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WORK\p.ivanov\Desktop\Work folder\Topola Skies Management\Management reports\2026\Резервации по ТО 2026\"/>
    </mc:Choice>
  </mc:AlternateContent>
  <xr:revisionPtr revIDLastSave="0" documentId="13_ncr:1_{834CB1A8-AB68-4A91-B5F5-C04B4CCA453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Резервации 2026" sheetId="1" r:id="rId1"/>
    <sheet name="refresh" sheetId="18" r:id="rId2"/>
    <sheet name="Sunny" sheetId="2" r:id="rId3"/>
    <sheet name="Booking" sheetId="3" r:id="rId4"/>
    <sheet name="DTS" sheetId="4" r:id="rId5"/>
    <sheet name="Individual" sheetId="5" r:id="rId6"/>
    <sheet name="Itaka" sheetId="6" r:id="rId7"/>
    <sheet name="JoyTravel" sheetId="7" r:id="rId8"/>
    <sheet name="Novoton" sheetId="8" r:id="rId9"/>
    <sheet name="Profitour" sheetId="9" r:id="rId10"/>
    <sheet name="Solvex" sheetId="10" r:id="rId11"/>
    <sheet name="SLR" sheetId="11" r:id="rId12"/>
    <sheet name="VTS" sheetId="12" r:id="rId13"/>
    <sheet name="Verso" sheetId="13" r:id="rId14"/>
    <sheet name="TediKam" sheetId="14" r:id="rId15"/>
    <sheet name="TopolaSkies" sheetId="15" r:id="rId16"/>
    <sheet name="Travelina" sheetId="16" r:id="rId17"/>
    <sheet name="Magelan" sheetId="17" r:id="rId18"/>
    <sheet name="Avatar" sheetId="20" r:id="rId19"/>
    <sheet name="Klavis" sheetId="21" r:id="rId20"/>
    <sheet name="Alma" sheetId="23" r:id="rId21"/>
    <sheet name="BoyanaMG" sheetId="24" r:id="rId22"/>
    <sheet name="GotoHoliday" sheetId="25" r:id="rId23"/>
    <sheet name="NewSun" sheetId="26" r:id="rId24"/>
    <sheet name="KPMG" sheetId="27" r:id="rId25"/>
    <sheet name="UBB" sheetId="28" r:id="rId26"/>
    <sheet name="TravelAdv" sheetId="29" r:id="rId27"/>
    <sheet name="KarinDom" sheetId="30" r:id="rId28"/>
    <sheet name="Data validation" sheetId="19" r:id="rId29"/>
  </sheets>
  <externalReferences>
    <externalReference r:id="rId30"/>
    <externalReference r:id="rId31"/>
  </externalReferences>
  <definedNames>
    <definedName name="_xlnm._FilterDatabase" localSheetId="0" hidden="1">'Резервации 2026'!$A$1:$AN$3218</definedName>
  </definedNames>
  <calcPr calcId="181029"/>
  <pivotCaches>
    <pivotCache cacheId="0" r:id="rId32"/>
    <pivotCache cacheId="1" r:id="rId33"/>
    <pivotCache cacheId="32" r:id="rId34"/>
    <pivotCache cacheId="48" r:id="rId35"/>
  </pivotCaches>
</workbook>
</file>

<file path=xl/calcChain.xml><?xml version="1.0" encoding="utf-8"?>
<calcChain xmlns="http://schemas.openxmlformats.org/spreadsheetml/2006/main">
  <c r="I79" i="18" l="1"/>
  <c r="J79" i="18"/>
  <c r="I80" i="18"/>
  <c r="J80" i="18"/>
  <c r="I81" i="18"/>
  <c r="J81" i="18"/>
  <c r="I82" i="18"/>
  <c r="J82" i="18"/>
  <c r="H83" i="18" l="1"/>
  <c r="G83" i="18"/>
  <c r="F83" i="18"/>
  <c r="E83" i="18"/>
  <c r="U3210" i="1"/>
  <c r="V3210" i="1" s="1"/>
  <c r="U3209" i="1"/>
  <c r="V3209" i="1" s="1"/>
  <c r="U3208" i="1"/>
  <c r="V3208" i="1" s="1"/>
  <c r="U3207" i="1"/>
  <c r="V3207" i="1" s="1"/>
  <c r="U3206" i="1"/>
  <c r="V3206" i="1" s="1"/>
  <c r="U3205" i="1"/>
  <c r="V3205" i="1" s="1"/>
  <c r="U3204" i="1"/>
  <c r="V3204" i="1" s="1"/>
  <c r="U3203" i="1"/>
  <c r="V3203" i="1" s="1"/>
  <c r="U3201" i="1"/>
  <c r="V3201" i="1" s="1"/>
  <c r="U3200" i="1"/>
  <c r="V3200" i="1" s="1"/>
  <c r="U3199" i="1"/>
  <c r="V3199" i="1" s="1"/>
  <c r="U3198" i="1"/>
  <c r="V3198" i="1" s="1"/>
  <c r="U3197" i="1"/>
  <c r="V3197" i="1" s="1"/>
  <c r="U3196" i="1"/>
  <c r="V3196" i="1" s="1"/>
  <c r="U3195" i="1"/>
  <c r="V3195" i="1" s="1"/>
  <c r="U3194" i="1"/>
  <c r="V3194" i="1" s="1"/>
  <c r="U3193" i="1"/>
  <c r="V3193" i="1" s="1"/>
  <c r="U3192" i="1"/>
  <c r="V3192" i="1" s="1"/>
  <c r="U3191" i="1"/>
  <c r="V3191" i="1" s="1"/>
  <c r="U3080" i="1"/>
  <c r="V3080" i="1" s="1"/>
  <c r="U3077" i="1"/>
  <c r="V3077" i="1" s="1"/>
  <c r="U3070" i="1"/>
  <c r="V3070" i="1" s="1"/>
  <c r="U3068" i="1"/>
  <c r="V3068" i="1" s="1"/>
  <c r="U2910" i="1"/>
  <c r="V2910" i="1" s="1"/>
  <c r="U2844" i="1"/>
  <c r="V2844" i="1" s="1"/>
  <c r="U2841" i="1"/>
  <c r="V2841" i="1" s="1"/>
  <c r="U2840" i="1"/>
  <c r="V2840" i="1" s="1"/>
  <c r="U2839" i="1"/>
  <c r="V2839" i="1" s="1"/>
  <c r="U3081" i="1"/>
  <c r="V3081" i="1" s="1"/>
  <c r="U3056" i="1"/>
  <c r="V3056" i="1" s="1"/>
  <c r="U2909" i="1"/>
  <c r="V2909" i="1" s="1"/>
  <c r="U2904" i="1"/>
  <c r="V2904" i="1" s="1"/>
  <c r="U2900" i="1"/>
  <c r="V2900" i="1" s="1"/>
  <c r="U2899" i="1"/>
  <c r="V2899" i="1" s="1"/>
  <c r="U2879" i="1"/>
  <c r="V2879" i="1" s="1"/>
  <c r="U2852" i="1"/>
  <c r="V2852" i="1" s="1"/>
  <c r="U2835" i="1"/>
  <c r="V2835" i="1" s="1"/>
  <c r="U2830" i="1"/>
  <c r="V2830" i="1" s="1"/>
  <c r="U2829" i="1"/>
  <c r="V2829" i="1" s="1"/>
  <c r="U2822" i="1"/>
  <c r="V2822" i="1" s="1"/>
  <c r="U2807" i="1"/>
  <c r="V2807" i="1" s="1"/>
  <c r="U2854" i="1"/>
  <c r="V2854" i="1" s="1"/>
  <c r="U3058" i="1"/>
  <c r="V3058" i="1" s="1"/>
  <c r="U2912" i="1"/>
  <c r="V2912" i="1" s="1"/>
  <c r="U2888" i="1"/>
  <c r="V2888" i="1" s="1"/>
  <c r="U2861" i="1"/>
  <c r="V2861" i="1" s="1"/>
  <c r="U3161" i="1"/>
  <c r="V3161" i="1" s="1"/>
  <c r="U3117" i="1"/>
  <c r="V3117" i="1" s="1"/>
  <c r="U3110" i="1"/>
  <c r="V3110" i="1" s="1"/>
  <c r="U3087" i="1"/>
  <c r="V3087" i="1" s="1"/>
  <c r="U3062" i="1"/>
  <c r="V3062" i="1" s="1"/>
  <c r="U3057" i="1"/>
  <c r="V3057" i="1" s="1"/>
  <c r="U3046" i="1"/>
  <c r="V3046" i="1" s="1"/>
  <c r="U3040" i="1"/>
  <c r="V3040" i="1" s="1"/>
  <c r="U3038" i="1"/>
  <c r="V3038" i="1" s="1"/>
  <c r="U3032" i="1"/>
  <c r="V3032" i="1" s="1"/>
  <c r="U3030" i="1"/>
  <c r="V3030" i="1" s="1"/>
  <c r="U3006" i="1"/>
  <c r="V3006" i="1" s="1"/>
  <c r="U2976" i="1"/>
  <c r="V2976" i="1" s="1"/>
  <c r="U2846" i="1"/>
  <c r="V2846" i="1" s="1"/>
  <c r="U2828" i="1"/>
  <c r="V2828" i="1" s="1"/>
  <c r="U2813" i="1"/>
  <c r="V2813" i="1" s="1"/>
  <c r="U2809" i="1"/>
  <c r="V2809" i="1" s="1"/>
  <c r="U2804" i="1"/>
  <c r="V2804" i="1" s="1"/>
  <c r="U2820" i="1"/>
  <c r="V2820" i="1" s="1"/>
  <c r="U3019" i="1"/>
  <c r="V3019" i="1" s="1"/>
  <c r="U3016" i="1"/>
  <c r="V3016" i="1" s="1"/>
  <c r="U3015" i="1"/>
  <c r="V3015" i="1" s="1"/>
  <c r="U3013" i="1"/>
  <c r="V3013" i="1" s="1"/>
  <c r="U3012" i="1"/>
  <c r="V3012" i="1" s="1"/>
  <c r="U3010" i="1"/>
  <c r="V3010" i="1" s="1"/>
  <c r="U3009" i="1"/>
  <c r="V3009" i="1" s="1"/>
  <c r="U3008" i="1"/>
  <c r="V3008" i="1" s="1"/>
  <c r="U3007" i="1"/>
  <c r="V3007" i="1" s="1"/>
  <c r="U3005" i="1"/>
  <c r="V3005" i="1" s="1"/>
  <c r="U3004" i="1"/>
  <c r="V3004" i="1" s="1"/>
  <c r="U3003" i="1"/>
  <c r="V3003" i="1" s="1"/>
  <c r="U3002" i="1"/>
  <c r="V3002" i="1" s="1"/>
  <c r="U3001" i="1"/>
  <c r="V3001" i="1" s="1"/>
  <c r="U3000" i="1"/>
  <c r="V3000" i="1" s="1"/>
  <c r="U2999" i="1"/>
  <c r="V2999" i="1" s="1"/>
  <c r="U2998" i="1"/>
  <c r="V2998" i="1" s="1"/>
  <c r="U2997" i="1"/>
  <c r="V2997" i="1" s="1"/>
  <c r="U2996" i="1"/>
  <c r="V2996" i="1" s="1"/>
  <c r="U2995" i="1"/>
  <c r="V2995" i="1" s="1"/>
  <c r="U2994" i="1"/>
  <c r="V2994" i="1" s="1"/>
  <c r="U2993" i="1"/>
  <c r="V2993" i="1" s="1"/>
  <c r="U2990" i="1"/>
  <c r="V2990" i="1" s="1"/>
  <c r="U2989" i="1"/>
  <c r="V2989" i="1" s="1"/>
  <c r="U2988" i="1"/>
  <c r="V2988" i="1" s="1"/>
  <c r="U2987" i="1"/>
  <c r="V2987" i="1" s="1"/>
  <c r="U2986" i="1"/>
  <c r="V2986" i="1" s="1"/>
  <c r="U2985" i="1"/>
  <c r="V2985" i="1" s="1"/>
  <c r="U2984" i="1"/>
  <c r="V2984" i="1" s="1"/>
  <c r="U2983" i="1"/>
  <c r="V2983" i="1" s="1"/>
  <c r="U2982" i="1"/>
  <c r="V2982" i="1" s="1"/>
  <c r="U2981" i="1"/>
  <c r="V2981" i="1" s="1"/>
  <c r="U2980" i="1"/>
  <c r="V2980" i="1" s="1"/>
  <c r="U2979" i="1"/>
  <c r="V2979" i="1" s="1"/>
  <c r="U2978" i="1"/>
  <c r="V2978" i="1" s="1"/>
  <c r="U2977" i="1"/>
  <c r="V2977" i="1" s="1"/>
  <c r="U2975" i="1"/>
  <c r="V2975" i="1" s="1"/>
  <c r="U2974" i="1"/>
  <c r="V2974" i="1" s="1"/>
  <c r="U2973" i="1"/>
  <c r="V2973" i="1" s="1"/>
  <c r="U2972" i="1"/>
  <c r="V2972" i="1" s="1"/>
  <c r="U2971" i="1"/>
  <c r="V2971" i="1" s="1"/>
  <c r="U2967" i="1"/>
  <c r="V2967" i="1" s="1"/>
  <c r="U2966" i="1"/>
  <c r="V2966" i="1" s="1"/>
  <c r="U2965" i="1"/>
  <c r="V2965" i="1" s="1"/>
  <c r="U2964" i="1"/>
  <c r="V2964" i="1" s="1"/>
  <c r="U2963" i="1"/>
  <c r="V2963" i="1" s="1"/>
  <c r="U2962" i="1"/>
  <c r="V2962" i="1" s="1"/>
  <c r="U2960" i="1"/>
  <c r="V2960" i="1" s="1"/>
  <c r="U2959" i="1"/>
  <c r="V2959" i="1" s="1"/>
  <c r="U2958" i="1"/>
  <c r="V2958" i="1" s="1"/>
  <c r="U2957" i="1"/>
  <c r="V2957" i="1" s="1"/>
  <c r="U2956" i="1"/>
  <c r="V2956" i="1" s="1"/>
  <c r="U2955" i="1"/>
  <c r="V2955" i="1" s="1"/>
  <c r="U2954" i="1"/>
  <c r="V2954" i="1" s="1"/>
  <c r="U2953" i="1"/>
  <c r="V2953" i="1" s="1"/>
  <c r="U2951" i="1"/>
  <c r="V2951" i="1" s="1"/>
  <c r="U2949" i="1"/>
  <c r="V2949" i="1" s="1"/>
  <c r="U2933" i="1"/>
  <c r="V2933" i="1" s="1"/>
  <c r="U2923" i="1"/>
  <c r="V2923" i="1" s="1"/>
  <c r="U2921" i="1"/>
  <c r="V2921" i="1" s="1"/>
  <c r="U2919" i="1"/>
  <c r="V2919" i="1" s="1"/>
  <c r="U3168" i="1"/>
  <c r="V3168" i="1" s="1"/>
  <c r="U3167" i="1"/>
  <c r="V3167" i="1" s="1"/>
  <c r="U3152" i="1"/>
  <c r="V3152" i="1" s="1"/>
  <c r="U3133" i="1"/>
  <c r="V3133" i="1" s="1"/>
  <c r="U3075" i="1"/>
  <c r="V3075" i="1" s="1"/>
  <c r="U3067" i="1"/>
  <c r="V3067" i="1" s="1"/>
  <c r="U2950" i="1"/>
  <c r="V2950" i="1" s="1"/>
  <c r="U2939" i="1"/>
  <c r="V2939" i="1" s="1"/>
  <c r="U2929" i="1"/>
  <c r="V2929" i="1" s="1"/>
  <c r="U2827" i="1"/>
  <c r="V2827" i="1" s="1"/>
  <c r="U2948" i="1"/>
  <c r="V2948" i="1" s="1"/>
  <c r="U2947" i="1"/>
  <c r="V2947" i="1" s="1"/>
  <c r="U2946" i="1"/>
  <c r="V2946" i="1" s="1"/>
  <c r="U2945" i="1"/>
  <c r="V2945" i="1" s="1"/>
  <c r="U2944" i="1"/>
  <c r="V2944" i="1" s="1"/>
  <c r="U2943" i="1"/>
  <c r="V2943" i="1" s="1"/>
  <c r="U2942" i="1"/>
  <c r="V2942" i="1" s="1"/>
  <c r="U2941" i="1"/>
  <c r="V2941" i="1" s="1"/>
  <c r="U2940" i="1"/>
  <c r="V2940" i="1" s="1"/>
  <c r="U3184" i="1"/>
  <c r="V3184" i="1" s="1"/>
  <c r="U3151" i="1"/>
  <c r="V3151" i="1" s="1"/>
  <c r="U3096" i="1"/>
  <c r="V3096" i="1" s="1"/>
  <c r="U3071" i="1"/>
  <c r="V3071" i="1" s="1"/>
  <c r="U2847" i="1"/>
  <c r="V2847" i="1" s="1"/>
  <c r="U2814" i="1"/>
  <c r="V2814" i="1" s="1"/>
  <c r="U2803" i="1"/>
  <c r="V2803" i="1" s="1"/>
  <c r="U3187" i="1"/>
  <c r="V3187" i="1" s="1"/>
  <c r="U3127" i="1"/>
  <c r="V3127" i="1" s="1"/>
  <c r="U3048" i="1"/>
  <c r="V3048" i="1" s="1"/>
  <c r="U2816" i="1"/>
  <c r="V2816" i="1" s="1"/>
  <c r="U2802" i="1"/>
  <c r="V2802" i="1" s="1"/>
  <c r="U2801" i="1"/>
  <c r="V2801" i="1" s="1"/>
  <c r="U2800" i="1"/>
  <c r="V2800" i="1" s="1"/>
  <c r="U3061" i="1"/>
  <c r="V3061" i="1" s="1"/>
  <c r="U3059" i="1"/>
  <c r="V3059" i="1" s="1"/>
  <c r="U3055" i="1"/>
  <c r="V3055" i="1" s="1"/>
  <c r="U3028" i="1"/>
  <c r="V3028" i="1" s="1"/>
  <c r="U3218" i="1"/>
  <c r="V3218" i="1" s="1"/>
  <c r="U3217" i="1"/>
  <c r="V3217" i="1" s="1"/>
  <c r="U3216" i="1"/>
  <c r="V3216" i="1" s="1"/>
  <c r="U3215" i="1"/>
  <c r="V3215" i="1" s="1"/>
  <c r="U3213" i="1"/>
  <c r="V3213" i="1" s="1"/>
  <c r="U3212" i="1"/>
  <c r="V3212" i="1" s="1"/>
  <c r="U3185" i="1"/>
  <c r="V3185" i="1" s="1"/>
  <c r="U3181" i="1"/>
  <c r="V3181" i="1" s="1"/>
  <c r="U3179" i="1"/>
  <c r="V3179" i="1" s="1"/>
  <c r="U3178" i="1"/>
  <c r="V3178" i="1" s="1"/>
  <c r="U3177" i="1"/>
  <c r="V3177" i="1" s="1"/>
  <c r="U3176" i="1"/>
  <c r="V3176" i="1" s="1"/>
  <c r="U3174" i="1"/>
  <c r="V3174" i="1" s="1"/>
  <c r="U3173" i="1"/>
  <c r="V3173" i="1" s="1"/>
  <c r="U3172" i="1"/>
  <c r="V3172" i="1" s="1"/>
  <c r="U3171" i="1"/>
  <c r="V3171" i="1" s="1"/>
  <c r="U3165" i="1"/>
  <c r="V3165" i="1" s="1"/>
  <c r="U3164" i="1"/>
  <c r="V3164" i="1" s="1"/>
  <c r="U3157" i="1"/>
  <c r="V3157" i="1" s="1"/>
  <c r="U3154" i="1"/>
  <c r="V3154" i="1" s="1"/>
  <c r="U3150" i="1"/>
  <c r="V3150" i="1" s="1"/>
  <c r="U3149" i="1"/>
  <c r="V3149" i="1" s="1"/>
  <c r="U3147" i="1"/>
  <c r="V3147" i="1" s="1"/>
  <c r="U3141" i="1"/>
  <c r="V3141" i="1" s="1"/>
  <c r="U3140" i="1"/>
  <c r="V3140" i="1" s="1"/>
  <c r="U3139" i="1"/>
  <c r="V3139" i="1" s="1"/>
  <c r="U3137" i="1"/>
  <c r="V3137" i="1" s="1"/>
  <c r="U3136" i="1"/>
  <c r="V3136" i="1" s="1"/>
  <c r="U3132" i="1"/>
  <c r="V3132" i="1" s="1"/>
  <c r="U3131" i="1"/>
  <c r="V3131" i="1" s="1"/>
  <c r="U3130" i="1"/>
  <c r="V3130" i="1" s="1"/>
  <c r="U3129" i="1"/>
  <c r="V3129" i="1" s="1"/>
  <c r="U3128" i="1"/>
  <c r="V3128" i="1" s="1"/>
  <c r="U3126" i="1"/>
  <c r="V3126" i="1" s="1"/>
  <c r="U3125" i="1"/>
  <c r="V3125" i="1" s="1"/>
  <c r="U3124" i="1"/>
  <c r="V3124" i="1" s="1"/>
  <c r="U3123" i="1"/>
  <c r="V3123" i="1" s="1"/>
  <c r="U3122" i="1"/>
  <c r="V3122" i="1" s="1"/>
  <c r="U3121" i="1"/>
  <c r="V3121" i="1" s="1"/>
  <c r="U3119" i="1"/>
  <c r="V3119" i="1" s="1"/>
  <c r="U3118" i="1"/>
  <c r="V3118" i="1" s="1"/>
  <c r="U3116" i="1"/>
  <c r="V3116" i="1" s="1"/>
  <c r="U3115" i="1"/>
  <c r="V3115" i="1" s="1"/>
  <c r="U3114" i="1"/>
  <c r="V3114" i="1" s="1"/>
  <c r="U3113" i="1"/>
  <c r="V3113" i="1" s="1"/>
  <c r="U3112" i="1"/>
  <c r="V3112" i="1" s="1"/>
  <c r="U3109" i="1"/>
  <c r="V3109" i="1" s="1"/>
  <c r="U3108" i="1"/>
  <c r="V3108" i="1" s="1"/>
  <c r="U3107" i="1"/>
  <c r="V3107" i="1" s="1"/>
  <c r="U3089" i="1"/>
  <c r="V3089" i="1" s="1"/>
  <c r="U3088" i="1"/>
  <c r="V3088" i="1" s="1"/>
  <c r="U3082" i="1"/>
  <c r="V3082" i="1" s="1"/>
  <c r="U3066" i="1"/>
  <c r="V3066" i="1" s="1"/>
  <c r="U3063" i="1"/>
  <c r="V3063" i="1" s="1"/>
  <c r="U3060" i="1"/>
  <c r="V3060" i="1" s="1"/>
  <c r="U3054" i="1"/>
  <c r="V3054" i="1" s="1"/>
  <c r="U3047" i="1"/>
  <c r="V3047" i="1" s="1"/>
  <c r="U3042" i="1"/>
  <c r="V3042" i="1" s="1"/>
  <c r="U3041" i="1"/>
  <c r="V3041" i="1" s="1"/>
  <c r="U3039" i="1"/>
  <c r="V3039" i="1" s="1"/>
  <c r="U3033" i="1"/>
  <c r="V3033" i="1" s="1"/>
  <c r="U3029" i="1"/>
  <c r="V3029" i="1" s="1"/>
  <c r="U3027" i="1"/>
  <c r="V3027" i="1" s="1"/>
  <c r="U2968" i="1"/>
  <c r="V2968" i="1" s="1"/>
  <c r="U2898" i="1"/>
  <c r="V2898" i="1" s="1"/>
  <c r="U2897" i="1"/>
  <c r="V2897" i="1" s="1"/>
  <c r="U2896" i="1"/>
  <c r="V2896" i="1" s="1"/>
  <c r="U2890" i="1"/>
  <c r="V2890" i="1" s="1"/>
  <c r="U2887" i="1"/>
  <c r="V2887" i="1" s="1"/>
  <c r="U2886" i="1"/>
  <c r="V2886" i="1" s="1"/>
  <c r="U2885" i="1"/>
  <c r="V2885" i="1" s="1"/>
  <c r="U2884" i="1"/>
  <c r="V2884" i="1" s="1"/>
  <c r="U2883" i="1"/>
  <c r="V2883" i="1" s="1"/>
  <c r="U2882" i="1"/>
  <c r="V2882" i="1" s="1"/>
  <c r="U2881" i="1"/>
  <c r="V2881" i="1" s="1"/>
  <c r="U2880" i="1"/>
  <c r="V2880" i="1" s="1"/>
  <c r="U3190" i="1"/>
  <c r="V3190" i="1" s="1"/>
  <c r="U3189" i="1"/>
  <c r="V3189" i="1" s="1"/>
  <c r="U3156" i="1"/>
  <c r="V3156" i="1" s="1"/>
  <c r="U3155" i="1"/>
  <c r="V3155" i="1" s="1"/>
  <c r="U3148" i="1"/>
  <c r="V3148" i="1" s="1"/>
  <c r="U3051" i="1"/>
  <c r="V3051" i="1" s="1"/>
  <c r="U2837" i="1"/>
  <c r="V2837" i="1" s="1"/>
  <c r="U2799" i="1"/>
  <c r="V2799" i="1" s="1"/>
  <c r="AL2795" i="1"/>
  <c r="AL2796" i="1"/>
  <c r="AL2797" i="1"/>
  <c r="AL2798" i="1"/>
  <c r="AL2799" i="1"/>
  <c r="AL2800" i="1"/>
  <c r="AL2801" i="1"/>
  <c r="AL2802" i="1"/>
  <c r="AL2803" i="1"/>
  <c r="AL2804" i="1"/>
  <c r="AL2805" i="1"/>
  <c r="AL2806" i="1"/>
  <c r="AL2807" i="1"/>
  <c r="AL2808" i="1"/>
  <c r="AL2809" i="1"/>
  <c r="AL2810" i="1"/>
  <c r="AL2811" i="1"/>
  <c r="AL2812" i="1"/>
  <c r="AL2813" i="1"/>
  <c r="AL2814" i="1"/>
  <c r="AL2815" i="1"/>
  <c r="AL2816" i="1"/>
  <c r="AL2817" i="1"/>
  <c r="AL2818" i="1"/>
  <c r="AL2819" i="1"/>
  <c r="AL2820" i="1"/>
  <c r="AL2821" i="1"/>
  <c r="AL2822" i="1"/>
  <c r="AL2823" i="1"/>
  <c r="AL2824" i="1"/>
  <c r="AL2825" i="1"/>
  <c r="AL2826" i="1"/>
  <c r="AL2827" i="1"/>
  <c r="AL2828" i="1"/>
  <c r="AL2829" i="1"/>
  <c r="AL2830" i="1"/>
  <c r="AL2831" i="1"/>
  <c r="AL2832" i="1"/>
  <c r="AL2833" i="1"/>
  <c r="AL2834" i="1"/>
  <c r="AL2835" i="1"/>
  <c r="AL2836" i="1"/>
  <c r="AL2837" i="1"/>
  <c r="AL2838" i="1"/>
  <c r="AL2839" i="1"/>
  <c r="AL2840" i="1"/>
  <c r="AL2841" i="1"/>
  <c r="AL2842" i="1"/>
  <c r="AL2843" i="1"/>
  <c r="AL2844" i="1"/>
  <c r="AL2845" i="1"/>
  <c r="AL2846" i="1"/>
  <c r="AL2847" i="1"/>
  <c r="AL2848" i="1"/>
  <c r="AL2849" i="1"/>
  <c r="AL2850" i="1"/>
  <c r="AL2851" i="1"/>
  <c r="AL2852" i="1"/>
  <c r="AL2853" i="1"/>
  <c r="AL2854" i="1"/>
  <c r="AL2855" i="1"/>
  <c r="AL2856" i="1"/>
  <c r="AL2857" i="1"/>
  <c r="AL2858" i="1"/>
  <c r="AL2859" i="1"/>
  <c r="AL2860" i="1"/>
  <c r="AL2861" i="1"/>
  <c r="AL2862" i="1"/>
  <c r="AL2863" i="1"/>
  <c r="AL2864" i="1"/>
  <c r="AL2865" i="1"/>
  <c r="AL2866" i="1"/>
  <c r="AL2867" i="1"/>
  <c r="AL2868" i="1"/>
  <c r="AL2869" i="1"/>
  <c r="AL2870" i="1"/>
  <c r="AL2871" i="1"/>
  <c r="AL2872" i="1"/>
  <c r="AL2873" i="1"/>
  <c r="AL2874" i="1"/>
  <c r="AL2875" i="1"/>
  <c r="AL2876" i="1"/>
  <c r="AL2877" i="1"/>
  <c r="AL2878" i="1"/>
  <c r="AL2879" i="1"/>
  <c r="AL2880" i="1"/>
  <c r="AL2881" i="1"/>
  <c r="AL2882" i="1"/>
  <c r="AL2883" i="1"/>
  <c r="AL2884" i="1"/>
  <c r="AL2885" i="1"/>
  <c r="AL2886" i="1"/>
  <c r="AL2887" i="1"/>
  <c r="AL2888" i="1"/>
  <c r="AL2889" i="1"/>
  <c r="AL2890" i="1"/>
  <c r="AL2891" i="1"/>
  <c r="AL2892" i="1"/>
  <c r="AL2893" i="1"/>
  <c r="AL2894" i="1"/>
  <c r="AL2895" i="1"/>
  <c r="AL2896" i="1"/>
  <c r="AL2897" i="1"/>
  <c r="AL2898" i="1"/>
  <c r="AL2899" i="1"/>
  <c r="AL2900" i="1"/>
  <c r="AL2901" i="1"/>
  <c r="AL2902" i="1"/>
  <c r="AL2903" i="1"/>
  <c r="AL2904" i="1"/>
  <c r="AL2905" i="1"/>
  <c r="AL2906" i="1"/>
  <c r="AL2907" i="1"/>
  <c r="AL2908" i="1"/>
  <c r="AL2909" i="1"/>
  <c r="AL2910" i="1"/>
  <c r="AL2911" i="1"/>
  <c r="AL2912" i="1"/>
  <c r="AL2913" i="1"/>
  <c r="AL2914" i="1"/>
  <c r="AL2915" i="1"/>
  <c r="AL2916" i="1"/>
  <c r="AL2917" i="1"/>
  <c r="AL2918" i="1"/>
  <c r="AL2919" i="1"/>
  <c r="AL2920" i="1"/>
  <c r="AL2921" i="1"/>
  <c r="AL2922" i="1"/>
  <c r="AL2923" i="1"/>
  <c r="AL2924" i="1"/>
  <c r="AL2925" i="1"/>
  <c r="AL2926" i="1"/>
  <c r="AL2927" i="1"/>
  <c r="AL2928" i="1"/>
  <c r="AL2929" i="1"/>
  <c r="AL2930" i="1"/>
  <c r="AL2931" i="1"/>
  <c r="AL2932" i="1"/>
  <c r="AL2933" i="1"/>
  <c r="AL2934" i="1"/>
  <c r="AL2935" i="1"/>
  <c r="AL2936" i="1"/>
  <c r="AL2937" i="1"/>
  <c r="AL2938" i="1"/>
  <c r="AL2939" i="1"/>
  <c r="AL2940" i="1"/>
  <c r="AL2941" i="1"/>
  <c r="AL2942" i="1"/>
  <c r="AL2943" i="1"/>
  <c r="AL2944" i="1"/>
  <c r="AL2945" i="1"/>
  <c r="AL2946" i="1"/>
  <c r="AL2947" i="1"/>
  <c r="AL2948" i="1"/>
  <c r="AL2949" i="1"/>
  <c r="AL2950" i="1"/>
  <c r="AL2951" i="1"/>
  <c r="AL2952" i="1"/>
  <c r="AL2953" i="1"/>
  <c r="AL2954" i="1"/>
  <c r="AL2955" i="1"/>
  <c r="AL2956" i="1"/>
  <c r="AL2957" i="1"/>
  <c r="AL2958" i="1"/>
  <c r="AL2959" i="1"/>
  <c r="AL2960" i="1"/>
  <c r="AL2961" i="1"/>
  <c r="AL2962" i="1"/>
  <c r="AL2963" i="1"/>
  <c r="AL2964" i="1"/>
  <c r="AL2965" i="1"/>
  <c r="AL2966" i="1"/>
  <c r="AL2967" i="1"/>
  <c r="AL2968" i="1"/>
  <c r="AL2969" i="1"/>
  <c r="AL2970" i="1"/>
  <c r="AL2971" i="1"/>
  <c r="AL2972" i="1"/>
  <c r="AL2973" i="1"/>
  <c r="AL2974" i="1"/>
  <c r="AL2975" i="1"/>
  <c r="AL2976" i="1"/>
  <c r="AL2977" i="1"/>
  <c r="AL2978" i="1"/>
  <c r="AL2979" i="1"/>
  <c r="AL2980" i="1"/>
  <c r="AL2981" i="1"/>
  <c r="AL2982" i="1"/>
  <c r="AL2983" i="1"/>
  <c r="AL2984" i="1"/>
  <c r="AL2985" i="1"/>
  <c r="AL2986" i="1"/>
  <c r="AL2987" i="1"/>
  <c r="AL2988" i="1"/>
  <c r="AL2989" i="1"/>
  <c r="AL2990" i="1"/>
  <c r="AL2991" i="1"/>
  <c r="AL2992" i="1"/>
  <c r="AL2993" i="1"/>
  <c r="AL2994" i="1"/>
  <c r="AL2995" i="1"/>
  <c r="AL2996" i="1"/>
  <c r="AL2997" i="1"/>
  <c r="AL2998" i="1"/>
  <c r="AL2999" i="1"/>
  <c r="AL3000" i="1"/>
  <c r="AL3001" i="1"/>
  <c r="AL3002" i="1"/>
  <c r="AL3003" i="1"/>
  <c r="AL3004" i="1"/>
  <c r="AL3005" i="1"/>
  <c r="AL3006" i="1"/>
  <c r="AL3007" i="1"/>
  <c r="AL3008" i="1"/>
  <c r="AL3009" i="1"/>
  <c r="AL3010" i="1"/>
  <c r="AL3011" i="1"/>
  <c r="AL3012" i="1"/>
  <c r="AL3013" i="1"/>
  <c r="AL3014" i="1"/>
  <c r="AL3015" i="1"/>
  <c r="AL3016" i="1"/>
  <c r="AL3017" i="1"/>
  <c r="AL3018" i="1"/>
  <c r="AL3019" i="1"/>
  <c r="AL3020" i="1"/>
  <c r="AL3021" i="1"/>
  <c r="AL3022" i="1"/>
  <c r="AL3023" i="1"/>
  <c r="AL3024" i="1"/>
  <c r="AL3025" i="1"/>
  <c r="AL3026" i="1"/>
  <c r="AL3027" i="1"/>
  <c r="AL3028" i="1"/>
  <c r="AL3029" i="1"/>
  <c r="AL3030" i="1"/>
  <c r="AL3031" i="1"/>
  <c r="AL3032" i="1"/>
  <c r="AL3033" i="1"/>
  <c r="AL3034" i="1"/>
  <c r="AL3035" i="1"/>
  <c r="AL3036" i="1"/>
  <c r="AL3037" i="1"/>
  <c r="AL3038" i="1"/>
  <c r="AL3039" i="1"/>
  <c r="AL3040" i="1"/>
  <c r="AL3041" i="1"/>
  <c r="AL3042" i="1"/>
  <c r="AL3043" i="1"/>
  <c r="AL3044" i="1"/>
  <c r="AL3045" i="1"/>
  <c r="AL3046" i="1"/>
  <c r="AL3047" i="1"/>
  <c r="AL3048" i="1"/>
  <c r="AL3049" i="1"/>
  <c r="AL3050" i="1"/>
  <c r="AL3051" i="1"/>
  <c r="AL3052" i="1"/>
  <c r="AL3053" i="1"/>
  <c r="AL3054" i="1"/>
  <c r="AL3055" i="1"/>
  <c r="AL3056" i="1"/>
  <c r="AL3057" i="1"/>
  <c r="AL3058" i="1"/>
  <c r="AL3059" i="1"/>
  <c r="AL3060" i="1"/>
  <c r="AL3061" i="1"/>
  <c r="AL3062" i="1"/>
  <c r="AL3063" i="1"/>
  <c r="AL3064" i="1"/>
  <c r="AL3065" i="1"/>
  <c r="AL3066" i="1"/>
  <c r="AL3067" i="1"/>
  <c r="AL3068" i="1"/>
  <c r="AL3069" i="1"/>
  <c r="AL3070" i="1"/>
  <c r="AL3071" i="1"/>
  <c r="AL3072" i="1"/>
  <c r="AL3073" i="1"/>
  <c r="AL3074" i="1"/>
  <c r="AL3075" i="1"/>
  <c r="AL3076" i="1"/>
  <c r="AL3077" i="1"/>
  <c r="AL3078" i="1"/>
  <c r="AL3079" i="1"/>
  <c r="AL3080" i="1"/>
  <c r="AL3081" i="1"/>
  <c r="AL3082" i="1"/>
  <c r="AL3083" i="1"/>
  <c r="AL3084" i="1"/>
  <c r="AL3085" i="1"/>
  <c r="AL3086" i="1"/>
  <c r="AL3087" i="1"/>
  <c r="AL3088" i="1"/>
  <c r="AL3089" i="1"/>
  <c r="AL3090" i="1"/>
  <c r="AL3091" i="1"/>
  <c r="AL3092" i="1"/>
  <c r="AL3093" i="1"/>
  <c r="AL3094" i="1"/>
  <c r="AL3095" i="1"/>
  <c r="AL3096" i="1"/>
  <c r="AL3097" i="1"/>
  <c r="AL3098" i="1"/>
  <c r="AL3099" i="1"/>
  <c r="AL3100" i="1"/>
  <c r="AL3101" i="1"/>
  <c r="AL3102" i="1"/>
  <c r="AL3103" i="1"/>
  <c r="AL3104" i="1"/>
  <c r="AL3105" i="1"/>
  <c r="AL3106" i="1"/>
  <c r="AL3107" i="1"/>
  <c r="AL3108" i="1"/>
  <c r="AL3109" i="1"/>
  <c r="AL3110" i="1"/>
  <c r="AL3111" i="1"/>
  <c r="AL3112" i="1"/>
  <c r="AL3113" i="1"/>
  <c r="AL3114" i="1"/>
  <c r="AL3115" i="1"/>
  <c r="AL3116" i="1"/>
  <c r="AL3117" i="1"/>
  <c r="AL3118" i="1"/>
  <c r="AL3119" i="1"/>
  <c r="AL3120" i="1"/>
  <c r="AL3121" i="1"/>
  <c r="AL3122" i="1"/>
  <c r="AL3123" i="1"/>
  <c r="AL3124" i="1"/>
  <c r="AL3125" i="1"/>
  <c r="AL3126" i="1"/>
  <c r="AL3127" i="1"/>
  <c r="AL3128" i="1"/>
  <c r="AL3129" i="1"/>
  <c r="AL3130" i="1"/>
  <c r="AL3131" i="1"/>
  <c r="AL3132" i="1"/>
  <c r="AL3133" i="1"/>
  <c r="AL3134" i="1"/>
  <c r="AL3135" i="1"/>
  <c r="AL3136" i="1"/>
  <c r="AL3137" i="1"/>
  <c r="AL3138" i="1"/>
  <c r="AL3139" i="1"/>
  <c r="AL3140" i="1"/>
  <c r="AL3141" i="1"/>
  <c r="AL3142" i="1"/>
  <c r="AL3143" i="1"/>
  <c r="AL3144" i="1"/>
  <c r="AL3145" i="1"/>
  <c r="AL3146" i="1"/>
  <c r="AL3147" i="1"/>
  <c r="AL3148" i="1"/>
  <c r="AL3149" i="1"/>
  <c r="AL3150" i="1"/>
  <c r="AL3151" i="1"/>
  <c r="AL3152" i="1"/>
  <c r="AL3153" i="1"/>
  <c r="AL3154" i="1"/>
  <c r="AL3155" i="1"/>
  <c r="AL3156" i="1"/>
  <c r="AL3157" i="1"/>
  <c r="AL3158" i="1"/>
  <c r="AL3159" i="1"/>
  <c r="AL3160" i="1"/>
  <c r="AL3161" i="1"/>
  <c r="AL3162" i="1"/>
  <c r="AL3163" i="1"/>
  <c r="AL3164" i="1"/>
  <c r="AL3165" i="1"/>
  <c r="AL3166" i="1"/>
  <c r="AL3167" i="1"/>
  <c r="AL3168" i="1"/>
  <c r="AL3169" i="1"/>
  <c r="AL3170" i="1"/>
  <c r="AL3171" i="1"/>
  <c r="AL3172" i="1"/>
  <c r="AL3173" i="1"/>
  <c r="AL3174" i="1"/>
  <c r="AL3175" i="1"/>
  <c r="AL3176" i="1"/>
  <c r="AL3177" i="1"/>
  <c r="AL3178" i="1"/>
  <c r="AL3179" i="1"/>
  <c r="AL3180" i="1"/>
  <c r="AL3181" i="1"/>
  <c r="AL3182" i="1"/>
  <c r="AL3183" i="1"/>
  <c r="AL3184" i="1"/>
  <c r="AL3185" i="1"/>
  <c r="AL3186" i="1"/>
  <c r="AL3187" i="1"/>
  <c r="AL3188" i="1"/>
  <c r="AL3189" i="1"/>
  <c r="AL3190" i="1"/>
  <c r="AL3191" i="1"/>
  <c r="AL3192" i="1"/>
  <c r="AL3193" i="1"/>
  <c r="AL3194" i="1"/>
  <c r="AL3195" i="1"/>
  <c r="AL3196" i="1"/>
  <c r="AL3197" i="1"/>
  <c r="AL3198" i="1"/>
  <c r="AL3199" i="1"/>
  <c r="AL3200" i="1"/>
  <c r="AL3201" i="1"/>
  <c r="AL3202" i="1"/>
  <c r="AL3203" i="1"/>
  <c r="AL3204" i="1"/>
  <c r="AL3205" i="1"/>
  <c r="AL3206" i="1"/>
  <c r="AL3207" i="1"/>
  <c r="AL3208" i="1"/>
  <c r="AL3209" i="1"/>
  <c r="AL3210" i="1"/>
  <c r="AL3211" i="1"/>
  <c r="AL3212" i="1"/>
  <c r="AL3213" i="1"/>
  <c r="AL3214" i="1"/>
  <c r="AL3215" i="1"/>
  <c r="AL3216" i="1"/>
  <c r="AL3217" i="1"/>
  <c r="AL3218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3" i="1"/>
  <c r="AL2004" i="1"/>
  <c r="AL2005" i="1"/>
  <c r="AL2006" i="1"/>
  <c r="AL2007" i="1"/>
  <c r="AL2008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034" i="1"/>
  <c r="AL2035" i="1"/>
  <c r="AL2036" i="1"/>
  <c r="AL2037" i="1"/>
  <c r="AL2038" i="1"/>
  <c r="AL2039" i="1"/>
  <c r="AL2040" i="1"/>
  <c r="AL2041" i="1"/>
  <c r="AL2042" i="1"/>
  <c r="AL2043" i="1"/>
  <c r="AL2044" i="1"/>
  <c r="AL2045" i="1"/>
  <c r="AL2046" i="1"/>
  <c r="AL2047" i="1"/>
  <c r="AL2048" i="1"/>
  <c r="AL2049" i="1"/>
  <c r="AL2050" i="1"/>
  <c r="AL2051" i="1"/>
  <c r="AL2052" i="1"/>
  <c r="AL2053" i="1"/>
  <c r="AL2054" i="1"/>
  <c r="AL2055" i="1"/>
  <c r="AL2056" i="1"/>
  <c r="AL2057" i="1"/>
  <c r="AL2058" i="1"/>
  <c r="AL2059" i="1"/>
  <c r="AL2060" i="1"/>
  <c r="AL2061" i="1"/>
  <c r="AL2062" i="1"/>
  <c r="AL2063" i="1"/>
  <c r="AL2064" i="1"/>
  <c r="AL2065" i="1"/>
  <c r="AL2066" i="1"/>
  <c r="AL2067" i="1"/>
  <c r="AL2068" i="1"/>
  <c r="AL2069" i="1"/>
  <c r="AL2070" i="1"/>
  <c r="AL2071" i="1"/>
  <c r="AL2072" i="1"/>
  <c r="AL2073" i="1"/>
  <c r="AL2074" i="1"/>
  <c r="AL2075" i="1"/>
  <c r="AL2076" i="1"/>
  <c r="AL2077" i="1"/>
  <c r="AL2078" i="1"/>
  <c r="AL2079" i="1"/>
  <c r="AL2080" i="1"/>
  <c r="AL2081" i="1"/>
  <c r="AL2082" i="1"/>
  <c r="AL2083" i="1"/>
  <c r="AL2084" i="1"/>
  <c r="AL2085" i="1"/>
  <c r="AL2086" i="1"/>
  <c r="AL2087" i="1"/>
  <c r="AL2088" i="1"/>
  <c r="AL2089" i="1"/>
  <c r="AL2090" i="1"/>
  <c r="AL2091" i="1"/>
  <c r="AL2092" i="1"/>
  <c r="AL2093" i="1"/>
  <c r="AL2094" i="1"/>
  <c r="AL2095" i="1"/>
  <c r="AL2096" i="1"/>
  <c r="AL2097" i="1"/>
  <c r="AL2098" i="1"/>
  <c r="AL2099" i="1"/>
  <c r="AL2100" i="1"/>
  <c r="AL2101" i="1"/>
  <c r="AL2102" i="1"/>
  <c r="AL2103" i="1"/>
  <c r="AL2104" i="1"/>
  <c r="AL2105" i="1"/>
  <c r="AL2106" i="1"/>
  <c r="AL2107" i="1"/>
  <c r="AL2108" i="1"/>
  <c r="AL2109" i="1"/>
  <c r="AL2110" i="1"/>
  <c r="AL2111" i="1"/>
  <c r="AL2112" i="1"/>
  <c r="AL2113" i="1"/>
  <c r="AL2114" i="1"/>
  <c r="AL2115" i="1"/>
  <c r="AL2116" i="1"/>
  <c r="AL2117" i="1"/>
  <c r="AL2118" i="1"/>
  <c r="AL2119" i="1"/>
  <c r="AL2120" i="1"/>
  <c r="AL2121" i="1"/>
  <c r="AL2122" i="1"/>
  <c r="AL2123" i="1"/>
  <c r="AL2124" i="1"/>
  <c r="AL2125" i="1"/>
  <c r="AL2126" i="1"/>
  <c r="AL2127" i="1"/>
  <c r="AL2128" i="1"/>
  <c r="AL2129" i="1"/>
  <c r="AL2130" i="1"/>
  <c r="AL2131" i="1"/>
  <c r="AL2132" i="1"/>
  <c r="AL2133" i="1"/>
  <c r="AL2134" i="1"/>
  <c r="AL2135" i="1"/>
  <c r="AL2136" i="1"/>
  <c r="AL2137" i="1"/>
  <c r="AL2138" i="1"/>
  <c r="AL2139" i="1"/>
  <c r="AL2140" i="1"/>
  <c r="AL2141" i="1"/>
  <c r="AL2142" i="1"/>
  <c r="AL2143" i="1"/>
  <c r="AL2144" i="1"/>
  <c r="AL2145" i="1"/>
  <c r="AL2146" i="1"/>
  <c r="AL2147" i="1"/>
  <c r="AL2148" i="1"/>
  <c r="AL2149" i="1"/>
  <c r="AL2150" i="1"/>
  <c r="AL2151" i="1"/>
  <c r="AL2152" i="1"/>
  <c r="AL2153" i="1"/>
  <c r="AL2154" i="1"/>
  <c r="AL2155" i="1"/>
  <c r="AL2156" i="1"/>
  <c r="AL2157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2175" i="1"/>
  <c r="AL2176" i="1"/>
  <c r="AL2177" i="1"/>
  <c r="AL2178" i="1"/>
  <c r="AL2179" i="1"/>
  <c r="AL2180" i="1"/>
  <c r="AL2181" i="1"/>
  <c r="AL2182" i="1"/>
  <c r="AL2183" i="1"/>
  <c r="AL2184" i="1"/>
  <c r="AL2185" i="1"/>
  <c r="AL2186" i="1"/>
  <c r="AL2187" i="1"/>
  <c r="AL2188" i="1"/>
  <c r="AL2189" i="1"/>
  <c r="AL2190" i="1"/>
  <c r="AL2191" i="1"/>
  <c r="AL2192" i="1"/>
  <c r="AL2193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2208" i="1"/>
  <c r="AL2209" i="1"/>
  <c r="AL2210" i="1"/>
  <c r="AL2211" i="1"/>
  <c r="AL2212" i="1"/>
  <c r="AL2213" i="1"/>
  <c r="AL2214" i="1"/>
  <c r="AL2215" i="1"/>
  <c r="AL2216" i="1"/>
  <c r="AL2217" i="1"/>
  <c r="AL2218" i="1"/>
  <c r="AL2219" i="1"/>
  <c r="AL2220" i="1"/>
  <c r="AL2221" i="1"/>
  <c r="AL2222" i="1"/>
  <c r="AL2223" i="1"/>
  <c r="AL2224" i="1"/>
  <c r="AL2225" i="1"/>
  <c r="AL2226" i="1"/>
  <c r="AL2227" i="1"/>
  <c r="AL2228" i="1"/>
  <c r="AL2229" i="1"/>
  <c r="AL2230" i="1"/>
  <c r="AL2231" i="1"/>
  <c r="AL2232" i="1"/>
  <c r="AL2233" i="1"/>
  <c r="AL2234" i="1"/>
  <c r="AL2235" i="1"/>
  <c r="AL2236" i="1"/>
  <c r="AL2237" i="1"/>
  <c r="AL2238" i="1"/>
  <c r="AL2239" i="1"/>
  <c r="AL2240" i="1"/>
  <c r="AL2241" i="1"/>
  <c r="AL2242" i="1"/>
  <c r="AL2243" i="1"/>
  <c r="AL2244" i="1"/>
  <c r="AL2245" i="1"/>
  <c r="AL2246" i="1"/>
  <c r="AL2247" i="1"/>
  <c r="AL2248" i="1"/>
  <c r="AL2249" i="1"/>
  <c r="AL2250" i="1"/>
  <c r="AL2251" i="1"/>
  <c r="AL2252" i="1"/>
  <c r="AL2253" i="1"/>
  <c r="AL2254" i="1"/>
  <c r="AL2255" i="1"/>
  <c r="AL2256" i="1"/>
  <c r="AL2257" i="1"/>
  <c r="AL2258" i="1"/>
  <c r="AL2259" i="1"/>
  <c r="AL2260" i="1"/>
  <c r="AL2261" i="1"/>
  <c r="AL2262" i="1"/>
  <c r="AL2263" i="1"/>
  <c r="AL2264" i="1"/>
  <c r="AL2265" i="1"/>
  <c r="AL2266" i="1"/>
  <c r="AL2267" i="1"/>
  <c r="AL2268" i="1"/>
  <c r="AL2269" i="1"/>
  <c r="AL2270" i="1"/>
  <c r="AL2271" i="1"/>
  <c r="AL2272" i="1"/>
  <c r="AL2273" i="1"/>
  <c r="AL2274" i="1"/>
  <c r="AL2275" i="1"/>
  <c r="AL2276" i="1"/>
  <c r="AL2277" i="1"/>
  <c r="AL2278" i="1"/>
  <c r="AL2279" i="1"/>
  <c r="AL2280" i="1"/>
  <c r="AL2281" i="1"/>
  <c r="AL2282" i="1"/>
  <c r="AL2283" i="1"/>
  <c r="AL2284" i="1"/>
  <c r="AL2285" i="1"/>
  <c r="AL2286" i="1"/>
  <c r="AL2287" i="1"/>
  <c r="AL2288" i="1"/>
  <c r="AL2289" i="1"/>
  <c r="AL2290" i="1"/>
  <c r="AL2291" i="1"/>
  <c r="AL2292" i="1"/>
  <c r="AL2293" i="1"/>
  <c r="AL2294" i="1"/>
  <c r="AL2295" i="1"/>
  <c r="AL2296" i="1"/>
  <c r="AL2297" i="1"/>
  <c r="AL2298" i="1"/>
  <c r="AL2299" i="1"/>
  <c r="AL2300" i="1"/>
  <c r="AL2301" i="1"/>
  <c r="AL2302" i="1"/>
  <c r="AL2303" i="1"/>
  <c r="AL2304" i="1"/>
  <c r="AL2305" i="1"/>
  <c r="AL2306" i="1"/>
  <c r="AL2307" i="1"/>
  <c r="AL2308" i="1"/>
  <c r="AL2309" i="1"/>
  <c r="AL2310" i="1"/>
  <c r="AL2311" i="1"/>
  <c r="AL2312" i="1"/>
  <c r="AL2313" i="1"/>
  <c r="AL2314" i="1"/>
  <c r="AL2315" i="1"/>
  <c r="AL2316" i="1"/>
  <c r="AL2317" i="1"/>
  <c r="AL2318" i="1"/>
  <c r="AL2319" i="1"/>
  <c r="AL2320" i="1"/>
  <c r="AL2321" i="1"/>
  <c r="AL2322" i="1"/>
  <c r="AL2323" i="1"/>
  <c r="AL2324" i="1"/>
  <c r="AL2325" i="1"/>
  <c r="AL2326" i="1"/>
  <c r="AL2327" i="1"/>
  <c r="AL2328" i="1"/>
  <c r="AL2329" i="1"/>
  <c r="AL2330" i="1"/>
  <c r="AL2331" i="1"/>
  <c r="AL2332" i="1"/>
  <c r="AL2333" i="1"/>
  <c r="AL2334" i="1"/>
  <c r="AL2335" i="1"/>
  <c r="AL2336" i="1"/>
  <c r="AL2337" i="1"/>
  <c r="AL2338" i="1"/>
  <c r="AL2339" i="1"/>
  <c r="AL2340" i="1"/>
  <c r="AL2341" i="1"/>
  <c r="AL2342" i="1"/>
  <c r="AL2343" i="1"/>
  <c r="AL2344" i="1"/>
  <c r="AL2345" i="1"/>
  <c r="AL2346" i="1"/>
  <c r="AL2347" i="1"/>
  <c r="AL2348" i="1"/>
  <c r="AL2349" i="1"/>
  <c r="AL2350" i="1"/>
  <c r="AL2351" i="1"/>
  <c r="AL2352" i="1"/>
  <c r="AL2353" i="1"/>
  <c r="AL2354" i="1"/>
  <c r="AL2355" i="1"/>
  <c r="AL2356" i="1"/>
  <c r="AL2357" i="1"/>
  <c r="AL2358" i="1"/>
  <c r="AL2359" i="1"/>
  <c r="AL2360" i="1"/>
  <c r="AL2361" i="1"/>
  <c r="AL2362" i="1"/>
  <c r="AL2363" i="1"/>
  <c r="AL2364" i="1"/>
  <c r="AL2365" i="1"/>
  <c r="AL2366" i="1"/>
  <c r="AL2367" i="1"/>
  <c r="AL2368" i="1"/>
  <c r="AL2369" i="1"/>
  <c r="AL2370" i="1"/>
  <c r="AL2371" i="1"/>
  <c r="AL2372" i="1"/>
  <c r="AL2373" i="1"/>
  <c r="AL2374" i="1"/>
  <c r="AL2375" i="1"/>
  <c r="AL2376" i="1"/>
  <c r="AL2377" i="1"/>
  <c r="AL2378" i="1"/>
  <c r="AL2379" i="1"/>
  <c r="AL2380" i="1"/>
  <c r="AL2381" i="1"/>
  <c r="AL2382" i="1"/>
  <c r="AL2383" i="1"/>
  <c r="AL2384" i="1"/>
  <c r="AL2385" i="1"/>
  <c r="AL2386" i="1"/>
  <c r="AL2387" i="1"/>
  <c r="AL2388" i="1"/>
  <c r="AL2389" i="1"/>
  <c r="AL2390" i="1"/>
  <c r="AL2391" i="1"/>
  <c r="AL2392" i="1"/>
  <c r="AL2393" i="1"/>
  <c r="AL2394" i="1"/>
  <c r="AL2395" i="1"/>
  <c r="AL2396" i="1"/>
  <c r="AL2397" i="1"/>
  <c r="AL2398" i="1"/>
  <c r="AL2399" i="1"/>
  <c r="AL2400" i="1"/>
  <c r="AL2401" i="1"/>
  <c r="AL2402" i="1"/>
  <c r="AL2403" i="1"/>
  <c r="AL2404" i="1"/>
  <c r="AL2405" i="1"/>
  <c r="AL2406" i="1"/>
  <c r="AL2407" i="1"/>
  <c r="AL2408" i="1"/>
  <c r="AL2409" i="1"/>
  <c r="AL2410" i="1"/>
  <c r="AL2411" i="1"/>
  <c r="AL2412" i="1"/>
  <c r="AL2413" i="1"/>
  <c r="AL2414" i="1"/>
  <c r="AL2415" i="1"/>
  <c r="AL2416" i="1"/>
  <c r="AL2417" i="1"/>
  <c r="AL2418" i="1"/>
  <c r="AL2419" i="1"/>
  <c r="AL2420" i="1"/>
  <c r="AL2421" i="1"/>
  <c r="AL2422" i="1"/>
  <c r="AL2423" i="1"/>
  <c r="AL2424" i="1"/>
  <c r="AL2425" i="1"/>
  <c r="AL2426" i="1"/>
  <c r="AL2427" i="1"/>
  <c r="AL2428" i="1"/>
  <c r="AL2429" i="1"/>
  <c r="AL2430" i="1"/>
  <c r="AL2431" i="1"/>
  <c r="AL2432" i="1"/>
  <c r="AL2433" i="1"/>
  <c r="AL2434" i="1"/>
  <c r="AL2435" i="1"/>
  <c r="AL2436" i="1"/>
  <c r="AL2437" i="1"/>
  <c r="AL2438" i="1"/>
  <c r="AL2439" i="1"/>
  <c r="AL2440" i="1"/>
  <c r="AL2441" i="1"/>
  <c r="AL2442" i="1"/>
  <c r="AL2443" i="1"/>
  <c r="AL2444" i="1"/>
  <c r="AL2445" i="1"/>
  <c r="AL2446" i="1"/>
  <c r="AL2447" i="1"/>
  <c r="AL2448" i="1"/>
  <c r="AL2449" i="1"/>
  <c r="AL2450" i="1"/>
  <c r="AL2451" i="1"/>
  <c r="AL2452" i="1"/>
  <c r="AL2453" i="1"/>
  <c r="AL2454" i="1"/>
  <c r="AL2455" i="1"/>
  <c r="AL2456" i="1"/>
  <c r="AL2457" i="1"/>
  <c r="AL2458" i="1"/>
  <c r="AL2459" i="1"/>
  <c r="AL2460" i="1"/>
  <c r="AL2461" i="1"/>
  <c r="AL2462" i="1"/>
  <c r="AL2463" i="1"/>
  <c r="AL2464" i="1"/>
  <c r="AL2465" i="1"/>
  <c r="AL2466" i="1"/>
  <c r="AL2467" i="1"/>
  <c r="AL2468" i="1"/>
  <c r="AL2469" i="1"/>
  <c r="AL2470" i="1"/>
  <c r="AL2471" i="1"/>
  <c r="AL2472" i="1"/>
  <c r="AL2473" i="1"/>
  <c r="AL2474" i="1"/>
  <c r="AL2475" i="1"/>
  <c r="AL2476" i="1"/>
  <c r="AL2477" i="1"/>
  <c r="AL2478" i="1"/>
  <c r="AL2479" i="1"/>
  <c r="AL2480" i="1"/>
  <c r="AL2481" i="1"/>
  <c r="AL2482" i="1"/>
  <c r="AL2483" i="1"/>
  <c r="AL2484" i="1"/>
  <c r="AL2485" i="1"/>
  <c r="AL2486" i="1"/>
  <c r="AL2487" i="1"/>
  <c r="AL2488" i="1"/>
  <c r="AL2489" i="1"/>
  <c r="AL2490" i="1"/>
  <c r="AL2491" i="1"/>
  <c r="AL2492" i="1"/>
  <c r="AL2493" i="1"/>
  <c r="AL2494" i="1"/>
  <c r="AL2495" i="1"/>
  <c r="AL2496" i="1"/>
  <c r="AL2497" i="1"/>
  <c r="AL2498" i="1"/>
  <c r="AL2499" i="1"/>
  <c r="AL2500" i="1"/>
  <c r="AL2501" i="1"/>
  <c r="AL2502" i="1"/>
  <c r="AL2503" i="1"/>
  <c r="AL2504" i="1"/>
  <c r="AL2505" i="1"/>
  <c r="AL2506" i="1"/>
  <c r="AL2507" i="1"/>
  <c r="AL2508" i="1"/>
  <c r="AL2509" i="1"/>
  <c r="AL2510" i="1"/>
  <c r="AL2511" i="1"/>
  <c r="AL2512" i="1"/>
  <c r="AL2513" i="1"/>
  <c r="AL2514" i="1"/>
  <c r="AL2515" i="1"/>
  <c r="AL2516" i="1"/>
  <c r="AL2517" i="1"/>
  <c r="AL2518" i="1"/>
  <c r="AL2519" i="1"/>
  <c r="AL2520" i="1"/>
  <c r="AL2521" i="1"/>
  <c r="AL2522" i="1"/>
  <c r="AL2523" i="1"/>
  <c r="AL2524" i="1"/>
  <c r="AL2525" i="1"/>
  <c r="AL2526" i="1"/>
  <c r="AL2527" i="1"/>
  <c r="AL2528" i="1"/>
  <c r="AL2529" i="1"/>
  <c r="AL2530" i="1"/>
  <c r="AL2531" i="1"/>
  <c r="AL2532" i="1"/>
  <c r="AL2533" i="1"/>
  <c r="AL2534" i="1"/>
  <c r="AL2535" i="1"/>
  <c r="AL2536" i="1"/>
  <c r="AL2537" i="1"/>
  <c r="AL2538" i="1"/>
  <c r="AL2539" i="1"/>
  <c r="AL2540" i="1"/>
  <c r="AL2541" i="1"/>
  <c r="AL2542" i="1"/>
  <c r="AL2543" i="1"/>
  <c r="AL2544" i="1"/>
  <c r="AL2545" i="1"/>
  <c r="AL2546" i="1"/>
  <c r="AL2547" i="1"/>
  <c r="AL2548" i="1"/>
  <c r="AL2549" i="1"/>
  <c r="AL2550" i="1"/>
  <c r="AL2551" i="1"/>
  <c r="AL2552" i="1"/>
  <c r="AL2553" i="1"/>
  <c r="AL2554" i="1"/>
  <c r="AL2555" i="1"/>
  <c r="AL2556" i="1"/>
  <c r="AL2557" i="1"/>
  <c r="AL2558" i="1"/>
  <c r="AL2559" i="1"/>
  <c r="AL2560" i="1"/>
  <c r="AL2561" i="1"/>
  <c r="AL2562" i="1"/>
  <c r="AL2563" i="1"/>
  <c r="AL2564" i="1"/>
  <c r="AL2565" i="1"/>
  <c r="AL2566" i="1"/>
  <c r="AL2567" i="1"/>
  <c r="AL2568" i="1"/>
  <c r="AL2569" i="1"/>
  <c r="AL2570" i="1"/>
  <c r="AL2571" i="1"/>
  <c r="AL2572" i="1"/>
  <c r="AL2573" i="1"/>
  <c r="AL2574" i="1"/>
  <c r="AL2575" i="1"/>
  <c r="AL2576" i="1"/>
  <c r="AL2577" i="1"/>
  <c r="AL2578" i="1"/>
  <c r="AL2579" i="1"/>
  <c r="AL2580" i="1"/>
  <c r="AL2581" i="1"/>
  <c r="AL2582" i="1"/>
  <c r="AL2583" i="1"/>
  <c r="AL2584" i="1"/>
  <c r="AL2585" i="1"/>
  <c r="AL2586" i="1"/>
  <c r="AL2587" i="1"/>
  <c r="AL2588" i="1"/>
  <c r="AL2589" i="1"/>
  <c r="AL2590" i="1"/>
  <c r="AL2591" i="1"/>
  <c r="AL2592" i="1"/>
  <c r="AL2593" i="1"/>
  <c r="AL2594" i="1"/>
  <c r="AL2595" i="1"/>
  <c r="AL2596" i="1"/>
  <c r="AL2597" i="1"/>
  <c r="AL2598" i="1"/>
  <c r="AL2599" i="1"/>
  <c r="AL2600" i="1"/>
  <c r="AL2601" i="1"/>
  <c r="AL2602" i="1"/>
  <c r="AL2603" i="1"/>
  <c r="AL2604" i="1"/>
  <c r="AL2605" i="1"/>
  <c r="AL2606" i="1"/>
  <c r="AL2607" i="1"/>
  <c r="AL2608" i="1"/>
  <c r="AL2609" i="1"/>
  <c r="AL2610" i="1"/>
  <c r="AL2611" i="1"/>
  <c r="AL2612" i="1"/>
  <c r="AL2613" i="1"/>
  <c r="AL2614" i="1"/>
  <c r="AL2615" i="1"/>
  <c r="AL2616" i="1"/>
  <c r="AL2617" i="1"/>
  <c r="AL2618" i="1"/>
  <c r="AL2619" i="1"/>
  <c r="AL2620" i="1"/>
  <c r="AL2621" i="1"/>
  <c r="AL2622" i="1"/>
  <c r="AL2623" i="1"/>
  <c r="AL2624" i="1"/>
  <c r="AL2625" i="1"/>
  <c r="AL2626" i="1"/>
  <c r="AL2627" i="1"/>
  <c r="AL2628" i="1"/>
  <c r="AL2629" i="1"/>
  <c r="AL2630" i="1"/>
  <c r="AL2631" i="1"/>
  <c r="AL2632" i="1"/>
  <c r="AL2633" i="1"/>
  <c r="AL2634" i="1"/>
  <c r="AL2635" i="1"/>
  <c r="AL2636" i="1"/>
  <c r="AL2637" i="1"/>
  <c r="AL2638" i="1"/>
  <c r="AL2639" i="1"/>
  <c r="AL2640" i="1"/>
  <c r="AL2641" i="1"/>
  <c r="AL2642" i="1"/>
  <c r="AL2643" i="1"/>
  <c r="AL2644" i="1"/>
  <c r="AL2645" i="1"/>
  <c r="AL2646" i="1"/>
  <c r="AL2647" i="1"/>
  <c r="AL2648" i="1"/>
  <c r="AL2649" i="1"/>
  <c r="AL2650" i="1"/>
  <c r="AL2651" i="1"/>
  <c r="AL2652" i="1"/>
  <c r="AL2653" i="1"/>
  <c r="AL2654" i="1"/>
  <c r="AL2655" i="1"/>
  <c r="AL2656" i="1"/>
  <c r="AL2657" i="1"/>
  <c r="AL2658" i="1"/>
  <c r="AL2659" i="1"/>
  <c r="AL2660" i="1"/>
  <c r="AL2661" i="1"/>
  <c r="AL2662" i="1"/>
  <c r="AL2663" i="1"/>
  <c r="AL2664" i="1"/>
  <c r="AL2665" i="1"/>
  <c r="AL2666" i="1"/>
  <c r="AL2667" i="1"/>
  <c r="AL2668" i="1"/>
  <c r="AL2669" i="1"/>
  <c r="AL2670" i="1"/>
  <c r="AL2671" i="1"/>
  <c r="AL2672" i="1"/>
  <c r="AL2673" i="1"/>
  <c r="AL2674" i="1"/>
  <c r="AL2675" i="1"/>
  <c r="AL2676" i="1"/>
  <c r="AL2677" i="1"/>
  <c r="AL2678" i="1"/>
  <c r="AL2679" i="1"/>
  <c r="AL2680" i="1"/>
  <c r="AL2681" i="1"/>
  <c r="AL2682" i="1"/>
  <c r="AL2683" i="1"/>
  <c r="AL2684" i="1"/>
  <c r="AL2685" i="1"/>
  <c r="AL2686" i="1"/>
  <c r="AL2687" i="1"/>
  <c r="AL2688" i="1"/>
  <c r="AL2689" i="1"/>
  <c r="AL2690" i="1"/>
  <c r="AL2691" i="1"/>
  <c r="AL2692" i="1"/>
  <c r="AL2693" i="1"/>
  <c r="AL2694" i="1"/>
  <c r="AL2695" i="1"/>
  <c r="AL2696" i="1"/>
  <c r="AL2697" i="1"/>
  <c r="AL2698" i="1"/>
  <c r="AL2699" i="1"/>
  <c r="AL2700" i="1"/>
  <c r="AL2701" i="1"/>
  <c r="AL2702" i="1"/>
  <c r="AL2703" i="1"/>
  <c r="AL2704" i="1"/>
  <c r="AL2705" i="1"/>
  <c r="AL2706" i="1"/>
  <c r="AL2707" i="1"/>
  <c r="AL2708" i="1"/>
  <c r="AL2709" i="1"/>
  <c r="AL2710" i="1"/>
  <c r="AL2711" i="1"/>
  <c r="AL2712" i="1"/>
  <c r="AL2713" i="1"/>
  <c r="AL2714" i="1"/>
  <c r="AL2715" i="1"/>
  <c r="AL2716" i="1"/>
  <c r="AL2717" i="1"/>
  <c r="AL2718" i="1"/>
  <c r="AL2719" i="1"/>
  <c r="AL2720" i="1"/>
  <c r="AL2721" i="1"/>
  <c r="AL2722" i="1"/>
  <c r="AL2723" i="1"/>
  <c r="AL2724" i="1"/>
  <c r="AL2725" i="1"/>
  <c r="AL2726" i="1"/>
  <c r="AL2727" i="1"/>
  <c r="AL2728" i="1"/>
  <c r="AL2729" i="1"/>
  <c r="AL2730" i="1"/>
  <c r="AL2731" i="1"/>
  <c r="AL2732" i="1"/>
  <c r="AL2733" i="1"/>
  <c r="AL2734" i="1"/>
  <c r="AL2735" i="1"/>
  <c r="AL2736" i="1"/>
  <c r="AL2737" i="1"/>
  <c r="AL2738" i="1"/>
  <c r="AL2739" i="1"/>
  <c r="AL2740" i="1"/>
  <c r="AL2741" i="1"/>
  <c r="AL2742" i="1"/>
  <c r="AL2743" i="1"/>
  <c r="AL2744" i="1"/>
  <c r="AL2745" i="1"/>
  <c r="AL2746" i="1"/>
  <c r="AL2747" i="1"/>
  <c r="AL2748" i="1"/>
  <c r="AL2749" i="1"/>
  <c r="AL2750" i="1"/>
  <c r="AL2751" i="1"/>
  <c r="AL2752" i="1"/>
  <c r="AL2753" i="1"/>
  <c r="AL2754" i="1"/>
  <c r="AL2755" i="1"/>
  <c r="AL2756" i="1"/>
  <c r="AL2757" i="1"/>
  <c r="AL2758" i="1"/>
  <c r="AL2759" i="1"/>
  <c r="AL2760" i="1"/>
  <c r="AL2761" i="1"/>
  <c r="AL2762" i="1"/>
  <c r="AL2763" i="1"/>
  <c r="AL2764" i="1"/>
  <c r="AL2765" i="1"/>
  <c r="AL2766" i="1"/>
  <c r="AL2767" i="1"/>
  <c r="AL2768" i="1"/>
  <c r="AL2769" i="1"/>
  <c r="AL2770" i="1"/>
  <c r="AL2771" i="1"/>
  <c r="AL2772" i="1"/>
  <c r="AL2773" i="1"/>
  <c r="AL2774" i="1"/>
  <c r="AL2775" i="1"/>
  <c r="AL2776" i="1"/>
  <c r="AL2777" i="1"/>
  <c r="AL2778" i="1"/>
  <c r="AL2779" i="1"/>
  <c r="AL2780" i="1"/>
  <c r="AL2781" i="1"/>
  <c r="AL2782" i="1"/>
  <c r="AL2783" i="1"/>
  <c r="AL2784" i="1"/>
  <c r="AL2785" i="1"/>
  <c r="AL2786" i="1"/>
  <c r="AL2787" i="1"/>
  <c r="AL2788" i="1"/>
  <c r="AL2789" i="1"/>
  <c r="AL2790" i="1"/>
  <c r="AL2791" i="1"/>
  <c r="AL2792" i="1"/>
  <c r="AL2793" i="1"/>
  <c r="AL2794" i="1"/>
  <c r="AL2" i="1"/>
  <c r="Z2795" i="1"/>
  <c r="AH2795" i="1"/>
  <c r="AI2795" i="1" s="1"/>
  <c r="Z2796" i="1"/>
  <c r="AH2796" i="1"/>
  <c r="AI2796" i="1" s="1"/>
  <c r="Z2797" i="1"/>
  <c r="AH2797" i="1"/>
  <c r="AI2797" i="1" s="1"/>
  <c r="Z2798" i="1"/>
  <c r="AH2798" i="1"/>
  <c r="AI2798" i="1" s="1"/>
  <c r="Z2799" i="1"/>
  <c r="AH2799" i="1"/>
  <c r="AI2799" i="1" s="1"/>
  <c r="Z2800" i="1"/>
  <c r="AH2800" i="1"/>
  <c r="AI2800" i="1" s="1"/>
  <c r="Z2801" i="1"/>
  <c r="AH2801" i="1"/>
  <c r="AI2801" i="1" s="1"/>
  <c r="Z2802" i="1"/>
  <c r="AH2802" i="1"/>
  <c r="AI2802" i="1" s="1"/>
  <c r="Z2803" i="1"/>
  <c r="AH2803" i="1"/>
  <c r="AI2803" i="1" s="1"/>
  <c r="Z2804" i="1"/>
  <c r="AH2804" i="1"/>
  <c r="AI2804" i="1" s="1"/>
  <c r="Z2805" i="1"/>
  <c r="AH2805" i="1"/>
  <c r="AI2805" i="1" s="1"/>
  <c r="Z2806" i="1"/>
  <c r="AH2806" i="1"/>
  <c r="AI2806" i="1" s="1"/>
  <c r="Z2807" i="1"/>
  <c r="AH2807" i="1"/>
  <c r="AI2807" i="1" s="1"/>
  <c r="Z2808" i="1"/>
  <c r="AH2808" i="1"/>
  <c r="AI2808" i="1" s="1"/>
  <c r="Z2809" i="1"/>
  <c r="AH2809" i="1"/>
  <c r="AI2809" i="1" s="1"/>
  <c r="Z2810" i="1"/>
  <c r="AH2810" i="1"/>
  <c r="AI2810" i="1" s="1"/>
  <c r="Z2811" i="1"/>
  <c r="AH2811" i="1"/>
  <c r="AI2811" i="1" s="1"/>
  <c r="Z2812" i="1"/>
  <c r="AH2812" i="1"/>
  <c r="AI2812" i="1" s="1"/>
  <c r="Z2813" i="1"/>
  <c r="AH2813" i="1"/>
  <c r="AI2813" i="1" s="1"/>
  <c r="Z2814" i="1"/>
  <c r="AH2814" i="1"/>
  <c r="AI2814" i="1" s="1"/>
  <c r="Z2815" i="1"/>
  <c r="AH2815" i="1"/>
  <c r="AI2815" i="1" s="1"/>
  <c r="Z2816" i="1"/>
  <c r="AH2816" i="1"/>
  <c r="AI2816" i="1" s="1"/>
  <c r="Z2817" i="1"/>
  <c r="AH2817" i="1"/>
  <c r="AI2817" i="1" s="1"/>
  <c r="Z2818" i="1"/>
  <c r="AH2818" i="1"/>
  <c r="AI2818" i="1" s="1"/>
  <c r="Z2819" i="1"/>
  <c r="AH2819" i="1"/>
  <c r="AI2819" i="1" s="1"/>
  <c r="Z2820" i="1"/>
  <c r="AH2820" i="1"/>
  <c r="AI2820" i="1" s="1"/>
  <c r="Z2821" i="1"/>
  <c r="AH2821" i="1"/>
  <c r="AI2821" i="1" s="1"/>
  <c r="Z2822" i="1"/>
  <c r="AH2822" i="1"/>
  <c r="AI2822" i="1" s="1"/>
  <c r="Z2823" i="1"/>
  <c r="AH2823" i="1"/>
  <c r="AI2823" i="1" s="1"/>
  <c r="Z2824" i="1"/>
  <c r="AH2824" i="1"/>
  <c r="AI2824" i="1" s="1"/>
  <c r="Z2825" i="1"/>
  <c r="AH2825" i="1"/>
  <c r="AI2825" i="1" s="1"/>
  <c r="Z2826" i="1"/>
  <c r="AH2826" i="1"/>
  <c r="AI2826" i="1" s="1"/>
  <c r="Z2827" i="1"/>
  <c r="AH2827" i="1"/>
  <c r="AI2827" i="1" s="1"/>
  <c r="Z2828" i="1"/>
  <c r="AH2828" i="1"/>
  <c r="AI2828" i="1" s="1"/>
  <c r="Z2829" i="1"/>
  <c r="AH2829" i="1"/>
  <c r="AI2829" i="1" s="1"/>
  <c r="Z2830" i="1"/>
  <c r="AH2830" i="1"/>
  <c r="AI2830" i="1" s="1"/>
  <c r="Z2831" i="1"/>
  <c r="AH2831" i="1"/>
  <c r="AI2831" i="1" s="1"/>
  <c r="Z2832" i="1"/>
  <c r="AH2832" i="1"/>
  <c r="AI2832" i="1" s="1"/>
  <c r="Z2833" i="1"/>
  <c r="AH2833" i="1"/>
  <c r="AI2833" i="1" s="1"/>
  <c r="Z2834" i="1"/>
  <c r="AH2834" i="1"/>
  <c r="AI2834" i="1" s="1"/>
  <c r="Z2835" i="1"/>
  <c r="AH2835" i="1"/>
  <c r="AI2835" i="1" s="1"/>
  <c r="Z2836" i="1"/>
  <c r="AH2836" i="1"/>
  <c r="AI2836" i="1" s="1"/>
  <c r="Z2837" i="1"/>
  <c r="AH2837" i="1"/>
  <c r="AI2837" i="1" s="1"/>
  <c r="Z2838" i="1"/>
  <c r="AH2838" i="1"/>
  <c r="AI2838" i="1" s="1"/>
  <c r="Z2839" i="1"/>
  <c r="AH2839" i="1"/>
  <c r="AI2839" i="1" s="1"/>
  <c r="Z2840" i="1"/>
  <c r="AH2840" i="1"/>
  <c r="AI2840" i="1" s="1"/>
  <c r="Z2841" i="1"/>
  <c r="AH2841" i="1"/>
  <c r="AI2841" i="1" s="1"/>
  <c r="Z2842" i="1"/>
  <c r="AH2842" i="1"/>
  <c r="AI2842" i="1" s="1"/>
  <c r="Z2843" i="1"/>
  <c r="AH2843" i="1"/>
  <c r="AI2843" i="1" s="1"/>
  <c r="Z2844" i="1"/>
  <c r="AH2844" i="1"/>
  <c r="AI2844" i="1" s="1"/>
  <c r="Z2845" i="1"/>
  <c r="AH2845" i="1"/>
  <c r="AI2845" i="1" s="1"/>
  <c r="Z2846" i="1"/>
  <c r="AH2846" i="1"/>
  <c r="AI2846" i="1" s="1"/>
  <c r="Z2847" i="1"/>
  <c r="AH2847" i="1"/>
  <c r="AI2847" i="1" s="1"/>
  <c r="Z2848" i="1"/>
  <c r="AH2848" i="1"/>
  <c r="AI2848" i="1" s="1"/>
  <c r="Z2849" i="1"/>
  <c r="AH2849" i="1"/>
  <c r="AI2849" i="1" s="1"/>
  <c r="Z2850" i="1"/>
  <c r="AH2850" i="1"/>
  <c r="AI2850" i="1" s="1"/>
  <c r="Z2851" i="1"/>
  <c r="AH2851" i="1"/>
  <c r="AI2851" i="1" s="1"/>
  <c r="Z2852" i="1"/>
  <c r="AH2852" i="1"/>
  <c r="AI2852" i="1" s="1"/>
  <c r="Z2853" i="1"/>
  <c r="AH2853" i="1"/>
  <c r="AI2853" i="1" s="1"/>
  <c r="Z2854" i="1"/>
  <c r="AH2854" i="1"/>
  <c r="AI2854" i="1" s="1"/>
  <c r="Z2855" i="1"/>
  <c r="AH2855" i="1"/>
  <c r="AI2855" i="1" s="1"/>
  <c r="Z2856" i="1"/>
  <c r="AH2856" i="1"/>
  <c r="AI2856" i="1" s="1"/>
  <c r="Z2857" i="1"/>
  <c r="AH2857" i="1"/>
  <c r="AI2857" i="1" s="1"/>
  <c r="Z2858" i="1"/>
  <c r="AH2858" i="1"/>
  <c r="AI2858" i="1" s="1"/>
  <c r="Z2859" i="1"/>
  <c r="AH2859" i="1"/>
  <c r="AI2859" i="1" s="1"/>
  <c r="Z2860" i="1"/>
  <c r="AH2860" i="1"/>
  <c r="AI2860" i="1" s="1"/>
  <c r="Z2861" i="1"/>
  <c r="AH2861" i="1"/>
  <c r="AI2861" i="1" s="1"/>
  <c r="Z2862" i="1"/>
  <c r="AH2862" i="1"/>
  <c r="AI2862" i="1" s="1"/>
  <c r="Z2863" i="1"/>
  <c r="AH2863" i="1"/>
  <c r="AI2863" i="1" s="1"/>
  <c r="Z2864" i="1"/>
  <c r="AH2864" i="1"/>
  <c r="AI2864" i="1" s="1"/>
  <c r="Z2865" i="1"/>
  <c r="AH2865" i="1"/>
  <c r="AI2865" i="1" s="1"/>
  <c r="Z2866" i="1"/>
  <c r="AH2866" i="1"/>
  <c r="AI2866" i="1" s="1"/>
  <c r="Z2867" i="1"/>
  <c r="AH2867" i="1"/>
  <c r="AI2867" i="1" s="1"/>
  <c r="Z2868" i="1"/>
  <c r="AH2868" i="1"/>
  <c r="AI2868" i="1" s="1"/>
  <c r="Z2869" i="1"/>
  <c r="AH2869" i="1"/>
  <c r="AI2869" i="1" s="1"/>
  <c r="Z2870" i="1"/>
  <c r="AH2870" i="1"/>
  <c r="AI2870" i="1" s="1"/>
  <c r="Z2871" i="1"/>
  <c r="AH2871" i="1"/>
  <c r="AI2871" i="1" s="1"/>
  <c r="Z2872" i="1"/>
  <c r="AH2872" i="1"/>
  <c r="AI2872" i="1" s="1"/>
  <c r="Z2873" i="1"/>
  <c r="AH2873" i="1"/>
  <c r="AI2873" i="1" s="1"/>
  <c r="Z2874" i="1"/>
  <c r="AH2874" i="1"/>
  <c r="AI2874" i="1" s="1"/>
  <c r="Z2875" i="1"/>
  <c r="AH2875" i="1"/>
  <c r="AI2875" i="1" s="1"/>
  <c r="Z2876" i="1"/>
  <c r="AH2876" i="1"/>
  <c r="AI2876" i="1" s="1"/>
  <c r="Z2877" i="1"/>
  <c r="AH2877" i="1"/>
  <c r="AI2877" i="1" s="1"/>
  <c r="Z2878" i="1"/>
  <c r="AH2878" i="1"/>
  <c r="AI2878" i="1" s="1"/>
  <c r="Z2879" i="1"/>
  <c r="AH2879" i="1"/>
  <c r="AI2879" i="1" s="1"/>
  <c r="Z2880" i="1"/>
  <c r="AH2880" i="1"/>
  <c r="AI2880" i="1" s="1"/>
  <c r="Z2881" i="1"/>
  <c r="AH2881" i="1"/>
  <c r="AI2881" i="1" s="1"/>
  <c r="Z2882" i="1"/>
  <c r="AH2882" i="1"/>
  <c r="AI2882" i="1" s="1"/>
  <c r="Z2883" i="1"/>
  <c r="AH2883" i="1"/>
  <c r="AI2883" i="1" s="1"/>
  <c r="Z2884" i="1"/>
  <c r="AH2884" i="1"/>
  <c r="AI2884" i="1" s="1"/>
  <c r="Z2885" i="1"/>
  <c r="AH2885" i="1"/>
  <c r="AI2885" i="1" s="1"/>
  <c r="Z2886" i="1"/>
  <c r="AH2886" i="1"/>
  <c r="AI2886" i="1" s="1"/>
  <c r="Z2887" i="1"/>
  <c r="AH2887" i="1"/>
  <c r="AI2887" i="1" s="1"/>
  <c r="Z2888" i="1"/>
  <c r="AH2888" i="1"/>
  <c r="AI2888" i="1" s="1"/>
  <c r="Z2889" i="1"/>
  <c r="AH2889" i="1"/>
  <c r="AI2889" i="1" s="1"/>
  <c r="Z2890" i="1"/>
  <c r="AH2890" i="1"/>
  <c r="AI2890" i="1" s="1"/>
  <c r="Z2891" i="1"/>
  <c r="AH2891" i="1"/>
  <c r="AI2891" i="1" s="1"/>
  <c r="Z2892" i="1"/>
  <c r="AH2892" i="1"/>
  <c r="AI2892" i="1" s="1"/>
  <c r="Z2893" i="1"/>
  <c r="AH2893" i="1"/>
  <c r="AI2893" i="1" s="1"/>
  <c r="Z2894" i="1"/>
  <c r="AH2894" i="1"/>
  <c r="AI2894" i="1" s="1"/>
  <c r="Z2895" i="1"/>
  <c r="AH2895" i="1"/>
  <c r="AI2895" i="1" s="1"/>
  <c r="Z2896" i="1"/>
  <c r="AH2896" i="1"/>
  <c r="AI2896" i="1" s="1"/>
  <c r="Z2897" i="1"/>
  <c r="AH2897" i="1"/>
  <c r="AI2897" i="1" s="1"/>
  <c r="Z2898" i="1"/>
  <c r="AH2898" i="1"/>
  <c r="AI2898" i="1" s="1"/>
  <c r="Z2899" i="1"/>
  <c r="AH2899" i="1"/>
  <c r="AI2899" i="1" s="1"/>
  <c r="Z2900" i="1"/>
  <c r="AH2900" i="1"/>
  <c r="AI2900" i="1" s="1"/>
  <c r="Z2901" i="1"/>
  <c r="AH2901" i="1"/>
  <c r="AI2901" i="1" s="1"/>
  <c r="Z2902" i="1"/>
  <c r="AH2902" i="1"/>
  <c r="AI2902" i="1" s="1"/>
  <c r="Z2903" i="1"/>
  <c r="AH2903" i="1"/>
  <c r="AI2903" i="1" s="1"/>
  <c r="Z2904" i="1"/>
  <c r="AH2904" i="1"/>
  <c r="AI2904" i="1" s="1"/>
  <c r="Z2905" i="1"/>
  <c r="AH2905" i="1"/>
  <c r="AI2905" i="1" s="1"/>
  <c r="Z2906" i="1"/>
  <c r="AH2906" i="1"/>
  <c r="AI2906" i="1" s="1"/>
  <c r="Z2907" i="1"/>
  <c r="AH2907" i="1"/>
  <c r="AI2907" i="1" s="1"/>
  <c r="Z2908" i="1"/>
  <c r="AH2908" i="1"/>
  <c r="AI2908" i="1" s="1"/>
  <c r="Z2909" i="1"/>
  <c r="AH2909" i="1"/>
  <c r="AI2909" i="1" s="1"/>
  <c r="Z2910" i="1"/>
  <c r="AH2910" i="1"/>
  <c r="AI2910" i="1" s="1"/>
  <c r="Z2911" i="1"/>
  <c r="AH2911" i="1"/>
  <c r="AI2911" i="1" s="1"/>
  <c r="Z2912" i="1"/>
  <c r="AH2912" i="1"/>
  <c r="AI2912" i="1" s="1"/>
  <c r="Z2913" i="1"/>
  <c r="AH2913" i="1"/>
  <c r="AI2913" i="1" s="1"/>
  <c r="Z2914" i="1"/>
  <c r="AH2914" i="1"/>
  <c r="AI2914" i="1" s="1"/>
  <c r="Z2915" i="1"/>
  <c r="AH2915" i="1"/>
  <c r="AI2915" i="1" s="1"/>
  <c r="Z2916" i="1"/>
  <c r="AH2916" i="1"/>
  <c r="AI2916" i="1" s="1"/>
  <c r="Z2917" i="1"/>
  <c r="AH2917" i="1"/>
  <c r="AI2917" i="1" s="1"/>
  <c r="Z2918" i="1"/>
  <c r="AH2918" i="1"/>
  <c r="AI2918" i="1" s="1"/>
  <c r="Z2919" i="1"/>
  <c r="AH2919" i="1"/>
  <c r="AI2919" i="1" s="1"/>
  <c r="Z2920" i="1"/>
  <c r="AH2920" i="1"/>
  <c r="AI2920" i="1" s="1"/>
  <c r="Z2921" i="1"/>
  <c r="AH2921" i="1"/>
  <c r="AI2921" i="1" s="1"/>
  <c r="Z2922" i="1"/>
  <c r="AH2922" i="1"/>
  <c r="AI2922" i="1" s="1"/>
  <c r="Z2923" i="1"/>
  <c r="AH2923" i="1"/>
  <c r="AI2923" i="1" s="1"/>
  <c r="Z2924" i="1"/>
  <c r="AH2924" i="1"/>
  <c r="AI2924" i="1" s="1"/>
  <c r="Z2925" i="1"/>
  <c r="AH2925" i="1"/>
  <c r="AI2925" i="1" s="1"/>
  <c r="Z2926" i="1"/>
  <c r="AH2926" i="1"/>
  <c r="AI2926" i="1" s="1"/>
  <c r="Z2927" i="1"/>
  <c r="AH2927" i="1"/>
  <c r="AI2927" i="1" s="1"/>
  <c r="Z2928" i="1"/>
  <c r="AH2928" i="1"/>
  <c r="AI2928" i="1" s="1"/>
  <c r="Z2929" i="1"/>
  <c r="AH2929" i="1"/>
  <c r="AI2929" i="1" s="1"/>
  <c r="Z2930" i="1"/>
  <c r="AH2930" i="1"/>
  <c r="AI2930" i="1" s="1"/>
  <c r="Z2931" i="1"/>
  <c r="AH2931" i="1"/>
  <c r="AI2931" i="1" s="1"/>
  <c r="Z2932" i="1"/>
  <c r="AH2932" i="1"/>
  <c r="AI2932" i="1" s="1"/>
  <c r="Z2933" i="1"/>
  <c r="AH2933" i="1"/>
  <c r="AI2933" i="1" s="1"/>
  <c r="Z2934" i="1"/>
  <c r="AH2934" i="1"/>
  <c r="AI2934" i="1" s="1"/>
  <c r="Z2935" i="1"/>
  <c r="AH2935" i="1"/>
  <c r="AI2935" i="1" s="1"/>
  <c r="Z2936" i="1"/>
  <c r="AH2936" i="1"/>
  <c r="AI2936" i="1" s="1"/>
  <c r="Z2937" i="1"/>
  <c r="AH2937" i="1"/>
  <c r="AI2937" i="1" s="1"/>
  <c r="Z2938" i="1"/>
  <c r="AH2938" i="1"/>
  <c r="AI2938" i="1" s="1"/>
  <c r="Z2939" i="1"/>
  <c r="AH2939" i="1"/>
  <c r="AI2939" i="1" s="1"/>
  <c r="Z2940" i="1"/>
  <c r="AH2940" i="1"/>
  <c r="AI2940" i="1" s="1"/>
  <c r="Z2941" i="1"/>
  <c r="AH2941" i="1"/>
  <c r="AI2941" i="1" s="1"/>
  <c r="Z2942" i="1"/>
  <c r="AH2942" i="1"/>
  <c r="AI2942" i="1" s="1"/>
  <c r="Z2943" i="1"/>
  <c r="AH2943" i="1"/>
  <c r="AI2943" i="1" s="1"/>
  <c r="Z2944" i="1"/>
  <c r="AH2944" i="1"/>
  <c r="AI2944" i="1" s="1"/>
  <c r="Z2945" i="1"/>
  <c r="AH2945" i="1"/>
  <c r="AI2945" i="1" s="1"/>
  <c r="Z2946" i="1"/>
  <c r="AH2946" i="1"/>
  <c r="AI2946" i="1" s="1"/>
  <c r="Z2947" i="1"/>
  <c r="AH2947" i="1"/>
  <c r="AI2947" i="1" s="1"/>
  <c r="Z2948" i="1"/>
  <c r="AH2948" i="1"/>
  <c r="AI2948" i="1" s="1"/>
  <c r="Z2949" i="1"/>
  <c r="AH2949" i="1"/>
  <c r="AI2949" i="1" s="1"/>
  <c r="Z2950" i="1"/>
  <c r="AH2950" i="1"/>
  <c r="AI2950" i="1" s="1"/>
  <c r="Z2951" i="1"/>
  <c r="AH2951" i="1"/>
  <c r="AI2951" i="1" s="1"/>
  <c r="Z2952" i="1"/>
  <c r="AH2952" i="1"/>
  <c r="AI2952" i="1" s="1"/>
  <c r="Z2953" i="1"/>
  <c r="AH2953" i="1"/>
  <c r="AI2953" i="1" s="1"/>
  <c r="Z2954" i="1"/>
  <c r="AH2954" i="1"/>
  <c r="AI2954" i="1" s="1"/>
  <c r="Z2955" i="1"/>
  <c r="AH2955" i="1"/>
  <c r="AI2955" i="1" s="1"/>
  <c r="Z2956" i="1"/>
  <c r="AH2956" i="1"/>
  <c r="AI2956" i="1" s="1"/>
  <c r="Z2957" i="1"/>
  <c r="AH2957" i="1"/>
  <c r="AI2957" i="1" s="1"/>
  <c r="Z2958" i="1"/>
  <c r="AH2958" i="1"/>
  <c r="AI2958" i="1" s="1"/>
  <c r="Z2959" i="1"/>
  <c r="AH2959" i="1"/>
  <c r="AI2959" i="1" s="1"/>
  <c r="Z2960" i="1"/>
  <c r="AH2960" i="1"/>
  <c r="AI2960" i="1" s="1"/>
  <c r="Z2961" i="1"/>
  <c r="AH2961" i="1"/>
  <c r="AI2961" i="1" s="1"/>
  <c r="Z2962" i="1"/>
  <c r="AH2962" i="1"/>
  <c r="AI2962" i="1" s="1"/>
  <c r="Z2963" i="1"/>
  <c r="AH2963" i="1"/>
  <c r="AI2963" i="1" s="1"/>
  <c r="Z2964" i="1"/>
  <c r="AH2964" i="1"/>
  <c r="AI2964" i="1" s="1"/>
  <c r="Z2965" i="1"/>
  <c r="AH2965" i="1"/>
  <c r="AI2965" i="1" s="1"/>
  <c r="Z2966" i="1"/>
  <c r="AH2966" i="1"/>
  <c r="AI2966" i="1" s="1"/>
  <c r="Z2967" i="1"/>
  <c r="AH2967" i="1"/>
  <c r="AI2967" i="1" s="1"/>
  <c r="Z2968" i="1"/>
  <c r="AH2968" i="1"/>
  <c r="AI2968" i="1" s="1"/>
  <c r="Z2969" i="1"/>
  <c r="AH2969" i="1"/>
  <c r="AI2969" i="1" s="1"/>
  <c r="Z2970" i="1"/>
  <c r="AH2970" i="1"/>
  <c r="AI2970" i="1" s="1"/>
  <c r="Z2971" i="1"/>
  <c r="AH2971" i="1"/>
  <c r="AI2971" i="1" s="1"/>
  <c r="Z2972" i="1"/>
  <c r="AH2972" i="1"/>
  <c r="AI2972" i="1" s="1"/>
  <c r="Z2973" i="1"/>
  <c r="AH2973" i="1"/>
  <c r="AI2973" i="1" s="1"/>
  <c r="Z2974" i="1"/>
  <c r="AH2974" i="1"/>
  <c r="AI2974" i="1" s="1"/>
  <c r="Z2975" i="1"/>
  <c r="AH2975" i="1"/>
  <c r="AI2975" i="1" s="1"/>
  <c r="Z2976" i="1"/>
  <c r="AH2976" i="1"/>
  <c r="AI2976" i="1" s="1"/>
  <c r="Z2977" i="1"/>
  <c r="AH2977" i="1"/>
  <c r="AI2977" i="1" s="1"/>
  <c r="Z2978" i="1"/>
  <c r="AH2978" i="1"/>
  <c r="AI2978" i="1" s="1"/>
  <c r="Z2979" i="1"/>
  <c r="AH2979" i="1"/>
  <c r="AI2979" i="1" s="1"/>
  <c r="Z2980" i="1"/>
  <c r="AH2980" i="1"/>
  <c r="AI2980" i="1" s="1"/>
  <c r="Z2981" i="1"/>
  <c r="AH2981" i="1"/>
  <c r="AI2981" i="1" s="1"/>
  <c r="Z2982" i="1"/>
  <c r="AH2982" i="1"/>
  <c r="AI2982" i="1" s="1"/>
  <c r="Z2983" i="1"/>
  <c r="AH2983" i="1"/>
  <c r="AI2983" i="1" s="1"/>
  <c r="Z2984" i="1"/>
  <c r="AH2984" i="1"/>
  <c r="AI2984" i="1" s="1"/>
  <c r="Z2985" i="1"/>
  <c r="AH2985" i="1"/>
  <c r="AI2985" i="1" s="1"/>
  <c r="Z2986" i="1"/>
  <c r="AH2986" i="1"/>
  <c r="AI2986" i="1" s="1"/>
  <c r="Z2987" i="1"/>
  <c r="AH2987" i="1"/>
  <c r="AI2987" i="1" s="1"/>
  <c r="Z2988" i="1"/>
  <c r="AH2988" i="1"/>
  <c r="AI2988" i="1" s="1"/>
  <c r="Z2989" i="1"/>
  <c r="AH2989" i="1"/>
  <c r="AI2989" i="1" s="1"/>
  <c r="Z2990" i="1"/>
  <c r="AH2990" i="1"/>
  <c r="AI2990" i="1" s="1"/>
  <c r="Z2991" i="1"/>
  <c r="AH2991" i="1"/>
  <c r="AI2991" i="1" s="1"/>
  <c r="Z2992" i="1"/>
  <c r="AH2992" i="1"/>
  <c r="AI2992" i="1" s="1"/>
  <c r="Z2993" i="1"/>
  <c r="AH2993" i="1"/>
  <c r="AI2993" i="1" s="1"/>
  <c r="Z2994" i="1"/>
  <c r="AH2994" i="1"/>
  <c r="AI2994" i="1" s="1"/>
  <c r="Z2995" i="1"/>
  <c r="AH2995" i="1"/>
  <c r="AI2995" i="1" s="1"/>
  <c r="Z2996" i="1"/>
  <c r="AH2996" i="1"/>
  <c r="AI2996" i="1" s="1"/>
  <c r="Z2997" i="1"/>
  <c r="AH2997" i="1"/>
  <c r="AI2997" i="1" s="1"/>
  <c r="Z2998" i="1"/>
  <c r="AH2998" i="1"/>
  <c r="AI2998" i="1" s="1"/>
  <c r="Z2999" i="1"/>
  <c r="AH2999" i="1"/>
  <c r="AI2999" i="1" s="1"/>
  <c r="Z3000" i="1"/>
  <c r="AH3000" i="1"/>
  <c r="AI3000" i="1" s="1"/>
  <c r="Z3001" i="1"/>
  <c r="AH3001" i="1"/>
  <c r="AI3001" i="1" s="1"/>
  <c r="Z3002" i="1"/>
  <c r="AH3002" i="1"/>
  <c r="AI3002" i="1" s="1"/>
  <c r="Z3003" i="1"/>
  <c r="AH3003" i="1"/>
  <c r="AI3003" i="1" s="1"/>
  <c r="Z3004" i="1"/>
  <c r="AH3004" i="1"/>
  <c r="AI3004" i="1" s="1"/>
  <c r="Z3005" i="1"/>
  <c r="AH3005" i="1"/>
  <c r="AI3005" i="1" s="1"/>
  <c r="Z3006" i="1"/>
  <c r="AH3006" i="1"/>
  <c r="AI3006" i="1" s="1"/>
  <c r="Z3007" i="1"/>
  <c r="AH3007" i="1"/>
  <c r="AI3007" i="1" s="1"/>
  <c r="Z3008" i="1"/>
  <c r="AH3008" i="1"/>
  <c r="AI3008" i="1" s="1"/>
  <c r="Z3009" i="1"/>
  <c r="AH3009" i="1"/>
  <c r="AI3009" i="1" s="1"/>
  <c r="Z3010" i="1"/>
  <c r="AH3010" i="1"/>
  <c r="AI3010" i="1" s="1"/>
  <c r="Z3011" i="1"/>
  <c r="AH3011" i="1"/>
  <c r="AI3011" i="1" s="1"/>
  <c r="Z3012" i="1"/>
  <c r="AH3012" i="1"/>
  <c r="AI3012" i="1" s="1"/>
  <c r="Z3013" i="1"/>
  <c r="AH3013" i="1"/>
  <c r="AI3013" i="1" s="1"/>
  <c r="Z3014" i="1"/>
  <c r="AH3014" i="1"/>
  <c r="AI3014" i="1" s="1"/>
  <c r="Z3015" i="1"/>
  <c r="AH3015" i="1"/>
  <c r="AI3015" i="1" s="1"/>
  <c r="Z3016" i="1"/>
  <c r="AH3016" i="1"/>
  <c r="AI3016" i="1" s="1"/>
  <c r="Z3017" i="1"/>
  <c r="AH3017" i="1"/>
  <c r="AI3017" i="1" s="1"/>
  <c r="Z3018" i="1"/>
  <c r="AH3018" i="1"/>
  <c r="AI3018" i="1" s="1"/>
  <c r="Z3019" i="1"/>
  <c r="AH3019" i="1"/>
  <c r="AI3019" i="1" s="1"/>
  <c r="Z3020" i="1"/>
  <c r="AH3020" i="1"/>
  <c r="AI3020" i="1" s="1"/>
  <c r="Z3021" i="1"/>
  <c r="AH3021" i="1"/>
  <c r="AI3021" i="1" s="1"/>
  <c r="Z3022" i="1"/>
  <c r="AH3022" i="1"/>
  <c r="AI3022" i="1" s="1"/>
  <c r="Z3023" i="1"/>
  <c r="AH3023" i="1"/>
  <c r="AI3023" i="1" s="1"/>
  <c r="Z3024" i="1"/>
  <c r="AH3024" i="1"/>
  <c r="AI3024" i="1" s="1"/>
  <c r="Z3025" i="1"/>
  <c r="AH3025" i="1"/>
  <c r="AI3025" i="1" s="1"/>
  <c r="Z3026" i="1"/>
  <c r="AH3026" i="1"/>
  <c r="AI3026" i="1" s="1"/>
  <c r="Z3027" i="1"/>
  <c r="AH3027" i="1"/>
  <c r="AI3027" i="1" s="1"/>
  <c r="Z3028" i="1"/>
  <c r="AH3028" i="1"/>
  <c r="AI3028" i="1" s="1"/>
  <c r="Z3029" i="1"/>
  <c r="AH3029" i="1"/>
  <c r="AI3029" i="1" s="1"/>
  <c r="Z3030" i="1"/>
  <c r="AH3030" i="1"/>
  <c r="AI3030" i="1" s="1"/>
  <c r="Z3031" i="1"/>
  <c r="AH3031" i="1"/>
  <c r="AI3031" i="1" s="1"/>
  <c r="Z3032" i="1"/>
  <c r="AH3032" i="1"/>
  <c r="AI3032" i="1" s="1"/>
  <c r="Z3033" i="1"/>
  <c r="AH3033" i="1"/>
  <c r="AI3033" i="1" s="1"/>
  <c r="Z3034" i="1"/>
  <c r="AH3034" i="1"/>
  <c r="AI3034" i="1" s="1"/>
  <c r="Z3035" i="1"/>
  <c r="AH3035" i="1"/>
  <c r="AI3035" i="1" s="1"/>
  <c r="Z3036" i="1"/>
  <c r="AH3036" i="1"/>
  <c r="AI3036" i="1" s="1"/>
  <c r="Z3037" i="1"/>
  <c r="AH3037" i="1"/>
  <c r="AI3037" i="1" s="1"/>
  <c r="Z3038" i="1"/>
  <c r="AH3038" i="1"/>
  <c r="AI3038" i="1" s="1"/>
  <c r="Z3039" i="1"/>
  <c r="AH3039" i="1"/>
  <c r="AI3039" i="1" s="1"/>
  <c r="Z3040" i="1"/>
  <c r="AH3040" i="1"/>
  <c r="AI3040" i="1" s="1"/>
  <c r="Z3041" i="1"/>
  <c r="AH3041" i="1"/>
  <c r="AI3041" i="1" s="1"/>
  <c r="Z3042" i="1"/>
  <c r="AH3042" i="1"/>
  <c r="AI3042" i="1" s="1"/>
  <c r="Z3043" i="1"/>
  <c r="AH3043" i="1"/>
  <c r="AI3043" i="1" s="1"/>
  <c r="Z3044" i="1"/>
  <c r="AH3044" i="1"/>
  <c r="AI3044" i="1" s="1"/>
  <c r="Z3045" i="1"/>
  <c r="AH3045" i="1"/>
  <c r="AI3045" i="1" s="1"/>
  <c r="Z3046" i="1"/>
  <c r="AH3046" i="1"/>
  <c r="AI3046" i="1" s="1"/>
  <c r="Z3047" i="1"/>
  <c r="AH3047" i="1"/>
  <c r="AI3047" i="1" s="1"/>
  <c r="Z3048" i="1"/>
  <c r="AH3048" i="1"/>
  <c r="AI3048" i="1" s="1"/>
  <c r="Z3049" i="1"/>
  <c r="AH3049" i="1"/>
  <c r="AI3049" i="1" s="1"/>
  <c r="Z3050" i="1"/>
  <c r="AH3050" i="1"/>
  <c r="AI3050" i="1" s="1"/>
  <c r="Z3051" i="1"/>
  <c r="AH3051" i="1"/>
  <c r="AI3051" i="1" s="1"/>
  <c r="Z3052" i="1"/>
  <c r="AH3052" i="1"/>
  <c r="AI3052" i="1" s="1"/>
  <c r="Z3053" i="1"/>
  <c r="AH3053" i="1"/>
  <c r="AI3053" i="1" s="1"/>
  <c r="Z3054" i="1"/>
  <c r="AH3054" i="1"/>
  <c r="AI3054" i="1" s="1"/>
  <c r="Z3055" i="1"/>
  <c r="AH3055" i="1"/>
  <c r="AI3055" i="1" s="1"/>
  <c r="Z3056" i="1"/>
  <c r="AH3056" i="1"/>
  <c r="AI3056" i="1" s="1"/>
  <c r="Z3057" i="1"/>
  <c r="AH3057" i="1"/>
  <c r="AI3057" i="1" s="1"/>
  <c r="Z3058" i="1"/>
  <c r="AH3058" i="1"/>
  <c r="AI3058" i="1" s="1"/>
  <c r="Z3059" i="1"/>
  <c r="AH3059" i="1"/>
  <c r="AI3059" i="1" s="1"/>
  <c r="Z3060" i="1"/>
  <c r="AH3060" i="1"/>
  <c r="AI3060" i="1" s="1"/>
  <c r="Z3061" i="1"/>
  <c r="AH3061" i="1"/>
  <c r="AI3061" i="1" s="1"/>
  <c r="Z3062" i="1"/>
  <c r="AH3062" i="1"/>
  <c r="AI3062" i="1" s="1"/>
  <c r="Z3063" i="1"/>
  <c r="AH3063" i="1"/>
  <c r="AI3063" i="1" s="1"/>
  <c r="Z3064" i="1"/>
  <c r="AH3064" i="1"/>
  <c r="AI3064" i="1" s="1"/>
  <c r="Z3065" i="1"/>
  <c r="AH3065" i="1"/>
  <c r="AI3065" i="1" s="1"/>
  <c r="Z3066" i="1"/>
  <c r="AH3066" i="1"/>
  <c r="AI3066" i="1" s="1"/>
  <c r="Z3067" i="1"/>
  <c r="AH3067" i="1"/>
  <c r="AI3067" i="1" s="1"/>
  <c r="Z3068" i="1"/>
  <c r="AH3068" i="1"/>
  <c r="AI3068" i="1" s="1"/>
  <c r="Z3069" i="1"/>
  <c r="AH3069" i="1"/>
  <c r="AI3069" i="1" s="1"/>
  <c r="Z3070" i="1"/>
  <c r="AH3070" i="1"/>
  <c r="AI3070" i="1" s="1"/>
  <c r="Z3071" i="1"/>
  <c r="AH3071" i="1"/>
  <c r="AI3071" i="1" s="1"/>
  <c r="Z3072" i="1"/>
  <c r="AH3072" i="1"/>
  <c r="AI3072" i="1" s="1"/>
  <c r="Z3073" i="1"/>
  <c r="AH3073" i="1"/>
  <c r="AI3073" i="1" s="1"/>
  <c r="Z3074" i="1"/>
  <c r="AH3074" i="1"/>
  <c r="AI3074" i="1" s="1"/>
  <c r="Z3075" i="1"/>
  <c r="AH3075" i="1"/>
  <c r="AI3075" i="1" s="1"/>
  <c r="Z3076" i="1"/>
  <c r="AH3076" i="1"/>
  <c r="AI3076" i="1" s="1"/>
  <c r="Z3077" i="1"/>
  <c r="AH3077" i="1"/>
  <c r="AI3077" i="1" s="1"/>
  <c r="Z3078" i="1"/>
  <c r="AH3078" i="1"/>
  <c r="AI3078" i="1" s="1"/>
  <c r="Z3079" i="1"/>
  <c r="AH3079" i="1"/>
  <c r="AI3079" i="1" s="1"/>
  <c r="Z3080" i="1"/>
  <c r="AH3080" i="1"/>
  <c r="AI3080" i="1" s="1"/>
  <c r="Z3081" i="1"/>
  <c r="AH3081" i="1"/>
  <c r="AI3081" i="1" s="1"/>
  <c r="Z3082" i="1"/>
  <c r="AH3082" i="1"/>
  <c r="AI3082" i="1" s="1"/>
  <c r="Z3083" i="1"/>
  <c r="AH3083" i="1"/>
  <c r="AI3083" i="1" s="1"/>
  <c r="Z3084" i="1"/>
  <c r="AH3084" i="1"/>
  <c r="AI3084" i="1" s="1"/>
  <c r="Z3085" i="1"/>
  <c r="AH3085" i="1"/>
  <c r="AI3085" i="1" s="1"/>
  <c r="Z3086" i="1"/>
  <c r="AH3086" i="1"/>
  <c r="AI3086" i="1" s="1"/>
  <c r="Z3087" i="1"/>
  <c r="AH3087" i="1"/>
  <c r="AI3087" i="1" s="1"/>
  <c r="Z3088" i="1"/>
  <c r="AH3088" i="1"/>
  <c r="AI3088" i="1" s="1"/>
  <c r="Z3089" i="1"/>
  <c r="AH3089" i="1"/>
  <c r="AI3089" i="1" s="1"/>
  <c r="Z3090" i="1"/>
  <c r="AH3090" i="1"/>
  <c r="AI3090" i="1" s="1"/>
  <c r="Z3091" i="1"/>
  <c r="AH3091" i="1"/>
  <c r="AI3091" i="1" s="1"/>
  <c r="Z3092" i="1"/>
  <c r="AH3092" i="1"/>
  <c r="AI3092" i="1" s="1"/>
  <c r="Z3093" i="1"/>
  <c r="AH3093" i="1"/>
  <c r="AI3093" i="1" s="1"/>
  <c r="Z3094" i="1"/>
  <c r="AH3094" i="1"/>
  <c r="AI3094" i="1" s="1"/>
  <c r="Z3095" i="1"/>
  <c r="AH3095" i="1"/>
  <c r="AI3095" i="1" s="1"/>
  <c r="Z3096" i="1"/>
  <c r="AH3096" i="1"/>
  <c r="AI3096" i="1" s="1"/>
  <c r="Z3097" i="1"/>
  <c r="AH3097" i="1"/>
  <c r="AI3097" i="1" s="1"/>
  <c r="Z3098" i="1"/>
  <c r="AH3098" i="1"/>
  <c r="AI3098" i="1" s="1"/>
  <c r="Z3099" i="1"/>
  <c r="AH3099" i="1"/>
  <c r="AI3099" i="1" s="1"/>
  <c r="Z3100" i="1"/>
  <c r="AH3100" i="1"/>
  <c r="AI3100" i="1" s="1"/>
  <c r="Z3101" i="1"/>
  <c r="AH3101" i="1"/>
  <c r="AI3101" i="1" s="1"/>
  <c r="Z3102" i="1"/>
  <c r="AH3102" i="1"/>
  <c r="AI3102" i="1" s="1"/>
  <c r="Z3103" i="1"/>
  <c r="AH3103" i="1"/>
  <c r="AI3103" i="1" s="1"/>
  <c r="Z3104" i="1"/>
  <c r="AH3104" i="1"/>
  <c r="AI3104" i="1" s="1"/>
  <c r="Z3105" i="1"/>
  <c r="AH3105" i="1"/>
  <c r="AI3105" i="1" s="1"/>
  <c r="Z3106" i="1"/>
  <c r="AH3106" i="1"/>
  <c r="AI3106" i="1" s="1"/>
  <c r="Z3107" i="1"/>
  <c r="AH3107" i="1"/>
  <c r="AI3107" i="1" s="1"/>
  <c r="Z3108" i="1"/>
  <c r="AH3108" i="1"/>
  <c r="AI3108" i="1" s="1"/>
  <c r="Z3109" i="1"/>
  <c r="AH3109" i="1"/>
  <c r="AI3109" i="1" s="1"/>
  <c r="Z3110" i="1"/>
  <c r="AH3110" i="1"/>
  <c r="AI3110" i="1" s="1"/>
  <c r="Z3111" i="1"/>
  <c r="AH3111" i="1"/>
  <c r="AI3111" i="1" s="1"/>
  <c r="Z3112" i="1"/>
  <c r="AH3112" i="1"/>
  <c r="AI3112" i="1" s="1"/>
  <c r="Z3113" i="1"/>
  <c r="AH3113" i="1"/>
  <c r="AI3113" i="1" s="1"/>
  <c r="Z3114" i="1"/>
  <c r="AH3114" i="1"/>
  <c r="AI3114" i="1" s="1"/>
  <c r="Z3115" i="1"/>
  <c r="AH3115" i="1"/>
  <c r="AI3115" i="1" s="1"/>
  <c r="Z3116" i="1"/>
  <c r="AH3116" i="1"/>
  <c r="AI3116" i="1" s="1"/>
  <c r="Z3117" i="1"/>
  <c r="AH3117" i="1"/>
  <c r="AI3117" i="1" s="1"/>
  <c r="Z3118" i="1"/>
  <c r="AH3118" i="1"/>
  <c r="AI3118" i="1" s="1"/>
  <c r="Z3119" i="1"/>
  <c r="AH3119" i="1"/>
  <c r="AI3119" i="1" s="1"/>
  <c r="Z3120" i="1"/>
  <c r="AH3120" i="1"/>
  <c r="AI3120" i="1" s="1"/>
  <c r="Z3121" i="1"/>
  <c r="AH3121" i="1"/>
  <c r="AI3121" i="1" s="1"/>
  <c r="Z3122" i="1"/>
  <c r="AH3122" i="1"/>
  <c r="AI3122" i="1" s="1"/>
  <c r="Z3123" i="1"/>
  <c r="AH3123" i="1"/>
  <c r="AI3123" i="1" s="1"/>
  <c r="Z3124" i="1"/>
  <c r="AH3124" i="1"/>
  <c r="AI3124" i="1" s="1"/>
  <c r="Z3125" i="1"/>
  <c r="AH3125" i="1"/>
  <c r="AI3125" i="1" s="1"/>
  <c r="Z3126" i="1"/>
  <c r="AH3126" i="1"/>
  <c r="AI3126" i="1" s="1"/>
  <c r="Z3127" i="1"/>
  <c r="AH3127" i="1"/>
  <c r="AI3127" i="1" s="1"/>
  <c r="Z3128" i="1"/>
  <c r="AH3128" i="1"/>
  <c r="AI3128" i="1" s="1"/>
  <c r="Z3129" i="1"/>
  <c r="AH3129" i="1"/>
  <c r="AI3129" i="1" s="1"/>
  <c r="Z3130" i="1"/>
  <c r="AH3130" i="1"/>
  <c r="AI3130" i="1" s="1"/>
  <c r="Z3131" i="1"/>
  <c r="AH3131" i="1"/>
  <c r="AI3131" i="1" s="1"/>
  <c r="Z3132" i="1"/>
  <c r="AH3132" i="1"/>
  <c r="AI3132" i="1" s="1"/>
  <c r="Z3133" i="1"/>
  <c r="AH3133" i="1"/>
  <c r="AI3133" i="1" s="1"/>
  <c r="Z3134" i="1"/>
  <c r="AH3134" i="1"/>
  <c r="AI3134" i="1" s="1"/>
  <c r="Z3135" i="1"/>
  <c r="AH3135" i="1"/>
  <c r="AI3135" i="1" s="1"/>
  <c r="Z3136" i="1"/>
  <c r="AH3136" i="1"/>
  <c r="AI3136" i="1" s="1"/>
  <c r="Z3137" i="1"/>
  <c r="AH3137" i="1"/>
  <c r="AI3137" i="1" s="1"/>
  <c r="Z3138" i="1"/>
  <c r="AH3138" i="1"/>
  <c r="AI3138" i="1" s="1"/>
  <c r="Z3139" i="1"/>
  <c r="AH3139" i="1"/>
  <c r="AI3139" i="1" s="1"/>
  <c r="Z3140" i="1"/>
  <c r="AH3140" i="1"/>
  <c r="AI3140" i="1" s="1"/>
  <c r="Z3141" i="1"/>
  <c r="AH3141" i="1"/>
  <c r="AI3141" i="1" s="1"/>
  <c r="Z3142" i="1"/>
  <c r="AH3142" i="1"/>
  <c r="AI3142" i="1" s="1"/>
  <c r="Z3143" i="1"/>
  <c r="AH3143" i="1"/>
  <c r="AI3143" i="1" s="1"/>
  <c r="Z3144" i="1"/>
  <c r="AH3144" i="1"/>
  <c r="AI3144" i="1" s="1"/>
  <c r="Z3145" i="1"/>
  <c r="AH3145" i="1"/>
  <c r="AI3145" i="1" s="1"/>
  <c r="Z3146" i="1"/>
  <c r="AH3146" i="1"/>
  <c r="AI3146" i="1" s="1"/>
  <c r="Z3147" i="1"/>
  <c r="AH3147" i="1"/>
  <c r="AI3147" i="1" s="1"/>
  <c r="Z3148" i="1"/>
  <c r="AH3148" i="1"/>
  <c r="AI3148" i="1" s="1"/>
  <c r="Z3149" i="1"/>
  <c r="AH3149" i="1"/>
  <c r="AI3149" i="1" s="1"/>
  <c r="Z3150" i="1"/>
  <c r="AH3150" i="1"/>
  <c r="AI3150" i="1" s="1"/>
  <c r="Z3151" i="1"/>
  <c r="AH3151" i="1"/>
  <c r="AI3151" i="1" s="1"/>
  <c r="Z3152" i="1"/>
  <c r="AH3152" i="1"/>
  <c r="AI3152" i="1" s="1"/>
  <c r="Z3153" i="1"/>
  <c r="AH3153" i="1"/>
  <c r="AI3153" i="1" s="1"/>
  <c r="Z3154" i="1"/>
  <c r="AH3154" i="1"/>
  <c r="AI3154" i="1" s="1"/>
  <c r="Z3155" i="1"/>
  <c r="AH3155" i="1"/>
  <c r="AI3155" i="1" s="1"/>
  <c r="Z3156" i="1"/>
  <c r="AH3156" i="1"/>
  <c r="AI3156" i="1" s="1"/>
  <c r="Z3157" i="1"/>
  <c r="AH3157" i="1"/>
  <c r="AI3157" i="1" s="1"/>
  <c r="Z3158" i="1"/>
  <c r="AH3158" i="1"/>
  <c r="AI3158" i="1" s="1"/>
  <c r="Z3159" i="1"/>
  <c r="AH3159" i="1"/>
  <c r="AI3159" i="1" s="1"/>
  <c r="Z3160" i="1"/>
  <c r="AH3160" i="1"/>
  <c r="AI3160" i="1" s="1"/>
  <c r="Z3161" i="1"/>
  <c r="AH3161" i="1"/>
  <c r="AI3161" i="1" s="1"/>
  <c r="Z3162" i="1"/>
  <c r="AH3162" i="1"/>
  <c r="AI3162" i="1" s="1"/>
  <c r="Z3163" i="1"/>
  <c r="AH3163" i="1"/>
  <c r="AI3163" i="1" s="1"/>
  <c r="Z3164" i="1"/>
  <c r="AH3164" i="1"/>
  <c r="AI3164" i="1" s="1"/>
  <c r="Z3165" i="1"/>
  <c r="AH3165" i="1"/>
  <c r="AI3165" i="1" s="1"/>
  <c r="Z3166" i="1"/>
  <c r="AH3166" i="1"/>
  <c r="AI3166" i="1" s="1"/>
  <c r="Z3167" i="1"/>
  <c r="AH3167" i="1"/>
  <c r="AI3167" i="1" s="1"/>
  <c r="Z3168" i="1"/>
  <c r="AH3168" i="1"/>
  <c r="AI3168" i="1" s="1"/>
  <c r="Z3169" i="1"/>
  <c r="AH3169" i="1"/>
  <c r="AI3169" i="1" s="1"/>
  <c r="Z3170" i="1"/>
  <c r="AH3170" i="1"/>
  <c r="AI3170" i="1" s="1"/>
  <c r="Z3171" i="1"/>
  <c r="AH3171" i="1"/>
  <c r="AI3171" i="1" s="1"/>
  <c r="Z3172" i="1"/>
  <c r="AH3172" i="1"/>
  <c r="AI3172" i="1" s="1"/>
  <c r="Z3173" i="1"/>
  <c r="AH3173" i="1"/>
  <c r="AI3173" i="1" s="1"/>
  <c r="Z3174" i="1"/>
  <c r="AH3174" i="1"/>
  <c r="AI3174" i="1" s="1"/>
  <c r="Z3175" i="1"/>
  <c r="AH3175" i="1"/>
  <c r="AI3175" i="1" s="1"/>
  <c r="Z3176" i="1"/>
  <c r="AH3176" i="1"/>
  <c r="AI3176" i="1" s="1"/>
  <c r="Z3177" i="1"/>
  <c r="AH3177" i="1"/>
  <c r="AI3177" i="1" s="1"/>
  <c r="Z3178" i="1"/>
  <c r="AH3178" i="1"/>
  <c r="AI3178" i="1" s="1"/>
  <c r="Z3179" i="1"/>
  <c r="AH3179" i="1"/>
  <c r="AI3179" i="1" s="1"/>
  <c r="Z3180" i="1"/>
  <c r="AH3180" i="1"/>
  <c r="AI3180" i="1" s="1"/>
  <c r="Z3181" i="1"/>
  <c r="AH3181" i="1"/>
  <c r="AI3181" i="1" s="1"/>
  <c r="Z3182" i="1"/>
  <c r="AH3182" i="1"/>
  <c r="AI3182" i="1" s="1"/>
  <c r="Z3183" i="1"/>
  <c r="AH3183" i="1"/>
  <c r="AI3183" i="1" s="1"/>
  <c r="Z3184" i="1"/>
  <c r="AH3184" i="1"/>
  <c r="AI3184" i="1" s="1"/>
  <c r="Z3185" i="1"/>
  <c r="AH3185" i="1"/>
  <c r="AI3185" i="1" s="1"/>
  <c r="Z3186" i="1"/>
  <c r="AH3186" i="1"/>
  <c r="AI3186" i="1" s="1"/>
  <c r="Z3187" i="1"/>
  <c r="AH3187" i="1"/>
  <c r="AI3187" i="1" s="1"/>
  <c r="Z3188" i="1"/>
  <c r="AH3188" i="1"/>
  <c r="AI3188" i="1" s="1"/>
  <c r="Z3189" i="1"/>
  <c r="AH3189" i="1"/>
  <c r="AI3189" i="1" s="1"/>
  <c r="Z3190" i="1"/>
  <c r="AH3190" i="1"/>
  <c r="AI3190" i="1" s="1"/>
  <c r="Z3191" i="1"/>
  <c r="AH3191" i="1"/>
  <c r="AI3191" i="1" s="1"/>
  <c r="Z3192" i="1"/>
  <c r="AH3192" i="1"/>
  <c r="AI3192" i="1" s="1"/>
  <c r="Z3193" i="1"/>
  <c r="AH3193" i="1"/>
  <c r="AI3193" i="1" s="1"/>
  <c r="Z3194" i="1"/>
  <c r="AH3194" i="1"/>
  <c r="AI3194" i="1" s="1"/>
  <c r="Z3195" i="1"/>
  <c r="AH3195" i="1"/>
  <c r="AI3195" i="1" s="1"/>
  <c r="Z3196" i="1"/>
  <c r="AH3196" i="1"/>
  <c r="AI3196" i="1" s="1"/>
  <c r="Z3197" i="1"/>
  <c r="AH3197" i="1"/>
  <c r="AI3197" i="1" s="1"/>
  <c r="Z3198" i="1"/>
  <c r="AH3198" i="1"/>
  <c r="AI3198" i="1" s="1"/>
  <c r="Z3199" i="1"/>
  <c r="AH3199" i="1"/>
  <c r="AI3199" i="1" s="1"/>
  <c r="Z3200" i="1"/>
  <c r="AH3200" i="1"/>
  <c r="AI3200" i="1" s="1"/>
  <c r="Z3201" i="1"/>
  <c r="AH3201" i="1"/>
  <c r="AI3201" i="1" s="1"/>
  <c r="Z3202" i="1"/>
  <c r="AH3202" i="1"/>
  <c r="AI3202" i="1" s="1"/>
  <c r="Z3203" i="1"/>
  <c r="AH3203" i="1"/>
  <c r="AI3203" i="1" s="1"/>
  <c r="Z3204" i="1"/>
  <c r="AH3204" i="1"/>
  <c r="AI3204" i="1" s="1"/>
  <c r="Z3205" i="1"/>
  <c r="AH3205" i="1"/>
  <c r="AI3205" i="1" s="1"/>
  <c r="Z3206" i="1"/>
  <c r="AH3206" i="1"/>
  <c r="AI3206" i="1" s="1"/>
  <c r="Z3207" i="1"/>
  <c r="AH3207" i="1"/>
  <c r="AI3207" i="1" s="1"/>
  <c r="Z3208" i="1"/>
  <c r="AH3208" i="1"/>
  <c r="AI3208" i="1" s="1"/>
  <c r="Z3209" i="1"/>
  <c r="AH3209" i="1"/>
  <c r="AI3209" i="1" s="1"/>
  <c r="Z3210" i="1"/>
  <c r="AH3210" i="1"/>
  <c r="AI3210" i="1" s="1"/>
  <c r="Z3211" i="1"/>
  <c r="AH3211" i="1"/>
  <c r="AI3211" i="1" s="1"/>
  <c r="Z3212" i="1"/>
  <c r="AH3212" i="1"/>
  <c r="AI3212" i="1" s="1"/>
  <c r="Z3213" i="1"/>
  <c r="AH3213" i="1"/>
  <c r="AI3213" i="1" s="1"/>
  <c r="Z3214" i="1"/>
  <c r="AH3214" i="1"/>
  <c r="AI3214" i="1" s="1"/>
  <c r="Z3215" i="1"/>
  <c r="AH3215" i="1"/>
  <c r="AI3215" i="1" s="1"/>
  <c r="Z3216" i="1"/>
  <c r="AH3216" i="1"/>
  <c r="AI3216" i="1" s="1"/>
  <c r="Z3217" i="1"/>
  <c r="AH3217" i="1"/>
  <c r="AI3217" i="1" s="1"/>
  <c r="Z3218" i="1"/>
  <c r="AH3218" i="1"/>
  <c r="AI3218" i="1" s="1"/>
  <c r="K2795" i="1"/>
  <c r="L2795" i="1"/>
  <c r="K2796" i="1"/>
  <c r="L2796" i="1"/>
  <c r="K2797" i="1"/>
  <c r="L2797" i="1"/>
  <c r="K2798" i="1"/>
  <c r="L2798" i="1"/>
  <c r="K2799" i="1"/>
  <c r="L2799" i="1"/>
  <c r="K2800" i="1"/>
  <c r="L2800" i="1"/>
  <c r="K2801" i="1"/>
  <c r="L2801" i="1"/>
  <c r="K2802" i="1"/>
  <c r="L2802" i="1"/>
  <c r="K2803" i="1"/>
  <c r="L2803" i="1"/>
  <c r="K2804" i="1"/>
  <c r="L2804" i="1"/>
  <c r="K2805" i="1"/>
  <c r="L2805" i="1"/>
  <c r="D2805" i="1" s="1"/>
  <c r="K2806" i="1"/>
  <c r="L2806" i="1"/>
  <c r="K2807" i="1"/>
  <c r="L2807" i="1"/>
  <c r="K2808" i="1"/>
  <c r="L2808" i="1"/>
  <c r="D2808" i="1" s="1"/>
  <c r="K2809" i="1"/>
  <c r="L2809" i="1"/>
  <c r="K2810" i="1"/>
  <c r="L2810" i="1"/>
  <c r="K2811" i="1"/>
  <c r="L2811" i="1"/>
  <c r="D2811" i="1" s="1"/>
  <c r="K2812" i="1"/>
  <c r="L2812" i="1"/>
  <c r="D2812" i="1" s="1"/>
  <c r="K2813" i="1"/>
  <c r="L2813" i="1"/>
  <c r="K2814" i="1"/>
  <c r="L2814" i="1"/>
  <c r="D2814" i="1" s="1"/>
  <c r="K2815" i="1"/>
  <c r="L2815" i="1"/>
  <c r="D2815" i="1" s="1"/>
  <c r="K2816" i="1"/>
  <c r="L2816" i="1"/>
  <c r="K2817" i="1"/>
  <c r="L2817" i="1"/>
  <c r="K2818" i="1"/>
  <c r="L2818" i="1"/>
  <c r="K2819" i="1"/>
  <c r="L2819" i="1"/>
  <c r="K2820" i="1"/>
  <c r="L2820" i="1"/>
  <c r="D2820" i="1" s="1"/>
  <c r="K2821" i="1"/>
  <c r="L2821" i="1"/>
  <c r="K2822" i="1"/>
  <c r="L2822" i="1"/>
  <c r="K2823" i="1"/>
  <c r="L2823" i="1"/>
  <c r="D2823" i="1" s="1"/>
  <c r="K2824" i="1"/>
  <c r="L2824" i="1"/>
  <c r="K2825" i="1"/>
  <c r="L2825" i="1"/>
  <c r="K2826" i="1"/>
  <c r="L2826" i="1"/>
  <c r="K2827" i="1"/>
  <c r="L2827" i="1"/>
  <c r="D2827" i="1" s="1"/>
  <c r="K2828" i="1"/>
  <c r="L2828" i="1"/>
  <c r="K2829" i="1"/>
  <c r="L2829" i="1"/>
  <c r="D2829" i="1" s="1"/>
  <c r="K2830" i="1"/>
  <c r="L2830" i="1"/>
  <c r="D2830" i="1" s="1"/>
  <c r="K2831" i="1"/>
  <c r="L2831" i="1"/>
  <c r="K2832" i="1"/>
  <c r="L2832" i="1"/>
  <c r="K2833" i="1"/>
  <c r="L2833" i="1"/>
  <c r="K2834" i="1"/>
  <c r="L2834" i="1"/>
  <c r="K2835" i="1"/>
  <c r="L2835" i="1"/>
  <c r="K2836" i="1"/>
  <c r="L2836" i="1"/>
  <c r="K2837" i="1"/>
  <c r="L2837" i="1"/>
  <c r="K2838" i="1"/>
  <c r="L2838" i="1"/>
  <c r="D2838" i="1" s="1"/>
  <c r="K2839" i="1"/>
  <c r="L2839" i="1"/>
  <c r="D2839" i="1" s="1"/>
  <c r="K2840" i="1"/>
  <c r="L2840" i="1"/>
  <c r="D2840" i="1" s="1"/>
  <c r="K2841" i="1"/>
  <c r="L2841" i="1"/>
  <c r="D2841" i="1" s="1"/>
  <c r="K2842" i="1"/>
  <c r="L2842" i="1"/>
  <c r="D2842" i="1" s="1"/>
  <c r="K2843" i="1"/>
  <c r="L2843" i="1"/>
  <c r="D2843" i="1" s="1"/>
  <c r="K2844" i="1"/>
  <c r="L2844" i="1"/>
  <c r="D2844" i="1" s="1"/>
  <c r="K2845" i="1"/>
  <c r="L2845" i="1"/>
  <c r="D2845" i="1" s="1"/>
  <c r="K2846" i="1"/>
  <c r="L2846" i="1"/>
  <c r="K2847" i="1"/>
  <c r="L2847" i="1"/>
  <c r="K2848" i="1"/>
  <c r="L2848" i="1"/>
  <c r="K2849" i="1"/>
  <c r="L2849" i="1"/>
  <c r="K2850" i="1"/>
  <c r="L2850" i="1"/>
  <c r="K2851" i="1"/>
  <c r="L2851" i="1"/>
  <c r="K2852" i="1"/>
  <c r="L2852" i="1"/>
  <c r="K2853" i="1"/>
  <c r="L2853" i="1"/>
  <c r="K2854" i="1"/>
  <c r="L2854" i="1"/>
  <c r="K2855" i="1"/>
  <c r="L2855" i="1"/>
  <c r="K2856" i="1"/>
  <c r="L2856" i="1"/>
  <c r="K2857" i="1"/>
  <c r="L2857" i="1"/>
  <c r="K2858" i="1"/>
  <c r="L2858" i="1"/>
  <c r="K2859" i="1"/>
  <c r="L2859" i="1"/>
  <c r="D2859" i="1" s="1"/>
  <c r="K2860" i="1"/>
  <c r="L2860" i="1"/>
  <c r="D2860" i="1" s="1"/>
  <c r="K2861" i="1"/>
  <c r="L2861" i="1"/>
  <c r="K2862" i="1"/>
  <c r="L2862" i="1"/>
  <c r="D2862" i="1" s="1"/>
  <c r="K2863" i="1"/>
  <c r="L2863" i="1"/>
  <c r="D2863" i="1" s="1"/>
  <c r="K2864" i="1"/>
  <c r="L2864" i="1"/>
  <c r="D2864" i="1" s="1"/>
  <c r="K2865" i="1"/>
  <c r="L2865" i="1"/>
  <c r="D2865" i="1" s="1"/>
  <c r="K2866" i="1"/>
  <c r="L2866" i="1"/>
  <c r="D2866" i="1" s="1"/>
  <c r="K2867" i="1"/>
  <c r="L2867" i="1"/>
  <c r="K2868" i="1"/>
  <c r="L2868" i="1"/>
  <c r="K2869" i="1"/>
  <c r="L2869" i="1"/>
  <c r="K2870" i="1"/>
  <c r="L2870" i="1"/>
  <c r="K2871" i="1"/>
  <c r="L2871" i="1"/>
  <c r="K2872" i="1"/>
  <c r="L2872" i="1"/>
  <c r="K2873" i="1"/>
  <c r="L2873" i="1"/>
  <c r="K2874" i="1"/>
  <c r="L2874" i="1"/>
  <c r="D2874" i="1" s="1"/>
  <c r="K2875" i="1"/>
  <c r="L2875" i="1"/>
  <c r="D2875" i="1" s="1"/>
  <c r="K2876" i="1"/>
  <c r="L2876" i="1"/>
  <c r="D2876" i="1" s="1"/>
  <c r="K2877" i="1"/>
  <c r="L2877" i="1"/>
  <c r="K2878" i="1"/>
  <c r="L2878" i="1"/>
  <c r="D2878" i="1" s="1"/>
  <c r="K2879" i="1"/>
  <c r="L2879" i="1"/>
  <c r="K2880" i="1"/>
  <c r="L2880" i="1"/>
  <c r="D2880" i="1" s="1"/>
  <c r="K2881" i="1"/>
  <c r="L2881" i="1"/>
  <c r="D2881" i="1" s="1"/>
  <c r="K2882" i="1"/>
  <c r="L2882" i="1"/>
  <c r="D2882" i="1" s="1"/>
  <c r="K2883" i="1"/>
  <c r="L2883" i="1"/>
  <c r="D2883" i="1" s="1"/>
  <c r="K2884" i="1"/>
  <c r="L2884" i="1"/>
  <c r="D2884" i="1" s="1"/>
  <c r="K2885" i="1"/>
  <c r="L2885" i="1"/>
  <c r="D2885" i="1" s="1"/>
  <c r="K2886" i="1"/>
  <c r="L2886" i="1"/>
  <c r="D2886" i="1" s="1"/>
  <c r="K2887" i="1"/>
  <c r="L2887" i="1"/>
  <c r="D2887" i="1" s="1"/>
  <c r="K2888" i="1"/>
  <c r="L2888" i="1"/>
  <c r="K2889" i="1"/>
  <c r="L2889" i="1"/>
  <c r="D2889" i="1" s="1"/>
  <c r="K2890" i="1"/>
  <c r="L2890" i="1"/>
  <c r="D2890" i="1" s="1"/>
  <c r="K2891" i="1"/>
  <c r="L2891" i="1"/>
  <c r="D2891" i="1" s="1"/>
  <c r="K2892" i="1"/>
  <c r="L2892" i="1"/>
  <c r="D2892" i="1" s="1"/>
  <c r="K2893" i="1"/>
  <c r="L2893" i="1"/>
  <c r="K2894" i="1"/>
  <c r="L2894" i="1"/>
  <c r="K2895" i="1"/>
  <c r="L2895" i="1"/>
  <c r="K2896" i="1"/>
  <c r="L2896" i="1"/>
  <c r="D2896" i="1" s="1"/>
  <c r="K2897" i="1"/>
  <c r="L2897" i="1"/>
  <c r="D2897" i="1" s="1"/>
  <c r="K2898" i="1"/>
  <c r="L2898" i="1"/>
  <c r="D2898" i="1" s="1"/>
  <c r="K2899" i="1"/>
  <c r="L2899" i="1"/>
  <c r="K2900" i="1"/>
  <c r="L2900" i="1"/>
  <c r="K2901" i="1"/>
  <c r="L2901" i="1"/>
  <c r="D2901" i="1" s="1"/>
  <c r="K2902" i="1"/>
  <c r="L2902" i="1"/>
  <c r="D2902" i="1" s="1"/>
  <c r="K2903" i="1"/>
  <c r="L2903" i="1"/>
  <c r="D2903" i="1" s="1"/>
  <c r="K2904" i="1"/>
  <c r="L2904" i="1"/>
  <c r="K2905" i="1"/>
  <c r="L2905" i="1"/>
  <c r="D2905" i="1" s="1"/>
  <c r="K2906" i="1"/>
  <c r="L2906" i="1"/>
  <c r="D2906" i="1" s="1"/>
  <c r="K2907" i="1"/>
  <c r="L2907" i="1"/>
  <c r="D2907" i="1" s="1"/>
  <c r="K2908" i="1"/>
  <c r="L2908" i="1"/>
  <c r="K2909" i="1"/>
  <c r="L2909" i="1"/>
  <c r="D2909" i="1" s="1"/>
  <c r="K2910" i="1"/>
  <c r="L2910" i="1"/>
  <c r="D2910" i="1" s="1"/>
  <c r="K2911" i="1"/>
  <c r="L2911" i="1"/>
  <c r="K2912" i="1"/>
  <c r="L2912" i="1"/>
  <c r="K2913" i="1"/>
  <c r="L2913" i="1"/>
  <c r="K2914" i="1"/>
  <c r="L2914" i="1"/>
  <c r="K2915" i="1"/>
  <c r="L2915" i="1"/>
  <c r="D2915" i="1" s="1"/>
  <c r="K2916" i="1"/>
  <c r="L2916" i="1"/>
  <c r="D2916" i="1" s="1"/>
  <c r="K2917" i="1"/>
  <c r="L2917" i="1"/>
  <c r="K2918" i="1"/>
  <c r="L2918" i="1"/>
  <c r="K2919" i="1"/>
  <c r="L2919" i="1"/>
  <c r="D2919" i="1" s="1"/>
  <c r="K2920" i="1"/>
  <c r="L2920" i="1"/>
  <c r="K2921" i="1"/>
  <c r="L2921" i="1"/>
  <c r="D2921" i="1" s="1"/>
  <c r="K2922" i="1"/>
  <c r="L2922" i="1"/>
  <c r="K2923" i="1"/>
  <c r="L2923" i="1"/>
  <c r="D2923" i="1" s="1"/>
  <c r="K2924" i="1"/>
  <c r="L2924" i="1"/>
  <c r="D2924" i="1" s="1"/>
  <c r="K2925" i="1"/>
  <c r="L2925" i="1"/>
  <c r="D2925" i="1" s="1"/>
  <c r="K2926" i="1"/>
  <c r="L2926" i="1"/>
  <c r="D2926" i="1" s="1"/>
  <c r="K2927" i="1"/>
  <c r="L2927" i="1"/>
  <c r="K2928" i="1"/>
  <c r="L2928" i="1"/>
  <c r="K2929" i="1"/>
  <c r="L2929" i="1"/>
  <c r="D2929" i="1" s="1"/>
  <c r="K2930" i="1"/>
  <c r="L2930" i="1"/>
  <c r="K2931" i="1"/>
  <c r="L2931" i="1"/>
  <c r="D2931" i="1" s="1"/>
  <c r="K2932" i="1"/>
  <c r="L2932" i="1"/>
  <c r="K2933" i="1"/>
  <c r="L2933" i="1"/>
  <c r="D2933" i="1" s="1"/>
  <c r="K2934" i="1"/>
  <c r="L2934" i="1"/>
  <c r="K2935" i="1"/>
  <c r="L2935" i="1"/>
  <c r="K2936" i="1"/>
  <c r="L2936" i="1"/>
  <c r="D2936" i="1" s="1"/>
  <c r="K2937" i="1"/>
  <c r="L2937" i="1"/>
  <c r="D2937" i="1" s="1"/>
  <c r="K2938" i="1"/>
  <c r="L2938" i="1"/>
  <c r="D2938" i="1" s="1"/>
  <c r="K2939" i="1"/>
  <c r="L2939" i="1"/>
  <c r="K2940" i="1"/>
  <c r="L2940" i="1"/>
  <c r="D2940" i="1" s="1"/>
  <c r="K2941" i="1"/>
  <c r="L2941" i="1"/>
  <c r="D2941" i="1" s="1"/>
  <c r="K2942" i="1"/>
  <c r="L2942" i="1"/>
  <c r="D2942" i="1" s="1"/>
  <c r="K2943" i="1"/>
  <c r="L2943" i="1"/>
  <c r="D2943" i="1" s="1"/>
  <c r="K2944" i="1"/>
  <c r="L2944" i="1"/>
  <c r="D2944" i="1" s="1"/>
  <c r="K2945" i="1"/>
  <c r="L2945" i="1"/>
  <c r="D2945" i="1" s="1"/>
  <c r="K2946" i="1"/>
  <c r="L2946" i="1"/>
  <c r="D2946" i="1" s="1"/>
  <c r="K2947" i="1"/>
  <c r="L2947" i="1"/>
  <c r="D2947" i="1" s="1"/>
  <c r="K2948" i="1"/>
  <c r="L2948" i="1"/>
  <c r="D2948" i="1" s="1"/>
  <c r="K2949" i="1"/>
  <c r="L2949" i="1"/>
  <c r="D2949" i="1" s="1"/>
  <c r="K2950" i="1"/>
  <c r="L2950" i="1"/>
  <c r="D2950" i="1" s="1"/>
  <c r="K2951" i="1"/>
  <c r="L2951" i="1"/>
  <c r="D2951" i="1" s="1"/>
  <c r="K2952" i="1"/>
  <c r="L2952" i="1"/>
  <c r="K2953" i="1"/>
  <c r="L2953" i="1"/>
  <c r="D2953" i="1" s="1"/>
  <c r="K2954" i="1"/>
  <c r="L2954" i="1"/>
  <c r="D2954" i="1" s="1"/>
  <c r="K2955" i="1"/>
  <c r="L2955" i="1"/>
  <c r="D2955" i="1" s="1"/>
  <c r="K2956" i="1"/>
  <c r="L2956" i="1"/>
  <c r="D2956" i="1" s="1"/>
  <c r="K2957" i="1"/>
  <c r="L2957" i="1"/>
  <c r="D2957" i="1" s="1"/>
  <c r="K2958" i="1"/>
  <c r="L2958" i="1"/>
  <c r="D2958" i="1" s="1"/>
  <c r="K2959" i="1"/>
  <c r="L2959" i="1"/>
  <c r="D2959" i="1" s="1"/>
  <c r="K2960" i="1"/>
  <c r="L2960" i="1"/>
  <c r="D2960" i="1" s="1"/>
  <c r="K2961" i="1"/>
  <c r="L2961" i="1"/>
  <c r="D2961" i="1" s="1"/>
  <c r="K2962" i="1"/>
  <c r="L2962" i="1"/>
  <c r="D2962" i="1" s="1"/>
  <c r="K2963" i="1"/>
  <c r="L2963" i="1"/>
  <c r="D2963" i="1" s="1"/>
  <c r="K2964" i="1"/>
  <c r="L2964" i="1"/>
  <c r="D2964" i="1" s="1"/>
  <c r="K2965" i="1"/>
  <c r="L2965" i="1"/>
  <c r="D2965" i="1" s="1"/>
  <c r="K2966" i="1"/>
  <c r="L2966" i="1"/>
  <c r="D2966" i="1" s="1"/>
  <c r="K2967" i="1"/>
  <c r="L2967" i="1"/>
  <c r="D2967" i="1" s="1"/>
  <c r="K2968" i="1"/>
  <c r="L2968" i="1"/>
  <c r="D2968" i="1" s="1"/>
  <c r="K2969" i="1"/>
  <c r="L2969" i="1"/>
  <c r="K2970" i="1"/>
  <c r="L2970" i="1"/>
  <c r="K2971" i="1"/>
  <c r="L2971" i="1"/>
  <c r="D2971" i="1" s="1"/>
  <c r="K2972" i="1"/>
  <c r="L2972" i="1"/>
  <c r="D2972" i="1" s="1"/>
  <c r="K2973" i="1"/>
  <c r="L2973" i="1"/>
  <c r="D2973" i="1" s="1"/>
  <c r="K2974" i="1"/>
  <c r="L2974" i="1"/>
  <c r="D2974" i="1" s="1"/>
  <c r="K2975" i="1"/>
  <c r="L2975" i="1"/>
  <c r="D2975" i="1" s="1"/>
  <c r="K2976" i="1"/>
  <c r="L2976" i="1"/>
  <c r="K2977" i="1"/>
  <c r="L2977" i="1"/>
  <c r="D2977" i="1" s="1"/>
  <c r="K2978" i="1"/>
  <c r="L2978" i="1"/>
  <c r="D2978" i="1" s="1"/>
  <c r="K2979" i="1"/>
  <c r="L2979" i="1"/>
  <c r="D2979" i="1" s="1"/>
  <c r="K2980" i="1"/>
  <c r="L2980" i="1"/>
  <c r="D2980" i="1" s="1"/>
  <c r="K2981" i="1"/>
  <c r="L2981" i="1"/>
  <c r="D2981" i="1" s="1"/>
  <c r="K2982" i="1"/>
  <c r="L2982" i="1"/>
  <c r="D2982" i="1" s="1"/>
  <c r="K2983" i="1"/>
  <c r="L2983" i="1"/>
  <c r="D2983" i="1" s="1"/>
  <c r="K2984" i="1"/>
  <c r="L2984" i="1"/>
  <c r="D2984" i="1" s="1"/>
  <c r="K2985" i="1"/>
  <c r="L2985" i="1"/>
  <c r="D2985" i="1" s="1"/>
  <c r="K2986" i="1"/>
  <c r="L2986" i="1"/>
  <c r="D2986" i="1" s="1"/>
  <c r="K2987" i="1"/>
  <c r="L2987" i="1"/>
  <c r="D2987" i="1" s="1"/>
  <c r="K2988" i="1"/>
  <c r="L2988" i="1"/>
  <c r="D2988" i="1" s="1"/>
  <c r="K2989" i="1"/>
  <c r="L2989" i="1"/>
  <c r="D2989" i="1" s="1"/>
  <c r="K2990" i="1"/>
  <c r="L2990" i="1"/>
  <c r="D2990" i="1" s="1"/>
  <c r="K2991" i="1"/>
  <c r="L2991" i="1"/>
  <c r="K2992" i="1"/>
  <c r="L2992" i="1"/>
  <c r="D2992" i="1" s="1"/>
  <c r="K2993" i="1"/>
  <c r="L2993" i="1"/>
  <c r="D2993" i="1" s="1"/>
  <c r="K2994" i="1"/>
  <c r="L2994" i="1"/>
  <c r="D2994" i="1" s="1"/>
  <c r="K2995" i="1"/>
  <c r="L2995" i="1"/>
  <c r="D2995" i="1" s="1"/>
  <c r="K2996" i="1"/>
  <c r="L2996" i="1"/>
  <c r="D2996" i="1" s="1"/>
  <c r="K2997" i="1"/>
  <c r="L2997" i="1"/>
  <c r="D2997" i="1" s="1"/>
  <c r="K2998" i="1"/>
  <c r="L2998" i="1"/>
  <c r="D2998" i="1" s="1"/>
  <c r="K2999" i="1"/>
  <c r="L2999" i="1"/>
  <c r="D2999" i="1" s="1"/>
  <c r="K3000" i="1"/>
  <c r="L3000" i="1"/>
  <c r="D3000" i="1" s="1"/>
  <c r="K3001" i="1"/>
  <c r="L3001" i="1"/>
  <c r="D3001" i="1" s="1"/>
  <c r="K3002" i="1"/>
  <c r="L3002" i="1"/>
  <c r="D3002" i="1" s="1"/>
  <c r="K3003" i="1"/>
  <c r="L3003" i="1"/>
  <c r="D3003" i="1" s="1"/>
  <c r="K3004" i="1"/>
  <c r="L3004" i="1"/>
  <c r="D3004" i="1" s="1"/>
  <c r="K3005" i="1"/>
  <c r="L3005" i="1"/>
  <c r="D3005" i="1" s="1"/>
  <c r="K3006" i="1"/>
  <c r="L3006" i="1"/>
  <c r="K3007" i="1"/>
  <c r="L3007" i="1"/>
  <c r="D3007" i="1" s="1"/>
  <c r="K3008" i="1"/>
  <c r="L3008" i="1"/>
  <c r="D3008" i="1" s="1"/>
  <c r="K3009" i="1"/>
  <c r="L3009" i="1"/>
  <c r="D3009" i="1" s="1"/>
  <c r="K3010" i="1"/>
  <c r="L3010" i="1"/>
  <c r="D3010" i="1" s="1"/>
  <c r="K3011" i="1"/>
  <c r="L3011" i="1"/>
  <c r="K3012" i="1"/>
  <c r="L3012" i="1"/>
  <c r="D3012" i="1" s="1"/>
  <c r="K3013" i="1"/>
  <c r="L3013" i="1"/>
  <c r="D3013" i="1" s="1"/>
  <c r="K3014" i="1"/>
  <c r="L3014" i="1"/>
  <c r="D3014" i="1" s="1"/>
  <c r="K3015" i="1"/>
  <c r="L3015" i="1"/>
  <c r="D3015" i="1" s="1"/>
  <c r="K3016" i="1"/>
  <c r="L3016" i="1"/>
  <c r="D3016" i="1" s="1"/>
  <c r="K3017" i="1"/>
  <c r="L3017" i="1"/>
  <c r="D3017" i="1" s="1"/>
  <c r="K3018" i="1"/>
  <c r="L3018" i="1"/>
  <c r="D3018" i="1" s="1"/>
  <c r="K3019" i="1"/>
  <c r="L3019" i="1"/>
  <c r="D3019" i="1" s="1"/>
  <c r="K3020" i="1"/>
  <c r="L3020" i="1"/>
  <c r="D3020" i="1" s="1"/>
  <c r="K3021" i="1"/>
  <c r="L3021" i="1"/>
  <c r="K3022" i="1"/>
  <c r="L3022" i="1"/>
  <c r="D3022" i="1" s="1"/>
  <c r="K3023" i="1"/>
  <c r="L3023" i="1"/>
  <c r="K3024" i="1"/>
  <c r="L3024" i="1"/>
  <c r="K3025" i="1"/>
  <c r="L3025" i="1"/>
  <c r="K3026" i="1"/>
  <c r="L3026" i="1"/>
  <c r="K3027" i="1"/>
  <c r="L3027" i="1"/>
  <c r="D3027" i="1" s="1"/>
  <c r="K3028" i="1"/>
  <c r="L3028" i="1"/>
  <c r="K3029" i="1"/>
  <c r="L3029" i="1"/>
  <c r="D3029" i="1" s="1"/>
  <c r="K3030" i="1"/>
  <c r="L3030" i="1"/>
  <c r="K3031" i="1"/>
  <c r="L3031" i="1"/>
  <c r="D3031" i="1" s="1"/>
  <c r="K3032" i="1"/>
  <c r="L3032" i="1"/>
  <c r="K3033" i="1"/>
  <c r="L3033" i="1"/>
  <c r="D3033" i="1" s="1"/>
  <c r="K3034" i="1"/>
  <c r="L3034" i="1"/>
  <c r="D3034" i="1" s="1"/>
  <c r="K3035" i="1"/>
  <c r="L3035" i="1"/>
  <c r="K3036" i="1"/>
  <c r="L3036" i="1"/>
  <c r="K3037" i="1"/>
  <c r="L3037" i="1"/>
  <c r="K3038" i="1"/>
  <c r="L3038" i="1"/>
  <c r="K3039" i="1"/>
  <c r="L3039" i="1"/>
  <c r="D3039" i="1" s="1"/>
  <c r="K3040" i="1"/>
  <c r="L3040" i="1"/>
  <c r="K3041" i="1"/>
  <c r="L3041" i="1"/>
  <c r="D3041" i="1" s="1"/>
  <c r="K3042" i="1"/>
  <c r="L3042" i="1"/>
  <c r="D3042" i="1" s="1"/>
  <c r="K3043" i="1"/>
  <c r="L3043" i="1"/>
  <c r="D3043" i="1" s="1"/>
  <c r="K3044" i="1"/>
  <c r="L3044" i="1"/>
  <c r="K3045" i="1"/>
  <c r="L3045" i="1"/>
  <c r="K3046" i="1"/>
  <c r="L3046" i="1"/>
  <c r="D3046" i="1" s="1"/>
  <c r="K3047" i="1"/>
  <c r="L3047" i="1"/>
  <c r="D3047" i="1" s="1"/>
  <c r="K3048" i="1"/>
  <c r="L3048" i="1"/>
  <c r="K3049" i="1"/>
  <c r="L3049" i="1"/>
  <c r="K3050" i="1"/>
  <c r="L3050" i="1"/>
  <c r="D3050" i="1" s="1"/>
  <c r="K3051" i="1"/>
  <c r="L3051" i="1"/>
  <c r="D3051" i="1" s="1"/>
  <c r="K3052" i="1"/>
  <c r="L3052" i="1"/>
  <c r="K3053" i="1"/>
  <c r="L3053" i="1"/>
  <c r="D3053" i="1" s="1"/>
  <c r="K3054" i="1"/>
  <c r="L3054" i="1"/>
  <c r="D3054" i="1" s="1"/>
  <c r="K3055" i="1"/>
  <c r="L3055" i="1"/>
  <c r="K3056" i="1"/>
  <c r="L3056" i="1"/>
  <c r="K3057" i="1"/>
  <c r="L3057" i="1"/>
  <c r="D3057" i="1" s="1"/>
  <c r="K3058" i="1"/>
  <c r="L3058" i="1"/>
  <c r="K3059" i="1"/>
  <c r="L3059" i="1"/>
  <c r="K3060" i="1"/>
  <c r="L3060" i="1"/>
  <c r="D3060" i="1" s="1"/>
  <c r="K3061" i="1"/>
  <c r="L3061" i="1"/>
  <c r="K3062" i="1"/>
  <c r="L3062" i="1"/>
  <c r="D3062" i="1" s="1"/>
  <c r="K3063" i="1"/>
  <c r="L3063" i="1"/>
  <c r="D3063" i="1" s="1"/>
  <c r="K3064" i="1"/>
  <c r="L3064" i="1"/>
  <c r="D3064" i="1" s="1"/>
  <c r="K3065" i="1"/>
  <c r="L3065" i="1"/>
  <c r="D3065" i="1" s="1"/>
  <c r="K3066" i="1"/>
  <c r="L3066" i="1"/>
  <c r="D3066" i="1" s="1"/>
  <c r="K3067" i="1"/>
  <c r="L3067" i="1"/>
  <c r="K3068" i="1"/>
  <c r="L3068" i="1"/>
  <c r="D3068" i="1" s="1"/>
  <c r="K3069" i="1"/>
  <c r="L3069" i="1"/>
  <c r="D3069" i="1" s="1"/>
  <c r="K3070" i="1"/>
  <c r="L3070" i="1"/>
  <c r="D3070" i="1" s="1"/>
  <c r="K3071" i="1"/>
  <c r="L3071" i="1"/>
  <c r="K3072" i="1"/>
  <c r="L3072" i="1"/>
  <c r="K3073" i="1"/>
  <c r="L3073" i="1"/>
  <c r="K3074" i="1"/>
  <c r="L3074" i="1"/>
  <c r="D3074" i="1" s="1"/>
  <c r="K3075" i="1"/>
  <c r="L3075" i="1"/>
  <c r="K3076" i="1"/>
  <c r="L3076" i="1"/>
  <c r="K3077" i="1"/>
  <c r="L3077" i="1"/>
  <c r="D3077" i="1" s="1"/>
  <c r="K3078" i="1"/>
  <c r="L3078" i="1"/>
  <c r="K3079" i="1"/>
  <c r="L3079" i="1"/>
  <c r="K3080" i="1"/>
  <c r="L3080" i="1"/>
  <c r="D3080" i="1" s="1"/>
  <c r="K3081" i="1"/>
  <c r="L3081" i="1"/>
  <c r="K3082" i="1"/>
  <c r="L3082" i="1"/>
  <c r="D3082" i="1" s="1"/>
  <c r="K3083" i="1"/>
  <c r="L3083" i="1"/>
  <c r="K3084" i="1"/>
  <c r="L3084" i="1"/>
  <c r="D3084" i="1" s="1"/>
  <c r="K3085" i="1"/>
  <c r="L3085" i="1"/>
  <c r="D3085" i="1" s="1"/>
  <c r="K3086" i="1"/>
  <c r="L3086" i="1"/>
  <c r="D3086" i="1" s="1"/>
  <c r="K3087" i="1"/>
  <c r="L3087" i="1"/>
  <c r="D3087" i="1" s="1"/>
  <c r="K3088" i="1"/>
  <c r="L3088" i="1"/>
  <c r="D3088" i="1" s="1"/>
  <c r="K3089" i="1"/>
  <c r="L3089" i="1"/>
  <c r="D3089" i="1" s="1"/>
  <c r="K3090" i="1"/>
  <c r="L3090" i="1"/>
  <c r="K3091" i="1"/>
  <c r="L3091" i="1"/>
  <c r="K3092" i="1"/>
  <c r="L3092" i="1"/>
  <c r="K3093" i="1"/>
  <c r="L3093" i="1"/>
  <c r="D3093" i="1" s="1"/>
  <c r="K3094" i="1"/>
  <c r="L3094" i="1"/>
  <c r="D3094" i="1" s="1"/>
  <c r="K3095" i="1"/>
  <c r="L3095" i="1"/>
  <c r="K3096" i="1"/>
  <c r="L3096" i="1"/>
  <c r="D3096" i="1" s="1"/>
  <c r="K3097" i="1"/>
  <c r="L3097" i="1"/>
  <c r="K3098" i="1"/>
  <c r="L3098" i="1"/>
  <c r="K3099" i="1"/>
  <c r="L3099" i="1"/>
  <c r="K3100" i="1"/>
  <c r="L3100" i="1"/>
  <c r="K3101" i="1"/>
  <c r="L3101" i="1"/>
  <c r="K3102" i="1"/>
  <c r="L3102" i="1"/>
  <c r="D3102" i="1" s="1"/>
  <c r="K3103" i="1"/>
  <c r="L3103" i="1"/>
  <c r="K3104" i="1"/>
  <c r="L3104" i="1"/>
  <c r="K3105" i="1"/>
  <c r="L3105" i="1"/>
  <c r="D3105" i="1" s="1"/>
  <c r="K3106" i="1"/>
  <c r="L3106" i="1"/>
  <c r="D3106" i="1" s="1"/>
  <c r="K3107" i="1"/>
  <c r="L3107" i="1"/>
  <c r="D3107" i="1" s="1"/>
  <c r="K3108" i="1"/>
  <c r="L3108" i="1"/>
  <c r="D3108" i="1" s="1"/>
  <c r="K3109" i="1"/>
  <c r="L3109" i="1"/>
  <c r="K3110" i="1"/>
  <c r="L3110" i="1"/>
  <c r="K3111" i="1"/>
  <c r="L3111" i="1"/>
  <c r="D3111" i="1" s="1"/>
  <c r="K3112" i="1"/>
  <c r="L3112" i="1"/>
  <c r="D3112" i="1" s="1"/>
  <c r="K3113" i="1"/>
  <c r="L3113" i="1"/>
  <c r="D3113" i="1" s="1"/>
  <c r="K3114" i="1"/>
  <c r="L3114" i="1"/>
  <c r="D3114" i="1" s="1"/>
  <c r="K3115" i="1"/>
  <c r="L3115" i="1"/>
  <c r="K3116" i="1"/>
  <c r="L3116" i="1"/>
  <c r="D3116" i="1" s="1"/>
  <c r="K3117" i="1"/>
  <c r="L3117" i="1"/>
  <c r="D3117" i="1" s="1"/>
  <c r="K3118" i="1"/>
  <c r="L3118" i="1"/>
  <c r="D3118" i="1" s="1"/>
  <c r="K3119" i="1"/>
  <c r="L3119" i="1"/>
  <c r="D3119" i="1" s="1"/>
  <c r="K3120" i="1"/>
  <c r="L3120" i="1"/>
  <c r="D3120" i="1" s="1"/>
  <c r="K3121" i="1"/>
  <c r="L3121" i="1"/>
  <c r="D3121" i="1" s="1"/>
  <c r="K3122" i="1"/>
  <c r="L3122" i="1"/>
  <c r="D3122" i="1" s="1"/>
  <c r="K3123" i="1"/>
  <c r="L3123" i="1"/>
  <c r="D3123" i="1" s="1"/>
  <c r="K3124" i="1"/>
  <c r="L3124" i="1"/>
  <c r="D3124" i="1" s="1"/>
  <c r="K3125" i="1"/>
  <c r="L3125" i="1"/>
  <c r="D3125" i="1" s="1"/>
  <c r="K3126" i="1"/>
  <c r="L3126" i="1"/>
  <c r="D3126" i="1" s="1"/>
  <c r="K3127" i="1"/>
  <c r="L3127" i="1"/>
  <c r="K3128" i="1"/>
  <c r="L3128" i="1"/>
  <c r="D3128" i="1" s="1"/>
  <c r="K3129" i="1"/>
  <c r="L3129" i="1"/>
  <c r="D3129" i="1" s="1"/>
  <c r="K3130" i="1"/>
  <c r="L3130" i="1"/>
  <c r="D3130" i="1" s="1"/>
  <c r="K3131" i="1"/>
  <c r="L3131" i="1"/>
  <c r="D3131" i="1" s="1"/>
  <c r="K3132" i="1"/>
  <c r="L3132" i="1"/>
  <c r="D3132" i="1" s="1"/>
  <c r="K3133" i="1"/>
  <c r="L3133" i="1"/>
  <c r="D3133" i="1" s="1"/>
  <c r="K3134" i="1"/>
  <c r="L3134" i="1"/>
  <c r="D3134" i="1" s="1"/>
  <c r="K3135" i="1"/>
  <c r="L3135" i="1"/>
  <c r="D3135" i="1" s="1"/>
  <c r="K3136" i="1"/>
  <c r="L3136" i="1"/>
  <c r="D3136" i="1" s="1"/>
  <c r="K3137" i="1"/>
  <c r="L3137" i="1"/>
  <c r="D3137" i="1" s="1"/>
  <c r="K3138" i="1"/>
  <c r="L3138" i="1"/>
  <c r="D3138" i="1" s="1"/>
  <c r="K3139" i="1"/>
  <c r="L3139" i="1"/>
  <c r="D3139" i="1" s="1"/>
  <c r="K3140" i="1"/>
  <c r="L3140" i="1"/>
  <c r="D3140" i="1" s="1"/>
  <c r="K3141" i="1"/>
  <c r="L3141" i="1"/>
  <c r="D3141" i="1" s="1"/>
  <c r="K3142" i="1"/>
  <c r="L3142" i="1"/>
  <c r="K3143" i="1"/>
  <c r="L3143" i="1"/>
  <c r="K3144" i="1"/>
  <c r="L3144" i="1"/>
  <c r="K3145" i="1"/>
  <c r="L3145" i="1"/>
  <c r="K3146" i="1"/>
  <c r="L3146" i="1"/>
  <c r="K3147" i="1"/>
  <c r="L3147" i="1"/>
  <c r="D3147" i="1" s="1"/>
  <c r="K3148" i="1"/>
  <c r="L3148" i="1"/>
  <c r="K3149" i="1"/>
  <c r="L3149" i="1"/>
  <c r="D3149" i="1" s="1"/>
  <c r="K3150" i="1"/>
  <c r="L3150" i="1"/>
  <c r="D3150" i="1" s="1"/>
  <c r="K3151" i="1"/>
  <c r="L3151" i="1"/>
  <c r="K3152" i="1"/>
  <c r="L3152" i="1"/>
  <c r="K3153" i="1"/>
  <c r="L3153" i="1"/>
  <c r="K3154" i="1"/>
  <c r="L3154" i="1"/>
  <c r="D3154" i="1" s="1"/>
  <c r="K3155" i="1"/>
  <c r="L3155" i="1"/>
  <c r="K3156" i="1"/>
  <c r="L3156" i="1"/>
  <c r="K3157" i="1"/>
  <c r="L3157" i="1"/>
  <c r="D3157" i="1" s="1"/>
  <c r="K3158" i="1"/>
  <c r="L3158" i="1"/>
  <c r="K3159" i="1"/>
  <c r="L3159" i="1"/>
  <c r="K3160" i="1"/>
  <c r="L3160" i="1"/>
  <c r="K3161" i="1"/>
  <c r="L3161" i="1"/>
  <c r="D3161" i="1" s="1"/>
  <c r="K3162" i="1"/>
  <c r="L3162" i="1"/>
  <c r="K3163" i="1"/>
  <c r="L3163" i="1"/>
  <c r="D3163" i="1" s="1"/>
  <c r="K3164" i="1"/>
  <c r="L3164" i="1"/>
  <c r="D3164" i="1" s="1"/>
  <c r="K3165" i="1"/>
  <c r="L3165" i="1"/>
  <c r="D3165" i="1" s="1"/>
  <c r="K3166" i="1"/>
  <c r="L3166" i="1"/>
  <c r="K3167" i="1"/>
  <c r="L3167" i="1"/>
  <c r="K3168" i="1"/>
  <c r="L3168" i="1"/>
  <c r="K3169" i="1"/>
  <c r="L3169" i="1"/>
  <c r="D3169" i="1" s="1"/>
  <c r="K3170" i="1"/>
  <c r="L3170" i="1"/>
  <c r="D3170" i="1" s="1"/>
  <c r="K3171" i="1"/>
  <c r="L3171" i="1"/>
  <c r="D3171" i="1" s="1"/>
  <c r="K3172" i="1"/>
  <c r="L3172" i="1"/>
  <c r="D3172" i="1" s="1"/>
  <c r="K3173" i="1"/>
  <c r="L3173" i="1"/>
  <c r="K3174" i="1"/>
  <c r="L3174" i="1"/>
  <c r="D3174" i="1" s="1"/>
  <c r="K3175" i="1"/>
  <c r="L3175" i="1"/>
  <c r="D3175" i="1" s="1"/>
  <c r="K3176" i="1"/>
  <c r="L3176" i="1"/>
  <c r="D3176" i="1" s="1"/>
  <c r="K3177" i="1"/>
  <c r="L3177" i="1"/>
  <c r="D3177" i="1" s="1"/>
  <c r="K3178" i="1"/>
  <c r="L3178" i="1"/>
  <c r="D3178" i="1" s="1"/>
  <c r="K3179" i="1"/>
  <c r="L3179" i="1"/>
  <c r="D3179" i="1" s="1"/>
  <c r="K3180" i="1"/>
  <c r="L3180" i="1"/>
  <c r="K3181" i="1"/>
  <c r="L3181" i="1"/>
  <c r="D3181" i="1" s="1"/>
  <c r="K3182" i="1"/>
  <c r="L3182" i="1"/>
  <c r="K3183" i="1"/>
  <c r="L3183" i="1"/>
  <c r="K3184" i="1"/>
  <c r="L3184" i="1"/>
  <c r="K3185" i="1"/>
  <c r="L3185" i="1"/>
  <c r="D3185" i="1" s="1"/>
  <c r="K3186" i="1"/>
  <c r="L3186" i="1"/>
  <c r="D3186" i="1" s="1"/>
  <c r="K3187" i="1"/>
  <c r="L3187" i="1"/>
  <c r="K3188" i="1"/>
  <c r="L3188" i="1"/>
  <c r="K3189" i="1"/>
  <c r="L3189" i="1"/>
  <c r="D3189" i="1" s="1"/>
  <c r="K3190" i="1"/>
  <c r="L3190" i="1"/>
  <c r="D3190" i="1" s="1"/>
  <c r="K3191" i="1"/>
  <c r="L3191" i="1"/>
  <c r="D3191" i="1" s="1"/>
  <c r="K3192" i="1"/>
  <c r="L3192" i="1"/>
  <c r="D3192" i="1" s="1"/>
  <c r="K3193" i="1"/>
  <c r="L3193" i="1"/>
  <c r="D3193" i="1" s="1"/>
  <c r="K3194" i="1"/>
  <c r="L3194" i="1"/>
  <c r="D3194" i="1" s="1"/>
  <c r="K3195" i="1"/>
  <c r="L3195" i="1"/>
  <c r="D3195" i="1" s="1"/>
  <c r="K3196" i="1"/>
  <c r="L3196" i="1"/>
  <c r="D3196" i="1" s="1"/>
  <c r="K3197" i="1"/>
  <c r="L3197" i="1"/>
  <c r="D3197" i="1" s="1"/>
  <c r="K3198" i="1"/>
  <c r="L3198" i="1"/>
  <c r="D3198" i="1" s="1"/>
  <c r="K3199" i="1"/>
  <c r="L3199" i="1"/>
  <c r="D3199" i="1" s="1"/>
  <c r="K3200" i="1"/>
  <c r="L3200" i="1"/>
  <c r="D3200" i="1" s="1"/>
  <c r="K3201" i="1"/>
  <c r="L3201" i="1"/>
  <c r="D3201" i="1" s="1"/>
  <c r="K3202" i="1"/>
  <c r="L3202" i="1"/>
  <c r="K3203" i="1"/>
  <c r="L3203" i="1"/>
  <c r="D3203" i="1" s="1"/>
  <c r="K3204" i="1"/>
  <c r="L3204" i="1"/>
  <c r="K3205" i="1"/>
  <c r="L3205" i="1"/>
  <c r="D3205" i="1" s="1"/>
  <c r="K3206" i="1"/>
  <c r="L3206" i="1"/>
  <c r="D3206" i="1" s="1"/>
  <c r="K3207" i="1"/>
  <c r="L3207" i="1"/>
  <c r="D3207" i="1" s="1"/>
  <c r="K3208" i="1"/>
  <c r="L3208" i="1"/>
  <c r="D3208" i="1" s="1"/>
  <c r="K3209" i="1"/>
  <c r="L3209" i="1"/>
  <c r="D3209" i="1" s="1"/>
  <c r="K3210" i="1"/>
  <c r="L3210" i="1"/>
  <c r="D3210" i="1" s="1"/>
  <c r="K3211" i="1"/>
  <c r="L3211" i="1"/>
  <c r="K3212" i="1"/>
  <c r="L3212" i="1"/>
  <c r="D3212" i="1" s="1"/>
  <c r="K3213" i="1"/>
  <c r="L3213" i="1"/>
  <c r="D3213" i="1" s="1"/>
  <c r="K3214" i="1"/>
  <c r="L3214" i="1"/>
  <c r="D3214" i="1" s="1"/>
  <c r="K3215" i="1"/>
  <c r="L3215" i="1"/>
  <c r="D3215" i="1" s="1"/>
  <c r="K3216" i="1"/>
  <c r="L3216" i="1"/>
  <c r="D3216" i="1" s="1"/>
  <c r="K3217" i="1"/>
  <c r="L3217" i="1"/>
  <c r="D3217" i="1" s="1"/>
  <c r="K3218" i="1"/>
  <c r="L3218" i="1"/>
  <c r="D3218" i="1" s="1"/>
  <c r="H2795" i="1"/>
  <c r="I2795" i="1"/>
  <c r="H2796" i="1"/>
  <c r="I2796" i="1"/>
  <c r="H2797" i="1"/>
  <c r="I2797" i="1"/>
  <c r="H2798" i="1"/>
  <c r="I2798" i="1"/>
  <c r="H2799" i="1"/>
  <c r="I2799" i="1"/>
  <c r="H2800" i="1"/>
  <c r="I2800" i="1"/>
  <c r="H2801" i="1"/>
  <c r="I2801" i="1"/>
  <c r="H2802" i="1"/>
  <c r="I2802" i="1"/>
  <c r="H2803" i="1"/>
  <c r="I2803" i="1"/>
  <c r="H2804" i="1"/>
  <c r="I2804" i="1"/>
  <c r="H2805" i="1"/>
  <c r="I2805" i="1"/>
  <c r="H2806" i="1"/>
  <c r="I2806" i="1"/>
  <c r="H2807" i="1"/>
  <c r="I2807" i="1"/>
  <c r="H2808" i="1"/>
  <c r="I2808" i="1"/>
  <c r="H2809" i="1"/>
  <c r="I2809" i="1"/>
  <c r="H2810" i="1"/>
  <c r="I2810" i="1"/>
  <c r="H2811" i="1"/>
  <c r="I2811" i="1"/>
  <c r="H2812" i="1"/>
  <c r="I2812" i="1"/>
  <c r="H2813" i="1"/>
  <c r="I2813" i="1"/>
  <c r="H2814" i="1"/>
  <c r="I2814" i="1"/>
  <c r="H2815" i="1"/>
  <c r="I2815" i="1"/>
  <c r="H2816" i="1"/>
  <c r="I2816" i="1"/>
  <c r="H2817" i="1"/>
  <c r="I2817" i="1"/>
  <c r="H2818" i="1"/>
  <c r="I2818" i="1"/>
  <c r="H2819" i="1"/>
  <c r="I2819" i="1"/>
  <c r="H2820" i="1"/>
  <c r="I2820" i="1"/>
  <c r="H2821" i="1"/>
  <c r="I2821" i="1"/>
  <c r="H2822" i="1"/>
  <c r="I2822" i="1"/>
  <c r="H2823" i="1"/>
  <c r="I2823" i="1"/>
  <c r="H2824" i="1"/>
  <c r="I2824" i="1"/>
  <c r="H2825" i="1"/>
  <c r="I2825" i="1"/>
  <c r="H2826" i="1"/>
  <c r="I2826" i="1"/>
  <c r="H2827" i="1"/>
  <c r="I2827" i="1"/>
  <c r="H2828" i="1"/>
  <c r="I2828" i="1"/>
  <c r="H2829" i="1"/>
  <c r="I2829" i="1"/>
  <c r="H2830" i="1"/>
  <c r="I2830" i="1"/>
  <c r="H2831" i="1"/>
  <c r="I2831" i="1"/>
  <c r="H2832" i="1"/>
  <c r="I2832" i="1"/>
  <c r="H2833" i="1"/>
  <c r="I2833" i="1"/>
  <c r="H2834" i="1"/>
  <c r="I2834" i="1"/>
  <c r="H2835" i="1"/>
  <c r="I2835" i="1"/>
  <c r="H2836" i="1"/>
  <c r="I2836" i="1"/>
  <c r="H2837" i="1"/>
  <c r="I2837" i="1"/>
  <c r="H2838" i="1"/>
  <c r="I2838" i="1"/>
  <c r="H2839" i="1"/>
  <c r="I2839" i="1"/>
  <c r="H2840" i="1"/>
  <c r="I2840" i="1"/>
  <c r="H2841" i="1"/>
  <c r="I2841" i="1"/>
  <c r="H2842" i="1"/>
  <c r="I2842" i="1"/>
  <c r="H2843" i="1"/>
  <c r="I2843" i="1"/>
  <c r="H2844" i="1"/>
  <c r="I2844" i="1"/>
  <c r="H2845" i="1"/>
  <c r="I2845" i="1"/>
  <c r="H2846" i="1"/>
  <c r="I2846" i="1"/>
  <c r="H2847" i="1"/>
  <c r="I2847" i="1"/>
  <c r="H2848" i="1"/>
  <c r="I2848" i="1"/>
  <c r="H2849" i="1"/>
  <c r="I2849" i="1"/>
  <c r="H2850" i="1"/>
  <c r="I2850" i="1"/>
  <c r="H2851" i="1"/>
  <c r="I2851" i="1"/>
  <c r="H2852" i="1"/>
  <c r="I2852" i="1"/>
  <c r="H2853" i="1"/>
  <c r="I2853" i="1"/>
  <c r="H2854" i="1"/>
  <c r="I2854" i="1"/>
  <c r="H2855" i="1"/>
  <c r="I2855" i="1"/>
  <c r="H2856" i="1"/>
  <c r="I2856" i="1"/>
  <c r="H2857" i="1"/>
  <c r="I2857" i="1"/>
  <c r="H2858" i="1"/>
  <c r="I2858" i="1"/>
  <c r="H2859" i="1"/>
  <c r="I2859" i="1"/>
  <c r="H2860" i="1"/>
  <c r="I2860" i="1"/>
  <c r="H2861" i="1"/>
  <c r="I2861" i="1"/>
  <c r="H2862" i="1"/>
  <c r="I2862" i="1"/>
  <c r="H2863" i="1"/>
  <c r="I2863" i="1"/>
  <c r="H2864" i="1"/>
  <c r="I2864" i="1"/>
  <c r="H2865" i="1"/>
  <c r="I2865" i="1"/>
  <c r="H2866" i="1"/>
  <c r="I2866" i="1"/>
  <c r="H2867" i="1"/>
  <c r="I2867" i="1"/>
  <c r="H2868" i="1"/>
  <c r="I2868" i="1"/>
  <c r="H2869" i="1"/>
  <c r="I2869" i="1"/>
  <c r="H2870" i="1"/>
  <c r="I2870" i="1"/>
  <c r="H2871" i="1"/>
  <c r="I2871" i="1"/>
  <c r="H2872" i="1"/>
  <c r="I2872" i="1"/>
  <c r="H2873" i="1"/>
  <c r="I2873" i="1"/>
  <c r="H2874" i="1"/>
  <c r="I2874" i="1"/>
  <c r="H2875" i="1"/>
  <c r="I2875" i="1"/>
  <c r="H2876" i="1"/>
  <c r="I2876" i="1"/>
  <c r="H2877" i="1"/>
  <c r="I2877" i="1"/>
  <c r="H2878" i="1"/>
  <c r="I2878" i="1"/>
  <c r="H2879" i="1"/>
  <c r="I2879" i="1"/>
  <c r="H2880" i="1"/>
  <c r="I2880" i="1"/>
  <c r="H2881" i="1"/>
  <c r="I2881" i="1"/>
  <c r="H2882" i="1"/>
  <c r="I2882" i="1"/>
  <c r="H2883" i="1"/>
  <c r="I2883" i="1"/>
  <c r="H2884" i="1"/>
  <c r="I2884" i="1"/>
  <c r="H2885" i="1"/>
  <c r="I2885" i="1"/>
  <c r="H2886" i="1"/>
  <c r="I2886" i="1"/>
  <c r="H2887" i="1"/>
  <c r="I2887" i="1"/>
  <c r="H2888" i="1"/>
  <c r="I2888" i="1"/>
  <c r="H2889" i="1"/>
  <c r="I2889" i="1"/>
  <c r="H2890" i="1"/>
  <c r="I2890" i="1"/>
  <c r="H2891" i="1"/>
  <c r="I2891" i="1"/>
  <c r="H2892" i="1"/>
  <c r="I2892" i="1"/>
  <c r="H2893" i="1"/>
  <c r="I2893" i="1"/>
  <c r="H2894" i="1"/>
  <c r="I2894" i="1"/>
  <c r="H2895" i="1"/>
  <c r="I2895" i="1"/>
  <c r="H2896" i="1"/>
  <c r="I2896" i="1"/>
  <c r="H2897" i="1"/>
  <c r="I2897" i="1"/>
  <c r="H2898" i="1"/>
  <c r="I2898" i="1"/>
  <c r="H2899" i="1"/>
  <c r="I2899" i="1"/>
  <c r="H2900" i="1"/>
  <c r="I2900" i="1"/>
  <c r="H2901" i="1"/>
  <c r="I2901" i="1"/>
  <c r="H2902" i="1"/>
  <c r="I2902" i="1"/>
  <c r="H2903" i="1"/>
  <c r="I2903" i="1"/>
  <c r="H2904" i="1"/>
  <c r="I2904" i="1"/>
  <c r="H2905" i="1"/>
  <c r="I2905" i="1"/>
  <c r="H2906" i="1"/>
  <c r="I2906" i="1"/>
  <c r="H2907" i="1"/>
  <c r="I2907" i="1"/>
  <c r="H2908" i="1"/>
  <c r="I2908" i="1"/>
  <c r="H2909" i="1"/>
  <c r="I2909" i="1"/>
  <c r="H2910" i="1"/>
  <c r="I2910" i="1"/>
  <c r="H2911" i="1"/>
  <c r="I2911" i="1"/>
  <c r="H2912" i="1"/>
  <c r="I2912" i="1"/>
  <c r="H2913" i="1"/>
  <c r="I2913" i="1"/>
  <c r="H2914" i="1"/>
  <c r="I2914" i="1"/>
  <c r="H2915" i="1"/>
  <c r="I2915" i="1"/>
  <c r="H2916" i="1"/>
  <c r="I2916" i="1"/>
  <c r="H2917" i="1"/>
  <c r="I2917" i="1"/>
  <c r="H2918" i="1"/>
  <c r="I2918" i="1"/>
  <c r="H2919" i="1"/>
  <c r="I2919" i="1"/>
  <c r="H2920" i="1"/>
  <c r="I2920" i="1"/>
  <c r="H2921" i="1"/>
  <c r="I2921" i="1"/>
  <c r="H2922" i="1"/>
  <c r="I2922" i="1"/>
  <c r="H2923" i="1"/>
  <c r="I2923" i="1"/>
  <c r="H2924" i="1"/>
  <c r="I2924" i="1"/>
  <c r="H2925" i="1"/>
  <c r="I2925" i="1"/>
  <c r="H2926" i="1"/>
  <c r="I2926" i="1"/>
  <c r="H2927" i="1"/>
  <c r="I2927" i="1"/>
  <c r="H2928" i="1"/>
  <c r="I2928" i="1"/>
  <c r="H2929" i="1"/>
  <c r="I2929" i="1"/>
  <c r="H2930" i="1"/>
  <c r="I2930" i="1"/>
  <c r="H2931" i="1"/>
  <c r="I2931" i="1"/>
  <c r="H2932" i="1"/>
  <c r="I2932" i="1"/>
  <c r="H2933" i="1"/>
  <c r="I2933" i="1"/>
  <c r="H2934" i="1"/>
  <c r="I2934" i="1"/>
  <c r="H2935" i="1"/>
  <c r="I2935" i="1"/>
  <c r="H2936" i="1"/>
  <c r="I2936" i="1"/>
  <c r="H2937" i="1"/>
  <c r="I2937" i="1"/>
  <c r="H2938" i="1"/>
  <c r="I2938" i="1"/>
  <c r="H2939" i="1"/>
  <c r="I2939" i="1"/>
  <c r="H2940" i="1"/>
  <c r="I2940" i="1"/>
  <c r="H2941" i="1"/>
  <c r="I2941" i="1"/>
  <c r="H2942" i="1"/>
  <c r="I2942" i="1"/>
  <c r="H2943" i="1"/>
  <c r="I2943" i="1"/>
  <c r="H2944" i="1"/>
  <c r="I2944" i="1"/>
  <c r="H2945" i="1"/>
  <c r="I2945" i="1"/>
  <c r="H2946" i="1"/>
  <c r="I2946" i="1"/>
  <c r="H2947" i="1"/>
  <c r="I2947" i="1"/>
  <c r="H2948" i="1"/>
  <c r="I2948" i="1"/>
  <c r="H2949" i="1"/>
  <c r="I2949" i="1"/>
  <c r="H2950" i="1"/>
  <c r="I2950" i="1"/>
  <c r="H2951" i="1"/>
  <c r="I2951" i="1"/>
  <c r="H2952" i="1"/>
  <c r="I2952" i="1"/>
  <c r="H2953" i="1"/>
  <c r="I2953" i="1"/>
  <c r="H2954" i="1"/>
  <c r="I2954" i="1"/>
  <c r="H2955" i="1"/>
  <c r="I2955" i="1"/>
  <c r="H2956" i="1"/>
  <c r="I2956" i="1"/>
  <c r="H2957" i="1"/>
  <c r="I2957" i="1"/>
  <c r="H2958" i="1"/>
  <c r="I2958" i="1"/>
  <c r="H2959" i="1"/>
  <c r="I2959" i="1"/>
  <c r="H2960" i="1"/>
  <c r="I2960" i="1"/>
  <c r="H2961" i="1"/>
  <c r="I2961" i="1"/>
  <c r="H2962" i="1"/>
  <c r="I2962" i="1"/>
  <c r="H2963" i="1"/>
  <c r="I2963" i="1"/>
  <c r="H2964" i="1"/>
  <c r="I2964" i="1"/>
  <c r="H2965" i="1"/>
  <c r="I2965" i="1"/>
  <c r="H2966" i="1"/>
  <c r="I2966" i="1"/>
  <c r="H2967" i="1"/>
  <c r="I2967" i="1"/>
  <c r="H2968" i="1"/>
  <c r="I2968" i="1"/>
  <c r="H2969" i="1"/>
  <c r="I2969" i="1"/>
  <c r="H2970" i="1"/>
  <c r="I2970" i="1"/>
  <c r="H2971" i="1"/>
  <c r="I2971" i="1"/>
  <c r="H2972" i="1"/>
  <c r="I2972" i="1"/>
  <c r="H2973" i="1"/>
  <c r="I2973" i="1"/>
  <c r="H2974" i="1"/>
  <c r="I2974" i="1"/>
  <c r="H2975" i="1"/>
  <c r="I2975" i="1"/>
  <c r="H2976" i="1"/>
  <c r="I2976" i="1"/>
  <c r="H2977" i="1"/>
  <c r="I2977" i="1"/>
  <c r="H2978" i="1"/>
  <c r="I2978" i="1"/>
  <c r="H2979" i="1"/>
  <c r="I2979" i="1"/>
  <c r="H2980" i="1"/>
  <c r="I2980" i="1"/>
  <c r="H2981" i="1"/>
  <c r="I2981" i="1"/>
  <c r="H2982" i="1"/>
  <c r="I2982" i="1"/>
  <c r="H2983" i="1"/>
  <c r="I2983" i="1"/>
  <c r="H2984" i="1"/>
  <c r="I2984" i="1"/>
  <c r="H2985" i="1"/>
  <c r="I2985" i="1"/>
  <c r="H2986" i="1"/>
  <c r="I2986" i="1"/>
  <c r="H2987" i="1"/>
  <c r="I2987" i="1"/>
  <c r="H2988" i="1"/>
  <c r="I2988" i="1"/>
  <c r="H2989" i="1"/>
  <c r="I2989" i="1"/>
  <c r="H2990" i="1"/>
  <c r="I2990" i="1"/>
  <c r="H2991" i="1"/>
  <c r="I2991" i="1"/>
  <c r="H2992" i="1"/>
  <c r="I2992" i="1"/>
  <c r="H2993" i="1"/>
  <c r="I2993" i="1"/>
  <c r="H2994" i="1"/>
  <c r="I2994" i="1"/>
  <c r="H2995" i="1"/>
  <c r="I2995" i="1"/>
  <c r="H2996" i="1"/>
  <c r="I2996" i="1"/>
  <c r="H2997" i="1"/>
  <c r="I2997" i="1"/>
  <c r="H2998" i="1"/>
  <c r="I2998" i="1"/>
  <c r="H2999" i="1"/>
  <c r="I2999" i="1"/>
  <c r="H3000" i="1"/>
  <c r="I3000" i="1"/>
  <c r="H3001" i="1"/>
  <c r="I3001" i="1"/>
  <c r="H3002" i="1"/>
  <c r="I3002" i="1"/>
  <c r="H3003" i="1"/>
  <c r="I3003" i="1"/>
  <c r="H3004" i="1"/>
  <c r="I3004" i="1"/>
  <c r="H3005" i="1"/>
  <c r="I3005" i="1"/>
  <c r="H3006" i="1"/>
  <c r="I3006" i="1"/>
  <c r="H3007" i="1"/>
  <c r="I3007" i="1"/>
  <c r="H3008" i="1"/>
  <c r="I3008" i="1"/>
  <c r="H3009" i="1"/>
  <c r="I3009" i="1"/>
  <c r="H3010" i="1"/>
  <c r="I3010" i="1"/>
  <c r="H3011" i="1"/>
  <c r="I3011" i="1"/>
  <c r="H3012" i="1"/>
  <c r="I3012" i="1"/>
  <c r="H3013" i="1"/>
  <c r="I3013" i="1"/>
  <c r="H3014" i="1"/>
  <c r="I3014" i="1"/>
  <c r="H3015" i="1"/>
  <c r="I3015" i="1"/>
  <c r="H3016" i="1"/>
  <c r="I3016" i="1"/>
  <c r="H3017" i="1"/>
  <c r="I3017" i="1"/>
  <c r="H3018" i="1"/>
  <c r="I3018" i="1"/>
  <c r="H3019" i="1"/>
  <c r="I3019" i="1"/>
  <c r="H3020" i="1"/>
  <c r="I3020" i="1"/>
  <c r="H3021" i="1"/>
  <c r="I3021" i="1"/>
  <c r="H3022" i="1"/>
  <c r="I3022" i="1"/>
  <c r="H3023" i="1"/>
  <c r="I3023" i="1"/>
  <c r="H3024" i="1"/>
  <c r="I3024" i="1"/>
  <c r="H3025" i="1"/>
  <c r="I3025" i="1"/>
  <c r="H3026" i="1"/>
  <c r="I3026" i="1"/>
  <c r="H3027" i="1"/>
  <c r="I3027" i="1"/>
  <c r="H3028" i="1"/>
  <c r="I3028" i="1"/>
  <c r="H3029" i="1"/>
  <c r="I3029" i="1"/>
  <c r="H3030" i="1"/>
  <c r="I3030" i="1"/>
  <c r="H3031" i="1"/>
  <c r="I3031" i="1"/>
  <c r="H3032" i="1"/>
  <c r="I3032" i="1"/>
  <c r="H3033" i="1"/>
  <c r="I3033" i="1"/>
  <c r="H3034" i="1"/>
  <c r="I3034" i="1"/>
  <c r="H3035" i="1"/>
  <c r="I3035" i="1"/>
  <c r="H3036" i="1"/>
  <c r="I3036" i="1"/>
  <c r="H3037" i="1"/>
  <c r="I3037" i="1"/>
  <c r="H3038" i="1"/>
  <c r="I3038" i="1"/>
  <c r="H3039" i="1"/>
  <c r="I3039" i="1"/>
  <c r="H3040" i="1"/>
  <c r="I3040" i="1"/>
  <c r="H3041" i="1"/>
  <c r="I3041" i="1"/>
  <c r="H3042" i="1"/>
  <c r="I3042" i="1"/>
  <c r="H3043" i="1"/>
  <c r="I3043" i="1"/>
  <c r="H3044" i="1"/>
  <c r="I3044" i="1"/>
  <c r="H3045" i="1"/>
  <c r="I3045" i="1"/>
  <c r="H3046" i="1"/>
  <c r="I3046" i="1"/>
  <c r="H3047" i="1"/>
  <c r="I3047" i="1"/>
  <c r="H3048" i="1"/>
  <c r="I3048" i="1"/>
  <c r="H3049" i="1"/>
  <c r="I3049" i="1"/>
  <c r="H3050" i="1"/>
  <c r="I3050" i="1"/>
  <c r="H3051" i="1"/>
  <c r="I3051" i="1"/>
  <c r="H3052" i="1"/>
  <c r="I3052" i="1"/>
  <c r="H3053" i="1"/>
  <c r="I3053" i="1"/>
  <c r="H3054" i="1"/>
  <c r="I3054" i="1"/>
  <c r="H3055" i="1"/>
  <c r="I3055" i="1"/>
  <c r="H3056" i="1"/>
  <c r="I3056" i="1"/>
  <c r="H3057" i="1"/>
  <c r="I3057" i="1"/>
  <c r="H3058" i="1"/>
  <c r="I3058" i="1"/>
  <c r="H3059" i="1"/>
  <c r="I3059" i="1"/>
  <c r="H3060" i="1"/>
  <c r="I3060" i="1"/>
  <c r="H3061" i="1"/>
  <c r="I3061" i="1"/>
  <c r="H3062" i="1"/>
  <c r="I3062" i="1"/>
  <c r="H3063" i="1"/>
  <c r="I3063" i="1"/>
  <c r="H3064" i="1"/>
  <c r="I3064" i="1"/>
  <c r="H3065" i="1"/>
  <c r="I3065" i="1"/>
  <c r="H3066" i="1"/>
  <c r="I3066" i="1"/>
  <c r="H3067" i="1"/>
  <c r="I3067" i="1"/>
  <c r="H3068" i="1"/>
  <c r="I3068" i="1"/>
  <c r="H3069" i="1"/>
  <c r="I3069" i="1"/>
  <c r="H3070" i="1"/>
  <c r="I3070" i="1"/>
  <c r="H3071" i="1"/>
  <c r="I3071" i="1"/>
  <c r="H3072" i="1"/>
  <c r="I3072" i="1"/>
  <c r="H3073" i="1"/>
  <c r="I3073" i="1"/>
  <c r="H3074" i="1"/>
  <c r="I3074" i="1"/>
  <c r="H3075" i="1"/>
  <c r="I3075" i="1"/>
  <c r="H3076" i="1"/>
  <c r="I3076" i="1"/>
  <c r="H3077" i="1"/>
  <c r="I3077" i="1"/>
  <c r="H3078" i="1"/>
  <c r="I3078" i="1"/>
  <c r="H3079" i="1"/>
  <c r="I3079" i="1"/>
  <c r="H3080" i="1"/>
  <c r="I3080" i="1"/>
  <c r="H3081" i="1"/>
  <c r="I3081" i="1"/>
  <c r="H3082" i="1"/>
  <c r="I3082" i="1"/>
  <c r="H3083" i="1"/>
  <c r="I3083" i="1"/>
  <c r="H3084" i="1"/>
  <c r="I3084" i="1"/>
  <c r="H3085" i="1"/>
  <c r="I3085" i="1"/>
  <c r="H3086" i="1"/>
  <c r="I3086" i="1"/>
  <c r="H3087" i="1"/>
  <c r="I3087" i="1"/>
  <c r="H3088" i="1"/>
  <c r="I3088" i="1"/>
  <c r="H3089" i="1"/>
  <c r="I3089" i="1"/>
  <c r="H3090" i="1"/>
  <c r="I3090" i="1"/>
  <c r="H3091" i="1"/>
  <c r="I3091" i="1"/>
  <c r="H3092" i="1"/>
  <c r="I3092" i="1"/>
  <c r="H3093" i="1"/>
  <c r="I3093" i="1"/>
  <c r="H3094" i="1"/>
  <c r="I3094" i="1"/>
  <c r="H3095" i="1"/>
  <c r="I3095" i="1"/>
  <c r="H3096" i="1"/>
  <c r="I3096" i="1"/>
  <c r="H3097" i="1"/>
  <c r="I3097" i="1"/>
  <c r="H3098" i="1"/>
  <c r="I3098" i="1"/>
  <c r="H3099" i="1"/>
  <c r="I3099" i="1"/>
  <c r="H3100" i="1"/>
  <c r="I3100" i="1"/>
  <c r="H3101" i="1"/>
  <c r="I3101" i="1"/>
  <c r="H3102" i="1"/>
  <c r="I3102" i="1"/>
  <c r="H3103" i="1"/>
  <c r="I3103" i="1"/>
  <c r="H3104" i="1"/>
  <c r="I3104" i="1"/>
  <c r="H3105" i="1"/>
  <c r="I3105" i="1"/>
  <c r="H3106" i="1"/>
  <c r="I3106" i="1"/>
  <c r="H3107" i="1"/>
  <c r="I3107" i="1"/>
  <c r="H3108" i="1"/>
  <c r="I3108" i="1"/>
  <c r="H3109" i="1"/>
  <c r="I3109" i="1"/>
  <c r="H3110" i="1"/>
  <c r="I3110" i="1"/>
  <c r="H3111" i="1"/>
  <c r="I3111" i="1"/>
  <c r="H3112" i="1"/>
  <c r="I3112" i="1"/>
  <c r="H3113" i="1"/>
  <c r="I3113" i="1"/>
  <c r="H3114" i="1"/>
  <c r="I3114" i="1"/>
  <c r="H3115" i="1"/>
  <c r="I3115" i="1"/>
  <c r="H3116" i="1"/>
  <c r="I3116" i="1"/>
  <c r="H3117" i="1"/>
  <c r="I3117" i="1"/>
  <c r="H3118" i="1"/>
  <c r="I3118" i="1"/>
  <c r="H3119" i="1"/>
  <c r="I3119" i="1"/>
  <c r="H3120" i="1"/>
  <c r="I3120" i="1"/>
  <c r="H3121" i="1"/>
  <c r="I3121" i="1"/>
  <c r="H3122" i="1"/>
  <c r="I3122" i="1"/>
  <c r="H3123" i="1"/>
  <c r="I3123" i="1"/>
  <c r="H3124" i="1"/>
  <c r="I3124" i="1"/>
  <c r="H3125" i="1"/>
  <c r="I3125" i="1"/>
  <c r="H3126" i="1"/>
  <c r="I3126" i="1"/>
  <c r="H3127" i="1"/>
  <c r="I3127" i="1"/>
  <c r="H3128" i="1"/>
  <c r="I3128" i="1"/>
  <c r="H3129" i="1"/>
  <c r="I3129" i="1"/>
  <c r="H3130" i="1"/>
  <c r="I3130" i="1"/>
  <c r="H3131" i="1"/>
  <c r="I3131" i="1"/>
  <c r="H3132" i="1"/>
  <c r="I3132" i="1"/>
  <c r="H3133" i="1"/>
  <c r="I3133" i="1"/>
  <c r="H3134" i="1"/>
  <c r="I3134" i="1"/>
  <c r="H3135" i="1"/>
  <c r="I3135" i="1"/>
  <c r="H3136" i="1"/>
  <c r="I3136" i="1"/>
  <c r="H3137" i="1"/>
  <c r="I3137" i="1"/>
  <c r="H3138" i="1"/>
  <c r="I3138" i="1"/>
  <c r="H3139" i="1"/>
  <c r="I3139" i="1"/>
  <c r="H3140" i="1"/>
  <c r="I3140" i="1"/>
  <c r="H3141" i="1"/>
  <c r="I3141" i="1"/>
  <c r="H3142" i="1"/>
  <c r="I3142" i="1"/>
  <c r="H3143" i="1"/>
  <c r="I3143" i="1"/>
  <c r="H3144" i="1"/>
  <c r="I3144" i="1"/>
  <c r="H3145" i="1"/>
  <c r="I3145" i="1"/>
  <c r="H3146" i="1"/>
  <c r="I3146" i="1"/>
  <c r="H3147" i="1"/>
  <c r="I3147" i="1"/>
  <c r="H3148" i="1"/>
  <c r="I3148" i="1"/>
  <c r="H3149" i="1"/>
  <c r="I3149" i="1"/>
  <c r="H3150" i="1"/>
  <c r="I3150" i="1"/>
  <c r="H3151" i="1"/>
  <c r="I3151" i="1"/>
  <c r="H3152" i="1"/>
  <c r="I3152" i="1"/>
  <c r="H3153" i="1"/>
  <c r="I3153" i="1"/>
  <c r="H3154" i="1"/>
  <c r="I3154" i="1"/>
  <c r="H3155" i="1"/>
  <c r="I3155" i="1"/>
  <c r="H3156" i="1"/>
  <c r="I3156" i="1"/>
  <c r="H3157" i="1"/>
  <c r="I3157" i="1"/>
  <c r="H3158" i="1"/>
  <c r="I3158" i="1"/>
  <c r="H3159" i="1"/>
  <c r="I3159" i="1"/>
  <c r="H3160" i="1"/>
  <c r="I3160" i="1"/>
  <c r="H3161" i="1"/>
  <c r="I3161" i="1"/>
  <c r="H3162" i="1"/>
  <c r="I3162" i="1"/>
  <c r="H3163" i="1"/>
  <c r="I3163" i="1"/>
  <c r="H3164" i="1"/>
  <c r="I3164" i="1"/>
  <c r="H3165" i="1"/>
  <c r="I3165" i="1"/>
  <c r="H3166" i="1"/>
  <c r="I3166" i="1"/>
  <c r="H3167" i="1"/>
  <c r="I3167" i="1"/>
  <c r="H3168" i="1"/>
  <c r="I3168" i="1"/>
  <c r="H3169" i="1"/>
  <c r="I3169" i="1"/>
  <c r="H3170" i="1"/>
  <c r="I3170" i="1"/>
  <c r="H3171" i="1"/>
  <c r="I3171" i="1"/>
  <c r="H3172" i="1"/>
  <c r="I3172" i="1"/>
  <c r="H3173" i="1"/>
  <c r="I3173" i="1"/>
  <c r="H3174" i="1"/>
  <c r="I3174" i="1"/>
  <c r="H3175" i="1"/>
  <c r="I3175" i="1"/>
  <c r="H3176" i="1"/>
  <c r="I3176" i="1"/>
  <c r="H3177" i="1"/>
  <c r="I3177" i="1"/>
  <c r="H3178" i="1"/>
  <c r="I3178" i="1"/>
  <c r="H3179" i="1"/>
  <c r="I3179" i="1"/>
  <c r="H3180" i="1"/>
  <c r="I3180" i="1"/>
  <c r="H3181" i="1"/>
  <c r="I3181" i="1"/>
  <c r="H3182" i="1"/>
  <c r="I3182" i="1"/>
  <c r="H3183" i="1"/>
  <c r="I3183" i="1"/>
  <c r="H3184" i="1"/>
  <c r="I3184" i="1"/>
  <c r="H3185" i="1"/>
  <c r="I3185" i="1"/>
  <c r="H3186" i="1"/>
  <c r="I3186" i="1"/>
  <c r="H3187" i="1"/>
  <c r="I3187" i="1"/>
  <c r="H3188" i="1"/>
  <c r="I3188" i="1"/>
  <c r="H3189" i="1"/>
  <c r="I3189" i="1"/>
  <c r="H3190" i="1"/>
  <c r="I3190" i="1"/>
  <c r="H3191" i="1"/>
  <c r="I3191" i="1"/>
  <c r="H3192" i="1"/>
  <c r="I3192" i="1"/>
  <c r="H3193" i="1"/>
  <c r="I3193" i="1"/>
  <c r="H3194" i="1"/>
  <c r="I3194" i="1"/>
  <c r="H3195" i="1"/>
  <c r="I3195" i="1"/>
  <c r="H3196" i="1"/>
  <c r="I3196" i="1"/>
  <c r="H3197" i="1"/>
  <c r="I3197" i="1"/>
  <c r="H3198" i="1"/>
  <c r="I3198" i="1"/>
  <c r="H3199" i="1"/>
  <c r="I3199" i="1"/>
  <c r="H3200" i="1"/>
  <c r="I3200" i="1"/>
  <c r="H3201" i="1"/>
  <c r="I3201" i="1"/>
  <c r="H3202" i="1"/>
  <c r="I3202" i="1"/>
  <c r="H3203" i="1"/>
  <c r="I3203" i="1"/>
  <c r="H3204" i="1"/>
  <c r="I3204" i="1"/>
  <c r="H3205" i="1"/>
  <c r="I3205" i="1"/>
  <c r="H3206" i="1"/>
  <c r="I3206" i="1"/>
  <c r="H3207" i="1"/>
  <c r="I3207" i="1"/>
  <c r="H3208" i="1"/>
  <c r="I3208" i="1"/>
  <c r="H3209" i="1"/>
  <c r="I3209" i="1"/>
  <c r="H3210" i="1"/>
  <c r="I3210" i="1"/>
  <c r="H3211" i="1"/>
  <c r="I3211" i="1"/>
  <c r="H3212" i="1"/>
  <c r="I3212" i="1"/>
  <c r="H3213" i="1"/>
  <c r="I3213" i="1"/>
  <c r="H3214" i="1"/>
  <c r="I3214" i="1"/>
  <c r="H3215" i="1"/>
  <c r="I3215" i="1"/>
  <c r="H3216" i="1"/>
  <c r="I3216" i="1"/>
  <c r="H3217" i="1"/>
  <c r="I3217" i="1"/>
  <c r="H3218" i="1"/>
  <c r="I3218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I78" i="18"/>
  <c r="J78" i="18"/>
  <c r="U2778" i="1"/>
  <c r="V2778" i="1" s="1"/>
  <c r="U2777" i="1"/>
  <c r="V2777" i="1" s="1"/>
  <c r="U2773" i="1"/>
  <c r="V2773" i="1" s="1"/>
  <c r="U2754" i="1"/>
  <c r="V2754" i="1" s="1"/>
  <c r="U2750" i="1"/>
  <c r="V2750" i="1" s="1"/>
  <c r="U2736" i="1"/>
  <c r="V2736" i="1" s="1"/>
  <c r="U2727" i="1"/>
  <c r="V2727" i="1" s="1"/>
  <c r="U2726" i="1"/>
  <c r="V2726" i="1" s="1"/>
  <c r="U2719" i="1"/>
  <c r="V2719" i="1" s="1"/>
  <c r="U2775" i="1"/>
  <c r="V2775" i="1" s="1"/>
  <c r="U2740" i="1"/>
  <c r="V2740" i="1" s="1"/>
  <c r="U2789" i="1"/>
  <c r="V2789" i="1" s="1"/>
  <c r="U2760" i="1"/>
  <c r="V2760" i="1" s="1"/>
  <c r="U2786" i="1"/>
  <c r="V2786" i="1" s="1"/>
  <c r="U2785" i="1"/>
  <c r="V2785" i="1" s="1"/>
  <c r="U2784" i="1"/>
  <c r="V2784" i="1" s="1"/>
  <c r="U2783" i="1"/>
  <c r="V2783" i="1" s="1"/>
  <c r="U2782" i="1"/>
  <c r="V2782" i="1" s="1"/>
  <c r="U2780" i="1"/>
  <c r="V2780" i="1" s="1"/>
  <c r="U2737" i="1"/>
  <c r="V2737" i="1" s="1"/>
  <c r="U2725" i="1"/>
  <c r="V2725" i="1" s="1"/>
  <c r="U2724" i="1"/>
  <c r="V2724" i="1" s="1"/>
  <c r="U2723" i="1"/>
  <c r="V2723" i="1" s="1"/>
  <c r="AH2794" i="1"/>
  <c r="AI2794" i="1" s="1"/>
  <c r="Z2794" i="1"/>
  <c r="AH2793" i="1"/>
  <c r="AI2793" i="1" s="1"/>
  <c r="Z2793" i="1"/>
  <c r="AH2792" i="1"/>
  <c r="AI2792" i="1" s="1"/>
  <c r="Z2792" i="1"/>
  <c r="AH2791" i="1"/>
  <c r="AI2791" i="1" s="1"/>
  <c r="Z2791" i="1"/>
  <c r="AH2790" i="1"/>
  <c r="AI2790" i="1" s="1"/>
  <c r="Z2790" i="1"/>
  <c r="AH2789" i="1"/>
  <c r="AI2789" i="1" s="1"/>
  <c r="Z2789" i="1"/>
  <c r="AH2788" i="1"/>
  <c r="AI2788" i="1" s="1"/>
  <c r="Z2788" i="1"/>
  <c r="AH2787" i="1"/>
  <c r="AI2787" i="1" s="1"/>
  <c r="Z2787" i="1"/>
  <c r="AH2786" i="1"/>
  <c r="AI2786" i="1" s="1"/>
  <c r="Z2786" i="1"/>
  <c r="AH2785" i="1"/>
  <c r="AI2785" i="1" s="1"/>
  <c r="Z2785" i="1"/>
  <c r="AH2784" i="1"/>
  <c r="AI2784" i="1" s="1"/>
  <c r="Z2784" i="1"/>
  <c r="AH2783" i="1"/>
  <c r="AI2783" i="1" s="1"/>
  <c r="Z2783" i="1"/>
  <c r="AH2782" i="1"/>
  <c r="AI2782" i="1" s="1"/>
  <c r="Z2782" i="1"/>
  <c r="AH2781" i="1"/>
  <c r="AI2781" i="1" s="1"/>
  <c r="Z2781" i="1"/>
  <c r="AH2780" i="1"/>
  <c r="AI2780" i="1" s="1"/>
  <c r="Z2780" i="1"/>
  <c r="AH2779" i="1"/>
  <c r="AI2779" i="1" s="1"/>
  <c r="Z2779" i="1"/>
  <c r="AH2778" i="1"/>
  <c r="AI2778" i="1" s="1"/>
  <c r="Z2778" i="1"/>
  <c r="AH2777" i="1"/>
  <c r="AI2777" i="1" s="1"/>
  <c r="Z2777" i="1"/>
  <c r="AH2776" i="1"/>
  <c r="AI2776" i="1" s="1"/>
  <c r="Z2776" i="1"/>
  <c r="AH2775" i="1"/>
  <c r="AI2775" i="1" s="1"/>
  <c r="Z2775" i="1"/>
  <c r="AH2774" i="1"/>
  <c r="AI2774" i="1" s="1"/>
  <c r="Z2774" i="1"/>
  <c r="AH2773" i="1"/>
  <c r="AI2773" i="1" s="1"/>
  <c r="Z2773" i="1"/>
  <c r="AH2772" i="1"/>
  <c r="AI2772" i="1" s="1"/>
  <c r="Z2772" i="1"/>
  <c r="AH2771" i="1"/>
  <c r="AI2771" i="1" s="1"/>
  <c r="Z2771" i="1"/>
  <c r="AH2770" i="1"/>
  <c r="AI2770" i="1" s="1"/>
  <c r="Z2770" i="1"/>
  <c r="AH2769" i="1"/>
  <c r="AI2769" i="1" s="1"/>
  <c r="Z2769" i="1"/>
  <c r="AH2768" i="1"/>
  <c r="AI2768" i="1" s="1"/>
  <c r="Z2768" i="1"/>
  <c r="AH2767" i="1"/>
  <c r="AI2767" i="1" s="1"/>
  <c r="Z2767" i="1"/>
  <c r="AH2766" i="1"/>
  <c r="AI2766" i="1" s="1"/>
  <c r="Z2766" i="1"/>
  <c r="AH2765" i="1"/>
  <c r="AI2765" i="1" s="1"/>
  <c r="Z2765" i="1"/>
  <c r="AH2764" i="1"/>
  <c r="AI2764" i="1" s="1"/>
  <c r="Z2764" i="1"/>
  <c r="AH2763" i="1"/>
  <c r="AI2763" i="1" s="1"/>
  <c r="Z2763" i="1"/>
  <c r="AH2762" i="1"/>
  <c r="AI2762" i="1" s="1"/>
  <c r="Z2762" i="1"/>
  <c r="AH2761" i="1"/>
  <c r="AI2761" i="1" s="1"/>
  <c r="Z2761" i="1"/>
  <c r="AH2760" i="1"/>
  <c r="AI2760" i="1" s="1"/>
  <c r="Z2760" i="1"/>
  <c r="AH2759" i="1"/>
  <c r="AI2759" i="1" s="1"/>
  <c r="Z2759" i="1"/>
  <c r="AH2758" i="1"/>
  <c r="AI2758" i="1" s="1"/>
  <c r="Z2758" i="1"/>
  <c r="AH2757" i="1"/>
  <c r="AI2757" i="1" s="1"/>
  <c r="Z2757" i="1"/>
  <c r="AH2756" i="1"/>
  <c r="AI2756" i="1" s="1"/>
  <c r="Z2756" i="1"/>
  <c r="AH2755" i="1"/>
  <c r="AI2755" i="1" s="1"/>
  <c r="Z2755" i="1"/>
  <c r="AH2754" i="1"/>
  <c r="AI2754" i="1" s="1"/>
  <c r="Z2754" i="1"/>
  <c r="AH2753" i="1"/>
  <c r="AI2753" i="1" s="1"/>
  <c r="Z2753" i="1"/>
  <c r="AH2752" i="1"/>
  <c r="AI2752" i="1" s="1"/>
  <c r="Z2752" i="1"/>
  <c r="AH2751" i="1"/>
  <c r="AI2751" i="1" s="1"/>
  <c r="Z2751" i="1"/>
  <c r="AH2750" i="1"/>
  <c r="AI2750" i="1" s="1"/>
  <c r="Z2750" i="1"/>
  <c r="AH2749" i="1"/>
  <c r="AI2749" i="1" s="1"/>
  <c r="Z2749" i="1"/>
  <c r="AH2748" i="1"/>
  <c r="AI2748" i="1" s="1"/>
  <c r="Z2748" i="1"/>
  <c r="AH2747" i="1"/>
  <c r="AI2747" i="1" s="1"/>
  <c r="Z2747" i="1"/>
  <c r="AH2746" i="1"/>
  <c r="AI2746" i="1" s="1"/>
  <c r="Z2746" i="1"/>
  <c r="AH2745" i="1"/>
  <c r="AI2745" i="1" s="1"/>
  <c r="Z2745" i="1"/>
  <c r="AH2744" i="1"/>
  <c r="AI2744" i="1" s="1"/>
  <c r="Z2744" i="1"/>
  <c r="AH2743" i="1"/>
  <c r="AI2743" i="1" s="1"/>
  <c r="Z2743" i="1"/>
  <c r="AH2742" i="1"/>
  <c r="AI2742" i="1" s="1"/>
  <c r="Z2742" i="1"/>
  <c r="AH2741" i="1"/>
  <c r="AI2741" i="1" s="1"/>
  <c r="Z2741" i="1"/>
  <c r="AH2740" i="1"/>
  <c r="AI2740" i="1" s="1"/>
  <c r="Z2740" i="1"/>
  <c r="AH2739" i="1"/>
  <c r="AI2739" i="1" s="1"/>
  <c r="Z2739" i="1"/>
  <c r="AH2738" i="1"/>
  <c r="AI2738" i="1" s="1"/>
  <c r="Z2738" i="1"/>
  <c r="AH2737" i="1"/>
  <c r="AI2737" i="1" s="1"/>
  <c r="Z2737" i="1"/>
  <c r="AH2736" i="1"/>
  <c r="AI2736" i="1" s="1"/>
  <c r="Z2736" i="1"/>
  <c r="AH2735" i="1"/>
  <c r="AI2735" i="1" s="1"/>
  <c r="Z2735" i="1"/>
  <c r="AH2734" i="1"/>
  <c r="AI2734" i="1" s="1"/>
  <c r="Z2734" i="1"/>
  <c r="AH2733" i="1"/>
  <c r="AI2733" i="1" s="1"/>
  <c r="Z2733" i="1"/>
  <c r="AH2732" i="1"/>
  <c r="AI2732" i="1" s="1"/>
  <c r="Z2732" i="1"/>
  <c r="AH2731" i="1"/>
  <c r="AI2731" i="1" s="1"/>
  <c r="Z2731" i="1"/>
  <c r="AH2730" i="1"/>
  <c r="AI2730" i="1" s="1"/>
  <c r="Z2730" i="1"/>
  <c r="AH2729" i="1"/>
  <c r="AI2729" i="1" s="1"/>
  <c r="Z2729" i="1"/>
  <c r="AH2728" i="1"/>
  <c r="AI2728" i="1" s="1"/>
  <c r="Z2728" i="1"/>
  <c r="AH2727" i="1"/>
  <c r="AI2727" i="1" s="1"/>
  <c r="Z2727" i="1"/>
  <c r="AH2726" i="1"/>
  <c r="AI2726" i="1" s="1"/>
  <c r="Z2726" i="1"/>
  <c r="AH2725" i="1"/>
  <c r="AI2725" i="1" s="1"/>
  <c r="Z2725" i="1"/>
  <c r="AH2724" i="1"/>
  <c r="AI2724" i="1" s="1"/>
  <c r="Z2724" i="1"/>
  <c r="AH2723" i="1"/>
  <c r="AI2723" i="1" s="1"/>
  <c r="Z2723" i="1"/>
  <c r="AH2722" i="1"/>
  <c r="AI2722" i="1" s="1"/>
  <c r="Z2722" i="1"/>
  <c r="AH2721" i="1"/>
  <c r="AI2721" i="1" s="1"/>
  <c r="Z2721" i="1"/>
  <c r="AH2720" i="1"/>
  <c r="AI2720" i="1" s="1"/>
  <c r="Z2720" i="1"/>
  <c r="AH2719" i="1"/>
  <c r="AI2719" i="1" s="1"/>
  <c r="Z2719" i="1"/>
  <c r="AH2718" i="1"/>
  <c r="AI2718" i="1" s="1"/>
  <c r="Z2718" i="1"/>
  <c r="AH2717" i="1"/>
  <c r="AI2717" i="1" s="1"/>
  <c r="Z2717" i="1"/>
  <c r="AH2716" i="1"/>
  <c r="AI2716" i="1" s="1"/>
  <c r="Z2716" i="1"/>
  <c r="H2716" i="1"/>
  <c r="I2716" i="1"/>
  <c r="H2717" i="1"/>
  <c r="I2717" i="1"/>
  <c r="H2718" i="1"/>
  <c r="I2718" i="1"/>
  <c r="H2719" i="1"/>
  <c r="I2719" i="1"/>
  <c r="H2720" i="1"/>
  <c r="I2720" i="1"/>
  <c r="H2721" i="1"/>
  <c r="I2721" i="1"/>
  <c r="H2722" i="1"/>
  <c r="I2722" i="1"/>
  <c r="H2723" i="1"/>
  <c r="I2723" i="1"/>
  <c r="H2724" i="1"/>
  <c r="I2724" i="1"/>
  <c r="H2725" i="1"/>
  <c r="I2725" i="1"/>
  <c r="H2726" i="1"/>
  <c r="I2726" i="1"/>
  <c r="H2727" i="1"/>
  <c r="I2727" i="1"/>
  <c r="H2728" i="1"/>
  <c r="I2728" i="1"/>
  <c r="H2729" i="1"/>
  <c r="I2729" i="1"/>
  <c r="H2730" i="1"/>
  <c r="I2730" i="1"/>
  <c r="H2731" i="1"/>
  <c r="I2731" i="1"/>
  <c r="H2732" i="1"/>
  <c r="I2732" i="1"/>
  <c r="H2733" i="1"/>
  <c r="I2733" i="1"/>
  <c r="H2734" i="1"/>
  <c r="I2734" i="1"/>
  <c r="H2735" i="1"/>
  <c r="I2735" i="1"/>
  <c r="H2736" i="1"/>
  <c r="I2736" i="1"/>
  <c r="H2737" i="1"/>
  <c r="I2737" i="1"/>
  <c r="H2738" i="1"/>
  <c r="I2738" i="1"/>
  <c r="H2739" i="1"/>
  <c r="I2739" i="1"/>
  <c r="H2740" i="1"/>
  <c r="I2740" i="1"/>
  <c r="H2741" i="1"/>
  <c r="I2741" i="1"/>
  <c r="H2742" i="1"/>
  <c r="I2742" i="1"/>
  <c r="H2743" i="1"/>
  <c r="I2743" i="1"/>
  <c r="H2744" i="1"/>
  <c r="I2744" i="1"/>
  <c r="H2745" i="1"/>
  <c r="I2745" i="1"/>
  <c r="H2746" i="1"/>
  <c r="I2746" i="1"/>
  <c r="H2747" i="1"/>
  <c r="I2747" i="1"/>
  <c r="H2748" i="1"/>
  <c r="I2748" i="1"/>
  <c r="H2749" i="1"/>
  <c r="I2749" i="1"/>
  <c r="H2750" i="1"/>
  <c r="I2750" i="1"/>
  <c r="H2751" i="1"/>
  <c r="I2751" i="1"/>
  <c r="H2752" i="1"/>
  <c r="I2752" i="1"/>
  <c r="H2753" i="1"/>
  <c r="I2753" i="1"/>
  <c r="H2754" i="1"/>
  <c r="I2754" i="1"/>
  <c r="H2755" i="1"/>
  <c r="I2755" i="1"/>
  <c r="H2756" i="1"/>
  <c r="I2756" i="1"/>
  <c r="H2757" i="1"/>
  <c r="I2757" i="1"/>
  <c r="H2758" i="1"/>
  <c r="I2758" i="1"/>
  <c r="H2759" i="1"/>
  <c r="I2759" i="1"/>
  <c r="H2760" i="1"/>
  <c r="I2760" i="1"/>
  <c r="H2761" i="1"/>
  <c r="I2761" i="1"/>
  <c r="H2762" i="1"/>
  <c r="I2762" i="1"/>
  <c r="H2763" i="1"/>
  <c r="I2763" i="1"/>
  <c r="H2764" i="1"/>
  <c r="I2764" i="1"/>
  <c r="H2765" i="1"/>
  <c r="I2765" i="1"/>
  <c r="H2766" i="1"/>
  <c r="I2766" i="1"/>
  <c r="H2767" i="1"/>
  <c r="I2767" i="1"/>
  <c r="H2768" i="1"/>
  <c r="I2768" i="1"/>
  <c r="H2769" i="1"/>
  <c r="I2769" i="1"/>
  <c r="H2770" i="1"/>
  <c r="I2770" i="1"/>
  <c r="H2771" i="1"/>
  <c r="I2771" i="1"/>
  <c r="H2772" i="1"/>
  <c r="I2772" i="1"/>
  <c r="H2773" i="1"/>
  <c r="I2773" i="1"/>
  <c r="H2774" i="1"/>
  <c r="I2774" i="1"/>
  <c r="H2775" i="1"/>
  <c r="I2775" i="1"/>
  <c r="H2776" i="1"/>
  <c r="I2776" i="1"/>
  <c r="H2777" i="1"/>
  <c r="I2777" i="1"/>
  <c r="H2778" i="1"/>
  <c r="I2778" i="1"/>
  <c r="H2779" i="1"/>
  <c r="I2779" i="1"/>
  <c r="H2780" i="1"/>
  <c r="I2780" i="1"/>
  <c r="H2781" i="1"/>
  <c r="I2781" i="1"/>
  <c r="H2782" i="1"/>
  <c r="I2782" i="1"/>
  <c r="H2783" i="1"/>
  <c r="I2783" i="1"/>
  <c r="H2784" i="1"/>
  <c r="I2784" i="1"/>
  <c r="H2785" i="1"/>
  <c r="I2785" i="1"/>
  <c r="H2786" i="1"/>
  <c r="I2786" i="1"/>
  <c r="H2787" i="1"/>
  <c r="I2787" i="1"/>
  <c r="H2788" i="1"/>
  <c r="I2788" i="1"/>
  <c r="H2789" i="1"/>
  <c r="I2789" i="1"/>
  <c r="H2790" i="1"/>
  <c r="I2790" i="1"/>
  <c r="H2791" i="1"/>
  <c r="I2791" i="1"/>
  <c r="H2792" i="1"/>
  <c r="I2792" i="1"/>
  <c r="H2793" i="1"/>
  <c r="I2793" i="1"/>
  <c r="H2794" i="1"/>
  <c r="I2794" i="1"/>
  <c r="K2716" i="1"/>
  <c r="L2716" i="1"/>
  <c r="K2717" i="1"/>
  <c r="L2717" i="1"/>
  <c r="K2718" i="1"/>
  <c r="L2718" i="1"/>
  <c r="D2718" i="1" s="1"/>
  <c r="K2719" i="1"/>
  <c r="L2719" i="1"/>
  <c r="K2720" i="1"/>
  <c r="L2720" i="1"/>
  <c r="K2721" i="1"/>
  <c r="L2721" i="1"/>
  <c r="K2722" i="1"/>
  <c r="L2722" i="1"/>
  <c r="K2723" i="1"/>
  <c r="L2723" i="1"/>
  <c r="D2723" i="1" s="1"/>
  <c r="K2724" i="1"/>
  <c r="L2724" i="1"/>
  <c r="K2725" i="1"/>
  <c r="L2725" i="1"/>
  <c r="D2725" i="1" s="1"/>
  <c r="K2726" i="1"/>
  <c r="L2726" i="1"/>
  <c r="K2727" i="1"/>
  <c r="L2727" i="1"/>
  <c r="K2728" i="1"/>
  <c r="L2728" i="1"/>
  <c r="K2729" i="1"/>
  <c r="L2729" i="1"/>
  <c r="D2729" i="1" s="1"/>
  <c r="K2730" i="1"/>
  <c r="L2730" i="1"/>
  <c r="K2731" i="1"/>
  <c r="L2731" i="1"/>
  <c r="D2731" i="1" s="1"/>
  <c r="K2732" i="1"/>
  <c r="L2732" i="1"/>
  <c r="K2733" i="1"/>
  <c r="L2733" i="1"/>
  <c r="K2734" i="1"/>
  <c r="L2734" i="1"/>
  <c r="D2734" i="1" s="1"/>
  <c r="K2735" i="1"/>
  <c r="L2735" i="1"/>
  <c r="D2735" i="1" s="1"/>
  <c r="K2736" i="1"/>
  <c r="L2736" i="1"/>
  <c r="K2737" i="1"/>
  <c r="L2737" i="1"/>
  <c r="D2737" i="1" s="1"/>
  <c r="K2738" i="1"/>
  <c r="L2738" i="1"/>
  <c r="K2739" i="1"/>
  <c r="L2739" i="1"/>
  <c r="K2740" i="1"/>
  <c r="L2740" i="1"/>
  <c r="K2741" i="1"/>
  <c r="L2741" i="1"/>
  <c r="D2741" i="1" s="1"/>
  <c r="K2742" i="1"/>
  <c r="L2742" i="1"/>
  <c r="D2742" i="1" s="1"/>
  <c r="K2743" i="1"/>
  <c r="L2743" i="1"/>
  <c r="K2744" i="1"/>
  <c r="L2744" i="1"/>
  <c r="K2745" i="1"/>
  <c r="L2745" i="1"/>
  <c r="D2745" i="1" s="1"/>
  <c r="K2746" i="1"/>
  <c r="L2746" i="1"/>
  <c r="K2747" i="1"/>
  <c r="L2747" i="1"/>
  <c r="K2748" i="1"/>
  <c r="L2748" i="1"/>
  <c r="K2749" i="1"/>
  <c r="L2749" i="1"/>
  <c r="D2749" i="1" s="1"/>
  <c r="K2750" i="1"/>
  <c r="L2750" i="1"/>
  <c r="K2751" i="1"/>
  <c r="L2751" i="1"/>
  <c r="D2751" i="1" s="1"/>
  <c r="K2752" i="1"/>
  <c r="L2752" i="1"/>
  <c r="D2752" i="1" s="1"/>
  <c r="K2753" i="1"/>
  <c r="L2753" i="1"/>
  <c r="K2754" i="1"/>
  <c r="L2754" i="1"/>
  <c r="K2755" i="1"/>
  <c r="L2755" i="1"/>
  <c r="D2755" i="1" s="1"/>
  <c r="K2756" i="1"/>
  <c r="L2756" i="1"/>
  <c r="K2757" i="1"/>
  <c r="L2757" i="1"/>
  <c r="D2757" i="1" s="1"/>
  <c r="K2758" i="1"/>
  <c r="L2758" i="1"/>
  <c r="D2758" i="1" s="1"/>
  <c r="K2759" i="1"/>
  <c r="L2759" i="1"/>
  <c r="K2760" i="1"/>
  <c r="L2760" i="1"/>
  <c r="K2761" i="1"/>
  <c r="L2761" i="1"/>
  <c r="D2761" i="1" s="1"/>
  <c r="K2762" i="1"/>
  <c r="L2762" i="1"/>
  <c r="K2763" i="1"/>
  <c r="L2763" i="1"/>
  <c r="K2764" i="1"/>
  <c r="L2764" i="1"/>
  <c r="K2765" i="1"/>
  <c r="L2765" i="1"/>
  <c r="D2765" i="1" s="1"/>
  <c r="K2766" i="1"/>
  <c r="L2766" i="1"/>
  <c r="D2766" i="1" s="1"/>
  <c r="K2767" i="1"/>
  <c r="L2767" i="1"/>
  <c r="D2767" i="1" s="1"/>
  <c r="K2768" i="1"/>
  <c r="L2768" i="1"/>
  <c r="D2768" i="1" s="1"/>
  <c r="K2769" i="1"/>
  <c r="L2769" i="1"/>
  <c r="D2769" i="1" s="1"/>
  <c r="K2770" i="1"/>
  <c r="L2770" i="1"/>
  <c r="K2771" i="1"/>
  <c r="L2771" i="1"/>
  <c r="D2771" i="1" s="1"/>
  <c r="K2772" i="1"/>
  <c r="L2772" i="1"/>
  <c r="D2772" i="1" s="1"/>
  <c r="K2773" i="1"/>
  <c r="L2773" i="1"/>
  <c r="K2774" i="1"/>
  <c r="L2774" i="1"/>
  <c r="D2774" i="1" s="1"/>
  <c r="K2775" i="1"/>
  <c r="L2775" i="1"/>
  <c r="K2776" i="1"/>
  <c r="L2776" i="1"/>
  <c r="D2776" i="1" s="1"/>
  <c r="K2777" i="1"/>
  <c r="L2777" i="1"/>
  <c r="D2777" i="1" s="1"/>
  <c r="K2778" i="1"/>
  <c r="L2778" i="1"/>
  <c r="K2779" i="1"/>
  <c r="L2779" i="1"/>
  <c r="D2779" i="1" s="1"/>
  <c r="K2780" i="1"/>
  <c r="L2780" i="1"/>
  <c r="K2781" i="1"/>
  <c r="L2781" i="1"/>
  <c r="K2782" i="1"/>
  <c r="L2782" i="1"/>
  <c r="K2783" i="1"/>
  <c r="L2783" i="1"/>
  <c r="K2784" i="1"/>
  <c r="L2784" i="1"/>
  <c r="K2785" i="1"/>
  <c r="L2785" i="1"/>
  <c r="K2786" i="1"/>
  <c r="L2786" i="1"/>
  <c r="K2787" i="1"/>
  <c r="L2787" i="1"/>
  <c r="K2788" i="1"/>
  <c r="L2788" i="1"/>
  <c r="K2789" i="1"/>
  <c r="L2789" i="1"/>
  <c r="K2790" i="1"/>
  <c r="L2790" i="1"/>
  <c r="K2791" i="1"/>
  <c r="L2791" i="1"/>
  <c r="D2791" i="1" s="1"/>
  <c r="K2792" i="1"/>
  <c r="L2792" i="1"/>
  <c r="K2793" i="1"/>
  <c r="L2793" i="1"/>
  <c r="K2794" i="1"/>
  <c r="L2794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O2787" i="1" l="1"/>
  <c r="AD2779" i="1"/>
  <c r="O2763" i="1"/>
  <c r="AD2755" i="1"/>
  <c r="AD2747" i="1"/>
  <c r="AE2739" i="1"/>
  <c r="AA2723" i="1"/>
  <c r="AB3182" i="1"/>
  <c r="AE3149" i="1"/>
  <c r="AA3098" i="1"/>
  <c r="D2795" i="1"/>
  <c r="D3162" i="1"/>
  <c r="D3155" i="1"/>
  <c r="D3127" i="1"/>
  <c r="D3156" i="1"/>
  <c r="D2833" i="1"/>
  <c r="D2818" i="1"/>
  <c r="D2797" i="1"/>
  <c r="D2817" i="1"/>
  <c r="D2796" i="1"/>
  <c r="AJ3193" i="1"/>
  <c r="AK3193" i="1" s="1"/>
  <c r="D2872" i="1"/>
  <c r="AE3185" i="1"/>
  <c r="AC3144" i="1"/>
  <c r="D2904" i="1"/>
  <c r="D2826" i="1"/>
  <c r="D3092" i="1"/>
  <c r="AB3209" i="1"/>
  <c r="AA3172" i="1"/>
  <c r="B3172" i="1" s="1"/>
  <c r="C3172" i="1" s="1"/>
  <c r="AB3194" i="1"/>
  <c r="AC3176" i="1"/>
  <c r="AC3217" i="1"/>
  <c r="D3167" i="1"/>
  <c r="D3045" i="1"/>
  <c r="D3091" i="1"/>
  <c r="D3152" i="1"/>
  <c r="AJ3190" i="1"/>
  <c r="AK3190" i="1" s="1"/>
  <c r="D3076" i="1"/>
  <c r="AB3205" i="1"/>
  <c r="AA3189" i="1"/>
  <c r="AC3181" i="1"/>
  <c r="AC3174" i="1"/>
  <c r="D3056" i="1"/>
  <c r="D2913" i="1"/>
  <c r="D2806" i="1"/>
  <c r="AE3211" i="1"/>
  <c r="AB3204" i="1"/>
  <c r="AE3196" i="1"/>
  <c r="AE3180" i="1"/>
  <c r="AC3115" i="1"/>
  <c r="D3078" i="1"/>
  <c r="D3071" i="1"/>
  <c r="D3055" i="1"/>
  <c r="D3049" i="1"/>
  <c r="D3011" i="1"/>
  <c r="D2853" i="1"/>
  <c r="AE3144" i="1"/>
  <c r="D3184" i="1"/>
  <c r="D3048" i="1"/>
  <c r="D2918" i="1"/>
  <c r="D2895" i="1"/>
  <c r="D2803" i="1"/>
  <c r="D3104" i="1"/>
  <c r="D2870" i="1"/>
  <c r="AJ3169" i="1"/>
  <c r="AK3169" i="1" s="1"/>
  <c r="AJ2968" i="1"/>
  <c r="AK2968" i="1" s="1"/>
  <c r="AJ2923" i="1"/>
  <c r="AK2923" i="1" s="1"/>
  <c r="AJ2875" i="1"/>
  <c r="AK2875" i="1" s="1"/>
  <c r="AJ2801" i="1"/>
  <c r="AK2801" i="1" s="1"/>
  <c r="AJ3189" i="1"/>
  <c r="AK3189" i="1" s="1"/>
  <c r="AJ2945" i="1"/>
  <c r="AK2945" i="1" s="1"/>
  <c r="AJ2893" i="1"/>
  <c r="AK2893" i="1" s="1"/>
  <c r="AE3194" i="1"/>
  <c r="AJ2822" i="1"/>
  <c r="AK2822" i="1" s="1"/>
  <c r="D3058" i="1"/>
  <c r="AD3194" i="1"/>
  <c r="AJ3197" i="1"/>
  <c r="AK3197" i="1" s="1"/>
  <c r="AJ2976" i="1"/>
  <c r="AK2976" i="1" s="1"/>
  <c r="AJ2901" i="1"/>
  <c r="AK2901" i="1" s="1"/>
  <c r="AJ2857" i="1"/>
  <c r="AK2857" i="1" s="1"/>
  <c r="AJ2809" i="1"/>
  <c r="AK2809" i="1" s="1"/>
  <c r="D3095" i="1"/>
  <c r="AC3194" i="1"/>
  <c r="AJ3181" i="1"/>
  <c r="AK3181" i="1" s="1"/>
  <c r="AJ2961" i="1"/>
  <c r="AK2961" i="1" s="1"/>
  <c r="AJ2916" i="1"/>
  <c r="AK2916" i="1" s="1"/>
  <c r="AJ2870" i="1"/>
  <c r="AK2870" i="1" s="1"/>
  <c r="AJ2829" i="1"/>
  <c r="AK2829" i="1" s="1"/>
  <c r="AJ3211" i="1"/>
  <c r="AK3211" i="1" s="1"/>
  <c r="AJ3204" i="1"/>
  <c r="AK3204" i="1" s="1"/>
  <c r="AJ3188" i="1"/>
  <c r="AK3188" i="1" s="1"/>
  <c r="AJ3173" i="1"/>
  <c r="AK3173" i="1" s="1"/>
  <c r="AJ3163" i="1"/>
  <c r="AK3163" i="1" s="1"/>
  <c r="AJ3158" i="1"/>
  <c r="AK3158" i="1" s="1"/>
  <c r="AJ3153" i="1"/>
  <c r="AK3153" i="1" s="1"/>
  <c r="AJ3147" i="1"/>
  <c r="AK3147" i="1" s="1"/>
  <c r="AJ3139" i="1"/>
  <c r="AK3139" i="1" s="1"/>
  <c r="AJ3123" i="1"/>
  <c r="AK3123" i="1" s="1"/>
  <c r="AJ3115" i="1"/>
  <c r="AK3115" i="1" s="1"/>
  <c r="AJ3107" i="1"/>
  <c r="AK3107" i="1" s="1"/>
  <c r="AJ3089" i="1"/>
  <c r="AK3089" i="1" s="1"/>
  <c r="AJ3081" i="1"/>
  <c r="AK3081" i="1" s="1"/>
  <c r="AJ3058" i="1"/>
  <c r="AK3058" i="1" s="1"/>
  <c r="AJ3028" i="1"/>
  <c r="AK3028" i="1" s="1"/>
  <c r="AJ3014" i="1"/>
  <c r="AK3014" i="1" s="1"/>
  <c r="AJ3006" i="1"/>
  <c r="AK3006" i="1" s="1"/>
  <c r="AJ2991" i="1"/>
  <c r="AK2991" i="1" s="1"/>
  <c r="AJ2952" i="1"/>
  <c r="AK2952" i="1" s="1"/>
  <c r="AJ2944" i="1"/>
  <c r="AK2944" i="1" s="1"/>
  <c r="AJ2937" i="1"/>
  <c r="AK2937" i="1" s="1"/>
  <c r="AJ2930" i="1"/>
  <c r="AK2930" i="1" s="1"/>
  <c r="AJ2922" i="1"/>
  <c r="AK2922" i="1" s="1"/>
  <c r="AJ2915" i="1"/>
  <c r="AK2915" i="1" s="1"/>
  <c r="AJ2900" i="1"/>
  <c r="AK2900" i="1" s="1"/>
  <c r="AJ2892" i="1"/>
  <c r="AK2892" i="1" s="1"/>
  <c r="AJ2885" i="1"/>
  <c r="AK2885" i="1" s="1"/>
  <c r="AJ2880" i="1"/>
  <c r="AK2880" i="1" s="1"/>
  <c r="AJ2869" i="1"/>
  <c r="AK2869" i="1" s="1"/>
  <c r="AJ2861" i="1"/>
  <c r="AK2861" i="1" s="1"/>
  <c r="AJ2848" i="1"/>
  <c r="AK2848" i="1" s="1"/>
  <c r="AJ2836" i="1"/>
  <c r="AK2836" i="1" s="1"/>
  <c r="AJ2828" i="1"/>
  <c r="AK2828" i="1" s="1"/>
  <c r="AJ2821" i="1"/>
  <c r="AK2821" i="1" s="1"/>
  <c r="AJ2813" i="1"/>
  <c r="AK2813" i="1" s="1"/>
  <c r="AJ2800" i="1"/>
  <c r="AK2800" i="1" s="1"/>
  <c r="AJ3212" i="1"/>
  <c r="AK3212" i="1" s="1"/>
  <c r="AJ2984" i="1"/>
  <c r="AK2984" i="1" s="1"/>
  <c r="AJ2886" i="1"/>
  <c r="AK2886" i="1" s="1"/>
  <c r="AJ2838" i="1"/>
  <c r="AK2838" i="1" s="1"/>
  <c r="D2911" i="1"/>
  <c r="AD3112" i="1"/>
  <c r="AJ3187" i="1"/>
  <c r="AK3187" i="1" s="1"/>
  <c r="AJ3174" i="1"/>
  <c r="AK3174" i="1" s="1"/>
  <c r="AJ2992" i="1"/>
  <c r="AK2992" i="1" s="1"/>
  <c r="AJ2908" i="1"/>
  <c r="AK2908" i="1" s="1"/>
  <c r="AJ2862" i="1"/>
  <c r="AK2862" i="1" s="1"/>
  <c r="AJ2814" i="1"/>
  <c r="AK2814" i="1" s="1"/>
  <c r="AA3217" i="1"/>
  <c r="AB3217" i="1"/>
  <c r="AA3194" i="1"/>
  <c r="B3194" i="1" s="1"/>
  <c r="C3194" i="1" s="1"/>
  <c r="AD3186" i="1"/>
  <c r="AJ2938" i="1"/>
  <c r="AK2938" i="1" s="1"/>
  <c r="AJ2849" i="1"/>
  <c r="AK2849" i="1" s="1"/>
  <c r="AE3209" i="1"/>
  <c r="AJ3205" i="1"/>
  <c r="AK3205" i="1" s="1"/>
  <c r="AJ2931" i="1"/>
  <c r="AK2931" i="1" s="1"/>
  <c r="AJ2881" i="1"/>
  <c r="AK2881" i="1" s="1"/>
  <c r="AA3185" i="1"/>
  <c r="AD3106" i="1"/>
  <c r="AD3152" i="1"/>
  <c r="AA3088" i="1"/>
  <c r="B3088" i="1" s="1"/>
  <c r="C3088" i="1" s="1"/>
  <c r="AD3073" i="1"/>
  <c r="D3035" i="1"/>
  <c r="D3021" i="1"/>
  <c r="D2807" i="1"/>
  <c r="D2799" i="1"/>
  <c r="AJ3218" i="1"/>
  <c r="AK3218" i="1" s="1"/>
  <c r="AJ3195" i="1"/>
  <c r="AK3195" i="1" s="1"/>
  <c r="AJ3152" i="1"/>
  <c r="AK3152" i="1" s="1"/>
  <c r="AJ3146" i="1"/>
  <c r="AK3146" i="1" s="1"/>
  <c r="AJ3138" i="1"/>
  <c r="AK3138" i="1" s="1"/>
  <c r="AJ3005" i="1"/>
  <c r="AK3005" i="1" s="1"/>
  <c r="AJ3202" i="1"/>
  <c r="AK3202" i="1" s="1"/>
  <c r="AJ3194" i="1"/>
  <c r="AK3194" i="1" s="1"/>
  <c r="AJ3186" i="1"/>
  <c r="AK3186" i="1" s="1"/>
  <c r="AJ3178" i="1"/>
  <c r="AK3178" i="1" s="1"/>
  <c r="AJ3172" i="1"/>
  <c r="AK3172" i="1" s="1"/>
  <c r="AJ3168" i="1"/>
  <c r="AK3168" i="1" s="1"/>
  <c r="AJ3137" i="1"/>
  <c r="AK3137" i="1" s="1"/>
  <c r="AJ3121" i="1"/>
  <c r="AK3121" i="1" s="1"/>
  <c r="AJ3113" i="1"/>
  <c r="AK3113" i="1" s="1"/>
  <c r="AJ3102" i="1"/>
  <c r="AK3102" i="1" s="1"/>
  <c r="AJ3087" i="1"/>
  <c r="AK3087" i="1" s="1"/>
  <c r="AJ3079" i="1"/>
  <c r="AK3079" i="1" s="1"/>
  <c r="AJ3072" i="1"/>
  <c r="AK3072" i="1" s="1"/>
  <c r="AJ3064" i="1"/>
  <c r="AK3064" i="1" s="1"/>
  <c r="AJ3063" i="1"/>
  <c r="AK3063" i="1" s="1"/>
  <c r="AJ3056" i="1"/>
  <c r="AK3056" i="1" s="1"/>
  <c r="AJ3050" i="1"/>
  <c r="AK3050" i="1" s="1"/>
  <c r="AJ3041" i="1"/>
  <c r="AK3041" i="1" s="1"/>
  <c r="AJ3034" i="1"/>
  <c r="AK3034" i="1" s="1"/>
  <c r="AJ3026" i="1"/>
  <c r="AK3026" i="1" s="1"/>
  <c r="AJ3020" i="1"/>
  <c r="AK3020" i="1" s="1"/>
  <c r="AJ3012" i="1"/>
  <c r="AK3012" i="1" s="1"/>
  <c r="AJ3004" i="1"/>
  <c r="AK3004" i="1" s="1"/>
  <c r="AJ2997" i="1"/>
  <c r="AK2997" i="1" s="1"/>
  <c r="AJ2989" i="1"/>
  <c r="AK2989" i="1" s="1"/>
  <c r="AJ2981" i="1"/>
  <c r="AK2981" i="1" s="1"/>
  <c r="AJ2973" i="1"/>
  <c r="AK2973" i="1" s="1"/>
  <c r="AJ2965" i="1"/>
  <c r="AK2965" i="1" s="1"/>
  <c r="AJ2958" i="1"/>
  <c r="AK2958" i="1" s="1"/>
  <c r="AJ2950" i="1"/>
  <c r="AK2950" i="1" s="1"/>
  <c r="AJ2942" i="1"/>
  <c r="AK2942" i="1" s="1"/>
  <c r="AJ2935" i="1"/>
  <c r="AK2935" i="1" s="1"/>
  <c r="AJ2928" i="1"/>
  <c r="AK2928" i="1" s="1"/>
  <c r="AJ2920" i="1"/>
  <c r="AK2920" i="1" s="1"/>
  <c r="AJ2913" i="1"/>
  <c r="AK2913" i="1" s="1"/>
  <c r="AJ2905" i="1"/>
  <c r="AK2905" i="1" s="1"/>
  <c r="AJ2898" i="1"/>
  <c r="AK2898" i="1" s="1"/>
  <c r="AJ2890" i="1"/>
  <c r="AK2890" i="1" s="1"/>
  <c r="AJ2878" i="1"/>
  <c r="AK2878" i="1" s="1"/>
  <c r="AJ2872" i="1"/>
  <c r="AK2872" i="1" s="1"/>
  <c r="AJ2867" i="1"/>
  <c r="AK2867" i="1" s="1"/>
  <c r="AJ2860" i="1"/>
  <c r="AK2860" i="1" s="1"/>
  <c r="AJ2854" i="1"/>
  <c r="AK2854" i="1" s="1"/>
  <c r="AJ2846" i="1"/>
  <c r="AK2846" i="1" s="1"/>
  <c r="AJ2834" i="1"/>
  <c r="AK2834" i="1" s="1"/>
  <c r="AJ2827" i="1"/>
  <c r="AK2827" i="1" s="1"/>
  <c r="AJ2819" i="1"/>
  <c r="AK2819" i="1" s="1"/>
  <c r="AJ2811" i="1"/>
  <c r="AK2811" i="1" s="1"/>
  <c r="AJ2806" i="1"/>
  <c r="AK2806" i="1" s="1"/>
  <c r="AJ2798" i="1"/>
  <c r="AK2798" i="1" s="1"/>
  <c r="AA3216" i="1"/>
  <c r="AA3208" i="1"/>
  <c r="B3208" i="1" s="1"/>
  <c r="AA3201" i="1"/>
  <c r="AC3193" i="1"/>
  <c r="AA3167" i="1"/>
  <c r="B3167" i="1" s="1"/>
  <c r="P3144" i="1"/>
  <c r="D3073" i="1"/>
  <c r="AJ3216" i="1"/>
  <c r="AK3216" i="1" s="1"/>
  <c r="AJ3185" i="1"/>
  <c r="AK3185" i="1" s="1"/>
  <c r="AJ3171" i="1"/>
  <c r="AK3171" i="1" s="1"/>
  <c r="AJ3101" i="1"/>
  <c r="AK3101" i="1" s="1"/>
  <c r="AD3214" i="1"/>
  <c r="AE3199" i="1"/>
  <c r="D2831" i="1"/>
  <c r="AA3180" i="1"/>
  <c r="AB3163" i="1"/>
  <c r="D3036" i="1"/>
  <c r="D2900" i="1"/>
  <c r="D2869" i="1"/>
  <c r="D2837" i="1"/>
  <c r="D2821" i="1"/>
  <c r="D2813" i="1"/>
  <c r="AJ3199" i="1"/>
  <c r="AK3199" i="1" s="1"/>
  <c r="N3196" i="1"/>
  <c r="AJ3196" i="1"/>
  <c r="AK3196" i="1" s="1"/>
  <c r="N3180" i="1"/>
  <c r="AJ3180" i="1"/>
  <c r="AK3180" i="1" s="1"/>
  <c r="AA3163" i="1"/>
  <c r="B3163" i="1" s="1"/>
  <c r="C3163" i="1" s="1"/>
  <c r="D3202" i="1"/>
  <c r="AD3095" i="1"/>
  <c r="N3217" i="1"/>
  <c r="AJ3217" i="1"/>
  <c r="AK3217" i="1" s="1"/>
  <c r="N3209" i="1"/>
  <c r="AJ3209" i="1"/>
  <c r="AK3209" i="1" s="1"/>
  <c r="N3145" i="1"/>
  <c r="AJ3145" i="1"/>
  <c r="AK3145" i="1" s="1"/>
  <c r="N3129" i="1"/>
  <c r="AJ3129" i="1"/>
  <c r="AK3129" i="1" s="1"/>
  <c r="AD3203" i="1"/>
  <c r="AE3173" i="1"/>
  <c r="AA3212" i="1"/>
  <c r="AB3203" i="1"/>
  <c r="AE3182" i="1"/>
  <c r="O3215" i="1"/>
  <c r="AA3215" i="1"/>
  <c r="B3215" i="1" s="1"/>
  <c r="C3215" i="1" s="1"/>
  <c r="AC3215" i="1"/>
  <c r="AE3215" i="1"/>
  <c r="P3200" i="1"/>
  <c r="AB3200" i="1"/>
  <c r="AE3200" i="1"/>
  <c r="AD3200" i="1"/>
  <c r="AA3200" i="1"/>
  <c r="P3192" i="1"/>
  <c r="AC3192" i="1"/>
  <c r="AD3192" i="1"/>
  <c r="AA3192" i="1"/>
  <c r="AB3192" i="1"/>
  <c r="AE3192" i="1"/>
  <c r="AE3184" i="1"/>
  <c r="AA3184" i="1"/>
  <c r="B3184" i="1" s="1"/>
  <c r="AD3184" i="1"/>
  <c r="O3176" i="1"/>
  <c r="AB3176" i="1"/>
  <c r="AA3176" i="1"/>
  <c r="AD3176" i="1"/>
  <c r="AE3176" i="1"/>
  <c r="AC3170" i="1"/>
  <c r="AD3170" i="1"/>
  <c r="AE3170" i="1"/>
  <c r="P3166" i="1"/>
  <c r="AB3166" i="1"/>
  <c r="AD3166" i="1"/>
  <c r="AE3166" i="1"/>
  <c r="AA3166" i="1"/>
  <c r="B3166" i="1" s="1"/>
  <c r="AC3166" i="1"/>
  <c r="AA3162" i="1"/>
  <c r="B3162" i="1" s="1"/>
  <c r="AD3162" i="1"/>
  <c r="AE3162" i="1"/>
  <c r="O3155" i="1"/>
  <c r="AB3155" i="1" s="1"/>
  <c r="AE3155" i="1"/>
  <c r="AA3155" i="1"/>
  <c r="B3155" i="1" s="1"/>
  <c r="AD3155" i="1"/>
  <c r="O3150" i="1"/>
  <c r="AA3150" i="1" s="1"/>
  <c r="AE3150" i="1"/>
  <c r="AC3150" i="1"/>
  <c r="AD3150" i="1"/>
  <c r="P3143" i="1"/>
  <c r="AB3143" i="1"/>
  <c r="AC3143" i="1"/>
  <c r="AE3143" i="1"/>
  <c r="AD3143" i="1"/>
  <c r="AA3143" i="1"/>
  <c r="O3135" i="1"/>
  <c r="AA3135" i="1" s="1"/>
  <c r="AC3135" i="1"/>
  <c r="AE3135" i="1"/>
  <c r="P3127" i="1"/>
  <c r="AB3127" i="1"/>
  <c r="AC3127" i="1"/>
  <c r="AE3127" i="1"/>
  <c r="AA3127" i="1"/>
  <c r="AD3127" i="1"/>
  <c r="O3119" i="1"/>
  <c r="AA3119" i="1" s="1"/>
  <c r="B3119" i="1" s="1"/>
  <c r="C3119" i="1" s="1"/>
  <c r="AC3119" i="1"/>
  <c r="AD3119" i="1"/>
  <c r="AE3119" i="1"/>
  <c r="P3111" i="1"/>
  <c r="AC3111" i="1"/>
  <c r="AD3111" i="1"/>
  <c r="AA3111" i="1"/>
  <c r="B3111" i="1" s="1"/>
  <c r="C3111" i="1" s="1"/>
  <c r="AB3111" i="1"/>
  <c r="AE3111" i="1"/>
  <c r="O3105" i="1"/>
  <c r="AD3105" i="1" s="1"/>
  <c r="AC3105" i="1"/>
  <c r="AA3105" i="1"/>
  <c r="AB3105" i="1"/>
  <c r="AE3100" i="1"/>
  <c r="AD3100" i="1"/>
  <c r="AB3100" i="1"/>
  <c r="AA3100" i="1"/>
  <c r="B3100" i="1" s="1"/>
  <c r="AC3100" i="1"/>
  <c r="AB3093" i="1"/>
  <c r="AA3093" i="1"/>
  <c r="B3093" i="1" s="1"/>
  <c r="C3093" i="1" s="1"/>
  <c r="AC3093" i="1"/>
  <c r="O3085" i="1"/>
  <c r="AD3085" i="1"/>
  <c r="AC3085" i="1"/>
  <c r="AE3085" i="1"/>
  <c r="AA3085" i="1"/>
  <c r="B3085" i="1" s="1"/>
  <c r="C3085" i="1" s="1"/>
  <c r="AB3085" i="1"/>
  <c r="O3070" i="1"/>
  <c r="AA3070" i="1"/>
  <c r="B3070" i="1" s="1"/>
  <c r="C3070" i="1" s="1"/>
  <c r="AB3070" i="1"/>
  <c r="AC3070" i="1"/>
  <c r="AE3070" i="1"/>
  <c r="AD3070" i="1"/>
  <c r="O3067" i="1"/>
  <c r="AC3067" i="1"/>
  <c r="AE3067" i="1"/>
  <c r="AB3067" i="1"/>
  <c r="AD3067" i="1"/>
  <c r="AA3067" i="1"/>
  <c r="P3061" i="1"/>
  <c r="AD3061" i="1"/>
  <c r="AB3061" i="1"/>
  <c r="AA3061" i="1"/>
  <c r="AC3061" i="1"/>
  <c r="AE3061" i="1"/>
  <c r="O3054" i="1"/>
  <c r="AA3054" i="1" s="1"/>
  <c r="B3054" i="1" s="1"/>
  <c r="C3054" i="1" s="1"/>
  <c r="AC3054" i="1"/>
  <c r="AD3054" i="1"/>
  <c r="AE3054" i="1"/>
  <c r="O3048" i="1"/>
  <c r="AA3048" i="1"/>
  <c r="AB3048" i="1"/>
  <c r="AC3048" i="1"/>
  <c r="AD3048" i="1"/>
  <c r="AE3048" i="1"/>
  <c r="AB3039" i="1"/>
  <c r="AD3039" i="1"/>
  <c r="AE3039" i="1"/>
  <c r="AC3039" i="1"/>
  <c r="AA3039" i="1"/>
  <c r="B3039" i="1" s="1"/>
  <c r="C3039" i="1" s="1"/>
  <c r="AA3032" i="1"/>
  <c r="B3032" i="1" s="1"/>
  <c r="AC3032" i="1"/>
  <c r="AB3032" i="1"/>
  <c r="AD3032" i="1"/>
  <c r="AE3032" i="1"/>
  <c r="AB3018" i="1"/>
  <c r="AA3018" i="1"/>
  <c r="AC3018" i="1"/>
  <c r="AD3018" i="1"/>
  <c r="AE3018" i="1"/>
  <c r="AA3010" i="1"/>
  <c r="AC3010" i="1"/>
  <c r="AB3010" i="1"/>
  <c r="AD3010" i="1"/>
  <c r="AE3010" i="1"/>
  <c r="O3002" i="1"/>
  <c r="AB3002" i="1"/>
  <c r="AD3002" i="1"/>
  <c r="AC3002" i="1"/>
  <c r="AE3002" i="1"/>
  <c r="AA3002" i="1"/>
  <c r="B3002" i="1" s="1"/>
  <c r="C3002" i="1" s="1"/>
  <c r="O2995" i="1"/>
  <c r="AC2995" i="1"/>
  <c r="AA2995" i="1"/>
  <c r="AD2995" i="1"/>
  <c r="AE2995" i="1"/>
  <c r="AB2995" i="1"/>
  <c r="P2987" i="1"/>
  <c r="AE2987" i="1"/>
  <c r="AC2987" i="1"/>
  <c r="AA2987" i="1"/>
  <c r="AB2987" i="1"/>
  <c r="AD2987" i="1"/>
  <c r="O2979" i="1"/>
  <c r="AE2979" i="1"/>
  <c r="AA2979" i="1"/>
  <c r="B2979" i="1" s="1"/>
  <c r="C2979" i="1" s="1"/>
  <c r="AB2979" i="1"/>
  <c r="AC2979" i="1"/>
  <c r="AD2979" i="1"/>
  <c r="P2971" i="1"/>
  <c r="AA2971" i="1"/>
  <c r="B2971" i="1" s="1"/>
  <c r="C2971" i="1" s="1"/>
  <c r="AB2971" i="1"/>
  <c r="AD2971" i="1"/>
  <c r="AC2971" i="1"/>
  <c r="AE2971" i="1"/>
  <c r="AD2964" i="1"/>
  <c r="AE2964" i="1"/>
  <c r="AA2964" i="1"/>
  <c r="AB2964" i="1"/>
  <c r="AC2964" i="1"/>
  <c r="AA2956" i="1"/>
  <c r="B2956" i="1" s="1"/>
  <c r="C2956" i="1" s="1"/>
  <c r="AE2956" i="1"/>
  <c r="AB2956" i="1"/>
  <c r="AD2956" i="1"/>
  <c r="AC2956" i="1"/>
  <c r="AB2948" i="1"/>
  <c r="AD2948" i="1"/>
  <c r="AC2948" i="1"/>
  <c r="AE2948" i="1"/>
  <c r="AA2948" i="1"/>
  <c r="B2948" i="1" s="1"/>
  <c r="C2948" i="1" s="1"/>
  <c r="AE2940" i="1"/>
  <c r="AA2940" i="1"/>
  <c r="AB2940" i="1"/>
  <c r="AD2940" i="1"/>
  <c r="AC2940" i="1"/>
  <c r="O2933" i="1"/>
  <c r="AE2933" i="1"/>
  <c r="AA2933" i="1"/>
  <c r="AD2933" i="1"/>
  <c r="AB2933" i="1"/>
  <c r="AC2933" i="1"/>
  <c r="AE2926" i="1"/>
  <c r="AB2926" i="1"/>
  <c r="AC2926" i="1"/>
  <c r="AD2926" i="1"/>
  <c r="AA2926" i="1"/>
  <c r="O2911" i="1"/>
  <c r="AE2911" i="1"/>
  <c r="AD2911" i="1"/>
  <c r="AA2911" i="1"/>
  <c r="AC2911" i="1"/>
  <c r="AB2911" i="1"/>
  <c r="AC2903" i="1"/>
  <c r="AE2903" i="1"/>
  <c r="AA2903" i="1"/>
  <c r="B2903" i="1" s="1"/>
  <c r="C2903" i="1" s="1"/>
  <c r="AD2903" i="1"/>
  <c r="AB2903" i="1"/>
  <c r="AD2896" i="1"/>
  <c r="AE2896" i="1"/>
  <c r="AC2896" i="1"/>
  <c r="AA2888" i="1"/>
  <c r="B2888" i="1" s="1"/>
  <c r="AD2888" i="1"/>
  <c r="AC2888" i="1"/>
  <c r="AE2888" i="1"/>
  <c r="AB2888" i="1"/>
  <c r="AD2883" i="1"/>
  <c r="AE2883" i="1"/>
  <c r="AC2883" i="1"/>
  <c r="AD2877" i="1"/>
  <c r="AC2877" i="1"/>
  <c r="AA2877" i="1"/>
  <c r="B2877" i="1" s="1"/>
  <c r="AE2877" i="1"/>
  <c r="AB2877" i="1"/>
  <c r="AE2865" i="1"/>
  <c r="AA2865" i="1"/>
  <c r="B2865" i="1" s="1"/>
  <c r="C2865" i="1" s="1"/>
  <c r="AB2865" i="1"/>
  <c r="AD2865" i="1"/>
  <c r="AC2865" i="1"/>
  <c r="AB2852" i="1"/>
  <c r="AC2852" i="1"/>
  <c r="AE2852" i="1"/>
  <c r="AA2852" i="1"/>
  <c r="B2852" i="1" s="1"/>
  <c r="AD2852" i="1"/>
  <c r="AD2844" i="1"/>
  <c r="AA2844" i="1"/>
  <c r="B2844" i="1" s="1"/>
  <c r="C2844" i="1" s="1"/>
  <c r="AC2844" i="1"/>
  <c r="AE2844" i="1"/>
  <c r="AB2844" i="1"/>
  <c r="AA2832" i="1"/>
  <c r="B2832" i="1" s="1"/>
  <c r="AB2832" i="1"/>
  <c r="AD2832" i="1"/>
  <c r="AE2832" i="1"/>
  <c r="AC2832" i="1"/>
  <c r="P2825" i="1"/>
  <c r="AA2825" i="1"/>
  <c r="B2825" i="1" s="1"/>
  <c r="AE2825" i="1"/>
  <c r="AD2825" i="1"/>
  <c r="AB2825" i="1"/>
  <c r="AC2825" i="1"/>
  <c r="O2817" i="1"/>
  <c r="AC2817" i="1"/>
  <c r="AE2817" i="1"/>
  <c r="AA2817" i="1"/>
  <c r="AB2817" i="1"/>
  <c r="AD2817" i="1"/>
  <c r="AA2804" i="1"/>
  <c r="B2804" i="1" s="1"/>
  <c r="AB2804" i="1"/>
  <c r="AE2804" i="1"/>
  <c r="AA2796" i="1"/>
  <c r="AD2796" i="1"/>
  <c r="AE2796" i="1"/>
  <c r="AD3197" i="1"/>
  <c r="AB2725" i="1"/>
  <c r="AJ3215" i="1"/>
  <c r="AK3215" i="1" s="1"/>
  <c r="AJ3200" i="1"/>
  <c r="AK3200" i="1" s="1"/>
  <c r="AJ3192" i="1"/>
  <c r="AK3192" i="1" s="1"/>
  <c r="AJ3184" i="1"/>
  <c r="AK3184" i="1" s="1"/>
  <c r="AJ3176" i="1"/>
  <c r="AK3176" i="1" s="1"/>
  <c r="AJ3170" i="1"/>
  <c r="AK3170" i="1" s="1"/>
  <c r="AJ3166" i="1"/>
  <c r="AK3166" i="1" s="1"/>
  <c r="AJ3162" i="1"/>
  <c r="AK3162" i="1" s="1"/>
  <c r="AJ3155" i="1"/>
  <c r="AK3155" i="1" s="1"/>
  <c r="AJ3150" i="1"/>
  <c r="AK3150" i="1" s="1"/>
  <c r="AJ3127" i="1"/>
  <c r="AK3127" i="1" s="1"/>
  <c r="AB3214" i="1"/>
  <c r="AE3214" i="1"/>
  <c r="AA3214" i="1"/>
  <c r="B3214" i="1" s="1"/>
  <c r="C3214" i="1" s="1"/>
  <c r="AC3214" i="1"/>
  <c r="P3207" i="1"/>
  <c r="AB3207" i="1"/>
  <c r="AE3207" i="1"/>
  <c r="AA3207" i="1"/>
  <c r="AC3207" i="1"/>
  <c r="P3199" i="1"/>
  <c r="AA3199" i="1"/>
  <c r="B3199" i="1" s="1"/>
  <c r="AB3199" i="1"/>
  <c r="AC3199" i="1"/>
  <c r="AD3199" i="1"/>
  <c r="AE3191" i="1"/>
  <c r="AC3191" i="1"/>
  <c r="AB3191" i="1"/>
  <c r="AD3183" i="1"/>
  <c r="AE3183" i="1"/>
  <c r="AA3183" i="1"/>
  <c r="B3183" i="1" s="1"/>
  <c r="AB3183" i="1"/>
  <c r="AC3183" i="1"/>
  <c r="AA3175" i="1"/>
  <c r="B3175" i="1" s="1"/>
  <c r="C3175" i="1" s="1"/>
  <c r="AC3175" i="1"/>
  <c r="AD3175" i="1"/>
  <c r="AA3165" i="1"/>
  <c r="AB3165" i="1"/>
  <c r="AC3165" i="1"/>
  <c r="AE3165" i="1"/>
  <c r="AD3165" i="1"/>
  <c r="AD3161" i="1"/>
  <c r="AC3161" i="1"/>
  <c r="O3154" i="1"/>
  <c r="AA3154" i="1" s="1"/>
  <c r="B3154" i="1" s="1"/>
  <c r="C3154" i="1" s="1"/>
  <c r="AD3154" i="1"/>
  <c r="AE3154" i="1"/>
  <c r="AC3154" i="1"/>
  <c r="AA3142" i="1"/>
  <c r="B3142" i="1" s="1"/>
  <c r="AC3142" i="1"/>
  <c r="AD3142" i="1"/>
  <c r="AE3142" i="1"/>
  <c r="AB3142" i="1"/>
  <c r="O3134" i="1"/>
  <c r="AA3134" i="1"/>
  <c r="AE3134" i="1"/>
  <c r="AB3134" i="1"/>
  <c r="AC3134" i="1"/>
  <c r="AD3134" i="1"/>
  <c r="AC3126" i="1"/>
  <c r="AD3126" i="1"/>
  <c r="AE3126" i="1"/>
  <c r="O3118" i="1"/>
  <c r="AA3118" i="1" s="1"/>
  <c r="B3118" i="1" s="1"/>
  <c r="C3118" i="1" s="1"/>
  <c r="AC3118" i="1"/>
  <c r="AD3118" i="1"/>
  <c r="AE3118" i="1"/>
  <c r="AD3110" i="1"/>
  <c r="AE3110" i="1"/>
  <c r="AA3110" i="1"/>
  <c r="AB3110" i="1"/>
  <c r="AC3110" i="1"/>
  <c r="AE3099" i="1"/>
  <c r="AD3099" i="1"/>
  <c r="AB3099" i="1"/>
  <c r="AC3099" i="1"/>
  <c r="AA3099" i="1"/>
  <c r="B3099" i="1" s="1"/>
  <c r="AE3092" i="1"/>
  <c r="AA3092" i="1"/>
  <c r="B3092" i="1" s="1"/>
  <c r="AD3092" i="1"/>
  <c r="AC3084" i="1"/>
  <c r="AE3084" i="1"/>
  <c r="AB3084" i="1"/>
  <c r="AD3084" i="1"/>
  <c r="AA3084" i="1"/>
  <c r="B3084" i="1" s="1"/>
  <c r="C3084" i="1" s="1"/>
  <c r="O3077" i="1"/>
  <c r="AA3077" i="1"/>
  <c r="B3077" i="1" s="1"/>
  <c r="C3077" i="1" s="1"/>
  <c r="AB3077" i="1"/>
  <c r="AC3077" i="1"/>
  <c r="AD3077" i="1"/>
  <c r="AE3077" i="1"/>
  <c r="AE3066" i="1"/>
  <c r="AC3066" i="1"/>
  <c r="AD3066" i="1"/>
  <c r="AA3053" i="1"/>
  <c r="B3053" i="1" s="1"/>
  <c r="AC3053" i="1"/>
  <c r="AB3053" i="1"/>
  <c r="AD3053" i="1"/>
  <c r="AE3053" i="1"/>
  <c r="AA3047" i="1"/>
  <c r="AB3047" i="1"/>
  <c r="AC3047" i="1"/>
  <c r="AD3047" i="1"/>
  <c r="AE3047" i="1"/>
  <c r="AB3045" i="1"/>
  <c r="AD3045" i="1"/>
  <c r="AA3045" i="1"/>
  <c r="AC3045" i="1"/>
  <c r="AE3045" i="1"/>
  <c r="AE3043" i="1"/>
  <c r="AA3043" i="1"/>
  <c r="AB3043" i="1"/>
  <c r="AC3043" i="1"/>
  <c r="AD3043" i="1"/>
  <c r="AD3038" i="1"/>
  <c r="AA3038" i="1"/>
  <c r="B3038" i="1" s="1"/>
  <c r="AC3038" i="1"/>
  <c r="AE3038" i="1"/>
  <c r="AB3038" i="1"/>
  <c r="AC3031" i="1"/>
  <c r="AB3031" i="1"/>
  <c r="AE3031" i="1"/>
  <c r="AD3031" i="1"/>
  <c r="AA3031" i="1"/>
  <c r="AC3024" i="1"/>
  <c r="AA3024" i="1"/>
  <c r="B3024" i="1" s="1"/>
  <c r="AD3024" i="1"/>
  <c r="AE3024" i="1"/>
  <c r="AB3024" i="1"/>
  <c r="AB3017" i="1"/>
  <c r="AD3017" i="1"/>
  <c r="AC3017" i="1"/>
  <c r="AA3017" i="1"/>
  <c r="AE3017" i="1"/>
  <c r="AA3009" i="1"/>
  <c r="AD3009" i="1"/>
  <c r="AC3009" i="1"/>
  <c r="AB3009" i="1"/>
  <c r="AE3009" i="1"/>
  <c r="AA3001" i="1"/>
  <c r="B3001" i="1" s="1"/>
  <c r="C3001" i="1" s="1"/>
  <c r="AB3001" i="1"/>
  <c r="AC3001" i="1"/>
  <c r="AE3001" i="1"/>
  <c r="AD3001" i="1"/>
  <c r="AC2994" i="1"/>
  <c r="AE2994" i="1"/>
  <c r="AA2994" i="1"/>
  <c r="B2994" i="1" s="1"/>
  <c r="C2994" i="1" s="1"/>
  <c r="AB2994" i="1"/>
  <c r="AD2994" i="1"/>
  <c r="AA2986" i="1"/>
  <c r="AC2986" i="1"/>
  <c r="AD2986" i="1"/>
  <c r="AE2986" i="1"/>
  <c r="AB2986" i="1"/>
  <c r="O2978" i="1"/>
  <c r="AC2978" i="1"/>
  <c r="AA2978" i="1"/>
  <c r="B2978" i="1" s="1"/>
  <c r="C2978" i="1" s="1"/>
  <c r="AD2978" i="1"/>
  <c r="AB2978" i="1"/>
  <c r="AE2978" i="1"/>
  <c r="AA2970" i="1"/>
  <c r="AD2970" i="1"/>
  <c r="AE2970" i="1"/>
  <c r="AC2970" i="1"/>
  <c r="AB2970" i="1"/>
  <c r="AD2963" i="1"/>
  <c r="AB2963" i="1"/>
  <c r="AC2963" i="1"/>
  <c r="AA2963" i="1"/>
  <c r="B2963" i="1" s="1"/>
  <c r="C2963" i="1" s="1"/>
  <c r="AE2963" i="1"/>
  <c r="AD2955" i="1"/>
  <c r="AB2955" i="1"/>
  <c r="AC2955" i="1"/>
  <c r="AE2955" i="1"/>
  <c r="AA2955" i="1"/>
  <c r="AD2947" i="1"/>
  <c r="AC2947" i="1"/>
  <c r="AE2947" i="1"/>
  <c r="AA2947" i="1"/>
  <c r="B2947" i="1" s="1"/>
  <c r="C2947" i="1" s="1"/>
  <c r="AB2947" i="1"/>
  <c r="AC2925" i="1"/>
  <c r="AE2925" i="1"/>
  <c r="AA2925" i="1"/>
  <c r="B2925" i="1" s="1"/>
  <c r="C2925" i="1" s="1"/>
  <c r="AB2925" i="1"/>
  <c r="AD2925" i="1"/>
  <c r="AC2918" i="1"/>
  <c r="AA2918" i="1"/>
  <c r="B2918" i="1" s="1"/>
  <c r="AD2918" i="1"/>
  <c r="AE2918" i="1"/>
  <c r="AB2918" i="1"/>
  <c r="AC2910" i="1"/>
  <c r="AA2910" i="1"/>
  <c r="B2910" i="1" s="1"/>
  <c r="C2910" i="1" s="1"/>
  <c r="AB2910" i="1"/>
  <c r="AD2910" i="1"/>
  <c r="AE2910" i="1"/>
  <c r="O2902" i="1"/>
  <c r="AC2902" i="1"/>
  <c r="AB2902" i="1"/>
  <c r="AE2902" i="1"/>
  <c r="AA2902" i="1"/>
  <c r="AD2902" i="1"/>
  <c r="AA2895" i="1"/>
  <c r="AC2895" i="1"/>
  <c r="AE2895" i="1"/>
  <c r="AD2895" i="1"/>
  <c r="AB2895" i="1"/>
  <c r="AD2887" i="1"/>
  <c r="AC2887" i="1"/>
  <c r="AE2887" i="1"/>
  <c r="AC2882" i="1"/>
  <c r="AD2882" i="1"/>
  <c r="AE2882" i="1"/>
  <c r="AE2864" i="1"/>
  <c r="AD2864" i="1"/>
  <c r="AC2864" i="1"/>
  <c r="AC2851" i="1"/>
  <c r="AE2851" i="1"/>
  <c r="AD2851" i="1"/>
  <c r="AA2851" i="1"/>
  <c r="AB2851" i="1"/>
  <c r="AE2843" i="1"/>
  <c r="AB2843" i="1"/>
  <c r="AC2843" i="1"/>
  <c r="AD2843" i="1"/>
  <c r="AA2843" i="1"/>
  <c r="AB2839" i="1"/>
  <c r="AC2839" i="1"/>
  <c r="AE2839" i="1"/>
  <c r="AA2839" i="1"/>
  <c r="AD2839" i="1"/>
  <c r="O2831" i="1"/>
  <c r="AC2831" i="1"/>
  <c r="AD2831" i="1"/>
  <c r="AB2831" i="1"/>
  <c r="AE2831" i="1"/>
  <c r="AA2831" i="1"/>
  <c r="B2831" i="1" s="1"/>
  <c r="AA2824" i="1"/>
  <c r="B2824" i="1" s="1"/>
  <c r="AD2824" i="1"/>
  <c r="AE2824" i="1"/>
  <c r="AC2824" i="1"/>
  <c r="AB2824" i="1"/>
  <c r="O2816" i="1"/>
  <c r="AB2816" i="1"/>
  <c r="AD2816" i="1"/>
  <c r="AA2816" i="1"/>
  <c r="B2816" i="1" s="1"/>
  <c r="AE2816" i="1"/>
  <c r="AC2816" i="1"/>
  <c r="AD2803" i="1"/>
  <c r="AA2803" i="1"/>
  <c r="AE2803" i="1"/>
  <c r="AB2803" i="1"/>
  <c r="AC2803" i="1"/>
  <c r="AE2795" i="1"/>
  <c r="AD2795" i="1"/>
  <c r="AA2795" i="1"/>
  <c r="D3211" i="1"/>
  <c r="AB3211" i="1"/>
  <c r="D3204" i="1"/>
  <c r="AE3204" i="1"/>
  <c r="D3188" i="1"/>
  <c r="AB3188" i="1"/>
  <c r="D3173" i="1"/>
  <c r="AD3173" i="1"/>
  <c r="D3115" i="1"/>
  <c r="AD3115" i="1"/>
  <c r="AD3207" i="1"/>
  <c r="AJ3207" i="1"/>
  <c r="AK3207" i="1" s="1"/>
  <c r="AJ3165" i="1"/>
  <c r="AK3165" i="1" s="1"/>
  <c r="AJ3154" i="1"/>
  <c r="AK3154" i="1" s="1"/>
  <c r="AJ3118" i="1"/>
  <c r="AK3118" i="1" s="1"/>
  <c r="AJ3077" i="1"/>
  <c r="AK3077" i="1" s="1"/>
  <c r="AJ3066" i="1"/>
  <c r="AK3066" i="1" s="1"/>
  <c r="AE3175" i="1"/>
  <c r="AD3135" i="1"/>
  <c r="AE3213" i="1"/>
  <c r="AA3213" i="1"/>
  <c r="B3213" i="1" s="1"/>
  <c r="C3213" i="1" s="1"/>
  <c r="AB3213" i="1"/>
  <c r="AC3213" i="1"/>
  <c r="AD3213" i="1"/>
  <c r="P3206" i="1"/>
  <c r="AE3206" i="1"/>
  <c r="AC3206" i="1"/>
  <c r="AA3206" i="1"/>
  <c r="AB3206" i="1"/>
  <c r="AD3206" i="1"/>
  <c r="AE3198" i="1"/>
  <c r="AB3198" i="1"/>
  <c r="AC3198" i="1"/>
  <c r="AA3198" i="1"/>
  <c r="AD3198" i="1"/>
  <c r="AE3190" i="1"/>
  <c r="AA3190" i="1"/>
  <c r="B3190" i="1" s="1"/>
  <c r="C3190" i="1" s="1"/>
  <c r="AB3190" i="1"/>
  <c r="AC3190" i="1"/>
  <c r="AD3190" i="1"/>
  <c r="AA3182" i="1"/>
  <c r="AD3182" i="1"/>
  <c r="AC3182" i="1"/>
  <c r="AB3164" i="1"/>
  <c r="AD3164" i="1"/>
  <c r="AE3164" i="1"/>
  <c r="AA3164" i="1"/>
  <c r="AC3164" i="1"/>
  <c r="AE3160" i="1"/>
  <c r="AB3160" i="1"/>
  <c r="AA3160" i="1"/>
  <c r="P3149" i="1"/>
  <c r="AB3149" i="1" s="1"/>
  <c r="AD3149" i="1"/>
  <c r="AC3149" i="1"/>
  <c r="AC3141" i="1"/>
  <c r="AE3141" i="1"/>
  <c r="AD3141" i="1"/>
  <c r="P3133" i="1"/>
  <c r="AB3133" i="1" s="1"/>
  <c r="AD3133" i="1"/>
  <c r="AE3133" i="1"/>
  <c r="AC3133" i="1"/>
  <c r="AE3125" i="1"/>
  <c r="AC3125" i="1"/>
  <c r="AD3125" i="1"/>
  <c r="AA3117" i="1"/>
  <c r="B3117" i="1" s="1"/>
  <c r="C3117" i="1" s="1"/>
  <c r="AB3117" i="1"/>
  <c r="P3117" i="1"/>
  <c r="AC3117" i="1"/>
  <c r="AD3117" i="1"/>
  <c r="AE3117" i="1"/>
  <c r="AE3109" i="1"/>
  <c r="AC3109" i="1"/>
  <c r="AD3109" i="1"/>
  <c r="AD3098" i="1"/>
  <c r="AE3098" i="1"/>
  <c r="AB3098" i="1"/>
  <c r="AC3098" i="1"/>
  <c r="AJ3098" i="1"/>
  <c r="AK3098" i="1" s="1"/>
  <c r="AE3091" i="1"/>
  <c r="AA3091" i="1"/>
  <c r="B3091" i="1" s="1"/>
  <c r="AD3091" i="1"/>
  <c r="AD3083" i="1"/>
  <c r="AC3083" i="1"/>
  <c r="AE3083" i="1"/>
  <c r="AA3083" i="1"/>
  <c r="B3083" i="1" s="1"/>
  <c r="AB3083" i="1"/>
  <c r="AC3076" i="1"/>
  <c r="AD3076" i="1"/>
  <c r="AE3076" i="1"/>
  <c r="AA3076" i="1"/>
  <c r="AB3076" i="1"/>
  <c r="AA3069" i="1"/>
  <c r="B3069" i="1" s="1"/>
  <c r="C3069" i="1" s="1"/>
  <c r="AC3069" i="1"/>
  <c r="AB3069" i="1"/>
  <c r="AE3069" i="1"/>
  <c r="AD3069" i="1"/>
  <c r="AE3060" i="1"/>
  <c r="AD3060" i="1"/>
  <c r="AC3060" i="1"/>
  <c r="AC3052" i="1"/>
  <c r="AA3052" i="1"/>
  <c r="B3052" i="1" s="1"/>
  <c r="AB3052" i="1"/>
  <c r="AE3052" i="1"/>
  <c r="AD3052" i="1"/>
  <c r="AD3046" i="1"/>
  <c r="AC3046" i="1"/>
  <c r="AE3046" i="1"/>
  <c r="AB3030" i="1"/>
  <c r="AD3030" i="1"/>
  <c r="AC3030" i="1"/>
  <c r="AA3030" i="1"/>
  <c r="B3030" i="1" s="1"/>
  <c r="AE3030" i="1"/>
  <c r="AA3023" i="1"/>
  <c r="B3023" i="1" s="1"/>
  <c r="AB3023" i="1"/>
  <c r="AD3023" i="1"/>
  <c r="AE3023" i="1"/>
  <c r="AC3023" i="1"/>
  <c r="D3023" i="1"/>
  <c r="AD3016" i="1"/>
  <c r="AE3016" i="1"/>
  <c r="AA3016" i="1"/>
  <c r="AC3016" i="1"/>
  <c r="AB3016" i="1"/>
  <c r="AA3008" i="1"/>
  <c r="B3008" i="1" s="1"/>
  <c r="C3008" i="1" s="1"/>
  <c r="AB3008" i="1"/>
  <c r="AD3008" i="1"/>
  <c r="AC3008" i="1"/>
  <c r="AE3008" i="1"/>
  <c r="AD3000" i="1"/>
  <c r="AC3000" i="1"/>
  <c r="AA3000" i="1"/>
  <c r="AB3000" i="1"/>
  <c r="AE3000" i="1"/>
  <c r="AE2993" i="1"/>
  <c r="AB2993" i="1"/>
  <c r="AD2993" i="1"/>
  <c r="AC2993" i="1"/>
  <c r="AA2993" i="1"/>
  <c r="B2993" i="1" s="1"/>
  <c r="C2993" i="1" s="1"/>
  <c r="AB2985" i="1"/>
  <c r="AE2985" i="1"/>
  <c r="AC2985" i="1"/>
  <c r="AA2985" i="1"/>
  <c r="B2985" i="1" s="1"/>
  <c r="C2985" i="1" s="1"/>
  <c r="AD2985" i="1"/>
  <c r="AE2977" i="1"/>
  <c r="AD2977" i="1"/>
  <c r="AA2977" i="1"/>
  <c r="B2977" i="1" s="1"/>
  <c r="C2977" i="1" s="1"/>
  <c r="AB2977" i="1"/>
  <c r="AC2977" i="1"/>
  <c r="AD2969" i="1"/>
  <c r="AC2969" i="1"/>
  <c r="AE2969" i="1"/>
  <c r="AB2969" i="1"/>
  <c r="AA2969" i="1"/>
  <c r="AC2962" i="1"/>
  <c r="AB2962" i="1"/>
  <c r="AA2962" i="1"/>
  <c r="B2962" i="1" s="1"/>
  <c r="C2962" i="1" s="1"/>
  <c r="AE2962" i="1"/>
  <c r="AD2962" i="1"/>
  <c r="AA2954" i="1"/>
  <c r="AD2954" i="1"/>
  <c r="AC2954" i="1"/>
  <c r="AB2954" i="1"/>
  <c r="AE2954" i="1"/>
  <c r="P2946" i="1"/>
  <c r="AC2946" i="1"/>
  <c r="AD2946" i="1"/>
  <c r="AE2946" i="1"/>
  <c r="AB2946" i="1"/>
  <c r="AA2946" i="1"/>
  <c r="AA2939" i="1"/>
  <c r="B2939" i="1" s="1"/>
  <c r="AE2939" i="1"/>
  <c r="AB2939" i="1"/>
  <c r="AD2939" i="1"/>
  <c r="AC2939" i="1"/>
  <c r="AB2932" i="1"/>
  <c r="AA2932" i="1"/>
  <c r="AC2932" i="1"/>
  <c r="AE2932" i="1"/>
  <c r="AD2932" i="1"/>
  <c r="AB2924" i="1"/>
  <c r="AC2924" i="1"/>
  <c r="AD2924" i="1"/>
  <c r="AA2924" i="1"/>
  <c r="AE2924" i="1"/>
  <c r="AE2917" i="1"/>
  <c r="AA2917" i="1"/>
  <c r="B2917" i="1" s="1"/>
  <c r="AD2917" i="1"/>
  <c r="AB2917" i="1"/>
  <c r="AC2917" i="1"/>
  <c r="AA2909" i="1"/>
  <c r="B2909" i="1" s="1"/>
  <c r="C2909" i="1" s="1"/>
  <c r="AD2909" i="1"/>
  <c r="AB2909" i="1"/>
  <c r="AE2909" i="1"/>
  <c r="AC2909" i="1"/>
  <c r="AA2894" i="1"/>
  <c r="AC2894" i="1"/>
  <c r="AD2894" i="1"/>
  <c r="AE2894" i="1"/>
  <c r="AB2894" i="1"/>
  <c r="O2876" i="1"/>
  <c r="AE2876" i="1"/>
  <c r="AB2876" i="1"/>
  <c r="AC2876" i="1"/>
  <c r="AD2876" i="1"/>
  <c r="AA2876" i="1"/>
  <c r="B2876" i="1" s="1"/>
  <c r="C2876" i="1" s="1"/>
  <c r="AE2871" i="1"/>
  <c r="AA2871" i="1"/>
  <c r="AD2871" i="1"/>
  <c r="AA2863" i="1"/>
  <c r="B2863" i="1" s="1"/>
  <c r="AC2863" i="1"/>
  <c r="AD2863" i="1"/>
  <c r="AB2863" i="1"/>
  <c r="AE2863" i="1"/>
  <c r="AB2858" i="1"/>
  <c r="AE2858" i="1"/>
  <c r="AA2858" i="1"/>
  <c r="AA2850" i="1"/>
  <c r="B2850" i="1" s="1"/>
  <c r="AB2850" i="1"/>
  <c r="AC2850" i="1"/>
  <c r="AE2850" i="1"/>
  <c r="AD2850" i="1"/>
  <c r="AE2842" i="1"/>
  <c r="AB2842" i="1"/>
  <c r="AC2842" i="1"/>
  <c r="AA2842" i="1"/>
  <c r="B2842" i="1" s="1"/>
  <c r="C2842" i="1" s="1"/>
  <c r="AD2842" i="1"/>
  <c r="AD2830" i="1"/>
  <c r="AE2830" i="1"/>
  <c r="AC2830" i="1"/>
  <c r="AC2823" i="1"/>
  <c r="AA2823" i="1"/>
  <c r="AB2823" i="1"/>
  <c r="AD2823" i="1"/>
  <c r="AE2823" i="1"/>
  <c r="O2815" i="1"/>
  <c r="AE2815" i="1"/>
  <c r="AD2815" i="1"/>
  <c r="AA2815" i="1"/>
  <c r="B2815" i="1" s="1"/>
  <c r="C2815" i="1" s="1"/>
  <c r="AB2815" i="1"/>
  <c r="AC2815" i="1"/>
  <c r="AA2802" i="1"/>
  <c r="AC2802" i="1"/>
  <c r="AE2802" i="1"/>
  <c r="AD2802" i="1"/>
  <c r="AB2802" i="1"/>
  <c r="AD3215" i="1"/>
  <c r="AD3191" i="1"/>
  <c r="AB3175" i="1"/>
  <c r="AJ3213" i="1"/>
  <c r="AK3213" i="1" s="1"/>
  <c r="AJ3206" i="1"/>
  <c r="AK3206" i="1" s="1"/>
  <c r="AJ3198" i="1"/>
  <c r="AK3198" i="1" s="1"/>
  <c r="AJ3182" i="1"/>
  <c r="AK3182" i="1" s="1"/>
  <c r="AJ3164" i="1"/>
  <c r="AK3164" i="1" s="1"/>
  <c r="AJ3160" i="1"/>
  <c r="AK3160" i="1" s="1"/>
  <c r="AJ3149" i="1"/>
  <c r="AK3149" i="1" s="1"/>
  <c r="AJ3141" i="1"/>
  <c r="AK3141" i="1" s="1"/>
  <c r="AJ3133" i="1"/>
  <c r="AK3133" i="1" s="1"/>
  <c r="AJ3125" i="1"/>
  <c r="AK3125" i="1" s="1"/>
  <c r="AB3215" i="1"/>
  <c r="AA3191" i="1"/>
  <c r="B3191" i="1" s="1"/>
  <c r="C3191" i="1" s="1"/>
  <c r="AB3212" i="1"/>
  <c r="AC3212" i="1"/>
  <c r="AE3212" i="1"/>
  <c r="AD3212" i="1"/>
  <c r="AD3205" i="1"/>
  <c r="AE3205" i="1"/>
  <c r="AA3205" i="1"/>
  <c r="AC3205" i="1"/>
  <c r="AE3197" i="1"/>
  <c r="AA3197" i="1"/>
  <c r="B3197" i="1" s="1"/>
  <c r="C3197" i="1" s="1"/>
  <c r="AB3197" i="1"/>
  <c r="AC3197" i="1"/>
  <c r="AD3189" i="1"/>
  <c r="AE3189" i="1"/>
  <c r="AB3189" i="1"/>
  <c r="AC3189" i="1"/>
  <c r="O3181" i="1"/>
  <c r="AA3181" i="1" s="1"/>
  <c r="AD3181" i="1"/>
  <c r="AE3181" i="1"/>
  <c r="AE3174" i="1"/>
  <c r="AD3174" i="1"/>
  <c r="AC3169" i="1"/>
  <c r="AE3169" i="1"/>
  <c r="AB3169" i="1"/>
  <c r="AD3169" i="1"/>
  <c r="AA3169" i="1"/>
  <c r="AD3159" i="1"/>
  <c r="AE3159" i="1"/>
  <c r="AA3159" i="1"/>
  <c r="B3159" i="1" s="1"/>
  <c r="AB3159" i="1"/>
  <c r="AC3159" i="1"/>
  <c r="AB3148" i="1"/>
  <c r="AA3148" i="1"/>
  <c r="B3148" i="1" s="1"/>
  <c r="AE3148" i="1"/>
  <c r="O3140" i="1"/>
  <c r="AB3140" i="1"/>
  <c r="AC3140" i="1"/>
  <c r="AE3140" i="1"/>
  <c r="AA3140" i="1"/>
  <c r="B3140" i="1" s="1"/>
  <c r="AD3140" i="1"/>
  <c r="AD3132" i="1"/>
  <c r="AC3132" i="1"/>
  <c r="AE3132" i="1"/>
  <c r="AC3124" i="1"/>
  <c r="AE3124" i="1"/>
  <c r="AD3124" i="1"/>
  <c r="P3116" i="1"/>
  <c r="AB3116" i="1" s="1"/>
  <c r="AC3116" i="1"/>
  <c r="AE3116" i="1"/>
  <c r="AD3116" i="1"/>
  <c r="AC3108" i="1"/>
  <c r="AD3108" i="1"/>
  <c r="AE3108" i="1"/>
  <c r="AD3104" i="1"/>
  <c r="AE3104" i="1"/>
  <c r="AA3104" i="1"/>
  <c r="B3104" i="1" s="1"/>
  <c r="AC3104" i="1"/>
  <c r="AB3104" i="1"/>
  <c r="O3097" i="1"/>
  <c r="AE3097" i="1"/>
  <c r="AC3097" i="1"/>
  <c r="AD3097" i="1"/>
  <c r="AA3097" i="1"/>
  <c r="AB3097" i="1"/>
  <c r="AA3090" i="1"/>
  <c r="AB3090" i="1"/>
  <c r="AC3090" i="1"/>
  <c r="AD3090" i="1"/>
  <c r="AE3090" i="1"/>
  <c r="AD3082" i="1"/>
  <c r="AC3082" i="1"/>
  <c r="AE3082" i="1"/>
  <c r="AA3082" i="1"/>
  <c r="B3082" i="1" s="1"/>
  <c r="C3082" i="1" s="1"/>
  <c r="AB3082" i="1"/>
  <c r="AA3075" i="1"/>
  <c r="AC3075" i="1"/>
  <c r="AE3075" i="1"/>
  <c r="AB3075" i="1"/>
  <c r="AD3075" i="1"/>
  <c r="AC3059" i="1"/>
  <c r="AD3059" i="1"/>
  <c r="AE3059" i="1"/>
  <c r="AA3059" i="1"/>
  <c r="AB3059" i="1"/>
  <c r="AE3042" i="1"/>
  <c r="AA3042" i="1"/>
  <c r="AC3042" i="1"/>
  <c r="AD3042" i="1"/>
  <c r="AB3042" i="1"/>
  <c r="AB3037" i="1"/>
  <c r="AA3037" i="1"/>
  <c r="B3037" i="1" s="1"/>
  <c r="AC3037" i="1"/>
  <c r="AE3037" i="1"/>
  <c r="AD3037" i="1"/>
  <c r="AA3029" i="1"/>
  <c r="B3029" i="1" s="1"/>
  <c r="C3029" i="1" s="1"/>
  <c r="AC3029" i="1"/>
  <c r="AD3029" i="1"/>
  <c r="AB3029" i="1"/>
  <c r="AE3029" i="1"/>
  <c r="AB3022" i="1"/>
  <c r="AD3022" i="1"/>
  <c r="AA3022" i="1"/>
  <c r="B3022" i="1" s="1"/>
  <c r="C3022" i="1" s="1"/>
  <c r="AC3022" i="1"/>
  <c r="AE3022" i="1"/>
  <c r="AC3015" i="1"/>
  <c r="AE3015" i="1"/>
  <c r="AB3015" i="1"/>
  <c r="AA3015" i="1"/>
  <c r="AD3015" i="1"/>
  <c r="AC3007" i="1"/>
  <c r="AA3007" i="1"/>
  <c r="AB3007" i="1"/>
  <c r="AD3007" i="1"/>
  <c r="AE3007" i="1"/>
  <c r="AE2999" i="1"/>
  <c r="AD2999" i="1"/>
  <c r="AB2999" i="1"/>
  <c r="AA2999" i="1"/>
  <c r="B2999" i="1" s="1"/>
  <c r="C2999" i="1" s="1"/>
  <c r="AC2999" i="1"/>
  <c r="AC3200" i="1"/>
  <c r="AE3161" i="1"/>
  <c r="N3131" i="1"/>
  <c r="AJ3131" i="1"/>
  <c r="AK3131" i="1" s="1"/>
  <c r="N3096" i="1"/>
  <c r="AJ3096" i="1"/>
  <c r="AK3096" i="1" s="1"/>
  <c r="N3074" i="1"/>
  <c r="AJ3074" i="1"/>
  <c r="AK3074" i="1" s="1"/>
  <c r="N3036" i="1"/>
  <c r="AJ3036" i="1"/>
  <c r="AK3036" i="1" s="1"/>
  <c r="AJ2983" i="1"/>
  <c r="AK2983" i="1" s="1"/>
  <c r="AJ2975" i="1"/>
  <c r="AK2975" i="1" s="1"/>
  <c r="AJ2967" i="1"/>
  <c r="AK2967" i="1" s="1"/>
  <c r="AJ2960" i="1"/>
  <c r="AK2960" i="1" s="1"/>
  <c r="AJ2907" i="1"/>
  <c r="AK2907" i="1" s="1"/>
  <c r="AJ2874" i="1"/>
  <c r="AK2874" i="1" s="1"/>
  <c r="D2856" i="1"/>
  <c r="AJ2856" i="1"/>
  <c r="AK2856" i="1" s="1"/>
  <c r="AJ2841" i="1"/>
  <c r="AK2841" i="1" s="1"/>
  <c r="AJ2837" i="1"/>
  <c r="AK2837" i="1" s="1"/>
  <c r="AD3216" i="1"/>
  <c r="AA3196" i="1"/>
  <c r="AD3147" i="1"/>
  <c r="AD3218" i="1"/>
  <c r="AE3218" i="1"/>
  <c r="AB3218" i="1"/>
  <c r="P3210" i="1"/>
  <c r="AA3210" i="1"/>
  <c r="B3210" i="1" s="1"/>
  <c r="C3210" i="1" s="1"/>
  <c r="AD3210" i="1"/>
  <c r="AE3210" i="1"/>
  <c r="P3203" i="1"/>
  <c r="AE3203" i="1"/>
  <c r="O3195" i="1"/>
  <c r="AA3195" i="1"/>
  <c r="B3195" i="1" s="1"/>
  <c r="AD3195" i="1"/>
  <c r="AB3195" i="1"/>
  <c r="AE3195" i="1"/>
  <c r="AA3187" i="1"/>
  <c r="AD3187" i="1"/>
  <c r="AD3179" i="1"/>
  <c r="AC3179" i="1"/>
  <c r="AE3179" i="1"/>
  <c r="P3157" i="1"/>
  <c r="AB3157" i="1" s="1"/>
  <c r="AC3157" i="1"/>
  <c r="AD3157" i="1"/>
  <c r="AE3157" i="1"/>
  <c r="P3152" i="1"/>
  <c r="AC3152" i="1"/>
  <c r="AA3152" i="1"/>
  <c r="B3152" i="1" s="1"/>
  <c r="AE3146" i="1"/>
  <c r="AB3146" i="1"/>
  <c r="AC3146" i="1"/>
  <c r="AD3146" i="1"/>
  <c r="AA3146" i="1"/>
  <c r="B3146" i="1" s="1"/>
  <c r="AE3138" i="1"/>
  <c r="AE3130" i="1"/>
  <c r="AC3130" i="1"/>
  <c r="AD3130" i="1"/>
  <c r="AC3122" i="1"/>
  <c r="AE3122" i="1"/>
  <c r="AD3122" i="1"/>
  <c r="P3114" i="1"/>
  <c r="AB3114" i="1" s="1"/>
  <c r="AD3114" i="1"/>
  <c r="AC3114" i="1"/>
  <c r="AE3114" i="1"/>
  <c r="AA3103" i="1"/>
  <c r="B3103" i="1" s="1"/>
  <c r="AE3103" i="1"/>
  <c r="AC3103" i="1"/>
  <c r="AB3103" i="1"/>
  <c r="AD3103" i="1"/>
  <c r="AA3095" i="1"/>
  <c r="B3095" i="1" s="1"/>
  <c r="AE3095" i="1"/>
  <c r="AC3088" i="1"/>
  <c r="AB3088" i="1"/>
  <c r="AD3088" i="1"/>
  <c r="O3080" i="1"/>
  <c r="AC3080" i="1"/>
  <c r="AD3080" i="1"/>
  <c r="AA3080" i="1"/>
  <c r="O3073" i="1"/>
  <c r="AA3073" i="1"/>
  <c r="B3073" i="1" s="1"/>
  <c r="AC3073" i="1"/>
  <c r="AB3073" i="1"/>
  <c r="AE3073" i="1"/>
  <c r="AA3065" i="1"/>
  <c r="AB3065" i="1"/>
  <c r="AC3065" i="1"/>
  <c r="AD3065" i="1"/>
  <c r="AE3065" i="1"/>
  <c r="AE3057" i="1"/>
  <c r="AC3057" i="1"/>
  <c r="AD3057" i="1"/>
  <c r="AE3051" i="1"/>
  <c r="AB3051" i="1"/>
  <c r="AC3051" i="1"/>
  <c r="AA3051" i="1"/>
  <c r="AD3051" i="1"/>
  <c r="AA3035" i="1"/>
  <c r="AD3035" i="1"/>
  <c r="AE3035" i="1"/>
  <c r="AD3027" i="1"/>
  <c r="AE3027" i="1"/>
  <c r="AC3027" i="1"/>
  <c r="O3021" i="1"/>
  <c r="AA3021" i="1"/>
  <c r="B3021" i="1" s="1"/>
  <c r="AC3021" i="1"/>
  <c r="AD3021" i="1"/>
  <c r="AB3021" i="1"/>
  <c r="AE3021" i="1"/>
  <c r="O3013" i="1"/>
  <c r="AE3013" i="1"/>
  <c r="AC3013" i="1"/>
  <c r="AB3013" i="1"/>
  <c r="AD3013" i="1"/>
  <c r="AA3013" i="1"/>
  <c r="B3013" i="1" s="1"/>
  <c r="C3013" i="1" s="1"/>
  <c r="AA3005" i="1"/>
  <c r="B3005" i="1" s="1"/>
  <c r="C3005" i="1" s="1"/>
  <c r="AE3005" i="1"/>
  <c r="AB3005" i="1"/>
  <c r="AD3005" i="1"/>
  <c r="AC3005" i="1"/>
  <c r="AD2998" i="1"/>
  <c r="AB2998" i="1"/>
  <c r="AC2998" i="1"/>
  <c r="AA2998" i="1"/>
  <c r="AE2998" i="1"/>
  <c r="AA2990" i="1"/>
  <c r="B2990" i="1" s="1"/>
  <c r="C2990" i="1" s="1"/>
  <c r="AE2990" i="1"/>
  <c r="AC2990" i="1"/>
  <c r="AD2990" i="1"/>
  <c r="AB2990" i="1"/>
  <c r="AB2982" i="1"/>
  <c r="AA2982" i="1"/>
  <c r="B2982" i="1" s="1"/>
  <c r="C2982" i="1" s="1"/>
  <c r="AC2982" i="1"/>
  <c r="AE2982" i="1"/>
  <c r="AD2982" i="1"/>
  <c r="O2974" i="1"/>
  <c r="AD2974" i="1"/>
  <c r="AA2974" i="1"/>
  <c r="AB2974" i="1"/>
  <c r="AE2974" i="1"/>
  <c r="AC2974" i="1"/>
  <c r="P2966" i="1"/>
  <c r="AA2966" i="1"/>
  <c r="AD2966" i="1"/>
  <c r="AE2966" i="1"/>
  <c r="AB2966" i="1"/>
  <c r="AC2966" i="1"/>
  <c r="AD2959" i="1"/>
  <c r="AC2959" i="1"/>
  <c r="AE2959" i="1"/>
  <c r="AB2959" i="1"/>
  <c r="AA2959" i="1"/>
  <c r="B2959" i="1" s="1"/>
  <c r="C2959" i="1" s="1"/>
  <c r="O2951" i="1"/>
  <c r="AD2951" i="1"/>
  <c r="AE2951" i="1"/>
  <c r="AA2951" i="1"/>
  <c r="B2951" i="1" s="1"/>
  <c r="AC2951" i="1"/>
  <c r="AB2951" i="1"/>
  <c r="AD2943" i="1"/>
  <c r="AB2943" i="1"/>
  <c r="AC2943" i="1"/>
  <c r="AE2943" i="1"/>
  <c r="AA2943" i="1"/>
  <c r="AD2936" i="1"/>
  <c r="AE2936" i="1"/>
  <c r="AC2936" i="1"/>
  <c r="AB2936" i="1"/>
  <c r="AA2936" i="1"/>
  <c r="B2936" i="1" s="1"/>
  <c r="C2936" i="1" s="1"/>
  <c r="AA2929" i="1"/>
  <c r="B2929" i="1" s="1"/>
  <c r="C2929" i="1" s="1"/>
  <c r="AD2929" i="1"/>
  <c r="AB2929" i="1"/>
  <c r="AC2929" i="1"/>
  <c r="AE2929" i="1"/>
  <c r="P2921" i="1"/>
  <c r="AA2921" i="1"/>
  <c r="B2921" i="1" s="1"/>
  <c r="C2921" i="1" s="1"/>
  <c r="AB2921" i="1"/>
  <c r="AE2921" i="1"/>
  <c r="AC2921" i="1"/>
  <c r="AD2921" i="1"/>
  <c r="AA2914" i="1"/>
  <c r="B2914" i="1" s="1"/>
  <c r="AB2914" i="1"/>
  <c r="AD2914" i="1"/>
  <c r="AE2914" i="1"/>
  <c r="AC2914" i="1"/>
  <c r="AC2906" i="1"/>
  <c r="AB2906" i="1"/>
  <c r="AA2906" i="1"/>
  <c r="AE2906" i="1"/>
  <c r="AD2906" i="1"/>
  <c r="AC2899" i="1"/>
  <c r="AB2899" i="1"/>
  <c r="AD2899" i="1"/>
  <c r="AA2899" i="1"/>
  <c r="B2899" i="1" s="1"/>
  <c r="AE2899" i="1"/>
  <c r="AE2891" i="1"/>
  <c r="AC2891" i="1"/>
  <c r="AD2891" i="1"/>
  <c r="AC2884" i="1"/>
  <c r="AD2884" i="1"/>
  <c r="AE2884" i="1"/>
  <c r="AD2879" i="1"/>
  <c r="AA2879" i="1"/>
  <c r="AB2879" i="1"/>
  <c r="AE2879" i="1"/>
  <c r="AC2879" i="1"/>
  <c r="AD2873" i="1"/>
  <c r="AA2873" i="1"/>
  <c r="B2873" i="1" s="1"/>
  <c r="AC2873" i="1"/>
  <c r="AE2873" i="1"/>
  <c r="AB2873" i="1"/>
  <c r="P2868" i="1"/>
  <c r="AA2868" i="1"/>
  <c r="B2868" i="1" s="1"/>
  <c r="AC2868" i="1"/>
  <c r="AB2868" i="1"/>
  <c r="AD2868" i="1"/>
  <c r="AE2868" i="1"/>
  <c r="AB2855" i="1"/>
  <c r="AA2855" i="1"/>
  <c r="B2855" i="1" s="1"/>
  <c r="AC2855" i="1"/>
  <c r="AD2855" i="1"/>
  <c r="AE2855" i="1"/>
  <c r="P2847" i="1"/>
  <c r="AD2847" i="1"/>
  <c r="AE2847" i="1"/>
  <c r="AC2847" i="1"/>
  <c r="AB2847" i="1"/>
  <c r="AA2847" i="1"/>
  <c r="O2840" i="1"/>
  <c r="AB2840" i="1"/>
  <c r="AE2840" i="1"/>
  <c r="AC2840" i="1"/>
  <c r="AD2840" i="1"/>
  <c r="AA2840" i="1"/>
  <c r="B2840" i="1" s="1"/>
  <c r="C2840" i="1" s="1"/>
  <c r="AE2835" i="1"/>
  <c r="AA2835" i="1"/>
  <c r="B2835" i="1" s="1"/>
  <c r="AB2835" i="1"/>
  <c r="AA2820" i="1"/>
  <c r="AC2820" i="1"/>
  <c r="AD2820" i="1"/>
  <c r="AB2820" i="1"/>
  <c r="AE2820" i="1"/>
  <c r="AE2812" i="1"/>
  <c r="AD2812" i="1"/>
  <c r="AA2812" i="1"/>
  <c r="AB2812" i="1"/>
  <c r="AC2812" i="1"/>
  <c r="P2807" i="1"/>
  <c r="AB2807" i="1"/>
  <c r="AE2807" i="1"/>
  <c r="AA2807" i="1"/>
  <c r="AC2807" i="1"/>
  <c r="AD2807" i="1"/>
  <c r="AE2799" i="1"/>
  <c r="AD2799" i="1"/>
  <c r="AA2799" i="1"/>
  <c r="B2799" i="1" s="1"/>
  <c r="AB3216" i="1"/>
  <c r="N3210" i="1"/>
  <c r="AJ3210" i="1"/>
  <c r="AK3210" i="1" s="1"/>
  <c r="AJ3203" i="1"/>
  <c r="AK3203" i="1" s="1"/>
  <c r="AJ3179" i="1"/>
  <c r="AK3179" i="1" s="1"/>
  <c r="AJ3157" i="1"/>
  <c r="AK3157" i="1" s="1"/>
  <c r="AJ3130" i="1"/>
  <c r="AK3130" i="1" s="1"/>
  <c r="AJ3122" i="1"/>
  <c r="AK3122" i="1" s="1"/>
  <c r="O3114" i="1"/>
  <c r="AA3114" i="1" s="1"/>
  <c r="B3114" i="1" s="1"/>
  <c r="C3114" i="1" s="1"/>
  <c r="AJ3114" i="1"/>
  <c r="AK3114" i="1" s="1"/>
  <c r="AJ3103" i="1"/>
  <c r="AK3103" i="1" s="1"/>
  <c r="AJ3095" i="1"/>
  <c r="AK3095" i="1" s="1"/>
  <c r="AJ3088" i="1"/>
  <c r="AK3088" i="1" s="1"/>
  <c r="N3080" i="1"/>
  <c r="AJ3080" i="1"/>
  <c r="AK3080" i="1" s="1"/>
  <c r="AJ3073" i="1"/>
  <c r="AK3073" i="1" s="1"/>
  <c r="N3065" i="1"/>
  <c r="AJ3065" i="1"/>
  <c r="AK3065" i="1" s="1"/>
  <c r="AJ3057" i="1"/>
  <c r="AK3057" i="1" s="1"/>
  <c r="AJ3051" i="1"/>
  <c r="AK3051" i="1" s="1"/>
  <c r="AJ3035" i="1"/>
  <c r="AK3035" i="1" s="1"/>
  <c r="N3027" i="1"/>
  <c r="AJ3027" i="1"/>
  <c r="AK3027" i="1" s="1"/>
  <c r="AJ3021" i="1"/>
  <c r="AK3021" i="1" s="1"/>
  <c r="N3013" i="1"/>
  <c r="AJ3013" i="1"/>
  <c r="AK3013" i="1" s="1"/>
  <c r="AJ2998" i="1"/>
  <c r="AK2998" i="1" s="1"/>
  <c r="AJ2990" i="1"/>
  <c r="AK2990" i="1" s="1"/>
  <c r="AJ2982" i="1"/>
  <c r="AK2982" i="1" s="1"/>
  <c r="AJ2974" i="1"/>
  <c r="AK2974" i="1" s="1"/>
  <c r="AJ2966" i="1"/>
  <c r="AK2966" i="1" s="1"/>
  <c r="AJ2959" i="1"/>
  <c r="AK2959" i="1" s="1"/>
  <c r="AJ2951" i="1"/>
  <c r="AK2951" i="1" s="1"/>
  <c r="AJ2943" i="1"/>
  <c r="AK2943" i="1" s="1"/>
  <c r="AJ2936" i="1"/>
  <c r="AK2936" i="1" s="1"/>
  <c r="N2929" i="1"/>
  <c r="AJ2929" i="1"/>
  <c r="AK2929" i="1" s="1"/>
  <c r="N2921" i="1"/>
  <c r="AJ2921" i="1"/>
  <c r="AK2921" i="1" s="1"/>
  <c r="AJ2914" i="1"/>
  <c r="AK2914" i="1" s="1"/>
  <c r="AJ2906" i="1"/>
  <c r="AK2906" i="1" s="1"/>
  <c r="AJ2899" i="1"/>
  <c r="AK2899" i="1" s="1"/>
  <c r="AJ2891" i="1"/>
  <c r="AK2891" i="1" s="1"/>
  <c r="O2884" i="1"/>
  <c r="AA2884" i="1" s="1"/>
  <c r="B2884" i="1" s="1"/>
  <c r="C2884" i="1" s="1"/>
  <c r="AJ2884" i="1"/>
  <c r="AK2884" i="1" s="1"/>
  <c r="D2879" i="1"/>
  <c r="AJ2879" i="1"/>
  <c r="AK2879" i="1" s="1"/>
  <c r="D2873" i="1"/>
  <c r="AJ2873" i="1"/>
  <c r="AK2873" i="1" s="1"/>
  <c r="D2868" i="1"/>
  <c r="AJ2868" i="1"/>
  <c r="AK2868" i="1" s="1"/>
  <c r="D2855" i="1"/>
  <c r="AJ2855" i="1"/>
  <c r="AK2855" i="1" s="1"/>
  <c r="AJ2847" i="1"/>
  <c r="AK2847" i="1" s="1"/>
  <c r="AJ2840" i="1"/>
  <c r="AK2840" i="1" s="1"/>
  <c r="D2835" i="1"/>
  <c r="AJ2835" i="1"/>
  <c r="AK2835" i="1" s="1"/>
  <c r="AJ2820" i="1"/>
  <c r="AK2820" i="1" s="1"/>
  <c r="AJ2812" i="1"/>
  <c r="AK2812" i="1" s="1"/>
  <c r="AJ2807" i="1"/>
  <c r="AK2807" i="1" s="1"/>
  <c r="AJ2799" i="1"/>
  <c r="AK2799" i="1" s="1"/>
  <c r="AC3204" i="1"/>
  <c r="AC3201" i="1"/>
  <c r="AC3167" i="1"/>
  <c r="P3217" i="1"/>
  <c r="AD3217" i="1"/>
  <c r="AE3217" i="1"/>
  <c r="AC3209" i="1"/>
  <c r="AD3209" i="1"/>
  <c r="AA3209" i="1"/>
  <c r="B3209" i="1" s="1"/>
  <c r="C3209" i="1" s="1"/>
  <c r="O3202" i="1"/>
  <c r="AB3202" i="1"/>
  <c r="AE3202" i="1"/>
  <c r="AC3202" i="1"/>
  <c r="P3186" i="1"/>
  <c r="AB3186" i="1"/>
  <c r="AE3186" i="1"/>
  <c r="AC3186" i="1"/>
  <c r="AC3178" i="1"/>
  <c r="AD3178" i="1"/>
  <c r="P3172" i="1"/>
  <c r="AD3172" i="1"/>
  <c r="AE3172" i="1"/>
  <c r="AA3168" i="1"/>
  <c r="B3168" i="1" s="1"/>
  <c r="AB3168" i="1"/>
  <c r="AE3168" i="1"/>
  <c r="AD3168" i="1"/>
  <c r="O3145" i="1"/>
  <c r="AE3145" i="1"/>
  <c r="AA3145" i="1"/>
  <c r="B3145" i="1" s="1"/>
  <c r="AC3145" i="1"/>
  <c r="AB3145" i="1"/>
  <c r="AD3145" i="1"/>
  <c r="AC3137" i="1"/>
  <c r="AE3137" i="1"/>
  <c r="AD3137" i="1"/>
  <c r="AD3129" i="1"/>
  <c r="AE3129" i="1"/>
  <c r="AC3129" i="1"/>
  <c r="AD3121" i="1"/>
  <c r="AE3121" i="1"/>
  <c r="AD3113" i="1"/>
  <c r="AE3113" i="1"/>
  <c r="AC3102" i="1"/>
  <c r="AE3102" i="1"/>
  <c r="AB3102" i="1"/>
  <c r="AD3102" i="1"/>
  <c r="AB3087" i="1"/>
  <c r="AA3087" i="1"/>
  <c r="B3087" i="1" s="1"/>
  <c r="C3087" i="1" s="1"/>
  <c r="AC3087" i="1"/>
  <c r="AE3087" i="1"/>
  <c r="AD3087" i="1"/>
  <c r="AE3079" i="1"/>
  <c r="AB3079" i="1"/>
  <c r="AA3079" i="1"/>
  <c r="B3079" i="1" s="1"/>
  <c r="AD3072" i="1"/>
  <c r="AA3072" i="1"/>
  <c r="B3072" i="1" s="1"/>
  <c r="AB3072" i="1"/>
  <c r="AC3072" i="1"/>
  <c r="AE3072" i="1"/>
  <c r="AE3064" i="1"/>
  <c r="AC3064" i="1"/>
  <c r="AB3064" i="1"/>
  <c r="AD3064" i="1"/>
  <c r="AA3064" i="1"/>
  <c r="B3064" i="1" s="1"/>
  <c r="C3064" i="1" s="1"/>
  <c r="AC3063" i="1"/>
  <c r="AD3063" i="1"/>
  <c r="AE3063" i="1"/>
  <c r="AA3056" i="1"/>
  <c r="B3056" i="1" s="1"/>
  <c r="C3056" i="1" s="1"/>
  <c r="AB3056" i="1"/>
  <c r="AC3056" i="1"/>
  <c r="AD3056" i="1"/>
  <c r="AE3056" i="1"/>
  <c r="AA3050" i="1"/>
  <c r="AB3050" i="1"/>
  <c r="AC3050" i="1"/>
  <c r="AA3041" i="1"/>
  <c r="AD3041" i="1"/>
  <c r="AE3041" i="1"/>
  <c r="AB3041" i="1"/>
  <c r="AC3041" i="1"/>
  <c r="AA3034" i="1"/>
  <c r="B3034" i="1" s="1"/>
  <c r="C3034" i="1" s="1"/>
  <c r="AC3034" i="1"/>
  <c r="AB3034" i="1"/>
  <c r="AE3034" i="1"/>
  <c r="AD3034" i="1"/>
  <c r="O3026" i="1"/>
  <c r="AC3026" i="1" s="1"/>
  <c r="AA3026" i="1"/>
  <c r="B3026" i="1" s="1"/>
  <c r="AB3026" i="1"/>
  <c r="AE3026" i="1"/>
  <c r="O3020" i="1"/>
  <c r="AB3020" i="1"/>
  <c r="AD3020" i="1"/>
  <c r="AE3020" i="1"/>
  <c r="AA3020" i="1"/>
  <c r="B3020" i="1" s="1"/>
  <c r="C3020" i="1" s="1"/>
  <c r="AC3020" i="1"/>
  <c r="O3012" i="1"/>
  <c r="AB3012" i="1"/>
  <c r="AA3012" i="1"/>
  <c r="B3012" i="1" s="1"/>
  <c r="C3012" i="1" s="1"/>
  <c r="AD3012" i="1"/>
  <c r="AC3012" i="1"/>
  <c r="AE3012" i="1"/>
  <c r="P3004" i="1"/>
  <c r="AE3004" i="1"/>
  <c r="AA3004" i="1"/>
  <c r="B3004" i="1" s="1"/>
  <c r="C3004" i="1" s="1"/>
  <c r="AC3004" i="1"/>
  <c r="AB3004" i="1"/>
  <c r="AD3004" i="1"/>
  <c r="AA2997" i="1"/>
  <c r="AD2997" i="1"/>
  <c r="AB2997" i="1"/>
  <c r="AE2997" i="1"/>
  <c r="AC2997" i="1"/>
  <c r="AC2989" i="1"/>
  <c r="AB2989" i="1"/>
  <c r="AD2989" i="1"/>
  <c r="AA2989" i="1"/>
  <c r="B2989" i="1" s="1"/>
  <c r="C2989" i="1" s="1"/>
  <c r="AE2989" i="1"/>
  <c r="AC2981" i="1"/>
  <c r="AB2981" i="1"/>
  <c r="AE2981" i="1"/>
  <c r="AA2981" i="1"/>
  <c r="B2981" i="1" s="1"/>
  <c r="C2981" i="1" s="1"/>
  <c r="AD2981" i="1"/>
  <c r="AB2973" i="1"/>
  <c r="AC2973" i="1"/>
  <c r="AA2973" i="1"/>
  <c r="B2973" i="1" s="1"/>
  <c r="C2973" i="1" s="1"/>
  <c r="AD2973" i="1"/>
  <c r="AE2973" i="1"/>
  <c r="AC2965" i="1"/>
  <c r="AB2965" i="1"/>
  <c r="AA2965" i="1"/>
  <c r="B2965" i="1" s="1"/>
  <c r="C2965" i="1" s="1"/>
  <c r="AE2965" i="1"/>
  <c r="AD2965" i="1"/>
  <c r="AB2958" i="1"/>
  <c r="AE2958" i="1"/>
  <c r="AA2958" i="1"/>
  <c r="B2958" i="1" s="1"/>
  <c r="C2958" i="1" s="1"/>
  <c r="AC2958" i="1"/>
  <c r="AD2958" i="1"/>
  <c r="AD2950" i="1"/>
  <c r="AA2950" i="1"/>
  <c r="B2950" i="1" s="1"/>
  <c r="C2950" i="1" s="1"/>
  <c r="AC2950" i="1"/>
  <c r="AE2950" i="1"/>
  <c r="AB2950" i="1"/>
  <c r="AC2942" i="1"/>
  <c r="AE2942" i="1"/>
  <c r="AB2942" i="1"/>
  <c r="AA2942" i="1"/>
  <c r="B2942" i="1" s="1"/>
  <c r="C2942" i="1" s="1"/>
  <c r="AD2942" i="1"/>
  <c r="AC2935" i="1"/>
  <c r="AE2935" i="1"/>
  <c r="AD2935" i="1"/>
  <c r="AB2935" i="1"/>
  <c r="AA2935" i="1"/>
  <c r="D2928" i="1"/>
  <c r="AC2928" i="1"/>
  <c r="AB2928" i="1"/>
  <c r="AD2928" i="1"/>
  <c r="AE2928" i="1"/>
  <c r="AA2928" i="1"/>
  <c r="O2920" i="1"/>
  <c r="AA2920" i="1"/>
  <c r="B2920" i="1" s="1"/>
  <c r="AC2920" i="1"/>
  <c r="AB2920" i="1"/>
  <c r="AE2920" i="1"/>
  <c r="AD2920" i="1"/>
  <c r="P2913" i="1"/>
  <c r="AC2913" i="1" s="1"/>
  <c r="AD2913" i="1"/>
  <c r="AA2913" i="1"/>
  <c r="B2913" i="1" s="1"/>
  <c r="AE2913" i="1"/>
  <c r="AB2905" i="1"/>
  <c r="AA2905" i="1"/>
  <c r="B2905" i="1" s="1"/>
  <c r="C2905" i="1" s="1"/>
  <c r="AD2905" i="1"/>
  <c r="AE2905" i="1"/>
  <c r="AC2905" i="1"/>
  <c r="AD2898" i="1"/>
  <c r="AE2898" i="1"/>
  <c r="AC2898" i="1"/>
  <c r="AC2890" i="1"/>
  <c r="AD2890" i="1"/>
  <c r="AE2890" i="1"/>
  <c r="AD2878" i="1"/>
  <c r="AE2878" i="1"/>
  <c r="AC2878" i="1"/>
  <c r="AE2872" i="1"/>
  <c r="AA2872" i="1"/>
  <c r="B2872" i="1" s="1"/>
  <c r="AB2872" i="1"/>
  <c r="AD2872" i="1"/>
  <c r="AC2872" i="1"/>
  <c r="D2867" i="1"/>
  <c r="AD2867" i="1"/>
  <c r="AA2867" i="1"/>
  <c r="B2867" i="1" s="1"/>
  <c r="AB2867" i="1"/>
  <c r="AE2867" i="1"/>
  <c r="AC2867" i="1"/>
  <c r="AD2860" i="1"/>
  <c r="AE2860" i="1"/>
  <c r="AA2860" i="1"/>
  <c r="B2860" i="1" s="1"/>
  <c r="C2860" i="1" s="1"/>
  <c r="AC2860" i="1"/>
  <c r="AB2860" i="1"/>
  <c r="AE2854" i="1"/>
  <c r="AA2854" i="1"/>
  <c r="B2854" i="1" s="1"/>
  <c r="AB2854" i="1"/>
  <c r="P2846" i="1"/>
  <c r="AD2846" i="1"/>
  <c r="AA2846" i="1"/>
  <c r="AB2846" i="1"/>
  <c r="AE2846" i="1"/>
  <c r="AC2846" i="1"/>
  <c r="AB2834" i="1"/>
  <c r="AD2834" i="1"/>
  <c r="AE2834" i="1"/>
  <c r="AC2834" i="1"/>
  <c r="AA2834" i="1"/>
  <c r="B2834" i="1" s="1"/>
  <c r="AA2827" i="1"/>
  <c r="B2827" i="1" s="1"/>
  <c r="C2827" i="1" s="1"/>
  <c r="AB2827" i="1"/>
  <c r="AC2827" i="1"/>
  <c r="AD2827" i="1"/>
  <c r="AE2827" i="1"/>
  <c r="AD2819" i="1"/>
  <c r="AE2819" i="1"/>
  <c r="AC2819" i="1"/>
  <c r="AA2819" i="1"/>
  <c r="B2819" i="1" s="1"/>
  <c r="AB2819" i="1"/>
  <c r="AB2811" i="1"/>
  <c r="AE2811" i="1"/>
  <c r="AA2811" i="1"/>
  <c r="B2811" i="1" s="1"/>
  <c r="C2811" i="1" s="1"/>
  <c r="AD2811" i="1"/>
  <c r="AC2811" i="1"/>
  <c r="O2806" i="1"/>
  <c r="AD2806" i="1"/>
  <c r="AB2806" i="1"/>
  <c r="AA2806" i="1"/>
  <c r="AC2806" i="1"/>
  <c r="AE2806" i="1"/>
  <c r="AB2798" i="1"/>
  <c r="AD2798" i="1"/>
  <c r="AC2798" i="1"/>
  <c r="AA2798" i="1"/>
  <c r="B2798" i="1" s="1"/>
  <c r="AE2798" i="1"/>
  <c r="D3038" i="1"/>
  <c r="AB3201" i="1"/>
  <c r="AA3186" i="1"/>
  <c r="B3186" i="1" s="1"/>
  <c r="C3186" i="1" s="1"/>
  <c r="AB3167" i="1"/>
  <c r="N3077" i="1"/>
  <c r="N2947" i="1"/>
  <c r="AC3195" i="1"/>
  <c r="AC3113" i="1"/>
  <c r="P3216" i="1"/>
  <c r="AE3216" i="1"/>
  <c r="AC3216" i="1"/>
  <c r="P3208" i="1"/>
  <c r="AB3208" i="1"/>
  <c r="AD3208" i="1"/>
  <c r="AE3208" i="1"/>
  <c r="AD3201" i="1"/>
  <c r="AE3201" i="1"/>
  <c r="P3193" i="1"/>
  <c r="AB3193" i="1"/>
  <c r="AE3193" i="1"/>
  <c r="AA3193" i="1"/>
  <c r="B3193" i="1" s="1"/>
  <c r="C3193" i="1" s="1"/>
  <c r="P3185" i="1"/>
  <c r="AB3185" i="1"/>
  <c r="AC3185" i="1"/>
  <c r="AE3177" i="1"/>
  <c r="AC3177" i="1"/>
  <c r="P3171" i="1"/>
  <c r="AD3171" i="1"/>
  <c r="AE3171" i="1"/>
  <c r="AC3171" i="1"/>
  <c r="AA3171" i="1"/>
  <c r="B3171" i="1" s="1"/>
  <c r="C3171" i="1" s="1"/>
  <c r="AD3167" i="1"/>
  <c r="AE3167" i="1"/>
  <c r="O3156" i="1"/>
  <c r="AB3156" i="1" s="1"/>
  <c r="AA3156" i="1"/>
  <c r="AD3156" i="1"/>
  <c r="AE3156" i="1"/>
  <c r="O3151" i="1"/>
  <c r="AC3151" i="1" s="1"/>
  <c r="AE3151" i="1"/>
  <c r="O3136" i="1"/>
  <c r="AA3136" i="1" s="1"/>
  <c r="B3136" i="1" s="1"/>
  <c r="C3136" i="1" s="1"/>
  <c r="AC3136" i="1"/>
  <c r="AD3136" i="1"/>
  <c r="AE3136" i="1"/>
  <c r="AE3128" i="1"/>
  <c r="AC3128" i="1"/>
  <c r="AD3128" i="1"/>
  <c r="AE3120" i="1"/>
  <c r="AA3120" i="1"/>
  <c r="B3120" i="1" s="1"/>
  <c r="AC3120" i="1"/>
  <c r="AD3120" i="1"/>
  <c r="AB3120" i="1"/>
  <c r="AA3112" i="1"/>
  <c r="B3112" i="1" s="1"/>
  <c r="C3112" i="1" s="1"/>
  <c r="AB3112" i="1"/>
  <c r="AE3112" i="1"/>
  <c r="AC3112" i="1"/>
  <c r="AA3106" i="1"/>
  <c r="B3106" i="1" s="1"/>
  <c r="C3106" i="1" s="1"/>
  <c r="AB3106" i="1"/>
  <c r="AC3101" i="1"/>
  <c r="AE3101" i="1"/>
  <c r="AA3101" i="1"/>
  <c r="B3101" i="1" s="1"/>
  <c r="AB3101" i="1"/>
  <c r="AD3101" i="1"/>
  <c r="AC3094" i="1"/>
  <c r="AD3094" i="1"/>
  <c r="AE3094" i="1"/>
  <c r="AE3086" i="1"/>
  <c r="AA3086" i="1"/>
  <c r="AC3086" i="1"/>
  <c r="AB3086" i="1"/>
  <c r="AD3086" i="1"/>
  <c r="AB3078" i="1"/>
  <c r="AC3078" i="1"/>
  <c r="AA3078" i="1"/>
  <c r="AD3078" i="1"/>
  <c r="AE3078" i="1"/>
  <c r="AE3071" i="1"/>
  <c r="AB3071" i="1"/>
  <c r="AA3071" i="1"/>
  <c r="O3068" i="1"/>
  <c r="AD3068" i="1"/>
  <c r="AE3068" i="1"/>
  <c r="AB3068" i="1"/>
  <c r="AA3068" i="1"/>
  <c r="AC3068" i="1"/>
  <c r="O3062" i="1"/>
  <c r="AA3062" i="1" s="1"/>
  <c r="B3062" i="1" s="1"/>
  <c r="C3062" i="1" s="1"/>
  <c r="AD3062" i="1"/>
  <c r="AE3062" i="1"/>
  <c r="AC3062" i="1"/>
  <c r="AB3055" i="1"/>
  <c r="AA3055" i="1"/>
  <c r="AC3055" i="1"/>
  <c r="AE3055" i="1"/>
  <c r="P3049" i="1"/>
  <c r="AC3049" i="1"/>
  <c r="AD3049" i="1"/>
  <c r="AA3049" i="1"/>
  <c r="B3049" i="1" s="1"/>
  <c r="C3049" i="1" s="1"/>
  <c r="AB3049" i="1"/>
  <c r="AE3049" i="1"/>
  <c r="O3044" i="1"/>
  <c r="AC3044" i="1"/>
  <c r="AD3044" i="1"/>
  <c r="AA3044" i="1"/>
  <c r="AE3044" i="1"/>
  <c r="P3040" i="1"/>
  <c r="AE3040" i="1"/>
  <c r="AA3040" i="1"/>
  <c r="B3040" i="1" s="1"/>
  <c r="AB3040" i="1"/>
  <c r="AC3040" i="1"/>
  <c r="AD3040" i="1"/>
  <c r="AB3033" i="1"/>
  <c r="AC3033" i="1"/>
  <c r="AA3033" i="1"/>
  <c r="B3033" i="1" s="1"/>
  <c r="C3033" i="1" s="1"/>
  <c r="AE3033" i="1"/>
  <c r="AD3033" i="1"/>
  <c r="AD3025" i="1"/>
  <c r="AB3025" i="1"/>
  <c r="AA3025" i="1"/>
  <c r="AC3025" i="1"/>
  <c r="AE3025" i="1"/>
  <c r="O3019" i="1"/>
  <c r="AC3019" i="1"/>
  <c r="AE3019" i="1"/>
  <c r="AB3019" i="1"/>
  <c r="AD3019" i="1"/>
  <c r="AA3019" i="1"/>
  <c r="B3019" i="1" s="1"/>
  <c r="C3019" i="1" s="1"/>
  <c r="AA3011" i="1"/>
  <c r="B3011" i="1" s="1"/>
  <c r="AD3011" i="1"/>
  <c r="AC3011" i="1"/>
  <c r="AE3011" i="1"/>
  <c r="AB3011" i="1"/>
  <c r="O3003" i="1"/>
  <c r="AC3003" i="1"/>
  <c r="AE3003" i="1"/>
  <c r="AA3003" i="1"/>
  <c r="B3003" i="1" s="1"/>
  <c r="C3003" i="1" s="1"/>
  <c r="AD3003" i="1"/>
  <c r="AB3003" i="1"/>
  <c r="AD2996" i="1"/>
  <c r="AE2996" i="1"/>
  <c r="AA2996" i="1"/>
  <c r="B2996" i="1" s="1"/>
  <c r="C2996" i="1" s="1"/>
  <c r="AB2996" i="1"/>
  <c r="AC2996" i="1"/>
  <c r="P2988" i="1"/>
  <c r="AC2988" i="1"/>
  <c r="AB2988" i="1"/>
  <c r="AE2988" i="1"/>
  <c r="AD2988" i="1"/>
  <c r="AA2988" i="1"/>
  <c r="B2988" i="1" s="1"/>
  <c r="C2988" i="1" s="1"/>
  <c r="AB2980" i="1"/>
  <c r="AA2980" i="1"/>
  <c r="AD2980" i="1"/>
  <c r="AC2980" i="1"/>
  <c r="AE2980" i="1"/>
  <c r="AA2972" i="1"/>
  <c r="B2972" i="1" s="1"/>
  <c r="C2972" i="1" s="1"/>
  <c r="AD2972" i="1"/>
  <c r="AE2972" i="1"/>
  <c r="AB2972" i="1"/>
  <c r="AC2972" i="1"/>
  <c r="AB2957" i="1"/>
  <c r="AC2957" i="1"/>
  <c r="AD2957" i="1"/>
  <c r="AA2957" i="1"/>
  <c r="AE2957" i="1"/>
  <c r="AE2949" i="1"/>
  <c r="AB2949" i="1"/>
  <c r="AC2949" i="1"/>
  <c r="AA2949" i="1"/>
  <c r="B2949" i="1" s="1"/>
  <c r="C2949" i="1" s="1"/>
  <c r="AD2949" i="1"/>
  <c r="AA2941" i="1"/>
  <c r="B2941" i="1" s="1"/>
  <c r="C2941" i="1" s="1"/>
  <c r="AB2941" i="1"/>
  <c r="AD2941" i="1"/>
  <c r="AE2941" i="1"/>
  <c r="AC2941" i="1"/>
  <c r="AC2934" i="1"/>
  <c r="AD2934" i="1"/>
  <c r="AE2934" i="1"/>
  <c r="AA2934" i="1"/>
  <c r="B2934" i="1" s="1"/>
  <c r="AB2934" i="1"/>
  <c r="AB2927" i="1"/>
  <c r="AA2927" i="1"/>
  <c r="B2927" i="1" s="1"/>
  <c r="AD2927" i="1"/>
  <c r="AE2927" i="1"/>
  <c r="AC2927" i="1"/>
  <c r="AB2919" i="1"/>
  <c r="AD2919" i="1"/>
  <c r="AE2919" i="1"/>
  <c r="AA2919" i="1"/>
  <c r="B2919" i="1" s="1"/>
  <c r="C2919" i="1" s="1"/>
  <c r="AC2919" i="1"/>
  <c r="AB2912" i="1"/>
  <c r="AE2912" i="1"/>
  <c r="AD2912" i="1"/>
  <c r="AA2912" i="1"/>
  <c r="B2912" i="1" s="1"/>
  <c r="AC2912" i="1"/>
  <c r="AA2904" i="1"/>
  <c r="AC2904" i="1"/>
  <c r="AB2904" i="1"/>
  <c r="AD2904" i="1"/>
  <c r="AE2904" i="1"/>
  <c r="AC2897" i="1"/>
  <c r="AD2897" i="1"/>
  <c r="AE2897" i="1"/>
  <c r="AC2889" i="1"/>
  <c r="AD2889" i="1"/>
  <c r="AE2889" i="1"/>
  <c r="AA2866" i="1"/>
  <c r="B2866" i="1" s="1"/>
  <c r="C2866" i="1" s="1"/>
  <c r="AB2866" i="1"/>
  <c r="AC2866" i="1"/>
  <c r="AD2866" i="1"/>
  <c r="AE2866" i="1"/>
  <c r="AE2859" i="1"/>
  <c r="AA2859" i="1"/>
  <c r="B2859" i="1" s="1"/>
  <c r="C2859" i="1" s="1"/>
  <c r="AB2859" i="1"/>
  <c r="AD2859" i="1"/>
  <c r="AC2859" i="1"/>
  <c r="AA2853" i="1"/>
  <c r="B2853" i="1" s="1"/>
  <c r="AE2853" i="1"/>
  <c r="AB2853" i="1"/>
  <c r="AD2845" i="1"/>
  <c r="AB2845" i="1"/>
  <c r="AC2845" i="1"/>
  <c r="AE2845" i="1"/>
  <c r="AA2845" i="1"/>
  <c r="AE2833" i="1"/>
  <c r="AD2833" i="1"/>
  <c r="AA2833" i="1"/>
  <c r="AB2833" i="1"/>
  <c r="AC2833" i="1"/>
  <c r="AA2826" i="1"/>
  <c r="AD2826" i="1"/>
  <c r="AE2826" i="1"/>
  <c r="AC2826" i="1"/>
  <c r="AB2826" i="1"/>
  <c r="AB2818" i="1"/>
  <c r="AA2818" i="1"/>
  <c r="B2818" i="1" s="1"/>
  <c r="AC2818" i="1"/>
  <c r="AE2818" i="1"/>
  <c r="AD2818" i="1"/>
  <c r="AE2810" i="1"/>
  <c r="AC2810" i="1"/>
  <c r="AB2810" i="1"/>
  <c r="AD2810" i="1"/>
  <c r="AA2810" i="1"/>
  <c r="B2810" i="1" s="1"/>
  <c r="AB2805" i="1"/>
  <c r="AC2805" i="1"/>
  <c r="AA2805" i="1"/>
  <c r="B2805" i="1" s="1"/>
  <c r="C2805" i="1" s="1"/>
  <c r="AB2797" i="1"/>
  <c r="AD2797" i="1"/>
  <c r="AA2797" i="1"/>
  <c r="B2797" i="1" s="1"/>
  <c r="C2797" i="1" s="1"/>
  <c r="AE2797" i="1"/>
  <c r="AC2797" i="1"/>
  <c r="O3208" i="1"/>
  <c r="AC3218" i="1"/>
  <c r="AC3210" i="1"/>
  <c r="AC3172" i="1"/>
  <c r="AJ3208" i="1"/>
  <c r="AK3208" i="1" s="1"/>
  <c r="AJ3201" i="1"/>
  <c r="AK3201" i="1" s="1"/>
  <c r="AJ3177" i="1"/>
  <c r="AK3177" i="1" s="1"/>
  <c r="AJ3167" i="1"/>
  <c r="AK3167" i="1" s="1"/>
  <c r="AJ3156" i="1"/>
  <c r="AK3156" i="1" s="1"/>
  <c r="AJ3151" i="1"/>
  <c r="AK3151" i="1" s="1"/>
  <c r="AJ3144" i="1"/>
  <c r="AK3144" i="1" s="1"/>
  <c r="AJ3136" i="1"/>
  <c r="AK3136" i="1" s="1"/>
  <c r="AJ3128" i="1"/>
  <c r="AK3128" i="1" s="1"/>
  <c r="AJ3120" i="1"/>
  <c r="AK3120" i="1" s="1"/>
  <c r="AJ3112" i="1"/>
  <c r="AK3112" i="1" s="1"/>
  <c r="AJ3106" i="1"/>
  <c r="AK3106" i="1" s="1"/>
  <c r="AJ3094" i="1"/>
  <c r="AK3094" i="1" s="1"/>
  <c r="AJ3086" i="1"/>
  <c r="AK3086" i="1" s="1"/>
  <c r="AJ3078" i="1"/>
  <c r="AK3078" i="1" s="1"/>
  <c r="AJ3071" i="1"/>
  <c r="AK3071" i="1" s="1"/>
  <c r="AJ3068" i="1"/>
  <c r="AK3068" i="1" s="1"/>
  <c r="AJ3062" i="1"/>
  <c r="AK3062" i="1" s="1"/>
  <c r="AJ3055" i="1"/>
  <c r="AK3055" i="1" s="1"/>
  <c r="AJ3049" i="1"/>
  <c r="AK3049" i="1" s="1"/>
  <c r="AJ3044" i="1"/>
  <c r="AK3044" i="1" s="1"/>
  <c r="AJ3040" i="1"/>
  <c r="AK3040" i="1" s="1"/>
  <c r="AJ3033" i="1"/>
  <c r="AK3033" i="1" s="1"/>
  <c r="AJ3025" i="1"/>
  <c r="AK3025" i="1" s="1"/>
  <c r="AJ3019" i="1"/>
  <c r="AK3019" i="1" s="1"/>
  <c r="AJ3011" i="1"/>
  <c r="AK3011" i="1" s="1"/>
  <c r="AJ3003" i="1"/>
  <c r="AK3003" i="1" s="1"/>
  <c r="AJ2996" i="1"/>
  <c r="AK2996" i="1" s="1"/>
  <c r="AJ2988" i="1"/>
  <c r="AK2988" i="1" s="1"/>
  <c r="AJ2980" i="1"/>
  <c r="AK2980" i="1" s="1"/>
  <c r="AJ2972" i="1"/>
  <c r="AK2972" i="1" s="1"/>
  <c r="AJ2957" i="1"/>
  <c r="AK2957" i="1" s="1"/>
  <c r="AJ2949" i="1"/>
  <c r="AK2949" i="1" s="1"/>
  <c r="AJ2941" i="1"/>
  <c r="AK2941" i="1" s="1"/>
  <c r="AJ2934" i="1"/>
  <c r="AK2934" i="1" s="1"/>
  <c r="AJ2927" i="1"/>
  <c r="AK2927" i="1" s="1"/>
  <c r="AJ2919" i="1"/>
  <c r="AK2919" i="1" s="1"/>
  <c r="N2912" i="1"/>
  <c r="AJ2912" i="1"/>
  <c r="AK2912" i="1" s="1"/>
  <c r="AJ2904" i="1"/>
  <c r="AK2904" i="1" s="1"/>
  <c r="AJ2897" i="1"/>
  <c r="AK2897" i="1" s="1"/>
  <c r="AJ2889" i="1"/>
  <c r="AK2889" i="1" s="1"/>
  <c r="AJ2866" i="1"/>
  <c r="AK2866" i="1" s="1"/>
  <c r="AJ2859" i="1"/>
  <c r="AK2859" i="1" s="1"/>
  <c r="AJ2853" i="1"/>
  <c r="AK2853" i="1" s="1"/>
  <c r="N2845" i="1"/>
  <c r="AJ2845" i="1"/>
  <c r="AK2845" i="1" s="1"/>
  <c r="AJ2833" i="1"/>
  <c r="AK2833" i="1" s="1"/>
  <c r="AJ2826" i="1"/>
  <c r="AK2826" i="1" s="1"/>
  <c r="AJ2818" i="1"/>
  <c r="AK2818" i="1" s="1"/>
  <c r="D2810" i="1"/>
  <c r="AJ2810" i="1"/>
  <c r="AK2810" i="1" s="1"/>
  <c r="AJ2805" i="1"/>
  <c r="AK2805" i="1" s="1"/>
  <c r="AJ2797" i="1"/>
  <c r="AK2797" i="1" s="1"/>
  <c r="N3190" i="1"/>
  <c r="N3149" i="1"/>
  <c r="N3109" i="1"/>
  <c r="N2969" i="1"/>
  <c r="N2954" i="1"/>
  <c r="N2830" i="1"/>
  <c r="AA3218" i="1"/>
  <c r="B3218" i="1" s="1"/>
  <c r="C3218" i="1" s="1"/>
  <c r="AB3210" i="1"/>
  <c r="AB3172" i="1"/>
  <c r="AE3152" i="1"/>
  <c r="AE3106" i="1"/>
  <c r="AE3088" i="1"/>
  <c r="AB3044" i="1"/>
  <c r="AJ3143" i="1"/>
  <c r="AK3143" i="1" s="1"/>
  <c r="AJ3135" i="1"/>
  <c r="AK3135" i="1" s="1"/>
  <c r="AJ3119" i="1"/>
  <c r="AK3119" i="1" s="1"/>
  <c r="AJ3111" i="1"/>
  <c r="AK3111" i="1" s="1"/>
  <c r="AJ3105" i="1"/>
  <c r="AK3105" i="1" s="1"/>
  <c r="AJ3100" i="1"/>
  <c r="AK3100" i="1" s="1"/>
  <c r="AJ3093" i="1"/>
  <c r="AK3093" i="1" s="1"/>
  <c r="AJ3085" i="1"/>
  <c r="AK3085" i="1" s="1"/>
  <c r="AJ3070" i="1"/>
  <c r="AK3070" i="1" s="1"/>
  <c r="AJ3067" i="1"/>
  <c r="AK3067" i="1" s="1"/>
  <c r="N3061" i="1"/>
  <c r="AJ3061" i="1"/>
  <c r="AK3061" i="1" s="1"/>
  <c r="AJ3054" i="1"/>
  <c r="AK3054" i="1" s="1"/>
  <c r="AJ3048" i="1"/>
  <c r="AK3048" i="1" s="1"/>
  <c r="AJ3039" i="1"/>
  <c r="AK3039" i="1" s="1"/>
  <c r="D3032" i="1"/>
  <c r="AJ3032" i="1"/>
  <c r="AK3032" i="1" s="1"/>
  <c r="AJ3018" i="1"/>
  <c r="AK3018" i="1" s="1"/>
  <c r="AJ3010" i="1"/>
  <c r="AK3010" i="1" s="1"/>
  <c r="AJ3002" i="1"/>
  <c r="AK3002" i="1" s="1"/>
  <c r="AJ2995" i="1"/>
  <c r="AK2995" i="1" s="1"/>
  <c r="AJ2987" i="1"/>
  <c r="AK2987" i="1" s="1"/>
  <c r="AJ2979" i="1"/>
  <c r="AK2979" i="1" s="1"/>
  <c r="AJ2971" i="1"/>
  <c r="AK2971" i="1" s="1"/>
  <c r="AJ2964" i="1"/>
  <c r="AK2964" i="1" s="1"/>
  <c r="AJ2956" i="1"/>
  <c r="AK2956" i="1" s="1"/>
  <c r="AJ2948" i="1"/>
  <c r="AK2948" i="1" s="1"/>
  <c r="AJ2940" i="1"/>
  <c r="AK2940" i="1" s="1"/>
  <c r="AJ2933" i="1"/>
  <c r="AK2933" i="1" s="1"/>
  <c r="AJ2926" i="1"/>
  <c r="AK2926" i="1" s="1"/>
  <c r="AJ2911" i="1"/>
  <c r="AK2911" i="1" s="1"/>
  <c r="AJ2903" i="1"/>
  <c r="AK2903" i="1" s="1"/>
  <c r="AJ2896" i="1"/>
  <c r="AK2896" i="1" s="1"/>
  <c r="AJ2888" i="1"/>
  <c r="AK2888" i="1" s="1"/>
  <c r="AJ2883" i="1"/>
  <c r="AK2883" i="1" s="1"/>
  <c r="AC3203" i="1"/>
  <c r="AD3185" i="1"/>
  <c r="AB3152" i="1"/>
  <c r="AC3106" i="1"/>
  <c r="AJ3214" i="1"/>
  <c r="AK3214" i="1" s="1"/>
  <c r="AJ3191" i="1"/>
  <c r="AK3191" i="1" s="1"/>
  <c r="AJ3183" i="1"/>
  <c r="AK3183" i="1" s="1"/>
  <c r="AJ3175" i="1"/>
  <c r="AK3175" i="1" s="1"/>
  <c r="AJ3161" i="1"/>
  <c r="AK3161" i="1" s="1"/>
  <c r="AJ3142" i="1"/>
  <c r="AK3142" i="1" s="1"/>
  <c r="AJ3134" i="1"/>
  <c r="AK3134" i="1" s="1"/>
  <c r="AJ3126" i="1"/>
  <c r="AK3126" i="1" s="1"/>
  <c r="AJ3110" i="1"/>
  <c r="AK3110" i="1" s="1"/>
  <c r="AJ3099" i="1"/>
  <c r="AK3099" i="1" s="1"/>
  <c r="AJ3092" i="1"/>
  <c r="AK3092" i="1" s="1"/>
  <c r="AJ3084" i="1"/>
  <c r="AK3084" i="1" s="1"/>
  <c r="AJ3053" i="1"/>
  <c r="AK3053" i="1" s="1"/>
  <c r="AJ3047" i="1"/>
  <c r="AK3047" i="1" s="1"/>
  <c r="AJ3045" i="1"/>
  <c r="AK3045" i="1" s="1"/>
  <c r="AJ3043" i="1"/>
  <c r="AK3043" i="1" s="1"/>
  <c r="AJ3038" i="1"/>
  <c r="AK3038" i="1" s="1"/>
  <c r="AJ3031" i="1"/>
  <c r="AK3031" i="1" s="1"/>
  <c r="AJ3024" i="1"/>
  <c r="AK3024" i="1" s="1"/>
  <c r="AJ3017" i="1"/>
  <c r="AK3017" i="1" s="1"/>
  <c r="AJ3009" i="1"/>
  <c r="AK3009" i="1" s="1"/>
  <c r="AJ3001" i="1"/>
  <c r="AK3001" i="1" s="1"/>
  <c r="AJ2994" i="1"/>
  <c r="AK2994" i="1" s="1"/>
  <c r="AJ2986" i="1"/>
  <c r="AK2986" i="1" s="1"/>
  <c r="AJ2978" i="1"/>
  <c r="AK2978" i="1" s="1"/>
  <c r="AJ2970" i="1"/>
  <c r="AK2970" i="1" s="1"/>
  <c r="N2963" i="1"/>
  <c r="AJ2963" i="1"/>
  <c r="AK2963" i="1" s="1"/>
  <c r="AJ2955" i="1"/>
  <c r="AK2955" i="1" s="1"/>
  <c r="AJ2947" i="1"/>
  <c r="AK2947" i="1" s="1"/>
  <c r="AJ2925" i="1"/>
  <c r="AK2925" i="1" s="1"/>
  <c r="AJ2918" i="1"/>
  <c r="AK2918" i="1" s="1"/>
  <c r="AA3203" i="1"/>
  <c r="B3203" i="1" s="1"/>
  <c r="C3203" i="1" s="1"/>
  <c r="AD3144" i="1"/>
  <c r="AC3121" i="1"/>
  <c r="AJ3117" i="1"/>
  <c r="AK3117" i="1" s="1"/>
  <c r="AJ3109" i="1"/>
  <c r="AK3109" i="1" s="1"/>
  <c r="N3091" i="1"/>
  <c r="AJ3091" i="1"/>
  <c r="AK3091" i="1" s="1"/>
  <c r="AJ3083" i="1"/>
  <c r="AK3083" i="1" s="1"/>
  <c r="N3076" i="1"/>
  <c r="AJ3076" i="1"/>
  <c r="AK3076" i="1" s="1"/>
  <c r="AJ3069" i="1"/>
  <c r="AK3069" i="1" s="1"/>
  <c r="AJ3060" i="1"/>
  <c r="AK3060" i="1" s="1"/>
  <c r="AJ3052" i="1"/>
  <c r="AK3052" i="1" s="1"/>
  <c r="AJ3046" i="1"/>
  <c r="AK3046" i="1" s="1"/>
  <c r="AJ3030" i="1"/>
  <c r="AK3030" i="1" s="1"/>
  <c r="AJ3023" i="1"/>
  <c r="AK3023" i="1" s="1"/>
  <c r="AJ3016" i="1"/>
  <c r="AK3016" i="1" s="1"/>
  <c r="AJ3008" i="1"/>
  <c r="AK3008" i="1" s="1"/>
  <c r="AJ3000" i="1"/>
  <c r="AK3000" i="1" s="1"/>
  <c r="AJ2993" i="1"/>
  <c r="AK2993" i="1" s="1"/>
  <c r="AJ2985" i="1"/>
  <c r="AK2985" i="1" s="1"/>
  <c r="AJ2977" i="1"/>
  <c r="AK2977" i="1" s="1"/>
  <c r="AJ2969" i="1"/>
  <c r="AK2969" i="1" s="1"/>
  <c r="AJ2962" i="1"/>
  <c r="AK2962" i="1" s="1"/>
  <c r="AJ2954" i="1"/>
  <c r="AK2954" i="1" s="1"/>
  <c r="N2946" i="1"/>
  <c r="AJ2946" i="1"/>
  <c r="AK2946" i="1" s="1"/>
  <c r="AJ2939" i="1"/>
  <c r="AK2939" i="1" s="1"/>
  <c r="AJ2932" i="1"/>
  <c r="AK2932" i="1" s="1"/>
  <c r="AJ2924" i="1"/>
  <c r="AK2924" i="1" s="1"/>
  <c r="AJ2917" i="1"/>
  <c r="AK2917" i="1" s="1"/>
  <c r="AJ2909" i="1"/>
  <c r="AK2909" i="1" s="1"/>
  <c r="AJ2894" i="1"/>
  <c r="AK2894" i="1" s="1"/>
  <c r="AJ2876" i="1"/>
  <c r="AK2876" i="1" s="1"/>
  <c r="N2871" i="1"/>
  <c r="AJ2871" i="1"/>
  <c r="AK2871" i="1" s="1"/>
  <c r="AJ2863" i="1"/>
  <c r="AK2863" i="1" s="1"/>
  <c r="N2858" i="1"/>
  <c r="AJ2858" i="1"/>
  <c r="AK2858" i="1" s="1"/>
  <c r="AJ2850" i="1"/>
  <c r="AK2850" i="1" s="1"/>
  <c r="AJ2842" i="1"/>
  <c r="AK2842" i="1" s="1"/>
  <c r="AJ2830" i="1"/>
  <c r="AK2830" i="1" s="1"/>
  <c r="AJ2823" i="1"/>
  <c r="AK2823" i="1" s="1"/>
  <c r="N2815" i="1"/>
  <c r="AJ2815" i="1"/>
  <c r="AK2815" i="1" s="1"/>
  <c r="AJ2802" i="1"/>
  <c r="AK2802" i="1" s="1"/>
  <c r="N3203" i="1"/>
  <c r="N3179" i="1"/>
  <c r="N3157" i="1"/>
  <c r="N3152" i="1"/>
  <c r="N3073" i="1"/>
  <c r="N2998" i="1"/>
  <c r="N2855" i="1"/>
  <c r="AE3178" i="1"/>
  <c r="AB3171" i="1"/>
  <c r="AB3144" i="1"/>
  <c r="AA3102" i="1"/>
  <c r="B3102" i="1" s="1"/>
  <c r="C3102" i="1" s="1"/>
  <c r="AE3080" i="1"/>
  <c r="AA3144" i="1"/>
  <c r="B3144" i="1" s="1"/>
  <c r="AB3080" i="1"/>
  <c r="AJ3159" i="1"/>
  <c r="AK3159" i="1" s="1"/>
  <c r="AJ3148" i="1"/>
  <c r="AK3148" i="1" s="1"/>
  <c r="AJ3140" i="1"/>
  <c r="AK3140" i="1" s="1"/>
  <c r="AJ3132" i="1"/>
  <c r="AK3132" i="1" s="1"/>
  <c r="AJ3124" i="1"/>
  <c r="AK3124" i="1" s="1"/>
  <c r="AJ3116" i="1"/>
  <c r="AK3116" i="1" s="1"/>
  <c r="N3108" i="1"/>
  <c r="AJ3108" i="1"/>
  <c r="AK3108" i="1" s="1"/>
  <c r="AJ3104" i="1"/>
  <c r="AK3104" i="1" s="1"/>
  <c r="AJ3097" i="1"/>
  <c r="AK3097" i="1" s="1"/>
  <c r="AJ3090" i="1"/>
  <c r="AK3090" i="1" s="1"/>
  <c r="N3082" i="1"/>
  <c r="AJ3082" i="1"/>
  <c r="AK3082" i="1" s="1"/>
  <c r="AJ3075" i="1"/>
  <c r="AK3075" i="1" s="1"/>
  <c r="AJ3059" i="1"/>
  <c r="AK3059" i="1" s="1"/>
  <c r="AJ3042" i="1"/>
  <c r="AK3042" i="1" s="1"/>
  <c r="AJ3037" i="1"/>
  <c r="AK3037" i="1" s="1"/>
  <c r="AJ3029" i="1"/>
  <c r="AK3029" i="1" s="1"/>
  <c r="AJ3022" i="1"/>
  <c r="AK3022" i="1" s="1"/>
  <c r="AJ3015" i="1"/>
  <c r="AK3015" i="1" s="1"/>
  <c r="AJ3007" i="1"/>
  <c r="AK3007" i="1" s="1"/>
  <c r="AJ2999" i="1"/>
  <c r="AK2999" i="1" s="1"/>
  <c r="N2953" i="1"/>
  <c r="AJ2953" i="1"/>
  <c r="AK2953" i="1" s="1"/>
  <c r="AD3202" i="1"/>
  <c r="AB3151" i="1"/>
  <c r="AD3138" i="1"/>
  <c r="AD3055" i="1"/>
  <c r="AC3211" i="1"/>
  <c r="AD3211" i="1"/>
  <c r="AA3211" i="1"/>
  <c r="B3211" i="1" s="1"/>
  <c r="AA3204" i="1"/>
  <c r="B3204" i="1" s="1"/>
  <c r="AD3204" i="1"/>
  <c r="AB3196" i="1"/>
  <c r="AC3196" i="1"/>
  <c r="AA3188" i="1"/>
  <c r="B3188" i="1" s="1"/>
  <c r="AD3188" i="1"/>
  <c r="AC3188" i="1"/>
  <c r="AE3188" i="1"/>
  <c r="AB3180" i="1"/>
  <c r="AC3180" i="1"/>
  <c r="AD3180" i="1"/>
  <c r="AC3173" i="1"/>
  <c r="AE3163" i="1"/>
  <c r="AC3163" i="1"/>
  <c r="AD3163" i="1"/>
  <c r="AB3158" i="1"/>
  <c r="AE3158" i="1"/>
  <c r="AA3158" i="1"/>
  <c r="B3158" i="1" s="1"/>
  <c r="AE3153" i="1"/>
  <c r="AA3153" i="1"/>
  <c r="B3153" i="1" s="1"/>
  <c r="AB3153" i="1"/>
  <c r="AE3147" i="1"/>
  <c r="AC3147" i="1"/>
  <c r="AD3139" i="1"/>
  <c r="AE3139" i="1"/>
  <c r="AC3139" i="1"/>
  <c r="AD3131" i="1"/>
  <c r="AE3131" i="1"/>
  <c r="AC3131" i="1"/>
  <c r="P3123" i="1"/>
  <c r="AB3123" i="1" s="1"/>
  <c r="AC3123" i="1"/>
  <c r="AD3123" i="1"/>
  <c r="AE3123" i="1"/>
  <c r="AE3115" i="1"/>
  <c r="AC3107" i="1"/>
  <c r="AD3107" i="1"/>
  <c r="AE3107" i="1"/>
  <c r="AE3096" i="1"/>
  <c r="AC3096" i="1"/>
  <c r="AD3096" i="1"/>
  <c r="AD3089" i="1"/>
  <c r="AC3089" i="1"/>
  <c r="AE3089" i="1"/>
  <c r="O3081" i="1"/>
  <c r="AB3081" i="1"/>
  <c r="AC3081" i="1"/>
  <c r="AD3081" i="1"/>
  <c r="AA3081" i="1"/>
  <c r="AE3081" i="1"/>
  <c r="AE3074" i="1"/>
  <c r="AA3074" i="1"/>
  <c r="B3074" i="1" s="1"/>
  <c r="C3074" i="1" s="1"/>
  <c r="AB3074" i="1"/>
  <c r="AC3074" i="1"/>
  <c r="AD3074" i="1"/>
  <c r="O3058" i="1"/>
  <c r="AA3058" i="1"/>
  <c r="AB3058" i="1"/>
  <c r="AC3058" i="1"/>
  <c r="AD3058" i="1"/>
  <c r="AE3058" i="1"/>
  <c r="AE3036" i="1"/>
  <c r="AD3036" i="1"/>
  <c r="AA3036" i="1"/>
  <c r="B3036" i="1" s="1"/>
  <c r="AB3028" i="1"/>
  <c r="AD3028" i="1"/>
  <c r="AA3028" i="1"/>
  <c r="AC3028" i="1"/>
  <c r="AE3028" i="1"/>
  <c r="AB3014" i="1"/>
  <c r="AC3014" i="1"/>
  <c r="AD3014" i="1"/>
  <c r="AA3014" i="1"/>
  <c r="AE3014" i="1"/>
  <c r="AC3006" i="1"/>
  <c r="AB3006" i="1"/>
  <c r="AD3006" i="1"/>
  <c r="AE3006" i="1"/>
  <c r="AA3006" i="1"/>
  <c r="B3006" i="1" s="1"/>
  <c r="AC3208" i="1"/>
  <c r="AA3202" i="1"/>
  <c r="B3202" i="1" s="1"/>
  <c r="AD3196" i="1"/>
  <c r="AD3193" i="1"/>
  <c r="AE3187" i="1"/>
  <c r="AD3177" i="1"/>
  <c r="AC3168" i="1"/>
  <c r="AA3151" i="1"/>
  <c r="B3151" i="1" s="1"/>
  <c r="AC3138" i="1"/>
  <c r="AJ2910" i="1"/>
  <c r="AK2910" i="1" s="1"/>
  <c r="N2902" i="1"/>
  <c r="AJ2902" i="1"/>
  <c r="AK2902" i="1" s="1"/>
  <c r="AJ2895" i="1"/>
  <c r="AK2895" i="1" s="1"/>
  <c r="AJ2887" i="1"/>
  <c r="AK2887" i="1" s="1"/>
  <c r="AJ2882" i="1"/>
  <c r="AK2882" i="1" s="1"/>
  <c r="AJ2864" i="1"/>
  <c r="AK2864" i="1" s="1"/>
  <c r="AJ2851" i="1"/>
  <c r="AK2851" i="1" s="1"/>
  <c r="AJ2843" i="1"/>
  <c r="AK2843" i="1" s="1"/>
  <c r="AJ2839" i="1"/>
  <c r="AK2839" i="1" s="1"/>
  <c r="AJ2831" i="1"/>
  <c r="AK2831" i="1" s="1"/>
  <c r="AJ2824" i="1"/>
  <c r="AK2824" i="1" s="1"/>
  <c r="AJ2816" i="1"/>
  <c r="AK2816" i="1" s="1"/>
  <c r="AJ2803" i="1"/>
  <c r="AK2803" i="1" s="1"/>
  <c r="AJ2795" i="1"/>
  <c r="AK2795" i="1" s="1"/>
  <c r="AA2992" i="1"/>
  <c r="B2992" i="1" s="1"/>
  <c r="C2992" i="1" s="1"/>
  <c r="AE2992" i="1"/>
  <c r="AC2992" i="1"/>
  <c r="AD2992" i="1"/>
  <c r="AB2992" i="1"/>
  <c r="AB2984" i="1"/>
  <c r="AC2984" i="1"/>
  <c r="AD2984" i="1"/>
  <c r="AE2984" i="1"/>
  <c r="AA2984" i="1"/>
  <c r="AA2976" i="1"/>
  <c r="AE2976" i="1"/>
  <c r="AB2976" i="1"/>
  <c r="AD2976" i="1"/>
  <c r="AC2976" i="1"/>
  <c r="P2968" i="1"/>
  <c r="AB2968" i="1"/>
  <c r="AE2968" i="1"/>
  <c r="AC2968" i="1"/>
  <c r="AD2968" i="1"/>
  <c r="AC2961" i="1"/>
  <c r="AA2961" i="1"/>
  <c r="AE2961" i="1"/>
  <c r="AB2961" i="1"/>
  <c r="AD2961" i="1"/>
  <c r="O2953" i="1"/>
  <c r="AB2953" i="1"/>
  <c r="AE2953" i="1"/>
  <c r="AA2953" i="1"/>
  <c r="AC2953" i="1"/>
  <c r="AD2953" i="1"/>
  <c r="AC2945" i="1"/>
  <c r="AA2945" i="1"/>
  <c r="AB2945" i="1"/>
  <c r="AE2945" i="1"/>
  <c r="AD2945" i="1"/>
  <c r="AB2938" i="1"/>
  <c r="AA2938" i="1"/>
  <c r="AC2938" i="1"/>
  <c r="AA2931" i="1"/>
  <c r="AB2931" i="1"/>
  <c r="AC2931" i="1"/>
  <c r="AD2931" i="1"/>
  <c r="AE2931" i="1"/>
  <c r="AA2923" i="1"/>
  <c r="AB2923" i="1"/>
  <c r="AC2923" i="1"/>
  <c r="AE2923" i="1"/>
  <c r="AD2923" i="1"/>
  <c r="AE2916" i="1"/>
  <c r="AA2916" i="1"/>
  <c r="AB2916" i="1"/>
  <c r="AD2916" i="1"/>
  <c r="AC2916" i="1"/>
  <c r="AD2908" i="1"/>
  <c r="AA2908" i="1"/>
  <c r="B2908" i="1" s="1"/>
  <c r="AB2908" i="1"/>
  <c r="AE2908" i="1"/>
  <c r="AC2908" i="1"/>
  <c r="AD2901" i="1"/>
  <c r="AE2901" i="1"/>
  <c r="AC2901" i="1"/>
  <c r="O2893" i="1"/>
  <c r="AB2893" i="1"/>
  <c r="AE2893" i="1"/>
  <c r="AA2893" i="1"/>
  <c r="B2893" i="1" s="1"/>
  <c r="AC2893" i="1"/>
  <c r="AD2893" i="1"/>
  <c r="O2886" i="1"/>
  <c r="AA2886" i="1" s="1"/>
  <c r="AC2886" i="1"/>
  <c r="AE2886" i="1"/>
  <c r="AD2886" i="1"/>
  <c r="AC2881" i="1"/>
  <c r="AD2881" i="1"/>
  <c r="AE2881" i="1"/>
  <c r="AC2875" i="1"/>
  <c r="AA2875" i="1"/>
  <c r="B2875" i="1" s="1"/>
  <c r="C2875" i="1" s="1"/>
  <c r="AE2875" i="1"/>
  <c r="AD2875" i="1"/>
  <c r="AB2875" i="1"/>
  <c r="AA2870" i="1"/>
  <c r="AE2870" i="1"/>
  <c r="AD2870" i="1"/>
  <c r="AC2862" i="1"/>
  <c r="AA2862" i="1"/>
  <c r="AB2862" i="1"/>
  <c r="AA2857" i="1"/>
  <c r="B2857" i="1" s="1"/>
  <c r="AB2857" i="1"/>
  <c r="AC2857" i="1"/>
  <c r="AD2857" i="1"/>
  <c r="AE2857" i="1"/>
  <c r="AC2849" i="1"/>
  <c r="AB2849" i="1"/>
  <c r="AD2849" i="1"/>
  <c r="AE2849" i="1"/>
  <c r="AA2849" i="1"/>
  <c r="AA2838" i="1"/>
  <c r="AC2838" i="1"/>
  <c r="AD2838" i="1"/>
  <c r="AE2838" i="1"/>
  <c r="AB2838" i="1"/>
  <c r="AD2829" i="1"/>
  <c r="AC2829" i="1"/>
  <c r="AE2829" i="1"/>
  <c r="AB2822" i="1"/>
  <c r="AC2822" i="1"/>
  <c r="AE2822" i="1"/>
  <c r="AA2822" i="1"/>
  <c r="AD2822" i="1"/>
  <c r="P2814" i="1"/>
  <c r="AB2814" i="1"/>
  <c r="AC2814" i="1"/>
  <c r="AA2814" i="1"/>
  <c r="B2814" i="1" s="1"/>
  <c r="C2814" i="1" s="1"/>
  <c r="AE2814" i="1"/>
  <c r="AD2814" i="1"/>
  <c r="AE2809" i="1"/>
  <c r="AB2809" i="1"/>
  <c r="AC2809" i="1"/>
  <c r="AD2809" i="1"/>
  <c r="AA2809" i="1"/>
  <c r="AC2801" i="1"/>
  <c r="AA2801" i="1"/>
  <c r="B2801" i="1" s="1"/>
  <c r="AD2801" i="1"/>
  <c r="AE2801" i="1"/>
  <c r="AB2801" i="1"/>
  <c r="AA2991" i="1"/>
  <c r="B2991" i="1" s="1"/>
  <c r="AB2991" i="1"/>
  <c r="AC2991" i="1"/>
  <c r="AE2991" i="1"/>
  <c r="AD2991" i="1"/>
  <c r="AC2983" i="1"/>
  <c r="AA2983" i="1"/>
  <c r="B2983" i="1" s="1"/>
  <c r="C2983" i="1" s="1"/>
  <c r="AE2983" i="1"/>
  <c r="AB2983" i="1"/>
  <c r="AD2983" i="1"/>
  <c r="AB2975" i="1"/>
  <c r="AE2975" i="1"/>
  <c r="AC2975" i="1"/>
  <c r="AA2975" i="1"/>
  <c r="B2975" i="1" s="1"/>
  <c r="C2975" i="1" s="1"/>
  <c r="AD2975" i="1"/>
  <c r="AA2967" i="1"/>
  <c r="AE2967" i="1"/>
  <c r="AC2967" i="1"/>
  <c r="AD2967" i="1"/>
  <c r="AB2967" i="1"/>
  <c r="AA2960" i="1"/>
  <c r="B2960" i="1" s="1"/>
  <c r="C2960" i="1" s="1"/>
  <c r="AC2960" i="1"/>
  <c r="AE2960" i="1"/>
  <c r="AD2960" i="1"/>
  <c r="AB2960" i="1"/>
  <c r="AA2952" i="1"/>
  <c r="AC2952" i="1"/>
  <c r="AD2952" i="1"/>
  <c r="AE2952" i="1"/>
  <c r="AB2952" i="1"/>
  <c r="AA2944" i="1"/>
  <c r="AE2944" i="1"/>
  <c r="AC2944" i="1"/>
  <c r="AD2944" i="1"/>
  <c r="AB2944" i="1"/>
  <c r="O2937" i="1"/>
  <c r="AB2937" i="1"/>
  <c r="AA2937" i="1"/>
  <c r="B2937" i="1" s="1"/>
  <c r="C2937" i="1" s="1"/>
  <c r="AC2937" i="1"/>
  <c r="AE2937" i="1"/>
  <c r="AD2937" i="1"/>
  <c r="AE2930" i="1"/>
  <c r="AB2930" i="1"/>
  <c r="AC2930" i="1"/>
  <c r="AA2930" i="1"/>
  <c r="AD2930" i="1"/>
  <c r="AD2922" i="1"/>
  <c r="AA2922" i="1"/>
  <c r="AB2922" i="1"/>
  <c r="AC2922" i="1"/>
  <c r="AE2922" i="1"/>
  <c r="AC2915" i="1"/>
  <c r="AE2915" i="1"/>
  <c r="AD2915" i="1"/>
  <c r="AB2915" i="1"/>
  <c r="AA2915" i="1"/>
  <c r="B2915" i="1" s="1"/>
  <c r="C2915" i="1" s="1"/>
  <c r="AB2907" i="1"/>
  <c r="AC2907" i="1"/>
  <c r="AE2907" i="1"/>
  <c r="AD2907" i="1"/>
  <c r="AA2907" i="1"/>
  <c r="B2907" i="1" s="1"/>
  <c r="C2907" i="1" s="1"/>
  <c r="AB2900" i="1"/>
  <c r="AC2900" i="1"/>
  <c r="AE2900" i="1"/>
  <c r="AA2900" i="1"/>
  <c r="B2900" i="1" s="1"/>
  <c r="AD2900" i="1"/>
  <c r="AB2892" i="1"/>
  <c r="AD2892" i="1"/>
  <c r="AE2892" i="1"/>
  <c r="AA2892" i="1"/>
  <c r="B2892" i="1" s="1"/>
  <c r="C2892" i="1" s="1"/>
  <c r="AC2892" i="1"/>
  <c r="AC2885" i="1"/>
  <c r="AE2885" i="1"/>
  <c r="AD2885" i="1"/>
  <c r="O2880" i="1"/>
  <c r="AA2880" i="1" s="1"/>
  <c r="B2880" i="1" s="1"/>
  <c r="C2880" i="1" s="1"/>
  <c r="AD2880" i="1"/>
  <c r="AC2880" i="1"/>
  <c r="AE2880" i="1"/>
  <c r="AE2874" i="1"/>
  <c r="AC2874" i="1"/>
  <c r="AD2874" i="1"/>
  <c r="AA2874" i="1"/>
  <c r="B2874" i="1" s="1"/>
  <c r="C2874" i="1" s="1"/>
  <c r="AB2874" i="1"/>
  <c r="AC2869" i="1"/>
  <c r="AB2869" i="1"/>
  <c r="AD2869" i="1"/>
  <c r="AE2869" i="1"/>
  <c r="AA2869" i="1"/>
  <c r="B2869" i="1" s="1"/>
  <c r="C2869" i="1" s="1"/>
  <c r="AE2861" i="1"/>
  <c r="AA2861" i="1"/>
  <c r="AD2861" i="1"/>
  <c r="AC2861" i="1"/>
  <c r="AB2861" i="1"/>
  <c r="AC2856" i="1"/>
  <c r="AB2856" i="1"/>
  <c r="AD2856" i="1"/>
  <c r="AE2856" i="1"/>
  <c r="AA2856" i="1"/>
  <c r="B2856" i="1" s="1"/>
  <c r="C2856" i="1" s="1"/>
  <c r="AB2848" i="1"/>
  <c r="AA2848" i="1"/>
  <c r="AD2848" i="1"/>
  <c r="AE2848" i="1"/>
  <c r="AC2848" i="1"/>
  <c r="AD2841" i="1"/>
  <c r="AA2841" i="1"/>
  <c r="B2841" i="1" s="1"/>
  <c r="C2841" i="1" s="1"/>
  <c r="AC2841" i="1"/>
  <c r="AB2841" i="1"/>
  <c r="AE2841" i="1"/>
  <c r="AE2837" i="1"/>
  <c r="AD2837" i="1"/>
  <c r="AA2837" i="1"/>
  <c r="AA2836" i="1"/>
  <c r="AD2836" i="1"/>
  <c r="AE2836" i="1"/>
  <c r="AB2836" i="1"/>
  <c r="AC2836" i="1"/>
  <c r="AA2828" i="1"/>
  <c r="B2828" i="1" s="1"/>
  <c r="AB2828" i="1"/>
  <c r="AE2828" i="1"/>
  <c r="AC2821" i="1"/>
  <c r="AB2821" i="1"/>
  <c r="AD2821" i="1"/>
  <c r="AA2821" i="1"/>
  <c r="B2821" i="1" s="1"/>
  <c r="AE2821" i="1"/>
  <c r="AD2813" i="1"/>
  <c r="AA2813" i="1"/>
  <c r="B2813" i="1" s="1"/>
  <c r="C2813" i="1" s="1"/>
  <c r="AE2813" i="1"/>
  <c r="AB2813" i="1"/>
  <c r="AC2813" i="1"/>
  <c r="AB2808" i="1"/>
  <c r="AC2808" i="1"/>
  <c r="AA2808" i="1"/>
  <c r="B2808" i="1" s="1"/>
  <c r="C2808" i="1" s="1"/>
  <c r="AE2808" i="1"/>
  <c r="AD2808" i="1"/>
  <c r="AB2800" i="1"/>
  <c r="AD2800" i="1"/>
  <c r="AA2800" i="1"/>
  <c r="B2800" i="1" s="1"/>
  <c r="AC2800" i="1"/>
  <c r="AE2800" i="1"/>
  <c r="AJ2808" i="1"/>
  <c r="AK2808" i="1" s="1"/>
  <c r="N3216" i="1"/>
  <c r="N3208" i="1"/>
  <c r="N3201" i="1"/>
  <c r="N3193" i="1"/>
  <c r="B3185" i="1"/>
  <c r="C3185" i="1" s="1"/>
  <c r="N3177" i="1"/>
  <c r="N3171" i="1"/>
  <c r="N3167" i="1"/>
  <c r="N3156" i="1"/>
  <c r="D3151" i="1"/>
  <c r="N3144" i="1"/>
  <c r="N2859" i="1"/>
  <c r="AA2968" i="1"/>
  <c r="D3090" i="1"/>
  <c r="D3059" i="1"/>
  <c r="D3037" i="1"/>
  <c r="D2976" i="1"/>
  <c r="D2908" i="1"/>
  <c r="D2893" i="1"/>
  <c r="D2857" i="1"/>
  <c r="D2849" i="1"/>
  <c r="D2822" i="1"/>
  <c r="D2809" i="1"/>
  <c r="D2801" i="1"/>
  <c r="AJ2877" i="1"/>
  <c r="AK2877" i="1" s="1"/>
  <c r="AJ2865" i="1"/>
  <c r="AK2865" i="1" s="1"/>
  <c r="AJ2852" i="1"/>
  <c r="AK2852" i="1" s="1"/>
  <c r="AJ2844" i="1"/>
  <c r="AK2844" i="1" s="1"/>
  <c r="AJ2832" i="1"/>
  <c r="AK2832" i="1" s="1"/>
  <c r="AJ2825" i="1"/>
  <c r="AK2825" i="1" s="1"/>
  <c r="AJ2817" i="1"/>
  <c r="AK2817" i="1" s="1"/>
  <c r="AJ2804" i="1"/>
  <c r="AK2804" i="1" s="1"/>
  <c r="AJ2796" i="1"/>
  <c r="AK2796" i="1" s="1"/>
  <c r="N3097" i="1"/>
  <c r="N2984" i="1"/>
  <c r="N2938" i="1"/>
  <c r="AF3215" i="1"/>
  <c r="AG3215" i="1" s="1"/>
  <c r="P3085" i="1"/>
  <c r="O2987" i="1"/>
  <c r="B3200" i="1"/>
  <c r="C3200" i="1" s="1"/>
  <c r="D3143" i="1"/>
  <c r="O3093" i="1"/>
  <c r="AD3093" i="1" s="1"/>
  <c r="D3067" i="1"/>
  <c r="B3018" i="1"/>
  <c r="C3018" i="1" s="1"/>
  <c r="B3010" i="1"/>
  <c r="C3010" i="1" s="1"/>
  <c r="B2995" i="1"/>
  <c r="C2995" i="1" s="1"/>
  <c r="B2987" i="1"/>
  <c r="C2987" i="1" s="1"/>
  <c r="B2940" i="1"/>
  <c r="C2940" i="1" s="1"/>
  <c r="B2926" i="1"/>
  <c r="C2926" i="1" s="1"/>
  <c r="D2877" i="1"/>
  <c r="D2832" i="1"/>
  <c r="B2796" i="1"/>
  <c r="C2796" i="1" s="1"/>
  <c r="N3212" i="1"/>
  <c r="N3205" i="1"/>
  <c r="N3197" i="1"/>
  <c r="N3189" i="1"/>
  <c r="N3181" i="1"/>
  <c r="N3174" i="1"/>
  <c r="N3169" i="1"/>
  <c r="N3159" i="1"/>
  <c r="N3148" i="1"/>
  <c r="N3140" i="1"/>
  <c r="N3132" i="1"/>
  <c r="N3124" i="1"/>
  <c r="N3059" i="1"/>
  <c r="N3037" i="1"/>
  <c r="N2908" i="1"/>
  <c r="N2893" i="1"/>
  <c r="N2870" i="1"/>
  <c r="O3157" i="1"/>
  <c r="AA3157" i="1" s="1"/>
  <c r="B3157" i="1" s="1"/>
  <c r="C3157" i="1" s="1"/>
  <c r="D3180" i="1"/>
  <c r="D3153" i="1"/>
  <c r="D3081" i="1"/>
  <c r="D3028" i="1"/>
  <c r="D3006" i="1"/>
  <c r="D2991" i="1"/>
  <c r="D2952" i="1"/>
  <c r="D2930" i="1"/>
  <c r="D2922" i="1"/>
  <c r="D2861" i="1"/>
  <c r="D2848" i="1"/>
  <c r="D2836" i="1"/>
  <c r="D2828" i="1"/>
  <c r="D2800" i="1"/>
  <c r="O3203" i="1"/>
  <c r="P2979" i="1"/>
  <c r="P2911" i="1"/>
  <c r="P2817" i="1"/>
  <c r="N3188" i="1"/>
  <c r="N3173" i="1"/>
  <c r="N3163" i="1"/>
  <c r="N3158" i="1"/>
  <c r="N3107" i="1"/>
  <c r="N3081" i="1"/>
  <c r="N2967" i="1"/>
  <c r="O3111" i="1"/>
  <c r="O2971" i="1"/>
  <c r="P2893" i="1"/>
  <c r="B2817" i="1"/>
  <c r="C2817" i="1" s="1"/>
  <c r="O3051" i="1"/>
  <c r="P2936" i="1"/>
  <c r="O2929" i="1"/>
  <c r="O2879" i="1"/>
  <c r="P3195" i="1"/>
  <c r="O3109" i="1"/>
  <c r="AA3109" i="1" s="1"/>
  <c r="B3067" i="1"/>
  <c r="D3061" i="1"/>
  <c r="N3195" i="1"/>
  <c r="D3187" i="1"/>
  <c r="N3021" i="1"/>
  <c r="N2899" i="1"/>
  <c r="N2884" i="1"/>
  <c r="O3152" i="1"/>
  <c r="P3070" i="1"/>
  <c r="P3044" i="1"/>
  <c r="P2886" i="1"/>
  <c r="AB2886" i="1" s="1"/>
  <c r="O2807" i="1"/>
  <c r="B3061" i="1"/>
  <c r="B2911" i="1"/>
  <c r="C2911" i="1" s="1"/>
  <c r="D2846" i="1"/>
  <c r="O3212" i="1"/>
  <c r="O3189" i="1"/>
  <c r="P3174" i="1"/>
  <c r="AB3174" i="1" s="1"/>
  <c r="P3169" i="1"/>
  <c r="P3108" i="1"/>
  <c r="AB3108" i="1" s="1"/>
  <c r="P3104" i="1"/>
  <c r="O3090" i="1"/>
  <c r="O3042" i="1"/>
  <c r="P3037" i="1"/>
  <c r="P3029" i="1"/>
  <c r="O2999" i="1"/>
  <c r="O2968" i="1"/>
  <c r="P2938" i="1"/>
  <c r="AE2938" i="1" s="1"/>
  <c r="O2931" i="1"/>
  <c r="P2849" i="1"/>
  <c r="O2838" i="1"/>
  <c r="O2814" i="1"/>
  <c r="O3193" i="1"/>
  <c r="D2825" i="1"/>
  <c r="N3202" i="1"/>
  <c r="O3192" i="1"/>
  <c r="P2953" i="1"/>
  <c r="P3042" i="1"/>
  <c r="N3136" i="1"/>
  <c r="N3128" i="1"/>
  <c r="N3120" i="1"/>
  <c r="N3112" i="1"/>
  <c r="N3106" i="1"/>
  <c r="N3101" i="1"/>
  <c r="N3094" i="1"/>
  <c r="N3086" i="1"/>
  <c r="N3078" i="1"/>
  <c r="N3071" i="1"/>
  <c r="N3068" i="1"/>
  <c r="N3062" i="1"/>
  <c r="N3055" i="1"/>
  <c r="N3049" i="1"/>
  <c r="N3044" i="1"/>
  <c r="N3040" i="1"/>
  <c r="N3033" i="1"/>
  <c r="N3025" i="1"/>
  <c r="N3019" i="1"/>
  <c r="N3011" i="1"/>
  <c r="N3003" i="1"/>
  <c r="N2996" i="1"/>
  <c r="N2988" i="1"/>
  <c r="N2980" i="1"/>
  <c r="N2972" i="1"/>
  <c r="N2957" i="1"/>
  <c r="N2949" i="1"/>
  <c r="N2941" i="1"/>
  <c r="N2934" i="1"/>
  <c r="N2927" i="1"/>
  <c r="N2897" i="1"/>
  <c r="N2826" i="1"/>
  <c r="N2797" i="1"/>
  <c r="O3185" i="1"/>
  <c r="O3144" i="1"/>
  <c r="O3029" i="1"/>
  <c r="D2852" i="1"/>
  <c r="O3187" i="1"/>
  <c r="AB3187" i="1" s="1"/>
  <c r="O3143" i="1"/>
  <c r="O3061" i="1"/>
  <c r="B3105" i="1"/>
  <c r="C3105" i="1" s="1"/>
  <c r="D3100" i="1"/>
  <c r="N3166" i="1"/>
  <c r="N3135" i="1"/>
  <c r="N3119" i="1"/>
  <c r="N3048" i="1"/>
  <c r="N3018" i="1"/>
  <c r="N2971" i="1"/>
  <c r="N2964" i="1"/>
  <c r="N2956" i="1"/>
  <c r="N2896" i="1"/>
  <c r="D2888" i="1"/>
  <c r="P2804" i="1"/>
  <c r="AD2804" i="1" s="1"/>
  <c r="P3140" i="1"/>
  <c r="O3104" i="1"/>
  <c r="P3048" i="1"/>
  <c r="B3048" i="1"/>
  <c r="D3183" i="1"/>
  <c r="D3024" i="1"/>
  <c r="P3097" i="1"/>
  <c r="P3013" i="1"/>
  <c r="N3214" i="1"/>
  <c r="N3207" i="1"/>
  <c r="N3199" i="1"/>
  <c r="N3191" i="1"/>
  <c r="N3183" i="1"/>
  <c r="N3175" i="1"/>
  <c r="N3165" i="1"/>
  <c r="N3161" i="1"/>
  <c r="N3154" i="1"/>
  <c r="N3142" i="1"/>
  <c r="N3134" i="1"/>
  <c r="N3126" i="1"/>
  <c r="N3118" i="1"/>
  <c r="N3110" i="1"/>
  <c r="N3099" i="1"/>
  <c r="N3053" i="1"/>
  <c r="N3024" i="1"/>
  <c r="N2978" i="1"/>
  <c r="O3171" i="1"/>
  <c r="P3003" i="1"/>
  <c r="O2938" i="1"/>
  <c r="AD2938" i="1" s="1"/>
  <c r="D2871" i="1"/>
  <c r="D2850" i="1"/>
  <c r="O3169" i="1"/>
  <c r="O3127" i="1"/>
  <c r="P2999" i="1"/>
  <c r="B3176" i="1"/>
  <c r="C3176" i="1" s="1"/>
  <c r="O3128" i="1"/>
  <c r="AA3128" i="1" s="1"/>
  <c r="B3128" i="1" s="1"/>
  <c r="C3128" i="1" s="1"/>
  <c r="N3213" i="1"/>
  <c r="N3206" i="1"/>
  <c r="N3198" i="1"/>
  <c r="N3182" i="1"/>
  <c r="N3164" i="1"/>
  <c r="N3160" i="1"/>
  <c r="N3141" i="1"/>
  <c r="N3133" i="1"/>
  <c r="N3125" i="1"/>
  <c r="N3117" i="1"/>
  <c r="N3046" i="1"/>
  <c r="N3016" i="1"/>
  <c r="N2993" i="1"/>
  <c r="N2962" i="1"/>
  <c r="N2939" i="1"/>
  <c r="N2917" i="1"/>
  <c r="N2894" i="1"/>
  <c r="N2876" i="1"/>
  <c r="P3215" i="1"/>
  <c r="O3125" i="1"/>
  <c r="AA3125" i="1" s="1"/>
  <c r="P3090" i="1"/>
  <c r="O2921" i="1"/>
  <c r="O3161" i="1"/>
  <c r="AA3161" i="1" s="1"/>
  <c r="B3161" i="1" s="1"/>
  <c r="C3161" i="1" s="1"/>
  <c r="P3161" i="1"/>
  <c r="AB3161" i="1" s="1"/>
  <c r="O3009" i="1"/>
  <c r="P3009" i="1"/>
  <c r="O2963" i="1"/>
  <c r="P2963" i="1"/>
  <c r="O2887" i="1"/>
  <c r="AA2887" i="1" s="1"/>
  <c r="P2887" i="1"/>
  <c r="AB2887" i="1" s="1"/>
  <c r="O2843" i="1"/>
  <c r="P2843" i="1"/>
  <c r="O2803" i="1"/>
  <c r="P2803" i="1"/>
  <c r="P3124" i="1"/>
  <c r="AB3124" i="1" s="1"/>
  <c r="D3145" i="1"/>
  <c r="D3101" i="1"/>
  <c r="D2912" i="1"/>
  <c r="B2843" i="1"/>
  <c r="C2843" i="1" s="1"/>
  <c r="N3211" i="1"/>
  <c r="N3204" i="1"/>
  <c r="N3153" i="1"/>
  <c r="N3147" i="1"/>
  <c r="N3139" i="1"/>
  <c r="N3123" i="1"/>
  <c r="N3115" i="1"/>
  <c r="N3089" i="1"/>
  <c r="N3058" i="1"/>
  <c r="N3028" i="1"/>
  <c r="N3014" i="1"/>
  <c r="N3006" i="1"/>
  <c r="N2991" i="1"/>
  <c r="N2983" i="1"/>
  <c r="N2975" i="1"/>
  <c r="N2960" i="1"/>
  <c r="N2952" i="1"/>
  <c r="N2944" i="1"/>
  <c r="N2937" i="1"/>
  <c r="N2930" i="1"/>
  <c r="N2922" i="1"/>
  <c r="N2915" i="1"/>
  <c r="N2907" i="1"/>
  <c r="N2900" i="1"/>
  <c r="N2892" i="1"/>
  <c r="N2885" i="1"/>
  <c r="N2880" i="1"/>
  <c r="N2874" i="1"/>
  <c r="N2869" i="1"/>
  <c r="N2861" i="1"/>
  <c r="N2856" i="1"/>
  <c r="N2848" i="1"/>
  <c r="N2841" i="1"/>
  <c r="N2837" i="1"/>
  <c r="N2836" i="1"/>
  <c r="N2828" i="1"/>
  <c r="N2821" i="1"/>
  <c r="N2813" i="1"/>
  <c r="N2808" i="1"/>
  <c r="N2800" i="1"/>
  <c r="P3202" i="1"/>
  <c r="P3189" i="1"/>
  <c r="P3176" i="1"/>
  <c r="P2995" i="1"/>
  <c r="P2902" i="1"/>
  <c r="O2849" i="1"/>
  <c r="N2810" i="1"/>
  <c r="O3191" i="1"/>
  <c r="P3191" i="1"/>
  <c r="O3099" i="1"/>
  <c r="P3099" i="1"/>
  <c r="O2986" i="1"/>
  <c r="P2986" i="1"/>
  <c r="O2895" i="1"/>
  <c r="P2895" i="1"/>
  <c r="B2803" i="1"/>
  <c r="C2803" i="1" s="1"/>
  <c r="O3213" i="1"/>
  <c r="B3206" i="1"/>
  <c r="C3206" i="1" s="1"/>
  <c r="O3206" i="1"/>
  <c r="B3198" i="1"/>
  <c r="C3198" i="1" s="1"/>
  <c r="O3198" i="1"/>
  <c r="P3198" i="1"/>
  <c r="O3190" i="1"/>
  <c r="P3190" i="1"/>
  <c r="B3182" i="1"/>
  <c r="O3182" i="1"/>
  <c r="P3182" i="1"/>
  <c r="B3164" i="1"/>
  <c r="C3164" i="1" s="1"/>
  <c r="O3164" i="1"/>
  <c r="P3164" i="1"/>
  <c r="B3160" i="1"/>
  <c r="O3160" i="1"/>
  <c r="AC3160" i="1" s="1"/>
  <c r="O3149" i="1"/>
  <c r="AA3149" i="1" s="1"/>
  <c r="B3149" i="1" s="1"/>
  <c r="C3149" i="1" s="1"/>
  <c r="P3141" i="1"/>
  <c r="AB3141" i="1" s="1"/>
  <c r="O3133" i="1"/>
  <c r="AA3133" i="1" s="1"/>
  <c r="B3133" i="1" s="1"/>
  <c r="C3133" i="1" s="1"/>
  <c r="O3117" i="1"/>
  <c r="B3098" i="1"/>
  <c r="O3098" i="1"/>
  <c r="P3098" i="1"/>
  <c r="O3091" i="1"/>
  <c r="AB3091" i="1" s="1"/>
  <c r="P3091" i="1"/>
  <c r="AC3091" i="1" s="1"/>
  <c r="O3083" i="1"/>
  <c r="P3083" i="1"/>
  <c r="B3076" i="1"/>
  <c r="C3076" i="1" s="1"/>
  <c r="O3076" i="1"/>
  <c r="P3076" i="1"/>
  <c r="O3069" i="1"/>
  <c r="P3069" i="1"/>
  <c r="O3060" i="1"/>
  <c r="AA3060" i="1" s="1"/>
  <c r="P3060" i="1"/>
  <c r="AB3060" i="1" s="1"/>
  <c r="O3052" i="1"/>
  <c r="P3052" i="1"/>
  <c r="O3046" i="1"/>
  <c r="AA3046" i="1" s="1"/>
  <c r="P3046" i="1"/>
  <c r="AB3046" i="1" s="1"/>
  <c r="O3030" i="1"/>
  <c r="P3030" i="1"/>
  <c r="O3023" i="1"/>
  <c r="P3023" i="1"/>
  <c r="B3016" i="1"/>
  <c r="C3016" i="1" s="1"/>
  <c r="O3016" i="1"/>
  <c r="P3016" i="1"/>
  <c r="O3008" i="1"/>
  <c r="P3008" i="1"/>
  <c r="B3000" i="1"/>
  <c r="C3000" i="1" s="1"/>
  <c r="O3000" i="1"/>
  <c r="P3000" i="1"/>
  <c r="O2993" i="1"/>
  <c r="P2993" i="1"/>
  <c r="O2985" i="1"/>
  <c r="P2985" i="1"/>
  <c r="O2977" i="1"/>
  <c r="P2977" i="1"/>
  <c r="B2969" i="1"/>
  <c r="O2969" i="1"/>
  <c r="P2969" i="1"/>
  <c r="O2962" i="1"/>
  <c r="B2954" i="1"/>
  <c r="C2954" i="1" s="1"/>
  <c r="O2954" i="1"/>
  <c r="P2954" i="1"/>
  <c r="O2939" i="1"/>
  <c r="P2939" i="1"/>
  <c r="B2932" i="1"/>
  <c r="P2932" i="1"/>
  <c r="O2932" i="1"/>
  <c r="B2924" i="1"/>
  <c r="C2924" i="1" s="1"/>
  <c r="O2924" i="1"/>
  <c r="P2924" i="1"/>
  <c r="P2917" i="1"/>
  <c r="O2909" i="1"/>
  <c r="P2909" i="1"/>
  <c r="B2894" i="1"/>
  <c r="O2894" i="1"/>
  <c r="P2894" i="1"/>
  <c r="P2876" i="1"/>
  <c r="B2871" i="1"/>
  <c r="O2871" i="1"/>
  <c r="AB2871" i="1" s="1"/>
  <c r="P2871" i="1"/>
  <c r="AC2871" i="1" s="1"/>
  <c r="P2863" i="1"/>
  <c r="O2863" i="1"/>
  <c r="B2858" i="1"/>
  <c r="O2858" i="1"/>
  <c r="AC2858" i="1" s="1"/>
  <c r="P2858" i="1"/>
  <c r="AD2858" i="1" s="1"/>
  <c r="P2850" i="1"/>
  <c r="O2850" i="1"/>
  <c r="O2842" i="1"/>
  <c r="P2842" i="1"/>
  <c r="P2830" i="1"/>
  <c r="AB2830" i="1" s="1"/>
  <c r="O2830" i="1"/>
  <c r="AA2830" i="1" s="1"/>
  <c r="B2823" i="1"/>
  <c r="C2823" i="1" s="1"/>
  <c r="O2823" i="1"/>
  <c r="P2823" i="1"/>
  <c r="P2815" i="1"/>
  <c r="B2802" i="1"/>
  <c r="P2802" i="1"/>
  <c r="O2802" i="1"/>
  <c r="P3213" i="1"/>
  <c r="O3166" i="1"/>
  <c r="N3151" i="1"/>
  <c r="P3068" i="1"/>
  <c r="P3054" i="1"/>
  <c r="AB3054" i="1" s="1"/>
  <c r="P3020" i="1"/>
  <c r="O2846" i="1"/>
  <c r="P3214" i="1"/>
  <c r="O3214" i="1"/>
  <c r="O3045" i="1"/>
  <c r="P3045" i="1"/>
  <c r="O3017" i="1"/>
  <c r="P3017" i="1"/>
  <c r="O2970" i="1"/>
  <c r="P2970" i="1"/>
  <c r="O2910" i="1"/>
  <c r="P2910" i="1"/>
  <c r="O2795" i="1"/>
  <c r="AB2795" i="1" s="1"/>
  <c r="P2795" i="1"/>
  <c r="AC2795" i="1" s="1"/>
  <c r="N2903" i="1"/>
  <c r="N3218" i="1"/>
  <c r="N3146" i="1"/>
  <c r="N3138" i="1"/>
  <c r="N3130" i="1"/>
  <c r="N3122" i="1"/>
  <c r="N3114" i="1"/>
  <c r="N3103" i="1"/>
  <c r="N3095" i="1"/>
  <c r="N3088" i="1"/>
  <c r="N3057" i="1"/>
  <c r="N3051" i="1"/>
  <c r="N3035" i="1"/>
  <c r="N3005" i="1"/>
  <c r="N2990" i="1"/>
  <c r="N2982" i="1"/>
  <c r="N2974" i="1"/>
  <c r="N2966" i="1"/>
  <c r="N2959" i="1"/>
  <c r="N2951" i="1"/>
  <c r="N2943" i="1"/>
  <c r="N2936" i="1"/>
  <c r="N2914" i="1"/>
  <c r="N2906" i="1"/>
  <c r="N2891" i="1"/>
  <c r="N2873" i="1"/>
  <c r="N2868" i="1"/>
  <c r="N2847" i="1"/>
  <c r="N2840" i="1"/>
  <c r="N2835" i="1"/>
  <c r="N2820" i="1"/>
  <c r="N2812" i="1"/>
  <c r="N2807" i="1"/>
  <c r="N2799" i="1"/>
  <c r="P3187" i="1"/>
  <c r="AC3187" i="1" s="1"/>
  <c r="P3150" i="1"/>
  <c r="AB3150" i="1" s="1"/>
  <c r="P3135" i="1"/>
  <c r="AB3135" i="1" s="1"/>
  <c r="P3119" i="1"/>
  <c r="AB3119" i="1" s="1"/>
  <c r="O2988" i="1"/>
  <c r="P2933" i="1"/>
  <c r="P2806" i="1"/>
  <c r="O3165" i="1"/>
  <c r="P3165" i="1"/>
  <c r="O3110" i="1"/>
  <c r="P3110" i="1"/>
  <c r="O3092" i="1"/>
  <c r="AB3092" i="1" s="1"/>
  <c r="P3092" i="1"/>
  <c r="AC3092" i="1" s="1"/>
  <c r="O3066" i="1"/>
  <c r="AA3066" i="1" s="1"/>
  <c r="B3066" i="1" s="1"/>
  <c r="C3066" i="1" s="1"/>
  <c r="P3066" i="1"/>
  <c r="AB3066" i="1" s="1"/>
  <c r="O3047" i="1"/>
  <c r="P3047" i="1"/>
  <c r="O3031" i="1"/>
  <c r="P3031" i="1"/>
  <c r="O2994" i="1"/>
  <c r="P2994" i="1"/>
  <c r="O2947" i="1"/>
  <c r="P2947" i="1"/>
  <c r="O2918" i="1"/>
  <c r="P2918" i="1"/>
  <c r="O2882" i="1"/>
  <c r="AA2882" i="1" s="1"/>
  <c r="P2882" i="1"/>
  <c r="AB2882" i="1" s="1"/>
  <c r="O2864" i="1"/>
  <c r="AA2864" i="1" s="1"/>
  <c r="P2864" i="1"/>
  <c r="AB2864" i="1" s="1"/>
  <c r="O2839" i="1"/>
  <c r="P2839" i="1"/>
  <c r="B3047" i="1"/>
  <c r="C3047" i="1" s="1"/>
  <c r="D3026" i="1"/>
  <c r="D2970" i="1"/>
  <c r="O3205" i="1"/>
  <c r="P3205" i="1"/>
  <c r="O3197" i="1"/>
  <c r="P3197" i="1"/>
  <c r="O3174" i="1"/>
  <c r="AA3174" i="1" s="1"/>
  <c r="B3174" i="1" s="1"/>
  <c r="C3174" i="1" s="1"/>
  <c r="O3159" i="1"/>
  <c r="P3159" i="1"/>
  <c r="O3148" i="1"/>
  <c r="AC3148" i="1" s="1"/>
  <c r="P3148" i="1"/>
  <c r="AD3148" i="1" s="1"/>
  <c r="O3132" i="1"/>
  <c r="AA3132" i="1" s="1"/>
  <c r="B3132" i="1" s="1"/>
  <c r="C3132" i="1" s="1"/>
  <c r="O3124" i="1"/>
  <c r="AA3124" i="1" s="1"/>
  <c r="B3124" i="1" s="1"/>
  <c r="C3124" i="1" s="1"/>
  <c r="O3116" i="1"/>
  <c r="AA3116" i="1" s="1"/>
  <c r="O3108" i="1"/>
  <c r="AA3108" i="1" s="1"/>
  <c r="O3082" i="1"/>
  <c r="P3082" i="1"/>
  <c r="O3075" i="1"/>
  <c r="P3075" i="1"/>
  <c r="O3059" i="1"/>
  <c r="P3059" i="1"/>
  <c r="O3022" i="1"/>
  <c r="P3022" i="1"/>
  <c r="O3015" i="1"/>
  <c r="P3015" i="1"/>
  <c r="O3007" i="1"/>
  <c r="P3007" i="1"/>
  <c r="O2992" i="1"/>
  <c r="P2992" i="1"/>
  <c r="O2984" i="1"/>
  <c r="P2984" i="1"/>
  <c r="P2976" i="1"/>
  <c r="O2976" i="1"/>
  <c r="O2961" i="1"/>
  <c r="P2961" i="1"/>
  <c r="O2945" i="1"/>
  <c r="P2945" i="1"/>
  <c r="O2923" i="1"/>
  <c r="P2923" i="1"/>
  <c r="O2916" i="1"/>
  <c r="P2916" i="1"/>
  <c r="O2908" i="1"/>
  <c r="P2908" i="1"/>
  <c r="O2901" i="1"/>
  <c r="AA2901" i="1" s="1"/>
  <c r="P2901" i="1"/>
  <c r="AB2901" i="1" s="1"/>
  <c r="O2881" i="1"/>
  <c r="AA2881" i="1" s="1"/>
  <c r="P2881" i="1"/>
  <c r="AB2881" i="1" s="1"/>
  <c r="O2875" i="1"/>
  <c r="P2875" i="1"/>
  <c r="O2870" i="1"/>
  <c r="AB2870" i="1" s="1"/>
  <c r="P2870" i="1"/>
  <c r="AC2870" i="1" s="1"/>
  <c r="O2862" i="1"/>
  <c r="AD2862" i="1" s="1"/>
  <c r="P2862" i="1"/>
  <c r="AE2862" i="1" s="1"/>
  <c r="O2857" i="1"/>
  <c r="P2857" i="1"/>
  <c r="O2829" i="1"/>
  <c r="AA2829" i="1" s="1"/>
  <c r="O2822" i="1"/>
  <c r="P2822" i="1"/>
  <c r="O2809" i="1"/>
  <c r="P2809" i="1"/>
  <c r="O2801" i="1"/>
  <c r="P2801" i="1"/>
  <c r="D3079" i="1"/>
  <c r="D3072" i="1"/>
  <c r="D2920" i="1"/>
  <c r="P3212" i="1"/>
  <c r="P3154" i="1"/>
  <c r="AB3154" i="1" s="1"/>
  <c r="O3040" i="1"/>
  <c r="P3019" i="1"/>
  <c r="P2962" i="1"/>
  <c r="P2931" i="1"/>
  <c r="P2879" i="1"/>
  <c r="P2838" i="1"/>
  <c r="B2970" i="1"/>
  <c r="D2934" i="1"/>
  <c r="D2824" i="1"/>
  <c r="N3194" i="1"/>
  <c r="N3186" i="1"/>
  <c r="N3178" i="1"/>
  <c r="N3172" i="1"/>
  <c r="N3168" i="1"/>
  <c r="N3137" i="1"/>
  <c r="N3121" i="1"/>
  <c r="N3113" i="1"/>
  <c r="N3102" i="1"/>
  <c r="N3087" i="1"/>
  <c r="N3079" i="1"/>
  <c r="N3072" i="1"/>
  <c r="N3064" i="1"/>
  <c r="N3063" i="1"/>
  <c r="N3056" i="1"/>
  <c r="N3050" i="1"/>
  <c r="N3041" i="1"/>
  <c r="N3034" i="1"/>
  <c r="N3026" i="1"/>
  <c r="N3020" i="1"/>
  <c r="N3012" i="1"/>
  <c r="N3004" i="1"/>
  <c r="N2997" i="1"/>
  <c r="N2989" i="1"/>
  <c r="N2981" i="1"/>
  <c r="N2973" i="1"/>
  <c r="N2965" i="1"/>
  <c r="N2958" i="1"/>
  <c r="N2950" i="1"/>
  <c r="N2942" i="1"/>
  <c r="N2935" i="1"/>
  <c r="N2928" i="1"/>
  <c r="N2920" i="1"/>
  <c r="N2913" i="1"/>
  <c r="N2905" i="1"/>
  <c r="N2898" i="1"/>
  <c r="N2890" i="1"/>
  <c r="N2878" i="1"/>
  <c r="N2872" i="1"/>
  <c r="N2867" i="1"/>
  <c r="N2860" i="1"/>
  <c r="N2854" i="1"/>
  <c r="N2846" i="1"/>
  <c r="N2834" i="1"/>
  <c r="N2827" i="1"/>
  <c r="N2819" i="1"/>
  <c r="N2811" i="1"/>
  <c r="N2806" i="1"/>
  <c r="N2798" i="1"/>
  <c r="O3210" i="1"/>
  <c r="O3200" i="1"/>
  <c r="N3187" i="1"/>
  <c r="P3080" i="1"/>
  <c r="P3067" i="1"/>
  <c r="O3049" i="1"/>
  <c r="O3037" i="1"/>
  <c r="O3126" i="1"/>
  <c r="AA3126" i="1" s="1"/>
  <c r="P3126" i="1"/>
  <c r="AB3126" i="1" s="1"/>
  <c r="B2795" i="1"/>
  <c r="C2795" i="1" s="1"/>
  <c r="O3211" i="1"/>
  <c r="P3211" i="1"/>
  <c r="O3204" i="1"/>
  <c r="P3204" i="1"/>
  <c r="O3196" i="1"/>
  <c r="O3188" i="1"/>
  <c r="P3188" i="1"/>
  <c r="O3180" i="1"/>
  <c r="O3173" i="1"/>
  <c r="AA3173" i="1" s="1"/>
  <c r="P3173" i="1"/>
  <c r="AB3173" i="1" s="1"/>
  <c r="O3163" i="1"/>
  <c r="P3163" i="1"/>
  <c r="O3158" i="1"/>
  <c r="AC3158" i="1" s="1"/>
  <c r="O3153" i="1"/>
  <c r="AC3153" i="1" s="1"/>
  <c r="P3153" i="1"/>
  <c r="AD3153" i="1" s="1"/>
  <c r="O3147" i="1"/>
  <c r="AA3147" i="1" s="1"/>
  <c r="P3147" i="1"/>
  <c r="AB3147" i="1" s="1"/>
  <c r="O3139" i="1"/>
  <c r="AA3139" i="1" s="1"/>
  <c r="P3139" i="1"/>
  <c r="AB3139" i="1" s="1"/>
  <c r="O3131" i="1"/>
  <c r="AA3131" i="1" s="1"/>
  <c r="P3131" i="1"/>
  <c r="AB3131" i="1" s="1"/>
  <c r="O3123" i="1"/>
  <c r="AA3123" i="1" s="1"/>
  <c r="O3115" i="1"/>
  <c r="AA3115" i="1" s="1"/>
  <c r="P3115" i="1"/>
  <c r="AB3115" i="1" s="1"/>
  <c r="O3107" i="1"/>
  <c r="AA3107" i="1" s="1"/>
  <c r="P3107" i="1"/>
  <c r="AB3107" i="1" s="1"/>
  <c r="P3096" i="1"/>
  <c r="AB3096" i="1" s="1"/>
  <c r="O3089" i="1"/>
  <c r="AA3089" i="1" s="1"/>
  <c r="B3089" i="1" s="1"/>
  <c r="C3089" i="1" s="1"/>
  <c r="P3089" i="1"/>
  <c r="AB3089" i="1" s="1"/>
  <c r="P3081" i="1"/>
  <c r="P3074" i="1"/>
  <c r="O3074" i="1"/>
  <c r="P3058" i="1"/>
  <c r="P3036" i="1"/>
  <c r="AC3036" i="1" s="1"/>
  <c r="O3028" i="1"/>
  <c r="P3028" i="1"/>
  <c r="P3014" i="1"/>
  <c r="O3014" i="1"/>
  <c r="O3006" i="1"/>
  <c r="P3006" i="1"/>
  <c r="O2991" i="1"/>
  <c r="P2991" i="1"/>
  <c r="P2983" i="1"/>
  <c r="O2983" i="1"/>
  <c r="O2975" i="1"/>
  <c r="P2975" i="1"/>
  <c r="P2967" i="1"/>
  <c r="O2967" i="1"/>
  <c r="O2960" i="1"/>
  <c r="P2960" i="1"/>
  <c r="P2952" i="1"/>
  <c r="O2952" i="1"/>
  <c r="O2944" i="1"/>
  <c r="P2944" i="1"/>
  <c r="P2937" i="1"/>
  <c r="O2930" i="1"/>
  <c r="P2930" i="1"/>
  <c r="P2922" i="1"/>
  <c r="O2922" i="1"/>
  <c r="O2915" i="1"/>
  <c r="P2915" i="1"/>
  <c r="P2907" i="1"/>
  <c r="O2892" i="1"/>
  <c r="O3199" i="1"/>
  <c r="O3186" i="1"/>
  <c r="P3134" i="1"/>
  <c r="P3118" i="1"/>
  <c r="AB3118" i="1" s="1"/>
  <c r="O3036" i="1"/>
  <c r="AB3036" i="1" s="1"/>
  <c r="N2879" i="1"/>
  <c r="D3110" i="1"/>
  <c r="D3099" i="1"/>
  <c r="P3077" i="1"/>
  <c r="N2987" i="1"/>
  <c r="O3142" i="1"/>
  <c r="P3142" i="1"/>
  <c r="D3142" i="1"/>
  <c r="B3110" i="1"/>
  <c r="B3031" i="1"/>
  <c r="C3031" i="1" s="1"/>
  <c r="B3017" i="1"/>
  <c r="C3017" i="1" s="1"/>
  <c r="B2839" i="1"/>
  <c r="C2839" i="1" s="1"/>
  <c r="O3218" i="1"/>
  <c r="P3218" i="1"/>
  <c r="O3179" i="1"/>
  <c r="AA3179" i="1" s="1"/>
  <c r="B3179" i="1" s="1"/>
  <c r="C3179" i="1" s="1"/>
  <c r="O3146" i="1"/>
  <c r="P3146" i="1"/>
  <c r="P3138" i="1"/>
  <c r="AB3138" i="1" s="1"/>
  <c r="O3138" i="1"/>
  <c r="AA3138" i="1" s="1"/>
  <c r="B3138" i="1" s="1"/>
  <c r="C3138" i="1" s="1"/>
  <c r="O3130" i="1"/>
  <c r="AA3130" i="1" s="1"/>
  <c r="B3130" i="1" s="1"/>
  <c r="C3130" i="1" s="1"/>
  <c r="P3130" i="1"/>
  <c r="AB3130" i="1" s="1"/>
  <c r="P3122" i="1"/>
  <c r="AB3122" i="1" s="1"/>
  <c r="O3122" i="1"/>
  <c r="AA3122" i="1" s="1"/>
  <c r="B3122" i="1" s="1"/>
  <c r="C3122" i="1" s="1"/>
  <c r="P3103" i="1"/>
  <c r="O3103" i="1"/>
  <c r="O3095" i="1"/>
  <c r="AB3095" i="1" s="1"/>
  <c r="P3088" i="1"/>
  <c r="O3088" i="1"/>
  <c r="P3065" i="1"/>
  <c r="O3065" i="1"/>
  <c r="O3035" i="1"/>
  <c r="AB3035" i="1" s="1"/>
  <c r="O2799" i="1"/>
  <c r="AB2799" i="1" s="1"/>
  <c r="P3196" i="1"/>
  <c r="N3185" i="1"/>
  <c r="O3172" i="1"/>
  <c r="P3145" i="1"/>
  <c r="P3132" i="1"/>
  <c r="AB3132" i="1" s="1"/>
  <c r="O3183" i="1"/>
  <c r="P3183" i="1"/>
  <c r="O3043" i="1"/>
  <c r="P3043" i="1"/>
  <c r="O3024" i="1"/>
  <c r="P3024" i="1"/>
  <c r="O2851" i="1"/>
  <c r="P2851" i="1"/>
  <c r="O2824" i="1"/>
  <c r="P2824" i="1"/>
  <c r="D2816" i="1"/>
  <c r="N3215" i="1"/>
  <c r="N3200" i="1"/>
  <c r="N3192" i="1"/>
  <c r="N3184" i="1"/>
  <c r="N3176" i="1"/>
  <c r="N3170" i="1"/>
  <c r="N3162" i="1"/>
  <c r="N3155" i="1"/>
  <c r="N3150" i="1"/>
  <c r="N3143" i="1"/>
  <c r="N3127" i="1"/>
  <c r="N3111" i="1"/>
  <c r="N3105" i="1"/>
  <c r="N3100" i="1"/>
  <c r="N3093" i="1"/>
  <c r="N3085" i="1"/>
  <c r="N3070" i="1"/>
  <c r="N3067" i="1"/>
  <c r="N3054" i="1"/>
  <c r="N3039" i="1"/>
  <c r="N3032" i="1"/>
  <c r="N3010" i="1"/>
  <c r="N3002" i="1"/>
  <c r="N2995" i="1"/>
  <c r="N2948" i="1"/>
  <c r="N2940" i="1"/>
  <c r="N2933" i="1"/>
  <c r="N2926" i="1"/>
  <c r="N2911" i="1"/>
  <c r="N2888" i="1"/>
  <c r="N2883" i="1"/>
  <c r="N2877" i="1"/>
  <c r="N2865" i="1"/>
  <c r="N2852" i="1"/>
  <c r="N2844" i="1"/>
  <c r="N2832" i="1"/>
  <c r="N2825" i="1"/>
  <c r="N2817" i="1"/>
  <c r="N2804" i="1"/>
  <c r="N2796" i="1"/>
  <c r="P3181" i="1"/>
  <c r="AB3181" i="1" s="1"/>
  <c r="O3027" i="1"/>
  <c r="AA3027" i="1" s="1"/>
  <c r="P3012" i="1"/>
  <c r="P2920" i="1"/>
  <c r="O3209" i="1"/>
  <c r="P3209" i="1"/>
  <c r="O3194" i="1"/>
  <c r="P3194" i="1"/>
  <c r="O3178" i="1"/>
  <c r="AA3178" i="1" s="1"/>
  <c r="B3178" i="1" s="1"/>
  <c r="C3178" i="1" s="1"/>
  <c r="P3178" i="1"/>
  <c r="AB3178" i="1" s="1"/>
  <c r="O3168" i="1"/>
  <c r="P3168" i="1"/>
  <c r="O3137" i="1"/>
  <c r="AA3137" i="1" s="1"/>
  <c r="B3137" i="1" s="1"/>
  <c r="C3137" i="1" s="1"/>
  <c r="P3137" i="1"/>
  <c r="AB3137" i="1" s="1"/>
  <c r="O3129" i="1"/>
  <c r="AA3129" i="1" s="1"/>
  <c r="P3129" i="1"/>
  <c r="AB3129" i="1" s="1"/>
  <c r="O3121" i="1"/>
  <c r="AA3121" i="1" s="1"/>
  <c r="P3121" i="1"/>
  <c r="AB3121" i="1" s="1"/>
  <c r="O3113" i="1"/>
  <c r="AA3113" i="1" s="1"/>
  <c r="P3113" i="1"/>
  <c r="AB3113" i="1" s="1"/>
  <c r="O3102" i="1"/>
  <c r="P3102" i="1"/>
  <c r="O3087" i="1"/>
  <c r="P3087" i="1"/>
  <c r="O3079" i="1"/>
  <c r="AC3079" i="1" s="1"/>
  <c r="P3079" i="1"/>
  <c r="AD3079" i="1" s="1"/>
  <c r="O3072" i="1"/>
  <c r="P3072" i="1"/>
  <c r="O3064" i="1"/>
  <c r="P3064" i="1"/>
  <c r="P3063" i="1"/>
  <c r="AB3063" i="1" s="1"/>
  <c r="O3063" i="1"/>
  <c r="AA3063" i="1" s="1"/>
  <c r="O3056" i="1"/>
  <c r="P3056" i="1"/>
  <c r="O3050" i="1"/>
  <c r="AD3050" i="1" s="1"/>
  <c r="P3050" i="1"/>
  <c r="AE3050" i="1" s="1"/>
  <c r="O3041" i="1"/>
  <c r="P3041" i="1"/>
  <c r="O3034" i="1"/>
  <c r="P3034" i="1"/>
  <c r="O2997" i="1"/>
  <c r="P2997" i="1"/>
  <c r="O2989" i="1"/>
  <c r="P2989" i="1"/>
  <c r="O2981" i="1"/>
  <c r="P2981" i="1"/>
  <c r="O2973" i="1"/>
  <c r="P2973" i="1"/>
  <c r="O2965" i="1"/>
  <c r="P2965" i="1"/>
  <c r="O2958" i="1"/>
  <c r="P2958" i="1"/>
  <c r="O2950" i="1"/>
  <c r="P2950" i="1"/>
  <c r="P2942" i="1"/>
  <c r="O2942" i="1"/>
  <c r="O2935" i="1"/>
  <c r="P2935" i="1"/>
  <c r="O2928" i="1"/>
  <c r="P2928" i="1"/>
  <c r="O2905" i="1"/>
  <c r="P2905" i="1"/>
  <c r="O2898" i="1"/>
  <c r="AA2898" i="1" s="1"/>
  <c r="B2898" i="1" s="1"/>
  <c r="C2898" i="1" s="1"/>
  <c r="P2898" i="1"/>
  <c r="AB2898" i="1" s="1"/>
  <c r="O2890" i="1"/>
  <c r="AA2890" i="1" s="1"/>
  <c r="B2890" i="1" s="1"/>
  <c r="C2890" i="1" s="1"/>
  <c r="P2890" i="1"/>
  <c r="AB2890" i="1" s="1"/>
  <c r="O2878" i="1"/>
  <c r="AA2878" i="1" s="1"/>
  <c r="P2878" i="1"/>
  <c r="AB2878" i="1" s="1"/>
  <c r="P2872" i="1"/>
  <c r="O2872" i="1"/>
  <c r="O2867" i="1"/>
  <c r="P2867" i="1"/>
  <c r="P2860" i="1"/>
  <c r="O2860" i="1"/>
  <c r="O2854" i="1"/>
  <c r="AC2854" i="1" s="1"/>
  <c r="P2854" i="1"/>
  <c r="AD2854" i="1" s="1"/>
  <c r="O2834" i="1"/>
  <c r="P2834" i="1"/>
  <c r="P2827" i="1"/>
  <c r="O2827" i="1"/>
  <c r="O2819" i="1"/>
  <c r="P2819" i="1"/>
  <c r="P2811" i="1"/>
  <c r="O2811" i="1"/>
  <c r="P2798" i="1"/>
  <c r="O2798" i="1"/>
  <c r="P3170" i="1"/>
  <c r="AB3170" i="1" s="1"/>
  <c r="O3096" i="1"/>
  <c r="AA3096" i="1" s="1"/>
  <c r="B3096" i="1" s="1"/>
  <c r="C3096" i="1" s="1"/>
  <c r="O3004" i="1"/>
  <c r="N2979" i="1"/>
  <c r="P2831" i="1"/>
  <c r="B3165" i="1"/>
  <c r="C3165" i="1" s="1"/>
  <c r="B2902" i="1"/>
  <c r="C2902" i="1" s="1"/>
  <c r="O3162" i="1"/>
  <c r="AB3162" i="1" s="1"/>
  <c r="P3062" i="1"/>
  <c r="AB3062" i="1" s="1"/>
  <c r="P3026" i="1"/>
  <c r="AD3026" i="1" s="1"/>
  <c r="P2978" i="1"/>
  <c r="D3040" i="1"/>
  <c r="C3040" i="1" s="1"/>
  <c r="B2986" i="1"/>
  <c r="C2986" i="1" s="1"/>
  <c r="P3201" i="1"/>
  <c r="O3201" i="1"/>
  <c r="P3177" i="1"/>
  <c r="AB3177" i="1" s="1"/>
  <c r="O3177" i="1"/>
  <c r="AA3177" i="1" s="1"/>
  <c r="P3167" i="1"/>
  <c r="O3167" i="1"/>
  <c r="P3156" i="1"/>
  <c r="AC3156" i="1" s="1"/>
  <c r="P3151" i="1"/>
  <c r="AD3151" i="1" s="1"/>
  <c r="P3136" i="1"/>
  <c r="AB3136" i="1" s="1"/>
  <c r="P3128" i="1"/>
  <c r="AB3128" i="1" s="1"/>
  <c r="P3120" i="1"/>
  <c r="O3120" i="1"/>
  <c r="P3112" i="1"/>
  <c r="O3112" i="1"/>
  <c r="O3106" i="1"/>
  <c r="P3106" i="1"/>
  <c r="P3101" i="1"/>
  <c r="O3101" i="1"/>
  <c r="O3094" i="1"/>
  <c r="AA3094" i="1" s="1"/>
  <c r="P3094" i="1"/>
  <c r="AB3094" i="1" s="1"/>
  <c r="O3086" i="1"/>
  <c r="P3086" i="1"/>
  <c r="O3078" i="1"/>
  <c r="P3078" i="1"/>
  <c r="O3071" i="1"/>
  <c r="AC3071" i="1" s="1"/>
  <c r="P3071" i="1"/>
  <c r="AD3071" i="1" s="1"/>
  <c r="O3055" i="1"/>
  <c r="P3055" i="1"/>
  <c r="O3033" i="1"/>
  <c r="P3033" i="1"/>
  <c r="O3025" i="1"/>
  <c r="P3025" i="1"/>
  <c r="O3011" i="1"/>
  <c r="P3011" i="1"/>
  <c r="O2996" i="1"/>
  <c r="P2996" i="1"/>
  <c r="O2980" i="1"/>
  <c r="P2980" i="1"/>
  <c r="O2972" i="1"/>
  <c r="P2972" i="1"/>
  <c r="O2957" i="1"/>
  <c r="P2957" i="1"/>
  <c r="O2949" i="1"/>
  <c r="P2949" i="1"/>
  <c r="O2941" i="1"/>
  <c r="P2941" i="1"/>
  <c r="O2934" i="1"/>
  <c r="P2934" i="1"/>
  <c r="O2927" i="1"/>
  <c r="P2927" i="1"/>
  <c r="O2919" i="1"/>
  <c r="P2919" i="1"/>
  <c r="O2912" i="1"/>
  <c r="P2912" i="1"/>
  <c r="O2904" i="1"/>
  <c r="P2904" i="1"/>
  <c r="O2897" i="1"/>
  <c r="AA2897" i="1" s="1"/>
  <c r="P2897" i="1"/>
  <c r="AB2897" i="1" s="1"/>
  <c r="O2889" i="1"/>
  <c r="AA2889" i="1" s="1"/>
  <c r="P2889" i="1"/>
  <c r="AB2889" i="1" s="1"/>
  <c r="O2866" i="1"/>
  <c r="P2866" i="1"/>
  <c r="O2859" i="1"/>
  <c r="P2859" i="1"/>
  <c r="O2853" i="1"/>
  <c r="AC2853" i="1" s="1"/>
  <c r="P2853" i="1"/>
  <c r="AD2853" i="1" s="1"/>
  <c r="O2845" i="1"/>
  <c r="P2845" i="1"/>
  <c r="O2833" i="1"/>
  <c r="P2833" i="1"/>
  <c r="O2826" i="1"/>
  <c r="P2826" i="1"/>
  <c r="O2818" i="1"/>
  <c r="P2818" i="1"/>
  <c r="O2810" i="1"/>
  <c r="P2810" i="1"/>
  <c r="O2805" i="1"/>
  <c r="AD2805" i="1" s="1"/>
  <c r="P2805" i="1"/>
  <c r="AE2805" i="1" s="1"/>
  <c r="O2797" i="1"/>
  <c r="P2797" i="1"/>
  <c r="D3182" i="1"/>
  <c r="D3160" i="1"/>
  <c r="D3098" i="1"/>
  <c r="D3083" i="1"/>
  <c r="D3030" i="1"/>
  <c r="O3217" i="1"/>
  <c r="O3207" i="1"/>
  <c r="P3180" i="1"/>
  <c r="P3160" i="1"/>
  <c r="AD3160" i="1" s="1"/>
  <c r="P3095" i="1"/>
  <c r="AC3095" i="1" s="1"/>
  <c r="O2946" i="1"/>
  <c r="O2917" i="1"/>
  <c r="P2829" i="1"/>
  <c r="AB2829" i="1" s="1"/>
  <c r="B3134" i="1"/>
  <c r="C3134" i="1" s="1"/>
  <c r="B3009" i="1"/>
  <c r="C3009" i="1" s="1"/>
  <c r="D2851" i="1"/>
  <c r="P3158" i="1"/>
  <c r="AD3158" i="1" s="1"/>
  <c r="O2913" i="1"/>
  <c r="AB2913" i="1" s="1"/>
  <c r="B3212" i="1"/>
  <c r="C3212" i="1" s="1"/>
  <c r="O3175" i="1"/>
  <c r="P3175" i="1"/>
  <c r="O3084" i="1"/>
  <c r="P3084" i="1"/>
  <c r="O3053" i="1"/>
  <c r="P3053" i="1"/>
  <c r="O3038" i="1"/>
  <c r="P3038" i="1"/>
  <c r="O3001" i="1"/>
  <c r="P3001" i="1"/>
  <c r="O2955" i="1"/>
  <c r="P2955" i="1"/>
  <c r="O2925" i="1"/>
  <c r="P2925" i="1"/>
  <c r="B3207" i="1"/>
  <c r="C3207" i="1" s="1"/>
  <c r="B2851" i="1"/>
  <c r="D2798" i="1"/>
  <c r="D3146" i="1"/>
  <c r="O3184" i="1"/>
  <c r="AB3184" i="1" s="1"/>
  <c r="P3184" i="1"/>
  <c r="AC3184" i="1" s="1"/>
  <c r="O3170" i="1"/>
  <c r="AA3170" i="1" s="1"/>
  <c r="P3162" i="1"/>
  <c r="AC3162" i="1" s="1"/>
  <c r="P3155" i="1"/>
  <c r="AC3155" i="1" s="1"/>
  <c r="P3105" i="1"/>
  <c r="AE3105" i="1" s="1"/>
  <c r="O3100" i="1"/>
  <c r="P3100" i="1"/>
  <c r="P3093" i="1"/>
  <c r="AE3093" i="1" s="1"/>
  <c r="O3039" i="1"/>
  <c r="P3039" i="1"/>
  <c r="P3032" i="1"/>
  <c r="O3032" i="1"/>
  <c r="O3018" i="1"/>
  <c r="P3018" i="1"/>
  <c r="O3010" i="1"/>
  <c r="P3010" i="1"/>
  <c r="O2964" i="1"/>
  <c r="P2964" i="1"/>
  <c r="P2956" i="1"/>
  <c r="O2956" i="1"/>
  <c r="O2948" i="1"/>
  <c r="P2948" i="1"/>
  <c r="O2940" i="1"/>
  <c r="P2940" i="1"/>
  <c r="P2926" i="1"/>
  <c r="O2926" i="1"/>
  <c r="P2903" i="1"/>
  <c r="O2903" i="1"/>
  <c r="O2896" i="1"/>
  <c r="AA2896" i="1" s="1"/>
  <c r="P2896" i="1"/>
  <c r="AB2896" i="1" s="1"/>
  <c r="O2888" i="1"/>
  <c r="P2888" i="1"/>
  <c r="O2883" i="1"/>
  <c r="AA2883" i="1" s="1"/>
  <c r="O2877" i="1"/>
  <c r="P2877" i="1"/>
  <c r="O2865" i="1"/>
  <c r="P2865" i="1"/>
  <c r="O2852" i="1"/>
  <c r="P2852" i="1"/>
  <c r="O2844" i="1"/>
  <c r="P2844" i="1"/>
  <c r="O3216" i="1"/>
  <c r="P3179" i="1"/>
  <c r="AB3179" i="1" s="1"/>
  <c r="O3141" i="1"/>
  <c r="AA3141" i="1" s="1"/>
  <c r="P3125" i="1"/>
  <c r="AB3125" i="1" s="1"/>
  <c r="P3109" i="1"/>
  <c r="AB3109" i="1" s="1"/>
  <c r="P3073" i="1"/>
  <c r="P3002" i="1"/>
  <c r="P2883" i="1"/>
  <c r="AB2883" i="1" s="1"/>
  <c r="P2816" i="1"/>
  <c r="N3092" i="1"/>
  <c r="N3084" i="1"/>
  <c r="N3066" i="1"/>
  <c r="N3047" i="1"/>
  <c r="N3045" i="1"/>
  <c r="N3043" i="1"/>
  <c r="N3038" i="1"/>
  <c r="N3031" i="1"/>
  <c r="N3017" i="1"/>
  <c r="N3009" i="1"/>
  <c r="N3001" i="1"/>
  <c r="N2994" i="1"/>
  <c r="N2986" i="1"/>
  <c r="N2970" i="1"/>
  <c r="N2955" i="1"/>
  <c r="N2925" i="1"/>
  <c r="N2918" i="1"/>
  <c r="N2910" i="1"/>
  <c r="N2895" i="1"/>
  <c r="N2887" i="1"/>
  <c r="N2882" i="1"/>
  <c r="N2864" i="1"/>
  <c r="N2851" i="1"/>
  <c r="N2843" i="1"/>
  <c r="N2839" i="1"/>
  <c r="N2831" i="1"/>
  <c r="N2824" i="1"/>
  <c r="N2816" i="1"/>
  <c r="N2803" i="1"/>
  <c r="N2795" i="1"/>
  <c r="P3035" i="1"/>
  <c r="AC3035" i="1" s="1"/>
  <c r="D2969" i="1"/>
  <c r="D2939" i="1"/>
  <c r="D2932" i="1"/>
  <c r="D2917" i="1"/>
  <c r="D2894" i="1"/>
  <c r="D2858" i="1"/>
  <c r="D2802" i="1"/>
  <c r="N3098" i="1"/>
  <c r="N3083" i="1"/>
  <c r="N3069" i="1"/>
  <c r="N3060" i="1"/>
  <c r="N3052" i="1"/>
  <c r="N3030" i="1"/>
  <c r="N3023" i="1"/>
  <c r="N3008" i="1"/>
  <c r="N3000" i="1"/>
  <c r="N2985" i="1"/>
  <c r="N2977" i="1"/>
  <c r="N2932" i="1"/>
  <c r="N2924" i="1"/>
  <c r="N2909" i="1"/>
  <c r="N2863" i="1"/>
  <c r="N2850" i="1"/>
  <c r="N2842" i="1"/>
  <c r="N2823" i="1"/>
  <c r="N2802" i="1"/>
  <c r="P2840" i="1"/>
  <c r="O2825" i="1"/>
  <c r="O2832" i="1"/>
  <c r="P2832" i="1"/>
  <c r="O2804" i="1"/>
  <c r="AC2804" i="1" s="1"/>
  <c r="O2796" i="1"/>
  <c r="AB2796" i="1" s="1"/>
  <c r="P2796" i="1"/>
  <c r="AC2796" i="1" s="1"/>
  <c r="D3159" i="1"/>
  <c r="O2907" i="1"/>
  <c r="N3116" i="1"/>
  <c r="N3104" i="1"/>
  <c r="N3090" i="1"/>
  <c r="N3075" i="1"/>
  <c r="N3042" i="1"/>
  <c r="N3029" i="1"/>
  <c r="N3022" i="1"/>
  <c r="N3015" i="1"/>
  <c r="N3007" i="1"/>
  <c r="N2999" i="1"/>
  <c r="N2992" i="1"/>
  <c r="N2976" i="1"/>
  <c r="N2968" i="1"/>
  <c r="N2961" i="1"/>
  <c r="N2945" i="1"/>
  <c r="N2931" i="1"/>
  <c r="N2923" i="1"/>
  <c r="N2916" i="1"/>
  <c r="N2901" i="1"/>
  <c r="N2886" i="1"/>
  <c r="N2881" i="1"/>
  <c r="N2875" i="1"/>
  <c r="N2862" i="1"/>
  <c r="N2857" i="1"/>
  <c r="N2849" i="1"/>
  <c r="N2838" i="1"/>
  <c r="N2829" i="1"/>
  <c r="N2822" i="1"/>
  <c r="N2814" i="1"/>
  <c r="N2809" i="1"/>
  <c r="N2801" i="1"/>
  <c r="O2900" i="1"/>
  <c r="P2900" i="1"/>
  <c r="P2892" i="1"/>
  <c r="O2885" i="1"/>
  <c r="AA2885" i="1" s="1"/>
  <c r="B2885" i="1" s="1"/>
  <c r="C2885" i="1" s="1"/>
  <c r="P2885" i="1"/>
  <c r="AB2885" i="1" s="1"/>
  <c r="P2880" i="1"/>
  <c r="AB2880" i="1" s="1"/>
  <c r="O2874" i="1"/>
  <c r="P2874" i="1"/>
  <c r="O2869" i="1"/>
  <c r="P2869" i="1"/>
  <c r="O2861" i="1"/>
  <c r="P2861" i="1"/>
  <c r="O2856" i="1"/>
  <c r="P2856" i="1"/>
  <c r="O2848" i="1"/>
  <c r="P2848" i="1"/>
  <c r="O2841" i="1"/>
  <c r="P2841" i="1"/>
  <c r="O2837" i="1"/>
  <c r="AB2837" i="1" s="1"/>
  <c r="P2837" i="1"/>
  <c r="AC2837" i="1" s="1"/>
  <c r="O2836" i="1"/>
  <c r="P2836" i="1"/>
  <c r="O2828" i="1"/>
  <c r="AC2828" i="1" s="1"/>
  <c r="P2828" i="1"/>
  <c r="AD2828" i="1" s="1"/>
  <c r="O2821" i="1"/>
  <c r="P2821" i="1"/>
  <c r="O2813" i="1"/>
  <c r="P2813" i="1"/>
  <c r="O2808" i="1"/>
  <c r="P2808" i="1"/>
  <c r="O2800" i="1"/>
  <c r="P2800" i="1"/>
  <c r="O3057" i="1"/>
  <c r="AA3057" i="1" s="1"/>
  <c r="B3057" i="1" s="1"/>
  <c r="C3057" i="1" s="1"/>
  <c r="P3057" i="1"/>
  <c r="AB3057" i="1" s="1"/>
  <c r="P3051" i="1"/>
  <c r="P3027" i="1"/>
  <c r="AB3027" i="1" s="1"/>
  <c r="P3021" i="1"/>
  <c r="P3005" i="1"/>
  <c r="O3005" i="1"/>
  <c r="O2998" i="1"/>
  <c r="P2998" i="1"/>
  <c r="P2990" i="1"/>
  <c r="O2990" i="1"/>
  <c r="O2982" i="1"/>
  <c r="P2982" i="1"/>
  <c r="P2974" i="1"/>
  <c r="O2966" i="1"/>
  <c r="P2959" i="1"/>
  <c r="O2959" i="1"/>
  <c r="P2951" i="1"/>
  <c r="P2943" i="1"/>
  <c r="O2943" i="1"/>
  <c r="O2936" i="1"/>
  <c r="P2929" i="1"/>
  <c r="P2914" i="1"/>
  <c r="O2914" i="1"/>
  <c r="O2906" i="1"/>
  <c r="P2906" i="1"/>
  <c r="P2899" i="1"/>
  <c r="O2899" i="1"/>
  <c r="O2891" i="1"/>
  <c r="AA2891" i="1" s="1"/>
  <c r="B2891" i="1" s="1"/>
  <c r="C2891" i="1" s="1"/>
  <c r="P2891" i="1"/>
  <c r="AB2891" i="1" s="1"/>
  <c r="P2884" i="1"/>
  <c r="AB2884" i="1" s="1"/>
  <c r="P2873" i="1"/>
  <c r="O2873" i="1"/>
  <c r="O2868" i="1"/>
  <c r="O2855" i="1"/>
  <c r="P2855" i="1"/>
  <c r="O2835" i="1"/>
  <c r="AC2835" i="1" s="1"/>
  <c r="P2835" i="1"/>
  <c r="AD2835" i="1" s="1"/>
  <c r="O2820" i="1"/>
  <c r="P2820" i="1"/>
  <c r="P2812" i="1"/>
  <c r="O2812" i="1"/>
  <c r="P2799" i="1"/>
  <c r="AC2799" i="1" s="1"/>
  <c r="O2847" i="1"/>
  <c r="N2919" i="1"/>
  <c r="N2904" i="1"/>
  <c r="N2889" i="1"/>
  <c r="N2866" i="1"/>
  <c r="N2853" i="1"/>
  <c r="N2833" i="1"/>
  <c r="N2818" i="1"/>
  <c r="N2805" i="1"/>
  <c r="B3192" i="1"/>
  <c r="C3192" i="1" s="1"/>
  <c r="B3217" i="1"/>
  <c r="C3217" i="1" s="1"/>
  <c r="B3041" i="1"/>
  <c r="C3041" i="1" s="1"/>
  <c r="B2997" i="1"/>
  <c r="C2997" i="1" s="1"/>
  <c r="D3166" i="1"/>
  <c r="B3201" i="1"/>
  <c r="C3201" i="1" s="1"/>
  <c r="D3075" i="1"/>
  <c r="D3025" i="1"/>
  <c r="D3168" i="1"/>
  <c r="D2847" i="1"/>
  <c r="B3065" i="1"/>
  <c r="C3065" i="1" s="1"/>
  <c r="B2943" i="1"/>
  <c r="C2943" i="1" s="1"/>
  <c r="B2964" i="1"/>
  <c r="C2964" i="1" s="1"/>
  <c r="D2899" i="1"/>
  <c r="C2899" i="1" s="1"/>
  <c r="D3097" i="1"/>
  <c r="D2927" i="1"/>
  <c r="C2927" i="1" s="1"/>
  <c r="D2819" i="1"/>
  <c r="D2935" i="1"/>
  <c r="B3216" i="1"/>
  <c r="C3216" i="1" s="1"/>
  <c r="D3052" i="1"/>
  <c r="D2804" i="1"/>
  <c r="D3144" i="1"/>
  <c r="D2834" i="1"/>
  <c r="B3080" i="1"/>
  <c r="C3080" i="1" s="1"/>
  <c r="C3199" i="1"/>
  <c r="D3103" i="1"/>
  <c r="B3205" i="1"/>
  <c r="C3205" i="1" s="1"/>
  <c r="D3158" i="1"/>
  <c r="B3187" i="1"/>
  <c r="D3148" i="1"/>
  <c r="C3148" i="1" s="1"/>
  <c r="D2854" i="1"/>
  <c r="D3044" i="1"/>
  <c r="B3180" i="1"/>
  <c r="B3196" i="1"/>
  <c r="C3196" i="1" s="1"/>
  <c r="D3109" i="1"/>
  <c r="B3189" i="1"/>
  <c r="C3189" i="1" s="1"/>
  <c r="D2914" i="1"/>
  <c r="C2951" i="1"/>
  <c r="C3104" i="1"/>
  <c r="C3208" i="1"/>
  <c r="C3167" i="1"/>
  <c r="C3120" i="1"/>
  <c r="C3011" i="1"/>
  <c r="C3140" i="1"/>
  <c r="C3053" i="1"/>
  <c r="C3195" i="1"/>
  <c r="C3152" i="1"/>
  <c r="C3073" i="1"/>
  <c r="C2863" i="1"/>
  <c r="C2873" i="1"/>
  <c r="N2793" i="1"/>
  <c r="N2777" i="1"/>
  <c r="N2761" i="1"/>
  <c r="N2745" i="1"/>
  <c r="AE2782" i="1"/>
  <c r="AD2774" i="1"/>
  <c r="O2766" i="1"/>
  <c r="AA2766" i="1" s="1"/>
  <c r="AD2758" i="1"/>
  <c r="AB2750" i="1"/>
  <c r="AB2742" i="1"/>
  <c r="P2734" i="1"/>
  <c r="AE2726" i="1"/>
  <c r="AD2718" i="1"/>
  <c r="D2790" i="1"/>
  <c r="D2782" i="1"/>
  <c r="O2741" i="1"/>
  <c r="N2765" i="1"/>
  <c r="N2781" i="1"/>
  <c r="P2725" i="1"/>
  <c r="AJ2734" i="1"/>
  <c r="AK2734" i="1" s="1"/>
  <c r="O2789" i="1"/>
  <c r="AB2789" i="1" s="1"/>
  <c r="O2781" i="1"/>
  <c r="AA2773" i="1"/>
  <c r="B2773" i="1" s="1"/>
  <c r="AC2765" i="1"/>
  <c r="AC2757" i="1"/>
  <c r="AE2749" i="1"/>
  <c r="AE2741" i="1"/>
  <c r="AC2733" i="1"/>
  <c r="AD2725" i="1"/>
  <c r="AD2717" i="1"/>
  <c r="O2725" i="1"/>
  <c r="O2793" i="1"/>
  <c r="AB2737" i="1"/>
  <c r="AD2777" i="1"/>
  <c r="AA2761" i="1"/>
  <c r="B2761" i="1" s="1"/>
  <c r="C2761" i="1" s="1"/>
  <c r="AA2753" i="1"/>
  <c r="B2753" i="1" s="1"/>
  <c r="AE2745" i="1"/>
  <c r="P2721" i="1"/>
  <c r="AC2725" i="1"/>
  <c r="P2783" i="1"/>
  <c r="AE2751" i="1"/>
  <c r="AA2743" i="1"/>
  <c r="B2743" i="1" s="1"/>
  <c r="P2727" i="1"/>
  <c r="AD2727" i="1" s="1"/>
  <c r="AE2719" i="1"/>
  <c r="N2789" i="1"/>
  <c r="N2773" i="1"/>
  <c r="N2741" i="1"/>
  <c r="N2725" i="1"/>
  <c r="N2717" i="1"/>
  <c r="AJ2748" i="1"/>
  <c r="AK2748" i="1" s="1"/>
  <c r="AJ2724" i="1"/>
  <c r="AK2724" i="1" s="1"/>
  <c r="AJ2716" i="1"/>
  <c r="AK2716" i="1" s="1"/>
  <c r="AD2788" i="1"/>
  <c r="O2764" i="1"/>
  <c r="AC2764" i="1" s="1"/>
  <c r="D2756" i="1"/>
  <c r="O2748" i="1"/>
  <c r="AE2740" i="1"/>
  <c r="AA2732" i="1"/>
  <c r="B2732" i="1" s="1"/>
  <c r="O2724" i="1"/>
  <c r="AB2716" i="1"/>
  <c r="AJ2763" i="1"/>
  <c r="AK2763" i="1" s="1"/>
  <c r="AD2781" i="1"/>
  <c r="O2747" i="1"/>
  <c r="D2740" i="1"/>
  <c r="O2791" i="1"/>
  <c r="AA2791" i="1" s="1"/>
  <c r="B2791" i="1" s="1"/>
  <c r="C2791" i="1" s="1"/>
  <c r="AC2732" i="1"/>
  <c r="AE2787" i="1"/>
  <c r="AB2732" i="1"/>
  <c r="D2724" i="1"/>
  <c r="AB2756" i="1"/>
  <c r="AD2739" i="1"/>
  <c r="P2723" i="1"/>
  <c r="AC2716" i="1"/>
  <c r="AD2732" i="1"/>
  <c r="AA2756" i="1"/>
  <c r="B2756" i="1" s="1"/>
  <c r="D2783" i="1"/>
  <c r="AC2779" i="1"/>
  <c r="AE2732" i="1"/>
  <c r="AC2739" i="1"/>
  <c r="AD2751" i="1"/>
  <c r="N2790" i="1"/>
  <c r="AJ2733" i="1"/>
  <c r="AK2733" i="1" s="1"/>
  <c r="O2723" i="1"/>
  <c r="AE2764" i="1"/>
  <c r="O2788" i="1"/>
  <c r="AE2756" i="1"/>
  <c r="AA2748" i="1"/>
  <c r="B2748" i="1" s="1"/>
  <c r="O2740" i="1"/>
  <c r="AA2740" i="1" s="1"/>
  <c r="O2732" i="1"/>
  <c r="AD2724" i="1"/>
  <c r="AD2716" i="1"/>
  <c r="AD2740" i="1"/>
  <c r="AB2747" i="1"/>
  <c r="AA2716" i="1"/>
  <c r="B2716" i="1" s="1"/>
  <c r="D2748" i="1"/>
  <c r="O2780" i="1"/>
  <c r="AB2780" i="1" s="1"/>
  <c r="AC2747" i="1"/>
  <c r="AD2787" i="1"/>
  <c r="AJ2723" i="1"/>
  <c r="AK2723" i="1" s="1"/>
  <c r="AE2747" i="1"/>
  <c r="P2764" i="1"/>
  <c r="AD2764" i="1" s="1"/>
  <c r="AA2788" i="1"/>
  <c r="AD2786" i="1"/>
  <c r="AE2754" i="1"/>
  <c r="AB2788" i="1"/>
  <c r="AA2778" i="1"/>
  <c r="B2778" i="1" s="1"/>
  <c r="AA2722" i="1"/>
  <c r="B2722" i="1" s="1"/>
  <c r="AB2748" i="1"/>
  <c r="AA2755" i="1"/>
  <c r="B2755" i="1" s="1"/>
  <c r="C2755" i="1" s="1"/>
  <c r="AB2755" i="1"/>
  <c r="AC2788" i="1"/>
  <c r="AC2794" i="1"/>
  <c r="P2770" i="1"/>
  <c r="D2785" i="1"/>
  <c r="AE2792" i="1"/>
  <c r="AC2760" i="1"/>
  <c r="O2744" i="1"/>
  <c r="O2728" i="1"/>
  <c r="AC2755" i="1"/>
  <c r="AA2728" i="1"/>
  <c r="B2728" i="1" s="1"/>
  <c r="AJ2749" i="1"/>
  <c r="AK2749" i="1" s="1"/>
  <c r="AB2774" i="1"/>
  <c r="D2788" i="1"/>
  <c r="P2780" i="1"/>
  <c r="AC2780" i="1" s="1"/>
  <c r="N2756" i="1"/>
  <c r="N2740" i="1"/>
  <c r="D2732" i="1"/>
  <c r="N2724" i="1"/>
  <c r="D2716" i="1"/>
  <c r="AJ2787" i="1"/>
  <c r="AK2787" i="1" s="1"/>
  <c r="AJ2779" i="1"/>
  <c r="AK2779" i="1" s="1"/>
  <c r="O2771" i="1"/>
  <c r="AA2771" i="1" s="1"/>
  <c r="B2771" i="1" s="1"/>
  <c r="C2771" i="1" s="1"/>
  <c r="AJ2747" i="1"/>
  <c r="AK2747" i="1" s="1"/>
  <c r="AJ2739" i="1"/>
  <c r="AK2739" i="1" s="1"/>
  <c r="O2731" i="1"/>
  <c r="AA2731" i="1" s="1"/>
  <c r="AD2750" i="1"/>
  <c r="AE2771" i="1"/>
  <c r="AC2763" i="1"/>
  <c r="AB2739" i="1"/>
  <c r="AB2723" i="1"/>
  <c r="AD2738" i="1"/>
  <c r="AA2717" i="1"/>
  <c r="B2717" i="1" s="1"/>
  <c r="AJ2780" i="1"/>
  <c r="AK2780" i="1" s="1"/>
  <c r="N2754" i="1"/>
  <c r="AJ2761" i="1"/>
  <c r="AK2761" i="1" s="1"/>
  <c r="AJ2753" i="1"/>
  <c r="AK2753" i="1" s="1"/>
  <c r="AJ2721" i="1"/>
  <c r="AK2721" i="1" s="1"/>
  <c r="AJ2792" i="1"/>
  <c r="AK2792" i="1" s="1"/>
  <c r="AJ2784" i="1"/>
  <c r="AK2784" i="1" s="1"/>
  <c r="AJ2776" i="1"/>
  <c r="AK2776" i="1" s="1"/>
  <c r="AJ2768" i="1"/>
  <c r="AK2768" i="1" s="1"/>
  <c r="AJ2760" i="1"/>
  <c r="AK2760" i="1" s="1"/>
  <c r="AJ2752" i="1"/>
  <c r="AK2752" i="1" s="1"/>
  <c r="AJ2744" i="1"/>
  <c r="AK2744" i="1" s="1"/>
  <c r="AJ2736" i="1"/>
  <c r="AK2736" i="1" s="1"/>
  <c r="AJ2728" i="1"/>
  <c r="AK2728" i="1" s="1"/>
  <c r="AJ2720" i="1"/>
  <c r="AK2720" i="1" s="1"/>
  <c r="AD2782" i="1"/>
  <c r="D2746" i="1"/>
  <c r="N2728" i="1"/>
  <c r="AJ2775" i="1"/>
  <c r="AK2775" i="1" s="1"/>
  <c r="AJ2767" i="1"/>
  <c r="AK2767" i="1" s="1"/>
  <c r="AJ2759" i="1"/>
  <c r="AK2759" i="1" s="1"/>
  <c r="AJ2751" i="1"/>
  <c r="AK2751" i="1" s="1"/>
  <c r="AJ2743" i="1"/>
  <c r="AK2743" i="1" s="1"/>
  <c r="AJ2735" i="1"/>
  <c r="AK2735" i="1" s="1"/>
  <c r="AJ2727" i="1"/>
  <c r="AK2727" i="1" s="1"/>
  <c r="AJ2719" i="1"/>
  <c r="AK2719" i="1" s="1"/>
  <c r="P2760" i="1"/>
  <c r="O2760" i="1"/>
  <c r="AB2743" i="1"/>
  <c r="P2792" i="1"/>
  <c r="AD2768" i="1"/>
  <c r="N2718" i="1"/>
  <c r="AA2760" i="1"/>
  <c r="B2760" i="1" s="1"/>
  <c r="AC2720" i="1"/>
  <c r="N2774" i="1"/>
  <c r="N2734" i="1"/>
  <c r="N2757" i="1"/>
  <c r="AJ2725" i="1"/>
  <c r="AK2725" i="1" s="1"/>
  <c r="AB2765" i="1"/>
  <c r="D2789" i="1"/>
  <c r="O2772" i="1"/>
  <c r="AA2772" i="1" s="1"/>
  <c r="AJ2740" i="1"/>
  <c r="AK2740" i="1" s="1"/>
  <c r="AE2716" i="1"/>
  <c r="N2792" i="1"/>
  <c r="N2776" i="1"/>
  <c r="N2768" i="1"/>
  <c r="N2760" i="1"/>
  <c r="N2752" i="1"/>
  <c r="N2744" i="1"/>
  <c r="N2720" i="1"/>
  <c r="AB2721" i="1"/>
  <c r="N2729" i="1"/>
  <c r="N2743" i="1"/>
  <c r="N2775" i="1"/>
  <c r="N2767" i="1"/>
  <c r="N2735" i="1"/>
  <c r="N2719" i="1"/>
  <c r="AD2793" i="1"/>
  <c r="O2757" i="1"/>
  <c r="AA2757" i="1" s="1"/>
  <c r="B2757" i="1" s="1"/>
  <c r="C2757" i="1" s="1"/>
  <c r="AB2717" i="1"/>
  <c r="D2754" i="1"/>
  <c r="AC2778" i="1"/>
  <c r="AJ2774" i="1"/>
  <c r="AK2774" i="1" s="1"/>
  <c r="N2783" i="1"/>
  <c r="N2751" i="1"/>
  <c r="AJ2790" i="1"/>
  <c r="AK2790" i="1" s="1"/>
  <c r="O2779" i="1"/>
  <c r="AA2779" i="1" s="1"/>
  <c r="B2779" i="1" s="1"/>
  <c r="C2779" i="1" s="1"/>
  <c r="O2734" i="1"/>
  <c r="P2718" i="1"/>
  <c r="AE2725" i="1"/>
  <c r="AB2733" i="1"/>
  <c r="D2781" i="1"/>
  <c r="AA2733" i="1"/>
  <c r="B2733" i="1" s="1"/>
  <c r="AA2738" i="1"/>
  <c r="B2738" i="1" s="1"/>
  <c r="AJ2771" i="1"/>
  <c r="AK2771" i="1" s="1"/>
  <c r="N2791" i="1"/>
  <c r="N2759" i="1"/>
  <c r="N2727" i="1"/>
  <c r="AJ2758" i="1"/>
  <c r="AK2758" i="1" s="1"/>
  <c r="AJ2718" i="1"/>
  <c r="AK2718" i="1" s="1"/>
  <c r="N2758" i="1"/>
  <c r="O2750" i="1"/>
  <c r="AE2717" i="1"/>
  <c r="P2773" i="1"/>
  <c r="AD2766" i="1"/>
  <c r="O2756" i="1"/>
  <c r="AD2733" i="1"/>
  <c r="N2749" i="1"/>
  <c r="N2733" i="1"/>
  <c r="N2788" i="1"/>
  <c r="AJ2772" i="1"/>
  <c r="AK2772" i="1" s="1"/>
  <c r="O2773" i="1"/>
  <c r="P2732" i="1"/>
  <c r="P2717" i="1"/>
  <c r="AA2718" i="1"/>
  <c r="B2718" i="1" s="1"/>
  <c r="C2718" i="1" s="1"/>
  <c r="AE2733" i="1"/>
  <c r="AC2741" i="1"/>
  <c r="D2780" i="1"/>
  <c r="AE2779" i="1"/>
  <c r="AD2771" i="1"/>
  <c r="AA2763" i="1"/>
  <c r="B2763" i="1" s="1"/>
  <c r="AE2755" i="1"/>
  <c r="O2739" i="1"/>
  <c r="AD2723" i="1"/>
  <c r="P2793" i="1"/>
  <c r="P2755" i="1"/>
  <c r="O2717" i="1"/>
  <c r="AE2718" i="1"/>
  <c r="AD2741" i="1"/>
  <c r="AE2772" i="1"/>
  <c r="AA2789" i="1"/>
  <c r="B2789" i="1" s="1"/>
  <c r="AD2730" i="1"/>
  <c r="AC2726" i="1"/>
  <c r="AB2794" i="1"/>
  <c r="AD2770" i="1"/>
  <c r="AE2762" i="1"/>
  <c r="AC2738" i="1"/>
  <c r="P2766" i="1"/>
  <c r="AB2766" i="1" s="1"/>
  <c r="P2751" i="1"/>
  <c r="AD2726" i="1"/>
  <c r="AA2739" i="1"/>
  <c r="AB2763" i="1"/>
  <c r="AJ2789" i="1"/>
  <c r="AK2789" i="1" s="1"/>
  <c r="D2787" i="1"/>
  <c r="N2779" i="1"/>
  <c r="N2763" i="1"/>
  <c r="N2755" i="1"/>
  <c r="N2747" i="1"/>
  <c r="N2739" i="1"/>
  <c r="N2731" i="1"/>
  <c r="N2723" i="1"/>
  <c r="AJ2794" i="1"/>
  <c r="AK2794" i="1" s="1"/>
  <c r="AJ2786" i="1"/>
  <c r="AK2786" i="1" s="1"/>
  <c r="AJ2778" i="1"/>
  <c r="AK2778" i="1" s="1"/>
  <c r="AJ2762" i="1"/>
  <c r="AK2762" i="1" s="1"/>
  <c r="AJ2754" i="1"/>
  <c r="AK2754" i="1" s="1"/>
  <c r="AJ2746" i="1"/>
  <c r="AK2746" i="1" s="1"/>
  <c r="AJ2738" i="1"/>
  <c r="AK2738" i="1" s="1"/>
  <c r="AJ2730" i="1"/>
  <c r="AK2730" i="1" s="1"/>
  <c r="AJ2722" i="1"/>
  <c r="AK2722" i="1" s="1"/>
  <c r="O2765" i="1"/>
  <c r="AD2765" i="1" s="1"/>
  <c r="P2750" i="1"/>
  <c r="AE2731" i="1"/>
  <c r="AC2750" i="1"/>
  <c r="AC2773" i="1"/>
  <c r="AA2774" i="1"/>
  <c r="B2774" i="1" s="1"/>
  <c r="C2774" i="1" s="1"/>
  <c r="O2759" i="1"/>
  <c r="AB2759" i="1" s="1"/>
  <c r="AE2743" i="1"/>
  <c r="AC2735" i="1"/>
  <c r="O2727" i="1"/>
  <c r="AC2727" i="1" s="1"/>
  <c r="P2719" i="1"/>
  <c r="AC2743" i="1"/>
  <c r="B2766" i="1"/>
  <c r="C2766" i="1" s="1"/>
  <c r="O2785" i="1"/>
  <c r="AB2785" i="1" s="1"/>
  <c r="AE2785" i="1"/>
  <c r="AD2785" i="1"/>
  <c r="AA2785" i="1"/>
  <c r="P2785" i="1"/>
  <c r="AC2785" i="1" s="1"/>
  <c r="AJ2785" i="1"/>
  <c r="AK2785" i="1" s="1"/>
  <c r="AD2778" i="1"/>
  <c r="AE2778" i="1"/>
  <c r="D2778" i="1"/>
  <c r="AB2778" i="1"/>
  <c r="O2778" i="1"/>
  <c r="P2778" i="1"/>
  <c r="D2762" i="1"/>
  <c r="AA2762" i="1"/>
  <c r="O2762" i="1"/>
  <c r="AC2762" i="1" s="1"/>
  <c r="P2762" i="1"/>
  <c r="AD2762" i="1" s="1"/>
  <c r="AB2762" i="1"/>
  <c r="AB2738" i="1"/>
  <c r="D2738" i="1"/>
  <c r="O2738" i="1"/>
  <c r="AE2738" i="1"/>
  <c r="AC2793" i="1"/>
  <c r="AB2793" i="1"/>
  <c r="AE2793" i="1"/>
  <c r="AA2793" i="1"/>
  <c r="O2753" i="1"/>
  <c r="AE2753" i="1"/>
  <c r="AD2753" i="1"/>
  <c r="AB2753" i="1"/>
  <c r="P2753" i="1"/>
  <c r="AC2753" i="1"/>
  <c r="D2753" i="1"/>
  <c r="AE2721" i="1"/>
  <c r="O2721" i="1"/>
  <c r="D2721" i="1"/>
  <c r="AD2721" i="1"/>
  <c r="N2786" i="1"/>
  <c r="AJ2777" i="1"/>
  <c r="AK2777" i="1" s="1"/>
  <c r="AJ2737" i="1"/>
  <c r="AK2737" i="1" s="1"/>
  <c r="AC2792" i="1"/>
  <c r="P2738" i="1"/>
  <c r="D2793" i="1"/>
  <c r="N2787" i="1"/>
  <c r="P2767" i="1"/>
  <c r="AB2767" i="1" s="1"/>
  <c r="N2738" i="1"/>
  <c r="N2771" i="1"/>
  <c r="P2771" i="1"/>
  <c r="AB2771" i="1" s="1"/>
  <c r="O2794" i="1"/>
  <c r="P2794" i="1"/>
  <c r="D2794" i="1"/>
  <c r="AE2794" i="1"/>
  <c r="AD2794" i="1"/>
  <c r="AD2754" i="1"/>
  <c r="AC2754" i="1"/>
  <c r="AA2754" i="1"/>
  <c r="AB2754" i="1"/>
  <c r="O2730" i="1"/>
  <c r="P2730" i="1"/>
  <c r="AC2730" i="1"/>
  <c r="AB2730" i="1"/>
  <c r="AA2730" i="1"/>
  <c r="O2769" i="1"/>
  <c r="AE2769" i="1"/>
  <c r="AA2769" i="1"/>
  <c r="P2769" i="1"/>
  <c r="AD2769" i="1"/>
  <c r="O2737" i="1"/>
  <c r="AD2737" i="1"/>
  <c r="P2737" i="1"/>
  <c r="AC2737" i="1"/>
  <c r="AA2737" i="1"/>
  <c r="O2776" i="1"/>
  <c r="P2776" i="1"/>
  <c r="AC2776" i="1"/>
  <c r="AE2760" i="1"/>
  <c r="AD2760" i="1"/>
  <c r="AB2760" i="1"/>
  <c r="D2760" i="1"/>
  <c r="AE2752" i="1"/>
  <c r="AA2752" i="1"/>
  <c r="B2752" i="1" s="1"/>
  <c r="C2752" i="1" s="1"/>
  <c r="O2752" i="1"/>
  <c r="P2736" i="1"/>
  <c r="AC2736" i="1" s="1"/>
  <c r="AA2736" i="1"/>
  <c r="O2736" i="1"/>
  <c r="AB2736" i="1" s="1"/>
  <c r="D2728" i="1"/>
  <c r="AB2728" i="1"/>
  <c r="AD2783" i="1"/>
  <c r="O2783" i="1"/>
  <c r="AC2783" i="1"/>
  <c r="AE2783" i="1"/>
  <c r="AA2783" i="1"/>
  <c r="B2783" i="1" s="1"/>
  <c r="AJ2770" i="1"/>
  <c r="AK2770" i="1" s="1"/>
  <c r="N2770" i="1"/>
  <c r="D2786" i="1"/>
  <c r="AE2786" i="1"/>
  <c r="AA2786" i="1"/>
  <c r="O2786" i="1"/>
  <c r="AB2786" i="1" s="1"/>
  <c r="AC2770" i="1"/>
  <c r="D2770" i="1"/>
  <c r="AE2770" i="1"/>
  <c r="AB2770" i="1"/>
  <c r="O2770" i="1"/>
  <c r="AA2770" i="1"/>
  <c r="AB2746" i="1"/>
  <c r="AA2746" i="1"/>
  <c r="O2746" i="1"/>
  <c r="P2746" i="1"/>
  <c r="O2722" i="1"/>
  <c r="P2722" i="1"/>
  <c r="AC2722" i="1"/>
  <c r="AE2722" i="1"/>
  <c r="AD2722" i="1"/>
  <c r="AB2722" i="1"/>
  <c r="D2722" i="1"/>
  <c r="AC2777" i="1"/>
  <c r="O2777" i="1"/>
  <c r="AA2777" i="1" s="1"/>
  <c r="O2761" i="1"/>
  <c r="P2761" i="1"/>
  <c r="AE2761" i="1"/>
  <c r="AD2761" i="1"/>
  <c r="AC2761" i="1"/>
  <c r="AB2745" i="1"/>
  <c r="AA2745" i="1"/>
  <c r="AJ2745" i="1"/>
  <c r="AK2745" i="1" s="1"/>
  <c r="AD2745" i="1"/>
  <c r="O2745" i="1"/>
  <c r="AC2745" i="1"/>
  <c r="P2745" i="1"/>
  <c r="AE2729" i="1"/>
  <c r="AD2729" i="1"/>
  <c r="P2729" i="1"/>
  <c r="AB2729" i="1" s="1"/>
  <c r="AC2729" i="1"/>
  <c r="O2729" i="1"/>
  <c r="AA2729" i="1" s="1"/>
  <c r="AJ2793" i="1"/>
  <c r="AK2793" i="1" s="1"/>
  <c r="D2743" i="1"/>
  <c r="P2784" i="1"/>
  <c r="AC2784" i="1" s="1"/>
  <c r="AA2784" i="1"/>
  <c r="P2768" i="1"/>
  <c r="AE2768" i="1"/>
  <c r="AC2768" i="1"/>
  <c r="AD2744" i="1"/>
  <c r="AE2744" i="1"/>
  <c r="AA2744" i="1"/>
  <c r="AB2744" i="1"/>
  <c r="P2744" i="1"/>
  <c r="AD2720" i="1"/>
  <c r="O2720" i="1"/>
  <c r="AE2791" i="1"/>
  <c r="AD2791" i="1"/>
  <c r="P2791" i="1"/>
  <c r="AB2791" i="1" s="1"/>
  <c r="D2775" i="1"/>
  <c r="P2786" i="1"/>
  <c r="AC2786" i="1" s="1"/>
  <c r="P2754" i="1"/>
  <c r="B2723" i="1"/>
  <c r="C2723" i="1" s="1"/>
  <c r="AB2761" i="1"/>
  <c r="D2784" i="1"/>
  <c r="N2784" i="1"/>
  <c r="D2736" i="1"/>
  <c r="N2736" i="1"/>
  <c r="AJ2791" i="1"/>
  <c r="AK2791" i="1" s="1"/>
  <c r="AJ2783" i="1"/>
  <c r="AK2783" i="1" s="1"/>
  <c r="O2784" i="1"/>
  <c r="AB2784" i="1" s="1"/>
  <c r="O2754" i="1"/>
  <c r="N2722" i="1"/>
  <c r="AE2720" i="1"/>
  <c r="AE2736" i="1"/>
  <c r="AE2776" i="1"/>
  <c r="AJ2782" i="1"/>
  <c r="AK2782" i="1" s="1"/>
  <c r="N2782" i="1"/>
  <c r="AJ2766" i="1"/>
  <c r="AK2766" i="1" s="1"/>
  <c r="N2766" i="1"/>
  <c r="AJ2750" i="1"/>
  <c r="AK2750" i="1" s="1"/>
  <c r="N2750" i="1"/>
  <c r="AJ2742" i="1"/>
  <c r="AK2742" i="1" s="1"/>
  <c r="N2742" i="1"/>
  <c r="AJ2726" i="1"/>
  <c r="AK2726" i="1" s="1"/>
  <c r="N2726" i="1"/>
  <c r="P2720" i="1"/>
  <c r="AC2746" i="1"/>
  <c r="AB2769" i="1"/>
  <c r="AB2783" i="1"/>
  <c r="AC2791" i="1"/>
  <c r="AD2746" i="1"/>
  <c r="AD2752" i="1"/>
  <c r="AC2769" i="1"/>
  <c r="D2730" i="1"/>
  <c r="AA2721" i="1"/>
  <c r="AE2730" i="1"/>
  <c r="AE2746" i="1"/>
  <c r="P2777" i="1"/>
  <c r="AB2777" i="1" s="1"/>
  <c r="AC2721" i="1"/>
  <c r="AE2737" i="1"/>
  <c r="AJ2769" i="1"/>
  <c r="AK2769" i="1" s="1"/>
  <c r="AE2777" i="1"/>
  <c r="AD2792" i="1"/>
  <c r="N2794" i="1"/>
  <c r="N2730" i="1"/>
  <c r="AB2718" i="1"/>
  <c r="AC2774" i="1"/>
  <c r="N2778" i="1"/>
  <c r="N2746" i="1"/>
  <c r="AD2743" i="1"/>
  <c r="AE2766" i="1"/>
  <c r="AD2784" i="1"/>
  <c r="AD2776" i="1"/>
  <c r="AA2768" i="1"/>
  <c r="AC2752" i="1"/>
  <c r="AB2752" i="1"/>
  <c r="D2744" i="1"/>
  <c r="AC2744" i="1"/>
  <c r="B2736" i="1"/>
  <c r="AE2728" i="1"/>
  <c r="AB2720" i="1"/>
  <c r="AA2720" i="1"/>
  <c r="O2792" i="1"/>
  <c r="P2759" i="1"/>
  <c r="AC2759" i="1" s="1"/>
  <c r="P2752" i="1"/>
  <c r="P2739" i="1"/>
  <c r="O2733" i="1"/>
  <c r="AC2718" i="1"/>
  <c r="AC2723" i="1"/>
  <c r="AC2728" i="1"/>
  <c r="AB2735" i="1"/>
  <c r="AD2748" i="1"/>
  <c r="AA2750" i="1"/>
  <c r="B2750" i="1" s="1"/>
  <c r="AC2771" i="1"/>
  <c r="AA2776" i="1"/>
  <c r="B2776" i="1" s="1"/>
  <c r="C2776" i="1" s="1"/>
  <c r="AA2781" i="1"/>
  <c r="AE2784" i="1"/>
  <c r="AD2789" i="1"/>
  <c r="N2762" i="1"/>
  <c r="AJ2729" i="1"/>
  <c r="AK2729" i="1" s="1"/>
  <c r="P2733" i="1"/>
  <c r="AA2735" i="1"/>
  <c r="AC2748" i="1"/>
  <c r="N2785" i="1"/>
  <c r="N2769" i="1"/>
  <c r="N2753" i="1"/>
  <c r="N2737" i="1"/>
  <c r="N2721" i="1"/>
  <c r="N2772" i="1"/>
  <c r="P2765" i="1"/>
  <c r="AE2765" i="1" s="1"/>
  <c r="AE2723" i="1"/>
  <c r="AA2725" i="1"/>
  <c r="AD2728" i="1"/>
  <c r="AC2740" i="1"/>
  <c r="AJ2741" i="1"/>
  <c r="AK2741" i="1" s="1"/>
  <c r="AE2748" i="1"/>
  <c r="AB2768" i="1"/>
  <c r="AB2776" i="1"/>
  <c r="AB2781" i="1"/>
  <c r="AE2789" i="1"/>
  <c r="O2767" i="1"/>
  <c r="AA2767" i="1" s="1"/>
  <c r="AC2751" i="1"/>
  <c r="O2751" i="1"/>
  <c r="AE2735" i="1"/>
  <c r="O2735" i="1"/>
  <c r="AB2727" i="1"/>
  <c r="AA2727" i="1"/>
  <c r="AB2719" i="1"/>
  <c r="O2719" i="1"/>
  <c r="AD2735" i="1"/>
  <c r="AE2758" i="1"/>
  <c r="AA2765" i="1"/>
  <c r="AC2781" i="1"/>
  <c r="D2759" i="1"/>
  <c r="O2790" i="1"/>
  <c r="AB2790" i="1" s="1"/>
  <c r="P2790" i="1"/>
  <c r="AC2790" i="1" s="1"/>
  <c r="AE2790" i="1"/>
  <c r="O2774" i="1"/>
  <c r="AE2774" i="1"/>
  <c r="P2774" i="1"/>
  <c r="AC2766" i="1"/>
  <c r="O2758" i="1"/>
  <c r="AA2758" i="1" s="1"/>
  <c r="P2758" i="1"/>
  <c r="AB2758" i="1" s="1"/>
  <c r="AC2758" i="1"/>
  <c r="AE2742" i="1"/>
  <c r="O2742" i="1"/>
  <c r="AD2742" i="1"/>
  <c r="P2742" i="1"/>
  <c r="AB2734" i="1"/>
  <c r="AA2734" i="1"/>
  <c r="O2726" i="1"/>
  <c r="P2726" i="1"/>
  <c r="AB2726" i="1"/>
  <c r="P2757" i="1"/>
  <c r="AB2757" i="1" s="1"/>
  <c r="O2718" i="1"/>
  <c r="AA2742" i="1"/>
  <c r="B2742" i="1" s="1"/>
  <c r="C2742" i="1" s="1"/>
  <c r="AE2750" i="1"/>
  <c r="AB2773" i="1"/>
  <c r="AE2781" i="1"/>
  <c r="AC2742" i="1"/>
  <c r="AE2773" i="1"/>
  <c r="AJ2781" i="1"/>
  <c r="AK2781" i="1" s="1"/>
  <c r="P2772" i="1"/>
  <c r="AB2772" i="1" s="1"/>
  <c r="AC2734" i="1"/>
  <c r="AD2773" i="1"/>
  <c r="AB2775" i="1"/>
  <c r="AA2790" i="1"/>
  <c r="B2790" i="1" s="1"/>
  <c r="AA2780" i="1"/>
  <c r="B2780" i="1" s="1"/>
  <c r="AD2756" i="1"/>
  <c r="AC2756" i="1"/>
  <c r="P2756" i="1"/>
  <c r="O2782" i="1"/>
  <c r="AB2782" i="1" s="1"/>
  <c r="AE2734" i="1"/>
  <c r="AJ2756" i="1"/>
  <c r="AK2756" i="1" s="1"/>
  <c r="P2775" i="1"/>
  <c r="AD2775" i="1" s="1"/>
  <c r="O2749" i="1"/>
  <c r="AA2749" i="1" s="1"/>
  <c r="P2716" i="1"/>
  <c r="AA2724" i="1"/>
  <c r="B2724" i="1" s="1"/>
  <c r="AC2749" i="1"/>
  <c r="AE2757" i="1"/>
  <c r="AA2759" i="1"/>
  <c r="AA2764" i="1"/>
  <c r="AC2767" i="1"/>
  <c r="AE2780" i="1"/>
  <c r="AA2792" i="1"/>
  <c r="AJ2757" i="1"/>
  <c r="AK2757" i="1" s="1"/>
  <c r="P2782" i="1"/>
  <c r="AC2782" i="1" s="1"/>
  <c r="P2743" i="1"/>
  <c r="AE2727" i="1"/>
  <c r="P2749" i="1"/>
  <c r="AB2749" i="1" s="1"/>
  <c r="AD2757" i="1"/>
  <c r="AD2780" i="1"/>
  <c r="D2764" i="1"/>
  <c r="AJ2764" i="1"/>
  <c r="AK2764" i="1" s="1"/>
  <c r="AJ2732" i="1"/>
  <c r="AK2732" i="1" s="1"/>
  <c r="AA2719" i="1"/>
  <c r="B2719" i="1" s="1"/>
  <c r="P2779" i="1"/>
  <c r="AB2779" i="1" s="1"/>
  <c r="P2781" i="1"/>
  <c r="AA2741" i="1"/>
  <c r="AJ2755" i="1"/>
  <c r="AK2755" i="1" s="1"/>
  <c r="AD2759" i="1"/>
  <c r="AB2764" i="1"/>
  <c r="AJ2765" i="1"/>
  <c r="AK2765" i="1" s="1"/>
  <c r="AD2767" i="1"/>
  <c r="AC2772" i="1"/>
  <c r="AJ2773" i="1"/>
  <c r="AK2773" i="1" s="1"/>
  <c r="AE2775" i="1"/>
  <c r="AA2782" i="1"/>
  <c r="B2782" i="1" s="1"/>
  <c r="AJ2788" i="1"/>
  <c r="AK2788" i="1" s="1"/>
  <c r="AD2790" i="1"/>
  <c r="AB2792" i="1"/>
  <c r="P2789" i="1"/>
  <c r="AC2789" i="1" s="1"/>
  <c r="AA2775" i="1"/>
  <c r="AD2734" i="1"/>
  <c r="AE2788" i="1"/>
  <c r="P2788" i="1"/>
  <c r="P2740" i="1"/>
  <c r="AB2740" i="1" s="1"/>
  <c r="AC2724" i="1"/>
  <c r="AB2724" i="1"/>
  <c r="P2724" i="1"/>
  <c r="O2743" i="1"/>
  <c r="AB2787" i="1"/>
  <c r="AA2787" i="1"/>
  <c r="B2787" i="1" s="1"/>
  <c r="AE2763" i="1"/>
  <c r="P2763" i="1"/>
  <c r="AD2763" i="1"/>
  <c r="P2747" i="1"/>
  <c r="AA2747" i="1"/>
  <c r="AD2731" i="1"/>
  <c r="P2731" i="1"/>
  <c r="AB2731" i="1" s="1"/>
  <c r="AC2731" i="1"/>
  <c r="O2775" i="1"/>
  <c r="AC2775" i="1" s="1"/>
  <c r="O2768" i="1"/>
  <c r="O2755" i="1"/>
  <c r="P2735" i="1"/>
  <c r="O2716" i="1"/>
  <c r="AC2719" i="1"/>
  <c r="AD2749" i="1"/>
  <c r="AA2751" i="1"/>
  <c r="N2780" i="1"/>
  <c r="N2764" i="1"/>
  <c r="N2748" i="1"/>
  <c r="N2732" i="1"/>
  <c r="N2716" i="1"/>
  <c r="AJ2731" i="1"/>
  <c r="AK2731" i="1" s="1"/>
  <c r="P2787" i="1"/>
  <c r="P2748" i="1"/>
  <c r="P2741" i="1"/>
  <c r="P2728" i="1"/>
  <c r="AD2719" i="1"/>
  <c r="AE2724" i="1"/>
  <c r="AA2726" i="1"/>
  <c r="AD2736" i="1"/>
  <c r="AB2741" i="1"/>
  <c r="AB2751" i="1"/>
  <c r="AE2759" i="1"/>
  <c r="AE2767" i="1"/>
  <c r="AD2772" i="1"/>
  <c r="AC2787" i="1"/>
  <c r="D2747" i="1"/>
  <c r="AJ2717" i="1"/>
  <c r="AK2717" i="1" s="1"/>
  <c r="AC2717" i="1"/>
  <c r="AA2794" i="1"/>
  <c r="D2773" i="1"/>
  <c r="D2733" i="1"/>
  <c r="D2717" i="1"/>
  <c r="B2788" i="1"/>
  <c r="D2792" i="1"/>
  <c r="D2763" i="1"/>
  <c r="D2739" i="1"/>
  <c r="D2720" i="1"/>
  <c r="D2727" i="1"/>
  <c r="D2719" i="1"/>
  <c r="D2750" i="1"/>
  <c r="D2726" i="1"/>
  <c r="I77" i="18"/>
  <c r="J77" i="18"/>
  <c r="I76" i="18"/>
  <c r="J76" i="18"/>
  <c r="I75" i="18"/>
  <c r="J75" i="18"/>
  <c r="U2600" i="1"/>
  <c r="V2600" i="1" s="1"/>
  <c r="U2541" i="1"/>
  <c r="V2541" i="1" s="1"/>
  <c r="U2540" i="1"/>
  <c r="V2540" i="1" s="1"/>
  <c r="U2457" i="1"/>
  <c r="V2457" i="1" s="1"/>
  <c r="U2456" i="1"/>
  <c r="V2456" i="1" s="1"/>
  <c r="U2455" i="1"/>
  <c r="V2455" i="1" s="1"/>
  <c r="U2454" i="1"/>
  <c r="V2454" i="1" s="1"/>
  <c r="U2453" i="1"/>
  <c r="V2453" i="1" s="1"/>
  <c r="U2450" i="1"/>
  <c r="V2450" i="1" s="1"/>
  <c r="U2449" i="1"/>
  <c r="V2449" i="1" s="1"/>
  <c r="U2374" i="1"/>
  <c r="V2374" i="1" s="1"/>
  <c r="U2373" i="1"/>
  <c r="V2373" i="1" s="1"/>
  <c r="U2372" i="1"/>
  <c r="V2372" i="1" s="1"/>
  <c r="U2529" i="1"/>
  <c r="V2529" i="1" s="1"/>
  <c r="U2706" i="1"/>
  <c r="V2706" i="1" s="1"/>
  <c r="U2694" i="1"/>
  <c r="V2694" i="1" s="1"/>
  <c r="U2682" i="1"/>
  <c r="V2682" i="1" s="1"/>
  <c r="U2638" i="1"/>
  <c r="V2638" i="1" s="1"/>
  <c r="U2627" i="1"/>
  <c r="V2627" i="1" s="1"/>
  <c r="U2626" i="1"/>
  <c r="V2626" i="1" s="1"/>
  <c r="U2621" i="1"/>
  <c r="V2621" i="1" s="1"/>
  <c r="U2610" i="1"/>
  <c r="V2610" i="1" s="1"/>
  <c r="U2605" i="1"/>
  <c r="V2605" i="1" s="1"/>
  <c r="U2599" i="1"/>
  <c r="V2599" i="1" s="1"/>
  <c r="U2593" i="1"/>
  <c r="V2593" i="1" s="1"/>
  <c r="U2592" i="1"/>
  <c r="V2592" i="1" s="1"/>
  <c r="U2591" i="1"/>
  <c r="V2591" i="1" s="1"/>
  <c r="U2590" i="1"/>
  <c r="V2590" i="1" s="1"/>
  <c r="U2589" i="1"/>
  <c r="V2589" i="1" s="1"/>
  <c r="U2588" i="1"/>
  <c r="V2588" i="1" s="1"/>
  <c r="U2586" i="1"/>
  <c r="V2586" i="1" s="1"/>
  <c r="U2583" i="1"/>
  <c r="V2583" i="1" s="1"/>
  <c r="U2581" i="1"/>
  <c r="V2581" i="1" s="1"/>
  <c r="U2580" i="1"/>
  <c r="V2580" i="1" s="1"/>
  <c r="U2579" i="1"/>
  <c r="V2579" i="1" s="1"/>
  <c r="U2578" i="1"/>
  <c r="V2578" i="1" s="1"/>
  <c r="U2577" i="1"/>
  <c r="V2577" i="1" s="1"/>
  <c r="U2572" i="1"/>
  <c r="V2572" i="1" s="1"/>
  <c r="U2571" i="1"/>
  <c r="V2571" i="1" s="1"/>
  <c r="U2568" i="1"/>
  <c r="V2568" i="1" s="1"/>
  <c r="U2567" i="1"/>
  <c r="V2567" i="1" s="1"/>
  <c r="U2564" i="1"/>
  <c r="V2564" i="1" s="1"/>
  <c r="U2558" i="1"/>
  <c r="V2558" i="1" s="1"/>
  <c r="U2547" i="1"/>
  <c r="V2547" i="1" s="1"/>
  <c r="U2545" i="1"/>
  <c r="V2545" i="1" s="1"/>
  <c r="U2544" i="1"/>
  <c r="V2544" i="1" s="1"/>
  <c r="U2539" i="1"/>
  <c r="V2539" i="1" s="1"/>
  <c r="U2538" i="1"/>
  <c r="V2538" i="1" s="1"/>
  <c r="U2504" i="1"/>
  <c r="V2504" i="1" s="1"/>
  <c r="U2489" i="1"/>
  <c r="V2489" i="1" s="1"/>
  <c r="U2488" i="1"/>
  <c r="V2488" i="1" s="1"/>
  <c r="U2451" i="1"/>
  <c r="V2451" i="1" s="1"/>
  <c r="U2430" i="1"/>
  <c r="V2430" i="1" s="1"/>
  <c r="U2429" i="1"/>
  <c r="V2429" i="1" s="1"/>
  <c r="U2425" i="1"/>
  <c r="V2425" i="1" s="1"/>
  <c r="U2423" i="1"/>
  <c r="V2423" i="1" s="1"/>
  <c r="U2415" i="1"/>
  <c r="V2415" i="1" s="1"/>
  <c r="U2412" i="1"/>
  <c r="V2412" i="1" s="1"/>
  <c r="U2401" i="1"/>
  <c r="V2401" i="1" s="1"/>
  <c r="U2398" i="1"/>
  <c r="V2398" i="1" s="1"/>
  <c r="U2377" i="1"/>
  <c r="V2377" i="1" s="1"/>
  <c r="U2714" i="1"/>
  <c r="V2714" i="1" s="1"/>
  <c r="U2426" i="1"/>
  <c r="V2426" i="1" s="1"/>
  <c r="U2681" i="1"/>
  <c r="V2681" i="1" s="1"/>
  <c r="U2680" i="1"/>
  <c r="V2680" i="1" s="1"/>
  <c r="U2619" i="1"/>
  <c r="V2619" i="1" s="1"/>
  <c r="U2614" i="1"/>
  <c r="V2614" i="1" s="1"/>
  <c r="U2608" i="1"/>
  <c r="V2608" i="1" s="1"/>
  <c r="U2574" i="1"/>
  <c r="V2574" i="1" s="1"/>
  <c r="U2573" i="1"/>
  <c r="V2573" i="1" s="1"/>
  <c r="U2554" i="1"/>
  <c r="V2554" i="1" s="1"/>
  <c r="U2552" i="1"/>
  <c r="V2552" i="1" s="1"/>
  <c r="U2551" i="1"/>
  <c r="V2551" i="1" s="1"/>
  <c r="U2550" i="1"/>
  <c r="V2550" i="1" s="1"/>
  <c r="U2549" i="1"/>
  <c r="V2549" i="1" s="1"/>
  <c r="U2548" i="1"/>
  <c r="V2548" i="1" s="1"/>
  <c r="U2546" i="1"/>
  <c r="V2546" i="1" s="1"/>
  <c r="U2543" i="1"/>
  <c r="V2543" i="1" s="1"/>
  <c r="U2542" i="1"/>
  <c r="V2542" i="1" s="1"/>
  <c r="U2459" i="1"/>
  <c r="V2459" i="1" s="1"/>
  <c r="U2422" i="1"/>
  <c r="V2422" i="1" s="1"/>
  <c r="U2420" i="1"/>
  <c r="V2420" i="1" s="1"/>
  <c r="U2677" i="1"/>
  <c r="V2677" i="1" s="1"/>
  <c r="U2631" i="1"/>
  <c r="V2631" i="1" s="1"/>
  <c r="U2630" i="1"/>
  <c r="V2630" i="1" s="1"/>
  <c r="U2629" i="1"/>
  <c r="V2629" i="1" s="1"/>
  <c r="U2628" i="1"/>
  <c r="V2628" i="1" s="1"/>
  <c r="U2624" i="1"/>
  <c r="V2624" i="1" s="1"/>
  <c r="U2598" i="1"/>
  <c r="V2598" i="1" s="1"/>
  <c r="U2597" i="1"/>
  <c r="V2597" i="1" s="1"/>
  <c r="U2596" i="1"/>
  <c r="V2596" i="1" s="1"/>
  <c r="U2594" i="1"/>
  <c r="V2594" i="1" s="1"/>
  <c r="U2585" i="1"/>
  <c r="V2585" i="1" s="1"/>
  <c r="U2582" i="1"/>
  <c r="V2582" i="1" s="1"/>
  <c r="U2560" i="1"/>
  <c r="V2560" i="1" s="1"/>
  <c r="U2559" i="1"/>
  <c r="V2559" i="1" s="1"/>
  <c r="U2448" i="1"/>
  <c r="V2448" i="1" s="1"/>
  <c r="U2447" i="1"/>
  <c r="V2447" i="1" s="1"/>
  <c r="U2446" i="1"/>
  <c r="V2446" i="1" s="1"/>
  <c r="U2443" i="1"/>
  <c r="V2443" i="1" s="1"/>
  <c r="U2442" i="1"/>
  <c r="V2442" i="1" s="1"/>
  <c r="U2441" i="1"/>
  <c r="V2441" i="1" s="1"/>
  <c r="U2440" i="1"/>
  <c r="V2440" i="1" s="1"/>
  <c r="U2439" i="1"/>
  <c r="V2439" i="1" s="1"/>
  <c r="U2438" i="1"/>
  <c r="V2438" i="1" s="1"/>
  <c r="U2437" i="1"/>
  <c r="V2437" i="1" s="1"/>
  <c r="U2436" i="1"/>
  <c r="V2436" i="1" s="1"/>
  <c r="U2435" i="1"/>
  <c r="V2435" i="1" s="1"/>
  <c r="U2434" i="1"/>
  <c r="V2434" i="1" s="1"/>
  <c r="U2433" i="1"/>
  <c r="V2433" i="1" s="1"/>
  <c r="U2432" i="1"/>
  <c r="V2432" i="1" s="1"/>
  <c r="U2431" i="1"/>
  <c r="V2431" i="1" s="1"/>
  <c r="U2466" i="1"/>
  <c r="V2466" i="1" s="1"/>
  <c r="U2464" i="1"/>
  <c r="V2464" i="1" s="1"/>
  <c r="U2421" i="1"/>
  <c r="V2421" i="1" s="1"/>
  <c r="U2409" i="1"/>
  <c r="V2409" i="1" s="1"/>
  <c r="U2408" i="1"/>
  <c r="V2408" i="1" s="1"/>
  <c r="U2397" i="1"/>
  <c r="V2397" i="1" s="1"/>
  <c r="U2676" i="1"/>
  <c r="V2676" i="1" s="1"/>
  <c r="U2675" i="1"/>
  <c r="V2675" i="1" s="1"/>
  <c r="U2674" i="1"/>
  <c r="V2674" i="1" s="1"/>
  <c r="U2673" i="1"/>
  <c r="V2673" i="1" s="1"/>
  <c r="U2672" i="1"/>
  <c r="V2672" i="1" s="1"/>
  <c r="U2671" i="1"/>
  <c r="V2671" i="1" s="1"/>
  <c r="U2670" i="1"/>
  <c r="V2670" i="1" s="1"/>
  <c r="U2669" i="1"/>
  <c r="V2669" i="1" s="1"/>
  <c r="U2668" i="1"/>
  <c r="V2668" i="1" s="1"/>
  <c r="U2667" i="1"/>
  <c r="V2667" i="1" s="1"/>
  <c r="U2666" i="1"/>
  <c r="V2666" i="1" s="1"/>
  <c r="U2665" i="1"/>
  <c r="V2665" i="1" s="1"/>
  <c r="U2664" i="1"/>
  <c r="V2664" i="1" s="1"/>
  <c r="U2663" i="1"/>
  <c r="V2663" i="1" s="1"/>
  <c r="U2662" i="1"/>
  <c r="V2662" i="1" s="1"/>
  <c r="U2661" i="1"/>
  <c r="V2661" i="1" s="1"/>
  <c r="U2660" i="1"/>
  <c r="V2660" i="1" s="1"/>
  <c r="U2659" i="1"/>
  <c r="V2659" i="1" s="1"/>
  <c r="U2658" i="1"/>
  <c r="V2658" i="1" s="1"/>
  <c r="U2657" i="1"/>
  <c r="V2657" i="1" s="1"/>
  <c r="U2656" i="1"/>
  <c r="V2656" i="1" s="1"/>
  <c r="U2655" i="1"/>
  <c r="V2655" i="1" s="1"/>
  <c r="U2654" i="1"/>
  <c r="V2654" i="1" s="1"/>
  <c r="U2653" i="1"/>
  <c r="V2653" i="1" s="1"/>
  <c r="U2652" i="1"/>
  <c r="V2652" i="1" s="1"/>
  <c r="U2651" i="1"/>
  <c r="V2651" i="1" s="1"/>
  <c r="U2650" i="1"/>
  <c r="V2650" i="1" s="1"/>
  <c r="U2649" i="1"/>
  <c r="V2649" i="1" s="1"/>
  <c r="U2648" i="1"/>
  <c r="V2648" i="1" s="1"/>
  <c r="U2647" i="1"/>
  <c r="V2647" i="1" s="1"/>
  <c r="U2646" i="1"/>
  <c r="V2646" i="1" s="1"/>
  <c r="U2645" i="1"/>
  <c r="V2645" i="1" s="1"/>
  <c r="U2644" i="1"/>
  <c r="V2644" i="1" s="1"/>
  <c r="U2643" i="1"/>
  <c r="V2643" i="1" s="1"/>
  <c r="U2642" i="1"/>
  <c r="V2642" i="1" s="1"/>
  <c r="U2641" i="1"/>
  <c r="V2641" i="1" s="1"/>
  <c r="U2640" i="1"/>
  <c r="V2640" i="1" s="1"/>
  <c r="U2639" i="1"/>
  <c r="V2639" i="1" s="1"/>
  <c r="U2618" i="1"/>
  <c r="V2618" i="1" s="1"/>
  <c r="U2617" i="1"/>
  <c r="V2617" i="1" s="1"/>
  <c r="U2616" i="1"/>
  <c r="V2616" i="1" s="1"/>
  <c r="U2615" i="1"/>
  <c r="V2615" i="1" s="1"/>
  <c r="U2561" i="1"/>
  <c r="V2561" i="1" s="1"/>
  <c r="U2391" i="1"/>
  <c r="V2391" i="1" s="1"/>
  <c r="U2390" i="1"/>
  <c r="V2390" i="1" s="1"/>
  <c r="U2389" i="1"/>
  <c r="V2389" i="1" s="1"/>
  <c r="Z2368" i="1"/>
  <c r="AH2368" i="1"/>
  <c r="AI2368" i="1" s="1"/>
  <c r="Z2369" i="1"/>
  <c r="AH2369" i="1"/>
  <c r="AI2369" i="1" s="1"/>
  <c r="Z2370" i="1"/>
  <c r="AH2370" i="1"/>
  <c r="AI2370" i="1" s="1"/>
  <c r="Z2371" i="1"/>
  <c r="AH2371" i="1"/>
  <c r="AI2371" i="1" s="1"/>
  <c r="Z2372" i="1"/>
  <c r="AH2372" i="1"/>
  <c r="AI2372" i="1" s="1"/>
  <c r="Z2373" i="1"/>
  <c r="AH2373" i="1"/>
  <c r="AI2373" i="1" s="1"/>
  <c r="Z2374" i="1"/>
  <c r="AH2374" i="1"/>
  <c r="AI2374" i="1" s="1"/>
  <c r="Z2375" i="1"/>
  <c r="AH2375" i="1"/>
  <c r="AI2375" i="1" s="1"/>
  <c r="Z2376" i="1"/>
  <c r="AH2376" i="1"/>
  <c r="AI2376" i="1" s="1"/>
  <c r="Z2377" i="1"/>
  <c r="AH2377" i="1"/>
  <c r="AI2377" i="1" s="1"/>
  <c r="Z2378" i="1"/>
  <c r="AH2378" i="1"/>
  <c r="AI2378" i="1" s="1"/>
  <c r="Z2379" i="1"/>
  <c r="AH2379" i="1"/>
  <c r="AI2379" i="1" s="1"/>
  <c r="Z2380" i="1"/>
  <c r="AH2380" i="1"/>
  <c r="AI2380" i="1" s="1"/>
  <c r="Z2381" i="1"/>
  <c r="AH2381" i="1"/>
  <c r="AI2381" i="1" s="1"/>
  <c r="Z2382" i="1"/>
  <c r="AH2382" i="1"/>
  <c r="AI2382" i="1" s="1"/>
  <c r="Z2383" i="1"/>
  <c r="AH2383" i="1"/>
  <c r="AI2383" i="1" s="1"/>
  <c r="Z2384" i="1"/>
  <c r="AH2384" i="1"/>
  <c r="AI2384" i="1" s="1"/>
  <c r="Z2385" i="1"/>
  <c r="AH2385" i="1"/>
  <c r="AI2385" i="1" s="1"/>
  <c r="Z2386" i="1"/>
  <c r="AH2386" i="1"/>
  <c r="AI2386" i="1" s="1"/>
  <c r="Z2387" i="1"/>
  <c r="AH2387" i="1"/>
  <c r="AI2387" i="1" s="1"/>
  <c r="Z2388" i="1"/>
  <c r="AH2388" i="1"/>
  <c r="AI2388" i="1" s="1"/>
  <c r="Z2389" i="1"/>
  <c r="AH2389" i="1"/>
  <c r="AI2389" i="1" s="1"/>
  <c r="Z2390" i="1"/>
  <c r="AH2390" i="1"/>
  <c r="AI2390" i="1" s="1"/>
  <c r="Z2391" i="1"/>
  <c r="AH2391" i="1"/>
  <c r="AI2391" i="1" s="1"/>
  <c r="Z2392" i="1"/>
  <c r="AH2392" i="1"/>
  <c r="AI2392" i="1" s="1"/>
  <c r="Z2393" i="1"/>
  <c r="AH2393" i="1"/>
  <c r="AI2393" i="1" s="1"/>
  <c r="Z2394" i="1"/>
  <c r="AH2394" i="1"/>
  <c r="AI2394" i="1" s="1"/>
  <c r="Z2395" i="1"/>
  <c r="AH2395" i="1"/>
  <c r="AI2395" i="1" s="1"/>
  <c r="Z2396" i="1"/>
  <c r="AH2396" i="1"/>
  <c r="AI2396" i="1" s="1"/>
  <c r="Z2397" i="1"/>
  <c r="AH2397" i="1"/>
  <c r="AI2397" i="1" s="1"/>
  <c r="Z2398" i="1"/>
  <c r="AH2398" i="1"/>
  <c r="AI2398" i="1" s="1"/>
  <c r="Z2399" i="1"/>
  <c r="AH2399" i="1"/>
  <c r="AI2399" i="1" s="1"/>
  <c r="Z2400" i="1"/>
  <c r="AH2400" i="1"/>
  <c r="AI2400" i="1" s="1"/>
  <c r="Z2401" i="1"/>
  <c r="AH2401" i="1"/>
  <c r="AI2401" i="1" s="1"/>
  <c r="Z2402" i="1"/>
  <c r="AH2402" i="1"/>
  <c r="AI2402" i="1" s="1"/>
  <c r="Z2403" i="1"/>
  <c r="AH2403" i="1"/>
  <c r="AI2403" i="1" s="1"/>
  <c r="Z2404" i="1"/>
  <c r="AH2404" i="1"/>
  <c r="AI2404" i="1" s="1"/>
  <c r="Z2405" i="1"/>
  <c r="AH2405" i="1"/>
  <c r="AI2405" i="1" s="1"/>
  <c r="Z2406" i="1"/>
  <c r="AH2406" i="1"/>
  <c r="AI2406" i="1" s="1"/>
  <c r="Z2407" i="1"/>
  <c r="AH2407" i="1"/>
  <c r="AI2407" i="1" s="1"/>
  <c r="Z2408" i="1"/>
  <c r="AH2408" i="1"/>
  <c r="AI2408" i="1" s="1"/>
  <c r="Z2409" i="1"/>
  <c r="AH2409" i="1"/>
  <c r="AI2409" i="1" s="1"/>
  <c r="Z2410" i="1"/>
  <c r="AH2410" i="1"/>
  <c r="AI2410" i="1" s="1"/>
  <c r="Z2411" i="1"/>
  <c r="AH2411" i="1"/>
  <c r="AI2411" i="1" s="1"/>
  <c r="Z2412" i="1"/>
  <c r="AH2412" i="1"/>
  <c r="AI2412" i="1" s="1"/>
  <c r="Z2413" i="1"/>
  <c r="AH2413" i="1"/>
  <c r="AI2413" i="1" s="1"/>
  <c r="Z2414" i="1"/>
  <c r="AH2414" i="1"/>
  <c r="AI2414" i="1" s="1"/>
  <c r="Z2415" i="1"/>
  <c r="AH2415" i="1"/>
  <c r="AI2415" i="1" s="1"/>
  <c r="Z2416" i="1"/>
  <c r="AH2416" i="1"/>
  <c r="AI2416" i="1" s="1"/>
  <c r="Z2417" i="1"/>
  <c r="AH2417" i="1"/>
  <c r="AI2417" i="1" s="1"/>
  <c r="Z2418" i="1"/>
  <c r="AH2418" i="1"/>
  <c r="AI2418" i="1" s="1"/>
  <c r="Z2419" i="1"/>
  <c r="AH2419" i="1"/>
  <c r="AI2419" i="1" s="1"/>
  <c r="Z2420" i="1"/>
  <c r="AH2420" i="1"/>
  <c r="AI2420" i="1" s="1"/>
  <c r="Z2421" i="1"/>
  <c r="AH2421" i="1"/>
  <c r="AI2421" i="1" s="1"/>
  <c r="Z2422" i="1"/>
  <c r="AH2422" i="1"/>
  <c r="AI2422" i="1" s="1"/>
  <c r="Z2423" i="1"/>
  <c r="AH2423" i="1"/>
  <c r="AI2423" i="1" s="1"/>
  <c r="Z2424" i="1"/>
  <c r="AH2424" i="1"/>
  <c r="AI2424" i="1" s="1"/>
  <c r="Z2425" i="1"/>
  <c r="AH2425" i="1"/>
  <c r="AI2425" i="1" s="1"/>
  <c r="Z2426" i="1"/>
  <c r="AH2426" i="1"/>
  <c r="AI2426" i="1" s="1"/>
  <c r="Z2427" i="1"/>
  <c r="AH2427" i="1"/>
  <c r="AI2427" i="1" s="1"/>
  <c r="Z2428" i="1"/>
  <c r="AH2428" i="1"/>
  <c r="AI2428" i="1" s="1"/>
  <c r="Z2429" i="1"/>
  <c r="AH2429" i="1"/>
  <c r="AI2429" i="1" s="1"/>
  <c r="Z2430" i="1"/>
  <c r="AH2430" i="1"/>
  <c r="AI2430" i="1" s="1"/>
  <c r="Z2431" i="1"/>
  <c r="AH2431" i="1"/>
  <c r="AI2431" i="1" s="1"/>
  <c r="Z2432" i="1"/>
  <c r="AH2432" i="1"/>
  <c r="AI2432" i="1" s="1"/>
  <c r="Z2433" i="1"/>
  <c r="AH2433" i="1"/>
  <c r="AI2433" i="1" s="1"/>
  <c r="Z2434" i="1"/>
  <c r="AH2434" i="1"/>
  <c r="AI2434" i="1" s="1"/>
  <c r="Z2435" i="1"/>
  <c r="AH2435" i="1"/>
  <c r="AI2435" i="1" s="1"/>
  <c r="Z2436" i="1"/>
  <c r="AH2436" i="1"/>
  <c r="AI2436" i="1" s="1"/>
  <c r="Z2437" i="1"/>
  <c r="AH2437" i="1"/>
  <c r="AI2437" i="1" s="1"/>
  <c r="Z2438" i="1"/>
  <c r="AH2438" i="1"/>
  <c r="AI2438" i="1" s="1"/>
  <c r="Z2439" i="1"/>
  <c r="AH2439" i="1"/>
  <c r="AI2439" i="1" s="1"/>
  <c r="Z2440" i="1"/>
  <c r="AH2440" i="1"/>
  <c r="AI2440" i="1" s="1"/>
  <c r="Z2441" i="1"/>
  <c r="AH2441" i="1"/>
  <c r="AI2441" i="1" s="1"/>
  <c r="Z2442" i="1"/>
  <c r="AH2442" i="1"/>
  <c r="AI2442" i="1" s="1"/>
  <c r="Z2443" i="1"/>
  <c r="AH2443" i="1"/>
  <c r="AI2443" i="1" s="1"/>
  <c r="Z2444" i="1"/>
  <c r="AH2444" i="1"/>
  <c r="AI2444" i="1" s="1"/>
  <c r="Z2445" i="1"/>
  <c r="AH2445" i="1"/>
  <c r="AI2445" i="1" s="1"/>
  <c r="Z2446" i="1"/>
  <c r="AH2446" i="1"/>
  <c r="AI2446" i="1" s="1"/>
  <c r="Z2447" i="1"/>
  <c r="AH2447" i="1"/>
  <c r="AI2447" i="1" s="1"/>
  <c r="Z2448" i="1"/>
  <c r="AH2448" i="1"/>
  <c r="AI2448" i="1" s="1"/>
  <c r="Z2449" i="1"/>
  <c r="AH2449" i="1"/>
  <c r="AI2449" i="1" s="1"/>
  <c r="Z2450" i="1"/>
  <c r="AH2450" i="1"/>
  <c r="AI2450" i="1" s="1"/>
  <c r="Z2451" i="1"/>
  <c r="AH2451" i="1"/>
  <c r="AI2451" i="1" s="1"/>
  <c r="Z2452" i="1"/>
  <c r="AH2452" i="1"/>
  <c r="AI2452" i="1" s="1"/>
  <c r="Z2453" i="1"/>
  <c r="AH2453" i="1"/>
  <c r="AI2453" i="1" s="1"/>
  <c r="Z2454" i="1"/>
  <c r="AH2454" i="1"/>
  <c r="AI2454" i="1" s="1"/>
  <c r="Z2455" i="1"/>
  <c r="AH2455" i="1"/>
  <c r="AI2455" i="1" s="1"/>
  <c r="Z2456" i="1"/>
  <c r="AH2456" i="1"/>
  <c r="AI2456" i="1" s="1"/>
  <c r="Z2457" i="1"/>
  <c r="AH2457" i="1"/>
  <c r="AI2457" i="1" s="1"/>
  <c r="Z2458" i="1"/>
  <c r="AH2458" i="1"/>
  <c r="AI2458" i="1" s="1"/>
  <c r="Z2459" i="1"/>
  <c r="AH2459" i="1"/>
  <c r="AI2459" i="1" s="1"/>
  <c r="Z2460" i="1"/>
  <c r="AH2460" i="1"/>
  <c r="AI2460" i="1" s="1"/>
  <c r="Z2461" i="1"/>
  <c r="AH2461" i="1"/>
  <c r="AI2461" i="1" s="1"/>
  <c r="Z2462" i="1"/>
  <c r="AH2462" i="1"/>
  <c r="AI2462" i="1" s="1"/>
  <c r="Z2463" i="1"/>
  <c r="AH2463" i="1"/>
  <c r="AI2463" i="1" s="1"/>
  <c r="Z2464" i="1"/>
  <c r="AH2464" i="1"/>
  <c r="AI2464" i="1" s="1"/>
  <c r="Z2465" i="1"/>
  <c r="AH2465" i="1"/>
  <c r="AI2465" i="1" s="1"/>
  <c r="Z2466" i="1"/>
  <c r="AH2466" i="1"/>
  <c r="AI2466" i="1" s="1"/>
  <c r="Z2467" i="1"/>
  <c r="AH2467" i="1"/>
  <c r="AI2467" i="1" s="1"/>
  <c r="Z2468" i="1"/>
  <c r="AH2468" i="1"/>
  <c r="AI2468" i="1" s="1"/>
  <c r="Z2469" i="1"/>
  <c r="AH2469" i="1"/>
  <c r="AI2469" i="1" s="1"/>
  <c r="Z2470" i="1"/>
  <c r="AH2470" i="1"/>
  <c r="AI2470" i="1" s="1"/>
  <c r="Z2471" i="1"/>
  <c r="AH2471" i="1"/>
  <c r="AI2471" i="1" s="1"/>
  <c r="Z2472" i="1"/>
  <c r="AH2472" i="1"/>
  <c r="AI2472" i="1" s="1"/>
  <c r="Z2473" i="1"/>
  <c r="AH2473" i="1"/>
  <c r="AI2473" i="1" s="1"/>
  <c r="Z2474" i="1"/>
  <c r="AH2474" i="1"/>
  <c r="AI2474" i="1" s="1"/>
  <c r="Z2475" i="1"/>
  <c r="AH2475" i="1"/>
  <c r="AI2475" i="1" s="1"/>
  <c r="Z2476" i="1"/>
  <c r="AH2476" i="1"/>
  <c r="AI2476" i="1" s="1"/>
  <c r="Z2477" i="1"/>
  <c r="AH2477" i="1"/>
  <c r="AI2477" i="1" s="1"/>
  <c r="Z2478" i="1"/>
  <c r="AH2478" i="1"/>
  <c r="AI2478" i="1" s="1"/>
  <c r="Z2479" i="1"/>
  <c r="AH2479" i="1"/>
  <c r="AI2479" i="1" s="1"/>
  <c r="Z2480" i="1"/>
  <c r="AH2480" i="1"/>
  <c r="AI2480" i="1" s="1"/>
  <c r="Z2481" i="1"/>
  <c r="AH2481" i="1"/>
  <c r="AI2481" i="1" s="1"/>
  <c r="Z2482" i="1"/>
  <c r="AH2482" i="1"/>
  <c r="AI2482" i="1" s="1"/>
  <c r="Z2483" i="1"/>
  <c r="AH2483" i="1"/>
  <c r="AI2483" i="1" s="1"/>
  <c r="Z2484" i="1"/>
  <c r="AH2484" i="1"/>
  <c r="AI2484" i="1" s="1"/>
  <c r="Z2485" i="1"/>
  <c r="AH2485" i="1"/>
  <c r="AI2485" i="1" s="1"/>
  <c r="Z2486" i="1"/>
  <c r="AH2486" i="1"/>
  <c r="AI2486" i="1" s="1"/>
  <c r="Z2487" i="1"/>
  <c r="AH2487" i="1"/>
  <c r="AI2487" i="1" s="1"/>
  <c r="Z2488" i="1"/>
  <c r="AH2488" i="1"/>
  <c r="AI2488" i="1" s="1"/>
  <c r="Z2489" i="1"/>
  <c r="AH2489" i="1"/>
  <c r="AI2489" i="1" s="1"/>
  <c r="Z2490" i="1"/>
  <c r="AH2490" i="1"/>
  <c r="AI2490" i="1" s="1"/>
  <c r="Z2491" i="1"/>
  <c r="AH2491" i="1"/>
  <c r="AI2491" i="1" s="1"/>
  <c r="Z2492" i="1"/>
  <c r="AH2492" i="1"/>
  <c r="AI2492" i="1" s="1"/>
  <c r="Z2493" i="1"/>
  <c r="AH2493" i="1"/>
  <c r="AI2493" i="1" s="1"/>
  <c r="Z2494" i="1"/>
  <c r="AH2494" i="1"/>
  <c r="AI2494" i="1" s="1"/>
  <c r="Z2495" i="1"/>
  <c r="AH2495" i="1"/>
  <c r="AI2495" i="1" s="1"/>
  <c r="Z2496" i="1"/>
  <c r="AH2496" i="1"/>
  <c r="AI2496" i="1" s="1"/>
  <c r="Z2497" i="1"/>
  <c r="AH2497" i="1"/>
  <c r="AI2497" i="1" s="1"/>
  <c r="Z2498" i="1"/>
  <c r="AH2498" i="1"/>
  <c r="AI2498" i="1" s="1"/>
  <c r="Z2499" i="1"/>
  <c r="AH2499" i="1"/>
  <c r="AI2499" i="1" s="1"/>
  <c r="Z2500" i="1"/>
  <c r="AH2500" i="1"/>
  <c r="AI2500" i="1" s="1"/>
  <c r="Z2501" i="1"/>
  <c r="AH2501" i="1"/>
  <c r="AI2501" i="1" s="1"/>
  <c r="Z2502" i="1"/>
  <c r="AH2502" i="1"/>
  <c r="AI2502" i="1" s="1"/>
  <c r="Z2503" i="1"/>
  <c r="AH2503" i="1"/>
  <c r="AI2503" i="1" s="1"/>
  <c r="Z2504" i="1"/>
  <c r="AH2504" i="1"/>
  <c r="AI2504" i="1" s="1"/>
  <c r="Z2505" i="1"/>
  <c r="AH2505" i="1"/>
  <c r="AI2505" i="1" s="1"/>
  <c r="Z2506" i="1"/>
  <c r="AH2506" i="1"/>
  <c r="AI2506" i="1" s="1"/>
  <c r="Z2507" i="1"/>
  <c r="AH2507" i="1"/>
  <c r="AI2507" i="1" s="1"/>
  <c r="Z2508" i="1"/>
  <c r="AH2508" i="1"/>
  <c r="AI2508" i="1" s="1"/>
  <c r="Z2509" i="1"/>
  <c r="AH2509" i="1"/>
  <c r="AI2509" i="1" s="1"/>
  <c r="Z2510" i="1"/>
  <c r="AH2510" i="1"/>
  <c r="AI2510" i="1" s="1"/>
  <c r="Z2511" i="1"/>
  <c r="AH2511" i="1"/>
  <c r="AI2511" i="1" s="1"/>
  <c r="Z2512" i="1"/>
  <c r="AH2512" i="1"/>
  <c r="AI2512" i="1" s="1"/>
  <c r="Z2513" i="1"/>
  <c r="AH2513" i="1"/>
  <c r="AI2513" i="1" s="1"/>
  <c r="Z2514" i="1"/>
  <c r="AH2514" i="1"/>
  <c r="AI2514" i="1" s="1"/>
  <c r="Z2515" i="1"/>
  <c r="AH2515" i="1"/>
  <c r="AI2515" i="1" s="1"/>
  <c r="Z2516" i="1"/>
  <c r="AH2516" i="1"/>
  <c r="AI2516" i="1" s="1"/>
  <c r="Z2517" i="1"/>
  <c r="AH2517" i="1"/>
  <c r="AI2517" i="1" s="1"/>
  <c r="Z2518" i="1"/>
  <c r="AH2518" i="1"/>
  <c r="AI2518" i="1" s="1"/>
  <c r="Z2519" i="1"/>
  <c r="AH2519" i="1"/>
  <c r="AI2519" i="1" s="1"/>
  <c r="Z2520" i="1"/>
  <c r="AH2520" i="1"/>
  <c r="AI2520" i="1" s="1"/>
  <c r="Z2521" i="1"/>
  <c r="AH2521" i="1"/>
  <c r="AI2521" i="1" s="1"/>
  <c r="Z2522" i="1"/>
  <c r="AH2522" i="1"/>
  <c r="AI2522" i="1" s="1"/>
  <c r="Z2523" i="1"/>
  <c r="AH2523" i="1"/>
  <c r="AI2523" i="1" s="1"/>
  <c r="Z2524" i="1"/>
  <c r="AH2524" i="1"/>
  <c r="AI2524" i="1" s="1"/>
  <c r="Z2525" i="1"/>
  <c r="AH2525" i="1"/>
  <c r="AI2525" i="1" s="1"/>
  <c r="Z2526" i="1"/>
  <c r="AH2526" i="1"/>
  <c r="AI2526" i="1" s="1"/>
  <c r="Z2527" i="1"/>
  <c r="AH2527" i="1"/>
  <c r="AI2527" i="1" s="1"/>
  <c r="Z2528" i="1"/>
  <c r="AH2528" i="1"/>
  <c r="AI2528" i="1" s="1"/>
  <c r="Z2529" i="1"/>
  <c r="AH2529" i="1"/>
  <c r="AI2529" i="1" s="1"/>
  <c r="Z2530" i="1"/>
  <c r="AH2530" i="1"/>
  <c r="AI2530" i="1" s="1"/>
  <c r="Z2531" i="1"/>
  <c r="AH2531" i="1"/>
  <c r="AI2531" i="1" s="1"/>
  <c r="Z2532" i="1"/>
  <c r="AH2532" i="1"/>
  <c r="AI2532" i="1" s="1"/>
  <c r="Z2533" i="1"/>
  <c r="AH2533" i="1"/>
  <c r="AI2533" i="1" s="1"/>
  <c r="Z2534" i="1"/>
  <c r="AH2534" i="1"/>
  <c r="AI2534" i="1" s="1"/>
  <c r="Z2535" i="1"/>
  <c r="AH2535" i="1"/>
  <c r="AI2535" i="1" s="1"/>
  <c r="Z2536" i="1"/>
  <c r="AH2536" i="1"/>
  <c r="AI2536" i="1" s="1"/>
  <c r="Z2537" i="1"/>
  <c r="AH2537" i="1"/>
  <c r="AI2537" i="1" s="1"/>
  <c r="Z2538" i="1"/>
  <c r="AH2538" i="1"/>
  <c r="AI2538" i="1" s="1"/>
  <c r="Z2539" i="1"/>
  <c r="AH2539" i="1"/>
  <c r="AI2539" i="1" s="1"/>
  <c r="Z2540" i="1"/>
  <c r="AH2540" i="1"/>
  <c r="AI2540" i="1" s="1"/>
  <c r="Z2541" i="1"/>
  <c r="AH2541" i="1"/>
  <c r="AI2541" i="1" s="1"/>
  <c r="Z2542" i="1"/>
  <c r="AH2542" i="1"/>
  <c r="AI2542" i="1" s="1"/>
  <c r="Z2543" i="1"/>
  <c r="AH2543" i="1"/>
  <c r="AI2543" i="1" s="1"/>
  <c r="Z2544" i="1"/>
  <c r="AH2544" i="1"/>
  <c r="AI2544" i="1" s="1"/>
  <c r="Z2545" i="1"/>
  <c r="AH2545" i="1"/>
  <c r="AI2545" i="1" s="1"/>
  <c r="Z2546" i="1"/>
  <c r="AH2546" i="1"/>
  <c r="AI2546" i="1" s="1"/>
  <c r="Z2547" i="1"/>
  <c r="AH2547" i="1"/>
  <c r="AI2547" i="1" s="1"/>
  <c r="Z2548" i="1"/>
  <c r="AH2548" i="1"/>
  <c r="AI2548" i="1" s="1"/>
  <c r="Z2549" i="1"/>
  <c r="AH2549" i="1"/>
  <c r="AI2549" i="1" s="1"/>
  <c r="Z2550" i="1"/>
  <c r="AH2550" i="1"/>
  <c r="AI2550" i="1" s="1"/>
  <c r="Z2551" i="1"/>
  <c r="AH2551" i="1"/>
  <c r="AI2551" i="1" s="1"/>
  <c r="Z2552" i="1"/>
  <c r="AH2552" i="1"/>
  <c r="AI2552" i="1" s="1"/>
  <c r="Z2553" i="1"/>
  <c r="AH2553" i="1"/>
  <c r="AI2553" i="1" s="1"/>
  <c r="Z2554" i="1"/>
  <c r="AH2554" i="1"/>
  <c r="AI2554" i="1" s="1"/>
  <c r="Z2555" i="1"/>
  <c r="AH2555" i="1"/>
  <c r="AI2555" i="1" s="1"/>
  <c r="Z2556" i="1"/>
  <c r="AH2556" i="1"/>
  <c r="AI2556" i="1" s="1"/>
  <c r="Z2557" i="1"/>
  <c r="AH2557" i="1"/>
  <c r="AI2557" i="1" s="1"/>
  <c r="Z2558" i="1"/>
  <c r="AH2558" i="1"/>
  <c r="AI2558" i="1" s="1"/>
  <c r="Z2559" i="1"/>
  <c r="AH2559" i="1"/>
  <c r="AI2559" i="1" s="1"/>
  <c r="Z2560" i="1"/>
  <c r="AH2560" i="1"/>
  <c r="AI2560" i="1" s="1"/>
  <c r="Z2561" i="1"/>
  <c r="AH2561" i="1"/>
  <c r="AI2561" i="1" s="1"/>
  <c r="Z2562" i="1"/>
  <c r="AH2562" i="1"/>
  <c r="AI2562" i="1" s="1"/>
  <c r="Z2563" i="1"/>
  <c r="AH2563" i="1"/>
  <c r="AI2563" i="1" s="1"/>
  <c r="Z2564" i="1"/>
  <c r="AH2564" i="1"/>
  <c r="AI2564" i="1" s="1"/>
  <c r="Z2565" i="1"/>
  <c r="AH2565" i="1"/>
  <c r="AI2565" i="1" s="1"/>
  <c r="Z2566" i="1"/>
  <c r="AH2566" i="1"/>
  <c r="AI2566" i="1" s="1"/>
  <c r="Z2567" i="1"/>
  <c r="AH2567" i="1"/>
  <c r="AI2567" i="1" s="1"/>
  <c r="Z2568" i="1"/>
  <c r="AH2568" i="1"/>
  <c r="AI2568" i="1" s="1"/>
  <c r="Z2569" i="1"/>
  <c r="AH2569" i="1"/>
  <c r="AI2569" i="1" s="1"/>
  <c r="Z2570" i="1"/>
  <c r="AH2570" i="1"/>
  <c r="AI2570" i="1" s="1"/>
  <c r="Z2571" i="1"/>
  <c r="AH2571" i="1"/>
  <c r="AI2571" i="1" s="1"/>
  <c r="Z2572" i="1"/>
  <c r="AH2572" i="1"/>
  <c r="AI2572" i="1" s="1"/>
  <c r="Z2573" i="1"/>
  <c r="AH2573" i="1"/>
  <c r="AI2573" i="1" s="1"/>
  <c r="Z2574" i="1"/>
  <c r="AH2574" i="1"/>
  <c r="AI2574" i="1" s="1"/>
  <c r="Z2575" i="1"/>
  <c r="AH2575" i="1"/>
  <c r="AI2575" i="1" s="1"/>
  <c r="Z2576" i="1"/>
  <c r="AH2576" i="1"/>
  <c r="AI2576" i="1" s="1"/>
  <c r="Z2577" i="1"/>
  <c r="AH2577" i="1"/>
  <c r="AI2577" i="1" s="1"/>
  <c r="Z2578" i="1"/>
  <c r="AH2578" i="1"/>
  <c r="AI2578" i="1" s="1"/>
  <c r="Z2579" i="1"/>
  <c r="AH2579" i="1"/>
  <c r="AI2579" i="1" s="1"/>
  <c r="Z2580" i="1"/>
  <c r="AH2580" i="1"/>
  <c r="AI2580" i="1" s="1"/>
  <c r="Z2581" i="1"/>
  <c r="AH2581" i="1"/>
  <c r="AI2581" i="1" s="1"/>
  <c r="Z2582" i="1"/>
  <c r="AH2582" i="1"/>
  <c r="AI2582" i="1" s="1"/>
  <c r="Z2583" i="1"/>
  <c r="AH2583" i="1"/>
  <c r="AI2583" i="1" s="1"/>
  <c r="Z2584" i="1"/>
  <c r="AH2584" i="1"/>
  <c r="AI2584" i="1" s="1"/>
  <c r="Z2585" i="1"/>
  <c r="AH2585" i="1"/>
  <c r="AI2585" i="1" s="1"/>
  <c r="Z2586" i="1"/>
  <c r="AH2586" i="1"/>
  <c r="AI2586" i="1" s="1"/>
  <c r="Z2587" i="1"/>
  <c r="AH2587" i="1"/>
  <c r="AI2587" i="1" s="1"/>
  <c r="Z2588" i="1"/>
  <c r="AH2588" i="1"/>
  <c r="AI2588" i="1" s="1"/>
  <c r="Z2589" i="1"/>
  <c r="AH2589" i="1"/>
  <c r="AI2589" i="1" s="1"/>
  <c r="Z2590" i="1"/>
  <c r="AH2590" i="1"/>
  <c r="AI2590" i="1" s="1"/>
  <c r="Z2591" i="1"/>
  <c r="AH2591" i="1"/>
  <c r="AI2591" i="1" s="1"/>
  <c r="Z2592" i="1"/>
  <c r="AH2592" i="1"/>
  <c r="AI2592" i="1" s="1"/>
  <c r="Z2593" i="1"/>
  <c r="AH2593" i="1"/>
  <c r="AI2593" i="1" s="1"/>
  <c r="Z2594" i="1"/>
  <c r="AH2594" i="1"/>
  <c r="AI2594" i="1" s="1"/>
  <c r="Z2595" i="1"/>
  <c r="AH2595" i="1"/>
  <c r="AI2595" i="1" s="1"/>
  <c r="Z2596" i="1"/>
  <c r="AH2596" i="1"/>
  <c r="AI2596" i="1" s="1"/>
  <c r="Z2597" i="1"/>
  <c r="AH2597" i="1"/>
  <c r="AI2597" i="1" s="1"/>
  <c r="Z2598" i="1"/>
  <c r="AH2598" i="1"/>
  <c r="AI2598" i="1" s="1"/>
  <c r="Z2599" i="1"/>
  <c r="AH2599" i="1"/>
  <c r="AI2599" i="1" s="1"/>
  <c r="Z2600" i="1"/>
  <c r="AH2600" i="1"/>
  <c r="AI2600" i="1" s="1"/>
  <c r="Z2601" i="1"/>
  <c r="AH2601" i="1"/>
  <c r="AI2601" i="1" s="1"/>
  <c r="Z2602" i="1"/>
  <c r="AH2602" i="1"/>
  <c r="AI2602" i="1" s="1"/>
  <c r="Z2603" i="1"/>
  <c r="AH2603" i="1"/>
  <c r="AI2603" i="1" s="1"/>
  <c r="Z2604" i="1"/>
  <c r="AH2604" i="1"/>
  <c r="AI2604" i="1" s="1"/>
  <c r="Z2605" i="1"/>
  <c r="AH2605" i="1"/>
  <c r="AI2605" i="1" s="1"/>
  <c r="Z2606" i="1"/>
  <c r="AH2606" i="1"/>
  <c r="AI2606" i="1" s="1"/>
  <c r="Z2607" i="1"/>
  <c r="AH2607" i="1"/>
  <c r="AI2607" i="1" s="1"/>
  <c r="Z2608" i="1"/>
  <c r="AH2608" i="1"/>
  <c r="AI2608" i="1" s="1"/>
  <c r="Z2609" i="1"/>
  <c r="AH2609" i="1"/>
  <c r="AI2609" i="1" s="1"/>
  <c r="Z2610" i="1"/>
  <c r="AH2610" i="1"/>
  <c r="AI2610" i="1" s="1"/>
  <c r="Z2611" i="1"/>
  <c r="AH2611" i="1"/>
  <c r="AI2611" i="1" s="1"/>
  <c r="Z2612" i="1"/>
  <c r="AH2612" i="1"/>
  <c r="AI2612" i="1" s="1"/>
  <c r="Z2613" i="1"/>
  <c r="AH2613" i="1"/>
  <c r="AI2613" i="1" s="1"/>
  <c r="Z2614" i="1"/>
  <c r="AH2614" i="1"/>
  <c r="AI2614" i="1" s="1"/>
  <c r="Z2615" i="1"/>
  <c r="AH2615" i="1"/>
  <c r="AI2615" i="1" s="1"/>
  <c r="Z2616" i="1"/>
  <c r="AH2616" i="1"/>
  <c r="AI2616" i="1" s="1"/>
  <c r="Z2617" i="1"/>
  <c r="AH2617" i="1"/>
  <c r="AI2617" i="1" s="1"/>
  <c r="Z2618" i="1"/>
  <c r="AH2618" i="1"/>
  <c r="AI2618" i="1" s="1"/>
  <c r="Z2619" i="1"/>
  <c r="AH2619" i="1"/>
  <c r="AI2619" i="1" s="1"/>
  <c r="Z2620" i="1"/>
  <c r="AH2620" i="1"/>
  <c r="AI2620" i="1" s="1"/>
  <c r="Z2621" i="1"/>
  <c r="AH2621" i="1"/>
  <c r="AI2621" i="1" s="1"/>
  <c r="Z2622" i="1"/>
  <c r="AH2622" i="1"/>
  <c r="AI2622" i="1" s="1"/>
  <c r="Z2623" i="1"/>
  <c r="AH2623" i="1"/>
  <c r="AI2623" i="1" s="1"/>
  <c r="Z2624" i="1"/>
  <c r="AH2624" i="1"/>
  <c r="AI2624" i="1" s="1"/>
  <c r="Z2625" i="1"/>
  <c r="AH2625" i="1"/>
  <c r="AI2625" i="1" s="1"/>
  <c r="Z2626" i="1"/>
  <c r="AH2626" i="1"/>
  <c r="AI2626" i="1" s="1"/>
  <c r="Z2627" i="1"/>
  <c r="AH2627" i="1"/>
  <c r="AI2627" i="1" s="1"/>
  <c r="Z2628" i="1"/>
  <c r="AH2628" i="1"/>
  <c r="AI2628" i="1" s="1"/>
  <c r="Z2629" i="1"/>
  <c r="AH2629" i="1"/>
  <c r="AI2629" i="1" s="1"/>
  <c r="Z2630" i="1"/>
  <c r="AH2630" i="1"/>
  <c r="AI2630" i="1" s="1"/>
  <c r="Z2631" i="1"/>
  <c r="AH2631" i="1"/>
  <c r="AI2631" i="1" s="1"/>
  <c r="Z2632" i="1"/>
  <c r="AH2632" i="1"/>
  <c r="AI2632" i="1" s="1"/>
  <c r="Z2633" i="1"/>
  <c r="AH2633" i="1"/>
  <c r="AI2633" i="1" s="1"/>
  <c r="Z2634" i="1"/>
  <c r="AH2634" i="1"/>
  <c r="AI2634" i="1" s="1"/>
  <c r="Z2635" i="1"/>
  <c r="AH2635" i="1"/>
  <c r="AI2635" i="1" s="1"/>
  <c r="Z2636" i="1"/>
  <c r="AH2636" i="1"/>
  <c r="AI2636" i="1" s="1"/>
  <c r="Z2637" i="1"/>
  <c r="AH2637" i="1"/>
  <c r="AI2637" i="1" s="1"/>
  <c r="Z2638" i="1"/>
  <c r="AH2638" i="1"/>
  <c r="AI2638" i="1" s="1"/>
  <c r="Z2639" i="1"/>
  <c r="AH2639" i="1"/>
  <c r="AI2639" i="1" s="1"/>
  <c r="Z2640" i="1"/>
  <c r="AH2640" i="1"/>
  <c r="AI2640" i="1" s="1"/>
  <c r="Z2641" i="1"/>
  <c r="AH2641" i="1"/>
  <c r="AI2641" i="1" s="1"/>
  <c r="Z2642" i="1"/>
  <c r="AH2642" i="1"/>
  <c r="AI2642" i="1" s="1"/>
  <c r="Z2643" i="1"/>
  <c r="AH2643" i="1"/>
  <c r="AI2643" i="1" s="1"/>
  <c r="Z2644" i="1"/>
  <c r="AH2644" i="1"/>
  <c r="AI2644" i="1" s="1"/>
  <c r="Z2645" i="1"/>
  <c r="AH2645" i="1"/>
  <c r="AI2645" i="1" s="1"/>
  <c r="Z2646" i="1"/>
  <c r="AH2646" i="1"/>
  <c r="AI2646" i="1" s="1"/>
  <c r="Z2647" i="1"/>
  <c r="AH2647" i="1"/>
  <c r="AI2647" i="1" s="1"/>
  <c r="Z2648" i="1"/>
  <c r="AH2648" i="1"/>
  <c r="AI2648" i="1" s="1"/>
  <c r="Z2649" i="1"/>
  <c r="AH2649" i="1"/>
  <c r="AI2649" i="1" s="1"/>
  <c r="Z2650" i="1"/>
  <c r="AH2650" i="1"/>
  <c r="AI2650" i="1" s="1"/>
  <c r="Z2651" i="1"/>
  <c r="AH2651" i="1"/>
  <c r="AI2651" i="1" s="1"/>
  <c r="Z2652" i="1"/>
  <c r="AH2652" i="1"/>
  <c r="AI2652" i="1" s="1"/>
  <c r="Z2653" i="1"/>
  <c r="AH2653" i="1"/>
  <c r="AI2653" i="1" s="1"/>
  <c r="Z2654" i="1"/>
  <c r="AH2654" i="1"/>
  <c r="AI2654" i="1" s="1"/>
  <c r="Z2655" i="1"/>
  <c r="AH2655" i="1"/>
  <c r="AI2655" i="1" s="1"/>
  <c r="Z2656" i="1"/>
  <c r="AH2656" i="1"/>
  <c r="AI2656" i="1" s="1"/>
  <c r="Z2657" i="1"/>
  <c r="AH2657" i="1"/>
  <c r="AI2657" i="1" s="1"/>
  <c r="Z2658" i="1"/>
  <c r="AH2658" i="1"/>
  <c r="AI2658" i="1" s="1"/>
  <c r="Z2659" i="1"/>
  <c r="AH2659" i="1"/>
  <c r="AI2659" i="1" s="1"/>
  <c r="Z2660" i="1"/>
  <c r="AH2660" i="1"/>
  <c r="AI2660" i="1" s="1"/>
  <c r="Z2661" i="1"/>
  <c r="AH2661" i="1"/>
  <c r="AI2661" i="1" s="1"/>
  <c r="Z2662" i="1"/>
  <c r="AH2662" i="1"/>
  <c r="AI2662" i="1" s="1"/>
  <c r="Z2663" i="1"/>
  <c r="AH2663" i="1"/>
  <c r="AI2663" i="1" s="1"/>
  <c r="Z2664" i="1"/>
  <c r="AH2664" i="1"/>
  <c r="AI2664" i="1" s="1"/>
  <c r="Z2665" i="1"/>
  <c r="AH2665" i="1"/>
  <c r="AI2665" i="1" s="1"/>
  <c r="Z2666" i="1"/>
  <c r="AH2666" i="1"/>
  <c r="AI2666" i="1" s="1"/>
  <c r="Z2667" i="1"/>
  <c r="AH2667" i="1"/>
  <c r="AI2667" i="1" s="1"/>
  <c r="Z2668" i="1"/>
  <c r="AH2668" i="1"/>
  <c r="AI2668" i="1" s="1"/>
  <c r="Z2669" i="1"/>
  <c r="AH2669" i="1"/>
  <c r="AI2669" i="1" s="1"/>
  <c r="Z2670" i="1"/>
  <c r="AH2670" i="1"/>
  <c r="AI2670" i="1" s="1"/>
  <c r="Z2671" i="1"/>
  <c r="AH2671" i="1"/>
  <c r="AI2671" i="1" s="1"/>
  <c r="Z2672" i="1"/>
  <c r="AH2672" i="1"/>
  <c r="AI2672" i="1" s="1"/>
  <c r="Z2673" i="1"/>
  <c r="AH2673" i="1"/>
  <c r="AI2673" i="1" s="1"/>
  <c r="Z2674" i="1"/>
  <c r="AH2674" i="1"/>
  <c r="AI2674" i="1" s="1"/>
  <c r="Z2675" i="1"/>
  <c r="AH2675" i="1"/>
  <c r="AI2675" i="1" s="1"/>
  <c r="Z2676" i="1"/>
  <c r="AH2676" i="1"/>
  <c r="AI2676" i="1" s="1"/>
  <c r="Z2677" i="1"/>
  <c r="AH2677" i="1"/>
  <c r="AI2677" i="1" s="1"/>
  <c r="Z2678" i="1"/>
  <c r="AH2678" i="1"/>
  <c r="AI2678" i="1" s="1"/>
  <c r="Z2679" i="1"/>
  <c r="AH2679" i="1"/>
  <c r="AI2679" i="1" s="1"/>
  <c r="Z2680" i="1"/>
  <c r="AH2680" i="1"/>
  <c r="AI2680" i="1" s="1"/>
  <c r="Z2681" i="1"/>
  <c r="AH2681" i="1"/>
  <c r="AI2681" i="1" s="1"/>
  <c r="Z2682" i="1"/>
  <c r="AH2682" i="1"/>
  <c r="AI2682" i="1" s="1"/>
  <c r="Z2683" i="1"/>
  <c r="AH2683" i="1"/>
  <c r="AI2683" i="1" s="1"/>
  <c r="Z2684" i="1"/>
  <c r="AH2684" i="1"/>
  <c r="AI2684" i="1" s="1"/>
  <c r="Z2685" i="1"/>
  <c r="AH2685" i="1"/>
  <c r="AI2685" i="1" s="1"/>
  <c r="Z2686" i="1"/>
  <c r="AH2686" i="1"/>
  <c r="AI2686" i="1" s="1"/>
  <c r="Z2687" i="1"/>
  <c r="AH2687" i="1"/>
  <c r="AI2687" i="1" s="1"/>
  <c r="Z2688" i="1"/>
  <c r="AH2688" i="1"/>
  <c r="AI2688" i="1" s="1"/>
  <c r="Z2689" i="1"/>
  <c r="AH2689" i="1"/>
  <c r="AI2689" i="1" s="1"/>
  <c r="Z2690" i="1"/>
  <c r="AH2690" i="1"/>
  <c r="AI2690" i="1" s="1"/>
  <c r="Z2691" i="1"/>
  <c r="AH2691" i="1"/>
  <c r="AI2691" i="1" s="1"/>
  <c r="Z2692" i="1"/>
  <c r="AH2692" i="1"/>
  <c r="AI2692" i="1" s="1"/>
  <c r="Z2693" i="1"/>
  <c r="AH2693" i="1"/>
  <c r="AI2693" i="1" s="1"/>
  <c r="Z2694" i="1"/>
  <c r="AH2694" i="1"/>
  <c r="AI2694" i="1" s="1"/>
  <c r="Z2695" i="1"/>
  <c r="AH2695" i="1"/>
  <c r="AI2695" i="1" s="1"/>
  <c r="Z2696" i="1"/>
  <c r="AH2696" i="1"/>
  <c r="AI2696" i="1" s="1"/>
  <c r="Z2697" i="1"/>
  <c r="AH2697" i="1"/>
  <c r="AI2697" i="1" s="1"/>
  <c r="Z2698" i="1"/>
  <c r="AH2698" i="1"/>
  <c r="AI2698" i="1" s="1"/>
  <c r="Z2699" i="1"/>
  <c r="AH2699" i="1"/>
  <c r="AI2699" i="1" s="1"/>
  <c r="Z2700" i="1"/>
  <c r="AH2700" i="1"/>
  <c r="AI2700" i="1" s="1"/>
  <c r="Z2701" i="1"/>
  <c r="AH2701" i="1"/>
  <c r="AI2701" i="1" s="1"/>
  <c r="Z2702" i="1"/>
  <c r="AH2702" i="1"/>
  <c r="AI2702" i="1" s="1"/>
  <c r="Z2703" i="1"/>
  <c r="AH2703" i="1"/>
  <c r="AI2703" i="1" s="1"/>
  <c r="Z2704" i="1"/>
  <c r="AH2704" i="1"/>
  <c r="AI2704" i="1" s="1"/>
  <c r="Z2705" i="1"/>
  <c r="AH2705" i="1"/>
  <c r="AI2705" i="1" s="1"/>
  <c r="Z2706" i="1"/>
  <c r="AH2706" i="1"/>
  <c r="AI2706" i="1" s="1"/>
  <c r="Z2707" i="1"/>
  <c r="AH2707" i="1"/>
  <c r="AI2707" i="1" s="1"/>
  <c r="Z2708" i="1"/>
  <c r="AH2708" i="1"/>
  <c r="AI2708" i="1" s="1"/>
  <c r="Z2709" i="1"/>
  <c r="AH2709" i="1"/>
  <c r="AI2709" i="1" s="1"/>
  <c r="Z2710" i="1"/>
  <c r="AH2710" i="1"/>
  <c r="AI2710" i="1" s="1"/>
  <c r="Z2711" i="1"/>
  <c r="AH2711" i="1"/>
  <c r="AI2711" i="1" s="1"/>
  <c r="Z2712" i="1"/>
  <c r="AH2712" i="1"/>
  <c r="AI2712" i="1" s="1"/>
  <c r="Z2713" i="1"/>
  <c r="AH2713" i="1"/>
  <c r="AI2713" i="1" s="1"/>
  <c r="Z2714" i="1"/>
  <c r="AH2714" i="1"/>
  <c r="AI2714" i="1" s="1"/>
  <c r="Z2715" i="1"/>
  <c r="AH2715" i="1"/>
  <c r="AI2715" i="1" s="1"/>
  <c r="K2368" i="1"/>
  <c r="L2368" i="1"/>
  <c r="K2369" i="1"/>
  <c r="L2369" i="1"/>
  <c r="D2369" i="1" s="1"/>
  <c r="K2370" i="1"/>
  <c r="L2370" i="1"/>
  <c r="D2370" i="1" s="1"/>
  <c r="K2371" i="1"/>
  <c r="L2371" i="1"/>
  <c r="D2371" i="1" s="1"/>
  <c r="K2372" i="1"/>
  <c r="L2372" i="1"/>
  <c r="K2373" i="1"/>
  <c r="L2373" i="1"/>
  <c r="K2374" i="1"/>
  <c r="L2374" i="1"/>
  <c r="K2375" i="1"/>
  <c r="L2375" i="1"/>
  <c r="D2375" i="1" s="1"/>
  <c r="K2376" i="1"/>
  <c r="L2376" i="1"/>
  <c r="K2377" i="1"/>
  <c r="L2377" i="1"/>
  <c r="D2377" i="1" s="1"/>
  <c r="K2378" i="1"/>
  <c r="L2378" i="1"/>
  <c r="K2379" i="1"/>
  <c r="L2379" i="1"/>
  <c r="D2379" i="1" s="1"/>
  <c r="K2380" i="1"/>
  <c r="L2380" i="1"/>
  <c r="D2380" i="1" s="1"/>
  <c r="K2381" i="1"/>
  <c r="L2381" i="1"/>
  <c r="D2381" i="1" s="1"/>
  <c r="K2382" i="1"/>
  <c r="L2382" i="1"/>
  <c r="D2382" i="1" s="1"/>
  <c r="K2383" i="1"/>
  <c r="L2383" i="1"/>
  <c r="D2383" i="1" s="1"/>
  <c r="K2384" i="1"/>
  <c r="L2384" i="1"/>
  <c r="D2384" i="1" s="1"/>
  <c r="K2385" i="1"/>
  <c r="L2385" i="1"/>
  <c r="D2385" i="1" s="1"/>
  <c r="K2386" i="1"/>
  <c r="L2386" i="1"/>
  <c r="K2387" i="1"/>
  <c r="L2387" i="1"/>
  <c r="K2388" i="1"/>
  <c r="L2388" i="1"/>
  <c r="D2388" i="1" s="1"/>
  <c r="K2389" i="1"/>
  <c r="L2389" i="1"/>
  <c r="D2389" i="1" s="1"/>
  <c r="K2390" i="1"/>
  <c r="L2390" i="1"/>
  <c r="K2391" i="1"/>
  <c r="L2391" i="1"/>
  <c r="D2391" i="1" s="1"/>
  <c r="K2392" i="1"/>
  <c r="L2392" i="1"/>
  <c r="K2393" i="1"/>
  <c r="L2393" i="1"/>
  <c r="K2394" i="1"/>
  <c r="L2394" i="1"/>
  <c r="K2395" i="1"/>
  <c r="L2395" i="1"/>
  <c r="D2395" i="1" s="1"/>
  <c r="K2396" i="1"/>
  <c r="L2396" i="1"/>
  <c r="D2396" i="1" s="1"/>
  <c r="K2397" i="1"/>
  <c r="L2397" i="1"/>
  <c r="K2398" i="1"/>
  <c r="L2398" i="1"/>
  <c r="K2399" i="1"/>
  <c r="L2399" i="1"/>
  <c r="D2399" i="1" s="1"/>
  <c r="K2400" i="1"/>
  <c r="L2400" i="1"/>
  <c r="D2400" i="1" s="1"/>
  <c r="K2401" i="1"/>
  <c r="L2401" i="1"/>
  <c r="D2401" i="1" s="1"/>
  <c r="K2402" i="1"/>
  <c r="L2402" i="1"/>
  <c r="K2403" i="1"/>
  <c r="L2403" i="1"/>
  <c r="K2404" i="1"/>
  <c r="L2404" i="1"/>
  <c r="K2405" i="1"/>
  <c r="L2405" i="1"/>
  <c r="D2405" i="1" s="1"/>
  <c r="K2406" i="1"/>
  <c r="L2406" i="1"/>
  <c r="D2406" i="1" s="1"/>
  <c r="K2407" i="1"/>
  <c r="L2407" i="1"/>
  <c r="D2407" i="1" s="1"/>
  <c r="K2408" i="1"/>
  <c r="L2408" i="1"/>
  <c r="D2408" i="1" s="1"/>
  <c r="K2409" i="1"/>
  <c r="L2409" i="1"/>
  <c r="D2409" i="1" s="1"/>
  <c r="K2410" i="1"/>
  <c r="L2410" i="1"/>
  <c r="D2410" i="1" s="1"/>
  <c r="K2411" i="1"/>
  <c r="L2411" i="1"/>
  <c r="D2411" i="1" s="1"/>
  <c r="K2412" i="1"/>
  <c r="L2412" i="1"/>
  <c r="K2413" i="1"/>
  <c r="L2413" i="1"/>
  <c r="K2414" i="1"/>
  <c r="L2414" i="1"/>
  <c r="K2415" i="1"/>
  <c r="L2415" i="1"/>
  <c r="D2415" i="1" s="1"/>
  <c r="K2416" i="1"/>
  <c r="L2416" i="1"/>
  <c r="D2416" i="1" s="1"/>
  <c r="K2417" i="1"/>
  <c r="L2417" i="1"/>
  <c r="D2417" i="1" s="1"/>
  <c r="K2418" i="1"/>
  <c r="L2418" i="1"/>
  <c r="K2419" i="1"/>
  <c r="L2419" i="1"/>
  <c r="K2420" i="1"/>
  <c r="L2420" i="1"/>
  <c r="K2421" i="1"/>
  <c r="L2421" i="1"/>
  <c r="K2422" i="1"/>
  <c r="L2422" i="1"/>
  <c r="K2423" i="1"/>
  <c r="L2423" i="1"/>
  <c r="D2423" i="1" s="1"/>
  <c r="K2424" i="1"/>
  <c r="L2424" i="1"/>
  <c r="D2424" i="1" s="1"/>
  <c r="K2425" i="1"/>
  <c r="L2425" i="1"/>
  <c r="K2426" i="1"/>
  <c r="L2426" i="1"/>
  <c r="D2426" i="1" s="1"/>
  <c r="K2427" i="1"/>
  <c r="L2427" i="1"/>
  <c r="K2428" i="1"/>
  <c r="L2428" i="1"/>
  <c r="D2428" i="1" s="1"/>
  <c r="K2429" i="1"/>
  <c r="L2429" i="1"/>
  <c r="D2429" i="1" s="1"/>
  <c r="K2430" i="1"/>
  <c r="L2430" i="1"/>
  <c r="D2430" i="1" s="1"/>
  <c r="K2431" i="1"/>
  <c r="L2431" i="1"/>
  <c r="D2431" i="1" s="1"/>
  <c r="K2432" i="1"/>
  <c r="L2432" i="1"/>
  <c r="D2432" i="1" s="1"/>
  <c r="K2433" i="1"/>
  <c r="L2433" i="1"/>
  <c r="K2434" i="1"/>
  <c r="L2434" i="1"/>
  <c r="K2435" i="1"/>
  <c r="L2435" i="1"/>
  <c r="K2436" i="1"/>
  <c r="L2436" i="1"/>
  <c r="K2437" i="1"/>
  <c r="L2437" i="1"/>
  <c r="K2438" i="1"/>
  <c r="L2438" i="1"/>
  <c r="K2439" i="1"/>
  <c r="L2439" i="1"/>
  <c r="K2440" i="1"/>
  <c r="L2440" i="1"/>
  <c r="K2441" i="1"/>
  <c r="L2441" i="1"/>
  <c r="K2442" i="1"/>
  <c r="L2442" i="1"/>
  <c r="K2443" i="1"/>
  <c r="L2443" i="1"/>
  <c r="K2444" i="1"/>
  <c r="L2444" i="1"/>
  <c r="D2444" i="1" s="1"/>
  <c r="K2445" i="1"/>
  <c r="L2445" i="1"/>
  <c r="K2446" i="1"/>
  <c r="L2446" i="1"/>
  <c r="D2446" i="1" s="1"/>
  <c r="K2447" i="1"/>
  <c r="L2447" i="1"/>
  <c r="D2447" i="1" s="1"/>
  <c r="K2448" i="1"/>
  <c r="L2448" i="1"/>
  <c r="D2448" i="1" s="1"/>
  <c r="K2449" i="1"/>
  <c r="L2449" i="1"/>
  <c r="K2450" i="1"/>
  <c r="L2450" i="1"/>
  <c r="K2451" i="1"/>
  <c r="L2451" i="1"/>
  <c r="D2451" i="1" s="1"/>
  <c r="K2452" i="1"/>
  <c r="L2452" i="1"/>
  <c r="K2453" i="1"/>
  <c r="L2453" i="1"/>
  <c r="K2454" i="1"/>
  <c r="L2454" i="1"/>
  <c r="K2455" i="1"/>
  <c r="L2455" i="1"/>
  <c r="K2456" i="1"/>
  <c r="L2456" i="1"/>
  <c r="K2457" i="1"/>
  <c r="L2457" i="1"/>
  <c r="K2458" i="1"/>
  <c r="L2458" i="1"/>
  <c r="D2458" i="1" s="1"/>
  <c r="K2459" i="1"/>
  <c r="L2459" i="1"/>
  <c r="K2460" i="1"/>
  <c r="L2460" i="1"/>
  <c r="D2460" i="1" s="1"/>
  <c r="K2461" i="1"/>
  <c r="L2461" i="1"/>
  <c r="D2461" i="1" s="1"/>
  <c r="K2462" i="1"/>
  <c r="L2462" i="1"/>
  <c r="K2463" i="1"/>
  <c r="L2463" i="1"/>
  <c r="K2464" i="1"/>
  <c r="L2464" i="1"/>
  <c r="D2464" i="1" s="1"/>
  <c r="K2465" i="1"/>
  <c r="L2465" i="1"/>
  <c r="K2466" i="1"/>
  <c r="L2466" i="1"/>
  <c r="K2467" i="1"/>
  <c r="L2467" i="1"/>
  <c r="K2468" i="1"/>
  <c r="L2468" i="1"/>
  <c r="K2469" i="1"/>
  <c r="L2469" i="1"/>
  <c r="D2469" i="1" s="1"/>
  <c r="K2470" i="1"/>
  <c r="L2470" i="1"/>
  <c r="D2470" i="1" s="1"/>
  <c r="K2471" i="1"/>
  <c r="L2471" i="1"/>
  <c r="D2471" i="1" s="1"/>
  <c r="K2472" i="1"/>
  <c r="L2472" i="1"/>
  <c r="D2472" i="1" s="1"/>
  <c r="K2473" i="1"/>
  <c r="L2473" i="1"/>
  <c r="D2473" i="1" s="1"/>
  <c r="K2474" i="1"/>
  <c r="L2474" i="1"/>
  <c r="D2474" i="1" s="1"/>
  <c r="K2475" i="1"/>
  <c r="L2475" i="1"/>
  <c r="D2475" i="1" s="1"/>
  <c r="K2476" i="1"/>
  <c r="L2476" i="1"/>
  <c r="D2476" i="1" s="1"/>
  <c r="K2477" i="1"/>
  <c r="L2477" i="1"/>
  <c r="K2478" i="1"/>
  <c r="L2478" i="1"/>
  <c r="D2478" i="1" s="1"/>
  <c r="K2479" i="1"/>
  <c r="L2479" i="1"/>
  <c r="D2479" i="1" s="1"/>
  <c r="K2480" i="1"/>
  <c r="L2480" i="1"/>
  <c r="D2480" i="1" s="1"/>
  <c r="K2481" i="1"/>
  <c r="L2481" i="1"/>
  <c r="D2481" i="1" s="1"/>
  <c r="K2482" i="1"/>
  <c r="L2482" i="1"/>
  <c r="D2482" i="1" s="1"/>
  <c r="K2483" i="1"/>
  <c r="L2483" i="1"/>
  <c r="K2484" i="1"/>
  <c r="L2484" i="1"/>
  <c r="K2485" i="1"/>
  <c r="L2485" i="1"/>
  <c r="K2486" i="1"/>
  <c r="L2486" i="1"/>
  <c r="K2487" i="1"/>
  <c r="L2487" i="1"/>
  <c r="D2487" i="1" s="1"/>
  <c r="K2488" i="1"/>
  <c r="L2488" i="1"/>
  <c r="K2489" i="1"/>
  <c r="L2489" i="1"/>
  <c r="K2490" i="1"/>
  <c r="L2490" i="1"/>
  <c r="D2490" i="1" s="1"/>
  <c r="K2491" i="1"/>
  <c r="L2491" i="1"/>
  <c r="D2491" i="1" s="1"/>
  <c r="K2492" i="1"/>
  <c r="L2492" i="1"/>
  <c r="D2492" i="1" s="1"/>
  <c r="K2493" i="1"/>
  <c r="L2493" i="1"/>
  <c r="D2493" i="1" s="1"/>
  <c r="K2494" i="1"/>
  <c r="L2494" i="1"/>
  <c r="D2494" i="1" s="1"/>
  <c r="K2495" i="1"/>
  <c r="L2495" i="1"/>
  <c r="D2495" i="1" s="1"/>
  <c r="K2496" i="1"/>
  <c r="L2496" i="1"/>
  <c r="D2496" i="1" s="1"/>
  <c r="K2497" i="1"/>
  <c r="L2497" i="1"/>
  <c r="D2497" i="1" s="1"/>
  <c r="K2498" i="1"/>
  <c r="L2498" i="1"/>
  <c r="D2498" i="1" s="1"/>
  <c r="K2499" i="1"/>
  <c r="L2499" i="1"/>
  <c r="D2499" i="1" s="1"/>
  <c r="K2500" i="1"/>
  <c r="L2500" i="1"/>
  <c r="D2500" i="1" s="1"/>
  <c r="K2501" i="1"/>
  <c r="L2501" i="1"/>
  <c r="D2501" i="1" s="1"/>
  <c r="K2502" i="1"/>
  <c r="L2502" i="1"/>
  <c r="D2502" i="1" s="1"/>
  <c r="K2503" i="1"/>
  <c r="L2503" i="1"/>
  <c r="D2503" i="1" s="1"/>
  <c r="K2504" i="1"/>
  <c r="L2504" i="1"/>
  <c r="K2505" i="1"/>
  <c r="L2505" i="1"/>
  <c r="D2505" i="1" s="1"/>
  <c r="K2506" i="1"/>
  <c r="L2506" i="1"/>
  <c r="D2506" i="1" s="1"/>
  <c r="K2507" i="1"/>
  <c r="L2507" i="1"/>
  <c r="D2507" i="1" s="1"/>
  <c r="K2508" i="1"/>
  <c r="L2508" i="1"/>
  <c r="D2508" i="1" s="1"/>
  <c r="K2509" i="1"/>
  <c r="L2509" i="1"/>
  <c r="D2509" i="1" s="1"/>
  <c r="K2510" i="1"/>
  <c r="L2510" i="1"/>
  <c r="D2510" i="1" s="1"/>
  <c r="K2511" i="1"/>
  <c r="L2511" i="1"/>
  <c r="D2511" i="1" s="1"/>
  <c r="K2512" i="1"/>
  <c r="L2512" i="1"/>
  <c r="D2512" i="1" s="1"/>
  <c r="K2513" i="1"/>
  <c r="L2513" i="1"/>
  <c r="D2513" i="1" s="1"/>
  <c r="K2514" i="1"/>
  <c r="L2514" i="1"/>
  <c r="D2514" i="1" s="1"/>
  <c r="K2515" i="1"/>
  <c r="L2515" i="1"/>
  <c r="D2515" i="1" s="1"/>
  <c r="K2516" i="1"/>
  <c r="L2516" i="1"/>
  <c r="D2516" i="1" s="1"/>
  <c r="K2517" i="1"/>
  <c r="L2517" i="1"/>
  <c r="K2518" i="1"/>
  <c r="L2518" i="1"/>
  <c r="D2518" i="1" s="1"/>
  <c r="K2519" i="1"/>
  <c r="L2519" i="1"/>
  <c r="D2519" i="1" s="1"/>
  <c r="K2520" i="1"/>
  <c r="L2520" i="1"/>
  <c r="D2520" i="1" s="1"/>
  <c r="K2521" i="1"/>
  <c r="L2521" i="1"/>
  <c r="D2521" i="1" s="1"/>
  <c r="K2522" i="1"/>
  <c r="L2522" i="1"/>
  <c r="D2522" i="1" s="1"/>
  <c r="K2523" i="1"/>
  <c r="L2523" i="1"/>
  <c r="D2523" i="1" s="1"/>
  <c r="K2524" i="1"/>
  <c r="L2524" i="1"/>
  <c r="D2524" i="1" s="1"/>
  <c r="K2525" i="1"/>
  <c r="L2525" i="1"/>
  <c r="D2525" i="1" s="1"/>
  <c r="K2526" i="1"/>
  <c r="L2526" i="1"/>
  <c r="D2526" i="1" s="1"/>
  <c r="K2527" i="1"/>
  <c r="L2527" i="1"/>
  <c r="D2527" i="1" s="1"/>
  <c r="K2528" i="1"/>
  <c r="L2528" i="1"/>
  <c r="D2528" i="1" s="1"/>
  <c r="K2529" i="1"/>
  <c r="L2529" i="1"/>
  <c r="K2530" i="1"/>
  <c r="L2530" i="1"/>
  <c r="D2530" i="1" s="1"/>
  <c r="K2531" i="1"/>
  <c r="L2531" i="1"/>
  <c r="D2531" i="1" s="1"/>
  <c r="K2532" i="1"/>
  <c r="L2532" i="1"/>
  <c r="D2532" i="1" s="1"/>
  <c r="K2533" i="1"/>
  <c r="L2533" i="1"/>
  <c r="D2533" i="1" s="1"/>
  <c r="K2534" i="1"/>
  <c r="L2534" i="1"/>
  <c r="K2535" i="1"/>
  <c r="L2535" i="1"/>
  <c r="D2535" i="1" s="1"/>
  <c r="K2536" i="1"/>
  <c r="L2536" i="1"/>
  <c r="D2536" i="1" s="1"/>
  <c r="K2537" i="1"/>
  <c r="L2537" i="1"/>
  <c r="D2537" i="1" s="1"/>
  <c r="K2538" i="1"/>
  <c r="L2538" i="1"/>
  <c r="K2539" i="1"/>
  <c r="L2539" i="1"/>
  <c r="K2540" i="1"/>
  <c r="L2540" i="1"/>
  <c r="K2541" i="1"/>
  <c r="L2541" i="1"/>
  <c r="K2542" i="1"/>
  <c r="L2542" i="1"/>
  <c r="K2543" i="1"/>
  <c r="L2543" i="1"/>
  <c r="K2544" i="1"/>
  <c r="L2544" i="1"/>
  <c r="K2545" i="1"/>
  <c r="L2545" i="1"/>
  <c r="K2546" i="1"/>
  <c r="L2546" i="1"/>
  <c r="K2547" i="1"/>
  <c r="L2547" i="1"/>
  <c r="K2548" i="1"/>
  <c r="L2548" i="1"/>
  <c r="K2549" i="1"/>
  <c r="L2549" i="1"/>
  <c r="K2550" i="1"/>
  <c r="L2550" i="1"/>
  <c r="K2551" i="1"/>
  <c r="L2551" i="1"/>
  <c r="K2552" i="1"/>
  <c r="L2552" i="1"/>
  <c r="D2552" i="1" s="1"/>
  <c r="K2553" i="1"/>
  <c r="L2553" i="1"/>
  <c r="K2554" i="1"/>
  <c r="L2554" i="1"/>
  <c r="D2554" i="1" s="1"/>
  <c r="K2555" i="1"/>
  <c r="L2555" i="1"/>
  <c r="K2556" i="1"/>
  <c r="L2556" i="1"/>
  <c r="D2556" i="1" s="1"/>
  <c r="K2557" i="1"/>
  <c r="L2557" i="1"/>
  <c r="D2557" i="1" s="1"/>
  <c r="K2558" i="1"/>
  <c r="L2558" i="1"/>
  <c r="D2558" i="1" s="1"/>
  <c r="K2559" i="1"/>
  <c r="L2559" i="1"/>
  <c r="K2560" i="1"/>
  <c r="L2560" i="1"/>
  <c r="K2561" i="1"/>
  <c r="L2561" i="1"/>
  <c r="K2562" i="1"/>
  <c r="L2562" i="1"/>
  <c r="D2562" i="1" s="1"/>
  <c r="K2563" i="1"/>
  <c r="L2563" i="1"/>
  <c r="K2564" i="1"/>
  <c r="L2564" i="1"/>
  <c r="D2564" i="1" s="1"/>
  <c r="K2565" i="1"/>
  <c r="L2565" i="1"/>
  <c r="K2566" i="1"/>
  <c r="L2566" i="1"/>
  <c r="K2567" i="1"/>
  <c r="L2567" i="1"/>
  <c r="K2568" i="1"/>
  <c r="L2568" i="1"/>
  <c r="K2569" i="1"/>
  <c r="L2569" i="1"/>
  <c r="D2569" i="1" s="1"/>
  <c r="K2570" i="1"/>
  <c r="L2570" i="1"/>
  <c r="D2570" i="1" s="1"/>
  <c r="K2571" i="1"/>
  <c r="L2571" i="1"/>
  <c r="D2571" i="1" s="1"/>
  <c r="K2572" i="1"/>
  <c r="L2572" i="1"/>
  <c r="D2572" i="1" s="1"/>
  <c r="K2573" i="1"/>
  <c r="L2573" i="1"/>
  <c r="K2574" i="1"/>
  <c r="L2574" i="1"/>
  <c r="K2575" i="1"/>
  <c r="L2575" i="1"/>
  <c r="K2576" i="1"/>
  <c r="L2576" i="1"/>
  <c r="D2576" i="1" s="1"/>
  <c r="K2577" i="1"/>
  <c r="L2577" i="1"/>
  <c r="D2577" i="1" s="1"/>
  <c r="K2578" i="1"/>
  <c r="L2578" i="1"/>
  <c r="D2578" i="1" s="1"/>
  <c r="K2579" i="1"/>
  <c r="L2579" i="1"/>
  <c r="K2580" i="1"/>
  <c r="L2580" i="1"/>
  <c r="K2581" i="1"/>
  <c r="L2581" i="1"/>
  <c r="K2582" i="1"/>
  <c r="L2582" i="1"/>
  <c r="K2583" i="1"/>
  <c r="L2583" i="1"/>
  <c r="K2584" i="1"/>
  <c r="L2584" i="1"/>
  <c r="D2584" i="1" s="1"/>
  <c r="K2585" i="1"/>
  <c r="L2585" i="1"/>
  <c r="K2586" i="1"/>
  <c r="L2586" i="1"/>
  <c r="D2586" i="1" s="1"/>
  <c r="K2587" i="1"/>
  <c r="L2587" i="1"/>
  <c r="K2588" i="1"/>
  <c r="L2588" i="1"/>
  <c r="K2589" i="1"/>
  <c r="L2589" i="1"/>
  <c r="K2590" i="1"/>
  <c r="L2590" i="1"/>
  <c r="D2590" i="1" s="1"/>
  <c r="K2591" i="1"/>
  <c r="L2591" i="1"/>
  <c r="K2592" i="1"/>
  <c r="L2592" i="1"/>
  <c r="K2593" i="1"/>
  <c r="L2593" i="1"/>
  <c r="K2594" i="1"/>
  <c r="L2594" i="1"/>
  <c r="K2595" i="1"/>
  <c r="L2595" i="1"/>
  <c r="K2596" i="1"/>
  <c r="L2596" i="1"/>
  <c r="K2597" i="1"/>
  <c r="L2597" i="1"/>
  <c r="K2598" i="1"/>
  <c r="L2598" i="1"/>
  <c r="K2599" i="1"/>
  <c r="L2599" i="1"/>
  <c r="K2600" i="1"/>
  <c r="L2600" i="1"/>
  <c r="K2601" i="1"/>
  <c r="L2601" i="1"/>
  <c r="D2601" i="1" s="1"/>
  <c r="K2602" i="1"/>
  <c r="L2602" i="1"/>
  <c r="K2603" i="1"/>
  <c r="L2603" i="1"/>
  <c r="K2604" i="1"/>
  <c r="L2604" i="1"/>
  <c r="K2605" i="1"/>
  <c r="L2605" i="1"/>
  <c r="K2606" i="1"/>
  <c r="L2606" i="1"/>
  <c r="K2607" i="1"/>
  <c r="L2607" i="1"/>
  <c r="K2608" i="1"/>
  <c r="L2608" i="1"/>
  <c r="K2609" i="1"/>
  <c r="L2609" i="1"/>
  <c r="K2610" i="1"/>
  <c r="L2610" i="1"/>
  <c r="K2611" i="1"/>
  <c r="L2611" i="1"/>
  <c r="K2612" i="1"/>
  <c r="L2612" i="1"/>
  <c r="D2612" i="1" s="1"/>
  <c r="K2613" i="1"/>
  <c r="L2613" i="1"/>
  <c r="K2614" i="1"/>
  <c r="L2614" i="1"/>
  <c r="K2615" i="1"/>
  <c r="L2615" i="1"/>
  <c r="K2616" i="1"/>
  <c r="L2616" i="1"/>
  <c r="K2617" i="1"/>
  <c r="L2617" i="1"/>
  <c r="K2618" i="1"/>
  <c r="L2618" i="1"/>
  <c r="K2619" i="1"/>
  <c r="L2619" i="1"/>
  <c r="D2619" i="1" s="1"/>
  <c r="K2620" i="1"/>
  <c r="L2620" i="1"/>
  <c r="D2620" i="1" s="1"/>
  <c r="K2621" i="1"/>
  <c r="L2621" i="1"/>
  <c r="K2622" i="1"/>
  <c r="L2622" i="1"/>
  <c r="K2623" i="1"/>
  <c r="L2623" i="1"/>
  <c r="D2623" i="1" s="1"/>
  <c r="K2624" i="1"/>
  <c r="L2624" i="1"/>
  <c r="D2624" i="1" s="1"/>
  <c r="K2625" i="1"/>
  <c r="L2625" i="1"/>
  <c r="D2625" i="1" s="1"/>
  <c r="K2626" i="1"/>
  <c r="L2626" i="1"/>
  <c r="D2626" i="1" s="1"/>
  <c r="K2627" i="1"/>
  <c r="L2627" i="1"/>
  <c r="K2628" i="1"/>
  <c r="L2628" i="1"/>
  <c r="K2629" i="1"/>
  <c r="L2629" i="1"/>
  <c r="K2630" i="1"/>
  <c r="L2630" i="1"/>
  <c r="K2631" i="1"/>
  <c r="L2631" i="1"/>
  <c r="K2632" i="1"/>
  <c r="L2632" i="1"/>
  <c r="K2633" i="1"/>
  <c r="L2633" i="1"/>
  <c r="K2634" i="1"/>
  <c r="L2634" i="1"/>
  <c r="K2635" i="1"/>
  <c r="L2635" i="1"/>
  <c r="K2636" i="1"/>
  <c r="L2636" i="1"/>
  <c r="K2637" i="1"/>
  <c r="L2637" i="1"/>
  <c r="K2638" i="1"/>
  <c r="L2638" i="1"/>
  <c r="K2639" i="1"/>
  <c r="L2639" i="1"/>
  <c r="K2640" i="1"/>
  <c r="L2640" i="1"/>
  <c r="K2641" i="1"/>
  <c r="L2641" i="1"/>
  <c r="K2642" i="1"/>
  <c r="L2642" i="1"/>
  <c r="K2643" i="1"/>
  <c r="L2643" i="1"/>
  <c r="K2644" i="1"/>
  <c r="L2644" i="1"/>
  <c r="K2645" i="1"/>
  <c r="L2645" i="1"/>
  <c r="K2646" i="1"/>
  <c r="L2646" i="1"/>
  <c r="K2647" i="1"/>
  <c r="L2647" i="1"/>
  <c r="K2648" i="1"/>
  <c r="L2648" i="1"/>
  <c r="K2649" i="1"/>
  <c r="L2649" i="1"/>
  <c r="K2650" i="1"/>
  <c r="L2650" i="1"/>
  <c r="K2651" i="1"/>
  <c r="L2651" i="1"/>
  <c r="K2652" i="1"/>
  <c r="L2652" i="1"/>
  <c r="K2653" i="1"/>
  <c r="L2653" i="1"/>
  <c r="K2654" i="1"/>
  <c r="L2654" i="1"/>
  <c r="K2655" i="1"/>
  <c r="L2655" i="1"/>
  <c r="K2656" i="1"/>
  <c r="L2656" i="1"/>
  <c r="K2657" i="1"/>
  <c r="L2657" i="1"/>
  <c r="K2658" i="1"/>
  <c r="L2658" i="1"/>
  <c r="K2659" i="1"/>
  <c r="L2659" i="1"/>
  <c r="K2660" i="1"/>
  <c r="L2660" i="1"/>
  <c r="K2661" i="1"/>
  <c r="L2661" i="1"/>
  <c r="K2662" i="1"/>
  <c r="L2662" i="1"/>
  <c r="K2663" i="1"/>
  <c r="L2663" i="1"/>
  <c r="K2664" i="1"/>
  <c r="L2664" i="1"/>
  <c r="K2665" i="1"/>
  <c r="L2665" i="1"/>
  <c r="K2666" i="1"/>
  <c r="L2666" i="1"/>
  <c r="K2667" i="1"/>
  <c r="L2667" i="1"/>
  <c r="K2668" i="1"/>
  <c r="L2668" i="1"/>
  <c r="K2669" i="1"/>
  <c r="L2669" i="1"/>
  <c r="K2670" i="1"/>
  <c r="L2670" i="1"/>
  <c r="K2671" i="1"/>
  <c r="L2671" i="1"/>
  <c r="K2672" i="1"/>
  <c r="L2672" i="1"/>
  <c r="K2673" i="1"/>
  <c r="L2673" i="1"/>
  <c r="K2674" i="1"/>
  <c r="L2674" i="1"/>
  <c r="K2675" i="1"/>
  <c r="L2675" i="1"/>
  <c r="K2676" i="1"/>
  <c r="L2676" i="1"/>
  <c r="K2677" i="1"/>
  <c r="L2677" i="1"/>
  <c r="K2678" i="1"/>
  <c r="L2678" i="1"/>
  <c r="K2679" i="1"/>
  <c r="L2679" i="1"/>
  <c r="K2680" i="1"/>
  <c r="L2680" i="1"/>
  <c r="K2681" i="1"/>
  <c r="L2681" i="1"/>
  <c r="K2682" i="1"/>
  <c r="L2682" i="1"/>
  <c r="D2682" i="1" s="1"/>
  <c r="K2683" i="1"/>
  <c r="L2683" i="1"/>
  <c r="D2683" i="1" s="1"/>
  <c r="K2684" i="1"/>
  <c r="L2684" i="1"/>
  <c r="K2685" i="1"/>
  <c r="L2685" i="1"/>
  <c r="K2686" i="1"/>
  <c r="L2686" i="1"/>
  <c r="K2687" i="1"/>
  <c r="L2687" i="1"/>
  <c r="D2687" i="1" s="1"/>
  <c r="K2688" i="1"/>
  <c r="L2688" i="1"/>
  <c r="K2689" i="1"/>
  <c r="L2689" i="1"/>
  <c r="D2689" i="1" s="1"/>
  <c r="K2690" i="1"/>
  <c r="L2690" i="1"/>
  <c r="D2690" i="1" s="1"/>
  <c r="K2691" i="1"/>
  <c r="L2691" i="1"/>
  <c r="D2691" i="1" s="1"/>
  <c r="K2692" i="1"/>
  <c r="L2692" i="1"/>
  <c r="D2692" i="1" s="1"/>
  <c r="K2693" i="1"/>
  <c r="L2693" i="1"/>
  <c r="K2694" i="1"/>
  <c r="L2694" i="1"/>
  <c r="K2695" i="1"/>
  <c r="L2695" i="1"/>
  <c r="K2696" i="1"/>
  <c r="L2696" i="1"/>
  <c r="K2697" i="1"/>
  <c r="L2697" i="1"/>
  <c r="K2698" i="1"/>
  <c r="L2698" i="1"/>
  <c r="D2698" i="1" s="1"/>
  <c r="K2699" i="1"/>
  <c r="L2699" i="1"/>
  <c r="D2699" i="1" s="1"/>
  <c r="K2700" i="1"/>
  <c r="L2700" i="1"/>
  <c r="K2701" i="1"/>
  <c r="L2701" i="1"/>
  <c r="D2701" i="1" s="1"/>
  <c r="K2702" i="1"/>
  <c r="L2702" i="1"/>
  <c r="D2702" i="1" s="1"/>
  <c r="K2703" i="1"/>
  <c r="L2703" i="1"/>
  <c r="D2703" i="1" s="1"/>
  <c r="K2704" i="1"/>
  <c r="L2704" i="1"/>
  <c r="K2705" i="1"/>
  <c r="L2705" i="1"/>
  <c r="K2706" i="1"/>
  <c r="L2706" i="1"/>
  <c r="K2707" i="1"/>
  <c r="L2707" i="1"/>
  <c r="D2707" i="1" s="1"/>
  <c r="K2708" i="1"/>
  <c r="L2708" i="1"/>
  <c r="K2709" i="1"/>
  <c r="L2709" i="1"/>
  <c r="D2709" i="1" s="1"/>
  <c r="K2710" i="1"/>
  <c r="L2710" i="1"/>
  <c r="D2710" i="1" s="1"/>
  <c r="K2711" i="1"/>
  <c r="L2711" i="1"/>
  <c r="D2711" i="1" s="1"/>
  <c r="K2712" i="1"/>
  <c r="L2712" i="1"/>
  <c r="K2713" i="1"/>
  <c r="L2713" i="1"/>
  <c r="D2713" i="1" s="1"/>
  <c r="K2714" i="1"/>
  <c r="L2714" i="1"/>
  <c r="K2715" i="1"/>
  <c r="L2715" i="1"/>
  <c r="D2715" i="1" s="1"/>
  <c r="H2368" i="1"/>
  <c r="I2368" i="1"/>
  <c r="H2369" i="1"/>
  <c r="I2369" i="1"/>
  <c r="H2370" i="1"/>
  <c r="I2370" i="1"/>
  <c r="H2371" i="1"/>
  <c r="I2371" i="1"/>
  <c r="H2372" i="1"/>
  <c r="I2372" i="1"/>
  <c r="H2373" i="1"/>
  <c r="I2373" i="1"/>
  <c r="H2374" i="1"/>
  <c r="I2374" i="1"/>
  <c r="H2375" i="1"/>
  <c r="I2375" i="1"/>
  <c r="H2376" i="1"/>
  <c r="I2376" i="1"/>
  <c r="H2377" i="1"/>
  <c r="I2377" i="1"/>
  <c r="H2378" i="1"/>
  <c r="I2378" i="1"/>
  <c r="H2379" i="1"/>
  <c r="I2379" i="1"/>
  <c r="H2380" i="1"/>
  <c r="I2380" i="1"/>
  <c r="H2381" i="1"/>
  <c r="I2381" i="1"/>
  <c r="H2382" i="1"/>
  <c r="I2382" i="1"/>
  <c r="H2383" i="1"/>
  <c r="I2383" i="1"/>
  <c r="H2384" i="1"/>
  <c r="I2384" i="1"/>
  <c r="H2385" i="1"/>
  <c r="I2385" i="1"/>
  <c r="H2386" i="1"/>
  <c r="I2386" i="1"/>
  <c r="H2387" i="1"/>
  <c r="I2387" i="1"/>
  <c r="H2388" i="1"/>
  <c r="I2388" i="1"/>
  <c r="H2389" i="1"/>
  <c r="I2389" i="1"/>
  <c r="H2390" i="1"/>
  <c r="I2390" i="1"/>
  <c r="H2391" i="1"/>
  <c r="I2391" i="1"/>
  <c r="H2392" i="1"/>
  <c r="I2392" i="1"/>
  <c r="H2393" i="1"/>
  <c r="I2393" i="1"/>
  <c r="H2394" i="1"/>
  <c r="I2394" i="1"/>
  <c r="H2395" i="1"/>
  <c r="I2395" i="1"/>
  <c r="H2396" i="1"/>
  <c r="I2396" i="1"/>
  <c r="H2397" i="1"/>
  <c r="I2397" i="1"/>
  <c r="H2398" i="1"/>
  <c r="I2398" i="1"/>
  <c r="H2399" i="1"/>
  <c r="I2399" i="1"/>
  <c r="H2400" i="1"/>
  <c r="I2400" i="1"/>
  <c r="H2401" i="1"/>
  <c r="I2401" i="1"/>
  <c r="H2402" i="1"/>
  <c r="I2402" i="1"/>
  <c r="H2403" i="1"/>
  <c r="I2403" i="1"/>
  <c r="H2404" i="1"/>
  <c r="I2404" i="1"/>
  <c r="H2405" i="1"/>
  <c r="I2405" i="1"/>
  <c r="H2406" i="1"/>
  <c r="I2406" i="1"/>
  <c r="H2407" i="1"/>
  <c r="I2407" i="1"/>
  <c r="H2408" i="1"/>
  <c r="I2408" i="1"/>
  <c r="H2409" i="1"/>
  <c r="I2409" i="1"/>
  <c r="H2410" i="1"/>
  <c r="I2410" i="1"/>
  <c r="H2411" i="1"/>
  <c r="I2411" i="1"/>
  <c r="H2412" i="1"/>
  <c r="I2412" i="1"/>
  <c r="H2413" i="1"/>
  <c r="I2413" i="1"/>
  <c r="H2414" i="1"/>
  <c r="I2414" i="1"/>
  <c r="H2415" i="1"/>
  <c r="I2415" i="1"/>
  <c r="H2416" i="1"/>
  <c r="I2416" i="1"/>
  <c r="H2417" i="1"/>
  <c r="I2417" i="1"/>
  <c r="H2418" i="1"/>
  <c r="I2418" i="1"/>
  <c r="H2419" i="1"/>
  <c r="I2419" i="1"/>
  <c r="H2420" i="1"/>
  <c r="I2420" i="1"/>
  <c r="H2421" i="1"/>
  <c r="I2421" i="1"/>
  <c r="H2422" i="1"/>
  <c r="I2422" i="1"/>
  <c r="H2423" i="1"/>
  <c r="I2423" i="1"/>
  <c r="H2424" i="1"/>
  <c r="I2424" i="1"/>
  <c r="H2425" i="1"/>
  <c r="I2425" i="1"/>
  <c r="H2426" i="1"/>
  <c r="I2426" i="1"/>
  <c r="H2427" i="1"/>
  <c r="I2427" i="1"/>
  <c r="H2428" i="1"/>
  <c r="I2428" i="1"/>
  <c r="H2429" i="1"/>
  <c r="I2429" i="1"/>
  <c r="H2430" i="1"/>
  <c r="I2430" i="1"/>
  <c r="H2431" i="1"/>
  <c r="I2431" i="1"/>
  <c r="H2432" i="1"/>
  <c r="I2432" i="1"/>
  <c r="H2433" i="1"/>
  <c r="I2433" i="1"/>
  <c r="H2434" i="1"/>
  <c r="I2434" i="1"/>
  <c r="H2435" i="1"/>
  <c r="I2435" i="1"/>
  <c r="H2436" i="1"/>
  <c r="I2436" i="1"/>
  <c r="H2437" i="1"/>
  <c r="I2437" i="1"/>
  <c r="H2438" i="1"/>
  <c r="I2438" i="1"/>
  <c r="H2439" i="1"/>
  <c r="I2439" i="1"/>
  <c r="H2440" i="1"/>
  <c r="I2440" i="1"/>
  <c r="H2441" i="1"/>
  <c r="I2441" i="1"/>
  <c r="H2442" i="1"/>
  <c r="I2442" i="1"/>
  <c r="H2443" i="1"/>
  <c r="I2443" i="1"/>
  <c r="H2444" i="1"/>
  <c r="I2444" i="1"/>
  <c r="H2445" i="1"/>
  <c r="I2445" i="1"/>
  <c r="H2446" i="1"/>
  <c r="I2446" i="1"/>
  <c r="H2447" i="1"/>
  <c r="I2447" i="1"/>
  <c r="H2448" i="1"/>
  <c r="I2448" i="1"/>
  <c r="H2449" i="1"/>
  <c r="I2449" i="1"/>
  <c r="H2450" i="1"/>
  <c r="I2450" i="1"/>
  <c r="H2451" i="1"/>
  <c r="I2451" i="1"/>
  <c r="H2452" i="1"/>
  <c r="I2452" i="1"/>
  <c r="H2453" i="1"/>
  <c r="I2453" i="1"/>
  <c r="H2454" i="1"/>
  <c r="I2454" i="1"/>
  <c r="H2455" i="1"/>
  <c r="I2455" i="1"/>
  <c r="H2456" i="1"/>
  <c r="I2456" i="1"/>
  <c r="H2457" i="1"/>
  <c r="I2457" i="1"/>
  <c r="H2458" i="1"/>
  <c r="I2458" i="1"/>
  <c r="H2459" i="1"/>
  <c r="I2459" i="1"/>
  <c r="H2460" i="1"/>
  <c r="I2460" i="1"/>
  <c r="H2461" i="1"/>
  <c r="I2461" i="1"/>
  <c r="H2462" i="1"/>
  <c r="I2462" i="1"/>
  <c r="H2463" i="1"/>
  <c r="I2463" i="1"/>
  <c r="H2464" i="1"/>
  <c r="I2464" i="1"/>
  <c r="H2465" i="1"/>
  <c r="I2465" i="1"/>
  <c r="H2466" i="1"/>
  <c r="I2466" i="1"/>
  <c r="H2467" i="1"/>
  <c r="I2467" i="1"/>
  <c r="H2468" i="1"/>
  <c r="I2468" i="1"/>
  <c r="H2469" i="1"/>
  <c r="I2469" i="1"/>
  <c r="H2470" i="1"/>
  <c r="I2470" i="1"/>
  <c r="H2471" i="1"/>
  <c r="I2471" i="1"/>
  <c r="H2472" i="1"/>
  <c r="I2472" i="1"/>
  <c r="H2473" i="1"/>
  <c r="I2473" i="1"/>
  <c r="H2474" i="1"/>
  <c r="I2474" i="1"/>
  <c r="H2475" i="1"/>
  <c r="I2475" i="1"/>
  <c r="H2476" i="1"/>
  <c r="I2476" i="1"/>
  <c r="H2477" i="1"/>
  <c r="I2477" i="1"/>
  <c r="H2478" i="1"/>
  <c r="I2478" i="1"/>
  <c r="H2479" i="1"/>
  <c r="I2479" i="1"/>
  <c r="H2480" i="1"/>
  <c r="I2480" i="1"/>
  <c r="H2481" i="1"/>
  <c r="I2481" i="1"/>
  <c r="H2482" i="1"/>
  <c r="I2482" i="1"/>
  <c r="H2483" i="1"/>
  <c r="I2483" i="1"/>
  <c r="H2484" i="1"/>
  <c r="I2484" i="1"/>
  <c r="H2485" i="1"/>
  <c r="I2485" i="1"/>
  <c r="H2486" i="1"/>
  <c r="I2486" i="1"/>
  <c r="H2487" i="1"/>
  <c r="I2487" i="1"/>
  <c r="H2488" i="1"/>
  <c r="I2488" i="1"/>
  <c r="H2489" i="1"/>
  <c r="I2489" i="1"/>
  <c r="H2490" i="1"/>
  <c r="I2490" i="1"/>
  <c r="H2491" i="1"/>
  <c r="I2491" i="1"/>
  <c r="H2492" i="1"/>
  <c r="I2492" i="1"/>
  <c r="H2493" i="1"/>
  <c r="I2493" i="1"/>
  <c r="H2494" i="1"/>
  <c r="I2494" i="1"/>
  <c r="H2495" i="1"/>
  <c r="I2495" i="1"/>
  <c r="H2496" i="1"/>
  <c r="I2496" i="1"/>
  <c r="H2497" i="1"/>
  <c r="I2497" i="1"/>
  <c r="H2498" i="1"/>
  <c r="I2498" i="1"/>
  <c r="H2499" i="1"/>
  <c r="I2499" i="1"/>
  <c r="H2500" i="1"/>
  <c r="I2500" i="1"/>
  <c r="H2501" i="1"/>
  <c r="I2501" i="1"/>
  <c r="H2502" i="1"/>
  <c r="I2502" i="1"/>
  <c r="H2503" i="1"/>
  <c r="I2503" i="1"/>
  <c r="H2504" i="1"/>
  <c r="I2504" i="1"/>
  <c r="H2505" i="1"/>
  <c r="I2505" i="1"/>
  <c r="H2506" i="1"/>
  <c r="I2506" i="1"/>
  <c r="H2507" i="1"/>
  <c r="I2507" i="1"/>
  <c r="H2508" i="1"/>
  <c r="I2508" i="1"/>
  <c r="H2509" i="1"/>
  <c r="I2509" i="1"/>
  <c r="H2510" i="1"/>
  <c r="I2510" i="1"/>
  <c r="H2511" i="1"/>
  <c r="I2511" i="1"/>
  <c r="H2512" i="1"/>
  <c r="I2512" i="1"/>
  <c r="H2513" i="1"/>
  <c r="I2513" i="1"/>
  <c r="H2514" i="1"/>
  <c r="I2514" i="1"/>
  <c r="H2515" i="1"/>
  <c r="I2515" i="1"/>
  <c r="H2516" i="1"/>
  <c r="I2516" i="1"/>
  <c r="H2517" i="1"/>
  <c r="I2517" i="1"/>
  <c r="H2518" i="1"/>
  <c r="I2518" i="1"/>
  <c r="H2519" i="1"/>
  <c r="I2519" i="1"/>
  <c r="H2520" i="1"/>
  <c r="I2520" i="1"/>
  <c r="H2521" i="1"/>
  <c r="I2521" i="1"/>
  <c r="H2522" i="1"/>
  <c r="I2522" i="1"/>
  <c r="H2523" i="1"/>
  <c r="I2523" i="1"/>
  <c r="H2524" i="1"/>
  <c r="I2524" i="1"/>
  <c r="H2525" i="1"/>
  <c r="I2525" i="1"/>
  <c r="H2526" i="1"/>
  <c r="I2526" i="1"/>
  <c r="H2527" i="1"/>
  <c r="I2527" i="1"/>
  <c r="H2528" i="1"/>
  <c r="I2528" i="1"/>
  <c r="H2529" i="1"/>
  <c r="I2529" i="1"/>
  <c r="H2530" i="1"/>
  <c r="I2530" i="1"/>
  <c r="H2531" i="1"/>
  <c r="I2531" i="1"/>
  <c r="H2532" i="1"/>
  <c r="I2532" i="1"/>
  <c r="H2533" i="1"/>
  <c r="I2533" i="1"/>
  <c r="H2534" i="1"/>
  <c r="I2534" i="1"/>
  <c r="H2535" i="1"/>
  <c r="I2535" i="1"/>
  <c r="H2536" i="1"/>
  <c r="I2536" i="1"/>
  <c r="H2537" i="1"/>
  <c r="I2537" i="1"/>
  <c r="H2538" i="1"/>
  <c r="I2538" i="1"/>
  <c r="H2539" i="1"/>
  <c r="I2539" i="1"/>
  <c r="H2540" i="1"/>
  <c r="I2540" i="1"/>
  <c r="H2541" i="1"/>
  <c r="I2541" i="1"/>
  <c r="H2542" i="1"/>
  <c r="I2542" i="1"/>
  <c r="H2543" i="1"/>
  <c r="I2543" i="1"/>
  <c r="H2544" i="1"/>
  <c r="I2544" i="1"/>
  <c r="H2545" i="1"/>
  <c r="I2545" i="1"/>
  <c r="H2546" i="1"/>
  <c r="I2546" i="1"/>
  <c r="H2547" i="1"/>
  <c r="I2547" i="1"/>
  <c r="H2548" i="1"/>
  <c r="I2548" i="1"/>
  <c r="H2549" i="1"/>
  <c r="I2549" i="1"/>
  <c r="H2550" i="1"/>
  <c r="I2550" i="1"/>
  <c r="H2551" i="1"/>
  <c r="I2551" i="1"/>
  <c r="H2552" i="1"/>
  <c r="I2552" i="1"/>
  <c r="H2553" i="1"/>
  <c r="I2553" i="1"/>
  <c r="H2554" i="1"/>
  <c r="I2554" i="1"/>
  <c r="H2555" i="1"/>
  <c r="I2555" i="1"/>
  <c r="H2556" i="1"/>
  <c r="I2556" i="1"/>
  <c r="H2557" i="1"/>
  <c r="I2557" i="1"/>
  <c r="H2558" i="1"/>
  <c r="I2558" i="1"/>
  <c r="H2559" i="1"/>
  <c r="I2559" i="1"/>
  <c r="H2560" i="1"/>
  <c r="I2560" i="1"/>
  <c r="H2561" i="1"/>
  <c r="I2561" i="1"/>
  <c r="H2562" i="1"/>
  <c r="I2562" i="1"/>
  <c r="H2563" i="1"/>
  <c r="I2563" i="1"/>
  <c r="H2564" i="1"/>
  <c r="I2564" i="1"/>
  <c r="H2565" i="1"/>
  <c r="I2565" i="1"/>
  <c r="H2566" i="1"/>
  <c r="I2566" i="1"/>
  <c r="H2567" i="1"/>
  <c r="I2567" i="1"/>
  <c r="H2568" i="1"/>
  <c r="I2568" i="1"/>
  <c r="H2569" i="1"/>
  <c r="I2569" i="1"/>
  <c r="H2570" i="1"/>
  <c r="I2570" i="1"/>
  <c r="H2571" i="1"/>
  <c r="I2571" i="1"/>
  <c r="H2572" i="1"/>
  <c r="I2572" i="1"/>
  <c r="H2573" i="1"/>
  <c r="I2573" i="1"/>
  <c r="H2574" i="1"/>
  <c r="I2574" i="1"/>
  <c r="H2575" i="1"/>
  <c r="I2575" i="1"/>
  <c r="H2576" i="1"/>
  <c r="I2576" i="1"/>
  <c r="H2577" i="1"/>
  <c r="I2577" i="1"/>
  <c r="H2578" i="1"/>
  <c r="I2578" i="1"/>
  <c r="H2579" i="1"/>
  <c r="I2579" i="1"/>
  <c r="H2580" i="1"/>
  <c r="I2580" i="1"/>
  <c r="H2581" i="1"/>
  <c r="I2581" i="1"/>
  <c r="H2582" i="1"/>
  <c r="I2582" i="1"/>
  <c r="H2583" i="1"/>
  <c r="I2583" i="1"/>
  <c r="H2584" i="1"/>
  <c r="I2584" i="1"/>
  <c r="H2585" i="1"/>
  <c r="I2585" i="1"/>
  <c r="H2586" i="1"/>
  <c r="I2586" i="1"/>
  <c r="H2587" i="1"/>
  <c r="I2587" i="1"/>
  <c r="H2588" i="1"/>
  <c r="I2588" i="1"/>
  <c r="H2589" i="1"/>
  <c r="I2589" i="1"/>
  <c r="H2590" i="1"/>
  <c r="I2590" i="1"/>
  <c r="H2591" i="1"/>
  <c r="I2591" i="1"/>
  <c r="H2592" i="1"/>
  <c r="I2592" i="1"/>
  <c r="H2593" i="1"/>
  <c r="I2593" i="1"/>
  <c r="H2594" i="1"/>
  <c r="I2594" i="1"/>
  <c r="H2595" i="1"/>
  <c r="I2595" i="1"/>
  <c r="H2596" i="1"/>
  <c r="I2596" i="1"/>
  <c r="H2597" i="1"/>
  <c r="I2597" i="1"/>
  <c r="H2598" i="1"/>
  <c r="I2598" i="1"/>
  <c r="H2599" i="1"/>
  <c r="I2599" i="1"/>
  <c r="H2600" i="1"/>
  <c r="I2600" i="1"/>
  <c r="H2601" i="1"/>
  <c r="I2601" i="1"/>
  <c r="H2602" i="1"/>
  <c r="I2602" i="1"/>
  <c r="H2603" i="1"/>
  <c r="I2603" i="1"/>
  <c r="H2604" i="1"/>
  <c r="I2604" i="1"/>
  <c r="H2605" i="1"/>
  <c r="I2605" i="1"/>
  <c r="H2606" i="1"/>
  <c r="I2606" i="1"/>
  <c r="H2607" i="1"/>
  <c r="I2607" i="1"/>
  <c r="H2608" i="1"/>
  <c r="I2608" i="1"/>
  <c r="H2609" i="1"/>
  <c r="I2609" i="1"/>
  <c r="H2610" i="1"/>
  <c r="I2610" i="1"/>
  <c r="H2611" i="1"/>
  <c r="I2611" i="1"/>
  <c r="H2612" i="1"/>
  <c r="I2612" i="1"/>
  <c r="H2613" i="1"/>
  <c r="I2613" i="1"/>
  <c r="H2614" i="1"/>
  <c r="I2614" i="1"/>
  <c r="H2615" i="1"/>
  <c r="I2615" i="1"/>
  <c r="H2616" i="1"/>
  <c r="I2616" i="1"/>
  <c r="H2617" i="1"/>
  <c r="I2617" i="1"/>
  <c r="H2618" i="1"/>
  <c r="I2618" i="1"/>
  <c r="H2619" i="1"/>
  <c r="I2619" i="1"/>
  <c r="H2620" i="1"/>
  <c r="I2620" i="1"/>
  <c r="H2621" i="1"/>
  <c r="I2621" i="1"/>
  <c r="H2622" i="1"/>
  <c r="I2622" i="1"/>
  <c r="H2623" i="1"/>
  <c r="I2623" i="1"/>
  <c r="H2624" i="1"/>
  <c r="I2624" i="1"/>
  <c r="H2625" i="1"/>
  <c r="I2625" i="1"/>
  <c r="H2626" i="1"/>
  <c r="I2626" i="1"/>
  <c r="H2627" i="1"/>
  <c r="I2627" i="1"/>
  <c r="H2628" i="1"/>
  <c r="I2628" i="1"/>
  <c r="H2629" i="1"/>
  <c r="I2629" i="1"/>
  <c r="H2630" i="1"/>
  <c r="I2630" i="1"/>
  <c r="H2631" i="1"/>
  <c r="I2631" i="1"/>
  <c r="H2632" i="1"/>
  <c r="I2632" i="1"/>
  <c r="H2633" i="1"/>
  <c r="I2633" i="1"/>
  <c r="H2634" i="1"/>
  <c r="I2634" i="1"/>
  <c r="H2635" i="1"/>
  <c r="I2635" i="1"/>
  <c r="H2636" i="1"/>
  <c r="I2636" i="1"/>
  <c r="H2637" i="1"/>
  <c r="I2637" i="1"/>
  <c r="H2638" i="1"/>
  <c r="I2638" i="1"/>
  <c r="H2639" i="1"/>
  <c r="I2639" i="1"/>
  <c r="H2640" i="1"/>
  <c r="I2640" i="1"/>
  <c r="H2641" i="1"/>
  <c r="I2641" i="1"/>
  <c r="H2642" i="1"/>
  <c r="I2642" i="1"/>
  <c r="H2643" i="1"/>
  <c r="I2643" i="1"/>
  <c r="H2644" i="1"/>
  <c r="I2644" i="1"/>
  <c r="H2645" i="1"/>
  <c r="I2645" i="1"/>
  <c r="H2646" i="1"/>
  <c r="I2646" i="1"/>
  <c r="H2647" i="1"/>
  <c r="I2647" i="1"/>
  <c r="H2648" i="1"/>
  <c r="I2648" i="1"/>
  <c r="H2649" i="1"/>
  <c r="I2649" i="1"/>
  <c r="H2650" i="1"/>
  <c r="I2650" i="1"/>
  <c r="H2651" i="1"/>
  <c r="I2651" i="1"/>
  <c r="H2652" i="1"/>
  <c r="I2652" i="1"/>
  <c r="H2653" i="1"/>
  <c r="I2653" i="1"/>
  <c r="H2654" i="1"/>
  <c r="I2654" i="1"/>
  <c r="H2655" i="1"/>
  <c r="I2655" i="1"/>
  <c r="H2656" i="1"/>
  <c r="I2656" i="1"/>
  <c r="H2657" i="1"/>
  <c r="I2657" i="1"/>
  <c r="H2658" i="1"/>
  <c r="I2658" i="1"/>
  <c r="H2659" i="1"/>
  <c r="I2659" i="1"/>
  <c r="H2660" i="1"/>
  <c r="I2660" i="1"/>
  <c r="H2661" i="1"/>
  <c r="I2661" i="1"/>
  <c r="H2662" i="1"/>
  <c r="I2662" i="1"/>
  <c r="H2663" i="1"/>
  <c r="I2663" i="1"/>
  <c r="H2664" i="1"/>
  <c r="I2664" i="1"/>
  <c r="H2665" i="1"/>
  <c r="I2665" i="1"/>
  <c r="H2666" i="1"/>
  <c r="I2666" i="1"/>
  <c r="H2667" i="1"/>
  <c r="I2667" i="1"/>
  <c r="H2668" i="1"/>
  <c r="I2668" i="1"/>
  <c r="H2669" i="1"/>
  <c r="I2669" i="1"/>
  <c r="H2670" i="1"/>
  <c r="I2670" i="1"/>
  <c r="H2671" i="1"/>
  <c r="I2671" i="1"/>
  <c r="H2672" i="1"/>
  <c r="I2672" i="1"/>
  <c r="H2673" i="1"/>
  <c r="I2673" i="1"/>
  <c r="H2674" i="1"/>
  <c r="I2674" i="1"/>
  <c r="H2675" i="1"/>
  <c r="I2675" i="1"/>
  <c r="H2676" i="1"/>
  <c r="I2676" i="1"/>
  <c r="H2677" i="1"/>
  <c r="I2677" i="1"/>
  <c r="H2678" i="1"/>
  <c r="I2678" i="1"/>
  <c r="H2679" i="1"/>
  <c r="I2679" i="1"/>
  <c r="H2680" i="1"/>
  <c r="I2680" i="1"/>
  <c r="H2681" i="1"/>
  <c r="I2681" i="1"/>
  <c r="H2682" i="1"/>
  <c r="I2682" i="1"/>
  <c r="H2683" i="1"/>
  <c r="I2683" i="1"/>
  <c r="H2684" i="1"/>
  <c r="I2684" i="1"/>
  <c r="H2685" i="1"/>
  <c r="I2685" i="1"/>
  <c r="H2686" i="1"/>
  <c r="I2686" i="1"/>
  <c r="H2687" i="1"/>
  <c r="I2687" i="1"/>
  <c r="H2688" i="1"/>
  <c r="I2688" i="1"/>
  <c r="H2689" i="1"/>
  <c r="I2689" i="1"/>
  <c r="H2690" i="1"/>
  <c r="I2690" i="1"/>
  <c r="H2691" i="1"/>
  <c r="I2691" i="1"/>
  <c r="H2692" i="1"/>
  <c r="I2692" i="1"/>
  <c r="H2693" i="1"/>
  <c r="I2693" i="1"/>
  <c r="H2694" i="1"/>
  <c r="I2694" i="1"/>
  <c r="H2695" i="1"/>
  <c r="I2695" i="1"/>
  <c r="H2696" i="1"/>
  <c r="I2696" i="1"/>
  <c r="H2697" i="1"/>
  <c r="I2697" i="1"/>
  <c r="H2698" i="1"/>
  <c r="I2698" i="1"/>
  <c r="H2699" i="1"/>
  <c r="I2699" i="1"/>
  <c r="H2700" i="1"/>
  <c r="I2700" i="1"/>
  <c r="H2701" i="1"/>
  <c r="I2701" i="1"/>
  <c r="H2702" i="1"/>
  <c r="I2702" i="1"/>
  <c r="H2703" i="1"/>
  <c r="I2703" i="1"/>
  <c r="H2704" i="1"/>
  <c r="I2704" i="1"/>
  <c r="H2705" i="1"/>
  <c r="I2705" i="1"/>
  <c r="H2706" i="1"/>
  <c r="I2706" i="1"/>
  <c r="H2707" i="1"/>
  <c r="I2707" i="1"/>
  <c r="H2708" i="1"/>
  <c r="I2708" i="1"/>
  <c r="H2709" i="1"/>
  <c r="I2709" i="1"/>
  <c r="H2710" i="1"/>
  <c r="I2710" i="1"/>
  <c r="H2711" i="1"/>
  <c r="I2711" i="1"/>
  <c r="H2712" i="1"/>
  <c r="I2712" i="1"/>
  <c r="H2713" i="1"/>
  <c r="I2713" i="1"/>
  <c r="H2714" i="1"/>
  <c r="I2714" i="1"/>
  <c r="H2715" i="1"/>
  <c r="I2715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F174" i="18"/>
  <c r="C3162" i="1" l="1"/>
  <c r="C3092" i="1"/>
  <c r="C3091" i="1"/>
  <c r="C3211" i="1"/>
  <c r="C2918" i="1"/>
  <c r="AF3070" i="1"/>
  <c r="AG3070" i="1" s="1"/>
  <c r="C2900" i="1"/>
  <c r="C2799" i="1"/>
  <c r="C3184" i="1"/>
  <c r="C2835" i="1"/>
  <c r="AF2947" i="1"/>
  <c r="AG2947" i="1" s="1"/>
  <c r="AF2926" i="1"/>
  <c r="AG2926" i="1" s="1"/>
  <c r="C3021" i="1"/>
  <c r="C3188" i="1"/>
  <c r="C2913" i="1"/>
  <c r="C3048" i="1"/>
  <c r="AF2940" i="1"/>
  <c r="AG2940" i="1" s="1"/>
  <c r="AF2987" i="1"/>
  <c r="AG2987" i="1" s="1"/>
  <c r="AF3192" i="1"/>
  <c r="AG3192" i="1" s="1"/>
  <c r="C2818" i="1"/>
  <c r="C2868" i="1"/>
  <c r="C3023" i="1"/>
  <c r="AF3104" i="1"/>
  <c r="AG3104" i="1" s="1"/>
  <c r="AF2902" i="1"/>
  <c r="AG2902" i="1" s="1"/>
  <c r="AF3061" i="1"/>
  <c r="AG3061" i="1" s="1"/>
  <c r="AF3176" i="1"/>
  <c r="AG3176" i="1" s="1"/>
  <c r="AF2964" i="1"/>
  <c r="AG2964" i="1" s="1"/>
  <c r="AF3048" i="1"/>
  <c r="AG3048" i="1" s="1"/>
  <c r="AF2863" i="1"/>
  <c r="AG2863" i="1" s="1"/>
  <c r="AF3002" i="1"/>
  <c r="AG3002" i="1" s="1"/>
  <c r="AF3143" i="1"/>
  <c r="AG3143" i="1" s="1"/>
  <c r="C2855" i="1"/>
  <c r="AF3069" i="1"/>
  <c r="AG3069" i="1" s="1"/>
  <c r="AF3023" i="1"/>
  <c r="AG3023" i="1" s="1"/>
  <c r="AF2948" i="1"/>
  <c r="AG2948" i="1" s="1"/>
  <c r="C2853" i="1"/>
  <c r="AF2850" i="1"/>
  <c r="AG2850" i="1" s="1"/>
  <c r="C2810" i="1"/>
  <c r="C3159" i="1"/>
  <c r="AF2971" i="1"/>
  <c r="AG2971" i="1" s="1"/>
  <c r="AF2949" i="1"/>
  <c r="AG2949" i="1" s="1"/>
  <c r="AF2925" i="1"/>
  <c r="AG2925" i="1" s="1"/>
  <c r="AF3118" i="1"/>
  <c r="AG3118" i="1" s="1"/>
  <c r="C2872" i="1"/>
  <c r="B3143" i="1"/>
  <c r="C3143" i="1" s="1"/>
  <c r="C2821" i="1"/>
  <c r="C3155" i="1"/>
  <c r="C3202" i="1"/>
  <c r="C3103" i="1"/>
  <c r="C2914" i="1"/>
  <c r="AF3032" i="1"/>
  <c r="AG3032" i="1" s="1"/>
  <c r="C2912" i="1"/>
  <c r="AF2956" i="1"/>
  <c r="AG2956" i="1" s="1"/>
  <c r="AF3018" i="1"/>
  <c r="AG3018" i="1" s="1"/>
  <c r="C2831" i="1"/>
  <c r="AF3127" i="1"/>
  <c r="AG3127" i="1" s="1"/>
  <c r="AF3200" i="1"/>
  <c r="AG3200" i="1" s="1"/>
  <c r="AF2933" i="1"/>
  <c r="AG2933" i="1" s="1"/>
  <c r="B2933" i="1"/>
  <c r="C2933" i="1" s="1"/>
  <c r="AF2868" i="1"/>
  <c r="AG2868" i="1" s="1"/>
  <c r="C3204" i="1"/>
  <c r="B3127" i="1"/>
  <c r="C3127" i="1" s="1"/>
  <c r="C3036" i="1"/>
  <c r="AF2951" i="1"/>
  <c r="AG2951" i="1" s="1"/>
  <c r="C3146" i="1"/>
  <c r="C3101" i="1"/>
  <c r="AF2979" i="1"/>
  <c r="AG2979" i="1" s="1"/>
  <c r="AF2992" i="1"/>
  <c r="AG2992" i="1" s="1"/>
  <c r="C3153" i="1"/>
  <c r="AF2929" i="1"/>
  <c r="AG2929" i="1" s="1"/>
  <c r="C2893" i="1"/>
  <c r="C3098" i="1"/>
  <c r="C3006" i="1"/>
  <c r="C2888" i="1"/>
  <c r="AF2872" i="1"/>
  <c r="AG2872" i="1" s="1"/>
  <c r="AF2899" i="1"/>
  <c r="AG2899" i="1" s="1"/>
  <c r="C3061" i="1"/>
  <c r="AF2918" i="1"/>
  <c r="AG2918" i="1" s="1"/>
  <c r="C2828" i="1"/>
  <c r="AF2894" i="1"/>
  <c r="AG2894" i="1" s="1"/>
  <c r="AF3218" i="1"/>
  <c r="AG3218" i="1" s="1"/>
  <c r="C3151" i="1"/>
  <c r="C2800" i="1"/>
  <c r="AF3195" i="1"/>
  <c r="AG3195" i="1" s="1"/>
  <c r="AF3004" i="1"/>
  <c r="AG3004" i="1" s="1"/>
  <c r="AF3041" i="1"/>
  <c r="AG3041" i="1" s="1"/>
  <c r="AF2810" i="1"/>
  <c r="AG2810" i="1" s="1"/>
  <c r="AF3056" i="1"/>
  <c r="AG3056" i="1" s="1"/>
  <c r="C3110" i="1"/>
  <c r="AF2912" i="1"/>
  <c r="AG2912" i="1" s="1"/>
  <c r="C3095" i="1"/>
  <c r="C3067" i="1"/>
  <c r="C2969" i="1"/>
  <c r="C3183" i="1"/>
  <c r="AF2943" i="1"/>
  <c r="AG2943" i="1" s="1"/>
  <c r="AF2823" i="1"/>
  <c r="AG2823" i="1" s="1"/>
  <c r="C3079" i="1"/>
  <c r="AF3008" i="1"/>
  <c r="AG3008" i="1" s="1"/>
  <c r="C3037" i="1"/>
  <c r="C2934" i="1"/>
  <c r="AF2797" i="1"/>
  <c r="AG2797" i="1" s="1"/>
  <c r="C3032" i="1"/>
  <c r="AF3034" i="1"/>
  <c r="AG3034" i="1" s="1"/>
  <c r="AF3162" i="1"/>
  <c r="AG3162" i="1" s="1"/>
  <c r="AF3101" i="1"/>
  <c r="AG3101" i="1" s="1"/>
  <c r="AF3087" i="1"/>
  <c r="AG3087" i="1" s="1"/>
  <c r="C3024" i="1"/>
  <c r="AF3194" i="1"/>
  <c r="AG3194" i="1" s="1"/>
  <c r="C2801" i="1"/>
  <c r="AF2846" i="1"/>
  <c r="AG2846" i="1" s="1"/>
  <c r="C2867" i="1"/>
  <c r="AF3189" i="1"/>
  <c r="AG3189" i="1" s="1"/>
  <c r="C3182" i="1"/>
  <c r="C2850" i="1"/>
  <c r="C2825" i="1"/>
  <c r="AF2835" i="1"/>
  <c r="AG2835" i="1" s="1"/>
  <c r="AF3084" i="1"/>
  <c r="AG3084" i="1" s="1"/>
  <c r="AF3054" i="1"/>
  <c r="AG3054" i="1" s="1"/>
  <c r="AF3217" i="1"/>
  <c r="AG3217" i="1" s="1"/>
  <c r="AF2798" i="1"/>
  <c r="AG2798" i="1" s="1"/>
  <c r="AF3210" i="1"/>
  <c r="AG3210" i="1" s="1"/>
  <c r="AF3021" i="1"/>
  <c r="AG3021" i="1" s="1"/>
  <c r="C3099" i="1"/>
  <c r="AF2866" i="1"/>
  <c r="AG2866" i="1" s="1"/>
  <c r="AF2988" i="1"/>
  <c r="AG2988" i="1" s="1"/>
  <c r="AF2827" i="1"/>
  <c r="AG2827" i="1" s="1"/>
  <c r="C3144" i="1"/>
  <c r="C3100" i="1"/>
  <c r="AF2867" i="1"/>
  <c r="AG2867" i="1" s="1"/>
  <c r="C3038" i="1"/>
  <c r="AF2921" i="1"/>
  <c r="AG2921" i="1" s="1"/>
  <c r="AF2825" i="1"/>
  <c r="AG2825" i="1" s="1"/>
  <c r="AF2857" i="1"/>
  <c r="AG2857" i="1" s="1"/>
  <c r="AF3088" i="1"/>
  <c r="AG3088" i="1" s="1"/>
  <c r="AF3020" i="1"/>
  <c r="AG3020" i="1" s="1"/>
  <c r="AF3026" i="1"/>
  <c r="AG3026" i="1" s="1"/>
  <c r="AF3009" i="1"/>
  <c r="AG3009" i="1" s="1"/>
  <c r="AF3183" i="1"/>
  <c r="AG3183" i="1" s="1"/>
  <c r="C2908" i="1"/>
  <c r="AF2999" i="1"/>
  <c r="AG2999" i="1" s="1"/>
  <c r="AF3022" i="1"/>
  <c r="AG3022" i="1" s="1"/>
  <c r="AF2909" i="1"/>
  <c r="AG2909" i="1" s="1"/>
  <c r="C3030" i="1"/>
  <c r="AF3163" i="1"/>
  <c r="AG3163" i="1" s="1"/>
  <c r="AF2885" i="1"/>
  <c r="AG2885" i="1" s="1"/>
  <c r="AF2875" i="1"/>
  <c r="AG2875" i="1" s="1"/>
  <c r="AF2876" i="1"/>
  <c r="AG2876" i="1" s="1"/>
  <c r="AF2892" i="1"/>
  <c r="AG2892" i="1" s="1"/>
  <c r="AF2991" i="1"/>
  <c r="AG2991" i="1" s="1"/>
  <c r="C2970" i="1"/>
  <c r="AF3188" i="1"/>
  <c r="AG3188" i="1" s="1"/>
  <c r="AF2936" i="1"/>
  <c r="AG2936" i="1" s="1"/>
  <c r="AF2959" i="1"/>
  <c r="AG2959" i="1" s="1"/>
  <c r="AF2960" i="1"/>
  <c r="AG2960" i="1" s="1"/>
  <c r="AF2983" i="1"/>
  <c r="AG2983" i="1" s="1"/>
  <c r="AF2801" i="1"/>
  <c r="AG2801" i="1" s="1"/>
  <c r="C2932" i="1"/>
  <c r="AF3204" i="1"/>
  <c r="AG3204" i="1" s="1"/>
  <c r="AF3068" i="1"/>
  <c r="AG3068" i="1" s="1"/>
  <c r="AF2860" i="1"/>
  <c r="AG2860" i="1" s="1"/>
  <c r="AF2942" i="1"/>
  <c r="AG2942" i="1" s="1"/>
  <c r="C2798" i="1"/>
  <c r="AF3180" i="1"/>
  <c r="AG3180" i="1" s="1"/>
  <c r="AF3166" i="1"/>
  <c r="AG3166" i="1" s="1"/>
  <c r="AF3153" i="1"/>
  <c r="AG3153" i="1" s="1"/>
  <c r="AF3206" i="1"/>
  <c r="AG3206" i="1" s="1"/>
  <c r="AF3158" i="1"/>
  <c r="AG3158" i="1" s="1"/>
  <c r="C3072" i="1"/>
  <c r="AF3159" i="1"/>
  <c r="AG3159" i="1" s="1"/>
  <c r="AF2917" i="1"/>
  <c r="AG2917" i="1" s="1"/>
  <c r="AF2962" i="1"/>
  <c r="AG2962" i="1" s="1"/>
  <c r="AF3011" i="1"/>
  <c r="AG3011" i="1" s="1"/>
  <c r="AF3073" i="1"/>
  <c r="AG3073" i="1" s="1"/>
  <c r="AF3039" i="1"/>
  <c r="AG3039" i="1" s="1"/>
  <c r="AF2982" i="1"/>
  <c r="AG2982" i="1" s="1"/>
  <c r="AF3132" i="1"/>
  <c r="AG3132" i="1" s="1"/>
  <c r="B2846" i="1"/>
  <c r="C2846" i="1" s="1"/>
  <c r="AF2975" i="1"/>
  <c r="AG2975" i="1" s="1"/>
  <c r="AF3049" i="1"/>
  <c r="AG3049" i="1" s="1"/>
  <c r="AF2967" i="1"/>
  <c r="AG2967" i="1" s="1"/>
  <c r="AF3196" i="1"/>
  <c r="AG3196" i="1" s="1"/>
  <c r="AF3083" i="1"/>
  <c r="AG3083" i="1" s="1"/>
  <c r="AF3134" i="1"/>
  <c r="AG3134" i="1" s="1"/>
  <c r="C2852" i="1"/>
  <c r="AF3193" i="1"/>
  <c r="AG3193" i="1" s="1"/>
  <c r="AF2811" i="1"/>
  <c r="AG2811" i="1" s="1"/>
  <c r="AF2834" i="1"/>
  <c r="AG2834" i="1" s="1"/>
  <c r="AF3024" i="1"/>
  <c r="AG3024" i="1" s="1"/>
  <c r="AF2981" i="1"/>
  <c r="AG2981" i="1" s="1"/>
  <c r="AF2839" i="1"/>
  <c r="AG2839" i="1" s="1"/>
  <c r="AF3199" i="1"/>
  <c r="AG3199" i="1" s="1"/>
  <c r="AF3203" i="1"/>
  <c r="AG3203" i="1" s="1"/>
  <c r="AF2840" i="1"/>
  <c r="AG2840" i="1" s="1"/>
  <c r="AF2884" i="1"/>
  <c r="AG2884" i="1" s="1"/>
  <c r="AF2818" i="1"/>
  <c r="AG2818" i="1" s="1"/>
  <c r="AF3211" i="1"/>
  <c r="AG3211" i="1" s="1"/>
  <c r="AF3080" i="1"/>
  <c r="AG3080" i="1" s="1"/>
  <c r="AF3033" i="1"/>
  <c r="AG3033" i="1" s="1"/>
  <c r="AF3110" i="1"/>
  <c r="AG3110" i="1" s="1"/>
  <c r="C2877" i="1"/>
  <c r="C2724" i="1"/>
  <c r="C3180" i="1"/>
  <c r="C2832" i="1"/>
  <c r="AF2842" i="1"/>
  <c r="AG2842" i="1" s="1"/>
  <c r="AF3037" i="1"/>
  <c r="AG3037" i="1" s="1"/>
  <c r="AF3117" i="1"/>
  <c r="AG3117" i="1" s="1"/>
  <c r="AF3077" i="1"/>
  <c r="AG3077" i="1" s="1"/>
  <c r="C2857" i="1"/>
  <c r="AF2990" i="1"/>
  <c r="AG2990" i="1" s="1"/>
  <c r="AF2977" i="1"/>
  <c r="AG2977" i="1" s="1"/>
  <c r="AF2828" i="1"/>
  <c r="AG2828" i="1" s="1"/>
  <c r="AF3184" i="1"/>
  <c r="AG3184" i="1" s="1"/>
  <c r="AF2854" i="1"/>
  <c r="AG2854" i="1" s="1"/>
  <c r="AF3121" i="1"/>
  <c r="AG3121" i="1" s="1"/>
  <c r="B3121" i="1"/>
  <c r="C3121" i="1" s="1"/>
  <c r="AF3147" i="1"/>
  <c r="AG3147" i="1" s="1"/>
  <c r="B3147" i="1"/>
  <c r="C3147" i="1" s="1"/>
  <c r="B3108" i="1"/>
  <c r="C3108" i="1" s="1"/>
  <c r="AF3108" i="1"/>
  <c r="AG3108" i="1" s="1"/>
  <c r="AF2864" i="1"/>
  <c r="AG2864" i="1" s="1"/>
  <c r="B2864" i="1"/>
  <c r="C2864" i="1" s="1"/>
  <c r="AF3060" i="1"/>
  <c r="AG3060" i="1" s="1"/>
  <c r="B3060" i="1"/>
  <c r="C3060" i="1" s="1"/>
  <c r="B3116" i="1"/>
  <c r="C3116" i="1" s="1"/>
  <c r="AF3116" i="1"/>
  <c r="AG3116" i="1" s="1"/>
  <c r="B2896" i="1"/>
  <c r="C2896" i="1" s="1"/>
  <c r="AF2896" i="1"/>
  <c r="AG2896" i="1" s="1"/>
  <c r="AF3094" i="1"/>
  <c r="AG3094" i="1" s="1"/>
  <c r="B3094" i="1"/>
  <c r="C3094" i="1" s="1"/>
  <c r="AF3129" i="1"/>
  <c r="AG3129" i="1" s="1"/>
  <c r="B3129" i="1"/>
  <c r="C3129" i="1" s="1"/>
  <c r="AF2882" i="1"/>
  <c r="AG2882" i="1" s="1"/>
  <c r="B2882" i="1"/>
  <c r="C2882" i="1" s="1"/>
  <c r="AF2804" i="1"/>
  <c r="AG2804" i="1" s="1"/>
  <c r="B2881" i="1"/>
  <c r="C2881" i="1" s="1"/>
  <c r="AF2881" i="1"/>
  <c r="AG2881" i="1" s="1"/>
  <c r="AF3091" i="1"/>
  <c r="AG3091" i="1" s="1"/>
  <c r="B3150" i="1"/>
  <c r="C3150" i="1" s="1"/>
  <c r="AF3150" i="1"/>
  <c r="AG3150" i="1" s="1"/>
  <c r="AF2901" i="1"/>
  <c r="AG2901" i="1" s="1"/>
  <c r="B2901" i="1"/>
  <c r="C2901" i="1" s="1"/>
  <c r="AF3148" i="1"/>
  <c r="AG3148" i="1" s="1"/>
  <c r="AF3177" i="1"/>
  <c r="AG3177" i="1" s="1"/>
  <c r="B3177" i="1"/>
  <c r="C3177" i="1" s="1"/>
  <c r="AF2830" i="1"/>
  <c r="AG2830" i="1" s="1"/>
  <c r="B2830" i="1"/>
  <c r="C2830" i="1" s="1"/>
  <c r="AF3109" i="1"/>
  <c r="AG3109" i="1" s="1"/>
  <c r="B3109" i="1"/>
  <c r="C3109" i="1" s="1"/>
  <c r="AF3063" i="1"/>
  <c r="AG3063" i="1" s="1"/>
  <c r="B3063" i="1"/>
  <c r="C3063" i="1" s="1"/>
  <c r="B3027" i="1"/>
  <c r="C3027" i="1" s="1"/>
  <c r="AF3027" i="1"/>
  <c r="AG3027" i="1" s="1"/>
  <c r="AF3107" i="1"/>
  <c r="AG3107" i="1" s="1"/>
  <c r="B3107" i="1"/>
  <c r="C3107" i="1" s="1"/>
  <c r="B3126" i="1"/>
  <c r="C3126" i="1" s="1"/>
  <c r="AF3126" i="1"/>
  <c r="AG3126" i="1" s="1"/>
  <c r="AF2805" i="1"/>
  <c r="AG2805" i="1" s="1"/>
  <c r="AF2878" i="1"/>
  <c r="AG2878" i="1" s="1"/>
  <c r="B2878" i="1"/>
  <c r="C2878" i="1" s="1"/>
  <c r="B2887" i="1"/>
  <c r="C2887" i="1" s="1"/>
  <c r="AF2887" i="1"/>
  <c r="AG2887" i="1" s="1"/>
  <c r="AF3115" i="1"/>
  <c r="AG3115" i="1" s="1"/>
  <c r="B3115" i="1"/>
  <c r="C3115" i="1" s="1"/>
  <c r="AF3123" i="1"/>
  <c r="AG3123" i="1" s="1"/>
  <c r="B3123" i="1"/>
  <c r="C3123" i="1" s="1"/>
  <c r="B3173" i="1"/>
  <c r="C3173" i="1" s="1"/>
  <c r="AF3173" i="1"/>
  <c r="AG3173" i="1" s="1"/>
  <c r="AF3125" i="1"/>
  <c r="AG3125" i="1" s="1"/>
  <c r="B3125" i="1"/>
  <c r="C3125" i="1" s="1"/>
  <c r="AF3135" i="1"/>
  <c r="AG3135" i="1" s="1"/>
  <c r="B3135" i="1"/>
  <c r="C3135" i="1" s="1"/>
  <c r="AF3036" i="1"/>
  <c r="AG3036" i="1" s="1"/>
  <c r="AF3046" i="1"/>
  <c r="AG3046" i="1" s="1"/>
  <c r="B3046" i="1"/>
  <c r="C3046" i="1" s="1"/>
  <c r="AF2853" i="1"/>
  <c r="AG2853" i="1" s="1"/>
  <c r="AF2889" i="1"/>
  <c r="AG2889" i="1" s="1"/>
  <c r="B2889" i="1"/>
  <c r="C2889" i="1" s="1"/>
  <c r="B3131" i="1"/>
  <c r="C3131" i="1" s="1"/>
  <c r="AF3131" i="1"/>
  <c r="AG3131" i="1" s="1"/>
  <c r="AF3187" i="1"/>
  <c r="AG3187" i="1" s="1"/>
  <c r="AF3141" i="1"/>
  <c r="AG3141" i="1" s="1"/>
  <c r="B3141" i="1"/>
  <c r="C3141" i="1" s="1"/>
  <c r="AF2883" i="1"/>
  <c r="AG2883" i="1" s="1"/>
  <c r="B2883" i="1"/>
  <c r="C2883" i="1" s="1"/>
  <c r="B3170" i="1"/>
  <c r="C3170" i="1" s="1"/>
  <c r="AF3170" i="1"/>
  <c r="AG3170" i="1" s="1"/>
  <c r="AF2897" i="1"/>
  <c r="AG2897" i="1" s="1"/>
  <c r="B2897" i="1"/>
  <c r="C2897" i="1" s="1"/>
  <c r="AF3113" i="1"/>
  <c r="AG3113" i="1" s="1"/>
  <c r="B3113" i="1"/>
  <c r="C3113" i="1" s="1"/>
  <c r="AF3122" i="1"/>
  <c r="AG3122" i="1" s="1"/>
  <c r="AF3139" i="1"/>
  <c r="AG3139" i="1" s="1"/>
  <c r="B3139" i="1"/>
  <c r="C3139" i="1" s="1"/>
  <c r="AF3174" i="1"/>
  <c r="AG3174" i="1" s="1"/>
  <c r="C2854" i="1"/>
  <c r="AF2800" i="1"/>
  <c r="AG2800" i="1" s="1"/>
  <c r="AF2923" i="1"/>
  <c r="AG2923" i="1" s="1"/>
  <c r="B2923" i="1"/>
  <c r="C2923" i="1" s="1"/>
  <c r="AF3102" i="1"/>
  <c r="AG3102" i="1" s="1"/>
  <c r="AF2927" i="1"/>
  <c r="AG2927" i="1" s="1"/>
  <c r="AF2972" i="1"/>
  <c r="AG2972" i="1" s="1"/>
  <c r="AF2996" i="1"/>
  <c r="AG2996" i="1" s="1"/>
  <c r="AF3086" i="1"/>
  <c r="AG3086" i="1" s="1"/>
  <c r="B3086" i="1"/>
  <c r="C3086" i="1" s="1"/>
  <c r="AF3072" i="1"/>
  <c r="AG3072" i="1" s="1"/>
  <c r="AF3201" i="1"/>
  <c r="AG3201" i="1" s="1"/>
  <c r="AF2855" i="1"/>
  <c r="AG2855" i="1" s="1"/>
  <c r="AF3133" i="1"/>
  <c r="AG3133" i="1" s="1"/>
  <c r="AF3154" i="1"/>
  <c r="AG3154" i="1" s="1"/>
  <c r="AF2796" i="1"/>
  <c r="AG2796" i="1" s="1"/>
  <c r="AF2817" i="1"/>
  <c r="AG2817" i="1" s="1"/>
  <c r="AF2865" i="1"/>
  <c r="AG2865" i="1" s="1"/>
  <c r="AF3010" i="1"/>
  <c r="AG3010" i="1" s="1"/>
  <c r="AF3111" i="1"/>
  <c r="AG3111" i="1" s="1"/>
  <c r="AF2952" i="1"/>
  <c r="AG2952" i="1" s="1"/>
  <c r="B2952" i="1"/>
  <c r="C2952" i="1" s="1"/>
  <c r="AF2822" i="1"/>
  <c r="AG2822" i="1" s="1"/>
  <c r="B2822" i="1"/>
  <c r="C2822" i="1" s="1"/>
  <c r="AF3208" i="1"/>
  <c r="AG3208" i="1" s="1"/>
  <c r="AF2819" i="1"/>
  <c r="AG2819" i="1" s="1"/>
  <c r="AF2913" i="1"/>
  <c r="AG2913" i="1" s="1"/>
  <c r="AF2935" i="1"/>
  <c r="AG2935" i="1" s="1"/>
  <c r="AF3186" i="1"/>
  <c r="AG3186" i="1" s="1"/>
  <c r="AF2820" i="1"/>
  <c r="AG2820" i="1" s="1"/>
  <c r="B2820" i="1"/>
  <c r="C2820" i="1" s="1"/>
  <c r="AF2873" i="1"/>
  <c r="AG2873" i="1" s="1"/>
  <c r="AF2966" i="1"/>
  <c r="AG2966" i="1" s="1"/>
  <c r="B2966" i="1"/>
  <c r="C2966" i="1" s="1"/>
  <c r="AF3124" i="1"/>
  <c r="AG3124" i="1" s="1"/>
  <c r="AF3213" i="1"/>
  <c r="AG3213" i="1" s="1"/>
  <c r="AF3031" i="1"/>
  <c r="AG3031" i="1" s="1"/>
  <c r="AF3092" i="1"/>
  <c r="AG3092" i="1" s="1"/>
  <c r="AF2844" i="1"/>
  <c r="AG2844" i="1" s="1"/>
  <c r="AF3093" i="1"/>
  <c r="AG3093" i="1" s="1"/>
  <c r="AF2953" i="1"/>
  <c r="AG2953" i="1" s="1"/>
  <c r="B2953" i="1"/>
  <c r="C2953" i="1" s="1"/>
  <c r="AF3081" i="1"/>
  <c r="AG3081" i="1" s="1"/>
  <c r="B3081" i="1"/>
  <c r="C3081" i="1" s="1"/>
  <c r="AF3128" i="1"/>
  <c r="AG3128" i="1" s="1"/>
  <c r="AF3181" i="1"/>
  <c r="AG3181" i="1" s="1"/>
  <c r="B3181" i="1"/>
  <c r="C3181" i="1" s="1"/>
  <c r="AF2939" i="1"/>
  <c r="AG2939" i="1" s="1"/>
  <c r="C3166" i="1"/>
  <c r="AF2808" i="1"/>
  <c r="AG2808" i="1" s="1"/>
  <c r="AF2861" i="1"/>
  <c r="AG2861" i="1" s="1"/>
  <c r="B2861" i="1"/>
  <c r="C2861" i="1" s="1"/>
  <c r="AF2838" i="1"/>
  <c r="AG2838" i="1" s="1"/>
  <c r="B2838" i="1"/>
  <c r="C2838" i="1" s="1"/>
  <c r="AF3144" i="1"/>
  <c r="AG3144" i="1" s="1"/>
  <c r="AF3040" i="1"/>
  <c r="AG3040" i="1" s="1"/>
  <c r="AF3216" i="1"/>
  <c r="AG3216" i="1" s="1"/>
  <c r="AF2958" i="1"/>
  <c r="AG2958" i="1" s="1"/>
  <c r="AF3095" i="1"/>
  <c r="AG3095" i="1" s="1"/>
  <c r="AF3042" i="1"/>
  <c r="AG3042" i="1" s="1"/>
  <c r="B3042" i="1"/>
  <c r="C3042" i="1" s="1"/>
  <c r="AF2871" i="1"/>
  <c r="AG2871" i="1" s="1"/>
  <c r="AF2993" i="1"/>
  <c r="AG2993" i="1" s="1"/>
  <c r="AF3030" i="1"/>
  <c r="AG3030" i="1" s="1"/>
  <c r="AF3076" i="1"/>
  <c r="AG3076" i="1" s="1"/>
  <c r="AF2955" i="1"/>
  <c r="AG2955" i="1" s="1"/>
  <c r="B2955" i="1"/>
  <c r="C2955" i="1" s="1"/>
  <c r="AF3142" i="1"/>
  <c r="AG3142" i="1" s="1"/>
  <c r="AF2995" i="1"/>
  <c r="AG2995" i="1" s="1"/>
  <c r="AF3067" i="1"/>
  <c r="AG3067" i="1" s="1"/>
  <c r="C3187" i="1"/>
  <c r="C2804" i="1"/>
  <c r="AF3006" i="1"/>
  <c r="AG3006" i="1" s="1"/>
  <c r="AF2915" i="1"/>
  <c r="AG2915" i="1" s="1"/>
  <c r="AF2862" i="1"/>
  <c r="AG2862" i="1" s="1"/>
  <c r="B2862" i="1"/>
  <c r="C2862" i="1" s="1"/>
  <c r="AF2886" i="1"/>
  <c r="AG2886" i="1" s="1"/>
  <c r="B2886" i="1"/>
  <c r="C2886" i="1" s="1"/>
  <c r="AF2908" i="1"/>
  <c r="AG2908" i="1" s="1"/>
  <c r="AF2976" i="1"/>
  <c r="AG2976" i="1" s="1"/>
  <c r="B2976" i="1"/>
  <c r="C2976" i="1" s="1"/>
  <c r="AF2898" i="1"/>
  <c r="AG2898" i="1" s="1"/>
  <c r="AF2807" i="1"/>
  <c r="AG2807" i="1" s="1"/>
  <c r="B2807" i="1"/>
  <c r="C2807" i="1" s="1"/>
  <c r="AF2998" i="1"/>
  <c r="AG2998" i="1" s="1"/>
  <c r="AF2946" i="1"/>
  <c r="AG2946" i="1" s="1"/>
  <c r="B2946" i="1"/>
  <c r="C2946" i="1" s="1"/>
  <c r="AF2969" i="1"/>
  <c r="AG2969" i="1" s="1"/>
  <c r="AF3198" i="1"/>
  <c r="AG3198" i="1" s="1"/>
  <c r="AF2803" i="1"/>
  <c r="AG2803" i="1" s="1"/>
  <c r="AF2824" i="1"/>
  <c r="AG2824" i="1" s="1"/>
  <c r="AF2852" i="1"/>
  <c r="AG2852" i="1" s="1"/>
  <c r="C2732" i="1"/>
  <c r="C2851" i="1"/>
  <c r="C2816" i="1"/>
  <c r="C2939" i="1"/>
  <c r="C3083" i="1"/>
  <c r="AF2814" i="1"/>
  <c r="AG2814" i="1" s="1"/>
  <c r="AF2841" i="1"/>
  <c r="AG2841" i="1" s="1"/>
  <c r="AF2937" i="1"/>
  <c r="AG2937" i="1" s="1"/>
  <c r="AF2809" i="1"/>
  <c r="AG2809" i="1" s="1"/>
  <c r="B2809" i="1"/>
  <c r="C2809" i="1" s="1"/>
  <c r="AF2931" i="1"/>
  <c r="AG2931" i="1" s="1"/>
  <c r="B2931" i="1"/>
  <c r="C2931" i="1" s="1"/>
  <c r="AF2984" i="1"/>
  <c r="AG2984" i="1" s="1"/>
  <c r="B2984" i="1"/>
  <c r="C2984" i="1" s="1"/>
  <c r="AF2904" i="1"/>
  <c r="AG2904" i="1" s="1"/>
  <c r="B2904" i="1"/>
  <c r="C2904" i="1" s="1"/>
  <c r="AF2934" i="1"/>
  <c r="AG2934" i="1" s="1"/>
  <c r="AF2957" i="1"/>
  <c r="AG2957" i="1" s="1"/>
  <c r="B2957" i="1"/>
  <c r="C2957" i="1" s="1"/>
  <c r="AF3003" i="1"/>
  <c r="AG3003" i="1" s="1"/>
  <c r="AF3156" i="1"/>
  <c r="AG3156" i="1" s="1"/>
  <c r="B3156" i="1"/>
  <c r="C3156" i="1" s="1"/>
  <c r="AF3064" i="1"/>
  <c r="AG3064" i="1" s="1"/>
  <c r="AF3202" i="1"/>
  <c r="AG3202" i="1" s="1"/>
  <c r="AF2906" i="1"/>
  <c r="AG2906" i="1" s="1"/>
  <c r="B2906" i="1"/>
  <c r="C2906" i="1" s="1"/>
  <c r="AF3130" i="1"/>
  <c r="AG3130" i="1" s="1"/>
  <c r="AF3007" i="1"/>
  <c r="AG3007" i="1" s="1"/>
  <c r="B3007" i="1"/>
  <c r="C3007" i="1" s="1"/>
  <c r="B3059" i="1"/>
  <c r="C3059" i="1" s="1"/>
  <c r="AF3059" i="1"/>
  <c r="AG3059" i="1" s="1"/>
  <c r="AF2815" i="1"/>
  <c r="AG2815" i="1" s="1"/>
  <c r="AF2924" i="1"/>
  <c r="AG2924" i="1" s="1"/>
  <c r="AF3016" i="1"/>
  <c r="AG3016" i="1" s="1"/>
  <c r="AF2978" i="1"/>
  <c r="AG2978" i="1" s="1"/>
  <c r="AF3038" i="1"/>
  <c r="AG3038" i="1" s="1"/>
  <c r="AF3047" i="1"/>
  <c r="AG3047" i="1" s="1"/>
  <c r="AF3099" i="1"/>
  <c r="AG3099" i="1" s="1"/>
  <c r="AF3175" i="1"/>
  <c r="AG3175" i="1" s="1"/>
  <c r="AF2911" i="1"/>
  <c r="AG2911" i="1" s="1"/>
  <c r="C2871" i="1"/>
  <c r="B3068" i="1"/>
  <c r="C3068" i="1" s="1"/>
  <c r="AF2859" i="1"/>
  <c r="AG2859" i="1" s="1"/>
  <c r="AF3079" i="1"/>
  <c r="AG3079" i="1" s="1"/>
  <c r="AF2869" i="1"/>
  <c r="AG2869" i="1" s="1"/>
  <c r="AF3058" i="1"/>
  <c r="AG3058" i="1" s="1"/>
  <c r="B3058" i="1"/>
  <c r="C3058" i="1" s="1"/>
  <c r="AF2980" i="1"/>
  <c r="AG2980" i="1" s="1"/>
  <c r="B2980" i="1"/>
  <c r="C2980" i="1" s="1"/>
  <c r="AF3185" i="1"/>
  <c r="AG3185" i="1" s="1"/>
  <c r="B2935" i="1"/>
  <c r="C2935" i="1" s="1"/>
  <c r="AF2965" i="1"/>
  <c r="AG2965" i="1" s="1"/>
  <c r="AF2989" i="1"/>
  <c r="AG2989" i="1" s="1"/>
  <c r="AF3137" i="1"/>
  <c r="AG3137" i="1" s="1"/>
  <c r="AF2974" i="1"/>
  <c r="AG2974" i="1" s="1"/>
  <c r="B2974" i="1"/>
  <c r="C2974" i="1" s="1"/>
  <c r="AF3103" i="1"/>
  <c r="AG3103" i="1" s="1"/>
  <c r="AF3157" i="1"/>
  <c r="AG3157" i="1" s="1"/>
  <c r="AF3082" i="1"/>
  <c r="AG3082" i="1" s="1"/>
  <c r="AF3169" i="1"/>
  <c r="AG3169" i="1" s="1"/>
  <c r="B3169" i="1"/>
  <c r="C3169" i="1" s="1"/>
  <c r="AF3001" i="1"/>
  <c r="AG3001" i="1" s="1"/>
  <c r="AF3161" i="1"/>
  <c r="AG3161" i="1" s="1"/>
  <c r="AF2888" i="1"/>
  <c r="AG2888" i="1" s="1"/>
  <c r="AF2893" i="1"/>
  <c r="AG2893" i="1" s="1"/>
  <c r="AF2806" i="1"/>
  <c r="AG2806" i="1" s="1"/>
  <c r="B2806" i="1"/>
  <c r="C2806" i="1" s="1"/>
  <c r="AF3050" i="1"/>
  <c r="AG3050" i="1" s="1"/>
  <c r="B3050" i="1"/>
  <c r="C3050" i="1" s="1"/>
  <c r="AF2879" i="1"/>
  <c r="AG2879" i="1" s="1"/>
  <c r="B2879" i="1"/>
  <c r="C2879" i="1" s="1"/>
  <c r="AF3179" i="1"/>
  <c r="AG3179" i="1" s="1"/>
  <c r="AF2858" i="1"/>
  <c r="AG2858" i="1" s="1"/>
  <c r="AF2910" i="1"/>
  <c r="AG2910" i="1" s="1"/>
  <c r="AF3053" i="1"/>
  <c r="AG3053" i="1" s="1"/>
  <c r="AF3066" i="1"/>
  <c r="AG3066" i="1" s="1"/>
  <c r="AF3100" i="1"/>
  <c r="AG3100" i="1" s="1"/>
  <c r="AF2829" i="1"/>
  <c r="AG2829" i="1" s="1"/>
  <c r="B2829" i="1"/>
  <c r="C2829" i="1" s="1"/>
  <c r="AF2938" i="1"/>
  <c r="AG2938" i="1" s="1"/>
  <c r="B2938" i="1"/>
  <c r="C2938" i="1" s="1"/>
  <c r="AF3138" i="1"/>
  <c r="AG3138" i="1" s="1"/>
  <c r="AF3014" i="1"/>
  <c r="AG3014" i="1" s="1"/>
  <c r="B3014" i="1"/>
  <c r="C3014" i="1" s="1"/>
  <c r="AF3028" i="1"/>
  <c r="AG3028" i="1" s="1"/>
  <c r="B3028" i="1"/>
  <c r="C3028" i="1" s="1"/>
  <c r="AF3136" i="1"/>
  <c r="AG3136" i="1" s="1"/>
  <c r="AF3168" i="1"/>
  <c r="AG3168" i="1" s="1"/>
  <c r="AF3035" i="1"/>
  <c r="AG3035" i="1" s="1"/>
  <c r="B3035" i="1"/>
  <c r="C3035" i="1" s="1"/>
  <c r="AF3015" i="1"/>
  <c r="AG3015" i="1" s="1"/>
  <c r="B3015" i="1"/>
  <c r="C3015" i="1" s="1"/>
  <c r="AF3160" i="1"/>
  <c r="AG3160" i="1" s="1"/>
  <c r="AF3119" i="1"/>
  <c r="AG3119" i="1" s="1"/>
  <c r="AF3074" i="1"/>
  <c r="AG3074" i="1" s="1"/>
  <c r="AF2848" i="1"/>
  <c r="AG2848" i="1" s="1"/>
  <c r="B2848" i="1"/>
  <c r="C2848" i="1" s="1"/>
  <c r="AF2849" i="1"/>
  <c r="AG2849" i="1" s="1"/>
  <c r="B2849" i="1"/>
  <c r="C2849" i="1" s="1"/>
  <c r="AF2961" i="1"/>
  <c r="AG2961" i="1" s="1"/>
  <c r="B2961" i="1"/>
  <c r="C2961" i="1" s="1"/>
  <c r="AF2920" i="1"/>
  <c r="AG2920" i="1" s="1"/>
  <c r="AF3012" i="1"/>
  <c r="AG3012" i="1" s="1"/>
  <c r="AF3172" i="1"/>
  <c r="AG3172" i="1" s="1"/>
  <c r="AF3209" i="1"/>
  <c r="AG3209" i="1" s="1"/>
  <c r="AF2847" i="1"/>
  <c r="AG2847" i="1" s="1"/>
  <c r="B2847" i="1"/>
  <c r="C2847" i="1" s="1"/>
  <c r="AF2914" i="1"/>
  <c r="AG2914" i="1" s="1"/>
  <c r="AF3051" i="1"/>
  <c r="AG3051" i="1" s="1"/>
  <c r="B3051" i="1"/>
  <c r="C3051" i="1" s="1"/>
  <c r="AF3029" i="1"/>
  <c r="AG3029" i="1" s="1"/>
  <c r="AF3140" i="1"/>
  <c r="AG3140" i="1" s="1"/>
  <c r="AF2963" i="1"/>
  <c r="AG2963" i="1" s="1"/>
  <c r="AF3045" i="1"/>
  <c r="AG3045" i="1" s="1"/>
  <c r="B3045" i="1"/>
  <c r="C3045" i="1" s="1"/>
  <c r="AF3207" i="1"/>
  <c r="AG3207" i="1" s="1"/>
  <c r="AF3155" i="1"/>
  <c r="AG3155" i="1" s="1"/>
  <c r="C3145" i="1"/>
  <c r="AF2916" i="1"/>
  <c r="AG2916" i="1" s="1"/>
  <c r="B2916" i="1"/>
  <c r="C2916" i="1" s="1"/>
  <c r="AF3089" i="1"/>
  <c r="AG3089" i="1" s="1"/>
  <c r="AF2826" i="1"/>
  <c r="AG2826" i="1" s="1"/>
  <c r="B2826" i="1"/>
  <c r="C2826" i="1" s="1"/>
  <c r="AF2845" i="1"/>
  <c r="AG2845" i="1" s="1"/>
  <c r="B2845" i="1"/>
  <c r="C2845" i="1" s="1"/>
  <c r="AF2941" i="1"/>
  <c r="AG2941" i="1" s="1"/>
  <c r="AF3055" i="1"/>
  <c r="AG3055" i="1" s="1"/>
  <c r="B3055" i="1"/>
  <c r="C3055" i="1" s="1"/>
  <c r="AF3078" i="1"/>
  <c r="AG3078" i="1" s="1"/>
  <c r="B3078" i="1"/>
  <c r="C3078" i="1" s="1"/>
  <c r="AF3112" i="1"/>
  <c r="AG3112" i="1" s="1"/>
  <c r="AF2812" i="1"/>
  <c r="AG2812" i="1" s="1"/>
  <c r="B2812" i="1"/>
  <c r="C2812" i="1" s="1"/>
  <c r="AF3114" i="1"/>
  <c r="AG3114" i="1" s="1"/>
  <c r="AF3146" i="1"/>
  <c r="AG3146" i="1" s="1"/>
  <c r="AF3197" i="1"/>
  <c r="AG3197" i="1" s="1"/>
  <c r="AF2954" i="1"/>
  <c r="AG2954" i="1" s="1"/>
  <c r="AF3000" i="1"/>
  <c r="AG3000" i="1" s="1"/>
  <c r="AF3149" i="1"/>
  <c r="AG3149" i="1" s="1"/>
  <c r="AF2831" i="1"/>
  <c r="AG2831" i="1" s="1"/>
  <c r="AF2843" i="1"/>
  <c r="AG2843" i="1" s="1"/>
  <c r="AF2836" i="1"/>
  <c r="AG2836" i="1" s="1"/>
  <c r="B2836" i="1"/>
  <c r="C2836" i="1" s="1"/>
  <c r="AF2922" i="1"/>
  <c r="AG2922" i="1" s="1"/>
  <c r="B2922" i="1"/>
  <c r="C2922" i="1" s="1"/>
  <c r="AF3025" i="1"/>
  <c r="AG3025" i="1" s="1"/>
  <c r="B3025" i="1"/>
  <c r="C3025" i="1" s="1"/>
  <c r="AF2928" i="1"/>
  <c r="AG2928" i="1" s="1"/>
  <c r="B2928" i="1"/>
  <c r="C2928" i="1" s="1"/>
  <c r="AF2891" i="1"/>
  <c r="AG2891" i="1" s="1"/>
  <c r="AF3005" i="1"/>
  <c r="AG3005" i="1" s="1"/>
  <c r="AF3065" i="1"/>
  <c r="AG3065" i="1" s="1"/>
  <c r="B2967" i="1"/>
  <c r="C2967" i="1" s="1"/>
  <c r="AF3098" i="1"/>
  <c r="AG3098" i="1" s="1"/>
  <c r="AF3043" i="1"/>
  <c r="AG3043" i="1" s="1"/>
  <c r="B3043" i="1"/>
  <c r="C3043" i="1" s="1"/>
  <c r="AF2968" i="1"/>
  <c r="AG2968" i="1" s="1"/>
  <c r="B2968" i="1"/>
  <c r="C2968" i="1" s="1"/>
  <c r="AF2813" i="1"/>
  <c r="AG2813" i="1" s="1"/>
  <c r="AF2874" i="1"/>
  <c r="AG2874" i="1" s="1"/>
  <c r="AF2944" i="1"/>
  <c r="AG2944" i="1" s="1"/>
  <c r="B2944" i="1"/>
  <c r="C2944" i="1" s="1"/>
  <c r="AF2870" i="1"/>
  <c r="AG2870" i="1" s="1"/>
  <c r="B2870" i="1"/>
  <c r="C2870" i="1" s="1"/>
  <c r="AF2919" i="1"/>
  <c r="AG2919" i="1" s="1"/>
  <c r="AF3120" i="1"/>
  <c r="AG3120" i="1" s="1"/>
  <c r="AF3145" i="1"/>
  <c r="AG3145" i="1" s="1"/>
  <c r="AF3090" i="1"/>
  <c r="AG3090" i="1" s="1"/>
  <c r="B3090" i="1"/>
  <c r="C3090" i="1" s="1"/>
  <c r="AF2851" i="1"/>
  <c r="AG2851" i="1" s="1"/>
  <c r="AF2986" i="1"/>
  <c r="AG2986" i="1" s="1"/>
  <c r="AF3165" i="1"/>
  <c r="AG3165" i="1" s="1"/>
  <c r="AF3085" i="1"/>
  <c r="AG3085" i="1" s="1"/>
  <c r="AF3212" i="1"/>
  <c r="AG3212" i="1" s="1"/>
  <c r="AF2856" i="1"/>
  <c r="AG2856" i="1" s="1"/>
  <c r="AF2880" i="1"/>
  <c r="AG2880" i="1" s="1"/>
  <c r="AF2900" i="1"/>
  <c r="AG2900" i="1" s="1"/>
  <c r="AF3096" i="1"/>
  <c r="AG3096" i="1" s="1"/>
  <c r="AF2833" i="1"/>
  <c r="AG2833" i="1" s="1"/>
  <c r="B2833" i="1"/>
  <c r="C2833" i="1" s="1"/>
  <c r="AF2905" i="1"/>
  <c r="AG2905" i="1" s="1"/>
  <c r="AF2799" i="1"/>
  <c r="AG2799" i="1" s="1"/>
  <c r="AF3075" i="1"/>
  <c r="AG3075" i="1" s="1"/>
  <c r="B3075" i="1"/>
  <c r="C3075" i="1" s="1"/>
  <c r="AF2802" i="1"/>
  <c r="AG2802" i="1" s="1"/>
  <c r="AF2932" i="1"/>
  <c r="AG2932" i="1" s="1"/>
  <c r="AF3052" i="1"/>
  <c r="AG3052" i="1" s="1"/>
  <c r="AF3182" i="1"/>
  <c r="AG3182" i="1" s="1"/>
  <c r="AF2816" i="1"/>
  <c r="AG2816" i="1" s="1"/>
  <c r="C2834" i="1"/>
  <c r="AF2837" i="1"/>
  <c r="AG2837" i="1" s="1"/>
  <c r="AF2907" i="1"/>
  <c r="AG2907" i="1" s="1"/>
  <c r="AF2930" i="1"/>
  <c r="AG2930" i="1" s="1"/>
  <c r="B2930" i="1"/>
  <c r="C2930" i="1" s="1"/>
  <c r="AF2945" i="1"/>
  <c r="AG2945" i="1" s="1"/>
  <c r="B2945" i="1"/>
  <c r="C2945" i="1" s="1"/>
  <c r="AF3019" i="1"/>
  <c r="AG3019" i="1" s="1"/>
  <c r="AF3071" i="1"/>
  <c r="AG3071" i="1" s="1"/>
  <c r="B3071" i="1"/>
  <c r="C3071" i="1" s="1"/>
  <c r="AF3171" i="1"/>
  <c r="AG3171" i="1" s="1"/>
  <c r="AF2973" i="1"/>
  <c r="AG2973" i="1" s="1"/>
  <c r="AF3178" i="1"/>
  <c r="AG3178" i="1" s="1"/>
  <c r="AF3167" i="1"/>
  <c r="AG3167" i="1" s="1"/>
  <c r="AF3013" i="1"/>
  <c r="AG3013" i="1" s="1"/>
  <c r="AF3057" i="1"/>
  <c r="AG3057" i="1" s="1"/>
  <c r="AF3152" i="1"/>
  <c r="AG3152" i="1" s="1"/>
  <c r="AF3097" i="1"/>
  <c r="AG3097" i="1" s="1"/>
  <c r="B3097" i="1"/>
  <c r="C3097" i="1" s="1"/>
  <c r="AF3190" i="1"/>
  <c r="AG3190" i="1" s="1"/>
  <c r="AF2795" i="1"/>
  <c r="AG2795" i="1" s="1"/>
  <c r="AF2895" i="1"/>
  <c r="AG2895" i="1" s="1"/>
  <c r="B2895" i="1"/>
  <c r="C2895" i="1" s="1"/>
  <c r="AF2970" i="1"/>
  <c r="AG2970" i="1" s="1"/>
  <c r="AF3017" i="1"/>
  <c r="AG3017" i="1" s="1"/>
  <c r="AF3214" i="1"/>
  <c r="AG3214" i="1" s="1"/>
  <c r="AF2832" i="1"/>
  <c r="AG2832" i="1" s="1"/>
  <c r="AF2877" i="1"/>
  <c r="AG2877" i="1" s="1"/>
  <c r="AF2903" i="1"/>
  <c r="AG2903" i="1" s="1"/>
  <c r="AF3105" i="1"/>
  <c r="AG3105" i="1" s="1"/>
  <c r="C2824" i="1"/>
  <c r="AF3106" i="1"/>
  <c r="AG3106" i="1" s="1"/>
  <c r="AF2821" i="1"/>
  <c r="AG2821" i="1" s="1"/>
  <c r="AF3151" i="1"/>
  <c r="AG3151" i="1" s="1"/>
  <c r="AF3044" i="1"/>
  <c r="AG3044" i="1" s="1"/>
  <c r="B3044" i="1"/>
  <c r="C3044" i="1" s="1"/>
  <c r="AF3062" i="1"/>
  <c r="AG3062" i="1" s="1"/>
  <c r="AF2890" i="1"/>
  <c r="AG2890" i="1" s="1"/>
  <c r="AF2950" i="1"/>
  <c r="AG2950" i="1" s="1"/>
  <c r="AF2997" i="1"/>
  <c r="AG2997" i="1" s="1"/>
  <c r="B2998" i="1"/>
  <c r="C2998" i="1" s="1"/>
  <c r="B2837" i="1"/>
  <c r="C2837" i="1" s="1"/>
  <c r="AF3205" i="1"/>
  <c r="AG3205" i="1" s="1"/>
  <c r="AF2985" i="1"/>
  <c r="AG2985" i="1" s="1"/>
  <c r="AF3164" i="1"/>
  <c r="AG3164" i="1" s="1"/>
  <c r="AF2994" i="1"/>
  <c r="AG2994" i="1" s="1"/>
  <c r="AF3191" i="1"/>
  <c r="AG3191" i="1" s="1"/>
  <c r="C2894" i="1"/>
  <c r="C2991" i="1"/>
  <c r="C2802" i="1"/>
  <c r="C3142" i="1"/>
  <c r="C2917" i="1"/>
  <c r="C3026" i="1"/>
  <c r="C2920" i="1"/>
  <c r="C3160" i="1"/>
  <c r="C2858" i="1"/>
  <c r="C3052" i="1"/>
  <c r="C3168" i="1"/>
  <c r="C3158" i="1"/>
  <c r="C2819" i="1"/>
  <c r="C2788" i="1"/>
  <c r="C2782" i="1"/>
  <c r="C2783" i="1"/>
  <c r="C2790" i="1"/>
  <c r="AF2716" i="1"/>
  <c r="AG2716" i="1" s="1"/>
  <c r="C2748" i="1"/>
  <c r="AF2755" i="1"/>
  <c r="AG2755" i="1" s="1"/>
  <c r="C2756" i="1"/>
  <c r="AF2788" i="1"/>
  <c r="AG2788" i="1" s="1"/>
  <c r="AF2739" i="1"/>
  <c r="AG2739" i="1" s="1"/>
  <c r="C2728" i="1"/>
  <c r="AF2732" i="1"/>
  <c r="AG2732" i="1" s="1"/>
  <c r="C2787" i="1"/>
  <c r="B2739" i="1"/>
  <c r="C2739" i="1" s="1"/>
  <c r="C2789" i="1"/>
  <c r="C2780" i="1"/>
  <c r="AF2757" i="1"/>
  <c r="AG2757" i="1" s="1"/>
  <c r="C2716" i="1"/>
  <c r="C2738" i="1"/>
  <c r="C2736" i="1"/>
  <c r="AF2779" i="1"/>
  <c r="AG2779" i="1" s="1"/>
  <c r="C2733" i="1"/>
  <c r="AF2773" i="1"/>
  <c r="AG2773" i="1" s="1"/>
  <c r="AF2778" i="1"/>
  <c r="AG2778" i="1" s="1"/>
  <c r="AF2756" i="1"/>
  <c r="AG2756" i="1" s="1"/>
  <c r="AF2722" i="1"/>
  <c r="AG2722" i="1" s="1"/>
  <c r="AF2758" i="1"/>
  <c r="AG2758" i="1" s="1"/>
  <c r="C2717" i="1"/>
  <c r="AF2766" i="1"/>
  <c r="AG2766" i="1" s="1"/>
  <c r="AF2774" i="1"/>
  <c r="AG2774" i="1" s="1"/>
  <c r="AF2717" i="1"/>
  <c r="AG2717" i="1" s="1"/>
  <c r="C2778" i="1"/>
  <c r="AF2753" i="1"/>
  <c r="AG2753" i="1" s="1"/>
  <c r="AF2760" i="1"/>
  <c r="AG2760" i="1" s="1"/>
  <c r="C2753" i="1"/>
  <c r="AF2728" i="1"/>
  <c r="AG2728" i="1" s="1"/>
  <c r="C2743" i="1"/>
  <c r="C2773" i="1"/>
  <c r="AF2792" i="1"/>
  <c r="AG2792" i="1" s="1"/>
  <c r="AF2761" i="1"/>
  <c r="AG2761" i="1" s="1"/>
  <c r="C2750" i="1"/>
  <c r="AF2738" i="1"/>
  <c r="AG2738" i="1" s="1"/>
  <c r="C2719" i="1"/>
  <c r="AF2723" i="1"/>
  <c r="AG2723" i="1" s="1"/>
  <c r="C2760" i="1"/>
  <c r="AF2771" i="1"/>
  <c r="AG2771" i="1" s="1"/>
  <c r="AF2748" i="1"/>
  <c r="AG2748" i="1" s="1"/>
  <c r="AF2735" i="1"/>
  <c r="AG2735" i="1" s="1"/>
  <c r="C2763" i="1"/>
  <c r="AF2741" i="1"/>
  <c r="AG2741" i="1" s="1"/>
  <c r="AF2789" i="1"/>
  <c r="AG2789" i="1" s="1"/>
  <c r="AF2733" i="1"/>
  <c r="AG2733" i="1" s="1"/>
  <c r="C2722" i="1"/>
  <c r="AF2763" i="1"/>
  <c r="AG2763" i="1" s="1"/>
  <c r="AF2743" i="1"/>
  <c r="AG2743" i="1" s="1"/>
  <c r="AF2767" i="1"/>
  <c r="AG2767" i="1" s="1"/>
  <c r="B2767" i="1"/>
  <c r="C2767" i="1" s="1"/>
  <c r="AF2729" i="1"/>
  <c r="AG2729" i="1" s="1"/>
  <c r="B2729" i="1"/>
  <c r="C2729" i="1" s="1"/>
  <c r="B2777" i="1"/>
  <c r="C2777" i="1" s="1"/>
  <c r="AF2777" i="1"/>
  <c r="AG2777" i="1" s="1"/>
  <c r="B2725" i="1"/>
  <c r="C2725" i="1" s="1"/>
  <c r="AF2725" i="1"/>
  <c r="AG2725" i="1" s="1"/>
  <c r="AF2744" i="1"/>
  <c r="AG2744" i="1" s="1"/>
  <c r="B2744" i="1"/>
  <c r="C2744" i="1" s="1"/>
  <c r="AF2751" i="1"/>
  <c r="AG2751" i="1" s="1"/>
  <c r="AF2775" i="1"/>
  <c r="AG2775" i="1" s="1"/>
  <c r="AF2749" i="1"/>
  <c r="AG2749" i="1" s="1"/>
  <c r="B2749" i="1"/>
  <c r="C2749" i="1" s="1"/>
  <c r="B2764" i="1"/>
  <c r="C2764" i="1" s="1"/>
  <c r="AF2764" i="1"/>
  <c r="AG2764" i="1" s="1"/>
  <c r="AF2759" i="1"/>
  <c r="AG2759" i="1" s="1"/>
  <c r="AF2780" i="1"/>
  <c r="AG2780" i="1" s="1"/>
  <c r="AF2781" i="1"/>
  <c r="AG2781" i="1" s="1"/>
  <c r="B2781" i="1"/>
  <c r="C2781" i="1" s="1"/>
  <c r="AF2720" i="1"/>
  <c r="AG2720" i="1" s="1"/>
  <c r="AF2737" i="1"/>
  <c r="AG2737" i="1" s="1"/>
  <c r="B2737" i="1"/>
  <c r="C2737" i="1" s="1"/>
  <c r="B2754" i="1"/>
  <c r="C2754" i="1" s="1"/>
  <c r="AF2754" i="1"/>
  <c r="AG2754" i="1" s="1"/>
  <c r="AF2742" i="1"/>
  <c r="AG2742" i="1" s="1"/>
  <c r="B2751" i="1"/>
  <c r="C2751" i="1" s="1"/>
  <c r="AF2776" i="1"/>
  <c r="AG2776" i="1" s="1"/>
  <c r="B2726" i="1"/>
  <c r="C2726" i="1" s="1"/>
  <c r="AF2726" i="1"/>
  <c r="AG2726" i="1" s="1"/>
  <c r="AF2731" i="1"/>
  <c r="AG2731" i="1" s="1"/>
  <c r="B2731" i="1"/>
  <c r="C2731" i="1" s="1"/>
  <c r="AF2787" i="1"/>
  <c r="AG2787" i="1" s="1"/>
  <c r="AF2790" i="1"/>
  <c r="AG2790" i="1" s="1"/>
  <c r="AF2765" i="1"/>
  <c r="AG2765" i="1" s="1"/>
  <c r="B2765" i="1"/>
  <c r="C2765" i="1" s="1"/>
  <c r="B2720" i="1"/>
  <c r="C2720" i="1" s="1"/>
  <c r="B2786" i="1"/>
  <c r="C2786" i="1" s="1"/>
  <c r="AF2786" i="1"/>
  <c r="AG2786" i="1" s="1"/>
  <c r="AF2762" i="1"/>
  <c r="AG2762" i="1" s="1"/>
  <c r="B2762" i="1"/>
  <c r="C2762" i="1" s="1"/>
  <c r="B2775" i="1"/>
  <c r="C2775" i="1" s="1"/>
  <c r="B2741" i="1"/>
  <c r="C2741" i="1" s="1"/>
  <c r="AF2719" i="1"/>
  <c r="AG2719" i="1" s="1"/>
  <c r="AF2724" i="1"/>
  <c r="AG2724" i="1" s="1"/>
  <c r="AF2736" i="1"/>
  <c r="AG2736" i="1" s="1"/>
  <c r="B2758" i="1"/>
  <c r="C2758" i="1" s="1"/>
  <c r="B2759" i="1"/>
  <c r="C2759" i="1" s="1"/>
  <c r="AF2750" i="1"/>
  <c r="AG2750" i="1" s="1"/>
  <c r="AF2791" i="1"/>
  <c r="AG2791" i="1" s="1"/>
  <c r="AF2784" i="1"/>
  <c r="AG2784" i="1" s="1"/>
  <c r="B2784" i="1"/>
  <c r="C2784" i="1" s="1"/>
  <c r="B2794" i="1"/>
  <c r="C2794" i="1" s="1"/>
  <c r="AF2794" i="1"/>
  <c r="AG2794" i="1" s="1"/>
  <c r="AF2782" i="1"/>
  <c r="AG2782" i="1" s="1"/>
  <c r="AF2745" i="1"/>
  <c r="AG2745" i="1" s="1"/>
  <c r="B2745" i="1"/>
  <c r="C2745" i="1" s="1"/>
  <c r="B2793" i="1"/>
  <c r="C2793" i="1" s="1"/>
  <c r="AF2793" i="1"/>
  <c r="AG2793" i="1" s="1"/>
  <c r="B2792" i="1"/>
  <c r="C2792" i="1" s="1"/>
  <c r="AF2718" i="1"/>
  <c r="AG2718" i="1" s="1"/>
  <c r="AF2752" i="1"/>
  <c r="AG2752" i="1" s="1"/>
  <c r="B2769" i="1"/>
  <c r="C2769" i="1" s="1"/>
  <c r="AF2769" i="1"/>
  <c r="AG2769" i="1" s="1"/>
  <c r="AF2734" i="1"/>
  <c r="AG2734" i="1" s="1"/>
  <c r="AF2727" i="1"/>
  <c r="AG2727" i="1" s="1"/>
  <c r="AF2746" i="1"/>
  <c r="AG2746" i="1" s="1"/>
  <c r="B2746" i="1"/>
  <c r="C2746" i="1" s="1"/>
  <c r="B2734" i="1"/>
  <c r="C2734" i="1" s="1"/>
  <c r="B2727" i="1"/>
  <c r="C2727" i="1" s="1"/>
  <c r="AF2783" i="1"/>
  <c r="AG2783" i="1" s="1"/>
  <c r="AF2730" i="1"/>
  <c r="AG2730" i="1" s="1"/>
  <c r="B2730" i="1"/>
  <c r="C2730" i="1" s="1"/>
  <c r="B2740" i="1"/>
  <c r="C2740" i="1" s="1"/>
  <c r="AF2740" i="1"/>
  <c r="AG2740" i="1" s="1"/>
  <c r="AF2721" i="1"/>
  <c r="AG2721" i="1" s="1"/>
  <c r="B2721" i="1"/>
  <c r="C2721" i="1" s="1"/>
  <c r="AF2770" i="1"/>
  <c r="AG2770" i="1" s="1"/>
  <c r="B2770" i="1"/>
  <c r="C2770" i="1" s="1"/>
  <c r="AF2768" i="1"/>
  <c r="AG2768" i="1" s="1"/>
  <c r="AF2747" i="1"/>
  <c r="AG2747" i="1" s="1"/>
  <c r="B2747" i="1"/>
  <c r="C2747" i="1" s="1"/>
  <c r="AF2772" i="1"/>
  <c r="AG2772" i="1" s="1"/>
  <c r="B2772" i="1"/>
  <c r="C2772" i="1" s="1"/>
  <c r="B2735" i="1"/>
  <c r="C2735" i="1" s="1"/>
  <c r="B2768" i="1"/>
  <c r="C2768" i="1" s="1"/>
  <c r="B2785" i="1"/>
  <c r="C2785" i="1" s="1"/>
  <c r="AF2785" i="1"/>
  <c r="AG2785" i="1" s="1"/>
  <c r="D2599" i="1"/>
  <c r="D2714" i="1"/>
  <c r="D2560" i="1"/>
  <c r="D2504" i="1"/>
  <c r="O2394" i="1"/>
  <c r="O2370" i="1"/>
  <c r="AD2673" i="1"/>
  <c r="P2641" i="1"/>
  <c r="O2505" i="1"/>
  <c r="D2580" i="1"/>
  <c r="D2484" i="1"/>
  <c r="D2452" i="1"/>
  <c r="P2541" i="1"/>
  <c r="P2429" i="1"/>
  <c r="O2589" i="1"/>
  <c r="P2485" i="1"/>
  <c r="N2556" i="1"/>
  <c r="N2540" i="1"/>
  <c r="N2532" i="1"/>
  <c r="N2524" i="1"/>
  <c r="N2476" i="1"/>
  <c r="D2639" i="1"/>
  <c r="D2387" i="1"/>
  <c r="D2663" i="1"/>
  <c r="N2674" i="1"/>
  <c r="D2705" i="1"/>
  <c r="D2681" i="1"/>
  <c r="D2665" i="1"/>
  <c r="D2561" i="1"/>
  <c r="D2529" i="1"/>
  <c r="D2668" i="1"/>
  <c r="D2636" i="1"/>
  <c r="D2628" i="1"/>
  <c r="D2631" i="1"/>
  <c r="D2559" i="1"/>
  <c r="D2543" i="1"/>
  <c r="D2463" i="1"/>
  <c r="D2373" i="1"/>
  <c r="D2413" i="1"/>
  <c r="D2684" i="1"/>
  <c r="D2596" i="1"/>
  <c r="O2700" i="1"/>
  <c r="D2604" i="1"/>
  <c r="O2540" i="1"/>
  <c r="D2541" i="1"/>
  <c r="D2652" i="1"/>
  <c r="D2588" i="1"/>
  <c r="D2671" i="1"/>
  <c r="D2575" i="1"/>
  <c r="O2534" i="1"/>
  <c r="O2526" i="1"/>
  <c r="P2518" i="1"/>
  <c r="O2494" i="1"/>
  <c r="O2462" i="1"/>
  <c r="AC2462" i="1" s="1"/>
  <c r="D2610" i="1"/>
  <c r="D2468" i="1"/>
  <c r="D2660" i="1"/>
  <c r="D2708" i="1"/>
  <c r="D2686" i="1"/>
  <c r="D2670" i="1"/>
  <c r="D2646" i="1"/>
  <c r="D2638" i="1"/>
  <c r="D2614" i="1"/>
  <c r="D2574" i="1"/>
  <c r="D2566" i="1"/>
  <c r="D2542" i="1"/>
  <c r="D2454" i="1"/>
  <c r="O2446" i="1"/>
  <c r="D2422" i="1"/>
  <c r="O2399" i="1"/>
  <c r="AA2399" i="1" s="1"/>
  <c r="B2399" i="1" s="1"/>
  <c r="C2399" i="1" s="1"/>
  <c r="D2635" i="1"/>
  <c r="D2611" i="1"/>
  <c r="D2579" i="1"/>
  <c r="D2467" i="1"/>
  <c r="D2420" i="1"/>
  <c r="D2442" i="1"/>
  <c r="D2700" i="1"/>
  <c r="N2406" i="1"/>
  <c r="D2486" i="1"/>
  <c r="N2563" i="1"/>
  <c r="P2700" i="1"/>
  <c r="D2585" i="1"/>
  <c r="D2449" i="1"/>
  <c r="D2376" i="1"/>
  <c r="D2540" i="1"/>
  <c r="P2625" i="1"/>
  <c r="AB2625" i="1" s="1"/>
  <c r="D2582" i="1"/>
  <c r="D2386" i="1"/>
  <c r="D2390" i="1"/>
  <c r="D2374" i="1"/>
  <c r="D2412" i="1"/>
  <c r="D2641" i="1"/>
  <c r="D2617" i="1"/>
  <c r="O2667" i="1"/>
  <c r="O2651" i="1"/>
  <c r="O2635" i="1"/>
  <c r="AB2635" i="1" s="1"/>
  <c r="D2598" i="1"/>
  <c r="N2694" i="1"/>
  <c r="N2614" i="1"/>
  <c r="N2486" i="1"/>
  <c r="N2430" i="1"/>
  <c r="D2645" i="1"/>
  <c r="D2621" i="1"/>
  <c r="O2603" i="1"/>
  <c r="P2547" i="1"/>
  <c r="P2507" i="1"/>
  <c r="O2475" i="1"/>
  <c r="D2443" i="1"/>
  <c r="N2691" i="1"/>
  <c r="D2675" i="1"/>
  <c r="D2659" i="1"/>
  <c r="N2603" i="1"/>
  <c r="O2706" i="1"/>
  <c r="P2690" i="1"/>
  <c r="P2642" i="1"/>
  <c r="D2634" i="1"/>
  <c r="P2626" i="1"/>
  <c r="D2618" i="1"/>
  <c r="P2610" i="1"/>
  <c r="AC2610" i="1" s="1"/>
  <c r="P2578" i="1"/>
  <c r="AE2578" i="1" s="1"/>
  <c r="O2514" i="1"/>
  <c r="D2418" i="1"/>
  <c r="D2403" i="1"/>
  <c r="P2711" i="1"/>
  <c r="AB2711" i="1" s="1"/>
  <c r="O2695" i="1"/>
  <c r="D2679" i="1"/>
  <c r="O2663" i="1"/>
  <c r="D2655" i="1"/>
  <c r="O2647" i="1"/>
  <c r="O2631" i="1"/>
  <c r="D2615" i="1"/>
  <c r="D2607" i="1"/>
  <c r="D2591" i="1"/>
  <c r="D2583" i="1"/>
  <c r="D2567" i="1"/>
  <c r="D2551" i="1"/>
  <c r="O2535" i="1"/>
  <c r="D2455" i="1"/>
  <c r="D2439" i="1"/>
  <c r="D2392" i="1"/>
  <c r="D2368" i="1"/>
  <c r="N2711" i="1"/>
  <c r="N2695" i="1"/>
  <c r="N2679" i="1"/>
  <c r="N2647" i="1"/>
  <c r="N2631" i="1"/>
  <c r="N2615" i="1"/>
  <c r="N2583" i="1"/>
  <c r="N2551" i="1"/>
  <c r="N2543" i="1"/>
  <c r="N2511" i="1"/>
  <c r="N2503" i="1"/>
  <c r="N2495" i="1"/>
  <c r="N2487" i="1"/>
  <c r="N2479" i="1"/>
  <c r="N2471" i="1"/>
  <c r="N2463" i="1"/>
  <c r="N2455" i="1"/>
  <c r="N2447" i="1"/>
  <c r="N2439" i="1"/>
  <c r="N2431" i="1"/>
  <c r="N2423" i="1"/>
  <c r="N2415" i="1"/>
  <c r="N2408" i="1"/>
  <c r="N2400" i="1"/>
  <c r="N2392" i="1"/>
  <c r="N2384" i="1"/>
  <c r="N2376" i="1"/>
  <c r="N2368" i="1"/>
  <c r="D2393" i="1"/>
  <c r="D2677" i="1"/>
  <c r="D2653" i="1"/>
  <c r="P2613" i="1"/>
  <c r="D2573" i="1"/>
  <c r="P2549" i="1"/>
  <c r="D2485" i="1"/>
  <c r="D2414" i="1"/>
  <c r="O2688" i="1"/>
  <c r="D2669" i="1"/>
  <c r="D2629" i="1"/>
  <c r="D2597" i="1"/>
  <c r="N2693" i="1"/>
  <c r="N2669" i="1"/>
  <c r="N2645" i="1"/>
  <c r="N2621" i="1"/>
  <c r="N2597" i="1"/>
  <c r="N2565" i="1"/>
  <c r="N2541" i="1"/>
  <c r="N2517" i="1"/>
  <c r="N2382" i="1"/>
  <c r="O2672" i="1"/>
  <c r="D2685" i="1"/>
  <c r="D2661" i="1"/>
  <c r="D2589" i="1"/>
  <c r="O2565" i="1"/>
  <c r="O2517" i="1"/>
  <c r="P2477" i="1"/>
  <c r="D2453" i="1"/>
  <c r="O2421" i="1"/>
  <c r="N2701" i="1"/>
  <c r="N2685" i="1"/>
  <c r="N2661" i="1"/>
  <c r="N2637" i="1"/>
  <c r="N2613" i="1"/>
  <c r="N2589" i="1"/>
  <c r="N2573" i="1"/>
  <c r="N2549" i="1"/>
  <c r="N2533" i="1"/>
  <c r="P2684" i="1"/>
  <c r="O2572" i="1"/>
  <c r="AD2572" i="1" s="1"/>
  <c r="D2548" i="1"/>
  <c r="P2452" i="1"/>
  <c r="AC2452" i="1" s="1"/>
  <c r="D2397" i="1"/>
  <c r="P2704" i="1"/>
  <c r="O2640" i="1"/>
  <c r="O2464" i="1"/>
  <c r="D2693" i="1"/>
  <c r="D2637" i="1"/>
  <c r="O2605" i="1"/>
  <c r="P2581" i="1"/>
  <c r="O2398" i="1"/>
  <c r="N2709" i="1"/>
  <c r="N2677" i="1"/>
  <c r="N2653" i="1"/>
  <c r="N2629" i="1"/>
  <c r="N2605" i="1"/>
  <c r="N2581" i="1"/>
  <c r="N2557" i="1"/>
  <c r="N2525" i="1"/>
  <c r="D2644" i="1"/>
  <c r="D2436" i="1"/>
  <c r="D2581" i="1"/>
  <c r="O2406" i="1"/>
  <c r="D2450" i="1"/>
  <c r="D2565" i="1"/>
  <c r="N2505" i="1"/>
  <c r="P2555" i="1"/>
  <c r="N2667" i="1"/>
  <c r="N2651" i="1"/>
  <c r="N2635" i="1"/>
  <c r="N2587" i="1"/>
  <c r="N2515" i="1"/>
  <c r="D2592" i="1"/>
  <c r="D2477" i="1"/>
  <c r="AJ2710" i="1"/>
  <c r="AK2710" i="1" s="1"/>
  <c r="AJ2702" i="1"/>
  <c r="AK2702" i="1" s="1"/>
  <c r="AJ2694" i="1"/>
  <c r="AK2694" i="1" s="1"/>
  <c r="AJ2686" i="1"/>
  <c r="AK2686" i="1" s="1"/>
  <c r="AJ2678" i="1"/>
  <c r="AK2678" i="1" s="1"/>
  <c r="AJ2670" i="1"/>
  <c r="AK2670" i="1" s="1"/>
  <c r="AJ2662" i="1"/>
  <c r="AK2662" i="1" s="1"/>
  <c r="AJ2654" i="1"/>
  <c r="AK2654" i="1" s="1"/>
  <c r="AJ2646" i="1"/>
  <c r="AK2646" i="1" s="1"/>
  <c r="AJ2638" i="1"/>
  <c r="AK2638" i="1" s="1"/>
  <c r="AJ2630" i="1"/>
  <c r="AK2630" i="1" s="1"/>
  <c r="AJ2622" i="1"/>
  <c r="AK2622" i="1" s="1"/>
  <c r="AJ2614" i="1"/>
  <c r="AK2614" i="1" s="1"/>
  <c r="AJ2606" i="1"/>
  <c r="AK2606" i="1" s="1"/>
  <c r="AJ2598" i="1"/>
  <c r="AK2598" i="1" s="1"/>
  <c r="AJ2590" i="1"/>
  <c r="AK2590" i="1" s="1"/>
  <c r="AJ2582" i="1"/>
  <c r="AK2582" i="1" s="1"/>
  <c r="AJ2574" i="1"/>
  <c r="AK2574" i="1" s="1"/>
  <c r="AJ2566" i="1"/>
  <c r="AK2566" i="1" s="1"/>
  <c r="AJ2558" i="1"/>
  <c r="AK2558" i="1" s="1"/>
  <c r="O2653" i="1"/>
  <c r="D2587" i="1"/>
  <c r="P2709" i="1"/>
  <c r="P2693" i="1"/>
  <c r="O2669" i="1"/>
  <c r="O2613" i="1"/>
  <c r="O2597" i="1"/>
  <c r="O2581" i="1"/>
  <c r="P2493" i="1"/>
  <c r="P2437" i="1"/>
  <c r="P2414" i="1"/>
  <c r="D2466" i="1"/>
  <c r="D2647" i="1"/>
  <c r="D2517" i="1"/>
  <c r="AJ2613" i="1"/>
  <c r="AK2613" i="1" s="1"/>
  <c r="AJ2605" i="1"/>
  <c r="AK2605" i="1" s="1"/>
  <c r="AJ2597" i="1"/>
  <c r="AK2597" i="1" s="1"/>
  <c r="AJ2589" i="1"/>
  <c r="AK2589" i="1" s="1"/>
  <c r="AJ2581" i="1"/>
  <c r="AK2581" i="1" s="1"/>
  <c r="AJ2573" i="1"/>
  <c r="AK2573" i="1" s="1"/>
  <c r="D2421" i="1"/>
  <c r="O2684" i="1"/>
  <c r="O2668" i="1"/>
  <c r="AD2660" i="1"/>
  <c r="O2652" i="1"/>
  <c r="O2588" i="1"/>
  <c r="P2524" i="1"/>
  <c r="P2597" i="1"/>
  <c r="D2688" i="1"/>
  <c r="AJ2708" i="1"/>
  <c r="AK2708" i="1" s="1"/>
  <c r="AJ2700" i="1"/>
  <c r="AK2700" i="1" s="1"/>
  <c r="AJ2692" i="1"/>
  <c r="AK2692" i="1" s="1"/>
  <c r="AJ2684" i="1"/>
  <c r="AK2684" i="1" s="1"/>
  <c r="AJ2676" i="1"/>
  <c r="AK2676" i="1" s="1"/>
  <c r="AJ2668" i="1"/>
  <c r="AK2668" i="1" s="1"/>
  <c r="AJ2660" i="1"/>
  <c r="AK2660" i="1" s="1"/>
  <c r="AJ2652" i="1"/>
  <c r="AK2652" i="1" s="1"/>
  <c r="AJ2644" i="1"/>
  <c r="AK2644" i="1" s="1"/>
  <c r="AJ2636" i="1"/>
  <c r="AK2636" i="1" s="1"/>
  <c r="AJ2628" i="1"/>
  <c r="AK2628" i="1" s="1"/>
  <c r="AJ2620" i="1"/>
  <c r="AK2620" i="1" s="1"/>
  <c r="N2394" i="1"/>
  <c r="D2605" i="1"/>
  <c r="D2435" i="1"/>
  <c r="D2712" i="1"/>
  <c r="O2704" i="1"/>
  <c r="D2704" i="1"/>
  <c r="P2688" i="1"/>
  <c r="D2680" i="1"/>
  <c r="P2640" i="1"/>
  <c r="D2632" i="1"/>
  <c r="O2624" i="1"/>
  <c r="O2608" i="1"/>
  <c r="O2592" i="1"/>
  <c r="AC2592" i="1" s="1"/>
  <c r="D2568" i="1"/>
  <c r="P2369" i="1"/>
  <c r="AB2369" i="1" s="1"/>
  <c r="O2573" i="1"/>
  <c r="N2712" i="1"/>
  <c r="N2680" i="1"/>
  <c r="N2664" i="1"/>
  <c r="N2648" i="1"/>
  <c r="N2632" i="1"/>
  <c r="N2616" i="1"/>
  <c r="N2600" i="1"/>
  <c r="N2584" i="1"/>
  <c r="N2528" i="1"/>
  <c r="N2496" i="1"/>
  <c r="N2488" i="1"/>
  <c r="N2480" i="1"/>
  <c r="N2464" i="1"/>
  <c r="D2613" i="1"/>
  <c r="D2462" i="1"/>
  <c r="D2398" i="1"/>
  <c r="AJ2706" i="1"/>
  <c r="AK2706" i="1" s="1"/>
  <c r="AJ2690" i="1"/>
  <c r="AK2690" i="1" s="1"/>
  <c r="AJ2674" i="1"/>
  <c r="AK2674" i="1" s="1"/>
  <c r="AJ2658" i="1"/>
  <c r="AK2658" i="1" s="1"/>
  <c r="AJ2642" i="1"/>
  <c r="AK2642" i="1" s="1"/>
  <c r="AJ2626" i="1"/>
  <c r="AK2626" i="1" s="1"/>
  <c r="AJ2554" i="1"/>
  <c r="AK2554" i="1" s="1"/>
  <c r="AJ2538" i="1"/>
  <c r="AK2538" i="1" s="1"/>
  <c r="AJ2530" i="1"/>
  <c r="AK2530" i="1" s="1"/>
  <c r="AJ2522" i="1"/>
  <c r="AK2522" i="1" s="1"/>
  <c r="AJ2506" i="1"/>
  <c r="AK2506" i="1" s="1"/>
  <c r="AJ2498" i="1"/>
  <c r="AK2498" i="1" s="1"/>
  <c r="AJ2490" i="1"/>
  <c r="AK2490" i="1" s="1"/>
  <c r="AJ2482" i="1"/>
  <c r="AK2482" i="1" s="1"/>
  <c r="AJ2474" i="1"/>
  <c r="AK2474" i="1" s="1"/>
  <c r="AJ2458" i="1"/>
  <c r="AK2458" i="1" s="1"/>
  <c r="AJ2450" i="1"/>
  <c r="AK2450" i="1" s="1"/>
  <c r="AJ2442" i="1"/>
  <c r="AK2442" i="1" s="1"/>
  <c r="AJ2426" i="1"/>
  <c r="AK2426" i="1" s="1"/>
  <c r="AJ2418" i="1"/>
  <c r="AK2418" i="1" s="1"/>
  <c r="AJ2403" i="1"/>
  <c r="AK2403" i="1" s="1"/>
  <c r="AJ2395" i="1"/>
  <c r="AK2395" i="1" s="1"/>
  <c r="AJ2379" i="1"/>
  <c r="AK2379" i="1" s="1"/>
  <c r="AJ2371" i="1"/>
  <c r="AK2371" i="1" s="1"/>
  <c r="P2609" i="1"/>
  <c r="O2441" i="1"/>
  <c r="AC2441" i="1" s="1"/>
  <c r="AD2694" i="1"/>
  <c r="D2622" i="1"/>
  <c r="P2614" i="1"/>
  <c r="D2606" i="1"/>
  <c r="P2598" i="1"/>
  <c r="O2566" i="1"/>
  <c r="O2558" i="1"/>
  <c r="AD2558" i="1" s="1"/>
  <c r="O2550" i="1"/>
  <c r="O2542" i="1"/>
  <c r="P2534" i="1"/>
  <c r="D2534" i="1"/>
  <c r="P2526" i="1"/>
  <c r="O2518" i="1"/>
  <c r="P2422" i="1"/>
  <c r="D2695" i="1"/>
  <c r="N2710" i="1"/>
  <c r="N2678" i="1"/>
  <c r="N2630" i="1"/>
  <c r="N2582" i="1"/>
  <c r="N2574" i="1"/>
  <c r="N2566" i="1"/>
  <c r="N2558" i="1"/>
  <c r="N2550" i="1"/>
  <c r="N2542" i="1"/>
  <c r="N2534" i="1"/>
  <c r="N2526" i="1"/>
  <c r="N2518" i="1"/>
  <c r="N2510" i="1"/>
  <c r="N2502" i="1"/>
  <c r="N2494" i="1"/>
  <c r="N2478" i="1"/>
  <c r="N2470" i="1"/>
  <c r="N2462" i="1"/>
  <c r="N2454" i="1"/>
  <c r="N2446" i="1"/>
  <c r="N2438" i="1"/>
  <c r="N2422" i="1"/>
  <c r="N2407" i="1"/>
  <c r="N2399" i="1"/>
  <c r="N2391" i="1"/>
  <c r="N2383" i="1"/>
  <c r="N2375" i="1"/>
  <c r="O2445" i="1"/>
  <c r="D2445" i="1"/>
  <c r="O2382" i="1"/>
  <c r="AJ2712" i="1"/>
  <c r="AK2712" i="1" s="1"/>
  <c r="AJ2704" i="1"/>
  <c r="AK2704" i="1" s="1"/>
  <c r="AJ2696" i="1"/>
  <c r="AK2696" i="1" s="1"/>
  <c r="AJ2688" i="1"/>
  <c r="AK2688" i="1" s="1"/>
  <c r="AJ2680" i="1"/>
  <c r="AK2680" i="1" s="1"/>
  <c r="AJ2672" i="1"/>
  <c r="AK2672" i="1" s="1"/>
  <c r="AJ2664" i="1"/>
  <c r="AK2664" i="1" s="1"/>
  <c r="AJ2656" i="1"/>
  <c r="AK2656" i="1" s="1"/>
  <c r="AJ2648" i="1"/>
  <c r="AK2648" i="1" s="1"/>
  <c r="AJ2640" i="1"/>
  <c r="AK2640" i="1" s="1"/>
  <c r="AJ2632" i="1"/>
  <c r="AK2632" i="1" s="1"/>
  <c r="AJ2624" i="1"/>
  <c r="AK2624" i="1" s="1"/>
  <c r="AJ2616" i="1"/>
  <c r="AK2616" i="1" s="1"/>
  <c r="AJ2608" i="1"/>
  <c r="AK2608" i="1" s="1"/>
  <c r="AJ2600" i="1"/>
  <c r="AK2600" i="1" s="1"/>
  <c r="AJ2592" i="1"/>
  <c r="AK2592" i="1" s="1"/>
  <c r="AJ2584" i="1"/>
  <c r="AK2584" i="1" s="1"/>
  <c r="AJ2576" i="1"/>
  <c r="AK2576" i="1" s="1"/>
  <c r="AJ2568" i="1"/>
  <c r="AK2568" i="1" s="1"/>
  <c r="AJ2560" i="1"/>
  <c r="AK2560" i="1" s="1"/>
  <c r="AJ2552" i="1"/>
  <c r="AK2552" i="1" s="1"/>
  <c r="AJ2544" i="1"/>
  <c r="AK2544" i="1" s="1"/>
  <c r="AJ2536" i="1"/>
  <c r="AK2536" i="1" s="1"/>
  <c r="AJ2528" i="1"/>
  <c r="AK2528" i="1" s="1"/>
  <c r="AJ2520" i="1"/>
  <c r="AK2520" i="1" s="1"/>
  <c r="AJ2512" i="1"/>
  <c r="AK2512" i="1" s="1"/>
  <c r="AJ2504" i="1"/>
  <c r="AK2504" i="1" s="1"/>
  <c r="AJ2496" i="1"/>
  <c r="AK2496" i="1" s="1"/>
  <c r="AJ2488" i="1"/>
  <c r="AK2488" i="1" s="1"/>
  <c r="AJ2480" i="1"/>
  <c r="AK2480" i="1" s="1"/>
  <c r="AJ2472" i="1"/>
  <c r="AK2472" i="1" s="1"/>
  <c r="AJ2464" i="1"/>
  <c r="AK2464" i="1" s="1"/>
  <c r="AJ2456" i="1"/>
  <c r="AK2456" i="1" s="1"/>
  <c r="AJ2448" i="1"/>
  <c r="AK2448" i="1" s="1"/>
  <c r="AJ2440" i="1"/>
  <c r="AK2440" i="1" s="1"/>
  <c r="AJ2432" i="1"/>
  <c r="AK2432" i="1" s="1"/>
  <c r="AJ2424" i="1"/>
  <c r="AK2424" i="1" s="1"/>
  <c r="AJ2416" i="1"/>
  <c r="AK2416" i="1" s="1"/>
  <c r="AJ2409" i="1"/>
  <c r="AK2409" i="1" s="1"/>
  <c r="AJ2401" i="1"/>
  <c r="AK2401" i="1" s="1"/>
  <c r="AJ2393" i="1"/>
  <c r="AK2393" i="1" s="1"/>
  <c r="AJ2385" i="1"/>
  <c r="AK2385" i="1" s="1"/>
  <c r="AJ2377" i="1"/>
  <c r="AK2377" i="1" s="1"/>
  <c r="AJ2369" i="1"/>
  <c r="AK2369" i="1" s="1"/>
  <c r="N2509" i="1"/>
  <c r="N2501" i="1"/>
  <c r="N2493" i="1"/>
  <c r="N2485" i="1"/>
  <c r="N2477" i="1"/>
  <c r="N2469" i="1"/>
  <c r="N2461" i="1"/>
  <c r="N2453" i="1"/>
  <c r="N2445" i="1"/>
  <c r="N2437" i="1"/>
  <c r="N2429" i="1"/>
  <c r="N2421" i="1"/>
  <c r="N2414" i="1"/>
  <c r="N2398" i="1"/>
  <c r="N2390" i="1"/>
  <c r="N2374" i="1"/>
  <c r="D2555" i="1"/>
  <c r="P2668" i="1"/>
  <c r="AJ2711" i="1"/>
  <c r="AK2711" i="1" s="1"/>
  <c r="AJ2703" i="1"/>
  <c r="AK2703" i="1" s="1"/>
  <c r="AJ2695" i="1"/>
  <c r="AK2695" i="1" s="1"/>
  <c r="AJ2687" i="1"/>
  <c r="AK2687" i="1" s="1"/>
  <c r="AJ2679" i="1"/>
  <c r="AK2679" i="1" s="1"/>
  <c r="AJ2671" i="1"/>
  <c r="AK2671" i="1" s="1"/>
  <c r="AJ2663" i="1"/>
  <c r="AK2663" i="1" s="1"/>
  <c r="AJ2655" i="1"/>
  <c r="AK2655" i="1" s="1"/>
  <c r="AJ2647" i="1"/>
  <c r="AK2647" i="1" s="1"/>
  <c r="AJ2639" i="1"/>
  <c r="AK2639" i="1" s="1"/>
  <c r="AJ2631" i="1"/>
  <c r="AK2631" i="1" s="1"/>
  <c r="AJ2623" i="1"/>
  <c r="AK2623" i="1" s="1"/>
  <c r="AJ2615" i="1"/>
  <c r="AK2615" i="1" s="1"/>
  <c r="AJ2607" i="1"/>
  <c r="AK2607" i="1" s="1"/>
  <c r="AJ2599" i="1"/>
  <c r="AK2599" i="1" s="1"/>
  <c r="AJ2591" i="1"/>
  <c r="AK2591" i="1" s="1"/>
  <c r="AJ2583" i="1"/>
  <c r="AK2583" i="1" s="1"/>
  <c r="AJ2575" i="1"/>
  <c r="AK2575" i="1" s="1"/>
  <c r="AJ2567" i="1"/>
  <c r="AK2567" i="1" s="1"/>
  <c r="AJ2559" i="1"/>
  <c r="AK2559" i="1" s="1"/>
  <c r="AJ2551" i="1"/>
  <c r="AK2551" i="1" s="1"/>
  <c r="AJ2543" i="1"/>
  <c r="AK2543" i="1" s="1"/>
  <c r="AJ2535" i="1"/>
  <c r="AK2535" i="1" s="1"/>
  <c r="AJ2527" i="1"/>
  <c r="AK2527" i="1" s="1"/>
  <c r="AJ2519" i="1"/>
  <c r="AK2519" i="1" s="1"/>
  <c r="AJ2511" i="1"/>
  <c r="AK2511" i="1" s="1"/>
  <c r="AJ2503" i="1"/>
  <c r="AK2503" i="1" s="1"/>
  <c r="AJ2495" i="1"/>
  <c r="AK2495" i="1" s="1"/>
  <c r="AJ2487" i="1"/>
  <c r="AK2487" i="1" s="1"/>
  <c r="AJ2479" i="1"/>
  <c r="AK2479" i="1" s="1"/>
  <c r="AJ2471" i="1"/>
  <c r="AK2471" i="1" s="1"/>
  <c r="AJ2463" i="1"/>
  <c r="AK2463" i="1" s="1"/>
  <c r="AJ2455" i="1"/>
  <c r="AK2455" i="1" s="1"/>
  <c r="AJ2447" i="1"/>
  <c r="AK2447" i="1" s="1"/>
  <c r="AJ2439" i="1"/>
  <c r="AK2439" i="1" s="1"/>
  <c r="AJ2431" i="1"/>
  <c r="AK2431" i="1" s="1"/>
  <c r="AJ2423" i="1"/>
  <c r="AK2423" i="1" s="1"/>
  <c r="AJ2415" i="1"/>
  <c r="AK2415" i="1" s="1"/>
  <c r="AJ2408" i="1"/>
  <c r="AK2408" i="1" s="1"/>
  <c r="AJ2400" i="1"/>
  <c r="AK2400" i="1" s="1"/>
  <c r="AJ2392" i="1"/>
  <c r="AK2392" i="1" s="1"/>
  <c r="AJ2384" i="1"/>
  <c r="AK2384" i="1" s="1"/>
  <c r="AJ2376" i="1"/>
  <c r="AK2376" i="1" s="1"/>
  <c r="AJ2368" i="1"/>
  <c r="AK2368" i="1" s="1"/>
  <c r="N2612" i="1"/>
  <c r="N2604" i="1"/>
  <c r="N2596" i="1"/>
  <c r="N2588" i="1"/>
  <c r="N2580" i="1"/>
  <c r="N2572" i="1"/>
  <c r="N2564" i="1"/>
  <c r="N2548" i="1"/>
  <c r="N2516" i="1"/>
  <c r="N2508" i="1"/>
  <c r="N2500" i="1"/>
  <c r="N2492" i="1"/>
  <c r="N2468" i="1"/>
  <c r="N2452" i="1"/>
  <c r="N2436" i="1"/>
  <c r="N2428" i="1"/>
  <c r="N2413" i="1"/>
  <c r="N2405" i="1"/>
  <c r="N2381" i="1"/>
  <c r="N2708" i="1"/>
  <c r="N2700" i="1"/>
  <c r="N2692" i="1"/>
  <c r="N2684" i="1"/>
  <c r="N2676" i="1"/>
  <c r="N2668" i="1"/>
  <c r="N2660" i="1"/>
  <c r="N2652" i="1"/>
  <c r="N2644" i="1"/>
  <c r="N2636" i="1"/>
  <c r="N2628" i="1"/>
  <c r="N2620" i="1"/>
  <c r="P2673" i="1"/>
  <c r="P2652" i="1"/>
  <c r="P2558" i="1"/>
  <c r="AE2558" i="1" s="1"/>
  <c r="D2640" i="1"/>
  <c r="D2549" i="1"/>
  <c r="AA2710" i="1"/>
  <c r="AD2710" i="1"/>
  <c r="O2710" i="1"/>
  <c r="P2710" i="1"/>
  <c r="AB2710" i="1"/>
  <c r="AC2710" i="1"/>
  <c r="AE2710" i="1"/>
  <c r="AE2702" i="1"/>
  <c r="AC2702" i="1"/>
  <c r="AD2702" i="1"/>
  <c r="O2702" i="1"/>
  <c r="AA2702" i="1" s="1"/>
  <c r="P2702" i="1"/>
  <c r="AB2702" i="1" s="1"/>
  <c r="AC2646" i="1"/>
  <c r="AC2622" i="1"/>
  <c r="N2483" i="1"/>
  <c r="N2404" i="1"/>
  <c r="P2706" i="1"/>
  <c r="N2690" i="1"/>
  <c r="AE2709" i="1"/>
  <c r="AA2709" i="1"/>
  <c r="B2709" i="1" s="1"/>
  <c r="C2709" i="1" s="1"/>
  <c r="AB2709" i="1"/>
  <c r="AC2709" i="1"/>
  <c r="AD2709" i="1"/>
  <c r="O2709" i="1"/>
  <c r="AB2701" i="1"/>
  <c r="AD2701" i="1"/>
  <c r="AC2701" i="1"/>
  <c r="AE2701" i="1"/>
  <c r="AA2701" i="1"/>
  <c r="B2701" i="1" s="1"/>
  <c r="C2701" i="1" s="1"/>
  <c r="P2701" i="1"/>
  <c r="AA2693" i="1"/>
  <c r="B2693" i="1" s="1"/>
  <c r="AB2693" i="1"/>
  <c r="AC2693" i="1"/>
  <c r="AE2693" i="1"/>
  <c r="AD2693" i="1"/>
  <c r="O2693" i="1"/>
  <c r="AD2685" i="1"/>
  <c r="AA2685" i="1"/>
  <c r="AB2685" i="1"/>
  <c r="AC2685" i="1"/>
  <c r="P2685" i="1"/>
  <c r="AE2685" i="1"/>
  <c r="AA2677" i="1"/>
  <c r="B2677" i="1" s="1"/>
  <c r="AB2677" i="1"/>
  <c r="AC2677" i="1"/>
  <c r="AE2677" i="1"/>
  <c r="AD2677" i="1"/>
  <c r="O2677" i="1"/>
  <c r="AA2669" i="1"/>
  <c r="B2669" i="1" s="1"/>
  <c r="AB2669" i="1"/>
  <c r="AC2669" i="1"/>
  <c r="P2669" i="1"/>
  <c r="AD2669" i="1"/>
  <c r="AE2669" i="1"/>
  <c r="AC2661" i="1"/>
  <c r="AA2661" i="1"/>
  <c r="B2661" i="1" s="1"/>
  <c r="AB2661" i="1"/>
  <c r="AD2661" i="1"/>
  <c r="AE2661" i="1"/>
  <c r="O2661" i="1"/>
  <c r="AD2653" i="1"/>
  <c r="AB2653" i="1"/>
  <c r="AC2653" i="1"/>
  <c r="AE2653" i="1"/>
  <c r="P2653" i="1"/>
  <c r="AA2653" i="1"/>
  <c r="B2653" i="1" s="1"/>
  <c r="AA2645" i="1"/>
  <c r="B2645" i="1" s="1"/>
  <c r="AC2645" i="1"/>
  <c r="AB2645" i="1"/>
  <c r="AD2645" i="1"/>
  <c r="AE2645" i="1"/>
  <c r="O2645" i="1"/>
  <c r="AD2637" i="1"/>
  <c r="AA2637" i="1"/>
  <c r="AB2637" i="1"/>
  <c r="AC2637" i="1"/>
  <c r="AE2637" i="1"/>
  <c r="P2637" i="1"/>
  <c r="O2637" i="1"/>
  <c r="AB2629" i="1"/>
  <c r="AC2629" i="1"/>
  <c r="AD2629" i="1"/>
  <c r="AE2629" i="1"/>
  <c r="AA2629" i="1"/>
  <c r="B2629" i="1" s="1"/>
  <c r="O2629" i="1"/>
  <c r="P2629" i="1"/>
  <c r="AB2621" i="1"/>
  <c r="AC2621" i="1"/>
  <c r="AE2621" i="1"/>
  <c r="AA2621" i="1"/>
  <c r="AD2621" i="1"/>
  <c r="P2621" i="1"/>
  <c r="AJ2709" i="1"/>
  <c r="AK2709" i="1" s="1"/>
  <c r="AJ2701" i="1"/>
  <c r="AK2701" i="1" s="1"/>
  <c r="AJ2693" i="1"/>
  <c r="AK2693" i="1" s="1"/>
  <c r="AJ2685" i="1"/>
  <c r="AK2685" i="1" s="1"/>
  <c r="AJ2677" i="1"/>
  <c r="AK2677" i="1" s="1"/>
  <c r="AJ2669" i="1"/>
  <c r="AK2669" i="1" s="1"/>
  <c r="AJ2661" i="1"/>
  <c r="AK2661" i="1" s="1"/>
  <c r="AJ2653" i="1"/>
  <c r="AK2653" i="1" s="1"/>
  <c r="AJ2645" i="1"/>
  <c r="AK2645" i="1" s="1"/>
  <c r="AJ2637" i="1"/>
  <c r="AK2637" i="1" s="1"/>
  <c r="AJ2629" i="1"/>
  <c r="AK2629" i="1" s="1"/>
  <c r="AJ2621" i="1"/>
  <c r="AK2621" i="1" s="1"/>
  <c r="N2530" i="1"/>
  <c r="N2706" i="1"/>
  <c r="D2676" i="1"/>
  <c r="D2441" i="1"/>
  <c r="AB2708" i="1"/>
  <c r="AA2708" i="1"/>
  <c r="AE2708" i="1"/>
  <c r="O2708" i="1"/>
  <c r="AC2708" i="1" s="1"/>
  <c r="P2708" i="1"/>
  <c r="AD2708" i="1" s="1"/>
  <c r="AC2700" i="1"/>
  <c r="AD2700" i="1"/>
  <c r="AE2700" i="1"/>
  <c r="AA2700" i="1"/>
  <c r="AB2700" i="1"/>
  <c r="AA2692" i="1"/>
  <c r="AB2692" i="1"/>
  <c r="AE2692" i="1"/>
  <c r="AC2692" i="1"/>
  <c r="AD2692" i="1"/>
  <c r="O2692" i="1"/>
  <c r="P2692" i="1"/>
  <c r="AA2684" i="1"/>
  <c r="B2684" i="1" s="1"/>
  <c r="AB2684" i="1"/>
  <c r="AE2684" i="1"/>
  <c r="AC2684" i="1"/>
  <c r="AD2684" i="1"/>
  <c r="AE2676" i="1"/>
  <c r="AC2676" i="1"/>
  <c r="AD2676" i="1"/>
  <c r="O2676" i="1"/>
  <c r="P2676" i="1"/>
  <c r="AA2676" i="1"/>
  <c r="B2676" i="1" s="1"/>
  <c r="AB2676" i="1"/>
  <c r="AB2668" i="1"/>
  <c r="AD2668" i="1"/>
  <c r="AE2668" i="1"/>
  <c r="AA2668" i="1"/>
  <c r="B2668" i="1" s="1"/>
  <c r="AC2668" i="1"/>
  <c r="AA2660" i="1"/>
  <c r="AB2660" i="1"/>
  <c r="AE2660" i="1"/>
  <c r="O2660" i="1"/>
  <c r="P2660" i="1"/>
  <c r="AC2660" i="1"/>
  <c r="AB2652" i="1"/>
  <c r="AC2652" i="1"/>
  <c r="AA2652" i="1"/>
  <c r="B2652" i="1" s="1"/>
  <c r="AD2652" i="1"/>
  <c r="AE2652" i="1"/>
  <c r="AB2644" i="1"/>
  <c r="AC2644" i="1"/>
  <c r="AA2644" i="1"/>
  <c r="B2644" i="1" s="1"/>
  <c r="AD2644" i="1"/>
  <c r="AE2644" i="1"/>
  <c r="O2644" i="1"/>
  <c r="P2644" i="1"/>
  <c r="AA2636" i="1"/>
  <c r="AB2636" i="1"/>
  <c r="AE2636" i="1"/>
  <c r="AC2628" i="1"/>
  <c r="AB2628" i="1"/>
  <c r="AE2628" i="1"/>
  <c r="AA2628" i="1"/>
  <c r="AD2628" i="1"/>
  <c r="O2628" i="1"/>
  <c r="P2628" i="1"/>
  <c r="AA2620" i="1"/>
  <c r="B2620" i="1" s="1"/>
  <c r="C2620" i="1" s="1"/>
  <c r="AC2620" i="1"/>
  <c r="AD2620" i="1"/>
  <c r="AE2620" i="1"/>
  <c r="P2620" i="1"/>
  <c r="AB2620" i="1"/>
  <c r="O2620" i="1"/>
  <c r="AC2612" i="1"/>
  <c r="AA2612" i="1"/>
  <c r="B2612" i="1" s="1"/>
  <c r="C2612" i="1" s="1"/>
  <c r="AB2612" i="1"/>
  <c r="AD2612" i="1"/>
  <c r="AE2612" i="1"/>
  <c r="O2612" i="1"/>
  <c r="P2612" i="1"/>
  <c r="AC2604" i="1"/>
  <c r="AE2604" i="1"/>
  <c r="AA2604" i="1"/>
  <c r="AB2604" i="1"/>
  <c r="AD2604" i="1"/>
  <c r="P2604" i="1"/>
  <c r="AC2596" i="1"/>
  <c r="AE2596" i="1"/>
  <c r="AD2596" i="1"/>
  <c r="AA2596" i="1"/>
  <c r="B2596" i="1" s="1"/>
  <c r="AB2596" i="1"/>
  <c r="O2596" i="1"/>
  <c r="P2596" i="1"/>
  <c r="AA2588" i="1"/>
  <c r="AB2588" i="1"/>
  <c r="AD2588" i="1"/>
  <c r="AC2588" i="1"/>
  <c r="AE2588" i="1"/>
  <c r="P2588" i="1"/>
  <c r="AA2580" i="1"/>
  <c r="AD2580" i="1"/>
  <c r="AE2580" i="1"/>
  <c r="O2580" i="1"/>
  <c r="AB2580" i="1" s="1"/>
  <c r="P2580" i="1"/>
  <c r="AC2580" i="1" s="1"/>
  <c r="AB2572" i="1"/>
  <c r="AA2572" i="1"/>
  <c r="AC2572" i="1"/>
  <c r="P2572" i="1"/>
  <c r="AE2572" i="1" s="1"/>
  <c r="AD2564" i="1"/>
  <c r="AE2564" i="1"/>
  <c r="AB2564" i="1"/>
  <c r="AA2564" i="1"/>
  <c r="AC2564" i="1"/>
  <c r="P2564" i="1"/>
  <c r="O2564" i="1"/>
  <c r="AA2556" i="1"/>
  <c r="AC2556" i="1"/>
  <c r="AD2556" i="1"/>
  <c r="AE2556" i="1"/>
  <c r="AB2556" i="1"/>
  <c r="O2556" i="1"/>
  <c r="P2556" i="1"/>
  <c r="AE2548" i="1"/>
  <c r="AA2548" i="1"/>
  <c r="AB2548" i="1"/>
  <c r="AC2548" i="1"/>
  <c r="AD2548" i="1"/>
  <c r="P2548" i="1"/>
  <c r="O2548" i="1"/>
  <c r="AB2540" i="1"/>
  <c r="AA2540" i="1"/>
  <c r="AC2540" i="1"/>
  <c r="AE2540" i="1"/>
  <c r="AD2540" i="1"/>
  <c r="P2540" i="1"/>
  <c r="AB2532" i="1"/>
  <c r="AE2532" i="1"/>
  <c r="AA2532" i="1"/>
  <c r="AD2532" i="1"/>
  <c r="AC2532" i="1"/>
  <c r="P2532" i="1"/>
  <c r="O2532" i="1"/>
  <c r="AA2524" i="1"/>
  <c r="AB2524" i="1"/>
  <c r="AC2524" i="1"/>
  <c r="AD2524" i="1"/>
  <c r="AE2524" i="1"/>
  <c r="O2524" i="1"/>
  <c r="AA2516" i="1"/>
  <c r="AB2516" i="1"/>
  <c r="AC2516" i="1"/>
  <c r="AD2516" i="1"/>
  <c r="AE2516" i="1"/>
  <c r="O2516" i="1"/>
  <c r="P2516" i="1"/>
  <c r="AD2508" i="1"/>
  <c r="AA2508" i="1"/>
  <c r="AB2508" i="1"/>
  <c r="AC2508" i="1"/>
  <c r="AE2508" i="1"/>
  <c r="O2508" i="1"/>
  <c r="P2508" i="1"/>
  <c r="AD2500" i="1"/>
  <c r="AA2500" i="1"/>
  <c r="AB2500" i="1"/>
  <c r="AC2500" i="1"/>
  <c r="AE2500" i="1"/>
  <c r="O2500" i="1"/>
  <c r="P2500" i="1"/>
  <c r="AB2492" i="1"/>
  <c r="AA2492" i="1"/>
  <c r="AC2492" i="1"/>
  <c r="AD2492" i="1"/>
  <c r="AE2492" i="1"/>
  <c r="O2492" i="1"/>
  <c r="P2492" i="1"/>
  <c r="AA2484" i="1"/>
  <c r="AD2484" i="1"/>
  <c r="AE2484" i="1"/>
  <c r="O2484" i="1"/>
  <c r="AB2484" i="1" s="1"/>
  <c r="P2484" i="1"/>
  <c r="AC2484" i="1" s="1"/>
  <c r="AA2476" i="1"/>
  <c r="AD2476" i="1"/>
  <c r="AB2476" i="1"/>
  <c r="AC2476" i="1"/>
  <c r="AE2476" i="1"/>
  <c r="O2476" i="1"/>
  <c r="P2476" i="1"/>
  <c r="AA2468" i="1"/>
  <c r="AD2468" i="1"/>
  <c r="AB2468" i="1"/>
  <c r="AC2468" i="1"/>
  <c r="AE2468" i="1"/>
  <c r="O2468" i="1"/>
  <c r="P2468" i="1"/>
  <c r="AB2460" i="1"/>
  <c r="AC2460" i="1"/>
  <c r="AE2460" i="1"/>
  <c r="AA2460" i="1"/>
  <c r="AD2460" i="1"/>
  <c r="O2460" i="1"/>
  <c r="P2460" i="1"/>
  <c r="AE2452" i="1"/>
  <c r="AA2452" i="1"/>
  <c r="AD2452" i="1"/>
  <c r="O2452" i="1"/>
  <c r="AB2452" i="1" s="1"/>
  <c r="AA2444" i="1"/>
  <c r="AC2444" i="1"/>
  <c r="AD2444" i="1"/>
  <c r="AE2444" i="1"/>
  <c r="AB2444" i="1"/>
  <c r="O2444" i="1"/>
  <c r="P2444" i="1"/>
  <c r="AA2436" i="1"/>
  <c r="AC2436" i="1"/>
  <c r="AD2436" i="1"/>
  <c r="AE2436" i="1"/>
  <c r="AB2436" i="1"/>
  <c r="O2436" i="1"/>
  <c r="P2436" i="1"/>
  <c r="AD2428" i="1"/>
  <c r="AE2428" i="1"/>
  <c r="AA2428" i="1"/>
  <c r="AB2428" i="1"/>
  <c r="AC2428" i="1"/>
  <c r="O2428" i="1"/>
  <c r="P2428" i="1"/>
  <c r="AD2420" i="1"/>
  <c r="AE2420" i="1"/>
  <c r="AA2420" i="1"/>
  <c r="AB2420" i="1"/>
  <c r="AC2420" i="1"/>
  <c r="O2420" i="1"/>
  <c r="P2420" i="1"/>
  <c r="AA2413" i="1"/>
  <c r="AB2413" i="1"/>
  <c r="AC2413" i="1"/>
  <c r="AD2413" i="1"/>
  <c r="AE2413" i="1"/>
  <c r="O2413" i="1"/>
  <c r="P2413" i="1"/>
  <c r="AA2405" i="1"/>
  <c r="AB2405" i="1"/>
  <c r="AC2405" i="1"/>
  <c r="AD2405" i="1"/>
  <c r="AE2405" i="1"/>
  <c r="P2405" i="1"/>
  <c r="O2405" i="1"/>
  <c r="AA2397" i="1"/>
  <c r="AB2397" i="1"/>
  <c r="AC2397" i="1"/>
  <c r="AD2397" i="1"/>
  <c r="AE2397" i="1"/>
  <c r="O2397" i="1"/>
  <c r="P2397" i="1"/>
  <c r="AA2389" i="1"/>
  <c r="AB2389" i="1"/>
  <c r="AC2389" i="1"/>
  <c r="AD2389" i="1"/>
  <c r="AE2389" i="1"/>
  <c r="O2389" i="1"/>
  <c r="P2389" i="1"/>
  <c r="AC2381" i="1"/>
  <c r="AD2381" i="1"/>
  <c r="AE2381" i="1"/>
  <c r="P2381" i="1"/>
  <c r="AB2381" i="1" s="1"/>
  <c r="O2381" i="1"/>
  <c r="AA2381" i="1" s="1"/>
  <c r="AA2373" i="1"/>
  <c r="AB2373" i="1"/>
  <c r="AC2373" i="1"/>
  <c r="AD2373" i="1"/>
  <c r="AE2373" i="1"/>
  <c r="O2373" i="1"/>
  <c r="P2373" i="1"/>
  <c r="D2697" i="1"/>
  <c r="D2673" i="1"/>
  <c r="D2657" i="1"/>
  <c r="D2649" i="1"/>
  <c r="D2633" i="1"/>
  <c r="D2609" i="1"/>
  <c r="D2553" i="1"/>
  <c r="D2545" i="1"/>
  <c r="O2685" i="1"/>
  <c r="O2604" i="1"/>
  <c r="N2626" i="1"/>
  <c r="AB2715" i="1"/>
  <c r="AA2715" i="1"/>
  <c r="AC2715" i="1"/>
  <c r="AD2715" i="1"/>
  <c r="P2715" i="1"/>
  <c r="AE2715" i="1"/>
  <c r="AD2707" i="1"/>
  <c r="AC2707" i="1"/>
  <c r="AE2707" i="1"/>
  <c r="O2707" i="1"/>
  <c r="AA2707" i="1" s="1"/>
  <c r="P2707" i="1"/>
  <c r="AB2707" i="1" s="1"/>
  <c r="AA2699" i="1"/>
  <c r="AB2699" i="1"/>
  <c r="AC2699" i="1"/>
  <c r="AD2699" i="1"/>
  <c r="P2699" i="1"/>
  <c r="AE2699" i="1"/>
  <c r="AB2691" i="1"/>
  <c r="AD2691" i="1"/>
  <c r="AE2691" i="1"/>
  <c r="O2691" i="1"/>
  <c r="P2691" i="1"/>
  <c r="AA2691" i="1"/>
  <c r="B2691" i="1" s="1"/>
  <c r="C2691" i="1" s="1"/>
  <c r="AC2691" i="1"/>
  <c r="AE2683" i="1"/>
  <c r="AC2683" i="1"/>
  <c r="P2683" i="1"/>
  <c r="AB2683" i="1" s="1"/>
  <c r="AD2683" i="1"/>
  <c r="AB2675" i="1"/>
  <c r="AC2675" i="1"/>
  <c r="AD2675" i="1"/>
  <c r="AE2675" i="1"/>
  <c r="O2675" i="1"/>
  <c r="AA2675" i="1"/>
  <c r="P2675" i="1"/>
  <c r="AC2667" i="1"/>
  <c r="AE2667" i="1"/>
  <c r="AA2667" i="1"/>
  <c r="AB2667" i="1"/>
  <c r="AD2667" i="1"/>
  <c r="P2667" i="1"/>
  <c r="AC2659" i="1"/>
  <c r="AA2659" i="1"/>
  <c r="B2659" i="1" s="1"/>
  <c r="AB2659" i="1"/>
  <c r="AD2659" i="1"/>
  <c r="AE2659" i="1"/>
  <c r="O2659" i="1"/>
  <c r="P2659" i="1"/>
  <c r="AA2651" i="1"/>
  <c r="AC2651" i="1"/>
  <c r="AD2651" i="1"/>
  <c r="AE2651" i="1"/>
  <c r="P2651" i="1"/>
  <c r="AB2651" i="1"/>
  <c r="AB2643" i="1"/>
  <c r="AD2643" i="1"/>
  <c r="AE2643" i="1"/>
  <c r="O2643" i="1"/>
  <c r="P2643" i="1"/>
  <c r="AA2643" i="1"/>
  <c r="AC2643" i="1"/>
  <c r="AE2635" i="1"/>
  <c r="AA2635" i="1"/>
  <c r="AD2635" i="1"/>
  <c r="P2635" i="1"/>
  <c r="AC2635" i="1" s="1"/>
  <c r="AE2627" i="1"/>
  <c r="AA2627" i="1"/>
  <c r="AB2627" i="1"/>
  <c r="AC2627" i="1"/>
  <c r="AD2627" i="1"/>
  <c r="O2627" i="1"/>
  <c r="P2627" i="1"/>
  <c r="AA2619" i="1"/>
  <c r="AC2619" i="1"/>
  <c r="AB2619" i="1"/>
  <c r="P2619" i="1"/>
  <c r="AE2619" i="1" s="1"/>
  <c r="AD2611" i="1"/>
  <c r="AB2611" i="1"/>
  <c r="AA2611" i="1"/>
  <c r="B2611" i="1" s="1"/>
  <c r="AC2611" i="1"/>
  <c r="AE2611" i="1"/>
  <c r="O2611" i="1"/>
  <c r="P2611" i="1"/>
  <c r="AE2603" i="1"/>
  <c r="AA2603" i="1"/>
  <c r="AB2603" i="1"/>
  <c r="AD2603" i="1"/>
  <c r="AC2603" i="1"/>
  <c r="P2603" i="1"/>
  <c r="AE2595" i="1"/>
  <c r="AA2595" i="1"/>
  <c r="AB2595" i="1"/>
  <c r="AC2595" i="1"/>
  <c r="AD2595" i="1"/>
  <c r="O2595" i="1"/>
  <c r="P2595" i="1"/>
  <c r="AB2587" i="1"/>
  <c r="AC2587" i="1"/>
  <c r="AD2587" i="1"/>
  <c r="AE2587" i="1"/>
  <c r="AA2587" i="1"/>
  <c r="P2587" i="1"/>
  <c r="O2587" i="1"/>
  <c r="AA2579" i="1"/>
  <c r="AB2579" i="1"/>
  <c r="AD2579" i="1"/>
  <c r="AE2579" i="1"/>
  <c r="AC2579" i="1"/>
  <c r="O2579" i="1"/>
  <c r="P2579" i="1"/>
  <c r="AA2571" i="1"/>
  <c r="AB2571" i="1"/>
  <c r="AC2571" i="1"/>
  <c r="O2571" i="1"/>
  <c r="AD2571" i="1" s="1"/>
  <c r="P2571" i="1"/>
  <c r="AE2571" i="1" s="1"/>
  <c r="AA2563" i="1"/>
  <c r="AB2563" i="1"/>
  <c r="AD2563" i="1"/>
  <c r="AE2563" i="1"/>
  <c r="AC2563" i="1"/>
  <c r="O2563" i="1"/>
  <c r="P2563" i="1"/>
  <c r="AE2555" i="1"/>
  <c r="AA2555" i="1"/>
  <c r="AC2555" i="1"/>
  <c r="AB2555" i="1"/>
  <c r="AD2555" i="1"/>
  <c r="O2555" i="1"/>
  <c r="AD2547" i="1"/>
  <c r="AA2547" i="1"/>
  <c r="AB2547" i="1"/>
  <c r="AC2547" i="1"/>
  <c r="AE2547" i="1"/>
  <c r="O2547" i="1"/>
  <c r="AB2539" i="1"/>
  <c r="AA2539" i="1"/>
  <c r="AC2539" i="1"/>
  <c r="AD2539" i="1"/>
  <c r="AE2539" i="1"/>
  <c r="O2539" i="1"/>
  <c r="P2539" i="1"/>
  <c r="AB2531" i="1"/>
  <c r="AA2531" i="1"/>
  <c r="AC2531" i="1"/>
  <c r="AD2531" i="1"/>
  <c r="AE2531" i="1"/>
  <c r="O2531" i="1"/>
  <c r="P2531" i="1"/>
  <c r="AD2523" i="1"/>
  <c r="AA2523" i="1"/>
  <c r="AB2523" i="1"/>
  <c r="AC2523" i="1"/>
  <c r="AE2523" i="1"/>
  <c r="O2523" i="1"/>
  <c r="P2523" i="1"/>
  <c r="AD2515" i="1"/>
  <c r="AA2515" i="1"/>
  <c r="AB2515" i="1"/>
  <c r="AC2515" i="1"/>
  <c r="AE2515" i="1"/>
  <c r="O2515" i="1"/>
  <c r="P2515" i="1"/>
  <c r="AB2507" i="1"/>
  <c r="AD2507" i="1"/>
  <c r="AE2507" i="1"/>
  <c r="AA2507" i="1"/>
  <c r="AC2507" i="1"/>
  <c r="O2507" i="1"/>
  <c r="AB2499" i="1"/>
  <c r="AD2499" i="1"/>
  <c r="AA2499" i="1"/>
  <c r="AC2499" i="1"/>
  <c r="AE2499" i="1"/>
  <c r="O2499" i="1"/>
  <c r="AB2491" i="1"/>
  <c r="AA2491" i="1"/>
  <c r="AC2491" i="1"/>
  <c r="AD2491" i="1"/>
  <c r="AE2491" i="1"/>
  <c r="P2491" i="1"/>
  <c r="O2491" i="1"/>
  <c r="AB2483" i="1"/>
  <c r="AA2483" i="1"/>
  <c r="AC2483" i="1"/>
  <c r="AD2483" i="1"/>
  <c r="AE2483" i="1"/>
  <c r="P2483" i="1"/>
  <c r="O2483" i="1"/>
  <c r="AD2475" i="1"/>
  <c r="AA2475" i="1"/>
  <c r="AB2475" i="1"/>
  <c r="AC2475" i="1"/>
  <c r="AE2475" i="1"/>
  <c r="P2475" i="1"/>
  <c r="AD2467" i="1"/>
  <c r="AA2467" i="1"/>
  <c r="AB2467" i="1"/>
  <c r="AC2467" i="1"/>
  <c r="AE2467" i="1"/>
  <c r="O2467" i="1"/>
  <c r="P2467" i="1"/>
  <c r="AA2459" i="1"/>
  <c r="AB2459" i="1"/>
  <c r="AE2459" i="1"/>
  <c r="P2459" i="1"/>
  <c r="AD2459" i="1" s="1"/>
  <c r="O2459" i="1"/>
  <c r="AC2459" i="1" s="1"/>
  <c r="AC2451" i="1"/>
  <c r="AD2451" i="1"/>
  <c r="AE2451" i="1"/>
  <c r="AA2451" i="1"/>
  <c r="AB2451" i="1"/>
  <c r="O2451" i="1"/>
  <c r="P2451" i="1"/>
  <c r="AA2443" i="1"/>
  <c r="AB2443" i="1"/>
  <c r="AE2443" i="1"/>
  <c r="P2443" i="1"/>
  <c r="AD2443" i="1" s="1"/>
  <c r="O2443" i="1"/>
  <c r="AC2443" i="1" s="1"/>
  <c r="AA2435" i="1"/>
  <c r="AB2435" i="1"/>
  <c r="AC2435" i="1"/>
  <c r="AD2435" i="1"/>
  <c r="AE2435" i="1"/>
  <c r="O2435" i="1"/>
  <c r="P2435" i="1"/>
  <c r="AA2427" i="1"/>
  <c r="AB2427" i="1"/>
  <c r="AC2427" i="1"/>
  <c r="AD2427" i="1"/>
  <c r="AE2427" i="1"/>
  <c r="P2427" i="1"/>
  <c r="O2427" i="1"/>
  <c r="AA2419" i="1"/>
  <c r="B2419" i="1" s="1"/>
  <c r="AB2419" i="1"/>
  <c r="AE2419" i="1"/>
  <c r="O2419" i="1"/>
  <c r="AC2419" i="1" s="1"/>
  <c r="P2419" i="1"/>
  <c r="AD2419" i="1" s="1"/>
  <c r="AA2412" i="1"/>
  <c r="AB2412" i="1"/>
  <c r="AC2412" i="1"/>
  <c r="AD2412" i="1"/>
  <c r="AE2412" i="1"/>
  <c r="P2412" i="1"/>
  <c r="O2412" i="1"/>
  <c r="AA2404" i="1"/>
  <c r="B2404" i="1" s="1"/>
  <c r="AB2404" i="1"/>
  <c r="AE2404" i="1"/>
  <c r="P2404" i="1"/>
  <c r="AD2404" i="1" s="1"/>
  <c r="O2404" i="1"/>
  <c r="AC2404" i="1" s="1"/>
  <c r="AA2396" i="1"/>
  <c r="AB2396" i="1"/>
  <c r="AC2396" i="1"/>
  <c r="AD2396" i="1"/>
  <c r="AE2396" i="1"/>
  <c r="P2396" i="1"/>
  <c r="O2396" i="1"/>
  <c r="AA2388" i="1"/>
  <c r="AB2388" i="1"/>
  <c r="AC2388" i="1"/>
  <c r="AD2388" i="1"/>
  <c r="AE2388" i="1"/>
  <c r="P2388" i="1"/>
  <c r="O2388" i="1"/>
  <c r="AA2380" i="1"/>
  <c r="AB2380" i="1"/>
  <c r="AC2380" i="1"/>
  <c r="AD2380" i="1"/>
  <c r="AE2380" i="1"/>
  <c r="P2380" i="1"/>
  <c r="O2380" i="1"/>
  <c r="AA2372" i="1"/>
  <c r="AB2372" i="1"/>
  <c r="AC2372" i="1"/>
  <c r="AD2372" i="1"/>
  <c r="AE2372" i="1"/>
  <c r="O2372" i="1"/>
  <c r="P2372" i="1"/>
  <c r="D2696" i="1"/>
  <c r="D2672" i="1"/>
  <c r="D2656" i="1"/>
  <c r="D2648" i="1"/>
  <c r="D2608" i="1"/>
  <c r="D2600" i="1"/>
  <c r="D2544" i="1"/>
  <c r="D2488" i="1"/>
  <c r="D2456" i="1"/>
  <c r="D2440" i="1"/>
  <c r="O2701" i="1"/>
  <c r="P2645" i="1"/>
  <c r="P2576" i="1"/>
  <c r="AB2576" i="1" s="1"/>
  <c r="AJ2715" i="1"/>
  <c r="AK2715" i="1" s="1"/>
  <c r="AJ2707" i="1"/>
  <c r="AK2707" i="1" s="1"/>
  <c r="N2707" i="1"/>
  <c r="AJ2699" i="1"/>
  <c r="AK2699" i="1" s="1"/>
  <c r="AJ2683" i="1"/>
  <c r="AK2683" i="1" s="1"/>
  <c r="AJ2675" i="1"/>
  <c r="AK2675" i="1" s="1"/>
  <c r="N2675" i="1"/>
  <c r="AJ2667" i="1"/>
  <c r="AK2667" i="1" s="1"/>
  <c r="AJ2659" i="1"/>
  <c r="AK2659" i="1" s="1"/>
  <c r="N2659" i="1"/>
  <c r="AJ2651" i="1"/>
  <c r="AK2651" i="1" s="1"/>
  <c r="AJ2643" i="1"/>
  <c r="AK2643" i="1" s="1"/>
  <c r="N2643" i="1"/>
  <c r="AJ2635" i="1"/>
  <c r="AK2635" i="1" s="1"/>
  <c r="AJ2627" i="1"/>
  <c r="AK2627" i="1" s="1"/>
  <c r="N2627" i="1"/>
  <c r="AJ2619" i="1"/>
  <c r="AK2619" i="1" s="1"/>
  <c r="AJ2611" i="1"/>
  <c r="AK2611" i="1" s="1"/>
  <c r="N2611" i="1"/>
  <c r="AJ2603" i="1"/>
  <c r="AK2603" i="1" s="1"/>
  <c r="AJ2595" i="1"/>
  <c r="AK2595" i="1" s="1"/>
  <c r="N2595" i="1"/>
  <c r="AJ2587" i="1"/>
  <c r="AK2587" i="1" s="1"/>
  <c r="AJ2579" i="1"/>
  <c r="AK2579" i="1" s="1"/>
  <c r="N2579" i="1"/>
  <c r="AJ2571" i="1"/>
  <c r="AK2571" i="1" s="1"/>
  <c r="AJ2563" i="1"/>
  <c r="AK2563" i="1" s="1"/>
  <c r="AJ2555" i="1"/>
  <c r="AK2555" i="1" s="1"/>
  <c r="N2555" i="1"/>
  <c r="AJ2547" i="1"/>
  <c r="AK2547" i="1" s="1"/>
  <c r="N2547" i="1"/>
  <c r="AJ2539" i="1"/>
  <c r="AK2539" i="1" s="1"/>
  <c r="N2539" i="1"/>
  <c r="AJ2531" i="1"/>
  <c r="AK2531" i="1" s="1"/>
  <c r="N2531" i="1"/>
  <c r="AJ2523" i="1"/>
  <c r="AK2523" i="1" s="1"/>
  <c r="N2523" i="1"/>
  <c r="AJ2515" i="1"/>
  <c r="AK2515" i="1" s="1"/>
  <c r="AJ2507" i="1"/>
  <c r="AK2507" i="1" s="1"/>
  <c r="N2507" i="1"/>
  <c r="AJ2499" i="1"/>
  <c r="AK2499" i="1" s="1"/>
  <c r="N2499" i="1"/>
  <c r="AJ2491" i="1"/>
  <c r="AK2491" i="1" s="1"/>
  <c r="AJ2483" i="1"/>
  <c r="AK2483" i="1" s="1"/>
  <c r="AJ2475" i="1"/>
  <c r="AK2475" i="1" s="1"/>
  <c r="AJ2467" i="1"/>
  <c r="AK2467" i="1" s="1"/>
  <c r="AJ2459" i="1"/>
  <c r="AK2459" i="1" s="1"/>
  <c r="AJ2451" i="1"/>
  <c r="AK2451" i="1" s="1"/>
  <c r="N2451" i="1"/>
  <c r="AJ2443" i="1"/>
  <c r="AK2443" i="1" s="1"/>
  <c r="N2443" i="1"/>
  <c r="AJ2435" i="1"/>
  <c r="AK2435" i="1" s="1"/>
  <c r="N2435" i="1"/>
  <c r="AJ2427" i="1"/>
  <c r="AK2427" i="1" s="1"/>
  <c r="AJ2419" i="1"/>
  <c r="AK2419" i="1" s="1"/>
  <c r="AJ2412" i="1"/>
  <c r="AK2412" i="1" s="1"/>
  <c r="AJ2404" i="1"/>
  <c r="AK2404" i="1" s="1"/>
  <c r="AJ2396" i="1"/>
  <c r="AK2396" i="1" s="1"/>
  <c r="AJ2388" i="1"/>
  <c r="AK2388" i="1" s="1"/>
  <c r="N2388" i="1"/>
  <c r="AJ2380" i="1"/>
  <c r="AK2380" i="1" s="1"/>
  <c r="AJ2372" i="1"/>
  <c r="AK2372" i="1" s="1"/>
  <c r="N2372" i="1"/>
  <c r="N2704" i="1"/>
  <c r="N2696" i="1"/>
  <c r="N2688" i="1"/>
  <c r="N2672" i="1"/>
  <c r="N2656" i="1"/>
  <c r="N2640" i="1"/>
  <c r="N2624" i="1"/>
  <c r="N2608" i="1"/>
  <c r="N2592" i="1"/>
  <c r="N2576" i="1"/>
  <c r="N2568" i="1"/>
  <c r="N2560" i="1"/>
  <c r="N2552" i="1"/>
  <c r="N2544" i="1"/>
  <c r="N2536" i="1"/>
  <c r="N2520" i="1"/>
  <c r="N2512" i="1"/>
  <c r="N2504" i="1"/>
  <c r="N2472" i="1"/>
  <c r="N2456" i="1"/>
  <c r="N2448" i="1"/>
  <c r="N2440" i="1"/>
  <c r="N2432" i="1"/>
  <c r="N2424" i="1"/>
  <c r="N2416" i="1"/>
  <c r="N2409" i="1"/>
  <c r="N2401" i="1"/>
  <c r="N2393" i="1"/>
  <c r="N2385" i="1"/>
  <c r="N2377" i="1"/>
  <c r="N2369" i="1"/>
  <c r="O2683" i="1"/>
  <c r="AA2683" i="1" s="1"/>
  <c r="P2624" i="1"/>
  <c r="O2576" i="1"/>
  <c r="AA2576" i="1" s="1"/>
  <c r="B2576" i="1" s="1"/>
  <c r="C2576" i="1" s="1"/>
  <c r="D2616" i="1"/>
  <c r="AA2714" i="1"/>
  <c r="B2714" i="1" s="1"/>
  <c r="AD2714" i="1"/>
  <c r="AE2714" i="1"/>
  <c r="O2714" i="1"/>
  <c r="AB2714" i="1" s="1"/>
  <c r="P2714" i="1"/>
  <c r="AC2714" i="1" s="1"/>
  <c r="AA2706" i="1"/>
  <c r="B2706" i="1" s="1"/>
  <c r="AB2706" i="1"/>
  <c r="AE2706" i="1"/>
  <c r="AC2706" i="1"/>
  <c r="AD2698" i="1"/>
  <c r="AA2698" i="1"/>
  <c r="AB2698" i="1"/>
  <c r="AC2698" i="1"/>
  <c r="AE2698" i="1"/>
  <c r="O2698" i="1"/>
  <c r="P2698" i="1"/>
  <c r="AA2690" i="1"/>
  <c r="B2690" i="1" s="1"/>
  <c r="C2690" i="1" s="1"/>
  <c r="AB2690" i="1"/>
  <c r="AD2690" i="1"/>
  <c r="AE2690" i="1"/>
  <c r="O2690" i="1"/>
  <c r="AC2690" i="1"/>
  <c r="AA2682" i="1"/>
  <c r="B2682" i="1" s="1"/>
  <c r="C2682" i="1" s="1"/>
  <c r="AC2682" i="1"/>
  <c r="AB2682" i="1"/>
  <c r="O2682" i="1"/>
  <c r="AD2682" i="1" s="1"/>
  <c r="P2682" i="1"/>
  <c r="AE2682" i="1" s="1"/>
  <c r="AB2674" i="1"/>
  <c r="AC2674" i="1"/>
  <c r="AD2674" i="1"/>
  <c r="AE2674" i="1"/>
  <c r="AA2674" i="1"/>
  <c r="O2674" i="1"/>
  <c r="AE2666" i="1"/>
  <c r="AA2666" i="1"/>
  <c r="B2666" i="1" s="1"/>
  <c r="AB2666" i="1"/>
  <c r="AC2666" i="1"/>
  <c r="AD2666" i="1"/>
  <c r="O2666" i="1"/>
  <c r="P2666" i="1"/>
  <c r="AB2658" i="1"/>
  <c r="AA2658" i="1"/>
  <c r="B2658" i="1" s="1"/>
  <c r="AC2658" i="1"/>
  <c r="O2658" i="1"/>
  <c r="AD2658" i="1"/>
  <c r="AE2658" i="1"/>
  <c r="AA2650" i="1"/>
  <c r="AE2650" i="1"/>
  <c r="AC2650" i="1"/>
  <c r="AB2650" i="1"/>
  <c r="O2650" i="1"/>
  <c r="P2650" i="1"/>
  <c r="AD2650" i="1"/>
  <c r="AE2642" i="1"/>
  <c r="AA2642" i="1"/>
  <c r="B2642" i="1" s="1"/>
  <c r="AB2642" i="1"/>
  <c r="AC2642" i="1"/>
  <c r="O2642" i="1"/>
  <c r="AD2642" i="1"/>
  <c r="AB2634" i="1"/>
  <c r="AA2634" i="1"/>
  <c r="AE2634" i="1"/>
  <c r="O2634" i="1"/>
  <c r="AC2634" i="1" s="1"/>
  <c r="P2634" i="1"/>
  <c r="AD2634" i="1" s="1"/>
  <c r="AA2626" i="1"/>
  <c r="B2626" i="1" s="1"/>
  <c r="C2626" i="1" s="1"/>
  <c r="AE2626" i="1"/>
  <c r="AB2626" i="1"/>
  <c r="AC2626" i="1"/>
  <c r="O2626" i="1"/>
  <c r="AD2626" i="1"/>
  <c r="AB2618" i="1"/>
  <c r="AA2618" i="1"/>
  <c r="B2618" i="1" s="1"/>
  <c r="AC2618" i="1"/>
  <c r="AD2618" i="1"/>
  <c r="AE2618" i="1"/>
  <c r="O2618" i="1"/>
  <c r="P2618" i="1"/>
  <c r="AA2610" i="1"/>
  <c r="B2610" i="1" s="1"/>
  <c r="AD2610" i="1"/>
  <c r="O2610" i="1"/>
  <c r="AB2610" i="1" s="1"/>
  <c r="AE2610" i="1"/>
  <c r="AD2602" i="1"/>
  <c r="AE2602" i="1"/>
  <c r="AA2602" i="1"/>
  <c r="B2602" i="1" s="1"/>
  <c r="AC2602" i="1"/>
  <c r="AB2602" i="1"/>
  <c r="O2602" i="1"/>
  <c r="P2602" i="1"/>
  <c r="AD2594" i="1"/>
  <c r="AC2594" i="1"/>
  <c r="AA2594" i="1"/>
  <c r="AB2594" i="1"/>
  <c r="AE2594" i="1"/>
  <c r="O2594" i="1"/>
  <c r="AA2586" i="1"/>
  <c r="B2586" i="1" s="1"/>
  <c r="C2586" i="1" s="1"/>
  <c r="AB2586" i="1"/>
  <c r="AC2586" i="1"/>
  <c r="O2586" i="1"/>
  <c r="AD2586" i="1" s="1"/>
  <c r="P2586" i="1"/>
  <c r="AE2586" i="1" s="1"/>
  <c r="AB2578" i="1"/>
  <c r="AC2578" i="1"/>
  <c r="AA2578" i="1"/>
  <c r="O2578" i="1"/>
  <c r="AD2578" i="1" s="1"/>
  <c r="AC2570" i="1"/>
  <c r="AD2570" i="1"/>
  <c r="AE2570" i="1"/>
  <c r="O2570" i="1"/>
  <c r="AA2570" i="1" s="1"/>
  <c r="B2570" i="1" s="1"/>
  <c r="C2570" i="1" s="1"/>
  <c r="AB2562" i="1"/>
  <c r="AA2562" i="1"/>
  <c r="AC2562" i="1"/>
  <c r="P2562" i="1"/>
  <c r="AE2562" i="1" s="1"/>
  <c r="O2562" i="1"/>
  <c r="AD2562" i="1" s="1"/>
  <c r="AB2554" i="1"/>
  <c r="AC2554" i="1"/>
  <c r="AD2554" i="1"/>
  <c r="AA2554" i="1"/>
  <c r="AE2554" i="1"/>
  <c r="O2554" i="1"/>
  <c r="P2554" i="1"/>
  <c r="AB2546" i="1"/>
  <c r="AD2546" i="1"/>
  <c r="AA2546" i="1"/>
  <c r="AE2546" i="1"/>
  <c r="AC2546" i="1"/>
  <c r="P2546" i="1"/>
  <c r="O2546" i="1"/>
  <c r="AB2538" i="1"/>
  <c r="AA2538" i="1"/>
  <c r="AC2538" i="1"/>
  <c r="AD2538" i="1"/>
  <c r="AE2538" i="1"/>
  <c r="O2538" i="1"/>
  <c r="P2538" i="1"/>
  <c r="AB2530" i="1"/>
  <c r="AA2530" i="1"/>
  <c r="AC2530" i="1"/>
  <c r="AE2530" i="1"/>
  <c r="AD2530" i="1"/>
  <c r="P2530" i="1"/>
  <c r="O2530" i="1"/>
  <c r="AD2522" i="1"/>
  <c r="AA2522" i="1"/>
  <c r="B2522" i="1" s="1"/>
  <c r="C2522" i="1" s="1"/>
  <c r="AB2522" i="1"/>
  <c r="AC2522" i="1"/>
  <c r="AE2522" i="1"/>
  <c r="O2522" i="1"/>
  <c r="P2522" i="1"/>
  <c r="AD2514" i="1"/>
  <c r="AA2514" i="1"/>
  <c r="AB2514" i="1"/>
  <c r="AC2514" i="1"/>
  <c r="AE2514" i="1"/>
  <c r="P2514" i="1"/>
  <c r="AB2506" i="1"/>
  <c r="AA2506" i="1"/>
  <c r="AC2506" i="1"/>
  <c r="AD2506" i="1"/>
  <c r="AE2506" i="1"/>
  <c r="O2506" i="1"/>
  <c r="P2506" i="1"/>
  <c r="AB2498" i="1"/>
  <c r="AA2498" i="1"/>
  <c r="AC2498" i="1"/>
  <c r="AD2498" i="1"/>
  <c r="AE2498" i="1"/>
  <c r="P2498" i="1"/>
  <c r="O2498" i="1"/>
  <c r="AC2490" i="1"/>
  <c r="AD2490" i="1"/>
  <c r="AE2490" i="1"/>
  <c r="AA2490" i="1"/>
  <c r="B2490" i="1" s="1"/>
  <c r="C2490" i="1" s="1"/>
  <c r="AB2490" i="1"/>
  <c r="P2490" i="1"/>
  <c r="AC2482" i="1"/>
  <c r="AD2482" i="1"/>
  <c r="AE2482" i="1"/>
  <c r="AA2482" i="1"/>
  <c r="AB2482" i="1"/>
  <c r="P2482" i="1"/>
  <c r="O2482" i="1"/>
  <c r="AA2474" i="1"/>
  <c r="AC2474" i="1"/>
  <c r="AD2474" i="1"/>
  <c r="AE2474" i="1"/>
  <c r="AB2474" i="1"/>
  <c r="O2474" i="1"/>
  <c r="P2474" i="1"/>
  <c r="AA2466" i="1"/>
  <c r="AC2466" i="1"/>
  <c r="AD2466" i="1"/>
  <c r="AE2466" i="1"/>
  <c r="AB2466" i="1"/>
  <c r="P2466" i="1"/>
  <c r="O2466" i="1"/>
  <c r="AB2458" i="1"/>
  <c r="AC2458" i="1"/>
  <c r="AD2458" i="1"/>
  <c r="AE2458" i="1"/>
  <c r="AA2458" i="1"/>
  <c r="B2458" i="1" s="1"/>
  <c r="C2458" i="1" s="1"/>
  <c r="O2458" i="1"/>
  <c r="P2458" i="1"/>
  <c r="AB2450" i="1"/>
  <c r="AC2450" i="1"/>
  <c r="AD2450" i="1"/>
  <c r="AA2450" i="1"/>
  <c r="AE2450" i="1"/>
  <c r="O2450" i="1"/>
  <c r="P2450" i="1"/>
  <c r="AA2442" i="1"/>
  <c r="B2442" i="1" s="1"/>
  <c r="AB2442" i="1"/>
  <c r="AC2442" i="1"/>
  <c r="AD2442" i="1"/>
  <c r="AE2442" i="1"/>
  <c r="O2442" i="1"/>
  <c r="P2442" i="1"/>
  <c r="AA2434" i="1"/>
  <c r="AB2434" i="1"/>
  <c r="AC2434" i="1"/>
  <c r="AD2434" i="1"/>
  <c r="AE2434" i="1"/>
  <c r="O2434" i="1"/>
  <c r="P2434" i="1"/>
  <c r="AA2426" i="1"/>
  <c r="AB2426" i="1"/>
  <c r="AC2426" i="1"/>
  <c r="AD2426" i="1"/>
  <c r="AE2426" i="1"/>
  <c r="O2426" i="1"/>
  <c r="P2426" i="1"/>
  <c r="AA2418" i="1"/>
  <c r="AB2418" i="1"/>
  <c r="AE2418" i="1"/>
  <c r="O2418" i="1"/>
  <c r="AC2418" i="1" s="1"/>
  <c r="P2418" i="1"/>
  <c r="AD2418" i="1" s="1"/>
  <c r="AA2411" i="1"/>
  <c r="B2411" i="1" s="1"/>
  <c r="C2411" i="1" s="1"/>
  <c r="AB2411" i="1"/>
  <c r="AC2411" i="1"/>
  <c r="P2411" i="1"/>
  <c r="AE2411" i="1" s="1"/>
  <c r="O2411" i="1"/>
  <c r="AD2411" i="1" s="1"/>
  <c r="AE2403" i="1"/>
  <c r="AA2403" i="1"/>
  <c r="AB2403" i="1"/>
  <c r="O2403" i="1"/>
  <c r="AC2403" i="1" s="1"/>
  <c r="P2403" i="1"/>
  <c r="AD2403" i="1" s="1"/>
  <c r="AC2395" i="1"/>
  <c r="AD2395" i="1"/>
  <c r="AE2395" i="1"/>
  <c r="O2395" i="1"/>
  <c r="AA2395" i="1" s="1"/>
  <c r="P2395" i="1"/>
  <c r="AB2395" i="1" s="1"/>
  <c r="AA2387" i="1"/>
  <c r="B2387" i="1" s="1"/>
  <c r="AB2387" i="1"/>
  <c r="AC2387" i="1"/>
  <c r="AD2387" i="1"/>
  <c r="AE2387" i="1"/>
  <c r="P2387" i="1"/>
  <c r="O2387" i="1"/>
  <c r="AA2379" i="1"/>
  <c r="B2379" i="1" s="1"/>
  <c r="C2379" i="1" s="1"/>
  <c r="AB2379" i="1"/>
  <c r="AC2379" i="1"/>
  <c r="AD2379" i="1"/>
  <c r="AE2379" i="1"/>
  <c r="O2379" i="1"/>
  <c r="P2379" i="1"/>
  <c r="AA2371" i="1"/>
  <c r="B2371" i="1" s="1"/>
  <c r="C2371" i="1" s="1"/>
  <c r="AB2371" i="1"/>
  <c r="AC2371" i="1"/>
  <c r="AD2371" i="1"/>
  <c r="AE2371" i="1"/>
  <c r="O2371" i="1"/>
  <c r="P2371" i="1"/>
  <c r="N2683" i="1"/>
  <c r="N2662" i="1"/>
  <c r="N2642" i="1"/>
  <c r="N2598" i="1"/>
  <c r="P2499" i="1"/>
  <c r="AE2673" i="1"/>
  <c r="AJ2714" i="1"/>
  <c r="AK2714" i="1" s="1"/>
  <c r="N2714" i="1"/>
  <c r="AJ2698" i="1"/>
  <c r="AK2698" i="1" s="1"/>
  <c r="N2698" i="1"/>
  <c r="AJ2682" i="1"/>
  <c r="AK2682" i="1" s="1"/>
  <c r="N2682" i="1"/>
  <c r="AJ2618" i="1"/>
  <c r="AK2618" i="1" s="1"/>
  <c r="N2618" i="1"/>
  <c r="AJ2602" i="1"/>
  <c r="AK2602" i="1" s="1"/>
  <c r="N2602" i="1"/>
  <c r="AJ2594" i="1"/>
  <c r="AK2594" i="1" s="1"/>
  <c r="N2594" i="1"/>
  <c r="AJ2578" i="1"/>
  <c r="AK2578" i="1" s="1"/>
  <c r="N2578" i="1"/>
  <c r="AJ2570" i="1"/>
  <c r="AK2570" i="1" s="1"/>
  <c r="N2570" i="1"/>
  <c r="AJ2562" i="1"/>
  <c r="AK2562" i="1" s="1"/>
  <c r="N2562" i="1"/>
  <c r="AJ2466" i="1"/>
  <c r="AK2466" i="1" s="1"/>
  <c r="N2466" i="1"/>
  <c r="AJ2434" i="1"/>
  <c r="AK2434" i="1" s="1"/>
  <c r="N2434" i="1"/>
  <c r="AJ2411" i="1"/>
  <c r="AK2411" i="1" s="1"/>
  <c r="N2411" i="1"/>
  <c r="AJ2387" i="1"/>
  <c r="AK2387" i="1" s="1"/>
  <c r="N2387" i="1"/>
  <c r="N2703" i="1"/>
  <c r="N2687" i="1"/>
  <c r="N2671" i="1"/>
  <c r="N2663" i="1"/>
  <c r="N2655" i="1"/>
  <c r="N2639" i="1"/>
  <c r="N2623" i="1"/>
  <c r="N2607" i="1"/>
  <c r="N2599" i="1"/>
  <c r="N2591" i="1"/>
  <c r="N2575" i="1"/>
  <c r="N2567" i="1"/>
  <c r="N2559" i="1"/>
  <c r="N2535" i="1"/>
  <c r="N2527" i="1"/>
  <c r="N2519" i="1"/>
  <c r="P2661" i="1"/>
  <c r="O2621" i="1"/>
  <c r="N2498" i="1"/>
  <c r="AD2706" i="1"/>
  <c r="AJ2546" i="1"/>
  <c r="AK2546" i="1" s="1"/>
  <c r="N2546" i="1"/>
  <c r="AJ2514" i="1"/>
  <c r="AK2514" i="1" s="1"/>
  <c r="N2514" i="1"/>
  <c r="AB2713" i="1"/>
  <c r="AE2713" i="1"/>
  <c r="AA2713" i="1"/>
  <c r="B2713" i="1" s="1"/>
  <c r="C2713" i="1" s="1"/>
  <c r="AC2713" i="1"/>
  <c r="AD2713" i="1"/>
  <c r="O2713" i="1"/>
  <c r="P2713" i="1"/>
  <c r="AD2705" i="1"/>
  <c r="AE2705" i="1"/>
  <c r="AA2705" i="1"/>
  <c r="O2705" i="1"/>
  <c r="AB2705" i="1"/>
  <c r="AC2705" i="1"/>
  <c r="P2705" i="1"/>
  <c r="AB2697" i="1"/>
  <c r="AC2697" i="1"/>
  <c r="AD2697" i="1"/>
  <c r="AE2697" i="1"/>
  <c r="O2697" i="1"/>
  <c r="P2697" i="1"/>
  <c r="AA2697" i="1"/>
  <c r="B2697" i="1" s="1"/>
  <c r="AC2689" i="1"/>
  <c r="AD2689" i="1"/>
  <c r="AE2689" i="1"/>
  <c r="O2689" i="1"/>
  <c r="AA2689" i="1" s="1"/>
  <c r="P2689" i="1"/>
  <c r="AB2689" i="1" s="1"/>
  <c r="AA2681" i="1"/>
  <c r="AC2681" i="1"/>
  <c r="AD2681" i="1"/>
  <c r="AE2681" i="1"/>
  <c r="AB2681" i="1"/>
  <c r="O2681" i="1"/>
  <c r="P2681" i="1"/>
  <c r="AA2673" i="1"/>
  <c r="B2673" i="1" s="1"/>
  <c r="AB2673" i="1"/>
  <c r="AC2673" i="1"/>
  <c r="O2673" i="1"/>
  <c r="AB2665" i="1"/>
  <c r="AC2665" i="1"/>
  <c r="AD2665" i="1"/>
  <c r="AE2665" i="1"/>
  <c r="AA2665" i="1"/>
  <c r="B2665" i="1" s="1"/>
  <c r="O2665" i="1"/>
  <c r="P2665" i="1"/>
  <c r="AE2657" i="1"/>
  <c r="AB2657" i="1"/>
  <c r="AD2657" i="1"/>
  <c r="AA2657" i="1"/>
  <c r="B2657" i="1" s="1"/>
  <c r="AC2657" i="1"/>
  <c r="O2657" i="1"/>
  <c r="AB2649" i="1"/>
  <c r="AA2649" i="1"/>
  <c r="AC2649" i="1"/>
  <c r="AD2649" i="1"/>
  <c r="AE2649" i="1"/>
  <c r="O2649" i="1"/>
  <c r="P2649" i="1"/>
  <c r="AD2641" i="1"/>
  <c r="AA2641" i="1"/>
  <c r="AB2641" i="1"/>
  <c r="O2641" i="1"/>
  <c r="AC2641" i="1"/>
  <c r="AE2641" i="1"/>
  <c r="AB2633" i="1"/>
  <c r="AC2633" i="1"/>
  <c r="AD2633" i="1"/>
  <c r="AE2633" i="1"/>
  <c r="O2633" i="1"/>
  <c r="P2633" i="1"/>
  <c r="AA2633" i="1"/>
  <c r="AC2625" i="1"/>
  <c r="AD2625" i="1"/>
  <c r="AE2625" i="1"/>
  <c r="O2625" i="1"/>
  <c r="AA2625" i="1" s="1"/>
  <c r="AD2617" i="1"/>
  <c r="AB2617" i="1"/>
  <c r="AE2617" i="1"/>
  <c r="AA2617" i="1"/>
  <c r="B2617" i="1" s="1"/>
  <c r="AC2617" i="1"/>
  <c r="O2617" i="1"/>
  <c r="P2617" i="1"/>
  <c r="AA2609" i="1"/>
  <c r="B2609" i="1" s="1"/>
  <c r="AD2609" i="1"/>
  <c r="AB2609" i="1"/>
  <c r="AC2609" i="1"/>
  <c r="AE2609" i="1"/>
  <c r="O2609" i="1"/>
  <c r="AA2601" i="1"/>
  <c r="B2601" i="1" s="1"/>
  <c r="C2601" i="1" s="1"/>
  <c r="AC2601" i="1"/>
  <c r="AE2601" i="1"/>
  <c r="AD2601" i="1"/>
  <c r="AB2601" i="1"/>
  <c r="O2601" i="1"/>
  <c r="P2601" i="1"/>
  <c r="AA2593" i="1"/>
  <c r="B2593" i="1" s="1"/>
  <c r="AE2593" i="1"/>
  <c r="AB2593" i="1"/>
  <c r="O2593" i="1"/>
  <c r="AC2593" i="1" s="1"/>
  <c r="AB2585" i="1"/>
  <c r="AA2585" i="1"/>
  <c r="B2585" i="1" s="1"/>
  <c r="AD2585" i="1"/>
  <c r="AE2585" i="1"/>
  <c r="AC2585" i="1"/>
  <c r="O2585" i="1"/>
  <c r="P2585" i="1"/>
  <c r="AA2577" i="1"/>
  <c r="B2577" i="1" s="1"/>
  <c r="C2577" i="1" s="1"/>
  <c r="AC2577" i="1"/>
  <c r="AB2577" i="1"/>
  <c r="O2577" i="1"/>
  <c r="AD2577" i="1" s="1"/>
  <c r="P2577" i="1"/>
  <c r="AE2577" i="1" s="1"/>
  <c r="AC2569" i="1"/>
  <c r="AE2569" i="1"/>
  <c r="AD2569" i="1"/>
  <c r="O2569" i="1"/>
  <c r="AA2569" i="1" s="1"/>
  <c r="B2569" i="1" s="1"/>
  <c r="C2569" i="1" s="1"/>
  <c r="P2569" i="1"/>
  <c r="AB2569" i="1" s="1"/>
  <c r="AA2561" i="1"/>
  <c r="B2561" i="1" s="1"/>
  <c r="AD2561" i="1"/>
  <c r="AE2561" i="1"/>
  <c r="O2561" i="1"/>
  <c r="AB2561" i="1" s="1"/>
  <c r="P2561" i="1"/>
  <c r="AC2561" i="1" s="1"/>
  <c r="AC2553" i="1"/>
  <c r="AA2553" i="1"/>
  <c r="B2553" i="1" s="1"/>
  <c r="AB2553" i="1"/>
  <c r="AD2553" i="1"/>
  <c r="AE2553" i="1"/>
  <c r="O2553" i="1"/>
  <c r="P2553" i="1"/>
  <c r="AB2545" i="1"/>
  <c r="AA2545" i="1"/>
  <c r="B2545" i="1" s="1"/>
  <c r="AC2545" i="1"/>
  <c r="AD2545" i="1"/>
  <c r="AE2545" i="1"/>
  <c r="O2545" i="1"/>
  <c r="P2545" i="1"/>
  <c r="AA2537" i="1"/>
  <c r="AB2537" i="1"/>
  <c r="AC2537" i="1"/>
  <c r="AD2537" i="1"/>
  <c r="AE2537" i="1"/>
  <c r="O2537" i="1"/>
  <c r="P2537" i="1"/>
  <c r="AA2529" i="1"/>
  <c r="B2529" i="1" s="1"/>
  <c r="AB2529" i="1"/>
  <c r="AC2529" i="1"/>
  <c r="AD2529" i="1"/>
  <c r="AE2529" i="1"/>
  <c r="O2529" i="1"/>
  <c r="P2529" i="1"/>
  <c r="AD2521" i="1"/>
  <c r="AB2521" i="1"/>
  <c r="AC2521" i="1"/>
  <c r="AE2521" i="1"/>
  <c r="AA2521" i="1"/>
  <c r="P2521" i="1"/>
  <c r="O2521" i="1"/>
  <c r="AD2513" i="1"/>
  <c r="AA2513" i="1"/>
  <c r="B2513" i="1" s="1"/>
  <c r="C2513" i="1" s="1"/>
  <c r="AB2513" i="1"/>
  <c r="AC2513" i="1"/>
  <c r="AE2513" i="1"/>
  <c r="P2513" i="1"/>
  <c r="O2513" i="1"/>
  <c r="AB2505" i="1"/>
  <c r="AD2505" i="1"/>
  <c r="AE2505" i="1"/>
  <c r="AA2505" i="1"/>
  <c r="B2505" i="1" s="1"/>
  <c r="C2505" i="1" s="1"/>
  <c r="AC2505" i="1"/>
  <c r="P2505" i="1"/>
  <c r="AB2497" i="1"/>
  <c r="AA2497" i="1"/>
  <c r="B2497" i="1" s="1"/>
  <c r="C2497" i="1" s="1"/>
  <c r="AC2497" i="1"/>
  <c r="AD2497" i="1"/>
  <c r="AE2497" i="1"/>
  <c r="P2497" i="1"/>
  <c r="O2497" i="1"/>
  <c r="AD2489" i="1"/>
  <c r="AA2489" i="1"/>
  <c r="AB2489" i="1"/>
  <c r="AC2489" i="1"/>
  <c r="AE2489" i="1"/>
  <c r="O2489" i="1"/>
  <c r="P2489" i="1"/>
  <c r="AD2481" i="1"/>
  <c r="AA2481" i="1"/>
  <c r="B2481" i="1" s="1"/>
  <c r="C2481" i="1" s="1"/>
  <c r="AB2481" i="1"/>
  <c r="AC2481" i="1"/>
  <c r="AE2481" i="1"/>
  <c r="O2481" i="1"/>
  <c r="P2481" i="1"/>
  <c r="AB2473" i="1"/>
  <c r="AD2473" i="1"/>
  <c r="AE2473" i="1"/>
  <c r="AA2473" i="1"/>
  <c r="B2473" i="1" s="1"/>
  <c r="C2473" i="1" s="1"/>
  <c r="AC2473" i="1"/>
  <c r="O2473" i="1"/>
  <c r="P2473" i="1"/>
  <c r="AB2465" i="1"/>
  <c r="AD2465" i="1"/>
  <c r="AE2465" i="1"/>
  <c r="AA2465" i="1"/>
  <c r="B2465" i="1" s="1"/>
  <c r="AC2465" i="1"/>
  <c r="O2465" i="1"/>
  <c r="P2465" i="1"/>
  <c r="AA2457" i="1"/>
  <c r="B2457" i="1" s="1"/>
  <c r="AC2457" i="1"/>
  <c r="AD2457" i="1"/>
  <c r="AB2457" i="1"/>
  <c r="AE2457" i="1"/>
  <c r="O2457" i="1"/>
  <c r="P2457" i="1"/>
  <c r="AA2449" i="1"/>
  <c r="B2449" i="1" s="1"/>
  <c r="AC2449" i="1"/>
  <c r="AD2449" i="1"/>
  <c r="AB2449" i="1"/>
  <c r="AE2449" i="1"/>
  <c r="P2449" i="1"/>
  <c r="O2449" i="1"/>
  <c r="AE2441" i="1"/>
  <c r="AA2441" i="1"/>
  <c r="AB2441" i="1"/>
  <c r="P2441" i="1"/>
  <c r="AD2441" i="1" s="1"/>
  <c r="AD2433" i="1"/>
  <c r="AE2433" i="1"/>
  <c r="AA2433" i="1"/>
  <c r="B2433" i="1" s="1"/>
  <c r="AB2433" i="1"/>
  <c r="AC2433" i="1"/>
  <c r="O2433" i="1"/>
  <c r="P2433" i="1"/>
  <c r="AB2425" i="1"/>
  <c r="AC2425" i="1"/>
  <c r="AD2425" i="1"/>
  <c r="AE2425" i="1"/>
  <c r="AA2425" i="1"/>
  <c r="B2425" i="1" s="1"/>
  <c r="O2425" i="1"/>
  <c r="P2425" i="1"/>
  <c r="AC2417" i="1"/>
  <c r="AD2417" i="1"/>
  <c r="AE2417" i="1"/>
  <c r="O2417" i="1"/>
  <c r="AA2417" i="1" s="1"/>
  <c r="B2417" i="1" s="1"/>
  <c r="C2417" i="1" s="1"/>
  <c r="AA2410" i="1"/>
  <c r="AB2410" i="1"/>
  <c r="AC2410" i="1"/>
  <c r="AD2410" i="1"/>
  <c r="AE2410" i="1"/>
  <c r="P2410" i="1"/>
  <c r="O2410" i="1"/>
  <c r="AA2402" i="1"/>
  <c r="B2402" i="1" s="1"/>
  <c r="AB2402" i="1"/>
  <c r="AC2402" i="1"/>
  <c r="AD2402" i="1"/>
  <c r="AE2402" i="1"/>
  <c r="O2402" i="1"/>
  <c r="P2402" i="1"/>
  <c r="AA2394" i="1"/>
  <c r="AB2394" i="1"/>
  <c r="AC2394" i="1"/>
  <c r="AD2394" i="1"/>
  <c r="AE2394" i="1"/>
  <c r="P2394" i="1"/>
  <c r="AA2386" i="1"/>
  <c r="B2386" i="1" s="1"/>
  <c r="AB2386" i="1"/>
  <c r="AC2386" i="1"/>
  <c r="AD2386" i="1"/>
  <c r="AE2386" i="1"/>
  <c r="P2386" i="1"/>
  <c r="O2386" i="1"/>
  <c r="AA2378" i="1"/>
  <c r="B2378" i="1" s="1"/>
  <c r="AB2378" i="1"/>
  <c r="AC2378" i="1"/>
  <c r="AD2378" i="1"/>
  <c r="AE2378" i="1"/>
  <c r="O2378" i="1"/>
  <c r="P2378" i="1"/>
  <c r="AA2370" i="1"/>
  <c r="B2370" i="1" s="1"/>
  <c r="C2370" i="1" s="1"/>
  <c r="AB2370" i="1"/>
  <c r="AC2370" i="1"/>
  <c r="AD2370" i="1"/>
  <c r="AE2370" i="1"/>
  <c r="P2370" i="1"/>
  <c r="D2694" i="1"/>
  <c r="D2678" i="1"/>
  <c r="D2662" i="1"/>
  <c r="D2654" i="1"/>
  <c r="D2630" i="1"/>
  <c r="O2715" i="1"/>
  <c r="O2699" i="1"/>
  <c r="P2658" i="1"/>
  <c r="O2619" i="1"/>
  <c r="AD2619" i="1" s="1"/>
  <c r="P2594" i="1"/>
  <c r="N2571" i="1"/>
  <c r="AJ2666" i="1"/>
  <c r="AK2666" i="1" s="1"/>
  <c r="N2666" i="1"/>
  <c r="AJ2650" i="1"/>
  <c r="AK2650" i="1" s="1"/>
  <c r="N2650" i="1"/>
  <c r="AJ2634" i="1"/>
  <c r="AK2634" i="1" s="1"/>
  <c r="N2634" i="1"/>
  <c r="AJ2610" i="1"/>
  <c r="AK2610" i="1" s="1"/>
  <c r="N2610" i="1"/>
  <c r="AJ2586" i="1"/>
  <c r="AK2586" i="1" s="1"/>
  <c r="N2586" i="1"/>
  <c r="D2658" i="1"/>
  <c r="D2642" i="1"/>
  <c r="D2593" i="1"/>
  <c r="AJ2713" i="1"/>
  <c r="AK2713" i="1" s="1"/>
  <c r="AJ2705" i="1"/>
  <c r="AK2705" i="1" s="1"/>
  <c r="AJ2697" i="1"/>
  <c r="AK2697" i="1" s="1"/>
  <c r="AJ2689" i="1"/>
  <c r="AK2689" i="1" s="1"/>
  <c r="AJ2681" i="1"/>
  <c r="AK2681" i="1" s="1"/>
  <c r="AJ2673" i="1"/>
  <c r="AK2673" i="1" s="1"/>
  <c r="AJ2665" i="1"/>
  <c r="AK2665" i="1" s="1"/>
  <c r="AJ2657" i="1"/>
  <c r="AK2657" i="1" s="1"/>
  <c r="AJ2649" i="1"/>
  <c r="AK2649" i="1" s="1"/>
  <c r="AJ2641" i="1"/>
  <c r="AK2641" i="1" s="1"/>
  <c r="AJ2633" i="1"/>
  <c r="AK2633" i="1" s="1"/>
  <c r="AJ2625" i="1"/>
  <c r="AK2625" i="1" s="1"/>
  <c r="AJ2617" i="1"/>
  <c r="AK2617" i="1" s="1"/>
  <c r="AJ2609" i="1"/>
  <c r="AK2609" i="1" s="1"/>
  <c r="AJ2601" i="1"/>
  <c r="AK2601" i="1" s="1"/>
  <c r="AJ2593" i="1"/>
  <c r="AK2593" i="1" s="1"/>
  <c r="AJ2585" i="1"/>
  <c r="AK2585" i="1" s="1"/>
  <c r="AJ2577" i="1"/>
  <c r="AK2577" i="1" s="1"/>
  <c r="AJ2569" i="1"/>
  <c r="AK2569" i="1" s="1"/>
  <c r="AJ2561" i="1"/>
  <c r="AK2561" i="1" s="1"/>
  <c r="AJ2553" i="1"/>
  <c r="AK2553" i="1" s="1"/>
  <c r="AJ2545" i="1"/>
  <c r="AK2545" i="1" s="1"/>
  <c r="AJ2537" i="1"/>
  <c r="AK2537" i="1" s="1"/>
  <c r="AJ2529" i="1"/>
  <c r="AK2529" i="1" s="1"/>
  <c r="AJ2521" i="1"/>
  <c r="AK2521" i="1" s="1"/>
  <c r="AJ2513" i="1"/>
  <c r="AK2513" i="1" s="1"/>
  <c r="AJ2505" i="1"/>
  <c r="AK2505" i="1" s="1"/>
  <c r="AJ2497" i="1"/>
  <c r="AK2497" i="1" s="1"/>
  <c r="AJ2489" i="1"/>
  <c r="AK2489" i="1" s="1"/>
  <c r="AJ2481" i="1"/>
  <c r="AK2481" i="1" s="1"/>
  <c r="AJ2473" i="1"/>
  <c r="AK2473" i="1" s="1"/>
  <c r="AJ2465" i="1"/>
  <c r="AK2465" i="1" s="1"/>
  <c r="AJ2457" i="1"/>
  <c r="AK2457" i="1" s="1"/>
  <c r="AJ2449" i="1"/>
  <c r="AK2449" i="1" s="1"/>
  <c r="AJ2441" i="1"/>
  <c r="AK2441" i="1" s="1"/>
  <c r="AJ2433" i="1"/>
  <c r="AK2433" i="1" s="1"/>
  <c r="AJ2425" i="1"/>
  <c r="AK2425" i="1" s="1"/>
  <c r="AJ2417" i="1"/>
  <c r="AK2417" i="1" s="1"/>
  <c r="AJ2410" i="1"/>
  <c r="AK2410" i="1" s="1"/>
  <c r="AJ2402" i="1"/>
  <c r="AK2402" i="1" s="1"/>
  <c r="AJ2394" i="1"/>
  <c r="AK2394" i="1" s="1"/>
  <c r="AJ2386" i="1"/>
  <c r="AK2386" i="1" s="1"/>
  <c r="AJ2378" i="1"/>
  <c r="AK2378" i="1" s="1"/>
  <c r="AJ2370" i="1"/>
  <c r="AK2370" i="1" s="1"/>
  <c r="N2702" i="1"/>
  <c r="N2686" i="1"/>
  <c r="N2670" i="1"/>
  <c r="N2654" i="1"/>
  <c r="N2646" i="1"/>
  <c r="N2638" i="1"/>
  <c r="N2622" i="1"/>
  <c r="N2606" i="1"/>
  <c r="N2590" i="1"/>
  <c r="N2715" i="1"/>
  <c r="N2699" i="1"/>
  <c r="N2658" i="1"/>
  <c r="N2619" i="1"/>
  <c r="P2593" i="1"/>
  <c r="AD2593" i="1" s="1"/>
  <c r="P2570" i="1"/>
  <c r="AB2570" i="1" s="1"/>
  <c r="O2490" i="1"/>
  <c r="N2418" i="1"/>
  <c r="AJ2691" i="1"/>
  <c r="AK2691" i="1" s="1"/>
  <c r="D2664" i="1"/>
  <c r="D2394" i="1"/>
  <c r="AD2712" i="1"/>
  <c r="AB2712" i="1"/>
  <c r="AC2712" i="1"/>
  <c r="AE2712" i="1"/>
  <c r="AA2712" i="1"/>
  <c r="O2712" i="1"/>
  <c r="P2712" i="1"/>
  <c r="AA2704" i="1"/>
  <c r="AB2704" i="1"/>
  <c r="AD2704" i="1"/>
  <c r="AE2704" i="1"/>
  <c r="AC2704" i="1"/>
  <c r="AA2696" i="1"/>
  <c r="B2696" i="1" s="1"/>
  <c r="AB2696" i="1"/>
  <c r="AC2696" i="1"/>
  <c r="AD2696" i="1"/>
  <c r="O2696" i="1"/>
  <c r="P2696" i="1"/>
  <c r="AE2696" i="1"/>
  <c r="AC2688" i="1"/>
  <c r="AE2688" i="1"/>
  <c r="AB2688" i="1"/>
  <c r="AD2688" i="1"/>
  <c r="AA2688" i="1"/>
  <c r="AC2680" i="1"/>
  <c r="AD2680" i="1"/>
  <c r="AE2680" i="1"/>
  <c r="AA2680" i="1"/>
  <c r="AB2680" i="1"/>
  <c r="O2680" i="1"/>
  <c r="P2680" i="1"/>
  <c r="AA2672" i="1"/>
  <c r="B2672" i="1" s="1"/>
  <c r="AC2672" i="1"/>
  <c r="AB2672" i="1"/>
  <c r="AD2672" i="1"/>
  <c r="AE2672" i="1"/>
  <c r="P2672" i="1"/>
  <c r="AA2664" i="1"/>
  <c r="B2664" i="1" s="1"/>
  <c r="AC2664" i="1"/>
  <c r="AB2664" i="1"/>
  <c r="AD2664" i="1"/>
  <c r="AE2664" i="1"/>
  <c r="O2664" i="1"/>
  <c r="P2664" i="1"/>
  <c r="AD2656" i="1"/>
  <c r="AB2656" i="1"/>
  <c r="AA2656" i="1"/>
  <c r="B2656" i="1" s="1"/>
  <c r="AC2656" i="1"/>
  <c r="AE2656" i="1"/>
  <c r="O2656" i="1"/>
  <c r="AE2648" i="1"/>
  <c r="AC2648" i="1"/>
  <c r="AD2648" i="1"/>
  <c r="AA2648" i="1"/>
  <c r="B2648" i="1" s="1"/>
  <c r="AB2648" i="1"/>
  <c r="O2648" i="1"/>
  <c r="P2648" i="1"/>
  <c r="AC2640" i="1"/>
  <c r="AB2640" i="1"/>
  <c r="AE2640" i="1"/>
  <c r="AA2640" i="1"/>
  <c r="B2640" i="1" s="1"/>
  <c r="AD2640" i="1"/>
  <c r="AE2632" i="1"/>
  <c r="AA2632" i="1"/>
  <c r="B2632" i="1" s="1"/>
  <c r="AB2632" i="1"/>
  <c r="AC2632" i="1"/>
  <c r="O2632" i="1"/>
  <c r="P2632" i="1"/>
  <c r="AD2632" i="1"/>
  <c r="AC2624" i="1"/>
  <c r="AA2624" i="1"/>
  <c r="AB2624" i="1"/>
  <c r="AD2624" i="1"/>
  <c r="AE2624" i="1"/>
  <c r="AB2616" i="1"/>
  <c r="AC2616" i="1"/>
  <c r="AA2616" i="1"/>
  <c r="B2616" i="1" s="1"/>
  <c r="AD2616" i="1"/>
  <c r="AE2616" i="1"/>
  <c r="O2616" i="1"/>
  <c r="P2616" i="1"/>
  <c r="AE2608" i="1"/>
  <c r="AA2608" i="1"/>
  <c r="B2608" i="1" s="1"/>
  <c r="AD2608" i="1"/>
  <c r="AB2608" i="1"/>
  <c r="AC2608" i="1"/>
  <c r="P2608" i="1"/>
  <c r="AC2600" i="1"/>
  <c r="AD2600" i="1"/>
  <c r="AB2600" i="1"/>
  <c r="AA2600" i="1"/>
  <c r="B2600" i="1" s="1"/>
  <c r="AE2600" i="1"/>
  <c r="O2600" i="1"/>
  <c r="P2600" i="1"/>
  <c r="AB2592" i="1"/>
  <c r="AA2592" i="1"/>
  <c r="AE2592" i="1"/>
  <c r="AA2584" i="1"/>
  <c r="AC2584" i="1"/>
  <c r="AD2584" i="1"/>
  <c r="AE2584" i="1"/>
  <c r="AB2584" i="1"/>
  <c r="O2584" i="1"/>
  <c r="P2584" i="1"/>
  <c r="AC2576" i="1"/>
  <c r="AE2576" i="1"/>
  <c r="AD2576" i="1"/>
  <c r="AA2568" i="1"/>
  <c r="B2568" i="1" s="1"/>
  <c r="AC2568" i="1"/>
  <c r="AD2568" i="1"/>
  <c r="AE2568" i="1"/>
  <c r="AB2568" i="1"/>
  <c r="P2568" i="1"/>
  <c r="O2568" i="1"/>
  <c r="AE2560" i="1"/>
  <c r="AA2560" i="1"/>
  <c r="AB2560" i="1"/>
  <c r="AC2560" i="1"/>
  <c r="AD2560" i="1"/>
  <c r="P2560" i="1"/>
  <c r="O2560" i="1"/>
  <c r="AC2552" i="1"/>
  <c r="AA2552" i="1"/>
  <c r="B2552" i="1" s="1"/>
  <c r="C2552" i="1" s="1"/>
  <c r="AB2552" i="1"/>
  <c r="P2552" i="1"/>
  <c r="AE2552" i="1" s="1"/>
  <c r="O2552" i="1"/>
  <c r="AD2552" i="1" s="1"/>
  <c r="AB2544" i="1"/>
  <c r="AA2544" i="1"/>
  <c r="AD2544" i="1"/>
  <c r="AE2544" i="1"/>
  <c r="AC2544" i="1"/>
  <c r="P2544" i="1"/>
  <c r="O2544" i="1"/>
  <c r="AD2536" i="1"/>
  <c r="AE2536" i="1"/>
  <c r="AA2536" i="1"/>
  <c r="B2536" i="1" s="1"/>
  <c r="C2536" i="1" s="1"/>
  <c r="AC2536" i="1"/>
  <c r="AB2536" i="1"/>
  <c r="P2536" i="1"/>
  <c r="O2536" i="1"/>
  <c r="AD2528" i="1"/>
  <c r="AA2528" i="1"/>
  <c r="AB2528" i="1"/>
  <c r="AC2528" i="1"/>
  <c r="AE2528" i="1"/>
  <c r="P2528" i="1"/>
  <c r="O2528" i="1"/>
  <c r="AB2520" i="1"/>
  <c r="AD2520" i="1"/>
  <c r="AA2520" i="1"/>
  <c r="B2520" i="1" s="1"/>
  <c r="C2520" i="1" s="1"/>
  <c r="AC2520" i="1"/>
  <c r="AE2520" i="1"/>
  <c r="P2520" i="1"/>
  <c r="O2520" i="1"/>
  <c r="AB2512" i="1"/>
  <c r="AD2512" i="1"/>
  <c r="AA2512" i="1"/>
  <c r="AC2512" i="1"/>
  <c r="AE2512" i="1"/>
  <c r="P2512" i="1"/>
  <c r="O2512" i="1"/>
  <c r="AB2504" i="1"/>
  <c r="AA2504" i="1"/>
  <c r="B2504" i="1" s="1"/>
  <c r="AC2504" i="1"/>
  <c r="AD2504" i="1"/>
  <c r="AE2504" i="1"/>
  <c r="P2504" i="1"/>
  <c r="O2504" i="1"/>
  <c r="AB2496" i="1"/>
  <c r="AA2496" i="1"/>
  <c r="AC2496" i="1"/>
  <c r="AD2496" i="1"/>
  <c r="AE2496" i="1"/>
  <c r="P2496" i="1"/>
  <c r="O2496" i="1"/>
  <c r="AD2488" i="1"/>
  <c r="AE2488" i="1"/>
  <c r="AA2488" i="1"/>
  <c r="B2488" i="1" s="1"/>
  <c r="AB2488" i="1"/>
  <c r="AC2488" i="1"/>
  <c r="O2488" i="1"/>
  <c r="P2488" i="1"/>
  <c r="AD2480" i="1"/>
  <c r="AE2480" i="1"/>
  <c r="AA2480" i="1"/>
  <c r="AB2480" i="1"/>
  <c r="AC2480" i="1"/>
  <c r="P2480" i="1"/>
  <c r="O2480" i="1"/>
  <c r="AB2472" i="1"/>
  <c r="AE2472" i="1"/>
  <c r="AA2472" i="1"/>
  <c r="B2472" i="1" s="1"/>
  <c r="C2472" i="1" s="1"/>
  <c r="AC2472" i="1"/>
  <c r="AD2472" i="1"/>
  <c r="O2472" i="1"/>
  <c r="P2472" i="1"/>
  <c r="AB2464" i="1"/>
  <c r="AC2464" i="1"/>
  <c r="AE2464" i="1"/>
  <c r="AA2464" i="1"/>
  <c r="AD2464" i="1"/>
  <c r="P2464" i="1"/>
  <c r="AA2456" i="1"/>
  <c r="AB2456" i="1"/>
  <c r="AC2456" i="1"/>
  <c r="AD2456" i="1"/>
  <c r="AE2456" i="1"/>
  <c r="O2456" i="1"/>
  <c r="P2456" i="1"/>
  <c r="AA2448" i="1"/>
  <c r="B2448" i="1" s="1"/>
  <c r="C2448" i="1" s="1"/>
  <c r="AB2448" i="1"/>
  <c r="AC2448" i="1"/>
  <c r="O2448" i="1"/>
  <c r="AD2448" i="1" s="1"/>
  <c r="P2448" i="1"/>
  <c r="AE2448" i="1" s="1"/>
  <c r="AA2440" i="1"/>
  <c r="AB2440" i="1"/>
  <c r="AC2440" i="1"/>
  <c r="AD2440" i="1"/>
  <c r="AE2440" i="1"/>
  <c r="O2440" i="1"/>
  <c r="P2440" i="1"/>
  <c r="AA2432" i="1"/>
  <c r="B2432" i="1" s="1"/>
  <c r="C2432" i="1" s="1"/>
  <c r="AB2432" i="1"/>
  <c r="AC2432" i="1"/>
  <c r="AD2432" i="1"/>
  <c r="AE2432" i="1"/>
  <c r="O2432" i="1"/>
  <c r="P2432" i="1"/>
  <c r="AA2424" i="1"/>
  <c r="AB2424" i="1"/>
  <c r="AC2424" i="1"/>
  <c r="AD2424" i="1"/>
  <c r="AE2424" i="1"/>
  <c r="O2424" i="1"/>
  <c r="P2424" i="1"/>
  <c r="AA2416" i="1"/>
  <c r="B2416" i="1" s="1"/>
  <c r="C2416" i="1" s="1"/>
  <c r="AB2416" i="1"/>
  <c r="AC2416" i="1"/>
  <c r="AD2416" i="1"/>
  <c r="AE2416" i="1"/>
  <c r="O2416" i="1"/>
  <c r="P2416" i="1"/>
  <c r="AC2409" i="1"/>
  <c r="AD2409" i="1"/>
  <c r="AE2409" i="1"/>
  <c r="O2409" i="1"/>
  <c r="AA2409" i="1" s="1"/>
  <c r="P2409" i="1"/>
  <c r="AB2409" i="1" s="1"/>
  <c r="AA2401" i="1"/>
  <c r="B2401" i="1" s="1"/>
  <c r="C2401" i="1" s="1"/>
  <c r="AB2401" i="1"/>
  <c r="AC2401" i="1"/>
  <c r="AD2401" i="1"/>
  <c r="AE2401" i="1"/>
  <c r="O2401" i="1"/>
  <c r="P2401" i="1"/>
  <c r="AA2393" i="1"/>
  <c r="AB2393" i="1"/>
  <c r="AC2393" i="1"/>
  <c r="AD2393" i="1"/>
  <c r="AE2393" i="1"/>
  <c r="P2393" i="1"/>
  <c r="O2393" i="1"/>
  <c r="AC2385" i="1"/>
  <c r="AD2385" i="1"/>
  <c r="AE2385" i="1"/>
  <c r="O2385" i="1"/>
  <c r="AA2385" i="1" s="1"/>
  <c r="P2385" i="1"/>
  <c r="AB2385" i="1" s="1"/>
  <c r="AE2377" i="1"/>
  <c r="AA2377" i="1"/>
  <c r="AB2377" i="1"/>
  <c r="AC2377" i="1"/>
  <c r="AD2377" i="1"/>
  <c r="O2377" i="1"/>
  <c r="P2377" i="1"/>
  <c r="AC2369" i="1"/>
  <c r="AD2369" i="1"/>
  <c r="AE2369" i="1"/>
  <c r="O2369" i="1"/>
  <c r="AA2369" i="1" s="1"/>
  <c r="B2369" i="1" s="1"/>
  <c r="C2369" i="1" s="1"/>
  <c r="D2437" i="1"/>
  <c r="P2677" i="1"/>
  <c r="P2657" i="1"/>
  <c r="P2636" i="1"/>
  <c r="AD2636" i="1" s="1"/>
  <c r="P2592" i="1"/>
  <c r="AD2592" i="1" s="1"/>
  <c r="P2566" i="1"/>
  <c r="P2417" i="1"/>
  <c r="AB2417" i="1" s="1"/>
  <c r="P2674" i="1"/>
  <c r="P2656" i="1"/>
  <c r="O2636" i="1"/>
  <c r="AC2636" i="1" s="1"/>
  <c r="AC2711" i="1"/>
  <c r="AD2711" i="1"/>
  <c r="AE2711" i="1"/>
  <c r="AA2703" i="1"/>
  <c r="AB2703" i="1"/>
  <c r="AC2703" i="1"/>
  <c r="AD2703" i="1"/>
  <c r="AE2703" i="1"/>
  <c r="O2703" i="1"/>
  <c r="P2703" i="1"/>
  <c r="AA2695" i="1"/>
  <c r="AB2695" i="1"/>
  <c r="AC2695" i="1"/>
  <c r="AD2695" i="1"/>
  <c r="AE2695" i="1"/>
  <c r="P2695" i="1"/>
  <c r="AB2687" i="1"/>
  <c r="AC2687" i="1"/>
  <c r="AD2687" i="1"/>
  <c r="AE2687" i="1"/>
  <c r="AA2687" i="1"/>
  <c r="O2687" i="1"/>
  <c r="P2687" i="1"/>
  <c r="AE2679" i="1"/>
  <c r="AA2679" i="1"/>
  <c r="B2679" i="1" s="1"/>
  <c r="AB2679" i="1"/>
  <c r="AC2679" i="1"/>
  <c r="P2679" i="1"/>
  <c r="AD2679" i="1"/>
  <c r="AB2671" i="1"/>
  <c r="AD2671" i="1"/>
  <c r="AE2671" i="1"/>
  <c r="AA2671" i="1"/>
  <c r="B2671" i="1" s="1"/>
  <c r="AC2671" i="1"/>
  <c r="O2671" i="1"/>
  <c r="P2671" i="1"/>
  <c r="AA2663" i="1"/>
  <c r="AB2663" i="1"/>
  <c r="AC2663" i="1"/>
  <c r="AE2663" i="1"/>
  <c r="P2663" i="1"/>
  <c r="AD2663" i="1"/>
  <c r="AC2655" i="1"/>
  <c r="AB2655" i="1"/>
  <c r="AD2655" i="1"/>
  <c r="AE2655" i="1"/>
  <c r="AA2655" i="1"/>
  <c r="O2655" i="1"/>
  <c r="P2655" i="1"/>
  <c r="AD2647" i="1"/>
  <c r="AC2647" i="1"/>
  <c r="AA2647" i="1"/>
  <c r="AB2647" i="1"/>
  <c r="AE2647" i="1"/>
  <c r="P2647" i="1"/>
  <c r="AB2639" i="1"/>
  <c r="AD2639" i="1"/>
  <c r="AA2639" i="1"/>
  <c r="B2639" i="1" s="1"/>
  <c r="AC2639" i="1"/>
  <c r="AE2639" i="1"/>
  <c r="O2639" i="1"/>
  <c r="P2639" i="1"/>
  <c r="AC2631" i="1"/>
  <c r="AB2631" i="1"/>
  <c r="AD2631" i="1"/>
  <c r="AE2631" i="1"/>
  <c r="P2631" i="1"/>
  <c r="AA2631" i="1"/>
  <c r="AB2623" i="1"/>
  <c r="AA2623" i="1"/>
  <c r="AC2623" i="1"/>
  <c r="O2623" i="1"/>
  <c r="AD2623" i="1" s="1"/>
  <c r="P2623" i="1"/>
  <c r="AE2623" i="1" s="1"/>
  <c r="AD2615" i="1"/>
  <c r="AA2615" i="1"/>
  <c r="B2615" i="1" s="1"/>
  <c r="AB2615" i="1"/>
  <c r="AC2615" i="1"/>
  <c r="AE2615" i="1"/>
  <c r="O2615" i="1"/>
  <c r="P2615" i="1"/>
  <c r="AC2607" i="1"/>
  <c r="AE2607" i="1"/>
  <c r="AA2607" i="1"/>
  <c r="B2607" i="1" s="1"/>
  <c r="AB2607" i="1"/>
  <c r="AD2607" i="1"/>
  <c r="O2607" i="1"/>
  <c r="P2607" i="1"/>
  <c r="AB2599" i="1"/>
  <c r="AE2599" i="1"/>
  <c r="AA2599" i="1"/>
  <c r="AC2599" i="1"/>
  <c r="AD2599" i="1"/>
  <c r="O2599" i="1"/>
  <c r="P2599" i="1"/>
  <c r="AE2591" i="1"/>
  <c r="AA2591" i="1"/>
  <c r="B2591" i="1" s="1"/>
  <c r="AB2591" i="1"/>
  <c r="O2591" i="1"/>
  <c r="AC2591" i="1" s="1"/>
  <c r="P2591" i="1"/>
  <c r="AD2591" i="1" s="1"/>
  <c r="AB2583" i="1"/>
  <c r="AC2583" i="1"/>
  <c r="AD2583" i="1"/>
  <c r="AE2583" i="1"/>
  <c r="AA2583" i="1"/>
  <c r="O2583" i="1"/>
  <c r="P2583" i="1"/>
  <c r="AA2575" i="1"/>
  <c r="B2575" i="1" s="1"/>
  <c r="AB2575" i="1"/>
  <c r="AC2575" i="1"/>
  <c r="AE2575" i="1"/>
  <c r="AD2575" i="1"/>
  <c r="O2575" i="1"/>
  <c r="P2575" i="1"/>
  <c r="AA2567" i="1"/>
  <c r="AB2567" i="1"/>
  <c r="AD2567" i="1"/>
  <c r="AC2567" i="1"/>
  <c r="AE2567" i="1"/>
  <c r="O2567" i="1"/>
  <c r="P2567" i="1"/>
  <c r="AA2559" i="1"/>
  <c r="B2559" i="1" s="1"/>
  <c r="AB2559" i="1"/>
  <c r="AD2559" i="1"/>
  <c r="AE2559" i="1"/>
  <c r="AC2559" i="1"/>
  <c r="O2559" i="1"/>
  <c r="P2559" i="1"/>
  <c r="AC2551" i="1"/>
  <c r="AA2551" i="1"/>
  <c r="AB2551" i="1"/>
  <c r="AD2551" i="1"/>
  <c r="AE2551" i="1"/>
  <c r="O2551" i="1"/>
  <c r="P2551" i="1"/>
  <c r="AE2543" i="1"/>
  <c r="AA2543" i="1"/>
  <c r="B2543" i="1" s="1"/>
  <c r="AD2543" i="1"/>
  <c r="O2543" i="1"/>
  <c r="AB2543" i="1" s="1"/>
  <c r="P2543" i="1"/>
  <c r="AC2543" i="1" s="1"/>
  <c r="AD2535" i="1"/>
  <c r="AA2535" i="1"/>
  <c r="AB2535" i="1"/>
  <c r="AC2535" i="1"/>
  <c r="AE2535" i="1"/>
  <c r="P2535" i="1"/>
  <c r="AC2527" i="1"/>
  <c r="AA2527" i="1"/>
  <c r="B2527" i="1" s="1"/>
  <c r="C2527" i="1" s="1"/>
  <c r="AB2527" i="1"/>
  <c r="AD2527" i="1"/>
  <c r="AE2527" i="1"/>
  <c r="O2527" i="1"/>
  <c r="P2527" i="1"/>
  <c r="AB2519" i="1"/>
  <c r="AA2519" i="1"/>
  <c r="AC2519" i="1"/>
  <c r="AD2519" i="1"/>
  <c r="AE2519" i="1"/>
  <c r="O2519" i="1"/>
  <c r="P2519" i="1"/>
  <c r="AA2511" i="1"/>
  <c r="B2511" i="1" s="1"/>
  <c r="C2511" i="1" s="1"/>
  <c r="AE2511" i="1"/>
  <c r="AB2511" i="1"/>
  <c r="AC2511" i="1"/>
  <c r="AD2511" i="1"/>
  <c r="O2511" i="1"/>
  <c r="P2511" i="1"/>
  <c r="AA2503" i="1"/>
  <c r="AB2503" i="1"/>
  <c r="AC2503" i="1"/>
  <c r="AD2503" i="1"/>
  <c r="AE2503" i="1"/>
  <c r="O2503" i="1"/>
  <c r="P2503" i="1"/>
  <c r="AB2495" i="1"/>
  <c r="AE2495" i="1"/>
  <c r="AA2495" i="1"/>
  <c r="AC2495" i="1"/>
  <c r="AD2495" i="1"/>
  <c r="O2495" i="1"/>
  <c r="P2495" i="1"/>
  <c r="AA2487" i="1"/>
  <c r="AD2487" i="1"/>
  <c r="AB2487" i="1"/>
  <c r="AC2487" i="1"/>
  <c r="AE2487" i="1"/>
  <c r="P2487" i="1"/>
  <c r="O2487" i="1"/>
  <c r="AB2479" i="1"/>
  <c r="AC2479" i="1"/>
  <c r="AA2479" i="1"/>
  <c r="AD2479" i="1"/>
  <c r="AE2479" i="1"/>
  <c r="P2479" i="1"/>
  <c r="O2479" i="1"/>
  <c r="AA2471" i="1"/>
  <c r="AB2471" i="1"/>
  <c r="AC2471" i="1"/>
  <c r="AD2471" i="1"/>
  <c r="AE2471" i="1"/>
  <c r="O2471" i="1"/>
  <c r="P2471" i="1"/>
  <c r="AA2463" i="1"/>
  <c r="AB2463" i="1"/>
  <c r="AE2463" i="1"/>
  <c r="P2463" i="1"/>
  <c r="AD2463" i="1" s="1"/>
  <c r="O2463" i="1"/>
  <c r="AC2463" i="1" s="1"/>
  <c r="AA2455" i="1"/>
  <c r="AB2455" i="1"/>
  <c r="AD2455" i="1"/>
  <c r="AE2455" i="1"/>
  <c r="AC2455" i="1"/>
  <c r="O2455" i="1"/>
  <c r="P2455" i="1"/>
  <c r="AA2447" i="1"/>
  <c r="B2447" i="1" s="1"/>
  <c r="C2447" i="1" s="1"/>
  <c r="AC2447" i="1"/>
  <c r="AB2447" i="1"/>
  <c r="P2447" i="1"/>
  <c r="AE2447" i="1" s="1"/>
  <c r="O2447" i="1"/>
  <c r="AD2447" i="1" s="1"/>
  <c r="AA2439" i="1"/>
  <c r="AB2439" i="1"/>
  <c r="AC2439" i="1"/>
  <c r="AE2439" i="1"/>
  <c r="AD2439" i="1"/>
  <c r="O2439" i="1"/>
  <c r="P2439" i="1"/>
  <c r="AC2431" i="1"/>
  <c r="AD2431" i="1"/>
  <c r="AE2431" i="1"/>
  <c r="O2431" i="1"/>
  <c r="AA2431" i="1" s="1"/>
  <c r="B2431" i="1" s="1"/>
  <c r="C2431" i="1" s="1"/>
  <c r="P2431" i="1"/>
  <c r="AB2431" i="1" s="1"/>
  <c r="AA2423" i="1"/>
  <c r="AB2423" i="1"/>
  <c r="AC2423" i="1"/>
  <c r="AD2423" i="1"/>
  <c r="AE2423" i="1"/>
  <c r="O2423" i="1"/>
  <c r="P2423" i="1"/>
  <c r="AA2415" i="1"/>
  <c r="B2415" i="1" s="1"/>
  <c r="C2415" i="1" s="1"/>
  <c r="AB2415" i="1"/>
  <c r="AC2415" i="1"/>
  <c r="P2415" i="1"/>
  <c r="AE2415" i="1" s="1"/>
  <c r="O2415" i="1"/>
  <c r="AD2415" i="1" s="1"/>
  <c r="AC2408" i="1"/>
  <c r="AD2408" i="1"/>
  <c r="AE2408" i="1"/>
  <c r="O2408" i="1"/>
  <c r="AA2408" i="1" s="1"/>
  <c r="P2408" i="1"/>
  <c r="AB2408" i="1" s="1"/>
  <c r="AC2400" i="1"/>
  <c r="AD2400" i="1"/>
  <c r="AE2400" i="1"/>
  <c r="P2400" i="1"/>
  <c r="AB2400" i="1" s="1"/>
  <c r="O2400" i="1"/>
  <c r="AA2400" i="1" s="1"/>
  <c r="AA2392" i="1"/>
  <c r="AB2392" i="1"/>
  <c r="AC2392" i="1"/>
  <c r="AD2392" i="1"/>
  <c r="AE2392" i="1"/>
  <c r="P2392" i="1"/>
  <c r="O2392" i="1"/>
  <c r="AA2384" i="1"/>
  <c r="AB2384" i="1"/>
  <c r="AC2384" i="1"/>
  <c r="AD2384" i="1"/>
  <c r="AE2384" i="1"/>
  <c r="O2384" i="1"/>
  <c r="P2384" i="1"/>
  <c r="AA2376" i="1"/>
  <c r="AB2376" i="1"/>
  <c r="AC2376" i="1"/>
  <c r="AD2376" i="1"/>
  <c r="AE2376" i="1"/>
  <c r="P2376" i="1"/>
  <c r="O2376" i="1"/>
  <c r="AA2368" i="1"/>
  <c r="AB2368" i="1"/>
  <c r="AC2368" i="1"/>
  <c r="AD2368" i="1"/>
  <c r="AE2368" i="1"/>
  <c r="O2368" i="1"/>
  <c r="P2368" i="1"/>
  <c r="O2711" i="1"/>
  <c r="AA2711" i="1" s="1"/>
  <c r="O2679" i="1"/>
  <c r="AJ2612" i="1"/>
  <c r="AK2612" i="1" s="1"/>
  <c r="AJ2604" i="1"/>
  <c r="AK2604" i="1" s="1"/>
  <c r="AJ2596" i="1"/>
  <c r="AK2596" i="1" s="1"/>
  <c r="AJ2588" i="1"/>
  <c r="AK2588" i="1" s="1"/>
  <c r="AJ2580" i="1"/>
  <c r="AK2580" i="1" s="1"/>
  <c r="AJ2572" i="1"/>
  <c r="AK2572" i="1" s="1"/>
  <c r="AJ2564" i="1"/>
  <c r="AK2564" i="1" s="1"/>
  <c r="AJ2556" i="1"/>
  <c r="AK2556" i="1" s="1"/>
  <c r="AJ2548" i="1"/>
  <c r="AK2548" i="1" s="1"/>
  <c r="AJ2540" i="1"/>
  <c r="AK2540" i="1" s="1"/>
  <c r="AJ2532" i="1"/>
  <c r="AK2532" i="1" s="1"/>
  <c r="AJ2524" i="1"/>
  <c r="AK2524" i="1" s="1"/>
  <c r="AJ2516" i="1"/>
  <c r="AK2516" i="1" s="1"/>
  <c r="AJ2508" i="1"/>
  <c r="AK2508" i="1" s="1"/>
  <c r="AJ2500" i="1"/>
  <c r="AK2500" i="1" s="1"/>
  <c r="AJ2492" i="1"/>
  <c r="AK2492" i="1" s="1"/>
  <c r="AJ2484" i="1"/>
  <c r="AK2484" i="1" s="1"/>
  <c r="AJ2476" i="1"/>
  <c r="AK2476" i="1" s="1"/>
  <c r="AJ2468" i="1"/>
  <c r="AK2468" i="1" s="1"/>
  <c r="AJ2460" i="1"/>
  <c r="AK2460" i="1" s="1"/>
  <c r="AJ2452" i="1"/>
  <c r="AK2452" i="1" s="1"/>
  <c r="AJ2444" i="1"/>
  <c r="AK2444" i="1" s="1"/>
  <c r="AJ2436" i="1"/>
  <c r="AK2436" i="1" s="1"/>
  <c r="AJ2428" i="1"/>
  <c r="AK2428" i="1" s="1"/>
  <c r="AJ2420" i="1"/>
  <c r="AK2420" i="1" s="1"/>
  <c r="AJ2413" i="1"/>
  <c r="AK2413" i="1" s="1"/>
  <c r="AJ2405" i="1"/>
  <c r="AK2405" i="1" s="1"/>
  <c r="AJ2397" i="1"/>
  <c r="AK2397" i="1" s="1"/>
  <c r="AJ2389" i="1"/>
  <c r="AK2389" i="1" s="1"/>
  <c r="AJ2381" i="1"/>
  <c r="AK2381" i="1" s="1"/>
  <c r="AJ2373" i="1"/>
  <c r="AK2373" i="1" s="1"/>
  <c r="N2713" i="1"/>
  <c r="N2705" i="1"/>
  <c r="N2697" i="1"/>
  <c r="N2689" i="1"/>
  <c r="N2681" i="1"/>
  <c r="N2673" i="1"/>
  <c r="N2665" i="1"/>
  <c r="N2657" i="1"/>
  <c r="N2649" i="1"/>
  <c r="N2641" i="1"/>
  <c r="N2633" i="1"/>
  <c r="N2625" i="1"/>
  <c r="N2617" i="1"/>
  <c r="N2609" i="1"/>
  <c r="N2601" i="1"/>
  <c r="N2593" i="1"/>
  <c r="N2585" i="1"/>
  <c r="N2577" i="1"/>
  <c r="N2569" i="1"/>
  <c r="N2561" i="1"/>
  <c r="N2553" i="1"/>
  <c r="N2545" i="1"/>
  <c r="N2537" i="1"/>
  <c r="N2529" i="1"/>
  <c r="N2521" i="1"/>
  <c r="N2513" i="1"/>
  <c r="N2497" i="1"/>
  <c r="N2489" i="1"/>
  <c r="N2481" i="1"/>
  <c r="N2473" i="1"/>
  <c r="N2465" i="1"/>
  <c r="N2457" i="1"/>
  <c r="N2449" i="1"/>
  <c r="N2441" i="1"/>
  <c r="N2433" i="1"/>
  <c r="N2425" i="1"/>
  <c r="N2417" i="1"/>
  <c r="N2410" i="1"/>
  <c r="N2402" i="1"/>
  <c r="N2386" i="1"/>
  <c r="N2378" i="1"/>
  <c r="N2370" i="1"/>
  <c r="P2494" i="1"/>
  <c r="AE2646" i="1"/>
  <c r="N2484" i="1"/>
  <c r="N2460" i="1"/>
  <c r="N2444" i="1"/>
  <c r="N2420" i="1"/>
  <c r="N2397" i="1"/>
  <c r="N2389" i="1"/>
  <c r="N2373" i="1"/>
  <c r="AB2694" i="1"/>
  <c r="AA2694" i="1"/>
  <c r="AC2694" i="1"/>
  <c r="AA2686" i="1"/>
  <c r="B2686" i="1" s="1"/>
  <c r="AB2686" i="1"/>
  <c r="AC2686" i="1"/>
  <c r="AB2678" i="1"/>
  <c r="AA2678" i="1"/>
  <c r="AC2678" i="1"/>
  <c r="AE2670" i="1"/>
  <c r="AA2670" i="1"/>
  <c r="B2670" i="1" s="1"/>
  <c r="AB2670" i="1"/>
  <c r="AC2670" i="1"/>
  <c r="AD2670" i="1"/>
  <c r="AA2662" i="1"/>
  <c r="B2662" i="1" s="1"/>
  <c r="AE2662" i="1"/>
  <c r="AC2662" i="1"/>
  <c r="AD2662" i="1"/>
  <c r="AE2654" i="1"/>
  <c r="AA2654" i="1"/>
  <c r="B2654" i="1" s="1"/>
  <c r="AB2654" i="1"/>
  <c r="AD2646" i="1"/>
  <c r="AA2646" i="1"/>
  <c r="AB2646" i="1"/>
  <c r="AA2638" i="1"/>
  <c r="AC2638" i="1"/>
  <c r="AD2638" i="1"/>
  <c r="AE2638" i="1"/>
  <c r="AE2630" i="1"/>
  <c r="AA2630" i="1"/>
  <c r="AB2630" i="1"/>
  <c r="AC2630" i="1"/>
  <c r="AD2622" i="1"/>
  <c r="AA2622" i="1"/>
  <c r="B2622" i="1" s="1"/>
  <c r="AB2622" i="1"/>
  <c r="AE2622" i="1"/>
  <c r="AB2614" i="1"/>
  <c r="AE2614" i="1"/>
  <c r="AA2614" i="1"/>
  <c r="B2614" i="1" s="1"/>
  <c r="AC2614" i="1"/>
  <c r="AD2614" i="1"/>
  <c r="AA2606" i="1"/>
  <c r="AE2606" i="1"/>
  <c r="AD2606" i="1"/>
  <c r="AB2606" i="1"/>
  <c r="AC2606" i="1"/>
  <c r="AA2598" i="1"/>
  <c r="AC2598" i="1"/>
  <c r="AB2598" i="1"/>
  <c r="AD2598" i="1"/>
  <c r="AE2598" i="1"/>
  <c r="AB2590" i="1"/>
  <c r="AC2590" i="1"/>
  <c r="AA2590" i="1"/>
  <c r="B2590" i="1" s="1"/>
  <c r="C2590" i="1" s="1"/>
  <c r="AD2582" i="1"/>
  <c r="AE2582" i="1"/>
  <c r="AB2582" i="1"/>
  <c r="AC2582" i="1"/>
  <c r="AA2582" i="1"/>
  <c r="AB2574" i="1"/>
  <c r="AC2574" i="1"/>
  <c r="AE2574" i="1"/>
  <c r="AA2574" i="1"/>
  <c r="B2574" i="1" s="1"/>
  <c r="AD2574" i="1"/>
  <c r="AA2566" i="1"/>
  <c r="B2566" i="1" s="1"/>
  <c r="AC2566" i="1"/>
  <c r="AD2566" i="1"/>
  <c r="AE2566" i="1"/>
  <c r="AB2566" i="1"/>
  <c r="AB2558" i="1"/>
  <c r="AC2558" i="1"/>
  <c r="AA2558" i="1"/>
  <c r="B2558" i="1" s="1"/>
  <c r="C2558" i="1" s="1"/>
  <c r="AA2550" i="1"/>
  <c r="B2550" i="1" s="1"/>
  <c r="AB2550" i="1"/>
  <c r="AC2550" i="1"/>
  <c r="AE2550" i="1"/>
  <c r="AD2550" i="1"/>
  <c r="AA2542" i="1"/>
  <c r="AB2542" i="1"/>
  <c r="AC2542" i="1"/>
  <c r="AE2542" i="1"/>
  <c r="AD2542" i="1"/>
  <c r="AD2534" i="1"/>
  <c r="AA2534" i="1"/>
  <c r="AB2534" i="1"/>
  <c r="AE2534" i="1"/>
  <c r="AC2534" i="1"/>
  <c r="AD2526" i="1"/>
  <c r="AA2526" i="1"/>
  <c r="B2526" i="1" s="1"/>
  <c r="C2526" i="1" s="1"/>
  <c r="AB2526" i="1"/>
  <c r="AC2526" i="1"/>
  <c r="AE2526" i="1"/>
  <c r="AB2518" i="1"/>
  <c r="AA2518" i="1"/>
  <c r="AC2518" i="1"/>
  <c r="AD2518" i="1"/>
  <c r="AE2518" i="1"/>
  <c r="AB2510" i="1"/>
  <c r="AA2510" i="1"/>
  <c r="AC2510" i="1"/>
  <c r="AD2510" i="1"/>
  <c r="AE2510" i="1"/>
  <c r="AD2502" i="1"/>
  <c r="AA2502" i="1"/>
  <c r="B2502" i="1" s="1"/>
  <c r="C2502" i="1" s="1"/>
  <c r="AB2502" i="1"/>
  <c r="AC2502" i="1"/>
  <c r="AE2502" i="1"/>
  <c r="AD2494" i="1"/>
  <c r="AA2494" i="1"/>
  <c r="B2494" i="1" s="1"/>
  <c r="C2494" i="1" s="1"/>
  <c r="AB2494" i="1"/>
  <c r="AC2494" i="1"/>
  <c r="AE2494" i="1"/>
  <c r="AB2486" i="1"/>
  <c r="AD2486" i="1"/>
  <c r="AC2486" i="1"/>
  <c r="AE2486" i="1"/>
  <c r="AA2486" i="1"/>
  <c r="B2486" i="1" s="1"/>
  <c r="O2486" i="1"/>
  <c r="P2486" i="1"/>
  <c r="AB2478" i="1"/>
  <c r="AD2478" i="1"/>
  <c r="AC2478" i="1"/>
  <c r="AE2478" i="1"/>
  <c r="AA2478" i="1"/>
  <c r="O2478" i="1"/>
  <c r="P2478" i="1"/>
  <c r="AB2470" i="1"/>
  <c r="AC2470" i="1"/>
  <c r="AA2470" i="1"/>
  <c r="B2470" i="1" s="1"/>
  <c r="C2470" i="1" s="1"/>
  <c r="AD2470" i="1"/>
  <c r="AE2470" i="1"/>
  <c r="O2470" i="1"/>
  <c r="P2470" i="1"/>
  <c r="AB2462" i="1"/>
  <c r="AA2462" i="1"/>
  <c r="AE2462" i="1"/>
  <c r="P2462" i="1"/>
  <c r="AD2462" i="1" s="1"/>
  <c r="AE2454" i="1"/>
  <c r="AA2454" i="1"/>
  <c r="AB2454" i="1"/>
  <c r="AC2454" i="1"/>
  <c r="AD2454" i="1"/>
  <c r="O2454" i="1"/>
  <c r="AA2446" i="1"/>
  <c r="AB2446" i="1"/>
  <c r="AC2446" i="1"/>
  <c r="AD2446" i="1"/>
  <c r="P2446" i="1"/>
  <c r="AE2446" i="1" s="1"/>
  <c r="AC2438" i="1"/>
  <c r="AD2438" i="1"/>
  <c r="AE2438" i="1"/>
  <c r="AA2438" i="1"/>
  <c r="B2438" i="1" s="1"/>
  <c r="AB2438" i="1"/>
  <c r="O2438" i="1"/>
  <c r="P2438" i="1"/>
  <c r="AB2430" i="1"/>
  <c r="AC2430" i="1"/>
  <c r="AD2430" i="1"/>
  <c r="AE2430" i="1"/>
  <c r="AA2430" i="1"/>
  <c r="O2430" i="1"/>
  <c r="P2430" i="1"/>
  <c r="AA2422" i="1"/>
  <c r="AB2422" i="1"/>
  <c r="AC2422" i="1"/>
  <c r="AD2422" i="1"/>
  <c r="AE2422" i="1"/>
  <c r="O2422" i="1"/>
  <c r="AA2407" i="1"/>
  <c r="B2407" i="1" s="1"/>
  <c r="C2407" i="1" s="1"/>
  <c r="AB2407" i="1"/>
  <c r="AC2407" i="1"/>
  <c r="O2407" i="1"/>
  <c r="AD2407" i="1" s="1"/>
  <c r="P2407" i="1"/>
  <c r="AE2407" i="1" s="1"/>
  <c r="AC2399" i="1"/>
  <c r="AD2399" i="1"/>
  <c r="AE2399" i="1"/>
  <c r="P2399" i="1"/>
  <c r="AB2399" i="1" s="1"/>
  <c r="AA2391" i="1"/>
  <c r="B2391" i="1" s="1"/>
  <c r="C2391" i="1" s="1"/>
  <c r="AB2391" i="1"/>
  <c r="AC2391" i="1"/>
  <c r="AD2391" i="1"/>
  <c r="AE2391" i="1"/>
  <c r="O2391" i="1"/>
  <c r="P2391" i="1"/>
  <c r="AA2383" i="1"/>
  <c r="B2383" i="1" s="1"/>
  <c r="C2383" i="1" s="1"/>
  <c r="AB2383" i="1"/>
  <c r="AC2383" i="1"/>
  <c r="AD2383" i="1"/>
  <c r="AE2383" i="1"/>
  <c r="O2383" i="1"/>
  <c r="AA2375" i="1"/>
  <c r="B2375" i="1" s="1"/>
  <c r="C2375" i="1" s="1"/>
  <c r="AB2375" i="1"/>
  <c r="AC2375" i="1"/>
  <c r="AD2375" i="1"/>
  <c r="AE2375" i="1"/>
  <c r="O2375" i="1"/>
  <c r="P2375" i="1"/>
  <c r="D2667" i="1"/>
  <c r="D2651" i="1"/>
  <c r="D2643" i="1"/>
  <c r="D2627" i="1"/>
  <c r="D2603" i="1"/>
  <c r="D2595" i="1"/>
  <c r="D2563" i="1"/>
  <c r="D2547" i="1"/>
  <c r="D2539" i="1"/>
  <c r="D2483" i="1"/>
  <c r="D2459" i="1"/>
  <c r="D2427" i="1"/>
  <c r="D2419" i="1"/>
  <c r="D2404" i="1"/>
  <c r="D2372" i="1"/>
  <c r="P2502" i="1"/>
  <c r="AJ2550" i="1"/>
  <c r="AK2550" i="1" s="1"/>
  <c r="AJ2542" i="1"/>
  <c r="AK2542" i="1" s="1"/>
  <c r="AJ2534" i="1"/>
  <c r="AK2534" i="1" s="1"/>
  <c r="AJ2526" i="1"/>
  <c r="AK2526" i="1" s="1"/>
  <c r="AJ2518" i="1"/>
  <c r="AK2518" i="1" s="1"/>
  <c r="AJ2510" i="1"/>
  <c r="AK2510" i="1" s="1"/>
  <c r="AJ2502" i="1"/>
  <c r="AK2502" i="1" s="1"/>
  <c r="AJ2494" i="1"/>
  <c r="AK2494" i="1" s="1"/>
  <c r="AJ2486" i="1"/>
  <c r="AK2486" i="1" s="1"/>
  <c r="AJ2478" i="1"/>
  <c r="AK2478" i="1" s="1"/>
  <c r="AJ2470" i="1"/>
  <c r="AK2470" i="1" s="1"/>
  <c r="AJ2462" i="1"/>
  <c r="AK2462" i="1" s="1"/>
  <c r="AJ2454" i="1"/>
  <c r="AK2454" i="1" s="1"/>
  <c r="AJ2446" i="1"/>
  <c r="AK2446" i="1" s="1"/>
  <c r="AJ2438" i="1"/>
  <c r="AK2438" i="1" s="1"/>
  <c r="AJ2430" i="1"/>
  <c r="AK2430" i="1" s="1"/>
  <c r="AJ2422" i="1"/>
  <c r="AK2422" i="1" s="1"/>
  <c r="AJ2407" i="1"/>
  <c r="AK2407" i="1" s="1"/>
  <c r="AJ2399" i="1"/>
  <c r="AK2399" i="1" s="1"/>
  <c r="AJ2391" i="1"/>
  <c r="AK2391" i="1" s="1"/>
  <c r="AJ2383" i="1"/>
  <c r="AK2383" i="1" s="1"/>
  <c r="AJ2375" i="1"/>
  <c r="AK2375" i="1" s="1"/>
  <c r="N2491" i="1"/>
  <c r="N2475" i="1"/>
  <c r="N2467" i="1"/>
  <c r="N2459" i="1"/>
  <c r="N2427" i="1"/>
  <c r="N2419" i="1"/>
  <c r="N2412" i="1"/>
  <c r="N2396" i="1"/>
  <c r="N2380" i="1"/>
  <c r="P2686" i="1"/>
  <c r="P2670" i="1"/>
  <c r="P2654" i="1"/>
  <c r="P2638" i="1"/>
  <c r="P2622" i="1"/>
  <c r="P2606" i="1"/>
  <c r="P2590" i="1"/>
  <c r="AE2590" i="1" s="1"/>
  <c r="P2574" i="1"/>
  <c r="O2502" i="1"/>
  <c r="AE2678" i="1"/>
  <c r="AB2662" i="1"/>
  <c r="AD2613" i="1"/>
  <c r="AA2613" i="1"/>
  <c r="B2613" i="1" s="1"/>
  <c r="AB2613" i="1"/>
  <c r="AC2613" i="1"/>
  <c r="AE2613" i="1"/>
  <c r="AB2605" i="1"/>
  <c r="AC2605" i="1"/>
  <c r="AD2605" i="1"/>
  <c r="AE2605" i="1"/>
  <c r="AA2605" i="1"/>
  <c r="AA2597" i="1"/>
  <c r="AB2597" i="1"/>
  <c r="AD2597" i="1"/>
  <c r="AE2597" i="1"/>
  <c r="AC2597" i="1"/>
  <c r="AC2589" i="1"/>
  <c r="AD2589" i="1"/>
  <c r="AA2589" i="1"/>
  <c r="AE2589" i="1"/>
  <c r="AB2589" i="1"/>
  <c r="AA2581" i="1"/>
  <c r="AB2581" i="1"/>
  <c r="AC2581" i="1"/>
  <c r="AD2581" i="1"/>
  <c r="AE2581" i="1"/>
  <c r="AB2573" i="1"/>
  <c r="AC2573" i="1"/>
  <c r="AD2573" i="1"/>
  <c r="AE2573" i="1"/>
  <c r="AA2573" i="1"/>
  <c r="AA2565" i="1"/>
  <c r="AB2565" i="1"/>
  <c r="AC2565" i="1"/>
  <c r="AD2565" i="1"/>
  <c r="AE2565" i="1"/>
  <c r="AB2557" i="1"/>
  <c r="AD2557" i="1"/>
  <c r="AE2557" i="1"/>
  <c r="AA2557" i="1"/>
  <c r="AC2557" i="1"/>
  <c r="O2557" i="1"/>
  <c r="AA2549" i="1"/>
  <c r="AB2549" i="1"/>
  <c r="AC2549" i="1"/>
  <c r="AD2549" i="1"/>
  <c r="AE2549" i="1"/>
  <c r="AC2541" i="1"/>
  <c r="AE2541" i="1"/>
  <c r="AA2541" i="1"/>
  <c r="AB2541" i="1"/>
  <c r="AD2541" i="1"/>
  <c r="O2541" i="1"/>
  <c r="AB2533" i="1"/>
  <c r="AD2533" i="1"/>
  <c r="AA2533" i="1"/>
  <c r="AC2533" i="1"/>
  <c r="AE2533" i="1"/>
  <c r="AA2525" i="1"/>
  <c r="AC2525" i="1"/>
  <c r="AB2525" i="1"/>
  <c r="AD2525" i="1"/>
  <c r="AE2525" i="1"/>
  <c r="O2525" i="1"/>
  <c r="AB2517" i="1"/>
  <c r="AC2517" i="1"/>
  <c r="AD2517" i="1"/>
  <c r="AE2517" i="1"/>
  <c r="AA2517" i="1"/>
  <c r="AE2509" i="1"/>
  <c r="AA2509" i="1"/>
  <c r="AB2509" i="1"/>
  <c r="AC2509" i="1"/>
  <c r="AD2509" i="1"/>
  <c r="O2509" i="1"/>
  <c r="AD2501" i="1"/>
  <c r="AA2501" i="1"/>
  <c r="AB2501" i="1"/>
  <c r="AC2501" i="1"/>
  <c r="AE2501" i="1"/>
  <c r="AC2493" i="1"/>
  <c r="AA2493" i="1"/>
  <c r="AB2493" i="1"/>
  <c r="AD2493" i="1"/>
  <c r="AE2493" i="1"/>
  <c r="O2493" i="1"/>
  <c r="AB2485" i="1"/>
  <c r="AE2485" i="1"/>
  <c r="AA2485" i="1"/>
  <c r="AC2485" i="1"/>
  <c r="AD2485" i="1"/>
  <c r="O2485" i="1"/>
  <c r="AA2477" i="1"/>
  <c r="AD2477" i="1"/>
  <c r="AB2477" i="1"/>
  <c r="AC2477" i="1"/>
  <c r="AE2477" i="1"/>
  <c r="AC2469" i="1"/>
  <c r="AE2469" i="1"/>
  <c r="AA2469" i="1"/>
  <c r="AB2469" i="1"/>
  <c r="AD2469" i="1"/>
  <c r="O2469" i="1"/>
  <c r="AC2461" i="1"/>
  <c r="AE2461" i="1"/>
  <c r="AD2461" i="1"/>
  <c r="O2461" i="1"/>
  <c r="AA2461" i="1" s="1"/>
  <c r="P2461" i="1"/>
  <c r="AB2461" i="1" s="1"/>
  <c r="AA2453" i="1"/>
  <c r="AB2453" i="1"/>
  <c r="AD2453" i="1"/>
  <c r="AE2453" i="1"/>
  <c r="AC2453" i="1"/>
  <c r="O2453" i="1"/>
  <c r="P2453" i="1"/>
  <c r="AA2445" i="1"/>
  <c r="AC2445" i="1"/>
  <c r="AD2445" i="1"/>
  <c r="AE2445" i="1"/>
  <c r="AB2445" i="1"/>
  <c r="P2445" i="1"/>
  <c r="AA2437" i="1"/>
  <c r="AB2437" i="1"/>
  <c r="AC2437" i="1"/>
  <c r="AD2437" i="1"/>
  <c r="AE2437" i="1"/>
  <c r="AA2429" i="1"/>
  <c r="AB2429" i="1"/>
  <c r="AC2429" i="1"/>
  <c r="AD2429" i="1"/>
  <c r="AE2429" i="1"/>
  <c r="O2429" i="1"/>
  <c r="AA2421" i="1"/>
  <c r="AB2421" i="1"/>
  <c r="AC2421" i="1"/>
  <c r="AE2421" i="1"/>
  <c r="P2421" i="1"/>
  <c r="AD2421" i="1" s="1"/>
  <c r="AA2414" i="1"/>
  <c r="B2414" i="1" s="1"/>
  <c r="C2414" i="1" s="1"/>
  <c r="AB2414" i="1"/>
  <c r="AC2414" i="1"/>
  <c r="AD2414" i="1"/>
  <c r="AE2414" i="1"/>
  <c r="AA2406" i="1"/>
  <c r="AB2406" i="1"/>
  <c r="AC2406" i="1"/>
  <c r="AD2406" i="1"/>
  <c r="P2406" i="1"/>
  <c r="AE2406" i="1" s="1"/>
  <c r="AA2398" i="1"/>
  <c r="B2398" i="1" s="1"/>
  <c r="C2398" i="1" s="1"/>
  <c r="AB2398" i="1"/>
  <c r="AC2398" i="1"/>
  <c r="AD2398" i="1"/>
  <c r="AE2398" i="1"/>
  <c r="P2398" i="1"/>
  <c r="AD2390" i="1"/>
  <c r="AE2390" i="1"/>
  <c r="AA2390" i="1"/>
  <c r="P2390" i="1"/>
  <c r="AC2390" i="1" s="1"/>
  <c r="O2390" i="1"/>
  <c r="AB2390" i="1" s="1"/>
  <c r="AD2382" i="1"/>
  <c r="AE2382" i="1"/>
  <c r="AA2382" i="1"/>
  <c r="B2382" i="1" s="1"/>
  <c r="C2382" i="1" s="1"/>
  <c r="AB2382" i="1"/>
  <c r="AC2382" i="1"/>
  <c r="P2382" i="1"/>
  <c r="AC2374" i="1"/>
  <c r="AD2374" i="1"/>
  <c r="AE2374" i="1"/>
  <c r="AA2374" i="1"/>
  <c r="AB2374" i="1"/>
  <c r="P2374" i="1"/>
  <c r="D2706" i="1"/>
  <c r="D2674" i="1"/>
  <c r="D2666" i="1"/>
  <c r="D2650" i="1"/>
  <c r="D2602" i="1"/>
  <c r="D2594" i="1"/>
  <c r="D2546" i="1"/>
  <c r="D2538" i="1"/>
  <c r="D2434" i="1"/>
  <c r="O2686" i="1"/>
  <c r="O2670" i="1"/>
  <c r="O2654" i="1"/>
  <c r="O2638" i="1"/>
  <c r="O2622" i="1"/>
  <c r="O2606" i="1"/>
  <c r="O2590" i="1"/>
  <c r="AD2590" i="1" s="1"/>
  <c r="O2574" i="1"/>
  <c r="P2510" i="1"/>
  <c r="P2501" i="1"/>
  <c r="O2437" i="1"/>
  <c r="O2414" i="1"/>
  <c r="AD2678" i="1"/>
  <c r="AJ2565" i="1"/>
  <c r="AK2565" i="1" s="1"/>
  <c r="AJ2557" i="1"/>
  <c r="AK2557" i="1" s="1"/>
  <c r="AJ2549" i="1"/>
  <c r="AK2549" i="1" s="1"/>
  <c r="AJ2541" i="1"/>
  <c r="AK2541" i="1" s="1"/>
  <c r="AJ2533" i="1"/>
  <c r="AK2533" i="1" s="1"/>
  <c r="AJ2525" i="1"/>
  <c r="AK2525" i="1" s="1"/>
  <c r="AJ2517" i="1"/>
  <c r="AK2517" i="1" s="1"/>
  <c r="AJ2509" i="1"/>
  <c r="AK2509" i="1" s="1"/>
  <c r="AJ2501" i="1"/>
  <c r="AK2501" i="1" s="1"/>
  <c r="AJ2493" i="1"/>
  <c r="AK2493" i="1" s="1"/>
  <c r="AJ2485" i="1"/>
  <c r="AK2485" i="1" s="1"/>
  <c r="AJ2477" i="1"/>
  <c r="AK2477" i="1" s="1"/>
  <c r="AJ2469" i="1"/>
  <c r="AK2469" i="1" s="1"/>
  <c r="AJ2461" i="1"/>
  <c r="AK2461" i="1" s="1"/>
  <c r="AJ2453" i="1"/>
  <c r="AK2453" i="1" s="1"/>
  <c r="AJ2445" i="1"/>
  <c r="AK2445" i="1" s="1"/>
  <c r="AJ2437" i="1"/>
  <c r="AK2437" i="1" s="1"/>
  <c r="AJ2429" i="1"/>
  <c r="AK2429" i="1" s="1"/>
  <c r="AJ2421" i="1"/>
  <c r="AK2421" i="1" s="1"/>
  <c r="AJ2414" i="1"/>
  <c r="AK2414" i="1" s="1"/>
  <c r="AJ2406" i="1"/>
  <c r="AK2406" i="1" s="1"/>
  <c r="AJ2398" i="1"/>
  <c r="AK2398" i="1" s="1"/>
  <c r="AJ2390" i="1"/>
  <c r="AK2390" i="1" s="1"/>
  <c r="AJ2382" i="1"/>
  <c r="AK2382" i="1" s="1"/>
  <c r="AJ2374" i="1"/>
  <c r="AK2374" i="1" s="1"/>
  <c r="N2554" i="1"/>
  <c r="N2538" i="1"/>
  <c r="N2522" i="1"/>
  <c r="N2506" i="1"/>
  <c r="N2490" i="1"/>
  <c r="N2482" i="1"/>
  <c r="N2474" i="1"/>
  <c r="N2458" i="1"/>
  <c r="N2450" i="1"/>
  <c r="N2442" i="1"/>
  <c r="N2426" i="1"/>
  <c r="N2403" i="1"/>
  <c r="N2395" i="1"/>
  <c r="N2379" i="1"/>
  <c r="N2371" i="1"/>
  <c r="O2510" i="1"/>
  <c r="O2501" i="1"/>
  <c r="D2489" i="1"/>
  <c r="D2465" i="1"/>
  <c r="D2457" i="1"/>
  <c r="D2433" i="1"/>
  <c r="D2425" i="1"/>
  <c r="D2402" i="1"/>
  <c r="D2378" i="1"/>
  <c r="P2605" i="1"/>
  <c r="P2589" i="1"/>
  <c r="P2573" i="1"/>
  <c r="P2509" i="1"/>
  <c r="P2469" i="1"/>
  <c r="AB2638" i="1"/>
  <c r="P2550" i="1"/>
  <c r="P2542" i="1"/>
  <c r="O2374" i="1"/>
  <c r="P2565" i="1"/>
  <c r="P2557" i="1"/>
  <c r="P2517" i="1"/>
  <c r="AD2654" i="1"/>
  <c r="AC2654" i="1"/>
  <c r="P2694" i="1"/>
  <c r="P2678" i="1"/>
  <c r="P2662" i="1"/>
  <c r="P2646" i="1"/>
  <c r="P2630" i="1"/>
  <c r="P2582" i="1"/>
  <c r="O2549" i="1"/>
  <c r="P2533" i="1"/>
  <c r="P2525" i="1"/>
  <c r="O2477" i="1"/>
  <c r="AE2686" i="1"/>
  <c r="AD2630" i="1"/>
  <c r="D2550" i="1"/>
  <c r="D2438" i="1"/>
  <c r="O2694" i="1"/>
  <c r="O2678" i="1"/>
  <c r="O2662" i="1"/>
  <c r="O2646" i="1"/>
  <c r="O2630" i="1"/>
  <c r="O2614" i="1"/>
  <c r="O2598" i="1"/>
  <c r="O2582" i="1"/>
  <c r="O2533" i="1"/>
  <c r="P2454" i="1"/>
  <c r="P2383" i="1"/>
  <c r="AE2694" i="1"/>
  <c r="AD2686" i="1"/>
  <c r="C2693" i="1"/>
  <c r="I74" i="18"/>
  <c r="J74" i="18"/>
  <c r="U2359" i="1"/>
  <c r="V2359" i="1" s="1"/>
  <c r="U2364" i="1"/>
  <c r="V2364" i="1" s="1"/>
  <c r="U2360" i="1"/>
  <c r="V2360" i="1" s="1"/>
  <c r="U2358" i="1"/>
  <c r="V2358" i="1" s="1"/>
  <c r="U2352" i="1"/>
  <c r="V2352" i="1" s="1"/>
  <c r="U2351" i="1"/>
  <c r="V2351" i="1" s="1"/>
  <c r="U2350" i="1"/>
  <c r="V2350" i="1" s="1"/>
  <c r="U2349" i="1"/>
  <c r="V2349" i="1" s="1"/>
  <c r="U2336" i="1"/>
  <c r="V2336" i="1" s="1"/>
  <c r="U2335" i="1"/>
  <c r="V2335" i="1" s="1"/>
  <c r="U2334" i="1"/>
  <c r="V2334" i="1" s="1"/>
  <c r="U2347" i="1"/>
  <c r="V2347" i="1" s="1"/>
  <c r="U2333" i="1"/>
  <c r="V2333" i="1" s="1"/>
  <c r="U2332" i="1"/>
  <c r="V2332" i="1" s="1"/>
  <c r="U2331" i="1"/>
  <c r="V2331" i="1" s="1"/>
  <c r="U2365" i="1"/>
  <c r="V2365" i="1" s="1"/>
  <c r="U2353" i="1"/>
  <c r="V2353" i="1" s="1"/>
  <c r="U2356" i="1"/>
  <c r="V2356" i="1" s="1"/>
  <c r="U2367" i="1"/>
  <c r="V2367" i="1" s="1"/>
  <c r="U2366" i="1"/>
  <c r="V2366" i="1" s="1"/>
  <c r="Z2331" i="1"/>
  <c r="AH2331" i="1"/>
  <c r="AI2331" i="1" s="1"/>
  <c r="Z2332" i="1"/>
  <c r="AH2332" i="1"/>
  <c r="AI2332" i="1" s="1"/>
  <c r="Z2333" i="1"/>
  <c r="AH2333" i="1"/>
  <c r="AI2333" i="1" s="1"/>
  <c r="Z2334" i="1"/>
  <c r="AH2334" i="1"/>
  <c r="AI2334" i="1" s="1"/>
  <c r="Z2335" i="1"/>
  <c r="AH2335" i="1"/>
  <c r="AI2335" i="1" s="1"/>
  <c r="Z2336" i="1"/>
  <c r="AH2336" i="1"/>
  <c r="AI2336" i="1" s="1"/>
  <c r="Z2337" i="1"/>
  <c r="AH2337" i="1"/>
  <c r="AI2337" i="1" s="1"/>
  <c r="Z2338" i="1"/>
  <c r="AH2338" i="1"/>
  <c r="AI2338" i="1" s="1"/>
  <c r="Z2339" i="1"/>
  <c r="AH2339" i="1"/>
  <c r="AI2339" i="1" s="1"/>
  <c r="Z2340" i="1"/>
  <c r="AH2340" i="1"/>
  <c r="AI2340" i="1" s="1"/>
  <c r="Z2341" i="1"/>
  <c r="AH2341" i="1"/>
  <c r="AI2341" i="1" s="1"/>
  <c r="Z2342" i="1"/>
  <c r="AH2342" i="1"/>
  <c r="AI2342" i="1" s="1"/>
  <c r="Z2343" i="1"/>
  <c r="AH2343" i="1"/>
  <c r="AI2343" i="1" s="1"/>
  <c r="Z2344" i="1"/>
  <c r="AH2344" i="1"/>
  <c r="AI2344" i="1" s="1"/>
  <c r="Z2345" i="1"/>
  <c r="AH2345" i="1"/>
  <c r="AI2345" i="1" s="1"/>
  <c r="Z2346" i="1"/>
  <c r="AH2346" i="1"/>
  <c r="AI2346" i="1" s="1"/>
  <c r="Z2347" i="1"/>
  <c r="AH2347" i="1"/>
  <c r="AI2347" i="1" s="1"/>
  <c r="Z2348" i="1"/>
  <c r="AH2348" i="1"/>
  <c r="AI2348" i="1" s="1"/>
  <c r="Z2349" i="1"/>
  <c r="AH2349" i="1"/>
  <c r="AI2349" i="1" s="1"/>
  <c r="Z2350" i="1"/>
  <c r="AH2350" i="1"/>
  <c r="AI2350" i="1" s="1"/>
  <c r="Z2351" i="1"/>
  <c r="AH2351" i="1"/>
  <c r="AI2351" i="1" s="1"/>
  <c r="Z2352" i="1"/>
  <c r="AH2352" i="1"/>
  <c r="AI2352" i="1" s="1"/>
  <c r="Z2353" i="1"/>
  <c r="AH2353" i="1"/>
  <c r="AI2353" i="1" s="1"/>
  <c r="Z2354" i="1"/>
  <c r="AH2354" i="1"/>
  <c r="AI2354" i="1" s="1"/>
  <c r="Z2355" i="1"/>
  <c r="AH2355" i="1"/>
  <c r="AI2355" i="1" s="1"/>
  <c r="Z2356" i="1"/>
  <c r="AH2356" i="1"/>
  <c r="AI2356" i="1" s="1"/>
  <c r="Z2357" i="1"/>
  <c r="AH2357" i="1"/>
  <c r="AI2357" i="1" s="1"/>
  <c r="Z2358" i="1"/>
  <c r="AH2358" i="1"/>
  <c r="AI2358" i="1" s="1"/>
  <c r="Z2359" i="1"/>
  <c r="AH2359" i="1"/>
  <c r="AI2359" i="1" s="1"/>
  <c r="Z2360" i="1"/>
  <c r="AH2360" i="1"/>
  <c r="AI2360" i="1" s="1"/>
  <c r="Z2361" i="1"/>
  <c r="AH2361" i="1"/>
  <c r="AI2361" i="1" s="1"/>
  <c r="Z2362" i="1"/>
  <c r="AH2362" i="1"/>
  <c r="AI2362" i="1" s="1"/>
  <c r="Z2363" i="1"/>
  <c r="AH2363" i="1"/>
  <c r="AI2363" i="1" s="1"/>
  <c r="Z2364" i="1"/>
  <c r="AH2364" i="1"/>
  <c r="AI2364" i="1" s="1"/>
  <c r="Z2365" i="1"/>
  <c r="AH2365" i="1"/>
  <c r="AI2365" i="1" s="1"/>
  <c r="Z2366" i="1"/>
  <c r="AH2366" i="1"/>
  <c r="AI2366" i="1" s="1"/>
  <c r="Z2367" i="1"/>
  <c r="AH2367" i="1"/>
  <c r="AI2367" i="1" s="1"/>
  <c r="K2331" i="1"/>
  <c r="L2331" i="1"/>
  <c r="K2332" i="1"/>
  <c r="L2332" i="1"/>
  <c r="K2333" i="1"/>
  <c r="L2333" i="1"/>
  <c r="K2334" i="1"/>
  <c r="L2334" i="1"/>
  <c r="D2334" i="1" s="1"/>
  <c r="K2335" i="1"/>
  <c r="L2335" i="1"/>
  <c r="K2336" i="1"/>
  <c r="L2336" i="1"/>
  <c r="K2337" i="1"/>
  <c r="L2337" i="1"/>
  <c r="K2338" i="1"/>
  <c r="L2338" i="1"/>
  <c r="K2339" i="1"/>
  <c r="L2339" i="1"/>
  <c r="K2340" i="1"/>
  <c r="L2340" i="1"/>
  <c r="D2340" i="1" s="1"/>
  <c r="K2341" i="1"/>
  <c r="L2341" i="1"/>
  <c r="K2342" i="1"/>
  <c r="L2342" i="1"/>
  <c r="K2343" i="1"/>
  <c r="L2343" i="1"/>
  <c r="K2344" i="1"/>
  <c r="L2344" i="1"/>
  <c r="K2345" i="1"/>
  <c r="L2345" i="1"/>
  <c r="D2345" i="1" s="1"/>
  <c r="K2346" i="1"/>
  <c r="L2346" i="1"/>
  <c r="K2347" i="1"/>
  <c r="L2347" i="1"/>
  <c r="K2348" i="1"/>
  <c r="L2348" i="1"/>
  <c r="K2349" i="1"/>
  <c r="L2349" i="1"/>
  <c r="K2350" i="1"/>
  <c r="L2350" i="1"/>
  <c r="D2350" i="1" s="1"/>
  <c r="K2351" i="1"/>
  <c r="L2351" i="1"/>
  <c r="K2352" i="1"/>
  <c r="L2352" i="1"/>
  <c r="K2353" i="1"/>
  <c r="L2353" i="1"/>
  <c r="K2354" i="1"/>
  <c r="L2354" i="1"/>
  <c r="K2355" i="1"/>
  <c r="L2355" i="1"/>
  <c r="D2355" i="1" s="1"/>
  <c r="K2356" i="1"/>
  <c r="L2356" i="1"/>
  <c r="D2356" i="1" s="1"/>
  <c r="K2357" i="1"/>
  <c r="L2357" i="1"/>
  <c r="K2358" i="1"/>
  <c r="L2358" i="1"/>
  <c r="K2359" i="1"/>
  <c r="L2359" i="1"/>
  <c r="K2360" i="1"/>
  <c r="L2360" i="1"/>
  <c r="K2361" i="1"/>
  <c r="L2361" i="1"/>
  <c r="D2361" i="1" s="1"/>
  <c r="K2362" i="1"/>
  <c r="L2362" i="1"/>
  <c r="D2362" i="1" s="1"/>
  <c r="K2363" i="1"/>
  <c r="L2363" i="1"/>
  <c r="K2364" i="1"/>
  <c r="L2364" i="1"/>
  <c r="K2365" i="1"/>
  <c r="L2365" i="1"/>
  <c r="K2366" i="1"/>
  <c r="L2366" i="1"/>
  <c r="K2367" i="1"/>
  <c r="L2367" i="1"/>
  <c r="H2331" i="1"/>
  <c r="I2331" i="1"/>
  <c r="H2332" i="1"/>
  <c r="I2332" i="1"/>
  <c r="H2333" i="1"/>
  <c r="I2333" i="1"/>
  <c r="H2334" i="1"/>
  <c r="I2334" i="1"/>
  <c r="H2335" i="1"/>
  <c r="I2335" i="1"/>
  <c r="H2336" i="1"/>
  <c r="I2336" i="1"/>
  <c r="H2337" i="1"/>
  <c r="I2337" i="1"/>
  <c r="H2338" i="1"/>
  <c r="I2338" i="1"/>
  <c r="H2339" i="1"/>
  <c r="I2339" i="1"/>
  <c r="H2340" i="1"/>
  <c r="I2340" i="1"/>
  <c r="H2341" i="1"/>
  <c r="I2341" i="1"/>
  <c r="H2342" i="1"/>
  <c r="I2342" i="1"/>
  <c r="H2343" i="1"/>
  <c r="I2343" i="1"/>
  <c r="H2344" i="1"/>
  <c r="I2344" i="1"/>
  <c r="H2345" i="1"/>
  <c r="I2345" i="1"/>
  <c r="H2346" i="1"/>
  <c r="I2346" i="1"/>
  <c r="H2347" i="1"/>
  <c r="I2347" i="1"/>
  <c r="H2348" i="1"/>
  <c r="I2348" i="1"/>
  <c r="H2349" i="1"/>
  <c r="I2349" i="1"/>
  <c r="H2350" i="1"/>
  <c r="I2350" i="1"/>
  <c r="H2351" i="1"/>
  <c r="I2351" i="1"/>
  <c r="H2352" i="1"/>
  <c r="I2352" i="1"/>
  <c r="H2353" i="1"/>
  <c r="I2353" i="1"/>
  <c r="H2354" i="1"/>
  <c r="I2354" i="1"/>
  <c r="H2355" i="1"/>
  <c r="I2355" i="1"/>
  <c r="H2356" i="1"/>
  <c r="I2356" i="1"/>
  <c r="H2357" i="1"/>
  <c r="I2357" i="1"/>
  <c r="H2358" i="1"/>
  <c r="I2358" i="1"/>
  <c r="H2359" i="1"/>
  <c r="I2359" i="1"/>
  <c r="H2360" i="1"/>
  <c r="I2360" i="1"/>
  <c r="H2361" i="1"/>
  <c r="I2361" i="1"/>
  <c r="H2362" i="1"/>
  <c r="I2362" i="1"/>
  <c r="H2363" i="1"/>
  <c r="I2363" i="1"/>
  <c r="H2364" i="1"/>
  <c r="I2364" i="1"/>
  <c r="H2365" i="1"/>
  <c r="I2365" i="1"/>
  <c r="H2366" i="1"/>
  <c r="I2366" i="1"/>
  <c r="H2367" i="1"/>
  <c r="I2367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I73" i="18"/>
  <c r="J73" i="18"/>
  <c r="U2296" i="1"/>
  <c r="V2296" i="1" s="1"/>
  <c r="U2286" i="1"/>
  <c r="V2286" i="1" s="1"/>
  <c r="U2284" i="1"/>
  <c r="V2284" i="1" s="1"/>
  <c r="U2275" i="1"/>
  <c r="V2275" i="1" s="1"/>
  <c r="U2261" i="1"/>
  <c r="V2261" i="1" s="1"/>
  <c r="U2251" i="1"/>
  <c r="V2251" i="1" s="1"/>
  <c r="U2235" i="1"/>
  <c r="V2235" i="1" s="1"/>
  <c r="U2320" i="1"/>
  <c r="V2320" i="1" s="1"/>
  <c r="U2316" i="1"/>
  <c r="V2316" i="1" s="1"/>
  <c r="U2315" i="1"/>
  <c r="V2315" i="1" s="1"/>
  <c r="U2308" i="1"/>
  <c r="V2308" i="1" s="1"/>
  <c r="U2306" i="1"/>
  <c r="V2306" i="1" s="1"/>
  <c r="U2305" i="1"/>
  <c r="V2305" i="1" s="1"/>
  <c r="U2304" i="1"/>
  <c r="V2304" i="1" s="1"/>
  <c r="U2298" i="1"/>
  <c r="V2298" i="1" s="1"/>
  <c r="U2297" i="1"/>
  <c r="V2297" i="1" s="1"/>
  <c r="U2295" i="1"/>
  <c r="V2295" i="1" s="1"/>
  <c r="U2293" i="1"/>
  <c r="V2293" i="1" s="1"/>
  <c r="U2276" i="1"/>
  <c r="V2276" i="1" s="1"/>
  <c r="U2272" i="1"/>
  <c r="V2272" i="1" s="1"/>
  <c r="U2259" i="1"/>
  <c r="V2259" i="1" s="1"/>
  <c r="U2255" i="1"/>
  <c r="V2255" i="1" s="1"/>
  <c r="U2252" i="1"/>
  <c r="V2252" i="1" s="1"/>
  <c r="U2245" i="1"/>
  <c r="V2245" i="1" s="1"/>
  <c r="U2233" i="1"/>
  <c r="V2233" i="1" s="1"/>
  <c r="U2317" i="1"/>
  <c r="V2317" i="1" s="1"/>
  <c r="U2289" i="1"/>
  <c r="V2289" i="1" s="1"/>
  <c r="U2288" i="1"/>
  <c r="V2288" i="1" s="1"/>
  <c r="U2287" i="1"/>
  <c r="V2287" i="1" s="1"/>
  <c r="U2278" i="1"/>
  <c r="V2278" i="1" s="1"/>
  <c r="U2250" i="1"/>
  <c r="V2250" i="1" s="1"/>
  <c r="U2249" i="1"/>
  <c r="V2249" i="1" s="1"/>
  <c r="U2242" i="1"/>
  <c r="V2242" i="1" s="1"/>
  <c r="U2241" i="1"/>
  <c r="V2241" i="1" s="1"/>
  <c r="U2240" i="1"/>
  <c r="V2240" i="1" s="1"/>
  <c r="U2239" i="1"/>
  <c r="V2239" i="1" s="1"/>
  <c r="U2237" i="1"/>
  <c r="V2237" i="1" s="1"/>
  <c r="U2303" i="1"/>
  <c r="V2303" i="1" s="1"/>
  <c r="U2292" i="1"/>
  <c r="V2292" i="1" s="1"/>
  <c r="U2291" i="1"/>
  <c r="V2291" i="1" s="1"/>
  <c r="U2290" i="1"/>
  <c r="V2290" i="1" s="1"/>
  <c r="U2283" i="1"/>
  <c r="V2283" i="1" s="1"/>
  <c r="U2280" i="1"/>
  <c r="V2280" i="1" s="1"/>
  <c r="U2279" i="1"/>
  <c r="V2279" i="1" s="1"/>
  <c r="U2248" i="1"/>
  <c r="V2248" i="1" s="1"/>
  <c r="U2247" i="1"/>
  <c r="V2247" i="1" s="1"/>
  <c r="U2321" i="1"/>
  <c r="V2321" i="1" s="1"/>
  <c r="U2301" i="1"/>
  <c r="V2301" i="1" s="1"/>
  <c r="U2300" i="1"/>
  <c r="V2300" i="1" s="1"/>
  <c r="U2258" i="1"/>
  <c r="V2258" i="1" s="1"/>
  <c r="U2257" i="1"/>
  <c r="V2257" i="1" s="1"/>
  <c r="U2313" i="1"/>
  <c r="V2313" i="1" s="1"/>
  <c r="U2312" i="1"/>
  <c r="V2312" i="1" s="1"/>
  <c r="U2311" i="1"/>
  <c r="V2311" i="1" s="1"/>
  <c r="U2310" i="1"/>
  <c r="V2310" i="1" s="1"/>
  <c r="U2309" i="1"/>
  <c r="V2309" i="1" s="1"/>
  <c r="U2254" i="1"/>
  <c r="V2254" i="1" s="1"/>
  <c r="U2253" i="1"/>
  <c r="V2253" i="1" s="1"/>
  <c r="U2236" i="1"/>
  <c r="V2236" i="1" s="1"/>
  <c r="Z2233" i="1"/>
  <c r="AH2233" i="1"/>
  <c r="AI2233" i="1" s="1"/>
  <c r="Z2234" i="1"/>
  <c r="AH2234" i="1"/>
  <c r="AI2234" i="1" s="1"/>
  <c r="Z2235" i="1"/>
  <c r="AH2235" i="1"/>
  <c r="AI2235" i="1" s="1"/>
  <c r="Z2236" i="1"/>
  <c r="AH2236" i="1"/>
  <c r="AI2236" i="1" s="1"/>
  <c r="Z2237" i="1"/>
  <c r="AH2237" i="1"/>
  <c r="AI2237" i="1" s="1"/>
  <c r="Z2238" i="1"/>
  <c r="AH2238" i="1"/>
  <c r="AI2238" i="1" s="1"/>
  <c r="Z2239" i="1"/>
  <c r="AH2239" i="1"/>
  <c r="AI2239" i="1" s="1"/>
  <c r="Z2240" i="1"/>
  <c r="AH2240" i="1"/>
  <c r="AI2240" i="1" s="1"/>
  <c r="Z2241" i="1"/>
  <c r="AH2241" i="1"/>
  <c r="AI2241" i="1" s="1"/>
  <c r="Z2242" i="1"/>
  <c r="AH2242" i="1"/>
  <c r="AI2242" i="1" s="1"/>
  <c r="Z2243" i="1"/>
  <c r="AH2243" i="1"/>
  <c r="AI2243" i="1" s="1"/>
  <c r="Z2244" i="1"/>
  <c r="AH2244" i="1"/>
  <c r="AI2244" i="1" s="1"/>
  <c r="Z2245" i="1"/>
  <c r="AH2245" i="1"/>
  <c r="AI2245" i="1" s="1"/>
  <c r="Z2246" i="1"/>
  <c r="AH2246" i="1"/>
  <c r="AI2246" i="1" s="1"/>
  <c r="Z2247" i="1"/>
  <c r="AH2247" i="1"/>
  <c r="AI2247" i="1" s="1"/>
  <c r="Z2248" i="1"/>
  <c r="AH2248" i="1"/>
  <c r="AI2248" i="1" s="1"/>
  <c r="Z2249" i="1"/>
  <c r="AH2249" i="1"/>
  <c r="AI2249" i="1" s="1"/>
  <c r="Z2250" i="1"/>
  <c r="AH2250" i="1"/>
  <c r="AI2250" i="1" s="1"/>
  <c r="Z2251" i="1"/>
  <c r="AH2251" i="1"/>
  <c r="AI2251" i="1" s="1"/>
  <c r="Z2252" i="1"/>
  <c r="AH2252" i="1"/>
  <c r="AI2252" i="1" s="1"/>
  <c r="Z2253" i="1"/>
  <c r="AH2253" i="1"/>
  <c r="AI2253" i="1" s="1"/>
  <c r="Z2254" i="1"/>
  <c r="AH2254" i="1"/>
  <c r="AI2254" i="1" s="1"/>
  <c r="Z2255" i="1"/>
  <c r="AH2255" i="1"/>
  <c r="AI2255" i="1" s="1"/>
  <c r="Z2256" i="1"/>
  <c r="AH2256" i="1"/>
  <c r="AI2256" i="1" s="1"/>
  <c r="Z2257" i="1"/>
  <c r="AH2257" i="1"/>
  <c r="AI2257" i="1" s="1"/>
  <c r="Z2258" i="1"/>
  <c r="AH2258" i="1"/>
  <c r="AI2258" i="1" s="1"/>
  <c r="Z2259" i="1"/>
  <c r="AH2259" i="1"/>
  <c r="AI2259" i="1" s="1"/>
  <c r="Z2260" i="1"/>
  <c r="AH2260" i="1"/>
  <c r="AI2260" i="1" s="1"/>
  <c r="Z2261" i="1"/>
  <c r="AH2261" i="1"/>
  <c r="AI2261" i="1" s="1"/>
  <c r="Z2262" i="1"/>
  <c r="AH2262" i="1"/>
  <c r="AI2262" i="1" s="1"/>
  <c r="Z2263" i="1"/>
  <c r="AH2263" i="1"/>
  <c r="AI2263" i="1" s="1"/>
  <c r="Z2264" i="1"/>
  <c r="AH2264" i="1"/>
  <c r="AI2264" i="1" s="1"/>
  <c r="Z2265" i="1"/>
  <c r="AH2265" i="1"/>
  <c r="AI2265" i="1" s="1"/>
  <c r="Z2266" i="1"/>
  <c r="AH2266" i="1"/>
  <c r="AI2266" i="1" s="1"/>
  <c r="Z2267" i="1"/>
  <c r="AH2267" i="1"/>
  <c r="AI2267" i="1" s="1"/>
  <c r="Z2268" i="1"/>
  <c r="AH2268" i="1"/>
  <c r="AI2268" i="1" s="1"/>
  <c r="Z2269" i="1"/>
  <c r="AH2269" i="1"/>
  <c r="AI2269" i="1" s="1"/>
  <c r="Z2270" i="1"/>
  <c r="AH2270" i="1"/>
  <c r="AI2270" i="1" s="1"/>
  <c r="Z2271" i="1"/>
  <c r="AH2271" i="1"/>
  <c r="AI2271" i="1" s="1"/>
  <c r="Z2272" i="1"/>
  <c r="AH2272" i="1"/>
  <c r="AI2272" i="1" s="1"/>
  <c r="Z2273" i="1"/>
  <c r="AH2273" i="1"/>
  <c r="AI2273" i="1" s="1"/>
  <c r="Z2274" i="1"/>
  <c r="AH2274" i="1"/>
  <c r="AI2274" i="1" s="1"/>
  <c r="Z2275" i="1"/>
  <c r="AH2275" i="1"/>
  <c r="AI2275" i="1" s="1"/>
  <c r="Z2276" i="1"/>
  <c r="AH2276" i="1"/>
  <c r="AI2276" i="1" s="1"/>
  <c r="Z2277" i="1"/>
  <c r="AH2277" i="1"/>
  <c r="AI2277" i="1" s="1"/>
  <c r="Z2278" i="1"/>
  <c r="AH2278" i="1"/>
  <c r="AI2278" i="1" s="1"/>
  <c r="Z2279" i="1"/>
  <c r="AH2279" i="1"/>
  <c r="AI2279" i="1" s="1"/>
  <c r="Z2280" i="1"/>
  <c r="AH2280" i="1"/>
  <c r="AI2280" i="1" s="1"/>
  <c r="Z2281" i="1"/>
  <c r="AH2281" i="1"/>
  <c r="AI2281" i="1" s="1"/>
  <c r="Z2282" i="1"/>
  <c r="AH2282" i="1"/>
  <c r="AI2282" i="1" s="1"/>
  <c r="Z2283" i="1"/>
  <c r="AH2283" i="1"/>
  <c r="AI2283" i="1" s="1"/>
  <c r="Z2284" i="1"/>
  <c r="AH2284" i="1"/>
  <c r="AI2284" i="1" s="1"/>
  <c r="Z2285" i="1"/>
  <c r="AH2285" i="1"/>
  <c r="AI2285" i="1" s="1"/>
  <c r="Z2286" i="1"/>
  <c r="AH2286" i="1"/>
  <c r="AI2286" i="1" s="1"/>
  <c r="Z2287" i="1"/>
  <c r="AH2287" i="1"/>
  <c r="AI2287" i="1" s="1"/>
  <c r="Z2288" i="1"/>
  <c r="AH2288" i="1"/>
  <c r="AI2288" i="1" s="1"/>
  <c r="Z2289" i="1"/>
  <c r="AH2289" i="1"/>
  <c r="AI2289" i="1" s="1"/>
  <c r="Z2290" i="1"/>
  <c r="AH2290" i="1"/>
  <c r="AI2290" i="1" s="1"/>
  <c r="Z2291" i="1"/>
  <c r="AH2291" i="1"/>
  <c r="AI2291" i="1" s="1"/>
  <c r="Z2292" i="1"/>
  <c r="AH2292" i="1"/>
  <c r="AI2292" i="1" s="1"/>
  <c r="Z2293" i="1"/>
  <c r="AH2293" i="1"/>
  <c r="AI2293" i="1" s="1"/>
  <c r="Z2294" i="1"/>
  <c r="AH2294" i="1"/>
  <c r="AI2294" i="1" s="1"/>
  <c r="Z2295" i="1"/>
  <c r="AH2295" i="1"/>
  <c r="AI2295" i="1" s="1"/>
  <c r="Z2296" i="1"/>
  <c r="AH2296" i="1"/>
  <c r="AI2296" i="1" s="1"/>
  <c r="Z2297" i="1"/>
  <c r="AH2297" i="1"/>
  <c r="AI2297" i="1" s="1"/>
  <c r="Z2298" i="1"/>
  <c r="AH2298" i="1"/>
  <c r="AI2298" i="1" s="1"/>
  <c r="Z2299" i="1"/>
  <c r="AH2299" i="1"/>
  <c r="AI2299" i="1" s="1"/>
  <c r="Z2300" i="1"/>
  <c r="AH2300" i="1"/>
  <c r="AI2300" i="1" s="1"/>
  <c r="Z2301" i="1"/>
  <c r="AH2301" i="1"/>
  <c r="AI2301" i="1" s="1"/>
  <c r="Z2302" i="1"/>
  <c r="AH2302" i="1"/>
  <c r="AI2302" i="1" s="1"/>
  <c r="Z2303" i="1"/>
  <c r="AH2303" i="1"/>
  <c r="AI2303" i="1" s="1"/>
  <c r="Z2304" i="1"/>
  <c r="AH2304" i="1"/>
  <c r="AI2304" i="1" s="1"/>
  <c r="Z2305" i="1"/>
  <c r="AH2305" i="1"/>
  <c r="AI2305" i="1" s="1"/>
  <c r="Z2306" i="1"/>
  <c r="AH2306" i="1"/>
  <c r="AI2306" i="1" s="1"/>
  <c r="Z2307" i="1"/>
  <c r="AH2307" i="1"/>
  <c r="AI2307" i="1" s="1"/>
  <c r="Z2308" i="1"/>
  <c r="AH2308" i="1"/>
  <c r="AI2308" i="1" s="1"/>
  <c r="Z2309" i="1"/>
  <c r="AH2309" i="1"/>
  <c r="AI2309" i="1" s="1"/>
  <c r="Z2310" i="1"/>
  <c r="AH2310" i="1"/>
  <c r="AI2310" i="1" s="1"/>
  <c r="Z2311" i="1"/>
  <c r="AH2311" i="1"/>
  <c r="AI2311" i="1" s="1"/>
  <c r="Z2312" i="1"/>
  <c r="AH2312" i="1"/>
  <c r="AI2312" i="1" s="1"/>
  <c r="Z2313" i="1"/>
  <c r="AH2313" i="1"/>
  <c r="AI2313" i="1" s="1"/>
  <c r="Z2314" i="1"/>
  <c r="AH2314" i="1"/>
  <c r="AI2314" i="1" s="1"/>
  <c r="Z2315" i="1"/>
  <c r="AH2315" i="1"/>
  <c r="AI2315" i="1" s="1"/>
  <c r="Z2316" i="1"/>
  <c r="AH2316" i="1"/>
  <c r="AI2316" i="1" s="1"/>
  <c r="Z2317" i="1"/>
  <c r="AH2317" i="1"/>
  <c r="AI2317" i="1" s="1"/>
  <c r="Z2318" i="1"/>
  <c r="AH2318" i="1"/>
  <c r="AI2318" i="1" s="1"/>
  <c r="Z2319" i="1"/>
  <c r="AH2319" i="1"/>
  <c r="AI2319" i="1" s="1"/>
  <c r="Z2320" i="1"/>
  <c r="AH2320" i="1"/>
  <c r="AI2320" i="1" s="1"/>
  <c r="Z2321" i="1"/>
  <c r="AH2321" i="1"/>
  <c r="AI2321" i="1" s="1"/>
  <c r="Z2322" i="1"/>
  <c r="AH2322" i="1"/>
  <c r="AI2322" i="1" s="1"/>
  <c r="Z2323" i="1"/>
  <c r="AH2323" i="1"/>
  <c r="AI2323" i="1" s="1"/>
  <c r="Z2324" i="1"/>
  <c r="AH2324" i="1"/>
  <c r="AI2324" i="1" s="1"/>
  <c r="Z2325" i="1"/>
  <c r="AH2325" i="1"/>
  <c r="AI2325" i="1" s="1"/>
  <c r="Z2326" i="1"/>
  <c r="AH2326" i="1"/>
  <c r="AI2326" i="1" s="1"/>
  <c r="Z2327" i="1"/>
  <c r="AH2327" i="1"/>
  <c r="AI2327" i="1" s="1"/>
  <c r="Z2328" i="1"/>
  <c r="AH2328" i="1"/>
  <c r="AI2328" i="1" s="1"/>
  <c r="Z2329" i="1"/>
  <c r="AH2329" i="1"/>
  <c r="AI2329" i="1" s="1"/>
  <c r="Z2330" i="1"/>
  <c r="AH2330" i="1"/>
  <c r="AI2330" i="1" s="1"/>
  <c r="K2233" i="1"/>
  <c r="L2233" i="1"/>
  <c r="K2234" i="1"/>
  <c r="L2234" i="1"/>
  <c r="K2235" i="1"/>
  <c r="L2235" i="1"/>
  <c r="K2236" i="1"/>
  <c r="L2236" i="1"/>
  <c r="D2236" i="1" s="1"/>
  <c r="K2237" i="1"/>
  <c r="L2237" i="1"/>
  <c r="K2238" i="1"/>
  <c r="L2238" i="1"/>
  <c r="K2239" i="1"/>
  <c r="L2239" i="1"/>
  <c r="K2240" i="1"/>
  <c r="L2240" i="1"/>
  <c r="K2241" i="1"/>
  <c r="L2241" i="1"/>
  <c r="K2242" i="1"/>
  <c r="L2242" i="1"/>
  <c r="K2243" i="1"/>
  <c r="L2243" i="1"/>
  <c r="D2243" i="1" s="1"/>
  <c r="K2244" i="1"/>
  <c r="L2244" i="1"/>
  <c r="D2244" i="1" s="1"/>
  <c r="K2245" i="1"/>
  <c r="L2245" i="1"/>
  <c r="D2245" i="1" s="1"/>
  <c r="K2246" i="1"/>
  <c r="L2246" i="1"/>
  <c r="D2246" i="1" s="1"/>
  <c r="K2247" i="1"/>
  <c r="L2247" i="1"/>
  <c r="K2248" i="1"/>
  <c r="L2248" i="1"/>
  <c r="K2249" i="1"/>
  <c r="L2249" i="1"/>
  <c r="D2249" i="1" s="1"/>
  <c r="K2250" i="1"/>
  <c r="L2250" i="1"/>
  <c r="K2251" i="1"/>
  <c r="L2251" i="1"/>
  <c r="K2252" i="1"/>
  <c r="L2252" i="1"/>
  <c r="K2253" i="1"/>
  <c r="L2253" i="1"/>
  <c r="K2254" i="1"/>
  <c r="L2254" i="1"/>
  <c r="K2255" i="1"/>
  <c r="L2255" i="1"/>
  <c r="K2256" i="1"/>
  <c r="L2256" i="1"/>
  <c r="D2256" i="1" s="1"/>
  <c r="K2257" i="1"/>
  <c r="L2257" i="1"/>
  <c r="K2258" i="1"/>
  <c r="L2258" i="1"/>
  <c r="K2259" i="1"/>
  <c r="L2259" i="1"/>
  <c r="D2259" i="1" s="1"/>
  <c r="K2260" i="1"/>
  <c r="L2260" i="1"/>
  <c r="K2261" i="1"/>
  <c r="L2261" i="1"/>
  <c r="K2262" i="1"/>
  <c r="L2262" i="1"/>
  <c r="K2263" i="1"/>
  <c r="L2263" i="1"/>
  <c r="K2264" i="1"/>
  <c r="L2264" i="1"/>
  <c r="K2265" i="1"/>
  <c r="L2265" i="1"/>
  <c r="D2265" i="1" s="1"/>
  <c r="K2266" i="1"/>
  <c r="L2266" i="1"/>
  <c r="K2267" i="1"/>
  <c r="L2267" i="1"/>
  <c r="D2267" i="1" s="1"/>
  <c r="K2268" i="1"/>
  <c r="L2268" i="1"/>
  <c r="D2268" i="1" s="1"/>
  <c r="K2269" i="1"/>
  <c r="L2269" i="1"/>
  <c r="D2269" i="1" s="1"/>
  <c r="K2270" i="1"/>
  <c r="L2270" i="1"/>
  <c r="K2271" i="1"/>
  <c r="L2271" i="1"/>
  <c r="D2271" i="1" s="1"/>
  <c r="K2272" i="1"/>
  <c r="L2272" i="1"/>
  <c r="K2273" i="1"/>
  <c r="L2273" i="1"/>
  <c r="K2274" i="1"/>
  <c r="L2274" i="1"/>
  <c r="K2275" i="1"/>
  <c r="L2275" i="1"/>
  <c r="K2276" i="1"/>
  <c r="L2276" i="1"/>
  <c r="D2276" i="1" s="1"/>
  <c r="K2277" i="1"/>
  <c r="L2277" i="1"/>
  <c r="K2278" i="1"/>
  <c r="L2278" i="1"/>
  <c r="K2279" i="1"/>
  <c r="L2279" i="1"/>
  <c r="K2280" i="1"/>
  <c r="L2280" i="1"/>
  <c r="K2281" i="1"/>
  <c r="L2281" i="1"/>
  <c r="K2282" i="1"/>
  <c r="L2282" i="1"/>
  <c r="K2283" i="1"/>
  <c r="L2283" i="1"/>
  <c r="K2284" i="1"/>
  <c r="L2284" i="1"/>
  <c r="K2285" i="1"/>
  <c r="L2285" i="1"/>
  <c r="K2286" i="1"/>
  <c r="L2286" i="1"/>
  <c r="K2287" i="1"/>
  <c r="L2287" i="1"/>
  <c r="K2288" i="1"/>
  <c r="L2288" i="1"/>
  <c r="K2289" i="1"/>
  <c r="L2289" i="1"/>
  <c r="K2290" i="1"/>
  <c r="L2290" i="1"/>
  <c r="K2291" i="1"/>
  <c r="L2291" i="1"/>
  <c r="D2291" i="1" s="1"/>
  <c r="K2292" i="1"/>
  <c r="L2292" i="1"/>
  <c r="D2292" i="1" s="1"/>
  <c r="K2293" i="1"/>
  <c r="L2293" i="1"/>
  <c r="K2294" i="1"/>
  <c r="L2294" i="1"/>
  <c r="K2295" i="1"/>
  <c r="L2295" i="1"/>
  <c r="K2296" i="1"/>
  <c r="L2296" i="1"/>
  <c r="K2297" i="1"/>
  <c r="L2297" i="1"/>
  <c r="K2298" i="1"/>
  <c r="L2298" i="1"/>
  <c r="K2299" i="1"/>
  <c r="L2299" i="1"/>
  <c r="D2299" i="1" s="1"/>
  <c r="K2300" i="1"/>
  <c r="L2300" i="1"/>
  <c r="K2301" i="1"/>
  <c r="L2301" i="1"/>
  <c r="K2302" i="1"/>
  <c r="L2302" i="1"/>
  <c r="K2303" i="1"/>
  <c r="L2303" i="1"/>
  <c r="D2303" i="1" s="1"/>
  <c r="K2304" i="1"/>
  <c r="L2304" i="1"/>
  <c r="K2305" i="1"/>
  <c r="L2305" i="1"/>
  <c r="K2306" i="1"/>
  <c r="L2306" i="1"/>
  <c r="K2307" i="1"/>
  <c r="L2307" i="1"/>
  <c r="K2308" i="1"/>
  <c r="L2308" i="1"/>
  <c r="K2309" i="1"/>
  <c r="L2309" i="1"/>
  <c r="K2310" i="1"/>
  <c r="L2310" i="1"/>
  <c r="K2311" i="1"/>
  <c r="L2311" i="1"/>
  <c r="K2312" i="1"/>
  <c r="L2312" i="1"/>
  <c r="D2312" i="1" s="1"/>
  <c r="K2313" i="1"/>
  <c r="L2313" i="1"/>
  <c r="K2314" i="1"/>
  <c r="L2314" i="1"/>
  <c r="K2315" i="1"/>
  <c r="L2315" i="1"/>
  <c r="K2316" i="1"/>
  <c r="L2316" i="1"/>
  <c r="K2317" i="1"/>
  <c r="L2317" i="1"/>
  <c r="K2318" i="1"/>
  <c r="L2318" i="1"/>
  <c r="D2318" i="1" s="1"/>
  <c r="K2319" i="1"/>
  <c r="L2319" i="1"/>
  <c r="K2320" i="1"/>
  <c r="L2320" i="1"/>
  <c r="K2321" i="1"/>
  <c r="L2321" i="1"/>
  <c r="K2322" i="1"/>
  <c r="L2322" i="1"/>
  <c r="D2322" i="1" s="1"/>
  <c r="K2323" i="1"/>
  <c r="L2323" i="1"/>
  <c r="D2323" i="1" s="1"/>
  <c r="K2324" i="1"/>
  <c r="L2324" i="1"/>
  <c r="K2325" i="1"/>
  <c r="L2325" i="1"/>
  <c r="D2325" i="1" s="1"/>
  <c r="K2326" i="1"/>
  <c r="L2326" i="1"/>
  <c r="D2326" i="1" s="1"/>
  <c r="K2327" i="1"/>
  <c r="L2327" i="1"/>
  <c r="D2327" i="1" s="1"/>
  <c r="K2328" i="1"/>
  <c r="L2328" i="1"/>
  <c r="D2328" i="1" s="1"/>
  <c r="K2329" i="1"/>
  <c r="L2329" i="1"/>
  <c r="K2330" i="1"/>
  <c r="L2330" i="1"/>
  <c r="D2330" i="1" s="1"/>
  <c r="H2233" i="1"/>
  <c r="I2233" i="1"/>
  <c r="H2234" i="1"/>
  <c r="I2234" i="1"/>
  <c r="H2235" i="1"/>
  <c r="I2235" i="1"/>
  <c r="H2236" i="1"/>
  <c r="I2236" i="1"/>
  <c r="H2237" i="1"/>
  <c r="I2237" i="1"/>
  <c r="H2238" i="1"/>
  <c r="I2238" i="1"/>
  <c r="H2239" i="1"/>
  <c r="I2239" i="1"/>
  <c r="H2240" i="1"/>
  <c r="I2240" i="1"/>
  <c r="H2241" i="1"/>
  <c r="I2241" i="1"/>
  <c r="H2242" i="1"/>
  <c r="I2242" i="1"/>
  <c r="H2243" i="1"/>
  <c r="I2243" i="1"/>
  <c r="H2244" i="1"/>
  <c r="I2244" i="1"/>
  <c r="H2245" i="1"/>
  <c r="I2245" i="1"/>
  <c r="H2246" i="1"/>
  <c r="I2246" i="1"/>
  <c r="H2247" i="1"/>
  <c r="I2247" i="1"/>
  <c r="H2248" i="1"/>
  <c r="I2248" i="1"/>
  <c r="H2249" i="1"/>
  <c r="I2249" i="1"/>
  <c r="H2250" i="1"/>
  <c r="I2250" i="1"/>
  <c r="H2251" i="1"/>
  <c r="I2251" i="1"/>
  <c r="H2252" i="1"/>
  <c r="I2252" i="1"/>
  <c r="H2253" i="1"/>
  <c r="I2253" i="1"/>
  <c r="H2254" i="1"/>
  <c r="I2254" i="1"/>
  <c r="H2255" i="1"/>
  <c r="I2255" i="1"/>
  <c r="H2256" i="1"/>
  <c r="I2256" i="1"/>
  <c r="H2257" i="1"/>
  <c r="I2257" i="1"/>
  <c r="H2258" i="1"/>
  <c r="I2258" i="1"/>
  <c r="H2259" i="1"/>
  <c r="I2259" i="1"/>
  <c r="H2260" i="1"/>
  <c r="I2260" i="1"/>
  <c r="H2261" i="1"/>
  <c r="I2261" i="1"/>
  <c r="H2262" i="1"/>
  <c r="I2262" i="1"/>
  <c r="H2263" i="1"/>
  <c r="I2263" i="1"/>
  <c r="H2264" i="1"/>
  <c r="I2264" i="1"/>
  <c r="H2265" i="1"/>
  <c r="I2265" i="1"/>
  <c r="H2266" i="1"/>
  <c r="I2266" i="1"/>
  <c r="H2267" i="1"/>
  <c r="I2267" i="1"/>
  <c r="H2268" i="1"/>
  <c r="I2268" i="1"/>
  <c r="H2269" i="1"/>
  <c r="I2269" i="1"/>
  <c r="H2270" i="1"/>
  <c r="I2270" i="1"/>
  <c r="H2271" i="1"/>
  <c r="I2271" i="1"/>
  <c r="H2272" i="1"/>
  <c r="I2272" i="1"/>
  <c r="H2273" i="1"/>
  <c r="I2273" i="1"/>
  <c r="H2274" i="1"/>
  <c r="I2274" i="1"/>
  <c r="H2275" i="1"/>
  <c r="I2275" i="1"/>
  <c r="H2276" i="1"/>
  <c r="I2276" i="1"/>
  <c r="H2277" i="1"/>
  <c r="I2277" i="1"/>
  <c r="H2278" i="1"/>
  <c r="I2278" i="1"/>
  <c r="H2279" i="1"/>
  <c r="I2279" i="1"/>
  <c r="H2280" i="1"/>
  <c r="I2280" i="1"/>
  <c r="H2281" i="1"/>
  <c r="I2281" i="1"/>
  <c r="H2282" i="1"/>
  <c r="I2282" i="1"/>
  <c r="H2283" i="1"/>
  <c r="I2283" i="1"/>
  <c r="H2284" i="1"/>
  <c r="I2284" i="1"/>
  <c r="H2285" i="1"/>
  <c r="I2285" i="1"/>
  <c r="H2286" i="1"/>
  <c r="I2286" i="1"/>
  <c r="H2287" i="1"/>
  <c r="I2287" i="1"/>
  <c r="H2288" i="1"/>
  <c r="I2288" i="1"/>
  <c r="H2289" i="1"/>
  <c r="I2289" i="1"/>
  <c r="H2290" i="1"/>
  <c r="I2290" i="1"/>
  <c r="H2291" i="1"/>
  <c r="I2291" i="1"/>
  <c r="H2292" i="1"/>
  <c r="I2292" i="1"/>
  <c r="H2293" i="1"/>
  <c r="I2293" i="1"/>
  <c r="H2294" i="1"/>
  <c r="I2294" i="1"/>
  <c r="H2295" i="1"/>
  <c r="I2295" i="1"/>
  <c r="H2296" i="1"/>
  <c r="I2296" i="1"/>
  <c r="H2297" i="1"/>
  <c r="I2297" i="1"/>
  <c r="H2298" i="1"/>
  <c r="I2298" i="1"/>
  <c r="H2299" i="1"/>
  <c r="I2299" i="1"/>
  <c r="H2300" i="1"/>
  <c r="I2300" i="1"/>
  <c r="H2301" i="1"/>
  <c r="I2301" i="1"/>
  <c r="H2302" i="1"/>
  <c r="I2302" i="1"/>
  <c r="H2303" i="1"/>
  <c r="I2303" i="1"/>
  <c r="H2304" i="1"/>
  <c r="I2304" i="1"/>
  <c r="H2305" i="1"/>
  <c r="I2305" i="1"/>
  <c r="H2306" i="1"/>
  <c r="I2306" i="1"/>
  <c r="H2307" i="1"/>
  <c r="I2307" i="1"/>
  <c r="H2308" i="1"/>
  <c r="I2308" i="1"/>
  <c r="H2309" i="1"/>
  <c r="I2309" i="1"/>
  <c r="H2310" i="1"/>
  <c r="I2310" i="1"/>
  <c r="H2311" i="1"/>
  <c r="I2311" i="1"/>
  <c r="H2312" i="1"/>
  <c r="I2312" i="1"/>
  <c r="H2313" i="1"/>
  <c r="I2313" i="1"/>
  <c r="H2314" i="1"/>
  <c r="I2314" i="1"/>
  <c r="H2315" i="1"/>
  <c r="I2315" i="1"/>
  <c r="H2316" i="1"/>
  <c r="I2316" i="1"/>
  <c r="H2317" i="1"/>
  <c r="I2317" i="1"/>
  <c r="H2318" i="1"/>
  <c r="I2318" i="1"/>
  <c r="H2319" i="1"/>
  <c r="I2319" i="1"/>
  <c r="H2320" i="1"/>
  <c r="I2320" i="1"/>
  <c r="H2321" i="1"/>
  <c r="I2321" i="1"/>
  <c r="H2322" i="1"/>
  <c r="I2322" i="1"/>
  <c r="H2323" i="1"/>
  <c r="I2323" i="1"/>
  <c r="H2324" i="1"/>
  <c r="I2324" i="1"/>
  <c r="H2325" i="1"/>
  <c r="I2325" i="1"/>
  <c r="H2326" i="1"/>
  <c r="I2326" i="1"/>
  <c r="H2327" i="1"/>
  <c r="I2327" i="1"/>
  <c r="H2328" i="1"/>
  <c r="I2328" i="1"/>
  <c r="H2329" i="1"/>
  <c r="I2329" i="1"/>
  <c r="H2330" i="1"/>
  <c r="I2330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U2224" i="1"/>
  <c r="V2224" i="1" s="1"/>
  <c r="U2217" i="1"/>
  <c r="V2217" i="1" s="1"/>
  <c r="U2209" i="1"/>
  <c r="V2209" i="1" s="1"/>
  <c r="U2202" i="1"/>
  <c r="V2202" i="1" s="1"/>
  <c r="U2201" i="1"/>
  <c r="V2201" i="1" s="1"/>
  <c r="U2199" i="1"/>
  <c r="V2199" i="1" s="1"/>
  <c r="U2171" i="1"/>
  <c r="V2171" i="1" s="1"/>
  <c r="U2170" i="1"/>
  <c r="V2170" i="1" s="1"/>
  <c r="U2225" i="1"/>
  <c r="V2225" i="1" s="1"/>
  <c r="U2223" i="1"/>
  <c r="V2223" i="1" s="1"/>
  <c r="U2222" i="1"/>
  <c r="V2222" i="1" s="1"/>
  <c r="U2218" i="1"/>
  <c r="V2218" i="1" s="1"/>
  <c r="U2211" i="1"/>
  <c r="V2211" i="1" s="1"/>
  <c r="U2195" i="1"/>
  <c r="V2195" i="1" s="1"/>
  <c r="U2194" i="1"/>
  <c r="V2194" i="1" s="1"/>
  <c r="U2180" i="1"/>
  <c r="V2180" i="1" s="1"/>
  <c r="U2179" i="1"/>
  <c r="V2179" i="1" s="1"/>
  <c r="U2176" i="1"/>
  <c r="V2176" i="1" s="1"/>
  <c r="U2175" i="1"/>
  <c r="V2175" i="1" s="1"/>
  <c r="U2168" i="1"/>
  <c r="V2168" i="1" s="1"/>
  <c r="U2167" i="1"/>
  <c r="V2167" i="1" s="1"/>
  <c r="U2166" i="1"/>
  <c r="V2166" i="1" s="1"/>
  <c r="U2164" i="1"/>
  <c r="V2164" i="1" s="1"/>
  <c r="U2159" i="1"/>
  <c r="V2159" i="1" s="1"/>
  <c r="U2156" i="1"/>
  <c r="V2156" i="1" s="1"/>
  <c r="U2140" i="1"/>
  <c r="V2140" i="1" s="1"/>
  <c r="U2138" i="1"/>
  <c r="V2138" i="1" s="1"/>
  <c r="U2215" i="1"/>
  <c r="V2215" i="1" s="1"/>
  <c r="U2214" i="1"/>
  <c r="V2214" i="1" s="1"/>
  <c r="U2210" i="1"/>
  <c r="V2210" i="1" s="1"/>
  <c r="U2207" i="1"/>
  <c r="V2207" i="1" s="1"/>
  <c r="U2189" i="1"/>
  <c r="V2189" i="1" s="1"/>
  <c r="U2177" i="1"/>
  <c r="V2177" i="1" s="1"/>
  <c r="U2230" i="1"/>
  <c r="V2230" i="1" s="1"/>
  <c r="U2229" i="1"/>
  <c r="V2229" i="1" s="1"/>
  <c r="U2221" i="1"/>
  <c r="V2221" i="1" s="1"/>
  <c r="U2200" i="1"/>
  <c r="V2200" i="1" s="1"/>
  <c r="U2174" i="1"/>
  <c r="V2174" i="1" s="1"/>
  <c r="U2173" i="1"/>
  <c r="V2173" i="1" s="1"/>
  <c r="U2139" i="1"/>
  <c r="V2139" i="1" s="1"/>
  <c r="U2204" i="1"/>
  <c r="V2204" i="1" s="1"/>
  <c r="U2203" i="1"/>
  <c r="V2203" i="1" s="1"/>
  <c r="U2205" i="1"/>
  <c r="V2205" i="1" s="1"/>
  <c r="U2188" i="1"/>
  <c r="V2188" i="1" s="1"/>
  <c r="U2187" i="1"/>
  <c r="V2187" i="1" s="1"/>
  <c r="U2186" i="1"/>
  <c r="V2186" i="1" s="1"/>
  <c r="U2185" i="1"/>
  <c r="V2185" i="1" s="1"/>
  <c r="U2184" i="1"/>
  <c r="V2184" i="1" s="1"/>
  <c r="U2183" i="1"/>
  <c r="V2183" i="1" s="1"/>
  <c r="U2182" i="1"/>
  <c r="V2182" i="1" s="1"/>
  <c r="U2181" i="1"/>
  <c r="V2181" i="1" s="1"/>
  <c r="U2155" i="1"/>
  <c r="V2155" i="1" s="1"/>
  <c r="U2154" i="1"/>
  <c r="V2154" i="1" s="1"/>
  <c r="U2153" i="1"/>
  <c r="V2153" i="1" s="1"/>
  <c r="U2152" i="1"/>
  <c r="V2152" i="1" s="1"/>
  <c r="U2151" i="1"/>
  <c r="V2151" i="1" s="1"/>
  <c r="U2150" i="1"/>
  <c r="V2150" i="1" s="1"/>
  <c r="U2149" i="1"/>
  <c r="V2149" i="1" s="1"/>
  <c r="U2148" i="1"/>
  <c r="V2148" i="1" s="1"/>
  <c r="U2147" i="1"/>
  <c r="V2147" i="1" s="1"/>
  <c r="U2146" i="1"/>
  <c r="V2146" i="1" s="1"/>
  <c r="U2145" i="1"/>
  <c r="V2145" i="1" s="1"/>
  <c r="U2144" i="1"/>
  <c r="V2144" i="1" s="1"/>
  <c r="U2143" i="1"/>
  <c r="V2143" i="1" s="1"/>
  <c r="U2142" i="1"/>
  <c r="V2142" i="1" s="1"/>
  <c r="I72" i="18"/>
  <c r="J72" i="18"/>
  <c r="Z2138" i="1"/>
  <c r="AH2138" i="1"/>
  <c r="AI2138" i="1" s="1"/>
  <c r="Z2139" i="1"/>
  <c r="AH2139" i="1"/>
  <c r="AI2139" i="1" s="1"/>
  <c r="Z2140" i="1"/>
  <c r="AH2140" i="1"/>
  <c r="AI2140" i="1" s="1"/>
  <c r="Z2141" i="1"/>
  <c r="AH2141" i="1"/>
  <c r="AI2141" i="1" s="1"/>
  <c r="Z2142" i="1"/>
  <c r="AH2142" i="1"/>
  <c r="AI2142" i="1" s="1"/>
  <c r="Z2143" i="1"/>
  <c r="AH2143" i="1"/>
  <c r="AI2143" i="1" s="1"/>
  <c r="Z2144" i="1"/>
  <c r="AH2144" i="1"/>
  <c r="AI2144" i="1" s="1"/>
  <c r="Z2145" i="1"/>
  <c r="AH2145" i="1"/>
  <c r="AI2145" i="1" s="1"/>
  <c r="Z2146" i="1"/>
  <c r="AH2146" i="1"/>
  <c r="AI2146" i="1" s="1"/>
  <c r="Z2147" i="1"/>
  <c r="AH2147" i="1"/>
  <c r="AI2147" i="1" s="1"/>
  <c r="Z2148" i="1"/>
  <c r="AH2148" i="1"/>
  <c r="AI2148" i="1" s="1"/>
  <c r="Z2149" i="1"/>
  <c r="AH2149" i="1"/>
  <c r="AI2149" i="1" s="1"/>
  <c r="Z2150" i="1"/>
  <c r="AH2150" i="1"/>
  <c r="AI2150" i="1" s="1"/>
  <c r="Z2151" i="1"/>
  <c r="AH2151" i="1"/>
  <c r="AI2151" i="1" s="1"/>
  <c r="Z2152" i="1"/>
  <c r="AH2152" i="1"/>
  <c r="AI2152" i="1" s="1"/>
  <c r="Z2153" i="1"/>
  <c r="AH2153" i="1"/>
  <c r="AI2153" i="1" s="1"/>
  <c r="Z2154" i="1"/>
  <c r="AH2154" i="1"/>
  <c r="AI2154" i="1" s="1"/>
  <c r="Z2155" i="1"/>
  <c r="AH2155" i="1"/>
  <c r="AI2155" i="1" s="1"/>
  <c r="Z2156" i="1"/>
  <c r="AH2156" i="1"/>
  <c r="AI2156" i="1" s="1"/>
  <c r="Z2157" i="1"/>
  <c r="AH2157" i="1"/>
  <c r="AI2157" i="1" s="1"/>
  <c r="Z2158" i="1"/>
  <c r="AH2158" i="1"/>
  <c r="AI2158" i="1" s="1"/>
  <c r="Z2159" i="1"/>
  <c r="AH2159" i="1"/>
  <c r="AI2159" i="1" s="1"/>
  <c r="Z2160" i="1"/>
  <c r="AH2160" i="1"/>
  <c r="AI2160" i="1" s="1"/>
  <c r="Z2161" i="1"/>
  <c r="AH2161" i="1"/>
  <c r="AI2161" i="1" s="1"/>
  <c r="Z2162" i="1"/>
  <c r="AH2162" i="1"/>
  <c r="AI2162" i="1" s="1"/>
  <c r="Z2163" i="1"/>
  <c r="AH2163" i="1"/>
  <c r="AI2163" i="1" s="1"/>
  <c r="Z2164" i="1"/>
  <c r="AH2164" i="1"/>
  <c r="AI2164" i="1" s="1"/>
  <c r="Z2165" i="1"/>
  <c r="AH2165" i="1"/>
  <c r="AI2165" i="1" s="1"/>
  <c r="Z2166" i="1"/>
  <c r="AH2166" i="1"/>
  <c r="AI2166" i="1" s="1"/>
  <c r="Z2167" i="1"/>
  <c r="AH2167" i="1"/>
  <c r="AI2167" i="1" s="1"/>
  <c r="Z2168" i="1"/>
  <c r="AH2168" i="1"/>
  <c r="AI2168" i="1" s="1"/>
  <c r="Z2169" i="1"/>
  <c r="AH2169" i="1"/>
  <c r="AI2169" i="1" s="1"/>
  <c r="Z2170" i="1"/>
  <c r="AH2170" i="1"/>
  <c r="AI2170" i="1" s="1"/>
  <c r="Z2171" i="1"/>
  <c r="AH2171" i="1"/>
  <c r="AI2171" i="1" s="1"/>
  <c r="Z2172" i="1"/>
  <c r="AH2172" i="1"/>
  <c r="AI2172" i="1" s="1"/>
  <c r="Z2173" i="1"/>
  <c r="AH2173" i="1"/>
  <c r="AI2173" i="1" s="1"/>
  <c r="Z2174" i="1"/>
  <c r="AH2174" i="1"/>
  <c r="AI2174" i="1" s="1"/>
  <c r="Z2175" i="1"/>
  <c r="AH2175" i="1"/>
  <c r="AI2175" i="1" s="1"/>
  <c r="Z2176" i="1"/>
  <c r="AH2176" i="1"/>
  <c r="AI2176" i="1" s="1"/>
  <c r="Z2177" i="1"/>
  <c r="AH2177" i="1"/>
  <c r="AI2177" i="1" s="1"/>
  <c r="Z2178" i="1"/>
  <c r="AH2178" i="1"/>
  <c r="AI2178" i="1" s="1"/>
  <c r="Z2179" i="1"/>
  <c r="AH2179" i="1"/>
  <c r="AI2179" i="1" s="1"/>
  <c r="Z2180" i="1"/>
  <c r="AH2180" i="1"/>
  <c r="AI2180" i="1" s="1"/>
  <c r="Z2181" i="1"/>
  <c r="AH2181" i="1"/>
  <c r="AI2181" i="1" s="1"/>
  <c r="Z2182" i="1"/>
  <c r="AH2182" i="1"/>
  <c r="AI2182" i="1" s="1"/>
  <c r="Z2183" i="1"/>
  <c r="AH2183" i="1"/>
  <c r="AI2183" i="1" s="1"/>
  <c r="Z2184" i="1"/>
  <c r="AH2184" i="1"/>
  <c r="AI2184" i="1" s="1"/>
  <c r="Z2185" i="1"/>
  <c r="AH2185" i="1"/>
  <c r="AI2185" i="1" s="1"/>
  <c r="Z2186" i="1"/>
  <c r="AH2186" i="1"/>
  <c r="AI2186" i="1" s="1"/>
  <c r="Z2187" i="1"/>
  <c r="AH2187" i="1"/>
  <c r="AI2187" i="1" s="1"/>
  <c r="Z2188" i="1"/>
  <c r="AH2188" i="1"/>
  <c r="AI2188" i="1" s="1"/>
  <c r="Z2189" i="1"/>
  <c r="AH2189" i="1"/>
  <c r="AI2189" i="1" s="1"/>
  <c r="Z2190" i="1"/>
  <c r="AH2190" i="1"/>
  <c r="AI2190" i="1" s="1"/>
  <c r="Z2191" i="1"/>
  <c r="AH2191" i="1"/>
  <c r="AI2191" i="1" s="1"/>
  <c r="Z2192" i="1"/>
  <c r="AH2192" i="1"/>
  <c r="AI2192" i="1" s="1"/>
  <c r="Z2193" i="1"/>
  <c r="AH2193" i="1"/>
  <c r="AI2193" i="1" s="1"/>
  <c r="Z2194" i="1"/>
  <c r="AH2194" i="1"/>
  <c r="AI2194" i="1" s="1"/>
  <c r="Z2195" i="1"/>
  <c r="AH2195" i="1"/>
  <c r="AI2195" i="1" s="1"/>
  <c r="Z2196" i="1"/>
  <c r="AH2196" i="1"/>
  <c r="AI2196" i="1" s="1"/>
  <c r="Z2197" i="1"/>
  <c r="AH2197" i="1"/>
  <c r="AI2197" i="1" s="1"/>
  <c r="Z2198" i="1"/>
  <c r="AH2198" i="1"/>
  <c r="AI2198" i="1" s="1"/>
  <c r="Z2199" i="1"/>
  <c r="AH2199" i="1"/>
  <c r="AI2199" i="1" s="1"/>
  <c r="Z2200" i="1"/>
  <c r="AH2200" i="1"/>
  <c r="AI2200" i="1" s="1"/>
  <c r="Z2201" i="1"/>
  <c r="AH2201" i="1"/>
  <c r="AI2201" i="1" s="1"/>
  <c r="Z2202" i="1"/>
  <c r="AH2202" i="1"/>
  <c r="AI2202" i="1" s="1"/>
  <c r="Z2203" i="1"/>
  <c r="AH2203" i="1"/>
  <c r="AI2203" i="1" s="1"/>
  <c r="Z2204" i="1"/>
  <c r="AH2204" i="1"/>
  <c r="AI2204" i="1" s="1"/>
  <c r="Z2205" i="1"/>
  <c r="AH2205" i="1"/>
  <c r="AI2205" i="1" s="1"/>
  <c r="Z2206" i="1"/>
  <c r="AH2206" i="1"/>
  <c r="AI2206" i="1" s="1"/>
  <c r="Z2207" i="1"/>
  <c r="AH2207" i="1"/>
  <c r="AI2207" i="1" s="1"/>
  <c r="Z2208" i="1"/>
  <c r="AH2208" i="1"/>
  <c r="AI2208" i="1" s="1"/>
  <c r="Z2209" i="1"/>
  <c r="AH2209" i="1"/>
  <c r="AI2209" i="1" s="1"/>
  <c r="Z2210" i="1"/>
  <c r="AH2210" i="1"/>
  <c r="AI2210" i="1" s="1"/>
  <c r="Z2211" i="1"/>
  <c r="AH2211" i="1"/>
  <c r="AI2211" i="1" s="1"/>
  <c r="Z2212" i="1"/>
  <c r="AH2212" i="1"/>
  <c r="AI2212" i="1" s="1"/>
  <c r="Z2213" i="1"/>
  <c r="AH2213" i="1"/>
  <c r="AI2213" i="1" s="1"/>
  <c r="Z2214" i="1"/>
  <c r="AH2214" i="1"/>
  <c r="AI2214" i="1" s="1"/>
  <c r="Z2215" i="1"/>
  <c r="AH2215" i="1"/>
  <c r="AI2215" i="1" s="1"/>
  <c r="Z2216" i="1"/>
  <c r="AH2216" i="1"/>
  <c r="AI2216" i="1" s="1"/>
  <c r="Z2217" i="1"/>
  <c r="AH2217" i="1"/>
  <c r="AI2217" i="1" s="1"/>
  <c r="Z2218" i="1"/>
  <c r="AH2218" i="1"/>
  <c r="AI2218" i="1" s="1"/>
  <c r="Z2219" i="1"/>
  <c r="AH2219" i="1"/>
  <c r="AI2219" i="1" s="1"/>
  <c r="Z2220" i="1"/>
  <c r="AH2220" i="1"/>
  <c r="AI2220" i="1" s="1"/>
  <c r="Z2221" i="1"/>
  <c r="AH2221" i="1"/>
  <c r="AI2221" i="1" s="1"/>
  <c r="Z2222" i="1"/>
  <c r="AH2222" i="1"/>
  <c r="AI2222" i="1" s="1"/>
  <c r="Z2223" i="1"/>
  <c r="AH2223" i="1"/>
  <c r="AI2223" i="1" s="1"/>
  <c r="Z2224" i="1"/>
  <c r="AH2224" i="1"/>
  <c r="AI2224" i="1" s="1"/>
  <c r="Z2225" i="1"/>
  <c r="AH2225" i="1"/>
  <c r="AI2225" i="1" s="1"/>
  <c r="Z2226" i="1"/>
  <c r="AH2226" i="1"/>
  <c r="AI2226" i="1" s="1"/>
  <c r="Z2227" i="1"/>
  <c r="AH2227" i="1"/>
  <c r="AI2227" i="1" s="1"/>
  <c r="Z2228" i="1"/>
  <c r="AH2228" i="1"/>
  <c r="AI2228" i="1" s="1"/>
  <c r="Z2229" i="1"/>
  <c r="AH2229" i="1"/>
  <c r="AI2229" i="1" s="1"/>
  <c r="Z2230" i="1"/>
  <c r="AH2230" i="1"/>
  <c r="AI2230" i="1" s="1"/>
  <c r="Z2231" i="1"/>
  <c r="AH2231" i="1"/>
  <c r="AI2231" i="1" s="1"/>
  <c r="Z2232" i="1"/>
  <c r="AH2232" i="1"/>
  <c r="AI2232" i="1" s="1"/>
  <c r="K2138" i="1"/>
  <c r="L2138" i="1"/>
  <c r="D2138" i="1" s="1"/>
  <c r="K2139" i="1"/>
  <c r="L2139" i="1"/>
  <c r="K2140" i="1"/>
  <c r="L2140" i="1"/>
  <c r="D2140" i="1" s="1"/>
  <c r="K2141" i="1"/>
  <c r="L2141" i="1"/>
  <c r="D2141" i="1" s="1"/>
  <c r="K2142" i="1"/>
  <c r="L2142" i="1"/>
  <c r="D2142" i="1" s="1"/>
  <c r="K2143" i="1"/>
  <c r="L2143" i="1"/>
  <c r="K2144" i="1"/>
  <c r="L2144" i="1"/>
  <c r="K2145" i="1"/>
  <c r="L2145" i="1"/>
  <c r="D2145" i="1" s="1"/>
  <c r="K2146" i="1"/>
  <c r="L2146" i="1"/>
  <c r="K2147" i="1"/>
  <c r="L2147" i="1"/>
  <c r="D2147" i="1" s="1"/>
  <c r="K2148" i="1"/>
  <c r="L2148" i="1"/>
  <c r="K2149" i="1"/>
  <c r="L2149" i="1"/>
  <c r="K2150" i="1"/>
  <c r="L2150" i="1"/>
  <c r="K2151" i="1"/>
  <c r="L2151" i="1"/>
  <c r="K2152" i="1"/>
  <c r="L2152" i="1"/>
  <c r="K2153" i="1"/>
  <c r="L2153" i="1"/>
  <c r="K2154" i="1"/>
  <c r="L2154" i="1"/>
  <c r="D2154" i="1" s="1"/>
  <c r="K2155" i="1"/>
  <c r="L2155" i="1"/>
  <c r="K2156" i="1"/>
  <c r="L2156" i="1"/>
  <c r="K2157" i="1"/>
  <c r="L2157" i="1"/>
  <c r="K2158" i="1"/>
  <c r="L2158" i="1"/>
  <c r="D2158" i="1" s="1"/>
  <c r="K2159" i="1"/>
  <c r="L2159" i="1"/>
  <c r="K2160" i="1"/>
  <c r="L2160" i="1"/>
  <c r="K2161" i="1"/>
  <c r="L2161" i="1"/>
  <c r="K2162" i="1"/>
  <c r="L2162" i="1"/>
  <c r="K2163" i="1"/>
  <c r="L2163" i="1"/>
  <c r="K2164" i="1"/>
  <c r="L2164" i="1"/>
  <c r="K2165" i="1"/>
  <c r="L2165" i="1"/>
  <c r="D2165" i="1" s="1"/>
  <c r="K2166" i="1"/>
  <c r="L2166" i="1"/>
  <c r="K2167" i="1"/>
  <c r="L2167" i="1"/>
  <c r="D2167" i="1" s="1"/>
  <c r="K2168" i="1"/>
  <c r="L2168" i="1"/>
  <c r="D2168" i="1" s="1"/>
  <c r="K2169" i="1"/>
  <c r="L2169" i="1"/>
  <c r="D2169" i="1" s="1"/>
  <c r="K2170" i="1"/>
  <c r="L2170" i="1"/>
  <c r="K2171" i="1"/>
  <c r="L2171" i="1"/>
  <c r="K2172" i="1"/>
  <c r="L2172" i="1"/>
  <c r="K2173" i="1"/>
  <c r="L2173" i="1"/>
  <c r="K2174" i="1"/>
  <c r="L2174" i="1"/>
  <c r="K2175" i="1"/>
  <c r="L2175" i="1"/>
  <c r="K2176" i="1"/>
  <c r="L2176" i="1"/>
  <c r="K2177" i="1"/>
  <c r="L2177" i="1"/>
  <c r="D2177" i="1" s="1"/>
  <c r="K2178" i="1"/>
  <c r="L2178" i="1"/>
  <c r="K2179" i="1"/>
  <c r="L2179" i="1"/>
  <c r="D2179" i="1" s="1"/>
  <c r="K2180" i="1"/>
  <c r="L2180" i="1"/>
  <c r="D2180" i="1" s="1"/>
  <c r="K2181" i="1"/>
  <c r="L2181" i="1"/>
  <c r="K2182" i="1"/>
  <c r="L2182" i="1"/>
  <c r="K2183" i="1"/>
  <c r="L2183" i="1"/>
  <c r="K2184" i="1"/>
  <c r="L2184" i="1"/>
  <c r="K2185" i="1"/>
  <c r="L2185" i="1"/>
  <c r="D2185" i="1" s="1"/>
  <c r="K2186" i="1"/>
  <c r="L2186" i="1"/>
  <c r="D2186" i="1" s="1"/>
  <c r="K2187" i="1"/>
  <c r="L2187" i="1"/>
  <c r="K2188" i="1"/>
  <c r="L2188" i="1"/>
  <c r="K2189" i="1"/>
  <c r="L2189" i="1"/>
  <c r="K2190" i="1"/>
  <c r="L2190" i="1"/>
  <c r="D2190" i="1" s="1"/>
  <c r="K2191" i="1"/>
  <c r="L2191" i="1"/>
  <c r="D2191" i="1" s="1"/>
  <c r="K2192" i="1"/>
  <c r="L2192" i="1"/>
  <c r="D2192" i="1" s="1"/>
  <c r="K2193" i="1"/>
  <c r="L2193" i="1"/>
  <c r="D2193" i="1" s="1"/>
  <c r="K2194" i="1"/>
  <c r="L2194" i="1"/>
  <c r="K2195" i="1"/>
  <c r="L2195" i="1"/>
  <c r="D2195" i="1" s="1"/>
  <c r="K2196" i="1"/>
  <c r="L2196" i="1"/>
  <c r="D2196" i="1" s="1"/>
  <c r="K2197" i="1"/>
  <c r="L2197" i="1"/>
  <c r="K2198" i="1"/>
  <c r="L2198" i="1"/>
  <c r="K2199" i="1"/>
  <c r="L2199" i="1"/>
  <c r="K2200" i="1"/>
  <c r="L2200" i="1"/>
  <c r="D2200" i="1" s="1"/>
  <c r="K2201" i="1"/>
  <c r="L2201" i="1"/>
  <c r="K2202" i="1"/>
  <c r="L2202" i="1"/>
  <c r="K2203" i="1"/>
  <c r="L2203" i="1"/>
  <c r="K2204" i="1"/>
  <c r="L2204" i="1"/>
  <c r="K2205" i="1"/>
  <c r="L2205" i="1"/>
  <c r="D2205" i="1" s="1"/>
  <c r="K2206" i="1"/>
  <c r="L2206" i="1"/>
  <c r="D2206" i="1" s="1"/>
  <c r="K2207" i="1"/>
  <c r="L2207" i="1"/>
  <c r="K2208" i="1"/>
  <c r="L2208" i="1"/>
  <c r="K2209" i="1"/>
  <c r="L2209" i="1"/>
  <c r="K2210" i="1"/>
  <c r="L2210" i="1"/>
  <c r="K2211" i="1"/>
  <c r="L2211" i="1"/>
  <c r="K2212" i="1"/>
  <c r="L2212" i="1"/>
  <c r="K2213" i="1"/>
  <c r="L2213" i="1"/>
  <c r="D2213" i="1" s="1"/>
  <c r="K2214" i="1"/>
  <c r="L2214" i="1"/>
  <c r="K2215" i="1"/>
  <c r="L2215" i="1"/>
  <c r="K2216" i="1"/>
  <c r="L2216" i="1"/>
  <c r="K2217" i="1"/>
  <c r="L2217" i="1"/>
  <c r="K2218" i="1"/>
  <c r="L2218" i="1"/>
  <c r="K2219" i="1"/>
  <c r="L2219" i="1"/>
  <c r="D2219" i="1" s="1"/>
  <c r="K2220" i="1"/>
  <c r="L2220" i="1"/>
  <c r="D2220" i="1" s="1"/>
  <c r="K2221" i="1"/>
  <c r="L2221" i="1"/>
  <c r="D2221" i="1" s="1"/>
  <c r="K2222" i="1"/>
  <c r="L2222" i="1"/>
  <c r="D2222" i="1" s="1"/>
  <c r="K2223" i="1"/>
  <c r="L2223" i="1"/>
  <c r="D2223" i="1" s="1"/>
  <c r="K2224" i="1"/>
  <c r="L2224" i="1"/>
  <c r="K2225" i="1"/>
  <c r="L2225" i="1"/>
  <c r="K2226" i="1"/>
  <c r="L2226" i="1"/>
  <c r="D2226" i="1" s="1"/>
  <c r="K2227" i="1"/>
  <c r="L2227" i="1"/>
  <c r="D2227" i="1" s="1"/>
  <c r="K2228" i="1"/>
  <c r="L2228" i="1"/>
  <c r="D2228" i="1" s="1"/>
  <c r="K2229" i="1"/>
  <c r="L2229" i="1"/>
  <c r="K2230" i="1"/>
  <c r="L2230" i="1"/>
  <c r="K2231" i="1"/>
  <c r="L2231" i="1"/>
  <c r="D2231" i="1" s="1"/>
  <c r="K2232" i="1"/>
  <c r="L2232" i="1"/>
  <c r="D2232" i="1" s="1"/>
  <c r="H2138" i="1"/>
  <c r="I2138" i="1"/>
  <c r="H2139" i="1"/>
  <c r="I2139" i="1"/>
  <c r="H2140" i="1"/>
  <c r="I2140" i="1"/>
  <c r="H2141" i="1"/>
  <c r="I2141" i="1"/>
  <c r="H2142" i="1"/>
  <c r="I2142" i="1"/>
  <c r="H2143" i="1"/>
  <c r="I2143" i="1"/>
  <c r="H2144" i="1"/>
  <c r="I2144" i="1"/>
  <c r="H2145" i="1"/>
  <c r="I2145" i="1"/>
  <c r="H2146" i="1"/>
  <c r="I2146" i="1"/>
  <c r="H2147" i="1"/>
  <c r="I2147" i="1"/>
  <c r="H2148" i="1"/>
  <c r="I2148" i="1"/>
  <c r="H2149" i="1"/>
  <c r="I2149" i="1"/>
  <c r="H2150" i="1"/>
  <c r="I2150" i="1"/>
  <c r="H2151" i="1"/>
  <c r="I2151" i="1"/>
  <c r="H2152" i="1"/>
  <c r="I2152" i="1"/>
  <c r="H2153" i="1"/>
  <c r="I2153" i="1"/>
  <c r="H2154" i="1"/>
  <c r="I2154" i="1"/>
  <c r="H2155" i="1"/>
  <c r="I2155" i="1"/>
  <c r="H2156" i="1"/>
  <c r="I2156" i="1"/>
  <c r="H2157" i="1"/>
  <c r="I2157" i="1"/>
  <c r="H2158" i="1"/>
  <c r="I2158" i="1"/>
  <c r="H2159" i="1"/>
  <c r="I2159" i="1"/>
  <c r="H2160" i="1"/>
  <c r="I2160" i="1"/>
  <c r="H2161" i="1"/>
  <c r="I2161" i="1"/>
  <c r="H2162" i="1"/>
  <c r="I2162" i="1"/>
  <c r="H2163" i="1"/>
  <c r="I2163" i="1"/>
  <c r="H2164" i="1"/>
  <c r="I2164" i="1"/>
  <c r="H2165" i="1"/>
  <c r="I2165" i="1"/>
  <c r="H2166" i="1"/>
  <c r="I2166" i="1"/>
  <c r="H2167" i="1"/>
  <c r="I2167" i="1"/>
  <c r="H2168" i="1"/>
  <c r="I2168" i="1"/>
  <c r="H2169" i="1"/>
  <c r="I2169" i="1"/>
  <c r="H2170" i="1"/>
  <c r="I2170" i="1"/>
  <c r="H2171" i="1"/>
  <c r="I2171" i="1"/>
  <c r="H2172" i="1"/>
  <c r="I2172" i="1"/>
  <c r="H2173" i="1"/>
  <c r="I2173" i="1"/>
  <c r="H2174" i="1"/>
  <c r="I2174" i="1"/>
  <c r="H2175" i="1"/>
  <c r="I2175" i="1"/>
  <c r="H2176" i="1"/>
  <c r="I2176" i="1"/>
  <c r="H2177" i="1"/>
  <c r="I2177" i="1"/>
  <c r="H2178" i="1"/>
  <c r="I2178" i="1"/>
  <c r="H2179" i="1"/>
  <c r="I2179" i="1"/>
  <c r="H2180" i="1"/>
  <c r="I2180" i="1"/>
  <c r="H2181" i="1"/>
  <c r="I2181" i="1"/>
  <c r="H2182" i="1"/>
  <c r="I2182" i="1"/>
  <c r="H2183" i="1"/>
  <c r="I2183" i="1"/>
  <c r="H2184" i="1"/>
  <c r="I2184" i="1"/>
  <c r="H2185" i="1"/>
  <c r="I2185" i="1"/>
  <c r="H2186" i="1"/>
  <c r="I2186" i="1"/>
  <c r="H2187" i="1"/>
  <c r="I2187" i="1"/>
  <c r="H2188" i="1"/>
  <c r="I2188" i="1"/>
  <c r="H2189" i="1"/>
  <c r="I2189" i="1"/>
  <c r="H2190" i="1"/>
  <c r="I2190" i="1"/>
  <c r="H2191" i="1"/>
  <c r="I2191" i="1"/>
  <c r="H2192" i="1"/>
  <c r="I2192" i="1"/>
  <c r="H2193" i="1"/>
  <c r="I2193" i="1"/>
  <c r="H2194" i="1"/>
  <c r="I2194" i="1"/>
  <c r="H2195" i="1"/>
  <c r="I2195" i="1"/>
  <c r="H2196" i="1"/>
  <c r="I2196" i="1"/>
  <c r="H2197" i="1"/>
  <c r="I2197" i="1"/>
  <c r="H2198" i="1"/>
  <c r="I2198" i="1"/>
  <c r="H2199" i="1"/>
  <c r="I2199" i="1"/>
  <c r="H2200" i="1"/>
  <c r="I2200" i="1"/>
  <c r="H2201" i="1"/>
  <c r="I2201" i="1"/>
  <c r="H2202" i="1"/>
  <c r="I2202" i="1"/>
  <c r="H2203" i="1"/>
  <c r="I2203" i="1"/>
  <c r="H2204" i="1"/>
  <c r="I2204" i="1"/>
  <c r="H2205" i="1"/>
  <c r="I2205" i="1"/>
  <c r="H2206" i="1"/>
  <c r="I2206" i="1"/>
  <c r="H2207" i="1"/>
  <c r="I2207" i="1"/>
  <c r="H2208" i="1"/>
  <c r="I2208" i="1"/>
  <c r="H2209" i="1"/>
  <c r="I2209" i="1"/>
  <c r="H2210" i="1"/>
  <c r="I2210" i="1"/>
  <c r="H2211" i="1"/>
  <c r="I2211" i="1"/>
  <c r="H2212" i="1"/>
  <c r="I2212" i="1"/>
  <c r="H2213" i="1"/>
  <c r="I2213" i="1"/>
  <c r="H2214" i="1"/>
  <c r="I2214" i="1"/>
  <c r="H2215" i="1"/>
  <c r="I2215" i="1"/>
  <c r="H2216" i="1"/>
  <c r="I2216" i="1"/>
  <c r="H2217" i="1"/>
  <c r="I2217" i="1"/>
  <c r="H2218" i="1"/>
  <c r="I2218" i="1"/>
  <c r="H2219" i="1"/>
  <c r="I2219" i="1"/>
  <c r="H2220" i="1"/>
  <c r="I2220" i="1"/>
  <c r="H2221" i="1"/>
  <c r="I2221" i="1"/>
  <c r="H2222" i="1"/>
  <c r="I2222" i="1"/>
  <c r="H2223" i="1"/>
  <c r="I2223" i="1"/>
  <c r="H2224" i="1"/>
  <c r="I2224" i="1"/>
  <c r="H2225" i="1"/>
  <c r="I2225" i="1"/>
  <c r="H2226" i="1"/>
  <c r="I2226" i="1"/>
  <c r="H2227" i="1"/>
  <c r="I2227" i="1"/>
  <c r="H2228" i="1"/>
  <c r="I2228" i="1"/>
  <c r="H2229" i="1"/>
  <c r="I2229" i="1"/>
  <c r="H2230" i="1"/>
  <c r="I2230" i="1"/>
  <c r="H2231" i="1"/>
  <c r="I2231" i="1"/>
  <c r="H2232" i="1"/>
  <c r="I2232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C2386" i="1" l="1"/>
  <c r="C2504" i="1"/>
  <c r="C2543" i="1"/>
  <c r="C2591" i="1"/>
  <c r="C2566" i="1"/>
  <c r="C2610" i="1"/>
  <c r="C2561" i="1"/>
  <c r="C2614" i="1"/>
  <c r="C2545" i="1"/>
  <c r="C2585" i="1"/>
  <c r="C2387" i="1"/>
  <c r="C2629" i="1"/>
  <c r="C2679" i="1"/>
  <c r="C2652" i="1"/>
  <c r="C2639" i="1"/>
  <c r="C2645" i="1"/>
  <c r="C2596" i="1"/>
  <c r="C2653" i="1"/>
  <c r="C2714" i="1"/>
  <c r="C2618" i="1"/>
  <c r="C2404" i="1"/>
  <c r="C2486" i="1"/>
  <c r="C2686" i="1"/>
  <c r="C2611" i="1"/>
  <c r="C2488" i="1"/>
  <c r="C2613" i="1"/>
  <c r="C2659" i="1"/>
  <c r="C2668" i="1"/>
  <c r="AF2709" i="1"/>
  <c r="AG2709" i="1" s="1"/>
  <c r="C2661" i="1"/>
  <c r="C2644" i="1"/>
  <c r="C2559" i="1"/>
  <c r="C2449" i="1"/>
  <c r="C2669" i="1"/>
  <c r="C2671" i="1"/>
  <c r="C2657" i="1"/>
  <c r="C2574" i="1"/>
  <c r="C2677" i="1"/>
  <c r="AF2677" i="1"/>
  <c r="AG2677" i="1" s="1"/>
  <c r="C2622" i="1"/>
  <c r="C2529" i="1"/>
  <c r="C2617" i="1"/>
  <c r="AF2701" i="1"/>
  <c r="AG2701" i="1" s="1"/>
  <c r="C2568" i="1"/>
  <c r="C2684" i="1"/>
  <c r="C2575" i="1"/>
  <c r="C2615" i="1"/>
  <c r="C2656" i="1"/>
  <c r="C2632" i="1"/>
  <c r="C2676" i="1"/>
  <c r="C2662" i="1"/>
  <c r="C2442" i="1"/>
  <c r="C2670" i="1"/>
  <c r="C2665" i="1"/>
  <c r="C2697" i="1"/>
  <c r="C2654" i="1"/>
  <c r="C2658" i="1"/>
  <c r="C2696" i="1"/>
  <c r="C2600" i="1"/>
  <c r="AF2652" i="1"/>
  <c r="AG2652" i="1" s="1"/>
  <c r="AF2693" i="1"/>
  <c r="AG2693" i="1" s="1"/>
  <c r="AF2659" i="1"/>
  <c r="AG2659" i="1" s="1"/>
  <c r="AF2620" i="1"/>
  <c r="AG2620" i="1" s="1"/>
  <c r="C2419" i="1"/>
  <c r="C2648" i="1"/>
  <c r="C2640" i="1"/>
  <c r="C2666" i="1"/>
  <c r="C2672" i="1"/>
  <c r="C2642" i="1"/>
  <c r="AF2661" i="1"/>
  <c r="AG2661" i="1" s="1"/>
  <c r="C2607" i="1"/>
  <c r="AF2613" i="1"/>
  <c r="AG2613" i="1" s="1"/>
  <c r="C2402" i="1"/>
  <c r="C2602" i="1"/>
  <c r="C2664" i="1"/>
  <c r="AF2629" i="1"/>
  <c r="AG2629" i="1" s="1"/>
  <c r="AF2676" i="1"/>
  <c r="AG2676" i="1" s="1"/>
  <c r="C2616" i="1"/>
  <c r="AF2706" i="1"/>
  <c r="AG2706" i="1" s="1"/>
  <c r="C2457" i="1"/>
  <c r="C2553" i="1"/>
  <c r="AF2618" i="1"/>
  <c r="AG2618" i="1" s="1"/>
  <c r="AF2465" i="1"/>
  <c r="AG2465" i="1" s="1"/>
  <c r="C2608" i="1"/>
  <c r="AF2662" i="1"/>
  <c r="AG2662" i="1" s="1"/>
  <c r="AF2612" i="1"/>
  <c r="AG2612" i="1" s="1"/>
  <c r="AF2382" i="1"/>
  <c r="AG2382" i="1" s="1"/>
  <c r="AF2431" i="1"/>
  <c r="AG2431" i="1" s="1"/>
  <c r="AF2665" i="1"/>
  <c r="AG2665" i="1" s="1"/>
  <c r="AF2614" i="1"/>
  <c r="AG2614" i="1" s="1"/>
  <c r="AF2653" i="1"/>
  <c r="AG2653" i="1" s="1"/>
  <c r="AF2616" i="1"/>
  <c r="AG2616" i="1" s="1"/>
  <c r="AF2518" i="1"/>
  <c r="AG2518" i="1" s="1"/>
  <c r="C2378" i="1"/>
  <c r="C2438" i="1"/>
  <c r="C2425" i="1"/>
  <c r="C2593" i="1"/>
  <c r="C2673" i="1"/>
  <c r="C2550" i="1"/>
  <c r="C2465" i="1"/>
  <c r="N2350" i="1"/>
  <c r="N2334" i="1"/>
  <c r="AF2645" i="1"/>
  <c r="AG2645" i="1" s="1"/>
  <c r="AF2617" i="1"/>
  <c r="AG2617" i="1" s="1"/>
  <c r="AF2611" i="1"/>
  <c r="AG2611" i="1" s="1"/>
  <c r="AF2410" i="1"/>
  <c r="AG2410" i="1" s="1"/>
  <c r="AF2561" i="1"/>
  <c r="AG2561" i="1" s="1"/>
  <c r="AF2622" i="1"/>
  <c r="AG2622" i="1" s="1"/>
  <c r="AF2394" i="1"/>
  <c r="AG2394" i="1" s="1"/>
  <c r="C2433" i="1"/>
  <c r="AF2560" i="1"/>
  <c r="AG2560" i="1" s="1"/>
  <c r="AF2426" i="1"/>
  <c r="AG2426" i="1" s="1"/>
  <c r="AF2456" i="1"/>
  <c r="AG2456" i="1" s="1"/>
  <c r="AF2544" i="1"/>
  <c r="AG2544" i="1" s="1"/>
  <c r="AF2430" i="1"/>
  <c r="AG2430" i="1" s="1"/>
  <c r="AF2528" i="1"/>
  <c r="AG2528" i="1" s="1"/>
  <c r="AF2538" i="1"/>
  <c r="AG2538" i="1" s="1"/>
  <c r="AF2440" i="1"/>
  <c r="AG2440" i="1" s="1"/>
  <c r="AF2424" i="1"/>
  <c r="AG2424" i="1" s="1"/>
  <c r="AF2496" i="1"/>
  <c r="AG2496" i="1" s="1"/>
  <c r="AF2399" i="1"/>
  <c r="AG2399" i="1" s="1"/>
  <c r="AF2510" i="1"/>
  <c r="AG2510" i="1" s="1"/>
  <c r="AF2670" i="1"/>
  <c r="AG2670" i="1" s="1"/>
  <c r="AF2393" i="1"/>
  <c r="AG2393" i="1" s="1"/>
  <c r="AF2712" i="1"/>
  <c r="AG2712" i="1" s="1"/>
  <c r="C2706" i="1"/>
  <c r="AF2414" i="1"/>
  <c r="AG2414" i="1" s="1"/>
  <c r="AF2615" i="1"/>
  <c r="AG2615" i="1" s="1"/>
  <c r="AF2497" i="1"/>
  <c r="AG2497" i="1" s="1"/>
  <c r="AF2714" i="1"/>
  <c r="AG2714" i="1" s="1"/>
  <c r="AF2671" i="1"/>
  <c r="AG2671" i="1" s="1"/>
  <c r="AF2543" i="1"/>
  <c r="AG2543" i="1" s="1"/>
  <c r="AF2521" i="1"/>
  <c r="AG2521" i="1" s="1"/>
  <c r="C2609" i="1"/>
  <c r="AF2610" i="1"/>
  <c r="AG2610" i="1" s="1"/>
  <c r="AF2679" i="1"/>
  <c r="AG2679" i="1" s="1"/>
  <c r="AF2649" i="1"/>
  <c r="AG2649" i="1" s="1"/>
  <c r="AF2417" i="1"/>
  <c r="AG2417" i="1" s="1"/>
  <c r="AF2385" i="1"/>
  <c r="AG2385" i="1" s="1"/>
  <c r="B2385" i="1"/>
  <c r="C2385" i="1" s="1"/>
  <c r="AF2381" i="1"/>
  <c r="AG2381" i="1" s="1"/>
  <c r="B2381" i="1"/>
  <c r="C2381" i="1" s="1"/>
  <c r="AF2395" i="1"/>
  <c r="AG2395" i="1" s="1"/>
  <c r="B2395" i="1"/>
  <c r="C2395" i="1" s="1"/>
  <c r="AF2683" i="1"/>
  <c r="AG2683" i="1" s="1"/>
  <c r="B2683" i="1"/>
  <c r="C2683" i="1" s="1"/>
  <c r="AF2707" i="1"/>
  <c r="AG2707" i="1" s="1"/>
  <c r="B2707" i="1"/>
  <c r="C2707" i="1" s="1"/>
  <c r="AF2400" i="1"/>
  <c r="AG2400" i="1" s="1"/>
  <c r="B2400" i="1"/>
  <c r="C2400" i="1" s="1"/>
  <c r="B2711" i="1"/>
  <c r="C2711" i="1" s="1"/>
  <c r="AF2711" i="1"/>
  <c r="AG2711" i="1" s="1"/>
  <c r="AF2689" i="1"/>
  <c r="AG2689" i="1" s="1"/>
  <c r="B2689" i="1"/>
  <c r="C2689" i="1" s="1"/>
  <c r="AF2421" i="1"/>
  <c r="AG2421" i="1" s="1"/>
  <c r="B2421" i="1"/>
  <c r="C2421" i="1" s="1"/>
  <c r="AF2509" i="1"/>
  <c r="AG2509" i="1" s="1"/>
  <c r="B2509" i="1"/>
  <c r="C2509" i="1" s="1"/>
  <c r="AF2470" i="1"/>
  <c r="AG2470" i="1" s="1"/>
  <c r="AF2638" i="1"/>
  <c r="AG2638" i="1" s="1"/>
  <c r="AF2527" i="1"/>
  <c r="AG2527" i="1" s="1"/>
  <c r="AF2472" i="1"/>
  <c r="AG2472" i="1" s="1"/>
  <c r="AF2488" i="1"/>
  <c r="AG2488" i="1" s="1"/>
  <c r="AF2520" i="1"/>
  <c r="AG2520" i="1" s="1"/>
  <c r="AF2536" i="1"/>
  <c r="AG2536" i="1" s="1"/>
  <c r="AF2584" i="1"/>
  <c r="AG2584" i="1" s="1"/>
  <c r="AF2441" i="1"/>
  <c r="AG2441" i="1" s="1"/>
  <c r="AF2489" i="1"/>
  <c r="AG2489" i="1" s="1"/>
  <c r="AF2537" i="1"/>
  <c r="AG2537" i="1" s="1"/>
  <c r="AF2371" i="1"/>
  <c r="AG2371" i="1" s="1"/>
  <c r="AF2474" i="1"/>
  <c r="AG2474" i="1" s="1"/>
  <c r="AF2546" i="1"/>
  <c r="AG2546" i="1" s="1"/>
  <c r="B2546" i="1"/>
  <c r="C2546" i="1" s="1"/>
  <c r="AF2562" i="1"/>
  <c r="AG2562" i="1" s="1"/>
  <c r="B2562" i="1"/>
  <c r="C2562" i="1" s="1"/>
  <c r="AF2419" i="1"/>
  <c r="AG2419" i="1" s="1"/>
  <c r="AF2475" i="1"/>
  <c r="AG2475" i="1" s="1"/>
  <c r="B2475" i="1"/>
  <c r="C2475" i="1" s="1"/>
  <c r="AF2492" i="1"/>
  <c r="AG2492" i="1" s="1"/>
  <c r="B2492" i="1"/>
  <c r="C2492" i="1" s="1"/>
  <c r="AF2628" i="1"/>
  <c r="AG2628" i="1" s="1"/>
  <c r="B2628" i="1"/>
  <c r="C2628" i="1" s="1"/>
  <c r="AF2445" i="1"/>
  <c r="AG2445" i="1" s="1"/>
  <c r="B2445" i="1"/>
  <c r="C2445" i="1" s="1"/>
  <c r="AF2581" i="1"/>
  <c r="AG2581" i="1" s="1"/>
  <c r="B2581" i="1"/>
  <c r="C2581" i="1" s="1"/>
  <c r="AF2574" i="1"/>
  <c r="AG2574" i="1" s="1"/>
  <c r="B2638" i="1"/>
  <c r="C2638" i="1" s="1"/>
  <c r="AF2471" i="1"/>
  <c r="AG2471" i="1" s="1"/>
  <c r="B2471" i="1"/>
  <c r="C2471" i="1" s="1"/>
  <c r="AF2504" i="1"/>
  <c r="AG2504" i="1" s="1"/>
  <c r="AF2552" i="1"/>
  <c r="AG2552" i="1" s="1"/>
  <c r="B2584" i="1"/>
  <c r="C2584" i="1" s="1"/>
  <c r="AF2680" i="1"/>
  <c r="AG2680" i="1" s="1"/>
  <c r="B2680" i="1"/>
  <c r="C2680" i="1" s="1"/>
  <c r="AF2696" i="1"/>
  <c r="AG2696" i="1" s="1"/>
  <c r="AF2457" i="1"/>
  <c r="AG2457" i="1" s="1"/>
  <c r="B2521" i="1"/>
  <c r="C2521" i="1" s="1"/>
  <c r="B2537" i="1"/>
  <c r="C2537" i="1" s="1"/>
  <c r="B2474" i="1"/>
  <c r="C2474" i="1" s="1"/>
  <c r="AF2602" i="1"/>
  <c r="AG2602" i="1" s="1"/>
  <c r="AF2515" i="1"/>
  <c r="AG2515" i="1" s="1"/>
  <c r="B2515" i="1"/>
  <c r="C2515" i="1" s="1"/>
  <c r="AF2571" i="1"/>
  <c r="AG2571" i="1" s="1"/>
  <c r="B2571" i="1"/>
  <c r="C2571" i="1" s="1"/>
  <c r="AF2420" i="1"/>
  <c r="AG2420" i="1" s="1"/>
  <c r="B2420" i="1"/>
  <c r="C2420" i="1" s="1"/>
  <c r="AF2436" i="1"/>
  <c r="AG2436" i="1" s="1"/>
  <c r="B2436" i="1"/>
  <c r="C2436" i="1" s="1"/>
  <c r="AF2532" i="1"/>
  <c r="AG2532" i="1" s="1"/>
  <c r="B2532" i="1"/>
  <c r="C2532" i="1" s="1"/>
  <c r="AF2572" i="1"/>
  <c r="AG2572" i="1" s="1"/>
  <c r="B2572" i="1"/>
  <c r="C2572" i="1" s="1"/>
  <c r="AF2588" i="1"/>
  <c r="AG2588" i="1" s="1"/>
  <c r="B2588" i="1"/>
  <c r="C2588" i="1" s="1"/>
  <c r="AF2666" i="1"/>
  <c r="AG2666" i="1" s="1"/>
  <c r="AF2517" i="1"/>
  <c r="AG2517" i="1" s="1"/>
  <c r="B2517" i="1"/>
  <c r="C2517" i="1" s="1"/>
  <c r="AF2438" i="1"/>
  <c r="AG2438" i="1" s="1"/>
  <c r="AF2454" i="1"/>
  <c r="AG2454" i="1" s="1"/>
  <c r="AF2550" i="1"/>
  <c r="AG2550" i="1" s="1"/>
  <c r="AF2511" i="1"/>
  <c r="AG2511" i="1" s="1"/>
  <c r="AF2377" i="1"/>
  <c r="AG2377" i="1" s="1"/>
  <c r="AF2568" i="1"/>
  <c r="AG2568" i="1" s="1"/>
  <c r="AF2624" i="1"/>
  <c r="AG2624" i="1" s="1"/>
  <c r="B2441" i="1"/>
  <c r="C2441" i="1" s="1"/>
  <c r="B2489" i="1"/>
  <c r="C2489" i="1" s="1"/>
  <c r="AF2641" i="1"/>
  <c r="AG2641" i="1" s="1"/>
  <c r="B2641" i="1"/>
  <c r="C2641" i="1" s="1"/>
  <c r="AF2411" i="1"/>
  <c r="AG2411" i="1" s="1"/>
  <c r="AF2442" i="1"/>
  <c r="AG2442" i="1" s="1"/>
  <c r="AF2530" i="1"/>
  <c r="AG2530" i="1" s="1"/>
  <c r="B2530" i="1"/>
  <c r="C2530" i="1" s="1"/>
  <c r="AF2404" i="1"/>
  <c r="AG2404" i="1" s="1"/>
  <c r="AF2459" i="1"/>
  <c r="AG2459" i="1" s="1"/>
  <c r="B2459" i="1"/>
  <c r="C2459" i="1" s="1"/>
  <c r="AF2555" i="1"/>
  <c r="AG2555" i="1" s="1"/>
  <c r="B2555" i="1"/>
  <c r="C2555" i="1" s="1"/>
  <c r="AF2675" i="1"/>
  <c r="AG2675" i="1" s="1"/>
  <c r="B2675" i="1"/>
  <c r="C2675" i="1" s="1"/>
  <c r="AF2460" i="1"/>
  <c r="AG2460" i="1" s="1"/>
  <c r="B2460" i="1"/>
  <c r="C2460" i="1" s="1"/>
  <c r="AF2692" i="1"/>
  <c r="AG2692" i="1" s="1"/>
  <c r="B2692" i="1"/>
  <c r="C2692" i="1" s="1"/>
  <c r="AF2621" i="1"/>
  <c r="AG2621" i="1" s="1"/>
  <c r="B2621" i="1"/>
  <c r="C2621" i="1" s="1"/>
  <c r="AF2637" i="1"/>
  <c r="AG2637" i="1" s="1"/>
  <c r="B2637" i="1"/>
  <c r="C2637" i="1" s="1"/>
  <c r="AF2469" i="1"/>
  <c r="AG2469" i="1" s="1"/>
  <c r="B2469" i="1"/>
  <c r="C2469" i="1" s="1"/>
  <c r="AF2646" i="1"/>
  <c r="AG2646" i="1" s="1"/>
  <c r="B2646" i="1"/>
  <c r="C2646" i="1" s="1"/>
  <c r="AF2678" i="1"/>
  <c r="AG2678" i="1" s="1"/>
  <c r="AF2455" i="1"/>
  <c r="AG2455" i="1" s="1"/>
  <c r="B2455" i="1"/>
  <c r="C2455" i="1" s="1"/>
  <c r="AF2409" i="1"/>
  <c r="AG2409" i="1" s="1"/>
  <c r="AF2592" i="1"/>
  <c r="AG2592" i="1" s="1"/>
  <c r="AF2625" i="1"/>
  <c r="AG2625" i="1" s="1"/>
  <c r="B2625" i="1"/>
  <c r="C2625" i="1" s="1"/>
  <c r="AF2681" i="1"/>
  <c r="AG2681" i="1" s="1"/>
  <c r="B2681" i="1"/>
  <c r="C2681" i="1" s="1"/>
  <c r="AF2514" i="1"/>
  <c r="AG2514" i="1" s="1"/>
  <c r="B2514" i="1"/>
  <c r="C2514" i="1" s="1"/>
  <c r="AF2499" i="1"/>
  <c r="AG2499" i="1" s="1"/>
  <c r="B2499" i="1"/>
  <c r="C2499" i="1" s="1"/>
  <c r="AF2651" i="1"/>
  <c r="AG2651" i="1" s="1"/>
  <c r="B2651" i="1"/>
  <c r="C2651" i="1" s="1"/>
  <c r="AF2476" i="1"/>
  <c r="AG2476" i="1" s="1"/>
  <c r="B2476" i="1"/>
  <c r="C2476" i="1" s="1"/>
  <c r="AF2589" i="1"/>
  <c r="AG2589" i="1" s="1"/>
  <c r="B2589" i="1"/>
  <c r="C2589" i="1" s="1"/>
  <c r="B2454" i="1"/>
  <c r="C2454" i="1" s="1"/>
  <c r="AF2558" i="1"/>
  <c r="AG2558" i="1" s="1"/>
  <c r="AF2384" i="1"/>
  <c r="AG2384" i="1" s="1"/>
  <c r="B2384" i="1"/>
  <c r="C2384" i="1" s="1"/>
  <c r="AF2495" i="1"/>
  <c r="AG2495" i="1" s="1"/>
  <c r="B2495" i="1"/>
  <c r="C2495" i="1" s="1"/>
  <c r="AF2567" i="1"/>
  <c r="AG2567" i="1" s="1"/>
  <c r="B2567" i="1"/>
  <c r="C2567" i="1" s="1"/>
  <c r="AF2607" i="1"/>
  <c r="AG2607" i="1" s="1"/>
  <c r="AF2623" i="1"/>
  <c r="AG2623" i="1" s="1"/>
  <c r="B2623" i="1"/>
  <c r="C2623" i="1" s="1"/>
  <c r="B2377" i="1"/>
  <c r="C2377" i="1" s="1"/>
  <c r="B2393" i="1"/>
  <c r="C2393" i="1" s="1"/>
  <c r="B2409" i="1"/>
  <c r="C2409" i="1" s="1"/>
  <c r="B2424" i="1"/>
  <c r="C2424" i="1" s="1"/>
  <c r="B2440" i="1"/>
  <c r="C2440" i="1" s="1"/>
  <c r="B2456" i="1"/>
  <c r="C2456" i="1" s="1"/>
  <c r="AF2608" i="1"/>
  <c r="AG2608" i="1" s="1"/>
  <c r="B2624" i="1"/>
  <c r="C2624" i="1" s="1"/>
  <c r="AF2378" i="1"/>
  <c r="AG2378" i="1" s="1"/>
  <c r="B2394" i="1"/>
  <c r="C2394" i="1" s="1"/>
  <c r="B2410" i="1"/>
  <c r="C2410" i="1" s="1"/>
  <c r="AF2577" i="1"/>
  <c r="AG2577" i="1" s="1"/>
  <c r="AF2593" i="1"/>
  <c r="AG2593" i="1" s="1"/>
  <c r="AF2609" i="1"/>
  <c r="AG2609" i="1" s="1"/>
  <c r="B2426" i="1"/>
  <c r="C2426" i="1" s="1"/>
  <c r="AF2642" i="1"/>
  <c r="AG2642" i="1" s="1"/>
  <c r="AF2698" i="1"/>
  <c r="AG2698" i="1" s="1"/>
  <c r="B2698" i="1"/>
  <c r="C2698" i="1" s="1"/>
  <c r="AF2596" i="1"/>
  <c r="AG2596" i="1" s="1"/>
  <c r="AF2700" i="1"/>
  <c r="AG2700" i="1" s="1"/>
  <c r="B2700" i="1"/>
  <c r="C2700" i="1" s="1"/>
  <c r="AF2406" i="1"/>
  <c r="AG2406" i="1" s="1"/>
  <c r="B2406" i="1"/>
  <c r="C2406" i="1" s="1"/>
  <c r="AF2493" i="1"/>
  <c r="AG2493" i="1" s="1"/>
  <c r="B2493" i="1"/>
  <c r="C2493" i="1" s="1"/>
  <c r="AF2541" i="1"/>
  <c r="AG2541" i="1" s="1"/>
  <c r="B2541" i="1"/>
  <c r="C2541" i="1" s="1"/>
  <c r="AF2422" i="1"/>
  <c r="AG2422" i="1" s="1"/>
  <c r="B2510" i="1"/>
  <c r="C2510" i="1" s="1"/>
  <c r="AF2534" i="1"/>
  <c r="AG2534" i="1" s="1"/>
  <c r="B2678" i="1"/>
  <c r="C2678" i="1" s="1"/>
  <c r="AF2408" i="1"/>
  <c r="AG2408" i="1" s="1"/>
  <c r="B2408" i="1"/>
  <c r="C2408" i="1" s="1"/>
  <c r="AF2439" i="1"/>
  <c r="AG2439" i="1" s="1"/>
  <c r="B2439" i="1"/>
  <c r="C2439" i="1" s="1"/>
  <c r="AF2551" i="1"/>
  <c r="AG2551" i="1" s="1"/>
  <c r="B2551" i="1"/>
  <c r="C2551" i="1" s="1"/>
  <c r="AF2591" i="1"/>
  <c r="AG2591" i="1" s="1"/>
  <c r="AF2663" i="1"/>
  <c r="AG2663" i="1" s="1"/>
  <c r="B2663" i="1"/>
  <c r="C2663" i="1" s="1"/>
  <c r="AF2687" i="1"/>
  <c r="AG2687" i="1" s="1"/>
  <c r="B2687" i="1"/>
  <c r="C2687" i="1" s="1"/>
  <c r="AF2688" i="1"/>
  <c r="AG2688" i="1" s="1"/>
  <c r="AF2482" i="1"/>
  <c r="AG2482" i="1" s="1"/>
  <c r="B2482" i="1"/>
  <c r="C2482" i="1" s="1"/>
  <c r="AF2498" i="1"/>
  <c r="AG2498" i="1" s="1"/>
  <c r="B2498" i="1"/>
  <c r="C2498" i="1" s="1"/>
  <c r="AF2586" i="1"/>
  <c r="AG2586" i="1" s="1"/>
  <c r="AF2388" i="1"/>
  <c r="AG2388" i="1" s="1"/>
  <c r="B2388" i="1"/>
  <c r="C2388" i="1" s="1"/>
  <c r="AF2595" i="1"/>
  <c r="AG2595" i="1" s="1"/>
  <c r="B2595" i="1"/>
  <c r="C2595" i="1" s="1"/>
  <c r="AF2635" i="1"/>
  <c r="AG2635" i="1" s="1"/>
  <c r="B2635" i="1"/>
  <c r="C2635" i="1" s="1"/>
  <c r="AF2405" i="1"/>
  <c r="AG2405" i="1" s="1"/>
  <c r="B2405" i="1"/>
  <c r="C2405" i="1" s="1"/>
  <c r="AF2702" i="1"/>
  <c r="AG2702" i="1" s="1"/>
  <c r="B2702" i="1"/>
  <c r="C2702" i="1" s="1"/>
  <c r="AF2429" i="1"/>
  <c r="AG2429" i="1" s="1"/>
  <c r="B2429" i="1"/>
  <c r="C2429" i="1" s="1"/>
  <c r="AF2407" i="1"/>
  <c r="AG2407" i="1" s="1"/>
  <c r="B2422" i="1"/>
  <c r="C2422" i="1" s="1"/>
  <c r="AF2478" i="1"/>
  <c r="AG2478" i="1" s="1"/>
  <c r="AF2582" i="1"/>
  <c r="AG2582" i="1" s="1"/>
  <c r="AF2598" i="1"/>
  <c r="AG2598" i="1" s="1"/>
  <c r="AF2654" i="1"/>
  <c r="AG2654" i="1" s="1"/>
  <c r="AF2368" i="1"/>
  <c r="AG2368" i="1" s="1"/>
  <c r="B2368" i="1"/>
  <c r="C2368" i="1" s="1"/>
  <c r="AF2479" i="1"/>
  <c r="AG2479" i="1" s="1"/>
  <c r="B2479" i="1"/>
  <c r="C2479" i="1" s="1"/>
  <c r="AF2631" i="1"/>
  <c r="AG2631" i="1" s="1"/>
  <c r="B2631" i="1"/>
  <c r="C2631" i="1" s="1"/>
  <c r="AF2647" i="1"/>
  <c r="AG2647" i="1" s="1"/>
  <c r="B2647" i="1"/>
  <c r="C2647" i="1" s="1"/>
  <c r="AF2703" i="1"/>
  <c r="AG2703" i="1" s="1"/>
  <c r="B2703" i="1"/>
  <c r="C2703" i="1" s="1"/>
  <c r="AF2704" i="1"/>
  <c r="AG2704" i="1" s="1"/>
  <c r="AF2449" i="1"/>
  <c r="AG2449" i="1" s="1"/>
  <c r="AF2513" i="1"/>
  <c r="AG2513" i="1" s="1"/>
  <c r="AF2633" i="1"/>
  <c r="AG2633" i="1" s="1"/>
  <c r="AF2554" i="1"/>
  <c r="AG2554" i="1" s="1"/>
  <c r="AF2682" i="1"/>
  <c r="AG2682" i="1" s="1"/>
  <c r="AF2443" i="1"/>
  <c r="AG2443" i="1" s="1"/>
  <c r="B2443" i="1"/>
  <c r="C2443" i="1" s="1"/>
  <c r="AF2539" i="1"/>
  <c r="AG2539" i="1" s="1"/>
  <c r="B2539" i="1"/>
  <c r="C2539" i="1" s="1"/>
  <c r="AF2715" i="1"/>
  <c r="AG2715" i="1" s="1"/>
  <c r="B2715" i="1"/>
  <c r="C2715" i="1" s="1"/>
  <c r="AF2516" i="1"/>
  <c r="AG2516" i="1" s="1"/>
  <c r="B2516" i="1"/>
  <c r="C2516" i="1" s="1"/>
  <c r="B2685" i="1"/>
  <c r="C2685" i="1" s="1"/>
  <c r="AF2685" i="1"/>
  <c r="AG2685" i="1" s="1"/>
  <c r="AF2390" i="1"/>
  <c r="AG2390" i="1" s="1"/>
  <c r="B2390" i="1"/>
  <c r="C2390" i="1" s="1"/>
  <c r="AF2565" i="1"/>
  <c r="AG2565" i="1" s="1"/>
  <c r="B2565" i="1"/>
  <c r="C2565" i="1" s="1"/>
  <c r="AF2391" i="1"/>
  <c r="AG2391" i="1" s="1"/>
  <c r="AF2494" i="1"/>
  <c r="AG2494" i="1" s="1"/>
  <c r="B2534" i="1"/>
  <c r="C2534" i="1" s="1"/>
  <c r="B2598" i="1"/>
  <c r="C2598" i="1" s="1"/>
  <c r="AF2686" i="1"/>
  <c r="AG2686" i="1" s="1"/>
  <c r="AF2423" i="1"/>
  <c r="AG2423" i="1" s="1"/>
  <c r="B2423" i="1"/>
  <c r="C2423" i="1" s="1"/>
  <c r="AF2535" i="1"/>
  <c r="AG2535" i="1" s="1"/>
  <c r="B2535" i="1"/>
  <c r="C2535" i="1" s="1"/>
  <c r="AF2464" i="1"/>
  <c r="AG2464" i="1" s="1"/>
  <c r="B2592" i="1"/>
  <c r="C2592" i="1" s="1"/>
  <c r="AF2664" i="1"/>
  <c r="AG2664" i="1" s="1"/>
  <c r="AF2433" i="1"/>
  <c r="AG2433" i="1" s="1"/>
  <c r="AF2481" i="1"/>
  <c r="AG2481" i="1" s="1"/>
  <c r="AF2529" i="1"/>
  <c r="AG2529" i="1" s="1"/>
  <c r="AF2705" i="1"/>
  <c r="AG2705" i="1" s="1"/>
  <c r="B2705" i="1"/>
  <c r="C2705" i="1" s="1"/>
  <c r="AF2379" i="1"/>
  <c r="AG2379" i="1" s="1"/>
  <c r="AF2450" i="1"/>
  <c r="AG2450" i="1" s="1"/>
  <c r="B2450" i="1"/>
  <c r="C2450" i="1" s="1"/>
  <c r="AF2570" i="1"/>
  <c r="AG2570" i="1" s="1"/>
  <c r="AF2372" i="1"/>
  <c r="AG2372" i="1" s="1"/>
  <c r="B2372" i="1"/>
  <c r="C2372" i="1" s="1"/>
  <c r="AF2483" i="1"/>
  <c r="AG2483" i="1" s="1"/>
  <c r="B2483" i="1"/>
  <c r="C2483" i="1" s="1"/>
  <c r="AF2389" i="1"/>
  <c r="AG2389" i="1" s="1"/>
  <c r="B2389" i="1"/>
  <c r="C2389" i="1" s="1"/>
  <c r="AF2500" i="1"/>
  <c r="AG2500" i="1" s="1"/>
  <c r="B2500" i="1"/>
  <c r="C2500" i="1" s="1"/>
  <c r="AF2556" i="1"/>
  <c r="AG2556" i="1" s="1"/>
  <c r="B2556" i="1"/>
  <c r="C2556" i="1" s="1"/>
  <c r="AF2636" i="1"/>
  <c r="AG2636" i="1" s="1"/>
  <c r="B2636" i="1"/>
  <c r="C2636" i="1" s="1"/>
  <c r="AF2453" i="1"/>
  <c r="AG2453" i="1" s="1"/>
  <c r="B2453" i="1"/>
  <c r="C2453" i="1" s="1"/>
  <c r="AF2573" i="1"/>
  <c r="AG2573" i="1" s="1"/>
  <c r="B2573" i="1"/>
  <c r="C2573" i="1" s="1"/>
  <c r="AF2375" i="1"/>
  <c r="AG2375" i="1" s="1"/>
  <c r="AF2462" i="1"/>
  <c r="AG2462" i="1" s="1"/>
  <c r="AF2480" i="1"/>
  <c r="AG2480" i="1" s="1"/>
  <c r="AF2512" i="1"/>
  <c r="AG2512" i="1" s="1"/>
  <c r="AF2576" i="1"/>
  <c r="AG2576" i="1" s="1"/>
  <c r="AF2648" i="1"/>
  <c r="AG2648" i="1" s="1"/>
  <c r="AF2545" i="1"/>
  <c r="AG2545" i="1" s="1"/>
  <c r="AF2626" i="1"/>
  <c r="AG2626" i="1" s="1"/>
  <c r="AF2427" i="1"/>
  <c r="AG2427" i="1" s="1"/>
  <c r="B2427" i="1"/>
  <c r="C2427" i="1" s="1"/>
  <c r="AF2507" i="1"/>
  <c r="AG2507" i="1" s="1"/>
  <c r="B2507" i="1"/>
  <c r="C2507" i="1" s="1"/>
  <c r="AF2523" i="1"/>
  <c r="AG2523" i="1" s="1"/>
  <c r="B2523" i="1"/>
  <c r="C2523" i="1" s="1"/>
  <c r="AF2579" i="1"/>
  <c r="AG2579" i="1" s="1"/>
  <c r="B2579" i="1"/>
  <c r="C2579" i="1" s="1"/>
  <c r="AF2643" i="1"/>
  <c r="AG2643" i="1" s="1"/>
  <c r="B2643" i="1"/>
  <c r="C2643" i="1" s="1"/>
  <c r="AF2428" i="1"/>
  <c r="AG2428" i="1" s="1"/>
  <c r="B2428" i="1"/>
  <c r="C2428" i="1" s="1"/>
  <c r="AF2444" i="1"/>
  <c r="AG2444" i="1" s="1"/>
  <c r="B2444" i="1"/>
  <c r="C2444" i="1" s="1"/>
  <c r="AF2540" i="1"/>
  <c r="AG2540" i="1" s="1"/>
  <c r="B2540" i="1"/>
  <c r="C2540" i="1" s="1"/>
  <c r="AF2374" i="1"/>
  <c r="AG2374" i="1" s="1"/>
  <c r="B2374" i="1"/>
  <c r="C2374" i="1" s="1"/>
  <c r="AF2447" i="1"/>
  <c r="AG2447" i="1" s="1"/>
  <c r="AF2466" i="1"/>
  <c r="AG2466" i="1" s="1"/>
  <c r="B2466" i="1"/>
  <c r="C2466" i="1" s="1"/>
  <c r="AF2619" i="1"/>
  <c r="AG2619" i="1" s="1"/>
  <c r="B2619" i="1"/>
  <c r="C2619" i="1" s="1"/>
  <c r="AF2373" i="1"/>
  <c r="AG2373" i="1" s="1"/>
  <c r="B2373" i="1"/>
  <c r="C2373" i="1" s="1"/>
  <c r="AF2484" i="1"/>
  <c r="AG2484" i="1" s="1"/>
  <c r="B2484" i="1"/>
  <c r="C2484" i="1" s="1"/>
  <c r="AF2477" i="1"/>
  <c r="AG2477" i="1" s="1"/>
  <c r="B2477" i="1"/>
  <c r="C2477" i="1" s="1"/>
  <c r="AF2501" i="1"/>
  <c r="AG2501" i="1" s="1"/>
  <c r="B2501" i="1"/>
  <c r="C2501" i="1" s="1"/>
  <c r="AF2694" i="1"/>
  <c r="AG2694" i="1" s="1"/>
  <c r="B2694" i="1"/>
  <c r="C2694" i="1" s="1"/>
  <c r="AF2463" i="1"/>
  <c r="AG2463" i="1" s="1"/>
  <c r="B2463" i="1"/>
  <c r="C2463" i="1" s="1"/>
  <c r="AF2519" i="1"/>
  <c r="AG2519" i="1" s="1"/>
  <c r="B2519" i="1"/>
  <c r="C2519" i="1" s="1"/>
  <c r="AF2575" i="1"/>
  <c r="AG2575" i="1" s="1"/>
  <c r="AF2369" i="1"/>
  <c r="AG2369" i="1" s="1"/>
  <c r="AF2632" i="1"/>
  <c r="AG2632" i="1" s="1"/>
  <c r="B2688" i="1"/>
  <c r="C2688" i="1" s="1"/>
  <c r="AF2402" i="1"/>
  <c r="AG2402" i="1" s="1"/>
  <c r="AF2403" i="1"/>
  <c r="AG2403" i="1" s="1"/>
  <c r="B2403" i="1"/>
  <c r="C2403" i="1" s="1"/>
  <c r="AF2522" i="1"/>
  <c r="AG2522" i="1" s="1"/>
  <c r="B2554" i="1"/>
  <c r="C2554" i="1" s="1"/>
  <c r="AF2578" i="1"/>
  <c r="AG2578" i="1" s="1"/>
  <c r="B2578" i="1"/>
  <c r="C2578" i="1" s="1"/>
  <c r="AF2594" i="1"/>
  <c r="AG2594" i="1" s="1"/>
  <c r="B2594" i="1"/>
  <c r="C2594" i="1" s="1"/>
  <c r="AF2412" i="1"/>
  <c r="AG2412" i="1" s="1"/>
  <c r="B2412" i="1"/>
  <c r="C2412" i="1" s="1"/>
  <c r="AF2451" i="1"/>
  <c r="AG2451" i="1" s="1"/>
  <c r="B2451" i="1"/>
  <c r="C2451" i="1" s="1"/>
  <c r="AF2467" i="1"/>
  <c r="AG2467" i="1" s="1"/>
  <c r="B2467" i="1"/>
  <c r="C2467" i="1" s="1"/>
  <c r="AF2563" i="1"/>
  <c r="AG2563" i="1" s="1"/>
  <c r="B2563" i="1"/>
  <c r="C2563" i="1" s="1"/>
  <c r="AF2699" i="1"/>
  <c r="AG2699" i="1" s="1"/>
  <c r="B2699" i="1"/>
  <c r="C2699" i="1" s="1"/>
  <c r="AF2660" i="1"/>
  <c r="AG2660" i="1" s="1"/>
  <c r="B2660" i="1"/>
  <c r="C2660" i="1" s="1"/>
  <c r="AF2437" i="1"/>
  <c r="AG2437" i="1" s="1"/>
  <c r="B2437" i="1"/>
  <c r="C2437" i="1" s="1"/>
  <c r="AF2597" i="1"/>
  <c r="AG2597" i="1" s="1"/>
  <c r="B2597" i="1"/>
  <c r="C2597" i="1" s="1"/>
  <c r="AF2446" i="1"/>
  <c r="AG2446" i="1" s="1"/>
  <c r="B2462" i="1"/>
  <c r="C2462" i="1" s="1"/>
  <c r="B2478" i="1"/>
  <c r="C2478" i="1" s="1"/>
  <c r="B2518" i="1"/>
  <c r="C2518" i="1" s="1"/>
  <c r="B2582" i="1"/>
  <c r="C2582" i="1" s="1"/>
  <c r="AF2630" i="1"/>
  <c r="AG2630" i="1" s="1"/>
  <c r="B2630" i="1"/>
  <c r="C2630" i="1" s="1"/>
  <c r="AF2392" i="1"/>
  <c r="AG2392" i="1" s="1"/>
  <c r="B2392" i="1"/>
  <c r="C2392" i="1" s="1"/>
  <c r="AF2655" i="1"/>
  <c r="AG2655" i="1" s="1"/>
  <c r="B2655" i="1"/>
  <c r="C2655" i="1" s="1"/>
  <c r="AF2401" i="1"/>
  <c r="AG2401" i="1" s="1"/>
  <c r="AF2416" i="1"/>
  <c r="AG2416" i="1" s="1"/>
  <c r="AF2432" i="1"/>
  <c r="AG2432" i="1" s="1"/>
  <c r="AF2448" i="1"/>
  <c r="AG2448" i="1" s="1"/>
  <c r="B2464" i="1"/>
  <c r="C2464" i="1" s="1"/>
  <c r="B2480" i="1"/>
  <c r="C2480" i="1" s="1"/>
  <c r="B2496" i="1"/>
  <c r="C2496" i="1" s="1"/>
  <c r="B2512" i="1"/>
  <c r="C2512" i="1" s="1"/>
  <c r="B2528" i="1"/>
  <c r="C2528" i="1" s="1"/>
  <c r="B2544" i="1"/>
  <c r="C2544" i="1" s="1"/>
  <c r="B2560" i="1"/>
  <c r="C2560" i="1" s="1"/>
  <c r="AF2600" i="1"/>
  <c r="AG2600" i="1" s="1"/>
  <c r="AF2370" i="1"/>
  <c r="AG2370" i="1" s="1"/>
  <c r="AF2386" i="1"/>
  <c r="AG2386" i="1" s="1"/>
  <c r="AF2673" i="1"/>
  <c r="AG2673" i="1" s="1"/>
  <c r="AF2697" i="1"/>
  <c r="AG2697" i="1" s="1"/>
  <c r="AF2434" i="1"/>
  <c r="AG2434" i="1" s="1"/>
  <c r="B2434" i="1"/>
  <c r="C2434" i="1" s="1"/>
  <c r="AF2490" i="1"/>
  <c r="AG2490" i="1" s="1"/>
  <c r="B2538" i="1"/>
  <c r="C2538" i="1" s="1"/>
  <c r="AF2587" i="1"/>
  <c r="AG2587" i="1" s="1"/>
  <c r="B2587" i="1"/>
  <c r="C2587" i="1" s="1"/>
  <c r="AF2603" i="1"/>
  <c r="AG2603" i="1" s="1"/>
  <c r="B2603" i="1"/>
  <c r="C2603" i="1" s="1"/>
  <c r="AF2452" i="1"/>
  <c r="AG2452" i="1" s="1"/>
  <c r="B2452" i="1"/>
  <c r="C2452" i="1" s="1"/>
  <c r="AF2564" i="1"/>
  <c r="AG2564" i="1" s="1"/>
  <c r="B2564" i="1"/>
  <c r="C2564" i="1" s="1"/>
  <c r="AF2580" i="1"/>
  <c r="AG2580" i="1" s="1"/>
  <c r="B2580" i="1"/>
  <c r="C2580" i="1" s="1"/>
  <c r="AF2644" i="1"/>
  <c r="AG2644" i="1" s="1"/>
  <c r="AF2684" i="1"/>
  <c r="AG2684" i="1" s="1"/>
  <c r="AF2669" i="1"/>
  <c r="AG2669" i="1" s="1"/>
  <c r="AF2525" i="1"/>
  <c r="AG2525" i="1" s="1"/>
  <c r="B2525" i="1"/>
  <c r="C2525" i="1" s="1"/>
  <c r="AF2549" i="1"/>
  <c r="AG2549" i="1" s="1"/>
  <c r="B2549" i="1"/>
  <c r="C2549" i="1" s="1"/>
  <c r="AF2605" i="1"/>
  <c r="AG2605" i="1" s="1"/>
  <c r="B2605" i="1"/>
  <c r="C2605" i="1" s="1"/>
  <c r="AF2542" i="1"/>
  <c r="AG2542" i="1" s="1"/>
  <c r="AF2606" i="1"/>
  <c r="AG2606" i="1" s="1"/>
  <c r="AF2559" i="1"/>
  <c r="AG2559" i="1" s="1"/>
  <c r="AF2569" i="1"/>
  <c r="AG2569" i="1" s="1"/>
  <c r="AF2418" i="1"/>
  <c r="AG2418" i="1" s="1"/>
  <c r="B2418" i="1"/>
  <c r="C2418" i="1" s="1"/>
  <c r="AF2506" i="1"/>
  <c r="AG2506" i="1" s="1"/>
  <c r="AF2674" i="1"/>
  <c r="AG2674" i="1" s="1"/>
  <c r="B2674" i="1"/>
  <c r="C2674" i="1" s="1"/>
  <c r="AF2396" i="1"/>
  <c r="AG2396" i="1" s="1"/>
  <c r="B2396" i="1"/>
  <c r="C2396" i="1" s="1"/>
  <c r="AF2547" i="1"/>
  <c r="AG2547" i="1" s="1"/>
  <c r="B2547" i="1"/>
  <c r="C2547" i="1" s="1"/>
  <c r="AF2413" i="1"/>
  <c r="AG2413" i="1" s="1"/>
  <c r="B2413" i="1"/>
  <c r="C2413" i="1" s="1"/>
  <c r="AF2468" i="1"/>
  <c r="AG2468" i="1" s="1"/>
  <c r="B2468" i="1"/>
  <c r="C2468" i="1" s="1"/>
  <c r="AF2524" i="1"/>
  <c r="AG2524" i="1" s="1"/>
  <c r="B2524" i="1"/>
  <c r="C2524" i="1" s="1"/>
  <c r="AF2604" i="1"/>
  <c r="AG2604" i="1" s="1"/>
  <c r="B2604" i="1"/>
  <c r="C2604" i="1" s="1"/>
  <c r="AF2708" i="1"/>
  <c r="AG2708" i="1" s="1"/>
  <c r="B2708" i="1"/>
  <c r="C2708" i="1" s="1"/>
  <c r="B2704" i="1"/>
  <c r="C2704" i="1" s="1"/>
  <c r="B2649" i="1"/>
  <c r="C2649" i="1" s="1"/>
  <c r="B2446" i="1"/>
  <c r="C2446" i="1" s="1"/>
  <c r="AF2502" i="1"/>
  <c r="AG2502" i="1" s="1"/>
  <c r="B2542" i="1"/>
  <c r="C2542" i="1" s="1"/>
  <c r="AF2590" i="1"/>
  <c r="AG2590" i="1" s="1"/>
  <c r="B2606" i="1"/>
  <c r="C2606" i="1" s="1"/>
  <c r="AF2376" i="1"/>
  <c r="AG2376" i="1" s="1"/>
  <c r="B2376" i="1"/>
  <c r="C2376" i="1" s="1"/>
  <c r="AF2415" i="1"/>
  <c r="AG2415" i="1" s="1"/>
  <c r="AF2503" i="1"/>
  <c r="AG2503" i="1" s="1"/>
  <c r="B2503" i="1"/>
  <c r="C2503" i="1" s="1"/>
  <c r="AF2640" i="1"/>
  <c r="AG2640" i="1" s="1"/>
  <c r="AF2656" i="1"/>
  <c r="AG2656" i="1" s="1"/>
  <c r="AF2672" i="1"/>
  <c r="AG2672" i="1" s="1"/>
  <c r="AF2505" i="1"/>
  <c r="AG2505" i="1" s="1"/>
  <c r="B2633" i="1"/>
  <c r="C2633" i="1" s="1"/>
  <c r="AF2657" i="1"/>
  <c r="AG2657" i="1" s="1"/>
  <c r="AF2387" i="1"/>
  <c r="AG2387" i="1" s="1"/>
  <c r="AF2458" i="1"/>
  <c r="AG2458" i="1" s="1"/>
  <c r="AF2634" i="1"/>
  <c r="AG2634" i="1" s="1"/>
  <c r="B2634" i="1"/>
  <c r="C2634" i="1" s="1"/>
  <c r="AF2650" i="1"/>
  <c r="AG2650" i="1" s="1"/>
  <c r="B2650" i="1"/>
  <c r="C2650" i="1" s="1"/>
  <c r="AF2668" i="1"/>
  <c r="AG2668" i="1" s="1"/>
  <c r="AF2710" i="1"/>
  <c r="AG2710" i="1" s="1"/>
  <c r="B2710" i="1"/>
  <c r="C2710" i="1" s="1"/>
  <c r="AF2398" i="1"/>
  <c r="AG2398" i="1" s="1"/>
  <c r="AF2485" i="1"/>
  <c r="AG2485" i="1" s="1"/>
  <c r="B2485" i="1"/>
  <c r="C2485" i="1" s="1"/>
  <c r="B2430" i="1"/>
  <c r="C2430" i="1" s="1"/>
  <c r="AF2486" i="1"/>
  <c r="AG2486" i="1" s="1"/>
  <c r="AF2566" i="1"/>
  <c r="AG2566" i="1" s="1"/>
  <c r="AF2583" i="1"/>
  <c r="AG2583" i="1" s="1"/>
  <c r="B2583" i="1"/>
  <c r="C2583" i="1" s="1"/>
  <c r="AF2599" i="1"/>
  <c r="AG2599" i="1" s="1"/>
  <c r="B2599" i="1"/>
  <c r="C2599" i="1" s="1"/>
  <c r="AF2639" i="1"/>
  <c r="AG2639" i="1" s="1"/>
  <c r="B2712" i="1"/>
  <c r="C2712" i="1" s="1"/>
  <c r="AF2425" i="1"/>
  <c r="AG2425" i="1" s="1"/>
  <c r="AF2473" i="1"/>
  <c r="AG2473" i="1" s="1"/>
  <c r="AF2713" i="1"/>
  <c r="AG2713" i="1" s="1"/>
  <c r="B2506" i="1"/>
  <c r="C2506" i="1" s="1"/>
  <c r="AF2658" i="1"/>
  <c r="AG2658" i="1" s="1"/>
  <c r="AF2690" i="1"/>
  <c r="AG2690" i="1" s="1"/>
  <c r="AF2380" i="1"/>
  <c r="AG2380" i="1" s="1"/>
  <c r="B2380" i="1"/>
  <c r="C2380" i="1" s="1"/>
  <c r="AF2491" i="1"/>
  <c r="AG2491" i="1" s="1"/>
  <c r="B2491" i="1"/>
  <c r="C2491" i="1" s="1"/>
  <c r="AF2667" i="1"/>
  <c r="AG2667" i="1" s="1"/>
  <c r="B2667" i="1"/>
  <c r="C2667" i="1" s="1"/>
  <c r="AF2397" i="1"/>
  <c r="AG2397" i="1" s="1"/>
  <c r="B2397" i="1"/>
  <c r="C2397" i="1" s="1"/>
  <c r="AF2508" i="1"/>
  <c r="AG2508" i="1" s="1"/>
  <c r="B2508" i="1"/>
  <c r="C2508" i="1" s="1"/>
  <c r="AF2461" i="1"/>
  <c r="AG2461" i="1" s="1"/>
  <c r="B2461" i="1"/>
  <c r="C2461" i="1" s="1"/>
  <c r="AF2533" i="1"/>
  <c r="AG2533" i="1" s="1"/>
  <c r="B2533" i="1"/>
  <c r="C2533" i="1" s="1"/>
  <c r="AF2557" i="1"/>
  <c r="AG2557" i="1" s="1"/>
  <c r="B2557" i="1"/>
  <c r="C2557" i="1" s="1"/>
  <c r="AF2383" i="1"/>
  <c r="AG2383" i="1" s="1"/>
  <c r="AF2526" i="1"/>
  <c r="AG2526" i="1" s="1"/>
  <c r="AF2487" i="1"/>
  <c r="AG2487" i="1" s="1"/>
  <c r="B2487" i="1"/>
  <c r="C2487" i="1" s="1"/>
  <c r="AF2695" i="1"/>
  <c r="AG2695" i="1" s="1"/>
  <c r="B2695" i="1"/>
  <c r="C2695" i="1" s="1"/>
  <c r="AF2553" i="1"/>
  <c r="AG2553" i="1" s="1"/>
  <c r="AF2585" i="1"/>
  <c r="AG2585" i="1" s="1"/>
  <c r="AF2601" i="1"/>
  <c r="AG2601" i="1" s="1"/>
  <c r="AF2435" i="1"/>
  <c r="AG2435" i="1" s="1"/>
  <c r="B2435" i="1"/>
  <c r="C2435" i="1" s="1"/>
  <c r="AF2531" i="1"/>
  <c r="AG2531" i="1" s="1"/>
  <c r="B2531" i="1"/>
  <c r="C2531" i="1" s="1"/>
  <c r="AF2627" i="1"/>
  <c r="AG2627" i="1" s="1"/>
  <c r="B2627" i="1"/>
  <c r="C2627" i="1" s="1"/>
  <c r="AF2691" i="1"/>
  <c r="AG2691" i="1" s="1"/>
  <c r="AF2548" i="1"/>
  <c r="AG2548" i="1" s="1"/>
  <c r="B2548" i="1"/>
  <c r="C2548" i="1" s="1"/>
  <c r="N2352" i="1"/>
  <c r="N2348" i="1"/>
  <c r="N2367" i="1"/>
  <c r="N2359" i="1"/>
  <c r="N2351" i="1"/>
  <c r="N2343" i="1"/>
  <c r="N2335" i="1"/>
  <c r="AA2365" i="1"/>
  <c r="B2365" i="1" s="1"/>
  <c r="D2347" i="1"/>
  <c r="D2360" i="1"/>
  <c r="N2342" i="1"/>
  <c r="N2331" i="1"/>
  <c r="D2337" i="1"/>
  <c r="O2363" i="1"/>
  <c r="O2347" i="1"/>
  <c r="AB2347" i="1" s="1"/>
  <c r="AA2339" i="1"/>
  <c r="B2339" i="1" s="1"/>
  <c r="P2336" i="1"/>
  <c r="AA2362" i="1"/>
  <c r="B2362" i="1" s="1"/>
  <c r="C2362" i="1" s="1"/>
  <c r="O2338" i="1"/>
  <c r="AJ2361" i="1"/>
  <c r="AK2361" i="1" s="1"/>
  <c r="AJ2353" i="1"/>
  <c r="AK2353" i="1" s="1"/>
  <c r="AJ2345" i="1"/>
  <c r="AK2345" i="1" s="1"/>
  <c r="AJ2337" i="1"/>
  <c r="AK2337" i="1" s="1"/>
  <c r="O2365" i="1"/>
  <c r="N2365" i="1"/>
  <c r="AJ2357" i="1"/>
  <c r="AK2357" i="1" s="1"/>
  <c r="AJ2333" i="1"/>
  <c r="AK2333" i="1" s="1"/>
  <c r="O2362" i="1"/>
  <c r="N2361" i="1"/>
  <c r="N2353" i="1"/>
  <c r="N2337" i="1"/>
  <c r="AB2355" i="1"/>
  <c r="AA2331" i="1"/>
  <c r="B2331" i="1" s="1"/>
  <c r="AA2352" i="1"/>
  <c r="B2352" i="1" s="1"/>
  <c r="AJ2362" i="1"/>
  <c r="AK2362" i="1" s="1"/>
  <c r="AJ2346" i="1"/>
  <c r="AK2346" i="1" s="1"/>
  <c r="O2331" i="1"/>
  <c r="AC2331" i="1" s="1"/>
  <c r="AJ2354" i="1"/>
  <c r="AK2354" i="1" s="1"/>
  <c r="AJ2338" i="1"/>
  <c r="AK2338" i="1" s="1"/>
  <c r="AC2367" i="1"/>
  <c r="P2351" i="1"/>
  <c r="P2335" i="1"/>
  <c r="AC2359" i="1"/>
  <c r="N2356" i="1"/>
  <c r="AE2365" i="1"/>
  <c r="P2366" i="1"/>
  <c r="AA2358" i="1"/>
  <c r="B2358" i="1" s="1"/>
  <c r="AD2350" i="1"/>
  <c r="AE2342" i="1"/>
  <c r="AC2334" i="1"/>
  <c r="D2339" i="1"/>
  <c r="AB2365" i="1"/>
  <c r="AA2349" i="1"/>
  <c r="B2349" i="1" s="1"/>
  <c r="AE2341" i="1"/>
  <c r="AA2333" i="1"/>
  <c r="B2333" i="1" s="1"/>
  <c r="P2365" i="1"/>
  <c r="N2347" i="1"/>
  <c r="N2344" i="1"/>
  <c r="N2336" i="1"/>
  <c r="P2341" i="1"/>
  <c r="AJ2359" i="1"/>
  <c r="AK2359" i="1" s="1"/>
  <c r="AJ2351" i="1"/>
  <c r="AK2351" i="1" s="1"/>
  <c r="AJ2343" i="1"/>
  <c r="AK2343" i="1" s="1"/>
  <c r="AJ2335" i="1"/>
  <c r="AK2335" i="1" s="1"/>
  <c r="N2364" i="1"/>
  <c r="P2350" i="1"/>
  <c r="AD2363" i="1"/>
  <c r="D2331" i="1"/>
  <c r="O2350" i="1"/>
  <c r="AJ2367" i="1"/>
  <c r="AK2367" i="1" s="1"/>
  <c r="AJ2366" i="1"/>
  <c r="AK2366" i="1" s="1"/>
  <c r="AJ2358" i="1"/>
  <c r="AK2358" i="1" s="1"/>
  <c r="AJ2342" i="1"/>
  <c r="AK2342" i="1" s="1"/>
  <c r="O2367" i="1"/>
  <c r="AA2367" i="1"/>
  <c r="B2367" i="1" s="1"/>
  <c r="N2354" i="1"/>
  <c r="N2346" i="1"/>
  <c r="N2338" i="1"/>
  <c r="AD2362" i="1"/>
  <c r="AA2364" i="1"/>
  <c r="B2364" i="1" s="1"/>
  <c r="AA2356" i="1"/>
  <c r="B2356" i="1" s="1"/>
  <c r="C2356" i="1" s="1"/>
  <c r="O2348" i="1"/>
  <c r="AA2340" i="1"/>
  <c r="B2340" i="1" s="1"/>
  <c r="C2340" i="1" s="1"/>
  <c r="O2332" i="1"/>
  <c r="AJ2356" i="1"/>
  <c r="AK2356" i="1" s="1"/>
  <c r="AJ2340" i="1"/>
  <c r="AK2340" i="1" s="1"/>
  <c r="AJ2332" i="1"/>
  <c r="AK2332" i="1" s="1"/>
  <c r="P2340" i="1"/>
  <c r="AE2355" i="1"/>
  <c r="AJ2363" i="1"/>
  <c r="AK2363" i="1" s="1"/>
  <c r="AJ2355" i="1"/>
  <c r="AK2355" i="1" s="1"/>
  <c r="AJ2347" i="1"/>
  <c r="AK2347" i="1" s="1"/>
  <c r="AJ2339" i="1"/>
  <c r="AK2339" i="1" s="1"/>
  <c r="AJ2331" i="1"/>
  <c r="AK2331" i="1" s="1"/>
  <c r="N2362" i="1"/>
  <c r="N2340" i="1"/>
  <c r="AB2362" i="1"/>
  <c r="AA2354" i="1"/>
  <c r="B2354" i="1" s="1"/>
  <c r="O2346" i="1"/>
  <c r="AC2346" i="1" s="1"/>
  <c r="AA2338" i="1"/>
  <c r="B2338" i="1" s="1"/>
  <c r="P2367" i="1"/>
  <c r="AA2359" i="1"/>
  <c r="B2359" i="1" s="1"/>
  <c r="O2351" i="1"/>
  <c r="P2343" i="1"/>
  <c r="AB2343" i="1" s="1"/>
  <c r="O2335" i="1"/>
  <c r="P2339" i="1"/>
  <c r="AD2365" i="1"/>
  <c r="P2356" i="1"/>
  <c r="O2361" i="1"/>
  <c r="AA2361" i="1" s="1"/>
  <c r="O2353" i="1"/>
  <c r="P2345" i="1"/>
  <c r="AB2345" i="1" s="1"/>
  <c r="AD2337" i="1"/>
  <c r="AE2366" i="1"/>
  <c r="D2358" i="1"/>
  <c r="O2336" i="1"/>
  <c r="N2366" i="1"/>
  <c r="N2358" i="1"/>
  <c r="P2355" i="1"/>
  <c r="D2359" i="1"/>
  <c r="AA2360" i="1"/>
  <c r="B2360" i="1" s="1"/>
  <c r="AB2352" i="1"/>
  <c r="AA2336" i="1"/>
  <c r="B2336" i="1" s="1"/>
  <c r="O2357" i="1"/>
  <c r="AA2357" i="1" s="1"/>
  <c r="B2357" i="1" s="1"/>
  <c r="AC2349" i="1"/>
  <c r="O2341" i="1"/>
  <c r="O2333" i="1"/>
  <c r="O2354" i="1"/>
  <c r="P2334" i="1"/>
  <c r="AD2364" i="1"/>
  <c r="AD2359" i="1"/>
  <c r="AJ2360" i="1"/>
  <c r="AK2360" i="1" s="1"/>
  <c r="AJ2352" i="1"/>
  <c r="AK2352" i="1" s="1"/>
  <c r="AJ2344" i="1"/>
  <c r="AK2344" i="1" s="1"/>
  <c r="AJ2336" i="1"/>
  <c r="AK2336" i="1" s="1"/>
  <c r="N2357" i="1"/>
  <c r="N2349" i="1"/>
  <c r="N2341" i="1"/>
  <c r="D2333" i="1"/>
  <c r="O2352" i="1"/>
  <c r="O2334" i="1"/>
  <c r="D2365" i="1"/>
  <c r="D2351" i="1"/>
  <c r="D2344" i="1"/>
  <c r="P2360" i="1"/>
  <c r="O2356" i="1"/>
  <c r="O2340" i="1"/>
  <c r="AD2366" i="1"/>
  <c r="AE2363" i="1"/>
  <c r="AE2360" i="1"/>
  <c r="AA2355" i="1"/>
  <c r="AE2353" i="1"/>
  <c r="AC2350" i="1"/>
  <c r="AA2347" i="1"/>
  <c r="B2347" i="1" s="1"/>
  <c r="C2347" i="1" s="1"/>
  <c r="AD2342" i="1"/>
  <c r="AB2334" i="1"/>
  <c r="AE2332" i="1"/>
  <c r="O2360" i="1"/>
  <c r="O2345" i="1"/>
  <c r="AA2345" i="1" s="1"/>
  <c r="B2345" i="1" s="1"/>
  <c r="C2345" i="1" s="1"/>
  <c r="AC2366" i="1"/>
  <c r="AD2360" i="1"/>
  <c r="AD2353" i="1"/>
  <c r="AB2350" i="1"/>
  <c r="AJ2348" i="1"/>
  <c r="AK2348" i="1" s="1"/>
  <c r="AE2345" i="1"/>
  <c r="AC2342" i="1"/>
  <c r="AE2340" i="1"/>
  <c r="AC2337" i="1"/>
  <c r="AA2334" i="1"/>
  <c r="AD2332" i="1"/>
  <c r="D2357" i="1"/>
  <c r="N2360" i="1"/>
  <c r="N2345" i="1"/>
  <c r="AE2367" i="1"/>
  <c r="AB2366" i="1"/>
  <c r="AC2363" i="1"/>
  <c r="AC2360" i="1"/>
  <c r="AE2356" i="1"/>
  <c r="AC2353" i="1"/>
  <c r="AA2350" i="1"/>
  <c r="B2350" i="1" s="1"/>
  <c r="C2350" i="1" s="1"/>
  <c r="AD2345" i="1"/>
  <c r="AB2342" i="1"/>
  <c r="AD2340" i="1"/>
  <c r="AB2337" i="1"/>
  <c r="AC2332" i="1"/>
  <c r="D2343" i="1"/>
  <c r="D2336" i="1"/>
  <c r="D2342" i="1"/>
  <c r="P2359" i="1"/>
  <c r="O2355" i="1"/>
  <c r="P2344" i="1"/>
  <c r="AB2344" i="1" s="1"/>
  <c r="O2339" i="1"/>
  <c r="AD2367" i="1"/>
  <c r="AA2366" i="1"/>
  <c r="AJ2364" i="1"/>
  <c r="AK2364" i="1" s="1"/>
  <c r="AB2363" i="1"/>
  <c r="AB2360" i="1"/>
  <c r="AD2356" i="1"/>
  <c r="AB2353" i="1"/>
  <c r="AE2348" i="1"/>
  <c r="AC2345" i="1"/>
  <c r="AA2342" i="1"/>
  <c r="AC2340" i="1"/>
  <c r="AA2337" i="1"/>
  <c r="B2337" i="1" s="1"/>
  <c r="AE2335" i="1"/>
  <c r="AB2332" i="1"/>
  <c r="D2349" i="1"/>
  <c r="P2364" i="1"/>
  <c r="O2359" i="1"/>
  <c r="N2355" i="1"/>
  <c r="P2349" i="1"/>
  <c r="O2344" i="1"/>
  <c r="AA2344" i="1" s="1"/>
  <c r="N2339" i="1"/>
  <c r="P2333" i="1"/>
  <c r="AA2363" i="1"/>
  <c r="B2363" i="1" s="1"/>
  <c r="AC2356" i="1"/>
  <c r="AA2353" i="1"/>
  <c r="B2353" i="1" s="1"/>
  <c r="AE2351" i="1"/>
  <c r="AD2348" i="1"/>
  <c r="AB2340" i="1"/>
  <c r="AD2335" i="1"/>
  <c r="AA2332" i="1"/>
  <c r="B2332" i="1" s="1"/>
  <c r="D2364" i="1"/>
  <c r="O2364" i="1"/>
  <c r="P2354" i="1"/>
  <c r="O2349" i="1"/>
  <c r="P2338" i="1"/>
  <c r="AB2367" i="1"/>
  <c r="AE2364" i="1"/>
  <c r="AB2356" i="1"/>
  <c r="AD2351" i="1"/>
  <c r="AC2348" i="1"/>
  <c r="AE2343" i="1"/>
  <c r="AE2338" i="1"/>
  <c r="AC2335" i="1"/>
  <c r="D2335" i="1"/>
  <c r="P2358" i="1"/>
  <c r="N2333" i="1"/>
  <c r="AE2358" i="1"/>
  <c r="AE2354" i="1"/>
  <c r="AC2351" i="1"/>
  <c r="AJ2349" i="1"/>
  <c r="AK2349" i="1" s="1"/>
  <c r="AB2348" i="1"/>
  <c r="AE2346" i="1"/>
  <c r="AD2343" i="1"/>
  <c r="AJ2341" i="1"/>
  <c r="AK2341" i="1" s="1"/>
  <c r="AD2338" i="1"/>
  <c r="AB2335" i="1"/>
  <c r="AE2333" i="1"/>
  <c r="D2348" i="1"/>
  <c r="D2332" i="1"/>
  <c r="P2363" i="1"/>
  <c r="O2358" i="1"/>
  <c r="P2348" i="1"/>
  <c r="O2343" i="1"/>
  <c r="AA2343" i="1" s="1"/>
  <c r="P2332" i="1"/>
  <c r="AJ2365" i="1"/>
  <c r="AK2365" i="1" s="1"/>
  <c r="AC2364" i="1"/>
  <c r="AE2361" i="1"/>
  <c r="AD2358" i="1"/>
  <c r="AD2354" i="1"/>
  <c r="AB2351" i="1"/>
  <c r="AA2348" i="1"/>
  <c r="B2348" i="1" s="1"/>
  <c r="AC2343" i="1"/>
  <c r="AC2338" i="1"/>
  <c r="AA2335" i="1"/>
  <c r="AD2333" i="1"/>
  <c r="D2341" i="1"/>
  <c r="D2363" i="1"/>
  <c r="P2353" i="1"/>
  <c r="P2337" i="1"/>
  <c r="AB2364" i="1"/>
  <c r="AD2361" i="1"/>
  <c r="AC2358" i="1"/>
  <c r="AC2354" i="1"/>
  <c r="AA2351" i="1"/>
  <c r="B2351" i="1" s="1"/>
  <c r="AB2338" i="1"/>
  <c r="AC2333" i="1"/>
  <c r="N2363" i="1"/>
  <c r="P2342" i="1"/>
  <c r="O2337" i="1"/>
  <c r="N2332" i="1"/>
  <c r="AC2361" i="1"/>
  <c r="AB2358" i="1"/>
  <c r="AE2357" i="1"/>
  <c r="AB2354" i="1"/>
  <c r="AE2349" i="1"/>
  <c r="AB2346" i="1"/>
  <c r="AD2341" i="1"/>
  <c r="AE2336" i="1"/>
  <c r="AB2333" i="1"/>
  <c r="P2362" i="1"/>
  <c r="P2347" i="1"/>
  <c r="AC2347" i="1" s="1"/>
  <c r="O2342" i="1"/>
  <c r="P2331" i="1"/>
  <c r="AD2331" i="1" s="1"/>
  <c r="AD2357" i="1"/>
  <c r="AE2352" i="1"/>
  <c r="AD2349" i="1"/>
  <c r="AA2346" i="1"/>
  <c r="AC2341" i="1"/>
  <c r="AD2336" i="1"/>
  <c r="AE2331" i="1"/>
  <c r="D2367" i="1"/>
  <c r="D2354" i="1"/>
  <c r="D2346" i="1"/>
  <c r="D2338" i="1"/>
  <c r="P2352" i="1"/>
  <c r="AE2362" i="1"/>
  <c r="AE2359" i="1"/>
  <c r="AC2357" i="1"/>
  <c r="AD2352" i="1"/>
  <c r="AE2344" i="1"/>
  <c r="AB2341" i="1"/>
  <c r="AE2339" i="1"/>
  <c r="AC2336" i="1"/>
  <c r="AJ2334" i="1"/>
  <c r="AK2334" i="1" s="1"/>
  <c r="P2357" i="1"/>
  <c r="AB2357" i="1" s="1"/>
  <c r="AC2352" i="1"/>
  <c r="AJ2350" i="1"/>
  <c r="AK2350" i="1" s="1"/>
  <c r="AB2349" i="1"/>
  <c r="AE2347" i="1"/>
  <c r="AD2344" i="1"/>
  <c r="AA2341" i="1"/>
  <c r="B2341" i="1" s="1"/>
  <c r="AD2339" i="1"/>
  <c r="AB2336" i="1"/>
  <c r="D2366" i="1"/>
  <c r="D2352" i="1"/>
  <c r="D2353" i="1"/>
  <c r="P2361" i="1"/>
  <c r="AB2361" i="1" s="1"/>
  <c r="P2346" i="1"/>
  <c r="AD2346" i="1" s="1"/>
  <c r="AC2365" i="1"/>
  <c r="AC2362" i="1"/>
  <c r="AD2355" i="1"/>
  <c r="AD2347" i="1"/>
  <c r="AC2344" i="1"/>
  <c r="AC2339" i="1"/>
  <c r="AE2334" i="1"/>
  <c r="AB2331" i="1"/>
  <c r="AB2359" i="1"/>
  <c r="AC2355" i="1"/>
  <c r="AE2350" i="1"/>
  <c r="AB2339" i="1"/>
  <c r="AD2334" i="1"/>
  <c r="O2366" i="1"/>
  <c r="AE2337" i="1"/>
  <c r="AB2282" i="1"/>
  <c r="AC2321" i="1"/>
  <c r="AD2247" i="1"/>
  <c r="N2287" i="1"/>
  <c r="AA2323" i="1"/>
  <c r="B2323" i="1" s="1"/>
  <c r="C2323" i="1" s="1"/>
  <c r="AA2308" i="1"/>
  <c r="B2308" i="1" s="1"/>
  <c r="AB2268" i="1"/>
  <c r="O2252" i="1"/>
  <c r="AA2244" i="1"/>
  <c r="B2244" i="1" s="1"/>
  <c r="C2244" i="1" s="1"/>
  <c r="AB2236" i="1"/>
  <c r="AA2251" i="1"/>
  <c r="B2251" i="1" s="1"/>
  <c r="AJ2258" i="1"/>
  <c r="AK2258" i="1" s="1"/>
  <c r="AJ2234" i="1"/>
  <c r="AK2234" i="1" s="1"/>
  <c r="AA2310" i="1"/>
  <c r="B2310" i="1" s="1"/>
  <c r="D2308" i="1"/>
  <c r="D2260" i="1"/>
  <c r="D2252" i="1"/>
  <c r="AJ2325" i="1"/>
  <c r="AK2325" i="1" s="1"/>
  <c r="AJ2317" i="1"/>
  <c r="AK2317" i="1" s="1"/>
  <c r="AJ2310" i="1"/>
  <c r="AK2310" i="1" s="1"/>
  <c r="AJ2302" i="1"/>
  <c r="AK2302" i="1" s="1"/>
  <c r="AJ2294" i="1"/>
  <c r="AK2294" i="1" s="1"/>
  <c r="AJ2286" i="1"/>
  <c r="AK2286" i="1" s="1"/>
  <c r="AJ2278" i="1"/>
  <c r="AK2278" i="1" s="1"/>
  <c r="AJ2262" i="1"/>
  <c r="AK2262" i="1" s="1"/>
  <c r="AJ2246" i="1"/>
  <c r="AK2246" i="1" s="1"/>
  <c r="AJ2238" i="1"/>
  <c r="AK2238" i="1" s="1"/>
  <c r="N2300" i="1"/>
  <c r="N2284" i="1"/>
  <c r="N2276" i="1"/>
  <c r="N2268" i="1"/>
  <c r="AA2330" i="1"/>
  <c r="B2330" i="1" s="1"/>
  <c r="C2330" i="1" s="1"/>
  <c r="AA2315" i="1"/>
  <c r="B2315" i="1" s="1"/>
  <c r="AC2307" i="1"/>
  <c r="AA2299" i="1"/>
  <c r="B2299" i="1" s="1"/>
  <c r="C2299" i="1" s="1"/>
  <c r="O2283" i="1"/>
  <c r="O2275" i="1"/>
  <c r="AC2267" i="1"/>
  <c r="AB2251" i="1"/>
  <c r="P2243" i="1"/>
  <c r="AD2235" i="1"/>
  <c r="N2326" i="1"/>
  <c r="N2318" i="1"/>
  <c r="N2311" i="1"/>
  <c r="N2303" i="1"/>
  <c r="N2295" i="1"/>
  <c r="N2279" i="1"/>
  <c r="N2271" i="1"/>
  <c r="N2263" i="1"/>
  <c r="N2255" i="1"/>
  <c r="N2247" i="1"/>
  <c r="AA2317" i="1"/>
  <c r="B2317" i="1" s="1"/>
  <c r="O2310" i="1"/>
  <c r="AE2302" i="1"/>
  <c r="O2294" i="1"/>
  <c r="AC2286" i="1"/>
  <c r="O2270" i="1"/>
  <c r="AA2254" i="1"/>
  <c r="B2254" i="1" s="1"/>
  <c r="AE2238" i="1"/>
  <c r="AA2235" i="1"/>
  <c r="B2235" i="1" s="1"/>
  <c r="AJ2307" i="1"/>
  <c r="AK2307" i="1" s="1"/>
  <c r="AJ2283" i="1"/>
  <c r="AK2283" i="1" s="1"/>
  <c r="AJ2267" i="1"/>
  <c r="AK2267" i="1" s="1"/>
  <c r="AJ2250" i="1"/>
  <c r="AK2250" i="1" s="1"/>
  <c r="D2295" i="1"/>
  <c r="P2320" i="1"/>
  <c r="P2313" i="1"/>
  <c r="AC2313" i="1" s="1"/>
  <c r="P2305" i="1"/>
  <c r="AC2305" i="1" s="1"/>
  <c r="AD2281" i="1"/>
  <c r="O2257" i="1"/>
  <c r="AB2310" i="1"/>
  <c r="AD2299" i="1"/>
  <c r="N2329" i="1"/>
  <c r="N2321" i="1"/>
  <c r="N2314" i="1"/>
  <c r="N2306" i="1"/>
  <c r="N2298" i="1"/>
  <c r="N2290" i="1"/>
  <c r="N2282" i="1"/>
  <c r="N2274" i="1"/>
  <c r="N2266" i="1"/>
  <c r="N2258" i="1"/>
  <c r="N2250" i="1"/>
  <c r="N2242" i="1"/>
  <c r="N2234" i="1"/>
  <c r="AJ2240" i="1"/>
  <c r="AK2240" i="1" s="1"/>
  <c r="O2253" i="1"/>
  <c r="AA2301" i="1"/>
  <c r="B2301" i="1" s="1"/>
  <c r="AE2316" i="1"/>
  <c r="P2310" i="1"/>
  <c r="O2246" i="1"/>
  <c r="AA2246" i="1" s="1"/>
  <c r="AE2251" i="1"/>
  <c r="N2330" i="1"/>
  <c r="N2315" i="1"/>
  <c r="N2299" i="1"/>
  <c r="N2283" i="1"/>
  <c r="N2235" i="1"/>
  <c r="AJ2301" i="1"/>
  <c r="AK2301" i="1" s="1"/>
  <c r="AJ2285" i="1"/>
  <c r="AK2285" i="1" s="1"/>
  <c r="AJ2245" i="1"/>
  <c r="AK2245" i="1" s="1"/>
  <c r="O2320" i="1"/>
  <c r="O2281" i="1"/>
  <c r="O2273" i="1"/>
  <c r="P2257" i="1"/>
  <c r="AJ2293" i="1"/>
  <c r="AK2293" i="1" s="1"/>
  <c r="AJ2261" i="1"/>
  <c r="AK2261" i="1" s="1"/>
  <c r="AJ2277" i="1"/>
  <c r="AK2277" i="1" s="1"/>
  <c r="AJ2322" i="1"/>
  <c r="AK2322" i="1" s="1"/>
  <c r="O2291" i="1"/>
  <c r="AD2291" i="1" s="1"/>
  <c r="P2259" i="1"/>
  <c r="AE2259" i="1" s="1"/>
  <c r="P2325" i="1"/>
  <c r="AE2321" i="1"/>
  <c r="AC2270" i="1"/>
  <c r="P2314" i="1"/>
  <c r="AA2306" i="1"/>
  <c r="B2306" i="1" s="1"/>
  <c r="AA2282" i="1"/>
  <c r="B2282" i="1" s="1"/>
  <c r="O2325" i="1"/>
  <c r="AJ2290" i="1"/>
  <c r="AK2290" i="1" s="1"/>
  <c r="AJ2266" i="1"/>
  <c r="AK2266" i="1" s="1"/>
  <c r="D2306" i="1"/>
  <c r="AC2299" i="1"/>
  <c r="P2283" i="1"/>
  <c r="AE2315" i="1"/>
  <c r="AB2299" i="1"/>
  <c r="O2276" i="1"/>
  <c r="AD2276" i="1" s="1"/>
  <c r="AD2315" i="1"/>
  <c r="AE2275" i="1"/>
  <c r="AJ2329" i="1"/>
  <c r="AK2329" i="1" s="1"/>
  <c r="AJ2321" i="1"/>
  <c r="AK2321" i="1" s="1"/>
  <c r="AJ2314" i="1"/>
  <c r="AK2314" i="1" s="1"/>
  <c r="AJ2298" i="1"/>
  <c r="AK2298" i="1" s="1"/>
  <c r="AJ2282" i="1"/>
  <c r="AK2282" i="1" s="1"/>
  <c r="AJ2274" i="1"/>
  <c r="AK2274" i="1" s="1"/>
  <c r="AJ2242" i="1"/>
  <c r="AK2242" i="1" s="1"/>
  <c r="O2322" i="1"/>
  <c r="AE2330" i="1"/>
  <c r="AD2320" i="1"/>
  <c r="AB2315" i="1"/>
  <c r="AC2275" i="1"/>
  <c r="AB2238" i="1"/>
  <c r="AA2289" i="1"/>
  <c r="B2289" i="1" s="1"/>
  <c r="AC2265" i="1"/>
  <c r="O2249" i="1"/>
  <c r="P2233" i="1"/>
  <c r="P2275" i="1"/>
  <c r="AD2330" i="1"/>
  <c r="AA2238" i="1"/>
  <c r="B2238" i="1" s="1"/>
  <c r="AJ2328" i="1"/>
  <c r="AK2328" i="1" s="1"/>
  <c r="AJ2320" i="1"/>
  <c r="AK2320" i="1" s="1"/>
  <c r="AJ2313" i="1"/>
  <c r="AK2313" i="1" s="1"/>
  <c r="AJ2305" i="1"/>
  <c r="AK2305" i="1" s="1"/>
  <c r="AJ2297" i="1"/>
  <c r="AK2297" i="1" s="1"/>
  <c r="N2289" i="1"/>
  <c r="N2281" i="1"/>
  <c r="N2273" i="1"/>
  <c r="N2265" i="1"/>
  <c r="AJ2257" i="1"/>
  <c r="AK2257" i="1" s="1"/>
  <c r="AJ2249" i="1"/>
  <c r="AK2249" i="1" s="1"/>
  <c r="AJ2233" i="1"/>
  <c r="AK2233" i="1" s="1"/>
  <c r="D2317" i="1"/>
  <c r="O2267" i="1"/>
  <c r="AA2267" i="1" s="1"/>
  <c r="AC2330" i="1"/>
  <c r="AB2291" i="1"/>
  <c r="AE2243" i="1"/>
  <c r="AB2319" i="1"/>
  <c r="AA2288" i="1"/>
  <c r="B2288" i="1" s="1"/>
  <c r="O2280" i="1"/>
  <c r="O2272" i="1"/>
  <c r="O2264" i="1"/>
  <c r="P2256" i="1"/>
  <c r="AB2256" i="1" s="1"/>
  <c r="AA2248" i="1"/>
  <c r="B2248" i="1" s="1"/>
  <c r="AE2240" i="1"/>
  <c r="D2324" i="1"/>
  <c r="D2293" i="1"/>
  <c r="D2261" i="1"/>
  <c r="O2237" i="1"/>
  <c r="AB2237" i="1" s="1"/>
  <c r="O2315" i="1"/>
  <c r="AB2323" i="1"/>
  <c r="AA2291" i="1"/>
  <c r="B2291" i="1" s="1"/>
  <c r="C2291" i="1" s="1"/>
  <c r="AD2243" i="1"/>
  <c r="N2319" i="1"/>
  <c r="N2312" i="1"/>
  <c r="N2296" i="1"/>
  <c r="N2288" i="1"/>
  <c r="N2280" i="1"/>
  <c r="N2248" i="1"/>
  <c r="AC2243" i="1"/>
  <c r="AA2326" i="1"/>
  <c r="B2326" i="1" s="1"/>
  <c r="C2326" i="1" s="1"/>
  <c r="AA2311" i="1"/>
  <c r="B2311" i="1" s="1"/>
  <c r="AB2287" i="1"/>
  <c r="AA2271" i="1"/>
  <c r="B2271" i="1" s="1"/>
  <c r="C2271" i="1" s="1"/>
  <c r="AB2247" i="1"/>
  <c r="D2300" i="1"/>
  <c r="AE2267" i="1"/>
  <c r="AB2243" i="1"/>
  <c r="AE2263" i="1"/>
  <c r="AB2255" i="1"/>
  <c r="D2239" i="1"/>
  <c r="O2254" i="1"/>
  <c r="AE2307" i="1"/>
  <c r="AJ2303" i="1"/>
  <c r="AK2303" i="1" s="1"/>
  <c r="N2323" i="1"/>
  <c r="N2308" i="1"/>
  <c r="N2260" i="1"/>
  <c r="N2252" i="1"/>
  <c r="N2244" i="1"/>
  <c r="N2236" i="1"/>
  <c r="AD2307" i="1"/>
  <c r="D2310" i="1"/>
  <c r="AA2325" i="1"/>
  <c r="B2325" i="1" s="1"/>
  <c r="C2325" i="1" s="1"/>
  <c r="P2317" i="1"/>
  <c r="AD2294" i="1"/>
  <c r="AB2254" i="1"/>
  <c r="AE2322" i="1"/>
  <c r="AB2307" i="1"/>
  <c r="P2291" i="1"/>
  <c r="AE2291" i="1" s="1"/>
  <c r="P2267" i="1"/>
  <c r="AB2267" i="1" s="1"/>
  <c r="O2307" i="1"/>
  <c r="O2243" i="1"/>
  <c r="AD2322" i="1"/>
  <c r="AA2307" i="1"/>
  <c r="B2307" i="1" s="1"/>
  <c r="AE2283" i="1"/>
  <c r="AC2235" i="1"/>
  <c r="AB2301" i="1"/>
  <c r="AB2245" i="1"/>
  <c r="AA2329" i="1"/>
  <c r="B2329" i="1" s="1"/>
  <c r="P2321" i="1"/>
  <c r="AB2321" i="1" s="1"/>
  <c r="AC2314" i="1"/>
  <c r="AD2306" i="1"/>
  <c r="O2298" i="1"/>
  <c r="P2282" i="1"/>
  <c r="AD2274" i="1"/>
  <c r="AA2258" i="1"/>
  <c r="B2258" i="1" s="1"/>
  <c r="P2250" i="1"/>
  <c r="AB2242" i="1"/>
  <c r="P2238" i="1"/>
  <c r="AC2322" i="1"/>
  <c r="AB2289" i="1"/>
  <c r="AD2283" i="1"/>
  <c r="AB2235" i="1"/>
  <c r="AJ2284" i="1"/>
  <c r="AK2284" i="1" s="1"/>
  <c r="AJ2276" i="1"/>
  <c r="AK2276" i="1" s="1"/>
  <c r="O2260" i="1"/>
  <c r="AB2260" i="1" s="1"/>
  <c r="D2313" i="1"/>
  <c r="D2305" i="1"/>
  <c r="D2289" i="1"/>
  <c r="D2233" i="1"/>
  <c r="AJ2306" i="1"/>
  <c r="AK2306" i="1" s="1"/>
  <c r="AA2294" i="1"/>
  <c r="B2294" i="1" s="1"/>
  <c r="AE2270" i="1"/>
  <c r="AD2251" i="1"/>
  <c r="AC2246" i="1"/>
  <c r="AJ2323" i="1"/>
  <c r="AK2323" i="1" s="1"/>
  <c r="AJ2292" i="1"/>
  <c r="AK2292" i="1" s="1"/>
  <c r="AJ2260" i="1"/>
  <c r="AK2260" i="1" s="1"/>
  <c r="AJ2236" i="1"/>
  <c r="AK2236" i="1" s="1"/>
  <c r="N2328" i="1"/>
  <c r="N2320" i="1"/>
  <c r="N2313" i="1"/>
  <c r="N2305" i="1"/>
  <c r="N2233" i="1"/>
  <c r="O2236" i="1"/>
  <c r="AC2254" i="1"/>
  <c r="AA2319" i="1"/>
  <c r="B2319" i="1" s="1"/>
  <c r="AB2280" i="1"/>
  <c r="P2330" i="1"/>
  <c r="P2299" i="1"/>
  <c r="AE2325" i="1"/>
  <c r="AA2283" i="1"/>
  <c r="B2283" i="1" s="1"/>
  <c r="N2238" i="1"/>
  <c r="AB2322" i="1"/>
  <c r="AJ2330" i="1"/>
  <c r="AK2330" i="1" s="1"/>
  <c r="N2322" i="1"/>
  <c r="N2307" i="1"/>
  <c r="AJ2299" i="1"/>
  <c r="AK2299" i="1" s="1"/>
  <c r="N2291" i="1"/>
  <c r="N2275" i="1"/>
  <c r="N2267" i="1"/>
  <c r="N2259" i="1"/>
  <c r="AJ2251" i="1"/>
  <c r="AK2251" i="1" s="1"/>
  <c r="AJ2235" i="1"/>
  <c r="AK2235" i="1" s="1"/>
  <c r="N2272" i="1"/>
  <c r="N2264" i="1"/>
  <c r="N2240" i="1"/>
  <c r="O2330" i="1"/>
  <c r="O2299" i="1"/>
  <c r="P2251" i="1"/>
  <c r="P2235" i="1"/>
  <c r="AB2325" i="1"/>
  <c r="AA2322" i="1"/>
  <c r="B2322" i="1" s="1"/>
  <c r="C2322" i="1" s="1"/>
  <c r="AJ2291" i="1"/>
  <c r="AK2291" i="1" s="1"/>
  <c r="AA2287" i="1"/>
  <c r="B2287" i="1" s="1"/>
  <c r="AE2235" i="1"/>
  <c r="P2315" i="1"/>
  <c r="O2268" i="1"/>
  <c r="O2251" i="1"/>
  <c r="O2235" i="1"/>
  <c r="AC2259" i="1"/>
  <c r="D2311" i="1"/>
  <c r="P2329" i="1"/>
  <c r="P2249" i="1"/>
  <c r="AB2328" i="1"/>
  <c r="AA2320" i="1"/>
  <c r="B2320" i="1" s="1"/>
  <c r="AD2313" i="1"/>
  <c r="AD2297" i="1"/>
  <c r="AB2281" i="1"/>
  <c r="AA2273" i="1"/>
  <c r="B2273" i="1" s="1"/>
  <c r="AA2257" i="1"/>
  <c r="B2257" i="1" s="1"/>
  <c r="AB2241" i="1"/>
  <c r="D2262" i="1"/>
  <c r="P2328" i="1"/>
  <c r="N2292" i="1"/>
  <c r="AE2261" i="1"/>
  <c r="O2241" i="1"/>
  <c r="AC2241" i="1" s="1"/>
  <c r="N2325" i="1"/>
  <c r="N2310" i="1"/>
  <c r="D2302" i="1"/>
  <c r="N2294" i="1"/>
  <c r="N2286" i="1"/>
  <c r="N2278" i="1"/>
  <c r="N2270" i="1"/>
  <c r="N2262" i="1"/>
  <c r="N2254" i="1"/>
  <c r="N2246" i="1"/>
  <c r="D2238" i="1"/>
  <c r="O2328" i="1"/>
  <c r="D2284" i="1"/>
  <c r="O2244" i="1"/>
  <c r="AC2247" i="1"/>
  <c r="AJ2304" i="1"/>
  <c r="AK2304" i="1" s="1"/>
  <c r="AJ2256" i="1"/>
  <c r="AK2256" i="1" s="1"/>
  <c r="N2293" i="1"/>
  <c r="N2269" i="1"/>
  <c r="P2245" i="1"/>
  <c r="D2294" i="1"/>
  <c r="AJ2255" i="1"/>
  <c r="AK2255" i="1" s="1"/>
  <c r="N2239" i="1"/>
  <c r="AE2294" i="1"/>
  <c r="AD2267" i="1"/>
  <c r="AC2251" i="1"/>
  <c r="N2324" i="1"/>
  <c r="N2261" i="1"/>
  <c r="N2245" i="1"/>
  <c r="O2261" i="1"/>
  <c r="AJ2270" i="1"/>
  <c r="AK2270" i="1" s="1"/>
  <c r="AJ2254" i="1"/>
  <c r="AK2254" i="1" s="1"/>
  <c r="D2251" i="1"/>
  <c r="P2322" i="1"/>
  <c r="P2307" i="1"/>
  <c r="AE2320" i="1"/>
  <c r="AJ2315" i="1"/>
  <c r="AK2315" i="1" s="1"/>
  <c r="AC2289" i="1"/>
  <c r="AE2281" i="1"/>
  <c r="D2247" i="1"/>
  <c r="O2324" i="1"/>
  <c r="AE2301" i="1"/>
  <c r="AD2293" i="1"/>
  <c r="O2285" i="1"/>
  <c r="AB2277" i="1"/>
  <c r="AE2269" i="1"/>
  <c r="AB2261" i="1"/>
  <c r="AC2253" i="1"/>
  <c r="AC2245" i="1"/>
  <c r="P2290" i="1"/>
  <c r="AE2290" i="1" s="1"/>
  <c r="P2266" i="1"/>
  <c r="AB2266" i="1" s="1"/>
  <c r="D2234" i="1"/>
  <c r="P2306" i="1"/>
  <c r="AC2306" i="1" s="1"/>
  <c r="P2241" i="1"/>
  <c r="AD2241" i="1" s="1"/>
  <c r="AC2310" i="1"/>
  <c r="AD2270" i="1"/>
  <c r="AD2246" i="1"/>
  <c r="AA2276" i="1"/>
  <c r="P2276" i="1"/>
  <c r="AE2276" i="1" s="1"/>
  <c r="AB2276" i="1"/>
  <c r="D2320" i="1"/>
  <c r="P2264" i="1"/>
  <c r="N2249" i="1"/>
  <c r="O2233" i="1"/>
  <c r="AC2281" i="1"/>
  <c r="AB2269" i="1"/>
  <c r="D2241" i="1"/>
  <c r="AE2323" i="1"/>
  <c r="P2323" i="1"/>
  <c r="AE2300" i="1"/>
  <c r="P2300" i="1"/>
  <c r="AB2284" i="1"/>
  <c r="P2284" i="1"/>
  <c r="AC2284" i="1"/>
  <c r="AE2284" i="1"/>
  <c r="AA2260" i="1"/>
  <c r="B2260" i="1" s="1"/>
  <c r="P2260" i="1"/>
  <c r="AC2260" i="1" s="1"/>
  <c r="P2252" i="1"/>
  <c r="AA2252" i="1"/>
  <c r="B2252" i="1" s="1"/>
  <c r="P2236" i="1"/>
  <c r="AA2236" i="1"/>
  <c r="AA2324" i="1"/>
  <c r="AC2290" i="1"/>
  <c r="AB2288" i="1"/>
  <c r="AJ2241" i="1"/>
  <c r="AK2241" i="1" s="1"/>
  <c r="AJ2300" i="1"/>
  <c r="AK2300" i="1" s="1"/>
  <c r="AJ2268" i="1"/>
  <c r="AK2268" i="1" s="1"/>
  <c r="AJ2252" i="1"/>
  <c r="AK2252" i="1" s="1"/>
  <c r="AJ2244" i="1"/>
  <c r="AK2244" i="1" s="1"/>
  <c r="O2317" i="1"/>
  <c r="P2302" i="1"/>
  <c r="P2294" i="1"/>
  <c r="O2256" i="1"/>
  <c r="AA2256" i="1" s="1"/>
  <c r="P2248" i="1"/>
  <c r="P2240" i="1"/>
  <c r="AD2240" i="1" s="1"/>
  <c r="AE2311" i="1"/>
  <c r="AA2302" i="1"/>
  <c r="AE2295" i="1"/>
  <c r="AB2290" i="1"/>
  <c r="AE2285" i="1"/>
  <c r="AJ2273" i="1"/>
  <c r="AK2273" i="1" s="1"/>
  <c r="AC2271" i="1"/>
  <c r="AA2269" i="1"/>
  <c r="B2269" i="1" s="1"/>
  <c r="C2269" i="1" s="1"/>
  <c r="AD2262" i="1"/>
  <c r="AE2257" i="1"/>
  <c r="AA2255" i="1"/>
  <c r="AE2250" i="1"/>
  <c r="AB2248" i="1"/>
  <c r="AA2239" i="1"/>
  <c r="B2239" i="1" s="1"/>
  <c r="D2278" i="1"/>
  <c r="AE2308" i="1"/>
  <c r="P2308" i="1"/>
  <c r="AC2308" i="1" s="1"/>
  <c r="AC2292" i="1"/>
  <c r="P2292" i="1"/>
  <c r="AE2292" i="1" s="1"/>
  <c r="P2268" i="1"/>
  <c r="AA2268" i="1"/>
  <c r="B2268" i="1" s="1"/>
  <c r="C2268" i="1" s="1"/>
  <c r="AC2268" i="1"/>
  <c r="P2244" i="1"/>
  <c r="N2241" i="1"/>
  <c r="AD2302" i="1"/>
  <c r="AA2300" i="1"/>
  <c r="B2300" i="1" s="1"/>
  <c r="AA2298" i="1"/>
  <c r="B2298" i="1" s="1"/>
  <c r="AD2271" i="1"/>
  <c r="AE2262" i="1"/>
  <c r="AC2248" i="1"/>
  <c r="P2324" i="1"/>
  <c r="N2317" i="1"/>
  <c r="O2302" i="1"/>
  <c r="P2286" i="1"/>
  <c r="P2278" i="1"/>
  <c r="AC2278" i="1" s="1"/>
  <c r="N2256" i="1"/>
  <c r="O2240" i="1"/>
  <c r="AC2240" i="1" s="1"/>
  <c r="AE2328" i="1"/>
  <c r="AD2326" i="1"/>
  <c r="AD2317" i="1"/>
  <c r="AB2311" i="1"/>
  <c r="AJ2308" i="1"/>
  <c r="AK2308" i="1" s="1"/>
  <c r="AA2290" i="1"/>
  <c r="AD2285" i="1"/>
  <c r="AE2278" i="1"/>
  <c r="AC2276" i="1"/>
  <c r="AB2271" i="1"/>
  <c r="AE2264" i="1"/>
  <c r="AC2262" i="1"/>
  <c r="AJ2259" i="1"/>
  <c r="AK2259" i="1" s="1"/>
  <c r="AB2257" i="1"/>
  <c r="AE2252" i="1"/>
  <c r="AD2250" i="1"/>
  <c r="AE2241" i="1"/>
  <c r="AE2234" i="1"/>
  <c r="AJ2243" i="1"/>
  <c r="AK2243" i="1" s="1"/>
  <c r="N2243" i="1"/>
  <c r="O2316" i="1"/>
  <c r="AB2316" i="1" s="1"/>
  <c r="P2309" i="1"/>
  <c r="AC2309" i="1" s="1"/>
  <c r="N2302" i="1"/>
  <c r="O2286" i="1"/>
  <c r="O2278" i="1"/>
  <c r="AB2278" i="1" s="1"/>
  <c r="P2270" i="1"/>
  <c r="P2262" i="1"/>
  <c r="AD2328" i="1"/>
  <c r="AJ2319" i="1"/>
  <c r="AK2319" i="1" s="1"/>
  <c r="AC2317" i="1"/>
  <c r="AE2287" i="1"/>
  <c r="AC2285" i="1"/>
  <c r="AD2278" i="1"/>
  <c r="AE2273" i="1"/>
  <c r="AD2264" i="1"/>
  <c r="AB2262" i="1"/>
  <c r="AD2252" i="1"/>
  <c r="AB2250" i="1"/>
  <c r="D2286" i="1"/>
  <c r="O2323" i="1"/>
  <c r="O2309" i="1"/>
  <c r="AB2309" i="1" s="1"/>
  <c r="O2301" i="1"/>
  <c r="P2293" i="1"/>
  <c r="O2262" i="1"/>
  <c r="P2254" i="1"/>
  <c r="P2246" i="1"/>
  <c r="AB2246" i="1" s="1"/>
  <c r="AC2328" i="1"/>
  <c r="AB2317" i="1"/>
  <c r="AD2308" i="1"/>
  <c r="AE2304" i="1"/>
  <c r="AE2297" i="1"/>
  <c r="AB2292" i="1"/>
  <c r="AJ2289" i="1"/>
  <c r="AK2289" i="1" s="1"/>
  <c r="AD2287" i="1"/>
  <c r="AB2285" i="1"/>
  <c r="AE2280" i="1"/>
  <c r="AJ2275" i="1"/>
  <c r="AK2275" i="1" s="1"/>
  <c r="AB2273" i="1"/>
  <c r="AE2266" i="1"/>
  <c r="AC2264" i="1"/>
  <c r="AC2252" i="1"/>
  <c r="AE2236" i="1"/>
  <c r="O2308" i="1"/>
  <c r="AB2308" i="1" s="1"/>
  <c r="O2300" i="1"/>
  <c r="O2293" i="1"/>
  <c r="P2277" i="1"/>
  <c r="AD2323" i="1"/>
  <c r="AE2319" i="1"/>
  <c r="AE2306" i="1"/>
  <c r="AA2292" i="1"/>
  <c r="B2292" i="1" s="1"/>
  <c r="C2292" i="1" s="1"/>
  <c r="AC2287" i="1"/>
  <c r="AD2280" i="1"/>
  <c r="AE2268" i="1"/>
  <c r="AB2264" i="1"/>
  <c r="AE2254" i="1"/>
  <c r="AB2252" i="1"/>
  <c r="AJ2247" i="1"/>
  <c r="AK2247" i="1" s="1"/>
  <c r="AD2245" i="1"/>
  <c r="AD2236" i="1"/>
  <c r="AA2234" i="1"/>
  <c r="B2234" i="1" s="1"/>
  <c r="D2266" i="1"/>
  <c r="D2257" i="1"/>
  <c r="AA2328" i="1"/>
  <c r="B2328" i="1" s="1"/>
  <c r="C2328" i="1" s="1"/>
  <c r="AB2320" i="1"/>
  <c r="AC2320" i="1"/>
  <c r="AE2313" i="1"/>
  <c r="AA2305" i="1"/>
  <c r="AA2297" i="1"/>
  <c r="B2297" i="1" s="1"/>
  <c r="AC2297" i="1"/>
  <c r="AE2289" i="1"/>
  <c r="AA2281" i="1"/>
  <c r="B2281" i="1" s="1"/>
  <c r="AC2273" i="1"/>
  <c r="AD2273" i="1"/>
  <c r="AC2257" i="1"/>
  <c r="AD2257" i="1"/>
  <c r="AC2249" i="1"/>
  <c r="AD2249" i="1"/>
  <c r="AA2241" i="1"/>
  <c r="AA2233" i="1"/>
  <c r="B2233" i="1" s="1"/>
  <c r="AB2233" i="1"/>
  <c r="D2270" i="1"/>
  <c r="AA2270" i="1"/>
  <c r="O2292" i="1"/>
  <c r="AD2292" i="1" s="1"/>
  <c r="O2284" i="1"/>
  <c r="O2277" i="1"/>
  <c r="O2269" i="1"/>
  <c r="P2261" i="1"/>
  <c r="O2238" i="1"/>
  <c r="AC2323" i="1"/>
  <c r="AA2313" i="1"/>
  <c r="B2313" i="1" s="1"/>
  <c r="AB2297" i="1"/>
  <c r="AD2289" i="1"/>
  <c r="AE2282" i="1"/>
  <c r="AC2280" i="1"/>
  <c r="AD2268" i="1"/>
  <c r="AA2264" i="1"/>
  <c r="B2264" i="1" s="1"/>
  <c r="AD2254" i="1"/>
  <c r="AC2236" i="1"/>
  <c r="AA2327" i="1"/>
  <c r="B2327" i="1" s="1"/>
  <c r="C2327" i="1" s="1"/>
  <c r="O2327" i="1"/>
  <c r="AA2304" i="1"/>
  <c r="AD2304" i="1"/>
  <c r="AD2256" i="1"/>
  <c r="AE2256" i="1"/>
  <c r="AC2256" i="1"/>
  <c r="AJ2327" i="1"/>
  <c r="AK2327" i="1" s="1"/>
  <c r="AJ2288" i="1"/>
  <c r="AK2288" i="1" s="1"/>
  <c r="AJ2248" i="1"/>
  <c r="AK2248" i="1" s="1"/>
  <c r="D2316" i="1"/>
  <c r="N2316" i="1"/>
  <c r="D2277" i="1"/>
  <c r="N2277" i="1"/>
  <c r="D2253" i="1"/>
  <c r="N2253" i="1"/>
  <c r="D2237" i="1"/>
  <c r="N2237" i="1"/>
  <c r="AE2327" i="1"/>
  <c r="AJ2312" i="1"/>
  <c r="AK2312" i="1" s="1"/>
  <c r="AJ2296" i="1"/>
  <c r="AK2296" i="1" s="1"/>
  <c r="AE2277" i="1"/>
  <c r="AJ2265" i="1"/>
  <c r="AK2265" i="1" s="1"/>
  <c r="AC2319" i="1"/>
  <c r="AD2319" i="1"/>
  <c r="AD2272" i="1"/>
  <c r="AE2272" i="1"/>
  <c r="AA2240" i="1"/>
  <c r="B2240" i="1" s="1"/>
  <c r="AB2240" i="1"/>
  <c r="AJ2280" i="1"/>
  <c r="AK2280" i="1" s="1"/>
  <c r="AJ2264" i="1"/>
  <c r="AK2264" i="1" s="1"/>
  <c r="D2309" i="1"/>
  <c r="N2309" i="1"/>
  <c r="D2301" i="1"/>
  <c r="N2301" i="1"/>
  <c r="D2285" i="1"/>
  <c r="N2285" i="1"/>
  <c r="AB2326" i="1"/>
  <c r="O2326" i="1"/>
  <c r="AC2326" i="1"/>
  <c r="P2326" i="1"/>
  <c r="AE2326" i="1"/>
  <c r="AD2318" i="1"/>
  <c r="O2318" i="1"/>
  <c r="AE2318" i="1"/>
  <c r="P2318" i="1"/>
  <c r="AC2311" i="1"/>
  <c r="O2311" i="1"/>
  <c r="AD2311" i="1"/>
  <c r="P2311" i="1"/>
  <c r="AB2303" i="1"/>
  <c r="O2303" i="1"/>
  <c r="AC2303" i="1"/>
  <c r="P2303" i="1"/>
  <c r="AA2295" i="1"/>
  <c r="O2295" i="1"/>
  <c r="AB2295" i="1" s="1"/>
  <c r="P2295" i="1"/>
  <c r="AC2295" i="1" s="1"/>
  <c r="AD2295" i="1"/>
  <c r="O2287" i="1"/>
  <c r="P2287" i="1"/>
  <c r="O2279" i="1"/>
  <c r="P2279" i="1"/>
  <c r="AB2279" i="1"/>
  <c r="O2271" i="1"/>
  <c r="P2271" i="1"/>
  <c r="AE2271" i="1"/>
  <c r="O2263" i="1"/>
  <c r="P2263" i="1"/>
  <c r="D2263" i="1"/>
  <c r="AB2263" i="1"/>
  <c r="O2255" i="1"/>
  <c r="P2255" i="1"/>
  <c r="AE2255" i="1"/>
  <c r="AE2247" i="1"/>
  <c r="O2247" i="1"/>
  <c r="P2247" i="1"/>
  <c r="O2239" i="1"/>
  <c r="AC2239" i="1" s="1"/>
  <c r="P2239" i="1"/>
  <c r="AD2239" i="1" s="1"/>
  <c r="AB2239" i="1"/>
  <c r="AE2239" i="1"/>
  <c r="P2298" i="1"/>
  <c r="AD2327" i="1"/>
  <c r="AJ2318" i="1"/>
  <c r="AK2318" i="1" s="1"/>
  <c r="AD2316" i="1"/>
  <c r="AE2303" i="1"/>
  <c r="AD2284" i="1"/>
  <c r="AD2277" i="1"/>
  <c r="AC2272" i="1"/>
  <c r="AB2270" i="1"/>
  <c r="AD2263" i="1"/>
  <c r="AE2258" i="1"/>
  <c r="AE2249" i="1"/>
  <c r="AA2247" i="1"/>
  <c r="AE2242" i="1"/>
  <c r="AE2233" i="1"/>
  <c r="D2273" i="1"/>
  <c r="AC2312" i="1"/>
  <c r="AD2312" i="1"/>
  <c r="O2312" i="1"/>
  <c r="AA2296" i="1"/>
  <c r="AB2296" i="1"/>
  <c r="O2296" i="1"/>
  <c r="AD2248" i="1"/>
  <c r="AE2248" i="1"/>
  <c r="O2248" i="1"/>
  <c r="O2245" i="1"/>
  <c r="AA2280" i="1"/>
  <c r="AJ2272" i="1"/>
  <c r="AK2272" i="1" s="1"/>
  <c r="AD2261" i="1"/>
  <c r="AA2245" i="1"/>
  <c r="B2245" i="1" s="1"/>
  <c r="C2245" i="1" s="1"/>
  <c r="D2254" i="1"/>
  <c r="AJ2287" i="1"/>
  <c r="AK2287" i="1" s="1"/>
  <c r="AJ2279" i="1"/>
  <c r="AK2279" i="1" s="1"/>
  <c r="D2279" i="1"/>
  <c r="AJ2263" i="1"/>
  <c r="AK2263" i="1" s="1"/>
  <c r="O2313" i="1"/>
  <c r="AB2313" i="1" s="1"/>
  <c r="O2305" i="1"/>
  <c r="AB2305" i="1" s="1"/>
  <c r="P2297" i="1"/>
  <c r="P2289" i="1"/>
  <c r="P2274" i="1"/>
  <c r="O2259" i="1"/>
  <c r="AD2259" i="1" s="1"/>
  <c r="AE2329" i="1"/>
  <c r="AC2327" i="1"/>
  <c r="AE2312" i="1"/>
  <c r="AD2303" i="1"/>
  <c r="AE2296" i="1"/>
  <c r="AE2286" i="1"/>
  <c r="AA2284" i="1"/>
  <c r="B2284" i="1" s="1"/>
  <c r="AJ2281" i="1"/>
  <c r="AK2281" i="1" s="1"/>
  <c r="AE2279" i="1"/>
  <c r="AB2272" i="1"/>
  <c r="AC2263" i="1"/>
  <c r="AD2258" i="1"/>
  <c r="AE2253" i="1"/>
  <c r="AB2249" i="1"/>
  <c r="AD2233" i="1"/>
  <c r="D2281" i="1"/>
  <c r="AC2325" i="1"/>
  <c r="AE2317" i="1"/>
  <c r="AD2310" i="1"/>
  <c r="AB2302" i="1"/>
  <c r="AB2294" i="1"/>
  <c r="AA2286" i="1"/>
  <c r="AA2278" i="1"/>
  <c r="AA2262" i="1"/>
  <c r="AE2246" i="1"/>
  <c r="AC2238" i="1"/>
  <c r="P2327" i="1"/>
  <c r="P2319" i="1"/>
  <c r="O2297" i="1"/>
  <c r="O2289" i="1"/>
  <c r="P2281" i="1"/>
  <c r="P2273" i="1"/>
  <c r="P2258" i="1"/>
  <c r="N2251" i="1"/>
  <c r="AB2329" i="1"/>
  <c r="AB2327" i="1"/>
  <c r="AC2318" i="1"/>
  <c r="AB2312" i="1"/>
  <c r="AE2305" i="1"/>
  <c r="AA2303" i="1"/>
  <c r="B2303" i="1" s="1"/>
  <c r="C2303" i="1" s="1"/>
  <c r="AE2298" i="1"/>
  <c r="AD2296" i="1"/>
  <c r="AD2286" i="1"/>
  <c r="AD2279" i="1"/>
  <c r="AE2274" i="1"/>
  <c r="AA2272" i="1"/>
  <c r="AE2265" i="1"/>
  <c r="AA2263" i="1"/>
  <c r="B2263" i="1" s="1"/>
  <c r="AD2253" i="1"/>
  <c r="AA2249" i="1"/>
  <c r="AE2244" i="1"/>
  <c r="AC2233" i="1"/>
  <c r="D2298" i="1"/>
  <c r="N2327" i="1"/>
  <c r="O2319" i="1"/>
  <c r="P2312" i="1"/>
  <c r="P2304" i="1"/>
  <c r="AC2304" i="1" s="1"/>
  <c r="N2297" i="1"/>
  <c r="P2265" i="1"/>
  <c r="AB2265" i="1" s="1"/>
  <c r="P2242" i="1"/>
  <c r="AD2242" i="1" s="1"/>
  <c r="AB2318" i="1"/>
  <c r="AA2312" i="1"/>
  <c r="AD2305" i="1"/>
  <c r="AD2300" i="1"/>
  <c r="AD2298" i="1"/>
  <c r="AC2296" i="1"/>
  <c r="AE2288" i="1"/>
  <c r="AB2286" i="1"/>
  <c r="AC2279" i="1"/>
  <c r="AD2265" i="1"/>
  <c r="AD2244" i="1"/>
  <c r="AD2324" i="1"/>
  <c r="AE2324" i="1"/>
  <c r="AA2316" i="1"/>
  <c r="B2316" i="1" s="1"/>
  <c r="P2316" i="1"/>
  <c r="AC2316" i="1" s="1"/>
  <c r="AD2309" i="1"/>
  <c r="AE2309" i="1"/>
  <c r="AC2301" i="1"/>
  <c r="AD2301" i="1"/>
  <c r="P2301" i="1"/>
  <c r="AB2293" i="1"/>
  <c r="AC2293" i="1"/>
  <c r="AE2293" i="1"/>
  <c r="AA2285" i="1"/>
  <c r="B2285" i="1" s="1"/>
  <c r="P2285" i="1"/>
  <c r="AA2277" i="1"/>
  <c r="AC2277" i="1"/>
  <c r="P2269" i="1"/>
  <c r="AA2261" i="1"/>
  <c r="AC2261" i="1"/>
  <c r="P2253" i="1"/>
  <c r="AE2245" i="1"/>
  <c r="AD2237" i="1"/>
  <c r="AE2237" i="1"/>
  <c r="P2237" i="1"/>
  <c r="AC2237" i="1" s="1"/>
  <c r="D2329" i="1"/>
  <c r="O2329" i="1"/>
  <c r="AC2329" i="1"/>
  <c r="AD2329" i="1"/>
  <c r="D2321" i="1"/>
  <c r="O2321" i="1"/>
  <c r="AA2321" i="1" s="1"/>
  <c r="AD2321" i="1"/>
  <c r="D2314" i="1"/>
  <c r="AA2314" i="1"/>
  <c r="B2314" i="1" s="1"/>
  <c r="AB2314" i="1"/>
  <c r="O2314" i="1"/>
  <c r="O2306" i="1"/>
  <c r="AB2306" i="1" s="1"/>
  <c r="D2290" i="1"/>
  <c r="O2290" i="1"/>
  <c r="AD2290" i="1" s="1"/>
  <c r="D2282" i="1"/>
  <c r="O2282" i="1"/>
  <c r="AC2282" i="1"/>
  <c r="AD2282" i="1"/>
  <c r="D2274" i="1"/>
  <c r="AB2274" i="1"/>
  <c r="AC2274" i="1"/>
  <c r="O2274" i="1"/>
  <c r="O2266" i="1"/>
  <c r="AA2266" i="1" s="1"/>
  <c r="AC2266" i="1"/>
  <c r="AD2266" i="1"/>
  <c r="D2258" i="1"/>
  <c r="AB2258" i="1"/>
  <c r="AC2258" i="1"/>
  <c r="O2258" i="1"/>
  <c r="D2250" i="1"/>
  <c r="O2250" i="1"/>
  <c r="AA2250" i="1"/>
  <c r="B2250" i="1" s="1"/>
  <c r="AC2250" i="1"/>
  <c r="D2242" i="1"/>
  <c r="O2242" i="1"/>
  <c r="AC2242" i="1" s="1"/>
  <c r="O2234" i="1"/>
  <c r="AC2234" i="1" s="1"/>
  <c r="AB2234" i="1"/>
  <c r="O2304" i="1"/>
  <c r="AB2304" i="1" s="1"/>
  <c r="P2296" i="1"/>
  <c r="P2288" i="1"/>
  <c r="O2265" i="1"/>
  <c r="AA2265" i="1" s="1"/>
  <c r="P2234" i="1"/>
  <c r="AD2234" i="1" s="1"/>
  <c r="AC2324" i="1"/>
  <c r="AA2318" i="1"/>
  <c r="B2318" i="1" s="1"/>
  <c r="C2318" i="1" s="1"/>
  <c r="AE2314" i="1"/>
  <c r="AC2300" i="1"/>
  <c r="AC2298" i="1"/>
  <c r="AA2293" i="1"/>
  <c r="AD2288" i="1"/>
  <c r="AA2279" i="1"/>
  <c r="B2279" i="1" s="1"/>
  <c r="AA2274" i="1"/>
  <c r="AJ2271" i="1"/>
  <c r="AK2271" i="1" s="1"/>
  <c r="AD2269" i="1"/>
  <c r="AE2260" i="1"/>
  <c r="AD2255" i="1"/>
  <c r="AB2253" i="1"/>
  <c r="AC2244" i="1"/>
  <c r="AA2242" i="1"/>
  <c r="AJ2239" i="1"/>
  <c r="AK2239" i="1" s="1"/>
  <c r="AA2237" i="1"/>
  <c r="D2297" i="1"/>
  <c r="AJ2324" i="1"/>
  <c r="AK2324" i="1" s="1"/>
  <c r="AJ2316" i="1"/>
  <c r="AK2316" i="1" s="1"/>
  <c r="AJ2309" i="1"/>
  <c r="AK2309" i="1" s="1"/>
  <c r="AJ2269" i="1"/>
  <c r="AK2269" i="1" s="1"/>
  <c r="AJ2253" i="1"/>
  <c r="AK2253" i="1" s="1"/>
  <c r="AJ2237" i="1"/>
  <c r="AK2237" i="1" s="1"/>
  <c r="N2304" i="1"/>
  <c r="O2288" i="1"/>
  <c r="P2280" i="1"/>
  <c r="P2272" i="1"/>
  <c r="N2257" i="1"/>
  <c r="AJ2326" i="1"/>
  <c r="AK2326" i="1" s="1"/>
  <c r="AB2324" i="1"/>
  <c r="AD2314" i="1"/>
  <c r="AJ2311" i="1"/>
  <c r="AK2311" i="1" s="1"/>
  <c r="AA2309" i="1"/>
  <c r="B2309" i="1" s="1"/>
  <c r="AB2300" i="1"/>
  <c r="AB2298" i="1"/>
  <c r="AJ2295" i="1"/>
  <c r="AK2295" i="1" s="1"/>
  <c r="AC2288" i="1"/>
  <c r="AC2269" i="1"/>
  <c r="AD2260" i="1"/>
  <c r="AC2255" i="1"/>
  <c r="AA2253" i="1"/>
  <c r="B2253" i="1" s="1"/>
  <c r="AB2244" i="1"/>
  <c r="D2319" i="1"/>
  <c r="D2304" i="1"/>
  <c r="D2296" i="1"/>
  <c r="D2288" i="1"/>
  <c r="D2280" i="1"/>
  <c r="D2272" i="1"/>
  <c r="D2264" i="1"/>
  <c r="D2248" i="1"/>
  <c r="D2240" i="1"/>
  <c r="AC2315" i="1"/>
  <c r="AD2275" i="1"/>
  <c r="AA2243" i="1"/>
  <c r="D2287" i="1"/>
  <c r="D2255" i="1"/>
  <c r="AC2302" i="1"/>
  <c r="AB2275" i="1"/>
  <c r="AB2259" i="1"/>
  <c r="AC2291" i="1"/>
  <c r="AA2275" i="1"/>
  <c r="AA2259" i="1"/>
  <c r="D2315" i="1"/>
  <c r="D2283" i="1"/>
  <c r="AC2294" i="1"/>
  <c r="AC2283" i="1"/>
  <c r="AD2238" i="1"/>
  <c r="D2307" i="1"/>
  <c r="D2275" i="1"/>
  <c r="D2235" i="1"/>
  <c r="AB2330" i="1"/>
  <c r="AD2325" i="1"/>
  <c r="AE2310" i="1"/>
  <c r="AE2299" i="1"/>
  <c r="AB2283" i="1"/>
  <c r="AA2151" i="1"/>
  <c r="B2151" i="1" s="1"/>
  <c r="AB2191" i="1"/>
  <c r="AA2215" i="1"/>
  <c r="B2215" i="1" s="1"/>
  <c r="AA2175" i="1"/>
  <c r="B2175" i="1" s="1"/>
  <c r="AA2183" i="1"/>
  <c r="B2183" i="1" s="1"/>
  <c r="AC2223" i="1"/>
  <c r="AA2143" i="1"/>
  <c r="B2143" i="1" s="1"/>
  <c r="AA2222" i="1"/>
  <c r="B2222" i="1" s="1"/>
  <c r="C2222" i="1" s="1"/>
  <c r="AD2206" i="1"/>
  <c r="AB2190" i="1"/>
  <c r="AA2174" i="1"/>
  <c r="B2174" i="1" s="1"/>
  <c r="AB2158" i="1"/>
  <c r="AC2142" i="1"/>
  <c r="AA2141" i="1"/>
  <c r="B2141" i="1" s="1"/>
  <c r="C2141" i="1" s="1"/>
  <c r="AB2230" i="1"/>
  <c r="P2198" i="1"/>
  <c r="AD2182" i="1"/>
  <c r="AA2150" i="1"/>
  <c r="B2150" i="1" s="1"/>
  <c r="AC2231" i="1"/>
  <c r="P2167" i="1"/>
  <c r="AA2159" i="1"/>
  <c r="B2159" i="1" s="1"/>
  <c r="AE2207" i="1"/>
  <c r="AA2199" i="1"/>
  <c r="B2199" i="1" s="1"/>
  <c r="AD2226" i="1"/>
  <c r="AD2218" i="1"/>
  <c r="AA2210" i="1"/>
  <c r="B2210" i="1" s="1"/>
  <c r="AA2202" i="1"/>
  <c r="B2202" i="1" s="1"/>
  <c r="O2194" i="1"/>
  <c r="O2186" i="1"/>
  <c r="O2178" i="1"/>
  <c r="O2170" i="1"/>
  <c r="AD2162" i="1"/>
  <c r="AA2146" i="1"/>
  <c r="B2146" i="1" s="1"/>
  <c r="O2138" i="1"/>
  <c r="P2181" i="1"/>
  <c r="AB2213" i="1"/>
  <c r="AE2149" i="1"/>
  <c r="AB2228" i="1"/>
  <c r="AB2225" i="1"/>
  <c r="AB2216" i="1"/>
  <c r="P2200" i="1"/>
  <c r="P2192" i="1"/>
  <c r="P2184" i="1"/>
  <c r="AC2176" i="1"/>
  <c r="AA2160" i="1"/>
  <c r="B2160" i="1" s="1"/>
  <c r="P2144" i="1"/>
  <c r="N2168" i="1"/>
  <c r="N2152" i="1"/>
  <c r="P2165" i="1"/>
  <c r="AA2157" i="1"/>
  <c r="B2157" i="1" s="1"/>
  <c r="AA2205" i="1"/>
  <c r="B2205" i="1" s="1"/>
  <c r="C2205" i="1" s="1"/>
  <c r="P2229" i="1"/>
  <c r="AC2189" i="1"/>
  <c r="AE2221" i="1"/>
  <c r="AB2211" i="1"/>
  <c r="AA2203" i="1"/>
  <c r="B2203" i="1" s="1"/>
  <c r="AC2195" i="1"/>
  <c r="AC2187" i="1"/>
  <c r="AA2179" i="1"/>
  <c r="B2179" i="1" s="1"/>
  <c r="C2179" i="1" s="1"/>
  <c r="AB2171" i="1"/>
  <c r="AA2163" i="1"/>
  <c r="B2163" i="1" s="1"/>
  <c r="AA2155" i="1"/>
  <c r="B2155" i="1" s="1"/>
  <c r="AA2147" i="1"/>
  <c r="B2147" i="1" s="1"/>
  <c r="C2147" i="1" s="1"/>
  <c r="AA2139" i="1"/>
  <c r="B2139" i="1" s="1"/>
  <c r="P2197" i="1"/>
  <c r="N2231" i="1"/>
  <c r="D2188" i="1"/>
  <c r="D2164" i="1"/>
  <c r="P2208" i="1"/>
  <c r="AC2208" i="1" s="1"/>
  <c r="N2190" i="1"/>
  <c r="AB2166" i="1"/>
  <c r="AA2182" i="1"/>
  <c r="B2182" i="1" s="1"/>
  <c r="AE2229" i="1"/>
  <c r="AB2180" i="1"/>
  <c r="AD2198" i="1"/>
  <c r="N2201" i="1"/>
  <c r="O2166" i="1"/>
  <c r="AA2220" i="1"/>
  <c r="B2220" i="1" s="1"/>
  <c r="C2220" i="1" s="1"/>
  <c r="AE2140" i="1"/>
  <c r="AA2221" i="1"/>
  <c r="B2221" i="1" s="1"/>
  <c r="C2221" i="1" s="1"/>
  <c r="N2232" i="1"/>
  <c r="AE2198" i="1"/>
  <c r="AJ2192" i="1"/>
  <c r="AK2192" i="1" s="1"/>
  <c r="P2190" i="1"/>
  <c r="AA2198" i="1"/>
  <c r="B2198" i="1" s="1"/>
  <c r="AJ2222" i="1"/>
  <c r="AK2222" i="1" s="1"/>
  <c r="N2175" i="1"/>
  <c r="P2142" i="1"/>
  <c r="AD2166" i="1"/>
  <c r="D2199" i="1"/>
  <c r="O2197" i="1"/>
  <c r="D2230" i="1"/>
  <c r="D2175" i="1"/>
  <c r="AB2142" i="1"/>
  <c r="N2149" i="1"/>
  <c r="AB2173" i="1"/>
  <c r="N2158" i="1"/>
  <c r="D2183" i="1"/>
  <c r="N2214" i="1"/>
  <c r="AJ2220" i="1"/>
  <c r="AK2220" i="1" s="1"/>
  <c r="AJ2181" i="1"/>
  <c r="AK2181" i="1" s="1"/>
  <c r="AJ2157" i="1"/>
  <c r="AK2157" i="1" s="1"/>
  <c r="P2171" i="1"/>
  <c r="P2170" i="1"/>
  <c r="AB2229" i="1"/>
  <c r="AE2174" i="1"/>
  <c r="AJ2228" i="1"/>
  <c r="AK2228" i="1" s="1"/>
  <c r="AJ2173" i="1"/>
  <c r="AK2173" i="1" s="1"/>
  <c r="AJ2154" i="1"/>
  <c r="AK2154" i="1" s="1"/>
  <c r="N2218" i="1"/>
  <c r="N2154" i="1"/>
  <c r="D2146" i="1"/>
  <c r="N2138" i="1"/>
  <c r="O2157" i="1"/>
  <c r="AC2166" i="1"/>
  <c r="D2214" i="1"/>
  <c r="AJ2205" i="1"/>
  <c r="AK2205" i="1" s="1"/>
  <c r="AA2197" i="1"/>
  <c r="B2197" i="1" s="1"/>
  <c r="D2170" i="1"/>
  <c r="AJ2145" i="1"/>
  <c r="AK2145" i="1" s="1"/>
  <c r="D2153" i="1"/>
  <c r="AE2228" i="1"/>
  <c r="AA2166" i="1"/>
  <c r="B2166" i="1" s="1"/>
  <c r="AJ2197" i="1"/>
  <c r="AK2197" i="1" s="1"/>
  <c r="AJ2165" i="1"/>
  <c r="AK2165" i="1" s="1"/>
  <c r="N2224" i="1"/>
  <c r="N2209" i="1"/>
  <c r="N2193" i="1"/>
  <c r="N2185" i="1"/>
  <c r="N2177" i="1"/>
  <c r="N2169" i="1"/>
  <c r="N2161" i="1"/>
  <c r="N2145" i="1"/>
  <c r="O2143" i="1"/>
  <c r="AA2228" i="1"/>
  <c r="B2228" i="1" s="1"/>
  <c r="C2228" i="1" s="1"/>
  <c r="AB2221" i="1"/>
  <c r="AJ2189" i="1"/>
  <c r="AK2189" i="1" s="1"/>
  <c r="AJ2149" i="1"/>
  <c r="AK2149" i="1" s="1"/>
  <c r="O2189" i="1"/>
  <c r="O2175" i="1"/>
  <c r="D2152" i="1"/>
  <c r="O2230" i="1"/>
  <c r="N2208" i="1"/>
  <c r="N2184" i="1"/>
  <c r="P2207" i="1"/>
  <c r="O2142" i="1"/>
  <c r="AC2199" i="1"/>
  <c r="AJ2183" i="1"/>
  <c r="AK2183" i="1" s="1"/>
  <c r="O2199" i="1"/>
  <c r="AC2213" i="1"/>
  <c r="O2214" i="1"/>
  <c r="AB2214" i="1" s="1"/>
  <c r="O2198" i="1"/>
  <c r="AA2213" i="1"/>
  <c r="B2213" i="1" s="1"/>
  <c r="C2213" i="1" s="1"/>
  <c r="N2153" i="1"/>
  <c r="D2144" i="1"/>
  <c r="AJ2199" i="1"/>
  <c r="AK2199" i="1" s="1"/>
  <c r="AJ2151" i="1"/>
  <c r="AK2151" i="1" s="1"/>
  <c r="AB2215" i="1"/>
  <c r="AE2190" i="1"/>
  <c r="AJ2182" i="1"/>
  <c r="AK2182" i="1" s="1"/>
  <c r="AJ2166" i="1"/>
  <c r="AK2166" i="1" s="1"/>
  <c r="AJ2150" i="1"/>
  <c r="AK2150" i="1" s="1"/>
  <c r="N2229" i="1"/>
  <c r="N2182" i="1"/>
  <c r="N2166" i="1"/>
  <c r="P2158" i="1"/>
  <c r="AA2190" i="1"/>
  <c r="B2190" i="1" s="1"/>
  <c r="C2190" i="1" s="1"/>
  <c r="O2215" i="1"/>
  <c r="O2158" i="1"/>
  <c r="AD2230" i="1"/>
  <c r="N2186" i="1"/>
  <c r="AJ2230" i="1"/>
  <c r="AK2230" i="1" s="1"/>
  <c r="AJ2167" i="1"/>
  <c r="AK2167" i="1" s="1"/>
  <c r="P2222" i="1"/>
  <c r="AE2222" i="1" s="1"/>
  <c r="N2222" i="1"/>
  <c r="AC2215" i="1"/>
  <c r="AE2203" i="1"/>
  <c r="O2222" i="1"/>
  <c r="AD2222" i="1" s="1"/>
  <c r="P2162" i="1"/>
  <c r="AJ2215" i="1"/>
  <c r="AK2215" i="1" s="1"/>
  <c r="AJ2191" i="1"/>
  <c r="AK2191" i="1" s="1"/>
  <c r="AJ2159" i="1"/>
  <c r="AK2159" i="1" s="1"/>
  <c r="N2191" i="1"/>
  <c r="O2221" i="1"/>
  <c r="O2190" i="1"/>
  <c r="O2159" i="1"/>
  <c r="AC2159" i="1" s="1"/>
  <c r="AJ2221" i="1"/>
  <c r="AK2221" i="1" s="1"/>
  <c r="AJ2214" i="1"/>
  <c r="AK2214" i="1" s="1"/>
  <c r="AJ2198" i="1"/>
  <c r="AK2198" i="1" s="1"/>
  <c r="AJ2174" i="1"/>
  <c r="AK2174" i="1" s="1"/>
  <c r="D2198" i="1"/>
  <c r="D2150" i="1"/>
  <c r="N2213" i="1"/>
  <c r="N2197" i="1"/>
  <c r="N2181" i="1"/>
  <c r="N2165" i="1"/>
  <c r="AC2230" i="1"/>
  <c r="AA2225" i="1"/>
  <c r="B2225" i="1" s="1"/>
  <c r="AD2183" i="1"/>
  <c r="O2183" i="1"/>
  <c r="AD2207" i="1"/>
  <c r="AD2189" i="1"/>
  <c r="N2217" i="1"/>
  <c r="AJ2207" i="1"/>
  <c r="AK2207" i="1" s="1"/>
  <c r="AJ2175" i="1"/>
  <c r="AK2175" i="1" s="1"/>
  <c r="AJ2143" i="1"/>
  <c r="AK2143" i="1" s="1"/>
  <c r="N2159" i="1"/>
  <c r="AJ2229" i="1"/>
  <c r="AK2229" i="1" s="1"/>
  <c r="AJ2206" i="1"/>
  <c r="AK2206" i="1" s="1"/>
  <c r="AJ2142" i="1"/>
  <c r="AK2142" i="1" s="1"/>
  <c r="D2174" i="1"/>
  <c r="N2228" i="1"/>
  <c r="O2213" i="1"/>
  <c r="O2149" i="1"/>
  <c r="AD2213" i="1"/>
  <c r="AC2207" i="1"/>
  <c r="AA2189" i="1"/>
  <c r="B2189" i="1" s="1"/>
  <c r="AB2175" i="1"/>
  <c r="D2224" i="1"/>
  <c r="AJ2231" i="1"/>
  <c r="AK2231" i="1" s="1"/>
  <c r="N2144" i="1"/>
  <c r="P2194" i="1"/>
  <c r="AJ2176" i="1"/>
  <c r="AK2176" i="1" s="1"/>
  <c r="N2192" i="1"/>
  <c r="N2176" i="1"/>
  <c r="N2160" i="1"/>
  <c r="P2176" i="1"/>
  <c r="P2175" i="1"/>
  <c r="AD2229" i="1"/>
  <c r="D2176" i="1"/>
  <c r="AB2223" i="1"/>
  <c r="P2231" i="1"/>
  <c r="O2220" i="1"/>
  <c r="O2171" i="1"/>
  <c r="N2143" i="1"/>
  <c r="AE2211" i="1"/>
  <c r="AA2142" i="1"/>
  <c r="B2142" i="1" s="1"/>
  <c r="C2142" i="1" s="1"/>
  <c r="AC2211" i="1"/>
  <c r="AJ2216" i="1"/>
  <c r="AK2216" i="1" s="1"/>
  <c r="AJ2160" i="1"/>
  <c r="AK2160" i="1" s="1"/>
  <c r="P2152" i="1"/>
  <c r="AC2152" i="1" s="1"/>
  <c r="AE2178" i="1"/>
  <c r="AJ2158" i="1"/>
  <c r="AK2158" i="1" s="1"/>
  <c r="AJ2200" i="1"/>
  <c r="AK2200" i="1" s="1"/>
  <c r="AJ2144" i="1"/>
  <c r="AK2144" i="1" s="1"/>
  <c r="D2208" i="1"/>
  <c r="P2155" i="1"/>
  <c r="AA2211" i="1"/>
  <c r="B2211" i="1" s="1"/>
  <c r="O2229" i="1"/>
  <c r="P2218" i="1"/>
  <c r="O2207" i="1"/>
  <c r="O2182" i="1"/>
  <c r="O2167" i="1"/>
  <c r="O2155" i="1"/>
  <c r="O2141" i="1"/>
  <c r="AA2230" i="1"/>
  <c r="AC2222" i="1"/>
  <c r="AE2205" i="1"/>
  <c r="AE2200" i="1"/>
  <c r="AE2191" i="1"/>
  <c r="AC2178" i="1"/>
  <c r="AJ2208" i="1"/>
  <c r="AK2208" i="1" s="1"/>
  <c r="N2230" i="1"/>
  <c r="D2207" i="1"/>
  <c r="N2199" i="1"/>
  <c r="N2183" i="1"/>
  <c r="N2167" i="1"/>
  <c r="N2151" i="1"/>
  <c r="N2207" i="1"/>
  <c r="P2139" i="1"/>
  <c r="AE2226" i="1"/>
  <c r="AB2205" i="1"/>
  <c r="AC2200" i="1"/>
  <c r="AC2191" i="1"/>
  <c r="AD2187" i="1"/>
  <c r="AB2178" i="1"/>
  <c r="AE2158" i="1"/>
  <c r="P2214" i="1"/>
  <c r="AC2214" i="1" s="1"/>
  <c r="O2228" i="1"/>
  <c r="O2205" i="1"/>
  <c r="P2191" i="1"/>
  <c r="O2181" i="1"/>
  <c r="O2139" i="1"/>
  <c r="AC2226" i="1"/>
  <c r="AA2200" i="1"/>
  <c r="B2200" i="1" s="1"/>
  <c r="C2200" i="1" s="1"/>
  <c r="AA2191" i="1"/>
  <c r="B2191" i="1" s="1"/>
  <c r="C2191" i="1" s="1"/>
  <c r="AB2187" i="1"/>
  <c r="AE2182" i="1"/>
  <c r="AA2173" i="1"/>
  <c r="B2173" i="1" s="1"/>
  <c r="AE2167" i="1"/>
  <c r="AD2158" i="1"/>
  <c r="AJ2223" i="1"/>
  <c r="AK2223" i="1" s="1"/>
  <c r="P2168" i="1"/>
  <c r="AB2168" i="1" s="1"/>
  <c r="N2221" i="1"/>
  <c r="N2206" i="1"/>
  <c r="P2216" i="1"/>
  <c r="P2203" i="1"/>
  <c r="O2191" i="1"/>
  <c r="O2165" i="1"/>
  <c r="O2150" i="1"/>
  <c r="AB2150" i="1" s="1"/>
  <c r="P2138" i="1"/>
  <c r="AB2226" i="1"/>
  <c r="AD2221" i="1"/>
  <c r="AE2218" i="1"/>
  <c r="AD2214" i="1"/>
  <c r="AA2187" i="1"/>
  <c r="B2187" i="1" s="1"/>
  <c r="AC2182" i="1"/>
  <c r="AD2167" i="1"/>
  <c r="AC2162" i="1"/>
  <c r="AA2158" i="1"/>
  <c r="B2158" i="1" s="1"/>
  <c r="C2158" i="1" s="1"/>
  <c r="AJ2184" i="1"/>
  <c r="AK2184" i="1" s="1"/>
  <c r="D2216" i="1"/>
  <c r="D2149" i="1"/>
  <c r="O2226" i="1"/>
  <c r="N2216" i="1"/>
  <c r="O2203" i="1"/>
  <c r="P2178" i="1"/>
  <c r="N2150" i="1"/>
  <c r="AC2221" i="1"/>
  <c r="AC2218" i="1"/>
  <c r="AB2182" i="1"/>
  <c r="AA2167" i="1"/>
  <c r="B2167" i="1" s="1"/>
  <c r="C2167" i="1" s="1"/>
  <c r="AA2162" i="1"/>
  <c r="B2162" i="1" s="1"/>
  <c r="AD2151" i="1"/>
  <c r="N2220" i="1"/>
  <c r="N2205" i="1"/>
  <c r="N2189" i="1"/>
  <c r="N2173" i="1"/>
  <c r="N2157" i="1"/>
  <c r="N2141" i="1"/>
  <c r="P2225" i="1"/>
  <c r="P2202" i="1"/>
  <c r="O2163" i="1"/>
  <c r="AB2218" i="1"/>
  <c r="AB2144" i="1"/>
  <c r="D2163" i="1"/>
  <c r="D2139" i="1"/>
  <c r="AJ2172" i="1"/>
  <c r="AK2172" i="1" s="1"/>
  <c r="N2148" i="1"/>
  <c r="N2140" i="1"/>
  <c r="P2223" i="1"/>
  <c r="AE2223" i="1" s="1"/>
  <c r="P2146" i="1"/>
  <c r="AE2194" i="1"/>
  <c r="AE2176" i="1"/>
  <c r="AA2171" i="1"/>
  <c r="B2171" i="1" s="1"/>
  <c r="N2223" i="1"/>
  <c r="N2200" i="1"/>
  <c r="P2187" i="1"/>
  <c r="P2160" i="1"/>
  <c r="AE2181" i="1"/>
  <c r="AD2176" i="1"/>
  <c r="AJ2226" i="1"/>
  <c r="AK2226" i="1" s="1"/>
  <c r="AJ2211" i="1"/>
  <c r="AK2211" i="1" s="1"/>
  <c r="AJ2203" i="1"/>
  <c r="AK2203" i="1" s="1"/>
  <c r="AJ2187" i="1"/>
  <c r="AK2187" i="1" s="1"/>
  <c r="AJ2171" i="1"/>
  <c r="AK2171" i="1" s="1"/>
  <c r="AJ2163" i="1"/>
  <c r="AK2163" i="1" s="1"/>
  <c r="AJ2155" i="1"/>
  <c r="AK2155" i="1" s="1"/>
  <c r="AJ2139" i="1"/>
  <c r="AK2139" i="1" s="1"/>
  <c r="O2187" i="1"/>
  <c r="AE2231" i="1"/>
  <c r="AE2202" i="1"/>
  <c r="AE2160" i="1"/>
  <c r="AD2202" i="1"/>
  <c r="AC2160" i="1"/>
  <c r="AD2149" i="1"/>
  <c r="D2212" i="1"/>
  <c r="D2178" i="1"/>
  <c r="O2211" i="1"/>
  <c r="P2186" i="1"/>
  <c r="AD2231" i="1"/>
  <c r="AD2216" i="1"/>
  <c r="AJ2225" i="1"/>
  <c r="AK2225" i="1" s="1"/>
  <c r="AJ2218" i="1"/>
  <c r="AK2218" i="1" s="1"/>
  <c r="AJ2210" i="1"/>
  <c r="AK2210" i="1" s="1"/>
  <c r="AJ2202" i="1"/>
  <c r="AK2202" i="1" s="1"/>
  <c r="AJ2194" i="1"/>
  <c r="AK2194" i="1" s="1"/>
  <c r="AJ2186" i="1"/>
  <c r="AK2186" i="1" s="1"/>
  <c r="AJ2178" i="1"/>
  <c r="AK2178" i="1" s="1"/>
  <c r="AJ2170" i="1"/>
  <c r="AK2170" i="1" s="1"/>
  <c r="AJ2162" i="1"/>
  <c r="AK2162" i="1" s="1"/>
  <c r="AJ2146" i="1"/>
  <c r="AK2146" i="1" s="1"/>
  <c r="AJ2138" i="1"/>
  <c r="AK2138" i="1" s="1"/>
  <c r="N2202" i="1"/>
  <c r="P2154" i="1"/>
  <c r="AE2154" i="1" s="1"/>
  <c r="P2221" i="1"/>
  <c r="P2210" i="1"/>
  <c r="N2198" i="1"/>
  <c r="O2173" i="1"/>
  <c r="AC2173" i="1" s="1"/>
  <c r="P2143" i="1"/>
  <c r="AC2228" i="1"/>
  <c r="AE2220" i="1"/>
  <c r="AC2216" i="1"/>
  <c r="AB2202" i="1"/>
  <c r="AC2198" i="1"/>
  <c r="AB2189" i="1"/>
  <c r="AC2175" i="1"/>
  <c r="AB2160" i="1"/>
  <c r="AC2149" i="1"/>
  <c r="AD2142" i="1"/>
  <c r="AD2219" i="1"/>
  <c r="AE2219" i="1"/>
  <c r="O2219" i="1"/>
  <c r="AA2219" i="1" s="1"/>
  <c r="P2219" i="1"/>
  <c r="AB2219" i="1" s="1"/>
  <c r="AA2164" i="1"/>
  <c r="AB2164" i="1"/>
  <c r="AC2164" i="1"/>
  <c r="AD2164" i="1"/>
  <c r="AE2164" i="1"/>
  <c r="O2164" i="1"/>
  <c r="D2148" i="1"/>
  <c r="AJ2227" i="1"/>
  <c r="AK2227" i="1" s="1"/>
  <c r="AJ2188" i="1"/>
  <c r="AK2188" i="1" s="1"/>
  <c r="N2219" i="1"/>
  <c r="N2196" i="1"/>
  <c r="N2164" i="1"/>
  <c r="P2180" i="1"/>
  <c r="AE2180" i="1" s="1"/>
  <c r="AJ2196" i="1"/>
  <c r="AK2196" i="1" s="1"/>
  <c r="O2179" i="1"/>
  <c r="AD2179" i="1" s="1"/>
  <c r="AJ2179" i="1"/>
  <c r="AK2179" i="1" s="1"/>
  <c r="AA2227" i="1"/>
  <c r="AB2227" i="1"/>
  <c r="AC2227" i="1"/>
  <c r="O2227" i="1"/>
  <c r="AD2227" i="1" s="1"/>
  <c r="AA2148" i="1"/>
  <c r="AB2148" i="1"/>
  <c r="AC2148" i="1"/>
  <c r="AD2148" i="1"/>
  <c r="AE2148" i="1"/>
  <c r="D2156" i="1"/>
  <c r="AJ2219" i="1"/>
  <c r="AK2219" i="1" s="1"/>
  <c r="AJ2180" i="1"/>
  <c r="AK2180" i="1" s="1"/>
  <c r="AJ2148" i="1"/>
  <c r="AK2148" i="1" s="1"/>
  <c r="N2227" i="1"/>
  <c r="N2212" i="1"/>
  <c r="N2188" i="1"/>
  <c r="N2172" i="1"/>
  <c r="N2156" i="1"/>
  <c r="N2226" i="1"/>
  <c r="N2195" i="1"/>
  <c r="N2171" i="1"/>
  <c r="D2171" i="1"/>
  <c r="N2155" i="1"/>
  <c r="O2154" i="1"/>
  <c r="AD2154" i="1" s="1"/>
  <c r="D2218" i="1"/>
  <c r="O2212" i="1"/>
  <c r="AA2212" i="1"/>
  <c r="AB2212" i="1"/>
  <c r="AC2212" i="1"/>
  <c r="AD2212" i="1"/>
  <c r="AE2212" i="1"/>
  <c r="O2156" i="1"/>
  <c r="P2156" i="1"/>
  <c r="AE2156" i="1"/>
  <c r="AA2156" i="1"/>
  <c r="B2156" i="1" s="1"/>
  <c r="AB2156" i="1"/>
  <c r="AC2156" i="1"/>
  <c r="AD2156" i="1"/>
  <c r="D2204" i="1"/>
  <c r="AJ2212" i="1"/>
  <c r="AK2212" i="1" s="1"/>
  <c r="AJ2156" i="1"/>
  <c r="AK2156" i="1" s="1"/>
  <c r="N2180" i="1"/>
  <c r="AJ2195" i="1"/>
  <c r="AK2195" i="1" s="1"/>
  <c r="O2195" i="1"/>
  <c r="AA2195" i="1" s="1"/>
  <c r="N2187" i="1"/>
  <c r="D2187" i="1"/>
  <c r="N2139" i="1"/>
  <c r="D2225" i="1"/>
  <c r="N2225" i="1"/>
  <c r="N2210" i="1"/>
  <c r="D2202" i="1"/>
  <c r="D2194" i="1"/>
  <c r="N2194" i="1"/>
  <c r="N2178" i="1"/>
  <c r="D2162" i="1"/>
  <c r="N2162" i="1"/>
  <c r="N2146" i="1"/>
  <c r="P2212" i="1"/>
  <c r="P2164" i="1"/>
  <c r="AC2219" i="1"/>
  <c r="AA2188" i="1"/>
  <c r="O2188" i="1"/>
  <c r="AB2188" i="1" s="1"/>
  <c r="P2188" i="1"/>
  <c r="AC2188" i="1" s="1"/>
  <c r="AD2188" i="1"/>
  <c r="AE2188" i="1"/>
  <c r="AJ2204" i="1"/>
  <c r="AK2204" i="1" s="1"/>
  <c r="AJ2140" i="1"/>
  <c r="AK2140" i="1" s="1"/>
  <c r="N2204" i="1"/>
  <c r="N2203" i="1"/>
  <c r="N2147" i="1"/>
  <c r="AA2232" i="1"/>
  <c r="B2232" i="1" s="1"/>
  <c r="C2232" i="1" s="1"/>
  <c r="AB2232" i="1"/>
  <c r="AC2232" i="1"/>
  <c r="AJ2232" i="1"/>
  <c r="AK2232" i="1" s="1"/>
  <c r="P2232" i="1"/>
  <c r="AD2232" i="1"/>
  <c r="AE2232" i="1"/>
  <c r="O2232" i="1"/>
  <c r="O2224" i="1"/>
  <c r="P2224" i="1"/>
  <c r="AA2224" i="1"/>
  <c r="B2224" i="1" s="1"/>
  <c r="AB2224" i="1"/>
  <c r="AC2224" i="1"/>
  <c r="AD2224" i="1"/>
  <c r="AA2217" i="1"/>
  <c r="AB2217" i="1"/>
  <c r="AE2217" i="1"/>
  <c r="P2217" i="1"/>
  <c r="AD2217" i="1" s="1"/>
  <c r="AJ2217" i="1"/>
  <c r="AK2217" i="1" s="1"/>
  <c r="O2217" i="1"/>
  <c r="AC2217" i="1" s="1"/>
  <c r="AE2209" i="1"/>
  <c r="AJ2209" i="1"/>
  <c r="AK2209" i="1" s="1"/>
  <c r="O2209" i="1"/>
  <c r="AC2209" i="1" s="1"/>
  <c r="AA2209" i="1"/>
  <c r="P2209" i="1"/>
  <c r="AD2209" i="1" s="1"/>
  <c r="AA2201" i="1"/>
  <c r="AB2201" i="1"/>
  <c r="AC2201" i="1"/>
  <c r="AD2201" i="1"/>
  <c r="AE2201" i="1"/>
  <c r="AJ2201" i="1"/>
  <c r="AK2201" i="1" s="1"/>
  <c r="P2201" i="1"/>
  <c r="O2201" i="1"/>
  <c r="AA2193" i="1"/>
  <c r="AB2193" i="1"/>
  <c r="AC2193" i="1"/>
  <c r="O2193" i="1"/>
  <c r="AD2193" i="1" s="1"/>
  <c r="P2193" i="1"/>
  <c r="AE2193" i="1" s="1"/>
  <c r="AA2185" i="1"/>
  <c r="B2185" i="1" s="1"/>
  <c r="C2185" i="1" s="1"/>
  <c r="P2185" i="1"/>
  <c r="AB2185" i="1"/>
  <c r="AC2185" i="1"/>
  <c r="O2185" i="1"/>
  <c r="AD2185" i="1"/>
  <c r="AC2169" i="1"/>
  <c r="AD2169" i="1"/>
  <c r="AE2169" i="1"/>
  <c r="P2169" i="1"/>
  <c r="AB2169" i="1" s="1"/>
  <c r="O2169" i="1"/>
  <c r="AA2169" i="1" s="1"/>
  <c r="O2161" i="1"/>
  <c r="AA2161" i="1"/>
  <c r="P2161" i="1"/>
  <c r="AB2161" i="1"/>
  <c r="AC2161" i="1"/>
  <c r="AD2161" i="1"/>
  <c r="AE2161" i="1"/>
  <c r="AA2153" i="1"/>
  <c r="B2153" i="1" s="1"/>
  <c r="AB2153" i="1"/>
  <c r="AC2153" i="1"/>
  <c r="AD2153" i="1"/>
  <c r="AE2153" i="1"/>
  <c r="P2153" i="1"/>
  <c r="O2153" i="1"/>
  <c r="O2145" i="1"/>
  <c r="P2145" i="1"/>
  <c r="AA2145" i="1"/>
  <c r="B2145" i="1" s="1"/>
  <c r="C2145" i="1" s="1"/>
  <c r="AB2145" i="1"/>
  <c r="AC2145" i="1"/>
  <c r="AD2145" i="1"/>
  <c r="AE2145" i="1"/>
  <c r="D2217" i="1"/>
  <c r="D2209" i="1"/>
  <c r="D2201" i="1"/>
  <c r="D2161" i="1"/>
  <c r="AE2185" i="1"/>
  <c r="AA2204" i="1"/>
  <c r="AB2204" i="1"/>
  <c r="AC2204" i="1"/>
  <c r="AD2204" i="1"/>
  <c r="AE2204" i="1"/>
  <c r="O2204" i="1"/>
  <c r="P2204" i="1"/>
  <c r="AD2140" i="1"/>
  <c r="O2140" i="1"/>
  <c r="P2140" i="1"/>
  <c r="AA2140" i="1"/>
  <c r="AB2140" i="1"/>
  <c r="AC2140" i="1"/>
  <c r="D2172" i="1"/>
  <c r="AJ2164" i="1"/>
  <c r="AK2164" i="1" s="1"/>
  <c r="AJ2147" i="1"/>
  <c r="AK2147" i="1" s="1"/>
  <c r="O2147" i="1"/>
  <c r="AD2147" i="1" s="1"/>
  <c r="N2211" i="1"/>
  <c r="N2179" i="1"/>
  <c r="N2163" i="1"/>
  <c r="AA2177" i="1"/>
  <c r="AB2177" i="1"/>
  <c r="O2177" i="1"/>
  <c r="AD2177" i="1" s="1"/>
  <c r="AC2177" i="1"/>
  <c r="P2177" i="1"/>
  <c r="AE2177" i="1" s="1"/>
  <c r="AJ2193" i="1"/>
  <c r="AK2193" i="1" s="1"/>
  <c r="AJ2185" i="1"/>
  <c r="AK2185" i="1" s="1"/>
  <c r="AJ2177" i="1"/>
  <c r="AK2177" i="1" s="1"/>
  <c r="AJ2169" i="1"/>
  <c r="AK2169" i="1" s="1"/>
  <c r="AJ2161" i="1"/>
  <c r="AK2161" i="1" s="1"/>
  <c r="AJ2153" i="1"/>
  <c r="AK2153" i="1" s="1"/>
  <c r="AD2196" i="1"/>
  <c r="AA2196" i="1"/>
  <c r="AB2196" i="1"/>
  <c r="O2196" i="1"/>
  <c r="AC2196" i="1"/>
  <c r="P2148" i="1"/>
  <c r="O2172" i="1"/>
  <c r="P2172" i="1"/>
  <c r="AA2172" i="1"/>
  <c r="AB2172" i="1"/>
  <c r="AC2172" i="1"/>
  <c r="AD2172" i="1"/>
  <c r="AE2172" i="1"/>
  <c r="O2148" i="1"/>
  <c r="AC2180" i="1"/>
  <c r="AA2180" i="1"/>
  <c r="O2180" i="1"/>
  <c r="AD2180" i="1" s="1"/>
  <c r="P2196" i="1"/>
  <c r="AJ2224" i="1"/>
  <c r="AK2224" i="1" s="1"/>
  <c r="P2227" i="1"/>
  <c r="AE2227" i="1" s="1"/>
  <c r="N2170" i="1"/>
  <c r="AE2196" i="1"/>
  <c r="AE2224" i="1"/>
  <c r="AB2209" i="1"/>
  <c r="D2151" i="1"/>
  <c r="P2206" i="1"/>
  <c r="AB2206" i="1" s="1"/>
  <c r="P2174" i="1"/>
  <c r="AC2174" i="1" s="1"/>
  <c r="AA2226" i="1"/>
  <c r="AA2218" i="1"/>
  <c r="B2218" i="1" s="1"/>
  <c r="AE2214" i="1"/>
  <c r="AB2207" i="1"/>
  <c r="AD2205" i="1"/>
  <c r="AD2203" i="1"/>
  <c r="AB2198" i="1"/>
  <c r="AD2194" i="1"/>
  <c r="AJ2190" i="1"/>
  <c r="AK2190" i="1" s="1"/>
  <c r="AA2178" i="1"/>
  <c r="AD2174" i="1"/>
  <c r="AC2167" i="1"/>
  <c r="AE2165" i="1"/>
  <c r="AC2158" i="1"/>
  <c r="AJ2152" i="1"/>
  <c r="AK2152" i="1" s="1"/>
  <c r="AB2149" i="1"/>
  <c r="P2226" i="1"/>
  <c r="P2211" i="1"/>
  <c r="O2206" i="1"/>
  <c r="AA2206" i="1" s="1"/>
  <c r="B2206" i="1" s="1"/>
  <c r="C2206" i="1" s="1"/>
  <c r="P2195" i="1"/>
  <c r="AB2195" i="1" s="1"/>
  <c r="P2179" i="1"/>
  <c r="AE2179" i="1" s="1"/>
  <c r="O2174" i="1"/>
  <c r="AB2174" i="1" s="1"/>
  <c r="P2163" i="1"/>
  <c r="P2147" i="1"/>
  <c r="AE2147" i="1" s="1"/>
  <c r="AB2231" i="1"/>
  <c r="AA2216" i="1"/>
  <c r="AA2207" i="1"/>
  <c r="AC2205" i="1"/>
  <c r="AC2203" i="1"/>
  <c r="AC2194" i="1"/>
  <c r="AE2192" i="1"/>
  <c r="AE2183" i="1"/>
  <c r="AB2176" i="1"/>
  <c r="AB2167" i="1"/>
  <c r="AD2165" i="1"/>
  <c r="AA2149" i="1"/>
  <c r="AC2147" i="1"/>
  <c r="D2160" i="1"/>
  <c r="N2174" i="1"/>
  <c r="AE2210" i="1"/>
  <c r="AB2203" i="1"/>
  <c r="AB2194" i="1"/>
  <c r="AD2192" i="1"/>
  <c r="AA2176" i="1"/>
  <c r="B2176" i="1" s="1"/>
  <c r="AE2170" i="1"/>
  <c r="AJ2168" i="1"/>
  <c r="AK2168" i="1" s="1"/>
  <c r="AC2165" i="1"/>
  <c r="AE2163" i="1"/>
  <c r="AE2152" i="1"/>
  <c r="AB2147" i="1"/>
  <c r="AE2143" i="1"/>
  <c r="AJ2141" i="1"/>
  <c r="AK2141" i="1" s="1"/>
  <c r="D2184" i="1"/>
  <c r="N2142" i="1"/>
  <c r="AA2231" i="1"/>
  <c r="O2231" i="1"/>
  <c r="P2220" i="1"/>
  <c r="O2216" i="1"/>
  <c r="P2205" i="1"/>
  <c r="O2200" i="1"/>
  <c r="P2189" i="1"/>
  <c r="O2184" i="1"/>
  <c r="P2173" i="1"/>
  <c r="AD2173" i="1" s="1"/>
  <c r="O2168" i="1"/>
  <c r="AA2168" i="1" s="1"/>
  <c r="B2168" i="1" s="1"/>
  <c r="C2168" i="1" s="1"/>
  <c r="P2157" i="1"/>
  <c r="O2152" i="1"/>
  <c r="AB2152" i="1" s="1"/>
  <c r="P2141" i="1"/>
  <c r="AC2229" i="1"/>
  <c r="AB2222" i="1"/>
  <c r="AD2220" i="1"/>
  <c r="AD2210" i="1"/>
  <c r="AA2194" i="1"/>
  <c r="B2194" i="1" s="1"/>
  <c r="AC2192" i="1"/>
  <c r="AD2190" i="1"/>
  <c r="AC2183" i="1"/>
  <c r="AD2181" i="1"/>
  <c r="AD2170" i="1"/>
  <c r="AB2165" i="1"/>
  <c r="AD2163" i="1"/>
  <c r="AC2154" i="1"/>
  <c r="AD2152" i="1"/>
  <c r="AD2143" i="1"/>
  <c r="D2159" i="1"/>
  <c r="AC2220" i="1"/>
  <c r="AA2214" i="1"/>
  <c r="AC2210" i="1"/>
  <c r="AE2208" i="1"/>
  <c r="AE2199" i="1"/>
  <c r="AB2192" i="1"/>
  <c r="AC2190" i="1"/>
  <c r="AB2183" i="1"/>
  <c r="AC2181" i="1"/>
  <c r="AC2170" i="1"/>
  <c r="AE2168" i="1"/>
  <c r="AA2165" i="1"/>
  <c r="B2165" i="1" s="1"/>
  <c r="C2165" i="1" s="1"/>
  <c r="AC2163" i="1"/>
  <c r="AB2154" i="1"/>
  <c r="AC2143" i="1"/>
  <c r="AE2141" i="1"/>
  <c r="AE2138" i="1"/>
  <c r="D2215" i="1"/>
  <c r="D2143" i="1"/>
  <c r="P2230" i="1"/>
  <c r="O2225" i="1"/>
  <c r="P2215" i="1"/>
  <c r="O2210" i="1"/>
  <c r="P2199" i="1"/>
  <c r="P2183" i="1"/>
  <c r="O2162" i="1"/>
  <c r="P2151" i="1"/>
  <c r="AC2151" i="1" s="1"/>
  <c r="O2146" i="1"/>
  <c r="AA2229" i="1"/>
  <c r="B2229" i="1" s="1"/>
  <c r="AE2225" i="1"/>
  <c r="AB2220" i="1"/>
  <c r="AB2210" i="1"/>
  <c r="AD2208" i="1"/>
  <c r="AE2206" i="1"/>
  <c r="AD2199" i="1"/>
  <c r="AE2197" i="1"/>
  <c r="AA2192" i="1"/>
  <c r="B2192" i="1" s="1"/>
  <c r="C2192" i="1" s="1"/>
  <c r="AE2186" i="1"/>
  <c r="AB2181" i="1"/>
  <c r="AB2170" i="1"/>
  <c r="AD2168" i="1"/>
  <c r="AB2163" i="1"/>
  <c r="AE2159" i="1"/>
  <c r="AA2154" i="1"/>
  <c r="AE2150" i="1"/>
  <c r="AB2143" i="1"/>
  <c r="AD2141" i="1"/>
  <c r="AD2138" i="1"/>
  <c r="D2229" i="1"/>
  <c r="D2182" i="1"/>
  <c r="D2166" i="1"/>
  <c r="O2151" i="1"/>
  <c r="AB2151" i="1" s="1"/>
  <c r="AD2225" i="1"/>
  <c r="AJ2213" i="1"/>
  <c r="AK2213" i="1" s="1"/>
  <c r="AD2197" i="1"/>
  <c r="AD2186" i="1"/>
  <c r="AA2181" i="1"/>
  <c r="AC2179" i="1"/>
  <c r="AA2170" i="1"/>
  <c r="AC2168" i="1"/>
  <c r="AA2152" i="1"/>
  <c r="B2152" i="1" s="1"/>
  <c r="AD2150" i="1"/>
  <c r="AC2141" i="1"/>
  <c r="AC2138" i="1"/>
  <c r="D2197" i="1"/>
  <c r="D2189" i="1"/>
  <c r="D2181" i="1"/>
  <c r="D2173" i="1"/>
  <c r="D2157" i="1"/>
  <c r="N2215" i="1"/>
  <c r="AC2225" i="1"/>
  <c r="AE2215" i="1"/>
  <c r="AC2206" i="1"/>
  <c r="AB2199" i="1"/>
  <c r="AC2197" i="1"/>
  <c r="AE2195" i="1"/>
  <c r="AC2186" i="1"/>
  <c r="AE2184" i="1"/>
  <c r="AB2179" i="1"/>
  <c r="AE2175" i="1"/>
  <c r="AE2157" i="1"/>
  <c r="AE2155" i="1"/>
  <c r="AE2146" i="1"/>
  <c r="AB2141" i="1"/>
  <c r="AB2138" i="1"/>
  <c r="P2182" i="1"/>
  <c r="P2166" i="1"/>
  <c r="P2150" i="1"/>
  <c r="AC2150" i="1" s="1"/>
  <c r="AE2230" i="1"/>
  <c r="AD2215" i="1"/>
  <c r="AE2213" i="1"/>
  <c r="AA2208" i="1"/>
  <c r="B2208" i="1" s="1"/>
  <c r="AB2197" i="1"/>
  <c r="AD2195" i="1"/>
  <c r="AB2186" i="1"/>
  <c r="AD2184" i="1"/>
  <c r="AD2175" i="1"/>
  <c r="AE2173" i="1"/>
  <c r="AE2171" i="1"/>
  <c r="AE2166" i="1"/>
  <c r="AB2159" i="1"/>
  <c r="AD2157" i="1"/>
  <c r="AD2155" i="1"/>
  <c r="AD2146" i="1"/>
  <c r="AA2138" i="1"/>
  <c r="AA2186" i="1"/>
  <c r="AC2184" i="1"/>
  <c r="AD2171" i="1"/>
  <c r="AC2157" i="1"/>
  <c r="AC2155" i="1"/>
  <c r="AC2146" i="1"/>
  <c r="AE2144" i="1"/>
  <c r="AE2139" i="1"/>
  <c r="AB2184" i="1"/>
  <c r="AC2171" i="1"/>
  <c r="AE2162" i="1"/>
  <c r="AB2157" i="1"/>
  <c r="AB2155" i="1"/>
  <c r="AB2146" i="1"/>
  <c r="AD2144" i="1"/>
  <c r="AD2139" i="1"/>
  <c r="D2211" i="1"/>
  <c r="D2203" i="1"/>
  <c r="D2155" i="1"/>
  <c r="P2228" i="1"/>
  <c r="O2223" i="1"/>
  <c r="AD2223" i="1" s="1"/>
  <c r="P2213" i="1"/>
  <c r="O2208" i="1"/>
  <c r="AB2208" i="1" s="1"/>
  <c r="O2192" i="1"/>
  <c r="O2176" i="1"/>
  <c r="O2160" i="1"/>
  <c r="P2149" i="1"/>
  <c r="O2144" i="1"/>
  <c r="AD2228" i="1"/>
  <c r="AA2223" i="1"/>
  <c r="B2223" i="1" s="1"/>
  <c r="C2223" i="1" s="1"/>
  <c r="AD2211" i="1"/>
  <c r="AC2202" i="1"/>
  <c r="AD2200" i="1"/>
  <c r="AD2191" i="1"/>
  <c r="AE2189" i="1"/>
  <c r="AE2187" i="1"/>
  <c r="AA2184" i="1"/>
  <c r="B2184" i="1" s="1"/>
  <c r="AE2151" i="1"/>
  <c r="AC2144" i="1"/>
  <c r="AE2142" i="1"/>
  <c r="AC2139" i="1"/>
  <c r="AB2139" i="1"/>
  <c r="D2210" i="1"/>
  <c r="O2218" i="1"/>
  <c r="O2202" i="1"/>
  <c r="P2159" i="1"/>
  <c r="AD2159" i="1" s="1"/>
  <c r="AE2216" i="1"/>
  <c r="AB2200" i="1"/>
  <c r="AD2178" i="1"/>
  <c r="AB2162" i="1"/>
  <c r="AD2160" i="1"/>
  <c r="AA2144" i="1"/>
  <c r="B2144" i="1" s="1"/>
  <c r="I71" i="18"/>
  <c r="J71" i="18"/>
  <c r="U2117" i="1"/>
  <c r="V2117" i="1" s="1"/>
  <c r="U2116" i="1"/>
  <c r="V2116" i="1" s="1"/>
  <c r="U2106" i="1"/>
  <c r="V2106" i="1" s="1"/>
  <c r="U2057" i="1"/>
  <c r="V2057" i="1" s="1"/>
  <c r="U2056" i="1"/>
  <c r="V2056" i="1" s="1"/>
  <c r="U2055" i="1"/>
  <c r="V2055" i="1" s="1"/>
  <c r="U2084" i="1"/>
  <c r="V2084" i="1" s="1"/>
  <c r="U2083" i="1"/>
  <c r="V2083" i="1" s="1"/>
  <c r="U2064" i="1"/>
  <c r="V2064" i="1" s="1"/>
  <c r="U2122" i="1"/>
  <c r="V2122" i="1" s="1"/>
  <c r="U2119" i="1"/>
  <c r="V2119" i="1" s="1"/>
  <c r="U2118" i="1"/>
  <c r="V2118" i="1" s="1"/>
  <c r="U2114" i="1"/>
  <c r="V2114" i="1" s="1"/>
  <c r="U2102" i="1"/>
  <c r="V2102" i="1" s="1"/>
  <c r="U2101" i="1"/>
  <c r="V2101" i="1" s="1"/>
  <c r="U2099" i="1"/>
  <c r="V2099" i="1" s="1"/>
  <c r="U2088" i="1"/>
  <c r="V2088" i="1" s="1"/>
  <c r="U2087" i="1"/>
  <c r="V2087" i="1" s="1"/>
  <c r="U2080" i="1"/>
  <c r="V2080" i="1" s="1"/>
  <c r="U2079" i="1"/>
  <c r="V2079" i="1" s="1"/>
  <c r="U2078" i="1"/>
  <c r="V2078" i="1" s="1"/>
  <c r="U2075" i="1"/>
  <c r="V2075" i="1" s="1"/>
  <c r="U2073" i="1"/>
  <c r="V2073" i="1" s="1"/>
  <c r="U2072" i="1"/>
  <c r="V2072" i="1" s="1"/>
  <c r="U2071" i="1"/>
  <c r="V2071" i="1" s="1"/>
  <c r="U2066" i="1"/>
  <c r="V2066" i="1" s="1"/>
  <c r="U2065" i="1"/>
  <c r="V2065" i="1" s="1"/>
  <c r="U2062" i="1"/>
  <c r="V2062" i="1" s="1"/>
  <c r="U2060" i="1"/>
  <c r="V2060" i="1" s="1"/>
  <c r="U2058" i="1"/>
  <c r="V2058" i="1" s="1"/>
  <c r="U2135" i="1"/>
  <c r="V2135" i="1" s="1"/>
  <c r="U2121" i="1"/>
  <c r="V2121" i="1" s="1"/>
  <c r="U2093" i="1"/>
  <c r="V2093" i="1" s="1"/>
  <c r="U2092" i="1"/>
  <c r="V2092" i="1" s="1"/>
  <c r="U2082" i="1"/>
  <c r="V2082" i="1" s="1"/>
  <c r="U2081" i="1"/>
  <c r="V2081" i="1" s="1"/>
  <c r="U2063" i="1"/>
  <c r="V2063" i="1" s="1"/>
  <c r="U2120" i="1"/>
  <c r="V2120" i="1" s="1"/>
  <c r="U2097" i="1"/>
  <c r="V2097" i="1" s="1"/>
  <c r="U2100" i="1"/>
  <c r="V2100" i="1" s="1"/>
  <c r="U2070" i="1"/>
  <c r="V2070" i="1" s="1"/>
  <c r="U2069" i="1"/>
  <c r="V2069" i="1" s="1"/>
  <c r="U2068" i="1"/>
  <c r="V2068" i="1" s="1"/>
  <c r="U2067" i="1"/>
  <c r="V2067" i="1" s="1"/>
  <c r="U2134" i="1"/>
  <c r="V2134" i="1" s="1"/>
  <c r="U2133" i="1"/>
  <c r="V2133" i="1" s="1"/>
  <c r="U2132" i="1"/>
  <c r="V2132" i="1" s="1"/>
  <c r="U2131" i="1"/>
  <c r="V2131" i="1" s="1"/>
  <c r="U2130" i="1"/>
  <c r="V2130" i="1" s="1"/>
  <c r="U2129" i="1"/>
  <c r="V2129" i="1" s="1"/>
  <c r="U2128" i="1"/>
  <c r="V2128" i="1" s="1"/>
  <c r="U2127" i="1"/>
  <c r="V2127" i="1" s="1"/>
  <c r="U2126" i="1"/>
  <c r="V2126" i="1" s="1"/>
  <c r="U2125" i="1"/>
  <c r="V2125" i="1" s="1"/>
  <c r="U2124" i="1"/>
  <c r="V2124" i="1" s="1"/>
  <c r="U2109" i="1"/>
  <c r="V2109" i="1" s="1"/>
  <c r="U2108" i="1"/>
  <c r="V2108" i="1" s="1"/>
  <c r="U2107" i="1"/>
  <c r="V2107" i="1" s="1"/>
  <c r="U2090" i="1"/>
  <c r="V2090" i="1" s="1"/>
  <c r="U2089" i="1"/>
  <c r="V2089" i="1" s="1"/>
  <c r="U2077" i="1"/>
  <c r="V2077" i="1" s="1"/>
  <c r="U2076" i="1"/>
  <c r="V2076" i="1" s="1"/>
  <c r="U2074" i="1"/>
  <c r="V2074" i="1" s="1"/>
  <c r="Z2055" i="1"/>
  <c r="AH2055" i="1"/>
  <c r="AI2055" i="1" s="1"/>
  <c r="Z2056" i="1"/>
  <c r="AH2056" i="1"/>
  <c r="AI2056" i="1" s="1"/>
  <c r="Z2057" i="1"/>
  <c r="AH2057" i="1"/>
  <c r="AI2057" i="1" s="1"/>
  <c r="Z2058" i="1"/>
  <c r="AH2058" i="1"/>
  <c r="AI2058" i="1" s="1"/>
  <c r="Z2059" i="1"/>
  <c r="AH2059" i="1"/>
  <c r="AI2059" i="1" s="1"/>
  <c r="Z2060" i="1"/>
  <c r="AH2060" i="1"/>
  <c r="AI2060" i="1" s="1"/>
  <c r="Z2061" i="1"/>
  <c r="AH2061" i="1"/>
  <c r="AI2061" i="1" s="1"/>
  <c r="Z2062" i="1"/>
  <c r="AH2062" i="1"/>
  <c r="AI2062" i="1" s="1"/>
  <c r="Z2063" i="1"/>
  <c r="AH2063" i="1"/>
  <c r="AI2063" i="1" s="1"/>
  <c r="Z2064" i="1"/>
  <c r="AH2064" i="1"/>
  <c r="AI2064" i="1" s="1"/>
  <c r="Z2065" i="1"/>
  <c r="AH2065" i="1"/>
  <c r="AI2065" i="1" s="1"/>
  <c r="Z2066" i="1"/>
  <c r="AH2066" i="1"/>
  <c r="AI2066" i="1" s="1"/>
  <c r="Z2067" i="1"/>
  <c r="AH2067" i="1"/>
  <c r="AI2067" i="1" s="1"/>
  <c r="Z2068" i="1"/>
  <c r="AH2068" i="1"/>
  <c r="AI2068" i="1" s="1"/>
  <c r="Z2069" i="1"/>
  <c r="AH2069" i="1"/>
  <c r="AI2069" i="1" s="1"/>
  <c r="Z2070" i="1"/>
  <c r="AH2070" i="1"/>
  <c r="AI2070" i="1" s="1"/>
  <c r="Z2071" i="1"/>
  <c r="AH2071" i="1"/>
  <c r="AI2071" i="1" s="1"/>
  <c r="Z2072" i="1"/>
  <c r="AH2072" i="1"/>
  <c r="AI2072" i="1" s="1"/>
  <c r="Z2073" i="1"/>
  <c r="AH2073" i="1"/>
  <c r="AI2073" i="1" s="1"/>
  <c r="Z2074" i="1"/>
  <c r="AH2074" i="1"/>
  <c r="AI2074" i="1" s="1"/>
  <c r="Z2075" i="1"/>
  <c r="AH2075" i="1"/>
  <c r="AI2075" i="1" s="1"/>
  <c r="Z2076" i="1"/>
  <c r="AH2076" i="1"/>
  <c r="AI2076" i="1" s="1"/>
  <c r="Z2077" i="1"/>
  <c r="AH2077" i="1"/>
  <c r="AI2077" i="1" s="1"/>
  <c r="Z2078" i="1"/>
  <c r="AH2078" i="1"/>
  <c r="AI2078" i="1" s="1"/>
  <c r="Z2079" i="1"/>
  <c r="AH2079" i="1"/>
  <c r="AI2079" i="1" s="1"/>
  <c r="Z2080" i="1"/>
  <c r="AH2080" i="1"/>
  <c r="AI2080" i="1" s="1"/>
  <c r="Z2081" i="1"/>
  <c r="AH2081" i="1"/>
  <c r="AI2081" i="1" s="1"/>
  <c r="Z2082" i="1"/>
  <c r="AH2082" i="1"/>
  <c r="AI2082" i="1" s="1"/>
  <c r="Z2083" i="1"/>
  <c r="AH2083" i="1"/>
  <c r="AI2083" i="1" s="1"/>
  <c r="Z2084" i="1"/>
  <c r="AH2084" i="1"/>
  <c r="AI2084" i="1" s="1"/>
  <c r="Z2085" i="1"/>
  <c r="AH2085" i="1"/>
  <c r="AI2085" i="1" s="1"/>
  <c r="Z2086" i="1"/>
  <c r="AH2086" i="1"/>
  <c r="AI2086" i="1" s="1"/>
  <c r="Z2087" i="1"/>
  <c r="AH2087" i="1"/>
  <c r="AI2087" i="1" s="1"/>
  <c r="Z2088" i="1"/>
  <c r="AH2088" i="1"/>
  <c r="AI2088" i="1" s="1"/>
  <c r="Z2089" i="1"/>
  <c r="AH2089" i="1"/>
  <c r="AI2089" i="1" s="1"/>
  <c r="Z2090" i="1"/>
  <c r="AH2090" i="1"/>
  <c r="AI2090" i="1" s="1"/>
  <c r="Z2091" i="1"/>
  <c r="AH2091" i="1"/>
  <c r="AI2091" i="1" s="1"/>
  <c r="Z2092" i="1"/>
  <c r="AH2092" i="1"/>
  <c r="AI2092" i="1" s="1"/>
  <c r="Z2093" i="1"/>
  <c r="AH2093" i="1"/>
  <c r="AI2093" i="1" s="1"/>
  <c r="Z2094" i="1"/>
  <c r="AH2094" i="1"/>
  <c r="AI2094" i="1" s="1"/>
  <c r="Z2095" i="1"/>
  <c r="AH2095" i="1"/>
  <c r="AI2095" i="1" s="1"/>
  <c r="Z2096" i="1"/>
  <c r="AH2096" i="1"/>
  <c r="AI2096" i="1" s="1"/>
  <c r="Z2097" i="1"/>
  <c r="AH2097" i="1"/>
  <c r="AI2097" i="1" s="1"/>
  <c r="Z2098" i="1"/>
  <c r="AH2098" i="1"/>
  <c r="AI2098" i="1" s="1"/>
  <c r="Z2099" i="1"/>
  <c r="AH2099" i="1"/>
  <c r="AI2099" i="1" s="1"/>
  <c r="Z2100" i="1"/>
  <c r="AH2100" i="1"/>
  <c r="AI2100" i="1" s="1"/>
  <c r="Z2101" i="1"/>
  <c r="AH2101" i="1"/>
  <c r="AI2101" i="1" s="1"/>
  <c r="Z2102" i="1"/>
  <c r="AH2102" i="1"/>
  <c r="AI2102" i="1" s="1"/>
  <c r="Z2103" i="1"/>
  <c r="AH2103" i="1"/>
  <c r="AI2103" i="1" s="1"/>
  <c r="Z2104" i="1"/>
  <c r="AH2104" i="1"/>
  <c r="AI2104" i="1" s="1"/>
  <c r="Z2105" i="1"/>
  <c r="AH2105" i="1"/>
  <c r="AI2105" i="1" s="1"/>
  <c r="Z2106" i="1"/>
  <c r="AH2106" i="1"/>
  <c r="AI2106" i="1" s="1"/>
  <c r="Z2107" i="1"/>
  <c r="AH2107" i="1"/>
  <c r="AI2107" i="1" s="1"/>
  <c r="Z2108" i="1"/>
  <c r="AH2108" i="1"/>
  <c r="AI2108" i="1" s="1"/>
  <c r="Z2109" i="1"/>
  <c r="AH2109" i="1"/>
  <c r="AI2109" i="1" s="1"/>
  <c r="Z2110" i="1"/>
  <c r="AH2110" i="1"/>
  <c r="AI2110" i="1" s="1"/>
  <c r="Z2111" i="1"/>
  <c r="AH2111" i="1"/>
  <c r="AI2111" i="1" s="1"/>
  <c r="Z2112" i="1"/>
  <c r="AH2112" i="1"/>
  <c r="AI2112" i="1" s="1"/>
  <c r="Z2113" i="1"/>
  <c r="AH2113" i="1"/>
  <c r="AI2113" i="1" s="1"/>
  <c r="Z2114" i="1"/>
  <c r="AH2114" i="1"/>
  <c r="AI2114" i="1" s="1"/>
  <c r="Z2115" i="1"/>
  <c r="AH2115" i="1"/>
  <c r="AI2115" i="1" s="1"/>
  <c r="Z2116" i="1"/>
  <c r="AH2116" i="1"/>
  <c r="AI2116" i="1" s="1"/>
  <c r="Z2117" i="1"/>
  <c r="AH2117" i="1"/>
  <c r="AI2117" i="1" s="1"/>
  <c r="Z2118" i="1"/>
  <c r="AH2118" i="1"/>
  <c r="AI2118" i="1" s="1"/>
  <c r="Z2119" i="1"/>
  <c r="AH2119" i="1"/>
  <c r="AI2119" i="1" s="1"/>
  <c r="Z2120" i="1"/>
  <c r="AH2120" i="1"/>
  <c r="AI2120" i="1" s="1"/>
  <c r="Z2121" i="1"/>
  <c r="AH2121" i="1"/>
  <c r="AI2121" i="1" s="1"/>
  <c r="Z2122" i="1"/>
  <c r="AH2122" i="1"/>
  <c r="AI2122" i="1" s="1"/>
  <c r="Z2123" i="1"/>
  <c r="AH2123" i="1"/>
  <c r="AI2123" i="1" s="1"/>
  <c r="Z2124" i="1"/>
  <c r="AH2124" i="1"/>
  <c r="AI2124" i="1" s="1"/>
  <c r="Z2125" i="1"/>
  <c r="AH2125" i="1"/>
  <c r="AI2125" i="1" s="1"/>
  <c r="Z2126" i="1"/>
  <c r="AH2126" i="1"/>
  <c r="AI2126" i="1" s="1"/>
  <c r="Z2127" i="1"/>
  <c r="AH2127" i="1"/>
  <c r="AI2127" i="1" s="1"/>
  <c r="Z2128" i="1"/>
  <c r="AH2128" i="1"/>
  <c r="AI2128" i="1" s="1"/>
  <c r="Z2129" i="1"/>
  <c r="AH2129" i="1"/>
  <c r="AI2129" i="1" s="1"/>
  <c r="Z2130" i="1"/>
  <c r="AH2130" i="1"/>
  <c r="AI2130" i="1" s="1"/>
  <c r="Z2131" i="1"/>
  <c r="AH2131" i="1"/>
  <c r="AI2131" i="1" s="1"/>
  <c r="Z2132" i="1"/>
  <c r="AH2132" i="1"/>
  <c r="AI2132" i="1" s="1"/>
  <c r="Z2133" i="1"/>
  <c r="AH2133" i="1"/>
  <c r="AI2133" i="1" s="1"/>
  <c r="Z2134" i="1"/>
  <c r="AH2134" i="1"/>
  <c r="AI2134" i="1" s="1"/>
  <c r="Z2135" i="1"/>
  <c r="AH2135" i="1"/>
  <c r="AI2135" i="1" s="1"/>
  <c r="Z2136" i="1"/>
  <c r="AH2136" i="1"/>
  <c r="AI2136" i="1" s="1"/>
  <c r="Z2137" i="1"/>
  <c r="AH2137" i="1"/>
  <c r="AI2137" i="1" s="1"/>
  <c r="K2055" i="1"/>
  <c r="L2055" i="1"/>
  <c r="K2056" i="1"/>
  <c r="L2056" i="1"/>
  <c r="K2057" i="1"/>
  <c r="L2057" i="1"/>
  <c r="K2058" i="1"/>
  <c r="L2058" i="1"/>
  <c r="K2059" i="1"/>
  <c r="L2059" i="1"/>
  <c r="D2059" i="1" s="1"/>
  <c r="K2060" i="1"/>
  <c r="L2060" i="1"/>
  <c r="K2061" i="1"/>
  <c r="L2061" i="1"/>
  <c r="K2062" i="1"/>
  <c r="L2062" i="1"/>
  <c r="K2063" i="1"/>
  <c r="L2063" i="1"/>
  <c r="K2064" i="1"/>
  <c r="L2064" i="1"/>
  <c r="K2065" i="1"/>
  <c r="L2065" i="1"/>
  <c r="K2066" i="1"/>
  <c r="L2066" i="1"/>
  <c r="K2067" i="1"/>
  <c r="L2067" i="1"/>
  <c r="K2068" i="1"/>
  <c r="L2068" i="1"/>
  <c r="K2069" i="1"/>
  <c r="L2069" i="1"/>
  <c r="K2070" i="1"/>
  <c r="L2070" i="1"/>
  <c r="K2071" i="1"/>
  <c r="L2071" i="1"/>
  <c r="K2072" i="1"/>
  <c r="L2072" i="1"/>
  <c r="K2073" i="1"/>
  <c r="L2073" i="1"/>
  <c r="K2074" i="1"/>
  <c r="L2074" i="1"/>
  <c r="K2075" i="1"/>
  <c r="L2075" i="1"/>
  <c r="K2076" i="1"/>
  <c r="L2076" i="1"/>
  <c r="K2077" i="1"/>
  <c r="L2077" i="1"/>
  <c r="K2078" i="1"/>
  <c r="L2078" i="1"/>
  <c r="K2079" i="1"/>
  <c r="L2079" i="1"/>
  <c r="K2080" i="1"/>
  <c r="L2080" i="1"/>
  <c r="K2081" i="1"/>
  <c r="L2081" i="1"/>
  <c r="K2082" i="1"/>
  <c r="L2082" i="1"/>
  <c r="K2083" i="1"/>
  <c r="L2083" i="1"/>
  <c r="K2084" i="1"/>
  <c r="L2084" i="1"/>
  <c r="K2085" i="1"/>
  <c r="L2085" i="1"/>
  <c r="D2085" i="1" s="1"/>
  <c r="K2086" i="1"/>
  <c r="L2086" i="1"/>
  <c r="K2087" i="1"/>
  <c r="L2087" i="1"/>
  <c r="K2088" i="1"/>
  <c r="L2088" i="1"/>
  <c r="K2089" i="1"/>
  <c r="L2089" i="1"/>
  <c r="K2090" i="1"/>
  <c r="L2090" i="1"/>
  <c r="D2090" i="1" s="1"/>
  <c r="K2091" i="1"/>
  <c r="L2091" i="1"/>
  <c r="D2091" i="1" s="1"/>
  <c r="K2092" i="1"/>
  <c r="L2092" i="1"/>
  <c r="K2093" i="1"/>
  <c r="L2093" i="1"/>
  <c r="K2094" i="1"/>
  <c r="L2094" i="1"/>
  <c r="K2095" i="1"/>
  <c r="L2095" i="1"/>
  <c r="D2095" i="1" s="1"/>
  <c r="K2096" i="1"/>
  <c r="L2096" i="1"/>
  <c r="K2097" i="1"/>
  <c r="L2097" i="1"/>
  <c r="D2097" i="1" s="1"/>
  <c r="K2098" i="1"/>
  <c r="L2098" i="1"/>
  <c r="K2099" i="1"/>
  <c r="L2099" i="1"/>
  <c r="K2100" i="1"/>
  <c r="L2100" i="1"/>
  <c r="D2100" i="1" s="1"/>
  <c r="K2101" i="1"/>
  <c r="L2101" i="1"/>
  <c r="D2101" i="1" s="1"/>
  <c r="K2102" i="1"/>
  <c r="L2102" i="1"/>
  <c r="K2103" i="1"/>
  <c r="L2103" i="1"/>
  <c r="K2104" i="1"/>
  <c r="L2104" i="1"/>
  <c r="K2105" i="1"/>
  <c r="L2105" i="1"/>
  <c r="K2106" i="1"/>
  <c r="L2106" i="1"/>
  <c r="K2107" i="1"/>
  <c r="L2107" i="1"/>
  <c r="K2108" i="1"/>
  <c r="L2108" i="1"/>
  <c r="K2109" i="1"/>
  <c r="L2109" i="1"/>
  <c r="K2110" i="1"/>
  <c r="L2110" i="1"/>
  <c r="K2111" i="1"/>
  <c r="L2111" i="1"/>
  <c r="D2111" i="1" s="1"/>
  <c r="K2112" i="1"/>
  <c r="L2112" i="1"/>
  <c r="K2113" i="1"/>
  <c r="L2113" i="1"/>
  <c r="D2113" i="1" s="1"/>
  <c r="K2114" i="1"/>
  <c r="L2114" i="1"/>
  <c r="D2114" i="1" s="1"/>
  <c r="K2115" i="1"/>
  <c r="L2115" i="1"/>
  <c r="K2116" i="1"/>
  <c r="L2116" i="1"/>
  <c r="K2117" i="1"/>
  <c r="L2117" i="1"/>
  <c r="K2118" i="1"/>
  <c r="L2118" i="1"/>
  <c r="K2119" i="1"/>
  <c r="L2119" i="1"/>
  <c r="K2120" i="1"/>
  <c r="L2120" i="1"/>
  <c r="D2120" i="1" s="1"/>
  <c r="K2121" i="1"/>
  <c r="L2121" i="1"/>
  <c r="K2122" i="1"/>
  <c r="L2122" i="1"/>
  <c r="K2123" i="1"/>
  <c r="L2123" i="1"/>
  <c r="D2123" i="1" s="1"/>
  <c r="K2124" i="1"/>
  <c r="L2124" i="1"/>
  <c r="K2125" i="1"/>
  <c r="L2125" i="1"/>
  <c r="K2126" i="1"/>
  <c r="L2126" i="1"/>
  <c r="K2127" i="1"/>
  <c r="L2127" i="1"/>
  <c r="K2128" i="1"/>
  <c r="L2128" i="1"/>
  <c r="D2128" i="1" s="1"/>
  <c r="K2129" i="1"/>
  <c r="L2129" i="1"/>
  <c r="K2130" i="1"/>
  <c r="L2130" i="1"/>
  <c r="K2131" i="1"/>
  <c r="L2131" i="1"/>
  <c r="K2132" i="1"/>
  <c r="L2132" i="1"/>
  <c r="K2133" i="1"/>
  <c r="L2133" i="1"/>
  <c r="K2134" i="1"/>
  <c r="L2134" i="1"/>
  <c r="K2135" i="1"/>
  <c r="L2135" i="1"/>
  <c r="D2135" i="1" s="1"/>
  <c r="K2136" i="1"/>
  <c r="L2136" i="1"/>
  <c r="D2136" i="1" s="1"/>
  <c r="K2137" i="1"/>
  <c r="L2137" i="1"/>
  <c r="H2055" i="1"/>
  <c r="I2055" i="1"/>
  <c r="H2056" i="1"/>
  <c r="I2056" i="1"/>
  <c r="H2057" i="1"/>
  <c r="I2057" i="1"/>
  <c r="H2058" i="1"/>
  <c r="I2058" i="1"/>
  <c r="H2059" i="1"/>
  <c r="I2059" i="1"/>
  <c r="H2060" i="1"/>
  <c r="I2060" i="1"/>
  <c r="H2061" i="1"/>
  <c r="I2061" i="1"/>
  <c r="H2062" i="1"/>
  <c r="I2062" i="1"/>
  <c r="H2063" i="1"/>
  <c r="I2063" i="1"/>
  <c r="H2064" i="1"/>
  <c r="I2064" i="1"/>
  <c r="H2065" i="1"/>
  <c r="I2065" i="1"/>
  <c r="H2066" i="1"/>
  <c r="I2066" i="1"/>
  <c r="H2067" i="1"/>
  <c r="I2067" i="1"/>
  <c r="H2068" i="1"/>
  <c r="I2068" i="1"/>
  <c r="H2069" i="1"/>
  <c r="I2069" i="1"/>
  <c r="H2070" i="1"/>
  <c r="I2070" i="1"/>
  <c r="H2071" i="1"/>
  <c r="I2071" i="1"/>
  <c r="H2072" i="1"/>
  <c r="I2072" i="1"/>
  <c r="H2073" i="1"/>
  <c r="I2073" i="1"/>
  <c r="H2074" i="1"/>
  <c r="I2074" i="1"/>
  <c r="H2075" i="1"/>
  <c r="I2075" i="1"/>
  <c r="H2076" i="1"/>
  <c r="I2076" i="1"/>
  <c r="H2077" i="1"/>
  <c r="I2077" i="1"/>
  <c r="H2078" i="1"/>
  <c r="I2078" i="1"/>
  <c r="H2079" i="1"/>
  <c r="I2079" i="1"/>
  <c r="H2080" i="1"/>
  <c r="I2080" i="1"/>
  <c r="H2081" i="1"/>
  <c r="I2081" i="1"/>
  <c r="H2082" i="1"/>
  <c r="I2082" i="1"/>
  <c r="H2083" i="1"/>
  <c r="I2083" i="1"/>
  <c r="H2084" i="1"/>
  <c r="I2084" i="1"/>
  <c r="H2085" i="1"/>
  <c r="I2085" i="1"/>
  <c r="H2086" i="1"/>
  <c r="I2086" i="1"/>
  <c r="H2087" i="1"/>
  <c r="I2087" i="1"/>
  <c r="H2088" i="1"/>
  <c r="I2088" i="1"/>
  <c r="H2089" i="1"/>
  <c r="I2089" i="1"/>
  <c r="H2090" i="1"/>
  <c r="I2090" i="1"/>
  <c r="H2091" i="1"/>
  <c r="I2091" i="1"/>
  <c r="H2092" i="1"/>
  <c r="I2092" i="1"/>
  <c r="H2093" i="1"/>
  <c r="I2093" i="1"/>
  <c r="H2094" i="1"/>
  <c r="I2094" i="1"/>
  <c r="H2095" i="1"/>
  <c r="I2095" i="1"/>
  <c r="H2096" i="1"/>
  <c r="I2096" i="1"/>
  <c r="H2097" i="1"/>
  <c r="I2097" i="1"/>
  <c r="H2098" i="1"/>
  <c r="I2098" i="1"/>
  <c r="H2099" i="1"/>
  <c r="I2099" i="1"/>
  <c r="H2100" i="1"/>
  <c r="I2100" i="1"/>
  <c r="H2101" i="1"/>
  <c r="I2101" i="1"/>
  <c r="H2102" i="1"/>
  <c r="I2102" i="1"/>
  <c r="H2103" i="1"/>
  <c r="I2103" i="1"/>
  <c r="H2104" i="1"/>
  <c r="I2104" i="1"/>
  <c r="H2105" i="1"/>
  <c r="I2105" i="1"/>
  <c r="H2106" i="1"/>
  <c r="I2106" i="1"/>
  <c r="H2107" i="1"/>
  <c r="I2107" i="1"/>
  <c r="H2108" i="1"/>
  <c r="I2108" i="1"/>
  <c r="H2109" i="1"/>
  <c r="I2109" i="1"/>
  <c r="H2110" i="1"/>
  <c r="I2110" i="1"/>
  <c r="H2111" i="1"/>
  <c r="I2111" i="1"/>
  <c r="H2112" i="1"/>
  <c r="I2112" i="1"/>
  <c r="H2113" i="1"/>
  <c r="I2113" i="1"/>
  <c r="H2114" i="1"/>
  <c r="I2114" i="1"/>
  <c r="H2115" i="1"/>
  <c r="I2115" i="1"/>
  <c r="H2116" i="1"/>
  <c r="I2116" i="1"/>
  <c r="H2117" i="1"/>
  <c r="I2117" i="1"/>
  <c r="H2118" i="1"/>
  <c r="I2118" i="1"/>
  <c r="H2119" i="1"/>
  <c r="I2119" i="1"/>
  <c r="H2120" i="1"/>
  <c r="I2120" i="1"/>
  <c r="H2121" i="1"/>
  <c r="I2121" i="1"/>
  <c r="H2122" i="1"/>
  <c r="I2122" i="1"/>
  <c r="H2123" i="1"/>
  <c r="I2123" i="1"/>
  <c r="H2124" i="1"/>
  <c r="I2124" i="1"/>
  <c r="H2125" i="1"/>
  <c r="I2125" i="1"/>
  <c r="H2126" i="1"/>
  <c r="I2126" i="1"/>
  <c r="H2127" i="1"/>
  <c r="I2127" i="1"/>
  <c r="H2128" i="1"/>
  <c r="I2128" i="1"/>
  <c r="H2129" i="1"/>
  <c r="I2129" i="1"/>
  <c r="H2130" i="1"/>
  <c r="I2130" i="1"/>
  <c r="H2131" i="1"/>
  <c r="I2131" i="1"/>
  <c r="H2132" i="1"/>
  <c r="I2132" i="1"/>
  <c r="H2133" i="1"/>
  <c r="I2133" i="1"/>
  <c r="H2134" i="1"/>
  <c r="I2134" i="1"/>
  <c r="H2135" i="1"/>
  <c r="I2135" i="1"/>
  <c r="H2136" i="1"/>
  <c r="I2136" i="1"/>
  <c r="H2137" i="1"/>
  <c r="I2137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C2365" i="1" l="1"/>
  <c r="C2337" i="1"/>
  <c r="C2359" i="1"/>
  <c r="C2364" i="1"/>
  <c r="C2339" i="1"/>
  <c r="C2308" i="1"/>
  <c r="C2336" i="1"/>
  <c r="C2360" i="1"/>
  <c r="C2349" i="1"/>
  <c r="C2331" i="1"/>
  <c r="C2333" i="1"/>
  <c r="C2332" i="1"/>
  <c r="C2357" i="1"/>
  <c r="C2363" i="1"/>
  <c r="C2351" i="1"/>
  <c r="C2358" i="1"/>
  <c r="C2353" i="1"/>
  <c r="C2348" i="1"/>
  <c r="C2341" i="1"/>
  <c r="C2354" i="1"/>
  <c r="AF2349" i="1"/>
  <c r="AG2349" i="1" s="1"/>
  <c r="C2338" i="1"/>
  <c r="C2352" i="1"/>
  <c r="AF2333" i="1"/>
  <c r="AG2333" i="1" s="1"/>
  <c r="AF2353" i="1"/>
  <c r="AG2353" i="1" s="1"/>
  <c r="AF2365" i="1"/>
  <c r="AG2365" i="1" s="1"/>
  <c r="AF2354" i="1"/>
  <c r="AG2354" i="1" s="1"/>
  <c r="AF2331" i="1"/>
  <c r="AG2331" i="1" s="1"/>
  <c r="AF2338" i="1"/>
  <c r="AG2338" i="1" s="1"/>
  <c r="C2367" i="1"/>
  <c r="AF2362" i="1"/>
  <c r="AG2362" i="1" s="1"/>
  <c r="AF2356" i="1"/>
  <c r="AG2356" i="1" s="1"/>
  <c r="AF2363" i="1"/>
  <c r="AG2363" i="1" s="1"/>
  <c r="AF2340" i="1"/>
  <c r="AG2340" i="1" s="1"/>
  <c r="AF2367" i="1"/>
  <c r="AG2367" i="1" s="1"/>
  <c r="AF2360" i="1"/>
  <c r="AG2360" i="1" s="1"/>
  <c r="AF2339" i="1"/>
  <c r="AG2339" i="1" s="1"/>
  <c r="AF2364" i="1"/>
  <c r="AG2364" i="1" s="1"/>
  <c r="AF2358" i="1"/>
  <c r="AG2358" i="1" s="1"/>
  <c r="AF2359" i="1"/>
  <c r="AG2359" i="1" s="1"/>
  <c r="AF2336" i="1"/>
  <c r="AG2336" i="1" s="1"/>
  <c r="AF2352" i="1"/>
  <c r="AG2352" i="1" s="1"/>
  <c r="AF2344" i="1"/>
  <c r="AG2344" i="1" s="1"/>
  <c r="B2344" i="1"/>
  <c r="C2344" i="1" s="1"/>
  <c r="AF2351" i="1"/>
  <c r="AG2351" i="1" s="1"/>
  <c r="AF2342" i="1"/>
  <c r="AG2342" i="1" s="1"/>
  <c r="B2342" i="1"/>
  <c r="C2342" i="1" s="1"/>
  <c r="AF2347" i="1"/>
  <c r="AG2347" i="1" s="1"/>
  <c r="AF2346" i="1"/>
  <c r="AG2346" i="1" s="1"/>
  <c r="B2346" i="1"/>
  <c r="C2346" i="1" s="1"/>
  <c r="AF2332" i="1"/>
  <c r="AG2332" i="1" s="1"/>
  <c r="AF2348" i="1"/>
  <c r="AG2348" i="1" s="1"/>
  <c r="AF2334" i="1"/>
  <c r="AG2334" i="1" s="1"/>
  <c r="AF2341" i="1"/>
  <c r="AG2341" i="1" s="1"/>
  <c r="B2334" i="1"/>
  <c r="C2334" i="1" s="1"/>
  <c r="B2361" i="1"/>
  <c r="C2361" i="1" s="1"/>
  <c r="AF2361" i="1"/>
  <c r="AG2361" i="1" s="1"/>
  <c r="AF2350" i="1"/>
  <c r="AG2350" i="1" s="1"/>
  <c r="AF2355" i="1"/>
  <c r="AG2355" i="1" s="1"/>
  <c r="B2355" i="1"/>
  <c r="C2355" i="1" s="1"/>
  <c r="AF2366" i="1"/>
  <c r="AG2366" i="1" s="1"/>
  <c r="B2366" i="1"/>
  <c r="C2366" i="1" s="1"/>
  <c r="AF2343" i="1"/>
  <c r="AG2343" i="1" s="1"/>
  <c r="B2343" i="1"/>
  <c r="C2343" i="1" s="1"/>
  <c r="AF2335" i="1"/>
  <c r="AG2335" i="1" s="1"/>
  <c r="B2335" i="1"/>
  <c r="C2335" i="1" s="1"/>
  <c r="AF2357" i="1"/>
  <c r="AG2357" i="1" s="1"/>
  <c r="AF2337" i="1"/>
  <c r="AG2337" i="1" s="1"/>
  <c r="AF2345" i="1"/>
  <c r="AG2345" i="1" s="1"/>
  <c r="C2309" i="1"/>
  <c r="C2306" i="1"/>
  <c r="C2313" i="1"/>
  <c r="C2248" i="1"/>
  <c r="C2252" i="1"/>
  <c r="C2282" i="1"/>
  <c r="C2310" i="1"/>
  <c r="C2317" i="1"/>
  <c r="C2320" i="1"/>
  <c r="C2301" i="1"/>
  <c r="AF2251" i="1"/>
  <c r="AG2251" i="1" s="1"/>
  <c r="C2233" i="1"/>
  <c r="AF2330" i="1"/>
  <c r="AG2330" i="1" s="1"/>
  <c r="AF2315" i="1"/>
  <c r="AG2315" i="1" s="1"/>
  <c r="C2260" i="1"/>
  <c r="C2238" i="1"/>
  <c r="C2316" i="1"/>
  <c r="C2319" i="1"/>
  <c r="AF2287" i="1"/>
  <c r="AG2287" i="1" s="1"/>
  <c r="C2251" i="1"/>
  <c r="C2307" i="1"/>
  <c r="C2289" i="1"/>
  <c r="C2298" i="1"/>
  <c r="C2155" i="1"/>
  <c r="AF2320" i="1"/>
  <c r="AG2320" i="1" s="1"/>
  <c r="AF2322" i="1"/>
  <c r="AG2322" i="1" s="1"/>
  <c r="C2284" i="1"/>
  <c r="AF2307" i="1"/>
  <c r="AG2307" i="1" s="1"/>
  <c r="AF2299" i="1"/>
  <c r="AG2299" i="1" s="1"/>
  <c r="C2288" i="1"/>
  <c r="AF2282" i="1"/>
  <c r="AG2282" i="1" s="1"/>
  <c r="AF2294" i="1"/>
  <c r="AG2294" i="1" s="1"/>
  <c r="C2294" i="1"/>
  <c r="AF2289" i="1"/>
  <c r="AG2289" i="1" s="1"/>
  <c r="C2239" i="1"/>
  <c r="C2258" i="1"/>
  <c r="AF2243" i="1"/>
  <c r="AG2243" i="1" s="1"/>
  <c r="C2314" i="1"/>
  <c r="C2264" i="1"/>
  <c r="C2257" i="1"/>
  <c r="C2287" i="1"/>
  <c r="C2315" i="1"/>
  <c r="C2253" i="1"/>
  <c r="C2300" i="1"/>
  <c r="AF2264" i="1"/>
  <c r="AG2264" i="1" s="1"/>
  <c r="AF2283" i="1"/>
  <c r="AG2283" i="1" s="1"/>
  <c r="AF2291" i="1"/>
  <c r="AG2291" i="1" s="1"/>
  <c r="C2285" i="1"/>
  <c r="AF2297" i="1"/>
  <c r="AG2297" i="1" s="1"/>
  <c r="AF2323" i="1"/>
  <c r="AG2323" i="1" s="1"/>
  <c r="AF2301" i="1"/>
  <c r="AG2301" i="1" s="1"/>
  <c r="B2243" i="1"/>
  <c r="C2243" i="1" s="1"/>
  <c r="C2263" i="1"/>
  <c r="C2311" i="1"/>
  <c r="AF2306" i="1"/>
  <c r="AG2306" i="1" s="1"/>
  <c r="C2254" i="1"/>
  <c r="AF2235" i="1"/>
  <c r="AG2235" i="1" s="1"/>
  <c r="AF2254" i="1"/>
  <c r="AG2254" i="1" s="1"/>
  <c r="AF2318" i="1"/>
  <c r="AG2318" i="1" s="1"/>
  <c r="AF2259" i="1"/>
  <c r="AG2259" i="1" s="1"/>
  <c r="AF2308" i="1"/>
  <c r="AG2308" i="1" s="1"/>
  <c r="C2202" i="1"/>
  <c r="AF2275" i="1"/>
  <c r="AG2275" i="1" s="1"/>
  <c r="AF2244" i="1"/>
  <c r="AG2244" i="1" s="1"/>
  <c r="AF2247" i="1"/>
  <c r="AG2247" i="1" s="1"/>
  <c r="AF2273" i="1"/>
  <c r="AG2273" i="1" s="1"/>
  <c r="AF2257" i="1"/>
  <c r="AG2257" i="1" s="1"/>
  <c r="C2235" i="1"/>
  <c r="C2279" i="1"/>
  <c r="B2247" i="1"/>
  <c r="C2247" i="1" s="1"/>
  <c r="C2183" i="1"/>
  <c r="AF2288" i="1"/>
  <c r="AG2288" i="1" s="1"/>
  <c r="AF2313" i="1"/>
  <c r="AG2313" i="1" s="1"/>
  <c r="C2240" i="1"/>
  <c r="C2157" i="1"/>
  <c r="C2250" i="1"/>
  <c r="C2234" i="1"/>
  <c r="AF2238" i="1"/>
  <c r="AG2238" i="1" s="1"/>
  <c r="AF2327" i="1"/>
  <c r="AG2327" i="1" s="1"/>
  <c r="C2281" i="1"/>
  <c r="AF2249" i="1"/>
  <c r="AG2249" i="1" s="1"/>
  <c r="AF2268" i="1"/>
  <c r="AG2268" i="1" s="1"/>
  <c r="C2329" i="1"/>
  <c r="AF2310" i="1"/>
  <c r="AG2310" i="1" s="1"/>
  <c r="AF2326" i="1"/>
  <c r="AG2326" i="1" s="1"/>
  <c r="AF2319" i="1"/>
  <c r="AG2319" i="1" s="1"/>
  <c r="C2283" i="1"/>
  <c r="C2273" i="1"/>
  <c r="AF2317" i="1"/>
  <c r="AG2317" i="1" s="1"/>
  <c r="AF2258" i="1"/>
  <c r="AG2258" i="1" s="1"/>
  <c r="AF2325" i="1"/>
  <c r="AG2325" i="1" s="1"/>
  <c r="C2297" i="1"/>
  <c r="AF2311" i="1"/>
  <c r="AG2311" i="1" s="1"/>
  <c r="AF2265" i="1"/>
  <c r="AG2265" i="1" s="1"/>
  <c r="B2265" i="1"/>
  <c r="C2265" i="1" s="1"/>
  <c r="AF2266" i="1"/>
  <c r="AG2266" i="1" s="1"/>
  <c r="B2266" i="1"/>
  <c r="C2266" i="1" s="1"/>
  <c r="B2321" i="1"/>
  <c r="C2321" i="1" s="1"/>
  <c r="AF2321" i="1"/>
  <c r="AG2321" i="1" s="1"/>
  <c r="AF2256" i="1"/>
  <c r="AG2256" i="1" s="1"/>
  <c r="B2256" i="1"/>
  <c r="C2256" i="1" s="1"/>
  <c r="B2259" i="1"/>
  <c r="C2259" i="1" s="1"/>
  <c r="AF2309" i="1"/>
  <c r="AG2309" i="1" s="1"/>
  <c r="AF2277" i="1"/>
  <c r="AG2277" i="1" s="1"/>
  <c r="B2277" i="1"/>
  <c r="C2277" i="1" s="1"/>
  <c r="AF2295" i="1"/>
  <c r="AG2295" i="1" s="1"/>
  <c r="AF2241" i="1"/>
  <c r="AG2241" i="1" s="1"/>
  <c r="AF2285" i="1"/>
  <c r="AG2285" i="1" s="1"/>
  <c r="AF2316" i="1"/>
  <c r="AG2316" i="1" s="1"/>
  <c r="AF2267" i="1"/>
  <c r="AG2267" i="1" s="1"/>
  <c r="B2267" i="1"/>
  <c r="C2267" i="1" s="1"/>
  <c r="AF2293" i="1"/>
  <c r="AG2293" i="1" s="1"/>
  <c r="B2293" i="1"/>
  <c r="C2293" i="1" s="1"/>
  <c r="B2295" i="1"/>
  <c r="C2295" i="1" s="1"/>
  <c r="B2241" i="1"/>
  <c r="C2241" i="1" s="1"/>
  <c r="AF2302" i="1"/>
  <c r="AG2302" i="1" s="1"/>
  <c r="B2302" i="1"/>
  <c r="C2302" i="1" s="1"/>
  <c r="B2275" i="1"/>
  <c r="C2275" i="1" s="1"/>
  <c r="AF2250" i="1"/>
  <c r="AG2250" i="1" s="1"/>
  <c r="AF2280" i="1"/>
  <c r="AG2280" i="1" s="1"/>
  <c r="B2280" i="1"/>
  <c r="C2280" i="1" s="1"/>
  <c r="AF2304" i="1"/>
  <c r="AG2304" i="1" s="1"/>
  <c r="AF2329" i="1"/>
  <c r="AG2329" i="1" s="1"/>
  <c r="AF2239" i="1"/>
  <c r="AG2239" i="1" s="1"/>
  <c r="AF2246" i="1"/>
  <c r="AG2246" i="1" s="1"/>
  <c r="B2246" i="1"/>
  <c r="C2246" i="1" s="1"/>
  <c r="AF2262" i="1"/>
  <c r="AG2262" i="1" s="1"/>
  <c r="B2262" i="1"/>
  <c r="C2262" i="1" s="1"/>
  <c r="B2249" i="1"/>
  <c r="C2249" i="1" s="1"/>
  <c r="AF2305" i="1"/>
  <c r="AG2305" i="1" s="1"/>
  <c r="AF2271" i="1"/>
  <c r="AG2271" i="1" s="1"/>
  <c r="AF2248" i="1"/>
  <c r="AG2248" i="1" s="1"/>
  <c r="AF2237" i="1"/>
  <c r="AG2237" i="1" s="1"/>
  <c r="B2237" i="1"/>
  <c r="C2237" i="1" s="1"/>
  <c r="AF2278" i="1"/>
  <c r="AG2278" i="1" s="1"/>
  <c r="B2278" i="1"/>
  <c r="C2278" i="1" s="1"/>
  <c r="AF2303" i="1"/>
  <c r="AG2303" i="1" s="1"/>
  <c r="B2305" i="1"/>
  <c r="C2305" i="1" s="1"/>
  <c r="AF2252" i="1"/>
  <c r="AG2252" i="1" s="1"/>
  <c r="AF2324" i="1"/>
  <c r="AG2324" i="1" s="1"/>
  <c r="B2324" i="1"/>
  <c r="C2324" i="1" s="1"/>
  <c r="AF2286" i="1"/>
  <c r="AG2286" i="1" s="1"/>
  <c r="B2286" i="1"/>
  <c r="C2286" i="1" s="1"/>
  <c r="AF2263" i="1"/>
  <c r="AG2263" i="1" s="1"/>
  <c r="AF2255" i="1"/>
  <c r="AG2255" i="1" s="1"/>
  <c r="B2255" i="1"/>
  <c r="C2255" i="1" s="1"/>
  <c r="AF2236" i="1"/>
  <c r="AG2236" i="1" s="1"/>
  <c r="AF2242" i="1"/>
  <c r="AG2242" i="1" s="1"/>
  <c r="B2242" i="1"/>
  <c r="C2242" i="1" s="1"/>
  <c r="AF2279" i="1"/>
  <c r="AG2279" i="1" s="1"/>
  <c r="AF2276" i="1"/>
  <c r="AG2276" i="1" s="1"/>
  <c r="AF2290" i="1"/>
  <c r="AG2290" i="1" s="1"/>
  <c r="B2290" i="1"/>
  <c r="C2290" i="1" s="1"/>
  <c r="B2236" i="1"/>
  <c r="C2236" i="1" s="1"/>
  <c r="B2276" i="1"/>
  <c r="C2276" i="1" s="1"/>
  <c r="AF2253" i="1"/>
  <c r="AG2253" i="1" s="1"/>
  <c r="AF2312" i="1"/>
  <c r="AG2312" i="1" s="1"/>
  <c r="B2312" i="1"/>
  <c r="C2312" i="1" s="1"/>
  <c r="AF2284" i="1"/>
  <c r="AG2284" i="1" s="1"/>
  <c r="B2304" i="1"/>
  <c r="C2304" i="1" s="1"/>
  <c r="AF2296" i="1"/>
  <c r="AG2296" i="1" s="1"/>
  <c r="B2296" i="1"/>
  <c r="C2296" i="1" s="1"/>
  <c r="AF2270" i="1"/>
  <c r="AG2270" i="1" s="1"/>
  <c r="B2270" i="1"/>
  <c r="C2270" i="1" s="1"/>
  <c r="AF2314" i="1"/>
  <c r="AG2314" i="1" s="1"/>
  <c r="AF2292" i="1"/>
  <c r="AG2292" i="1" s="1"/>
  <c r="AF2234" i="1"/>
  <c r="AG2234" i="1" s="1"/>
  <c r="AF2261" i="1"/>
  <c r="AG2261" i="1" s="1"/>
  <c r="B2261" i="1"/>
  <c r="C2261" i="1" s="1"/>
  <c r="AF2272" i="1"/>
  <c r="AG2272" i="1" s="1"/>
  <c r="B2272" i="1"/>
  <c r="C2272" i="1" s="1"/>
  <c r="AF2233" i="1"/>
  <c r="AG2233" i="1" s="1"/>
  <c r="AF2281" i="1"/>
  <c r="AG2281" i="1" s="1"/>
  <c r="AF2328" i="1"/>
  <c r="AG2328" i="1" s="1"/>
  <c r="AF2298" i="1"/>
  <c r="AG2298" i="1" s="1"/>
  <c r="AF2274" i="1"/>
  <c r="AG2274" i="1" s="1"/>
  <c r="B2274" i="1"/>
  <c r="C2274" i="1" s="1"/>
  <c r="AF2240" i="1"/>
  <c r="AG2240" i="1" s="1"/>
  <c r="AF2300" i="1"/>
  <c r="AG2300" i="1" s="1"/>
  <c r="AF2260" i="1"/>
  <c r="AG2260" i="1" s="1"/>
  <c r="AF2269" i="1"/>
  <c r="AG2269" i="1" s="1"/>
  <c r="AF2245" i="1"/>
  <c r="AG2245" i="1" s="1"/>
  <c r="C2199" i="1"/>
  <c r="C2139" i="1"/>
  <c r="AF2228" i="1"/>
  <c r="AG2228" i="1" s="1"/>
  <c r="C2144" i="1"/>
  <c r="C2152" i="1"/>
  <c r="C2175" i="1"/>
  <c r="C2187" i="1"/>
  <c r="C2176" i="1"/>
  <c r="C2197" i="1"/>
  <c r="C2153" i="1"/>
  <c r="C2160" i="1"/>
  <c r="AF2182" i="1"/>
  <c r="AG2182" i="1" s="1"/>
  <c r="C2224" i="1"/>
  <c r="C2198" i="1"/>
  <c r="C2174" i="1"/>
  <c r="AF2221" i="1"/>
  <c r="AG2221" i="1" s="1"/>
  <c r="C2173" i="1"/>
  <c r="C2150" i="1"/>
  <c r="C2146" i="1"/>
  <c r="AF2166" i="1"/>
  <c r="AG2166" i="1" s="1"/>
  <c r="C2225" i="1"/>
  <c r="C2163" i="1"/>
  <c r="AF2226" i="1"/>
  <c r="AG2226" i="1" s="1"/>
  <c r="C2194" i="1"/>
  <c r="C2215" i="1"/>
  <c r="D2115" i="1"/>
  <c r="C2151" i="1"/>
  <c r="AF2203" i="1"/>
  <c r="AG2203" i="1" s="1"/>
  <c r="AF2171" i="1"/>
  <c r="AG2171" i="1" s="1"/>
  <c r="C2208" i="1"/>
  <c r="C2166" i="1"/>
  <c r="AF2200" i="1"/>
  <c r="AG2200" i="1" s="1"/>
  <c r="C2210" i="1"/>
  <c r="C2162" i="1"/>
  <c r="AE2098" i="1"/>
  <c r="AD2074" i="1"/>
  <c r="AD2058" i="1"/>
  <c r="AF2167" i="1"/>
  <c r="AG2167" i="1" s="1"/>
  <c r="AF2141" i="1"/>
  <c r="AG2141" i="1" s="1"/>
  <c r="AA2114" i="1"/>
  <c r="B2114" i="1" s="1"/>
  <c r="C2114" i="1" s="1"/>
  <c r="AA2066" i="1"/>
  <c r="B2066" i="1" s="1"/>
  <c r="AD2106" i="1"/>
  <c r="AA2082" i="1"/>
  <c r="B2082" i="1" s="1"/>
  <c r="AJ2072" i="1"/>
  <c r="AK2072" i="1" s="1"/>
  <c r="AF2155" i="1"/>
  <c r="AG2155" i="1" s="1"/>
  <c r="C2211" i="1"/>
  <c r="C2143" i="1"/>
  <c r="AF2178" i="1"/>
  <c r="AG2178" i="1" s="1"/>
  <c r="AF2230" i="1"/>
  <c r="AG2230" i="1" s="1"/>
  <c r="C2229" i="1"/>
  <c r="C2171" i="1"/>
  <c r="C2184" i="1"/>
  <c r="C2189" i="1"/>
  <c r="C2156" i="1"/>
  <c r="AF2197" i="1"/>
  <c r="AG2197" i="1" s="1"/>
  <c r="AF2189" i="1"/>
  <c r="AG2189" i="1" s="1"/>
  <c r="AF2191" i="1"/>
  <c r="AG2191" i="1" s="1"/>
  <c r="C2203" i="1"/>
  <c r="AF2213" i="1"/>
  <c r="AG2213" i="1" s="1"/>
  <c r="AF2210" i="1"/>
  <c r="AG2210" i="1" s="1"/>
  <c r="AF2202" i="1"/>
  <c r="AG2202" i="1" s="1"/>
  <c r="AF2150" i="1"/>
  <c r="AG2150" i="1" s="1"/>
  <c r="AF2163" i="1"/>
  <c r="AG2163" i="1" s="1"/>
  <c r="AF2173" i="1"/>
  <c r="AG2173" i="1" s="1"/>
  <c r="AF2209" i="1"/>
  <c r="AG2209" i="1" s="1"/>
  <c r="AF2199" i="1"/>
  <c r="AG2199" i="1" s="1"/>
  <c r="B2226" i="1"/>
  <c r="C2226" i="1" s="1"/>
  <c r="AF2143" i="1"/>
  <c r="AG2143" i="1" s="1"/>
  <c r="AF2198" i="1"/>
  <c r="AG2198" i="1" s="1"/>
  <c r="AF2208" i="1"/>
  <c r="AG2208" i="1" s="1"/>
  <c r="AF2139" i="1"/>
  <c r="AG2139" i="1" s="1"/>
  <c r="AF2160" i="1"/>
  <c r="AG2160" i="1" s="1"/>
  <c r="B2230" i="1"/>
  <c r="C2230" i="1" s="1"/>
  <c r="AF2161" i="1"/>
  <c r="AG2161" i="1" s="1"/>
  <c r="AF2162" i="1"/>
  <c r="AG2162" i="1" s="1"/>
  <c r="AF2175" i="1"/>
  <c r="AG2175" i="1" s="1"/>
  <c r="AF2225" i="1"/>
  <c r="AG2225" i="1" s="1"/>
  <c r="AF2229" i="1"/>
  <c r="AG2229" i="1" s="1"/>
  <c r="AF2222" i="1"/>
  <c r="AG2222" i="1" s="1"/>
  <c r="AF2231" i="1"/>
  <c r="AG2231" i="1" s="1"/>
  <c r="AF2205" i="1"/>
  <c r="AG2205" i="1" s="1"/>
  <c r="C2159" i="1"/>
  <c r="AF2159" i="1"/>
  <c r="AG2159" i="1" s="1"/>
  <c r="AF2187" i="1"/>
  <c r="AG2187" i="1" s="1"/>
  <c r="AF2232" i="1"/>
  <c r="AG2232" i="1" s="1"/>
  <c r="C2182" i="1"/>
  <c r="AF2179" i="1"/>
  <c r="AG2179" i="1" s="1"/>
  <c r="AF2147" i="1"/>
  <c r="AG2147" i="1" s="1"/>
  <c r="AF2211" i="1"/>
  <c r="AG2211" i="1" s="1"/>
  <c r="AF2158" i="1"/>
  <c r="AG2158" i="1" s="1"/>
  <c r="AF2146" i="1"/>
  <c r="AG2146" i="1" s="1"/>
  <c r="AF2215" i="1"/>
  <c r="AG2215" i="1" s="1"/>
  <c r="AF2142" i="1"/>
  <c r="AG2142" i="1" s="1"/>
  <c r="AF2183" i="1"/>
  <c r="AG2183" i="1" s="1"/>
  <c r="AF2201" i="1"/>
  <c r="AG2201" i="1" s="1"/>
  <c r="C2218" i="1"/>
  <c r="AF2206" i="1"/>
  <c r="AG2206" i="1" s="1"/>
  <c r="AF2218" i="1"/>
  <c r="AG2218" i="1" s="1"/>
  <c r="AF2190" i="1"/>
  <c r="AG2190" i="1" s="1"/>
  <c r="AF2185" i="1"/>
  <c r="AG2185" i="1" s="1"/>
  <c r="AF2195" i="1"/>
  <c r="AG2195" i="1" s="1"/>
  <c r="B2195" i="1"/>
  <c r="C2195" i="1" s="1"/>
  <c r="AF2151" i="1"/>
  <c r="AG2151" i="1" s="1"/>
  <c r="AF2169" i="1"/>
  <c r="AG2169" i="1" s="1"/>
  <c r="B2169" i="1"/>
  <c r="C2169" i="1" s="1"/>
  <c r="AF2219" i="1"/>
  <c r="AG2219" i="1" s="1"/>
  <c r="B2219" i="1"/>
  <c r="C2219" i="1" s="1"/>
  <c r="AF2193" i="1"/>
  <c r="AG2193" i="1" s="1"/>
  <c r="AF2144" i="1"/>
  <c r="AG2144" i="1" s="1"/>
  <c r="AF2207" i="1"/>
  <c r="AG2207" i="1" s="1"/>
  <c r="B2207" i="1"/>
  <c r="C2207" i="1" s="1"/>
  <c r="AF2140" i="1"/>
  <c r="AG2140" i="1" s="1"/>
  <c r="B2193" i="1"/>
  <c r="C2193" i="1" s="1"/>
  <c r="B2209" i="1"/>
  <c r="C2209" i="1" s="1"/>
  <c r="AF2216" i="1"/>
  <c r="AG2216" i="1" s="1"/>
  <c r="AF2223" i="1"/>
  <c r="AG2223" i="1" s="1"/>
  <c r="AF2188" i="1"/>
  <c r="AG2188" i="1" s="1"/>
  <c r="AF2168" i="1"/>
  <c r="AG2168" i="1" s="1"/>
  <c r="AF2149" i="1"/>
  <c r="AG2149" i="1" s="1"/>
  <c r="B2149" i="1"/>
  <c r="C2149" i="1" s="1"/>
  <c r="B2216" i="1"/>
  <c r="C2216" i="1" s="1"/>
  <c r="AF2177" i="1"/>
  <c r="AG2177" i="1" s="1"/>
  <c r="B2140" i="1"/>
  <c r="C2140" i="1" s="1"/>
  <c r="B2188" i="1"/>
  <c r="C2188" i="1" s="1"/>
  <c r="AF2156" i="1"/>
  <c r="AG2156" i="1" s="1"/>
  <c r="AF2180" i="1"/>
  <c r="AG2180" i="1" s="1"/>
  <c r="B2180" i="1"/>
  <c r="C2180" i="1" s="1"/>
  <c r="AF2184" i="1"/>
  <c r="AG2184" i="1" s="1"/>
  <c r="AF2152" i="1"/>
  <c r="AG2152" i="1" s="1"/>
  <c r="AF2192" i="1"/>
  <c r="AG2192" i="1" s="1"/>
  <c r="AF2174" i="1"/>
  <c r="AG2174" i="1" s="1"/>
  <c r="AF2196" i="1"/>
  <c r="AG2196" i="1" s="1"/>
  <c r="B2196" i="1"/>
  <c r="C2196" i="1" s="1"/>
  <c r="B2177" i="1"/>
  <c r="C2177" i="1" s="1"/>
  <c r="AF2148" i="1"/>
  <c r="AG2148" i="1" s="1"/>
  <c r="B2148" i="1"/>
  <c r="C2148" i="1" s="1"/>
  <c r="B2231" i="1"/>
  <c r="C2231" i="1" s="1"/>
  <c r="AF2194" i="1"/>
  <c r="AG2194" i="1" s="1"/>
  <c r="AF2145" i="1"/>
  <c r="AG2145" i="1" s="1"/>
  <c r="AF2217" i="1"/>
  <c r="AG2217" i="1" s="1"/>
  <c r="AF2164" i="1"/>
  <c r="AG2164" i="1" s="1"/>
  <c r="B2164" i="1"/>
  <c r="C2164" i="1" s="1"/>
  <c r="AF2214" i="1"/>
  <c r="AG2214" i="1" s="1"/>
  <c r="B2214" i="1"/>
  <c r="C2214" i="1" s="1"/>
  <c r="AF2176" i="1"/>
  <c r="AG2176" i="1" s="1"/>
  <c r="AF2172" i="1"/>
  <c r="AG2172" i="1" s="1"/>
  <c r="B2201" i="1"/>
  <c r="C2201" i="1" s="1"/>
  <c r="B2217" i="1"/>
  <c r="C2217" i="1" s="1"/>
  <c r="AF2186" i="1"/>
  <c r="AG2186" i="1" s="1"/>
  <c r="B2186" i="1"/>
  <c r="C2186" i="1" s="1"/>
  <c r="AF2181" i="1"/>
  <c r="AG2181" i="1" s="1"/>
  <c r="B2181" i="1"/>
  <c r="C2181" i="1" s="1"/>
  <c r="AF2220" i="1"/>
  <c r="AG2220" i="1" s="1"/>
  <c r="B2161" i="1"/>
  <c r="C2161" i="1" s="1"/>
  <c r="AF2227" i="1"/>
  <c r="AG2227" i="1" s="1"/>
  <c r="B2227" i="1"/>
  <c r="C2227" i="1" s="1"/>
  <c r="B2178" i="1"/>
  <c r="C2178" i="1" s="1"/>
  <c r="B2138" i="1"/>
  <c r="C2138" i="1" s="1"/>
  <c r="AF2138" i="1"/>
  <c r="AG2138" i="1" s="1"/>
  <c r="AF2224" i="1"/>
  <c r="AG2224" i="1" s="1"/>
  <c r="AF2212" i="1"/>
  <c r="AG2212" i="1" s="1"/>
  <c r="B2212" i="1"/>
  <c r="C2212" i="1" s="1"/>
  <c r="AF2170" i="1"/>
  <c r="AG2170" i="1" s="1"/>
  <c r="B2170" i="1"/>
  <c r="C2170" i="1" s="1"/>
  <c r="AF2154" i="1"/>
  <c r="AG2154" i="1" s="1"/>
  <c r="B2154" i="1"/>
  <c r="C2154" i="1" s="1"/>
  <c r="AF2204" i="1"/>
  <c r="AG2204" i="1" s="1"/>
  <c r="B2172" i="1"/>
  <c r="C2172" i="1" s="1"/>
  <c r="B2204" i="1"/>
  <c r="C2204" i="1" s="1"/>
  <c r="AF2157" i="1"/>
  <c r="AG2157" i="1" s="1"/>
  <c r="AF2165" i="1"/>
  <c r="AG2165" i="1" s="1"/>
  <c r="AF2153" i="1"/>
  <c r="AG2153" i="1" s="1"/>
  <c r="AA2063" i="1"/>
  <c r="B2063" i="1" s="1"/>
  <c r="N2131" i="1"/>
  <c r="N2107" i="1"/>
  <c r="N2067" i="1"/>
  <c r="N2058" i="1"/>
  <c r="O2097" i="1"/>
  <c r="N2124" i="1"/>
  <c r="N2100" i="1"/>
  <c r="N2084" i="1"/>
  <c r="N2132" i="1"/>
  <c r="N2092" i="1"/>
  <c r="N2060" i="1"/>
  <c r="AA2073" i="1"/>
  <c r="B2073" i="1" s="1"/>
  <c r="N2116" i="1"/>
  <c r="N2068" i="1"/>
  <c r="AB2129" i="1"/>
  <c r="N2108" i="1"/>
  <c r="N2076" i="1"/>
  <c r="AJ2111" i="1"/>
  <c r="AK2111" i="1" s="1"/>
  <c r="AJ2124" i="1"/>
  <c r="AK2124" i="1" s="1"/>
  <c r="AJ2091" i="1"/>
  <c r="AK2091" i="1" s="1"/>
  <c r="AE2077" i="1"/>
  <c r="AJ2098" i="1"/>
  <c r="AK2098" i="1" s="1"/>
  <c r="AJ2090" i="1"/>
  <c r="AK2090" i="1" s="1"/>
  <c r="AC2115" i="1"/>
  <c r="AB2063" i="1"/>
  <c r="O2075" i="1"/>
  <c r="AB2103" i="1"/>
  <c r="AJ2100" i="1"/>
  <c r="AK2100" i="1" s="1"/>
  <c r="AJ2084" i="1"/>
  <c r="AK2084" i="1" s="1"/>
  <c r="AJ2076" i="1"/>
  <c r="AK2076" i="1" s="1"/>
  <c r="AJ2060" i="1"/>
  <c r="AK2060" i="1" s="1"/>
  <c r="AD2070" i="1"/>
  <c r="AJ2134" i="1"/>
  <c r="AK2134" i="1" s="1"/>
  <c r="N2062" i="1"/>
  <c r="O2125" i="1"/>
  <c r="AC2101" i="1"/>
  <c r="P2069" i="1"/>
  <c r="O2080" i="1"/>
  <c r="AA2103" i="1"/>
  <c r="B2103" i="1" s="1"/>
  <c r="AJ2135" i="1"/>
  <c r="AK2135" i="1" s="1"/>
  <c r="AJ2055" i="1"/>
  <c r="AK2055" i="1" s="1"/>
  <c r="AB2126" i="1"/>
  <c r="AC2109" i="1"/>
  <c r="AE2061" i="1"/>
  <c r="AJ2071" i="1"/>
  <c r="AK2071" i="1" s="1"/>
  <c r="N2122" i="1"/>
  <c r="N2098" i="1"/>
  <c r="AE2110" i="1"/>
  <c r="AE2117" i="1"/>
  <c r="O2077" i="1"/>
  <c r="AB2077" i="1" s="1"/>
  <c r="N2106" i="1"/>
  <c r="D2081" i="1"/>
  <c r="AD2110" i="1"/>
  <c r="AC2093" i="1"/>
  <c r="N2136" i="1"/>
  <c r="N2128" i="1"/>
  <c r="N2120" i="1"/>
  <c r="N2104" i="1"/>
  <c r="N2096" i="1"/>
  <c r="N2088" i="1"/>
  <c r="N2080" i="1"/>
  <c r="N2064" i="1"/>
  <c r="AD2119" i="1"/>
  <c r="AA2087" i="1"/>
  <c r="O2079" i="1"/>
  <c r="AD2071" i="1"/>
  <c r="AA2055" i="1"/>
  <c r="B2055" i="1" s="1"/>
  <c r="P2114" i="1"/>
  <c r="AJ2107" i="1"/>
  <c r="AK2107" i="1" s="1"/>
  <c r="AJ2130" i="1"/>
  <c r="AK2130" i="1" s="1"/>
  <c r="AJ2122" i="1"/>
  <c r="AK2122" i="1" s="1"/>
  <c r="AJ2114" i="1"/>
  <c r="AK2114" i="1" s="1"/>
  <c r="AJ2106" i="1"/>
  <c r="AK2106" i="1" s="1"/>
  <c r="AJ2082" i="1"/>
  <c r="AK2082" i="1" s="1"/>
  <c r="AJ2074" i="1"/>
  <c r="AK2074" i="1" s="1"/>
  <c r="AJ2066" i="1"/>
  <c r="AK2066" i="1" s="1"/>
  <c r="AJ2058" i="1"/>
  <c r="AK2058" i="1" s="1"/>
  <c r="AJ2119" i="1"/>
  <c r="AK2119" i="1" s="1"/>
  <c r="AJ2079" i="1"/>
  <c r="AK2079" i="1" s="1"/>
  <c r="N2130" i="1"/>
  <c r="N2090" i="1"/>
  <c r="AJ2095" i="1"/>
  <c r="AK2095" i="1" s="1"/>
  <c r="D2089" i="1"/>
  <c r="D2087" i="1"/>
  <c r="D2070" i="1"/>
  <c r="AC2095" i="1"/>
  <c r="N2134" i="1"/>
  <c r="N2126" i="1"/>
  <c r="N2118" i="1"/>
  <c r="N2110" i="1"/>
  <c r="N2102" i="1"/>
  <c r="N2094" i="1"/>
  <c r="N2086" i="1"/>
  <c r="N2078" i="1"/>
  <c r="N2070" i="1"/>
  <c r="AB2095" i="1"/>
  <c r="AC2117" i="1"/>
  <c r="P2109" i="1"/>
  <c r="AD2093" i="1"/>
  <c r="AC2069" i="1"/>
  <c r="O2061" i="1"/>
  <c r="AA2095" i="1"/>
  <c r="B2095" i="1" s="1"/>
  <c r="C2095" i="1" s="1"/>
  <c r="P2061" i="1"/>
  <c r="AD2077" i="1"/>
  <c r="AD2135" i="1"/>
  <c r="N2117" i="1"/>
  <c r="D2069" i="1"/>
  <c r="D2132" i="1"/>
  <c r="O2116" i="1"/>
  <c r="AC2068" i="1"/>
  <c r="N2093" i="1"/>
  <c r="N2137" i="1"/>
  <c r="P2064" i="1"/>
  <c r="N2069" i="1"/>
  <c r="N2129" i="1"/>
  <c r="N2097" i="1"/>
  <c r="N2056" i="1"/>
  <c r="N2101" i="1"/>
  <c r="N2073" i="1"/>
  <c r="N2112" i="1"/>
  <c r="N2072" i="1"/>
  <c r="AB2127" i="1"/>
  <c r="AC2087" i="1"/>
  <c r="AC2079" i="1"/>
  <c r="AC2063" i="1"/>
  <c r="AC2055" i="1"/>
  <c r="N2133" i="1"/>
  <c r="N2109" i="1"/>
  <c r="N2085" i="1"/>
  <c r="N2061" i="1"/>
  <c r="P2117" i="1"/>
  <c r="N2065" i="1"/>
  <c r="N2125" i="1"/>
  <c r="N2077" i="1"/>
  <c r="AE2125" i="1"/>
  <c r="AC2111" i="1"/>
  <c r="P2080" i="1"/>
  <c r="AA2080" i="1"/>
  <c r="B2080" i="1" s="1"/>
  <c r="AJ2081" i="1"/>
  <c r="AK2081" i="1" s="1"/>
  <c r="P2081" i="1"/>
  <c r="AC2124" i="1"/>
  <c r="AD2124" i="1"/>
  <c r="AD2108" i="1"/>
  <c r="D2108" i="1"/>
  <c r="P2128" i="1"/>
  <c r="O2128" i="1"/>
  <c r="AA2128" i="1"/>
  <c r="B2128" i="1" s="1"/>
  <c r="C2128" i="1" s="1"/>
  <c r="AB2128" i="1"/>
  <c r="AC2128" i="1"/>
  <c r="AD2120" i="1"/>
  <c r="O2120" i="1"/>
  <c r="P2120" i="1"/>
  <c r="AD2104" i="1"/>
  <c r="AA2104" i="1"/>
  <c r="B2104" i="1" s="1"/>
  <c r="AB2104" i="1"/>
  <c r="AC2104" i="1"/>
  <c r="O2104" i="1"/>
  <c r="P2104" i="1"/>
  <c r="AD2088" i="1"/>
  <c r="AA2088" i="1"/>
  <c r="B2088" i="1" s="1"/>
  <c r="AB2088" i="1"/>
  <c r="AC2088" i="1"/>
  <c r="P2088" i="1"/>
  <c r="AD2072" i="1"/>
  <c r="AB2072" i="1"/>
  <c r="P2072" i="1"/>
  <c r="O2072" i="1"/>
  <c r="AD2056" i="1"/>
  <c r="O2056" i="1"/>
  <c r="AC2056" i="1"/>
  <c r="AJ2136" i="1"/>
  <c r="AK2136" i="1" s="1"/>
  <c r="AJ2128" i="1"/>
  <c r="AK2128" i="1" s="1"/>
  <c r="AJ2104" i="1"/>
  <c r="AK2104" i="1" s="1"/>
  <c r="AJ2096" i="1"/>
  <c r="AK2096" i="1" s="1"/>
  <c r="AJ2088" i="1"/>
  <c r="AK2088" i="1" s="1"/>
  <c r="AJ2080" i="1"/>
  <c r="AK2080" i="1" s="1"/>
  <c r="AJ2064" i="1"/>
  <c r="AK2064" i="1" s="1"/>
  <c r="P2116" i="1"/>
  <c r="AC2072" i="1"/>
  <c r="AD2136" i="1"/>
  <c r="O2136" i="1"/>
  <c r="AA2136" i="1" s="1"/>
  <c r="B2136" i="1" s="1"/>
  <c r="C2136" i="1" s="1"/>
  <c r="O2112" i="1"/>
  <c r="AA2112" i="1" s="1"/>
  <c r="AC2112" i="1"/>
  <c r="AD2112" i="1"/>
  <c r="AA2096" i="1"/>
  <c r="B2096" i="1" s="1"/>
  <c r="AB2096" i="1"/>
  <c r="AC2096" i="1"/>
  <c r="AD2096" i="1"/>
  <c r="AC2105" i="1"/>
  <c r="AD2105" i="1"/>
  <c r="AJ2065" i="1"/>
  <c r="AK2065" i="1" s="1"/>
  <c r="AC2065" i="1"/>
  <c r="AE2084" i="1"/>
  <c r="D2084" i="1"/>
  <c r="AC2084" i="1"/>
  <c r="AD2084" i="1"/>
  <c r="AJ2137" i="1"/>
  <c r="AK2137" i="1" s="1"/>
  <c r="O2137" i="1"/>
  <c r="P2137" i="1"/>
  <c r="AJ2105" i="1"/>
  <c r="AK2105" i="1" s="1"/>
  <c r="D2105" i="1"/>
  <c r="N2111" i="1"/>
  <c r="O2111" i="1"/>
  <c r="AA2111" i="1" s="1"/>
  <c r="B2111" i="1" s="1"/>
  <c r="C2111" i="1" s="1"/>
  <c r="AJ2103" i="1"/>
  <c r="AK2103" i="1" s="1"/>
  <c r="N2103" i="1"/>
  <c r="AD2064" i="1"/>
  <c r="AD2089" i="1"/>
  <c r="O2089" i="1"/>
  <c r="D2076" i="1"/>
  <c r="O2076" i="1"/>
  <c r="AC2129" i="1"/>
  <c r="N2089" i="1"/>
  <c r="P2096" i="1"/>
  <c r="AC2064" i="1"/>
  <c r="O2096" i="1"/>
  <c r="AB2064" i="1"/>
  <c r="N2121" i="1"/>
  <c r="AJ2121" i="1"/>
  <c r="AK2121" i="1" s="1"/>
  <c r="AJ2063" i="1"/>
  <c r="AK2063" i="1" s="1"/>
  <c r="N2063" i="1"/>
  <c r="AJ2120" i="1"/>
  <c r="AK2120" i="1" s="1"/>
  <c r="AD2068" i="1"/>
  <c r="AA2056" i="1"/>
  <c r="B2056" i="1" s="1"/>
  <c r="P2123" i="1"/>
  <c r="AD2091" i="1"/>
  <c r="P2075" i="1"/>
  <c r="D2055" i="1"/>
  <c r="AA2130" i="1"/>
  <c r="AD2130" i="1"/>
  <c r="AE2130" i="1"/>
  <c r="AE2122" i="1"/>
  <c r="AD2122" i="1"/>
  <c r="P2098" i="1"/>
  <c r="AD2098" i="1"/>
  <c r="AA2098" i="1"/>
  <c r="B2098" i="1" s="1"/>
  <c r="AE2090" i="1"/>
  <c r="AD2090" i="1"/>
  <c r="AE2082" i="1"/>
  <c r="AD2082" i="1"/>
  <c r="P2082" i="1"/>
  <c r="D2125" i="1"/>
  <c r="D2077" i="1"/>
  <c r="AE2131" i="1"/>
  <c r="AB2056" i="1"/>
  <c r="P2130" i="1"/>
  <c r="AB2110" i="1"/>
  <c r="N2082" i="1"/>
  <c r="AJ2110" i="1"/>
  <c r="AK2110" i="1" s="1"/>
  <c r="N2105" i="1"/>
  <c r="N2074" i="1"/>
  <c r="AJ2078" i="1"/>
  <c r="AK2078" i="1" s="1"/>
  <c r="AE2058" i="1"/>
  <c r="D2104" i="1"/>
  <c r="AE2096" i="1"/>
  <c r="AC2080" i="1"/>
  <c r="N2066" i="1"/>
  <c r="AJ2118" i="1"/>
  <c r="AK2118" i="1" s="1"/>
  <c r="AJ2094" i="1"/>
  <c r="AK2094" i="1" s="1"/>
  <c r="AJ2062" i="1"/>
  <c r="AK2062" i="1" s="1"/>
  <c r="N2081" i="1"/>
  <c r="P2125" i="1"/>
  <c r="AD2101" i="1"/>
  <c r="P2112" i="1"/>
  <c r="AB2112" i="1" s="1"/>
  <c r="D2072" i="1"/>
  <c r="AJ2086" i="1"/>
  <c r="AK2086" i="1" s="1"/>
  <c r="P2133" i="1"/>
  <c r="AC2133" i="1" s="1"/>
  <c r="AE2128" i="1"/>
  <c r="D2056" i="1"/>
  <c r="N2114" i="1"/>
  <c r="N2091" i="1"/>
  <c r="D2061" i="1"/>
  <c r="AD2075" i="1"/>
  <c r="AJ2126" i="1"/>
  <c r="AK2126" i="1" s="1"/>
  <c r="AJ2102" i="1"/>
  <c r="AK2102" i="1" s="1"/>
  <c r="AJ2070" i="1"/>
  <c r="AK2070" i="1" s="1"/>
  <c r="N2057" i="1"/>
  <c r="O2110" i="1"/>
  <c r="AC2125" i="1"/>
  <c r="AC2085" i="1"/>
  <c r="D2088" i="1"/>
  <c r="AA2064" i="1"/>
  <c r="B2064" i="1" s="1"/>
  <c r="D2096" i="1"/>
  <c r="AE2109" i="1"/>
  <c r="AJ2112" i="1"/>
  <c r="AK2112" i="1" s="1"/>
  <c r="AD2109" i="1"/>
  <c r="AJ2132" i="1"/>
  <c r="AK2132" i="1" s="1"/>
  <c r="AJ2116" i="1"/>
  <c r="AK2116" i="1" s="1"/>
  <c r="AJ2108" i="1"/>
  <c r="AK2108" i="1" s="1"/>
  <c r="AJ2092" i="1"/>
  <c r="AK2092" i="1" s="1"/>
  <c r="AJ2068" i="1"/>
  <c r="AK2068" i="1" s="1"/>
  <c r="N2135" i="1"/>
  <c r="D2127" i="1"/>
  <c r="N2119" i="1"/>
  <c r="N2095" i="1"/>
  <c r="N2087" i="1"/>
  <c r="N2079" i="1"/>
  <c r="D2071" i="1"/>
  <c r="D2063" i="1"/>
  <c r="N2055" i="1"/>
  <c r="P2085" i="1"/>
  <c r="P2066" i="1"/>
  <c r="O2118" i="1"/>
  <c r="AD2086" i="1"/>
  <c r="AD2117" i="1"/>
  <c r="AE2069" i="1"/>
  <c r="AD2061" i="1"/>
  <c r="AJ2056" i="1"/>
  <c r="AK2056" i="1" s="1"/>
  <c r="P2101" i="1"/>
  <c r="AE2126" i="1"/>
  <c r="AD2069" i="1"/>
  <c r="AC2061" i="1"/>
  <c r="D2133" i="1"/>
  <c r="D2117" i="1"/>
  <c r="D2093" i="1"/>
  <c r="AD2126" i="1"/>
  <c r="P2093" i="1"/>
  <c r="AE2133" i="1"/>
  <c r="AD2055" i="1"/>
  <c r="D2130" i="1"/>
  <c r="D2122" i="1"/>
  <c r="D2106" i="1"/>
  <c r="D2098" i="1"/>
  <c r="D2082" i="1"/>
  <c r="D2074" i="1"/>
  <c r="D2066" i="1"/>
  <c r="D2058" i="1"/>
  <c r="O2093" i="1"/>
  <c r="AE2085" i="1"/>
  <c r="AJ2067" i="1"/>
  <c r="AK2067" i="1" s="1"/>
  <c r="AA2131" i="1"/>
  <c r="B2131" i="1" s="1"/>
  <c r="AD2131" i="1"/>
  <c r="O2131" i="1"/>
  <c r="AB2131" i="1" s="1"/>
  <c r="AA2099" i="1"/>
  <c r="B2099" i="1" s="1"/>
  <c r="AB2099" i="1"/>
  <c r="AE2099" i="1"/>
  <c r="AC2099" i="1"/>
  <c r="AD2099" i="1"/>
  <c r="O2099" i="1"/>
  <c r="P2099" i="1"/>
  <c r="O2059" i="1"/>
  <c r="AA2059" i="1" s="1"/>
  <c r="B2059" i="1" s="1"/>
  <c r="C2059" i="1" s="1"/>
  <c r="P2059" i="1"/>
  <c r="AB2059" i="1" s="1"/>
  <c r="AC2059" i="1"/>
  <c r="AD2059" i="1"/>
  <c r="AE2059" i="1"/>
  <c r="D2094" i="1"/>
  <c r="O2094" i="1"/>
  <c r="AA2094" i="1" s="1"/>
  <c r="B2094" i="1" s="1"/>
  <c r="P2094" i="1"/>
  <c r="AB2094" i="1" s="1"/>
  <c r="AJ2123" i="1"/>
  <c r="AK2123" i="1" s="1"/>
  <c r="N2123" i="1"/>
  <c r="AA2115" i="1"/>
  <c r="B2115" i="1" s="1"/>
  <c r="AB2115" i="1"/>
  <c r="P2115" i="1"/>
  <c r="AD2115" i="1"/>
  <c r="AE2115" i="1"/>
  <c r="O2115" i="1"/>
  <c r="AA2083" i="1"/>
  <c r="B2083" i="1" s="1"/>
  <c r="AB2083" i="1"/>
  <c r="AD2083" i="1"/>
  <c r="AE2083" i="1"/>
  <c r="AC2083" i="1"/>
  <c r="D2134" i="1"/>
  <c r="O2134" i="1"/>
  <c r="P2134" i="1"/>
  <c r="AB2134" i="1"/>
  <c r="AD2134" i="1"/>
  <c r="D2110" i="1"/>
  <c r="AC2110" i="1"/>
  <c r="P2110" i="1"/>
  <c r="P2086" i="1"/>
  <c r="AB2086" i="1" s="1"/>
  <c r="AC2086" i="1"/>
  <c r="D2086" i="1"/>
  <c r="O2086" i="1"/>
  <c r="AA2086" i="1" s="1"/>
  <c r="B2086" i="1" s="1"/>
  <c r="AC2062" i="1"/>
  <c r="D2062" i="1"/>
  <c r="AD2062" i="1"/>
  <c r="O2062" i="1"/>
  <c r="AE2062" i="1"/>
  <c r="AB2062" i="1"/>
  <c r="AA2062" i="1"/>
  <c r="B2062" i="1" s="1"/>
  <c r="N2075" i="1"/>
  <c r="AJ2075" i="1"/>
  <c r="AK2075" i="1" s="1"/>
  <c r="AA2123" i="1"/>
  <c r="B2123" i="1" s="1"/>
  <c r="C2123" i="1" s="1"/>
  <c r="AB2123" i="1"/>
  <c r="AD2123" i="1"/>
  <c r="AE2123" i="1"/>
  <c r="O2123" i="1"/>
  <c r="AC2123" i="1"/>
  <c r="AA2091" i="1"/>
  <c r="B2091" i="1" s="1"/>
  <c r="C2091" i="1" s="1"/>
  <c r="AB2091" i="1"/>
  <c r="AE2091" i="1"/>
  <c r="O2091" i="1"/>
  <c r="P2091" i="1"/>
  <c r="AA2075" i="1"/>
  <c r="B2075" i="1" s="1"/>
  <c r="AB2075" i="1"/>
  <c r="AE2075" i="1"/>
  <c r="D2126" i="1"/>
  <c r="AC2126" i="1"/>
  <c r="O2126" i="1"/>
  <c r="AA2126" i="1"/>
  <c r="B2126" i="1" s="1"/>
  <c r="D2102" i="1"/>
  <c r="AB2102" i="1"/>
  <c r="AC2102" i="1"/>
  <c r="O2102" i="1"/>
  <c r="AA2102" i="1"/>
  <c r="B2102" i="1" s="1"/>
  <c r="AD2102" i="1"/>
  <c r="AC2070" i="1"/>
  <c r="P2070" i="1"/>
  <c r="AB2070" i="1"/>
  <c r="AA2070" i="1"/>
  <c r="B2070" i="1" s="1"/>
  <c r="AE2137" i="1"/>
  <c r="AB2137" i="1"/>
  <c r="AD2137" i="1"/>
  <c r="AA2137" i="1"/>
  <c r="B2137" i="1" s="1"/>
  <c r="AC2137" i="1"/>
  <c r="AD2129" i="1"/>
  <c r="AE2129" i="1"/>
  <c r="O2129" i="1"/>
  <c r="P2129" i="1"/>
  <c r="AA2129" i="1"/>
  <c r="AE2121" i="1"/>
  <c r="AA2121" i="1"/>
  <c r="O2121" i="1"/>
  <c r="D2121" i="1"/>
  <c r="AD2121" i="1"/>
  <c r="AC2121" i="1"/>
  <c r="AB2121" i="1"/>
  <c r="P2121" i="1"/>
  <c r="AD2113" i="1"/>
  <c r="AE2113" i="1"/>
  <c r="AA2113" i="1"/>
  <c r="P2113" i="1"/>
  <c r="AB2113" i="1"/>
  <c r="AC2113" i="1"/>
  <c r="O2113" i="1"/>
  <c r="AE2105" i="1"/>
  <c r="AA2105" i="1"/>
  <c r="AB2105" i="1"/>
  <c r="O2105" i="1"/>
  <c r="P2105" i="1"/>
  <c r="AD2097" i="1"/>
  <c r="AE2097" i="1"/>
  <c r="P2097" i="1"/>
  <c r="AC2097" i="1"/>
  <c r="AB2097" i="1"/>
  <c r="AA2097" i="1"/>
  <c r="AJ2097" i="1"/>
  <c r="AK2097" i="1" s="1"/>
  <c r="AE2089" i="1"/>
  <c r="AB2089" i="1"/>
  <c r="P2089" i="1"/>
  <c r="AC2089" i="1" s="1"/>
  <c r="AD2081" i="1"/>
  <c r="AE2081" i="1"/>
  <c r="AA2081" i="1"/>
  <c r="AB2081" i="1"/>
  <c r="O2081" i="1"/>
  <c r="AC2081" i="1"/>
  <c r="AE2073" i="1"/>
  <c r="AB2073" i="1"/>
  <c r="AC2073" i="1"/>
  <c r="AD2073" i="1"/>
  <c r="O2073" i="1"/>
  <c r="P2073" i="1"/>
  <c r="AD2065" i="1"/>
  <c r="AE2065" i="1"/>
  <c r="P2065" i="1"/>
  <c r="AA2065" i="1"/>
  <c r="AB2065" i="1"/>
  <c r="O2065" i="1"/>
  <c r="AE2057" i="1"/>
  <c r="AA2057" i="1"/>
  <c r="O2057" i="1"/>
  <c r="AB2057" i="1"/>
  <c r="AD2057" i="1"/>
  <c r="P2057" i="1"/>
  <c r="AJ2057" i="1"/>
  <c r="AK2057" i="1" s="1"/>
  <c r="AC2057" i="1"/>
  <c r="AA2132" i="1"/>
  <c r="B2132" i="1" s="1"/>
  <c r="AB2132" i="1"/>
  <c r="O2132" i="1"/>
  <c r="P2132" i="1"/>
  <c r="AD2132" i="1"/>
  <c r="AC2132" i="1"/>
  <c r="AE2132" i="1"/>
  <c r="P2124" i="1"/>
  <c r="AA2124" i="1"/>
  <c r="B2124" i="1" s="1"/>
  <c r="AB2124" i="1"/>
  <c r="AE2124" i="1"/>
  <c r="O2124" i="1"/>
  <c r="D2124" i="1"/>
  <c r="AA2116" i="1"/>
  <c r="B2116" i="1" s="1"/>
  <c r="AB2116" i="1"/>
  <c r="AD2116" i="1"/>
  <c r="D2116" i="1"/>
  <c r="AC2116" i="1"/>
  <c r="AE2116" i="1"/>
  <c r="P2108" i="1"/>
  <c r="AA2108" i="1"/>
  <c r="B2108" i="1" s="1"/>
  <c r="C2108" i="1" s="1"/>
  <c r="AB2108" i="1"/>
  <c r="AE2108" i="1"/>
  <c r="O2108" i="1"/>
  <c r="P2092" i="1"/>
  <c r="AD2092" i="1" s="1"/>
  <c r="AA2092" i="1"/>
  <c r="B2092" i="1" s="1"/>
  <c r="AB2092" i="1"/>
  <c r="D2092" i="1"/>
  <c r="O2092" i="1"/>
  <c r="AC2092" i="1" s="1"/>
  <c r="AE2092" i="1"/>
  <c r="AA2068" i="1"/>
  <c r="B2068" i="1" s="1"/>
  <c r="AB2068" i="1"/>
  <c r="P2068" i="1"/>
  <c r="AE2068" i="1"/>
  <c r="D2068" i="1"/>
  <c r="P2102" i="1"/>
  <c r="P2083" i="1"/>
  <c r="AC2108" i="1"/>
  <c r="AA2107" i="1"/>
  <c r="B2107" i="1" s="1"/>
  <c r="AB2107" i="1"/>
  <c r="P2107" i="1"/>
  <c r="AD2107" i="1"/>
  <c r="AE2107" i="1"/>
  <c r="AC2107" i="1"/>
  <c r="O2107" i="1"/>
  <c r="AA2067" i="1"/>
  <c r="B2067" i="1" s="1"/>
  <c r="AB2067" i="1"/>
  <c r="AD2067" i="1"/>
  <c r="O2067" i="1"/>
  <c r="AE2067" i="1"/>
  <c r="P2067" i="1"/>
  <c r="AC2067" i="1"/>
  <c r="D2118" i="1"/>
  <c r="AB2118" i="1"/>
  <c r="AC2118" i="1"/>
  <c r="AD2118" i="1"/>
  <c r="D2078" i="1"/>
  <c r="P2078" i="1"/>
  <c r="AE2078" i="1"/>
  <c r="AC2078" i="1"/>
  <c r="AD2078" i="1"/>
  <c r="AJ2131" i="1"/>
  <c r="AK2131" i="1" s="1"/>
  <c r="N2115" i="1"/>
  <c r="AJ2115" i="1"/>
  <c r="AK2115" i="1" s="1"/>
  <c r="AJ2099" i="1"/>
  <c r="AK2099" i="1" s="1"/>
  <c r="N2099" i="1"/>
  <c r="AJ2083" i="1"/>
  <c r="AK2083" i="1" s="1"/>
  <c r="N2083" i="1"/>
  <c r="N2059" i="1"/>
  <c r="AJ2059" i="1"/>
  <c r="AK2059" i="1" s="1"/>
  <c r="D2065" i="1"/>
  <c r="AJ2129" i="1"/>
  <c r="AK2129" i="1" s="1"/>
  <c r="AJ2113" i="1"/>
  <c r="AK2113" i="1" s="1"/>
  <c r="AJ2089" i="1"/>
  <c r="AK2089" i="1" s="1"/>
  <c r="P2131" i="1"/>
  <c r="AC2131" i="1" s="1"/>
  <c r="O2083" i="1"/>
  <c r="O2068" i="1"/>
  <c r="AA2089" i="1"/>
  <c r="P2062" i="1"/>
  <c r="AA2110" i="1"/>
  <c r="B2110" i="1" s="1"/>
  <c r="AC2091" i="1"/>
  <c r="AC2075" i="1"/>
  <c r="AA2100" i="1"/>
  <c r="B2100" i="1" s="1"/>
  <c r="C2100" i="1" s="1"/>
  <c r="AB2100" i="1"/>
  <c r="P2060" i="1"/>
  <c r="AC2060" i="1" s="1"/>
  <c r="AA2060" i="1"/>
  <c r="B2060" i="1" s="1"/>
  <c r="D2060" i="1"/>
  <c r="P2100" i="1"/>
  <c r="AE2119" i="1"/>
  <c r="O2119" i="1"/>
  <c r="AB2119" i="1" s="1"/>
  <c r="P2119" i="1"/>
  <c r="AC2119" i="1" s="1"/>
  <c r="AE2071" i="1"/>
  <c r="O2071" i="1"/>
  <c r="P2071" i="1"/>
  <c r="AJ2127" i="1"/>
  <c r="AK2127" i="1" s="1"/>
  <c r="AJ2087" i="1"/>
  <c r="AK2087" i="1" s="1"/>
  <c r="AC2076" i="1"/>
  <c r="AC2071" i="1"/>
  <c r="AC2100" i="1"/>
  <c r="AD2076" i="1"/>
  <c r="AE2103" i="1"/>
  <c r="O2103" i="1"/>
  <c r="AC2103" i="1" s="1"/>
  <c r="P2103" i="1"/>
  <c r="AD2103" i="1" s="1"/>
  <c r="N2113" i="1"/>
  <c r="AE2106" i="1"/>
  <c r="AE2135" i="1"/>
  <c r="O2135" i="1"/>
  <c r="AA2135" i="1" s="1"/>
  <c r="B2135" i="1" s="1"/>
  <c r="C2135" i="1" s="1"/>
  <c r="P2135" i="1"/>
  <c r="AB2135" i="1" s="1"/>
  <c r="P2095" i="1"/>
  <c r="AE2095" i="1" s="1"/>
  <c r="P2063" i="1"/>
  <c r="AD2063" i="1"/>
  <c r="AE2063" i="1"/>
  <c r="D2119" i="1"/>
  <c r="N2127" i="1"/>
  <c r="AB2071" i="1"/>
  <c r="AE2066" i="1"/>
  <c r="AE2134" i="1"/>
  <c r="AE2118" i="1"/>
  <c r="AE2102" i="1"/>
  <c r="AE2086" i="1"/>
  <c r="AE2070" i="1"/>
  <c r="D2137" i="1"/>
  <c r="D2129" i="1"/>
  <c r="D2073" i="1"/>
  <c r="D2057" i="1"/>
  <c r="P2126" i="1"/>
  <c r="P2084" i="1"/>
  <c r="O2078" i="1"/>
  <c r="N2071" i="1"/>
  <c r="O2064" i="1"/>
  <c r="AC2134" i="1"/>
  <c r="AC2127" i="1"/>
  <c r="AD2125" i="1"/>
  <c r="AC2120" i="1"/>
  <c r="AA2118" i="1"/>
  <c r="B2118" i="1" s="1"/>
  <c r="AE2094" i="1"/>
  <c r="AD2087" i="1"/>
  <c r="AD2085" i="1"/>
  <c r="AD2080" i="1"/>
  <c r="AB2078" i="1"/>
  <c r="AA2071" i="1"/>
  <c r="B2071" i="1" s="1"/>
  <c r="AD2066" i="1"/>
  <c r="P2111" i="1"/>
  <c r="AB2111" i="1" s="1"/>
  <c r="AD2111" i="1"/>
  <c r="AE2111" i="1"/>
  <c r="P2079" i="1"/>
  <c r="AD2079" i="1"/>
  <c r="AE2079" i="1"/>
  <c r="AE2055" i="1"/>
  <c r="O2055" i="1"/>
  <c r="P2055" i="1"/>
  <c r="O2127" i="1"/>
  <c r="O2084" i="1"/>
  <c r="AC2136" i="1"/>
  <c r="AB2120" i="1"/>
  <c r="AD2094" i="1"/>
  <c r="AA2078" i="1"/>
  <c r="P2076" i="1"/>
  <c r="AA2076" i="1"/>
  <c r="B2076" i="1" s="1"/>
  <c r="AB2076" i="1"/>
  <c r="AJ2073" i="1"/>
  <c r="AK2073" i="1" s="1"/>
  <c r="P2127" i="1"/>
  <c r="AD2127" i="1"/>
  <c r="AE2127" i="1"/>
  <c r="B2087" i="1"/>
  <c r="AE2087" i="1"/>
  <c r="O2087" i="1"/>
  <c r="P2087" i="1"/>
  <c r="D2109" i="1"/>
  <c r="AJ2133" i="1"/>
  <c r="AK2133" i="1" s="1"/>
  <c r="O2133" i="1"/>
  <c r="AB2133" i="1" s="1"/>
  <c r="AA2133" i="1"/>
  <c r="AA2125" i="1"/>
  <c r="AB2125" i="1"/>
  <c r="AJ2125" i="1"/>
  <c r="AK2125" i="1" s="1"/>
  <c r="AJ2117" i="1"/>
  <c r="AK2117" i="1" s="1"/>
  <c r="O2117" i="1"/>
  <c r="AA2117" i="1"/>
  <c r="AB2117" i="1"/>
  <c r="AA2109" i="1"/>
  <c r="B2109" i="1" s="1"/>
  <c r="AB2109" i="1"/>
  <c r="AJ2109" i="1"/>
  <c r="AK2109" i="1" s="1"/>
  <c r="AJ2101" i="1"/>
  <c r="AK2101" i="1" s="1"/>
  <c r="O2101" i="1"/>
  <c r="AA2101" i="1"/>
  <c r="AB2101" i="1"/>
  <c r="AA2093" i="1"/>
  <c r="AB2093" i="1"/>
  <c r="AJ2093" i="1"/>
  <c r="AK2093" i="1" s="1"/>
  <c r="AJ2085" i="1"/>
  <c r="AK2085" i="1" s="1"/>
  <c r="O2085" i="1"/>
  <c r="AA2085" i="1"/>
  <c r="AB2085" i="1"/>
  <c r="AA2077" i="1"/>
  <c r="B2077" i="1" s="1"/>
  <c r="AJ2077" i="1"/>
  <c r="AK2077" i="1" s="1"/>
  <c r="AJ2069" i="1"/>
  <c r="AK2069" i="1" s="1"/>
  <c r="O2069" i="1"/>
  <c r="AA2069" i="1"/>
  <c r="AB2069" i="1"/>
  <c r="AA2061" i="1"/>
  <c r="AB2061" i="1"/>
  <c r="AJ2061" i="1"/>
  <c r="AK2061" i="1" s="1"/>
  <c r="D2112" i="1"/>
  <c r="AE2112" i="1"/>
  <c r="D2080" i="1"/>
  <c r="AE2080" i="1"/>
  <c r="D2064" i="1"/>
  <c r="AE2064" i="1"/>
  <c r="P2118" i="1"/>
  <c r="P2077" i="1"/>
  <c r="AC2077" i="1" s="1"/>
  <c r="O2070" i="1"/>
  <c r="O2063" i="1"/>
  <c r="P2056" i="1"/>
  <c r="AA2134" i="1"/>
  <c r="AA2127" i="1"/>
  <c r="B2127" i="1" s="1"/>
  <c r="AA2120" i="1"/>
  <c r="B2120" i="1" s="1"/>
  <c r="C2120" i="1" s="1"/>
  <c r="AE2101" i="1"/>
  <c r="AC2094" i="1"/>
  <c r="AB2087" i="1"/>
  <c r="AB2080" i="1"/>
  <c r="AB2130" i="1"/>
  <c r="AC2130" i="1"/>
  <c r="O2130" i="1"/>
  <c r="AB2114" i="1"/>
  <c r="AC2114" i="1"/>
  <c r="O2114" i="1"/>
  <c r="AB2098" i="1"/>
  <c r="AC2098" i="1"/>
  <c r="O2098" i="1"/>
  <c r="O2090" i="1"/>
  <c r="P2090" i="1"/>
  <c r="AA2090" i="1"/>
  <c r="B2090" i="1" s="1"/>
  <c r="C2090" i="1" s="1"/>
  <c r="AB2090" i="1"/>
  <c r="AC2090" i="1"/>
  <c r="AB2082" i="1"/>
  <c r="AC2082" i="1"/>
  <c r="O2082" i="1"/>
  <c r="O2074" i="1"/>
  <c r="P2074" i="1"/>
  <c r="AA2074" i="1"/>
  <c r="B2074" i="1" s="1"/>
  <c r="AB2074" i="1"/>
  <c r="AC2074" i="1"/>
  <c r="AB2066" i="1"/>
  <c r="AC2066" i="1"/>
  <c r="O2066" i="1"/>
  <c r="O2058" i="1"/>
  <c r="P2058" i="1"/>
  <c r="AA2058" i="1"/>
  <c r="B2058" i="1" s="1"/>
  <c r="AB2058" i="1"/>
  <c r="AC2058" i="1"/>
  <c r="O2095" i="1"/>
  <c r="AD2095" i="1" s="1"/>
  <c r="AD2133" i="1"/>
  <c r="AB2079" i="1"/>
  <c r="O2122" i="1"/>
  <c r="P2122" i="1"/>
  <c r="AA2122" i="1"/>
  <c r="AB2122" i="1"/>
  <c r="AC2122" i="1"/>
  <c r="O2106" i="1"/>
  <c r="P2106" i="1"/>
  <c r="AA2106" i="1"/>
  <c r="B2106" i="1" s="1"/>
  <c r="AB2106" i="1"/>
  <c r="AC2106" i="1"/>
  <c r="AC2135" i="1"/>
  <c r="AE2114" i="1"/>
  <c r="AE2100" i="1"/>
  <c r="P2136" i="1"/>
  <c r="AB2136" i="1" s="1"/>
  <c r="O2109" i="1"/>
  <c r="O2088" i="1"/>
  <c r="O2060" i="1"/>
  <c r="AB2060" i="1" s="1"/>
  <c r="AD2128" i="1"/>
  <c r="AA2119" i="1"/>
  <c r="B2119" i="1" s="1"/>
  <c r="AD2114" i="1"/>
  <c r="AD2100" i="1"/>
  <c r="AE2093" i="1"/>
  <c r="AA2079" i="1"/>
  <c r="B2079" i="1" s="1"/>
  <c r="AE2074" i="1"/>
  <c r="AA2072" i="1"/>
  <c r="B2072" i="1" s="1"/>
  <c r="AE2060" i="1"/>
  <c r="AA2084" i="1"/>
  <c r="B2084" i="1" s="1"/>
  <c r="AB2084" i="1"/>
  <c r="AD2060" i="1"/>
  <c r="O2100" i="1"/>
  <c r="AE2076" i="1"/>
  <c r="AB2055" i="1"/>
  <c r="AE2136" i="1"/>
  <c r="AE2104" i="1"/>
  <c r="AE2088" i="1"/>
  <c r="AE2072" i="1"/>
  <c r="AE2056" i="1"/>
  <c r="AE2120" i="1"/>
  <c r="D2131" i="1"/>
  <c r="D2107" i="1"/>
  <c r="D2099" i="1"/>
  <c r="D2083" i="1"/>
  <c r="D2075" i="1"/>
  <c r="D2067" i="1"/>
  <c r="D2103" i="1"/>
  <c r="D2079" i="1"/>
  <c r="C2132" i="1" l="1"/>
  <c r="C2055" i="1"/>
  <c r="C2063" i="1"/>
  <c r="C2115" i="1"/>
  <c r="C2088" i="1"/>
  <c r="C2104" i="1"/>
  <c r="AF2056" i="1"/>
  <c r="AG2056" i="1" s="1"/>
  <c r="C2080" i="1"/>
  <c r="C2072" i="1"/>
  <c r="C2087" i="1"/>
  <c r="C2071" i="1"/>
  <c r="C2094" i="1"/>
  <c r="C2060" i="1"/>
  <c r="C2058" i="1"/>
  <c r="C2056" i="1"/>
  <c r="C2096" i="1"/>
  <c r="C2067" i="1"/>
  <c r="C2075" i="1"/>
  <c r="AF2072" i="1"/>
  <c r="AG2072" i="1" s="1"/>
  <c r="C2074" i="1"/>
  <c r="C2082" i="1"/>
  <c r="C2073" i="1"/>
  <c r="C2107" i="1"/>
  <c r="C2068" i="1"/>
  <c r="AF2088" i="1"/>
  <c r="AG2088" i="1" s="1"/>
  <c r="C2131" i="1"/>
  <c r="C2070" i="1"/>
  <c r="C2066" i="1"/>
  <c r="AF2096" i="1"/>
  <c r="AG2096" i="1" s="1"/>
  <c r="C2110" i="1"/>
  <c r="C2124" i="1"/>
  <c r="C2109" i="1"/>
  <c r="AF2104" i="1"/>
  <c r="AG2104" i="1" s="1"/>
  <c r="C2119" i="1"/>
  <c r="AF2128" i="1"/>
  <c r="AG2128" i="1" s="1"/>
  <c r="AF2114" i="1"/>
  <c r="AG2114" i="1" s="1"/>
  <c r="C2118" i="1"/>
  <c r="C2102" i="1"/>
  <c r="C2064" i="1"/>
  <c r="AF2102" i="1"/>
  <c r="AG2102" i="1" s="1"/>
  <c r="AF2079" i="1"/>
  <c r="AG2079" i="1" s="1"/>
  <c r="C2126" i="1"/>
  <c r="AF2136" i="1"/>
  <c r="AG2136" i="1" s="1"/>
  <c r="AF2075" i="1"/>
  <c r="AG2075" i="1" s="1"/>
  <c r="AF2055" i="1"/>
  <c r="AG2055" i="1" s="1"/>
  <c r="C2084" i="1"/>
  <c r="AF2063" i="1"/>
  <c r="AG2063" i="1" s="1"/>
  <c r="C2116" i="1"/>
  <c r="C2137" i="1"/>
  <c r="C2062" i="1"/>
  <c r="C2079" i="1"/>
  <c r="AF2087" i="1"/>
  <c r="AG2087" i="1" s="1"/>
  <c r="C2077" i="1"/>
  <c r="C2086" i="1"/>
  <c r="C2083" i="1"/>
  <c r="AF2130" i="1"/>
  <c r="AG2130" i="1" s="1"/>
  <c r="AF2064" i="1"/>
  <c r="AG2064" i="1" s="1"/>
  <c r="B2112" i="1"/>
  <c r="C2112" i="1" s="1"/>
  <c r="AF2112" i="1"/>
  <c r="AG2112" i="1" s="1"/>
  <c r="AF2066" i="1"/>
  <c r="AG2066" i="1" s="1"/>
  <c r="AF2098" i="1"/>
  <c r="AG2098" i="1" s="1"/>
  <c r="AF2091" i="1"/>
  <c r="AG2091" i="1" s="1"/>
  <c r="AF2060" i="1"/>
  <c r="AG2060" i="1" s="1"/>
  <c r="AF2089" i="1"/>
  <c r="AG2089" i="1" s="1"/>
  <c r="AF2068" i="1"/>
  <c r="AG2068" i="1" s="1"/>
  <c r="AF2082" i="1"/>
  <c r="AG2082" i="1" s="1"/>
  <c r="C2106" i="1"/>
  <c r="AF2076" i="1"/>
  <c r="AG2076" i="1" s="1"/>
  <c r="C2076" i="1"/>
  <c r="AF2125" i="1"/>
  <c r="AG2125" i="1" s="1"/>
  <c r="AF2078" i="1"/>
  <c r="AG2078" i="1" s="1"/>
  <c r="AF2111" i="1"/>
  <c r="AG2111" i="1" s="1"/>
  <c r="C2098" i="1"/>
  <c r="AF2127" i="1"/>
  <c r="AG2127" i="1" s="1"/>
  <c r="C2099" i="1"/>
  <c r="B2130" i="1"/>
  <c r="C2130" i="1" s="1"/>
  <c r="AF2073" i="1"/>
  <c r="AG2073" i="1" s="1"/>
  <c r="AF2106" i="1"/>
  <c r="AG2106" i="1" s="1"/>
  <c r="AF2093" i="1"/>
  <c r="AG2093" i="1" s="1"/>
  <c r="C2103" i="1"/>
  <c r="C2092" i="1"/>
  <c r="C2127" i="1"/>
  <c r="AF2061" i="1"/>
  <c r="AG2061" i="1" s="1"/>
  <c r="AF2095" i="1"/>
  <c r="AG2095" i="1" s="1"/>
  <c r="AF2132" i="1"/>
  <c r="AG2132" i="1" s="1"/>
  <c r="AF2059" i="1"/>
  <c r="AG2059" i="1" s="1"/>
  <c r="AF2080" i="1"/>
  <c r="AG2080" i="1" s="1"/>
  <c r="B2085" i="1"/>
  <c r="C2085" i="1" s="1"/>
  <c r="AF2085" i="1"/>
  <c r="AG2085" i="1" s="1"/>
  <c r="B2117" i="1"/>
  <c r="C2117" i="1" s="1"/>
  <c r="AF2117" i="1"/>
  <c r="AG2117" i="1" s="1"/>
  <c r="AF2107" i="1"/>
  <c r="AG2107" i="1" s="1"/>
  <c r="B2089" i="1"/>
  <c r="C2089" i="1" s="1"/>
  <c r="AF2123" i="1"/>
  <c r="AG2123" i="1" s="1"/>
  <c r="AF2086" i="1"/>
  <c r="AG2086" i="1" s="1"/>
  <c r="AF2135" i="1"/>
  <c r="AG2135" i="1" s="1"/>
  <c r="AF2118" i="1"/>
  <c r="AG2118" i="1" s="1"/>
  <c r="AF2058" i="1"/>
  <c r="AG2058" i="1" s="1"/>
  <c r="AF2090" i="1"/>
  <c r="AG2090" i="1" s="1"/>
  <c r="AF2071" i="1"/>
  <c r="AG2071" i="1" s="1"/>
  <c r="AF2131" i="1"/>
  <c r="AG2131" i="1" s="1"/>
  <c r="B2125" i="1"/>
  <c r="C2125" i="1" s="1"/>
  <c r="AF2122" i="1"/>
  <c r="AG2122" i="1" s="1"/>
  <c r="AF2116" i="1"/>
  <c r="AG2116" i="1" s="1"/>
  <c r="AF2097" i="1"/>
  <c r="AG2097" i="1" s="1"/>
  <c r="B2097" i="1"/>
  <c r="C2097" i="1" s="1"/>
  <c r="AF2113" i="1"/>
  <c r="AG2113" i="1" s="1"/>
  <c r="B2113" i="1"/>
  <c r="C2113" i="1" s="1"/>
  <c r="B2061" i="1"/>
  <c r="C2061" i="1" s="1"/>
  <c r="B2078" i="1"/>
  <c r="C2078" i="1" s="1"/>
  <c r="AF2100" i="1"/>
  <c r="AG2100" i="1" s="1"/>
  <c r="AF2137" i="1"/>
  <c r="AG2137" i="1" s="1"/>
  <c r="AF2126" i="1"/>
  <c r="AG2126" i="1" s="1"/>
  <c r="AF2092" i="1"/>
  <c r="AG2092" i="1" s="1"/>
  <c r="B2133" i="1"/>
  <c r="C2133" i="1" s="1"/>
  <c r="AF2133" i="1"/>
  <c r="AG2133" i="1" s="1"/>
  <c r="AF2124" i="1"/>
  <c r="AG2124" i="1" s="1"/>
  <c r="AF2057" i="1"/>
  <c r="AG2057" i="1" s="1"/>
  <c r="AF2099" i="1"/>
  <c r="AG2099" i="1" s="1"/>
  <c r="B2122" i="1"/>
  <c r="C2122" i="1" s="1"/>
  <c r="AF2069" i="1"/>
  <c r="AG2069" i="1" s="1"/>
  <c r="B2069" i="1"/>
  <c r="C2069" i="1" s="1"/>
  <c r="B2101" i="1"/>
  <c r="C2101" i="1" s="1"/>
  <c r="AF2101" i="1"/>
  <c r="AG2101" i="1" s="1"/>
  <c r="AF2067" i="1"/>
  <c r="AG2067" i="1" s="1"/>
  <c r="AF2084" i="1"/>
  <c r="AG2084" i="1" s="1"/>
  <c r="AF2074" i="1"/>
  <c r="AG2074" i="1" s="1"/>
  <c r="AF2119" i="1"/>
  <c r="AG2119" i="1" s="1"/>
  <c r="AF2110" i="1"/>
  <c r="AG2110" i="1" s="1"/>
  <c r="B2057" i="1"/>
  <c r="C2057" i="1" s="1"/>
  <c r="AF2070" i="1"/>
  <c r="AG2070" i="1" s="1"/>
  <c r="AF2062" i="1"/>
  <c r="AG2062" i="1" s="1"/>
  <c r="AF2081" i="1"/>
  <c r="AG2081" i="1" s="1"/>
  <c r="B2081" i="1"/>
  <c r="C2081" i="1" s="1"/>
  <c r="AF2120" i="1"/>
  <c r="AG2120" i="1" s="1"/>
  <c r="AF2094" i="1"/>
  <c r="AG2094" i="1" s="1"/>
  <c r="AF2065" i="1"/>
  <c r="AG2065" i="1" s="1"/>
  <c r="B2065" i="1"/>
  <c r="C2065" i="1" s="1"/>
  <c r="B2093" i="1"/>
  <c r="C2093" i="1" s="1"/>
  <c r="AF2108" i="1"/>
  <c r="AG2108" i="1" s="1"/>
  <c r="AF2105" i="1"/>
  <c r="AG2105" i="1" s="1"/>
  <c r="AF2121" i="1"/>
  <c r="AG2121" i="1" s="1"/>
  <c r="AF2103" i="1"/>
  <c r="AG2103" i="1" s="1"/>
  <c r="AF2077" i="1"/>
  <c r="AG2077" i="1" s="1"/>
  <c r="AF2109" i="1"/>
  <c r="AG2109" i="1" s="1"/>
  <c r="AF2115" i="1"/>
  <c r="AG2115" i="1" s="1"/>
  <c r="B2105" i="1"/>
  <c r="C2105" i="1" s="1"/>
  <c r="B2121" i="1"/>
  <c r="C2121" i="1" s="1"/>
  <c r="AF2083" i="1"/>
  <c r="AG2083" i="1" s="1"/>
  <c r="AF2134" i="1"/>
  <c r="AG2134" i="1" s="1"/>
  <c r="B2134" i="1"/>
  <c r="C2134" i="1" s="1"/>
  <c r="B2129" i="1"/>
  <c r="C2129" i="1" s="1"/>
  <c r="AF2129" i="1"/>
  <c r="AG2129" i="1" s="1"/>
  <c r="I70" i="18"/>
  <c r="J70" i="18"/>
  <c r="U2009" i="1"/>
  <c r="V2009" i="1" s="1"/>
  <c r="U2004" i="1"/>
  <c r="V2004" i="1" s="1"/>
  <c r="U2008" i="1"/>
  <c r="V2008" i="1" s="1"/>
  <c r="U2051" i="1"/>
  <c r="V2051" i="1" s="1"/>
  <c r="U2050" i="1"/>
  <c r="V2050" i="1" s="1"/>
  <c r="U2041" i="1"/>
  <c r="V2041" i="1" s="1"/>
  <c r="U2033" i="1"/>
  <c r="V2033" i="1" s="1"/>
  <c r="U2031" i="1"/>
  <c r="V2031" i="1" s="1"/>
  <c r="U2029" i="1"/>
  <c r="V2029" i="1" s="1"/>
  <c r="U2028" i="1"/>
  <c r="V2028" i="1" s="1"/>
  <c r="U2015" i="1"/>
  <c r="V2015" i="1" s="1"/>
  <c r="U2014" i="1"/>
  <c r="V2014" i="1" s="1"/>
  <c r="U2007" i="1"/>
  <c r="V2007" i="1" s="1"/>
  <c r="U2003" i="1"/>
  <c r="V2003" i="1" s="1"/>
  <c r="U2002" i="1"/>
  <c r="V2002" i="1" s="1"/>
  <c r="U2036" i="1"/>
  <c r="V2036" i="1" s="1"/>
  <c r="U2027" i="1"/>
  <c r="V2027" i="1" s="1"/>
  <c r="U2025" i="1"/>
  <c r="V2025" i="1" s="1"/>
  <c r="U2032" i="1"/>
  <c r="V2032" i="1" s="1"/>
  <c r="U2030" i="1"/>
  <c r="V2030" i="1" s="1"/>
  <c r="U2026" i="1"/>
  <c r="V2026" i="1" s="1"/>
  <c r="U2023" i="1"/>
  <c r="V2023" i="1" s="1"/>
  <c r="U2013" i="1"/>
  <c r="V2013" i="1" s="1"/>
  <c r="U2010" i="1"/>
  <c r="V2010" i="1" s="1"/>
  <c r="U2040" i="1"/>
  <c r="V2040" i="1" s="1"/>
  <c r="U2039" i="1"/>
  <c r="V2039" i="1" s="1"/>
  <c r="U2021" i="1"/>
  <c r="V2021" i="1" s="1"/>
  <c r="U2020" i="1"/>
  <c r="V2020" i="1" s="1"/>
  <c r="U2019" i="1"/>
  <c r="V2019" i="1" s="1"/>
  <c r="U2018" i="1"/>
  <c r="V2018" i="1" s="1"/>
  <c r="Z2002" i="1"/>
  <c r="AH2002" i="1"/>
  <c r="AI2002" i="1" s="1"/>
  <c r="Z2003" i="1"/>
  <c r="AH2003" i="1"/>
  <c r="AI2003" i="1" s="1"/>
  <c r="Z2004" i="1"/>
  <c r="AH2004" i="1"/>
  <c r="AI2004" i="1" s="1"/>
  <c r="Z2005" i="1"/>
  <c r="AH2005" i="1"/>
  <c r="AI2005" i="1" s="1"/>
  <c r="Z2006" i="1"/>
  <c r="AH2006" i="1"/>
  <c r="AI2006" i="1" s="1"/>
  <c r="Z2007" i="1"/>
  <c r="AH2007" i="1"/>
  <c r="AI2007" i="1" s="1"/>
  <c r="Z2008" i="1"/>
  <c r="AH2008" i="1"/>
  <c r="AI2008" i="1" s="1"/>
  <c r="Z2009" i="1"/>
  <c r="AH2009" i="1"/>
  <c r="AI2009" i="1" s="1"/>
  <c r="Z2010" i="1"/>
  <c r="AH2010" i="1"/>
  <c r="AI2010" i="1" s="1"/>
  <c r="Z2011" i="1"/>
  <c r="AH2011" i="1"/>
  <c r="AI2011" i="1" s="1"/>
  <c r="Z2012" i="1"/>
  <c r="AH2012" i="1"/>
  <c r="AI2012" i="1" s="1"/>
  <c r="Z2013" i="1"/>
  <c r="AH2013" i="1"/>
  <c r="AI2013" i="1" s="1"/>
  <c r="Z2014" i="1"/>
  <c r="AH2014" i="1"/>
  <c r="AI2014" i="1" s="1"/>
  <c r="Z2015" i="1"/>
  <c r="AH2015" i="1"/>
  <c r="AI2015" i="1" s="1"/>
  <c r="Z2016" i="1"/>
  <c r="AH2016" i="1"/>
  <c r="AI2016" i="1" s="1"/>
  <c r="Z2017" i="1"/>
  <c r="AH2017" i="1"/>
  <c r="AI2017" i="1" s="1"/>
  <c r="Z2018" i="1"/>
  <c r="AH2018" i="1"/>
  <c r="AI2018" i="1" s="1"/>
  <c r="Z2019" i="1"/>
  <c r="AH2019" i="1"/>
  <c r="AI2019" i="1" s="1"/>
  <c r="Z2020" i="1"/>
  <c r="AH2020" i="1"/>
  <c r="AI2020" i="1" s="1"/>
  <c r="Z2021" i="1"/>
  <c r="AH2021" i="1"/>
  <c r="AI2021" i="1" s="1"/>
  <c r="Z2022" i="1"/>
  <c r="AH2022" i="1"/>
  <c r="AI2022" i="1" s="1"/>
  <c r="Z2023" i="1"/>
  <c r="AH2023" i="1"/>
  <c r="AI2023" i="1" s="1"/>
  <c r="Z2024" i="1"/>
  <c r="AH2024" i="1"/>
  <c r="AI2024" i="1" s="1"/>
  <c r="Z2025" i="1"/>
  <c r="AH2025" i="1"/>
  <c r="AI2025" i="1" s="1"/>
  <c r="Z2026" i="1"/>
  <c r="AH2026" i="1"/>
  <c r="AI2026" i="1" s="1"/>
  <c r="Z2027" i="1"/>
  <c r="AH2027" i="1"/>
  <c r="AI2027" i="1" s="1"/>
  <c r="Z2028" i="1"/>
  <c r="AH2028" i="1"/>
  <c r="AI2028" i="1" s="1"/>
  <c r="Z2029" i="1"/>
  <c r="AH2029" i="1"/>
  <c r="AI2029" i="1" s="1"/>
  <c r="Z2030" i="1"/>
  <c r="AH2030" i="1"/>
  <c r="AI2030" i="1" s="1"/>
  <c r="Z2031" i="1"/>
  <c r="AH2031" i="1"/>
  <c r="AI2031" i="1" s="1"/>
  <c r="Z2032" i="1"/>
  <c r="AH2032" i="1"/>
  <c r="AI2032" i="1" s="1"/>
  <c r="Z2033" i="1"/>
  <c r="AH2033" i="1"/>
  <c r="AI2033" i="1" s="1"/>
  <c r="Z2034" i="1"/>
  <c r="AH2034" i="1"/>
  <c r="AI2034" i="1" s="1"/>
  <c r="Z2035" i="1"/>
  <c r="AH2035" i="1"/>
  <c r="AI2035" i="1" s="1"/>
  <c r="Z2036" i="1"/>
  <c r="AH2036" i="1"/>
  <c r="AI2036" i="1" s="1"/>
  <c r="Z2037" i="1"/>
  <c r="AH2037" i="1"/>
  <c r="AI2037" i="1" s="1"/>
  <c r="Z2038" i="1"/>
  <c r="AH2038" i="1"/>
  <c r="AI2038" i="1" s="1"/>
  <c r="Z2039" i="1"/>
  <c r="AH2039" i="1"/>
  <c r="AI2039" i="1" s="1"/>
  <c r="Z2040" i="1"/>
  <c r="AH2040" i="1"/>
  <c r="AI2040" i="1" s="1"/>
  <c r="Z2041" i="1"/>
  <c r="AH2041" i="1"/>
  <c r="AI2041" i="1" s="1"/>
  <c r="Z2042" i="1"/>
  <c r="AH2042" i="1"/>
  <c r="AI2042" i="1" s="1"/>
  <c r="Z2043" i="1"/>
  <c r="AH2043" i="1"/>
  <c r="AI2043" i="1" s="1"/>
  <c r="Z2044" i="1"/>
  <c r="AH2044" i="1"/>
  <c r="AI2044" i="1" s="1"/>
  <c r="Z2045" i="1"/>
  <c r="AH2045" i="1"/>
  <c r="AI2045" i="1" s="1"/>
  <c r="Z2046" i="1"/>
  <c r="AH2046" i="1"/>
  <c r="AI2046" i="1" s="1"/>
  <c r="Z2047" i="1"/>
  <c r="AH2047" i="1"/>
  <c r="AI2047" i="1" s="1"/>
  <c r="Z2048" i="1"/>
  <c r="AH2048" i="1"/>
  <c r="AI2048" i="1" s="1"/>
  <c r="Z2049" i="1"/>
  <c r="AH2049" i="1"/>
  <c r="AI2049" i="1" s="1"/>
  <c r="Z2050" i="1"/>
  <c r="AH2050" i="1"/>
  <c r="AI2050" i="1" s="1"/>
  <c r="Z2051" i="1"/>
  <c r="AH2051" i="1"/>
  <c r="AI2051" i="1" s="1"/>
  <c r="Z2052" i="1"/>
  <c r="AH2052" i="1"/>
  <c r="AI2052" i="1" s="1"/>
  <c r="Z2053" i="1"/>
  <c r="AH2053" i="1"/>
  <c r="AI2053" i="1" s="1"/>
  <c r="Z2054" i="1"/>
  <c r="AH2054" i="1"/>
  <c r="AI2054" i="1" s="1"/>
  <c r="K2002" i="1"/>
  <c r="L2002" i="1"/>
  <c r="K2003" i="1"/>
  <c r="L2003" i="1"/>
  <c r="K2004" i="1"/>
  <c r="L2004" i="1"/>
  <c r="K2005" i="1"/>
  <c r="L2005" i="1"/>
  <c r="K2006" i="1"/>
  <c r="L2006" i="1"/>
  <c r="K2007" i="1"/>
  <c r="L2007" i="1"/>
  <c r="K2008" i="1"/>
  <c r="L2008" i="1"/>
  <c r="K2009" i="1"/>
  <c r="L2009" i="1"/>
  <c r="K2010" i="1"/>
  <c r="L2010" i="1"/>
  <c r="K2011" i="1"/>
  <c r="L2011" i="1"/>
  <c r="D2011" i="1" s="1"/>
  <c r="K2012" i="1"/>
  <c r="L2012" i="1"/>
  <c r="D2012" i="1" s="1"/>
  <c r="K2013" i="1"/>
  <c r="L2013" i="1"/>
  <c r="K2014" i="1"/>
  <c r="L2014" i="1"/>
  <c r="K2015" i="1"/>
  <c r="L2015" i="1"/>
  <c r="K2016" i="1"/>
  <c r="L2016" i="1"/>
  <c r="D2016" i="1" s="1"/>
  <c r="K2017" i="1"/>
  <c r="L2017" i="1"/>
  <c r="K2018" i="1"/>
  <c r="L2018" i="1"/>
  <c r="K2019" i="1"/>
  <c r="L2019" i="1"/>
  <c r="K2020" i="1"/>
  <c r="L2020" i="1"/>
  <c r="K2021" i="1"/>
  <c r="L2021" i="1"/>
  <c r="D2021" i="1" s="1"/>
  <c r="K2022" i="1"/>
  <c r="L2022" i="1"/>
  <c r="K2023" i="1"/>
  <c r="L2023" i="1"/>
  <c r="K2024" i="1"/>
  <c r="L2024" i="1"/>
  <c r="K2025" i="1"/>
  <c r="L2025" i="1"/>
  <c r="D2025" i="1" s="1"/>
  <c r="K2026" i="1"/>
  <c r="L2026" i="1"/>
  <c r="K2027" i="1"/>
  <c r="L2027" i="1"/>
  <c r="K2028" i="1"/>
  <c r="L2028" i="1"/>
  <c r="K2029" i="1"/>
  <c r="L2029" i="1"/>
  <c r="K2030" i="1"/>
  <c r="L2030" i="1"/>
  <c r="D2030" i="1" s="1"/>
  <c r="K2031" i="1"/>
  <c r="L2031" i="1"/>
  <c r="K2032" i="1"/>
  <c r="L2032" i="1"/>
  <c r="K2033" i="1"/>
  <c r="L2033" i="1"/>
  <c r="K2034" i="1"/>
  <c r="L2034" i="1"/>
  <c r="K2035" i="1"/>
  <c r="L2035" i="1"/>
  <c r="K2036" i="1"/>
  <c r="L2036" i="1"/>
  <c r="K2037" i="1"/>
  <c r="L2037" i="1"/>
  <c r="K2038" i="1"/>
  <c r="L2038" i="1"/>
  <c r="D2038" i="1" s="1"/>
  <c r="K2039" i="1"/>
  <c r="L2039" i="1"/>
  <c r="K2040" i="1"/>
  <c r="L2040" i="1"/>
  <c r="K2041" i="1"/>
  <c r="L2041" i="1"/>
  <c r="K2042" i="1"/>
  <c r="L2042" i="1"/>
  <c r="K2043" i="1"/>
  <c r="L2043" i="1"/>
  <c r="D2043" i="1" s="1"/>
  <c r="K2044" i="1"/>
  <c r="L2044" i="1"/>
  <c r="D2044" i="1" s="1"/>
  <c r="K2045" i="1"/>
  <c r="L2045" i="1"/>
  <c r="D2045" i="1" s="1"/>
  <c r="K2046" i="1"/>
  <c r="L2046" i="1"/>
  <c r="K2047" i="1"/>
  <c r="L2047" i="1"/>
  <c r="K2048" i="1"/>
  <c r="L2048" i="1"/>
  <c r="D2048" i="1" s="1"/>
  <c r="K2049" i="1"/>
  <c r="L2049" i="1"/>
  <c r="K2050" i="1"/>
  <c r="L2050" i="1"/>
  <c r="K2051" i="1"/>
  <c r="L2051" i="1"/>
  <c r="K2052" i="1"/>
  <c r="L2052" i="1"/>
  <c r="D2052" i="1" s="1"/>
  <c r="K2053" i="1"/>
  <c r="L2053" i="1"/>
  <c r="K2054" i="1"/>
  <c r="L2054" i="1"/>
  <c r="H2002" i="1"/>
  <c r="I2002" i="1"/>
  <c r="H2003" i="1"/>
  <c r="I2003" i="1"/>
  <c r="H2004" i="1"/>
  <c r="I2004" i="1"/>
  <c r="H2005" i="1"/>
  <c r="I2005" i="1"/>
  <c r="H2006" i="1"/>
  <c r="I2006" i="1"/>
  <c r="H2007" i="1"/>
  <c r="I2007" i="1"/>
  <c r="H2008" i="1"/>
  <c r="I2008" i="1"/>
  <c r="H2009" i="1"/>
  <c r="I2009" i="1"/>
  <c r="H2010" i="1"/>
  <c r="I2010" i="1"/>
  <c r="H2011" i="1"/>
  <c r="I2011" i="1"/>
  <c r="H2012" i="1"/>
  <c r="I2012" i="1"/>
  <c r="H2013" i="1"/>
  <c r="I2013" i="1"/>
  <c r="H2014" i="1"/>
  <c r="I2014" i="1"/>
  <c r="H2015" i="1"/>
  <c r="I2015" i="1"/>
  <c r="H2016" i="1"/>
  <c r="I2016" i="1"/>
  <c r="H2017" i="1"/>
  <c r="I2017" i="1"/>
  <c r="H2018" i="1"/>
  <c r="I2018" i="1"/>
  <c r="H2019" i="1"/>
  <c r="I2019" i="1"/>
  <c r="H2020" i="1"/>
  <c r="I2020" i="1"/>
  <c r="H2021" i="1"/>
  <c r="I2021" i="1"/>
  <c r="H2022" i="1"/>
  <c r="I2022" i="1"/>
  <c r="H2023" i="1"/>
  <c r="I2023" i="1"/>
  <c r="H2024" i="1"/>
  <c r="I2024" i="1"/>
  <c r="H2025" i="1"/>
  <c r="I2025" i="1"/>
  <c r="H2026" i="1"/>
  <c r="I2026" i="1"/>
  <c r="H2027" i="1"/>
  <c r="I2027" i="1"/>
  <c r="H2028" i="1"/>
  <c r="I2028" i="1"/>
  <c r="H2029" i="1"/>
  <c r="I2029" i="1"/>
  <c r="H2030" i="1"/>
  <c r="I2030" i="1"/>
  <c r="H2031" i="1"/>
  <c r="I2031" i="1"/>
  <c r="H2032" i="1"/>
  <c r="I2032" i="1"/>
  <c r="H2033" i="1"/>
  <c r="I2033" i="1"/>
  <c r="H2034" i="1"/>
  <c r="I2034" i="1"/>
  <c r="H2035" i="1"/>
  <c r="I2035" i="1"/>
  <c r="H2036" i="1"/>
  <c r="I2036" i="1"/>
  <c r="H2037" i="1"/>
  <c r="I2037" i="1"/>
  <c r="H2038" i="1"/>
  <c r="I2038" i="1"/>
  <c r="H2039" i="1"/>
  <c r="I2039" i="1"/>
  <c r="H2040" i="1"/>
  <c r="I2040" i="1"/>
  <c r="H2041" i="1"/>
  <c r="I2041" i="1"/>
  <c r="H2042" i="1"/>
  <c r="I2042" i="1"/>
  <c r="H2043" i="1"/>
  <c r="I2043" i="1"/>
  <c r="H2044" i="1"/>
  <c r="I2044" i="1"/>
  <c r="H2045" i="1"/>
  <c r="I2045" i="1"/>
  <c r="H2046" i="1"/>
  <c r="I2046" i="1"/>
  <c r="H2047" i="1"/>
  <c r="I2047" i="1"/>
  <c r="H2048" i="1"/>
  <c r="I2048" i="1"/>
  <c r="H2049" i="1"/>
  <c r="I2049" i="1"/>
  <c r="H2050" i="1"/>
  <c r="I2050" i="1"/>
  <c r="H2051" i="1"/>
  <c r="I2051" i="1"/>
  <c r="H2052" i="1"/>
  <c r="I2052" i="1"/>
  <c r="H2053" i="1"/>
  <c r="I2053" i="1"/>
  <c r="H2054" i="1"/>
  <c r="I2054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N2009" i="1" l="1"/>
  <c r="D2051" i="1"/>
  <c r="AC2043" i="1"/>
  <c r="D2035" i="1"/>
  <c r="O2052" i="1"/>
  <c r="AA2036" i="1"/>
  <c r="B2036" i="1" s="1"/>
  <c r="P2010" i="1"/>
  <c r="AC2040" i="1"/>
  <c r="AC2009" i="1"/>
  <c r="AB2032" i="1"/>
  <c r="AA2003" i="1"/>
  <c r="B2003" i="1" s="1"/>
  <c r="O2025" i="1"/>
  <c r="AJ2050" i="1"/>
  <c r="AK2050" i="1" s="1"/>
  <c r="AJ2026" i="1"/>
  <c r="AK2026" i="1" s="1"/>
  <c r="AJ2015" i="1"/>
  <c r="AK2015" i="1" s="1"/>
  <c r="AB2041" i="1"/>
  <c r="AJ2042" i="1"/>
  <c r="AK2042" i="1" s="1"/>
  <c r="AJ2005" i="1"/>
  <c r="AK2005" i="1" s="1"/>
  <c r="N2022" i="1"/>
  <c r="AA2031" i="1"/>
  <c r="B2031" i="1" s="1"/>
  <c r="AC2047" i="1"/>
  <c r="AC2013" i="1"/>
  <c r="AJ2034" i="1"/>
  <c r="AK2034" i="1" s="1"/>
  <c r="D2050" i="1"/>
  <c r="AD2026" i="1"/>
  <c r="AJ2049" i="1"/>
  <c r="AK2049" i="1" s="1"/>
  <c r="AJ2041" i="1"/>
  <c r="AK2041" i="1" s="1"/>
  <c r="AJ2033" i="1"/>
  <c r="AK2033" i="1" s="1"/>
  <c r="AJ2025" i="1"/>
  <c r="AK2025" i="1" s="1"/>
  <c r="P2032" i="1"/>
  <c r="AE2032" i="1" s="1"/>
  <c r="P2003" i="1"/>
  <c r="AD2003" i="1" s="1"/>
  <c r="AJ2003" i="1"/>
  <c r="AK2003" i="1" s="1"/>
  <c r="AJ2048" i="1"/>
  <c r="AK2048" i="1" s="1"/>
  <c r="N2048" i="1"/>
  <c r="N2040" i="1"/>
  <c r="N2032" i="1"/>
  <c r="N2003" i="1"/>
  <c r="O2040" i="1"/>
  <c r="AJ2009" i="1"/>
  <c r="AK2009" i="1" s="1"/>
  <c r="D2037" i="1"/>
  <c r="AJ2047" i="1"/>
  <c r="AK2047" i="1" s="1"/>
  <c r="AJ2020" i="1"/>
  <c r="AK2020" i="1" s="1"/>
  <c r="N2044" i="1"/>
  <c r="AJ2031" i="1"/>
  <c r="AK2031" i="1" s="1"/>
  <c r="N2036" i="1"/>
  <c r="P2051" i="1"/>
  <c r="AJ2039" i="1"/>
  <c r="AK2039" i="1" s="1"/>
  <c r="AJ2002" i="1"/>
  <c r="AK2002" i="1" s="1"/>
  <c r="N2028" i="1"/>
  <c r="AE2019" i="1"/>
  <c r="O2051" i="1"/>
  <c r="P2035" i="1"/>
  <c r="AD2027" i="1"/>
  <c r="AJ2013" i="1"/>
  <c r="AK2013" i="1" s="1"/>
  <c r="N2052" i="1"/>
  <c r="AJ2054" i="1"/>
  <c r="AK2054" i="1" s="1"/>
  <c r="AJ2046" i="1"/>
  <c r="AK2046" i="1" s="1"/>
  <c r="AJ2023" i="1"/>
  <c r="AK2023" i="1" s="1"/>
  <c r="N2051" i="1"/>
  <c r="AB2053" i="1"/>
  <c r="AD2016" i="1"/>
  <c r="AA2007" i="1"/>
  <c r="B2007" i="1" s="1"/>
  <c r="D2042" i="1"/>
  <c r="D2032" i="1"/>
  <c r="N2045" i="1"/>
  <c r="N2037" i="1"/>
  <c r="N2050" i="1"/>
  <c r="N2042" i="1"/>
  <c r="N2034" i="1"/>
  <c r="N2026" i="1"/>
  <c r="N2015" i="1"/>
  <c r="AD2040" i="1"/>
  <c r="N2005" i="1"/>
  <c r="AJ2008" i="1"/>
  <c r="AK2008" i="1" s="1"/>
  <c r="D2010" i="1"/>
  <c r="P2031" i="1"/>
  <c r="AE2013" i="1"/>
  <c r="N2035" i="1"/>
  <c r="N2006" i="1"/>
  <c r="O2031" i="1"/>
  <c r="AE2037" i="1"/>
  <c r="AD2018" i="1"/>
  <c r="D2034" i="1"/>
  <c r="P2036" i="1"/>
  <c r="AA2028" i="1"/>
  <c r="B2028" i="1" s="1"/>
  <c r="P2049" i="1"/>
  <c r="AD2049" i="1" s="1"/>
  <c r="AA2041" i="1"/>
  <c r="B2041" i="1" s="1"/>
  <c r="AB2033" i="1"/>
  <c r="AA2040" i="1"/>
  <c r="B2040" i="1" s="1"/>
  <c r="AE2039" i="1"/>
  <c r="D2039" i="1"/>
  <c r="AB2031" i="1"/>
  <c r="AC2031" i="1"/>
  <c r="P2028" i="1"/>
  <c r="D2028" i="1"/>
  <c r="AB2038" i="1"/>
  <c r="AD2038" i="1"/>
  <c r="AA2038" i="1"/>
  <c r="B2038" i="1" s="1"/>
  <c r="C2038" i="1" s="1"/>
  <c r="AC2038" i="1"/>
  <c r="AB2030" i="1"/>
  <c r="P2030" i="1"/>
  <c r="D2006" i="1"/>
  <c r="AB2045" i="1"/>
  <c r="P2045" i="1"/>
  <c r="P2029" i="1"/>
  <c r="AB2029" i="1"/>
  <c r="AC2024" i="1"/>
  <c r="P2024" i="1"/>
  <c r="D2026" i="1"/>
  <c r="AC2026" i="1"/>
  <c r="AC2015" i="1"/>
  <c r="D2015" i="1"/>
  <c r="AD2015" i="1"/>
  <c r="D2005" i="1"/>
  <c r="AB2005" i="1"/>
  <c r="O2039" i="1"/>
  <c r="D2027" i="1"/>
  <c r="AJ2053" i="1"/>
  <c r="AK2053" i="1" s="1"/>
  <c r="AJ2029" i="1"/>
  <c r="AK2029" i="1" s="1"/>
  <c r="N2029" i="1"/>
  <c r="N2018" i="1"/>
  <c r="D2018" i="1"/>
  <c r="N2007" i="1"/>
  <c r="AJ2007" i="1"/>
  <c r="AK2007" i="1" s="1"/>
  <c r="N2039" i="1"/>
  <c r="P2044" i="1"/>
  <c r="AB2044" i="1" s="1"/>
  <c r="AA2010" i="1"/>
  <c r="B2010" i="1" s="1"/>
  <c r="AB2010" i="1"/>
  <c r="AC2010" i="1"/>
  <c r="P2038" i="1"/>
  <c r="AC2028" i="1"/>
  <c r="AB2016" i="1"/>
  <c r="AJ2052" i="1"/>
  <c r="AK2052" i="1" s="1"/>
  <c r="AJ2044" i="1"/>
  <c r="AK2044" i="1" s="1"/>
  <c r="AJ2036" i="1"/>
  <c r="AK2036" i="1" s="1"/>
  <c r="AJ2028" i="1"/>
  <c r="AK2028" i="1" s="1"/>
  <c r="AJ2021" i="1"/>
  <c r="AK2021" i="1" s="1"/>
  <c r="AJ2010" i="1"/>
  <c r="AK2010" i="1" s="1"/>
  <c r="O2036" i="1"/>
  <c r="AJ2045" i="1"/>
  <c r="AK2045" i="1" s="1"/>
  <c r="D2036" i="1"/>
  <c r="AA2051" i="1"/>
  <c r="AC2051" i="1"/>
  <c r="P2043" i="1"/>
  <c r="O2043" i="1"/>
  <c r="AA2043" i="1"/>
  <c r="B2043" i="1" s="1"/>
  <c r="C2043" i="1" s="1"/>
  <c r="AB2043" i="1"/>
  <c r="AD2043" i="1"/>
  <c r="AA2035" i="1"/>
  <c r="B2035" i="1" s="1"/>
  <c r="AD2035" i="1"/>
  <c r="AE2027" i="1"/>
  <c r="P2006" i="1"/>
  <c r="AB2040" i="1"/>
  <c r="AC2048" i="1"/>
  <c r="D2040" i="1"/>
  <c r="AJ2051" i="1"/>
  <c r="AK2051" i="1" s="1"/>
  <c r="AJ2043" i="1"/>
  <c r="AK2043" i="1" s="1"/>
  <c r="AJ2035" i="1"/>
  <c r="AK2035" i="1" s="1"/>
  <c r="AJ2027" i="1"/>
  <c r="AK2027" i="1" s="1"/>
  <c r="AJ2006" i="1"/>
  <c r="AK2006" i="1" s="1"/>
  <c r="P2048" i="1"/>
  <c r="AB2048" i="1" s="1"/>
  <c r="AC2050" i="1"/>
  <c r="AA2042" i="1"/>
  <c r="B2042" i="1" s="1"/>
  <c r="AB2034" i="1"/>
  <c r="AB2015" i="1"/>
  <c r="N2008" i="1"/>
  <c r="AA2049" i="1"/>
  <c r="B2049" i="1" s="1"/>
  <c r="AE2041" i="1"/>
  <c r="O2033" i="1"/>
  <c r="AC2025" i="1"/>
  <c r="AE2014" i="1"/>
  <c r="O2004" i="1"/>
  <c r="O2046" i="1"/>
  <c r="O2038" i="1"/>
  <c r="AA2030" i="1"/>
  <c r="B2030" i="1" s="1"/>
  <c r="C2030" i="1" s="1"/>
  <c r="AE2025" i="1"/>
  <c r="N2047" i="1"/>
  <c r="O2009" i="1"/>
  <c r="N2038" i="1"/>
  <c r="N2017" i="1"/>
  <c r="D2047" i="1"/>
  <c r="AD2048" i="1"/>
  <c r="D2046" i="1"/>
  <c r="N2030" i="1"/>
  <c r="N2023" i="1"/>
  <c r="N2019" i="1"/>
  <c r="N2012" i="1"/>
  <c r="P2041" i="1"/>
  <c r="O2003" i="1"/>
  <c r="AC2003" i="1" s="1"/>
  <c r="P2040" i="1"/>
  <c r="AE2033" i="1"/>
  <c r="N2024" i="1"/>
  <c r="AC2041" i="1"/>
  <c r="AD2033" i="1"/>
  <c r="N2046" i="1"/>
  <c r="D2023" i="1"/>
  <c r="D2019" i="1"/>
  <c r="D2017" i="1"/>
  <c r="N2025" i="1"/>
  <c r="AJ2014" i="1"/>
  <c r="AK2014" i="1" s="1"/>
  <c r="N2014" i="1"/>
  <c r="AJ2004" i="1"/>
  <c r="AK2004" i="1" s="1"/>
  <c r="N2004" i="1"/>
  <c r="N2054" i="1"/>
  <c r="D2054" i="1"/>
  <c r="N2049" i="1"/>
  <c r="N2041" i="1"/>
  <c r="N2033" i="1"/>
  <c r="AD2047" i="1"/>
  <c r="AB2047" i="1"/>
  <c r="AE2047" i="1"/>
  <c r="AA2020" i="1"/>
  <c r="AE2020" i="1"/>
  <c r="AA2013" i="1"/>
  <c r="B2013" i="1" s="1"/>
  <c r="AB2013" i="1"/>
  <c r="AD2013" i="1"/>
  <c r="P2013" i="1"/>
  <c r="AC2008" i="1"/>
  <c r="AD2008" i="1"/>
  <c r="AE2008" i="1"/>
  <c r="AA2002" i="1"/>
  <c r="AB2002" i="1"/>
  <c r="P2002" i="1"/>
  <c r="AD2002" i="1" s="1"/>
  <c r="AE2002" i="1"/>
  <c r="N2031" i="1"/>
  <c r="O2005" i="1"/>
  <c r="AE2053" i="1"/>
  <c r="AC2033" i="1"/>
  <c r="AD2028" i="1"/>
  <c r="AA2026" i="1"/>
  <c r="B2026" i="1" s="1"/>
  <c r="AJ2018" i="1"/>
  <c r="AK2018" i="1" s="1"/>
  <c r="AD2007" i="1"/>
  <c r="N2021" i="1"/>
  <c r="P2015" i="1"/>
  <c r="AC2053" i="1"/>
  <c r="AC2007" i="1"/>
  <c r="AE2004" i="1"/>
  <c r="AB2026" i="1"/>
  <c r="N2010" i="1"/>
  <c r="O2044" i="1"/>
  <c r="AA2044" i="1" s="1"/>
  <c r="AD2045" i="1"/>
  <c r="AC2054" i="1"/>
  <c r="AD2054" i="1"/>
  <c r="AE2054" i="1"/>
  <c r="AA2046" i="1"/>
  <c r="B2046" i="1" s="1"/>
  <c r="AD2046" i="1"/>
  <c r="AE2046" i="1"/>
  <c r="AE2038" i="1"/>
  <c r="AC2030" i="1"/>
  <c r="AD2030" i="1"/>
  <c r="AA2023" i="1"/>
  <c r="AA2019" i="1"/>
  <c r="O2019" i="1"/>
  <c r="AC2019" i="1" s="1"/>
  <c r="AB2019" i="1"/>
  <c r="AA2017" i="1"/>
  <c r="AB2017" i="1"/>
  <c r="AD2017" i="1"/>
  <c r="AD2012" i="1"/>
  <c r="AE2012" i="1"/>
  <c r="P2012" i="1"/>
  <c r="O2050" i="1"/>
  <c r="O2030" i="1"/>
  <c r="P2014" i="1"/>
  <c r="P2004" i="1"/>
  <c r="AC2045" i="1"/>
  <c r="AA2033" i="1"/>
  <c r="AB2028" i="1"/>
  <c r="AE2024" i="1"/>
  <c r="AE2023" i="1"/>
  <c r="AC2004" i="1"/>
  <c r="AJ2038" i="1"/>
  <c r="AK2038" i="1" s="1"/>
  <c r="AJ2030" i="1"/>
  <c r="AK2030" i="1" s="1"/>
  <c r="AJ2019" i="1"/>
  <c r="AK2019" i="1" s="1"/>
  <c r="AJ2017" i="1"/>
  <c r="AK2017" i="1" s="1"/>
  <c r="AJ2012" i="1"/>
  <c r="AK2012" i="1" s="1"/>
  <c r="N2043" i="1"/>
  <c r="N2027" i="1"/>
  <c r="O2014" i="1"/>
  <c r="AE2030" i="1"/>
  <c r="AD2023" i="1"/>
  <c r="AC2012" i="1"/>
  <c r="AC2023" i="1"/>
  <c r="AB2012" i="1"/>
  <c r="AA2029" i="1"/>
  <c r="O2029" i="1"/>
  <c r="AJ2037" i="1"/>
  <c r="AK2037" i="1" s="1"/>
  <c r="AJ2024" i="1"/>
  <c r="AK2024" i="1" s="1"/>
  <c r="AJ2022" i="1"/>
  <c r="AK2022" i="1" s="1"/>
  <c r="AJ2016" i="1"/>
  <c r="AK2016" i="1" s="1"/>
  <c r="N2016" i="1"/>
  <c r="AJ2011" i="1"/>
  <c r="AK2011" i="1" s="1"/>
  <c r="O2049" i="1"/>
  <c r="AC2049" i="1" s="1"/>
  <c r="O2042" i="1"/>
  <c r="AA2050" i="1"/>
  <c r="B2050" i="1" s="1"/>
  <c r="AA2047" i="1"/>
  <c r="B2047" i="1" s="1"/>
  <c r="AD2042" i="1"/>
  <c r="AD2037" i="1"/>
  <c r="AB2023" i="1"/>
  <c r="AA2012" i="1"/>
  <c r="B2012" i="1" s="1"/>
  <c r="C2012" i="1" s="1"/>
  <c r="O2022" i="1"/>
  <c r="AC2022" i="1" s="1"/>
  <c r="AA2022" i="1"/>
  <c r="AB2022" i="1"/>
  <c r="AE2011" i="1"/>
  <c r="AB2011" i="1"/>
  <c r="D2002" i="1"/>
  <c r="AD2052" i="1"/>
  <c r="AE2052" i="1"/>
  <c r="AC2044" i="1"/>
  <c r="AE2044" i="1"/>
  <c r="AE2036" i="1"/>
  <c r="AE2028" i="1"/>
  <c r="O2021" i="1"/>
  <c r="AD2021" i="1" s="1"/>
  <c r="AA2021" i="1"/>
  <c r="B2021" i="1" s="1"/>
  <c r="C2021" i="1" s="1"/>
  <c r="AC2021" i="1"/>
  <c r="P2021" i="1"/>
  <c r="AE2021" i="1" s="1"/>
  <c r="AB2021" i="1"/>
  <c r="O2010" i="1"/>
  <c r="AD2010" i="1"/>
  <c r="AE2010" i="1"/>
  <c r="D2049" i="1"/>
  <c r="D2041" i="1"/>
  <c r="D2033" i="1"/>
  <c r="D2014" i="1"/>
  <c r="D2004" i="1"/>
  <c r="O2028" i="1"/>
  <c r="P2008" i="1"/>
  <c r="O2002" i="1"/>
  <c r="AC2002" i="1" s="1"/>
  <c r="AC2052" i="1"/>
  <c r="AC2042" i="1"/>
  <c r="AB2037" i="1"/>
  <c r="AB2008" i="1"/>
  <c r="AE2003" i="1"/>
  <c r="P2020" i="1"/>
  <c r="AC2020" i="1" s="1"/>
  <c r="O2013" i="1"/>
  <c r="O2008" i="1"/>
  <c r="AB2052" i="1"/>
  <c r="AD2044" i="1"/>
  <c r="AD2034" i="1"/>
  <c r="AE2017" i="1"/>
  <c r="AA2008" i="1"/>
  <c r="B2008" i="1" s="1"/>
  <c r="AE2045" i="1"/>
  <c r="O2045" i="1"/>
  <c r="O2024" i="1"/>
  <c r="D2024" i="1"/>
  <c r="AA2024" i="1"/>
  <c r="AB2024" i="1"/>
  <c r="AD2024" i="1"/>
  <c r="O2016" i="1"/>
  <c r="AA2016" i="1"/>
  <c r="AC2016" i="1"/>
  <c r="AE2016" i="1"/>
  <c r="O2007" i="1"/>
  <c r="AE2007" i="1"/>
  <c r="AB2007" i="1"/>
  <c r="AB2051" i="1"/>
  <c r="AE2051" i="1"/>
  <c r="AD2051" i="1"/>
  <c r="AE2043" i="1"/>
  <c r="AB2035" i="1"/>
  <c r="AC2035" i="1"/>
  <c r="AE2035" i="1"/>
  <c r="O2035" i="1"/>
  <c r="AA2027" i="1"/>
  <c r="AD2006" i="1"/>
  <c r="AE2006" i="1"/>
  <c r="O2006" i="1"/>
  <c r="AA2006" i="1"/>
  <c r="B2006" i="1" s="1"/>
  <c r="D2009" i="1"/>
  <c r="AE2009" i="1"/>
  <c r="P2009" i="1"/>
  <c r="D2003" i="1"/>
  <c r="AB2003" i="1"/>
  <c r="P2054" i="1"/>
  <c r="P2047" i="1"/>
  <c r="O2041" i="1"/>
  <c r="O2034" i="1"/>
  <c r="P2027" i="1"/>
  <c r="O2020" i="1"/>
  <c r="AB2020" i="1" s="1"/>
  <c r="O2012" i="1"/>
  <c r="AA2052" i="1"/>
  <c r="B2052" i="1" s="1"/>
  <c r="C2052" i="1" s="1"/>
  <c r="AD2039" i="1"/>
  <c r="AC2034" i="1"/>
  <c r="AC2027" i="1"/>
  <c r="AD2020" i="1"/>
  <c r="AC2017" i="1"/>
  <c r="AD2011" i="1"/>
  <c r="AA2053" i="1"/>
  <c r="AD2053" i="1"/>
  <c r="O2053" i="1"/>
  <c r="P2053" i="1"/>
  <c r="AB2050" i="1"/>
  <c r="O2054" i="1"/>
  <c r="O2047" i="1"/>
  <c r="O2027" i="1"/>
  <c r="P2023" i="1"/>
  <c r="P2019" i="1"/>
  <c r="AD2019" i="1" s="1"/>
  <c r="P2017" i="1"/>
  <c r="AB2054" i="1"/>
  <c r="AE2049" i="1"/>
  <c r="AC2039" i="1"/>
  <c r="AB2027" i="1"/>
  <c r="AC2011" i="1"/>
  <c r="AA2037" i="1"/>
  <c r="AC2037" i="1"/>
  <c r="O2037" i="1"/>
  <c r="P2037" i="1"/>
  <c r="AB2018" i="1"/>
  <c r="AC2018" i="1"/>
  <c r="AE2018" i="1"/>
  <c r="AA2018" i="1"/>
  <c r="D2053" i="1"/>
  <c r="D2029" i="1"/>
  <c r="D2022" i="1"/>
  <c r="D2007" i="1"/>
  <c r="AD2050" i="1"/>
  <c r="AE2050" i="1"/>
  <c r="P2050" i="1"/>
  <c r="AB2042" i="1"/>
  <c r="AE2042" i="1"/>
  <c r="P2042" i="1"/>
  <c r="AE2034" i="1"/>
  <c r="P2034" i="1"/>
  <c r="AE2026" i="1"/>
  <c r="P2026" i="1"/>
  <c r="O2015" i="1"/>
  <c r="AA2015" i="1"/>
  <c r="B2015" i="1" s="1"/>
  <c r="AE2015" i="1"/>
  <c r="AA2005" i="1"/>
  <c r="AC2005" i="1"/>
  <c r="AD2005" i="1"/>
  <c r="AE2005" i="1"/>
  <c r="P2005" i="1"/>
  <c r="D2031" i="1"/>
  <c r="D2020" i="1"/>
  <c r="D2013" i="1"/>
  <c r="D2008" i="1"/>
  <c r="P2033" i="1"/>
  <c r="O2026" i="1"/>
  <c r="O2023" i="1"/>
  <c r="P2018" i="1"/>
  <c r="O2017" i="1"/>
  <c r="P2011" i="1"/>
  <c r="P2007" i="1"/>
  <c r="AA2054" i="1"/>
  <c r="B2054" i="1" s="1"/>
  <c r="AB2049" i="1"/>
  <c r="AB2039" i="1"/>
  <c r="AD2036" i="1"/>
  <c r="AA2034" i="1"/>
  <c r="AE2029" i="1"/>
  <c r="AE2022" i="1"/>
  <c r="AA2011" i="1"/>
  <c r="AC2006" i="1"/>
  <c r="N2020" i="1"/>
  <c r="N2013" i="1"/>
  <c r="N2002" i="1"/>
  <c r="N2053" i="1"/>
  <c r="P2046" i="1"/>
  <c r="O2018" i="1"/>
  <c r="P2016" i="1"/>
  <c r="O2011" i="1"/>
  <c r="AC2046" i="1"/>
  <c r="AA2039" i="1"/>
  <c r="B2039" i="1" s="1"/>
  <c r="AC2036" i="1"/>
  <c r="AE2031" i="1"/>
  <c r="AD2029" i="1"/>
  <c r="AB2006" i="1"/>
  <c r="AA2045" i="1"/>
  <c r="AA2025" i="1"/>
  <c r="B2025" i="1" s="1"/>
  <c r="C2025" i="1" s="1"/>
  <c r="AB2025" i="1"/>
  <c r="AD2025" i="1"/>
  <c r="AA2014" i="1"/>
  <c r="B2014" i="1" s="1"/>
  <c r="AB2014" i="1"/>
  <c r="AD2014" i="1"/>
  <c r="AC2014" i="1"/>
  <c r="AA2004" i="1"/>
  <c r="AB2004" i="1"/>
  <c r="AD2004" i="1"/>
  <c r="P2052" i="1"/>
  <c r="P2039" i="1"/>
  <c r="P2025" i="1"/>
  <c r="P2022" i="1"/>
  <c r="AD2022" i="1" s="1"/>
  <c r="N2011" i="1"/>
  <c r="AB2046" i="1"/>
  <c r="AD2041" i="1"/>
  <c r="AB2036" i="1"/>
  <c r="AD2031" i="1"/>
  <c r="AC2029" i="1"/>
  <c r="AE2040" i="1"/>
  <c r="AA2032" i="1"/>
  <c r="AC2032" i="1"/>
  <c r="AA2009" i="1"/>
  <c r="B2009" i="1" s="1"/>
  <c r="AB2009" i="1"/>
  <c r="AD2009" i="1"/>
  <c r="O2048" i="1"/>
  <c r="AA2048" i="1" s="1"/>
  <c r="O2032" i="1"/>
  <c r="AD2032" i="1" s="1"/>
  <c r="AE2048" i="1"/>
  <c r="AJ2032" i="1"/>
  <c r="AK2032" i="1" s="1"/>
  <c r="AJ2040" i="1"/>
  <c r="AK2040" i="1" s="1"/>
  <c r="AH2" i="1"/>
  <c r="AH3" i="1"/>
  <c r="AH4" i="1"/>
  <c r="AH5" i="1"/>
  <c r="AH6" i="1"/>
  <c r="AI6" i="1" s="1"/>
  <c r="AH7" i="1"/>
  <c r="AI7" i="1" s="1"/>
  <c r="AH8" i="1"/>
  <c r="AH9" i="1"/>
  <c r="AH10" i="1"/>
  <c r="AI10" i="1" s="1"/>
  <c r="AH11" i="1"/>
  <c r="AH12" i="1"/>
  <c r="AI12" i="1" s="1"/>
  <c r="AH13" i="1"/>
  <c r="AH14" i="1"/>
  <c r="AH15" i="1"/>
  <c r="AI15" i="1" s="1"/>
  <c r="AH16" i="1"/>
  <c r="AH17" i="1"/>
  <c r="AH18" i="1"/>
  <c r="AI18" i="1" s="1"/>
  <c r="AH19" i="1"/>
  <c r="AH20" i="1"/>
  <c r="AH21" i="1"/>
  <c r="AH22" i="1"/>
  <c r="AI22" i="1" s="1"/>
  <c r="AH23" i="1"/>
  <c r="AI23" i="1" s="1"/>
  <c r="AH24" i="1"/>
  <c r="AH25" i="1"/>
  <c r="AH26" i="1"/>
  <c r="AH27" i="1"/>
  <c r="AH28" i="1"/>
  <c r="AI28" i="1" s="1"/>
  <c r="AH29" i="1"/>
  <c r="AH30" i="1"/>
  <c r="AH31" i="1"/>
  <c r="AH32" i="1"/>
  <c r="AH33" i="1"/>
  <c r="AH34" i="1"/>
  <c r="AI34" i="1" s="1"/>
  <c r="AH35" i="1"/>
  <c r="AH36" i="1"/>
  <c r="AH37" i="1"/>
  <c r="AH38" i="1"/>
  <c r="AH39" i="1"/>
  <c r="AI39" i="1" s="1"/>
  <c r="AH40" i="1"/>
  <c r="AH41" i="1"/>
  <c r="AH42" i="1"/>
  <c r="AI42" i="1" s="1"/>
  <c r="AH43" i="1"/>
  <c r="AH44" i="1"/>
  <c r="AH45" i="1"/>
  <c r="AH46" i="1"/>
  <c r="AH47" i="1"/>
  <c r="AH48" i="1"/>
  <c r="AH49" i="1"/>
  <c r="AH50" i="1"/>
  <c r="AI50" i="1" s="1"/>
  <c r="AH51" i="1"/>
  <c r="AH52" i="1"/>
  <c r="AH53" i="1"/>
  <c r="AH54" i="1"/>
  <c r="AI54" i="1" s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I66" i="1" s="1"/>
  <c r="AH67" i="1"/>
  <c r="AH68" i="1"/>
  <c r="AH69" i="1"/>
  <c r="AH70" i="1"/>
  <c r="AH71" i="1"/>
  <c r="AI71" i="1" s="1"/>
  <c r="AH72" i="1"/>
  <c r="AH73" i="1"/>
  <c r="AH74" i="1"/>
  <c r="AH75" i="1"/>
  <c r="AH76" i="1"/>
  <c r="AI76" i="1" s="1"/>
  <c r="AH77" i="1"/>
  <c r="AH78" i="1"/>
  <c r="AH79" i="1"/>
  <c r="AI79" i="1" s="1"/>
  <c r="AH80" i="1"/>
  <c r="AH81" i="1"/>
  <c r="AH82" i="1"/>
  <c r="AI82" i="1" s="1"/>
  <c r="AH83" i="1"/>
  <c r="AH84" i="1"/>
  <c r="AH85" i="1"/>
  <c r="AH86" i="1"/>
  <c r="AH87" i="1"/>
  <c r="AI87" i="1" s="1"/>
  <c r="AH88" i="1"/>
  <c r="AH89" i="1"/>
  <c r="AH90" i="1"/>
  <c r="AH91" i="1"/>
  <c r="AH92" i="1"/>
  <c r="AH93" i="1"/>
  <c r="AH94" i="1"/>
  <c r="AH95" i="1"/>
  <c r="AI95" i="1" s="1"/>
  <c r="AH96" i="1"/>
  <c r="AH97" i="1"/>
  <c r="AH98" i="1"/>
  <c r="AI98" i="1" s="1"/>
  <c r="AH99" i="1"/>
  <c r="AH100" i="1"/>
  <c r="AH101" i="1"/>
  <c r="AH102" i="1"/>
  <c r="AH103" i="1"/>
  <c r="AI103" i="1" s="1"/>
  <c r="AH104" i="1"/>
  <c r="AH105" i="1"/>
  <c r="AH106" i="1"/>
  <c r="AH107" i="1"/>
  <c r="AH108" i="1"/>
  <c r="AH109" i="1"/>
  <c r="AH110" i="1"/>
  <c r="AH111" i="1"/>
  <c r="AI111" i="1" s="1"/>
  <c r="AH112" i="1"/>
  <c r="AH113" i="1"/>
  <c r="AH114" i="1"/>
  <c r="AI114" i="1" s="1"/>
  <c r="AH115" i="1"/>
  <c r="AH116" i="1"/>
  <c r="AH117" i="1"/>
  <c r="AH118" i="1"/>
  <c r="AI118" i="1" s="1"/>
  <c r="AH119" i="1"/>
  <c r="AI119" i="1" s="1"/>
  <c r="AH120" i="1"/>
  <c r="AH121" i="1"/>
  <c r="AH122" i="1"/>
  <c r="AH123" i="1"/>
  <c r="AH124" i="1"/>
  <c r="AH125" i="1"/>
  <c r="AH126" i="1"/>
  <c r="AH127" i="1"/>
  <c r="AH128" i="1"/>
  <c r="AH129" i="1"/>
  <c r="AH130" i="1"/>
  <c r="AI130" i="1" s="1"/>
  <c r="AH131" i="1"/>
  <c r="AH132" i="1"/>
  <c r="AH133" i="1"/>
  <c r="AH134" i="1"/>
  <c r="AH135" i="1"/>
  <c r="AI135" i="1" s="1"/>
  <c r="AH136" i="1"/>
  <c r="AH137" i="1"/>
  <c r="AH138" i="1"/>
  <c r="AH139" i="1"/>
  <c r="AH140" i="1"/>
  <c r="AH141" i="1"/>
  <c r="AH142" i="1"/>
  <c r="AH143" i="1"/>
  <c r="AH144" i="1"/>
  <c r="AH145" i="1"/>
  <c r="AH146" i="1"/>
  <c r="AI146" i="1" s="1"/>
  <c r="AH147" i="1"/>
  <c r="AH148" i="1"/>
  <c r="AH149" i="1"/>
  <c r="AH150" i="1"/>
  <c r="AH151" i="1"/>
  <c r="AI151" i="1" s="1"/>
  <c r="AH152" i="1"/>
  <c r="AH153" i="1"/>
  <c r="AH154" i="1"/>
  <c r="AH155" i="1"/>
  <c r="AH156" i="1"/>
  <c r="AI156" i="1" s="1"/>
  <c r="AH157" i="1"/>
  <c r="AH158" i="1"/>
  <c r="AH159" i="1"/>
  <c r="AH160" i="1"/>
  <c r="AH161" i="1"/>
  <c r="AH162" i="1"/>
  <c r="AI162" i="1" s="1"/>
  <c r="AH163" i="1"/>
  <c r="AH164" i="1"/>
  <c r="AH165" i="1"/>
  <c r="AH166" i="1"/>
  <c r="AI166" i="1" s="1"/>
  <c r="AH167" i="1"/>
  <c r="AI167" i="1" s="1"/>
  <c r="AH168" i="1"/>
  <c r="AH169" i="1"/>
  <c r="AH170" i="1"/>
  <c r="AI170" i="1" s="1"/>
  <c r="AH171" i="1"/>
  <c r="AH172" i="1"/>
  <c r="AH173" i="1"/>
  <c r="AH174" i="1"/>
  <c r="AH175" i="1"/>
  <c r="AI175" i="1" s="1"/>
  <c r="AH176" i="1"/>
  <c r="AH177" i="1"/>
  <c r="AH178" i="1"/>
  <c r="AI178" i="1" s="1"/>
  <c r="AH179" i="1"/>
  <c r="AH180" i="1"/>
  <c r="AH181" i="1"/>
  <c r="AH182" i="1"/>
  <c r="AI182" i="1" s="1"/>
  <c r="AH183" i="1"/>
  <c r="AI183" i="1" s="1"/>
  <c r="AH184" i="1"/>
  <c r="AH185" i="1"/>
  <c r="AH186" i="1"/>
  <c r="AI186" i="1" s="1"/>
  <c r="AH187" i="1"/>
  <c r="AH188" i="1"/>
  <c r="AI188" i="1" s="1"/>
  <c r="AH189" i="1"/>
  <c r="AH190" i="1"/>
  <c r="AH191" i="1"/>
  <c r="AI191" i="1" s="1"/>
  <c r="AH192" i="1"/>
  <c r="AH193" i="1"/>
  <c r="AH194" i="1"/>
  <c r="AI194" i="1" s="1"/>
  <c r="AH195" i="1"/>
  <c r="AH196" i="1"/>
  <c r="AH197" i="1"/>
  <c r="AH198" i="1"/>
  <c r="AH199" i="1"/>
  <c r="AI199" i="1" s="1"/>
  <c r="AH200" i="1"/>
  <c r="AH201" i="1"/>
  <c r="AH202" i="1"/>
  <c r="AH203" i="1"/>
  <c r="AH204" i="1"/>
  <c r="AH205" i="1"/>
  <c r="AH206" i="1"/>
  <c r="AH207" i="1"/>
  <c r="AH208" i="1"/>
  <c r="AH209" i="1"/>
  <c r="AH210" i="1"/>
  <c r="AI210" i="1" s="1"/>
  <c r="AH211" i="1"/>
  <c r="AH212" i="1"/>
  <c r="AH213" i="1"/>
  <c r="AH214" i="1"/>
  <c r="AI214" i="1" s="1"/>
  <c r="AH215" i="1"/>
  <c r="AI215" i="1" s="1"/>
  <c r="AH216" i="1"/>
  <c r="AH217" i="1"/>
  <c r="AH218" i="1"/>
  <c r="AI218" i="1" s="1"/>
  <c r="AH219" i="1"/>
  <c r="AH220" i="1"/>
  <c r="AH221" i="1"/>
  <c r="AH222" i="1"/>
  <c r="AH223" i="1"/>
  <c r="AI223" i="1" s="1"/>
  <c r="AH224" i="1"/>
  <c r="AH225" i="1"/>
  <c r="AH226" i="1"/>
  <c r="AI226" i="1" s="1"/>
  <c r="AH227" i="1"/>
  <c r="AH228" i="1"/>
  <c r="AH229" i="1"/>
  <c r="AH230" i="1"/>
  <c r="AH231" i="1"/>
  <c r="AI231" i="1" s="1"/>
  <c r="AH232" i="1"/>
  <c r="AH233" i="1"/>
  <c r="AH234" i="1"/>
  <c r="AH235" i="1"/>
  <c r="AH236" i="1"/>
  <c r="AH237" i="1"/>
  <c r="AH238" i="1"/>
  <c r="AH239" i="1"/>
  <c r="AH240" i="1"/>
  <c r="AH241" i="1"/>
  <c r="AH242" i="1"/>
  <c r="AI242" i="1" s="1"/>
  <c r="AH243" i="1"/>
  <c r="AH244" i="1"/>
  <c r="AH245" i="1"/>
  <c r="AH246" i="1"/>
  <c r="AH247" i="1"/>
  <c r="AI247" i="1" s="1"/>
  <c r="AH248" i="1"/>
  <c r="AH249" i="1"/>
  <c r="AH250" i="1"/>
  <c r="AH251" i="1"/>
  <c r="AH252" i="1"/>
  <c r="AH253" i="1"/>
  <c r="AH254" i="1"/>
  <c r="AH255" i="1"/>
  <c r="AH256" i="1"/>
  <c r="AH257" i="1"/>
  <c r="AH258" i="1"/>
  <c r="AI258" i="1" s="1"/>
  <c r="AH259" i="1"/>
  <c r="AH260" i="1"/>
  <c r="AH261" i="1"/>
  <c r="AH262" i="1"/>
  <c r="AI262" i="1" s="1"/>
  <c r="AH263" i="1"/>
  <c r="AI263" i="1" s="1"/>
  <c r="AH264" i="1"/>
  <c r="AH265" i="1"/>
  <c r="AH266" i="1"/>
  <c r="AH267" i="1"/>
  <c r="AH268" i="1"/>
  <c r="AI268" i="1" s="1"/>
  <c r="AH269" i="1"/>
  <c r="AH270" i="1"/>
  <c r="AH271" i="1"/>
  <c r="AH272" i="1"/>
  <c r="AH273" i="1"/>
  <c r="AH274" i="1"/>
  <c r="AI274" i="1" s="1"/>
  <c r="AH275" i="1"/>
  <c r="AH276" i="1"/>
  <c r="AH277" i="1"/>
  <c r="AH278" i="1"/>
  <c r="AH279" i="1"/>
  <c r="AI279" i="1" s="1"/>
  <c r="AH280" i="1"/>
  <c r="AH281" i="1"/>
  <c r="AH282" i="1"/>
  <c r="AH283" i="1"/>
  <c r="AH284" i="1"/>
  <c r="AI284" i="1" s="1"/>
  <c r="AH285" i="1"/>
  <c r="AH286" i="1"/>
  <c r="AH287" i="1"/>
  <c r="AI287" i="1" s="1"/>
  <c r="AH288" i="1"/>
  <c r="AH289" i="1"/>
  <c r="AH290" i="1"/>
  <c r="AI290" i="1" s="1"/>
  <c r="AH291" i="1"/>
  <c r="AH292" i="1"/>
  <c r="AH293" i="1"/>
  <c r="AH294" i="1"/>
  <c r="AH295" i="1"/>
  <c r="AI295" i="1" s="1"/>
  <c r="AH296" i="1"/>
  <c r="AH297" i="1"/>
  <c r="AH298" i="1"/>
  <c r="AH299" i="1"/>
  <c r="AH300" i="1"/>
  <c r="AH301" i="1"/>
  <c r="AH302" i="1"/>
  <c r="AH303" i="1"/>
  <c r="AI303" i="1" s="1"/>
  <c r="AH304" i="1"/>
  <c r="AH305" i="1"/>
  <c r="AH306" i="1"/>
  <c r="AI306" i="1" s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I322" i="1" s="1"/>
  <c r="AH323" i="1"/>
  <c r="AH324" i="1"/>
  <c r="AH325" i="1"/>
  <c r="AH326" i="1"/>
  <c r="AH327" i="1"/>
  <c r="AI327" i="1" s="1"/>
  <c r="AH328" i="1"/>
  <c r="AH329" i="1"/>
  <c r="AH330" i="1"/>
  <c r="AH331" i="1"/>
  <c r="AH332" i="1"/>
  <c r="AH333" i="1"/>
  <c r="AH334" i="1"/>
  <c r="AH335" i="1"/>
  <c r="AH336" i="1"/>
  <c r="AH337" i="1"/>
  <c r="AI337" i="1" s="1"/>
  <c r="AH338" i="1"/>
  <c r="AH339" i="1"/>
  <c r="AH340" i="1"/>
  <c r="AH341" i="1"/>
  <c r="AH342" i="1"/>
  <c r="AI342" i="1" s="1"/>
  <c r="AH343" i="1"/>
  <c r="AI343" i="1" s="1"/>
  <c r="AH344" i="1"/>
  <c r="AH345" i="1"/>
  <c r="AH346" i="1"/>
  <c r="AH347" i="1"/>
  <c r="AH348" i="1"/>
  <c r="AH349" i="1"/>
  <c r="AH350" i="1"/>
  <c r="AH351" i="1"/>
  <c r="AH352" i="1"/>
  <c r="AH353" i="1"/>
  <c r="AI353" i="1" s="1"/>
  <c r="AH354" i="1"/>
  <c r="AH355" i="1"/>
  <c r="AH356" i="1"/>
  <c r="AH357" i="1"/>
  <c r="AH358" i="1"/>
  <c r="AH359" i="1"/>
  <c r="AI359" i="1" s="1"/>
  <c r="AH360" i="1"/>
  <c r="AH361" i="1"/>
  <c r="AH362" i="1"/>
  <c r="AH363" i="1"/>
  <c r="AH364" i="1"/>
  <c r="AH365" i="1"/>
  <c r="AH366" i="1"/>
  <c r="AH367" i="1"/>
  <c r="AH368" i="1"/>
  <c r="AH369" i="1"/>
  <c r="AI369" i="1" s="1"/>
  <c r="AH370" i="1"/>
  <c r="AH371" i="1"/>
  <c r="AH372" i="1"/>
  <c r="AH373" i="1"/>
  <c r="AH374" i="1"/>
  <c r="AI374" i="1" s="1"/>
  <c r="AH375" i="1"/>
  <c r="AI375" i="1" s="1"/>
  <c r="AH376" i="1"/>
  <c r="AH377" i="1"/>
  <c r="AH378" i="1"/>
  <c r="AI378" i="1" s="1"/>
  <c r="AH379" i="1"/>
  <c r="AH380" i="1"/>
  <c r="AI380" i="1" s="1"/>
  <c r="AH381" i="1"/>
  <c r="AH382" i="1"/>
  <c r="AH383" i="1"/>
  <c r="AI383" i="1" s="1"/>
  <c r="AH384" i="1"/>
  <c r="AH385" i="1"/>
  <c r="AI385" i="1" s="1"/>
  <c r="AH386" i="1"/>
  <c r="AI386" i="1" s="1"/>
  <c r="AH387" i="1"/>
  <c r="AH388" i="1"/>
  <c r="AH389" i="1"/>
  <c r="AH390" i="1"/>
  <c r="AI390" i="1" s="1"/>
  <c r="AH391" i="1"/>
  <c r="AI391" i="1" s="1"/>
  <c r="AH392" i="1"/>
  <c r="AH393" i="1"/>
  <c r="AH394" i="1"/>
  <c r="AI394" i="1" s="1"/>
  <c r="AH395" i="1"/>
  <c r="AH396" i="1"/>
  <c r="AH397" i="1"/>
  <c r="AH398" i="1"/>
  <c r="AH399" i="1"/>
  <c r="AH400" i="1"/>
  <c r="AH401" i="1"/>
  <c r="AI401" i="1" s="1"/>
  <c r="AH402" i="1"/>
  <c r="AH403" i="1"/>
  <c r="AH404" i="1"/>
  <c r="AH405" i="1"/>
  <c r="AH406" i="1"/>
  <c r="AI406" i="1" s="1"/>
  <c r="AH407" i="1"/>
  <c r="AI407" i="1" s="1"/>
  <c r="AH408" i="1"/>
  <c r="AH409" i="1"/>
  <c r="AH410" i="1"/>
  <c r="AH411" i="1"/>
  <c r="AH412" i="1"/>
  <c r="AI412" i="1" s="1"/>
  <c r="AH413" i="1"/>
  <c r="AH414" i="1"/>
  <c r="AH415" i="1"/>
  <c r="AI415" i="1" s="1"/>
  <c r="AH416" i="1"/>
  <c r="AH417" i="1"/>
  <c r="AI417" i="1" s="1"/>
  <c r="AH418" i="1"/>
  <c r="AH419" i="1"/>
  <c r="AH420" i="1"/>
  <c r="AH421" i="1"/>
  <c r="AH422" i="1"/>
  <c r="AI422" i="1" s="1"/>
  <c r="AH423" i="1"/>
  <c r="AH424" i="1"/>
  <c r="AH425" i="1"/>
  <c r="AH426" i="1"/>
  <c r="AH427" i="1"/>
  <c r="AH428" i="1"/>
  <c r="AI428" i="1" s="1"/>
  <c r="AH429" i="1"/>
  <c r="AH430" i="1"/>
  <c r="AH431" i="1"/>
  <c r="AH432" i="1"/>
  <c r="AH433" i="1"/>
  <c r="AI433" i="1" s="1"/>
  <c r="AH434" i="1"/>
  <c r="AH435" i="1"/>
  <c r="AH436" i="1"/>
  <c r="AH437" i="1"/>
  <c r="AH438" i="1"/>
  <c r="AH439" i="1"/>
  <c r="AI439" i="1" s="1"/>
  <c r="AH440" i="1"/>
  <c r="AH441" i="1"/>
  <c r="AH442" i="1"/>
  <c r="AH443" i="1"/>
  <c r="AH444" i="1"/>
  <c r="AH445" i="1"/>
  <c r="AH446" i="1"/>
  <c r="AH447" i="1"/>
  <c r="AI447" i="1" s="1"/>
  <c r="AH448" i="1"/>
  <c r="AH449" i="1"/>
  <c r="AI449" i="1" s="1"/>
  <c r="AH450" i="1"/>
  <c r="AH451" i="1"/>
  <c r="AH452" i="1"/>
  <c r="AH453" i="1"/>
  <c r="AH454" i="1"/>
  <c r="AI454" i="1" s="1"/>
  <c r="AH455" i="1"/>
  <c r="AH456" i="1"/>
  <c r="AH457" i="1"/>
  <c r="AH458" i="1"/>
  <c r="AH459" i="1"/>
  <c r="AH460" i="1"/>
  <c r="AH461" i="1"/>
  <c r="AH462" i="1"/>
  <c r="AH463" i="1"/>
  <c r="AH464" i="1"/>
  <c r="AH465" i="1"/>
  <c r="AI465" i="1" s="1"/>
  <c r="AH466" i="1"/>
  <c r="AH467" i="1"/>
  <c r="AH468" i="1"/>
  <c r="AH469" i="1"/>
  <c r="AH470" i="1"/>
  <c r="AH471" i="1"/>
  <c r="AI471" i="1" s="1"/>
  <c r="AH472" i="1"/>
  <c r="AH473" i="1"/>
  <c r="AH474" i="1"/>
  <c r="AH475" i="1"/>
  <c r="AH476" i="1"/>
  <c r="AI476" i="1" s="1"/>
  <c r="AH477" i="1"/>
  <c r="AH478" i="1"/>
  <c r="AH479" i="1"/>
  <c r="AI479" i="1" s="1"/>
  <c r="AH480" i="1"/>
  <c r="AH481" i="1"/>
  <c r="AI481" i="1" s="1"/>
  <c r="AH482" i="1"/>
  <c r="AH483" i="1"/>
  <c r="AH484" i="1"/>
  <c r="AH485" i="1"/>
  <c r="AH486" i="1"/>
  <c r="AH487" i="1"/>
  <c r="AI487" i="1" s="1"/>
  <c r="AH488" i="1"/>
  <c r="AH489" i="1"/>
  <c r="AH490" i="1"/>
  <c r="AH491" i="1"/>
  <c r="AH492" i="1"/>
  <c r="AI492" i="1" s="1"/>
  <c r="AH493" i="1"/>
  <c r="AH494" i="1"/>
  <c r="AH495" i="1"/>
  <c r="AH496" i="1"/>
  <c r="AH497" i="1"/>
  <c r="AI497" i="1" s="1"/>
  <c r="AH498" i="1"/>
  <c r="AH499" i="1"/>
  <c r="AH500" i="1"/>
  <c r="AH501" i="1"/>
  <c r="AH502" i="1"/>
  <c r="AI502" i="1" s="1"/>
  <c r="AH503" i="1"/>
  <c r="AI503" i="1" s="1"/>
  <c r="AH504" i="1"/>
  <c r="AH505" i="1"/>
  <c r="AH506" i="1"/>
  <c r="AH507" i="1"/>
  <c r="AH508" i="1"/>
  <c r="AH509" i="1"/>
  <c r="AH510" i="1"/>
  <c r="AH511" i="1"/>
  <c r="AI511" i="1" s="1"/>
  <c r="AH512" i="1"/>
  <c r="AH513" i="1"/>
  <c r="AI513" i="1" s="1"/>
  <c r="AH514" i="1"/>
  <c r="AH515" i="1"/>
  <c r="AH516" i="1"/>
  <c r="AH517" i="1"/>
  <c r="AH518" i="1"/>
  <c r="AH519" i="1"/>
  <c r="AI519" i="1" s="1"/>
  <c r="AH520" i="1"/>
  <c r="AH521" i="1"/>
  <c r="AH522" i="1"/>
  <c r="AH523" i="1"/>
  <c r="AH524" i="1"/>
  <c r="AH525" i="1"/>
  <c r="AH526" i="1"/>
  <c r="AH527" i="1"/>
  <c r="AH528" i="1"/>
  <c r="AH529" i="1"/>
  <c r="AI529" i="1" s="1"/>
  <c r="AH530" i="1"/>
  <c r="AH531" i="1"/>
  <c r="AH532" i="1"/>
  <c r="AH533" i="1"/>
  <c r="AH534" i="1"/>
  <c r="AI534" i="1" s="1"/>
  <c r="AH535" i="1"/>
  <c r="AI535" i="1" s="1"/>
  <c r="AH536" i="1"/>
  <c r="AH537" i="1"/>
  <c r="AH538" i="1"/>
  <c r="AH539" i="1"/>
  <c r="AH540" i="1"/>
  <c r="AH541" i="1"/>
  <c r="AH542" i="1"/>
  <c r="AH543" i="1"/>
  <c r="AI543" i="1" s="1"/>
  <c r="AH544" i="1"/>
  <c r="AH545" i="1"/>
  <c r="AI545" i="1" s="1"/>
  <c r="AH546" i="1"/>
  <c r="AI546" i="1" s="1"/>
  <c r="AH547" i="1"/>
  <c r="AH548" i="1"/>
  <c r="AH549" i="1"/>
  <c r="AH550" i="1"/>
  <c r="AI550" i="1" s="1"/>
  <c r="AH551" i="1"/>
  <c r="AI551" i="1" s="1"/>
  <c r="AH552" i="1"/>
  <c r="AH553" i="1"/>
  <c r="AH554" i="1"/>
  <c r="AH555" i="1"/>
  <c r="AH556" i="1"/>
  <c r="AH557" i="1"/>
  <c r="AH558" i="1"/>
  <c r="AH559" i="1"/>
  <c r="AI559" i="1" s="1"/>
  <c r="AH560" i="1"/>
  <c r="AH561" i="1"/>
  <c r="AI561" i="1" s="1"/>
  <c r="AH562" i="1"/>
  <c r="AH563" i="1"/>
  <c r="AH564" i="1"/>
  <c r="AH565" i="1"/>
  <c r="AH566" i="1"/>
  <c r="AH567" i="1"/>
  <c r="AI567" i="1" s="1"/>
  <c r="AH568" i="1"/>
  <c r="AH569" i="1"/>
  <c r="AH570" i="1"/>
  <c r="AI570" i="1" s="1"/>
  <c r="AH571" i="1"/>
  <c r="AH572" i="1"/>
  <c r="AI572" i="1" s="1"/>
  <c r="AH573" i="1"/>
  <c r="AH574" i="1"/>
  <c r="AH575" i="1"/>
  <c r="AH576" i="1"/>
  <c r="AH577" i="1"/>
  <c r="AI577" i="1" s="1"/>
  <c r="AH578" i="1"/>
  <c r="AH579" i="1"/>
  <c r="AH580" i="1"/>
  <c r="AH581" i="1"/>
  <c r="AH582" i="1"/>
  <c r="AH583" i="1"/>
  <c r="AI583" i="1" s="1"/>
  <c r="AH584" i="1"/>
  <c r="AH585" i="1"/>
  <c r="AH586" i="1"/>
  <c r="AI586" i="1" s="1"/>
  <c r="AH587" i="1"/>
  <c r="AH588" i="1"/>
  <c r="AI588" i="1" s="1"/>
  <c r="AH589" i="1"/>
  <c r="AH590" i="1"/>
  <c r="AH591" i="1"/>
  <c r="AI591" i="1" s="1"/>
  <c r="AH592" i="1"/>
  <c r="AH593" i="1"/>
  <c r="AI593" i="1" s="1"/>
  <c r="AH594" i="1"/>
  <c r="AH595" i="1"/>
  <c r="AH596" i="1"/>
  <c r="AH597" i="1"/>
  <c r="AH598" i="1"/>
  <c r="AH599" i="1"/>
  <c r="AH600" i="1"/>
  <c r="AH601" i="1"/>
  <c r="AH602" i="1"/>
  <c r="AI602" i="1" s="1"/>
  <c r="AH603" i="1"/>
  <c r="AH604" i="1"/>
  <c r="AH605" i="1"/>
  <c r="AH606" i="1"/>
  <c r="AH607" i="1"/>
  <c r="AH608" i="1"/>
  <c r="AH609" i="1"/>
  <c r="AI609" i="1" s="1"/>
  <c r="AH610" i="1"/>
  <c r="AH611" i="1"/>
  <c r="AH612" i="1"/>
  <c r="AH613" i="1"/>
  <c r="AH614" i="1"/>
  <c r="AH615" i="1"/>
  <c r="AI615" i="1" s="1"/>
  <c r="AH616" i="1"/>
  <c r="AH617" i="1"/>
  <c r="AH618" i="1"/>
  <c r="AH619" i="1"/>
  <c r="AH620" i="1"/>
  <c r="AH621" i="1"/>
  <c r="AH622" i="1"/>
  <c r="AH623" i="1"/>
  <c r="AI623" i="1" s="1"/>
  <c r="AH624" i="1"/>
  <c r="AH625" i="1"/>
  <c r="AI625" i="1" s="1"/>
  <c r="AH626" i="1"/>
  <c r="AH627" i="1"/>
  <c r="AH628" i="1"/>
  <c r="AH629" i="1"/>
  <c r="AH630" i="1"/>
  <c r="AI630" i="1" s="1"/>
  <c r="AH631" i="1"/>
  <c r="AI631" i="1" s="1"/>
  <c r="AH632" i="1"/>
  <c r="AH633" i="1"/>
  <c r="AH634" i="1"/>
  <c r="AH635" i="1"/>
  <c r="AH636" i="1"/>
  <c r="AH637" i="1"/>
  <c r="AH638" i="1"/>
  <c r="AH639" i="1"/>
  <c r="AH640" i="1"/>
  <c r="AH641" i="1"/>
  <c r="AI641" i="1" s="1"/>
  <c r="AH642" i="1"/>
  <c r="AH643" i="1"/>
  <c r="AH644" i="1"/>
  <c r="AH645" i="1"/>
  <c r="AH646" i="1"/>
  <c r="AI646" i="1" s="1"/>
  <c r="AH647" i="1"/>
  <c r="AI647" i="1" s="1"/>
  <c r="AH648" i="1"/>
  <c r="AH649" i="1"/>
  <c r="AH650" i="1"/>
  <c r="AH651" i="1"/>
  <c r="AH652" i="1"/>
  <c r="AI652" i="1" s="1"/>
  <c r="AH653" i="1"/>
  <c r="AH654" i="1"/>
  <c r="AH655" i="1"/>
  <c r="AI655" i="1" s="1"/>
  <c r="AH656" i="1"/>
  <c r="AH657" i="1"/>
  <c r="AI657" i="1" s="1"/>
  <c r="AH658" i="1"/>
  <c r="AH659" i="1"/>
  <c r="AH660" i="1"/>
  <c r="AH661" i="1"/>
  <c r="AH662" i="1"/>
  <c r="AI662" i="1" s="1"/>
  <c r="AH663" i="1"/>
  <c r="AI663" i="1" s="1"/>
  <c r="AH664" i="1"/>
  <c r="AH665" i="1"/>
  <c r="AH666" i="1"/>
  <c r="AH667" i="1"/>
  <c r="AH668" i="1"/>
  <c r="AI668" i="1" s="1"/>
  <c r="AH669" i="1"/>
  <c r="AH670" i="1"/>
  <c r="AH671" i="1"/>
  <c r="AH672" i="1"/>
  <c r="AH673" i="1"/>
  <c r="AI673" i="1" s="1"/>
  <c r="AH674" i="1"/>
  <c r="AI674" i="1" s="1"/>
  <c r="AH675" i="1"/>
  <c r="AH676" i="1"/>
  <c r="AH677" i="1"/>
  <c r="AH678" i="1"/>
  <c r="AI678" i="1" s="1"/>
  <c r="AH679" i="1"/>
  <c r="AI679" i="1" s="1"/>
  <c r="AH680" i="1"/>
  <c r="AH681" i="1"/>
  <c r="AH682" i="1"/>
  <c r="AH683" i="1"/>
  <c r="AH684" i="1"/>
  <c r="AH685" i="1"/>
  <c r="AH686" i="1"/>
  <c r="AH687" i="1"/>
  <c r="AI687" i="1" s="1"/>
  <c r="AH688" i="1"/>
  <c r="AH689" i="1"/>
  <c r="AI689" i="1" s="1"/>
  <c r="AH690" i="1"/>
  <c r="AI690" i="1" s="1"/>
  <c r="AH691" i="1"/>
  <c r="AH692" i="1"/>
  <c r="AH693" i="1"/>
  <c r="AH694" i="1"/>
  <c r="AH695" i="1"/>
  <c r="AI695" i="1" s="1"/>
  <c r="AH696" i="1"/>
  <c r="AH697" i="1"/>
  <c r="AH698" i="1"/>
  <c r="AH699" i="1"/>
  <c r="AH700" i="1"/>
  <c r="AH701" i="1"/>
  <c r="AH702" i="1"/>
  <c r="AH703" i="1"/>
  <c r="AI703" i="1" s="1"/>
  <c r="AH704" i="1"/>
  <c r="AH705" i="1"/>
  <c r="AI705" i="1" s="1"/>
  <c r="AH706" i="1"/>
  <c r="AH707" i="1"/>
  <c r="AH708" i="1"/>
  <c r="AH709" i="1"/>
  <c r="AH710" i="1"/>
  <c r="AI710" i="1" s="1"/>
  <c r="AH711" i="1"/>
  <c r="AI711" i="1" s="1"/>
  <c r="AH712" i="1"/>
  <c r="AH713" i="1"/>
  <c r="AH714" i="1"/>
  <c r="AH715" i="1"/>
  <c r="AH716" i="1"/>
  <c r="AI716" i="1" s="1"/>
  <c r="AH717" i="1"/>
  <c r="AH718" i="1"/>
  <c r="AH719" i="1"/>
  <c r="AI719" i="1" s="1"/>
  <c r="AH720" i="1"/>
  <c r="AH721" i="1"/>
  <c r="AI721" i="1" s="1"/>
  <c r="AH722" i="1"/>
  <c r="AH723" i="1"/>
  <c r="AH724" i="1"/>
  <c r="AH725" i="1"/>
  <c r="AH726" i="1"/>
  <c r="AI726" i="1" s="1"/>
  <c r="AH727" i="1"/>
  <c r="AI727" i="1" s="1"/>
  <c r="AH728" i="1"/>
  <c r="AH729" i="1"/>
  <c r="AH730" i="1"/>
  <c r="AH731" i="1"/>
  <c r="AH732" i="1"/>
  <c r="AI732" i="1" s="1"/>
  <c r="AH733" i="1"/>
  <c r="AH734" i="1"/>
  <c r="AH735" i="1"/>
  <c r="AH736" i="1"/>
  <c r="AH737" i="1"/>
  <c r="AI737" i="1" s="1"/>
  <c r="AH738" i="1"/>
  <c r="AH739" i="1"/>
  <c r="AH740" i="1"/>
  <c r="AH741" i="1"/>
  <c r="AH742" i="1"/>
  <c r="AH743" i="1"/>
  <c r="AI743" i="1" s="1"/>
  <c r="AH744" i="1"/>
  <c r="AH745" i="1"/>
  <c r="AH746" i="1"/>
  <c r="AH747" i="1"/>
  <c r="AH748" i="1"/>
  <c r="AH749" i="1"/>
  <c r="AH750" i="1"/>
  <c r="AH751" i="1"/>
  <c r="AH752" i="1"/>
  <c r="AH753" i="1"/>
  <c r="AI753" i="1" s="1"/>
  <c r="AH754" i="1"/>
  <c r="AH755" i="1"/>
  <c r="AH756" i="1"/>
  <c r="AH757" i="1"/>
  <c r="AH758" i="1"/>
  <c r="AH759" i="1"/>
  <c r="AI759" i="1" s="1"/>
  <c r="AH760" i="1"/>
  <c r="AH761" i="1"/>
  <c r="AH762" i="1"/>
  <c r="AI762" i="1" s="1"/>
  <c r="AH763" i="1"/>
  <c r="AH764" i="1"/>
  <c r="AH765" i="1"/>
  <c r="AH766" i="1"/>
  <c r="AH767" i="1"/>
  <c r="AI767" i="1" s="1"/>
  <c r="AH768" i="1"/>
  <c r="AH769" i="1"/>
  <c r="AI769" i="1" s="1"/>
  <c r="AH770" i="1"/>
  <c r="AH771" i="1"/>
  <c r="AH772" i="1"/>
  <c r="AH773" i="1"/>
  <c r="AH774" i="1"/>
  <c r="AI774" i="1" s="1"/>
  <c r="AH775" i="1"/>
  <c r="AI775" i="1" s="1"/>
  <c r="AH776" i="1"/>
  <c r="AH777" i="1"/>
  <c r="AH778" i="1"/>
  <c r="AI778" i="1" s="1"/>
  <c r="AH779" i="1"/>
  <c r="AH780" i="1"/>
  <c r="AH781" i="1"/>
  <c r="AH782" i="1"/>
  <c r="AH783" i="1"/>
  <c r="AH784" i="1"/>
  <c r="AH785" i="1"/>
  <c r="AI785" i="1" s="1"/>
  <c r="AH786" i="1"/>
  <c r="AH787" i="1"/>
  <c r="AH788" i="1"/>
  <c r="AH789" i="1"/>
  <c r="AH790" i="1"/>
  <c r="AH791" i="1"/>
  <c r="AI791" i="1" s="1"/>
  <c r="AH792" i="1"/>
  <c r="AH793" i="1"/>
  <c r="AH794" i="1"/>
  <c r="AI794" i="1" s="1"/>
  <c r="AH795" i="1"/>
  <c r="AH796" i="1"/>
  <c r="AH797" i="1"/>
  <c r="AH798" i="1"/>
  <c r="AH799" i="1"/>
  <c r="AH800" i="1"/>
  <c r="AH801" i="1"/>
  <c r="AI801" i="1" s="1"/>
  <c r="AH802" i="1"/>
  <c r="AH803" i="1"/>
  <c r="AH804" i="1"/>
  <c r="AH805" i="1"/>
  <c r="AH806" i="1"/>
  <c r="AI806" i="1" s="1"/>
  <c r="AH807" i="1"/>
  <c r="AH808" i="1"/>
  <c r="AH809" i="1"/>
  <c r="AH810" i="1"/>
  <c r="AH811" i="1"/>
  <c r="AH812" i="1"/>
  <c r="AH813" i="1"/>
  <c r="AH814" i="1"/>
  <c r="AH815" i="1"/>
  <c r="AI815" i="1" s="1"/>
  <c r="AH816" i="1"/>
  <c r="AH817" i="1"/>
  <c r="AI817" i="1" s="1"/>
  <c r="AH818" i="1"/>
  <c r="AI818" i="1" s="1"/>
  <c r="AH819" i="1"/>
  <c r="AH820" i="1"/>
  <c r="AH821" i="1"/>
  <c r="AH822" i="1"/>
  <c r="AI822" i="1" s="1"/>
  <c r="AH823" i="1"/>
  <c r="AI823" i="1" s="1"/>
  <c r="AH824" i="1"/>
  <c r="AH825" i="1"/>
  <c r="AH826" i="1"/>
  <c r="AH827" i="1"/>
  <c r="AH828" i="1"/>
  <c r="AI828" i="1" s="1"/>
  <c r="AH829" i="1"/>
  <c r="AH830" i="1"/>
  <c r="AH831" i="1"/>
  <c r="AH832" i="1"/>
  <c r="AH833" i="1"/>
  <c r="AI833" i="1" s="1"/>
  <c r="AH834" i="1"/>
  <c r="AH835" i="1"/>
  <c r="AH836" i="1"/>
  <c r="AH837" i="1"/>
  <c r="AH838" i="1"/>
  <c r="AH839" i="1"/>
  <c r="AI839" i="1" s="1"/>
  <c r="AH840" i="1"/>
  <c r="AH841" i="1"/>
  <c r="AH842" i="1"/>
  <c r="AH843" i="1"/>
  <c r="AH844" i="1"/>
  <c r="AH845" i="1"/>
  <c r="AI845" i="1" s="1"/>
  <c r="AH846" i="1"/>
  <c r="AH847" i="1"/>
  <c r="AI847" i="1" s="1"/>
  <c r="AH848" i="1"/>
  <c r="AH849" i="1"/>
  <c r="AI849" i="1" s="1"/>
  <c r="AH850" i="1"/>
  <c r="AH851" i="1"/>
  <c r="AH852" i="1"/>
  <c r="AH853" i="1"/>
  <c r="AH854" i="1"/>
  <c r="AH855" i="1"/>
  <c r="AI855" i="1" s="1"/>
  <c r="AH856" i="1"/>
  <c r="AH857" i="1"/>
  <c r="AH858" i="1"/>
  <c r="AH859" i="1"/>
  <c r="AH860" i="1"/>
  <c r="AI860" i="1" s="1"/>
  <c r="AH861" i="1"/>
  <c r="AI861" i="1" s="1"/>
  <c r="AH862" i="1"/>
  <c r="AH863" i="1"/>
  <c r="AH864" i="1"/>
  <c r="AH865" i="1"/>
  <c r="AI865" i="1" s="1"/>
  <c r="AH866" i="1"/>
  <c r="AH867" i="1"/>
  <c r="AH868" i="1"/>
  <c r="AH869" i="1"/>
  <c r="AH870" i="1"/>
  <c r="AI870" i="1" s="1"/>
  <c r="AH871" i="1"/>
  <c r="AI871" i="1" s="1"/>
  <c r="AH872" i="1"/>
  <c r="AH873" i="1"/>
  <c r="AH874" i="1"/>
  <c r="AH875" i="1"/>
  <c r="AH876" i="1"/>
  <c r="AH877" i="1"/>
  <c r="AI877" i="1" s="1"/>
  <c r="AH878" i="1"/>
  <c r="AH879" i="1"/>
  <c r="AH880" i="1"/>
  <c r="AH881" i="1"/>
  <c r="AI881" i="1" s="1"/>
  <c r="AH882" i="1"/>
  <c r="AI882" i="1" s="1"/>
  <c r="AH883" i="1"/>
  <c r="AH884" i="1"/>
  <c r="AH885" i="1"/>
  <c r="AH886" i="1"/>
  <c r="AH887" i="1"/>
  <c r="AH888" i="1"/>
  <c r="AH889" i="1"/>
  <c r="AH890" i="1"/>
  <c r="AH891" i="1"/>
  <c r="AH892" i="1"/>
  <c r="AH893" i="1"/>
  <c r="AI893" i="1" s="1"/>
  <c r="AH894" i="1"/>
  <c r="AH895" i="1"/>
  <c r="AI895" i="1" s="1"/>
  <c r="AH896" i="1"/>
  <c r="AH897" i="1"/>
  <c r="AI897" i="1" s="1"/>
  <c r="AH898" i="1"/>
  <c r="AI898" i="1" s="1"/>
  <c r="AH899" i="1"/>
  <c r="AH900" i="1"/>
  <c r="AH901" i="1"/>
  <c r="AH902" i="1"/>
  <c r="AI902" i="1" s="1"/>
  <c r="AH903" i="1"/>
  <c r="AI903" i="1" s="1"/>
  <c r="AH904" i="1"/>
  <c r="AH905" i="1"/>
  <c r="AH906" i="1"/>
  <c r="AI906" i="1" s="1"/>
  <c r="AH907" i="1"/>
  <c r="AH908" i="1"/>
  <c r="AH909" i="1"/>
  <c r="AI909" i="1" s="1"/>
  <c r="AH910" i="1"/>
  <c r="AH911" i="1"/>
  <c r="AI911" i="1" s="1"/>
  <c r="AH912" i="1"/>
  <c r="AH913" i="1"/>
  <c r="AI913" i="1" s="1"/>
  <c r="AH914" i="1"/>
  <c r="AI914" i="1" s="1"/>
  <c r="AH915" i="1"/>
  <c r="AH916" i="1"/>
  <c r="AH917" i="1"/>
  <c r="AH918" i="1"/>
  <c r="AH919" i="1"/>
  <c r="AH920" i="1"/>
  <c r="AH921" i="1"/>
  <c r="AH922" i="1"/>
  <c r="AI922" i="1" s="1"/>
  <c r="AH923" i="1"/>
  <c r="AH924" i="1"/>
  <c r="AH925" i="1"/>
  <c r="AI925" i="1" s="1"/>
  <c r="AH926" i="1"/>
  <c r="AH927" i="1"/>
  <c r="AH928" i="1"/>
  <c r="AH929" i="1"/>
  <c r="AI929" i="1" s="1"/>
  <c r="AH930" i="1"/>
  <c r="AH931" i="1"/>
  <c r="AH932" i="1"/>
  <c r="AH933" i="1"/>
  <c r="AH934" i="1"/>
  <c r="AH935" i="1"/>
  <c r="AI935" i="1" s="1"/>
  <c r="AH936" i="1"/>
  <c r="AH937" i="1"/>
  <c r="AH938" i="1"/>
  <c r="AH939" i="1"/>
  <c r="AH940" i="1"/>
  <c r="AH941" i="1"/>
  <c r="AI941" i="1" s="1"/>
  <c r="AH942" i="1"/>
  <c r="AH943" i="1"/>
  <c r="AH944" i="1"/>
  <c r="AH945" i="1"/>
  <c r="AI945" i="1" s="1"/>
  <c r="AH946" i="1"/>
  <c r="AH947" i="1"/>
  <c r="AH948" i="1"/>
  <c r="AH949" i="1"/>
  <c r="AH950" i="1"/>
  <c r="AI950" i="1" s="1"/>
  <c r="AH951" i="1"/>
  <c r="AI951" i="1" s="1"/>
  <c r="AH952" i="1"/>
  <c r="AH953" i="1"/>
  <c r="AH954" i="1"/>
  <c r="AH955" i="1"/>
  <c r="AH956" i="1"/>
  <c r="AI956" i="1" s="1"/>
  <c r="AH957" i="1"/>
  <c r="AI957" i="1" s="1"/>
  <c r="AH958" i="1"/>
  <c r="AH959" i="1"/>
  <c r="AH960" i="1"/>
  <c r="AH961" i="1"/>
  <c r="AI961" i="1" s="1"/>
  <c r="AH962" i="1"/>
  <c r="AI962" i="1" s="1"/>
  <c r="AH963" i="1"/>
  <c r="AH964" i="1"/>
  <c r="AH965" i="1"/>
  <c r="AI965" i="1" s="1"/>
  <c r="AH966" i="1"/>
  <c r="AI966" i="1" s="1"/>
  <c r="AH967" i="1"/>
  <c r="AI967" i="1" s="1"/>
  <c r="AH968" i="1"/>
  <c r="AH969" i="1"/>
  <c r="AH970" i="1"/>
  <c r="AH971" i="1"/>
  <c r="AH972" i="1"/>
  <c r="AH973" i="1"/>
  <c r="AI973" i="1" s="1"/>
  <c r="AH974" i="1"/>
  <c r="AH975" i="1"/>
  <c r="AH976" i="1"/>
  <c r="AH977" i="1"/>
  <c r="AI977" i="1" s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I989" i="1" s="1"/>
  <c r="AH990" i="1"/>
  <c r="AH991" i="1"/>
  <c r="AH992" i="1"/>
  <c r="AH993" i="1"/>
  <c r="AI993" i="1" s="1"/>
  <c r="AH994" i="1"/>
  <c r="AH995" i="1"/>
  <c r="AH996" i="1"/>
  <c r="AH997" i="1"/>
  <c r="AH998" i="1"/>
  <c r="AI998" i="1" s="1"/>
  <c r="AH999" i="1"/>
  <c r="AI999" i="1" s="1"/>
  <c r="AH1000" i="1"/>
  <c r="AH1001" i="1"/>
  <c r="AH1002" i="1"/>
  <c r="AH1003" i="1"/>
  <c r="AH1004" i="1"/>
  <c r="AH1005" i="1"/>
  <c r="AI1005" i="1" s="1"/>
  <c r="AH1006" i="1"/>
  <c r="AH1007" i="1"/>
  <c r="AI1007" i="1" s="1"/>
  <c r="AH1008" i="1"/>
  <c r="AH1009" i="1"/>
  <c r="AI1009" i="1" s="1"/>
  <c r="AH1010" i="1"/>
  <c r="AI1010" i="1" s="1"/>
  <c r="AH1011" i="1"/>
  <c r="AH1012" i="1"/>
  <c r="AH1013" i="1"/>
  <c r="AH1014" i="1"/>
  <c r="AH1015" i="1"/>
  <c r="AI1015" i="1" s="1"/>
  <c r="AH1016" i="1"/>
  <c r="AH1017" i="1"/>
  <c r="AH1018" i="1"/>
  <c r="AI1018" i="1" s="1"/>
  <c r="AH1019" i="1"/>
  <c r="AH1020" i="1"/>
  <c r="AH1021" i="1"/>
  <c r="AI1021" i="1" s="1"/>
  <c r="AH1022" i="1"/>
  <c r="AH1023" i="1"/>
  <c r="AH1024" i="1"/>
  <c r="AH1025" i="1"/>
  <c r="AI1025" i="1" s="1"/>
  <c r="AH1026" i="1"/>
  <c r="AH1027" i="1"/>
  <c r="AH1028" i="1"/>
  <c r="AH1029" i="1"/>
  <c r="AH1030" i="1"/>
  <c r="AI1030" i="1" s="1"/>
  <c r="AH1031" i="1"/>
  <c r="AI1031" i="1" s="1"/>
  <c r="AH1032" i="1"/>
  <c r="AH1033" i="1"/>
  <c r="AH1034" i="1"/>
  <c r="AH1035" i="1"/>
  <c r="AH1036" i="1"/>
  <c r="AI1036" i="1" s="1"/>
  <c r="AH1037" i="1"/>
  <c r="AI1037" i="1" s="1"/>
  <c r="AH1038" i="1"/>
  <c r="AH1039" i="1"/>
  <c r="AH1040" i="1"/>
  <c r="AH1041" i="1"/>
  <c r="AI1041" i="1" s="1"/>
  <c r="AH1042" i="1"/>
  <c r="AI1042" i="1" s="1"/>
  <c r="AH1043" i="1"/>
  <c r="AH1044" i="1"/>
  <c r="AH1045" i="1"/>
  <c r="AH1046" i="1"/>
  <c r="AH1047" i="1"/>
  <c r="AI1047" i="1" s="1"/>
  <c r="AH1048" i="1"/>
  <c r="AH1049" i="1"/>
  <c r="AH1050" i="1"/>
  <c r="AH1051" i="1"/>
  <c r="AH1052" i="1"/>
  <c r="AI1052" i="1" s="1"/>
  <c r="AH1053" i="1"/>
  <c r="AI1053" i="1" s="1"/>
  <c r="AH1054" i="1"/>
  <c r="AH1055" i="1"/>
  <c r="AH1056" i="1"/>
  <c r="AH1057" i="1"/>
  <c r="AI1057" i="1" s="1"/>
  <c r="AH1058" i="1"/>
  <c r="AH1059" i="1"/>
  <c r="AH1060" i="1"/>
  <c r="AH1061" i="1"/>
  <c r="AH1062" i="1"/>
  <c r="AH1063" i="1"/>
  <c r="AI1063" i="1" s="1"/>
  <c r="AH1064" i="1"/>
  <c r="AH1065" i="1"/>
  <c r="AH1066" i="1"/>
  <c r="AH1067" i="1"/>
  <c r="AH1068" i="1"/>
  <c r="AH1069" i="1"/>
  <c r="AI1069" i="1" s="1"/>
  <c r="AH1070" i="1"/>
  <c r="AH1071" i="1"/>
  <c r="AI1071" i="1" s="1"/>
  <c r="AH1072" i="1"/>
  <c r="AH1073" i="1"/>
  <c r="AI1073" i="1" s="1"/>
  <c r="AH1074" i="1"/>
  <c r="AH1075" i="1"/>
  <c r="AH1076" i="1"/>
  <c r="AH1077" i="1"/>
  <c r="AH1078" i="1"/>
  <c r="AI1078" i="1" s="1"/>
  <c r="AH1079" i="1"/>
  <c r="AI1079" i="1" s="1"/>
  <c r="AH1080" i="1"/>
  <c r="AH1081" i="1"/>
  <c r="AH1082" i="1"/>
  <c r="AH1083" i="1"/>
  <c r="AH1084" i="1"/>
  <c r="AI1084" i="1" s="1"/>
  <c r="AH1085" i="1"/>
  <c r="AI1085" i="1" s="1"/>
  <c r="AH1086" i="1"/>
  <c r="AH1087" i="1"/>
  <c r="AH1088" i="1"/>
  <c r="AH1089" i="1"/>
  <c r="AI1089" i="1" s="1"/>
  <c r="AH1090" i="1"/>
  <c r="AH1091" i="1"/>
  <c r="AH1092" i="1"/>
  <c r="AH1093" i="1"/>
  <c r="AH1094" i="1"/>
  <c r="AI1094" i="1" s="1"/>
  <c r="AH1095" i="1"/>
  <c r="AI1095" i="1" s="1"/>
  <c r="AH1096" i="1"/>
  <c r="AH1097" i="1"/>
  <c r="AH1098" i="1"/>
  <c r="AH1099" i="1"/>
  <c r="AH1100" i="1"/>
  <c r="AH1101" i="1"/>
  <c r="AI1101" i="1" s="1"/>
  <c r="AH1102" i="1"/>
  <c r="AH1103" i="1"/>
  <c r="AH1104" i="1"/>
  <c r="AH1105" i="1"/>
  <c r="AI1105" i="1" s="1"/>
  <c r="AH1106" i="1"/>
  <c r="AI1106" i="1" s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I1117" i="1" s="1"/>
  <c r="AH1118" i="1"/>
  <c r="AH1119" i="1"/>
  <c r="AH1120" i="1"/>
  <c r="AH1121" i="1"/>
  <c r="AI1121" i="1" s="1"/>
  <c r="AH1122" i="1"/>
  <c r="AI1122" i="1" s="1"/>
  <c r="AH1123" i="1"/>
  <c r="AH1124" i="1"/>
  <c r="AH1125" i="1"/>
  <c r="AH1126" i="1"/>
  <c r="AI1126" i="1" s="1"/>
  <c r="AH1127" i="1"/>
  <c r="AH1128" i="1"/>
  <c r="AH1129" i="1"/>
  <c r="AH1130" i="1"/>
  <c r="AI1130" i="1" s="1"/>
  <c r="AH1131" i="1"/>
  <c r="AH1132" i="1"/>
  <c r="AI1132" i="1" s="1"/>
  <c r="AH1133" i="1"/>
  <c r="AI1133" i="1" s="1"/>
  <c r="AH1134" i="1"/>
  <c r="AH1135" i="1"/>
  <c r="AH1136" i="1"/>
  <c r="AH1137" i="1"/>
  <c r="AI1137" i="1" s="1"/>
  <c r="AH1138" i="1"/>
  <c r="AH1139" i="1"/>
  <c r="AH1140" i="1"/>
  <c r="AH1141" i="1"/>
  <c r="AH1142" i="1"/>
  <c r="AI1142" i="1" s="1"/>
  <c r="AH1143" i="1"/>
  <c r="AI1143" i="1" s="1"/>
  <c r="AH1144" i="1"/>
  <c r="AH1145" i="1"/>
  <c r="AH1146" i="1"/>
  <c r="AH1147" i="1"/>
  <c r="AH1148" i="1"/>
  <c r="AI1148" i="1" s="1"/>
  <c r="AH1149" i="1"/>
  <c r="AI1149" i="1" s="1"/>
  <c r="AH1150" i="1"/>
  <c r="AH1151" i="1"/>
  <c r="AH1152" i="1"/>
  <c r="AH1153" i="1"/>
  <c r="AI1153" i="1" s="1"/>
  <c r="AH1154" i="1"/>
  <c r="AH1155" i="1"/>
  <c r="AH1156" i="1"/>
  <c r="AH1157" i="1"/>
  <c r="AH1158" i="1"/>
  <c r="AI1158" i="1" s="1"/>
  <c r="AH1159" i="1"/>
  <c r="AH1160" i="1"/>
  <c r="AH1161" i="1"/>
  <c r="AH1162" i="1"/>
  <c r="AH1163" i="1"/>
  <c r="AH1164" i="1"/>
  <c r="AH1165" i="1"/>
  <c r="AI1165" i="1" s="1"/>
  <c r="AH1166" i="1"/>
  <c r="AH1167" i="1"/>
  <c r="AH1168" i="1"/>
  <c r="AH1169" i="1"/>
  <c r="AI1169" i="1" s="1"/>
  <c r="AH1170" i="1"/>
  <c r="AH1171" i="1"/>
  <c r="AH1172" i="1"/>
  <c r="AH1173" i="1"/>
  <c r="AH1174" i="1"/>
  <c r="AH1175" i="1"/>
  <c r="AI1175" i="1" s="1"/>
  <c r="AH1176" i="1"/>
  <c r="AH1177" i="1"/>
  <c r="AH1178" i="1"/>
  <c r="AH1179" i="1"/>
  <c r="AH1180" i="1"/>
  <c r="AH1181" i="1"/>
  <c r="AI1181" i="1" s="1"/>
  <c r="AH1182" i="1"/>
  <c r="AH1183" i="1"/>
  <c r="AH1184" i="1"/>
  <c r="AH1185" i="1"/>
  <c r="AI1185" i="1" s="1"/>
  <c r="AH1186" i="1"/>
  <c r="AH1187" i="1"/>
  <c r="AH1188" i="1"/>
  <c r="AH1189" i="1"/>
  <c r="AH1190" i="1"/>
  <c r="AH1191" i="1"/>
  <c r="AI1191" i="1" s="1"/>
  <c r="AH1192" i="1"/>
  <c r="AH1193" i="1"/>
  <c r="AH1194" i="1"/>
  <c r="AH1195" i="1"/>
  <c r="AH1196" i="1"/>
  <c r="AH1197" i="1"/>
  <c r="AI1197" i="1" s="1"/>
  <c r="AH1198" i="1"/>
  <c r="AH1199" i="1"/>
  <c r="AI1199" i="1" s="1"/>
  <c r="AH1200" i="1"/>
  <c r="AH1201" i="1"/>
  <c r="AI1201" i="1" s="1"/>
  <c r="AH1202" i="1"/>
  <c r="AI1202" i="1" s="1"/>
  <c r="AH1203" i="1"/>
  <c r="AH1204" i="1"/>
  <c r="AH1205" i="1"/>
  <c r="AH1206" i="1"/>
  <c r="AI1206" i="1" s="1"/>
  <c r="AH1207" i="1"/>
  <c r="AI1207" i="1" s="1"/>
  <c r="AH1208" i="1"/>
  <c r="AH1209" i="1"/>
  <c r="AH1210" i="1"/>
  <c r="AH1211" i="1"/>
  <c r="AH1212" i="1"/>
  <c r="AH1213" i="1"/>
  <c r="AI1213" i="1" s="1"/>
  <c r="AH1214" i="1"/>
  <c r="AH1215" i="1"/>
  <c r="AH1216" i="1"/>
  <c r="AH1217" i="1"/>
  <c r="AI1217" i="1" s="1"/>
  <c r="AH1218" i="1"/>
  <c r="AI1218" i="1" s="1"/>
  <c r="AH1219" i="1"/>
  <c r="AH1220" i="1"/>
  <c r="AH1221" i="1"/>
  <c r="AH1222" i="1"/>
  <c r="AH1223" i="1"/>
  <c r="AI1223" i="1" s="1"/>
  <c r="AH1224" i="1"/>
  <c r="AH1225" i="1"/>
  <c r="AH1226" i="1"/>
  <c r="AH1227" i="1"/>
  <c r="AH1228" i="1"/>
  <c r="AI1228" i="1" s="1"/>
  <c r="AH1229" i="1"/>
  <c r="AI1229" i="1" s="1"/>
  <c r="AH1230" i="1"/>
  <c r="AH1231" i="1"/>
  <c r="AH1232" i="1"/>
  <c r="AH1233" i="1"/>
  <c r="AI1233" i="1" s="1"/>
  <c r="AH1234" i="1"/>
  <c r="AH1235" i="1"/>
  <c r="AH1236" i="1"/>
  <c r="AH1237" i="1"/>
  <c r="AH1238" i="1"/>
  <c r="AI1238" i="1" s="1"/>
  <c r="AH1239" i="1"/>
  <c r="AI1239" i="1" s="1"/>
  <c r="AH1240" i="1"/>
  <c r="AH1241" i="1"/>
  <c r="AH1242" i="1"/>
  <c r="AI1242" i="1" s="1"/>
  <c r="AH1243" i="1"/>
  <c r="AH1244" i="1"/>
  <c r="AH1245" i="1"/>
  <c r="AI1245" i="1" s="1"/>
  <c r="AH1246" i="1"/>
  <c r="AH1247" i="1"/>
  <c r="AH1248" i="1"/>
  <c r="AH1249" i="1"/>
  <c r="AI1249" i="1" s="1"/>
  <c r="AH1250" i="1"/>
  <c r="AH1251" i="1"/>
  <c r="AH1252" i="1"/>
  <c r="AH1253" i="1"/>
  <c r="AH1254" i="1"/>
  <c r="AI1254" i="1" s="1"/>
  <c r="AH1255" i="1"/>
  <c r="AI1255" i="1" s="1"/>
  <c r="AH1256" i="1"/>
  <c r="AH1257" i="1"/>
  <c r="AH1258" i="1"/>
  <c r="AH1259" i="1"/>
  <c r="AH1260" i="1"/>
  <c r="AH1261" i="1"/>
  <c r="AI1261" i="1" s="1"/>
  <c r="AH1262" i="1"/>
  <c r="AH1263" i="1"/>
  <c r="AI1263" i="1" s="1"/>
  <c r="AH1264" i="1"/>
  <c r="AH1265" i="1"/>
  <c r="AI1265" i="1" s="1"/>
  <c r="AH1266" i="1"/>
  <c r="AH1267" i="1"/>
  <c r="AH1268" i="1"/>
  <c r="AH1269" i="1"/>
  <c r="AH1270" i="1"/>
  <c r="AI1270" i="1" s="1"/>
  <c r="AH1271" i="1"/>
  <c r="AI1271" i="1" s="1"/>
  <c r="AH1272" i="1"/>
  <c r="AH1273" i="1"/>
  <c r="AH1274" i="1"/>
  <c r="AH1275" i="1"/>
  <c r="AH1276" i="1"/>
  <c r="AH1277" i="1"/>
  <c r="AI1277" i="1" s="1"/>
  <c r="AH1278" i="1"/>
  <c r="AH1279" i="1"/>
  <c r="AH1280" i="1"/>
  <c r="AH1281" i="1"/>
  <c r="AI1281" i="1" s="1"/>
  <c r="AH1282" i="1"/>
  <c r="AH1283" i="1"/>
  <c r="AH1284" i="1"/>
  <c r="AH1285" i="1"/>
  <c r="AH1286" i="1"/>
  <c r="AI1286" i="1" s="1"/>
  <c r="AH1287" i="1"/>
  <c r="AI1287" i="1" s="1"/>
  <c r="AH1288" i="1"/>
  <c r="AH1289" i="1"/>
  <c r="AH1290" i="1"/>
  <c r="AH1291" i="1"/>
  <c r="AH1292" i="1"/>
  <c r="AH1293" i="1"/>
  <c r="AI1293" i="1" s="1"/>
  <c r="AH1294" i="1"/>
  <c r="AH1295" i="1"/>
  <c r="AH1296" i="1"/>
  <c r="AH1297" i="1"/>
  <c r="AI1297" i="1" s="1"/>
  <c r="AH1298" i="1"/>
  <c r="AI1298" i="1" s="1"/>
  <c r="AH1299" i="1"/>
  <c r="AH1300" i="1"/>
  <c r="AH1301" i="1"/>
  <c r="AH1302" i="1"/>
  <c r="AI1302" i="1" s="1"/>
  <c r="AH1303" i="1"/>
  <c r="AI1303" i="1" s="1"/>
  <c r="AH1304" i="1"/>
  <c r="AH1305" i="1"/>
  <c r="AH1306" i="1"/>
  <c r="AH1307" i="1"/>
  <c r="AH1308" i="1"/>
  <c r="AH1309" i="1"/>
  <c r="AI1309" i="1" s="1"/>
  <c r="AH1310" i="1"/>
  <c r="AH1311" i="1"/>
  <c r="AI1311" i="1" s="1"/>
  <c r="AH1312" i="1"/>
  <c r="AH1313" i="1"/>
  <c r="AI1313" i="1" s="1"/>
  <c r="AH1314" i="1"/>
  <c r="AH1315" i="1"/>
  <c r="AH1316" i="1"/>
  <c r="AH1317" i="1"/>
  <c r="AH1318" i="1"/>
  <c r="AH1319" i="1"/>
  <c r="AI1319" i="1" s="1"/>
  <c r="AH1320" i="1"/>
  <c r="AH1321" i="1"/>
  <c r="AH1322" i="1"/>
  <c r="AH1323" i="1"/>
  <c r="AH1324" i="1"/>
  <c r="AI1324" i="1" s="1"/>
  <c r="AH1325" i="1"/>
  <c r="AI1325" i="1" s="1"/>
  <c r="AH1326" i="1"/>
  <c r="AH1327" i="1"/>
  <c r="AI1327" i="1" s="1"/>
  <c r="AH1328" i="1"/>
  <c r="AH1329" i="1"/>
  <c r="AI1329" i="1" s="1"/>
  <c r="AH1330" i="1"/>
  <c r="AH1331" i="1"/>
  <c r="AH1332" i="1"/>
  <c r="AH1333" i="1"/>
  <c r="AH1334" i="1"/>
  <c r="AI1334" i="1" s="1"/>
  <c r="AH1335" i="1"/>
  <c r="AH1336" i="1"/>
  <c r="AH1337" i="1"/>
  <c r="AH1338" i="1"/>
  <c r="AI1338" i="1" s="1"/>
  <c r="AH1339" i="1"/>
  <c r="AH1340" i="1"/>
  <c r="AH1341" i="1"/>
  <c r="AI1341" i="1" s="1"/>
  <c r="AH1342" i="1"/>
  <c r="AH1343" i="1"/>
  <c r="AH1344" i="1"/>
  <c r="AH1345" i="1"/>
  <c r="AI1345" i="1" s="1"/>
  <c r="AH1346" i="1"/>
  <c r="AH1347" i="1"/>
  <c r="AH1348" i="1"/>
  <c r="AH1349" i="1"/>
  <c r="AH1350" i="1"/>
  <c r="AH1351" i="1"/>
  <c r="AI1351" i="1" s="1"/>
  <c r="AH1352" i="1"/>
  <c r="AH1353" i="1"/>
  <c r="AH1354" i="1"/>
  <c r="AI1354" i="1" s="1"/>
  <c r="AH1355" i="1"/>
  <c r="AH1356" i="1"/>
  <c r="AH1357" i="1"/>
  <c r="AI1357" i="1" s="1"/>
  <c r="AH1358" i="1"/>
  <c r="AH1359" i="1"/>
  <c r="AH1360" i="1"/>
  <c r="AH1361" i="1"/>
  <c r="AI1361" i="1" s="1"/>
  <c r="AH1362" i="1"/>
  <c r="AH1363" i="1"/>
  <c r="AH1364" i="1"/>
  <c r="AH1365" i="1"/>
  <c r="AH1366" i="1"/>
  <c r="AI1366" i="1" s="1"/>
  <c r="AH1367" i="1"/>
  <c r="AI1367" i="1" s="1"/>
  <c r="AH1368" i="1"/>
  <c r="AH1369" i="1"/>
  <c r="AH1370" i="1"/>
  <c r="AH1371" i="1"/>
  <c r="AH1372" i="1"/>
  <c r="AH1373" i="1"/>
  <c r="AI1373" i="1" s="1"/>
  <c r="AH1374" i="1"/>
  <c r="AH1375" i="1"/>
  <c r="AI1375" i="1" s="1"/>
  <c r="AH1376" i="1"/>
  <c r="AH1377" i="1"/>
  <c r="AI1377" i="1" s="1"/>
  <c r="AH1378" i="1"/>
  <c r="AI1378" i="1" s="1"/>
  <c r="AH1379" i="1"/>
  <c r="AH1380" i="1"/>
  <c r="AH1381" i="1"/>
  <c r="AH1382" i="1"/>
  <c r="AI1382" i="1" s="1"/>
  <c r="AH1383" i="1"/>
  <c r="AH1384" i="1"/>
  <c r="AH1385" i="1"/>
  <c r="AH1386" i="1"/>
  <c r="AH1387" i="1"/>
  <c r="AH1388" i="1"/>
  <c r="AH1389" i="1"/>
  <c r="AI1389" i="1" s="1"/>
  <c r="AH1390" i="1"/>
  <c r="AH1391" i="1"/>
  <c r="AI1391" i="1" s="1"/>
  <c r="AH1392" i="1"/>
  <c r="AH1393" i="1"/>
  <c r="AI1393" i="1" s="1"/>
  <c r="AH1394" i="1"/>
  <c r="AH1395" i="1"/>
  <c r="AH1396" i="1"/>
  <c r="AH1397" i="1"/>
  <c r="AH1398" i="1"/>
  <c r="AI1398" i="1" s="1"/>
  <c r="AH1399" i="1"/>
  <c r="AI1399" i="1" s="1"/>
  <c r="AH1400" i="1"/>
  <c r="AH1401" i="1"/>
  <c r="AH1402" i="1"/>
  <c r="AH1403" i="1"/>
  <c r="AH1404" i="1"/>
  <c r="AI1404" i="1" s="1"/>
  <c r="AH1405" i="1"/>
  <c r="AI1405" i="1" s="1"/>
  <c r="AH1406" i="1"/>
  <c r="AH1407" i="1"/>
  <c r="AI1407" i="1" s="1"/>
  <c r="AH1408" i="1"/>
  <c r="AH1409" i="1"/>
  <c r="AI1409" i="1" s="1"/>
  <c r="AH1410" i="1"/>
  <c r="AH1411" i="1"/>
  <c r="AH1412" i="1"/>
  <c r="AH1413" i="1"/>
  <c r="AH1414" i="1"/>
  <c r="AI1414" i="1" s="1"/>
  <c r="AH1415" i="1"/>
  <c r="AI1415" i="1" s="1"/>
  <c r="AH1416" i="1"/>
  <c r="AH1417" i="1"/>
  <c r="AH1418" i="1"/>
  <c r="AH1419" i="1"/>
  <c r="AH1420" i="1"/>
  <c r="AI1420" i="1" s="1"/>
  <c r="AH1421" i="1"/>
  <c r="AI1421" i="1" s="1"/>
  <c r="AH1422" i="1"/>
  <c r="AH1423" i="1"/>
  <c r="AI1423" i="1" s="1"/>
  <c r="AH1424" i="1"/>
  <c r="AH1425" i="1"/>
  <c r="AI1425" i="1" s="1"/>
  <c r="AH1426" i="1"/>
  <c r="AH1427" i="1"/>
  <c r="AH1428" i="1"/>
  <c r="AH1429" i="1"/>
  <c r="AI1429" i="1" s="1"/>
  <c r="AH1430" i="1"/>
  <c r="AI1430" i="1" s="1"/>
  <c r="AH1431" i="1"/>
  <c r="AI1431" i="1" s="1"/>
  <c r="AH1432" i="1"/>
  <c r="AH1433" i="1"/>
  <c r="AH1434" i="1"/>
  <c r="AH1435" i="1"/>
  <c r="AH1436" i="1"/>
  <c r="AH1437" i="1"/>
  <c r="AI1437" i="1" s="1"/>
  <c r="AH1438" i="1"/>
  <c r="AH1439" i="1"/>
  <c r="AI1439" i="1" s="1"/>
  <c r="AH1440" i="1"/>
  <c r="AH1441" i="1"/>
  <c r="AI1441" i="1" s="1"/>
  <c r="AH1442" i="1"/>
  <c r="AI1442" i="1" s="1"/>
  <c r="AH1443" i="1"/>
  <c r="AH1444" i="1"/>
  <c r="AH1445" i="1"/>
  <c r="AH1446" i="1"/>
  <c r="AI1446" i="1" s="1"/>
  <c r="AH1447" i="1"/>
  <c r="AH1448" i="1"/>
  <c r="AH1449" i="1"/>
  <c r="AH1450" i="1"/>
  <c r="AI1450" i="1" s="1"/>
  <c r="AH1451" i="1"/>
  <c r="AH1452" i="1"/>
  <c r="AH1453" i="1"/>
  <c r="AI1453" i="1" s="1"/>
  <c r="AH1454" i="1"/>
  <c r="AH1455" i="1"/>
  <c r="AH1456" i="1"/>
  <c r="AH1457" i="1"/>
  <c r="AI1457" i="1" s="1"/>
  <c r="AH1458" i="1"/>
  <c r="AI1458" i="1" s="1"/>
  <c r="AH1459" i="1"/>
  <c r="AH1460" i="1"/>
  <c r="AH1461" i="1"/>
  <c r="AH1462" i="1"/>
  <c r="AI1462" i="1" s="1"/>
  <c r="AH1463" i="1"/>
  <c r="AI1463" i="1" s="1"/>
  <c r="AH1464" i="1"/>
  <c r="AH1465" i="1"/>
  <c r="AH1466" i="1"/>
  <c r="AH1467" i="1"/>
  <c r="AH1468" i="1"/>
  <c r="AI1468" i="1" s="1"/>
  <c r="AH1469" i="1"/>
  <c r="AI1469" i="1" s="1"/>
  <c r="AH1470" i="1"/>
  <c r="AH1471" i="1"/>
  <c r="AH1472" i="1"/>
  <c r="AH1473" i="1"/>
  <c r="AI1473" i="1" s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I1484" i="1" s="1"/>
  <c r="AH1485" i="1"/>
  <c r="AI1485" i="1" s="1"/>
  <c r="AH1486" i="1"/>
  <c r="AH1487" i="1"/>
  <c r="AH1488" i="1"/>
  <c r="AH1489" i="1"/>
  <c r="AI1489" i="1" s="1"/>
  <c r="AH1490" i="1"/>
  <c r="AH1491" i="1"/>
  <c r="AH1492" i="1"/>
  <c r="AH1493" i="1"/>
  <c r="AH1494" i="1"/>
  <c r="AI1494" i="1" s="1"/>
  <c r="AH1495" i="1"/>
  <c r="AI1495" i="1" s="1"/>
  <c r="AH1496" i="1"/>
  <c r="AH1497" i="1"/>
  <c r="AH1498" i="1"/>
  <c r="AH1499" i="1"/>
  <c r="AH1500" i="1"/>
  <c r="AH1501" i="1"/>
  <c r="AI1501" i="1" s="1"/>
  <c r="AH1502" i="1"/>
  <c r="AH1503" i="1"/>
  <c r="AI1503" i="1" s="1"/>
  <c r="AH1504" i="1"/>
  <c r="AH1505" i="1"/>
  <c r="AI1505" i="1" s="1"/>
  <c r="AH1506" i="1"/>
  <c r="AH1507" i="1"/>
  <c r="AH1508" i="1"/>
  <c r="AH1509" i="1"/>
  <c r="AH1510" i="1"/>
  <c r="AI1510" i="1" s="1"/>
  <c r="AH1511" i="1"/>
  <c r="AI1511" i="1" s="1"/>
  <c r="AH1512" i="1"/>
  <c r="AH1513" i="1"/>
  <c r="AH1514" i="1"/>
  <c r="AH1515" i="1"/>
  <c r="AH1516" i="1"/>
  <c r="AH1517" i="1"/>
  <c r="AH1518" i="1"/>
  <c r="AH1519" i="1"/>
  <c r="AH1520" i="1"/>
  <c r="AH1521" i="1"/>
  <c r="AI1521" i="1" s="1"/>
  <c r="AH1522" i="1"/>
  <c r="AI1522" i="1" s="1"/>
  <c r="AH1523" i="1"/>
  <c r="AH1524" i="1"/>
  <c r="AH1525" i="1"/>
  <c r="AH1526" i="1"/>
  <c r="AI1526" i="1" s="1"/>
  <c r="AH1527" i="1"/>
  <c r="AI1527" i="1" s="1"/>
  <c r="AH1528" i="1"/>
  <c r="AH1529" i="1"/>
  <c r="AH1530" i="1"/>
  <c r="AH1531" i="1"/>
  <c r="AH1532" i="1"/>
  <c r="AH1533" i="1"/>
  <c r="AH1534" i="1"/>
  <c r="AH1535" i="1"/>
  <c r="AH1536" i="1"/>
  <c r="AH1537" i="1"/>
  <c r="AI1537" i="1" s="1"/>
  <c r="AH1538" i="1"/>
  <c r="AI1538" i="1" s="1"/>
  <c r="AH1539" i="1"/>
  <c r="AH1540" i="1"/>
  <c r="AH1541" i="1"/>
  <c r="AH1542" i="1"/>
  <c r="AI1542" i="1" s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I1553" i="1" s="1"/>
  <c r="AH1554" i="1"/>
  <c r="AH1555" i="1"/>
  <c r="AH1556" i="1"/>
  <c r="AH1557" i="1"/>
  <c r="AH1558" i="1"/>
  <c r="AH1559" i="1"/>
  <c r="AI1559" i="1" s="1"/>
  <c r="AH1560" i="1"/>
  <c r="AH1561" i="1"/>
  <c r="AH1562" i="1"/>
  <c r="AH1563" i="1"/>
  <c r="AH1564" i="1"/>
  <c r="AH1565" i="1"/>
  <c r="AH1566" i="1"/>
  <c r="AH1567" i="1"/>
  <c r="AH1568" i="1"/>
  <c r="AH1569" i="1"/>
  <c r="AI1569" i="1" s="1"/>
  <c r="AH1570" i="1"/>
  <c r="AI1570" i="1" s="1"/>
  <c r="AH1571" i="1"/>
  <c r="AH1572" i="1"/>
  <c r="AH1573" i="1"/>
  <c r="AH1574" i="1"/>
  <c r="AI1574" i="1" s="1"/>
  <c r="AH1575" i="1"/>
  <c r="AH1576" i="1"/>
  <c r="AH1577" i="1"/>
  <c r="AH1578" i="1"/>
  <c r="AI1578" i="1" s="1"/>
  <c r="AH1579" i="1"/>
  <c r="AH1580" i="1"/>
  <c r="AH1581" i="1"/>
  <c r="AH1582" i="1"/>
  <c r="AH1583" i="1"/>
  <c r="AI1583" i="1" s="1"/>
  <c r="AH1584" i="1"/>
  <c r="AH1585" i="1"/>
  <c r="AI1585" i="1" s="1"/>
  <c r="AH1586" i="1"/>
  <c r="AH1587" i="1"/>
  <c r="AH1588" i="1"/>
  <c r="AH1589" i="1"/>
  <c r="AH1590" i="1"/>
  <c r="AH1591" i="1"/>
  <c r="AI1591" i="1" s="1"/>
  <c r="AH1592" i="1"/>
  <c r="AH1593" i="1"/>
  <c r="AH1594" i="1"/>
  <c r="AI1594" i="1" s="1"/>
  <c r="AH1595" i="1"/>
  <c r="AH1596" i="1"/>
  <c r="AI1596" i="1" s="1"/>
  <c r="AH1597" i="1"/>
  <c r="AH1598" i="1"/>
  <c r="AH1599" i="1"/>
  <c r="AH1600" i="1"/>
  <c r="AH1601" i="1"/>
  <c r="AI1601" i="1" s="1"/>
  <c r="AH1602" i="1"/>
  <c r="AH1603" i="1"/>
  <c r="AH1604" i="1"/>
  <c r="AH1605" i="1"/>
  <c r="AH1606" i="1"/>
  <c r="AH1607" i="1"/>
  <c r="AI1607" i="1" s="1"/>
  <c r="AH1608" i="1"/>
  <c r="AH1609" i="1"/>
  <c r="AH1610" i="1"/>
  <c r="AI1610" i="1" s="1"/>
  <c r="AH1611" i="1"/>
  <c r="AH1612" i="1"/>
  <c r="AI1612" i="1" s="1"/>
  <c r="AH1613" i="1"/>
  <c r="AH1614" i="1"/>
  <c r="AH1615" i="1"/>
  <c r="AH1616" i="1"/>
  <c r="AH1617" i="1"/>
  <c r="AI1617" i="1" s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I1628" i="1" s="1"/>
  <c r="AH1629" i="1"/>
  <c r="AH1630" i="1"/>
  <c r="AH1631" i="1"/>
  <c r="AH1632" i="1"/>
  <c r="AH1633" i="1"/>
  <c r="AI1633" i="1" s="1"/>
  <c r="AH1634" i="1"/>
  <c r="AI1634" i="1" s="1"/>
  <c r="AH1635" i="1"/>
  <c r="AH1636" i="1"/>
  <c r="AH1637" i="1"/>
  <c r="AH1638" i="1"/>
  <c r="AI1638" i="1" s="1"/>
  <c r="AH1639" i="1"/>
  <c r="AI1639" i="1" s="1"/>
  <c r="AH1640" i="1"/>
  <c r="AH1641" i="1"/>
  <c r="AH1642" i="1"/>
  <c r="AH1643" i="1"/>
  <c r="AH1644" i="1"/>
  <c r="AH1645" i="1"/>
  <c r="AH1646" i="1"/>
  <c r="AH1647" i="1"/>
  <c r="AH1648" i="1"/>
  <c r="AH1649" i="1"/>
  <c r="AI1649" i="1" s="1"/>
  <c r="AH1650" i="1"/>
  <c r="AI1650" i="1" s="1"/>
  <c r="AH1651" i="1"/>
  <c r="AH1652" i="1"/>
  <c r="AH1653" i="1"/>
  <c r="AH1654" i="1"/>
  <c r="AI1654" i="1" s="1"/>
  <c r="AH1655" i="1"/>
  <c r="AI1655" i="1" s="1"/>
  <c r="AH1656" i="1"/>
  <c r="AH1657" i="1"/>
  <c r="AH1658" i="1"/>
  <c r="AH1659" i="1"/>
  <c r="AH1660" i="1"/>
  <c r="AH1661" i="1"/>
  <c r="AH1662" i="1"/>
  <c r="AH1663" i="1"/>
  <c r="AH1664" i="1"/>
  <c r="AH1665" i="1"/>
  <c r="AI1665" i="1" s="1"/>
  <c r="AH1666" i="1"/>
  <c r="AH1667" i="1"/>
  <c r="AH1668" i="1"/>
  <c r="AH1669" i="1"/>
  <c r="AH1670" i="1"/>
  <c r="AI1670" i="1" s="1"/>
  <c r="AH1671" i="1"/>
  <c r="AI1671" i="1" s="1"/>
  <c r="AH1672" i="1"/>
  <c r="AH1673" i="1"/>
  <c r="AH1674" i="1"/>
  <c r="AH1675" i="1"/>
  <c r="AH1676" i="1"/>
  <c r="AH1677" i="1"/>
  <c r="AH1678" i="1"/>
  <c r="AH1679" i="1"/>
  <c r="AI1679" i="1" s="1"/>
  <c r="AH1680" i="1"/>
  <c r="AH1681" i="1"/>
  <c r="AH1682" i="1"/>
  <c r="AH1683" i="1"/>
  <c r="AH1684" i="1"/>
  <c r="AH1685" i="1"/>
  <c r="AH1686" i="1"/>
  <c r="AH1687" i="1"/>
  <c r="AI1687" i="1" s="1"/>
  <c r="AH1688" i="1"/>
  <c r="AH1689" i="1"/>
  <c r="AH1690" i="1"/>
  <c r="AH1691" i="1"/>
  <c r="AH1692" i="1"/>
  <c r="AH1693" i="1"/>
  <c r="AH1694" i="1"/>
  <c r="AI1694" i="1" s="1"/>
  <c r="AH1695" i="1"/>
  <c r="AI1695" i="1" s="1"/>
  <c r="AH1696" i="1"/>
  <c r="AH1697" i="1"/>
  <c r="AH1698" i="1"/>
  <c r="AH1699" i="1"/>
  <c r="AH1700" i="1"/>
  <c r="AH1701" i="1"/>
  <c r="AI1701" i="1" s="1"/>
  <c r="AH1702" i="1"/>
  <c r="AH1703" i="1"/>
  <c r="AI1703" i="1" s="1"/>
  <c r="AH1704" i="1"/>
  <c r="AH1705" i="1"/>
  <c r="AH1706" i="1"/>
  <c r="AH1707" i="1"/>
  <c r="AH1708" i="1"/>
  <c r="AI1708" i="1" s="1"/>
  <c r="AH1709" i="1"/>
  <c r="AH1710" i="1"/>
  <c r="AI1710" i="1" s="1"/>
  <c r="AH1711" i="1"/>
  <c r="AI1711" i="1" s="1"/>
  <c r="AH1712" i="1"/>
  <c r="AH1713" i="1"/>
  <c r="AH1714" i="1"/>
  <c r="AI1714" i="1" s="1"/>
  <c r="AH1715" i="1"/>
  <c r="AH1716" i="1"/>
  <c r="AH1717" i="1"/>
  <c r="AH1718" i="1"/>
  <c r="AI1718" i="1" s="1"/>
  <c r="AH1719" i="1"/>
  <c r="AH1720" i="1"/>
  <c r="AH1721" i="1"/>
  <c r="AH1722" i="1"/>
  <c r="AH1723" i="1"/>
  <c r="AH1724" i="1"/>
  <c r="AI1724" i="1" s="1"/>
  <c r="AH1725" i="1"/>
  <c r="AH1726" i="1"/>
  <c r="AI1726" i="1" s="1"/>
  <c r="AH1727" i="1"/>
  <c r="AI1727" i="1" s="1"/>
  <c r="AH1728" i="1"/>
  <c r="AH1729" i="1"/>
  <c r="AH1730" i="1"/>
  <c r="AI1730" i="1" s="1"/>
  <c r="AH1731" i="1"/>
  <c r="AH1732" i="1"/>
  <c r="AH1733" i="1"/>
  <c r="AH1734" i="1"/>
  <c r="AH1735" i="1"/>
  <c r="AI1735" i="1" s="1"/>
  <c r="AH1736" i="1"/>
  <c r="AH1737" i="1"/>
  <c r="AH1738" i="1"/>
  <c r="AH1739" i="1"/>
  <c r="AH1740" i="1"/>
  <c r="AH1741" i="1"/>
  <c r="AH1742" i="1"/>
  <c r="AI1742" i="1" s="1"/>
  <c r="AH1743" i="1"/>
  <c r="AH1744" i="1"/>
  <c r="AH1745" i="1"/>
  <c r="AH1746" i="1"/>
  <c r="AH1747" i="1"/>
  <c r="AI1747" i="1" s="1"/>
  <c r="AH1748" i="1"/>
  <c r="AH1749" i="1"/>
  <c r="AH1750" i="1"/>
  <c r="AH1751" i="1"/>
  <c r="AI1751" i="1" s="1"/>
  <c r="AH1752" i="1"/>
  <c r="AH1753" i="1"/>
  <c r="AH1754" i="1"/>
  <c r="AH1755" i="1"/>
  <c r="AH1756" i="1"/>
  <c r="AI1756" i="1" s="1"/>
  <c r="AH1757" i="1"/>
  <c r="AH1758" i="1"/>
  <c r="AI1758" i="1" s="1"/>
  <c r="AH1759" i="1"/>
  <c r="AI1759" i="1" s="1"/>
  <c r="AH1760" i="1"/>
  <c r="AH1761" i="1"/>
  <c r="AH1762" i="1"/>
  <c r="AI1762" i="1" s="1"/>
  <c r="AH1763" i="1"/>
  <c r="AI1763" i="1" s="1"/>
  <c r="AH1764" i="1"/>
  <c r="AH1765" i="1"/>
  <c r="AH1766" i="1"/>
  <c r="AH1767" i="1"/>
  <c r="AH1768" i="1"/>
  <c r="AH1769" i="1"/>
  <c r="AH1770" i="1"/>
  <c r="AH1771" i="1"/>
  <c r="AH1772" i="1"/>
  <c r="AI1772" i="1" s="1"/>
  <c r="AH1773" i="1"/>
  <c r="AH1774" i="1"/>
  <c r="AI1774" i="1" s="1"/>
  <c r="AH1775" i="1"/>
  <c r="AH1776" i="1"/>
  <c r="AH1777" i="1"/>
  <c r="AH1778" i="1"/>
  <c r="AH1779" i="1"/>
  <c r="AI1779" i="1" s="1"/>
  <c r="AH1780" i="1"/>
  <c r="AH1781" i="1"/>
  <c r="AH1782" i="1"/>
  <c r="AH1783" i="1"/>
  <c r="AI1783" i="1" s="1"/>
  <c r="AH1784" i="1"/>
  <c r="AH1785" i="1"/>
  <c r="AH1786" i="1"/>
  <c r="AI1786" i="1" s="1"/>
  <c r="AH1787" i="1"/>
  <c r="AH1788" i="1"/>
  <c r="AI1788" i="1" s="1"/>
  <c r="AH1789" i="1"/>
  <c r="AH1790" i="1"/>
  <c r="AI1790" i="1" s="1"/>
  <c r="AH1791" i="1"/>
  <c r="AI1791" i="1" s="1"/>
  <c r="AH1792" i="1"/>
  <c r="AH1793" i="1"/>
  <c r="AH1794" i="1"/>
  <c r="AH1795" i="1"/>
  <c r="AH1796" i="1"/>
  <c r="AH1797" i="1"/>
  <c r="AI1797" i="1" s="1"/>
  <c r="AH1798" i="1"/>
  <c r="AH1799" i="1"/>
  <c r="AI1799" i="1" s="1"/>
  <c r="AH1800" i="1"/>
  <c r="AH1801" i="1"/>
  <c r="AH1802" i="1"/>
  <c r="AI1802" i="1" s="1"/>
  <c r="AH1803" i="1"/>
  <c r="AH1804" i="1"/>
  <c r="AH1805" i="1"/>
  <c r="AH1806" i="1"/>
  <c r="AI1806" i="1" s="1"/>
  <c r="AH1807" i="1"/>
  <c r="AH1808" i="1"/>
  <c r="AH1809" i="1"/>
  <c r="AH1810" i="1"/>
  <c r="AH1811" i="1"/>
  <c r="AH1812" i="1"/>
  <c r="AH1813" i="1"/>
  <c r="AH1814" i="1"/>
  <c r="AI1814" i="1" s="1"/>
  <c r="AH1815" i="1"/>
  <c r="AI1815" i="1" s="1"/>
  <c r="AH1816" i="1"/>
  <c r="AH1817" i="1"/>
  <c r="AH1818" i="1"/>
  <c r="AH1819" i="1"/>
  <c r="AH1820" i="1"/>
  <c r="AH1821" i="1"/>
  <c r="AH1822" i="1"/>
  <c r="AI1822" i="1" s="1"/>
  <c r="AH1823" i="1"/>
  <c r="AH1824" i="1"/>
  <c r="AH1825" i="1"/>
  <c r="AH1826" i="1"/>
  <c r="AH1827" i="1"/>
  <c r="AI1827" i="1" s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I1838" i="1" s="1"/>
  <c r="AH1839" i="1"/>
  <c r="AH1840" i="1"/>
  <c r="AH1841" i="1"/>
  <c r="AH1842" i="1"/>
  <c r="AI1842" i="1" s="1"/>
  <c r="AH1843" i="1"/>
  <c r="AH1844" i="1"/>
  <c r="AH1845" i="1"/>
  <c r="AH1846" i="1"/>
  <c r="AH1847" i="1"/>
  <c r="AI1847" i="1" s="1"/>
  <c r="AH1848" i="1"/>
  <c r="AH1849" i="1"/>
  <c r="AH1850" i="1"/>
  <c r="AH1851" i="1"/>
  <c r="AH1852" i="1"/>
  <c r="AH1853" i="1"/>
  <c r="AH1854" i="1"/>
  <c r="AI1854" i="1" s="1"/>
  <c r="AH1855" i="1"/>
  <c r="AH1856" i="1"/>
  <c r="AH1857" i="1"/>
  <c r="AH1858" i="1"/>
  <c r="AI1858" i="1" s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I1870" i="1" s="1"/>
  <c r="AH1871" i="1"/>
  <c r="AI1871" i="1" s="1"/>
  <c r="AH1872" i="1"/>
  <c r="AH1873" i="1"/>
  <c r="AH1874" i="1"/>
  <c r="AI1874" i="1" s="1"/>
  <c r="AH1875" i="1"/>
  <c r="AH1876" i="1"/>
  <c r="AH1877" i="1"/>
  <c r="AH1878" i="1"/>
  <c r="AI1878" i="1" s="1"/>
  <c r="AH1879" i="1"/>
  <c r="AI1879" i="1" s="1"/>
  <c r="AH1880" i="1"/>
  <c r="AH1881" i="1"/>
  <c r="AH1882" i="1"/>
  <c r="AH1883" i="1"/>
  <c r="AH1884" i="1"/>
  <c r="AH1885" i="1"/>
  <c r="AH1886" i="1"/>
  <c r="AI1886" i="1" s="1"/>
  <c r="AH1887" i="1"/>
  <c r="AI1887" i="1" s="1"/>
  <c r="AH1888" i="1"/>
  <c r="AH1889" i="1"/>
  <c r="AH1890" i="1"/>
  <c r="AH1891" i="1"/>
  <c r="AH1892" i="1"/>
  <c r="AH1893" i="1"/>
  <c r="AH1894" i="1"/>
  <c r="AH1895" i="1"/>
  <c r="AI1895" i="1" s="1"/>
  <c r="AH1896" i="1"/>
  <c r="AH1897" i="1"/>
  <c r="AH1898" i="1"/>
  <c r="AH1899" i="1"/>
  <c r="AH1900" i="1"/>
  <c r="AI1900" i="1" s="1"/>
  <c r="AH1901" i="1"/>
  <c r="AH1902" i="1"/>
  <c r="AI1902" i="1" s="1"/>
  <c r="AH1903" i="1"/>
  <c r="AI1903" i="1" s="1"/>
  <c r="AH1904" i="1"/>
  <c r="AH1905" i="1"/>
  <c r="AH1906" i="1"/>
  <c r="AH1907" i="1"/>
  <c r="AH1908" i="1"/>
  <c r="AH1909" i="1"/>
  <c r="AI1909" i="1" s="1"/>
  <c r="AH1910" i="1"/>
  <c r="AI1910" i="1" s="1"/>
  <c r="AH1911" i="1"/>
  <c r="AH1912" i="1"/>
  <c r="AH1913" i="1"/>
  <c r="AH1914" i="1"/>
  <c r="AH1915" i="1"/>
  <c r="AH1916" i="1"/>
  <c r="AI1916" i="1" s="1"/>
  <c r="AH1917" i="1"/>
  <c r="AH1918" i="1"/>
  <c r="AI1918" i="1" s="1"/>
  <c r="AH1919" i="1"/>
  <c r="AI1919" i="1" s="1"/>
  <c r="AH1920" i="1"/>
  <c r="AH1921" i="1"/>
  <c r="AH1922" i="1"/>
  <c r="AH1923" i="1"/>
  <c r="AI1923" i="1" s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I1934" i="1" s="1"/>
  <c r="AH1935" i="1"/>
  <c r="AH1936" i="1"/>
  <c r="AH1937" i="1"/>
  <c r="AH1938" i="1"/>
  <c r="AH1939" i="1"/>
  <c r="AH1940" i="1"/>
  <c r="AH1941" i="1"/>
  <c r="AH1942" i="1"/>
  <c r="AH1943" i="1"/>
  <c r="AI1943" i="1" s="1"/>
  <c r="AH1944" i="1"/>
  <c r="AH1945" i="1"/>
  <c r="AH1946" i="1"/>
  <c r="AH1947" i="1"/>
  <c r="AH1948" i="1"/>
  <c r="AH1949" i="1"/>
  <c r="AH1950" i="1"/>
  <c r="AI1950" i="1" s="1"/>
  <c r="AH1951" i="1"/>
  <c r="AH1952" i="1"/>
  <c r="AH1953" i="1"/>
  <c r="AH1954" i="1"/>
  <c r="AH1955" i="1"/>
  <c r="AH1956" i="1"/>
  <c r="AH1957" i="1"/>
  <c r="AH1958" i="1"/>
  <c r="AI1958" i="1" s="1"/>
  <c r="AH1959" i="1"/>
  <c r="AI1959" i="1" s="1"/>
  <c r="AH1960" i="1"/>
  <c r="AH1961" i="1"/>
  <c r="AH1962" i="1"/>
  <c r="AH1963" i="1"/>
  <c r="AH1964" i="1"/>
  <c r="AI1964" i="1" s="1"/>
  <c r="AH1965" i="1"/>
  <c r="AH1966" i="1"/>
  <c r="AI1966" i="1" s="1"/>
  <c r="AH1967" i="1"/>
  <c r="AI1967" i="1" s="1"/>
  <c r="AH1968" i="1"/>
  <c r="AH1969" i="1"/>
  <c r="AH1970" i="1"/>
  <c r="AH1971" i="1"/>
  <c r="AH1972" i="1"/>
  <c r="AH1973" i="1"/>
  <c r="AH1974" i="1"/>
  <c r="AH1975" i="1"/>
  <c r="AI1975" i="1" s="1"/>
  <c r="AH1976" i="1"/>
  <c r="AH1977" i="1"/>
  <c r="AH1978" i="1"/>
  <c r="AH1979" i="1"/>
  <c r="AH1980" i="1"/>
  <c r="AI1980" i="1" s="1"/>
  <c r="AH1981" i="1"/>
  <c r="AI1981" i="1" s="1"/>
  <c r="AH1982" i="1"/>
  <c r="AI1982" i="1" s="1"/>
  <c r="AH1983" i="1"/>
  <c r="AI1983" i="1" s="1"/>
  <c r="AH1984" i="1"/>
  <c r="AI1984" i="1" s="1"/>
  <c r="AH1985" i="1"/>
  <c r="AI1985" i="1" s="1"/>
  <c r="AH1986" i="1"/>
  <c r="AI1986" i="1" s="1"/>
  <c r="AH1987" i="1"/>
  <c r="AI1987" i="1" s="1"/>
  <c r="AH1988" i="1"/>
  <c r="AI1988" i="1" s="1"/>
  <c r="AH1989" i="1"/>
  <c r="AI1989" i="1" s="1"/>
  <c r="AH1990" i="1"/>
  <c r="AI1990" i="1" s="1"/>
  <c r="AH1991" i="1"/>
  <c r="AI1991" i="1" s="1"/>
  <c r="AH1992" i="1"/>
  <c r="AI1992" i="1" s="1"/>
  <c r="AH1993" i="1"/>
  <c r="AI1993" i="1" s="1"/>
  <c r="AH1994" i="1"/>
  <c r="AI1994" i="1" s="1"/>
  <c r="AH1995" i="1"/>
  <c r="AI1995" i="1" s="1"/>
  <c r="AH1996" i="1"/>
  <c r="AI1996" i="1" s="1"/>
  <c r="AH1997" i="1"/>
  <c r="AI1997" i="1" s="1"/>
  <c r="AH1998" i="1"/>
  <c r="AI1998" i="1" s="1"/>
  <c r="AH1999" i="1"/>
  <c r="AI1999" i="1" s="1"/>
  <c r="AH2000" i="1"/>
  <c r="AI2000" i="1" s="1"/>
  <c r="AH2001" i="1"/>
  <c r="AI2001" i="1" s="1"/>
  <c r="U1981" i="1"/>
  <c r="V1981" i="1" s="1"/>
  <c r="U1991" i="1"/>
  <c r="V1991" i="1" s="1"/>
  <c r="U1985" i="1"/>
  <c r="V1985" i="1" s="1"/>
  <c r="U1984" i="1"/>
  <c r="V1984" i="1" s="1"/>
  <c r="U1982" i="1"/>
  <c r="V1982" i="1" s="1"/>
  <c r="U1990" i="1"/>
  <c r="V1990" i="1" s="1"/>
  <c r="U1986" i="1"/>
  <c r="V1986" i="1" s="1"/>
  <c r="U1983" i="1"/>
  <c r="V1983" i="1" s="1"/>
  <c r="U2001" i="1"/>
  <c r="V2001" i="1" s="1"/>
  <c r="U1996" i="1"/>
  <c r="V1996" i="1" s="1"/>
  <c r="U1995" i="1"/>
  <c r="V1995" i="1" s="1"/>
  <c r="U1994" i="1"/>
  <c r="V1994" i="1" s="1"/>
  <c r="K1980" i="1"/>
  <c r="L1980" i="1"/>
  <c r="D1980" i="1" s="1"/>
  <c r="K1981" i="1"/>
  <c r="L1981" i="1"/>
  <c r="K1982" i="1"/>
  <c r="L1982" i="1"/>
  <c r="K1983" i="1"/>
  <c r="L1983" i="1"/>
  <c r="K1984" i="1"/>
  <c r="L1984" i="1"/>
  <c r="K1985" i="1"/>
  <c r="L1985" i="1"/>
  <c r="K1986" i="1"/>
  <c r="L1986" i="1"/>
  <c r="K1987" i="1"/>
  <c r="L1987" i="1"/>
  <c r="K1988" i="1"/>
  <c r="L1988" i="1"/>
  <c r="K1989" i="1"/>
  <c r="L1989" i="1"/>
  <c r="D1989" i="1" s="1"/>
  <c r="K1990" i="1"/>
  <c r="L1990" i="1"/>
  <c r="K1991" i="1"/>
  <c r="L1991" i="1"/>
  <c r="K1992" i="1"/>
  <c r="L1992" i="1"/>
  <c r="K1993" i="1"/>
  <c r="L1993" i="1"/>
  <c r="K1994" i="1"/>
  <c r="L1994" i="1"/>
  <c r="K1995" i="1"/>
  <c r="L1995" i="1"/>
  <c r="K1996" i="1"/>
  <c r="L1996" i="1"/>
  <c r="D1996" i="1" s="1"/>
  <c r="K1997" i="1"/>
  <c r="L1997" i="1"/>
  <c r="K1998" i="1"/>
  <c r="L1998" i="1"/>
  <c r="K1999" i="1"/>
  <c r="L1999" i="1"/>
  <c r="K2000" i="1"/>
  <c r="L2000" i="1"/>
  <c r="K2001" i="1"/>
  <c r="L2001" i="1"/>
  <c r="H1980" i="1"/>
  <c r="I1980" i="1"/>
  <c r="H1981" i="1"/>
  <c r="I1981" i="1"/>
  <c r="H1982" i="1"/>
  <c r="I1982" i="1"/>
  <c r="H1983" i="1"/>
  <c r="I1983" i="1"/>
  <c r="H1984" i="1"/>
  <c r="I1984" i="1"/>
  <c r="H1985" i="1"/>
  <c r="I1985" i="1"/>
  <c r="H1986" i="1"/>
  <c r="I1986" i="1"/>
  <c r="H1987" i="1"/>
  <c r="I1987" i="1"/>
  <c r="H1988" i="1"/>
  <c r="I1988" i="1"/>
  <c r="H1989" i="1"/>
  <c r="I1989" i="1"/>
  <c r="H1990" i="1"/>
  <c r="I1990" i="1"/>
  <c r="H1991" i="1"/>
  <c r="I1991" i="1"/>
  <c r="H1992" i="1"/>
  <c r="I1992" i="1"/>
  <c r="H1993" i="1"/>
  <c r="I1993" i="1"/>
  <c r="H1994" i="1"/>
  <c r="I1994" i="1"/>
  <c r="H1995" i="1"/>
  <c r="I1995" i="1"/>
  <c r="H1996" i="1"/>
  <c r="I1996" i="1"/>
  <c r="H1997" i="1"/>
  <c r="I1997" i="1"/>
  <c r="H1998" i="1"/>
  <c r="I1998" i="1"/>
  <c r="H1999" i="1"/>
  <c r="I1999" i="1"/>
  <c r="H2000" i="1"/>
  <c r="I2000" i="1"/>
  <c r="H2001" i="1"/>
  <c r="I2001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U1967" i="1"/>
  <c r="V1967" i="1" s="1"/>
  <c r="U1945" i="1"/>
  <c r="V1945" i="1" s="1"/>
  <c r="U1873" i="1"/>
  <c r="V1873" i="1" s="1"/>
  <c r="U1871" i="1"/>
  <c r="V1871" i="1" s="1"/>
  <c r="U1870" i="1"/>
  <c r="V1870" i="1" s="1"/>
  <c r="U1869" i="1"/>
  <c r="V1869" i="1" s="1"/>
  <c r="U1862" i="1"/>
  <c r="V1862" i="1" s="1"/>
  <c r="U1838" i="1"/>
  <c r="V1838" i="1" s="1"/>
  <c r="U1837" i="1"/>
  <c r="V1837" i="1" s="1"/>
  <c r="U1836" i="1"/>
  <c r="V1836" i="1" s="1"/>
  <c r="U1832" i="1"/>
  <c r="V1832" i="1" s="1"/>
  <c r="U1829" i="1"/>
  <c r="V1829" i="1" s="1"/>
  <c r="U1825" i="1"/>
  <c r="V1825" i="1" s="1"/>
  <c r="U1783" i="1"/>
  <c r="V1783" i="1" s="1"/>
  <c r="U1780" i="1"/>
  <c r="V1780" i="1" s="1"/>
  <c r="U1760" i="1"/>
  <c r="V1760" i="1" s="1"/>
  <c r="U1756" i="1"/>
  <c r="V1756" i="1" s="1"/>
  <c r="U1752" i="1"/>
  <c r="V1752" i="1" s="1"/>
  <c r="U1750" i="1"/>
  <c r="V1750" i="1" s="1"/>
  <c r="U1748" i="1"/>
  <c r="V1748" i="1" s="1"/>
  <c r="U1737" i="1"/>
  <c r="V1737" i="1" s="1"/>
  <c r="U1722" i="1"/>
  <c r="V1722" i="1" s="1"/>
  <c r="U1719" i="1"/>
  <c r="V1719" i="1" s="1"/>
  <c r="U1667" i="1"/>
  <c r="V1667" i="1" s="1"/>
  <c r="U1662" i="1"/>
  <c r="V1662" i="1" s="1"/>
  <c r="U1652" i="1"/>
  <c r="V1652" i="1" s="1"/>
  <c r="U1642" i="1"/>
  <c r="V1642" i="1" s="1"/>
  <c r="U1641" i="1"/>
  <c r="V1641" i="1" s="1"/>
  <c r="U1640" i="1"/>
  <c r="V1640" i="1" s="1"/>
  <c r="U1639" i="1"/>
  <c r="V1639" i="1" s="1"/>
  <c r="U1638" i="1"/>
  <c r="V1638" i="1" s="1"/>
  <c r="U1636" i="1"/>
  <c r="V1636" i="1" s="1"/>
  <c r="U1635" i="1"/>
  <c r="V1635" i="1" s="1"/>
  <c r="U1632" i="1"/>
  <c r="V1632" i="1" s="1"/>
  <c r="U1621" i="1"/>
  <c r="V1621" i="1" s="1"/>
  <c r="U1620" i="1"/>
  <c r="V1620" i="1" s="1"/>
  <c r="U1619" i="1"/>
  <c r="V1619" i="1" s="1"/>
  <c r="U1618" i="1"/>
  <c r="V1618" i="1" s="1"/>
  <c r="U1616" i="1"/>
  <c r="V1616" i="1" s="1"/>
  <c r="U1615" i="1"/>
  <c r="V1615" i="1" s="1"/>
  <c r="U1599" i="1"/>
  <c r="V1599" i="1" s="1"/>
  <c r="U1528" i="1"/>
  <c r="V1528" i="1" s="1"/>
  <c r="U1527" i="1"/>
  <c r="V1527" i="1" s="1"/>
  <c r="U1507" i="1"/>
  <c r="V1507" i="1" s="1"/>
  <c r="U1468" i="1"/>
  <c r="V1468" i="1" s="1"/>
  <c r="U1458" i="1"/>
  <c r="V1458" i="1" s="1"/>
  <c r="U1444" i="1"/>
  <c r="V1444" i="1" s="1"/>
  <c r="U1429" i="1"/>
  <c r="V1429" i="1" s="1"/>
  <c r="U1416" i="1"/>
  <c r="V1416" i="1" s="1"/>
  <c r="U1409" i="1"/>
  <c r="V1409" i="1" s="1"/>
  <c r="U1406" i="1"/>
  <c r="V1406" i="1" s="1"/>
  <c r="U1380" i="1"/>
  <c r="V1380" i="1" s="1"/>
  <c r="U1376" i="1"/>
  <c r="V1376" i="1" s="1"/>
  <c r="U1375" i="1"/>
  <c r="V1375" i="1" s="1"/>
  <c r="U1371" i="1"/>
  <c r="V1371" i="1" s="1"/>
  <c r="U1363" i="1"/>
  <c r="V1363" i="1" s="1"/>
  <c r="U1354" i="1"/>
  <c r="V1354" i="1" s="1"/>
  <c r="U1351" i="1"/>
  <c r="V1351" i="1" s="1"/>
  <c r="U1350" i="1"/>
  <c r="V1350" i="1" s="1"/>
  <c r="U1344" i="1"/>
  <c r="V1344" i="1" s="1"/>
  <c r="U1343" i="1"/>
  <c r="V1343" i="1" s="1"/>
  <c r="U1341" i="1"/>
  <c r="V1341" i="1" s="1"/>
  <c r="U1338" i="1"/>
  <c r="V1338" i="1" s="1"/>
  <c r="U1331" i="1"/>
  <c r="V1331" i="1" s="1"/>
  <c r="U1328" i="1"/>
  <c r="V1328" i="1" s="1"/>
  <c r="U1327" i="1"/>
  <c r="V1327" i="1" s="1"/>
  <c r="U1326" i="1"/>
  <c r="V1326" i="1" s="1"/>
  <c r="U1324" i="1"/>
  <c r="V1324" i="1" s="1"/>
  <c r="U1323" i="1"/>
  <c r="V1323" i="1" s="1"/>
  <c r="U1321" i="1"/>
  <c r="V1321" i="1" s="1"/>
  <c r="U1320" i="1"/>
  <c r="V1320" i="1" s="1"/>
  <c r="U1305" i="1"/>
  <c r="V1305" i="1" s="1"/>
  <c r="U1287" i="1"/>
  <c r="V1287" i="1" s="1"/>
  <c r="U1286" i="1"/>
  <c r="V1286" i="1" s="1"/>
  <c r="U1284" i="1"/>
  <c r="V1284" i="1" s="1"/>
  <c r="U1281" i="1"/>
  <c r="V1281" i="1" s="1"/>
  <c r="U1280" i="1"/>
  <c r="V1280" i="1" s="1"/>
  <c r="U1271" i="1"/>
  <c r="V1271" i="1" s="1"/>
  <c r="U1269" i="1"/>
  <c r="V1269" i="1" s="1"/>
  <c r="U1268" i="1"/>
  <c r="V1268" i="1" s="1"/>
  <c r="U1266" i="1"/>
  <c r="V1266" i="1" s="1"/>
  <c r="U1263" i="1"/>
  <c r="V1263" i="1" s="1"/>
  <c r="U1258" i="1"/>
  <c r="V1258" i="1" s="1"/>
  <c r="U1257" i="1"/>
  <c r="V1257" i="1" s="1"/>
  <c r="U1253" i="1"/>
  <c r="V1253" i="1" s="1"/>
  <c r="U1233" i="1"/>
  <c r="V1233" i="1" s="1"/>
  <c r="U1232" i="1"/>
  <c r="V1232" i="1" s="1"/>
  <c r="U1227" i="1"/>
  <c r="V1227" i="1" s="1"/>
  <c r="U1221" i="1"/>
  <c r="V1221" i="1" s="1"/>
  <c r="U1216" i="1"/>
  <c r="V1216" i="1" s="1"/>
  <c r="U1189" i="1"/>
  <c r="V1189" i="1" s="1"/>
  <c r="U1182" i="1"/>
  <c r="V1182" i="1" s="1"/>
  <c r="U1176" i="1"/>
  <c r="V1176" i="1" s="1"/>
  <c r="U1174" i="1"/>
  <c r="V1174" i="1" s="1"/>
  <c r="U1150" i="1"/>
  <c r="V1150" i="1" s="1"/>
  <c r="U1149" i="1"/>
  <c r="V1149" i="1" s="1"/>
  <c r="U1145" i="1"/>
  <c r="V1145" i="1" s="1"/>
  <c r="U1144" i="1"/>
  <c r="V1144" i="1" s="1"/>
  <c r="U1142" i="1"/>
  <c r="V1142" i="1" s="1"/>
  <c r="U1123" i="1"/>
  <c r="V1123" i="1" s="1"/>
  <c r="U1121" i="1"/>
  <c r="V1121" i="1" s="1"/>
  <c r="U1118" i="1"/>
  <c r="V1118" i="1" s="1"/>
  <c r="U1106" i="1"/>
  <c r="V1106" i="1" s="1"/>
  <c r="U1105" i="1"/>
  <c r="V1105" i="1" s="1"/>
  <c r="U1104" i="1"/>
  <c r="V1104" i="1" s="1"/>
  <c r="U1101" i="1"/>
  <c r="V1101" i="1" s="1"/>
  <c r="U1092" i="1"/>
  <c r="V1092" i="1" s="1"/>
  <c r="U1082" i="1"/>
  <c r="V1082" i="1" s="1"/>
  <c r="U1079" i="1"/>
  <c r="V1079" i="1" s="1"/>
  <c r="U1075" i="1"/>
  <c r="V1075" i="1" s="1"/>
  <c r="U1069" i="1"/>
  <c r="V1069" i="1" s="1"/>
  <c r="U1062" i="1"/>
  <c r="V1062" i="1" s="1"/>
  <c r="U1058" i="1"/>
  <c r="V1058" i="1" s="1"/>
  <c r="U1056" i="1"/>
  <c r="V1056" i="1" s="1"/>
  <c r="U1052" i="1"/>
  <c r="V1052" i="1" s="1"/>
  <c r="U1044" i="1"/>
  <c r="V1044" i="1" s="1"/>
  <c r="U1017" i="1"/>
  <c r="V1017" i="1" s="1"/>
  <c r="U1013" i="1"/>
  <c r="V1013" i="1" s="1"/>
  <c r="U998" i="1"/>
  <c r="V998" i="1" s="1"/>
  <c r="U974" i="1"/>
  <c r="V974" i="1" s="1"/>
  <c r="U971" i="1"/>
  <c r="V971" i="1" s="1"/>
  <c r="U948" i="1"/>
  <c r="V948" i="1" s="1"/>
  <c r="U945" i="1"/>
  <c r="V945" i="1" s="1"/>
  <c r="U919" i="1"/>
  <c r="V919" i="1" s="1"/>
  <c r="U916" i="1"/>
  <c r="V916" i="1" s="1"/>
  <c r="U913" i="1"/>
  <c r="V913" i="1" s="1"/>
  <c r="U898" i="1"/>
  <c r="V898" i="1" s="1"/>
  <c r="U888" i="1"/>
  <c r="V888" i="1" s="1"/>
  <c r="U880" i="1"/>
  <c r="V880" i="1" s="1"/>
  <c r="U867" i="1"/>
  <c r="V867" i="1" s="1"/>
  <c r="U857" i="1"/>
  <c r="V857" i="1" s="1"/>
  <c r="U841" i="1"/>
  <c r="V841" i="1" s="1"/>
  <c r="U833" i="1"/>
  <c r="V833" i="1" s="1"/>
  <c r="U832" i="1"/>
  <c r="V832" i="1" s="1"/>
  <c r="U830" i="1"/>
  <c r="V830" i="1" s="1"/>
  <c r="U819" i="1"/>
  <c r="V819" i="1" s="1"/>
  <c r="U815" i="1"/>
  <c r="V815" i="1" s="1"/>
  <c r="U810" i="1"/>
  <c r="V810" i="1" s="1"/>
  <c r="U808" i="1"/>
  <c r="V808" i="1" s="1"/>
  <c r="U802" i="1"/>
  <c r="V802" i="1" s="1"/>
  <c r="U801" i="1"/>
  <c r="V801" i="1" s="1"/>
  <c r="U799" i="1"/>
  <c r="V799" i="1" s="1"/>
  <c r="U798" i="1"/>
  <c r="V798" i="1" s="1"/>
  <c r="U795" i="1"/>
  <c r="V795" i="1" s="1"/>
  <c r="U782" i="1"/>
  <c r="V782" i="1" s="1"/>
  <c r="U781" i="1"/>
  <c r="V781" i="1" s="1"/>
  <c r="U777" i="1"/>
  <c r="V777" i="1" s="1"/>
  <c r="U774" i="1"/>
  <c r="V774" i="1" s="1"/>
  <c r="U773" i="1"/>
  <c r="V773" i="1" s="1"/>
  <c r="U769" i="1"/>
  <c r="V769" i="1" s="1"/>
  <c r="U765" i="1"/>
  <c r="V765" i="1" s="1"/>
  <c r="U761" i="1"/>
  <c r="V761" i="1" s="1"/>
  <c r="U757" i="1"/>
  <c r="V757" i="1" s="1"/>
  <c r="U753" i="1"/>
  <c r="V753" i="1" s="1"/>
  <c r="U752" i="1"/>
  <c r="V752" i="1" s="1"/>
  <c r="U751" i="1"/>
  <c r="V751" i="1" s="1"/>
  <c r="U750" i="1"/>
  <c r="V750" i="1" s="1"/>
  <c r="U737" i="1"/>
  <c r="V737" i="1" s="1"/>
  <c r="U733" i="1"/>
  <c r="V733" i="1" s="1"/>
  <c r="U725" i="1"/>
  <c r="V725" i="1" s="1"/>
  <c r="U714" i="1"/>
  <c r="V714" i="1" s="1"/>
  <c r="U679" i="1"/>
  <c r="V679" i="1" s="1"/>
  <c r="U628" i="1"/>
  <c r="V628" i="1" s="1"/>
  <c r="U551" i="1"/>
  <c r="V551" i="1" s="1"/>
  <c r="U546" i="1"/>
  <c r="V546" i="1" s="1"/>
  <c r="U545" i="1"/>
  <c r="V545" i="1" s="1"/>
  <c r="U544" i="1"/>
  <c r="V544" i="1" s="1"/>
  <c r="U542" i="1"/>
  <c r="V542" i="1" s="1"/>
  <c r="U540" i="1"/>
  <c r="V540" i="1" s="1"/>
  <c r="U537" i="1"/>
  <c r="V537" i="1" s="1"/>
  <c r="U504" i="1"/>
  <c r="V504" i="1" s="1"/>
  <c r="U489" i="1"/>
  <c r="V489" i="1" s="1"/>
  <c r="U484" i="1"/>
  <c r="V484" i="1" s="1"/>
  <c r="U467" i="1"/>
  <c r="V467" i="1" s="1"/>
  <c r="U466" i="1"/>
  <c r="V466" i="1" s="1"/>
  <c r="U452" i="1"/>
  <c r="V452" i="1" s="1"/>
  <c r="U451" i="1"/>
  <c r="V451" i="1" s="1"/>
  <c r="U450" i="1"/>
  <c r="V450" i="1" s="1"/>
  <c r="U445" i="1"/>
  <c r="V445" i="1" s="1"/>
  <c r="U442" i="1"/>
  <c r="V442" i="1" s="1"/>
  <c r="U438" i="1"/>
  <c r="V438" i="1" s="1"/>
  <c r="U423" i="1"/>
  <c r="V423" i="1" s="1"/>
  <c r="U422" i="1"/>
  <c r="V422" i="1" s="1"/>
  <c r="U400" i="1"/>
  <c r="V400" i="1" s="1"/>
  <c r="U398" i="1"/>
  <c r="V398" i="1" s="1"/>
  <c r="U397" i="1"/>
  <c r="V397" i="1" s="1"/>
  <c r="U389" i="1"/>
  <c r="V389" i="1" s="1"/>
  <c r="U385" i="1"/>
  <c r="V385" i="1" s="1"/>
  <c r="U370" i="1"/>
  <c r="V370" i="1" s="1"/>
  <c r="U368" i="1"/>
  <c r="V368" i="1" s="1"/>
  <c r="U364" i="1"/>
  <c r="V364" i="1" s="1"/>
  <c r="U361" i="1"/>
  <c r="V361" i="1" s="1"/>
  <c r="U341" i="1"/>
  <c r="V341" i="1" s="1"/>
  <c r="U321" i="1"/>
  <c r="V321" i="1" s="1"/>
  <c r="U277" i="1"/>
  <c r="V277" i="1" s="1"/>
  <c r="U256" i="1"/>
  <c r="V256" i="1" s="1"/>
  <c r="U251" i="1"/>
  <c r="V251" i="1" s="1"/>
  <c r="U248" i="1"/>
  <c r="V248" i="1" s="1"/>
  <c r="U243" i="1"/>
  <c r="V243" i="1" s="1"/>
  <c r="U217" i="1"/>
  <c r="V217" i="1" s="1"/>
  <c r="U215" i="1"/>
  <c r="V215" i="1" s="1"/>
  <c r="U205" i="1"/>
  <c r="V205" i="1" s="1"/>
  <c r="U198" i="1"/>
  <c r="V198" i="1" s="1"/>
  <c r="U162" i="1"/>
  <c r="V162" i="1" s="1"/>
  <c r="U157" i="1"/>
  <c r="V157" i="1" s="1"/>
  <c r="U120" i="1"/>
  <c r="V120" i="1" s="1"/>
  <c r="U112" i="1"/>
  <c r="V112" i="1" s="1"/>
  <c r="U53" i="1"/>
  <c r="V53" i="1" s="1"/>
  <c r="U52" i="1"/>
  <c r="V52" i="1" s="1"/>
  <c r="U49" i="1"/>
  <c r="V49" i="1" s="1"/>
  <c r="U38" i="1"/>
  <c r="V38" i="1" s="1"/>
  <c r="U31" i="1"/>
  <c r="V31" i="1" s="1"/>
  <c r="U30" i="1"/>
  <c r="V30" i="1" s="1"/>
  <c r="U29" i="1"/>
  <c r="V29" i="1" s="1"/>
  <c r="U22" i="1"/>
  <c r="V22" i="1" s="1"/>
  <c r="U20" i="1"/>
  <c r="V20" i="1" s="1"/>
  <c r="U1264" i="1"/>
  <c r="V1264" i="1" s="1"/>
  <c r="U136" i="1"/>
  <c r="V136" i="1" s="1"/>
  <c r="U1965" i="1"/>
  <c r="V1965" i="1" s="1"/>
  <c r="U1963" i="1"/>
  <c r="V1963" i="1" s="1"/>
  <c r="U1824" i="1"/>
  <c r="V1824" i="1" s="1"/>
  <c r="U1823" i="1"/>
  <c r="V1823" i="1" s="1"/>
  <c r="U1822" i="1"/>
  <c r="V1822" i="1" s="1"/>
  <c r="U1821" i="1"/>
  <c r="V1821" i="1" s="1"/>
  <c r="U1820" i="1"/>
  <c r="V1820" i="1" s="1"/>
  <c r="U1819" i="1"/>
  <c r="V1819" i="1" s="1"/>
  <c r="U1817" i="1"/>
  <c r="V1817" i="1" s="1"/>
  <c r="U1810" i="1"/>
  <c r="V1810" i="1" s="1"/>
  <c r="U1782" i="1"/>
  <c r="V1782" i="1" s="1"/>
  <c r="U1777" i="1"/>
  <c r="V1777" i="1" s="1"/>
  <c r="U1776" i="1"/>
  <c r="V1776" i="1" s="1"/>
  <c r="U1775" i="1"/>
  <c r="V1775" i="1" s="1"/>
  <c r="U1743" i="1"/>
  <c r="V1743" i="1" s="1"/>
  <c r="U1734" i="1"/>
  <c r="V1734" i="1" s="1"/>
  <c r="U1692" i="1"/>
  <c r="V1692" i="1" s="1"/>
  <c r="U1690" i="1"/>
  <c r="V1690" i="1" s="1"/>
  <c r="U1686" i="1"/>
  <c r="V1686" i="1" s="1"/>
  <c r="U1522" i="1"/>
  <c r="V1522" i="1" s="1"/>
  <c r="U1421" i="1"/>
  <c r="V1421" i="1" s="1"/>
  <c r="U1311" i="1"/>
  <c r="V1311" i="1" s="1"/>
  <c r="U1309" i="1"/>
  <c r="V1309" i="1" s="1"/>
  <c r="U1143" i="1"/>
  <c r="V1143" i="1" s="1"/>
  <c r="U1003" i="1"/>
  <c r="V1003" i="1" s="1"/>
  <c r="U1002" i="1"/>
  <c r="V1002" i="1" s="1"/>
  <c r="U957" i="1"/>
  <c r="V957" i="1" s="1"/>
  <c r="U837" i="1"/>
  <c r="V837" i="1" s="1"/>
  <c r="U818" i="1"/>
  <c r="V818" i="1" s="1"/>
  <c r="U730" i="1"/>
  <c r="V730" i="1" s="1"/>
  <c r="U729" i="1"/>
  <c r="V729" i="1" s="1"/>
  <c r="U576" i="1"/>
  <c r="V576" i="1" s="1"/>
  <c r="U204" i="1"/>
  <c r="V204" i="1" s="1"/>
  <c r="U192" i="1"/>
  <c r="V192" i="1" s="1"/>
  <c r="U184" i="1"/>
  <c r="V184" i="1" s="1"/>
  <c r="U80" i="1"/>
  <c r="V80" i="1" s="1"/>
  <c r="U32" i="1"/>
  <c r="V32" i="1" s="1"/>
  <c r="U4" i="1"/>
  <c r="V4" i="1" s="1"/>
  <c r="U1726" i="1"/>
  <c r="V1726" i="1" s="1"/>
  <c r="U1491" i="1"/>
  <c r="V1491" i="1" s="1"/>
  <c r="U1464" i="1"/>
  <c r="V1464" i="1" s="1"/>
  <c r="U1446" i="1"/>
  <c r="V1446" i="1" s="1"/>
  <c r="U1430" i="1"/>
  <c r="V1430" i="1" s="1"/>
  <c r="U1361" i="1"/>
  <c r="V1361" i="1" s="1"/>
  <c r="U1358" i="1"/>
  <c r="V1358" i="1" s="1"/>
  <c r="U1322" i="1"/>
  <c r="V1322" i="1" s="1"/>
  <c r="U1055" i="1"/>
  <c r="V1055" i="1" s="1"/>
  <c r="U982" i="1"/>
  <c r="V982" i="1" s="1"/>
  <c r="U938" i="1"/>
  <c r="V938" i="1" s="1"/>
  <c r="U876" i="1"/>
  <c r="V876" i="1" s="1"/>
  <c r="U853" i="1"/>
  <c r="V853" i="1" s="1"/>
  <c r="U823" i="1"/>
  <c r="V823" i="1" s="1"/>
  <c r="U786" i="1"/>
  <c r="V786" i="1" s="1"/>
  <c r="U640" i="1"/>
  <c r="V640" i="1" s="1"/>
  <c r="U639" i="1"/>
  <c r="V639" i="1" s="1"/>
  <c r="U638" i="1"/>
  <c r="V638" i="1" s="1"/>
  <c r="U636" i="1"/>
  <c r="V636" i="1" s="1"/>
  <c r="U340" i="1"/>
  <c r="V340" i="1" s="1"/>
  <c r="U1979" i="1"/>
  <c r="V1979" i="1" s="1"/>
  <c r="U1978" i="1"/>
  <c r="V1978" i="1" s="1"/>
  <c r="U1977" i="1"/>
  <c r="V1977" i="1" s="1"/>
  <c r="U1975" i="1"/>
  <c r="V1975" i="1" s="1"/>
  <c r="U1973" i="1"/>
  <c r="V1973" i="1" s="1"/>
  <c r="U1969" i="1"/>
  <c r="V1969" i="1" s="1"/>
  <c r="U1964" i="1"/>
  <c r="V1964" i="1" s="1"/>
  <c r="U1955" i="1"/>
  <c r="V1955" i="1" s="1"/>
  <c r="U1954" i="1"/>
  <c r="V1954" i="1" s="1"/>
  <c r="U1953" i="1"/>
  <c r="V1953" i="1" s="1"/>
  <c r="U1944" i="1"/>
  <c r="V1944" i="1" s="1"/>
  <c r="U1940" i="1"/>
  <c r="V1940" i="1" s="1"/>
  <c r="U1935" i="1"/>
  <c r="V1935" i="1" s="1"/>
  <c r="U1931" i="1"/>
  <c r="V1931" i="1" s="1"/>
  <c r="U1929" i="1"/>
  <c r="V1929" i="1" s="1"/>
  <c r="U1919" i="1"/>
  <c r="V1919" i="1" s="1"/>
  <c r="U1917" i="1"/>
  <c r="V1917" i="1" s="1"/>
  <c r="U1916" i="1"/>
  <c r="V1916" i="1" s="1"/>
  <c r="U1907" i="1"/>
  <c r="V1907" i="1" s="1"/>
  <c r="U1905" i="1"/>
  <c r="V1905" i="1" s="1"/>
  <c r="U1904" i="1"/>
  <c r="V1904" i="1" s="1"/>
  <c r="U1894" i="1"/>
  <c r="V1894" i="1" s="1"/>
  <c r="U1893" i="1"/>
  <c r="V1893" i="1" s="1"/>
  <c r="U1892" i="1"/>
  <c r="V1892" i="1" s="1"/>
  <c r="U1891" i="1"/>
  <c r="V1891" i="1" s="1"/>
  <c r="U1890" i="1"/>
  <c r="V1890" i="1" s="1"/>
  <c r="U1889" i="1"/>
  <c r="V1889" i="1" s="1"/>
  <c r="U1888" i="1"/>
  <c r="V1888" i="1" s="1"/>
  <c r="U1887" i="1"/>
  <c r="V1887" i="1" s="1"/>
  <c r="U1886" i="1"/>
  <c r="V1886" i="1" s="1"/>
  <c r="U1885" i="1"/>
  <c r="V1885" i="1" s="1"/>
  <c r="U1884" i="1"/>
  <c r="V1884" i="1" s="1"/>
  <c r="U1882" i="1"/>
  <c r="V1882" i="1" s="1"/>
  <c r="U1881" i="1"/>
  <c r="V1881" i="1" s="1"/>
  <c r="U1880" i="1"/>
  <c r="V1880" i="1" s="1"/>
  <c r="U1879" i="1"/>
  <c r="V1879" i="1" s="1"/>
  <c r="U1878" i="1"/>
  <c r="V1878" i="1" s="1"/>
  <c r="U1877" i="1"/>
  <c r="V1877" i="1" s="1"/>
  <c r="U1876" i="1"/>
  <c r="V1876" i="1" s="1"/>
  <c r="U1875" i="1"/>
  <c r="V1875" i="1" s="1"/>
  <c r="U1857" i="1"/>
  <c r="V1857" i="1" s="1"/>
  <c r="U1854" i="1"/>
  <c r="V1854" i="1" s="1"/>
  <c r="U1852" i="1"/>
  <c r="V1852" i="1" s="1"/>
  <c r="U1851" i="1"/>
  <c r="V1851" i="1" s="1"/>
  <c r="U1827" i="1"/>
  <c r="V1827" i="1" s="1"/>
  <c r="U1813" i="1"/>
  <c r="V1813" i="1" s="1"/>
  <c r="U1812" i="1"/>
  <c r="V1812" i="1" s="1"/>
  <c r="U1811" i="1"/>
  <c r="V1811" i="1" s="1"/>
  <c r="U1808" i="1"/>
  <c r="V1808" i="1" s="1"/>
  <c r="U1807" i="1"/>
  <c r="V1807" i="1" s="1"/>
  <c r="U1806" i="1"/>
  <c r="V1806" i="1" s="1"/>
  <c r="U1805" i="1"/>
  <c r="V1805" i="1" s="1"/>
  <c r="U1804" i="1"/>
  <c r="V1804" i="1" s="1"/>
  <c r="U1803" i="1"/>
  <c r="V1803" i="1" s="1"/>
  <c r="U1802" i="1"/>
  <c r="V1802" i="1" s="1"/>
  <c r="U1799" i="1"/>
  <c r="V1799" i="1" s="1"/>
  <c r="U1789" i="1"/>
  <c r="V1789" i="1" s="1"/>
  <c r="U1787" i="1"/>
  <c r="V1787" i="1" s="1"/>
  <c r="U1786" i="1"/>
  <c r="V1786" i="1" s="1"/>
  <c r="U1785" i="1"/>
  <c r="V1785" i="1" s="1"/>
  <c r="U1784" i="1"/>
  <c r="V1784" i="1" s="1"/>
  <c r="U1774" i="1"/>
  <c r="V1774" i="1" s="1"/>
  <c r="U1773" i="1"/>
  <c r="V1773" i="1" s="1"/>
  <c r="U1772" i="1"/>
  <c r="V1772" i="1" s="1"/>
  <c r="U1771" i="1"/>
  <c r="V1771" i="1" s="1"/>
  <c r="U1753" i="1"/>
  <c r="V1753" i="1" s="1"/>
  <c r="U1749" i="1"/>
  <c r="V1749" i="1" s="1"/>
  <c r="U1747" i="1"/>
  <c r="V1747" i="1" s="1"/>
  <c r="U1745" i="1"/>
  <c r="V1745" i="1" s="1"/>
  <c r="U1742" i="1"/>
  <c r="V1742" i="1" s="1"/>
  <c r="U1741" i="1"/>
  <c r="V1741" i="1" s="1"/>
  <c r="U1740" i="1"/>
  <c r="V1740" i="1" s="1"/>
  <c r="U1739" i="1"/>
  <c r="V1739" i="1" s="1"/>
  <c r="U1738" i="1"/>
  <c r="V1738" i="1" s="1"/>
  <c r="U1731" i="1"/>
  <c r="V1731" i="1" s="1"/>
  <c r="U1729" i="1"/>
  <c r="V1729" i="1" s="1"/>
  <c r="U1727" i="1"/>
  <c r="V1727" i="1" s="1"/>
  <c r="U1723" i="1"/>
  <c r="V1723" i="1" s="1"/>
  <c r="U1720" i="1"/>
  <c r="V1720" i="1" s="1"/>
  <c r="U1718" i="1"/>
  <c r="V1718" i="1" s="1"/>
  <c r="U1717" i="1"/>
  <c r="V1717" i="1" s="1"/>
  <c r="U1714" i="1"/>
  <c r="V1714" i="1" s="1"/>
  <c r="U1712" i="1"/>
  <c r="V1712" i="1" s="1"/>
  <c r="U1711" i="1"/>
  <c r="V1711" i="1" s="1"/>
  <c r="U1710" i="1"/>
  <c r="V1710" i="1" s="1"/>
  <c r="U1707" i="1"/>
  <c r="V1707" i="1" s="1"/>
  <c r="U1705" i="1"/>
  <c r="V1705" i="1" s="1"/>
  <c r="U1696" i="1"/>
  <c r="V1696" i="1" s="1"/>
  <c r="U1693" i="1"/>
  <c r="V1693" i="1" s="1"/>
  <c r="U1691" i="1"/>
  <c r="V1691" i="1" s="1"/>
  <c r="U1681" i="1"/>
  <c r="V1681" i="1" s="1"/>
  <c r="U1680" i="1"/>
  <c r="V1680" i="1" s="1"/>
  <c r="U1676" i="1"/>
  <c r="V1676" i="1" s="1"/>
  <c r="U1669" i="1"/>
  <c r="V1669" i="1" s="1"/>
  <c r="U1663" i="1"/>
  <c r="V1663" i="1" s="1"/>
  <c r="U1651" i="1"/>
  <c r="V1651" i="1" s="1"/>
  <c r="U1646" i="1"/>
  <c r="V1646" i="1" s="1"/>
  <c r="U1633" i="1"/>
  <c r="V1633" i="1" s="1"/>
  <c r="U1630" i="1"/>
  <c r="V1630" i="1" s="1"/>
  <c r="U1614" i="1"/>
  <c r="V1614" i="1" s="1"/>
  <c r="U1613" i="1"/>
  <c r="V1613" i="1" s="1"/>
  <c r="U1610" i="1"/>
  <c r="V1610" i="1" s="1"/>
  <c r="U1605" i="1"/>
  <c r="V1605" i="1" s="1"/>
  <c r="U1603" i="1"/>
  <c r="V1603" i="1" s="1"/>
  <c r="U1590" i="1"/>
  <c r="V1590" i="1" s="1"/>
  <c r="U1584" i="1"/>
  <c r="V1584" i="1" s="1"/>
  <c r="U1583" i="1"/>
  <c r="V1583" i="1" s="1"/>
  <c r="U1580" i="1"/>
  <c r="V1580" i="1" s="1"/>
  <c r="U1576" i="1"/>
  <c r="V1576" i="1" s="1"/>
  <c r="U1572" i="1"/>
  <c r="V1572" i="1" s="1"/>
  <c r="U1571" i="1"/>
  <c r="V1571" i="1" s="1"/>
  <c r="U1570" i="1"/>
  <c r="V1570" i="1" s="1"/>
  <c r="U1569" i="1"/>
  <c r="V1569" i="1" s="1"/>
  <c r="U1568" i="1"/>
  <c r="V1568" i="1" s="1"/>
  <c r="U1567" i="1"/>
  <c r="V1567" i="1" s="1"/>
  <c r="U1565" i="1"/>
  <c r="V1565" i="1" s="1"/>
  <c r="U1564" i="1"/>
  <c r="V1564" i="1" s="1"/>
  <c r="U1561" i="1"/>
  <c r="V1561" i="1" s="1"/>
  <c r="U1558" i="1"/>
  <c r="V1558" i="1" s="1"/>
  <c r="U1556" i="1"/>
  <c r="V1556" i="1" s="1"/>
  <c r="U1555" i="1"/>
  <c r="V1555" i="1" s="1"/>
  <c r="U1551" i="1"/>
  <c r="V1551" i="1" s="1"/>
  <c r="U1550" i="1"/>
  <c r="V1550" i="1" s="1"/>
  <c r="U1549" i="1"/>
  <c r="V1549" i="1" s="1"/>
  <c r="U1546" i="1"/>
  <c r="V1546" i="1" s="1"/>
  <c r="U1543" i="1"/>
  <c r="V1543" i="1" s="1"/>
  <c r="U1540" i="1"/>
  <c r="V1540" i="1" s="1"/>
  <c r="U1538" i="1"/>
  <c r="V1538" i="1" s="1"/>
  <c r="U1537" i="1"/>
  <c r="V1537" i="1" s="1"/>
  <c r="U1535" i="1"/>
  <c r="V1535" i="1" s="1"/>
  <c r="U1534" i="1"/>
  <c r="V1534" i="1" s="1"/>
  <c r="U1533" i="1"/>
  <c r="V1533" i="1" s="1"/>
  <c r="U1532" i="1"/>
  <c r="V1532" i="1" s="1"/>
  <c r="U1529" i="1"/>
  <c r="V1529" i="1" s="1"/>
  <c r="U1525" i="1"/>
  <c r="V1525" i="1" s="1"/>
  <c r="U1523" i="1"/>
  <c r="V1523" i="1" s="1"/>
  <c r="U1521" i="1"/>
  <c r="V1521" i="1" s="1"/>
  <c r="U1518" i="1"/>
  <c r="V1518" i="1" s="1"/>
  <c r="U1515" i="1"/>
  <c r="V1515" i="1" s="1"/>
  <c r="U1514" i="1"/>
  <c r="V1514" i="1" s="1"/>
  <c r="U1513" i="1"/>
  <c r="V1513" i="1" s="1"/>
  <c r="U1511" i="1"/>
  <c r="V1511" i="1" s="1"/>
  <c r="U1510" i="1"/>
  <c r="V1510" i="1" s="1"/>
  <c r="U1506" i="1"/>
  <c r="V1506" i="1" s="1"/>
  <c r="U1505" i="1"/>
  <c r="V1505" i="1" s="1"/>
  <c r="U1504" i="1"/>
  <c r="V1504" i="1" s="1"/>
  <c r="U1502" i="1"/>
  <c r="V1502" i="1" s="1"/>
  <c r="U1501" i="1"/>
  <c r="V1501" i="1" s="1"/>
  <c r="U1498" i="1"/>
  <c r="V1498" i="1" s="1"/>
  <c r="U1497" i="1"/>
  <c r="V1497" i="1" s="1"/>
  <c r="U1495" i="1"/>
  <c r="V1495" i="1" s="1"/>
  <c r="U1492" i="1"/>
  <c r="V1492" i="1" s="1"/>
  <c r="U1490" i="1"/>
  <c r="V1490" i="1" s="1"/>
  <c r="U1488" i="1"/>
  <c r="V1488" i="1" s="1"/>
  <c r="U1487" i="1"/>
  <c r="V1487" i="1" s="1"/>
  <c r="U1478" i="1"/>
  <c r="V1478" i="1" s="1"/>
  <c r="U1477" i="1"/>
  <c r="V1477" i="1" s="1"/>
  <c r="U1470" i="1"/>
  <c r="V1470" i="1" s="1"/>
  <c r="U1467" i="1"/>
  <c r="V1467" i="1" s="1"/>
  <c r="U1466" i="1"/>
  <c r="V1466" i="1" s="1"/>
  <c r="U1463" i="1"/>
  <c r="V1463" i="1" s="1"/>
  <c r="U1461" i="1"/>
  <c r="V1461" i="1" s="1"/>
  <c r="U1457" i="1"/>
  <c r="V1457" i="1" s="1"/>
  <c r="U1456" i="1"/>
  <c r="V1456" i="1" s="1"/>
  <c r="U1449" i="1"/>
  <c r="V1449" i="1" s="1"/>
  <c r="U1445" i="1"/>
  <c r="V1445" i="1" s="1"/>
  <c r="U1443" i="1"/>
  <c r="V1443" i="1" s="1"/>
  <c r="U1440" i="1"/>
  <c r="V1440" i="1" s="1"/>
  <c r="U1434" i="1"/>
  <c r="V1434" i="1" s="1"/>
  <c r="U1433" i="1"/>
  <c r="V1433" i="1" s="1"/>
  <c r="U1432" i="1"/>
  <c r="V1432" i="1" s="1"/>
  <c r="U1431" i="1"/>
  <c r="V1431" i="1" s="1"/>
  <c r="U1428" i="1"/>
  <c r="V1428" i="1" s="1"/>
  <c r="U1427" i="1"/>
  <c r="V1427" i="1" s="1"/>
  <c r="U1426" i="1"/>
  <c r="V1426" i="1" s="1"/>
  <c r="U1425" i="1"/>
  <c r="V1425" i="1" s="1"/>
  <c r="U1410" i="1"/>
  <c r="V1410" i="1" s="1"/>
  <c r="U1407" i="1"/>
  <c r="V1407" i="1" s="1"/>
  <c r="U1405" i="1"/>
  <c r="V1405" i="1" s="1"/>
  <c r="U1403" i="1"/>
  <c r="V1403" i="1" s="1"/>
  <c r="U1397" i="1"/>
  <c r="V1397" i="1" s="1"/>
  <c r="U1388" i="1"/>
  <c r="V1388" i="1" s="1"/>
  <c r="U1387" i="1"/>
  <c r="V1387" i="1" s="1"/>
  <c r="U1384" i="1"/>
  <c r="V1384" i="1" s="1"/>
  <c r="U1383" i="1"/>
  <c r="V1383" i="1" s="1"/>
  <c r="U1379" i="1"/>
  <c r="V1379" i="1" s="1"/>
  <c r="U1377" i="1"/>
  <c r="V1377" i="1" s="1"/>
  <c r="U1374" i="1"/>
  <c r="V1374" i="1" s="1"/>
  <c r="U1367" i="1"/>
  <c r="V1367" i="1" s="1"/>
  <c r="U1365" i="1"/>
  <c r="V1365" i="1" s="1"/>
  <c r="U1360" i="1"/>
  <c r="V1360" i="1" s="1"/>
  <c r="U1359" i="1"/>
  <c r="V1359" i="1" s="1"/>
  <c r="U1355" i="1"/>
  <c r="V1355" i="1" s="1"/>
  <c r="U1353" i="1"/>
  <c r="V1353" i="1" s="1"/>
  <c r="U1349" i="1"/>
  <c r="V1349" i="1" s="1"/>
  <c r="U1347" i="1"/>
  <c r="V1347" i="1" s="1"/>
  <c r="U1346" i="1"/>
  <c r="V1346" i="1" s="1"/>
  <c r="U1340" i="1"/>
  <c r="V1340" i="1" s="1"/>
  <c r="U1337" i="1"/>
  <c r="V1337" i="1" s="1"/>
  <c r="U1335" i="1"/>
  <c r="V1335" i="1" s="1"/>
  <c r="U1334" i="1"/>
  <c r="V1334" i="1" s="1"/>
  <c r="U1332" i="1"/>
  <c r="V1332" i="1" s="1"/>
  <c r="U1329" i="1"/>
  <c r="V1329" i="1" s="1"/>
  <c r="U1319" i="1"/>
  <c r="V1319" i="1" s="1"/>
  <c r="U1312" i="1"/>
  <c r="V1312" i="1" s="1"/>
  <c r="U1307" i="1"/>
  <c r="V1307" i="1" s="1"/>
  <c r="U1306" i="1"/>
  <c r="V1306" i="1" s="1"/>
  <c r="U1304" i="1"/>
  <c r="V1304" i="1" s="1"/>
  <c r="U1303" i="1"/>
  <c r="V1303" i="1" s="1"/>
  <c r="U1301" i="1"/>
  <c r="V1301" i="1" s="1"/>
  <c r="U1299" i="1"/>
  <c r="V1299" i="1" s="1"/>
  <c r="U1298" i="1"/>
  <c r="V1298" i="1" s="1"/>
  <c r="U1297" i="1"/>
  <c r="V1297" i="1" s="1"/>
  <c r="U1294" i="1"/>
  <c r="V1294" i="1" s="1"/>
  <c r="U1291" i="1"/>
  <c r="V1291" i="1" s="1"/>
  <c r="U1288" i="1"/>
  <c r="V1288" i="1" s="1"/>
  <c r="U1283" i="1"/>
  <c r="V1283" i="1" s="1"/>
  <c r="U1282" i="1"/>
  <c r="V1282" i="1" s="1"/>
  <c r="U1275" i="1"/>
  <c r="V1275" i="1" s="1"/>
  <c r="U1270" i="1"/>
  <c r="V1270" i="1" s="1"/>
  <c r="U1265" i="1"/>
  <c r="V1265" i="1" s="1"/>
  <c r="U1262" i="1"/>
  <c r="V1262" i="1" s="1"/>
  <c r="U1256" i="1"/>
  <c r="V1256" i="1" s="1"/>
  <c r="U1255" i="1"/>
  <c r="V1255" i="1" s="1"/>
  <c r="U1252" i="1"/>
  <c r="V1252" i="1" s="1"/>
  <c r="U1251" i="1"/>
  <c r="V1251" i="1" s="1"/>
  <c r="U1250" i="1"/>
  <c r="V1250" i="1" s="1"/>
  <c r="U1245" i="1"/>
  <c r="V1245" i="1" s="1"/>
  <c r="U1243" i="1"/>
  <c r="V1243" i="1" s="1"/>
  <c r="U1242" i="1"/>
  <c r="V1242" i="1" s="1"/>
  <c r="U1241" i="1"/>
  <c r="V1241" i="1" s="1"/>
  <c r="U1235" i="1"/>
  <c r="V1235" i="1" s="1"/>
  <c r="U1229" i="1"/>
  <c r="V1229" i="1" s="1"/>
  <c r="U1224" i="1"/>
  <c r="V1224" i="1" s="1"/>
  <c r="U1223" i="1"/>
  <c r="V1223" i="1" s="1"/>
  <c r="U1222" i="1"/>
  <c r="V1222" i="1" s="1"/>
  <c r="U1220" i="1"/>
  <c r="V1220" i="1" s="1"/>
  <c r="U1213" i="1"/>
  <c r="V1213" i="1" s="1"/>
  <c r="U1209" i="1"/>
  <c r="V1209" i="1" s="1"/>
  <c r="U1205" i="1"/>
  <c r="V1205" i="1" s="1"/>
  <c r="U1193" i="1"/>
  <c r="V1193" i="1" s="1"/>
  <c r="U1188" i="1"/>
  <c r="V1188" i="1" s="1"/>
  <c r="U1178" i="1"/>
  <c r="V1178" i="1" s="1"/>
  <c r="U1177" i="1"/>
  <c r="V1177" i="1" s="1"/>
  <c r="U1169" i="1"/>
  <c r="V1169" i="1" s="1"/>
  <c r="U1167" i="1"/>
  <c r="V1167" i="1" s="1"/>
  <c r="U1164" i="1"/>
  <c r="V1164" i="1" s="1"/>
  <c r="U1162" i="1"/>
  <c r="V1162" i="1" s="1"/>
  <c r="U1160" i="1"/>
  <c r="V1160" i="1" s="1"/>
  <c r="U1159" i="1"/>
  <c r="V1159" i="1" s="1"/>
  <c r="U1158" i="1"/>
  <c r="V1158" i="1" s="1"/>
  <c r="U1156" i="1"/>
  <c r="V1156" i="1" s="1"/>
  <c r="U1155" i="1"/>
  <c r="V1155" i="1" s="1"/>
  <c r="U1152" i="1"/>
  <c r="V1152" i="1" s="1"/>
  <c r="U1146" i="1"/>
  <c r="V1146" i="1" s="1"/>
  <c r="U1139" i="1"/>
  <c r="V1139" i="1" s="1"/>
  <c r="U1133" i="1"/>
  <c r="V1133" i="1" s="1"/>
  <c r="U1132" i="1"/>
  <c r="V1132" i="1" s="1"/>
  <c r="U1131" i="1"/>
  <c r="V1131" i="1" s="1"/>
  <c r="U1129" i="1"/>
  <c r="V1129" i="1" s="1"/>
  <c r="U1127" i="1"/>
  <c r="V1127" i="1" s="1"/>
  <c r="U1126" i="1"/>
  <c r="V1126" i="1" s="1"/>
  <c r="U1125" i="1"/>
  <c r="V1125" i="1" s="1"/>
  <c r="U1124" i="1"/>
  <c r="V1124" i="1" s="1"/>
  <c r="U1122" i="1"/>
  <c r="V1122" i="1" s="1"/>
  <c r="U1120" i="1"/>
  <c r="V1120" i="1" s="1"/>
  <c r="U1117" i="1"/>
  <c r="V1117" i="1" s="1"/>
  <c r="U1116" i="1"/>
  <c r="V1116" i="1" s="1"/>
  <c r="U1112" i="1"/>
  <c r="V1112" i="1" s="1"/>
  <c r="U1111" i="1"/>
  <c r="V1111" i="1" s="1"/>
  <c r="U1109" i="1"/>
  <c r="V1109" i="1" s="1"/>
  <c r="U1107" i="1"/>
  <c r="V1107" i="1" s="1"/>
  <c r="U1103" i="1"/>
  <c r="V1103" i="1" s="1"/>
  <c r="U1102" i="1"/>
  <c r="V1102" i="1" s="1"/>
  <c r="U1100" i="1"/>
  <c r="V1100" i="1" s="1"/>
  <c r="U1099" i="1"/>
  <c r="V1099" i="1" s="1"/>
  <c r="U1096" i="1"/>
  <c r="V1096" i="1" s="1"/>
  <c r="U1094" i="1"/>
  <c r="V1094" i="1" s="1"/>
  <c r="U1091" i="1"/>
  <c r="V1091" i="1" s="1"/>
  <c r="U1089" i="1"/>
  <c r="V1089" i="1" s="1"/>
  <c r="U1085" i="1"/>
  <c r="V1085" i="1" s="1"/>
  <c r="U1083" i="1"/>
  <c r="V1083" i="1" s="1"/>
  <c r="U1081" i="1"/>
  <c r="V1081" i="1" s="1"/>
  <c r="U1080" i="1"/>
  <c r="V1080" i="1" s="1"/>
  <c r="U1077" i="1"/>
  <c r="V1077" i="1" s="1"/>
  <c r="U1073" i="1"/>
  <c r="V1073" i="1" s="1"/>
  <c r="U1065" i="1"/>
  <c r="V1065" i="1" s="1"/>
  <c r="U1060" i="1"/>
  <c r="V1060" i="1" s="1"/>
  <c r="U1059" i="1"/>
  <c r="V1059" i="1" s="1"/>
  <c r="U1054" i="1"/>
  <c r="V1054" i="1" s="1"/>
  <c r="U1053" i="1"/>
  <c r="V1053" i="1" s="1"/>
  <c r="U1051" i="1"/>
  <c r="V1051" i="1" s="1"/>
  <c r="U1050" i="1"/>
  <c r="V1050" i="1" s="1"/>
  <c r="U1049" i="1"/>
  <c r="V1049" i="1" s="1"/>
  <c r="U1040" i="1"/>
  <c r="V1040" i="1" s="1"/>
  <c r="U1039" i="1"/>
  <c r="V1039" i="1" s="1"/>
  <c r="U1037" i="1"/>
  <c r="V1037" i="1" s="1"/>
  <c r="U1036" i="1"/>
  <c r="V1036" i="1" s="1"/>
  <c r="U1030" i="1"/>
  <c r="V1030" i="1" s="1"/>
  <c r="U1029" i="1"/>
  <c r="V1029" i="1" s="1"/>
  <c r="U1027" i="1"/>
  <c r="V1027" i="1" s="1"/>
  <c r="U1018" i="1"/>
  <c r="V1018" i="1" s="1"/>
  <c r="U1016" i="1"/>
  <c r="V1016" i="1" s="1"/>
  <c r="U1009" i="1"/>
  <c r="V1009" i="1" s="1"/>
  <c r="U1006" i="1"/>
  <c r="V1006" i="1" s="1"/>
  <c r="U1004" i="1"/>
  <c r="V1004" i="1" s="1"/>
  <c r="U996" i="1"/>
  <c r="V996" i="1" s="1"/>
  <c r="U995" i="1"/>
  <c r="V995" i="1" s="1"/>
  <c r="U994" i="1"/>
  <c r="V994" i="1" s="1"/>
  <c r="U993" i="1"/>
  <c r="V993" i="1" s="1"/>
  <c r="U991" i="1"/>
  <c r="V991" i="1" s="1"/>
  <c r="U990" i="1"/>
  <c r="V990" i="1" s="1"/>
  <c r="U988" i="1"/>
  <c r="V988" i="1" s="1"/>
  <c r="U984" i="1"/>
  <c r="V984" i="1" s="1"/>
  <c r="U981" i="1"/>
  <c r="V981" i="1" s="1"/>
  <c r="U980" i="1"/>
  <c r="V980" i="1" s="1"/>
  <c r="U978" i="1"/>
  <c r="V978" i="1" s="1"/>
  <c r="U977" i="1"/>
  <c r="V977" i="1" s="1"/>
  <c r="U972" i="1"/>
  <c r="V972" i="1" s="1"/>
  <c r="U969" i="1"/>
  <c r="V969" i="1" s="1"/>
  <c r="U967" i="1"/>
  <c r="V967" i="1" s="1"/>
  <c r="U962" i="1"/>
  <c r="V962" i="1" s="1"/>
  <c r="U961" i="1"/>
  <c r="V961" i="1" s="1"/>
  <c r="U959" i="1"/>
  <c r="V959" i="1" s="1"/>
  <c r="U955" i="1"/>
  <c r="V955" i="1" s="1"/>
  <c r="U954" i="1"/>
  <c r="V954" i="1" s="1"/>
  <c r="U953" i="1"/>
  <c r="V953" i="1" s="1"/>
  <c r="U950" i="1"/>
  <c r="V950" i="1" s="1"/>
  <c r="U947" i="1"/>
  <c r="V947" i="1" s="1"/>
  <c r="U942" i="1"/>
  <c r="V942" i="1" s="1"/>
  <c r="U941" i="1"/>
  <c r="V941" i="1" s="1"/>
  <c r="U939" i="1"/>
  <c r="V939" i="1" s="1"/>
  <c r="U937" i="1"/>
  <c r="V937" i="1" s="1"/>
  <c r="U933" i="1"/>
  <c r="V933" i="1" s="1"/>
  <c r="U928" i="1"/>
  <c r="V928" i="1" s="1"/>
  <c r="U926" i="1"/>
  <c r="V926" i="1" s="1"/>
  <c r="U925" i="1"/>
  <c r="V925" i="1" s="1"/>
  <c r="U924" i="1"/>
  <c r="V924" i="1" s="1"/>
  <c r="U922" i="1"/>
  <c r="V922" i="1" s="1"/>
  <c r="U921" i="1"/>
  <c r="V921" i="1" s="1"/>
  <c r="U915" i="1"/>
  <c r="V915" i="1" s="1"/>
  <c r="U914" i="1"/>
  <c r="V914" i="1" s="1"/>
  <c r="U904" i="1"/>
  <c r="V904" i="1" s="1"/>
  <c r="U892" i="1"/>
  <c r="V892" i="1" s="1"/>
  <c r="U891" i="1"/>
  <c r="V891" i="1" s="1"/>
  <c r="U889" i="1"/>
  <c r="V889" i="1" s="1"/>
  <c r="U887" i="1"/>
  <c r="V887" i="1" s="1"/>
  <c r="U886" i="1"/>
  <c r="V886" i="1" s="1"/>
  <c r="U884" i="1"/>
  <c r="V884" i="1" s="1"/>
  <c r="U883" i="1"/>
  <c r="V883" i="1" s="1"/>
  <c r="U881" i="1"/>
  <c r="V881" i="1" s="1"/>
  <c r="U879" i="1"/>
  <c r="V879" i="1" s="1"/>
  <c r="U874" i="1"/>
  <c r="V874" i="1" s="1"/>
  <c r="U873" i="1"/>
  <c r="V873" i="1" s="1"/>
  <c r="U869" i="1"/>
  <c r="V869" i="1" s="1"/>
  <c r="U868" i="1"/>
  <c r="V868" i="1" s="1"/>
  <c r="U860" i="1"/>
  <c r="V860" i="1" s="1"/>
  <c r="U859" i="1"/>
  <c r="V859" i="1" s="1"/>
  <c r="U855" i="1"/>
  <c r="V855" i="1" s="1"/>
  <c r="U850" i="1"/>
  <c r="V850" i="1" s="1"/>
  <c r="U849" i="1"/>
  <c r="V849" i="1" s="1"/>
  <c r="U848" i="1"/>
  <c r="V848" i="1" s="1"/>
  <c r="U846" i="1"/>
  <c r="V846" i="1" s="1"/>
  <c r="U845" i="1"/>
  <c r="V845" i="1" s="1"/>
  <c r="U844" i="1"/>
  <c r="V844" i="1" s="1"/>
  <c r="U843" i="1"/>
  <c r="V843" i="1" s="1"/>
  <c r="U842" i="1"/>
  <c r="V842" i="1" s="1"/>
  <c r="U835" i="1"/>
  <c r="V835" i="1" s="1"/>
  <c r="U834" i="1"/>
  <c r="V834" i="1" s="1"/>
  <c r="U831" i="1"/>
  <c r="V831" i="1" s="1"/>
  <c r="U828" i="1"/>
  <c r="V828" i="1" s="1"/>
  <c r="U826" i="1"/>
  <c r="V826" i="1" s="1"/>
  <c r="U813" i="1"/>
  <c r="V813" i="1" s="1"/>
  <c r="U812" i="1"/>
  <c r="V812" i="1" s="1"/>
  <c r="U811" i="1"/>
  <c r="V811" i="1" s="1"/>
  <c r="U804" i="1"/>
  <c r="V804" i="1" s="1"/>
  <c r="U796" i="1"/>
  <c r="V796" i="1" s="1"/>
  <c r="U789" i="1"/>
  <c r="V789" i="1" s="1"/>
  <c r="U784" i="1"/>
  <c r="V784" i="1" s="1"/>
  <c r="U779" i="1"/>
  <c r="V779" i="1" s="1"/>
  <c r="U775" i="1"/>
  <c r="V775" i="1" s="1"/>
  <c r="U771" i="1"/>
  <c r="V771" i="1" s="1"/>
  <c r="U768" i="1"/>
  <c r="V768" i="1" s="1"/>
  <c r="U766" i="1"/>
  <c r="V766" i="1" s="1"/>
  <c r="U762" i="1"/>
  <c r="V762" i="1" s="1"/>
  <c r="U754" i="1"/>
  <c r="V754" i="1" s="1"/>
  <c r="U747" i="1"/>
  <c r="V747" i="1" s="1"/>
  <c r="U746" i="1"/>
  <c r="V746" i="1" s="1"/>
  <c r="U745" i="1"/>
  <c r="V745" i="1" s="1"/>
  <c r="U744" i="1"/>
  <c r="V744" i="1" s="1"/>
  <c r="U743" i="1"/>
  <c r="V743" i="1" s="1"/>
  <c r="U740" i="1"/>
  <c r="V740" i="1" s="1"/>
  <c r="U734" i="1"/>
  <c r="V734" i="1" s="1"/>
  <c r="U732" i="1"/>
  <c r="V732" i="1" s="1"/>
  <c r="U722" i="1"/>
  <c r="V722" i="1" s="1"/>
  <c r="U720" i="1"/>
  <c r="V720" i="1" s="1"/>
  <c r="U719" i="1"/>
  <c r="V719" i="1" s="1"/>
  <c r="U713" i="1"/>
  <c r="V713" i="1" s="1"/>
  <c r="U709" i="1"/>
  <c r="V709" i="1" s="1"/>
  <c r="U704" i="1"/>
  <c r="V704" i="1" s="1"/>
  <c r="U703" i="1"/>
  <c r="V703" i="1" s="1"/>
  <c r="U702" i="1"/>
  <c r="V702" i="1" s="1"/>
  <c r="U701" i="1"/>
  <c r="V701" i="1" s="1"/>
  <c r="U700" i="1"/>
  <c r="V700" i="1" s="1"/>
  <c r="U695" i="1"/>
  <c r="V695" i="1" s="1"/>
  <c r="U693" i="1"/>
  <c r="V693" i="1" s="1"/>
  <c r="U684" i="1"/>
  <c r="V684" i="1" s="1"/>
  <c r="U682" i="1"/>
  <c r="V682" i="1" s="1"/>
  <c r="U681" i="1"/>
  <c r="V681" i="1" s="1"/>
  <c r="U678" i="1"/>
  <c r="V678" i="1" s="1"/>
  <c r="U677" i="1"/>
  <c r="V677" i="1" s="1"/>
  <c r="U676" i="1"/>
  <c r="V676" i="1" s="1"/>
  <c r="U675" i="1"/>
  <c r="V675" i="1" s="1"/>
  <c r="U674" i="1"/>
  <c r="V674" i="1" s="1"/>
  <c r="U673" i="1"/>
  <c r="V673" i="1" s="1"/>
  <c r="U672" i="1"/>
  <c r="V672" i="1" s="1"/>
  <c r="U670" i="1"/>
  <c r="V670" i="1" s="1"/>
  <c r="U669" i="1"/>
  <c r="V669" i="1" s="1"/>
  <c r="U668" i="1"/>
  <c r="V668" i="1" s="1"/>
  <c r="U667" i="1"/>
  <c r="V667" i="1" s="1"/>
  <c r="U666" i="1"/>
  <c r="V666" i="1" s="1"/>
  <c r="U665" i="1"/>
  <c r="V665" i="1" s="1"/>
  <c r="U664" i="1"/>
  <c r="V664" i="1" s="1"/>
  <c r="U663" i="1"/>
  <c r="V663" i="1" s="1"/>
  <c r="U662" i="1"/>
  <c r="V662" i="1" s="1"/>
  <c r="U661" i="1"/>
  <c r="V661" i="1" s="1"/>
  <c r="U660" i="1"/>
  <c r="V660" i="1" s="1"/>
  <c r="U659" i="1"/>
  <c r="V659" i="1" s="1"/>
  <c r="U658" i="1"/>
  <c r="V658" i="1" s="1"/>
  <c r="U657" i="1"/>
  <c r="V657" i="1" s="1"/>
  <c r="U655" i="1"/>
  <c r="V655" i="1" s="1"/>
  <c r="U653" i="1"/>
  <c r="V653" i="1" s="1"/>
  <c r="U652" i="1"/>
  <c r="V652" i="1" s="1"/>
  <c r="U648" i="1"/>
  <c r="V648" i="1" s="1"/>
  <c r="U647" i="1"/>
  <c r="V647" i="1" s="1"/>
  <c r="U645" i="1"/>
  <c r="V645" i="1" s="1"/>
  <c r="U635" i="1"/>
  <c r="V635" i="1" s="1"/>
  <c r="U631" i="1"/>
  <c r="V631" i="1" s="1"/>
  <c r="U626" i="1"/>
  <c r="V626" i="1" s="1"/>
  <c r="U625" i="1"/>
  <c r="V625" i="1" s="1"/>
  <c r="U623" i="1"/>
  <c r="V623" i="1" s="1"/>
  <c r="U622" i="1"/>
  <c r="V622" i="1" s="1"/>
  <c r="U621" i="1"/>
  <c r="V621" i="1" s="1"/>
  <c r="U619" i="1"/>
  <c r="V619" i="1" s="1"/>
  <c r="U618" i="1"/>
  <c r="V618" i="1" s="1"/>
  <c r="U617" i="1"/>
  <c r="V617" i="1" s="1"/>
  <c r="U604" i="1"/>
  <c r="V604" i="1" s="1"/>
  <c r="U603" i="1"/>
  <c r="V603" i="1" s="1"/>
  <c r="U601" i="1"/>
  <c r="V601" i="1" s="1"/>
  <c r="U587" i="1"/>
  <c r="V587" i="1" s="1"/>
  <c r="U586" i="1"/>
  <c r="V586" i="1" s="1"/>
  <c r="U585" i="1"/>
  <c r="V585" i="1" s="1"/>
  <c r="U583" i="1"/>
  <c r="V583" i="1" s="1"/>
  <c r="U582" i="1"/>
  <c r="V582" i="1" s="1"/>
  <c r="U581" i="1"/>
  <c r="V581" i="1" s="1"/>
  <c r="U580" i="1"/>
  <c r="V580" i="1" s="1"/>
  <c r="U578" i="1"/>
  <c r="V578" i="1" s="1"/>
  <c r="U577" i="1"/>
  <c r="V577" i="1" s="1"/>
  <c r="U575" i="1"/>
  <c r="V575" i="1" s="1"/>
  <c r="U574" i="1"/>
  <c r="V574" i="1" s="1"/>
  <c r="U573" i="1"/>
  <c r="V573" i="1" s="1"/>
  <c r="U572" i="1"/>
  <c r="V572" i="1" s="1"/>
  <c r="U571" i="1"/>
  <c r="V571" i="1" s="1"/>
  <c r="U566" i="1"/>
  <c r="V566" i="1" s="1"/>
  <c r="U565" i="1"/>
  <c r="V565" i="1" s="1"/>
  <c r="U564" i="1"/>
  <c r="V564" i="1" s="1"/>
  <c r="U563" i="1"/>
  <c r="V563" i="1" s="1"/>
  <c r="U562" i="1"/>
  <c r="V562" i="1" s="1"/>
  <c r="U561" i="1"/>
  <c r="V561" i="1" s="1"/>
  <c r="U560" i="1"/>
  <c r="V560" i="1" s="1"/>
  <c r="U558" i="1"/>
  <c r="V558" i="1" s="1"/>
  <c r="U550" i="1"/>
  <c r="V550" i="1" s="1"/>
  <c r="U548" i="1"/>
  <c r="V548" i="1" s="1"/>
  <c r="U543" i="1"/>
  <c r="V543" i="1" s="1"/>
  <c r="U539" i="1"/>
  <c r="V539" i="1" s="1"/>
  <c r="U535" i="1"/>
  <c r="V535" i="1" s="1"/>
  <c r="U533" i="1"/>
  <c r="V533" i="1" s="1"/>
  <c r="U528" i="1"/>
  <c r="V528" i="1" s="1"/>
  <c r="U527" i="1"/>
  <c r="V527" i="1" s="1"/>
  <c r="U524" i="1"/>
  <c r="V524" i="1" s="1"/>
  <c r="U523" i="1"/>
  <c r="V523" i="1" s="1"/>
  <c r="U522" i="1"/>
  <c r="V522" i="1" s="1"/>
  <c r="U521" i="1"/>
  <c r="V521" i="1" s="1"/>
  <c r="U520" i="1"/>
  <c r="V520" i="1" s="1"/>
  <c r="U512" i="1"/>
  <c r="V512" i="1" s="1"/>
  <c r="U509" i="1"/>
  <c r="V509" i="1" s="1"/>
  <c r="U506" i="1"/>
  <c r="V506" i="1" s="1"/>
  <c r="U505" i="1"/>
  <c r="V505" i="1" s="1"/>
  <c r="U502" i="1"/>
  <c r="V502" i="1" s="1"/>
  <c r="U501" i="1"/>
  <c r="V501" i="1" s="1"/>
  <c r="U492" i="1"/>
  <c r="V492" i="1" s="1"/>
  <c r="U486" i="1"/>
  <c r="V486" i="1" s="1"/>
  <c r="U485" i="1"/>
  <c r="V485" i="1" s="1"/>
  <c r="U481" i="1"/>
  <c r="V481" i="1" s="1"/>
  <c r="U480" i="1"/>
  <c r="V480" i="1" s="1"/>
  <c r="U479" i="1"/>
  <c r="V479" i="1" s="1"/>
  <c r="U478" i="1"/>
  <c r="V478" i="1" s="1"/>
  <c r="U474" i="1"/>
  <c r="V474" i="1" s="1"/>
  <c r="U473" i="1"/>
  <c r="V473" i="1" s="1"/>
  <c r="U472" i="1"/>
  <c r="V472" i="1" s="1"/>
  <c r="U471" i="1"/>
  <c r="V471" i="1" s="1"/>
  <c r="U470" i="1"/>
  <c r="V470" i="1" s="1"/>
  <c r="U469" i="1"/>
  <c r="V469" i="1" s="1"/>
  <c r="U468" i="1"/>
  <c r="V468" i="1" s="1"/>
  <c r="U459" i="1"/>
  <c r="V459" i="1" s="1"/>
  <c r="U455" i="1"/>
  <c r="V455" i="1" s="1"/>
  <c r="U454" i="1"/>
  <c r="V454" i="1" s="1"/>
  <c r="U443" i="1"/>
  <c r="V443" i="1" s="1"/>
  <c r="U439" i="1"/>
  <c r="V439" i="1" s="1"/>
  <c r="U432" i="1"/>
  <c r="V432" i="1" s="1"/>
  <c r="U419" i="1"/>
  <c r="V419" i="1" s="1"/>
  <c r="U417" i="1"/>
  <c r="V417" i="1" s="1"/>
  <c r="U416" i="1"/>
  <c r="V416" i="1" s="1"/>
  <c r="U415" i="1"/>
  <c r="V415" i="1" s="1"/>
  <c r="U414" i="1"/>
  <c r="V414" i="1" s="1"/>
  <c r="U413" i="1"/>
  <c r="V413" i="1" s="1"/>
  <c r="U412" i="1"/>
  <c r="V412" i="1" s="1"/>
  <c r="U410" i="1"/>
  <c r="V410" i="1" s="1"/>
  <c r="U407" i="1"/>
  <c r="V407" i="1" s="1"/>
  <c r="U405" i="1"/>
  <c r="V405" i="1" s="1"/>
  <c r="U404" i="1"/>
  <c r="V404" i="1" s="1"/>
  <c r="U403" i="1"/>
  <c r="V403" i="1" s="1"/>
  <c r="U401" i="1"/>
  <c r="V401" i="1" s="1"/>
  <c r="U399" i="1"/>
  <c r="V399" i="1" s="1"/>
  <c r="U395" i="1"/>
  <c r="V395" i="1" s="1"/>
  <c r="U393" i="1"/>
  <c r="V393" i="1" s="1"/>
  <c r="U392" i="1"/>
  <c r="V392" i="1" s="1"/>
  <c r="U391" i="1"/>
  <c r="V391" i="1" s="1"/>
  <c r="U390" i="1"/>
  <c r="V390" i="1" s="1"/>
  <c r="U381" i="1"/>
  <c r="V381" i="1" s="1"/>
  <c r="U380" i="1"/>
  <c r="V380" i="1" s="1"/>
  <c r="U377" i="1"/>
  <c r="V377" i="1" s="1"/>
  <c r="U376" i="1"/>
  <c r="V376" i="1" s="1"/>
  <c r="U375" i="1"/>
  <c r="V375" i="1" s="1"/>
  <c r="U374" i="1"/>
  <c r="V374" i="1" s="1"/>
  <c r="U373" i="1"/>
  <c r="V373" i="1" s="1"/>
  <c r="U372" i="1"/>
  <c r="V372" i="1" s="1"/>
  <c r="U371" i="1"/>
  <c r="V371" i="1" s="1"/>
  <c r="U369" i="1"/>
  <c r="V369" i="1" s="1"/>
  <c r="U365" i="1"/>
  <c r="V365" i="1" s="1"/>
  <c r="U363" i="1"/>
  <c r="V363" i="1" s="1"/>
  <c r="U359" i="1"/>
  <c r="V359" i="1" s="1"/>
  <c r="U350" i="1"/>
  <c r="V350" i="1" s="1"/>
  <c r="U339" i="1"/>
  <c r="V339" i="1" s="1"/>
  <c r="U338" i="1"/>
  <c r="V338" i="1" s="1"/>
  <c r="U332" i="1"/>
  <c r="V332" i="1" s="1"/>
  <c r="U316" i="1"/>
  <c r="V316" i="1" s="1"/>
  <c r="U314" i="1"/>
  <c r="V314" i="1" s="1"/>
  <c r="U313" i="1"/>
  <c r="V313" i="1" s="1"/>
  <c r="U312" i="1"/>
  <c r="V312" i="1" s="1"/>
  <c r="U308" i="1"/>
  <c r="V308" i="1" s="1"/>
  <c r="U307" i="1"/>
  <c r="V307" i="1" s="1"/>
  <c r="U303" i="1"/>
  <c r="V303" i="1" s="1"/>
  <c r="U302" i="1"/>
  <c r="V302" i="1" s="1"/>
  <c r="U301" i="1"/>
  <c r="V301" i="1" s="1"/>
  <c r="U293" i="1"/>
  <c r="V293" i="1" s="1"/>
  <c r="U290" i="1"/>
  <c r="V290" i="1" s="1"/>
  <c r="U285" i="1"/>
  <c r="V285" i="1" s="1"/>
  <c r="U282" i="1"/>
  <c r="V282" i="1" s="1"/>
  <c r="U281" i="1"/>
  <c r="V281" i="1" s="1"/>
  <c r="U273" i="1"/>
  <c r="V273" i="1" s="1"/>
  <c r="U271" i="1"/>
  <c r="V271" i="1" s="1"/>
  <c r="U268" i="1"/>
  <c r="V268" i="1" s="1"/>
  <c r="U267" i="1"/>
  <c r="V267" i="1" s="1"/>
  <c r="U263" i="1"/>
  <c r="V263" i="1" s="1"/>
  <c r="U262" i="1"/>
  <c r="V262" i="1" s="1"/>
  <c r="U259" i="1"/>
  <c r="V259" i="1" s="1"/>
  <c r="U258" i="1"/>
  <c r="V258" i="1" s="1"/>
  <c r="U253" i="1"/>
  <c r="V253" i="1" s="1"/>
  <c r="U249" i="1"/>
  <c r="V249" i="1" s="1"/>
  <c r="U244" i="1"/>
  <c r="V244" i="1" s="1"/>
  <c r="U242" i="1"/>
  <c r="V242" i="1" s="1"/>
  <c r="U241" i="1"/>
  <c r="V241" i="1" s="1"/>
  <c r="U221" i="1"/>
  <c r="V221" i="1" s="1"/>
  <c r="U218" i="1"/>
  <c r="V218" i="1" s="1"/>
  <c r="U212" i="1"/>
  <c r="V212" i="1" s="1"/>
  <c r="U209" i="1"/>
  <c r="V209" i="1" s="1"/>
  <c r="U208" i="1"/>
  <c r="V208" i="1" s="1"/>
  <c r="U197" i="1"/>
  <c r="V197" i="1" s="1"/>
  <c r="U194" i="1"/>
  <c r="V194" i="1" s="1"/>
  <c r="U190" i="1"/>
  <c r="V190" i="1" s="1"/>
  <c r="U183" i="1"/>
  <c r="V183" i="1" s="1"/>
  <c r="U182" i="1"/>
  <c r="V182" i="1" s="1"/>
  <c r="U176" i="1"/>
  <c r="V176" i="1" s="1"/>
  <c r="U175" i="1"/>
  <c r="V175" i="1" s="1"/>
  <c r="U174" i="1"/>
  <c r="V174" i="1" s="1"/>
  <c r="U173" i="1"/>
  <c r="V173" i="1" s="1"/>
  <c r="U172" i="1"/>
  <c r="V172" i="1" s="1"/>
  <c r="U171" i="1"/>
  <c r="V171" i="1" s="1"/>
  <c r="U170" i="1"/>
  <c r="V170" i="1" s="1"/>
  <c r="U169" i="1"/>
  <c r="V169" i="1" s="1"/>
  <c r="U158" i="1"/>
  <c r="V158" i="1" s="1"/>
  <c r="U156" i="1"/>
  <c r="V156" i="1" s="1"/>
  <c r="U155" i="1"/>
  <c r="V155" i="1" s="1"/>
  <c r="U142" i="1"/>
  <c r="V142" i="1" s="1"/>
  <c r="U141" i="1"/>
  <c r="V141" i="1" s="1"/>
  <c r="U139" i="1"/>
  <c r="V139" i="1" s="1"/>
  <c r="U138" i="1"/>
  <c r="V138" i="1" s="1"/>
  <c r="U137" i="1"/>
  <c r="V137" i="1" s="1"/>
  <c r="U135" i="1"/>
  <c r="V135" i="1" s="1"/>
  <c r="U134" i="1"/>
  <c r="V134" i="1" s="1"/>
  <c r="U121" i="1"/>
  <c r="V121" i="1" s="1"/>
  <c r="U114" i="1"/>
  <c r="V114" i="1" s="1"/>
  <c r="U111" i="1"/>
  <c r="V111" i="1" s="1"/>
  <c r="U110" i="1"/>
  <c r="V110" i="1" s="1"/>
  <c r="U109" i="1"/>
  <c r="V109" i="1" s="1"/>
  <c r="U106" i="1"/>
  <c r="V106" i="1" s="1"/>
  <c r="U103" i="1"/>
  <c r="V103" i="1" s="1"/>
  <c r="U101" i="1"/>
  <c r="V101" i="1" s="1"/>
  <c r="U100" i="1"/>
  <c r="V100" i="1" s="1"/>
  <c r="U89" i="1"/>
  <c r="V89" i="1" s="1"/>
  <c r="U88" i="1"/>
  <c r="V88" i="1" s="1"/>
  <c r="U85" i="1"/>
  <c r="V85" i="1" s="1"/>
  <c r="U84" i="1"/>
  <c r="V84" i="1" s="1"/>
  <c r="U83" i="1"/>
  <c r="V83" i="1" s="1"/>
  <c r="U79" i="1"/>
  <c r="V79" i="1" s="1"/>
  <c r="U68" i="1"/>
  <c r="V68" i="1" s="1"/>
  <c r="U67" i="1"/>
  <c r="V67" i="1" s="1"/>
  <c r="U66" i="1"/>
  <c r="V66" i="1" s="1"/>
  <c r="U65" i="1"/>
  <c r="V65" i="1" s="1"/>
  <c r="U64" i="1"/>
  <c r="V64" i="1" s="1"/>
  <c r="U63" i="1"/>
  <c r="V63" i="1" s="1"/>
  <c r="U62" i="1"/>
  <c r="V62" i="1" s="1"/>
  <c r="U61" i="1"/>
  <c r="V61" i="1" s="1"/>
  <c r="U60" i="1"/>
  <c r="V60" i="1" s="1"/>
  <c r="U59" i="1"/>
  <c r="V59" i="1" s="1"/>
  <c r="U58" i="1"/>
  <c r="V58" i="1" s="1"/>
  <c r="U46" i="1"/>
  <c r="V46" i="1" s="1"/>
  <c r="U45" i="1"/>
  <c r="V45" i="1" s="1"/>
  <c r="U44" i="1"/>
  <c r="V44" i="1" s="1"/>
  <c r="U34" i="1"/>
  <c r="V34" i="1" s="1"/>
  <c r="U28" i="1"/>
  <c r="V28" i="1" s="1"/>
  <c r="U27" i="1"/>
  <c r="V27" i="1" s="1"/>
  <c r="U26" i="1"/>
  <c r="V26" i="1" s="1"/>
  <c r="U24" i="1"/>
  <c r="V24" i="1" s="1"/>
  <c r="U15" i="1"/>
  <c r="V15" i="1" s="1"/>
  <c r="U13" i="1"/>
  <c r="V13" i="1" s="1"/>
  <c r="U12" i="1"/>
  <c r="V12" i="1" s="1"/>
  <c r="U11" i="1"/>
  <c r="V11" i="1" s="1"/>
  <c r="U10" i="1"/>
  <c r="V10" i="1" s="1"/>
  <c r="U9" i="1"/>
  <c r="V9" i="1" s="1"/>
  <c r="U7" i="1"/>
  <c r="V7" i="1" s="1"/>
  <c r="U6" i="1"/>
  <c r="V6" i="1" s="1"/>
  <c r="U5" i="1"/>
  <c r="V5" i="1" s="1"/>
  <c r="U1948" i="1"/>
  <c r="V1948" i="1" s="1"/>
  <c r="U1730" i="1"/>
  <c r="V1730" i="1" s="1"/>
  <c r="U418" i="1"/>
  <c r="V418" i="1" s="1"/>
  <c r="U1914" i="1"/>
  <c r="V1914" i="1" s="1"/>
  <c r="U1861" i="1"/>
  <c r="V1861" i="1" s="1"/>
  <c r="U1818" i="1"/>
  <c r="V1818" i="1" s="1"/>
  <c r="U1798" i="1"/>
  <c r="V1798" i="1" s="1"/>
  <c r="U1797" i="1"/>
  <c r="V1797" i="1" s="1"/>
  <c r="U1796" i="1"/>
  <c r="V1796" i="1" s="1"/>
  <c r="U1795" i="1"/>
  <c r="V1795" i="1" s="1"/>
  <c r="U1791" i="1"/>
  <c r="V1791" i="1" s="1"/>
  <c r="U1788" i="1"/>
  <c r="V1788" i="1" s="1"/>
  <c r="U1779" i="1"/>
  <c r="V1779" i="1" s="1"/>
  <c r="U1778" i="1"/>
  <c r="V1778" i="1" s="1"/>
  <c r="U1759" i="1"/>
  <c r="V1759" i="1" s="1"/>
  <c r="U1757" i="1"/>
  <c r="V1757" i="1" s="1"/>
  <c r="U1751" i="1"/>
  <c r="V1751" i="1" s="1"/>
  <c r="U1744" i="1"/>
  <c r="V1744" i="1" s="1"/>
  <c r="U1728" i="1"/>
  <c r="V1728" i="1" s="1"/>
  <c r="U1721" i="1"/>
  <c r="V1721" i="1" s="1"/>
  <c r="U1706" i="1"/>
  <c r="V1706" i="1" s="1"/>
  <c r="U1695" i="1"/>
  <c r="V1695" i="1" s="1"/>
  <c r="U1685" i="1"/>
  <c r="V1685" i="1" s="1"/>
  <c r="U1677" i="1"/>
  <c r="V1677" i="1" s="1"/>
  <c r="U1671" i="1"/>
  <c r="V1671" i="1" s="1"/>
  <c r="U1666" i="1"/>
  <c r="V1666" i="1" s="1"/>
  <c r="U1661" i="1"/>
  <c r="V1661" i="1" s="1"/>
  <c r="U1654" i="1"/>
  <c r="V1654" i="1" s="1"/>
  <c r="U1653" i="1"/>
  <c r="V1653" i="1" s="1"/>
  <c r="U1609" i="1"/>
  <c r="V1609" i="1" s="1"/>
  <c r="U1595" i="1"/>
  <c r="V1595" i="1" s="1"/>
  <c r="U1593" i="1"/>
  <c r="V1593" i="1" s="1"/>
  <c r="U1592" i="1"/>
  <c r="V1592" i="1" s="1"/>
  <c r="U1588" i="1"/>
  <c r="V1588" i="1" s="1"/>
  <c r="U1586" i="1"/>
  <c r="V1586" i="1" s="1"/>
  <c r="U1582" i="1"/>
  <c r="V1582" i="1" s="1"/>
  <c r="U1581" i="1"/>
  <c r="V1581" i="1" s="1"/>
  <c r="U1577" i="1"/>
  <c r="V1577" i="1" s="1"/>
  <c r="U1573" i="1"/>
  <c r="V1573" i="1" s="1"/>
  <c r="U1562" i="1"/>
  <c r="V1562" i="1" s="1"/>
  <c r="U1560" i="1"/>
  <c r="V1560" i="1" s="1"/>
  <c r="U1545" i="1"/>
  <c r="V1545" i="1" s="1"/>
  <c r="U1539" i="1"/>
  <c r="V1539" i="1" s="1"/>
  <c r="U1516" i="1"/>
  <c r="V1516" i="1" s="1"/>
  <c r="U1508" i="1"/>
  <c r="V1508" i="1" s="1"/>
  <c r="U1499" i="1"/>
  <c r="V1499" i="1" s="1"/>
  <c r="U1486" i="1"/>
  <c r="V1486" i="1" s="1"/>
  <c r="U1481" i="1"/>
  <c r="V1481" i="1" s="1"/>
  <c r="U1479" i="1"/>
  <c r="V1479" i="1" s="1"/>
  <c r="U1475" i="1"/>
  <c r="V1475" i="1" s="1"/>
  <c r="U1471" i="1"/>
  <c r="V1471" i="1" s="1"/>
  <c r="U1462" i="1"/>
  <c r="V1462" i="1" s="1"/>
  <c r="U1460" i="1"/>
  <c r="V1460" i="1" s="1"/>
  <c r="U1453" i="1"/>
  <c r="V1453" i="1" s="1"/>
  <c r="U1442" i="1"/>
  <c r="V1442" i="1" s="1"/>
  <c r="U1439" i="1"/>
  <c r="V1439" i="1" s="1"/>
  <c r="U1424" i="1"/>
  <c r="V1424" i="1" s="1"/>
  <c r="U1420" i="1"/>
  <c r="V1420" i="1" s="1"/>
  <c r="U1418" i="1"/>
  <c r="V1418" i="1" s="1"/>
  <c r="U1417" i="1"/>
  <c r="V1417" i="1" s="1"/>
  <c r="U1414" i="1"/>
  <c r="V1414" i="1" s="1"/>
  <c r="U1402" i="1"/>
  <c r="V1402" i="1" s="1"/>
  <c r="U1399" i="1"/>
  <c r="V1399" i="1" s="1"/>
  <c r="U1393" i="1"/>
  <c r="V1393" i="1" s="1"/>
  <c r="U1390" i="1"/>
  <c r="V1390" i="1" s="1"/>
  <c r="U1386" i="1"/>
  <c r="V1386" i="1" s="1"/>
  <c r="U1382" i="1"/>
  <c r="V1382" i="1" s="1"/>
  <c r="U1369" i="1"/>
  <c r="V1369" i="1" s="1"/>
  <c r="U1357" i="1"/>
  <c r="V1357" i="1" s="1"/>
  <c r="U1336" i="1"/>
  <c r="V1336" i="1" s="1"/>
  <c r="U1316" i="1"/>
  <c r="V1316" i="1" s="1"/>
  <c r="U1315" i="1"/>
  <c r="V1315" i="1" s="1"/>
  <c r="U1310" i="1"/>
  <c r="V1310" i="1" s="1"/>
  <c r="U1292" i="1"/>
  <c r="V1292" i="1" s="1"/>
  <c r="U1279" i="1"/>
  <c r="V1279" i="1" s="1"/>
  <c r="U1277" i="1"/>
  <c r="V1277" i="1" s="1"/>
  <c r="U1273" i="1"/>
  <c r="V1273" i="1" s="1"/>
  <c r="U1272" i="1"/>
  <c r="V1272" i="1" s="1"/>
  <c r="U1248" i="1"/>
  <c r="V1248" i="1" s="1"/>
  <c r="U1246" i="1"/>
  <c r="V1246" i="1" s="1"/>
  <c r="U1238" i="1"/>
  <c r="V1238" i="1" s="1"/>
  <c r="U1237" i="1"/>
  <c r="V1237" i="1" s="1"/>
  <c r="U1234" i="1"/>
  <c r="V1234" i="1" s="1"/>
  <c r="U1228" i="1"/>
  <c r="V1228" i="1" s="1"/>
  <c r="U1226" i="1"/>
  <c r="V1226" i="1" s="1"/>
  <c r="U1210" i="1"/>
  <c r="V1210" i="1" s="1"/>
  <c r="U1195" i="1"/>
  <c r="V1195" i="1" s="1"/>
  <c r="U1194" i="1"/>
  <c r="V1194" i="1" s="1"/>
  <c r="U1187" i="1"/>
  <c r="V1187" i="1" s="1"/>
  <c r="U1185" i="1"/>
  <c r="V1185" i="1" s="1"/>
  <c r="U1184" i="1"/>
  <c r="V1184" i="1" s="1"/>
  <c r="U1173" i="1"/>
  <c r="V1173" i="1" s="1"/>
  <c r="U1171" i="1"/>
  <c r="V1171" i="1" s="1"/>
  <c r="U1170" i="1"/>
  <c r="V1170" i="1" s="1"/>
  <c r="U1166" i="1"/>
  <c r="V1166" i="1" s="1"/>
  <c r="U1165" i="1"/>
  <c r="V1165" i="1" s="1"/>
  <c r="U1163" i="1"/>
  <c r="V1163" i="1" s="1"/>
  <c r="U1161" i="1"/>
  <c r="V1161" i="1" s="1"/>
  <c r="U1151" i="1"/>
  <c r="V1151" i="1" s="1"/>
  <c r="U1147" i="1"/>
  <c r="V1147" i="1" s="1"/>
  <c r="U1141" i="1"/>
  <c r="V1141" i="1" s="1"/>
  <c r="U1095" i="1"/>
  <c r="V1095" i="1" s="1"/>
  <c r="U1087" i="1"/>
  <c r="V1087" i="1" s="1"/>
  <c r="U1084" i="1"/>
  <c r="V1084" i="1" s="1"/>
  <c r="U1078" i="1"/>
  <c r="V1078" i="1" s="1"/>
  <c r="U1076" i="1"/>
  <c r="V1076" i="1" s="1"/>
  <c r="U1072" i="1"/>
  <c r="V1072" i="1" s="1"/>
  <c r="U1066" i="1"/>
  <c r="V1066" i="1" s="1"/>
  <c r="U1063" i="1"/>
  <c r="V1063" i="1" s="1"/>
  <c r="U1048" i="1"/>
  <c r="V1048" i="1" s="1"/>
  <c r="U1026" i="1"/>
  <c r="V1026" i="1" s="1"/>
  <c r="U1021" i="1"/>
  <c r="V1021" i="1" s="1"/>
  <c r="U1010" i="1"/>
  <c r="V1010" i="1" s="1"/>
  <c r="U1007" i="1"/>
  <c r="V1007" i="1" s="1"/>
  <c r="U999" i="1"/>
  <c r="V999" i="1" s="1"/>
  <c r="U992" i="1"/>
  <c r="V992" i="1" s="1"/>
  <c r="U976" i="1"/>
  <c r="V976" i="1" s="1"/>
  <c r="U963" i="1"/>
  <c r="V963" i="1" s="1"/>
  <c r="U952" i="1"/>
  <c r="V952" i="1" s="1"/>
  <c r="U940" i="1"/>
  <c r="V940" i="1" s="1"/>
  <c r="U936" i="1"/>
  <c r="V936" i="1" s="1"/>
  <c r="U930" i="1"/>
  <c r="V930" i="1" s="1"/>
  <c r="U918" i="1"/>
  <c r="V918" i="1" s="1"/>
  <c r="U917" i="1"/>
  <c r="V917" i="1" s="1"/>
  <c r="U911" i="1"/>
  <c r="V911" i="1" s="1"/>
  <c r="U909" i="1"/>
  <c r="V909" i="1" s="1"/>
  <c r="U906" i="1"/>
  <c r="V906" i="1" s="1"/>
  <c r="U902" i="1"/>
  <c r="V902" i="1" s="1"/>
  <c r="U899" i="1"/>
  <c r="V899" i="1" s="1"/>
  <c r="U866" i="1"/>
  <c r="V866" i="1" s="1"/>
  <c r="U863" i="1"/>
  <c r="V863" i="1" s="1"/>
  <c r="U861" i="1"/>
  <c r="V861" i="1" s="1"/>
  <c r="U851" i="1"/>
  <c r="V851" i="1" s="1"/>
  <c r="U847" i="1"/>
  <c r="V847" i="1" s="1"/>
  <c r="U840" i="1"/>
  <c r="V840" i="1" s="1"/>
  <c r="U829" i="1"/>
  <c r="V829" i="1" s="1"/>
  <c r="U820" i="1"/>
  <c r="V820" i="1" s="1"/>
  <c r="U787" i="1"/>
  <c r="V787" i="1" s="1"/>
  <c r="U785" i="1"/>
  <c r="V785" i="1" s="1"/>
  <c r="U783" i="1"/>
  <c r="V783" i="1" s="1"/>
  <c r="U780" i="1"/>
  <c r="V780" i="1" s="1"/>
  <c r="U764" i="1"/>
  <c r="V764" i="1" s="1"/>
  <c r="U763" i="1"/>
  <c r="V763" i="1" s="1"/>
  <c r="U749" i="1"/>
  <c r="V749" i="1" s="1"/>
  <c r="U715" i="1"/>
  <c r="V715" i="1" s="1"/>
  <c r="U688" i="1"/>
  <c r="V688" i="1" s="1"/>
  <c r="U686" i="1"/>
  <c r="V686" i="1" s="1"/>
  <c r="U685" i="1"/>
  <c r="V685" i="1" s="1"/>
  <c r="U680" i="1"/>
  <c r="V680" i="1" s="1"/>
  <c r="U671" i="1"/>
  <c r="V671" i="1" s="1"/>
  <c r="U644" i="1"/>
  <c r="V644" i="1" s="1"/>
  <c r="U643" i="1"/>
  <c r="V643" i="1" s="1"/>
  <c r="U641" i="1"/>
  <c r="V641" i="1" s="1"/>
  <c r="U634" i="1"/>
  <c r="V634" i="1" s="1"/>
  <c r="U629" i="1"/>
  <c r="V629" i="1" s="1"/>
  <c r="U627" i="1"/>
  <c r="V627" i="1" s="1"/>
  <c r="U620" i="1"/>
  <c r="V620" i="1" s="1"/>
  <c r="U615" i="1"/>
  <c r="V615" i="1" s="1"/>
  <c r="U610" i="1"/>
  <c r="V610" i="1" s="1"/>
  <c r="U605" i="1"/>
  <c r="V605" i="1" s="1"/>
  <c r="U602" i="1"/>
  <c r="V602" i="1" s="1"/>
  <c r="U597" i="1"/>
  <c r="V597" i="1" s="1"/>
  <c r="U589" i="1"/>
  <c r="V589" i="1" s="1"/>
  <c r="U588" i="1"/>
  <c r="V588" i="1" s="1"/>
  <c r="U584" i="1"/>
  <c r="V584" i="1" s="1"/>
  <c r="U579" i="1"/>
  <c r="V579" i="1" s="1"/>
  <c r="U570" i="1"/>
  <c r="V570" i="1" s="1"/>
  <c r="U556" i="1"/>
  <c r="V556" i="1" s="1"/>
  <c r="U552" i="1"/>
  <c r="V552" i="1" s="1"/>
  <c r="U538" i="1"/>
  <c r="V538" i="1" s="1"/>
  <c r="U526" i="1"/>
  <c r="V526" i="1" s="1"/>
  <c r="U519" i="1"/>
  <c r="V519" i="1" s="1"/>
  <c r="U518" i="1"/>
  <c r="V518" i="1" s="1"/>
  <c r="U517" i="1"/>
  <c r="V517" i="1" s="1"/>
  <c r="U515" i="1"/>
  <c r="V515" i="1" s="1"/>
  <c r="U513" i="1"/>
  <c r="V513" i="1" s="1"/>
  <c r="U496" i="1"/>
  <c r="V496" i="1" s="1"/>
  <c r="U494" i="1"/>
  <c r="V494" i="1" s="1"/>
  <c r="U493" i="1"/>
  <c r="V493" i="1" s="1"/>
  <c r="U491" i="1"/>
  <c r="V491" i="1" s="1"/>
  <c r="U464" i="1"/>
  <c r="V464" i="1" s="1"/>
  <c r="U463" i="1"/>
  <c r="V463" i="1" s="1"/>
  <c r="U458" i="1"/>
  <c r="V458" i="1" s="1"/>
  <c r="U447" i="1"/>
  <c r="V447" i="1" s="1"/>
  <c r="U434" i="1"/>
  <c r="V434" i="1" s="1"/>
  <c r="U409" i="1"/>
  <c r="V409" i="1" s="1"/>
  <c r="U386" i="1"/>
  <c r="V386" i="1" s="1"/>
  <c r="U383" i="1"/>
  <c r="V383" i="1" s="1"/>
  <c r="U378" i="1"/>
  <c r="V378" i="1" s="1"/>
  <c r="U353" i="1"/>
  <c r="V353" i="1" s="1"/>
  <c r="U337" i="1"/>
  <c r="V337" i="1" s="1"/>
  <c r="U320" i="1"/>
  <c r="V320" i="1" s="1"/>
  <c r="U318" i="1"/>
  <c r="V318" i="1" s="1"/>
  <c r="U317" i="1"/>
  <c r="V317" i="1" s="1"/>
  <c r="U311" i="1"/>
  <c r="V311" i="1" s="1"/>
  <c r="U310" i="1"/>
  <c r="V310" i="1" s="1"/>
  <c r="U288" i="1"/>
  <c r="V288" i="1" s="1"/>
  <c r="U287" i="1"/>
  <c r="V287" i="1" s="1"/>
  <c r="U286" i="1"/>
  <c r="V286" i="1" s="1"/>
  <c r="U269" i="1"/>
  <c r="V269" i="1" s="1"/>
  <c r="U266" i="1"/>
  <c r="V266" i="1" s="1"/>
  <c r="U239" i="1"/>
  <c r="V239" i="1" s="1"/>
  <c r="U233" i="1"/>
  <c r="V233" i="1" s="1"/>
  <c r="U232" i="1"/>
  <c r="V232" i="1" s="1"/>
  <c r="U230" i="1"/>
  <c r="V230" i="1" s="1"/>
  <c r="U216" i="1"/>
  <c r="V216" i="1" s="1"/>
  <c r="U214" i="1"/>
  <c r="V214" i="1" s="1"/>
  <c r="U211" i="1"/>
  <c r="V211" i="1" s="1"/>
  <c r="U202" i="1"/>
  <c r="V202" i="1" s="1"/>
  <c r="U201" i="1"/>
  <c r="V201" i="1" s="1"/>
  <c r="U199" i="1"/>
  <c r="V199" i="1" s="1"/>
  <c r="U187" i="1"/>
  <c r="V187" i="1" s="1"/>
  <c r="U181" i="1"/>
  <c r="V181" i="1" s="1"/>
  <c r="U180" i="1"/>
  <c r="V180" i="1" s="1"/>
  <c r="U179" i="1"/>
  <c r="V179" i="1" s="1"/>
  <c r="U154" i="1"/>
  <c r="V154" i="1" s="1"/>
  <c r="U116" i="1"/>
  <c r="V116" i="1" s="1"/>
  <c r="U115" i="1"/>
  <c r="V115" i="1" s="1"/>
  <c r="U78" i="1"/>
  <c r="V78" i="1" s="1"/>
  <c r="U77" i="1"/>
  <c r="V77" i="1" s="1"/>
  <c r="U75" i="1"/>
  <c r="V75" i="1" s="1"/>
  <c r="U17" i="1"/>
  <c r="V17" i="1" s="1"/>
  <c r="U1970" i="1"/>
  <c r="V1970" i="1" s="1"/>
  <c r="U1968" i="1"/>
  <c r="V1968" i="1" s="1"/>
  <c r="U1962" i="1"/>
  <c r="V1962" i="1" s="1"/>
  <c r="U1943" i="1"/>
  <c r="V1943" i="1" s="1"/>
  <c r="U1937" i="1"/>
  <c r="V1937" i="1" s="1"/>
  <c r="U1936" i="1"/>
  <c r="V1936" i="1" s="1"/>
  <c r="U1928" i="1"/>
  <c r="V1928" i="1" s="1"/>
  <c r="U1927" i="1"/>
  <c r="V1927" i="1" s="1"/>
  <c r="U1915" i="1"/>
  <c r="V1915" i="1" s="1"/>
  <c r="U1913" i="1"/>
  <c r="V1913" i="1" s="1"/>
  <c r="U1906" i="1"/>
  <c r="V1906" i="1" s="1"/>
  <c r="U1872" i="1"/>
  <c r="V1872" i="1" s="1"/>
  <c r="U1863" i="1"/>
  <c r="V1863" i="1" s="1"/>
  <c r="U1860" i="1"/>
  <c r="V1860" i="1" s="1"/>
  <c r="U1846" i="1"/>
  <c r="V1846" i="1" s="1"/>
  <c r="U1830" i="1"/>
  <c r="V1830" i="1" s="1"/>
  <c r="U1814" i="1"/>
  <c r="V1814" i="1" s="1"/>
  <c r="U1793" i="1"/>
  <c r="V1793" i="1" s="1"/>
  <c r="U1792" i="1"/>
  <c r="V1792" i="1" s="1"/>
  <c r="U1790" i="1"/>
  <c r="V1790" i="1" s="1"/>
  <c r="U1781" i="1"/>
  <c r="V1781" i="1" s="1"/>
  <c r="U1769" i="1"/>
  <c r="V1769" i="1" s="1"/>
  <c r="U1768" i="1"/>
  <c r="V1768" i="1" s="1"/>
  <c r="U1767" i="1"/>
  <c r="V1767" i="1" s="1"/>
  <c r="U1766" i="1"/>
  <c r="V1766" i="1" s="1"/>
  <c r="U1765" i="1"/>
  <c r="V1765" i="1" s="1"/>
  <c r="U1764" i="1"/>
  <c r="V1764" i="1" s="1"/>
  <c r="U1763" i="1"/>
  <c r="V1763" i="1" s="1"/>
  <c r="U1762" i="1"/>
  <c r="V1762" i="1" s="1"/>
  <c r="U1761" i="1"/>
  <c r="V1761" i="1" s="1"/>
  <c r="U1758" i="1"/>
  <c r="V1758" i="1" s="1"/>
  <c r="U1735" i="1"/>
  <c r="V1735" i="1" s="1"/>
  <c r="U1733" i="1"/>
  <c r="V1733" i="1" s="1"/>
  <c r="U1732" i="1"/>
  <c r="V1732" i="1" s="1"/>
  <c r="U1716" i="1"/>
  <c r="V1716" i="1" s="1"/>
  <c r="U1715" i="1"/>
  <c r="V1715" i="1" s="1"/>
  <c r="U1704" i="1"/>
  <c r="V1704" i="1" s="1"/>
  <c r="U1697" i="1"/>
  <c r="V1697" i="1" s="1"/>
  <c r="U1694" i="1"/>
  <c r="V1694" i="1" s="1"/>
  <c r="U1683" i="1"/>
  <c r="V1683" i="1" s="1"/>
  <c r="U1682" i="1"/>
  <c r="V1682" i="1" s="1"/>
  <c r="U1678" i="1"/>
  <c r="V1678" i="1" s="1"/>
  <c r="U1675" i="1"/>
  <c r="V1675" i="1" s="1"/>
  <c r="U1674" i="1"/>
  <c r="V1674" i="1" s="1"/>
  <c r="U1673" i="1"/>
  <c r="V1673" i="1" s="1"/>
  <c r="U1672" i="1"/>
  <c r="V1672" i="1" s="1"/>
  <c r="U1608" i="1"/>
  <c r="V1608" i="1" s="1"/>
  <c r="U1597" i="1"/>
  <c r="V1597" i="1" s="1"/>
  <c r="U1589" i="1"/>
  <c r="V1589" i="1" s="1"/>
  <c r="U1587" i="1"/>
  <c r="V1587" i="1" s="1"/>
  <c r="U1578" i="1"/>
  <c r="V1578" i="1" s="1"/>
  <c r="U1574" i="1"/>
  <c r="V1574" i="1" s="1"/>
  <c r="U1563" i="1"/>
  <c r="V1563" i="1" s="1"/>
  <c r="U1552" i="1"/>
  <c r="V1552" i="1" s="1"/>
  <c r="U1548" i="1"/>
  <c r="V1548" i="1" s="1"/>
  <c r="U1547" i="1"/>
  <c r="V1547" i="1" s="1"/>
  <c r="U1544" i="1"/>
  <c r="V1544" i="1" s="1"/>
  <c r="U1542" i="1"/>
  <c r="V1542" i="1" s="1"/>
  <c r="U1536" i="1"/>
  <c r="V1536" i="1" s="1"/>
  <c r="U1519" i="1"/>
  <c r="V1519" i="1" s="1"/>
  <c r="U1517" i="1"/>
  <c r="V1517" i="1" s="1"/>
  <c r="U1509" i="1"/>
  <c r="V1509" i="1" s="1"/>
  <c r="U1500" i="1"/>
  <c r="V1500" i="1" s="1"/>
  <c r="U1489" i="1"/>
  <c r="V1489" i="1" s="1"/>
  <c r="U1485" i="1"/>
  <c r="V1485" i="1" s="1"/>
  <c r="U1483" i="1"/>
  <c r="V1483" i="1" s="1"/>
  <c r="U1469" i="1"/>
  <c r="V1469" i="1" s="1"/>
  <c r="U1465" i="1"/>
  <c r="V1465" i="1" s="1"/>
  <c r="U1455" i="1"/>
  <c r="V1455" i="1" s="1"/>
  <c r="U1454" i="1"/>
  <c r="V1454" i="1" s="1"/>
  <c r="U1452" i="1"/>
  <c r="V1452" i="1" s="1"/>
  <c r="U1450" i="1"/>
  <c r="V1450" i="1" s="1"/>
  <c r="U1447" i="1"/>
  <c r="V1447" i="1" s="1"/>
  <c r="U1437" i="1"/>
  <c r="V1437" i="1" s="1"/>
  <c r="U1423" i="1"/>
  <c r="V1423" i="1" s="1"/>
  <c r="U1419" i="1"/>
  <c r="V1419" i="1" s="1"/>
  <c r="U1413" i="1"/>
  <c r="V1413" i="1" s="1"/>
  <c r="U1395" i="1"/>
  <c r="V1395" i="1" s="1"/>
  <c r="U1391" i="1"/>
  <c r="V1391" i="1" s="1"/>
  <c r="U1389" i="1"/>
  <c r="V1389" i="1" s="1"/>
  <c r="U1378" i="1"/>
  <c r="V1378" i="1" s="1"/>
  <c r="U1366" i="1"/>
  <c r="V1366" i="1" s="1"/>
  <c r="U1356" i="1"/>
  <c r="V1356" i="1" s="1"/>
  <c r="U1348" i="1"/>
  <c r="V1348" i="1" s="1"/>
  <c r="U1345" i="1"/>
  <c r="V1345" i="1" s="1"/>
  <c r="U1333" i="1"/>
  <c r="V1333" i="1" s="1"/>
  <c r="U1318" i="1"/>
  <c r="V1318" i="1" s="1"/>
  <c r="U1317" i="1"/>
  <c r="V1317" i="1" s="1"/>
  <c r="U1302" i="1"/>
  <c r="V1302" i="1" s="1"/>
  <c r="U1296" i="1"/>
  <c r="V1296" i="1" s="1"/>
  <c r="U1289" i="1"/>
  <c r="V1289" i="1" s="1"/>
  <c r="U1276" i="1"/>
  <c r="V1276" i="1" s="1"/>
  <c r="U1261" i="1"/>
  <c r="V1261" i="1" s="1"/>
  <c r="U1260" i="1"/>
  <c r="V1260" i="1" s="1"/>
  <c r="U1247" i="1"/>
  <c r="V1247" i="1" s="1"/>
  <c r="U1244" i="1"/>
  <c r="V1244" i="1" s="1"/>
  <c r="U1236" i="1"/>
  <c r="V1236" i="1" s="1"/>
  <c r="U1231" i="1"/>
  <c r="V1231" i="1" s="1"/>
  <c r="U1225" i="1"/>
  <c r="V1225" i="1" s="1"/>
  <c r="U1217" i="1"/>
  <c r="V1217" i="1" s="1"/>
  <c r="U1215" i="1"/>
  <c r="V1215" i="1" s="1"/>
  <c r="U1214" i="1"/>
  <c r="V1214" i="1" s="1"/>
  <c r="U1212" i="1"/>
  <c r="V1212" i="1" s="1"/>
  <c r="U1206" i="1"/>
  <c r="V1206" i="1" s="1"/>
  <c r="U1204" i="1"/>
  <c r="V1204" i="1" s="1"/>
  <c r="U1200" i="1"/>
  <c r="V1200" i="1" s="1"/>
  <c r="U1199" i="1"/>
  <c r="V1199" i="1" s="1"/>
  <c r="U1197" i="1"/>
  <c r="V1197" i="1" s="1"/>
  <c r="U1183" i="1"/>
  <c r="V1183" i="1" s="1"/>
  <c r="U1175" i="1"/>
  <c r="V1175" i="1" s="1"/>
  <c r="U1157" i="1"/>
  <c r="V1157" i="1" s="1"/>
  <c r="U1153" i="1"/>
  <c r="V1153" i="1" s="1"/>
  <c r="U1148" i="1"/>
  <c r="V1148" i="1" s="1"/>
  <c r="U1140" i="1"/>
  <c r="V1140" i="1" s="1"/>
  <c r="U1135" i="1"/>
  <c r="V1135" i="1" s="1"/>
  <c r="U1130" i="1"/>
  <c r="V1130" i="1" s="1"/>
  <c r="U1128" i="1"/>
  <c r="V1128" i="1" s="1"/>
  <c r="U1115" i="1"/>
  <c r="V1115" i="1" s="1"/>
  <c r="U1114" i="1"/>
  <c r="V1114" i="1" s="1"/>
  <c r="U1113" i="1"/>
  <c r="V1113" i="1" s="1"/>
  <c r="U1110" i="1"/>
  <c r="V1110" i="1" s="1"/>
  <c r="U1108" i="1"/>
  <c r="V1108" i="1" s="1"/>
  <c r="U1097" i="1"/>
  <c r="V1097" i="1" s="1"/>
  <c r="U1093" i="1"/>
  <c r="V1093" i="1" s="1"/>
  <c r="U1088" i="1"/>
  <c r="V1088" i="1" s="1"/>
  <c r="U1086" i="1"/>
  <c r="V1086" i="1" s="1"/>
  <c r="U1071" i="1"/>
  <c r="V1071" i="1" s="1"/>
  <c r="U1070" i="1"/>
  <c r="V1070" i="1" s="1"/>
  <c r="U1064" i="1"/>
  <c r="V1064" i="1" s="1"/>
  <c r="U1061" i="1"/>
  <c r="V1061" i="1" s="1"/>
  <c r="U1057" i="1"/>
  <c r="V1057" i="1" s="1"/>
  <c r="U1046" i="1"/>
  <c r="V1046" i="1" s="1"/>
  <c r="U1043" i="1"/>
  <c r="V1043" i="1" s="1"/>
  <c r="U1042" i="1"/>
  <c r="V1042" i="1" s="1"/>
  <c r="U1034" i="1"/>
  <c r="V1034" i="1" s="1"/>
  <c r="U1024" i="1"/>
  <c r="V1024" i="1" s="1"/>
  <c r="U1015" i="1"/>
  <c r="V1015" i="1" s="1"/>
  <c r="U1014" i="1"/>
  <c r="V1014" i="1" s="1"/>
  <c r="U1001" i="1"/>
  <c r="V1001" i="1" s="1"/>
  <c r="U1000" i="1"/>
  <c r="V1000" i="1" s="1"/>
  <c r="U983" i="1"/>
  <c r="V983" i="1" s="1"/>
  <c r="U970" i="1"/>
  <c r="V970" i="1" s="1"/>
  <c r="U968" i="1"/>
  <c r="V968" i="1" s="1"/>
  <c r="U964" i="1"/>
  <c r="V964" i="1" s="1"/>
  <c r="U958" i="1"/>
  <c r="V958" i="1" s="1"/>
  <c r="U949" i="1"/>
  <c r="V949" i="1" s="1"/>
  <c r="U946" i="1"/>
  <c r="V946" i="1" s="1"/>
  <c r="U944" i="1"/>
  <c r="V944" i="1" s="1"/>
  <c r="U943" i="1"/>
  <c r="V943" i="1" s="1"/>
  <c r="U929" i="1"/>
  <c r="V929" i="1" s="1"/>
  <c r="U923" i="1"/>
  <c r="V923" i="1" s="1"/>
  <c r="U920" i="1"/>
  <c r="V920" i="1" s="1"/>
  <c r="U912" i="1"/>
  <c r="V912" i="1" s="1"/>
  <c r="U907" i="1"/>
  <c r="V907" i="1" s="1"/>
  <c r="U905" i="1"/>
  <c r="V905" i="1" s="1"/>
  <c r="U901" i="1"/>
  <c r="V901" i="1" s="1"/>
  <c r="U900" i="1"/>
  <c r="V900" i="1" s="1"/>
  <c r="U897" i="1"/>
  <c r="V897" i="1" s="1"/>
  <c r="U894" i="1"/>
  <c r="V894" i="1" s="1"/>
  <c r="U885" i="1"/>
  <c r="V885" i="1" s="1"/>
  <c r="U882" i="1"/>
  <c r="V882" i="1" s="1"/>
  <c r="U875" i="1"/>
  <c r="V875" i="1" s="1"/>
  <c r="U872" i="1"/>
  <c r="V872" i="1" s="1"/>
  <c r="U871" i="1"/>
  <c r="V871" i="1" s="1"/>
  <c r="U865" i="1"/>
  <c r="V865" i="1" s="1"/>
  <c r="U854" i="1"/>
  <c r="V854" i="1" s="1"/>
  <c r="U839" i="1"/>
  <c r="V839" i="1" s="1"/>
  <c r="U838" i="1"/>
  <c r="V838" i="1" s="1"/>
  <c r="U824" i="1"/>
  <c r="V824" i="1" s="1"/>
  <c r="U821" i="1"/>
  <c r="V821" i="1" s="1"/>
  <c r="U809" i="1"/>
  <c r="V809" i="1" s="1"/>
  <c r="U806" i="1"/>
  <c r="V806" i="1" s="1"/>
  <c r="U803" i="1"/>
  <c r="V803" i="1" s="1"/>
  <c r="U790" i="1"/>
  <c r="V790" i="1" s="1"/>
  <c r="U788" i="1"/>
  <c r="V788" i="1" s="1"/>
  <c r="U770" i="1"/>
  <c r="V770" i="1" s="1"/>
  <c r="U748" i="1"/>
  <c r="V748" i="1" s="1"/>
  <c r="U742" i="1"/>
  <c r="V742" i="1" s="1"/>
  <c r="U726" i="1"/>
  <c r="V726" i="1" s="1"/>
  <c r="U724" i="1"/>
  <c r="V724" i="1" s="1"/>
  <c r="U723" i="1"/>
  <c r="V723" i="1" s="1"/>
  <c r="U718" i="1"/>
  <c r="V718" i="1" s="1"/>
  <c r="U717" i="1"/>
  <c r="V717" i="1" s="1"/>
  <c r="U716" i="1"/>
  <c r="V716" i="1" s="1"/>
  <c r="U712" i="1"/>
  <c r="V712" i="1" s="1"/>
  <c r="U710" i="1"/>
  <c r="V710" i="1" s="1"/>
  <c r="U707" i="1"/>
  <c r="V707" i="1" s="1"/>
  <c r="U696" i="1"/>
  <c r="V696" i="1" s="1"/>
  <c r="U694" i="1"/>
  <c r="V694" i="1" s="1"/>
  <c r="U692" i="1"/>
  <c r="V692" i="1" s="1"/>
  <c r="U691" i="1"/>
  <c r="V691" i="1" s="1"/>
  <c r="U690" i="1"/>
  <c r="V690" i="1" s="1"/>
  <c r="U683" i="1"/>
  <c r="V683" i="1" s="1"/>
  <c r="U656" i="1"/>
  <c r="V656" i="1" s="1"/>
  <c r="U654" i="1"/>
  <c r="V654" i="1" s="1"/>
  <c r="U651" i="1"/>
  <c r="V651" i="1" s="1"/>
  <c r="U649" i="1"/>
  <c r="V649" i="1" s="1"/>
  <c r="U642" i="1"/>
  <c r="V642" i="1" s="1"/>
  <c r="U569" i="1"/>
  <c r="V569" i="1" s="1"/>
  <c r="U568" i="1"/>
  <c r="V568" i="1" s="1"/>
  <c r="U559" i="1"/>
  <c r="V559" i="1" s="1"/>
  <c r="U557" i="1"/>
  <c r="V557" i="1" s="1"/>
  <c r="U553" i="1"/>
  <c r="V553" i="1" s="1"/>
  <c r="U532" i="1"/>
  <c r="V532" i="1" s="1"/>
  <c r="U531" i="1"/>
  <c r="V531" i="1" s="1"/>
  <c r="U530" i="1"/>
  <c r="V530" i="1" s="1"/>
  <c r="U529" i="1"/>
  <c r="V529" i="1" s="1"/>
  <c r="U514" i="1"/>
  <c r="V514" i="1" s="1"/>
  <c r="U510" i="1"/>
  <c r="V510" i="1" s="1"/>
  <c r="U508" i="1"/>
  <c r="V508" i="1" s="1"/>
  <c r="U503" i="1"/>
  <c r="V503" i="1" s="1"/>
  <c r="U500" i="1"/>
  <c r="V500" i="1" s="1"/>
  <c r="U499" i="1"/>
  <c r="V499" i="1" s="1"/>
  <c r="U498" i="1"/>
  <c r="V498" i="1" s="1"/>
  <c r="U497" i="1"/>
  <c r="V497" i="1" s="1"/>
  <c r="U487" i="1"/>
  <c r="V487" i="1" s="1"/>
  <c r="U483" i="1"/>
  <c r="V483" i="1" s="1"/>
  <c r="U482" i="1"/>
  <c r="V482" i="1" s="1"/>
  <c r="U477" i="1"/>
  <c r="V477" i="1" s="1"/>
  <c r="U475" i="1"/>
  <c r="V475" i="1" s="1"/>
  <c r="U457" i="1"/>
  <c r="V457" i="1" s="1"/>
  <c r="U456" i="1"/>
  <c r="V456" i="1" s="1"/>
  <c r="U449" i="1"/>
  <c r="V449" i="1" s="1"/>
  <c r="U448" i="1"/>
  <c r="V448" i="1" s="1"/>
  <c r="U446" i="1"/>
  <c r="V446" i="1" s="1"/>
  <c r="U444" i="1"/>
  <c r="V444" i="1" s="1"/>
  <c r="U431" i="1"/>
  <c r="V431" i="1" s="1"/>
  <c r="U430" i="1"/>
  <c r="V430" i="1" s="1"/>
  <c r="U427" i="1"/>
  <c r="V427" i="1" s="1"/>
  <c r="U426" i="1"/>
  <c r="V426" i="1" s="1"/>
  <c r="U425" i="1"/>
  <c r="V425" i="1" s="1"/>
  <c r="U366" i="1"/>
  <c r="V366" i="1" s="1"/>
  <c r="U360" i="1"/>
  <c r="V360" i="1" s="1"/>
  <c r="U356" i="1"/>
  <c r="V356" i="1" s="1"/>
  <c r="U347" i="1"/>
  <c r="V347" i="1" s="1"/>
  <c r="U324" i="1"/>
  <c r="V324" i="1" s="1"/>
  <c r="U323" i="1"/>
  <c r="V323" i="1" s="1"/>
  <c r="U322" i="1"/>
  <c r="V322" i="1" s="1"/>
  <c r="U319" i="1"/>
  <c r="V319" i="1" s="1"/>
  <c r="U297" i="1"/>
  <c r="V297" i="1" s="1"/>
  <c r="U296" i="1"/>
  <c r="V296" i="1" s="1"/>
  <c r="U295" i="1"/>
  <c r="V295" i="1" s="1"/>
  <c r="U292" i="1"/>
  <c r="V292" i="1" s="1"/>
  <c r="U265" i="1"/>
  <c r="V265" i="1" s="1"/>
  <c r="U264" i="1"/>
  <c r="V264" i="1" s="1"/>
  <c r="U238" i="1"/>
  <c r="V238" i="1" s="1"/>
  <c r="U228" i="1"/>
  <c r="V228" i="1" s="1"/>
  <c r="U227" i="1"/>
  <c r="V227" i="1" s="1"/>
  <c r="U226" i="1"/>
  <c r="V226" i="1" s="1"/>
  <c r="U200" i="1"/>
  <c r="V200" i="1" s="1"/>
  <c r="U188" i="1"/>
  <c r="V188" i="1" s="1"/>
  <c r="U161" i="1"/>
  <c r="V161" i="1" s="1"/>
  <c r="U160" i="1"/>
  <c r="V160" i="1" s="1"/>
  <c r="U159" i="1"/>
  <c r="V159" i="1" s="1"/>
  <c r="U140" i="1"/>
  <c r="V140" i="1" s="1"/>
  <c r="U130" i="1"/>
  <c r="V130" i="1" s="1"/>
  <c r="U129" i="1"/>
  <c r="V129" i="1" s="1"/>
  <c r="U119" i="1"/>
  <c r="V119" i="1" s="1"/>
  <c r="U117" i="1"/>
  <c r="V117" i="1" s="1"/>
  <c r="U113" i="1"/>
  <c r="V113" i="1" s="1"/>
  <c r="U108" i="1"/>
  <c r="V108" i="1" s="1"/>
  <c r="U107" i="1"/>
  <c r="V107" i="1" s="1"/>
  <c r="U105" i="1"/>
  <c r="V105" i="1" s="1"/>
  <c r="U104" i="1"/>
  <c r="V104" i="1" s="1"/>
  <c r="U98" i="1"/>
  <c r="V98" i="1" s="1"/>
  <c r="U93" i="1"/>
  <c r="V93" i="1" s="1"/>
  <c r="U86" i="1"/>
  <c r="V86" i="1" s="1"/>
  <c r="U82" i="1"/>
  <c r="V82" i="1" s="1"/>
  <c r="U81" i="1"/>
  <c r="V81" i="1" s="1"/>
  <c r="U69" i="1"/>
  <c r="V69" i="1" s="1"/>
  <c r="U56" i="1"/>
  <c r="V56" i="1" s="1"/>
  <c r="U55" i="1"/>
  <c r="V55" i="1" s="1"/>
  <c r="U54" i="1"/>
  <c r="V54" i="1" s="1"/>
  <c r="U19" i="1"/>
  <c r="V19" i="1" s="1"/>
  <c r="U18" i="1"/>
  <c r="V18" i="1" s="1"/>
  <c r="U16" i="1"/>
  <c r="V16" i="1" s="1"/>
  <c r="U14" i="1"/>
  <c r="V14" i="1" s="1"/>
  <c r="U8" i="1"/>
  <c r="V8" i="1" s="1"/>
  <c r="U1966" i="1"/>
  <c r="V1966" i="1" s="1"/>
  <c r="U1952" i="1"/>
  <c r="V1952" i="1" s="1"/>
  <c r="U1950" i="1"/>
  <c r="V1950" i="1" s="1"/>
  <c r="U1949" i="1"/>
  <c r="V1949" i="1" s="1"/>
  <c r="U1180" i="1"/>
  <c r="V1180" i="1" s="1"/>
  <c r="U890" i="1"/>
  <c r="V890" i="1" s="1"/>
  <c r="U396" i="1"/>
  <c r="V396" i="1" s="1"/>
  <c r="U235" i="1"/>
  <c r="V235" i="1" s="1"/>
  <c r="U345" i="1"/>
  <c r="V345" i="1" s="1"/>
  <c r="U343" i="1"/>
  <c r="V343" i="1" s="1"/>
  <c r="U1947" i="1"/>
  <c r="V1947" i="1" s="1"/>
  <c r="U1926" i="1"/>
  <c r="V1926" i="1" s="1"/>
  <c r="U1925" i="1"/>
  <c r="V1925" i="1" s="1"/>
  <c r="U1924" i="1"/>
  <c r="V1924" i="1" s="1"/>
  <c r="U1923" i="1"/>
  <c r="V1923" i="1" s="1"/>
  <c r="U1922" i="1"/>
  <c r="V1922" i="1" s="1"/>
  <c r="U1921" i="1"/>
  <c r="V1921" i="1" s="1"/>
  <c r="U1920" i="1"/>
  <c r="V1920" i="1" s="1"/>
  <c r="U1912" i="1"/>
  <c r="V1912" i="1" s="1"/>
  <c r="U1911" i="1"/>
  <c r="V1911" i="1" s="1"/>
  <c r="U1910" i="1"/>
  <c r="V1910" i="1" s="1"/>
  <c r="U1909" i="1"/>
  <c r="V1909" i="1" s="1"/>
  <c r="U1908" i="1"/>
  <c r="V1908" i="1" s="1"/>
  <c r="U1903" i="1"/>
  <c r="V1903" i="1" s="1"/>
  <c r="U1902" i="1"/>
  <c r="V1902" i="1" s="1"/>
  <c r="U1899" i="1"/>
  <c r="V1899" i="1" s="1"/>
  <c r="U1898" i="1"/>
  <c r="V1898" i="1" s="1"/>
  <c r="U1897" i="1"/>
  <c r="V1897" i="1" s="1"/>
  <c r="U1896" i="1"/>
  <c r="V1896" i="1" s="1"/>
  <c r="U1895" i="1"/>
  <c r="V1895" i="1" s="1"/>
  <c r="U1843" i="1"/>
  <c r="V1843" i="1" s="1"/>
  <c r="U1724" i="1"/>
  <c r="V1724" i="1" s="1"/>
  <c r="U1559" i="1"/>
  <c r="V1559" i="1" s="1"/>
  <c r="U1557" i="1"/>
  <c r="V1557" i="1" s="1"/>
  <c r="U1554" i="1"/>
  <c r="V1554" i="1" s="1"/>
  <c r="U1531" i="1"/>
  <c r="V1531" i="1" s="1"/>
  <c r="U1494" i="1"/>
  <c r="V1494" i="1" s="1"/>
  <c r="U1404" i="1"/>
  <c r="V1404" i="1" s="1"/>
  <c r="U1368" i="1"/>
  <c r="V1368" i="1" s="1"/>
  <c r="U1325" i="1"/>
  <c r="V1325" i="1" s="1"/>
  <c r="U1202" i="1"/>
  <c r="V1202" i="1" s="1"/>
  <c r="U1196" i="1"/>
  <c r="V1196" i="1" s="1"/>
  <c r="U1192" i="1"/>
  <c r="V1192" i="1" s="1"/>
  <c r="U1190" i="1"/>
  <c r="V1190" i="1" s="1"/>
  <c r="U1181" i="1"/>
  <c r="V1181" i="1" s="1"/>
  <c r="U1179" i="1"/>
  <c r="V1179" i="1" s="1"/>
  <c r="U1136" i="1"/>
  <c r="V1136" i="1" s="1"/>
  <c r="U1134" i="1"/>
  <c r="V1134" i="1" s="1"/>
  <c r="U1119" i="1"/>
  <c r="V1119" i="1" s="1"/>
  <c r="U1047" i="1"/>
  <c r="V1047" i="1" s="1"/>
  <c r="U1041" i="1"/>
  <c r="V1041" i="1" s="1"/>
  <c r="U1031" i="1"/>
  <c r="V1031" i="1" s="1"/>
  <c r="U1023" i="1"/>
  <c r="V1023" i="1" s="1"/>
  <c r="U1022" i="1"/>
  <c r="V1022" i="1" s="1"/>
  <c r="U1019" i="1"/>
  <c r="V1019" i="1" s="1"/>
  <c r="U1008" i="1"/>
  <c r="V1008" i="1" s="1"/>
  <c r="U960" i="1"/>
  <c r="V960" i="1" s="1"/>
  <c r="U956" i="1"/>
  <c r="V956" i="1" s="1"/>
  <c r="U903" i="1"/>
  <c r="V903" i="1" s="1"/>
  <c r="U878" i="1"/>
  <c r="V878" i="1" s="1"/>
  <c r="U767" i="1"/>
  <c r="V767" i="1" s="1"/>
  <c r="U613" i="1"/>
  <c r="V613" i="1" s="1"/>
  <c r="U612" i="1"/>
  <c r="V612" i="1" s="1"/>
  <c r="U611" i="1"/>
  <c r="V611" i="1" s="1"/>
  <c r="U600" i="1"/>
  <c r="V600" i="1" s="1"/>
  <c r="U599" i="1"/>
  <c r="V599" i="1" s="1"/>
  <c r="U598" i="1"/>
  <c r="V598" i="1" s="1"/>
  <c r="U596" i="1"/>
  <c r="V596" i="1" s="1"/>
  <c r="U595" i="1"/>
  <c r="V595" i="1" s="1"/>
  <c r="U594" i="1"/>
  <c r="V594" i="1" s="1"/>
  <c r="U516" i="1"/>
  <c r="V516" i="1" s="1"/>
  <c r="U488" i="1"/>
  <c r="V488" i="1" s="1"/>
  <c r="U476" i="1"/>
  <c r="V476" i="1" s="1"/>
  <c r="U411" i="1"/>
  <c r="V411" i="1" s="1"/>
  <c r="U351" i="1"/>
  <c r="V351" i="1" s="1"/>
  <c r="U247" i="1"/>
  <c r="V247" i="1" s="1"/>
  <c r="U148" i="1"/>
  <c r="V148" i="1" s="1"/>
  <c r="U147" i="1"/>
  <c r="V147" i="1" s="1"/>
  <c r="U146" i="1"/>
  <c r="V146" i="1" s="1"/>
  <c r="U145" i="1"/>
  <c r="V145" i="1" s="1"/>
  <c r="U144" i="1"/>
  <c r="V144" i="1" s="1"/>
  <c r="U143" i="1"/>
  <c r="V143" i="1" s="1"/>
  <c r="U128" i="1"/>
  <c r="V128" i="1" s="1"/>
  <c r="U76" i="1"/>
  <c r="V76" i="1" s="1"/>
  <c r="U74" i="1"/>
  <c r="V74" i="1" s="1"/>
  <c r="U73" i="1"/>
  <c r="V73" i="1" s="1"/>
  <c r="U72" i="1"/>
  <c r="V72" i="1" s="1"/>
  <c r="U71" i="1"/>
  <c r="V71" i="1" s="1"/>
  <c r="U36" i="1"/>
  <c r="V36" i="1" s="1"/>
  <c r="U1259" i="1"/>
  <c r="V1259" i="1" s="1"/>
  <c r="U1207" i="1"/>
  <c r="V1207" i="1" s="1"/>
  <c r="U965" i="1"/>
  <c r="V965" i="1" s="1"/>
  <c r="U934" i="1"/>
  <c r="V934" i="1" s="1"/>
  <c r="U1850" i="1"/>
  <c r="V1850" i="1" s="1"/>
  <c r="U1849" i="1"/>
  <c r="V1849" i="1" s="1"/>
  <c r="U1848" i="1"/>
  <c r="V1848" i="1" s="1"/>
  <c r="U1847" i="1"/>
  <c r="V1847" i="1" s="1"/>
  <c r="U1267" i="1"/>
  <c r="V1267" i="1" s="1"/>
  <c r="U1074" i="1"/>
  <c r="V1074" i="1" s="1"/>
  <c r="U1032" i="1"/>
  <c r="V1032" i="1" s="1"/>
  <c r="U989" i="1"/>
  <c r="V989" i="1" s="1"/>
  <c r="U985" i="1"/>
  <c r="V985" i="1" s="1"/>
  <c r="U224" i="1"/>
  <c r="V224" i="1" s="1"/>
  <c r="U331" i="1"/>
  <c r="V331" i="1" s="1"/>
  <c r="U330" i="1"/>
  <c r="V330" i="1" s="1"/>
  <c r="U329" i="1"/>
  <c r="V329" i="1" s="1"/>
  <c r="U328" i="1"/>
  <c r="V328" i="1" s="1"/>
  <c r="U327" i="1"/>
  <c r="V327" i="1" s="1"/>
  <c r="U299" i="1"/>
  <c r="V299" i="1" s="1"/>
  <c r="U979" i="1"/>
  <c r="V979" i="1" s="1"/>
  <c r="U1845" i="1"/>
  <c r="V1845" i="1" s="1"/>
  <c r="U1839" i="1"/>
  <c r="V1839" i="1" s="1"/>
  <c r="U1815" i="1"/>
  <c r="V1815" i="1" s="1"/>
  <c r="U1658" i="1"/>
  <c r="V1658" i="1" s="1"/>
  <c r="U1657" i="1"/>
  <c r="V1657" i="1" s="1"/>
  <c r="U1656" i="1"/>
  <c r="V1656" i="1" s="1"/>
  <c r="U1655" i="1"/>
  <c r="V1655" i="1" s="1"/>
  <c r="U1330" i="1"/>
  <c r="V1330" i="1" s="1"/>
  <c r="U1314" i="1"/>
  <c r="V1314" i="1" s="1"/>
  <c r="U1313" i="1"/>
  <c r="V1313" i="1" s="1"/>
  <c r="U687" i="1"/>
  <c r="V687" i="1" s="1"/>
  <c r="U646" i="1"/>
  <c r="V646" i="1" s="1"/>
  <c r="U300" i="1"/>
  <c r="V300" i="1" s="1"/>
  <c r="U294" i="1"/>
  <c r="V294" i="1" s="1"/>
  <c r="U279" i="1"/>
  <c r="V279" i="1" s="1"/>
  <c r="U278" i="1"/>
  <c r="V278" i="1" s="1"/>
  <c r="U240" i="1"/>
  <c r="V240" i="1" s="1"/>
  <c r="U207" i="1"/>
  <c r="V207" i="1" s="1"/>
  <c r="U133" i="1"/>
  <c r="V133" i="1" s="1"/>
  <c r="U132" i="1"/>
  <c r="V132" i="1" s="1"/>
  <c r="U131" i="1"/>
  <c r="V131" i="1" s="1"/>
  <c r="U21" i="1"/>
  <c r="V21" i="1" s="1"/>
  <c r="U1961" i="1"/>
  <c r="V1961" i="1" s="1"/>
  <c r="U1960" i="1"/>
  <c r="V1960" i="1" s="1"/>
  <c r="U1959" i="1"/>
  <c r="V1959" i="1" s="1"/>
  <c r="U1958" i="1"/>
  <c r="V1958" i="1" s="1"/>
  <c r="U1957" i="1"/>
  <c r="V1957" i="1" s="1"/>
  <c r="U1956" i="1"/>
  <c r="V1956" i="1" s="1"/>
  <c r="U1942" i="1"/>
  <c r="V1942" i="1" s="1"/>
  <c r="U1941" i="1"/>
  <c r="V1941" i="1" s="1"/>
  <c r="U1835" i="1"/>
  <c r="V1835" i="1" s="1"/>
  <c r="U1725" i="1"/>
  <c r="V1725" i="1" s="1"/>
  <c r="U1703" i="1"/>
  <c r="V1703" i="1" s="1"/>
  <c r="U1702" i="1"/>
  <c r="V1702" i="1" s="1"/>
  <c r="U1701" i="1"/>
  <c r="V1701" i="1" s="1"/>
  <c r="U1700" i="1"/>
  <c r="V1700" i="1" s="1"/>
  <c r="U756" i="1"/>
  <c r="V756" i="1" s="1"/>
  <c r="U736" i="1"/>
  <c r="V736" i="1" s="1"/>
  <c r="U728" i="1"/>
  <c r="V728" i="1" s="1"/>
  <c r="U727" i="1"/>
  <c r="V727" i="1" s="1"/>
  <c r="U711" i="1"/>
  <c r="V711" i="1" s="1"/>
  <c r="U708" i="1"/>
  <c r="V708" i="1" s="1"/>
  <c r="U637" i="1"/>
  <c r="V637" i="1" s="1"/>
  <c r="U298" i="1"/>
  <c r="V298" i="1" s="1"/>
  <c r="U196" i="1"/>
  <c r="V196" i="1" s="1"/>
  <c r="U195" i="1"/>
  <c r="V195" i="1" s="1"/>
  <c r="U178" i="1"/>
  <c r="V178" i="1" s="1"/>
  <c r="U168" i="1"/>
  <c r="V168" i="1" s="1"/>
  <c r="U167" i="1"/>
  <c r="V167" i="1" s="1"/>
  <c r="U166" i="1"/>
  <c r="V166" i="1" s="1"/>
  <c r="U165" i="1"/>
  <c r="V165" i="1" s="1"/>
  <c r="U164" i="1"/>
  <c r="V164" i="1" s="1"/>
  <c r="U163" i="1"/>
  <c r="V163" i="1" s="1"/>
  <c r="U127" i="1"/>
  <c r="V127" i="1" s="1"/>
  <c r="U126" i="1"/>
  <c r="V126" i="1" s="1"/>
  <c r="U125" i="1"/>
  <c r="V125" i="1" s="1"/>
  <c r="U124" i="1"/>
  <c r="V124" i="1" s="1"/>
  <c r="U47" i="1"/>
  <c r="V47" i="1" s="1"/>
  <c r="U43" i="1"/>
  <c r="V43" i="1" s="1"/>
  <c r="U42" i="1"/>
  <c r="V42" i="1" s="1"/>
  <c r="U41" i="1"/>
  <c r="V41" i="1" s="1"/>
  <c r="U40" i="1"/>
  <c r="V40" i="1" s="1"/>
  <c r="U39" i="1"/>
  <c r="V39" i="1" s="1"/>
  <c r="U37" i="1"/>
  <c r="V37" i="1" s="1"/>
  <c r="Z3" i="1"/>
  <c r="AI3" i="1"/>
  <c r="Z4" i="1"/>
  <c r="AI4" i="1"/>
  <c r="Z5" i="1"/>
  <c r="AI5" i="1"/>
  <c r="Z6" i="1"/>
  <c r="Z7" i="1"/>
  <c r="Z8" i="1"/>
  <c r="AI8" i="1"/>
  <c r="Z9" i="1"/>
  <c r="AI9" i="1"/>
  <c r="Z10" i="1"/>
  <c r="Z11" i="1"/>
  <c r="AI11" i="1"/>
  <c r="Z12" i="1"/>
  <c r="Z13" i="1"/>
  <c r="AI13" i="1"/>
  <c r="Z14" i="1"/>
  <c r="AI14" i="1"/>
  <c r="Z15" i="1"/>
  <c r="Z16" i="1"/>
  <c r="AI16" i="1"/>
  <c r="Z17" i="1"/>
  <c r="AI17" i="1"/>
  <c r="Z18" i="1"/>
  <c r="Z19" i="1"/>
  <c r="AI19" i="1"/>
  <c r="Z20" i="1"/>
  <c r="AI20" i="1"/>
  <c r="Z21" i="1"/>
  <c r="AI21" i="1"/>
  <c r="Z22" i="1"/>
  <c r="Z23" i="1"/>
  <c r="Z24" i="1"/>
  <c r="AI24" i="1"/>
  <c r="Z25" i="1"/>
  <c r="AI25" i="1"/>
  <c r="Z26" i="1"/>
  <c r="AI26" i="1"/>
  <c r="Z27" i="1"/>
  <c r="AI27" i="1"/>
  <c r="Z28" i="1"/>
  <c r="Z29" i="1"/>
  <c r="AI29" i="1"/>
  <c r="Z30" i="1"/>
  <c r="AI30" i="1"/>
  <c r="Z31" i="1"/>
  <c r="AI31" i="1"/>
  <c r="Z32" i="1"/>
  <c r="AI32" i="1"/>
  <c r="Z33" i="1"/>
  <c r="AI33" i="1"/>
  <c r="Z34" i="1"/>
  <c r="Z35" i="1"/>
  <c r="AI35" i="1"/>
  <c r="Z36" i="1"/>
  <c r="AI36" i="1"/>
  <c r="Z37" i="1"/>
  <c r="AI37" i="1"/>
  <c r="Z38" i="1"/>
  <c r="AI38" i="1"/>
  <c r="Z39" i="1"/>
  <c r="Z40" i="1"/>
  <c r="AI40" i="1"/>
  <c r="Z41" i="1"/>
  <c r="AI41" i="1"/>
  <c r="Z42" i="1"/>
  <c r="Z43" i="1"/>
  <c r="AI43" i="1"/>
  <c r="Z44" i="1"/>
  <c r="AI44" i="1"/>
  <c r="Z45" i="1"/>
  <c r="AI45" i="1"/>
  <c r="Z46" i="1"/>
  <c r="AI46" i="1"/>
  <c r="Z47" i="1"/>
  <c r="AI47" i="1"/>
  <c r="Z48" i="1"/>
  <c r="AI48" i="1"/>
  <c r="Z49" i="1"/>
  <c r="AI49" i="1"/>
  <c r="Z50" i="1"/>
  <c r="Z51" i="1"/>
  <c r="AI51" i="1"/>
  <c r="Z52" i="1"/>
  <c r="AI52" i="1"/>
  <c r="Z53" i="1"/>
  <c r="AI53" i="1"/>
  <c r="Z54" i="1"/>
  <c r="Z55" i="1"/>
  <c r="AI55" i="1"/>
  <c r="Z56" i="1"/>
  <c r="AI56" i="1"/>
  <c r="Z57" i="1"/>
  <c r="AI57" i="1"/>
  <c r="Z58" i="1"/>
  <c r="AI58" i="1"/>
  <c r="Z59" i="1"/>
  <c r="AI59" i="1"/>
  <c r="Z60" i="1"/>
  <c r="AI60" i="1"/>
  <c r="Z61" i="1"/>
  <c r="AI61" i="1"/>
  <c r="Z62" i="1"/>
  <c r="AI62" i="1"/>
  <c r="Z63" i="1"/>
  <c r="AI63" i="1"/>
  <c r="Z64" i="1"/>
  <c r="AI64" i="1"/>
  <c r="Z65" i="1"/>
  <c r="AI65" i="1"/>
  <c r="Z66" i="1"/>
  <c r="Z67" i="1"/>
  <c r="AI67" i="1"/>
  <c r="Z68" i="1"/>
  <c r="AI68" i="1"/>
  <c r="Z69" i="1"/>
  <c r="AI69" i="1"/>
  <c r="Z70" i="1"/>
  <c r="AI70" i="1"/>
  <c r="Z71" i="1"/>
  <c r="Z72" i="1"/>
  <c r="AI72" i="1"/>
  <c r="Z73" i="1"/>
  <c r="AI73" i="1"/>
  <c r="Z74" i="1"/>
  <c r="AI74" i="1"/>
  <c r="Z75" i="1"/>
  <c r="AI75" i="1"/>
  <c r="Z76" i="1"/>
  <c r="Z77" i="1"/>
  <c r="AI77" i="1"/>
  <c r="Z78" i="1"/>
  <c r="AI78" i="1"/>
  <c r="Z79" i="1"/>
  <c r="Z80" i="1"/>
  <c r="AI80" i="1"/>
  <c r="Z81" i="1"/>
  <c r="AI81" i="1"/>
  <c r="Z82" i="1"/>
  <c r="Z83" i="1"/>
  <c r="AI83" i="1"/>
  <c r="Z84" i="1"/>
  <c r="AI84" i="1"/>
  <c r="Z85" i="1"/>
  <c r="AI85" i="1"/>
  <c r="Z86" i="1"/>
  <c r="AI86" i="1"/>
  <c r="Z87" i="1"/>
  <c r="Z88" i="1"/>
  <c r="AI88" i="1"/>
  <c r="Z89" i="1"/>
  <c r="AI89" i="1"/>
  <c r="Z90" i="1"/>
  <c r="AI90" i="1"/>
  <c r="Z91" i="1"/>
  <c r="AI91" i="1"/>
  <c r="Z92" i="1"/>
  <c r="AI92" i="1"/>
  <c r="Z93" i="1"/>
  <c r="AI93" i="1"/>
  <c r="Z94" i="1"/>
  <c r="AI94" i="1"/>
  <c r="Z95" i="1"/>
  <c r="Z96" i="1"/>
  <c r="AI96" i="1"/>
  <c r="Z97" i="1"/>
  <c r="AI97" i="1"/>
  <c r="Z98" i="1"/>
  <c r="Z99" i="1"/>
  <c r="AI99" i="1"/>
  <c r="Z100" i="1"/>
  <c r="AI100" i="1"/>
  <c r="Z101" i="1"/>
  <c r="AI101" i="1"/>
  <c r="Z102" i="1"/>
  <c r="AI102" i="1"/>
  <c r="Z103" i="1"/>
  <c r="Z104" i="1"/>
  <c r="AI104" i="1"/>
  <c r="Z105" i="1"/>
  <c r="AI105" i="1"/>
  <c r="Z106" i="1"/>
  <c r="AI106" i="1"/>
  <c r="Z107" i="1"/>
  <c r="AI107" i="1"/>
  <c r="Z108" i="1"/>
  <c r="AI108" i="1"/>
  <c r="Z109" i="1"/>
  <c r="AI109" i="1"/>
  <c r="Z110" i="1"/>
  <c r="AI110" i="1"/>
  <c r="Z111" i="1"/>
  <c r="Z112" i="1"/>
  <c r="AI112" i="1"/>
  <c r="Z113" i="1"/>
  <c r="AI113" i="1"/>
  <c r="Z114" i="1"/>
  <c r="Z115" i="1"/>
  <c r="AI115" i="1"/>
  <c r="Z116" i="1"/>
  <c r="AI116" i="1"/>
  <c r="Z117" i="1"/>
  <c r="AI117" i="1"/>
  <c r="Z118" i="1"/>
  <c r="Z119" i="1"/>
  <c r="Z120" i="1"/>
  <c r="AI120" i="1"/>
  <c r="Z121" i="1"/>
  <c r="AI121" i="1"/>
  <c r="Z122" i="1"/>
  <c r="AI122" i="1"/>
  <c r="Z123" i="1"/>
  <c r="AI123" i="1"/>
  <c r="Z124" i="1"/>
  <c r="AI124" i="1"/>
  <c r="Z125" i="1"/>
  <c r="AI125" i="1"/>
  <c r="Z126" i="1"/>
  <c r="AI126" i="1"/>
  <c r="Z127" i="1"/>
  <c r="AI127" i="1"/>
  <c r="Z128" i="1"/>
  <c r="AI128" i="1"/>
  <c r="Z129" i="1"/>
  <c r="AI129" i="1"/>
  <c r="Z130" i="1"/>
  <c r="Z131" i="1"/>
  <c r="AI131" i="1"/>
  <c r="Z132" i="1"/>
  <c r="AI132" i="1"/>
  <c r="Z133" i="1"/>
  <c r="AI133" i="1"/>
  <c r="Z134" i="1"/>
  <c r="AI134" i="1"/>
  <c r="Z135" i="1"/>
  <c r="Z136" i="1"/>
  <c r="AI136" i="1"/>
  <c r="Z137" i="1"/>
  <c r="AI137" i="1"/>
  <c r="Z138" i="1"/>
  <c r="AI138" i="1"/>
  <c r="Z139" i="1"/>
  <c r="AI139" i="1"/>
  <c r="Z140" i="1"/>
  <c r="AI140" i="1"/>
  <c r="Z141" i="1"/>
  <c r="AI141" i="1"/>
  <c r="Z142" i="1"/>
  <c r="AI142" i="1"/>
  <c r="Z143" i="1"/>
  <c r="AI143" i="1"/>
  <c r="Z144" i="1"/>
  <c r="AI144" i="1"/>
  <c r="Z145" i="1"/>
  <c r="AI145" i="1"/>
  <c r="Z146" i="1"/>
  <c r="Z147" i="1"/>
  <c r="AI147" i="1"/>
  <c r="Z148" i="1"/>
  <c r="AI148" i="1"/>
  <c r="Z149" i="1"/>
  <c r="AI149" i="1"/>
  <c r="Z150" i="1"/>
  <c r="AI150" i="1"/>
  <c r="Z151" i="1"/>
  <c r="Z152" i="1"/>
  <c r="AI152" i="1"/>
  <c r="Z153" i="1"/>
  <c r="AI153" i="1"/>
  <c r="Z154" i="1"/>
  <c r="AI154" i="1"/>
  <c r="Z155" i="1"/>
  <c r="AI155" i="1"/>
  <c r="Z156" i="1"/>
  <c r="Z157" i="1"/>
  <c r="AI157" i="1"/>
  <c r="Z158" i="1"/>
  <c r="AI158" i="1"/>
  <c r="Z159" i="1"/>
  <c r="AI159" i="1"/>
  <c r="Z160" i="1"/>
  <c r="AI160" i="1"/>
  <c r="Z161" i="1"/>
  <c r="AI161" i="1"/>
  <c r="Z162" i="1"/>
  <c r="Z163" i="1"/>
  <c r="AI163" i="1"/>
  <c r="Z164" i="1"/>
  <c r="AI164" i="1"/>
  <c r="Z165" i="1"/>
  <c r="AI165" i="1"/>
  <c r="Z166" i="1"/>
  <c r="Z167" i="1"/>
  <c r="Z168" i="1"/>
  <c r="AI168" i="1"/>
  <c r="Z169" i="1"/>
  <c r="AI169" i="1"/>
  <c r="Z170" i="1"/>
  <c r="Z171" i="1"/>
  <c r="AI171" i="1"/>
  <c r="Z172" i="1"/>
  <c r="AI172" i="1"/>
  <c r="Z173" i="1"/>
  <c r="AI173" i="1"/>
  <c r="Z174" i="1"/>
  <c r="AI174" i="1"/>
  <c r="Z175" i="1"/>
  <c r="Z176" i="1"/>
  <c r="AI176" i="1"/>
  <c r="Z177" i="1"/>
  <c r="AI177" i="1"/>
  <c r="Z178" i="1"/>
  <c r="Z179" i="1"/>
  <c r="AI179" i="1"/>
  <c r="Z180" i="1"/>
  <c r="AI180" i="1"/>
  <c r="Z181" i="1"/>
  <c r="AI181" i="1"/>
  <c r="Z182" i="1"/>
  <c r="Z183" i="1"/>
  <c r="Z184" i="1"/>
  <c r="AI184" i="1"/>
  <c r="Z185" i="1"/>
  <c r="AI185" i="1"/>
  <c r="Z186" i="1"/>
  <c r="Z187" i="1"/>
  <c r="AI187" i="1"/>
  <c r="Z188" i="1"/>
  <c r="Z189" i="1"/>
  <c r="AI189" i="1"/>
  <c r="Z190" i="1"/>
  <c r="AI190" i="1"/>
  <c r="Z191" i="1"/>
  <c r="Z192" i="1"/>
  <c r="AI192" i="1"/>
  <c r="Z193" i="1"/>
  <c r="AI193" i="1"/>
  <c r="Z194" i="1"/>
  <c r="Z195" i="1"/>
  <c r="AI195" i="1"/>
  <c r="Z196" i="1"/>
  <c r="AI196" i="1"/>
  <c r="Z197" i="1"/>
  <c r="AI197" i="1"/>
  <c r="Z198" i="1"/>
  <c r="AI198" i="1"/>
  <c r="Z199" i="1"/>
  <c r="Z200" i="1"/>
  <c r="AI200" i="1"/>
  <c r="Z201" i="1"/>
  <c r="AI201" i="1"/>
  <c r="Z202" i="1"/>
  <c r="AI202" i="1"/>
  <c r="Z203" i="1"/>
  <c r="AI203" i="1"/>
  <c r="Z204" i="1"/>
  <c r="AI204" i="1"/>
  <c r="Z205" i="1"/>
  <c r="AI205" i="1"/>
  <c r="Z206" i="1"/>
  <c r="AI206" i="1"/>
  <c r="Z207" i="1"/>
  <c r="AI207" i="1"/>
  <c r="Z208" i="1"/>
  <c r="AI208" i="1"/>
  <c r="Z209" i="1"/>
  <c r="AI209" i="1"/>
  <c r="Z210" i="1"/>
  <c r="Z211" i="1"/>
  <c r="AI211" i="1"/>
  <c r="Z212" i="1"/>
  <c r="AI212" i="1"/>
  <c r="Z213" i="1"/>
  <c r="AI213" i="1"/>
  <c r="Z214" i="1"/>
  <c r="Z215" i="1"/>
  <c r="Z216" i="1"/>
  <c r="AI216" i="1"/>
  <c r="Z217" i="1"/>
  <c r="AI217" i="1"/>
  <c r="Z218" i="1"/>
  <c r="Z219" i="1"/>
  <c r="AI219" i="1"/>
  <c r="Z220" i="1"/>
  <c r="AI220" i="1"/>
  <c r="Z221" i="1"/>
  <c r="AI221" i="1"/>
  <c r="Z222" i="1"/>
  <c r="AI222" i="1"/>
  <c r="Z223" i="1"/>
  <c r="Z224" i="1"/>
  <c r="AI224" i="1"/>
  <c r="Z225" i="1"/>
  <c r="AI225" i="1"/>
  <c r="Z226" i="1"/>
  <c r="Z227" i="1"/>
  <c r="AI227" i="1"/>
  <c r="Z228" i="1"/>
  <c r="AI228" i="1"/>
  <c r="Z229" i="1"/>
  <c r="AI229" i="1"/>
  <c r="Z230" i="1"/>
  <c r="AI230" i="1"/>
  <c r="Z231" i="1"/>
  <c r="Z232" i="1"/>
  <c r="AI232" i="1"/>
  <c r="Z233" i="1"/>
  <c r="AI233" i="1"/>
  <c r="Z234" i="1"/>
  <c r="AI234" i="1"/>
  <c r="Z235" i="1"/>
  <c r="AI235" i="1"/>
  <c r="Z236" i="1"/>
  <c r="AI236" i="1"/>
  <c r="Z237" i="1"/>
  <c r="AI237" i="1"/>
  <c r="Z238" i="1"/>
  <c r="AI238" i="1"/>
  <c r="Z239" i="1"/>
  <c r="AI239" i="1"/>
  <c r="Z240" i="1"/>
  <c r="AI240" i="1"/>
  <c r="Z241" i="1"/>
  <c r="AI241" i="1"/>
  <c r="Z242" i="1"/>
  <c r="Z243" i="1"/>
  <c r="AI243" i="1"/>
  <c r="Z244" i="1"/>
  <c r="AI244" i="1"/>
  <c r="Z245" i="1"/>
  <c r="AI245" i="1"/>
  <c r="Z246" i="1"/>
  <c r="AI246" i="1"/>
  <c r="Z247" i="1"/>
  <c r="Z248" i="1"/>
  <c r="AI248" i="1"/>
  <c r="Z249" i="1"/>
  <c r="AI249" i="1"/>
  <c r="Z250" i="1"/>
  <c r="AI250" i="1"/>
  <c r="Z251" i="1"/>
  <c r="AI251" i="1"/>
  <c r="Z252" i="1"/>
  <c r="AI252" i="1"/>
  <c r="Z253" i="1"/>
  <c r="AI253" i="1"/>
  <c r="Z254" i="1"/>
  <c r="AI254" i="1"/>
  <c r="Z255" i="1"/>
  <c r="AI255" i="1"/>
  <c r="Z256" i="1"/>
  <c r="AI256" i="1"/>
  <c r="Z257" i="1"/>
  <c r="AI257" i="1"/>
  <c r="Z258" i="1"/>
  <c r="Z259" i="1"/>
  <c r="AI259" i="1"/>
  <c r="Z260" i="1"/>
  <c r="AI260" i="1"/>
  <c r="Z261" i="1"/>
  <c r="AI261" i="1"/>
  <c r="Z262" i="1"/>
  <c r="Z263" i="1"/>
  <c r="Z264" i="1"/>
  <c r="AI264" i="1"/>
  <c r="Z265" i="1"/>
  <c r="AI265" i="1"/>
  <c r="Z266" i="1"/>
  <c r="AI266" i="1"/>
  <c r="Z267" i="1"/>
  <c r="AI267" i="1"/>
  <c r="Z268" i="1"/>
  <c r="Z269" i="1"/>
  <c r="AI269" i="1"/>
  <c r="Z270" i="1"/>
  <c r="AI270" i="1"/>
  <c r="Z271" i="1"/>
  <c r="AI271" i="1"/>
  <c r="Z272" i="1"/>
  <c r="AI272" i="1"/>
  <c r="Z273" i="1"/>
  <c r="AI273" i="1"/>
  <c r="Z274" i="1"/>
  <c r="Z275" i="1"/>
  <c r="AI275" i="1"/>
  <c r="Z276" i="1"/>
  <c r="AI276" i="1"/>
  <c r="Z277" i="1"/>
  <c r="AI277" i="1"/>
  <c r="Z278" i="1"/>
  <c r="AI278" i="1"/>
  <c r="Z279" i="1"/>
  <c r="Z280" i="1"/>
  <c r="AI280" i="1"/>
  <c r="Z281" i="1"/>
  <c r="AI281" i="1"/>
  <c r="Z282" i="1"/>
  <c r="AI282" i="1"/>
  <c r="Z283" i="1"/>
  <c r="AI283" i="1"/>
  <c r="Z284" i="1"/>
  <c r="Z285" i="1"/>
  <c r="AI285" i="1"/>
  <c r="Z286" i="1"/>
  <c r="AI286" i="1"/>
  <c r="Z287" i="1"/>
  <c r="Z288" i="1"/>
  <c r="AI288" i="1"/>
  <c r="Z289" i="1"/>
  <c r="AI289" i="1"/>
  <c r="Z290" i="1"/>
  <c r="Z291" i="1"/>
  <c r="AI291" i="1"/>
  <c r="Z292" i="1"/>
  <c r="AI292" i="1"/>
  <c r="Z293" i="1"/>
  <c r="AI293" i="1"/>
  <c r="Z294" i="1"/>
  <c r="AI294" i="1"/>
  <c r="Z295" i="1"/>
  <c r="Z296" i="1"/>
  <c r="AI296" i="1"/>
  <c r="Z297" i="1"/>
  <c r="AI297" i="1"/>
  <c r="Z298" i="1"/>
  <c r="AI298" i="1"/>
  <c r="Z299" i="1"/>
  <c r="AI299" i="1"/>
  <c r="Z300" i="1"/>
  <c r="AI300" i="1"/>
  <c r="Z301" i="1"/>
  <c r="AI301" i="1"/>
  <c r="Z302" i="1"/>
  <c r="AI302" i="1"/>
  <c r="Z303" i="1"/>
  <c r="Z304" i="1"/>
  <c r="AI304" i="1"/>
  <c r="Z305" i="1"/>
  <c r="AI305" i="1"/>
  <c r="Z306" i="1"/>
  <c r="Z307" i="1"/>
  <c r="AI307" i="1"/>
  <c r="Z308" i="1"/>
  <c r="AI308" i="1"/>
  <c r="Z309" i="1"/>
  <c r="AI309" i="1"/>
  <c r="Z310" i="1"/>
  <c r="AI310" i="1"/>
  <c r="Z311" i="1"/>
  <c r="AI311" i="1"/>
  <c r="Z312" i="1"/>
  <c r="AI312" i="1"/>
  <c r="Z313" i="1"/>
  <c r="AI313" i="1"/>
  <c r="Z314" i="1"/>
  <c r="AI314" i="1"/>
  <c r="Z315" i="1"/>
  <c r="AI315" i="1"/>
  <c r="Z316" i="1"/>
  <c r="AI316" i="1"/>
  <c r="Z317" i="1"/>
  <c r="AI317" i="1"/>
  <c r="Z318" i="1"/>
  <c r="AI318" i="1"/>
  <c r="Z319" i="1"/>
  <c r="AI319" i="1"/>
  <c r="Z320" i="1"/>
  <c r="AI320" i="1"/>
  <c r="Z321" i="1"/>
  <c r="AI321" i="1"/>
  <c r="Z322" i="1"/>
  <c r="Z323" i="1"/>
  <c r="AI323" i="1"/>
  <c r="Z324" i="1"/>
  <c r="AI324" i="1"/>
  <c r="Z325" i="1"/>
  <c r="AI325" i="1"/>
  <c r="Z326" i="1"/>
  <c r="AI326" i="1"/>
  <c r="Z327" i="1"/>
  <c r="Z328" i="1"/>
  <c r="AI328" i="1"/>
  <c r="Z329" i="1"/>
  <c r="AI329" i="1"/>
  <c r="Z330" i="1"/>
  <c r="AI330" i="1"/>
  <c r="Z331" i="1"/>
  <c r="AI331" i="1"/>
  <c r="Z332" i="1"/>
  <c r="AI332" i="1"/>
  <c r="Z333" i="1"/>
  <c r="AI333" i="1"/>
  <c r="Z334" i="1"/>
  <c r="AI334" i="1"/>
  <c r="Z335" i="1"/>
  <c r="AI335" i="1"/>
  <c r="Z336" i="1"/>
  <c r="AI336" i="1"/>
  <c r="Z337" i="1"/>
  <c r="Z338" i="1"/>
  <c r="AI338" i="1"/>
  <c r="Z339" i="1"/>
  <c r="AI339" i="1"/>
  <c r="Z340" i="1"/>
  <c r="AI340" i="1"/>
  <c r="Z341" i="1"/>
  <c r="AI341" i="1"/>
  <c r="Z342" i="1"/>
  <c r="Z343" i="1"/>
  <c r="Z344" i="1"/>
  <c r="AI344" i="1"/>
  <c r="Z345" i="1"/>
  <c r="AI345" i="1"/>
  <c r="Z346" i="1"/>
  <c r="AI346" i="1"/>
  <c r="Z347" i="1"/>
  <c r="AI347" i="1"/>
  <c r="Z348" i="1"/>
  <c r="AI348" i="1"/>
  <c r="Z349" i="1"/>
  <c r="AI349" i="1"/>
  <c r="Z350" i="1"/>
  <c r="AI350" i="1"/>
  <c r="Z351" i="1"/>
  <c r="AI351" i="1"/>
  <c r="Z352" i="1"/>
  <c r="AI352" i="1"/>
  <c r="Z353" i="1"/>
  <c r="Z354" i="1"/>
  <c r="AI354" i="1"/>
  <c r="Z355" i="1"/>
  <c r="AI355" i="1"/>
  <c r="Z356" i="1"/>
  <c r="AI356" i="1"/>
  <c r="Z357" i="1"/>
  <c r="AI357" i="1"/>
  <c r="Z358" i="1"/>
  <c r="AI358" i="1"/>
  <c r="Z359" i="1"/>
  <c r="Z360" i="1"/>
  <c r="AI360" i="1"/>
  <c r="Z361" i="1"/>
  <c r="AI361" i="1"/>
  <c r="Z362" i="1"/>
  <c r="AI362" i="1"/>
  <c r="Z363" i="1"/>
  <c r="AI363" i="1"/>
  <c r="Z364" i="1"/>
  <c r="AI364" i="1"/>
  <c r="Z365" i="1"/>
  <c r="AI365" i="1"/>
  <c r="Z366" i="1"/>
  <c r="AI366" i="1"/>
  <c r="Z367" i="1"/>
  <c r="AI367" i="1"/>
  <c r="Z368" i="1"/>
  <c r="AI368" i="1"/>
  <c r="Z369" i="1"/>
  <c r="Z370" i="1"/>
  <c r="AI370" i="1"/>
  <c r="Z371" i="1"/>
  <c r="AI371" i="1"/>
  <c r="Z372" i="1"/>
  <c r="AI372" i="1"/>
  <c r="Z373" i="1"/>
  <c r="AI373" i="1"/>
  <c r="Z374" i="1"/>
  <c r="Z375" i="1"/>
  <c r="Z376" i="1"/>
  <c r="AI376" i="1"/>
  <c r="Z377" i="1"/>
  <c r="AI377" i="1"/>
  <c r="Z378" i="1"/>
  <c r="Z379" i="1"/>
  <c r="AI379" i="1"/>
  <c r="Z380" i="1"/>
  <c r="Z381" i="1"/>
  <c r="AI381" i="1"/>
  <c r="Z382" i="1"/>
  <c r="AI382" i="1"/>
  <c r="Z383" i="1"/>
  <c r="Z384" i="1"/>
  <c r="AI384" i="1"/>
  <c r="Z385" i="1"/>
  <c r="Z386" i="1"/>
  <c r="Z387" i="1"/>
  <c r="AI387" i="1"/>
  <c r="Z388" i="1"/>
  <c r="AI388" i="1"/>
  <c r="Z389" i="1"/>
  <c r="AI389" i="1"/>
  <c r="Z390" i="1"/>
  <c r="Z391" i="1"/>
  <c r="Z392" i="1"/>
  <c r="AI392" i="1"/>
  <c r="Z393" i="1"/>
  <c r="AI393" i="1"/>
  <c r="Z394" i="1"/>
  <c r="Z395" i="1"/>
  <c r="AI395" i="1"/>
  <c r="Z396" i="1"/>
  <c r="AI396" i="1"/>
  <c r="Z397" i="1"/>
  <c r="AI397" i="1"/>
  <c r="Z398" i="1"/>
  <c r="AI398" i="1"/>
  <c r="Z399" i="1"/>
  <c r="AI399" i="1"/>
  <c r="Z400" i="1"/>
  <c r="AI400" i="1"/>
  <c r="Z401" i="1"/>
  <c r="Z402" i="1"/>
  <c r="AI402" i="1"/>
  <c r="Z403" i="1"/>
  <c r="AI403" i="1"/>
  <c r="Z404" i="1"/>
  <c r="AI404" i="1"/>
  <c r="Z405" i="1"/>
  <c r="AI405" i="1"/>
  <c r="Z406" i="1"/>
  <c r="Z407" i="1"/>
  <c r="Z408" i="1"/>
  <c r="AI408" i="1"/>
  <c r="Z409" i="1"/>
  <c r="AI409" i="1"/>
  <c r="Z410" i="1"/>
  <c r="AI410" i="1"/>
  <c r="Z411" i="1"/>
  <c r="AI411" i="1"/>
  <c r="Z412" i="1"/>
  <c r="Z413" i="1"/>
  <c r="AI413" i="1"/>
  <c r="Z414" i="1"/>
  <c r="AI414" i="1"/>
  <c r="Z415" i="1"/>
  <c r="Z416" i="1"/>
  <c r="AI416" i="1"/>
  <c r="Z417" i="1"/>
  <c r="Z418" i="1"/>
  <c r="AI418" i="1"/>
  <c r="Z419" i="1"/>
  <c r="AI419" i="1"/>
  <c r="Z420" i="1"/>
  <c r="AI420" i="1"/>
  <c r="Z421" i="1"/>
  <c r="AI421" i="1"/>
  <c r="Z422" i="1"/>
  <c r="Z423" i="1"/>
  <c r="AI423" i="1"/>
  <c r="Z424" i="1"/>
  <c r="AI424" i="1"/>
  <c r="Z425" i="1"/>
  <c r="AI425" i="1"/>
  <c r="Z426" i="1"/>
  <c r="AI426" i="1"/>
  <c r="Z427" i="1"/>
  <c r="AI427" i="1"/>
  <c r="Z428" i="1"/>
  <c r="Z429" i="1"/>
  <c r="AI429" i="1"/>
  <c r="Z430" i="1"/>
  <c r="AI430" i="1"/>
  <c r="Z431" i="1"/>
  <c r="AI431" i="1"/>
  <c r="Z432" i="1"/>
  <c r="AI432" i="1"/>
  <c r="Z433" i="1"/>
  <c r="Z434" i="1"/>
  <c r="AI434" i="1"/>
  <c r="Z435" i="1"/>
  <c r="AI435" i="1"/>
  <c r="Z436" i="1"/>
  <c r="AI436" i="1"/>
  <c r="Z437" i="1"/>
  <c r="AI437" i="1"/>
  <c r="Z438" i="1"/>
  <c r="AI438" i="1"/>
  <c r="Z439" i="1"/>
  <c r="Z440" i="1"/>
  <c r="AI440" i="1"/>
  <c r="Z441" i="1"/>
  <c r="AI441" i="1"/>
  <c r="Z442" i="1"/>
  <c r="AI442" i="1"/>
  <c r="Z443" i="1"/>
  <c r="AI443" i="1"/>
  <c r="Z444" i="1"/>
  <c r="AI444" i="1"/>
  <c r="Z445" i="1"/>
  <c r="AI445" i="1"/>
  <c r="Z446" i="1"/>
  <c r="AI446" i="1"/>
  <c r="Z447" i="1"/>
  <c r="Z448" i="1"/>
  <c r="AI448" i="1"/>
  <c r="Z449" i="1"/>
  <c r="Z450" i="1"/>
  <c r="AI450" i="1"/>
  <c r="Z451" i="1"/>
  <c r="AI451" i="1"/>
  <c r="Z452" i="1"/>
  <c r="AI452" i="1"/>
  <c r="Z453" i="1"/>
  <c r="AI453" i="1"/>
  <c r="Z454" i="1"/>
  <c r="Z455" i="1"/>
  <c r="AI455" i="1"/>
  <c r="Z456" i="1"/>
  <c r="AI456" i="1"/>
  <c r="Z457" i="1"/>
  <c r="AI457" i="1"/>
  <c r="Z458" i="1"/>
  <c r="AI458" i="1"/>
  <c r="Z459" i="1"/>
  <c r="AI459" i="1"/>
  <c r="Z460" i="1"/>
  <c r="AI460" i="1"/>
  <c r="Z461" i="1"/>
  <c r="AI461" i="1"/>
  <c r="Z462" i="1"/>
  <c r="AI462" i="1"/>
  <c r="Z463" i="1"/>
  <c r="AI463" i="1"/>
  <c r="Z464" i="1"/>
  <c r="AI464" i="1"/>
  <c r="Z465" i="1"/>
  <c r="Z466" i="1"/>
  <c r="AI466" i="1"/>
  <c r="Z467" i="1"/>
  <c r="AI467" i="1"/>
  <c r="Z468" i="1"/>
  <c r="AI468" i="1"/>
  <c r="Z469" i="1"/>
  <c r="AI469" i="1"/>
  <c r="Z470" i="1"/>
  <c r="AI470" i="1"/>
  <c r="Z471" i="1"/>
  <c r="Z472" i="1"/>
  <c r="AI472" i="1"/>
  <c r="Z473" i="1"/>
  <c r="AI473" i="1"/>
  <c r="Z474" i="1"/>
  <c r="AI474" i="1"/>
  <c r="Z475" i="1"/>
  <c r="AI475" i="1"/>
  <c r="Z476" i="1"/>
  <c r="Z477" i="1"/>
  <c r="AI477" i="1"/>
  <c r="Z478" i="1"/>
  <c r="AI478" i="1"/>
  <c r="Z479" i="1"/>
  <c r="Z480" i="1"/>
  <c r="AI480" i="1"/>
  <c r="Z481" i="1"/>
  <c r="Z482" i="1"/>
  <c r="AI482" i="1"/>
  <c r="Z483" i="1"/>
  <c r="AI483" i="1"/>
  <c r="Z484" i="1"/>
  <c r="AI484" i="1"/>
  <c r="Z485" i="1"/>
  <c r="AI485" i="1"/>
  <c r="Z486" i="1"/>
  <c r="AI486" i="1"/>
  <c r="Z487" i="1"/>
  <c r="Z488" i="1"/>
  <c r="AI488" i="1"/>
  <c r="Z489" i="1"/>
  <c r="AI489" i="1"/>
  <c r="Z490" i="1"/>
  <c r="AI490" i="1"/>
  <c r="Z491" i="1"/>
  <c r="AI491" i="1"/>
  <c r="Z492" i="1"/>
  <c r="Z493" i="1"/>
  <c r="AI493" i="1"/>
  <c r="Z494" i="1"/>
  <c r="AI494" i="1"/>
  <c r="Z495" i="1"/>
  <c r="AI495" i="1"/>
  <c r="Z496" i="1"/>
  <c r="AI496" i="1"/>
  <c r="Z497" i="1"/>
  <c r="Z498" i="1"/>
  <c r="AI498" i="1"/>
  <c r="Z499" i="1"/>
  <c r="AI499" i="1"/>
  <c r="Z500" i="1"/>
  <c r="AI500" i="1"/>
  <c r="Z501" i="1"/>
  <c r="AI501" i="1"/>
  <c r="Z502" i="1"/>
  <c r="Z503" i="1"/>
  <c r="Z504" i="1"/>
  <c r="AI504" i="1"/>
  <c r="Z505" i="1"/>
  <c r="AI505" i="1"/>
  <c r="Z506" i="1"/>
  <c r="AI506" i="1"/>
  <c r="Z507" i="1"/>
  <c r="AI507" i="1"/>
  <c r="Z508" i="1"/>
  <c r="AI508" i="1"/>
  <c r="Z509" i="1"/>
  <c r="AI509" i="1"/>
  <c r="Z510" i="1"/>
  <c r="AI510" i="1"/>
  <c r="Z511" i="1"/>
  <c r="Z512" i="1"/>
  <c r="AI512" i="1"/>
  <c r="Z513" i="1"/>
  <c r="Z514" i="1"/>
  <c r="AI514" i="1"/>
  <c r="Z515" i="1"/>
  <c r="AI515" i="1"/>
  <c r="Z516" i="1"/>
  <c r="AI516" i="1"/>
  <c r="Z517" i="1"/>
  <c r="AI517" i="1"/>
  <c r="Z518" i="1"/>
  <c r="AI518" i="1"/>
  <c r="Z519" i="1"/>
  <c r="Z520" i="1"/>
  <c r="AI520" i="1"/>
  <c r="Z521" i="1"/>
  <c r="AI521" i="1"/>
  <c r="Z522" i="1"/>
  <c r="AI522" i="1"/>
  <c r="Z523" i="1"/>
  <c r="AI523" i="1"/>
  <c r="Z524" i="1"/>
  <c r="AI524" i="1"/>
  <c r="Z525" i="1"/>
  <c r="AI525" i="1"/>
  <c r="Z526" i="1"/>
  <c r="AI526" i="1"/>
  <c r="Z527" i="1"/>
  <c r="AI527" i="1"/>
  <c r="Z528" i="1"/>
  <c r="AI528" i="1"/>
  <c r="Z529" i="1"/>
  <c r="Z530" i="1"/>
  <c r="AI530" i="1"/>
  <c r="Z531" i="1"/>
  <c r="AI531" i="1"/>
  <c r="Z532" i="1"/>
  <c r="AI532" i="1"/>
  <c r="Z533" i="1"/>
  <c r="AI533" i="1"/>
  <c r="Z534" i="1"/>
  <c r="Z535" i="1"/>
  <c r="Z536" i="1"/>
  <c r="AI536" i="1"/>
  <c r="Z537" i="1"/>
  <c r="AI537" i="1"/>
  <c r="Z538" i="1"/>
  <c r="AI538" i="1"/>
  <c r="Z539" i="1"/>
  <c r="AI539" i="1"/>
  <c r="Z540" i="1"/>
  <c r="AI540" i="1"/>
  <c r="Z541" i="1"/>
  <c r="AI541" i="1"/>
  <c r="Z542" i="1"/>
  <c r="AI542" i="1"/>
  <c r="Z543" i="1"/>
  <c r="Z544" i="1"/>
  <c r="AI544" i="1"/>
  <c r="Z545" i="1"/>
  <c r="Z546" i="1"/>
  <c r="Z547" i="1"/>
  <c r="AI547" i="1"/>
  <c r="Z548" i="1"/>
  <c r="AI548" i="1"/>
  <c r="Z549" i="1"/>
  <c r="AI549" i="1"/>
  <c r="Z550" i="1"/>
  <c r="Z551" i="1"/>
  <c r="Z552" i="1"/>
  <c r="AI552" i="1"/>
  <c r="Z553" i="1"/>
  <c r="AI553" i="1"/>
  <c r="Z554" i="1"/>
  <c r="AI554" i="1"/>
  <c r="Z555" i="1"/>
  <c r="AI555" i="1"/>
  <c r="Z556" i="1"/>
  <c r="AI556" i="1"/>
  <c r="Z557" i="1"/>
  <c r="AI557" i="1"/>
  <c r="Z558" i="1"/>
  <c r="AI558" i="1"/>
  <c r="Z559" i="1"/>
  <c r="Z560" i="1"/>
  <c r="AI560" i="1"/>
  <c r="Z561" i="1"/>
  <c r="Z562" i="1"/>
  <c r="AI562" i="1"/>
  <c r="Z563" i="1"/>
  <c r="AI563" i="1"/>
  <c r="Z564" i="1"/>
  <c r="AI564" i="1"/>
  <c r="Z565" i="1"/>
  <c r="AI565" i="1"/>
  <c r="Z566" i="1"/>
  <c r="AI566" i="1"/>
  <c r="Z567" i="1"/>
  <c r="Z568" i="1"/>
  <c r="AI568" i="1"/>
  <c r="Z569" i="1"/>
  <c r="AI569" i="1"/>
  <c r="Z570" i="1"/>
  <c r="Z571" i="1"/>
  <c r="AI571" i="1"/>
  <c r="Z572" i="1"/>
  <c r="Z573" i="1"/>
  <c r="AI573" i="1"/>
  <c r="Z574" i="1"/>
  <c r="AI574" i="1"/>
  <c r="Z575" i="1"/>
  <c r="AI575" i="1"/>
  <c r="Z576" i="1"/>
  <c r="AI576" i="1"/>
  <c r="Z577" i="1"/>
  <c r="Z578" i="1"/>
  <c r="AI578" i="1"/>
  <c r="Z579" i="1"/>
  <c r="AI579" i="1"/>
  <c r="Z580" i="1"/>
  <c r="AI580" i="1"/>
  <c r="Z581" i="1"/>
  <c r="AI581" i="1"/>
  <c r="Z582" i="1"/>
  <c r="AI582" i="1"/>
  <c r="Z583" i="1"/>
  <c r="Z584" i="1"/>
  <c r="AI584" i="1"/>
  <c r="Z585" i="1"/>
  <c r="AI585" i="1"/>
  <c r="Z586" i="1"/>
  <c r="Z587" i="1"/>
  <c r="AI587" i="1"/>
  <c r="Z588" i="1"/>
  <c r="Z589" i="1"/>
  <c r="AI589" i="1"/>
  <c r="Z590" i="1"/>
  <c r="AI590" i="1"/>
  <c r="Z591" i="1"/>
  <c r="Z592" i="1"/>
  <c r="AI592" i="1"/>
  <c r="Z593" i="1"/>
  <c r="Z594" i="1"/>
  <c r="AI594" i="1"/>
  <c r="Z595" i="1"/>
  <c r="AI595" i="1"/>
  <c r="Z596" i="1"/>
  <c r="AI596" i="1"/>
  <c r="Z597" i="1"/>
  <c r="AI597" i="1"/>
  <c r="Z598" i="1"/>
  <c r="AI598" i="1"/>
  <c r="Z599" i="1"/>
  <c r="AI599" i="1"/>
  <c r="Z600" i="1"/>
  <c r="AI600" i="1"/>
  <c r="Z601" i="1"/>
  <c r="AI601" i="1"/>
  <c r="Z602" i="1"/>
  <c r="Z603" i="1"/>
  <c r="AI603" i="1"/>
  <c r="Z604" i="1"/>
  <c r="AI604" i="1"/>
  <c r="Z605" i="1"/>
  <c r="AI605" i="1"/>
  <c r="Z606" i="1"/>
  <c r="AI606" i="1"/>
  <c r="Z607" i="1"/>
  <c r="AI607" i="1"/>
  <c r="Z608" i="1"/>
  <c r="AI608" i="1"/>
  <c r="Z609" i="1"/>
  <c r="Z610" i="1"/>
  <c r="AI610" i="1"/>
  <c r="Z611" i="1"/>
  <c r="AI611" i="1"/>
  <c r="Z612" i="1"/>
  <c r="AI612" i="1"/>
  <c r="Z613" i="1"/>
  <c r="AI613" i="1"/>
  <c r="Z614" i="1"/>
  <c r="AI614" i="1"/>
  <c r="Z615" i="1"/>
  <c r="Z616" i="1"/>
  <c r="AI616" i="1"/>
  <c r="Z617" i="1"/>
  <c r="AI617" i="1"/>
  <c r="Z618" i="1"/>
  <c r="AI618" i="1"/>
  <c r="Z619" i="1"/>
  <c r="AI619" i="1"/>
  <c r="Z620" i="1"/>
  <c r="AI620" i="1"/>
  <c r="Z621" i="1"/>
  <c r="AI621" i="1"/>
  <c r="Z622" i="1"/>
  <c r="AI622" i="1"/>
  <c r="Z623" i="1"/>
  <c r="Z624" i="1"/>
  <c r="AI624" i="1"/>
  <c r="Z625" i="1"/>
  <c r="Z626" i="1"/>
  <c r="AI626" i="1"/>
  <c r="Z627" i="1"/>
  <c r="AI627" i="1"/>
  <c r="Z628" i="1"/>
  <c r="AI628" i="1"/>
  <c r="Z629" i="1"/>
  <c r="AI629" i="1"/>
  <c r="Z630" i="1"/>
  <c r="Z631" i="1"/>
  <c r="Z632" i="1"/>
  <c r="AI632" i="1"/>
  <c r="Z633" i="1"/>
  <c r="AI633" i="1"/>
  <c r="Z634" i="1"/>
  <c r="AI634" i="1"/>
  <c r="Z635" i="1"/>
  <c r="AI635" i="1"/>
  <c r="Z636" i="1"/>
  <c r="AI636" i="1"/>
  <c r="Z637" i="1"/>
  <c r="AI637" i="1"/>
  <c r="Z638" i="1"/>
  <c r="AI638" i="1"/>
  <c r="Z639" i="1"/>
  <c r="AI639" i="1"/>
  <c r="Z640" i="1"/>
  <c r="AI640" i="1"/>
  <c r="Z641" i="1"/>
  <c r="Z642" i="1"/>
  <c r="AI642" i="1"/>
  <c r="Z643" i="1"/>
  <c r="AI643" i="1"/>
  <c r="Z644" i="1"/>
  <c r="AI644" i="1"/>
  <c r="Z645" i="1"/>
  <c r="AI645" i="1"/>
  <c r="Z646" i="1"/>
  <c r="Z647" i="1"/>
  <c r="Z648" i="1"/>
  <c r="AI648" i="1"/>
  <c r="Z649" i="1"/>
  <c r="AI649" i="1"/>
  <c r="Z650" i="1"/>
  <c r="AI650" i="1"/>
  <c r="Z651" i="1"/>
  <c r="AI651" i="1"/>
  <c r="Z652" i="1"/>
  <c r="Z653" i="1"/>
  <c r="AI653" i="1"/>
  <c r="Z654" i="1"/>
  <c r="AI654" i="1"/>
  <c r="Z655" i="1"/>
  <c r="Z656" i="1"/>
  <c r="AI656" i="1"/>
  <c r="Z657" i="1"/>
  <c r="Z658" i="1"/>
  <c r="AI658" i="1"/>
  <c r="Z659" i="1"/>
  <c r="AI659" i="1"/>
  <c r="Z660" i="1"/>
  <c r="AI660" i="1"/>
  <c r="Z661" i="1"/>
  <c r="AI661" i="1"/>
  <c r="Z662" i="1"/>
  <c r="Z663" i="1"/>
  <c r="Z664" i="1"/>
  <c r="AI664" i="1"/>
  <c r="Z665" i="1"/>
  <c r="AI665" i="1"/>
  <c r="Z666" i="1"/>
  <c r="AI666" i="1"/>
  <c r="Z667" i="1"/>
  <c r="AI667" i="1"/>
  <c r="Z668" i="1"/>
  <c r="Z669" i="1"/>
  <c r="AI669" i="1"/>
  <c r="Z670" i="1"/>
  <c r="AI670" i="1"/>
  <c r="Z671" i="1"/>
  <c r="AI671" i="1"/>
  <c r="Z672" i="1"/>
  <c r="AI672" i="1"/>
  <c r="Z673" i="1"/>
  <c r="Z674" i="1"/>
  <c r="Z675" i="1"/>
  <c r="AI675" i="1"/>
  <c r="Z676" i="1"/>
  <c r="AI676" i="1"/>
  <c r="Z677" i="1"/>
  <c r="AI677" i="1"/>
  <c r="Z678" i="1"/>
  <c r="Z679" i="1"/>
  <c r="Z680" i="1"/>
  <c r="AI680" i="1"/>
  <c r="Z681" i="1"/>
  <c r="AI681" i="1"/>
  <c r="Z682" i="1"/>
  <c r="AI682" i="1"/>
  <c r="Z683" i="1"/>
  <c r="AI683" i="1"/>
  <c r="Z684" i="1"/>
  <c r="AI684" i="1"/>
  <c r="Z685" i="1"/>
  <c r="AI685" i="1"/>
  <c r="Z686" i="1"/>
  <c r="AI686" i="1"/>
  <c r="Z687" i="1"/>
  <c r="Z688" i="1"/>
  <c r="AI688" i="1"/>
  <c r="Z689" i="1"/>
  <c r="Z690" i="1"/>
  <c r="Z691" i="1"/>
  <c r="AI691" i="1"/>
  <c r="Z692" i="1"/>
  <c r="AI692" i="1"/>
  <c r="Z693" i="1"/>
  <c r="AI693" i="1"/>
  <c r="Z694" i="1"/>
  <c r="AI694" i="1"/>
  <c r="Z695" i="1"/>
  <c r="Z696" i="1"/>
  <c r="AI696" i="1"/>
  <c r="Z697" i="1"/>
  <c r="AI697" i="1"/>
  <c r="Z698" i="1"/>
  <c r="AI698" i="1"/>
  <c r="Z699" i="1"/>
  <c r="AI699" i="1"/>
  <c r="Z700" i="1"/>
  <c r="AI700" i="1"/>
  <c r="Z701" i="1"/>
  <c r="AI701" i="1"/>
  <c r="Z702" i="1"/>
  <c r="AI702" i="1"/>
  <c r="Z703" i="1"/>
  <c r="Z704" i="1"/>
  <c r="AI704" i="1"/>
  <c r="Z705" i="1"/>
  <c r="Z706" i="1"/>
  <c r="AI706" i="1"/>
  <c r="Z707" i="1"/>
  <c r="AI707" i="1"/>
  <c r="Z708" i="1"/>
  <c r="AI708" i="1"/>
  <c r="Z709" i="1"/>
  <c r="AI709" i="1"/>
  <c r="Z710" i="1"/>
  <c r="Z711" i="1"/>
  <c r="Z712" i="1"/>
  <c r="AI712" i="1"/>
  <c r="Z713" i="1"/>
  <c r="AI713" i="1"/>
  <c r="Z714" i="1"/>
  <c r="AI714" i="1"/>
  <c r="Z715" i="1"/>
  <c r="AI715" i="1"/>
  <c r="Z716" i="1"/>
  <c r="Z717" i="1"/>
  <c r="AI717" i="1"/>
  <c r="Z718" i="1"/>
  <c r="AI718" i="1"/>
  <c r="Z719" i="1"/>
  <c r="Z720" i="1"/>
  <c r="AI720" i="1"/>
  <c r="Z721" i="1"/>
  <c r="Z722" i="1"/>
  <c r="AI722" i="1"/>
  <c r="Z723" i="1"/>
  <c r="AI723" i="1"/>
  <c r="Z724" i="1"/>
  <c r="AI724" i="1"/>
  <c r="Z725" i="1"/>
  <c r="AI725" i="1"/>
  <c r="Z726" i="1"/>
  <c r="Z727" i="1"/>
  <c r="Z728" i="1"/>
  <c r="AI728" i="1"/>
  <c r="Z729" i="1"/>
  <c r="AI729" i="1"/>
  <c r="Z730" i="1"/>
  <c r="AI730" i="1"/>
  <c r="Z731" i="1"/>
  <c r="AI731" i="1"/>
  <c r="Z732" i="1"/>
  <c r="Z733" i="1"/>
  <c r="AI733" i="1"/>
  <c r="Z734" i="1"/>
  <c r="AI734" i="1"/>
  <c r="Z735" i="1"/>
  <c r="AI735" i="1"/>
  <c r="Z736" i="1"/>
  <c r="AI736" i="1"/>
  <c r="Z737" i="1"/>
  <c r="Z738" i="1"/>
  <c r="AI738" i="1"/>
  <c r="Z739" i="1"/>
  <c r="AI739" i="1"/>
  <c r="Z740" i="1"/>
  <c r="AI740" i="1"/>
  <c r="Z741" i="1"/>
  <c r="AI741" i="1"/>
  <c r="Z742" i="1"/>
  <c r="AI742" i="1"/>
  <c r="Z743" i="1"/>
  <c r="Z744" i="1"/>
  <c r="AI744" i="1"/>
  <c r="Z745" i="1"/>
  <c r="AI745" i="1"/>
  <c r="Z746" i="1"/>
  <c r="AI746" i="1"/>
  <c r="Z747" i="1"/>
  <c r="AI747" i="1"/>
  <c r="Z748" i="1"/>
  <c r="AI748" i="1"/>
  <c r="Z749" i="1"/>
  <c r="AI749" i="1"/>
  <c r="Z750" i="1"/>
  <c r="AI750" i="1"/>
  <c r="Z751" i="1"/>
  <c r="AI751" i="1"/>
  <c r="Z752" i="1"/>
  <c r="AI752" i="1"/>
  <c r="Z753" i="1"/>
  <c r="Z754" i="1"/>
  <c r="AI754" i="1"/>
  <c r="Z755" i="1"/>
  <c r="AI755" i="1"/>
  <c r="Z756" i="1"/>
  <c r="AI756" i="1"/>
  <c r="Z757" i="1"/>
  <c r="AI757" i="1"/>
  <c r="Z758" i="1"/>
  <c r="AI758" i="1"/>
  <c r="Z759" i="1"/>
  <c r="Z760" i="1"/>
  <c r="AI760" i="1"/>
  <c r="Z761" i="1"/>
  <c r="AI761" i="1"/>
  <c r="Z762" i="1"/>
  <c r="Z763" i="1"/>
  <c r="AI763" i="1"/>
  <c r="Z764" i="1"/>
  <c r="AI764" i="1"/>
  <c r="Z765" i="1"/>
  <c r="AI765" i="1"/>
  <c r="Z766" i="1"/>
  <c r="AI766" i="1"/>
  <c r="Z767" i="1"/>
  <c r="Z768" i="1"/>
  <c r="AI768" i="1"/>
  <c r="Z769" i="1"/>
  <c r="Z770" i="1"/>
  <c r="AI770" i="1"/>
  <c r="Z771" i="1"/>
  <c r="AI771" i="1"/>
  <c r="Z772" i="1"/>
  <c r="AI772" i="1"/>
  <c r="Z773" i="1"/>
  <c r="AI773" i="1"/>
  <c r="Z774" i="1"/>
  <c r="Z775" i="1"/>
  <c r="Z776" i="1"/>
  <c r="AI776" i="1"/>
  <c r="Z777" i="1"/>
  <c r="AI777" i="1"/>
  <c r="Z778" i="1"/>
  <c r="Z779" i="1"/>
  <c r="AI779" i="1"/>
  <c r="Z780" i="1"/>
  <c r="AI780" i="1"/>
  <c r="Z781" i="1"/>
  <c r="AI781" i="1"/>
  <c r="Z782" i="1"/>
  <c r="AI782" i="1"/>
  <c r="Z783" i="1"/>
  <c r="AI783" i="1"/>
  <c r="Z784" i="1"/>
  <c r="AI784" i="1"/>
  <c r="Z785" i="1"/>
  <c r="Z786" i="1"/>
  <c r="AI786" i="1"/>
  <c r="Z787" i="1"/>
  <c r="AI787" i="1"/>
  <c r="Z788" i="1"/>
  <c r="AI788" i="1"/>
  <c r="Z789" i="1"/>
  <c r="AI789" i="1"/>
  <c r="Z790" i="1"/>
  <c r="AI790" i="1"/>
  <c r="Z791" i="1"/>
  <c r="Z792" i="1"/>
  <c r="AI792" i="1"/>
  <c r="Z793" i="1"/>
  <c r="AI793" i="1"/>
  <c r="Z794" i="1"/>
  <c r="Z795" i="1"/>
  <c r="AI795" i="1"/>
  <c r="Z796" i="1"/>
  <c r="AI796" i="1"/>
  <c r="Z797" i="1"/>
  <c r="AI797" i="1"/>
  <c r="Z798" i="1"/>
  <c r="AI798" i="1"/>
  <c r="Z799" i="1"/>
  <c r="AI799" i="1"/>
  <c r="Z800" i="1"/>
  <c r="AI800" i="1"/>
  <c r="Z801" i="1"/>
  <c r="Z802" i="1"/>
  <c r="AI802" i="1"/>
  <c r="Z803" i="1"/>
  <c r="AI803" i="1"/>
  <c r="Z804" i="1"/>
  <c r="AI804" i="1"/>
  <c r="Z805" i="1"/>
  <c r="AI805" i="1"/>
  <c r="Z806" i="1"/>
  <c r="Z807" i="1"/>
  <c r="AI807" i="1"/>
  <c r="Z808" i="1"/>
  <c r="AI808" i="1"/>
  <c r="Z809" i="1"/>
  <c r="AI809" i="1"/>
  <c r="Z810" i="1"/>
  <c r="AI810" i="1"/>
  <c r="Z811" i="1"/>
  <c r="AI811" i="1"/>
  <c r="Z812" i="1"/>
  <c r="AI812" i="1"/>
  <c r="Z813" i="1"/>
  <c r="AI813" i="1"/>
  <c r="Z814" i="1"/>
  <c r="AI814" i="1"/>
  <c r="Z815" i="1"/>
  <c r="Z816" i="1"/>
  <c r="AI816" i="1"/>
  <c r="Z817" i="1"/>
  <c r="Z818" i="1"/>
  <c r="Z819" i="1"/>
  <c r="AI819" i="1"/>
  <c r="Z820" i="1"/>
  <c r="AI820" i="1"/>
  <c r="Z821" i="1"/>
  <c r="AI821" i="1"/>
  <c r="Z822" i="1"/>
  <c r="Z823" i="1"/>
  <c r="Z824" i="1"/>
  <c r="AI824" i="1"/>
  <c r="Z825" i="1"/>
  <c r="AI825" i="1"/>
  <c r="Z826" i="1"/>
  <c r="AI826" i="1"/>
  <c r="Z827" i="1"/>
  <c r="AI827" i="1"/>
  <c r="Z828" i="1"/>
  <c r="Z829" i="1"/>
  <c r="AI829" i="1"/>
  <c r="Z830" i="1"/>
  <c r="AI830" i="1"/>
  <c r="Z831" i="1"/>
  <c r="AI831" i="1"/>
  <c r="Z832" i="1"/>
  <c r="AI832" i="1"/>
  <c r="Z833" i="1"/>
  <c r="Z834" i="1"/>
  <c r="AI834" i="1"/>
  <c r="Z835" i="1"/>
  <c r="AI835" i="1"/>
  <c r="Z836" i="1"/>
  <c r="AI836" i="1"/>
  <c r="Z837" i="1"/>
  <c r="AI837" i="1"/>
  <c r="Z838" i="1"/>
  <c r="AI838" i="1"/>
  <c r="Z839" i="1"/>
  <c r="Z840" i="1"/>
  <c r="AI840" i="1"/>
  <c r="Z841" i="1"/>
  <c r="AI841" i="1"/>
  <c r="Z842" i="1"/>
  <c r="AI842" i="1"/>
  <c r="Z843" i="1"/>
  <c r="AI843" i="1"/>
  <c r="Z844" i="1"/>
  <c r="AI844" i="1"/>
  <c r="Z845" i="1"/>
  <c r="Z846" i="1"/>
  <c r="AI846" i="1"/>
  <c r="Z847" i="1"/>
  <c r="Z848" i="1"/>
  <c r="AI848" i="1"/>
  <c r="Z849" i="1"/>
  <c r="Z850" i="1"/>
  <c r="AI850" i="1"/>
  <c r="Z851" i="1"/>
  <c r="AI851" i="1"/>
  <c r="Z852" i="1"/>
  <c r="AI852" i="1"/>
  <c r="Z853" i="1"/>
  <c r="AI853" i="1"/>
  <c r="Z854" i="1"/>
  <c r="AI854" i="1"/>
  <c r="Z855" i="1"/>
  <c r="Z856" i="1"/>
  <c r="AI856" i="1"/>
  <c r="Z857" i="1"/>
  <c r="AI857" i="1"/>
  <c r="Z858" i="1"/>
  <c r="AI858" i="1"/>
  <c r="Z859" i="1"/>
  <c r="AI859" i="1"/>
  <c r="Z860" i="1"/>
  <c r="Z861" i="1"/>
  <c r="Z862" i="1"/>
  <c r="AI862" i="1"/>
  <c r="Z863" i="1"/>
  <c r="AI863" i="1"/>
  <c r="Z864" i="1"/>
  <c r="AI864" i="1"/>
  <c r="Z865" i="1"/>
  <c r="Z866" i="1"/>
  <c r="AI866" i="1"/>
  <c r="Z867" i="1"/>
  <c r="AI867" i="1"/>
  <c r="Z868" i="1"/>
  <c r="AI868" i="1"/>
  <c r="Z869" i="1"/>
  <c r="AI869" i="1"/>
  <c r="Z870" i="1"/>
  <c r="Z871" i="1"/>
  <c r="Z872" i="1"/>
  <c r="AI872" i="1"/>
  <c r="Z873" i="1"/>
  <c r="AI873" i="1"/>
  <c r="Z874" i="1"/>
  <c r="AI874" i="1"/>
  <c r="Z875" i="1"/>
  <c r="AI875" i="1"/>
  <c r="Z876" i="1"/>
  <c r="AI876" i="1"/>
  <c r="Z877" i="1"/>
  <c r="Z878" i="1"/>
  <c r="AI878" i="1"/>
  <c r="Z879" i="1"/>
  <c r="AI879" i="1"/>
  <c r="Z880" i="1"/>
  <c r="AI880" i="1"/>
  <c r="Z881" i="1"/>
  <c r="Z882" i="1"/>
  <c r="Z883" i="1"/>
  <c r="AI883" i="1"/>
  <c r="Z884" i="1"/>
  <c r="AI884" i="1"/>
  <c r="Z885" i="1"/>
  <c r="AI885" i="1"/>
  <c r="Z886" i="1"/>
  <c r="AI886" i="1"/>
  <c r="Z887" i="1"/>
  <c r="AI887" i="1"/>
  <c r="Z888" i="1"/>
  <c r="AI888" i="1"/>
  <c r="Z889" i="1"/>
  <c r="AI889" i="1"/>
  <c r="Z890" i="1"/>
  <c r="AI890" i="1"/>
  <c r="Z891" i="1"/>
  <c r="AI891" i="1"/>
  <c r="Z892" i="1"/>
  <c r="AI892" i="1"/>
  <c r="Z893" i="1"/>
  <c r="Z894" i="1"/>
  <c r="AI894" i="1"/>
  <c r="Z895" i="1"/>
  <c r="Z896" i="1"/>
  <c r="AI896" i="1"/>
  <c r="Z897" i="1"/>
  <c r="Z898" i="1"/>
  <c r="Z899" i="1"/>
  <c r="AI899" i="1"/>
  <c r="Z900" i="1"/>
  <c r="AI900" i="1"/>
  <c r="Z901" i="1"/>
  <c r="AI901" i="1"/>
  <c r="Z902" i="1"/>
  <c r="Z903" i="1"/>
  <c r="Z904" i="1"/>
  <c r="AI904" i="1"/>
  <c r="Z905" i="1"/>
  <c r="AI905" i="1"/>
  <c r="Z906" i="1"/>
  <c r="Z907" i="1"/>
  <c r="AI907" i="1"/>
  <c r="Z908" i="1"/>
  <c r="AI908" i="1"/>
  <c r="Z909" i="1"/>
  <c r="Z910" i="1"/>
  <c r="AI910" i="1"/>
  <c r="Z911" i="1"/>
  <c r="Z912" i="1"/>
  <c r="AI912" i="1"/>
  <c r="Z913" i="1"/>
  <c r="Z914" i="1"/>
  <c r="Z915" i="1"/>
  <c r="AI915" i="1"/>
  <c r="Z916" i="1"/>
  <c r="AI916" i="1"/>
  <c r="Z917" i="1"/>
  <c r="AI917" i="1"/>
  <c r="Z918" i="1"/>
  <c r="AI918" i="1"/>
  <c r="Z919" i="1"/>
  <c r="AI919" i="1"/>
  <c r="Z920" i="1"/>
  <c r="AI920" i="1"/>
  <c r="Z921" i="1"/>
  <c r="AI921" i="1"/>
  <c r="Z922" i="1"/>
  <c r="Z923" i="1"/>
  <c r="AI923" i="1"/>
  <c r="Z924" i="1"/>
  <c r="AI924" i="1"/>
  <c r="Z925" i="1"/>
  <c r="Z926" i="1"/>
  <c r="AI926" i="1"/>
  <c r="Z927" i="1"/>
  <c r="AI927" i="1"/>
  <c r="Z928" i="1"/>
  <c r="AI928" i="1"/>
  <c r="Z929" i="1"/>
  <c r="Z930" i="1"/>
  <c r="AI930" i="1"/>
  <c r="Z931" i="1"/>
  <c r="AI931" i="1"/>
  <c r="Z932" i="1"/>
  <c r="AI932" i="1"/>
  <c r="Z933" i="1"/>
  <c r="AI933" i="1"/>
  <c r="Z934" i="1"/>
  <c r="AI934" i="1"/>
  <c r="Z935" i="1"/>
  <c r="Z936" i="1"/>
  <c r="AI936" i="1"/>
  <c r="Z937" i="1"/>
  <c r="AI937" i="1"/>
  <c r="Z938" i="1"/>
  <c r="AI938" i="1"/>
  <c r="Z939" i="1"/>
  <c r="AI939" i="1"/>
  <c r="Z940" i="1"/>
  <c r="AI940" i="1"/>
  <c r="Z941" i="1"/>
  <c r="Z942" i="1"/>
  <c r="AI942" i="1"/>
  <c r="Z943" i="1"/>
  <c r="AI943" i="1"/>
  <c r="Z944" i="1"/>
  <c r="AI944" i="1"/>
  <c r="Z945" i="1"/>
  <c r="Z946" i="1"/>
  <c r="AI946" i="1"/>
  <c r="Z947" i="1"/>
  <c r="AI947" i="1"/>
  <c r="Z948" i="1"/>
  <c r="AI948" i="1"/>
  <c r="Z949" i="1"/>
  <c r="AI949" i="1"/>
  <c r="Z950" i="1"/>
  <c r="Z951" i="1"/>
  <c r="Z952" i="1"/>
  <c r="AI952" i="1"/>
  <c r="Z953" i="1"/>
  <c r="AI953" i="1"/>
  <c r="Z954" i="1"/>
  <c r="AI954" i="1"/>
  <c r="Z955" i="1"/>
  <c r="AI955" i="1"/>
  <c r="Z956" i="1"/>
  <c r="Z957" i="1"/>
  <c r="Z958" i="1"/>
  <c r="AI958" i="1"/>
  <c r="Z959" i="1"/>
  <c r="AI959" i="1"/>
  <c r="Z960" i="1"/>
  <c r="AI960" i="1"/>
  <c r="Z961" i="1"/>
  <c r="Z962" i="1"/>
  <c r="Z963" i="1"/>
  <c r="AI963" i="1"/>
  <c r="Z964" i="1"/>
  <c r="AI964" i="1"/>
  <c r="Z965" i="1"/>
  <c r="Z966" i="1"/>
  <c r="Z967" i="1"/>
  <c r="Z968" i="1"/>
  <c r="AI968" i="1"/>
  <c r="Z969" i="1"/>
  <c r="AI969" i="1"/>
  <c r="Z970" i="1"/>
  <c r="AI970" i="1"/>
  <c r="Z971" i="1"/>
  <c r="AI971" i="1"/>
  <c r="Z972" i="1"/>
  <c r="AI972" i="1"/>
  <c r="Z973" i="1"/>
  <c r="Z974" i="1"/>
  <c r="AI974" i="1"/>
  <c r="Z975" i="1"/>
  <c r="AI975" i="1"/>
  <c r="Z976" i="1"/>
  <c r="AI976" i="1"/>
  <c r="Z977" i="1"/>
  <c r="Z978" i="1"/>
  <c r="AI978" i="1"/>
  <c r="Z979" i="1"/>
  <c r="AI979" i="1"/>
  <c r="Z980" i="1"/>
  <c r="AI980" i="1"/>
  <c r="Z981" i="1"/>
  <c r="AI981" i="1"/>
  <c r="Z982" i="1"/>
  <c r="AI982" i="1"/>
  <c r="Z983" i="1"/>
  <c r="AI983" i="1"/>
  <c r="Z984" i="1"/>
  <c r="AI984" i="1"/>
  <c r="Z985" i="1"/>
  <c r="AI985" i="1"/>
  <c r="Z986" i="1"/>
  <c r="AI986" i="1"/>
  <c r="Z987" i="1"/>
  <c r="AI987" i="1"/>
  <c r="Z988" i="1"/>
  <c r="AI988" i="1"/>
  <c r="Z989" i="1"/>
  <c r="Z990" i="1"/>
  <c r="AI990" i="1"/>
  <c r="Z991" i="1"/>
  <c r="AI991" i="1"/>
  <c r="Z992" i="1"/>
  <c r="AI992" i="1"/>
  <c r="Z993" i="1"/>
  <c r="Z994" i="1"/>
  <c r="AI994" i="1"/>
  <c r="Z995" i="1"/>
  <c r="AI995" i="1"/>
  <c r="Z996" i="1"/>
  <c r="AI996" i="1"/>
  <c r="Z997" i="1"/>
  <c r="AI997" i="1"/>
  <c r="Z998" i="1"/>
  <c r="Z999" i="1"/>
  <c r="Z1000" i="1"/>
  <c r="AI1000" i="1"/>
  <c r="Z1001" i="1"/>
  <c r="AI1001" i="1"/>
  <c r="Z1002" i="1"/>
  <c r="AI1002" i="1"/>
  <c r="Z1003" i="1"/>
  <c r="AI1003" i="1"/>
  <c r="Z1004" i="1"/>
  <c r="AI1004" i="1"/>
  <c r="Z1005" i="1"/>
  <c r="Z1006" i="1"/>
  <c r="AI1006" i="1"/>
  <c r="Z1007" i="1"/>
  <c r="Z1008" i="1"/>
  <c r="AI1008" i="1"/>
  <c r="Z1009" i="1"/>
  <c r="Z1010" i="1"/>
  <c r="Z1011" i="1"/>
  <c r="AI1011" i="1"/>
  <c r="Z1012" i="1"/>
  <c r="AI1012" i="1"/>
  <c r="Z1013" i="1"/>
  <c r="AI1013" i="1"/>
  <c r="Z1014" i="1"/>
  <c r="AI1014" i="1"/>
  <c r="Z1015" i="1"/>
  <c r="Z1016" i="1"/>
  <c r="AI1016" i="1"/>
  <c r="Z1017" i="1"/>
  <c r="AI1017" i="1"/>
  <c r="Z1018" i="1"/>
  <c r="Z1019" i="1"/>
  <c r="AI1019" i="1"/>
  <c r="Z1020" i="1"/>
  <c r="AI1020" i="1"/>
  <c r="Z1021" i="1"/>
  <c r="Z1022" i="1"/>
  <c r="AI1022" i="1"/>
  <c r="Z1023" i="1"/>
  <c r="AI1023" i="1"/>
  <c r="Z1024" i="1"/>
  <c r="AI1024" i="1"/>
  <c r="Z1025" i="1"/>
  <c r="Z1026" i="1"/>
  <c r="AI1026" i="1"/>
  <c r="Z1027" i="1"/>
  <c r="AI1027" i="1"/>
  <c r="Z1028" i="1"/>
  <c r="AI1028" i="1"/>
  <c r="Z1029" i="1"/>
  <c r="AI1029" i="1"/>
  <c r="Z1030" i="1"/>
  <c r="Z1031" i="1"/>
  <c r="Z1032" i="1"/>
  <c r="AI1032" i="1"/>
  <c r="Z1033" i="1"/>
  <c r="AI1033" i="1"/>
  <c r="Z1034" i="1"/>
  <c r="AI1034" i="1"/>
  <c r="Z1035" i="1"/>
  <c r="AI1035" i="1"/>
  <c r="Z1036" i="1"/>
  <c r="Z1037" i="1"/>
  <c r="Z1038" i="1"/>
  <c r="AI1038" i="1"/>
  <c r="Z1039" i="1"/>
  <c r="AI1039" i="1"/>
  <c r="Z1040" i="1"/>
  <c r="AI1040" i="1"/>
  <c r="Z1041" i="1"/>
  <c r="Z1042" i="1"/>
  <c r="Z1043" i="1"/>
  <c r="AI1043" i="1"/>
  <c r="Z1044" i="1"/>
  <c r="AI1044" i="1"/>
  <c r="Z1045" i="1"/>
  <c r="AI1045" i="1"/>
  <c r="Z1046" i="1"/>
  <c r="AI1046" i="1"/>
  <c r="Z1047" i="1"/>
  <c r="Z1048" i="1"/>
  <c r="AI1048" i="1"/>
  <c r="Z1049" i="1"/>
  <c r="AI1049" i="1"/>
  <c r="Z1050" i="1"/>
  <c r="AI1050" i="1"/>
  <c r="Z1051" i="1"/>
  <c r="AI1051" i="1"/>
  <c r="Z1052" i="1"/>
  <c r="Z1053" i="1"/>
  <c r="Z1054" i="1"/>
  <c r="AI1054" i="1"/>
  <c r="Z1055" i="1"/>
  <c r="AI1055" i="1"/>
  <c r="Z1056" i="1"/>
  <c r="AI1056" i="1"/>
  <c r="Z1057" i="1"/>
  <c r="Z1058" i="1"/>
  <c r="AI1058" i="1"/>
  <c r="Z1059" i="1"/>
  <c r="AI1059" i="1"/>
  <c r="Z1060" i="1"/>
  <c r="AI1060" i="1"/>
  <c r="Z1061" i="1"/>
  <c r="AI1061" i="1"/>
  <c r="Z1062" i="1"/>
  <c r="AI1062" i="1"/>
  <c r="Z1063" i="1"/>
  <c r="Z1064" i="1"/>
  <c r="AI1064" i="1"/>
  <c r="Z1065" i="1"/>
  <c r="AI1065" i="1"/>
  <c r="Z1066" i="1"/>
  <c r="AI1066" i="1"/>
  <c r="Z1067" i="1"/>
  <c r="AI1067" i="1"/>
  <c r="Z1068" i="1"/>
  <c r="AI1068" i="1"/>
  <c r="Z1069" i="1"/>
  <c r="Z1070" i="1"/>
  <c r="AI1070" i="1"/>
  <c r="Z1071" i="1"/>
  <c r="Z1072" i="1"/>
  <c r="AI1072" i="1"/>
  <c r="Z1073" i="1"/>
  <c r="Z1074" i="1"/>
  <c r="AI1074" i="1"/>
  <c r="Z1075" i="1"/>
  <c r="AI1075" i="1"/>
  <c r="Z1076" i="1"/>
  <c r="AI1076" i="1"/>
  <c r="Z1077" i="1"/>
  <c r="AI1077" i="1"/>
  <c r="Z1078" i="1"/>
  <c r="Z1079" i="1"/>
  <c r="Z1080" i="1"/>
  <c r="AI1080" i="1"/>
  <c r="Z1081" i="1"/>
  <c r="AI1081" i="1"/>
  <c r="Z1082" i="1"/>
  <c r="AI1082" i="1"/>
  <c r="Z1083" i="1"/>
  <c r="AI1083" i="1"/>
  <c r="Z1084" i="1"/>
  <c r="Z1085" i="1"/>
  <c r="Z1086" i="1"/>
  <c r="AI1086" i="1"/>
  <c r="Z1087" i="1"/>
  <c r="AI1087" i="1"/>
  <c r="Z1088" i="1"/>
  <c r="AI1088" i="1"/>
  <c r="Z1089" i="1"/>
  <c r="Z1090" i="1"/>
  <c r="AI1090" i="1"/>
  <c r="Z1091" i="1"/>
  <c r="AI1091" i="1"/>
  <c r="Z1092" i="1"/>
  <c r="AI1092" i="1"/>
  <c r="Z1093" i="1"/>
  <c r="AI1093" i="1"/>
  <c r="Z1094" i="1"/>
  <c r="Z1095" i="1"/>
  <c r="Z1096" i="1"/>
  <c r="AI1096" i="1"/>
  <c r="Z1097" i="1"/>
  <c r="AI1097" i="1"/>
  <c r="Z1098" i="1"/>
  <c r="AI1098" i="1"/>
  <c r="Z1099" i="1"/>
  <c r="AI1099" i="1"/>
  <c r="Z1100" i="1"/>
  <c r="AI1100" i="1"/>
  <c r="Z1101" i="1"/>
  <c r="Z1102" i="1"/>
  <c r="AI1102" i="1"/>
  <c r="Z1103" i="1"/>
  <c r="AI1103" i="1"/>
  <c r="Z1104" i="1"/>
  <c r="AI1104" i="1"/>
  <c r="Z1105" i="1"/>
  <c r="Z1106" i="1"/>
  <c r="Z1107" i="1"/>
  <c r="AI1107" i="1"/>
  <c r="Z1108" i="1"/>
  <c r="AI1108" i="1"/>
  <c r="Z1109" i="1"/>
  <c r="AI1109" i="1"/>
  <c r="Z1110" i="1"/>
  <c r="AI1110" i="1"/>
  <c r="Z1111" i="1"/>
  <c r="AI1111" i="1"/>
  <c r="Z1112" i="1"/>
  <c r="AI1112" i="1"/>
  <c r="Z1113" i="1"/>
  <c r="AI1113" i="1"/>
  <c r="Z1114" i="1"/>
  <c r="AI1114" i="1"/>
  <c r="Z1115" i="1"/>
  <c r="AI1115" i="1"/>
  <c r="Z1116" i="1"/>
  <c r="AI1116" i="1"/>
  <c r="Z1117" i="1"/>
  <c r="Z1118" i="1"/>
  <c r="AI1118" i="1"/>
  <c r="Z1119" i="1"/>
  <c r="AI1119" i="1"/>
  <c r="Z1120" i="1"/>
  <c r="AI1120" i="1"/>
  <c r="Z1121" i="1"/>
  <c r="Z1122" i="1"/>
  <c r="Z1123" i="1"/>
  <c r="AI1123" i="1"/>
  <c r="Z1124" i="1"/>
  <c r="AI1124" i="1"/>
  <c r="Z1125" i="1"/>
  <c r="AI1125" i="1"/>
  <c r="Z1126" i="1"/>
  <c r="Z1127" i="1"/>
  <c r="AI1127" i="1"/>
  <c r="Z1128" i="1"/>
  <c r="AI1128" i="1"/>
  <c r="Z1129" i="1"/>
  <c r="AI1129" i="1"/>
  <c r="Z1130" i="1"/>
  <c r="Z1131" i="1"/>
  <c r="AI1131" i="1"/>
  <c r="Z1132" i="1"/>
  <c r="Z1133" i="1"/>
  <c r="Z1134" i="1"/>
  <c r="AI1134" i="1"/>
  <c r="Z1135" i="1"/>
  <c r="AI1135" i="1"/>
  <c r="Z1136" i="1"/>
  <c r="AI1136" i="1"/>
  <c r="Z1137" i="1"/>
  <c r="Z1138" i="1"/>
  <c r="AI1138" i="1"/>
  <c r="Z1139" i="1"/>
  <c r="AI1139" i="1"/>
  <c r="Z1140" i="1"/>
  <c r="AI1140" i="1"/>
  <c r="Z1141" i="1"/>
  <c r="AI1141" i="1"/>
  <c r="Z1142" i="1"/>
  <c r="Z1143" i="1"/>
  <c r="Z1144" i="1"/>
  <c r="AI1144" i="1"/>
  <c r="Z1145" i="1"/>
  <c r="AI1145" i="1"/>
  <c r="Z1146" i="1"/>
  <c r="AI1146" i="1"/>
  <c r="Z1147" i="1"/>
  <c r="AI1147" i="1"/>
  <c r="Z1148" i="1"/>
  <c r="Z1149" i="1"/>
  <c r="Z1150" i="1"/>
  <c r="AI1150" i="1"/>
  <c r="Z1151" i="1"/>
  <c r="AI1151" i="1"/>
  <c r="Z1152" i="1"/>
  <c r="AI1152" i="1"/>
  <c r="Z1153" i="1"/>
  <c r="Z1154" i="1"/>
  <c r="AI1154" i="1"/>
  <c r="Z1155" i="1"/>
  <c r="AI1155" i="1"/>
  <c r="Z1156" i="1"/>
  <c r="AI1156" i="1"/>
  <c r="Z1157" i="1"/>
  <c r="AI1157" i="1"/>
  <c r="Z1158" i="1"/>
  <c r="Z1159" i="1"/>
  <c r="AI1159" i="1"/>
  <c r="Z1160" i="1"/>
  <c r="AI1160" i="1"/>
  <c r="Z1161" i="1"/>
  <c r="AI1161" i="1"/>
  <c r="Z1162" i="1"/>
  <c r="AI1162" i="1"/>
  <c r="Z1163" i="1"/>
  <c r="AI1163" i="1"/>
  <c r="Z1164" i="1"/>
  <c r="AI1164" i="1"/>
  <c r="Z1165" i="1"/>
  <c r="Z1166" i="1"/>
  <c r="AI1166" i="1"/>
  <c r="Z1167" i="1"/>
  <c r="AI1167" i="1"/>
  <c r="Z1168" i="1"/>
  <c r="AI1168" i="1"/>
  <c r="Z1169" i="1"/>
  <c r="Z1170" i="1"/>
  <c r="AI1170" i="1"/>
  <c r="Z1171" i="1"/>
  <c r="AI1171" i="1"/>
  <c r="Z1172" i="1"/>
  <c r="AI1172" i="1"/>
  <c r="Z1173" i="1"/>
  <c r="AI1173" i="1"/>
  <c r="Z1174" i="1"/>
  <c r="AI1174" i="1"/>
  <c r="Z1175" i="1"/>
  <c r="Z1176" i="1"/>
  <c r="AI1176" i="1"/>
  <c r="Z1177" i="1"/>
  <c r="AI1177" i="1"/>
  <c r="Z1178" i="1"/>
  <c r="AI1178" i="1"/>
  <c r="Z1179" i="1"/>
  <c r="AI1179" i="1"/>
  <c r="Z1180" i="1"/>
  <c r="AI1180" i="1"/>
  <c r="Z1181" i="1"/>
  <c r="Z1182" i="1"/>
  <c r="AI1182" i="1"/>
  <c r="Z1183" i="1"/>
  <c r="AI1183" i="1"/>
  <c r="Z1184" i="1"/>
  <c r="AI1184" i="1"/>
  <c r="Z1185" i="1"/>
  <c r="Z1186" i="1"/>
  <c r="AI1186" i="1"/>
  <c r="Z1187" i="1"/>
  <c r="AI1187" i="1"/>
  <c r="Z1188" i="1"/>
  <c r="AI1188" i="1"/>
  <c r="Z1189" i="1"/>
  <c r="AI1189" i="1"/>
  <c r="Z1190" i="1"/>
  <c r="AI1190" i="1"/>
  <c r="Z1191" i="1"/>
  <c r="Z1192" i="1"/>
  <c r="AI1192" i="1"/>
  <c r="Z1193" i="1"/>
  <c r="AI1193" i="1"/>
  <c r="Z1194" i="1"/>
  <c r="AI1194" i="1"/>
  <c r="Z1195" i="1"/>
  <c r="AI1195" i="1"/>
  <c r="Z1196" i="1"/>
  <c r="AI1196" i="1"/>
  <c r="Z1197" i="1"/>
  <c r="Z1198" i="1"/>
  <c r="AI1198" i="1"/>
  <c r="Z1199" i="1"/>
  <c r="Z1200" i="1"/>
  <c r="AI1200" i="1"/>
  <c r="Z1201" i="1"/>
  <c r="Z1202" i="1"/>
  <c r="Z1203" i="1"/>
  <c r="AI1203" i="1"/>
  <c r="Z1204" i="1"/>
  <c r="AI1204" i="1"/>
  <c r="Z1205" i="1"/>
  <c r="AI1205" i="1"/>
  <c r="Z1206" i="1"/>
  <c r="Z1207" i="1"/>
  <c r="Z1208" i="1"/>
  <c r="AI1208" i="1"/>
  <c r="Z1209" i="1"/>
  <c r="AI1209" i="1"/>
  <c r="Z1210" i="1"/>
  <c r="AI1210" i="1"/>
  <c r="Z1211" i="1"/>
  <c r="AI1211" i="1"/>
  <c r="Z1212" i="1"/>
  <c r="AI1212" i="1"/>
  <c r="Z1213" i="1"/>
  <c r="Z1214" i="1"/>
  <c r="AI1214" i="1"/>
  <c r="Z1215" i="1"/>
  <c r="AI1215" i="1"/>
  <c r="Z1216" i="1"/>
  <c r="AI1216" i="1"/>
  <c r="Z1217" i="1"/>
  <c r="Z1218" i="1"/>
  <c r="Z1219" i="1"/>
  <c r="AI1219" i="1"/>
  <c r="Z1220" i="1"/>
  <c r="AI1220" i="1"/>
  <c r="Z1221" i="1"/>
  <c r="AI1221" i="1"/>
  <c r="Z1222" i="1"/>
  <c r="AI1222" i="1"/>
  <c r="Z1223" i="1"/>
  <c r="Z1224" i="1"/>
  <c r="AI1224" i="1"/>
  <c r="Z1225" i="1"/>
  <c r="AI1225" i="1"/>
  <c r="Z1226" i="1"/>
  <c r="AI1226" i="1"/>
  <c r="Z1227" i="1"/>
  <c r="AI1227" i="1"/>
  <c r="Z1228" i="1"/>
  <c r="Z1229" i="1"/>
  <c r="Z1230" i="1"/>
  <c r="AI1230" i="1"/>
  <c r="Z1231" i="1"/>
  <c r="AI1231" i="1"/>
  <c r="Z1232" i="1"/>
  <c r="AI1232" i="1"/>
  <c r="Z1233" i="1"/>
  <c r="Z1234" i="1"/>
  <c r="AI1234" i="1"/>
  <c r="Z1235" i="1"/>
  <c r="AI1235" i="1"/>
  <c r="Z1236" i="1"/>
  <c r="AI1236" i="1"/>
  <c r="Z1237" i="1"/>
  <c r="AI1237" i="1"/>
  <c r="Z1238" i="1"/>
  <c r="Z1239" i="1"/>
  <c r="Z1240" i="1"/>
  <c r="AI1240" i="1"/>
  <c r="Z1241" i="1"/>
  <c r="AI1241" i="1"/>
  <c r="Z1242" i="1"/>
  <c r="Z1243" i="1"/>
  <c r="AI1243" i="1"/>
  <c r="Z1244" i="1"/>
  <c r="AI1244" i="1"/>
  <c r="Z1245" i="1"/>
  <c r="Z1246" i="1"/>
  <c r="AI1246" i="1"/>
  <c r="Z1247" i="1"/>
  <c r="AI1247" i="1"/>
  <c r="Z1248" i="1"/>
  <c r="AI1248" i="1"/>
  <c r="Z1249" i="1"/>
  <c r="Z1250" i="1"/>
  <c r="AI1250" i="1"/>
  <c r="Z1251" i="1"/>
  <c r="AI1251" i="1"/>
  <c r="Z1252" i="1"/>
  <c r="AI1252" i="1"/>
  <c r="Z1253" i="1"/>
  <c r="AI1253" i="1"/>
  <c r="Z1254" i="1"/>
  <c r="Z1255" i="1"/>
  <c r="Z1256" i="1"/>
  <c r="AI1256" i="1"/>
  <c r="Z1257" i="1"/>
  <c r="AI1257" i="1"/>
  <c r="Z1258" i="1"/>
  <c r="AI1258" i="1"/>
  <c r="Z1259" i="1"/>
  <c r="AI1259" i="1"/>
  <c r="Z1260" i="1"/>
  <c r="AI1260" i="1"/>
  <c r="Z1261" i="1"/>
  <c r="Z1262" i="1"/>
  <c r="AI1262" i="1"/>
  <c r="Z1263" i="1"/>
  <c r="Z1264" i="1"/>
  <c r="AI1264" i="1"/>
  <c r="Z1265" i="1"/>
  <c r="Z1266" i="1"/>
  <c r="AI1266" i="1"/>
  <c r="Z1267" i="1"/>
  <c r="AI1267" i="1"/>
  <c r="Z1268" i="1"/>
  <c r="AI1268" i="1"/>
  <c r="Z1269" i="1"/>
  <c r="AI1269" i="1"/>
  <c r="Z1270" i="1"/>
  <c r="Z1271" i="1"/>
  <c r="Z1272" i="1"/>
  <c r="AI1272" i="1"/>
  <c r="Z1273" i="1"/>
  <c r="AI1273" i="1"/>
  <c r="Z1274" i="1"/>
  <c r="AI1274" i="1"/>
  <c r="Z1275" i="1"/>
  <c r="AI1275" i="1"/>
  <c r="Z1276" i="1"/>
  <c r="AI1276" i="1"/>
  <c r="Z1277" i="1"/>
  <c r="Z1278" i="1"/>
  <c r="AI1278" i="1"/>
  <c r="Z1279" i="1"/>
  <c r="AI1279" i="1"/>
  <c r="Z1280" i="1"/>
  <c r="AI1280" i="1"/>
  <c r="Z1281" i="1"/>
  <c r="Z1282" i="1"/>
  <c r="AI1282" i="1"/>
  <c r="Z1283" i="1"/>
  <c r="AI1283" i="1"/>
  <c r="Z1284" i="1"/>
  <c r="AI1284" i="1"/>
  <c r="Z1285" i="1"/>
  <c r="AI1285" i="1"/>
  <c r="Z1286" i="1"/>
  <c r="Z1287" i="1"/>
  <c r="Z1288" i="1"/>
  <c r="AI1288" i="1"/>
  <c r="Z1289" i="1"/>
  <c r="AI1289" i="1"/>
  <c r="Z1290" i="1"/>
  <c r="AI1290" i="1"/>
  <c r="Z1291" i="1"/>
  <c r="AI1291" i="1"/>
  <c r="Z1292" i="1"/>
  <c r="AI1292" i="1"/>
  <c r="Z1293" i="1"/>
  <c r="Z1294" i="1"/>
  <c r="AI1294" i="1"/>
  <c r="Z1295" i="1"/>
  <c r="AI1295" i="1"/>
  <c r="Z1296" i="1"/>
  <c r="AI1296" i="1"/>
  <c r="Z1297" i="1"/>
  <c r="Z1298" i="1"/>
  <c r="Z1299" i="1"/>
  <c r="AI1299" i="1"/>
  <c r="Z1300" i="1"/>
  <c r="AI1300" i="1"/>
  <c r="Z1301" i="1"/>
  <c r="AI1301" i="1"/>
  <c r="Z1302" i="1"/>
  <c r="Z1303" i="1"/>
  <c r="Z1304" i="1"/>
  <c r="AI1304" i="1"/>
  <c r="Z1305" i="1"/>
  <c r="AI1305" i="1"/>
  <c r="Z1306" i="1"/>
  <c r="AI1306" i="1"/>
  <c r="Z1307" i="1"/>
  <c r="AI1307" i="1"/>
  <c r="Z1308" i="1"/>
  <c r="AI1308" i="1"/>
  <c r="Z1309" i="1"/>
  <c r="Z1310" i="1"/>
  <c r="AI1310" i="1"/>
  <c r="Z1311" i="1"/>
  <c r="Z1312" i="1"/>
  <c r="AI1312" i="1"/>
  <c r="Z1313" i="1"/>
  <c r="Z1314" i="1"/>
  <c r="AI1314" i="1"/>
  <c r="Z1315" i="1"/>
  <c r="AI1315" i="1"/>
  <c r="Z1316" i="1"/>
  <c r="AI1316" i="1"/>
  <c r="Z1317" i="1"/>
  <c r="AI1317" i="1"/>
  <c r="Z1318" i="1"/>
  <c r="AI1318" i="1"/>
  <c r="Z1319" i="1"/>
  <c r="Z1320" i="1"/>
  <c r="AI1320" i="1"/>
  <c r="Z1321" i="1"/>
  <c r="AI1321" i="1"/>
  <c r="Z1322" i="1"/>
  <c r="AI1322" i="1"/>
  <c r="Z1323" i="1"/>
  <c r="AI1323" i="1"/>
  <c r="Z1324" i="1"/>
  <c r="Z1325" i="1"/>
  <c r="Z1326" i="1"/>
  <c r="AI1326" i="1"/>
  <c r="Z1327" i="1"/>
  <c r="Z1328" i="1"/>
  <c r="AI1328" i="1"/>
  <c r="Z1329" i="1"/>
  <c r="Z1330" i="1"/>
  <c r="AI1330" i="1"/>
  <c r="Z1331" i="1"/>
  <c r="AI1331" i="1"/>
  <c r="Z1332" i="1"/>
  <c r="AI1332" i="1"/>
  <c r="Z1333" i="1"/>
  <c r="AI1333" i="1"/>
  <c r="Z1334" i="1"/>
  <c r="Z1335" i="1"/>
  <c r="AI1335" i="1"/>
  <c r="Z1336" i="1"/>
  <c r="AI1336" i="1"/>
  <c r="Z1337" i="1"/>
  <c r="AI1337" i="1"/>
  <c r="Z1338" i="1"/>
  <c r="Z1339" i="1"/>
  <c r="AI1339" i="1"/>
  <c r="Z1340" i="1"/>
  <c r="AI1340" i="1"/>
  <c r="Z1341" i="1"/>
  <c r="Z1342" i="1"/>
  <c r="AI1342" i="1"/>
  <c r="Z1343" i="1"/>
  <c r="AI1343" i="1"/>
  <c r="Z1344" i="1"/>
  <c r="AI1344" i="1"/>
  <c r="Z1345" i="1"/>
  <c r="Z1346" i="1"/>
  <c r="AI1346" i="1"/>
  <c r="Z1347" i="1"/>
  <c r="AI1347" i="1"/>
  <c r="Z1348" i="1"/>
  <c r="AI1348" i="1"/>
  <c r="Z1349" i="1"/>
  <c r="AI1349" i="1"/>
  <c r="Z1350" i="1"/>
  <c r="AI1350" i="1"/>
  <c r="Z1351" i="1"/>
  <c r="Z1352" i="1"/>
  <c r="AI1352" i="1"/>
  <c r="Z1353" i="1"/>
  <c r="AI1353" i="1"/>
  <c r="Z1354" i="1"/>
  <c r="Z1355" i="1"/>
  <c r="AI1355" i="1"/>
  <c r="Z1356" i="1"/>
  <c r="AI1356" i="1"/>
  <c r="Z1357" i="1"/>
  <c r="Z1358" i="1"/>
  <c r="AI1358" i="1"/>
  <c r="Z1359" i="1"/>
  <c r="AI1359" i="1"/>
  <c r="Z1360" i="1"/>
  <c r="AI1360" i="1"/>
  <c r="Z1361" i="1"/>
  <c r="Z1362" i="1"/>
  <c r="AI1362" i="1"/>
  <c r="Z1363" i="1"/>
  <c r="AI1363" i="1"/>
  <c r="Z1364" i="1"/>
  <c r="AI1364" i="1"/>
  <c r="Z1365" i="1"/>
  <c r="AI1365" i="1"/>
  <c r="Z1366" i="1"/>
  <c r="Z1367" i="1"/>
  <c r="Z1368" i="1"/>
  <c r="AI1368" i="1"/>
  <c r="Z1369" i="1"/>
  <c r="AI1369" i="1"/>
  <c r="Z1370" i="1"/>
  <c r="AI1370" i="1"/>
  <c r="Z1371" i="1"/>
  <c r="AI1371" i="1"/>
  <c r="Z1372" i="1"/>
  <c r="AI1372" i="1"/>
  <c r="Z1373" i="1"/>
  <c r="Z1374" i="1"/>
  <c r="AI1374" i="1"/>
  <c r="Z1375" i="1"/>
  <c r="Z1376" i="1"/>
  <c r="AI1376" i="1"/>
  <c r="Z1377" i="1"/>
  <c r="Z1378" i="1"/>
  <c r="Z1379" i="1"/>
  <c r="AI1379" i="1"/>
  <c r="Z1380" i="1"/>
  <c r="AI1380" i="1"/>
  <c r="Z1381" i="1"/>
  <c r="AI1381" i="1"/>
  <c r="Z1382" i="1"/>
  <c r="Z1383" i="1"/>
  <c r="AI1383" i="1"/>
  <c r="Z1384" i="1"/>
  <c r="AI1384" i="1"/>
  <c r="Z1385" i="1"/>
  <c r="AI1385" i="1"/>
  <c r="Z1386" i="1"/>
  <c r="AI1386" i="1"/>
  <c r="Z1387" i="1"/>
  <c r="AI1387" i="1"/>
  <c r="Z1388" i="1"/>
  <c r="AI1388" i="1"/>
  <c r="Z1389" i="1"/>
  <c r="Z1390" i="1"/>
  <c r="AI1390" i="1"/>
  <c r="Z1391" i="1"/>
  <c r="Z1392" i="1"/>
  <c r="AI1392" i="1"/>
  <c r="Z1393" i="1"/>
  <c r="Z1394" i="1"/>
  <c r="AI1394" i="1"/>
  <c r="Z1395" i="1"/>
  <c r="AI1395" i="1"/>
  <c r="Z1396" i="1"/>
  <c r="AI1396" i="1"/>
  <c r="Z1397" i="1"/>
  <c r="AI1397" i="1"/>
  <c r="Z1398" i="1"/>
  <c r="Z1399" i="1"/>
  <c r="Z1400" i="1"/>
  <c r="AI1400" i="1"/>
  <c r="Z1401" i="1"/>
  <c r="AI1401" i="1"/>
  <c r="Z1402" i="1"/>
  <c r="AI1402" i="1"/>
  <c r="Z1403" i="1"/>
  <c r="AI1403" i="1"/>
  <c r="Z1404" i="1"/>
  <c r="Z1405" i="1"/>
  <c r="Z1406" i="1"/>
  <c r="AI1406" i="1"/>
  <c r="Z1407" i="1"/>
  <c r="Z1408" i="1"/>
  <c r="AI1408" i="1"/>
  <c r="Z1409" i="1"/>
  <c r="Z1410" i="1"/>
  <c r="AI1410" i="1"/>
  <c r="Z1411" i="1"/>
  <c r="AI1411" i="1"/>
  <c r="Z1412" i="1"/>
  <c r="AI1412" i="1"/>
  <c r="Z1413" i="1"/>
  <c r="AI1413" i="1"/>
  <c r="Z1414" i="1"/>
  <c r="Z1415" i="1"/>
  <c r="Z1416" i="1"/>
  <c r="AI1416" i="1"/>
  <c r="Z1417" i="1"/>
  <c r="AI1417" i="1"/>
  <c r="Z1418" i="1"/>
  <c r="AI1418" i="1"/>
  <c r="Z1419" i="1"/>
  <c r="AI1419" i="1"/>
  <c r="Z1420" i="1"/>
  <c r="Z1421" i="1"/>
  <c r="Z1422" i="1"/>
  <c r="AI1422" i="1"/>
  <c r="Z1423" i="1"/>
  <c r="Z1424" i="1"/>
  <c r="AI1424" i="1"/>
  <c r="Z1425" i="1"/>
  <c r="Z1426" i="1"/>
  <c r="AI1426" i="1"/>
  <c r="Z1427" i="1"/>
  <c r="AI1427" i="1"/>
  <c r="Z1428" i="1"/>
  <c r="AI1428" i="1"/>
  <c r="Z1429" i="1"/>
  <c r="Z1430" i="1"/>
  <c r="Z1431" i="1"/>
  <c r="Z1432" i="1"/>
  <c r="AI1432" i="1"/>
  <c r="Z1433" i="1"/>
  <c r="AI1433" i="1"/>
  <c r="Z1434" i="1"/>
  <c r="AI1434" i="1"/>
  <c r="Z1435" i="1"/>
  <c r="AI1435" i="1"/>
  <c r="Z1436" i="1"/>
  <c r="AI1436" i="1"/>
  <c r="Z1437" i="1"/>
  <c r="Z1438" i="1"/>
  <c r="AI1438" i="1"/>
  <c r="Z1439" i="1"/>
  <c r="Z1440" i="1"/>
  <c r="AI1440" i="1"/>
  <c r="Z1441" i="1"/>
  <c r="Z1442" i="1"/>
  <c r="Z1443" i="1"/>
  <c r="AI1443" i="1"/>
  <c r="Z1444" i="1"/>
  <c r="AI1444" i="1"/>
  <c r="Z1445" i="1"/>
  <c r="AI1445" i="1"/>
  <c r="Z1446" i="1"/>
  <c r="Z1447" i="1"/>
  <c r="AI1447" i="1"/>
  <c r="Z1448" i="1"/>
  <c r="AI1448" i="1"/>
  <c r="Z1449" i="1"/>
  <c r="AI1449" i="1"/>
  <c r="Z1450" i="1"/>
  <c r="Z1451" i="1"/>
  <c r="AI1451" i="1"/>
  <c r="Z1452" i="1"/>
  <c r="AI1452" i="1"/>
  <c r="Z1453" i="1"/>
  <c r="Z1454" i="1"/>
  <c r="AI1454" i="1"/>
  <c r="Z1455" i="1"/>
  <c r="AI1455" i="1"/>
  <c r="Z1456" i="1"/>
  <c r="AI1456" i="1"/>
  <c r="Z1457" i="1"/>
  <c r="Z1458" i="1"/>
  <c r="Z1459" i="1"/>
  <c r="AI1459" i="1"/>
  <c r="Z1460" i="1"/>
  <c r="AI1460" i="1"/>
  <c r="Z1461" i="1"/>
  <c r="AI1461" i="1"/>
  <c r="Z1462" i="1"/>
  <c r="Z1463" i="1"/>
  <c r="Z1464" i="1"/>
  <c r="AI1464" i="1"/>
  <c r="Z1465" i="1"/>
  <c r="AI1465" i="1"/>
  <c r="Z1466" i="1"/>
  <c r="AI1466" i="1"/>
  <c r="Z1467" i="1"/>
  <c r="AI1467" i="1"/>
  <c r="Z1468" i="1"/>
  <c r="Z1469" i="1"/>
  <c r="Z1470" i="1"/>
  <c r="AI1470" i="1"/>
  <c r="Z1471" i="1"/>
  <c r="AI1471" i="1"/>
  <c r="Z1472" i="1"/>
  <c r="AI1472" i="1"/>
  <c r="Z1473" i="1"/>
  <c r="Z1474" i="1"/>
  <c r="AI1474" i="1"/>
  <c r="Z1475" i="1"/>
  <c r="AI1475" i="1"/>
  <c r="Z1476" i="1"/>
  <c r="AI1476" i="1"/>
  <c r="Z1477" i="1"/>
  <c r="AI1477" i="1"/>
  <c r="Z1478" i="1"/>
  <c r="AI1478" i="1"/>
  <c r="Z1479" i="1"/>
  <c r="AI1479" i="1"/>
  <c r="Z1480" i="1"/>
  <c r="AI1480" i="1"/>
  <c r="Z1481" i="1"/>
  <c r="AI1481" i="1"/>
  <c r="Z1482" i="1"/>
  <c r="AI1482" i="1"/>
  <c r="Z1483" i="1"/>
  <c r="AI1483" i="1"/>
  <c r="Z1484" i="1"/>
  <c r="Z1485" i="1"/>
  <c r="Z1486" i="1"/>
  <c r="AI1486" i="1"/>
  <c r="Z1487" i="1"/>
  <c r="AI1487" i="1"/>
  <c r="Z1488" i="1"/>
  <c r="AI1488" i="1"/>
  <c r="Z1489" i="1"/>
  <c r="Z1490" i="1"/>
  <c r="AI1490" i="1"/>
  <c r="Z1491" i="1"/>
  <c r="AI1491" i="1"/>
  <c r="Z1492" i="1"/>
  <c r="AI1492" i="1"/>
  <c r="Z1493" i="1"/>
  <c r="AI1493" i="1"/>
  <c r="Z1494" i="1"/>
  <c r="Z1495" i="1"/>
  <c r="Z1496" i="1"/>
  <c r="AI1496" i="1"/>
  <c r="Z1497" i="1"/>
  <c r="AI1497" i="1"/>
  <c r="Z1498" i="1"/>
  <c r="AI1498" i="1"/>
  <c r="Z1499" i="1"/>
  <c r="AI1499" i="1"/>
  <c r="Z1500" i="1"/>
  <c r="AI1500" i="1"/>
  <c r="Z1501" i="1"/>
  <c r="Z1502" i="1"/>
  <c r="AI1502" i="1"/>
  <c r="Z1503" i="1"/>
  <c r="Z1504" i="1"/>
  <c r="AI1504" i="1"/>
  <c r="Z1505" i="1"/>
  <c r="Z1506" i="1"/>
  <c r="AI1506" i="1"/>
  <c r="Z1507" i="1"/>
  <c r="AI1507" i="1"/>
  <c r="Z1508" i="1"/>
  <c r="AI1508" i="1"/>
  <c r="Z1509" i="1"/>
  <c r="AI1509" i="1"/>
  <c r="Z1510" i="1"/>
  <c r="Z1511" i="1"/>
  <c r="Z1512" i="1"/>
  <c r="AI1512" i="1"/>
  <c r="Z1513" i="1"/>
  <c r="AI1513" i="1"/>
  <c r="Z1514" i="1"/>
  <c r="AI1514" i="1"/>
  <c r="Z1515" i="1"/>
  <c r="AI1515" i="1"/>
  <c r="Z1516" i="1"/>
  <c r="AI1516" i="1"/>
  <c r="Z1517" i="1"/>
  <c r="AI1517" i="1"/>
  <c r="Z1518" i="1"/>
  <c r="AI1518" i="1"/>
  <c r="Z1519" i="1"/>
  <c r="AI1519" i="1"/>
  <c r="Z1520" i="1"/>
  <c r="AI1520" i="1"/>
  <c r="Z1521" i="1"/>
  <c r="Z1522" i="1"/>
  <c r="Z1523" i="1"/>
  <c r="AI1523" i="1"/>
  <c r="Z1524" i="1"/>
  <c r="AI1524" i="1"/>
  <c r="Z1525" i="1"/>
  <c r="AI1525" i="1"/>
  <c r="Z1526" i="1"/>
  <c r="Z1527" i="1"/>
  <c r="Z1528" i="1"/>
  <c r="AI1528" i="1"/>
  <c r="Z1529" i="1"/>
  <c r="AI1529" i="1"/>
  <c r="Z1530" i="1"/>
  <c r="AI1530" i="1"/>
  <c r="Z1531" i="1"/>
  <c r="AI1531" i="1"/>
  <c r="Z1532" i="1"/>
  <c r="AI1532" i="1"/>
  <c r="Z1533" i="1"/>
  <c r="AI1533" i="1"/>
  <c r="Z1534" i="1"/>
  <c r="AI1534" i="1"/>
  <c r="Z1535" i="1"/>
  <c r="AI1535" i="1"/>
  <c r="Z1536" i="1"/>
  <c r="AI1536" i="1"/>
  <c r="Z1537" i="1"/>
  <c r="Z1538" i="1"/>
  <c r="Z1539" i="1"/>
  <c r="AI1539" i="1"/>
  <c r="Z1540" i="1"/>
  <c r="AI1540" i="1"/>
  <c r="Z1541" i="1"/>
  <c r="AI1541" i="1"/>
  <c r="Z1542" i="1"/>
  <c r="Z1543" i="1"/>
  <c r="AI1543" i="1"/>
  <c r="Z1544" i="1"/>
  <c r="AI1544" i="1"/>
  <c r="Z1545" i="1"/>
  <c r="AI1545" i="1"/>
  <c r="Z1546" i="1"/>
  <c r="AI1546" i="1"/>
  <c r="Z1547" i="1"/>
  <c r="AI1547" i="1"/>
  <c r="Z1548" i="1"/>
  <c r="AI1548" i="1"/>
  <c r="Z1549" i="1"/>
  <c r="AI1549" i="1"/>
  <c r="Z1550" i="1"/>
  <c r="AI1550" i="1"/>
  <c r="Z1551" i="1"/>
  <c r="AI1551" i="1"/>
  <c r="Z1552" i="1"/>
  <c r="AI1552" i="1"/>
  <c r="Z1553" i="1"/>
  <c r="Z1554" i="1"/>
  <c r="AI1554" i="1"/>
  <c r="Z1555" i="1"/>
  <c r="AI1555" i="1"/>
  <c r="Z1556" i="1"/>
  <c r="AI1556" i="1"/>
  <c r="Z1557" i="1"/>
  <c r="AI1557" i="1"/>
  <c r="Z1558" i="1"/>
  <c r="AI1558" i="1"/>
  <c r="Z1559" i="1"/>
  <c r="Z1560" i="1"/>
  <c r="AI1560" i="1"/>
  <c r="Z1561" i="1"/>
  <c r="AI1561" i="1"/>
  <c r="Z1562" i="1"/>
  <c r="AI1562" i="1"/>
  <c r="Z1563" i="1"/>
  <c r="AI1563" i="1"/>
  <c r="Z1564" i="1"/>
  <c r="AI1564" i="1"/>
  <c r="Z1565" i="1"/>
  <c r="AI1565" i="1"/>
  <c r="Z1566" i="1"/>
  <c r="AI1566" i="1"/>
  <c r="Z1567" i="1"/>
  <c r="AI1567" i="1"/>
  <c r="Z1568" i="1"/>
  <c r="AI1568" i="1"/>
  <c r="Z1569" i="1"/>
  <c r="Z1570" i="1"/>
  <c r="Z1571" i="1"/>
  <c r="AI1571" i="1"/>
  <c r="Z1572" i="1"/>
  <c r="AI1572" i="1"/>
  <c r="Z1573" i="1"/>
  <c r="AI1573" i="1"/>
  <c r="Z1574" i="1"/>
  <c r="Z1575" i="1"/>
  <c r="AI1575" i="1"/>
  <c r="Z1576" i="1"/>
  <c r="AI1576" i="1"/>
  <c r="Z1577" i="1"/>
  <c r="AI1577" i="1"/>
  <c r="Z1578" i="1"/>
  <c r="Z1579" i="1"/>
  <c r="AI1579" i="1"/>
  <c r="Z1580" i="1"/>
  <c r="AI1580" i="1"/>
  <c r="Z1581" i="1"/>
  <c r="AI1581" i="1"/>
  <c r="Z1582" i="1"/>
  <c r="AI1582" i="1"/>
  <c r="Z1583" i="1"/>
  <c r="Z1584" i="1"/>
  <c r="AI1584" i="1"/>
  <c r="Z1585" i="1"/>
  <c r="Z1586" i="1"/>
  <c r="AI1586" i="1"/>
  <c r="Z1587" i="1"/>
  <c r="AI1587" i="1"/>
  <c r="Z1588" i="1"/>
  <c r="AI1588" i="1"/>
  <c r="Z1589" i="1"/>
  <c r="AI1589" i="1"/>
  <c r="Z1590" i="1"/>
  <c r="AI1590" i="1"/>
  <c r="Z1591" i="1"/>
  <c r="Z1592" i="1"/>
  <c r="AI1592" i="1"/>
  <c r="Z1593" i="1"/>
  <c r="AI1593" i="1"/>
  <c r="Z1594" i="1"/>
  <c r="Z1595" i="1"/>
  <c r="AI1595" i="1"/>
  <c r="Z1596" i="1"/>
  <c r="Z1597" i="1"/>
  <c r="AI1597" i="1"/>
  <c r="Z1598" i="1"/>
  <c r="AI1598" i="1"/>
  <c r="Z1599" i="1"/>
  <c r="AI1599" i="1"/>
  <c r="Z1600" i="1"/>
  <c r="AI1600" i="1"/>
  <c r="Z1601" i="1"/>
  <c r="Z1602" i="1"/>
  <c r="AI1602" i="1"/>
  <c r="Z1603" i="1"/>
  <c r="AI1603" i="1"/>
  <c r="Z1604" i="1"/>
  <c r="AI1604" i="1"/>
  <c r="Z1605" i="1"/>
  <c r="AI1605" i="1"/>
  <c r="Z1606" i="1"/>
  <c r="AI1606" i="1"/>
  <c r="Z1607" i="1"/>
  <c r="Z1608" i="1"/>
  <c r="AI1608" i="1"/>
  <c r="Z1609" i="1"/>
  <c r="AI1609" i="1"/>
  <c r="Z1610" i="1"/>
  <c r="Z1611" i="1"/>
  <c r="AI1611" i="1"/>
  <c r="Z1612" i="1"/>
  <c r="Z1613" i="1"/>
  <c r="AI1613" i="1"/>
  <c r="Z1614" i="1"/>
  <c r="AI1614" i="1"/>
  <c r="Z1615" i="1"/>
  <c r="AI1615" i="1"/>
  <c r="Z1616" i="1"/>
  <c r="AI1616" i="1"/>
  <c r="Z1617" i="1"/>
  <c r="Z1618" i="1"/>
  <c r="AI1618" i="1"/>
  <c r="Z1619" i="1"/>
  <c r="AI1619" i="1"/>
  <c r="Z1620" i="1"/>
  <c r="AI1620" i="1"/>
  <c r="Z1621" i="1"/>
  <c r="AI1621" i="1"/>
  <c r="Z1622" i="1"/>
  <c r="AI1622" i="1"/>
  <c r="Z1623" i="1"/>
  <c r="AI1623" i="1"/>
  <c r="Z1624" i="1"/>
  <c r="AI1624" i="1"/>
  <c r="Z1625" i="1"/>
  <c r="AI1625" i="1"/>
  <c r="Z1626" i="1"/>
  <c r="AI1626" i="1"/>
  <c r="Z1627" i="1"/>
  <c r="AI1627" i="1"/>
  <c r="Z1628" i="1"/>
  <c r="Z1629" i="1"/>
  <c r="AI1629" i="1"/>
  <c r="Z1630" i="1"/>
  <c r="AI1630" i="1"/>
  <c r="Z1631" i="1"/>
  <c r="AI1631" i="1"/>
  <c r="Z1632" i="1"/>
  <c r="AI1632" i="1"/>
  <c r="Z1633" i="1"/>
  <c r="Z1634" i="1"/>
  <c r="Z1635" i="1"/>
  <c r="AI1635" i="1"/>
  <c r="Z1636" i="1"/>
  <c r="AI1636" i="1"/>
  <c r="Z1637" i="1"/>
  <c r="AI1637" i="1"/>
  <c r="Z1638" i="1"/>
  <c r="Z1639" i="1"/>
  <c r="Z1640" i="1"/>
  <c r="AI1640" i="1"/>
  <c r="Z1641" i="1"/>
  <c r="AI1641" i="1"/>
  <c r="Z1642" i="1"/>
  <c r="AI1642" i="1"/>
  <c r="Z1643" i="1"/>
  <c r="AI1643" i="1"/>
  <c r="Z1644" i="1"/>
  <c r="AI1644" i="1"/>
  <c r="Z1645" i="1"/>
  <c r="AI1645" i="1"/>
  <c r="Z1646" i="1"/>
  <c r="AI1646" i="1"/>
  <c r="Z1647" i="1"/>
  <c r="AI1647" i="1"/>
  <c r="Z1648" i="1"/>
  <c r="AI1648" i="1"/>
  <c r="Z1649" i="1"/>
  <c r="Z1650" i="1"/>
  <c r="Z1651" i="1"/>
  <c r="AI1651" i="1"/>
  <c r="Z1652" i="1"/>
  <c r="AI1652" i="1"/>
  <c r="Z1653" i="1"/>
  <c r="AI1653" i="1"/>
  <c r="Z1654" i="1"/>
  <c r="Z1655" i="1"/>
  <c r="Z1656" i="1"/>
  <c r="AI1656" i="1"/>
  <c r="Z1657" i="1"/>
  <c r="AI1657" i="1"/>
  <c r="Z1658" i="1"/>
  <c r="AI1658" i="1"/>
  <c r="Z1659" i="1"/>
  <c r="AI1659" i="1"/>
  <c r="Z1660" i="1"/>
  <c r="AI1660" i="1"/>
  <c r="Z1661" i="1"/>
  <c r="AI1661" i="1"/>
  <c r="Z1662" i="1"/>
  <c r="AI1662" i="1"/>
  <c r="Z1663" i="1"/>
  <c r="AI1663" i="1"/>
  <c r="Z1664" i="1"/>
  <c r="AI1664" i="1"/>
  <c r="Z1665" i="1"/>
  <c r="Z1666" i="1"/>
  <c r="AI1666" i="1"/>
  <c r="Z1667" i="1"/>
  <c r="AI1667" i="1"/>
  <c r="Z1668" i="1"/>
  <c r="AI1668" i="1"/>
  <c r="Z1669" i="1"/>
  <c r="AI1669" i="1"/>
  <c r="Z1670" i="1"/>
  <c r="Z1671" i="1"/>
  <c r="Z1672" i="1"/>
  <c r="AI1672" i="1"/>
  <c r="Z1673" i="1"/>
  <c r="AI1673" i="1"/>
  <c r="Z1674" i="1"/>
  <c r="AI1674" i="1"/>
  <c r="Z1675" i="1"/>
  <c r="AI1675" i="1"/>
  <c r="Z1676" i="1"/>
  <c r="AI1676" i="1"/>
  <c r="Z1677" i="1"/>
  <c r="AI1677" i="1"/>
  <c r="Z1678" i="1"/>
  <c r="AI1678" i="1"/>
  <c r="Z1679" i="1"/>
  <c r="Z1680" i="1"/>
  <c r="AI1680" i="1"/>
  <c r="Z1681" i="1"/>
  <c r="AI1681" i="1"/>
  <c r="Z1682" i="1"/>
  <c r="AI1682" i="1"/>
  <c r="Z1683" i="1"/>
  <c r="AI1683" i="1"/>
  <c r="Z1684" i="1"/>
  <c r="AI1684" i="1"/>
  <c r="Z1685" i="1"/>
  <c r="AI1685" i="1"/>
  <c r="Z1686" i="1"/>
  <c r="AI1686" i="1"/>
  <c r="Z1687" i="1"/>
  <c r="Z1688" i="1"/>
  <c r="AI1688" i="1"/>
  <c r="Z1689" i="1"/>
  <c r="AI1689" i="1"/>
  <c r="Z1690" i="1"/>
  <c r="AI1690" i="1"/>
  <c r="Z1691" i="1"/>
  <c r="AI1691" i="1"/>
  <c r="Z1692" i="1"/>
  <c r="AI1692" i="1"/>
  <c r="Z1693" i="1"/>
  <c r="AI1693" i="1"/>
  <c r="Z1694" i="1"/>
  <c r="Z1695" i="1"/>
  <c r="Z1696" i="1"/>
  <c r="AI1696" i="1"/>
  <c r="Z1697" i="1"/>
  <c r="AI1697" i="1"/>
  <c r="Z1698" i="1"/>
  <c r="AI1698" i="1"/>
  <c r="Z1699" i="1"/>
  <c r="AI1699" i="1"/>
  <c r="Z1700" i="1"/>
  <c r="AI1700" i="1"/>
  <c r="Z1701" i="1"/>
  <c r="Z1702" i="1"/>
  <c r="AI1702" i="1"/>
  <c r="Z1703" i="1"/>
  <c r="Z1704" i="1"/>
  <c r="AI1704" i="1"/>
  <c r="Z1705" i="1"/>
  <c r="AI1705" i="1"/>
  <c r="Z1706" i="1"/>
  <c r="AI1706" i="1"/>
  <c r="Z1707" i="1"/>
  <c r="AI1707" i="1"/>
  <c r="Z1708" i="1"/>
  <c r="Z1709" i="1"/>
  <c r="AI1709" i="1"/>
  <c r="Z1710" i="1"/>
  <c r="Z1711" i="1"/>
  <c r="Z1712" i="1"/>
  <c r="AI1712" i="1"/>
  <c r="Z1713" i="1"/>
  <c r="AI1713" i="1"/>
  <c r="Z1714" i="1"/>
  <c r="Z1715" i="1"/>
  <c r="AI1715" i="1"/>
  <c r="Z1716" i="1"/>
  <c r="AI1716" i="1"/>
  <c r="Z1717" i="1"/>
  <c r="AI1717" i="1"/>
  <c r="Z1718" i="1"/>
  <c r="Z1719" i="1"/>
  <c r="AI1719" i="1"/>
  <c r="Z1720" i="1"/>
  <c r="AI1720" i="1"/>
  <c r="Z1721" i="1"/>
  <c r="AI1721" i="1"/>
  <c r="Z1722" i="1"/>
  <c r="AI1722" i="1"/>
  <c r="Z1723" i="1"/>
  <c r="AI1723" i="1"/>
  <c r="Z1724" i="1"/>
  <c r="Z1725" i="1"/>
  <c r="AI1725" i="1"/>
  <c r="Z1726" i="1"/>
  <c r="Z1727" i="1"/>
  <c r="Z1728" i="1"/>
  <c r="AI1728" i="1"/>
  <c r="Z1729" i="1"/>
  <c r="AI1729" i="1"/>
  <c r="Z1730" i="1"/>
  <c r="Z1731" i="1"/>
  <c r="AI1731" i="1"/>
  <c r="Z1732" i="1"/>
  <c r="AI1732" i="1"/>
  <c r="Z1733" i="1"/>
  <c r="AI1733" i="1"/>
  <c r="Z1734" i="1"/>
  <c r="AI1734" i="1"/>
  <c r="Z1735" i="1"/>
  <c r="Z1736" i="1"/>
  <c r="AI1736" i="1"/>
  <c r="Z1737" i="1"/>
  <c r="AI1737" i="1"/>
  <c r="Z1738" i="1"/>
  <c r="AI1738" i="1"/>
  <c r="Z1739" i="1"/>
  <c r="AI1739" i="1"/>
  <c r="Z1740" i="1"/>
  <c r="AI1740" i="1"/>
  <c r="Z1741" i="1"/>
  <c r="AI1741" i="1"/>
  <c r="Z1742" i="1"/>
  <c r="Z1743" i="1"/>
  <c r="AI1743" i="1"/>
  <c r="Z1744" i="1"/>
  <c r="AI1744" i="1"/>
  <c r="Z1745" i="1"/>
  <c r="AI1745" i="1"/>
  <c r="Z1746" i="1"/>
  <c r="AI1746" i="1"/>
  <c r="Z1747" i="1"/>
  <c r="Z1748" i="1"/>
  <c r="AI1748" i="1"/>
  <c r="Z1749" i="1"/>
  <c r="AI1749" i="1"/>
  <c r="Z1750" i="1"/>
  <c r="AI1750" i="1"/>
  <c r="Z1751" i="1"/>
  <c r="Z1752" i="1"/>
  <c r="AI1752" i="1"/>
  <c r="Z1753" i="1"/>
  <c r="AI1753" i="1"/>
  <c r="Z1754" i="1"/>
  <c r="AI1754" i="1"/>
  <c r="Z1755" i="1"/>
  <c r="AI1755" i="1"/>
  <c r="Z1756" i="1"/>
  <c r="Z1757" i="1"/>
  <c r="AI1757" i="1"/>
  <c r="Z1758" i="1"/>
  <c r="Z1759" i="1"/>
  <c r="Z1760" i="1"/>
  <c r="AI1760" i="1"/>
  <c r="Z1761" i="1"/>
  <c r="AI1761" i="1"/>
  <c r="Z1762" i="1"/>
  <c r="Z1763" i="1"/>
  <c r="Z1764" i="1"/>
  <c r="AI1764" i="1"/>
  <c r="Z1765" i="1"/>
  <c r="AI1765" i="1"/>
  <c r="Z1766" i="1"/>
  <c r="AI1766" i="1"/>
  <c r="Z1767" i="1"/>
  <c r="AI1767" i="1"/>
  <c r="Z1768" i="1"/>
  <c r="AI1768" i="1"/>
  <c r="Z1769" i="1"/>
  <c r="AI1769" i="1"/>
  <c r="Z1770" i="1"/>
  <c r="AI1770" i="1"/>
  <c r="Z1771" i="1"/>
  <c r="AI1771" i="1"/>
  <c r="Z1772" i="1"/>
  <c r="Z1773" i="1"/>
  <c r="AI1773" i="1"/>
  <c r="Z1774" i="1"/>
  <c r="Z1775" i="1"/>
  <c r="AI1775" i="1"/>
  <c r="Z1776" i="1"/>
  <c r="AI1776" i="1"/>
  <c r="Z1777" i="1"/>
  <c r="AI1777" i="1"/>
  <c r="Z1778" i="1"/>
  <c r="AI1778" i="1"/>
  <c r="Z1779" i="1"/>
  <c r="Z1780" i="1"/>
  <c r="AI1780" i="1"/>
  <c r="Z1781" i="1"/>
  <c r="AI1781" i="1"/>
  <c r="Z1782" i="1"/>
  <c r="AI1782" i="1"/>
  <c r="Z1783" i="1"/>
  <c r="Z1784" i="1"/>
  <c r="AI1784" i="1"/>
  <c r="Z1785" i="1"/>
  <c r="AI1785" i="1"/>
  <c r="Z1786" i="1"/>
  <c r="Z1787" i="1"/>
  <c r="AI1787" i="1"/>
  <c r="Z1788" i="1"/>
  <c r="Z1789" i="1"/>
  <c r="AI1789" i="1"/>
  <c r="Z1790" i="1"/>
  <c r="Z1791" i="1"/>
  <c r="Z1792" i="1"/>
  <c r="AI1792" i="1"/>
  <c r="Z1793" i="1"/>
  <c r="AI1793" i="1"/>
  <c r="Z1794" i="1"/>
  <c r="AI1794" i="1"/>
  <c r="Z1795" i="1"/>
  <c r="AI1795" i="1"/>
  <c r="Z1796" i="1"/>
  <c r="AI1796" i="1"/>
  <c r="Z1797" i="1"/>
  <c r="Z1798" i="1"/>
  <c r="AI1798" i="1"/>
  <c r="Z1799" i="1"/>
  <c r="Z1800" i="1"/>
  <c r="AI1800" i="1"/>
  <c r="Z1801" i="1"/>
  <c r="AI1801" i="1"/>
  <c r="Z1802" i="1"/>
  <c r="Z1803" i="1"/>
  <c r="AI1803" i="1"/>
  <c r="Z1804" i="1"/>
  <c r="AI1804" i="1"/>
  <c r="Z1805" i="1"/>
  <c r="AI1805" i="1"/>
  <c r="Z1806" i="1"/>
  <c r="Z1807" i="1"/>
  <c r="AI1807" i="1"/>
  <c r="Z1808" i="1"/>
  <c r="AI1808" i="1"/>
  <c r="Z1809" i="1"/>
  <c r="AI1809" i="1"/>
  <c r="Z1810" i="1"/>
  <c r="AI1810" i="1"/>
  <c r="Z1811" i="1"/>
  <c r="AI1811" i="1"/>
  <c r="Z1812" i="1"/>
  <c r="AI1812" i="1"/>
  <c r="Z1813" i="1"/>
  <c r="AI1813" i="1"/>
  <c r="Z1814" i="1"/>
  <c r="Z1815" i="1"/>
  <c r="Z1816" i="1"/>
  <c r="AI1816" i="1"/>
  <c r="Z1817" i="1"/>
  <c r="AI1817" i="1"/>
  <c r="Z1818" i="1"/>
  <c r="AI1818" i="1"/>
  <c r="Z1819" i="1"/>
  <c r="AI1819" i="1"/>
  <c r="Z1820" i="1"/>
  <c r="AI1820" i="1"/>
  <c r="Z1821" i="1"/>
  <c r="AI1821" i="1"/>
  <c r="Z1822" i="1"/>
  <c r="Z1823" i="1"/>
  <c r="AI1823" i="1"/>
  <c r="Z1824" i="1"/>
  <c r="AI1824" i="1"/>
  <c r="Z1825" i="1"/>
  <c r="AI1825" i="1"/>
  <c r="Z1826" i="1"/>
  <c r="AI1826" i="1"/>
  <c r="Z1827" i="1"/>
  <c r="Z1828" i="1"/>
  <c r="AI1828" i="1"/>
  <c r="Z1829" i="1"/>
  <c r="AI1829" i="1"/>
  <c r="Z1830" i="1"/>
  <c r="AI1830" i="1"/>
  <c r="Z1831" i="1"/>
  <c r="AI1831" i="1"/>
  <c r="Z1832" i="1"/>
  <c r="AI1832" i="1"/>
  <c r="Z1833" i="1"/>
  <c r="AI1833" i="1"/>
  <c r="Z1834" i="1"/>
  <c r="AI1834" i="1"/>
  <c r="Z1835" i="1"/>
  <c r="AI1835" i="1"/>
  <c r="Z1836" i="1"/>
  <c r="AI1836" i="1"/>
  <c r="Z1837" i="1"/>
  <c r="AI1837" i="1"/>
  <c r="Z1838" i="1"/>
  <c r="Z1839" i="1"/>
  <c r="AI1839" i="1"/>
  <c r="Z1840" i="1"/>
  <c r="AI1840" i="1"/>
  <c r="Z1841" i="1"/>
  <c r="AI1841" i="1"/>
  <c r="Z1842" i="1"/>
  <c r="Z1843" i="1"/>
  <c r="AI1843" i="1"/>
  <c r="Z1844" i="1"/>
  <c r="AI1844" i="1"/>
  <c r="Z1845" i="1"/>
  <c r="AI1845" i="1"/>
  <c r="Z1846" i="1"/>
  <c r="AI1846" i="1"/>
  <c r="Z1847" i="1"/>
  <c r="Z1848" i="1"/>
  <c r="AI1848" i="1"/>
  <c r="Z1849" i="1"/>
  <c r="AI1849" i="1"/>
  <c r="Z1850" i="1"/>
  <c r="AI1850" i="1"/>
  <c r="Z1851" i="1"/>
  <c r="AI1851" i="1"/>
  <c r="Z1852" i="1"/>
  <c r="AI1852" i="1"/>
  <c r="Z1853" i="1"/>
  <c r="AI1853" i="1"/>
  <c r="Z1854" i="1"/>
  <c r="Z1855" i="1"/>
  <c r="AI1855" i="1"/>
  <c r="Z1856" i="1"/>
  <c r="AI1856" i="1"/>
  <c r="Z1857" i="1"/>
  <c r="AI1857" i="1"/>
  <c r="Z1858" i="1"/>
  <c r="Z1859" i="1"/>
  <c r="AI1859" i="1"/>
  <c r="Z1860" i="1"/>
  <c r="AI1860" i="1"/>
  <c r="Z1861" i="1"/>
  <c r="AI1861" i="1"/>
  <c r="Z1862" i="1"/>
  <c r="AI1862" i="1"/>
  <c r="Z1863" i="1"/>
  <c r="AI1863" i="1"/>
  <c r="Z1864" i="1"/>
  <c r="AI1864" i="1"/>
  <c r="Z1865" i="1"/>
  <c r="AI1865" i="1"/>
  <c r="Z1866" i="1"/>
  <c r="AI1866" i="1"/>
  <c r="Z1867" i="1"/>
  <c r="AI1867" i="1"/>
  <c r="Z1868" i="1"/>
  <c r="AI1868" i="1"/>
  <c r="Z1869" i="1"/>
  <c r="AI1869" i="1"/>
  <c r="Z1870" i="1"/>
  <c r="Z1871" i="1"/>
  <c r="Z1872" i="1"/>
  <c r="AI1872" i="1"/>
  <c r="Z1873" i="1"/>
  <c r="AI1873" i="1"/>
  <c r="Z1874" i="1"/>
  <c r="Z1875" i="1"/>
  <c r="AI1875" i="1"/>
  <c r="Z1876" i="1"/>
  <c r="AI1876" i="1"/>
  <c r="Z1877" i="1"/>
  <c r="AI1877" i="1"/>
  <c r="Z1878" i="1"/>
  <c r="Z1879" i="1"/>
  <c r="Z1880" i="1"/>
  <c r="AI1880" i="1"/>
  <c r="Z1881" i="1"/>
  <c r="AI1881" i="1"/>
  <c r="Z1882" i="1"/>
  <c r="AI1882" i="1"/>
  <c r="Z1883" i="1"/>
  <c r="AI1883" i="1"/>
  <c r="Z1884" i="1"/>
  <c r="AI1884" i="1"/>
  <c r="Z1885" i="1"/>
  <c r="AI1885" i="1"/>
  <c r="Z1886" i="1"/>
  <c r="Z1887" i="1"/>
  <c r="Z1888" i="1"/>
  <c r="AI1888" i="1"/>
  <c r="Z1889" i="1"/>
  <c r="AI1889" i="1"/>
  <c r="Z1890" i="1"/>
  <c r="AI1890" i="1"/>
  <c r="Z1891" i="1"/>
  <c r="AI1891" i="1"/>
  <c r="Z1892" i="1"/>
  <c r="AI1892" i="1"/>
  <c r="Z1893" i="1"/>
  <c r="AI1893" i="1"/>
  <c r="Z1894" i="1"/>
  <c r="AI1894" i="1"/>
  <c r="Z1895" i="1"/>
  <c r="Z1896" i="1"/>
  <c r="AI1896" i="1"/>
  <c r="Z1897" i="1"/>
  <c r="AI1897" i="1"/>
  <c r="Z1898" i="1"/>
  <c r="AI1898" i="1"/>
  <c r="Z1899" i="1"/>
  <c r="AI1899" i="1"/>
  <c r="Z1900" i="1"/>
  <c r="Z1901" i="1"/>
  <c r="AI1901" i="1"/>
  <c r="Z1902" i="1"/>
  <c r="Z1903" i="1"/>
  <c r="Z1904" i="1"/>
  <c r="AI1904" i="1"/>
  <c r="Z1905" i="1"/>
  <c r="AI1905" i="1"/>
  <c r="Z1906" i="1"/>
  <c r="AI1906" i="1"/>
  <c r="Z1907" i="1"/>
  <c r="AI1907" i="1"/>
  <c r="Z1908" i="1"/>
  <c r="AI1908" i="1"/>
  <c r="Z1909" i="1"/>
  <c r="Z1910" i="1"/>
  <c r="Z1911" i="1"/>
  <c r="AI1911" i="1"/>
  <c r="Z1912" i="1"/>
  <c r="AI1912" i="1"/>
  <c r="Z1913" i="1"/>
  <c r="AI1913" i="1"/>
  <c r="Z1914" i="1"/>
  <c r="AI1914" i="1"/>
  <c r="Z1915" i="1"/>
  <c r="AI1915" i="1"/>
  <c r="Z1916" i="1"/>
  <c r="Z1917" i="1"/>
  <c r="AI1917" i="1"/>
  <c r="Z1918" i="1"/>
  <c r="Z1919" i="1"/>
  <c r="Z1920" i="1"/>
  <c r="AI1920" i="1"/>
  <c r="Z1921" i="1"/>
  <c r="AI1921" i="1"/>
  <c r="Z1922" i="1"/>
  <c r="AI1922" i="1"/>
  <c r="Z1923" i="1"/>
  <c r="Z1924" i="1"/>
  <c r="AI1924" i="1"/>
  <c r="Z1925" i="1"/>
  <c r="AI1925" i="1"/>
  <c r="Z1926" i="1"/>
  <c r="AI1926" i="1"/>
  <c r="Z1927" i="1"/>
  <c r="AI1927" i="1"/>
  <c r="Z1928" i="1"/>
  <c r="AI1928" i="1"/>
  <c r="Z1929" i="1"/>
  <c r="AI1929" i="1"/>
  <c r="Z1930" i="1"/>
  <c r="AI1930" i="1"/>
  <c r="Z1931" i="1"/>
  <c r="AI1931" i="1"/>
  <c r="Z1932" i="1"/>
  <c r="AI1932" i="1"/>
  <c r="Z1933" i="1"/>
  <c r="AI1933" i="1"/>
  <c r="Z1934" i="1"/>
  <c r="Z1935" i="1"/>
  <c r="AI1935" i="1"/>
  <c r="Z1936" i="1"/>
  <c r="AI1936" i="1"/>
  <c r="Z1937" i="1"/>
  <c r="AI1937" i="1"/>
  <c r="Z1938" i="1"/>
  <c r="AI1938" i="1"/>
  <c r="Z1939" i="1"/>
  <c r="AI1939" i="1"/>
  <c r="Z1940" i="1"/>
  <c r="AI1940" i="1"/>
  <c r="Z1941" i="1"/>
  <c r="AI1941" i="1"/>
  <c r="Z1942" i="1"/>
  <c r="AI1942" i="1"/>
  <c r="Z1943" i="1"/>
  <c r="Z1944" i="1"/>
  <c r="AI1944" i="1"/>
  <c r="Z1945" i="1"/>
  <c r="AI1945" i="1"/>
  <c r="Z1946" i="1"/>
  <c r="AI1946" i="1"/>
  <c r="Z1947" i="1"/>
  <c r="AI1947" i="1"/>
  <c r="Z1948" i="1"/>
  <c r="AI1948" i="1"/>
  <c r="Z1949" i="1"/>
  <c r="AI1949" i="1"/>
  <c r="Z1950" i="1"/>
  <c r="Z1951" i="1"/>
  <c r="AI1951" i="1"/>
  <c r="Z1952" i="1"/>
  <c r="AI1952" i="1"/>
  <c r="Z1953" i="1"/>
  <c r="AI1953" i="1"/>
  <c r="Z1954" i="1"/>
  <c r="AI1954" i="1"/>
  <c r="Z1955" i="1"/>
  <c r="AI1955" i="1"/>
  <c r="Z1956" i="1"/>
  <c r="AI1956" i="1"/>
  <c r="Z1957" i="1"/>
  <c r="AI1957" i="1"/>
  <c r="Z1958" i="1"/>
  <c r="Z1959" i="1"/>
  <c r="Z1960" i="1"/>
  <c r="AI1960" i="1"/>
  <c r="Z1961" i="1"/>
  <c r="AI1961" i="1"/>
  <c r="Z1962" i="1"/>
  <c r="AI1962" i="1"/>
  <c r="Z1963" i="1"/>
  <c r="AI1963" i="1"/>
  <c r="Z1964" i="1"/>
  <c r="Z1965" i="1"/>
  <c r="AI1965" i="1"/>
  <c r="Z1966" i="1"/>
  <c r="Z1967" i="1"/>
  <c r="Z1968" i="1"/>
  <c r="AI1968" i="1"/>
  <c r="Z1969" i="1"/>
  <c r="AI1969" i="1"/>
  <c r="Z1970" i="1"/>
  <c r="AI1970" i="1"/>
  <c r="Z1971" i="1"/>
  <c r="AI1971" i="1"/>
  <c r="Z1972" i="1"/>
  <c r="AI1972" i="1"/>
  <c r="Z1973" i="1"/>
  <c r="AI1973" i="1"/>
  <c r="Z1974" i="1"/>
  <c r="AI1974" i="1"/>
  <c r="Z1975" i="1"/>
  <c r="Z1976" i="1"/>
  <c r="AI1976" i="1"/>
  <c r="Z1977" i="1"/>
  <c r="AI1977" i="1"/>
  <c r="Z1978" i="1"/>
  <c r="AI1978" i="1"/>
  <c r="Z1979" i="1"/>
  <c r="AI1979" i="1"/>
  <c r="AI2" i="1"/>
  <c r="Z2" i="1"/>
  <c r="K3" i="1"/>
  <c r="L3" i="1"/>
  <c r="D3" i="1" s="1"/>
  <c r="K4" i="1"/>
  <c r="L4" i="1"/>
  <c r="D4" i="1" s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D16" i="1" s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D23" i="1" s="1"/>
  <c r="K24" i="1"/>
  <c r="L24" i="1"/>
  <c r="K25" i="1"/>
  <c r="L25" i="1"/>
  <c r="D25" i="1" s="1"/>
  <c r="K26" i="1"/>
  <c r="L26" i="1"/>
  <c r="K27" i="1"/>
  <c r="L27" i="1"/>
  <c r="D27" i="1" s="1"/>
  <c r="K28" i="1"/>
  <c r="L28" i="1"/>
  <c r="K29" i="1"/>
  <c r="L29" i="1"/>
  <c r="K30" i="1"/>
  <c r="L30" i="1"/>
  <c r="K31" i="1"/>
  <c r="L31" i="1"/>
  <c r="K32" i="1"/>
  <c r="L32" i="1"/>
  <c r="K33" i="1"/>
  <c r="L33" i="1"/>
  <c r="D33" i="1" s="1"/>
  <c r="K34" i="1"/>
  <c r="L34" i="1"/>
  <c r="K35" i="1"/>
  <c r="L35" i="1"/>
  <c r="K36" i="1"/>
  <c r="L36" i="1"/>
  <c r="K37" i="1"/>
  <c r="L37" i="1"/>
  <c r="D37" i="1" s="1"/>
  <c r="K38" i="1"/>
  <c r="L38" i="1"/>
  <c r="K39" i="1"/>
  <c r="L39" i="1"/>
  <c r="K40" i="1"/>
  <c r="L40" i="1"/>
  <c r="D40" i="1" s="1"/>
  <c r="K41" i="1"/>
  <c r="L41" i="1"/>
  <c r="D41" i="1" s="1"/>
  <c r="K42" i="1"/>
  <c r="L42" i="1"/>
  <c r="D42" i="1" s="1"/>
  <c r="K43" i="1"/>
  <c r="L43" i="1"/>
  <c r="D43" i="1" s="1"/>
  <c r="K44" i="1"/>
  <c r="L44" i="1"/>
  <c r="K45" i="1"/>
  <c r="L45" i="1"/>
  <c r="D45" i="1" s="1"/>
  <c r="K46" i="1"/>
  <c r="L46" i="1"/>
  <c r="K47" i="1"/>
  <c r="L47" i="1"/>
  <c r="K48" i="1"/>
  <c r="L48" i="1"/>
  <c r="K49" i="1"/>
  <c r="L49" i="1"/>
  <c r="K50" i="1"/>
  <c r="L50" i="1"/>
  <c r="D50" i="1" s="1"/>
  <c r="K51" i="1"/>
  <c r="L51" i="1"/>
  <c r="D51" i="1" s="1"/>
  <c r="K52" i="1"/>
  <c r="L52" i="1"/>
  <c r="K53" i="1"/>
  <c r="L53" i="1"/>
  <c r="K54" i="1"/>
  <c r="L54" i="1"/>
  <c r="K55" i="1"/>
  <c r="L55" i="1"/>
  <c r="K56" i="1"/>
  <c r="L56" i="1"/>
  <c r="K57" i="1"/>
  <c r="L57" i="1"/>
  <c r="D57" i="1" s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D68" i="1" s="1"/>
  <c r="K69" i="1"/>
  <c r="L69" i="1"/>
  <c r="K70" i="1"/>
  <c r="L70" i="1"/>
  <c r="D70" i="1" s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D79" i="1" s="1"/>
  <c r="K80" i="1"/>
  <c r="L80" i="1"/>
  <c r="D80" i="1" s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D92" i="1" s="1"/>
  <c r="K93" i="1"/>
  <c r="L93" i="1"/>
  <c r="K94" i="1"/>
  <c r="L94" i="1"/>
  <c r="K95" i="1"/>
  <c r="L95" i="1"/>
  <c r="K96" i="1"/>
  <c r="L96" i="1"/>
  <c r="K97" i="1"/>
  <c r="L97" i="1"/>
  <c r="D97" i="1" s="1"/>
  <c r="K98" i="1"/>
  <c r="L98" i="1"/>
  <c r="K99" i="1"/>
  <c r="L99" i="1"/>
  <c r="K100" i="1"/>
  <c r="L100" i="1"/>
  <c r="K101" i="1"/>
  <c r="L101" i="1"/>
  <c r="K102" i="1"/>
  <c r="L102" i="1"/>
  <c r="D102" i="1" s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D137" i="1" s="1"/>
  <c r="K138" i="1"/>
  <c r="L138" i="1"/>
  <c r="D138" i="1" s="1"/>
  <c r="K139" i="1"/>
  <c r="L139" i="1"/>
  <c r="D139" i="1" s="1"/>
  <c r="K140" i="1"/>
  <c r="L140" i="1"/>
  <c r="D140" i="1" s="1"/>
  <c r="K141" i="1"/>
  <c r="L141" i="1"/>
  <c r="D141" i="1" s="1"/>
  <c r="K142" i="1"/>
  <c r="L142" i="1"/>
  <c r="D142" i="1" s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D149" i="1" s="1"/>
  <c r="K150" i="1"/>
  <c r="L150" i="1"/>
  <c r="K151" i="1"/>
  <c r="L151" i="1"/>
  <c r="K152" i="1"/>
  <c r="L152" i="1"/>
  <c r="K153" i="1"/>
  <c r="L153" i="1"/>
  <c r="D153" i="1" s="1"/>
  <c r="K154" i="1"/>
  <c r="L154" i="1"/>
  <c r="K155" i="1"/>
  <c r="L155" i="1"/>
  <c r="K156" i="1"/>
  <c r="L156" i="1"/>
  <c r="K157" i="1"/>
  <c r="L157" i="1"/>
  <c r="D157" i="1" s="1"/>
  <c r="K158" i="1"/>
  <c r="L158" i="1"/>
  <c r="D158" i="1" s="1"/>
  <c r="K159" i="1"/>
  <c r="L159" i="1"/>
  <c r="D159" i="1" s="1"/>
  <c r="K160" i="1"/>
  <c r="L160" i="1"/>
  <c r="D160" i="1" s="1"/>
  <c r="K161" i="1"/>
  <c r="L161" i="1"/>
  <c r="D161" i="1" s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D174" i="1" s="1"/>
  <c r="K175" i="1"/>
  <c r="L175" i="1"/>
  <c r="K176" i="1"/>
  <c r="L176" i="1"/>
  <c r="K177" i="1"/>
  <c r="L177" i="1"/>
  <c r="D177" i="1" s="1"/>
  <c r="K178" i="1"/>
  <c r="L178" i="1"/>
  <c r="K179" i="1"/>
  <c r="L179" i="1"/>
  <c r="D179" i="1" s="1"/>
  <c r="K180" i="1"/>
  <c r="L180" i="1"/>
  <c r="K181" i="1"/>
  <c r="L181" i="1"/>
  <c r="D181" i="1" s="1"/>
  <c r="K182" i="1"/>
  <c r="L182" i="1"/>
  <c r="K183" i="1"/>
  <c r="L183" i="1"/>
  <c r="K184" i="1"/>
  <c r="L184" i="1"/>
  <c r="K185" i="1"/>
  <c r="L185" i="1"/>
  <c r="K186" i="1"/>
  <c r="L186" i="1"/>
  <c r="D186" i="1" s="1"/>
  <c r="K187" i="1"/>
  <c r="L187" i="1"/>
  <c r="K188" i="1"/>
  <c r="L188" i="1"/>
  <c r="K189" i="1"/>
  <c r="L189" i="1"/>
  <c r="K190" i="1"/>
  <c r="L190" i="1"/>
  <c r="D190" i="1" s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D201" i="1" s="1"/>
  <c r="K202" i="1"/>
  <c r="L202" i="1"/>
  <c r="K203" i="1"/>
  <c r="L203" i="1"/>
  <c r="K204" i="1"/>
  <c r="L204" i="1"/>
  <c r="K205" i="1"/>
  <c r="L205" i="1"/>
  <c r="D205" i="1" s="1"/>
  <c r="K206" i="1"/>
  <c r="L206" i="1"/>
  <c r="K207" i="1"/>
  <c r="L207" i="1"/>
  <c r="K208" i="1"/>
  <c r="L208" i="1"/>
  <c r="K209" i="1"/>
  <c r="L209" i="1"/>
  <c r="D209" i="1" s="1"/>
  <c r="K210" i="1"/>
  <c r="L210" i="1"/>
  <c r="D210" i="1" s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D219" i="1" s="1"/>
  <c r="K220" i="1"/>
  <c r="L220" i="1"/>
  <c r="K221" i="1"/>
  <c r="L221" i="1"/>
  <c r="K222" i="1"/>
  <c r="L222" i="1"/>
  <c r="D222" i="1" s="1"/>
  <c r="K223" i="1"/>
  <c r="L223" i="1"/>
  <c r="D223" i="1" s="1"/>
  <c r="K224" i="1"/>
  <c r="L224" i="1"/>
  <c r="K225" i="1"/>
  <c r="L225" i="1"/>
  <c r="D225" i="1" s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D237" i="1" s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D247" i="1" s="1"/>
  <c r="K248" i="1"/>
  <c r="L248" i="1"/>
  <c r="K249" i="1"/>
  <c r="L249" i="1"/>
  <c r="K250" i="1"/>
  <c r="L250" i="1"/>
  <c r="D250" i="1" s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D257" i="1" s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D271" i="1" s="1"/>
  <c r="K272" i="1"/>
  <c r="L272" i="1"/>
  <c r="K273" i="1"/>
  <c r="L273" i="1"/>
  <c r="D273" i="1" s="1"/>
  <c r="K274" i="1"/>
  <c r="L274" i="1"/>
  <c r="K275" i="1"/>
  <c r="L275" i="1"/>
  <c r="D275" i="1" s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D291" i="1" s="1"/>
  <c r="K292" i="1"/>
  <c r="L292" i="1"/>
  <c r="D292" i="1" s="1"/>
  <c r="K293" i="1"/>
  <c r="L293" i="1"/>
  <c r="D293" i="1" s="1"/>
  <c r="K294" i="1"/>
  <c r="L294" i="1"/>
  <c r="K295" i="1"/>
  <c r="L295" i="1"/>
  <c r="K296" i="1"/>
  <c r="L296" i="1"/>
  <c r="K297" i="1"/>
  <c r="L297" i="1"/>
  <c r="K298" i="1"/>
  <c r="L298" i="1"/>
  <c r="K299" i="1"/>
  <c r="L299" i="1"/>
  <c r="K300" i="1"/>
  <c r="L300" i="1"/>
  <c r="K301" i="1"/>
  <c r="L301" i="1"/>
  <c r="K302" i="1"/>
  <c r="L302" i="1"/>
  <c r="K303" i="1"/>
  <c r="L303" i="1"/>
  <c r="K304" i="1"/>
  <c r="L304" i="1"/>
  <c r="D304" i="1" s="1"/>
  <c r="K305" i="1"/>
  <c r="L305" i="1"/>
  <c r="K306" i="1"/>
  <c r="L306" i="1"/>
  <c r="D306" i="1" s="1"/>
  <c r="K307" i="1"/>
  <c r="L307" i="1"/>
  <c r="D307" i="1" s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4" i="1"/>
  <c r="L314" i="1"/>
  <c r="K315" i="1"/>
  <c r="L315" i="1"/>
  <c r="D315" i="1" s="1"/>
  <c r="K316" i="1"/>
  <c r="L316" i="1"/>
  <c r="D316" i="1" s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/>
  <c r="K325" i="1"/>
  <c r="L325" i="1"/>
  <c r="K326" i="1"/>
  <c r="L326" i="1"/>
  <c r="D326" i="1" s="1"/>
  <c r="K327" i="1"/>
  <c r="L327" i="1"/>
  <c r="K328" i="1"/>
  <c r="L328" i="1"/>
  <c r="K329" i="1"/>
  <c r="L329" i="1"/>
  <c r="K330" i="1"/>
  <c r="L330" i="1"/>
  <c r="K331" i="1"/>
  <c r="L331" i="1"/>
  <c r="K332" i="1"/>
  <c r="L332" i="1"/>
  <c r="K333" i="1"/>
  <c r="L333" i="1"/>
  <c r="K334" i="1"/>
  <c r="L334" i="1"/>
  <c r="K335" i="1"/>
  <c r="L335" i="1"/>
  <c r="K336" i="1"/>
  <c r="L336" i="1"/>
  <c r="D336" i="1" s="1"/>
  <c r="K337" i="1"/>
  <c r="L337" i="1"/>
  <c r="K338" i="1"/>
  <c r="L338" i="1"/>
  <c r="K339" i="1"/>
  <c r="L339" i="1"/>
  <c r="D339" i="1" s="1"/>
  <c r="K340" i="1"/>
  <c r="L340" i="1"/>
  <c r="K341" i="1"/>
  <c r="L341" i="1"/>
  <c r="D341" i="1" s="1"/>
  <c r="K342" i="1"/>
  <c r="L342" i="1"/>
  <c r="D342" i="1" s="1"/>
  <c r="K343" i="1"/>
  <c r="L343" i="1"/>
  <c r="K344" i="1"/>
  <c r="L344" i="1"/>
  <c r="D344" i="1" s="1"/>
  <c r="K345" i="1"/>
  <c r="L345" i="1"/>
  <c r="K346" i="1"/>
  <c r="L346" i="1"/>
  <c r="K347" i="1"/>
  <c r="L347" i="1"/>
  <c r="K348" i="1"/>
  <c r="L348" i="1"/>
  <c r="K349" i="1"/>
  <c r="L349" i="1"/>
  <c r="K350" i="1"/>
  <c r="L350" i="1"/>
  <c r="K351" i="1"/>
  <c r="L351" i="1"/>
  <c r="K352" i="1"/>
  <c r="L352" i="1"/>
  <c r="K353" i="1"/>
  <c r="L353" i="1"/>
  <c r="K354" i="1"/>
  <c r="L354" i="1"/>
  <c r="D354" i="1" s="1"/>
  <c r="K355" i="1"/>
  <c r="L355" i="1"/>
  <c r="D355" i="1" s="1"/>
  <c r="K356" i="1"/>
  <c r="L356" i="1"/>
  <c r="K357" i="1"/>
  <c r="L357" i="1"/>
  <c r="K358" i="1"/>
  <c r="L358" i="1"/>
  <c r="K359" i="1"/>
  <c r="L359" i="1"/>
  <c r="K360" i="1"/>
  <c r="L360" i="1"/>
  <c r="K361" i="1"/>
  <c r="L361" i="1"/>
  <c r="D361" i="1" s="1"/>
  <c r="K362" i="1"/>
  <c r="L362" i="1"/>
  <c r="K363" i="1"/>
  <c r="L363" i="1"/>
  <c r="K364" i="1"/>
  <c r="L364" i="1"/>
  <c r="D364" i="1" s="1"/>
  <c r="K365" i="1"/>
  <c r="L365" i="1"/>
  <c r="K366" i="1"/>
  <c r="L366" i="1"/>
  <c r="D366" i="1" s="1"/>
  <c r="K367" i="1"/>
  <c r="L367" i="1"/>
  <c r="K368" i="1"/>
  <c r="L368" i="1"/>
  <c r="K369" i="1"/>
  <c r="L369" i="1"/>
  <c r="K370" i="1"/>
  <c r="L370" i="1"/>
  <c r="D370" i="1" s="1"/>
  <c r="K371" i="1"/>
  <c r="L371" i="1"/>
  <c r="K372" i="1"/>
  <c r="L372" i="1"/>
  <c r="K373" i="1"/>
  <c r="L373" i="1"/>
  <c r="K374" i="1"/>
  <c r="L374" i="1"/>
  <c r="K375" i="1"/>
  <c r="L375" i="1"/>
  <c r="K376" i="1"/>
  <c r="L376" i="1"/>
  <c r="K377" i="1"/>
  <c r="L377" i="1"/>
  <c r="D377" i="1" s="1"/>
  <c r="K378" i="1"/>
  <c r="L378" i="1"/>
  <c r="K379" i="1"/>
  <c r="L379" i="1"/>
  <c r="K380" i="1"/>
  <c r="L380" i="1"/>
  <c r="K381" i="1"/>
  <c r="L381" i="1"/>
  <c r="K382" i="1"/>
  <c r="L382" i="1"/>
  <c r="D382" i="1" s="1"/>
  <c r="K383" i="1"/>
  <c r="L383" i="1"/>
  <c r="K384" i="1"/>
  <c r="L384" i="1"/>
  <c r="K385" i="1"/>
  <c r="L385" i="1"/>
  <c r="K386" i="1"/>
  <c r="L386" i="1"/>
  <c r="K387" i="1"/>
  <c r="L387" i="1"/>
  <c r="D387" i="1" s="1"/>
  <c r="K388" i="1"/>
  <c r="L388" i="1"/>
  <c r="K389" i="1"/>
  <c r="L389" i="1"/>
  <c r="K390" i="1"/>
  <c r="L390" i="1"/>
  <c r="K391" i="1"/>
  <c r="L391" i="1"/>
  <c r="K392" i="1"/>
  <c r="L392" i="1"/>
  <c r="K393" i="1"/>
  <c r="L393" i="1"/>
  <c r="K394" i="1"/>
  <c r="L394" i="1"/>
  <c r="K395" i="1"/>
  <c r="L395" i="1"/>
  <c r="D395" i="1" s="1"/>
  <c r="K396" i="1"/>
  <c r="L396" i="1"/>
  <c r="K397" i="1"/>
  <c r="L397" i="1"/>
  <c r="K398" i="1"/>
  <c r="L398" i="1"/>
  <c r="K399" i="1"/>
  <c r="L399" i="1"/>
  <c r="K400" i="1"/>
  <c r="L400" i="1"/>
  <c r="K401" i="1"/>
  <c r="L401" i="1"/>
  <c r="K402" i="1"/>
  <c r="L402" i="1"/>
  <c r="K403" i="1"/>
  <c r="L403" i="1"/>
  <c r="K404" i="1"/>
  <c r="L404" i="1"/>
  <c r="K405" i="1"/>
  <c r="L405" i="1"/>
  <c r="D405" i="1" s="1"/>
  <c r="K406" i="1"/>
  <c r="L406" i="1"/>
  <c r="K407" i="1"/>
  <c r="L407" i="1"/>
  <c r="K408" i="1"/>
  <c r="L408" i="1"/>
  <c r="D408" i="1" s="1"/>
  <c r="K409" i="1"/>
  <c r="L409" i="1"/>
  <c r="K410" i="1"/>
  <c r="L410" i="1"/>
  <c r="K411" i="1"/>
  <c r="L411" i="1"/>
  <c r="K412" i="1"/>
  <c r="L412" i="1"/>
  <c r="K413" i="1"/>
  <c r="L413" i="1"/>
  <c r="K414" i="1"/>
  <c r="L414" i="1"/>
  <c r="K415" i="1"/>
  <c r="L415" i="1"/>
  <c r="K416" i="1"/>
  <c r="L416" i="1"/>
  <c r="K417" i="1"/>
  <c r="L417" i="1"/>
  <c r="K418" i="1"/>
  <c r="L418" i="1"/>
  <c r="K419" i="1"/>
  <c r="L419" i="1"/>
  <c r="D419" i="1" s="1"/>
  <c r="K420" i="1"/>
  <c r="L420" i="1"/>
  <c r="K421" i="1"/>
  <c r="L421" i="1"/>
  <c r="K422" i="1"/>
  <c r="L422" i="1"/>
  <c r="D422" i="1" s="1"/>
  <c r="K423" i="1"/>
  <c r="L423" i="1"/>
  <c r="K424" i="1"/>
  <c r="L424" i="1"/>
  <c r="D424" i="1" s="1"/>
  <c r="K425" i="1"/>
  <c r="L425" i="1"/>
  <c r="K426" i="1"/>
  <c r="L426" i="1"/>
  <c r="K427" i="1"/>
  <c r="L427" i="1"/>
  <c r="K428" i="1"/>
  <c r="L428" i="1"/>
  <c r="K429" i="1"/>
  <c r="L429" i="1"/>
  <c r="D429" i="1" s="1"/>
  <c r="K430" i="1"/>
  <c r="L430" i="1"/>
  <c r="K431" i="1"/>
  <c r="L431" i="1"/>
  <c r="K432" i="1"/>
  <c r="L432" i="1"/>
  <c r="K433" i="1"/>
  <c r="L433" i="1"/>
  <c r="K434" i="1"/>
  <c r="L434" i="1"/>
  <c r="K435" i="1"/>
  <c r="L435" i="1"/>
  <c r="K436" i="1"/>
  <c r="L436" i="1"/>
  <c r="K437" i="1"/>
  <c r="L437" i="1"/>
  <c r="K438" i="1"/>
  <c r="L438" i="1"/>
  <c r="K439" i="1"/>
  <c r="L439" i="1"/>
  <c r="K440" i="1"/>
  <c r="L440" i="1"/>
  <c r="D440" i="1" s="1"/>
  <c r="K441" i="1"/>
  <c r="L441" i="1"/>
  <c r="D441" i="1" s="1"/>
  <c r="K442" i="1"/>
  <c r="L442" i="1"/>
  <c r="K443" i="1"/>
  <c r="L443" i="1"/>
  <c r="D443" i="1" s="1"/>
  <c r="K444" i="1"/>
  <c r="L444" i="1"/>
  <c r="K445" i="1"/>
  <c r="L445" i="1"/>
  <c r="K446" i="1"/>
  <c r="L446" i="1"/>
  <c r="K447" i="1"/>
  <c r="L447" i="1"/>
  <c r="K448" i="1"/>
  <c r="L448" i="1"/>
  <c r="D448" i="1" s="1"/>
  <c r="K449" i="1"/>
  <c r="L449" i="1"/>
  <c r="D449" i="1" s="1"/>
  <c r="K450" i="1"/>
  <c r="L450" i="1"/>
  <c r="K451" i="1"/>
  <c r="L451" i="1"/>
  <c r="D451" i="1" s="1"/>
  <c r="K452" i="1"/>
  <c r="L452" i="1"/>
  <c r="D452" i="1" s="1"/>
  <c r="K453" i="1"/>
  <c r="L453" i="1"/>
  <c r="D453" i="1" s="1"/>
  <c r="K454" i="1"/>
  <c r="L454" i="1"/>
  <c r="D454" i="1" s="1"/>
  <c r="K455" i="1"/>
  <c r="L455" i="1"/>
  <c r="K456" i="1"/>
  <c r="L456" i="1"/>
  <c r="K457" i="1"/>
  <c r="L457" i="1"/>
  <c r="K458" i="1"/>
  <c r="L458" i="1"/>
  <c r="K459" i="1"/>
  <c r="L459" i="1"/>
  <c r="K460" i="1"/>
  <c r="L460" i="1"/>
  <c r="K461" i="1"/>
  <c r="L461" i="1"/>
  <c r="K462" i="1"/>
  <c r="L462" i="1"/>
  <c r="D462" i="1" s="1"/>
  <c r="K463" i="1"/>
  <c r="L463" i="1"/>
  <c r="K464" i="1"/>
  <c r="L464" i="1"/>
  <c r="K465" i="1"/>
  <c r="L465" i="1"/>
  <c r="K466" i="1"/>
  <c r="L466" i="1"/>
  <c r="K467" i="1"/>
  <c r="L467" i="1"/>
  <c r="K468" i="1"/>
  <c r="L468" i="1"/>
  <c r="K469" i="1"/>
  <c r="L469" i="1"/>
  <c r="K470" i="1"/>
  <c r="L470" i="1"/>
  <c r="K471" i="1"/>
  <c r="L471" i="1"/>
  <c r="K472" i="1"/>
  <c r="L472" i="1"/>
  <c r="D472" i="1" s="1"/>
  <c r="K473" i="1"/>
  <c r="L473" i="1"/>
  <c r="K474" i="1"/>
  <c r="L474" i="1"/>
  <c r="K475" i="1"/>
  <c r="L475" i="1"/>
  <c r="K476" i="1"/>
  <c r="L476" i="1"/>
  <c r="K477" i="1"/>
  <c r="L477" i="1"/>
  <c r="K478" i="1"/>
  <c r="L478" i="1"/>
  <c r="K479" i="1"/>
  <c r="L479" i="1"/>
  <c r="K480" i="1"/>
  <c r="L480" i="1"/>
  <c r="K481" i="1"/>
  <c r="L481" i="1"/>
  <c r="K482" i="1"/>
  <c r="L482" i="1"/>
  <c r="D482" i="1" s="1"/>
  <c r="K483" i="1"/>
  <c r="L483" i="1"/>
  <c r="K484" i="1"/>
  <c r="L484" i="1"/>
  <c r="K485" i="1"/>
  <c r="L485" i="1"/>
  <c r="K486" i="1"/>
  <c r="L486" i="1"/>
  <c r="D486" i="1" s="1"/>
  <c r="K487" i="1"/>
  <c r="L487" i="1"/>
  <c r="D487" i="1" s="1"/>
  <c r="K488" i="1"/>
  <c r="L488" i="1"/>
  <c r="K489" i="1"/>
  <c r="L489" i="1"/>
  <c r="K490" i="1"/>
  <c r="L490" i="1"/>
  <c r="K491" i="1"/>
  <c r="L491" i="1"/>
  <c r="K492" i="1"/>
  <c r="L492" i="1"/>
  <c r="K493" i="1"/>
  <c r="L493" i="1"/>
  <c r="D493" i="1" s="1"/>
  <c r="K494" i="1"/>
  <c r="L494" i="1"/>
  <c r="K495" i="1"/>
  <c r="L495" i="1"/>
  <c r="D495" i="1" s="1"/>
  <c r="K496" i="1"/>
  <c r="L496" i="1"/>
  <c r="K497" i="1"/>
  <c r="L497" i="1"/>
  <c r="K498" i="1"/>
  <c r="L498" i="1"/>
  <c r="D498" i="1" s="1"/>
  <c r="K499" i="1"/>
  <c r="L499" i="1"/>
  <c r="K500" i="1"/>
  <c r="L500" i="1"/>
  <c r="K501" i="1"/>
  <c r="L501" i="1"/>
  <c r="K502" i="1"/>
  <c r="L502" i="1"/>
  <c r="K503" i="1"/>
  <c r="L503" i="1"/>
  <c r="K504" i="1"/>
  <c r="L504" i="1"/>
  <c r="K505" i="1"/>
  <c r="L505" i="1"/>
  <c r="K506" i="1"/>
  <c r="L506" i="1"/>
  <c r="K507" i="1"/>
  <c r="L507" i="1"/>
  <c r="D507" i="1" s="1"/>
  <c r="K508" i="1"/>
  <c r="L508" i="1"/>
  <c r="D508" i="1" s="1"/>
  <c r="K509" i="1"/>
  <c r="L509" i="1"/>
  <c r="D509" i="1" s="1"/>
  <c r="K510" i="1"/>
  <c r="L510" i="1"/>
  <c r="K511" i="1"/>
  <c r="L511" i="1"/>
  <c r="K512" i="1"/>
  <c r="L512" i="1"/>
  <c r="K513" i="1"/>
  <c r="L513" i="1"/>
  <c r="K514" i="1"/>
  <c r="L514" i="1"/>
  <c r="K515" i="1"/>
  <c r="L515" i="1"/>
  <c r="K516" i="1"/>
  <c r="L516" i="1"/>
  <c r="K517" i="1"/>
  <c r="L517" i="1"/>
  <c r="K518" i="1"/>
  <c r="L518" i="1"/>
  <c r="D518" i="1" s="1"/>
  <c r="K519" i="1"/>
  <c r="L519" i="1"/>
  <c r="K520" i="1"/>
  <c r="L520" i="1"/>
  <c r="D520" i="1" s="1"/>
  <c r="K521" i="1"/>
  <c r="L521" i="1"/>
  <c r="K522" i="1"/>
  <c r="L522" i="1"/>
  <c r="K523" i="1"/>
  <c r="L523" i="1"/>
  <c r="K524" i="1"/>
  <c r="L524" i="1"/>
  <c r="K525" i="1"/>
  <c r="L525" i="1"/>
  <c r="K526" i="1"/>
  <c r="L526" i="1"/>
  <c r="K527" i="1"/>
  <c r="L527" i="1"/>
  <c r="K528" i="1"/>
  <c r="L528" i="1"/>
  <c r="K529" i="1"/>
  <c r="L529" i="1"/>
  <c r="K530" i="1"/>
  <c r="L530" i="1"/>
  <c r="K531" i="1"/>
  <c r="L531" i="1"/>
  <c r="K532" i="1"/>
  <c r="L532" i="1"/>
  <c r="K533" i="1"/>
  <c r="L533" i="1"/>
  <c r="K534" i="1"/>
  <c r="L534" i="1"/>
  <c r="K535" i="1"/>
  <c r="L535" i="1"/>
  <c r="K536" i="1"/>
  <c r="L536" i="1"/>
  <c r="D536" i="1" s="1"/>
  <c r="K537" i="1"/>
  <c r="L537" i="1"/>
  <c r="D537" i="1" s="1"/>
  <c r="K538" i="1"/>
  <c r="L538" i="1"/>
  <c r="K539" i="1"/>
  <c r="L539" i="1"/>
  <c r="D539" i="1" s="1"/>
  <c r="K540" i="1"/>
  <c r="L540" i="1"/>
  <c r="K541" i="1"/>
  <c r="L541" i="1"/>
  <c r="D541" i="1" s="1"/>
  <c r="K542" i="1"/>
  <c r="L542" i="1"/>
  <c r="K543" i="1"/>
  <c r="L543" i="1"/>
  <c r="K544" i="1"/>
  <c r="L544" i="1"/>
  <c r="K545" i="1"/>
  <c r="L545" i="1"/>
  <c r="K546" i="1"/>
  <c r="L546" i="1"/>
  <c r="K547" i="1"/>
  <c r="L547" i="1"/>
  <c r="K548" i="1"/>
  <c r="L548" i="1"/>
  <c r="K549" i="1"/>
  <c r="L549" i="1"/>
  <c r="D549" i="1" s="1"/>
  <c r="K550" i="1"/>
  <c r="L550" i="1"/>
  <c r="D550" i="1" s="1"/>
  <c r="K551" i="1"/>
  <c r="L551" i="1"/>
  <c r="K552" i="1"/>
  <c r="L552" i="1"/>
  <c r="D552" i="1" s="1"/>
  <c r="K553" i="1"/>
  <c r="L553" i="1"/>
  <c r="K554" i="1"/>
  <c r="L554" i="1"/>
  <c r="K555" i="1"/>
  <c r="L555" i="1"/>
  <c r="K556" i="1"/>
  <c r="L556" i="1"/>
  <c r="K557" i="1"/>
  <c r="L557" i="1"/>
  <c r="K558" i="1"/>
  <c r="L558" i="1"/>
  <c r="D558" i="1" s="1"/>
  <c r="K559" i="1"/>
  <c r="L559" i="1"/>
  <c r="K560" i="1"/>
  <c r="L560" i="1"/>
  <c r="D560" i="1" s="1"/>
  <c r="K561" i="1"/>
  <c r="L561" i="1"/>
  <c r="K562" i="1"/>
  <c r="L562" i="1"/>
  <c r="D562" i="1" s="1"/>
  <c r="K563" i="1"/>
  <c r="L563" i="1"/>
  <c r="D563" i="1" s="1"/>
  <c r="K564" i="1"/>
  <c r="L564" i="1"/>
  <c r="D564" i="1" s="1"/>
  <c r="K565" i="1"/>
  <c r="L565" i="1"/>
  <c r="K566" i="1"/>
  <c r="L566" i="1"/>
  <c r="K567" i="1"/>
  <c r="L567" i="1"/>
  <c r="K568" i="1"/>
  <c r="L568" i="1"/>
  <c r="K569" i="1"/>
  <c r="L569" i="1"/>
  <c r="K570" i="1"/>
  <c r="L570" i="1"/>
  <c r="K571" i="1"/>
  <c r="L571" i="1"/>
  <c r="K572" i="1"/>
  <c r="L572" i="1"/>
  <c r="K573" i="1"/>
  <c r="L573" i="1"/>
  <c r="K574" i="1"/>
  <c r="L574" i="1"/>
  <c r="K575" i="1"/>
  <c r="L575" i="1"/>
  <c r="K576" i="1"/>
  <c r="L576" i="1"/>
  <c r="K577" i="1"/>
  <c r="L577" i="1"/>
  <c r="K578" i="1"/>
  <c r="L578" i="1"/>
  <c r="K579" i="1"/>
  <c r="L579" i="1"/>
  <c r="K580" i="1"/>
  <c r="L580" i="1"/>
  <c r="K581" i="1"/>
  <c r="L581" i="1"/>
  <c r="K582" i="1"/>
  <c r="L582" i="1"/>
  <c r="D582" i="1" s="1"/>
  <c r="K583" i="1"/>
  <c r="L583" i="1"/>
  <c r="D583" i="1" s="1"/>
  <c r="K584" i="1"/>
  <c r="L584" i="1"/>
  <c r="K585" i="1"/>
  <c r="L585" i="1"/>
  <c r="D585" i="1" s="1"/>
  <c r="K586" i="1"/>
  <c r="L586" i="1"/>
  <c r="D586" i="1" s="1"/>
  <c r="K587" i="1"/>
  <c r="L587" i="1"/>
  <c r="K588" i="1"/>
  <c r="L588" i="1"/>
  <c r="D588" i="1" s="1"/>
  <c r="K589" i="1"/>
  <c r="L589" i="1"/>
  <c r="K590" i="1"/>
  <c r="L590" i="1"/>
  <c r="K591" i="1"/>
  <c r="L591" i="1"/>
  <c r="D591" i="1" s="1"/>
  <c r="K592" i="1"/>
  <c r="L592" i="1"/>
  <c r="D592" i="1" s="1"/>
  <c r="K593" i="1"/>
  <c r="L593" i="1"/>
  <c r="D593" i="1" s="1"/>
  <c r="K594" i="1"/>
  <c r="L594" i="1"/>
  <c r="D594" i="1" s="1"/>
  <c r="K595" i="1"/>
  <c r="L595" i="1"/>
  <c r="D595" i="1" s="1"/>
  <c r="K596" i="1"/>
  <c r="L596" i="1"/>
  <c r="D596" i="1" s="1"/>
  <c r="K597" i="1"/>
  <c r="L597" i="1"/>
  <c r="K598" i="1"/>
  <c r="L598" i="1"/>
  <c r="D598" i="1" s="1"/>
  <c r="K599" i="1"/>
  <c r="L599" i="1"/>
  <c r="D599" i="1" s="1"/>
  <c r="K600" i="1"/>
  <c r="L600" i="1"/>
  <c r="D600" i="1" s="1"/>
  <c r="K601" i="1"/>
  <c r="L601" i="1"/>
  <c r="K602" i="1"/>
  <c r="L602" i="1"/>
  <c r="K603" i="1"/>
  <c r="L603" i="1"/>
  <c r="K604" i="1"/>
  <c r="L604" i="1"/>
  <c r="K605" i="1"/>
  <c r="L605" i="1"/>
  <c r="K606" i="1"/>
  <c r="L606" i="1"/>
  <c r="D606" i="1" s="1"/>
  <c r="K607" i="1"/>
  <c r="L607" i="1"/>
  <c r="K608" i="1"/>
  <c r="L608" i="1"/>
  <c r="K609" i="1"/>
  <c r="L609" i="1"/>
  <c r="K610" i="1"/>
  <c r="L610" i="1"/>
  <c r="D610" i="1" s="1"/>
  <c r="K611" i="1"/>
  <c r="L611" i="1"/>
  <c r="D611" i="1" s="1"/>
  <c r="K612" i="1"/>
  <c r="L612" i="1"/>
  <c r="D612" i="1" s="1"/>
  <c r="K613" i="1"/>
  <c r="L613" i="1"/>
  <c r="D613" i="1" s="1"/>
  <c r="K614" i="1"/>
  <c r="L614" i="1"/>
  <c r="D614" i="1" s="1"/>
  <c r="K615" i="1"/>
  <c r="L615" i="1"/>
  <c r="K616" i="1"/>
  <c r="L616" i="1"/>
  <c r="D616" i="1" s="1"/>
  <c r="K617" i="1"/>
  <c r="L617" i="1"/>
  <c r="K618" i="1"/>
  <c r="L618" i="1"/>
  <c r="K619" i="1"/>
  <c r="L619" i="1"/>
  <c r="K620" i="1"/>
  <c r="L620" i="1"/>
  <c r="K621" i="1"/>
  <c r="L621" i="1"/>
  <c r="D621" i="1" s="1"/>
  <c r="K622" i="1"/>
  <c r="L622" i="1"/>
  <c r="D622" i="1" s="1"/>
  <c r="K623" i="1"/>
  <c r="L623" i="1"/>
  <c r="K624" i="1"/>
  <c r="L624" i="1"/>
  <c r="K625" i="1"/>
  <c r="L625" i="1"/>
  <c r="D625" i="1" s="1"/>
  <c r="K626" i="1"/>
  <c r="L626" i="1"/>
  <c r="K627" i="1"/>
  <c r="L627" i="1"/>
  <c r="K628" i="1"/>
  <c r="L628" i="1"/>
  <c r="K629" i="1"/>
  <c r="L629" i="1"/>
  <c r="K630" i="1"/>
  <c r="L630" i="1"/>
  <c r="D630" i="1" s="1"/>
  <c r="K631" i="1"/>
  <c r="L631" i="1"/>
  <c r="D631" i="1" s="1"/>
  <c r="K632" i="1"/>
  <c r="L632" i="1"/>
  <c r="D632" i="1" s="1"/>
  <c r="K633" i="1"/>
  <c r="L633" i="1"/>
  <c r="D633" i="1" s="1"/>
  <c r="K634" i="1"/>
  <c r="L634" i="1"/>
  <c r="K635" i="1"/>
  <c r="L635" i="1"/>
  <c r="K636" i="1"/>
  <c r="L636" i="1"/>
  <c r="K637" i="1"/>
  <c r="L637" i="1"/>
  <c r="K638" i="1"/>
  <c r="L638" i="1"/>
  <c r="K639" i="1"/>
  <c r="L639" i="1"/>
  <c r="K640" i="1"/>
  <c r="L640" i="1"/>
  <c r="K641" i="1"/>
  <c r="L641" i="1"/>
  <c r="K642" i="1"/>
  <c r="L642" i="1"/>
  <c r="K643" i="1"/>
  <c r="L643" i="1"/>
  <c r="K644" i="1"/>
  <c r="L644" i="1"/>
  <c r="K645" i="1"/>
  <c r="L645" i="1"/>
  <c r="D645" i="1" s="1"/>
  <c r="K646" i="1"/>
  <c r="L646" i="1"/>
  <c r="K647" i="1"/>
  <c r="L647" i="1"/>
  <c r="D647" i="1" s="1"/>
  <c r="K648" i="1"/>
  <c r="L648" i="1"/>
  <c r="K649" i="1"/>
  <c r="L649" i="1"/>
  <c r="K650" i="1"/>
  <c r="L650" i="1"/>
  <c r="K651" i="1"/>
  <c r="L651" i="1"/>
  <c r="K652" i="1"/>
  <c r="L652" i="1"/>
  <c r="K653" i="1"/>
  <c r="L653" i="1"/>
  <c r="K654" i="1"/>
  <c r="L654" i="1"/>
  <c r="D654" i="1" s="1"/>
  <c r="K655" i="1"/>
  <c r="L655" i="1"/>
  <c r="K656" i="1"/>
  <c r="L656" i="1"/>
  <c r="K657" i="1"/>
  <c r="L657" i="1"/>
  <c r="K658" i="1"/>
  <c r="L658" i="1"/>
  <c r="K659" i="1"/>
  <c r="L659" i="1"/>
  <c r="K660" i="1"/>
  <c r="L660" i="1"/>
  <c r="K661" i="1"/>
  <c r="L661" i="1"/>
  <c r="K662" i="1"/>
  <c r="L662" i="1"/>
  <c r="K663" i="1"/>
  <c r="L663" i="1"/>
  <c r="D663" i="1" s="1"/>
  <c r="K664" i="1"/>
  <c r="L664" i="1"/>
  <c r="D664" i="1" s="1"/>
  <c r="K665" i="1"/>
  <c r="L665" i="1"/>
  <c r="K666" i="1"/>
  <c r="L666" i="1"/>
  <c r="K667" i="1"/>
  <c r="L667" i="1"/>
  <c r="D667" i="1" s="1"/>
  <c r="K668" i="1"/>
  <c r="L668" i="1"/>
  <c r="K669" i="1"/>
  <c r="L669" i="1"/>
  <c r="K670" i="1"/>
  <c r="L670" i="1"/>
  <c r="K671" i="1"/>
  <c r="L671" i="1"/>
  <c r="K672" i="1"/>
  <c r="L672" i="1"/>
  <c r="D672" i="1" s="1"/>
  <c r="K673" i="1"/>
  <c r="L673" i="1"/>
  <c r="K674" i="1"/>
  <c r="L674" i="1"/>
  <c r="D674" i="1" s="1"/>
  <c r="K675" i="1"/>
  <c r="L675" i="1"/>
  <c r="K676" i="1"/>
  <c r="L676" i="1"/>
  <c r="K677" i="1"/>
  <c r="L677" i="1"/>
  <c r="K678" i="1"/>
  <c r="L678" i="1"/>
  <c r="K679" i="1"/>
  <c r="L679" i="1"/>
  <c r="K680" i="1"/>
  <c r="L680" i="1"/>
  <c r="K681" i="1"/>
  <c r="L681" i="1"/>
  <c r="K682" i="1"/>
  <c r="L682" i="1"/>
  <c r="K683" i="1"/>
  <c r="L683" i="1"/>
  <c r="D683" i="1" s="1"/>
  <c r="K684" i="1"/>
  <c r="L684" i="1"/>
  <c r="K685" i="1"/>
  <c r="L685" i="1"/>
  <c r="D685" i="1" s="1"/>
  <c r="K686" i="1"/>
  <c r="L686" i="1"/>
  <c r="D686" i="1" s="1"/>
  <c r="K687" i="1"/>
  <c r="L687" i="1"/>
  <c r="K688" i="1"/>
  <c r="L688" i="1"/>
  <c r="K689" i="1"/>
  <c r="L689" i="1"/>
  <c r="D689" i="1" s="1"/>
  <c r="K690" i="1"/>
  <c r="L690" i="1"/>
  <c r="K691" i="1"/>
  <c r="L691" i="1"/>
  <c r="K692" i="1"/>
  <c r="L692" i="1"/>
  <c r="K693" i="1"/>
  <c r="L693" i="1"/>
  <c r="K694" i="1"/>
  <c r="L694" i="1"/>
  <c r="D694" i="1" s="1"/>
  <c r="K695" i="1"/>
  <c r="L695" i="1"/>
  <c r="D695" i="1" s="1"/>
  <c r="K696" i="1"/>
  <c r="L696" i="1"/>
  <c r="D696" i="1" s="1"/>
  <c r="K697" i="1"/>
  <c r="L697" i="1"/>
  <c r="D697" i="1" s="1"/>
  <c r="K698" i="1"/>
  <c r="L698" i="1"/>
  <c r="D698" i="1" s="1"/>
  <c r="K699" i="1"/>
  <c r="L699" i="1"/>
  <c r="D699" i="1" s="1"/>
  <c r="K700" i="1"/>
  <c r="L700" i="1"/>
  <c r="K701" i="1"/>
  <c r="L701" i="1"/>
  <c r="K702" i="1"/>
  <c r="L702" i="1"/>
  <c r="K703" i="1"/>
  <c r="L703" i="1"/>
  <c r="K704" i="1"/>
  <c r="L704" i="1"/>
  <c r="K705" i="1"/>
  <c r="L705" i="1"/>
  <c r="D705" i="1" s="1"/>
  <c r="K706" i="1"/>
  <c r="L706" i="1"/>
  <c r="D706" i="1" s="1"/>
  <c r="K707" i="1"/>
  <c r="L707" i="1"/>
  <c r="D707" i="1" s="1"/>
  <c r="K708" i="1"/>
  <c r="L708" i="1"/>
  <c r="D708" i="1" s="1"/>
  <c r="K709" i="1"/>
  <c r="L709" i="1"/>
  <c r="K710" i="1"/>
  <c r="L710" i="1"/>
  <c r="D710" i="1" s="1"/>
  <c r="K711" i="1"/>
  <c r="L711" i="1"/>
  <c r="D711" i="1" s="1"/>
  <c r="K712" i="1"/>
  <c r="L712" i="1"/>
  <c r="D712" i="1" s="1"/>
  <c r="K713" i="1"/>
  <c r="L713" i="1"/>
  <c r="K714" i="1"/>
  <c r="L714" i="1"/>
  <c r="K715" i="1"/>
  <c r="L715" i="1"/>
  <c r="D715" i="1" s="1"/>
  <c r="K716" i="1"/>
  <c r="L716" i="1"/>
  <c r="K717" i="1"/>
  <c r="L717" i="1"/>
  <c r="K718" i="1"/>
  <c r="L718" i="1"/>
  <c r="K719" i="1"/>
  <c r="L719" i="1"/>
  <c r="K720" i="1"/>
  <c r="L720" i="1"/>
  <c r="K721" i="1"/>
  <c r="L721" i="1"/>
  <c r="D721" i="1" s="1"/>
  <c r="K722" i="1"/>
  <c r="L722" i="1"/>
  <c r="K723" i="1"/>
  <c r="L723" i="1"/>
  <c r="D723" i="1" s="1"/>
  <c r="K724" i="1"/>
  <c r="L724" i="1"/>
  <c r="D724" i="1" s="1"/>
  <c r="K725" i="1"/>
  <c r="L725" i="1"/>
  <c r="D725" i="1" s="1"/>
  <c r="K726" i="1"/>
  <c r="L726" i="1"/>
  <c r="D726" i="1" s="1"/>
  <c r="K727" i="1"/>
  <c r="L727" i="1"/>
  <c r="K728" i="1"/>
  <c r="L728" i="1"/>
  <c r="K729" i="1"/>
  <c r="L729" i="1"/>
  <c r="K730" i="1"/>
  <c r="L730" i="1"/>
  <c r="K731" i="1"/>
  <c r="L731" i="1"/>
  <c r="D731" i="1" s="1"/>
  <c r="K732" i="1"/>
  <c r="L732" i="1"/>
  <c r="K733" i="1"/>
  <c r="L733" i="1"/>
  <c r="D733" i="1" s="1"/>
  <c r="K734" i="1"/>
  <c r="L734" i="1"/>
  <c r="K735" i="1"/>
  <c r="L735" i="1"/>
  <c r="D735" i="1" s="1"/>
  <c r="K736" i="1"/>
  <c r="L736" i="1"/>
  <c r="D736" i="1" s="1"/>
  <c r="K737" i="1"/>
  <c r="L737" i="1"/>
  <c r="D737" i="1" s="1"/>
  <c r="K738" i="1"/>
  <c r="L738" i="1"/>
  <c r="D738" i="1" s="1"/>
  <c r="K739" i="1"/>
  <c r="L739" i="1"/>
  <c r="D739" i="1" s="1"/>
  <c r="K740" i="1"/>
  <c r="L740" i="1"/>
  <c r="D740" i="1" s="1"/>
  <c r="K741" i="1"/>
  <c r="L741" i="1"/>
  <c r="D741" i="1" s="1"/>
  <c r="K742" i="1"/>
  <c r="L742" i="1"/>
  <c r="K743" i="1"/>
  <c r="L743" i="1"/>
  <c r="K744" i="1"/>
  <c r="L744" i="1"/>
  <c r="K745" i="1"/>
  <c r="L745" i="1"/>
  <c r="K746" i="1"/>
  <c r="L746" i="1"/>
  <c r="K747" i="1"/>
  <c r="L747" i="1"/>
  <c r="K748" i="1"/>
  <c r="L748" i="1"/>
  <c r="K749" i="1"/>
  <c r="L749" i="1"/>
  <c r="K750" i="1"/>
  <c r="L750" i="1"/>
  <c r="K751" i="1"/>
  <c r="L751" i="1"/>
  <c r="D751" i="1" s="1"/>
  <c r="K752" i="1"/>
  <c r="L752" i="1"/>
  <c r="K753" i="1"/>
  <c r="L753" i="1"/>
  <c r="K754" i="1"/>
  <c r="L754" i="1"/>
  <c r="K755" i="1"/>
  <c r="L755" i="1"/>
  <c r="K756" i="1"/>
  <c r="L756" i="1"/>
  <c r="D756" i="1" s="1"/>
  <c r="K757" i="1"/>
  <c r="L757" i="1"/>
  <c r="K758" i="1"/>
  <c r="L758" i="1"/>
  <c r="K759" i="1"/>
  <c r="L759" i="1"/>
  <c r="D759" i="1" s="1"/>
  <c r="K760" i="1"/>
  <c r="L760" i="1"/>
  <c r="K761" i="1"/>
  <c r="L761" i="1"/>
  <c r="K762" i="1"/>
  <c r="L762" i="1"/>
  <c r="K763" i="1"/>
  <c r="L763" i="1"/>
  <c r="K764" i="1"/>
  <c r="L764" i="1"/>
  <c r="K765" i="1"/>
  <c r="L765" i="1"/>
  <c r="K766" i="1"/>
  <c r="L766" i="1"/>
  <c r="K767" i="1"/>
  <c r="L767" i="1"/>
  <c r="K768" i="1"/>
  <c r="L768" i="1"/>
  <c r="K769" i="1"/>
  <c r="L769" i="1"/>
  <c r="K770" i="1"/>
  <c r="L770" i="1"/>
  <c r="K771" i="1"/>
  <c r="L771" i="1"/>
  <c r="K772" i="1"/>
  <c r="L772" i="1"/>
  <c r="D772" i="1" s="1"/>
  <c r="K773" i="1"/>
  <c r="L773" i="1"/>
  <c r="K774" i="1"/>
  <c r="L774" i="1"/>
  <c r="K775" i="1"/>
  <c r="L775" i="1"/>
  <c r="D775" i="1" s="1"/>
  <c r="K776" i="1"/>
  <c r="L776" i="1"/>
  <c r="K777" i="1"/>
  <c r="L777" i="1"/>
  <c r="K778" i="1"/>
  <c r="L778" i="1"/>
  <c r="K779" i="1"/>
  <c r="L779" i="1"/>
  <c r="K780" i="1"/>
  <c r="L780" i="1"/>
  <c r="K781" i="1"/>
  <c r="L781" i="1"/>
  <c r="K782" i="1"/>
  <c r="L782" i="1"/>
  <c r="D782" i="1" s="1"/>
  <c r="K783" i="1"/>
  <c r="L783" i="1"/>
  <c r="K784" i="1"/>
  <c r="L784" i="1"/>
  <c r="K785" i="1"/>
  <c r="L785" i="1"/>
  <c r="K786" i="1"/>
  <c r="L786" i="1"/>
  <c r="K787" i="1"/>
  <c r="L787" i="1"/>
  <c r="K788" i="1"/>
  <c r="L788" i="1"/>
  <c r="K789" i="1"/>
  <c r="L789" i="1"/>
  <c r="K790" i="1"/>
  <c r="L790" i="1"/>
  <c r="K791" i="1"/>
  <c r="L791" i="1"/>
  <c r="K792" i="1"/>
  <c r="L792" i="1"/>
  <c r="K793" i="1"/>
  <c r="L793" i="1"/>
  <c r="K794" i="1"/>
  <c r="L794" i="1"/>
  <c r="K795" i="1"/>
  <c r="L795" i="1"/>
  <c r="K796" i="1"/>
  <c r="L796" i="1"/>
  <c r="K797" i="1"/>
  <c r="L797" i="1"/>
  <c r="K798" i="1"/>
  <c r="L798" i="1"/>
  <c r="K799" i="1"/>
  <c r="L799" i="1"/>
  <c r="K800" i="1"/>
  <c r="L800" i="1"/>
  <c r="K801" i="1"/>
  <c r="L801" i="1"/>
  <c r="K802" i="1"/>
  <c r="L802" i="1"/>
  <c r="K803" i="1"/>
  <c r="L803" i="1"/>
  <c r="K804" i="1"/>
  <c r="L804" i="1"/>
  <c r="K805" i="1"/>
  <c r="L805" i="1"/>
  <c r="K806" i="1"/>
  <c r="L806" i="1"/>
  <c r="K807" i="1"/>
  <c r="L807" i="1"/>
  <c r="K808" i="1"/>
  <c r="L808" i="1"/>
  <c r="K809" i="1"/>
  <c r="L809" i="1"/>
  <c r="D809" i="1" s="1"/>
  <c r="K810" i="1"/>
  <c r="L810" i="1"/>
  <c r="K811" i="1"/>
  <c r="L811" i="1"/>
  <c r="K812" i="1"/>
  <c r="L812" i="1"/>
  <c r="K813" i="1"/>
  <c r="L813" i="1"/>
  <c r="K814" i="1"/>
  <c r="L814" i="1"/>
  <c r="D814" i="1" s="1"/>
  <c r="K815" i="1"/>
  <c r="L815" i="1"/>
  <c r="K816" i="1"/>
  <c r="L816" i="1"/>
  <c r="K817" i="1"/>
  <c r="L817" i="1"/>
  <c r="K818" i="1"/>
  <c r="L818" i="1"/>
  <c r="K819" i="1"/>
  <c r="L819" i="1"/>
  <c r="K820" i="1"/>
  <c r="L820" i="1"/>
  <c r="K821" i="1"/>
  <c r="L821" i="1"/>
  <c r="K822" i="1"/>
  <c r="L822" i="1"/>
  <c r="K823" i="1"/>
  <c r="L823" i="1"/>
  <c r="K824" i="1"/>
  <c r="L824" i="1"/>
  <c r="D824" i="1" s="1"/>
  <c r="K825" i="1"/>
  <c r="L825" i="1"/>
  <c r="K826" i="1"/>
  <c r="L826" i="1"/>
  <c r="K827" i="1"/>
  <c r="L827" i="1"/>
  <c r="D827" i="1" s="1"/>
  <c r="K828" i="1"/>
  <c r="L828" i="1"/>
  <c r="D828" i="1" s="1"/>
  <c r="K829" i="1"/>
  <c r="L829" i="1"/>
  <c r="K830" i="1"/>
  <c r="L830" i="1"/>
  <c r="K831" i="1"/>
  <c r="L831" i="1"/>
  <c r="K832" i="1"/>
  <c r="L832" i="1"/>
  <c r="K833" i="1"/>
  <c r="L833" i="1"/>
  <c r="K834" i="1"/>
  <c r="L834" i="1"/>
  <c r="K835" i="1"/>
  <c r="L835" i="1"/>
  <c r="D835" i="1" s="1"/>
  <c r="K836" i="1"/>
  <c r="L836" i="1"/>
  <c r="K837" i="1"/>
  <c r="L837" i="1"/>
  <c r="K838" i="1"/>
  <c r="L838" i="1"/>
  <c r="K839" i="1"/>
  <c r="L839" i="1"/>
  <c r="K840" i="1"/>
  <c r="L840" i="1"/>
  <c r="K841" i="1"/>
  <c r="L841" i="1"/>
  <c r="K842" i="1"/>
  <c r="L842" i="1"/>
  <c r="K843" i="1"/>
  <c r="L843" i="1"/>
  <c r="D843" i="1" s="1"/>
  <c r="K844" i="1"/>
  <c r="L844" i="1"/>
  <c r="K845" i="1"/>
  <c r="L845" i="1"/>
  <c r="K846" i="1"/>
  <c r="L846" i="1"/>
  <c r="D846" i="1" s="1"/>
  <c r="K847" i="1"/>
  <c r="L847" i="1"/>
  <c r="K848" i="1"/>
  <c r="L848" i="1"/>
  <c r="D848" i="1" s="1"/>
  <c r="K849" i="1"/>
  <c r="L849" i="1"/>
  <c r="K850" i="1"/>
  <c r="L850" i="1"/>
  <c r="K851" i="1"/>
  <c r="L851" i="1"/>
  <c r="K852" i="1"/>
  <c r="L852" i="1"/>
  <c r="K853" i="1"/>
  <c r="L853" i="1"/>
  <c r="K854" i="1"/>
  <c r="L854" i="1"/>
  <c r="K855" i="1"/>
  <c r="L855" i="1"/>
  <c r="K856" i="1"/>
  <c r="L856" i="1"/>
  <c r="K857" i="1"/>
  <c r="L857" i="1"/>
  <c r="K858" i="1"/>
  <c r="L858" i="1"/>
  <c r="K859" i="1"/>
  <c r="L859" i="1"/>
  <c r="K860" i="1"/>
  <c r="L860" i="1"/>
  <c r="K861" i="1"/>
  <c r="L861" i="1"/>
  <c r="K862" i="1"/>
  <c r="L862" i="1"/>
  <c r="K863" i="1"/>
  <c r="L863" i="1"/>
  <c r="K864" i="1"/>
  <c r="L864" i="1"/>
  <c r="K865" i="1"/>
  <c r="L865" i="1"/>
  <c r="K866" i="1"/>
  <c r="L866" i="1"/>
  <c r="K867" i="1"/>
  <c r="L867" i="1"/>
  <c r="K868" i="1"/>
  <c r="L868" i="1"/>
  <c r="K869" i="1"/>
  <c r="L869" i="1"/>
  <c r="K870" i="1"/>
  <c r="L870" i="1"/>
  <c r="K871" i="1"/>
  <c r="L871" i="1"/>
  <c r="K872" i="1"/>
  <c r="L872" i="1"/>
  <c r="K873" i="1"/>
  <c r="L873" i="1"/>
  <c r="K874" i="1"/>
  <c r="L874" i="1"/>
  <c r="K875" i="1"/>
  <c r="L875" i="1"/>
  <c r="K876" i="1"/>
  <c r="L876" i="1"/>
  <c r="K877" i="1"/>
  <c r="L877" i="1"/>
  <c r="K878" i="1"/>
  <c r="L878" i="1"/>
  <c r="K879" i="1"/>
  <c r="L879" i="1"/>
  <c r="K880" i="1"/>
  <c r="L880" i="1"/>
  <c r="K881" i="1"/>
  <c r="L881" i="1"/>
  <c r="K882" i="1"/>
  <c r="L882" i="1"/>
  <c r="K883" i="1"/>
  <c r="L883" i="1"/>
  <c r="K884" i="1"/>
  <c r="L884" i="1"/>
  <c r="K885" i="1"/>
  <c r="L885" i="1"/>
  <c r="K886" i="1"/>
  <c r="L886" i="1"/>
  <c r="K887" i="1"/>
  <c r="L887" i="1"/>
  <c r="K888" i="1"/>
  <c r="L888" i="1"/>
  <c r="K889" i="1"/>
  <c r="L889" i="1"/>
  <c r="K890" i="1"/>
  <c r="L890" i="1"/>
  <c r="K891" i="1"/>
  <c r="L891" i="1"/>
  <c r="K892" i="1"/>
  <c r="L892" i="1"/>
  <c r="K893" i="1"/>
  <c r="L893" i="1"/>
  <c r="K894" i="1"/>
  <c r="L894" i="1"/>
  <c r="K895" i="1"/>
  <c r="L895" i="1"/>
  <c r="K896" i="1"/>
  <c r="L896" i="1"/>
  <c r="K897" i="1"/>
  <c r="L897" i="1"/>
  <c r="K898" i="1"/>
  <c r="L898" i="1"/>
  <c r="K899" i="1"/>
  <c r="L899" i="1"/>
  <c r="K900" i="1"/>
  <c r="L900" i="1"/>
  <c r="K901" i="1"/>
  <c r="L901" i="1"/>
  <c r="K902" i="1"/>
  <c r="L902" i="1"/>
  <c r="K903" i="1"/>
  <c r="L903" i="1"/>
  <c r="K904" i="1"/>
  <c r="L904" i="1"/>
  <c r="K905" i="1"/>
  <c r="L905" i="1"/>
  <c r="K906" i="1"/>
  <c r="L906" i="1"/>
  <c r="K907" i="1"/>
  <c r="L907" i="1"/>
  <c r="K908" i="1"/>
  <c r="L908" i="1"/>
  <c r="K909" i="1"/>
  <c r="L909" i="1"/>
  <c r="K910" i="1"/>
  <c r="L910" i="1"/>
  <c r="K911" i="1"/>
  <c r="L911" i="1"/>
  <c r="K912" i="1"/>
  <c r="L912" i="1"/>
  <c r="K913" i="1"/>
  <c r="L913" i="1"/>
  <c r="K914" i="1"/>
  <c r="L914" i="1"/>
  <c r="K915" i="1"/>
  <c r="L915" i="1"/>
  <c r="K916" i="1"/>
  <c r="L916" i="1"/>
  <c r="K917" i="1"/>
  <c r="L917" i="1"/>
  <c r="K918" i="1"/>
  <c r="L918" i="1"/>
  <c r="K919" i="1"/>
  <c r="L919" i="1"/>
  <c r="K920" i="1"/>
  <c r="L920" i="1"/>
  <c r="K921" i="1"/>
  <c r="L921" i="1"/>
  <c r="K922" i="1"/>
  <c r="L922" i="1"/>
  <c r="K923" i="1"/>
  <c r="L923" i="1"/>
  <c r="K924" i="1"/>
  <c r="L924" i="1"/>
  <c r="K925" i="1"/>
  <c r="L925" i="1"/>
  <c r="K926" i="1"/>
  <c r="L926" i="1"/>
  <c r="K927" i="1"/>
  <c r="L927" i="1"/>
  <c r="K928" i="1"/>
  <c r="L928" i="1"/>
  <c r="K929" i="1"/>
  <c r="L929" i="1"/>
  <c r="K930" i="1"/>
  <c r="L930" i="1"/>
  <c r="K931" i="1"/>
  <c r="L931" i="1"/>
  <c r="K932" i="1"/>
  <c r="L932" i="1"/>
  <c r="K933" i="1"/>
  <c r="L933" i="1"/>
  <c r="K934" i="1"/>
  <c r="L934" i="1"/>
  <c r="K935" i="1"/>
  <c r="L935" i="1"/>
  <c r="K936" i="1"/>
  <c r="L936" i="1"/>
  <c r="K937" i="1"/>
  <c r="L937" i="1"/>
  <c r="K938" i="1"/>
  <c r="L938" i="1"/>
  <c r="K939" i="1"/>
  <c r="L939" i="1"/>
  <c r="K940" i="1"/>
  <c r="L940" i="1"/>
  <c r="K941" i="1"/>
  <c r="L941" i="1"/>
  <c r="K942" i="1"/>
  <c r="L942" i="1"/>
  <c r="K943" i="1"/>
  <c r="L943" i="1"/>
  <c r="D943" i="1" s="1"/>
  <c r="K944" i="1"/>
  <c r="L944" i="1"/>
  <c r="K945" i="1"/>
  <c r="L945" i="1"/>
  <c r="K946" i="1"/>
  <c r="L946" i="1"/>
  <c r="K947" i="1"/>
  <c r="L947" i="1"/>
  <c r="K948" i="1"/>
  <c r="L948" i="1"/>
  <c r="K949" i="1"/>
  <c r="L949" i="1"/>
  <c r="K950" i="1"/>
  <c r="L950" i="1"/>
  <c r="K951" i="1"/>
  <c r="L951" i="1"/>
  <c r="K952" i="1"/>
  <c r="L952" i="1"/>
  <c r="K953" i="1"/>
  <c r="L953" i="1"/>
  <c r="K954" i="1"/>
  <c r="L954" i="1"/>
  <c r="K955" i="1"/>
  <c r="L955" i="1"/>
  <c r="K956" i="1"/>
  <c r="L956" i="1"/>
  <c r="K957" i="1"/>
  <c r="L957" i="1"/>
  <c r="K958" i="1"/>
  <c r="L958" i="1"/>
  <c r="K959" i="1"/>
  <c r="L959" i="1"/>
  <c r="K960" i="1"/>
  <c r="L960" i="1"/>
  <c r="K961" i="1"/>
  <c r="L961" i="1"/>
  <c r="K962" i="1"/>
  <c r="L962" i="1"/>
  <c r="K963" i="1"/>
  <c r="L963" i="1"/>
  <c r="K964" i="1"/>
  <c r="L964" i="1"/>
  <c r="K965" i="1"/>
  <c r="L965" i="1"/>
  <c r="K966" i="1"/>
  <c r="L966" i="1"/>
  <c r="K967" i="1"/>
  <c r="L967" i="1"/>
  <c r="K968" i="1"/>
  <c r="L968" i="1"/>
  <c r="K969" i="1"/>
  <c r="L969" i="1"/>
  <c r="K970" i="1"/>
  <c r="L970" i="1"/>
  <c r="K971" i="1"/>
  <c r="L971" i="1"/>
  <c r="K972" i="1"/>
  <c r="L972" i="1"/>
  <c r="K973" i="1"/>
  <c r="L973" i="1"/>
  <c r="K974" i="1"/>
  <c r="L974" i="1"/>
  <c r="K975" i="1"/>
  <c r="L975" i="1"/>
  <c r="K976" i="1"/>
  <c r="L976" i="1"/>
  <c r="K977" i="1"/>
  <c r="L977" i="1"/>
  <c r="K978" i="1"/>
  <c r="L978" i="1"/>
  <c r="K979" i="1"/>
  <c r="L979" i="1"/>
  <c r="D979" i="1" s="1"/>
  <c r="K980" i="1"/>
  <c r="L980" i="1"/>
  <c r="K981" i="1"/>
  <c r="L981" i="1"/>
  <c r="K982" i="1"/>
  <c r="L982" i="1"/>
  <c r="K983" i="1"/>
  <c r="L983" i="1"/>
  <c r="K984" i="1"/>
  <c r="L984" i="1"/>
  <c r="K985" i="1"/>
  <c r="L985" i="1"/>
  <c r="D985" i="1" s="1"/>
  <c r="K986" i="1"/>
  <c r="L986" i="1"/>
  <c r="D986" i="1" s="1"/>
  <c r="K987" i="1"/>
  <c r="L987" i="1"/>
  <c r="D987" i="1" s="1"/>
  <c r="K988" i="1"/>
  <c r="L988" i="1"/>
  <c r="D988" i="1" s="1"/>
  <c r="K989" i="1"/>
  <c r="L989" i="1"/>
  <c r="K990" i="1"/>
  <c r="L990" i="1"/>
  <c r="D990" i="1" s="1"/>
  <c r="K991" i="1"/>
  <c r="L991" i="1"/>
  <c r="K992" i="1"/>
  <c r="L992" i="1"/>
  <c r="K993" i="1"/>
  <c r="L993" i="1"/>
  <c r="D993" i="1" s="1"/>
  <c r="K994" i="1"/>
  <c r="L994" i="1"/>
  <c r="D994" i="1" s="1"/>
  <c r="K995" i="1"/>
  <c r="L995" i="1"/>
  <c r="K996" i="1"/>
  <c r="L996" i="1"/>
  <c r="D996" i="1" s="1"/>
  <c r="K997" i="1"/>
  <c r="L997" i="1"/>
  <c r="D997" i="1" s="1"/>
  <c r="K998" i="1"/>
  <c r="L998" i="1"/>
  <c r="K999" i="1"/>
  <c r="L999" i="1"/>
  <c r="D999" i="1" s="1"/>
  <c r="K1000" i="1"/>
  <c r="L1000" i="1"/>
  <c r="K1001" i="1"/>
  <c r="L1001" i="1"/>
  <c r="K1002" i="1"/>
  <c r="L1002" i="1"/>
  <c r="D1002" i="1" s="1"/>
  <c r="K1003" i="1"/>
  <c r="L1003" i="1"/>
  <c r="K1004" i="1"/>
  <c r="L1004" i="1"/>
  <c r="D1004" i="1" s="1"/>
  <c r="K1005" i="1"/>
  <c r="L1005" i="1"/>
  <c r="D1005" i="1" s="1"/>
  <c r="K1006" i="1"/>
  <c r="L1006" i="1"/>
  <c r="D1006" i="1" s="1"/>
  <c r="K1007" i="1"/>
  <c r="L1007" i="1"/>
  <c r="K1008" i="1"/>
  <c r="L1008" i="1"/>
  <c r="K1009" i="1"/>
  <c r="L1009" i="1"/>
  <c r="K1010" i="1"/>
  <c r="L1010" i="1"/>
  <c r="K1011" i="1"/>
  <c r="L1011" i="1"/>
  <c r="D1011" i="1" s="1"/>
  <c r="K1012" i="1"/>
  <c r="L1012" i="1"/>
  <c r="K1013" i="1"/>
  <c r="L1013" i="1"/>
  <c r="K1014" i="1"/>
  <c r="L1014" i="1"/>
  <c r="K1015" i="1"/>
  <c r="L1015" i="1"/>
  <c r="K1016" i="1"/>
  <c r="L1016" i="1"/>
  <c r="D1016" i="1" s="1"/>
  <c r="K1017" i="1"/>
  <c r="L1017" i="1"/>
  <c r="K1018" i="1"/>
  <c r="L1018" i="1"/>
  <c r="K1019" i="1"/>
  <c r="L1019" i="1"/>
  <c r="D1019" i="1" s="1"/>
  <c r="K1020" i="1"/>
  <c r="L1020" i="1"/>
  <c r="D1020" i="1" s="1"/>
  <c r="K1021" i="1"/>
  <c r="L1021" i="1"/>
  <c r="K1022" i="1"/>
  <c r="L1022" i="1"/>
  <c r="D1022" i="1" s="1"/>
  <c r="K1023" i="1"/>
  <c r="L1023" i="1"/>
  <c r="D1023" i="1" s="1"/>
  <c r="K1024" i="1"/>
  <c r="L1024" i="1"/>
  <c r="D1024" i="1" s="1"/>
  <c r="K1025" i="1"/>
  <c r="L1025" i="1"/>
  <c r="D1025" i="1" s="1"/>
  <c r="K1026" i="1"/>
  <c r="L1026" i="1"/>
  <c r="K1027" i="1"/>
  <c r="L1027" i="1"/>
  <c r="D1027" i="1" s="1"/>
  <c r="K1028" i="1"/>
  <c r="L1028" i="1"/>
  <c r="D1028" i="1" s="1"/>
  <c r="K1029" i="1"/>
  <c r="L1029" i="1"/>
  <c r="K1030" i="1"/>
  <c r="L1030" i="1"/>
  <c r="D1030" i="1" s="1"/>
  <c r="K1031" i="1"/>
  <c r="L1031" i="1"/>
  <c r="K1032" i="1"/>
  <c r="L1032" i="1"/>
  <c r="K1033" i="1"/>
  <c r="L1033" i="1"/>
  <c r="D1033" i="1" s="1"/>
  <c r="K1034" i="1"/>
  <c r="L1034" i="1"/>
  <c r="K1035" i="1"/>
  <c r="L1035" i="1"/>
  <c r="K1036" i="1"/>
  <c r="L1036" i="1"/>
  <c r="K1037" i="1"/>
  <c r="L1037" i="1"/>
  <c r="D1037" i="1" s="1"/>
  <c r="K1038" i="1"/>
  <c r="L1038" i="1"/>
  <c r="D1038" i="1" s="1"/>
  <c r="K1039" i="1"/>
  <c r="L1039" i="1"/>
  <c r="K1040" i="1"/>
  <c r="L1040" i="1"/>
  <c r="K1041" i="1"/>
  <c r="L1041" i="1"/>
  <c r="K1042" i="1"/>
  <c r="L1042" i="1"/>
  <c r="K1043" i="1"/>
  <c r="L1043" i="1"/>
  <c r="K1044" i="1"/>
  <c r="L1044" i="1"/>
  <c r="K1045" i="1"/>
  <c r="L1045" i="1"/>
  <c r="K1046" i="1"/>
  <c r="L1046" i="1"/>
  <c r="K1047" i="1"/>
  <c r="L1047" i="1"/>
  <c r="K1048" i="1"/>
  <c r="L1048" i="1"/>
  <c r="K1049" i="1"/>
  <c r="L1049" i="1"/>
  <c r="K1050" i="1"/>
  <c r="L1050" i="1"/>
  <c r="K1051" i="1"/>
  <c r="L1051" i="1"/>
  <c r="K1052" i="1"/>
  <c r="L1052" i="1"/>
  <c r="K1053" i="1"/>
  <c r="L1053" i="1"/>
  <c r="K1054" i="1"/>
  <c r="L1054" i="1"/>
  <c r="K1055" i="1"/>
  <c r="L1055" i="1"/>
  <c r="K1056" i="1"/>
  <c r="L1056" i="1"/>
  <c r="K1057" i="1"/>
  <c r="L1057" i="1"/>
  <c r="K1058" i="1"/>
  <c r="L1058" i="1"/>
  <c r="K1059" i="1"/>
  <c r="L1059" i="1"/>
  <c r="K1060" i="1"/>
  <c r="L1060" i="1"/>
  <c r="K1061" i="1"/>
  <c r="L1061" i="1"/>
  <c r="K1062" i="1"/>
  <c r="L1062" i="1"/>
  <c r="K1063" i="1"/>
  <c r="L1063" i="1"/>
  <c r="K1064" i="1"/>
  <c r="L1064" i="1"/>
  <c r="K1065" i="1"/>
  <c r="L1065" i="1"/>
  <c r="K1066" i="1"/>
  <c r="L1066" i="1"/>
  <c r="K1067" i="1"/>
  <c r="L1067" i="1"/>
  <c r="K1068" i="1"/>
  <c r="L1068" i="1"/>
  <c r="K1069" i="1"/>
  <c r="L1069" i="1"/>
  <c r="K1070" i="1"/>
  <c r="L1070" i="1"/>
  <c r="K1071" i="1"/>
  <c r="L1071" i="1"/>
  <c r="K1072" i="1"/>
  <c r="L1072" i="1"/>
  <c r="K1073" i="1"/>
  <c r="L1073" i="1"/>
  <c r="K1074" i="1"/>
  <c r="L1074" i="1"/>
  <c r="K1075" i="1"/>
  <c r="L1075" i="1"/>
  <c r="K1076" i="1"/>
  <c r="L1076" i="1"/>
  <c r="K1077" i="1"/>
  <c r="L1077" i="1"/>
  <c r="K1078" i="1"/>
  <c r="L1078" i="1"/>
  <c r="K1079" i="1"/>
  <c r="L1079" i="1"/>
  <c r="K1080" i="1"/>
  <c r="L1080" i="1"/>
  <c r="K1081" i="1"/>
  <c r="L1081" i="1"/>
  <c r="K1082" i="1"/>
  <c r="L1082" i="1"/>
  <c r="K1083" i="1"/>
  <c r="L1083" i="1"/>
  <c r="K1084" i="1"/>
  <c r="L1084" i="1"/>
  <c r="K1085" i="1"/>
  <c r="L1085" i="1"/>
  <c r="K1086" i="1"/>
  <c r="L1086" i="1"/>
  <c r="K1087" i="1"/>
  <c r="L1087" i="1"/>
  <c r="K1088" i="1"/>
  <c r="L1088" i="1"/>
  <c r="K1089" i="1"/>
  <c r="L1089" i="1"/>
  <c r="K1090" i="1"/>
  <c r="L1090" i="1"/>
  <c r="K1091" i="1"/>
  <c r="L1091" i="1"/>
  <c r="K1092" i="1"/>
  <c r="L1092" i="1"/>
  <c r="K1093" i="1"/>
  <c r="L1093" i="1"/>
  <c r="K1094" i="1"/>
  <c r="L1094" i="1"/>
  <c r="K1095" i="1"/>
  <c r="L1095" i="1"/>
  <c r="K1096" i="1"/>
  <c r="L1096" i="1"/>
  <c r="K1097" i="1"/>
  <c r="L1097" i="1"/>
  <c r="K1098" i="1"/>
  <c r="L1098" i="1"/>
  <c r="K1099" i="1"/>
  <c r="L1099" i="1"/>
  <c r="K1100" i="1"/>
  <c r="L1100" i="1"/>
  <c r="K1101" i="1"/>
  <c r="L1101" i="1"/>
  <c r="K1102" i="1"/>
  <c r="L1102" i="1"/>
  <c r="K1103" i="1"/>
  <c r="L1103" i="1"/>
  <c r="K1104" i="1"/>
  <c r="L1104" i="1"/>
  <c r="K1105" i="1"/>
  <c r="L1105" i="1"/>
  <c r="K1106" i="1"/>
  <c r="L1106" i="1"/>
  <c r="K1107" i="1"/>
  <c r="L1107" i="1"/>
  <c r="K1108" i="1"/>
  <c r="L1108" i="1"/>
  <c r="K1109" i="1"/>
  <c r="L1109" i="1"/>
  <c r="K1110" i="1"/>
  <c r="L1110" i="1"/>
  <c r="K1111" i="1"/>
  <c r="L1111" i="1"/>
  <c r="K1112" i="1"/>
  <c r="L1112" i="1"/>
  <c r="K1113" i="1"/>
  <c r="L1113" i="1"/>
  <c r="K1114" i="1"/>
  <c r="L1114" i="1"/>
  <c r="K1115" i="1"/>
  <c r="L1115" i="1"/>
  <c r="K1116" i="1"/>
  <c r="L1116" i="1"/>
  <c r="K1117" i="1"/>
  <c r="L1117" i="1"/>
  <c r="K1118" i="1"/>
  <c r="L1118" i="1"/>
  <c r="K1119" i="1"/>
  <c r="L1119" i="1"/>
  <c r="K1120" i="1"/>
  <c r="L1120" i="1"/>
  <c r="K1121" i="1"/>
  <c r="L1121" i="1"/>
  <c r="K1122" i="1"/>
  <c r="L1122" i="1"/>
  <c r="K1123" i="1"/>
  <c r="L1123" i="1"/>
  <c r="K1124" i="1"/>
  <c r="L1124" i="1"/>
  <c r="K1125" i="1"/>
  <c r="L1125" i="1"/>
  <c r="K1126" i="1"/>
  <c r="L1126" i="1"/>
  <c r="K1127" i="1"/>
  <c r="L1127" i="1"/>
  <c r="K1128" i="1"/>
  <c r="L1128" i="1"/>
  <c r="K1129" i="1"/>
  <c r="L1129" i="1"/>
  <c r="K1130" i="1"/>
  <c r="L1130" i="1"/>
  <c r="K1131" i="1"/>
  <c r="L1131" i="1"/>
  <c r="K1132" i="1"/>
  <c r="L1132" i="1"/>
  <c r="K1133" i="1"/>
  <c r="L1133" i="1"/>
  <c r="K1134" i="1"/>
  <c r="L1134" i="1"/>
  <c r="K1135" i="1"/>
  <c r="L1135" i="1"/>
  <c r="K1136" i="1"/>
  <c r="L1136" i="1"/>
  <c r="K1137" i="1"/>
  <c r="L1137" i="1"/>
  <c r="K1138" i="1"/>
  <c r="L1138" i="1"/>
  <c r="K1139" i="1"/>
  <c r="L1139" i="1"/>
  <c r="K1140" i="1"/>
  <c r="L1140" i="1"/>
  <c r="K1141" i="1"/>
  <c r="L1141" i="1"/>
  <c r="K1142" i="1"/>
  <c r="L1142" i="1"/>
  <c r="K1143" i="1"/>
  <c r="L1143" i="1"/>
  <c r="K1144" i="1"/>
  <c r="L1144" i="1"/>
  <c r="K1145" i="1"/>
  <c r="L1145" i="1"/>
  <c r="K1146" i="1"/>
  <c r="L1146" i="1"/>
  <c r="K1147" i="1"/>
  <c r="L1147" i="1"/>
  <c r="K1148" i="1"/>
  <c r="L1148" i="1"/>
  <c r="K1149" i="1"/>
  <c r="L1149" i="1"/>
  <c r="K1150" i="1"/>
  <c r="L1150" i="1"/>
  <c r="K1151" i="1"/>
  <c r="L1151" i="1"/>
  <c r="K1152" i="1"/>
  <c r="L1152" i="1"/>
  <c r="K1153" i="1"/>
  <c r="L1153" i="1"/>
  <c r="K1154" i="1"/>
  <c r="L1154" i="1"/>
  <c r="K1155" i="1"/>
  <c r="L1155" i="1"/>
  <c r="K1156" i="1"/>
  <c r="L1156" i="1"/>
  <c r="K1157" i="1"/>
  <c r="L1157" i="1"/>
  <c r="K1158" i="1"/>
  <c r="L1158" i="1"/>
  <c r="K1159" i="1"/>
  <c r="L1159" i="1"/>
  <c r="K1160" i="1"/>
  <c r="L1160" i="1"/>
  <c r="K1161" i="1"/>
  <c r="L1161" i="1"/>
  <c r="K1162" i="1"/>
  <c r="L1162" i="1"/>
  <c r="K1163" i="1"/>
  <c r="L1163" i="1"/>
  <c r="K1164" i="1"/>
  <c r="L1164" i="1"/>
  <c r="K1165" i="1"/>
  <c r="L1165" i="1"/>
  <c r="K1166" i="1"/>
  <c r="L1166" i="1"/>
  <c r="K1167" i="1"/>
  <c r="L1167" i="1"/>
  <c r="K1168" i="1"/>
  <c r="L1168" i="1"/>
  <c r="K1169" i="1"/>
  <c r="L1169" i="1"/>
  <c r="K1170" i="1"/>
  <c r="L1170" i="1"/>
  <c r="K1171" i="1"/>
  <c r="L1171" i="1"/>
  <c r="K1172" i="1"/>
  <c r="L1172" i="1"/>
  <c r="K1173" i="1"/>
  <c r="L1173" i="1"/>
  <c r="K1174" i="1"/>
  <c r="L1174" i="1"/>
  <c r="K1175" i="1"/>
  <c r="L1175" i="1"/>
  <c r="K1176" i="1"/>
  <c r="L1176" i="1"/>
  <c r="K1177" i="1"/>
  <c r="L1177" i="1"/>
  <c r="K1178" i="1"/>
  <c r="L1178" i="1"/>
  <c r="K1179" i="1"/>
  <c r="L1179" i="1"/>
  <c r="K1180" i="1"/>
  <c r="L1180" i="1"/>
  <c r="K1181" i="1"/>
  <c r="L1181" i="1"/>
  <c r="K1182" i="1"/>
  <c r="L1182" i="1"/>
  <c r="K1183" i="1"/>
  <c r="L1183" i="1"/>
  <c r="K1184" i="1"/>
  <c r="L1184" i="1"/>
  <c r="K1185" i="1"/>
  <c r="L1185" i="1"/>
  <c r="K1186" i="1"/>
  <c r="L1186" i="1"/>
  <c r="K1187" i="1"/>
  <c r="L1187" i="1"/>
  <c r="K1188" i="1"/>
  <c r="L1188" i="1"/>
  <c r="K1189" i="1"/>
  <c r="L1189" i="1"/>
  <c r="K1190" i="1"/>
  <c r="L1190" i="1"/>
  <c r="K1191" i="1"/>
  <c r="L1191" i="1"/>
  <c r="K1192" i="1"/>
  <c r="L1192" i="1"/>
  <c r="K1193" i="1"/>
  <c r="L1193" i="1"/>
  <c r="K1194" i="1"/>
  <c r="L1194" i="1"/>
  <c r="K1195" i="1"/>
  <c r="L1195" i="1"/>
  <c r="K1196" i="1"/>
  <c r="L1196" i="1"/>
  <c r="K1197" i="1"/>
  <c r="L1197" i="1"/>
  <c r="K1198" i="1"/>
  <c r="L1198" i="1"/>
  <c r="K1199" i="1"/>
  <c r="L1199" i="1"/>
  <c r="K1200" i="1"/>
  <c r="L1200" i="1"/>
  <c r="K1201" i="1"/>
  <c r="L1201" i="1"/>
  <c r="K1202" i="1"/>
  <c r="L1202" i="1"/>
  <c r="K1203" i="1"/>
  <c r="L1203" i="1"/>
  <c r="K1204" i="1"/>
  <c r="L1204" i="1"/>
  <c r="K1205" i="1"/>
  <c r="L1205" i="1"/>
  <c r="K1206" i="1"/>
  <c r="L1206" i="1"/>
  <c r="K1207" i="1"/>
  <c r="L1207" i="1"/>
  <c r="K1208" i="1"/>
  <c r="L1208" i="1"/>
  <c r="K1209" i="1"/>
  <c r="L1209" i="1"/>
  <c r="K1210" i="1"/>
  <c r="L1210" i="1"/>
  <c r="K1211" i="1"/>
  <c r="L1211" i="1"/>
  <c r="K1212" i="1"/>
  <c r="L1212" i="1"/>
  <c r="K1213" i="1"/>
  <c r="L1213" i="1"/>
  <c r="K1214" i="1"/>
  <c r="L1214" i="1"/>
  <c r="K1215" i="1"/>
  <c r="L1215" i="1"/>
  <c r="K1216" i="1"/>
  <c r="L1216" i="1"/>
  <c r="K1217" i="1"/>
  <c r="L1217" i="1"/>
  <c r="K1218" i="1"/>
  <c r="L1218" i="1"/>
  <c r="K1219" i="1"/>
  <c r="L1219" i="1"/>
  <c r="K1220" i="1"/>
  <c r="L1220" i="1"/>
  <c r="K1221" i="1"/>
  <c r="L1221" i="1"/>
  <c r="K1222" i="1"/>
  <c r="L1222" i="1"/>
  <c r="K1223" i="1"/>
  <c r="L1223" i="1"/>
  <c r="K1224" i="1"/>
  <c r="L1224" i="1"/>
  <c r="K1225" i="1"/>
  <c r="L1225" i="1"/>
  <c r="K1226" i="1"/>
  <c r="L1226" i="1"/>
  <c r="K1227" i="1"/>
  <c r="L1227" i="1"/>
  <c r="K1228" i="1"/>
  <c r="L1228" i="1"/>
  <c r="K1229" i="1"/>
  <c r="L1229" i="1"/>
  <c r="K1230" i="1"/>
  <c r="L1230" i="1"/>
  <c r="K1231" i="1"/>
  <c r="L1231" i="1"/>
  <c r="K1232" i="1"/>
  <c r="L1232" i="1"/>
  <c r="K1233" i="1"/>
  <c r="L1233" i="1"/>
  <c r="K1234" i="1"/>
  <c r="L1234" i="1"/>
  <c r="K1235" i="1"/>
  <c r="L1235" i="1"/>
  <c r="K1236" i="1"/>
  <c r="L1236" i="1"/>
  <c r="K1237" i="1"/>
  <c r="L1237" i="1"/>
  <c r="K1238" i="1"/>
  <c r="L1238" i="1"/>
  <c r="K1239" i="1"/>
  <c r="L1239" i="1"/>
  <c r="K1240" i="1"/>
  <c r="L1240" i="1"/>
  <c r="K1241" i="1"/>
  <c r="L1241" i="1"/>
  <c r="K1242" i="1"/>
  <c r="L1242" i="1"/>
  <c r="K1243" i="1"/>
  <c r="L1243" i="1"/>
  <c r="K1244" i="1"/>
  <c r="L1244" i="1"/>
  <c r="K1245" i="1"/>
  <c r="L1245" i="1"/>
  <c r="K1246" i="1"/>
  <c r="L1246" i="1"/>
  <c r="K1247" i="1"/>
  <c r="L1247" i="1"/>
  <c r="K1248" i="1"/>
  <c r="L1248" i="1"/>
  <c r="K1249" i="1"/>
  <c r="L1249" i="1"/>
  <c r="K1250" i="1"/>
  <c r="L1250" i="1"/>
  <c r="K1251" i="1"/>
  <c r="L1251" i="1"/>
  <c r="K1252" i="1"/>
  <c r="L1252" i="1"/>
  <c r="K1253" i="1"/>
  <c r="L1253" i="1"/>
  <c r="K1254" i="1"/>
  <c r="L1254" i="1"/>
  <c r="K1255" i="1"/>
  <c r="L1255" i="1"/>
  <c r="K1256" i="1"/>
  <c r="L1256" i="1"/>
  <c r="K1257" i="1"/>
  <c r="L1257" i="1"/>
  <c r="K1258" i="1"/>
  <c r="L1258" i="1"/>
  <c r="K1259" i="1"/>
  <c r="L1259" i="1"/>
  <c r="K1260" i="1"/>
  <c r="L1260" i="1"/>
  <c r="K1261" i="1"/>
  <c r="L1261" i="1"/>
  <c r="K1262" i="1"/>
  <c r="L1262" i="1"/>
  <c r="K1263" i="1"/>
  <c r="L1263" i="1"/>
  <c r="K1264" i="1"/>
  <c r="L1264" i="1"/>
  <c r="K1265" i="1"/>
  <c r="L1265" i="1"/>
  <c r="K1266" i="1"/>
  <c r="L1266" i="1"/>
  <c r="K1267" i="1"/>
  <c r="L1267" i="1"/>
  <c r="D1267" i="1" s="1"/>
  <c r="K1268" i="1"/>
  <c r="L1268" i="1"/>
  <c r="K1269" i="1"/>
  <c r="L1269" i="1"/>
  <c r="K1270" i="1"/>
  <c r="L1270" i="1"/>
  <c r="K1271" i="1"/>
  <c r="L1271" i="1"/>
  <c r="K1272" i="1"/>
  <c r="L1272" i="1"/>
  <c r="K1273" i="1"/>
  <c r="L1273" i="1"/>
  <c r="K1274" i="1"/>
  <c r="L1274" i="1"/>
  <c r="K1275" i="1"/>
  <c r="L1275" i="1"/>
  <c r="K1276" i="1"/>
  <c r="L1276" i="1"/>
  <c r="K1277" i="1"/>
  <c r="L1277" i="1"/>
  <c r="D1277" i="1" s="1"/>
  <c r="K1278" i="1"/>
  <c r="L1278" i="1"/>
  <c r="K1279" i="1"/>
  <c r="L1279" i="1"/>
  <c r="K1280" i="1"/>
  <c r="L1280" i="1"/>
  <c r="K1281" i="1"/>
  <c r="L1281" i="1"/>
  <c r="K1282" i="1"/>
  <c r="L1282" i="1"/>
  <c r="K1283" i="1"/>
  <c r="L1283" i="1"/>
  <c r="K1284" i="1"/>
  <c r="L1284" i="1"/>
  <c r="K1285" i="1"/>
  <c r="L1285" i="1"/>
  <c r="K1286" i="1"/>
  <c r="L1286" i="1"/>
  <c r="K1287" i="1"/>
  <c r="L1287" i="1"/>
  <c r="K1288" i="1"/>
  <c r="L1288" i="1"/>
  <c r="K1289" i="1"/>
  <c r="L1289" i="1"/>
  <c r="D1289" i="1" s="1"/>
  <c r="K1290" i="1"/>
  <c r="L1290" i="1"/>
  <c r="K1291" i="1"/>
  <c r="L1291" i="1"/>
  <c r="K1292" i="1"/>
  <c r="L1292" i="1"/>
  <c r="K1293" i="1"/>
  <c r="L1293" i="1"/>
  <c r="K1294" i="1"/>
  <c r="L1294" i="1"/>
  <c r="K1295" i="1"/>
  <c r="L1295" i="1"/>
  <c r="K1296" i="1"/>
  <c r="L1296" i="1"/>
  <c r="K1297" i="1"/>
  <c r="L1297" i="1"/>
  <c r="K1298" i="1"/>
  <c r="L1298" i="1"/>
  <c r="D1298" i="1" s="1"/>
  <c r="K1299" i="1"/>
  <c r="L1299" i="1"/>
  <c r="K1300" i="1"/>
  <c r="L1300" i="1"/>
  <c r="K1301" i="1"/>
  <c r="L1301" i="1"/>
  <c r="K1302" i="1"/>
  <c r="L1302" i="1"/>
  <c r="K1303" i="1"/>
  <c r="L1303" i="1"/>
  <c r="K1304" i="1"/>
  <c r="L1304" i="1"/>
  <c r="K1305" i="1"/>
  <c r="L1305" i="1"/>
  <c r="K1306" i="1"/>
  <c r="L1306" i="1"/>
  <c r="K1307" i="1"/>
  <c r="L1307" i="1"/>
  <c r="K1308" i="1"/>
  <c r="L1308" i="1"/>
  <c r="K1309" i="1"/>
  <c r="L1309" i="1"/>
  <c r="K1310" i="1"/>
  <c r="L1310" i="1"/>
  <c r="K1311" i="1"/>
  <c r="L1311" i="1"/>
  <c r="D1311" i="1" s="1"/>
  <c r="K1312" i="1"/>
  <c r="L1312" i="1"/>
  <c r="K1313" i="1"/>
  <c r="L1313" i="1"/>
  <c r="K1314" i="1"/>
  <c r="L1314" i="1"/>
  <c r="K1315" i="1"/>
  <c r="L1315" i="1"/>
  <c r="K1316" i="1"/>
  <c r="L1316" i="1"/>
  <c r="K1317" i="1"/>
  <c r="L1317" i="1"/>
  <c r="K1318" i="1"/>
  <c r="L1318" i="1"/>
  <c r="K1319" i="1"/>
  <c r="L1319" i="1"/>
  <c r="K1320" i="1"/>
  <c r="L1320" i="1"/>
  <c r="K1321" i="1"/>
  <c r="L1321" i="1"/>
  <c r="K1322" i="1"/>
  <c r="L1322" i="1"/>
  <c r="K1323" i="1"/>
  <c r="L1323" i="1"/>
  <c r="K1324" i="1"/>
  <c r="L1324" i="1"/>
  <c r="K1325" i="1"/>
  <c r="L1325" i="1"/>
  <c r="K1326" i="1"/>
  <c r="L1326" i="1"/>
  <c r="K1327" i="1"/>
  <c r="L1327" i="1"/>
  <c r="K1328" i="1"/>
  <c r="L1328" i="1"/>
  <c r="K1329" i="1"/>
  <c r="L1329" i="1"/>
  <c r="K1330" i="1"/>
  <c r="L1330" i="1"/>
  <c r="K1331" i="1"/>
  <c r="L1331" i="1"/>
  <c r="K1332" i="1"/>
  <c r="L1332" i="1"/>
  <c r="D1332" i="1" s="1"/>
  <c r="K1333" i="1"/>
  <c r="L1333" i="1"/>
  <c r="K1334" i="1"/>
  <c r="L1334" i="1"/>
  <c r="K1335" i="1"/>
  <c r="L1335" i="1"/>
  <c r="K1336" i="1"/>
  <c r="L1336" i="1"/>
  <c r="K1337" i="1"/>
  <c r="L1337" i="1"/>
  <c r="D1337" i="1" s="1"/>
  <c r="K1338" i="1"/>
  <c r="L1338" i="1"/>
  <c r="K1339" i="1"/>
  <c r="L1339" i="1"/>
  <c r="K1340" i="1"/>
  <c r="L1340" i="1"/>
  <c r="K1341" i="1"/>
  <c r="L1341" i="1"/>
  <c r="K1342" i="1"/>
  <c r="L1342" i="1"/>
  <c r="K1343" i="1"/>
  <c r="L1343" i="1"/>
  <c r="K1344" i="1"/>
  <c r="L1344" i="1"/>
  <c r="K1345" i="1"/>
  <c r="L1345" i="1"/>
  <c r="K1346" i="1"/>
  <c r="L1346" i="1"/>
  <c r="K1347" i="1"/>
  <c r="L1347" i="1"/>
  <c r="K1348" i="1"/>
  <c r="L1348" i="1"/>
  <c r="K1349" i="1"/>
  <c r="L1349" i="1"/>
  <c r="D1349" i="1" s="1"/>
  <c r="K1350" i="1"/>
  <c r="L1350" i="1"/>
  <c r="K1351" i="1"/>
  <c r="L1351" i="1"/>
  <c r="K1352" i="1"/>
  <c r="L1352" i="1"/>
  <c r="K1353" i="1"/>
  <c r="L1353" i="1"/>
  <c r="K1354" i="1"/>
  <c r="L1354" i="1"/>
  <c r="K1355" i="1"/>
  <c r="L1355" i="1"/>
  <c r="K1356" i="1"/>
  <c r="L1356" i="1"/>
  <c r="K1357" i="1"/>
  <c r="L1357" i="1"/>
  <c r="K1358" i="1"/>
  <c r="L1358" i="1"/>
  <c r="K1359" i="1"/>
  <c r="L1359" i="1"/>
  <c r="K1360" i="1"/>
  <c r="L1360" i="1"/>
  <c r="K1361" i="1"/>
  <c r="L1361" i="1"/>
  <c r="K1362" i="1"/>
  <c r="L1362" i="1"/>
  <c r="K1363" i="1"/>
  <c r="L1363" i="1"/>
  <c r="K1364" i="1"/>
  <c r="L1364" i="1"/>
  <c r="K1365" i="1"/>
  <c r="L1365" i="1"/>
  <c r="K1366" i="1"/>
  <c r="L1366" i="1"/>
  <c r="K1367" i="1"/>
  <c r="L1367" i="1"/>
  <c r="K1368" i="1"/>
  <c r="L1368" i="1"/>
  <c r="D1368" i="1" s="1"/>
  <c r="K1369" i="1"/>
  <c r="L1369" i="1"/>
  <c r="K1370" i="1"/>
  <c r="L1370" i="1"/>
  <c r="K1371" i="1"/>
  <c r="L1371" i="1"/>
  <c r="K1372" i="1"/>
  <c r="L1372" i="1"/>
  <c r="K1373" i="1"/>
  <c r="L1373" i="1"/>
  <c r="K1374" i="1"/>
  <c r="L1374" i="1"/>
  <c r="K1375" i="1"/>
  <c r="L1375" i="1"/>
  <c r="K1376" i="1"/>
  <c r="L1376" i="1"/>
  <c r="K1377" i="1"/>
  <c r="L1377" i="1"/>
  <c r="D1377" i="1" s="1"/>
  <c r="K1378" i="1"/>
  <c r="L1378" i="1"/>
  <c r="K1379" i="1"/>
  <c r="L1379" i="1"/>
  <c r="K1380" i="1"/>
  <c r="L1380" i="1"/>
  <c r="K1381" i="1"/>
  <c r="L1381" i="1"/>
  <c r="K1382" i="1"/>
  <c r="L1382" i="1"/>
  <c r="K1383" i="1"/>
  <c r="L1383" i="1"/>
  <c r="K1384" i="1"/>
  <c r="L1384" i="1"/>
  <c r="K1385" i="1"/>
  <c r="L1385" i="1"/>
  <c r="K1386" i="1"/>
  <c r="L1386" i="1"/>
  <c r="K1387" i="1"/>
  <c r="L1387" i="1"/>
  <c r="D1387" i="1" s="1"/>
  <c r="K1388" i="1"/>
  <c r="L1388" i="1"/>
  <c r="D1388" i="1" s="1"/>
  <c r="K1389" i="1"/>
  <c r="L1389" i="1"/>
  <c r="D1389" i="1" s="1"/>
  <c r="K1390" i="1"/>
  <c r="L1390" i="1"/>
  <c r="K1391" i="1"/>
  <c r="L1391" i="1"/>
  <c r="K1392" i="1"/>
  <c r="L1392" i="1"/>
  <c r="K1393" i="1"/>
  <c r="L1393" i="1"/>
  <c r="K1394" i="1"/>
  <c r="L1394" i="1"/>
  <c r="K1395" i="1"/>
  <c r="L1395" i="1"/>
  <c r="K1396" i="1"/>
  <c r="L1396" i="1"/>
  <c r="K1397" i="1"/>
  <c r="L1397" i="1"/>
  <c r="K1398" i="1"/>
  <c r="L1398" i="1"/>
  <c r="K1399" i="1"/>
  <c r="L1399" i="1"/>
  <c r="K1400" i="1"/>
  <c r="L1400" i="1"/>
  <c r="K1401" i="1"/>
  <c r="L1401" i="1"/>
  <c r="K1402" i="1"/>
  <c r="L1402" i="1"/>
  <c r="K1403" i="1"/>
  <c r="L1403" i="1"/>
  <c r="D1403" i="1" s="1"/>
  <c r="K1404" i="1"/>
  <c r="L1404" i="1"/>
  <c r="K1405" i="1"/>
  <c r="L1405" i="1"/>
  <c r="D1405" i="1" s="1"/>
  <c r="K1406" i="1"/>
  <c r="L1406" i="1"/>
  <c r="K1407" i="1"/>
  <c r="L1407" i="1"/>
  <c r="K1408" i="1"/>
  <c r="L1408" i="1"/>
  <c r="K1409" i="1"/>
  <c r="L1409" i="1"/>
  <c r="K1410" i="1"/>
  <c r="L1410" i="1"/>
  <c r="K1411" i="1"/>
  <c r="L1411" i="1"/>
  <c r="K1412" i="1"/>
  <c r="L1412" i="1"/>
  <c r="K1413" i="1"/>
  <c r="L1413" i="1"/>
  <c r="K1414" i="1"/>
  <c r="L1414" i="1"/>
  <c r="K1415" i="1"/>
  <c r="L1415" i="1"/>
  <c r="K1416" i="1"/>
  <c r="L1416" i="1"/>
  <c r="K1417" i="1"/>
  <c r="L1417" i="1"/>
  <c r="K1418" i="1"/>
  <c r="L1418" i="1"/>
  <c r="K1419" i="1"/>
  <c r="L1419" i="1"/>
  <c r="K1420" i="1"/>
  <c r="L1420" i="1"/>
  <c r="K1421" i="1"/>
  <c r="L1421" i="1"/>
  <c r="K1422" i="1"/>
  <c r="L1422" i="1"/>
  <c r="K1423" i="1"/>
  <c r="L1423" i="1"/>
  <c r="K1424" i="1"/>
  <c r="L1424" i="1"/>
  <c r="K1425" i="1"/>
  <c r="L1425" i="1"/>
  <c r="K1426" i="1"/>
  <c r="L1426" i="1"/>
  <c r="K1427" i="1"/>
  <c r="L1427" i="1"/>
  <c r="K1428" i="1"/>
  <c r="L1428" i="1"/>
  <c r="D1428" i="1" s="1"/>
  <c r="K1429" i="1"/>
  <c r="L1429" i="1"/>
  <c r="K1430" i="1"/>
  <c r="L1430" i="1"/>
  <c r="K1431" i="1"/>
  <c r="L1431" i="1"/>
  <c r="K1432" i="1"/>
  <c r="L1432" i="1"/>
  <c r="K1433" i="1"/>
  <c r="L1433" i="1"/>
  <c r="K1434" i="1"/>
  <c r="L1434" i="1"/>
  <c r="D1434" i="1" s="1"/>
  <c r="K1435" i="1"/>
  <c r="L1435" i="1"/>
  <c r="K1436" i="1"/>
  <c r="L1436" i="1"/>
  <c r="K1437" i="1"/>
  <c r="L1437" i="1"/>
  <c r="D1437" i="1" s="1"/>
  <c r="K1438" i="1"/>
  <c r="L1438" i="1"/>
  <c r="K1439" i="1"/>
  <c r="L1439" i="1"/>
  <c r="K1440" i="1"/>
  <c r="L1440" i="1"/>
  <c r="K1441" i="1"/>
  <c r="L1441" i="1"/>
  <c r="K1442" i="1"/>
  <c r="L1442" i="1"/>
  <c r="K1443" i="1"/>
  <c r="L1443" i="1"/>
  <c r="K1444" i="1"/>
  <c r="L1444" i="1"/>
  <c r="K1445" i="1"/>
  <c r="L1445" i="1"/>
  <c r="K1446" i="1"/>
  <c r="L1446" i="1"/>
  <c r="D1446" i="1" s="1"/>
  <c r="K1447" i="1"/>
  <c r="L1447" i="1"/>
  <c r="K1448" i="1"/>
  <c r="L1448" i="1"/>
  <c r="K1449" i="1"/>
  <c r="L1449" i="1"/>
  <c r="K1450" i="1"/>
  <c r="L1450" i="1"/>
  <c r="K1451" i="1"/>
  <c r="L1451" i="1"/>
  <c r="K1452" i="1"/>
  <c r="L1452" i="1"/>
  <c r="K1453" i="1"/>
  <c r="L1453" i="1"/>
  <c r="K1454" i="1"/>
  <c r="L1454" i="1"/>
  <c r="K1455" i="1"/>
  <c r="L1455" i="1"/>
  <c r="K1456" i="1"/>
  <c r="L1456" i="1"/>
  <c r="K1457" i="1"/>
  <c r="L1457" i="1"/>
  <c r="K1458" i="1"/>
  <c r="L1458" i="1"/>
  <c r="D1458" i="1" s="1"/>
  <c r="K1459" i="1"/>
  <c r="L1459" i="1"/>
  <c r="K1460" i="1"/>
  <c r="L1460" i="1"/>
  <c r="K1461" i="1"/>
  <c r="L1461" i="1"/>
  <c r="D1461" i="1" s="1"/>
  <c r="K1462" i="1"/>
  <c r="L1462" i="1"/>
  <c r="D1462" i="1" s="1"/>
  <c r="K1463" i="1"/>
  <c r="L1463" i="1"/>
  <c r="K1464" i="1"/>
  <c r="L1464" i="1"/>
  <c r="D1464" i="1" s="1"/>
  <c r="K1465" i="1"/>
  <c r="L1465" i="1"/>
  <c r="D1465" i="1" s="1"/>
  <c r="K1466" i="1"/>
  <c r="L1466" i="1"/>
  <c r="D1466" i="1" s="1"/>
  <c r="K1467" i="1"/>
  <c r="L1467" i="1"/>
  <c r="K1468" i="1"/>
  <c r="L1468" i="1"/>
  <c r="D1468" i="1" s="1"/>
  <c r="K1469" i="1"/>
  <c r="L1469" i="1"/>
  <c r="D1469" i="1" s="1"/>
  <c r="K1470" i="1"/>
  <c r="L1470" i="1"/>
  <c r="D1470" i="1" s="1"/>
  <c r="K1471" i="1"/>
  <c r="L1471" i="1"/>
  <c r="K1472" i="1"/>
  <c r="L1472" i="1"/>
  <c r="D1472" i="1" s="1"/>
  <c r="K1473" i="1"/>
  <c r="L1473" i="1"/>
  <c r="D1473" i="1" s="1"/>
  <c r="K1474" i="1"/>
  <c r="L1474" i="1"/>
  <c r="D1474" i="1" s="1"/>
  <c r="K1475" i="1"/>
  <c r="L1475" i="1"/>
  <c r="D1475" i="1" s="1"/>
  <c r="K1476" i="1"/>
  <c r="L1476" i="1"/>
  <c r="D1476" i="1" s="1"/>
  <c r="K1477" i="1"/>
  <c r="L1477" i="1"/>
  <c r="D1477" i="1" s="1"/>
  <c r="K1478" i="1"/>
  <c r="L1478" i="1"/>
  <c r="D1478" i="1" s="1"/>
  <c r="K1479" i="1"/>
  <c r="L1479" i="1"/>
  <c r="K1480" i="1"/>
  <c r="L1480" i="1"/>
  <c r="K1481" i="1"/>
  <c r="L1481" i="1"/>
  <c r="K1482" i="1"/>
  <c r="L1482" i="1"/>
  <c r="D1482" i="1" s="1"/>
  <c r="K1483" i="1"/>
  <c r="L1483" i="1"/>
  <c r="D1483" i="1" s="1"/>
  <c r="K1484" i="1"/>
  <c r="L1484" i="1"/>
  <c r="K1485" i="1"/>
  <c r="L1485" i="1"/>
  <c r="D1485" i="1" s="1"/>
  <c r="K1486" i="1"/>
  <c r="L1486" i="1"/>
  <c r="K1487" i="1"/>
  <c r="L1487" i="1"/>
  <c r="K1488" i="1"/>
  <c r="L1488" i="1"/>
  <c r="D1488" i="1" s="1"/>
  <c r="K1489" i="1"/>
  <c r="L1489" i="1"/>
  <c r="K1490" i="1"/>
  <c r="L1490" i="1"/>
  <c r="K1491" i="1"/>
  <c r="L1491" i="1"/>
  <c r="K1492" i="1"/>
  <c r="L1492" i="1"/>
  <c r="D1492" i="1" s="1"/>
  <c r="K1493" i="1"/>
  <c r="L1493" i="1"/>
  <c r="D1493" i="1" s="1"/>
  <c r="K1494" i="1"/>
  <c r="L1494" i="1"/>
  <c r="D1494" i="1" s="1"/>
  <c r="K1495" i="1"/>
  <c r="L1495" i="1"/>
  <c r="D1495" i="1" s="1"/>
  <c r="K1496" i="1"/>
  <c r="L1496" i="1"/>
  <c r="D1496" i="1" s="1"/>
  <c r="K1497" i="1"/>
  <c r="L1497" i="1"/>
  <c r="K1498" i="1"/>
  <c r="L1498" i="1"/>
  <c r="D1498" i="1" s="1"/>
  <c r="K1499" i="1"/>
  <c r="L1499" i="1"/>
  <c r="K1500" i="1"/>
  <c r="L1500" i="1"/>
  <c r="D1500" i="1" s="1"/>
  <c r="K1501" i="1"/>
  <c r="L1501" i="1"/>
  <c r="D1501" i="1" s="1"/>
  <c r="K1502" i="1"/>
  <c r="L1502" i="1"/>
  <c r="D1502" i="1" s="1"/>
  <c r="K1503" i="1"/>
  <c r="L1503" i="1"/>
  <c r="D1503" i="1" s="1"/>
  <c r="K1504" i="1"/>
  <c r="L1504" i="1"/>
  <c r="D1504" i="1" s="1"/>
  <c r="K1505" i="1"/>
  <c r="L1505" i="1"/>
  <c r="D1505" i="1" s="1"/>
  <c r="K1506" i="1"/>
  <c r="L1506" i="1"/>
  <c r="D1506" i="1" s="1"/>
  <c r="K1507" i="1"/>
  <c r="L1507" i="1"/>
  <c r="K1508" i="1"/>
  <c r="L1508" i="1"/>
  <c r="K1509" i="1"/>
  <c r="L1509" i="1"/>
  <c r="K1510" i="1"/>
  <c r="L1510" i="1"/>
  <c r="D1510" i="1" s="1"/>
  <c r="K1511" i="1"/>
  <c r="L1511" i="1"/>
  <c r="D1511" i="1" s="1"/>
  <c r="K1512" i="1"/>
  <c r="L1512" i="1"/>
  <c r="D1512" i="1" s="1"/>
  <c r="K1513" i="1"/>
  <c r="L1513" i="1"/>
  <c r="K1514" i="1"/>
  <c r="L1514" i="1"/>
  <c r="D1514" i="1" s="1"/>
  <c r="K1515" i="1"/>
  <c r="L1515" i="1"/>
  <c r="D1515" i="1" s="1"/>
  <c r="K1516" i="1"/>
  <c r="L1516" i="1"/>
  <c r="K1517" i="1"/>
  <c r="L1517" i="1"/>
  <c r="K1518" i="1"/>
  <c r="L1518" i="1"/>
  <c r="D1518" i="1" s="1"/>
  <c r="K1519" i="1"/>
  <c r="L1519" i="1"/>
  <c r="D1519" i="1" s="1"/>
  <c r="K1520" i="1"/>
  <c r="L1520" i="1"/>
  <c r="D1520" i="1" s="1"/>
  <c r="K1521" i="1"/>
  <c r="L1521" i="1"/>
  <c r="D1521" i="1" s="1"/>
  <c r="K1522" i="1"/>
  <c r="L1522" i="1"/>
  <c r="D1522" i="1" s="1"/>
  <c r="K1523" i="1"/>
  <c r="L1523" i="1"/>
  <c r="D1523" i="1" s="1"/>
  <c r="K1524" i="1"/>
  <c r="L1524" i="1"/>
  <c r="D1524" i="1" s="1"/>
  <c r="K1525" i="1"/>
  <c r="L1525" i="1"/>
  <c r="D1525" i="1" s="1"/>
  <c r="K1526" i="1"/>
  <c r="L1526" i="1"/>
  <c r="D1526" i="1" s="1"/>
  <c r="K1527" i="1"/>
  <c r="L1527" i="1"/>
  <c r="D1527" i="1" s="1"/>
  <c r="K1528" i="1"/>
  <c r="L1528" i="1"/>
  <c r="D1528" i="1" s="1"/>
  <c r="K1529" i="1"/>
  <c r="L1529" i="1"/>
  <c r="K1530" i="1"/>
  <c r="L1530" i="1"/>
  <c r="K1531" i="1"/>
  <c r="L1531" i="1"/>
  <c r="K1532" i="1"/>
  <c r="L1532" i="1"/>
  <c r="D1532" i="1" s="1"/>
  <c r="K1533" i="1"/>
  <c r="L1533" i="1"/>
  <c r="D1533" i="1" s="1"/>
  <c r="K1534" i="1"/>
  <c r="L1534" i="1"/>
  <c r="K1535" i="1"/>
  <c r="L1535" i="1"/>
  <c r="D1535" i="1" s="1"/>
  <c r="K1536" i="1"/>
  <c r="L1536" i="1"/>
  <c r="K1537" i="1"/>
  <c r="L1537" i="1"/>
  <c r="D1537" i="1" s="1"/>
  <c r="K1538" i="1"/>
  <c r="L1538" i="1"/>
  <c r="D1538" i="1" s="1"/>
  <c r="K1539" i="1"/>
  <c r="L1539" i="1"/>
  <c r="K1540" i="1"/>
  <c r="L1540" i="1"/>
  <c r="K1541" i="1"/>
  <c r="L1541" i="1"/>
  <c r="D1541" i="1" s="1"/>
  <c r="K1542" i="1"/>
  <c r="L1542" i="1"/>
  <c r="K1543" i="1"/>
  <c r="L1543" i="1"/>
  <c r="D1543" i="1" s="1"/>
  <c r="K1544" i="1"/>
  <c r="L1544" i="1"/>
  <c r="D1544" i="1" s="1"/>
  <c r="K1545" i="1"/>
  <c r="L1545" i="1"/>
  <c r="K1546" i="1"/>
  <c r="L1546" i="1"/>
  <c r="D1546" i="1" s="1"/>
  <c r="K1547" i="1"/>
  <c r="L1547" i="1"/>
  <c r="K1548" i="1"/>
  <c r="L1548" i="1"/>
  <c r="K1549" i="1"/>
  <c r="L1549" i="1"/>
  <c r="D1549" i="1" s="1"/>
  <c r="K1550" i="1"/>
  <c r="L1550" i="1"/>
  <c r="D1550" i="1" s="1"/>
  <c r="K1551" i="1"/>
  <c r="L1551" i="1"/>
  <c r="D1551" i="1" s="1"/>
  <c r="K1552" i="1"/>
  <c r="L1552" i="1"/>
  <c r="K1553" i="1"/>
  <c r="L1553" i="1"/>
  <c r="D1553" i="1" s="1"/>
  <c r="K1554" i="1"/>
  <c r="L1554" i="1"/>
  <c r="D1554" i="1" s="1"/>
  <c r="K1555" i="1"/>
  <c r="L1555" i="1"/>
  <c r="D1555" i="1" s="1"/>
  <c r="K1556" i="1"/>
  <c r="L1556" i="1"/>
  <c r="K1557" i="1"/>
  <c r="L1557" i="1"/>
  <c r="D1557" i="1" s="1"/>
  <c r="K1558" i="1"/>
  <c r="L1558" i="1"/>
  <c r="K1559" i="1"/>
  <c r="L1559" i="1"/>
  <c r="D1559" i="1" s="1"/>
  <c r="K1560" i="1"/>
  <c r="L1560" i="1"/>
  <c r="K1561" i="1"/>
  <c r="L1561" i="1"/>
  <c r="D1561" i="1" s="1"/>
  <c r="K1562" i="1"/>
  <c r="L1562" i="1"/>
  <c r="K1563" i="1"/>
  <c r="L1563" i="1"/>
  <c r="K1564" i="1"/>
  <c r="L1564" i="1"/>
  <c r="K1565" i="1"/>
  <c r="L1565" i="1"/>
  <c r="D1565" i="1" s="1"/>
  <c r="K1566" i="1"/>
  <c r="L1566" i="1"/>
  <c r="D1566" i="1" s="1"/>
  <c r="K1567" i="1"/>
  <c r="L1567" i="1"/>
  <c r="D1567" i="1" s="1"/>
  <c r="K1568" i="1"/>
  <c r="L1568" i="1"/>
  <c r="D1568" i="1" s="1"/>
  <c r="K1569" i="1"/>
  <c r="L1569" i="1"/>
  <c r="D1569" i="1" s="1"/>
  <c r="K1570" i="1"/>
  <c r="L1570" i="1"/>
  <c r="D1570" i="1" s="1"/>
  <c r="K1571" i="1"/>
  <c r="L1571" i="1"/>
  <c r="K1572" i="1"/>
  <c r="L1572" i="1"/>
  <c r="D1572" i="1" s="1"/>
  <c r="K1573" i="1"/>
  <c r="L1573" i="1"/>
  <c r="D1573" i="1" s="1"/>
  <c r="K1574" i="1"/>
  <c r="L1574" i="1"/>
  <c r="D1574" i="1" s="1"/>
  <c r="K1575" i="1"/>
  <c r="L1575" i="1"/>
  <c r="D1575" i="1" s="1"/>
  <c r="K1576" i="1"/>
  <c r="L1576" i="1"/>
  <c r="D1576" i="1" s="1"/>
  <c r="K1577" i="1"/>
  <c r="L1577" i="1"/>
  <c r="D1577" i="1" s="1"/>
  <c r="K1578" i="1"/>
  <c r="L1578" i="1"/>
  <c r="D1578" i="1" s="1"/>
  <c r="K1579" i="1"/>
  <c r="L1579" i="1"/>
  <c r="K1580" i="1"/>
  <c r="L1580" i="1"/>
  <c r="K1581" i="1"/>
  <c r="L1581" i="1"/>
  <c r="K1582" i="1"/>
  <c r="L1582" i="1"/>
  <c r="D1582" i="1" s="1"/>
  <c r="K1583" i="1"/>
  <c r="L1583" i="1"/>
  <c r="D1583" i="1" s="1"/>
  <c r="K1584" i="1"/>
  <c r="L1584" i="1"/>
  <c r="D1584" i="1" s="1"/>
  <c r="K1585" i="1"/>
  <c r="L1585" i="1"/>
  <c r="D1585" i="1" s="1"/>
  <c r="K1586" i="1"/>
  <c r="L1586" i="1"/>
  <c r="K1587" i="1"/>
  <c r="L1587" i="1"/>
  <c r="D1587" i="1" s="1"/>
  <c r="K1588" i="1"/>
  <c r="L1588" i="1"/>
  <c r="K1589" i="1"/>
  <c r="L1589" i="1"/>
  <c r="D1589" i="1" s="1"/>
  <c r="K1590" i="1"/>
  <c r="L1590" i="1"/>
  <c r="D1590" i="1" s="1"/>
  <c r="K1591" i="1"/>
  <c r="L1591" i="1"/>
  <c r="D1591" i="1" s="1"/>
  <c r="K1592" i="1"/>
  <c r="L1592" i="1"/>
  <c r="K1593" i="1"/>
  <c r="L1593" i="1"/>
  <c r="D1593" i="1" s="1"/>
  <c r="K1594" i="1"/>
  <c r="L1594" i="1"/>
  <c r="D1594" i="1" s="1"/>
  <c r="K1595" i="1"/>
  <c r="L1595" i="1"/>
  <c r="K1596" i="1"/>
  <c r="L1596" i="1"/>
  <c r="K1597" i="1"/>
  <c r="L1597" i="1"/>
  <c r="K1598" i="1"/>
  <c r="L1598" i="1"/>
  <c r="K1599" i="1"/>
  <c r="L1599" i="1"/>
  <c r="K1600" i="1"/>
  <c r="L1600" i="1"/>
  <c r="K1601" i="1"/>
  <c r="L1601" i="1"/>
  <c r="K1602" i="1"/>
  <c r="L1602" i="1"/>
  <c r="K1603" i="1"/>
  <c r="L1603" i="1"/>
  <c r="K1604" i="1"/>
  <c r="L1604" i="1"/>
  <c r="D1604" i="1" s="1"/>
  <c r="K1605" i="1"/>
  <c r="L1605" i="1"/>
  <c r="D1605" i="1" s="1"/>
  <c r="K1606" i="1"/>
  <c r="L1606" i="1"/>
  <c r="D1606" i="1" s="1"/>
  <c r="K1607" i="1"/>
  <c r="L1607" i="1"/>
  <c r="K1608" i="1"/>
  <c r="L1608" i="1"/>
  <c r="K1609" i="1"/>
  <c r="L1609" i="1"/>
  <c r="K1610" i="1"/>
  <c r="L1610" i="1"/>
  <c r="K1611" i="1"/>
  <c r="L1611" i="1"/>
  <c r="K1612" i="1"/>
  <c r="L1612" i="1"/>
  <c r="K1613" i="1"/>
  <c r="L1613" i="1"/>
  <c r="D1613" i="1" s="1"/>
  <c r="K1614" i="1"/>
  <c r="L1614" i="1"/>
  <c r="D1614" i="1" s="1"/>
  <c r="K1615" i="1"/>
  <c r="L1615" i="1"/>
  <c r="K1616" i="1"/>
  <c r="L1616" i="1"/>
  <c r="K1617" i="1"/>
  <c r="L1617" i="1"/>
  <c r="K1618" i="1"/>
  <c r="L1618" i="1"/>
  <c r="D1618" i="1" s="1"/>
  <c r="K1619" i="1"/>
  <c r="L1619" i="1"/>
  <c r="D1619" i="1" s="1"/>
  <c r="K1620" i="1"/>
  <c r="L1620" i="1"/>
  <c r="D1620" i="1" s="1"/>
  <c r="K1621" i="1"/>
  <c r="L1621" i="1"/>
  <c r="D1621" i="1" s="1"/>
  <c r="K1622" i="1"/>
  <c r="L1622" i="1"/>
  <c r="D1622" i="1" s="1"/>
  <c r="K1623" i="1"/>
  <c r="L1623" i="1"/>
  <c r="D1623" i="1" s="1"/>
  <c r="K1624" i="1"/>
  <c r="L1624" i="1"/>
  <c r="D1624" i="1" s="1"/>
  <c r="K1625" i="1"/>
  <c r="L1625" i="1"/>
  <c r="K1626" i="1"/>
  <c r="L1626" i="1"/>
  <c r="K1627" i="1"/>
  <c r="L1627" i="1"/>
  <c r="K1628" i="1"/>
  <c r="L1628" i="1"/>
  <c r="K1629" i="1"/>
  <c r="L1629" i="1"/>
  <c r="D1629" i="1" s="1"/>
  <c r="K1630" i="1"/>
  <c r="L1630" i="1"/>
  <c r="K1631" i="1"/>
  <c r="L1631" i="1"/>
  <c r="K1632" i="1"/>
  <c r="L1632" i="1"/>
  <c r="K1633" i="1"/>
  <c r="L1633" i="1"/>
  <c r="K1634" i="1"/>
  <c r="L1634" i="1"/>
  <c r="D1634" i="1" s="1"/>
  <c r="K1635" i="1"/>
  <c r="L1635" i="1"/>
  <c r="D1635" i="1" s="1"/>
  <c r="K1636" i="1"/>
  <c r="L1636" i="1"/>
  <c r="K1637" i="1"/>
  <c r="L1637" i="1"/>
  <c r="D1637" i="1" s="1"/>
  <c r="K1638" i="1"/>
  <c r="L1638" i="1"/>
  <c r="K1639" i="1"/>
  <c r="L1639" i="1"/>
  <c r="K1640" i="1"/>
  <c r="L1640" i="1"/>
  <c r="K1641" i="1"/>
  <c r="L1641" i="1"/>
  <c r="K1642" i="1"/>
  <c r="L1642" i="1"/>
  <c r="K1643" i="1"/>
  <c r="L1643" i="1"/>
  <c r="D1643" i="1" s="1"/>
  <c r="K1644" i="1"/>
  <c r="L1644" i="1"/>
  <c r="D1644" i="1" s="1"/>
  <c r="K1645" i="1"/>
  <c r="L1645" i="1"/>
  <c r="D1645" i="1" s="1"/>
  <c r="K1646" i="1"/>
  <c r="L1646" i="1"/>
  <c r="K1647" i="1"/>
  <c r="L1647" i="1"/>
  <c r="K1648" i="1"/>
  <c r="L1648" i="1"/>
  <c r="K1649" i="1"/>
  <c r="L1649" i="1"/>
  <c r="K1650" i="1"/>
  <c r="L1650" i="1"/>
  <c r="K1651" i="1"/>
  <c r="L1651" i="1"/>
  <c r="K1652" i="1"/>
  <c r="L1652" i="1"/>
  <c r="D1652" i="1" s="1"/>
  <c r="K1653" i="1"/>
  <c r="L1653" i="1"/>
  <c r="K1654" i="1"/>
  <c r="L1654" i="1"/>
  <c r="K1655" i="1"/>
  <c r="L1655" i="1"/>
  <c r="K1656" i="1"/>
  <c r="L1656" i="1"/>
  <c r="K1657" i="1"/>
  <c r="L1657" i="1"/>
  <c r="K1658" i="1"/>
  <c r="L1658" i="1"/>
  <c r="K1659" i="1"/>
  <c r="L1659" i="1"/>
  <c r="K1660" i="1"/>
  <c r="L1660" i="1"/>
  <c r="D1660" i="1" s="1"/>
  <c r="K1661" i="1"/>
  <c r="L1661" i="1"/>
  <c r="K1662" i="1"/>
  <c r="L1662" i="1"/>
  <c r="D1662" i="1" s="1"/>
  <c r="K1663" i="1"/>
  <c r="L1663" i="1"/>
  <c r="K1664" i="1"/>
  <c r="L1664" i="1"/>
  <c r="K1665" i="1"/>
  <c r="L1665" i="1"/>
  <c r="K1666" i="1"/>
  <c r="L1666" i="1"/>
  <c r="K1667" i="1"/>
  <c r="L1667" i="1"/>
  <c r="K1668" i="1"/>
  <c r="L1668" i="1"/>
  <c r="K1669" i="1"/>
  <c r="L1669" i="1"/>
  <c r="K1670" i="1"/>
  <c r="L1670" i="1"/>
  <c r="D1670" i="1" s="1"/>
  <c r="K1671" i="1"/>
  <c r="L1671" i="1"/>
  <c r="K1672" i="1"/>
  <c r="L1672" i="1"/>
  <c r="K1673" i="1"/>
  <c r="L1673" i="1"/>
  <c r="K1674" i="1"/>
  <c r="L1674" i="1"/>
  <c r="K1675" i="1"/>
  <c r="L1675" i="1"/>
  <c r="K1676" i="1"/>
  <c r="L1676" i="1"/>
  <c r="D1676" i="1" s="1"/>
  <c r="K1677" i="1"/>
  <c r="L1677" i="1"/>
  <c r="K1678" i="1"/>
  <c r="L1678" i="1"/>
  <c r="K1679" i="1"/>
  <c r="L1679" i="1"/>
  <c r="K1680" i="1"/>
  <c r="L1680" i="1"/>
  <c r="K1681" i="1"/>
  <c r="L1681" i="1"/>
  <c r="K1682" i="1"/>
  <c r="L1682" i="1"/>
  <c r="K1683" i="1"/>
  <c r="L1683" i="1"/>
  <c r="K1684" i="1"/>
  <c r="L1684" i="1"/>
  <c r="K1685" i="1"/>
  <c r="L1685" i="1"/>
  <c r="K1686" i="1"/>
  <c r="L1686" i="1"/>
  <c r="D1686" i="1" s="1"/>
  <c r="K1687" i="1"/>
  <c r="L1687" i="1"/>
  <c r="K1688" i="1"/>
  <c r="L1688" i="1"/>
  <c r="K1689" i="1"/>
  <c r="L1689" i="1"/>
  <c r="D1689" i="1" s="1"/>
  <c r="K1690" i="1"/>
  <c r="L1690" i="1"/>
  <c r="K1691" i="1"/>
  <c r="L1691" i="1"/>
  <c r="K1692" i="1"/>
  <c r="L1692" i="1"/>
  <c r="K1693" i="1"/>
  <c r="L1693" i="1"/>
  <c r="K1694" i="1"/>
  <c r="L1694" i="1"/>
  <c r="D1694" i="1" s="1"/>
  <c r="K1695" i="1"/>
  <c r="L1695" i="1"/>
  <c r="K1696" i="1"/>
  <c r="L1696" i="1"/>
  <c r="K1697" i="1"/>
  <c r="L1697" i="1"/>
  <c r="K1698" i="1"/>
  <c r="L1698" i="1"/>
  <c r="K1699" i="1"/>
  <c r="L1699" i="1"/>
  <c r="K1700" i="1"/>
  <c r="L1700" i="1"/>
  <c r="D1700" i="1" s="1"/>
  <c r="K1701" i="1"/>
  <c r="L1701" i="1"/>
  <c r="K1702" i="1"/>
  <c r="L1702" i="1"/>
  <c r="K1703" i="1"/>
  <c r="L1703" i="1"/>
  <c r="D1703" i="1" s="1"/>
  <c r="K1704" i="1"/>
  <c r="L1704" i="1"/>
  <c r="K1705" i="1"/>
  <c r="L1705" i="1"/>
  <c r="K1706" i="1"/>
  <c r="L1706" i="1"/>
  <c r="K1707" i="1"/>
  <c r="L1707" i="1"/>
  <c r="K1708" i="1"/>
  <c r="L1708" i="1"/>
  <c r="K1709" i="1"/>
  <c r="L1709" i="1"/>
  <c r="K1710" i="1"/>
  <c r="L1710" i="1"/>
  <c r="D1710" i="1" s="1"/>
  <c r="K1711" i="1"/>
  <c r="L1711" i="1"/>
  <c r="D1711" i="1" s="1"/>
  <c r="K1712" i="1"/>
  <c r="L1712" i="1"/>
  <c r="D1712" i="1" s="1"/>
  <c r="K1713" i="1"/>
  <c r="L1713" i="1"/>
  <c r="D1713" i="1" s="1"/>
  <c r="K1714" i="1"/>
  <c r="L1714" i="1"/>
  <c r="K1715" i="1"/>
  <c r="L1715" i="1"/>
  <c r="K1716" i="1"/>
  <c r="L1716" i="1"/>
  <c r="K1717" i="1"/>
  <c r="L1717" i="1"/>
  <c r="K1718" i="1"/>
  <c r="L1718" i="1"/>
  <c r="K1719" i="1"/>
  <c r="L1719" i="1"/>
  <c r="K1720" i="1"/>
  <c r="L1720" i="1"/>
  <c r="K1721" i="1"/>
  <c r="L1721" i="1"/>
  <c r="K1722" i="1"/>
  <c r="L1722" i="1"/>
  <c r="K1723" i="1"/>
  <c r="L1723" i="1"/>
  <c r="D1723" i="1" s="1"/>
  <c r="K1724" i="1"/>
  <c r="L1724" i="1"/>
  <c r="K1725" i="1"/>
  <c r="L1725" i="1"/>
  <c r="K1726" i="1"/>
  <c r="L1726" i="1"/>
  <c r="K1727" i="1"/>
  <c r="L1727" i="1"/>
  <c r="K1728" i="1"/>
  <c r="L1728" i="1"/>
  <c r="K1729" i="1"/>
  <c r="L1729" i="1"/>
  <c r="K1730" i="1"/>
  <c r="L1730" i="1"/>
  <c r="K1731" i="1"/>
  <c r="L1731" i="1"/>
  <c r="K1732" i="1"/>
  <c r="L1732" i="1"/>
  <c r="K1733" i="1"/>
  <c r="L1733" i="1"/>
  <c r="K1734" i="1"/>
  <c r="L1734" i="1"/>
  <c r="K1735" i="1"/>
  <c r="L1735" i="1"/>
  <c r="K1736" i="1"/>
  <c r="L1736" i="1"/>
  <c r="K1737" i="1"/>
  <c r="L1737" i="1"/>
  <c r="K1738" i="1"/>
  <c r="L1738" i="1"/>
  <c r="K1739" i="1"/>
  <c r="L1739" i="1"/>
  <c r="K1740" i="1"/>
  <c r="L1740" i="1"/>
  <c r="K1741" i="1"/>
  <c r="L1741" i="1"/>
  <c r="D1741" i="1" s="1"/>
  <c r="K1742" i="1"/>
  <c r="L1742" i="1"/>
  <c r="K1743" i="1"/>
  <c r="L1743" i="1"/>
  <c r="K1744" i="1"/>
  <c r="L1744" i="1"/>
  <c r="D1744" i="1" s="1"/>
  <c r="K1745" i="1"/>
  <c r="L1745" i="1"/>
  <c r="K1746" i="1"/>
  <c r="L1746" i="1"/>
  <c r="D1746" i="1" s="1"/>
  <c r="K1747" i="1"/>
  <c r="L1747" i="1"/>
  <c r="K1748" i="1"/>
  <c r="L1748" i="1"/>
  <c r="D1748" i="1" s="1"/>
  <c r="K1749" i="1"/>
  <c r="L1749" i="1"/>
  <c r="K1750" i="1"/>
  <c r="L1750" i="1"/>
  <c r="D1750" i="1" s="1"/>
  <c r="K1751" i="1"/>
  <c r="L1751" i="1"/>
  <c r="K1752" i="1"/>
  <c r="L1752" i="1"/>
  <c r="D1752" i="1" s="1"/>
  <c r="K1753" i="1"/>
  <c r="L1753" i="1"/>
  <c r="K1754" i="1"/>
  <c r="L1754" i="1"/>
  <c r="K1755" i="1"/>
  <c r="L1755" i="1"/>
  <c r="K1756" i="1"/>
  <c r="L1756" i="1"/>
  <c r="K1757" i="1"/>
  <c r="L1757" i="1"/>
  <c r="K1758" i="1"/>
  <c r="L1758" i="1"/>
  <c r="K1759" i="1"/>
  <c r="L1759" i="1"/>
  <c r="K1760" i="1"/>
  <c r="L1760" i="1"/>
  <c r="K1761" i="1"/>
  <c r="L1761" i="1"/>
  <c r="K1762" i="1"/>
  <c r="L1762" i="1"/>
  <c r="K1763" i="1"/>
  <c r="L1763" i="1"/>
  <c r="K1764" i="1"/>
  <c r="L1764" i="1"/>
  <c r="K1765" i="1"/>
  <c r="L1765" i="1"/>
  <c r="K1766" i="1"/>
  <c r="L1766" i="1"/>
  <c r="D1766" i="1" s="1"/>
  <c r="K1767" i="1"/>
  <c r="L1767" i="1"/>
  <c r="K1768" i="1"/>
  <c r="L1768" i="1"/>
  <c r="K1769" i="1"/>
  <c r="L1769" i="1"/>
  <c r="K1770" i="1"/>
  <c r="L1770" i="1"/>
  <c r="D1770" i="1" s="1"/>
  <c r="K1771" i="1"/>
  <c r="L1771" i="1"/>
  <c r="K1772" i="1"/>
  <c r="L1772" i="1"/>
  <c r="K1773" i="1"/>
  <c r="L1773" i="1"/>
  <c r="K1774" i="1"/>
  <c r="L1774" i="1"/>
  <c r="K1775" i="1"/>
  <c r="L1775" i="1"/>
  <c r="K1776" i="1"/>
  <c r="L1776" i="1"/>
  <c r="K1777" i="1"/>
  <c r="L1777" i="1"/>
  <c r="K1778" i="1"/>
  <c r="L1778" i="1"/>
  <c r="K1779" i="1"/>
  <c r="L1779" i="1"/>
  <c r="K1780" i="1"/>
  <c r="L1780" i="1"/>
  <c r="K1781" i="1"/>
  <c r="L1781" i="1"/>
  <c r="K1782" i="1"/>
  <c r="L1782" i="1"/>
  <c r="K1783" i="1"/>
  <c r="L1783" i="1"/>
  <c r="K1784" i="1"/>
  <c r="L1784" i="1"/>
  <c r="K1785" i="1"/>
  <c r="L1785" i="1"/>
  <c r="K1786" i="1"/>
  <c r="L1786" i="1"/>
  <c r="K1787" i="1"/>
  <c r="L1787" i="1"/>
  <c r="K1788" i="1"/>
  <c r="L1788" i="1"/>
  <c r="K1789" i="1"/>
  <c r="L1789" i="1"/>
  <c r="K1790" i="1"/>
  <c r="L1790" i="1"/>
  <c r="K1791" i="1"/>
  <c r="L1791" i="1"/>
  <c r="K1792" i="1"/>
  <c r="L1792" i="1"/>
  <c r="K1793" i="1"/>
  <c r="L1793" i="1"/>
  <c r="K1794" i="1"/>
  <c r="L1794" i="1"/>
  <c r="K1795" i="1"/>
  <c r="L1795" i="1"/>
  <c r="K1796" i="1"/>
  <c r="L1796" i="1"/>
  <c r="K1797" i="1"/>
  <c r="L1797" i="1"/>
  <c r="K1798" i="1"/>
  <c r="L1798" i="1"/>
  <c r="K1799" i="1"/>
  <c r="L1799" i="1"/>
  <c r="K1800" i="1"/>
  <c r="L1800" i="1"/>
  <c r="K1801" i="1"/>
  <c r="L1801" i="1"/>
  <c r="K1802" i="1"/>
  <c r="L1802" i="1"/>
  <c r="K1803" i="1"/>
  <c r="L1803" i="1"/>
  <c r="K1804" i="1"/>
  <c r="L1804" i="1"/>
  <c r="D1804" i="1" s="1"/>
  <c r="K1805" i="1"/>
  <c r="L1805" i="1"/>
  <c r="K1806" i="1"/>
  <c r="L1806" i="1"/>
  <c r="K1807" i="1"/>
  <c r="L1807" i="1"/>
  <c r="K1808" i="1"/>
  <c r="L1808" i="1"/>
  <c r="K1809" i="1"/>
  <c r="L1809" i="1"/>
  <c r="D1809" i="1" s="1"/>
  <c r="K1810" i="1"/>
  <c r="L1810" i="1"/>
  <c r="K1811" i="1"/>
  <c r="L1811" i="1"/>
  <c r="K1812" i="1"/>
  <c r="L1812" i="1"/>
  <c r="K1813" i="1"/>
  <c r="L1813" i="1"/>
  <c r="D1813" i="1" s="1"/>
  <c r="K1814" i="1"/>
  <c r="L1814" i="1"/>
  <c r="D1814" i="1" s="1"/>
  <c r="K1815" i="1"/>
  <c r="L1815" i="1"/>
  <c r="K1816" i="1"/>
  <c r="L1816" i="1"/>
  <c r="K1817" i="1"/>
  <c r="L1817" i="1"/>
  <c r="K1818" i="1"/>
  <c r="L1818" i="1"/>
  <c r="K1819" i="1"/>
  <c r="L1819" i="1"/>
  <c r="K1820" i="1"/>
  <c r="L1820" i="1"/>
  <c r="K1821" i="1"/>
  <c r="L1821" i="1"/>
  <c r="K1822" i="1"/>
  <c r="L1822" i="1"/>
  <c r="K1823" i="1"/>
  <c r="L1823" i="1"/>
  <c r="K1824" i="1"/>
  <c r="L1824" i="1"/>
  <c r="D1824" i="1" s="1"/>
  <c r="K1825" i="1"/>
  <c r="L1825" i="1"/>
  <c r="K1826" i="1"/>
  <c r="L1826" i="1"/>
  <c r="D1826" i="1" s="1"/>
  <c r="K1827" i="1"/>
  <c r="L1827" i="1"/>
  <c r="K1828" i="1"/>
  <c r="L1828" i="1"/>
  <c r="D1828" i="1" s="1"/>
  <c r="K1829" i="1"/>
  <c r="L1829" i="1"/>
  <c r="K1830" i="1"/>
  <c r="L1830" i="1"/>
  <c r="K1831" i="1"/>
  <c r="L1831" i="1"/>
  <c r="D1831" i="1" s="1"/>
  <c r="K1832" i="1"/>
  <c r="L1832" i="1"/>
  <c r="K1833" i="1"/>
  <c r="L1833" i="1"/>
  <c r="D1833" i="1" s="1"/>
  <c r="K1834" i="1"/>
  <c r="L1834" i="1"/>
  <c r="K1835" i="1"/>
  <c r="L1835" i="1"/>
  <c r="K1836" i="1"/>
  <c r="L1836" i="1"/>
  <c r="K1837" i="1"/>
  <c r="L1837" i="1"/>
  <c r="K1838" i="1"/>
  <c r="L1838" i="1"/>
  <c r="K1839" i="1"/>
  <c r="L1839" i="1"/>
  <c r="K1840" i="1"/>
  <c r="L1840" i="1"/>
  <c r="K1841" i="1"/>
  <c r="L1841" i="1"/>
  <c r="K1842" i="1"/>
  <c r="L1842" i="1"/>
  <c r="D1842" i="1" s="1"/>
  <c r="K1843" i="1"/>
  <c r="L1843" i="1"/>
  <c r="K1844" i="1"/>
  <c r="L1844" i="1"/>
  <c r="K1845" i="1"/>
  <c r="L1845" i="1"/>
  <c r="K1846" i="1"/>
  <c r="L1846" i="1"/>
  <c r="K1847" i="1"/>
  <c r="L1847" i="1"/>
  <c r="K1848" i="1"/>
  <c r="L1848" i="1"/>
  <c r="K1849" i="1"/>
  <c r="L1849" i="1"/>
  <c r="K1850" i="1"/>
  <c r="L1850" i="1"/>
  <c r="D1850" i="1" s="1"/>
  <c r="K1851" i="1"/>
  <c r="L1851" i="1"/>
  <c r="D1851" i="1" s="1"/>
  <c r="K1852" i="1"/>
  <c r="L1852" i="1"/>
  <c r="K1853" i="1"/>
  <c r="L1853" i="1"/>
  <c r="K1854" i="1"/>
  <c r="L1854" i="1"/>
  <c r="K1855" i="1"/>
  <c r="L1855" i="1"/>
  <c r="D1855" i="1" s="1"/>
  <c r="K1856" i="1"/>
  <c r="L1856" i="1"/>
  <c r="K1857" i="1"/>
  <c r="L1857" i="1"/>
  <c r="D1857" i="1" s="1"/>
  <c r="K1858" i="1"/>
  <c r="L1858" i="1"/>
  <c r="K1859" i="1"/>
  <c r="L1859" i="1"/>
  <c r="D1859" i="1" s="1"/>
  <c r="K1860" i="1"/>
  <c r="L1860" i="1"/>
  <c r="K1861" i="1"/>
  <c r="L1861" i="1"/>
  <c r="K1862" i="1"/>
  <c r="L1862" i="1"/>
  <c r="K1863" i="1"/>
  <c r="L1863" i="1"/>
  <c r="K1864" i="1"/>
  <c r="L1864" i="1"/>
  <c r="K1865" i="1"/>
  <c r="L1865" i="1"/>
  <c r="K1866" i="1"/>
  <c r="L1866" i="1"/>
  <c r="K1867" i="1"/>
  <c r="L1867" i="1"/>
  <c r="K1868" i="1"/>
  <c r="L1868" i="1"/>
  <c r="D1868" i="1" s="1"/>
  <c r="K1869" i="1"/>
  <c r="L1869" i="1"/>
  <c r="K1870" i="1"/>
  <c r="L1870" i="1"/>
  <c r="K1871" i="1"/>
  <c r="L1871" i="1"/>
  <c r="K1872" i="1"/>
  <c r="L1872" i="1"/>
  <c r="K1873" i="1"/>
  <c r="L1873" i="1"/>
  <c r="K1874" i="1"/>
  <c r="L1874" i="1"/>
  <c r="K1875" i="1"/>
  <c r="L1875" i="1"/>
  <c r="K1876" i="1"/>
  <c r="L1876" i="1"/>
  <c r="K1877" i="1"/>
  <c r="L1877" i="1"/>
  <c r="K1878" i="1"/>
  <c r="L1878" i="1"/>
  <c r="K1879" i="1"/>
  <c r="L1879" i="1"/>
  <c r="K1880" i="1"/>
  <c r="L1880" i="1"/>
  <c r="K1881" i="1"/>
  <c r="L1881" i="1"/>
  <c r="K1882" i="1"/>
  <c r="L1882" i="1"/>
  <c r="K1883" i="1"/>
  <c r="L1883" i="1"/>
  <c r="K1884" i="1"/>
  <c r="L1884" i="1"/>
  <c r="K1885" i="1"/>
  <c r="L1885" i="1"/>
  <c r="K1886" i="1"/>
  <c r="L1886" i="1"/>
  <c r="K1887" i="1"/>
  <c r="L1887" i="1"/>
  <c r="K1888" i="1"/>
  <c r="L1888" i="1"/>
  <c r="K1889" i="1"/>
  <c r="L1889" i="1"/>
  <c r="K1890" i="1"/>
  <c r="L1890" i="1"/>
  <c r="K1891" i="1"/>
  <c r="L1891" i="1"/>
  <c r="K1892" i="1"/>
  <c r="L1892" i="1"/>
  <c r="K1893" i="1"/>
  <c r="L1893" i="1"/>
  <c r="K1894" i="1"/>
  <c r="L1894" i="1"/>
  <c r="D1894" i="1" s="1"/>
  <c r="K1895" i="1"/>
  <c r="L1895" i="1"/>
  <c r="D1895" i="1" s="1"/>
  <c r="K1896" i="1"/>
  <c r="L1896" i="1"/>
  <c r="K1897" i="1"/>
  <c r="L1897" i="1"/>
  <c r="D1897" i="1" s="1"/>
  <c r="K1898" i="1"/>
  <c r="L1898" i="1"/>
  <c r="D1898" i="1" s="1"/>
  <c r="K1899" i="1"/>
  <c r="L1899" i="1"/>
  <c r="D1899" i="1" s="1"/>
  <c r="K1900" i="1"/>
  <c r="L1900" i="1"/>
  <c r="D1900" i="1" s="1"/>
  <c r="K1901" i="1"/>
  <c r="L1901" i="1"/>
  <c r="D1901" i="1" s="1"/>
  <c r="K1902" i="1"/>
  <c r="L1902" i="1"/>
  <c r="K1903" i="1"/>
  <c r="L1903" i="1"/>
  <c r="K1904" i="1"/>
  <c r="L1904" i="1"/>
  <c r="K1905" i="1"/>
  <c r="L1905" i="1"/>
  <c r="K1906" i="1"/>
  <c r="L1906" i="1"/>
  <c r="K1907" i="1"/>
  <c r="L1907" i="1"/>
  <c r="K1908" i="1"/>
  <c r="L1908" i="1"/>
  <c r="K1909" i="1"/>
  <c r="L1909" i="1"/>
  <c r="K1910" i="1"/>
  <c r="L1910" i="1"/>
  <c r="K1911" i="1"/>
  <c r="L1911" i="1"/>
  <c r="K1912" i="1"/>
  <c r="L1912" i="1"/>
  <c r="K1913" i="1"/>
  <c r="L1913" i="1"/>
  <c r="D1913" i="1" s="1"/>
  <c r="K1914" i="1"/>
  <c r="L1914" i="1"/>
  <c r="D1914" i="1" s="1"/>
  <c r="K1915" i="1"/>
  <c r="L1915" i="1"/>
  <c r="D1915" i="1" s="1"/>
  <c r="K1916" i="1"/>
  <c r="L1916" i="1"/>
  <c r="K1917" i="1"/>
  <c r="L1917" i="1"/>
  <c r="K1918" i="1"/>
  <c r="L1918" i="1"/>
  <c r="K1919" i="1"/>
  <c r="L1919" i="1"/>
  <c r="K1920" i="1"/>
  <c r="L1920" i="1"/>
  <c r="K1921" i="1"/>
  <c r="L1921" i="1"/>
  <c r="K1922" i="1"/>
  <c r="L1922" i="1"/>
  <c r="K1923" i="1"/>
  <c r="L1923" i="1"/>
  <c r="K1924" i="1"/>
  <c r="L1924" i="1"/>
  <c r="K1925" i="1"/>
  <c r="L1925" i="1"/>
  <c r="K1926" i="1"/>
  <c r="L1926" i="1"/>
  <c r="K1927" i="1"/>
  <c r="L1927" i="1"/>
  <c r="D1927" i="1" s="1"/>
  <c r="K1928" i="1"/>
  <c r="L1928" i="1"/>
  <c r="D1928" i="1" s="1"/>
  <c r="K1929" i="1"/>
  <c r="L1929" i="1"/>
  <c r="D1929" i="1" s="1"/>
  <c r="K1930" i="1"/>
  <c r="L1930" i="1"/>
  <c r="K1931" i="1"/>
  <c r="L1931" i="1"/>
  <c r="K1932" i="1"/>
  <c r="L1932" i="1"/>
  <c r="D1932" i="1" s="1"/>
  <c r="K1933" i="1"/>
  <c r="L1933" i="1"/>
  <c r="D1933" i="1" s="1"/>
  <c r="K1934" i="1"/>
  <c r="L1934" i="1"/>
  <c r="D1934" i="1" s="1"/>
  <c r="K1935" i="1"/>
  <c r="L1935" i="1"/>
  <c r="K1936" i="1"/>
  <c r="L1936" i="1"/>
  <c r="K1937" i="1"/>
  <c r="L1937" i="1"/>
  <c r="K1938" i="1"/>
  <c r="L1938" i="1"/>
  <c r="K1939" i="1"/>
  <c r="L1939" i="1"/>
  <c r="K1940" i="1"/>
  <c r="L1940" i="1"/>
  <c r="D1940" i="1" s="1"/>
  <c r="K1941" i="1"/>
  <c r="L1941" i="1"/>
  <c r="K1942" i="1"/>
  <c r="L1942" i="1"/>
  <c r="K1943" i="1"/>
  <c r="L1943" i="1"/>
  <c r="K1944" i="1"/>
  <c r="L1944" i="1"/>
  <c r="D1944" i="1" s="1"/>
  <c r="K1945" i="1"/>
  <c r="L1945" i="1"/>
  <c r="K1946" i="1"/>
  <c r="L1946" i="1"/>
  <c r="K1947" i="1"/>
  <c r="L1947" i="1"/>
  <c r="K1948" i="1"/>
  <c r="L1948" i="1"/>
  <c r="K1949" i="1"/>
  <c r="L1949" i="1"/>
  <c r="K1950" i="1"/>
  <c r="L1950" i="1"/>
  <c r="K1951" i="1"/>
  <c r="L1951" i="1"/>
  <c r="K1952" i="1"/>
  <c r="L1952" i="1"/>
  <c r="K1953" i="1"/>
  <c r="L1953" i="1"/>
  <c r="K1954" i="1"/>
  <c r="L1954" i="1"/>
  <c r="K1955" i="1"/>
  <c r="L1955" i="1"/>
  <c r="K1956" i="1"/>
  <c r="L1956" i="1"/>
  <c r="D1956" i="1" s="1"/>
  <c r="K1957" i="1"/>
  <c r="L1957" i="1"/>
  <c r="D1957" i="1" s="1"/>
  <c r="K1958" i="1"/>
  <c r="L1958" i="1"/>
  <c r="K1959" i="1"/>
  <c r="L1959" i="1"/>
  <c r="D1959" i="1" s="1"/>
  <c r="K1960" i="1"/>
  <c r="L1960" i="1"/>
  <c r="K1961" i="1"/>
  <c r="L1961" i="1"/>
  <c r="K1962" i="1"/>
  <c r="L1962" i="1"/>
  <c r="K1963" i="1"/>
  <c r="L1963" i="1"/>
  <c r="K1964" i="1"/>
  <c r="L1964" i="1"/>
  <c r="D1964" i="1" s="1"/>
  <c r="K1965" i="1"/>
  <c r="L1965" i="1"/>
  <c r="K1966" i="1"/>
  <c r="L1966" i="1"/>
  <c r="K1967" i="1"/>
  <c r="L1967" i="1"/>
  <c r="K1968" i="1"/>
  <c r="L1968" i="1"/>
  <c r="K1969" i="1"/>
  <c r="L1969" i="1"/>
  <c r="K1970" i="1"/>
  <c r="L1970" i="1"/>
  <c r="K1971" i="1"/>
  <c r="L1971" i="1"/>
  <c r="K1972" i="1"/>
  <c r="L1972" i="1"/>
  <c r="D1972" i="1" s="1"/>
  <c r="K1973" i="1"/>
  <c r="L1973" i="1"/>
  <c r="K1974" i="1"/>
  <c r="L1974" i="1"/>
  <c r="K1975" i="1"/>
  <c r="L1975" i="1"/>
  <c r="K1976" i="1"/>
  <c r="L1976" i="1"/>
  <c r="K1977" i="1"/>
  <c r="L1977" i="1"/>
  <c r="K1978" i="1"/>
  <c r="L1978" i="1"/>
  <c r="K1979" i="1"/>
  <c r="L1979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H602" i="1"/>
  <c r="I602" i="1"/>
  <c r="H603" i="1"/>
  <c r="I603" i="1"/>
  <c r="H604" i="1"/>
  <c r="I604" i="1"/>
  <c r="H605" i="1"/>
  <c r="I605" i="1"/>
  <c r="H606" i="1"/>
  <c r="I606" i="1"/>
  <c r="H607" i="1"/>
  <c r="I607" i="1"/>
  <c r="H608" i="1"/>
  <c r="I608" i="1"/>
  <c r="H609" i="1"/>
  <c r="I609" i="1"/>
  <c r="H610" i="1"/>
  <c r="I610" i="1"/>
  <c r="H611" i="1"/>
  <c r="I611" i="1"/>
  <c r="H612" i="1"/>
  <c r="I612" i="1"/>
  <c r="H613" i="1"/>
  <c r="I613" i="1"/>
  <c r="H614" i="1"/>
  <c r="I614" i="1"/>
  <c r="H615" i="1"/>
  <c r="I615" i="1"/>
  <c r="H616" i="1"/>
  <c r="I616" i="1"/>
  <c r="H617" i="1"/>
  <c r="I617" i="1"/>
  <c r="H618" i="1"/>
  <c r="I618" i="1"/>
  <c r="H619" i="1"/>
  <c r="I619" i="1"/>
  <c r="H620" i="1"/>
  <c r="I620" i="1"/>
  <c r="H621" i="1"/>
  <c r="I621" i="1"/>
  <c r="H622" i="1"/>
  <c r="I622" i="1"/>
  <c r="H623" i="1"/>
  <c r="I623" i="1"/>
  <c r="H624" i="1"/>
  <c r="I624" i="1"/>
  <c r="H625" i="1"/>
  <c r="I625" i="1"/>
  <c r="H626" i="1"/>
  <c r="I626" i="1"/>
  <c r="H627" i="1"/>
  <c r="I627" i="1"/>
  <c r="H628" i="1"/>
  <c r="I628" i="1"/>
  <c r="H629" i="1"/>
  <c r="I629" i="1"/>
  <c r="H630" i="1"/>
  <c r="I630" i="1"/>
  <c r="H631" i="1"/>
  <c r="I631" i="1"/>
  <c r="H632" i="1"/>
  <c r="I632" i="1"/>
  <c r="H633" i="1"/>
  <c r="I633" i="1"/>
  <c r="H634" i="1"/>
  <c r="I634" i="1"/>
  <c r="H635" i="1"/>
  <c r="I635" i="1"/>
  <c r="H636" i="1"/>
  <c r="I636" i="1"/>
  <c r="H637" i="1"/>
  <c r="I637" i="1"/>
  <c r="H638" i="1"/>
  <c r="I638" i="1"/>
  <c r="H639" i="1"/>
  <c r="I639" i="1"/>
  <c r="H640" i="1"/>
  <c r="I640" i="1"/>
  <c r="H641" i="1"/>
  <c r="I641" i="1"/>
  <c r="H642" i="1"/>
  <c r="I642" i="1"/>
  <c r="H643" i="1"/>
  <c r="I643" i="1"/>
  <c r="H644" i="1"/>
  <c r="I644" i="1"/>
  <c r="H645" i="1"/>
  <c r="I645" i="1"/>
  <c r="H646" i="1"/>
  <c r="I646" i="1"/>
  <c r="H647" i="1"/>
  <c r="I647" i="1"/>
  <c r="H648" i="1"/>
  <c r="I648" i="1"/>
  <c r="H649" i="1"/>
  <c r="I649" i="1"/>
  <c r="H650" i="1"/>
  <c r="I650" i="1"/>
  <c r="H651" i="1"/>
  <c r="I651" i="1"/>
  <c r="H652" i="1"/>
  <c r="I652" i="1"/>
  <c r="H653" i="1"/>
  <c r="I653" i="1"/>
  <c r="H654" i="1"/>
  <c r="I654" i="1"/>
  <c r="H655" i="1"/>
  <c r="I655" i="1"/>
  <c r="H656" i="1"/>
  <c r="I656" i="1"/>
  <c r="H657" i="1"/>
  <c r="I657" i="1"/>
  <c r="H658" i="1"/>
  <c r="I658" i="1"/>
  <c r="H659" i="1"/>
  <c r="I659" i="1"/>
  <c r="H660" i="1"/>
  <c r="I660" i="1"/>
  <c r="H661" i="1"/>
  <c r="I661" i="1"/>
  <c r="H662" i="1"/>
  <c r="I662" i="1"/>
  <c r="H663" i="1"/>
  <c r="I663" i="1"/>
  <c r="H664" i="1"/>
  <c r="I664" i="1"/>
  <c r="H665" i="1"/>
  <c r="I665" i="1"/>
  <c r="H666" i="1"/>
  <c r="I666" i="1"/>
  <c r="H667" i="1"/>
  <c r="I667" i="1"/>
  <c r="H668" i="1"/>
  <c r="I668" i="1"/>
  <c r="H669" i="1"/>
  <c r="I669" i="1"/>
  <c r="H670" i="1"/>
  <c r="I670" i="1"/>
  <c r="H671" i="1"/>
  <c r="I671" i="1"/>
  <c r="H672" i="1"/>
  <c r="I672" i="1"/>
  <c r="H673" i="1"/>
  <c r="I673" i="1"/>
  <c r="H674" i="1"/>
  <c r="I674" i="1"/>
  <c r="H675" i="1"/>
  <c r="I675" i="1"/>
  <c r="H676" i="1"/>
  <c r="I676" i="1"/>
  <c r="H677" i="1"/>
  <c r="I677" i="1"/>
  <c r="H678" i="1"/>
  <c r="I678" i="1"/>
  <c r="H679" i="1"/>
  <c r="I679" i="1"/>
  <c r="H680" i="1"/>
  <c r="I680" i="1"/>
  <c r="H681" i="1"/>
  <c r="I681" i="1"/>
  <c r="H682" i="1"/>
  <c r="I682" i="1"/>
  <c r="H683" i="1"/>
  <c r="I683" i="1"/>
  <c r="H684" i="1"/>
  <c r="I684" i="1"/>
  <c r="H685" i="1"/>
  <c r="I685" i="1"/>
  <c r="H686" i="1"/>
  <c r="I686" i="1"/>
  <c r="H687" i="1"/>
  <c r="I687" i="1"/>
  <c r="H688" i="1"/>
  <c r="I688" i="1"/>
  <c r="H689" i="1"/>
  <c r="I689" i="1"/>
  <c r="H690" i="1"/>
  <c r="I690" i="1"/>
  <c r="H691" i="1"/>
  <c r="I691" i="1"/>
  <c r="H692" i="1"/>
  <c r="I692" i="1"/>
  <c r="H693" i="1"/>
  <c r="I693" i="1"/>
  <c r="H694" i="1"/>
  <c r="I694" i="1"/>
  <c r="H695" i="1"/>
  <c r="I695" i="1"/>
  <c r="H696" i="1"/>
  <c r="I696" i="1"/>
  <c r="H697" i="1"/>
  <c r="I697" i="1"/>
  <c r="H698" i="1"/>
  <c r="I698" i="1"/>
  <c r="H699" i="1"/>
  <c r="I699" i="1"/>
  <c r="H700" i="1"/>
  <c r="I700" i="1"/>
  <c r="H701" i="1"/>
  <c r="I701" i="1"/>
  <c r="H702" i="1"/>
  <c r="I702" i="1"/>
  <c r="H703" i="1"/>
  <c r="I703" i="1"/>
  <c r="H704" i="1"/>
  <c r="I704" i="1"/>
  <c r="H705" i="1"/>
  <c r="I705" i="1"/>
  <c r="H706" i="1"/>
  <c r="I706" i="1"/>
  <c r="H707" i="1"/>
  <c r="I707" i="1"/>
  <c r="H708" i="1"/>
  <c r="I708" i="1"/>
  <c r="H709" i="1"/>
  <c r="I709" i="1"/>
  <c r="H710" i="1"/>
  <c r="I710" i="1"/>
  <c r="H711" i="1"/>
  <c r="I711" i="1"/>
  <c r="H712" i="1"/>
  <c r="I712" i="1"/>
  <c r="H713" i="1"/>
  <c r="I713" i="1"/>
  <c r="H714" i="1"/>
  <c r="I714" i="1"/>
  <c r="H715" i="1"/>
  <c r="I715" i="1"/>
  <c r="H716" i="1"/>
  <c r="I716" i="1"/>
  <c r="H717" i="1"/>
  <c r="I717" i="1"/>
  <c r="H718" i="1"/>
  <c r="I718" i="1"/>
  <c r="H719" i="1"/>
  <c r="I719" i="1"/>
  <c r="H720" i="1"/>
  <c r="I720" i="1"/>
  <c r="H721" i="1"/>
  <c r="I721" i="1"/>
  <c r="H722" i="1"/>
  <c r="I722" i="1"/>
  <c r="H723" i="1"/>
  <c r="I723" i="1"/>
  <c r="H724" i="1"/>
  <c r="I724" i="1"/>
  <c r="H725" i="1"/>
  <c r="I725" i="1"/>
  <c r="H726" i="1"/>
  <c r="I726" i="1"/>
  <c r="H727" i="1"/>
  <c r="I727" i="1"/>
  <c r="H728" i="1"/>
  <c r="I728" i="1"/>
  <c r="H729" i="1"/>
  <c r="I729" i="1"/>
  <c r="H730" i="1"/>
  <c r="I730" i="1"/>
  <c r="H731" i="1"/>
  <c r="I731" i="1"/>
  <c r="H732" i="1"/>
  <c r="I732" i="1"/>
  <c r="H733" i="1"/>
  <c r="I733" i="1"/>
  <c r="H734" i="1"/>
  <c r="I734" i="1"/>
  <c r="H735" i="1"/>
  <c r="I735" i="1"/>
  <c r="H736" i="1"/>
  <c r="I736" i="1"/>
  <c r="H737" i="1"/>
  <c r="I737" i="1"/>
  <c r="H738" i="1"/>
  <c r="I738" i="1"/>
  <c r="H739" i="1"/>
  <c r="I739" i="1"/>
  <c r="H740" i="1"/>
  <c r="I740" i="1"/>
  <c r="H741" i="1"/>
  <c r="I741" i="1"/>
  <c r="H742" i="1"/>
  <c r="I742" i="1"/>
  <c r="H743" i="1"/>
  <c r="I743" i="1"/>
  <c r="H744" i="1"/>
  <c r="I744" i="1"/>
  <c r="H745" i="1"/>
  <c r="I745" i="1"/>
  <c r="H746" i="1"/>
  <c r="I746" i="1"/>
  <c r="H747" i="1"/>
  <c r="I747" i="1"/>
  <c r="H748" i="1"/>
  <c r="I748" i="1"/>
  <c r="H749" i="1"/>
  <c r="I749" i="1"/>
  <c r="H750" i="1"/>
  <c r="I750" i="1"/>
  <c r="H751" i="1"/>
  <c r="I751" i="1"/>
  <c r="H752" i="1"/>
  <c r="I752" i="1"/>
  <c r="H753" i="1"/>
  <c r="I753" i="1"/>
  <c r="H754" i="1"/>
  <c r="I754" i="1"/>
  <c r="H755" i="1"/>
  <c r="I755" i="1"/>
  <c r="H756" i="1"/>
  <c r="I756" i="1"/>
  <c r="H757" i="1"/>
  <c r="I757" i="1"/>
  <c r="H758" i="1"/>
  <c r="I758" i="1"/>
  <c r="H759" i="1"/>
  <c r="I759" i="1"/>
  <c r="H760" i="1"/>
  <c r="I760" i="1"/>
  <c r="H761" i="1"/>
  <c r="I761" i="1"/>
  <c r="H762" i="1"/>
  <c r="I762" i="1"/>
  <c r="H763" i="1"/>
  <c r="I763" i="1"/>
  <c r="H764" i="1"/>
  <c r="I764" i="1"/>
  <c r="H765" i="1"/>
  <c r="I765" i="1"/>
  <c r="H766" i="1"/>
  <c r="I766" i="1"/>
  <c r="H767" i="1"/>
  <c r="I767" i="1"/>
  <c r="H768" i="1"/>
  <c r="I768" i="1"/>
  <c r="H769" i="1"/>
  <c r="I769" i="1"/>
  <c r="H770" i="1"/>
  <c r="I770" i="1"/>
  <c r="H771" i="1"/>
  <c r="I771" i="1"/>
  <c r="H772" i="1"/>
  <c r="I772" i="1"/>
  <c r="H773" i="1"/>
  <c r="I773" i="1"/>
  <c r="H774" i="1"/>
  <c r="I774" i="1"/>
  <c r="H775" i="1"/>
  <c r="I775" i="1"/>
  <c r="H776" i="1"/>
  <c r="I776" i="1"/>
  <c r="H777" i="1"/>
  <c r="I777" i="1"/>
  <c r="H778" i="1"/>
  <c r="I778" i="1"/>
  <c r="H779" i="1"/>
  <c r="I779" i="1"/>
  <c r="H780" i="1"/>
  <c r="I780" i="1"/>
  <c r="H781" i="1"/>
  <c r="I781" i="1"/>
  <c r="H782" i="1"/>
  <c r="I782" i="1"/>
  <c r="H783" i="1"/>
  <c r="I783" i="1"/>
  <c r="H784" i="1"/>
  <c r="I784" i="1"/>
  <c r="H785" i="1"/>
  <c r="I785" i="1"/>
  <c r="H786" i="1"/>
  <c r="I786" i="1"/>
  <c r="H787" i="1"/>
  <c r="I787" i="1"/>
  <c r="H788" i="1"/>
  <c r="I788" i="1"/>
  <c r="H789" i="1"/>
  <c r="I789" i="1"/>
  <c r="H790" i="1"/>
  <c r="I790" i="1"/>
  <c r="H791" i="1"/>
  <c r="I791" i="1"/>
  <c r="H792" i="1"/>
  <c r="I792" i="1"/>
  <c r="H793" i="1"/>
  <c r="I793" i="1"/>
  <c r="H794" i="1"/>
  <c r="I794" i="1"/>
  <c r="H795" i="1"/>
  <c r="I795" i="1"/>
  <c r="H796" i="1"/>
  <c r="I796" i="1"/>
  <c r="H797" i="1"/>
  <c r="I797" i="1"/>
  <c r="H798" i="1"/>
  <c r="I798" i="1"/>
  <c r="H799" i="1"/>
  <c r="I799" i="1"/>
  <c r="H800" i="1"/>
  <c r="I800" i="1"/>
  <c r="H801" i="1"/>
  <c r="I801" i="1"/>
  <c r="H802" i="1"/>
  <c r="I802" i="1"/>
  <c r="H803" i="1"/>
  <c r="I803" i="1"/>
  <c r="H804" i="1"/>
  <c r="I804" i="1"/>
  <c r="H805" i="1"/>
  <c r="I805" i="1"/>
  <c r="H806" i="1"/>
  <c r="I806" i="1"/>
  <c r="H807" i="1"/>
  <c r="I807" i="1"/>
  <c r="H808" i="1"/>
  <c r="I808" i="1"/>
  <c r="H809" i="1"/>
  <c r="I809" i="1"/>
  <c r="H810" i="1"/>
  <c r="I810" i="1"/>
  <c r="H811" i="1"/>
  <c r="I811" i="1"/>
  <c r="H812" i="1"/>
  <c r="I812" i="1"/>
  <c r="H813" i="1"/>
  <c r="I813" i="1"/>
  <c r="H814" i="1"/>
  <c r="I814" i="1"/>
  <c r="H815" i="1"/>
  <c r="I815" i="1"/>
  <c r="H816" i="1"/>
  <c r="I816" i="1"/>
  <c r="H817" i="1"/>
  <c r="I817" i="1"/>
  <c r="H818" i="1"/>
  <c r="I818" i="1"/>
  <c r="H819" i="1"/>
  <c r="I819" i="1"/>
  <c r="H820" i="1"/>
  <c r="I820" i="1"/>
  <c r="H821" i="1"/>
  <c r="I821" i="1"/>
  <c r="H822" i="1"/>
  <c r="I822" i="1"/>
  <c r="H823" i="1"/>
  <c r="I823" i="1"/>
  <c r="H824" i="1"/>
  <c r="I824" i="1"/>
  <c r="H825" i="1"/>
  <c r="I825" i="1"/>
  <c r="H826" i="1"/>
  <c r="I826" i="1"/>
  <c r="H827" i="1"/>
  <c r="I827" i="1"/>
  <c r="H828" i="1"/>
  <c r="I828" i="1"/>
  <c r="H829" i="1"/>
  <c r="I829" i="1"/>
  <c r="H830" i="1"/>
  <c r="I830" i="1"/>
  <c r="H831" i="1"/>
  <c r="I831" i="1"/>
  <c r="H832" i="1"/>
  <c r="I832" i="1"/>
  <c r="H833" i="1"/>
  <c r="I833" i="1"/>
  <c r="H834" i="1"/>
  <c r="I834" i="1"/>
  <c r="H835" i="1"/>
  <c r="I835" i="1"/>
  <c r="H836" i="1"/>
  <c r="I836" i="1"/>
  <c r="H837" i="1"/>
  <c r="I837" i="1"/>
  <c r="H838" i="1"/>
  <c r="I838" i="1"/>
  <c r="H839" i="1"/>
  <c r="I839" i="1"/>
  <c r="H840" i="1"/>
  <c r="I840" i="1"/>
  <c r="H841" i="1"/>
  <c r="I841" i="1"/>
  <c r="H842" i="1"/>
  <c r="I842" i="1"/>
  <c r="H843" i="1"/>
  <c r="I843" i="1"/>
  <c r="H844" i="1"/>
  <c r="I844" i="1"/>
  <c r="H845" i="1"/>
  <c r="I845" i="1"/>
  <c r="H846" i="1"/>
  <c r="I846" i="1"/>
  <c r="H847" i="1"/>
  <c r="I847" i="1"/>
  <c r="H848" i="1"/>
  <c r="I848" i="1"/>
  <c r="H849" i="1"/>
  <c r="I849" i="1"/>
  <c r="H850" i="1"/>
  <c r="I850" i="1"/>
  <c r="H851" i="1"/>
  <c r="I851" i="1"/>
  <c r="H852" i="1"/>
  <c r="I852" i="1"/>
  <c r="H853" i="1"/>
  <c r="I853" i="1"/>
  <c r="H854" i="1"/>
  <c r="I854" i="1"/>
  <c r="H855" i="1"/>
  <c r="I855" i="1"/>
  <c r="H856" i="1"/>
  <c r="I856" i="1"/>
  <c r="H857" i="1"/>
  <c r="I857" i="1"/>
  <c r="H858" i="1"/>
  <c r="I858" i="1"/>
  <c r="H859" i="1"/>
  <c r="I859" i="1"/>
  <c r="H860" i="1"/>
  <c r="I860" i="1"/>
  <c r="H861" i="1"/>
  <c r="I861" i="1"/>
  <c r="H862" i="1"/>
  <c r="I862" i="1"/>
  <c r="H863" i="1"/>
  <c r="I863" i="1"/>
  <c r="H864" i="1"/>
  <c r="I864" i="1"/>
  <c r="H865" i="1"/>
  <c r="I865" i="1"/>
  <c r="H866" i="1"/>
  <c r="I866" i="1"/>
  <c r="H867" i="1"/>
  <c r="I867" i="1"/>
  <c r="H868" i="1"/>
  <c r="I868" i="1"/>
  <c r="H869" i="1"/>
  <c r="I869" i="1"/>
  <c r="H870" i="1"/>
  <c r="I870" i="1"/>
  <c r="H871" i="1"/>
  <c r="I871" i="1"/>
  <c r="H872" i="1"/>
  <c r="I872" i="1"/>
  <c r="H873" i="1"/>
  <c r="I873" i="1"/>
  <c r="H874" i="1"/>
  <c r="I874" i="1"/>
  <c r="H875" i="1"/>
  <c r="I875" i="1"/>
  <c r="H876" i="1"/>
  <c r="I876" i="1"/>
  <c r="H877" i="1"/>
  <c r="I877" i="1"/>
  <c r="H878" i="1"/>
  <c r="I878" i="1"/>
  <c r="H879" i="1"/>
  <c r="I879" i="1"/>
  <c r="H880" i="1"/>
  <c r="I880" i="1"/>
  <c r="H881" i="1"/>
  <c r="I881" i="1"/>
  <c r="H882" i="1"/>
  <c r="I882" i="1"/>
  <c r="H883" i="1"/>
  <c r="I883" i="1"/>
  <c r="H884" i="1"/>
  <c r="I884" i="1"/>
  <c r="H885" i="1"/>
  <c r="I885" i="1"/>
  <c r="H886" i="1"/>
  <c r="I886" i="1"/>
  <c r="H887" i="1"/>
  <c r="I887" i="1"/>
  <c r="H888" i="1"/>
  <c r="I888" i="1"/>
  <c r="H889" i="1"/>
  <c r="I889" i="1"/>
  <c r="H890" i="1"/>
  <c r="I890" i="1"/>
  <c r="H891" i="1"/>
  <c r="I891" i="1"/>
  <c r="H892" i="1"/>
  <c r="I892" i="1"/>
  <c r="H893" i="1"/>
  <c r="I893" i="1"/>
  <c r="H894" i="1"/>
  <c r="I894" i="1"/>
  <c r="H895" i="1"/>
  <c r="I895" i="1"/>
  <c r="H896" i="1"/>
  <c r="I896" i="1"/>
  <c r="H897" i="1"/>
  <c r="I897" i="1"/>
  <c r="H898" i="1"/>
  <c r="I898" i="1"/>
  <c r="H899" i="1"/>
  <c r="I899" i="1"/>
  <c r="H900" i="1"/>
  <c r="I900" i="1"/>
  <c r="H901" i="1"/>
  <c r="I901" i="1"/>
  <c r="H902" i="1"/>
  <c r="I902" i="1"/>
  <c r="H903" i="1"/>
  <c r="I903" i="1"/>
  <c r="H904" i="1"/>
  <c r="I904" i="1"/>
  <c r="H905" i="1"/>
  <c r="I905" i="1"/>
  <c r="H906" i="1"/>
  <c r="I906" i="1"/>
  <c r="H907" i="1"/>
  <c r="I907" i="1"/>
  <c r="H908" i="1"/>
  <c r="I908" i="1"/>
  <c r="H909" i="1"/>
  <c r="I909" i="1"/>
  <c r="H910" i="1"/>
  <c r="I910" i="1"/>
  <c r="H911" i="1"/>
  <c r="I911" i="1"/>
  <c r="H912" i="1"/>
  <c r="I912" i="1"/>
  <c r="H913" i="1"/>
  <c r="I913" i="1"/>
  <c r="H914" i="1"/>
  <c r="I914" i="1"/>
  <c r="H915" i="1"/>
  <c r="I915" i="1"/>
  <c r="H916" i="1"/>
  <c r="I916" i="1"/>
  <c r="H917" i="1"/>
  <c r="I917" i="1"/>
  <c r="H918" i="1"/>
  <c r="I918" i="1"/>
  <c r="H919" i="1"/>
  <c r="I919" i="1"/>
  <c r="H920" i="1"/>
  <c r="I920" i="1"/>
  <c r="H921" i="1"/>
  <c r="I921" i="1"/>
  <c r="H922" i="1"/>
  <c r="I922" i="1"/>
  <c r="H923" i="1"/>
  <c r="I923" i="1"/>
  <c r="H924" i="1"/>
  <c r="I924" i="1"/>
  <c r="H925" i="1"/>
  <c r="I925" i="1"/>
  <c r="H926" i="1"/>
  <c r="I926" i="1"/>
  <c r="H927" i="1"/>
  <c r="I927" i="1"/>
  <c r="H928" i="1"/>
  <c r="I928" i="1"/>
  <c r="H929" i="1"/>
  <c r="I929" i="1"/>
  <c r="H930" i="1"/>
  <c r="I930" i="1"/>
  <c r="H931" i="1"/>
  <c r="I931" i="1"/>
  <c r="H932" i="1"/>
  <c r="I932" i="1"/>
  <c r="H933" i="1"/>
  <c r="I933" i="1"/>
  <c r="H934" i="1"/>
  <c r="I934" i="1"/>
  <c r="H935" i="1"/>
  <c r="I935" i="1"/>
  <c r="H936" i="1"/>
  <c r="I936" i="1"/>
  <c r="H937" i="1"/>
  <c r="I937" i="1"/>
  <c r="H938" i="1"/>
  <c r="I938" i="1"/>
  <c r="H939" i="1"/>
  <c r="I939" i="1"/>
  <c r="H940" i="1"/>
  <c r="I940" i="1"/>
  <c r="H941" i="1"/>
  <c r="I941" i="1"/>
  <c r="H942" i="1"/>
  <c r="I942" i="1"/>
  <c r="H943" i="1"/>
  <c r="I943" i="1"/>
  <c r="H944" i="1"/>
  <c r="I944" i="1"/>
  <c r="H945" i="1"/>
  <c r="I945" i="1"/>
  <c r="H946" i="1"/>
  <c r="I946" i="1"/>
  <c r="H947" i="1"/>
  <c r="I947" i="1"/>
  <c r="H948" i="1"/>
  <c r="I948" i="1"/>
  <c r="H949" i="1"/>
  <c r="I949" i="1"/>
  <c r="H950" i="1"/>
  <c r="I950" i="1"/>
  <c r="H951" i="1"/>
  <c r="I951" i="1"/>
  <c r="H952" i="1"/>
  <c r="I952" i="1"/>
  <c r="H953" i="1"/>
  <c r="I953" i="1"/>
  <c r="H954" i="1"/>
  <c r="I954" i="1"/>
  <c r="H955" i="1"/>
  <c r="I955" i="1"/>
  <c r="H956" i="1"/>
  <c r="I956" i="1"/>
  <c r="H957" i="1"/>
  <c r="I957" i="1"/>
  <c r="H958" i="1"/>
  <c r="I958" i="1"/>
  <c r="H959" i="1"/>
  <c r="I959" i="1"/>
  <c r="H960" i="1"/>
  <c r="I960" i="1"/>
  <c r="H961" i="1"/>
  <c r="I961" i="1"/>
  <c r="H962" i="1"/>
  <c r="I962" i="1"/>
  <c r="H963" i="1"/>
  <c r="I963" i="1"/>
  <c r="H964" i="1"/>
  <c r="I964" i="1"/>
  <c r="H965" i="1"/>
  <c r="I965" i="1"/>
  <c r="H966" i="1"/>
  <c r="I966" i="1"/>
  <c r="H967" i="1"/>
  <c r="I967" i="1"/>
  <c r="H968" i="1"/>
  <c r="I968" i="1"/>
  <c r="H969" i="1"/>
  <c r="I969" i="1"/>
  <c r="H970" i="1"/>
  <c r="I970" i="1"/>
  <c r="H971" i="1"/>
  <c r="I971" i="1"/>
  <c r="H972" i="1"/>
  <c r="I972" i="1"/>
  <c r="H973" i="1"/>
  <c r="I973" i="1"/>
  <c r="H974" i="1"/>
  <c r="I974" i="1"/>
  <c r="H975" i="1"/>
  <c r="I975" i="1"/>
  <c r="H976" i="1"/>
  <c r="I976" i="1"/>
  <c r="H977" i="1"/>
  <c r="I977" i="1"/>
  <c r="H978" i="1"/>
  <c r="I978" i="1"/>
  <c r="H979" i="1"/>
  <c r="I979" i="1"/>
  <c r="H980" i="1"/>
  <c r="I980" i="1"/>
  <c r="H981" i="1"/>
  <c r="I981" i="1"/>
  <c r="H982" i="1"/>
  <c r="I982" i="1"/>
  <c r="H983" i="1"/>
  <c r="I983" i="1"/>
  <c r="H984" i="1"/>
  <c r="I984" i="1"/>
  <c r="H985" i="1"/>
  <c r="I985" i="1"/>
  <c r="H986" i="1"/>
  <c r="I986" i="1"/>
  <c r="H987" i="1"/>
  <c r="I987" i="1"/>
  <c r="H988" i="1"/>
  <c r="I988" i="1"/>
  <c r="H989" i="1"/>
  <c r="I989" i="1"/>
  <c r="H990" i="1"/>
  <c r="I990" i="1"/>
  <c r="H991" i="1"/>
  <c r="I991" i="1"/>
  <c r="H992" i="1"/>
  <c r="I992" i="1"/>
  <c r="H993" i="1"/>
  <c r="I993" i="1"/>
  <c r="H994" i="1"/>
  <c r="I994" i="1"/>
  <c r="H995" i="1"/>
  <c r="I995" i="1"/>
  <c r="H996" i="1"/>
  <c r="I996" i="1"/>
  <c r="H997" i="1"/>
  <c r="I997" i="1"/>
  <c r="H998" i="1"/>
  <c r="I998" i="1"/>
  <c r="H999" i="1"/>
  <c r="I999" i="1"/>
  <c r="H1000" i="1"/>
  <c r="I1000" i="1"/>
  <c r="H1001" i="1"/>
  <c r="I1001" i="1"/>
  <c r="H1002" i="1"/>
  <c r="I1002" i="1"/>
  <c r="H1003" i="1"/>
  <c r="I1003" i="1"/>
  <c r="H1004" i="1"/>
  <c r="I1004" i="1"/>
  <c r="H1005" i="1"/>
  <c r="I1005" i="1"/>
  <c r="H1006" i="1"/>
  <c r="I1006" i="1"/>
  <c r="H1007" i="1"/>
  <c r="I1007" i="1"/>
  <c r="H1008" i="1"/>
  <c r="I1008" i="1"/>
  <c r="H1009" i="1"/>
  <c r="I1009" i="1"/>
  <c r="H1010" i="1"/>
  <c r="I1010" i="1"/>
  <c r="H1011" i="1"/>
  <c r="I1011" i="1"/>
  <c r="H1012" i="1"/>
  <c r="I1012" i="1"/>
  <c r="H1013" i="1"/>
  <c r="I1013" i="1"/>
  <c r="H1014" i="1"/>
  <c r="I1014" i="1"/>
  <c r="H1015" i="1"/>
  <c r="I1015" i="1"/>
  <c r="H1016" i="1"/>
  <c r="I1016" i="1"/>
  <c r="H1017" i="1"/>
  <c r="I1017" i="1"/>
  <c r="H1018" i="1"/>
  <c r="I1018" i="1"/>
  <c r="H1019" i="1"/>
  <c r="I1019" i="1"/>
  <c r="H1020" i="1"/>
  <c r="I1020" i="1"/>
  <c r="H1021" i="1"/>
  <c r="I1021" i="1"/>
  <c r="H1022" i="1"/>
  <c r="I1022" i="1"/>
  <c r="H1023" i="1"/>
  <c r="I1023" i="1"/>
  <c r="H1024" i="1"/>
  <c r="I1024" i="1"/>
  <c r="H1025" i="1"/>
  <c r="I1025" i="1"/>
  <c r="H1026" i="1"/>
  <c r="I1026" i="1"/>
  <c r="H1027" i="1"/>
  <c r="I1027" i="1"/>
  <c r="H1028" i="1"/>
  <c r="I1028" i="1"/>
  <c r="H1029" i="1"/>
  <c r="I1029" i="1"/>
  <c r="H1030" i="1"/>
  <c r="I1030" i="1"/>
  <c r="H1031" i="1"/>
  <c r="I1031" i="1"/>
  <c r="H1032" i="1"/>
  <c r="I1032" i="1"/>
  <c r="H1033" i="1"/>
  <c r="I1033" i="1"/>
  <c r="H1034" i="1"/>
  <c r="I1034" i="1"/>
  <c r="H1035" i="1"/>
  <c r="I1035" i="1"/>
  <c r="H1036" i="1"/>
  <c r="I1036" i="1"/>
  <c r="H1037" i="1"/>
  <c r="I1037" i="1"/>
  <c r="H1038" i="1"/>
  <c r="I1038" i="1"/>
  <c r="H1039" i="1"/>
  <c r="I1039" i="1"/>
  <c r="H1040" i="1"/>
  <c r="I1040" i="1"/>
  <c r="H1041" i="1"/>
  <c r="I1041" i="1"/>
  <c r="H1042" i="1"/>
  <c r="I1042" i="1"/>
  <c r="H1043" i="1"/>
  <c r="I1043" i="1"/>
  <c r="H1044" i="1"/>
  <c r="I1044" i="1"/>
  <c r="H1045" i="1"/>
  <c r="I1045" i="1"/>
  <c r="H1046" i="1"/>
  <c r="I1046" i="1"/>
  <c r="H1047" i="1"/>
  <c r="I1047" i="1"/>
  <c r="H1048" i="1"/>
  <c r="I1048" i="1"/>
  <c r="H1049" i="1"/>
  <c r="I1049" i="1"/>
  <c r="H1050" i="1"/>
  <c r="I1050" i="1"/>
  <c r="H1051" i="1"/>
  <c r="I1051" i="1"/>
  <c r="H1052" i="1"/>
  <c r="I1052" i="1"/>
  <c r="H1053" i="1"/>
  <c r="I1053" i="1"/>
  <c r="H1054" i="1"/>
  <c r="I1054" i="1"/>
  <c r="H1055" i="1"/>
  <c r="I1055" i="1"/>
  <c r="H1056" i="1"/>
  <c r="I1056" i="1"/>
  <c r="H1057" i="1"/>
  <c r="I1057" i="1"/>
  <c r="H1058" i="1"/>
  <c r="I1058" i="1"/>
  <c r="H1059" i="1"/>
  <c r="I1059" i="1"/>
  <c r="H1060" i="1"/>
  <c r="I1060" i="1"/>
  <c r="H1061" i="1"/>
  <c r="I1061" i="1"/>
  <c r="H1062" i="1"/>
  <c r="I1062" i="1"/>
  <c r="H1063" i="1"/>
  <c r="I1063" i="1"/>
  <c r="H1064" i="1"/>
  <c r="I1064" i="1"/>
  <c r="H1065" i="1"/>
  <c r="I1065" i="1"/>
  <c r="H1066" i="1"/>
  <c r="I1066" i="1"/>
  <c r="H1067" i="1"/>
  <c r="I1067" i="1"/>
  <c r="H1068" i="1"/>
  <c r="I1068" i="1"/>
  <c r="H1069" i="1"/>
  <c r="I1069" i="1"/>
  <c r="H1070" i="1"/>
  <c r="I1070" i="1"/>
  <c r="H1071" i="1"/>
  <c r="I1071" i="1"/>
  <c r="H1072" i="1"/>
  <c r="I1072" i="1"/>
  <c r="H1073" i="1"/>
  <c r="I1073" i="1"/>
  <c r="H1074" i="1"/>
  <c r="I1074" i="1"/>
  <c r="H1075" i="1"/>
  <c r="I1075" i="1"/>
  <c r="H1076" i="1"/>
  <c r="I1076" i="1"/>
  <c r="H1077" i="1"/>
  <c r="I1077" i="1"/>
  <c r="H1078" i="1"/>
  <c r="I1078" i="1"/>
  <c r="H1079" i="1"/>
  <c r="I1079" i="1"/>
  <c r="H1080" i="1"/>
  <c r="I1080" i="1"/>
  <c r="H1081" i="1"/>
  <c r="I1081" i="1"/>
  <c r="H1082" i="1"/>
  <c r="I1082" i="1"/>
  <c r="H1083" i="1"/>
  <c r="I1083" i="1"/>
  <c r="H1084" i="1"/>
  <c r="I1084" i="1"/>
  <c r="H1085" i="1"/>
  <c r="I1085" i="1"/>
  <c r="H1086" i="1"/>
  <c r="I1086" i="1"/>
  <c r="H1087" i="1"/>
  <c r="I1087" i="1"/>
  <c r="H1088" i="1"/>
  <c r="I1088" i="1"/>
  <c r="H1089" i="1"/>
  <c r="I1089" i="1"/>
  <c r="H1090" i="1"/>
  <c r="I1090" i="1"/>
  <c r="H1091" i="1"/>
  <c r="I1091" i="1"/>
  <c r="H1092" i="1"/>
  <c r="I1092" i="1"/>
  <c r="H1093" i="1"/>
  <c r="I1093" i="1"/>
  <c r="H1094" i="1"/>
  <c r="I1094" i="1"/>
  <c r="H1095" i="1"/>
  <c r="I1095" i="1"/>
  <c r="H1096" i="1"/>
  <c r="I1096" i="1"/>
  <c r="H1097" i="1"/>
  <c r="I1097" i="1"/>
  <c r="H1098" i="1"/>
  <c r="I1098" i="1"/>
  <c r="H1099" i="1"/>
  <c r="I1099" i="1"/>
  <c r="H1100" i="1"/>
  <c r="I1100" i="1"/>
  <c r="H1101" i="1"/>
  <c r="I1101" i="1"/>
  <c r="H1102" i="1"/>
  <c r="I1102" i="1"/>
  <c r="H1103" i="1"/>
  <c r="I1103" i="1"/>
  <c r="H1104" i="1"/>
  <c r="I1104" i="1"/>
  <c r="H1105" i="1"/>
  <c r="I1105" i="1"/>
  <c r="H1106" i="1"/>
  <c r="I1106" i="1"/>
  <c r="H1107" i="1"/>
  <c r="I1107" i="1"/>
  <c r="H1108" i="1"/>
  <c r="I1108" i="1"/>
  <c r="H1109" i="1"/>
  <c r="I1109" i="1"/>
  <c r="H1110" i="1"/>
  <c r="I1110" i="1"/>
  <c r="H1111" i="1"/>
  <c r="I1111" i="1"/>
  <c r="H1112" i="1"/>
  <c r="I1112" i="1"/>
  <c r="H1113" i="1"/>
  <c r="I1113" i="1"/>
  <c r="H1114" i="1"/>
  <c r="I1114" i="1"/>
  <c r="H1115" i="1"/>
  <c r="I1115" i="1"/>
  <c r="H1116" i="1"/>
  <c r="I1116" i="1"/>
  <c r="H1117" i="1"/>
  <c r="I1117" i="1"/>
  <c r="H1118" i="1"/>
  <c r="I1118" i="1"/>
  <c r="H1119" i="1"/>
  <c r="I1119" i="1"/>
  <c r="H1120" i="1"/>
  <c r="I1120" i="1"/>
  <c r="H1121" i="1"/>
  <c r="I1121" i="1"/>
  <c r="H1122" i="1"/>
  <c r="I1122" i="1"/>
  <c r="H1123" i="1"/>
  <c r="I1123" i="1"/>
  <c r="H1124" i="1"/>
  <c r="I1124" i="1"/>
  <c r="H1125" i="1"/>
  <c r="I1125" i="1"/>
  <c r="H1126" i="1"/>
  <c r="I1126" i="1"/>
  <c r="H1127" i="1"/>
  <c r="I1127" i="1"/>
  <c r="H1128" i="1"/>
  <c r="I1128" i="1"/>
  <c r="H1129" i="1"/>
  <c r="I1129" i="1"/>
  <c r="H1130" i="1"/>
  <c r="I1130" i="1"/>
  <c r="H1131" i="1"/>
  <c r="I1131" i="1"/>
  <c r="H1132" i="1"/>
  <c r="I1132" i="1"/>
  <c r="H1133" i="1"/>
  <c r="I1133" i="1"/>
  <c r="H1134" i="1"/>
  <c r="I1134" i="1"/>
  <c r="H1135" i="1"/>
  <c r="I1135" i="1"/>
  <c r="H1136" i="1"/>
  <c r="I1136" i="1"/>
  <c r="H1137" i="1"/>
  <c r="I1137" i="1"/>
  <c r="H1138" i="1"/>
  <c r="I1138" i="1"/>
  <c r="H1139" i="1"/>
  <c r="I1139" i="1"/>
  <c r="H1140" i="1"/>
  <c r="I1140" i="1"/>
  <c r="H1141" i="1"/>
  <c r="I1141" i="1"/>
  <c r="H1142" i="1"/>
  <c r="I1142" i="1"/>
  <c r="H1143" i="1"/>
  <c r="I1143" i="1"/>
  <c r="H1144" i="1"/>
  <c r="I1144" i="1"/>
  <c r="H1145" i="1"/>
  <c r="I1145" i="1"/>
  <c r="H1146" i="1"/>
  <c r="I1146" i="1"/>
  <c r="H1147" i="1"/>
  <c r="I1147" i="1"/>
  <c r="H1148" i="1"/>
  <c r="I1148" i="1"/>
  <c r="H1149" i="1"/>
  <c r="I1149" i="1"/>
  <c r="H1150" i="1"/>
  <c r="I1150" i="1"/>
  <c r="H1151" i="1"/>
  <c r="I1151" i="1"/>
  <c r="H1152" i="1"/>
  <c r="I1152" i="1"/>
  <c r="H1153" i="1"/>
  <c r="I1153" i="1"/>
  <c r="H1154" i="1"/>
  <c r="I1154" i="1"/>
  <c r="H1155" i="1"/>
  <c r="I1155" i="1"/>
  <c r="H1156" i="1"/>
  <c r="I1156" i="1"/>
  <c r="H1157" i="1"/>
  <c r="I1157" i="1"/>
  <c r="H1158" i="1"/>
  <c r="I1158" i="1"/>
  <c r="H1159" i="1"/>
  <c r="I1159" i="1"/>
  <c r="H1160" i="1"/>
  <c r="I1160" i="1"/>
  <c r="H1161" i="1"/>
  <c r="I1161" i="1"/>
  <c r="H1162" i="1"/>
  <c r="I1162" i="1"/>
  <c r="H1163" i="1"/>
  <c r="I1163" i="1"/>
  <c r="H1164" i="1"/>
  <c r="I1164" i="1"/>
  <c r="H1165" i="1"/>
  <c r="I1165" i="1"/>
  <c r="H1166" i="1"/>
  <c r="I1166" i="1"/>
  <c r="H1167" i="1"/>
  <c r="I1167" i="1"/>
  <c r="H1168" i="1"/>
  <c r="I1168" i="1"/>
  <c r="H1169" i="1"/>
  <c r="I1169" i="1"/>
  <c r="H1170" i="1"/>
  <c r="I1170" i="1"/>
  <c r="H1171" i="1"/>
  <c r="I1171" i="1"/>
  <c r="H1172" i="1"/>
  <c r="I1172" i="1"/>
  <c r="H1173" i="1"/>
  <c r="I1173" i="1"/>
  <c r="H1174" i="1"/>
  <c r="I1174" i="1"/>
  <c r="H1175" i="1"/>
  <c r="I1175" i="1"/>
  <c r="H1176" i="1"/>
  <c r="I1176" i="1"/>
  <c r="H1177" i="1"/>
  <c r="I1177" i="1"/>
  <c r="H1178" i="1"/>
  <c r="I1178" i="1"/>
  <c r="H1179" i="1"/>
  <c r="I1179" i="1"/>
  <c r="H1180" i="1"/>
  <c r="I1180" i="1"/>
  <c r="H1181" i="1"/>
  <c r="I1181" i="1"/>
  <c r="H1182" i="1"/>
  <c r="I1182" i="1"/>
  <c r="H1183" i="1"/>
  <c r="I1183" i="1"/>
  <c r="H1184" i="1"/>
  <c r="I1184" i="1"/>
  <c r="H1185" i="1"/>
  <c r="I1185" i="1"/>
  <c r="H1186" i="1"/>
  <c r="I1186" i="1"/>
  <c r="H1187" i="1"/>
  <c r="I1187" i="1"/>
  <c r="H1188" i="1"/>
  <c r="I1188" i="1"/>
  <c r="H1189" i="1"/>
  <c r="I1189" i="1"/>
  <c r="H1190" i="1"/>
  <c r="I1190" i="1"/>
  <c r="H1191" i="1"/>
  <c r="I1191" i="1"/>
  <c r="H1192" i="1"/>
  <c r="I1192" i="1"/>
  <c r="H1193" i="1"/>
  <c r="I1193" i="1"/>
  <c r="H1194" i="1"/>
  <c r="I1194" i="1"/>
  <c r="H1195" i="1"/>
  <c r="I1195" i="1"/>
  <c r="H1196" i="1"/>
  <c r="I1196" i="1"/>
  <c r="H1197" i="1"/>
  <c r="I1197" i="1"/>
  <c r="H1198" i="1"/>
  <c r="I1198" i="1"/>
  <c r="H1199" i="1"/>
  <c r="I1199" i="1"/>
  <c r="H1200" i="1"/>
  <c r="I1200" i="1"/>
  <c r="H1201" i="1"/>
  <c r="I1201" i="1"/>
  <c r="H1202" i="1"/>
  <c r="I1202" i="1"/>
  <c r="H1203" i="1"/>
  <c r="I1203" i="1"/>
  <c r="H1204" i="1"/>
  <c r="I1204" i="1"/>
  <c r="H1205" i="1"/>
  <c r="I1205" i="1"/>
  <c r="H1206" i="1"/>
  <c r="I1206" i="1"/>
  <c r="H1207" i="1"/>
  <c r="I1207" i="1"/>
  <c r="H1208" i="1"/>
  <c r="I1208" i="1"/>
  <c r="H1209" i="1"/>
  <c r="I1209" i="1"/>
  <c r="H1210" i="1"/>
  <c r="I1210" i="1"/>
  <c r="H1211" i="1"/>
  <c r="I1211" i="1"/>
  <c r="H1212" i="1"/>
  <c r="I1212" i="1"/>
  <c r="H1213" i="1"/>
  <c r="I1213" i="1"/>
  <c r="H1214" i="1"/>
  <c r="I1214" i="1"/>
  <c r="H1215" i="1"/>
  <c r="I1215" i="1"/>
  <c r="H1216" i="1"/>
  <c r="I1216" i="1"/>
  <c r="H1217" i="1"/>
  <c r="I1217" i="1"/>
  <c r="H1218" i="1"/>
  <c r="I1218" i="1"/>
  <c r="H1219" i="1"/>
  <c r="I1219" i="1"/>
  <c r="H1220" i="1"/>
  <c r="I1220" i="1"/>
  <c r="H1221" i="1"/>
  <c r="I1221" i="1"/>
  <c r="H1222" i="1"/>
  <c r="I1222" i="1"/>
  <c r="H1223" i="1"/>
  <c r="I1223" i="1"/>
  <c r="H1224" i="1"/>
  <c r="I1224" i="1"/>
  <c r="H1225" i="1"/>
  <c r="I1225" i="1"/>
  <c r="H1226" i="1"/>
  <c r="I1226" i="1"/>
  <c r="H1227" i="1"/>
  <c r="I1227" i="1"/>
  <c r="H1228" i="1"/>
  <c r="I1228" i="1"/>
  <c r="H1229" i="1"/>
  <c r="I1229" i="1"/>
  <c r="H1230" i="1"/>
  <c r="I1230" i="1"/>
  <c r="H1231" i="1"/>
  <c r="I1231" i="1"/>
  <c r="H1232" i="1"/>
  <c r="I1232" i="1"/>
  <c r="H1233" i="1"/>
  <c r="I1233" i="1"/>
  <c r="H1234" i="1"/>
  <c r="I1234" i="1"/>
  <c r="H1235" i="1"/>
  <c r="I1235" i="1"/>
  <c r="H1236" i="1"/>
  <c r="I1236" i="1"/>
  <c r="H1237" i="1"/>
  <c r="I1237" i="1"/>
  <c r="H1238" i="1"/>
  <c r="I1238" i="1"/>
  <c r="H1239" i="1"/>
  <c r="I1239" i="1"/>
  <c r="H1240" i="1"/>
  <c r="I1240" i="1"/>
  <c r="H1241" i="1"/>
  <c r="I1241" i="1"/>
  <c r="H1242" i="1"/>
  <c r="I1242" i="1"/>
  <c r="H1243" i="1"/>
  <c r="I1243" i="1"/>
  <c r="H1244" i="1"/>
  <c r="I1244" i="1"/>
  <c r="H1245" i="1"/>
  <c r="I1245" i="1"/>
  <c r="H1246" i="1"/>
  <c r="I1246" i="1"/>
  <c r="H1247" i="1"/>
  <c r="I1247" i="1"/>
  <c r="H1248" i="1"/>
  <c r="I1248" i="1"/>
  <c r="H1249" i="1"/>
  <c r="I1249" i="1"/>
  <c r="H1250" i="1"/>
  <c r="I1250" i="1"/>
  <c r="H1251" i="1"/>
  <c r="I1251" i="1"/>
  <c r="H1252" i="1"/>
  <c r="I1252" i="1"/>
  <c r="H1253" i="1"/>
  <c r="I1253" i="1"/>
  <c r="H1254" i="1"/>
  <c r="I1254" i="1"/>
  <c r="H1255" i="1"/>
  <c r="I1255" i="1"/>
  <c r="H1256" i="1"/>
  <c r="I1256" i="1"/>
  <c r="H1257" i="1"/>
  <c r="I1257" i="1"/>
  <c r="H1258" i="1"/>
  <c r="I1258" i="1"/>
  <c r="H1259" i="1"/>
  <c r="I1259" i="1"/>
  <c r="H1260" i="1"/>
  <c r="I1260" i="1"/>
  <c r="H1261" i="1"/>
  <c r="I1261" i="1"/>
  <c r="H1262" i="1"/>
  <c r="I1262" i="1"/>
  <c r="H1263" i="1"/>
  <c r="I1263" i="1"/>
  <c r="H1264" i="1"/>
  <c r="I1264" i="1"/>
  <c r="H1265" i="1"/>
  <c r="I1265" i="1"/>
  <c r="H1266" i="1"/>
  <c r="I1266" i="1"/>
  <c r="H1267" i="1"/>
  <c r="I1267" i="1"/>
  <c r="H1268" i="1"/>
  <c r="I1268" i="1"/>
  <c r="H1269" i="1"/>
  <c r="I1269" i="1"/>
  <c r="H1270" i="1"/>
  <c r="I1270" i="1"/>
  <c r="H1271" i="1"/>
  <c r="I1271" i="1"/>
  <c r="H1272" i="1"/>
  <c r="I1272" i="1"/>
  <c r="H1273" i="1"/>
  <c r="I1273" i="1"/>
  <c r="H1274" i="1"/>
  <c r="I1274" i="1"/>
  <c r="H1275" i="1"/>
  <c r="I1275" i="1"/>
  <c r="H1276" i="1"/>
  <c r="I1276" i="1"/>
  <c r="H1277" i="1"/>
  <c r="I1277" i="1"/>
  <c r="H1278" i="1"/>
  <c r="I1278" i="1"/>
  <c r="H1279" i="1"/>
  <c r="I1279" i="1"/>
  <c r="H1280" i="1"/>
  <c r="I1280" i="1"/>
  <c r="H1281" i="1"/>
  <c r="I1281" i="1"/>
  <c r="H1282" i="1"/>
  <c r="I1282" i="1"/>
  <c r="H1283" i="1"/>
  <c r="I1283" i="1"/>
  <c r="H1284" i="1"/>
  <c r="I1284" i="1"/>
  <c r="H1285" i="1"/>
  <c r="I1285" i="1"/>
  <c r="H1286" i="1"/>
  <c r="I1286" i="1"/>
  <c r="H1287" i="1"/>
  <c r="I1287" i="1"/>
  <c r="H1288" i="1"/>
  <c r="I1288" i="1"/>
  <c r="H1289" i="1"/>
  <c r="I1289" i="1"/>
  <c r="H1290" i="1"/>
  <c r="I1290" i="1"/>
  <c r="H1291" i="1"/>
  <c r="I1291" i="1"/>
  <c r="H1292" i="1"/>
  <c r="I1292" i="1"/>
  <c r="H1293" i="1"/>
  <c r="I1293" i="1"/>
  <c r="H1294" i="1"/>
  <c r="I1294" i="1"/>
  <c r="H1295" i="1"/>
  <c r="I1295" i="1"/>
  <c r="H1296" i="1"/>
  <c r="I1296" i="1"/>
  <c r="H1297" i="1"/>
  <c r="I1297" i="1"/>
  <c r="H1298" i="1"/>
  <c r="I1298" i="1"/>
  <c r="H1299" i="1"/>
  <c r="I1299" i="1"/>
  <c r="H1300" i="1"/>
  <c r="I1300" i="1"/>
  <c r="H1301" i="1"/>
  <c r="I1301" i="1"/>
  <c r="H1302" i="1"/>
  <c r="I1302" i="1"/>
  <c r="H1303" i="1"/>
  <c r="I1303" i="1"/>
  <c r="H1304" i="1"/>
  <c r="I1304" i="1"/>
  <c r="H1305" i="1"/>
  <c r="I1305" i="1"/>
  <c r="H1306" i="1"/>
  <c r="I1306" i="1"/>
  <c r="H1307" i="1"/>
  <c r="I1307" i="1"/>
  <c r="H1308" i="1"/>
  <c r="I1308" i="1"/>
  <c r="H1309" i="1"/>
  <c r="I1309" i="1"/>
  <c r="H1310" i="1"/>
  <c r="I1310" i="1"/>
  <c r="H1311" i="1"/>
  <c r="I1311" i="1"/>
  <c r="H1312" i="1"/>
  <c r="I1312" i="1"/>
  <c r="H1313" i="1"/>
  <c r="I1313" i="1"/>
  <c r="H1314" i="1"/>
  <c r="I1314" i="1"/>
  <c r="H1315" i="1"/>
  <c r="I1315" i="1"/>
  <c r="H1316" i="1"/>
  <c r="I1316" i="1"/>
  <c r="H1317" i="1"/>
  <c r="I1317" i="1"/>
  <c r="H1318" i="1"/>
  <c r="I1318" i="1"/>
  <c r="H1319" i="1"/>
  <c r="I1319" i="1"/>
  <c r="H1320" i="1"/>
  <c r="I1320" i="1"/>
  <c r="H1321" i="1"/>
  <c r="I1321" i="1"/>
  <c r="H1322" i="1"/>
  <c r="I1322" i="1"/>
  <c r="H1323" i="1"/>
  <c r="I1323" i="1"/>
  <c r="H1324" i="1"/>
  <c r="I1324" i="1"/>
  <c r="H1325" i="1"/>
  <c r="I1325" i="1"/>
  <c r="H1326" i="1"/>
  <c r="I1326" i="1"/>
  <c r="H1327" i="1"/>
  <c r="I1327" i="1"/>
  <c r="H1328" i="1"/>
  <c r="I1328" i="1"/>
  <c r="H1329" i="1"/>
  <c r="I1329" i="1"/>
  <c r="H1330" i="1"/>
  <c r="I1330" i="1"/>
  <c r="H1331" i="1"/>
  <c r="I1331" i="1"/>
  <c r="H1332" i="1"/>
  <c r="I1332" i="1"/>
  <c r="H1333" i="1"/>
  <c r="I1333" i="1"/>
  <c r="H1334" i="1"/>
  <c r="I1334" i="1"/>
  <c r="H1335" i="1"/>
  <c r="I1335" i="1"/>
  <c r="H1336" i="1"/>
  <c r="I1336" i="1"/>
  <c r="H1337" i="1"/>
  <c r="I1337" i="1"/>
  <c r="H1338" i="1"/>
  <c r="I1338" i="1"/>
  <c r="H1339" i="1"/>
  <c r="I1339" i="1"/>
  <c r="H1340" i="1"/>
  <c r="I1340" i="1"/>
  <c r="H1341" i="1"/>
  <c r="I1341" i="1"/>
  <c r="H1342" i="1"/>
  <c r="I1342" i="1"/>
  <c r="H1343" i="1"/>
  <c r="I1343" i="1"/>
  <c r="H1344" i="1"/>
  <c r="I1344" i="1"/>
  <c r="H1345" i="1"/>
  <c r="I1345" i="1"/>
  <c r="H1346" i="1"/>
  <c r="I1346" i="1"/>
  <c r="H1347" i="1"/>
  <c r="I1347" i="1"/>
  <c r="H1348" i="1"/>
  <c r="I1348" i="1"/>
  <c r="H1349" i="1"/>
  <c r="I1349" i="1"/>
  <c r="H1350" i="1"/>
  <c r="I1350" i="1"/>
  <c r="H1351" i="1"/>
  <c r="I1351" i="1"/>
  <c r="H1352" i="1"/>
  <c r="I1352" i="1"/>
  <c r="H1353" i="1"/>
  <c r="I1353" i="1"/>
  <c r="H1354" i="1"/>
  <c r="I1354" i="1"/>
  <c r="H1355" i="1"/>
  <c r="I1355" i="1"/>
  <c r="H1356" i="1"/>
  <c r="I1356" i="1"/>
  <c r="H1357" i="1"/>
  <c r="I1357" i="1"/>
  <c r="H1358" i="1"/>
  <c r="I1358" i="1"/>
  <c r="H1359" i="1"/>
  <c r="I1359" i="1"/>
  <c r="H1360" i="1"/>
  <c r="I1360" i="1"/>
  <c r="H1361" i="1"/>
  <c r="I1361" i="1"/>
  <c r="H1362" i="1"/>
  <c r="I1362" i="1"/>
  <c r="H1363" i="1"/>
  <c r="I1363" i="1"/>
  <c r="H1364" i="1"/>
  <c r="I1364" i="1"/>
  <c r="H1365" i="1"/>
  <c r="I1365" i="1"/>
  <c r="H1366" i="1"/>
  <c r="I1366" i="1"/>
  <c r="H1367" i="1"/>
  <c r="I1367" i="1"/>
  <c r="H1368" i="1"/>
  <c r="I1368" i="1"/>
  <c r="H1369" i="1"/>
  <c r="I1369" i="1"/>
  <c r="H1370" i="1"/>
  <c r="I1370" i="1"/>
  <c r="H1371" i="1"/>
  <c r="I1371" i="1"/>
  <c r="H1372" i="1"/>
  <c r="I1372" i="1"/>
  <c r="H1373" i="1"/>
  <c r="I1373" i="1"/>
  <c r="H1374" i="1"/>
  <c r="I1374" i="1"/>
  <c r="H1375" i="1"/>
  <c r="I1375" i="1"/>
  <c r="H1376" i="1"/>
  <c r="I1376" i="1"/>
  <c r="H1377" i="1"/>
  <c r="I1377" i="1"/>
  <c r="H1378" i="1"/>
  <c r="I1378" i="1"/>
  <c r="H1379" i="1"/>
  <c r="I1379" i="1"/>
  <c r="H1380" i="1"/>
  <c r="I1380" i="1"/>
  <c r="H1381" i="1"/>
  <c r="I1381" i="1"/>
  <c r="H1382" i="1"/>
  <c r="I1382" i="1"/>
  <c r="H1383" i="1"/>
  <c r="I1383" i="1"/>
  <c r="H1384" i="1"/>
  <c r="I1384" i="1"/>
  <c r="H1385" i="1"/>
  <c r="I1385" i="1"/>
  <c r="H1386" i="1"/>
  <c r="I1386" i="1"/>
  <c r="H1387" i="1"/>
  <c r="I1387" i="1"/>
  <c r="H1388" i="1"/>
  <c r="I1388" i="1"/>
  <c r="H1389" i="1"/>
  <c r="I1389" i="1"/>
  <c r="H1390" i="1"/>
  <c r="I1390" i="1"/>
  <c r="H1391" i="1"/>
  <c r="I1391" i="1"/>
  <c r="H1392" i="1"/>
  <c r="I1392" i="1"/>
  <c r="H1393" i="1"/>
  <c r="I1393" i="1"/>
  <c r="H1394" i="1"/>
  <c r="I1394" i="1"/>
  <c r="H1395" i="1"/>
  <c r="I1395" i="1"/>
  <c r="H1396" i="1"/>
  <c r="I1396" i="1"/>
  <c r="H1397" i="1"/>
  <c r="I1397" i="1"/>
  <c r="H1398" i="1"/>
  <c r="I1398" i="1"/>
  <c r="H1399" i="1"/>
  <c r="I1399" i="1"/>
  <c r="H1400" i="1"/>
  <c r="I1400" i="1"/>
  <c r="H1401" i="1"/>
  <c r="I1401" i="1"/>
  <c r="H1402" i="1"/>
  <c r="I1402" i="1"/>
  <c r="H1403" i="1"/>
  <c r="I1403" i="1"/>
  <c r="H1404" i="1"/>
  <c r="I1404" i="1"/>
  <c r="H1405" i="1"/>
  <c r="I1405" i="1"/>
  <c r="H1406" i="1"/>
  <c r="I1406" i="1"/>
  <c r="H1407" i="1"/>
  <c r="I1407" i="1"/>
  <c r="H1408" i="1"/>
  <c r="I1408" i="1"/>
  <c r="H1409" i="1"/>
  <c r="I1409" i="1"/>
  <c r="H1410" i="1"/>
  <c r="I1410" i="1"/>
  <c r="H1411" i="1"/>
  <c r="I1411" i="1"/>
  <c r="H1412" i="1"/>
  <c r="I1412" i="1"/>
  <c r="H1413" i="1"/>
  <c r="I1413" i="1"/>
  <c r="H1414" i="1"/>
  <c r="I1414" i="1"/>
  <c r="H1415" i="1"/>
  <c r="I1415" i="1"/>
  <c r="H1416" i="1"/>
  <c r="I1416" i="1"/>
  <c r="H1417" i="1"/>
  <c r="I1417" i="1"/>
  <c r="H1418" i="1"/>
  <c r="I1418" i="1"/>
  <c r="H1419" i="1"/>
  <c r="I1419" i="1"/>
  <c r="H1420" i="1"/>
  <c r="I1420" i="1"/>
  <c r="H1421" i="1"/>
  <c r="I1421" i="1"/>
  <c r="H1422" i="1"/>
  <c r="I1422" i="1"/>
  <c r="H1423" i="1"/>
  <c r="I1423" i="1"/>
  <c r="H1424" i="1"/>
  <c r="I1424" i="1"/>
  <c r="H1425" i="1"/>
  <c r="I1425" i="1"/>
  <c r="H1426" i="1"/>
  <c r="I1426" i="1"/>
  <c r="H1427" i="1"/>
  <c r="I1427" i="1"/>
  <c r="H1428" i="1"/>
  <c r="I1428" i="1"/>
  <c r="H1429" i="1"/>
  <c r="I1429" i="1"/>
  <c r="H1430" i="1"/>
  <c r="I1430" i="1"/>
  <c r="H1431" i="1"/>
  <c r="I1431" i="1"/>
  <c r="H1432" i="1"/>
  <c r="I1432" i="1"/>
  <c r="H1433" i="1"/>
  <c r="I1433" i="1"/>
  <c r="H1434" i="1"/>
  <c r="I1434" i="1"/>
  <c r="H1435" i="1"/>
  <c r="I1435" i="1"/>
  <c r="H1436" i="1"/>
  <c r="I1436" i="1"/>
  <c r="H1437" i="1"/>
  <c r="I1437" i="1"/>
  <c r="H1438" i="1"/>
  <c r="I1438" i="1"/>
  <c r="H1439" i="1"/>
  <c r="I1439" i="1"/>
  <c r="H1440" i="1"/>
  <c r="I1440" i="1"/>
  <c r="H1441" i="1"/>
  <c r="I1441" i="1"/>
  <c r="H1442" i="1"/>
  <c r="I1442" i="1"/>
  <c r="H1443" i="1"/>
  <c r="I1443" i="1"/>
  <c r="H1444" i="1"/>
  <c r="I1444" i="1"/>
  <c r="H1445" i="1"/>
  <c r="I1445" i="1"/>
  <c r="H1446" i="1"/>
  <c r="I1446" i="1"/>
  <c r="H1447" i="1"/>
  <c r="I1447" i="1"/>
  <c r="H1448" i="1"/>
  <c r="I1448" i="1"/>
  <c r="H1449" i="1"/>
  <c r="I1449" i="1"/>
  <c r="H1450" i="1"/>
  <c r="I1450" i="1"/>
  <c r="H1451" i="1"/>
  <c r="I1451" i="1"/>
  <c r="H1452" i="1"/>
  <c r="I1452" i="1"/>
  <c r="H1453" i="1"/>
  <c r="I1453" i="1"/>
  <c r="H1454" i="1"/>
  <c r="I1454" i="1"/>
  <c r="H1455" i="1"/>
  <c r="I1455" i="1"/>
  <c r="H1456" i="1"/>
  <c r="I1456" i="1"/>
  <c r="H1457" i="1"/>
  <c r="I1457" i="1"/>
  <c r="H1458" i="1"/>
  <c r="I1458" i="1"/>
  <c r="H1459" i="1"/>
  <c r="I1459" i="1"/>
  <c r="H1460" i="1"/>
  <c r="I1460" i="1"/>
  <c r="H1461" i="1"/>
  <c r="I1461" i="1"/>
  <c r="H1462" i="1"/>
  <c r="I1462" i="1"/>
  <c r="H1463" i="1"/>
  <c r="I1463" i="1"/>
  <c r="H1464" i="1"/>
  <c r="I1464" i="1"/>
  <c r="H1465" i="1"/>
  <c r="I1465" i="1"/>
  <c r="H1466" i="1"/>
  <c r="I1466" i="1"/>
  <c r="H1467" i="1"/>
  <c r="I1467" i="1"/>
  <c r="H1468" i="1"/>
  <c r="I1468" i="1"/>
  <c r="H1469" i="1"/>
  <c r="I1469" i="1"/>
  <c r="H1470" i="1"/>
  <c r="I1470" i="1"/>
  <c r="H1471" i="1"/>
  <c r="I1471" i="1"/>
  <c r="H1472" i="1"/>
  <c r="I1472" i="1"/>
  <c r="H1473" i="1"/>
  <c r="I1473" i="1"/>
  <c r="H1474" i="1"/>
  <c r="I1474" i="1"/>
  <c r="H1475" i="1"/>
  <c r="I1475" i="1"/>
  <c r="H1476" i="1"/>
  <c r="I1476" i="1"/>
  <c r="H1477" i="1"/>
  <c r="I1477" i="1"/>
  <c r="H1478" i="1"/>
  <c r="I1478" i="1"/>
  <c r="H1479" i="1"/>
  <c r="I1479" i="1"/>
  <c r="H1480" i="1"/>
  <c r="I1480" i="1"/>
  <c r="H1481" i="1"/>
  <c r="I1481" i="1"/>
  <c r="H1482" i="1"/>
  <c r="I1482" i="1"/>
  <c r="H1483" i="1"/>
  <c r="I1483" i="1"/>
  <c r="H1484" i="1"/>
  <c r="I1484" i="1"/>
  <c r="H1485" i="1"/>
  <c r="I1485" i="1"/>
  <c r="H1486" i="1"/>
  <c r="I1486" i="1"/>
  <c r="H1487" i="1"/>
  <c r="I1487" i="1"/>
  <c r="H1488" i="1"/>
  <c r="I1488" i="1"/>
  <c r="H1489" i="1"/>
  <c r="I1489" i="1"/>
  <c r="H1490" i="1"/>
  <c r="I1490" i="1"/>
  <c r="H1491" i="1"/>
  <c r="I1491" i="1"/>
  <c r="H1492" i="1"/>
  <c r="I1492" i="1"/>
  <c r="H1493" i="1"/>
  <c r="I1493" i="1"/>
  <c r="H1494" i="1"/>
  <c r="I1494" i="1"/>
  <c r="H1495" i="1"/>
  <c r="I1495" i="1"/>
  <c r="H1496" i="1"/>
  <c r="I1496" i="1"/>
  <c r="H1497" i="1"/>
  <c r="I1497" i="1"/>
  <c r="H1498" i="1"/>
  <c r="I1498" i="1"/>
  <c r="H1499" i="1"/>
  <c r="I1499" i="1"/>
  <c r="H1500" i="1"/>
  <c r="I1500" i="1"/>
  <c r="H1501" i="1"/>
  <c r="I1501" i="1"/>
  <c r="H1502" i="1"/>
  <c r="I1502" i="1"/>
  <c r="H1503" i="1"/>
  <c r="I1503" i="1"/>
  <c r="H1504" i="1"/>
  <c r="I1504" i="1"/>
  <c r="H1505" i="1"/>
  <c r="I1505" i="1"/>
  <c r="H1506" i="1"/>
  <c r="I1506" i="1"/>
  <c r="H1507" i="1"/>
  <c r="I1507" i="1"/>
  <c r="H1508" i="1"/>
  <c r="I1508" i="1"/>
  <c r="H1509" i="1"/>
  <c r="I1509" i="1"/>
  <c r="H1510" i="1"/>
  <c r="I1510" i="1"/>
  <c r="H1511" i="1"/>
  <c r="I1511" i="1"/>
  <c r="H1512" i="1"/>
  <c r="I1512" i="1"/>
  <c r="H1513" i="1"/>
  <c r="I1513" i="1"/>
  <c r="H1514" i="1"/>
  <c r="I1514" i="1"/>
  <c r="H1515" i="1"/>
  <c r="I1515" i="1"/>
  <c r="H1516" i="1"/>
  <c r="I1516" i="1"/>
  <c r="H1517" i="1"/>
  <c r="I1517" i="1"/>
  <c r="H1518" i="1"/>
  <c r="I1518" i="1"/>
  <c r="H1519" i="1"/>
  <c r="I1519" i="1"/>
  <c r="H1520" i="1"/>
  <c r="I1520" i="1"/>
  <c r="H1521" i="1"/>
  <c r="I1521" i="1"/>
  <c r="H1522" i="1"/>
  <c r="I1522" i="1"/>
  <c r="H1523" i="1"/>
  <c r="I1523" i="1"/>
  <c r="H1524" i="1"/>
  <c r="I1524" i="1"/>
  <c r="H1525" i="1"/>
  <c r="I1525" i="1"/>
  <c r="H1526" i="1"/>
  <c r="I1526" i="1"/>
  <c r="H1527" i="1"/>
  <c r="I1527" i="1"/>
  <c r="H1528" i="1"/>
  <c r="I1528" i="1"/>
  <c r="H1529" i="1"/>
  <c r="I1529" i="1"/>
  <c r="H1530" i="1"/>
  <c r="I1530" i="1"/>
  <c r="H1531" i="1"/>
  <c r="I1531" i="1"/>
  <c r="H1532" i="1"/>
  <c r="I1532" i="1"/>
  <c r="H1533" i="1"/>
  <c r="I1533" i="1"/>
  <c r="H1534" i="1"/>
  <c r="I1534" i="1"/>
  <c r="H1535" i="1"/>
  <c r="I1535" i="1"/>
  <c r="H1536" i="1"/>
  <c r="I1536" i="1"/>
  <c r="H1537" i="1"/>
  <c r="I1537" i="1"/>
  <c r="H1538" i="1"/>
  <c r="I1538" i="1"/>
  <c r="H1539" i="1"/>
  <c r="I1539" i="1"/>
  <c r="H1540" i="1"/>
  <c r="I1540" i="1"/>
  <c r="H1541" i="1"/>
  <c r="I1541" i="1"/>
  <c r="H1542" i="1"/>
  <c r="I1542" i="1"/>
  <c r="H1543" i="1"/>
  <c r="I1543" i="1"/>
  <c r="H1544" i="1"/>
  <c r="I1544" i="1"/>
  <c r="H1545" i="1"/>
  <c r="I1545" i="1"/>
  <c r="H1546" i="1"/>
  <c r="I1546" i="1"/>
  <c r="H1547" i="1"/>
  <c r="I1547" i="1"/>
  <c r="H1548" i="1"/>
  <c r="I1548" i="1"/>
  <c r="H1549" i="1"/>
  <c r="I1549" i="1"/>
  <c r="H1550" i="1"/>
  <c r="I1550" i="1"/>
  <c r="H1551" i="1"/>
  <c r="I1551" i="1"/>
  <c r="H1552" i="1"/>
  <c r="I1552" i="1"/>
  <c r="H1553" i="1"/>
  <c r="I1553" i="1"/>
  <c r="H1554" i="1"/>
  <c r="I1554" i="1"/>
  <c r="H1555" i="1"/>
  <c r="I1555" i="1"/>
  <c r="H1556" i="1"/>
  <c r="I1556" i="1"/>
  <c r="H1557" i="1"/>
  <c r="I1557" i="1"/>
  <c r="H1558" i="1"/>
  <c r="I1558" i="1"/>
  <c r="H1559" i="1"/>
  <c r="I1559" i="1"/>
  <c r="H1560" i="1"/>
  <c r="I1560" i="1"/>
  <c r="H1561" i="1"/>
  <c r="I1561" i="1"/>
  <c r="H1562" i="1"/>
  <c r="I1562" i="1"/>
  <c r="H1563" i="1"/>
  <c r="I1563" i="1"/>
  <c r="H1564" i="1"/>
  <c r="I1564" i="1"/>
  <c r="H1565" i="1"/>
  <c r="I1565" i="1"/>
  <c r="H1566" i="1"/>
  <c r="I1566" i="1"/>
  <c r="H1567" i="1"/>
  <c r="I1567" i="1"/>
  <c r="H1568" i="1"/>
  <c r="I1568" i="1"/>
  <c r="H1569" i="1"/>
  <c r="I1569" i="1"/>
  <c r="H1570" i="1"/>
  <c r="I1570" i="1"/>
  <c r="H1571" i="1"/>
  <c r="I1571" i="1"/>
  <c r="H1572" i="1"/>
  <c r="I1572" i="1"/>
  <c r="H1573" i="1"/>
  <c r="I1573" i="1"/>
  <c r="H1574" i="1"/>
  <c r="I1574" i="1"/>
  <c r="H1575" i="1"/>
  <c r="I1575" i="1"/>
  <c r="H1576" i="1"/>
  <c r="I1576" i="1"/>
  <c r="H1577" i="1"/>
  <c r="I1577" i="1"/>
  <c r="H1578" i="1"/>
  <c r="I1578" i="1"/>
  <c r="H1579" i="1"/>
  <c r="I1579" i="1"/>
  <c r="H1580" i="1"/>
  <c r="I1580" i="1"/>
  <c r="H1581" i="1"/>
  <c r="I1581" i="1"/>
  <c r="H1582" i="1"/>
  <c r="I1582" i="1"/>
  <c r="H1583" i="1"/>
  <c r="I1583" i="1"/>
  <c r="H1584" i="1"/>
  <c r="I1584" i="1"/>
  <c r="H1585" i="1"/>
  <c r="I1585" i="1"/>
  <c r="H1586" i="1"/>
  <c r="I1586" i="1"/>
  <c r="H1587" i="1"/>
  <c r="I1587" i="1"/>
  <c r="H1588" i="1"/>
  <c r="I1588" i="1"/>
  <c r="H1589" i="1"/>
  <c r="I1589" i="1"/>
  <c r="H1590" i="1"/>
  <c r="I1590" i="1"/>
  <c r="H1591" i="1"/>
  <c r="I1591" i="1"/>
  <c r="H1592" i="1"/>
  <c r="I1592" i="1"/>
  <c r="H1593" i="1"/>
  <c r="I1593" i="1"/>
  <c r="H1594" i="1"/>
  <c r="I1594" i="1"/>
  <c r="H1595" i="1"/>
  <c r="I1595" i="1"/>
  <c r="H1596" i="1"/>
  <c r="I1596" i="1"/>
  <c r="H1597" i="1"/>
  <c r="I1597" i="1"/>
  <c r="H1598" i="1"/>
  <c r="I1598" i="1"/>
  <c r="H1599" i="1"/>
  <c r="I1599" i="1"/>
  <c r="H1600" i="1"/>
  <c r="I1600" i="1"/>
  <c r="H1601" i="1"/>
  <c r="I1601" i="1"/>
  <c r="H1602" i="1"/>
  <c r="I1602" i="1"/>
  <c r="H1603" i="1"/>
  <c r="I1603" i="1"/>
  <c r="H1604" i="1"/>
  <c r="I1604" i="1"/>
  <c r="H1605" i="1"/>
  <c r="I1605" i="1"/>
  <c r="H1606" i="1"/>
  <c r="I1606" i="1"/>
  <c r="H1607" i="1"/>
  <c r="I1607" i="1"/>
  <c r="H1608" i="1"/>
  <c r="I1608" i="1"/>
  <c r="H1609" i="1"/>
  <c r="I1609" i="1"/>
  <c r="H1610" i="1"/>
  <c r="I1610" i="1"/>
  <c r="H1611" i="1"/>
  <c r="I1611" i="1"/>
  <c r="H1612" i="1"/>
  <c r="I1612" i="1"/>
  <c r="H1613" i="1"/>
  <c r="I1613" i="1"/>
  <c r="H1614" i="1"/>
  <c r="I1614" i="1"/>
  <c r="H1615" i="1"/>
  <c r="I1615" i="1"/>
  <c r="H1616" i="1"/>
  <c r="I1616" i="1"/>
  <c r="H1617" i="1"/>
  <c r="I1617" i="1"/>
  <c r="H1618" i="1"/>
  <c r="I1618" i="1"/>
  <c r="H1619" i="1"/>
  <c r="I1619" i="1"/>
  <c r="H1620" i="1"/>
  <c r="I1620" i="1"/>
  <c r="H1621" i="1"/>
  <c r="I1621" i="1"/>
  <c r="H1622" i="1"/>
  <c r="I1622" i="1"/>
  <c r="H1623" i="1"/>
  <c r="I1623" i="1"/>
  <c r="H1624" i="1"/>
  <c r="I1624" i="1"/>
  <c r="H1625" i="1"/>
  <c r="I1625" i="1"/>
  <c r="H1626" i="1"/>
  <c r="I1626" i="1"/>
  <c r="H1627" i="1"/>
  <c r="I1627" i="1"/>
  <c r="H1628" i="1"/>
  <c r="I1628" i="1"/>
  <c r="H1629" i="1"/>
  <c r="I1629" i="1"/>
  <c r="H1630" i="1"/>
  <c r="I1630" i="1"/>
  <c r="H1631" i="1"/>
  <c r="I1631" i="1"/>
  <c r="H1632" i="1"/>
  <c r="I1632" i="1"/>
  <c r="H1633" i="1"/>
  <c r="I1633" i="1"/>
  <c r="H1634" i="1"/>
  <c r="I1634" i="1"/>
  <c r="H1635" i="1"/>
  <c r="I1635" i="1"/>
  <c r="H1636" i="1"/>
  <c r="I1636" i="1"/>
  <c r="H1637" i="1"/>
  <c r="I1637" i="1"/>
  <c r="H1638" i="1"/>
  <c r="I1638" i="1"/>
  <c r="H1639" i="1"/>
  <c r="I1639" i="1"/>
  <c r="H1640" i="1"/>
  <c r="I1640" i="1"/>
  <c r="H1641" i="1"/>
  <c r="I1641" i="1"/>
  <c r="H1642" i="1"/>
  <c r="I1642" i="1"/>
  <c r="H1643" i="1"/>
  <c r="I1643" i="1"/>
  <c r="H1644" i="1"/>
  <c r="I1644" i="1"/>
  <c r="H1645" i="1"/>
  <c r="I1645" i="1"/>
  <c r="H1646" i="1"/>
  <c r="I1646" i="1"/>
  <c r="H1647" i="1"/>
  <c r="I1647" i="1"/>
  <c r="H1648" i="1"/>
  <c r="I1648" i="1"/>
  <c r="H1649" i="1"/>
  <c r="I1649" i="1"/>
  <c r="H1650" i="1"/>
  <c r="I1650" i="1"/>
  <c r="H1651" i="1"/>
  <c r="I1651" i="1"/>
  <c r="H1652" i="1"/>
  <c r="I1652" i="1"/>
  <c r="H1653" i="1"/>
  <c r="I1653" i="1"/>
  <c r="H1654" i="1"/>
  <c r="I1654" i="1"/>
  <c r="H1655" i="1"/>
  <c r="I1655" i="1"/>
  <c r="H1656" i="1"/>
  <c r="I1656" i="1"/>
  <c r="H1657" i="1"/>
  <c r="I1657" i="1"/>
  <c r="H1658" i="1"/>
  <c r="I1658" i="1"/>
  <c r="H1659" i="1"/>
  <c r="I1659" i="1"/>
  <c r="H1660" i="1"/>
  <c r="I1660" i="1"/>
  <c r="H1661" i="1"/>
  <c r="I1661" i="1"/>
  <c r="H1662" i="1"/>
  <c r="I1662" i="1"/>
  <c r="H1663" i="1"/>
  <c r="I1663" i="1"/>
  <c r="H1664" i="1"/>
  <c r="I1664" i="1"/>
  <c r="H1665" i="1"/>
  <c r="I1665" i="1"/>
  <c r="H1666" i="1"/>
  <c r="I1666" i="1"/>
  <c r="H1667" i="1"/>
  <c r="I1667" i="1"/>
  <c r="H1668" i="1"/>
  <c r="I1668" i="1"/>
  <c r="H1669" i="1"/>
  <c r="I1669" i="1"/>
  <c r="H1670" i="1"/>
  <c r="I1670" i="1"/>
  <c r="H1671" i="1"/>
  <c r="I1671" i="1"/>
  <c r="H1672" i="1"/>
  <c r="I1672" i="1"/>
  <c r="H1673" i="1"/>
  <c r="I1673" i="1"/>
  <c r="H1674" i="1"/>
  <c r="I1674" i="1"/>
  <c r="H1675" i="1"/>
  <c r="I1675" i="1"/>
  <c r="H1676" i="1"/>
  <c r="I1676" i="1"/>
  <c r="H1677" i="1"/>
  <c r="I1677" i="1"/>
  <c r="H1678" i="1"/>
  <c r="I1678" i="1"/>
  <c r="H1679" i="1"/>
  <c r="I1679" i="1"/>
  <c r="H1680" i="1"/>
  <c r="I1680" i="1"/>
  <c r="H1681" i="1"/>
  <c r="I1681" i="1"/>
  <c r="H1682" i="1"/>
  <c r="I1682" i="1"/>
  <c r="H1683" i="1"/>
  <c r="I1683" i="1"/>
  <c r="H1684" i="1"/>
  <c r="I1684" i="1"/>
  <c r="H1685" i="1"/>
  <c r="I1685" i="1"/>
  <c r="H1686" i="1"/>
  <c r="I1686" i="1"/>
  <c r="H1687" i="1"/>
  <c r="I1687" i="1"/>
  <c r="H1688" i="1"/>
  <c r="I1688" i="1"/>
  <c r="H1689" i="1"/>
  <c r="I1689" i="1"/>
  <c r="H1690" i="1"/>
  <c r="I1690" i="1"/>
  <c r="H1691" i="1"/>
  <c r="I1691" i="1"/>
  <c r="H1692" i="1"/>
  <c r="I1692" i="1"/>
  <c r="H1693" i="1"/>
  <c r="I1693" i="1"/>
  <c r="H1694" i="1"/>
  <c r="I1694" i="1"/>
  <c r="H1695" i="1"/>
  <c r="I1695" i="1"/>
  <c r="H1696" i="1"/>
  <c r="I1696" i="1"/>
  <c r="H1697" i="1"/>
  <c r="I1697" i="1"/>
  <c r="H1698" i="1"/>
  <c r="I1698" i="1"/>
  <c r="H1699" i="1"/>
  <c r="I1699" i="1"/>
  <c r="H1700" i="1"/>
  <c r="I1700" i="1"/>
  <c r="H1701" i="1"/>
  <c r="I1701" i="1"/>
  <c r="H1702" i="1"/>
  <c r="I1702" i="1"/>
  <c r="H1703" i="1"/>
  <c r="I1703" i="1"/>
  <c r="H1704" i="1"/>
  <c r="I1704" i="1"/>
  <c r="H1705" i="1"/>
  <c r="I1705" i="1"/>
  <c r="H1706" i="1"/>
  <c r="I1706" i="1"/>
  <c r="H1707" i="1"/>
  <c r="I1707" i="1"/>
  <c r="H1708" i="1"/>
  <c r="I1708" i="1"/>
  <c r="H1709" i="1"/>
  <c r="I1709" i="1"/>
  <c r="H1710" i="1"/>
  <c r="I1710" i="1"/>
  <c r="H1711" i="1"/>
  <c r="I1711" i="1"/>
  <c r="H1712" i="1"/>
  <c r="I1712" i="1"/>
  <c r="H1713" i="1"/>
  <c r="I1713" i="1"/>
  <c r="H1714" i="1"/>
  <c r="I1714" i="1"/>
  <c r="H1715" i="1"/>
  <c r="I1715" i="1"/>
  <c r="H1716" i="1"/>
  <c r="I1716" i="1"/>
  <c r="H1717" i="1"/>
  <c r="I1717" i="1"/>
  <c r="H1718" i="1"/>
  <c r="I1718" i="1"/>
  <c r="H1719" i="1"/>
  <c r="I1719" i="1"/>
  <c r="H1720" i="1"/>
  <c r="I1720" i="1"/>
  <c r="H1721" i="1"/>
  <c r="I1721" i="1"/>
  <c r="H1722" i="1"/>
  <c r="I1722" i="1"/>
  <c r="H1723" i="1"/>
  <c r="I1723" i="1"/>
  <c r="H1724" i="1"/>
  <c r="I1724" i="1"/>
  <c r="H1725" i="1"/>
  <c r="I1725" i="1"/>
  <c r="H1726" i="1"/>
  <c r="I1726" i="1"/>
  <c r="H1727" i="1"/>
  <c r="I1727" i="1"/>
  <c r="H1728" i="1"/>
  <c r="I1728" i="1"/>
  <c r="H1729" i="1"/>
  <c r="I1729" i="1"/>
  <c r="H1730" i="1"/>
  <c r="I1730" i="1"/>
  <c r="H1731" i="1"/>
  <c r="I1731" i="1"/>
  <c r="H1732" i="1"/>
  <c r="I1732" i="1"/>
  <c r="H1733" i="1"/>
  <c r="I1733" i="1"/>
  <c r="H1734" i="1"/>
  <c r="I1734" i="1"/>
  <c r="H1735" i="1"/>
  <c r="I1735" i="1"/>
  <c r="H1736" i="1"/>
  <c r="I1736" i="1"/>
  <c r="H1737" i="1"/>
  <c r="I1737" i="1"/>
  <c r="H1738" i="1"/>
  <c r="I1738" i="1"/>
  <c r="H1739" i="1"/>
  <c r="I1739" i="1"/>
  <c r="H1740" i="1"/>
  <c r="I1740" i="1"/>
  <c r="H1741" i="1"/>
  <c r="I1741" i="1"/>
  <c r="H1742" i="1"/>
  <c r="I1742" i="1"/>
  <c r="H1743" i="1"/>
  <c r="I1743" i="1"/>
  <c r="H1744" i="1"/>
  <c r="I1744" i="1"/>
  <c r="H1745" i="1"/>
  <c r="I1745" i="1"/>
  <c r="H1746" i="1"/>
  <c r="I1746" i="1"/>
  <c r="H1747" i="1"/>
  <c r="I1747" i="1"/>
  <c r="H1748" i="1"/>
  <c r="I1748" i="1"/>
  <c r="H1749" i="1"/>
  <c r="I1749" i="1"/>
  <c r="H1750" i="1"/>
  <c r="I1750" i="1"/>
  <c r="H1751" i="1"/>
  <c r="I1751" i="1"/>
  <c r="H1752" i="1"/>
  <c r="I1752" i="1"/>
  <c r="H1753" i="1"/>
  <c r="I1753" i="1"/>
  <c r="H1754" i="1"/>
  <c r="I1754" i="1"/>
  <c r="H1755" i="1"/>
  <c r="I1755" i="1"/>
  <c r="H1756" i="1"/>
  <c r="I1756" i="1"/>
  <c r="H1757" i="1"/>
  <c r="I1757" i="1"/>
  <c r="H1758" i="1"/>
  <c r="I1758" i="1"/>
  <c r="H1759" i="1"/>
  <c r="I1759" i="1"/>
  <c r="H1760" i="1"/>
  <c r="I1760" i="1"/>
  <c r="H1761" i="1"/>
  <c r="I1761" i="1"/>
  <c r="H1762" i="1"/>
  <c r="I1762" i="1"/>
  <c r="H1763" i="1"/>
  <c r="I1763" i="1"/>
  <c r="H1764" i="1"/>
  <c r="I1764" i="1"/>
  <c r="H1765" i="1"/>
  <c r="I1765" i="1"/>
  <c r="H1766" i="1"/>
  <c r="I1766" i="1"/>
  <c r="H1767" i="1"/>
  <c r="I1767" i="1"/>
  <c r="H1768" i="1"/>
  <c r="I1768" i="1"/>
  <c r="H1769" i="1"/>
  <c r="I1769" i="1"/>
  <c r="H1770" i="1"/>
  <c r="I1770" i="1"/>
  <c r="H1771" i="1"/>
  <c r="I1771" i="1"/>
  <c r="H1772" i="1"/>
  <c r="I1772" i="1"/>
  <c r="H1773" i="1"/>
  <c r="I1773" i="1"/>
  <c r="H1774" i="1"/>
  <c r="I1774" i="1"/>
  <c r="H1775" i="1"/>
  <c r="I1775" i="1"/>
  <c r="H1776" i="1"/>
  <c r="I1776" i="1"/>
  <c r="H1777" i="1"/>
  <c r="I1777" i="1"/>
  <c r="H1778" i="1"/>
  <c r="I1778" i="1"/>
  <c r="H1779" i="1"/>
  <c r="I1779" i="1"/>
  <c r="H1780" i="1"/>
  <c r="I1780" i="1"/>
  <c r="H1781" i="1"/>
  <c r="I1781" i="1"/>
  <c r="H1782" i="1"/>
  <c r="I1782" i="1"/>
  <c r="H1783" i="1"/>
  <c r="I1783" i="1"/>
  <c r="H1784" i="1"/>
  <c r="I1784" i="1"/>
  <c r="H1785" i="1"/>
  <c r="I1785" i="1"/>
  <c r="H1786" i="1"/>
  <c r="I1786" i="1"/>
  <c r="H1787" i="1"/>
  <c r="I1787" i="1"/>
  <c r="H1788" i="1"/>
  <c r="I1788" i="1"/>
  <c r="H1789" i="1"/>
  <c r="I1789" i="1"/>
  <c r="H1790" i="1"/>
  <c r="I1790" i="1"/>
  <c r="H1791" i="1"/>
  <c r="I1791" i="1"/>
  <c r="H1792" i="1"/>
  <c r="I1792" i="1"/>
  <c r="H1793" i="1"/>
  <c r="I1793" i="1"/>
  <c r="H1794" i="1"/>
  <c r="I1794" i="1"/>
  <c r="H1795" i="1"/>
  <c r="I1795" i="1"/>
  <c r="H1796" i="1"/>
  <c r="I1796" i="1"/>
  <c r="H1797" i="1"/>
  <c r="I1797" i="1"/>
  <c r="H1798" i="1"/>
  <c r="I1798" i="1"/>
  <c r="H1799" i="1"/>
  <c r="I1799" i="1"/>
  <c r="H1800" i="1"/>
  <c r="I1800" i="1"/>
  <c r="H1801" i="1"/>
  <c r="I1801" i="1"/>
  <c r="H1802" i="1"/>
  <c r="I1802" i="1"/>
  <c r="H1803" i="1"/>
  <c r="I1803" i="1"/>
  <c r="H1804" i="1"/>
  <c r="I1804" i="1"/>
  <c r="H1805" i="1"/>
  <c r="I1805" i="1"/>
  <c r="H1806" i="1"/>
  <c r="I1806" i="1"/>
  <c r="H1807" i="1"/>
  <c r="I1807" i="1"/>
  <c r="H1808" i="1"/>
  <c r="I1808" i="1"/>
  <c r="H1809" i="1"/>
  <c r="I1809" i="1"/>
  <c r="H1810" i="1"/>
  <c r="I1810" i="1"/>
  <c r="H1811" i="1"/>
  <c r="I1811" i="1"/>
  <c r="H1812" i="1"/>
  <c r="I1812" i="1"/>
  <c r="H1813" i="1"/>
  <c r="I1813" i="1"/>
  <c r="H1814" i="1"/>
  <c r="I1814" i="1"/>
  <c r="H1815" i="1"/>
  <c r="I1815" i="1"/>
  <c r="H1816" i="1"/>
  <c r="I1816" i="1"/>
  <c r="H1817" i="1"/>
  <c r="I1817" i="1"/>
  <c r="H1818" i="1"/>
  <c r="I1818" i="1"/>
  <c r="H1819" i="1"/>
  <c r="I1819" i="1"/>
  <c r="H1820" i="1"/>
  <c r="I1820" i="1"/>
  <c r="H1821" i="1"/>
  <c r="I1821" i="1"/>
  <c r="H1822" i="1"/>
  <c r="I1822" i="1"/>
  <c r="H1823" i="1"/>
  <c r="I1823" i="1"/>
  <c r="H1824" i="1"/>
  <c r="I1824" i="1"/>
  <c r="H1825" i="1"/>
  <c r="I1825" i="1"/>
  <c r="H1826" i="1"/>
  <c r="I1826" i="1"/>
  <c r="H1827" i="1"/>
  <c r="I1827" i="1"/>
  <c r="H1828" i="1"/>
  <c r="I1828" i="1"/>
  <c r="H1829" i="1"/>
  <c r="I1829" i="1"/>
  <c r="H1830" i="1"/>
  <c r="I1830" i="1"/>
  <c r="H1831" i="1"/>
  <c r="I1831" i="1"/>
  <c r="H1832" i="1"/>
  <c r="I1832" i="1"/>
  <c r="H1833" i="1"/>
  <c r="I1833" i="1"/>
  <c r="H1834" i="1"/>
  <c r="I1834" i="1"/>
  <c r="H1835" i="1"/>
  <c r="I1835" i="1"/>
  <c r="H1836" i="1"/>
  <c r="I1836" i="1"/>
  <c r="H1837" i="1"/>
  <c r="I1837" i="1"/>
  <c r="H1838" i="1"/>
  <c r="I1838" i="1"/>
  <c r="H1839" i="1"/>
  <c r="I1839" i="1"/>
  <c r="H1840" i="1"/>
  <c r="I1840" i="1"/>
  <c r="H1841" i="1"/>
  <c r="I1841" i="1"/>
  <c r="H1842" i="1"/>
  <c r="I1842" i="1"/>
  <c r="H1843" i="1"/>
  <c r="I1843" i="1"/>
  <c r="H1844" i="1"/>
  <c r="I1844" i="1"/>
  <c r="H1845" i="1"/>
  <c r="I1845" i="1"/>
  <c r="H1846" i="1"/>
  <c r="I1846" i="1"/>
  <c r="H1847" i="1"/>
  <c r="I1847" i="1"/>
  <c r="H1848" i="1"/>
  <c r="I1848" i="1"/>
  <c r="H1849" i="1"/>
  <c r="I1849" i="1"/>
  <c r="H1850" i="1"/>
  <c r="I1850" i="1"/>
  <c r="H1851" i="1"/>
  <c r="I1851" i="1"/>
  <c r="H1852" i="1"/>
  <c r="I1852" i="1"/>
  <c r="H1853" i="1"/>
  <c r="I1853" i="1"/>
  <c r="H1854" i="1"/>
  <c r="I1854" i="1"/>
  <c r="H1855" i="1"/>
  <c r="I1855" i="1"/>
  <c r="H1856" i="1"/>
  <c r="I1856" i="1"/>
  <c r="H1857" i="1"/>
  <c r="I1857" i="1"/>
  <c r="H1858" i="1"/>
  <c r="I1858" i="1"/>
  <c r="H1859" i="1"/>
  <c r="I1859" i="1"/>
  <c r="H1860" i="1"/>
  <c r="I1860" i="1"/>
  <c r="H1861" i="1"/>
  <c r="I1861" i="1"/>
  <c r="H1862" i="1"/>
  <c r="I1862" i="1"/>
  <c r="H1863" i="1"/>
  <c r="I1863" i="1"/>
  <c r="H1864" i="1"/>
  <c r="I1864" i="1"/>
  <c r="H1865" i="1"/>
  <c r="I1865" i="1"/>
  <c r="H1866" i="1"/>
  <c r="I1866" i="1"/>
  <c r="H1867" i="1"/>
  <c r="I1867" i="1"/>
  <c r="H1868" i="1"/>
  <c r="I1868" i="1"/>
  <c r="H1869" i="1"/>
  <c r="I1869" i="1"/>
  <c r="H1870" i="1"/>
  <c r="I1870" i="1"/>
  <c r="H1871" i="1"/>
  <c r="I1871" i="1"/>
  <c r="H1872" i="1"/>
  <c r="I1872" i="1"/>
  <c r="H1873" i="1"/>
  <c r="I1873" i="1"/>
  <c r="H1874" i="1"/>
  <c r="I1874" i="1"/>
  <c r="H1875" i="1"/>
  <c r="I1875" i="1"/>
  <c r="H1876" i="1"/>
  <c r="I1876" i="1"/>
  <c r="H1877" i="1"/>
  <c r="I1877" i="1"/>
  <c r="H1878" i="1"/>
  <c r="I1878" i="1"/>
  <c r="H1879" i="1"/>
  <c r="I1879" i="1"/>
  <c r="H1880" i="1"/>
  <c r="I1880" i="1"/>
  <c r="H1881" i="1"/>
  <c r="I1881" i="1"/>
  <c r="H1882" i="1"/>
  <c r="I1882" i="1"/>
  <c r="H1883" i="1"/>
  <c r="I1883" i="1"/>
  <c r="H1884" i="1"/>
  <c r="I1884" i="1"/>
  <c r="H1885" i="1"/>
  <c r="I1885" i="1"/>
  <c r="H1886" i="1"/>
  <c r="I1886" i="1"/>
  <c r="H1887" i="1"/>
  <c r="I1887" i="1"/>
  <c r="H1888" i="1"/>
  <c r="I1888" i="1"/>
  <c r="H1889" i="1"/>
  <c r="I1889" i="1"/>
  <c r="H1890" i="1"/>
  <c r="I1890" i="1"/>
  <c r="H1891" i="1"/>
  <c r="I1891" i="1"/>
  <c r="H1892" i="1"/>
  <c r="I1892" i="1"/>
  <c r="H1893" i="1"/>
  <c r="I1893" i="1"/>
  <c r="H1894" i="1"/>
  <c r="I1894" i="1"/>
  <c r="H1895" i="1"/>
  <c r="I1895" i="1"/>
  <c r="H1896" i="1"/>
  <c r="I1896" i="1"/>
  <c r="H1897" i="1"/>
  <c r="I1897" i="1"/>
  <c r="H1898" i="1"/>
  <c r="I1898" i="1"/>
  <c r="H1899" i="1"/>
  <c r="I1899" i="1"/>
  <c r="H1900" i="1"/>
  <c r="I1900" i="1"/>
  <c r="H1901" i="1"/>
  <c r="I1901" i="1"/>
  <c r="H1902" i="1"/>
  <c r="I1902" i="1"/>
  <c r="H1903" i="1"/>
  <c r="I1903" i="1"/>
  <c r="H1904" i="1"/>
  <c r="I1904" i="1"/>
  <c r="H1905" i="1"/>
  <c r="I1905" i="1"/>
  <c r="H1906" i="1"/>
  <c r="I1906" i="1"/>
  <c r="H1907" i="1"/>
  <c r="I1907" i="1"/>
  <c r="H1908" i="1"/>
  <c r="I1908" i="1"/>
  <c r="H1909" i="1"/>
  <c r="I1909" i="1"/>
  <c r="H1910" i="1"/>
  <c r="I1910" i="1"/>
  <c r="H1911" i="1"/>
  <c r="I1911" i="1"/>
  <c r="H1912" i="1"/>
  <c r="I1912" i="1"/>
  <c r="H1913" i="1"/>
  <c r="I1913" i="1"/>
  <c r="H1914" i="1"/>
  <c r="I1914" i="1"/>
  <c r="H1915" i="1"/>
  <c r="I1915" i="1"/>
  <c r="H1916" i="1"/>
  <c r="I1916" i="1"/>
  <c r="H1917" i="1"/>
  <c r="I1917" i="1"/>
  <c r="H1918" i="1"/>
  <c r="I1918" i="1"/>
  <c r="H1919" i="1"/>
  <c r="I1919" i="1"/>
  <c r="H1920" i="1"/>
  <c r="I1920" i="1"/>
  <c r="H1921" i="1"/>
  <c r="I1921" i="1"/>
  <c r="H1922" i="1"/>
  <c r="I1922" i="1"/>
  <c r="H1923" i="1"/>
  <c r="I1923" i="1"/>
  <c r="H1924" i="1"/>
  <c r="I1924" i="1"/>
  <c r="H1925" i="1"/>
  <c r="I1925" i="1"/>
  <c r="H1926" i="1"/>
  <c r="I1926" i="1"/>
  <c r="H1927" i="1"/>
  <c r="I1927" i="1"/>
  <c r="H1928" i="1"/>
  <c r="I1928" i="1"/>
  <c r="H1929" i="1"/>
  <c r="I1929" i="1"/>
  <c r="H1930" i="1"/>
  <c r="I1930" i="1"/>
  <c r="H1931" i="1"/>
  <c r="I1931" i="1"/>
  <c r="H1932" i="1"/>
  <c r="I1932" i="1"/>
  <c r="H1933" i="1"/>
  <c r="I1933" i="1"/>
  <c r="H1934" i="1"/>
  <c r="I1934" i="1"/>
  <c r="H1935" i="1"/>
  <c r="I1935" i="1"/>
  <c r="H1936" i="1"/>
  <c r="I1936" i="1"/>
  <c r="H1937" i="1"/>
  <c r="I1937" i="1"/>
  <c r="H1938" i="1"/>
  <c r="I1938" i="1"/>
  <c r="H1939" i="1"/>
  <c r="I1939" i="1"/>
  <c r="H1940" i="1"/>
  <c r="I1940" i="1"/>
  <c r="H1941" i="1"/>
  <c r="I1941" i="1"/>
  <c r="H1942" i="1"/>
  <c r="I1942" i="1"/>
  <c r="H1943" i="1"/>
  <c r="I1943" i="1"/>
  <c r="H1944" i="1"/>
  <c r="I1944" i="1"/>
  <c r="H1945" i="1"/>
  <c r="I1945" i="1"/>
  <c r="H1946" i="1"/>
  <c r="I1946" i="1"/>
  <c r="H1947" i="1"/>
  <c r="I1947" i="1"/>
  <c r="H1948" i="1"/>
  <c r="I1948" i="1"/>
  <c r="H1949" i="1"/>
  <c r="I1949" i="1"/>
  <c r="H1950" i="1"/>
  <c r="I1950" i="1"/>
  <c r="H1951" i="1"/>
  <c r="I1951" i="1"/>
  <c r="H1952" i="1"/>
  <c r="I1952" i="1"/>
  <c r="H1953" i="1"/>
  <c r="I1953" i="1"/>
  <c r="H1954" i="1"/>
  <c r="I1954" i="1"/>
  <c r="H1955" i="1"/>
  <c r="I1955" i="1"/>
  <c r="H1956" i="1"/>
  <c r="I1956" i="1"/>
  <c r="H1957" i="1"/>
  <c r="I1957" i="1"/>
  <c r="H1958" i="1"/>
  <c r="I1958" i="1"/>
  <c r="H1959" i="1"/>
  <c r="I1959" i="1"/>
  <c r="H1960" i="1"/>
  <c r="I1960" i="1"/>
  <c r="H1961" i="1"/>
  <c r="I1961" i="1"/>
  <c r="H1962" i="1"/>
  <c r="I1962" i="1"/>
  <c r="H1963" i="1"/>
  <c r="I1963" i="1"/>
  <c r="H1964" i="1"/>
  <c r="I1964" i="1"/>
  <c r="H1965" i="1"/>
  <c r="I1965" i="1"/>
  <c r="H1966" i="1"/>
  <c r="I1966" i="1"/>
  <c r="H1967" i="1"/>
  <c r="I1967" i="1"/>
  <c r="H1968" i="1"/>
  <c r="I1968" i="1"/>
  <c r="H1969" i="1"/>
  <c r="I1969" i="1"/>
  <c r="H1970" i="1"/>
  <c r="I1970" i="1"/>
  <c r="H1971" i="1"/>
  <c r="I1971" i="1"/>
  <c r="H1972" i="1"/>
  <c r="I1972" i="1"/>
  <c r="H1973" i="1"/>
  <c r="I1973" i="1"/>
  <c r="H1974" i="1"/>
  <c r="I1974" i="1"/>
  <c r="H1975" i="1"/>
  <c r="I1975" i="1"/>
  <c r="H1976" i="1"/>
  <c r="I1976" i="1"/>
  <c r="H1977" i="1"/>
  <c r="I1977" i="1"/>
  <c r="H1978" i="1"/>
  <c r="I1978" i="1"/>
  <c r="H1979" i="1"/>
  <c r="I1979" i="1"/>
  <c r="L2" i="1"/>
  <c r="K2" i="1"/>
  <c r="I2" i="1"/>
  <c r="H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2" i="1"/>
  <c r="C2035" i="1" l="1"/>
  <c r="C2003" i="1"/>
  <c r="C2050" i="1"/>
  <c r="C2010" i="1"/>
  <c r="C2039" i="1"/>
  <c r="C2036" i="1"/>
  <c r="C2009" i="1"/>
  <c r="C2028" i="1"/>
  <c r="C2015" i="1"/>
  <c r="AF2007" i="1"/>
  <c r="AG2007" i="1" s="1"/>
  <c r="AF2043" i="1"/>
  <c r="AG2043" i="1" s="1"/>
  <c r="AF2003" i="1"/>
  <c r="AG2003" i="1" s="1"/>
  <c r="C2042" i="1"/>
  <c r="C2006" i="1"/>
  <c r="C2040" i="1"/>
  <c r="C2026" i="1"/>
  <c r="C2007" i="1"/>
  <c r="C2047" i="1"/>
  <c r="AF2044" i="1"/>
  <c r="AG2044" i="1" s="1"/>
  <c r="C2013" i="1"/>
  <c r="C2054" i="1"/>
  <c r="AJ1999" i="1"/>
  <c r="AK1999" i="1" s="1"/>
  <c r="AF2031" i="1"/>
  <c r="AG2031" i="1" s="1"/>
  <c r="AF2036" i="1"/>
  <c r="AG2036" i="1" s="1"/>
  <c r="AF2041" i="1"/>
  <c r="AG2041" i="1" s="1"/>
  <c r="AF2042" i="1"/>
  <c r="AG2042" i="1" s="1"/>
  <c r="AF2030" i="1"/>
  <c r="AG2030" i="1" s="1"/>
  <c r="C2031" i="1"/>
  <c r="C2046" i="1"/>
  <c r="AF2028" i="1"/>
  <c r="AG2028" i="1" s="1"/>
  <c r="AF2033" i="1"/>
  <c r="AG2033" i="1" s="1"/>
  <c r="AF2038" i="1"/>
  <c r="AG2038" i="1" s="1"/>
  <c r="AF2051" i="1"/>
  <c r="AG2051" i="1" s="1"/>
  <c r="C2014" i="1"/>
  <c r="AF2034" i="1"/>
  <c r="AG2034" i="1" s="1"/>
  <c r="C2041" i="1"/>
  <c r="AF2026" i="1"/>
  <c r="AG2026" i="1" s="1"/>
  <c r="AF2039" i="1"/>
  <c r="AG2039" i="1" s="1"/>
  <c r="B2051" i="1"/>
  <c r="C2051" i="1" s="1"/>
  <c r="B2044" i="1"/>
  <c r="C2044" i="1" s="1"/>
  <c r="C2049" i="1"/>
  <c r="B2034" i="1"/>
  <c r="C2034" i="1" s="1"/>
  <c r="AF2049" i="1"/>
  <c r="AG2049" i="1" s="1"/>
  <c r="AF2025" i="1"/>
  <c r="AG2025" i="1" s="1"/>
  <c r="AF2052" i="1"/>
  <c r="AG2052" i="1" s="1"/>
  <c r="AA1998" i="1"/>
  <c r="B1998" i="1" s="1"/>
  <c r="AD1990" i="1"/>
  <c r="AF2009" i="1"/>
  <c r="AG2009" i="1" s="1"/>
  <c r="AF2050" i="1"/>
  <c r="AG2050" i="1" s="1"/>
  <c r="C2008" i="1"/>
  <c r="AF2035" i="1"/>
  <c r="AG2035" i="1" s="1"/>
  <c r="AC1997" i="1"/>
  <c r="AF2040" i="1"/>
  <c r="AG2040" i="1" s="1"/>
  <c r="AF2010" i="1"/>
  <c r="AG2010" i="1" s="1"/>
  <c r="B2045" i="1"/>
  <c r="C2045" i="1" s="1"/>
  <c r="AF2045" i="1"/>
  <c r="AG2045" i="1" s="1"/>
  <c r="B2027" i="1"/>
  <c r="C2027" i="1" s="1"/>
  <c r="AF2027" i="1"/>
  <c r="AG2027" i="1" s="1"/>
  <c r="AF2021" i="1"/>
  <c r="AG2021" i="1" s="1"/>
  <c r="AF2013" i="1"/>
  <c r="AG2013" i="1" s="1"/>
  <c r="AD1989" i="1"/>
  <c r="AF2016" i="1"/>
  <c r="AG2016" i="1" s="1"/>
  <c r="B2016" i="1"/>
  <c r="C2016" i="1" s="1"/>
  <c r="AF2004" i="1"/>
  <c r="AG2004" i="1" s="1"/>
  <c r="O1996" i="1"/>
  <c r="AA1988" i="1"/>
  <c r="B1988" i="1" s="1"/>
  <c r="O1980" i="1"/>
  <c r="B2004" i="1"/>
  <c r="C2004" i="1" s="1"/>
  <c r="AF2053" i="1"/>
  <c r="AG2053" i="1" s="1"/>
  <c r="B2053" i="1"/>
  <c r="C2053" i="1" s="1"/>
  <c r="AF2047" i="1"/>
  <c r="AG2047" i="1" s="1"/>
  <c r="AF2017" i="1"/>
  <c r="AG2017" i="1" s="1"/>
  <c r="B2017" i="1"/>
  <c r="C2017" i="1" s="1"/>
  <c r="AF2048" i="1"/>
  <c r="AG2048" i="1" s="1"/>
  <c r="B2048" i="1"/>
  <c r="C2048" i="1" s="1"/>
  <c r="AE1989" i="1"/>
  <c r="O1995" i="1"/>
  <c r="B2033" i="1"/>
  <c r="C2033" i="1" s="1"/>
  <c r="AF2006" i="1"/>
  <c r="AG2006" i="1" s="1"/>
  <c r="AF2005" i="1"/>
  <c r="AG2005" i="1" s="1"/>
  <c r="B2005" i="1"/>
  <c r="C2005" i="1" s="1"/>
  <c r="AF2008" i="1"/>
  <c r="AG2008" i="1" s="1"/>
  <c r="AF2012" i="1"/>
  <c r="AG2012" i="1" s="1"/>
  <c r="AF2037" i="1"/>
  <c r="AG2037" i="1" s="1"/>
  <c r="B2037" i="1"/>
  <c r="C2037" i="1" s="1"/>
  <c r="AF2019" i="1"/>
  <c r="AG2019" i="1" s="1"/>
  <c r="B2019" i="1"/>
  <c r="C2019" i="1" s="1"/>
  <c r="AF2018" i="1"/>
  <c r="AG2018" i="1" s="1"/>
  <c r="B2018" i="1"/>
  <c r="C2018" i="1" s="1"/>
  <c r="AF2023" i="1"/>
  <c r="AG2023" i="1" s="1"/>
  <c r="AF2020" i="1"/>
  <c r="AG2020" i="1" s="1"/>
  <c r="B2023" i="1"/>
  <c r="C2023" i="1" s="1"/>
  <c r="AF2002" i="1"/>
  <c r="AG2002" i="1" s="1"/>
  <c r="B2020" i="1"/>
  <c r="C2020" i="1" s="1"/>
  <c r="AE1996" i="1"/>
  <c r="B2024" i="1"/>
  <c r="C2024" i="1" s="1"/>
  <c r="AF2024" i="1"/>
  <c r="AG2024" i="1" s="1"/>
  <c r="B2002" i="1"/>
  <c r="C2002" i="1" s="1"/>
  <c r="B2032" i="1"/>
  <c r="C2032" i="1" s="1"/>
  <c r="AF2032" i="1"/>
  <c r="AG2032" i="1" s="1"/>
  <c r="AF2015" i="1"/>
  <c r="AG2015" i="1" s="1"/>
  <c r="B2029" i="1"/>
  <c r="C2029" i="1" s="1"/>
  <c r="AF2029" i="1"/>
  <c r="AG2029" i="1" s="1"/>
  <c r="AF2014" i="1"/>
  <c r="AG2014" i="1" s="1"/>
  <c r="AF2011" i="1"/>
  <c r="AG2011" i="1" s="1"/>
  <c r="B2011" i="1"/>
  <c r="C2011" i="1" s="1"/>
  <c r="AF2054" i="1"/>
  <c r="AG2054" i="1" s="1"/>
  <c r="AF2022" i="1"/>
  <c r="AG2022" i="1" s="1"/>
  <c r="B2022" i="1"/>
  <c r="C2022" i="1" s="1"/>
  <c r="AF2046" i="1"/>
  <c r="AG2046" i="1" s="1"/>
  <c r="AA1992" i="1"/>
  <c r="B1992" i="1" s="1"/>
  <c r="AJ1997" i="1"/>
  <c r="AK1997" i="1" s="1"/>
  <c r="P2000" i="1"/>
  <c r="AD2000" i="1" s="1"/>
  <c r="N1998" i="1"/>
  <c r="N1990" i="1"/>
  <c r="N1982" i="1"/>
  <c r="AE1991" i="1"/>
  <c r="AB1983" i="1"/>
  <c r="AC2001" i="1"/>
  <c r="AA2001" i="1"/>
  <c r="B2001" i="1" s="1"/>
  <c r="AA1999" i="1"/>
  <c r="B1999" i="1" s="1"/>
  <c r="AA1991" i="1"/>
  <c r="B1991" i="1" s="1"/>
  <c r="AE1983" i="1"/>
  <c r="AA1996" i="1"/>
  <c r="B1996" i="1" s="1"/>
  <c r="C1996" i="1" s="1"/>
  <c r="AD1993" i="1"/>
  <c r="AA1985" i="1"/>
  <c r="B1985" i="1" s="1"/>
  <c r="AB2001" i="1"/>
  <c r="AE1985" i="1"/>
  <c r="AC1985" i="1"/>
  <c r="AA1983" i="1"/>
  <c r="B1983" i="1" s="1"/>
  <c r="AJ2001" i="1"/>
  <c r="AK2001" i="1" s="1"/>
  <c r="AJ1993" i="1"/>
  <c r="AK1993" i="1" s="1"/>
  <c r="AJ1985" i="1"/>
  <c r="AK1985" i="1" s="1"/>
  <c r="AJ2000" i="1"/>
  <c r="AK2000" i="1" s="1"/>
  <c r="N1992" i="1"/>
  <c r="D1984" i="1"/>
  <c r="AE2000" i="1"/>
  <c r="AB2000" i="1"/>
  <c r="AJ1992" i="1"/>
  <c r="AK1992" i="1" s="1"/>
  <c r="AD1985" i="1"/>
  <c r="AE1992" i="1"/>
  <c r="N1996" i="1"/>
  <c r="N1988" i="1"/>
  <c r="N1980" i="1"/>
  <c r="AD1992" i="1"/>
  <c r="AB1992" i="1"/>
  <c r="N1995" i="1"/>
  <c r="N1987" i="1"/>
  <c r="AB1998" i="1"/>
  <c r="AE2001" i="1"/>
  <c r="P1993" i="1"/>
  <c r="AB1985" i="1"/>
  <c r="O1991" i="1"/>
  <c r="O1983" i="1"/>
  <c r="D1999" i="1"/>
  <c r="N1991" i="1"/>
  <c r="D1983" i="1"/>
  <c r="N1997" i="1"/>
  <c r="N1989" i="1"/>
  <c r="N1981" i="1"/>
  <c r="AJ1984" i="1"/>
  <c r="AK1984" i="1" s="1"/>
  <c r="O1998" i="1"/>
  <c r="AC1998" i="1" s="1"/>
  <c r="P1990" i="1"/>
  <c r="AC1990" i="1" s="1"/>
  <c r="O1982" i="1"/>
  <c r="AD1997" i="1"/>
  <c r="AA1989" i="1"/>
  <c r="B1989" i="1" s="1"/>
  <c r="C1989" i="1" s="1"/>
  <c r="AD1981" i="1"/>
  <c r="D1995" i="1"/>
  <c r="D1987" i="1"/>
  <c r="P2001" i="1"/>
  <c r="N2001" i="1"/>
  <c r="AJ1983" i="1"/>
  <c r="AK1983" i="1" s="1"/>
  <c r="AD1994" i="1"/>
  <c r="O1986" i="1"/>
  <c r="AB1993" i="1"/>
  <c r="P1985" i="1"/>
  <c r="AC1983" i="1"/>
  <c r="N1993" i="1"/>
  <c r="N1985" i="1"/>
  <c r="O1992" i="1"/>
  <c r="AB1984" i="1"/>
  <c r="D1998" i="1"/>
  <c r="D1982" i="1"/>
  <c r="AJ1996" i="1"/>
  <c r="AK1996" i="1" s="1"/>
  <c r="AC1988" i="1"/>
  <c r="D1997" i="1"/>
  <c r="AJ1980" i="1"/>
  <c r="AK1980" i="1" s="1"/>
  <c r="N1986" i="1"/>
  <c r="P1995" i="1"/>
  <c r="P1987" i="1"/>
  <c r="AD1987" i="1" s="1"/>
  <c r="AD2001" i="1"/>
  <c r="AA1993" i="1"/>
  <c r="B1993" i="1" s="1"/>
  <c r="O1985" i="1"/>
  <c r="AC1996" i="1"/>
  <c r="P1994" i="1"/>
  <c r="AE1990" i="1"/>
  <c r="AC1984" i="1"/>
  <c r="AC1981" i="1"/>
  <c r="N2000" i="1"/>
  <c r="N1984" i="1"/>
  <c r="P1992" i="1"/>
  <c r="AA1984" i="1"/>
  <c r="B1984" i="1" s="1"/>
  <c r="AA1981" i="1"/>
  <c r="B1981" i="1" s="1"/>
  <c r="P1991" i="1"/>
  <c r="AA1990" i="1"/>
  <c r="B1990" i="1" s="1"/>
  <c r="D1992" i="1"/>
  <c r="N1999" i="1"/>
  <c r="D1991" i="1"/>
  <c r="N1983" i="1"/>
  <c r="O1990" i="1"/>
  <c r="AB1990" i="1" s="1"/>
  <c r="D2000" i="1"/>
  <c r="D1990" i="1"/>
  <c r="AC1992" i="1"/>
  <c r="AC1980" i="1"/>
  <c r="O1999" i="1"/>
  <c r="AC1999" i="1" s="1"/>
  <c r="P1984" i="1"/>
  <c r="AE1994" i="1"/>
  <c r="AA2000" i="1"/>
  <c r="B2000" i="1" s="1"/>
  <c r="AJ1988" i="1"/>
  <c r="AK1988" i="1" s="1"/>
  <c r="AB1980" i="1"/>
  <c r="D1994" i="1"/>
  <c r="O2000" i="1"/>
  <c r="AC2000" i="1" s="1"/>
  <c r="P1989" i="1"/>
  <c r="O1984" i="1"/>
  <c r="AD1996" i="1"/>
  <c r="AE1993" i="1"/>
  <c r="AJ1991" i="1"/>
  <c r="AK1991" i="1" s="1"/>
  <c r="AC1986" i="1"/>
  <c r="D2001" i="1"/>
  <c r="AJ1995" i="1"/>
  <c r="AK1995" i="1" s="1"/>
  <c r="AJ1987" i="1"/>
  <c r="AK1987" i="1" s="1"/>
  <c r="D1993" i="1"/>
  <c r="D1985" i="1"/>
  <c r="O1989" i="1"/>
  <c r="AB1986" i="1"/>
  <c r="AE1984" i="1"/>
  <c r="AE1982" i="1"/>
  <c r="AJ1994" i="1"/>
  <c r="AK1994" i="1" s="1"/>
  <c r="AD1986" i="1"/>
  <c r="P1999" i="1"/>
  <c r="AD1999" i="1" s="1"/>
  <c r="O1994" i="1"/>
  <c r="P1983" i="1"/>
  <c r="AB1996" i="1"/>
  <c r="AC1993" i="1"/>
  <c r="AA1986" i="1"/>
  <c r="B1986" i="1" s="1"/>
  <c r="AD1984" i="1"/>
  <c r="N1994" i="1"/>
  <c r="P1988" i="1"/>
  <c r="AB1999" i="1"/>
  <c r="AB1991" i="1"/>
  <c r="AD1983" i="1"/>
  <c r="O1988" i="1"/>
  <c r="AJ1981" i="1"/>
  <c r="AK1981" i="1" s="1"/>
  <c r="P1998" i="1"/>
  <c r="AD1998" i="1" s="1"/>
  <c r="O1993" i="1"/>
  <c r="P1982" i="1"/>
  <c r="AE1988" i="1"/>
  <c r="AC1982" i="1"/>
  <c r="AD1988" i="1"/>
  <c r="O1987" i="1"/>
  <c r="AC1987" i="1" s="1"/>
  <c r="AB1981" i="1"/>
  <c r="D1986" i="1"/>
  <c r="AA1997" i="1"/>
  <c r="B1997" i="1" s="1"/>
  <c r="D1981" i="1"/>
  <c r="P1997" i="1"/>
  <c r="P1981" i="1"/>
  <c r="AB1988" i="1"/>
  <c r="O1997" i="1"/>
  <c r="P1986" i="1"/>
  <c r="O1981" i="1"/>
  <c r="AA1980" i="1"/>
  <c r="B1980" i="1" s="1"/>
  <c r="C1980" i="1" s="1"/>
  <c r="D1988" i="1"/>
  <c r="P1996" i="1"/>
  <c r="P1980" i="1"/>
  <c r="AJ1989" i="1"/>
  <c r="AK1989" i="1" s="1"/>
  <c r="O2001" i="1"/>
  <c r="AD1991" i="1"/>
  <c r="AC1989" i="1"/>
  <c r="AE1980" i="1"/>
  <c r="AC1991" i="1"/>
  <c r="AD1980" i="1"/>
  <c r="AE1999" i="1"/>
  <c r="AA1995" i="1"/>
  <c r="B1995" i="1" s="1"/>
  <c r="AA1987" i="1"/>
  <c r="B1987" i="1" s="1"/>
  <c r="AB1997" i="1"/>
  <c r="AE1998" i="1"/>
  <c r="AA1982" i="1"/>
  <c r="B1982" i="1" s="1"/>
  <c r="AE1997" i="1"/>
  <c r="AC1994" i="1"/>
  <c r="AB1989" i="1"/>
  <c r="AJ1982" i="1"/>
  <c r="AK1982" i="1" s="1"/>
  <c r="AJ1998" i="1"/>
  <c r="AK1998" i="1" s="1"/>
  <c r="AB1994" i="1"/>
  <c r="AJ1990" i="1"/>
  <c r="AK1990" i="1" s="1"/>
  <c r="AE1987" i="1"/>
  <c r="AA1994" i="1"/>
  <c r="AD1982" i="1"/>
  <c r="AE1995" i="1"/>
  <c r="AB1987" i="1"/>
  <c r="AD1995" i="1"/>
  <c r="AB1982" i="1"/>
  <c r="AC1995" i="1"/>
  <c r="AB1995" i="1"/>
  <c r="AJ1986" i="1"/>
  <c r="AK1986" i="1" s="1"/>
  <c r="AE1986" i="1"/>
  <c r="AE1981" i="1"/>
  <c r="D1916" i="1"/>
  <c r="D1487" i="1"/>
  <c r="D1247" i="1"/>
  <c r="D1015" i="1"/>
  <c r="D272" i="1"/>
  <c r="D8" i="1"/>
  <c r="D1499" i="1"/>
  <c r="D931" i="1"/>
  <c r="D108" i="1"/>
  <c r="D466" i="1"/>
  <c r="D1675" i="1"/>
  <c r="D1307" i="1"/>
  <c r="D571" i="1"/>
  <c r="D228" i="1"/>
  <c r="D1196" i="1"/>
  <c r="D12" i="1"/>
  <c r="D1909" i="1"/>
  <c r="D1885" i="1"/>
  <c r="D1869" i="1"/>
  <c r="D1725" i="1"/>
  <c r="D1592" i="1"/>
  <c r="D1560" i="1"/>
  <c r="D992" i="1"/>
  <c r="D640" i="1"/>
  <c r="D416" i="1"/>
  <c r="D373" i="1"/>
  <c r="D126" i="1"/>
  <c r="D260" i="1"/>
  <c r="D1292" i="1"/>
  <c r="D1884" i="1"/>
  <c r="D678" i="1"/>
  <c r="D295" i="1"/>
  <c r="D1396" i="1"/>
  <c r="D1252" i="1"/>
  <c r="D572" i="1"/>
  <c r="D476" i="1"/>
  <c r="D117" i="1"/>
  <c r="D1943" i="1"/>
  <c r="D1815" i="1"/>
  <c r="D1775" i="1"/>
  <c r="D1418" i="1"/>
  <c r="D1410" i="1"/>
  <c r="D1362" i="1"/>
  <c r="D1330" i="1"/>
  <c r="D1314" i="1"/>
  <c r="D1290" i="1"/>
  <c r="D1274" i="1"/>
  <c r="D1122" i="1"/>
  <c r="D962" i="1"/>
  <c r="D378" i="1"/>
  <c r="D267" i="1"/>
  <c r="AJ1975" i="1"/>
  <c r="AK1975" i="1" s="1"/>
  <c r="AJ1967" i="1"/>
  <c r="AK1967" i="1" s="1"/>
  <c r="AJ1959" i="1"/>
  <c r="AK1959" i="1" s="1"/>
  <c r="AJ1951" i="1"/>
  <c r="AK1951" i="1" s="1"/>
  <c r="AJ1943" i="1"/>
  <c r="AK1943" i="1" s="1"/>
  <c r="AJ1935" i="1"/>
  <c r="AK1935" i="1" s="1"/>
  <c r="AJ1927" i="1"/>
  <c r="AK1927" i="1" s="1"/>
  <c r="AJ1919" i="1"/>
  <c r="AK1919" i="1" s="1"/>
  <c r="AJ1911" i="1"/>
  <c r="AK1911" i="1" s="1"/>
  <c r="AJ1903" i="1"/>
  <c r="AK1903" i="1" s="1"/>
  <c r="AJ1895" i="1"/>
  <c r="AK1895" i="1" s="1"/>
  <c r="AJ1887" i="1"/>
  <c r="AK1887" i="1" s="1"/>
  <c r="AJ1879" i="1"/>
  <c r="AK1879" i="1" s="1"/>
  <c r="AJ1871" i="1"/>
  <c r="AK1871" i="1" s="1"/>
  <c r="AJ1863" i="1"/>
  <c r="AK1863" i="1" s="1"/>
  <c r="AJ1855" i="1"/>
  <c r="AK1855" i="1" s="1"/>
  <c r="AJ1847" i="1"/>
  <c r="AK1847" i="1" s="1"/>
  <c r="AJ1839" i="1"/>
  <c r="AK1839" i="1" s="1"/>
  <c r="AJ1831" i="1"/>
  <c r="AK1831" i="1" s="1"/>
  <c r="AJ1823" i="1"/>
  <c r="AK1823" i="1" s="1"/>
  <c r="AJ1815" i="1"/>
  <c r="AK1815" i="1" s="1"/>
  <c r="AJ1807" i="1"/>
  <c r="AK1807" i="1" s="1"/>
  <c r="AJ1799" i="1"/>
  <c r="AK1799" i="1" s="1"/>
  <c r="AJ1791" i="1"/>
  <c r="AK1791" i="1" s="1"/>
  <c r="AJ1775" i="1"/>
  <c r="AK1775" i="1" s="1"/>
  <c r="AJ1767" i="1"/>
  <c r="AK1767" i="1" s="1"/>
  <c r="AJ1759" i="1"/>
  <c r="AK1759" i="1" s="1"/>
  <c r="AJ1751" i="1"/>
  <c r="AK1751" i="1" s="1"/>
  <c r="AJ1743" i="1"/>
  <c r="AK1743" i="1" s="1"/>
  <c r="AJ1735" i="1"/>
  <c r="AK1735" i="1" s="1"/>
  <c r="AJ1727" i="1"/>
  <c r="AK1727" i="1" s="1"/>
  <c r="AJ1719" i="1"/>
  <c r="AK1719" i="1" s="1"/>
  <c r="AJ1711" i="1"/>
  <c r="AK1711" i="1" s="1"/>
  <c r="AJ1703" i="1"/>
  <c r="AK1703" i="1" s="1"/>
  <c r="AJ1695" i="1"/>
  <c r="AK1695" i="1" s="1"/>
  <c r="D1794" i="1"/>
  <c r="D1749" i="1"/>
  <c r="D1208" i="1"/>
  <c r="AJ1687" i="1"/>
  <c r="AK1687" i="1" s="1"/>
  <c r="AJ1674" i="1"/>
  <c r="AK1674" i="1" s="1"/>
  <c r="AJ1658" i="1"/>
  <c r="AK1658" i="1" s="1"/>
  <c r="AJ1650" i="1"/>
  <c r="AK1650" i="1" s="1"/>
  <c r="AJ1642" i="1"/>
  <c r="AK1642" i="1" s="1"/>
  <c r="AJ1634" i="1"/>
  <c r="AK1634" i="1" s="1"/>
  <c r="AJ1618" i="1"/>
  <c r="AK1618" i="1" s="1"/>
  <c r="AJ1610" i="1"/>
  <c r="AK1610" i="1" s="1"/>
  <c r="AJ1602" i="1"/>
  <c r="AK1602" i="1" s="1"/>
  <c r="AJ1594" i="1"/>
  <c r="AK1594" i="1" s="1"/>
  <c r="AJ1586" i="1"/>
  <c r="AK1586" i="1" s="1"/>
  <c r="AJ1578" i="1"/>
  <c r="AK1578" i="1" s="1"/>
  <c r="AJ1570" i="1"/>
  <c r="AK1570" i="1" s="1"/>
  <c r="AJ1562" i="1"/>
  <c r="AK1562" i="1" s="1"/>
  <c r="AJ1554" i="1"/>
  <c r="AK1554" i="1" s="1"/>
  <c r="AJ1546" i="1"/>
  <c r="AK1546" i="1" s="1"/>
  <c r="AJ1538" i="1"/>
  <c r="AK1538" i="1" s="1"/>
  <c r="AJ1530" i="1"/>
  <c r="AK1530" i="1" s="1"/>
  <c r="AJ1522" i="1"/>
  <c r="AK1522" i="1" s="1"/>
  <c r="AJ1514" i="1"/>
  <c r="AK1514" i="1" s="1"/>
  <c r="AJ1506" i="1"/>
  <c r="AK1506" i="1" s="1"/>
  <c r="AJ1498" i="1"/>
  <c r="AK1498" i="1" s="1"/>
  <c r="AJ1490" i="1"/>
  <c r="AK1490" i="1" s="1"/>
  <c r="AJ1482" i="1"/>
  <c r="AK1482" i="1" s="1"/>
  <c r="AJ1474" i="1"/>
  <c r="AK1474" i="1" s="1"/>
  <c r="AJ1466" i="1"/>
  <c r="AK1466" i="1" s="1"/>
  <c r="AJ1458" i="1"/>
  <c r="AK1458" i="1" s="1"/>
  <c r="AJ1450" i="1"/>
  <c r="AK1450" i="1" s="1"/>
  <c r="AJ1442" i="1"/>
  <c r="AK1442" i="1" s="1"/>
  <c r="AJ1434" i="1"/>
  <c r="AK1434" i="1" s="1"/>
  <c r="AJ1426" i="1"/>
  <c r="AK1426" i="1" s="1"/>
  <c r="AJ1418" i="1"/>
  <c r="AK1418" i="1" s="1"/>
  <c r="AJ1410" i="1"/>
  <c r="AK1410" i="1" s="1"/>
  <c r="AJ1402" i="1"/>
  <c r="AK1402" i="1" s="1"/>
  <c r="AJ1394" i="1"/>
  <c r="AK1394" i="1" s="1"/>
  <c r="AJ1386" i="1"/>
  <c r="AK1386" i="1" s="1"/>
  <c r="AJ1378" i="1"/>
  <c r="AK1378" i="1" s="1"/>
  <c r="AJ1370" i="1"/>
  <c r="AK1370" i="1" s="1"/>
  <c r="AJ1362" i="1"/>
  <c r="AK1362" i="1" s="1"/>
  <c r="AJ1354" i="1"/>
  <c r="AK1354" i="1" s="1"/>
  <c r="AJ1346" i="1"/>
  <c r="AK1346" i="1" s="1"/>
  <c r="AJ1338" i="1"/>
  <c r="AK1338" i="1" s="1"/>
  <c r="AJ1330" i="1"/>
  <c r="AK1330" i="1" s="1"/>
  <c r="AJ1322" i="1"/>
  <c r="AK1322" i="1" s="1"/>
  <c r="AJ1314" i="1"/>
  <c r="AK1314" i="1" s="1"/>
  <c r="AJ1306" i="1"/>
  <c r="AK1306" i="1" s="1"/>
  <c r="AJ1298" i="1"/>
  <c r="AK1298" i="1" s="1"/>
  <c r="AJ1290" i="1"/>
  <c r="AK1290" i="1" s="1"/>
  <c r="AJ1282" i="1"/>
  <c r="AK1282" i="1" s="1"/>
  <c r="AJ1274" i="1"/>
  <c r="AK1274" i="1" s="1"/>
  <c r="AJ1266" i="1"/>
  <c r="AK1266" i="1" s="1"/>
  <c r="AJ1258" i="1"/>
  <c r="AK1258" i="1" s="1"/>
  <c r="AJ1250" i="1"/>
  <c r="AK1250" i="1" s="1"/>
  <c r="AJ1242" i="1"/>
  <c r="AK1242" i="1" s="1"/>
  <c r="AJ1234" i="1"/>
  <c r="AK1234" i="1" s="1"/>
  <c r="AJ1226" i="1"/>
  <c r="AK1226" i="1" s="1"/>
  <c r="AJ1210" i="1"/>
  <c r="AK1210" i="1" s="1"/>
  <c r="AJ1202" i="1"/>
  <c r="AK1202" i="1" s="1"/>
  <c r="AJ1186" i="1"/>
  <c r="AK1186" i="1" s="1"/>
  <c r="AJ1178" i="1"/>
  <c r="AK1178" i="1" s="1"/>
  <c r="AJ1170" i="1"/>
  <c r="AK1170" i="1" s="1"/>
  <c r="AJ1162" i="1"/>
  <c r="AK1162" i="1" s="1"/>
  <c r="AJ1146" i="1"/>
  <c r="AK1146" i="1" s="1"/>
  <c r="AJ1130" i="1"/>
  <c r="AK1130" i="1" s="1"/>
  <c r="AJ1122" i="1"/>
  <c r="AK1122" i="1" s="1"/>
  <c r="AJ1114" i="1"/>
  <c r="AK1114" i="1" s="1"/>
  <c r="AJ1106" i="1"/>
  <c r="AK1106" i="1" s="1"/>
  <c r="AJ1090" i="1"/>
  <c r="AK1090" i="1" s="1"/>
  <c r="AJ1082" i="1"/>
  <c r="AK1082" i="1" s="1"/>
  <c r="AJ1074" i="1"/>
  <c r="AK1074" i="1" s="1"/>
  <c r="AJ1050" i="1"/>
  <c r="AK1050" i="1" s="1"/>
  <c r="AJ1026" i="1"/>
  <c r="AK1026" i="1" s="1"/>
  <c r="AJ1010" i="1"/>
  <c r="AK1010" i="1" s="1"/>
  <c r="AJ1002" i="1"/>
  <c r="AK1002" i="1" s="1"/>
  <c r="AJ994" i="1"/>
  <c r="AK994" i="1" s="1"/>
  <c r="AJ986" i="1"/>
  <c r="AK986" i="1" s="1"/>
  <c r="AJ962" i="1"/>
  <c r="AK962" i="1" s="1"/>
  <c r="AJ938" i="1"/>
  <c r="AK938" i="1" s="1"/>
  <c r="AJ922" i="1"/>
  <c r="AK922" i="1" s="1"/>
  <c r="AJ906" i="1"/>
  <c r="AK906" i="1" s="1"/>
  <c r="AJ898" i="1"/>
  <c r="AK898" i="1" s="1"/>
  <c r="AJ874" i="1"/>
  <c r="AK874" i="1" s="1"/>
  <c r="AJ842" i="1"/>
  <c r="AK842" i="1" s="1"/>
  <c r="AJ834" i="1"/>
  <c r="AK834" i="1" s="1"/>
  <c r="D1955" i="1"/>
  <c r="D998" i="1"/>
  <c r="D910" i="1"/>
  <c r="D702" i="1"/>
  <c r="D638" i="1"/>
  <c r="D542" i="1"/>
  <c r="D534" i="1"/>
  <c r="D502" i="1"/>
  <c r="AJ1979" i="1"/>
  <c r="AK1979" i="1" s="1"/>
  <c r="AJ1971" i="1"/>
  <c r="AK1971" i="1" s="1"/>
  <c r="AJ1963" i="1"/>
  <c r="AK1963" i="1" s="1"/>
  <c r="AJ1955" i="1"/>
  <c r="AK1955" i="1" s="1"/>
  <c r="AJ1947" i="1"/>
  <c r="AK1947" i="1" s="1"/>
  <c r="AJ1939" i="1"/>
  <c r="AK1939" i="1" s="1"/>
  <c r="AJ1931" i="1"/>
  <c r="AK1931" i="1" s="1"/>
  <c r="AJ1923" i="1"/>
  <c r="AK1923" i="1" s="1"/>
  <c r="AJ1915" i="1"/>
  <c r="AK1915" i="1" s="1"/>
  <c r="AJ1907" i="1"/>
  <c r="AK1907" i="1" s="1"/>
  <c r="AJ1899" i="1"/>
  <c r="AK1899" i="1" s="1"/>
  <c r="AJ1891" i="1"/>
  <c r="AK1891" i="1" s="1"/>
  <c r="AJ1883" i="1"/>
  <c r="AK1883" i="1" s="1"/>
  <c r="AJ1875" i="1"/>
  <c r="AK1875" i="1" s="1"/>
  <c r="AJ1867" i="1"/>
  <c r="AK1867" i="1" s="1"/>
  <c r="AJ1859" i="1"/>
  <c r="AK1859" i="1" s="1"/>
  <c r="AJ1851" i="1"/>
  <c r="AK1851" i="1" s="1"/>
  <c r="AJ1843" i="1"/>
  <c r="AK1843" i="1" s="1"/>
  <c r="AJ1835" i="1"/>
  <c r="AK1835" i="1" s="1"/>
  <c r="AJ1827" i="1"/>
  <c r="AK1827" i="1" s="1"/>
  <c r="AJ1819" i="1"/>
  <c r="AK1819" i="1" s="1"/>
  <c r="AJ1811" i="1"/>
  <c r="AK1811" i="1" s="1"/>
  <c r="AJ1803" i="1"/>
  <c r="AK1803" i="1" s="1"/>
  <c r="AJ1795" i="1"/>
  <c r="AK1795" i="1" s="1"/>
  <c r="AJ1787" i="1"/>
  <c r="AK1787" i="1" s="1"/>
  <c r="AJ1763" i="1"/>
  <c r="AK1763" i="1" s="1"/>
  <c r="AJ1747" i="1"/>
  <c r="AK1747" i="1" s="1"/>
  <c r="AJ1739" i="1"/>
  <c r="AK1739" i="1" s="1"/>
  <c r="AJ1731" i="1"/>
  <c r="AK1731" i="1" s="1"/>
  <c r="AJ1723" i="1"/>
  <c r="AK1723" i="1" s="1"/>
  <c r="AJ1715" i="1"/>
  <c r="AK1715" i="1" s="1"/>
  <c r="AJ1707" i="1"/>
  <c r="AK1707" i="1" s="1"/>
  <c r="AJ1699" i="1"/>
  <c r="AK1699" i="1" s="1"/>
  <c r="AJ1691" i="1"/>
  <c r="AK1691" i="1" s="1"/>
  <c r="AJ1683" i="1"/>
  <c r="AK1683" i="1" s="1"/>
  <c r="AJ1670" i="1"/>
  <c r="AK1670" i="1" s="1"/>
  <c r="AJ1662" i="1"/>
  <c r="AK1662" i="1" s="1"/>
  <c r="AJ1646" i="1"/>
  <c r="AK1646" i="1" s="1"/>
  <c r="AJ1638" i="1"/>
  <c r="AK1638" i="1" s="1"/>
  <c r="AJ1630" i="1"/>
  <c r="AK1630" i="1" s="1"/>
  <c r="AJ1622" i="1"/>
  <c r="AK1622" i="1" s="1"/>
  <c r="AJ1614" i="1"/>
  <c r="AK1614" i="1" s="1"/>
  <c r="D920" i="1"/>
  <c r="D415" i="1"/>
  <c r="D1812" i="1"/>
  <c r="D414" i="1"/>
  <c r="D374" i="1"/>
  <c r="D279" i="1"/>
  <c r="D255" i="1"/>
  <c r="D207" i="1"/>
  <c r="D948" i="1"/>
  <c r="AJ1606" i="1"/>
  <c r="AK1606" i="1" s="1"/>
  <c r="AJ1598" i="1"/>
  <c r="AK1598" i="1" s="1"/>
  <c r="AJ1590" i="1"/>
  <c r="AK1590" i="1" s="1"/>
  <c r="AJ1582" i="1"/>
  <c r="AK1582" i="1" s="1"/>
  <c r="AJ1574" i="1"/>
  <c r="AK1574" i="1" s="1"/>
  <c r="AJ1566" i="1"/>
  <c r="AK1566" i="1" s="1"/>
  <c r="AJ1558" i="1"/>
  <c r="AK1558" i="1" s="1"/>
  <c r="AJ1550" i="1"/>
  <c r="AK1550" i="1" s="1"/>
  <c r="AJ1542" i="1"/>
  <c r="AK1542" i="1" s="1"/>
  <c r="AJ1534" i="1"/>
  <c r="AK1534" i="1" s="1"/>
  <c r="AJ1526" i="1"/>
  <c r="AK1526" i="1" s="1"/>
  <c r="AJ1518" i="1"/>
  <c r="AK1518" i="1" s="1"/>
  <c r="AJ1510" i="1"/>
  <c r="AK1510" i="1" s="1"/>
  <c r="AJ1502" i="1"/>
  <c r="AK1502" i="1" s="1"/>
  <c r="AJ1494" i="1"/>
  <c r="AK1494" i="1" s="1"/>
  <c r="AJ1486" i="1"/>
  <c r="AK1486" i="1" s="1"/>
  <c r="AJ1478" i="1"/>
  <c r="AK1478" i="1" s="1"/>
  <c r="AJ1470" i="1"/>
  <c r="AK1470" i="1" s="1"/>
  <c r="AJ1462" i="1"/>
  <c r="AK1462" i="1" s="1"/>
  <c r="AJ1454" i="1"/>
  <c r="AK1454" i="1" s="1"/>
  <c r="AJ1446" i="1"/>
  <c r="AK1446" i="1" s="1"/>
  <c r="AJ1438" i="1"/>
  <c r="AK1438" i="1" s="1"/>
  <c r="AJ1430" i="1"/>
  <c r="AK1430" i="1" s="1"/>
  <c r="AJ1422" i="1"/>
  <c r="AK1422" i="1" s="1"/>
  <c r="AJ1414" i="1"/>
  <c r="AK1414" i="1" s="1"/>
  <c r="AJ1406" i="1"/>
  <c r="AK1406" i="1" s="1"/>
  <c r="AJ1398" i="1"/>
  <c r="AK1398" i="1" s="1"/>
  <c r="AJ1390" i="1"/>
  <c r="AK1390" i="1" s="1"/>
  <c r="AJ1382" i="1"/>
  <c r="AK1382" i="1" s="1"/>
  <c r="AJ1374" i="1"/>
  <c r="AK1374" i="1" s="1"/>
  <c r="AJ1366" i="1"/>
  <c r="AK1366" i="1" s="1"/>
  <c r="AJ1358" i="1"/>
  <c r="AK1358" i="1" s="1"/>
  <c r="AJ1342" i="1"/>
  <c r="AK1342" i="1" s="1"/>
  <c r="AJ1334" i="1"/>
  <c r="AK1334" i="1" s="1"/>
  <c r="AJ1318" i="1"/>
  <c r="AK1318" i="1" s="1"/>
  <c r="AJ1310" i="1"/>
  <c r="AK1310" i="1" s="1"/>
  <c r="AJ1302" i="1"/>
  <c r="AK1302" i="1" s="1"/>
  <c r="AJ1294" i="1"/>
  <c r="AK1294" i="1" s="1"/>
  <c r="AJ1286" i="1"/>
  <c r="AK1286" i="1" s="1"/>
  <c r="AJ1278" i="1"/>
  <c r="AK1278" i="1" s="1"/>
  <c r="AJ1270" i="1"/>
  <c r="AK1270" i="1" s="1"/>
  <c r="AJ1262" i="1"/>
  <c r="AK1262" i="1" s="1"/>
  <c r="AJ1254" i="1"/>
  <c r="AK1254" i="1" s="1"/>
  <c r="AJ1246" i="1"/>
  <c r="AK1246" i="1" s="1"/>
  <c r="AJ1238" i="1"/>
  <c r="AK1238" i="1" s="1"/>
  <c r="AJ1230" i="1"/>
  <c r="AK1230" i="1" s="1"/>
  <c r="AJ974" i="1"/>
  <c r="AK974" i="1" s="1"/>
  <c r="AJ958" i="1"/>
  <c r="AK958" i="1" s="1"/>
  <c r="AJ950" i="1"/>
  <c r="AK950" i="1" s="1"/>
  <c r="AJ942" i="1"/>
  <c r="AK942" i="1" s="1"/>
  <c r="AJ926" i="1"/>
  <c r="AK926" i="1" s="1"/>
  <c r="AJ910" i="1"/>
  <c r="AK910" i="1" s="1"/>
  <c r="AJ886" i="1"/>
  <c r="AK886" i="1" s="1"/>
  <c r="AJ862" i="1"/>
  <c r="AK862" i="1" s="1"/>
  <c r="AJ846" i="1"/>
  <c r="AK846" i="1" s="1"/>
  <c r="AJ838" i="1"/>
  <c r="AK838" i="1" s="1"/>
  <c r="AJ822" i="1"/>
  <c r="AK822" i="1" s="1"/>
  <c r="AJ814" i="1"/>
  <c r="AK814" i="1" s="1"/>
  <c r="AJ806" i="1"/>
  <c r="AK806" i="1" s="1"/>
  <c r="AJ798" i="1"/>
  <c r="AK798" i="1" s="1"/>
  <c r="AJ790" i="1"/>
  <c r="AK790" i="1" s="1"/>
  <c r="AJ782" i="1"/>
  <c r="AK782" i="1" s="1"/>
  <c r="AJ774" i="1"/>
  <c r="AK774" i="1" s="1"/>
  <c r="AJ766" i="1"/>
  <c r="AK766" i="1" s="1"/>
  <c r="AJ758" i="1"/>
  <c r="AK758" i="1" s="1"/>
  <c r="AJ750" i="1"/>
  <c r="AK750" i="1" s="1"/>
  <c r="AJ742" i="1"/>
  <c r="AK742" i="1" s="1"/>
  <c r="AJ734" i="1"/>
  <c r="AK734" i="1" s="1"/>
  <c r="AJ726" i="1"/>
  <c r="AK726" i="1" s="1"/>
  <c r="D1976" i="1"/>
  <c r="D1936" i="1"/>
  <c r="D1912" i="1"/>
  <c r="D1896" i="1"/>
  <c r="D1760" i="1"/>
  <c r="D1688" i="1"/>
  <c r="D1579" i="1"/>
  <c r="D1571" i="1"/>
  <c r="D1531" i="1"/>
  <c r="D1155" i="1"/>
  <c r="D1003" i="1"/>
  <c r="D859" i="1"/>
  <c r="D643" i="1"/>
  <c r="D619" i="1"/>
  <c r="D547" i="1"/>
  <c r="D379" i="1"/>
  <c r="AJ1222" i="1"/>
  <c r="AK1222" i="1" s="1"/>
  <c r="AJ1214" i="1"/>
  <c r="AK1214" i="1" s="1"/>
  <c r="AJ1198" i="1"/>
  <c r="AK1198" i="1" s="1"/>
  <c r="AJ1190" i="1"/>
  <c r="AK1190" i="1" s="1"/>
  <c r="AJ1182" i="1"/>
  <c r="AK1182" i="1" s="1"/>
  <c r="AJ1174" i="1"/>
  <c r="AK1174" i="1" s="1"/>
  <c r="AJ1158" i="1"/>
  <c r="AK1158" i="1" s="1"/>
  <c r="AJ1134" i="1"/>
  <c r="AK1134" i="1" s="1"/>
  <c r="AJ1126" i="1"/>
  <c r="AK1126" i="1" s="1"/>
  <c r="AJ1118" i="1"/>
  <c r="AK1118" i="1" s="1"/>
  <c r="AJ1102" i="1"/>
  <c r="AK1102" i="1" s="1"/>
  <c r="AJ1094" i="1"/>
  <c r="AK1094" i="1" s="1"/>
  <c r="AJ1078" i="1"/>
  <c r="AK1078" i="1" s="1"/>
  <c r="AJ1054" i="1"/>
  <c r="AK1054" i="1" s="1"/>
  <c r="AJ1038" i="1"/>
  <c r="AK1038" i="1" s="1"/>
  <c r="AJ1030" i="1"/>
  <c r="AK1030" i="1" s="1"/>
  <c r="AJ1022" i="1"/>
  <c r="AK1022" i="1" s="1"/>
  <c r="AJ1014" i="1"/>
  <c r="AK1014" i="1" s="1"/>
  <c r="AJ1006" i="1"/>
  <c r="AK1006" i="1" s="1"/>
  <c r="AJ998" i="1"/>
  <c r="AK998" i="1" s="1"/>
  <c r="AJ990" i="1"/>
  <c r="AK990" i="1" s="1"/>
  <c r="AJ982" i="1"/>
  <c r="AK982" i="1" s="1"/>
  <c r="D1904" i="1"/>
  <c r="D1768" i="1"/>
  <c r="D1595" i="1"/>
  <c r="D1331" i="1"/>
  <c r="D1299" i="1"/>
  <c r="D819" i="1"/>
  <c r="D475" i="1"/>
  <c r="D467" i="1"/>
  <c r="D156" i="1"/>
  <c r="D52" i="1"/>
  <c r="D1825" i="1"/>
  <c r="D1737" i="1"/>
  <c r="D1032" i="1"/>
  <c r="D1717" i="1"/>
  <c r="D904" i="1"/>
  <c r="D1890" i="1"/>
  <c r="D1738" i="1"/>
  <c r="D1714" i="1"/>
  <c r="D1706" i="1"/>
  <c r="D1341" i="1"/>
  <c r="D1253" i="1"/>
  <c r="D989" i="1"/>
  <c r="D965" i="1"/>
  <c r="D717" i="1"/>
  <c r="D653" i="1"/>
  <c r="D573" i="1"/>
  <c r="D302" i="1"/>
  <c r="D262" i="1"/>
  <c r="D134" i="1"/>
  <c r="D1631" i="1"/>
  <c r="D1439" i="1"/>
  <c r="D1423" i="1"/>
  <c r="AJ1972" i="1"/>
  <c r="AK1972" i="1" s="1"/>
  <c r="AJ1964" i="1"/>
  <c r="AK1964" i="1" s="1"/>
  <c r="AJ1956" i="1"/>
  <c r="AK1956" i="1" s="1"/>
  <c r="AJ1948" i="1"/>
  <c r="AK1948" i="1" s="1"/>
  <c r="AJ1940" i="1"/>
  <c r="AK1940" i="1" s="1"/>
  <c r="AJ1932" i="1"/>
  <c r="AK1932" i="1" s="1"/>
  <c r="AJ1924" i="1"/>
  <c r="AK1924" i="1" s="1"/>
  <c r="AJ1916" i="1"/>
  <c r="AK1916" i="1" s="1"/>
  <c r="AJ1908" i="1"/>
  <c r="AK1908" i="1" s="1"/>
  <c r="AJ1900" i="1"/>
  <c r="AK1900" i="1" s="1"/>
  <c r="AJ1892" i="1"/>
  <c r="AK1892" i="1" s="1"/>
  <c r="AJ1884" i="1"/>
  <c r="AK1884" i="1" s="1"/>
  <c r="AJ1876" i="1"/>
  <c r="AK1876" i="1" s="1"/>
  <c r="AJ1868" i="1"/>
  <c r="AK1868" i="1" s="1"/>
  <c r="AJ1860" i="1"/>
  <c r="AK1860" i="1" s="1"/>
  <c r="AJ1852" i="1"/>
  <c r="AK1852" i="1" s="1"/>
  <c r="AJ1844" i="1"/>
  <c r="AK1844" i="1" s="1"/>
  <c r="AJ1836" i="1"/>
  <c r="AK1836" i="1" s="1"/>
  <c r="AJ1828" i="1"/>
  <c r="AK1828" i="1" s="1"/>
  <c r="AJ1820" i="1"/>
  <c r="AK1820" i="1" s="1"/>
  <c r="AJ1812" i="1"/>
  <c r="AK1812" i="1" s="1"/>
  <c r="AJ1804" i="1"/>
  <c r="AK1804" i="1" s="1"/>
  <c r="AJ1796" i="1"/>
  <c r="AK1796" i="1" s="1"/>
  <c r="AJ1788" i="1"/>
  <c r="AK1788" i="1" s="1"/>
  <c r="AJ1780" i="1"/>
  <c r="AK1780" i="1" s="1"/>
  <c r="AJ1772" i="1"/>
  <c r="AK1772" i="1" s="1"/>
  <c r="AJ1764" i="1"/>
  <c r="AK1764" i="1" s="1"/>
  <c r="AJ1756" i="1"/>
  <c r="AK1756" i="1" s="1"/>
  <c r="AJ1748" i="1"/>
  <c r="AK1748" i="1" s="1"/>
  <c r="AJ1740" i="1"/>
  <c r="AK1740" i="1" s="1"/>
  <c r="AJ1724" i="1"/>
  <c r="AK1724" i="1" s="1"/>
  <c r="AJ1716" i="1"/>
  <c r="AK1716" i="1" s="1"/>
  <c r="AJ1708" i="1"/>
  <c r="AK1708" i="1" s="1"/>
  <c r="AJ1700" i="1"/>
  <c r="AK1700" i="1" s="1"/>
  <c r="AJ1692" i="1"/>
  <c r="AK1692" i="1" s="1"/>
  <c r="AJ1684" i="1"/>
  <c r="AK1684" i="1" s="1"/>
  <c r="AJ1677" i="1"/>
  <c r="AK1677" i="1" s="1"/>
  <c r="AJ1671" i="1"/>
  <c r="AK1671" i="1" s="1"/>
  <c r="AJ1663" i="1"/>
  <c r="AK1663" i="1" s="1"/>
  <c r="AJ1655" i="1"/>
  <c r="AK1655" i="1" s="1"/>
  <c r="AJ1647" i="1"/>
  <c r="AK1647" i="1" s="1"/>
  <c r="AJ1639" i="1"/>
  <c r="AK1639" i="1" s="1"/>
  <c r="AJ1631" i="1"/>
  <c r="AK1631" i="1" s="1"/>
  <c r="AJ1623" i="1"/>
  <c r="AK1623" i="1" s="1"/>
  <c r="AJ1615" i="1"/>
  <c r="AK1615" i="1" s="1"/>
  <c r="AJ1607" i="1"/>
  <c r="AK1607" i="1" s="1"/>
  <c r="AJ1599" i="1"/>
  <c r="AK1599" i="1" s="1"/>
  <c r="AJ1591" i="1"/>
  <c r="AK1591" i="1" s="1"/>
  <c r="AJ1583" i="1"/>
  <c r="AK1583" i="1" s="1"/>
  <c r="AJ1575" i="1"/>
  <c r="AK1575" i="1" s="1"/>
  <c r="AJ1567" i="1"/>
  <c r="AK1567" i="1" s="1"/>
  <c r="AJ1559" i="1"/>
  <c r="AK1559" i="1" s="1"/>
  <c r="AJ1551" i="1"/>
  <c r="AK1551" i="1" s="1"/>
  <c r="AJ1543" i="1"/>
  <c r="AK1543" i="1" s="1"/>
  <c r="AJ1535" i="1"/>
  <c r="AK1535" i="1" s="1"/>
  <c r="AJ1527" i="1"/>
  <c r="AK1527" i="1" s="1"/>
  <c r="AJ1519" i="1"/>
  <c r="AK1519" i="1" s="1"/>
  <c r="AJ1511" i="1"/>
  <c r="AK1511" i="1" s="1"/>
  <c r="D908" i="1"/>
  <c r="D844" i="1"/>
  <c r="AJ1503" i="1"/>
  <c r="AK1503" i="1" s="1"/>
  <c r="AJ1495" i="1"/>
  <c r="AK1495" i="1" s="1"/>
  <c r="AJ1487" i="1"/>
  <c r="AK1487" i="1" s="1"/>
  <c r="AJ1479" i="1"/>
  <c r="AK1479" i="1" s="1"/>
  <c r="AJ1471" i="1"/>
  <c r="AK1471" i="1" s="1"/>
  <c r="AJ1463" i="1"/>
  <c r="AK1463" i="1" s="1"/>
  <c r="AJ1455" i="1"/>
  <c r="AK1455" i="1" s="1"/>
  <c r="AJ1447" i="1"/>
  <c r="AK1447" i="1" s="1"/>
  <c r="AJ1439" i="1"/>
  <c r="AK1439" i="1" s="1"/>
  <c r="AJ1431" i="1"/>
  <c r="AK1431" i="1" s="1"/>
  <c r="AJ1423" i="1"/>
  <c r="AK1423" i="1" s="1"/>
  <c r="AJ1415" i="1"/>
  <c r="AK1415" i="1" s="1"/>
  <c r="AJ1407" i="1"/>
  <c r="AK1407" i="1" s="1"/>
  <c r="AJ1399" i="1"/>
  <c r="AK1399" i="1" s="1"/>
  <c r="AJ1391" i="1"/>
  <c r="AK1391" i="1" s="1"/>
  <c r="AJ1383" i="1"/>
  <c r="AK1383" i="1" s="1"/>
  <c r="AJ1375" i="1"/>
  <c r="AK1375" i="1" s="1"/>
  <c r="AJ1367" i="1"/>
  <c r="AK1367" i="1" s="1"/>
  <c r="AJ1351" i="1"/>
  <c r="AK1351" i="1" s="1"/>
  <c r="AJ1343" i="1"/>
  <c r="AK1343" i="1" s="1"/>
  <c r="AJ1335" i="1"/>
  <c r="AK1335" i="1" s="1"/>
  <c r="AJ1327" i="1"/>
  <c r="AK1327" i="1" s="1"/>
  <c r="AJ1319" i="1"/>
  <c r="AK1319" i="1" s="1"/>
  <c r="AJ1311" i="1"/>
  <c r="AK1311" i="1" s="1"/>
  <c r="AJ1303" i="1"/>
  <c r="AK1303" i="1" s="1"/>
  <c r="AJ1295" i="1"/>
  <c r="AK1295" i="1" s="1"/>
  <c r="AJ1287" i="1"/>
  <c r="AK1287" i="1" s="1"/>
  <c r="AJ1271" i="1"/>
  <c r="AK1271" i="1" s="1"/>
  <c r="AJ1263" i="1"/>
  <c r="AK1263" i="1" s="1"/>
  <c r="AJ1255" i="1"/>
  <c r="AK1255" i="1" s="1"/>
  <c r="AJ1247" i="1"/>
  <c r="AK1247" i="1" s="1"/>
  <c r="AJ1239" i="1"/>
  <c r="AK1239" i="1" s="1"/>
  <c r="AJ1231" i="1"/>
  <c r="AK1231" i="1" s="1"/>
  <c r="AJ1215" i="1"/>
  <c r="AK1215" i="1" s="1"/>
  <c r="AJ1207" i="1"/>
  <c r="AK1207" i="1" s="1"/>
  <c r="AJ1199" i="1"/>
  <c r="AK1199" i="1" s="1"/>
  <c r="AJ1191" i="1"/>
  <c r="AK1191" i="1" s="1"/>
  <c r="AJ1183" i="1"/>
  <c r="AK1183" i="1" s="1"/>
  <c r="AJ1175" i="1"/>
  <c r="AK1175" i="1" s="1"/>
  <c r="AJ1167" i="1"/>
  <c r="AK1167" i="1" s="1"/>
  <c r="AJ1159" i="1"/>
  <c r="AK1159" i="1" s="1"/>
  <c r="AJ1151" i="1"/>
  <c r="AK1151" i="1" s="1"/>
  <c r="AJ1143" i="1"/>
  <c r="AK1143" i="1" s="1"/>
  <c r="AJ1135" i="1"/>
  <c r="AK1135" i="1" s="1"/>
  <c r="AJ1127" i="1"/>
  <c r="AK1127" i="1" s="1"/>
  <c r="AJ1119" i="1"/>
  <c r="AK1119" i="1" s="1"/>
  <c r="AJ1111" i="1"/>
  <c r="AK1111" i="1" s="1"/>
  <c r="AJ1103" i="1"/>
  <c r="AK1103" i="1" s="1"/>
  <c r="AJ1095" i="1"/>
  <c r="AK1095" i="1" s="1"/>
  <c r="AJ1087" i="1"/>
  <c r="AK1087" i="1" s="1"/>
  <c r="AJ1079" i="1"/>
  <c r="AK1079" i="1" s="1"/>
  <c r="AJ1071" i="1"/>
  <c r="AK1071" i="1" s="1"/>
  <c r="AJ1063" i="1"/>
  <c r="AK1063" i="1" s="1"/>
  <c r="AJ1055" i="1"/>
  <c r="AK1055" i="1" s="1"/>
  <c r="AJ1047" i="1"/>
  <c r="AK1047" i="1" s="1"/>
  <c r="AJ1039" i="1"/>
  <c r="AK1039" i="1" s="1"/>
  <c r="AJ1031" i="1"/>
  <c r="AK1031" i="1" s="1"/>
  <c r="AJ1023" i="1"/>
  <c r="AK1023" i="1" s="1"/>
  <c r="AJ1015" i="1"/>
  <c r="AK1015" i="1" s="1"/>
  <c r="AJ1007" i="1"/>
  <c r="AK1007" i="1" s="1"/>
  <c r="AJ999" i="1"/>
  <c r="AK999" i="1" s="1"/>
  <c r="AJ991" i="1"/>
  <c r="AK991" i="1" s="1"/>
  <c r="AJ983" i="1"/>
  <c r="AK983" i="1" s="1"/>
  <c r="AJ975" i="1"/>
  <c r="AK975" i="1" s="1"/>
  <c r="AJ967" i="1"/>
  <c r="AK967" i="1" s="1"/>
  <c r="AJ959" i="1"/>
  <c r="AK959" i="1" s="1"/>
  <c r="AJ951" i="1"/>
  <c r="AK951" i="1" s="1"/>
  <c r="AJ943" i="1"/>
  <c r="AK943" i="1" s="1"/>
  <c r="AJ935" i="1"/>
  <c r="AK935" i="1" s="1"/>
  <c r="AJ927" i="1"/>
  <c r="AK927" i="1" s="1"/>
  <c r="AJ919" i="1"/>
  <c r="AK919" i="1" s="1"/>
  <c r="AJ911" i="1"/>
  <c r="AK911" i="1" s="1"/>
  <c r="AJ903" i="1"/>
  <c r="AK903" i="1" s="1"/>
  <c r="AJ895" i="1"/>
  <c r="AK895" i="1" s="1"/>
  <c r="AJ887" i="1"/>
  <c r="AK887" i="1" s="1"/>
  <c r="AJ879" i="1"/>
  <c r="AK879" i="1" s="1"/>
  <c r="AJ871" i="1"/>
  <c r="AK871" i="1" s="1"/>
  <c r="AJ863" i="1"/>
  <c r="AK863" i="1" s="1"/>
  <c r="AJ855" i="1"/>
  <c r="AK855" i="1" s="1"/>
  <c r="AJ847" i="1"/>
  <c r="AK847" i="1" s="1"/>
  <c r="AJ839" i="1"/>
  <c r="AK839" i="1" s="1"/>
  <c r="AJ831" i="1"/>
  <c r="AK831" i="1" s="1"/>
  <c r="AJ823" i="1"/>
  <c r="AK823" i="1" s="1"/>
  <c r="AJ815" i="1"/>
  <c r="AK815" i="1" s="1"/>
  <c r="AJ807" i="1"/>
  <c r="AK807" i="1" s="1"/>
  <c r="D164" i="1"/>
  <c r="AJ799" i="1"/>
  <c r="AK799" i="1" s="1"/>
  <c r="AJ791" i="1"/>
  <c r="AK791" i="1" s="1"/>
  <c r="AJ783" i="1"/>
  <c r="AK783" i="1" s="1"/>
  <c r="AJ775" i="1"/>
  <c r="AK775" i="1" s="1"/>
  <c r="AJ767" i="1"/>
  <c r="AK767" i="1" s="1"/>
  <c r="AJ759" i="1"/>
  <c r="AK759" i="1" s="1"/>
  <c r="AJ751" i="1"/>
  <c r="AK751" i="1" s="1"/>
  <c r="AJ743" i="1"/>
  <c r="AK743" i="1" s="1"/>
  <c r="AJ735" i="1"/>
  <c r="AK735" i="1" s="1"/>
  <c r="AJ727" i="1"/>
  <c r="AK727" i="1" s="1"/>
  <c r="AJ719" i="1"/>
  <c r="AK719" i="1" s="1"/>
  <c r="AJ711" i="1"/>
  <c r="AK711" i="1" s="1"/>
  <c r="AJ703" i="1"/>
  <c r="AK703" i="1" s="1"/>
  <c r="AJ695" i="1"/>
  <c r="AK695" i="1" s="1"/>
  <c r="AJ687" i="1"/>
  <c r="AK687" i="1" s="1"/>
  <c r="AJ679" i="1"/>
  <c r="AK679" i="1" s="1"/>
  <c r="AJ671" i="1"/>
  <c r="AK671" i="1" s="1"/>
  <c r="AJ663" i="1"/>
  <c r="AK663" i="1" s="1"/>
  <c r="AJ655" i="1"/>
  <c r="AK655" i="1" s="1"/>
  <c r="AJ647" i="1"/>
  <c r="AK647" i="1" s="1"/>
  <c r="AJ639" i="1"/>
  <c r="AK639" i="1" s="1"/>
  <c r="AJ631" i="1"/>
  <c r="AK631" i="1" s="1"/>
  <c r="AJ623" i="1"/>
  <c r="AK623" i="1" s="1"/>
  <c r="AJ615" i="1"/>
  <c r="AK615" i="1" s="1"/>
  <c r="AJ599" i="1"/>
  <c r="AK599" i="1" s="1"/>
  <c r="AJ591" i="1"/>
  <c r="AK591" i="1" s="1"/>
  <c r="AJ583" i="1"/>
  <c r="AK583" i="1" s="1"/>
  <c r="AJ575" i="1"/>
  <c r="AK575" i="1" s="1"/>
  <c r="AJ567" i="1"/>
  <c r="AK567" i="1" s="1"/>
  <c r="AJ559" i="1"/>
  <c r="AK559" i="1" s="1"/>
  <c r="AJ551" i="1"/>
  <c r="AK551" i="1" s="1"/>
  <c r="AJ543" i="1"/>
  <c r="AK543" i="1" s="1"/>
  <c r="AJ535" i="1"/>
  <c r="AK535" i="1" s="1"/>
  <c r="AJ527" i="1"/>
  <c r="AK527" i="1" s="1"/>
  <c r="AJ519" i="1"/>
  <c r="AK519" i="1" s="1"/>
  <c r="AJ511" i="1"/>
  <c r="AK511" i="1" s="1"/>
  <c r="AJ503" i="1"/>
  <c r="AK503" i="1" s="1"/>
  <c r="AJ495" i="1"/>
  <c r="AK495" i="1" s="1"/>
  <c r="AJ487" i="1"/>
  <c r="AK487" i="1" s="1"/>
  <c r="D1580" i="1"/>
  <c r="D1564" i="1"/>
  <c r="D1548" i="1"/>
  <c r="D1484" i="1"/>
  <c r="D1212" i="1"/>
  <c r="D1012" i="1"/>
  <c r="D972" i="1"/>
  <c r="D884" i="1"/>
  <c r="D876" i="1"/>
  <c r="D652" i="1"/>
  <c r="D620" i="1"/>
  <c r="D580" i="1"/>
  <c r="D516" i="1"/>
  <c r="D372" i="1"/>
  <c r="D317" i="1"/>
  <c r="D269" i="1"/>
  <c r="D579" i="1"/>
  <c r="D20" i="1"/>
  <c r="D1847" i="1"/>
  <c r="D1402" i="1"/>
  <c r="D1394" i="1"/>
  <c r="D1378" i="1"/>
  <c r="D1338" i="1"/>
  <c r="D1322" i="1"/>
  <c r="D1266" i="1"/>
  <c r="D1010" i="1"/>
  <c r="D746" i="1"/>
  <c r="D530" i="1"/>
  <c r="D522" i="1"/>
  <c r="D514" i="1"/>
  <c r="D338" i="1"/>
  <c r="D163" i="1"/>
  <c r="D703" i="1"/>
  <c r="D1961" i="1"/>
  <c r="D1921" i="1"/>
  <c r="D1905" i="1"/>
  <c r="D1889" i="1"/>
  <c r="D1881" i="1"/>
  <c r="D1865" i="1"/>
  <c r="D1849" i="1"/>
  <c r="D1841" i="1"/>
  <c r="D1817" i="1"/>
  <c r="D1777" i="1"/>
  <c r="D1753" i="1"/>
  <c r="D1705" i="1"/>
  <c r="D1681" i="1"/>
  <c r="D1668" i="1"/>
  <c r="D1628" i="1"/>
  <c r="D1436" i="1"/>
  <c r="D1420" i="1"/>
  <c r="D1412" i="1"/>
  <c r="D1404" i="1"/>
  <c r="D1364" i="1"/>
  <c r="D1324" i="1"/>
  <c r="D1276" i="1"/>
  <c r="D1268" i="1"/>
  <c r="D1236" i="1"/>
  <c r="D836" i="1"/>
  <c r="D820" i="1"/>
  <c r="D812" i="1"/>
  <c r="D804" i="1"/>
  <c r="D780" i="1"/>
  <c r="D700" i="1"/>
  <c r="D684" i="1"/>
  <c r="D628" i="1"/>
  <c r="D604" i="1"/>
  <c r="D532" i="1"/>
  <c r="D484" i="1"/>
  <c r="D1463" i="1"/>
  <c r="D1343" i="1"/>
  <c r="D823" i="1"/>
  <c r="D679" i="1"/>
  <c r="D655" i="1"/>
  <c r="D543" i="1"/>
  <c r="D232" i="1"/>
  <c r="D1965" i="1"/>
  <c r="D1456" i="1"/>
  <c r="D1360" i="1"/>
  <c r="D1344" i="1"/>
  <c r="D1296" i="1"/>
  <c r="D1288" i="1"/>
  <c r="D792" i="1"/>
  <c r="D720" i="1"/>
  <c r="D584" i="1"/>
  <c r="D456" i="1"/>
  <c r="D1801" i="1"/>
  <c r="D1793" i="1"/>
  <c r="D1785" i="1"/>
  <c r="D1761" i="1"/>
  <c r="D1745" i="1"/>
  <c r="D1721" i="1"/>
  <c r="D1697" i="1"/>
  <c r="D1636" i="1"/>
  <c r="D1596" i="1"/>
  <c r="D1244" i="1"/>
  <c r="D1188" i="1"/>
  <c r="D1180" i="1"/>
  <c r="D1156" i="1"/>
  <c r="D1148" i="1"/>
  <c r="D1132" i="1"/>
  <c r="D1124" i="1"/>
  <c r="D1116" i="1"/>
  <c r="D1108" i="1"/>
  <c r="D1100" i="1"/>
  <c r="D1092" i="1"/>
  <c r="D1076" i="1"/>
  <c r="D1068" i="1"/>
  <c r="D1168" i="1"/>
  <c r="D615" i="1"/>
  <c r="D136" i="1"/>
  <c r="D1818" i="1"/>
  <c r="D1029" i="1"/>
  <c r="D477" i="1"/>
  <c r="D318" i="1"/>
  <c r="D1186" i="1"/>
  <c r="D501" i="1"/>
  <c r="D1490" i="1"/>
  <c r="D1450" i="1"/>
  <c r="D1074" i="1"/>
  <c r="D490" i="1"/>
  <c r="D410" i="1"/>
  <c r="D123" i="1"/>
  <c r="D1963" i="1"/>
  <c r="D1835" i="1"/>
  <c r="D1691" i="1"/>
  <c r="D1014" i="1"/>
  <c r="D982" i="1"/>
  <c r="D942" i="1"/>
  <c r="D774" i="1"/>
  <c r="D670" i="1"/>
  <c r="D566" i="1"/>
  <c r="D446" i="1"/>
  <c r="D390" i="1"/>
  <c r="D327" i="1"/>
  <c r="D303" i="1"/>
  <c r="D239" i="1"/>
  <c r="D151" i="1"/>
  <c r="D87" i="1"/>
  <c r="D1962" i="1"/>
  <c r="D1930" i="1"/>
  <c r="D1874" i="1"/>
  <c r="D1866" i="1"/>
  <c r="D1834" i="1"/>
  <c r="D1581" i="1"/>
  <c r="D1517" i="1"/>
  <c r="D1509" i="1"/>
  <c r="D1229" i="1"/>
  <c r="D941" i="1"/>
  <c r="D861" i="1"/>
  <c r="D757" i="1"/>
  <c r="D597" i="1"/>
  <c r="D565" i="1"/>
  <c r="D533" i="1"/>
  <c r="D517" i="1"/>
  <c r="D461" i="1"/>
  <c r="D365" i="1"/>
  <c r="D246" i="1"/>
  <c r="D166" i="1"/>
  <c r="D118" i="1"/>
  <c r="D1780" i="1"/>
  <c r="D1639" i="1"/>
  <c r="D1287" i="1"/>
  <c r="D783" i="1"/>
  <c r="D743" i="1"/>
  <c r="D687" i="1"/>
  <c r="D639" i="1"/>
  <c r="D623" i="1"/>
  <c r="D575" i="1"/>
  <c r="D567" i="1"/>
  <c r="D551" i="1"/>
  <c r="D511" i="1"/>
  <c r="D288" i="1"/>
  <c r="D240" i="1"/>
  <c r="D216" i="1"/>
  <c r="D184" i="1"/>
  <c r="D112" i="1"/>
  <c r="D72" i="1"/>
  <c r="D1937" i="1"/>
  <c r="D1873" i="1"/>
  <c r="D1769" i="1"/>
  <c r="D1444" i="1"/>
  <c r="D1380" i="1"/>
  <c r="D1300" i="1"/>
  <c r="D732" i="1"/>
  <c r="D660" i="1"/>
  <c r="D556" i="1"/>
  <c r="D460" i="1"/>
  <c r="D213" i="1"/>
  <c r="D5" i="1"/>
  <c r="D56" i="1"/>
  <c r="D1969" i="1"/>
  <c r="D1460" i="1"/>
  <c r="D1372" i="1"/>
  <c r="D1356" i="1"/>
  <c r="D1348" i="1"/>
  <c r="D1220" i="1"/>
  <c r="D1084" i="1"/>
  <c r="D1060" i="1"/>
  <c r="D1044" i="1"/>
  <c r="D932" i="1"/>
  <c r="D852" i="1"/>
  <c r="D796" i="1"/>
  <c r="D788" i="1"/>
  <c r="D692" i="1"/>
  <c r="D428" i="1"/>
  <c r="D325" i="1"/>
  <c r="D285" i="1"/>
  <c r="D221" i="1"/>
  <c r="D165" i="1"/>
  <c r="D63" i="1"/>
  <c r="D1848" i="1"/>
  <c r="D1704" i="1"/>
  <c r="D1491" i="1"/>
  <c r="D939" i="1"/>
  <c r="D787" i="1"/>
  <c r="D659" i="1"/>
  <c r="D276" i="1"/>
  <c r="D204" i="1"/>
  <c r="D100" i="1"/>
  <c r="D470" i="1"/>
  <c r="D350" i="1"/>
  <c r="D175" i="1"/>
  <c r="D167" i="1"/>
  <c r="D143" i="1"/>
  <c r="D135" i="1"/>
  <c r="D15" i="1"/>
  <c r="D7" i="1"/>
  <c r="D1946" i="1"/>
  <c r="D1453" i="1"/>
  <c r="D1429" i="1"/>
  <c r="D1373" i="1"/>
  <c r="D1293" i="1"/>
  <c r="D1285" i="1"/>
  <c r="D1197" i="1"/>
  <c r="D981" i="1"/>
  <c r="D957" i="1"/>
  <c r="D893" i="1"/>
  <c r="D885" i="1"/>
  <c r="D845" i="1"/>
  <c r="D837" i="1"/>
  <c r="D829" i="1"/>
  <c r="D821" i="1"/>
  <c r="D813" i="1"/>
  <c r="D805" i="1"/>
  <c r="D773" i="1"/>
  <c r="D765" i="1"/>
  <c r="D749" i="1"/>
  <c r="D709" i="1"/>
  <c r="D693" i="1"/>
  <c r="D677" i="1"/>
  <c r="D605" i="1"/>
  <c r="D589" i="1"/>
  <c r="D581" i="1"/>
  <c r="D557" i="1"/>
  <c r="D445" i="1"/>
  <c r="D413" i="1"/>
  <c r="D381" i="1"/>
  <c r="D357" i="1"/>
  <c r="D349" i="1"/>
  <c r="D286" i="1"/>
  <c r="D230" i="1"/>
  <c r="D198" i="1"/>
  <c r="D150" i="1"/>
  <c r="D94" i="1"/>
  <c r="D38" i="1"/>
  <c r="D30" i="1"/>
  <c r="D6" i="1"/>
  <c r="D1967" i="1"/>
  <c r="D1911" i="1"/>
  <c r="D1871" i="1"/>
  <c r="D1823" i="1"/>
  <c r="D1799" i="1"/>
  <c r="D1791" i="1"/>
  <c r="D1767" i="1"/>
  <c r="D1751" i="1"/>
  <c r="D1743" i="1"/>
  <c r="D1687" i="1"/>
  <c r="D1642" i="1"/>
  <c r="D1610" i="1"/>
  <c r="D1602" i="1"/>
  <c r="D1586" i="1"/>
  <c r="D1562" i="1"/>
  <c r="D1530" i="1"/>
  <c r="D1426" i="1"/>
  <c r="D1282" i="1"/>
  <c r="D1258" i="1"/>
  <c r="D1234" i="1"/>
  <c r="D1082" i="1"/>
  <c r="D1026" i="1"/>
  <c r="D922" i="1"/>
  <c r="D906" i="1"/>
  <c r="D874" i="1"/>
  <c r="D842" i="1"/>
  <c r="D834" i="1"/>
  <c r="D826" i="1"/>
  <c r="D818" i="1"/>
  <c r="D810" i="1"/>
  <c r="D794" i="1"/>
  <c r="D626" i="1"/>
  <c r="D546" i="1"/>
  <c r="D434" i="1"/>
  <c r="D418" i="1"/>
  <c r="D394" i="1"/>
  <c r="D386" i="1"/>
  <c r="D362" i="1"/>
  <c r="D346" i="1"/>
  <c r="D331" i="1"/>
  <c r="D131" i="1"/>
  <c r="D83" i="1"/>
  <c r="D35" i="1"/>
  <c r="D19" i="1"/>
  <c r="D1052" i="1"/>
  <c r="D1036" i="1"/>
  <c r="D980" i="1"/>
  <c r="D964" i="1"/>
  <c r="D924" i="1"/>
  <c r="D916" i="1"/>
  <c r="D900" i="1"/>
  <c r="D892" i="1"/>
  <c r="D748" i="1"/>
  <c r="D716" i="1"/>
  <c r="D492" i="1"/>
  <c r="D468" i="1"/>
  <c r="D1797" i="1"/>
  <c r="D1632" i="1"/>
  <c r="D1536" i="1"/>
  <c r="D1232" i="1"/>
  <c r="D1000" i="1"/>
  <c r="D872" i="1"/>
  <c r="D392" i="1"/>
  <c r="D249" i="1"/>
  <c r="D193" i="1"/>
  <c r="D185" i="1"/>
  <c r="D129" i="1"/>
  <c r="D1335" i="1"/>
  <c r="D1271" i="1"/>
  <c r="D822" i="1"/>
  <c r="D111" i="1"/>
  <c r="D838" i="1"/>
  <c r="D1072" i="1"/>
  <c r="D1810" i="1"/>
  <c r="D1730" i="1"/>
  <c r="D1682" i="1"/>
  <c r="D1093" i="1"/>
  <c r="P2" i="1"/>
  <c r="D280" i="1"/>
  <c r="D1588" i="1"/>
  <c r="D1556" i="1"/>
  <c r="D1540" i="1"/>
  <c r="D1516" i="1"/>
  <c r="D1508" i="1"/>
  <c r="D1228" i="1"/>
  <c r="D1172" i="1"/>
  <c r="D1140" i="1"/>
  <c r="D860" i="1"/>
  <c r="D668" i="1"/>
  <c r="D644" i="1"/>
  <c r="D636" i="1"/>
  <c r="D356" i="1"/>
  <c r="D340" i="1"/>
  <c r="D1968" i="1"/>
  <c r="D1563" i="1"/>
  <c r="D1035" i="1"/>
  <c r="D363" i="1"/>
  <c r="D308" i="1"/>
  <c r="D919" i="1"/>
  <c r="D420" i="1"/>
  <c r="D404" i="1"/>
  <c r="D380" i="1"/>
  <c r="D348" i="1"/>
  <c r="D309" i="1"/>
  <c r="D229" i="1"/>
  <c r="D173" i="1"/>
  <c r="D133" i="1"/>
  <c r="D69" i="1"/>
  <c r="D53" i="1"/>
  <c r="D21" i="1"/>
  <c r="D1612" i="1"/>
  <c r="D1452" i="1"/>
  <c r="D245" i="1"/>
  <c r="D1067" i="1"/>
  <c r="D747" i="1"/>
  <c r="AJ1976" i="1"/>
  <c r="AK1976" i="1" s="1"/>
  <c r="AJ1968" i="1"/>
  <c r="AK1968" i="1" s="1"/>
  <c r="AJ1960" i="1"/>
  <c r="AK1960" i="1" s="1"/>
  <c r="AJ1952" i="1"/>
  <c r="AK1952" i="1" s="1"/>
  <c r="AJ1944" i="1"/>
  <c r="AK1944" i="1" s="1"/>
  <c r="AJ1936" i="1"/>
  <c r="AK1936" i="1" s="1"/>
  <c r="AJ1928" i="1"/>
  <c r="AK1928" i="1" s="1"/>
  <c r="AJ1920" i="1"/>
  <c r="AK1920" i="1" s="1"/>
  <c r="AJ1912" i="1"/>
  <c r="AK1912" i="1" s="1"/>
  <c r="AJ1904" i="1"/>
  <c r="AK1904" i="1" s="1"/>
  <c r="AJ1896" i="1"/>
  <c r="AK1896" i="1" s="1"/>
  <c r="AJ1888" i="1"/>
  <c r="AK1888" i="1" s="1"/>
  <c r="AJ1880" i="1"/>
  <c r="AK1880" i="1" s="1"/>
  <c r="AJ1872" i="1"/>
  <c r="AK1872" i="1" s="1"/>
  <c r="AJ1864" i="1"/>
  <c r="AK1864" i="1" s="1"/>
  <c r="AJ1856" i="1"/>
  <c r="AK1856" i="1" s="1"/>
  <c r="AJ1848" i="1"/>
  <c r="AK1848" i="1" s="1"/>
  <c r="AJ1840" i="1"/>
  <c r="AK1840" i="1" s="1"/>
  <c r="AJ1832" i="1"/>
  <c r="AK1832" i="1" s="1"/>
  <c r="AJ1824" i="1"/>
  <c r="AK1824" i="1" s="1"/>
  <c r="AJ1816" i="1"/>
  <c r="AK1816" i="1" s="1"/>
  <c r="AJ1808" i="1"/>
  <c r="AK1808" i="1" s="1"/>
  <c r="AJ1800" i="1"/>
  <c r="AK1800" i="1" s="1"/>
  <c r="AJ1792" i="1"/>
  <c r="AK1792" i="1" s="1"/>
  <c r="AJ1784" i="1"/>
  <c r="AK1784" i="1" s="1"/>
  <c r="AJ1776" i="1"/>
  <c r="AK1776" i="1" s="1"/>
  <c r="AJ1768" i="1"/>
  <c r="AK1768" i="1" s="1"/>
  <c r="AJ1760" i="1"/>
  <c r="AK1760" i="1" s="1"/>
  <c r="AJ1752" i="1"/>
  <c r="AK1752" i="1" s="1"/>
  <c r="AJ1744" i="1"/>
  <c r="AK1744" i="1" s="1"/>
  <c r="AJ1736" i="1"/>
  <c r="AK1736" i="1" s="1"/>
  <c r="AJ1728" i="1"/>
  <c r="AK1728" i="1" s="1"/>
  <c r="AJ1720" i="1"/>
  <c r="AK1720" i="1" s="1"/>
  <c r="AJ1712" i="1"/>
  <c r="AK1712" i="1" s="1"/>
  <c r="D188" i="1"/>
  <c r="D116" i="1"/>
  <c r="D400" i="1"/>
  <c r="D352" i="1"/>
  <c r="AJ1704" i="1"/>
  <c r="AK1704" i="1" s="1"/>
  <c r="AJ1667" i="1"/>
  <c r="AK1667" i="1" s="1"/>
  <c r="AJ1651" i="1"/>
  <c r="AK1651" i="1" s="1"/>
  <c r="AJ1635" i="1"/>
  <c r="AK1635" i="1" s="1"/>
  <c r="AJ1619" i="1"/>
  <c r="AK1619" i="1" s="1"/>
  <c r="AJ1603" i="1"/>
  <c r="AK1603" i="1" s="1"/>
  <c r="AJ1587" i="1"/>
  <c r="AK1587" i="1" s="1"/>
  <c r="AJ1571" i="1"/>
  <c r="AK1571" i="1" s="1"/>
  <c r="AJ1555" i="1"/>
  <c r="AK1555" i="1" s="1"/>
  <c r="AJ1539" i="1"/>
  <c r="AK1539" i="1" s="1"/>
  <c r="AJ1523" i="1"/>
  <c r="AK1523" i="1" s="1"/>
  <c r="AJ1507" i="1"/>
  <c r="AK1507" i="1" s="1"/>
  <c r="AJ1491" i="1"/>
  <c r="AK1491" i="1" s="1"/>
  <c r="AJ1475" i="1"/>
  <c r="AK1475" i="1" s="1"/>
  <c r="AJ1459" i="1"/>
  <c r="AK1459" i="1" s="1"/>
  <c r="AJ1443" i="1"/>
  <c r="AK1443" i="1" s="1"/>
  <c r="AJ1427" i="1"/>
  <c r="AK1427" i="1" s="1"/>
  <c r="AJ1411" i="1"/>
  <c r="AK1411" i="1" s="1"/>
  <c r="AJ1395" i="1"/>
  <c r="AK1395" i="1" s="1"/>
  <c r="AJ1379" i="1"/>
  <c r="AK1379" i="1" s="1"/>
  <c r="AJ1363" i="1"/>
  <c r="AK1363" i="1" s="1"/>
  <c r="AJ1347" i="1"/>
  <c r="AK1347" i="1" s="1"/>
  <c r="AJ1331" i="1"/>
  <c r="AK1331" i="1" s="1"/>
  <c r="AJ1315" i="1"/>
  <c r="AK1315" i="1" s="1"/>
  <c r="AJ1307" i="1"/>
  <c r="AK1307" i="1" s="1"/>
  <c r="AJ1283" i="1"/>
  <c r="AK1283" i="1" s="1"/>
  <c r="AJ1267" i="1"/>
  <c r="AK1267" i="1" s="1"/>
  <c r="AJ1243" i="1"/>
  <c r="AK1243" i="1" s="1"/>
  <c r="AJ1227" i="1"/>
  <c r="AK1227" i="1" s="1"/>
  <c r="AJ1211" i="1"/>
  <c r="AK1211" i="1" s="1"/>
  <c r="AJ1195" i="1"/>
  <c r="AK1195" i="1" s="1"/>
  <c r="AJ1179" i="1"/>
  <c r="AK1179" i="1" s="1"/>
  <c r="AJ1163" i="1"/>
  <c r="AK1163" i="1" s="1"/>
  <c r="AJ1155" i="1"/>
  <c r="AK1155" i="1" s="1"/>
  <c r="AJ1139" i="1"/>
  <c r="AK1139" i="1" s="1"/>
  <c r="AJ1123" i="1"/>
  <c r="AK1123" i="1" s="1"/>
  <c r="AJ1107" i="1"/>
  <c r="AK1107" i="1" s="1"/>
  <c r="AJ1091" i="1"/>
  <c r="AK1091" i="1" s="1"/>
  <c r="AJ1083" i="1"/>
  <c r="AK1083" i="1" s="1"/>
  <c r="AJ1067" i="1"/>
  <c r="AK1067" i="1" s="1"/>
  <c r="AJ1027" i="1"/>
  <c r="AK1027" i="1" s="1"/>
  <c r="AJ1003" i="1"/>
  <c r="AK1003" i="1" s="1"/>
  <c r="AJ987" i="1"/>
  <c r="AK987" i="1" s="1"/>
  <c r="AJ971" i="1"/>
  <c r="AK971" i="1" s="1"/>
  <c r="AJ955" i="1"/>
  <c r="AK955" i="1" s="1"/>
  <c r="AJ947" i="1"/>
  <c r="AK947" i="1" s="1"/>
  <c r="AJ923" i="1"/>
  <c r="AK923" i="1" s="1"/>
  <c r="AJ907" i="1"/>
  <c r="AK907" i="1" s="1"/>
  <c r="AJ891" i="1"/>
  <c r="AK891" i="1" s="1"/>
  <c r="AJ875" i="1"/>
  <c r="AK875" i="1" s="1"/>
  <c r="AJ859" i="1"/>
  <c r="AK859" i="1" s="1"/>
  <c r="AJ843" i="1"/>
  <c r="AK843" i="1" s="1"/>
  <c r="AJ827" i="1"/>
  <c r="AK827" i="1" s="1"/>
  <c r="AJ811" i="1"/>
  <c r="AK811" i="1" s="1"/>
  <c r="AJ795" i="1"/>
  <c r="AK795" i="1" s="1"/>
  <c r="D504" i="1"/>
  <c r="AJ1688" i="1"/>
  <c r="AK1688" i="1" s="1"/>
  <c r="AJ1675" i="1"/>
  <c r="AK1675" i="1" s="1"/>
  <c r="AJ1659" i="1"/>
  <c r="AK1659" i="1" s="1"/>
  <c r="AJ1643" i="1"/>
  <c r="AK1643" i="1" s="1"/>
  <c r="AJ1627" i="1"/>
  <c r="AK1627" i="1" s="1"/>
  <c r="AJ1611" i="1"/>
  <c r="AK1611" i="1" s="1"/>
  <c r="AJ1595" i="1"/>
  <c r="AK1595" i="1" s="1"/>
  <c r="AJ1579" i="1"/>
  <c r="AK1579" i="1" s="1"/>
  <c r="AJ1563" i="1"/>
  <c r="AK1563" i="1" s="1"/>
  <c r="AJ1547" i="1"/>
  <c r="AK1547" i="1" s="1"/>
  <c r="AJ1531" i="1"/>
  <c r="AK1531" i="1" s="1"/>
  <c r="AJ1515" i="1"/>
  <c r="AK1515" i="1" s="1"/>
  <c r="AJ1499" i="1"/>
  <c r="AK1499" i="1" s="1"/>
  <c r="AJ1483" i="1"/>
  <c r="AK1483" i="1" s="1"/>
  <c r="AJ1467" i="1"/>
  <c r="AK1467" i="1" s="1"/>
  <c r="AJ1451" i="1"/>
  <c r="AK1451" i="1" s="1"/>
  <c r="AJ1435" i="1"/>
  <c r="AK1435" i="1" s="1"/>
  <c r="AJ1419" i="1"/>
  <c r="AK1419" i="1" s="1"/>
  <c r="AJ1403" i="1"/>
  <c r="AK1403" i="1" s="1"/>
  <c r="AJ1387" i="1"/>
  <c r="AK1387" i="1" s="1"/>
  <c r="AJ1371" i="1"/>
  <c r="AK1371" i="1" s="1"/>
  <c r="AJ1355" i="1"/>
  <c r="AK1355" i="1" s="1"/>
  <c r="AJ1339" i="1"/>
  <c r="AK1339" i="1" s="1"/>
  <c r="AJ1323" i="1"/>
  <c r="AK1323" i="1" s="1"/>
  <c r="AJ1299" i="1"/>
  <c r="AK1299" i="1" s="1"/>
  <c r="AJ1291" i="1"/>
  <c r="AK1291" i="1" s="1"/>
  <c r="AJ1259" i="1"/>
  <c r="AK1259" i="1" s="1"/>
  <c r="AJ1219" i="1"/>
  <c r="AK1219" i="1" s="1"/>
  <c r="AJ1203" i="1"/>
  <c r="AK1203" i="1" s="1"/>
  <c r="AJ1187" i="1"/>
  <c r="AK1187" i="1" s="1"/>
  <c r="AJ1171" i="1"/>
  <c r="AK1171" i="1" s="1"/>
  <c r="AJ1147" i="1"/>
  <c r="AK1147" i="1" s="1"/>
  <c r="AJ1131" i="1"/>
  <c r="AK1131" i="1" s="1"/>
  <c r="AJ1115" i="1"/>
  <c r="AK1115" i="1" s="1"/>
  <c r="AJ1099" i="1"/>
  <c r="AK1099" i="1" s="1"/>
  <c r="AJ1075" i="1"/>
  <c r="AK1075" i="1" s="1"/>
  <c r="AJ1059" i="1"/>
  <c r="AK1059" i="1" s="1"/>
  <c r="AJ1035" i="1"/>
  <c r="AK1035" i="1" s="1"/>
  <c r="AJ1019" i="1"/>
  <c r="AK1019" i="1" s="1"/>
  <c r="AJ1011" i="1"/>
  <c r="AK1011" i="1" s="1"/>
  <c r="AJ995" i="1"/>
  <c r="AK995" i="1" s="1"/>
  <c r="AJ979" i="1"/>
  <c r="AK979" i="1" s="1"/>
  <c r="AJ963" i="1"/>
  <c r="AK963" i="1" s="1"/>
  <c r="AJ939" i="1"/>
  <c r="AK939" i="1" s="1"/>
  <c r="AJ931" i="1"/>
  <c r="AK931" i="1" s="1"/>
  <c r="AJ915" i="1"/>
  <c r="AK915" i="1" s="1"/>
  <c r="AJ899" i="1"/>
  <c r="AK899" i="1" s="1"/>
  <c r="AJ883" i="1"/>
  <c r="AK883" i="1" s="1"/>
  <c r="AJ867" i="1"/>
  <c r="AK867" i="1" s="1"/>
  <c r="AJ851" i="1"/>
  <c r="AK851" i="1" s="1"/>
  <c r="AJ835" i="1"/>
  <c r="AK835" i="1" s="1"/>
  <c r="AJ819" i="1"/>
  <c r="AK819" i="1" s="1"/>
  <c r="AJ803" i="1"/>
  <c r="AK803" i="1" s="1"/>
  <c r="D544" i="1"/>
  <c r="D1960" i="1"/>
  <c r="D1880" i="1"/>
  <c r="D1776" i="1"/>
  <c r="D1728" i="1"/>
  <c r="D1720" i="1"/>
  <c r="D1419" i="1"/>
  <c r="D1347" i="1"/>
  <c r="D1315" i="1"/>
  <c r="D1291" i="1"/>
  <c r="D803" i="1"/>
  <c r="D795" i="1"/>
  <c r="D763" i="1"/>
  <c r="D651" i="1"/>
  <c r="D411" i="1"/>
  <c r="D180" i="1"/>
  <c r="D36" i="1"/>
  <c r="D548" i="1"/>
  <c r="D524" i="1"/>
  <c r="D500" i="1"/>
  <c r="D444" i="1"/>
  <c r="D436" i="1"/>
  <c r="D412" i="1"/>
  <c r="D388" i="1"/>
  <c r="D333" i="1"/>
  <c r="D301" i="1"/>
  <c r="D261" i="1"/>
  <c r="D125" i="1"/>
  <c r="D101" i="1"/>
  <c r="D93" i="1"/>
  <c r="D77" i="1"/>
  <c r="D13" i="1"/>
  <c r="D1974" i="1"/>
  <c r="D1862" i="1"/>
  <c r="D1798" i="1"/>
  <c r="D1617" i="1"/>
  <c r="D1545" i="1"/>
  <c r="D1529" i="1"/>
  <c r="D1513" i="1"/>
  <c r="D1497" i="1"/>
  <c r="D1489" i="1"/>
  <c r="D1257" i="1"/>
  <c r="D1757" i="1"/>
  <c r="D1709" i="1"/>
  <c r="D1640" i="1"/>
  <c r="D1312" i="1"/>
  <c r="D1304" i="1"/>
  <c r="D776" i="1"/>
  <c r="D329" i="1"/>
  <c r="D289" i="1"/>
  <c r="D17" i="1"/>
  <c r="AJ787" i="1"/>
  <c r="AK787" i="1" s="1"/>
  <c r="AJ763" i="1"/>
  <c r="AK763" i="1" s="1"/>
  <c r="AJ755" i="1"/>
  <c r="AK755" i="1" s="1"/>
  <c r="AJ747" i="1"/>
  <c r="AK747" i="1" s="1"/>
  <c r="AJ739" i="1"/>
  <c r="AK739" i="1" s="1"/>
  <c r="AJ731" i="1"/>
  <c r="AK731" i="1" s="1"/>
  <c r="AJ723" i="1"/>
  <c r="AK723" i="1" s="1"/>
  <c r="AJ715" i="1"/>
  <c r="AK715" i="1" s="1"/>
  <c r="AJ707" i="1"/>
  <c r="AK707" i="1" s="1"/>
  <c r="D883" i="1"/>
  <c r="D1882" i="1"/>
  <c r="D1690" i="1"/>
  <c r="D1653" i="1"/>
  <c r="D1421" i="1"/>
  <c r="D1397" i="1"/>
  <c r="D1381" i="1"/>
  <c r="D1309" i="1"/>
  <c r="D1133" i="1"/>
  <c r="D1077" i="1"/>
  <c r="D1061" i="1"/>
  <c r="D949" i="1"/>
  <c r="D925" i="1"/>
  <c r="D901" i="1"/>
  <c r="D334" i="1"/>
  <c r="D278" i="1"/>
  <c r="D238" i="1"/>
  <c r="D110" i="1"/>
  <c r="D1977" i="1"/>
  <c r="D1729" i="1"/>
  <c r="D1340" i="1"/>
  <c r="D1316" i="1"/>
  <c r="D1284" i="1"/>
  <c r="D1260" i="1"/>
  <c r="D956" i="1"/>
  <c r="D868" i="1"/>
  <c r="D764" i="1"/>
  <c r="D197" i="1"/>
  <c r="D61" i="1"/>
  <c r="D1627" i="1"/>
  <c r="D1547" i="1"/>
  <c r="D220" i="1"/>
  <c r="D132" i="1"/>
  <c r="D84" i="1"/>
  <c r="D1945" i="1"/>
  <c r="D1308" i="1"/>
  <c r="D1204" i="1"/>
  <c r="D1164" i="1"/>
  <c r="D940" i="1"/>
  <c r="D676" i="1"/>
  <c r="D540" i="1"/>
  <c r="D396" i="1"/>
  <c r="D277" i="1"/>
  <c r="D109" i="1"/>
  <c r="AJ479" i="1"/>
  <c r="AK479" i="1" s="1"/>
  <c r="D1923" i="1"/>
  <c r="D1454" i="1"/>
  <c r="D958" i="1"/>
  <c r="D1211" i="1"/>
  <c r="D781" i="1"/>
  <c r="D1225" i="1"/>
  <c r="D1185" i="1"/>
  <c r="D1177" i="1"/>
  <c r="D1153" i="1"/>
  <c r="D1089" i="1"/>
  <c r="D1073" i="1"/>
  <c r="D1017" i="1"/>
  <c r="D969" i="1"/>
  <c r="D937" i="1"/>
  <c r="D577" i="1"/>
  <c r="D569" i="1"/>
  <c r="D561" i="1"/>
  <c r="D545" i="1"/>
  <c r="D489" i="1"/>
  <c r="D465" i="1"/>
  <c r="D417" i="1"/>
  <c r="D353" i="1"/>
  <c r="D314" i="1"/>
  <c r="D274" i="1"/>
  <c r="D266" i="1"/>
  <c r="D218" i="1"/>
  <c r="D194" i="1"/>
  <c r="D122" i="1"/>
  <c r="D114" i="1"/>
  <c r="D90" i="1"/>
  <c r="D18" i="1"/>
  <c r="AJ691" i="1"/>
  <c r="AK691" i="1" s="1"/>
  <c r="AJ659" i="1"/>
  <c r="AK659" i="1" s="1"/>
  <c r="AJ635" i="1"/>
  <c r="AK635" i="1" s="1"/>
  <c r="D1552" i="1"/>
  <c r="AJ699" i="1"/>
  <c r="AK699" i="1" s="1"/>
  <c r="AJ683" i="1"/>
  <c r="AK683" i="1" s="1"/>
  <c r="AJ667" i="1"/>
  <c r="AK667" i="1" s="1"/>
  <c r="AJ651" i="1"/>
  <c r="AK651" i="1" s="1"/>
  <c r="AJ643" i="1"/>
  <c r="AK643" i="1" s="1"/>
  <c r="D1216" i="1"/>
  <c r="D1008" i="1"/>
  <c r="D376" i="1"/>
  <c r="D113" i="1"/>
  <c r="D299" i="1"/>
  <c r="D243" i="1"/>
  <c r="D155" i="1"/>
  <c r="D67" i="1"/>
  <c r="D1479" i="1"/>
  <c r="D991" i="1"/>
  <c r="D791" i="1"/>
  <c r="D671" i="1"/>
  <c r="D535" i="1"/>
  <c r="D463" i="1"/>
  <c r="D407" i="1"/>
  <c r="D351" i="1"/>
  <c r="D328" i="1"/>
  <c r="D312" i="1"/>
  <c r="D296" i="1"/>
  <c r="D192" i="1"/>
  <c r="D176" i="1"/>
  <c r="D152" i="1"/>
  <c r="D1870" i="1"/>
  <c r="D1742" i="1"/>
  <c r="D1625" i="1"/>
  <c r="D1401" i="1"/>
  <c r="D1971" i="1"/>
  <c r="D1907" i="1"/>
  <c r="D1867" i="1"/>
  <c r="D1715" i="1"/>
  <c r="D1699" i="1"/>
  <c r="D1558" i="1"/>
  <c r="D1542" i="1"/>
  <c r="D1534" i="1"/>
  <c r="D1486" i="1"/>
  <c r="D1214" i="1"/>
  <c r="D1190" i="1"/>
  <c r="D886" i="1"/>
  <c r="D574" i="1"/>
  <c r="D478" i="1"/>
  <c r="D263" i="1"/>
  <c r="D191" i="1"/>
  <c r="AJ826" i="1"/>
  <c r="AK826" i="1" s="1"/>
  <c r="AJ818" i="1"/>
  <c r="AK818" i="1" s="1"/>
  <c r="AJ810" i="1"/>
  <c r="AK810" i="1" s="1"/>
  <c r="AJ802" i="1"/>
  <c r="AK802" i="1" s="1"/>
  <c r="AJ794" i="1"/>
  <c r="AK794" i="1" s="1"/>
  <c r="AJ786" i="1"/>
  <c r="AK786" i="1" s="1"/>
  <c r="AJ778" i="1"/>
  <c r="AK778" i="1" s="1"/>
  <c r="AJ770" i="1"/>
  <c r="AK770" i="1" s="1"/>
  <c r="AJ754" i="1"/>
  <c r="AK754" i="1" s="1"/>
  <c r="AJ746" i="1"/>
  <c r="AK746" i="1" s="1"/>
  <c r="AJ738" i="1"/>
  <c r="AK738" i="1" s="1"/>
  <c r="AJ706" i="1"/>
  <c r="AK706" i="1" s="1"/>
  <c r="AJ698" i="1"/>
  <c r="AK698" i="1" s="1"/>
  <c r="AJ674" i="1"/>
  <c r="AK674" i="1" s="1"/>
  <c r="AJ666" i="1"/>
  <c r="AK666" i="1" s="1"/>
  <c r="AJ658" i="1"/>
  <c r="AK658" i="1" s="1"/>
  <c r="AJ650" i="1"/>
  <c r="AK650" i="1" s="1"/>
  <c r="AJ642" i="1"/>
  <c r="AK642" i="1" s="1"/>
  <c r="AJ626" i="1"/>
  <c r="AK626" i="1" s="1"/>
  <c r="AJ610" i="1"/>
  <c r="AK610" i="1" s="1"/>
  <c r="AJ594" i="1"/>
  <c r="AK594" i="1" s="1"/>
  <c r="AJ586" i="1"/>
  <c r="AK586" i="1" s="1"/>
  <c r="AJ578" i="1"/>
  <c r="AK578" i="1" s="1"/>
  <c r="AJ562" i="1"/>
  <c r="AK562" i="1" s="1"/>
  <c r="AJ546" i="1"/>
  <c r="AK546" i="1" s="1"/>
  <c r="AJ538" i="1"/>
  <c r="AK538" i="1" s="1"/>
  <c r="AJ530" i="1"/>
  <c r="AK530" i="1" s="1"/>
  <c r="AJ522" i="1"/>
  <c r="AK522" i="1" s="1"/>
  <c r="AJ514" i="1"/>
  <c r="AK514" i="1" s="1"/>
  <c r="AJ506" i="1"/>
  <c r="AK506" i="1" s="1"/>
  <c r="AJ498" i="1"/>
  <c r="AK498" i="1" s="1"/>
  <c r="AJ490" i="1"/>
  <c r="AK490" i="1" s="1"/>
  <c r="AJ482" i="1"/>
  <c r="AK482" i="1" s="1"/>
  <c r="AJ474" i="1"/>
  <c r="AK474" i="1" s="1"/>
  <c r="AJ466" i="1"/>
  <c r="AK466" i="1" s="1"/>
  <c r="AJ458" i="1"/>
  <c r="AK458" i="1" s="1"/>
  <c r="AJ434" i="1"/>
  <c r="AK434" i="1" s="1"/>
  <c r="AJ426" i="1"/>
  <c r="AK426" i="1" s="1"/>
  <c r="AJ418" i="1"/>
  <c r="AK418" i="1" s="1"/>
  <c r="AJ410" i="1"/>
  <c r="AK410" i="1" s="1"/>
  <c r="AJ402" i="1"/>
  <c r="AK402" i="1" s="1"/>
  <c r="AJ394" i="1"/>
  <c r="AK394" i="1" s="1"/>
  <c r="AJ386" i="1"/>
  <c r="AK386" i="1" s="1"/>
  <c r="AJ378" i="1"/>
  <c r="AK378" i="1" s="1"/>
  <c r="AJ370" i="1"/>
  <c r="AK370" i="1" s="1"/>
  <c r="AJ362" i="1"/>
  <c r="AK362" i="1" s="1"/>
  <c r="AJ354" i="1"/>
  <c r="AK354" i="1" s="1"/>
  <c r="AJ346" i="1"/>
  <c r="AK346" i="1" s="1"/>
  <c r="AJ338" i="1"/>
  <c r="AK338" i="1" s="1"/>
  <c r="AJ331" i="1"/>
  <c r="AK331" i="1" s="1"/>
  <c r="AJ315" i="1"/>
  <c r="AK315" i="1" s="1"/>
  <c r="AJ307" i="1"/>
  <c r="AK307" i="1" s="1"/>
  <c r="AJ299" i="1"/>
  <c r="AK299" i="1" s="1"/>
  <c r="AJ291" i="1"/>
  <c r="AK291" i="1" s="1"/>
  <c r="AJ283" i="1"/>
  <c r="AK283" i="1" s="1"/>
  <c r="AJ275" i="1"/>
  <c r="AK275" i="1" s="1"/>
  <c r="AJ267" i="1"/>
  <c r="AK267" i="1" s="1"/>
  <c r="AJ251" i="1"/>
  <c r="AK251" i="1" s="1"/>
  <c r="AJ243" i="1"/>
  <c r="AK243" i="1" s="1"/>
  <c r="AJ235" i="1"/>
  <c r="AK235" i="1" s="1"/>
  <c r="AJ227" i="1"/>
  <c r="AK227" i="1" s="1"/>
  <c r="AJ219" i="1"/>
  <c r="AK219" i="1" s="1"/>
  <c r="AJ211" i="1"/>
  <c r="AK211" i="1" s="1"/>
  <c r="AJ203" i="1"/>
  <c r="AK203" i="1" s="1"/>
  <c r="AJ187" i="1"/>
  <c r="AK187" i="1" s="1"/>
  <c r="AJ179" i="1"/>
  <c r="AK179" i="1" s="1"/>
  <c r="AJ171" i="1"/>
  <c r="AK171" i="1" s="1"/>
  <c r="AJ163" i="1"/>
  <c r="AK163" i="1" s="1"/>
  <c r="AJ155" i="1"/>
  <c r="AK155" i="1" s="1"/>
  <c r="AJ147" i="1"/>
  <c r="AK147" i="1" s="1"/>
  <c r="AJ139" i="1"/>
  <c r="AK139" i="1" s="1"/>
  <c r="AJ131" i="1"/>
  <c r="AK131" i="1" s="1"/>
  <c r="AJ123" i="1"/>
  <c r="AK123" i="1" s="1"/>
  <c r="AJ115" i="1"/>
  <c r="AK115" i="1" s="1"/>
  <c r="AJ107" i="1"/>
  <c r="AK107" i="1" s="1"/>
  <c r="AJ91" i="1"/>
  <c r="AK91" i="1" s="1"/>
  <c r="AJ83" i="1"/>
  <c r="AK83" i="1" s="1"/>
  <c r="AJ75" i="1"/>
  <c r="AK75" i="1" s="1"/>
  <c r="AJ67" i="1"/>
  <c r="AK67" i="1" s="1"/>
  <c r="D1947" i="1"/>
  <c r="D1875" i="1"/>
  <c r="D1827" i="1"/>
  <c r="D1819" i="1"/>
  <c r="D1795" i="1"/>
  <c r="D1787" i="1"/>
  <c r="D1731" i="1"/>
  <c r="D1707" i="1"/>
  <c r="D1683" i="1"/>
  <c r="D1438" i="1"/>
  <c r="D1422" i="1"/>
  <c r="D1414" i="1"/>
  <c r="D1406" i="1"/>
  <c r="D1398" i="1"/>
  <c r="D1382" i="1"/>
  <c r="D1374" i="1"/>
  <c r="D1366" i="1"/>
  <c r="D1358" i="1"/>
  <c r="D1342" i="1"/>
  <c r="D1334" i="1"/>
  <c r="D1318" i="1"/>
  <c r="D1310" i="1"/>
  <c r="D1302" i="1"/>
  <c r="D1294" i="1"/>
  <c r="D798" i="1"/>
  <c r="D119" i="1"/>
  <c r="D55" i="1"/>
  <c r="D1935" i="1"/>
  <c r="D1759" i="1"/>
  <c r="D1695" i="1"/>
  <c r="D1386" i="1"/>
  <c r="AJ1978" i="1"/>
  <c r="AK1978" i="1" s="1"/>
  <c r="AJ1970" i="1"/>
  <c r="AK1970" i="1" s="1"/>
  <c r="AJ1962" i="1"/>
  <c r="AK1962" i="1" s="1"/>
  <c r="AJ1954" i="1"/>
  <c r="AK1954" i="1" s="1"/>
  <c r="AJ1946" i="1"/>
  <c r="AK1946" i="1" s="1"/>
  <c r="AJ51" i="1"/>
  <c r="AK51" i="1" s="1"/>
  <c r="AJ43" i="1"/>
  <c r="AK43" i="1" s="1"/>
  <c r="AJ35" i="1"/>
  <c r="AK35" i="1" s="1"/>
  <c r="AJ27" i="1"/>
  <c r="AK27" i="1" s="1"/>
  <c r="AJ19" i="1"/>
  <c r="AK19" i="1" s="1"/>
  <c r="AJ11" i="1"/>
  <c r="AK11" i="1" s="1"/>
  <c r="AJ3" i="1"/>
  <c r="AK3" i="1" s="1"/>
  <c r="D1908" i="1"/>
  <c r="D1860" i="1"/>
  <c r="D1820" i="1"/>
  <c r="D1796" i="1"/>
  <c r="D1756" i="1"/>
  <c r="D1724" i="1"/>
  <c r="D1708" i="1"/>
  <c r="D1692" i="1"/>
  <c r="D1684" i="1"/>
  <c r="D1677" i="1"/>
  <c r="D1599" i="1"/>
  <c r="D1455" i="1"/>
  <c r="D1447" i="1"/>
  <c r="D1431" i="1"/>
  <c r="D1415" i="1"/>
  <c r="D1407" i="1"/>
  <c r="D1399" i="1"/>
  <c r="D1391" i="1"/>
  <c r="D1383" i="1"/>
  <c r="D1367" i="1"/>
  <c r="D1327" i="1"/>
  <c r="D1319" i="1"/>
  <c r="D1303" i="1"/>
  <c r="D1263" i="1"/>
  <c r="D1255" i="1"/>
  <c r="D1239" i="1"/>
  <c r="D1119" i="1"/>
  <c r="D1071" i="1"/>
  <c r="D1031" i="1"/>
  <c r="D1007" i="1"/>
  <c r="D975" i="1"/>
  <c r="D967" i="1"/>
  <c r="D927" i="1"/>
  <c r="D887" i="1"/>
  <c r="D847" i="1"/>
  <c r="D807" i="1"/>
  <c r="D799" i="1"/>
  <c r="D1278" i="1"/>
  <c r="D1270" i="1"/>
  <c r="D1254" i="1"/>
  <c r="D1246" i="1"/>
  <c r="D1198" i="1"/>
  <c r="D806" i="1"/>
  <c r="D662" i="1"/>
  <c r="D646" i="1"/>
  <c r="D526" i="1"/>
  <c r="D494" i="1"/>
  <c r="D438" i="1"/>
  <c r="D287" i="1"/>
  <c r="D231" i="1"/>
  <c r="D103" i="1"/>
  <c r="D39" i="1"/>
  <c r="D1317" i="1"/>
  <c r="D917" i="1"/>
  <c r="D869" i="1"/>
  <c r="D206" i="1"/>
  <c r="D86" i="1"/>
  <c r="D54" i="1"/>
  <c r="D14" i="1"/>
  <c r="D1888" i="1"/>
  <c r="D1539" i="1"/>
  <c r="D1507" i="1"/>
  <c r="D1427" i="1"/>
  <c r="D1411" i="1"/>
  <c r="D1395" i="1"/>
  <c r="D1355" i="1"/>
  <c r="D1339" i="1"/>
  <c r="D1323" i="1"/>
  <c r="D1283" i="1"/>
  <c r="D995" i="1"/>
  <c r="D811" i="1"/>
  <c r="D531" i="1"/>
  <c r="D483" i="1"/>
  <c r="D403" i="1"/>
  <c r="D268" i="1"/>
  <c r="D212" i="1"/>
  <c r="D196" i="1"/>
  <c r="D124" i="1"/>
  <c r="D60" i="1"/>
  <c r="D44" i="1"/>
  <c r="D802" i="1"/>
  <c r="D786" i="1"/>
  <c r="D754" i="1"/>
  <c r="D578" i="1"/>
  <c r="D458" i="1"/>
  <c r="D426" i="1"/>
  <c r="D227" i="1"/>
  <c r="AJ1938" i="1"/>
  <c r="AK1938" i="1" s="1"/>
  <c r="AJ1930" i="1"/>
  <c r="AK1930" i="1" s="1"/>
  <c r="AJ1922" i="1"/>
  <c r="AK1922" i="1" s="1"/>
  <c r="AJ1914" i="1"/>
  <c r="AK1914" i="1" s="1"/>
  <c r="AJ1906" i="1"/>
  <c r="AK1906" i="1" s="1"/>
  <c r="AJ1898" i="1"/>
  <c r="AK1898" i="1" s="1"/>
  <c r="AJ1890" i="1"/>
  <c r="AK1890" i="1" s="1"/>
  <c r="AJ1882" i="1"/>
  <c r="AK1882" i="1" s="1"/>
  <c r="AJ1874" i="1"/>
  <c r="AK1874" i="1" s="1"/>
  <c r="AJ1866" i="1"/>
  <c r="AK1866" i="1" s="1"/>
  <c r="AJ1858" i="1"/>
  <c r="AK1858" i="1" s="1"/>
  <c r="AJ1850" i="1"/>
  <c r="AK1850" i="1" s="1"/>
  <c r="AJ1842" i="1"/>
  <c r="AK1842" i="1" s="1"/>
  <c r="AJ1834" i="1"/>
  <c r="AK1834" i="1" s="1"/>
  <c r="AJ1826" i="1"/>
  <c r="AK1826" i="1" s="1"/>
  <c r="AJ1818" i="1"/>
  <c r="AK1818" i="1" s="1"/>
  <c r="AJ1810" i="1"/>
  <c r="AK1810" i="1" s="1"/>
  <c r="AJ1802" i="1"/>
  <c r="AK1802" i="1" s="1"/>
  <c r="AJ1794" i="1"/>
  <c r="AK1794" i="1" s="1"/>
  <c r="AJ1786" i="1"/>
  <c r="AK1786" i="1" s="1"/>
  <c r="AJ1778" i="1"/>
  <c r="AK1778" i="1" s="1"/>
  <c r="AJ1770" i="1"/>
  <c r="AK1770" i="1" s="1"/>
  <c r="AJ1762" i="1"/>
  <c r="AK1762" i="1" s="1"/>
  <c r="AJ1754" i="1"/>
  <c r="AK1754" i="1" s="1"/>
  <c r="AJ1746" i="1"/>
  <c r="AK1746" i="1" s="1"/>
  <c r="AJ1738" i="1"/>
  <c r="AK1738" i="1" s="1"/>
  <c r="AJ1730" i="1"/>
  <c r="AK1730" i="1" s="1"/>
  <c r="AJ1722" i="1"/>
  <c r="AK1722" i="1" s="1"/>
  <c r="AJ1714" i="1"/>
  <c r="AK1714" i="1" s="1"/>
  <c r="AJ1706" i="1"/>
  <c r="AK1706" i="1" s="1"/>
  <c r="AJ1690" i="1"/>
  <c r="AK1690" i="1" s="1"/>
  <c r="AJ1682" i="1"/>
  <c r="AK1682" i="1" s="1"/>
  <c r="AJ1669" i="1"/>
  <c r="AK1669" i="1" s="1"/>
  <c r="AJ1661" i="1"/>
  <c r="AK1661" i="1" s="1"/>
  <c r="AJ1653" i="1"/>
  <c r="AK1653" i="1" s="1"/>
  <c r="AJ1645" i="1"/>
  <c r="AK1645" i="1" s="1"/>
  <c r="AJ1637" i="1"/>
  <c r="AK1637" i="1" s="1"/>
  <c r="AJ1629" i="1"/>
  <c r="AK1629" i="1" s="1"/>
  <c r="AJ1621" i="1"/>
  <c r="AK1621" i="1" s="1"/>
  <c r="AJ1613" i="1"/>
  <c r="AK1613" i="1" s="1"/>
  <c r="AJ1605" i="1"/>
  <c r="AK1605" i="1" s="1"/>
  <c r="AJ1597" i="1"/>
  <c r="AK1597" i="1" s="1"/>
  <c r="AJ1589" i="1"/>
  <c r="AK1589" i="1" s="1"/>
  <c r="AJ1581" i="1"/>
  <c r="AK1581" i="1" s="1"/>
  <c r="AJ1573" i="1"/>
  <c r="AK1573" i="1" s="1"/>
  <c r="AJ1565" i="1"/>
  <c r="AK1565" i="1" s="1"/>
  <c r="AJ1557" i="1"/>
  <c r="AK1557" i="1" s="1"/>
  <c r="AJ1549" i="1"/>
  <c r="AK1549" i="1" s="1"/>
  <c r="AJ1541" i="1"/>
  <c r="AK1541" i="1" s="1"/>
  <c r="AJ1533" i="1"/>
  <c r="AK1533" i="1" s="1"/>
  <c r="AJ1525" i="1"/>
  <c r="AK1525" i="1" s="1"/>
  <c r="AJ1517" i="1"/>
  <c r="AK1517" i="1" s="1"/>
  <c r="AJ1509" i="1"/>
  <c r="AK1509" i="1" s="1"/>
  <c r="AJ1501" i="1"/>
  <c r="AK1501" i="1" s="1"/>
  <c r="AJ1493" i="1"/>
  <c r="AK1493" i="1" s="1"/>
  <c r="AJ1485" i="1"/>
  <c r="AK1485" i="1" s="1"/>
  <c r="AJ1477" i="1"/>
  <c r="AK1477" i="1" s="1"/>
  <c r="AJ1469" i="1"/>
  <c r="AK1469" i="1" s="1"/>
  <c r="AJ1461" i="1"/>
  <c r="AK1461" i="1" s="1"/>
  <c r="AJ1453" i="1"/>
  <c r="AK1453" i="1" s="1"/>
  <c r="AJ1445" i="1"/>
  <c r="AK1445" i="1" s="1"/>
  <c r="AJ1437" i="1"/>
  <c r="AK1437" i="1" s="1"/>
  <c r="AJ1429" i="1"/>
  <c r="AK1429" i="1" s="1"/>
  <c r="AJ1421" i="1"/>
  <c r="AK1421" i="1" s="1"/>
  <c r="AJ1413" i="1"/>
  <c r="AK1413" i="1" s="1"/>
  <c r="AJ1405" i="1"/>
  <c r="AK1405" i="1" s="1"/>
  <c r="AJ1397" i="1"/>
  <c r="AK1397" i="1" s="1"/>
  <c r="AJ1389" i="1"/>
  <c r="AK1389" i="1" s="1"/>
  <c r="AJ1381" i="1"/>
  <c r="AK1381" i="1" s="1"/>
  <c r="AJ1373" i="1"/>
  <c r="AK1373" i="1" s="1"/>
  <c r="AJ1365" i="1"/>
  <c r="AK1365" i="1" s="1"/>
  <c r="AJ1357" i="1"/>
  <c r="AK1357" i="1" s="1"/>
  <c r="AJ1349" i="1"/>
  <c r="AK1349" i="1" s="1"/>
  <c r="AJ1341" i="1"/>
  <c r="AK1341" i="1" s="1"/>
  <c r="AJ1333" i="1"/>
  <c r="AK1333" i="1" s="1"/>
  <c r="AJ1325" i="1"/>
  <c r="AK1325" i="1" s="1"/>
  <c r="AJ1317" i="1"/>
  <c r="AK1317" i="1" s="1"/>
  <c r="AJ1309" i="1"/>
  <c r="AK1309" i="1" s="1"/>
  <c r="AJ1301" i="1"/>
  <c r="AK1301" i="1" s="1"/>
  <c r="AJ1293" i="1"/>
  <c r="AK1293" i="1" s="1"/>
  <c r="AJ1285" i="1"/>
  <c r="AK1285" i="1" s="1"/>
  <c r="AJ1277" i="1"/>
  <c r="AK1277" i="1" s="1"/>
  <c r="AJ1269" i="1"/>
  <c r="AK1269" i="1" s="1"/>
  <c r="AJ1261" i="1"/>
  <c r="AK1261" i="1" s="1"/>
  <c r="AJ1253" i="1"/>
  <c r="AK1253" i="1" s="1"/>
  <c r="AJ1237" i="1"/>
  <c r="AK1237" i="1" s="1"/>
  <c r="AJ1229" i="1"/>
  <c r="AK1229" i="1" s="1"/>
  <c r="AJ1221" i="1"/>
  <c r="AK1221" i="1" s="1"/>
  <c r="AJ1213" i="1"/>
  <c r="AK1213" i="1" s="1"/>
  <c r="AJ1205" i="1"/>
  <c r="AK1205" i="1" s="1"/>
  <c r="AJ1197" i="1"/>
  <c r="AK1197" i="1" s="1"/>
  <c r="AJ1189" i="1"/>
  <c r="AK1189" i="1" s="1"/>
  <c r="AJ1181" i="1"/>
  <c r="AK1181" i="1" s="1"/>
  <c r="AJ1173" i="1"/>
  <c r="AK1173" i="1" s="1"/>
  <c r="AJ1157" i="1"/>
  <c r="AK1157" i="1" s="1"/>
  <c r="AJ1149" i="1"/>
  <c r="AK1149" i="1" s="1"/>
  <c r="AJ1141" i="1"/>
  <c r="AK1141" i="1" s="1"/>
  <c r="AJ1133" i="1"/>
  <c r="AK1133" i="1" s="1"/>
  <c r="AJ1117" i="1"/>
  <c r="AK1117" i="1" s="1"/>
  <c r="AJ1109" i="1"/>
  <c r="AK1109" i="1" s="1"/>
  <c r="AJ1101" i="1"/>
  <c r="AK1101" i="1" s="1"/>
  <c r="AJ1093" i="1"/>
  <c r="AK1093" i="1" s="1"/>
  <c r="AJ1085" i="1"/>
  <c r="AK1085" i="1" s="1"/>
  <c r="AJ1077" i="1"/>
  <c r="AK1077" i="1" s="1"/>
  <c r="AJ1069" i="1"/>
  <c r="AK1069" i="1" s="1"/>
  <c r="AJ1061" i="1"/>
  <c r="AK1061" i="1" s="1"/>
  <c r="AJ1045" i="1"/>
  <c r="AK1045" i="1" s="1"/>
  <c r="AJ1037" i="1"/>
  <c r="AK1037" i="1" s="1"/>
  <c r="AJ1029" i="1"/>
  <c r="AK1029" i="1" s="1"/>
  <c r="AJ1021" i="1"/>
  <c r="AK1021" i="1" s="1"/>
  <c r="AJ1013" i="1"/>
  <c r="AK1013" i="1" s="1"/>
  <c r="AJ1005" i="1"/>
  <c r="AK1005" i="1" s="1"/>
  <c r="AJ997" i="1"/>
  <c r="AK997" i="1" s="1"/>
  <c r="AJ989" i="1"/>
  <c r="AK989" i="1" s="1"/>
  <c r="AJ981" i="1"/>
  <c r="AK981" i="1" s="1"/>
  <c r="AJ973" i="1"/>
  <c r="AK973" i="1" s="1"/>
  <c r="AJ965" i="1"/>
  <c r="AK965" i="1" s="1"/>
  <c r="AJ957" i="1"/>
  <c r="AK957" i="1" s="1"/>
  <c r="AJ949" i="1"/>
  <c r="AK949" i="1" s="1"/>
  <c r="AJ941" i="1"/>
  <c r="AK941" i="1" s="1"/>
  <c r="AJ933" i="1"/>
  <c r="AK933" i="1" s="1"/>
  <c r="AJ925" i="1"/>
  <c r="AK925" i="1" s="1"/>
  <c r="AJ917" i="1"/>
  <c r="AK917" i="1" s="1"/>
  <c r="AJ909" i="1"/>
  <c r="AK909" i="1" s="1"/>
  <c r="AJ901" i="1"/>
  <c r="AK901" i="1" s="1"/>
  <c r="AJ893" i="1"/>
  <c r="AK893" i="1" s="1"/>
  <c r="AJ885" i="1"/>
  <c r="AK885" i="1" s="1"/>
  <c r="AJ877" i="1"/>
  <c r="AK877" i="1" s="1"/>
  <c r="AJ869" i="1"/>
  <c r="AK869" i="1" s="1"/>
  <c r="AJ861" i="1"/>
  <c r="AK861" i="1" s="1"/>
  <c r="AJ853" i="1"/>
  <c r="AK853" i="1" s="1"/>
  <c r="AJ845" i="1"/>
  <c r="AK845" i="1" s="1"/>
  <c r="AJ837" i="1"/>
  <c r="AK837" i="1" s="1"/>
  <c r="AJ829" i="1"/>
  <c r="AK829" i="1" s="1"/>
  <c r="AJ821" i="1"/>
  <c r="AK821" i="1" s="1"/>
  <c r="AJ813" i="1"/>
  <c r="AK813" i="1" s="1"/>
  <c r="D1925" i="1"/>
  <c r="D1805" i="1"/>
  <c r="D1685" i="1"/>
  <c r="D1678" i="1"/>
  <c r="D1440" i="1"/>
  <c r="D1432" i="1"/>
  <c r="D1416" i="1"/>
  <c r="D1408" i="1"/>
  <c r="D1400" i="1"/>
  <c r="D1392" i="1"/>
  <c r="D1384" i="1"/>
  <c r="D1328" i="1"/>
  <c r="D1280" i="1"/>
  <c r="D1272" i="1"/>
  <c r="D1264" i="1"/>
  <c r="D1248" i="1"/>
  <c r="D1240" i="1"/>
  <c r="D1176" i="1"/>
  <c r="D1112" i="1"/>
  <c r="D1048" i="1"/>
  <c r="D856" i="1"/>
  <c r="D840" i="1"/>
  <c r="D832" i="1"/>
  <c r="D816" i="1"/>
  <c r="D784" i="1"/>
  <c r="D744" i="1"/>
  <c r="D704" i="1"/>
  <c r="D656" i="1"/>
  <c r="D648" i="1"/>
  <c r="D568" i="1"/>
  <c r="D480" i="1"/>
  <c r="D464" i="1"/>
  <c r="D384" i="1"/>
  <c r="D368" i="1"/>
  <c r="D360" i="1"/>
  <c r="D305" i="1"/>
  <c r="D233" i="1"/>
  <c r="D121" i="1"/>
  <c r="D105" i="1"/>
  <c r="D89" i="1"/>
  <c r="D81" i="1"/>
  <c r="D65" i="1"/>
  <c r="D49" i="1"/>
  <c r="D9" i="1"/>
  <c r="D1661" i="1"/>
  <c r="D1413" i="1"/>
  <c r="D1301" i="1"/>
  <c r="D1269" i="1"/>
  <c r="D1261" i="1"/>
  <c r="D1013" i="1"/>
  <c r="D909" i="1"/>
  <c r="D877" i="1"/>
  <c r="D853" i="1"/>
  <c r="D789" i="1"/>
  <c r="D701" i="1"/>
  <c r="D669" i="1"/>
  <c r="D661" i="1"/>
  <c r="D637" i="1"/>
  <c r="D525" i="1"/>
  <c r="D485" i="1"/>
  <c r="D437" i="1"/>
  <c r="D421" i="1"/>
  <c r="D397" i="1"/>
  <c r="D389" i="1"/>
  <c r="D310" i="1"/>
  <c r="D294" i="1"/>
  <c r="D270" i="1"/>
  <c r="D254" i="1"/>
  <c r="D214" i="1"/>
  <c r="D182" i="1"/>
  <c r="D78" i="1"/>
  <c r="D62" i="1"/>
  <c r="D46" i="1"/>
  <c r="D22" i="1"/>
  <c r="D519" i="1"/>
  <c r="D479" i="1"/>
  <c r="D439" i="1"/>
  <c r="D399" i="1"/>
  <c r="D375" i="1"/>
  <c r="D343" i="1"/>
  <c r="D224" i="1"/>
  <c r="D208" i="1"/>
  <c r="D128" i="1"/>
  <c r="D120" i="1"/>
  <c r="D64" i="1"/>
  <c r="D48" i="1"/>
  <c r="D24" i="1"/>
  <c r="AJ471" i="1"/>
  <c r="AK471" i="1" s="1"/>
  <c r="AJ463" i="1"/>
  <c r="AK463" i="1" s="1"/>
  <c r="AJ455" i="1"/>
  <c r="AK455" i="1" s="1"/>
  <c r="AJ447" i="1"/>
  <c r="AK447" i="1" s="1"/>
  <c r="AJ439" i="1"/>
  <c r="AK439" i="1" s="1"/>
  <c r="AJ431" i="1"/>
  <c r="AK431" i="1" s="1"/>
  <c r="AJ423" i="1"/>
  <c r="AK423" i="1" s="1"/>
  <c r="AJ415" i="1"/>
  <c r="AK415" i="1" s="1"/>
  <c r="AJ407" i="1"/>
  <c r="AK407" i="1" s="1"/>
  <c r="AJ399" i="1"/>
  <c r="AK399" i="1" s="1"/>
  <c r="AJ391" i="1"/>
  <c r="AK391" i="1" s="1"/>
  <c r="AJ383" i="1"/>
  <c r="AK383" i="1" s="1"/>
  <c r="AJ375" i="1"/>
  <c r="AK375" i="1" s="1"/>
  <c r="AJ367" i="1"/>
  <c r="AK367" i="1" s="1"/>
  <c r="AJ359" i="1"/>
  <c r="AK359" i="1" s="1"/>
  <c r="AJ99" i="1"/>
  <c r="AK99" i="1" s="1"/>
  <c r="D99" i="1"/>
  <c r="AJ59" i="1"/>
  <c r="AK59" i="1" s="1"/>
  <c r="D59" i="1"/>
  <c r="D973" i="1"/>
  <c r="AJ1218" i="1"/>
  <c r="AK1218" i="1" s="1"/>
  <c r="D1218" i="1"/>
  <c r="D1354" i="1"/>
  <c r="N2" i="1"/>
  <c r="AJ1973" i="1"/>
  <c r="AK1973" i="1" s="1"/>
  <c r="AJ1965" i="1"/>
  <c r="AK1965" i="1" s="1"/>
  <c r="AJ1957" i="1"/>
  <c r="AK1957" i="1" s="1"/>
  <c r="AJ1949" i="1"/>
  <c r="AK1949" i="1" s="1"/>
  <c r="AJ1941" i="1"/>
  <c r="AK1941" i="1" s="1"/>
  <c r="AJ1933" i="1"/>
  <c r="AK1933" i="1" s="1"/>
  <c r="AJ1925" i="1"/>
  <c r="AK1925" i="1" s="1"/>
  <c r="AJ1917" i="1"/>
  <c r="AK1917" i="1" s="1"/>
  <c r="AJ1909" i="1"/>
  <c r="AK1909" i="1" s="1"/>
  <c r="AJ1901" i="1"/>
  <c r="AK1901" i="1" s="1"/>
  <c r="AJ1893" i="1"/>
  <c r="AK1893" i="1" s="1"/>
  <c r="AJ1885" i="1"/>
  <c r="AK1885" i="1" s="1"/>
  <c r="AJ1877" i="1"/>
  <c r="AK1877" i="1" s="1"/>
  <c r="AJ1869" i="1"/>
  <c r="AK1869" i="1" s="1"/>
  <c r="AJ1861" i="1"/>
  <c r="AK1861" i="1" s="1"/>
  <c r="AJ1853" i="1"/>
  <c r="AK1853" i="1" s="1"/>
  <c r="AJ1845" i="1"/>
  <c r="AK1845" i="1" s="1"/>
  <c r="AJ1837" i="1"/>
  <c r="AK1837" i="1" s="1"/>
  <c r="AJ1821" i="1"/>
  <c r="AK1821" i="1" s="1"/>
  <c r="AJ1813" i="1"/>
  <c r="AK1813" i="1" s="1"/>
  <c r="AJ1805" i="1"/>
  <c r="AK1805" i="1" s="1"/>
  <c r="AJ1797" i="1"/>
  <c r="AK1797" i="1" s="1"/>
  <c r="AJ1789" i="1"/>
  <c r="AK1789" i="1" s="1"/>
  <c r="AJ1781" i="1"/>
  <c r="AK1781" i="1" s="1"/>
  <c r="AJ1757" i="1"/>
  <c r="AK1757" i="1" s="1"/>
  <c r="AJ1749" i="1"/>
  <c r="AK1749" i="1" s="1"/>
  <c r="AJ1741" i="1"/>
  <c r="AK1741" i="1" s="1"/>
  <c r="AJ1733" i="1"/>
  <c r="AK1733" i="1" s="1"/>
  <c r="AJ1725" i="1"/>
  <c r="AK1725" i="1" s="1"/>
  <c r="AJ1717" i="1"/>
  <c r="AK1717" i="1" s="1"/>
  <c r="AJ1709" i="1"/>
  <c r="AK1709" i="1" s="1"/>
  <c r="AJ1701" i="1"/>
  <c r="AK1701" i="1" s="1"/>
  <c r="AJ1693" i="1"/>
  <c r="AK1693" i="1" s="1"/>
  <c r="AJ1685" i="1"/>
  <c r="AK1685" i="1" s="1"/>
  <c r="AJ1678" i="1"/>
  <c r="AK1678" i="1" s="1"/>
  <c r="AJ1656" i="1"/>
  <c r="AK1656" i="1" s="1"/>
  <c r="AJ1640" i="1"/>
  <c r="AK1640" i="1" s="1"/>
  <c r="AJ1632" i="1"/>
  <c r="AK1632" i="1" s="1"/>
  <c r="AJ1624" i="1"/>
  <c r="AK1624" i="1" s="1"/>
  <c r="AJ1066" i="1"/>
  <c r="AK1066" i="1" s="1"/>
  <c r="D1066" i="1"/>
  <c r="D1170" i="1"/>
  <c r="D1090" i="1"/>
  <c r="D1919" i="1"/>
  <c r="D1101" i="1"/>
  <c r="D778" i="1"/>
  <c r="D147" i="1"/>
  <c r="AJ682" i="1"/>
  <c r="AK682" i="1" s="1"/>
  <c r="D682" i="1"/>
  <c r="D1203" i="1"/>
  <c r="D1179" i="1"/>
  <c r="D1050" i="1"/>
  <c r="D402" i="1"/>
  <c r="AJ1053" i="1"/>
  <c r="AK1053" i="1" s="1"/>
  <c r="D1053" i="1"/>
  <c r="D1357" i="1"/>
  <c r="D1189" i="1"/>
  <c r="D1250" i="1"/>
  <c r="D203" i="1"/>
  <c r="D75" i="1"/>
  <c r="D898" i="1"/>
  <c r="D171" i="1"/>
  <c r="AJ1051" i="1"/>
  <c r="AK1051" i="1" s="1"/>
  <c r="D1051" i="1"/>
  <c r="AJ1043" i="1"/>
  <c r="AK1043" i="1" s="1"/>
  <c r="D1043" i="1"/>
  <c r="AJ1616" i="1"/>
  <c r="AK1616" i="1" s="1"/>
  <c r="AJ1600" i="1"/>
  <c r="AK1600" i="1" s="1"/>
  <c r="AJ1592" i="1"/>
  <c r="AK1592" i="1" s="1"/>
  <c r="AJ1584" i="1"/>
  <c r="AK1584" i="1" s="1"/>
  <c r="AJ1576" i="1"/>
  <c r="AK1576" i="1" s="1"/>
  <c r="AJ1568" i="1"/>
  <c r="AK1568" i="1" s="1"/>
  <c r="AJ1560" i="1"/>
  <c r="AK1560" i="1" s="1"/>
  <c r="AJ1552" i="1"/>
  <c r="AK1552" i="1" s="1"/>
  <c r="AJ1544" i="1"/>
  <c r="AK1544" i="1" s="1"/>
  <c r="AJ1536" i="1"/>
  <c r="AK1536" i="1" s="1"/>
  <c r="AJ1528" i="1"/>
  <c r="AK1528" i="1" s="1"/>
  <c r="AJ1520" i="1"/>
  <c r="AK1520" i="1" s="1"/>
  <c r="AJ1512" i="1"/>
  <c r="AK1512" i="1" s="1"/>
  <c r="AJ1504" i="1"/>
  <c r="AK1504" i="1" s="1"/>
  <c r="AJ1496" i="1"/>
  <c r="AK1496" i="1" s="1"/>
  <c r="AJ1488" i="1"/>
  <c r="AK1488" i="1" s="1"/>
  <c r="AJ1480" i="1"/>
  <c r="AK1480" i="1" s="1"/>
  <c r="AJ1472" i="1"/>
  <c r="AK1472" i="1" s="1"/>
  <c r="AJ1464" i="1"/>
  <c r="AK1464" i="1" s="1"/>
  <c r="AJ1456" i="1"/>
  <c r="AK1456" i="1" s="1"/>
  <c r="AJ1448" i="1"/>
  <c r="AK1448" i="1" s="1"/>
  <c r="AJ1440" i="1"/>
  <c r="AK1440" i="1" s="1"/>
  <c r="AJ1432" i="1"/>
  <c r="AK1432" i="1" s="1"/>
  <c r="AJ1424" i="1"/>
  <c r="AK1424" i="1" s="1"/>
  <c r="AJ1416" i="1"/>
  <c r="AK1416" i="1" s="1"/>
  <c r="AJ1408" i="1"/>
  <c r="AK1408" i="1" s="1"/>
  <c r="AJ1400" i="1"/>
  <c r="AK1400" i="1" s="1"/>
  <c r="AJ1392" i="1"/>
  <c r="AK1392" i="1" s="1"/>
  <c r="AJ1384" i="1"/>
  <c r="AK1384" i="1" s="1"/>
  <c r="AJ1368" i="1"/>
  <c r="AK1368" i="1" s="1"/>
  <c r="AJ1360" i="1"/>
  <c r="AK1360" i="1" s="1"/>
  <c r="AJ1352" i="1"/>
  <c r="AK1352" i="1" s="1"/>
  <c r="AJ1344" i="1"/>
  <c r="AK1344" i="1" s="1"/>
  <c r="AJ1328" i="1"/>
  <c r="AK1328" i="1" s="1"/>
  <c r="AJ1312" i="1"/>
  <c r="AK1312" i="1" s="1"/>
  <c r="AJ1304" i="1"/>
  <c r="AK1304" i="1" s="1"/>
  <c r="AJ1296" i="1"/>
  <c r="AK1296" i="1" s="1"/>
  <c r="AJ1288" i="1"/>
  <c r="AK1288" i="1" s="1"/>
  <c r="AJ1280" i="1"/>
  <c r="AK1280" i="1" s="1"/>
  <c r="AJ1272" i="1"/>
  <c r="AK1272" i="1" s="1"/>
  <c r="AJ1264" i="1"/>
  <c r="AK1264" i="1" s="1"/>
  <c r="AJ1248" i="1"/>
  <c r="AK1248" i="1" s="1"/>
  <c r="AJ1240" i="1"/>
  <c r="AK1240" i="1" s="1"/>
  <c r="AJ1232" i="1"/>
  <c r="AK1232" i="1" s="1"/>
  <c r="AJ1224" i="1"/>
  <c r="AK1224" i="1" s="1"/>
  <c r="AJ1216" i="1"/>
  <c r="AK1216" i="1" s="1"/>
  <c r="AJ1208" i="1"/>
  <c r="AK1208" i="1" s="1"/>
  <c r="AJ1192" i="1"/>
  <c r="AK1192" i="1" s="1"/>
  <c r="AJ1184" i="1"/>
  <c r="AK1184" i="1" s="1"/>
  <c r="AJ1176" i="1"/>
  <c r="AK1176" i="1" s="1"/>
  <c r="AJ1168" i="1"/>
  <c r="AK1168" i="1" s="1"/>
  <c r="AJ1152" i="1"/>
  <c r="AK1152" i="1" s="1"/>
  <c r="AJ1128" i="1"/>
  <c r="AK1128" i="1" s="1"/>
  <c r="AJ1112" i="1"/>
  <c r="AK1112" i="1" s="1"/>
  <c r="AJ1096" i="1"/>
  <c r="AK1096" i="1" s="1"/>
  <c r="AJ1088" i="1"/>
  <c r="AK1088" i="1" s="1"/>
  <c r="AJ1072" i="1"/>
  <c r="AK1072" i="1" s="1"/>
  <c r="AJ1048" i="1"/>
  <c r="AK1048" i="1" s="1"/>
  <c r="AJ1032" i="1"/>
  <c r="AK1032" i="1" s="1"/>
  <c r="AJ1024" i="1"/>
  <c r="AK1024" i="1" s="1"/>
  <c r="AJ1016" i="1"/>
  <c r="AK1016" i="1" s="1"/>
  <c r="AJ1008" i="1"/>
  <c r="AK1008" i="1" s="1"/>
  <c r="AJ1000" i="1"/>
  <c r="AK1000" i="1" s="1"/>
  <c r="AJ992" i="1"/>
  <c r="AK992" i="1" s="1"/>
  <c r="AJ984" i="1"/>
  <c r="AK984" i="1" s="1"/>
  <c r="AJ968" i="1"/>
  <c r="AK968" i="1" s="1"/>
  <c r="AJ944" i="1"/>
  <c r="AK944" i="1" s="1"/>
  <c r="AJ920" i="1"/>
  <c r="AK920" i="1" s="1"/>
  <c r="AJ904" i="1"/>
  <c r="AK904" i="1" s="1"/>
  <c r="AJ880" i="1"/>
  <c r="AK880" i="1" s="1"/>
  <c r="AJ872" i="1"/>
  <c r="AK872" i="1" s="1"/>
  <c r="AJ856" i="1"/>
  <c r="AK856" i="1" s="1"/>
  <c r="AJ848" i="1"/>
  <c r="AK848" i="1" s="1"/>
  <c r="AJ840" i="1"/>
  <c r="AK840" i="1" s="1"/>
  <c r="AJ832" i="1"/>
  <c r="AK832" i="1" s="1"/>
  <c r="AJ824" i="1"/>
  <c r="AK824" i="1" s="1"/>
  <c r="AJ816" i="1"/>
  <c r="AK816" i="1" s="1"/>
  <c r="AJ808" i="1"/>
  <c r="AK808" i="1" s="1"/>
  <c r="AJ800" i="1"/>
  <c r="AK800" i="1" s="1"/>
  <c r="AJ792" i="1"/>
  <c r="AK792" i="1" s="1"/>
  <c r="AJ784" i="1"/>
  <c r="AK784" i="1" s="1"/>
  <c r="AJ776" i="1"/>
  <c r="AK776" i="1" s="1"/>
  <c r="AJ744" i="1"/>
  <c r="AK744" i="1" s="1"/>
  <c r="AJ736" i="1"/>
  <c r="AK736" i="1" s="1"/>
  <c r="AJ720" i="1"/>
  <c r="AK720" i="1" s="1"/>
  <c r="D951" i="1"/>
  <c r="D839" i="1"/>
  <c r="D767" i="1"/>
  <c r="AJ351" i="1"/>
  <c r="AK351" i="1" s="1"/>
  <c r="AJ343" i="1"/>
  <c r="AK343" i="1" s="1"/>
  <c r="AJ335" i="1"/>
  <c r="AK335" i="1" s="1"/>
  <c r="AJ328" i="1"/>
  <c r="AK328" i="1" s="1"/>
  <c r="AJ320" i="1"/>
  <c r="AK320" i="1" s="1"/>
  <c r="AJ312" i="1"/>
  <c r="AK312" i="1" s="1"/>
  <c r="AJ304" i="1"/>
  <c r="AK304" i="1" s="1"/>
  <c r="AJ296" i="1"/>
  <c r="AK296" i="1" s="1"/>
  <c r="AJ288" i="1"/>
  <c r="AK288" i="1" s="1"/>
  <c r="AJ280" i="1"/>
  <c r="AK280" i="1" s="1"/>
  <c r="AJ272" i="1"/>
  <c r="AK272" i="1" s="1"/>
  <c r="AJ264" i="1"/>
  <c r="AK264" i="1" s="1"/>
  <c r="AJ248" i="1"/>
  <c r="AK248" i="1" s="1"/>
  <c r="AJ240" i="1"/>
  <c r="AK240" i="1" s="1"/>
  <c r="AJ232" i="1"/>
  <c r="AK232" i="1" s="1"/>
  <c r="AJ224" i="1"/>
  <c r="AK224" i="1" s="1"/>
  <c r="AJ216" i="1"/>
  <c r="AK216" i="1" s="1"/>
  <c r="AJ208" i="1"/>
  <c r="AK208" i="1" s="1"/>
  <c r="AJ200" i="1"/>
  <c r="AK200" i="1" s="1"/>
  <c r="AJ192" i="1"/>
  <c r="AK192" i="1" s="1"/>
  <c r="AJ184" i="1"/>
  <c r="AK184" i="1" s="1"/>
  <c r="AJ176" i="1"/>
  <c r="AK176" i="1" s="1"/>
  <c r="AJ168" i="1"/>
  <c r="AK168" i="1" s="1"/>
  <c r="AJ160" i="1"/>
  <c r="AK160" i="1" s="1"/>
  <c r="AJ152" i="1"/>
  <c r="AK152" i="1" s="1"/>
  <c r="AJ144" i="1"/>
  <c r="AK144" i="1" s="1"/>
  <c r="AJ136" i="1"/>
  <c r="AK136" i="1" s="1"/>
  <c r="AJ128" i="1"/>
  <c r="AK128" i="1" s="1"/>
  <c r="AJ120" i="1"/>
  <c r="AK120" i="1" s="1"/>
  <c r="AJ112" i="1"/>
  <c r="AK112" i="1" s="1"/>
  <c r="AJ104" i="1"/>
  <c r="AK104" i="1" s="1"/>
  <c r="AJ88" i="1"/>
  <c r="AK88" i="1" s="1"/>
  <c r="AJ80" i="1"/>
  <c r="AK80" i="1" s="1"/>
  <c r="AJ72" i="1"/>
  <c r="AK72" i="1" s="1"/>
  <c r="AJ64" i="1"/>
  <c r="AK64" i="1" s="1"/>
  <c r="AJ56" i="1"/>
  <c r="AK56" i="1" s="1"/>
  <c r="AJ48" i="1"/>
  <c r="AK48" i="1" s="1"/>
  <c r="AJ40" i="1"/>
  <c r="AK40" i="1" s="1"/>
  <c r="AJ32" i="1"/>
  <c r="AK32" i="1" s="1"/>
  <c r="AJ24" i="1"/>
  <c r="AK24" i="1" s="1"/>
  <c r="AJ16" i="1"/>
  <c r="AK16" i="1" s="1"/>
  <c r="AJ8" i="1"/>
  <c r="AK8" i="1" s="1"/>
  <c r="D926" i="1"/>
  <c r="AJ710" i="1"/>
  <c r="AK710" i="1" s="1"/>
  <c r="AJ702" i="1"/>
  <c r="AK702" i="1" s="1"/>
  <c r="AJ694" i="1"/>
  <c r="AK694" i="1" s="1"/>
  <c r="AJ686" i="1"/>
  <c r="AK686" i="1" s="1"/>
  <c r="AJ678" i="1"/>
  <c r="AK678" i="1" s="1"/>
  <c r="AJ670" i="1"/>
  <c r="AK670" i="1" s="1"/>
  <c r="AJ662" i="1"/>
  <c r="AK662" i="1" s="1"/>
  <c r="AJ654" i="1"/>
  <c r="AK654" i="1" s="1"/>
  <c r="AJ646" i="1"/>
  <c r="AK646" i="1" s="1"/>
  <c r="AJ638" i="1"/>
  <c r="AK638" i="1" s="1"/>
  <c r="AJ630" i="1"/>
  <c r="AK630" i="1" s="1"/>
  <c r="AJ622" i="1"/>
  <c r="AK622" i="1" s="1"/>
  <c r="AJ614" i="1"/>
  <c r="AK614" i="1" s="1"/>
  <c r="AJ606" i="1"/>
  <c r="AK606" i="1" s="1"/>
  <c r="AJ598" i="1"/>
  <c r="AK598" i="1" s="1"/>
  <c r="AJ582" i="1"/>
  <c r="AK582" i="1" s="1"/>
  <c r="AJ574" i="1"/>
  <c r="AK574" i="1" s="1"/>
  <c r="AJ566" i="1"/>
  <c r="AK566" i="1" s="1"/>
  <c r="AJ558" i="1"/>
  <c r="AK558" i="1" s="1"/>
  <c r="AJ550" i="1"/>
  <c r="AK550" i="1" s="1"/>
  <c r="AJ542" i="1"/>
  <c r="AK542" i="1" s="1"/>
  <c r="AJ534" i="1"/>
  <c r="AK534" i="1" s="1"/>
  <c r="AJ526" i="1"/>
  <c r="AK526" i="1" s="1"/>
  <c r="AJ518" i="1"/>
  <c r="AK518" i="1" s="1"/>
  <c r="AJ510" i="1"/>
  <c r="AK510" i="1" s="1"/>
  <c r="AJ502" i="1"/>
  <c r="AK502" i="1" s="1"/>
  <c r="AJ494" i="1"/>
  <c r="AK494" i="1" s="1"/>
  <c r="AJ486" i="1"/>
  <c r="AK486" i="1" s="1"/>
  <c r="AJ478" i="1"/>
  <c r="AK478" i="1" s="1"/>
  <c r="AJ470" i="1"/>
  <c r="AK470" i="1" s="1"/>
  <c r="AJ462" i="1"/>
  <c r="AK462" i="1" s="1"/>
  <c r="AJ454" i="1"/>
  <c r="AK454" i="1" s="1"/>
  <c r="AJ446" i="1"/>
  <c r="AK446" i="1" s="1"/>
  <c r="AJ438" i="1"/>
  <c r="AK438" i="1" s="1"/>
  <c r="AJ430" i="1"/>
  <c r="AK430" i="1" s="1"/>
  <c r="AJ422" i="1"/>
  <c r="AK422" i="1" s="1"/>
  <c r="AJ414" i="1"/>
  <c r="AK414" i="1" s="1"/>
  <c r="AJ406" i="1"/>
  <c r="AK406" i="1" s="1"/>
  <c r="AJ390" i="1"/>
  <c r="AK390" i="1" s="1"/>
  <c r="AJ382" i="1"/>
  <c r="AK382" i="1" s="1"/>
  <c r="AJ374" i="1"/>
  <c r="AK374" i="1" s="1"/>
  <c r="AJ366" i="1"/>
  <c r="AK366" i="1" s="1"/>
  <c r="AJ358" i="1"/>
  <c r="AK358" i="1" s="1"/>
  <c r="AJ350" i="1"/>
  <c r="AK350" i="1" s="1"/>
  <c r="AJ342" i="1"/>
  <c r="AK342" i="1" s="1"/>
  <c r="AJ327" i="1"/>
  <c r="AK327" i="1" s="1"/>
  <c r="AJ319" i="1"/>
  <c r="AK319" i="1" s="1"/>
  <c r="AJ303" i="1"/>
  <c r="AK303" i="1" s="1"/>
  <c r="AJ295" i="1"/>
  <c r="AK295" i="1" s="1"/>
  <c r="AJ287" i="1"/>
  <c r="AK287" i="1" s="1"/>
  <c r="AJ279" i="1"/>
  <c r="AK279" i="1" s="1"/>
  <c r="AJ271" i="1"/>
  <c r="AK271" i="1" s="1"/>
  <c r="AJ263" i="1"/>
  <c r="AK263" i="1" s="1"/>
  <c r="AJ255" i="1"/>
  <c r="AK255" i="1" s="1"/>
  <c r="AJ247" i="1"/>
  <c r="AK247" i="1" s="1"/>
  <c r="AJ239" i="1"/>
  <c r="AK239" i="1" s="1"/>
  <c r="AJ231" i="1"/>
  <c r="AK231" i="1" s="1"/>
  <c r="AJ223" i="1"/>
  <c r="AK223" i="1" s="1"/>
  <c r="AJ207" i="1"/>
  <c r="AK207" i="1" s="1"/>
  <c r="AJ199" i="1"/>
  <c r="AK199" i="1" s="1"/>
  <c r="AJ191" i="1"/>
  <c r="AK191" i="1" s="1"/>
  <c r="AJ175" i="1"/>
  <c r="AK175" i="1" s="1"/>
  <c r="AJ167" i="1"/>
  <c r="AK167" i="1" s="1"/>
  <c r="AJ159" i="1"/>
  <c r="AK159" i="1" s="1"/>
  <c r="AJ151" i="1"/>
  <c r="AK151" i="1" s="1"/>
  <c r="AJ143" i="1"/>
  <c r="AK143" i="1" s="1"/>
  <c r="AJ135" i="1"/>
  <c r="AK135" i="1" s="1"/>
  <c r="AJ119" i="1"/>
  <c r="AK119" i="1" s="1"/>
  <c r="AJ111" i="1"/>
  <c r="AK111" i="1" s="1"/>
  <c r="AJ103" i="1"/>
  <c r="AK103" i="1" s="1"/>
  <c r="AJ95" i="1"/>
  <c r="AK95" i="1" s="1"/>
  <c r="AJ87" i="1"/>
  <c r="AK87" i="1" s="1"/>
  <c r="AJ79" i="1"/>
  <c r="AK79" i="1" s="1"/>
  <c r="AJ71" i="1"/>
  <c r="AK71" i="1" s="1"/>
  <c r="AJ63" i="1"/>
  <c r="AK63" i="1" s="1"/>
  <c r="AJ55" i="1"/>
  <c r="AK55" i="1" s="1"/>
  <c r="AJ47" i="1"/>
  <c r="AK47" i="1" s="1"/>
  <c r="AJ39" i="1"/>
  <c r="AK39" i="1" s="1"/>
  <c r="AJ31" i="1"/>
  <c r="AK31" i="1" s="1"/>
  <c r="AJ23" i="1"/>
  <c r="AK23" i="1" s="1"/>
  <c r="AJ15" i="1"/>
  <c r="AK15" i="1" s="1"/>
  <c r="AJ7" i="1"/>
  <c r="AK7" i="1" s="1"/>
  <c r="AJ627" i="1"/>
  <c r="AK627" i="1" s="1"/>
  <c r="AJ619" i="1"/>
  <c r="AK619" i="1" s="1"/>
  <c r="AJ611" i="1"/>
  <c r="AK611" i="1" s="1"/>
  <c r="AJ603" i="1"/>
  <c r="AK603" i="1" s="1"/>
  <c r="AJ595" i="1"/>
  <c r="AK595" i="1" s="1"/>
  <c r="AJ587" i="1"/>
  <c r="AK587" i="1" s="1"/>
  <c r="AJ579" i="1"/>
  <c r="AK579" i="1" s="1"/>
  <c r="AJ571" i="1"/>
  <c r="AK571" i="1" s="1"/>
  <c r="AJ563" i="1"/>
  <c r="AK563" i="1" s="1"/>
  <c r="AJ547" i="1"/>
  <c r="AK547" i="1" s="1"/>
  <c r="AJ539" i="1"/>
  <c r="AK539" i="1" s="1"/>
  <c r="AJ531" i="1"/>
  <c r="AK531" i="1" s="1"/>
  <c r="AJ523" i="1"/>
  <c r="AK523" i="1" s="1"/>
  <c r="AJ507" i="1"/>
  <c r="AK507" i="1" s="1"/>
  <c r="AJ483" i="1"/>
  <c r="AK483" i="1" s="1"/>
  <c r="AJ475" i="1"/>
  <c r="AK475" i="1" s="1"/>
  <c r="AJ467" i="1"/>
  <c r="AK467" i="1" s="1"/>
  <c r="AJ451" i="1"/>
  <c r="AK451" i="1" s="1"/>
  <c r="AJ443" i="1"/>
  <c r="AK443" i="1" s="1"/>
  <c r="AJ435" i="1"/>
  <c r="AK435" i="1" s="1"/>
  <c r="AJ427" i="1"/>
  <c r="AK427" i="1" s="1"/>
  <c r="AJ419" i="1"/>
  <c r="AK419" i="1" s="1"/>
  <c r="AJ411" i="1"/>
  <c r="AK411" i="1" s="1"/>
  <c r="AJ403" i="1"/>
  <c r="AK403" i="1" s="1"/>
  <c r="AJ395" i="1"/>
  <c r="AK395" i="1" s="1"/>
  <c r="AJ387" i="1"/>
  <c r="AK387" i="1" s="1"/>
  <c r="AJ379" i="1"/>
  <c r="AK379" i="1" s="1"/>
  <c r="AJ371" i="1"/>
  <c r="AK371" i="1" s="1"/>
  <c r="AJ363" i="1"/>
  <c r="AK363" i="1" s="1"/>
  <c r="AJ355" i="1"/>
  <c r="AK355" i="1" s="1"/>
  <c r="AJ347" i="1"/>
  <c r="AK347" i="1" s="1"/>
  <c r="AJ339" i="1"/>
  <c r="AK339" i="1" s="1"/>
  <c r="AJ332" i="1"/>
  <c r="AK332" i="1" s="1"/>
  <c r="AJ324" i="1"/>
  <c r="AK324" i="1" s="1"/>
  <c r="AJ316" i="1"/>
  <c r="AK316" i="1" s="1"/>
  <c r="AJ308" i="1"/>
  <c r="AK308" i="1" s="1"/>
  <c r="AJ300" i="1"/>
  <c r="AK300" i="1" s="1"/>
  <c r="AJ292" i="1"/>
  <c r="AK292" i="1" s="1"/>
  <c r="AJ276" i="1"/>
  <c r="AK276" i="1" s="1"/>
  <c r="AJ268" i="1"/>
  <c r="AK268" i="1" s="1"/>
  <c r="AJ260" i="1"/>
  <c r="AK260" i="1" s="1"/>
  <c r="AJ244" i="1"/>
  <c r="AK244" i="1" s="1"/>
  <c r="AJ236" i="1"/>
  <c r="AK236" i="1" s="1"/>
  <c r="AJ228" i="1"/>
  <c r="AK228" i="1" s="1"/>
  <c r="AJ220" i="1"/>
  <c r="AK220" i="1" s="1"/>
  <c r="AJ212" i="1"/>
  <c r="AK212" i="1" s="1"/>
  <c r="AJ204" i="1"/>
  <c r="AK204" i="1" s="1"/>
  <c r="AJ196" i="1"/>
  <c r="AK196" i="1" s="1"/>
  <c r="AJ188" i="1"/>
  <c r="AK188" i="1" s="1"/>
  <c r="AJ180" i="1"/>
  <c r="AK180" i="1" s="1"/>
  <c r="AJ164" i="1"/>
  <c r="AK164" i="1" s="1"/>
  <c r="AJ156" i="1"/>
  <c r="AK156" i="1" s="1"/>
  <c r="AJ140" i="1"/>
  <c r="AK140" i="1" s="1"/>
  <c r="AJ132" i="1"/>
  <c r="AK132" i="1" s="1"/>
  <c r="AJ124" i="1"/>
  <c r="AK124" i="1" s="1"/>
  <c r="AJ116" i="1"/>
  <c r="AK116" i="1" s="1"/>
  <c r="AJ108" i="1"/>
  <c r="AK108" i="1" s="1"/>
  <c r="AJ100" i="1"/>
  <c r="AK100" i="1" s="1"/>
  <c r="AJ92" i="1"/>
  <c r="AK92" i="1" s="1"/>
  <c r="AJ84" i="1"/>
  <c r="AK84" i="1" s="1"/>
  <c r="AJ76" i="1"/>
  <c r="AK76" i="1" s="1"/>
  <c r="AJ68" i="1"/>
  <c r="AK68" i="1" s="1"/>
  <c r="AJ60" i="1"/>
  <c r="AK60" i="1" s="1"/>
  <c r="AJ52" i="1"/>
  <c r="AK52" i="1" s="1"/>
  <c r="AJ44" i="1"/>
  <c r="AK44" i="1" s="1"/>
  <c r="AJ36" i="1"/>
  <c r="AK36" i="1" s="1"/>
  <c r="AJ20" i="1"/>
  <c r="AK20" i="1" s="1"/>
  <c r="AJ12" i="1"/>
  <c r="AK12" i="1" s="1"/>
  <c r="AJ4" i="1"/>
  <c r="AK4" i="1" s="1"/>
  <c r="D1736" i="1"/>
  <c r="D1205" i="1"/>
  <c r="D1184" i="1"/>
  <c r="D1175" i="1"/>
  <c r="D1078" i="1"/>
  <c r="D1059" i="1"/>
  <c r="D895" i="1"/>
  <c r="D790" i="1"/>
  <c r="D1079" i="1"/>
  <c r="D1843" i="1"/>
  <c r="D1762" i="1"/>
  <c r="D1651" i="1"/>
  <c r="D1215" i="1"/>
  <c r="D1109" i="1"/>
  <c r="D1099" i="1"/>
  <c r="D863" i="1"/>
  <c r="D742" i="1"/>
  <c r="D423" i="1"/>
  <c r="D406" i="1"/>
  <c r="D88" i="1"/>
  <c r="D1671" i="1"/>
  <c r="D1087" i="1"/>
  <c r="AJ515" i="1"/>
  <c r="AK515" i="1" s="1"/>
  <c r="D515" i="1"/>
  <c r="AJ459" i="1"/>
  <c r="AK459" i="1" s="1"/>
  <c r="D459" i="1"/>
  <c r="AJ284" i="1"/>
  <c r="AK284" i="1" s="1"/>
  <c r="D284" i="1"/>
  <c r="AJ252" i="1"/>
  <c r="AK252" i="1" s="1"/>
  <c r="D252" i="1"/>
  <c r="AJ172" i="1"/>
  <c r="AK172" i="1" s="1"/>
  <c r="D172" i="1"/>
  <c r="AJ148" i="1"/>
  <c r="AK148" i="1" s="1"/>
  <c r="D148" i="1"/>
  <c r="AJ28" i="1"/>
  <c r="AK28" i="1" s="1"/>
  <c r="D28" i="1"/>
  <c r="D1183" i="1"/>
  <c r="D1948" i="1"/>
  <c r="D1939" i="1"/>
  <c r="D1892" i="1"/>
  <c r="D1325" i="1"/>
  <c r="D1173" i="1"/>
  <c r="D1118" i="1"/>
  <c r="D1047" i="1"/>
  <c r="D984" i="1"/>
  <c r="D974" i="1"/>
  <c r="D933" i="1"/>
  <c r="D862" i="1"/>
  <c r="D1262" i="1"/>
  <c r="D1182" i="1"/>
  <c r="D1127" i="1"/>
  <c r="AJ554" i="1"/>
  <c r="AK554" i="1" s="1"/>
  <c r="D554" i="1"/>
  <c r="D1975" i="1"/>
  <c r="D1811" i="1"/>
  <c r="D1638" i="1"/>
  <c r="D1352" i="1"/>
  <c r="D1333" i="1"/>
  <c r="D1117" i="1"/>
  <c r="D1085" i="1"/>
  <c r="D963" i="1"/>
  <c r="D911" i="1"/>
  <c r="D758" i="1"/>
  <c r="D430" i="1"/>
  <c r="D367" i="1"/>
  <c r="D358" i="1"/>
  <c r="D1781" i="1"/>
  <c r="D1390" i="1"/>
  <c r="D903" i="1"/>
  <c r="D1669" i="1"/>
  <c r="D1658" i="1"/>
  <c r="D1242" i="1"/>
  <c r="D1222" i="1"/>
  <c r="D1181" i="1"/>
  <c r="D1126" i="1"/>
  <c r="D1095" i="1"/>
  <c r="D1054" i="1"/>
  <c r="D1045" i="1"/>
  <c r="D871" i="1"/>
  <c r="D851" i="1"/>
  <c r="D168" i="1"/>
  <c r="D104" i="1"/>
  <c r="D1852" i="1"/>
  <c r="D1630" i="1"/>
  <c r="D1191" i="1"/>
  <c r="D1151" i="1"/>
  <c r="D1917" i="1"/>
  <c r="D1171" i="1"/>
  <c r="D1159" i="1"/>
  <c r="D1149" i="1"/>
  <c r="D891" i="1"/>
  <c r="D244" i="1"/>
  <c r="D1788" i="1"/>
  <c r="D1778" i="1"/>
  <c r="D1740" i="1"/>
  <c r="D1656" i="1"/>
  <c r="D1379" i="1"/>
  <c r="D1295" i="1"/>
  <c r="D1231" i="1"/>
  <c r="D1158" i="1"/>
  <c r="D1135" i="1"/>
  <c r="D1103" i="1"/>
  <c r="D1063" i="1"/>
  <c r="D971" i="1"/>
  <c r="D950" i="1"/>
  <c r="D879" i="1"/>
  <c r="D587" i="1"/>
  <c r="D447" i="1"/>
  <c r="D727" i="1"/>
  <c r="D719" i="1"/>
  <c r="D527" i="1"/>
  <c r="D471" i="1"/>
  <c r="D455" i="1"/>
  <c r="D431" i="1"/>
  <c r="D391" i="1"/>
  <c r="D383" i="1"/>
  <c r="D335" i="1"/>
  <c r="D320" i="1"/>
  <c r="D264" i="1"/>
  <c r="D200" i="1"/>
  <c r="D144" i="1"/>
  <c r="D32" i="1"/>
  <c r="AJ607" i="1"/>
  <c r="AK607" i="1" s="1"/>
  <c r="D607" i="1"/>
  <c r="AJ256" i="1"/>
  <c r="AK256" i="1" s="1"/>
  <c r="D256" i="1"/>
  <c r="AJ96" i="1"/>
  <c r="AK96" i="1" s="1"/>
  <c r="D96" i="1"/>
  <c r="D1954" i="1"/>
  <c r="D1607" i="1"/>
  <c r="D1597" i="1"/>
  <c r="D1230" i="1"/>
  <c r="D1157" i="1"/>
  <c r="D1123" i="1"/>
  <c r="D1102" i="1"/>
  <c r="D959" i="1"/>
  <c r="D755" i="1"/>
  <c r="D559" i="1"/>
  <c r="AJ830" i="1"/>
  <c r="AK830" i="1" s="1"/>
  <c r="D830" i="1"/>
  <c r="AJ718" i="1"/>
  <c r="AK718" i="1" s="1"/>
  <c r="D718" i="1"/>
  <c r="AJ590" i="1"/>
  <c r="AK590" i="1" s="1"/>
  <c r="D590" i="1"/>
  <c r="AJ398" i="1"/>
  <c r="AK398" i="1" s="1"/>
  <c r="D398" i="1"/>
  <c r="AJ215" i="1"/>
  <c r="AK215" i="1" s="1"/>
  <c r="D215" i="1"/>
  <c r="AJ127" i="1"/>
  <c r="AK127" i="1" s="1"/>
  <c r="D127" i="1"/>
  <c r="D2" i="1"/>
  <c r="D1970" i="1"/>
  <c r="D1786" i="1"/>
  <c r="D1238" i="1"/>
  <c r="D907" i="1"/>
  <c r="D1111" i="1"/>
  <c r="D1978" i="1"/>
  <c r="D1951" i="1"/>
  <c r="D1754" i="1"/>
  <c r="D1716" i="1"/>
  <c r="D1365" i="1"/>
  <c r="D1237" i="1"/>
  <c r="D1143" i="1"/>
  <c r="D1069" i="1"/>
  <c r="D1039" i="1"/>
  <c r="D947" i="1"/>
  <c r="D855" i="1"/>
  <c r="D510" i="1"/>
  <c r="D248" i="1"/>
  <c r="D95" i="1"/>
  <c r="AJ805" i="1"/>
  <c r="AK805" i="1" s="1"/>
  <c r="AJ797" i="1"/>
  <c r="AK797" i="1" s="1"/>
  <c r="AJ789" i="1"/>
  <c r="AK789" i="1" s="1"/>
  <c r="AJ781" i="1"/>
  <c r="AK781" i="1" s="1"/>
  <c r="AJ773" i="1"/>
  <c r="AK773" i="1" s="1"/>
  <c r="AJ765" i="1"/>
  <c r="AK765" i="1" s="1"/>
  <c r="AJ757" i="1"/>
  <c r="AK757" i="1" s="1"/>
  <c r="AJ749" i="1"/>
  <c r="AK749" i="1" s="1"/>
  <c r="AJ741" i="1"/>
  <c r="AK741" i="1" s="1"/>
  <c r="AJ733" i="1"/>
  <c r="AK733" i="1" s="1"/>
  <c r="AJ725" i="1"/>
  <c r="AK725" i="1" s="1"/>
  <c r="AJ717" i="1"/>
  <c r="AK717" i="1" s="1"/>
  <c r="AJ709" i="1"/>
  <c r="AK709" i="1" s="1"/>
  <c r="AJ701" i="1"/>
  <c r="AK701" i="1" s="1"/>
  <c r="AJ693" i="1"/>
  <c r="AK693" i="1" s="1"/>
  <c r="AJ685" i="1"/>
  <c r="AK685" i="1" s="1"/>
  <c r="AJ677" i="1"/>
  <c r="AK677" i="1" s="1"/>
  <c r="AJ669" i="1"/>
  <c r="AK669" i="1" s="1"/>
  <c r="AJ661" i="1"/>
  <c r="AK661" i="1" s="1"/>
  <c r="AJ653" i="1"/>
  <c r="AK653" i="1" s="1"/>
  <c r="AJ645" i="1"/>
  <c r="AK645" i="1" s="1"/>
  <c r="AJ637" i="1"/>
  <c r="AK637" i="1" s="1"/>
  <c r="AJ629" i="1"/>
  <c r="AK629" i="1" s="1"/>
  <c r="AJ621" i="1"/>
  <c r="AK621" i="1" s="1"/>
  <c r="AJ613" i="1"/>
  <c r="AK613" i="1" s="1"/>
  <c r="AJ605" i="1"/>
  <c r="AK605" i="1" s="1"/>
  <c r="AJ597" i="1"/>
  <c r="AK597" i="1" s="1"/>
  <c r="AJ589" i="1"/>
  <c r="AK589" i="1" s="1"/>
  <c r="AJ581" i="1"/>
  <c r="AK581" i="1" s="1"/>
  <c r="AJ573" i="1"/>
  <c r="AK573" i="1" s="1"/>
  <c r="D29" i="1"/>
  <c r="AJ1977" i="1"/>
  <c r="AK1977" i="1" s="1"/>
  <c r="AJ1969" i="1"/>
  <c r="AK1969" i="1" s="1"/>
  <c r="AJ1961" i="1"/>
  <c r="AK1961" i="1" s="1"/>
  <c r="AJ1945" i="1"/>
  <c r="AK1945" i="1" s="1"/>
  <c r="AJ1937" i="1"/>
  <c r="AK1937" i="1" s="1"/>
  <c r="AJ1929" i="1"/>
  <c r="AK1929" i="1" s="1"/>
  <c r="AJ1921" i="1"/>
  <c r="AK1921" i="1" s="1"/>
  <c r="AJ1913" i="1"/>
  <c r="AK1913" i="1" s="1"/>
  <c r="AJ1905" i="1"/>
  <c r="AK1905" i="1" s="1"/>
  <c r="AJ1897" i="1"/>
  <c r="AK1897" i="1" s="1"/>
  <c r="AJ1889" i="1"/>
  <c r="AK1889" i="1" s="1"/>
  <c r="AJ1881" i="1"/>
  <c r="AK1881" i="1" s="1"/>
  <c r="AJ1873" i="1"/>
  <c r="AK1873" i="1" s="1"/>
  <c r="AJ1865" i="1"/>
  <c r="AK1865" i="1" s="1"/>
  <c r="AJ1857" i="1"/>
  <c r="AK1857" i="1" s="1"/>
  <c r="AJ1849" i="1"/>
  <c r="AK1849" i="1" s="1"/>
  <c r="AJ1841" i="1"/>
  <c r="AK1841" i="1" s="1"/>
  <c r="AJ1833" i="1"/>
  <c r="AK1833" i="1" s="1"/>
  <c r="AJ1825" i="1"/>
  <c r="AK1825" i="1" s="1"/>
  <c r="AJ1817" i="1"/>
  <c r="AK1817" i="1" s="1"/>
  <c r="AJ1809" i="1"/>
  <c r="AK1809" i="1" s="1"/>
  <c r="AJ1801" i="1"/>
  <c r="AK1801" i="1" s="1"/>
  <c r="AJ1793" i="1"/>
  <c r="AK1793" i="1" s="1"/>
  <c r="AJ1785" i="1"/>
  <c r="AK1785" i="1" s="1"/>
  <c r="AJ1777" i="1"/>
  <c r="AK1777" i="1" s="1"/>
  <c r="AJ1769" i="1"/>
  <c r="AK1769" i="1" s="1"/>
  <c r="AJ1761" i="1"/>
  <c r="AK1761" i="1" s="1"/>
  <c r="AJ1753" i="1"/>
  <c r="AK1753" i="1" s="1"/>
  <c r="AJ1745" i="1"/>
  <c r="AK1745" i="1" s="1"/>
  <c r="AJ1737" i="1"/>
  <c r="AK1737" i="1" s="1"/>
  <c r="AJ1729" i="1"/>
  <c r="AK1729" i="1" s="1"/>
  <c r="AJ1721" i="1"/>
  <c r="AK1721" i="1" s="1"/>
  <c r="AJ1713" i="1"/>
  <c r="AK1713" i="1" s="1"/>
  <c r="AJ1705" i="1"/>
  <c r="AK1705" i="1" s="1"/>
  <c r="AJ1697" i="1"/>
  <c r="AK1697" i="1" s="1"/>
  <c r="AJ1689" i="1"/>
  <c r="AK1689" i="1" s="1"/>
  <c r="AJ1681" i="1"/>
  <c r="AK1681" i="1" s="1"/>
  <c r="AJ1676" i="1"/>
  <c r="AK1676" i="1" s="1"/>
  <c r="AJ1668" i="1"/>
  <c r="AK1668" i="1" s="1"/>
  <c r="AJ1660" i="1"/>
  <c r="AK1660" i="1" s="1"/>
  <c r="AJ1652" i="1"/>
  <c r="AK1652" i="1" s="1"/>
  <c r="AJ1644" i="1"/>
  <c r="AK1644" i="1" s="1"/>
  <c r="AJ1636" i="1"/>
  <c r="AK1636" i="1" s="1"/>
  <c r="AJ1628" i="1"/>
  <c r="AK1628" i="1" s="1"/>
  <c r="AJ1620" i="1"/>
  <c r="AK1620" i="1" s="1"/>
  <c r="AJ1612" i="1"/>
  <c r="AK1612" i="1" s="1"/>
  <c r="AJ1604" i="1"/>
  <c r="AK1604" i="1" s="1"/>
  <c r="AJ1596" i="1"/>
  <c r="AK1596" i="1" s="1"/>
  <c r="AJ1588" i="1"/>
  <c r="AK1588" i="1" s="1"/>
  <c r="AJ1580" i="1"/>
  <c r="AK1580" i="1" s="1"/>
  <c r="AJ1572" i="1"/>
  <c r="AK1572" i="1" s="1"/>
  <c r="AJ1564" i="1"/>
  <c r="AK1564" i="1" s="1"/>
  <c r="AJ1556" i="1"/>
  <c r="AK1556" i="1" s="1"/>
  <c r="AJ1548" i="1"/>
  <c r="AK1548" i="1" s="1"/>
  <c r="AJ1540" i="1"/>
  <c r="AK1540" i="1" s="1"/>
  <c r="AJ1532" i="1"/>
  <c r="AK1532" i="1" s="1"/>
  <c r="AJ1524" i="1"/>
  <c r="AK1524" i="1" s="1"/>
  <c r="AJ1516" i="1"/>
  <c r="AK1516" i="1" s="1"/>
  <c r="AJ1508" i="1"/>
  <c r="AK1508" i="1" s="1"/>
  <c r="AJ1500" i="1"/>
  <c r="AK1500" i="1" s="1"/>
  <c r="AJ1492" i="1"/>
  <c r="AK1492" i="1" s="1"/>
  <c r="AJ1484" i="1"/>
  <c r="AK1484" i="1" s="1"/>
  <c r="AJ1476" i="1"/>
  <c r="AK1476" i="1" s="1"/>
  <c r="AJ1468" i="1"/>
  <c r="AK1468" i="1" s="1"/>
  <c r="AJ1460" i="1"/>
  <c r="AK1460" i="1" s="1"/>
  <c r="AJ1452" i="1"/>
  <c r="AK1452" i="1" s="1"/>
  <c r="AJ1444" i="1"/>
  <c r="AK1444" i="1" s="1"/>
  <c r="AJ1436" i="1"/>
  <c r="AK1436" i="1" s="1"/>
  <c r="AJ1428" i="1"/>
  <c r="AK1428" i="1" s="1"/>
  <c r="AJ1420" i="1"/>
  <c r="AK1420" i="1" s="1"/>
  <c r="AJ1412" i="1"/>
  <c r="AK1412" i="1" s="1"/>
  <c r="AJ1404" i="1"/>
  <c r="AK1404" i="1" s="1"/>
  <c r="AJ1396" i="1"/>
  <c r="AK1396" i="1" s="1"/>
  <c r="AJ1388" i="1"/>
  <c r="AK1388" i="1" s="1"/>
  <c r="D31" i="1"/>
  <c r="D47" i="1"/>
  <c r="D71" i="1"/>
  <c r="AJ2" i="1"/>
  <c r="AK2" i="1" s="1"/>
  <c r="AJ1974" i="1"/>
  <c r="AK1974" i="1" s="1"/>
  <c r="AJ1966" i="1"/>
  <c r="AK1966" i="1" s="1"/>
  <c r="AJ1958" i="1"/>
  <c r="AK1958" i="1" s="1"/>
  <c r="AJ1950" i="1"/>
  <c r="AK1950" i="1" s="1"/>
  <c r="AJ1942" i="1"/>
  <c r="AK1942" i="1" s="1"/>
  <c r="AJ1934" i="1"/>
  <c r="AK1934" i="1" s="1"/>
  <c r="AJ1926" i="1"/>
  <c r="AK1926" i="1" s="1"/>
  <c r="AJ1918" i="1"/>
  <c r="AK1918" i="1" s="1"/>
  <c r="AJ1910" i="1"/>
  <c r="AK1910" i="1" s="1"/>
  <c r="AJ1902" i="1"/>
  <c r="AK1902" i="1" s="1"/>
  <c r="AJ1894" i="1"/>
  <c r="AK1894" i="1" s="1"/>
  <c r="AJ1886" i="1"/>
  <c r="AK1886" i="1" s="1"/>
  <c r="AJ1878" i="1"/>
  <c r="AK1878" i="1" s="1"/>
  <c r="AJ1870" i="1"/>
  <c r="AK1870" i="1" s="1"/>
  <c r="AJ1862" i="1"/>
  <c r="AK1862" i="1" s="1"/>
  <c r="AJ1854" i="1"/>
  <c r="AK1854" i="1" s="1"/>
  <c r="AJ1846" i="1"/>
  <c r="AK1846" i="1" s="1"/>
  <c r="AJ1838" i="1"/>
  <c r="AK1838" i="1" s="1"/>
  <c r="AJ1830" i="1"/>
  <c r="AK1830" i="1" s="1"/>
  <c r="AJ1822" i="1"/>
  <c r="AK1822" i="1" s="1"/>
  <c r="AJ1814" i="1"/>
  <c r="AK1814" i="1" s="1"/>
  <c r="AJ1806" i="1"/>
  <c r="AK1806" i="1" s="1"/>
  <c r="AJ1798" i="1"/>
  <c r="AK1798" i="1" s="1"/>
  <c r="AJ1790" i="1"/>
  <c r="AK1790" i="1" s="1"/>
  <c r="AJ1782" i="1"/>
  <c r="AK1782" i="1" s="1"/>
  <c r="AJ1774" i="1"/>
  <c r="AK1774" i="1" s="1"/>
  <c r="AJ1766" i="1"/>
  <c r="AK1766" i="1" s="1"/>
  <c r="AJ1758" i="1"/>
  <c r="AK1758" i="1" s="1"/>
  <c r="AJ1750" i="1"/>
  <c r="AK1750" i="1" s="1"/>
  <c r="AJ1742" i="1"/>
  <c r="AK1742" i="1" s="1"/>
  <c r="AJ1734" i="1"/>
  <c r="AK1734" i="1" s="1"/>
  <c r="AJ1726" i="1"/>
  <c r="AK1726" i="1" s="1"/>
  <c r="AJ1718" i="1"/>
  <c r="AK1718" i="1" s="1"/>
  <c r="AJ1710" i="1"/>
  <c r="AK1710" i="1" s="1"/>
  <c r="AJ1702" i="1"/>
  <c r="AK1702" i="1" s="1"/>
  <c r="AJ1694" i="1"/>
  <c r="AK1694" i="1" s="1"/>
  <c r="AJ1686" i="1"/>
  <c r="AK1686" i="1" s="1"/>
  <c r="AJ1679" i="1"/>
  <c r="AK1679" i="1" s="1"/>
  <c r="AJ1673" i="1"/>
  <c r="AK1673" i="1" s="1"/>
  <c r="AJ1665" i="1"/>
  <c r="AK1665" i="1" s="1"/>
  <c r="AJ1657" i="1"/>
  <c r="AK1657" i="1" s="1"/>
  <c r="AJ1649" i="1"/>
  <c r="AK1649" i="1" s="1"/>
  <c r="AJ1641" i="1"/>
  <c r="AK1641" i="1" s="1"/>
  <c r="AJ1633" i="1"/>
  <c r="AK1633" i="1" s="1"/>
  <c r="AJ1625" i="1"/>
  <c r="AK1625" i="1" s="1"/>
  <c r="AJ1617" i="1"/>
  <c r="AK1617" i="1" s="1"/>
  <c r="AJ1609" i="1"/>
  <c r="AK1609" i="1" s="1"/>
  <c r="AJ1601" i="1"/>
  <c r="AK1601" i="1" s="1"/>
  <c r="AJ1593" i="1"/>
  <c r="AK1593" i="1" s="1"/>
  <c r="AJ1585" i="1"/>
  <c r="AK1585" i="1" s="1"/>
  <c r="AJ1577" i="1"/>
  <c r="AK1577" i="1" s="1"/>
  <c r="AJ1569" i="1"/>
  <c r="AK1569" i="1" s="1"/>
  <c r="AJ1561" i="1"/>
  <c r="AK1561" i="1" s="1"/>
  <c r="AJ1553" i="1"/>
  <c r="AK1553" i="1" s="1"/>
  <c r="AJ1545" i="1"/>
  <c r="AK1545" i="1" s="1"/>
  <c r="AJ1537" i="1"/>
  <c r="AK1537" i="1" s="1"/>
  <c r="AJ1529" i="1"/>
  <c r="AK1529" i="1" s="1"/>
  <c r="AJ1521" i="1"/>
  <c r="AK1521" i="1" s="1"/>
  <c r="AJ1513" i="1"/>
  <c r="AK1513" i="1" s="1"/>
  <c r="AJ1505" i="1"/>
  <c r="AK1505" i="1" s="1"/>
  <c r="AJ1497" i="1"/>
  <c r="AK1497" i="1" s="1"/>
  <c r="AJ1489" i="1"/>
  <c r="AK1489" i="1" s="1"/>
  <c r="AJ1481" i="1"/>
  <c r="AK1481" i="1" s="1"/>
  <c r="AJ1473" i="1"/>
  <c r="AK1473" i="1" s="1"/>
  <c r="AJ1465" i="1"/>
  <c r="AK1465" i="1" s="1"/>
  <c r="AJ1457" i="1"/>
  <c r="AK1457" i="1" s="1"/>
  <c r="AJ1449" i="1"/>
  <c r="AK1449" i="1" s="1"/>
  <c r="AJ1441" i="1"/>
  <c r="AK1441" i="1" s="1"/>
  <c r="AJ1433" i="1"/>
  <c r="AK1433" i="1" s="1"/>
  <c r="AJ1425" i="1"/>
  <c r="AK1425" i="1" s="1"/>
  <c r="AJ1417" i="1"/>
  <c r="AK1417" i="1" s="1"/>
  <c r="AJ1409" i="1"/>
  <c r="AK1409" i="1" s="1"/>
  <c r="AJ1401" i="1"/>
  <c r="AK1401" i="1" s="1"/>
  <c r="AJ1393" i="1"/>
  <c r="AK1393" i="1" s="1"/>
  <c r="AJ1385" i="1"/>
  <c r="AK1385" i="1" s="1"/>
  <c r="AJ1377" i="1"/>
  <c r="AK1377" i="1" s="1"/>
  <c r="AJ1369" i="1"/>
  <c r="AK1369" i="1" s="1"/>
  <c r="AJ1361" i="1"/>
  <c r="AK1361" i="1" s="1"/>
  <c r="AJ1353" i="1"/>
  <c r="AK1353" i="1" s="1"/>
  <c r="AJ1345" i="1"/>
  <c r="AK1345" i="1" s="1"/>
  <c r="AJ1337" i="1"/>
  <c r="AK1337" i="1" s="1"/>
  <c r="AJ1329" i="1"/>
  <c r="AK1329" i="1" s="1"/>
  <c r="AJ1321" i="1"/>
  <c r="AK1321" i="1" s="1"/>
  <c r="AJ1313" i="1"/>
  <c r="AK1313" i="1" s="1"/>
  <c r="AJ1305" i="1"/>
  <c r="AK1305" i="1" s="1"/>
  <c r="AJ1297" i="1"/>
  <c r="AK1297" i="1" s="1"/>
  <c r="AJ1289" i="1"/>
  <c r="AK1289" i="1" s="1"/>
  <c r="AJ1281" i="1"/>
  <c r="AK1281" i="1" s="1"/>
  <c r="AJ1273" i="1"/>
  <c r="AK1273" i="1" s="1"/>
  <c r="AJ1265" i="1"/>
  <c r="AK1265" i="1" s="1"/>
  <c r="AJ1257" i="1"/>
  <c r="AK1257" i="1" s="1"/>
  <c r="AJ1249" i="1"/>
  <c r="AK1249" i="1" s="1"/>
  <c r="AJ1241" i="1"/>
  <c r="AK1241" i="1" s="1"/>
  <c r="AJ1233" i="1"/>
  <c r="AK1233" i="1" s="1"/>
  <c r="AJ1225" i="1"/>
  <c r="AK1225" i="1" s="1"/>
  <c r="AJ1217" i="1"/>
  <c r="AK1217" i="1" s="1"/>
  <c r="AJ1209" i="1"/>
  <c r="AK1209" i="1" s="1"/>
  <c r="AJ1201" i="1"/>
  <c r="AK1201" i="1" s="1"/>
  <c r="AJ1193" i="1"/>
  <c r="AK1193" i="1" s="1"/>
  <c r="AJ1185" i="1"/>
  <c r="AK1185" i="1" s="1"/>
  <c r="AJ1177" i="1"/>
  <c r="AK1177" i="1" s="1"/>
  <c r="AJ1169" i="1"/>
  <c r="AK1169" i="1" s="1"/>
  <c r="AJ1153" i="1"/>
  <c r="AK1153" i="1" s="1"/>
  <c r="AJ1145" i="1"/>
  <c r="AK1145" i="1" s="1"/>
  <c r="AJ1137" i="1"/>
  <c r="AK1137" i="1" s="1"/>
  <c r="AJ1129" i="1"/>
  <c r="AK1129" i="1" s="1"/>
  <c r="AJ1121" i="1"/>
  <c r="AK1121" i="1" s="1"/>
  <c r="AJ1113" i="1"/>
  <c r="AK1113" i="1" s="1"/>
  <c r="AJ1105" i="1"/>
  <c r="AK1105" i="1" s="1"/>
  <c r="AJ1097" i="1"/>
  <c r="AK1097" i="1" s="1"/>
  <c r="AJ1089" i="1"/>
  <c r="AK1089" i="1" s="1"/>
  <c r="AJ1081" i="1"/>
  <c r="AK1081" i="1" s="1"/>
  <c r="AJ1073" i="1"/>
  <c r="AK1073" i="1" s="1"/>
  <c r="AJ1065" i="1"/>
  <c r="AK1065" i="1" s="1"/>
  <c r="AJ1057" i="1"/>
  <c r="AK1057" i="1" s="1"/>
  <c r="AJ1049" i="1"/>
  <c r="AK1049" i="1" s="1"/>
  <c r="AJ1041" i="1"/>
  <c r="AK1041" i="1" s="1"/>
  <c r="AJ1033" i="1"/>
  <c r="AK1033" i="1" s="1"/>
  <c r="AJ1025" i="1"/>
  <c r="AK1025" i="1" s="1"/>
  <c r="AJ1017" i="1"/>
  <c r="AK1017" i="1" s="1"/>
  <c r="AJ1009" i="1"/>
  <c r="AK1009" i="1" s="1"/>
  <c r="AJ1001" i="1"/>
  <c r="AK1001" i="1" s="1"/>
  <c r="AJ993" i="1"/>
  <c r="AK993" i="1" s="1"/>
  <c r="AJ712" i="1"/>
  <c r="AK712" i="1" s="1"/>
  <c r="AJ704" i="1"/>
  <c r="AK704" i="1" s="1"/>
  <c r="AJ696" i="1"/>
  <c r="AK696" i="1" s="1"/>
  <c r="AJ688" i="1"/>
  <c r="AK688" i="1" s="1"/>
  <c r="AJ680" i="1"/>
  <c r="AK680" i="1" s="1"/>
  <c r="AJ672" i="1"/>
  <c r="AK672" i="1" s="1"/>
  <c r="AJ664" i="1"/>
  <c r="AK664" i="1" s="1"/>
  <c r="AJ656" i="1"/>
  <c r="AK656" i="1" s="1"/>
  <c r="AJ648" i="1"/>
  <c r="AK648" i="1" s="1"/>
  <c r="AJ640" i="1"/>
  <c r="AK640" i="1" s="1"/>
  <c r="AJ632" i="1"/>
  <c r="AK632" i="1" s="1"/>
  <c r="AJ616" i="1"/>
  <c r="AK616" i="1" s="1"/>
  <c r="AJ600" i="1"/>
  <c r="AK600" i="1" s="1"/>
  <c r="AJ592" i="1"/>
  <c r="AK592" i="1" s="1"/>
  <c r="AJ584" i="1"/>
  <c r="AK584" i="1" s="1"/>
  <c r="AJ568" i="1"/>
  <c r="AK568" i="1" s="1"/>
  <c r="AJ560" i="1"/>
  <c r="AK560" i="1" s="1"/>
  <c r="AJ552" i="1"/>
  <c r="AK552" i="1" s="1"/>
  <c r="AJ544" i="1"/>
  <c r="AK544" i="1" s="1"/>
  <c r="AJ536" i="1"/>
  <c r="AK536" i="1" s="1"/>
  <c r="AJ520" i="1"/>
  <c r="AK520" i="1" s="1"/>
  <c r="AJ504" i="1"/>
  <c r="AK504" i="1" s="1"/>
  <c r="AJ496" i="1"/>
  <c r="AK496" i="1" s="1"/>
  <c r="AJ488" i="1"/>
  <c r="AK488" i="1" s="1"/>
  <c r="AJ480" i="1"/>
  <c r="AK480" i="1" s="1"/>
  <c r="AJ472" i="1"/>
  <c r="AK472" i="1" s="1"/>
  <c r="AJ464" i="1"/>
  <c r="AK464" i="1" s="1"/>
  <c r="AJ456" i="1"/>
  <c r="AK456" i="1" s="1"/>
  <c r="AJ448" i="1"/>
  <c r="AK448" i="1" s="1"/>
  <c r="AJ440" i="1"/>
  <c r="AK440" i="1" s="1"/>
  <c r="AJ424" i="1"/>
  <c r="AK424" i="1" s="1"/>
  <c r="AJ416" i="1"/>
  <c r="AK416" i="1" s="1"/>
  <c r="AJ408" i="1"/>
  <c r="AK408" i="1" s="1"/>
  <c r="AJ400" i="1"/>
  <c r="AK400" i="1" s="1"/>
  <c r="AJ392" i="1"/>
  <c r="AK392" i="1" s="1"/>
  <c r="AJ384" i="1"/>
  <c r="AK384" i="1" s="1"/>
  <c r="AJ376" i="1"/>
  <c r="AK376" i="1" s="1"/>
  <c r="AJ368" i="1"/>
  <c r="AK368" i="1" s="1"/>
  <c r="AJ360" i="1"/>
  <c r="AK360" i="1" s="1"/>
  <c r="AJ352" i="1"/>
  <c r="AK352" i="1" s="1"/>
  <c r="AJ344" i="1"/>
  <c r="AK344" i="1" s="1"/>
  <c r="AJ336" i="1"/>
  <c r="AK336" i="1" s="1"/>
  <c r="AJ329" i="1"/>
  <c r="AK329" i="1" s="1"/>
  <c r="AJ321" i="1"/>
  <c r="AK321" i="1" s="1"/>
  <c r="AJ313" i="1"/>
  <c r="AK313" i="1" s="1"/>
  <c r="AJ305" i="1"/>
  <c r="AK305" i="1" s="1"/>
  <c r="AJ297" i="1"/>
  <c r="AK297" i="1" s="1"/>
  <c r="AJ289" i="1"/>
  <c r="AK289" i="1" s="1"/>
  <c r="AJ281" i="1"/>
  <c r="AK281" i="1" s="1"/>
  <c r="AJ273" i="1"/>
  <c r="AK273" i="1" s="1"/>
  <c r="AJ265" i="1"/>
  <c r="AK265" i="1" s="1"/>
  <c r="AJ257" i="1"/>
  <c r="AK257" i="1" s="1"/>
  <c r="AJ249" i="1"/>
  <c r="AK249" i="1" s="1"/>
  <c r="AJ233" i="1"/>
  <c r="AK233" i="1" s="1"/>
  <c r="AJ225" i="1"/>
  <c r="AK225" i="1" s="1"/>
  <c r="AJ217" i="1"/>
  <c r="AK217" i="1" s="1"/>
  <c r="AJ209" i="1"/>
  <c r="AK209" i="1" s="1"/>
  <c r="AJ201" i="1"/>
  <c r="AK201" i="1" s="1"/>
  <c r="AJ193" i="1"/>
  <c r="AK193" i="1" s="1"/>
  <c r="AJ185" i="1"/>
  <c r="AK185" i="1" s="1"/>
  <c r="AJ177" i="1"/>
  <c r="AK177" i="1" s="1"/>
  <c r="AJ169" i="1"/>
  <c r="AK169" i="1" s="1"/>
  <c r="AJ161" i="1"/>
  <c r="AK161" i="1" s="1"/>
  <c r="AJ153" i="1"/>
  <c r="AK153" i="1" s="1"/>
  <c r="AJ145" i="1"/>
  <c r="AK145" i="1" s="1"/>
  <c r="AJ137" i="1"/>
  <c r="AK137" i="1" s="1"/>
  <c r="AJ129" i="1"/>
  <c r="AK129" i="1" s="1"/>
  <c r="AJ121" i="1"/>
  <c r="AK121" i="1" s="1"/>
  <c r="AJ113" i="1"/>
  <c r="AK113" i="1" s="1"/>
  <c r="AJ105" i="1"/>
  <c r="AK105" i="1" s="1"/>
  <c r="AJ97" i="1"/>
  <c r="AK97" i="1" s="1"/>
  <c r="AJ89" i="1"/>
  <c r="AK89" i="1" s="1"/>
  <c r="AJ81" i="1"/>
  <c r="AK81" i="1" s="1"/>
  <c r="AJ65" i="1"/>
  <c r="AK65" i="1" s="1"/>
  <c r="AJ57" i="1"/>
  <c r="AK57" i="1" s="1"/>
  <c r="AJ49" i="1"/>
  <c r="AK49" i="1" s="1"/>
  <c r="AJ41" i="1"/>
  <c r="AK41" i="1" s="1"/>
  <c r="AJ33" i="1"/>
  <c r="AK33" i="1" s="1"/>
  <c r="AJ25" i="1"/>
  <c r="AK25" i="1" s="1"/>
  <c r="AJ17" i="1"/>
  <c r="AK17" i="1" s="1"/>
  <c r="AJ9" i="1"/>
  <c r="AK9" i="1" s="1"/>
  <c r="AJ985" i="1"/>
  <c r="AK985" i="1" s="1"/>
  <c r="AJ977" i="1"/>
  <c r="AK977" i="1" s="1"/>
  <c r="AJ969" i="1"/>
  <c r="AK969" i="1" s="1"/>
  <c r="AJ961" i="1"/>
  <c r="AK961" i="1" s="1"/>
  <c r="AJ953" i="1"/>
  <c r="AK953" i="1" s="1"/>
  <c r="AJ945" i="1"/>
  <c r="AK945" i="1" s="1"/>
  <c r="AJ937" i="1"/>
  <c r="AK937" i="1" s="1"/>
  <c r="AJ929" i="1"/>
  <c r="AK929" i="1" s="1"/>
  <c r="AJ921" i="1"/>
  <c r="AK921" i="1" s="1"/>
  <c r="AJ913" i="1"/>
  <c r="AK913" i="1" s="1"/>
  <c r="AJ905" i="1"/>
  <c r="AK905" i="1" s="1"/>
  <c r="AJ897" i="1"/>
  <c r="AK897" i="1" s="1"/>
  <c r="AJ889" i="1"/>
  <c r="AK889" i="1" s="1"/>
  <c r="AJ881" i="1"/>
  <c r="AK881" i="1" s="1"/>
  <c r="AJ873" i="1"/>
  <c r="AK873" i="1" s="1"/>
  <c r="AJ865" i="1"/>
  <c r="AK865" i="1" s="1"/>
  <c r="AJ857" i="1"/>
  <c r="AK857" i="1" s="1"/>
  <c r="AJ849" i="1"/>
  <c r="AK849" i="1" s="1"/>
  <c r="AJ841" i="1"/>
  <c r="AK841" i="1" s="1"/>
  <c r="AJ833" i="1"/>
  <c r="AK833" i="1" s="1"/>
  <c r="AJ825" i="1"/>
  <c r="AK825" i="1" s="1"/>
  <c r="AJ817" i="1"/>
  <c r="AK817" i="1" s="1"/>
  <c r="AJ809" i="1"/>
  <c r="AK809" i="1" s="1"/>
  <c r="AJ801" i="1"/>
  <c r="AK801" i="1" s="1"/>
  <c r="AJ793" i="1"/>
  <c r="AK793" i="1" s="1"/>
  <c r="AJ785" i="1"/>
  <c r="AK785" i="1" s="1"/>
  <c r="AJ777" i="1"/>
  <c r="AK777" i="1" s="1"/>
  <c r="AJ761" i="1"/>
  <c r="AK761" i="1" s="1"/>
  <c r="AJ753" i="1"/>
  <c r="AK753" i="1" s="1"/>
  <c r="AJ745" i="1"/>
  <c r="AK745" i="1" s="1"/>
  <c r="AJ737" i="1"/>
  <c r="AK737" i="1" s="1"/>
  <c r="AJ729" i="1"/>
  <c r="AK729" i="1" s="1"/>
  <c r="AJ721" i="1"/>
  <c r="AK721" i="1" s="1"/>
  <c r="AJ713" i="1"/>
  <c r="AK713" i="1" s="1"/>
  <c r="AJ705" i="1"/>
  <c r="AK705" i="1" s="1"/>
  <c r="AJ697" i="1"/>
  <c r="AK697" i="1" s="1"/>
  <c r="AJ689" i="1"/>
  <c r="AK689" i="1" s="1"/>
  <c r="AJ681" i="1"/>
  <c r="AK681" i="1" s="1"/>
  <c r="AJ673" i="1"/>
  <c r="AK673" i="1" s="1"/>
  <c r="AJ665" i="1"/>
  <c r="AK665" i="1" s="1"/>
  <c r="AJ657" i="1"/>
  <c r="AK657" i="1" s="1"/>
  <c r="AJ649" i="1"/>
  <c r="AK649" i="1" s="1"/>
  <c r="AJ641" i="1"/>
  <c r="AK641" i="1" s="1"/>
  <c r="AJ633" i="1"/>
  <c r="AK633" i="1" s="1"/>
  <c r="AJ625" i="1"/>
  <c r="AK625" i="1" s="1"/>
  <c r="AJ617" i="1"/>
  <c r="AK617" i="1" s="1"/>
  <c r="AJ609" i="1"/>
  <c r="AK609" i="1" s="1"/>
  <c r="AJ601" i="1"/>
  <c r="AK601" i="1" s="1"/>
  <c r="AJ593" i="1"/>
  <c r="AK593" i="1" s="1"/>
  <c r="AJ585" i="1"/>
  <c r="AK585" i="1" s="1"/>
  <c r="AJ577" i="1"/>
  <c r="AK577" i="1" s="1"/>
  <c r="AJ569" i="1"/>
  <c r="AK569" i="1" s="1"/>
  <c r="AJ561" i="1"/>
  <c r="AK561" i="1" s="1"/>
  <c r="AJ553" i="1"/>
  <c r="AK553" i="1" s="1"/>
  <c r="AJ545" i="1"/>
  <c r="AK545" i="1" s="1"/>
  <c r="AJ537" i="1"/>
  <c r="AK537" i="1" s="1"/>
  <c r="AJ529" i="1"/>
  <c r="AK529" i="1" s="1"/>
  <c r="AJ565" i="1"/>
  <c r="AK565" i="1" s="1"/>
  <c r="AJ557" i="1"/>
  <c r="AK557" i="1" s="1"/>
  <c r="AJ549" i="1"/>
  <c r="AK549" i="1" s="1"/>
  <c r="AJ541" i="1"/>
  <c r="AK541" i="1" s="1"/>
  <c r="AJ533" i="1"/>
  <c r="AK533" i="1" s="1"/>
  <c r="AJ525" i="1"/>
  <c r="AK525" i="1" s="1"/>
  <c r="AJ517" i="1"/>
  <c r="AK517" i="1" s="1"/>
  <c r="AJ509" i="1"/>
  <c r="AK509" i="1" s="1"/>
  <c r="AJ501" i="1"/>
  <c r="AK501" i="1" s="1"/>
  <c r="AJ493" i="1"/>
  <c r="AK493" i="1" s="1"/>
  <c r="AJ485" i="1"/>
  <c r="AK485" i="1" s="1"/>
  <c r="AJ477" i="1"/>
  <c r="AK477" i="1" s="1"/>
  <c r="AJ469" i="1"/>
  <c r="AK469" i="1" s="1"/>
  <c r="AJ461" i="1"/>
  <c r="AK461" i="1" s="1"/>
  <c r="AJ453" i="1"/>
  <c r="AK453" i="1" s="1"/>
  <c r="AJ445" i="1"/>
  <c r="AK445" i="1" s="1"/>
  <c r="AJ437" i="1"/>
  <c r="AK437" i="1" s="1"/>
  <c r="AJ429" i="1"/>
  <c r="AK429" i="1" s="1"/>
  <c r="AJ421" i="1"/>
  <c r="AK421" i="1" s="1"/>
  <c r="AJ413" i="1"/>
  <c r="AK413" i="1" s="1"/>
  <c r="AJ405" i="1"/>
  <c r="AK405" i="1" s="1"/>
  <c r="AJ397" i="1"/>
  <c r="AK397" i="1" s="1"/>
  <c r="AJ389" i="1"/>
  <c r="AK389" i="1" s="1"/>
  <c r="AJ381" i="1"/>
  <c r="AK381" i="1" s="1"/>
  <c r="AJ373" i="1"/>
  <c r="AK373" i="1" s="1"/>
  <c r="AJ365" i="1"/>
  <c r="AK365" i="1" s="1"/>
  <c r="AJ357" i="1"/>
  <c r="AK357" i="1" s="1"/>
  <c r="AJ349" i="1"/>
  <c r="AK349" i="1" s="1"/>
  <c r="AJ341" i="1"/>
  <c r="AK341" i="1" s="1"/>
  <c r="AJ334" i="1"/>
  <c r="AK334" i="1" s="1"/>
  <c r="AJ326" i="1"/>
  <c r="AK326" i="1" s="1"/>
  <c r="AJ318" i="1"/>
  <c r="AK318" i="1" s="1"/>
  <c r="AJ310" i="1"/>
  <c r="AK310" i="1" s="1"/>
  <c r="AJ302" i="1"/>
  <c r="AK302" i="1" s="1"/>
  <c r="AJ294" i="1"/>
  <c r="AK294" i="1" s="1"/>
  <c r="AJ286" i="1"/>
  <c r="AK286" i="1" s="1"/>
  <c r="AJ278" i="1"/>
  <c r="AK278" i="1" s="1"/>
  <c r="AJ270" i="1"/>
  <c r="AK270" i="1" s="1"/>
  <c r="AJ262" i="1"/>
  <c r="AK262" i="1" s="1"/>
  <c r="AJ254" i="1"/>
  <c r="AK254" i="1" s="1"/>
  <c r="AJ246" i="1"/>
  <c r="AK246" i="1" s="1"/>
  <c r="AJ238" i="1"/>
  <c r="AK238" i="1" s="1"/>
  <c r="AJ230" i="1"/>
  <c r="AK230" i="1" s="1"/>
  <c r="AJ222" i="1"/>
  <c r="AK222" i="1" s="1"/>
  <c r="AJ214" i="1"/>
  <c r="AK214" i="1" s="1"/>
  <c r="AJ206" i="1"/>
  <c r="AK206" i="1" s="1"/>
  <c r="AJ198" i="1"/>
  <c r="AK198" i="1" s="1"/>
  <c r="AJ190" i="1"/>
  <c r="AK190" i="1" s="1"/>
  <c r="AJ182" i="1"/>
  <c r="AK182" i="1" s="1"/>
  <c r="AJ174" i="1"/>
  <c r="AK174" i="1" s="1"/>
  <c r="AJ166" i="1"/>
  <c r="AK166" i="1" s="1"/>
  <c r="AJ158" i="1"/>
  <c r="AK158" i="1" s="1"/>
  <c r="AJ150" i="1"/>
  <c r="AK150" i="1" s="1"/>
  <c r="AJ142" i="1"/>
  <c r="AK142" i="1" s="1"/>
  <c r="AJ134" i="1"/>
  <c r="AK134" i="1" s="1"/>
  <c r="AJ126" i="1"/>
  <c r="AK126" i="1" s="1"/>
  <c r="AJ118" i="1"/>
  <c r="AK118" i="1" s="1"/>
  <c r="AJ110" i="1"/>
  <c r="AK110" i="1" s="1"/>
  <c r="AJ102" i="1"/>
  <c r="AK102" i="1" s="1"/>
  <c r="AJ94" i="1"/>
  <c r="AK94" i="1" s="1"/>
  <c r="AJ86" i="1"/>
  <c r="AK86" i="1" s="1"/>
  <c r="AJ78" i="1"/>
  <c r="AK78" i="1" s="1"/>
  <c r="AJ70" i="1"/>
  <c r="AK70" i="1" s="1"/>
  <c r="AJ62" i="1"/>
  <c r="AK62" i="1" s="1"/>
  <c r="AJ54" i="1"/>
  <c r="AK54" i="1" s="1"/>
  <c r="AJ46" i="1"/>
  <c r="AK46" i="1" s="1"/>
  <c r="AJ38" i="1"/>
  <c r="AK38" i="1" s="1"/>
  <c r="AJ30" i="1"/>
  <c r="AK30" i="1" s="1"/>
  <c r="AJ22" i="1"/>
  <c r="AK22" i="1" s="1"/>
  <c r="AJ14" i="1"/>
  <c r="AK14" i="1" s="1"/>
  <c r="AJ6" i="1"/>
  <c r="AK6" i="1" s="1"/>
  <c r="AJ521" i="1"/>
  <c r="AK521" i="1" s="1"/>
  <c r="AJ513" i="1"/>
  <c r="AK513" i="1" s="1"/>
  <c r="AJ505" i="1"/>
  <c r="AK505" i="1" s="1"/>
  <c r="AJ497" i="1"/>
  <c r="AK497" i="1" s="1"/>
  <c r="AJ489" i="1"/>
  <c r="AK489" i="1" s="1"/>
  <c r="AJ481" i="1"/>
  <c r="AK481" i="1" s="1"/>
  <c r="AJ473" i="1"/>
  <c r="AK473" i="1" s="1"/>
  <c r="AJ465" i="1"/>
  <c r="AK465" i="1" s="1"/>
  <c r="AJ457" i="1"/>
  <c r="AK457" i="1" s="1"/>
  <c r="AJ449" i="1"/>
  <c r="AK449" i="1" s="1"/>
  <c r="AJ441" i="1"/>
  <c r="AK441" i="1" s="1"/>
  <c r="AJ433" i="1"/>
  <c r="AK433" i="1" s="1"/>
  <c r="AJ425" i="1"/>
  <c r="AK425" i="1" s="1"/>
  <c r="AJ417" i="1"/>
  <c r="AK417" i="1" s="1"/>
  <c r="AJ409" i="1"/>
  <c r="AK409" i="1" s="1"/>
  <c r="AJ401" i="1"/>
  <c r="AK401" i="1" s="1"/>
  <c r="AJ393" i="1"/>
  <c r="AK393" i="1" s="1"/>
  <c r="AJ385" i="1"/>
  <c r="AK385" i="1" s="1"/>
  <c r="AJ377" i="1"/>
  <c r="AK377" i="1" s="1"/>
  <c r="AJ369" i="1"/>
  <c r="AK369" i="1" s="1"/>
  <c r="AJ361" i="1"/>
  <c r="AK361" i="1" s="1"/>
  <c r="AJ353" i="1"/>
  <c r="AK353" i="1" s="1"/>
  <c r="AJ345" i="1"/>
  <c r="AK345" i="1" s="1"/>
  <c r="AJ337" i="1"/>
  <c r="AK337" i="1" s="1"/>
  <c r="AJ330" i="1"/>
  <c r="AK330" i="1" s="1"/>
  <c r="AJ322" i="1"/>
  <c r="AK322" i="1" s="1"/>
  <c r="AJ314" i="1"/>
  <c r="AK314" i="1" s="1"/>
  <c r="AJ306" i="1"/>
  <c r="AK306" i="1" s="1"/>
  <c r="AJ298" i="1"/>
  <c r="AK298" i="1" s="1"/>
  <c r="AJ290" i="1"/>
  <c r="AK290" i="1" s="1"/>
  <c r="AJ282" i="1"/>
  <c r="AK282" i="1" s="1"/>
  <c r="AJ274" i="1"/>
  <c r="AK274" i="1" s="1"/>
  <c r="AJ266" i="1"/>
  <c r="AK266" i="1" s="1"/>
  <c r="AJ258" i="1"/>
  <c r="AK258" i="1" s="1"/>
  <c r="AJ250" i="1"/>
  <c r="AK250" i="1" s="1"/>
  <c r="AJ242" i="1"/>
  <c r="AK242" i="1" s="1"/>
  <c r="AJ234" i="1"/>
  <c r="AK234" i="1" s="1"/>
  <c r="AJ226" i="1"/>
  <c r="AK226" i="1" s="1"/>
  <c r="AJ218" i="1"/>
  <c r="AK218" i="1" s="1"/>
  <c r="AJ210" i="1"/>
  <c r="AK210" i="1" s="1"/>
  <c r="AJ202" i="1"/>
  <c r="AK202" i="1" s="1"/>
  <c r="AJ194" i="1"/>
  <c r="AK194" i="1" s="1"/>
  <c r="AJ186" i="1"/>
  <c r="AK186" i="1" s="1"/>
  <c r="AJ178" i="1"/>
  <c r="AK178" i="1" s="1"/>
  <c r="AJ170" i="1"/>
  <c r="AK170" i="1" s="1"/>
  <c r="AJ162" i="1"/>
  <c r="AK162" i="1" s="1"/>
  <c r="AJ154" i="1"/>
  <c r="AK154" i="1" s="1"/>
  <c r="AJ146" i="1"/>
  <c r="AK146" i="1" s="1"/>
  <c r="AJ138" i="1"/>
  <c r="AK138" i="1" s="1"/>
  <c r="AJ130" i="1"/>
  <c r="AK130" i="1" s="1"/>
  <c r="AJ122" i="1"/>
  <c r="AK122" i="1" s="1"/>
  <c r="AJ114" i="1"/>
  <c r="AK114" i="1" s="1"/>
  <c r="AJ106" i="1"/>
  <c r="AK106" i="1" s="1"/>
  <c r="AJ98" i="1"/>
  <c r="AK98" i="1" s="1"/>
  <c r="AJ90" i="1"/>
  <c r="AK90" i="1" s="1"/>
  <c r="AJ82" i="1"/>
  <c r="AK82" i="1" s="1"/>
  <c r="AJ74" i="1"/>
  <c r="AK74" i="1" s="1"/>
  <c r="AJ66" i="1"/>
  <c r="AK66" i="1" s="1"/>
  <c r="AJ58" i="1"/>
  <c r="AK58" i="1" s="1"/>
  <c r="AJ50" i="1"/>
  <c r="AK50" i="1" s="1"/>
  <c r="AJ42" i="1"/>
  <c r="AK42" i="1" s="1"/>
  <c r="AJ34" i="1"/>
  <c r="AK34" i="1" s="1"/>
  <c r="AJ26" i="1"/>
  <c r="AK26" i="1" s="1"/>
  <c r="AJ18" i="1"/>
  <c r="AK18" i="1" s="1"/>
  <c r="AJ10" i="1"/>
  <c r="AK10" i="1" s="1"/>
  <c r="D1816" i="1"/>
  <c r="D1903" i="1"/>
  <c r="D1803" i="1"/>
  <c r="D1772" i="1"/>
  <c r="D1733" i="1"/>
  <c r="D1701" i="1"/>
  <c r="D1646" i="1"/>
  <c r="D1615" i="1"/>
  <c r="D1603" i="1"/>
  <c r="D1451" i="1"/>
  <c r="D1370" i="1"/>
  <c r="D1351" i="1"/>
  <c r="D1162" i="1"/>
  <c r="D1141" i="1"/>
  <c r="D1134" i="1"/>
  <c r="D1055" i="1"/>
  <c r="D983" i="1"/>
  <c r="D935" i="1"/>
  <c r="D688" i="1"/>
  <c r="D603" i="1"/>
  <c r="D506" i="1"/>
  <c r="D427" i="1"/>
  <c r="D1363" i="1"/>
  <c r="D1115" i="1"/>
  <c r="AJ1698" i="1"/>
  <c r="AK1698" i="1" s="1"/>
  <c r="D1698" i="1"/>
  <c r="AJ1245" i="1"/>
  <c r="AK1245" i="1" s="1"/>
  <c r="D1245" i="1"/>
  <c r="AJ1165" i="1"/>
  <c r="AK1165" i="1" s="1"/>
  <c r="D1165" i="1"/>
  <c r="AJ1125" i="1"/>
  <c r="AK1125" i="1" s="1"/>
  <c r="D1125" i="1"/>
  <c r="D1920" i="1"/>
  <c r="D1877" i="1"/>
  <c r="D1858" i="1"/>
  <c r="D1739" i="1"/>
  <c r="D1719" i="1"/>
  <c r="D1306" i="1"/>
  <c r="D1213" i="1"/>
  <c r="D1207" i="1"/>
  <c r="D1187" i="1"/>
  <c r="D1174" i="1"/>
  <c r="D1094" i="1"/>
  <c r="D1021" i="1"/>
  <c r="D968" i="1"/>
  <c r="D680" i="1"/>
  <c r="D666" i="1"/>
  <c r="D1840" i="1"/>
  <c r="D1480" i="1"/>
  <c r="D1227" i="1"/>
  <c r="D1883" i="1"/>
  <c r="D1864" i="1"/>
  <c r="D1845" i="1"/>
  <c r="D1802" i="1"/>
  <c r="D1784" i="1"/>
  <c r="D1764" i="1"/>
  <c r="D1659" i="1"/>
  <c r="D1443" i="1"/>
  <c r="D1424" i="1"/>
  <c r="D1375" i="1"/>
  <c r="D1147" i="1"/>
  <c r="D1114" i="1"/>
  <c r="D1107" i="1"/>
  <c r="D1075" i="1"/>
  <c r="D955" i="1"/>
  <c r="D496" i="1"/>
  <c r="AJ1953" i="1"/>
  <c r="AK1953" i="1" s="1"/>
  <c r="D1953" i="1"/>
  <c r="D1821" i="1"/>
  <c r="D1667" i="1"/>
  <c r="D1088" i="1"/>
  <c r="D1952" i="1"/>
  <c r="D1938" i="1"/>
  <c r="D1931" i="1"/>
  <c r="D1876" i="1"/>
  <c r="D1839" i="1"/>
  <c r="D1808" i="1"/>
  <c r="D1789" i="1"/>
  <c r="D1693" i="1"/>
  <c r="D1430" i="1"/>
  <c r="D1286" i="1"/>
  <c r="D1259" i="1"/>
  <c r="D1226" i="1"/>
  <c r="D1219" i="1"/>
  <c r="D1199" i="1"/>
  <c r="D1192" i="1"/>
  <c r="D1167" i="1"/>
  <c r="D899" i="1"/>
  <c r="D658" i="1"/>
  <c r="D488" i="1"/>
  <c r="AJ1680" i="1"/>
  <c r="AK1680" i="1" s="1"/>
  <c r="D1680" i="1"/>
  <c r="AJ1275" i="1"/>
  <c r="AK1275" i="1" s="1"/>
  <c r="D1275" i="1"/>
  <c r="AJ1251" i="1"/>
  <c r="AK1251" i="1" s="1"/>
  <c r="D1251" i="1"/>
  <c r="AJ779" i="1"/>
  <c r="AK779" i="1" s="1"/>
  <c r="D779" i="1"/>
  <c r="AJ771" i="1"/>
  <c r="AK771" i="1" s="1"/>
  <c r="D771" i="1"/>
  <c r="AJ675" i="1"/>
  <c r="AK675" i="1" s="1"/>
  <c r="D675" i="1"/>
  <c r="AJ555" i="1"/>
  <c r="AK555" i="1" s="1"/>
  <c r="D555" i="1"/>
  <c r="AJ499" i="1"/>
  <c r="AK499" i="1" s="1"/>
  <c r="D499" i="1"/>
  <c r="AJ491" i="1"/>
  <c r="AK491" i="1" s="1"/>
  <c r="D491" i="1"/>
  <c r="AJ1696" i="1"/>
  <c r="AK1696" i="1" s="1"/>
  <c r="D1696" i="1"/>
  <c r="AJ1235" i="1"/>
  <c r="AK1235" i="1" s="1"/>
  <c r="D1235" i="1"/>
  <c r="D1924" i="1"/>
  <c r="D1863" i="1"/>
  <c r="D1844" i="1"/>
  <c r="D1832" i="1"/>
  <c r="D1807" i="1"/>
  <c r="D1763" i="1"/>
  <c r="D1600" i="1"/>
  <c r="D1467" i="1"/>
  <c r="D1448" i="1"/>
  <c r="D1442" i="1"/>
  <c r="D1152" i="1"/>
  <c r="D1146" i="1"/>
  <c r="D1139" i="1"/>
  <c r="D1106" i="1"/>
  <c r="D808" i="1"/>
  <c r="D650" i="1"/>
  <c r="D538" i="1"/>
  <c r="D474" i="1"/>
  <c r="AJ1194" i="1"/>
  <c r="AK1194" i="1" s="1"/>
  <c r="D1194" i="1"/>
  <c r="AJ1154" i="1"/>
  <c r="AK1154" i="1" s="1"/>
  <c r="D1154" i="1"/>
  <c r="AJ1138" i="1"/>
  <c r="AK1138" i="1" s="1"/>
  <c r="D1138" i="1"/>
  <c r="AJ1098" i="1"/>
  <c r="AK1098" i="1" s="1"/>
  <c r="D1098" i="1"/>
  <c r="AJ1058" i="1"/>
  <c r="AK1058" i="1" s="1"/>
  <c r="D1058" i="1"/>
  <c r="AJ1042" i="1"/>
  <c r="AK1042" i="1" s="1"/>
  <c r="D1042" i="1"/>
  <c r="AJ1034" i="1"/>
  <c r="AK1034" i="1" s="1"/>
  <c r="D1034" i="1"/>
  <c r="AJ1018" i="1"/>
  <c r="AK1018" i="1" s="1"/>
  <c r="D1018" i="1"/>
  <c r="AJ978" i="1"/>
  <c r="AK978" i="1" s="1"/>
  <c r="D978" i="1"/>
  <c r="AJ970" i="1"/>
  <c r="AK970" i="1" s="1"/>
  <c r="D970" i="1"/>
  <c r="AJ954" i="1"/>
  <c r="AK954" i="1" s="1"/>
  <c r="D954" i="1"/>
  <c r="AJ946" i="1"/>
  <c r="AK946" i="1" s="1"/>
  <c r="D946" i="1"/>
  <c r="AJ930" i="1"/>
  <c r="AK930" i="1" s="1"/>
  <c r="D930" i="1"/>
  <c r="AJ914" i="1"/>
  <c r="AK914" i="1" s="1"/>
  <c r="D914" i="1"/>
  <c r="AJ890" i="1"/>
  <c r="AK890" i="1" s="1"/>
  <c r="D890" i="1"/>
  <c r="AJ882" i="1"/>
  <c r="AK882" i="1" s="1"/>
  <c r="D882" i="1"/>
  <c r="AJ866" i="1"/>
  <c r="AK866" i="1" s="1"/>
  <c r="D866" i="1"/>
  <c r="AJ858" i="1"/>
  <c r="AK858" i="1" s="1"/>
  <c r="D858" i="1"/>
  <c r="AJ850" i="1"/>
  <c r="AK850" i="1" s="1"/>
  <c r="D850" i="1"/>
  <c r="AJ762" i="1"/>
  <c r="AK762" i="1" s="1"/>
  <c r="D762" i="1"/>
  <c r="AJ730" i="1"/>
  <c r="AK730" i="1" s="1"/>
  <c r="D730" i="1"/>
  <c r="AJ722" i="1"/>
  <c r="AK722" i="1" s="1"/>
  <c r="D722" i="1"/>
  <c r="AJ714" i="1"/>
  <c r="AK714" i="1" s="1"/>
  <c r="D714" i="1"/>
  <c r="AJ690" i="1"/>
  <c r="AK690" i="1" s="1"/>
  <c r="D690" i="1"/>
  <c r="AJ634" i="1"/>
  <c r="AK634" i="1" s="1"/>
  <c r="D634" i="1"/>
  <c r="AJ618" i="1"/>
  <c r="AK618" i="1" s="1"/>
  <c r="D618" i="1"/>
  <c r="AJ602" i="1"/>
  <c r="AK602" i="1" s="1"/>
  <c r="D602" i="1"/>
  <c r="AJ570" i="1"/>
  <c r="AK570" i="1" s="1"/>
  <c r="D570" i="1"/>
  <c r="AJ450" i="1"/>
  <c r="AK450" i="1" s="1"/>
  <c r="D450" i="1"/>
  <c r="AJ442" i="1"/>
  <c r="AK442" i="1" s="1"/>
  <c r="D442" i="1"/>
  <c r="AJ1783" i="1"/>
  <c r="AK1783" i="1" s="1"/>
  <c r="D1783" i="1"/>
  <c r="AJ1666" i="1"/>
  <c r="AK1666" i="1" s="1"/>
  <c r="D1666" i="1"/>
  <c r="AJ1626" i="1"/>
  <c r="AK1626" i="1" s="1"/>
  <c r="D1626" i="1"/>
  <c r="D1906" i="1"/>
  <c r="D1893" i="1"/>
  <c r="D1856" i="1"/>
  <c r="D1837" i="1"/>
  <c r="D1800" i="1"/>
  <c r="D1663" i="1"/>
  <c r="D1650" i="1"/>
  <c r="D1435" i="1"/>
  <c r="D1224" i="1"/>
  <c r="D1131" i="1"/>
  <c r="D800" i="1"/>
  <c r="D642" i="1"/>
  <c r="D635" i="1"/>
  <c r="D523" i="1"/>
  <c r="AJ1161" i="1"/>
  <c r="AK1161" i="1" s="1"/>
  <c r="D1161" i="1"/>
  <c r="AJ769" i="1"/>
  <c r="AK769" i="1" s="1"/>
  <c r="D769" i="1"/>
  <c r="D1949" i="1"/>
  <c r="D1887" i="1"/>
  <c r="D1861" i="1"/>
  <c r="D1836" i="1"/>
  <c r="D1722" i="1"/>
  <c r="D1471" i="1"/>
  <c r="D1210" i="1"/>
  <c r="D1178" i="1"/>
  <c r="D1130" i="1"/>
  <c r="D1091" i="1"/>
  <c r="D944" i="1"/>
  <c r="D938" i="1"/>
  <c r="D875" i="1"/>
  <c r="D770" i="1"/>
  <c r="D691" i="1"/>
  <c r="D627" i="1"/>
  <c r="AJ1829" i="1"/>
  <c r="AK1829" i="1" s="1"/>
  <c r="D1829" i="1"/>
  <c r="AJ1773" i="1"/>
  <c r="AK1773" i="1" s="1"/>
  <c r="D1773" i="1"/>
  <c r="AJ1765" i="1"/>
  <c r="AK1765" i="1" s="1"/>
  <c r="D1765" i="1"/>
  <c r="AJ1376" i="1"/>
  <c r="AK1376" i="1" s="1"/>
  <c r="D1376" i="1"/>
  <c r="AJ1320" i="1"/>
  <c r="AK1320" i="1" s="1"/>
  <c r="D1320" i="1"/>
  <c r="AJ1256" i="1"/>
  <c r="AK1256" i="1" s="1"/>
  <c r="D1256" i="1"/>
  <c r="AJ1200" i="1"/>
  <c r="AK1200" i="1" s="1"/>
  <c r="D1200" i="1"/>
  <c r="AJ1160" i="1"/>
  <c r="AK1160" i="1" s="1"/>
  <c r="D1160" i="1"/>
  <c r="AJ1144" i="1"/>
  <c r="AK1144" i="1" s="1"/>
  <c r="D1144" i="1"/>
  <c r="AJ1136" i="1"/>
  <c r="AK1136" i="1" s="1"/>
  <c r="D1136" i="1"/>
  <c r="AJ1120" i="1"/>
  <c r="AK1120" i="1" s="1"/>
  <c r="D1120" i="1"/>
  <c r="AJ1104" i="1"/>
  <c r="AK1104" i="1" s="1"/>
  <c r="D1104" i="1"/>
  <c r="AJ1080" i="1"/>
  <c r="AK1080" i="1" s="1"/>
  <c r="D1080" i="1"/>
  <c r="AJ1064" i="1"/>
  <c r="AK1064" i="1" s="1"/>
  <c r="D1064" i="1"/>
  <c r="AJ1056" i="1"/>
  <c r="AK1056" i="1" s="1"/>
  <c r="D1056" i="1"/>
  <c r="AJ1040" i="1"/>
  <c r="AK1040" i="1" s="1"/>
  <c r="D1040" i="1"/>
  <c r="AJ976" i="1"/>
  <c r="AK976" i="1" s="1"/>
  <c r="D976" i="1"/>
  <c r="AJ960" i="1"/>
  <c r="AK960" i="1" s="1"/>
  <c r="D960" i="1"/>
  <c r="AJ952" i="1"/>
  <c r="AK952" i="1" s="1"/>
  <c r="D952" i="1"/>
  <c r="AJ936" i="1"/>
  <c r="AK936" i="1" s="1"/>
  <c r="D936" i="1"/>
  <c r="AJ928" i="1"/>
  <c r="AK928" i="1" s="1"/>
  <c r="D928" i="1"/>
  <c r="AJ912" i="1"/>
  <c r="AK912" i="1" s="1"/>
  <c r="D912" i="1"/>
  <c r="AJ896" i="1"/>
  <c r="AK896" i="1" s="1"/>
  <c r="D896" i="1"/>
  <c r="AJ888" i="1"/>
  <c r="AK888" i="1" s="1"/>
  <c r="D888" i="1"/>
  <c r="AJ864" i="1"/>
  <c r="AK864" i="1" s="1"/>
  <c r="D864" i="1"/>
  <c r="AJ768" i="1"/>
  <c r="AK768" i="1" s="1"/>
  <c r="D768" i="1"/>
  <c r="AJ760" i="1"/>
  <c r="AK760" i="1" s="1"/>
  <c r="D760" i="1"/>
  <c r="AJ752" i="1"/>
  <c r="AK752" i="1" s="1"/>
  <c r="D752" i="1"/>
  <c r="AJ728" i="1"/>
  <c r="AK728" i="1" s="1"/>
  <c r="D728" i="1"/>
  <c r="AJ624" i="1"/>
  <c r="AK624" i="1" s="1"/>
  <c r="D624" i="1"/>
  <c r="AJ608" i="1"/>
  <c r="AK608" i="1" s="1"/>
  <c r="D608" i="1"/>
  <c r="AJ576" i="1"/>
  <c r="AK576" i="1" s="1"/>
  <c r="D576" i="1"/>
  <c r="AJ528" i="1"/>
  <c r="AK528" i="1" s="1"/>
  <c r="D528" i="1"/>
  <c r="AJ512" i="1"/>
  <c r="AK512" i="1" s="1"/>
  <c r="D512" i="1"/>
  <c r="AJ432" i="1"/>
  <c r="AK432" i="1" s="1"/>
  <c r="D432" i="1"/>
  <c r="AJ1672" i="1"/>
  <c r="AK1672" i="1" s="1"/>
  <c r="D1672" i="1"/>
  <c r="AJ1664" i="1"/>
  <c r="AK1664" i="1" s="1"/>
  <c r="D1664" i="1"/>
  <c r="AJ1648" i="1"/>
  <c r="AK1648" i="1" s="1"/>
  <c r="D1648" i="1"/>
  <c r="AJ1608" i="1"/>
  <c r="AK1608" i="1" s="1"/>
  <c r="D1608" i="1"/>
  <c r="AJ1336" i="1"/>
  <c r="AK1336" i="1" s="1"/>
  <c r="D1336" i="1"/>
  <c r="D1922" i="1"/>
  <c r="D1747" i="1"/>
  <c r="D1735" i="1"/>
  <c r="D1655" i="1"/>
  <c r="D1611" i="1"/>
  <c r="D1598" i="1"/>
  <c r="D1459" i="1"/>
  <c r="D1243" i="1"/>
  <c r="D1096" i="1"/>
  <c r="D923" i="1"/>
  <c r="D1973" i="1"/>
  <c r="D1941" i="1"/>
  <c r="D1792" i="1"/>
  <c r="D1209" i="1"/>
  <c r="D1163" i="1"/>
  <c r="AJ1732" i="1"/>
  <c r="AK1732" i="1" s="1"/>
  <c r="D1732" i="1"/>
  <c r="AJ1359" i="1"/>
  <c r="AK1359" i="1" s="1"/>
  <c r="D1359" i="1"/>
  <c r="AJ1279" i="1"/>
  <c r="AK1279" i="1" s="1"/>
  <c r="D1279" i="1"/>
  <c r="AJ1223" i="1"/>
  <c r="AK1223" i="1" s="1"/>
  <c r="D1223" i="1"/>
  <c r="D1616" i="1"/>
  <c r="D1979" i="1"/>
  <c r="D1891" i="1"/>
  <c r="D1879" i="1"/>
  <c r="D1872" i="1"/>
  <c r="D1853" i="1"/>
  <c r="D1647" i="1"/>
  <c r="D1445" i="1"/>
  <c r="D1371" i="1"/>
  <c r="D1346" i="1"/>
  <c r="D1221" i="1"/>
  <c r="D1202" i="1"/>
  <c r="D1128" i="1"/>
  <c r="D1083" i="1"/>
  <c r="D915" i="1"/>
  <c r="D880" i="1"/>
  <c r="D867" i="1"/>
  <c r="D435" i="1"/>
  <c r="D1727" i="1"/>
  <c r="D1674" i="1"/>
  <c r="D1195" i="1"/>
  <c r="AJ1779" i="1"/>
  <c r="AK1779" i="1" s="1"/>
  <c r="D1779" i="1"/>
  <c r="AJ1771" i="1"/>
  <c r="AK1771" i="1" s="1"/>
  <c r="D1771" i="1"/>
  <c r="AJ1755" i="1"/>
  <c r="AK1755" i="1" s="1"/>
  <c r="D1755" i="1"/>
  <c r="AJ1654" i="1"/>
  <c r="AK1654" i="1" s="1"/>
  <c r="D1654" i="1"/>
  <c r="AJ1350" i="1"/>
  <c r="AK1350" i="1" s="1"/>
  <c r="D1350" i="1"/>
  <c r="AJ1326" i="1"/>
  <c r="AK1326" i="1" s="1"/>
  <c r="D1326" i="1"/>
  <c r="AJ1206" i="1"/>
  <c r="AK1206" i="1" s="1"/>
  <c r="D1206" i="1"/>
  <c r="AJ1166" i="1"/>
  <c r="AK1166" i="1" s="1"/>
  <c r="D1166" i="1"/>
  <c r="AJ1150" i="1"/>
  <c r="AK1150" i="1" s="1"/>
  <c r="D1150" i="1"/>
  <c r="AJ1142" i="1"/>
  <c r="AK1142" i="1" s="1"/>
  <c r="D1142" i="1"/>
  <c r="AJ1110" i="1"/>
  <c r="AK1110" i="1" s="1"/>
  <c r="D1110" i="1"/>
  <c r="AJ1086" i="1"/>
  <c r="AK1086" i="1" s="1"/>
  <c r="D1086" i="1"/>
  <c r="AJ1070" i="1"/>
  <c r="AK1070" i="1" s="1"/>
  <c r="D1070" i="1"/>
  <c r="AJ1062" i="1"/>
  <c r="AK1062" i="1" s="1"/>
  <c r="D1062" i="1"/>
  <c r="AJ1046" i="1"/>
  <c r="AK1046" i="1" s="1"/>
  <c r="D1046" i="1"/>
  <c r="AJ966" i="1"/>
  <c r="AK966" i="1" s="1"/>
  <c r="D966" i="1"/>
  <c r="AJ934" i="1"/>
  <c r="AK934" i="1" s="1"/>
  <c r="D934" i="1"/>
  <c r="AJ918" i="1"/>
  <c r="AK918" i="1" s="1"/>
  <c r="D918" i="1"/>
  <c r="AJ902" i="1"/>
  <c r="AK902" i="1" s="1"/>
  <c r="D902" i="1"/>
  <c r="AJ894" i="1"/>
  <c r="AK894" i="1" s="1"/>
  <c r="D894" i="1"/>
  <c r="AJ878" i="1"/>
  <c r="AK878" i="1" s="1"/>
  <c r="D878" i="1"/>
  <c r="AJ870" i="1"/>
  <c r="AK870" i="1" s="1"/>
  <c r="D870" i="1"/>
  <c r="AJ854" i="1"/>
  <c r="AK854" i="1" s="1"/>
  <c r="D854" i="1"/>
  <c r="D831" i="1"/>
  <c r="D750" i="1"/>
  <c r="D629" i="1"/>
  <c r="D503" i="1"/>
  <c r="D469" i="1"/>
  <c r="D371" i="1"/>
  <c r="D359" i="1"/>
  <c r="D319" i="1"/>
  <c r="D313" i="1"/>
  <c r="D283" i="1"/>
  <c r="D265" i="1"/>
  <c r="D235" i="1"/>
  <c r="D211" i="1"/>
  <c r="D199" i="1"/>
  <c r="D187" i="1"/>
  <c r="D115" i="1"/>
  <c r="D347" i="1"/>
  <c r="AB1977" i="1"/>
  <c r="AC1977" i="1"/>
  <c r="AD1977" i="1"/>
  <c r="AE1977" i="1"/>
  <c r="AA1977" i="1"/>
  <c r="B1977" i="1" s="1"/>
  <c r="P1977" i="1"/>
  <c r="O1977" i="1"/>
  <c r="AC1969" i="1"/>
  <c r="AA1969" i="1"/>
  <c r="B1969" i="1" s="1"/>
  <c r="AB1969" i="1"/>
  <c r="AE1969" i="1"/>
  <c r="AD1969" i="1"/>
  <c r="O1969" i="1"/>
  <c r="P1969" i="1"/>
  <c r="AD1961" i="1"/>
  <c r="AA1961" i="1"/>
  <c r="B1961" i="1" s="1"/>
  <c r="AB1961" i="1"/>
  <c r="AC1961" i="1"/>
  <c r="AE1961" i="1"/>
  <c r="P1961" i="1"/>
  <c r="O1961" i="1"/>
  <c r="AE1953" i="1"/>
  <c r="AA1953" i="1"/>
  <c r="B1953" i="1" s="1"/>
  <c r="AB1953" i="1"/>
  <c r="AC1953" i="1"/>
  <c r="AD1953" i="1"/>
  <c r="O1953" i="1"/>
  <c r="P1953" i="1"/>
  <c r="AA1945" i="1"/>
  <c r="B1945" i="1" s="1"/>
  <c r="AB1945" i="1"/>
  <c r="AC1945" i="1"/>
  <c r="AD1945" i="1"/>
  <c r="AE1945" i="1"/>
  <c r="P1945" i="1"/>
  <c r="O1945" i="1"/>
  <c r="AD1937" i="1"/>
  <c r="AA1937" i="1"/>
  <c r="B1937" i="1" s="1"/>
  <c r="AE1937" i="1"/>
  <c r="O1937" i="1"/>
  <c r="AB1937" i="1" s="1"/>
  <c r="P1937" i="1"/>
  <c r="AC1937" i="1" s="1"/>
  <c r="AA1929" i="1"/>
  <c r="B1929" i="1" s="1"/>
  <c r="C1929" i="1" s="1"/>
  <c r="AC1929" i="1"/>
  <c r="AD1929" i="1"/>
  <c r="AE1929" i="1"/>
  <c r="AB1929" i="1"/>
  <c r="P1929" i="1"/>
  <c r="O1929" i="1"/>
  <c r="AE1921" i="1"/>
  <c r="AA1921" i="1"/>
  <c r="B1921" i="1" s="1"/>
  <c r="AB1921" i="1"/>
  <c r="AC1921" i="1"/>
  <c r="AD1921" i="1"/>
  <c r="O1921" i="1"/>
  <c r="P1921" i="1"/>
  <c r="AA1913" i="1"/>
  <c r="AB1913" i="1"/>
  <c r="AC1913" i="1"/>
  <c r="O1913" i="1"/>
  <c r="AD1913" i="1" s="1"/>
  <c r="P1913" i="1"/>
  <c r="AE1913" i="1" s="1"/>
  <c r="AB1905" i="1"/>
  <c r="AC1905" i="1"/>
  <c r="AD1905" i="1"/>
  <c r="AA1905" i="1"/>
  <c r="B1905" i="1" s="1"/>
  <c r="C1905" i="1" s="1"/>
  <c r="AE1905" i="1"/>
  <c r="O1905" i="1"/>
  <c r="P1905" i="1"/>
  <c r="AC1897" i="1"/>
  <c r="AD1897" i="1"/>
  <c r="AE1897" i="1"/>
  <c r="O1897" i="1"/>
  <c r="AA1897" i="1" s="1"/>
  <c r="P1897" i="1"/>
  <c r="AB1897" i="1" s="1"/>
  <c r="AB1889" i="1"/>
  <c r="AC1889" i="1"/>
  <c r="AD1889" i="1"/>
  <c r="AE1889" i="1"/>
  <c r="AA1889" i="1"/>
  <c r="B1889" i="1" s="1"/>
  <c r="C1889" i="1" s="1"/>
  <c r="O1889" i="1"/>
  <c r="P1889" i="1"/>
  <c r="AA1881" i="1"/>
  <c r="B1881" i="1" s="1"/>
  <c r="AD1881" i="1"/>
  <c r="AE1881" i="1"/>
  <c r="AB1881" i="1"/>
  <c r="AC1881" i="1"/>
  <c r="O1881" i="1"/>
  <c r="P1881" i="1"/>
  <c r="AA1873" i="1"/>
  <c r="B1873" i="1" s="1"/>
  <c r="AB1873" i="1"/>
  <c r="AC1873" i="1"/>
  <c r="AD1873" i="1"/>
  <c r="AE1873" i="1"/>
  <c r="O1873" i="1"/>
  <c r="P1873" i="1"/>
  <c r="AD1865" i="1"/>
  <c r="AE1865" i="1"/>
  <c r="AA1865" i="1"/>
  <c r="B1865" i="1" s="1"/>
  <c r="AB1865" i="1"/>
  <c r="AC1865" i="1"/>
  <c r="O1865" i="1"/>
  <c r="P1865" i="1"/>
  <c r="AD1857" i="1"/>
  <c r="AE1857" i="1"/>
  <c r="AA1857" i="1"/>
  <c r="AB1857" i="1"/>
  <c r="AC1857" i="1"/>
  <c r="O1857" i="1"/>
  <c r="P1857" i="1"/>
  <c r="AC1849" i="1"/>
  <c r="AD1849" i="1"/>
  <c r="AE1849" i="1"/>
  <c r="AA1849" i="1"/>
  <c r="B1849" i="1" s="1"/>
  <c r="AB1849" i="1"/>
  <c r="O1849" i="1"/>
  <c r="P1849" i="1"/>
  <c r="AB1841" i="1"/>
  <c r="AC1841" i="1"/>
  <c r="AD1841" i="1"/>
  <c r="AE1841" i="1"/>
  <c r="AA1841" i="1"/>
  <c r="O1841" i="1"/>
  <c r="P1841" i="1"/>
  <c r="AA1833" i="1"/>
  <c r="AD1833" i="1"/>
  <c r="AE1833" i="1"/>
  <c r="AB1833" i="1"/>
  <c r="AC1833" i="1"/>
  <c r="O1833" i="1"/>
  <c r="P1833" i="1"/>
  <c r="AA1825" i="1"/>
  <c r="AC1825" i="1"/>
  <c r="AD1825" i="1"/>
  <c r="AB1825" i="1"/>
  <c r="AE1825" i="1"/>
  <c r="O1825" i="1"/>
  <c r="P1825" i="1"/>
  <c r="AA1817" i="1"/>
  <c r="AC1817" i="1"/>
  <c r="AD1817" i="1"/>
  <c r="AE1817" i="1"/>
  <c r="AB1817" i="1"/>
  <c r="O1817" i="1"/>
  <c r="P1817" i="1"/>
  <c r="AA1809" i="1"/>
  <c r="AB1809" i="1"/>
  <c r="AC1809" i="1"/>
  <c r="AD1809" i="1"/>
  <c r="AE1809" i="1"/>
  <c r="O1809" i="1"/>
  <c r="P1809" i="1"/>
  <c r="AA1801" i="1"/>
  <c r="AB1801" i="1"/>
  <c r="AC1801" i="1"/>
  <c r="AD1801" i="1"/>
  <c r="AE1801" i="1"/>
  <c r="O1801" i="1"/>
  <c r="P1801" i="1"/>
  <c r="AB1793" i="1"/>
  <c r="AE1793" i="1"/>
  <c r="AA1793" i="1"/>
  <c r="O1793" i="1"/>
  <c r="AC1793" i="1" s="1"/>
  <c r="P1793" i="1"/>
  <c r="AD1793" i="1" s="1"/>
  <c r="AB1785" i="1"/>
  <c r="AC1785" i="1"/>
  <c r="AD1785" i="1"/>
  <c r="AE1785" i="1"/>
  <c r="AA1785" i="1"/>
  <c r="P1785" i="1"/>
  <c r="O1785" i="1"/>
  <c r="AE1777" i="1"/>
  <c r="AA1777" i="1"/>
  <c r="AB1777" i="1"/>
  <c r="AC1777" i="1"/>
  <c r="AD1777" i="1"/>
  <c r="O1777" i="1"/>
  <c r="P1777" i="1"/>
  <c r="AA1769" i="1"/>
  <c r="AB1769" i="1"/>
  <c r="AC1769" i="1"/>
  <c r="AD1769" i="1"/>
  <c r="AE1769" i="1"/>
  <c r="P1769" i="1"/>
  <c r="O1769" i="1"/>
  <c r="AA1761" i="1"/>
  <c r="AB1761" i="1"/>
  <c r="AC1761" i="1"/>
  <c r="AD1761" i="1"/>
  <c r="AE1761" i="1"/>
  <c r="O1761" i="1"/>
  <c r="P1761" i="1"/>
  <c r="AA1753" i="1"/>
  <c r="AB1753" i="1"/>
  <c r="AC1753" i="1"/>
  <c r="AD1753" i="1"/>
  <c r="AE1753" i="1"/>
  <c r="P1753" i="1"/>
  <c r="O1753" i="1"/>
  <c r="AA1745" i="1"/>
  <c r="AB1745" i="1"/>
  <c r="AC1745" i="1"/>
  <c r="AD1745" i="1"/>
  <c r="AE1745" i="1"/>
  <c r="O1745" i="1"/>
  <c r="P1745" i="1"/>
  <c r="AA1737" i="1"/>
  <c r="B1737" i="1" s="1"/>
  <c r="AB1737" i="1"/>
  <c r="AC1737" i="1"/>
  <c r="AD1737" i="1"/>
  <c r="AE1737" i="1"/>
  <c r="P1737" i="1"/>
  <c r="O1737" i="1"/>
  <c r="AA1729" i="1"/>
  <c r="AB1729" i="1"/>
  <c r="AC1729" i="1"/>
  <c r="AD1729" i="1"/>
  <c r="AE1729" i="1"/>
  <c r="O1729" i="1"/>
  <c r="P1729" i="1"/>
  <c r="AA1721" i="1"/>
  <c r="AB1721" i="1"/>
  <c r="AE1721" i="1"/>
  <c r="P1721" i="1"/>
  <c r="AD1721" i="1" s="1"/>
  <c r="O1721" i="1"/>
  <c r="AC1721" i="1" s="1"/>
  <c r="AB1713" i="1"/>
  <c r="AA1713" i="1"/>
  <c r="AC1713" i="1"/>
  <c r="AD1713" i="1"/>
  <c r="AE1713" i="1"/>
  <c r="O1713" i="1"/>
  <c r="P1713" i="1"/>
  <c r="AC1705" i="1"/>
  <c r="AE1705" i="1"/>
  <c r="AB1705" i="1"/>
  <c r="AA1705" i="1"/>
  <c r="AD1705" i="1"/>
  <c r="P1705" i="1"/>
  <c r="O1705" i="1"/>
  <c r="AB1697" i="1"/>
  <c r="AC1697" i="1"/>
  <c r="AD1697" i="1"/>
  <c r="AA1697" i="1"/>
  <c r="AE1697" i="1"/>
  <c r="O1697" i="1"/>
  <c r="P1697" i="1"/>
  <c r="AC1689" i="1"/>
  <c r="AD1689" i="1"/>
  <c r="AE1689" i="1"/>
  <c r="AB1689" i="1"/>
  <c r="AA1689" i="1"/>
  <c r="B1689" i="1" s="1"/>
  <c r="C1689" i="1" s="1"/>
  <c r="P1689" i="1"/>
  <c r="O1689" i="1"/>
  <c r="AC1681" i="1"/>
  <c r="AD1681" i="1"/>
  <c r="AE1681" i="1"/>
  <c r="AA1681" i="1"/>
  <c r="AB1681" i="1"/>
  <c r="O1681" i="1"/>
  <c r="P1681" i="1"/>
  <c r="AD1676" i="1"/>
  <c r="AE1676" i="1"/>
  <c r="AA1676" i="1"/>
  <c r="B1676" i="1" s="1"/>
  <c r="C1676" i="1" s="1"/>
  <c r="AB1676" i="1"/>
  <c r="AC1676" i="1"/>
  <c r="P1676" i="1"/>
  <c r="O1676" i="1"/>
  <c r="AB1668" i="1"/>
  <c r="AC1668" i="1"/>
  <c r="AD1668" i="1"/>
  <c r="AA1668" i="1"/>
  <c r="B1668" i="1" s="1"/>
  <c r="C1668" i="1" s="1"/>
  <c r="AE1668" i="1"/>
  <c r="O1668" i="1"/>
  <c r="P1668" i="1"/>
  <c r="AA1660" i="1"/>
  <c r="AB1660" i="1"/>
  <c r="AC1660" i="1"/>
  <c r="AD1660" i="1"/>
  <c r="AE1660" i="1"/>
  <c r="P1660" i="1"/>
  <c r="O1660" i="1"/>
  <c r="AC1652" i="1"/>
  <c r="AD1652" i="1"/>
  <c r="AE1652" i="1"/>
  <c r="AA1652" i="1"/>
  <c r="B1652" i="1" s="1"/>
  <c r="C1652" i="1" s="1"/>
  <c r="AB1652" i="1"/>
  <c r="O1652" i="1"/>
  <c r="P1652" i="1"/>
  <c r="AB1644" i="1"/>
  <c r="AC1644" i="1"/>
  <c r="AD1644" i="1"/>
  <c r="AE1644" i="1"/>
  <c r="AA1644" i="1"/>
  <c r="P1644" i="1"/>
  <c r="O1644" i="1"/>
  <c r="AE1636" i="1"/>
  <c r="AA1636" i="1"/>
  <c r="B1636" i="1" s="1"/>
  <c r="C1636" i="1" s="1"/>
  <c r="AB1636" i="1"/>
  <c r="O1636" i="1"/>
  <c r="AC1636" i="1" s="1"/>
  <c r="P1636" i="1"/>
  <c r="AD1636" i="1" s="1"/>
  <c r="AD1628" i="1"/>
  <c r="AE1628" i="1"/>
  <c r="AA1628" i="1"/>
  <c r="B1628" i="1" s="1"/>
  <c r="C1628" i="1" s="1"/>
  <c r="AB1628" i="1"/>
  <c r="AC1628" i="1"/>
  <c r="P1628" i="1"/>
  <c r="O1628" i="1"/>
  <c r="AA1620" i="1"/>
  <c r="B1620" i="1" s="1"/>
  <c r="C1620" i="1" s="1"/>
  <c r="AB1620" i="1"/>
  <c r="AC1620" i="1"/>
  <c r="O1620" i="1"/>
  <c r="AD1620" i="1" s="1"/>
  <c r="P1620" i="1"/>
  <c r="AE1620" i="1" s="1"/>
  <c r="AA1612" i="1"/>
  <c r="B1612" i="1" s="1"/>
  <c r="C1612" i="1" s="1"/>
  <c r="AB1612" i="1"/>
  <c r="AD1612" i="1"/>
  <c r="AC1612" i="1"/>
  <c r="AE1612" i="1"/>
  <c r="P1612" i="1"/>
  <c r="O1612" i="1"/>
  <c r="AA1604" i="1"/>
  <c r="B1604" i="1" s="1"/>
  <c r="C1604" i="1" s="1"/>
  <c r="AB1604" i="1"/>
  <c r="AC1604" i="1"/>
  <c r="AE1604" i="1"/>
  <c r="AD1604" i="1"/>
  <c r="O1604" i="1"/>
  <c r="P1604" i="1"/>
  <c r="AA1596" i="1"/>
  <c r="AB1596" i="1"/>
  <c r="AC1596" i="1"/>
  <c r="AD1596" i="1"/>
  <c r="AE1596" i="1"/>
  <c r="P1596" i="1"/>
  <c r="O1596" i="1"/>
  <c r="AE1588" i="1"/>
  <c r="AA1588" i="1"/>
  <c r="AD1588" i="1"/>
  <c r="O1588" i="1"/>
  <c r="AB1588" i="1" s="1"/>
  <c r="P1588" i="1"/>
  <c r="AC1588" i="1" s="1"/>
  <c r="AA1580" i="1"/>
  <c r="AD1580" i="1"/>
  <c r="AE1580" i="1"/>
  <c r="P1580" i="1"/>
  <c r="AC1580" i="1" s="1"/>
  <c r="O1580" i="1"/>
  <c r="AB1580" i="1" s="1"/>
  <c r="AA1572" i="1"/>
  <c r="B1572" i="1" s="1"/>
  <c r="C1572" i="1" s="1"/>
  <c r="AB1572" i="1"/>
  <c r="AC1572" i="1"/>
  <c r="AD1572" i="1"/>
  <c r="AE1572" i="1"/>
  <c r="O1572" i="1"/>
  <c r="P1572" i="1"/>
  <c r="AA1564" i="1"/>
  <c r="AD1564" i="1"/>
  <c r="AE1564" i="1"/>
  <c r="P1564" i="1"/>
  <c r="AC1564" i="1" s="1"/>
  <c r="O1564" i="1"/>
  <c r="AB1564" i="1" s="1"/>
  <c r="AA1556" i="1"/>
  <c r="B1556" i="1" s="1"/>
  <c r="AD1556" i="1"/>
  <c r="AE1556" i="1"/>
  <c r="O1556" i="1"/>
  <c r="AB1556" i="1" s="1"/>
  <c r="P1556" i="1"/>
  <c r="AC1556" i="1" s="1"/>
  <c r="AA1548" i="1"/>
  <c r="B1548" i="1" s="1"/>
  <c r="AD1548" i="1"/>
  <c r="AE1548" i="1"/>
  <c r="P1548" i="1"/>
  <c r="AC1548" i="1" s="1"/>
  <c r="O1548" i="1"/>
  <c r="AB1548" i="1" s="1"/>
  <c r="AA1540" i="1"/>
  <c r="B1540" i="1" s="1"/>
  <c r="C1540" i="1" s="1"/>
  <c r="AD1540" i="1"/>
  <c r="AE1540" i="1"/>
  <c r="O1540" i="1"/>
  <c r="AB1540" i="1" s="1"/>
  <c r="P1540" i="1"/>
  <c r="AC1540" i="1" s="1"/>
  <c r="AA1532" i="1"/>
  <c r="AB1532" i="1"/>
  <c r="AC1532" i="1"/>
  <c r="AD1532" i="1"/>
  <c r="AE1532" i="1"/>
  <c r="P1532" i="1"/>
  <c r="O1532" i="1"/>
  <c r="AA1524" i="1"/>
  <c r="B1524" i="1" s="1"/>
  <c r="C1524" i="1" s="1"/>
  <c r="AB1524" i="1"/>
  <c r="AC1524" i="1"/>
  <c r="AD1524" i="1"/>
  <c r="AE1524" i="1"/>
  <c r="O1524" i="1"/>
  <c r="P1524" i="1"/>
  <c r="AA1516" i="1"/>
  <c r="B1516" i="1" s="1"/>
  <c r="AD1516" i="1"/>
  <c r="AE1516" i="1"/>
  <c r="P1516" i="1"/>
  <c r="AC1516" i="1" s="1"/>
  <c r="O1516" i="1"/>
  <c r="AB1516" i="1" s="1"/>
  <c r="AA1508" i="1"/>
  <c r="B1508" i="1" s="1"/>
  <c r="C1508" i="1" s="1"/>
  <c r="AD1508" i="1"/>
  <c r="AE1508" i="1"/>
  <c r="O1508" i="1"/>
  <c r="AB1508" i="1" s="1"/>
  <c r="P1508" i="1"/>
  <c r="AC1508" i="1" s="1"/>
  <c r="AE1500" i="1"/>
  <c r="AA1500" i="1"/>
  <c r="AB1500" i="1"/>
  <c r="AC1500" i="1"/>
  <c r="AD1500" i="1"/>
  <c r="P1500" i="1"/>
  <c r="O1500" i="1"/>
  <c r="AA1492" i="1"/>
  <c r="AB1492" i="1"/>
  <c r="AC1492" i="1"/>
  <c r="AD1492" i="1"/>
  <c r="AE1492" i="1"/>
  <c r="O1492" i="1"/>
  <c r="P1492" i="1"/>
  <c r="AA1484" i="1"/>
  <c r="B1484" i="1" s="1"/>
  <c r="C1484" i="1" s="1"/>
  <c r="AD1484" i="1"/>
  <c r="AE1484" i="1"/>
  <c r="P1484" i="1"/>
  <c r="AC1484" i="1" s="1"/>
  <c r="O1484" i="1"/>
  <c r="AB1484" i="1" s="1"/>
  <c r="AA1476" i="1"/>
  <c r="B1476" i="1" s="1"/>
  <c r="C1476" i="1" s="1"/>
  <c r="AB1476" i="1"/>
  <c r="AC1476" i="1"/>
  <c r="AD1476" i="1"/>
  <c r="AE1476" i="1"/>
  <c r="O1476" i="1"/>
  <c r="P1476" i="1"/>
  <c r="AA1468" i="1"/>
  <c r="B1468" i="1" s="1"/>
  <c r="C1468" i="1" s="1"/>
  <c r="AB1468" i="1"/>
  <c r="AC1468" i="1"/>
  <c r="AD1468" i="1"/>
  <c r="AE1468" i="1"/>
  <c r="P1468" i="1"/>
  <c r="O1468" i="1"/>
  <c r="AB1460" i="1"/>
  <c r="AA1460" i="1"/>
  <c r="B1460" i="1" s="1"/>
  <c r="C1460" i="1" s="1"/>
  <c r="AC1460" i="1"/>
  <c r="AD1460" i="1"/>
  <c r="AE1460" i="1"/>
  <c r="O1460" i="1"/>
  <c r="P1460" i="1"/>
  <c r="AB1452" i="1"/>
  <c r="AE1452" i="1"/>
  <c r="AA1452" i="1"/>
  <c r="B1452" i="1" s="1"/>
  <c r="AC1452" i="1"/>
  <c r="AD1452" i="1"/>
  <c r="P1452" i="1"/>
  <c r="O1452" i="1"/>
  <c r="AA1444" i="1"/>
  <c r="B1444" i="1" s="1"/>
  <c r="C1444" i="1" s="1"/>
  <c r="AB1444" i="1"/>
  <c r="AD1444" i="1"/>
  <c r="AC1444" i="1"/>
  <c r="AE1444" i="1"/>
  <c r="O1444" i="1"/>
  <c r="P1444" i="1"/>
  <c r="AA1436" i="1"/>
  <c r="B1436" i="1" s="1"/>
  <c r="C1436" i="1" s="1"/>
  <c r="AB1436" i="1"/>
  <c r="AD1436" i="1"/>
  <c r="AC1436" i="1"/>
  <c r="AE1436" i="1"/>
  <c r="P1436" i="1"/>
  <c r="O1436" i="1"/>
  <c r="AA1428" i="1"/>
  <c r="B1428" i="1" s="1"/>
  <c r="C1428" i="1" s="1"/>
  <c r="AB1428" i="1"/>
  <c r="AC1428" i="1"/>
  <c r="O1428" i="1"/>
  <c r="AD1428" i="1" s="1"/>
  <c r="P1428" i="1"/>
  <c r="AE1428" i="1" s="1"/>
  <c r="AA1420" i="1"/>
  <c r="B1420" i="1" s="1"/>
  <c r="AB1420" i="1"/>
  <c r="AC1420" i="1"/>
  <c r="AD1420" i="1"/>
  <c r="AE1420" i="1"/>
  <c r="P1420" i="1"/>
  <c r="O1420" i="1"/>
  <c r="AA1412" i="1"/>
  <c r="B1412" i="1" s="1"/>
  <c r="AB1412" i="1"/>
  <c r="AC1412" i="1"/>
  <c r="AD1412" i="1"/>
  <c r="AE1412" i="1"/>
  <c r="O1412" i="1"/>
  <c r="P1412" i="1"/>
  <c r="AA1404" i="1"/>
  <c r="AB1404" i="1"/>
  <c r="AC1404" i="1"/>
  <c r="AD1404" i="1"/>
  <c r="AE1404" i="1"/>
  <c r="P1404" i="1"/>
  <c r="O1404" i="1"/>
  <c r="AA1396" i="1"/>
  <c r="B1396" i="1" s="1"/>
  <c r="C1396" i="1" s="1"/>
  <c r="AB1396" i="1"/>
  <c r="AC1396" i="1"/>
  <c r="AD1396" i="1"/>
  <c r="AE1396" i="1"/>
  <c r="O1396" i="1"/>
  <c r="P1396" i="1"/>
  <c r="AA1388" i="1"/>
  <c r="AB1388" i="1"/>
  <c r="AC1388" i="1"/>
  <c r="P1388" i="1"/>
  <c r="AE1388" i="1" s="1"/>
  <c r="O1388" i="1"/>
  <c r="AD1388" i="1" s="1"/>
  <c r="AA1380" i="1"/>
  <c r="AB1380" i="1"/>
  <c r="AC1380" i="1"/>
  <c r="AD1380" i="1"/>
  <c r="AE1380" i="1"/>
  <c r="O1380" i="1"/>
  <c r="P1380" i="1"/>
  <c r="AE1372" i="1"/>
  <c r="AA1372" i="1"/>
  <c r="B1372" i="1" s="1"/>
  <c r="AD1372" i="1"/>
  <c r="AB1372" i="1"/>
  <c r="AC1372" i="1"/>
  <c r="P1372" i="1"/>
  <c r="O1372" i="1"/>
  <c r="AA1364" i="1"/>
  <c r="B1364" i="1" s="1"/>
  <c r="C1364" i="1" s="1"/>
  <c r="AD1364" i="1"/>
  <c r="AE1364" i="1"/>
  <c r="AB1364" i="1"/>
  <c r="AC1364" i="1"/>
  <c r="O1364" i="1"/>
  <c r="P1364" i="1"/>
  <c r="AD1356" i="1"/>
  <c r="AA1356" i="1"/>
  <c r="B1356" i="1" s="1"/>
  <c r="AB1356" i="1"/>
  <c r="AC1356" i="1"/>
  <c r="AE1356" i="1"/>
  <c r="P1356" i="1"/>
  <c r="O1356" i="1"/>
  <c r="AA1348" i="1"/>
  <c r="AB1348" i="1"/>
  <c r="AC1348" i="1"/>
  <c r="AD1348" i="1"/>
  <c r="AE1348" i="1"/>
  <c r="O1348" i="1"/>
  <c r="P1348" i="1"/>
  <c r="AB1340" i="1"/>
  <c r="AC1340" i="1"/>
  <c r="AA1340" i="1"/>
  <c r="B1340" i="1" s="1"/>
  <c r="AD1340" i="1"/>
  <c r="AE1340" i="1"/>
  <c r="P1340" i="1"/>
  <c r="O1340" i="1"/>
  <c r="AA1332" i="1"/>
  <c r="B1332" i="1" s="1"/>
  <c r="C1332" i="1" s="1"/>
  <c r="AB1332" i="1"/>
  <c r="AC1332" i="1"/>
  <c r="O1332" i="1"/>
  <c r="AD1332" i="1" s="1"/>
  <c r="P1332" i="1"/>
  <c r="AE1332" i="1" s="1"/>
  <c r="AC1324" i="1"/>
  <c r="AD1324" i="1"/>
  <c r="AE1324" i="1"/>
  <c r="AA1324" i="1"/>
  <c r="B1324" i="1" s="1"/>
  <c r="AB1324" i="1"/>
  <c r="P1324" i="1"/>
  <c r="O1324" i="1"/>
  <c r="AA1316" i="1"/>
  <c r="B1316" i="1" s="1"/>
  <c r="AC1316" i="1"/>
  <c r="AB1316" i="1"/>
  <c r="AD1316" i="1"/>
  <c r="AE1316" i="1"/>
  <c r="O1316" i="1"/>
  <c r="P1316" i="1"/>
  <c r="AC1308" i="1"/>
  <c r="AE1308" i="1"/>
  <c r="AD1308" i="1"/>
  <c r="AA1308" i="1"/>
  <c r="B1308" i="1" s="1"/>
  <c r="C1308" i="1" s="1"/>
  <c r="AB1308" i="1"/>
  <c r="P1308" i="1"/>
  <c r="O1308" i="1"/>
  <c r="AA1300" i="1"/>
  <c r="B1300" i="1" s="1"/>
  <c r="AB1300" i="1"/>
  <c r="AC1300" i="1"/>
  <c r="AD1300" i="1"/>
  <c r="AE1300" i="1"/>
  <c r="O1300" i="1"/>
  <c r="P1300" i="1"/>
  <c r="AA1292" i="1"/>
  <c r="B1292" i="1" s="1"/>
  <c r="C1292" i="1" s="1"/>
  <c r="AB1292" i="1"/>
  <c r="AC1292" i="1"/>
  <c r="AD1292" i="1"/>
  <c r="AE1292" i="1"/>
  <c r="P1292" i="1"/>
  <c r="O1292" i="1"/>
  <c r="AA1284" i="1"/>
  <c r="B1284" i="1" s="1"/>
  <c r="AB1284" i="1"/>
  <c r="AC1284" i="1"/>
  <c r="AD1284" i="1"/>
  <c r="AE1284" i="1"/>
  <c r="O1284" i="1"/>
  <c r="P1284" i="1"/>
  <c r="AA1276" i="1"/>
  <c r="B1276" i="1" s="1"/>
  <c r="AB1276" i="1"/>
  <c r="AC1276" i="1"/>
  <c r="AD1276" i="1"/>
  <c r="AE1276" i="1"/>
  <c r="P1276" i="1"/>
  <c r="O1276" i="1"/>
  <c r="AA1268" i="1"/>
  <c r="AB1268" i="1"/>
  <c r="AC1268" i="1"/>
  <c r="AD1268" i="1"/>
  <c r="AE1268" i="1"/>
  <c r="O1268" i="1"/>
  <c r="P1268" i="1"/>
  <c r="AA1260" i="1"/>
  <c r="B1260" i="1" s="1"/>
  <c r="C1260" i="1" s="1"/>
  <c r="AB1260" i="1"/>
  <c r="AC1260" i="1"/>
  <c r="AD1260" i="1"/>
  <c r="AE1260" i="1"/>
  <c r="P1260" i="1"/>
  <c r="O1260" i="1"/>
  <c r="AC1252" i="1"/>
  <c r="AD1252" i="1"/>
  <c r="AE1252" i="1"/>
  <c r="AA1252" i="1"/>
  <c r="B1252" i="1" s="1"/>
  <c r="AB1252" i="1"/>
  <c r="O1252" i="1"/>
  <c r="P1252" i="1"/>
  <c r="AC1244" i="1"/>
  <c r="AD1244" i="1"/>
  <c r="AE1244" i="1"/>
  <c r="AA1244" i="1"/>
  <c r="B1244" i="1" s="1"/>
  <c r="C1244" i="1" s="1"/>
  <c r="AB1244" i="1"/>
  <c r="P1244" i="1"/>
  <c r="O1244" i="1"/>
  <c r="AB1236" i="1"/>
  <c r="AA1236" i="1"/>
  <c r="AC1236" i="1"/>
  <c r="AD1236" i="1"/>
  <c r="AE1236" i="1"/>
  <c r="O1236" i="1"/>
  <c r="P1236" i="1"/>
  <c r="AB1228" i="1"/>
  <c r="AE1228" i="1"/>
  <c r="AA1228" i="1"/>
  <c r="B1228" i="1" s="1"/>
  <c r="P1228" i="1"/>
  <c r="AD1228" i="1" s="1"/>
  <c r="O1228" i="1"/>
  <c r="AC1228" i="1" s="1"/>
  <c r="AE1220" i="1"/>
  <c r="AA1220" i="1"/>
  <c r="B1220" i="1" s="1"/>
  <c r="C1220" i="1" s="1"/>
  <c r="AB1220" i="1"/>
  <c r="AC1220" i="1"/>
  <c r="AD1220" i="1"/>
  <c r="O1220" i="1"/>
  <c r="P1220" i="1"/>
  <c r="AA1212" i="1"/>
  <c r="B1212" i="1" s="1"/>
  <c r="C1212" i="1" s="1"/>
  <c r="AB1212" i="1"/>
  <c r="AC1212" i="1"/>
  <c r="AD1212" i="1"/>
  <c r="AE1212" i="1"/>
  <c r="P1212" i="1"/>
  <c r="O1212" i="1"/>
  <c r="AB1204" i="1"/>
  <c r="AE1204" i="1"/>
  <c r="AA1204" i="1"/>
  <c r="AC1204" i="1"/>
  <c r="AD1204" i="1"/>
  <c r="O1204" i="1"/>
  <c r="P1204" i="1"/>
  <c r="AC1196" i="1"/>
  <c r="AD1196" i="1"/>
  <c r="AE1196" i="1"/>
  <c r="AA1196" i="1"/>
  <c r="B1196" i="1" s="1"/>
  <c r="C1196" i="1" s="1"/>
  <c r="AB1196" i="1"/>
  <c r="P1196" i="1"/>
  <c r="O1196" i="1"/>
  <c r="AB1188" i="1"/>
  <c r="AA1188" i="1"/>
  <c r="B1188" i="1" s="1"/>
  <c r="AE1188" i="1"/>
  <c r="O1188" i="1"/>
  <c r="AC1188" i="1" s="1"/>
  <c r="P1188" i="1"/>
  <c r="AD1188" i="1" s="1"/>
  <c r="AA1180" i="1"/>
  <c r="AD1180" i="1"/>
  <c r="AB1180" i="1"/>
  <c r="AC1180" i="1"/>
  <c r="AE1180" i="1"/>
  <c r="P1180" i="1"/>
  <c r="O1180" i="1"/>
  <c r="AC1172" i="1"/>
  <c r="AD1172" i="1"/>
  <c r="AA1172" i="1"/>
  <c r="AB1172" i="1"/>
  <c r="AE1172" i="1"/>
  <c r="O1172" i="1"/>
  <c r="P1172" i="1"/>
  <c r="AE1164" i="1"/>
  <c r="AA1164" i="1"/>
  <c r="AB1164" i="1"/>
  <c r="AC1164" i="1"/>
  <c r="AD1164" i="1"/>
  <c r="P1164" i="1"/>
  <c r="O1164" i="1"/>
  <c r="AA1156" i="1"/>
  <c r="AB1156" i="1"/>
  <c r="AC1156" i="1"/>
  <c r="AD1156" i="1"/>
  <c r="AE1156" i="1"/>
  <c r="O1156" i="1"/>
  <c r="P1156" i="1"/>
  <c r="AA1148" i="1"/>
  <c r="AB1148" i="1"/>
  <c r="AC1148" i="1"/>
  <c r="AD1148" i="1"/>
  <c r="AE1148" i="1"/>
  <c r="P1148" i="1"/>
  <c r="O1148" i="1"/>
  <c r="AA1140" i="1"/>
  <c r="AB1140" i="1"/>
  <c r="AC1140" i="1"/>
  <c r="AD1140" i="1"/>
  <c r="AE1140" i="1"/>
  <c r="O1140" i="1"/>
  <c r="P1140" i="1"/>
  <c r="AC1132" i="1"/>
  <c r="AD1132" i="1"/>
  <c r="AE1132" i="1"/>
  <c r="AA1132" i="1"/>
  <c r="AB1132" i="1"/>
  <c r="O1132" i="1"/>
  <c r="P1132" i="1"/>
  <c r="AD1124" i="1"/>
  <c r="AE1124" i="1"/>
  <c r="AA1124" i="1"/>
  <c r="B1124" i="1" s="1"/>
  <c r="C1124" i="1" s="1"/>
  <c r="AB1124" i="1"/>
  <c r="AC1124" i="1"/>
  <c r="O1124" i="1"/>
  <c r="P1124" i="1"/>
  <c r="AE1116" i="1"/>
  <c r="AA1116" i="1"/>
  <c r="AB1116" i="1"/>
  <c r="AC1116" i="1"/>
  <c r="AD1116" i="1"/>
  <c r="O1116" i="1"/>
  <c r="P1116" i="1"/>
  <c r="AA1108" i="1"/>
  <c r="AB1108" i="1"/>
  <c r="AC1108" i="1"/>
  <c r="AD1108" i="1"/>
  <c r="AE1108" i="1"/>
  <c r="O1108" i="1"/>
  <c r="P1108" i="1"/>
  <c r="AA1100" i="1"/>
  <c r="B1100" i="1" s="1"/>
  <c r="AB1100" i="1"/>
  <c r="AC1100" i="1"/>
  <c r="AD1100" i="1"/>
  <c r="AE1100" i="1"/>
  <c r="O1100" i="1"/>
  <c r="P1100" i="1"/>
  <c r="AC1092" i="1"/>
  <c r="AE1092" i="1"/>
  <c r="AA1092" i="1"/>
  <c r="B1092" i="1" s="1"/>
  <c r="AB1092" i="1"/>
  <c r="AD1092" i="1"/>
  <c r="O1092" i="1"/>
  <c r="P1092" i="1"/>
  <c r="AB1084" i="1"/>
  <c r="AE1084" i="1"/>
  <c r="AA1084" i="1"/>
  <c r="AC1084" i="1"/>
  <c r="AD1084" i="1"/>
  <c r="O1084" i="1"/>
  <c r="P1084" i="1"/>
  <c r="AC1076" i="1"/>
  <c r="AA1076" i="1"/>
  <c r="B1076" i="1" s="1"/>
  <c r="C1076" i="1" s="1"/>
  <c r="AB1076" i="1"/>
  <c r="AD1076" i="1"/>
  <c r="AE1076" i="1"/>
  <c r="O1076" i="1"/>
  <c r="P1076" i="1"/>
  <c r="AE1068" i="1"/>
  <c r="AA1068" i="1"/>
  <c r="B1068" i="1" s="1"/>
  <c r="C1068" i="1" s="1"/>
  <c r="AB1068" i="1"/>
  <c r="AC1068" i="1"/>
  <c r="AD1068" i="1"/>
  <c r="O1068" i="1"/>
  <c r="P1068" i="1"/>
  <c r="AC1060" i="1"/>
  <c r="AD1060" i="1"/>
  <c r="AA1060" i="1"/>
  <c r="B1060" i="1" s="1"/>
  <c r="AB1060" i="1"/>
  <c r="AE1060" i="1"/>
  <c r="O1060" i="1"/>
  <c r="P1060" i="1"/>
  <c r="AE1052" i="1"/>
  <c r="AA1052" i="1"/>
  <c r="B1052" i="1" s="1"/>
  <c r="AB1052" i="1"/>
  <c r="AC1052" i="1"/>
  <c r="AD1052" i="1"/>
  <c r="O1052" i="1"/>
  <c r="P1052" i="1"/>
  <c r="AB1044" i="1"/>
  <c r="AE1044" i="1"/>
  <c r="AA1044" i="1"/>
  <c r="B1044" i="1" s="1"/>
  <c r="AC1044" i="1"/>
  <c r="AD1044" i="1"/>
  <c r="O1044" i="1"/>
  <c r="P1044" i="1"/>
  <c r="AA1036" i="1"/>
  <c r="B1036" i="1" s="1"/>
  <c r="AE1036" i="1"/>
  <c r="AB1036" i="1"/>
  <c r="O1036" i="1"/>
  <c r="AC1036" i="1" s="1"/>
  <c r="P1036" i="1"/>
  <c r="AD1036" i="1" s="1"/>
  <c r="AA1028" i="1"/>
  <c r="AC1028" i="1"/>
  <c r="AD1028" i="1"/>
  <c r="AB1028" i="1"/>
  <c r="AE1028" i="1"/>
  <c r="O1028" i="1"/>
  <c r="P1028" i="1"/>
  <c r="AA1020" i="1"/>
  <c r="B1020" i="1" s="1"/>
  <c r="C1020" i="1" s="1"/>
  <c r="AC1020" i="1"/>
  <c r="AD1020" i="1"/>
  <c r="AB1020" i="1"/>
  <c r="AE1020" i="1"/>
  <c r="O1020" i="1"/>
  <c r="P1020" i="1"/>
  <c r="AA1012" i="1"/>
  <c r="AD1012" i="1"/>
  <c r="AE1012" i="1"/>
  <c r="O1012" i="1"/>
  <c r="AB1012" i="1" s="1"/>
  <c r="P1012" i="1"/>
  <c r="AC1012" i="1" s="1"/>
  <c r="AA1004" i="1"/>
  <c r="B1004" i="1" s="1"/>
  <c r="C1004" i="1" s="1"/>
  <c r="AB1004" i="1"/>
  <c r="AC1004" i="1"/>
  <c r="AD1004" i="1"/>
  <c r="AE1004" i="1"/>
  <c r="O1004" i="1"/>
  <c r="P1004" i="1"/>
  <c r="AE996" i="1"/>
  <c r="AA996" i="1"/>
  <c r="B996" i="1" s="1"/>
  <c r="C996" i="1" s="1"/>
  <c r="AB996" i="1"/>
  <c r="AC996" i="1"/>
  <c r="AD996" i="1"/>
  <c r="O996" i="1"/>
  <c r="P996" i="1"/>
  <c r="AA988" i="1"/>
  <c r="B988" i="1" s="1"/>
  <c r="C988" i="1" s="1"/>
  <c r="AB988" i="1"/>
  <c r="AC988" i="1"/>
  <c r="AD988" i="1"/>
  <c r="AE988" i="1"/>
  <c r="O988" i="1"/>
  <c r="P988" i="1"/>
  <c r="AA980" i="1"/>
  <c r="AB980" i="1"/>
  <c r="AC980" i="1"/>
  <c r="AD980" i="1"/>
  <c r="AE980" i="1"/>
  <c r="O980" i="1"/>
  <c r="P980" i="1"/>
  <c r="AA972" i="1"/>
  <c r="B972" i="1" s="1"/>
  <c r="AB972" i="1"/>
  <c r="AC972" i="1"/>
  <c r="AD972" i="1"/>
  <c r="AE972" i="1"/>
  <c r="O972" i="1"/>
  <c r="P972" i="1"/>
  <c r="AE964" i="1"/>
  <c r="AA964" i="1"/>
  <c r="AB964" i="1"/>
  <c r="AC964" i="1"/>
  <c r="AD964" i="1"/>
  <c r="O964" i="1"/>
  <c r="P964" i="1"/>
  <c r="AA956" i="1"/>
  <c r="AB956" i="1"/>
  <c r="AE956" i="1"/>
  <c r="O956" i="1"/>
  <c r="AC956" i="1" s="1"/>
  <c r="P956" i="1"/>
  <c r="AD956" i="1" s="1"/>
  <c r="AA948" i="1"/>
  <c r="B948" i="1" s="1"/>
  <c r="C948" i="1" s="1"/>
  <c r="AB948" i="1"/>
  <c r="AC948" i="1"/>
  <c r="AD948" i="1"/>
  <c r="AE948" i="1"/>
  <c r="O948" i="1"/>
  <c r="P948" i="1"/>
  <c r="AB940" i="1"/>
  <c r="AE940" i="1"/>
  <c r="AA940" i="1"/>
  <c r="B940" i="1" s="1"/>
  <c r="P940" i="1"/>
  <c r="AD940" i="1" s="1"/>
  <c r="O940" i="1"/>
  <c r="AC940" i="1" s="1"/>
  <c r="AA932" i="1"/>
  <c r="AB932" i="1"/>
  <c r="AC932" i="1"/>
  <c r="AD932" i="1"/>
  <c r="AE932" i="1"/>
  <c r="O932" i="1"/>
  <c r="P932" i="1"/>
  <c r="AC924" i="1"/>
  <c r="AD924" i="1"/>
  <c r="AA924" i="1"/>
  <c r="AB924" i="1"/>
  <c r="AE924" i="1"/>
  <c r="O924" i="1"/>
  <c r="P924" i="1"/>
  <c r="AA916" i="1"/>
  <c r="B916" i="1" s="1"/>
  <c r="C916" i="1" s="1"/>
  <c r="AB916" i="1"/>
  <c r="AC916" i="1"/>
  <c r="AD916" i="1"/>
  <c r="AE916" i="1"/>
  <c r="O916" i="1"/>
  <c r="P916" i="1"/>
  <c r="AA908" i="1"/>
  <c r="B908" i="1" s="1"/>
  <c r="AB908" i="1"/>
  <c r="AE908" i="1"/>
  <c r="O908" i="1"/>
  <c r="AC908" i="1" s="1"/>
  <c r="P908" i="1"/>
  <c r="AD908" i="1" s="1"/>
  <c r="AE900" i="1"/>
  <c r="AA900" i="1"/>
  <c r="B900" i="1" s="1"/>
  <c r="AB900" i="1"/>
  <c r="AC900" i="1"/>
  <c r="AD900" i="1"/>
  <c r="O900" i="1"/>
  <c r="P900" i="1"/>
  <c r="AA892" i="1"/>
  <c r="B892" i="1" s="1"/>
  <c r="AC892" i="1"/>
  <c r="AD892" i="1"/>
  <c r="AE892" i="1"/>
  <c r="AB892" i="1"/>
  <c r="O892" i="1"/>
  <c r="P892" i="1"/>
  <c r="AB884" i="1"/>
  <c r="AC884" i="1"/>
  <c r="AD884" i="1"/>
  <c r="AE884" i="1"/>
  <c r="AA884" i="1"/>
  <c r="B884" i="1" s="1"/>
  <c r="O884" i="1"/>
  <c r="P884" i="1"/>
  <c r="AA876" i="1"/>
  <c r="B876" i="1" s="1"/>
  <c r="AC876" i="1"/>
  <c r="AD876" i="1"/>
  <c r="AE876" i="1"/>
  <c r="AB876" i="1"/>
  <c r="O876" i="1"/>
  <c r="P876" i="1"/>
  <c r="AA868" i="1"/>
  <c r="AB868" i="1"/>
  <c r="AC868" i="1"/>
  <c r="AD868" i="1"/>
  <c r="AE868" i="1"/>
  <c r="O868" i="1"/>
  <c r="P868" i="1"/>
  <c r="AA860" i="1"/>
  <c r="AB860" i="1"/>
  <c r="AE860" i="1"/>
  <c r="O860" i="1"/>
  <c r="AC860" i="1" s="1"/>
  <c r="P860" i="1"/>
  <c r="AD860" i="1" s="1"/>
  <c r="AA852" i="1"/>
  <c r="B852" i="1" s="1"/>
  <c r="AB852" i="1"/>
  <c r="AC852" i="1"/>
  <c r="AD852" i="1"/>
  <c r="AE852" i="1"/>
  <c r="O852" i="1"/>
  <c r="P852" i="1"/>
  <c r="AA844" i="1"/>
  <c r="B844" i="1" s="1"/>
  <c r="C844" i="1" s="1"/>
  <c r="AB844" i="1"/>
  <c r="AC844" i="1"/>
  <c r="AD844" i="1"/>
  <c r="AE844" i="1"/>
  <c r="O844" i="1"/>
  <c r="P844" i="1"/>
  <c r="AA836" i="1"/>
  <c r="B836" i="1" s="1"/>
  <c r="C836" i="1" s="1"/>
  <c r="AB836" i="1"/>
  <c r="AC836" i="1"/>
  <c r="AD836" i="1"/>
  <c r="AE836" i="1"/>
  <c r="O836" i="1"/>
  <c r="P836" i="1"/>
  <c r="AD828" i="1"/>
  <c r="AE828" i="1"/>
  <c r="AA828" i="1"/>
  <c r="B828" i="1" s="1"/>
  <c r="C828" i="1" s="1"/>
  <c r="AB828" i="1"/>
  <c r="AC828" i="1"/>
  <c r="O828" i="1"/>
  <c r="P828" i="1"/>
  <c r="AA820" i="1"/>
  <c r="B820" i="1" s="1"/>
  <c r="AB820" i="1"/>
  <c r="AC820" i="1"/>
  <c r="AD820" i="1"/>
  <c r="AE820" i="1"/>
  <c r="O820" i="1"/>
  <c r="P820" i="1"/>
  <c r="AA812" i="1"/>
  <c r="AB812" i="1"/>
  <c r="AC812" i="1"/>
  <c r="AD812" i="1"/>
  <c r="AE812" i="1"/>
  <c r="O812" i="1"/>
  <c r="P812" i="1"/>
  <c r="AA804" i="1"/>
  <c r="B804" i="1" s="1"/>
  <c r="C804" i="1" s="1"/>
  <c r="AB804" i="1"/>
  <c r="AC804" i="1"/>
  <c r="AD804" i="1"/>
  <c r="AE804" i="1"/>
  <c r="O804" i="1"/>
  <c r="P804" i="1"/>
  <c r="AE796" i="1"/>
  <c r="AA796" i="1"/>
  <c r="B796" i="1" s="1"/>
  <c r="C796" i="1" s="1"/>
  <c r="AB796" i="1"/>
  <c r="AC796" i="1"/>
  <c r="AD796" i="1"/>
  <c r="O796" i="1"/>
  <c r="P796" i="1"/>
  <c r="AC788" i="1"/>
  <c r="AD788" i="1"/>
  <c r="AE788" i="1"/>
  <c r="AA788" i="1"/>
  <c r="B788" i="1" s="1"/>
  <c r="AB788" i="1"/>
  <c r="O788" i="1"/>
  <c r="P788" i="1"/>
  <c r="AB780" i="1"/>
  <c r="AD780" i="1"/>
  <c r="AE780" i="1"/>
  <c r="AA780" i="1"/>
  <c r="B780" i="1" s="1"/>
  <c r="C780" i="1" s="1"/>
  <c r="AC780" i="1"/>
  <c r="O780" i="1"/>
  <c r="P780" i="1"/>
  <c r="AA772" i="1"/>
  <c r="B772" i="1" s="1"/>
  <c r="C772" i="1" s="1"/>
  <c r="AC772" i="1"/>
  <c r="AD772" i="1"/>
  <c r="AE772" i="1"/>
  <c r="AB772" i="1"/>
  <c r="O772" i="1"/>
  <c r="P772" i="1"/>
  <c r="AB764" i="1"/>
  <c r="AD764" i="1"/>
  <c r="AE764" i="1"/>
  <c r="AA764" i="1"/>
  <c r="B764" i="1" s="1"/>
  <c r="AC764" i="1"/>
  <c r="O764" i="1"/>
  <c r="P764" i="1"/>
  <c r="AA756" i="1"/>
  <c r="B756" i="1" s="1"/>
  <c r="C756" i="1" s="1"/>
  <c r="AD756" i="1"/>
  <c r="AB756" i="1"/>
  <c r="AC756" i="1"/>
  <c r="AE756" i="1"/>
  <c r="O756" i="1"/>
  <c r="P756" i="1"/>
  <c r="AB748" i="1"/>
  <c r="AE748" i="1"/>
  <c r="AD748" i="1"/>
  <c r="AA748" i="1"/>
  <c r="AC748" i="1"/>
  <c r="O748" i="1"/>
  <c r="P748" i="1"/>
  <c r="AC740" i="1"/>
  <c r="AD740" i="1"/>
  <c r="AE740" i="1"/>
  <c r="AA740" i="1"/>
  <c r="AB740" i="1"/>
  <c r="O740" i="1"/>
  <c r="P740" i="1"/>
  <c r="AA732" i="1"/>
  <c r="AB732" i="1"/>
  <c r="AE732" i="1"/>
  <c r="O732" i="1"/>
  <c r="AC732" i="1" s="1"/>
  <c r="P732" i="1"/>
  <c r="AD732" i="1" s="1"/>
  <c r="AC724" i="1"/>
  <c r="AE724" i="1"/>
  <c r="AA724" i="1"/>
  <c r="AB724" i="1"/>
  <c r="AD724" i="1"/>
  <c r="O724" i="1"/>
  <c r="P724" i="1"/>
  <c r="AA716" i="1"/>
  <c r="B716" i="1" s="1"/>
  <c r="C716" i="1" s="1"/>
  <c r="AB716" i="1"/>
  <c r="AC716" i="1"/>
  <c r="AD716" i="1"/>
  <c r="AE716" i="1"/>
  <c r="O716" i="1"/>
  <c r="P716" i="1"/>
  <c r="AA708" i="1"/>
  <c r="AB708" i="1"/>
  <c r="AC708" i="1"/>
  <c r="AD708" i="1"/>
  <c r="AE708" i="1"/>
  <c r="O708" i="1"/>
  <c r="P708" i="1"/>
  <c r="AA700" i="1"/>
  <c r="AB700" i="1"/>
  <c r="AC700" i="1"/>
  <c r="AD700" i="1"/>
  <c r="AE700" i="1"/>
  <c r="O700" i="1"/>
  <c r="P700" i="1"/>
  <c r="AA692" i="1"/>
  <c r="AB692" i="1"/>
  <c r="AC692" i="1"/>
  <c r="AD692" i="1"/>
  <c r="AE692" i="1"/>
  <c r="O692" i="1"/>
  <c r="P692" i="1"/>
  <c r="AA684" i="1"/>
  <c r="B684" i="1" s="1"/>
  <c r="AB684" i="1"/>
  <c r="AC684" i="1"/>
  <c r="AD684" i="1"/>
  <c r="AE684" i="1"/>
  <c r="O684" i="1"/>
  <c r="P684" i="1"/>
  <c r="AA676" i="1"/>
  <c r="AB676" i="1"/>
  <c r="AC676" i="1"/>
  <c r="AD676" i="1"/>
  <c r="AE676" i="1"/>
  <c r="O676" i="1"/>
  <c r="P676" i="1"/>
  <c r="AD668" i="1"/>
  <c r="AE668" i="1"/>
  <c r="AA668" i="1"/>
  <c r="AB668" i="1"/>
  <c r="AC668" i="1"/>
  <c r="O668" i="1"/>
  <c r="P668" i="1"/>
  <c r="AA660" i="1"/>
  <c r="AB660" i="1"/>
  <c r="AC660" i="1"/>
  <c r="AD660" i="1"/>
  <c r="AE660" i="1"/>
  <c r="O660" i="1"/>
  <c r="P660" i="1"/>
  <c r="AA652" i="1"/>
  <c r="AB652" i="1"/>
  <c r="AC652" i="1"/>
  <c r="AD652" i="1"/>
  <c r="AE652" i="1"/>
  <c r="O652" i="1"/>
  <c r="P652" i="1"/>
  <c r="AA644" i="1"/>
  <c r="AB644" i="1"/>
  <c r="AE644" i="1"/>
  <c r="O644" i="1"/>
  <c r="AC644" i="1" s="1"/>
  <c r="P644" i="1"/>
  <c r="AD644" i="1" s="1"/>
  <c r="AD636" i="1"/>
  <c r="AE636" i="1"/>
  <c r="AA636" i="1"/>
  <c r="B636" i="1" s="1"/>
  <c r="C636" i="1" s="1"/>
  <c r="AB636" i="1"/>
  <c r="AC636" i="1"/>
  <c r="O636" i="1"/>
  <c r="P636" i="1"/>
  <c r="AA628" i="1"/>
  <c r="AB628" i="1"/>
  <c r="AD628" i="1"/>
  <c r="AE628" i="1"/>
  <c r="AC628" i="1"/>
  <c r="O628" i="1"/>
  <c r="P628" i="1"/>
  <c r="AC620" i="1"/>
  <c r="AD620" i="1"/>
  <c r="AE620" i="1"/>
  <c r="AA620" i="1"/>
  <c r="AB620" i="1"/>
  <c r="O620" i="1"/>
  <c r="P620" i="1"/>
  <c r="AC612" i="1"/>
  <c r="AD612" i="1"/>
  <c r="AE612" i="1"/>
  <c r="O612" i="1"/>
  <c r="AA612" i="1" s="1"/>
  <c r="P612" i="1"/>
  <c r="AB612" i="1" s="1"/>
  <c r="AA604" i="1"/>
  <c r="B604" i="1" s="1"/>
  <c r="AD604" i="1"/>
  <c r="AB604" i="1"/>
  <c r="AC604" i="1"/>
  <c r="AE604" i="1"/>
  <c r="O604" i="1"/>
  <c r="P604" i="1"/>
  <c r="AD596" i="1"/>
  <c r="AE596" i="1"/>
  <c r="AC596" i="1"/>
  <c r="O596" i="1"/>
  <c r="AA596" i="1" s="1"/>
  <c r="P596" i="1"/>
  <c r="AB596" i="1" s="1"/>
  <c r="AA588" i="1"/>
  <c r="B588" i="1" s="1"/>
  <c r="C588" i="1" s="1"/>
  <c r="AB588" i="1"/>
  <c r="AD588" i="1"/>
  <c r="AE588" i="1"/>
  <c r="AC588" i="1"/>
  <c r="O588" i="1"/>
  <c r="P588" i="1"/>
  <c r="AA580" i="1"/>
  <c r="B580" i="1" s="1"/>
  <c r="C580" i="1" s="1"/>
  <c r="AD580" i="1"/>
  <c r="AE580" i="1"/>
  <c r="O580" i="1"/>
  <c r="AB580" i="1" s="1"/>
  <c r="P580" i="1"/>
  <c r="AC580" i="1" s="1"/>
  <c r="AA572" i="1"/>
  <c r="AB572" i="1"/>
  <c r="AC572" i="1"/>
  <c r="AD572" i="1"/>
  <c r="AE572" i="1"/>
  <c r="O572" i="1"/>
  <c r="P572" i="1"/>
  <c r="AC564" i="1"/>
  <c r="AD564" i="1"/>
  <c r="AE564" i="1"/>
  <c r="O564" i="1"/>
  <c r="AA564" i="1" s="1"/>
  <c r="B564" i="1" s="1"/>
  <c r="C564" i="1" s="1"/>
  <c r="P564" i="1"/>
  <c r="AB564" i="1" s="1"/>
  <c r="AA556" i="1"/>
  <c r="B556" i="1" s="1"/>
  <c r="C556" i="1" s="1"/>
  <c r="AB556" i="1"/>
  <c r="AE556" i="1"/>
  <c r="O556" i="1"/>
  <c r="AC556" i="1" s="1"/>
  <c r="P556" i="1"/>
  <c r="AD556" i="1" s="1"/>
  <c r="AB548" i="1"/>
  <c r="AA548" i="1"/>
  <c r="AC548" i="1"/>
  <c r="AD548" i="1"/>
  <c r="AE548" i="1"/>
  <c r="O548" i="1"/>
  <c r="P548" i="1"/>
  <c r="AA540" i="1"/>
  <c r="B540" i="1" s="1"/>
  <c r="C540" i="1" s="1"/>
  <c r="AB540" i="1"/>
  <c r="AE540" i="1"/>
  <c r="O540" i="1"/>
  <c r="AC540" i="1" s="1"/>
  <c r="P540" i="1"/>
  <c r="AD540" i="1" s="1"/>
  <c r="AB532" i="1"/>
  <c r="AD532" i="1"/>
  <c r="AA532" i="1"/>
  <c r="AC532" i="1"/>
  <c r="AE532" i="1"/>
  <c r="O532" i="1"/>
  <c r="P532" i="1"/>
  <c r="AC524" i="1"/>
  <c r="AE524" i="1"/>
  <c r="AA524" i="1"/>
  <c r="B524" i="1" s="1"/>
  <c r="C524" i="1" s="1"/>
  <c r="AB524" i="1"/>
  <c r="AD524" i="1"/>
  <c r="O524" i="1"/>
  <c r="P524" i="1"/>
  <c r="AA516" i="1"/>
  <c r="AD516" i="1"/>
  <c r="AE516" i="1"/>
  <c r="O516" i="1"/>
  <c r="AB516" i="1" s="1"/>
  <c r="P516" i="1"/>
  <c r="AC516" i="1" s="1"/>
  <c r="AA508" i="1"/>
  <c r="B508" i="1" s="1"/>
  <c r="C508" i="1" s="1"/>
  <c r="AB508" i="1"/>
  <c r="AC508" i="1"/>
  <c r="O508" i="1"/>
  <c r="AD508" i="1" s="1"/>
  <c r="P508" i="1"/>
  <c r="AE508" i="1" s="1"/>
  <c r="AD500" i="1"/>
  <c r="AB500" i="1"/>
  <c r="AA500" i="1"/>
  <c r="B500" i="1" s="1"/>
  <c r="C500" i="1" s="1"/>
  <c r="AC500" i="1"/>
  <c r="AE500" i="1"/>
  <c r="O500" i="1"/>
  <c r="P500" i="1"/>
  <c r="AE492" i="1"/>
  <c r="AA492" i="1"/>
  <c r="B492" i="1" s="1"/>
  <c r="AB492" i="1"/>
  <c r="AC492" i="1"/>
  <c r="AD492" i="1"/>
  <c r="O492" i="1"/>
  <c r="P492" i="1"/>
  <c r="AC484" i="1"/>
  <c r="AD484" i="1"/>
  <c r="AA484" i="1"/>
  <c r="B484" i="1" s="1"/>
  <c r="C484" i="1" s="1"/>
  <c r="AB484" i="1"/>
  <c r="AE484" i="1"/>
  <c r="O484" i="1"/>
  <c r="P484" i="1"/>
  <c r="AA476" i="1"/>
  <c r="AE476" i="1"/>
  <c r="AB476" i="1"/>
  <c r="AC476" i="1"/>
  <c r="AD476" i="1"/>
  <c r="O476" i="1"/>
  <c r="P476" i="1"/>
  <c r="AB468" i="1"/>
  <c r="AC468" i="1"/>
  <c r="AD468" i="1"/>
  <c r="AA468" i="1"/>
  <c r="B468" i="1" s="1"/>
  <c r="AE468" i="1"/>
  <c r="O468" i="1"/>
  <c r="P468" i="1"/>
  <c r="AA460" i="1"/>
  <c r="B460" i="1" s="1"/>
  <c r="AB460" i="1"/>
  <c r="AE460" i="1"/>
  <c r="AC460" i="1"/>
  <c r="AD460" i="1"/>
  <c r="O460" i="1"/>
  <c r="P460" i="1"/>
  <c r="AA452" i="1"/>
  <c r="B452" i="1" s="1"/>
  <c r="C452" i="1" s="1"/>
  <c r="AB452" i="1"/>
  <c r="AC452" i="1"/>
  <c r="O452" i="1"/>
  <c r="AD452" i="1" s="1"/>
  <c r="P452" i="1"/>
  <c r="AE452" i="1" s="1"/>
  <c r="AA444" i="1"/>
  <c r="B444" i="1" s="1"/>
  <c r="AB444" i="1"/>
  <c r="AE444" i="1"/>
  <c r="O444" i="1"/>
  <c r="AC444" i="1" s="1"/>
  <c r="P444" i="1"/>
  <c r="AD444" i="1" s="1"/>
  <c r="AA436" i="1"/>
  <c r="AC436" i="1"/>
  <c r="AE436" i="1"/>
  <c r="AB436" i="1"/>
  <c r="AD436" i="1"/>
  <c r="O436" i="1"/>
  <c r="P436" i="1"/>
  <c r="AE428" i="1"/>
  <c r="AA428" i="1"/>
  <c r="AB428" i="1"/>
  <c r="AC428" i="1"/>
  <c r="AD428" i="1"/>
  <c r="O428" i="1"/>
  <c r="P428" i="1"/>
  <c r="AA420" i="1"/>
  <c r="B420" i="1" s="1"/>
  <c r="AB420" i="1"/>
  <c r="AC420" i="1"/>
  <c r="AD420" i="1"/>
  <c r="AE420" i="1"/>
  <c r="O420" i="1"/>
  <c r="P420" i="1"/>
  <c r="AD412" i="1"/>
  <c r="AA412" i="1"/>
  <c r="AB412" i="1"/>
  <c r="AC412" i="1"/>
  <c r="AE412" i="1"/>
  <c r="O412" i="1"/>
  <c r="P412" i="1"/>
  <c r="AB404" i="1"/>
  <c r="AA404" i="1"/>
  <c r="B404" i="1" s="1"/>
  <c r="C404" i="1" s="1"/>
  <c r="AC404" i="1"/>
  <c r="AD404" i="1"/>
  <c r="AE404" i="1"/>
  <c r="O404" i="1"/>
  <c r="P404" i="1"/>
  <c r="AE396" i="1"/>
  <c r="AB396" i="1"/>
  <c r="AD396" i="1"/>
  <c r="AA396" i="1"/>
  <c r="B396" i="1" s="1"/>
  <c r="AC396" i="1"/>
  <c r="O396" i="1"/>
  <c r="P396" i="1"/>
  <c r="AA388" i="1"/>
  <c r="B388" i="1" s="1"/>
  <c r="C388" i="1" s="1"/>
  <c r="AD388" i="1"/>
  <c r="AB388" i="1"/>
  <c r="AC388" i="1"/>
  <c r="AE388" i="1"/>
  <c r="O388" i="1"/>
  <c r="P388" i="1"/>
  <c r="AB380" i="1"/>
  <c r="AE380" i="1"/>
  <c r="AA380" i="1"/>
  <c r="AC380" i="1"/>
  <c r="AD380" i="1"/>
  <c r="O380" i="1"/>
  <c r="P380" i="1"/>
  <c r="AB372" i="1"/>
  <c r="AA372" i="1"/>
  <c r="AD372" i="1"/>
  <c r="AE372" i="1"/>
  <c r="AC372" i="1"/>
  <c r="O372" i="1"/>
  <c r="P372" i="1"/>
  <c r="AA364" i="1"/>
  <c r="AB364" i="1"/>
  <c r="AD364" i="1"/>
  <c r="AE364" i="1"/>
  <c r="AC364" i="1"/>
  <c r="O364" i="1"/>
  <c r="P364" i="1"/>
  <c r="AE356" i="1"/>
  <c r="AD356" i="1"/>
  <c r="AA356" i="1"/>
  <c r="B356" i="1" s="1"/>
  <c r="C356" i="1" s="1"/>
  <c r="O356" i="1"/>
  <c r="AB356" i="1" s="1"/>
  <c r="P356" i="1"/>
  <c r="AC356" i="1" s="1"/>
  <c r="AC348" i="1"/>
  <c r="AA348" i="1"/>
  <c r="B348" i="1" s="1"/>
  <c r="AB348" i="1"/>
  <c r="AD348" i="1"/>
  <c r="AE348" i="1"/>
  <c r="O348" i="1"/>
  <c r="P348" i="1"/>
  <c r="AA340" i="1"/>
  <c r="AB340" i="1"/>
  <c r="AC340" i="1"/>
  <c r="AD340" i="1"/>
  <c r="AE340" i="1"/>
  <c r="O340" i="1"/>
  <c r="P340" i="1"/>
  <c r="AE333" i="1"/>
  <c r="AA333" i="1"/>
  <c r="AB333" i="1"/>
  <c r="O333" i="1"/>
  <c r="AC333" i="1" s="1"/>
  <c r="P333" i="1"/>
  <c r="AD333" i="1" s="1"/>
  <c r="AA325" i="1"/>
  <c r="B325" i="1" s="1"/>
  <c r="C325" i="1" s="1"/>
  <c r="AD325" i="1"/>
  <c r="AE325" i="1"/>
  <c r="AB325" i="1"/>
  <c r="AC325" i="1"/>
  <c r="O325" i="1"/>
  <c r="P325" i="1"/>
  <c r="AA317" i="1"/>
  <c r="AC317" i="1"/>
  <c r="AD317" i="1"/>
  <c r="AE317" i="1"/>
  <c r="AB317" i="1"/>
  <c r="O317" i="1"/>
  <c r="P317" i="1"/>
  <c r="AA309" i="1"/>
  <c r="AB309" i="1"/>
  <c r="AC309" i="1"/>
  <c r="AD309" i="1"/>
  <c r="AE309" i="1"/>
  <c r="O309" i="1"/>
  <c r="P309" i="1"/>
  <c r="AE301" i="1"/>
  <c r="AB301" i="1"/>
  <c r="AC301" i="1"/>
  <c r="AA301" i="1"/>
  <c r="AD301" i="1"/>
  <c r="O301" i="1"/>
  <c r="P301" i="1"/>
  <c r="AD293" i="1"/>
  <c r="AE293" i="1"/>
  <c r="AC293" i="1"/>
  <c r="O293" i="1"/>
  <c r="AA293" i="1" s="1"/>
  <c r="P293" i="1"/>
  <c r="AB293" i="1" s="1"/>
  <c r="AD285" i="1"/>
  <c r="AA285" i="1"/>
  <c r="AB285" i="1"/>
  <c r="AC285" i="1"/>
  <c r="AE285" i="1"/>
  <c r="O285" i="1"/>
  <c r="P285" i="1"/>
  <c r="AC277" i="1"/>
  <c r="AD277" i="1"/>
  <c r="AE277" i="1"/>
  <c r="AA277" i="1"/>
  <c r="AB277" i="1"/>
  <c r="O277" i="1"/>
  <c r="P277" i="1"/>
  <c r="AA269" i="1"/>
  <c r="AD269" i="1"/>
  <c r="AE269" i="1"/>
  <c r="O269" i="1"/>
  <c r="AB269" i="1" s="1"/>
  <c r="P269" i="1"/>
  <c r="AC269" i="1" s="1"/>
  <c r="AB261" i="1"/>
  <c r="AA261" i="1"/>
  <c r="B261" i="1" s="1"/>
  <c r="C261" i="1" s="1"/>
  <c r="AC261" i="1"/>
  <c r="AD261" i="1"/>
  <c r="AE261" i="1"/>
  <c r="O261" i="1"/>
  <c r="P261" i="1"/>
  <c r="AA253" i="1"/>
  <c r="AB253" i="1"/>
  <c r="AC253" i="1"/>
  <c r="AD253" i="1"/>
  <c r="AE253" i="1"/>
  <c r="O253" i="1"/>
  <c r="P253" i="1"/>
  <c r="D253" i="1"/>
  <c r="AA245" i="1"/>
  <c r="AB245" i="1"/>
  <c r="AC245" i="1"/>
  <c r="AD245" i="1"/>
  <c r="AE245" i="1"/>
  <c r="P245" i="1"/>
  <c r="O245" i="1"/>
  <c r="AE237" i="1"/>
  <c r="AC237" i="1"/>
  <c r="AD237" i="1"/>
  <c r="O237" i="1"/>
  <c r="AA237" i="1" s="1"/>
  <c r="P237" i="1"/>
  <c r="AB237" i="1" s="1"/>
  <c r="AC229" i="1"/>
  <c r="AD229" i="1"/>
  <c r="AE229" i="1"/>
  <c r="AA229" i="1"/>
  <c r="AB229" i="1"/>
  <c r="O229" i="1"/>
  <c r="P229" i="1"/>
  <c r="AB221" i="1"/>
  <c r="AA221" i="1"/>
  <c r="AE221" i="1"/>
  <c r="O221" i="1"/>
  <c r="AC221" i="1" s="1"/>
  <c r="P221" i="1"/>
  <c r="AD221" i="1" s="1"/>
  <c r="AA213" i="1"/>
  <c r="AB213" i="1"/>
  <c r="AC213" i="1"/>
  <c r="AD213" i="1"/>
  <c r="AE213" i="1"/>
  <c r="O213" i="1"/>
  <c r="P213" i="1"/>
  <c r="AD205" i="1"/>
  <c r="AE205" i="1"/>
  <c r="AA205" i="1"/>
  <c r="AB205" i="1"/>
  <c r="AC205" i="1"/>
  <c r="O205" i="1"/>
  <c r="P205" i="1"/>
  <c r="AD197" i="1"/>
  <c r="AC197" i="1"/>
  <c r="AE197" i="1"/>
  <c r="AA197" i="1"/>
  <c r="AB197" i="1"/>
  <c r="O197" i="1"/>
  <c r="P197" i="1"/>
  <c r="AD189" i="1"/>
  <c r="AE189" i="1"/>
  <c r="AA189" i="1"/>
  <c r="AB189" i="1"/>
  <c r="AC189" i="1"/>
  <c r="O189" i="1"/>
  <c r="P189" i="1"/>
  <c r="D189" i="1"/>
  <c r="AC181" i="1"/>
  <c r="AE181" i="1"/>
  <c r="O181" i="1"/>
  <c r="AA181" i="1" s="1"/>
  <c r="P181" i="1"/>
  <c r="AB181" i="1" s="1"/>
  <c r="AB173" i="1"/>
  <c r="AA173" i="1"/>
  <c r="AC173" i="1"/>
  <c r="AD173" i="1"/>
  <c r="AE173" i="1"/>
  <c r="O173" i="1"/>
  <c r="P173" i="1"/>
  <c r="AD165" i="1"/>
  <c r="AB165" i="1"/>
  <c r="AC165" i="1"/>
  <c r="O165" i="1"/>
  <c r="P165" i="1"/>
  <c r="AC157" i="1"/>
  <c r="AA157" i="1"/>
  <c r="AB157" i="1"/>
  <c r="AD157" i="1"/>
  <c r="AE157" i="1"/>
  <c r="O157" i="1"/>
  <c r="P157" i="1"/>
  <c r="AA149" i="1"/>
  <c r="AB149" i="1"/>
  <c r="AC149" i="1"/>
  <c r="AD149" i="1"/>
  <c r="AE149" i="1"/>
  <c r="O149" i="1"/>
  <c r="P149" i="1"/>
  <c r="AB141" i="1"/>
  <c r="AD141" i="1"/>
  <c r="O141" i="1"/>
  <c r="P141" i="1"/>
  <c r="AB133" i="1"/>
  <c r="AD133" i="1"/>
  <c r="O133" i="1"/>
  <c r="P133" i="1"/>
  <c r="AC125" i="1"/>
  <c r="AE125" i="1"/>
  <c r="O125" i="1"/>
  <c r="P125" i="1"/>
  <c r="AB117" i="1"/>
  <c r="AD117" i="1"/>
  <c r="AE117" i="1"/>
  <c r="O117" i="1"/>
  <c r="P117" i="1"/>
  <c r="AA109" i="1"/>
  <c r="AD109" i="1"/>
  <c r="O109" i="1"/>
  <c r="P109" i="1"/>
  <c r="AC101" i="1"/>
  <c r="O101" i="1"/>
  <c r="P101" i="1"/>
  <c r="AB93" i="1"/>
  <c r="AE93" i="1"/>
  <c r="O93" i="1"/>
  <c r="P93" i="1"/>
  <c r="AA85" i="1"/>
  <c r="O85" i="1"/>
  <c r="P85" i="1"/>
  <c r="D85" i="1"/>
  <c r="O77" i="1"/>
  <c r="P77" i="1"/>
  <c r="O69" i="1"/>
  <c r="P69" i="1"/>
  <c r="O61" i="1"/>
  <c r="P61" i="1"/>
  <c r="O53" i="1"/>
  <c r="P53" i="1"/>
  <c r="O45" i="1"/>
  <c r="P45" i="1"/>
  <c r="O37" i="1"/>
  <c r="P37" i="1"/>
  <c r="O29" i="1"/>
  <c r="P29" i="1"/>
  <c r="O21" i="1"/>
  <c r="P21" i="1"/>
  <c r="O13" i="1"/>
  <c r="AC13" i="1" s="1"/>
  <c r="P13" i="1"/>
  <c r="AD13" i="1" s="1"/>
  <c r="O5" i="1"/>
  <c r="P5" i="1"/>
  <c r="D1966" i="1"/>
  <c r="D1958" i="1"/>
  <c r="D1950" i="1"/>
  <c r="D1942" i="1"/>
  <c r="D1926" i="1"/>
  <c r="D1918" i="1"/>
  <c r="D1910" i="1"/>
  <c r="AJ1380" i="1"/>
  <c r="AK1380" i="1" s="1"/>
  <c r="AJ1372" i="1"/>
  <c r="AK1372" i="1" s="1"/>
  <c r="AJ1364" i="1"/>
  <c r="AK1364" i="1" s="1"/>
  <c r="AJ1356" i="1"/>
  <c r="AK1356" i="1" s="1"/>
  <c r="AJ1348" i="1"/>
  <c r="AK1348" i="1" s="1"/>
  <c r="AJ1340" i="1"/>
  <c r="AK1340" i="1" s="1"/>
  <c r="AJ1332" i="1"/>
  <c r="AK1332" i="1" s="1"/>
  <c r="AJ1324" i="1"/>
  <c r="AK1324" i="1" s="1"/>
  <c r="AJ1316" i="1"/>
  <c r="AK1316" i="1" s="1"/>
  <c r="AJ1308" i="1"/>
  <c r="AK1308" i="1" s="1"/>
  <c r="AJ1300" i="1"/>
  <c r="AK1300" i="1" s="1"/>
  <c r="AJ1292" i="1"/>
  <c r="AK1292" i="1" s="1"/>
  <c r="AJ1284" i="1"/>
  <c r="AK1284" i="1" s="1"/>
  <c r="AJ1276" i="1"/>
  <c r="AK1276" i="1" s="1"/>
  <c r="AJ1268" i="1"/>
  <c r="AK1268" i="1" s="1"/>
  <c r="AJ1260" i="1"/>
  <c r="AK1260" i="1" s="1"/>
  <c r="AJ1252" i="1"/>
  <c r="AK1252" i="1" s="1"/>
  <c r="AJ1244" i="1"/>
  <c r="AK1244" i="1" s="1"/>
  <c r="AJ1236" i="1"/>
  <c r="AK1236" i="1" s="1"/>
  <c r="AJ1228" i="1"/>
  <c r="AK1228" i="1" s="1"/>
  <c r="AJ1220" i="1"/>
  <c r="AK1220" i="1" s="1"/>
  <c r="AJ1212" i="1"/>
  <c r="AK1212" i="1" s="1"/>
  <c r="AJ1204" i="1"/>
  <c r="AK1204" i="1" s="1"/>
  <c r="AJ1196" i="1"/>
  <c r="AK1196" i="1" s="1"/>
  <c r="AJ1188" i="1"/>
  <c r="AK1188" i="1" s="1"/>
  <c r="AJ1180" i="1"/>
  <c r="AK1180" i="1" s="1"/>
  <c r="AJ1172" i="1"/>
  <c r="AK1172" i="1" s="1"/>
  <c r="AJ1164" i="1"/>
  <c r="AK1164" i="1" s="1"/>
  <c r="AJ1156" i="1"/>
  <c r="AK1156" i="1" s="1"/>
  <c r="AJ1148" i="1"/>
  <c r="AK1148" i="1" s="1"/>
  <c r="AJ1140" i="1"/>
  <c r="AK1140" i="1" s="1"/>
  <c r="AJ1132" i="1"/>
  <c r="AK1132" i="1" s="1"/>
  <c r="AJ1124" i="1"/>
  <c r="AK1124" i="1" s="1"/>
  <c r="AJ1116" i="1"/>
  <c r="AK1116" i="1" s="1"/>
  <c r="AJ1108" i="1"/>
  <c r="AK1108" i="1" s="1"/>
  <c r="AJ1100" i="1"/>
  <c r="AK1100" i="1" s="1"/>
  <c r="AJ1092" i="1"/>
  <c r="AK1092" i="1" s="1"/>
  <c r="AJ1084" i="1"/>
  <c r="AK1084" i="1" s="1"/>
  <c r="AJ1076" i="1"/>
  <c r="AK1076" i="1" s="1"/>
  <c r="AJ1068" i="1"/>
  <c r="AK1068" i="1" s="1"/>
  <c r="AJ1060" i="1"/>
  <c r="AK1060" i="1" s="1"/>
  <c r="AJ1052" i="1"/>
  <c r="AK1052" i="1" s="1"/>
  <c r="AJ1044" i="1"/>
  <c r="AK1044" i="1" s="1"/>
  <c r="AJ1036" i="1"/>
  <c r="AK1036" i="1" s="1"/>
  <c r="AJ1028" i="1"/>
  <c r="AK1028" i="1" s="1"/>
  <c r="AJ1020" i="1"/>
  <c r="AK1020" i="1" s="1"/>
  <c r="AJ1012" i="1"/>
  <c r="AK1012" i="1" s="1"/>
  <c r="AJ1004" i="1"/>
  <c r="AK1004" i="1" s="1"/>
  <c r="AJ996" i="1"/>
  <c r="AK996" i="1" s="1"/>
  <c r="AJ988" i="1"/>
  <c r="AK988" i="1" s="1"/>
  <c r="D766" i="1"/>
  <c r="D324" i="1"/>
  <c r="D300" i="1"/>
  <c r="D281" i="1"/>
  <c r="D107" i="1"/>
  <c r="D76" i="1"/>
  <c r="D251" i="1"/>
  <c r="AA1975" i="1"/>
  <c r="AB1975" i="1"/>
  <c r="AE1975" i="1"/>
  <c r="P1975" i="1"/>
  <c r="AD1975" i="1" s="1"/>
  <c r="O1975" i="1"/>
  <c r="AC1975" i="1" s="1"/>
  <c r="AC1967" i="1"/>
  <c r="AD1967" i="1"/>
  <c r="AE1967" i="1"/>
  <c r="AA1967" i="1"/>
  <c r="AB1967" i="1"/>
  <c r="O1967" i="1"/>
  <c r="P1967" i="1"/>
  <c r="AA1959" i="1"/>
  <c r="B1959" i="1" s="1"/>
  <c r="C1959" i="1" s="1"/>
  <c r="AB1959" i="1"/>
  <c r="AC1959" i="1"/>
  <c r="AD1959" i="1"/>
  <c r="AE1959" i="1"/>
  <c r="P1959" i="1"/>
  <c r="O1959" i="1"/>
  <c r="AB1951" i="1"/>
  <c r="AA1951" i="1"/>
  <c r="AC1951" i="1"/>
  <c r="AD1951" i="1"/>
  <c r="AE1951" i="1"/>
  <c r="O1951" i="1"/>
  <c r="P1951" i="1"/>
  <c r="AC1943" i="1"/>
  <c r="AE1943" i="1"/>
  <c r="AA1943" i="1"/>
  <c r="B1943" i="1" s="1"/>
  <c r="C1943" i="1" s="1"/>
  <c r="AB1943" i="1"/>
  <c r="AD1943" i="1"/>
  <c r="P1943" i="1"/>
  <c r="O1943" i="1"/>
  <c r="AC1935" i="1"/>
  <c r="AE1935" i="1"/>
  <c r="AA1935" i="1"/>
  <c r="AB1935" i="1"/>
  <c r="AD1935" i="1"/>
  <c r="O1935" i="1"/>
  <c r="P1935" i="1"/>
  <c r="AA1927" i="1"/>
  <c r="AB1927" i="1"/>
  <c r="AC1927" i="1"/>
  <c r="AD1927" i="1"/>
  <c r="AE1927" i="1"/>
  <c r="P1927" i="1"/>
  <c r="O1927" i="1"/>
  <c r="AA1919" i="1"/>
  <c r="AB1919" i="1"/>
  <c r="AC1919" i="1"/>
  <c r="AD1919" i="1"/>
  <c r="AE1919" i="1"/>
  <c r="O1919" i="1"/>
  <c r="P1919" i="1"/>
  <c r="AD1911" i="1"/>
  <c r="AE1911" i="1"/>
  <c r="AA1911" i="1"/>
  <c r="AB1911" i="1"/>
  <c r="AC1911" i="1"/>
  <c r="P1911" i="1"/>
  <c r="O1911" i="1"/>
  <c r="AC1903" i="1"/>
  <c r="AD1903" i="1"/>
  <c r="AE1903" i="1"/>
  <c r="AA1903" i="1"/>
  <c r="AB1903" i="1"/>
  <c r="O1903" i="1"/>
  <c r="P1903" i="1"/>
  <c r="AC1895" i="1"/>
  <c r="AE1895" i="1"/>
  <c r="AD1895" i="1"/>
  <c r="P1895" i="1"/>
  <c r="AB1895" i="1" s="1"/>
  <c r="O1895" i="1"/>
  <c r="AA1895" i="1" s="1"/>
  <c r="AD1887" i="1"/>
  <c r="AA1887" i="1"/>
  <c r="AB1887" i="1"/>
  <c r="AC1887" i="1"/>
  <c r="AE1887" i="1"/>
  <c r="O1887" i="1"/>
  <c r="P1887" i="1"/>
  <c r="AA1879" i="1"/>
  <c r="AB1879" i="1"/>
  <c r="AE1879" i="1"/>
  <c r="P1879" i="1"/>
  <c r="AD1879" i="1" s="1"/>
  <c r="O1879" i="1"/>
  <c r="AC1879" i="1" s="1"/>
  <c r="AE1871" i="1"/>
  <c r="AA1871" i="1"/>
  <c r="B1871" i="1" s="1"/>
  <c r="C1871" i="1" s="1"/>
  <c r="AB1871" i="1"/>
  <c r="AC1871" i="1"/>
  <c r="AD1871" i="1"/>
  <c r="O1871" i="1"/>
  <c r="P1871" i="1"/>
  <c r="AC1863" i="1"/>
  <c r="AD1863" i="1"/>
  <c r="AE1863" i="1"/>
  <c r="AA1863" i="1"/>
  <c r="B1863" i="1" s="1"/>
  <c r="C1863" i="1" s="1"/>
  <c r="AB1863" i="1"/>
  <c r="P1863" i="1"/>
  <c r="O1863" i="1"/>
  <c r="AC1855" i="1"/>
  <c r="AD1855" i="1"/>
  <c r="AE1855" i="1"/>
  <c r="AA1855" i="1"/>
  <c r="B1855" i="1" s="1"/>
  <c r="C1855" i="1" s="1"/>
  <c r="AB1855" i="1"/>
  <c r="O1855" i="1"/>
  <c r="P1855" i="1"/>
  <c r="AC1847" i="1"/>
  <c r="AD1847" i="1"/>
  <c r="AE1847" i="1"/>
  <c r="AA1847" i="1"/>
  <c r="B1847" i="1" s="1"/>
  <c r="AB1847" i="1"/>
  <c r="P1847" i="1"/>
  <c r="O1847" i="1"/>
  <c r="AB1839" i="1"/>
  <c r="AC1839" i="1"/>
  <c r="AA1839" i="1"/>
  <c r="AD1839" i="1"/>
  <c r="AE1839" i="1"/>
  <c r="O1839" i="1"/>
  <c r="P1839" i="1"/>
  <c r="AA1831" i="1"/>
  <c r="B1831" i="1" s="1"/>
  <c r="C1831" i="1" s="1"/>
  <c r="AB1831" i="1"/>
  <c r="AD1831" i="1"/>
  <c r="AC1831" i="1"/>
  <c r="AE1831" i="1"/>
  <c r="P1831" i="1"/>
  <c r="O1831" i="1"/>
  <c r="AA1823" i="1"/>
  <c r="AB1823" i="1"/>
  <c r="AC1823" i="1"/>
  <c r="AE1823" i="1"/>
  <c r="AD1823" i="1"/>
  <c r="O1823" i="1"/>
  <c r="P1823" i="1"/>
  <c r="AA1815" i="1"/>
  <c r="B1815" i="1" s="1"/>
  <c r="C1815" i="1" s="1"/>
  <c r="AB1815" i="1"/>
  <c r="AC1815" i="1"/>
  <c r="AD1815" i="1"/>
  <c r="AE1815" i="1"/>
  <c r="P1815" i="1"/>
  <c r="O1815" i="1"/>
  <c r="AE1807" i="1"/>
  <c r="AA1807" i="1"/>
  <c r="AB1807" i="1"/>
  <c r="O1807" i="1"/>
  <c r="AC1807" i="1" s="1"/>
  <c r="P1807" i="1"/>
  <c r="AD1807" i="1" s="1"/>
  <c r="AA1799" i="1"/>
  <c r="B1799" i="1" s="1"/>
  <c r="AB1799" i="1"/>
  <c r="AC1799" i="1"/>
  <c r="AD1799" i="1"/>
  <c r="AE1799" i="1"/>
  <c r="P1799" i="1"/>
  <c r="O1799" i="1"/>
  <c r="AA1791" i="1"/>
  <c r="AB1791" i="1"/>
  <c r="AC1791" i="1"/>
  <c r="AD1791" i="1"/>
  <c r="AE1791" i="1"/>
  <c r="O1791" i="1"/>
  <c r="P1791" i="1"/>
  <c r="AA1783" i="1"/>
  <c r="B1783" i="1" s="1"/>
  <c r="AB1783" i="1"/>
  <c r="AC1783" i="1"/>
  <c r="AD1783" i="1"/>
  <c r="AE1783" i="1"/>
  <c r="O1783" i="1"/>
  <c r="P1783" i="1"/>
  <c r="AA1775" i="1"/>
  <c r="AB1775" i="1"/>
  <c r="AC1775" i="1"/>
  <c r="AD1775" i="1"/>
  <c r="AE1775" i="1"/>
  <c r="O1775" i="1"/>
  <c r="P1775" i="1"/>
  <c r="AA1767" i="1"/>
  <c r="AB1767" i="1"/>
  <c r="AC1767" i="1"/>
  <c r="AD1767" i="1"/>
  <c r="AE1767" i="1"/>
  <c r="O1767" i="1"/>
  <c r="P1767" i="1"/>
  <c r="AA1759" i="1"/>
  <c r="AB1759" i="1"/>
  <c r="AC1759" i="1"/>
  <c r="AD1759" i="1"/>
  <c r="AE1759" i="1"/>
  <c r="O1759" i="1"/>
  <c r="P1759" i="1"/>
  <c r="AA1751" i="1"/>
  <c r="AB1751" i="1"/>
  <c r="AC1751" i="1"/>
  <c r="AD1751" i="1"/>
  <c r="AE1751" i="1"/>
  <c r="O1751" i="1"/>
  <c r="P1751" i="1"/>
  <c r="AB1743" i="1"/>
  <c r="AC1743" i="1"/>
  <c r="AD1743" i="1"/>
  <c r="AE1743" i="1"/>
  <c r="AA1743" i="1"/>
  <c r="O1743" i="1"/>
  <c r="P1743" i="1"/>
  <c r="AA1735" i="1"/>
  <c r="AB1735" i="1"/>
  <c r="AE1735" i="1"/>
  <c r="O1735" i="1"/>
  <c r="AC1735" i="1" s="1"/>
  <c r="P1735" i="1"/>
  <c r="AD1735" i="1" s="1"/>
  <c r="AB1727" i="1"/>
  <c r="AC1727" i="1"/>
  <c r="AD1727" i="1"/>
  <c r="AE1727" i="1"/>
  <c r="AA1727" i="1"/>
  <c r="B1727" i="1" s="1"/>
  <c r="O1727" i="1"/>
  <c r="P1727" i="1"/>
  <c r="AB1719" i="1"/>
  <c r="AA1719" i="1"/>
  <c r="AC1719" i="1"/>
  <c r="AD1719" i="1"/>
  <c r="AE1719" i="1"/>
  <c r="O1719" i="1"/>
  <c r="P1719" i="1"/>
  <c r="AA1711" i="1"/>
  <c r="AB1711" i="1"/>
  <c r="AC1711" i="1"/>
  <c r="AD1711" i="1"/>
  <c r="AE1711" i="1"/>
  <c r="O1711" i="1"/>
  <c r="P1711" i="1"/>
  <c r="AB1703" i="1"/>
  <c r="AA1703" i="1"/>
  <c r="B1703" i="1" s="1"/>
  <c r="C1703" i="1" s="1"/>
  <c r="AC1703" i="1"/>
  <c r="AD1703" i="1"/>
  <c r="AE1703" i="1"/>
  <c r="O1703" i="1"/>
  <c r="P1703" i="1"/>
  <c r="AB1695" i="1"/>
  <c r="AA1695" i="1"/>
  <c r="AC1695" i="1"/>
  <c r="AD1695" i="1"/>
  <c r="AE1695" i="1"/>
  <c r="O1695" i="1"/>
  <c r="P1695" i="1"/>
  <c r="AA1687" i="1"/>
  <c r="AB1687" i="1"/>
  <c r="AE1687" i="1"/>
  <c r="AD1687" i="1"/>
  <c r="AC1687" i="1"/>
  <c r="O1687" i="1"/>
  <c r="P1687" i="1"/>
  <c r="AB1674" i="1"/>
  <c r="AE1674" i="1"/>
  <c r="AA1674" i="1"/>
  <c r="B1674" i="1" s="1"/>
  <c r="O1674" i="1"/>
  <c r="AC1674" i="1" s="1"/>
  <c r="P1674" i="1"/>
  <c r="AD1674" i="1" s="1"/>
  <c r="AE1666" i="1"/>
  <c r="AA1666" i="1"/>
  <c r="AB1666" i="1"/>
  <c r="O1666" i="1"/>
  <c r="AC1666" i="1" s="1"/>
  <c r="P1666" i="1"/>
  <c r="AD1666" i="1" s="1"/>
  <c r="AD1658" i="1"/>
  <c r="AE1658" i="1"/>
  <c r="AA1658" i="1"/>
  <c r="B1658" i="1" s="1"/>
  <c r="AB1658" i="1"/>
  <c r="AC1658" i="1"/>
  <c r="O1658" i="1"/>
  <c r="P1658" i="1"/>
  <c r="AD1650" i="1"/>
  <c r="AE1650" i="1"/>
  <c r="AA1650" i="1"/>
  <c r="AB1650" i="1"/>
  <c r="AC1650" i="1"/>
  <c r="O1650" i="1"/>
  <c r="P1650" i="1"/>
  <c r="AC1642" i="1"/>
  <c r="AD1642" i="1"/>
  <c r="AE1642" i="1"/>
  <c r="AA1642" i="1"/>
  <c r="B1642" i="1" s="1"/>
  <c r="C1642" i="1" s="1"/>
  <c r="AB1642" i="1"/>
  <c r="O1642" i="1"/>
  <c r="P1642" i="1"/>
  <c r="AC1634" i="1"/>
  <c r="AA1634" i="1"/>
  <c r="AB1634" i="1"/>
  <c r="AD1634" i="1"/>
  <c r="AE1634" i="1"/>
  <c r="O1634" i="1"/>
  <c r="P1634" i="1"/>
  <c r="AA1626" i="1"/>
  <c r="AB1626" i="1"/>
  <c r="AE1626" i="1"/>
  <c r="O1626" i="1"/>
  <c r="AC1626" i="1" s="1"/>
  <c r="P1626" i="1"/>
  <c r="AD1626" i="1" s="1"/>
  <c r="AA1618" i="1"/>
  <c r="AB1618" i="1"/>
  <c r="AC1618" i="1"/>
  <c r="O1618" i="1"/>
  <c r="AD1618" i="1" s="1"/>
  <c r="P1618" i="1"/>
  <c r="AE1618" i="1" s="1"/>
  <c r="AD1610" i="1"/>
  <c r="AE1610" i="1"/>
  <c r="AA1610" i="1"/>
  <c r="B1610" i="1" s="1"/>
  <c r="O1610" i="1"/>
  <c r="AB1610" i="1" s="1"/>
  <c r="P1610" i="1"/>
  <c r="AC1610" i="1" s="1"/>
  <c r="AE1602" i="1"/>
  <c r="AA1602" i="1"/>
  <c r="AB1602" i="1"/>
  <c r="AC1602" i="1"/>
  <c r="AD1602" i="1"/>
  <c r="O1602" i="1"/>
  <c r="P1602" i="1"/>
  <c r="AA1594" i="1"/>
  <c r="B1594" i="1" s="1"/>
  <c r="C1594" i="1" s="1"/>
  <c r="AB1594" i="1"/>
  <c r="AC1594" i="1"/>
  <c r="AD1594" i="1"/>
  <c r="AE1594" i="1"/>
  <c r="O1594" i="1"/>
  <c r="P1594" i="1"/>
  <c r="AA1586" i="1"/>
  <c r="AD1586" i="1"/>
  <c r="AE1586" i="1"/>
  <c r="O1586" i="1"/>
  <c r="AB1586" i="1" s="1"/>
  <c r="P1586" i="1"/>
  <c r="AC1586" i="1" s="1"/>
  <c r="AA1578" i="1"/>
  <c r="AB1578" i="1"/>
  <c r="AC1578" i="1"/>
  <c r="AD1578" i="1"/>
  <c r="AE1578" i="1"/>
  <c r="P1578" i="1"/>
  <c r="O1578" i="1"/>
  <c r="AA1570" i="1"/>
  <c r="AB1570" i="1"/>
  <c r="AC1570" i="1"/>
  <c r="AD1570" i="1"/>
  <c r="AE1570" i="1"/>
  <c r="O1570" i="1"/>
  <c r="P1570" i="1"/>
  <c r="AD1562" i="1"/>
  <c r="AE1562" i="1"/>
  <c r="AA1562" i="1"/>
  <c r="B1562" i="1" s="1"/>
  <c r="C1562" i="1" s="1"/>
  <c r="O1562" i="1"/>
  <c r="AB1562" i="1" s="1"/>
  <c r="P1562" i="1"/>
  <c r="AC1562" i="1" s="1"/>
  <c r="AA1554" i="1"/>
  <c r="B1554" i="1" s="1"/>
  <c r="C1554" i="1" s="1"/>
  <c r="AB1554" i="1"/>
  <c r="AC1554" i="1"/>
  <c r="AD1554" i="1"/>
  <c r="AE1554" i="1"/>
  <c r="O1554" i="1"/>
  <c r="P1554" i="1"/>
  <c r="AC1546" i="1"/>
  <c r="AD1546" i="1"/>
  <c r="AE1546" i="1"/>
  <c r="AA1546" i="1"/>
  <c r="B1546" i="1" s="1"/>
  <c r="C1546" i="1" s="1"/>
  <c r="AB1546" i="1"/>
  <c r="O1546" i="1"/>
  <c r="P1546" i="1"/>
  <c r="AA1538" i="1"/>
  <c r="AB1538" i="1"/>
  <c r="AC1538" i="1"/>
  <c r="AD1538" i="1"/>
  <c r="AE1538" i="1"/>
  <c r="O1538" i="1"/>
  <c r="P1538" i="1"/>
  <c r="AD1530" i="1"/>
  <c r="AE1530" i="1"/>
  <c r="AA1530" i="1"/>
  <c r="O1530" i="1"/>
  <c r="AB1530" i="1" s="1"/>
  <c r="P1530" i="1"/>
  <c r="AC1530" i="1" s="1"/>
  <c r="AB1522" i="1"/>
  <c r="AC1522" i="1"/>
  <c r="AD1522" i="1"/>
  <c r="AE1522" i="1"/>
  <c r="AA1522" i="1"/>
  <c r="B1522" i="1" s="1"/>
  <c r="C1522" i="1" s="1"/>
  <c r="O1522" i="1"/>
  <c r="P1522" i="1"/>
  <c r="AC1514" i="1"/>
  <c r="AD1514" i="1"/>
  <c r="AE1514" i="1"/>
  <c r="AA1514" i="1"/>
  <c r="B1514" i="1" s="1"/>
  <c r="C1514" i="1" s="1"/>
  <c r="AB1514" i="1"/>
  <c r="O1514" i="1"/>
  <c r="P1514" i="1"/>
  <c r="AA1506" i="1"/>
  <c r="AC1506" i="1"/>
  <c r="AD1506" i="1"/>
  <c r="AE1506" i="1"/>
  <c r="AB1506" i="1"/>
  <c r="O1506" i="1"/>
  <c r="P1506" i="1"/>
  <c r="AB1498" i="1"/>
  <c r="AD1498" i="1"/>
  <c r="AA1498" i="1"/>
  <c r="AC1498" i="1"/>
  <c r="AE1498" i="1"/>
  <c r="O1498" i="1"/>
  <c r="P1498" i="1"/>
  <c r="AD1490" i="1"/>
  <c r="AA1490" i="1"/>
  <c r="B1490" i="1" s="1"/>
  <c r="C1490" i="1" s="1"/>
  <c r="AE1490" i="1"/>
  <c r="O1490" i="1"/>
  <c r="AB1490" i="1" s="1"/>
  <c r="P1490" i="1"/>
  <c r="AC1490" i="1" s="1"/>
  <c r="AB1482" i="1"/>
  <c r="AD1482" i="1"/>
  <c r="AA1482" i="1"/>
  <c r="AC1482" i="1"/>
  <c r="AE1482" i="1"/>
  <c r="O1482" i="1"/>
  <c r="P1482" i="1"/>
  <c r="AC1474" i="1"/>
  <c r="AE1474" i="1"/>
  <c r="AA1474" i="1"/>
  <c r="AB1474" i="1"/>
  <c r="AD1474" i="1"/>
  <c r="O1474" i="1"/>
  <c r="P1474" i="1"/>
  <c r="AB1466" i="1"/>
  <c r="AC1466" i="1"/>
  <c r="AD1466" i="1"/>
  <c r="AA1466" i="1"/>
  <c r="AE1466" i="1"/>
  <c r="O1466" i="1"/>
  <c r="P1466" i="1"/>
  <c r="AD1458" i="1"/>
  <c r="AE1458" i="1"/>
  <c r="AA1458" i="1"/>
  <c r="AB1458" i="1"/>
  <c r="AC1458" i="1"/>
  <c r="O1458" i="1"/>
  <c r="P1458" i="1"/>
  <c r="AC1450" i="1"/>
  <c r="AD1450" i="1"/>
  <c r="AE1450" i="1"/>
  <c r="AA1450" i="1"/>
  <c r="AB1450" i="1"/>
  <c r="O1450" i="1"/>
  <c r="P1450" i="1"/>
  <c r="AA1442" i="1"/>
  <c r="AB1442" i="1"/>
  <c r="AC1442" i="1"/>
  <c r="AD1442" i="1"/>
  <c r="AE1442" i="1"/>
  <c r="O1442" i="1"/>
  <c r="P1442" i="1"/>
  <c r="AC1434" i="1"/>
  <c r="AA1434" i="1"/>
  <c r="AB1434" i="1"/>
  <c r="O1434" i="1"/>
  <c r="AD1434" i="1" s="1"/>
  <c r="P1434" i="1"/>
  <c r="AE1434" i="1" s="1"/>
  <c r="AD1426" i="1"/>
  <c r="AE1426" i="1"/>
  <c r="AA1426" i="1"/>
  <c r="AB1426" i="1"/>
  <c r="AC1426" i="1"/>
  <c r="O1426" i="1"/>
  <c r="P1426" i="1"/>
  <c r="AA1418" i="1"/>
  <c r="AB1418" i="1"/>
  <c r="AC1418" i="1"/>
  <c r="AD1418" i="1"/>
  <c r="AE1418" i="1"/>
  <c r="O1418" i="1"/>
  <c r="P1418" i="1"/>
  <c r="AC1410" i="1"/>
  <c r="AD1410" i="1"/>
  <c r="AE1410" i="1"/>
  <c r="AA1410" i="1"/>
  <c r="AB1410" i="1"/>
  <c r="O1410" i="1"/>
  <c r="P1410" i="1"/>
  <c r="AA1402" i="1"/>
  <c r="AB1402" i="1"/>
  <c r="AC1402" i="1"/>
  <c r="AD1402" i="1"/>
  <c r="AE1402" i="1"/>
  <c r="O1402" i="1"/>
  <c r="P1402" i="1"/>
  <c r="AA1394" i="1"/>
  <c r="AB1394" i="1"/>
  <c r="AC1394" i="1"/>
  <c r="AD1394" i="1"/>
  <c r="AE1394" i="1"/>
  <c r="O1394" i="1"/>
  <c r="P1394" i="1"/>
  <c r="AA1386" i="1"/>
  <c r="AB1386" i="1"/>
  <c r="AC1386" i="1"/>
  <c r="AD1386" i="1"/>
  <c r="AE1386" i="1"/>
  <c r="O1386" i="1"/>
  <c r="P1386" i="1"/>
  <c r="AC1378" i="1"/>
  <c r="AB1378" i="1"/>
  <c r="AA1378" i="1"/>
  <c r="B1378" i="1" s="1"/>
  <c r="AD1378" i="1"/>
  <c r="AE1378" i="1"/>
  <c r="O1378" i="1"/>
  <c r="P1378" i="1"/>
  <c r="AA1370" i="1"/>
  <c r="AD1370" i="1"/>
  <c r="AE1370" i="1"/>
  <c r="AB1370" i="1"/>
  <c r="AC1370" i="1"/>
  <c r="O1370" i="1"/>
  <c r="P1370" i="1"/>
  <c r="AA1362" i="1"/>
  <c r="AB1362" i="1"/>
  <c r="AC1362" i="1"/>
  <c r="AD1362" i="1"/>
  <c r="AE1362" i="1"/>
  <c r="O1362" i="1"/>
  <c r="P1362" i="1"/>
  <c r="AA1354" i="1"/>
  <c r="B1354" i="1" s="1"/>
  <c r="AB1354" i="1"/>
  <c r="AC1354" i="1"/>
  <c r="AD1354" i="1"/>
  <c r="AE1354" i="1"/>
  <c r="O1354" i="1"/>
  <c r="P1354" i="1"/>
  <c r="AE1346" i="1"/>
  <c r="AA1346" i="1"/>
  <c r="B1346" i="1" s="1"/>
  <c r="AC1346" i="1"/>
  <c r="AD1346" i="1"/>
  <c r="AB1346" i="1"/>
  <c r="O1346" i="1"/>
  <c r="P1346" i="1"/>
  <c r="AC1338" i="1"/>
  <c r="AD1338" i="1"/>
  <c r="AE1338" i="1"/>
  <c r="AA1338" i="1"/>
  <c r="B1338" i="1" s="1"/>
  <c r="AB1338" i="1"/>
  <c r="O1338" i="1"/>
  <c r="P1338" i="1"/>
  <c r="AE1330" i="1"/>
  <c r="AA1330" i="1"/>
  <c r="AB1330" i="1"/>
  <c r="AC1330" i="1"/>
  <c r="AD1330" i="1"/>
  <c r="O1330" i="1"/>
  <c r="P1330" i="1"/>
  <c r="AE1322" i="1"/>
  <c r="AA1322" i="1"/>
  <c r="B1322" i="1" s="1"/>
  <c r="AB1322" i="1"/>
  <c r="AC1322" i="1"/>
  <c r="AD1322" i="1"/>
  <c r="O1322" i="1"/>
  <c r="P1322" i="1"/>
  <c r="AA1314" i="1"/>
  <c r="B1314" i="1" s="1"/>
  <c r="C1314" i="1" s="1"/>
  <c r="AB1314" i="1"/>
  <c r="AC1314" i="1"/>
  <c r="AD1314" i="1"/>
  <c r="AE1314" i="1"/>
  <c r="O1314" i="1"/>
  <c r="P1314" i="1"/>
  <c r="AB1306" i="1"/>
  <c r="AC1306" i="1"/>
  <c r="AA1306" i="1"/>
  <c r="AD1306" i="1"/>
  <c r="AE1306" i="1"/>
  <c r="O1306" i="1"/>
  <c r="P1306" i="1"/>
  <c r="AB1298" i="1"/>
  <c r="AC1298" i="1"/>
  <c r="AA1298" i="1"/>
  <c r="O1298" i="1"/>
  <c r="AD1298" i="1" s="1"/>
  <c r="P1298" i="1"/>
  <c r="AE1298" i="1" s="1"/>
  <c r="AE1290" i="1"/>
  <c r="AA1290" i="1"/>
  <c r="B1290" i="1" s="1"/>
  <c r="AB1290" i="1"/>
  <c r="AC1290" i="1"/>
  <c r="AD1290" i="1"/>
  <c r="O1290" i="1"/>
  <c r="P1290" i="1"/>
  <c r="AA1282" i="1"/>
  <c r="B1282" i="1" s="1"/>
  <c r="C1282" i="1" s="1"/>
  <c r="AB1282" i="1"/>
  <c r="AC1282" i="1"/>
  <c r="AD1282" i="1"/>
  <c r="AE1282" i="1"/>
  <c r="O1282" i="1"/>
  <c r="P1282" i="1"/>
  <c r="AA1274" i="1"/>
  <c r="AB1274" i="1"/>
  <c r="AC1274" i="1"/>
  <c r="AD1274" i="1"/>
  <c r="AE1274" i="1"/>
  <c r="O1274" i="1"/>
  <c r="P1274" i="1"/>
  <c r="AB1266" i="1"/>
  <c r="AC1266" i="1"/>
  <c r="AD1266" i="1"/>
  <c r="AE1266" i="1"/>
  <c r="AA1266" i="1"/>
  <c r="O1266" i="1"/>
  <c r="P1266" i="1"/>
  <c r="AA1258" i="1"/>
  <c r="B1258" i="1" s="1"/>
  <c r="AB1258" i="1"/>
  <c r="AC1258" i="1"/>
  <c r="AD1258" i="1"/>
  <c r="AE1258" i="1"/>
  <c r="O1258" i="1"/>
  <c r="P1258" i="1"/>
  <c r="AA1250" i="1"/>
  <c r="B1250" i="1" s="1"/>
  <c r="AB1250" i="1"/>
  <c r="AC1250" i="1"/>
  <c r="AD1250" i="1"/>
  <c r="AE1250" i="1"/>
  <c r="O1250" i="1"/>
  <c r="P1250" i="1"/>
  <c r="AC1242" i="1"/>
  <c r="AA1242" i="1"/>
  <c r="B1242" i="1" s="1"/>
  <c r="AB1242" i="1"/>
  <c r="AD1242" i="1"/>
  <c r="AE1242" i="1"/>
  <c r="O1242" i="1"/>
  <c r="P1242" i="1"/>
  <c r="AA1234" i="1"/>
  <c r="AC1234" i="1"/>
  <c r="AB1234" i="1"/>
  <c r="AD1234" i="1"/>
  <c r="AE1234" i="1"/>
  <c r="O1234" i="1"/>
  <c r="P1234" i="1"/>
  <c r="AC1226" i="1"/>
  <c r="AD1226" i="1"/>
  <c r="AA1226" i="1"/>
  <c r="B1226" i="1" s="1"/>
  <c r="AB1226" i="1"/>
  <c r="AE1226" i="1"/>
  <c r="O1226" i="1"/>
  <c r="P1226" i="1"/>
  <c r="AB1218" i="1"/>
  <c r="AE1218" i="1"/>
  <c r="AA1218" i="1"/>
  <c r="AC1218" i="1"/>
  <c r="AD1218" i="1"/>
  <c r="O1218" i="1"/>
  <c r="P1218" i="1"/>
  <c r="AC1210" i="1"/>
  <c r="AA1210" i="1"/>
  <c r="B1210" i="1" s="1"/>
  <c r="AB1210" i="1"/>
  <c r="AD1210" i="1"/>
  <c r="AE1210" i="1"/>
  <c r="O1210" i="1"/>
  <c r="P1210" i="1"/>
  <c r="AE1202" i="1"/>
  <c r="AA1202" i="1"/>
  <c r="AB1202" i="1"/>
  <c r="O1202" i="1"/>
  <c r="AC1202" i="1" s="1"/>
  <c r="P1202" i="1"/>
  <c r="AD1202" i="1" s="1"/>
  <c r="AB1194" i="1"/>
  <c r="AD1194" i="1"/>
  <c r="AA1194" i="1"/>
  <c r="AC1194" i="1"/>
  <c r="AE1194" i="1"/>
  <c r="O1194" i="1"/>
  <c r="P1194" i="1"/>
  <c r="AC1186" i="1"/>
  <c r="AD1186" i="1"/>
  <c r="AA1186" i="1"/>
  <c r="AB1186" i="1"/>
  <c r="AE1186" i="1"/>
  <c r="O1186" i="1"/>
  <c r="P1186" i="1"/>
  <c r="AC1178" i="1"/>
  <c r="AD1178" i="1"/>
  <c r="AA1178" i="1"/>
  <c r="B1178" i="1" s="1"/>
  <c r="AB1178" i="1"/>
  <c r="AE1178" i="1"/>
  <c r="O1178" i="1"/>
  <c r="P1178" i="1"/>
  <c r="AB1170" i="1"/>
  <c r="AE1170" i="1"/>
  <c r="AA1170" i="1"/>
  <c r="AC1170" i="1"/>
  <c r="AD1170" i="1"/>
  <c r="O1170" i="1"/>
  <c r="P1170" i="1"/>
  <c r="AB1162" i="1"/>
  <c r="AE1162" i="1"/>
  <c r="AA1162" i="1"/>
  <c r="AC1162" i="1"/>
  <c r="AD1162" i="1"/>
  <c r="O1162" i="1"/>
  <c r="P1162" i="1"/>
  <c r="AA1154" i="1"/>
  <c r="AB1154" i="1"/>
  <c r="AD1154" i="1"/>
  <c r="AE1154" i="1"/>
  <c r="AC1154" i="1"/>
  <c r="O1154" i="1"/>
  <c r="P1154" i="1"/>
  <c r="AD1146" i="1"/>
  <c r="AE1146" i="1"/>
  <c r="AA1146" i="1"/>
  <c r="AB1146" i="1"/>
  <c r="AC1146" i="1"/>
  <c r="O1146" i="1"/>
  <c r="P1146" i="1"/>
  <c r="AE1138" i="1"/>
  <c r="AA1138" i="1"/>
  <c r="B1138" i="1" s="1"/>
  <c r="AB1138" i="1"/>
  <c r="AC1138" i="1"/>
  <c r="AD1138" i="1"/>
  <c r="O1138" i="1"/>
  <c r="P1138" i="1"/>
  <c r="AA1130" i="1"/>
  <c r="B1130" i="1" s="1"/>
  <c r="AB1130" i="1"/>
  <c r="AC1130" i="1"/>
  <c r="AD1130" i="1"/>
  <c r="AE1130" i="1"/>
  <c r="O1130" i="1"/>
  <c r="P1130" i="1"/>
  <c r="AJ323" i="1"/>
  <c r="AK323" i="1" s="1"/>
  <c r="D323" i="1"/>
  <c r="AJ259" i="1"/>
  <c r="AK259" i="1" s="1"/>
  <c r="D259" i="1"/>
  <c r="AJ195" i="1"/>
  <c r="AK195" i="1" s="1"/>
  <c r="D195" i="1"/>
  <c r="AE2" i="1"/>
  <c r="AA2" i="1"/>
  <c r="B2" i="1" s="1"/>
  <c r="AD2" i="1"/>
  <c r="AC2" i="1"/>
  <c r="AB2" i="1"/>
  <c r="AB1974" i="1"/>
  <c r="AA1974" i="1"/>
  <c r="AC1974" i="1"/>
  <c r="AD1974" i="1"/>
  <c r="AE1974" i="1"/>
  <c r="O1974" i="1"/>
  <c r="P1974" i="1"/>
  <c r="AE1966" i="1"/>
  <c r="AB1966" i="1"/>
  <c r="AC1966" i="1"/>
  <c r="AD1966" i="1"/>
  <c r="AA1966" i="1"/>
  <c r="P1966" i="1"/>
  <c r="O1966" i="1"/>
  <c r="AA1958" i="1"/>
  <c r="B1958" i="1" s="1"/>
  <c r="AE1958" i="1"/>
  <c r="AB1958" i="1"/>
  <c r="AC1958" i="1"/>
  <c r="AD1958" i="1"/>
  <c r="O1958" i="1"/>
  <c r="P1958" i="1"/>
  <c r="AE1950" i="1"/>
  <c r="AA1950" i="1"/>
  <c r="B1950" i="1" s="1"/>
  <c r="AB1950" i="1"/>
  <c r="AC1950" i="1"/>
  <c r="AD1950" i="1"/>
  <c r="O1950" i="1"/>
  <c r="P1950" i="1"/>
  <c r="AA1942" i="1"/>
  <c r="AB1942" i="1"/>
  <c r="AC1942" i="1"/>
  <c r="AD1942" i="1"/>
  <c r="AE1942" i="1"/>
  <c r="O1942" i="1"/>
  <c r="P1942" i="1"/>
  <c r="AD1934" i="1"/>
  <c r="AA1934" i="1"/>
  <c r="B1934" i="1" s="1"/>
  <c r="C1934" i="1" s="1"/>
  <c r="AB1934" i="1"/>
  <c r="AC1934" i="1"/>
  <c r="AE1934" i="1"/>
  <c r="O1934" i="1"/>
  <c r="P1934" i="1"/>
  <c r="AB1926" i="1"/>
  <c r="AE1926" i="1"/>
  <c r="AA1926" i="1"/>
  <c r="B1926" i="1" s="1"/>
  <c r="O1926" i="1"/>
  <c r="AC1926" i="1" s="1"/>
  <c r="P1926" i="1"/>
  <c r="AD1926" i="1" s="1"/>
  <c r="AA1918" i="1"/>
  <c r="B1918" i="1" s="1"/>
  <c r="AB1918" i="1"/>
  <c r="AC1918" i="1"/>
  <c r="AD1918" i="1"/>
  <c r="AE1918" i="1"/>
  <c r="O1918" i="1"/>
  <c r="P1918" i="1"/>
  <c r="AA1910" i="1"/>
  <c r="B1910" i="1" s="1"/>
  <c r="AB1910" i="1"/>
  <c r="AC1910" i="1"/>
  <c r="AD1910" i="1"/>
  <c r="AE1910" i="1"/>
  <c r="O1910" i="1"/>
  <c r="P1910" i="1"/>
  <c r="AC1902" i="1"/>
  <c r="AD1902" i="1"/>
  <c r="AE1902" i="1"/>
  <c r="AA1902" i="1"/>
  <c r="B1902" i="1" s="1"/>
  <c r="AB1902" i="1"/>
  <c r="O1902" i="1"/>
  <c r="P1902" i="1"/>
  <c r="AC1894" i="1"/>
  <c r="AD1894" i="1"/>
  <c r="AE1894" i="1"/>
  <c r="O1894" i="1"/>
  <c r="AA1894" i="1" s="1"/>
  <c r="P1894" i="1"/>
  <c r="AB1894" i="1" s="1"/>
  <c r="AC1886" i="1"/>
  <c r="AD1886" i="1"/>
  <c r="AE1886" i="1"/>
  <c r="AA1886" i="1"/>
  <c r="B1886" i="1" s="1"/>
  <c r="AB1886" i="1"/>
  <c r="O1886" i="1"/>
  <c r="P1886" i="1"/>
  <c r="AB1878" i="1"/>
  <c r="AE1878" i="1"/>
  <c r="AA1878" i="1"/>
  <c r="B1878" i="1" s="1"/>
  <c r="O1878" i="1"/>
  <c r="AC1878" i="1" s="1"/>
  <c r="P1878" i="1"/>
  <c r="AD1878" i="1" s="1"/>
  <c r="AA1870" i="1"/>
  <c r="B1870" i="1" s="1"/>
  <c r="AB1870" i="1"/>
  <c r="AC1870" i="1"/>
  <c r="AD1870" i="1"/>
  <c r="AE1870" i="1"/>
  <c r="O1870" i="1"/>
  <c r="P1870" i="1"/>
  <c r="AB1862" i="1"/>
  <c r="AC1862" i="1"/>
  <c r="AD1862" i="1"/>
  <c r="AA1862" i="1"/>
  <c r="AE1862" i="1"/>
  <c r="O1862" i="1"/>
  <c r="P1862" i="1"/>
  <c r="AB1854" i="1"/>
  <c r="AC1854" i="1"/>
  <c r="AD1854" i="1"/>
  <c r="AA1854" i="1"/>
  <c r="B1854" i="1" s="1"/>
  <c r="AE1854" i="1"/>
  <c r="O1854" i="1"/>
  <c r="P1854" i="1"/>
  <c r="AB1846" i="1"/>
  <c r="AC1846" i="1"/>
  <c r="AD1846" i="1"/>
  <c r="AA1846" i="1"/>
  <c r="B1846" i="1" s="1"/>
  <c r="AE1846" i="1"/>
  <c r="O1846" i="1"/>
  <c r="P1846" i="1"/>
  <c r="AA1838" i="1"/>
  <c r="AB1838" i="1"/>
  <c r="AC1838" i="1"/>
  <c r="AD1838" i="1"/>
  <c r="AE1838" i="1"/>
  <c r="O1838" i="1"/>
  <c r="P1838" i="1"/>
  <c r="AA1830" i="1"/>
  <c r="B1830" i="1" s="1"/>
  <c r="AD1830" i="1"/>
  <c r="AE1830" i="1"/>
  <c r="AB1830" i="1"/>
  <c r="AC1830" i="1"/>
  <c r="O1830" i="1"/>
  <c r="P1830" i="1"/>
  <c r="AB1822" i="1"/>
  <c r="AC1822" i="1"/>
  <c r="AD1822" i="1"/>
  <c r="AE1822" i="1"/>
  <c r="AA1822" i="1"/>
  <c r="B1822" i="1" s="1"/>
  <c r="O1822" i="1"/>
  <c r="P1822" i="1"/>
  <c r="AA1814" i="1"/>
  <c r="AB1814" i="1"/>
  <c r="AC1814" i="1"/>
  <c r="AD1814" i="1"/>
  <c r="AE1814" i="1"/>
  <c r="O1814" i="1"/>
  <c r="P1814" i="1"/>
  <c r="AA1806" i="1"/>
  <c r="B1806" i="1" s="1"/>
  <c r="AB1806" i="1"/>
  <c r="AC1806" i="1"/>
  <c r="AD1806" i="1"/>
  <c r="AE1806" i="1"/>
  <c r="O1806" i="1"/>
  <c r="P1806" i="1"/>
  <c r="AA1798" i="1"/>
  <c r="AD1798" i="1"/>
  <c r="AE1798" i="1"/>
  <c r="O1798" i="1"/>
  <c r="AB1798" i="1" s="1"/>
  <c r="P1798" i="1"/>
  <c r="AC1798" i="1" s="1"/>
  <c r="AA1790" i="1"/>
  <c r="AB1790" i="1"/>
  <c r="AC1790" i="1"/>
  <c r="AD1790" i="1"/>
  <c r="AE1790" i="1"/>
  <c r="O1790" i="1"/>
  <c r="P1790" i="1"/>
  <c r="AA1782" i="1"/>
  <c r="AB1782" i="1"/>
  <c r="AC1782" i="1"/>
  <c r="AD1782" i="1"/>
  <c r="AE1782" i="1"/>
  <c r="O1782" i="1"/>
  <c r="P1782" i="1"/>
  <c r="AC1774" i="1"/>
  <c r="AD1774" i="1"/>
  <c r="AE1774" i="1"/>
  <c r="AA1774" i="1"/>
  <c r="B1774" i="1" s="1"/>
  <c r="AB1774" i="1"/>
  <c r="O1774" i="1"/>
  <c r="P1774" i="1"/>
  <c r="AE1766" i="1"/>
  <c r="AA1766" i="1"/>
  <c r="B1766" i="1" s="1"/>
  <c r="C1766" i="1" s="1"/>
  <c r="AB1766" i="1"/>
  <c r="AC1766" i="1"/>
  <c r="AD1766" i="1"/>
  <c r="O1766" i="1"/>
  <c r="P1766" i="1"/>
  <c r="AA1758" i="1"/>
  <c r="B1758" i="1" s="1"/>
  <c r="AB1758" i="1"/>
  <c r="AC1758" i="1"/>
  <c r="AD1758" i="1"/>
  <c r="AE1758" i="1"/>
  <c r="O1758" i="1"/>
  <c r="P1758" i="1"/>
  <c r="AA1750" i="1"/>
  <c r="B1750" i="1" s="1"/>
  <c r="C1750" i="1" s="1"/>
  <c r="AB1750" i="1"/>
  <c r="AC1750" i="1"/>
  <c r="AD1750" i="1"/>
  <c r="AE1750" i="1"/>
  <c r="O1750" i="1"/>
  <c r="P1750" i="1"/>
  <c r="AA1742" i="1"/>
  <c r="B1742" i="1" s="1"/>
  <c r="C1742" i="1" s="1"/>
  <c r="AB1742" i="1"/>
  <c r="AC1742" i="1"/>
  <c r="AD1742" i="1"/>
  <c r="AE1742" i="1"/>
  <c r="O1742" i="1"/>
  <c r="P1742" i="1"/>
  <c r="AA1734" i="1"/>
  <c r="AB1734" i="1"/>
  <c r="AC1734" i="1"/>
  <c r="AD1734" i="1"/>
  <c r="AE1734" i="1"/>
  <c r="O1734" i="1"/>
  <c r="P1734" i="1"/>
  <c r="AA1726" i="1"/>
  <c r="AB1726" i="1"/>
  <c r="AC1726" i="1"/>
  <c r="AD1726" i="1"/>
  <c r="AE1726" i="1"/>
  <c r="O1726" i="1"/>
  <c r="P1726" i="1"/>
  <c r="AA1718" i="1"/>
  <c r="AB1718" i="1"/>
  <c r="AC1718" i="1"/>
  <c r="AD1718" i="1"/>
  <c r="AE1718" i="1"/>
  <c r="O1718" i="1"/>
  <c r="P1718" i="1"/>
  <c r="AA1710" i="1"/>
  <c r="B1710" i="1" s="1"/>
  <c r="C1710" i="1" s="1"/>
  <c r="AC1710" i="1"/>
  <c r="AB1710" i="1"/>
  <c r="AD1710" i="1"/>
  <c r="AE1710" i="1"/>
  <c r="O1710" i="1"/>
  <c r="P1710" i="1"/>
  <c r="AC1702" i="1"/>
  <c r="AD1702" i="1"/>
  <c r="AE1702" i="1"/>
  <c r="AB1702" i="1"/>
  <c r="AA1702" i="1"/>
  <c r="O1702" i="1"/>
  <c r="P1702" i="1"/>
  <c r="AA1694" i="1"/>
  <c r="B1694" i="1" s="1"/>
  <c r="C1694" i="1" s="1"/>
  <c r="AB1694" i="1"/>
  <c r="AC1694" i="1"/>
  <c r="AD1694" i="1"/>
  <c r="AE1694" i="1"/>
  <c r="O1694" i="1"/>
  <c r="P1694" i="1"/>
  <c r="AA1686" i="1"/>
  <c r="AB1686" i="1"/>
  <c r="AC1686" i="1"/>
  <c r="AD1686" i="1"/>
  <c r="AE1686" i="1"/>
  <c r="O1686" i="1"/>
  <c r="P1686" i="1"/>
  <c r="AB1679" i="1"/>
  <c r="AC1679" i="1"/>
  <c r="AD1679" i="1"/>
  <c r="AA1679" i="1"/>
  <c r="B1679" i="1" s="1"/>
  <c r="AE1679" i="1"/>
  <c r="O1679" i="1"/>
  <c r="P1679" i="1"/>
  <c r="AB1673" i="1"/>
  <c r="AA1673" i="1"/>
  <c r="AE1673" i="1"/>
  <c r="O1673" i="1"/>
  <c r="AC1673" i="1" s="1"/>
  <c r="P1673" i="1"/>
  <c r="AD1673" i="1" s="1"/>
  <c r="AC1665" i="1"/>
  <c r="AD1665" i="1"/>
  <c r="AE1665" i="1"/>
  <c r="AA1665" i="1"/>
  <c r="B1665" i="1" s="1"/>
  <c r="AB1665" i="1"/>
  <c r="O1665" i="1"/>
  <c r="P1665" i="1"/>
  <c r="AD1657" i="1"/>
  <c r="AE1657" i="1"/>
  <c r="AA1657" i="1"/>
  <c r="B1657" i="1" s="1"/>
  <c r="AB1657" i="1"/>
  <c r="AC1657" i="1"/>
  <c r="O1657" i="1"/>
  <c r="P1657" i="1"/>
  <c r="AD1649" i="1"/>
  <c r="AE1649" i="1"/>
  <c r="AA1649" i="1"/>
  <c r="B1649" i="1" s="1"/>
  <c r="AB1649" i="1"/>
  <c r="AC1649" i="1"/>
  <c r="O1649" i="1"/>
  <c r="P1649" i="1"/>
  <c r="AA1641" i="1"/>
  <c r="B1641" i="1" s="1"/>
  <c r="AB1641" i="1"/>
  <c r="AC1641" i="1"/>
  <c r="AD1641" i="1"/>
  <c r="AE1641" i="1"/>
  <c r="O1641" i="1"/>
  <c r="P1641" i="1"/>
  <c r="AC1633" i="1"/>
  <c r="AD1633" i="1"/>
  <c r="AE1633" i="1"/>
  <c r="AA1633" i="1"/>
  <c r="B1633" i="1" s="1"/>
  <c r="AB1633" i="1"/>
  <c r="O1633" i="1"/>
  <c r="P1633" i="1"/>
  <c r="AE1625" i="1"/>
  <c r="AA1625" i="1"/>
  <c r="AB1625" i="1"/>
  <c r="O1625" i="1"/>
  <c r="AC1625" i="1" s="1"/>
  <c r="P1625" i="1"/>
  <c r="AD1625" i="1" s="1"/>
  <c r="AA1617" i="1"/>
  <c r="B1617" i="1" s="1"/>
  <c r="C1617" i="1" s="1"/>
  <c r="AD1617" i="1"/>
  <c r="AE1617" i="1"/>
  <c r="O1617" i="1"/>
  <c r="AB1617" i="1" s="1"/>
  <c r="P1617" i="1"/>
  <c r="AC1617" i="1" s="1"/>
  <c r="AB1609" i="1"/>
  <c r="AD1609" i="1"/>
  <c r="AA1609" i="1"/>
  <c r="B1609" i="1" s="1"/>
  <c r="AC1609" i="1"/>
  <c r="AE1609" i="1"/>
  <c r="O1609" i="1"/>
  <c r="P1609" i="1"/>
  <c r="AA1601" i="1"/>
  <c r="B1601" i="1" s="1"/>
  <c r="AB1601" i="1"/>
  <c r="AE1601" i="1"/>
  <c r="O1601" i="1"/>
  <c r="AC1601" i="1" s="1"/>
  <c r="P1601" i="1"/>
  <c r="AD1601" i="1" s="1"/>
  <c r="AB1593" i="1"/>
  <c r="AC1593" i="1"/>
  <c r="AD1593" i="1"/>
  <c r="AE1593" i="1"/>
  <c r="AA1593" i="1"/>
  <c r="B1593" i="1" s="1"/>
  <c r="C1593" i="1" s="1"/>
  <c r="O1593" i="1"/>
  <c r="P1593" i="1"/>
  <c r="AE1585" i="1"/>
  <c r="AA1585" i="1"/>
  <c r="AB1585" i="1"/>
  <c r="AC1585" i="1"/>
  <c r="AD1585" i="1"/>
  <c r="O1585" i="1"/>
  <c r="P1585" i="1"/>
  <c r="AA1577" i="1"/>
  <c r="B1577" i="1" s="1"/>
  <c r="C1577" i="1" s="1"/>
  <c r="AB1577" i="1"/>
  <c r="AC1577" i="1"/>
  <c r="AD1577" i="1"/>
  <c r="AE1577" i="1"/>
  <c r="O1577" i="1"/>
  <c r="P1577" i="1"/>
  <c r="AA1569" i="1"/>
  <c r="B1569" i="1" s="1"/>
  <c r="C1569" i="1" s="1"/>
  <c r="AB1569" i="1"/>
  <c r="AC1569" i="1"/>
  <c r="AD1569" i="1"/>
  <c r="AE1569" i="1"/>
  <c r="O1569" i="1"/>
  <c r="P1569" i="1"/>
  <c r="AA1561" i="1"/>
  <c r="B1561" i="1" s="1"/>
  <c r="C1561" i="1" s="1"/>
  <c r="AB1561" i="1"/>
  <c r="AC1561" i="1"/>
  <c r="AD1561" i="1"/>
  <c r="AE1561" i="1"/>
  <c r="O1561" i="1"/>
  <c r="P1561" i="1"/>
  <c r="AA1553" i="1"/>
  <c r="B1553" i="1" s="1"/>
  <c r="C1553" i="1" s="1"/>
  <c r="AB1553" i="1"/>
  <c r="AC1553" i="1"/>
  <c r="AD1553" i="1"/>
  <c r="AE1553" i="1"/>
  <c r="O1553" i="1"/>
  <c r="P1553" i="1"/>
  <c r="AA1545" i="1"/>
  <c r="B1545" i="1" s="1"/>
  <c r="AD1545" i="1"/>
  <c r="AE1545" i="1"/>
  <c r="O1545" i="1"/>
  <c r="AB1545" i="1" s="1"/>
  <c r="P1545" i="1"/>
  <c r="AC1545" i="1" s="1"/>
  <c r="AA1537" i="1"/>
  <c r="B1537" i="1" s="1"/>
  <c r="C1537" i="1" s="1"/>
  <c r="AB1537" i="1"/>
  <c r="AC1537" i="1"/>
  <c r="AD1537" i="1"/>
  <c r="AE1537" i="1"/>
  <c r="O1537" i="1"/>
  <c r="P1537" i="1"/>
  <c r="AA1529" i="1"/>
  <c r="AD1529" i="1"/>
  <c r="AE1529" i="1"/>
  <c r="O1529" i="1"/>
  <c r="AB1529" i="1" s="1"/>
  <c r="P1529" i="1"/>
  <c r="AC1529" i="1" s="1"/>
  <c r="AA1521" i="1"/>
  <c r="AB1521" i="1"/>
  <c r="AC1521" i="1"/>
  <c r="AD1521" i="1"/>
  <c r="AE1521" i="1"/>
  <c r="O1521" i="1"/>
  <c r="P1521" i="1"/>
  <c r="AA1513" i="1"/>
  <c r="B1513" i="1" s="1"/>
  <c r="C1513" i="1" s="1"/>
  <c r="AD1513" i="1"/>
  <c r="AE1513" i="1"/>
  <c r="O1513" i="1"/>
  <c r="AB1513" i="1" s="1"/>
  <c r="P1513" i="1"/>
  <c r="AC1513" i="1" s="1"/>
  <c r="AA1505" i="1"/>
  <c r="AB1505" i="1"/>
  <c r="AC1505" i="1"/>
  <c r="AD1505" i="1"/>
  <c r="AE1505" i="1"/>
  <c r="O1505" i="1"/>
  <c r="P1505" i="1"/>
  <c r="AA1497" i="1"/>
  <c r="AD1497" i="1"/>
  <c r="AE1497" i="1"/>
  <c r="O1497" i="1"/>
  <c r="AB1497" i="1" s="1"/>
  <c r="P1497" i="1"/>
  <c r="AC1497" i="1" s="1"/>
  <c r="AA1489" i="1"/>
  <c r="AD1489" i="1"/>
  <c r="AE1489" i="1"/>
  <c r="O1489" i="1"/>
  <c r="AB1489" i="1" s="1"/>
  <c r="P1489" i="1"/>
  <c r="AC1489" i="1" s="1"/>
  <c r="AA1481" i="1"/>
  <c r="B1481" i="1" s="1"/>
  <c r="AB1481" i="1"/>
  <c r="AC1481" i="1"/>
  <c r="AD1481" i="1"/>
  <c r="AE1481" i="1"/>
  <c r="O1481" i="1"/>
  <c r="P1481" i="1"/>
  <c r="AA1473" i="1"/>
  <c r="B1473" i="1" s="1"/>
  <c r="C1473" i="1" s="1"/>
  <c r="AB1473" i="1"/>
  <c r="AC1473" i="1"/>
  <c r="AD1473" i="1"/>
  <c r="AE1473" i="1"/>
  <c r="O1473" i="1"/>
  <c r="P1473" i="1"/>
  <c r="AA1465" i="1"/>
  <c r="B1465" i="1" s="1"/>
  <c r="C1465" i="1" s="1"/>
  <c r="AD1465" i="1"/>
  <c r="AE1465" i="1"/>
  <c r="AB1465" i="1"/>
  <c r="AC1465" i="1"/>
  <c r="O1465" i="1"/>
  <c r="P1465" i="1"/>
  <c r="AA1457" i="1"/>
  <c r="B1457" i="1" s="1"/>
  <c r="AC1457" i="1"/>
  <c r="AB1457" i="1"/>
  <c r="AD1457" i="1"/>
  <c r="AE1457" i="1"/>
  <c r="O1457" i="1"/>
  <c r="P1457" i="1"/>
  <c r="AB1449" i="1"/>
  <c r="AE1449" i="1"/>
  <c r="AC1449" i="1"/>
  <c r="AD1449" i="1"/>
  <c r="AA1449" i="1"/>
  <c r="B1449" i="1" s="1"/>
  <c r="O1449" i="1"/>
  <c r="P1449" i="1"/>
  <c r="AA1441" i="1"/>
  <c r="B1441" i="1" s="1"/>
  <c r="AB1441" i="1"/>
  <c r="AC1441" i="1"/>
  <c r="AE1441" i="1"/>
  <c r="AD1441" i="1"/>
  <c r="P1441" i="1"/>
  <c r="O1441" i="1"/>
  <c r="AA1433" i="1"/>
  <c r="B1433" i="1" s="1"/>
  <c r="AB1433" i="1"/>
  <c r="AC1433" i="1"/>
  <c r="AD1433" i="1"/>
  <c r="AE1433" i="1"/>
  <c r="O1433" i="1"/>
  <c r="P1433" i="1"/>
  <c r="AA1425" i="1"/>
  <c r="B1425" i="1" s="1"/>
  <c r="AB1425" i="1"/>
  <c r="AC1425" i="1"/>
  <c r="AD1425" i="1"/>
  <c r="AE1425" i="1"/>
  <c r="O1425" i="1"/>
  <c r="P1425" i="1"/>
  <c r="AA1417" i="1"/>
  <c r="B1417" i="1" s="1"/>
  <c r="AB1417" i="1"/>
  <c r="AC1417" i="1"/>
  <c r="AD1417" i="1"/>
  <c r="AE1417" i="1"/>
  <c r="O1417" i="1"/>
  <c r="P1417" i="1"/>
  <c r="AA1409" i="1"/>
  <c r="B1409" i="1" s="1"/>
  <c r="AB1409" i="1"/>
  <c r="AC1409" i="1"/>
  <c r="AD1409" i="1"/>
  <c r="AE1409" i="1"/>
  <c r="O1409" i="1"/>
  <c r="P1409" i="1"/>
  <c r="AA1401" i="1"/>
  <c r="B1401" i="1" s="1"/>
  <c r="C1401" i="1" s="1"/>
  <c r="AB1401" i="1"/>
  <c r="AC1401" i="1"/>
  <c r="AD1401" i="1"/>
  <c r="AE1401" i="1"/>
  <c r="O1401" i="1"/>
  <c r="P1401" i="1"/>
  <c r="AA1393" i="1"/>
  <c r="B1393" i="1" s="1"/>
  <c r="AB1393" i="1"/>
  <c r="AC1393" i="1"/>
  <c r="AD1393" i="1"/>
  <c r="AE1393" i="1"/>
  <c r="O1393" i="1"/>
  <c r="P1393" i="1"/>
  <c r="AA1385" i="1"/>
  <c r="B1385" i="1" s="1"/>
  <c r="AB1385" i="1"/>
  <c r="AC1385" i="1"/>
  <c r="AD1385" i="1"/>
  <c r="AE1385" i="1"/>
  <c r="O1385" i="1"/>
  <c r="P1385" i="1"/>
  <c r="AC1377" i="1"/>
  <c r="AA1377" i="1"/>
  <c r="B1377" i="1" s="1"/>
  <c r="C1377" i="1" s="1"/>
  <c r="AB1377" i="1"/>
  <c r="O1377" i="1"/>
  <c r="AD1377" i="1" s="1"/>
  <c r="P1377" i="1"/>
  <c r="AE1377" i="1" s="1"/>
  <c r="AD1369" i="1"/>
  <c r="AC1369" i="1"/>
  <c r="AE1369" i="1"/>
  <c r="AA1369" i="1"/>
  <c r="AB1369" i="1"/>
  <c r="O1369" i="1"/>
  <c r="P1369" i="1"/>
  <c r="AB1361" i="1"/>
  <c r="AE1361" i="1"/>
  <c r="AA1361" i="1"/>
  <c r="B1361" i="1" s="1"/>
  <c r="AC1361" i="1"/>
  <c r="AD1361" i="1"/>
  <c r="O1361" i="1"/>
  <c r="P1361" i="1"/>
  <c r="AC1353" i="1"/>
  <c r="AA1353" i="1"/>
  <c r="AB1353" i="1"/>
  <c r="AD1353" i="1"/>
  <c r="AE1353" i="1"/>
  <c r="O1353" i="1"/>
  <c r="P1353" i="1"/>
  <c r="AA1345" i="1"/>
  <c r="B1345" i="1" s="1"/>
  <c r="AB1345" i="1"/>
  <c r="AC1345" i="1"/>
  <c r="AD1345" i="1"/>
  <c r="AE1345" i="1"/>
  <c r="O1345" i="1"/>
  <c r="P1345" i="1"/>
  <c r="AC1337" i="1"/>
  <c r="AA1337" i="1"/>
  <c r="B1337" i="1" s="1"/>
  <c r="C1337" i="1" s="1"/>
  <c r="AB1337" i="1"/>
  <c r="O1337" i="1"/>
  <c r="AD1337" i="1" s="1"/>
  <c r="P1337" i="1"/>
  <c r="AE1337" i="1" s="1"/>
  <c r="AB1329" i="1"/>
  <c r="AC1329" i="1"/>
  <c r="AD1329" i="1"/>
  <c r="AE1329" i="1"/>
  <c r="AA1329" i="1"/>
  <c r="B1329" i="1" s="1"/>
  <c r="O1329" i="1"/>
  <c r="P1329" i="1"/>
  <c r="AA1321" i="1"/>
  <c r="AD1321" i="1"/>
  <c r="AE1321" i="1"/>
  <c r="AB1321" i="1"/>
  <c r="AC1321" i="1"/>
  <c r="O1321" i="1"/>
  <c r="P1321" i="1"/>
  <c r="AA1313" i="1"/>
  <c r="B1313" i="1" s="1"/>
  <c r="AD1313" i="1"/>
  <c r="AE1313" i="1"/>
  <c r="AB1313" i="1"/>
  <c r="AC1313" i="1"/>
  <c r="O1313" i="1"/>
  <c r="P1313" i="1"/>
  <c r="AC1305" i="1"/>
  <c r="AE1305" i="1"/>
  <c r="AA1305" i="1"/>
  <c r="B1305" i="1" s="1"/>
  <c r="AB1305" i="1"/>
  <c r="AD1305" i="1"/>
  <c r="O1305" i="1"/>
  <c r="P1305" i="1"/>
  <c r="AA1297" i="1"/>
  <c r="B1297" i="1" s="1"/>
  <c r="AB1297" i="1"/>
  <c r="AE1297" i="1"/>
  <c r="AD1297" i="1"/>
  <c r="AC1297" i="1"/>
  <c r="O1297" i="1"/>
  <c r="P1297" i="1"/>
  <c r="AB1289" i="1"/>
  <c r="AC1289" i="1"/>
  <c r="AA1289" i="1"/>
  <c r="O1289" i="1"/>
  <c r="AD1289" i="1" s="1"/>
  <c r="P1289" i="1"/>
  <c r="AE1289" i="1" s="1"/>
  <c r="AA1281" i="1"/>
  <c r="B1281" i="1" s="1"/>
  <c r="AB1281" i="1"/>
  <c r="AC1281" i="1"/>
  <c r="AD1281" i="1"/>
  <c r="AE1281" i="1"/>
  <c r="O1281" i="1"/>
  <c r="P1281" i="1"/>
  <c r="AA1273" i="1"/>
  <c r="B1273" i="1" s="1"/>
  <c r="AB1273" i="1"/>
  <c r="AC1273" i="1"/>
  <c r="AD1273" i="1"/>
  <c r="AE1273" i="1"/>
  <c r="O1273" i="1"/>
  <c r="P1273" i="1"/>
  <c r="AA1265" i="1"/>
  <c r="B1265" i="1" s="1"/>
  <c r="AB1265" i="1"/>
  <c r="AC1265" i="1"/>
  <c r="AD1265" i="1"/>
  <c r="AE1265" i="1"/>
  <c r="O1265" i="1"/>
  <c r="P1265" i="1"/>
  <c r="AA1257" i="1"/>
  <c r="AB1257" i="1"/>
  <c r="AC1257" i="1"/>
  <c r="AD1257" i="1"/>
  <c r="AE1257" i="1"/>
  <c r="O1257" i="1"/>
  <c r="P1257" i="1"/>
  <c r="AB1249" i="1"/>
  <c r="AC1249" i="1"/>
  <c r="AD1249" i="1"/>
  <c r="AE1249" i="1"/>
  <c r="AA1249" i="1"/>
  <c r="B1249" i="1" s="1"/>
  <c r="O1249" i="1"/>
  <c r="P1249" i="1"/>
  <c r="AA1241" i="1"/>
  <c r="AB1241" i="1"/>
  <c r="AC1241" i="1"/>
  <c r="AD1241" i="1"/>
  <c r="AE1241" i="1"/>
  <c r="O1241" i="1"/>
  <c r="P1241" i="1"/>
  <c r="AA1233" i="1"/>
  <c r="B1233" i="1" s="1"/>
  <c r="AB1233" i="1"/>
  <c r="AC1233" i="1"/>
  <c r="AD1233" i="1"/>
  <c r="AE1233" i="1"/>
  <c r="O1233" i="1"/>
  <c r="P1233" i="1"/>
  <c r="AA1225" i="1"/>
  <c r="AB1225" i="1"/>
  <c r="AC1225" i="1"/>
  <c r="AD1225" i="1"/>
  <c r="AE1225" i="1"/>
  <c r="O1225" i="1"/>
  <c r="P1225" i="1"/>
  <c r="AD1217" i="1"/>
  <c r="AE1217" i="1"/>
  <c r="AA1217" i="1"/>
  <c r="B1217" i="1" s="1"/>
  <c r="AB1217" i="1"/>
  <c r="AC1217" i="1"/>
  <c r="O1217" i="1"/>
  <c r="P1217" i="1"/>
  <c r="AA1209" i="1"/>
  <c r="AB1209" i="1"/>
  <c r="AE1209" i="1"/>
  <c r="O1209" i="1"/>
  <c r="AC1209" i="1" s="1"/>
  <c r="P1209" i="1"/>
  <c r="AD1209" i="1" s="1"/>
  <c r="AC1201" i="1"/>
  <c r="AD1201" i="1"/>
  <c r="AE1201" i="1"/>
  <c r="AB1201" i="1"/>
  <c r="AA1201" i="1"/>
  <c r="B1201" i="1" s="1"/>
  <c r="O1201" i="1"/>
  <c r="P1201" i="1"/>
  <c r="AA1193" i="1"/>
  <c r="AE1193" i="1"/>
  <c r="AB1193" i="1"/>
  <c r="O1193" i="1"/>
  <c r="AC1193" i="1" s="1"/>
  <c r="P1193" i="1"/>
  <c r="AD1193" i="1" s="1"/>
  <c r="AA1185" i="1"/>
  <c r="B1185" i="1" s="1"/>
  <c r="AC1185" i="1"/>
  <c r="AE1185" i="1"/>
  <c r="AB1185" i="1"/>
  <c r="AD1185" i="1"/>
  <c r="O1185" i="1"/>
  <c r="P1185" i="1"/>
  <c r="AA1177" i="1"/>
  <c r="AC1177" i="1"/>
  <c r="AE1177" i="1"/>
  <c r="AB1177" i="1"/>
  <c r="AD1177" i="1"/>
  <c r="O1177" i="1"/>
  <c r="P1177" i="1"/>
  <c r="AD1169" i="1"/>
  <c r="AE1169" i="1"/>
  <c r="AA1169" i="1"/>
  <c r="B1169" i="1" s="1"/>
  <c r="AB1169" i="1"/>
  <c r="AC1169" i="1"/>
  <c r="O1169" i="1"/>
  <c r="P1169" i="1"/>
  <c r="AE1161" i="1"/>
  <c r="AA1161" i="1"/>
  <c r="B1161" i="1" s="1"/>
  <c r="AB1161" i="1"/>
  <c r="O1161" i="1"/>
  <c r="AC1161" i="1" s="1"/>
  <c r="P1161" i="1"/>
  <c r="AD1161" i="1" s="1"/>
  <c r="AB1153" i="1"/>
  <c r="AC1153" i="1"/>
  <c r="AD1153" i="1"/>
  <c r="AE1153" i="1"/>
  <c r="AA1153" i="1"/>
  <c r="B1153" i="1" s="1"/>
  <c r="O1153" i="1"/>
  <c r="P1153" i="1"/>
  <c r="AA1145" i="1"/>
  <c r="B1145" i="1" s="1"/>
  <c r="AB1145" i="1"/>
  <c r="AC1145" i="1"/>
  <c r="AD1145" i="1"/>
  <c r="AE1145" i="1"/>
  <c r="O1145" i="1"/>
  <c r="P1145" i="1"/>
  <c r="AA1137" i="1"/>
  <c r="B1137" i="1" s="1"/>
  <c r="AB1137" i="1"/>
  <c r="AE1137" i="1"/>
  <c r="O1137" i="1"/>
  <c r="AC1137" i="1" s="1"/>
  <c r="P1137" i="1"/>
  <c r="AD1137" i="1" s="1"/>
  <c r="AB1129" i="1"/>
  <c r="AC1129" i="1"/>
  <c r="AD1129" i="1"/>
  <c r="AE1129" i="1"/>
  <c r="AA1129" i="1"/>
  <c r="O1129" i="1"/>
  <c r="P1129" i="1"/>
  <c r="AC1121" i="1"/>
  <c r="AD1121" i="1"/>
  <c r="AE1121" i="1"/>
  <c r="AA1121" i="1"/>
  <c r="B1121" i="1" s="1"/>
  <c r="AB1121" i="1"/>
  <c r="O1121" i="1"/>
  <c r="P1121" i="1"/>
  <c r="AA1113" i="1"/>
  <c r="AB1113" i="1"/>
  <c r="AC1113" i="1"/>
  <c r="AD1113" i="1"/>
  <c r="AE1113" i="1"/>
  <c r="O1113" i="1"/>
  <c r="P1113" i="1"/>
  <c r="AA1105" i="1"/>
  <c r="B1105" i="1" s="1"/>
  <c r="AB1105" i="1"/>
  <c r="AC1105" i="1"/>
  <c r="AD1105" i="1"/>
  <c r="AE1105" i="1"/>
  <c r="O1105" i="1"/>
  <c r="P1105" i="1"/>
  <c r="AB1097" i="1"/>
  <c r="AE1097" i="1"/>
  <c r="AA1097" i="1"/>
  <c r="B1097" i="1" s="1"/>
  <c r="O1097" i="1"/>
  <c r="AC1097" i="1" s="1"/>
  <c r="P1097" i="1"/>
  <c r="AD1097" i="1" s="1"/>
  <c r="AB1089" i="1"/>
  <c r="AD1089" i="1"/>
  <c r="AE1089" i="1"/>
  <c r="AA1089" i="1"/>
  <c r="AC1089" i="1"/>
  <c r="O1089" i="1"/>
  <c r="P1089" i="1"/>
  <c r="AA1081" i="1"/>
  <c r="B1081" i="1" s="1"/>
  <c r="AD1081" i="1"/>
  <c r="AB1081" i="1"/>
  <c r="AC1081" i="1"/>
  <c r="AE1081" i="1"/>
  <c r="O1081" i="1"/>
  <c r="P1081" i="1"/>
  <c r="AB1073" i="1"/>
  <c r="AE1073" i="1"/>
  <c r="AA1073" i="1"/>
  <c r="B1073" i="1" s="1"/>
  <c r="C1073" i="1" s="1"/>
  <c r="AC1073" i="1"/>
  <c r="AD1073" i="1"/>
  <c r="O1073" i="1"/>
  <c r="P1073" i="1"/>
  <c r="AC1065" i="1"/>
  <c r="AA1065" i="1"/>
  <c r="AB1065" i="1"/>
  <c r="AD1065" i="1"/>
  <c r="AE1065" i="1"/>
  <c r="O1065" i="1"/>
  <c r="P1065" i="1"/>
  <c r="AA1057" i="1"/>
  <c r="B1057" i="1" s="1"/>
  <c r="AB1057" i="1"/>
  <c r="AC1057" i="1"/>
  <c r="AD1057" i="1"/>
  <c r="AE1057" i="1"/>
  <c r="O1057" i="1"/>
  <c r="P1057" i="1"/>
  <c r="AB1049" i="1"/>
  <c r="AE1049" i="1"/>
  <c r="AA1049" i="1"/>
  <c r="P1049" i="1"/>
  <c r="AD1049" i="1" s="1"/>
  <c r="O1049" i="1"/>
  <c r="AC1049" i="1" s="1"/>
  <c r="AB1041" i="1"/>
  <c r="AC1041" i="1"/>
  <c r="AD1041" i="1"/>
  <c r="AE1041" i="1"/>
  <c r="AA1041" i="1"/>
  <c r="B1041" i="1" s="1"/>
  <c r="O1041" i="1"/>
  <c r="P1041" i="1"/>
  <c r="AB1033" i="1"/>
  <c r="AC1033" i="1"/>
  <c r="AD1033" i="1"/>
  <c r="AE1033" i="1"/>
  <c r="AA1033" i="1"/>
  <c r="B1033" i="1" s="1"/>
  <c r="C1033" i="1" s="1"/>
  <c r="P1033" i="1"/>
  <c r="O1033" i="1"/>
  <c r="AB1025" i="1"/>
  <c r="AD1025" i="1"/>
  <c r="AE1025" i="1"/>
  <c r="AA1025" i="1"/>
  <c r="AC1025" i="1"/>
  <c r="O1025" i="1"/>
  <c r="P1025" i="1"/>
  <c r="AA1017" i="1"/>
  <c r="B1017" i="1" s="1"/>
  <c r="AB1017" i="1"/>
  <c r="AD1017" i="1"/>
  <c r="AE1017" i="1"/>
  <c r="AC1017" i="1"/>
  <c r="P1017" i="1"/>
  <c r="O1017" i="1"/>
  <c r="AA1009" i="1"/>
  <c r="B1009" i="1" s="1"/>
  <c r="AB1009" i="1"/>
  <c r="AD1009" i="1"/>
  <c r="AE1009" i="1"/>
  <c r="AC1009" i="1"/>
  <c r="O1009" i="1"/>
  <c r="P1009" i="1"/>
  <c r="AB1001" i="1"/>
  <c r="AC1001" i="1"/>
  <c r="AD1001" i="1"/>
  <c r="AE1001" i="1"/>
  <c r="AA1001" i="1"/>
  <c r="B1001" i="1" s="1"/>
  <c r="P1001" i="1"/>
  <c r="O1001" i="1"/>
  <c r="AD993" i="1"/>
  <c r="AE993" i="1"/>
  <c r="AA993" i="1"/>
  <c r="B993" i="1" s="1"/>
  <c r="C993" i="1" s="1"/>
  <c r="AB993" i="1"/>
  <c r="AC993" i="1"/>
  <c r="O993" i="1"/>
  <c r="P993" i="1"/>
  <c r="AE985" i="1"/>
  <c r="AA985" i="1"/>
  <c r="B985" i="1" s="1"/>
  <c r="C985" i="1" s="1"/>
  <c r="AB985" i="1"/>
  <c r="AC985" i="1"/>
  <c r="AD985" i="1"/>
  <c r="P985" i="1"/>
  <c r="O985" i="1"/>
  <c r="AA977" i="1"/>
  <c r="B977" i="1" s="1"/>
  <c r="AB977" i="1"/>
  <c r="AC977" i="1"/>
  <c r="AD977" i="1"/>
  <c r="AE977" i="1"/>
  <c r="O977" i="1"/>
  <c r="P977" i="1"/>
  <c r="AA969" i="1"/>
  <c r="AB969" i="1"/>
  <c r="AC969" i="1"/>
  <c r="AD969" i="1"/>
  <c r="AE969" i="1"/>
  <c r="P969" i="1"/>
  <c r="O969" i="1"/>
  <c r="AD961" i="1"/>
  <c r="AA961" i="1"/>
  <c r="B961" i="1" s="1"/>
  <c r="AB961" i="1"/>
  <c r="AC961" i="1"/>
  <c r="AE961" i="1"/>
  <c r="O961" i="1"/>
  <c r="P961" i="1"/>
  <c r="AC953" i="1"/>
  <c r="AA953" i="1"/>
  <c r="AB953" i="1"/>
  <c r="AD953" i="1"/>
  <c r="AE953" i="1"/>
  <c r="P953" i="1"/>
  <c r="O953" i="1"/>
  <c r="AD945" i="1"/>
  <c r="AA945" i="1"/>
  <c r="B945" i="1" s="1"/>
  <c r="AB945" i="1"/>
  <c r="AC945" i="1"/>
  <c r="AE945" i="1"/>
  <c r="O945" i="1"/>
  <c r="P945" i="1"/>
  <c r="AA937" i="1"/>
  <c r="AB937" i="1"/>
  <c r="AC937" i="1"/>
  <c r="AD937" i="1"/>
  <c r="AE937" i="1"/>
  <c r="P937" i="1"/>
  <c r="O937" i="1"/>
  <c r="AE929" i="1"/>
  <c r="AA929" i="1"/>
  <c r="B929" i="1" s="1"/>
  <c r="AB929" i="1"/>
  <c r="O929" i="1"/>
  <c r="AC929" i="1" s="1"/>
  <c r="P929" i="1"/>
  <c r="AD929" i="1" s="1"/>
  <c r="AA921" i="1"/>
  <c r="B921" i="1" s="1"/>
  <c r="AB921" i="1"/>
  <c r="AC921" i="1"/>
  <c r="AD921" i="1"/>
  <c r="AE921" i="1"/>
  <c r="P921" i="1"/>
  <c r="O921" i="1"/>
  <c r="D321" i="1"/>
  <c r="D297" i="1"/>
  <c r="AA1973" i="1"/>
  <c r="B1973" i="1" s="1"/>
  <c r="AC1973" i="1"/>
  <c r="AE1973" i="1"/>
  <c r="AB1973" i="1"/>
  <c r="AD1973" i="1"/>
  <c r="P1973" i="1"/>
  <c r="O1973" i="1"/>
  <c r="AB1965" i="1"/>
  <c r="AC1965" i="1"/>
  <c r="AD1965" i="1"/>
  <c r="AE1965" i="1"/>
  <c r="AA1965" i="1"/>
  <c r="B1965" i="1" s="1"/>
  <c r="C1965" i="1" s="1"/>
  <c r="O1965" i="1"/>
  <c r="P1965" i="1"/>
  <c r="AB1957" i="1"/>
  <c r="AA1957" i="1"/>
  <c r="B1957" i="1" s="1"/>
  <c r="C1957" i="1" s="1"/>
  <c r="AC1957" i="1"/>
  <c r="AD1957" i="1"/>
  <c r="AE1957" i="1"/>
  <c r="P1957" i="1"/>
  <c r="O1957" i="1"/>
  <c r="AA1949" i="1"/>
  <c r="B1949" i="1" s="1"/>
  <c r="AE1949" i="1"/>
  <c r="AB1949" i="1"/>
  <c r="AC1949" i="1"/>
  <c r="AD1949" i="1"/>
  <c r="O1949" i="1"/>
  <c r="P1949" i="1"/>
  <c r="AD1941" i="1"/>
  <c r="AA1941" i="1"/>
  <c r="B1941" i="1" s="1"/>
  <c r="AB1941" i="1"/>
  <c r="AC1941" i="1"/>
  <c r="AE1941" i="1"/>
  <c r="P1941" i="1"/>
  <c r="O1941" i="1"/>
  <c r="AA1933" i="1"/>
  <c r="B1933" i="1" s="1"/>
  <c r="C1933" i="1" s="1"/>
  <c r="AB1933" i="1"/>
  <c r="AC1933" i="1"/>
  <c r="AD1933" i="1"/>
  <c r="AE1933" i="1"/>
  <c r="O1933" i="1"/>
  <c r="P1933" i="1"/>
  <c r="AA1925" i="1"/>
  <c r="AB1925" i="1"/>
  <c r="AC1925" i="1"/>
  <c r="AD1925" i="1"/>
  <c r="AE1925" i="1"/>
  <c r="P1925" i="1"/>
  <c r="O1925" i="1"/>
  <c r="AA1917" i="1"/>
  <c r="B1917" i="1" s="1"/>
  <c r="AC1917" i="1"/>
  <c r="AD1917" i="1"/>
  <c r="AE1917" i="1"/>
  <c r="AB1917" i="1"/>
  <c r="O1917" i="1"/>
  <c r="P1917" i="1"/>
  <c r="AD1909" i="1"/>
  <c r="AE1909" i="1"/>
  <c r="AA1909" i="1"/>
  <c r="O1909" i="1"/>
  <c r="AB1909" i="1" s="1"/>
  <c r="P1909" i="1"/>
  <c r="AC1909" i="1" s="1"/>
  <c r="AD1901" i="1"/>
  <c r="AA1901" i="1"/>
  <c r="B1901" i="1" s="1"/>
  <c r="C1901" i="1" s="1"/>
  <c r="AB1901" i="1"/>
  <c r="AC1901" i="1"/>
  <c r="AE1901" i="1"/>
  <c r="O1901" i="1"/>
  <c r="P1901" i="1"/>
  <c r="AA1893" i="1"/>
  <c r="AB1893" i="1"/>
  <c r="AC1893" i="1"/>
  <c r="AD1893" i="1"/>
  <c r="AE1893" i="1"/>
  <c r="O1893" i="1"/>
  <c r="P1893" i="1"/>
  <c r="AA1885" i="1"/>
  <c r="B1885" i="1" s="1"/>
  <c r="C1885" i="1" s="1"/>
  <c r="AB1885" i="1"/>
  <c r="AC1885" i="1"/>
  <c r="AE1885" i="1"/>
  <c r="AD1885" i="1"/>
  <c r="O1885" i="1"/>
  <c r="P1885" i="1"/>
  <c r="AE1877" i="1"/>
  <c r="AA1877" i="1"/>
  <c r="B1877" i="1" s="1"/>
  <c r="AB1877" i="1"/>
  <c r="O1877" i="1"/>
  <c r="AC1877" i="1" s="1"/>
  <c r="P1877" i="1"/>
  <c r="AD1877" i="1" s="1"/>
  <c r="AC1869" i="1"/>
  <c r="AA1869" i="1"/>
  <c r="AB1869" i="1"/>
  <c r="AD1869" i="1"/>
  <c r="AE1869" i="1"/>
  <c r="O1869" i="1"/>
  <c r="P1869" i="1"/>
  <c r="AA1861" i="1"/>
  <c r="B1861" i="1" s="1"/>
  <c r="AB1861" i="1"/>
  <c r="AE1861" i="1"/>
  <c r="O1861" i="1"/>
  <c r="AC1861" i="1" s="1"/>
  <c r="P1861" i="1"/>
  <c r="AD1861" i="1" s="1"/>
  <c r="AE1853" i="1"/>
  <c r="AD1853" i="1"/>
  <c r="AA1853" i="1"/>
  <c r="AB1853" i="1"/>
  <c r="AC1853" i="1"/>
  <c r="O1853" i="1"/>
  <c r="P1853" i="1"/>
  <c r="AB1845" i="1"/>
  <c r="AD1845" i="1"/>
  <c r="AE1845" i="1"/>
  <c r="AA1845" i="1"/>
  <c r="AC1845" i="1"/>
  <c r="O1845" i="1"/>
  <c r="P1845" i="1"/>
  <c r="AA1837" i="1"/>
  <c r="B1837" i="1" s="1"/>
  <c r="AB1837" i="1"/>
  <c r="AE1837" i="1"/>
  <c r="O1837" i="1"/>
  <c r="AC1837" i="1" s="1"/>
  <c r="P1837" i="1"/>
  <c r="AD1837" i="1" s="1"/>
  <c r="AC1829" i="1"/>
  <c r="AD1829" i="1"/>
  <c r="AE1829" i="1"/>
  <c r="AA1829" i="1"/>
  <c r="B1829" i="1" s="1"/>
  <c r="AB1829" i="1"/>
  <c r="O1829" i="1"/>
  <c r="P1829" i="1"/>
  <c r="AA1821" i="1"/>
  <c r="AB1821" i="1"/>
  <c r="AC1821" i="1"/>
  <c r="AD1821" i="1"/>
  <c r="AE1821" i="1"/>
  <c r="O1821" i="1"/>
  <c r="P1821" i="1"/>
  <c r="AA1813" i="1"/>
  <c r="AB1813" i="1"/>
  <c r="AC1813" i="1"/>
  <c r="AD1813" i="1"/>
  <c r="AE1813" i="1"/>
  <c r="O1813" i="1"/>
  <c r="P1813" i="1"/>
  <c r="AA1805" i="1"/>
  <c r="AB1805" i="1"/>
  <c r="AC1805" i="1"/>
  <c r="AD1805" i="1"/>
  <c r="AE1805" i="1"/>
  <c r="O1805" i="1"/>
  <c r="P1805" i="1"/>
  <c r="AA1797" i="1"/>
  <c r="B1797" i="1" s="1"/>
  <c r="AD1797" i="1"/>
  <c r="AE1797" i="1"/>
  <c r="O1797" i="1"/>
  <c r="AB1797" i="1" s="1"/>
  <c r="P1797" i="1"/>
  <c r="AC1797" i="1" s="1"/>
  <c r="AA1789" i="1"/>
  <c r="AB1789" i="1"/>
  <c r="AC1789" i="1"/>
  <c r="AD1789" i="1"/>
  <c r="AE1789" i="1"/>
  <c r="O1789" i="1"/>
  <c r="P1789" i="1"/>
  <c r="AA1781" i="1"/>
  <c r="AB1781" i="1"/>
  <c r="AC1781" i="1"/>
  <c r="AD1781" i="1"/>
  <c r="AE1781" i="1"/>
  <c r="O1781" i="1"/>
  <c r="P1781" i="1"/>
  <c r="AA1773" i="1"/>
  <c r="AB1773" i="1"/>
  <c r="AC1773" i="1"/>
  <c r="AD1773" i="1"/>
  <c r="AE1773" i="1"/>
  <c r="O1773" i="1"/>
  <c r="P1773" i="1"/>
  <c r="AA1765" i="1"/>
  <c r="AB1765" i="1"/>
  <c r="AC1765" i="1"/>
  <c r="AD1765" i="1"/>
  <c r="AE1765" i="1"/>
  <c r="O1765" i="1"/>
  <c r="P1765" i="1"/>
  <c r="AC1757" i="1"/>
  <c r="AD1757" i="1"/>
  <c r="AE1757" i="1"/>
  <c r="AA1757" i="1"/>
  <c r="AB1757" i="1"/>
  <c r="P1757" i="1"/>
  <c r="O1757" i="1"/>
  <c r="AE1749" i="1"/>
  <c r="AA1749" i="1"/>
  <c r="AD1749" i="1"/>
  <c r="O1749" i="1"/>
  <c r="AB1749" i="1" s="1"/>
  <c r="P1749" i="1"/>
  <c r="AC1749" i="1" s="1"/>
  <c r="AA1741" i="1"/>
  <c r="AB1741" i="1"/>
  <c r="AC1741" i="1"/>
  <c r="AD1741" i="1"/>
  <c r="AE1741" i="1"/>
  <c r="O1741" i="1"/>
  <c r="P1741" i="1"/>
  <c r="AA1733" i="1"/>
  <c r="AB1733" i="1"/>
  <c r="AC1733" i="1"/>
  <c r="AD1733" i="1"/>
  <c r="AE1733" i="1"/>
  <c r="O1733" i="1"/>
  <c r="P1733" i="1"/>
  <c r="AA1725" i="1"/>
  <c r="B1725" i="1" s="1"/>
  <c r="AD1725" i="1"/>
  <c r="AE1725" i="1"/>
  <c r="O1725" i="1"/>
  <c r="AB1725" i="1" s="1"/>
  <c r="P1725" i="1"/>
  <c r="AC1725" i="1" s="1"/>
  <c r="AD1717" i="1"/>
  <c r="AC1717" i="1"/>
  <c r="AE1717" i="1"/>
  <c r="AA1717" i="1"/>
  <c r="AB1717" i="1"/>
  <c r="O1717" i="1"/>
  <c r="P1717" i="1"/>
  <c r="AA1709" i="1"/>
  <c r="AB1709" i="1"/>
  <c r="AC1709" i="1"/>
  <c r="AD1709" i="1"/>
  <c r="AE1709" i="1"/>
  <c r="O1709" i="1"/>
  <c r="P1709" i="1"/>
  <c r="AA1701" i="1"/>
  <c r="B1701" i="1" s="1"/>
  <c r="AB1701" i="1"/>
  <c r="AC1701" i="1"/>
  <c r="AD1701" i="1"/>
  <c r="AE1701" i="1"/>
  <c r="O1701" i="1"/>
  <c r="P1701" i="1"/>
  <c r="AE1693" i="1"/>
  <c r="AA1693" i="1"/>
  <c r="AB1693" i="1"/>
  <c r="AC1693" i="1"/>
  <c r="AD1693" i="1"/>
  <c r="P1693" i="1"/>
  <c r="O1693" i="1"/>
  <c r="AC1685" i="1"/>
  <c r="AD1685" i="1"/>
  <c r="AE1685" i="1"/>
  <c r="AA1685" i="1"/>
  <c r="B1685" i="1" s="1"/>
  <c r="AB1685" i="1"/>
  <c r="O1685" i="1"/>
  <c r="P1685" i="1"/>
  <c r="AA1678" i="1"/>
  <c r="AB1678" i="1"/>
  <c r="AC1678" i="1"/>
  <c r="AD1678" i="1"/>
  <c r="AE1678" i="1"/>
  <c r="O1678" i="1"/>
  <c r="P1678" i="1"/>
  <c r="AA1672" i="1"/>
  <c r="B1672" i="1" s="1"/>
  <c r="AB1672" i="1"/>
  <c r="AE1672" i="1"/>
  <c r="O1672" i="1"/>
  <c r="AC1672" i="1" s="1"/>
  <c r="P1672" i="1"/>
  <c r="AD1672" i="1" s="1"/>
  <c r="AA1664" i="1"/>
  <c r="AB1664" i="1"/>
  <c r="AC1664" i="1"/>
  <c r="AD1664" i="1"/>
  <c r="AE1664" i="1"/>
  <c r="O1664" i="1"/>
  <c r="P1664" i="1"/>
  <c r="AA1656" i="1"/>
  <c r="B1656" i="1" s="1"/>
  <c r="AB1656" i="1"/>
  <c r="AC1656" i="1"/>
  <c r="AD1656" i="1"/>
  <c r="AE1656" i="1"/>
  <c r="O1656" i="1"/>
  <c r="P1656" i="1"/>
  <c r="AA1648" i="1"/>
  <c r="AB1648" i="1"/>
  <c r="AC1648" i="1"/>
  <c r="AD1648" i="1"/>
  <c r="AE1648" i="1"/>
  <c r="O1648" i="1"/>
  <c r="P1648" i="1"/>
  <c r="AA1640" i="1"/>
  <c r="AB1640" i="1"/>
  <c r="AC1640" i="1"/>
  <c r="AD1640" i="1"/>
  <c r="AE1640" i="1"/>
  <c r="O1640" i="1"/>
  <c r="P1640" i="1"/>
  <c r="AA1632" i="1"/>
  <c r="AB1632" i="1"/>
  <c r="AC1632" i="1"/>
  <c r="AD1632" i="1"/>
  <c r="AE1632" i="1"/>
  <c r="P1632" i="1"/>
  <c r="O1632" i="1"/>
  <c r="AD1624" i="1"/>
  <c r="AE1624" i="1"/>
  <c r="AC1624" i="1"/>
  <c r="O1624" i="1"/>
  <c r="AA1624" i="1" s="1"/>
  <c r="B1624" i="1" s="1"/>
  <c r="C1624" i="1" s="1"/>
  <c r="P1624" i="1"/>
  <c r="AB1624" i="1" s="1"/>
  <c r="AA1616" i="1"/>
  <c r="AB1616" i="1"/>
  <c r="AC1616" i="1"/>
  <c r="AD1616" i="1"/>
  <c r="AE1616" i="1"/>
  <c r="O1616" i="1"/>
  <c r="P1616" i="1"/>
  <c r="AA1608" i="1"/>
  <c r="B1608" i="1" s="1"/>
  <c r="AB1608" i="1"/>
  <c r="AC1608" i="1"/>
  <c r="AD1608" i="1"/>
  <c r="AE1608" i="1"/>
  <c r="P1608" i="1"/>
  <c r="O1608" i="1"/>
  <c r="AB1600" i="1"/>
  <c r="AE1600" i="1"/>
  <c r="AA1600" i="1"/>
  <c r="O1600" i="1"/>
  <c r="AC1600" i="1" s="1"/>
  <c r="P1600" i="1"/>
  <c r="AD1600" i="1" s="1"/>
  <c r="AA1592" i="1"/>
  <c r="B1592" i="1" s="1"/>
  <c r="C1592" i="1" s="1"/>
  <c r="AD1592" i="1"/>
  <c r="AE1592" i="1"/>
  <c r="P1592" i="1"/>
  <c r="AC1592" i="1" s="1"/>
  <c r="O1592" i="1"/>
  <c r="AB1592" i="1" s="1"/>
  <c r="AA1584" i="1"/>
  <c r="AB1584" i="1"/>
  <c r="AC1584" i="1"/>
  <c r="AD1584" i="1"/>
  <c r="AE1584" i="1"/>
  <c r="O1584" i="1"/>
  <c r="P1584" i="1"/>
  <c r="AC1576" i="1"/>
  <c r="AD1576" i="1"/>
  <c r="AE1576" i="1"/>
  <c r="AA1576" i="1"/>
  <c r="AB1576" i="1"/>
  <c r="P1576" i="1"/>
  <c r="O1576" i="1"/>
  <c r="AE1568" i="1"/>
  <c r="AA1568" i="1"/>
  <c r="AB1568" i="1"/>
  <c r="AC1568" i="1"/>
  <c r="AD1568" i="1"/>
  <c r="O1568" i="1"/>
  <c r="P1568" i="1"/>
  <c r="AA1560" i="1"/>
  <c r="B1560" i="1" s="1"/>
  <c r="C1560" i="1" s="1"/>
  <c r="AD1560" i="1"/>
  <c r="AE1560" i="1"/>
  <c r="P1560" i="1"/>
  <c r="AC1560" i="1" s="1"/>
  <c r="O1560" i="1"/>
  <c r="AB1560" i="1" s="1"/>
  <c r="AA1552" i="1"/>
  <c r="B1552" i="1" s="1"/>
  <c r="C1552" i="1" s="1"/>
  <c r="AD1552" i="1"/>
  <c r="AE1552" i="1"/>
  <c r="P1552" i="1"/>
  <c r="AC1552" i="1" s="1"/>
  <c r="O1552" i="1"/>
  <c r="AB1552" i="1" s="1"/>
  <c r="AA1544" i="1"/>
  <c r="AB1544" i="1"/>
  <c r="AC1544" i="1"/>
  <c r="AD1544" i="1"/>
  <c r="AE1544" i="1"/>
  <c r="P1544" i="1"/>
  <c r="O1544" i="1"/>
  <c r="AA1536" i="1"/>
  <c r="AD1536" i="1"/>
  <c r="AE1536" i="1"/>
  <c r="O1536" i="1"/>
  <c r="AB1536" i="1" s="1"/>
  <c r="P1536" i="1"/>
  <c r="AC1536" i="1" s="1"/>
  <c r="AA1528" i="1"/>
  <c r="B1528" i="1" s="1"/>
  <c r="C1528" i="1" s="1"/>
  <c r="AB1528" i="1"/>
  <c r="AC1528" i="1"/>
  <c r="AD1528" i="1"/>
  <c r="AE1528" i="1"/>
  <c r="P1528" i="1"/>
  <c r="O1528" i="1"/>
  <c r="AA1520" i="1"/>
  <c r="AB1520" i="1"/>
  <c r="AC1520" i="1"/>
  <c r="AD1520" i="1"/>
  <c r="AE1520" i="1"/>
  <c r="O1520" i="1"/>
  <c r="P1520" i="1"/>
  <c r="AA1512" i="1"/>
  <c r="AB1512" i="1"/>
  <c r="AC1512" i="1"/>
  <c r="AD1512" i="1"/>
  <c r="AE1512" i="1"/>
  <c r="O1512" i="1"/>
  <c r="P1512" i="1"/>
  <c r="AD1504" i="1"/>
  <c r="AC1504" i="1"/>
  <c r="AE1504" i="1"/>
  <c r="AA1504" i="1"/>
  <c r="AB1504" i="1"/>
  <c r="O1504" i="1"/>
  <c r="P1504" i="1"/>
  <c r="AB1496" i="1"/>
  <c r="AE1496" i="1"/>
  <c r="AA1496" i="1"/>
  <c r="AC1496" i="1"/>
  <c r="AD1496" i="1"/>
  <c r="O1496" i="1"/>
  <c r="P1496" i="1"/>
  <c r="AC1488" i="1"/>
  <c r="AA1488" i="1"/>
  <c r="AB1488" i="1"/>
  <c r="AD1488" i="1"/>
  <c r="AE1488" i="1"/>
  <c r="O1488" i="1"/>
  <c r="P1488" i="1"/>
  <c r="AE1480" i="1"/>
  <c r="AA1480" i="1"/>
  <c r="AB1480" i="1"/>
  <c r="O1480" i="1"/>
  <c r="AC1480" i="1" s="1"/>
  <c r="P1480" i="1"/>
  <c r="AD1480" i="1" s="1"/>
  <c r="AC1472" i="1"/>
  <c r="AD1472" i="1"/>
  <c r="AE1472" i="1"/>
  <c r="AA1472" i="1"/>
  <c r="AB1472" i="1"/>
  <c r="O1472" i="1"/>
  <c r="P1472" i="1"/>
  <c r="AB1464" i="1"/>
  <c r="AC1464" i="1"/>
  <c r="AD1464" i="1"/>
  <c r="AE1464" i="1"/>
  <c r="AA1464" i="1"/>
  <c r="O1464" i="1"/>
  <c r="P1464" i="1"/>
  <c r="AD1456" i="1"/>
  <c r="AE1456" i="1"/>
  <c r="AA1456" i="1"/>
  <c r="AB1456" i="1"/>
  <c r="AC1456" i="1"/>
  <c r="O1456" i="1"/>
  <c r="P1456" i="1"/>
  <c r="AC1448" i="1"/>
  <c r="AD1448" i="1"/>
  <c r="AE1448" i="1"/>
  <c r="AA1448" i="1"/>
  <c r="AB1448" i="1"/>
  <c r="O1448" i="1"/>
  <c r="P1448" i="1"/>
  <c r="AA1440" i="1"/>
  <c r="AE1440" i="1"/>
  <c r="AC1440" i="1"/>
  <c r="AD1440" i="1"/>
  <c r="AB1440" i="1"/>
  <c r="O1440" i="1"/>
  <c r="P1440" i="1"/>
  <c r="AB1432" i="1"/>
  <c r="AC1432" i="1"/>
  <c r="AD1432" i="1"/>
  <c r="AE1432" i="1"/>
  <c r="AA1432" i="1"/>
  <c r="O1432" i="1"/>
  <c r="P1432" i="1"/>
  <c r="AB1424" i="1"/>
  <c r="AC1424" i="1"/>
  <c r="AD1424" i="1"/>
  <c r="AE1424" i="1"/>
  <c r="AA1424" i="1"/>
  <c r="O1424" i="1"/>
  <c r="P1424" i="1"/>
  <c r="AA1416" i="1"/>
  <c r="AB1416" i="1"/>
  <c r="AC1416" i="1"/>
  <c r="AD1416" i="1"/>
  <c r="AE1416" i="1"/>
  <c r="O1416" i="1"/>
  <c r="P1416" i="1"/>
  <c r="AA1408" i="1"/>
  <c r="AB1408" i="1"/>
  <c r="AC1408" i="1"/>
  <c r="AD1408" i="1"/>
  <c r="AE1408" i="1"/>
  <c r="O1408" i="1"/>
  <c r="P1408" i="1"/>
  <c r="AE1400" i="1"/>
  <c r="AA1400" i="1"/>
  <c r="B1400" i="1" s="1"/>
  <c r="AB1400" i="1"/>
  <c r="AC1400" i="1"/>
  <c r="AD1400" i="1"/>
  <c r="O1400" i="1"/>
  <c r="P1400" i="1"/>
  <c r="AA1392" i="1"/>
  <c r="AB1392" i="1"/>
  <c r="AC1392" i="1"/>
  <c r="AD1392" i="1"/>
  <c r="AE1392" i="1"/>
  <c r="O1392" i="1"/>
  <c r="P1392" i="1"/>
  <c r="AE1384" i="1"/>
  <c r="AA1384" i="1"/>
  <c r="AB1384" i="1"/>
  <c r="AC1384" i="1"/>
  <c r="AD1384" i="1"/>
  <c r="O1384" i="1"/>
  <c r="P1384" i="1"/>
  <c r="AB1376" i="1"/>
  <c r="AE1376" i="1"/>
  <c r="AA1376" i="1"/>
  <c r="AC1376" i="1"/>
  <c r="AD1376" i="1"/>
  <c r="O1376" i="1"/>
  <c r="P1376" i="1"/>
  <c r="AA1368" i="1"/>
  <c r="AB1368" i="1"/>
  <c r="AC1368" i="1"/>
  <c r="O1368" i="1"/>
  <c r="AD1368" i="1" s="1"/>
  <c r="P1368" i="1"/>
  <c r="AE1368" i="1" s="1"/>
  <c r="AD1360" i="1"/>
  <c r="AE1360" i="1"/>
  <c r="AC1360" i="1"/>
  <c r="AA1360" i="1"/>
  <c r="B1360" i="1" s="1"/>
  <c r="C1360" i="1" s="1"/>
  <c r="AB1360" i="1"/>
  <c r="P1360" i="1"/>
  <c r="O1360" i="1"/>
  <c r="AE1352" i="1"/>
  <c r="AA1352" i="1"/>
  <c r="B1352" i="1" s="1"/>
  <c r="AC1352" i="1"/>
  <c r="AD1352" i="1"/>
  <c r="AB1352" i="1"/>
  <c r="O1352" i="1"/>
  <c r="P1352" i="1"/>
  <c r="AB1344" i="1"/>
  <c r="AE1344" i="1"/>
  <c r="AD1344" i="1"/>
  <c r="AA1344" i="1"/>
  <c r="AC1344" i="1"/>
  <c r="P1344" i="1"/>
  <c r="O1344" i="1"/>
  <c r="AA1336" i="1"/>
  <c r="AB1336" i="1"/>
  <c r="AC1336" i="1"/>
  <c r="AD1336" i="1"/>
  <c r="AE1336" i="1"/>
  <c r="O1336" i="1"/>
  <c r="P1336" i="1"/>
  <c r="AA1328" i="1"/>
  <c r="B1328" i="1" s="1"/>
  <c r="AB1328" i="1"/>
  <c r="AC1328" i="1"/>
  <c r="AD1328" i="1"/>
  <c r="AE1328" i="1"/>
  <c r="P1328" i="1"/>
  <c r="O1328" i="1"/>
  <c r="AC1320" i="1"/>
  <c r="AD1320" i="1"/>
  <c r="AA1320" i="1"/>
  <c r="B1320" i="1" s="1"/>
  <c r="AB1320" i="1"/>
  <c r="AE1320" i="1"/>
  <c r="O1320" i="1"/>
  <c r="P1320" i="1"/>
  <c r="AD1312" i="1"/>
  <c r="AE1312" i="1"/>
  <c r="AA1312" i="1"/>
  <c r="AB1312" i="1"/>
  <c r="AC1312" i="1"/>
  <c r="P1312" i="1"/>
  <c r="O1312" i="1"/>
  <c r="AA1304" i="1"/>
  <c r="AC1304" i="1"/>
  <c r="AD1304" i="1"/>
  <c r="AE1304" i="1"/>
  <c r="AB1304" i="1"/>
  <c r="O1304" i="1"/>
  <c r="P1304" i="1"/>
  <c r="AB1296" i="1"/>
  <c r="AC1296" i="1"/>
  <c r="AE1296" i="1"/>
  <c r="AA1296" i="1"/>
  <c r="AD1296" i="1"/>
  <c r="P1296" i="1"/>
  <c r="O1296" i="1"/>
  <c r="AA1288" i="1"/>
  <c r="B1288" i="1" s="1"/>
  <c r="AB1288" i="1"/>
  <c r="AC1288" i="1"/>
  <c r="AD1288" i="1"/>
  <c r="AE1288" i="1"/>
  <c r="O1288" i="1"/>
  <c r="P1288" i="1"/>
  <c r="AA1280" i="1"/>
  <c r="AB1280" i="1"/>
  <c r="AC1280" i="1"/>
  <c r="AD1280" i="1"/>
  <c r="AE1280" i="1"/>
  <c r="P1280" i="1"/>
  <c r="O1280" i="1"/>
  <c r="AE1272" i="1"/>
  <c r="AA1272" i="1"/>
  <c r="AB1272" i="1"/>
  <c r="AC1272" i="1"/>
  <c r="AD1272" i="1"/>
  <c r="O1272" i="1"/>
  <c r="P1272" i="1"/>
  <c r="AA1264" i="1"/>
  <c r="AB1264" i="1"/>
  <c r="AC1264" i="1"/>
  <c r="AD1264" i="1"/>
  <c r="AE1264" i="1"/>
  <c r="P1264" i="1"/>
  <c r="O1264" i="1"/>
  <c r="AA1256" i="1"/>
  <c r="B1256" i="1" s="1"/>
  <c r="AB1256" i="1"/>
  <c r="AC1256" i="1"/>
  <c r="AD1256" i="1"/>
  <c r="AE1256" i="1"/>
  <c r="O1256" i="1"/>
  <c r="P1256" i="1"/>
  <c r="AA1248" i="1"/>
  <c r="AB1248" i="1"/>
  <c r="AC1248" i="1"/>
  <c r="AD1248" i="1"/>
  <c r="AE1248" i="1"/>
  <c r="P1248" i="1"/>
  <c r="O1248" i="1"/>
  <c r="AC1240" i="1"/>
  <c r="AA1240" i="1"/>
  <c r="AB1240" i="1"/>
  <c r="AD1240" i="1"/>
  <c r="AE1240" i="1"/>
  <c r="O1240" i="1"/>
  <c r="P1240" i="1"/>
  <c r="AD1232" i="1"/>
  <c r="AA1232" i="1"/>
  <c r="AB1232" i="1"/>
  <c r="AC1232" i="1"/>
  <c r="AE1232" i="1"/>
  <c r="P1232" i="1"/>
  <c r="O1232" i="1"/>
  <c r="AB1224" i="1"/>
  <c r="AE1224" i="1"/>
  <c r="AC1224" i="1"/>
  <c r="AD1224" i="1"/>
  <c r="AA1224" i="1"/>
  <c r="B1224" i="1" s="1"/>
  <c r="O1224" i="1"/>
  <c r="P1224" i="1"/>
  <c r="AE1216" i="1"/>
  <c r="AA1216" i="1"/>
  <c r="AB1216" i="1"/>
  <c r="AC1216" i="1"/>
  <c r="AD1216" i="1"/>
  <c r="P1216" i="1"/>
  <c r="O1216" i="1"/>
  <c r="AA1208" i="1"/>
  <c r="AB1208" i="1"/>
  <c r="AC1208" i="1"/>
  <c r="AD1208" i="1"/>
  <c r="AE1208" i="1"/>
  <c r="O1208" i="1"/>
  <c r="P1208" i="1"/>
  <c r="AB1200" i="1"/>
  <c r="AC1200" i="1"/>
  <c r="AA1200" i="1"/>
  <c r="AD1200" i="1"/>
  <c r="AE1200" i="1"/>
  <c r="P1200" i="1"/>
  <c r="O1200" i="1"/>
  <c r="AC1192" i="1"/>
  <c r="AD1192" i="1"/>
  <c r="AA1192" i="1"/>
  <c r="B1192" i="1" s="1"/>
  <c r="AB1192" i="1"/>
  <c r="AE1192" i="1"/>
  <c r="O1192" i="1"/>
  <c r="P1192" i="1"/>
  <c r="AA1184" i="1"/>
  <c r="AB1184" i="1"/>
  <c r="AE1184" i="1"/>
  <c r="P1184" i="1"/>
  <c r="AD1184" i="1" s="1"/>
  <c r="O1184" i="1"/>
  <c r="AC1184" i="1" s="1"/>
  <c r="AB1176" i="1"/>
  <c r="AC1176" i="1"/>
  <c r="AD1176" i="1"/>
  <c r="AE1176" i="1"/>
  <c r="AA1176" i="1"/>
  <c r="O1176" i="1"/>
  <c r="P1176" i="1"/>
  <c r="AB1168" i="1"/>
  <c r="AD1168" i="1"/>
  <c r="AA1168" i="1"/>
  <c r="AC1168" i="1"/>
  <c r="AE1168" i="1"/>
  <c r="P1168" i="1"/>
  <c r="O1168" i="1"/>
  <c r="AB1160" i="1"/>
  <c r="AA1160" i="1"/>
  <c r="B1160" i="1" s="1"/>
  <c r="AE1160" i="1"/>
  <c r="O1160" i="1"/>
  <c r="AC1160" i="1" s="1"/>
  <c r="P1160" i="1"/>
  <c r="AD1160" i="1" s="1"/>
  <c r="AB1152" i="1"/>
  <c r="AC1152" i="1"/>
  <c r="AD1152" i="1"/>
  <c r="AA1152" i="1"/>
  <c r="AE1152" i="1"/>
  <c r="O1152" i="1"/>
  <c r="P1152" i="1"/>
  <c r="AA1144" i="1"/>
  <c r="B1144" i="1" s="1"/>
  <c r="AB1144" i="1"/>
  <c r="AE1144" i="1"/>
  <c r="O1144" i="1"/>
  <c r="AC1144" i="1" s="1"/>
  <c r="P1144" i="1"/>
  <c r="AD1144" i="1" s="1"/>
  <c r="AA1136" i="1"/>
  <c r="AB1136" i="1"/>
  <c r="AC1136" i="1"/>
  <c r="AD1136" i="1"/>
  <c r="AE1136" i="1"/>
  <c r="P1136" i="1"/>
  <c r="O1136" i="1"/>
  <c r="AA1128" i="1"/>
  <c r="B1128" i="1" s="1"/>
  <c r="AB1128" i="1"/>
  <c r="AC1128" i="1"/>
  <c r="AD1128" i="1"/>
  <c r="AE1128" i="1"/>
  <c r="P1128" i="1"/>
  <c r="O1128" i="1"/>
  <c r="AA1120" i="1"/>
  <c r="AB1120" i="1"/>
  <c r="AC1120" i="1"/>
  <c r="AD1120" i="1"/>
  <c r="AE1120" i="1"/>
  <c r="P1120" i="1"/>
  <c r="O1120" i="1"/>
  <c r="AA1112" i="1"/>
  <c r="B1112" i="1" s="1"/>
  <c r="AB1112" i="1"/>
  <c r="AC1112" i="1"/>
  <c r="AD1112" i="1"/>
  <c r="AE1112" i="1"/>
  <c r="O1112" i="1"/>
  <c r="P1112" i="1"/>
  <c r="AE1104" i="1"/>
  <c r="AA1104" i="1"/>
  <c r="AB1104" i="1"/>
  <c r="AC1104" i="1"/>
  <c r="AD1104" i="1"/>
  <c r="P1104" i="1"/>
  <c r="O1104" i="1"/>
  <c r="AA1096" i="1"/>
  <c r="B1096" i="1" s="1"/>
  <c r="AB1096" i="1"/>
  <c r="AC1096" i="1"/>
  <c r="AD1096" i="1"/>
  <c r="AE1096" i="1"/>
  <c r="O1096" i="1"/>
  <c r="P1096" i="1"/>
  <c r="AC1088" i="1"/>
  <c r="AA1088" i="1"/>
  <c r="AB1088" i="1"/>
  <c r="AD1088" i="1"/>
  <c r="AE1088" i="1"/>
  <c r="P1088" i="1"/>
  <c r="O1088" i="1"/>
  <c r="AD1080" i="1"/>
  <c r="AA1080" i="1"/>
  <c r="B1080" i="1" s="1"/>
  <c r="AB1080" i="1"/>
  <c r="AC1080" i="1"/>
  <c r="AE1080" i="1"/>
  <c r="O1080" i="1"/>
  <c r="P1080" i="1"/>
  <c r="AE1072" i="1"/>
  <c r="AB1072" i="1"/>
  <c r="AA1072" i="1"/>
  <c r="P1072" i="1"/>
  <c r="AD1072" i="1" s="1"/>
  <c r="O1072" i="1"/>
  <c r="AC1072" i="1" s="1"/>
  <c r="AB1064" i="1"/>
  <c r="AD1064" i="1"/>
  <c r="AE1064" i="1"/>
  <c r="AA1064" i="1"/>
  <c r="AC1064" i="1"/>
  <c r="O1064" i="1"/>
  <c r="P1064" i="1"/>
  <c r="AA1056" i="1"/>
  <c r="AC1056" i="1"/>
  <c r="AB1056" i="1"/>
  <c r="AD1056" i="1"/>
  <c r="AE1056" i="1"/>
  <c r="P1056" i="1"/>
  <c r="O1056" i="1"/>
  <c r="AB1048" i="1"/>
  <c r="AA1048" i="1"/>
  <c r="B1048" i="1" s="1"/>
  <c r="AE1048" i="1"/>
  <c r="P1048" i="1"/>
  <c r="AD1048" i="1" s="1"/>
  <c r="O1048" i="1"/>
  <c r="AC1048" i="1" s="1"/>
  <c r="AA1040" i="1"/>
  <c r="B1040" i="1" s="1"/>
  <c r="AB1040" i="1"/>
  <c r="AC1040" i="1"/>
  <c r="AD1040" i="1"/>
  <c r="AE1040" i="1"/>
  <c r="P1040" i="1"/>
  <c r="O1040" i="1"/>
  <c r="AC1032" i="1"/>
  <c r="AD1032" i="1"/>
  <c r="AE1032" i="1"/>
  <c r="AA1032" i="1"/>
  <c r="B1032" i="1" s="1"/>
  <c r="C1032" i="1" s="1"/>
  <c r="AB1032" i="1"/>
  <c r="O1032" i="1"/>
  <c r="P1032" i="1"/>
  <c r="AE1024" i="1"/>
  <c r="AA1024" i="1"/>
  <c r="AB1024" i="1"/>
  <c r="AC1024" i="1"/>
  <c r="AD1024" i="1"/>
  <c r="P1024" i="1"/>
  <c r="O1024" i="1"/>
  <c r="AA1016" i="1"/>
  <c r="B1016" i="1" s="1"/>
  <c r="C1016" i="1" s="1"/>
  <c r="AB1016" i="1"/>
  <c r="AC1016" i="1"/>
  <c r="AD1016" i="1"/>
  <c r="AE1016" i="1"/>
  <c r="O1016" i="1"/>
  <c r="P1016" i="1"/>
  <c r="AA1008" i="1"/>
  <c r="B1008" i="1" s="1"/>
  <c r="C1008" i="1" s="1"/>
  <c r="AD1008" i="1"/>
  <c r="AE1008" i="1"/>
  <c r="P1008" i="1"/>
  <c r="AC1008" i="1" s="1"/>
  <c r="O1008" i="1"/>
  <c r="AB1008" i="1" s="1"/>
  <c r="AA1000" i="1"/>
  <c r="B1000" i="1" s="1"/>
  <c r="AD1000" i="1"/>
  <c r="AE1000" i="1"/>
  <c r="O1000" i="1"/>
  <c r="AB1000" i="1" s="1"/>
  <c r="P1000" i="1"/>
  <c r="AC1000" i="1" s="1"/>
  <c r="AA992" i="1"/>
  <c r="B992" i="1" s="1"/>
  <c r="C992" i="1" s="1"/>
  <c r="AD992" i="1"/>
  <c r="AE992" i="1"/>
  <c r="P992" i="1"/>
  <c r="AC992" i="1" s="1"/>
  <c r="O992" i="1"/>
  <c r="AB992" i="1" s="1"/>
  <c r="AA984" i="1"/>
  <c r="B984" i="1" s="1"/>
  <c r="AB984" i="1"/>
  <c r="AE984" i="1"/>
  <c r="O984" i="1"/>
  <c r="AC984" i="1" s="1"/>
  <c r="P984" i="1"/>
  <c r="AD984" i="1" s="1"/>
  <c r="AD976" i="1"/>
  <c r="AE976" i="1"/>
  <c r="AA976" i="1"/>
  <c r="AB976" i="1"/>
  <c r="AC976" i="1"/>
  <c r="P976" i="1"/>
  <c r="O976" i="1"/>
  <c r="AA968" i="1"/>
  <c r="B968" i="1" s="1"/>
  <c r="AB968" i="1"/>
  <c r="AC968" i="1"/>
  <c r="AD968" i="1"/>
  <c r="AE968" i="1"/>
  <c r="O968" i="1"/>
  <c r="P968" i="1"/>
  <c r="AE960" i="1"/>
  <c r="AA960" i="1"/>
  <c r="AB960" i="1"/>
  <c r="AC960" i="1"/>
  <c r="AD960" i="1"/>
  <c r="P960" i="1"/>
  <c r="O960" i="1"/>
  <c r="AE952" i="1"/>
  <c r="AB952" i="1"/>
  <c r="AD952" i="1"/>
  <c r="AA952" i="1"/>
  <c r="AC952" i="1"/>
  <c r="O952" i="1"/>
  <c r="P952" i="1"/>
  <c r="AE944" i="1"/>
  <c r="AA944" i="1"/>
  <c r="AB944" i="1"/>
  <c r="P944" i="1"/>
  <c r="AD944" i="1" s="1"/>
  <c r="O944" i="1"/>
  <c r="AC944" i="1" s="1"/>
  <c r="AE936" i="1"/>
  <c r="AA936" i="1"/>
  <c r="AB936" i="1"/>
  <c r="O936" i="1"/>
  <c r="AC936" i="1" s="1"/>
  <c r="P936" i="1"/>
  <c r="AD936" i="1" s="1"/>
  <c r="AA928" i="1"/>
  <c r="B928" i="1" s="1"/>
  <c r="AE928" i="1"/>
  <c r="AB928" i="1"/>
  <c r="P928" i="1"/>
  <c r="AD928" i="1" s="1"/>
  <c r="O928" i="1"/>
  <c r="AC928" i="1" s="1"/>
  <c r="AD920" i="1"/>
  <c r="AA920" i="1"/>
  <c r="AB920" i="1"/>
  <c r="AC920" i="1"/>
  <c r="AE920" i="1"/>
  <c r="P920" i="1"/>
  <c r="O920" i="1"/>
  <c r="AA912" i="1"/>
  <c r="B912" i="1" s="1"/>
  <c r="AC912" i="1"/>
  <c r="AD912" i="1"/>
  <c r="AE912" i="1"/>
  <c r="AB912" i="1"/>
  <c r="P912" i="1"/>
  <c r="O912" i="1"/>
  <c r="AC904" i="1"/>
  <c r="AD904" i="1"/>
  <c r="AA904" i="1"/>
  <c r="AB904" i="1"/>
  <c r="AE904" i="1"/>
  <c r="O904" i="1"/>
  <c r="P904" i="1"/>
  <c r="AE896" i="1"/>
  <c r="AA896" i="1"/>
  <c r="B896" i="1" s="1"/>
  <c r="AB896" i="1"/>
  <c r="AC896" i="1"/>
  <c r="AD896" i="1"/>
  <c r="P896" i="1"/>
  <c r="O896" i="1"/>
  <c r="AA888" i="1"/>
  <c r="B888" i="1" s="1"/>
  <c r="AB888" i="1"/>
  <c r="AC888" i="1"/>
  <c r="AD888" i="1"/>
  <c r="AE888" i="1"/>
  <c r="O888" i="1"/>
  <c r="P888" i="1"/>
  <c r="AA880" i="1"/>
  <c r="AB880" i="1"/>
  <c r="AC880" i="1"/>
  <c r="AE880" i="1"/>
  <c r="AD880" i="1"/>
  <c r="P880" i="1"/>
  <c r="O880" i="1"/>
  <c r="AB872" i="1"/>
  <c r="AC872" i="1"/>
  <c r="AD872" i="1"/>
  <c r="AA872" i="1"/>
  <c r="AE872" i="1"/>
  <c r="P872" i="1"/>
  <c r="O872" i="1"/>
  <c r="AA864" i="1"/>
  <c r="B864" i="1" s="1"/>
  <c r="AB864" i="1"/>
  <c r="AE864" i="1"/>
  <c r="P864" i="1"/>
  <c r="AD864" i="1" s="1"/>
  <c r="O864" i="1"/>
  <c r="AC864" i="1" s="1"/>
  <c r="AA856" i="1"/>
  <c r="B856" i="1" s="1"/>
  <c r="C856" i="1" s="1"/>
  <c r="AB856" i="1"/>
  <c r="AE856" i="1"/>
  <c r="P856" i="1"/>
  <c r="AD856" i="1" s="1"/>
  <c r="O856" i="1"/>
  <c r="AC856" i="1" s="1"/>
  <c r="AA848" i="1"/>
  <c r="B848" i="1" s="1"/>
  <c r="C848" i="1" s="1"/>
  <c r="AB848" i="1"/>
  <c r="AC848" i="1"/>
  <c r="P848" i="1"/>
  <c r="AE848" i="1" s="1"/>
  <c r="O848" i="1"/>
  <c r="AD848" i="1" s="1"/>
  <c r="AD840" i="1"/>
  <c r="AE840" i="1"/>
  <c r="AA840" i="1"/>
  <c r="AB840" i="1"/>
  <c r="AC840" i="1"/>
  <c r="P840" i="1"/>
  <c r="O840" i="1"/>
  <c r="AA832" i="1"/>
  <c r="B832" i="1" s="1"/>
  <c r="C832" i="1" s="1"/>
  <c r="AB832" i="1"/>
  <c r="AC832" i="1"/>
  <c r="AD832" i="1"/>
  <c r="AE832" i="1"/>
  <c r="P832" i="1"/>
  <c r="O832" i="1"/>
  <c r="AA824" i="1"/>
  <c r="B824" i="1" s="1"/>
  <c r="C824" i="1" s="1"/>
  <c r="AB824" i="1"/>
  <c r="AC824" i="1"/>
  <c r="P824" i="1"/>
  <c r="AE824" i="1" s="1"/>
  <c r="O824" i="1"/>
  <c r="AD824" i="1" s="1"/>
  <c r="AA816" i="1"/>
  <c r="AB816" i="1"/>
  <c r="AC816" i="1"/>
  <c r="AD816" i="1"/>
  <c r="AE816" i="1"/>
  <c r="P816" i="1"/>
  <c r="O816" i="1"/>
  <c r="AC808" i="1"/>
  <c r="AA808" i="1"/>
  <c r="AB808" i="1"/>
  <c r="AD808" i="1"/>
  <c r="AE808" i="1"/>
  <c r="P808" i="1"/>
  <c r="O808" i="1"/>
  <c r="AC800" i="1"/>
  <c r="AD800" i="1"/>
  <c r="AE800" i="1"/>
  <c r="AA800" i="1"/>
  <c r="B800" i="1" s="1"/>
  <c r="AB800" i="1"/>
  <c r="P800" i="1"/>
  <c r="O800" i="1"/>
  <c r="AA792" i="1"/>
  <c r="AC792" i="1"/>
  <c r="AB792" i="1"/>
  <c r="AD792" i="1"/>
  <c r="AE792" i="1"/>
  <c r="P792" i="1"/>
  <c r="O792" i="1"/>
  <c r="AA784" i="1"/>
  <c r="AB784" i="1"/>
  <c r="AC784" i="1"/>
  <c r="AD784" i="1"/>
  <c r="AE784" i="1"/>
  <c r="P784" i="1"/>
  <c r="O784" i="1"/>
  <c r="AB776" i="1"/>
  <c r="AC776" i="1"/>
  <c r="AD776" i="1"/>
  <c r="AA776" i="1"/>
  <c r="B776" i="1" s="1"/>
  <c r="AE776" i="1"/>
  <c r="O776" i="1"/>
  <c r="P776" i="1"/>
  <c r="AC768" i="1"/>
  <c r="AD768" i="1"/>
  <c r="AE768" i="1"/>
  <c r="AA768" i="1"/>
  <c r="AB768" i="1"/>
  <c r="P768" i="1"/>
  <c r="O768" i="1"/>
  <c r="AB760" i="1"/>
  <c r="AC760" i="1"/>
  <c r="AD760" i="1"/>
  <c r="AA760" i="1"/>
  <c r="B760" i="1" s="1"/>
  <c r="AE760" i="1"/>
  <c r="O760" i="1"/>
  <c r="P760" i="1"/>
  <c r="AE752" i="1"/>
  <c r="AA752" i="1"/>
  <c r="B752" i="1" s="1"/>
  <c r="AB752" i="1"/>
  <c r="AC752" i="1"/>
  <c r="AD752" i="1"/>
  <c r="P752" i="1"/>
  <c r="O752" i="1"/>
  <c r="AJ241" i="1"/>
  <c r="AK241" i="1" s="1"/>
  <c r="D241" i="1"/>
  <c r="AJ73" i="1"/>
  <c r="AK73" i="1" s="1"/>
  <c r="D73" i="1"/>
  <c r="D815" i="1"/>
  <c r="D734" i="1"/>
  <c r="O2" i="1"/>
  <c r="AE1972" i="1"/>
  <c r="AC1972" i="1"/>
  <c r="AD1972" i="1"/>
  <c r="O1972" i="1"/>
  <c r="AA1972" i="1" s="1"/>
  <c r="B1972" i="1" s="1"/>
  <c r="C1972" i="1" s="1"/>
  <c r="P1972" i="1"/>
  <c r="AB1972" i="1" s="1"/>
  <c r="AC1964" i="1"/>
  <c r="AA1964" i="1"/>
  <c r="B1964" i="1" s="1"/>
  <c r="C1964" i="1" s="1"/>
  <c r="AB1964" i="1"/>
  <c r="AD1964" i="1"/>
  <c r="AE1964" i="1"/>
  <c r="O1964" i="1"/>
  <c r="P1964" i="1"/>
  <c r="AA1956" i="1"/>
  <c r="AB1956" i="1"/>
  <c r="AC1956" i="1"/>
  <c r="AD1956" i="1"/>
  <c r="AE1956" i="1"/>
  <c r="O1956" i="1"/>
  <c r="P1956" i="1"/>
  <c r="AA1948" i="1"/>
  <c r="B1948" i="1" s="1"/>
  <c r="AC1948" i="1"/>
  <c r="AB1948" i="1"/>
  <c r="AD1948" i="1"/>
  <c r="AE1948" i="1"/>
  <c r="O1948" i="1"/>
  <c r="P1948" i="1"/>
  <c r="AD1940" i="1"/>
  <c r="AA1940" i="1"/>
  <c r="B1940" i="1" s="1"/>
  <c r="C1940" i="1" s="1"/>
  <c r="AB1940" i="1"/>
  <c r="AC1940" i="1"/>
  <c r="AE1940" i="1"/>
  <c r="O1940" i="1"/>
  <c r="P1940" i="1"/>
  <c r="AD1932" i="1"/>
  <c r="AC1932" i="1"/>
  <c r="AE1932" i="1"/>
  <c r="AA1932" i="1"/>
  <c r="B1932" i="1" s="1"/>
  <c r="C1932" i="1" s="1"/>
  <c r="AB1932" i="1"/>
  <c r="O1932" i="1"/>
  <c r="P1932" i="1"/>
  <c r="AA1924" i="1"/>
  <c r="B1924" i="1" s="1"/>
  <c r="AB1924" i="1"/>
  <c r="AE1924" i="1"/>
  <c r="O1924" i="1"/>
  <c r="AC1924" i="1" s="1"/>
  <c r="P1924" i="1"/>
  <c r="AD1924" i="1" s="1"/>
  <c r="AA1916" i="1"/>
  <c r="B1916" i="1" s="1"/>
  <c r="C1916" i="1" s="1"/>
  <c r="AB1916" i="1"/>
  <c r="AC1916" i="1"/>
  <c r="AD1916" i="1"/>
  <c r="AE1916" i="1"/>
  <c r="O1916" i="1"/>
  <c r="P1916" i="1"/>
  <c r="AD1908" i="1"/>
  <c r="AE1908" i="1"/>
  <c r="AA1908" i="1"/>
  <c r="B1908" i="1" s="1"/>
  <c r="O1908" i="1"/>
  <c r="AB1908" i="1" s="1"/>
  <c r="P1908" i="1"/>
  <c r="AC1908" i="1" s="1"/>
  <c r="AB1900" i="1"/>
  <c r="AC1900" i="1"/>
  <c r="AD1900" i="1"/>
  <c r="AE1900" i="1"/>
  <c r="AA1900" i="1"/>
  <c r="B1900" i="1" s="1"/>
  <c r="C1900" i="1" s="1"/>
  <c r="O1900" i="1"/>
  <c r="P1900" i="1"/>
  <c r="AA1892" i="1"/>
  <c r="B1892" i="1" s="1"/>
  <c r="AD1892" i="1"/>
  <c r="AE1892" i="1"/>
  <c r="AB1892" i="1"/>
  <c r="AC1892" i="1"/>
  <c r="O1892" i="1"/>
  <c r="P1892" i="1"/>
  <c r="AC1884" i="1"/>
  <c r="AA1884" i="1"/>
  <c r="B1884" i="1" s="1"/>
  <c r="C1884" i="1" s="1"/>
  <c r="AB1884" i="1"/>
  <c r="AD1884" i="1"/>
  <c r="AE1884" i="1"/>
  <c r="O1884" i="1"/>
  <c r="P1884" i="1"/>
  <c r="AA1876" i="1"/>
  <c r="AB1876" i="1"/>
  <c r="AC1876" i="1"/>
  <c r="AD1876" i="1"/>
  <c r="AE1876" i="1"/>
  <c r="O1876" i="1"/>
  <c r="P1876" i="1"/>
  <c r="AA1868" i="1"/>
  <c r="B1868" i="1" s="1"/>
  <c r="C1868" i="1" s="1"/>
  <c r="AB1868" i="1"/>
  <c r="AC1868" i="1"/>
  <c r="AD1868" i="1"/>
  <c r="AE1868" i="1"/>
  <c r="O1868" i="1"/>
  <c r="P1868" i="1"/>
  <c r="AB1860" i="1"/>
  <c r="AC1860" i="1"/>
  <c r="AD1860" i="1"/>
  <c r="AE1860" i="1"/>
  <c r="AA1860" i="1"/>
  <c r="B1860" i="1" s="1"/>
  <c r="O1860" i="1"/>
  <c r="P1860" i="1"/>
  <c r="AB1852" i="1"/>
  <c r="AC1852" i="1"/>
  <c r="AD1852" i="1"/>
  <c r="AE1852" i="1"/>
  <c r="AA1852" i="1"/>
  <c r="O1852" i="1"/>
  <c r="P1852" i="1"/>
  <c r="AC1844" i="1"/>
  <c r="AD1844" i="1"/>
  <c r="AE1844" i="1"/>
  <c r="AA1844" i="1"/>
  <c r="AB1844" i="1"/>
  <c r="O1844" i="1"/>
  <c r="P1844" i="1"/>
  <c r="AA1836" i="1"/>
  <c r="AC1836" i="1"/>
  <c r="AD1836" i="1"/>
  <c r="AB1836" i="1"/>
  <c r="AE1836" i="1"/>
  <c r="O1836" i="1"/>
  <c r="P1836" i="1"/>
  <c r="AA1828" i="1"/>
  <c r="B1828" i="1" s="1"/>
  <c r="C1828" i="1" s="1"/>
  <c r="AC1828" i="1"/>
  <c r="AE1828" i="1"/>
  <c r="AB1828" i="1"/>
  <c r="AD1828" i="1"/>
  <c r="O1828" i="1"/>
  <c r="P1828" i="1"/>
  <c r="AA1820" i="1"/>
  <c r="AB1820" i="1"/>
  <c r="AC1820" i="1"/>
  <c r="AE1820" i="1"/>
  <c r="AD1820" i="1"/>
  <c r="O1820" i="1"/>
  <c r="P1820" i="1"/>
  <c r="AA1812" i="1"/>
  <c r="B1812" i="1" s="1"/>
  <c r="C1812" i="1" s="1"/>
  <c r="AD1812" i="1"/>
  <c r="AE1812" i="1"/>
  <c r="O1812" i="1"/>
  <c r="AB1812" i="1" s="1"/>
  <c r="P1812" i="1"/>
  <c r="AC1812" i="1" s="1"/>
  <c r="AC1804" i="1"/>
  <c r="AA1804" i="1"/>
  <c r="AB1804" i="1"/>
  <c r="O1804" i="1"/>
  <c r="AD1804" i="1" s="1"/>
  <c r="P1804" i="1"/>
  <c r="AE1804" i="1" s="1"/>
  <c r="AE1796" i="1"/>
  <c r="AA1796" i="1"/>
  <c r="AB1796" i="1"/>
  <c r="AC1796" i="1"/>
  <c r="AD1796" i="1"/>
  <c r="O1796" i="1"/>
  <c r="P1796" i="1"/>
  <c r="AA1788" i="1"/>
  <c r="AB1788" i="1"/>
  <c r="AE1788" i="1"/>
  <c r="O1788" i="1"/>
  <c r="AC1788" i="1" s="1"/>
  <c r="P1788" i="1"/>
  <c r="AD1788" i="1" s="1"/>
  <c r="AA1780" i="1"/>
  <c r="AB1780" i="1"/>
  <c r="AC1780" i="1"/>
  <c r="AD1780" i="1"/>
  <c r="AE1780" i="1"/>
  <c r="O1780" i="1"/>
  <c r="P1780" i="1"/>
  <c r="AA1772" i="1"/>
  <c r="AB1772" i="1"/>
  <c r="AE1772" i="1"/>
  <c r="O1772" i="1"/>
  <c r="AC1772" i="1" s="1"/>
  <c r="P1772" i="1"/>
  <c r="AD1772" i="1" s="1"/>
  <c r="AA1764" i="1"/>
  <c r="AB1764" i="1"/>
  <c r="AC1764" i="1"/>
  <c r="AD1764" i="1"/>
  <c r="AE1764" i="1"/>
  <c r="O1764" i="1"/>
  <c r="P1764" i="1"/>
  <c r="AA1756" i="1"/>
  <c r="AB1756" i="1"/>
  <c r="AC1756" i="1"/>
  <c r="AD1756" i="1"/>
  <c r="AE1756" i="1"/>
  <c r="O1756" i="1"/>
  <c r="P1756" i="1"/>
  <c r="AA1748" i="1"/>
  <c r="B1748" i="1" s="1"/>
  <c r="C1748" i="1" s="1"/>
  <c r="AB1748" i="1"/>
  <c r="AC1748" i="1"/>
  <c r="AD1748" i="1"/>
  <c r="AE1748" i="1"/>
  <c r="O1748" i="1"/>
  <c r="P1748" i="1"/>
  <c r="AA1740" i="1"/>
  <c r="B1740" i="1" s="1"/>
  <c r="AB1740" i="1"/>
  <c r="AC1740" i="1"/>
  <c r="AD1740" i="1"/>
  <c r="AE1740" i="1"/>
  <c r="O1740" i="1"/>
  <c r="P1740" i="1"/>
  <c r="AA1732" i="1"/>
  <c r="B1732" i="1" s="1"/>
  <c r="AB1732" i="1"/>
  <c r="AC1732" i="1"/>
  <c r="AD1732" i="1"/>
  <c r="AE1732" i="1"/>
  <c r="O1732" i="1"/>
  <c r="P1732" i="1"/>
  <c r="AB1724" i="1"/>
  <c r="AC1724" i="1"/>
  <c r="AD1724" i="1"/>
  <c r="AE1724" i="1"/>
  <c r="AA1724" i="1"/>
  <c r="B1724" i="1" s="1"/>
  <c r="C1724" i="1" s="1"/>
  <c r="O1724" i="1"/>
  <c r="P1724" i="1"/>
  <c r="AA1716" i="1"/>
  <c r="B1716" i="1" s="1"/>
  <c r="AB1716" i="1"/>
  <c r="AE1716" i="1"/>
  <c r="O1716" i="1"/>
  <c r="AC1716" i="1" s="1"/>
  <c r="P1716" i="1"/>
  <c r="AD1716" i="1" s="1"/>
  <c r="AE1708" i="1"/>
  <c r="AA1708" i="1"/>
  <c r="B1708" i="1" s="1"/>
  <c r="C1708" i="1" s="1"/>
  <c r="AB1708" i="1"/>
  <c r="AC1708" i="1"/>
  <c r="AD1708" i="1"/>
  <c r="O1708" i="1"/>
  <c r="P1708" i="1"/>
  <c r="AB1700" i="1"/>
  <c r="AE1700" i="1"/>
  <c r="AA1700" i="1"/>
  <c r="B1700" i="1" s="1"/>
  <c r="C1700" i="1" s="1"/>
  <c r="AC1700" i="1"/>
  <c r="AD1700" i="1"/>
  <c r="O1700" i="1"/>
  <c r="P1700" i="1"/>
  <c r="AE1692" i="1"/>
  <c r="AA1692" i="1"/>
  <c r="AD1692" i="1"/>
  <c r="AB1692" i="1"/>
  <c r="AC1692" i="1"/>
  <c r="O1692" i="1"/>
  <c r="P1692" i="1"/>
  <c r="AE1684" i="1"/>
  <c r="AA1684" i="1"/>
  <c r="AC1684" i="1"/>
  <c r="AD1684" i="1"/>
  <c r="AB1684" i="1"/>
  <c r="O1684" i="1"/>
  <c r="P1684" i="1"/>
  <c r="AA1677" i="1"/>
  <c r="AB1677" i="1"/>
  <c r="AC1677" i="1"/>
  <c r="AD1677" i="1"/>
  <c r="AE1677" i="1"/>
  <c r="O1677" i="1"/>
  <c r="P1677" i="1"/>
  <c r="AA1671" i="1"/>
  <c r="B1671" i="1" s="1"/>
  <c r="C1671" i="1" s="1"/>
  <c r="AB1671" i="1"/>
  <c r="AC1671" i="1"/>
  <c r="AD1671" i="1"/>
  <c r="AE1671" i="1"/>
  <c r="O1671" i="1"/>
  <c r="P1671" i="1"/>
  <c r="AC1663" i="1"/>
  <c r="AD1663" i="1"/>
  <c r="AE1663" i="1"/>
  <c r="AA1663" i="1"/>
  <c r="B1663" i="1" s="1"/>
  <c r="AB1663" i="1"/>
  <c r="O1663" i="1"/>
  <c r="P1663" i="1"/>
  <c r="D797" i="1"/>
  <c r="D332" i="1"/>
  <c r="D236" i="1"/>
  <c r="D217" i="1"/>
  <c r="D169" i="1"/>
  <c r="D145" i="1"/>
  <c r="D91" i="1"/>
  <c r="AJ311" i="1"/>
  <c r="AK311" i="1" s="1"/>
  <c r="D311" i="1"/>
  <c r="AJ183" i="1"/>
  <c r="AK183" i="1" s="1"/>
  <c r="D183" i="1"/>
  <c r="AC1978" i="1"/>
  <c r="AA1978" i="1"/>
  <c r="B1978" i="1" s="1"/>
  <c r="AD1978" i="1"/>
  <c r="AE1978" i="1"/>
  <c r="AB1978" i="1"/>
  <c r="O1978" i="1"/>
  <c r="P1978" i="1"/>
  <c r="AA1970" i="1"/>
  <c r="B1970" i="1" s="1"/>
  <c r="AB1970" i="1"/>
  <c r="AE1970" i="1"/>
  <c r="O1970" i="1"/>
  <c r="AC1970" i="1" s="1"/>
  <c r="P1970" i="1"/>
  <c r="AD1970" i="1" s="1"/>
  <c r="AC1962" i="1"/>
  <c r="AD1962" i="1"/>
  <c r="AE1962" i="1"/>
  <c r="AA1962" i="1"/>
  <c r="B1962" i="1" s="1"/>
  <c r="C1962" i="1" s="1"/>
  <c r="AB1962" i="1"/>
  <c r="O1962" i="1"/>
  <c r="P1962" i="1"/>
  <c r="AB1954" i="1"/>
  <c r="AA1954" i="1"/>
  <c r="AC1954" i="1"/>
  <c r="AD1954" i="1"/>
  <c r="AE1954" i="1"/>
  <c r="O1954" i="1"/>
  <c r="P1954" i="1"/>
  <c r="AD1946" i="1"/>
  <c r="AB1946" i="1"/>
  <c r="AC1946" i="1"/>
  <c r="AA1946" i="1"/>
  <c r="B1946" i="1" s="1"/>
  <c r="C1946" i="1" s="1"/>
  <c r="AE1946" i="1"/>
  <c r="O1946" i="1"/>
  <c r="P1946" i="1"/>
  <c r="AC1938" i="1"/>
  <c r="AE1938" i="1"/>
  <c r="AB1938" i="1"/>
  <c r="AD1938" i="1"/>
  <c r="AA1938" i="1"/>
  <c r="B1938" i="1" s="1"/>
  <c r="O1938" i="1"/>
  <c r="P1938" i="1"/>
  <c r="AB1930" i="1"/>
  <c r="AC1930" i="1"/>
  <c r="AD1930" i="1"/>
  <c r="AE1930" i="1"/>
  <c r="AA1930" i="1"/>
  <c r="B1930" i="1" s="1"/>
  <c r="C1930" i="1" s="1"/>
  <c r="O1930" i="1"/>
  <c r="P1930" i="1"/>
  <c r="AA1922" i="1"/>
  <c r="AB1922" i="1"/>
  <c r="AE1922" i="1"/>
  <c r="O1922" i="1"/>
  <c r="AC1922" i="1" s="1"/>
  <c r="P1922" i="1"/>
  <c r="AD1922" i="1" s="1"/>
  <c r="AD1914" i="1"/>
  <c r="AE1914" i="1"/>
  <c r="AA1914" i="1"/>
  <c r="AB1914" i="1"/>
  <c r="AC1914" i="1"/>
  <c r="O1914" i="1"/>
  <c r="P1914" i="1"/>
  <c r="AC1906" i="1"/>
  <c r="AD1906" i="1"/>
  <c r="AE1906" i="1"/>
  <c r="AA1906" i="1"/>
  <c r="AB1906" i="1"/>
  <c r="O1906" i="1"/>
  <c r="P1906" i="1"/>
  <c r="AC1898" i="1"/>
  <c r="AB1898" i="1"/>
  <c r="AD1898" i="1"/>
  <c r="AE1898" i="1"/>
  <c r="AA1898" i="1"/>
  <c r="O1898" i="1"/>
  <c r="P1898" i="1"/>
  <c r="AE1890" i="1"/>
  <c r="AD1890" i="1"/>
  <c r="AA1890" i="1"/>
  <c r="O1890" i="1"/>
  <c r="AB1890" i="1" s="1"/>
  <c r="P1890" i="1"/>
  <c r="AC1890" i="1" s="1"/>
  <c r="AA1882" i="1"/>
  <c r="AB1882" i="1"/>
  <c r="AC1882" i="1"/>
  <c r="AD1882" i="1"/>
  <c r="AE1882" i="1"/>
  <c r="O1882" i="1"/>
  <c r="P1882" i="1"/>
  <c r="AE1874" i="1"/>
  <c r="AA1874" i="1"/>
  <c r="AB1874" i="1"/>
  <c r="AC1874" i="1"/>
  <c r="AD1874" i="1"/>
  <c r="O1874" i="1"/>
  <c r="P1874" i="1"/>
  <c r="AA1866" i="1"/>
  <c r="B1866" i="1" s="1"/>
  <c r="AD1866" i="1"/>
  <c r="AE1866" i="1"/>
  <c r="AB1866" i="1"/>
  <c r="AC1866" i="1"/>
  <c r="O1866" i="1"/>
  <c r="P1866" i="1"/>
  <c r="AB1858" i="1"/>
  <c r="AE1858" i="1"/>
  <c r="AD1858" i="1"/>
  <c r="AA1858" i="1"/>
  <c r="B1858" i="1" s="1"/>
  <c r="AC1858" i="1"/>
  <c r="O1858" i="1"/>
  <c r="P1858" i="1"/>
  <c r="AB1850" i="1"/>
  <c r="AE1850" i="1"/>
  <c r="AA1850" i="1"/>
  <c r="B1850" i="1" s="1"/>
  <c r="C1850" i="1" s="1"/>
  <c r="AC1850" i="1"/>
  <c r="AD1850" i="1"/>
  <c r="O1850" i="1"/>
  <c r="P1850" i="1"/>
  <c r="AB1842" i="1"/>
  <c r="AD1842" i="1"/>
  <c r="AE1842" i="1"/>
  <c r="AA1842" i="1"/>
  <c r="B1842" i="1" s="1"/>
  <c r="C1842" i="1" s="1"/>
  <c r="AC1842" i="1"/>
  <c r="O1842" i="1"/>
  <c r="P1842" i="1"/>
  <c r="AA1834" i="1"/>
  <c r="B1834" i="1" s="1"/>
  <c r="C1834" i="1" s="1"/>
  <c r="AB1834" i="1"/>
  <c r="AD1834" i="1"/>
  <c r="AC1834" i="1"/>
  <c r="AE1834" i="1"/>
  <c r="O1834" i="1"/>
  <c r="P1834" i="1"/>
  <c r="AB1826" i="1"/>
  <c r="AC1826" i="1"/>
  <c r="AD1826" i="1"/>
  <c r="AE1826" i="1"/>
  <c r="AA1826" i="1"/>
  <c r="B1826" i="1" s="1"/>
  <c r="C1826" i="1" s="1"/>
  <c r="O1826" i="1"/>
  <c r="P1826" i="1"/>
  <c r="AC1818" i="1"/>
  <c r="AD1818" i="1"/>
  <c r="AE1818" i="1"/>
  <c r="AA1818" i="1"/>
  <c r="B1818" i="1" s="1"/>
  <c r="C1818" i="1" s="1"/>
  <c r="AB1818" i="1"/>
  <c r="O1818" i="1"/>
  <c r="P1818" i="1"/>
  <c r="AE1810" i="1"/>
  <c r="AA1810" i="1"/>
  <c r="B1810" i="1" s="1"/>
  <c r="C1810" i="1" s="1"/>
  <c r="AB1810" i="1"/>
  <c r="AC1810" i="1"/>
  <c r="AD1810" i="1"/>
  <c r="O1810" i="1"/>
  <c r="P1810" i="1"/>
  <c r="AA1802" i="1"/>
  <c r="B1802" i="1" s="1"/>
  <c r="AB1802" i="1"/>
  <c r="AC1802" i="1"/>
  <c r="AD1802" i="1"/>
  <c r="AE1802" i="1"/>
  <c r="O1802" i="1"/>
  <c r="P1802" i="1"/>
  <c r="AA1794" i="1"/>
  <c r="B1794" i="1" s="1"/>
  <c r="C1794" i="1" s="1"/>
  <c r="AB1794" i="1"/>
  <c r="AC1794" i="1"/>
  <c r="AD1794" i="1"/>
  <c r="AE1794" i="1"/>
  <c r="O1794" i="1"/>
  <c r="P1794" i="1"/>
  <c r="AA1786" i="1"/>
  <c r="B1786" i="1" s="1"/>
  <c r="AB1786" i="1"/>
  <c r="AC1786" i="1"/>
  <c r="AD1786" i="1"/>
  <c r="AE1786" i="1"/>
  <c r="O1786" i="1"/>
  <c r="P1786" i="1"/>
  <c r="AA1778" i="1"/>
  <c r="B1778" i="1" s="1"/>
  <c r="AB1778" i="1"/>
  <c r="AC1778" i="1"/>
  <c r="AD1778" i="1"/>
  <c r="AE1778" i="1"/>
  <c r="O1778" i="1"/>
  <c r="P1778" i="1"/>
  <c r="AA1770" i="1"/>
  <c r="B1770" i="1" s="1"/>
  <c r="C1770" i="1" s="1"/>
  <c r="AB1770" i="1"/>
  <c r="AC1770" i="1"/>
  <c r="AD1770" i="1"/>
  <c r="AE1770" i="1"/>
  <c r="O1770" i="1"/>
  <c r="P1770" i="1"/>
  <c r="AA1762" i="1"/>
  <c r="B1762" i="1" s="1"/>
  <c r="AB1762" i="1"/>
  <c r="AC1762" i="1"/>
  <c r="AD1762" i="1"/>
  <c r="AE1762" i="1"/>
  <c r="O1762" i="1"/>
  <c r="P1762" i="1"/>
  <c r="AA1754" i="1"/>
  <c r="B1754" i="1" s="1"/>
  <c r="AB1754" i="1"/>
  <c r="AC1754" i="1"/>
  <c r="AD1754" i="1"/>
  <c r="AE1754" i="1"/>
  <c r="O1754" i="1"/>
  <c r="P1754" i="1"/>
  <c r="AB1746" i="1"/>
  <c r="AC1746" i="1"/>
  <c r="AD1746" i="1"/>
  <c r="AE1746" i="1"/>
  <c r="AA1746" i="1"/>
  <c r="B1746" i="1" s="1"/>
  <c r="C1746" i="1" s="1"/>
  <c r="O1746" i="1"/>
  <c r="P1746" i="1"/>
  <c r="AC1738" i="1"/>
  <c r="AD1738" i="1"/>
  <c r="AE1738" i="1"/>
  <c r="AA1738" i="1"/>
  <c r="AB1738" i="1"/>
  <c r="O1738" i="1"/>
  <c r="P1738" i="1"/>
  <c r="AD1730" i="1"/>
  <c r="AE1730" i="1"/>
  <c r="AA1730" i="1"/>
  <c r="B1730" i="1" s="1"/>
  <c r="AB1730" i="1"/>
  <c r="AC1730" i="1"/>
  <c r="O1730" i="1"/>
  <c r="P1730" i="1"/>
  <c r="AD1722" i="1"/>
  <c r="AE1722" i="1"/>
  <c r="AA1722" i="1"/>
  <c r="B1722" i="1" s="1"/>
  <c r="AB1722" i="1"/>
  <c r="AC1722" i="1"/>
  <c r="O1722" i="1"/>
  <c r="P1722" i="1"/>
  <c r="AA1714" i="1"/>
  <c r="B1714" i="1" s="1"/>
  <c r="AB1714" i="1"/>
  <c r="AC1714" i="1"/>
  <c r="AD1714" i="1"/>
  <c r="AE1714" i="1"/>
  <c r="O1714" i="1"/>
  <c r="P1714" i="1"/>
  <c r="AC1706" i="1"/>
  <c r="AB1706" i="1"/>
  <c r="AD1706" i="1"/>
  <c r="AE1706" i="1"/>
  <c r="AA1706" i="1"/>
  <c r="O1706" i="1"/>
  <c r="P1706" i="1"/>
  <c r="AD1698" i="1"/>
  <c r="AC1698" i="1"/>
  <c r="AE1698" i="1"/>
  <c r="AA1698" i="1"/>
  <c r="B1698" i="1" s="1"/>
  <c r="AB1698" i="1"/>
  <c r="O1698" i="1"/>
  <c r="P1698" i="1"/>
  <c r="AC1690" i="1"/>
  <c r="AD1690" i="1"/>
  <c r="AA1690" i="1"/>
  <c r="B1690" i="1" s="1"/>
  <c r="AB1690" i="1"/>
  <c r="AE1690" i="1"/>
  <c r="O1690" i="1"/>
  <c r="P1690" i="1"/>
  <c r="AE1682" i="1"/>
  <c r="AA1682" i="1"/>
  <c r="AB1682" i="1"/>
  <c r="AC1682" i="1"/>
  <c r="AD1682" i="1"/>
  <c r="O1682" i="1"/>
  <c r="P1682" i="1"/>
  <c r="AD1669" i="1"/>
  <c r="AE1669" i="1"/>
  <c r="AA1669" i="1"/>
  <c r="AB1669" i="1"/>
  <c r="AC1669" i="1"/>
  <c r="O1669" i="1"/>
  <c r="P1669" i="1"/>
  <c r="AD1661" i="1"/>
  <c r="AE1661" i="1"/>
  <c r="AA1661" i="1"/>
  <c r="AB1661" i="1"/>
  <c r="AC1661" i="1"/>
  <c r="O1661" i="1"/>
  <c r="P1661" i="1"/>
  <c r="AE1653" i="1"/>
  <c r="AA1653" i="1"/>
  <c r="B1653" i="1" s="1"/>
  <c r="C1653" i="1" s="1"/>
  <c r="AB1653" i="1"/>
  <c r="AC1653" i="1"/>
  <c r="AD1653" i="1"/>
  <c r="O1653" i="1"/>
  <c r="P1653" i="1"/>
  <c r="AA1645" i="1"/>
  <c r="B1645" i="1" s="1"/>
  <c r="C1645" i="1" s="1"/>
  <c r="AB1645" i="1"/>
  <c r="AC1645" i="1"/>
  <c r="AD1645" i="1"/>
  <c r="AE1645" i="1"/>
  <c r="O1645" i="1"/>
  <c r="P1645" i="1"/>
  <c r="AA1637" i="1"/>
  <c r="AD1637" i="1"/>
  <c r="AB1637" i="1"/>
  <c r="AC1637" i="1"/>
  <c r="AE1637" i="1"/>
  <c r="O1637" i="1"/>
  <c r="P1637" i="1"/>
  <c r="AA1629" i="1"/>
  <c r="B1629" i="1" s="1"/>
  <c r="C1629" i="1" s="1"/>
  <c r="AD1629" i="1"/>
  <c r="AB1629" i="1"/>
  <c r="AC1629" i="1"/>
  <c r="AE1629" i="1"/>
  <c r="O1629" i="1"/>
  <c r="P1629" i="1"/>
  <c r="AC1621" i="1"/>
  <c r="AA1621" i="1"/>
  <c r="AB1621" i="1"/>
  <c r="O1621" i="1"/>
  <c r="AD1621" i="1" s="1"/>
  <c r="P1621" i="1"/>
  <c r="AE1621" i="1" s="1"/>
  <c r="AD1613" i="1"/>
  <c r="AE1613" i="1"/>
  <c r="AA1613" i="1"/>
  <c r="B1613" i="1" s="1"/>
  <c r="C1613" i="1" s="1"/>
  <c r="AB1613" i="1"/>
  <c r="AC1613" i="1"/>
  <c r="O1613" i="1"/>
  <c r="P1613" i="1"/>
  <c r="AA1605" i="1"/>
  <c r="B1605" i="1" s="1"/>
  <c r="C1605" i="1" s="1"/>
  <c r="AB1605" i="1"/>
  <c r="AC1605" i="1"/>
  <c r="AD1605" i="1"/>
  <c r="AE1605" i="1"/>
  <c r="O1605" i="1"/>
  <c r="P1605" i="1"/>
  <c r="AA1597" i="1"/>
  <c r="AB1597" i="1"/>
  <c r="AC1597" i="1"/>
  <c r="AD1597" i="1"/>
  <c r="AE1597" i="1"/>
  <c r="O1597" i="1"/>
  <c r="P1597" i="1"/>
  <c r="AA1589" i="1"/>
  <c r="B1589" i="1" s="1"/>
  <c r="C1589" i="1" s="1"/>
  <c r="AB1589" i="1"/>
  <c r="AD1589" i="1"/>
  <c r="AE1589" i="1"/>
  <c r="AC1589" i="1"/>
  <c r="O1589" i="1"/>
  <c r="P1589" i="1"/>
  <c r="AA1581" i="1"/>
  <c r="B1581" i="1" s="1"/>
  <c r="AD1581" i="1"/>
  <c r="AE1581" i="1"/>
  <c r="O1581" i="1"/>
  <c r="AB1581" i="1" s="1"/>
  <c r="P1581" i="1"/>
  <c r="AC1581" i="1" s="1"/>
  <c r="AA1573" i="1"/>
  <c r="AB1573" i="1"/>
  <c r="AC1573" i="1"/>
  <c r="AD1573" i="1"/>
  <c r="AE1573" i="1"/>
  <c r="O1573" i="1"/>
  <c r="P1573" i="1"/>
  <c r="AE1565" i="1"/>
  <c r="AA1565" i="1"/>
  <c r="B1565" i="1" s="1"/>
  <c r="C1565" i="1" s="1"/>
  <c r="AB1565" i="1"/>
  <c r="AC1565" i="1"/>
  <c r="AD1565" i="1"/>
  <c r="O1565" i="1"/>
  <c r="P1565" i="1"/>
  <c r="AD1557" i="1"/>
  <c r="AE1557" i="1"/>
  <c r="AA1557" i="1"/>
  <c r="B1557" i="1" s="1"/>
  <c r="C1557" i="1" s="1"/>
  <c r="AB1557" i="1"/>
  <c r="AC1557" i="1"/>
  <c r="O1557" i="1"/>
  <c r="P1557" i="1"/>
  <c r="AD1549" i="1"/>
  <c r="AE1549" i="1"/>
  <c r="AA1549" i="1"/>
  <c r="B1549" i="1" s="1"/>
  <c r="C1549" i="1" s="1"/>
  <c r="AB1549" i="1"/>
  <c r="AC1549" i="1"/>
  <c r="O1549" i="1"/>
  <c r="P1549" i="1"/>
  <c r="AA1541" i="1"/>
  <c r="B1541" i="1" s="1"/>
  <c r="C1541" i="1" s="1"/>
  <c r="AB1541" i="1"/>
  <c r="AC1541" i="1"/>
  <c r="AD1541" i="1"/>
  <c r="AE1541" i="1"/>
  <c r="O1541" i="1"/>
  <c r="P1541" i="1"/>
  <c r="AA1533" i="1"/>
  <c r="B1533" i="1" s="1"/>
  <c r="C1533" i="1" s="1"/>
  <c r="AB1533" i="1"/>
  <c r="AC1533" i="1"/>
  <c r="AD1533" i="1"/>
  <c r="AE1533" i="1"/>
  <c r="O1533" i="1"/>
  <c r="P1533" i="1"/>
  <c r="AE1525" i="1"/>
  <c r="AA1525" i="1"/>
  <c r="B1525" i="1" s="1"/>
  <c r="C1525" i="1" s="1"/>
  <c r="AB1525" i="1"/>
  <c r="AC1525" i="1"/>
  <c r="AD1525" i="1"/>
  <c r="O1525" i="1"/>
  <c r="P1525" i="1"/>
  <c r="AE1517" i="1"/>
  <c r="AA1517" i="1"/>
  <c r="B1517" i="1" s="1"/>
  <c r="AD1517" i="1"/>
  <c r="O1517" i="1"/>
  <c r="AB1517" i="1" s="1"/>
  <c r="P1517" i="1"/>
  <c r="AC1517" i="1" s="1"/>
  <c r="AA1509" i="1"/>
  <c r="B1509" i="1" s="1"/>
  <c r="AD1509" i="1"/>
  <c r="AE1509" i="1"/>
  <c r="O1509" i="1"/>
  <c r="AB1509" i="1" s="1"/>
  <c r="P1509" i="1"/>
  <c r="AC1509" i="1" s="1"/>
  <c r="AC1501" i="1"/>
  <c r="AE1501" i="1"/>
  <c r="AB1501" i="1"/>
  <c r="AA1501" i="1"/>
  <c r="B1501" i="1" s="1"/>
  <c r="C1501" i="1" s="1"/>
  <c r="AD1501" i="1"/>
  <c r="O1501" i="1"/>
  <c r="P1501" i="1"/>
  <c r="AD1493" i="1"/>
  <c r="AB1493" i="1"/>
  <c r="AC1493" i="1"/>
  <c r="AA1493" i="1"/>
  <c r="B1493" i="1" s="1"/>
  <c r="C1493" i="1" s="1"/>
  <c r="AE1493" i="1"/>
  <c r="O1493" i="1"/>
  <c r="P1493" i="1"/>
  <c r="AE1485" i="1"/>
  <c r="AA1485" i="1"/>
  <c r="B1485" i="1" s="1"/>
  <c r="C1485" i="1" s="1"/>
  <c r="AC1485" i="1"/>
  <c r="AD1485" i="1"/>
  <c r="AB1485" i="1"/>
  <c r="O1485" i="1"/>
  <c r="P1485" i="1"/>
  <c r="AA1477" i="1"/>
  <c r="B1477" i="1" s="1"/>
  <c r="C1477" i="1" s="1"/>
  <c r="AB1477" i="1"/>
  <c r="AC1477" i="1"/>
  <c r="AD1477" i="1"/>
  <c r="AE1477" i="1"/>
  <c r="O1477" i="1"/>
  <c r="P1477" i="1"/>
  <c r="AD1469" i="1"/>
  <c r="AE1469" i="1"/>
  <c r="AA1469" i="1"/>
  <c r="B1469" i="1" s="1"/>
  <c r="C1469" i="1" s="1"/>
  <c r="AB1469" i="1"/>
  <c r="AC1469" i="1"/>
  <c r="O1469" i="1"/>
  <c r="P1469" i="1"/>
  <c r="AA1461" i="1"/>
  <c r="B1461" i="1" s="1"/>
  <c r="C1461" i="1" s="1"/>
  <c r="AB1461" i="1"/>
  <c r="AC1461" i="1"/>
  <c r="P1461" i="1"/>
  <c r="AE1461" i="1" s="1"/>
  <c r="O1461" i="1"/>
  <c r="AD1461" i="1" s="1"/>
  <c r="AE1453" i="1"/>
  <c r="AA1453" i="1"/>
  <c r="B1453" i="1" s="1"/>
  <c r="C1453" i="1" s="1"/>
  <c r="AB1453" i="1"/>
  <c r="AC1453" i="1"/>
  <c r="AD1453" i="1"/>
  <c r="O1453" i="1"/>
  <c r="P1453" i="1"/>
  <c r="AB1445" i="1"/>
  <c r="AC1445" i="1"/>
  <c r="AD1445" i="1"/>
  <c r="AE1445" i="1"/>
  <c r="AA1445" i="1"/>
  <c r="O1445" i="1"/>
  <c r="P1445" i="1"/>
  <c r="AB1437" i="1"/>
  <c r="AC1437" i="1"/>
  <c r="AA1437" i="1"/>
  <c r="B1437" i="1" s="1"/>
  <c r="C1437" i="1" s="1"/>
  <c r="O1437" i="1"/>
  <c r="AD1437" i="1" s="1"/>
  <c r="P1437" i="1"/>
  <c r="AE1437" i="1" s="1"/>
  <c r="AA1429" i="1"/>
  <c r="AB1429" i="1"/>
  <c r="AC1429" i="1"/>
  <c r="AD1429" i="1"/>
  <c r="AE1429" i="1"/>
  <c r="O1429" i="1"/>
  <c r="P1429" i="1"/>
  <c r="AE1421" i="1"/>
  <c r="AA1421" i="1"/>
  <c r="B1421" i="1" s="1"/>
  <c r="AB1421" i="1"/>
  <c r="AC1421" i="1"/>
  <c r="AD1421" i="1"/>
  <c r="O1421" i="1"/>
  <c r="P1421" i="1"/>
  <c r="AA1413" i="1"/>
  <c r="AB1413" i="1"/>
  <c r="AC1413" i="1"/>
  <c r="AD1413" i="1"/>
  <c r="AE1413" i="1"/>
  <c r="O1413" i="1"/>
  <c r="P1413" i="1"/>
  <c r="AA1405" i="1"/>
  <c r="B1405" i="1" s="1"/>
  <c r="C1405" i="1" s="1"/>
  <c r="AB1405" i="1"/>
  <c r="AC1405" i="1"/>
  <c r="O1405" i="1"/>
  <c r="AD1405" i="1" s="1"/>
  <c r="P1405" i="1"/>
  <c r="AE1405" i="1" s="1"/>
  <c r="AC1397" i="1"/>
  <c r="AD1397" i="1"/>
  <c r="AE1397" i="1"/>
  <c r="AA1397" i="1"/>
  <c r="B1397" i="1" s="1"/>
  <c r="AB1397" i="1"/>
  <c r="O1397" i="1"/>
  <c r="P1397" i="1"/>
  <c r="AB1389" i="1"/>
  <c r="AC1389" i="1"/>
  <c r="AA1389" i="1"/>
  <c r="B1389" i="1" s="1"/>
  <c r="C1389" i="1" s="1"/>
  <c r="O1389" i="1"/>
  <c r="AD1389" i="1" s="1"/>
  <c r="P1389" i="1"/>
  <c r="AE1389" i="1" s="1"/>
  <c r="AE1381" i="1"/>
  <c r="AA1381" i="1"/>
  <c r="B1381" i="1" s="1"/>
  <c r="AD1381" i="1"/>
  <c r="AB1381" i="1"/>
  <c r="AC1381" i="1"/>
  <c r="O1381" i="1"/>
  <c r="P1381" i="1"/>
  <c r="AB1373" i="1"/>
  <c r="AE1373" i="1"/>
  <c r="AD1373" i="1"/>
  <c r="AA1373" i="1"/>
  <c r="AC1373" i="1"/>
  <c r="O1373" i="1"/>
  <c r="P1373" i="1"/>
  <c r="AE1365" i="1"/>
  <c r="AA1365" i="1"/>
  <c r="B1365" i="1" s="1"/>
  <c r="AB1365" i="1"/>
  <c r="AC1365" i="1"/>
  <c r="AD1365" i="1"/>
  <c r="O1365" i="1"/>
  <c r="P1365" i="1"/>
  <c r="AB1357" i="1"/>
  <c r="AC1357" i="1"/>
  <c r="AA1357" i="1"/>
  <c r="B1357" i="1" s="1"/>
  <c r="C1357" i="1" s="1"/>
  <c r="AE1357" i="1"/>
  <c r="AD1357" i="1"/>
  <c r="O1357" i="1"/>
  <c r="P1357" i="1"/>
  <c r="AB1349" i="1"/>
  <c r="AC1349" i="1"/>
  <c r="AA1349" i="1"/>
  <c r="B1349" i="1" s="1"/>
  <c r="C1349" i="1" s="1"/>
  <c r="O1349" i="1"/>
  <c r="AD1349" i="1" s="1"/>
  <c r="P1349" i="1"/>
  <c r="AE1349" i="1" s="1"/>
  <c r="AA1341" i="1"/>
  <c r="AD1341" i="1"/>
  <c r="AE1341" i="1"/>
  <c r="AB1341" i="1"/>
  <c r="AC1341" i="1"/>
  <c r="O1341" i="1"/>
  <c r="P1341" i="1"/>
  <c r="AA1333" i="1"/>
  <c r="B1333" i="1" s="1"/>
  <c r="AB1333" i="1"/>
  <c r="AC1333" i="1"/>
  <c r="AD1333" i="1"/>
  <c r="AE1333" i="1"/>
  <c r="O1333" i="1"/>
  <c r="P1333" i="1"/>
  <c r="AA1325" i="1"/>
  <c r="B1325" i="1" s="1"/>
  <c r="AB1325" i="1"/>
  <c r="AC1325" i="1"/>
  <c r="AD1325" i="1"/>
  <c r="AE1325" i="1"/>
  <c r="O1325" i="1"/>
  <c r="P1325" i="1"/>
  <c r="AB1317" i="1"/>
  <c r="AC1317" i="1"/>
  <c r="AA1317" i="1"/>
  <c r="B1317" i="1" s="1"/>
  <c r="AD1317" i="1"/>
  <c r="AE1317" i="1"/>
  <c r="O1317" i="1"/>
  <c r="P1317" i="1"/>
  <c r="AC1309" i="1"/>
  <c r="AD1309" i="1"/>
  <c r="AA1309" i="1"/>
  <c r="AB1309" i="1"/>
  <c r="AE1309" i="1"/>
  <c r="O1309" i="1"/>
  <c r="P1309" i="1"/>
  <c r="AB1301" i="1"/>
  <c r="AC1301" i="1"/>
  <c r="AD1301" i="1"/>
  <c r="AE1301" i="1"/>
  <c r="AA1301" i="1"/>
  <c r="B1301" i="1" s="1"/>
  <c r="C1301" i="1" s="1"/>
  <c r="O1301" i="1"/>
  <c r="P1301" i="1"/>
  <c r="AB1293" i="1"/>
  <c r="AC1293" i="1"/>
  <c r="AD1293" i="1"/>
  <c r="AE1293" i="1"/>
  <c r="AA1293" i="1"/>
  <c r="B1293" i="1" s="1"/>
  <c r="O1293" i="1"/>
  <c r="P1293" i="1"/>
  <c r="AA1285" i="1"/>
  <c r="B1285" i="1" s="1"/>
  <c r="AB1285" i="1"/>
  <c r="AC1285" i="1"/>
  <c r="AD1285" i="1"/>
  <c r="AE1285" i="1"/>
  <c r="O1285" i="1"/>
  <c r="P1285" i="1"/>
  <c r="AA1277" i="1"/>
  <c r="AB1277" i="1"/>
  <c r="AC1277" i="1"/>
  <c r="O1277" i="1"/>
  <c r="AD1277" i="1" s="1"/>
  <c r="P1277" i="1"/>
  <c r="AE1277" i="1" s="1"/>
  <c r="AC1269" i="1"/>
  <c r="AD1269" i="1"/>
  <c r="AE1269" i="1"/>
  <c r="AA1269" i="1"/>
  <c r="B1269" i="1" s="1"/>
  <c r="C1269" i="1" s="1"/>
  <c r="AB1269" i="1"/>
  <c r="O1269" i="1"/>
  <c r="P1269" i="1"/>
  <c r="AB1261" i="1"/>
  <c r="AC1261" i="1"/>
  <c r="AD1261" i="1"/>
  <c r="AE1261" i="1"/>
  <c r="AA1261" i="1"/>
  <c r="B1261" i="1" s="1"/>
  <c r="C1261" i="1" s="1"/>
  <c r="O1261" i="1"/>
  <c r="P1261" i="1"/>
  <c r="AA1253" i="1"/>
  <c r="B1253" i="1" s="1"/>
  <c r="C1253" i="1" s="1"/>
  <c r="AB1253" i="1"/>
  <c r="AC1253" i="1"/>
  <c r="AD1253" i="1"/>
  <c r="AE1253" i="1"/>
  <c r="O1253" i="1"/>
  <c r="P1253" i="1"/>
  <c r="AA1245" i="1"/>
  <c r="AB1245" i="1"/>
  <c r="AC1245" i="1"/>
  <c r="AD1245" i="1"/>
  <c r="AE1245" i="1"/>
  <c r="O1245" i="1"/>
  <c r="P1245" i="1"/>
  <c r="AB1237" i="1"/>
  <c r="AD1237" i="1"/>
  <c r="AE1237" i="1"/>
  <c r="AA1237" i="1"/>
  <c r="B1237" i="1" s="1"/>
  <c r="AC1237" i="1"/>
  <c r="O1237" i="1"/>
  <c r="P1237" i="1"/>
  <c r="AA1229" i="1"/>
  <c r="B1229" i="1" s="1"/>
  <c r="C1229" i="1" s="1"/>
  <c r="AB1229" i="1"/>
  <c r="AC1229" i="1"/>
  <c r="AD1229" i="1"/>
  <c r="AE1229" i="1"/>
  <c r="O1229" i="1"/>
  <c r="P1229" i="1"/>
  <c r="AC1221" i="1"/>
  <c r="AA1221" i="1"/>
  <c r="B1221" i="1" s="1"/>
  <c r="AB1221" i="1"/>
  <c r="AD1221" i="1"/>
  <c r="AE1221" i="1"/>
  <c r="O1221" i="1"/>
  <c r="P1221" i="1"/>
  <c r="AC1213" i="1"/>
  <c r="AA1213" i="1"/>
  <c r="AB1213" i="1"/>
  <c r="AD1213" i="1"/>
  <c r="AE1213" i="1"/>
  <c r="O1213" i="1"/>
  <c r="P1213" i="1"/>
  <c r="AA1205" i="1"/>
  <c r="B1205" i="1" s="1"/>
  <c r="AB1205" i="1"/>
  <c r="AE1205" i="1"/>
  <c r="O1205" i="1"/>
  <c r="AC1205" i="1" s="1"/>
  <c r="P1205" i="1"/>
  <c r="AD1205" i="1" s="1"/>
  <c r="AB1197" i="1"/>
  <c r="AD1197" i="1"/>
  <c r="AA1197" i="1"/>
  <c r="B1197" i="1" s="1"/>
  <c r="C1197" i="1" s="1"/>
  <c r="AC1197" i="1"/>
  <c r="AE1197" i="1"/>
  <c r="O1197" i="1"/>
  <c r="P1197" i="1"/>
  <c r="AD1189" i="1"/>
  <c r="AE1189" i="1"/>
  <c r="AA1189" i="1"/>
  <c r="B1189" i="1" s="1"/>
  <c r="AB1189" i="1"/>
  <c r="AC1189" i="1"/>
  <c r="P1189" i="1"/>
  <c r="O1189" i="1"/>
  <c r="AD1181" i="1"/>
  <c r="AE1181" i="1"/>
  <c r="AA1181" i="1"/>
  <c r="AB1181" i="1"/>
  <c r="AC1181" i="1"/>
  <c r="O1181" i="1"/>
  <c r="P1181" i="1"/>
  <c r="AA1173" i="1"/>
  <c r="AD1173" i="1"/>
  <c r="AE1173" i="1"/>
  <c r="AB1173" i="1"/>
  <c r="AC1173" i="1"/>
  <c r="O1173" i="1"/>
  <c r="P1173" i="1"/>
  <c r="AA1165" i="1"/>
  <c r="B1165" i="1" s="1"/>
  <c r="AC1165" i="1"/>
  <c r="AB1165" i="1"/>
  <c r="AD1165" i="1"/>
  <c r="AE1165" i="1"/>
  <c r="O1165" i="1"/>
  <c r="P1165" i="1"/>
  <c r="AA1157" i="1"/>
  <c r="B1157" i="1" s="1"/>
  <c r="AB1157" i="1"/>
  <c r="AC1157" i="1"/>
  <c r="AE1157" i="1"/>
  <c r="AD1157" i="1"/>
  <c r="O1157" i="1"/>
  <c r="P1157" i="1"/>
  <c r="AA1149" i="1"/>
  <c r="B1149" i="1" s="1"/>
  <c r="AB1149" i="1"/>
  <c r="AC1149" i="1"/>
  <c r="AD1149" i="1"/>
  <c r="AE1149" i="1"/>
  <c r="O1149" i="1"/>
  <c r="P1149" i="1"/>
  <c r="AA1141" i="1"/>
  <c r="AB1141" i="1"/>
  <c r="AC1141" i="1"/>
  <c r="AD1141" i="1"/>
  <c r="AE1141" i="1"/>
  <c r="O1141" i="1"/>
  <c r="P1141" i="1"/>
  <c r="AA1133" i="1"/>
  <c r="AB1133" i="1"/>
  <c r="AC1133" i="1"/>
  <c r="AD1133" i="1"/>
  <c r="AE1133" i="1"/>
  <c r="O1133" i="1"/>
  <c r="P1133" i="1"/>
  <c r="AA1125" i="1"/>
  <c r="AB1125" i="1"/>
  <c r="AE1125" i="1"/>
  <c r="O1125" i="1"/>
  <c r="AC1125" i="1" s="1"/>
  <c r="P1125" i="1"/>
  <c r="AD1125" i="1" s="1"/>
  <c r="AA1117" i="1"/>
  <c r="B1117" i="1" s="1"/>
  <c r="AB1117" i="1"/>
  <c r="AC1117" i="1"/>
  <c r="AD1117" i="1"/>
  <c r="AE1117" i="1"/>
  <c r="O1117" i="1"/>
  <c r="P1117" i="1"/>
  <c r="AA1109" i="1"/>
  <c r="AB1109" i="1"/>
  <c r="AC1109" i="1"/>
  <c r="AD1109" i="1"/>
  <c r="AE1109" i="1"/>
  <c r="O1109" i="1"/>
  <c r="P1109" i="1"/>
  <c r="AC1101" i="1"/>
  <c r="AD1101" i="1"/>
  <c r="AE1101" i="1"/>
  <c r="AA1101" i="1"/>
  <c r="B1101" i="1" s="1"/>
  <c r="AB1101" i="1"/>
  <c r="O1101" i="1"/>
  <c r="P1101" i="1"/>
  <c r="AA1093" i="1"/>
  <c r="AB1093" i="1"/>
  <c r="AC1093" i="1"/>
  <c r="AD1093" i="1"/>
  <c r="AE1093" i="1"/>
  <c r="O1093" i="1"/>
  <c r="P1093" i="1"/>
  <c r="AE1085" i="1"/>
  <c r="AA1085" i="1"/>
  <c r="B1085" i="1" s="1"/>
  <c r="AB1085" i="1"/>
  <c r="AC1085" i="1"/>
  <c r="AD1085" i="1"/>
  <c r="O1085" i="1"/>
  <c r="P1085" i="1"/>
  <c r="AA1077" i="1"/>
  <c r="AD1077" i="1"/>
  <c r="AE1077" i="1"/>
  <c r="AB1077" i="1"/>
  <c r="AC1077" i="1"/>
  <c r="O1077" i="1"/>
  <c r="P1077" i="1"/>
  <c r="AB1069" i="1"/>
  <c r="AC1069" i="1"/>
  <c r="AA1069" i="1"/>
  <c r="AD1069" i="1"/>
  <c r="AE1069" i="1"/>
  <c r="O1069" i="1"/>
  <c r="P1069" i="1"/>
  <c r="AB1061" i="1"/>
  <c r="AD1061" i="1"/>
  <c r="AE1061" i="1"/>
  <c r="AA1061" i="1"/>
  <c r="AC1061" i="1"/>
  <c r="O1061" i="1"/>
  <c r="P1061" i="1"/>
  <c r="AA1053" i="1"/>
  <c r="AC1053" i="1"/>
  <c r="AB1053" i="1"/>
  <c r="AD1053" i="1"/>
  <c r="AE1053" i="1"/>
  <c r="O1053" i="1"/>
  <c r="P1053" i="1"/>
  <c r="AA1045" i="1"/>
  <c r="B1045" i="1" s="1"/>
  <c r="AB1045" i="1"/>
  <c r="AC1045" i="1"/>
  <c r="AD1045" i="1"/>
  <c r="AE1045" i="1"/>
  <c r="O1045" i="1"/>
  <c r="P1045" i="1"/>
  <c r="AC1037" i="1"/>
  <c r="AE1037" i="1"/>
  <c r="AA1037" i="1"/>
  <c r="AB1037" i="1"/>
  <c r="AD1037" i="1"/>
  <c r="O1037" i="1"/>
  <c r="P1037" i="1"/>
  <c r="AA1029" i="1"/>
  <c r="B1029" i="1" s="1"/>
  <c r="AB1029" i="1"/>
  <c r="AC1029" i="1"/>
  <c r="AD1029" i="1"/>
  <c r="AE1029" i="1"/>
  <c r="O1029" i="1"/>
  <c r="P1029" i="1"/>
  <c r="AB1021" i="1"/>
  <c r="AC1021" i="1"/>
  <c r="AD1021" i="1"/>
  <c r="AE1021" i="1"/>
  <c r="AA1021" i="1"/>
  <c r="B1021" i="1" s="1"/>
  <c r="O1021" i="1"/>
  <c r="P1021" i="1"/>
  <c r="AE1013" i="1"/>
  <c r="AA1013" i="1"/>
  <c r="AB1013" i="1"/>
  <c r="AC1013" i="1"/>
  <c r="AD1013" i="1"/>
  <c r="O1013" i="1"/>
  <c r="P1013" i="1"/>
  <c r="AB1005" i="1"/>
  <c r="AC1005" i="1"/>
  <c r="AD1005" i="1"/>
  <c r="AE1005" i="1"/>
  <c r="AA1005" i="1"/>
  <c r="O1005" i="1"/>
  <c r="P1005" i="1"/>
  <c r="AA997" i="1"/>
  <c r="B997" i="1" s="1"/>
  <c r="C997" i="1" s="1"/>
  <c r="AB997" i="1"/>
  <c r="AC997" i="1"/>
  <c r="AD997" i="1"/>
  <c r="AE997" i="1"/>
  <c r="O997" i="1"/>
  <c r="P997" i="1"/>
  <c r="AA989" i="1"/>
  <c r="B989" i="1" s="1"/>
  <c r="C989" i="1" s="1"/>
  <c r="AB989" i="1"/>
  <c r="AC989" i="1"/>
  <c r="AD989" i="1"/>
  <c r="AE989" i="1"/>
  <c r="O989" i="1"/>
  <c r="P989" i="1"/>
  <c r="AA981" i="1"/>
  <c r="AB981" i="1"/>
  <c r="AC981" i="1"/>
  <c r="AD981" i="1"/>
  <c r="AE981" i="1"/>
  <c r="O981" i="1"/>
  <c r="P981" i="1"/>
  <c r="AA973" i="1"/>
  <c r="B973" i="1" s="1"/>
  <c r="AB973" i="1"/>
  <c r="AC973" i="1"/>
  <c r="AD973" i="1"/>
  <c r="AE973" i="1"/>
  <c r="O973" i="1"/>
  <c r="P973" i="1"/>
  <c r="AA965" i="1"/>
  <c r="B965" i="1" s="1"/>
  <c r="C965" i="1" s="1"/>
  <c r="AB965" i="1"/>
  <c r="AE965" i="1"/>
  <c r="O965" i="1"/>
  <c r="AC965" i="1" s="1"/>
  <c r="P965" i="1"/>
  <c r="AD965" i="1" s="1"/>
  <c r="AC957" i="1"/>
  <c r="AD957" i="1"/>
  <c r="AE957" i="1"/>
  <c r="AA957" i="1"/>
  <c r="AB957" i="1"/>
  <c r="O957" i="1"/>
  <c r="P957" i="1"/>
  <c r="AD949" i="1"/>
  <c r="AA949" i="1"/>
  <c r="AC949" i="1"/>
  <c r="AB949" i="1"/>
  <c r="AE949" i="1"/>
  <c r="O949" i="1"/>
  <c r="P949" i="1"/>
  <c r="AE941" i="1"/>
  <c r="AB941" i="1"/>
  <c r="AD941" i="1"/>
  <c r="AA941" i="1"/>
  <c r="AC941" i="1"/>
  <c r="O941" i="1"/>
  <c r="P941" i="1"/>
  <c r="AB933" i="1"/>
  <c r="AD933" i="1"/>
  <c r="AA933" i="1"/>
  <c r="B933" i="1" s="1"/>
  <c r="AC933" i="1"/>
  <c r="AE933" i="1"/>
  <c r="O933" i="1"/>
  <c r="P933" i="1"/>
  <c r="AA925" i="1"/>
  <c r="AE925" i="1"/>
  <c r="AB925" i="1"/>
  <c r="O925" i="1"/>
  <c r="AC925" i="1" s="1"/>
  <c r="P925" i="1"/>
  <c r="AD925" i="1" s="1"/>
  <c r="AB917" i="1"/>
  <c r="AC917" i="1"/>
  <c r="AD917" i="1"/>
  <c r="AE917" i="1"/>
  <c r="AA917" i="1"/>
  <c r="B917" i="1" s="1"/>
  <c r="C917" i="1" s="1"/>
  <c r="O917" i="1"/>
  <c r="P917" i="1"/>
  <c r="AA909" i="1"/>
  <c r="B909" i="1" s="1"/>
  <c r="AC909" i="1"/>
  <c r="AD909" i="1"/>
  <c r="AE909" i="1"/>
  <c r="AB909" i="1"/>
  <c r="O909" i="1"/>
  <c r="P909" i="1"/>
  <c r="AC901" i="1"/>
  <c r="AD901" i="1"/>
  <c r="AA901" i="1"/>
  <c r="B901" i="1" s="1"/>
  <c r="C901" i="1" s="1"/>
  <c r="AB901" i="1"/>
  <c r="AE901" i="1"/>
  <c r="O901" i="1"/>
  <c r="P901" i="1"/>
  <c r="AE893" i="1"/>
  <c r="AA893" i="1"/>
  <c r="AB893" i="1"/>
  <c r="AC893" i="1"/>
  <c r="AD893" i="1"/>
  <c r="O893" i="1"/>
  <c r="P893" i="1"/>
  <c r="AC885" i="1"/>
  <c r="AE885" i="1"/>
  <c r="AA885" i="1"/>
  <c r="B885" i="1" s="1"/>
  <c r="AB885" i="1"/>
  <c r="AD885" i="1"/>
  <c r="O885" i="1"/>
  <c r="P885" i="1"/>
  <c r="AA877" i="1"/>
  <c r="AD877" i="1"/>
  <c r="AE877" i="1"/>
  <c r="AB877" i="1"/>
  <c r="AC877" i="1"/>
  <c r="O877" i="1"/>
  <c r="P877" i="1"/>
  <c r="AE869" i="1"/>
  <c r="AA869" i="1"/>
  <c r="AB869" i="1"/>
  <c r="O869" i="1"/>
  <c r="AC869" i="1" s="1"/>
  <c r="P869" i="1"/>
  <c r="AD869" i="1" s="1"/>
  <c r="AE861" i="1"/>
  <c r="AA861" i="1"/>
  <c r="AB861" i="1"/>
  <c r="AC861" i="1"/>
  <c r="AD861" i="1"/>
  <c r="P861" i="1"/>
  <c r="O861" i="1"/>
  <c r="AA853" i="1"/>
  <c r="B853" i="1" s="1"/>
  <c r="C853" i="1" s="1"/>
  <c r="AB853" i="1"/>
  <c r="AC853" i="1"/>
  <c r="AD853" i="1"/>
  <c r="AE853" i="1"/>
  <c r="O853" i="1"/>
  <c r="P853" i="1"/>
  <c r="AA845" i="1"/>
  <c r="AB845" i="1"/>
  <c r="AC845" i="1"/>
  <c r="AD845" i="1"/>
  <c r="AE845" i="1"/>
  <c r="O845" i="1"/>
  <c r="P845" i="1"/>
  <c r="AA837" i="1"/>
  <c r="B837" i="1" s="1"/>
  <c r="C837" i="1" s="1"/>
  <c r="AB837" i="1"/>
  <c r="AC837" i="1"/>
  <c r="AD837" i="1"/>
  <c r="AE837" i="1"/>
  <c r="O837" i="1"/>
  <c r="P837" i="1"/>
  <c r="AA829" i="1"/>
  <c r="B829" i="1" s="1"/>
  <c r="C829" i="1" s="1"/>
  <c r="AB829" i="1"/>
  <c r="AC829" i="1"/>
  <c r="AD829" i="1"/>
  <c r="AE829" i="1"/>
  <c r="O829" i="1"/>
  <c r="P829" i="1"/>
  <c r="AA821" i="1"/>
  <c r="B821" i="1" s="1"/>
  <c r="AB821" i="1"/>
  <c r="AC821" i="1"/>
  <c r="AD821" i="1"/>
  <c r="AE821" i="1"/>
  <c r="O821" i="1"/>
  <c r="P821" i="1"/>
  <c r="AA813" i="1"/>
  <c r="B813" i="1" s="1"/>
  <c r="C813" i="1" s="1"/>
  <c r="AB813" i="1"/>
  <c r="AC813" i="1"/>
  <c r="AD813" i="1"/>
  <c r="AE813" i="1"/>
  <c r="O813" i="1"/>
  <c r="P813" i="1"/>
  <c r="AC805" i="1"/>
  <c r="AA805" i="1"/>
  <c r="AB805" i="1"/>
  <c r="AD805" i="1"/>
  <c r="AE805" i="1"/>
  <c r="O805" i="1"/>
  <c r="P805" i="1"/>
  <c r="AB797" i="1"/>
  <c r="AC797" i="1"/>
  <c r="AD797" i="1"/>
  <c r="AA797" i="1"/>
  <c r="B797" i="1" s="1"/>
  <c r="AE797" i="1"/>
  <c r="O797" i="1"/>
  <c r="P797" i="1"/>
  <c r="AB789" i="1"/>
  <c r="AD789" i="1"/>
  <c r="AA789" i="1"/>
  <c r="AC789" i="1"/>
  <c r="AE789" i="1"/>
  <c r="O789" i="1"/>
  <c r="P789" i="1"/>
  <c r="AD781" i="1"/>
  <c r="AA781" i="1"/>
  <c r="B781" i="1" s="1"/>
  <c r="AB781" i="1"/>
  <c r="AC781" i="1"/>
  <c r="AE781" i="1"/>
  <c r="O781" i="1"/>
  <c r="P781" i="1"/>
  <c r="AA773" i="1"/>
  <c r="AB773" i="1"/>
  <c r="AC773" i="1"/>
  <c r="AD773" i="1"/>
  <c r="AE773" i="1"/>
  <c r="O773" i="1"/>
  <c r="P773" i="1"/>
  <c r="AA765" i="1"/>
  <c r="AB765" i="1"/>
  <c r="AC765" i="1"/>
  <c r="AD765" i="1"/>
  <c r="AE765" i="1"/>
  <c r="O765" i="1"/>
  <c r="P765" i="1"/>
  <c r="AB757" i="1"/>
  <c r="AC757" i="1"/>
  <c r="AD757" i="1"/>
  <c r="AA757" i="1"/>
  <c r="B757" i="1" s="1"/>
  <c r="AE757" i="1"/>
  <c r="O757" i="1"/>
  <c r="P757" i="1"/>
  <c r="AD749" i="1"/>
  <c r="AE749" i="1"/>
  <c r="AA749" i="1"/>
  <c r="B749" i="1" s="1"/>
  <c r="AB749" i="1"/>
  <c r="AC749" i="1"/>
  <c r="O749" i="1"/>
  <c r="P749" i="1"/>
  <c r="AB741" i="1"/>
  <c r="AC741" i="1"/>
  <c r="AD741" i="1"/>
  <c r="AE741" i="1"/>
  <c r="AA741" i="1"/>
  <c r="O741" i="1"/>
  <c r="P741" i="1"/>
  <c r="AD733" i="1"/>
  <c r="AE733" i="1"/>
  <c r="AC733" i="1"/>
  <c r="O733" i="1"/>
  <c r="AA733" i="1" s="1"/>
  <c r="P733" i="1"/>
  <c r="AB733" i="1" s="1"/>
  <c r="AA725" i="1"/>
  <c r="AB725" i="1"/>
  <c r="AC725" i="1"/>
  <c r="AD725" i="1"/>
  <c r="AE725" i="1"/>
  <c r="O725" i="1"/>
  <c r="P725" i="1"/>
  <c r="AA717" i="1"/>
  <c r="B717" i="1" s="1"/>
  <c r="C717" i="1" s="1"/>
  <c r="AB717" i="1"/>
  <c r="AC717" i="1"/>
  <c r="AD717" i="1"/>
  <c r="AE717" i="1"/>
  <c r="O717" i="1"/>
  <c r="P717" i="1"/>
  <c r="AA709" i="1"/>
  <c r="B709" i="1" s="1"/>
  <c r="AB709" i="1"/>
  <c r="AC709" i="1"/>
  <c r="AD709" i="1"/>
  <c r="AE709" i="1"/>
  <c r="O709" i="1"/>
  <c r="P709" i="1"/>
  <c r="AA701" i="1"/>
  <c r="B701" i="1" s="1"/>
  <c r="C701" i="1" s="1"/>
  <c r="AB701" i="1"/>
  <c r="AC701" i="1"/>
  <c r="AD701" i="1"/>
  <c r="AE701" i="1"/>
  <c r="O701" i="1"/>
  <c r="P701" i="1"/>
  <c r="AA693" i="1"/>
  <c r="AB693" i="1"/>
  <c r="AC693" i="1"/>
  <c r="AD693" i="1"/>
  <c r="AE693" i="1"/>
  <c r="O693" i="1"/>
  <c r="P693" i="1"/>
  <c r="AC685" i="1"/>
  <c r="AD685" i="1"/>
  <c r="AE685" i="1"/>
  <c r="AA685" i="1"/>
  <c r="AB685" i="1"/>
  <c r="O685" i="1"/>
  <c r="P685" i="1"/>
  <c r="AD677" i="1"/>
  <c r="AE677" i="1"/>
  <c r="AA677" i="1"/>
  <c r="B677" i="1" s="1"/>
  <c r="C677" i="1" s="1"/>
  <c r="AB677" i="1"/>
  <c r="AC677" i="1"/>
  <c r="O677" i="1"/>
  <c r="P677" i="1"/>
  <c r="AA669" i="1"/>
  <c r="AB669" i="1"/>
  <c r="AC669" i="1"/>
  <c r="AD669" i="1"/>
  <c r="AE669" i="1"/>
  <c r="O669" i="1"/>
  <c r="P669" i="1"/>
  <c r="AA661" i="1"/>
  <c r="AB661" i="1"/>
  <c r="AE661" i="1"/>
  <c r="O661" i="1"/>
  <c r="AC661" i="1" s="1"/>
  <c r="P661" i="1"/>
  <c r="AD661" i="1" s="1"/>
  <c r="AD653" i="1"/>
  <c r="AE653" i="1"/>
  <c r="AA653" i="1"/>
  <c r="B653" i="1" s="1"/>
  <c r="O653" i="1"/>
  <c r="AB653" i="1" s="1"/>
  <c r="P653" i="1"/>
  <c r="AC653" i="1" s="1"/>
  <c r="AA645" i="1"/>
  <c r="B645" i="1" s="1"/>
  <c r="C645" i="1" s="1"/>
  <c r="AC645" i="1"/>
  <c r="AB645" i="1"/>
  <c r="AD645" i="1"/>
  <c r="AE645" i="1"/>
  <c r="O645" i="1"/>
  <c r="P645" i="1"/>
  <c r="AA637" i="1"/>
  <c r="AB637" i="1"/>
  <c r="AE637" i="1"/>
  <c r="O637" i="1"/>
  <c r="AC637" i="1" s="1"/>
  <c r="P637" i="1"/>
  <c r="AD637" i="1" s="1"/>
  <c r="AA629" i="1"/>
  <c r="B629" i="1" s="1"/>
  <c r="AB629" i="1"/>
  <c r="AC629" i="1"/>
  <c r="AD629" i="1"/>
  <c r="AE629" i="1"/>
  <c r="O629" i="1"/>
  <c r="P629" i="1"/>
  <c r="AA621" i="1"/>
  <c r="AB621" i="1"/>
  <c r="AC621" i="1"/>
  <c r="AD621" i="1"/>
  <c r="AE621" i="1"/>
  <c r="O621" i="1"/>
  <c r="P621" i="1"/>
  <c r="AC613" i="1"/>
  <c r="AD613" i="1"/>
  <c r="AE613" i="1"/>
  <c r="O613" i="1"/>
  <c r="AA613" i="1" s="1"/>
  <c r="P613" i="1"/>
  <c r="AB613" i="1" s="1"/>
  <c r="AD605" i="1"/>
  <c r="AE605" i="1"/>
  <c r="AA605" i="1"/>
  <c r="B605" i="1" s="1"/>
  <c r="C605" i="1" s="1"/>
  <c r="AB605" i="1"/>
  <c r="AC605" i="1"/>
  <c r="O605" i="1"/>
  <c r="P605" i="1"/>
  <c r="AD597" i="1"/>
  <c r="AE597" i="1"/>
  <c r="AA597" i="1"/>
  <c r="B597" i="1" s="1"/>
  <c r="O597" i="1"/>
  <c r="AB597" i="1" s="1"/>
  <c r="P597" i="1"/>
  <c r="AC597" i="1" s="1"/>
  <c r="AD589" i="1"/>
  <c r="AE589" i="1"/>
  <c r="AA589" i="1"/>
  <c r="B589" i="1" s="1"/>
  <c r="C589" i="1" s="1"/>
  <c r="AB589" i="1"/>
  <c r="AC589" i="1"/>
  <c r="O589" i="1"/>
  <c r="P589" i="1"/>
  <c r="AC581" i="1"/>
  <c r="AD581" i="1"/>
  <c r="AE581" i="1"/>
  <c r="AA581" i="1"/>
  <c r="B581" i="1" s="1"/>
  <c r="C581" i="1" s="1"/>
  <c r="AB581" i="1"/>
  <c r="O581" i="1"/>
  <c r="P581" i="1"/>
  <c r="AA573" i="1"/>
  <c r="B573" i="1" s="1"/>
  <c r="AB573" i="1"/>
  <c r="AC573" i="1"/>
  <c r="AD573" i="1"/>
  <c r="AE573" i="1"/>
  <c r="O573" i="1"/>
  <c r="P573" i="1"/>
  <c r="AE565" i="1"/>
  <c r="AA565" i="1"/>
  <c r="B565" i="1" s="1"/>
  <c r="AB565" i="1"/>
  <c r="AC565" i="1"/>
  <c r="AD565" i="1"/>
  <c r="O565" i="1"/>
  <c r="P565" i="1"/>
  <c r="AD557" i="1"/>
  <c r="AC557" i="1"/>
  <c r="AE557" i="1"/>
  <c r="AA557" i="1"/>
  <c r="AB557" i="1"/>
  <c r="O557" i="1"/>
  <c r="P557" i="1"/>
  <c r="AD549" i="1"/>
  <c r="AA549" i="1"/>
  <c r="B549" i="1" s="1"/>
  <c r="C549" i="1" s="1"/>
  <c r="AB549" i="1"/>
  <c r="AC549" i="1"/>
  <c r="AE549" i="1"/>
  <c r="O549" i="1"/>
  <c r="P549" i="1"/>
  <c r="AB541" i="1"/>
  <c r="AA541" i="1"/>
  <c r="AC541" i="1"/>
  <c r="AD541" i="1"/>
  <c r="AE541" i="1"/>
  <c r="O541" i="1"/>
  <c r="P541" i="1"/>
  <c r="AA533" i="1"/>
  <c r="B533" i="1" s="1"/>
  <c r="C533" i="1" s="1"/>
  <c r="AB533" i="1"/>
  <c r="AE533" i="1"/>
  <c r="O533" i="1"/>
  <c r="AC533" i="1" s="1"/>
  <c r="P533" i="1"/>
  <c r="AD533" i="1" s="1"/>
  <c r="AE525" i="1"/>
  <c r="AA525" i="1"/>
  <c r="AB525" i="1"/>
  <c r="O525" i="1"/>
  <c r="AC525" i="1" s="1"/>
  <c r="P525" i="1"/>
  <c r="AD525" i="1" s="1"/>
  <c r="AA517" i="1"/>
  <c r="B517" i="1" s="1"/>
  <c r="C517" i="1" s="1"/>
  <c r="AD517" i="1"/>
  <c r="AE517" i="1"/>
  <c r="O517" i="1"/>
  <c r="AB517" i="1" s="1"/>
  <c r="P517" i="1"/>
  <c r="AC517" i="1" s="1"/>
  <c r="AA509" i="1"/>
  <c r="B509" i="1" s="1"/>
  <c r="C509" i="1" s="1"/>
  <c r="AB509" i="1"/>
  <c r="AC509" i="1"/>
  <c r="AD509" i="1"/>
  <c r="AE509" i="1"/>
  <c r="O509" i="1"/>
  <c r="P509" i="1"/>
  <c r="AB501" i="1"/>
  <c r="AA501" i="1"/>
  <c r="B501" i="1" s="1"/>
  <c r="C501" i="1" s="1"/>
  <c r="AE501" i="1"/>
  <c r="O501" i="1"/>
  <c r="AC501" i="1" s="1"/>
  <c r="P501" i="1"/>
  <c r="AD501" i="1" s="1"/>
  <c r="AA493" i="1"/>
  <c r="AB493" i="1"/>
  <c r="AC493" i="1"/>
  <c r="O493" i="1"/>
  <c r="AD493" i="1" s="1"/>
  <c r="P493" i="1"/>
  <c r="AE493" i="1" s="1"/>
  <c r="AA485" i="1"/>
  <c r="B485" i="1" s="1"/>
  <c r="AC485" i="1"/>
  <c r="AB485" i="1"/>
  <c r="AD485" i="1"/>
  <c r="AE485" i="1"/>
  <c r="O485" i="1"/>
  <c r="P485" i="1"/>
  <c r="AE477" i="1"/>
  <c r="AB477" i="1"/>
  <c r="AA477" i="1"/>
  <c r="B477" i="1" s="1"/>
  <c r="C477" i="1" s="1"/>
  <c r="O477" i="1"/>
  <c r="AC477" i="1" s="1"/>
  <c r="P477" i="1"/>
  <c r="AD477" i="1" s="1"/>
  <c r="AB469" i="1"/>
  <c r="AE469" i="1"/>
  <c r="AC469" i="1"/>
  <c r="AA469" i="1"/>
  <c r="B469" i="1" s="1"/>
  <c r="AD469" i="1"/>
  <c r="O469" i="1"/>
  <c r="P469" i="1"/>
  <c r="AD461" i="1"/>
  <c r="AC461" i="1"/>
  <c r="AE461" i="1"/>
  <c r="AA461" i="1"/>
  <c r="AB461" i="1"/>
  <c r="O461" i="1"/>
  <c r="P461" i="1"/>
  <c r="AB453" i="1"/>
  <c r="AC453" i="1"/>
  <c r="AD453" i="1"/>
  <c r="AE453" i="1"/>
  <c r="AA453" i="1"/>
  <c r="B453" i="1" s="1"/>
  <c r="C453" i="1" s="1"/>
  <c r="O453" i="1"/>
  <c r="P453" i="1"/>
  <c r="AA445" i="1"/>
  <c r="AB445" i="1"/>
  <c r="AC445" i="1"/>
  <c r="AD445" i="1"/>
  <c r="AE445" i="1"/>
  <c r="O445" i="1"/>
  <c r="P445" i="1"/>
  <c r="AB437" i="1"/>
  <c r="AC437" i="1"/>
  <c r="AD437" i="1"/>
  <c r="AE437" i="1"/>
  <c r="AA437" i="1"/>
  <c r="B437" i="1" s="1"/>
  <c r="O437" i="1"/>
  <c r="P437" i="1"/>
  <c r="AA429" i="1"/>
  <c r="AB429" i="1"/>
  <c r="AC429" i="1"/>
  <c r="AD429" i="1"/>
  <c r="AE429" i="1"/>
  <c r="O429" i="1"/>
  <c r="P429" i="1"/>
  <c r="AA421" i="1"/>
  <c r="AD421" i="1"/>
  <c r="AE421" i="1"/>
  <c r="O421" i="1"/>
  <c r="AB421" i="1" s="1"/>
  <c r="P421" i="1"/>
  <c r="AC421" i="1" s="1"/>
  <c r="AD413" i="1"/>
  <c r="AA413" i="1"/>
  <c r="AC413" i="1"/>
  <c r="AB413" i="1"/>
  <c r="AE413" i="1"/>
  <c r="O413" i="1"/>
  <c r="P413" i="1"/>
  <c r="AD405" i="1"/>
  <c r="AA405" i="1"/>
  <c r="B405" i="1" s="1"/>
  <c r="C405" i="1" s="1"/>
  <c r="AB405" i="1"/>
  <c r="AC405" i="1"/>
  <c r="AE405" i="1"/>
  <c r="O405" i="1"/>
  <c r="P405" i="1"/>
  <c r="AA397" i="1"/>
  <c r="AB397" i="1"/>
  <c r="AC397" i="1"/>
  <c r="AD397" i="1"/>
  <c r="AE397" i="1"/>
  <c r="O397" i="1"/>
  <c r="P397" i="1"/>
  <c r="AB389" i="1"/>
  <c r="AC389" i="1"/>
  <c r="AD389" i="1"/>
  <c r="AE389" i="1"/>
  <c r="AA389" i="1"/>
  <c r="B389" i="1" s="1"/>
  <c r="C389" i="1" s="1"/>
  <c r="O389" i="1"/>
  <c r="P389" i="1"/>
  <c r="AA381" i="1"/>
  <c r="B381" i="1" s="1"/>
  <c r="C381" i="1" s="1"/>
  <c r="AB381" i="1"/>
  <c r="AD381" i="1"/>
  <c r="AE381" i="1"/>
  <c r="AC381" i="1"/>
  <c r="O381" i="1"/>
  <c r="P381" i="1"/>
  <c r="AA373" i="1"/>
  <c r="B373" i="1" s="1"/>
  <c r="C373" i="1" s="1"/>
  <c r="AD373" i="1"/>
  <c r="AE373" i="1"/>
  <c r="O373" i="1"/>
  <c r="AB373" i="1" s="1"/>
  <c r="P373" i="1"/>
  <c r="AC373" i="1" s="1"/>
  <c r="AA365" i="1"/>
  <c r="B365" i="1" s="1"/>
  <c r="C365" i="1" s="1"/>
  <c r="AB365" i="1"/>
  <c r="AC365" i="1"/>
  <c r="AD365" i="1"/>
  <c r="AE365" i="1"/>
  <c r="O365" i="1"/>
  <c r="P365" i="1"/>
  <c r="AD357" i="1"/>
  <c r="AA357" i="1"/>
  <c r="AB357" i="1"/>
  <c r="AC357" i="1"/>
  <c r="AE357" i="1"/>
  <c r="O357" i="1"/>
  <c r="P357" i="1"/>
  <c r="N1975" i="1"/>
  <c r="N1967" i="1"/>
  <c r="N1959" i="1"/>
  <c r="N1951" i="1"/>
  <c r="N1943" i="1"/>
  <c r="N1935" i="1"/>
  <c r="N1927" i="1"/>
  <c r="N1919" i="1"/>
  <c r="N1911" i="1"/>
  <c r="N1903" i="1"/>
  <c r="N1895" i="1"/>
  <c r="N1887" i="1"/>
  <c r="N1879" i="1"/>
  <c r="N1871" i="1"/>
  <c r="N1863" i="1"/>
  <c r="N1855" i="1"/>
  <c r="N1847" i="1"/>
  <c r="N1839" i="1"/>
  <c r="N1831" i="1"/>
  <c r="N1823" i="1"/>
  <c r="N1815" i="1"/>
  <c r="N1807" i="1"/>
  <c r="N1799" i="1"/>
  <c r="N1791" i="1"/>
  <c r="N1783" i="1"/>
  <c r="N1775" i="1"/>
  <c r="N1767" i="1"/>
  <c r="N1759" i="1"/>
  <c r="N1751" i="1"/>
  <c r="N1743" i="1"/>
  <c r="N1735" i="1"/>
  <c r="N1727" i="1"/>
  <c r="N1719" i="1"/>
  <c r="N1711" i="1"/>
  <c r="N1703" i="1"/>
  <c r="N1695" i="1"/>
  <c r="N1687" i="1"/>
  <c r="N1674" i="1"/>
  <c r="N1666" i="1"/>
  <c r="N1658" i="1"/>
  <c r="N1650" i="1"/>
  <c r="N1642" i="1"/>
  <c r="N1634" i="1"/>
  <c r="N1626" i="1"/>
  <c r="N1618" i="1"/>
  <c r="N1610" i="1"/>
  <c r="N1602" i="1"/>
  <c r="N1594" i="1"/>
  <c r="N1586" i="1"/>
  <c r="N1578" i="1"/>
  <c r="N1570" i="1"/>
  <c r="N1562" i="1"/>
  <c r="N1554" i="1"/>
  <c r="D1902" i="1"/>
  <c r="D1886" i="1"/>
  <c r="D1878" i="1"/>
  <c r="D1854" i="1"/>
  <c r="D1846" i="1"/>
  <c r="D1838" i="1"/>
  <c r="D1830" i="1"/>
  <c r="D1822" i="1"/>
  <c r="D1806" i="1"/>
  <c r="D1790" i="1"/>
  <c r="D1782" i="1"/>
  <c r="D1774" i="1"/>
  <c r="D1758" i="1"/>
  <c r="D1734" i="1"/>
  <c r="D1726" i="1"/>
  <c r="D1718" i="1"/>
  <c r="D1702" i="1"/>
  <c r="D1679" i="1"/>
  <c r="D1673" i="1"/>
  <c r="D1665" i="1"/>
  <c r="D1657" i="1"/>
  <c r="D1649" i="1"/>
  <c r="D1641" i="1"/>
  <c r="D1633" i="1"/>
  <c r="D1609" i="1"/>
  <c r="D1601" i="1"/>
  <c r="D1481" i="1"/>
  <c r="D1457" i="1"/>
  <c r="D1449" i="1"/>
  <c r="D1441" i="1"/>
  <c r="D1433" i="1"/>
  <c r="D1425" i="1"/>
  <c r="D1417" i="1"/>
  <c r="D1409" i="1"/>
  <c r="D1393" i="1"/>
  <c r="D1385" i="1"/>
  <c r="D1369" i="1"/>
  <c r="D1361" i="1"/>
  <c r="D1353" i="1"/>
  <c r="D1345" i="1"/>
  <c r="D1329" i="1"/>
  <c r="D1321" i="1"/>
  <c r="D1313" i="1"/>
  <c r="D1305" i="1"/>
  <c r="D1297" i="1"/>
  <c r="D1281" i="1"/>
  <c r="D1273" i="1"/>
  <c r="D1265" i="1"/>
  <c r="D1249" i="1"/>
  <c r="D1241" i="1"/>
  <c r="D1233" i="1"/>
  <c r="D1217" i="1"/>
  <c r="D1201" i="1"/>
  <c r="D1193" i="1"/>
  <c r="D1169" i="1"/>
  <c r="D1145" i="1"/>
  <c r="D1137" i="1"/>
  <c r="D1129" i="1"/>
  <c r="D1121" i="1"/>
  <c r="D1113" i="1"/>
  <c r="D1105" i="1"/>
  <c r="D1097" i="1"/>
  <c r="D1081" i="1"/>
  <c r="D1065" i="1"/>
  <c r="D1057" i="1"/>
  <c r="D1049" i="1"/>
  <c r="D1041" i="1"/>
  <c r="D1009" i="1"/>
  <c r="D1001" i="1"/>
  <c r="D977" i="1"/>
  <c r="AJ980" i="1"/>
  <c r="AK980" i="1" s="1"/>
  <c r="AJ972" i="1"/>
  <c r="AK972" i="1" s="1"/>
  <c r="AJ964" i="1"/>
  <c r="AK964" i="1" s="1"/>
  <c r="AJ956" i="1"/>
  <c r="AK956" i="1" s="1"/>
  <c r="AJ948" i="1"/>
  <c r="AK948" i="1" s="1"/>
  <c r="AJ940" i="1"/>
  <c r="AK940" i="1" s="1"/>
  <c r="AJ932" i="1"/>
  <c r="AK932" i="1" s="1"/>
  <c r="AJ924" i="1"/>
  <c r="AK924" i="1" s="1"/>
  <c r="AJ916" i="1"/>
  <c r="AK916" i="1" s="1"/>
  <c r="AJ908" i="1"/>
  <c r="AK908" i="1" s="1"/>
  <c r="AJ900" i="1"/>
  <c r="AK900" i="1" s="1"/>
  <c r="AJ892" i="1"/>
  <c r="AK892" i="1" s="1"/>
  <c r="AJ884" i="1"/>
  <c r="AK884" i="1" s="1"/>
  <c r="AJ876" i="1"/>
  <c r="AK876" i="1" s="1"/>
  <c r="AJ868" i="1"/>
  <c r="AK868" i="1" s="1"/>
  <c r="AJ860" i="1"/>
  <c r="AK860" i="1" s="1"/>
  <c r="AJ852" i="1"/>
  <c r="AK852" i="1" s="1"/>
  <c r="AJ844" i="1"/>
  <c r="AK844" i="1" s="1"/>
  <c r="AJ836" i="1"/>
  <c r="AK836" i="1" s="1"/>
  <c r="AJ828" i="1"/>
  <c r="AK828" i="1" s="1"/>
  <c r="AJ820" i="1"/>
  <c r="AK820" i="1" s="1"/>
  <c r="AJ812" i="1"/>
  <c r="AK812" i="1" s="1"/>
  <c r="AJ804" i="1"/>
  <c r="AK804" i="1" s="1"/>
  <c r="AJ796" i="1"/>
  <c r="AK796" i="1" s="1"/>
  <c r="AJ788" i="1"/>
  <c r="AK788" i="1" s="1"/>
  <c r="AJ780" i="1"/>
  <c r="AK780" i="1" s="1"/>
  <c r="AJ772" i="1"/>
  <c r="AK772" i="1" s="1"/>
  <c r="AJ764" i="1"/>
  <c r="AK764" i="1" s="1"/>
  <c r="AJ756" i="1"/>
  <c r="AK756" i="1" s="1"/>
  <c r="AJ748" i="1"/>
  <c r="AK748" i="1" s="1"/>
  <c r="AJ740" i="1"/>
  <c r="AK740" i="1" s="1"/>
  <c r="AJ732" i="1"/>
  <c r="AK732" i="1" s="1"/>
  <c r="AJ724" i="1"/>
  <c r="AK724" i="1" s="1"/>
  <c r="AJ716" i="1"/>
  <c r="AK716" i="1" s="1"/>
  <c r="AJ708" i="1"/>
  <c r="AK708" i="1" s="1"/>
  <c r="AJ700" i="1"/>
  <c r="AK700" i="1" s="1"/>
  <c r="AJ692" i="1"/>
  <c r="AK692" i="1" s="1"/>
  <c r="AJ684" i="1"/>
  <c r="AK684" i="1" s="1"/>
  <c r="AJ676" i="1"/>
  <c r="AK676" i="1" s="1"/>
  <c r="AJ668" i="1"/>
  <c r="AK668" i="1" s="1"/>
  <c r="AJ660" i="1"/>
  <c r="AK660" i="1" s="1"/>
  <c r="AJ652" i="1"/>
  <c r="AK652" i="1" s="1"/>
  <c r="AJ644" i="1"/>
  <c r="AK644" i="1" s="1"/>
  <c r="AJ636" i="1"/>
  <c r="AK636" i="1" s="1"/>
  <c r="AJ628" i="1"/>
  <c r="AK628" i="1" s="1"/>
  <c r="AJ620" i="1"/>
  <c r="AK620" i="1" s="1"/>
  <c r="AJ612" i="1"/>
  <c r="AK612" i="1" s="1"/>
  <c r="AJ604" i="1"/>
  <c r="AK604" i="1" s="1"/>
  <c r="AJ596" i="1"/>
  <c r="AK596" i="1" s="1"/>
  <c r="AJ588" i="1"/>
  <c r="AK588" i="1" s="1"/>
  <c r="AJ580" i="1"/>
  <c r="AK580" i="1" s="1"/>
  <c r="AJ572" i="1"/>
  <c r="AK572" i="1" s="1"/>
  <c r="AJ564" i="1"/>
  <c r="AK564" i="1" s="1"/>
  <c r="AJ556" i="1"/>
  <c r="AK556" i="1" s="1"/>
  <c r="AJ548" i="1"/>
  <c r="AK548" i="1" s="1"/>
  <c r="AJ540" i="1"/>
  <c r="AK540" i="1" s="1"/>
  <c r="AJ532" i="1"/>
  <c r="AK532" i="1" s="1"/>
  <c r="AJ524" i="1"/>
  <c r="AK524" i="1" s="1"/>
  <c r="AJ516" i="1"/>
  <c r="AK516" i="1" s="1"/>
  <c r="AJ508" i="1"/>
  <c r="AK508" i="1" s="1"/>
  <c r="AJ500" i="1"/>
  <c r="AK500" i="1" s="1"/>
  <c r="AJ492" i="1"/>
  <c r="AK492" i="1" s="1"/>
  <c r="AJ484" i="1"/>
  <c r="AK484" i="1" s="1"/>
  <c r="AJ476" i="1"/>
  <c r="AK476" i="1" s="1"/>
  <c r="AJ468" i="1"/>
  <c r="AK468" i="1" s="1"/>
  <c r="AJ460" i="1"/>
  <c r="AK460" i="1" s="1"/>
  <c r="AJ452" i="1"/>
  <c r="AK452" i="1" s="1"/>
  <c r="AJ444" i="1"/>
  <c r="AK444" i="1" s="1"/>
  <c r="AJ436" i="1"/>
  <c r="AK436" i="1" s="1"/>
  <c r="AJ428" i="1"/>
  <c r="AK428" i="1" s="1"/>
  <c r="AJ420" i="1"/>
  <c r="AK420" i="1" s="1"/>
  <c r="AJ412" i="1"/>
  <c r="AK412" i="1" s="1"/>
  <c r="AJ404" i="1"/>
  <c r="AK404" i="1" s="1"/>
  <c r="AJ396" i="1"/>
  <c r="AK396" i="1" s="1"/>
  <c r="AJ388" i="1"/>
  <c r="AK388" i="1" s="1"/>
  <c r="AJ380" i="1"/>
  <c r="AK380" i="1" s="1"/>
  <c r="AJ372" i="1"/>
  <c r="AK372" i="1" s="1"/>
  <c r="AJ364" i="1"/>
  <c r="AK364" i="1" s="1"/>
  <c r="AJ356" i="1"/>
  <c r="AK356" i="1" s="1"/>
  <c r="AJ348" i="1"/>
  <c r="AK348" i="1" s="1"/>
  <c r="AJ340" i="1"/>
  <c r="AK340" i="1" s="1"/>
  <c r="AJ333" i="1"/>
  <c r="AK333" i="1" s="1"/>
  <c r="AJ325" i="1"/>
  <c r="AK325" i="1" s="1"/>
  <c r="AJ317" i="1"/>
  <c r="AK317" i="1" s="1"/>
  <c r="AJ309" i="1"/>
  <c r="AK309" i="1" s="1"/>
  <c r="AJ301" i="1"/>
  <c r="AK301" i="1" s="1"/>
  <c r="AJ293" i="1"/>
  <c r="AK293" i="1" s="1"/>
  <c r="AJ285" i="1"/>
  <c r="AK285" i="1" s="1"/>
  <c r="AJ277" i="1"/>
  <c r="AK277" i="1" s="1"/>
  <c r="AJ269" i="1"/>
  <c r="AK269" i="1" s="1"/>
  <c r="AJ261" i="1"/>
  <c r="AK261" i="1" s="1"/>
  <c r="AJ253" i="1"/>
  <c r="AK253" i="1" s="1"/>
  <c r="AJ245" i="1"/>
  <c r="AK245" i="1" s="1"/>
  <c r="AJ237" i="1"/>
  <c r="AK237" i="1" s="1"/>
  <c r="AJ229" i="1"/>
  <c r="AK229" i="1" s="1"/>
  <c r="AJ221" i="1"/>
  <c r="AK221" i="1" s="1"/>
  <c r="AJ213" i="1"/>
  <c r="AK213" i="1" s="1"/>
  <c r="AJ205" i="1"/>
  <c r="AK205" i="1" s="1"/>
  <c r="AJ197" i="1"/>
  <c r="AK197" i="1" s="1"/>
  <c r="AJ189" i="1"/>
  <c r="AK189" i="1" s="1"/>
  <c r="AJ181" i="1"/>
  <c r="AK181" i="1" s="1"/>
  <c r="AJ173" i="1"/>
  <c r="AK173" i="1" s="1"/>
  <c r="AJ165" i="1"/>
  <c r="AK165" i="1" s="1"/>
  <c r="AJ157" i="1"/>
  <c r="AK157" i="1" s="1"/>
  <c r="AJ149" i="1"/>
  <c r="AK149" i="1" s="1"/>
  <c r="AJ141" i="1"/>
  <c r="AK141" i="1" s="1"/>
  <c r="AJ133" i="1"/>
  <c r="AK133" i="1" s="1"/>
  <c r="AJ125" i="1"/>
  <c r="AK125" i="1" s="1"/>
  <c r="AJ117" i="1"/>
  <c r="AK117" i="1" s="1"/>
  <c r="AJ109" i="1"/>
  <c r="AK109" i="1" s="1"/>
  <c r="AJ101" i="1"/>
  <c r="AK101" i="1" s="1"/>
  <c r="AJ93" i="1"/>
  <c r="AK93" i="1" s="1"/>
  <c r="AJ85" i="1"/>
  <c r="AK85" i="1" s="1"/>
  <c r="AJ77" i="1"/>
  <c r="AK77" i="1" s="1"/>
  <c r="AJ69" i="1"/>
  <c r="AK69" i="1" s="1"/>
  <c r="AJ61" i="1"/>
  <c r="AK61" i="1" s="1"/>
  <c r="AJ53" i="1"/>
  <c r="AK53" i="1" s="1"/>
  <c r="AJ45" i="1"/>
  <c r="AK45" i="1" s="1"/>
  <c r="AJ37" i="1"/>
  <c r="AK37" i="1" s="1"/>
  <c r="AJ29" i="1"/>
  <c r="AK29" i="1" s="1"/>
  <c r="AJ21" i="1"/>
  <c r="AK21" i="1" s="1"/>
  <c r="AJ13" i="1"/>
  <c r="AK13" i="1" s="1"/>
  <c r="AJ5" i="1"/>
  <c r="AK5" i="1" s="1"/>
  <c r="N1974" i="1"/>
  <c r="N1966" i="1"/>
  <c r="N1958" i="1"/>
  <c r="N1950" i="1"/>
  <c r="N1942" i="1"/>
  <c r="N1934" i="1"/>
  <c r="N1926" i="1"/>
  <c r="N1918" i="1"/>
  <c r="N1910" i="1"/>
  <c r="N1902" i="1"/>
  <c r="N1894" i="1"/>
  <c r="N1886" i="1"/>
  <c r="N1878" i="1"/>
  <c r="N1870" i="1"/>
  <c r="N1862" i="1"/>
  <c r="N1854" i="1"/>
  <c r="N1846" i="1"/>
  <c r="N1838" i="1"/>
  <c r="N1830" i="1"/>
  <c r="N1822" i="1"/>
  <c r="N1814" i="1"/>
  <c r="N1806" i="1"/>
  <c r="N1798" i="1"/>
  <c r="N1790" i="1"/>
  <c r="N1782" i="1"/>
  <c r="N1774" i="1"/>
  <c r="N1766" i="1"/>
  <c r="N1758" i="1"/>
  <c r="N1750" i="1"/>
  <c r="N1742" i="1"/>
  <c r="N1734" i="1"/>
  <c r="N1726" i="1"/>
  <c r="N1718" i="1"/>
  <c r="N1710" i="1"/>
  <c r="N1702" i="1"/>
  <c r="N1694" i="1"/>
  <c r="N1686" i="1"/>
  <c r="N1679" i="1"/>
  <c r="N1673" i="1"/>
  <c r="N1665" i="1"/>
  <c r="N1657" i="1"/>
  <c r="N1649" i="1"/>
  <c r="N1641" i="1"/>
  <c r="N1633" i="1"/>
  <c r="N1625" i="1"/>
  <c r="N1617" i="1"/>
  <c r="N1609" i="1"/>
  <c r="AA1976" i="1"/>
  <c r="B1976" i="1" s="1"/>
  <c r="C1976" i="1" s="1"/>
  <c r="AE1976" i="1"/>
  <c r="AD1976" i="1"/>
  <c r="P1976" i="1"/>
  <c r="AC1976" i="1" s="1"/>
  <c r="O1976" i="1"/>
  <c r="AB1976" i="1" s="1"/>
  <c r="AA1968" i="1"/>
  <c r="B1968" i="1" s="1"/>
  <c r="AC1968" i="1"/>
  <c r="AE1968" i="1"/>
  <c r="AB1968" i="1"/>
  <c r="AD1968" i="1"/>
  <c r="O1968" i="1"/>
  <c r="P1968" i="1"/>
  <c r="AB1960" i="1"/>
  <c r="AA1960" i="1"/>
  <c r="B1960" i="1" s="1"/>
  <c r="C1960" i="1" s="1"/>
  <c r="AC1960" i="1"/>
  <c r="AD1960" i="1"/>
  <c r="AE1960" i="1"/>
  <c r="P1960" i="1"/>
  <c r="O1960" i="1"/>
  <c r="AD1952" i="1"/>
  <c r="AA1952" i="1"/>
  <c r="AB1952" i="1"/>
  <c r="AC1952" i="1"/>
  <c r="AE1952" i="1"/>
  <c r="O1952" i="1"/>
  <c r="P1952" i="1"/>
  <c r="AD1944" i="1"/>
  <c r="AA1944" i="1"/>
  <c r="B1944" i="1" s="1"/>
  <c r="C1944" i="1" s="1"/>
  <c r="AB1944" i="1"/>
  <c r="AC1944" i="1"/>
  <c r="AE1944" i="1"/>
  <c r="P1944" i="1"/>
  <c r="O1944" i="1"/>
  <c r="AD1936" i="1"/>
  <c r="AE1936" i="1"/>
  <c r="AA1936" i="1"/>
  <c r="B1936" i="1" s="1"/>
  <c r="C1936" i="1" s="1"/>
  <c r="O1936" i="1"/>
  <c r="AB1936" i="1" s="1"/>
  <c r="P1936" i="1"/>
  <c r="AC1936" i="1" s="1"/>
  <c r="AA1928" i="1"/>
  <c r="B1928" i="1" s="1"/>
  <c r="C1928" i="1" s="1"/>
  <c r="AB1928" i="1"/>
  <c r="AC1928" i="1"/>
  <c r="AD1928" i="1"/>
  <c r="AE1928" i="1"/>
  <c r="P1928" i="1"/>
  <c r="O1928" i="1"/>
  <c r="AA1920" i="1"/>
  <c r="AC1920" i="1"/>
  <c r="AD1920" i="1"/>
  <c r="AE1920" i="1"/>
  <c r="AB1920" i="1"/>
  <c r="O1920" i="1"/>
  <c r="P1920" i="1"/>
  <c r="AE1912" i="1"/>
  <c r="AA1912" i="1"/>
  <c r="B1912" i="1" s="1"/>
  <c r="C1912" i="1" s="1"/>
  <c r="AB1912" i="1"/>
  <c r="AC1912" i="1"/>
  <c r="AD1912" i="1"/>
  <c r="O1912" i="1"/>
  <c r="P1912" i="1"/>
  <c r="AE1904" i="1"/>
  <c r="AA1904" i="1"/>
  <c r="B1904" i="1" s="1"/>
  <c r="C1904" i="1" s="1"/>
  <c r="AB1904" i="1"/>
  <c r="AC1904" i="1"/>
  <c r="AD1904" i="1"/>
  <c r="O1904" i="1"/>
  <c r="P1904" i="1"/>
  <c r="AA1896" i="1"/>
  <c r="AD1896" i="1"/>
  <c r="AE1896" i="1"/>
  <c r="O1896" i="1"/>
  <c r="AB1896" i="1" s="1"/>
  <c r="P1896" i="1"/>
  <c r="AC1896" i="1" s="1"/>
  <c r="AB1888" i="1"/>
  <c r="AA1888" i="1"/>
  <c r="B1888" i="1" s="1"/>
  <c r="AE1888" i="1"/>
  <c r="O1888" i="1"/>
  <c r="AC1888" i="1" s="1"/>
  <c r="P1888" i="1"/>
  <c r="AD1888" i="1" s="1"/>
  <c r="AD1880" i="1"/>
  <c r="AE1880" i="1"/>
  <c r="AA1880" i="1"/>
  <c r="AB1880" i="1"/>
  <c r="AC1880" i="1"/>
  <c r="O1880" i="1"/>
  <c r="P1880" i="1"/>
  <c r="AB1872" i="1"/>
  <c r="AE1872" i="1"/>
  <c r="AA1872" i="1"/>
  <c r="B1872" i="1" s="1"/>
  <c r="AC1872" i="1"/>
  <c r="AD1872" i="1"/>
  <c r="O1872" i="1"/>
  <c r="P1872" i="1"/>
  <c r="AA1864" i="1"/>
  <c r="B1864" i="1" s="1"/>
  <c r="AB1864" i="1"/>
  <c r="AC1864" i="1"/>
  <c r="AD1864" i="1"/>
  <c r="AE1864" i="1"/>
  <c r="O1864" i="1"/>
  <c r="P1864" i="1"/>
  <c r="AA1856" i="1"/>
  <c r="B1856" i="1" s="1"/>
  <c r="AB1856" i="1"/>
  <c r="AC1856" i="1"/>
  <c r="AD1856" i="1"/>
  <c r="AE1856" i="1"/>
  <c r="O1856" i="1"/>
  <c r="P1856" i="1"/>
  <c r="AE1848" i="1"/>
  <c r="AA1848" i="1"/>
  <c r="AD1848" i="1"/>
  <c r="O1848" i="1"/>
  <c r="AB1848" i="1" s="1"/>
  <c r="P1848" i="1"/>
  <c r="AC1848" i="1" s="1"/>
  <c r="AA1840" i="1"/>
  <c r="B1840" i="1" s="1"/>
  <c r="AB1840" i="1"/>
  <c r="AC1840" i="1"/>
  <c r="AD1840" i="1"/>
  <c r="AE1840" i="1"/>
  <c r="O1840" i="1"/>
  <c r="P1840" i="1"/>
  <c r="AE1832" i="1"/>
  <c r="AA1832" i="1"/>
  <c r="AB1832" i="1"/>
  <c r="O1832" i="1"/>
  <c r="AC1832" i="1" s="1"/>
  <c r="P1832" i="1"/>
  <c r="AD1832" i="1" s="1"/>
  <c r="AA1824" i="1"/>
  <c r="B1824" i="1" s="1"/>
  <c r="C1824" i="1" s="1"/>
  <c r="AB1824" i="1"/>
  <c r="AC1824" i="1"/>
  <c r="AD1824" i="1"/>
  <c r="AE1824" i="1"/>
  <c r="O1824" i="1"/>
  <c r="P1824" i="1"/>
  <c r="AA1816" i="1"/>
  <c r="AB1816" i="1"/>
  <c r="AC1816" i="1"/>
  <c r="AD1816" i="1"/>
  <c r="AE1816" i="1"/>
  <c r="O1816" i="1"/>
  <c r="P1816" i="1"/>
  <c r="AA1808" i="1"/>
  <c r="B1808" i="1" s="1"/>
  <c r="AB1808" i="1"/>
  <c r="AC1808" i="1"/>
  <c r="AD1808" i="1"/>
  <c r="AE1808" i="1"/>
  <c r="O1808" i="1"/>
  <c r="P1808" i="1"/>
  <c r="AA1800" i="1"/>
  <c r="AB1800" i="1"/>
  <c r="AC1800" i="1"/>
  <c r="AD1800" i="1"/>
  <c r="AE1800" i="1"/>
  <c r="O1800" i="1"/>
  <c r="P1800" i="1"/>
  <c r="AA1792" i="1"/>
  <c r="B1792" i="1" s="1"/>
  <c r="AB1792" i="1"/>
  <c r="AE1792" i="1"/>
  <c r="O1792" i="1"/>
  <c r="AC1792" i="1" s="1"/>
  <c r="P1792" i="1"/>
  <c r="AD1792" i="1" s="1"/>
  <c r="AA1784" i="1"/>
  <c r="AB1784" i="1"/>
  <c r="AC1784" i="1"/>
  <c r="AD1784" i="1"/>
  <c r="AE1784" i="1"/>
  <c r="O1784" i="1"/>
  <c r="P1784" i="1"/>
  <c r="AA1776" i="1"/>
  <c r="AB1776" i="1"/>
  <c r="AC1776" i="1"/>
  <c r="AD1776" i="1"/>
  <c r="AE1776" i="1"/>
  <c r="O1776" i="1"/>
  <c r="P1776" i="1"/>
  <c r="AA1768" i="1"/>
  <c r="AB1768" i="1"/>
  <c r="AC1768" i="1"/>
  <c r="AD1768" i="1"/>
  <c r="AE1768" i="1"/>
  <c r="O1768" i="1"/>
  <c r="P1768" i="1"/>
  <c r="AD1760" i="1"/>
  <c r="AE1760" i="1"/>
  <c r="AA1760" i="1"/>
  <c r="B1760" i="1" s="1"/>
  <c r="C1760" i="1" s="1"/>
  <c r="O1760" i="1"/>
  <c r="AB1760" i="1" s="1"/>
  <c r="P1760" i="1"/>
  <c r="AC1760" i="1" s="1"/>
  <c r="AA1752" i="1"/>
  <c r="AB1752" i="1"/>
  <c r="AC1752" i="1"/>
  <c r="AD1752" i="1"/>
  <c r="AE1752" i="1"/>
  <c r="O1752" i="1"/>
  <c r="P1752" i="1"/>
  <c r="AA1744" i="1"/>
  <c r="B1744" i="1" s="1"/>
  <c r="C1744" i="1" s="1"/>
  <c r="AB1744" i="1"/>
  <c r="AC1744" i="1"/>
  <c r="O1744" i="1"/>
  <c r="AD1744" i="1" s="1"/>
  <c r="P1744" i="1"/>
  <c r="AE1744" i="1" s="1"/>
  <c r="AA1736" i="1"/>
  <c r="AB1736" i="1"/>
  <c r="AC1736" i="1"/>
  <c r="AD1736" i="1"/>
  <c r="AE1736" i="1"/>
  <c r="O1736" i="1"/>
  <c r="P1736" i="1"/>
  <c r="AA1728" i="1"/>
  <c r="B1728" i="1" s="1"/>
  <c r="C1728" i="1" s="1"/>
  <c r="AB1728" i="1"/>
  <c r="AC1728" i="1"/>
  <c r="AD1728" i="1"/>
  <c r="AE1728" i="1"/>
  <c r="O1728" i="1"/>
  <c r="P1728" i="1"/>
  <c r="AD1720" i="1"/>
  <c r="AA1720" i="1"/>
  <c r="AB1720" i="1"/>
  <c r="AC1720" i="1"/>
  <c r="AE1720" i="1"/>
  <c r="O1720" i="1"/>
  <c r="P1720" i="1"/>
  <c r="AE1712" i="1"/>
  <c r="AA1712" i="1"/>
  <c r="B1712" i="1" s="1"/>
  <c r="C1712" i="1" s="1"/>
  <c r="AB1712" i="1"/>
  <c r="AC1712" i="1"/>
  <c r="AD1712" i="1"/>
  <c r="O1712" i="1"/>
  <c r="P1712" i="1"/>
  <c r="AD1704" i="1"/>
  <c r="AE1704" i="1"/>
  <c r="AA1704" i="1"/>
  <c r="AB1704" i="1"/>
  <c r="AC1704" i="1"/>
  <c r="O1704" i="1"/>
  <c r="P1704" i="1"/>
  <c r="AA1696" i="1"/>
  <c r="B1696" i="1" s="1"/>
  <c r="AB1696" i="1"/>
  <c r="AC1696" i="1"/>
  <c r="AD1696" i="1"/>
  <c r="AE1696" i="1"/>
  <c r="O1696" i="1"/>
  <c r="P1696" i="1"/>
  <c r="AA1688" i="1"/>
  <c r="AB1688" i="1"/>
  <c r="AC1688" i="1"/>
  <c r="AD1688" i="1"/>
  <c r="AE1688" i="1"/>
  <c r="O1688" i="1"/>
  <c r="P1688" i="1"/>
  <c r="AE1680" i="1"/>
  <c r="AA1680" i="1"/>
  <c r="B1680" i="1" s="1"/>
  <c r="AB1680" i="1"/>
  <c r="AC1680" i="1"/>
  <c r="AD1680" i="1"/>
  <c r="O1680" i="1"/>
  <c r="P1680" i="1"/>
  <c r="AA1675" i="1"/>
  <c r="AB1675" i="1"/>
  <c r="AC1675" i="1"/>
  <c r="AD1675" i="1"/>
  <c r="AE1675" i="1"/>
  <c r="O1675" i="1"/>
  <c r="P1675" i="1"/>
  <c r="AA1667" i="1"/>
  <c r="AB1667" i="1"/>
  <c r="AC1667" i="1"/>
  <c r="AD1667" i="1"/>
  <c r="AE1667" i="1"/>
  <c r="O1667" i="1"/>
  <c r="P1667" i="1"/>
  <c r="AA1659" i="1"/>
  <c r="B1659" i="1" s="1"/>
  <c r="AB1659" i="1"/>
  <c r="AC1659" i="1"/>
  <c r="AD1659" i="1"/>
  <c r="AE1659" i="1"/>
  <c r="O1659" i="1"/>
  <c r="P1659" i="1"/>
  <c r="AA1651" i="1"/>
  <c r="AB1651" i="1"/>
  <c r="AC1651" i="1"/>
  <c r="AD1651" i="1"/>
  <c r="AE1651" i="1"/>
  <c r="O1651" i="1"/>
  <c r="P1651" i="1"/>
  <c r="AA1643" i="1"/>
  <c r="B1643" i="1" s="1"/>
  <c r="C1643" i="1" s="1"/>
  <c r="AB1643" i="1"/>
  <c r="AC1643" i="1"/>
  <c r="AD1643" i="1"/>
  <c r="AE1643" i="1"/>
  <c r="O1643" i="1"/>
  <c r="P1643" i="1"/>
  <c r="AB1635" i="1"/>
  <c r="AC1635" i="1"/>
  <c r="AD1635" i="1"/>
  <c r="AA1635" i="1"/>
  <c r="B1635" i="1" s="1"/>
  <c r="C1635" i="1" s="1"/>
  <c r="AE1635" i="1"/>
  <c r="O1635" i="1"/>
  <c r="P1635" i="1"/>
  <c r="AD1627" i="1"/>
  <c r="AE1627" i="1"/>
  <c r="AA1627" i="1"/>
  <c r="AB1627" i="1"/>
  <c r="AC1627" i="1"/>
  <c r="O1627" i="1"/>
  <c r="P1627" i="1"/>
  <c r="AA1619" i="1"/>
  <c r="B1619" i="1" s="1"/>
  <c r="C1619" i="1" s="1"/>
  <c r="AB1619" i="1"/>
  <c r="AC1619" i="1"/>
  <c r="O1619" i="1"/>
  <c r="AD1619" i="1" s="1"/>
  <c r="P1619" i="1"/>
  <c r="AE1619" i="1" s="1"/>
  <c r="AA1611" i="1"/>
  <c r="B1611" i="1" s="1"/>
  <c r="AB1611" i="1"/>
  <c r="AC1611" i="1"/>
  <c r="AD1611" i="1"/>
  <c r="AE1611" i="1"/>
  <c r="O1611" i="1"/>
  <c r="P1611" i="1"/>
  <c r="AA1603" i="1"/>
  <c r="B1603" i="1" s="1"/>
  <c r="AC1603" i="1"/>
  <c r="AD1603" i="1"/>
  <c r="AE1603" i="1"/>
  <c r="AB1603" i="1"/>
  <c r="O1603" i="1"/>
  <c r="P1603" i="1"/>
  <c r="AB1595" i="1"/>
  <c r="AC1595" i="1"/>
  <c r="AD1595" i="1"/>
  <c r="AA1595" i="1"/>
  <c r="AE1595" i="1"/>
  <c r="O1595" i="1"/>
  <c r="P1595" i="1"/>
  <c r="AA1587" i="1"/>
  <c r="AB1587" i="1"/>
  <c r="AC1587" i="1"/>
  <c r="AD1587" i="1"/>
  <c r="AE1587" i="1"/>
  <c r="O1587" i="1"/>
  <c r="P1587" i="1"/>
  <c r="AD1579" i="1"/>
  <c r="AE1579" i="1"/>
  <c r="AA1579" i="1"/>
  <c r="O1579" i="1"/>
  <c r="AB1579" i="1" s="1"/>
  <c r="P1579" i="1"/>
  <c r="AC1579" i="1" s="1"/>
  <c r="AD1571" i="1"/>
  <c r="AE1571" i="1"/>
  <c r="AA1571" i="1"/>
  <c r="B1571" i="1" s="1"/>
  <c r="O1571" i="1"/>
  <c r="AB1571" i="1" s="1"/>
  <c r="P1571" i="1"/>
  <c r="AC1571" i="1" s="1"/>
  <c r="AA1563" i="1"/>
  <c r="B1563" i="1" s="1"/>
  <c r="C1563" i="1" s="1"/>
  <c r="AD1563" i="1"/>
  <c r="AE1563" i="1"/>
  <c r="O1563" i="1"/>
  <c r="AB1563" i="1" s="1"/>
  <c r="P1563" i="1"/>
  <c r="AC1563" i="1" s="1"/>
  <c r="AA1555" i="1"/>
  <c r="AB1555" i="1"/>
  <c r="AC1555" i="1"/>
  <c r="AD1555" i="1"/>
  <c r="AE1555" i="1"/>
  <c r="O1555" i="1"/>
  <c r="P1555" i="1"/>
  <c r="AA1547" i="1"/>
  <c r="AD1547" i="1"/>
  <c r="AE1547" i="1"/>
  <c r="O1547" i="1"/>
  <c r="AB1547" i="1" s="1"/>
  <c r="P1547" i="1"/>
  <c r="AC1547" i="1" s="1"/>
  <c r="AA1539" i="1"/>
  <c r="B1539" i="1" s="1"/>
  <c r="AD1539" i="1"/>
  <c r="AE1539" i="1"/>
  <c r="O1539" i="1"/>
  <c r="AB1539" i="1" s="1"/>
  <c r="P1539" i="1"/>
  <c r="AC1539" i="1" s="1"/>
  <c r="AA1531" i="1"/>
  <c r="B1531" i="1" s="1"/>
  <c r="C1531" i="1" s="1"/>
  <c r="AD1531" i="1"/>
  <c r="AE1531" i="1"/>
  <c r="O1531" i="1"/>
  <c r="AB1531" i="1" s="1"/>
  <c r="P1531" i="1"/>
  <c r="AC1531" i="1" s="1"/>
  <c r="AA1523" i="1"/>
  <c r="AB1523" i="1"/>
  <c r="AC1523" i="1"/>
  <c r="AD1523" i="1"/>
  <c r="AE1523" i="1"/>
  <c r="O1523" i="1"/>
  <c r="P1523" i="1"/>
  <c r="AA1515" i="1"/>
  <c r="AB1515" i="1"/>
  <c r="AC1515" i="1"/>
  <c r="AD1515" i="1"/>
  <c r="AE1515" i="1"/>
  <c r="O1515" i="1"/>
  <c r="P1515" i="1"/>
  <c r="AD1507" i="1"/>
  <c r="AA1507" i="1"/>
  <c r="B1507" i="1" s="1"/>
  <c r="C1507" i="1" s="1"/>
  <c r="AE1507" i="1"/>
  <c r="O1507" i="1"/>
  <c r="AB1507" i="1" s="1"/>
  <c r="P1507" i="1"/>
  <c r="AC1507" i="1" s="1"/>
  <c r="AA1499" i="1"/>
  <c r="B1499" i="1" s="1"/>
  <c r="C1499" i="1" s="1"/>
  <c r="AD1499" i="1"/>
  <c r="AE1499" i="1"/>
  <c r="O1499" i="1"/>
  <c r="AB1499" i="1" s="1"/>
  <c r="P1499" i="1"/>
  <c r="AC1499" i="1" s="1"/>
  <c r="AA1491" i="1"/>
  <c r="AD1491" i="1"/>
  <c r="AE1491" i="1"/>
  <c r="O1491" i="1"/>
  <c r="AB1491" i="1" s="1"/>
  <c r="P1491" i="1"/>
  <c r="AC1491" i="1" s="1"/>
  <c r="AD1483" i="1"/>
  <c r="AE1483" i="1"/>
  <c r="AA1483" i="1"/>
  <c r="B1483" i="1" s="1"/>
  <c r="C1483" i="1" s="1"/>
  <c r="AB1483" i="1"/>
  <c r="AC1483" i="1"/>
  <c r="O1483" i="1"/>
  <c r="P1483" i="1"/>
  <c r="AD1475" i="1"/>
  <c r="AE1475" i="1"/>
  <c r="AA1475" i="1"/>
  <c r="B1475" i="1" s="1"/>
  <c r="C1475" i="1" s="1"/>
  <c r="AB1475" i="1"/>
  <c r="AC1475" i="1"/>
  <c r="O1475" i="1"/>
  <c r="P1475" i="1"/>
  <c r="AC1467" i="1"/>
  <c r="AD1467" i="1"/>
  <c r="AE1467" i="1"/>
  <c r="AA1467" i="1"/>
  <c r="B1467" i="1" s="1"/>
  <c r="AB1467" i="1"/>
  <c r="O1467" i="1"/>
  <c r="P1467" i="1"/>
  <c r="AC1459" i="1"/>
  <c r="AD1459" i="1"/>
  <c r="AE1459" i="1"/>
  <c r="AA1459" i="1"/>
  <c r="B1459" i="1" s="1"/>
  <c r="AB1459" i="1"/>
  <c r="O1459" i="1"/>
  <c r="P1459" i="1"/>
  <c r="AC1451" i="1"/>
  <c r="AD1451" i="1"/>
  <c r="AE1451" i="1"/>
  <c r="AA1451" i="1"/>
  <c r="B1451" i="1" s="1"/>
  <c r="AB1451" i="1"/>
  <c r="P1451" i="1"/>
  <c r="O1451" i="1"/>
  <c r="AA1443" i="1"/>
  <c r="B1443" i="1" s="1"/>
  <c r="AE1443" i="1"/>
  <c r="AC1443" i="1"/>
  <c r="AD1443" i="1"/>
  <c r="AB1443" i="1"/>
  <c r="O1443" i="1"/>
  <c r="P1443" i="1"/>
  <c r="AA1435" i="1"/>
  <c r="B1435" i="1" s="1"/>
  <c r="AD1435" i="1"/>
  <c r="AE1435" i="1"/>
  <c r="AB1435" i="1"/>
  <c r="AC1435" i="1"/>
  <c r="O1435" i="1"/>
  <c r="P1435" i="1"/>
  <c r="AA1427" i="1"/>
  <c r="B1427" i="1" s="1"/>
  <c r="C1427" i="1" s="1"/>
  <c r="AD1427" i="1"/>
  <c r="AE1427" i="1"/>
  <c r="AB1427" i="1"/>
  <c r="AC1427" i="1"/>
  <c r="O1427" i="1"/>
  <c r="P1427" i="1"/>
  <c r="AB1419" i="1"/>
  <c r="AC1419" i="1"/>
  <c r="AD1419" i="1"/>
  <c r="AE1419" i="1"/>
  <c r="AA1419" i="1"/>
  <c r="B1419" i="1" s="1"/>
  <c r="O1419" i="1"/>
  <c r="P1419" i="1"/>
  <c r="AA1411" i="1"/>
  <c r="B1411" i="1" s="1"/>
  <c r="C1411" i="1" s="1"/>
  <c r="AC1411" i="1"/>
  <c r="AD1411" i="1"/>
  <c r="AE1411" i="1"/>
  <c r="AB1411" i="1"/>
  <c r="O1411" i="1"/>
  <c r="P1411" i="1"/>
  <c r="AA1403" i="1"/>
  <c r="B1403" i="1" s="1"/>
  <c r="C1403" i="1" s="1"/>
  <c r="AB1403" i="1"/>
  <c r="AC1403" i="1"/>
  <c r="O1403" i="1"/>
  <c r="AD1403" i="1" s="1"/>
  <c r="P1403" i="1"/>
  <c r="AE1403" i="1" s="1"/>
  <c r="AA1395" i="1"/>
  <c r="B1395" i="1" s="1"/>
  <c r="AB1395" i="1"/>
  <c r="AC1395" i="1"/>
  <c r="AD1395" i="1"/>
  <c r="AE1395" i="1"/>
  <c r="O1395" i="1"/>
  <c r="P1395" i="1"/>
  <c r="AA1387" i="1"/>
  <c r="B1387" i="1" s="1"/>
  <c r="C1387" i="1" s="1"/>
  <c r="AB1387" i="1"/>
  <c r="AC1387" i="1"/>
  <c r="O1387" i="1"/>
  <c r="AD1387" i="1" s="1"/>
  <c r="P1387" i="1"/>
  <c r="AE1387" i="1" s="1"/>
  <c r="AD1379" i="1"/>
  <c r="AE1379" i="1"/>
  <c r="AA1379" i="1"/>
  <c r="AB1379" i="1"/>
  <c r="AC1379" i="1"/>
  <c r="O1379" i="1"/>
  <c r="P1379" i="1"/>
  <c r="AD1371" i="1"/>
  <c r="AE1371" i="1"/>
  <c r="AA1371" i="1"/>
  <c r="B1371" i="1" s="1"/>
  <c r="AB1371" i="1"/>
  <c r="AC1371" i="1"/>
  <c r="O1371" i="1"/>
  <c r="P1371" i="1"/>
  <c r="AC1363" i="1"/>
  <c r="AD1363" i="1"/>
  <c r="AB1363" i="1"/>
  <c r="AE1363" i="1"/>
  <c r="AA1363" i="1"/>
  <c r="B1363" i="1" s="1"/>
  <c r="O1363" i="1"/>
  <c r="P1363" i="1"/>
  <c r="AA1355" i="1"/>
  <c r="AB1355" i="1"/>
  <c r="AD1355" i="1"/>
  <c r="AE1355" i="1"/>
  <c r="AC1355" i="1"/>
  <c r="O1355" i="1"/>
  <c r="P1355" i="1"/>
  <c r="AB1347" i="1"/>
  <c r="AE1347" i="1"/>
  <c r="AA1347" i="1"/>
  <c r="B1347" i="1" s="1"/>
  <c r="AC1347" i="1"/>
  <c r="AD1347" i="1"/>
  <c r="O1347" i="1"/>
  <c r="P1347" i="1"/>
  <c r="AE1339" i="1"/>
  <c r="AA1339" i="1"/>
  <c r="AB1339" i="1"/>
  <c r="AC1339" i="1"/>
  <c r="AD1339" i="1"/>
  <c r="O1339" i="1"/>
  <c r="P1339" i="1"/>
  <c r="AC1331" i="1"/>
  <c r="AD1331" i="1"/>
  <c r="AA1331" i="1"/>
  <c r="B1331" i="1" s="1"/>
  <c r="C1331" i="1" s="1"/>
  <c r="AB1331" i="1"/>
  <c r="AE1331" i="1"/>
  <c r="O1331" i="1"/>
  <c r="P1331" i="1"/>
  <c r="AB1323" i="1"/>
  <c r="AC1323" i="1"/>
  <c r="AA1323" i="1"/>
  <c r="AE1323" i="1"/>
  <c r="AD1323" i="1"/>
  <c r="O1323" i="1"/>
  <c r="P1323" i="1"/>
  <c r="AE1315" i="1"/>
  <c r="AA1315" i="1"/>
  <c r="B1315" i="1" s="1"/>
  <c r="C1315" i="1" s="1"/>
  <c r="AB1315" i="1"/>
  <c r="AC1315" i="1"/>
  <c r="AD1315" i="1"/>
  <c r="O1315" i="1"/>
  <c r="P1315" i="1"/>
  <c r="AB1307" i="1"/>
  <c r="AC1307" i="1"/>
  <c r="AD1307" i="1"/>
  <c r="AE1307" i="1"/>
  <c r="AA1307" i="1"/>
  <c r="O1307" i="1"/>
  <c r="P1307" i="1"/>
  <c r="AA1299" i="1"/>
  <c r="B1299" i="1" s="1"/>
  <c r="C1299" i="1" s="1"/>
  <c r="AC1299" i="1"/>
  <c r="AD1299" i="1"/>
  <c r="AB1299" i="1"/>
  <c r="AE1299" i="1"/>
  <c r="O1299" i="1"/>
  <c r="P1299" i="1"/>
  <c r="AA1291" i="1"/>
  <c r="AC1291" i="1"/>
  <c r="AD1291" i="1"/>
  <c r="AB1291" i="1"/>
  <c r="AE1291" i="1"/>
  <c r="O1291" i="1"/>
  <c r="P1291" i="1"/>
  <c r="AA1283" i="1"/>
  <c r="AB1283" i="1"/>
  <c r="AC1283" i="1"/>
  <c r="AD1283" i="1"/>
  <c r="AE1283" i="1"/>
  <c r="O1283" i="1"/>
  <c r="P1283" i="1"/>
  <c r="AC1275" i="1"/>
  <c r="AD1275" i="1"/>
  <c r="AE1275" i="1"/>
  <c r="AA1275" i="1"/>
  <c r="B1275" i="1" s="1"/>
  <c r="AB1275" i="1"/>
  <c r="O1275" i="1"/>
  <c r="P1275" i="1"/>
  <c r="AA1267" i="1"/>
  <c r="B1267" i="1" s="1"/>
  <c r="C1267" i="1" s="1"/>
  <c r="AB1267" i="1"/>
  <c r="AC1267" i="1"/>
  <c r="O1267" i="1"/>
  <c r="AD1267" i="1" s="1"/>
  <c r="P1267" i="1"/>
  <c r="AE1267" i="1" s="1"/>
  <c r="AA1259" i="1"/>
  <c r="AB1259" i="1"/>
  <c r="AC1259" i="1"/>
  <c r="AD1259" i="1"/>
  <c r="AE1259" i="1"/>
  <c r="O1259" i="1"/>
  <c r="P1259" i="1"/>
  <c r="AA1251" i="1"/>
  <c r="AB1251" i="1"/>
  <c r="AC1251" i="1"/>
  <c r="AD1251" i="1"/>
  <c r="AE1251" i="1"/>
  <c r="O1251" i="1"/>
  <c r="P1251" i="1"/>
  <c r="AB1243" i="1"/>
  <c r="AA1243" i="1"/>
  <c r="B1243" i="1" s="1"/>
  <c r="AC1243" i="1"/>
  <c r="AD1243" i="1"/>
  <c r="AE1243" i="1"/>
  <c r="O1243" i="1"/>
  <c r="P1243" i="1"/>
  <c r="AE1235" i="1"/>
  <c r="AA1235" i="1"/>
  <c r="B1235" i="1" s="1"/>
  <c r="AB1235" i="1"/>
  <c r="AC1235" i="1"/>
  <c r="AD1235" i="1"/>
  <c r="O1235" i="1"/>
  <c r="P1235" i="1"/>
  <c r="AD1227" i="1"/>
  <c r="AE1227" i="1"/>
  <c r="AA1227" i="1"/>
  <c r="AB1227" i="1"/>
  <c r="AC1227" i="1"/>
  <c r="O1227" i="1"/>
  <c r="P1227" i="1"/>
  <c r="AA1219" i="1"/>
  <c r="AB1219" i="1"/>
  <c r="AE1219" i="1"/>
  <c r="O1219" i="1"/>
  <c r="AC1219" i="1" s="1"/>
  <c r="P1219" i="1"/>
  <c r="AD1219" i="1" s="1"/>
  <c r="AA1211" i="1"/>
  <c r="B1211" i="1" s="1"/>
  <c r="AB1211" i="1"/>
  <c r="AC1211" i="1"/>
  <c r="AD1211" i="1"/>
  <c r="AE1211" i="1"/>
  <c r="O1211" i="1"/>
  <c r="P1211" i="1"/>
  <c r="AD1203" i="1"/>
  <c r="AE1203" i="1"/>
  <c r="AA1203" i="1"/>
  <c r="B1203" i="1" s="1"/>
  <c r="C1203" i="1" s="1"/>
  <c r="AB1203" i="1"/>
  <c r="AC1203" i="1"/>
  <c r="O1203" i="1"/>
  <c r="P1203" i="1"/>
  <c r="AB1195" i="1"/>
  <c r="AA1195" i="1"/>
  <c r="AE1195" i="1"/>
  <c r="O1195" i="1"/>
  <c r="AC1195" i="1" s="1"/>
  <c r="P1195" i="1"/>
  <c r="AD1195" i="1" s="1"/>
  <c r="AE1187" i="1"/>
  <c r="AA1187" i="1"/>
  <c r="AB1187" i="1"/>
  <c r="O1187" i="1"/>
  <c r="AC1187" i="1" s="1"/>
  <c r="P1187" i="1"/>
  <c r="AD1187" i="1" s="1"/>
  <c r="AB1179" i="1"/>
  <c r="AE1179" i="1"/>
  <c r="AA1179" i="1"/>
  <c r="AC1179" i="1"/>
  <c r="AD1179" i="1"/>
  <c r="O1179" i="1"/>
  <c r="P1179" i="1"/>
  <c r="AA1171" i="1"/>
  <c r="B1171" i="1" s="1"/>
  <c r="AE1171" i="1"/>
  <c r="AB1171" i="1"/>
  <c r="O1171" i="1"/>
  <c r="AC1171" i="1" s="1"/>
  <c r="P1171" i="1"/>
  <c r="AD1171" i="1" s="1"/>
  <c r="AC1163" i="1"/>
  <c r="AD1163" i="1"/>
  <c r="AE1163" i="1"/>
  <c r="AA1163" i="1"/>
  <c r="AB1163" i="1"/>
  <c r="O1163" i="1"/>
  <c r="P1163" i="1"/>
  <c r="AB1155" i="1"/>
  <c r="AC1155" i="1"/>
  <c r="AD1155" i="1"/>
  <c r="AA1155" i="1"/>
  <c r="AE1155" i="1"/>
  <c r="O1155" i="1"/>
  <c r="P1155" i="1"/>
  <c r="AA1147" i="1"/>
  <c r="B1147" i="1" s="1"/>
  <c r="AB1147" i="1"/>
  <c r="AC1147" i="1"/>
  <c r="AD1147" i="1"/>
  <c r="AE1147" i="1"/>
  <c r="O1147" i="1"/>
  <c r="P1147" i="1"/>
  <c r="AA1139" i="1"/>
  <c r="B1139" i="1" s="1"/>
  <c r="AB1139" i="1"/>
  <c r="AC1139" i="1"/>
  <c r="AD1139" i="1"/>
  <c r="AE1139" i="1"/>
  <c r="O1139" i="1"/>
  <c r="P1139" i="1"/>
  <c r="AA1131" i="1"/>
  <c r="AB1131" i="1"/>
  <c r="AC1131" i="1"/>
  <c r="AD1131" i="1"/>
  <c r="AE1131" i="1"/>
  <c r="O1131" i="1"/>
  <c r="P1131" i="1"/>
  <c r="AA1123" i="1"/>
  <c r="AB1123" i="1"/>
  <c r="AC1123" i="1"/>
  <c r="AD1123" i="1"/>
  <c r="AE1123" i="1"/>
  <c r="O1123" i="1"/>
  <c r="P1123" i="1"/>
  <c r="AA1115" i="1"/>
  <c r="AB1115" i="1"/>
  <c r="AC1115" i="1"/>
  <c r="AD1115" i="1"/>
  <c r="AE1115" i="1"/>
  <c r="O1115" i="1"/>
  <c r="P1115" i="1"/>
  <c r="AE1107" i="1"/>
  <c r="AA1107" i="1"/>
  <c r="B1107" i="1" s="1"/>
  <c r="AB1107" i="1"/>
  <c r="O1107" i="1"/>
  <c r="AC1107" i="1" s="1"/>
  <c r="P1107" i="1"/>
  <c r="AD1107" i="1" s="1"/>
  <c r="AC1099" i="1"/>
  <c r="AA1099" i="1"/>
  <c r="AB1099" i="1"/>
  <c r="AD1099" i="1"/>
  <c r="AE1099" i="1"/>
  <c r="O1099" i="1"/>
  <c r="P1099" i="1"/>
  <c r="AB1091" i="1"/>
  <c r="AA1091" i="1"/>
  <c r="B1091" i="1" s="1"/>
  <c r="AC1091" i="1"/>
  <c r="AD1091" i="1"/>
  <c r="AE1091" i="1"/>
  <c r="O1091" i="1"/>
  <c r="P1091" i="1"/>
  <c r="AE1083" i="1"/>
  <c r="AB1083" i="1"/>
  <c r="AA1083" i="1"/>
  <c r="O1083" i="1"/>
  <c r="AC1083" i="1" s="1"/>
  <c r="P1083" i="1"/>
  <c r="AD1083" i="1" s="1"/>
  <c r="AE1075" i="1"/>
  <c r="AB1075" i="1"/>
  <c r="AA1075" i="1"/>
  <c r="O1075" i="1"/>
  <c r="AC1075" i="1" s="1"/>
  <c r="P1075" i="1"/>
  <c r="AD1075" i="1" s="1"/>
  <c r="AB1067" i="1"/>
  <c r="AD1067" i="1"/>
  <c r="AE1067" i="1"/>
  <c r="AA1067" i="1"/>
  <c r="AC1067" i="1"/>
  <c r="O1067" i="1"/>
  <c r="P1067" i="1"/>
  <c r="AC1059" i="1"/>
  <c r="AE1059" i="1"/>
  <c r="AA1059" i="1"/>
  <c r="B1059" i="1" s="1"/>
  <c r="AB1059" i="1"/>
  <c r="AD1059" i="1"/>
  <c r="O1059" i="1"/>
  <c r="P1059" i="1"/>
  <c r="AA1051" i="1"/>
  <c r="B1051" i="1" s="1"/>
  <c r="C1051" i="1" s="1"/>
  <c r="AB1051" i="1"/>
  <c r="AC1051" i="1"/>
  <c r="AD1051" i="1"/>
  <c r="AE1051" i="1"/>
  <c r="O1051" i="1"/>
  <c r="P1051" i="1"/>
  <c r="AC1043" i="1"/>
  <c r="AD1043" i="1"/>
  <c r="AE1043" i="1"/>
  <c r="AA1043" i="1"/>
  <c r="B1043" i="1" s="1"/>
  <c r="C1043" i="1" s="1"/>
  <c r="AB1043" i="1"/>
  <c r="O1043" i="1"/>
  <c r="P1043" i="1"/>
  <c r="AC1035" i="1"/>
  <c r="AD1035" i="1"/>
  <c r="AE1035" i="1"/>
  <c r="AA1035" i="1"/>
  <c r="B1035" i="1" s="1"/>
  <c r="C1035" i="1" s="1"/>
  <c r="AB1035" i="1"/>
  <c r="O1035" i="1"/>
  <c r="P1035" i="1"/>
  <c r="AE1027" i="1"/>
  <c r="AA1027" i="1"/>
  <c r="B1027" i="1" s="1"/>
  <c r="C1027" i="1" s="1"/>
  <c r="AB1027" i="1"/>
  <c r="AC1027" i="1"/>
  <c r="AD1027" i="1"/>
  <c r="O1027" i="1"/>
  <c r="P1027" i="1"/>
  <c r="AA1019" i="1"/>
  <c r="AC1019" i="1"/>
  <c r="AD1019" i="1"/>
  <c r="AE1019" i="1"/>
  <c r="AB1019" i="1"/>
  <c r="O1019" i="1"/>
  <c r="P1019" i="1"/>
  <c r="AA1011" i="1"/>
  <c r="AB1011" i="1"/>
  <c r="AC1011" i="1"/>
  <c r="AE1011" i="1"/>
  <c r="AD1011" i="1"/>
  <c r="O1011" i="1"/>
  <c r="P1011" i="1"/>
  <c r="AA1003" i="1"/>
  <c r="AB1003" i="1"/>
  <c r="AC1003" i="1"/>
  <c r="AD1003" i="1"/>
  <c r="AE1003" i="1"/>
  <c r="O1003" i="1"/>
  <c r="P1003" i="1"/>
  <c r="AA995" i="1"/>
  <c r="B995" i="1" s="1"/>
  <c r="C995" i="1" s="1"/>
  <c r="AD995" i="1"/>
  <c r="AE995" i="1"/>
  <c r="O995" i="1"/>
  <c r="AB995" i="1" s="1"/>
  <c r="P995" i="1"/>
  <c r="AC995" i="1" s="1"/>
  <c r="AB987" i="1"/>
  <c r="AC987" i="1"/>
  <c r="AD987" i="1"/>
  <c r="AE987" i="1"/>
  <c r="AA987" i="1"/>
  <c r="O987" i="1"/>
  <c r="P987" i="1"/>
  <c r="AC979" i="1"/>
  <c r="AD979" i="1"/>
  <c r="AE979" i="1"/>
  <c r="AA979" i="1"/>
  <c r="B979" i="1" s="1"/>
  <c r="C979" i="1" s="1"/>
  <c r="AB979" i="1"/>
  <c r="O979" i="1"/>
  <c r="P979" i="1"/>
  <c r="AA971" i="1"/>
  <c r="B971" i="1" s="1"/>
  <c r="AB971" i="1"/>
  <c r="AE971" i="1"/>
  <c r="O971" i="1"/>
  <c r="AC971" i="1" s="1"/>
  <c r="P971" i="1"/>
  <c r="AD971" i="1" s="1"/>
  <c r="AA963" i="1"/>
  <c r="AB963" i="1"/>
  <c r="AC963" i="1"/>
  <c r="AD963" i="1"/>
  <c r="AE963" i="1"/>
  <c r="O963" i="1"/>
  <c r="P963" i="1"/>
  <c r="AC955" i="1"/>
  <c r="AE955" i="1"/>
  <c r="AA955" i="1"/>
  <c r="B955" i="1" s="1"/>
  <c r="AB955" i="1"/>
  <c r="AD955" i="1"/>
  <c r="O955" i="1"/>
  <c r="P955" i="1"/>
  <c r="AE947" i="1"/>
  <c r="AA947" i="1"/>
  <c r="AB947" i="1"/>
  <c r="AC947" i="1"/>
  <c r="AD947" i="1"/>
  <c r="O947" i="1"/>
  <c r="P947" i="1"/>
  <c r="AB939" i="1"/>
  <c r="AE939" i="1"/>
  <c r="AA939" i="1"/>
  <c r="B939" i="1" s="1"/>
  <c r="C939" i="1" s="1"/>
  <c r="AC939" i="1"/>
  <c r="AD939" i="1"/>
  <c r="O939" i="1"/>
  <c r="P939" i="1"/>
  <c r="AB931" i="1"/>
  <c r="AE931" i="1"/>
  <c r="AA931" i="1"/>
  <c r="B931" i="1" s="1"/>
  <c r="C931" i="1" s="1"/>
  <c r="AC931" i="1"/>
  <c r="AD931" i="1"/>
  <c r="O931" i="1"/>
  <c r="P931" i="1"/>
  <c r="AE923" i="1"/>
  <c r="AA923" i="1"/>
  <c r="B923" i="1" s="1"/>
  <c r="AB923" i="1"/>
  <c r="AC923" i="1"/>
  <c r="AD923" i="1"/>
  <c r="O923" i="1"/>
  <c r="P923" i="1"/>
  <c r="AE915" i="1"/>
  <c r="AA915" i="1"/>
  <c r="B915" i="1" s="1"/>
  <c r="AB915" i="1"/>
  <c r="O915" i="1"/>
  <c r="AC915" i="1" s="1"/>
  <c r="P915" i="1"/>
  <c r="AD915" i="1" s="1"/>
  <c r="AD907" i="1"/>
  <c r="AE907" i="1"/>
  <c r="AA907" i="1"/>
  <c r="AB907" i="1"/>
  <c r="AC907" i="1"/>
  <c r="O907" i="1"/>
  <c r="P907" i="1"/>
  <c r="AA899" i="1"/>
  <c r="B899" i="1" s="1"/>
  <c r="AB899" i="1"/>
  <c r="AC899" i="1"/>
  <c r="AD899" i="1"/>
  <c r="AE899" i="1"/>
  <c r="O899" i="1"/>
  <c r="P899" i="1"/>
  <c r="AC891" i="1"/>
  <c r="AD891" i="1"/>
  <c r="AE891" i="1"/>
  <c r="AA891" i="1"/>
  <c r="B891" i="1" s="1"/>
  <c r="AB891" i="1"/>
  <c r="O891" i="1"/>
  <c r="P891" i="1"/>
  <c r="AB883" i="1"/>
  <c r="AC883" i="1"/>
  <c r="AD883" i="1"/>
  <c r="AA883" i="1"/>
  <c r="B883" i="1" s="1"/>
  <c r="AE883" i="1"/>
  <c r="O883" i="1"/>
  <c r="P883" i="1"/>
  <c r="AE875" i="1"/>
  <c r="AA875" i="1"/>
  <c r="AB875" i="1"/>
  <c r="AC875" i="1"/>
  <c r="AD875" i="1"/>
  <c r="O875" i="1"/>
  <c r="P875" i="1"/>
  <c r="AE867" i="1"/>
  <c r="AA867" i="1"/>
  <c r="B867" i="1" s="1"/>
  <c r="AB867" i="1"/>
  <c r="AC867" i="1"/>
  <c r="AD867" i="1"/>
  <c r="O867" i="1"/>
  <c r="P867" i="1"/>
  <c r="AA859" i="1"/>
  <c r="B859" i="1" s="1"/>
  <c r="C859" i="1" s="1"/>
  <c r="AB859" i="1"/>
  <c r="AD859" i="1"/>
  <c r="AE859" i="1"/>
  <c r="AC859" i="1"/>
  <c r="O859" i="1"/>
  <c r="P859" i="1"/>
  <c r="AA851" i="1"/>
  <c r="AB851" i="1"/>
  <c r="AC851" i="1"/>
  <c r="AD851" i="1"/>
  <c r="AE851" i="1"/>
  <c r="O851" i="1"/>
  <c r="P851" i="1"/>
  <c r="AA843" i="1"/>
  <c r="AB843" i="1"/>
  <c r="AC843" i="1"/>
  <c r="O843" i="1"/>
  <c r="AD843" i="1" s="1"/>
  <c r="P843" i="1"/>
  <c r="AE843" i="1" s="1"/>
  <c r="AA835" i="1"/>
  <c r="B835" i="1" s="1"/>
  <c r="C835" i="1" s="1"/>
  <c r="AB835" i="1"/>
  <c r="AC835" i="1"/>
  <c r="O835" i="1"/>
  <c r="AD835" i="1" s="1"/>
  <c r="P835" i="1"/>
  <c r="AE835" i="1" s="1"/>
  <c r="AA827" i="1"/>
  <c r="B827" i="1" s="1"/>
  <c r="C827" i="1" s="1"/>
  <c r="AB827" i="1"/>
  <c r="AC827" i="1"/>
  <c r="AD827" i="1"/>
  <c r="AE827" i="1"/>
  <c r="O827" i="1"/>
  <c r="P827" i="1"/>
  <c r="AA819" i="1"/>
  <c r="B819" i="1" s="1"/>
  <c r="C819" i="1" s="1"/>
  <c r="AB819" i="1"/>
  <c r="AC819" i="1"/>
  <c r="AD819" i="1"/>
  <c r="AE819" i="1"/>
  <c r="O819" i="1"/>
  <c r="P819" i="1"/>
  <c r="AD811" i="1"/>
  <c r="AE811" i="1"/>
  <c r="AA811" i="1"/>
  <c r="AB811" i="1"/>
  <c r="AC811" i="1"/>
  <c r="O811" i="1"/>
  <c r="P811" i="1"/>
  <c r="AE803" i="1"/>
  <c r="AA803" i="1"/>
  <c r="B803" i="1" s="1"/>
  <c r="C803" i="1" s="1"/>
  <c r="AB803" i="1"/>
  <c r="AC803" i="1"/>
  <c r="AD803" i="1"/>
  <c r="O803" i="1"/>
  <c r="P803" i="1"/>
  <c r="AA795" i="1"/>
  <c r="AC795" i="1"/>
  <c r="AB795" i="1"/>
  <c r="AD795" i="1"/>
  <c r="AE795" i="1"/>
  <c r="O795" i="1"/>
  <c r="P795" i="1"/>
  <c r="AA787" i="1"/>
  <c r="B787" i="1" s="1"/>
  <c r="C787" i="1" s="1"/>
  <c r="AB787" i="1"/>
  <c r="AC787" i="1"/>
  <c r="AD787" i="1"/>
  <c r="AE787" i="1"/>
  <c r="O787" i="1"/>
  <c r="P787" i="1"/>
  <c r="AA779" i="1"/>
  <c r="AB779" i="1"/>
  <c r="AC779" i="1"/>
  <c r="AD779" i="1"/>
  <c r="AE779" i="1"/>
  <c r="O779" i="1"/>
  <c r="P779" i="1"/>
  <c r="AE771" i="1"/>
  <c r="AB771" i="1"/>
  <c r="AA771" i="1"/>
  <c r="B771" i="1" s="1"/>
  <c r="O771" i="1"/>
  <c r="AC771" i="1" s="1"/>
  <c r="P771" i="1"/>
  <c r="AD771" i="1" s="1"/>
  <c r="AE763" i="1"/>
  <c r="AB763" i="1"/>
  <c r="AA763" i="1"/>
  <c r="B763" i="1" s="1"/>
  <c r="AC763" i="1"/>
  <c r="AD763" i="1"/>
  <c r="O763" i="1"/>
  <c r="P763" i="1"/>
  <c r="AA755" i="1"/>
  <c r="B755" i="1" s="1"/>
  <c r="AB755" i="1"/>
  <c r="AC755" i="1"/>
  <c r="AD755" i="1"/>
  <c r="AE755" i="1"/>
  <c r="O755" i="1"/>
  <c r="P755" i="1"/>
  <c r="AB747" i="1"/>
  <c r="AC747" i="1"/>
  <c r="AD747" i="1"/>
  <c r="AE747" i="1"/>
  <c r="AA747" i="1"/>
  <c r="O747" i="1"/>
  <c r="P747" i="1"/>
  <c r="AA739" i="1"/>
  <c r="B739" i="1" s="1"/>
  <c r="C739" i="1" s="1"/>
  <c r="AD739" i="1"/>
  <c r="AB739" i="1"/>
  <c r="AC739" i="1"/>
  <c r="AE739" i="1"/>
  <c r="O739" i="1"/>
  <c r="P739" i="1"/>
  <c r="AA731" i="1"/>
  <c r="B731" i="1" s="1"/>
  <c r="C731" i="1" s="1"/>
  <c r="AB731" i="1"/>
  <c r="AC731" i="1"/>
  <c r="AE731" i="1"/>
  <c r="AD731" i="1"/>
  <c r="O731" i="1"/>
  <c r="P731" i="1"/>
  <c r="AA723" i="1"/>
  <c r="AB723" i="1"/>
  <c r="AC723" i="1"/>
  <c r="AD723" i="1"/>
  <c r="AE723" i="1"/>
  <c r="O723" i="1"/>
  <c r="P723" i="1"/>
  <c r="AB715" i="1"/>
  <c r="AD715" i="1"/>
  <c r="AE715" i="1"/>
  <c r="AA715" i="1"/>
  <c r="AC715" i="1"/>
  <c r="O715" i="1"/>
  <c r="P715" i="1"/>
  <c r="AB707" i="1"/>
  <c r="AC707" i="1"/>
  <c r="AD707" i="1"/>
  <c r="AE707" i="1"/>
  <c r="AA707" i="1"/>
  <c r="B707" i="1" s="1"/>
  <c r="C707" i="1" s="1"/>
  <c r="O707" i="1"/>
  <c r="P707" i="1"/>
  <c r="AD699" i="1"/>
  <c r="AE699" i="1"/>
  <c r="AC699" i="1"/>
  <c r="O699" i="1"/>
  <c r="AA699" i="1" s="1"/>
  <c r="P699" i="1"/>
  <c r="AB699" i="1" s="1"/>
  <c r="AA691" i="1"/>
  <c r="B691" i="1" s="1"/>
  <c r="AB691" i="1"/>
  <c r="AC691" i="1"/>
  <c r="AD691" i="1"/>
  <c r="AE691" i="1"/>
  <c r="O691" i="1"/>
  <c r="P691" i="1"/>
  <c r="AA683" i="1"/>
  <c r="B683" i="1" s="1"/>
  <c r="C683" i="1" s="1"/>
  <c r="AB683" i="1"/>
  <c r="AC683" i="1"/>
  <c r="O683" i="1"/>
  <c r="AD683" i="1" s="1"/>
  <c r="P683" i="1"/>
  <c r="AE683" i="1" s="1"/>
  <c r="AA675" i="1"/>
  <c r="B675" i="1" s="1"/>
  <c r="C675" i="1" s="1"/>
  <c r="AB675" i="1"/>
  <c r="AC675" i="1"/>
  <c r="AD675" i="1"/>
  <c r="AE675" i="1"/>
  <c r="O675" i="1"/>
  <c r="P675" i="1"/>
  <c r="AA667" i="1"/>
  <c r="AB667" i="1"/>
  <c r="AC667" i="1"/>
  <c r="AD667" i="1"/>
  <c r="AE667" i="1"/>
  <c r="O667" i="1"/>
  <c r="P667" i="1"/>
  <c r="AD659" i="1"/>
  <c r="AA659" i="1"/>
  <c r="B659" i="1" s="1"/>
  <c r="AB659" i="1"/>
  <c r="AC659" i="1"/>
  <c r="AE659" i="1"/>
  <c r="O659" i="1"/>
  <c r="P659" i="1"/>
  <c r="AD651" i="1"/>
  <c r="AC651" i="1"/>
  <c r="AE651" i="1"/>
  <c r="AA651" i="1"/>
  <c r="B651" i="1" s="1"/>
  <c r="AB651" i="1"/>
  <c r="O651" i="1"/>
  <c r="P651" i="1"/>
  <c r="AE643" i="1"/>
  <c r="AA643" i="1"/>
  <c r="B643" i="1" s="1"/>
  <c r="C643" i="1" s="1"/>
  <c r="AD643" i="1"/>
  <c r="O643" i="1"/>
  <c r="AB643" i="1" s="1"/>
  <c r="P643" i="1"/>
  <c r="AC643" i="1" s="1"/>
  <c r="AA635" i="1"/>
  <c r="AB635" i="1"/>
  <c r="AE635" i="1"/>
  <c r="AC635" i="1"/>
  <c r="AD635" i="1"/>
  <c r="O635" i="1"/>
  <c r="P635" i="1"/>
  <c r="AB627" i="1"/>
  <c r="AC627" i="1"/>
  <c r="AD627" i="1"/>
  <c r="AE627" i="1"/>
  <c r="AA627" i="1"/>
  <c r="B627" i="1" s="1"/>
  <c r="O627" i="1"/>
  <c r="P627" i="1"/>
  <c r="AE619" i="1"/>
  <c r="AA619" i="1"/>
  <c r="AB619" i="1"/>
  <c r="AC619" i="1"/>
  <c r="AD619" i="1"/>
  <c r="O619" i="1"/>
  <c r="P619" i="1"/>
  <c r="AC611" i="1"/>
  <c r="AD611" i="1"/>
  <c r="AE611" i="1"/>
  <c r="O611" i="1"/>
  <c r="AA611" i="1" s="1"/>
  <c r="B611" i="1" s="1"/>
  <c r="C611" i="1" s="1"/>
  <c r="P611" i="1"/>
  <c r="AB611" i="1" s="1"/>
  <c r="AB603" i="1"/>
  <c r="AC603" i="1"/>
  <c r="AD603" i="1"/>
  <c r="AE603" i="1"/>
  <c r="AA603" i="1"/>
  <c r="B603" i="1" s="1"/>
  <c r="O603" i="1"/>
  <c r="P603" i="1"/>
  <c r="AC595" i="1"/>
  <c r="AD595" i="1"/>
  <c r="AE595" i="1"/>
  <c r="O595" i="1"/>
  <c r="AA595" i="1" s="1"/>
  <c r="P595" i="1"/>
  <c r="AB595" i="1" s="1"/>
  <c r="AA587" i="1"/>
  <c r="B587" i="1" s="1"/>
  <c r="AB587" i="1"/>
  <c r="AE587" i="1"/>
  <c r="O587" i="1"/>
  <c r="AC587" i="1" s="1"/>
  <c r="P587" i="1"/>
  <c r="AD587" i="1" s="1"/>
  <c r="AA579" i="1"/>
  <c r="AD579" i="1"/>
  <c r="AE579" i="1"/>
  <c r="O579" i="1"/>
  <c r="AB579" i="1" s="1"/>
  <c r="P579" i="1"/>
  <c r="AC579" i="1" s="1"/>
  <c r="AA571" i="1"/>
  <c r="B571" i="1" s="1"/>
  <c r="C571" i="1" s="1"/>
  <c r="AB571" i="1"/>
  <c r="AC571" i="1"/>
  <c r="AD571" i="1"/>
  <c r="AE571" i="1"/>
  <c r="O571" i="1"/>
  <c r="P571" i="1"/>
  <c r="AC563" i="1"/>
  <c r="AD563" i="1"/>
  <c r="AE563" i="1"/>
  <c r="O563" i="1"/>
  <c r="AA563" i="1" s="1"/>
  <c r="P563" i="1"/>
  <c r="AB563" i="1" s="1"/>
  <c r="AE555" i="1"/>
  <c r="AA555" i="1"/>
  <c r="B555" i="1" s="1"/>
  <c r="AB555" i="1"/>
  <c r="O555" i="1"/>
  <c r="AC555" i="1" s="1"/>
  <c r="P555" i="1"/>
  <c r="AD555" i="1" s="1"/>
  <c r="AE547" i="1"/>
  <c r="AA547" i="1"/>
  <c r="AD547" i="1"/>
  <c r="O547" i="1"/>
  <c r="AB547" i="1" s="1"/>
  <c r="P547" i="1"/>
  <c r="AC547" i="1" s="1"/>
  <c r="AA539" i="1"/>
  <c r="B539" i="1" s="1"/>
  <c r="C539" i="1" s="1"/>
  <c r="AB539" i="1"/>
  <c r="AC539" i="1"/>
  <c r="AD539" i="1"/>
  <c r="AE539" i="1"/>
  <c r="O539" i="1"/>
  <c r="P539" i="1"/>
  <c r="AA531" i="1"/>
  <c r="B531" i="1" s="1"/>
  <c r="AB531" i="1"/>
  <c r="AC531" i="1"/>
  <c r="AD531" i="1"/>
  <c r="AE531" i="1"/>
  <c r="P531" i="1"/>
  <c r="O531" i="1"/>
  <c r="AB523" i="1"/>
  <c r="AC523" i="1"/>
  <c r="AD523" i="1"/>
  <c r="AE523" i="1"/>
  <c r="AA523" i="1"/>
  <c r="O523" i="1"/>
  <c r="P523" i="1"/>
  <c r="AA515" i="1"/>
  <c r="AB515" i="1"/>
  <c r="AC515" i="1"/>
  <c r="AD515" i="1"/>
  <c r="AE515" i="1"/>
  <c r="O515" i="1"/>
  <c r="P515" i="1"/>
  <c r="AA507" i="1"/>
  <c r="AB507" i="1"/>
  <c r="AC507" i="1"/>
  <c r="O507" i="1"/>
  <c r="AD507" i="1" s="1"/>
  <c r="P507" i="1"/>
  <c r="AE507" i="1" s="1"/>
  <c r="AB499" i="1"/>
  <c r="AC499" i="1"/>
  <c r="AE499" i="1"/>
  <c r="AA499" i="1"/>
  <c r="B499" i="1" s="1"/>
  <c r="AD499" i="1"/>
  <c r="O499" i="1"/>
  <c r="P499" i="1"/>
  <c r="AB491" i="1"/>
  <c r="AA491" i="1"/>
  <c r="B491" i="1" s="1"/>
  <c r="AC491" i="1"/>
  <c r="AD491" i="1"/>
  <c r="AE491" i="1"/>
  <c r="O491" i="1"/>
  <c r="P491" i="1"/>
  <c r="AA483" i="1"/>
  <c r="B483" i="1" s="1"/>
  <c r="C483" i="1" s="1"/>
  <c r="AD483" i="1"/>
  <c r="AB483" i="1"/>
  <c r="AC483" i="1"/>
  <c r="AE483" i="1"/>
  <c r="O483" i="1"/>
  <c r="P483" i="1"/>
  <c r="AB475" i="1"/>
  <c r="AA475" i="1"/>
  <c r="AC475" i="1"/>
  <c r="AD475" i="1"/>
  <c r="AE475" i="1"/>
  <c r="O475" i="1"/>
  <c r="P475" i="1"/>
  <c r="AA467" i="1"/>
  <c r="AB467" i="1"/>
  <c r="AC467" i="1"/>
  <c r="AD467" i="1"/>
  <c r="AE467" i="1"/>
  <c r="O467" i="1"/>
  <c r="P467" i="1"/>
  <c r="AA459" i="1"/>
  <c r="AC459" i="1"/>
  <c r="AE459" i="1"/>
  <c r="AB459" i="1"/>
  <c r="AD459" i="1"/>
  <c r="O459" i="1"/>
  <c r="P459" i="1"/>
  <c r="AA451" i="1"/>
  <c r="AB451" i="1"/>
  <c r="AC451" i="1"/>
  <c r="O451" i="1"/>
  <c r="AD451" i="1" s="1"/>
  <c r="P451" i="1"/>
  <c r="AE451" i="1" s="1"/>
  <c r="AB443" i="1"/>
  <c r="AC443" i="1"/>
  <c r="AD443" i="1"/>
  <c r="AE443" i="1"/>
  <c r="AA443" i="1"/>
  <c r="O443" i="1"/>
  <c r="P443" i="1"/>
  <c r="AA435" i="1"/>
  <c r="B435" i="1" s="1"/>
  <c r="AD435" i="1"/>
  <c r="AE435" i="1"/>
  <c r="AB435" i="1"/>
  <c r="AC435" i="1"/>
  <c r="O435" i="1"/>
  <c r="P435" i="1"/>
  <c r="AA427" i="1"/>
  <c r="AB427" i="1"/>
  <c r="AC427" i="1"/>
  <c r="AD427" i="1"/>
  <c r="AE427" i="1"/>
  <c r="O427" i="1"/>
  <c r="P427" i="1"/>
  <c r="AD419" i="1"/>
  <c r="AA419" i="1"/>
  <c r="B419" i="1" s="1"/>
  <c r="C419" i="1" s="1"/>
  <c r="AC419" i="1"/>
  <c r="AB419" i="1"/>
  <c r="AE419" i="1"/>
  <c r="O419" i="1"/>
  <c r="P419" i="1"/>
  <c r="AA411" i="1"/>
  <c r="AB411" i="1"/>
  <c r="AC411" i="1"/>
  <c r="AD411" i="1"/>
  <c r="AE411" i="1"/>
  <c r="O411" i="1"/>
  <c r="P411" i="1"/>
  <c r="AB403" i="1"/>
  <c r="AC403" i="1"/>
  <c r="AA403" i="1"/>
  <c r="B403" i="1" s="1"/>
  <c r="AD403" i="1"/>
  <c r="AE403" i="1"/>
  <c r="O403" i="1"/>
  <c r="P403" i="1"/>
  <c r="AB395" i="1"/>
  <c r="AD395" i="1"/>
  <c r="AE395" i="1"/>
  <c r="AA395" i="1"/>
  <c r="B395" i="1" s="1"/>
  <c r="C395" i="1" s="1"/>
  <c r="AC395" i="1"/>
  <c r="O395" i="1"/>
  <c r="P395" i="1"/>
  <c r="AA387" i="1"/>
  <c r="AB387" i="1"/>
  <c r="AC387" i="1"/>
  <c r="AD387" i="1"/>
  <c r="AE387" i="1"/>
  <c r="O387" i="1"/>
  <c r="P387" i="1"/>
  <c r="AD379" i="1"/>
  <c r="AE379" i="1"/>
  <c r="AA379" i="1"/>
  <c r="O379" i="1"/>
  <c r="AB379" i="1" s="1"/>
  <c r="P379" i="1"/>
  <c r="AC379" i="1" s="1"/>
  <c r="AB371" i="1"/>
  <c r="AC371" i="1"/>
  <c r="AD371" i="1"/>
  <c r="AE371" i="1"/>
  <c r="AA371" i="1"/>
  <c r="O371" i="1"/>
  <c r="P371" i="1"/>
  <c r="AC363" i="1"/>
  <c r="AA363" i="1"/>
  <c r="B363" i="1" s="1"/>
  <c r="C363" i="1" s="1"/>
  <c r="AB363" i="1"/>
  <c r="AD363" i="1"/>
  <c r="AE363" i="1"/>
  <c r="O363" i="1"/>
  <c r="P363" i="1"/>
  <c r="AE355" i="1"/>
  <c r="AC355" i="1"/>
  <c r="AD355" i="1"/>
  <c r="O355" i="1"/>
  <c r="AA355" i="1" s="1"/>
  <c r="P355" i="1"/>
  <c r="AB355" i="1" s="1"/>
  <c r="AE347" i="1"/>
  <c r="AA347" i="1"/>
  <c r="AB347" i="1"/>
  <c r="O347" i="1"/>
  <c r="AC347" i="1" s="1"/>
  <c r="P347" i="1"/>
  <c r="AD347" i="1" s="1"/>
  <c r="AA339" i="1"/>
  <c r="AC339" i="1"/>
  <c r="AB339" i="1"/>
  <c r="AD339" i="1"/>
  <c r="AE339" i="1"/>
  <c r="O339" i="1"/>
  <c r="P339" i="1"/>
  <c r="AB332" i="1"/>
  <c r="AA332" i="1"/>
  <c r="B332" i="1" s="1"/>
  <c r="AC332" i="1"/>
  <c r="AD332" i="1"/>
  <c r="AE332" i="1"/>
  <c r="O332" i="1"/>
  <c r="P332" i="1"/>
  <c r="AE324" i="1"/>
  <c r="AA324" i="1"/>
  <c r="AB324" i="1"/>
  <c r="O324" i="1"/>
  <c r="AC324" i="1" s="1"/>
  <c r="P324" i="1"/>
  <c r="AD324" i="1" s="1"/>
  <c r="AA316" i="1"/>
  <c r="AB316" i="1"/>
  <c r="AC316" i="1"/>
  <c r="AD316" i="1"/>
  <c r="AE316" i="1"/>
  <c r="O316" i="1"/>
  <c r="P316" i="1"/>
  <c r="AE308" i="1"/>
  <c r="AA308" i="1"/>
  <c r="AD308" i="1"/>
  <c r="O308" i="1"/>
  <c r="AB308" i="1" s="1"/>
  <c r="P308" i="1"/>
  <c r="AC308" i="1" s="1"/>
  <c r="AA300" i="1"/>
  <c r="B300" i="1" s="1"/>
  <c r="AB300" i="1"/>
  <c r="AC300" i="1"/>
  <c r="AD300" i="1"/>
  <c r="AE300" i="1"/>
  <c r="O300" i="1"/>
  <c r="P300" i="1"/>
  <c r="AA292" i="1"/>
  <c r="AB292" i="1"/>
  <c r="AC292" i="1"/>
  <c r="AD292" i="1"/>
  <c r="AE292" i="1"/>
  <c r="O292" i="1"/>
  <c r="P292" i="1"/>
  <c r="AA284" i="1"/>
  <c r="AB284" i="1"/>
  <c r="AC284" i="1"/>
  <c r="AD284" i="1"/>
  <c r="AE284" i="1"/>
  <c r="O284" i="1"/>
  <c r="P284" i="1"/>
  <c r="AA276" i="1"/>
  <c r="AB276" i="1"/>
  <c r="AC276" i="1"/>
  <c r="AD276" i="1"/>
  <c r="AE276" i="1"/>
  <c r="O276" i="1"/>
  <c r="P276" i="1"/>
  <c r="AA268" i="1"/>
  <c r="AB268" i="1"/>
  <c r="AC268" i="1"/>
  <c r="AD268" i="1"/>
  <c r="AE268" i="1"/>
  <c r="O268" i="1"/>
  <c r="P268" i="1"/>
  <c r="AE260" i="1"/>
  <c r="AA260" i="1"/>
  <c r="AB260" i="1"/>
  <c r="AC260" i="1"/>
  <c r="AD260" i="1"/>
  <c r="O260" i="1"/>
  <c r="P260" i="1"/>
  <c r="AB252" i="1"/>
  <c r="AD252" i="1"/>
  <c r="AA252" i="1"/>
  <c r="B252" i="1" s="1"/>
  <c r="AC252" i="1"/>
  <c r="AE252" i="1"/>
  <c r="O252" i="1"/>
  <c r="P252" i="1"/>
  <c r="AA244" i="1"/>
  <c r="AC244" i="1"/>
  <c r="AB244" i="1"/>
  <c r="AD244" i="1"/>
  <c r="AE244" i="1"/>
  <c r="O244" i="1"/>
  <c r="P244" i="1"/>
  <c r="AD236" i="1"/>
  <c r="AA236" i="1"/>
  <c r="AB236" i="1"/>
  <c r="AC236" i="1"/>
  <c r="AE236" i="1"/>
  <c r="O236" i="1"/>
  <c r="P236" i="1"/>
  <c r="AC228" i="1"/>
  <c r="AD228" i="1"/>
  <c r="AE228" i="1"/>
  <c r="AA228" i="1"/>
  <c r="AB228" i="1"/>
  <c r="O228" i="1"/>
  <c r="P228" i="1"/>
  <c r="AA220" i="1"/>
  <c r="AB220" i="1"/>
  <c r="AC220" i="1"/>
  <c r="AD220" i="1"/>
  <c r="AE220" i="1"/>
  <c r="O220" i="1"/>
  <c r="P220" i="1"/>
  <c r="AA212" i="1"/>
  <c r="AB212" i="1"/>
  <c r="AC212" i="1"/>
  <c r="AD212" i="1"/>
  <c r="AE212" i="1"/>
  <c r="O212" i="1"/>
  <c r="P212" i="1"/>
  <c r="AB204" i="1"/>
  <c r="AC204" i="1"/>
  <c r="AA204" i="1"/>
  <c r="AD204" i="1"/>
  <c r="AE204" i="1"/>
  <c r="O204" i="1"/>
  <c r="P204" i="1"/>
  <c r="AA196" i="1"/>
  <c r="AB196" i="1"/>
  <c r="AC196" i="1"/>
  <c r="AD196" i="1"/>
  <c r="AE196" i="1"/>
  <c r="O196" i="1"/>
  <c r="P196" i="1"/>
  <c r="AA188" i="1"/>
  <c r="AB188" i="1"/>
  <c r="AC188" i="1"/>
  <c r="AD188" i="1"/>
  <c r="AE188" i="1"/>
  <c r="O188" i="1"/>
  <c r="P188" i="1"/>
  <c r="AA180" i="1"/>
  <c r="AB180" i="1"/>
  <c r="AC180" i="1"/>
  <c r="AD180" i="1"/>
  <c r="AE180" i="1"/>
  <c r="O180" i="1"/>
  <c r="P180" i="1"/>
  <c r="AA172" i="1"/>
  <c r="AB172" i="1"/>
  <c r="AC172" i="1"/>
  <c r="AD172" i="1"/>
  <c r="AE172" i="1"/>
  <c r="O172" i="1"/>
  <c r="P172" i="1"/>
  <c r="AD164" i="1"/>
  <c r="AA164" i="1"/>
  <c r="AE164" i="1"/>
  <c r="O164" i="1"/>
  <c r="AB164" i="1" s="1"/>
  <c r="P164" i="1"/>
  <c r="AC164" i="1" s="1"/>
  <c r="AB156" i="1"/>
  <c r="AD156" i="1"/>
  <c r="AE156" i="1"/>
  <c r="AA156" i="1"/>
  <c r="AC156" i="1"/>
  <c r="O156" i="1"/>
  <c r="P156" i="1"/>
  <c r="AB148" i="1"/>
  <c r="AC148" i="1"/>
  <c r="AD148" i="1"/>
  <c r="O148" i="1"/>
  <c r="P148" i="1"/>
  <c r="AD140" i="1"/>
  <c r="AA140" i="1"/>
  <c r="AB140" i="1"/>
  <c r="AC140" i="1"/>
  <c r="AE140" i="1"/>
  <c r="O140" i="1"/>
  <c r="P140" i="1"/>
  <c r="AA132" i="1"/>
  <c r="AC132" i="1"/>
  <c r="AE132" i="1"/>
  <c r="O132" i="1"/>
  <c r="P132" i="1"/>
  <c r="AA124" i="1"/>
  <c r="AC124" i="1"/>
  <c r="AE124" i="1"/>
  <c r="O124" i="1"/>
  <c r="P124" i="1"/>
  <c r="AA116" i="1"/>
  <c r="AD116" i="1"/>
  <c r="AE116" i="1"/>
  <c r="O116" i="1"/>
  <c r="P116" i="1"/>
  <c r="AA108" i="1"/>
  <c r="AD108" i="1"/>
  <c r="AE108" i="1"/>
  <c r="O108" i="1"/>
  <c r="P108" i="1"/>
  <c r="AB100" i="1"/>
  <c r="O100" i="1"/>
  <c r="P100" i="1"/>
  <c r="AB92" i="1"/>
  <c r="O92" i="1"/>
  <c r="AD92" i="1" s="1"/>
  <c r="P92" i="1"/>
  <c r="AE92" i="1" s="1"/>
  <c r="O84" i="1"/>
  <c r="P84" i="1"/>
  <c r="AA76" i="1"/>
  <c r="O76" i="1"/>
  <c r="P76" i="1"/>
  <c r="O68" i="1"/>
  <c r="P68" i="1"/>
  <c r="O60" i="1"/>
  <c r="P60" i="1"/>
  <c r="O52" i="1"/>
  <c r="P52" i="1"/>
  <c r="O44" i="1"/>
  <c r="P44" i="1"/>
  <c r="O36" i="1"/>
  <c r="P36" i="1"/>
  <c r="O28" i="1"/>
  <c r="P28" i="1"/>
  <c r="O20" i="1"/>
  <c r="P20" i="1"/>
  <c r="O12" i="1"/>
  <c r="P12" i="1"/>
  <c r="O4" i="1"/>
  <c r="P4" i="1"/>
  <c r="N1973" i="1"/>
  <c r="N1965" i="1"/>
  <c r="N1957" i="1"/>
  <c r="N1949" i="1"/>
  <c r="N1941" i="1"/>
  <c r="N1933" i="1"/>
  <c r="N1925" i="1"/>
  <c r="N1917" i="1"/>
  <c r="N1909" i="1"/>
  <c r="N1901" i="1"/>
  <c r="N1893" i="1"/>
  <c r="N1885" i="1"/>
  <c r="N1877" i="1"/>
  <c r="N1869" i="1"/>
  <c r="N1861" i="1"/>
  <c r="N1853" i="1"/>
  <c r="N1845" i="1"/>
  <c r="N1837" i="1"/>
  <c r="N1829" i="1"/>
  <c r="N1821" i="1"/>
  <c r="N1813" i="1"/>
  <c r="N1805" i="1"/>
  <c r="N1797" i="1"/>
  <c r="N1789" i="1"/>
  <c r="N1781" i="1"/>
  <c r="N1773" i="1"/>
  <c r="N1765" i="1"/>
  <c r="N1757" i="1"/>
  <c r="N1749" i="1"/>
  <c r="N1741" i="1"/>
  <c r="N1733" i="1"/>
  <c r="N1725" i="1"/>
  <c r="N1717" i="1"/>
  <c r="N1709" i="1"/>
  <c r="N1701" i="1"/>
  <c r="N1693" i="1"/>
  <c r="N1685" i="1"/>
  <c r="N1678" i="1"/>
  <c r="N1672" i="1"/>
  <c r="N1664" i="1"/>
  <c r="N1656" i="1"/>
  <c r="N1648" i="1"/>
  <c r="N1640" i="1"/>
  <c r="N1632" i="1"/>
  <c r="N1624" i="1"/>
  <c r="N1616" i="1"/>
  <c r="N1608" i="1"/>
  <c r="N1600" i="1"/>
  <c r="N1592" i="1"/>
  <c r="N1584" i="1"/>
  <c r="N1576" i="1"/>
  <c r="N1568" i="1"/>
  <c r="N1560" i="1"/>
  <c r="N1552" i="1"/>
  <c r="N1544" i="1"/>
  <c r="N1536" i="1"/>
  <c r="N1528" i="1"/>
  <c r="N1520" i="1"/>
  <c r="N1512" i="1"/>
  <c r="N1504" i="1"/>
  <c r="N1496" i="1"/>
  <c r="N1488" i="1"/>
  <c r="N1480" i="1"/>
  <c r="N1472" i="1"/>
  <c r="N1464" i="1"/>
  <c r="N1456" i="1"/>
  <c r="N1448" i="1"/>
  <c r="N1440" i="1"/>
  <c r="N1432" i="1"/>
  <c r="N1424" i="1"/>
  <c r="N1416" i="1"/>
  <c r="N1408" i="1"/>
  <c r="N1400" i="1"/>
  <c r="N1392" i="1"/>
  <c r="N1384" i="1"/>
  <c r="N1376" i="1"/>
  <c r="N1368" i="1"/>
  <c r="N1360" i="1"/>
  <c r="N1352" i="1"/>
  <c r="N1344" i="1"/>
  <c r="N1336" i="1"/>
  <c r="N1328" i="1"/>
  <c r="N1320" i="1"/>
  <c r="N1312" i="1"/>
  <c r="N1304" i="1"/>
  <c r="N1296" i="1"/>
  <c r="N1288" i="1"/>
  <c r="N1280" i="1"/>
  <c r="AA1122" i="1"/>
  <c r="B1122" i="1" s="1"/>
  <c r="C1122" i="1" s="1"/>
  <c r="AB1122" i="1"/>
  <c r="AC1122" i="1"/>
  <c r="AD1122" i="1"/>
  <c r="AE1122" i="1"/>
  <c r="O1122" i="1"/>
  <c r="P1122" i="1"/>
  <c r="AA1114" i="1"/>
  <c r="B1114" i="1" s="1"/>
  <c r="AB1114" i="1"/>
  <c r="AC1114" i="1"/>
  <c r="AD1114" i="1"/>
  <c r="AE1114" i="1"/>
  <c r="O1114" i="1"/>
  <c r="P1114" i="1"/>
  <c r="AA1106" i="1"/>
  <c r="B1106" i="1" s="1"/>
  <c r="AB1106" i="1"/>
  <c r="AC1106" i="1"/>
  <c r="AD1106" i="1"/>
  <c r="AE1106" i="1"/>
  <c r="O1106" i="1"/>
  <c r="P1106" i="1"/>
  <c r="AA1098" i="1"/>
  <c r="AB1098" i="1"/>
  <c r="AC1098" i="1"/>
  <c r="AD1098" i="1"/>
  <c r="AE1098" i="1"/>
  <c r="O1098" i="1"/>
  <c r="P1098" i="1"/>
  <c r="AD1090" i="1"/>
  <c r="AA1090" i="1"/>
  <c r="AB1090" i="1"/>
  <c r="AC1090" i="1"/>
  <c r="AE1090" i="1"/>
  <c r="O1090" i="1"/>
  <c r="P1090" i="1"/>
  <c r="AA1082" i="1"/>
  <c r="B1082" i="1" s="1"/>
  <c r="C1082" i="1" s="1"/>
  <c r="AB1082" i="1"/>
  <c r="AC1082" i="1"/>
  <c r="AD1082" i="1"/>
  <c r="AE1082" i="1"/>
  <c r="O1082" i="1"/>
  <c r="P1082" i="1"/>
  <c r="AA1074" i="1"/>
  <c r="B1074" i="1" s="1"/>
  <c r="C1074" i="1" s="1"/>
  <c r="AB1074" i="1"/>
  <c r="AC1074" i="1"/>
  <c r="AD1074" i="1"/>
  <c r="AE1074" i="1"/>
  <c r="O1074" i="1"/>
  <c r="P1074" i="1"/>
  <c r="AA1066" i="1"/>
  <c r="AB1066" i="1"/>
  <c r="AC1066" i="1"/>
  <c r="AD1066" i="1"/>
  <c r="AE1066" i="1"/>
  <c r="O1066" i="1"/>
  <c r="P1066" i="1"/>
  <c r="AC1058" i="1"/>
  <c r="AE1058" i="1"/>
  <c r="AA1058" i="1"/>
  <c r="B1058" i="1" s="1"/>
  <c r="AB1058" i="1"/>
  <c r="AD1058" i="1"/>
  <c r="O1058" i="1"/>
  <c r="P1058" i="1"/>
  <c r="AB1050" i="1"/>
  <c r="AE1050" i="1"/>
  <c r="AA1050" i="1"/>
  <c r="B1050" i="1" s="1"/>
  <c r="AC1050" i="1"/>
  <c r="AD1050" i="1"/>
  <c r="O1050" i="1"/>
  <c r="P1050" i="1"/>
  <c r="AD1042" i="1"/>
  <c r="AA1042" i="1"/>
  <c r="B1042" i="1" s="1"/>
  <c r="AB1042" i="1"/>
  <c r="AC1042" i="1"/>
  <c r="AE1042" i="1"/>
  <c r="O1042" i="1"/>
  <c r="P1042" i="1"/>
  <c r="AA1034" i="1"/>
  <c r="AD1034" i="1"/>
  <c r="AB1034" i="1"/>
  <c r="AC1034" i="1"/>
  <c r="AE1034" i="1"/>
  <c r="O1034" i="1"/>
  <c r="P1034" i="1"/>
  <c r="AD1026" i="1"/>
  <c r="AE1026" i="1"/>
  <c r="AA1026" i="1"/>
  <c r="O1026" i="1"/>
  <c r="AB1026" i="1" s="1"/>
  <c r="P1026" i="1"/>
  <c r="AC1026" i="1" s="1"/>
  <c r="AC1018" i="1"/>
  <c r="AD1018" i="1"/>
  <c r="AE1018" i="1"/>
  <c r="AA1018" i="1"/>
  <c r="B1018" i="1" s="1"/>
  <c r="AB1018" i="1"/>
  <c r="O1018" i="1"/>
  <c r="P1018" i="1"/>
  <c r="AE1010" i="1"/>
  <c r="AA1010" i="1"/>
  <c r="AD1010" i="1"/>
  <c r="O1010" i="1"/>
  <c r="AB1010" i="1" s="1"/>
  <c r="P1010" i="1"/>
  <c r="AC1010" i="1" s="1"/>
  <c r="AB1002" i="1"/>
  <c r="AC1002" i="1"/>
  <c r="AD1002" i="1"/>
  <c r="AE1002" i="1"/>
  <c r="AA1002" i="1"/>
  <c r="B1002" i="1" s="1"/>
  <c r="C1002" i="1" s="1"/>
  <c r="O1002" i="1"/>
  <c r="P1002" i="1"/>
  <c r="AA994" i="1"/>
  <c r="AB994" i="1"/>
  <c r="AC994" i="1"/>
  <c r="AD994" i="1"/>
  <c r="AE994" i="1"/>
  <c r="O994" i="1"/>
  <c r="P994" i="1"/>
  <c r="AA986" i="1"/>
  <c r="B986" i="1" s="1"/>
  <c r="C986" i="1" s="1"/>
  <c r="AB986" i="1"/>
  <c r="AC986" i="1"/>
  <c r="AD986" i="1"/>
  <c r="AE986" i="1"/>
  <c r="O986" i="1"/>
  <c r="P986" i="1"/>
  <c r="AA978" i="1"/>
  <c r="AB978" i="1"/>
  <c r="AC978" i="1"/>
  <c r="AD978" i="1"/>
  <c r="AE978" i="1"/>
  <c r="O978" i="1"/>
  <c r="P978" i="1"/>
  <c r="AD970" i="1"/>
  <c r="AE970" i="1"/>
  <c r="AA970" i="1"/>
  <c r="AB970" i="1"/>
  <c r="AC970" i="1"/>
  <c r="O970" i="1"/>
  <c r="P970" i="1"/>
  <c r="AD962" i="1"/>
  <c r="AE962" i="1"/>
  <c r="AA962" i="1"/>
  <c r="O962" i="1"/>
  <c r="AB962" i="1" s="1"/>
  <c r="P962" i="1"/>
  <c r="AC962" i="1" s="1"/>
  <c r="AA954" i="1"/>
  <c r="B954" i="1" s="1"/>
  <c r="AB954" i="1"/>
  <c r="AC954" i="1"/>
  <c r="AD954" i="1"/>
  <c r="AE954" i="1"/>
  <c r="O954" i="1"/>
  <c r="P954" i="1"/>
  <c r="AB946" i="1"/>
  <c r="AA946" i="1"/>
  <c r="B946" i="1" s="1"/>
  <c r="AC946" i="1"/>
  <c r="AD946" i="1"/>
  <c r="AE946" i="1"/>
  <c r="O946" i="1"/>
  <c r="P946" i="1"/>
  <c r="AD938" i="1"/>
  <c r="AE938" i="1"/>
  <c r="AA938" i="1"/>
  <c r="B938" i="1" s="1"/>
  <c r="AC938" i="1"/>
  <c r="AB938" i="1"/>
  <c r="O938" i="1"/>
  <c r="P938" i="1"/>
  <c r="AE930" i="1"/>
  <c r="AA930" i="1"/>
  <c r="B930" i="1" s="1"/>
  <c r="AB930" i="1"/>
  <c r="AD930" i="1"/>
  <c r="AC930" i="1"/>
  <c r="P930" i="1"/>
  <c r="O930" i="1"/>
  <c r="AA922" i="1"/>
  <c r="AB922" i="1"/>
  <c r="AC922" i="1"/>
  <c r="AD922" i="1"/>
  <c r="AE922" i="1"/>
  <c r="O922" i="1"/>
  <c r="P922" i="1"/>
  <c r="AA914" i="1"/>
  <c r="B914" i="1" s="1"/>
  <c r="AB914" i="1"/>
  <c r="AC914" i="1"/>
  <c r="AD914" i="1"/>
  <c r="AE914" i="1"/>
  <c r="O914" i="1"/>
  <c r="P914" i="1"/>
  <c r="AA906" i="1"/>
  <c r="B906" i="1" s="1"/>
  <c r="C906" i="1" s="1"/>
  <c r="AB906" i="1"/>
  <c r="AC906" i="1"/>
  <c r="AD906" i="1"/>
  <c r="AE906" i="1"/>
  <c r="O906" i="1"/>
  <c r="P906" i="1"/>
  <c r="AA898" i="1"/>
  <c r="B898" i="1" s="1"/>
  <c r="AB898" i="1"/>
  <c r="AD898" i="1"/>
  <c r="AE898" i="1"/>
  <c r="AC898" i="1"/>
  <c r="O898" i="1"/>
  <c r="P898" i="1"/>
  <c r="AC890" i="1"/>
  <c r="AD890" i="1"/>
  <c r="AA890" i="1"/>
  <c r="AB890" i="1"/>
  <c r="AE890" i="1"/>
  <c r="O890" i="1"/>
  <c r="P890" i="1"/>
  <c r="AB882" i="1"/>
  <c r="AC882" i="1"/>
  <c r="AE882" i="1"/>
  <c r="AA882" i="1"/>
  <c r="B882" i="1" s="1"/>
  <c r="AD882" i="1"/>
  <c r="O882" i="1"/>
  <c r="P882" i="1"/>
  <c r="AA874" i="1"/>
  <c r="B874" i="1" s="1"/>
  <c r="C874" i="1" s="1"/>
  <c r="AD874" i="1"/>
  <c r="AE874" i="1"/>
  <c r="AB874" i="1"/>
  <c r="AC874" i="1"/>
  <c r="O874" i="1"/>
  <c r="P874" i="1"/>
  <c r="AA866" i="1"/>
  <c r="AB866" i="1"/>
  <c r="AE866" i="1"/>
  <c r="O866" i="1"/>
  <c r="AC866" i="1" s="1"/>
  <c r="P866" i="1"/>
  <c r="AD866" i="1" s="1"/>
  <c r="AE858" i="1"/>
  <c r="AA858" i="1"/>
  <c r="AB858" i="1"/>
  <c r="O858" i="1"/>
  <c r="AC858" i="1" s="1"/>
  <c r="P858" i="1"/>
  <c r="AD858" i="1" s="1"/>
  <c r="AA850" i="1"/>
  <c r="AB850" i="1"/>
  <c r="AC850" i="1"/>
  <c r="AD850" i="1"/>
  <c r="AE850" i="1"/>
  <c r="O850" i="1"/>
  <c r="P850" i="1"/>
  <c r="AA842" i="1"/>
  <c r="B842" i="1" s="1"/>
  <c r="C842" i="1" s="1"/>
  <c r="AB842" i="1"/>
  <c r="AC842" i="1"/>
  <c r="AD842" i="1"/>
  <c r="AE842" i="1"/>
  <c r="O842" i="1"/>
  <c r="P842" i="1"/>
  <c r="AD834" i="1"/>
  <c r="AE834" i="1"/>
  <c r="AA834" i="1"/>
  <c r="B834" i="1" s="1"/>
  <c r="C834" i="1" s="1"/>
  <c r="AB834" i="1"/>
  <c r="AC834" i="1"/>
  <c r="O834" i="1"/>
  <c r="P834" i="1"/>
  <c r="AA826" i="1"/>
  <c r="AB826" i="1"/>
  <c r="AC826" i="1"/>
  <c r="AD826" i="1"/>
  <c r="AE826" i="1"/>
  <c r="O826" i="1"/>
  <c r="P826" i="1"/>
  <c r="AA818" i="1"/>
  <c r="AB818" i="1"/>
  <c r="AC818" i="1"/>
  <c r="AD818" i="1"/>
  <c r="AE818" i="1"/>
  <c r="O818" i="1"/>
  <c r="P818" i="1"/>
  <c r="AA810" i="1"/>
  <c r="AB810" i="1"/>
  <c r="AC810" i="1"/>
  <c r="AD810" i="1"/>
  <c r="AE810" i="1"/>
  <c r="O810" i="1"/>
  <c r="P810" i="1"/>
  <c r="AA802" i="1"/>
  <c r="AB802" i="1"/>
  <c r="AC802" i="1"/>
  <c r="AD802" i="1"/>
  <c r="AE802" i="1"/>
  <c r="P802" i="1"/>
  <c r="O802" i="1"/>
  <c r="AB794" i="1"/>
  <c r="AC794" i="1"/>
  <c r="AD794" i="1"/>
  <c r="AA794" i="1"/>
  <c r="AE794" i="1"/>
  <c r="O794" i="1"/>
  <c r="P794" i="1"/>
  <c r="AA786" i="1"/>
  <c r="B786" i="1" s="1"/>
  <c r="AC786" i="1"/>
  <c r="AE786" i="1"/>
  <c r="AB786" i="1"/>
  <c r="AD786" i="1"/>
  <c r="P786" i="1"/>
  <c r="O786" i="1"/>
  <c r="AA778" i="1"/>
  <c r="AC778" i="1"/>
  <c r="AE778" i="1"/>
  <c r="AB778" i="1"/>
  <c r="AD778" i="1"/>
  <c r="O778" i="1"/>
  <c r="P778" i="1"/>
  <c r="AA770" i="1"/>
  <c r="AB770" i="1"/>
  <c r="AC770" i="1"/>
  <c r="AD770" i="1"/>
  <c r="AE770" i="1"/>
  <c r="P770" i="1"/>
  <c r="O770" i="1"/>
  <c r="AE762" i="1"/>
  <c r="AA762" i="1"/>
  <c r="B762" i="1" s="1"/>
  <c r="AB762" i="1"/>
  <c r="AC762" i="1"/>
  <c r="AD762" i="1"/>
  <c r="O762" i="1"/>
  <c r="P762" i="1"/>
  <c r="AA754" i="1"/>
  <c r="B754" i="1" s="1"/>
  <c r="AB754" i="1"/>
  <c r="AC754" i="1"/>
  <c r="AE754" i="1"/>
  <c r="AD754" i="1"/>
  <c r="P754" i="1"/>
  <c r="O754" i="1"/>
  <c r="AE746" i="1"/>
  <c r="AA746" i="1"/>
  <c r="AB746" i="1"/>
  <c r="AC746" i="1"/>
  <c r="AD746" i="1"/>
  <c r="O746" i="1"/>
  <c r="P746" i="1"/>
  <c r="AA738" i="1"/>
  <c r="B738" i="1" s="1"/>
  <c r="C738" i="1" s="1"/>
  <c r="AB738" i="1"/>
  <c r="AC738" i="1"/>
  <c r="AD738" i="1"/>
  <c r="AE738" i="1"/>
  <c r="O738" i="1"/>
  <c r="P738" i="1"/>
  <c r="AA730" i="1"/>
  <c r="AB730" i="1"/>
  <c r="AC730" i="1"/>
  <c r="AD730" i="1"/>
  <c r="AE730" i="1"/>
  <c r="O730" i="1"/>
  <c r="P730" i="1"/>
  <c r="AA722" i="1"/>
  <c r="AB722" i="1"/>
  <c r="AC722" i="1"/>
  <c r="AD722" i="1"/>
  <c r="AE722" i="1"/>
  <c r="O722" i="1"/>
  <c r="P722" i="1"/>
  <c r="AA714" i="1"/>
  <c r="B714" i="1" s="1"/>
  <c r="AB714" i="1"/>
  <c r="AC714" i="1"/>
  <c r="AE714" i="1"/>
  <c r="AD714" i="1"/>
  <c r="O714" i="1"/>
  <c r="P714" i="1"/>
  <c r="AA706" i="1"/>
  <c r="B706" i="1" s="1"/>
  <c r="C706" i="1" s="1"/>
  <c r="AB706" i="1"/>
  <c r="AD706" i="1"/>
  <c r="AE706" i="1"/>
  <c r="AC706" i="1"/>
  <c r="O706" i="1"/>
  <c r="P706" i="1"/>
  <c r="AC698" i="1"/>
  <c r="AD698" i="1"/>
  <c r="AE698" i="1"/>
  <c r="O698" i="1"/>
  <c r="AA698" i="1" s="1"/>
  <c r="P698" i="1"/>
  <c r="AB698" i="1" s="1"/>
  <c r="AA690" i="1"/>
  <c r="B690" i="1" s="1"/>
  <c r="AB690" i="1"/>
  <c r="AC690" i="1"/>
  <c r="AD690" i="1"/>
  <c r="AE690" i="1"/>
  <c r="O690" i="1"/>
  <c r="P690" i="1"/>
  <c r="AA682" i="1"/>
  <c r="B682" i="1" s="1"/>
  <c r="C682" i="1" s="1"/>
  <c r="AB682" i="1"/>
  <c r="AC682" i="1"/>
  <c r="AD682" i="1"/>
  <c r="AE682" i="1"/>
  <c r="O682" i="1"/>
  <c r="P682" i="1"/>
  <c r="AC674" i="1"/>
  <c r="AD674" i="1"/>
  <c r="AE674" i="1"/>
  <c r="AA674" i="1"/>
  <c r="B674" i="1" s="1"/>
  <c r="C674" i="1" s="1"/>
  <c r="AB674" i="1"/>
  <c r="O674" i="1"/>
  <c r="P674" i="1"/>
  <c r="AB666" i="1"/>
  <c r="AA666" i="1"/>
  <c r="AE666" i="1"/>
  <c r="O666" i="1"/>
  <c r="AC666" i="1" s="1"/>
  <c r="P666" i="1"/>
  <c r="AD666" i="1" s="1"/>
  <c r="AE658" i="1"/>
  <c r="AA658" i="1"/>
  <c r="B658" i="1" s="1"/>
  <c r="AB658" i="1"/>
  <c r="O658" i="1"/>
  <c r="AC658" i="1" s="1"/>
  <c r="P658" i="1"/>
  <c r="AD658" i="1" s="1"/>
  <c r="AE650" i="1"/>
  <c r="AB650" i="1"/>
  <c r="AA650" i="1"/>
  <c r="B650" i="1" s="1"/>
  <c r="O650" i="1"/>
  <c r="AC650" i="1" s="1"/>
  <c r="P650" i="1"/>
  <c r="AD650" i="1" s="1"/>
  <c r="AD642" i="1"/>
  <c r="AE642" i="1"/>
  <c r="AA642" i="1"/>
  <c r="B642" i="1" s="1"/>
  <c r="AB642" i="1"/>
  <c r="AC642" i="1"/>
  <c r="O642" i="1"/>
  <c r="P642" i="1"/>
  <c r="AB634" i="1"/>
  <c r="AE634" i="1"/>
  <c r="AA634" i="1"/>
  <c r="B634" i="1" s="1"/>
  <c r="O634" i="1"/>
  <c r="AC634" i="1" s="1"/>
  <c r="P634" i="1"/>
  <c r="AD634" i="1" s="1"/>
  <c r="AE626" i="1"/>
  <c r="AA626" i="1"/>
  <c r="B626" i="1" s="1"/>
  <c r="C626" i="1" s="1"/>
  <c r="AD626" i="1"/>
  <c r="O626" i="1"/>
  <c r="AB626" i="1" s="1"/>
  <c r="P626" i="1"/>
  <c r="AC626" i="1" s="1"/>
  <c r="AA618" i="1"/>
  <c r="AB618" i="1"/>
  <c r="AC618" i="1"/>
  <c r="AD618" i="1"/>
  <c r="AE618" i="1"/>
  <c r="O618" i="1"/>
  <c r="P618" i="1"/>
  <c r="AC610" i="1"/>
  <c r="AD610" i="1"/>
  <c r="AE610" i="1"/>
  <c r="O610" i="1"/>
  <c r="AA610" i="1" s="1"/>
  <c r="P610" i="1"/>
  <c r="AB610" i="1" s="1"/>
  <c r="AB602" i="1"/>
  <c r="AC602" i="1"/>
  <c r="AD602" i="1"/>
  <c r="AE602" i="1"/>
  <c r="AA602" i="1"/>
  <c r="O602" i="1"/>
  <c r="P602" i="1"/>
  <c r="AC594" i="1"/>
  <c r="AD594" i="1"/>
  <c r="AE594" i="1"/>
  <c r="O594" i="1"/>
  <c r="AA594" i="1" s="1"/>
  <c r="B594" i="1" s="1"/>
  <c r="C594" i="1" s="1"/>
  <c r="P594" i="1"/>
  <c r="AB594" i="1" s="1"/>
  <c r="AB586" i="1"/>
  <c r="AC586" i="1"/>
  <c r="AD586" i="1"/>
  <c r="AE586" i="1"/>
  <c r="AA586" i="1"/>
  <c r="O586" i="1"/>
  <c r="P586" i="1"/>
  <c r="AA578" i="1"/>
  <c r="B578" i="1" s="1"/>
  <c r="C578" i="1" s="1"/>
  <c r="AB578" i="1"/>
  <c r="AC578" i="1"/>
  <c r="AD578" i="1"/>
  <c r="AE578" i="1"/>
  <c r="O578" i="1"/>
  <c r="P578" i="1"/>
  <c r="AD570" i="1"/>
  <c r="AA570" i="1"/>
  <c r="B570" i="1" s="1"/>
  <c r="AB570" i="1"/>
  <c r="AC570" i="1"/>
  <c r="AE570" i="1"/>
  <c r="O570" i="1"/>
  <c r="P570" i="1"/>
  <c r="AC562" i="1"/>
  <c r="AE562" i="1"/>
  <c r="AA562" i="1"/>
  <c r="B562" i="1" s="1"/>
  <c r="C562" i="1" s="1"/>
  <c r="AB562" i="1"/>
  <c r="AD562" i="1"/>
  <c r="O562" i="1"/>
  <c r="P562" i="1"/>
  <c r="AA554" i="1"/>
  <c r="B554" i="1" s="1"/>
  <c r="C554" i="1" s="1"/>
  <c r="AB554" i="1"/>
  <c r="AE554" i="1"/>
  <c r="O554" i="1"/>
  <c r="AC554" i="1" s="1"/>
  <c r="P554" i="1"/>
  <c r="AD554" i="1" s="1"/>
  <c r="AE546" i="1"/>
  <c r="AA546" i="1"/>
  <c r="B546" i="1" s="1"/>
  <c r="C546" i="1" s="1"/>
  <c r="AB546" i="1"/>
  <c r="AC546" i="1"/>
  <c r="AD546" i="1"/>
  <c r="O546" i="1"/>
  <c r="P546" i="1"/>
  <c r="AD538" i="1"/>
  <c r="AA538" i="1"/>
  <c r="B538" i="1" s="1"/>
  <c r="AB538" i="1"/>
  <c r="AC538" i="1"/>
  <c r="AE538" i="1"/>
  <c r="P538" i="1"/>
  <c r="O538" i="1"/>
  <c r="AB530" i="1"/>
  <c r="AA530" i="1"/>
  <c r="B530" i="1" s="1"/>
  <c r="C530" i="1" s="1"/>
  <c r="AC530" i="1"/>
  <c r="AD530" i="1"/>
  <c r="AE530" i="1"/>
  <c r="O530" i="1"/>
  <c r="P530" i="1"/>
  <c r="AE522" i="1"/>
  <c r="AA522" i="1"/>
  <c r="B522" i="1" s="1"/>
  <c r="C522" i="1" s="1"/>
  <c r="AB522" i="1"/>
  <c r="AC522" i="1"/>
  <c r="AD522" i="1"/>
  <c r="O522" i="1"/>
  <c r="P522" i="1"/>
  <c r="AD514" i="1"/>
  <c r="AB514" i="1"/>
  <c r="AC514" i="1"/>
  <c r="AE514" i="1"/>
  <c r="AA514" i="1"/>
  <c r="B514" i="1" s="1"/>
  <c r="C514" i="1" s="1"/>
  <c r="O514" i="1"/>
  <c r="P514" i="1"/>
  <c r="AA506" i="1"/>
  <c r="B506" i="1" s="1"/>
  <c r="AB506" i="1"/>
  <c r="AC506" i="1"/>
  <c r="AD506" i="1"/>
  <c r="AE506" i="1"/>
  <c r="O506" i="1"/>
  <c r="P506" i="1"/>
  <c r="AA498" i="1"/>
  <c r="B498" i="1" s="1"/>
  <c r="C498" i="1" s="1"/>
  <c r="AB498" i="1"/>
  <c r="AC498" i="1"/>
  <c r="O498" i="1"/>
  <c r="AD498" i="1" s="1"/>
  <c r="P498" i="1"/>
  <c r="AE498" i="1" s="1"/>
  <c r="AA490" i="1"/>
  <c r="B490" i="1" s="1"/>
  <c r="C490" i="1" s="1"/>
  <c r="AC490" i="1"/>
  <c r="AB490" i="1"/>
  <c r="AD490" i="1"/>
  <c r="AE490" i="1"/>
  <c r="O490" i="1"/>
  <c r="P490" i="1"/>
  <c r="AA482" i="1"/>
  <c r="B482" i="1" s="1"/>
  <c r="C482" i="1" s="1"/>
  <c r="AB482" i="1"/>
  <c r="AC482" i="1"/>
  <c r="O482" i="1"/>
  <c r="AD482" i="1" s="1"/>
  <c r="P482" i="1"/>
  <c r="AE482" i="1" s="1"/>
  <c r="AA474" i="1"/>
  <c r="B474" i="1" s="1"/>
  <c r="AB474" i="1"/>
  <c r="AD474" i="1"/>
  <c r="AE474" i="1"/>
  <c r="AC474" i="1"/>
  <c r="O474" i="1"/>
  <c r="P474" i="1"/>
  <c r="AC466" i="1"/>
  <c r="AD466" i="1"/>
  <c r="AE466" i="1"/>
  <c r="AA466" i="1"/>
  <c r="B466" i="1" s="1"/>
  <c r="C466" i="1" s="1"/>
  <c r="AB466" i="1"/>
  <c r="O466" i="1"/>
  <c r="P466" i="1"/>
  <c r="AC458" i="1"/>
  <c r="AA458" i="1"/>
  <c r="B458" i="1" s="1"/>
  <c r="C458" i="1" s="1"/>
  <c r="AB458" i="1"/>
  <c r="AD458" i="1"/>
  <c r="AE458" i="1"/>
  <c r="O458" i="1"/>
  <c r="P458" i="1"/>
  <c r="AA450" i="1"/>
  <c r="B450" i="1" s="1"/>
  <c r="AB450" i="1"/>
  <c r="AC450" i="1"/>
  <c r="AD450" i="1"/>
  <c r="AE450" i="1"/>
  <c r="O450" i="1"/>
  <c r="P450" i="1"/>
  <c r="AB442" i="1"/>
  <c r="AD442" i="1"/>
  <c r="AC442" i="1"/>
  <c r="AE442" i="1"/>
  <c r="AA442" i="1"/>
  <c r="B442" i="1" s="1"/>
  <c r="O442" i="1"/>
  <c r="P442" i="1"/>
  <c r="AA434" i="1"/>
  <c r="B434" i="1" s="1"/>
  <c r="C434" i="1" s="1"/>
  <c r="AB434" i="1"/>
  <c r="AC434" i="1"/>
  <c r="AD434" i="1"/>
  <c r="AE434" i="1"/>
  <c r="O434" i="1"/>
  <c r="P434" i="1"/>
  <c r="AC426" i="1"/>
  <c r="AD426" i="1"/>
  <c r="AE426" i="1"/>
  <c r="AA426" i="1"/>
  <c r="AB426" i="1"/>
  <c r="O426" i="1"/>
  <c r="P426" i="1"/>
  <c r="AA418" i="1"/>
  <c r="B418" i="1" s="1"/>
  <c r="C418" i="1" s="1"/>
  <c r="AD418" i="1"/>
  <c r="AE418" i="1"/>
  <c r="O418" i="1"/>
  <c r="AB418" i="1" s="1"/>
  <c r="P418" i="1"/>
  <c r="AC418" i="1" s="1"/>
  <c r="AE410" i="1"/>
  <c r="AB410" i="1"/>
  <c r="AD410" i="1"/>
  <c r="AA410" i="1"/>
  <c r="AC410" i="1"/>
  <c r="O410" i="1"/>
  <c r="P410" i="1"/>
  <c r="AD402" i="1"/>
  <c r="AA402" i="1"/>
  <c r="B402" i="1" s="1"/>
  <c r="AB402" i="1"/>
  <c r="AC402" i="1"/>
  <c r="AE402" i="1"/>
  <c r="O402" i="1"/>
  <c r="P402" i="1"/>
  <c r="AE394" i="1"/>
  <c r="AA394" i="1"/>
  <c r="B394" i="1" s="1"/>
  <c r="C394" i="1" s="1"/>
  <c r="AD394" i="1"/>
  <c r="O394" i="1"/>
  <c r="AB394" i="1" s="1"/>
  <c r="P394" i="1"/>
  <c r="AC394" i="1" s="1"/>
  <c r="AD386" i="1"/>
  <c r="AA386" i="1"/>
  <c r="B386" i="1" s="1"/>
  <c r="C386" i="1" s="1"/>
  <c r="AE386" i="1"/>
  <c r="O386" i="1"/>
  <c r="AB386" i="1" s="1"/>
  <c r="P386" i="1"/>
  <c r="AC386" i="1" s="1"/>
  <c r="AA378" i="1"/>
  <c r="B378" i="1" s="1"/>
  <c r="C378" i="1" s="1"/>
  <c r="AD378" i="1"/>
  <c r="AE378" i="1"/>
  <c r="O378" i="1"/>
  <c r="AB378" i="1" s="1"/>
  <c r="P378" i="1"/>
  <c r="AC378" i="1" s="1"/>
  <c r="AA370" i="1"/>
  <c r="B370" i="1" s="1"/>
  <c r="C370" i="1" s="1"/>
  <c r="AB370" i="1"/>
  <c r="AC370" i="1"/>
  <c r="AD370" i="1"/>
  <c r="AE370" i="1"/>
  <c r="O370" i="1"/>
  <c r="P370" i="1"/>
  <c r="AA362" i="1"/>
  <c r="AD362" i="1"/>
  <c r="AE362" i="1"/>
  <c r="O362" i="1"/>
  <c r="AB362" i="1" s="1"/>
  <c r="P362" i="1"/>
  <c r="AC362" i="1" s="1"/>
  <c r="AD354" i="1"/>
  <c r="AA354" i="1"/>
  <c r="B354" i="1" s="1"/>
  <c r="C354" i="1" s="1"/>
  <c r="AB354" i="1"/>
  <c r="AC354" i="1"/>
  <c r="AE354" i="1"/>
  <c r="O354" i="1"/>
  <c r="P354" i="1"/>
  <c r="AB346" i="1"/>
  <c r="AA346" i="1"/>
  <c r="B346" i="1" s="1"/>
  <c r="AC346" i="1"/>
  <c r="AD346" i="1"/>
  <c r="AE346" i="1"/>
  <c r="O346" i="1"/>
  <c r="P346" i="1"/>
  <c r="AB338" i="1"/>
  <c r="AD338" i="1"/>
  <c r="AA338" i="1"/>
  <c r="B338" i="1" s="1"/>
  <c r="AC338" i="1"/>
  <c r="AE338" i="1"/>
  <c r="O338" i="1"/>
  <c r="P338" i="1"/>
  <c r="AA331" i="1"/>
  <c r="AC331" i="1"/>
  <c r="AD331" i="1"/>
  <c r="AB331" i="1"/>
  <c r="AE331" i="1"/>
  <c r="O331" i="1"/>
  <c r="P331" i="1"/>
  <c r="AB323" i="1"/>
  <c r="AE323" i="1"/>
  <c r="AA323" i="1"/>
  <c r="B323" i="1" s="1"/>
  <c r="O323" i="1"/>
  <c r="AC323" i="1" s="1"/>
  <c r="P323" i="1"/>
  <c r="AD323" i="1" s="1"/>
  <c r="AA315" i="1"/>
  <c r="B315" i="1" s="1"/>
  <c r="C315" i="1" s="1"/>
  <c r="AC315" i="1"/>
  <c r="AD315" i="1"/>
  <c r="AB315" i="1"/>
  <c r="AE315" i="1"/>
  <c r="O315" i="1"/>
  <c r="P315" i="1"/>
  <c r="AD307" i="1"/>
  <c r="AC307" i="1"/>
  <c r="AE307" i="1"/>
  <c r="O307" i="1"/>
  <c r="AA307" i="1" s="1"/>
  <c r="B307" i="1" s="1"/>
  <c r="C307" i="1" s="1"/>
  <c r="P307" i="1"/>
  <c r="AB307" i="1" s="1"/>
  <c r="AB299" i="1"/>
  <c r="AC299" i="1"/>
  <c r="AD299" i="1"/>
  <c r="AA299" i="1"/>
  <c r="AE299" i="1"/>
  <c r="O299" i="1"/>
  <c r="P299" i="1"/>
  <c r="AA291" i="1"/>
  <c r="B291" i="1" s="1"/>
  <c r="C291" i="1" s="1"/>
  <c r="AB291" i="1"/>
  <c r="AC291" i="1"/>
  <c r="AD291" i="1"/>
  <c r="AE291" i="1"/>
  <c r="O291" i="1"/>
  <c r="P291" i="1"/>
  <c r="AA283" i="1"/>
  <c r="AB283" i="1"/>
  <c r="AC283" i="1"/>
  <c r="AD283" i="1"/>
  <c r="AE283" i="1"/>
  <c r="O283" i="1"/>
  <c r="P283" i="1"/>
  <c r="AB275" i="1"/>
  <c r="AA275" i="1"/>
  <c r="B275" i="1" s="1"/>
  <c r="C275" i="1" s="1"/>
  <c r="AC275" i="1"/>
  <c r="AD275" i="1"/>
  <c r="AE275" i="1"/>
  <c r="O275" i="1"/>
  <c r="P275" i="1"/>
  <c r="AC267" i="1"/>
  <c r="AD267" i="1"/>
  <c r="AE267" i="1"/>
  <c r="AA267" i="1"/>
  <c r="AB267" i="1"/>
  <c r="O267" i="1"/>
  <c r="P267" i="1"/>
  <c r="AE259" i="1"/>
  <c r="AA259" i="1"/>
  <c r="B259" i="1" s="1"/>
  <c r="AB259" i="1"/>
  <c r="AC259" i="1"/>
  <c r="AD259" i="1"/>
  <c r="O259" i="1"/>
  <c r="P259" i="1"/>
  <c r="AB251" i="1"/>
  <c r="AA251" i="1"/>
  <c r="B251" i="1" s="1"/>
  <c r="AC251" i="1"/>
  <c r="AD251" i="1"/>
  <c r="AE251" i="1"/>
  <c r="O251" i="1"/>
  <c r="P251" i="1"/>
  <c r="AA243" i="1"/>
  <c r="B243" i="1" s="1"/>
  <c r="AB243" i="1"/>
  <c r="AC243" i="1"/>
  <c r="AD243" i="1"/>
  <c r="AE243" i="1"/>
  <c r="O243" i="1"/>
  <c r="P243" i="1"/>
  <c r="AA235" i="1"/>
  <c r="AB235" i="1"/>
  <c r="AC235" i="1"/>
  <c r="AD235" i="1"/>
  <c r="AE235" i="1"/>
  <c r="O235" i="1"/>
  <c r="P235" i="1"/>
  <c r="AA227" i="1"/>
  <c r="B227" i="1" s="1"/>
  <c r="C227" i="1" s="1"/>
  <c r="AB227" i="1"/>
  <c r="AC227" i="1"/>
  <c r="AD227" i="1"/>
  <c r="AE227" i="1"/>
  <c r="O227" i="1"/>
  <c r="P227" i="1"/>
  <c r="AA219" i="1"/>
  <c r="AE219" i="1"/>
  <c r="AD219" i="1"/>
  <c r="AB219" i="1"/>
  <c r="AC219" i="1"/>
  <c r="O219" i="1"/>
  <c r="P219" i="1"/>
  <c r="AE211" i="1"/>
  <c r="AA211" i="1"/>
  <c r="B211" i="1" s="1"/>
  <c r="AB211" i="1"/>
  <c r="O211" i="1"/>
  <c r="AC211" i="1" s="1"/>
  <c r="P211" i="1"/>
  <c r="AD211" i="1" s="1"/>
  <c r="AA203" i="1"/>
  <c r="AB203" i="1"/>
  <c r="AC203" i="1"/>
  <c r="AD203" i="1"/>
  <c r="AE203" i="1"/>
  <c r="O203" i="1"/>
  <c r="P203" i="1"/>
  <c r="AC195" i="1"/>
  <c r="AA195" i="1"/>
  <c r="B195" i="1" s="1"/>
  <c r="AE195" i="1"/>
  <c r="AB195" i="1"/>
  <c r="AD195" i="1"/>
  <c r="O195" i="1"/>
  <c r="P195" i="1"/>
  <c r="AA187" i="1"/>
  <c r="AB187" i="1"/>
  <c r="AE187" i="1"/>
  <c r="O187" i="1"/>
  <c r="AC187" i="1" s="1"/>
  <c r="P187" i="1"/>
  <c r="AD187" i="1" s="1"/>
  <c r="AC179" i="1"/>
  <c r="AD179" i="1"/>
  <c r="O179" i="1"/>
  <c r="AA179" i="1" s="1"/>
  <c r="B179" i="1" s="1"/>
  <c r="C179" i="1" s="1"/>
  <c r="P179" i="1"/>
  <c r="AB179" i="1" s="1"/>
  <c r="AD171" i="1"/>
  <c r="AA171" i="1"/>
  <c r="AE171" i="1"/>
  <c r="AB171" i="1"/>
  <c r="AC171" i="1"/>
  <c r="O171" i="1"/>
  <c r="P171" i="1"/>
  <c r="AE163" i="1"/>
  <c r="AA163" i="1"/>
  <c r="B163" i="1" s="1"/>
  <c r="C163" i="1" s="1"/>
  <c r="O163" i="1"/>
  <c r="AB163" i="1" s="1"/>
  <c r="P163" i="1"/>
  <c r="AC163" i="1" s="1"/>
  <c r="AB155" i="1"/>
  <c r="AA155" i="1"/>
  <c r="AC155" i="1"/>
  <c r="AD155" i="1"/>
  <c r="AE155" i="1"/>
  <c r="O155" i="1"/>
  <c r="P155" i="1"/>
  <c r="AB147" i="1"/>
  <c r="AC147" i="1"/>
  <c r="AD147" i="1"/>
  <c r="O147" i="1"/>
  <c r="P147" i="1"/>
  <c r="AD139" i="1"/>
  <c r="AC139" i="1"/>
  <c r="AE139" i="1"/>
  <c r="AA139" i="1"/>
  <c r="AB139" i="1"/>
  <c r="O139" i="1"/>
  <c r="P139" i="1"/>
  <c r="AC131" i="1"/>
  <c r="AE131" i="1"/>
  <c r="AA131" i="1"/>
  <c r="B131" i="1" s="1"/>
  <c r="C131" i="1" s="1"/>
  <c r="O131" i="1"/>
  <c r="P131" i="1"/>
  <c r="AA123" i="1"/>
  <c r="AC123" i="1"/>
  <c r="O123" i="1"/>
  <c r="P123" i="1"/>
  <c r="AA115" i="1"/>
  <c r="B115" i="1" s="1"/>
  <c r="AE115" i="1"/>
  <c r="O115" i="1"/>
  <c r="P115" i="1"/>
  <c r="AA107" i="1"/>
  <c r="AE107" i="1"/>
  <c r="O107" i="1"/>
  <c r="P107" i="1"/>
  <c r="AC99" i="1"/>
  <c r="O99" i="1"/>
  <c r="P99" i="1"/>
  <c r="O91" i="1"/>
  <c r="P91" i="1"/>
  <c r="AE83" i="1"/>
  <c r="O83" i="1"/>
  <c r="P83" i="1"/>
  <c r="O75" i="1"/>
  <c r="P75" i="1"/>
  <c r="O67" i="1"/>
  <c r="P67" i="1"/>
  <c r="O59" i="1"/>
  <c r="P59" i="1"/>
  <c r="O51" i="1"/>
  <c r="P51" i="1"/>
  <c r="O43" i="1"/>
  <c r="AD43" i="1" s="1"/>
  <c r="P43" i="1"/>
  <c r="AE43" i="1" s="1"/>
  <c r="O35" i="1"/>
  <c r="P35" i="1"/>
  <c r="O27" i="1"/>
  <c r="P27" i="1"/>
  <c r="O19" i="1"/>
  <c r="AB19" i="1" s="1"/>
  <c r="P19" i="1"/>
  <c r="AC19" i="1" s="1"/>
  <c r="O11" i="1"/>
  <c r="P11" i="1"/>
  <c r="O3" i="1"/>
  <c r="AA3" i="1" s="1"/>
  <c r="B3" i="1" s="1"/>
  <c r="C3" i="1" s="1"/>
  <c r="P3" i="1"/>
  <c r="AB3" i="1" s="1"/>
  <c r="N1972" i="1"/>
  <c r="N1964" i="1"/>
  <c r="N1956" i="1"/>
  <c r="N1948" i="1"/>
  <c r="N1940" i="1"/>
  <c r="N1932" i="1"/>
  <c r="N1924" i="1"/>
  <c r="N1916" i="1"/>
  <c r="N1908" i="1"/>
  <c r="N1900" i="1"/>
  <c r="N1892" i="1"/>
  <c r="N1884" i="1"/>
  <c r="N1876" i="1"/>
  <c r="N1868" i="1"/>
  <c r="N1860" i="1"/>
  <c r="N1852" i="1"/>
  <c r="N1844" i="1"/>
  <c r="N1836" i="1"/>
  <c r="N1828" i="1"/>
  <c r="N1820" i="1"/>
  <c r="N1812" i="1"/>
  <c r="N1804" i="1"/>
  <c r="N1796" i="1"/>
  <c r="N1788" i="1"/>
  <c r="N1780" i="1"/>
  <c r="N1772" i="1"/>
  <c r="N1764" i="1"/>
  <c r="N1756" i="1"/>
  <c r="N1748" i="1"/>
  <c r="N1740" i="1"/>
  <c r="N1732" i="1"/>
  <c r="N1724" i="1"/>
  <c r="N1716" i="1"/>
  <c r="N1708" i="1"/>
  <c r="N1700" i="1"/>
  <c r="N1692" i="1"/>
  <c r="N1684" i="1"/>
  <c r="N1677" i="1"/>
  <c r="N1671" i="1"/>
  <c r="N1663" i="1"/>
  <c r="N1655" i="1"/>
  <c r="N1647" i="1"/>
  <c r="N1639" i="1"/>
  <c r="N1631" i="1"/>
  <c r="N1623" i="1"/>
  <c r="N1615" i="1"/>
  <c r="N1607" i="1"/>
  <c r="N1599" i="1"/>
  <c r="N1591" i="1"/>
  <c r="N1583" i="1"/>
  <c r="N1575" i="1"/>
  <c r="N1567" i="1"/>
  <c r="N1559" i="1"/>
  <c r="N1551" i="1"/>
  <c r="N1543" i="1"/>
  <c r="N1535" i="1"/>
  <c r="N1527" i="1"/>
  <c r="N1519" i="1"/>
  <c r="N1511" i="1"/>
  <c r="N1503" i="1"/>
  <c r="N1495" i="1"/>
  <c r="N1487" i="1"/>
  <c r="N1479" i="1"/>
  <c r="N1471" i="1"/>
  <c r="N1463" i="1"/>
  <c r="N1455" i="1"/>
  <c r="N1447" i="1"/>
  <c r="N1439" i="1"/>
  <c r="N1431" i="1"/>
  <c r="N1423" i="1"/>
  <c r="N1415" i="1"/>
  <c r="N1407" i="1"/>
  <c r="N1399" i="1"/>
  <c r="N1391" i="1"/>
  <c r="N1383" i="1"/>
  <c r="N1375" i="1"/>
  <c r="N1367" i="1"/>
  <c r="N1359" i="1"/>
  <c r="N1351" i="1"/>
  <c r="N1343" i="1"/>
  <c r="N1335" i="1"/>
  <c r="N1327" i="1"/>
  <c r="N1319" i="1"/>
  <c r="N1311" i="1"/>
  <c r="N1303" i="1"/>
  <c r="N1295" i="1"/>
  <c r="N1287" i="1"/>
  <c r="N1279" i="1"/>
  <c r="N1271" i="1"/>
  <c r="N1263" i="1"/>
  <c r="N1255" i="1"/>
  <c r="N1247" i="1"/>
  <c r="N1239" i="1"/>
  <c r="N1231" i="1"/>
  <c r="N1223" i="1"/>
  <c r="N1215" i="1"/>
  <c r="N1207" i="1"/>
  <c r="N1199" i="1"/>
  <c r="N1191" i="1"/>
  <c r="N1183" i="1"/>
  <c r="AA913" i="1"/>
  <c r="AB913" i="1"/>
  <c r="AE913" i="1"/>
  <c r="O913" i="1"/>
  <c r="AC913" i="1" s="1"/>
  <c r="P913" i="1"/>
  <c r="AD913" i="1" s="1"/>
  <c r="AA905" i="1"/>
  <c r="B905" i="1" s="1"/>
  <c r="AB905" i="1"/>
  <c r="AC905" i="1"/>
  <c r="AD905" i="1"/>
  <c r="AE905" i="1"/>
  <c r="P905" i="1"/>
  <c r="O905" i="1"/>
  <c r="AD897" i="1"/>
  <c r="AE897" i="1"/>
  <c r="AA897" i="1"/>
  <c r="B897" i="1" s="1"/>
  <c r="AB897" i="1"/>
  <c r="AC897" i="1"/>
  <c r="O897" i="1"/>
  <c r="P897" i="1"/>
  <c r="AA889" i="1"/>
  <c r="B889" i="1" s="1"/>
  <c r="AB889" i="1"/>
  <c r="AC889" i="1"/>
  <c r="AD889" i="1"/>
  <c r="AE889" i="1"/>
  <c r="P889" i="1"/>
  <c r="O889" i="1"/>
  <c r="AA881" i="1"/>
  <c r="B881" i="1" s="1"/>
  <c r="AB881" i="1"/>
  <c r="AC881" i="1"/>
  <c r="AD881" i="1"/>
  <c r="AE881" i="1"/>
  <c r="O881" i="1"/>
  <c r="P881" i="1"/>
  <c r="AA873" i="1"/>
  <c r="B873" i="1" s="1"/>
  <c r="AC873" i="1"/>
  <c r="AD873" i="1"/>
  <c r="AE873" i="1"/>
  <c r="AB873" i="1"/>
  <c r="P873" i="1"/>
  <c r="O873" i="1"/>
  <c r="AA865" i="1"/>
  <c r="AB865" i="1"/>
  <c r="AE865" i="1"/>
  <c r="O865" i="1"/>
  <c r="AC865" i="1" s="1"/>
  <c r="P865" i="1"/>
  <c r="AD865" i="1" s="1"/>
  <c r="AA857" i="1"/>
  <c r="B857" i="1" s="1"/>
  <c r="AB857" i="1"/>
  <c r="AC857" i="1"/>
  <c r="AD857" i="1"/>
  <c r="AE857" i="1"/>
  <c r="P857" i="1"/>
  <c r="O857" i="1"/>
  <c r="AC849" i="1"/>
  <c r="AD849" i="1"/>
  <c r="AE849" i="1"/>
  <c r="AA849" i="1"/>
  <c r="B849" i="1" s="1"/>
  <c r="AB849" i="1"/>
  <c r="O849" i="1"/>
  <c r="P849" i="1"/>
  <c r="AA841" i="1"/>
  <c r="B841" i="1" s="1"/>
  <c r="AB841" i="1"/>
  <c r="AC841" i="1"/>
  <c r="AD841" i="1"/>
  <c r="AE841" i="1"/>
  <c r="P841" i="1"/>
  <c r="O841" i="1"/>
  <c r="AA833" i="1"/>
  <c r="B833" i="1" s="1"/>
  <c r="AB833" i="1"/>
  <c r="AC833" i="1"/>
  <c r="AD833" i="1"/>
  <c r="AE833" i="1"/>
  <c r="O833" i="1"/>
  <c r="P833" i="1"/>
  <c r="AD825" i="1"/>
  <c r="AE825" i="1"/>
  <c r="AA825" i="1"/>
  <c r="B825" i="1" s="1"/>
  <c r="AB825" i="1"/>
  <c r="AC825" i="1"/>
  <c r="P825" i="1"/>
  <c r="O825" i="1"/>
  <c r="AA817" i="1"/>
  <c r="B817" i="1" s="1"/>
  <c r="AB817" i="1"/>
  <c r="AC817" i="1"/>
  <c r="AD817" i="1"/>
  <c r="AE817" i="1"/>
  <c r="O817" i="1"/>
  <c r="P817" i="1"/>
  <c r="AA809" i="1"/>
  <c r="B809" i="1" s="1"/>
  <c r="C809" i="1" s="1"/>
  <c r="AB809" i="1"/>
  <c r="AC809" i="1"/>
  <c r="O809" i="1"/>
  <c r="AD809" i="1" s="1"/>
  <c r="P809" i="1"/>
  <c r="AE809" i="1" s="1"/>
  <c r="AC801" i="1"/>
  <c r="AB801" i="1"/>
  <c r="AD801" i="1"/>
  <c r="AE801" i="1"/>
  <c r="AA801" i="1"/>
  <c r="B801" i="1" s="1"/>
  <c r="O801" i="1"/>
  <c r="P801" i="1"/>
  <c r="AE793" i="1"/>
  <c r="AA793" i="1"/>
  <c r="B793" i="1" s="1"/>
  <c r="AB793" i="1"/>
  <c r="AC793" i="1"/>
  <c r="AD793" i="1"/>
  <c r="O793" i="1"/>
  <c r="P793" i="1"/>
  <c r="AD785" i="1"/>
  <c r="AE785" i="1"/>
  <c r="AA785" i="1"/>
  <c r="AB785" i="1"/>
  <c r="AC785" i="1"/>
  <c r="O785" i="1"/>
  <c r="P785" i="1"/>
  <c r="AB777" i="1"/>
  <c r="AD777" i="1"/>
  <c r="AA777" i="1"/>
  <c r="B777" i="1" s="1"/>
  <c r="AC777" i="1"/>
  <c r="AE777" i="1"/>
  <c r="O777" i="1"/>
  <c r="P777" i="1"/>
  <c r="AB769" i="1"/>
  <c r="AC769" i="1"/>
  <c r="AD769" i="1"/>
  <c r="AA769" i="1"/>
  <c r="B769" i="1" s="1"/>
  <c r="AE769" i="1"/>
  <c r="O769" i="1"/>
  <c r="P769" i="1"/>
  <c r="AB761" i="1"/>
  <c r="AC761" i="1"/>
  <c r="AD761" i="1"/>
  <c r="AA761" i="1"/>
  <c r="B761" i="1" s="1"/>
  <c r="AE761" i="1"/>
  <c r="O761" i="1"/>
  <c r="P761" i="1"/>
  <c r="AA753" i="1"/>
  <c r="AC753" i="1"/>
  <c r="AD753" i="1"/>
  <c r="AE753" i="1"/>
  <c r="AB753" i="1"/>
  <c r="O753" i="1"/>
  <c r="P753" i="1"/>
  <c r="AA745" i="1"/>
  <c r="B745" i="1" s="1"/>
  <c r="AB745" i="1"/>
  <c r="AD745" i="1"/>
  <c r="AC745" i="1"/>
  <c r="AE745" i="1"/>
  <c r="O745" i="1"/>
  <c r="P745" i="1"/>
  <c r="AC737" i="1"/>
  <c r="AD737" i="1"/>
  <c r="AE737" i="1"/>
  <c r="O737" i="1"/>
  <c r="AA737" i="1" s="1"/>
  <c r="P737" i="1"/>
  <c r="AB737" i="1" s="1"/>
  <c r="AA729" i="1"/>
  <c r="B729" i="1" s="1"/>
  <c r="AC729" i="1"/>
  <c r="AD729" i="1"/>
  <c r="AE729" i="1"/>
  <c r="AB729" i="1"/>
  <c r="O729" i="1"/>
  <c r="P729" i="1"/>
  <c r="AC721" i="1"/>
  <c r="AE721" i="1"/>
  <c r="AA721" i="1"/>
  <c r="AB721" i="1"/>
  <c r="AD721" i="1"/>
  <c r="O721" i="1"/>
  <c r="P721" i="1"/>
  <c r="AA713" i="1"/>
  <c r="B713" i="1" s="1"/>
  <c r="AB713" i="1"/>
  <c r="AC713" i="1"/>
  <c r="AD713" i="1"/>
  <c r="AE713" i="1"/>
  <c r="O713" i="1"/>
  <c r="P713" i="1"/>
  <c r="AA705" i="1"/>
  <c r="B705" i="1" s="1"/>
  <c r="C705" i="1" s="1"/>
  <c r="AB705" i="1"/>
  <c r="AC705" i="1"/>
  <c r="O705" i="1"/>
  <c r="AD705" i="1" s="1"/>
  <c r="P705" i="1"/>
  <c r="AE705" i="1" s="1"/>
  <c r="AC697" i="1"/>
  <c r="AD697" i="1"/>
  <c r="AE697" i="1"/>
  <c r="O697" i="1"/>
  <c r="AA697" i="1" s="1"/>
  <c r="B697" i="1" s="1"/>
  <c r="C697" i="1" s="1"/>
  <c r="P697" i="1"/>
  <c r="AB697" i="1" s="1"/>
  <c r="AA689" i="1"/>
  <c r="B689" i="1" s="1"/>
  <c r="C689" i="1" s="1"/>
  <c r="AB689" i="1"/>
  <c r="AC689" i="1"/>
  <c r="AD689" i="1"/>
  <c r="AE689" i="1"/>
  <c r="O689" i="1"/>
  <c r="P689" i="1"/>
  <c r="AA681" i="1"/>
  <c r="B681" i="1" s="1"/>
  <c r="AB681" i="1"/>
  <c r="AC681" i="1"/>
  <c r="AD681" i="1"/>
  <c r="AE681" i="1"/>
  <c r="O681" i="1"/>
  <c r="P681" i="1"/>
  <c r="AA673" i="1"/>
  <c r="B673" i="1" s="1"/>
  <c r="AB673" i="1"/>
  <c r="AC673" i="1"/>
  <c r="AD673" i="1"/>
  <c r="AE673" i="1"/>
  <c r="O673" i="1"/>
  <c r="P673" i="1"/>
  <c r="AE665" i="1"/>
  <c r="AA665" i="1"/>
  <c r="B665" i="1" s="1"/>
  <c r="AB665" i="1"/>
  <c r="AC665" i="1"/>
  <c r="AD665" i="1"/>
  <c r="O665" i="1"/>
  <c r="P665" i="1"/>
  <c r="AA657" i="1"/>
  <c r="B657" i="1" s="1"/>
  <c r="AB657" i="1"/>
  <c r="AC657" i="1"/>
  <c r="AD657" i="1"/>
  <c r="AE657" i="1"/>
  <c r="O657" i="1"/>
  <c r="P657" i="1"/>
  <c r="AB649" i="1"/>
  <c r="AC649" i="1"/>
  <c r="AD649" i="1"/>
  <c r="AE649" i="1"/>
  <c r="AA649" i="1"/>
  <c r="B649" i="1" s="1"/>
  <c r="O649" i="1"/>
  <c r="P649" i="1"/>
  <c r="AA641" i="1"/>
  <c r="AB641" i="1"/>
  <c r="AC641" i="1"/>
  <c r="AD641" i="1"/>
  <c r="AE641" i="1"/>
  <c r="O641" i="1"/>
  <c r="P641" i="1"/>
  <c r="AC633" i="1"/>
  <c r="AD633" i="1"/>
  <c r="AE633" i="1"/>
  <c r="AA633" i="1"/>
  <c r="B633" i="1" s="1"/>
  <c r="C633" i="1" s="1"/>
  <c r="AB633" i="1"/>
  <c r="O633" i="1"/>
  <c r="P633" i="1"/>
  <c r="AB625" i="1"/>
  <c r="AC625" i="1"/>
  <c r="AA625" i="1"/>
  <c r="B625" i="1" s="1"/>
  <c r="C625" i="1" s="1"/>
  <c r="O625" i="1"/>
  <c r="AD625" i="1" s="1"/>
  <c r="P625" i="1"/>
  <c r="AE625" i="1" s="1"/>
  <c r="AB617" i="1"/>
  <c r="AC617" i="1"/>
  <c r="AD617" i="1"/>
  <c r="AE617" i="1"/>
  <c r="AA617" i="1"/>
  <c r="B617" i="1" s="1"/>
  <c r="O617" i="1"/>
  <c r="P617" i="1"/>
  <c r="AC609" i="1"/>
  <c r="AD609" i="1"/>
  <c r="AE609" i="1"/>
  <c r="AA609" i="1"/>
  <c r="B609" i="1" s="1"/>
  <c r="AB609" i="1"/>
  <c r="O609" i="1"/>
  <c r="P609" i="1"/>
  <c r="AA601" i="1"/>
  <c r="B601" i="1" s="1"/>
  <c r="AD601" i="1"/>
  <c r="AE601" i="1"/>
  <c r="AB601" i="1"/>
  <c r="AC601" i="1"/>
  <c r="O601" i="1"/>
  <c r="P601" i="1"/>
  <c r="AD593" i="1"/>
  <c r="AE593" i="1"/>
  <c r="AC593" i="1"/>
  <c r="O593" i="1"/>
  <c r="AA593" i="1" s="1"/>
  <c r="B593" i="1" s="1"/>
  <c r="C593" i="1" s="1"/>
  <c r="P593" i="1"/>
  <c r="AB593" i="1" s="1"/>
  <c r="AA585" i="1"/>
  <c r="B585" i="1" s="1"/>
  <c r="C585" i="1" s="1"/>
  <c r="AB585" i="1"/>
  <c r="AC585" i="1"/>
  <c r="O585" i="1"/>
  <c r="AD585" i="1" s="1"/>
  <c r="P585" i="1"/>
  <c r="AE585" i="1" s="1"/>
  <c r="AA577" i="1"/>
  <c r="AB577" i="1"/>
  <c r="AC577" i="1"/>
  <c r="AD577" i="1"/>
  <c r="AE577" i="1"/>
  <c r="O577" i="1"/>
  <c r="P577" i="1"/>
  <c r="AD569" i="1"/>
  <c r="AE569" i="1"/>
  <c r="AA569" i="1"/>
  <c r="B569" i="1" s="1"/>
  <c r="C569" i="1" s="1"/>
  <c r="O569" i="1"/>
  <c r="AB569" i="1" s="1"/>
  <c r="P569" i="1"/>
  <c r="AC569" i="1" s="1"/>
  <c r="AA561" i="1"/>
  <c r="B561" i="1" s="1"/>
  <c r="C561" i="1" s="1"/>
  <c r="AD561" i="1"/>
  <c r="AE561" i="1"/>
  <c r="O561" i="1"/>
  <c r="AB561" i="1" s="1"/>
  <c r="P561" i="1"/>
  <c r="AC561" i="1" s="1"/>
  <c r="AA553" i="1"/>
  <c r="B553" i="1" s="1"/>
  <c r="AB553" i="1"/>
  <c r="AC553" i="1"/>
  <c r="AD553" i="1"/>
  <c r="AE553" i="1"/>
  <c r="O553" i="1"/>
  <c r="P553" i="1"/>
  <c r="AC545" i="1"/>
  <c r="AD545" i="1"/>
  <c r="AE545" i="1"/>
  <c r="AA545" i="1"/>
  <c r="B545" i="1" s="1"/>
  <c r="C545" i="1" s="1"/>
  <c r="AB545" i="1"/>
  <c r="O545" i="1"/>
  <c r="P545" i="1"/>
  <c r="AA537" i="1"/>
  <c r="B537" i="1" s="1"/>
  <c r="C537" i="1" s="1"/>
  <c r="AB537" i="1"/>
  <c r="AC537" i="1"/>
  <c r="AD537" i="1"/>
  <c r="AE537" i="1"/>
  <c r="O537" i="1"/>
  <c r="P537" i="1"/>
  <c r="AB529" i="1"/>
  <c r="AD529" i="1"/>
  <c r="AA529" i="1"/>
  <c r="B529" i="1" s="1"/>
  <c r="AC529" i="1"/>
  <c r="AE529" i="1"/>
  <c r="P529" i="1"/>
  <c r="O529" i="1"/>
  <c r="AA521" i="1"/>
  <c r="B521" i="1" s="1"/>
  <c r="AC521" i="1"/>
  <c r="AE521" i="1"/>
  <c r="AB521" i="1"/>
  <c r="AD521" i="1"/>
  <c r="P521" i="1"/>
  <c r="O521" i="1"/>
  <c r="AB513" i="1"/>
  <c r="AD513" i="1"/>
  <c r="AA513" i="1"/>
  <c r="B513" i="1" s="1"/>
  <c r="AC513" i="1"/>
  <c r="AE513" i="1"/>
  <c r="P513" i="1"/>
  <c r="O513" i="1"/>
  <c r="AA505" i="1"/>
  <c r="AB505" i="1"/>
  <c r="AC505" i="1"/>
  <c r="AD505" i="1"/>
  <c r="AE505" i="1"/>
  <c r="O505" i="1"/>
  <c r="P505" i="1"/>
  <c r="AB497" i="1"/>
  <c r="AE497" i="1"/>
  <c r="AA497" i="1"/>
  <c r="B497" i="1" s="1"/>
  <c r="AC497" i="1"/>
  <c r="AD497" i="1"/>
  <c r="P497" i="1"/>
  <c r="O497" i="1"/>
  <c r="AA489" i="1"/>
  <c r="B489" i="1" s="1"/>
  <c r="C489" i="1" s="1"/>
  <c r="AE489" i="1"/>
  <c r="AD489" i="1"/>
  <c r="O489" i="1"/>
  <c r="AB489" i="1" s="1"/>
  <c r="P489" i="1"/>
  <c r="AC489" i="1" s="1"/>
  <c r="AE481" i="1"/>
  <c r="AA481" i="1"/>
  <c r="AB481" i="1"/>
  <c r="AC481" i="1"/>
  <c r="AD481" i="1"/>
  <c r="P481" i="1"/>
  <c r="O481" i="1"/>
  <c r="AC473" i="1"/>
  <c r="AE473" i="1"/>
  <c r="AA473" i="1"/>
  <c r="B473" i="1" s="1"/>
  <c r="AB473" i="1"/>
  <c r="AD473" i="1"/>
  <c r="O473" i="1"/>
  <c r="P473" i="1"/>
  <c r="AA465" i="1"/>
  <c r="B465" i="1" s="1"/>
  <c r="AB465" i="1"/>
  <c r="AE465" i="1"/>
  <c r="AC465" i="1"/>
  <c r="AD465" i="1"/>
  <c r="P465" i="1"/>
  <c r="O465" i="1"/>
  <c r="AA457" i="1"/>
  <c r="B457" i="1" s="1"/>
  <c r="AB457" i="1"/>
  <c r="AC457" i="1"/>
  <c r="AE457" i="1"/>
  <c r="AD457" i="1"/>
  <c r="O457" i="1"/>
  <c r="P457" i="1"/>
  <c r="AC449" i="1"/>
  <c r="AD449" i="1"/>
  <c r="AE449" i="1"/>
  <c r="AA449" i="1"/>
  <c r="B449" i="1" s="1"/>
  <c r="C449" i="1" s="1"/>
  <c r="AB449" i="1"/>
  <c r="O449" i="1"/>
  <c r="P449" i="1"/>
  <c r="AC441" i="1"/>
  <c r="AD441" i="1"/>
  <c r="AE441" i="1"/>
  <c r="AA441" i="1"/>
  <c r="B441" i="1" s="1"/>
  <c r="C441" i="1" s="1"/>
  <c r="AB441" i="1"/>
  <c r="O441" i="1"/>
  <c r="P441" i="1"/>
  <c r="AA433" i="1"/>
  <c r="B433" i="1" s="1"/>
  <c r="AB433" i="1"/>
  <c r="AC433" i="1"/>
  <c r="AD433" i="1"/>
  <c r="AE433" i="1"/>
  <c r="O433" i="1"/>
  <c r="P433" i="1"/>
  <c r="AB425" i="1"/>
  <c r="AD425" i="1"/>
  <c r="AA425" i="1"/>
  <c r="B425" i="1" s="1"/>
  <c r="AC425" i="1"/>
  <c r="AE425" i="1"/>
  <c r="O425" i="1"/>
  <c r="P425" i="1"/>
  <c r="AD417" i="1"/>
  <c r="AE417" i="1"/>
  <c r="AA417" i="1"/>
  <c r="AB417" i="1"/>
  <c r="AC417" i="1"/>
  <c r="O417" i="1"/>
  <c r="P417" i="1"/>
  <c r="AA409" i="1"/>
  <c r="B409" i="1" s="1"/>
  <c r="AB409" i="1"/>
  <c r="AE409" i="1"/>
  <c r="O409" i="1"/>
  <c r="AC409" i="1" s="1"/>
  <c r="P409" i="1"/>
  <c r="AD409" i="1" s="1"/>
  <c r="AB401" i="1"/>
  <c r="AA401" i="1"/>
  <c r="AE401" i="1"/>
  <c r="O401" i="1"/>
  <c r="AC401" i="1" s="1"/>
  <c r="P401" i="1"/>
  <c r="AD401" i="1" s="1"/>
  <c r="AA393" i="1"/>
  <c r="B393" i="1" s="1"/>
  <c r="AB393" i="1"/>
  <c r="AC393" i="1"/>
  <c r="AE393" i="1"/>
  <c r="AD393" i="1"/>
  <c r="O393" i="1"/>
  <c r="P393" i="1"/>
  <c r="AC385" i="1"/>
  <c r="AE385" i="1"/>
  <c r="AA385" i="1"/>
  <c r="AB385" i="1"/>
  <c r="AD385" i="1"/>
  <c r="O385" i="1"/>
  <c r="P385" i="1"/>
  <c r="AA377" i="1"/>
  <c r="B377" i="1" s="1"/>
  <c r="C377" i="1" s="1"/>
  <c r="AC377" i="1"/>
  <c r="AB377" i="1"/>
  <c r="O377" i="1"/>
  <c r="AD377" i="1" s="1"/>
  <c r="P377" i="1"/>
  <c r="AE377" i="1" s="1"/>
  <c r="AC369" i="1"/>
  <c r="AB369" i="1"/>
  <c r="AD369" i="1"/>
  <c r="AE369" i="1"/>
  <c r="AA369" i="1"/>
  <c r="B369" i="1" s="1"/>
  <c r="O369" i="1"/>
  <c r="P369" i="1"/>
  <c r="AD361" i="1"/>
  <c r="AE361" i="1"/>
  <c r="AA361" i="1"/>
  <c r="B361" i="1" s="1"/>
  <c r="C361" i="1" s="1"/>
  <c r="AB361" i="1"/>
  <c r="AC361" i="1"/>
  <c r="O361" i="1"/>
  <c r="P361" i="1"/>
  <c r="AC353" i="1"/>
  <c r="AA353" i="1"/>
  <c r="B353" i="1" s="1"/>
  <c r="AB353" i="1"/>
  <c r="AD353" i="1"/>
  <c r="AE353" i="1"/>
  <c r="O353" i="1"/>
  <c r="P353" i="1"/>
  <c r="AA345" i="1"/>
  <c r="B345" i="1" s="1"/>
  <c r="AE345" i="1"/>
  <c r="AB345" i="1"/>
  <c r="O345" i="1"/>
  <c r="AC345" i="1" s="1"/>
  <c r="P345" i="1"/>
  <c r="AD345" i="1" s="1"/>
  <c r="AA337" i="1"/>
  <c r="AB337" i="1"/>
  <c r="AC337" i="1"/>
  <c r="AD337" i="1"/>
  <c r="AE337" i="1"/>
  <c r="O337" i="1"/>
  <c r="P337" i="1"/>
  <c r="AA330" i="1"/>
  <c r="B330" i="1" s="1"/>
  <c r="AB330" i="1"/>
  <c r="AC330" i="1"/>
  <c r="AE330" i="1"/>
  <c r="AD330" i="1"/>
  <c r="O330" i="1"/>
  <c r="P330" i="1"/>
  <c r="AB322" i="1"/>
  <c r="AC322" i="1"/>
  <c r="AD322" i="1"/>
  <c r="AA322" i="1"/>
  <c r="B322" i="1" s="1"/>
  <c r="AE322" i="1"/>
  <c r="O322" i="1"/>
  <c r="P322" i="1"/>
  <c r="AA314" i="1"/>
  <c r="B314" i="1" s="1"/>
  <c r="AB314" i="1"/>
  <c r="AC314" i="1"/>
  <c r="AD314" i="1"/>
  <c r="AE314" i="1"/>
  <c r="O314" i="1"/>
  <c r="P314" i="1"/>
  <c r="AA306" i="1"/>
  <c r="AB306" i="1"/>
  <c r="AC306" i="1"/>
  <c r="AD306" i="1"/>
  <c r="AE306" i="1"/>
  <c r="O306" i="1"/>
  <c r="P306" i="1"/>
  <c r="AD298" i="1"/>
  <c r="AA298" i="1"/>
  <c r="B298" i="1" s="1"/>
  <c r="AC298" i="1"/>
  <c r="AE298" i="1"/>
  <c r="AB298" i="1"/>
  <c r="O298" i="1"/>
  <c r="P298" i="1"/>
  <c r="AC290" i="1"/>
  <c r="AA290" i="1"/>
  <c r="AB290" i="1"/>
  <c r="AD290" i="1"/>
  <c r="AE290" i="1"/>
  <c r="O290" i="1"/>
  <c r="P290" i="1"/>
  <c r="AA282" i="1"/>
  <c r="B282" i="1" s="1"/>
  <c r="AB282" i="1"/>
  <c r="AE282" i="1"/>
  <c r="P282" i="1"/>
  <c r="AD282" i="1" s="1"/>
  <c r="O282" i="1"/>
  <c r="AC282" i="1" s="1"/>
  <c r="AB274" i="1"/>
  <c r="AC274" i="1"/>
  <c r="AD274" i="1"/>
  <c r="AE274" i="1"/>
  <c r="AA274" i="1"/>
  <c r="B274" i="1" s="1"/>
  <c r="O274" i="1"/>
  <c r="P274" i="1"/>
  <c r="AA266" i="1"/>
  <c r="B266" i="1" s="1"/>
  <c r="C266" i="1" s="1"/>
  <c r="AD266" i="1"/>
  <c r="AE266" i="1"/>
  <c r="O266" i="1"/>
  <c r="AB266" i="1" s="1"/>
  <c r="P266" i="1"/>
  <c r="AC266" i="1" s="1"/>
  <c r="AA258" i="1"/>
  <c r="B258" i="1" s="1"/>
  <c r="AB258" i="1"/>
  <c r="AC258" i="1"/>
  <c r="AD258" i="1"/>
  <c r="AE258" i="1"/>
  <c r="O258" i="1"/>
  <c r="P258" i="1"/>
  <c r="AB250" i="1"/>
  <c r="AC250" i="1"/>
  <c r="AD250" i="1"/>
  <c r="AE250" i="1"/>
  <c r="AA250" i="1"/>
  <c r="B250" i="1" s="1"/>
  <c r="C250" i="1" s="1"/>
  <c r="O250" i="1"/>
  <c r="P250" i="1"/>
  <c r="AE242" i="1"/>
  <c r="AA242" i="1"/>
  <c r="AB242" i="1"/>
  <c r="AC242" i="1"/>
  <c r="AD242" i="1"/>
  <c r="O242" i="1"/>
  <c r="P242" i="1"/>
  <c r="AB234" i="1"/>
  <c r="AC234" i="1"/>
  <c r="AD234" i="1"/>
  <c r="AA234" i="1"/>
  <c r="B234" i="1" s="1"/>
  <c r="AE234" i="1"/>
  <c r="P234" i="1"/>
  <c r="O234" i="1"/>
  <c r="AA226" i="1"/>
  <c r="AB226" i="1"/>
  <c r="AC226" i="1"/>
  <c r="AD226" i="1"/>
  <c r="AE226" i="1"/>
  <c r="O226" i="1"/>
  <c r="P226" i="1"/>
  <c r="AE218" i="1"/>
  <c r="AA218" i="1"/>
  <c r="B218" i="1" s="1"/>
  <c r="C218" i="1" s="1"/>
  <c r="AD218" i="1"/>
  <c r="P218" i="1"/>
  <c r="AC218" i="1" s="1"/>
  <c r="O218" i="1"/>
  <c r="AB218" i="1" s="1"/>
  <c r="AD210" i="1"/>
  <c r="AE210" i="1"/>
  <c r="AC210" i="1"/>
  <c r="O210" i="1"/>
  <c r="AA210" i="1" s="1"/>
  <c r="P210" i="1"/>
  <c r="AB210" i="1" s="1"/>
  <c r="AA202" i="1"/>
  <c r="B202" i="1" s="1"/>
  <c r="AB202" i="1"/>
  <c r="AC202" i="1"/>
  <c r="AD202" i="1"/>
  <c r="AE202" i="1"/>
  <c r="P202" i="1"/>
  <c r="O202" i="1"/>
  <c r="AD194" i="1"/>
  <c r="AE194" i="1"/>
  <c r="O194" i="1"/>
  <c r="AB194" i="1" s="1"/>
  <c r="P194" i="1"/>
  <c r="AC194" i="1" s="1"/>
  <c r="AD186" i="1"/>
  <c r="AE186" i="1"/>
  <c r="P186" i="1"/>
  <c r="AB186" i="1" s="1"/>
  <c r="O186" i="1"/>
  <c r="AA186" i="1" s="1"/>
  <c r="B186" i="1" s="1"/>
  <c r="C186" i="1" s="1"/>
  <c r="AB178" i="1"/>
  <c r="AC178" i="1"/>
  <c r="AD178" i="1"/>
  <c r="O178" i="1"/>
  <c r="P178" i="1"/>
  <c r="AC170" i="1"/>
  <c r="AE170" i="1"/>
  <c r="AA170" i="1"/>
  <c r="B170" i="1" s="1"/>
  <c r="AB170" i="1"/>
  <c r="P170" i="1"/>
  <c r="O170" i="1"/>
  <c r="AB162" i="1"/>
  <c r="AA162" i="1"/>
  <c r="AC162" i="1"/>
  <c r="AD162" i="1"/>
  <c r="AE162" i="1"/>
  <c r="O162" i="1"/>
  <c r="P162" i="1"/>
  <c r="AA154" i="1"/>
  <c r="AB154" i="1"/>
  <c r="AC154" i="1"/>
  <c r="AD154" i="1"/>
  <c r="AE154" i="1"/>
  <c r="P154" i="1"/>
  <c r="O154" i="1"/>
  <c r="AA146" i="1"/>
  <c r="B146" i="1" s="1"/>
  <c r="AB146" i="1"/>
  <c r="AD146" i="1"/>
  <c r="O146" i="1"/>
  <c r="P146" i="1"/>
  <c r="AA138" i="1"/>
  <c r="B138" i="1" s="1"/>
  <c r="C138" i="1" s="1"/>
  <c r="AC138" i="1"/>
  <c r="AE138" i="1"/>
  <c r="P138" i="1"/>
  <c r="O138" i="1"/>
  <c r="AA130" i="1"/>
  <c r="B130" i="1" s="1"/>
  <c r="AE130" i="1"/>
  <c r="O130" i="1"/>
  <c r="AC130" i="1" s="1"/>
  <c r="P130" i="1"/>
  <c r="AD130" i="1" s="1"/>
  <c r="AE122" i="1"/>
  <c r="AA122" i="1"/>
  <c r="B122" i="1" s="1"/>
  <c r="C122" i="1" s="1"/>
  <c r="AC122" i="1"/>
  <c r="AD122" i="1"/>
  <c r="P122" i="1"/>
  <c r="O122" i="1"/>
  <c r="AA114" i="1"/>
  <c r="B114" i="1" s="1"/>
  <c r="C114" i="1" s="1"/>
  <c r="AE114" i="1"/>
  <c r="O114" i="1"/>
  <c r="AB114" i="1" s="1"/>
  <c r="P114" i="1"/>
  <c r="AC114" i="1" s="1"/>
  <c r="AB106" i="1"/>
  <c r="AE106" i="1"/>
  <c r="P106" i="1"/>
  <c r="AD106" i="1" s="1"/>
  <c r="O106" i="1"/>
  <c r="AC106" i="1" s="1"/>
  <c r="AC98" i="1"/>
  <c r="O98" i="1"/>
  <c r="P98" i="1"/>
  <c r="P90" i="1"/>
  <c r="AC90" i="1" s="1"/>
  <c r="O90" i="1"/>
  <c r="AB90" i="1" s="1"/>
  <c r="AE82" i="1"/>
  <c r="O82" i="1"/>
  <c r="P82" i="1"/>
  <c r="AE74" i="1"/>
  <c r="P74" i="1"/>
  <c r="O74" i="1"/>
  <c r="O66" i="1"/>
  <c r="P66" i="1"/>
  <c r="P58" i="1"/>
  <c r="O58" i="1"/>
  <c r="O50" i="1"/>
  <c r="P50" i="1"/>
  <c r="P42" i="1"/>
  <c r="AE42" i="1" s="1"/>
  <c r="O42" i="1"/>
  <c r="AD42" i="1" s="1"/>
  <c r="O34" i="1"/>
  <c r="P34" i="1"/>
  <c r="P26" i="1"/>
  <c r="O26" i="1"/>
  <c r="O18" i="1"/>
  <c r="AB18" i="1" s="1"/>
  <c r="P18" i="1"/>
  <c r="AC18" i="1" s="1"/>
  <c r="P10" i="1"/>
  <c r="O10" i="1"/>
  <c r="N1979" i="1"/>
  <c r="N1971" i="1"/>
  <c r="N1963" i="1"/>
  <c r="N1955" i="1"/>
  <c r="N1947" i="1"/>
  <c r="N1939" i="1"/>
  <c r="N1931" i="1"/>
  <c r="N1923" i="1"/>
  <c r="N1915" i="1"/>
  <c r="N1907" i="1"/>
  <c r="N1899" i="1"/>
  <c r="N1891" i="1"/>
  <c r="N1883" i="1"/>
  <c r="N1875" i="1"/>
  <c r="N1867" i="1"/>
  <c r="N1859" i="1"/>
  <c r="N1851" i="1"/>
  <c r="N1843" i="1"/>
  <c r="N1835" i="1"/>
  <c r="N1827" i="1"/>
  <c r="N1819" i="1"/>
  <c r="N1811" i="1"/>
  <c r="N1803" i="1"/>
  <c r="N1795" i="1"/>
  <c r="N1787" i="1"/>
  <c r="N1779" i="1"/>
  <c r="N1771" i="1"/>
  <c r="N1763" i="1"/>
  <c r="N1755" i="1"/>
  <c r="N1747" i="1"/>
  <c r="N1739" i="1"/>
  <c r="N1731" i="1"/>
  <c r="N1723" i="1"/>
  <c r="N1715" i="1"/>
  <c r="N1707" i="1"/>
  <c r="N1699" i="1"/>
  <c r="N1691" i="1"/>
  <c r="N1683" i="1"/>
  <c r="N1670" i="1"/>
  <c r="N1662" i="1"/>
  <c r="N1654" i="1"/>
  <c r="N1646" i="1"/>
  <c r="N1638" i="1"/>
  <c r="N1630" i="1"/>
  <c r="N1622" i="1"/>
  <c r="N1614" i="1"/>
  <c r="N1606" i="1"/>
  <c r="N1598" i="1"/>
  <c r="N1590" i="1"/>
  <c r="N1582" i="1"/>
  <c r="N1574" i="1"/>
  <c r="N1566" i="1"/>
  <c r="N1558" i="1"/>
  <c r="N1550" i="1"/>
  <c r="N1542" i="1"/>
  <c r="N1534" i="1"/>
  <c r="N1526" i="1"/>
  <c r="N1518" i="1"/>
  <c r="N1510" i="1"/>
  <c r="N1502" i="1"/>
  <c r="N1494" i="1"/>
  <c r="N1486" i="1"/>
  <c r="N1478" i="1"/>
  <c r="N1470" i="1"/>
  <c r="N1462" i="1"/>
  <c r="N1454" i="1"/>
  <c r="N1446" i="1"/>
  <c r="N1438" i="1"/>
  <c r="N1430" i="1"/>
  <c r="N1422" i="1"/>
  <c r="N1414" i="1"/>
  <c r="N1406" i="1"/>
  <c r="N1398" i="1"/>
  <c r="N1390" i="1"/>
  <c r="N1382" i="1"/>
  <c r="N1374" i="1"/>
  <c r="N1366" i="1"/>
  <c r="N1358" i="1"/>
  <c r="N1350" i="1"/>
  <c r="N1342" i="1"/>
  <c r="N1334" i="1"/>
  <c r="N1326" i="1"/>
  <c r="N1318" i="1"/>
  <c r="N1310" i="1"/>
  <c r="N1302" i="1"/>
  <c r="N1294" i="1"/>
  <c r="N1286" i="1"/>
  <c r="N1278" i="1"/>
  <c r="N1270" i="1"/>
  <c r="N1262" i="1"/>
  <c r="N1254" i="1"/>
  <c r="N1246" i="1"/>
  <c r="N1238" i="1"/>
  <c r="N1230" i="1"/>
  <c r="N1222" i="1"/>
  <c r="N1214" i="1"/>
  <c r="N1206" i="1"/>
  <c r="N1198" i="1"/>
  <c r="N1190" i="1"/>
  <c r="N1182" i="1"/>
  <c r="N1174" i="1"/>
  <c r="N1166" i="1"/>
  <c r="N1158" i="1"/>
  <c r="N1150" i="1"/>
  <c r="N1142" i="1"/>
  <c r="N1134" i="1"/>
  <c r="N1126" i="1"/>
  <c r="N1118" i="1"/>
  <c r="N1110" i="1"/>
  <c r="N1102" i="1"/>
  <c r="N1094" i="1"/>
  <c r="N1086" i="1"/>
  <c r="N1078" i="1"/>
  <c r="N1070" i="1"/>
  <c r="N1062" i="1"/>
  <c r="N1054" i="1"/>
  <c r="N1046" i="1"/>
  <c r="N1038" i="1"/>
  <c r="N1030" i="1"/>
  <c r="N1022" i="1"/>
  <c r="N1014" i="1"/>
  <c r="N1006" i="1"/>
  <c r="AB744" i="1"/>
  <c r="AC744" i="1"/>
  <c r="AD744" i="1"/>
  <c r="AE744" i="1"/>
  <c r="AA744" i="1"/>
  <c r="B744" i="1" s="1"/>
  <c r="O744" i="1"/>
  <c r="P744" i="1"/>
  <c r="AB736" i="1"/>
  <c r="AC736" i="1"/>
  <c r="AE736" i="1"/>
  <c r="AA736" i="1"/>
  <c r="B736" i="1" s="1"/>
  <c r="C736" i="1" s="1"/>
  <c r="AD736" i="1"/>
  <c r="P736" i="1"/>
  <c r="O736" i="1"/>
  <c r="AB728" i="1"/>
  <c r="AC728" i="1"/>
  <c r="AD728" i="1"/>
  <c r="AE728" i="1"/>
  <c r="AA728" i="1"/>
  <c r="B728" i="1" s="1"/>
  <c r="O728" i="1"/>
  <c r="P728" i="1"/>
  <c r="AA720" i="1"/>
  <c r="AB720" i="1"/>
  <c r="AC720" i="1"/>
  <c r="AD720" i="1"/>
  <c r="AE720" i="1"/>
  <c r="P720" i="1"/>
  <c r="O720" i="1"/>
  <c r="AB712" i="1"/>
  <c r="AC712" i="1"/>
  <c r="AD712" i="1"/>
  <c r="AE712" i="1"/>
  <c r="AA712" i="1"/>
  <c r="B712" i="1" s="1"/>
  <c r="C712" i="1" s="1"/>
  <c r="O712" i="1"/>
  <c r="P712" i="1"/>
  <c r="AA704" i="1"/>
  <c r="B704" i="1" s="1"/>
  <c r="C704" i="1" s="1"/>
  <c r="AB704" i="1"/>
  <c r="AC704" i="1"/>
  <c r="AD704" i="1"/>
  <c r="AE704" i="1"/>
  <c r="P704" i="1"/>
  <c r="O704" i="1"/>
  <c r="AA696" i="1"/>
  <c r="AB696" i="1"/>
  <c r="AC696" i="1"/>
  <c r="AD696" i="1"/>
  <c r="AE696" i="1"/>
  <c r="O696" i="1"/>
  <c r="P696" i="1"/>
  <c r="AD688" i="1"/>
  <c r="AE688" i="1"/>
  <c r="AA688" i="1"/>
  <c r="B688" i="1" s="1"/>
  <c r="AB688" i="1"/>
  <c r="AC688" i="1"/>
  <c r="P688" i="1"/>
  <c r="O688" i="1"/>
  <c r="AE680" i="1"/>
  <c r="AA680" i="1"/>
  <c r="B680" i="1" s="1"/>
  <c r="AB680" i="1"/>
  <c r="AC680" i="1"/>
  <c r="AD680" i="1"/>
  <c r="O680" i="1"/>
  <c r="P680" i="1"/>
  <c r="AA672" i="1"/>
  <c r="AB672" i="1"/>
  <c r="AC672" i="1"/>
  <c r="AD672" i="1"/>
  <c r="AE672" i="1"/>
  <c r="P672" i="1"/>
  <c r="O672" i="1"/>
  <c r="AE664" i="1"/>
  <c r="AB664" i="1"/>
  <c r="AA664" i="1"/>
  <c r="B664" i="1" s="1"/>
  <c r="C664" i="1" s="1"/>
  <c r="AC664" i="1"/>
  <c r="AD664" i="1"/>
  <c r="O664" i="1"/>
  <c r="P664" i="1"/>
  <c r="AB656" i="1"/>
  <c r="AD656" i="1"/>
  <c r="AA656" i="1"/>
  <c r="AC656" i="1"/>
  <c r="AE656" i="1"/>
  <c r="P656" i="1"/>
  <c r="O656" i="1"/>
  <c r="AB648" i="1"/>
  <c r="AD648" i="1"/>
  <c r="AA648" i="1"/>
  <c r="B648" i="1" s="1"/>
  <c r="AC648" i="1"/>
  <c r="AE648" i="1"/>
  <c r="O648" i="1"/>
  <c r="P648" i="1"/>
  <c r="AA640" i="1"/>
  <c r="B640" i="1" s="1"/>
  <c r="C640" i="1" s="1"/>
  <c r="AB640" i="1"/>
  <c r="AD640" i="1"/>
  <c r="AE640" i="1"/>
  <c r="AC640" i="1"/>
  <c r="P640" i="1"/>
  <c r="O640" i="1"/>
  <c r="AE632" i="1"/>
  <c r="AA632" i="1"/>
  <c r="B632" i="1" s="1"/>
  <c r="C632" i="1" s="1"/>
  <c r="AB632" i="1"/>
  <c r="AC632" i="1"/>
  <c r="AD632" i="1"/>
  <c r="O632" i="1"/>
  <c r="P632" i="1"/>
  <c r="AA624" i="1"/>
  <c r="B624" i="1" s="1"/>
  <c r="AB624" i="1"/>
  <c r="AC624" i="1"/>
  <c r="AD624" i="1"/>
  <c r="AE624" i="1"/>
  <c r="P624" i="1"/>
  <c r="O624" i="1"/>
  <c r="AC616" i="1"/>
  <c r="AA616" i="1"/>
  <c r="B616" i="1" s="1"/>
  <c r="C616" i="1" s="1"/>
  <c r="AB616" i="1"/>
  <c r="O616" i="1"/>
  <c r="AD616" i="1" s="1"/>
  <c r="P616" i="1"/>
  <c r="AE616" i="1" s="1"/>
  <c r="AE608" i="1"/>
  <c r="AA608" i="1"/>
  <c r="AB608" i="1"/>
  <c r="AC608" i="1"/>
  <c r="AD608" i="1"/>
  <c r="P608" i="1"/>
  <c r="O608" i="1"/>
  <c r="AD600" i="1"/>
  <c r="AE600" i="1"/>
  <c r="AC600" i="1"/>
  <c r="O600" i="1"/>
  <c r="AA600" i="1" s="1"/>
  <c r="B600" i="1" s="1"/>
  <c r="C600" i="1" s="1"/>
  <c r="P600" i="1"/>
  <c r="AB600" i="1" s="1"/>
  <c r="AC592" i="1"/>
  <c r="AD592" i="1"/>
  <c r="AE592" i="1"/>
  <c r="P592" i="1"/>
  <c r="AB592" i="1" s="1"/>
  <c r="O592" i="1"/>
  <c r="AA592" i="1" s="1"/>
  <c r="AE584" i="1"/>
  <c r="AA584" i="1"/>
  <c r="B584" i="1" s="1"/>
  <c r="C584" i="1" s="1"/>
  <c r="AB584" i="1"/>
  <c r="AC584" i="1"/>
  <c r="AD584" i="1"/>
  <c r="O584" i="1"/>
  <c r="P584" i="1"/>
  <c r="AA576" i="1"/>
  <c r="B576" i="1" s="1"/>
  <c r="AB576" i="1"/>
  <c r="AC576" i="1"/>
  <c r="AD576" i="1"/>
  <c r="AE576" i="1"/>
  <c r="P576" i="1"/>
  <c r="O576" i="1"/>
  <c r="AA568" i="1"/>
  <c r="B568" i="1" s="1"/>
  <c r="C568" i="1" s="1"/>
  <c r="AB568" i="1"/>
  <c r="AC568" i="1"/>
  <c r="AD568" i="1"/>
  <c r="AE568" i="1"/>
  <c r="O568" i="1"/>
  <c r="P568" i="1"/>
  <c r="AA560" i="1"/>
  <c r="B560" i="1" s="1"/>
  <c r="C560" i="1" s="1"/>
  <c r="AB560" i="1"/>
  <c r="AC560" i="1"/>
  <c r="AD560" i="1"/>
  <c r="AE560" i="1"/>
  <c r="P560" i="1"/>
  <c r="O560" i="1"/>
  <c r="AE552" i="1"/>
  <c r="AA552" i="1"/>
  <c r="B552" i="1" s="1"/>
  <c r="C552" i="1" s="1"/>
  <c r="AB552" i="1"/>
  <c r="AC552" i="1"/>
  <c r="AD552" i="1"/>
  <c r="O552" i="1"/>
  <c r="P552" i="1"/>
  <c r="AC544" i="1"/>
  <c r="AA544" i="1"/>
  <c r="B544" i="1" s="1"/>
  <c r="C544" i="1" s="1"/>
  <c r="AB544" i="1"/>
  <c r="AD544" i="1"/>
  <c r="AE544" i="1"/>
  <c r="P544" i="1"/>
  <c r="O544" i="1"/>
  <c r="AD536" i="1"/>
  <c r="AC536" i="1"/>
  <c r="AE536" i="1"/>
  <c r="AA536" i="1"/>
  <c r="AB536" i="1"/>
  <c r="O536" i="1"/>
  <c r="P536" i="1"/>
  <c r="AA528" i="1"/>
  <c r="AB528" i="1"/>
  <c r="AC528" i="1"/>
  <c r="AD528" i="1"/>
  <c r="AE528" i="1"/>
  <c r="O528" i="1"/>
  <c r="P528" i="1"/>
  <c r="AA520" i="1"/>
  <c r="AB520" i="1"/>
  <c r="AC520" i="1"/>
  <c r="O520" i="1"/>
  <c r="AD520" i="1" s="1"/>
  <c r="P520" i="1"/>
  <c r="AE520" i="1" s="1"/>
  <c r="AC512" i="1"/>
  <c r="AD512" i="1"/>
  <c r="AE512" i="1"/>
  <c r="AA512" i="1"/>
  <c r="AB512" i="1"/>
  <c r="O512" i="1"/>
  <c r="P512" i="1"/>
  <c r="AD504" i="1"/>
  <c r="AA504" i="1"/>
  <c r="B504" i="1" s="1"/>
  <c r="C504" i="1" s="1"/>
  <c r="AE504" i="1"/>
  <c r="O504" i="1"/>
  <c r="AB504" i="1" s="1"/>
  <c r="P504" i="1"/>
  <c r="AC504" i="1" s="1"/>
  <c r="AA496" i="1"/>
  <c r="B496" i="1" s="1"/>
  <c r="AB496" i="1"/>
  <c r="AC496" i="1"/>
  <c r="AD496" i="1"/>
  <c r="AE496" i="1"/>
  <c r="O496" i="1"/>
  <c r="P496" i="1"/>
  <c r="AE488" i="1"/>
  <c r="AA488" i="1"/>
  <c r="B488" i="1" s="1"/>
  <c r="AB488" i="1"/>
  <c r="O488" i="1"/>
  <c r="AC488" i="1" s="1"/>
  <c r="P488" i="1"/>
  <c r="AD488" i="1" s="1"/>
  <c r="AA480" i="1"/>
  <c r="AB480" i="1"/>
  <c r="AC480" i="1"/>
  <c r="AD480" i="1"/>
  <c r="AE480" i="1"/>
  <c r="O480" i="1"/>
  <c r="P480" i="1"/>
  <c r="AB472" i="1"/>
  <c r="AA472" i="1"/>
  <c r="AC472" i="1"/>
  <c r="O472" i="1"/>
  <c r="AD472" i="1" s="1"/>
  <c r="P472" i="1"/>
  <c r="AE472" i="1" s="1"/>
  <c r="AB464" i="1"/>
  <c r="AD464" i="1"/>
  <c r="AA464" i="1"/>
  <c r="AC464" i="1"/>
  <c r="AE464" i="1"/>
  <c r="O464" i="1"/>
  <c r="P464" i="1"/>
  <c r="AD456" i="1"/>
  <c r="AE456" i="1"/>
  <c r="AB456" i="1"/>
  <c r="AA456" i="1"/>
  <c r="AC456" i="1"/>
  <c r="O456" i="1"/>
  <c r="P456" i="1"/>
  <c r="AD448" i="1"/>
  <c r="AE448" i="1"/>
  <c r="AA448" i="1"/>
  <c r="AB448" i="1"/>
  <c r="AC448" i="1"/>
  <c r="O448" i="1"/>
  <c r="P448" i="1"/>
  <c r="AA440" i="1"/>
  <c r="B440" i="1" s="1"/>
  <c r="C440" i="1" s="1"/>
  <c r="AB440" i="1"/>
  <c r="AE440" i="1"/>
  <c r="AC440" i="1"/>
  <c r="AD440" i="1"/>
  <c r="O440" i="1"/>
  <c r="P440" i="1"/>
  <c r="AA432" i="1"/>
  <c r="AB432" i="1"/>
  <c r="AC432" i="1"/>
  <c r="AD432" i="1"/>
  <c r="AE432" i="1"/>
  <c r="O432" i="1"/>
  <c r="P432" i="1"/>
  <c r="AD424" i="1"/>
  <c r="AE424" i="1"/>
  <c r="AA424" i="1"/>
  <c r="B424" i="1" s="1"/>
  <c r="C424" i="1" s="1"/>
  <c r="AB424" i="1"/>
  <c r="AC424" i="1"/>
  <c r="P424" i="1"/>
  <c r="O424" i="1"/>
  <c r="AC416" i="1"/>
  <c r="AB416" i="1"/>
  <c r="AA416" i="1"/>
  <c r="AD416" i="1"/>
  <c r="AE416" i="1"/>
  <c r="O416" i="1"/>
  <c r="P416" i="1"/>
  <c r="AE408" i="1"/>
  <c r="AA408" i="1"/>
  <c r="B408" i="1" s="1"/>
  <c r="C408" i="1" s="1"/>
  <c r="AB408" i="1"/>
  <c r="AC408" i="1"/>
  <c r="AD408" i="1"/>
  <c r="O408" i="1"/>
  <c r="P408" i="1"/>
  <c r="AC400" i="1"/>
  <c r="AD400" i="1"/>
  <c r="AA400" i="1"/>
  <c r="AB400" i="1"/>
  <c r="AE400" i="1"/>
  <c r="O400" i="1"/>
  <c r="P400" i="1"/>
  <c r="AB392" i="1"/>
  <c r="AC392" i="1"/>
  <c r="AD392" i="1"/>
  <c r="AE392" i="1"/>
  <c r="AA392" i="1"/>
  <c r="P392" i="1"/>
  <c r="O392" i="1"/>
  <c r="AA384" i="1"/>
  <c r="B384" i="1" s="1"/>
  <c r="AB384" i="1"/>
  <c r="AC384" i="1"/>
  <c r="AE384" i="1"/>
  <c r="AD384" i="1"/>
  <c r="O384" i="1"/>
  <c r="P384" i="1"/>
  <c r="AA376" i="1"/>
  <c r="AB376" i="1"/>
  <c r="AC376" i="1"/>
  <c r="AD376" i="1"/>
  <c r="AE376" i="1"/>
  <c r="O376" i="1"/>
  <c r="P376" i="1"/>
  <c r="AA368" i="1"/>
  <c r="B368" i="1" s="1"/>
  <c r="AB368" i="1"/>
  <c r="AC368" i="1"/>
  <c r="AD368" i="1"/>
  <c r="AE368" i="1"/>
  <c r="O368" i="1"/>
  <c r="P368" i="1"/>
  <c r="AA360" i="1"/>
  <c r="AB360" i="1"/>
  <c r="AC360" i="1"/>
  <c r="AD360" i="1"/>
  <c r="AE360" i="1"/>
  <c r="P360" i="1"/>
  <c r="O360" i="1"/>
  <c r="AC352" i="1"/>
  <c r="AA352" i="1"/>
  <c r="AB352" i="1"/>
  <c r="AD352" i="1"/>
  <c r="AE352" i="1"/>
  <c r="O352" i="1"/>
  <c r="P352" i="1"/>
  <c r="AB344" i="1"/>
  <c r="AA344" i="1"/>
  <c r="AC344" i="1"/>
  <c r="AD344" i="1"/>
  <c r="AE344" i="1"/>
  <c r="O344" i="1"/>
  <c r="P344" i="1"/>
  <c r="AA336" i="1"/>
  <c r="B336" i="1" s="1"/>
  <c r="C336" i="1" s="1"/>
  <c r="AC336" i="1"/>
  <c r="AD336" i="1"/>
  <c r="AB336" i="1"/>
  <c r="AE336" i="1"/>
  <c r="O336" i="1"/>
  <c r="P336" i="1"/>
  <c r="AB329" i="1"/>
  <c r="AD329" i="1"/>
  <c r="AA329" i="1"/>
  <c r="B329" i="1" s="1"/>
  <c r="AC329" i="1"/>
  <c r="AE329" i="1"/>
  <c r="P329" i="1"/>
  <c r="O329" i="1"/>
  <c r="AD321" i="1"/>
  <c r="AA321" i="1"/>
  <c r="AB321" i="1"/>
  <c r="AC321" i="1"/>
  <c r="AE321" i="1"/>
  <c r="O321" i="1"/>
  <c r="P321" i="1"/>
  <c r="AB313" i="1"/>
  <c r="AE313" i="1"/>
  <c r="AA313" i="1"/>
  <c r="B313" i="1" s="1"/>
  <c r="O313" i="1"/>
  <c r="AC313" i="1" s="1"/>
  <c r="P313" i="1"/>
  <c r="AD313" i="1" s="1"/>
  <c r="AC305" i="1"/>
  <c r="AE305" i="1"/>
  <c r="AA305" i="1"/>
  <c r="AB305" i="1"/>
  <c r="AD305" i="1"/>
  <c r="O305" i="1"/>
  <c r="P305" i="1"/>
  <c r="AE297" i="1"/>
  <c r="AA297" i="1"/>
  <c r="AB297" i="1"/>
  <c r="AC297" i="1"/>
  <c r="AD297" i="1"/>
  <c r="O297" i="1"/>
  <c r="P297" i="1"/>
  <c r="AB289" i="1"/>
  <c r="AC289" i="1"/>
  <c r="AD289" i="1"/>
  <c r="AE289" i="1"/>
  <c r="AA289" i="1"/>
  <c r="O289" i="1"/>
  <c r="P289" i="1"/>
  <c r="AA281" i="1"/>
  <c r="AB281" i="1"/>
  <c r="AE281" i="1"/>
  <c r="O281" i="1"/>
  <c r="AC281" i="1" s="1"/>
  <c r="P281" i="1"/>
  <c r="AD281" i="1" s="1"/>
  <c r="AA273" i="1"/>
  <c r="B273" i="1" s="1"/>
  <c r="C273" i="1" s="1"/>
  <c r="AB273" i="1"/>
  <c r="AC273" i="1"/>
  <c r="O273" i="1"/>
  <c r="AD273" i="1" s="1"/>
  <c r="P273" i="1"/>
  <c r="AE273" i="1" s="1"/>
  <c r="AA265" i="1"/>
  <c r="AB265" i="1"/>
  <c r="AE265" i="1"/>
  <c r="O265" i="1"/>
  <c r="AC265" i="1" s="1"/>
  <c r="P265" i="1"/>
  <c r="AD265" i="1" s="1"/>
  <c r="AD257" i="1"/>
  <c r="AC257" i="1"/>
  <c r="AE257" i="1"/>
  <c r="O257" i="1"/>
  <c r="AA257" i="1" s="1"/>
  <c r="B257" i="1" s="1"/>
  <c r="C257" i="1" s="1"/>
  <c r="P257" i="1"/>
  <c r="AB257" i="1" s="1"/>
  <c r="AA249" i="1"/>
  <c r="B249" i="1" s="1"/>
  <c r="C249" i="1" s="1"/>
  <c r="AD249" i="1"/>
  <c r="AE249" i="1"/>
  <c r="O249" i="1"/>
  <c r="AB249" i="1" s="1"/>
  <c r="P249" i="1"/>
  <c r="AC249" i="1" s="1"/>
  <c r="AD241" i="1"/>
  <c r="AA241" i="1"/>
  <c r="AB241" i="1"/>
  <c r="AC241" i="1"/>
  <c r="AE241" i="1"/>
  <c r="O241" i="1"/>
  <c r="P241" i="1"/>
  <c r="AB233" i="1"/>
  <c r="AC233" i="1"/>
  <c r="AA233" i="1"/>
  <c r="AD233" i="1"/>
  <c r="AE233" i="1"/>
  <c r="O233" i="1"/>
  <c r="P233" i="1"/>
  <c r="AC225" i="1"/>
  <c r="AD225" i="1"/>
  <c r="AE225" i="1"/>
  <c r="O225" i="1"/>
  <c r="AA225" i="1" s="1"/>
  <c r="P225" i="1"/>
  <c r="AB225" i="1" s="1"/>
  <c r="AE217" i="1"/>
  <c r="AD217" i="1"/>
  <c r="AA217" i="1"/>
  <c r="AB217" i="1"/>
  <c r="AC217" i="1"/>
  <c r="O217" i="1"/>
  <c r="P217" i="1"/>
  <c r="AC209" i="1"/>
  <c r="AA209" i="1"/>
  <c r="AB209" i="1"/>
  <c r="AD209" i="1"/>
  <c r="AE209" i="1"/>
  <c r="O209" i="1"/>
  <c r="P209" i="1"/>
  <c r="AA201" i="1"/>
  <c r="AC201" i="1"/>
  <c r="AB201" i="1"/>
  <c r="O201" i="1"/>
  <c r="AD201" i="1" s="1"/>
  <c r="P201" i="1"/>
  <c r="AE201" i="1" s="1"/>
  <c r="AA193" i="1"/>
  <c r="AB193" i="1"/>
  <c r="AC193" i="1"/>
  <c r="AE193" i="1"/>
  <c r="AD193" i="1"/>
  <c r="O193" i="1"/>
  <c r="P193" i="1"/>
  <c r="AA185" i="1"/>
  <c r="AD185" i="1"/>
  <c r="AE185" i="1"/>
  <c r="O185" i="1"/>
  <c r="AB185" i="1" s="1"/>
  <c r="P185" i="1"/>
  <c r="AC185" i="1" s="1"/>
  <c r="AE177" i="1"/>
  <c r="AA177" i="1"/>
  <c r="AB177" i="1"/>
  <c r="AC177" i="1"/>
  <c r="AD177" i="1"/>
  <c r="O177" i="1"/>
  <c r="P177" i="1"/>
  <c r="AD169" i="1"/>
  <c r="AA169" i="1"/>
  <c r="B169" i="1" s="1"/>
  <c r="AB169" i="1"/>
  <c r="AC169" i="1"/>
  <c r="AE169" i="1"/>
  <c r="O169" i="1"/>
  <c r="P169" i="1"/>
  <c r="AB161" i="1"/>
  <c r="AC161" i="1"/>
  <c r="AA161" i="1"/>
  <c r="O161" i="1"/>
  <c r="AD161" i="1" s="1"/>
  <c r="P161" i="1"/>
  <c r="AE161" i="1" s="1"/>
  <c r="AD153" i="1"/>
  <c r="AA153" i="1"/>
  <c r="B153" i="1" s="1"/>
  <c r="C153" i="1" s="1"/>
  <c r="AB153" i="1"/>
  <c r="AC153" i="1"/>
  <c r="AE153" i="1"/>
  <c r="O153" i="1"/>
  <c r="P153" i="1"/>
  <c r="AA145" i="1"/>
  <c r="AB145" i="1"/>
  <c r="AD145" i="1"/>
  <c r="O145" i="1"/>
  <c r="P145" i="1"/>
  <c r="AA137" i="1"/>
  <c r="AC137" i="1"/>
  <c r="AE137" i="1"/>
  <c r="O137" i="1"/>
  <c r="P137" i="1"/>
  <c r="AB129" i="1"/>
  <c r="AC129" i="1"/>
  <c r="AD129" i="1"/>
  <c r="AE129" i="1"/>
  <c r="AA129" i="1"/>
  <c r="O129" i="1"/>
  <c r="P129" i="1"/>
  <c r="AA121" i="1"/>
  <c r="B121" i="1" s="1"/>
  <c r="C121" i="1" s="1"/>
  <c r="AD121" i="1"/>
  <c r="AE121" i="1"/>
  <c r="O121" i="1"/>
  <c r="P121" i="1"/>
  <c r="AB113" i="1"/>
  <c r="AC113" i="1"/>
  <c r="AE113" i="1"/>
  <c r="O113" i="1"/>
  <c r="P113" i="1"/>
  <c r="AB105" i="1"/>
  <c r="AE105" i="1"/>
  <c r="O105" i="1"/>
  <c r="P105" i="1"/>
  <c r="O97" i="1"/>
  <c r="P97" i="1"/>
  <c r="O89" i="1"/>
  <c r="P89" i="1"/>
  <c r="O81" i="1"/>
  <c r="P81" i="1"/>
  <c r="O73" i="1"/>
  <c r="P73" i="1"/>
  <c r="O65" i="1"/>
  <c r="P65" i="1"/>
  <c r="O57" i="1"/>
  <c r="P57" i="1"/>
  <c r="O49" i="1"/>
  <c r="P49" i="1"/>
  <c r="O41" i="1"/>
  <c r="AD41" i="1" s="1"/>
  <c r="P41" i="1"/>
  <c r="AE41" i="1" s="1"/>
  <c r="O33" i="1"/>
  <c r="AA33" i="1" s="1"/>
  <c r="P33" i="1"/>
  <c r="AB33" i="1" s="1"/>
  <c r="O25" i="1"/>
  <c r="P25" i="1"/>
  <c r="O17" i="1"/>
  <c r="AC17" i="1" s="1"/>
  <c r="P17" i="1"/>
  <c r="AD17" i="1" s="1"/>
  <c r="O9" i="1"/>
  <c r="P9" i="1"/>
  <c r="N1978" i="1"/>
  <c r="N1970" i="1"/>
  <c r="N1962" i="1"/>
  <c r="N1954" i="1"/>
  <c r="N1946" i="1"/>
  <c r="N1938" i="1"/>
  <c r="N1930" i="1"/>
  <c r="N1922" i="1"/>
  <c r="N1914" i="1"/>
  <c r="N1906" i="1"/>
  <c r="N1898" i="1"/>
  <c r="N1890" i="1"/>
  <c r="N1882" i="1"/>
  <c r="N1874" i="1"/>
  <c r="N1866" i="1"/>
  <c r="N1858" i="1"/>
  <c r="N1850" i="1"/>
  <c r="N1842" i="1"/>
  <c r="N1834" i="1"/>
  <c r="N1826" i="1"/>
  <c r="N1818" i="1"/>
  <c r="N1810" i="1"/>
  <c r="N1802" i="1"/>
  <c r="N1794" i="1"/>
  <c r="N1786" i="1"/>
  <c r="N1778" i="1"/>
  <c r="N1770" i="1"/>
  <c r="N1762" i="1"/>
  <c r="N1754" i="1"/>
  <c r="N1746" i="1"/>
  <c r="N1738" i="1"/>
  <c r="N1730" i="1"/>
  <c r="N1722" i="1"/>
  <c r="N1714" i="1"/>
  <c r="N1706" i="1"/>
  <c r="N1698" i="1"/>
  <c r="N1690" i="1"/>
  <c r="N1682" i="1"/>
  <c r="N1669" i="1"/>
  <c r="N1661" i="1"/>
  <c r="N1653" i="1"/>
  <c r="N1645" i="1"/>
  <c r="N1637" i="1"/>
  <c r="N1629" i="1"/>
  <c r="N1621" i="1"/>
  <c r="N1613" i="1"/>
  <c r="N1605" i="1"/>
  <c r="N1597" i="1"/>
  <c r="N1589" i="1"/>
  <c r="N1581" i="1"/>
  <c r="N1573" i="1"/>
  <c r="N1565" i="1"/>
  <c r="N1557" i="1"/>
  <c r="N1549" i="1"/>
  <c r="N1541" i="1"/>
  <c r="N1533" i="1"/>
  <c r="N1525" i="1"/>
  <c r="N1517" i="1"/>
  <c r="N1509" i="1"/>
  <c r="N1501" i="1"/>
  <c r="N1493" i="1"/>
  <c r="N1485" i="1"/>
  <c r="N1477" i="1"/>
  <c r="N1469" i="1"/>
  <c r="N1461" i="1"/>
  <c r="N1453" i="1"/>
  <c r="N1445" i="1"/>
  <c r="N1437" i="1"/>
  <c r="N1429" i="1"/>
  <c r="AC1655" i="1"/>
  <c r="AD1655" i="1"/>
  <c r="AE1655" i="1"/>
  <c r="AA1655" i="1"/>
  <c r="B1655" i="1" s="1"/>
  <c r="AB1655" i="1"/>
  <c r="O1655" i="1"/>
  <c r="P1655" i="1"/>
  <c r="AE1647" i="1"/>
  <c r="AB1647" i="1"/>
  <c r="AA1647" i="1"/>
  <c r="B1647" i="1" s="1"/>
  <c r="C1647" i="1" s="1"/>
  <c r="O1647" i="1"/>
  <c r="AC1647" i="1" s="1"/>
  <c r="P1647" i="1"/>
  <c r="AD1647" i="1" s="1"/>
  <c r="AA1639" i="1"/>
  <c r="AB1639" i="1"/>
  <c r="AC1639" i="1"/>
  <c r="AD1639" i="1"/>
  <c r="AE1639" i="1"/>
  <c r="O1639" i="1"/>
  <c r="P1639" i="1"/>
  <c r="AA1631" i="1"/>
  <c r="AB1631" i="1"/>
  <c r="AC1631" i="1"/>
  <c r="AD1631" i="1"/>
  <c r="AE1631" i="1"/>
  <c r="O1631" i="1"/>
  <c r="P1631" i="1"/>
  <c r="AD1623" i="1"/>
  <c r="AC1623" i="1"/>
  <c r="AE1623" i="1"/>
  <c r="O1623" i="1"/>
  <c r="AA1623" i="1" s="1"/>
  <c r="P1623" i="1"/>
  <c r="AB1623" i="1" s="1"/>
  <c r="AA1615" i="1"/>
  <c r="AB1615" i="1"/>
  <c r="AC1615" i="1"/>
  <c r="AD1615" i="1"/>
  <c r="AE1615" i="1"/>
  <c r="O1615" i="1"/>
  <c r="P1615" i="1"/>
  <c r="AB1607" i="1"/>
  <c r="AC1607" i="1"/>
  <c r="AD1607" i="1"/>
  <c r="AE1607" i="1"/>
  <c r="AA1607" i="1"/>
  <c r="B1607" i="1" s="1"/>
  <c r="O1607" i="1"/>
  <c r="P1607" i="1"/>
  <c r="AC1599" i="1"/>
  <c r="AD1599" i="1"/>
  <c r="AE1599" i="1"/>
  <c r="AA1599" i="1"/>
  <c r="B1599" i="1" s="1"/>
  <c r="C1599" i="1" s="1"/>
  <c r="AB1599" i="1"/>
  <c r="O1599" i="1"/>
  <c r="P1599" i="1"/>
  <c r="AA1591" i="1"/>
  <c r="AB1591" i="1"/>
  <c r="AC1591" i="1"/>
  <c r="AD1591" i="1"/>
  <c r="AE1591" i="1"/>
  <c r="O1591" i="1"/>
  <c r="P1591" i="1"/>
  <c r="AA1583" i="1"/>
  <c r="B1583" i="1" s="1"/>
  <c r="C1583" i="1" s="1"/>
  <c r="AC1583" i="1"/>
  <c r="AD1583" i="1"/>
  <c r="AE1583" i="1"/>
  <c r="AB1583" i="1"/>
  <c r="O1583" i="1"/>
  <c r="P1583" i="1"/>
  <c r="AA1575" i="1"/>
  <c r="B1575" i="1" s="1"/>
  <c r="C1575" i="1" s="1"/>
  <c r="AB1575" i="1"/>
  <c r="AC1575" i="1"/>
  <c r="AD1575" i="1"/>
  <c r="AE1575" i="1"/>
  <c r="O1575" i="1"/>
  <c r="P1575" i="1"/>
  <c r="AA1567" i="1"/>
  <c r="AB1567" i="1"/>
  <c r="AC1567" i="1"/>
  <c r="AD1567" i="1"/>
  <c r="AE1567" i="1"/>
  <c r="O1567" i="1"/>
  <c r="P1567" i="1"/>
  <c r="AA1559" i="1"/>
  <c r="AB1559" i="1"/>
  <c r="AC1559" i="1"/>
  <c r="AD1559" i="1"/>
  <c r="AE1559" i="1"/>
  <c r="O1559" i="1"/>
  <c r="P1559" i="1"/>
  <c r="AB1551" i="1"/>
  <c r="AC1551" i="1"/>
  <c r="AD1551" i="1"/>
  <c r="AE1551" i="1"/>
  <c r="AA1551" i="1"/>
  <c r="B1551" i="1" s="1"/>
  <c r="C1551" i="1" s="1"/>
  <c r="O1551" i="1"/>
  <c r="P1551" i="1"/>
  <c r="AB1543" i="1"/>
  <c r="AC1543" i="1"/>
  <c r="AD1543" i="1"/>
  <c r="AE1543" i="1"/>
  <c r="AA1543" i="1"/>
  <c r="O1543" i="1"/>
  <c r="P1543" i="1"/>
  <c r="AC1535" i="1"/>
  <c r="AD1535" i="1"/>
  <c r="AE1535" i="1"/>
  <c r="AA1535" i="1"/>
  <c r="B1535" i="1" s="1"/>
  <c r="C1535" i="1" s="1"/>
  <c r="AB1535" i="1"/>
  <c r="O1535" i="1"/>
  <c r="P1535" i="1"/>
  <c r="AB1527" i="1"/>
  <c r="AC1527" i="1"/>
  <c r="AD1527" i="1"/>
  <c r="AE1527" i="1"/>
  <c r="AA1527" i="1"/>
  <c r="B1527" i="1" s="1"/>
  <c r="C1527" i="1" s="1"/>
  <c r="O1527" i="1"/>
  <c r="P1527" i="1"/>
  <c r="AC1519" i="1"/>
  <c r="AD1519" i="1"/>
  <c r="AE1519" i="1"/>
  <c r="AA1519" i="1"/>
  <c r="AB1519" i="1"/>
  <c r="O1519" i="1"/>
  <c r="P1519" i="1"/>
  <c r="AC1511" i="1"/>
  <c r="AD1511" i="1"/>
  <c r="AE1511" i="1"/>
  <c r="AA1511" i="1"/>
  <c r="AB1511" i="1"/>
  <c r="O1511" i="1"/>
  <c r="P1511" i="1"/>
  <c r="AA1503" i="1"/>
  <c r="B1503" i="1" s="1"/>
  <c r="C1503" i="1" s="1"/>
  <c r="AB1503" i="1"/>
  <c r="AC1503" i="1"/>
  <c r="AD1503" i="1"/>
  <c r="AE1503" i="1"/>
  <c r="O1503" i="1"/>
  <c r="P1503" i="1"/>
  <c r="AB1495" i="1"/>
  <c r="AA1495" i="1"/>
  <c r="B1495" i="1" s="1"/>
  <c r="C1495" i="1" s="1"/>
  <c r="AC1495" i="1"/>
  <c r="AD1495" i="1"/>
  <c r="AE1495" i="1"/>
  <c r="O1495" i="1"/>
  <c r="P1495" i="1"/>
  <c r="AE1487" i="1"/>
  <c r="AA1487" i="1"/>
  <c r="AD1487" i="1"/>
  <c r="O1487" i="1"/>
  <c r="AB1487" i="1" s="1"/>
  <c r="P1487" i="1"/>
  <c r="AC1487" i="1" s="1"/>
  <c r="AD1479" i="1"/>
  <c r="AA1479" i="1"/>
  <c r="AB1479" i="1"/>
  <c r="AC1479" i="1"/>
  <c r="AE1479" i="1"/>
  <c r="O1479" i="1"/>
  <c r="P1479" i="1"/>
  <c r="AB1471" i="1"/>
  <c r="AC1471" i="1"/>
  <c r="AD1471" i="1"/>
  <c r="AA1471" i="1"/>
  <c r="AE1471" i="1"/>
  <c r="P1471" i="1"/>
  <c r="O1471" i="1"/>
  <c r="AC1463" i="1"/>
  <c r="AD1463" i="1"/>
  <c r="AE1463" i="1"/>
  <c r="AA1463" i="1"/>
  <c r="AB1463" i="1"/>
  <c r="O1463" i="1"/>
  <c r="P1463" i="1"/>
  <c r="AC1455" i="1"/>
  <c r="AD1455" i="1"/>
  <c r="AE1455" i="1"/>
  <c r="AA1455" i="1"/>
  <c r="AB1455" i="1"/>
  <c r="O1455" i="1"/>
  <c r="P1455" i="1"/>
  <c r="AC1447" i="1"/>
  <c r="AD1447" i="1"/>
  <c r="AE1447" i="1"/>
  <c r="AA1447" i="1"/>
  <c r="B1447" i="1" s="1"/>
  <c r="C1447" i="1" s="1"/>
  <c r="AB1447" i="1"/>
  <c r="O1447" i="1"/>
  <c r="P1447" i="1"/>
  <c r="AD1439" i="1"/>
  <c r="AE1439" i="1"/>
  <c r="AA1439" i="1"/>
  <c r="AB1439" i="1"/>
  <c r="AC1439" i="1"/>
  <c r="O1439" i="1"/>
  <c r="P1439" i="1"/>
  <c r="AC1431" i="1"/>
  <c r="AD1431" i="1"/>
  <c r="AE1431" i="1"/>
  <c r="AA1431" i="1"/>
  <c r="B1431" i="1" s="1"/>
  <c r="C1431" i="1" s="1"/>
  <c r="AB1431" i="1"/>
  <c r="O1431" i="1"/>
  <c r="P1431" i="1"/>
  <c r="AB1423" i="1"/>
  <c r="AC1423" i="1"/>
  <c r="AD1423" i="1"/>
  <c r="AE1423" i="1"/>
  <c r="AA1423" i="1"/>
  <c r="O1423" i="1"/>
  <c r="P1423" i="1"/>
  <c r="AA1415" i="1"/>
  <c r="B1415" i="1" s="1"/>
  <c r="C1415" i="1" s="1"/>
  <c r="AB1415" i="1"/>
  <c r="AC1415" i="1"/>
  <c r="AD1415" i="1"/>
  <c r="AE1415" i="1"/>
  <c r="O1415" i="1"/>
  <c r="P1415" i="1"/>
  <c r="AA1407" i="1"/>
  <c r="AB1407" i="1"/>
  <c r="AC1407" i="1"/>
  <c r="AD1407" i="1"/>
  <c r="AE1407" i="1"/>
  <c r="O1407" i="1"/>
  <c r="P1407" i="1"/>
  <c r="AA1399" i="1"/>
  <c r="AB1399" i="1"/>
  <c r="AC1399" i="1"/>
  <c r="AD1399" i="1"/>
  <c r="AE1399" i="1"/>
  <c r="O1399" i="1"/>
  <c r="P1399" i="1"/>
  <c r="AA1391" i="1"/>
  <c r="B1391" i="1" s="1"/>
  <c r="AB1391" i="1"/>
  <c r="AC1391" i="1"/>
  <c r="AD1391" i="1"/>
  <c r="AE1391" i="1"/>
  <c r="O1391" i="1"/>
  <c r="P1391" i="1"/>
  <c r="AA1383" i="1"/>
  <c r="B1383" i="1" s="1"/>
  <c r="AB1383" i="1"/>
  <c r="AC1383" i="1"/>
  <c r="AD1383" i="1"/>
  <c r="AE1383" i="1"/>
  <c r="O1383" i="1"/>
  <c r="P1383" i="1"/>
  <c r="AA1375" i="1"/>
  <c r="AB1375" i="1"/>
  <c r="AE1375" i="1"/>
  <c r="AD1375" i="1"/>
  <c r="AC1375" i="1"/>
  <c r="P1375" i="1"/>
  <c r="O1375" i="1"/>
  <c r="AB1367" i="1"/>
  <c r="AE1367" i="1"/>
  <c r="AA1367" i="1"/>
  <c r="AC1367" i="1"/>
  <c r="AD1367" i="1"/>
  <c r="O1367" i="1"/>
  <c r="P1367" i="1"/>
  <c r="AE1359" i="1"/>
  <c r="AA1359" i="1"/>
  <c r="AB1359" i="1"/>
  <c r="AC1359" i="1"/>
  <c r="AD1359" i="1"/>
  <c r="P1359" i="1"/>
  <c r="O1359" i="1"/>
  <c r="AA1351" i="1"/>
  <c r="B1351" i="1" s="1"/>
  <c r="AB1351" i="1"/>
  <c r="AC1351" i="1"/>
  <c r="AD1351" i="1"/>
  <c r="AE1351" i="1"/>
  <c r="O1351" i="1"/>
  <c r="P1351" i="1"/>
  <c r="AD1343" i="1"/>
  <c r="AE1343" i="1"/>
  <c r="AB1343" i="1"/>
  <c r="AC1343" i="1"/>
  <c r="AA1343" i="1"/>
  <c r="B1343" i="1" s="1"/>
  <c r="C1343" i="1" s="1"/>
  <c r="P1343" i="1"/>
  <c r="O1343" i="1"/>
  <c r="AB1335" i="1"/>
  <c r="AE1335" i="1"/>
  <c r="AC1335" i="1"/>
  <c r="AD1335" i="1"/>
  <c r="AA1335" i="1"/>
  <c r="O1335" i="1"/>
  <c r="P1335" i="1"/>
  <c r="AC1327" i="1"/>
  <c r="AA1327" i="1"/>
  <c r="B1327" i="1" s="1"/>
  <c r="C1327" i="1" s="1"/>
  <c r="AB1327" i="1"/>
  <c r="AD1327" i="1"/>
  <c r="AE1327" i="1"/>
  <c r="P1327" i="1"/>
  <c r="O1327" i="1"/>
  <c r="AE1319" i="1"/>
  <c r="AA1319" i="1"/>
  <c r="AB1319" i="1"/>
  <c r="AC1319" i="1"/>
  <c r="AD1319" i="1"/>
  <c r="O1319" i="1"/>
  <c r="P1319" i="1"/>
  <c r="AB1311" i="1"/>
  <c r="AC1311" i="1"/>
  <c r="AA1311" i="1"/>
  <c r="P1311" i="1"/>
  <c r="AE1311" i="1" s="1"/>
  <c r="O1311" i="1"/>
  <c r="AD1311" i="1" s="1"/>
  <c r="AC1303" i="1"/>
  <c r="AD1303" i="1"/>
  <c r="AA1303" i="1"/>
  <c r="AB1303" i="1"/>
  <c r="AE1303" i="1"/>
  <c r="O1303" i="1"/>
  <c r="P1303" i="1"/>
  <c r="AD1295" i="1"/>
  <c r="AE1295" i="1"/>
  <c r="AA1295" i="1"/>
  <c r="AB1295" i="1"/>
  <c r="AC1295" i="1"/>
  <c r="P1295" i="1"/>
  <c r="O1295" i="1"/>
  <c r="AA1287" i="1"/>
  <c r="AB1287" i="1"/>
  <c r="AC1287" i="1"/>
  <c r="AD1287" i="1"/>
  <c r="AE1287" i="1"/>
  <c r="O1287" i="1"/>
  <c r="P1287" i="1"/>
  <c r="AA1279" i="1"/>
  <c r="B1279" i="1" s="1"/>
  <c r="AB1279" i="1"/>
  <c r="AC1279" i="1"/>
  <c r="AD1279" i="1"/>
  <c r="AE1279" i="1"/>
  <c r="P1279" i="1"/>
  <c r="O1279" i="1"/>
  <c r="AA1271" i="1"/>
  <c r="AB1271" i="1"/>
  <c r="AC1271" i="1"/>
  <c r="AD1271" i="1"/>
  <c r="AE1271" i="1"/>
  <c r="O1271" i="1"/>
  <c r="P1271" i="1"/>
  <c r="AA1263" i="1"/>
  <c r="AB1263" i="1"/>
  <c r="AC1263" i="1"/>
  <c r="AD1263" i="1"/>
  <c r="AE1263" i="1"/>
  <c r="P1263" i="1"/>
  <c r="O1263" i="1"/>
  <c r="AA1255" i="1"/>
  <c r="AB1255" i="1"/>
  <c r="AC1255" i="1"/>
  <c r="AD1255" i="1"/>
  <c r="AE1255" i="1"/>
  <c r="O1255" i="1"/>
  <c r="P1255" i="1"/>
  <c r="AE1247" i="1"/>
  <c r="AA1247" i="1"/>
  <c r="B1247" i="1" s="1"/>
  <c r="C1247" i="1" s="1"/>
  <c r="AB1247" i="1"/>
  <c r="AC1247" i="1"/>
  <c r="AD1247" i="1"/>
  <c r="P1247" i="1"/>
  <c r="O1247" i="1"/>
  <c r="AC1239" i="1"/>
  <c r="AB1239" i="1"/>
  <c r="AD1239" i="1"/>
  <c r="AE1239" i="1"/>
  <c r="AA1239" i="1"/>
  <c r="O1239" i="1"/>
  <c r="P1239" i="1"/>
  <c r="AD1231" i="1"/>
  <c r="AA1231" i="1"/>
  <c r="AB1231" i="1"/>
  <c r="AC1231" i="1"/>
  <c r="AE1231" i="1"/>
  <c r="P1231" i="1"/>
  <c r="O1231" i="1"/>
  <c r="AD1223" i="1"/>
  <c r="AE1223" i="1"/>
  <c r="AA1223" i="1"/>
  <c r="AB1223" i="1"/>
  <c r="AC1223" i="1"/>
  <c r="O1223" i="1"/>
  <c r="P1223" i="1"/>
  <c r="AB1215" i="1"/>
  <c r="AE1215" i="1"/>
  <c r="AA1215" i="1"/>
  <c r="B1215" i="1" s="1"/>
  <c r="P1215" i="1"/>
  <c r="AD1215" i="1" s="1"/>
  <c r="O1215" i="1"/>
  <c r="AC1215" i="1" s="1"/>
  <c r="AA1207" i="1"/>
  <c r="AC1207" i="1"/>
  <c r="AB1207" i="1"/>
  <c r="AD1207" i="1"/>
  <c r="AE1207" i="1"/>
  <c r="O1207" i="1"/>
  <c r="P1207" i="1"/>
  <c r="AB1199" i="1"/>
  <c r="AD1199" i="1"/>
  <c r="AA1199" i="1"/>
  <c r="AC1199" i="1"/>
  <c r="AE1199" i="1"/>
  <c r="P1199" i="1"/>
  <c r="O1199" i="1"/>
  <c r="AA1191" i="1"/>
  <c r="AC1191" i="1"/>
  <c r="AE1191" i="1"/>
  <c r="AB1191" i="1"/>
  <c r="AD1191" i="1"/>
  <c r="O1191" i="1"/>
  <c r="P1191" i="1"/>
  <c r="AA1183" i="1"/>
  <c r="B1183" i="1" s="1"/>
  <c r="C1183" i="1" s="1"/>
  <c r="AD1183" i="1"/>
  <c r="AB1183" i="1"/>
  <c r="AC1183" i="1"/>
  <c r="AE1183" i="1"/>
  <c r="P1183" i="1"/>
  <c r="O1183" i="1"/>
  <c r="AD1175" i="1"/>
  <c r="AE1175" i="1"/>
  <c r="AA1175" i="1"/>
  <c r="AB1175" i="1"/>
  <c r="AC1175" i="1"/>
  <c r="O1175" i="1"/>
  <c r="P1175" i="1"/>
  <c r="AC1167" i="1"/>
  <c r="AD1167" i="1"/>
  <c r="AE1167" i="1"/>
  <c r="AA1167" i="1"/>
  <c r="AB1167" i="1"/>
  <c r="P1167" i="1"/>
  <c r="O1167" i="1"/>
  <c r="AC1159" i="1"/>
  <c r="AD1159" i="1"/>
  <c r="AE1159" i="1"/>
  <c r="AA1159" i="1"/>
  <c r="B1159" i="1" s="1"/>
  <c r="AB1159" i="1"/>
  <c r="O1159" i="1"/>
  <c r="P1159" i="1"/>
  <c r="AA1151" i="1"/>
  <c r="AB1151" i="1"/>
  <c r="AE1151" i="1"/>
  <c r="O1151" i="1"/>
  <c r="AC1151" i="1" s="1"/>
  <c r="P1151" i="1"/>
  <c r="AD1151" i="1" s="1"/>
  <c r="AD1143" i="1"/>
  <c r="AE1143" i="1"/>
  <c r="AA1143" i="1"/>
  <c r="B1143" i="1" s="1"/>
  <c r="AB1143" i="1"/>
  <c r="AC1143" i="1"/>
  <c r="O1143" i="1"/>
  <c r="P1143" i="1"/>
  <c r="AD1135" i="1"/>
  <c r="AE1135" i="1"/>
  <c r="AA1135" i="1"/>
  <c r="B1135" i="1" s="1"/>
  <c r="C1135" i="1" s="1"/>
  <c r="AB1135" i="1"/>
  <c r="AC1135" i="1"/>
  <c r="O1135" i="1"/>
  <c r="P1135" i="1"/>
  <c r="AA1127" i="1"/>
  <c r="B1127" i="1" s="1"/>
  <c r="C1127" i="1" s="1"/>
  <c r="AB1127" i="1"/>
  <c r="AC1127" i="1"/>
  <c r="AD1127" i="1"/>
  <c r="AE1127" i="1"/>
  <c r="O1127" i="1"/>
  <c r="P1127" i="1"/>
  <c r="AA1119" i="1"/>
  <c r="AB1119" i="1"/>
  <c r="AC1119" i="1"/>
  <c r="AD1119" i="1"/>
  <c r="AE1119" i="1"/>
  <c r="O1119" i="1"/>
  <c r="P1119" i="1"/>
  <c r="AA1111" i="1"/>
  <c r="B1111" i="1" s="1"/>
  <c r="AB1111" i="1"/>
  <c r="AC1111" i="1"/>
  <c r="AD1111" i="1"/>
  <c r="AE1111" i="1"/>
  <c r="P1111" i="1"/>
  <c r="O1111" i="1"/>
  <c r="AA1103" i="1"/>
  <c r="AB1103" i="1"/>
  <c r="AC1103" i="1"/>
  <c r="AD1103" i="1"/>
  <c r="AE1103" i="1"/>
  <c r="O1103" i="1"/>
  <c r="P1103" i="1"/>
  <c r="AB1095" i="1"/>
  <c r="AE1095" i="1"/>
  <c r="AA1095" i="1"/>
  <c r="AC1095" i="1"/>
  <c r="AD1095" i="1"/>
  <c r="O1095" i="1"/>
  <c r="P1095" i="1"/>
  <c r="AA1087" i="1"/>
  <c r="AB1087" i="1"/>
  <c r="AE1087" i="1"/>
  <c r="O1087" i="1"/>
  <c r="AC1087" i="1" s="1"/>
  <c r="P1087" i="1"/>
  <c r="AD1087" i="1" s="1"/>
  <c r="AE1079" i="1"/>
  <c r="AA1079" i="1"/>
  <c r="B1079" i="1" s="1"/>
  <c r="AB1079" i="1"/>
  <c r="O1079" i="1"/>
  <c r="AC1079" i="1" s="1"/>
  <c r="P1079" i="1"/>
  <c r="AD1079" i="1" s="1"/>
  <c r="AA1071" i="1"/>
  <c r="B1071" i="1" s="1"/>
  <c r="AB1071" i="1"/>
  <c r="AC1071" i="1"/>
  <c r="AD1071" i="1"/>
  <c r="AE1071" i="1"/>
  <c r="P1071" i="1"/>
  <c r="O1071" i="1"/>
  <c r="AB1063" i="1"/>
  <c r="AC1063" i="1"/>
  <c r="AA1063" i="1"/>
  <c r="B1063" i="1" s="1"/>
  <c r="AD1063" i="1"/>
  <c r="AE1063" i="1"/>
  <c r="O1063" i="1"/>
  <c r="P1063" i="1"/>
  <c r="AA1055" i="1"/>
  <c r="B1055" i="1" s="1"/>
  <c r="AB1055" i="1"/>
  <c r="AC1055" i="1"/>
  <c r="AD1055" i="1"/>
  <c r="AE1055" i="1"/>
  <c r="P1055" i="1"/>
  <c r="O1055" i="1"/>
  <c r="AB1047" i="1"/>
  <c r="AD1047" i="1"/>
  <c r="AA1047" i="1"/>
  <c r="B1047" i="1" s="1"/>
  <c r="AC1047" i="1"/>
  <c r="AE1047" i="1"/>
  <c r="O1047" i="1"/>
  <c r="P1047" i="1"/>
  <c r="AA1039" i="1"/>
  <c r="B1039" i="1" s="1"/>
  <c r="C1039" i="1" s="1"/>
  <c r="AB1039" i="1"/>
  <c r="AE1039" i="1"/>
  <c r="P1039" i="1"/>
  <c r="AD1039" i="1" s="1"/>
  <c r="O1039" i="1"/>
  <c r="AC1039" i="1" s="1"/>
  <c r="AB1031" i="1"/>
  <c r="AD1031" i="1"/>
  <c r="AE1031" i="1"/>
  <c r="AA1031" i="1"/>
  <c r="AC1031" i="1"/>
  <c r="O1031" i="1"/>
  <c r="P1031" i="1"/>
  <c r="AA1023" i="1"/>
  <c r="B1023" i="1" s="1"/>
  <c r="C1023" i="1" s="1"/>
  <c r="AD1023" i="1"/>
  <c r="AB1023" i="1"/>
  <c r="AC1023" i="1"/>
  <c r="AE1023" i="1"/>
  <c r="P1023" i="1"/>
  <c r="O1023" i="1"/>
  <c r="AA1015" i="1"/>
  <c r="AE1015" i="1"/>
  <c r="AD1015" i="1"/>
  <c r="O1015" i="1"/>
  <c r="AB1015" i="1" s="1"/>
  <c r="P1015" i="1"/>
  <c r="AC1015" i="1" s="1"/>
  <c r="AD1007" i="1"/>
  <c r="AE1007" i="1"/>
  <c r="AA1007" i="1"/>
  <c r="P1007" i="1"/>
  <c r="AC1007" i="1" s="1"/>
  <c r="O1007" i="1"/>
  <c r="AB1007" i="1" s="1"/>
  <c r="AE999" i="1"/>
  <c r="AA999" i="1"/>
  <c r="B999" i="1" s="1"/>
  <c r="C999" i="1" s="1"/>
  <c r="AB999" i="1"/>
  <c r="AC999" i="1"/>
  <c r="AD999" i="1"/>
  <c r="O999" i="1"/>
  <c r="P999" i="1"/>
  <c r="AA991" i="1"/>
  <c r="AD991" i="1"/>
  <c r="AE991" i="1"/>
  <c r="P991" i="1"/>
  <c r="AC991" i="1" s="1"/>
  <c r="O991" i="1"/>
  <c r="AB991" i="1" s="1"/>
  <c r="AA983" i="1"/>
  <c r="B983" i="1" s="1"/>
  <c r="C983" i="1" s="1"/>
  <c r="AB983" i="1"/>
  <c r="AE983" i="1"/>
  <c r="O983" i="1"/>
  <c r="AC983" i="1" s="1"/>
  <c r="P983" i="1"/>
  <c r="AD983" i="1" s="1"/>
  <c r="AA975" i="1"/>
  <c r="AB975" i="1"/>
  <c r="AC975" i="1"/>
  <c r="AD975" i="1"/>
  <c r="AE975" i="1"/>
  <c r="P975" i="1"/>
  <c r="O975" i="1"/>
  <c r="AE967" i="1"/>
  <c r="AA967" i="1"/>
  <c r="AB967" i="1"/>
  <c r="O967" i="1"/>
  <c r="AC967" i="1" s="1"/>
  <c r="P967" i="1"/>
  <c r="AD967" i="1" s="1"/>
  <c r="AA959" i="1"/>
  <c r="AB959" i="1"/>
  <c r="AE959" i="1"/>
  <c r="P959" i="1"/>
  <c r="AD959" i="1" s="1"/>
  <c r="O959" i="1"/>
  <c r="AC959" i="1" s="1"/>
  <c r="AA951" i="1"/>
  <c r="AB951" i="1"/>
  <c r="AC951" i="1"/>
  <c r="AD951" i="1"/>
  <c r="AE951" i="1"/>
  <c r="O951" i="1"/>
  <c r="P951" i="1"/>
  <c r="AA943" i="1"/>
  <c r="AB943" i="1"/>
  <c r="AC943" i="1"/>
  <c r="AD943" i="1"/>
  <c r="AE943" i="1"/>
  <c r="P943" i="1"/>
  <c r="O943" i="1"/>
  <c r="AB935" i="1"/>
  <c r="AC935" i="1"/>
  <c r="AA935" i="1"/>
  <c r="AD935" i="1"/>
  <c r="AE935" i="1"/>
  <c r="O935" i="1"/>
  <c r="P935" i="1"/>
  <c r="AA927" i="1"/>
  <c r="AB927" i="1"/>
  <c r="AE927" i="1"/>
  <c r="P927" i="1"/>
  <c r="AD927" i="1" s="1"/>
  <c r="O927" i="1"/>
  <c r="AC927" i="1" s="1"/>
  <c r="AE919" i="1"/>
  <c r="AA919" i="1"/>
  <c r="B919" i="1" s="1"/>
  <c r="AB919" i="1"/>
  <c r="AC919" i="1"/>
  <c r="AD919" i="1"/>
  <c r="O919" i="1"/>
  <c r="P919" i="1"/>
  <c r="AE911" i="1"/>
  <c r="AA911" i="1"/>
  <c r="B911" i="1" s="1"/>
  <c r="AB911" i="1"/>
  <c r="P911" i="1"/>
  <c r="AD911" i="1" s="1"/>
  <c r="O911" i="1"/>
  <c r="AC911" i="1" s="1"/>
  <c r="AA903" i="1"/>
  <c r="B903" i="1" s="1"/>
  <c r="C903" i="1" s="1"/>
  <c r="AB903" i="1"/>
  <c r="AC903" i="1"/>
  <c r="AD903" i="1"/>
  <c r="AE903" i="1"/>
  <c r="O903" i="1"/>
  <c r="P903" i="1"/>
  <c r="AA895" i="1"/>
  <c r="AE895" i="1"/>
  <c r="AB895" i="1"/>
  <c r="P895" i="1"/>
  <c r="AD895" i="1" s="1"/>
  <c r="O895" i="1"/>
  <c r="AC895" i="1" s="1"/>
  <c r="AB887" i="1"/>
  <c r="AC887" i="1"/>
  <c r="AE887" i="1"/>
  <c r="AA887" i="1"/>
  <c r="B887" i="1" s="1"/>
  <c r="AD887" i="1"/>
  <c r="O887" i="1"/>
  <c r="P887" i="1"/>
  <c r="AA879" i="1"/>
  <c r="AB879" i="1"/>
  <c r="AE879" i="1"/>
  <c r="P879" i="1"/>
  <c r="AD879" i="1" s="1"/>
  <c r="O879" i="1"/>
  <c r="AC879" i="1" s="1"/>
  <c r="AA871" i="1"/>
  <c r="AB871" i="1"/>
  <c r="AC871" i="1"/>
  <c r="AD871" i="1"/>
  <c r="AE871" i="1"/>
  <c r="O871" i="1"/>
  <c r="P871" i="1"/>
  <c r="AA863" i="1"/>
  <c r="B863" i="1" s="1"/>
  <c r="C863" i="1" s="1"/>
  <c r="AB863" i="1"/>
  <c r="AC863" i="1"/>
  <c r="AD863" i="1"/>
  <c r="AE863" i="1"/>
  <c r="P863" i="1"/>
  <c r="O863" i="1"/>
  <c r="AD855" i="1"/>
  <c r="AE855" i="1"/>
  <c r="AA855" i="1"/>
  <c r="AB855" i="1"/>
  <c r="AC855" i="1"/>
  <c r="O855" i="1"/>
  <c r="P855" i="1"/>
  <c r="AA847" i="1"/>
  <c r="B847" i="1" s="1"/>
  <c r="AB847" i="1"/>
  <c r="AC847" i="1"/>
  <c r="AD847" i="1"/>
  <c r="AE847" i="1"/>
  <c r="P847" i="1"/>
  <c r="O847" i="1"/>
  <c r="AA839" i="1"/>
  <c r="AB839" i="1"/>
  <c r="AC839" i="1"/>
  <c r="AD839" i="1"/>
  <c r="AE839" i="1"/>
  <c r="O839" i="1"/>
  <c r="P839" i="1"/>
  <c r="AD831" i="1"/>
  <c r="AE831" i="1"/>
  <c r="AA831" i="1"/>
  <c r="B831" i="1" s="1"/>
  <c r="AB831" i="1"/>
  <c r="AC831" i="1"/>
  <c r="P831" i="1"/>
  <c r="O831" i="1"/>
  <c r="AA823" i="1"/>
  <c r="B823" i="1" s="1"/>
  <c r="AB823" i="1"/>
  <c r="AC823" i="1"/>
  <c r="AD823" i="1"/>
  <c r="AE823" i="1"/>
  <c r="O823" i="1"/>
  <c r="P823" i="1"/>
  <c r="AA815" i="1"/>
  <c r="AB815" i="1"/>
  <c r="AC815" i="1"/>
  <c r="AD815" i="1"/>
  <c r="AE815" i="1"/>
  <c r="P815" i="1"/>
  <c r="O815" i="1"/>
  <c r="AA807" i="1"/>
  <c r="AB807" i="1"/>
  <c r="AC807" i="1"/>
  <c r="AD807" i="1"/>
  <c r="AE807" i="1"/>
  <c r="O807" i="1"/>
  <c r="P807" i="1"/>
  <c r="AC799" i="1"/>
  <c r="AD799" i="1"/>
  <c r="AE799" i="1"/>
  <c r="AA799" i="1"/>
  <c r="AB799" i="1"/>
  <c r="P799" i="1"/>
  <c r="O799" i="1"/>
  <c r="AB791" i="1"/>
  <c r="AC791" i="1"/>
  <c r="AD791" i="1"/>
  <c r="AA791" i="1"/>
  <c r="AE791" i="1"/>
  <c r="O791" i="1"/>
  <c r="P791" i="1"/>
  <c r="AA783" i="1"/>
  <c r="AC783" i="1"/>
  <c r="AE783" i="1"/>
  <c r="AB783" i="1"/>
  <c r="AD783" i="1"/>
  <c r="P783" i="1"/>
  <c r="O783" i="1"/>
  <c r="AD775" i="1"/>
  <c r="AA775" i="1"/>
  <c r="AB775" i="1"/>
  <c r="AC775" i="1"/>
  <c r="AE775" i="1"/>
  <c r="O775" i="1"/>
  <c r="P775" i="1"/>
  <c r="AC767" i="1"/>
  <c r="AE767" i="1"/>
  <c r="AA767" i="1"/>
  <c r="B767" i="1" s="1"/>
  <c r="AB767" i="1"/>
  <c r="AD767" i="1"/>
  <c r="P767" i="1"/>
  <c r="O767" i="1"/>
  <c r="AA759" i="1"/>
  <c r="B759" i="1" s="1"/>
  <c r="C759" i="1" s="1"/>
  <c r="AD759" i="1"/>
  <c r="AC759" i="1"/>
  <c r="AE759" i="1"/>
  <c r="AB759" i="1"/>
  <c r="O759" i="1"/>
  <c r="P759" i="1"/>
  <c r="AA751" i="1"/>
  <c r="AC751" i="1"/>
  <c r="AB751" i="1"/>
  <c r="AD751" i="1"/>
  <c r="AE751" i="1"/>
  <c r="P751" i="1"/>
  <c r="O751" i="1"/>
  <c r="AC743" i="1"/>
  <c r="AD743" i="1"/>
  <c r="AE743" i="1"/>
  <c r="AA743" i="1"/>
  <c r="AB743" i="1"/>
  <c r="O743" i="1"/>
  <c r="P743" i="1"/>
  <c r="AC735" i="1"/>
  <c r="AE735" i="1"/>
  <c r="AA735" i="1"/>
  <c r="B735" i="1" s="1"/>
  <c r="C735" i="1" s="1"/>
  <c r="AB735" i="1"/>
  <c r="AD735" i="1"/>
  <c r="P735" i="1"/>
  <c r="O735" i="1"/>
  <c r="AE727" i="1"/>
  <c r="AA727" i="1"/>
  <c r="B727" i="1" s="1"/>
  <c r="AB727" i="1"/>
  <c r="AC727" i="1"/>
  <c r="AD727" i="1"/>
  <c r="O727" i="1"/>
  <c r="P727" i="1"/>
  <c r="AA719" i="1"/>
  <c r="AC719" i="1"/>
  <c r="AD719" i="1"/>
  <c r="AE719" i="1"/>
  <c r="AB719" i="1"/>
  <c r="P719" i="1"/>
  <c r="O719" i="1"/>
  <c r="AA711" i="1"/>
  <c r="AB711" i="1"/>
  <c r="AD711" i="1"/>
  <c r="AE711" i="1"/>
  <c r="AC711" i="1"/>
  <c r="O711" i="1"/>
  <c r="P711" i="1"/>
  <c r="AA703" i="1"/>
  <c r="B703" i="1" s="1"/>
  <c r="AB703" i="1"/>
  <c r="AC703" i="1"/>
  <c r="AD703" i="1"/>
  <c r="AE703" i="1"/>
  <c r="P703" i="1"/>
  <c r="O703" i="1"/>
  <c r="AC695" i="1"/>
  <c r="AD695" i="1"/>
  <c r="AE695" i="1"/>
  <c r="O695" i="1"/>
  <c r="AA695" i="1" s="1"/>
  <c r="B695" i="1" s="1"/>
  <c r="C695" i="1" s="1"/>
  <c r="P695" i="1"/>
  <c r="AB695" i="1" s="1"/>
  <c r="AA687" i="1"/>
  <c r="B687" i="1" s="1"/>
  <c r="C687" i="1" s="1"/>
  <c r="AB687" i="1"/>
  <c r="AC687" i="1"/>
  <c r="AD687" i="1"/>
  <c r="AE687" i="1"/>
  <c r="P687" i="1"/>
  <c r="O687" i="1"/>
  <c r="AA679" i="1"/>
  <c r="AB679" i="1"/>
  <c r="AC679" i="1"/>
  <c r="AD679" i="1"/>
  <c r="AE679" i="1"/>
  <c r="O679" i="1"/>
  <c r="P679" i="1"/>
  <c r="AD671" i="1"/>
  <c r="AE671" i="1"/>
  <c r="AA671" i="1"/>
  <c r="B671" i="1" s="1"/>
  <c r="AB671" i="1"/>
  <c r="AC671" i="1"/>
  <c r="O671" i="1"/>
  <c r="P671" i="1"/>
  <c r="AA663" i="1"/>
  <c r="AB663" i="1"/>
  <c r="AC663" i="1"/>
  <c r="AD663" i="1"/>
  <c r="AE663" i="1"/>
  <c r="O663" i="1"/>
  <c r="P663" i="1"/>
  <c r="AB655" i="1"/>
  <c r="AC655" i="1"/>
  <c r="AD655" i="1"/>
  <c r="AA655" i="1"/>
  <c r="B655" i="1" s="1"/>
  <c r="AE655" i="1"/>
  <c r="O655" i="1"/>
  <c r="P655" i="1"/>
  <c r="AA647" i="1"/>
  <c r="B647" i="1" s="1"/>
  <c r="C647" i="1" s="1"/>
  <c r="AB647" i="1"/>
  <c r="AC647" i="1"/>
  <c r="AD647" i="1"/>
  <c r="AE647" i="1"/>
  <c r="O647" i="1"/>
  <c r="P647" i="1"/>
  <c r="AE639" i="1"/>
  <c r="AA639" i="1"/>
  <c r="B639" i="1" s="1"/>
  <c r="C639" i="1" s="1"/>
  <c r="AB639" i="1"/>
  <c r="O639" i="1"/>
  <c r="AC639" i="1" s="1"/>
  <c r="P639" i="1"/>
  <c r="AD639" i="1" s="1"/>
  <c r="AA631" i="1"/>
  <c r="B631" i="1" s="1"/>
  <c r="C631" i="1" s="1"/>
  <c r="AC631" i="1"/>
  <c r="AD631" i="1"/>
  <c r="AE631" i="1"/>
  <c r="AB631" i="1"/>
  <c r="O631" i="1"/>
  <c r="P631" i="1"/>
  <c r="AD623" i="1"/>
  <c r="AE623" i="1"/>
  <c r="AA623" i="1"/>
  <c r="B623" i="1" s="1"/>
  <c r="C623" i="1" s="1"/>
  <c r="AB623" i="1"/>
  <c r="AC623" i="1"/>
  <c r="O623" i="1"/>
  <c r="P623" i="1"/>
  <c r="AA615" i="1"/>
  <c r="B615" i="1" s="1"/>
  <c r="C615" i="1" s="1"/>
  <c r="AB615" i="1"/>
  <c r="AC615" i="1"/>
  <c r="AD615" i="1"/>
  <c r="AE615" i="1"/>
  <c r="O615" i="1"/>
  <c r="P615" i="1"/>
  <c r="AA607" i="1"/>
  <c r="B607" i="1" s="1"/>
  <c r="C607" i="1" s="1"/>
  <c r="AB607" i="1"/>
  <c r="AC607" i="1"/>
  <c r="AD607" i="1"/>
  <c r="AE607" i="1"/>
  <c r="O607" i="1"/>
  <c r="P607" i="1"/>
  <c r="AE599" i="1"/>
  <c r="AC599" i="1"/>
  <c r="AD599" i="1"/>
  <c r="O599" i="1"/>
  <c r="AA599" i="1" s="1"/>
  <c r="B599" i="1" s="1"/>
  <c r="C599" i="1" s="1"/>
  <c r="P599" i="1"/>
  <c r="AB599" i="1" s="1"/>
  <c r="AC591" i="1"/>
  <c r="AD591" i="1"/>
  <c r="AE591" i="1"/>
  <c r="O591" i="1"/>
  <c r="AA591" i="1" s="1"/>
  <c r="B591" i="1" s="1"/>
  <c r="C591" i="1" s="1"/>
  <c r="P591" i="1"/>
  <c r="AB591" i="1" s="1"/>
  <c r="AD583" i="1"/>
  <c r="AA583" i="1"/>
  <c r="B583" i="1" s="1"/>
  <c r="C583" i="1" s="1"/>
  <c r="AB583" i="1"/>
  <c r="AC583" i="1"/>
  <c r="AE583" i="1"/>
  <c r="O583" i="1"/>
  <c r="P583" i="1"/>
  <c r="AD575" i="1"/>
  <c r="AA575" i="1"/>
  <c r="AB575" i="1"/>
  <c r="AC575" i="1"/>
  <c r="AE575" i="1"/>
  <c r="O575" i="1"/>
  <c r="P575" i="1"/>
  <c r="AA567" i="1"/>
  <c r="AE567" i="1"/>
  <c r="AB567" i="1"/>
  <c r="AC567" i="1"/>
  <c r="AD567" i="1"/>
  <c r="O567" i="1"/>
  <c r="P567" i="1"/>
  <c r="AA559" i="1"/>
  <c r="AB559" i="1"/>
  <c r="AE559" i="1"/>
  <c r="O559" i="1"/>
  <c r="AC559" i="1" s="1"/>
  <c r="P559" i="1"/>
  <c r="AD559" i="1" s="1"/>
  <c r="AA551" i="1"/>
  <c r="AB551" i="1"/>
  <c r="AC551" i="1"/>
  <c r="AD551" i="1"/>
  <c r="AE551" i="1"/>
  <c r="O551" i="1"/>
  <c r="P551" i="1"/>
  <c r="AB543" i="1"/>
  <c r="AD543" i="1"/>
  <c r="AE543" i="1"/>
  <c r="AA543" i="1"/>
  <c r="B543" i="1" s="1"/>
  <c r="C543" i="1" s="1"/>
  <c r="AC543" i="1"/>
  <c r="O543" i="1"/>
  <c r="P543" i="1"/>
  <c r="AC535" i="1"/>
  <c r="AE535" i="1"/>
  <c r="AA535" i="1"/>
  <c r="AB535" i="1"/>
  <c r="AD535" i="1"/>
  <c r="O535" i="1"/>
  <c r="P535" i="1"/>
  <c r="AA527" i="1"/>
  <c r="B527" i="1" s="1"/>
  <c r="AB527" i="1"/>
  <c r="AC527" i="1"/>
  <c r="AD527" i="1"/>
  <c r="AE527" i="1"/>
  <c r="P527" i="1"/>
  <c r="O527" i="1"/>
  <c r="AB519" i="1"/>
  <c r="AA519" i="1"/>
  <c r="AC519" i="1"/>
  <c r="AD519" i="1"/>
  <c r="AE519" i="1"/>
  <c r="O519" i="1"/>
  <c r="P519" i="1"/>
  <c r="AC511" i="1"/>
  <c r="AA511" i="1"/>
  <c r="B511" i="1" s="1"/>
  <c r="C511" i="1" s="1"/>
  <c r="AB511" i="1"/>
  <c r="AD511" i="1"/>
  <c r="AE511" i="1"/>
  <c r="P511" i="1"/>
  <c r="O511" i="1"/>
  <c r="AE503" i="1"/>
  <c r="AB503" i="1"/>
  <c r="AD503" i="1"/>
  <c r="AA503" i="1"/>
  <c r="AC503" i="1"/>
  <c r="O503" i="1"/>
  <c r="P503" i="1"/>
  <c r="AB495" i="1"/>
  <c r="AA495" i="1"/>
  <c r="AC495" i="1"/>
  <c r="AD495" i="1"/>
  <c r="AE495" i="1"/>
  <c r="P495" i="1"/>
  <c r="O495" i="1"/>
  <c r="AA487" i="1"/>
  <c r="AB487" i="1"/>
  <c r="AC487" i="1"/>
  <c r="AD487" i="1"/>
  <c r="AE487" i="1"/>
  <c r="O487" i="1"/>
  <c r="P487" i="1"/>
  <c r="AA479" i="1"/>
  <c r="AB479" i="1"/>
  <c r="AD479" i="1"/>
  <c r="AE479" i="1"/>
  <c r="AC479" i="1"/>
  <c r="P479" i="1"/>
  <c r="O479" i="1"/>
  <c r="AA471" i="1"/>
  <c r="B471" i="1" s="1"/>
  <c r="AB471" i="1"/>
  <c r="AD471" i="1"/>
  <c r="AE471" i="1"/>
  <c r="AC471" i="1"/>
  <c r="O471" i="1"/>
  <c r="P471" i="1"/>
  <c r="AA463" i="1"/>
  <c r="B463" i="1" s="1"/>
  <c r="C463" i="1" s="1"/>
  <c r="AB463" i="1"/>
  <c r="AE463" i="1"/>
  <c r="P463" i="1"/>
  <c r="AD463" i="1" s="1"/>
  <c r="O463" i="1"/>
  <c r="AC463" i="1" s="1"/>
  <c r="AA455" i="1"/>
  <c r="AB455" i="1"/>
  <c r="AE455" i="1"/>
  <c r="O455" i="1"/>
  <c r="AC455" i="1" s="1"/>
  <c r="P455" i="1"/>
  <c r="AD455" i="1" s="1"/>
  <c r="AC447" i="1"/>
  <c r="AA447" i="1"/>
  <c r="B447" i="1" s="1"/>
  <c r="C447" i="1" s="1"/>
  <c r="AB447" i="1"/>
  <c r="AE447" i="1"/>
  <c r="AD447" i="1"/>
  <c r="P447" i="1"/>
  <c r="O447" i="1"/>
  <c r="AA439" i="1"/>
  <c r="B439" i="1" s="1"/>
  <c r="AC439" i="1"/>
  <c r="AB439" i="1"/>
  <c r="AD439" i="1"/>
  <c r="AE439" i="1"/>
  <c r="O439" i="1"/>
  <c r="P439" i="1"/>
  <c r="AD431" i="1"/>
  <c r="AB431" i="1"/>
  <c r="AC431" i="1"/>
  <c r="AE431" i="1"/>
  <c r="AA431" i="1"/>
  <c r="B431" i="1" s="1"/>
  <c r="P431" i="1"/>
  <c r="O431" i="1"/>
  <c r="AA423" i="1"/>
  <c r="B423" i="1" s="1"/>
  <c r="AB423" i="1"/>
  <c r="AC423" i="1"/>
  <c r="AD423" i="1"/>
  <c r="AE423" i="1"/>
  <c r="O423" i="1"/>
  <c r="P423" i="1"/>
  <c r="AA415" i="1"/>
  <c r="AB415" i="1"/>
  <c r="AC415" i="1"/>
  <c r="AD415" i="1"/>
  <c r="AE415" i="1"/>
  <c r="P415" i="1"/>
  <c r="O415" i="1"/>
  <c r="AC407" i="1"/>
  <c r="AB407" i="1"/>
  <c r="AA407" i="1"/>
  <c r="B407" i="1" s="1"/>
  <c r="C407" i="1" s="1"/>
  <c r="AD407" i="1"/>
  <c r="AE407" i="1"/>
  <c r="O407" i="1"/>
  <c r="P407" i="1"/>
  <c r="AD399" i="1"/>
  <c r="AA399" i="1"/>
  <c r="B399" i="1" s="1"/>
  <c r="C399" i="1" s="1"/>
  <c r="AB399" i="1"/>
  <c r="AC399" i="1"/>
  <c r="AE399" i="1"/>
  <c r="P399" i="1"/>
  <c r="O399" i="1"/>
  <c r="AA391" i="1"/>
  <c r="B391" i="1" s="1"/>
  <c r="AD391" i="1"/>
  <c r="AB391" i="1"/>
  <c r="AC391" i="1"/>
  <c r="AE391" i="1"/>
  <c r="O391" i="1"/>
  <c r="P391" i="1"/>
  <c r="AA383" i="1"/>
  <c r="B383" i="1" s="1"/>
  <c r="C383" i="1" s="1"/>
  <c r="AB383" i="1"/>
  <c r="AD383" i="1"/>
  <c r="AC383" i="1"/>
  <c r="AE383" i="1"/>
  <c r="P383" i="1"/>
  <c r="O383" i="1"/>
  <c r="AD375" i="1"/>
  <c r="AA375" i="1"/>
  <c r="AB375" i="1"/>
  <c r="AC375" i="1"/>
  <c r="AE375" i="1"/>
  <c r="O375" i="1"/>
  <c r="P375" i="1"/>
  <c r="AA367" i="1"/>
  <c r="AB367" i="1"/>
  <c r="AC367" i="1"/>
  <c r="AD367" i="1"/>
  <c r="AE367" i="1"/>
  <c r="P367" i="1"/>
  <c r="O367" i="1"/>
  <c r="AA359" i="1"/>
  <c r="B359" i="1" s="1"/>
  <c r="AB359" i="1"/>
  <c r="AD359" i="1"/>
  <c r="AE359" i="1"/>
  <c r="AC359" i="1"/>
  <c r="O359" i="1"/>
  <c r="P359" i="1"/>
  <c r="AA351" i="1"/>
  <c r="B351" i="1" s="1"/>
  <c r="C351" i="1" s="1"/>
  <c r="AB351" i="1"/>
  <c r="AC351" i="1"/>
  <c r="AD351" i="1"/>
  <c r="AE351" i="1"/>
  <c r="P351" i="1"/>
  <c r="O351" i="1"/>
  <c r="AA343" i="1"/>
  <c r="B343" i="1" s="1"/>
  <c r="C343" i="1" s="1"/>
  <c r="AB343" i="1"/>
  <c r="AE343" i="1"/>
  <c r="O343" i="1"/>
  <c r="AC343" i="1" s="1"/>
  <c r="P343" i="1"/>
  <c r="AD343" i="1" s="1"/>
  <c r="AB335" i="1"/>
  <c r="AD335" i="1"/>
  <c r="AA335" i="1"/>
  <c r="AC335" i="1"/>
  <c r="AE335" i="1"/>
  <c r="P335" i="1"/>
  <c r="O335" i="1"/>
  <c r="AA328" i="1"/>
  <c r="B328" i="1" s="1"/>
  <c r="C328" i="1" s="1"/>
  <c r="AB328" i="1"/>
  <c r="AE328" i="1"/>
  <c r="AC328" i="1"/>
  <c r="AD328" i="1"/>
  <c r="O328" i="1"/>
  <c r="P328" i="1"/>
  <c r="AA320" i="1"/>
  <c r="B320" i="1" s="1"/>
  <c r="C320" i="1" s="1"/>
  <c r="AC320" i="1"/>
  <c r="AD320" i="1"/>
  <c r="AE320" i="1"/>
  <c r="AB320" i="1"/>
  <c r="P320" i="1"/>
  <c r="O320" i="1"/>
  <c r="AA312" i="1"/>
  <c r="AD312" i="1"/>
  <c r="AE312" i="1"/>
  <c r="O312" i="1"/>
  <c r="AB312" i="1" s="1"/>
  <c r="P312" i="1"/>
  <c r="AC312" i="1" s="1"/>
  <c r="AD304" i="1"/>
  <c r="AB304" i="1"/>
  <c r="AC304" i="1"/>
  <c r="AA304" i="1"/>
  <c r="AE304" i="1"/>
  <c r="P304" i="1"/>
  <c r="O304" i="1"/>
  <c r="AA296" i="1"/>
  <c r="B296" i="1" s="1"/>
  <c r="C296" i="1" s="1"/>
  <c r="AB296" i="1"/>
  <c r="AC296" i="1"/>
  <c r="AE296" i="1"/>
  <c r="AD296" i="1"/>
  <c r="O296" i="1"/>
  <c r="P296" i="1"/>
  <c r="AA288" i="1"/>
  <c r="AC288" i="1"/>
  <c r="AD288" i="1"/>
  <c r="AE288" i="1"/>
  <c r="AB288" i="1"/>
  <c r="P288" i="1"/>
  <c r="O288" i="1"/>
  <c r="AE280" i="1"/>
  <c r="AA280" i="1"/>
  <c r="AB280" i="1"/>
  <c r="AC280" i="1"/>
  <c r="AD280" i="1"/>
  <c r="O280" i="1"/>
  <c r="P280" i="1"/>
  <c r="AA272" i="1"/>
  <c r="AD272" i="1"/>
  <c r="AE272" i="1"/>
  <c r="P272" i="1"/>
  <c r="AC272" i="1" s="1"/>
  <c r="O272" i="1"/>
  <c r="AB272" i="1" s="1"/>
  <c r="AA264" i="1"/>
  <c r="B264" i="1" s="1"/>
  <c r="AB264" i="1"/>
  <c r="AE264" i="1"/>
  <c r="O264" i="1"/>
  <c r="AC264" i="1" s="1"/>
  <c r="P264" i="1"/>
  <c r="AD264" i="1" s="1"/>
  <c r="AA256" i="1"/>
  <c r="B256" i="1" s="1"/>
  <c r="AB256" i="1"/>
  <c r="AC256" i="1"/>
  <c r="AD256" i="1"/>
  <c r="AE256" i="1"/>
  <c r="P256" i="1"/>
  <c r="O256" i="1"/>
  <c r="AE248" i="1"/>
  <c r="AA248" i="1"/>
  <c r="B248" i="1" s="1"/>
  <c r="AB248" i="1"/>
  <c r="AC248" i="1"/>
  <c r="AD248" i="1"/>
  <c r="O248" i="1"/>
  <c r="P248" i="1"/>
  <c r="AA240" i="1"/>
  <c r="B240" i="1" s="1"/>
  <c r="C240" i="1" s="1"/>
  <c r="AB240" i="1"/>
  <c r="AC240" i="1"/>
  <c r="AD240" i="1"/>
  <c r="AE240" i="1"/>
  <c r="P240" i="1"/>
  <c r="O240" i="1"/>
  <c r="AE232" i="1"/>
  <c r="AA232" i="1"/>
  <c r="B232" i="1" s="1"/>
  <c r="C232" i="1" s="1"/>
  <c r="AB232" i="1"/>
  <c r="AC232" i="1"/>
  <c r="AD232" i="1"/>
  <c r="O232" i="1"/>
  <c r="P232" i="1"/>
  <c r="AE224" i="1"/>
  <c r="AA224" i="1"/>
  <c r="B224" i="1" s="1"/>
  <c r="C224" i="1" s="1"/>
  <c r="AB224" i="1"/>
  <c r="AC224" i="1"/>
  <c r="AD224" i="1"/>
  <c r="P224" i="1"/>
  <c r="O224" i="1"/>
  <c r="AC216" i="1"/>
  <c r="AD216" i="1"/>
  <c r="AE216" i="1"/>
  <c r="AA216" i="1"/>
  <c r="B216" i="1" s="1"/>
  <c r="C216" i="1" s="1"/>
  <c r="AB216" i="1"/>
  <c r="O216" i="1"/>
  <c r="P216" i="1"/>
  <c r="AA208" i="1"/>
  <c r="B208" i="1" s="1"/>
  <c r="AB208" i="1"/>
  <c r="AC208" i="1"/>
  <c r="AD208" i="1"/>
  <c r="AE208" i="1"/>
  <c r="P208" i="1"/>
  <c r="O208" i="1"/>
  <c r="AC200" i="1"/>
  <c r="AE200" i="1"/>
  <c r="AA200" i="1"/>
  <c r="B200" i="1" s="1"/>
  <c r="AB200" i="1"/>
  <c r="AD200" i="1"/>
  <c r="O200" i="1"/>
  <c r="P200" i="1"/>
  <c r="AC192" i="1"/>
  <c r="AE192" i="1"/>
  <c r="AA192" i="1"/>
  <c r="AB192" i="1"/>
  <c r="AD192" i="1"/>
  <c r="P192" i="1"/>
  <c r="O192" i="1"/>
  <c r="AB184" i="1"/>
  <c r="AC184" i="1"/>
  <c r="AD184" i="1"/>
  <c r="O184" i="1"/>
  <c r="P184" i="1"/>
  <c r="AA176" i="1"/>
  <c r="AD176" i="1"/>
  <c r="P176" i="1"/>
  <c r="AC176" i="1" s="1"/>
  <c r="O176" i="1"/>
  <c r="AB176" i="1" s="1"/>
  <c r="AC168" i="1"/>
  <c r="AE168" i="1"/>
  <c r="AA168" i="1"/>
  <c r="B168" i="1" s="1"/>
  <c r="O168" i="1"/>
  <c r="P168" i="1"/>
  <c r="AB160" i="1"/>
  <c r="AA160" i="1"/>
  <c r="AC160" i="1"/>
  <c r="P160" i="1"/>
  <c r="AE160" i="1" s="1"/>
  <c r="O160" i="1"/>
  <c r="AD160" i="1" s="1"/>
  <c r="AD152" i="1"/>
  <c r="AB152" i="1"/>
  <c r="AC152" i="1"/>
  <c r="AE152" i="1"/>
  <c r="AA152" i="1"/>
  <c r="O152" i="1"/>
  <c r="P152" i="1"/>
  <c r="AC144" i="1"/>
  <c r="AA144" i="1"/>
  <c r="B144" i="1" s="1"/>
  <c r="AB144" i="1"/>
  <c r="AD144" i="1"/>
  <c r="AE144" i="1"/>
  <c r="P144" i="1"/>
  <c r="O144" i="1"/>
  <c r="AA136" i="1"/>
  <c r="B136" i="1" s="1"/>
  <c r="C136" i="1" s="1"/>
  <c r="AC136" i="1"/>
  <c r="AE136" i="1"/>
  <c r="O136" i="1"/>
  <c r="P136" i="1"/>
  <c r="AA128" i="1"/>
  <c r="AE128" i="1"/>
  <c r="P128" i="1"/>
  <c r="O128" i="1"/>
  <c r="AE120" i="1"/>
  <c r="AA120" i="1"/>
  <c r="O120" i="1"/>
  <c r="P120" i="1"/>
  <c r="AC112" i="1"/>
  <c r="AE112" i="1"/>
  <c r="P112" i="1"/>
  <c r="O112" i="1"/>
  <c r="AC104" i="1"/>
  <c r="O104" i="1"/>
  <c r="P104" i="1"/>
  <c r="AA96" i="1"/>
  <c r="AD96" i="1"/>
  <c r="P96" i="1"/>
  <c r="O96" i="1"/>
  <c r="AD88" i="1"/>
  <c r="O88" i="1"/>
  <c r="P88" i="1"/>
  <c r="N1977" i="1"/>
  <c r="N1969" i="1"/>
  <c r="N1961" i="1"/>
  <c r="N1953" i="1"/>
  <c r="N1945" i="1"/>
  <c r="N1937" i="1"/>
  <c r="N1929" i="1"/>
  <c r="N1921" i="1"/>
  <c r="N1913" i="1"/>
  <c r="N1905" i="1"/>
  <c r="N1897" i="1"/>
  <c r="N1889" i="1"/>
  <c r="N1881" i="1"/>
  <c r="N1873" i="1"/>
  <c r="N1865" i="1"/>
  <c r="N1857" i="1"/>
  <c r="N1849" i="1"/>
  <c r="N1841" i="1"/>
  <c r="N1833" i="1"/>
  <c r="N1825" i="1"/>
  <c r="N1817" i="1"/>
  <c r="N1809" i="1"/>
  <c r="N1801" i="1"/>
  <c r="N1793" i="1"/>
  <c r="N1785" i="1"/>
  <c r="N1777" i="1"/>
  <c r="N1769" i="1"/>
  <c r="N1761" i="1"/>
  <c r="N1753" i="1"/>
  <c r="N1745" i="1"/>
  <c r="N1737" i="1"/>
  <c r="N1729" i="1"/>
  <c r="N1721" i="1"/>
  <c r="N1713" i="1"/>
  <c r="N1705" i="1"/>
  <c r="N1697" i="1"/>
  <c r="N1689" i="1"/>
  <c r="N1681" i="1"/>
  <c r="N1676" i="1"/>
  <c r="N1668" i="1"/>
  <c r="N1660" i="1"/>
  <c r="N1652" i="1"/>
  <c r="N1644" i="1"/>
  <c r="N1636" i="1"/>
  <c r="N1628" i="1"/>
  <c r="D11" i="1"/>
  <c r="AA1979" i="1"/>
  <c r="AB1979" i="1"/>
  <c r="AD1979" i="1"/>
  <c r="AE1979" i="1"/>
  <c r="AC1979" i="1"/>
  <c r="O1979" i="1"/>
  <c r="P1979" i="1"/>
  <c r="AA1971" i="1"/>
  <c r="B1971" i="1" s="1"/>
  <c r="C1971" i="1" s="1"/>
  <c r="AB1971" i="1"/>
  <c r="AC1971" i="1"/>
  <c r="AE1971" i="1"/>
  <c r="AD1971" i="1"/>
  <c r="O1971" i="1"/>
  <c r="P1971" i="1"/>
  <c r="AC1963" i="1"/>
  <c r="AA1963" i="1"/>
  <c r="B1963" i="1" s="1"/>
  <c r="C1963" i="1" s="1"/>
  <c r="AB1963" i="1"/>
  <c r="AE1963" i="1"/>
  <c r="AD1963" i="1"/>
  <c r="O1963" i="1"/>
  <c r="P1963" i="1"/>
  <c r="AD1955" i="1"/>
  <c r="AE1955" i="1"/>
  <c r="AA1955" i="1"/>
  <c r="B1955" i="1" s="1"/>
  <c r="O1955" i="1"/>
  <c r="AB1955" i="1" s="1"/>
  <c r="P1955" i="1"/>
  <c r="AC1955" i="1" s="1"/>
  <c r="AE1947" i="1"/>
  <c r="AA1947" i="1"/>
  <c r="B1947" i="1" s="1"/>
  <c r="C1947" i="1" s="1"/>
  <c r="AB1947" i="1"/>
  <c r="AC1947" i="1"/>
  <c r="AD1947" i="1"/>
  <c r="O1947" i="1"/>
  <c r="P1947" i="1"/>
  <c r="AA1939" i="1"/>
  <c r="B1939" i="1" s="1"/>
  <c r="AB1939" i="1"/>
  <c r="AC1939" i="1"/>
  <c r="AD1939" i="1"/>
  <c r="AE1939" i="1"/>
  <c r="O1939" i="1"/>
  <c r="P1939" i="1"/>
  <c r="AB1931" i="1"/>
  <c r="AD1931" i="1"/>
  <c r="AA1931" i="1"/>
  <c r="B1931" i="1" s="1"/>
  <c r="AC1931" i="1"/>
  <c r="AE1931" i="1"/>
  <c r="O1931" i="1"/>
  <c r="P1931" i="1"/>
  <c r="AA1923" i="1"/>
  <c r="B1923" i="1" s="1"/>
  <c r="C1923" i="1" s="1"/>
  <c r="AC1923" i="1"/>
  <c r="AD1923" i="1"/>
  <c r="AE1923" i="1"/>
  <c r="AB1923" i="1"/>
  <c r="O1923" i="1"/>
  <c r="P1923" i="1"/>
  <c r="AA1915" i="1"/>
  <c r="B1915" i="1" s="1"/>
  <c r="C1915" i="1" s="1"/>
  <c r="AB1915" i="1"/>
  <c r="AC1915" i="1"/>
  <c r="O1915" i="1"/>
  <c r="AD1915" i="1" s="1"/>
  <c r="P1915" i="1"/>
  <c r="AE1915" i="1" s="1"/>
  <c r="AA1907" i="1"/>
  <c r="B1907" i="1" s="1"/>
  <c r="C1907" i="1" s="1"/>
  <c r="AB1907" i="1"/>
  <c r="AC1907" i="1"/>
  <c r="AD1907" i="1"/>
  <c r="AE1907" i="1"/>
  <c r="O1907" i="1"/>
  <c r="P1907" i="1"/>
  <c r="AA1899" i="1"/>
  <c r="AB1899" i="1"/>
  <c r="AC1899" i="1"/>
  <c r="AD1899" i="1"/>
  <c r="AE1899" i="1"/>
  <c r="O1899" i="1"/>
  <c r="P1899" i="1"/>
  <c r="AC1891" i="1"/>
  <c r="AD1891" i="1"/>
  <c r="AE1891" i="1"/>
  <c r="AA1891" i="1"/>
  <c r="B1891" i="1" s="1"/>
  <c r="AB1891" i="1"/>
  <c r="O1891" i="1"/>
  <c r="P1891" i="1"/>
  <c r="AD1883" i="1"/>
  <c r="AE1883" i="1"/>
  <c r="AA1883" i="1"/>
  <c r="B1883" i="1" s="1"/>
  <c r="AB1883" i="1"/>
  <c r="AC1883" i="1"/>
  <c r="O1883" i="1"/>
  <c r="P1883" i="1"/>
  <c r="AB1875" i="1"/>
  <c r="AE1875" i="1"/>
  <c r="AA1875" i="1"/>
  <c r="B1875" i="1" s="1"/>
  <c r="C1875" i="1" s="1"/>
  <c r="AC1875" i="1"/>
  <c r="AD1875" i="1"/>
  <c r="O1875" i="1"/>
  <c r="P1875" i="1"/>
  <c r="AA1867" i="1"/>
  <c r="B1867" i="1" s="1"/>
  <c r="AD1867" i="1"/>
  <c r="AE1867" i="1"/>
  <c r="O1867" i="1"/>
  <c r="AB1867" i="1" s="1"/>
  <c r="P1867" i="1"/>
  <c r="AC1867" i="1" s="1"/>
  <c r="AA1859" i="1"/>
  <c r="B1859" i="1" s="1"/>
  <c r="C1859" i="1" s="1"/>
  <c r="AB1859" i="1"/>
  <c r="AC1859" i="1"/>
  <c r="AD1859" i="1"/>
  <c r="AE1859" i="1"/>
  <c r="O1859" i="1"/>
  <c r="P1859" i="1"/>
  <c r="AA1851" i="1"/>
  <c r="B1851" i="1" s="1"/>
  <c r="C1851" i="1" s="1"/>
  <c r="AB1851" i="1"/>
  <c r="AC1851" i="1"/>
  <c r="O1851" i="1"/>
  <c r="AD1851" i="1" s="1"/>
  <c r="P1851" i="1"/>
  <c r="AE1851" i="1" s="1"/>
  <c r="AC1843" i="1"/>
  <c r="AD1843" i="1"/>
  <c r="AE1843" i="1"/>
  <c r="AA1843" i="1"/>
  <c r="B1843" i="1" s="1"/>
  <c r="C1843" i="1" s="1"/>
  <c r="AB1843" i="1"/>
  <c r="O1843" i="1"/>
  <c r="P1843" i="1"/>
  <c r="AA1835" i="1"/>
  <c r="B1835" i="1" s="1"/>
  <c r="C1835" i="1" s="1"/>
  <c r="AD1835" i="1"/>
  <c r="AE1835" i="1"/>
  <c r="O1835" i="1"/>
  <c r="AB1835" i="1" s="1"/>
  <c r="P1835" i="1"/>
  <c r="AC1835" i="1" s="1"/>
  <c r="AA1827" i="1"/>
  <c r="B1827" i="1" s="1"/>
  <c r="AD1827" i="1"/>
  <c r="AE1827" i="1"/>
  <c r="AB1827" i="1"/>
  <c r="AC1827" i="1"/>
  <c r="O1827" i="1"/>
  <c r="P1827" i="1"/>
  <c r="AA1819" i="1"/>
  <c r="B1819" i="1" s="1"/>
  <c r="C1819" i="1" s="1"/>
  <c r="AB1819" i="1"/>
  <c r="AC1819" i="1"/>
  <c r="AD1819" i="1"/>
  <c r="AE1819" i="1"/>
  <c r="O1819" i="1"/>
  <c r="P1819" i="1"/>
  <c r="AA1811" i="1"/>
  <c r="B1811" i="1" s="1"/>
  <c r="AB1811" i="1"/>
  <c r="AC1811" i="1"/>
  <c r="AD1811" i="1"/>
  <c r="AE1811" i="1"/>
  <c r="O1811" i="1"/>
  <c r="P1811" i="1"/>
  <c r="AA1803" i="1"/>
  <c r="AB1803" i="1"/>
  <c r="AC1803" i="1"/>
  <c r="AD1803" i="1"/>
  <c r="AE1803" i="1"/>
  <c r="O1803" i="1"/>
  <c r="P1803" i="1"/>
  <c r="AA1795" i="1"/>
  <c r="B1795" i="1" s="1"/>
  <c r="C1795" i="1" s="1"/>
  <c r="AB1795" i="1"/>
  <c r="AC1795" i="1"/>
  <c r="AD1795" i="1"/>
  <c r="AE1795" i="1"/>
  <c r="O1795" i="1"/>
  <c r="P1795" i="1"/>
  <c r="AA1787" i="1"/>
  <c r="B1787" i="1" s="1"/>
  <c r="C1787" i="1" s="1"/>
  <c r="AB1787" i="1"/>
  <c r="AC1787" i="1"/>
  <c r="AD1787" i="1"/>
  <c r="AE1787" i="1"/>
  <c r="P1787" i="1"/>
  <c r="O1787" i="1"/>
  <c r="AA1779" i="1"/>
  <c r="B1779" i="1" s="1"/>
  <c r="AB1779" i="1"/>
  <c r="AC1779" i="1"/>
  <c r="AD1779" i="1"/>
  <c r="AE1779" i="1"/>
  <c r="O1779" i="1"/>
  <c r="P1779" i="1"/>
  <c r="AE1771" i="1"/>
  <c r="AA1771" i="1"/>
  <c r="AB1771" i="1"/>
  <c r="P1771" i="1"/>
  <c r="AD1771" i="1" s="1"/>
  <c r="O1771" i="1"/>
  <c r="AC1771" i="1" s="1"/>
  <c r="AA1763" i="1"/>
  <c r="B1763" i="1" s="1"/>
  <c r="AB1763" i="1"/>
  <c r="AC1763" i="1"/>
  <c r="AD1763" i="1"/>
  <c r="AE1763" i="1"/>
  <c r="O1763" i="1"/>
  <c r="P1763" i="1"/>
  <c r="AA1755" i="1"/>
  <c r="AB1755" i="1"/>
  <c r="AC1755" i="1"/>
  <c r="AD1755" i="1"/>
  <c r="AE1755" i="1"/>
  <c r="P1755" i="1"/>
  <c r="O1755" i="1"/>
  <c r="AA1747" i="1"/>
  <c r="B1747" i="1" s="1"/>
  <c r="AB1747" i="1"/>
  <c r="AC1747" i="1"/>
  <c r="AD1747" i="1"/>
  <c r="AE1747" i="1"/>
  <c r="O1747" i="1"/>
  <c r="P1747" i="1"/>
  <c r="AA1739" i="1"/>
  <c r="B1739" i="1" s="1"/>
  <c r="AB1739" i="1"/>
  <c r="AE1739" i="1"/>
  <c r="P1739" i="1"/>
  <c r="AD1739" i="1" s="1"/>
  <c r="O1739" i="1"/>
  <c r="AC1739" i="1" s="1"/>
  <c r="AA1731" i="1"/>
  <c r="AB1731" i="1"/>
  <c r="AC1731" i="1"/>
  <c r="AD1731" i="1"/>
  <c r="AE1731" i="1"/>
  <c r="O1731" i="1"/>
  <c r="P1731" i="1"/>
  <c r="AA1723" i="1"/>
  <c r="B1723" i="1" s="1"/>
  <c r="C1723" i="1" s="1"/>
  <c r="AB1723" i="1"/>
  <c r="AC1723" i="1"/>
  <c r="AD1723" i="1"/>
  <c r="AE1723" i="1"/>
  <c r="P1723" i="1"/>
  <c r="O1723" i="1"/>
  <c r="AD1715" i="1"/>
  <c r="AE1715" i="1"/>
  <c r="AA1715" i="1"/>
  <c r="B1715" i="1" s="1"/>
  <c r="C1715" i="1" s="1"/>
  <c r="AB1715" i="1"/>
  <c r="AC1715" i="1"/>
  <c r="O1715" i="1"/>
  <c r="P1715" i="1"/>
  <c r="AA1707" i="1"/>
  <c r="B1707" i="1" s="1"/>
  <c r="C1707" i="1" s="1"/>
  <c r="AB1707" i="1"/>
  <c r="AC1707" i="1"/>
  <c r="AD1707" i="1"/>
  <c r="AE1707" i="1"/>
  <c r="P1707" i="1"/>
  <c r="O1707" i="1"/>
  <c r="AA1699" i="1"/>
  <c r="B1699" i="1" s="1"/>
  <c r="AB1699" i="1"/>
  <c r="AC1699" i="1"/>
  <c r="AD1699" i="1"/>
  <c r="AE1699" i="1"/>
  <c r="O1699" i="1"/>
  <c r="P1699" i="1"/>
  <c r="AA1691" i="1"/>
  <c r="AB1691" i="1"/>
  <c r="AC1691" i="1"/>
  <c r="AD1691" i="1"/>
  <c r="AE1691" i="1"/>
  <c r="P1691" i="1"/>
  <c r="O1691" i="1"/>
  <c r="AA1683" i="1"/>
  <c r="B1683" i="1" s="1"/>
  <c r="C1683" i="1" s="1"/>
  <c r="AB1683" i="1"/>
  <c r="AC1683" i="1"/>
  <c r="AD1683" i="1"/>
  <c r="AE1683" i="1"/>
  <c r="O1683" i="1"/>
  <c r="P1683" i="1"/>
  <c r="AA1670" i="1"/>
  <c r="B1670" i="1" s="1"/>
  <c r="C1670" i="1" s="1"/>
  <c r="AB1670" i="1"/>
  <c r="AC1670" i="1"/>
  <c r="AD1670" i="1"/>
  <c r="AE1670" i="1"/>
  <c r="O1670" i="1"/>
  <c r="P1670" i="1"/>
  <c r="AA1662" i="1"/>
  <c r="B1662" i="1" s="1"/>
  <c r="C1662" i="1" s="1"/>
  <c r="AB1662" i="1"/>
  <c r="AC1662" i="1"/>
  <c r="AD1662" i="1"/>
  <c r="AE1662" i="1"/>
  <c r="P1662" i="1"/>
  <c r="O1662" i="1"/>
  <c r="AA1654" i="1"/>
  <c r="B1654" i="1" s="1"/>
  <c r="AB1654" i="1"/>
  <c r="AC1654" i="1"/>
  <c r="AE1654" i="1"/>
  <c r="AD1654" i="1"/>
  <c r="O1654" i="1"/>
  <c r="P1654" i="1"/>
  <c r="AC1646" i="1"/>
  <c r="AD1646" i="1"/>
  <c r="AE1646" i="1"/>
  <c r="AA1646" i="1"/>
  <c r="AB1646" i="1"/>
  <c r="P1646" i="1"/>
  <c r="O1646" i="1"/>
  <c r="AD1638" i="1"/>
  <c r="AE1638" i="1"/>
  <c r="AA1638" i="1"/>
  <c r="B1638" i="1" s="1"/>
  <c r="AB1638" i="1"/>
  <c r="AC1638" i="1"/>
  <c r="O1638" i="1"/>
  <c r="P1638" i="1"/>
  <c r="AA1630" i="1"/>
  <c r="B1630" i="1" s="1"/>
  <c r="C1630" i="1" s="1"/>
  <c r="AB1630" i="1"/>
  <c r="AC1630" i="1"/>
  <c r="AD1630" i="1"/>
  <c r="AE1630" i="1"/>
  <c r="P1630" i="1"/>
  <c r="O1630" i="1"/>
  <c r="AD1622" i="1"/>
  <c r="AE1622" i="1"/>
  <c r="AC1622" i="1"/>
  <c r="O1622" i="1"/>
  <c r="AA1622" i="1" s="1"/>
  <c r="B1622" i="1" s="1"/>
  <c r="C1622" i="1" s="1"/>
  <c r="P1622" i="1"/>
  <c r="AB1622" i="1" s="1"/>
  <c r="AD1614" i="1"/>
  <c r="AE1614" i="1"/>
  <c r="AC1614" i="1"/>
  <c r="AA1614" i="1"/>
  <c r="AB1614" i="1"/>
  <c r="P1614" i="1"/>
  <c r="O1614" i="1"/>
  <c r="AB1606" i="1"/>
  <c r="AD1606" i="1"/>
  <c r="AA1606" i="1"/>
  <c r="B1606" i="1" s="1"/>
  <c r="C1606" i="1" s="1"/>
  <c r="AC1606" i="1"/>
  <c r="AE1606" i="1"/>
  <c r="O1606" i="1"/>
  <c r="P1606" i="1"/>
  <c r="AA1598" i="1"/>
  <c r="B1598" i="1" s="1"/>
  <c r="AB1598" i="1"/>
  <c r="AE1598" i="1"/>
  <c r="P1598" i="1"/>
  <c r="AD1598" i="1" s="1"/>
  <c r="O1598" i="1"/>
  <c r="AC1598" i="1" s="1"/>
  <c r="AA1590" i="1"/>
  <c r="B1590" i="1" s="1"/>
  <c r="C1590" i="1" s="1"/>
  <c r="AB1590" i="1"/>
  <c r="AC1590" i="1"/>
  <c r="AD1590" i="1"/>
  <c r="AE1590" i="1"/>
  <c r="O1590" i="1"/>
  <c r="P1590" i="1"/>
  <c r="AD1582" i="1"/>
  <c r="AE1582" i="1"/>
  <c r="AA1582" i="1"/>
  <c r="B1582" i="1" s="1"/>
  <c r="C1582" i="1" s="1"/>
  <c r="AB1582" i="1"/>
  <c r="AC1582" i="1"/>
  <c r="P1582" i="1"/>
  <c r="O1582" i="1"/>
  <c r="AA1574" i="1"/>
  <c r="B1574" i="1" s="1"/>
  <c r="C1574" i="1" s="1"/>
  <c r="AB1574" i="1"/>
  <c r="AC1574" i="1"/>
  <c r="AD1574" i="1"/>
  <c r="AE1574" i="1"/>
  <c r="O1574" i="1"/>
  <c r="P1574" i="1"/>
  <c r="AA1566" i="1"/>
  <c r="AB1566" i="1"/>
  <c r="AC1566" i="1"/>
  <c r="AD1566" i="1"/>
  <c r="AE1566" i="1"/>
  <c r="P1566" i="1"/>
  <c r="O1566" i="1"/>
  <c r="AA1558" i="1"/>
  <c r="B1558" i="1" s="1"/>
  <c r="C1558" i="1" s="1"/>
  <c r="AD1558" i="1"/>
  <c r="AE1558" i="1"/>
  <c r="O1558" i="1"/>
  <c r="AB1558" i="1" s="1"/>
  <c r="P1558" i="1"/>
  <c r="AC1558" i="1" s="1"/>
  <c r="AA1550" i="1"/>
  <c r="AB1550" i="1"/>
  <c r="AC1550" i="1"/>
  <c r="AD1550" i="1"/>
  <c r="AE1550" i="1"/>
  <c r="P1550" i="1"/>
  <c r="O1550" i="1"/>
  <c r="AA1542" i="1"/>
  <c r="B1542" i="1" s="1"/>
  <c r="C1542" i="1" s="1"/>
  <c r="AD1542" i="1"/>
  <c r="AE1542" i="1"/>
  <c r="O1542" i="1"/>
  <c r="AB1542" i="1" s="1"/>
  <c r="P1542" i="1"/>
  <c r="AC1542" i="1" s="1"/>
  <c r="AA1534" i="1"/>
  <c r="B1534" i="1" s="1"/>
  <c r="C1534" i="1" s="1"/>
  <c r="AD1534" i="1"/>
  <c r="AE1534" i="1"/>
  <c r="P1534" i="1"/>
  <c r="AC1534" i="1" s="1"/>
  <c r="O1534" i="1"/>
  <c r="AB1534" i="1" s="1"/>
  <c r="AA1526" i="1"/>
  <c r="B1526" i="1" s="1"/>
  <c r="C1526" i="1" s="1"/>
  <c r="AB1526" i="1"/>
  <c r="AC1526" i="1"/>
  <c r="AD1526" i="1"/>
  <c r="AE1526" i="1"/>
  <c r="P1526" i="1"/>
  <c r="O1526" i="1"/>
  <c r="AA1518" i="1"/>
  <c r="AB1518" i="1"/>
  <c r="AC1518" i="1"/>
  <c r="AD1518" i="1"/>
  <c r="AE1518" i="1"/>
  <c r="P1518" i="1"/>
  <c r="O1518" i="1"/>
  <c r="AA1510" i="1"/>
  <c r="B1510" i="1" s="1"/>
  <c r="C1510" i="1" s="1"/>
  <c r="AB1510" i="1"/>
  <c r="AC1510" i="1"/>
  <c r="AD1510" i="1"/>
  <c r="AE1510" i="1"/>
  <c r="O1510" i="1"/>
  <c r="P1510" i="1"/>
  <c r="AD1502" i="1"/>
  <c r="AA1502" i="1"/>
  <c r="AB1502" i="1"/>
  <c r="AC1502" i="1"/>
  <c r="AE1502" i="1"/>
  <c r="P1502" i="1"/>
  <c r="O1502" i="1"/>
  <c r="AE1494" i="1"/>
  <c r="AA1494" i="1"/>
  <c r="AB1494" i="1"/>
  <c r="AC1494" i="1"/>
  <c r="AD1494" i="1"/>
  <c r="O1494" i="1"/>
  <c r="P1494" i="1"/>
  <c r="AE1486" i="1"/>
  <c r="AA1486" i="1"/>
  <c r="AD1486" i="1"/>
  <c r="P1486" i="1"/>
  <c r="AC1486" i="1" s="1"/>
  <c r="O1486" i="1"/>
  <c r="AB1486" i="1" s="1"/>
  <c r="AA1478" i="1"/>
  <c r="B1478" i="1" s="1"/>
  <c r="C1478" i="1" s="1"/>
  <c r="AB1478" i="1"/>
  <c r="AC1478" i="1"/>
  <c r="AD1478" i="1"/>
  <c r="AE1478" i="1"/>
  <c r="O1478" i="1"/>
  <c r="P1478" i="1"/>
  <c r="AB1470" i="1"/>
  <c r="AC1470" i="1"/>
  <c r="AD1470" i="1"/>
  <c r="AE1470" i="1"/>
  <c r="AA1470" i="1"/>
  <c r="B1470" i="1" s="1"/>
  <c r="C1470" i="1" s="1"/>
  <c r="P1470" i="1"/>
  <c r="O1470" i="1"/>
  <c r="AA1462" i="1"/>
  <c r="B1462" i="1" s="1"/>
  <c r="C1462" i="1" s="1"/>
  <c r="AB1462" i="1"/>
  <c r="AC1462" i="1"/>
  <c r="AD1462" i="1"/>
  <c r="AE1462" i="1"/>
  <c r="O1462" i="1"/>
  <c r="P1462" i="1"/>
  <c r="AC1454" i="1"/>
  <c r="AA1454" i="1"/>
  <c r="B1454" i="1" s="1"/>
  <c r="C1454" i="1" s="1"/>
  <c r="AB1454" i="1"/>
  <c r="AD1454" i="1"/>
  <c r="AE1454" i="1"/>
  <c r="P1454" i="1"/>
  <c r="O1454" i="1"/>
  <c r="AA1446" i="1"/>
  <c r="B1446" i="1" s="1"/>
  <c r="C1446" i="1" s="1"/>
  <c r="AB1446" i="1"/>
  <c r="AC1446" i="1"/>
  <c r="O1446" i="1"/>
  <c r="AD1446" i="1" s="1"/>
  <c r="P1446" i="1"/>
  <c r="AE1446" i="1" s="1"/>
  <c r="AB1438" i="1"/>
  <c r="AE1438" i="1"/>
  <c r="AA1438" i="1"/>
  <c r="B1438" i="1" s="1"/>
  <c r="C1438" i="1" s="1"/>
  <c r="AC1438" i="1"/>
  <c r="AD1438" i="1"/>
  <c r="P1438" i="1"/>
  <c r="O1438" i="1"/>
  <c r="AA1430" i="1"/>
  <c r="B1430" i="1" s="1"/>
  <c r="AB1430" i="1"/>
  <c r="AC1430" i="1"/>
  <c r="AD1430" i="1"/>
  <c r="AE1430" i="1"/>
  <c r="O1430" i="1"/>
  <c r="P1430" i="1"/>
  <c r="AA1422" i="1"/>
  <c r="B1422" i="1" s="1"/>
  <c r="C1422" i="1" s="1"/>
  <c r="AB1422" i="1"/>
  <c r="AC1422" i="1"/>
  <c r="AD1422" i="1"/>
  <c r="AE1422" i="1"/>
  <c r="P1422" i="1"/>
  <c r="O1422" i="1"/>
  <c r="AA1414" i="1"/>
  <c r="B1414" i="1" s="1"/>
  <c r="AB1414" i="1"/>
  <c r="AC1414" i="1"/>
  <c r="AE1414" i="1"/>
  <c r="AD1414" i="1"/>
  <c r="O1414" i="1"/>
  <c r="P1414" i="1"/>
  <c r="AA1406" i="1"/>
  <c r="B1406" i="1" s="1"/>
  <c r="AB1406" i="1"/>
  <c r="AC1406" i="1"/>
  <c r="AE1406" i="1"/>
  <c r="AD1406" i="1"/>
  <c r="P1406" i="1"/>
  <c r="O1406" i="1"/>
  <c r="AA1398" i="1"/>
  <c r="AB1398" i="1"/>
  <c r="AC1398" i="1"/>
  <c r="AD1398" i="1"/>
  <c r="AE1398" i="1"/>
  <c r="O1398" i="1"/>
  <c r="P1398" i="1"/>
  <c r="AA1390" i="1"/>
  <c r="AB1390" i="1"/>
  <c r="AC1390" i="1"/>
  <c r="AD1390" i="1"/>
  <c r="AE1390" i="1"/>
  <c r="P1390" i="1"/>
  <c r="O1390" i="1"/>
  <c r="AE1382" i="1"/>
  <c r="AA1382" i="1"/>
  <c r="AB1382" i="1"/>
  <c r="AC1382" i="1"/>
  <c r="AD1382" i="1"/>
  <c r="O1382" i="1"/>
  <c r="P1382" i="1"/>
  <c r="AA1374" i="1"/>
  <c r="B1374" i="1" s="1"/>
  <c r="C1374" i="1" s="1"/>
  <c r="AB1374" i="1"/>
  <c r="AC1374" i="1"/>
  <c r="AD1374" i="1"/>
  <c r="AE1374" i="1"/>
  <c r="P1374" i="1"/>
  <c r="O1374" i="1"/>
  <c r="AE1366" i="1"/>
  <c r="AA1366" i="1"/>
  <c r="B1366" i="1" s="1"/>
  <c r="C1366" i="1" s="1"/>
  <c r="AD1366" i="1"/>
  <c r="AB1366" i="1"/>
  <c r="AC1366" i="1"/>
  <c r="O1366" i="1"/>
  <c r="P1366" i="1"/>
  <c r="AC1358" i="1"/>
  <c r="AD1358" i="1"/>
  <c r="AA1358" i="1"/>
  <c r="B1358" i="1" s="1"/>
  <c r="C1358" i="1" s="1"/>
  <c r="AB1358" i="1"/>
  <c r="AE1358" i="1"/>
  <c r="P1358" i="1"/>
  <c r="O1358" i="1"/>
  <c r="AC1350" i="1"/>
  <c r="AA1350" i="1"/>
  <c r="AB1350" i="1"/>
  <c r="AD1350" i="1"/>
  <c r="AE1350" i="1"/>
  <c r="O1350" i="1"/>
  <c r="P1350" i="1"/>
  <c r="AC1342" i="1"/>
  <c r="AD1342" i="1"/>
  <c r="AE1342" i="1"/>
  <c r="AA1342" i="1"/>
  <c r="AB1342" i="1"/>
  <c r="P1342" i="1"/>
  <c r="O1342" i="1"/>
  <c r="AE1334" i="1"/>
  <c r="AA1334" i="1"/>
  <c r="B1334" i="1" s="1"/>
  <c r="C1334" i="1" s="1"/>
  <c r="AB1334" i="1"/>
  <c r="AC1334" i="1"/>
  <c r="AD1334" i="1"/>
  <c r="O1334" i="1"/>
  <c r="P1334" i="1"/>
  <c r="AD1326" i="1"/>
  <c r="AE1326" i="1"/>
  <c r="AA1326" i="1"/>
  <c r="B1326" i="1" s="1"/>
  <c r="AB1326" i="1"/>
  <c r="AC1326" i="1"/>
  <c r="P1326" i="1"/>
  <c r="O1326" i="1"/>
  <c r="AA1318" i="1"/>
  <c r="AD1318" i="1"/>
  <c r="AE1318" i="1"/>
  <c r="AB1318" i="1"/>
  <c r="AC1318" i="1"/>
  <c r="O1318" i="1"/>
  <c r="P1318" i="1"/>
  <c r="AA1310" i="1"/>
  <c r="AB1310" i="1"/>
  <c r="AD1310" i="1"/>
  <c r="AE1310" i="1"/>
  <c r="AC1310" i="1"/>
  <c r="P1310" i="1"/>
  <c r="O1310" i="1"/>
  <c r="AC1302" i="1"/>
  <c r="AE1302" i="1"/>
  <c r="AA1302" i="1"/>
  <c r="B1302" i="1" s="1"/>
  <c r="C1302" i="1" s="1"/>
  <c r="AB1302" i="1"/>
  <c r="AD1302" i="1"/>
  <c r="O1302" i="1"/>
  <c r="P1302" i="1"/>
  <c r="AB1294" i="1"/>
  <c r="AC1294" i="1"/>
  <c r="AE1294" i="1"/>
  <c r="AA1294" i="1"/>
  <c r="B1294" i="1" s="1"/>
  <c r="C1294" i="1" s="1"/>
  <c r="AD1294" i="1"/>
  <c r="P1294" i="1"/>
  <c r="O1294" i="1"/>
  <c r="AB1286" i="1"/>
  <c r="AC1286" i="1"/>
  <c r="AD1286" i="1"/>
  <c r="AE1286" i="1"/>
  <c r="AA1286" i="1"/>
  <c r="O1286" i="1"/>
  <c r="P1286" i="1"/>
  <c r="AD1278" i="1"/>
  <c r="AE1278" i="1"/>
  <c r="AA1278" i="1"/>
  <c r="AB1278" i="1"/>
  <c r="AC1278" i="1"/>
  <c r="P1278" i="1"/>
  <c r="O1278" i="1"/>
  <c r="AA1270" i="1"/>
  <c r="B1270" i="1" s="1"/>
  <c r="C1270" i="1" s="1"/>
  <c r="AB1270" i="1"/>
  <c r="AC1270" i="1"/>
  <c r="AD1270" i="1"/>
  <c r="AE1270" i="1"/>
  <c r="O1270" i="1"/>
  <c r="P1270" i="1"/>
  <c r="AA1262" i="1"/>
  <c r="B1262" i="1" s="1"/>
  <c r="AB1262" i="1"/>
  <c r="AC1262" i="1"/>
  <c r="AD1262" i="1"/>
  <c r="AE1262" i="1"/>
  <c r="P1262" i="1"/>
  <c r="O1262" i="1"/>
  <c r="AA1254" i="1"/>
  <c r="AB1254" i="1"/>
  <c r="AC1254" i="1"/>
  <c r="AD1254" i="1"/>
  <c r="AE1254" i="1"/>
  <c r="O1254" i="1"/>
  <c r="P1254" i="1"/>
  <c r="AA1246" i="1"/>
  <c r="AB1246" i="1"/>
  <c r="AC1246" i="1"/>
  <c r="AD1246" i="1"/>
  <c r="AE1246" i="1"/>
  <c r="P1246" i="1"/>
  <c r="O1246" i="1"/>
  <c r="AA1238" i="1"/>
  <c r="AB1238" i="1"/>
  <c r="AC1238" i="1"/>
  <c r="AD1238" i="1"/>
  <c r="AE1238" i="1"/>
  <c r="O1238" i="1"/>
  <c r="P1238" i="1"/>
  <c r="AA1230" i="1"/>
  <c r="B1230" i="1" s="1"/>
  <c r="C1230" i="1" s="1"/>
  <c r="AB1230" i="1"/>
  <c r="AC1230" i="1"/>
  <c r="AD1230" i="1"/>
  <c r="AE1230" i="1"/>
  <c r="P1230" i="1"/>
  <c r="O1230" i="1"/>
  <c r="AA1222" i="1"/>
  <c r="AE1222" i="1"/>
  <c r="AB1222" i="1"/>
  <c r="O1222" i="1"/>
  <c r="AC1222" i="1" s="1"/>
  <c r="P1222" i="1"/>
  <c r="AD1222" i="1" s="1"/>
  <c r="AA1214" i="1"/>
  <c r="AB1214" i="1"/>
  <c r="AC1214" i="1"/>
  <c r="AD1214" i="1"/>
  <c r="AE1214" i="1"/>
  <c r="P1214" i="1"/>
  <c r="O1214" i="1"/>
  <c r="AA1206" i="1"/>
  <c r="AB1206" i="1"/>
  <c r="AE1206" i="1"/>
  <c r="O1206" i="1"/>
  <c r="AC1206" i="1" s="1"/>
  <c r="P1206" i="1"/>
  <c r="AD1206" i="1" s="1"/>
  <c r="AE1198" i="1"/>
  <c r="AA1198" i="1"/>
  <c r="B1198" i="1" s="1"/>
  <c r="C1198" i="1" s="1"/>
  <c r="AB1198" i="1"/>
  <c r="AC1198" i="1"/>
  <c r="AD1198" i="1"/>
  <c r="P1198" i="1"/>
  <c r="O1198" i="1"/>
  <c r="AA1190" i="1"/>
  <c r="AD1190" i="1"/>
  <c r="AE1190" i="1"/>
  <c r="AB1190" i="1"/>
  <c r="AC1190" i="1"/>
  <c r="O1190" i="1"/>
  <c r="P1190" i="1"/>
  <c r="AB1182" i="1"/>
  <c r="AE1182" i="1"/>
  <c r="AA1182" i="1"/>
  <c r="AC1182" i="1"/>
  <c r="AD1182" i="1"/>
  <c r="P1182" i="1"/>
  <c r="O1182" i="1"/>
  <c r="AC1174" i="1"/>
  <c r="AE1174" i="1"/>
  <c r="AA1174" i="1"/>
  <c r="AB1174" i="1"/>
  <c r="AD1174" i="1"/>
  <c r="O1174" i="1"/>
  <c r="P1174" i="1"/>
  <c r="AA1166" i="1"/>
  <c r="AB1166" i="1"/>
  <c r="AE1166" i="1"/>
  <c r="AD1166" i="1"/>
  <c r="AC1166" i="1"/>
  <c r="P1166" i="1"/>
  <c r="O1166" i="1"/>
  <c r="AD1158" i="1"/>
  <c r="AE1158" i="1"/>
  <c r="AA1158" i="1"/>
  <c r="AB1158" i="1"/>
  <c r="AC1158" i="1"/>
  <c r="O1158" i="1"/>
  <c r="P1158" i="1"/>
  <c r="AA1150" i="1"/>
  <c r="AB1150" i="1"/>
  <c r="AC1150" i="1"/>
  <c r="AD1150" i="1"/>
  <c r="AE1150" i="1"/>
  <c r="P1150" i="1"/>
  <c r="O1150" i="1"/>
  <c r="AA1142" i="1"/>
  <c r="B1142" i="1" s="1"/>
  <c r="AB1142" i="1"/>
  <c r="AE1142" i="1"/>
  <c r="O1142" i="1"/>
  <c r="AC1142" i="1" s="1"/>
  <c r="P1142" i="1"/>
  <c r="AD1142" i="1" s="1"/>
  <c r="AA1134" i="1"/>
  <c r="B1134" i="1" s="1"/>
  <c r="AB1134" i="1"/>
  <c r="AC1134" i="1"/>
  <c r="AD1134" i="1"/>
  <c r="AE1134" i="1"/>
  <c r="O1134" i="1"/>
  <c r="P1134" i="1"/>
  <c r="AA1126" i="1"/>
  <c r="B1126" i="1" s="1"/>
  <c r="AB1126" i="1"/>
  <c r="AE1126" i="1"/>
  <c r="O1126" i="1"/>
  <c r="AC1126" i="1" s="1"/>
  <c r="P1126" i="1"/>
  <c r="AD1126" i="1" s="1"/>
  <c r="AA1118" i="1"/>
  <c r="B1118" i="1" s="1"/>
  <c r="C1118" i="1" s="1"/>
  <c r="AB1118" i="1"/>
  <c r="AC1118" i="1"/>
  <c r="AD1118" i="1"/>
  <c r="AE1118" i="1"/>
  <c r="O1118" i="1"/>
  <c r="P1118" i="1"/>
  <c r="AE1110" i="1"/>
  <c r="AA1110" i="1"/>
  <c r="B1110" i="1" s="1"/>
  <c r="AB1110" i="1"/>
  <c r="AC1110" i="1"/>
  <c r="AD1110" i="1"/>
  <c r="O1110" i="1"/>
  <c r="P1110" i="1"/>
  <c r="AA1102" i="1"/>
  <c r="B1102" i="1" s="1"/>
  <c r="AB1102" i="1"/>
  <c r="AC1102" i="1"/>
  <c r="AD1102" i="1"/>
  <c r="AE1102" i="1"/>
  <c r="O1102" i="1"/>
  <c r="P1102" i="1"/>
  <c r="AD1094" i="1"/>
  <c r="AA1094" i="1"/>
  <c r="B1094" i="1" s="1"/>
  <c r="AB1094" i="1"/>
  <c r="AC1094" i="1"/>
  <c r="AE1094" i="1"/>
  <c r="P1094" i="1"/>
  <c r="O1094" i="1"/>
  <c r="AE1086" i="1"/>
  <c r="AB1086" i="1"/>
  <c r="AC1086" i="1"/>
  <c r="AA1086" i="1"/>
  <c r="B1086" i="1" s="1"/>
  <c r="AD1086" i="1"/>
  <c r="O1086" i="1"/>
  <c r="P1086" i="1"/>
  <c r="AB1078" i="1"/>
  <c r="AD1078" i="1"/>
  <c r="AE1078" i="1"/>
  <c r="AA1078" i="1"/>
  <c r="B1078" i="1" s="1"/>
  <c r="C1078" i="1" s="1"/>
  <c r="AC1078" i="1"/>
  <c r="O1078" i="1"/>
  <c r="P1078" i="1"/>
  <c r="AC1070" i="1"/>
  <c r="AE1070" i="1"/>
  <c r="AA1070" i="1"/>
  <c r="B1070" i="1" s="1"/>
  <c r="AB1070" i="1"/>
  <c r="AD1070" i="1"/>
  <c r="O1070" i="1"/>
  <c r="P1070" i="1"/>
  <c r="AB1062" i="1"/>
  <c r="AD1062" i="1"/>
  <c r="AC1062" i="1"/>
  <c r="AE1062" i="1"/>
  <c r="AA1062" i="1"/>
  <c r="B1062" i="1" s="1"/>
  <c r="O1062" i="1"/>
  <c r="P1062" i="1"/>
  <c r="AA1054" i="1"/>
  <c r="B1054" i="1" s="1"/>
  <c r="AB1054" i="1"/>
  <c r="AC1054" i="1"/>
  <c r="AD1054" i="1"/>
  <c r="AE1054" i="1"/>
  <c r="O1054" i="1"/>
  <c r="P1054" i="1"/>
  <c r="AE1046" i="1"/>
  <c r="AA1046" i="1"/>
  <c r="B1046" i="1" s="1"/>
  <c r="AB1046" i="1"/>
  <c r="AC1046" i="1"/>
  <c r="AD1046" i="1"/>
  <c r="O1046" i="1"/>
  <c r="P1046" i="1"/>
  <c r="AC1038" i="1"/>
  <c r="AD1038" i="1"/>
  <c r="AE1038" i="1"/>
  <c r="AA1038" i="1"/>
  <c r="AB1038" i="1"/>
  <c r="O1038" i="1"/>
  <c r="P1038" i="1"/>
  <c r="AE1030" i="1"/>
  <c r="AA1030" i="1"/>
  <c r="B1030" i="1" s="1"/>
  <c r="C1030" i="1" s="1"/>
  <c r="AB1030" i="1"/>
  <c r="AC1030" i="1"/>
  <c r="AD1030" i="1"/>
  <c r="O1030" i="1"/>
  <c r="P1030" i="1"/>
  <c r="AA1022" i="1"/>
  <c r="AB1022" i="1"/>
  <c r="AD1022" i="1"/>
  <c r="AE1022" i="1"/>
  <c r="AC1022" i="1"/>
  <c r="P1022" i="1"/>
  <c r="O1022" i="1"/>
  <c r="AA1014" i="1"/>
  <c r="AE1014" i="1"/>
  <c r="AD1014" i="1"/>
  <c r="O1014" i="1"/>
  <c r="AB1014" i="1" s="1"/>
  <c r="P1014" i="1"/>
  <c r="AC1014" i="1" s="1"/>
  <c r="AA1006" i="1"/>
  <c r="B1006" i="1" s="1"/>
  <c r="C1006" i="1" s="1"/>
  <c r="AB1006" i="1"/>
  <c r="AC1006" i="1"/>
  <c r="AD1006" i="1"/>
  <c r="AE1006" i="1"/>
  <c r="O1006" i="1"/>
  <c r="P1006" i="1"/>
  <c r="AA998" i="1"/>
  <c r="AD998" i="1"/>
  <c r="AE998" i="1"/>
  <c r="O998" i="1"/>
  <c r="AB998" i="1" s="1"/>
  <c r="P998" i="1"/>
  <c r="AC998" i="1" s="1"/>
  <c r="AC990" i="1"/>
  <c r="AD990" i="1"/>
  <c r="AE990" i="1"/>
  <c r="AA990" i="1"/>
  <c r="AB990" i="1"/>
  <c r="O990" i="1"/>
  <c r="P990" i="1"/>
  <c r="AD982" i="1"/>
  <c r="AE982" i="1"/>
  <c r="AA982" i="1"/>
  <c r="B982" i="1" s="1"/>
  <c r="C982" i="1" s="1"/>
  <c r="AB982" i="1"/>
  <c r="AC982" i="1"/>
  <c r="O982" i="1"/>
  <c r="P982" i="1"/>
  <c r="AA974" i="1"/>
  <c r="B974" i="1" s="1"/>
  <c r="AB974" i="1"/>
  <c r="AC974" i="1"/>
  <c r="AD974" i="1"/>
  <c r="AE974" i="1"/>
  <c r="O974" i="1"/>
  <c r="P974" i="1"/>
  <c r="AA966" i="1"/>
  <c r="AB966" i="1"/>
  <c r="AC966" i="1"/>
  <c r="AD966" i="1"/>
  <c r="AE966" i="1"/>
  <c r="O966" i="1"/>
  <c r="P966" i="1"/>
  <c r="AE958" i="1"/>
  <c r="AA958" i="1"/>
  <c r="B958" i="1" s="1"/>
  <c r="C958" i="1" s="1"/>
  <c r="AB958" i="1"/>
  <c r="AC958" i="1"/>
  <c r="AD958" i="1"/>
  <c r="O958" i="1"/>
  <c r="P958" i="1"/>
  <c r="AB950" i="1"/>
  <c r="AA950" i="1"/>
  <c r="B950" i="1" s="1"/>
  <c r="AC950" i="1"/>
  <c r="AD950" i="1"/>
  <c r="AE950" i="1"/>
  <c r="O950" i="1"/>
  <c r="P950" i="1"/>
  <c r="AD942" i="1"/>
  <c r="AC942" i="1"/>
  <c r="AE942" i="1"/>
  <c r="AA942" i="1"/>
  <c r="AB942" i="1"/>
  <c r="O942" i="1"/>
  <c r="P942" i="1"/>
  <c r="AE934" i="1"/>
  <c r="AA934" i="1"/>
  <c r="B934" i="1" s="1"/>
  <c r="AB934" i="1"/>
  <c r="O934" i="1"/>
  <c r="AC934" i="1" s="1"/>
  <c r="P934" i="1"/>
  <c r="AD934" i="1" s="1"/>
  <c r="AA926" i="1"/>
  <c r="B926" i="1" s="1"/>
  <c r="C926" i="1" s="1"/>
  <c r="AB926" i="1"/>
  <c r="AC926" i="1"/>
  <c r="AD926" i="1"/>
  <c r="AE926" i="1"/>
  <c r="O926" i="1"/>
  <c r="P926" i="1"/>
  <c r="AA918" i="1"/>
  <c r="B918" i="1" s="1"/>
  <c r="AB918" i="1"/>
  <c r="AC918" i="1"/>
  <c r="AD918" i="1"/>
  <c r="AE918" i="1"/>
  <c r="O918" i="1"/>
  <c r="P918" i="1"/>
  <c r="AE910" i="1"/>
  <c r="AA910" i="1"/>
  <c r="AB910" i="1"/>
  <c r="AC910" i="1"/>
  <c r="AD910" i="1"/>
  <c r="P910" i="1"/>
  <c r="O910" i="1"/>
  <c r="AA902" i="1"/>
  <c r="AB902" i="1"/>
  <c r="AC902" i="1"/>
  <c r="AD902" i="1"/>
  <c r="AE902" i="1"/>
  <c r="O902" i="1"/>
  <c r="P902" i="1"/>
  <c r="AE894" i="1"/>
  <c r="AA894" i="1"/>
  <c r="AB894" i="1"/>
  <c r="O894" i="1"/>
  <c r="AC894" i="1" s="1"/>
  <c r="P894" i="1"/>
  <c r="AD894" i="1" s="1"/>
  <c r="AE886" i="1"/>
  <c r="AA886" i="1"/>
  <c r="B886" i="1" s="1"/>
  <c r="AB886" i="1"/>
  <c r="AC886" i="1"/>
  <c r="AD886" i="1"/>
  <c r="O886" i="1"/>
  <c r="P886" i="1"/>
  <c r="AA878" i="1"/>
  <c r="AB878" i="1"/>
  <c r="AC878" i="1"/>
  <c r="AD878" i="1"/>
  <c r="AE878" i="1"/>
  <c r="O878" i="1"/>
  <c r="P878" i="1"/>
  <c r="AB870" i="1"/>
  <c r="AC870" i="1"/>
  <c r="AD870" i="1"/>
  <c r="AE870" i="1"/>
  <c r="AA870" i="1"/>
  <c r="O870" i="1"/>
  <c r="P870" i="1"/>
  <c r="AA862" i="1"/>
  <c r="B862" i="1" s="1"/>
  <c r="AB862" i="1"/>
  <c r="AD862" i="1"/>
  <c r="AE862" i="1"/>
  <c r="AC862" i="1"/>
  <c r="O862" i="1"/>
  <c r="P862" i="1"/>
  <c r="AA854" i="1"/>
  <c r="B854" i="1" s="1"/>
  <c r="AB854" i="1"/>
  <c r="AC854" i="1"/>
  <c r="AD854" i="1"/>
  <c r="AE854" i="1"/>
  <c r="O854" i="1"/>
  <c r="P854" i="1"/>
  <c r="AC846" i="1"/>
  <c r="AA846" i="1"/>
  <c r="B846" i="1" s="1"/>
  <c r="C846" i="1" s="1"/>
  <c r="AB846" i="1"/>
  <c r="O846" i="1"/>
  <c r="AD846" i="1" s="1"/>
  <c r="P846" i="1"/>
  <c r="AE846" i="1" s="1"/>
  <c r="AA838" i="1"/>
  <c r="AB838" i="1"/>
  <c r="AC838" i="1"/>
  <c r="AD838" i="1"/>
  <c r="AE838" i="1"/>
  <c r="O838" i="1"/>
  <c r="P838" i="1"/>
  <c r="AA830" i="1"/>
  <c r="B830" i="1" s="1"/>
  <c r="C830" i="1" s="1"/>
  <c r="AB830" i="1"/>
  <c r="AC830" i="1"/>
  <c r="AD830" i="1"/>
  <c r="AE830" i="1"/>
  <c r="O830" i="1"/>
  <c r="P830" i="1"/>
  <c r="AC822" i="1"/>
  <c r="AD822" i="1"/>
  <c r="AE822" i="1"/>
  <c r="AA822" i="1"/>
  <c r="AB822" i="1"/>
  <c r="O822" i="1"/>
  <c r="P822" i="1"/>
  <c r="AE814" i="1"/>
  <c r="AA814" i="1"/>
  <c r="B814" i="1" s="1"/>
  <c r="C814" i="1" s="1"/>
  <c r="AB814" i="1"/>
  <c r="AC814" i="1"/>
  <c r="AD814" i="1"/>
  <c r="P814" i="1"/>
  <c r="O814" i="1"/>
  <c r="AA806" i="1"/>
  <c r="AB806" i="1"/>
  <c r="AC806" i="1"/>
  <c r="AD806" i="1"/>
  <c r="AE806" i="1"/>
  <c r="O806" i="1"/>
  <c r="P806" i="1"/>
  <c r="AA798" i="1"/>
  <c r="B798" i="1" s="1"/>
  <c r="C798" i="1" s="1"/>
  <c r="AC798" i="1"/>
  <c r="AB798" i="1"/>
  <c r="AD798" i="1"/>
  <c r="AE798" i="1"/>
  <c r="P798" i="1"/>
  <c r="O798" i="1"/>
  <c r="AA790" i="1"/>
  <c r="AB790" i="1"/>
  <c r="AC790" i="1"/>
  <c r="AD790" i="1"/>
  <c r="AE790" i="1"/>
  <c r="O790" i="1"/>
  <c r="P790" i="1"/>
  <c r="AC782" i="1"/>
  <c r="AA782" i="1"/>
  <c r="B782" i="1" s="1"/>
  <c r="C782" i="1" s="1"/>
  <c r="AB782" i="1"/>
  <c r="P782" i="1"/>
  <c r="AE782" i="1" s="1"/>
  <c r="O782" i="1"/>
  <c r="AD782" i="1" s="1"/>
  <c r="AA774" i="1"/>
  <c r="B774" i="1" s="1"/>
  <c r="C774" i="1" s="1"/>
  <c r="AB774" i="1"/>
  <c r="AD774" i="1"/>
  <c r="AC774" i="1"/>
  <c r="AE774" i="1"/>
  <c r="O774" i="1"/>
  <c r="P774" i="1"/>
  <c r="AA766" i="1"/>
  <c r="AC766" i="1"/>
  <c r="AD766" i="1"/>
  <c r="AE766" i="1"/>
  <c r="AB766" i="1"/>
  <c r="P766" i="1"/>
  <c r="O766" i="1"/>
  <c r="AB758" i="1"/>
  <c r="AA758" i="1"/>
  <c r="AE758" i="1"/>
  <c r="O758" i="1"/>
  <c r="AC758" i="1" s="1"/>
  <c r="P758" i="1"/>
  <c r="AD758" i="1" s="1"/>
  <c r="AB750" i="1"/>
  <c r="AC750" i="1"/>
  <c r="AD750" i="1"/>
  <c r="AE750" i="1"/>
  <c r="AA750" i="1"/>
  <c r="B750" i="1" s="1"/>
  <c r="P750" i="1"/>
  <c r="O750" i="1"/>
  <c r="AA742" i="1"/>
  <c r="AB742" i="1"/>
  <c r="AE742" i="1"/>
  <c r="O742" i="1"/>
  <c r="AC742" i="1" s="1"/>
  <c r="P742" i="1"/>
  <c r="AD742" i="1" s="1"/>
  <c r="AA734" i="1"/>
  <c r="B734" i="1" s="1"/>
  <c r="AB734" i="1"/>
  <c r="AC734" i="1"/>
  <c r="AE734" i="1"/>
  <c r="AD734" i="1"/>
  <c r="P734" i="1"/>
  <c r="O734" i="1"/>
  <c r="AA726" i="1"/>
  <c r="B726" i="1" s="1"/>
  <c r="C726" i="1" s="1"/>
  <c r="AB726" i="1"/>
  <c r="AC726" i="1"/>
  <c r="AD726" i="1"/>
  <c r="AE726" i="1"/>
  <c r="O726" i="1"/>
  <c r="P726" i="1"/>
  <c r="AD718" i="1"/>
  <c r="AA718" i="1"/>
  <c r="B718" i="1" s="1"/>
  <c r="C718" i="1" s="1"/>
  <c r="AB718" i="1"/>
  <c r="AC718" i="1"/>
  <c r="AE718" i="1"/>
  <c r="P718" i="1"/>
  <c r="O718" i="1"/>
  <c r="AE710" i="1"/>
  <c r="AA710" i="1"/>
  <c r="B710" i="1" s="1"/>
  <c r="C710" i="1" s="1"/>
  <c r="AB710" i="1"/>
  <c r="AC710" i="1"/>
  <c r="AD710" i="1"/>
  <c r="O710" i="1"/>
  <c r="P710" i="1"/>
  <c r="AD702" i="1"/>
  <c r="AE702" i="1"/>
  <c r="AA702" i="1"/>
  <c r="P702" i="1"/>
  <c r="AC702" i="1" s="1"/>
  <c r="O702" i="1"/>
  <c r="AB702" i="1" s="1"/>
  <c r="AE694" i="1"/>
  <c r="AA694" i="1"/>
  <c r="AB694" i="1"/>
  <c r="AC694" i="1"/>
  <c r="AD694" i="1"/>
  <c r="O694" i="1"/>
  <c r="P694" i="1"/>
  <c r="AA686" i="1"/>
  <c r="AB686" i="1"/>
  <c r="AC686" i="1"/>
  <c r="AD686" i="1"/>
  <c r="AE686" i="1"/>
  <c r="P686" i="1"/>
  <c r="O686" i="1"/>
  <c r="AA678" i="1"/>
  <c r="AB678" i="1"/>
  <c r="AE678" i="1"/>
  <c r="O678" i="1"/>
  <c r="AC678" i="1" s="1"/>
  <c r="P678" i="1"/>
  <c r="AD678" i="1" s="1"/>
  <c r="AA670" i="1"/>
  <c r="AB670" i="1"/>
  <c r="AC670" i="1"/>
  <c r="AD670" i="1"/>
  <c r="AE670" i="1"/>
  <c r="P670" i="1"/>
  <c r="O670" i="1"/>
  <c r="AB662" i="1"/>
  <c r="AC662" i="1"/>
  <c r="AD662" i="1"/>
  <c r="AE662" i="1"/>
  <c r="AA662" i="1"/>
  <c r="O662" i="1"/>
  <c r="P662" i="1"/>
  <c r="AA654" i="1"/>
  <c r="B654" i="1" s="1"/>
  <c r="C654" i="1" s="1"/>
  <c r="AB654" i="1"/>
  <c r="AC654" i="1"/>
  <c r="P654" i="1"/>
  <c r="AE654" i="1" s="1"/>
  <c r="O654" i="1"/>
  <c r="AD654" i="1" s="1"/>
  <c r="AD646" i="1"/>
  <c r="AE646" i="1"/>
  <c r="AA646" i="1"/>
  <c r="AB646" i="1"/>
  <c r="AC646" i="1"/>
  <c r="O646" i="1"/>
  <c r="P646" i="1"/>
  <c r="AE638" i="1"/>
  <c r="AA638" i="1"/>
  <c r="B638" i="1" s="1"/>
  <c r="C638" i="1" s="1"/>
  <c r="AB638" i="1"/>
  <c r="AC638" i="1"/>
  <c r="AD638" i="1"/>
  <c r="P638" i="1"/>
  <c r="O638" i="1"/>
  <c r="AC630" i="1"/>
  <c r="AD630" i="1"/>
  <c r="AE630" i="1"/>
  <c r="AA630" i="1"/>
  <c r="AB630" i="1"/>
  <c r="O630" i="1"/>
  <c r="P630" i="1"/>
  <c r="AE622" i="1"/>
  <c r="AA622" i="1"/>
  <c r="B622" i="1" s="1"/>
  <c r="C622" i="1" s="1"/>
  <c r="AB622" i="1"/>
  <c r="AC622" i="1"/>
  <c r="AD622" i="1"/>
  <c r="P622" i="1"/>
  <c r="O622" i="1"/>
  <c r="AA614" i="1"/>
  <c r="AB614" i="1"/>
  <c r="AC614" i="1"/>
  <c r="AD614" i="1"/>
  <c r="AE614" i="1"/>
  <c r="O614" i="1"/>
  <c r="P614" i="1"/>
  <c r="AB606" i="1"/>
  <c r="AC606" i="1"/>
  <c r="AD606" i="1"/>
  <c r="AE606" i="1"/>
  <c r="AA606" i="1"/>
  <c r="B606" i="1" s="1"/>
  <c r="C606" i="1" s="1"/>
  <c r="P606" i="1"/>
  <c r="O606" i="1"/>
  <c r="AC598" i="1"/>
  <c r="AD598" i="1"/>
  <c r="AE598" i="1"/>
  <c r="O598" i="1"/>
  <c r="AA598" i="1" s="1"/>
  <c r="P598" i="1"/>
  <c r="AB598" i="1" s="1"/>
  <c r="AA590" i="1"/>
  <c r="AC590" i="1"/>
  <c r="AD590" i="1"/>
  <c r="AE590" i="1"/>
  <c r="AB590" i="1"/>
  <c r="P590" i="1"/>
  <c r="O590" i="1"/>
  <c r="AA582" i="1"/>
  <c r="AB582" i="1"/>
  <c r="AC582" i="1"/>
  <c r="AD582" i="1"/>
  <c r="AE582" i="1"/>
  <c r="O582" i="1"/>
  <c r="P582" i="1"/>
  <c r="AD574" i="1"/>
  <c r="AE574" i="1"/>
  <c r="AA574" i="1"/>
  <c r="AB574" i="1"/>
  <c r="AC574" i="1"/>
  <c r="P574" i="1"/>
  <c r="O574" i="1"/>
  <c r="AA566" i="1"/>
  <c r="B566" i="1" s="1"/>
  <c r="C566" i="1" s="1"/>
  <c r="AB566" i="1"/>
  <c r="AC566" i="1"/>
  <c r="AD566" i="1"/>
  <c r="AE566" i="1"/>
  <c r="O566" i="1"/>
  <c r="P566" i="1"/>
  <c r="AA558" i="1"/>
  <c r="AB558" i="1"/>
  <c r="AC558" i="1"/>
  <c r="AD558" i="1"/>
  <c r="AE558" i="1"/>
  <c r="P558" i="1"/>
  <c r="O558" i="1"/>
  <c r="AB550" i="1"/>
  <c r="AC550" i="1"/>
  <c r="AD550" i="1"/>
  <c r="AE550" i="1"/>
  <c r="AA550" i="1"/>
  <c r="O550" i="1"/>
  <c r="P550" i="1"/>
  <c r="AA542" i="1"/>
  <c r="B542" i="1" s="1"/>
  <c r="C542" i="1" s="1"/>
  <c r="AD542" i="1"/>
  <c r="AE542" i="1"/>
  <c r="O542" i="1"/>
  <c r="AB542" i="1" s="1"/>
  <c r="P542" i="1"/>
  <c r="AC542" i="1" s="1"/>
  <c r="AD534" i="1"/>
  <c r="AE534" i="1"/>
  <c r="AA534" i="1"/>
  <c r="B534" i="1" s="1"/>
  <c r="AB534" i="1"/>
  <c r="AC534" i="1"/>
  <c r="O534" i="1"/>
  <c r="P534" i="1"/>
  <c r="AB526" i="1"/>
  <c r="AA526" i="1"/>
  <c r="B526" i="1" s="1"/>
  <c r="C526" i="1" s="1"/>
  <c r="AC526" i="1"/>
  <c r="AD526" i="1"/>
  <c r="AE526" i="1"/>
  <c r="O526" i="1"/>
  <c r="P526" i="1"/>
  <c r="AA518" i="1"/>
  <c r="B518" i="1" s="1"/>
  <c r="C518" i="1" s="1"/>
  <c r="AC518" i="1"/>
  <c r="AB518" i="1"/>
  <c r="AD518" i="1"/>
  <c r="AE518" i="1"/>
  <c r="O518" i="1"/>
  <c r="P518" i="1"/>
  <c r="AB510" i="1"/>
  <c r="AD510" i="1"/>
  <c r="AA510" i="1"/>
  <c r="B510" i="1" s="1"/>
  <c r="AC510" i="1"/>
  <c r="AE510" i="1"/>
  <c r="O510" i="1"/>
  <c r="P510" i="1"/>
  <c r="AE502" i="1"/>
  <c r="AA502" i="1"/>
  <c r="AB502" i="1"/>
  <c r="AC502" i="1"/>
  <c r="AD502" i="1"/>
  <c r="O502" i="1"/>
  <c r="P502" i="1"/>
  <c r="AA494" i="1"/>
  <c r="B494" i="1" s="1"/>
  <c r="C494" i="1" s="1"/>
  <c r="AB494" i="1"/>
  <c r="AC494" i="1"/>
  <c r="AE494" i="1"/>
  <c r="AD494" i="1"/>
  <c r="O494" i="1"/>
  <c r="P494" i="1"/>
  <c r="AC486" i="1"/>
  <c r="AB486" i="1"/>
  <c r="AA486" i="1"/>
  <c r="B486" i="1" s="1"/>
  <c r="C486" i="1" s="1"/>
  <c r="O486" i="1"/>
  <c r="AD486" i="1" s="1"/>
  <c r="P486" i="1"/>
  <c r="AE486" i="1" s="1"/>
  <c r="AC478" i="1"/>
  <c r="AB478" i="1"/>
  <c r="AE478" i="1"/>
  <c r="AA478" i="1"/>
  <c r="B478" i="1" s="1"/>
  <c r="C478" i="1" s="1"/>
  <c r="AD478" i="1"/>
  <c r="O478" i="1"/>
  <c r="P478" i="1"/>
  <c r="AB470" i="1"/>
  <c r="AC470" i="1"/>
  <c r="AD470" i="1"/>
  <c r="AA470" i="1"/>
  <c r="AE470" i="1"/>
  <c r="O470" i="1"/>
  <c r="P470" i="1"/>
  <c r="AB462" i="1"/>
  <c r="AC462" i="1"/>
  <c r="AD462" i="1"/>
  <c r="AA462" i="1"/>
  <c r="AE462" i="1"/>
  <c r="O462" i="1"/>
  <c r="P462" i="1"/>
  <c r="AA454" i="1"/>
  <c r="AB454" i="1"/>
  <c r="AC454" i="1"/>
  <c r="AD454" i="1"/>
  <c r="AE454" i="1"/>
  <c r="O454" i="1"/>
  <c r="P454" i="1"/>
  <c r="AA446" i="1"/>
  <c r="AB446" i="1"/>
  <c r="AC446" i="1"/>
  <c r="AD446" i="1"/>
  <c r="AE446" i="1"/>
  <c r="O446" i="1"/>
  <c r="P446" i="1"/>
  <c r="AA438" i="1"/>
  <c r="AB438" i="1"/>
  <c r="AC438" i="1"/>
  <c r="AD438" i="1"/>
  <c r="AE438" i="1"/>
  <c r="P438" i="1"/>
  <c r="O438" i="1"/>
  <c r="AB430" i="1"/>
  <c r="AA430" i="1"/>
  <c r="AC430" i="1"/>
  <c r="AD430" i="1"/>
  <c r="AE430" i="1"/>
  <c r="O430" i="1"/>
  <c r="P430" i="1"/>
  <c r="AA422" i="1"/>
  <c r="B422" i="1" s="1"/>
  <c r="C422" i="1" s="1"/>
  <c r="AC422" i="1"/>
  <c r="AB422" i="1"/>
  <c r="AD422" i="1"/>
  <c r="AE422" i="1"/>
  <c r="P422" i="1"/>
  <c r="O422" i="1"/>
  <c r="AA414" i="1"/>
  <c r="AB414" i="1"/>
  <c r="AC414" i="1"/>
  <c r="AD414" i="1"/>
  <c r="AE414" i="1"/>
  <c r="O414" i="1"/>
  <c r="P414" i="1"/>
  <c r="AA406" i="1"/>
  <c r="B406" i="1" s="1"/>
  <c r="C406" i="1" s="1"/>
  <c r="AB406" i="1"/>
  <c r="AE406" i="1"/>
  <c r="P406" i="1"/>
  <c r="AD406" i="1" s="1"/>
  <c r="O406" i="1"/>
  <c r="AC406" i="1" s="1"/>
  <c r="AA398" i="1"/>
  <c r="B398" i="1" s="1"/>
  <c r="AC398" i="1"/>
  <c r="AB398" i="1"/>
  <c r="AD398" i="1"/>
  <c r="AE398" i="1"/>
  <c r="O398" i="1"/>
  <c r="P398" i="1"/>
  <c r="AA390" i="1"/>
  <c r="AB390" i="1"/>
  <c r="AC390" i="1"/>
  <c r="AE390" i="1"/>
  <c r="AD390" i="1"/>
  <c r="P390" i="1"/>
  <c r="O390" i="1"/>
  <c r="AC382" i="1"/>
  <c r="AD382" i="1"/>
  <c r="AE382" i="1"/>
  <c r="AB382" i="1"/>
  <c r="AA382" i="1"/>
  <c r="B382" i="1" s="1"/>
  <c r="C382" i="1" s="1"/>
  <c r="O382" i="1"/>
  <c r="P382" i="1"/>
  <c r="N1976" i="1"/>
  <c r="N1968" i="1"/>
  <c r="N1960" i="1"/>
  <c r="N1952" i="1"/>
  <c r="N1944" i="1"/>
  <c r="N1936" i="1"/>
  <c r="N1928" i="1"/>
  <c r="N1920" i="1"/>
  <c r="N1912" i="1"/>
  <c r="N1904" i="1"/>
  <c r="N1896" i="1"/>
  <c r="N1888" i="1"/>
  <c r="N1880" i="1"/>
  <c r="N1872" i="1"/>
  <c r="N1864" i="1"/>
  <c r="N1856" i="1"/>
  <c r="N1848" i="1"/>
  <c r="N1840" i="1"/>
  <c r="N1832" i="1"/>
  <c r="N1824" i="1"/>
  <c r="N1816" i="1"/>
  <c r="N1808" i="1"/>
  <c r="N1800" i="1"/>
  <c r="N1792" i="1"/>
  <c r="N1784" i="1"/>
  <c r="N1776" i="1"/>
  <c r="N1768" i="1"/>
  <c r="N1760" i="1"/>
  <c r="N1752" i="1"/>
  <c r="N1744" i="1"/>
  <c r="N1736" i="1"/>
  <c r="N1728" i="1"/>
  <c r="N1720" i="1"/>
  <c r="N1712" i="1"/>
  <c r="N1704" i="1"/>
  <c r="N1696" i="1"/>
  <c r="N1688" i="1"/>
  <c r="N1680" i="1"/>
  <c r="N1675" i="1"/>
  <c r="N1667" i="1"/>
  <c r="N1659" i="1"/>
  <c r="N1651" i="1"/>
  <c r="N1643" i="1"/>
  <c r="N1635" i="1"/>
  <c r="N1627" i="1"/>
  <c r="N1619" i="1"/>
  <c r="N1611" i="1"/>
  <c r="N1603" i="1"/>
  <c r="N1595" i="1"/>
  <c r="N1587" i="1"/>
  <c r="N1579" i="1"/>
  <c r="N1571" i="1"/>
  <c r="N1563" i="1"/>
  <c r="N1555" i="1"/>
  <c r="N1547" i="1"/>
  <c r="N1539" i="1"/>
  <c r="N1531" i="1"/>
  <c r="N1523" i="1"/>
  <c r="N1515" i="1"/>
  <c r="N1507" i="1"/>
  <c r="N1499" i="1"/>
  <c r="N1491" i="1"/>
  <c r="N1483" i="1"/>
  <c r="N1475" i="1"/>
  <c r="N1467" i="1"/>
  <c r="N1459" i="1"/>
  <c r="N1451" i="1"/>
  <c r="N1443" i="1"/>
  <c r="N1435" i="1"/>
  <c r="N1427" i="1"/>
  <c r="N1419" i="1"/>
  <c r="N1411" i="1"/>
  <c r="N1403" i="1"/>
  <c r="N1395" i="1"/>
  <c r="N1387" i="1"/>
  <c r="N1379" i="1"/>
  <c r="N1371" i="1"/>
  <c r="N1363" i="1"/>
  <c r="N1355" i="1"/>
  <c r="N1347" i="1"/>
  <c r="N1339" i="1"/>
  <c r="N1331" i="1"/>
  <c r="N1323" i="1"/>
  <c r="N1315" i="1"/>
  <c r="N1307" i="1"/>
  <c r="N1299" i="1"/>
  <c r="N1291" i="1"/>
  <c r="N1283" i="1"/>
  <c r="N1275" i="1"/>
  <c r="N1267" i="1"/>
  <c r="N1259" i="1"/>
  <c r="AD374" i="1"/>
  <c r="AE374" i="1"/>
  <c r="AA374" i="1"/>
  <c r="B374" i="1" s="1"/>
  <c r="C374" i="1" s="1"/>
  <c r="AB374" i="1"/>
  <c r="AC374" i="1"/>
  <c r="P374" i="1"/>
  <c r="O374" i="1"/>
  <c r="AC366" i="1"/>
  <c r="AD366" i="1"/>
  <c r="AE366" i="1"/>
  <c r="AA366" i="1"/>
  <c r="B366" i="1" s="1"/>
  <c r="C366" i="1" s="1"/>
  <c r="AB366" i="1"/>
  <c r="O366" i="1"/>
  <c r="P366" i="1"/>
  <c r="AD358" i="1"/>
  <c r="AA358" i="1"/>
  <c r="B358" i="1" s="1"/>
  <c r="C358" i="1" s="1"/>
  <c r="AB358" i="1"/>
  <c r="AC358" i="1"/>
  <c r="AE358" i="1"/>
  <c r="P358" i="1"/>
  <c r="O358" i="1"/>
  <c r="AA350" i="1"/>
  <c r="AB350" i="1"/>
  <c r="AC350" i="1"/>
  <c r="AD350" i="1"/>
  <c r="AE350" i="1"/>
  <c r="O350" i="1"/>
  <c r="P350" i="1"/>
  <c r="AC342" i="1"/>
  <c r="AD342" i="1"/>
  <c r="AE342" i="1"/>
  <c r="P342" i="1"/>
  <c r="AB342" i="1" s="1"/>
  <c r="O342" i="1"/>
  <c r="AA342" i="1" s="1"/>
  <c r="AA327" i="1"/>
  <c r="AC327" i="1"/>
  <c r="AB327" i="1"/>
  <c r="AD327" i="1"/>
  <c r="AE327" i="1"/>
  <c r="P327" i="1"/>
  <c r="O327" i="1"/>
  <c r="AA319" i="1"/>
  <c r="AB319" i="1"/>
  <c r="AE319" i="1"/>
  <c r="O319" i="1"/>
  <c r="AC319" i="1" s="1"/>
  <c r="P319" i="1"/>
  <c r="AD319" i="1" s="1"/>
  <c r="AA311" i="1"/>
  <c r="AB311" i="1"/>
  <c r="AC311" i="1"/>
  <c r="AD311" i="1"/>
  <c r="AE311" i="1"/>
  <c r="P311" i="1"/>
  <c r="O311" i="1"/>
  <c r="AA303" i="1"/>
  <c r="B303" i="1" s="1"/>
  <c r="C303" i="1" s="1"/>
  <c r="AB303" i="1"/>
  <c r="AC303" i="1"/>
  <c r="AD303" i="1"/>
  <c r="AE303" i="1"/>
  <c r="O303" i="1"/>
  <c r="P303" i="1"/>
  <c r="AA295" i="1"/>
  <c r="AB295" i="1"/>
  <c r="AC295" i="1"/>
  <c r="AD295" i="1"/>
  <c r="AE295" i="1"/>
  <c r="P295" i="1"/>
  <c r="O295" i="1"/>
  <c r="AA287" i="1"/>
  <c r="AE287" i="1"/>
  <c r="AB287" i="1"/>
  <c r="AC287" i="1"/>
  <c r="AD287" i="1"/>
  <c r="O287" i="1"/>
  <c r="P287" i="1"/>
  <c r="AB279" i="1"/>
  <c r="AA279" i="1"/>
  <c r="AC279" i="1"/>
  <c r="AD279" i="1"/>
  <c r="AE279" i="1"/>
  <c r="P279" i="1"/>
  <c r="O279" i="1"/>
  <c r="AA271" i="1"/>
  <c r="AB271" i="1"/>
  <c r="AC271" i="1"/>
  <c r="AD271" i="1"/>
  <c r="AE271" i="1"/>
  <c r="O271" i="1"/>
  <c r="P271" i="1"/>
  <c r="AA263" i="1"/>
  <c r="AB263" i="1"/>
  <c r="AC263" i="1"/>
  <c r="AD263" i="1"/>
  <c r="AE263" i="1"/>
  <c r="P263" i="1"/>
  <c r="O263" i="1"/>
  <c r="AE255" i="1"/>
  <c r="AA255" i="1"/>
  <c r="B255" i="1" s="1"/>
  <c r="C255" i="1" s="1"/>
  <c r="AB255" i="1"/>
  <c r="AC255" i="1"/>
  <c r="AD255" i="1"/>
  <c r="O255" i="1"/>
  <c r="P255" i="1"/>
  <c r="AD247" i="1"/>
  <c r="AA247" i="1"/>
  <c r="AB247" i="1"/>
  <c r="AC247" i="1"/>
  <c r="AE247" i="1"/>
  <c r="P247" i="1"/>
  <c r="O247" i="1"/>
  <c r="AB239" i="1"/>
  <c r="AC239" i="1"/>
  <c r="AD239" i="1"/>
  <c r="AA239" i="1"/>
  <c r="AE239" i="1"/>
  <c r="O239" i="1"/>
  <c r="P239" i="1"/>
  <c r="AA231" i="1"/>
  <c r="AB231" i="1"/>
  <c r="AC231" i="1"/>
  <c r="AD231" i="1"/>
  <c r="AE231" i="1"/>
  <c r="P231" i="1"/>
  <c r="O231" i="1"/>
  <c r="AE223" i="1"/>
  <c r="AA223" i="1"/>
  <c r="AB223" i="1"/>
  <c r="AC223" i="1"/>
  <c r="AD223" i="1"/>
  <c r="O223" i="1"/>
  <c r="P223" i="1"/>
  <c r="AC215" i="1"/>
  <c r="AD215" i="1"/>
  <c r="AE215" i="1"/>
  <c r="AA215" i="1"/>
  <c r="AB215" i="1"/>
  <c r="P215" i="1"/>
  <c r="O215" i="1"/>
  <c r="AA207" i="1"/>
  <c r="AB207" i="1"/>
  <c r="AC207" i="1"/>
  <c r="AD207" i="1"/>
  <c r="AE207" i="1"/>
  <c r="O207" i="1"/>
  <c r="P207" i="1"/>
  <c r="AA199" i="1"/>
  <c r="AC199" i="1"/>
  <c r="AD199" i="1"/>
  <c r="AB199" i="1"/>
  <c r="AE199" i="1"/>
  <c r="P199" i="1"/>
  <c r="O199" i="1"/>
  <c r="AD191" i="1"/>
  <c r="AE191" i="1"/>
  <c r="AB191" i="1"/>
  <c r="O191" i="1"/>
  <c r="P191" i="1"/>
  <c r="AA183" i="1"/>
  <c r="AB183" i="1"/>
  <c r="AC183" i="1"/>
  <c r="AD183" i="1"/>
  <c r="AE183" i="1"/>
  <c r="P183" i="1"/>
  <c r="O183" i="1"/>
  <c r="AC175" i="1"/>
  <c r="AA175" i="1"/>
  <c r="AB175" i="1"/>
  <c r="AD175" i="1"/>
  <c r="AE175" i="1"/>
  <c r="O175" i="1"/>
  <c r="P175" i="1"/>
  <c r="AB167" i="1"/>
  <c r="AA167" i="1"/>
  <c r="AE167" i="1"/>
  <c r="AC167" i="1"/>
  <c r="AD167" i="1"/>
  <c r="P167" i="1"/>
  <c r="O167" i="1"/>
  <c r="AA159" i="1"/>
  <c r="AB159" i="1"/>
  <c r="AC159" i="1"/>
  <c r="O159" i="1"/>
  <c r="AD159" i="1" s="1"/>
  <c r="P159" i="1"/>
  <c r="AE159" i="1" s="1"/>
  <c r="AD151" i="1"/>
  <c r="AA151" i="1"/>
  <c r="AB151" i="1"/>
  <c r="AC151" i="1"/>
  <c r="AE151" i="1"/>
  <c r="P151" i="1"/>
  <c r="O151" i="1"/>
  <c r="AB143" i="1"/>
  <c r="AD143" i="1"/>
  <c r="AE143" i="1"/>
  <c r="O143" i="1"/>
  <c r="P143" i="1"/>
  <c r="AB135" i="1"/>
  <c r="AA135" i="1"/>
  <c r="AC135" i="1"/>
  <c r="AD135" i="1"/>
  <c r="AE135" i="1"/>
  <c r="P135" i="1"/>
  <c r="O135" i="1"/>
  <c r="AD127" i="1"/>
  <c r="AB127" i="1"/>
  <c r="AC127" i="1"/>
  <c r="AE127" i="1"/>
  <c r="AA127" i="1"/>
  <c r="O127" i="1"/>
  <c r="P127" i="1"/>
  <c r="AD119" i="1"/>
  <c r="AA119" i="1"/>
  <c r="AE119" i="1"/>
  <c r="AB119" i="1"/>
  <c r="AC119" i="1"/>
  <c r="P119" i="1"/>
  <c r="O119" i="1"/>
  <c r="AC111" i="1"/>
  <c r="O111" i="1"/>
  <c r="P111" i="1"/>
  <c r="AC103" i="1"/>
  <c r="P103" i="1"/>
  <c r="O103" i="1"/>
  <c r="AA95" i="1"/>
  <c r="AD95" i="1"/>
  <c r="O95" i="1"/>
  <c r="P95" i="1"/>
  <c r="AD87" i="1"/>
  <c r="P87" i="1"/>
  <c r="O87" i="1"/>
  <c r="AC79" i="1"/>
  <c r="O79" i="1"/>
  <c r="P79" i="1"/>
  <c r="P71" i="1"/>
  <c r="O71" i="1"/>
  <c r="O63" i="1"/>
  <c r="P63" i="1"/>
  <c r="P55" i="1"/>
  <c r="O55" i="1"/>
  <c r="O47" i="1"/>
  <c r="AC47" i="1" s="1"/>
  <c r="P47" i="1"/>
  <c r="AD47" i="1" s="1"/>
  <c r="P39" i="1"/>
  <c r="O39" i="1"/>
  <c r="O31" i="1"/>
  <c r="AC31" i="1" s="1"/>
  <c r="P31" i="1"/>
  <c r="AD31" i="1" s="1"/>
  <c r="P23" i="1"/>
  <c r="AB23" i="1" s="1"/>
  <c r="O23" i="1"/>
  <c r="AA23" i="1" s="1"/>
  <c r="O15" i="1"/>
  <c r="P15" i="1"/>
  <c r="P7" i="1"/>
  <c r="O7" i="1"/>
  <c r="N1251" i="1"/>
  <c r="N1243" i="1"/>
  <c r="N1235" i="1"/>
  <c r="N1227" i="1"/>
  <c r="N1219" i="1"/>
  <c r="N1211" i="1"/>
  <c r="N1203" i="1"/>
  <c r="N1195" i="1"/>
  <c r="N1187" i="1"/>
  <c r="N1179" i="1"/>
  <c r="N1171" i="1"/>
  <c r="N1163" i="1"/>
  <c r="N1155" i="1"/>
  <c r="N1147" i="1"/>
  <c r="N1139" i="1"/>
  <c r="N1131" i="1"/>
  <c r="N1123" i="1"/>
  <c r="N1115" i="1"/>
  <c r="N1107" i="1"/>
  <c r="N1099" i="1"/>
  <c r="N1091" i="1"/>
  <c r="N1083" i="1"/>
  <c r="N1075" i="1"/>
  <c r="N1067" i="1"/>
  <c r="N1059" i="1"/>
  <c r="N1051" i="1"/>
  <c r="N1043" i="1"/>
  <c r="N1035" i="1"/>
  <c r="N1027" i="1"/>
  <c r="N1019" i="1"/>
  <c r="N1011" i="1"/>
  <c r="N1003" i="1"/>
  <c r="N995" i="1"/>
  <c r="N987" i="1"/>
  <c r="N979" i="1"/>
  <c r="N971" i="1"/>
  <c r="N963" i="1"/>
  <c r="N955" i="1"/>
  <c r="N947" i="1"/>
  <c r="N939" i="1"/>
  <c r="N931" i="1"/>
  <c r="N923" i="1"/>
  <c r="N915" i="1"/>
  <c r="N907" i="1"/>
  <c r="N899" i="1"/>
  <c r="N891" i="1"/>
  <c r="N883" i="1"/>
  <c r="N875" i="1"/>
  <c r="N867" i="1"/>
  <c r="N859" i="1"/>
  <c r="N851" i="1"/>
  <c r="N843" i="1"/>
  <c r="N835" i="1"/>
  <c r="N827" i="1"/>
  <c r="N819" i="1"/>
  <c r="N811" i="1"/>
  <c r="N803" i="1"/>
  <c r="N795" i="1"/>
  <c r="N787" i="1"/>
  <c r="N779" i="1"/>
  <c r="N771" i="1"/>
  <c r="N763" i="1"/>
  <c r="N755" i="1"/>
  <c r="N747" i="1"/>
  <c r="N739" i="1"/>
  <c r="N731" i="1"/>
  <c r="N723" i="1"/>
  <c r="N715" i="1"/>
  <c r="N707" i="1"/>
  <c r="N699" i="1"/>
  <c r="N691" i="1"/>
  <c r="N683" i="1"/>
  <c r="N675" i="1"/>
  <c r="N667" i="1"/>
  <c r="N659" i="1"/>
  <c r="N651" i="1"/>
  <c r="N643" i="1"/>
  <c r="N635" i="1"/>
  <c r="N627" i="1"/>
  <c r="N619" i="1"/>
  <c r="N611" i="1"/>
  <c r="N603" i="1"/>
  <c r="N595" i="1"/>
  <c r="N587" i="1"/>
  <c r="N579" i="1"/>
  <c r="N571" i="1"/>
  <c r="N563" i="1"/>
  <c r="N555" i="1"/>
  <c r="N547" i="1"/>
  <c r="N539" i="1"/>
  <c r="N531" i="1"/>
  <c r="N523" i="1"/>
  <c r="N515" i="1"/>
  <c r="N507" i="1"/>
  <c r="N499" i="1"/>
  <c r="N491" i="1"/>
  <c r="N483" i="1"/>
  <c r="N475" i="1"/>
  <c r="N467" i="1"/>
  <c r="N459" i="1"/>
  <c r="N451" i="1"/>
  <c r="N443" i="1"/>
  <c r="N435" i="1"/>
  <c r="N427" i="1"/>
  <c r="N419" i="1"/>
  <c r="N411" i="1"/>
  <c r="N403" i="1"/>
  <c r="N395" i="1"/>
  <c r="N387" i="1"/>
  <c r="N379" i="1"/>
  <c r="N371" i="1"/>
  <c r="N363" i="1"/>
  <c r="N355" i="1"/>
  <c r="N347" i="1"/>
  <c r="N339" i="1"/>
  <c r="N332" i="1"/>
  <c r="N324" i="1"/>
  <c r="N316" i="1"/>
  <c r="N308" i="1"/>
  <c r="N300" i="1"/>
  <c r="N292" i="1"/>
  <c r="N284" i="1"/>
  <c r="N276" i="1"/>
  <c r="N268" i="1"/>
  <c r="N260" i="1"/>
  <c r="N252" i="1"/>
  <c r="N244" i="1"/>
  <c r="N236" i="1"/>
  <c r="N228" i="1"/>
  <c r="N220" i="1"/>
  <c r="N212" i="1"/>
  <c r="N204" i="1"/>
  <c r="N196" i="1"/>
  <c r="N188" i="1"/>
  <c r="N180" i="1"/>
  <c r="N172" i="1"/>
  <c r="N164" i="1"/>
  <c r="N156" i="1"/>
  <c r="N148" i="1"/>
  <c r="N140" i="1"/>
  <c r="N132" i="1"/>
  <c r="N124" i="1"/>
  <c r="N116" i="1"/>
  <c r="N108" i="1"/>
  <c r="N100" i="1"/>
  <c r="N92" i="1"/>
  <c r="N84" i="1"/>
  <c r="N76" i="1"/>
  <c r="N68" i="1"/>
  <c r="N60" i="1"/>
  <c r="N52" i="1"/>
  <c r="N44" i="1"/>
  <c r="N36" i="1"/>
  <c r="N28" i="1"/>
  <c r="N20" i="1"/>
  <c r="N12" i="1"/>
  <c r="N4" i="1"/>
  <c r="AD349" i="1"/>
  <c r="AC349" i="1"/>
  <c r="AE349" i="1"/>
  <c r="AA349" i="1"/>
  <c r="B349" i="1" s="1"/>
  <c r="C349" i="1" s="1"/>
  <c r="AB349" i="1"/>
  <c r="O349" i="1"/>
  <c r="P349" i="1"/>
  <c r="AC341" i="1"/>
  <c r="AE341" i="1"/>
  <c r="AA341" i="1"/>
  <c r="AB341" i="1"/>
  <c r="AD341" i="1"/>
  <c r="O341" i="1"/>
  <c r="P341" i="1"/>
  <c r="AB334" i="1"/>
  <c r="AE334" i="1"/>
  <c r="AA334" i="1"/>
  <c r="O334" i="1"/>
  <c r="AC334" i="1" s="1"/>
  <c r="P334" i="1"/>
  <c r="AD334" i="1" s="1"/>
  <c r="AB326" i="1"/>
  <c r="AD326" i="1"/>
  <c r="AA326" i="1"/>
  <c r="AC326" i="1"/>
  <c r="AE326" i="1"/>
  <c r="O326" i="1"/>
  <c r="P326" i="1"/>
  <c r="AB318" i="1"/>
  <c r="AC318" i="1"/>
  <c r="AE318" i="1"/>
  <c r="AA318" i="1"/>
  <c r="B318" i="1" s="1"/>
  <c r="C318" i="1" s="1"/>
  <c r="AD318" i="1"/>
  <c r="O318" i="1"/>
  <c r="P318" i="1"/>
  <c r="AD310" i="1"/>
  <c r="AA310" i="1"/>
  <c r="B310" i="1" s="1"/>
  <c r="C310" i="1" s="1"/>
  <c r="AC310" i="1"/>
  <c r="AB310" i="1"/>
  <c r="AE310" i="1"/>
  <c r="O310" i="1"/>
  <c r="P310" i="1"/>
  <c r="AD302" i="1"/>
  <c r="AA302" i="1"/>
  <c r="AE302" i="1"/>
  <c r="O302" i="1"/>
  <c r="AB302" i="1" s="1"/>
  <c r="P302" i="1"/>
  <c r="AC302" i="1" s="1"/>
  <c r="AC294" i="1"/>
  <c r="AD294" i="1"/>
  <c r="AE294" i="1"/>
  <c r="AA294" i="1"/>
  <c r="AB294" i="1"/>
  <c r="O294" i="1"/>
  <c r="P294" i="1"/>
  <c r="AA286" i="1"/>
  <c r="B286" i="1" s="1"/>
  <c r="C286" i="1" s="1"/>
  <c r="AB286" i="1"/>
  <c r="AC286" i="1"/>
  <c r="AE286" i="1"/>
  <c r="AD286" i="1"/>
  <c r="O286" i="1"/>
  <c r="P286" i="1"/>
  <c r="AA278" i="1"/>
  <c r="AB278" i="1"/>
  <c r="AC278" i="1"/>
  <c r="AD278" i="1"/>
  <c r="AE278" i="1"/>
  <c r="O278" i="1"/>
  <c r="P278" i="1"/>
  <c r="AA270" i="1"/>
  <c r="AB270" i="1"/>
  <c r="AC270" i="1"/>
  <c r="AD270" i="1"/>
  <c r="AE270" i="1"/>
  <c r="O270" i="1"/>
  <c r="P270" i="1"/>
  <c r="AB262" i="1"/>
  <c r="AD262" i="1"/>
  <c r="AA262" i="1"/>
  <c r="AC262" i="1"/>
  <c r="AE262" i="1"/>
  <c r="O262" i="1"/>
  <c r="P262" i="1"/>
  <c r="AD254" i="1"/>
  <c r="AA254" i="1"/>
  <c r="B254" i="1" s="1"/>
  <c r="AB254" i="1"/>
  <c r="AC254" i="1"/>
  <c r="AE254" i="1"/>
  <c r="O254" i="1"/>
  <c r="P254" i="1"/>
  <c r="AD246" i="1"/>
  <c r="AA246" i="1"/>
  <c r="B246" i="1" s="1"/>
  <c r="C246" i="1" s="1"/>
  <c r="AB246" i="1"/>
  <c r="AC246" i="1"/>
  <c r="AE246" i="1"/>
  <c r="O246" i="1"/>
  <c r="P246" i="1"/>
  <c r="AA238" i="1"/>
  <c r="AB238" i="1"/>
  <c r="AC238" i="1"/>
  <c r="AD238" i="1"/>
  <c r="AE238" i="1"/>
  <c r="P238" i="1"/>
  <c r="O238" i="1"/>
  <c r="AA230" i="1"/>
  <c r="AB230" i="1"/>
  <c r="AC230" i="1"/>
  <c r="AD230" i="1"/>
  <c r="AE230" i="1"/>
  <c r="O230" i="1"/>
  <c r="P230" i="1"/>
  <c r="AD222" i="1"/>
  <c r="AA222" i="1"/>
  <c r="AB222" i="1"/>
  <c r="AC222" i="1"/>
  <c r="AE222" i="1"/>
  <c r="P222" i="1"/>
  <c r="O222" i="1"/>
  <c r="AA214" i="1"/>
  <c r="AB214" i="1"/>
  <c r="AE214" i="1"/>
  <c r="O214" i="1"/>
  <c r="AC214" i="1" s="1"/>
  <c r="P214" i="1"/>
  <c r="AD214" i="1" s="1"/>
  <c r="AD206" i="1"/>
  <c r="AE206" i="1"/>
  <c r="AB206" i="1"/>
  <c r="AC206" i="1"/>
  <c r="AA206" i="1"/>
  <c r="P206" i="1"/>
  <c r="O206" i="1"/>
  <c r="AA198" i="1"/>
  <c r="AB198" i="1"/>
  <c r="AC198" i="1"/>
  <c r="AD198" i="1"/>
  <c r="AE198" i="1"/>
  <c r="O198" i="1"/>
  <c r="P198" i="1"/>
  <c r="AA190" i="1"/>
  <c r="AE190" i="1"/>
  <c r="AB190" i="1"/>
  <c r="AC190" i="1"/>
  <c r="AD190" i="1"/>
  <c r="P190" i="1"/>
  <c r="O190" i="1"/>
  <c r="AE182" i="1"/>
  <c r="AA182" i="1"/>
  <c r="AB182" i="1"/>
  <c r="AC182" i="1"/>
  <c r="AD182" i="1"/>
  <c r="O182" i="1"/>
  <c r="P182" i="1"/>
  <c r="AB174" i="1"/>
  <c r="AA174" i="1"/>
  <c r="AC174" i="1"/>
  <c r="P174" i="1"/>
  <c r="AE174" i="1" s="1"/>
  <c r="O174" i="1"/>
  <c r="AD174" i="1" s="1"/>
  <c r="AD166" i="1"/>
  <c r="AE166" i="1"/>
  <c r="AA166" i="1"/>
  <c r="O166" i="1"/>
  <c r="AB166" i="1" s="1"/>
  <c r="P166" i="1"/>
  <c r="AC166" i="1" s="1"/>
  <c r="AB158" i="1"/>
  <c r="AD158" i="1"/>
  <c r="AA158" i="1"/>
  <c r="P158" i="1"/>
  <c r="O158" i="1"/>
  <c r="AA150" i="1"/>
  <c r="AC150" i="1"/>
  <c r="AE150" i="1"/>
  <c r="O150" i="1"/>
  <c r="P150" i="1"/>
  <c r="AE142" i="1"/>
  <c r="AB142" i="1"/>
  <c r="AD142" i="1"/>
  <c r="P142" i="1"/>
  <c r="O142" i="1"/>
  <c r="AA134" i="1"/>
  <c r="AD134" i="1"/>
  <c r="AE134" i="1"/>
  <c r="O134" i="1"/>
  <c r="AB134" i="1" s="1"/>
  <c r="P134" i="1"/>
  <c r="AC134" i="1" s="1"/>
  <c r="AD126" i="1"/>
  <c r="AC126" i="1"/>
  <c r="AE126" i="1"/>
  <c r="AB126" i="1"/>
  <c r="AA126" i="1"/>
  <c r="P126" i="1"/>
  <c r="O126" i="1"/>
  <c r="AB118" i="1"/>
  <c r="AC118" i="1"/>
  <c r="AE118" i="1"/>
  <c r="O118" i="1"/>
  <c r="P118" i="1"/>
  <c r="AA110" i="1"/>
  <c r="AC110" i="1"/>
  <c r="P110" i="1"/>
  <c r="O110" i="1"/>
  <c r="O102" i="1"/>
  <c r="AA102" i="1" s="1"/>
  <c r="B102" i="1" s="1"/>
  <c r="C102" i="1" s="1"/>
  <c r="P102" i="1"/>
  <c r="AB102" i="1" s="1"/>
  <c r="AE94" i="1"/>
  <c r="P94" i="1"/>
  <c r="O94" i="1"/>
  <c r="O86" i="1"/>
  <c r="P86" i="1"/>
  <c r="P78" i="1"/>
  <c r="AD78" i="1" s="1"/>
  <c r="O78" i="1"/>
  <c r="AC78" i="1" s="1"/>
  <c r="O70" i="1"/>
  <c r="AD70" i="1" s="1"/>
  <c r="P70" i="1"/>
  <c r="AE70" i="1" s="1"/>
  <c r="P62" i="1"/>
  <c r="O62" i="1"/>
  <c r="O54" i="1"/>
  <c r="P54" i="1"/>
  <c r="P46" i="1"/>
  <c r="O46" i="1"/>
  <c r="O38" i="1"/>
  <c r="P38" i="1"/>
  <c r="P30" i="1"/>
  <c r="O30" i="1"/>
  <c r="O22" i="1"/>
  <c r="P22" i="1"/>
  <c r="P14" i="1"/>
  <c r="O14" i="1"/>
  <c r="O6" i="1"/>
  <c r="P6" i="1"/>
  <c r="N1546" i="1"/>
  <c r="N1538" i="1"/>
  <c r="N1530" i="1"/>
  <c r="N1522" i="1"/>
  <c r="N1514" i="1"/>
  <c r="N1506" i="1"/>
  <c r="N1498" i="1"/>
  <c r="N1490" i="1"/>
  <c r="N1482" i="1"/>
  <c r="N1474" i="1"/>
  <c r="N1466" i="1"/>
  <c r="N1458" i="1"/>
  <c r="N1450" i="1"/>
  <c r="N1442" i="1"/>
  <c r="N1434" i="1"/>
  <c r="N1426" i="1"/>
  <c r="N1418" i="1"/>
  <c r="N1410" i="1"/>
  <c r="N1402" i="1"/>
  <c r="N1394" i="1"/>
  <c r="N1386" i="1"/>
  <c r="N1378" i="1"/>
  <c r="N1370" i="1"/>
  <c r="N1362" i="1"/>
  <c r="N1354" i="1"/>
  <c r="N1346" i="1"/>
  <c r="N1338" i="1"/>
  <c r="N1330" i="1"/>
  <c r="N1322" i="1"/>
  <c r="N1314" i="1"/>
  <c r="N1306" i="1"/>
  <c r="N1298" i="1"/>
  <c r="N1290" i="1"/>
  <c r="N1282" i="1"/>
  <c r="N1274" i="1"/>
  <c r="N1266" i="1"/>
  <c r="N1258" i="1"/>
  <c r="N1250" i="1"/>
  <c r="N1242" i="1"/>
  <c r="N1234" i="1"/>
  <c r="N1226" i="1"/>
  <c r="N1218" i="1"/>
  <c r="N1210" i="1"/>
  <c r="N1202" i="1"/>
  <c r="N1194" i="1"/>
  <c r="N1186" i="1"/>
  <c r="N1178" i="1"/>
  <c r="N1170" i="1"/>
  <c r="N1162" i="1"/>
  <c r="N1154" i="1"/>
  <c r="N1146" i="1"/>
  <c r="N1138" i="1"/>
  <c r="N1130" i="1"/>
  <c r="N1122" i="1"/>
  <c r="N1114" i="1"/>
  <c r="N1106" i="1"/>
  <c r="N1098" i="1"/>
  <c r="N1090" i="1"/>
  <c r="N1082" i="1"/>
  <c r="N1074" i="1"/>
  <c r="N1066" i="1"/>
  <c r="N1058" i="1"/>
  <c r="N1050" i="1"/>
  <c r="N1042" i="1"/>
  <c r="N1034" i="1"/>
  <c r="N1026" i="1"/>
  <c r="N1018" i="1"/>
  <c r="N1010" i="1"/>
  <c r="N1002" i="1"/>
  <c r="N994" i="1"/>
  <c r="N986" i="1"/>
  <c r="N978" i="1"/>
  <c r="N970" i="1"/>
  <c r="N962" i="1"/>
  <c r="N954" i="1"/>
  <c r="N946" i="1"/>
  <c r="N938" i="1"/>
  <c r="N930" i="1"/>
  <c r="N922" i="1"/>
  <c r="N914" i="1"/>
  <c r="N906" i="1"/>
  <c r="N898" i="1"/>
  <c r="N890" i="1"/>
  <c r="N882" i="1"/>
  <c r="N874" i="1"/>
  <c r="N866" i="1"/>
  <c r="N858" i="1"/>
  <c r="N850" i="1"/>
  <c r="N842" i="1"/>
  <c r="N834" i="1"/>
  <c r="N826" i="1"/>
  <c r="N818" i="1"/>
  <c r="N810" i="1"/>
  <c r="N802" i="1"/>
  <c r="N794" i="1"/>
  <c r="N786" i="1"/>
  <c r="N778" i="1"/>
  <c r="N770" i="1"/>
  <c r="N762" i="1"/>
  <c r="N754" i="1"/>
  <c r="N746" i="1"/>
  <c r="N738" i="1"/>
  <c r="N730" i="1"/>
  <c r="N722" i="1"/>
  <c r="N714" i="1"/>
  <c r="N706" i="1"/>
  <c r="N698" i="1"/>
  <c r="N690" i="1"/>
  <c r="N682" i="1"/>
  <c r="N674" i="1"/>
  <c r="N666" i="1"/>
  <c r="N658" i="1"/>
  <c r="N650" i="1"/>
  <c r="N642" i="1"/>
  <c r="N634" i="1"/>
  <c r="N626" i="1"/>
  <c r="N618" i="1"/>
  <c r="N610" i="1"/>
  <c r="N602" i="1"/>
  <c r="N594" i="1"/>
  <c r="N586" i="1"/>
  <c r="N578" i="1"/>
  <c r="N570" i="1"/>
  <c r="N562" i="1"/>
  <c r="N554" i="1"/>
  <c r="N546" i="1"/>
  <c r="N538" i="1"/>
  <c r="N530" i="1"/>
  <c r="N522" i="1"/>
  <c r="N514" i="1"/>
  <c r="N506" i="1"/>
  <c r="N498" i="1"/>
  <c r="N490" i="1"/>
  <c r="N482" i="1"/>
  <c r="N474" i="1"/>
  <c r="N466" i="1"/>
  <c r="N458" i="1"/>
  <c r="N450" i="1"/>
  <c r="N442" i="1"/>
  <c r="N434" i="1"/>
  <c r="N426" i="1"/>
  <c r="N418" i="1"/>
  <c r="N410" i="1"/>
  <c r="N402" i="1"/>
  <c r="N394" i="1"/>
  <c r="N386" i="1"/>
  <c r="N378" i="1"/>
  <c r="N370" i="1"/>
  <c r="N362" i="1"/>
  <c r="N354" i="1"/>
  <c r="N346" i="1"/>
  <c r="N338" i="1"/>
  <c r="D961" i="1"/>
  <c r="D953" i="1"/>
  <c r="D945" i="1"/>
  <c r="D929" i="1"/>
  <c r="D921" i="1"/>
  <c r="D913" i="1"/>
  <c r="D905" i="1"/>
  <c r="D897" i="1"/>
  <c r="D889" i="1"/>
  <c r="D881" i="1"/>
  <c r="D873" i="1"/>
  <c r="D865" i="1"/>
  <c r="D857" i="1"/>
  <c r="D849" i="1"/>
  <c r="D841" i="1"/>
  <c r="D833" i="1"/>
  <c r="D825" i="1"/>
  <c r="D817" i="1"/>
  <c r="D801" i="1"/>
  <c r="D793" i="1"/>
  <c r="D785" i="1"/>
  <c r="D777" i="1"/>
  <c r="D761" i="1"/>
  <c r="D753" i="1"/>
  <c r="D745" i="1"/>
  <c r="D729" i="1"/>
  <c r="D713" i="1"/>
  <c r="D681" i="1"/>
  <c r="D673" i="1"/>
  <c r="D665" i="1"/>
  <c r="D657" i="1"/>
  <c r="D649" i="1"/>
  <c r="D641" i="1"/>
  <c r="D617" i="1"/>
  <c r="D609" i="1"/>
  <c r="D601" i="1"/>
  <c r="D553" i="1"/>
  <c r="D529" i="1"/>
  <c r="D521" i="1"/>
  <c r="D513" i="1"/>
  <c r="D505" i="1"/>
  <c r="D497" i="1"/>
  <c r="D481" i="1"/>
  <c r="D473" i="1"/>
  <c r="D457" i="1"/>
  <c r="D433" i="1"/>
  <c r="D425" i="1"/>
  <c r="D409" i="1"/>
  <c r="D401" i="1"/>
  <c r="D393" i="1"/>
  <c r="D385" i="1"/>
  <c r="D369" i="1"/>
  <c r="D345" i="1"/>
  <c r="D337" i="1"/>
  <c r="D330" i="1"/>
  <c r="D322" i="1"/>
  <c r="D298" i="1"/>
  <c r="D290" i="1"/>
  <c r="D282" i="1"/>
  <c r="D258" i="1"/>
  <c r="D242" i="1"/>
  <c r="D234" i="1"/>
  <c r="D226" i="1"/>
  <c r="D202" i="1"/>
  <c r="D178" i="1"/>
  <c r="D170" i="1"/>
  <c r="D162" i="1"/>
  <c r="N1601" i="1"/>
  <c r="N1593" i="1"/>
  <c r="N1585" i="1"/>
  <c r="N1577" i="1"/>
  <c r="N1569" i="1"/>
  <c r="N1561" i="1"/>
  <c r="N1553" i="1"/>
  <c r="N1545" i="1"/>
  <c r="N1537" i="1"/>
  <c r="N1529" i="1"/>
  <c r="N1521" i="1"/>
  <c r="N1513" i="1"/>
  <c r="N1505" i="1"/>
  <c r="N1497" i="1"/>
  <c r="N1489" i="1"/>
  <c r="N1481" i="1"/>
  <c r="N1473" i="1"/>
  <c r="N1465" i="1"/>
  <c r="N1457" i="1"/>
  <c r="N1449" i="1"/>
  <c r="N1441" i="1"/>
  <c r="N1433" i="1"/>
  <c r="N1425" i="1"/>
  <c r="N1417" i="1"/>
  <c r="N1409" i="1"/>
  <c r="N1401" i="1"/>
  <c r="N1393" i="1"/>
  <c r="N1385" i="1"/>
  <c r="N1377" i="1"/>
  <c r="N1369" i="1"/>
  <c r="N1361" i="1"/>
  <c r="N1353" i="1"/>
  <c r="N1345" i="1"/>
  <c r="N1337" i="1"/>
  <c r="N1329" i="1"/>
  <c r="N1321" i="1"/>
  <c r="N1313" i="1"/>
  <c r="N1305" i="1"/>
  <c r="N1297" i="1"/>
  <c r="N1289" i="1"/>
  <c r="N1281" i="1"/>
  <c r="N1273" i="1"/>
  <c r="N1265" i="1"/>
  <c r="N1257" i="1"/>
  <c r="N1249" i="1"/>
  <c r="N1241" i="1"/>
  <c r="N1233" i="1"/>
  <c r="N1225" i="1"/>
  <c r="N1217" i="1"/>
  <c r="N1209" i="1"/>
  <c r="N1201" i="1"/>
  <c r="N1193" i="1"/>
  <c r="N1185" i="1"/>
  <c r="N1177" i="1"/>
  <c r="N1169" i="1"/>
  <c r="N1161" i="1"/>
  <c r="N1153" i="1"/>
  <c r="N1145" i="1"/>
  <c r="N1137" i="1"/>
  <c r="N1129" i="1"/>
  <c r="N1121" i="1"/>
  <c r="N1113" i="1"/>
  <c r="N1105" i="1"/>
  <c r="N1097" i="1"/>
  <c r="N1089" i="1"/>
  <c r="N1081" i="1"/>
  <c r="N1073" i="1"/>
  <c r="N1065" i="1"/>
  <c r="N1057" i="1"/>
  <c r="N1049" i="1"/>
  <c r="N1041" i="1"/>
  <c r="N1033" i="1"/>
  <c r="N1025" i="1"/>
  <c r="N1017" i="1"/>
  <c r="N1009" i="1"/>
  <c r="N1001" i="1"/>
  <c r="N993" i="1"/>
  <c r="N985" i="1"/>
  <c r="N977" i="1"/>
  <c r="N969" i="1"/>
  <c r="N961" i="1"/>
  <c r="N953" i="1"/>
  <c r="N945" i="1"/>
  <c r="N937" i="1"/>
  <c r="N929" i="1"/>
  <c r="N921" i="1"/>
  <c r="N913" i="1"/>
  <c r="N905" i="1"/>
  <c r="N897" i="1"/>
  <c r="N889" i="1"/>
  <c r="N881" i="1"/>
  <c r="N873" i="1"/>
  <c r="N865" i="1"/>
  <c r="N857" i="1"/>
  <c r="N849" i="1"/>
  <c r="N841" i="1"/>
  <c r="N833" i="1"/>
  <c r="N825" i="1"/>
  <c r="N817" i="1"/>
  <c r="N809" i="1"/>
  <c r="N801" i="1"/>
  <c r="N793" i="1"/>
  <c r="N785" i="1"/>
  <c r="N777" i="1"/>
  <c r="N769" i="1"/>
  <c r="N761" i="1"/>
  <c r="N753" i="1"/>
  <c r="N745" i="1"/>
  <c r="N737" i="1"/>
  <c r="N729" i="1"/>
  <c r="N721" i="1"/>
  <c r="N713" i="1"/>
  <c r="N705" i="1"/>
  <c r="N697" i="1"/>
  <c r="N689" i="1"/>
  <c r="N681" i="1"/>
  <c r="N673" i="1"/>
  <c r="N665" i="1"/>
  <c r="N657" i="1"/>
  <c r="N649" i="1"/>
  <c r="N641" i="1"/>
  <c r="N633" i="1"/>
  <c r="N625" i="1"/>
  <c r="N617" i="1"/>
  <c r="N609" i="1"/>
  <c r="N601" i="1"/>
  <c r="N593" i="1"/>
  <c r="N585" i="1"/>
  <c r="N577" i="1"/>
  <c r="N569" i="1"/>
  <c r="N561" i="1"/>
  <c r="N553" i="1"/>
  <c r="N545" i="1"/>
  <c r="N1272" i="1"/>
  <c r="N1264" i="1"/>
  <c r="N1256" i="1"/>
  <c r="N1248" i="1"/>
  <c r="N1240" i="1"/>
  <c r="N1232" i="1"/>
  <c r="N1224" i="1"/>
  <c r="N1216" i="1"/>
  <c r="N1208" i="1"/>
  <c r="N1200" i="1"/>
  <c r="N1192" i="1"/>
  <c r="N1184" i="1"/>
  <c r="N1176" i="1"/>
  <c r="N1168" i="1"/>
  <c r="N1160" i="1"/>
  <c r="N1152" i="1"/>
  <c r="N1144" i="1"/>
  <c r="N1136" i="1"/>
  <c r="N1128" i="1"/>
  <c r="N1120" i="1"/>
  <c r="N1112" i="1"/>
  <c r="N1104" i="1"/>
  <c r="N1096" i="1"/>
  <c r="N1088" i="1"/>
  <c r="N1080" i="1"/>
  <c r="N1072" i="1"/>
  <c r="N1064" i="1"/>
  <c r="N1056" i="1"/>
  <c r="N1048" i="1"/>
  <c r="N1040" i="1"/>
  <c r="N1032" i="1"/>
  <c r="N1024" i="1"/>
  <c r="N1016" i="1"/>
  <c r="N1008" i="1"/>
  <c r="N1000" i="1"/>
  <c r="N992" i="1"/>
  <c r="N984" i="1"/>
  <c r="N976" i="1"/>
  <c r="N968" i="1"/>
  <c r="N960" i="1"/>
  <c r="N952" i="1"/>
  <c r="N944" i="1"/>
  <c r="N936" i="1"/>
  <c r="N928" i="1"/>
  <c r="N920" i="1"/>
  <c r="N912" i="1"/>
  <c r="N904" i="1"/>
  <c r="N896" i="1"/>
  <c r="N888" i="1"/>
  <c r="N880" i="1"/>
  <c r="N872" i="1"/>
  <c r="N864" i="1"/>
  <c r="N856" i="1"/>
  <c r="N848" i="1"/>
  <c r="N840" i="1"/>
  <c r="N832" i="1"/>
  <c r="N824" i="1"/>
  <c r="N816" i="1"/>
  <c r="N808" i="1"/>
  <c r="N800" i="1"/>
  <c r="N792" i="1"/>
  <c r="N784" i="1"/>
  <c r="N776" i="1"/>
  <c r="N768" i="1"/>
  <c r="N760" i="1"/>
  <c r="N752" i="1"/>
  <c r="N744" i="1"/>
  <c r="N736" i="1"/>
  <c r="N728" i="1"/>
  <c r="N720" i="1"/>
  <c r="N712" i="1"/>
  <c r="N704" i="1"/>
  <c r="N696" i="1"/>
  <c r="N688" i="1"/>
  <c r="N680" i="1"/>
  <c r="N672" i="1"/>
  <c r="N664" i="1"/>
  <c r="N656" i="1"/>
  <c r="N648" i="1"/>
  <c r="N640" i="1"/>
  <c r="N632" i="1"/>
  <c r="N624" i="1"/>
  <c r="N616" i="1"/>
  <c r="N608" i="1"/>
  <c r="N600" i="1"/>
  <c r="N592" i="1"/>
  <c r="N584" i="1"/>
  <c r="N576" i="1"/>
  <c r="N568" i="1"/>
  <c r="N560" i="1"/>
  <c r="N552" i="1"/>
  <c r="N544" i="1"/>
  <c r="N536" i="1"/>
  <c r="N528" i="1"/>
  <c r="N520" i="1"/>
  <c r="N512" i="1"/>
  <c r="N504" i="1"/>
  <c r="N496" i="1"/>
  <c r="N488" i="1"/>
  <c r="N480" i="1"/>
  <c r="N472" i="1"/>
  <c r="N464" i="1"/>
  <c r="N456" i="1"/>
  <c r="N448" i="1"/>
  <c r="N440" i="1"/>
  <c r="N432" i="1"/>
  <c r="N424" i="1"/>
  <c r="N416" i="1"/>
  <c r="N408" i="1"/>
  <c r="N400" i="1"/>
  <c r="N392" i="1"/>
  <c r="N384" i="1"/>
  <c r="N376" i="1"/>
  <c r="N368" i="1"/>
  <c r="N360" i="1"/>
  <c r="N352" i="1"/>
  <c r="N344" i="1"/>
  <c r="N336" i="1"/>
  <c r="N329" i="1"/>
  <c r="N321" i="1"/>
  <c r="N313" i="1"/>
  <c r="N305" i="1"/>
  <c r="N297" i="1"/>
  <c r="N289" i="1"/>
  <c r="N281" i="1"/>
  <c r="N273" i="1"/>
  <c r="N265" i="1"/>
  <c r="N257" i="1"/>
  <c r="N249" i="1"/>
  <c r="N241" i="1"/>
  <c r="N233" i="1"/>
  <c r="N225" i="1"/>
  <c r="N217" i="1"/>
  <c r="N209" i="1"/>
  <c r="N201" i="1"/>
  <c r="N193" i="1"/>
  <c r="N185" i="1"/>
  <c r="N177" i="1"/>
  <c r="N169" i="1"/>
  <c r="N161" i="1"/>
  <c r="N153" i="1"/>
  <c r="N145" i="1"/>
  <c r="N137" i="1"/>
  <c r="N129" i="1"/>
  <c r="N121" i="1"/>
  <c r="N113" i="1"/>
  <c r="N105" i="1"/>
  <c r="N97" i="1"/>
  <c r="N89" i="1"/>
  <c r="N81" i="1"/>
  <c r="N73" i="1"/>
  <c r="N65" i="1"/>
  <c r="N57" i="1"/>
  <c r="N49" i="1"/>
  <c r="N41" i="1"/>
  <c r="N33" i="1"/>
  <c r="N25" i="1"/>
  <c r="N17" i="1"/>
  <c r="N9" i="1"/>
  <c r="N1175" i="1"/>
  <c r="N1167" i="1"/>
  <c r="N1159" i="1"/>
  <c r="N1151" i="1"/>
  <c r="N1143" i="1"/>
  <c r="N1135" i="1"/>
  <c r="N1127" i="1"/>
  <c r="N1119" i="1"/>
  <c r="N1111" i="1"/>
  <c r="N1103" i="1"/>
  <c r="N1095" i="1"/>
  <c r="N1087" i="1"/>
  <c r="N1079" i="1"/>
  <c r="N1071" i="1"/>
  <c r="N1063" i="1"/>
  <c r="N1055" i="1"/>
  <c r="N1047" i="1"/>
  <c r="N1039" i="1"/>
  <c r="N1031" i="1"/>
  <c r="N1023" i="1"/>
  <c r="N1015" i="1"/>
  <c r="N1007" i="1"/>
  <c r="N999" i="1"/>
  <c r="N991" i="1"/>
  <c r="N983" i="1"/>
  <c r="N975" i="1"/>
  <c r="N967" i="1"/>
  <c r="N959" i="1"/>
  <c r="N951" i="1"/>
  <c r="N943" i="1"/>
  <c r="N935" i="1"/>
  <c r="N927" i="1"/>
  <c r="N919" i="1"/>
  <c r="N911" i="1"/>
  <c r="N903" i="1"/>
  <c r="N895" i="1"/>
  <c r="N887" i="1"/>
  <c r="N879" i="1"/>
  <c r="N871" i="1"/>
  <c r="N863" i="1"/>
  <c r="N855" i="1"/>
  <c r="N847" i="1"/>
  <c r="N839" i="1"/>
  <c r="N831" i="1"/>
  <c r="N823" i="1"/>
  <c r="N815" i="1"/>
  <c r="N807" i="1"/>
  <c r="N799" i="1"/>
  <c r="N791" i="1"/>
  <c r="N783" i="1"/>
  <c r="N775" i="1"/>
  <c r="N767" i="1"/>
  <c r="N759" i="1"/>
  <c r="N751" i="1"/>
  <c r="N743" i="1"/>
  <c r="N735" i="1"/>
  <c r="N727" i="1"/>
  <c r="N719" i="1"/>
  <c r="N711" i="1"/>
  <c r="N703" i="1"/>
  <c r="N695" i="1"/>
  <c r="N687" i="1"/>
  <c r="N679" i="1"/>
  <c r="N671" i="1"/>
  <c r="N663" i="1"/>
  <c r="N655" i="1"/>
  <c r="N647" i="1"/>
  <c r="N639" i="1"/>
  <c r="N631" i="1"/>
  <c r="N623" i="1"/>
  <c r="N615" i="1"/>
  <c r="N607" i="1"/>
  <c r="N599" i="1"/>
  <c r="N591" i="1"/>
  <c r="N583" i="1"/>
  <c r="N575" i="1"/>
  <c r="N567" i="1"/>
  <c r="N559" i="1"/>
  <c r="N551" i="1"/>
  <c r="N543" i="1"/>
  <c r="N535" i="1"/>
  <c r="N527" i="1"/>
  <c r="N519" i="1"/>
  <c r="N511" i="1"/>
  <c r="N503" i="1"/>
  <c r="N495" i="1"/>
  <c r="N487" i="1"/>
  <c r="N479" i="1"/>
  <c r="N471" i="1"/>
  <c r="N463" i="1"/>
  <c r="N455" i="1"/>
  <c r="N447" i="1"/>
  <c r="N439" i="1"/>
  <c r="N431" i="1"/>
  <c r="N423" i="1"/>
  <c r="N415" i="1"/>
  <c r="N407" i="1"/>
  <c r="N399" i="1"/>
  <c r="N391" i="1"/>
  <c r="N383" i="1"/>
  <c r="N375" i="1"/>
  <c r="N367" i="1"/>
  <c r="N359" i="1"/>
  <c r="N351" i="1"/>
  <c r="N343" i="1"/>
  <c r="N335" i="1"/>
  <c r="N328" i="1"/>
  <c r="N320" i="1"/>
  <c r="N312" i="1"/>
  <c r="N304" i="1"/>
  <c r="N296" i="1"/>
  <c r="N288" i="1"/>
  <c r="N280" i="1"/>
  <c r="N272" i="1"/>
  <c r="N998" i="1"/>
  <c r="N990" i="1"/>
  <c r="N982" i="1"/>
  <c r="N974" i="1"/>
  <c r="N966" i="1"/>
  <c r="N958" i="1"/>
  <c r="N950" i="1"/>
  <c r="N942" i="1"/>
  <c r="N934" i="1"/>
  <c r="N926" i="1"/>
  <c r="N918" i="1"/>
  <c r="N910" i="1"/>
  <c r="N902" i="1"/>
  <c r="N894" i="1"/>
  <c r="N886" i="1"/>
  <c r="N878" i="1"/>
  <c r="N870" i="1"/>
  <c r="N862" i="1"/>
  <c r="N854" i="1"/>
  <c r="N846" i="1"/>
  <c r="N838" i="1"/>
  <c r="N830" i="1"/>
  <c r="N822" i="1"/>
  <c r="N814" i="1"/>
  <c r="N806" i="1"/>
  <c r="N798" i="1"/>
  <c r="N790" i="1"/>
  <c r="N782" i="1"/>
  <c r="N774" i="1"/>
  <c r="N766" i="1"/>
  <c r="N758" i="1"/>
  <c r="N750" i="1"/>
  <c r="N742" i="1"/>
  <c r="N734" i="1"/>
  <c r="N726" i="1"/>
  <c r="N718" i="1"/>
  <c r="N710" i="1"/>
  <c r="N702" i="1"/>
  <c r="N694" i="1"/>
  <c r="N686" i="1"/>
  <c r="N678" i="1"/>
  <c r="N670" i="1"/>
  <c r="N662" i="1"/>
  <c r="N654" i="1"/>
  <c r="N646" i="1"/>
  <c r="N638" i="1"/>
  <c r="N630" i="1"/>
  <c r="N622" i="1"/>
  <c r="N614" i="1"/>
  <c r="N606" i="1"/>
  <c r="N598" i="1"/>
  <c r="N590" i="1"/>
  <c r="N582" i="1"/>
  <c r="N574" i="1"/>
  <c r="N566" i="1"/>
  <c r="N558" i="1"/>
  <c r="N550" i="1"/>
  <c r="N542" i="1"/>
  <c r="N534" i="1"/>
  <c r="N526" i="1"/>
  <c r="N518" i="1"/>
  <c r="N510" i="1"/>
  <c r="N502" i="1"/>
  <c r="N494" i="1"/>
  <c r="N486" i="1"/>
  <c r="N478" i="1"/>
  <c r="N470" i="1"/>
  <c r="N462" i="1"/>
  <c r="N454" i="1"/>
  <c r="N446" i="1"/>
  <c r="N438" i="1"/>
  <c r="N430" i="1"/>
  <c r="N422" i="1"/>
  <c r="N414" i="1"/>
  <c r="N406" i="1"/>
  <c r="N398" i="1"/>
  <c r="N390" i="1"/>
  <c r="N382" i="1"/>
  <c r="N374" i="1"/>
  <c r="N366" i="1"/>
  <c r="N358" i="1"/>
  <c r="N350" i="1"/>
  <c r="N342" i="1"/>
  <c r="N327" i="1"/>
  <c r="N319" i="1"/>
  <c r="N311" i="1"/>
  <c r="N303" i="1"/>
  <c r="N295" i="1"/>
  <c r="N287" i="1"/>
  <c r="N279" i="1"/>
  <c r="N271" i="1"/>
  <c r="N263" i="1"/>
  <c r="N255" i="1"/>
  <c r="N247" i="1"/>
  <c r="N239" i="1"/>
  <c r="N231" i="1"/>
  <c r="N223" i="1"/>
  <c r="N215" i="1"/>
  <c r="N207" i="1"/>
  <c r="N199" i="1"/>
  <c r="N191" i="1"/>
  <c r="N183" i="1"/>
  <c r="N175" i="1"/>
  <c r="N167" i="1"/>
  <c r="N159" i="1"/>
  <c r="N151" i="1"/>
  <c r="N143" i="1"/>
  <c r="N135" i="1"/>
  <c r="N127" i="1"/>
  <c r="N119" i="1"/>
  <c r="N111" i="1"/>
  <c r="N103" i="1"/>
  <c r="N95" i="1"/>
  <c r="N87" i="1"/>
  <c r="N79" i="1"/>
  <c r="N71" i="1"/>
  <c r="N63" i="1"/>
  <c r="N55" i="1"/>
  <c r="N47" i="1"/>
  <c r="N39" i="1"/>
  <c r="N31" i="1"/>
  <c r="N23" i="1"/>
  <c r="N15" i="1"/>
  <c r="N7" i="1"/>
  <c r="N1421" i="1"/>
  <c r="N1413" i="1"/>
  <c r="N1405" i="1"/>
  <c r="N1397" i="1"/>
  <c r="N1389" i="1"/>
  <c r="N1381" i="1"/>
  <c r="N1373" i="1"/>
  <c r="N1365" i="1"/>
  <c r="N1357" i="1"/>
  <c r="N1349" i="1"/>
  <c r="N1341" i="1"/>
  <c r="N1333" i="1"/>
  <c r="N1325" i="1"/>
  <c r="N1317" i="1"/>
  <c r="N1309" i="1"/>
  <c r="N1301" i="1"/>
  <c r="N1293" i="1"/>
  <c r="N1285" i="1"/>
  <c r="N1277" i="1"/>
  <c r="N1269" i="1"/>
  <c r="N1261" i="1"/>
  <c r="N1253" i="1"/>
  <c r="N1245" i="1"/>
  <c r="N1237" i="1"/>
  <c r="N1229" i="1"/>
  <c r="N1221" i="1"/>
  <c r="N1213" i="1"/>
  <c r="N1205" i="1"/>
  <c r="N1197" i="1"/>
  <c r="N1189" i="1"/>
  <c r="N1181" i="1"/>
  <c r="N1173" i="1"/>
  <c r="N1165" i="1"/>
  <c r="N1157" i="1"/>
  <c r="N1149" i="1"/>
  <c r="N1141" i="1"/>
  <c r="N1133" i="1"/>
  <c r="N1125" i="1"/>
  <c r="N1117" i="1"/>
  <c r="N1109" i="1"/>
  <c r="N1101" i="1"/>
  <c r="N1093" i="1"/>
  <c r="N1085" i="1"/>
  <c r="N1077" i="1"/>
  <c r="N1069" i="1"/>
  <c r="N1061" i="1"/>
  <c r="N1053" i="1"/>
  <c r="N1045" i="1"/>
  <c r="N1037" i="1"/>
  <c r="N1029" i="1"/>
  <c r="N1021" i="1"/>
  <c r="N1013" i="1"/>
  <c r="N1005" i="1"/>
  <c r="N997" i="1"/>
  <c r="N989" i="1"/>
  <c r="N981" i="1"/>
  <c r="N973" i="1"/>
  <c r="N965" i="1"/>
  <c r="N957" i="1"/>
  <c r="N949" i="1"/>
  <c r="N941" i="1"/>
  <c r="N933" i="1"/>
  <c r="N925" i="1"/>
  <c r="N917" i="1"/>
  <c r="N909" i="1"/>
  <c r="N901" i="1"/>
  <c r="N893" i="1"/>
  <c r="N885" i="1"/>
  <c r="N877" i="1"/>
  <c r="N869" i="1"/>
  <c r="N861" i="1"/>
  <c r="N853" i="1"/>
  <c r="N845" i="1"/>
  <c r="N837" i="1"/>
  <c r="N829" i="1"/>
  <c r="N821" i="1"/>
  <c r="N813" i="1"/>
  <c r="N805" i="1"/>
  <c r="N797" i="1"/>
  <c r="N789" i="1"/>
  <c r="N781" i="1"/>
  <c r="N773" i="1"/>
  <c r="N765" i="1"/>
  <c r="N757" i="1"/>
  <c r="N749" i="1"/>
  <c r="N741" i="1"/>
  <c r="N733" i="1"/>
  <c r="N725" i="1"/>
  <c r="N717" i="1"/>
  <c r="N709" i="1"/>
  <c r="N701" i="1"/>
  <c r="N693" i="1"/>
  <c r="N685" i="1"/>
  <c r="N677" i="1"/>
  <c r="N669" i="1"/>
  <c r="N661" i="1"/>
  <c r="N653" i="1"/>
  <c r="N645" i="1"/>
  <c r="N637" i="1"/>
  <c r="N629" i="1"/>
  <c r="N621" i="1"/>
  <c r="N613" i="1"/>
  <c r="N605" i="1"/>
  <c r="N597" i="1"/>
  <c r="N589" i="1"/>
  <c r="N581" i="1"/>
  <c r="N573" i="1"/>
  <c r="N565" i="1"/>
  <c r="N557" i="1"/>
  <c r="N549" i="1"/>
  <c r="N541" i="1"/>
  <c r="N533" i="1"/>
  <c r="N525" i="1"/>
  <c r="N517" i="1"/>
  <c r="N509" i="1"/>
  <c r="N501" i="1"/>
  <c r="N493" i="1"/>
  <c r="N485" i="1"/>
  <c r="N477" i="1"/>
  <c r="N469" i="1"/>
  <c r="N461" i="1"/>
  <c r="N453" i="1"/>
  <c r="N445" i="1"/>
  <c r="N437" i="1"/>
  <c r="N429" i="1"/>
  <c r="N421" i="1"/>
  <c r="N413" i="1"/>
  <c r="N405" i="1"/>
  <c r="N397" i="1"/>
  <c r="N389" i="1"/>
  <c r="N381" i="1"/>
  <c r="N373" i="1"/>
  <c r="N365" i="1"/>
  <c r="N357" i="1"/>
  <c r="N349" i="1"/>
  <c r="N341" i="1"/>
  <c r="N334" i="1"/>
  <c r="N326" i="1"/>
  <c r="N318" i="1"/>
  <c r="N310" i="1"/>
  <c r="N302" i="1"/>
  <c r="N294" i="1"/>
  <c r="N286" i="1"/>
  <c r="N278" i="1"/>
  <c r="N270" i="1"/>
  <c r="N262" i="1"/>
  <c r="N254" i="1"/>
  <c r="N246" i="1"/>
  <c r="N238" i="1"/>
  <c r="N230" i="1"/>
  <c r="N222" i="1"/>
  <c r="N214" i="1"/>
  <c r="N206" i="1"/>
  <c r="N198" i="1"/>
  <c r="N190" i="1"/>
  <c r="N182" i="1"/>
  <c r="N174" i="1"/>
  <c r="N166" i="1"/>
  <c r="N158" i="1"/>
  <c r="N150" i="1"/>
  <c r="N142" i="1"/>
  <c r="N134" i="1"/>
  <c r="N126" i="1"/>
  <c r="N118" i="1"/>
  <c r="N110" i="1"/>
  <c r="P80" i="1"/>
  <c r="O80" i="1"/>
  <c r="O72" i="1"/>
  <c r="P72" i="1"/>
  <c r="P64" i="1"/>
  <c r="O64" i="1"/>
  <c r="O56" i="1"/>
  <c r="P56" i="1"/>
  <c r="P48" i="1"/>
  <c r="O48" i="1"/>
  <c r="O40" i="1"/>
  <c r="AD40" i="1" s="1"/>
  <c r="P40" i="1"/>
  <c r="AE40" i="1" s="1"/>
  <c r="P32" i="1"/>
  <c r="AD32" i="1" s="1"/>
  <c r="O32" i="1"/>
  <c r="AC32" i="1" s="1"/>
  <c r="O24" i="1"/>
  <c r="P24" i="1"/>
  <c r="P16" i="1"/>
  <c r="O16" i="1"/>
  <c r="O8" i="1"/>
  <c r="AB8" i="1" s="1"/>
  <c r="P8" i="1"/>
  <c r="AC8" i="1" s="1"/>
  <c r="N1620" i="1"/>
  <c r="N1612" i="1"/>
  <c r="N1604" i="1"/>
  <c r="N1596" i="1"/>
  <c r="N1588" i="1"/>
  <c r="N1580" i="1"/>
  <c r="N1572" i="1"/>
  <c r="N1564" i="1"/>
  <c r="N1556" i="1"/>
  <c r="N1548" i="1"/>
  <c r="N1540" i="1"/>
  <c r="N1532" i="1"/>
  <c r="N1524" i="1"/>
  <c r="N1516" i="1"/>
  <c r="N1508" i="1"/>
  <c r="N1500" i="1"/>
  <c r="N1492" i="1"/>
  <c r="N1484" i="1"/>
  <c r="N1476" i="1"/>
  <c r="N1468" i="1"/>
  <c r="N1460" i="1"/>
  <c r="N1452" i="1"/>
  <c r="N1444" i="1"/>
  <c r="N1436" i="1"/>
  <c r="N1428" i="1"/>
  <c r="N1420" i="1"/>
  <c r="N1412" i="1"/>
  <c r="N1404" i="1"/>
  <c r="N1396" i="1"/>
  <c r="N1388" i="1"/>
  <c r="N1380" i="1"/>
  <c r="N1372" i="1"/>
  <c r="N1364" i="1"/>
  <c r="N1356" i="1"/>
  <c r="N1348" i="1"/>
  <c r="N1340" i="1"/>
  <c r="N1332" i="1"/>
  <c r="N1324" i="1"/>
  <c r="N1316" i="1"/>
  <c r="N1308" i="1"/>
  <c r="N1300" i="1"/>
  <c r="N1292" i="1"/>
  <c r="N1284" i="1"/>
  <c r="N1276" i="1"/>
  <c r="N1268" i="1"/>
  <c r="N1260" i="1"/>
  <c r="N1252" i="1"/>
  <c r="N1244" i="1"/>
  <c r="N1236" i="1"/>
  <c r="N1228" i="1"/>
  <c r="N1220" i="1"/>
  <c r="N1212" i="1"/>
  <c r="N1204" i="1"/>
  <c r="N1196" i="1"/>
  <c r="N1188" i="1"/>
  <c r="N1180" i="1"/>
  <c r="N1172" i="1"/>
  <c r="N1164" i="1"/>
  <c r="N1156" i="1"/>
  <c r="N1148" i="1"/>
  <c r="N1140" i="1"/>
  <c r="N1132" i="1"/>
  <c r="N1124" i="1"/>
  <c r="N1116" i="1"/>
  <c r="N1108" i="1"/>
  <c r="N1100" i="1"/>
  <c r="N1092" i="1"/>
  <c r="N1084" i="1"/>
  <c r="N1076" i="1"/>
  <c r="N1068" i="1"/>
  <c r="N1060" i="1"/>
  <c r="N1052" i="1"/>
  <c r="N1044" i="1"/>
  <c r="N1036" i="1"/>
  <c r="N1028" i="1"/>
  <c r="N1020" i="1"/>
  <c r="N1012" i="1"/>
  <c r="N1004" i="1"/>
  <c r="N996" i="1"/>
  <c r="N988" i="1"/>
  <c r="N980" i="1"/>
  <c r="N972" i="1"/>
  <c r="N964" i="1"/>
  <c r="N956" i="1"/>
  <c r="N948" i="1"/>
  <c r="N940" i="1"/>
  <c r="N932" i="1"/>
  <c r="N924" i="1"/>
  <c r="N916" i="1"/>
  <c r="N908" i="1"/>
  <c r="N900" i="1"/>
  <c r="N892" i="1"/>
  <c r="N884" i="1"/>
  <c r="N876" i="1"/>
  <c r="N868" i="1"/>
  <c r="N860" i="1"/>
  <c r="N852" i="1"/>
  <c r="N844" i="1"/>
  <c r="N836" i="1"/>
  <c r="N828" i="1"/>
  <c r="N820" i="1"/>
  <c r="N812" i="1"/>
  <c r="N804" i="1"/>
  <c r="N796" i="1"/>
  <c r="N788" i="1"/>
  <c r="N780" i="1"/>
  <c r="N772" i="1"/>
  <c r="N764" i="1"/>
  <c r="N756" i="1"/>
  <c r="N748" i="1"/>
  <c r="N740" i="1"/>
  <c r="N732" i="1"/>
  <c r="N724" i="1"/>
  <c r="N716" i="1"/>
  <c r="N708" i="1"/>
  <c r="N700" i="1"/>
  <c r="N692" i="1"/>
  <c r="N684" i="1"/>
  <c r="N676" i="1"/>
  <c r="N668" i="1"/>
  <c r="N660" i="1"/>
  <c r="N652" i="1"/>
  <c r="N644" i="1"/>
  <c r="N636" i="1"/>
  <c r="N628" i="1"/>
  <c r="N620" i="1"/>
  <c r="N612" i="1"/>
  <c r="N604" i="1"/>
  <c r="N596" i="1"/>
  <c r="N588" i="1"/>
  <c r="N580" i="1"/>
  <c r="N572" i="1"/>
  <c r="N564" i="1"/>
  <c r="N556" i="1"/>
  <c r="N548" i="1"/>
  <c r="N540" i="1"/>
  <c r="N532" i="1"/>
  <c r="N524" i="1"/>
  <c r="N516" i="1"/>
  <c r="N508" i="1"/>
  <c r="N500" i="1"/>
  <c r="N492" i="1"/>
  <c r="N484" i="1"/>
  <c r="N476" i="1"/>
  <c r="N468" i="1"/>
  <c r="N460" i="1"/>
  <c r="N452" i="1"/>
  <c r="N444" i="1"/>
  <c r="N436" i="1"/>
  <c r="N428" i="1"/>
  <c r="N420" i="1"/>
  <c r="N412" i="1"/>
  <c r="N404" i="1"/>
  <c r="N396" i="1"/>
  <c r="N388" i="1"/>
  <c r="N380" i="1"/>
  <c r="N372" i="1"/>
  <c r="N364" i="1"/>
  <c r="N356" i="1"/>
  <c r="N348" i="1"/>
  <c r="N340" i="1"/>
  <c r="N331" i="1"/>
  <c r="N323" i="1"/>
  <c r="N315" i="1"/>
  <c r="N307" i="1"/>
  <c r="N299" i="1"/>
  <c r="N291" i="1"/>
  <c r="N283" i="1"/>
  <c r="N275" i="1"/>
  <c r="N267" i="1"/>
  <c r="N259" i="1"/>
  <c r="N251" i="1"/>
  <c r="N243" i="1"/>
  <c r="N235" i="1"/>
  <c r="N227" i="1"/>
  <c r="N219" i="1"/>
  <c r="N211" i="1"/>
  <c r="N203" i="1"/>
  <c r="N195" i="1"/>
  <c r="N187" i="1"/>
  <c r="N179" i="1"/>
  <c r="N171" i="1"/>
  <c r="N163" i="1"/>
  <c r="N155" i="1"/>
  <c r="N147" i="1"/>
  <c r="N139" i="1"/>
  <c r="N131" i="1"/>
  <c r="N123" i="1"/>
  <c r="N115" i="1"/>
  <c r="N107" i="1"/>
  <c r="N99" i="1"/>
  <c r="N91" i="1"/>
  <c r="N83" i="1"/>
  <c r="N75" i="1"/>
  <c r="N67" i="1"/>
  <c r="N59" i="1"/>
  <c r="N51" i="1"/>
  <c r="N43" i="1"/>
  <c r="N35" i="1"/>
  <c r="N27" i="1"/>
  <c r="N19" i="1"/>
  <c r="N11" i="1"/>
  <c r="N3" i="1"/>
  <c r="D154" i="1"/>
  <c r="D146" i="1"/>
  <c r="D130" i="1"/>
  <c r="D106" i="1"/>
  <c r="D98" i="1"/>
  <c r="D82" i="1"/>
  <c r="D74" i="1"/>
  <c r="D66" i="1"/>
  <c r="D58" i="1"/>
  <c r="D34" i="1"/>
  <c r="D26" i="1"/>
  <c r="D10" i="1"/>
  <c r="N537" i="1"/>
  <c r="N529" i="1"/>
  <c r="N521" i="1"/>
  <c r="N513" i="1"/>
  <c r="N505" i="1"/>
  <c r="N497" i="1"/>
  <c r="N489" i="1"/>
  <c r="N481" i="1"/>
  <c r="N473" i="1"/>
  <c r="N465" i="1"/>
  <c r="N457" i="1"/>
  <c r="N449" i="1"/>
  <c r="N441" i="1"/>
  <c r="N433" i="1"/>
  <c r="N425" i="1"/>
  <c r="N417" i="1"/>
  <c r="N409" i="1"/>
  <c r="N401" i="1"/>
  <c r="N393" i="1"/>
  <c r="N385" i="1"/>
  <c r="N377" i="1"/>
  <c r="N369" i="1"/>
  <c r="N361" i="1"/>
  <c r="N353" i="1"/>
  <c r="N345" i="1"/>
  <c r="N337" i="1"/>
  <c r="N330" i="1"/>
  <c r="N322" i="1"/>
  <c r="N314" i="1"/>
  <c r="N306" i="1"/>
  <c r="N298" i="1"/>
  <c r="N290" i="1"/>
  <c r="N282" i="1"/>
  <c r="N274" i="1"/>
  <c r="N266" i="1"/>
  <c r="N258" i="1"/>
  <c r="N250" i="1"/>
  <c r="N242" i="1"/>
  <c r="N234" i="1"/>
  <c r="N226" i="1"/>
  <c r="N218" i="1"/>
  <c r="N210" i="1"/>
  <c r="N202" i="1"/>
  <c r="N194" i="1"/>
  <c r="N186" i="1"/>
  <c r="N178" i="1"/>
  <c r="N170" i="1"/>
  <c r="N162" i="1"/>
  <c r="N154" i="1"/>
  <c r="N146" i="1"/>
  <c r="N138" i="1"/>
  <c r="N130" i="1"/>
  <c r="N122" i="1"/>
  <c r="N114" i="1"/>
  <c r="N106" i="1"/>
  <c r="N98" i="1"/>
  <c r="N90" i="1"/>
  <c r="N82" i="1"/>
  <c r="N74" i="1"/>
  <c r="N66" i="1"/>
  <c r="N58" i="1"/>
  <c r="N50" i="1"/>
  <c r="N42" i="1"/>
  <c r="N34" i="1"/>
  <c r="N26" i="1"/>
  <c r="N18" i="1"/>
  <c r="N10" i="1"/>
  <c r="N264" i="1"/>
  <c r="N256" i="1"/>
  <c r="N248" i="1"/>
  <c r="N240" i="1"/>
  <c r="N232" i="1"/>
  <c r="N224" i="1"/>
  <c r="N216" i="1"/>
  <c r="N208" i="1"/>
  <c r="N200" i="1"/>
  <c r="N192" i="1"/>
  <c r="N184" i="1"/>
  <c r="N176" i="1"/>
  <c r="N168" i="1"/>
  <c r="N160" i="1"/>
  <c r="N152" i="1"/>
  <c r="N144" i="1"/>
  <c r="N136" i="1"/>
  <c r="N128" i="1"/>
  <c r="N120" i="1"/>
  <c r="N112" i="1"/>
  <c r="N104" i="1"/>
  <c r="N96" i="1"/>
  <c r="N88" i="1"/>
  <c r="N80" i="1"/>
  <c r="N72" i="1"/>
  <c r="N64" i="1"/>
  <c r="N56" i="1"/>
  <c r="N48" i="1"/>
  <c r="N40" i="1"/>
  <c r="N32" i="1"/>
  <c r="N24" i="1"/>
  <c r="N16" i="1"/>
  <c r="N8" i="1"/>
  <c r="N102" i="1"/>
  <c r="N94" i="1"/>
  <c r="N86" i="1"/>
  <c r="N78" i="1"/>
  <c r="N70" i="1"/>
  <c r="N62" i="1"/>
  <c r="N54" i="1"/>
  <c r="N46" i="1"/>
  <c r="N38" i="1"/>
  <c r="N30" i="1"/>
  <c r="N22" i="1"/>
  <c r="N14" i="1"/>
  <c r="N6" i="1"/>
  <c r="N333" i="1"/>
  <c r="N325" i="1"/>
  <c r="N317" i="1"/>
  <c r="N309" i="1"/>
  <c r="N301" i="1"/>
  <c r="N293" i="1"/>
  <c r="N285" i="1"/>
  <c r="N277" i="1"/>
  <c r="N269" i="1"/>
  <c r="N261" i="1"/>
  <c r="N253" i="1"/>
  <c r="N245" i="1"/>
  <c r="N237" i="1"/>
  <c r="N229" i="1"/>
  <c r="N221" i="1"/>
  <c r="N213" i="1"/>
  <c r="N205" i="1"/>
  <c r="N197" i="1"/>
  <c r="N189" i="1"/>
  <c r="N181" i="1"/>
  <c r="N173" i="1"/>
  <c r="N165" i="1"/>
  <c r="N157" i="1"/>
  <c r="N149" i="1"/>
  <c r="N141" i="1"/>
  <c r="N133" i="1"/>
  <c r="N125" i="1"/>
  <c r="N117" i="1"/>
  <c r="N109" i="1"/>
  <c r="N101" i="1"/>
  <c r="N93" i="1"/>
  <c r="N85" i="1"/>
  <c r="N77" i="1"/>
  <c r="N69" i="1"/>
  <c r="N61" i="1"/>
  <c r="N53" i="1"/>
  <c r="N45" i="1"/>
  <c r="N37" i="1"/>
  <c r="N29" i="1"/>
  <c r="N21" i="1"/>
  <c r="N13" i="1"/>
  <c r="N5" i="1"/>
  <c r="AA194" i="1"/>
  <c r="AA191" i="1"/>
  <c r="AC191" i="1"/>
  <c r="AC186" i="1"/>
  <c r="AA184" i="1"/>
  <c r="B184" i="1" s="1"/>
  <c r="C184" i="1" s="1"/>
  <c r="AE184" i="1"/>
  <c r="AD181" i="1"/>
  <c r="AE179" i="1"/>
  <c r="AE178" i="1"/>
  <c r="AA178" i="1"/>
  <c r="AE176" i="1"/>
  <c r="AD170" i="1"/>
  <c r="AB168" i="1"/>
  <c r="AD168" i="1"/>
  <c r="AE165" i="1"/>
  <c r="AA165" i="1"/>
  <c r="AD163" i="1"/>
  <c r="AC158" i="1"/>
  <c r="AE158" i="1"/>
  <c r="AB150" i="1"/>
  <c r="AD150" i="1"/>
  <c r="AA148" i="1"/>
  <c r="AE148" i="1"/>
  <c r="AE147" i="1"/>
  <c r="AA147" i="1"/>
  <c r="B147" i="1" s="1"/>
  <c r="C147" i="1" s="1"/>
  <c r="AC146" i="1"/>
  <c r="AE146" i="1"/>
  <c r="AC145" i="1"/>
  <c r="AE145" i="1"/>
  <c r="AA143" i="1"/>
  <c r="AC143" i="1"/>
  <c r="AA142" i="1"/>
  <c r="AC142" i="1"/>
  <c r="AA141" i="1"/>
  <c r="AC141" i="1"/>
  <c r="AE141" i="1"/>
  <c r="AB138" i="1"/>
  <c r="AD138" i="1"/>
  <c r="AB137" i="1"/>
  <c r="AD137" i="1"/>
  <c r="AB136" i="1"/>
  <c r="AD136" i="1"/>
  <c r="AA133" i="1"/>
  <c r="AC133" i="1"/>
  <c r="AE133" i="1"/>
  <c r="AB132" i="1"/>
  <c r="AD132" i="1"/>
  <c r="AB131" i="1"/>
  <c r="AD131" i="1"/>
  <c r="AB130" i="1"/>
  <c r="AB128" i="1"/>
  <c r="AC128" i="1"/>
  <c r="AD128" i="1"/>
  <c r="AA125" i="1"/>
  <c r="AB125" i="1"/>
  <c r="AD125" i="1"/>
  <c r="AB124" i="1"/>
  <c r="AD124" i="1"/>
  <c r="AB123" i="1"/>
  <c r="AD123" i="1"/>
  <c r="AE123" i="1"/>
  <c r="AB122" i="1"/>
  <c r="AC121" i="1"/>
  <c r="AB121" i="1"/>
  <c r="AB120" i="1"/>
  <c r="AC120" i="1"/>
  <c r="AD120" i="1"/>
  <c r="AA118" i="1"/>
  <c r="AD118" i="1"/>
  <c r="AA117" i="1"/>
  <c r="AC117" i="1"/>
  <c r="AC116" i="1"/>
  <c r="AB116" i="1"/>
  <c r="AB115" i="1"/>
  <c r="AC115" i="1"/>
  <c r="AD115" i="1"/>
  <c r="AD114" i="1"/>
  <c r="AA113" i="1"/>
  <c r="AD113" i="1"/>
  <c r="AA112" i="1"/>
  <c r="AB112" i="1"/>
  <c r="AD112" i="1"/>
  <c r="AE111" i="1"/>
  <c r="AA111" i="1"/>
  <c r="AB111" i="1"/>
  <c r="AD111" i="1"/>
  <c r="AB110" i="1"/>
  <c r="AD110" i="1"/>
  <c r="AE110" i="1"/>
  <c r="AB109" i="1"/>
  <c r="AC109" i="1"/>
  <c r="AE109" i="1"/>
  <c r="AC108" i="1"/>
  <c r="AB108" i="1"/>
  <c r="AB107" i="1"/>
  <c r="AC107" i="1"/>
  <c r="AD107" i="1"/>
  <c r="AA106" i="1"/>
  <c r="B106" i="1" s="1"/>
  <c r="AA105" i="1"/>
  <c r="B105" i="1" s="1"/>
  <c r="C105" i="1" s="1"/>
  <c r="AC105" i="1"/>
  <c r="AD105" i="1"/>
  <c r="AA104" i="1"/>
  <c r="AB104" i="1"/>
  <c r="AD104" i="1"/>
  <c r="AE104" i="1"/>
  <c r="AE103" i="1"/>
  <c r="AA103" i="1"/>
  <c r="AB103" i="1"/>
  <c r="AD103" i="1"/>
  <c r="AC102" i="1"/>
  <c r="AD102" i="1"/>
  <c r="AE102" i="1"/>
  <c r="AA101" i="1"/>
  <c r="AB101" i="1"/>
  <c r="AD101" i="1"/>
  <c r="AE101" i="1"/>
  <c r="AA100" i="1"/>
  <c r="AC100" i="1"/>
  <c r="AD100" i="1"/>
  <c r="AE100" i="1"/>
  <c r="AA99" i="1"/>
  <c r="AB99" i="1"/>
  <c r="AD99" i="1"/>
  <c r="AE99" i="1"/>
  <c r="AE98" i="1"/>
  <c r="AA98" i="1"/>
  <c r="B98" i="1" s="1"/>
  <c r="AB98" i="1"/>
  <c r="AD98" i="1"/>
  <c r="AA97" i="1"/>
  <c r="AB97" i="1"/>
  <c r="AC97" i="1"/>
  <c r="AD97" i="1"/>
  <c r="AE97" i="1"/>
  <c r="AB96" i="1"/>
  <c r="AC96" i="1"/>
  <c r="AE96" i="1"/>
  <c r="AC95" i="1"/>
  <c r="AE95" i="1"/>
  <c r="AB95" i="1"/>
  <c r="AA94" i="1"/>
  <c r="AB94" i="1"/>
  <c r="AC94" i="1"/>
  <c r="AD94" i="1"/>
  <c r="AA93" i="1"/>
  <c r="AC93" i="1"/>
  <c r="AD93" i="1"/>
  <c r="AA92" i="1"/>
  <c r="AC92" i="1"/>
  <c r="AA91" i="1"/>
  <c r="AB91" i="1"/>
  <c r="AC91" i="1"/>
  <c r="AD91" i="1"/>
  <c r="AE91" i="1"/>
  <c r="AE90" i="1"/>
  <c r="AA90" i="1"/>
  <c r="B90" i="1" s="1"/>
  <c r="AD90" i="1"/>
  <c r="AA89" i="1"/>
  <c r="B89" i="1" s="1"/>
  <c r="C89" i="1" s="1"/>
  <c r="AB89" i="1"/>
  <c r="AC89" i="1"/>
  <c r="AD89" i="1"/>
  <c r="AE89" i="1"/>
  <c r="AA88" i="1"/>
  <c r="AB88" i="1"/>
  <c r="AC88" i="1"/>
  <c r="AE88" i="1"/>
  <c r="AC87" i="1"/>
  <c r="AE87" i="1"/>
  <c r="AA87" i="1"/>
  <c r="AB87" i="1"/>
  <c r="AA86" i="1"/>
  <c r="B86" i="1" s="1"/>
  <c r="C86" i="1" s="1"/>
  <c r="AB86" i="1"/>
  <c r="AC86" i="1"/>
  <c r="AD86" i="1"/>
  <c r="AE86" i="1"/>
  <c r="AB85" i="1"/>
  <c r="AC85" i="1"/>
  <c r="AD85" i="1"/>
  <c r="AE85" i="1"/>
  <c r="AA84" i="1"/>
  <c r="AB84" i="1"/>
  <c r="AC84" i="1"/>
  <c r="AD84" i="1"/>
  <c r="AE84" i="1"/>
  <c r="AA83" i="1"/>
  <c r="AB83" i="1"/>
  <c r="AC83" i="1"/>
  <c r="AD83" i="1"/>
  <c r="AD82" i="1"/>
  <c r="AA82" i="1"/>
  <c r="AB82" i="1"/>
  <c r="AC82" i="1"/>
  <c r="AA81" i="1"/>
  <c r="AB81" i="1"/>
  <c r="AC81" i="1"/>
  <c r="AD81" i="1"/>
  <c r="AE81" i="1"/>
  <c r="AA80" i="1"/>
  <c r="AB80" i="1"/>
  <c r="AC80" i="1"/>
  <c r="AD80" i="1"/>
  <c r="AE80" i="1"/>
  <c r="AB79" i="1"/>
  <c r="AD79" i="1"/>
  <c r="AE79" i="1"/>
  <c r="AA79" i="1"/>
  <c r="AA78" i="1"/>
  <c r="AB78" i="1"/>
  <c r="AE78" i="1"/>
  <c r="AA77" i="1"/>
  <c r="AB77" i="1"/>
  <c r="AC77" i="1"/>
  <c r="AD77" i="1"/>
  <c r="AE77" i="1"/>
  <c r="AB76" i="1"/>
  <c r="AC76" i="1"/>
  <c r="AD76" i="1"/>
  <c r="AE76" i="1"/>
  <c r="AA75" i="1"/>
  <c r="AB75" i="1"/>
  <c r="AC75" i="1"/>
  <c r="AD75" i="1"/>
  <c r="AE75" i="1"/>
  <c r="AD74" i="1"/>
  <c r="AA74" i="1"/>
  <c r="AB74" i="1"/>
  <c r="AC74" i="1"/>
  <c r="AA73" i="1"/>
  <c r="B73" i="1" s="1"/>
  <c r="AB73" i="1"/>
  <c r="AC73" i="1"/>
  <c r="AD73" i="1"/>
  <c r="AE73" i="1"/>
  <c r="AA72" i="1"/>
  <c r="AB72" i="1"/>
  <c r="AC72" i="1"/>
  <c r="AD72" i="1"/>
  <c r="AE72" i="1"/>
  <c r="AB71" i="1"/>
  <c r="AC71" i="1"/>
  <c r="AD71" i="1"/>
  <c r="AE71" i="1"/>
  <c r="AA71" i="1"/>
  <c r="AA70" i="1"/>
  <c r="B70" i="1" s="1"/>
  <c r="C70" i="1" s="1"/>
  <c r="AB70" i="1"/>
  <c r="AC70" i="1"/>
  <c r="AE69" i="1"/>
  <c r="AA69" i="1"/>
  <c r="AB69" i="1"/>
  <c r="AC69" i="1"/>
  <c r="AD69" i="1"/>
  <c r="AA68" i="1"/>
  <c r="AB68" i="1"/>
  <c r="AC68" i="1"/>
  <c r="AD68" i="1"/>
  <c r="AE68" i="1"/>
  <c r="AA67" i="1"/>
  <c r="AB67" i="1"/>
  <c r="AC67" i="1"/>
  <c r="AD67" i="1"/>
  <c r="AE67" i="1"/>
  <c r="AC66" i="1"/>
  <c r="AD66" i="1"/>
  <c r="AE66" i="1"/>
  <c r="AA66" i="1"/>
  <c r="AB66" i="1"/>
  <c r="AA65" i="1"/>
  <c r="AB65" i="1"/>
  <c r="AC65" i="1"/>
  <c r="AD65" i="1"/>
  <c r="AE65" i="1"/>
  <c r="AA64" i="1"/>
  <c r="AB64" i="1"/>
  <c r="AC64" i="1"/>
  <c r="AD64" i="1"/>
  <c r="AE64" i="1"/>
  <c r="AA63" i="1"/>
  <c r="AB63" i="1"/>
  <c r="AC63" i="1"/>
  <c r="AD63" i="1"/>
  <c r="AE63" i="1"/>
  <c r="AA62" i="1"/>
  <c r="AB62" i="1"/>
  <c r="AC62" i="1"/>
  <c r="AD62" i="1"/>
  <c r="AE62" i="1"/>
  <c r="AE61" i="1"/>
  <c r="AA61" i="1"/>
  <c r="AB61" i="1"/>
  <c r="AC61" i="1"/>
  <c r="AD61" i="1"/>
  <c r="AA60" i="1"/>
  <c r="AB60" i="1"/>
  <c r="AC60" i="1"/>
  <c r="AD60" i="1"/>
  <c r="AE60" i="1"/>
  <c r="AA59" i="1"/>
  <c r="AB59" i="1"/>
  <c r="AC59" i="1"/>
  <c r="AD59" i="1"/>
  <c r="AE59" i="1"/>
  <c r="AC58" i="1"/>
  <c r="AD58" i="1"/>
  <c r="AE58" i="1"/>
  <c r="AA58" i="1"/>
  <c r="B58" i="1" s="1"/>
  <c r="AB58" i="1"/>
  <c r="AA57" i="1"/>
  <c r="B57" i="1" s="1"/>
  <c r="C57" i="1" s="1"/>
  <c r="AB57" i="1"/>
  <c r="AC57" i="1"/>
  <c r="AD57" i="1"/>
  <c r="AE57" i="1"/>
  <c r="AA56" i="1"/>
  <c r="AB56" i="1"/>
  <c r="AC56" i="1"/>
  <c r="AD56" i="1"/>
  <c r="AE56" i="1"/>
  <c r="AA55" i="1"/>
  <c r="AB55" i="1"/>
  <c r="AC55" i="1"/>
  <c r="AD55" i="1"/>
  <c r="AE55" i="1"/>
  <c r="AA54" i="1"/>
  <c r="B54" i="1" s="1"/>
  <c r="C54" i="1" s="1"/>
  <c r="AB54" i="1"/>
  <c r="AC54" i="1"/>
  <c r="AD54" i="1"/>
  <c r="AE54" i="1"/>
  <c r="AD53" i="1"/>
  <c r="AE53" i="1"/>
  <c r="AA53" i="1"/>
  <c r="AB53" i="1"/>
  <c r="AC53" i="1"/>
  <c r="AA52" i="1"/>
  <c r="B52" i="1" s="1"/>
  <c r="C52" i="1" s="1"/>
  <c r="AB52" i="1"/>
  <c r="AC52" i="1"/>
  <c r="AD52" i="1"/>
  <c r="AE52" i="1"/>
  <c r="AA51" i="1"/>
  <c r="B51" i="1" s="1"/>
  <c r="C51" i="1" s="1"/>
  <c r="AB51" i="1"/>
  <c r="AC51" i="1"/>
  <c r="AD51" i="1"/>
  <c r="AE51" i="1"/>
  <c r="AA50" i="1"/>
  <c r="AB50" i="1"/>
  <c r="AC50" i="1"/>
  <c r="AD50" i="1"/>
  <c r="AE50" i="1"/>
  <c r="AA49" i="1"/>
  <c r="AB49" i="1"/>
  <c r="AC49" i="1"/>
  <c r="AD49" i="1"/>
  <c r="AE49" i="1"/>
  <c r="AD48" i="1"/>
  <c r="AE48" i="1"/>
  <c r="AA48" i="1"/>
  <c r="AB48" i="1"/>
  <c r="AC48" i="1"/>
  <c r="AA47" i="1"/>
  <c r="AB47" i="1"/>
  <c r="AE47" i="1"/>
  <c r="AA46" i="1"/>
  <c r="AB46" i="1"/>
  <c r="AC46" i="1"/>
  <c r="AD46" i="1"/>
  <c r="AE46" i="1"/>
  <c r="AB45" i="1"/>
  <c r="AC45" i="1"/>
  <c r="AD45" i="1"/>
  <c r="AE45" i="1"/>
  <c r="AA45" i="1"/>
  <c r="AA44" i="1"/>
  <c r="AB44" i="1"/>
  <c r="AC44" i="1"/>
  <c r="AD44" i="1"/>
  <c r="AE44" i="1"/>
  <c r="AA43" i="1"/>
  <c r="AB43" i="1"/>
  <c r="AC43" i="1"/>
  <c r="AA42" i="1"/>
  <c r="AB42" i="1"/>
  <c r="AC42" i="1"/>
  <c r="AA41" i="1"/>
  <c r="B41" i="1" s="1"/>
  <c r="C41" i="1" s="1"/>
  <c r="AB41" i="1"/>
  <c r="AC41" i="1"/>
  <c r="AA40" i="1"/>
  <c r="AB40" i="1"/>
  <c r="AC40" i="1"/>
  <c r="AA39" i="1"/>
  <c r="AB39" i="1"/>
  <c r="AC39" i="1"/>
  <c r="AD39" i="1"/>
  <c r="AE39" i="1"/>
  <c r="AA38" i="1"/>
  <c r="AB38" i="1"/>
  <c r="AC38" i="1"/>
  <c r="AD38" i="1"/>
  <c r="AE38" i="1"/>
  <c r="AA37" i="1"/>
  <c r="AB37" i="1"/>
  <c r="AC37" i="1"/>
  <c r="AD37" i="1"/>
  <c r="AE37" i="1"/>
  <c r="AA36" i="1"/>
  <c r="B36" i="1" s="1"/>
  <c r="C36" i="1" s="1"/>
  <c r="AB36" i="1"/>
  <c r="AC36" i="1"/>
  <c r="AD36" i="1"/>
  <c r="AE36" i="1"/>
  <c r="AD35" i="1"/>
  <c r="AE35" i="1"/>
  <c r="AA35" i="1"/>
  <c r="B35" i="1" s="1"/>
  <c r="C35" i="1" s="1"/>
  <c r="AB35" i="1"/>
  <c r="AC35" i="1"/>
  <c r="AA34" i="1"/>
  <c r="AB34" i="1"/>
  <c r="AC34" i="1"/>
  <c r="AD34" i="1"/>
  <c r="AE34" i="1"/>
  <c r="AC33" i="1"/>
  <c r="AD33" i="1"/>
  <c r="AE33" i="1"/>
  <c r="AA32" i="1"/>
  <c r="AB32" i="1"/>
  <c r="AE32" i="1"/>
  <c r="AA31" i="1"/>
  <c r="AB31" i="1"/>
  <c r="AE31" i="1"/>
  <c r="AE30" i="1"/>
  <c r="AA30" i="1"/>
  <c r="AB30" i="1"/>
  <c r="AC30" i="1"/>
  <c r="AD30" i="1"/>
  <c r="AA29" i="1"/>
  <c r="AB29" i="1"/>
  <c r="AC29" i="1"/>
  <c r="AD29" i="1"/>
  <c r="AE29" i="1"/>
  <c r="AA28" i="1"/>
  <c r="AB28" i="1"/>
  <c r="AC28" i="1"/>
  <c r="AD28" i="1"/>
  <c r="AE28" i="1"/>
  <c r="AC27" i="1"/>
  <c r="AD27" i="1"/>
  <c r="AE27" i="1"/>
  <c r="AA27" i="1"/>
  <c r="AB27" i="1"/>
  <c r="AA26" i="1"/>
  <c r="B26" i="1" s="1"/>
  <c r="AB26" i="1"/>
  <c r="AC26" i="1"/>
  <c r="AD26" i="1"/>
  <c r="AE26" i="1"/>
  <c r="AA25" i="1"/>
  <c r="AB25" i="1"/>
  <c r="AC25" i="1"/>
  <c r="AD25" i="1"/>
  <c r="AE25" i="1"/>
  <c r="AA24" i="1"/>
  <c r="AB24" i="1"/>
  <c r="AC24" i="1"/>
  <c r="AD24" i="1"/>
  <c r="AE24" i="1"/>
  <c r="AC23" i="1"/>
  <c r="AD23" i="1"/>
  <c r="AE23" i="1"/>
  <c r="AE22" i="1"/>
  <c r="AA22" i="1"/>
  <c r="AB22" i="1"/>
  <c r="AC22" i="1"/>
  <c r="AD22" i="1"/>
  <c r="AA21" i="1"/>
  <c r="AB21" i="1"/>
  <c r="AC21" i="1"/>
  <c r="AD21" i="1"/>
  <c r="AE21" i="1"/>
  <c r="AA20" i="1"/>
  <c r="B20" i="1" s="1"/>
  <c r="C20" i="1" s="1"/>
  <c r="AB20" i="1"/>
  <c r="AC20" i="1"/>
  <c r="AD20" i="1"/>
  <c r="AE20" i="1"/>
  <c r="AD19" i="1"/>
  <c r="AE19" i="1"/>
  <c r="AA19" i="1"/>
  <c r="AA18" i="1"/>
  <c r="AD18" i="1"/>
  <c r="AE18" i="1"/>
  <c r="AA17" i="1"/>
  <c r="AB17" i="1"/>
  <c r="AE17" i="1"/>
  <c r="AA16" i="1"/>
  <c r="AB16" i="1"/>
  <c r="AC16" i="1"/>
  <c r="AD16" i="1"/>
  <c r="AE16" i="1"/>
  <c r="AA15" i="1"/>
  <c r="AB15" i="1"/>
  <c r="AC15" i="1"/>
  <c r="AD15" i="1"/>
  <c r="AE15" i="1"/>
  <c r="AD14" i="1"/>
  <c r="AE14" i="1"/>
  <c r="AA14" i="1"/>
  <c r="AB14" i="1"/>
  <c r="AC14" i="1"/>
  <c r="AA13" i="1"/>
  <c r="AB13" i="1"/>
  <c r="AE13" i="1"/>
  <c r="AA12" i="1"/>
  <c r="AB12" i="1"/>
  <c r="AC12" i="1"/>
  <c r="AD12" i="1"/>
  <c r="AE12" i="1"/>
  <c r="AB11" i="1"/>
  <c r="AC11" i="1"/>
  <c r="AD11" i="1"/>
  <c r="AE11" i="1"/>
  <c r="AA11" i="1"/>
  <c r="AA10" i="1"/>
  <c r="B10" i="1" s="1"/>
  <c r="AB10" i="1"/>
  <c r="AC10" i="1"/>
  <c r="AD10" i="1"/>
  <c r="AE10" i="1"/>
  <c r="AA9" i="1"/>
  <c r="AB9" i="1"/>
  <c r="AC9" i="1"/>
  <c r="AD9" i="1"/>
  <c r="AE9" i="1"/>
  <c r="AA8" i="1"/>
  <c r="AD8" i="1"/>
  <c r="AE8" i="1"/>
  <c r="AA7" i="1"/>
  <c r="AB7" i="1"/>
  <c r="AC7" i="1"/>
  <c r="AD7" i="1"/>
  <c r="AE7" i="1"/>
  <c r="AD6" i="1"/>
  <c r="AE6" i="1"/>
  <c r="AA6" i="1"/>
  <c r="AB6" i="1"/>
  <c r="AC6" i="1"/>
  <c r="AA5" i="1"/>
  <c r="AB5" i="1"/>
  <c r="AC5" i="1"/>
  <c r="AD5" i="1"/>
  <c r="AE5" i="1"/>
  <c r="AA4" i="1"/>
  <c r="B4" i="1" s="1"/>
  <c r="C4" i="1" s="1"/>
  <c r="AB4" i="1"/>
  <c r="AC4" i="1"/>
  <c r="AD4" i="1"/>
  <c r="AE4" i="1"/>
  <c r="AC3" i="1"/>
  <c r="AD3" i="1"/>
  <c r="AE3" i="1"/>
  <c r="B1862" i="1"/>
  <c r="C1862" i="1" s="1"/>
  <c r="C1556" i="1"/>
  <c r="C1412" i="1"/>
  <c r="C1955" i="1" l="1"/>
  <c r="C274" i="1"/>
  <c r="C423" i="1"/>
  <c r="C908" i="1"/>
  <c r="C346" i="1"/>
  <c r="C1290" i="1"/>
  <c r="C1937" i="1"/>
  <c r="C1607" i="1"/>
  <c r="C821" i="1"/>
  <c r="C329" i="1"/>
  <c r="C1888" i="1"/>
  <c r="C1509" i="1"/>
  <c r="C439" i="1"/>
  <c r="C492" i="1"/>
  <c r="C651" i="1"/>
  <c r="C1969" i="1"/>
  <c r="C781" i="1"/>
  <c r="C420" i="1"/>
  <c r="C744" i="1"/>
  <c r="C892" i="1"/>
  <c r="C1867" i="1"/>
  <c r="C338" i="1"/>
  <c r="C1421" i="1"/>
  <c r="C348" i="1"/>
  <c r="C460" i="1"/>
  <c r="C1317" i="1"/>
  <c r="C1157" i="1"/>
  <c r="C1948" i="1"/>
  <c r="C1126" i="1"/>
  <c r="C1873" i="1"/>
  <c r="C1288" i="1"/>
  <c r="C1185" i="1"/>
  <c r="C1372" i="1"/>
  <c r="C573" i="1"/>
  <c r="C314" i="1"/>
  <c r="C1517" i="1"/>
  <c r="C1699" i="1"/>
  <c r="C898" i="1"/>
  <c r="C703" i="1"/>
  <c r="C776" i="1"/>
  <c r="C485" i="1"/>
  <c r="C1262" i="1"/>
  <c r="C984" i="1"/>
  <c r="C384" i="1"/>
  <c r="C757" i="1"/>
  <c r="C1881" i="1"/>
  <c r="C1060" i="1"/>
  <c r="C1730" i="1"/>
  <c r="C1017" i="1"/>
  <c r="C1378" i="1"/>
  <c r="C1324" i="1"/>
  <c r="C1545" i="1"/>
  <c r="C1252" i="1"/>
  <c r="C444" i="1"/>
  <c r="C823" i="1"/>
  <c r="C1143" i="1"/>
  <c r="C1539" i="1"/>
  <c r="C1397" i="1"/>
  <c r="C1847" i="1"/>
  <c r="C1215" i="1"/>
  <c r="C1921" i="1"/>
  <c r="C1153" i="1"/>
  <c r="C1316" i="1"/>
  <c r="C468" i="1"/>
  <c r="C1548" i="1"/>
  <c r="C1354" i="1"/>
  <c r="C1117" i="1"/>
  <c r="C933" i="1"/>
  <c r="C1101" i="1"/>
  <c r="C527" i="1"/>
  <c r="C891" i="1"/>
  <c r="C1047" i="1"/>
  <c r="C1205" i="1"/>
  <c r="C671" i="1"/>
  <c r="C1258" i="1"/>
  <c r="C885" i="1"/>
  <c r="C767" i="1"/>
  <c r="C919" i="1"/>
  <c r="C900" i="1"/>
  <c r="C763" i="1"/>
  <c r="C1516" i="1"/>
  <c r="C252" i="1"/>
  <c r="C883" i="1"/>
  <c r="C1211" i="1"/>
  <c r="C1827" i="1"/>
  <c r="C1931" i="1"/>
  <c r="C762" i="1"/>
  <c r="C1250" i="1"/>
  <c r="C256" i="1"/>
  <c r="C911" i="1"/>
  <c r="C1866" i="1"/>
  <c r="C974" i="1"/>
  <c r="C465" i="1"/>
  <c r="C531" i="1"/>
  <c r="C1581" i="1"/>
  <c r="C684" i="1"/>
  <c r="C1054" i="1"/>
  <c r="C1763" i="1"/>
  <c r="C168" i="1"/>
  <c r="C727" i="1"/>
  <c r="C1365" i="1"/>
  <c r="C1754" i="1"/>
  <c r="C1939" i="1"/>
  <c r="C208" i="1"/>
  <c r="C1395" i="1"/>
  <c r="C597" i="1"/>
  <c r="C1414" i="1"/>
  <c r="C368" i="1"/>
  <c r="C1610" i="1"/>
  <c r="C1044" i="1"/>
  <c r="C1908" i="1"/>
  <c r="C1102" i="1"/>
  <c r="C749" i="1"/>
  <c r="C972" i="1"/>
  <c r="C1276" i="1"/>
  <c r="C862" i="1"/>
  <c r="C403" i="1"/>
  <c r="C353" i="1"/>
  <c r="C1690" i="1"/>
  <c r="C1188" i="1"/>
  <c r="C1228" i="1"/>
  <c r="C1945" i="1"/>
  <c r="C1680" i="1"/>
  <c r="C1716" i="1"/>
  <c r="C653" i="1"/>
  <c r="C973" i="1"/>
  <c r="C471" i="1"/>
  <c r="C1029" i="1"/>
  <c r="C1799" i="1"/>
  <c r="C1419" i="1"/>
  <c r="C1000" i="1"/>
  <c r="C534" i="1"/>
  <c r="C886" i="1"/>
  <c r="C1391" i="1"/>
  <c r="C887" i="1"/>
  <c r="C1293" i="1"/>
  <c r="C90" i="1"/>
  <c r="C437" i="1"/>
  <c r="C1356" i="1"/>
  <c r="C1961" i="1"/>
  <c r="C1340" i="1"/>
  <c r="C431" i="1"/>
  <c r="C1071" i="1"/>
  <c r="C648" i="1"/>
  <c r="C820" i="1"/>
  <c r="C788" i="1"/>
  <c r="C1452" i="1"/>
  <c r="C1762" i="1"/>
  <c r="C1338" i="1"/>
  <c r="C396" i="1"/>
  <c r="C1865" i="1"/>
  <c r="C1300" i="1"/>
  <c r="C1052" i="1"/>
  <c r="C940" i="1"/>
  <c r="C1284" i="1"/>
  <c r="C1737" i="1"/>
  <c r="C1797" i="1"/>
  <c r="C1381" i="1"/>
  <c r="C604" i="1"/>
  <c r="C1420" i="1"/>
  <c r="C1320" i="1"/>
  <c r="C1110" i="1"/>
  <c r="C1747" i="1"/>
  <c r="C1328" i="1"/>
  <c r="C876" i="1"/>
  <c r="C1092" i="1"/>
  <c r="C144" i="1"/>
  <c r="C1036" i="1"/>
  <c r="C1383" i="1"/>
  <c r="C655" i="1"/>
  <c r="C754" i="1"/>
  <c r="C248" i="1"/>
  <c r="C1968" i="1"/>
  <c r="C1048" i="1"/>
  <c r="C1347" i="1"/>
  <c r="C1571" i="1"/>
  <c r="C1285" i="1"/>
  <c r="C950" i="1"/>
  <c r="C1714" i="1"/>
  <c r="C1978" i="1"/>
  <c r="C254" i="1"/>
  <c r="C847" i="1"/>
  <c r="C1325" i="1"/>
  <c r="C1870" i="1"/>
  <c r="C852" i="1"/>
  <c r="C1070" i="1"/>
  <c r="C1079" i="1"/>
  <c r="C1159" i="1"/>
  <c r="C971" i="1"/>
  <c r="C884" i="1"/>
  <c r="C1849" i="1"/>
  <c r="C243" i="1"/>
  <c r="C1322" i="1"/>
  <c r="C200" i="1"/>
  <c r="C1050" i="1"/>
  <c r="C565" i="1"/>
  <c r="C909" i="1"/>
  <c r="C1685" i="1"/>
  <c r="C1100" i="1"/>
  <c r="C1112" i="1"/>
  <c r="C764" i="1"/>
  <c r="C510" i="1"/>
  <c r="C1406" i="1"/>
  <c r="C1779" i="1"/>
  <c r="C1860" i="1"/>
  <c r="C1892" i="1"/>
  <c r="C1725" i="1"/>
  <c r="C786" i="1"/>
  <c r="C659" i="1"/>
  <c r="C709" i="1"/>
  <c r="C1918" i="1"/>
  <c r="C1988" i="1"/>
  <c r="C1237" i="1"/>
  <c r="C680" i="1"/>
  <c r="C1998" i="1"/>
  <c r="C398" i="1"/>
  <c r="C391" i="1"/>
  <c r="C1740" i="1"/>
  <c r="AF908" i="1"/>
  <c r="AG908" i="1" s="1"/>
  <c r="C1999" i="1"/>
  <c r="C1990" i="1"/>
  <c r="C1991" i="1"/>
  <c r="C1983" i="1"/>
  <c r="C1985" i="1"/>
  <c r="C1659" i="1"/>
  <c r="C1134" i="1"/>
  <c r="C1727" i="1"/>
  <c r="AF1992" i="1"/>
  <c r="AG1992" i="1" s="1"/>
  <c r="C1045" i="1"/>
  <c r="C488" i="1"/>
  <c r="C1987" i="1"/>
  <c r="C1171" i="1"/>
  <c r="C1984" i="1"/>
  <c r="C1997" i="1"/>
  <c r="C1739" i="1"/>
  <c r="C1242" i="1"/>
  <c r="AF1985" i="1"/>
  <c r="AG1985" i="1" s="1"/>
  <c r="C1917" i="1"/>
  <c r="C474" i="1"/>
  <c r="C1811" i="1"/>
  <c r="AF2001" i="1"/>
  <c r="AG2001" i="1" s="1"/>
  <c r="C688" i="1"/>
  <c r="C264" i="1"/>
  <c r="C1063" i="1"/>
  <c r="C1891" i="1"/>
  <c r="C2000" i="1"/>
  <c r="C402" i="1"/>
  <c r="AF1990" i="1"/>
  <c r="AG1990" i="1" s="1"/>
  <c r="C1149" i="1"/>
  <c r="C1982" i="1"/>
  <c r="AF1984" i="1"/>
  <c r="AG1984" i="1" s="1"/>
  <c r="C930" i="1"/>
  <c r="AF948" i="1"/>
  <c r="AG948" i="1" s="1"/>
  <c r="AF1628" i="1"/>
  <c r="AG1628" i="1" s="1"/>
  <c r="C1986" i="1"/>
  <c r="AF1996" i="1"/>
  <c r="AG1996" i="1" s="1"/>
  <c r="AF1998" i="1"/>
  <c r="AG1998" i="1" s="1"/>
  <c r="C1995" i="1"/>
  <c r="AF1983" i="1"/>
  <c r="AG1983" i="1" s="1"/>
  <c r="C1658" i="1"/>
  <c r="C1981" i="1"/>
  <c r="AF1308" i="1"/>
  <c r="AG1308" i="1" s="1"/>
  <c r="AF1988" i="1"/>
  <c r="AG1988" i="1" s="1"/>
  <c r="AF1993" i="1"/>
  <c r="AG1993" i="1" s="1"/>
  <c r="AF2000" i="1"/>
  <c r="AG2000" i="1" s="1"/>
  <c r="C1351" i="1"/>
  <c r="C1992" i="1"/>
  <c r="C1778" i="1"/>
  <c r="AF460" i="1"/>
  <c r="AG460" i="1" s="1"/>
  <c r="C1094" i="1"/>
  <c r="C1656" i="1"/>
  <c r="C1993" i="1"/>
  <c r="AF1981" i="1"/>
  <c r="AG1981" i="1" s="1"/>
  <c r="AF1980" i="1"/>
  <c r="AG1980" i="1" s="1"/>
  <c r="AF1986" i="1"/>
  <c r="AG1986" i="1" s="1"/>
  <c r="AF1991" i="1"/>
  <c r="AG1991" i="1" s="1"/>
  <c r="C1856" i="1"/>
  <c r="AF1999" i="1"/>
  <c r="AG1999" i="1" s="1"/>
  <c r="AF1989" i="1"/>
  <c r="AG1989" i="1" s="1"/>
  <c r="C2001" i="1"/>
  <c r="C1970" i="1"/>
  <c r="C1638" i="1"/>
  <c r="C755" i="1"/>
  <c r="C1352" i="1"/>
  <c r="AF1997" i="1"/>
  <c r="AG1997" i="1" s="1"/>
  <c r="AF1987" i="1"/>
  <c r="AG1987" i="1" s="1"/>
  <c r="AF1995" i="1"/>
  <c r="AG1995" i="1" s="1"/>
  <c r="AF1982" i="1"/>
  <c r="AG1982" i="1" s="1"/>
  <c r="AF1994" i="1"/>
  <c r="AG1994" i="1" s="1"/>
  <c r="B1994" i="1"/>
  <c r="C1994" i="1" s="1"/>
  <c r="AF492" i="1"/>
  <c r="AG492" i="1" s="1"/>
  <c r="C760" i="1"/>
  <c r="C1443" i="1"/>
  <c r="C1130" i="1"/>
  <c r="AF912" i="1"/>
  <c r="AG912" i="1" s="1"/>
  <c r="C800" i="1"/>
  <c r="C1953" i="1"/>
  <c r="C1696" i="1"/>
  <c r="AF1212" i="1"/>
  <c r="AG1212" i="1" s="1"/>
  <c r="C323" i="1"/>
  <c r="AF1324" i="1"/>
  <c r="AG1324" i="1" s="1"/>
  <c r="C1611" i="1"/>
  <c r="AF1124" i="1"/>
  <c r="AG1124" i="1" s="1"/>
  <c r="C1326" i="1"/>
  <c r="C1256" i="1"/>
  <c r="C1883" i="1"/>
  <c r="C1145" i="1"/>
  <c r="C359" i="1"/>
  <c r="C1106" i="1"/>
  <c r="C954" i="1"/>
  <c r="C714" i="1"/>
  <c r="C1085" i="1"/>
  <c r="C1111" i="1"/>
  <c r="C642" i="1"/>
  <c r="C1400" i="1"/>
  <c r="AF836" i="1"/>
  <c r="AG836" i="1" s="1"/>
  <c r="AF1196" i="1"/>
  <c r="AG1196" i="1" s="1"/>
  <c r="AF1548" i="1"/>
  <c r="AG1548" i="1" s="1"/>
  <c r="C634" i="1"/>
  <c r="C1633" i="1"/>
  <c r="C1091" i="1"/>
  <c r="C73" i="1"/>
  <c r="C115" i="1"/>
  <c r="C899" i="1"/>
  <c r="C1080" i="1"/>
  <c r="AF508" i="1"/>
  <c r="AG508" i="1" s="1"/>
  <c r="C1802" i="1"/>
  <c r="C928" i="1"/>
  <c r="AF1332" i="1"/>
  <c r="AG1332" i="1" s="1"/>
  <c r="AF1052" i="1"/>
  <c r="AG1052" i="1" s="1"/>
  <c r="C506" i="1"/>
  <c r="C1097" i="1"/>
  <c r="C1679" i="1"/>
  <c r="C1226" i="1"/>
  <c r="C1786" i="1"/>
  <c r="C934" i="1"/>
  <c r="C1147" i="1"/>
  <c r="C691" i="1"/>
  <c r="AF1802" i="1"/>
  <c r="AG1802" i="1" s="1"/>
  <c r="AF1601" i="1"/>
  <c r="AG1601" i="1" s="1"/>
  <c r="AF1694" i="1"/>
  <c r="AG1694" i="1" s="1"/>
  <c r="AF1612" i="1"/>
  <c r="AG1612" i="1" s="1"/>
  <c r="AF1689" i="1"/>
  <c r="AG1689" i="1" s="1"/>
  <c r="AF876" i="1"/>
  <c r="AG876" i="1" s="1"/>
  <c r="AF1676" i="1"/>
  <c r="AG1676" i="1" s="1"/>
  <c r="C1333" i="1"/>
  <c r="C769" i="1"/>
  <c r="AF1068" i="1"/>
  <c r="AG1068" i="1" s="1"/>
  <c r="C918" i="1"/>
  <c r="AF1282" i="1"/>
  <c r="AG1282" i="1" s="1"/>
  <c r="AF916" i="1"/>
  <c r="AG916" i="1" s="1"/>
  <c r="AF1276" i="1"/>
  <c r="AG1276" i="1" s="1"/>
  <c r="C1441" i="1"/>
  <c r="C1142" i="1"/>
  <c r="C576" i="1"/>
  <c r="C627" i="1"/>
  <c r="AF588" i="1"/>
  <c r="AG588" i="1" s="1"/>
  <c r="C587" i="1"/>
  <c r="C1275" i="1"/>
  <c r="C1189" i="1"/>
  <c r="AF348" i="1"/>
  <c r="AG348" i="1" s="1"/>
  <c r="AF1873" i="1"/>
  <c r="AG1873" i="1" s="1"/>
  <c r="C771" i="1"/>
  <c r="C1040" i="1"/>
  <c r="C1977" i="1"/>
  <c r="C1973" i="1"/>
  <c r="C442" i="1"/>
  <c r="C1042" i="1"/>
  <c r="C1114" i="1"/>
  <c r="C1792" i="1"/>
  <c r="C1598" i="1"/>
  <c r="C1808" i="1"/>
  <c r="C1822" i="1"/>
  <c r="C499" i="1"/>
  <c r="C915" i="1"/>
  <c r="C1435" i="1"/>
  <c r="C1221" i="1"/>
  <c r="C1459" i="1"/>
  <c r="AF1855" i="1"/>
  <c r="AG1855" i="1" s="1"/>
  <c r="AF524" i="1"/>
  <c r="AG524" i="1" s="1"/>
  <c r="AF972" i="1"/>
  <c r="AG972" i="1" s="1"/>
  <c r="AF1325" i="1"/>
  <c r="AG1325" i="1" s="1"/>
  <c r="C938" i="1"/>
  <c r="C491" i="1"/>
  <c r="C1139" i="1"/>
  <c r="C1451" i="1"/>
  <c r="C797" i="1"/>
  <c r="C1654" i="1"/>
  <c r="C734" i="1"/>
  <c r="C570" i="1"/>
  <c r="C1058" i="1"/>
  <c r="C854" i="1"/>
  <c r="C1086" i="1"/>
  <c r="C1279" i="1"/>
  <c r="C624" i="1"/>
  <c r="C946" i="1"/>
  <c r="C1021" i="1"/>
  <c r="C1165" i="1"/>
  <c r="C1433" i="1"/>
  <c r="AF864" i="1"/>
  <c r="AG864" i="1" s="1"/>
  <c r="C728" i="1"/>
  <c r="C1840" i="1"/>
  <c r="C313" i="1"/>
  <c r="C469" i="1"/>
  <c r="AF1453" i="1"/>
  <c r="AG1453" i="1" s="1"/>
  <c r="C1698" i="1"/>
  <c r="C1425" i="1"/>
  <c r="AF468" i="1"/>
  <c r="AG468" i="1" s="1"/>
  <c r="C322" i="1"/>
  <c r="C1732" i="1"/>
  <c r="C912" i="1"/>
  <c r="C1363" i="1"/>
  <c r="C1603" i="1"/>
  <c r="C1178" i="1"/>
  <c r="C1938" i="1"/>
  <c r="C332" i="1"/>
  <c r="C1958" i="1"/>
  <c r="C1886" i="1"/>
  <c r="C2" i="1"/>
  <c r="AF1378" i="1"/>
  <c r="AG1378" i="1" s="1"/>
  <c r="AF1830" i="1"/>
  <c r="AG1830" i="1" s="1"/>
  <c r="C888" i="1"/>
  <c r="C1192" i="1"/>
  <c r="C1608" i="1"/>
  <c r="C1701" i="1"/>
  <c r="C1161" i="1"/>
  <c r="C1409" i="1"/>
  <c r="C1872" i="1"/>
  <c r="AF1112" i="1"/>
  <c r="AG1112" i="1" s="1"/>
  <c r="AF1885" i="1"/>
  <c r="AG1885" i="1" s="1"/>
  <c r="C1107" i="1"/>
  <c r="C1665" i="1"/>
  <c r="AF829" i="1"/>
  <c r="AG829" i="1" s="1"/>
  <c r="C1941" i="1"/>
  <c r="C1722" i="1"/>
  <c r="AF832" i="1"/>
  <c r="AG832" i="1" s="1"/>
  <c r="AF1080" i="1"/>
  <c r="AG1080" i="1" s="1"/>
  <c r="AF604" i="1"/>
  <c r="AG604" i="1" s="1"/>
  <c r="AF716" i="1"/>
  <c r="AG716" i="1" s="1"/>
  <c r="AF756" i="1"/>
  <c r="AG756" i="1" s="1"/>
  <c r="AF1364" i="1"/>
  <c r="AG1364" i="1" s="1"/>
  <c r="AF1420" i="1"/>
  <c r="AG1420" i="1" s="1"/>
  <c r="AF1737" i="1"/>
  <c r="AG1737" i="1" s="1"/>
  <c r="C1210" i="1"/>
  <c r="AF1901" i="1"/>
  <c r="AG1901" i="1" s="1"/>
  <c r="C1449" i="1"/>
  <c r="C1758" i="1"/>
  <c r="C1224" i="1"/>
  <c r="AF1346" i="1"/>
  <c r="AG1346" i="1" s="1"/>
  <c r="AF1959" i="1"/>
  <c r="AG1959" i="1" s="1"/>
  <c r="AF1243" i="1"/>
  <c r="AG1243" i="1" s="1"/>
  <c r="AF653" i="1"/>
  <c r="AG653" i="1" s="1"/>
  <c r="AF749" i="1"/>
  <c r="AG749" i="1" s="1"/>
  <c r="C1924" i="1"/>
  <c r="C864" i="1"/>
  <c r="AF1917" i="1"/>
  <c r="AG1917" i="1" s="1"/>
  <c r="C1949" i="1"/>
  <c r="C496" i="1"/>
  <c r="C435" i="1"/>
  <c r="AF900" i="1"/>
  <c r="AG900" i="1" s="1"/>
  <c r="AF1081" i="1"/>
  <c r="AG1081" i="1" s="1"/>
  <c r="C1046" i="1"/>
  <c r="C1783" i="1"/>
  <c r="AF1754" i="1"/>
  <c r="AG1754" i="1" s="1"/>
  <c r="AF1533" i="1"/>
  <c r="AG1533" i="1" s="1"/>
  <c r="C752" i="1"/>
  <c r="C968" i="1"/>
  <c r="AF1041" i="1"/>
  <c r="AG1041" i="1" s="1"/>
  <c r="AF1244" i="1"/>
  <c r="AG1244" i="1" s="1"/>
  <c r="AF1300" i="1"/>
  <c r="AG1300" i="1" s="1"/>
  <c r="AF1340" i="1"/>
  <c r="AG1340" i="1" s="1"/>
  <c r="C750" i="1"/>
  <c r="C1235" i="1"/>
  <c r="AF1849" i="1"/>
  <c r="AG1849" i="1" s="1"/>
  <c r="C1055" i="1"/>
  <c r="C211" i="1"/>
  <c r="C923" i="1"/>
  <c r="AF1009" i="1"/>
  <c r="AG1009" i="1" s="1"/>
  <c r="AF1452" i="1"/>
  <c r="AG1452" i="1" s="1"/>
  <c r="AF1957" i="1"/>
  <c r="AG1957" i="1" s="1"/>
  <c r="AF1016" i="1"/>
  <c r="AG1016" i="1" s="1"/>
  <c r="AF772" i="1"/>
  <c r="AG772" i="1" s="1"/>
  <c r="AF1121" i="1"/>
  <c r="AG1121" i="1" s="1"/>
  <c r="AF1468" i="1"/>
  <c r="AG1468" i="1" s="1"/>
  <c r="C1062" i="1"/>
  <c r="C650" i="1"/>
  <c r="C882" i="1"/>
  <c r="C1059" i="1"/>
  <c r="C1467" i="1"/>
  <c r="C1081" i="1"/>
  <c r="C1273" i="1"/>
  <c r="AF781" i="1"/>
  <c r="AG781" i="1" s="1"/>
  <c r="AF1501" i="1"/>
  <c r="AG1501" i="1" s="1"/>
  <c r="AF961" i="1"/>
  <c r="AG961" i="1" s="1"/>
  <c r="C1910" i="1"/>
  <c r="AF988" i="1"/>
  <c r="AG988" i="1" s="1"/>
  <c r="AF1679" i="1"/>
  <c r="AG1679" i="1" s="1"/>
  <c r="C793" i="1"/>
  <c r="C538" i="1"/>
  <c r="C1861" i="1"/>
  <c r="AF562" i="1"/>
  <c r="AG562" i="1" s="1"/>
  <c r="C1385" i="1"/>
  <c r="AF1557" i="1"/>
  <c r="AG1557" i="1" s="1"/>
  <c r="AF325" i="1"/>
  <c r="AG325" i="1" s="1"/>
  <c r="AF1493" i="1"/>
  <c r="AG1493" i="1" s="1"/>
  <c r="C1417" i="1"/>
  <c r="C1902" i="1"/>
  <c r="AF1421" i="1"/>
  <c r="AG1421" i="1" s="1"/>
  <c r="AF1818" i="1"/>
  <c r="AG1818" i="1" s="1"/>
  <c r="AF1537" i="1"/>
  <c r="AG1537" i="1" s="1"/>
  <c r="AF1130" i="1"/>
  <c r="AG1130" i="1" s="1"/>
  <c r="AF1560" i="1"/>
  <c r="AG1560" i="1" s="1"/>
  <c r="AF1656" i="1"/>
  <c r="AG1656" i="1" s="1"/>
  <c r="AF1949" i="1"/>
  <c r="AG1949" i="1" s="1"/>
  <c r="AF938" i="1"/>
  <c r="AG938" i="1" s="1"/>
  <c r="AF820" i="1"/>
  <c r="AG820" i="1" s="1"/>
  <c r="AF1092" i="1"/>
  <c r="AG1092" i="1" s="1"/>
  <c r="C1806" i="1"/>
  <c r="AF1085" i="1"/>
  <c r="AG1085" i="1" s="1"/>
  <c r="AF1197" i="1"/>
  <c r="AG1197" i="1" s="1"/>
  <c r="AF1293" i="1"/>
  <c r="AG1293" i="1" s="1"/>
  <c r="AF1389" i="1"/>
  <c r="AG1389" i="1" s="1"/>
  <c r="AF1565" i="1"/>
  <c r="AG1565" i="1" s="1"/>
  <c r="AF1846" i="1"/>
  <c r="AG1846" i="1" s="1"/>
  <c r="AF1260" i="1"/>
  <c r="AG1260" i="1" s="1"/>
  <c r="C761" i="1"/>
  <c r="AF473" i="1"/>
  <c r="AG473" i="1" s="1"/>
  <c r="C259" i="1"/>
  <c r="AF573" i="1"/>
  <c r="AG573" i="1" s="1"/>
  <c r="C1837" i="1"/>
  <c r="AF396" i="1"/>
  <c r="AG396" i="1" s="1"/>
  <c r="C1830" i="1"/>
  <c r="AF1475" i="1"/>
  <c r="AG1475" i="1" s="1"/>
  <c r="AF1858" i="1"/>
  <c r="AG1858" i="1" s="1"/>
  <c r="C955" i="1"/>
  <c r="AF1552" i="1"/>
  <c r="AG1552" i="1" s="1"/>
  <c r="AF800" i="1"/>
  <c r="AG800" i="1" s="1"/>
  <c r="AF985" i="1"/>
  <c r="AG985" i="1" s="1"/>
  <c r="AF1973" i="1"/>
  <c r="AG1973" i="1" s="1"/>
  <c r="C195" i="1"/>
  <c r="C690" i="1"/>
  <c r="C1371" i="1"/>
  <c r="AF489" i="1"/>
  <c r="AG489" i="1" s="1"/>
  <c r="C450" i="1"/>
  <c r="AF1033" i="1"/>
  <c r="AG1033" i="1" s="1"/>
  <c r="AF968" i="1"/>
  <c r="AG968" i="1" s="1"/>
  <c r="AF1228" i="1"/>
  <c r="AG1228" i="1" s="1"/>
  <c r="AF1250" i="1"/>
  <c r="AG1250" i="1" s="1"/>
  <c r="C713" i="1"/>
  <c r="C1018" i="1"/>
  <c r="AF813" i="1"/>
  <c r="AG813" i="1" s="1"/>
  <c r="AF888" i="1"/>
  <c r="AG888" i="1" s="1"/>
  <c r="AF1273" i="1"/>
  <c r="AG1273" i="1" s="1"/>
  <c r="C497" i="1"/>
  <c r="AF249" i="1"/>
  <c r="AG249" i="1" s="1"/>
  <c r="AF273" i="1"/>
  <c r="AG273" i="1" s="1"/>
  <c r="AF368" i="1"/>
  <c r="AG368" i="1" s="1"/>
  <c r="AF712" i="1"/>
  <c r="AG712" i="1" s="1"/>
  <c r="C1243" i="1"/>
  <c r="C629" i="1"/>
  <c r="AF992" i="1"/>
  <c r="AG992" i="1" s="1"/>
  <c r="AF1826" i="1"/>
  <c r="AG1826" i="1" s="1"/>
  <c r="AF1978" i="1"/>
  <c r="AG1978" i="1" s="1"/>
  <c r="AF1569" i="1"/>
  <c r="AG1569" i="1" s="1"/>
  <c r="AF664" i="1"/>
  <c r="AG664" i="1" s="1"/>
  <c r="C10" i="1"/>
  <c r="AF1261" i="1"/>
  <c r="AG1261" i="1" s="1"/>
  <c r="AF1356" i="1"/>
  <c r="AG1356" i="1" s="1"/>
  <c r="AF1608" i="1"/>
  <c r="AG1608" i="1" s="1"/>
  <c r="AF1860" i="1"/>
  <c r="AG1860" i="1" s="1"/>
  <c r="C831" i="1"/>
  <c r="AF1760" i="1"/>
  <c r="AG1760" i="1" s="1"/>
  <c r="AF1665" i="1"/>
  <c r="AG1665" i="1" s="1"/>
  <c r="C914" i="1"/>
  <c r="C867" i="1"/>
  <c r="C1160" i="1"/>
  <c r="AF1633" i="1"/>
  <c r="AG1633" i="1" s="1"/>
  <c r="AF1562" i="1"/>
  <c r="AG1562" i="1" s="1"/>
  <c r="C433" i="1"/>
  <c r="AF1635" i="1"/>
  <c r="AG1635" i="1" s="1"/>
  <c r="C1305" i="1"/>
  <c r="C1457" i="1"/>
  <c r="AF883" i="1"/>
  <c r="AG883" i="1" s="1"/>
  <c r="C130" i="1"/>
  <c r="C258" i="1"/>
  <c r="C300" i="1"/>
  <c r="AF891" i="1"/>
  <c r="AG891" i="1" s="1"/>
  <c r="AF1395" i="1"/>
  <c r="AG1395" i="1" s="1"/>
  <c r="AF1619" i="1"/>
  <c r="AG1619" i="1" s="1"/>
  <c r="C1864" i="1"/>
  <c r="C1481" i="1"/>
  <c r="AF1786" i="1"/>
  <c r="AG1786" i="1" s="1"/>
  <c r="C170" i="1"/>
  <c r="AF442" i="1"/>
  <c r="AG442" i="1" s="1"/>
  <c r="AF874" i="1"/>
  <c r="AG874" i="1" s="1"/>
  <c r="AF1082" i="1"/>
  <c r="AG1082" i="1" s="1"/>
  <c r="C202" i="1"/>
  <c r="C729" i="1"/>
  <c r="AF578" i="1"/>
  <c r="AG578" i="1" s="1"/>
  <c r="AF252" i="1"/>
  <c r="AG252" i="1" s="1"/>
  <c r="AF648" i="1"/>
  <c r="AG648" i="1" s="1"/>
  <c r="AF601" i="1"/>
  <c r="AG601" i="1" s="1"/>
  <c r="C1265" i="1"/>
  <c r="C681" i="1"/>
  <c r="AF332" i="1"/>
  <c r="AG332" i="1" s="1"/>
  <c r="C889" i="1"/>
  <c r="AF717" i="1"/>
  <c r="AG717" i="1" s="1"/>
  <c r="AF965" i="1"/>
  <c r="AG965" i="1" s="1"/>
  <c r="AF1622" i="1"/>
  <c r="AG1622" i="1" s="1"/>
  <c r="C1057" i="1"/>
  <c r="C1096" i="1"/>
  <c r="AF615" i="1"/>
  <c r="AG615" i="1" s="1"/>
  <c r="C896" i="1"/>
  <c r="C905" i="1"/>
  <c r="AF1690" i="1"/>
  <c r="AG1690" i="1" s="1"/>
  <c r="AF1930" i="1"/>
  <c r="AG1930" i="1" s="1"/>
  <c r="AF997" i="1"/>
  <c r="AG997" i="1" s="1"/>
  <c r="AF1549" i="1"/>
  <c r="AG1549" i="1" s="1"/>
  <c r="AF1305" i="1"/>
  <c r="AG1305" i="1" s="1"/>
  <c r="AF797" i="1"/>
  <c r="AG797" i="1" s="1"/>
  <c r="AF1485" i="1"/>
  <c r="AG1485" i="1" s="1"/>
  <c r="AF1867" i="1"/>
  <c r="AG1867" i="1" s="1"/>
  <c r="AF728" i="1"/>
  <c r="AG728" i="1" s="1"/>
  <c r="C1297" i="1"/>
  <c r="C1393" i="1"/>
  <c r="C1774" i="1"/>
  <c r="C1674" i="1"/>
  <c r="AF1292" i="1"/>
  <c r="AG1292" i="1" s="1"/>
  <c r="AF329" i="1"/>
  <c r="AG329" i="1" s="1"/>
  <c r="C146" i="1"/>
  <c r="AF408" i="1"/>
  <c r="AG408" i="1" s="1"/>
  <c r="AF1135" i="1"/>
  <c r="AG1135" i="1" s="1"/>
  <c r="AF424" i="1"/>
  <c r="AG424" i="1" s="1"/>
  <c r="AF330" i="1"/>
  <c r="AG330" i="1" s="1"/>
  <c r="AF898" i="1"/>
  <c r="AG898" i="1" s="1"/>
  <c r="AF1936" i="1"/>
  <c r="AG1936" i="1" s="1"/>
  <c r="AF1372" i="1"/>
  <c r="AG1372" i="1" s="1"/>
  <c r="AF1976" i="1"/>
  <c r="AG1976" i="1" s="1"/>
  <c r="AF549" i="1"/>
  <c r="AG549" i="1" s="1"/>
  <c r="AF1723" i="1"/>
  <c r="AG1723" i="1" s="1"/>
  <c r="AF846" i="1"/>
  <c r="AG846" i="1" s="1"/>
  <c r="AF1054" i="1"/>
  <c r="AG1054" i="1" s="1"/>
  <c r="AF1070" i="1"/>
  <c r="AG1070" i="1" s="1"/>
  <c r="AF1374" i="1"/>
  <c r="AG1374" i="1" s="1"/>
  <c r="AF655" i="1"/>
  <c r="AG655" i="1" s="1"/>
  <c r="AF863" i="1"/>
  <c r="AG863" i="1" s="1"/>
  <c r="C873" i="1"/>
  <c r="AF251" i="1"/>
  <c r="AG251" i="1" s="1"/>
  <c r="AF346" i="1"/>
  <c r="AG346" i="1" s="1"/>
  <c r="AF370" i="1"/>
  <c r="AG370" i="1" s="1"/>
  <c r="AF674" i="1"/>
  <c r="AG674" i="1" s="1"/>
  <c r="AF786" i="1"/>
  <c r="AG786" i="1" s="1"/>
  <c r="AF842" i="1"/>
  <c r="AG842" i="1" s="1"/>
  <c r="AF1443" i="1"/>
  <c r="AG1443" i="1" s="1"/>
  <c r="AF1680" i="1"/>
  <c r="AG1680" i="1" s="1"/>
  <c r="AF1856" i="1"/>
  <c r="AG1856" i="1" s="1"/>
  <c r="AF1437" i="1"/>
  <c r="AG1437" i="1" s="1"/>
  <c r="C1169" i="1"/>
  <c r="C1609" i="1"/>
  <c r="AF458" i="1"/>
  <c r="AG458" i="1" s="1"/>
  <c r="AF714" i="1"/>
  <c r="AG714" i="1" s="1"/>
  <c r="AF531" i="1"/>
  <c r="AG531" i="1" s="1"/>
  <c r="AF1629" i="1"/>
  <c r="AG1629" i="1" s="1"/>
  <c r="AF928" i="1"/>
  <c r="AG928" i="1" s="1"/>
  <c r="C1001" i="1"/>
  <c r="C1361" i="1"/>
  <c r="AF1870" i="1"/>
  <c r="AG1870" i="1" s="1"/>
  <c r="C1346" i="1"/>
  <c r="AF1076" i="1"/>
  <c r="AG1076" i="1" s="1"/>
  <c r="AF499" i="1"/>
  <c r="AG499" i="1" s="1"/>
  <c r="AF1042" i="1"/>
  <c r="AG1042" i="1" s="1"/>
  <c r="AF403" i="1"/>
  <c r="AG403" i="1" s="1"/>
  <c r="AF931" i="1"/>
  <c r="AG931" i="1" s="1"/>
  <c r="C169" i="1"/>
  <c r="AF897" i="1"/>
  <c r="AG897" i="1" s="1"/>
  <c r="AF1149" i="1"/>
  <c r="AG1149" i="1" s="1"/>
  <c r="AF1837" i="1"/>
  <c r="AG1837" i="1" s="1"/>
  <c r="C857" i="1"/>
  <c r="AF1613" i="1"/>
  <c r="AG1613" i="1" s="1"/>
  <c r="AF1722" i="1"/>
  <c r="AG1722" i="1" s="1"/>
  <c r="AF1850" i="1"/>
  <c r="AG1850" i="1" s="1"/>
  <c r="AF1360" i="1"/>
  <c r="AG1360" i="1" s="1"/>
  <c r="AF1436" i="1"/>
  <c r="AG1436" i="1" s="1"/>
  <c r="AF1865" i="1"/>
  <c r="AG1865" i="1" s="1"/>
  <c r="AF1006" i="1"/>
  <c r="AG1006" i="1" s="1"/>
  <c r="AF1134" i="1"/>
  <c r="AG1134" i="1" s="1"/>
  <c r="AF583" i="1"/>
  <c r="AG583" i="1" s="1"/>
  <c r="AF703" i="1"/>
  <c r="AG703" i="1" s="1"/>
  <c r="AF831" i="1"/>
  <c r="AG831" i="1" s="1"/>
  <c r="AF1039" i="1"/>
  <c r="AG1039" i="1" s="1"/>
  <c r="C282" i="1"/>
  <c r="AF457" i="1"/>
  <c r="AG457" i="1" s="1"/>
  <c r="AF881" i="1"/>
  <c r="AG881" i="1" s="1"/>
  <c r="AF554" i="1"/>
  <c r="AG554" i="1" s="1"/>
  <c r="AF659" i="1"/>
  <c r="AG659" i="1" s="1"/>
  <c r="AF1840" i="1"/>
  <c r="AG1840" i="1" s="1"/>
  <c r="C1878" i="1"/>
  <c r="AF1944" i="1"/>
  <c r="AG1944" i="1" s="1"/>
  <c r="AF365" i="1"/>
  <c r="AG365" i="1" s="1"/>
  <c r="AF581" i="1"/>
  <c r="AG581" i="1" s="1"/>
  <c r="AF361" i="1"/>
  <c r="AG361" i="1" s="1"/>
  <c r="AF1467" i="1"/>
  <c r="AG1467" i="1" s="1"/>
  <c r="AF1824" i="1"/>
  <c r="AG1824" i="1" s="1"/>
  <c r="AF1229" i="1"/>
  <c r="AG1229" i="1" s="1"/>
  <c r="AF1269" i="1"/>
  <c r="AG1269" i="1" s="1"/>
  <c r="AF896" i="1"/>
  <c r="AG896" i="1" s="1"/>
  <c r="C1121" i="1"/>
  <c r="AF1970" i="1"/>
  <c r="AG1970" i="1" s="1"/>
  <c r="AF682" i="1"/>
  <c r="AG682" i="1" s="1"/>
  <c r="C849" i="1"/>
  <c r="AF1469" i="1"/>
  <c r="AG1469" i="1" s="1"/>
  <c r="AF1525" i="1"/>
  <c r="AG1525" i="1" s="1"/>
  <c r="C106" i="1"/>
  <c r="AF755" i="1"/>
  <c r="AG755" i="1" s="1"/>
  <c r="C673" i="1"/>
  <c r="AF859" i="1"/>
  <c r="AG859" i="1" s="1"/>
  <c r="AF995" i="1"/>
  <c r="AG995" i="1" s="1"/>
  <c r="AF1968" i="1"/>
  <c r="AG1968" i="1" s="1"/>
  <c r="AF1377" i="1"/>
  <c r="AG1377" i="1" s="1"/>
  <c r="AF759" i="1"/>
  <c r="AG759" i="1" s="1"/>
  <c r="AF1142" i="1"/>
  <c r="AG1142" i="1" s="1"/>
  <c r="AF254" i="1"/>
  <c r="AG254" i="1" s="1"/>
  <c r="AF689" i="1"/>
  <c r="AG689" i="1" s="1"/>
  <c r="AF1923" i="1"/>
  <c r="AG1923" i="1" s="1"/>
  <c r="AF1047" i="1"/>
  <c r="AG1047" i="1" s="1"/>
  <c r="C234" i="1"/>
  <c r="AF250" i="1"/>
  <c r="AG250" i="1" s="1"/>
  <c r="AF707" i="1"/>
  <c r="AG707" i="1" s="1"/>
  <c r="AF819" i="1"/>
  <c r="AG819" i="1" s="1"/>
  <c r="AF1403" i="1"/>
  <c r="AG1403" i="1" s="1"/>
  <c r="AF1696" i="1"/>
  <c r="AG1696" i="1" s="1"/>
  <c r="AF1712" i="1"/>
  <c r="AG1712" i="1" s="1"/>
  <c r="AF709" i="1"/>
  <c r="AG709" i="1" s="1"/>
  <c r="AF1938" i="1"/>
  <c r="AG1938" i="1" s="1"/>
  <c r="AF984" i="1"/>
  <c r="AG984" i="1" s="1"/>
  <c r="C601" i="1"/>
  <c r="AF753" i="1"/>
  <c r="AG753" i="1" s="1"/>
  <c r="AF1058" i="1"/>
  <c r="AG1058" i="1" s="1"/>
  <c r="AF986" i="1"/>
  <c r="AG986" i="1" s="1"/>
  <c r="AF1812" i="1"/>
  <c r="AG1812" i="1" s="1"/>
  <c r="AF1828" i="1"/>
  <c r="AG1828" i="1" s="1"/>
  <c r="AF1592" i="1"/>
  <c r="AG1592" i="1" s="1"/>
  <c r="AF1685" i="1"/>
  <c r="AG1685" i="1" s="1"/>
  <c r="AF771" i="1"/>
  <c r="AG771" i="1" s="1"/>
  <c r="AF607" i="1"/>
  <c r="AG607" i="1" s="1"/>
  <c r="AF647" i="1"/>
  <c r="AG647" i="1" s="1"/>
  <c r="AF336" i="1"/>
  <c r="AG336" i="1" s="1"/>
  <c r="AF1275" i="1"/>
  <c r="AG1275" i="1" s="1"/>
  <c r="AF1427" i="1"/>
  <c r="AG1427" i="1" s="1"/>
  <c r="AF1328" i="1"/>
  <c r="AG1328" i="1" s="1"/>
  <c r="AF611" i="1"/>
  <c r="AG611" i="1" s="1"/>
  <c r="AF1411" i="1"/>
  <c r="AG1411" i="1" s="1"/>
  <c r="AF882" i="1"/>
  <c r="AG882" i="1" s="1"/>
  <c r="C98" i="1"/>
  <c r="C513" i="1"/>
  <c r="AF1707" i="1"/>
  <c r="AG1707" i="1" s="1"/>
  <c r="AF1883" i="1"/>
  <c r="AG1883" i="1" s="1"/>
  <c r="AF433" i="1"/>
  <c r="AG433" i="1" s="1"/>
  <c r="AF449" i="1"/>
  <c r="AG449" i="1" s="1"/>
  <c r="AF609" i="1"/>
  <c r="AG609" i="1" s="1"/>
  <c r="AF603" i="1"/>
  <c r="AG603" i="1" s="1"/>
  <c r="AF683" i="1"/>
  <c r="AG683" i="1" s="1"/>
  <c r="AF915" i="1"/>
  <c r="AG915" i="1" s="1"/>
  <c r="C1649" i="1"/>
  <c r="AF787" i="1"/>
  <c r="AG787" i="1" s="1"/>
  <c r="AF705" i="1"/>
  <c r="AG705" i="1" s="1"/>
  <c r="AF690" i="1"/>
  <c r="AG690" i="1" s="1"/>
  <c r="AF1161" i="1"/>
  <c r="AG1161" i="1" s="1"/>
  <c r="AF568" i="1"/>
  <c r="AG568" i="1" s="1"/>
  <c r="AF353" i="1"/>
  <c r="AG353" i="1" s="1"/>
  <c r="AF1744" i="1"/>
  <c r="AG1744" i="1" s="1"/>
  <c r="AF1880" i="1"/>
  <c r="AG1880" i="1" s="1"/>
  <c r="AF757" i="1"/>
  <c r="AG757" i="1" s="1"/>
  <c r="C1233" i="1"/>
  <c r="C1329" i="1"/>
  <c r="AF1542" i="1"/>
  <c r="AG1542" i="1" s="1"/>
  <c r="AF885" i="1"/>
  <c r="AG885" i="1" s="1"/>
  <c r="AF971" i="1"/>
  <c r="AG971" i="1" s="1"/>
  <c r="AF1020" i="1"/>
  <c r="AG1020" i="1" s="1"/>
  <c r="AF1117" i="1"/>
  <c r="AG1117" i="1" s="1"/>
  <c r="AF1483" i="1"/>
  <c r="AG1483" i="1" s="1"/>
  <c r="AF1617" i="1"/>
  <c r="AG1617" i="1" s="1"/>
  <c r="AF1710" i="1"/>
  <c r="AG1710" i="1" s="1"/>
  <c r="C921" i="1"/>
  <c r="AF246" i="1"/>
  <c r="AG246" i="1" s="1"/>
  <c r="C393" i="1"/>
  <c r="C473" i="1"/>
  <c r="C801" i="1"/>
  <c r="C251" i="1"/>
  <c r="AF490" i="1"/>
  <c r="AG490" i="1" s="1"/>
  <c r="AF954" i="1"/>
  <c r="AG954" i="1" s="1"/>
  <c r="AF1122" i="1"/>
  <c r="AG1122" i="1" s="1"/>
  <c r="AF752" i="1"/>
  <c r="AG752" i="1" s="1"/>
  <c r="AF322" i="1"/>
  <c r="AG322" i="1" s="1"/>
  <c r="AF727" i="1"/>
  <c r="AG727" i="1" s="1"/>
  <c r="AF425" i="1"/>
  <c r="AG425" i="1" s="1"/>
  <c r="AF899" i="1"/>
  <c r="AG899" i="1" s="1"/>
  <c r="AF1101" i="1"/>
  <c r="AG1101" i="1" s="1"/>
  <c r="AF1451" i="1"/>
  <c r="AG1451" i="1" s="1"/>
  <c r="C1144" i="1"/>
  <c r="C1829" i="1"/>
  <c r="C1138" i="1"/>
  <c r="AF356" i="1"/>
  <c r="AG356" i="1" s="1"/>
  <c r="AF918" i="1"/>
  <c r="AG918" i="1" s="1"/>
  <c r="AF974" i="1"/>
  <c r="AG974" i="1" s="1"/>
  <c r="AF1582" i="1"/>
  <c r="AG1582" i="1" s="1"/>
  <c r="AF658" i="1"/>
  <c r="AG658" i="1" s="1"/>
  <c r="AF1035" i="1"/>
  <c r="AG1035" i="1" s="1"/>
  <c r="AF1904" i="1"/>
  <c r="AG1904" i="1" s="1"/>
  <c r="AF933" i="1"/>
  <c r="AG933" i="1" s="1"/>
  <c r="AF989" i="1"/>
  <c r="AG989" i="1" s="1"/>
  <c r="AF1405" i="1"/>
  <c r="AG1405" i="1" s="1"/>
  <c r="AF1946" i="1"/>
  <c r="AG1946" i="1" s="1"/>
  <c r="AF1962" i="1"/>
  <c r="AG1962" i="1" s="1"/>
  <c r="AF488" i="1"/>
  <c r="AG488" i="1" s="1"/>
  <c r="AF640" i="1"/>
  <c r="AG640" i="1" s="1"/>
  <c r="AF1314" i="1"/>
  <c r="AG1314" i="1" s="1"/>
  <c r="AF1643" i="1"/>
  <c r="AG1643" i="1" s="1"/>
  <c r="AF1965" i="1"/>
  <c r="AG1965" i="1" s="1"/>
  <c r="C825" i="1"/>
  <c r="AF494" i="1"/>
  <c r="AG494" i="1" s="1"/>
  <c r="AF474" i="1"/>
  <c r="AG474" i="1" s="1"/>
  <c r="AF570" i="1"/>
  <c r="AG570" i="1" s="1"/>
  <c r="AF1603" i="1"/>
  <c r="AG1603" i="1" s="1"/>
  <c r="AF1659" i="1"/>
  <c r="AG1659" i="1" s="1"/>
  <c r="AF1728" i="1"/>
  <c r="AG1728" i="1" s="1"/>
  <c r="AF821" i="1"/>
  <c r="AG821" i="1" s="1"/>
  <c r="C1657" i="1"/>
  <c r="AF1726" i="1"/>
  <c r="AG1726" i="1" s="1"/>
  <c r="AF1878" i="1"/>
  <c r="AG1878" i="1" s="1"/>
  <c r="C1950" i="1"/>
  <c r="AF553" i="1"/>
  <c r="AG553" i="1" s="1"/>
  <c r="C425" i="1"/>
  <c r="AF945" i="1"/>
  <c r="AG945" i="1" s="1"/>
  <c r="AF710" i="1"/>
  <c r="AG710" i="1" s="1"/>
  <c r="AF1459" i="1"/>
  <c r="AG1459" i="1" s="1"/>
  <c r="AF258" i="1"/>
  <c r="AG258" i="1" s="1"/>
  <c r="AF769" i="1"/>
  <c r="AG769" i="1" s="1"/>
  <c r="AF691" i="1"/>
  <c r="AG691" i="1" s="1"/>
  <c r="AF761" i="1"/>
  <c r="AG761" i="1" s="1"/>
  <c r="AF788" i="1"/>
  <c r="AG788" i="1" s="1"/>
  <c r="AF1001" i="1"/>
  <c r="AG1001" i="1" s="1"/>
  <c r="AF1043" i="1"/>
  <c r="AG1043" i="1" s="1"/>
  <c r="AF1528" i="1"/>
  <c r="AG1528" i="1" s="1"/>
  <c r="AF1834" i="1"/>
  <c r="AG1834" i="1" s="1"/>
  <c r="AF1863" i="1"/>
  <c r="AG1863" i="1" s="1"/>
  <c r="AF1808" i="1"/>
  <c r="AG1808" i="1" s="1"/>
  <c r="C58" i="1"/>
  <c r="AF1891" i="1"/>
  <c r="AG1891" i="1" s="1"/>
  <c r="AF1247" i="1"/>
  <c r="AG1247" i="1" s="1"/>
  <c r="C1655" i="1"/>
  <c r="C345" i="1"/>
  <c r="AF657" i="1"/>
  <c r="AG657" i="1" s="1"/>
  <c r="AF827" i="1"/>
  <c r="AG827" i="1" s="1"/>
  <c r="AF979" i="1"/>
  <c r="AG979" i="1" s="1"/>
  <c r="AF1419" i="1"/>
  <c r="AG1419" i="1" s="1"/>
  <c r="AF1912" i="1"/>
  <c r="AG1912" i="1" s="1"/>
  <c r="C1858" i="1"/>
  <c r="C1877" i="1"/>
  <c r="AF1933" i="1"/>
  <c r="AG1933" i="1" s="1"/>
  <c r="C1601" i="1"/>
  <c r="AF1018" i="1"/>
  <c r="AG1018" i="1" s="1"/>
  <c r="AF1055" i="1"/>
  <c r="AG1055" i="1" s="1"/>
  <c r="AF1662" i="1"/>
  <c r="AG1662" i="1" s="1"/>
  <c r="AF1470" i="1"/>
  <c r="AG1470" i="1" s="1"/>
  <c r="AF642" i="1"/>
  <c r="AG642" i="1" s="1"/>
  <c r="AF419" i="1"/>
  <c r="AG419" i="1" s="1"/>
  <c r="AF1872" i="1"/>
  <c r="AG1872" i="1" s="1"/>
  <c r="AF1096" i="1"/>
  <c r="AG1096" i="1" s="1"/>
  <c r="AF585" i="1"/>
  <c r="AG585" i="1" s="1"/>
  <c r="B1895" i="1"/>
  <c r="C1895" i="1" s="1"/>
  <c r="AF1895" i="1"/>
  <c r="AG1895" i="1" s="1"/>
  <c r="B698" i="1"/>
  <c r="C698" i="1" s="1"/>
  <c r="AF698" i="1"/>
  <c r="AG698" i="1" s="1"/>
  <c r="AF1540" i="1"/>
  <c r="AG1540" i="1" s="1"/>
  <c r="AF248" i="1"/>
  <c r="AG248" i="1" s="1"/>
  <c r="AF625" i="1"/>
  <c r="AG625" i="1" s="1"/>
  <c r="AF731" i="1"/>
  <c r="AG731" i="1" s="1"/>
  <c r="AF923" i="1"/>
  <c r="AG923" i="1" s="1"/>
  <c r="AF946" i="1"/>
  <c r="AG946" i="1" s="1"/>
  <c r="AF1094" i="1"/>
  <c r="AG1094" i="1" s="1"/>
  <c r="C649" i="1"/>
  <c r="C833" i="1"/>
  <c r="AF526" i="1"/>
  <c r="AG526" i="1" s="1"/>
  <c r="C657" i="1"/>
  <c r="AF594" i="1"/>
  <c r="AG594" i="1" s="1"/>
  <c r="AF1144" i="1"/>
  <c r="AG1144" i="1" s="1"/>
  <c r="AF1672" i="1"/>
  <c r="AG1672" i="1" s="1"/>
  <c r="C945" i="1"/>
  <c r="AF982" i="1"/>
  <c r="AG982" i="1" s="1"/>
  <c r="AF1875" i="1"/>
  <c r="AG1875" i="1" s="1"/>
  <c r="AF178" i="1"/>
  <c r="AG178" i="1" s="1"/>
  <c r="C841" i="1"/>
  <c r="AF782" i="1"/>
  <c r="AG782" i="1" s="1"/>
  <c r="AF259" i="1"/>
  <c r="AG259" i="1" s="1"/>
  <c r="AF1653" i="1"/>
  <c r="AG1653" i="1" s="1"/>
  <c r="AF1062" i="1"/>
  <c r="AG1062" i="1" s="1"/>
  <c r="AF398" i="1"/>
  <c r="AG398" i="1" s="1"/>
  <c r="AF393" i="1"/>
  <c r="AG393" i="1" s="1"/>
  <c r="AF569" i="1"/>
  <c r="AG569" i="1" s="1"/>
  <c r="AF591" i="1"/>
  <c r="AG591" i="1" s="1"/>
  <c r="AF841" i="1"/>
  <c r="AG841" i="1" s="1"/>
  <c r="AF853" i="1"/>
  <c r="AG853" i="1" s="1"/>
  <c r="AF999" i="1"/>
  <c r="AG999" i="1" s="1"/>
  <c r="AF1357" i="1"/>
  <c r="AG1357" i="1" s="1"/>
  <c r="AF1770" i="1"/>
  <c r="AG1770" i="1" s="1"/>
  <c r="AF1931" i="1"/>
  <c r="AG1931" i="1" s="1"/>
  <c r="AF358" i="1"/>
  <c r="AG358" i="1" s="1"/>
  <c r="C457" i="1"/>
  <c r="B753" i="1"/>
  <c r="C753" i="1" s="1"/>
  <c r="AF1050" i="1"/>
  <c r="AG1050" i="1" s="1"/>
  <c r="C929" i="1"/>
  <c r="C961" i="1"/>
  <c r="C529" i="1"/>
  <c r="AF1963" i="1"/>
  <c r="AG1963" i="1" s="1"/>
  <c r="AF153" i="1"/>
  <c r="AG153" i="1" s="1"/>
  <c r="AF409" i="1"/>
  <c r="AG409" i="1" s="1"/>
  <c r="AF482" i="1"/>
  <c r="AG482" i="1" s="1"/>
  <c r="AF1611" i="1"/>
  <c r="AG1611" i="1" s="1"/>
  <c r="AF973" i="1"/>
  <c r="AG973" i="1" s="1"/>
  <c r="AF1237" i="1"/>
  <c r="AG1237" i="1" s="1"/>
  <c r="AF856" i="1"/>
  <c r="AG856" i="1" s="1"/>
  <c r="C1041" i="1"/>
  <c r="C1313" i="1"/>
  <c r="C1926" i="1"/>
  <c r="AF1847" i="1"/>
  <c r="AG1847" i="1" s="1"/>
  <c r="AF556" i="1"/>
  <c r="AG556" i="1" s="1"/>
  <c r="AF1036" i="1"/>
  <c r="AG1036" i="1" s="1"/>
  <c r="AF1484" i="1"/>
  <c r="AG1484" i="1" s="1"/>
  <c r="AF1947" i="1"/>
  <c r="AG1947" i="1" s="1"/>
  <c r="AF382" i="1"/>
  <c r="AG382" i="1" s="1"/>
  <c r="AF803" i="1"/>
  <c r="AG803" i="1" s="1"/>
  <c r="AF649" i="1"/>
  <c r="AG649" i="1" s="1"/>
  <c r="AF886" i="1"/>
  <c r="AG886" i="1" s="1"/>
  <c r="AF914" i="1"/>
  <c r="AG914" i="1" s="1"/>
  <c r="AF1351" i="1"/>
  <c r="AG1351" i="1" s="1"/>
  <c r="AF1435" i="1"/>
  <c r="AG1435" i="1" s="1"/>
  <c r="AF1645" i="1"/>
  <c r="AG1645" i="1" s="1"/>
  <c r="AF1960" i="1"/>
  <c r="AG1960" i="1" s="1"/>
  <c r="AF1787" i="1"/>
  <c r="AG1787" i="1" s="1"/>
  <c r="AF1023" i="1"/>
  <c r="AG1023" i="1" s="1"/>
  <c r="C369" i="1"/>
  <c r="AF1337" i="1"/>
  <c r="AG1337" i="1" s="1"/>
  <c r="C26" i="1"/>
  <c r="AF750" i="1"/>
  <c r="AG750" i="1" s="1"/>
  <c r="AF706" i="1"/>
  <c r="AG706" i="1" s="1"/>
  <c r="AF440" i="1"/>
  <c r="AG440" i="1" s="1"/>
  <c r="AF854" i="1"/>
  <c r="AG854" i="1" s="1"/>
  <c r="AF1165" i="1"/>
  <c r="AG1165" i="1" s="1"/>
  <c r="AF1327" i="1"/>
  <c r="AG1327" i="1" s="1"/>
  <c r="AF1400" i="1"/>
  <c r="AG1400" i="1" s="1"/>
  <c r="AF1510" i="1"/>
  <c r="AG1510" i="1" s="1"/>
  <c r="B1880" i="1"/>
  <c r="C1880" i="1" s="1"/>
  <c r="AF478" i="1"/>
  <c r="AG478" i="1" s="1"/>
  <c r="AF631" i="1"/>
  <c r="AG631" i="1" s="1"/>
  <c r="C665" i="1"/>
  <c r="AF873" i="1"/>
  <c r="AG873" i="1" s="1"/>
  <c r="AF1114" i="1"/>
  <c r="AG1114" i="1" s="1"/>
  <c r="AF1624" i="1"/>
  <c r="AG1624" i="1" s="1"/>
  <c r="AF580" i="1"/>
  <c r="AG580" i="1" s="1"/>
  <c r="AF600" i="1"/>
  <c r="AG600" i="1" s="1"/>
  <c r="C330" i="1"/>
  <c r="C777" i="1"/>
  <c r="AF307" i="1"/>
  <c r="AG307" i="1" s="1"/>
  <c r="AF351" i="1"/>
  <c r="AG351" i="1" s="1"/>
  <c r="AF465" i="1"/>
  <c r="AG465" i="1" s="1"/>
  <c r="AF599" i="1"/>
  <c r="AG599" i="1" s="1"/>
  <c r="AF736" i="1"/>
  <c r="AG736" i="1" s="1"/>
  <c r="C298" i="1"/>
  <c r="C409" i="1"/>
  <c r="C553" i="1"/>
  <c r="AF906" i="1"/>
  <c r="AG906" i="1" s="1"/>
  <c r="AF1091" i="1"/>
  <c r="AG1091" i="1" s="1"/>
  <c r="C1128" i="1"/>
  <c r="C1249" i="1"/>
  <c r="C1854" i="1"/>
  <c r="C617" i="1"/>
  <c r="AF626" i="1"/>
  <c r="AG626" i="1" s="1"/>
  <c r="AF1211" i="1"/>
  <c r="AG1211" i="1" s="1"/>
  <c r="AF1000" i="1"/>
  <c r="AG1000" i="1" s="1"/>
  <c r="C1281" i="1"/>
  <c r="AF1668" i="1"/>
  <c r="AG1668" i="1" s="1"/>
  <c r="AF734" i="1"/>
  <c r="AG734" i="1" s="1"/>
  <c r="AF774" i="1"/>
  <c r="AG774" i="1" s="1"/>
  <c r="AF266" i="1"/>
  <c r="AG266" i="1" s="1"/>
  <c r="AF762" i="1"/>
  <c r="AG762" i="1" s="1"/>
  <c r="AF1539" i="1"/>
  <c r="AG1539" i="1" s="1"/>
  <c r="C1137" i="1"/>
  <c r="C521" i="1"/>
  <c r="AF1534" i="1"/>
  <c r="AG1534" i="1" s="1"/>
  <c r="AF1111" i="1"/>
  <c r="AG1111" i="1" s="1"/>
  <c r="AF616" i="1"/>
  <c r="AG616" i="1" s="1"/>
  <c r="AF744" i="1"/>
  <c r="AG744" i="1" s="1"/>
  <c r="AF505" i="1"/>
  <c r="AG505" i="1" s="1"/>
  <c r="AF675" i="1"/>
  <c r="AG675" i="1" s="1"/>
  <c r="AF1059" i="1"/>
  <c r="AG1059" i="1" s="1"/>
  <c r="AF1363" i="1"/>
  <c r="AG1363" i="1" s="1"/>
  <c r="AF373" i="1"/>
  <c r="AG373" i="1" s="1"/>
  <c r="C1009" i="1"/>
  <c r="AF1516" i="1"/>
  <c r="AG1516" i="1" s="1"/>
  <c r="AF1030" i="1"/>
  <c r="AG1030" i="1" s="1"/>
  <c r="AF256" i="1"/>
  <c r="AG256" i="1" s="1"/>
  <c r="B505" i="1"/>
  <c r="C505" i="1" s="1"/>
  <c r="AF1387" i="1"/>
  <c r="AG1387" i="1" s="1"/>
  <c r="C1217" i="1"/>
  <c r="C1641" i="1"/>
  <c r="AF1554" i="1"/>
  <c r="AG1554" i="1" s="1"/>
  <c r="AF1928" i="1"/>
  <c r="AG1928" i="1" s="1"/>
  <c r="AF1598" i="1"/>
  <c r="AG1598" i="1" s="1"/>
  <c r="C897" i="1"/>
  <c r="AF835" i="1"/>
  <c r="AG835" i="1" s="1"/>
  <c r="C1201" i="1"/>
  <c r="C817" i="1"/>
  <c r="AF1571" i="1"/>
  <c r="AG1571" i="1" s="1"/>
  <c r="C977" i="1"/>
  <c r="C1105" i="1"/>
  <c r="C1345" i="1"/>
  <c r="AF210" i="1"/>
  <c r="AG210" i="1" s="1"/>
  <c r="AF650" i="1"/>
  <c r="AG650" i="1" s="1"/>
  <c r="AF444" i="1"/>
  <c r="AG444" i="1" s="1"/>
  <c r="B610" i="1"/>
  <c r="C610" i="1" s="1"/>
  <c r="AF610" i="1"/>
  <c r="AG610" i="1" s="1"/>
  <c r="B563" i="1"/>
  <c r="C563" i="1" s="1"/>
  <c r="AF563" i="1"/>
  <c r="AG563" i="1" s="1"/>
  <c r="B613" i="1"/>
  <c r="C613" i="1" s="1"/>
  <c r="AF613" i="1"/>
  <c r="AG613" i="1" s="1"/>
  <c r="AF1581" i="1"/>
  <c r="AG1581" i="1" s="1"/>
  <c r="AF517" i="1"/>
  <c r="AG517" i="1" s="1"/>
  <c r="B1894" i="1"/>
  <c r="C1894" i="1" s="1"/>
  <c r="AF1894" i="1"/>
  <c r="AG1894" i="1" s="1"/>
  <c r="B178" i="1"/>
  <c r="C178" i="1" s="1"/>
  <c r="AF1118" i="1"/>
  <c r="AG1118" i="1" s="1"/>
  <c r="AF447" i="1"/>
  <c r="AG447" i="1" s="1"/>
  <c r="AF1343" i="1"/>
  <c r="AG1343" i="1" s="1"/>
  <c r="AF1025" i="1"/>
  <c r="AG1025" i="1" s="1"/>
  <c r="AF1338" i="1"/>
  <c r="AG1338" i="1" s="1"/>
  <c r="AF1220" i="1"/>
  <c r="AG1220" i="1" s="1"/>
  <c r="AF359" i="1"/>
  <c r="AG359" i="1" s="1"/>
  <c r="AF431" i="1"/>
  <c r="AG431" i="1" s="1"/>
  <c r="AF1551" i="1"/>
  <c r="AG1551" i="1" s="1"/>
  <c r="AF538" i="1"/>
  <c r="AG538" i="1" s="1"/>
  <c r="AF423" i="1"/>
  <c r="AG423" i="1" s="1"/>
  <c r="C609" i="1"/>
  <c r="AF955" i="1"/>
  <c r="AG955" i="1" s="1"/>
  <c r="AF1315" i="1"/>
  <c r="AG1315" i="1" s="1"/>
  <c r="AF1449" i="1"/>
  <c r="AG1449" i="1" s="1"/>
  <c r="AF1490" i="1"/>
  <c r="AG1490" i="1" s="1"/>
  <c r="AF1460" i="1"/>
  <c r="AG1460" i="1" s="1"/>
  <c r="AF958" i="1"/>
  <c r="AG958" i="1" s="1"/>
  <c r="AF593" i="1"/>
  <c r="AG593" i="1" s="1"/>
  <c r="AF617" i="1"/>
  <c r="AG617" i="1" s="1"/>
  <c r="AF622" i="1"/>
  <c r="AG622" i="1" s="1"/>
  <c r="AF905" i="1"/>
  <c r="AG905" i="1" s="1"/>
  <c r="AF1071" i="1"/>
  <c r="AG1071" i="1" s="1"/>
  <c r="AF1915" i="1"/>
  <c r="AG1915" i="1" s="1"/>
  <c r="AF74" i="1"/>
  <c r="AG74" i="1" s="1"/>
  <c r="AF399" i="1"/>
  <c r="AG399" i="1" s="1"/>
  <c r="AF1507" i="1"/>
  <c r="AG1507" i="1" s="1"/>
  <c r="AF565" i="1"/>
  <c r="AG565" i="1" s="1"/>
  <c r="AF917" i="1"/>
  <c r="AG917" i="1" s="1"/>
  <c r="AF1509" i="1"/>
  <c r="AG1509" i="1" s="1"/>
  <c r="AF1734" i="1"/>
  <c r="AG1734" i="1" s="1"/>
  <c r="C1846" i="1"/>
  <c r="AF828" i="1"/>
  <c r="AG828" i="1" s="1"/>
  <c r="AF1188" i="1"/>
  <c r="AG1188" i="1" s="1"/>
  <c r="AF86" i="1"/>
  <c r="AG86" i="1" s="1"/>
  <c r="AF745" i="1"/>
  <c r="AG745" i="1" s="1"/>
  <c r="AF1739" i="1"/>
  <c r="AG1739" i="1" s="1"/>
  <c r="AF1526" i="1"/>
  <c r="AG1526" i="1" s="1"/>
  <c r="AF1907" i="1"/>
  <c r="AG1907" i="1" s="1"/>
  <c r="B1025" i="1"/>
  <c r="C1025" i="1" s="1"/>
  <c r="AF1433" i="1"/>
  <c r="AG1433" i="1" s="1"/>
  <c r="AF1514" i="1"/>
  <c r="AG1514" i="1" s="1"/>
  <c r="AF255" i="1"/>
  <c r="AG255" i="1" s="1"/>
  <c r="AF298" i="1"/>
  <c r="AG298" i="1" s="1"/>
  <c r="AF441" i="1"/>
  <c r="AG441" i="1" s="1"/>
  <c r="AF834" i="1"/>
  <c r="AG834" i="1" s="1"/>
  <c r="AF1046" i="1"/>
  <c r="AG1046" i="1" s="1"/>
  <c r="AF518" i="1"/>
  <c r="AG518" i="1" s="1"/>
  <c r="AF1795" i="1"/>
  <c r="AG1795" i="1" s="1"/>
  <c r="AF1575" i="1"/>
  <c r="AG1575" i="1" s="1"/>
  <c r="AF901" i="1"/>
  <c r="AG901" i="1" s="1"/>
  <c r="AF1605" i="1"/>
  <c r="AG1605" i="1" s="1"/>
  <c r="AF1718" i="1"/>
  <c r="AG1718" i="1" s="1"/>
  <c r="AF1790" i="1"/>
  <c r="AG1790" i="1" s="1"/>
  <c r="AF1703" i="1"/>
  <c r="AG1703" i="1" s="1"/>
  <c r="AF684" i="1"/>
  <c r="AG684" i="1" s="1"/>
  <c r="AF1454" i="1"/>
  <c r="AG1454" i="1" s="1"/>
  <c r="AF216" i="1"/>
  <c r="AG216" i="1" s="1"/>
  <c r="AF1279" i="1"/>
  <c r="AG1279" i="1" s="1"/>
  <c r="AF1391" i="1"/>
  <c r="AG1391" i="1" s="1"/>
  <c r="AF584" i="1"/>
  <c r="AG584" i="1" s="1"/>
  <c r="AF417" i="1"/>
  <c r="AG417" i="1" s="1"/>
  <c r="AF1171" i="1"/>
  <c r="AG1171" i="1" s="1"/>
  <c r="AF1205" i="1"/>
  <c r="AG1205" i="1" s="1"/>
  <c r="AF1417" i="1"/>
  <c r="AG1417" i="1" s="1"/>
  <c r="AF20" i="1"/>
  <c r="AG20" i="1" s="1"/>
  <c r="AF89" i="1"/>
  <c r="AG89" i="1" s="1"/>
  <c r="AF168" i="1"/>
  <c r="AG168" i="1" s="1"/>
  <c r="AF1835" i="1"/>
  <c r="AG1835" i="1" s="1"/>
  <c r="AF1008" i="1"/>
  <c r="AG1008" i="1" s="1"/>
  <c r="AF1401" i="1"/>
  <c r="AG1401" i="1" s="1"/>
  <c r="AF1473" i="1"/>
  <c r="AG1473" i="1" s="1"/>
  <c r="AF1074" i="1"/>
  <c r="AG1074" i="1" s="1"/>
  <c r="AF1477" i="1"/>
  <c r="AG1477" i="1" s="1"/>
  <c r="AF909" i="1"/>
  <c r="AG909" i="1" s="1"/>
  <c r="AF1397" i="1"/>
  <c r="AG1397" i="1" s="1"/>
  <c r="AF1517" i="1"/>
  <c r="AG1517" i="1" s="1"/>
  <c r="AF1698" i="1"/>
  <c r="AG1698" i="1" s="1"/>
  <c r="AF1842" i="1"/>
  <c r="AG1842" i="1" s="1"/>
  <c r="AF1748" i="1"/>
  <c r="AG1748" i="1" s="1"/>
  <c r="AF1900" i="1"/>
  <c r="AG1900" i="1" s="1"/>
  <c r="AF1686" i="1"/>
  <c r="AG1686" i="1" s="1"/>
  <c r="AF1258" i="1"/>
  <c r="AG1258" i="1" s="1"/>
  <c r="AF1783" i="1"/>
  <c r="AG1783" i="1" s="1"/>
  <c r="AF1004" i="1"/>
  <c r="AG1004" i="1" s="1"/>
  <c r="AF552" i="1"/>
  <c r="AG552" i="1" s="1"/>
  <c r="AF704" i="1"/>
  <c r="AG704" i="1" s="1"/>
  <c r="AF385" i="1"/>
  <c r="AG385" i="1" s="1"/>
  <c r="AF1884" i="1"/>
  <c r="AG1884" i="1" s="1"/>
  <c r="AF1940" i="1"/>
  <c r="AG1940" i="1" s="1"/>
  <c r="AF776" i="1"/>
  <c r="AG776" i="1" s="1"/>
  <c r="AF1105" i="1"/>
  <c r="AG1105" i="1" s="1"/>
  <c r="AF1369" i="1"/>
  <c r="AG1369" i="1" s="1"/>
  <c r="AF1585" i="1"/>
  <c r="AG1585" i="1" s="1"/>
  <c r="AF1945" i="1"/>
  <c r="AG1945" i="1" s="1"/>
  <c r="AF106" i="1"/>
  <c r="AG106" i="1" s="1"/>
  <c r="AF1438" i="1"/>
  <c r="AG1438" i="1" s="1"/>
  <c r="AF227" i="1"/>
  <c r="AG227" i="1" s="1"/>
  <c r="AF402" i="1"/>
  <c r="AG402" i="1" s="1"/>
  <c r="AF477" i="1"/>
  <c r="AG477" i="1" s="1"/>
  <c r="AF1301" i="1"/>
  <c r="AG1301" i="1" s="1"/>
  <c r="AF1381" i="1"/>
  <c r="AG1381" i="1" s="1"/>
  <c r="AF1461" i="1"/>
  <c r="AG1461" i="1" s="1"/>
  <c r="AF1089" i="1"/>
  <c r="AG1089" i="1" s="1"/>
  <c r="AF1441" i="1"/>
  <c r="AG1441" i="1" s="1"/>
  <c r="AF1657" i="1"/>
  <c r="AG1657" i="1" s="1"/>
  <c r="AF636" i="1"/>
  <c r="AG636" i="1" s="1"/>
  <c r="AF1636" i="1"/>
  <c r="AG1636" i="1" s="1"/>
  <c r="AF833" i="1"/>
  <c r="AG833" i="1" s="1"/>
  <c r="AF540" i="1"/>
  <c r="AG540" i="1" s="1"/>
  <c r="AF830" i="1"/>
  <c r="AG830" i="1" s="1"/>
  <c r="AF1638" i="1"/>
  <c r="AG1638" i="1" s="1"/>
  <c r="AF1654" i="1"/>
  <c r="AG1654" i="1" s="1"/>
  <c r="AF587" i="1"/>
  <c r="AG587" i="1" s="1"/>
  <c r="AF597" i="1"/>
  <c r="AG597" i="1" s="1"/>
  <c r="AF1866" i="1"/>
  <c r="AG1866" i="1" s="1"/>
  <c r="AF1425" i="1"/>
  <c r="AG1425" i="1" s="1"/>
  <c r="AF1625" i="1"/>
  <c r="AG1625" i="1" s="1"/>
  <c r="AF1942" i="1"/>
  <c r="AG1942" i="1" s="1"/>
  <c r="AF404" i="1"/>
  <c r="AG404" i="1" s="1"/>
  <c r="AF406" i="1"/>
  <c r="AG406" i="1" s="1"/>
  <c r="AF34" i="1"/>
  <c r="AG34" i="1" s="1"/>
  <c r="AF566" i="1"/>
  <c r="AG566" i="1" s="1"/>
  <c r="AF395" i="1"/>
  <c r="AG395" i="1" s="1"/>
  <c r="AF643" i="1"/>
  <c r="AG643" i="1" s="1"/>
  <c r="AF809" i="1"/>
  <c r="AG809" i="1" s="1"/>
  <c r="AF1002" i="1"/>
  <c r="AG1002" i="1" s="1"/>
  <c r="AF1630" i="1"/>
  <c r="AG1630" i="1" s="1"/>
  <c r="AF18" i="1"/>
  <c r="AG18" i="1" s="1"/>
  <c r="AF1406" i="1"/>
  <c r="AG1406" i="1" s="1"/>
  <c r="AF1462" i="1"/>
  <c r="AG1462" i="1" s="1"/>
  <c r="AF1599" i="1"/>
  <c r="AG1599" i="1" s="1"/>
  <c r="AF801" i="1"/>
  <c r="AG801" i="1" s="1"/>
  <c r="AF195" i="1"/>
  <c r="AG195" i="1" s="1"/>
  <c r="AF1235" i="1"/>
  <c r="AG1235" i="1" s="1"/>
  <c r="AF1481" i="1"/>
  <c r="AG1481" i="1" s="1"/>
  <c r="AF1782" i="1"/>
  <c r="AG1782" i="1" s="1"/>
  <c r="AF940" i="1"/>
  <c r="AG940" i="1" s="1"/>
  <c r="AF1889" i="1"/>
  <c r="AG1889" i="1" s="1"/>
  <c r="AF983" i="1"/>
  <c r="AG983" i="1" s="1"/>
  <c r="AF486" i="1"/>
  <c r="AG486" i="1" s="1"/>
  <c r="AF542" i="1"/>
  <c r="AG542" i="1" s="1"/>
  <c r="AF422" i="1"/>
  <c r="AG422" i="1" s="1"/>
  <c r="AF349" i="1"/>
  <c r="AG349" i="1" s="1"/>
  <c r="AF695" i="1"/>
  <c r="AG695" i="1" s="1"/>
  <c r="AF867" i="1"/>
  <c r="AG867" i="1" s="1"/>
  <c r="AF718" i="1"/>
  <c r="AG718" i="1" s="1"/>
  <c r="AF1086" i="1"/>
  <c r="AG1086" i="1" s="1"/>
  <c r="AF1851" i="1"/>
  <c r="AG1851" i="1" s="1"/>
  <c r="AF1747" i="1"/>
  <c r="AG1747" i="1" s="1"/>
  <c r="AF1495" i="1"/>
  <c r="AG1495" i="1" s="1"/>
  <c r="AF1583" i="1"/>
  <c r="AG1583" i="1" s="1"/>
  <c r="AF1888" i="1"/>
  <c r="AG1888" i="1" s="1"/>
  <c r="AF1762" i="1"/>
  <c r="AG1762" i="1" s="1"/>
  <c r="AF921" i="1"/>
  <c r="AG921" i="1" s="1"/>
  <c r="B1089" i="1"/>
  <c r="C1089" i="1" s="1"/>
  <c r="AF1766" i="1"/>
  <c r="AG1766" i="1" s="1"/>
  <c r="AF1838" i="1"/>
  <c r="AG1838" i="1" s="1"/>
  <c r="AF1966" i="1"/>
  <c r="AG1966" i="1" s="1"/>
  <c r="AF1658" i="1"/>
  <c r="AG1658" i="1" s="1"/>
  <c r="B74" i="1"/>
  <c r="C74" i="1" s="1"/>
  <c r="AF165" i="1"/>
  <c r="AG165" i="1" s="1"/>
  <c r="B165" i="1"/>
  <c r="C165" i="1" s="1"/>
  <c r="AF1222" i="1"/>
  <c r="AG1222" i="1" s="1"/>
  <c r="B1222" i="1"/>
  <c r="C1222" i="1" s="1"/>
  <c r="B1518" i="1"/>
  <c r="C1518" i="1" s="1"/>
  <c r="AF1518" i="1"/>
  <c r="AG1518" i="1" s="1"/>
  <c r="B1899" i="1"/>
  <c r="C1899" i="1" s="1"/>
  <c r="AF1899" i="1"/>
  <c r="AG1899" i="1" s="1"/>
  <c r="AF639" i="1"/>
  <c r="AG639" i="1" s="1"/>
  <c r="AF237" i="1"/>
  <c r="AG237" i="1" s="1"/>
  <c r="B237" i="1"/>
  <c r="C237" i="1" s="1"/>
  <c r="AF14" i="1"/>
  <c r="AG14" i="1" s="1"/>
  <c r="B14" i="1"/>
  <c r="C14" i="1" s="1"/>
  <c r="AF52" i="1"/>
  <c r="AG52" i="1" s="1"/>
  <c r="AF55" i="1"/>
  <c r="AG55" i="1" s="1"/>
  <c r="B55" i="1"/>
  <c r="C55" i="1" s="1"/>
  <c r="AF81" i="1"/>
  <c r="AG81" i="1" s="1"/>
  <c r="B81" i="1"/>
  <c r="C81" i="1" s="1"/>
  <c r="AF104" i="1"/>
  <c r="AG104" i="1" s="1"/>
  <c r="B104" i="1"/>
  <c r="C104" i="1" s="1"/>
  <c r="AF143" i="1"/>
  <c r="AG143" i="1" s="1"/>
  <c r="B143" i="1"/>
  <c r="C143" i="1" s="1"/>
  <c r="AF374" i="1"/>
  <c r="AG374" i="1" s="1"/>
  <c r="AF454" i="1"/>
  <c r="AG454" i="1" s="1"/>
  <c r="B454" i="1"/>
  <c r="C454" i="1" s="1"/>
  <c r="AF510" i="1"/>
  <c r="AG510" i="1" s="1"/>
  <c r="AF678" i="1"/>
  <c r="AG678" i="1" s="1"/>
  <c r="B678" i="1"/>
  <c r="C678" i="1" s="1"/>
  <c r="AF1150" i="1"/>
  <c r="AG1150" i="1" s="1"/>
  <c r="B1150" i="1"/>
  <c r="C1150" i="1" s="1"/>
  <c r="AF1262" i="1"/>
  <c r="AG1262" i="1" s="1"/>
  <c r="AF1446" i="1"/>
  <c r="AG1446" i="1" s="1"/>
  <c r="AF1843" i="1"/>
  <c r="AG1843" i="1" s="1"/>
  <c r="AF1939" i="1"/>
  <c r="AG1939" i="1" s="1"/>
  <c r="C745" i="1"/>
  <c r="AF1716" i="1"/>
  <c r="AG1716" i="1" s="1"/>
  <c r="AF30" i="1"/>
  <c r="AG30" i="1" s="1"/>
  <c r="B30" i="1"/>
  <c r="C30" i="1" s="1"/>
  <c r="AF33" i="1"/>
  <c r="AG33" i="1" s="1"/>
  <c r="B33" i="1"/>
  <c r="C33" i="1" s="1"/>
  <c r="AF100" i="1"/>
  <c r="AG100" i="1" s="1"/>
  <c r="B100" i="1"/>
  <c r="C100" i="1" s="1"/>
  <c r="AF115" i="1"/>
  <c r="AG115" i="1" s="1"/>
  <c r="AF263" i="1"/>
  <c r="AG263" i="1" s="1"/>
  <c r="B263" i="1"/>
  <c r="C263" i="1" s="1"/>
  <c r="AF303" i="1"/>
  <c r="AG303" i="1" s="1"/>
  <c r="AF319" i="1"/>
  <c r="AG319" i="1" s="1"/>
  <c r="B319" i="1"/>
  <c r="C319" i="1" s="1"/>
  <c r="AF1206" i="1"/>
  <c r="AG1206" i="1" s="1"/>
  <c r="B1206" i="1"/>
  <c r="C1206" i="1" s="1"/>
  <c r="AF1803" i="1"/>
  <c r="AG1803" i="1" s="1"/>
  <c r="B1803" i="1"/>
  <c r="C1803" i="1" s="1"/>
  <c r="AF181" i="1"/>
  <c r="AG181" i="1" s="1"/>
  <c r="B181" i="1"/>
  <c r="C181" i="1" s="1"/>
  <c r="AF49" i="1"/>
  <c r="AG49" i="1" s="1"/>
  <c r="B49" i="1"/>
  <c r="C49" i="1" s="1"/>
  <c r="AF68" i="1"/>
  <c r="AG68" i="1" s="1"/>
  <c r="B68" i="1"/>
  <c r="C68" i="1" s="1"/>
  <c r="AF78" i="1"/>
  <c r="AG78" i="1" s="1"/>
  <c r="B78" i="1"/>
  <c r="C78" i="1" s="1"/>
  <c r="AF92" i="1"/>
  <c r="AG92" i="1" s="1"/>
  <c r="B92" i="1"/>
  <c r="C92" i="1" s="1"/>
  <c r="AF247" i="1"/>
  <c r="AG247" i="1" s="1"/>
  <c r="B247" i="1"/>
  <c r="C247" i="1" s="1"/>
  <c r="AF438" i="1"/>
  <c r="AG438" i="1" s="1"/>
  <c r="B438" i="1"/>
  <c r="C438" i="1" s="1"/>
  <c r="AF1390" i="1"/>
  <c r="AG1390" i="1" s="1"/>
  <c r="B1390" i="1"/>
  <c r="C1390" i="1" s="1"/>
  <c r="AF1691" i="1"/>
  <c r="AG1691" i="1" s="1"/>
  <c r="B1691" i="1"/>
  <c r="C1691" i="1" s="1"/>
  <c r="AF1623" i="1"/>
  <c r="AG1623" i="1" s="1"/>
  <c r="B1623" i="1"/>
  <c r="C1623" i="1" s="1"/>
  <c r="AF24" i="1"/>
  <c r="AG24" i="1" s="1"/>
  <c r="B24" i="1"/>
  <c r="C24" i="1" s="1"/>
  <c r="AF40" i="1"/>
  <c r="AG40" i="1" s="1"/>
  <c r="B40" i="1"/>
  <c r="C40" i="1" s="1"/>
  <c r="AF46" i="1"/>
  <c r="AG46" i="1" s="1"/>
  <c r="B46" i="1"/>
  <c r="C46" i="1" s="1"/>
  <c r="AF65" i="1"/>
  <c r="AG65" i="1" s="1"/>
  <c r="B65" i="1"/>
  <c r="C65" i="1" s="1"/>
  <c r="AF79" i="1"/>
  <c r="AG79" i="1" s="1"/>
  <c r="B79" i="1"/>
  <c r="C79" i="1" s="1"/>
  <c r="AF82" i="1"/>
  <c r="AG82" i="1" s="1"/>
  <c r="B82" i="1"/>
  <c r="C82" i="1" s="1"/>
  <c r="AF262" i="1"/>
  <c r="AG262" i="1" s="1"/>
  <c r="B262" i="1"/>
  <c r="C262" i="1" s="1"/>
  <c r="AF278" i="1"/>
  <c r="AG278" i="1" s="1"/>
  <c r="B278" i="1"/>
  <c r="C278" i="1" s="1"/>
  <c r="AF23" i="1"/>
  <c r="AG23" i="1" s="1"/>
  <c r="B23" i="1"/>
  <c r="C23" i="1" s="1"/>
  <c r="AF910" i="1"/>
  <c r="AG910" i="1" s="1"/>
  <c r="B910" i="1"/>
  <c r="C910" i="1" s="1"/>
  <c r="AF1022" i="1"/>
  <c r="AG1022" i="1" s="1"/>
  <c r="B1022" i="1"/>
  <c r="C1022" i="1" s="1"/>
  <c r="AF1174" i="1"/>
  <c r="AG1174" i="1" s="1"/>
  <c r="B1174" i="1"/>
  <c r="C1174" i="1" s="1"/>
  <c r="AF1190" i="1"/>
  <c r="AG1190" i="1" s="1"/>
  <c r="B1190" i="1"/>
  <c r="C1190" i="1" s="1"/>
  <c r="AF1771" i="1"/>
  <c r="AG1771" i="1" s="1"/>
  <c r="B1771" i="1"/>
  <c r="C1771" i="1" s="1"/>
  <c r="AF487" i="1"/>
  <c r="AG487" i="1" s="1"/>
  <c r="B487" i="1"/>
  <c r="C487" i="1" s="1"/>
  <c r="AF733" i="1"/>
  <c r="AG733" i="1" s="1"/>
  <c r="B733" i="1"/>
  <c r="C733" i="1" s="1"/>
  <c r="AF8" i="1"/>
  <c r="AG8" i="1" s="1"/>
  <c r="B8" i="1"/>
  <c r="C8" i="1" s="1"/>
  <c r="AF43" i="1"/>
  <c r="AG43" i="1" s="1"/>
  <c r="B43" i="1"/>
  <c r="C43" i="1" s="1"/>
  <c r="AF53" i="1"/>
  <c r="AG53" i="1" s="1"/>
  <c r="B53" i="1"/>
  <c r="C53" i="1" s="1"/>
  <c r="AF62" i="1"/>
  <c r="AG62" i="1" s="1"/>
  <c r="B62" i="1"/>
  <c r="C62" i="1" s="1"/>
  <c r="AF75" i="1"/>
  <c r="AG75" i="1" s="1"/>
  <c r="B75" i="1"/>
  <c r="C75" i="1" s="1"/>
  <c r="AF318" i="1"/>
  <c r="AG318" i="1" s="1"/>
  <c r="AF135" i="1"/>
  <c r="AG135" i="1" s="1"/>
  <c r="B135" i="1"/>
  <c r="C135" i="1" s="1"/>
  <c r="AF215" i="1"/>
  <c r="AG215" i="1" s="1"/>
  <c r="B215" i="1"/>
  <c r="C215" i="1" s="1"/>
  <c r="AF342" i="1"/>
  <c r="AG342" i="1" s="1"/>
  <c r="B342" i="1"/>
  <c r="C342" i="1" s="1"/>
  <c r="AF462" i="1"/>
  <c r="AG462" i="1" s="1"/>
  <c r="B462" i="1"/>
  <c r="C462" i="1" s="1"/>
  <c r="AF1078" i="1"/>
  <c r="AG1078" i="1" s="1"/>
  <c r="AF1715" i="1"/>
  <c r="AG1715" i="1" s="1"/>
  <c r="AF375" i="1"/>
  <c r="AG375" i="1" s="1"/>
  <c r="B375" i="1"/>
  <c r="C375" i="1" s="1"/>
  <c r="AF911" i="1"/>
  <c r="AG911" i="1" s="1"/>
  <c r="AF697" i="1"/>
  <c r="AG697" i="1" s="1"/>
  <c r="AF56" i="1"/>
  <c r="AG56" i="1" s="1"/>
  <c r="B56" i="1"/>
  <c r="C56" i="1" s="1"/>
  <c r="AF59" i="1"/>
  <c r="AG59" i="1" s="1"/>
  <c r="B59" i="1"/>
  <c r="C59" i="1" s="1"/>
  <c r="AF66" i="1"/>
  <c r="AG66" i="1" s="1"/>
  <c r="B66" i="1"/>
  <c r="C66" i="1" s="1"/>
  <c r="AF93" i="1"/>
  <c r="AG93" i="1" s="1"/>
  <c r="B93" i="1"/>
  <c r="C93" i="1" s="1"/>
  <c r="AF101" i="1"/>
  <c r="AG101" i="1" s="1"/>
  <c r="B101" i="1"/>
  <c r="C101" i="1" s="1"/>
  <c r="AF175" i="1"/>
  <c r="AG175" i="1" s="1"/>
  <c r="B175" i="1"/>
  <c r="C175" i="1" s="1"/>
  <c r="AF231" i="1"/>
  <c r="AG231" i="1" s="1"/>
  <c r="B231" i="1"/>
  <c r="C231" i="1" s="1"/>
  <c r="AF894" i="1"/>
  <c r="AG894" i="1" s="1"/>
  <c r="B894" i="1"/>
  <c r="C894" i="1" s="1"/>
  <c r="AF966" i="1"/>
  <c r="AG966" i="1" s="1"/>
  <c r="B966" i="1"/>
  <c r="C966" i="1" s="1"/>
  <c r="AF1566" i="1"/>
  <c r="AG1566" i="1" s="1"/>
  <c r="B1566" i="1"/>
  <c r="C1566" i="1" s="1"/>
  <c r="B1646" i="1"/>
  <c r="C1646" i="1" s="1"/>
  <c r="AF1646" i="1"/>
  <c r="AG1646" i="1" s="1"/>
  <c r="B1731" i="1"/>
  <c r="C1731" i="1" s="1"/>
  <c r="AF1731" i="1"/>
  <c r="AG1731" i="1" s="1"/>
  <c r="AF737" i="1"/>
  <c r="AG737" i="1" s="1"/>
  <c r="B737" i="1"/>
  <c r="C737" i="1" s="1"/>
  <c r="AF21" i="1"/>
  <c r="AG21" i="1" s="1"/>
  <c r="B21" i="1"/>
  <c r="C21" i="1" s="1"/>
  <c r="AF37" i="1"/>
  <c r="AG37" i="1" s="1"/>
  <c r="B37" i="1"/>
  <c r="C37" i="1" s="1"/>
  <c r="AF119" i="1"/>
  <c r="AG119" i="1" s="1"/>
  <c r="B119" i="1"/>
  <c r="C119" i="1" s="1"/>
  <c r="AF287" i="1"/>
  <c r="AG287" i="1" s="1"/>
  <c r="B287" i="1"/>
  <c r="C287" i="1" s="1"/>
  <c r="B822" i="1"/>
  <c r="C822" i="1" s="1"/>
  <c r="AF822" i="1"/>
  <c r="AG822" i="1" s="1"/>
  <c r="AF862" i="1"/>
  <c r="AG862" i="1" s="1"/>
  <c r="AF1102" i="1"/>
  <c r="AG1102" i="1" s="1"/>
  <c r="AF1606" i="1"/>
  <c r="AG1606" i="1" s="1"/>
  <c r="AF1647" i="1"/>
  <c r="AG1647" i="1" s="1"/>
  <c r="AF179" i="1"/>
  <c r="AG179" i="1" s="1"/>
  <c r="AF1897" i="1"/>
  <c r="AG1897" i="1" s="1"/>
  <c r="B1897" i="1"/>
  <c r="C1897" i="1" s="1"/>
  <c r="AF5" i="1"/>
  <c r="AG5" i="1" s="1"/>
  <c r="B5" i="1"/>
  <c r="C5" i="1" s="1"/>
  <c r="AF15" i="1"/>
  <c r="AG15" i="1" s="1"/>
  <c r="B15" i="1"/>
  <c r="C15" i="1" s="1"/>
  <c r="B18" i="1"/>
  <c r="C18" i="1" s="1"/>
  <c r="AF31" i="1"/>
  <c r="AG31" i="1" s="1"/>
  <c r="B31" i="1"/>
  <c r="C31" i="1" s="1"/>
  <c r="B34" i="1"/>
  <c r="C34" i="1" s="1"/>
  <c r="AF50" i="1"/>
  <c r="AG50" i="1" s="1"/>
  <c r="B50" i="1"/>
  <c r="C50" i="1" s="1"/>
  <c r="AF102" i="1"/>
  <c r="AG102" i="1" s="1"/>
  <c r="AF190" i="1"/>
  <c r="AG190" i="1" s="1"/>
  <c r="B190" i="1"/>
  <c r="C190" i="1" s="1"/>
  <c r="AF286" i="1"/>
  <c r="AG286" i="1" s="1"/>
  <c r="AF302" i="1"/>
  <c r="AG302" i="1" s="1"/>
  <c r="B302" i="1"/>
  <c r="C302" i="1" s="1"/>
  <c r="AF726" i="1"/>
  <c r="AG726" i="1" s="1"/>
  <c r="AF838" i="1"/>
  <c r="AG838" i="1" s="1"/>
  <c r="B838" i="1"/>
  <c r="C838" i="1" s="1"/>
  <c r="AF934" i="1"/>
  <c r="AG934" i="1" s="1"/>
  <c r="AF950" i="1"/>
  <c r="AG950" i="1" s="1"/>
  <c r="AF990" i="1"/>
  <c r="AG990" i="1" s="1"/>
  <c r="B990" i="1"/>
  <c r="C990" i="1" s="1"/>
  <c r="AF12" i="1"/>
  <c r="AG12" i="1" s="1"/>
  <c r="B12" i="1"/>
  <c r="C12" i="1" s="1"/>
  <c r="AF25" i="1"/>
  <c r="AG25" i="1" s="1"/>
  <c r="B25" i="1"/>
  <c r="C25" i="1" s="1"/>
  <c r="AF28" i="1"/>
  <c r="AG28" i="1" s="1"/>
  <c r="B28" i="1"/>
  <c r="C28" i="1" s="1"/>
  <c r="AF150" i="1"/>
  <c r="AG150" i="1" s="1"/>
  <c r="B150" i="1"/>
  <c r="C150" i="1" s="1"/>
  <c r="AF174" i="1"/>
  <c r="AG174" i="1" s="1"/>
  <c r="B174" i="1"/>
  <c r="C174" i="1" s="1"/>
  <c r="AF341" i="1"/>
  <c r="AG341" i="1" s="1"/>
  <c r="B341" i="1"/>
  <c r="C341" i="1" s="1"/>
  <c r="AF159" i="1"/>
  <c r="AG159" i="1" s="1"/>
  <c r="B159" i="1"/>
  <c r="C159" i="1" s="1"/>
  <c r="AF271" i="1"/>
  <c r="AG271" i="1" s="1"/>
  <c r="B271" i="1"/>
  <c r="C271" i="1" s="1"/>
  <c r="AF766" i="1"/>
  <c r="AG766" i="1" s="1"/>
  <c r="B766" i="1"/>
  <c r="C766" i="1" s="1"/>
  <c r="AF878" i="1"/>
  <c r="AG878" i="1" s="1"/>
  <c r="B878" i="1"/>
  <c r="C878" i="1" s="1"/>
  <c r="AF1699" i="1"/>
  <c r="AG1699" i="1" s="1"/>
  <c r="AF343" i="1"/>
  <c r="AG343" i="1" s="1"/>
  <c r="AF743" i="1"/>
  <c r="AG743" i="1" s="1"/>
  <c r="B743" i="1"/>
  <c r="C743" i="1" s="1"/>
  <c r="AF9" i="1"/>
  <c r="AG9" i="1" s="1"/>
  <c r="B9" i="1"/>
  <c r="C9" i="1" s="1"/>
  <c r="AF19" i="1"/>
  <c r="AG19" i="1" s="1"/>
  <c r="B19" i="1"/>
  <c r="C19" i="1" s="1"/>
  <c r="AF44" i="1"/>
  <c r="AG44" i="1" s="1"/>
  <c r="B44" i="1"/>
  <c r="C44" i="1" s="1"/>
  <c r="AF230" i="1"/>
  <c r="AG230" i="1" s="1"/>
  <c r="B230" i="1"/>
  <c r="C230" i="1" s="1"/>
  <c r="AF670" i="1"/>
  <c r="AG670" i="1" s="1"/>
  <c r="B670" i="1"/>
  <c r="C670" i="1" s="1"/>
  <c r="AF1494" i="1"/>
  <c r="AG1494" i="1" s="1"/>
  <c r="B1494" i="1"/>
  <c r="C1494" i="1" s="1"/>
  <c r="B1550" i="1"/>
  <c r="C1550" i="1" s="1"/>
  <c r="AF1550" i="1"/>
  <c r="AG1550" i="1" s="1"/>
  <c r="AF1590" i="1"/>
  <c r="AG1590" i="1" s="1"/>
  <c r="AF128" i="1"/>
  <c r="AG128" i="1" s="1"/>
  <c r="B128" i="1"/>
  <c r="C128" i="1" s="1"/>
  <c r="AF232" i="1"/>
  <c r="AG232" i="1" s="1"/>
  <c r="AF455" i="1"/>
  <c r="AG455" i="1" s="1"/>
  <c r="B455" i="1"/>
  <c r="C455" i="1" s="1"/>
  <c r="AF6" i="1"/>
  <c r="AG6" i="1" s="1"/>
  <c r="B6" i="1"/>
  <c r="C6" i="1" s="1"/>
  <c r="AF22" i="1"/>
  <c r="AG22" i="1" s="1"/>
  <c r="B22" i="1"/>
  <c r="C22" i="1" s="1"/>
  <c r="AF96" i="1"/>
  <c r="AG96" i="1" s="1"/>
  <c r="B96" i="1"/>
  <c r="C96" i="1" s="1"/>
  <c r="C881" i="1"/>
  <c r="AF103" i="1"/>
  <c r="AG103" i="1" s="1"/>
  <c r="B103" i="1"/>
  <c r="C103" i="1" s="1"/>
  <c r="AF113" i="1"/>
  <c r="AG113" i="1" s="1"/>
  <c r="B113" i="1"/>
  <c r="C113" i="1" s="1"/>
  <c r="AF158" i="1"/>
  <c r="AG158" i="1" s="1"/>
  <c r="B158" i="1"/>
  <c r="C158" i="1" s="1"/>
  <c r="AF598" i="1"/>
  <c r="AG598" i="1" s="1"/>
  <c r="B598" i="1"/>
  <c r="C598" i="1" s="1"/>
  <c r="AF654" i="1"/>
  <c r="AG654" i="1" s="1"/>
  <c r="AF806" i="1"/>
  <c r="AG806" i="1" s="1"/>
  <c r="B806" i="1"/>
  <c r="C806" i="1" s="1"/>
  <c r="AF1558" i="1"/>
  <c r="AG1558" i="1" s="1"/>
  <c r="AF1574" i="1"/>
  <c r="AG1574" i="1" s="1"/>
  <c r="AF671" i="1"/>
  <c r="AG671" i="1" s="1"/>
  <c r="AF699" i="1"/>
  <c r="AG699" i="1" s="1"/>
  <c r="B699" i="1"/>
  <c r="C699" i="1" s="1"/>
  <c r="AF3" i="1"/>
  <c r="AG3" i="1" s="1"/>
  <c r="AF16" i="1"/>
  <c r="AG16" i="1" s="1"/>
  <c r="B16" i="1"/>
  <c r="C16" i="1" s="1"/>
  <c r="AF141" i="1"/>
  <c r="AG141" i="1" s="1"/>
  <c r="B141" i="1"/>
  <c r="C141" i="1" s="1"/>
  <c r="AF110" i="1"/>
  <c r="AG110" i="1" s="1"/>
  <c r="B110" i="1"/>
  <c r="C110" i="1" s="1"/>
  <c r="AF638" i="1"/>
  <c r="AG638" i="1" s="1"/>
  <c r="AF1310" i="1"/>
  <c r="AG1310" i="1" s="1"/>
  <c r="B1310" i="1"/>
  <c r="C1310" i="1" s="1"/>
  <c r="AF1955" i="1"/>
  <c r="AG1955" i="1" s="1"/>
  <c r="AF272" i="1"/>
  <c r="AG272" i="1" s="1"/>
  <c r="B272" i="1"/>
  <c r="C272" i="1" s="1"/>
  <c r="AF1048" i="1"/>
  <c r="AG1048" i="1" s="1"/>
  <c r="AF77" i="1"/>
  <c r="AG77" i="1" s="1"/>
  <c r="B77" i="1"/>
  <c r="C77" i="1" s="1"/>
  <c r="AF84" i="1"/>
  <c r="AG84" i="1" s="1"/>
  <c r="B84" i="1"/>
  <c r="C84" i="1" s="1"/>
  <c r="AF99" i="1"/>
  <c r="AG99" i="1" s="1"/>
  <c r="B99" i="1"/>
  <c r="C99" i="1" s="1"/>
  <c r="AF131" i="1"/>
  <c r="AG131" i="1" s="1"/>
  <c r="AF414" i="1"/>
  <c r="AG414" i="1" s="1"/>
  <c r="B414" i="1"/>
  <c r="C414" i="1" s="1"/>
  <c r="AF550" i="1"/>
  <c r="AG550" i="1" s="1"/>
  <c r="B550" i="1"/>
  <c r="C550" i="1" s="1"/>
  <c r="AF582" i="1"/>
  <c r="AG582" i="1" s="1"/>
  <c r="B582" i="1"/>
  <c r="C582" i="1" s="1"/>
  <c r="AF694" i="1"/>
  <c r="AG694" i="1" s="1"/>
  <c r="B694" i="1"/>
  <c r="C694" i="1" s="1"/>
  <c r="AF1238" i="1"/>
  <c r="AG1238" i="1" s="1"/>
  <c r="B1238" i="1"/>
  <c r="C1238" i="1" s="1"/>
  <c r="AF1294" i="1"/>
  <c r="AG1294" i="1" s="1"/>
  <c r="AF1422" i="1"/>
  <c r="AG1422" i="1" s="1"/>
  <c r="AF1478" i="1"/>
  <c r="AG1478" i="1" s="1"/>
  <c r="AF596" i="1"/>
  <c r="AG596" i="1" s="1"/>
  <c r="B596" i="1"/>
  <c r="C596" i="1" s="1"/>
  <c r="AF88" i="1"/>
  <c r="AG88" i="1" s="1"/>
  <c r="B88" i="1"/>
  <c r="C88" i="1" s="1"/>
  <c r="AF91" i="1"/>
  <c r="AG91" i="1" s="1"/>
  <c r="B91" i="1"/>
  <c r="C91" i="1" s="1"/>
  <c r="AF142" i="1"/>
  <c r="AG142" i="1" s="1"/>
  <c r="B142" i="1"/>
  <c r="C142" i="1" s="1"/>
  <c r="AF163" i="1"/>
  <c r="AG163" i="1" s="1"/>
  <c r="AF662" i="1"/>
  <c r="AG662" i="1" s="1"/>
  <c r="B662" i="1"/>
  <c r="C662" i="1" s="1"/>
  <c r="AF1166" i="1"/>
  <c r="AG1166" i="1" s="1"/>
  <c r="B1166" i="1"/>
  <c r="C1166" i="1" s="1"/>
  <c r="B1278" i="1"/>
  <c r="C1278" i="1" s="1"/>
  <c r="AF1278" i="1"/>
  <c r="AG1278" i="1" s="1"/>
  <c r="AF1334" i="1"/>
  <c r="AG1334" i="1" s="1"/>
  <c r="AF1350" i="1"/>
  <c r="AG1350" i="1" s="1"/>
  <c r="B1350" i="1"/>
  <c r="C1350" i="1" s="1"/>
  <c r="AF355" i="1"/>
  <c r="AG355" i="1" s="1"/>
  <c r="B355" i="1"/>
  <c r="C355" i="1" s="1"/>
  <c r="AF687" i="1"/>
  <c r="AG687" i="1" s="1"/>
  <c r="AF4" i="1"/>
  <c r="AG4" i="1" s="1"/>
  <c r="AF7" i="1"/>
  <c r="AG7" i="1" s="1"/>
  <c r="B7" i="1"/>
  <c r="C7" i="1" s="1"/>
  <c r="AF32" i="1"/>
  <c r="AG32" i="1" s="1"/>
  <c r="B32" i="1"/>
  <c r="C32" i="1" s="1"/>
  <c r="AF48" i="1"/>
  <c r="AG48" i="1" s="1"/>
  <c r="B48" i="1"/>
  <c r="C48" i="1" s="1"/>
  <c r="AF54" i="1"/>
  <c r="AG54" i="1" s="1"/>
  <c r="AF60" i="1"/>
  <c r="AG60" i="1" s="1"/>
  <c r="B60" i="1"/>
  <c r="C60" i="1" s="1"/>
  <c r="AF90" i="1"/>
  <c r="AG90" i="1" s="1"/>
  <c r="AF98" i="1"/>
  <c r="AG98" i="1" s="1"/>
  <c r="AF111" i="1"/>
  <c r="AG111" i="1" s="1"/>
  <c r="B111" i="1"/>
  <c r="C111" i="1" s="1"/>
  <c r="AF117" i="1"/>
  <c r="AG117" i="1" s="1"/>
  <c r="B117" i="1"/>
  <c r="C117" i="1" s="1"/>
  <c r="AF191" i="1"/>
  <c r="AG191" i="1" s="1"/>
  <c r="B191" i="1"/>
  <c r="C191" i="1" s="1"/>
  <c r="AF166" i="1"/>
  <c r="AG166" i="1" s="1"/>
  <c r="B166" i="1"/>
  <c r="C166" i="1" s="1"/>
  <c r="AF198" i="1"/>
  <c r="AG198" i="1" s="1"/>
  <c r="B198" i="1"/>
  <c r="C198" i="1" s="1"/>
  <c r="AF390" i="1"/>
  <c r="AG390" i="1" s="1"/>
  <c r="B390" i="1"/>
  <c r="C390" i="1" s="1"/>
  <c r="AF814" i="1"/>
  <c r="AG814" i="1" s="1"/>
  <c r="AF870" i="1"/>
  <c r="AG870" i="1" s="1"/>
  <c r="B870" i="1"/>
  <c r="C870" i="1" s="1"/>
  <c r="AF902" i="1"/>
  <c r="AG902" i="1" s="1"/>
  <c r="B902" i="1"/>
  <c r="C902" i="1" s="1"/>
  <c r="AF942" i="1"/>
  <c r="AG942" i="1" s="1"/>
  <c r="B942" i="1"/>
  <c r="C942" i="1" s="1"/>
  <c r="AF1198" i="1"/>
  <c r="AG1198" i="1" s="1"/>
  <c r="AF1270" i="1"/>
  <c r="AG1270" i="1" s="1"/>
  <c r="AF120" i="1"/>
  <c r="AG120" i="1" s="1"/>
  <c r="B120" i="1"/>
  <c r="C120" i="1" s="1"/>
  <c r="AF264" i="1"/>
  <c r="AG264" i="1" s="1"/>
  <c r="AF535" i="1"/>
  <c r="AG535" i="1" s="1"/>
  <c r="B535" i="1"/>
  <c r="C535" i="1" s="1"/>
  <c r="AF551" i="1"/>
  <c r="AG551" i="1" s="1"/>
  <c r="B551" i="1"/>
  <c r="C551" i="1" s="1"/>
  <c r="AF679" i="1"/>
  <c r="AG679" i="1" s="1"/>
  <c r="B679" i="1"/>
  <c r="C679" i="1" s="1"/>
  <c r="AF735" i="1"/>
  <c r="AG735" i="1" s="1"/>
  <c r="AF807" i="1"/>
  <c r="AG807" i="1" s="1"/>
  <c r="B807" i="1"/>
  <c r="C807" i="1" s="1"/>
  <c r="AF847" i="1"/>
  <c r="AG847" i="1" s="1"/>
  <c r="AF1159" i="1"/>
  <c r="AG1159" i="1" s="1"/>
  <c r="AF1175" i="1"/>
  <c r="AG1175" i="1" s="1"/>
  <c r="B1175" i="1"/>
  <c r="C1175" i="1" s="1"/>
  <c r="AF1191" i="1"/>
  <c r="AG1191" i="1" s="1"/>
  <c r="B1191" i="1"/>
  <c r="C1191" i="1" s="1"/>
  <c r="AF1303" i="1"/>
  <c r="AG1303" i="1" s="1"/>
  <c r="B1303" i="1"/>
  <c r="C1303" i="1" s="1"/>
  <c r="AF1415" i="1"/>
  <c r="AG1415" i="1" s="1"/>
  <c r="AF1431" i="1"/>
  <c r="AG1431" i="1" s="1"/>
  <c r="AF1543" i="1"/>
  <c r="AG1543" i="1" s="1"/>
  <c r="B1543" i="1"/>
  <c r="C1543" i="1" s="1"/>
  <c r="AF121" i="1"/>
  <c r="AG121" i="1" s="1"/>
  <c r="AF217" i="1"/>
  <c r="AG217" i="1" s="1"/>
  <c r="B217" i="1"/>
  <c r="C217" i="1" s="1"/>
  <c r="AF360" i="1"/>
  <c r="AG360" i="1" s="1"/>
  <c r="B360" i="1"/>
  <c r="C360" i="1" s="1"/>
  <c r="AF472" i="1"/>
  <c r="AG472" i="1" s="1"/>
  <c r="B472" i="1"/>
  <c r="C472" i="1" s="1"/>
  <c r="AF138" i="1"/>
  <c r="AG138" i="1" s="1"/>
  <c r="AF202" i="1"/>
  <c r="AG202" i="1" s="1"/>
  <c r="AF282" i="1"/>
  <c r="AG282" i="1" s="1"/>
  <c r="AF314" i="1"/>
  <c r="AG314" i="1" s="1"/>
  <c r="AF345" i="1"/>
  <c r="AG345" i="1" s="1"/>
  <c r="AF377" i="1"/>
  <c r="AG377" i="1" s="1"/>
  <c r="AF521" i="1"/>
  <c r="AG521" i="1" s="1"/>
  <c r="AF537" i="1"/>
  <c r="AG537" i="1" s="1"/>
  <c r="AF275" i="1"/>
  <c r="AG275" i="1" s="1"/>
  <c r="AF315" i="1"/>
  <c r="AG315" i="1" s="1"/>
  <c r="AF530" i="1"/>
  <c r="AG530" i="1" s="1"/>
  <c r="AF108" i="1"/>
  <c r="AG108" i="1" s="1"/>
  <c r="B108" i="1"/>
  <c r="C108" i="1" s="1"/>
  <c r="AF172" i="1"/>
  <c r="AG172" i="1" s="1"/>
  <c r="B172" i="1"/>
  <c r="C172" i="1" s="1"/>
  <c r="AF427" i="1"/>
  <c r="AG427" i="1" s="1"/>
  <c r="B427" i="1"/>
  <c r="C427" i="1" s="1"/>
  <c r="AF523" i="1"/>
  <c r="AG523" i="1" s="1"/>
  <c r="B523" i="1"/>
  <c r="C523" i="1" s="1"/>
  <c r="AF939" i="1"/>
  <c r="AG939" i="1" s="1"/>
  <c r="AF1179" i="1"/>
  <c r="AG1179" i="1" s="1"/>
  <c r="B1179" i="1"/>
  <c r="C1179" i="1" s="1"/>
  <c r="AF605" i="1"/>
  <c r="AG605" i="1" s="1"/>
  <c r="AF637" i="1"/>
  <c r="AG637" i="1" s="1"/>
  <c r="B637" i="1"/>
  <c r="C637" i="1" s="1"/>
  <c r="AF765" i="1"/>
  <c r="AG765" i="1" s="1"/>
  <c r="B765" i="1"/>
  <c r="C765" i="1" s="1"/>
  <c r="AF949" i="1"/>
  <c r="AG949" i="1" s="1"/>
  <c r="B949" i="1"/>
  <c r="C949" i="1" s="1"/>
  <c r="AF1021" i="1"/>
  <c r="AG1021" i="1" s="1"/>
  <c r="AF1061" i="1"/>
  <c r="AG1061" i="1" s="1"/>
  <c r="B1061" i="1"/>
  <c r="C1061" i="1" s="1"/>
  <c r="AF1277" i="1"/>
  <c r="AG1277" i="1" s="1"/>
  <c r="B1277" i="1"/>
  <c r="C1277" i="1" s="1"/>
  <c r="AF1684" i="1"/>
  <c r="AG1684" i="1" s="1"/>
  <c r="B1684" i="1"/>
  <c r="C1684" i="1" s="1"/>
  <c r="AF1740" i="1"/>
  <c r="AG1740" i="1" s="1"/>
  <c r="AF1756" i="1"/>
  <c r="AG1756" i="1" s="1"/>
  <c r="B1756" i="1"/>
  <c r="C1756" i="1" s="1"/>
  <c r="AF1852" i="1"/>
  <c r="AG1852" i="1" s="1"/>
  <c r="B1852" i="1"/>
  <c r="C1852" i="1" s="1"/>
  <c r="AF1868" i="1"/>
  <c r="AG1868" i="1" s="1"/>
  <c r="AF848" i="1"/>
  <c r="AG848" i="1" s="1"/>
  <c r="AF920" i="1"/>
  <c r="AG920" i="1" s="1"/>
  <c r="B920" i="1"/>
  <c r="C920" i="1" s="1"/>
  <c r="AF976" i="1"/>
  <c r="AG976" i="1" s="1"/>
  <c r="B976" i="1"/>
  <c r="C976" i="1" s="1"/>
  <c r="AF1120" i="1"/>
  <c r="AG1120" i="1" s="1"/>
  <c r="B1120" i="1"/>
  <c r="C1120" i="1" s="1"/>
  <c r="AF1248" i="1"/>
  <c r="AG1248" i="1" s="1"/>
  <c r="B1248" i="1"/>
  <c r="C1248" i="1" s="1"/>
  <c r="AF1600" i="1"/>
  <c r="AG1600" i="1" s="1"/>
  <c r="B1600" i="1"/>
  <c r="C1600" i="1" s="1"/>
  <c r="AF1632" i="1"/>
  <c r="AG1632" i="1" s="1"/>
  <c r="B1632" i="1"/>
  <c r="C1632" i="1" s="1"/>
  <c r="AF1797" i="1"/>
  <c r="AG1797" i="1" s="1"/>
  <c r="AF1941" i="1"/>
  <c r="AG1941" i="1" s="1"/>
  <c r="AF1153" i="1"/>
  <c r="AG1153" i="1" s="1"/>
  <c r="AF1249" i="1"/>
  <c r="AG1249" i="1" s="1"/>
  <c r="AF1297" i="1"/>
  <c r="AG1297" i="1" s="1"/>
  <c r="AF1409" i="1"/>
  <c r="AG1409" i="1" s="1"/>
  <c r="AF1649" i="1"/>
  <c r="AG1649" i="1" s="1"/>
  <c r="AF1774" i="1"/>
  <c r="AG1774" i="1" s="1"/>
  <c r="B1966" i="1"/>
  <c r="C1966" i="1" s="1"/>
  <c r="AF1154" i="1"/>
  <c r="AG1154" i="1" s="1"/>
  <c r="B1154" i="1"/>
  <c r="C1154" i="1" s="1"/>
  <c r="AF1322" i="1"/>
  <c r="AG1322" i="1" s="1"/>
  <c r="AF1450" i="1"/>
  <c r="AG1450" i="1" s="1"/>
  <c r="B1450" i="1"/>
  <c r="C1450" i="1" s="1"/>
  <c r="AF1522" i="1"/>
  <c r="AG1522" i="1" s="1"/>
  <c r="AF1538" i="1"/>
  <c r="AG1538" i="1" s="1"/>
  <c r="B1538" i="1"/>
  <c r="C1538" i="1" s="1"/>
  <c r="AF1650" i="1"/>
  <c r="AG1650" i="1" s="1"/>
  <c r="B1650" i="1"/>
  <c r="C1650" i="1" s="1"/>
  <c r="AF1719" i="1"/>
  <c r="AG1719" i="1" s="1"/>
  <c r="B1719" i="1"/>
  <c r="C1719" i="1" s="1"/>
  <c r="AF1791" i="1"/>
  <c r="AG1791" i="1" s="1"/>
  <c r="B1791" i="1"/>
  <c r="C1791" i="1" s="1"/>
  <c r="AF1831" i="1"/>
  <c r="AG1831" i="1" s="1"/>
  <c r="AF1919" i="1"/>
  <c r="AG1919" i="1" s="1"/>
  <c r="B1919" i="1"/>
  <c r="C1919" i="1" s="1"/>
  <c r="AF1975" i="1"/>
  <c r="AG1975" i="1" s="1"/>
  <c r="B1975" i="1"/>
  <c r="C1975" i="1" s="1"/>
  <c r="AF221" i="1"/>
  <c r="AG221" i="1" s="1"/>
  <c r="B221" i="1"/>
  <c r="C221" i="1" s="1"/>
  <c r="AF253" i="1"/>
  <c r="AG253" i="1" s="1"/>
  <c r="B253" i="1"/>
  <c r="C253" i="1" s="1"/>
  <c r="AF764" i="1"/>
  <c r="AG764" i="1" s="1"/>
  <c r="AF1148" i="1"/>
  <c r="AG1148" i="1" s="1"/>
  <c r="B1148" i="1"/>
  <c r="C1148" i="1" s="1"/>
  <c r="AF1316" i="1"/>
  <c r="AG1316" i="1" s="1"/>
  <c r="AF1404" i="1"/>
  <c r="AG1404" i="1" s="1"/>
  <c r="B1404" i="1"/>
  <c r="C1404" i="1" s="1"/>
  <c r="AF1532" i="1"/>
  <c r="AG1532" i="1" s="1"/>
  <c r="B1532" i="1"/>
  <c r="C1532" i="1" s="1"/>
  <c r="AF1588" i="1"/>
  <c r="AG1588" i="1" s="1"/>
  <c r="B1588" i="1"/>
  <c r="C1588" i="1" s="1"/>
  <c r="AF1660" i="1"/>
  <c r="AG1660" i="1" s="1"/>
  <c r="B1660" i="1"/>
  <c r="C1660" i="1" s="1"/>
  <c r="AF1697" i="1"/>
  <c r="AG1697" i="1" s="1"/>
  <c r="B1697" i="1"/>
  <c r="C1697" i="1" s="1"/>
  <c r="AF1713" i="1"/>
  <c r="AG1713" i="1" s="1"/>
  <c r="B1713" i="1"/>
  <c r="C1713" i="1" s="1"/>
  <c r="AF1913" i="1"/>
  <c r="AG1913" i="1" s="1"/>
  <c r="B1913" i="1"/>
  <c r="C1913" i="1" s="1"/>
  <c r="C1672" i="1"/>
  <c r="AF11" i="1"/>
  <c r="AG11" i="1" s="1"/>
  <c r="B11" i="1"/>
  <c r="C11" i="1" s="1"/>
  <c r="AF26" i="1"/>
  <c r="AG26" i="1" s="1"/>
  <c r="AF29" i="1"/>
  <c r="AG29" i="1" s="1"/>
  <c r="B29" i="1"/>
  <c r="C29" i="1" s="1"/>
  <c r="AF51" i="1"/>
  <c r="AG51" i="1" s="1"/>
  <c r="AF73" i="1"/>
  <c r="AG73" i="1" s="1"/>
  <c r="AF83" i="1"/>
  <c r="AG83" i="1" s="1"/>
  <c r="B83" i="1"/>
  <c r="C83" i="1" s="1"/>
  <c r="AF87" i="1"/>
  <c r="AG87" i="1" s="1"/>
  <c r="B87" i="1"/>
  <c r="C87" i="1" s="1"/>
  <c r="AF125" i="1"/>
  <c r="AG125" i="1" s="1"/>
  <c r="B125" i="1"/>
  <c r="C125" i="1" s="1"/>
  <c r="AF182" i="1"/>
  <c r="AG182" i="1" s="1"/>
  <c r="B182" i="1"/>
  <c r="C182" i="1" s="1"/>
  <c r="AF294" i="1"/>
  <c r="AG294" i="1" s="1"/>
  <c r="B294" i="1"/>
  <c r="C294" i="1" s="1"/>
  <c r="AF183" i="1"/>
  <c r="AG183" i="1" s="1"/>
  <c r="B183" i="1"/>
  <c r="C183" i="1" s="1"/>
  <c r="AF223" i="1"/>
  <c r="AG223" i="1" s="1"/>
  <c r="B223" i="1"/>
  <c r="C223" i="1" s="1"/>
  <c r="AF295" i="1"/>
  <c r="AG295" i="1" s="1"/>
  <c r="B295" i="1"/>
  <c r="C295" i="1" s="1"/>
  <c r="AF446" i="1"/>
  <c r="AG446" i="1" s="1"/>
  <c r="B446" i="1"/>
  <c r="C446" i="1" s="1"/>
  <c r="AF502" i="1"/>
  <c r="AG502" i="1" s="1"/>
  <c r="B502" i="1"/>
  <c r="C502" i="1" s="1"/>
  <c r="AF1214" i="1"/>
  <c r="AG1214" i="1" s="1"/>
  <c r="B1214" i="1"/>
  <c r="C1214" i="1" s="1"/>
  <c r="AF1979" i="1"/>
  <c r="AG1979" i="1" s="1"/>
  <c r="B1979" i="1"/>
  <c r="C1979" i="1" s="1"/>
  <c r="AF280" i="1"/>
  <c r="AG280" i="1" s="1"/>
  <c r="B280" i="1"/>
  <c r="C280" i="1" s="1"/>
  <c r="AF320" i="1"/>
  <c r="AG320" i="1" s="1"/>
  <c r="AF335" i="1"/>
  <c r="AG335" i="1" s="1"/>
  <c r="B335" i="1"/>
  <c r="C335" i="1" s="1"/>
  <c r="AF479" i="1"/>
  <c r="AG479" i="1" s="1"/>
  <c r="B479" i="1"/>
  <c r="C479" i="1" s="1"/>
  <c r="AF991" i="1"/>
  <c r="AG991" i="1" s="1"/>
  <c r="B991" i="1"/>
  <c r="C991" i="1" s="1"/>
  <c r="AF1031" i="1"/>
  <c r="AG1031" i="1" s="1"/>
  <c r="B1031" i="1"/>
  <c r="C1031" i="1" s="1"/>
  <c r="AF1119" i="1"/>
  <c r="AG1119" i="1" s="1"/>
  <c r="B1119" i="1"/>
  <c r="C1119" i="1" s="1"/>
  <c r="AF1375" i="1"/>
  <c r="AG1375" i="1" s="1"/>
  <c r="B1375" i="1"/>
  <c r="C1375" i="1" s="1"/>
  <c r="AF1487" i="1"/>
  <c r="AG1487" i="1" s="1"/>
  <c r="B1487" i="1"/>
  <c r="C1487" i="1" s="1"/>
  <c r="AF1631" i="1"/>
  <c r="AG1631" i="1" s="1"/>
  <c r="B1631" i="1"/>
  <c r="C1631" i="1" s="1"/>
  <c r="AF257" i="1"/>
  <c r="AG257" i="1" s="1"/>
  <c r="AF344" i="1"/>
  <c r="AG344" i="1" s="1"/>
  <c r="B344" i="1"/>
  <c r="C344" i="1" s="1"/>
  <c r="AF400" i="1"/>
  <c r="AG400" i="1" s="1"/>
  <c r="B400" i="1"/>
  <c r="C400" i="1" s="1"/>
  <c r="AF456" i="1"/>
  <c r="AG456" i="1" s="1"/>
  <c r="B456" i="1"/>
  <c r="C456" i="1" s="1"/>
  <c r="AF544" i="1"/>
  <c r="AG544" i="1" s="1"/>
  <c r="AF656" i="1"/>
  <c r="AG656" i="1" s="1"/>
  <c r="B656" i="1"/>
  <c r="C656" i="1" s="1"/>
  <c r="AF672" i="1"/>
  <c r="AG672" i="1" s="1"/>
  <c r="B672" i="1"/>
  <c r="C672" i="1" s="1"/>
  <c r="AF203" i="1"/>
  <c r="AG203" i="1" s="1"/>
  <c r="B203" i="1"/>
  <c r="C203" i="1" s="1"/>
  <c r="AF331" i="1"/>
  <c r="AG331" i="1" s="1"/>
  <c r="B331" i="1"/>
  <c r="C331" i="1" s="1"/>
  <c r="AF514" i="1"/>
  <c r="AG514" i="1" s="1"/>
  <c r="AF1098" i="1"/>
  <c r="AG1098" i="1" s="1"/>
  <c r="B1098" i="1"/>
  <c r="C1098" i="1" s="1"/>
  <c r="AF1123" i="1"/>
  <c r="AG1123" i="1" s="1"/>
  <c r="B1123" i="1"/>
  <c r="C1123" i="1" s="1"/>
  <c r="AF1163" i="1"/>
  <c r="AG1163" i="1" s="1"/>
  <c r="B1163" i="1"/>
  <c r="C1163" i="1" s="1"/>
  <c r="AF1251" i="1"/>
  <c r="AG1251" i="1" s="1"/>
  <c r="B1251" i="1"/>
  <c r="C1251" i="1" s="1"/>
  <c r="AF405" i="1"/>
  <c r="AG405" i="1" s="1"/>
  <c r="AF493" i="1"/>
  <c r="AG493" i="1" s="1"/>
  <c r="B493" i="1"/>
  <c r="C493" i="1" s="1"/>
  <c r="AF693" i="1"/>
  <c r="AG693" i="1" s="1"/>
  <c r="B693" i="1"/>
  <c r="C693" i="1" s="1"/>
  <c r="AF1077" i="1"/>
  <c r="AG1077" i="1" s="1"/>
  <c r="B1077" i="1"/>
  <c r="C1077" i="1" s="1"/>
  <c r="AF1373" i="1"/>
  <c r="AG1373" i="1" s="1"/>
  <c r="B1373" i="1"/>
  <c r="C1373" i="1" s="1"/>
  <c r="AF760" i="1"/>
  <c r="AG760" i="1" s="1"/>
  <c r="AF792" i="1"/>
  <c r="AG792" i="1" s="1"/>
  <c r="B792" i="1"/>
  <c r="C792" i="1" s="1"/>
  <c r="AF904" i="1"/>
  <c r="AG904" i="1" s="1"/>
  <c r="B904" i="1"/>
  <c r="C904" i="1" s="1"/>
  <c r="AF1104" i="1"/>
  <c r="AG1104" i="1" s="1"/>
  <c r="B1104" i="1"/>
  <c r="C1104" i="1" s="1"/>
  <c r="AF1232" i="1"/>
  <c r="AG1232" i="1" s="1"/>
  <c r="B1232" i="1"/>
  <c r="C1232" i="1" s="1"/>
  <c r="AF1304" i="1"/>
  <c r="AG1304" i="1" s="1"/>
  <c r="B1304" i="1"/>
  <c r="C1304" i="1" s="1"/>
  <c r="AF1344" i="1"/>
  <c r="AG1344" i="1" s="1"/>
  <c r="B1344" i="1"/>
  <c r="C1344" i="1" s="1"/>
  <c r="AF1472" i="1"/>
  <c r="AG1472" i="1" s="1"/>
  <c r="B1472" i="1"/>
  <c r="C1472" i="1" s="1"/>
  <c r="AF1488" i="1"/>
  <c r="AG1488" i="1" s="1"/>
  <c r="B1488" i="1"/>
  <c r="C1488" i="1" s="1"/>
  <c r="AF1813" i="1"/>
  <c r="AG1813" i="1" s="1"/>
  <c r="B1813" i="1"/>
  <c r="C1813" i="1" s="1"/>
  <c r="AF1869" i="1"/>
  <c r="AG1869" i="1" s="1"/>
  <c r="B1869" i="1"/>
  <c r="C1869" i="1" s="1"/>
  <c r="AF1194" i="1"/>
  <c r="AG1194" i="1" s="1"/>
  <c r="B1194" i="1"/>
  <c r="C1194" i="1" s="1"/>
  <c r="AF309" i="1"/>
  <c r="AG309" i="1" s="1"/>
  <c r="B309" i="1"/>
  <c r="C309" i="1" s="1"/>
  <c r="AF436" i="1"/>
  <c r="AG436" i="1" s="1"/>
  <c r="B436" i="1"/>
  <c r="C436" i="1" s="1"/>
  <c r="AF692" i="1"/>
  <c r="AG692" i="1" s="1"/>
  <c r="B692" i="1"/>
  <c r="C692" i="1" s="1"/>
  <c r="AF1044" i="1"/>
  <c r="AG1044" i="1" s="1"/>
  <c r="AF1556" i="1"/>
  <c r="AG1556" i="1" s="1"/>
  <c r="AF58" i="1"/>
  <c r="AG58" i="1" s="1"/>
  <c r="AF70" i="1"/>
  <c r="AG70" i="1" s="1"/>
  <c r="AF94" i="1"/>
  <c r="AG94" i="1" s="1"/>
  <c r="B94" i="1"/>
  <c r="C94" i="1" s="1"/>
  <c r="AF118" i="1"/>
  <c r="AG118" i="1" s="1"/>
  <c r="B118" i="1"/>
  <c r="C118" i="1" s="1"/>
  <c r="AF194" i="1"/>
  <c r="AG194" i="1" s="1"/>
  <c r="AF167" i="1"/>
  <c r="AG167" i="1" s="1"/>
  <c r="B167" i="1"/>
  <c r="C167" i="1" s="1"/>
  <c r="AF279" i="1"/>
  <c r="AG279" i="1" s="1"/>
  <c r="B279" i="1"/>
  <c r="C279" i="1" s="1"/>
  <c r="AF350" i="1"/>
  <c r="AG350" i="1" s="1"/>
  <c r="B350" i="1"/>
  <c r="C350" i="1" s="1"/>
  <c r="AF430" i="1"/>
  <c r="AG430" i="1" s="1"/>
  <c r="B430" i="1"/>
  <c r="C430" i="1" s="1"/>
  <c r="AF798" i="1"/>
  <c r="AG798" i="1" s="1"/>
  <c r="AF1014" i="1"/>
  <c r="AG1014" i="1" s="1"/>
  <c r="B1014" i="1"/>
  <c r="C1014" i="1" s="1"/>
  <c r="AF1366" i="1"/>
  <c r="AG1366" i="1" s="1"/>
  <c r="AF1398" i="1"/>
  <c r="AG1398" i="1" s="1"/>
  <c r="B1398" i="1"/>
  <c r="C1398" i="1" s="1"/>
  <c r="AF208" i="1"/>
  <c r="AG208" i="1" s="1"/>
  <c r="AF463" i="1"/>
  <c r="AG463" i="1" s="1"/>
  <c r="AF663" i="1"/>
  <c r="AG663" i="1" s="1"/>
  <c r="B663" i="1"/>
  <c r="C663" i="1" s="1"/>
  <c r="AF903" i="1"/>
  <c r="AG903" i="1" s="1"/>
  <c r="AF1231" i="1"/>
  <c r="AG1231" i="1" s="1"/>
  <c r="B1231" i="1"/>
  <c r="C1231" i="1" s="1"/>
  <c r="AF1359" i="1"/>
  <c r="AG1359" i="1" s="1"/>
  <c r="B1359" i="1"/>
  <c r="C1359" i="1" s="1"/>
  <c r="AF1471" i="1"/>
  <c r="AG1471" i="1" s="1"/>
  <c r="B1471" i="1"/>
  <c r="C1471" i="1" s="1"/>
  <c r="AF1559" i="1"/>
  <c r="AG1559" i="1" s="1"/>
  <c r="B1559" i="1"/>
  <c r="C1559" i="1" s="1"/>
  <c r="AF313" i="1"/>
  <c r="AG313" i="1" s="1"/>
  <c r="AF384" i="1"/>
  <c r="AG384" i="1" s="1"/>
  <c r="AF512" i="1"/>
  <c r="AG512" i="1" s="1"/>
  <c r="B512" i="1"/>
  <c r="C512" i="1" s="1"/>
  <c r="AF187" i="1"/>
  <c r="AG187" i="1" s="1"/>
  <c r="B187" i="1"/>
  <c r="C187" i="1" s="1"/>
  <c r="AF299" i="1"/>
  <c r="AG299" i="1" s="1"/>
  <c r="B299" i="1"/>
  <c r="C299" i="1" s="1"/>
  <c r="AF426" i="1"/>
  <c r="AG426" i="1" s="1"/>
  <c r="B426" i="1"/>
  <c r="C426" i="1" s="1"/>
  <c r="AF498" i="1"/>
  <c r="AG498" i="1" s="1"/>
  <c r="AF738" i="1"/>
  <c r="AG738" i="1" s="1"/>
  <c r="AF770" i="1"/>
  <c r="AG770" i="1" s="1"/>
  <c r="B770" i="1"/>
  <c r="C770" i="1" s="1"/>
  <c r="AF284" i="1"/>
  <c r="AG284" i="1" s="1"/>
  <c r="B284" i="1"/>
  <c r="C284" i="1" s="1"/>
  <c r="AF411" i="1"/>
  <c r="AG411" i="1" s="1"/>
  <c r="B411" i="1"/>
  <c r="C411" i="1" s="1"/>
  <c r="AF667" i="1"/>
  <c r="AG667" i="1" s="1"/>
  <c r="B667" i="1"/>
  <c r="C667" i="1" s="1"/>
  <c r="AF795" i="1"/>
  <c r="AG795" i="1" s="1"/>
  <c r="B795" i="1"/>
  <c r="C795" i="1" s="1"/>
  <c r="AF907" i="1"/>
  <c r="AG907" i="1" s="1"/>
  <c r="B907" i="1"/>
  <c r="C907" i="1" s="1"/>
  <c r="AF1347" i="1"/>
  <c r="AG1347" i="1" s="1"/>
  <c r="AF1491" i="1"/>
  <c r="AG1491" i="1" s="1"/>
  <c r="B1491" i="1"/>
  <c r="C1491" i="1" s="1"/>
  <c r="AF1688" i="1"/>
  <c r="AG1688" i="1" s="1"/>
  <c r="B1688" i="1"/>
  <c r="C1688" i="1" s="1"/>
  <c r="AF1816" i="1"/>
  <c r="AG1816" i="1" s="1"/>
  <c r="B1816" i="1"/>
  <c r="C1816" i="1" s="1"/>
  <c r="AF621" i="1"/>
  <c r="AG621" i="1" s="1"/>
  <c r="B621" i="1"/>
  <c r="C621" i="1" s="1"/>
  <c r="AF677" i="1"/>
  <c r="AG677" i="1" s="1"/>
  <c r="AF805" i="1"/>
  <c r="AG805" i="1" s="1"/>
  <c r="B805" i="1"/>
  <c r="C805" i="1" s="1"/>
  <c r="AF877" i="1"/>
  <c r="AG877" i="1" s="1"/>
  <c r="B877" i="1"/>
  <c r="C877" i="1" s="1"/>
  <c r="AF1045" i="1"/>
  <c r="AG1045" i="1" s="1"/>
  <c r="AF1133" i="1"/>
  <c r="AG1133" i="1" s="1"/>
  <c r="B1133" i="1"/>
  <c r="C1133" i="1" s="1"/>
  <c r="AF1317" i="1"/>
  <c r="AG1317" i="1" s="1"/>
  <c r="AF1954" i="1"/>
  <c r="AG1954" i="1" s="1"/>
  <c r="B1954" i="1"/>
  <c r="C1954" i="1" s="1"/>
  <c r="AF1796" i="1"/>
  <c r="AG1796" i="1" s="1"/>
  <c r="B1796" i="1"/>
  <c r="C1796" i="1" s="1"/>
  <c r="AF1964" i="1"/>
  <c r="AG1964" i="1" s="1"/>
  <c r="AF1072" i="1"/>
  <c r="AG1072" i="1" s="1"/>
  <c r="B1072" i="1"/>
  <c r="C1072" i="1" s="1"/>
  <c r="AF1288" i="1"/>
  <c r="AG1288" i="1" s="1"/>
  <c r="AF1616" i="1"/>
  <c r="AG1616" i="1" s="1"/>
  <c r="B1616" i="1"/>
  <c r="C1616" i="1" s="1"/>
  <c r="AF1725" i="1"/>
  <c r="AG1725" i="1" s="1"/>
  <c r="AF1741" i="1"/>
  <c r="AG1741" i="1" s="1"/>
  <c r="B1741" i="1"/>
  <c r="C1741" i="1" s="1"/>
  <c r="AF1853" i="1"/>
  <c r="AG1853" i="1" s="1"/>
  <c r="B1853" i="1"/>
  <c r="C1853" i="1" s="1"/>
  <c r="AF993" i="1"/>
  <c r="AG993" i="1" s="1"/>
  <c r="AF1073" i="1"/>
  <c r="AG1073" i="1" s="1"/>
  <c r="AF1217" i="1"/>
  <c r="AG1217" i="1" s="1"/>
  <c r="AF1233" i="1"/>
  <c r="AG1233" i="1" s="1"/>
  <c r="AF1265" i="1"/>
  <c r="AG1265" i="1" s="1"/>
  <c r="AF1361" i="1"/>
  <c r="AG1361" i="1" s="1"/>
  <c r="AF1393" i="1"/>
  <c r="AG1393" i="1" s="1"/>
  <c r="AF1457" i="1"/>
  <c r="AG1457" i="1" s="1"/>
  <c r="AF1553" i="1"/>
  <c r="AG1553" i="1" s="1"/>
  <c r="B1726" i="1"/>
  <c r="C1726" i="1" s="1"/>
  <c r="B1790" i="1"/>
  <c r="C1790" i="1" s="1"/>
  <c r="B1838" i="1"/>
  <c r="C1838" i="1" s="1"/>
  <c r="AF1178" i="1"/>
  <c r="AG1178" i="1" s="1"/>
  <c r="AF1394" i="1"/>
  <c r="AG1394" i="1" s="1"/>
  <c r="B1394" i="1"/>
  <c r="C1394" i="1" s="1"/>
  <c r="AF1434" i="1"/>
  <c r="AG1434" i="1" s="1"/>
  <c r="B1434" i="1"/>
  <c r="C1434" i="1" s="1"/>
  <c r="AF1743" i="1"/>
  <c r="AG1743" i="1" s="1"/>
  <c r="B1743" i="1"/>
  <c r="C1743" i="1" s="1"/>
  <c r="AF1775" i="1"/>
  <c r="AG1775" i="1" s="1"/>
  <c r="B1775" i="1"/>
  <c r="C1775" i="1" s="1"/>
  <c r="AF1871" i="1"/>
  <c r="AG1871" i="1" s="1"/>
  <c r="AF277" i="1"/>
  <c r="AG277" i="1" s="1"/>
  <c r="B277" i="1"/>
  <c r="C277" i="1" s="1"/>
  <c r="AF364" i="1"/>
  <c r="AG364" i="1" s="1"/>
  <c r="B364" i="1"/>
  <c r="C364" i="1" s="1"/>
  <c r="AF420" i="1"/>
  <c r="AG420" i="1" s="1"/>
  <c r="AF548" i="1"/>
  <c r="AG548" i="1" s="1"/>
  <c r="B548" i="1"/>
  <c r="C548" i="1" s="1"/>
  <c r="AF804" i="1"/>
  <c r="AG804" i="1" s="1"/>
  <c r="AF1388" i="1"/>
  <c r="AG1388" i="1" s="1"/>
  <c r="B1388" i="1"/>
  <c r="C1388" i="1" s="1"/>
  <c r="AF1444" i="1"/>
  <c r="AG1444" i="1" s="1"/>
  <c r="AF1681" i="1"/>
  <c r="AG1681" i="1" s="1"/>
  <c r="B1681" i="1"/>
  <c r="C1681" i="1" s="1"/>
  <c r="AF1769" i="1"/>
  <c r="AG1769" i="1" s="1"/>
  <c r="B1769" i="1"/>
  <c r="C1769" i="1" s="1"/>
  <c r="AF17" i="1"/>
  <c r="AG17" i="1" s="1"/>
  <c r="B17" i="1"/>
  <c r="C17" i="1" s="1"/>
  <c r="AF42" i="1"/>
  <c r="AG42" i="1" s="1"/>
  <c r="AF80" i="1"/>
  <c r="AG80" i="1" s="1"/>
  <c r="B80" i="1"/>
  <c r="C80" i="1" s="1"/>
  <c r="B194" i="1"/>
  <c r="C194" i="1" s="1"/>
  <c r="AF126" i="1"/>
  <c r="AG126" i="1" s="1"/>
  <c r="B126" i="1"/>
  <c r="C126" i="1" s="1"/>
  <c r="AF206" i="1"/>
  <c r="AG206" i="1" s="1"/>
  <c r="B206" i="1"/>
  <c r="C206" i="1" s="1"/>
  <c r="AF238" i="1"/>
  <c r="AG238" i="1" s="1"/>
  <c r="B238" i="1"/>
  <c r="C238" i="1" s="1"/>
  <c r="AF470" i="1"/>
  <c r="AG470" i="1" s="1"/>
  <c r="B470" i="1"/>
  <c r="C470" i="1" s="1"/>
  <c r="AF558" i="1"/>
  <c r="AG558" i="1" s="1"/>
  <c r="B558" i="1"/>
  <c r="C558" i="1" s="1"/>
  <c r="AF686" i="1"/>
  <c r="AG686" i="1" s="1"/>
  <c r="B686" i="1"/>
  <c r="C686" i="1" s="1"/>
  <c r="AF926" i="1"/>
  <c r="AG926" i="1" s="1"/>
  <c r="AF1126" i="1"/>
  <c r="AG1126" i="1" s="1"/>
  <c r="AF1182" i="1"/>
  <c r="AG1182" i="1" s="1"/>
  <c r="B1182" i="1"/>
  <c r="C1182" i="1" s="1"/>
  <c r="AF1382" i="1"/>
  <c r="AG1382" i="1" s="1"/>
  <c r="B1382" i="1"/>
  <c r="C1382" i="1" s="1"/>
  <c r="AF1763" i="1"/>
  <c r="AG1763" i="1" s="1"/>
  <c r="AF192" i="1"/>
  <c r="AG192" i="1" s="1"/>
  <c r="B192" i="1"/>
  <c r="C192" i="1" s="1"/>
  <c r="AF391" i="1"/>
  <c r="AG391" i="1" s="1"/>
  <c r="AF503" i="1"/>
  <c r="AG503" i="1" s="1"/>
  <c r="B503" i="1"/>
  <c r="C503" i="1" s="1"/>
  <c r="AF519" i="1"/>
  <c r="AG519" i="1" s="1"/>
  <c r="B519" i="1"/>
  <c r="C519" i="1" s="1"/>
  <c r="AF719" i="1"/>
  <c r="AG719" i="1" s="1"/>
  <c r="B719" i="1"/>
  <c r="C719" i="1" s="1"/>
  <c r="AF775" i="1"/>
  <c r="AG775" i="1" s="1"/>
  <c r="B775" i="1"/>
  <c r="C775" i="1" s="1"/>
  <c r="AF975" i="1"/>
  <c r="AG975" i="1" s="1"/>
  <c r="B975" i="1"/>
  <c r="C975" i="1" s="1"/>
  <c r="AF1103" i="1"/>
  <c r="AG1103" i="1" s="1"/>
  <c r="B1103" i="1"/>
  <c r="C1103" i="1" s="1"/>
  <c r="AF1143" i="1"/>
  <c r="AG1143" i="1" s="1"/>
  <c r="AF1215" i="1"/>
  <c r="AG1215" i="1" s="1"/>
  <c r="AF1527" i="1"/>
  <c r="AG1527" i="1" s="1"/>
  <c r="AF1615" i="1"/>
  <c r="AG1615" i="1" s="1"/>
  <c r="B1615" i="1"/>
  <c r="C1615" i="1" s="1"/>
  <c r="AF145" i="1"/>
  <c r="AG145" i="1" s="1"/>
  <c r="B145" i="1"/>
  <c r="C145" i="1" s="1"/>
  <c r="AF528" i="1"/>
  <c r="AG528" i="1" s="1"/>
  <c r="B528" i="1"/>
  <c r="C528" i="1" s="1"/>
  <c r="AF624" i="1"/>
  <c r="AG624" i="1" s="1"/>
  <c r="AF162" i="1"/>
  <c r="AG162" i="1" s="1"/>
  <c r="B162" i="1"/>
  <c r="C162" i="1" s="1"/>
  <c r="AF849" i="1"/>
  <c r="AG849" i="1" s="1"/>
  <c r="AF123" i="1"/>
  <c r="AG123" i="1" s="1"/>
  <c r="B123" i="1"/>
  <c r="C123" i="1" s="1"/>
  <c r="AF243" i="1"/>
  <c r="AG243" i="1" s="1"/>
  <c r="AF754" i="1"/>
  <c r="AG754" i="1" s="1"/>
  <c r="AF826" i="1"/>
  <c r="AG826" i="1" s="1"/>
  <c r="B826" i="1"/>
  <c r="C826" i="1" s="1"/>
  <c r="AF1010" i="1"/>
  <c r="AG1010" i="1" s="1"/>
  <c r="B1010" i="1"/>
  <c r="C1010" i="1" s="1"/>
  <c r="AF76" i="1"/>
  <c r="AG76" i="1" s="1"/>
  <c r="B76" i="1"/>
  <c r="C76" i="1" s="1"/>
  <c r="AF212" i="1"/>
  <c r="AG212" i="1" s="1"/>
  <c r="B212" i="1"/>
  <c r="C212" i="1" s="1"/>
  <c r="AF339" i="1"/>
  <c r="AG339" i="1" s="1"/>
  <c r="B339" i="1"/>
  <c r="C339" i="1" s="1"/>
  <c r="AF435" i="1"/>
  <c r="AG435" i="1" s="1"/>
  <c r="AF467" i="1"/>
  <c r="AG467" i="1" s="1"/>
  <c r="B467" i="1"/>
  <c r="C467" i="1" s="1"/>
  <c r="AF723" i="1"/>
  <c r="AG723" i="1" s="1"/>
  <c r="B723" i="1"/>
  <c r="C723" i="1" s="1"/>
  <c r="AF763" i="1"/>
  <c r="AG763" i="1" s="1"/>
  <c r="AF851" i="1"/>
  <c r="AG851" i="1" s="1"/>
  <c r="B851" i="1"/>
  <c r="C851" i="1" s="1"/>
  <c r="AF1075" i="1"/>
  <c r="AG1075" i="1" s="1"/>
  <c r="B1075" i="1"/>
  <c r="C1075" i="1" s="1"/>
  <c r="AF1531" i="1"/>
  <c r="AG1531" i="1" s="1"/>
  <c r="AF421" i="1"/>
  <c r="AG421" i="1" s="1"/>
  <c r="B421" i="1"/>
  <c r="C421" i="1" s="1"/>
  <c r="AF461" i="1"/>
  <c r="AG461" i="1" s="1"/>
  <c r="B461" i="1"/>
  <c r="C461" i="1" s="1"/>
  <c r="AF533" i="1"/>
  <c r="AG533" i="1" s="1"/>
  <c r="AF789" i="1"/>
  <c r="AG789" i="1" s="1"/>
  <c r="B789" i="1"/>
  <c r="C789" i="1" s="1"/>
  <c r="AF861" i="1"/>
  <c r="AG861" i="1" s="1"/>
  <c r="B861" i="1"/>
  <c r="C861" i="1" s="1"/>
  <c r="AF1573" i="1"/>
  <c r="AG1573" i="1" s="1"/>
  <c r="B1573" i="1"/>
  <c r="C1573" i="1" s="1"/>
  <c r="AF1738" i="1"/>
  <c r="AG1738" i="1" s="1"/>
  <c r="B1738" i="1"/>
  <c r="C1738" i="1" s="1"/>
  <c r="AF1810" i="1"/>
  <c r="AG1810" i="1" s="1"/>
  <c r="AF1908" i="1"/>
  <c r="AG1908" i="1" s="1"/>
  <c r="AF960" i="1"/>
  <c r="AG960" i="1" s="1"/>
  <c r="B960" i="1"/>
  <c r="C960" i="1" s="1"/>
  <c r="AF1088" i="1"/>
  <c r="AG1088" i="1" s="1"/>
  <c r="B1088" i="1"/>
  <c r="C1088" i="1" s="1"/>
  <c r="AF1160" i="1"/>
  <c r="AG1160" i="1" s="1"/>
  <c r="AF1216" i="1"/>
  <c r="AG1216" i="1" s="1"/>
  <c r="B1216" i="1"/>
  <c r="C1216" i="1" s="1"/>
  <c r="AF1416" i="1"/>
  <c r="AG1416" i="1" s="1"/>
  <c r="B1416" i="1"/>
  <c r="C1416" i="1" s="1"/>
  <c r="AF1544" i="1"/>
  <c r="AG1544" i="1" s="1"/>
  <c r="B1544" i="1"/>
  <c r="C1544" i="1" s="1"/>
  <c r="AF1909" i="1"/>
  <c r="AG1909" i="1" s="1"/>
  <c r="B1909" i="1"/>
  <c r="C1909" i="1" s="1"/>
  <c r="AF1925" i="1"/>
  <c r="AG1925" i="1" s="1"/>
  <c r="B1925" i="1"/>
  <c r="C1925" i="1" s="1"/>
  <c r="AF929" i="1"/>
  <c r="AG929" i="1" s="1"/>
  <c r="AF977" i="1"/>
  <c r="AG977" i="1" s="1"/>
  <c r="AF1329" i="1"/>
  <c r="AG1329" i="1" s="1"/>
  <c r="AF1489" i="1"/>
  <c r="AG1489" i="1" s="1"/>
  <c r="AF1505" i="1"/>
  <c r="AG1505" i="1" s="1"/>
  <c r="AF1521" i="1"/>
  <c r="AG1521" i="1" s="1"/>
  <c r="B1585" i="1"/>
  <c r="C1585" i="1" s="1"/>
  <c r="AF1306" i="1"/>
  <c r="AG1306" i="1" s="1"/>
  <c r="B1306" i="1"/>
  <c r="C1306" i="1" s="1"/>
  <c r="AF1546" i="1"/>
  <c r="AG1546" i="1" s="1"/>
  <c r="AF1578" i="1"/>
  <c r="AG1578" i="1" s="1"/>
  <c r="B1578" i="1"/>
  <c r="C1578" i="1" s="1"/>
  <c r="AF1634" i="1"/>
  <c r="AG1634" i="1" s="1"/>
  <c r="B1634" i="1"/>
  <c r="C1634" i="1" s="1"/>
  <c r="AF1815" i="1"/>
  <c r="AG1815" i="1" s="1"/>
  <c r="B1887" i="1"/>
  <c r="C1887" i="1" s="1"/>
  <c r="AF1887" i="1"/>
  <c r="AG1887" i="1" s="1"/>
  <c r="AF1943" i="1"/>
  <c r="AG1943" i="1" s="1"/>
  <c r="AF205" i="1"/>
  <c r="AG205" i="1" s="1"/>
  <c r="B205" i="1"/>
  <c r="C205" i="1" s="1"/>
  <c r="AF293" i="1"/>
  <c r="AG293" i="1" s="1"/>
  <c r="B293" i="1"/>
  <c r="C293" i="1" s="1"/>
  <c r="AF532" i="1"/>
  <c r="AG532" i="1" s="1"/>
  <c r="B532" i="1"/>
  <c r="C532" i="1" s="1"/>
  <c r="AF676" i="1"/>
  <c r="AG676" i="1" s="1"/>
  <c r="B676" i="1"/>
  <c r="C676" i="1" s="1"/>
  <c r="AF732" i="1"/>
  <c r="AG732" i="1" s="1"/>
  <c r="B732" i="1"/>
  <c r="C732" i="1" s="1"/>
  <c r="AF932" i="1"/>
  <c r="AG932" i="1" s="1"/>
  <c r="B932" i="1"/>
  <c r="C932" i="1" s="1"/>
  <c r="AF1060" i="1"/>
  <c r="AG1060" i="1" s="1"/>
  <c r="AF1100" i="1"/>
  <c r="AG1100" i="1" s="1"/>
  <c r="AF1116" i="1"/>
  <c r="AG1116" i="1" s="1"/>
  <c r="B1116" i="1"/>
  <c r="C1116" i="1" s="1"/>
  <c r="AF1172" i="1"/>
  <c r="AG1172" i="1" s="1"/>
  <c r="B1172" i="1"/>
  <c r="C1172" i="1" s="1"/>
  <c r="AF1500" i="1"/>
  <c r="AG1500" i="1" s="1"/>
  <c r="B1500" i="1"/>
  <c r="C1500" i="1" s="1"/>
  <c r="AF1793" i="1"/>
  <c r="AG1793" i="1" s="1"/>
  <c r="B1793" i="1"/>
  <c r="C1793" i="1" s="1"/>
  <c r="AF1825" i="1"/>
  <c r="AG1825" i="1" s="1"/>
  <c r="B1825" i="1"/>
  <c r="C1825" i="1" s="1"/>
  <c r="AF1881" i="1"/>
  <c r="AG1881" i="1" s="1"/>
  <c r="AF1921" i="1"/>
  <c r="AG1921" i="1" s="1"/>
  <c r="AF27" i="1"/>
  <c r="AG27" i="1" s="1"/>
  <c r="B27" i="1"/>
  <c r="C27" i="1" s="1"/>
  <c r="AF36" i="1"/>
  <c r="AG36" i="1" s="1"/>
  <c r="AF39" i="1"/>
  <c r="AG39" i="1" s="1"/>
  <c r="B39" i="1"/>
  <c r="C39" i="1" s="1"/>
  <c r="B42" i="1"/>
  <c r="C42" i="1" s="1"/>
  <c r="AF61" i="1"/>
  <c r="AG61" i="1" s="1"/>
  <c r="B61" i="1"/>
  <c r="C61" i="1" s="1"/>
  <c r="AF64" i="1"/>
  <c r="AG64" i="1" s="1"/>
  <c r="B64" i="1"/>
  <c r="C64" i="1" s="1"/>
  <c r="AF67" i="1"/>
  <c r="AG67" i="1" s="1"/>
  <c r="B67" i="1"/>
  <c r="C67" i="1" s="1"/>
  <c r="AF71" i="1"/>
  <c r="AG71" i="1" s="1"/>
  <c r="B71" i="1"/>
  <c r="C71" i="1" s="1"/>
  <c r="AF112" i="1"/>
  <c r="AG112" i="1" s="1"/>
  <c r="B112" i="1"/>
  <c r="C112" i="1" s="1"/>
  <c r="AF148" i="1"/>
  <c r="AG148" i="1" s="1"/>
  <c r="B148" i="1"/>
  <c r="C148" i="1" s="1"/>
  <c r="AF222" i="1"/>
  <c r="AG222" i="1" s="1"/>
  <c r="B222" i="1"/>
  <c r="C222" i="1" s="1"/>
  <c r="AF334" i="1"/>
  <c r="AG334" i="1" s="1"/>
  <c r="B334" i="1"/>
  <c r="C334" i="1" s="1"/>
  <c r="AF151" i="1"/>
  <c r="AG151" i="1" s="1"/>
  <c r="B151" i="1"/>
  <c r="C151" i="1" s="1"/>
  <c r="AF207" i="1"/>
  <c r="AG207" i="1" s="1"/>
  <c r="B207" i="1"/>
  <c r="C207" i="1" s="1"/>
  <c r="AF614" i="1"/>
  <c r="AG614" i="1" s="1"/>
  <c r="B614" i="1"/>
  <c r="C614" i="1" s="1"/>
  <c r="AF742" i="1"/>
  <c r="AG742" i="1" s="1"/>
  <c r="B742" i="1"/>
  <c r="C742" i="1" s="1"/>
  <c r="AF998" i="1"/>
  <c r="AG998" i="1" s="1"/>
  <c r="B998" i="1"/>
  <c r="C998" i="1" s="1"/>
  <c r="AF1038" i="1"/>
  <c r="AG1038" i="1" s="1"/>
  <c r="B1038" i="1"/>
  <c r="C1038" i="1" s="1"/>
  <c r="AF1110" i="1"/>
  <c r="AG1110" i="1" s="1"/>
  <c r="AF1254" i="1"/>
  <c r="AG1254" i="1" s="1"/>
  <c r="B1254" i="1"/>
  <c r="C1254" i="1" s="1"/>
  <c r="AF1819" i="1"/>
  <c r="AG1819" i="1" s="1"/>
  <c r="AF1859" i="1"/>
  <c r="AG1859" i="1" s="1"/>
  <c r="AF152" i="1"/>
  <c r="AG152" i="1" s="1"/>
  <c r="B152" i="1"/>
  <c r="C152" i="1" s="1"/>
  <c r="AF304" i="1"/>
  <c r="AG304" i="1" s="1"/>
  <c r="B304" i="1"/>
  <c r="C304" i="1" s="1"/>
  <c r="AF575" i="1"/>
  <c r="AG575" i="1" s="1"/>
  <c r="B575" i="1"/>
  <c r="C575" i="1" s="1"/>
  <c r="AF887" i="1"/>
  <c r="AG887" i="1" s="1"/>
  <c r="AF959" i="1"/>
  <c r="AG959" i="1" s="1"/>
  <c r="B959" i="1"/>
  <c r="C959" i="1" s="1"/>
  <c r="AF1087" i="1"/>
  <c r="AG1087" i="1" s="1"/>
  <c r="B1087" i="1"/>
  <c r="C1087" i="1" s="1"/>
  <c r="AF1287" i="1"/>
  <c r="AG1287" i="1" s="1"/>
  <c r="B1287" i="1"/>
  <c r="C1287" i="1" s="1"/>
  <c r="AF1383" i="1"/>
  <c r="AG1383" i="1" s="1"/>
  <c r="AF1455" i="1"/>
  <c r="AG1455" i="1" s="1"/>
  <c r="B1455" i="1"/>
  <c r="C1455" i="1" s="1"/>
  <c r="AF1655" i="1"/>
  <c r="AG1655" i="1" s="1"/>
  <c r="AF169" i="1"/>
  <c r="AG169" i="1" s="1"/>
  <c r="AF201" i="1"/>
  <c r="AG201" i="1" s="1"/>
  <c r="B201" i="1"/>
  <c r="C201" i="1" s="1"/>
  <c r="AF680" i="1"/>
  <c r="AG680" i="1" s="1"/>
  <c r="AF122" i="1"/>
  <c r="AG122" i="1" s="1"/>
  <c r="AF274" i="1"/>
  <c r="AG274" i="1" s="1"/>
  <c r="AF369" i="1"/>
  <c r="AG369" i="1" s="1"/>
  <c r="AF147" i="1"/>
  <c r="AG147" i="1" s="1"/>
  <c r="AF410" i="1"/>
  <c r="AG410" i="1" s="1"/>
  <c r="B410" i="1"/>
  <c r="C410" i="1" s="1"/>
  <c r="AF794" i="1"/>
  <c r="AG794" i="1" s="1"/>
  <c r="B794" i="1"/>
  <c r="C794" i="1" s="1"/>
  <c r="AF268" i="1"/>
  <c r="AG268" i="1" s="1"/>
  <c r="B268" i="1"/>
  <c r="C268" i="1" s="1"/>
  <c r="AF324" i="1"/>
  <c r="AG324" i="1" s="1"/>
  <c r="B324" i="1"/>
  <c r="C324" i="1" s="1"/>
  <c r="AF379" i="1"/>
  <c r="AG379" i="1" s="1"/>
  <c r="B379" i="1"/>
  <c r="C379" i="1" s="1"/>
  <c r="AF651" i="1"/>
  <c r="AG651" i="1" s="1"/>
  <c r="AF747" i="1"/>
  <c r="AG747" i="1" s="1"/>
  <c r="B747" i="1"/>
  <c r="C747" i="1" s="1"/>
  <c r="AF779" i="1"/>
  <c r="AG779" i="1" s="1"/>
  <c r="B779" i="1"/>
  <c r="C779" i="1" s="1"/>
  <c r="AF1147" i="1"/>
  <c r="AG1147" i="1" s="1"/>
  <c r="AF1203" i="1"/>
  <c r="AG1203" i="1" s="1"/>
  <c r="AF1291" i="1"/>
  <c r="AG1291" i="1" s="1"/>
  <c r="B1291" i="1"/>
  <c r="C1291" i="1" s="1"/>
  <c r="AF1331" i="1"/>
  <c r="AG1331" i="1" s="1"/>
  <c r="AF1547" i="1"/>
  <c r="AG1547" i="1" s="1"/>
  <c r="B1547" i="1"/>
  <c r="C1547" i="1" s="1"/>
  <c r="AF1675" i="1"/>
  <c r="AG1675" i="1" s="1"/>
  <c r="B1675" i="1"/>
  <c r="C1675" i="1" s="1"/>
  <c r="AF1800" i="1"/>
  <c r="AG1800" i="1" s="1"/>
  <c r="B1800" i="1"/>
  <c r="C1800" i="1" s="1"/>
  <c r="AF389" i="1"/>
  <c r="AG389" i="1" s="1"/>
  <c r="AF645" i="1"/>
  <c r="AG645" i="1" s="1"/>
  <c r="AF661" i="1"/>
  <c r="AG661" i="1" s="1"/>
  <c r="B661" i="1"/>
  <c r="C661" i="1" s="1"/>
  <c r="AF1245" i="1"/>
  <c r="AG1245" i="1" s="1"/>
  <c r="B1245" i="1"/>
  <c r="C1245" i="1" s="1"/>
  <c r="AF1682" i="1"/>
  <c r="AG1682" i="1" s="1"/>
  <c r="B1682" i="1"/>
  <c r="C1682" i="1" s="1"/>
  <c r="AF1882" i="1"/>
  <c r="AG1882" i="1" s="1"/>
  <c r="B1882" i="1"/>
  <c r="C1882" i="1" s="1"/>
  <c r="AF1708" i="1"/>
  <c r="AG1708" i="1" s="1"/>
  <c r="AF1724" i="1"/>
  <c r="AG1724" i="1" s="1"/>
  <c r="AF1948" i="1"/>
  <c r="AG1948" i="1" s="1"/>
  <c r="AF872" i="1"/>
  <c r="AG872" i="1" s="1"/>
  <c r="B872" i="1"/>
  <c r="C872" i="1" s="1"/>
  <c r="AF944" i="1"/>
  <c r="AG944" i="1" s="1"/>
  <c r="B944" i="1"/>
  <c r="C944" i="1" s="1"/>
  <c r="AF1200" i="1"/>
  <c r="AG1200" i="1" s="1"/>
  <c r="B1200" i="1"/>
  <c r="C1200" i="1" s="1"/>
  <c r="AF1272" i="1"/>
  <c r="AG1272" i="1" s="1"/>
  <c r="B1272" i="1"/>
  <c r="C1272" i="1" s="1"/>
  <c r="AF1456" i="1"/>
  <c r="AG1456" i="1" s="1"/>
  <c r="B1456" i="1"/>
  <c r="C1456" i="1" s="1"/>
  <c r="AF1057" i="1"/>
  <c r="AG1057" i="1" s="1"/>
  <c r="AF1137" i="1"/>
  <c r="AG1137" i="1" s="1"/>
  <c r="AF1169" i="1"/>
  <c r="AG1169" i="1" s="1"/>
  <c r="AF1185" i="1"/>
  <c r="AG1185" i="1" s="1"/>
  <c r="AF1201" i="1"/>
  <c r="AG1201" i="1" s="1"/>
  <c r="AF1281" i="1"/>
  <c r="AG1281" i="1" s="1"/>
  <c r="AF1313" i="1"/>
  <c r="AG1313" i="1" s="1"/>
  <c r="AF1345" i="1"/>
  <c r="AG1345" i="1" s="1"/>
  <c r="B1489" i="1"/>
  <c r="C1489" i="1" s="1"/>
  <c r="B1505" i="1"/>
  <c r="C1505" i="1" s="1"/>
  <c r="B1521" i="1"/>
  <c r="C1521" i="1" s="1"/>
  <c r="AF1926" i="1"/>
  <c r="AG1926" i="1" s="1"/>
  <c r="AF1290" i="1"/>
  <c r="AG1290" i="1" s="1"/>
  <c r="AF1506" i="1"/>
  <c r="AG1506" i="1" s="1"/>
  <c r="B1506" i="1"/>
  <c r="C1506" i="1" s="1"/>
  <c r="AF1759" i="1"/>
  <c r="AG1759" i="1" s="1"/>
  <c r="B1759" i="1"/>
  <c r="C1759" i="1" s="1"/>
  <c r="AF85" i="1"/>
  <c r="AG85" i="1" s="1"/>
  <c r="B85" i="1"/>
  <c r="C85" i="1" s="1"/>
  <c r="AF333" i="1"/>
  <c r="AG333" i="1" s="1"/>
  <c r="B333" i="1"/>
  <c r="C333" i="1" s="1"/>
  <c r="AF388" i="1"/>
  <c r="AG388" i="1" s="1"/>
  <c r="AF476" i="1"/>
  <c r="AG476" i="1" s="1"/>
  <c r="B476" i="1"/>
  <c r="C476" i="1" s="1"/>
  <c r="AF844" i="1"/>
  <c r="AG844" i="1" s="1"/>
  <c r="AF860" i="1"/>
  <c r="AG860" i="1" s="1"/>
  <c r="B860" i="1"/>
  <c r="C860" i="1" s="1"/>
  <c r="AF1284" i="1"/>
  <c r="AG1284" i="1" s="1"/>
  <c r="AF1428" i="1"/>
  <c r="AG1428" i="1" s="1"/>
  <c r="AF1753" i="1"/>
  <c r="AG1753" i="1" s="1"/>
  <c r="B1753" i="1"/>
  <c r="C1753" i="1" s="1"/>
  <c r="AF1937" i="1"/>
  <c r="AG1937" i="1" s="1"/>
  <c r="C1430" i="1"/>
  <c r="AF1199" i="1"/>
  <c r="AG1199" i="1" s="1"/>
  <c r="B1199" i="1"/>
  <c r="C1199" i="1" s="1"/>
  <c r="AF1311" i="1"/>
  <c r="AG1311" i="1" s="1"/>
  <c r="B1311" i="1"/>
  <c r="C1311" i="1" s="1"/>
  <c r="AF1511" i="1"/>
  <c r="AG1511" i="1" s="1"/>
  <c r="B1511" i="1"/>
  <c r="C1511" i="1" s="1"/>
  <c r="AF129" i="1"/>
  <c r="AG129" i="1" s="1"/>
  <c r="B129" i="1"/>
  <c r="C129" i="1" s="1"/>
  <c r="AF496" i="1"/>
  <c r="AG496" i="1" s="1"/>
  <c r="AF146" i="1"/>
  <c r="AG146" i="1" s="1"/>
  <c r="AF721" i="1"/>
  <c r="AG721" i="1" s="1"/>
  <c r="AF785" i="1"/>
  <c r="AG785" i="1" s="1"/>
  <c r="AF211" i="1"/>
  <c r="AG211" i="1" s="1"/>
  <c r="AF394" i="1"/>
  <c r="AG394" i="1" s="1"/>
  <c r="AF810" i="1"/>
  <c r="AG810" i="1" s="1"/>
  <c r="B810" i="1"/>
  <c r="C810" i="1" s="1"/>
  <c r="AF1066" i="1"/>
  <c r="AG1066" i="1" s="1"/>
  <c r="B1066" i="1"/>
  <c r="C1066" i="1" s="1"/>
  <c r="AF1106" i="1"/>
  <c r="AG1106" i="1" s="1"/>
  <c r="AF116" i="1"/>
  <c r="AG116" i="1" s="1"/>
  <c r="B116" i="1"/>
  <c r="C116" i="1" s="1"/>
  <c r="AF140" i="1"/>
  <c r="AG140" i="1" s="1"/>
  <c r="B140" i="1"/>
  <c r="C140" i="1" s="1"/>
  <c r="AF196" i="1"/>
  <c r="AG196" i="1" s="1"/>
  <c r="B196" i="1"/>
  <c r="C196" i="1" s="1"/>
  <c r="AF451" i="1"/>
  <c r="AG451" i="1" s="1"/>
  <c r="B451" i="1"/>
  <c r="C451" i="1" s="1"/>
  <c r="AF579" i="1"/>
  <c r="AG579" i="1" s="1"/>
  <c r="B579" i="1"/>
  <c r="C579" i="1" s="1"/>
  <c r="AF963" i="1"/>
  <c r="AG963" i="1" s="1"/>
  <c r="B963" i="1"/>
  <c r="C963" i="1" s="1"/>
  <c r="AF1219" i="1"/>
  <c r="AG1219" i="1" s="1"/>
  <c r="B1219" i="1"/>
  <c r="C1219" i="1" s="1"/>
  <c r="AF957" i="1"/>
  <c r="AG957" i="1" s="1"/>
  <c r="B957" i="1"/>
  <c r="C957" i="1" s="1"/>
  <c r="AF1173" i="1"/>
  <c r="AG1173" i="1" s="1"/>
  <c r="B1173" i="1"/>
  <c r="C1173" i="1" s="1"/>
  <c r="AF1429" i="1"/>
  <c r="AG1429" i="1" s="1"/>
  <c r="B1429" i="1"/>
  <c r="C1429" i="1" s="1"/>
  <c r="AF1669" i="1"/>
  <c r="AG1669" i="1" s="1"/>
  <c r="B1669" i="1"/>
  <c r="C1669" i="1" s="1"/>
  <c r="AF1780" i="1"/>
  <c r="AG1780" i="1" s="1"/>
  <c r="B1780" i="1"/>
  <c r="C1780" i="1" s="1"/>
  <c r="AF1892" i="1"/>
  <c r="AG1892" i="1" s="1"/>
  <c r="AF1781" i="1"/>
  <c r="AG1781" i="1" s="1"/>
  <c r="B1781" i="1"/>
  <c r="C1781" i="1" s="1"/>
  <c r="AF1702" i="1"/>
  <c r="AG1702" i="1" s="1"/>
  <c r="AF1910" i="1"/>
  <c r="AG1910" i="1" s="1"/>
  <c r="AF1162" i="1"/>
  <c r="AG1162" i="1" s="1"/>
  <c r="B1162" i="1"/>
  <c r="C1162" i="1" s="1"/>
  <c r="AF1674" i="1"/>
  <c r="AG1674" i="1" s="1"/>
  <c r="AF1687" i="1"/>
  <c r="AG1687" i="1" s="1"/>
  <c r="B1687" i="1"/>
  <c r="C1687" i="1" s="1"/>
  <c r="AF1799" i="1"/>
  <c r="AG1799" i="1" s="1"/>
  <c r="AF189" i="1"/>
  <c r="AG189" i="1" s="1"/>
  <c r="B189" i="1"/>
  <c r="C189" i="1" s="1"/>
  <c r="AF261" i="1"/>
  <c r="AG261" i="1" s="1"/>
  <c r="AF660" i="1"/>
  <c r="AG660" i="1" s="1"/>
  <c r="B660" i="1"/>
  <c r="C660" i="1" s="1"/>
  <c r="AF1524" i="1"/>
  <c r="AG1524" i="1" s="1"/>
  <c r="AF1809" i="1"/>
  <c r="AG1809" i="1" s="1"/>
  <c r="B1809" i="1"/>
  <c r="C1809" i="1" s="1"/>
  <c r="AF799" i="1"/>
  <c r="AG799" i="1" s="1"/>
  <c r="B799" i="1"/>
  <c r="C799" i="1" s="1"/>
  <c r="AF1015" i="1"/>
  <c r="AG1015" i="1" s="1"/>
  <c r="B1015" i="1"/>
  <c r="C1015" i="1" s="1"/>
  <c r="AF1239" i="1"/>
  <c r="AG1239" i="1" s="1"/>
  <c r="B1239" i="1"/>
  <c r="C1239" i="1" s="1"/>
  <c r="AF1271" i="1"/>
  <c r="AG1271" i="1" s="1"/>
  <c r="B1271" i="1"/>
  <c r="C1271" i="1" s="1"/>
  <c r="AF1399" i="1"/>
  <c r="AG1399" i="1" s="1"/>
  <c r="B1399" i="1"/>
  <c r="C1399" i="1" s="1"/>
  <c r="AF185" i="1"/>
  <c r="AG185" i="1" s="1"/>
  <c r="B185" i="1"/>
  <c r="C185" i="1" s="1"/>
  <c r="AF241" i="1"/>
  <c r="AG241" i="1" s="1"/>
  <c r="B241" i="1"/>
  <c r="C241" i="1" s="1"/>
  <c r="AF696" i="1"/>
  <c r="AG696" i="1" s="1"/>
  <c r="B696" i="1"/>
  <c r="C696" i="1" s="1"/>
  <c r="AF865" i="1"/>
  <c r="AG865" i="1" s="1"/>
  <c r="AF913" i="1"/>
  <c r="AG913" i="1" s="1"/>
  <c r="AF171" i="1"/>
  <c r="AG171" i="1" s="1"/>
  <c r="B171" i="1"/>
  <c r="C171" i="1" s="1"/>
  <c r="AF267" i="1"/>
  <c r="AG267" i="1" s="1"/>
  <c r="B267" i="1"/>
  <c r="C267" i="1" s="1"/>
  <c r="AF354" i="1"/>
  <c r="AG354" i="1" s="1"/>
  <c r="AF666" i="1"/>
  <c r="AG666" i="1" s="1"/>
  <c r="B666" i="1"/>
  <c r="C666" i="1" s="1"/>
  <c r="AF866" i="1"/>
  <c r="AG866" i="1" s="1"/>
  <c r="B866" i="1"/>
  <c r="C866" i="1" s="1"/>
  <c r="AF962" i="1"/>
  <c r="AG962" i="1" s="1"/>
  <c r="B962" i="1"/>
  <c r="C962" i="1" s="1"/>
  <c r="AF994" i="1"/>
  <c r="AG994" i="1" s="1"/>
  <c r="B994" i="1"/>
  <c r="C994" i="1" s="1"/>
  <c r="AF308" i="1"/>
  <c r="AG308" i="1" s="1"/>
  <c r="B308" i="1"/>
  <c r="C308" i="1" s="1"/>
  <c r="AF363" i="1"/>
  <c r="AG363" i="1" s="1"/>
  <c r="AF507" i="1"/>
  <c r="AG507" i="1" s="1"/>
  <c r="B507" i="1"/>
  <c r="C507" i="1" s="1"/>
  <c r="AF635" i="1"/>
  <c r="AG635" i="1" s="1"/>
  <c r="B635" i="1"/>
  <c r="C635" i="1" s="1"/>
  <c r="AF947" i="1"/>
  <c r="AG947" i="1" s="1"/>
  <c r="B947" i="1"/>
  <c r="C947" i="1" s="1"/>
  <c r="AF987" i="1"/>
  <c r="AG987" i="1" s="1"/>
  <c r="B987" i="1"/>
  <c r="C987" i="1" s="1"/>
  <c r="AF1019" i="1"/>
  <c r="AG1019" i="1" s="1"/>
  <c r="B1019" i="1"/>
  <c r="C1019" i="1" s="1"/>
  <c r="AF1187" i="1"/>
  <c r="AG1187" i="1" s="1"/>
  <c r="B1187" i="1"/>
  <c r="C1187" i="1" s="1"/>
  <c r="AF1784" i="1"/>
  <c r="AG1784" i="1" s="1"/>
  <c r="B1784" i="1"/>
  <c r="C1784" i="1" s="1"/>
  <c r="AF589" i="1"/>
  <c r="AG589" i="1" s="1"/>
  <c r="AF701" i="1"/>
  <c r="AG701" i="1" s="1"/>
  <c r="AF845" i="1"/>
  <c r="AG845" i="1" s="1"/>
  <c r="B845" i="1"/>
  <c r="C845" i="1" s="1"/>
  <c r="AF1029" i="1"/>
  <c r="AG1029" i="1" s="1"/>
  <c r="AF1157" i="1"/>
  <c r="AG1157" i="1" s="1"/>
  <c r="AF1285" i="1"/>
  <c r="AG1285" i="1" s="1"/>
  <c r="AF1541" i="1"/>
  <c r="AG1541" i="1" s="1"/>
  <c r="AF1706" i="1"/>
  <c r="AG1706" i="1" s="1"/>
  <c r="B1706" i="1"/>
  <c r="C1706" i="1" s="1"/>
  <c r="AF1794" i="1"/>
  <c r="AG1794" i="1" s="1"/>
  <c r="AF1906" i="1"/>
  <c r="AG1906" i="1" s="1"/>
  <c r="B1906" i="1"/>
  <c r="C1906" i="1" s="1"/>
  <c r="AF1836" i="1"/>
  <c r="AG1836" i="1" s="1"/>
  <c r="B1836" i="1"/>
  <c r="C1836" i="1" s="1"/>
  <c r="AF816" i="1"/>
  <c r="AG816" i="1" s="1"/>
  <c r="B816" i="1"/>
  <c r="C816" i="1" s="1"/>
  <c r="AF1128" i="1"/>
  <c r="AG1128" i="1" s="1"/>
  <c r="AF1256" i="1"/>
  <c r="AG1256" i="1" s="1"/>
  <c r="AF1312" i="1"/>
  <c r="AG1312" i="1" s="1"/>
  <c r="B1312" i="1"/>
  <c r="C1312" i="1" s="1"/>
  <c r="AF1384" i="1"/>
  <c r="AG1384" i="1" s="1"/>
  <c r="B1384" i="1"/>
  <c r="C1384" i="1" s="1"/>
  <c r="AF1424" i="1"/>
  <c r="AG1424" i="1" s="1"/>
  <c r="B1424" i="1"/>
  <c r="C1424" i="1" s="1"/>
  <c r="AF1584" i="1"/>
  <c r="AG1584" i="1" s="1"/>
  <c r="B1584" i="1"/>
  <c r="C1584" i="1" s="1"/>
  <c r="AF1709" i="1"/>
  <c r="AG1709" i="1" s="1"/>
  <c r="B1709" i="1"/>
  <c r="C1709" i="1" s="1"/>
  <c r="AF1750" i="1"/>
  <c r="AG1750" i="1" s="1"/>
  <c r="AF1862" i="1"/>
  <c r="AG1862" i="1" s="1"/>
  <c r="AF1958" i="1"/>
  <c r="AG1958" i="1" s="1"/>
  <c r="AF1974" i="1"/>
  <c r="AG1974" i="1" s="1"/>
  <c r="AF1218" i="1"/>
  <c r="AG1218" i="1" s="1"/>
  <c r="B1218" i="1"/>
  <c r="C1218" i="1" s="1"/>
  <c r="AF1234" i="1"/>
  <c r="AG1234" i="1" s="1"/>
  <c r="B1234" i="1"/>
  <c r="C1234" i="1" s="1"/>
  <c r="AF1362" i="1"/>
  <c r="AG1362" i="1" s="1"/>
  <c r="B1362" i="1"/>
  <c r="C1362" i="1" s="1"/>
  <c r="AF1474" i="1"/>
  <c r="AG1474" i="1" s="1"/>
  <c r="B1474" i="1"/>
  <c r="C1474" i="1" s="1"/>
  <c r="AF1618" i="1"/>
  <c r="AG1618" i="1" s="1"/>
  <c r="B1618" i="1"/>
  <c r="C1618" i="1" s="1"/>
  <c r="AF1727" i="1"/>
  <c r="AG1727" i="1" s="1"/>
  <c r="AF500" i="1"/>
  <c r="AG500" i="1" s="1"/>
  <c r="AF1084" i="1"/>
  <c r="AG1084" i="1" s="1"/>
  <c r="B1084" i="1"/>
  <c r="C1084" i="1" s="1"/>
  <c r="AF1412" i="1"/>
  <c r="AG1412" i="1" s="1"/>
  <c r="AF1977" i="1"/>
  <c r="AG1977" i="1" s="1"/>
  <c r="AF471" i="1"/>
  <c r="AG471" i="1" s="1"/>
  <c r="AF543" i="1"/>
  <c r="AG543" i="1" s="1"/>
  <c r="AF559" i="1"/>
  <c r="AG559" i="1" s="1"/>
  <c r="B559" i="1"/>
  <c r="C559" i="1" s="1"/>
  <c r="AF815" i="1"/>
  <c r="AG815" i="1" s="1"/>
  <c r="B815" i="1"/>
  <c r="C815" i="1" s="1"/>
  <c r="AF943" i="1"/>
  <c r="AG943" i="1" s="1"/>
  <c r="B943" i="1"/>
  <c r="C943" i="1" s="1"/>
  <c r="AF1127" i="1"/>
  <c r="AG1127" i="1" s="1"/>
  <c r="AF1423" i="1"/>
  <c r="AG1423" i="1" s="1"/>
  <c r="B1423" i="1"/>
  <c r="C1423" i="1" s="1"/>
  <c r="AF1439" i="1"/>
  <c r="AG1439" i="1" s="1"/>
  <c r="B1439" i="1"/>
  <c r="C1439" i="1" s="1"/>
  <c r="AF105" i="1"/>
  <c r="AG105" i="1" s="1"/>
  <c r="AF297" i="1"/>
  <c r="AG297" i="1" s="1"/>
  <c r="B297" i="1"/>
  <c r="C297" i="1" s="1"/>
  <c r="AF536" i="1"/>
  <c r="AG536" i="1" s="1"/>
  <c r="B536" i="1"/>
  <c r="C536" i="1" s="1"/>
  <c r="AF242" i="1"/>
  <c r="AG242" i="1" s="1"/>
  <c r="AF290" i="1"/>
  <c r="AG290" i="1" s="1"/>
  <c r="AF401" i="1"/>
  <c r="AG401" i="1" s="1"/>
  <c r="AF481" i="1"/>
  <c r="AG481" i="1" s="1"/>
  <c r="AF561" i="1"/>
  <c r="AG561" i="1" s="1"/>
  <c r="AF673" i="1"/>
  <c r="AG673" i="1" s="1"/>
  <c r="AF817" i="1"/>
  <c r="AG817" i="1" s="1"/>
  <c r="B865" i="1"/>
  <c r="C865" i="1" s="1"/>
  <c r="B913" i="1"/>
  <c r="C913" i="1" s="1"/>
  <c r="AF283" i="1"/>
  <c r="AG283" i="1" s="1"/>
  <c r="B283" i="1"/>
  <c r="C283" i="1" s="1"/>
  <c r="AF378" i="1"/>
  <c r="AG378" i="1" s="1"/>
  <c r="AF522" i="1"/>
  <c r="AG522" i="1" s="1"/>
  <c r="AF922" i="1"/>
  <c r="AG922" i="1" s="1"/>
  <c r="B922" i="1"/>
  <c r="C922" i="1" s="1"/>
  <c r="AF180" i="1"/>
  <c r="AG180" i="1" s="1"/>
  <c r="B180" i="1"/>
  <c r="C180" i="1" s="1"/>
  <c r="AF236" i="1"/>
  <c r="AG236" i="1" s="1"/>
  <c r="B236" i="1"/>
  <c r="C236" i="1" s="1"/>
  <c r="AF619" i="1"/>
  <c r="AG619" i="1" s="1"/>
  <c r="B619" i="1"/>
  <c r="C619" i="1" s="1"/>
  <c r="AF875" i="1"/>
  <c r="AG875" i="1" s="1"/>
  <c r="B875" i="1"/>
  <c r="C875" i="1" s="1"/>
  <c r="AF1499" i="1"/>
  <c r="AG1499" i="1" s="1"/>
  <c r="AF1587" i="1"/>
  <c r="AG1587" i="1" s="1"/>
  <c r="B1587" i="1"/>
  <c r="C1587" i="1" s="1"/>
  <c r="AF557" i="1"/>
  <c r="AG557" i="1" s="1"/>
  <c r="B557" i="1"/>
  <c r="C557" i="1" s="1"/>
  <c r="AF685" i="1"/>
  <c r="AG685" i="1" s="1"/>
  <c r="B685" i="1"/>
  <c r="C685" i="1" s="1"/>
  <c r="AF741" i="1"/>
  <c r="AG741" i="1" s="1"/>
  <c r="B741" i="1"/>
  <c r="C741" i="1" s="1"/>
  <c r="AF773" i="1"/>
  <c r="AG773" i="1" s="1"/>
  <c r="B773" i="1"/>
  <c r="C773" i="1" s="1"/>
  <c r="AF941" i="1"/>
  <c r="AG941" i="1" s="1"/>
  <c r="B941" i="1"/>
  <c r="C941" i="1" s="1"/>
  <c r="AF1213" i="1"/>
  <c r="AG1213" i="1" s="1"/>
  <c r="B1213" i="1"/>
  <c r="C1213" i="1" s="1"/>
  <c r="AF1413" i="1"/>
  <c r="AG1413" i="1" s="1"/>
  <c r="B1413" i="1"/>
  <c r="C1413" i="1" s="1"/>
  <c r="AF1890" i="1"/>
  <c r="AG1890" i="1" s="1"/>
  <c r="B1890" i="1"/>
  <c r="C1890" i="1" s="1"/>
  <c r="AF1922" i="1"/>
  <c r="AG1922" i="1" s="1"/>
  <c r="B1922" i="1"/>
  <c r="C1922" i="1" s="1"/>
  <c r="AF1692" i="1"/>
  <c r="AG1692" i="1" s="1"/>
  <c r="B1692" i="1"/>
  <c r="C1692" i="1" s="1"/>
  <c r="AF1764" i="1"/>
  <c r="AG1764" i="1" s="1"/>
  <c r="B1764" i="1"/>
  <c r="C1764" i="1" s="1"/>
  <c r="AF1804" i="1"/>
  <c r="AG1804" i="1" s="1"/>
  <c r="B1804" i="1"/>
  <c r="C1804" i="1" s="1"/>
  <c r="AF1296" i="1"/>
  <c r="AG1296" i="1" s="1"/>
  <c r="B1296" i="1"/>
  <c r="C1296" i="1" s="1"/>
  <c r="AF1352" i="1"/>
  <c r="AG1352" i="1" s="1"/>
  <c r="AF1496" i="1"/>
  <c r="AG1496" i="1" s="1"/>
  <c r="B1496" i="1"/>
  <c r="C1496" i="1" s="1"/>
  <c r="AF1512" i="1"/>
  <c r="AG1512" i="1" s="1"/>
  <c r="B1512" i="1"/>
  <c r="C1512" i="1" s="1"/>
  <c r="AF1568" i="1"/>
  <c r="AG1568" i="1" s="1"/>
  <c r="B1568" i="1"/>
  <c r="C1568" i="1" s="1"/>
  <c r="AF1640" i="1"/>
  <c r="AG1640" i="1" s="1"/>
  <c r="B1640" i="1"/>
  <c r="C1640" i="1" s="1"/>
  <c r="AF1693" i="1"/>
  <c r="AG1693" i="1" s="1"/>
  <c r="B1693" i="1"/>
  <c r="C1693" i="1" s="1"/>
  <c r="AF1765" i="1"/>
  <c r="AG1765" i="1" s="1"/>
  <c r="B1765" i="1"/>
  <c r="C1765" i="1" s="1"/>
  <c r="AF1877" i="1"/>
  <c r="AG1877" i="1" s="1"/>
  <c r="AF1893" i="1"/>
  <c r="AG1893" i="1" s="1"/>
  <c r="B1893" i="1"/>
  <c r="C1893" i="1" s="1"/>
  <c r="AF1465" i="1"/>
  <c r="AG1465" i="1" s="1"/>
  <c r="AF1513" i="1"/>
  <c r="AG1513" i="1" s="1"/>
  <c r="AF1545" i="1"/>
  <c r="AG1545" i="1" s="1"/>
  <c r="AF1577" i="1"/>
  <c r="AG1577" i="1" s="1"/>
  <c r="AF1593" i="1"/>
  <c r="AG1593" i="1" s="1"/>
  <c r="AF1673" i="1"/>
  <c r="AG1673" i="1" s="1"/>
  <c r="AF1146" i="1"/>
  <c r="AG1146" i="1" s="1"/>
  <c r="B1146" i="1"/>
  <c r="C1146" i="1" s="1"/>
  <c r="AF1418" i="1"/>
  <c r="AG1418" i="1" s="1"/>
  <c r="B1418" i="1"/>
  <c r="C1418" i="1" s="1"/>
  <c r="AF1530" i="1"/>
  <c r="AG1530" i="1" s="1"/>
  <c r="B1530" i="1"/>
  <c r="C1530" i="1" s="1"/>
  <c r="AF1602" i="1"/>
  <c r="AG1602" i="1" s="1"/>
  <c r="B1602" i="1"/>
  <c r="C1602" i="1" s="1"/>
  <c r="AF1911" i="1"/>
  <c r="AG1911" i="1" s="1"/>
  <c r="B1911" i="1"/>
  <c r="C1911" i="1" s="1"/>
  <c r="AF1927" i="1"/>
  <c r="AG1927" i="1" s="1"/>
  <c r="B1927" i="1"/>
  <c r="C1927" i="1" s="1"/>
  <c r="AF1967" i="1"/>
  <c r="AG1967" i="1" s="1"/>
  <c r="B1967" i="1"/>
  <c r="C1967" i="1" s="1"/>
  <c r="AF149" i="1"/>
  <c r="AG149" i="1" s="1"/>
  <c r="B149" i="1"/>
  <c r="C149" i="1" s="1"/>
  <c r="AF229" i="1"/>
  <c r="AG229" i="1" s="1"/>
  <c r="B229" i="1"/>
  <c r="C229" i="1" s="1"/>
  <c r="AF301" i="1"/>
  <c r="AG301" i="1" s="1"/>
  <c r="B301" i="1"/>
  <c r="C301" i="1" s="1"/>
  <c r="AF516" i="1"/>
  <c r="AG516" i="1" s="1"/>
  <c r="B516" i="1"/>
  <c r="C516" i="1" s="1"/>
  <c r="AF644" i="1"/>
  <c r="AG644" i="1" s="1"/>
  <c r="B644" i="1"/>
  <c r="C644" i="1" s="1"/>
  <c r="AF884" i="1"/>
  <c r="AG884" i="1" s="1"/>
  <c r="AF956" i="1"/>
  <c r="AG956" i="1" s="1"/>
  <c r="B956" i="1"/>
  <c r="C956" i="1" s="1"/>
  <c r="AF996" i="1"/>
  <c r="AG996" i="1" s="1"/>
  <c r="AF1028" i="1"/>
  <c r="AG1028" i="1" s="1"/>
  <c r="B1028" i="1"/>
  <c r="C1028" i="1" s="1"/>
  <c r="AF1156" i="1"/>
  <c r="AG1156" i="1" s="1"/>
  <c r="B1156" i="1"/>
  <c r="C1156" i="1" s="1"/>
  <c r="AF1652" i="1"/>
  <c r="AG1652" i="1" s="1"/>
  <c r="AF1705" i="1"/>
  <c r="AG1705" i="1" s="1"/>
  <c r="B1705" i="1"/>
  <c r="C1705" i="1" s="1"/>
  <c r="AF1905" i="1"/>
  <c r="AG1905" i="1" s="1"/>
  <c r="C603" i="1"/>
  <c r="AF855" i="1"/>
  <c r="AG855" i="1" s="1"/>
  <c r="B855" i="1"/>
  <c r="C855" i="1" s="1"/>
  <c r="AF871" i="1"/>
  <c r="AG871" i="1" s="1"/>
  <c r="B871" i="1"/>
  <c r="C871" i="1" s="1"/>
  <c r="AF1167" i="1"/>
  <c r="AG1167" i="1" s="1"/>
  <c r="B1167" i="1"/>
  <c r="C1167" i="1" s="1"/>
  <c r="AF1183" i="1"/>
  <c r="AG1183" i="1" s="1"/>
  <c r="AF1255" i="1"/>
  <c r="AG1255" i="1" s="1"/>
  <c r="B1255" i="1"/>
  <c r="C1255" i="1" s="1"/>
  <c r="AF1367" i="1"/>
  <c r="AG1367" i="1" s="1"/>
  <c r="B1367" i="1"/>
  <c r="C1367" i="1" s="1"/>
  <c r="AF1639" i="1"/>
  <c r="AG1639" i="1" s="1"/>
  <c r="B1639" i="1"/>
  <c r="C1639" i="1" s="1"/>
  <c r="AF352" i="1"/>
  <c r="AG352" i="1" s="1"/>
  <c r="B352" i="1"/>
  <c r="C352" i="1" s="1"/>
  <c r="AF392" i="1"/>
  <c r="AG392" i="1" s="1"/>
  <c r="B392" i="1"/>
  <c r="C392" i="1" s="1"/>
  <c r="AF608" i="1"/>
  <c r="AG608" i="1" s="1"/>
  <c r="B608" i="1"/>
  <c r="C608" i="1" s="1"/>
  <c r="AF170" i="1"/>
  <c r="AG170" i="1" s="1"/>
  <c r="AF226" i="1"/>
  <c r="AG226" i="1" s="1"/>
  <c r="AF306" i="1"/>
  <c r="AG306" i="1" s="1"/>
  <c r="AF337" i="1"/>
  <c r="AG337" i="1" s="1"/>
  <c r="AF497" i="1"/>
  <c r="AG497" i="1" s="1"/>
  <c r="AF513" i="1"/>
  <c r="AG513" i="1" s="1"/>
  <c r="AF529" i="1"/>
  <c r="AG529" i="1" s="1"/>
  <c r="AF545" i="1"/>
  <c r="AG545" i="1" s="1"/>
  <c r="AF577" i="1"/>
  <c r="AG577" i="1" s="1"/>
  <c r="AF641" i="1"/>
  <c r="AG641" i="1" s="1"/>
  <c r="B641" i="1"/>
  <c r="C641" i="1" s="1"/>
  <c r="B721" i="1"/>
  <c r="C721" i="1" s="1"/>
  <c r="B785" i="1"/>
  <c r="C785" i="1" s="1"/>
  <c r="AF323" i="1"/>
  <c r="AG323" i="1" s="1"/>
  <c r="AF338" i="1"/>
  <c r="AG338" i="1" s="1"/>
  <c r="AF450" i="1"/>
  <c r="AG450" i="1" s="1"/>
  <c r="AF466" i="1"/>
  <c r="AG466" i="1" s="1"/>
  <c r="AF722" i="1"/>
  <c r="AG722" i="1" s="1"/>
  <c r="B722" i="1"/>
  <c r="C722" i="1" s="1"/>
  <c r="AF850" i="1"/>
  <c r="AG850" i="1" s="1"/>
  <c r="B850" i="1"/>
  <c r="C850" i="1" s="1"/>
  <c r="AF978" i="1"/>
  <c r="AG978" i="1" s="1"/>
  <c r="B978" i="1"/>
  <c r="C978" i="1" s="1"/>
  <c r="AF164" i="1"/>
  <c r="AG164" i="1" s="1"/>
  <c r="B164" i="1"/>
  <c r="C164" i="1" s="1"/>
  <c r="AF347" i="1"/>
  <c r="AG347" i="1" s="1"/>
  <c r="B347" i="1"/>
  <c r="C347" i="1" s="1"/>
  <c r="AF491" i="1"/>
  <c r="AG491" i="1" s="1"/>
  <c r="AF547" i="1"/>
  <c r="AG547" i="1" s="1"/>
  <c r="B547" i="1"/>
  <c r="C547" i="1" s="1"/>
  <c r="AF1003" i="1"/>
  <c r="AG1003" i="1" s="1"/>
  <c r="B1003" i="1"/>
  <c r="C1003" i="1" s="1"/>
  <c r="AF1131" i="1"/>
  <c r="AG1131" i="1" s="1"/>
  <c r="B1131" i="1"/>
  <c r="C1131" i="1" s="1"/>
  <c r="AF1259" i="1"/>
  <c r="AG1259" i="1" s="1"/>
  <c r="B1259" i="1"/>
  <c r="C1259" i="1" s="1"/>
  <c r="AF1299" i="1"/>
  <c r="AG1299" i="1" s="1"/>
  <c r="AF1515" i="1"/>
  <c r="AG1515" i="1" s="1"/>
  <c r="B1515" i="1"/>
  <c r="C1515" i="1" s="1"/>
  <c r="AF1627" i="1"/>
  <c r="AG1627" i="1" s="1"/>
  <c r="B1627" i="1"/>
  <c r="C1627" i="1" s="1"/>
  <c r="AF1768" i="1"/>
  <c r="AG1768" i="1" s="1"/>
  <c r="B1768" i="1"/>
  <c r="C1768" i="1" s="1"/>
  <c r="AF1864" i="1"/>
  <c r="AG1864" i="1" s="1"/>
  <c r="AF1896" i="1"/>
  <c r="AG1896" i="1" s="1"/>
  <c r="B1896" i="1"/>
  <c r="C1896" i="1" s="1"/>
  <c r="AF1952" i="1"/>
  <c r="AG1952" i="1" s="1"/>
  <c r="B1952" i="1"/>
  <c r="C1952" i="1" s="1"/>
  <c r="AF445" i="1"/>
  <c r="AG445" i="1" s="1"/>
  <c r="B445" i="1"/>
  <c r="C445" i="1" s="1"/>
  <c r="AF485" i="1"/>
  <c r="AG485" i="1" s="1"/>
  <c r="AF629" i="1"/>
  <c r="AG629" i="1" s="1"/>
  <c r="AF869" i="1"/>
  <c r="AG869" i="1" s="1"/>
  <c r="B869" i="1"/>
  <c r="C869" i="1" s="1"/>
  <c r="AF1013" i="1"/>
  <c r="AG1013" i="1" s="1"/>
  <c r="B1013" i="1"/>
  <c r="C1013" i="1" s="1"/>
  <c r="AF1069" i="1"/>
  <c r="AG1069" i="1" s="1"/>
  <c r="B1069" i="1"/>
  <c r="C1069" i="1" s="1"/>
  <c r="AF1341" i="1"/>
  <c r="AG1341" i="1" s="1"/>
  <c r="B1341" i="1"/>
  <c r="C1341" i="1" s="1"/>
  <c r="AF1597" i="1"/>
  <c r="AG1597" i="1" s="1"/>
  <c r="B1597" i="1"/>
  <c r="C1597" i="1" s="1"/>
  <c r="AF1778" i="1"/>
  <c r="AG1778" i="1" s="1"/>
  <c r="AF1820" i="1"/>
  <c r="AG1820" i="1" s="1"/>
  <c r="B1820" i="1"/>
  <c r="C1820" i="1" s="1"/>
  <c r="AF1916" i="1"/>
  <c r="AG1916" i="1" s="1"/>
  <c r="AF1932" i="1"/>
  <c r="AG1932" i="1" s="1"/>
  <c r="AF1040" i="1"/>
  <c r="AG1040" i="1" s="1"/>
  <c r="AF1056" i="1"/>
  <c r="AG1056" i="1" s="1"/>
  <c r="B1056" i="1"/>
  <c r="C1056" i="1" s="1"/>
  <c r="AF1168" i="1"/>
  <c r="AG1168" i="1" s="1"/>
  <c r="B1168" i="1"/>
  <c r="C1168" i="1" s="1"/>
  <c r="AF1184" i="1"/>
  <c r="AG1184" i="1" s="1"/>
  <c r="B1184" i="1"/>
  <c r="C1184" i="1" s="1"/>
  <c r="AF1240" i="1"/>
  <c r="AG1240" i="1" s="1"/>
  <c r="B1240" i="1"/>
  <c r="C1240" i="1" s="1"/>
  <c r="AF1440" i="1"/>
  <c r="AG1440" i="1" s="1"/>
  <c r="B1440" i="1"/>
  <c r="C1440" i="1" s="1"/>
  <c r="AF1480" i="1"/>
  <c r="AG1480" i="1" s="1"/>
  <c r="B1480" i="1"/>
  <c r="C1480" i="1" s="1"/>
  <c r="AF1749" i="1"/>
  <c r="AG1749" i="1" s="1"/>
  <c r="B1749" i="1"/>
  <c r="C1749" i="1" s="1"/>
  <c r="AF1821" i="1"/>
  <c r="AG1821" i="1" s="1"/>
  <c r="B1821" i="1"/>
  <c r="C1821" i="1" s="1"/>
  <c r="AF1049" i="1"/>
  <c r="AG1049" i="1" s="1"/>
  <c r="AF1097" i="1"/>
  <c r="AG1097" i="1" s="1"/>
  <c r="AF1129" i="1"/>
  <c r="AG1129" i="1" s="1"/>
  <c r="AF1289" i="1"/>
  <c r="AG1289" i="1" s="1"/>
  <c r="AF1609" i="1"/>
  <c r="AG1609" i="1" s="1"/>
  <c r="AF1641" i="1"/>
  <c r="AG1641" i="1" s="1"/>
  <c r="B1942" i="1"/>
  <c r="C1942" i="1" s="1"/>
  <c r="B1974" i="1"/>
  <c r="C1974" i="1" s="1"/>
  <c r="AF1202" i="1"/>
  <c r="AG1202" i="1" s="1"/>
  <c r="B1202" i="1"/>
  <c r="C1202" i="1" s="1"/>
  <c r="AF1458" i="1"/>
  <c r="AG1458" i="1" s="1"/>
  <c r="B1458" i="1"/>
  <c r="C1458" i="1" s="1"/>
  <c r="AF1839" i="1"/>
  <c r="AG1839" i="1" s="1"/>
  <c r="B1839" i="1"/>
  <c r="C1839" i="1" s="1"/>
  <c r="AF245" i="1"/>
  <c r="AG245" i="1" s="1"/>
  <c r="B245" i="1"/>
  <c r="C245" i="1" s="1"/>
  <c r="AF317" i="1"/>
  <c r="AG317" i="1" s="1"/>
  <c r="B317" i="1"/>
  <c r="C317" i="1" s="1"/>
  <c r="AF372" i="1"/>
  <c r="AG372" i="1" s="1"/>
  <c r="B372" i="1"/>
  <c r="C372" i="1" s="1"/>
  <c r="AF572" i="1"/>
  <c r="AG572" i="1" s="1"/>
  <c r="B572" i="1"/>
  <c r="C572" i="1" s="1"/>
  <c r="AF700" i="1"/>
  <c r="AG700" i="1" s="1"/>
  <c r="B700" i="1"/>
  <c r="C700" i="1" s="1"/>
  <c r="AF740" i="1"/>
  <c r="AG740" i="1" s="1"/>
  <c r="B740" i="1"/>
  <c r="C740" i="1" s="1"/>
  <c r="AF796" i="1"/>
  <c r="AG796" i="1" s="1"/>
  <c r="AF1396" i="1"/>
  <c r="AG1396" i="1" s="1"/>
  <c r="AF1596" i="1"/>
  <c r="AG1596" i="1" s="1"/>
  <c r="B1596" i="1"/>
  <c r="C1596" i="1" s="1"/>
  <c r="AF1721" i="1"/>
  <c r="AG1721" i="1" s="1"/>
  <c r="B1721" i="1"/>
  <c r="C1721" i="1" s="1"/>
  <c r="AF1777" i="1"/>
  <c r="AG1777" i="1" s="1"/>
  <c r="B1777" i="1"/>
  <c r="C1777" i="1" s="1"/>
  <c r="C555" i="1"/>
  <c r="AF1971" i="1"/>
  <c r="AG1971" i="1" s="1"/>
  <c r="AF176" i="1"/>
  <c r="AG176" i="1" s="1"/>
  <c r="B176" i="1"/>
  <c r="C176" i="1" s="1"/>
  <c r="AF200" i="1"/>
  <c r="AG200" i="1" s="1"/>
  <c r="AF288" i="1"/>
  <c r="AG288" i="1" s="1"/>
  <c r="B288" i="1"/>
  <c r="C288" i="1" s="1"/>
  <c r="AF415" i="1"/>
  <c r="AG415" i="1" s="1"/>
  <c r="B415" i="1"/>
  <c r="C415" i="1" s="1"/>
  <c r="AF527" i="1"/>
  <c r="AG527" i="1" s="1"/>
  <c r="AF927" i="1"/>
  <c r="AG927" i="1" s="1"/>
  <c r="B927" i="1"/>
  <c r="C927" i="1" s="1"/>
  <c r="AF967" i="1"/>
  <c r="AG967" i="1" s="1"/>
  <c r="B967" i="1"/>
  <c r="C967" i="1" s="1"/>
  <c r="AF1295" i="1"/>
  <c r="AG1295" i="1" s="1"/>
  <c r="B1295" i="1"/>
  <c r="C1295" i="1" s="1"/>
  <c r="AF1567" i="1"/>
  <c r="AG1567" i="1" s="1"/>
  <c r="B1567" i="1"/>
  <c r="C1567" i="1" s="1"/>
  <c r="AF1607" i="1"/>
  <c r="AG1607" i="1" s="1"/>
  <c r="AF225" i="1"/>
  <c r="AG225" i="1" s="1"/>
  <c r="B225" i="1"/>
  <c r="C225" i="1" s="1"/>
  <c r="AF464" i="1"/>
  <c r="AG464" i="1" s="1"/>
  <c r="B464" i="1"/>
  <c r="C464" i="1" s="1"/>
  <c r="AF480" i="1"/>
  <c r="AG480" i="1" s="1"/>
  <c r="B480" i="1"/>
  <c r="C480" i="1" s="1"/>
  <c r="B210" i="1"/>
  <c r="C210" i="1" s="1"/>
  <c r="B226" i="1"/>
  <c r="C226" i="1" s="1"/>
  <c r="B242" i="1"/>
  <c r="C242" i="1" s="1"/>
  <c r="B290" i="1"/>
  <c r="C290" i="1" s="1"/>
  <c r="B306" i="1"/>
  <c r="C306" i="1" s="1"/>
  <c r="B337" i="1"/>
  <c r="C337" i="1" s="1"/>
  <c r="B385" i="1"/>
  <c r="C385" i="1" s="1"/>
  <c r="B401" i="1"/>
  <c r="C401" i="1" s="1"/>
  <c r="B417" i="1"/>
  <c r="C417" i="1" s="1"/>
  <c r="B481" i="1"/>
  <c r="C481" i="1" s="1"/>
  <c r="B577" i="1"/>
  <c r="C577" i="1" s="1"/>
  <c r="AF778" i="1"/>
  <c r="AG778" i="1" s="1"/>
  <c r="B778" i="1"/>
  <c r="C778" i="1" s="1"/>
  <c r="AF890" i="1"/>
  <c r="AG890" i="1" s="1"/>
  <c r="B890" i="1"/>
  <c r="C890" i="1" s="1"/>
  <c r="AF1034" i="1"/>
  <c r="AG1034" i="1" s="1"/>
  <c r="B1034" i="1"/>
  <c r="C1034" i="1" s="1"/>
  <c r="AF1090" i="1"/>
  <c r="AG1090" i="1" s="1"/>
  <c r="B1090" i="1"/>
  <c r="C1090" i="1" s="1"/>
  <c r="AF292" i="1"/>
  <c r="AG292" i="1" s="1"/>
  <c r="B292" i="1"/>
  <c r="C292" i="1" s="1"/>
  <c r="AF475" i="1"/>
  <c r="AG475" i="1" s="1"/>
  <c r="B475" i="1"/>
  <c r="C475" i="1" s="1"/>
  <c r="AF715" i="1"/>
  <c r="AG715" i="1" s="1"/>
  <c r="B715" i="1"/>
  <c r="C715" i="1" s="1"/>
  <c r="AF501" i="1"/>
  <c r="AG501" i="1" s="1"/>
  <c r="AF1141" i="1"/>
  <c r="AG1141" i="1" s="1"/>
  <c r="B1141" i="1"/>
  <c r="C1141" i="1" s="1"/>
  <c r="AF1253" i="1"/>
  <c r="AG1253" i="1" s="1"/>
  <c r="AF1732" i="1"/>
  <c r="AG1732" i="1" s="1"/>
  <c r="AF1876" i="1"/>
  <c r="AG1876" i="1" s="1"/>
  <c r="B1876" i="1"/>
  <c r="C1876" i="1" s="1"/>
  <c r="AF768" i="1"/>
  <c r="AG768" i="1" s="1"/>
  <c r="B768" i="1"/>
  <c r="C768" i="1" s="1"/>
  <c r="AF840" i="1"/>
  <c r="AG840" i="1" s="1"/>
  <c r="B840" i="1"/>
  <c r="C840" i="1" s="1"/>
  <c r="AF1152" i="1"/>
  <c r="AG1152" i="1" s="1"/>
  <c r="B1152" i="1"/>
  <c r="C1152" i="1" s="1"/>
  <c r="AF1368" i="1"/>
  <c r="AG1368" i="1" s="1"/>
  <c r="B1368" i="1"/>
  <c r="C1368" i="1" s="1"/>
  <c r="AF1464" i="1"/>
  <c r="AG1464" i="1" s="1"/>
  <c r="B1464" i="1"/>
  <c r="C1464" i="1" s="1"/>
  <c r="AF1798" i="1"/>
  <c r="AG1798" i="1" s="1"/>
  <c r="AF1814" i="1"/>
  <c r="AG1814" i="1" s="1"/>
  <c r="AF1274" i="1"/>
  <c r="AG1274" i="1" s="1"/>
  <c r="B1274" i="1"/>
  <c r="C1274" i="1" s="1"/>
  <c r="AF1330" i="1"/>
  <c r="AG1330" i="1" s="1"/>
  <c r="B1330" i="1"/>
  <c r="C1330" i="1" s="1"/>
  <c r="AF1402" i="1"/>
  <c r="AG1402" i="1" s="1"/>
  <c r="B1402" i="1"/>
  <c r="C1402" i="1" s="1"/>
  <c r="AF173" i="1"/>
  <c r="AG173" i="1" s="1"/>
  <c r="B173" i="1"/>
  <c r="C173" i="1" s="1"/>
  <c r="AF428" i="1"/>
  <c r="AG428" i="1" s="1"/>
  <c r="B428" i="1"/>
  <c r="C428" i="1" s="1"/>
  <c r="AF628" i="1"/>
  <c r="AG628" i="1" s="1"/>
  <c r="B628" i="1"/>
  <c r="C628" i="1" s="1"/>
  <c r="AF1012" i="1"/>
  <c r="AG1012" i="1" s="1"/>
  <c r="B1012" i="1"/>
  <c r="C1012" i="1" s="1"/>
  <c r="AF1140" i="1"/>
  <c r="AG1140" i="1" s="1"/>
  <c r="B1140" i="1"/>
  <c r="C1140" i="1" s="1"/>
  <c r="AF1268" i="1"/>
  <c r="AG1268" i="1" s="1"/>
  <c r="B1268" i="1"/>
  <c r="C1268" i="1" s="1"/>
  <c r="AF1508" i="1"/>
  <c r="AG1508" i="1" s="1"/>
  <c r="AF1811" i="1"/>
  <c r="AG1811" i="1" s="1"/>
  <c r="AF1827" i="1"/>
  <c r="AG1827" i="1" s="1"/>
  <c r="AF328" i="1"/>
  <c r="AG328" i="1" s="1"/>
  <c r="AF439" i="1"/>
  <c r="AG439" i="1" s="1"/>
  <c r="AF767" i="1"/>
  <c r="AG767" i="1" s="1"/>
  <c r="AF1095" i="1"/>
  <c r="AG1095" i="1" s="1"/>
  <c r="B1095" i="1"/>
  <c r="C1095" i="1" s="1"/>
  <c r="AF1223" i="1"/>
  <c r="AG1223" i="1" s="1"/>
  <c r="B1223" i="1"/>
  <c r="C1223" i="1" s="1"/>
  <c r="AF1335" i="1"/>
  <c r="AG1335" i="1" s="1"/>
  <c r="B1335" i="1"/>
  <c r="C1335" i="1" s="1"/>
  <c r="AF209" i="1"/>
  <c r="AG209" i="1" s="1"/>
  <c r="B209" i="1"/>
  <c r="C209" i="1" s="1"/>
  <c r="AF281" i="1"/>
  <c r="AG281" i="1" s="1"/>
  <c r="B281" i="1"/>
  <c r="C281" i="1" s="1"/>
  <c r="AF504" i="1"/>
  <c r="AG504" i="1" s="1"/>
  <c r="AF576" i="1"/>
  <c r="AG576" i="1" s="1"/>
  <c r="AF889" i="1"/>
  <c r="AG889" i="1" s="1"/>
  <c r="AF155" i="1"/>
  <c r="AG155" i="1" s="1"/>
  <c r="B155" i="1"/>
  <c r="C155" i="1" s="1"/>
  <c r="AF291" i="1"/>
  <c r="AG291" i="1" s="1"/>
  <c r="AF418" i="1"/>
  <c r="AG418" i="1" s="1"/>
  <c r="AF434" i="1"/>
  <c r="AG434" i="1" s="1"/>
  <c r="AF506" i="1"/>
  <c r="AG506" i="1" s="1"/>
  <c r="AF124" i="1"/>
  <c r="AG124" i="1" s="1"/>
  <c r="B124" i="1"/>
  <c r="C124" i="1" s="1"/>
  <c r="AF204" i="1"/>
  <c r="AG204" i="1" s="1"/>
  <c r="B204" i="1"/>
  <c r="C204" i="1" s="1"/>
  <c r="AF220" i="1"/>
  <c r="AG220" i="1" s="1"/>
  <c r="B220" i="1"/>
  <c r="C220" i="1" s="1"/>
  <c r="AF443" i="1"/>
  <c r="AG443" i="1" s="1"/>
  <c r="B443" i="1"/>
  <c r="C443" i="1" s="1"/>
  <c r="AF843" i="1"/>
  <c r="AG843" i="1" s="1"/>
  <c r="B843" i="1"/>
  <c r="C843" i="1" s="1"/>
  <c r="AF1027" i="1"/>
  <c r="AG1027" i="1" s="1"/>
  <c r="AF1115" i="1"/>
  <c r="AG1115" i="1" s="1"/>
  <c r="B1115" i="1"/>
  <c r="C1115" i="1" s="1"/>
  <c r="AF1155" i="1"/>
  <c r="AG1155" i="1" s="1"/>
  <c r="B1155" i="1"/>
  <c r="C1155" i="1" s="1"/>
  <c r="AF1227" i="1"/>
  <c r="AG1227" i="1" s="1"/>
  <c r="B1227" i="1"/>
  <c r="C1227" i="1" s="1"/>
  <c r="AF1371" i="1"/>
  <c r="AG1371" i="1" s="1"/>
  <c r="AF1752" i="1"/>
  <c r="AG1752" i="1" s="1"/>
  <c r="B1752" i="1"/>
  <c r="C1752" i="1" s="1"/>
  <c r="AF357" i="1"/>
  <c r="AG357" i="1" s="1"/>
  <c r="B357" i="1"/>
  <c r="C357" i="1" s="1"/>
  <c r="AF429" i="1"/>
  <c r="AG429" i="1" s="1"/>
  <c r="B429" i="1"/>
  <c r="C429" i="1" s="1"/>
  <c r="AF1181" i="1"/>
  <c r="AG1181" i="1" s="1"/>
  <c r="B1181" i="1"/>
  <c r="C1181" i="1" s="1"/>
  <c r="AF1309" i="1"/>
  <c r="AG1309" i="1" s="1"/>
  <c r="B1309" i="1"/>
  <c r="C1309" i="1" s="1"/>
  <c r="AF1621" i="1"/>
  <c r="AG1621" i="1" s="1"/>
  <c r="B1621" i="1"/>
  <c r="C1621" i="1" s="1"/>
  <c r="AF1746" i="1"/>
  <c r="AG1746" i="1" s="1"/>
  <c r="AF1677" i="1"/>
  <c r="AG1677" i="1" s="1"/>
  <c r="B1677" i="1"/>
  <c r="C1677" i="1" s="1"/>
  <c r="AF1844" i="1"/>
  <c r="AG1844" i="1" s="1"/>
  <c r="B1844" i="1"/>
  <c r="C1844" i="1" s="1"/>
  <c r="AF784" i="1"/>
  <c r="AG784" i="1" s="1"/>
  <c r="B784" i="1"/>
  <c r="C784" i="1" s="1"/>
  <c r="AF952" i="1"/>
  <c r="AG952" i="1" s="1"/>
  <c r="B952" i="1"/>
  <c r="C952" i="1" s="1"/>
  <c r="AF1678" i="1"/>
  <c r="AG1678" i="1" s="1"/>
  <c r="B1678" i="1"/>
  <c r="C1678" i="1" s="1"/>
  <c r="AF1717" i="1"/>
  <c r="AG1717" i="1" s="1"/>
  <c r="B1717" i="1"/>
  <c r="C1717" i="1" s="1"/>
  <c r="AF1805" i="1"/>
  <c r="AG1805" i="1" s="1"/>
  <c r="B1805" i="1"/>
  <c r="C1805" i="1" s="1"/>
  <c r="AF1845" i="1"/>
  <c r="AG1845" i="1" s="1"/>
  <c r="B1845" i="1"/>
  <c r="C1845" i="1" s="1"/>
  <c r="AF1385" i="1"/>
  <c r="AG1385" i="1" s="1"/>
  <c r="AF1561" i="1"/>
  <c r="AG1561" i="1" s="1"/>
  <c r="B1686" i="1"/>
  <c r="C1686" i="1" s="1"/>
  <c r="B1702" i="1"/>
  <c r="C1702" i="1" s="1"/>
  <c r="B1718" i="1"/>
  <c r="C1718" i="1" s="1"/>
  <c r="B1734" i="1"/>
  <c r="C1734" i="1" s="1"/>
  <c r="B1782" i="1"/>
  <c r="C1782" i="1" s="1"/>
  <c r="B1798" i="1"/>
  <c r="C1798" i="1" s="1"/>
  <c r="B1814" i="1"/>
  <c r="C1814" i="1" s="1"/>
  <c r="AF1186" i="1"/>
  <c r="AG1186" i="1" s="1"/>
  <c r="B1186" i="1"/>
  <c r="C1186" i="1" s="1"/>
  <c r="AF1298" i="1"/>
  <c r="AG1298" i="1" s="1"/>
  <c r="B1298" i="1"/>
  <c r="C1298" i="1" s="1"/>
  <c r="AF1586" i="1"/>
  <c r="AG1586" i="1" s="1"/>
  <c r="B1586" i="1"/>
  <c r="C1586" i="1" s="1"/>
  <c r="AF1642" i="1"/>
  <c r="AG1642" i="1" s="1"/>
  <c r="AF1711" i="1"/>
  <c r="AG1711" i="1" s="1"/>
  <c r="B1711" i="1"/>
  <c r="C1711" i="1" s="1"/>
  <c r="AF484" i="1"/>
  <c r="AG484" i="1" s="1"/>
  <c r="AF668" i="1"/>
  <c r="AG668" i="1" s="1"/>
  <c r="B668" i="1"/>
  <c r="C668" i="1" s="1"/>
  <c r="AF812" i="1"/>
  <c r="AG812" i="1" s="1"/>
  <c r="B812" i="1"/>
  <c r="C812" i="1" s="1"/>
  <c r="AF924" i="1"/>
  <c r="AG924" i="1" s="1"/>
  <c r="B924" i="1"/>
  <c r="C924" i="1" s="1"/>
  <c r="AF1252" i="1"/>
  <c r="AG1252" i="1" s="1"/>
  <c r="AF1580" i="1"/>
  <c r="AG1580" i="1" s="1"/>
  <c r="B1580" i="1"/>
  <c r="C1580" i="1" s="1"/>
  <c r="AF1833" i="1"/>
  <c r="AG1833" i="1" s="1"/>
  <c r="B1833" i="1"/>
  <c r="C1833" i="1" s="1"/>
  <c r="AF1961" i="1"/>
  <c r="AG1961" i="1" s="1"/>
  <c r="C658" i="1"/>
  <c r="AF783" i="1"/>
  <c r="AG783" i="1" s="1"/>
  <c r="B783" i="1"/>
  <c r="C783" i="1" s="1"/>
  <c r="AF1007" i="1"/>
  <c r="AG1007" i="1" s="1"/>
  <c r="B1007" i="1"/>
  <c r="C1007" i="1" s="1"/>
  <c r="AF1079" i="1"/>
  <c r="AG1079" i="1" s="1"/>
  <c r="AF1463" i="1"/>
  <c r="AG1463" i="1" s="1"/>
  <c r="B1463" i="1"/>
  <c r="C1463" i="1" s="1"/>
  <c r="AF1479" i="1"/>
  <c r="AG1479" i="1" s="1"/>
  <c r="B1479" i="1"/>
  <c r="C1479" i="1" s="1"/>
  <c r="AF265" i="1"/>
  <c r="AG265" i="1" s="1"/>
  <c r="B265" i="1"/>
  <c r="C265" i="1" s="1"/>
  <c r="AF448" i="1"/>
  <c r="AG448" i="1" s="1"/>
  <c r="B448" i="1"/>
  <c r="C448" i="1" s="1"/>
  <c r="AF592" i="1"/>
  <c r="AG592" i="1" s="1"/>
  <c r="B592" i="1"/>
  <c r="C592" i="1" s="1"/>
  <c r="AF720" i="1"/>
  <c r="AG720" i="1" s="1"/>
  <c r="B720" i="1"/>
  <c r="C720" i="1" s="1"/>
  <c r="AF130" i="1"/>
  <c r="AG130" i="1" s="1"/>
  <c r="AF107" i="1"/>
  <c r="AG107" i="1" s="1"/>
  <c r="B107" i="1"/>
  <c r="C107" i="1" s="1"/>
  <c r="AF602" i="1"/>
  <c r="AG602" i="1" s="1"/>
  <c r="B602" i="1"/>
  <c r="C602" i="1" s="1"/>
  <c r="AF634" i="1"/>
  <c r="AG634" i="1" s="1"/>
  <c r="AF276" i="1"/>
  <c r="AG276" i="1" s="1"/>
  <c r="B276" i="1"/>
  <c r="C276" i="1" s="1"/>
  <c r="AF371" i="1"/>
  <c r="AG371" i="1" s="1"/>
  <c r="B371" i="1"/>
  <c r="C371" i="1" s="1"/>
  <c r="AF1083" i="1"/>
  <c r="AG1083" i="1" s="1"/>
  <c r="B1083" i="1"/>
  <c r="C1083" i="1" s="1"/>
  <c r="AF1099" i="1"/>
  <c r="AG1099" i="1" s="1"/>
  <c r="B1099" i="1"/>
  <c r="C1099" i="1" s="1"/>
  <c r="AF1555" i="1"/>
  <c r="AG1555" i="1" s="1"/>
  <c r="B1555" i="1"/>
  <c r="C1555" i="1" s="1"/>
  <c r="AF1595" i="1"/>
  <c r="AG1595" i="1" s="1"/>
  <c r="B1595" i="1"/>
  <c r="C1595" i="1" s="1"/>
  <c r="AF413" i="1"/>
  <c r="AG413" i="1" s="1"/>
  <c r="B413" i="1"/>
  <c r="C413" i="1" s="1"/>
  <c r="AF525" i="1"/>
  <c r="AG525" i="1" s="1"/>
  <c r="B525" i="1"/>
  <c r="C525" i="1" s="1"/>
  <c r="AF541" i="1"/>
  <c r="AG541" i="1" s="1"/>
  <c r="B541" i="1"/>
  <c r="C541" i="1" s="1"/>
  <c r="AF1125" i="1"/>
  <c r="AG1125" i="1" s="1"/>
  <c r="B1125" i="1"/>
  <c r="C1125" i="1" s="1"/>
  <c r="AF1365" i="1"/>
  <c r="AG1365" i="1" s="1"/>
  <c r="AF1637" i="1"/>
  <c r="AG1637" i="1" s="1"/>
  <c r="B1637" i="1"/>
  <c r="C1637" i="1" s="1"/>
  <c r="AF824" i="1"/>
  <c r="AG824" i="1" s="1"/>
  <c r="AF1024" i="1"/>
  <c r="AG1024" i="1" s="1"/>
  <c r="B1024" i="1"/>
  <c r="C1024" i="1" s="1"/>
  <c r="AF1224" i="1"/>
  <c r="AG1224" i="1" s="1"/>
  <c r="AF1733" i="1"/>
  <c r="AG1733" i="1" s="1"/>
  <c r="B1733" i="1"/>
  <c r="C1733" i="1" s="1"/>
  <c r="AF1861" i="1"/>
  <c r="AG1861" i="1" s="1"/>
  <c r="AF953" i="1"/>
  <c r="AG953" i="1" s="1"/>
  <c r="AF1017" i="1"/>
  <c r="AG1017" i="1" s="1"/>
  <c r="AF1065" i="1"/>
  <c r="AG1065" i="1" s="1"/>
  <c r="AF1145" i="1"/>
  <c r="AG1145" i="1" s="1"/>
  <c r="AF1353" i="1"/>
  <c r="AG1353" i="1" s="1"/>
  <c r="AF1497" i="1"/>
  <c r="AG1497" i="1" s="1"/>
  <c r="AF1529" i="1"/>
  <c r="AG1529" i="1" s="1"/>
  <c r="B1625" i="1"/>
  <c r="C1625" i="1" s="1"/>
  <c r="B1673" i="1"/>
  <c r="C1673" i="1" s="1"/>
  <c r="AF2" i="1"/>
  <c r="AG2" i="1" s="1"/>
  <c r="AF1242" i="1"/>
  <c r="AG1242" i="1" s="1"/>
  <c r="AF1386" i="1"/>
  <c r="AG1386" i="1" s="1"/>
  <c r="B1386" i="1"/>
  <c r="C1386" i="1" s="1"/>
  <c r="AF1498" i="1"/>
  <c r="AG1498" i="1" s="1"/>
  <c r="B1498" i="1"/>
  <c r="C1498" i="1" s="1"/>
  <c r="AF1695" i="1"/>
  <c r="AG1695" i="1" s="1"/>
  <c r="B1695" i="1"/>
  <c r="C1695" i="1" s="1"/>
  <c r="AF1767" i="1"/>
  <c r="AG1767" i="1" s="1"/>
  <c r="B1767" i="1"/>
  <c r="C1767" i="1" s="1"/>
  <c r="AF1807" i="1"/>
  <c r="AG1807" i="1" s="1"/>
  <c r="B1807" i="1"/>
  <c r="C1807" i="1" s="1"/>
  <c r="B1951" i="1"/>
  <c r="C1951" i="1" s="1"/>
  <c r="AF1951" i="1"/>
  <c r="AG1951" i="1" s="1"/>
  <c r="AF197" i="1"/>
  <c r="AG197" i="1" s="1"/>
  <c r="B197" i="1"/>
  <c r="C197" i="1" s="1"/>
  <c r="AF285" i="1"/>
  <c r="AG285" i="1" s="1"/>
  <c r="B285" i="1"/>
  <c r="C285" i="1" s="1"/>
  <c r="AF412" i="1"/>
  <c r="AG412" i="1" s="1"/>
  <c r="B412" i="1"/>
  <c r="C412" i="1" s="1"/>
  <c r="AF612" i="1"/>
  <c r="AG612" i="1" s="1"/>
  <c r="B612" i="1"/>
  <c r="C612" i="1" s="1"/>
  <c r="AF724" i="1"/>
  <c r="AG724" i="1" s="1"/>
  <c r="B724" i="1"/>
  <c r="C724" i="1" s="1"/>
  <c r="AF852" i="1"/>
  <c r="AG852" i="1" s="1"/>
  <c r="AF868" i="1"/>
  <c r="AG868" i="1" s="1"/>
  <c r="B868" i="1"/>
  <c r="C868" i="1" s="1"/>
  <c r="AF1380" i="1"/>
  <c r="AG1380" i="1" s="1"/>
  <c r="B1380" i="1"/>
  <c r="C1380" i="1" s="1"/>
  <c r="AF1761" i="1"/>
  <c r="AG1761" i="1" s="1"/>
  <c r="B1761" i="1"/>
  <c r="C1761" i="1" s="1"/>
  <c r="AF1286" i="1"/>
  <c r="AG1286" i="1" s="1"/>
  <c r="B1286" i="1"/>
  <c r="C1286" i="1" s="1"/>
  <c r="AF1318" i="1"/>
  <c r="AG1318" i="1" s="1"/>
  <c r="B1318" i="1"/>
  <c r="C1318" i="1" s="1"/>
  <c r="AF1502" i="1"/>
  <c r="AG1502" i="1" s="1"/>
  <c r="B1502" i="1"/>
  <c r="C1502" i="1" s="1"/>
  <c r="AF1614" i="1"/>
  <c r="AG1614" i="1" s="1"/>
  <c r="B1614" i="1"/>
  <c r="C1614" i="1" s="1"/>
  <c r="AF383" i="1"/>
  <c r="AG383" i="1" s="1"/>
  <c r="AF623" i="1"/>
  <c r="AG623" i="1" s="1"/>
  <c r="AF711" i="1"/>
  <c r="AG711" i="1" s="1"/>
  <c r="B711" i="1"/>
  <c r="C711" i="1" s="1"/>
  <c r="AF823" i="1"/>
  <c r="AG823" i="1" s="1"/>
  <c r="AF839" i="1"/>
  <c r="AG839" i="1" s="1"/>
  <c r="B839" i="1"/>
  <c r="C839" i="1" s="1"/>
  <c r="AF1519" i="1"/>
  <c r="AG1519" i="1" s="1"/>
  <c r="B1519" i="1"/>
  <c r="C1519" i="1" s="1"/>
  <c r="AF321" i="1"/>
  <c r="AG321" i="1" s="1"/>
  <c r="B321" i="1"/>
  <c r="C321" i="1" s="1"/>
  <c r="AF520" i="1"/>
  <c r="AG520" i="1" s="1"/>
  <c r="B520" i="1"/>
  <c r="C520" i="1" s="1"/>
  <c r="AF632" i="1"/>
  <c r="AG632" i="1" s="1"/>
  <c r="AF154" i="1"/>
  <c r="AG154" i="1" s="1"/>
  <c r="AF793" i="1"/>
  <c r="AG793" i="1" s="1"/>
  <c r="AF825" i="1"/>
  <c r="AG825" i="1" s="1"/>
  <c r="AF857" i="1"/>
  <c r="AG857" i="1" s="1"/>
  <c r="AF139" i="1"/>
  <c r="AG139" i="1" s="1"/>
  <c r="B139" i="1"/>
  <c r="C139" i="1" s="1"/>
  <c r="AF546" i="1"/>
  <c r="AG546" i="1" s="1"/>
  <c r="AF746" i="1"/>
  <c r="AG746" i="1" s="1"/>
  <c r="B746" i="1"/>
  <c r="C746" i="1" s="1"/>
  <c r="AF818" i="1"/>
  <c r="AG818" i="1" s="1"/>
  <c r="B818" i="1"/>
  <c r="C818" i="1" s="1"/>
  <c r="AF930" i="1"/>
  <c r="AG930" i="1" s="1"/>
  <c r="AF260" i="1"/>
  <c r="AG260" i="1" s="1"/>
  <c r="B260" i="1"/>
  <c r="C260" i="1" s="1"/>
  <c r="AF459" i="1"/>
  <c r="AG459" i="1" s="1"/>
  <c r="B459" i="1"/>
  <c r="C459" i="1" s="1"/>
  <c r="AF571" i="1"/>
  <c r="AG571" i="1" s="1"/>
  <c r="AF1355" i="1"/>
  <c r="AG1355" i="1" s="1"/>
  <c r="B1355" i="1"/>
  <c r="C1355" i="1" s="1"/>
  <c r="AF1736" i="1"/>
  <c r="AG1736" i="1" s="1"/>
  <c r="B1736" i="1"/>
  <c r="C1736" i="1" s="1"/>
  <c r="AF1792" i="1"/>
  <c r="AG1792" i="1" s="1"/>
  <c r="AF1848" i="1"/>
  <c r="AG1848" i="1" s="1"/>
  <c r="B1848" i="1"/>
  <c r="C1848" i="1" s="1"/>
  <c r="AF469" i="1"/>
  <c r="AG469" i="1" s="1"/>
  <c r="AF669" i="1"/>
  <c r="AG669" i="1" s="1"/>
  <c r="B669" i="1"/>
  <c r="C669" i="1" s="1"/>
  <c r="AF925" i="1"/>
  <c r="AG925" i="1" s="1"/>
  <c r="B925" i="1"/>
  <c r="C925" i="1" s="1"/>
  <c r="AF1037" i="1"/>
  <c r="AG1037" i="1" s="1"/>
  <c r="B1037" i="1"/>
  <c r="C1037" i="1" s="1"/>
  <c r="AF1053" i="1"/>
  <c r="AG1053" i="1" s="1"/>
  <c r="B1053" i="1"/>
  <c r="C1053" i="1" s="1"/>
  <c r="AF1349" i="1"/>
  <c r="AG1349" i="1" s="1"/>
  <c r="AF1730" i="1"/>
  <c r="AG1730" i="1" s="1"/>
  <c r="AF1874" i="1"/>
  <c r="AG1874" i="1" s="1"/>
  <c r="B1874" i="1"/>
  <c r="C1874" i="1" s="1"/>
  <c r="AF1663" i="1"/>
  <c r="AG1663" i="1" s="1"/>
  <c r="AF1788" i="1"/>
  <c r="AG1788" i="1" s="1"/>
  <c r="B1788" i="1"/>
  <c r="C1788" i="1" s="1"/>
  <c r="AF1064" i="1"/>
  <c r="AG1064" i="1" s="1"/>
  <c r="B1064" i="1"/>
  <c r="C1064" i="1" s="1"/>
  <c r="AF1192" i="1"/>
  <c r="AG1192" i="1" s="1"/>
  <c r="AF1280" i="1"/>
  <c r="AG1280" i="1" s="1"/>
  <c r="B1280" i="1"/>
  <c r="C1280" i="1" s="1"/>
  <c r="AF1320" i="1"/>
  <c r="AG1320" i="1" s="1"/>
  <c r="AF1408" i="1"/>
  <c r="AG1408" i="1" s="1"/>
  <c r="B1408" i="1"/>
  <c r="C1408" i="1" s="1"/>
  <c r="AF1448" i="1"/>
  <c r="AG1448" i="1" s="1"/>
  <c r="B1448" i="1"/>
  <c r="C1448" i="1" s="1"/>
  <c r="AF1536" i="1"/>
  <c r="AG1536" i="1" s="1"/>
  <c r="B1536" i="1"/>
  <c r="C1536" i="1" s="1"/>
  <c r="AF1576" i="1"/>
  <c r="AG1576" i="1" s="1"/>
  <c r="B1576" i="1"/>
  <c r="C1576" i="1" s="1"/>
  <c r="AF1664" i="1"/>
  <c r="AG1664" i="1" s="1"/>
  <c r="B1664" i="1"/>
  <c r="C1664" i="1" s="1"/>
  <c r="AF1789" i="1"/>
  <c r="AG1789" i="1" s="1"/>
  <c r="B1789" i="1"/>
  <c r="C1789" i="1" s="1"/>
  <c r="AF937" i="1"/>
  <c r="AG937" i="1" s="1"/>
  <c r="AF969" i="1"/>
  <c r="AG969" i="1" s="1"/>
  <c r="AF1113" i="1"/>
  <c r="AG1113" i="1" s="1"/>
  <c r="AF1177" i="1"/>
  <c r="AG1177" i="1" s="1"/>
  <c r="AF1193" i="1"/>
  <c r="AG1193" i="1" s="1"/>
  <c r="AF1209" i="1"/>
  <c r="AG1209" i="1" s="1"/>
  <c r="AF1225" i="1"/>
  <c r="AG1225" i="1" s="1"/>
  <c r="AF1241" i="1"/>
  <c r="AG1241" i="1" s="1"/>
  <c r="AF1257" i="1"/>
  <c r="AG1257" i="1" s="1"/>
  <c r="AF1321" i="1"/>
  <c r="AG1321" i="1" s="1"/>
  <c r="B1497" i="1"/>
  <c r="C1497" i="1" s="1"/>
  <c r="B1529" i="1"/>
  <c r="C1529" i="1" s="1"/>
  <c r="AF1886" i="1"/>
  <c r="AG1886" i="1" s="1"/>
  <c r="AF1170" i="1"/>
  <c r="AG1170" i="1" s="1"/>
  <c r="B1170" i="1"/>
  <c r="C1170" i="1" s="1"/>
  <c r="AF1426" i="1"/>
  <c r="AG1426" i="1" s="1"/>
  <c r="B1426" i="1"/>
  <c r="C1426" i="1" s="1"/>
  <c r="AF1442" i="1"/>
  <c r="AG1442" i="1" s="1"/>
  <c r="B1442" i="1"/>
  <c r="C1442" i="1" s="1"/>
  <c r="AF1570" i="1"/>
  <c r="AG1570" i="1" s="1"/>
  <c r="B1570" i="1"/>
  <c r="C1570" i="1" s="1"/>
  <c r="AF1610" i="1"/>
  <c r="AG1610" i="1" s="1"/>
  <c r="AF1823" i="1"/>
  <c r="AG1823" i="1" s="1"/>
  <c r="B1823" i="1"/>
  <c r="C1823" i="1" s="1"/>
  <c r="AF1935" i="1"/>
  <c r="AG1935" i="1" s="1"/>
  <c r="B1935" i="1"/>
  <c r="C1935" i="1" s="1"/>
  <c r="AF213" i="1"/>
  <c r="AG213" i="1" s="1"/>
  <c r="B213" i="1"/>
  <c r="C213" i="1" s="1"/>
  <c r="AF452" i="1"/>
  <c r="AG452" i="1" s="1"/>
  <c r="AF892" i="1"/>
  <c r="AG892" i="1" s="1"/>
  <c r="AF1180" i="1"/>
  <c r="AG1180" i="1" s="1"/>
  <c r="B1180" i="1"/>
  <c r="C1180" i="1" s="1"/>
  <c r="AF1236" i="1"/>
  <c r="AG1236" i="1" s="1"/>
  <c r="B1236" i="1"/>
  <c r="C1236" i="1" s="1"/>
  <c r="AF1564" i="1"/>
  <c r="AG1564" i="1" s="1"/>
  <c r="B1564" i="1"/>
  <c r="C1564" i="1" s="1"/>
  <c r="AF1620" i="1"/>
  <c r="AG1620" i="1" s="1"/>
  <c r="AF1785" i="1"/>
  <c r="AG1785" i="1" s="1"/>
  <c r="B1785" i="1"/>
  <c r="C1785" i="1" s="1"/>
  <c r="AF1817" i="1"/>
  <c r="AG1817" i="1" s="1"/>
  <c r="B1817" i="1"/>
  <c r="C1817" i="1" s="1"/>
  <c r="AF1929" i="1"/>
  <c r="AG1929" i="1" s="1"/>
  <c r="AF35" i="1"/>
  <c r="AG35" i="1" s="1"/>
  <c r="AF41" i="1"/>
  <c r="AG41" i="1" s="1"/>
  <c r="AF47" i="1"/>
  <c r="AG47" i="1" s="1"/>
  <c r="B47" i="1"/>
  <c r="C47" i="1" s="1"/>
  <c r="AF69" i="1"/>
  <c r="AG69" i="1" s="1"/>
  <c r="B69" i="1"/>
  <c r="C69" i="1" s="1"/>
  <c r="AF72" i="1"/>
  <c r="AG72" i="1" s="1"/>
  <c r="B72" i="1"/>
  <c r="C72" i="1" s="1"/>
  <c r="AF97" i="1"/>
  <c r="AG97" i="1" s="1"/>
  <c r="B97" i="1"/>
  <c r="C97" i="1" s="1"/>
  <c r="AF133" i="1"/>
  <c r="AG133" i="1" s="1"/>
  <c r="B133" i="1"/>
  <c r="C133" i="1" s="1"/>
  <c r="AF186" i="1"/>
  <c r="AG186" i="1" s="1"/>
  <c r="AF134" i="1"/>
  <c r="AG134" i="1" s="1"/>
  <c r="B134" i="1"/>
  <c r="C134" i="1" s="1"/>
  <c r="AF214" i="1"/>
  <c r="AG214" i="1" s="1"/>
  <c r="B214" i="1"/>
  <c r="C214" i="1" s="1"/>
  <c r="AF199" i="1"/>
  <c r="AG199" i="1" s="1"/>
  <c r="B199" i="1"/>
  <c r="C199" i="1" s="1"/>
  <c r="AF239" i="1"/>
  <c r="AG239" i="1" s="1"/>
  <c r="B239" i="1"/>
  <c r="C239" i="1" s="1"/>
  <c r="AF327" i="1"/>
  <c r="AG327" i="1" s="1"/>
  <c r="B327" i="1"/>
  <c r="C327" i="1" s="1"/>
  <c r="AF534" i="1"/>
  <c r="AG534" i="1" s="1"/>
  <c r="AF606" i="1"/>
  <c r="AG606" i="1" s="1"/>
  <c r="AF1230" i="1"/>
  <c r="AG1230" i="1" s="1"/>
  <c r="AF1246" i="1"/>
  <c r="AG1246" i="1" s="1"/>
  <c r="B1246" i="1"/>
  <c r="C1246" i="1" s="1"/>
  <c r="AF1430" i="1"/>
  <c r="AG1430" i="1" s="1"/>
  <c r="AF1683" i="1"/>
  <c r="AG1683" i="1" s="1"/>
  <c r="AF1755" i="1"/>
  <c r="AG1755" i="1" s="1"/>
  <c r="B1755" i="1"/>
  <c r="C1755" i="1" s="1"/>
  <c r="AF296" i="1"/>
  <c r="AG296" i="1" s="1"/>
  <c r="AF511" i="1"/>
  <c r="AG511" i="1" s="1"/>
  <c r="AF895" i="1"/>
  <c r="AG895" i="1" s="1"/>
  <c r="B895" i="1"/>
  <c r="C895" i="1" s="1"/>
  <c r="AF1151" i="1"/>
  <c r="AG1151" i="1" s="1"/>
  <c r="B1151" i="1"/>
  <c r="C1151" i="1" s="1"/>
  <c r="AF1407" i="1"/>
  <c r="AG1407" i="1" s="1"/>
  <c r="B1407" i="1"/>
  <c r="C1407" i="1" s="1"/>
  <c r="AF1535" i="1"/>
  <c r="AG1535" i="1" s="1"/>
  <c r="AF161" i="1"/>
  <c r="AG161" i="1" s="1"/>
  <c r="B161" i="1"/>
  <c r="C161" i="1" s="1"/>
  <c r="AF193" i="1"/>
  <c r="AG193" i="1" s="1"/>
  <c r="B193" i="1"/>
  <c r="C193" i="1" s="1"/>
  <c r="AF289" i="1"/>
  <c r="AG289" i="1" s="1"/>
  <c r="B289" i="1"/>
  <c r="C289" i="1" s="1"/>
  <c r="AF305" i="1"/>
  <c r="AG305" i="1" s="1"/>
  <c r="B305" i="1"/>
  <c r="C305" i="1" s="1"/>
  <c r="B154" i="1"/>
  <c r="C154" i="1" s="1"/>
  <c r="AF234" i="1"/>
  <c r="AG234" i="1" s="1"/>
  <c r="AF633" i="1"/>
  <c r="AG633" i="1" s="1"/>
  <c r="AF777" i="1"/>
  <c r="AG777" i="1" s="1"/>
  <c r="AF235" i="1"/>
  <c r="AG235" i="1" s="1"/>
  <c r="B235" i="1"/>
  <c r="C235" i="1" s="1"/>
  <c r="AF362" i="1"/>
  <c r="AG362" i="1" s="1"/>
  <c r="B362" i="1"/>
  <c r="C362" i="1" s="1"/>
  <c r="AF586" i="1"/>
  <c r="AG586" i="1" s="1"/>
  <c r="B586" i="1"/>
  <c r="C586" i="1" s="1"/>
  <c r="AF618" i="1"/>
  <c r="AG618" i="1" s="1"/>
  <c r="B618" i="1"/>
  <c r="C618" i="1" s="1"/>
  <c r="AF858" i="1"/>
  <c r="AG858" i="1" s="1"/>
  <c r="B858" i="1"/>
  <c r="C858" i="1" s="1"/>
  <c r="AF387" i="1"/>
  <c r="AG387" i="1" s="1"/>
  <c r="B387" i="1"/>
  <c r="C387" i="1" s="1"/>
  <c r="AF515" i="1"/>
  <c r="AG515" i="1" s="1"/>
  <c r="B515" i="1"/>
  <c r="C515" i="1" s="1"/>
  <c r="AF1067" i="1"/>
  <c r="AG1067" i="1" s="1"/>
  <c r="B1067" i="1"/>
  <c r="C1067" i="1" s="1"/>
  <c r="AF1283" i="1"/>
  <c r="AG1283" i="1" s="1"/>
  <c r="B1283" i="1"/>
  <c r="C1283" i="1" s="1"/>
  <c r="AF1339" i="1"/>
  <c r="AG1339" i="1" s="1"/>
  <c r="B1339" i="1"/>
  <c r="C1339" i="1" s="1"/>
  <c r="AF1579" i="1"/>
  <c r="AG1579" i="1" s="1"/>
  <c r="B1579" i="1"/>
  <c r="C1579" i="1" s="1"/>
  <c r="AF1667" i="1"/>
  <c r="AG1667" i="1" s="1"/>
  <c r="B1667" i="1"/>
  <c r="C1667" i="1" s="1"/>
  <c r="AF1720" i="1"/>
  <c r="AG1720" i="1" s="1"/>
  <c r="B1720" i="1"/>
  <c r="C1720" i="1" s="1"/>
  <c r="AF1920" i="1"/>
  <c r="AG1920" i="1" s="1"/>
  <c r="B1920" i="1"/>
  <c r="C1920" i="1" s="1"/>
  <c r="AF381" i="1"/>
  <c r="AG381" i="1" s="1"/>
  <c r="AF453" i="1"/>
  <c r="AG453" i="1" s="1"/>
  <c r="AF725" i="1"/>
  <c r="AG725" i="1" s="1"/>
  <c r="B725" i="1"/>
  <c r="C725" i="1" s="1"/>
  <c r="AF837" i="1"/>
  <c r="AG837" i="1" s="1"/>
  <c r="AF981" i="1"/>
  <c r="AG981" i="1" s="1"/>
  <c r="B981" i="1"/>
  <c r="C981" i="1" s="1"/>
  <c r="AF1109" i="1"/>
  <c r="AG1109" i="1" s="1"/>
  <c r="B1109" i="1"/>
  <c r="C1109" i="1" s="1"/>
  <c r="AF1972" i="1"/>
  <c r="AG1972" i="1" s="1"/>
  <c r="AF936" i="1"/>
  <c r="AG936" i="1" s="1"/>
  <c r="B936" i="1"/>
  <c r="C936" i="1" s="1"/>
  <c r="AF1176" i="1"/>
  <c r="AG1176" i="1" s="1"/>
  <c r="B1176" i="1"/>
  <c r="C1176" i="1" s="1"/>
  <c r="AF1208" i="1"/>
  <c r="AG1208" i="1" s="1"/>
  <c r="B1208" i="1"/>
  <c r="C1208" i="1" s="1"/>
  <c r="AF1336" i="1"/>
  <c r="AG1336" i="1" s="1"/>
  <c r="B1336" i="1"/>
  <c r="C1336" i="1" s="1"/>
  <c r="AF1432" i="1"/>
  <c r="AG1432" i="1" s="1"/>
  <c r="B1432" i="1"/>
  <c r="C1432" i="1" s="1"/>
  <c r="AF1504" i="1"/>
  <c r="AG1504" i="1" s="1"/>
  <c r="B1504" i="1"/>
  <c r="C1504" i="1" s="1"/>
  <c r="AF1757" i="1"/>
  <c r="AG1757" i="1" s="1"/>
  <c r="B1757" i="1"/>
  <c r="C1757" i="1" s="1"/>
  <c r="B937" i="1"/>
  <c r="C937" i="1" s="1"/>
  <c r="B953" i="1"/>
  <c r="C953" i="1" s="1"/>
  <c r="B969" i="1"/>
  <c r="C969" i="1" s="1"/>
  <c r="B1049" i="1"/>
  <c r="C1049" i="1" s="1"/>
  <c r="B1065" i="1"/>
  <c r="C1065" i="1" s="1"/>
  <c r="B1113" i="1"/>
  <c r="C1113" i="1" s="1"/>
  <c r="B1129" i="1"/>
  <c r="C1129" i="1" s="1"/>
  <c r="B1177" i="1"/>
  <c r="C1177" i="1" s="1"/>
  <c r="B1193" i="1"/>
  <c r="C1193" i="1" s="1"/>
  <c r="B1209" i="1"/>
  <c r="C1209" i="1" s="1"/>
  <c r="B1225" i="1"/>
  <c r="C1225" i="1" s="1"/>
  <c r="B1241" i="1"/>
  <c r="C1241" i="1" s="1"/>
  <c r="B1257" i="1"/>
  <c r="C1257" i="1" s="1"/>
  <c r="B1289" i="1"/>
  <c r="C1289" i="1" s="1"/>
  <c r="B1321" i="1"/>
  <c r="C1321" i="1" s="1"/>
  <c r="B1353" i="1"/>
  <c r="C1353" i="1" s="1"/>
  <c r="B1369" i="1"/>
  <c r="C1369" i="1" s="1"/>
  <c r="AF1822" i="1"/>
  <c r="AG1822" i="1" s="1"/>
  <c r="AF1354" i="1"/>
  <c r="AG1354" i="1" s="1"/>
  <c r="AF1370" i="1"/>
  <c r="AG1370" i="1" s="1"/>
  <c r="B1370" i="1"/>
  <c r="C1370" i="1" s="1"/>
  <c r="AF1410" i="1"/>
  <c r="AG1410" i="1" s="1"/>
  <c r="B1410" i="1"/>
  <c r="C1410" i="1" s="1"/>
  <c r="AF1482" i="1"/>
  <c r="AG1482" i="1" s="1"/>
  <c r="B1482" i="1"/>
  <c r="C1482" i="1" s="1"/>
  <c r="AF1626" i="1"/>
  <c r="AG1626" i="1" s="1"/>
  <c r="B1626" i="1"/>
  <c r="C1626" i="1" s="1"/>
  <c r="AF1666" i="1"/>
  <c r="AG1666" i="1" s="1"/>
  <c r="B1666" i="1"/>
  <c r="C1666" i="1" s="1"/>
  <c r="AF1751" i="1"/>
  <c r="AG1751" i="1" s="1"/>
  <c r="B1751" i="1"/>
  <c r="C1751" i="1" s="1"/>
  <c r="AF1879" i="1"/>
  <c r="AG1879" i="1" s="1"/>
  <c r="B1879" i="1"/>
  <c r="C1879" i="1" s="1"/>
  <c r="AF157" i="1"/>
  <c r="AG157" i="1" s="1"/>
  <c r="B157" i="1"/>
  <c r="C157" i="1" s="1"/>
  <c r="AF269" i="1"/>
  <c r="AG269" i="1" s="1"/>
  <c r="B269" i="1"/>
  <c r="C269" i="1" s="1"/>
  <c r="AF340" i="1"/>
  <c r="AG340" i="1" s="1"/>
  <c r="B340" i="1"/>
  <c r="C340" i="1" s="1"/>
  <c r="AF780" i="1"/>
  <c r="AG780" i="1" s="1"/>
  <c r="AF980" i="1"/>
  <c r="AG980" i="1" s="1"/>
  <c r="B980" i="1"/>
  <c r="C980" i="1" s="1"/>
  <c r="AF1108" i="1"/>
  <c r="AG1108" i="1" s="1"/>
  <c r="B1108" i="1"/>
  <c r="C1108" i="1" s="1"/>
  <c r="AF1164" i="1"/>
  <c r="AG1164" i="1" s="1"/>
  <c r="B1164" i="1"/>
  <c r="C1164" i="1" s="1"/>
  <c r="AF1492" i="1"/>
  <c r="AG1492" i="1" s="1"/>
  <c r="B1492" i="1"/>
  <c r="C1492" i="1" s="1"/>
  <c r="AF1745" i="1"/>
  <c r="AG1745" i="1" s="1"/>
  <c r="B1745" i="1"/>
  <c r="C1745" i="1" s="1"/>
  <c r="AF1841" i="1"/>
  <c r="AG1841" i="1" s="1"/>
  <c r="B1841" i="1"/>
  <c r="C1841" i="1" s="1"/>
  <c r="AF1857" i="1"/>
  <c r="AG1857" i="1" s="1"/>
  <c r="B1857" i="1"/>
  <c r="C1857" i="1" s="1"/>
  <c r="AF1969" i="1"/>
  <c r="AG1969" i="1" s="1"/>
  <c r="AF326" i="1"/>
  <c r="AG326" i="1" s="1"/>
  <c r="B326" i="1"/>
  <c r="C326" i="1" s="1"/>
  <c r="AF95" i="1"/>
  <c r="AG95" i="1" s="1"/>
  <c r="B95" i="1"/>
  <c r="C95" i="1" s="1"/>
  <c r="AF127" i="1"/>
  <c r="AG127" i="1" s="1"/>
  <c r="B127" i="1"/>
  <c r="C127" i="1" s="1"/>
  <c r="AF646" i="1"/>
  <c r="AG646" i="1" s="1"/>
  <c r="B646" i="1"/>
  <c r="C646" i="1" s="1"/>
  <c r="AF790" i="1"/>
  <c r="AG790" i="1" s="1"/>
  <c r="B790" i="1"/>
  <c r="C790" i="1" s="1"/>
  <c r="AF1158" i="1"/>
  <c r="AG1158" i="1" s="1"/>
  <c r="B1158" i="1"/>
  <c r="C1158" i="1" s="1"/>
  <c r="AF1302" i="1"/>
  <c r="AG1302" i="1" s="1"/>
  <c r="AF1342" i="1"/>
  <c r="AG1342" i="1" s="1"/>
  <c r="B1342" i="1"/>
  <c r="C1342" i="1" s="1"/>
  <c r="AF1486" i="1"/>
  <c r="AG1486" i="1" s="1"/>
  <c r="B1486" i="1"/>
  <c r="C1486" i="1" s="1"/>
  <c r="AF1779" i="1"/>
  <c r="AG1779" i="1" s="1"/>
  <c r="AF160" i="1"/>
  <c r="AG160" i="1" s="1"/>
  <c r="B160" i="1"/>
  <c r="C160" i="1" s="1"/>
  <c r="AF184" i="1"/>
  <c r="AG184" i="1" s="1"/>
  <c r="AF240" i="1"/>
  <c r="AG240" i="1" s="1"/>
  <c r="AF312" i="1"/>
  <c r="AG312" i="1" s="1"/>
  <c r="B312" i="1"/>
  <c r="C312" i="1" s="1"/>
  <c r="AF407" i="1"/>
  <c r="AG407" i="1" s="1"/>
  <c r="AF495" i="1"/>
  <c r="AG495" i="1" s="1"/>
  <c r="B495" i="1"/>
  <c r="C495" i="1" s="1"/>
  <c r="AF567" i="1"/>
  <c r="AG567" i="1" s="1"/>
  <c r="B567" i="1"/>
  <c r="C567" i="1" s="1"/>
  <c r="AF935" i="1"/>
  <c r="AG935" i="1" s="1"/>
  <c r="B935" i="1"/>
  <c r="C935" i="1" s="1"/>
  <c r="AF951" i="1"/>
  <c r="AG951" i="1" s="1"/>
  <c r="B951" i="1"/>
  <c r="C951" i="1" s="1"/>
  <c r="AF1207" i="1"/>
  <c r="AG1207" i="1" s="1"/>
  <c r="B1207" i="1"/>
  <c r="C1207" i="1" s="1"/>
  <c r="AF1447" i="1"/>
  <c r="AG1447" i="1" s="1"/>
  <c r="AF1591" i="1"/>
  <c r="AG1591" i="1" s="1"/>
  <c r="B1591" i="1"/>
  <c r="C1591" i="1" s="1"/>
  <c r="AF137" i="1"/>
  <c r="AG137" i="1" s="1"/>
  <c r="B137" i="1"/>
  <c r="C137" i="1" s="1"/>
  <c r="AF177" i="1"/>
  <c r="AG177" i="1" s="1"/>
  <c r="B177" i="1"/>
  <c r="C177" i="1" s="1"/>
  <c r="AF233" i="1"/>
  <c r="AG233" i="1" s="1"/>
  <c r="B233" i="1"/>
  <c r="C233" i="1" s="1"/>
  <c r="AF376" i="1"/>
  <c r="AG376" i="1" s="1"/>
  <c r="B376" i="1"/>
  <c r="C376" i="1" s="1"/>
  <c r="AF560" i="1"/>
  <c r="AG560" i="1" s="1"/>
  <c r="AF688" i="1"/>
  <c r="AG688" i="1" s="1"/>
  <c r="AF665" i="1"/>
  <c r="AG665" i="1" s="1"/>
  <c r="AF681" i="1"/>
  <c r="AG681" i="1" s="1"/>
  <c r="AF386" i="1"/>
  <c r="AG386" i="1" s="1"/>
  <c r="AF802" i="1"/>
  <c r="AG802" i="1" s="1"/>
  <c r="B802" i="1"/>
  <c r="C802" i="1" s="1"/>
  <c r="AF1026" i="1"/>
  <c r="AG1026" i="1" s="1"/>
  <c r="B1026" i="1"/>
  <c r="C1026" i="1" s="1"/>
  <c r="AF188" i="1"/>
  <c r="AG188" i="1" s="1"/>
  <c r="B188" i="1"/>
  <c r="C188" i="1" s="1"/>
  <c r="AF228" i="1"/>
  <c r="AG228" i="1" s="1"/>
  <c r="B228" i="1"/>
  <c r="C228" i="1" s="1"/>
  <c r="AF316" i="1"/>
  <c r="AG316" i="1" s="1"/>
  <c r="B316" i="1"/>
  <c r="C316" i="1" s="1"/>
  <c r="AF539" i="1"/>
  <c r="AG539" i="1" s="1"/>
  <c r="AF555" i="1"/>
  <c r="AG555" i="1" s="1"/>
  <c r="AF811" i="1"/>
  <c r="AG811" i="1" s="1"/>
  <c r="B811" i="1"/>
  <c r="C811" i="1" s="1"/>
  <c r="AF1139" i="1"/>
  <c r="AG1139" i="1" s="1"/>
  <c r="AF1195" i="1"/>
  <c r="AG1195" i="1" s="1"/>
  <c r="B1195" i="1"/>
  <c r="C1195" i="1" s="1"/>
  <c r="AF1267" i="1"/>
  <c r="AG1267" i="1" s="1"/>
  <c r="AF1307" i="1"/>
  <c r="AG1307" i="1" s="1"/>
  <c r="B1307" i="1"/>
  <c r="C1307" i="1" s="1"/>
  <c r="AF1323" i="1"/>
  <c r="AG1323" i="1" s="1"/>
  <c r="B1323" i="1"/>
  <c r="C1323" i="1" s="1"/>
  <c r="AF1704" i="1"/>
  <c r="AG1704" i="1" s="1"/>
  <c r="B1704" i="1"/>
  <c r="C1704" i="1" s="1"/>
  <c r="AF1832" i="1"/>
  <c r="AG1832" i="1" s="1"/>
  <c r="B1832" i="1"/>
  <c r="C1832" i="1" s="1"/>
  <c r="AF397" i="1"/>
  <c r="AG397" i="1" s="1"/>
  <c r="B397" i="1"/>
  <c r="C397" i="1" s="1"/>
  <c r="AF437" i="1"/>
  <c r="AG437" i="1" s="1"/>
  <c r="AF509" i="1"/>
  <c r="AG509" i="1" s="1"/>
  <c r="AF1005" i="1"/>
  <c r="AG1005" i="1" s="1"/>
  <c r="B1005" i="1"/>
  <c r="C1005" i="1" s="1"/>
  <c r="AF1333" i="1"/>
  <c r="AG1333" i="1" s="1"/>
  <c r="AF1589" i="1"/>
  <c r="AG1589" i="1" s="1"/>
  <c r="AF1661" i="1"/>
  <c r="AG1661" i="1" s="1"/>
  <c r="B1661" i="1"/>
  <c r="C1661" i="1" s="1"/>
  <c r="AF1714" i="1"/>
  <c r="AG1714" i="1" s="1"/>
  <c r="AF1898" i="1"/>
  <c r="AG1898" i="1" s="1"/>
  <c r="B1898" i="1"/>
  <c r="C1898" i="1" s="1"/>
  <c r="AF1914" i="1"/>
  <c r="AG1914" i="1" s="1"/>
  <c r="B1914" i="1"/>
  <c r="C1914" i="1" s="1"/>
  <c r="AF1700" i="1"/>
  <c r="AG1700" i="1" s="1"/>
  <c r="AF1772" i="1"/>
  <c r="AG1772" i="1" s="1"/>
  <c r="B1772" i="1"/>
  <c r="C1772" i="1" s="1"/>
  <c r="AF808" i="1"/>
  <c r="AG808" i="1" s="1"/>
  <c r="B808" i="1"/>
  <c r="C808" i="1" s="1"/>
  <c r="AF880" i="1"/>
  <c r="AG880" i="1" s="1"/>
  <c r="B880" i="1"/>
  <c r="C880" i="1" s="1"/>
  <c r="AF1136" i="1"/>
  <c r="AG1136" i="1" s="1"/>
  <c r="B1136" i="1"/>
  <c r="C1136" i="1" s="1"/>
  <c r="AF1264" i="1"/>
  <c r="AG1264" i="1" s="1"/>
  <c r="B1264" i="1"/>
  <c r="C1264" i="1" s="1"/>
  <c r="AF1376" i="1"/>
  <c r="AG1376" i="1" s="1"/>
  <c r="B1376" i="1"/>
  <c r="C1376" i="1" s="1"/>
  <c r="AF1392" i="1"/>
  <c r="AG1392" i="1" s="1"/>
  <c r="B1392" i="1"/>
  <c r="C1392" i="1" s="1"/>
  <c r="AF1520" i="1"/>
  <c r="AG1520" i="1" s="1"/>
  <c r="B1520" i="1"/>
  <c r="C1520" i="1" s="1"/>
  <c r="AF1648" i="1"/>
  <c r="AG1648" i="1" s="1"/>
  <c r="B1648" i="1"/>
  <c r="C1648" i="1" s="1"/>
  <c r="AF1701" i="1"/>
  <c r="AG1701" i="1" s="1"/>
  <c r="AF1773" i="1"/>
  <c r="AG1773" i="1" s="1"/>
  <c r="B1773" i="1"/>
  <c r="C1773" i="1" s="1"/>
  <c r="AF1829" i="1"/>
  <c r="AG1829" i="1" s="1"/>
  <c r="AF1758" i="1"/>
  <c r="AG1758" i="1" s="1"/>
  <c r="AF1806" i="1"/>
  <c r="AG1806" i="1" s="1"/>
  <c r="AF1934" i="1"/>
  <c r="AG1934" i="1" s="1"/>
  <c r="AF1950" i="1"/>
  <c r="AG1950" i="1" s="1"/>
  <c r="AF1138" i="1"/>
  <c r="AG1138" i="1" s="1"/>
  <c r="AF1266" i="1"/>
  <c r="AG1266" i="1" s="1"/>
  <c r="B1266" i="1"/>
  <c r="C1266" i="1" s="1"/>
  <c r="AF1466" i="1"/>
  <c r="AG1466" i="1" s="1"/>
  <c r="B1466" i="1"/>
  <c r="C1466" i="1" s="1"/>
  <c r="AF1594" i="1"/>
  <c r="AG1594" i="1" s="1"/>
  <c r="AF380" i="1"/>
  <c r="AG380" i="1" s="1"/>
  <c r="B380" i="1"/>
  <c r="C380" i="1" s="1"/>
  <c r="AF564" i="1"/>
  <c r="AG564" i="1" s="1"/>
  <c r="AF652" i="1"/>
  <c r="AG652" i="1" s="1"/>
  <c r="B652" i="1"/>
  <c r="C652" i="1" s="1"/>
  <c r="AF964" i="1"/>
  <c r="AG964" i="1" s="1"/>
  <c r="B964" i="1"/>
  <c r="C964" i="1" s="1"/>
  <c r="AF1476" i="1"/>
  <c r="AG1476" i="1" s="1"/>
  <c r="AF1604" i="1"/>
  <c r="AG1604" i="1" s="1"/>
  <c r="AF1644" i="1"/>
  <c r="AG1644" i="1" s="1"/>
  <c r="B1644" i="1"/>
  <c r="C1644" i="1" s="1"/>
  <c r="AF1801" i="1"/>
  <c r="AG1801" i="1" s="1"/>
  <c r="B1801" i="1"/>
  <c r="C1801" i="1" s="1"/>
  <c r="AF10" i="1"/>
  <c r="AG10" i="1" s="1"/>
  <c r="AF13" i="1"/>
  <c r="AG13" i="1" s="1"/>
  <c r="B13" i="1"/>
  <c r="C13" i="1" s="1"/>
  <c r="AF38" i="1"/>
  <c r="AG38" i="1" s="1"/>
  <c r="B38" i="1"/>
  <c r="C38" i="1" s="1"/>
  <c r="AF45" i="1"/>
  <c r="AG45" i="1" s="1"/>
  <c r="B45" i="1"/>
  <c r="C45" i="1" s="1"/>
  <c r="AF57" i="1"/>
  <c r="AG57" i="1" s="1"/>
  <c r="AF63" i="1"/>
  <c r="AG63" i="1" s="1"/>
  <c r="B63" i="1"/>
  <c r="C63" i="1" s="1"/>
  <c r="AF136" i="1"/>
  <c r="AG136" i="1" s="1"/>
  <c r="AF270" i="1"/>
  <c r="AG270" i="1" s="1"/>
  <c r="B270" i="1"/>
  <c r="C270" i="1" s="1"/>
  <c r="AF310" i="1"/>
  <c r="AG310" i="1" s="1"/>
  <c r="AF311" i="1"/>
  <c r="AG311" i="1" s="1"/>
  <c r="B311" i="1"/>
  <c r="C311" i="1" s="1"/>
  <c r="AF366" i="1"/>
  <c r="AG366" i="1" s="1"/>
  <c r="AF574" i="1"/>
  <c r="AG574" i="1" s="1"/>
  <c r="B574" i="1"/>
  <c r="C574" i="1" s="1"/>
  <c r="AF590" i="1"/>
  <c r="AG590" i="1" s="1"/>
  <c r="B590" i="1"/>
  <c r="C590" i="1" s="1"/>
  <c r="AF630" i="1"/>
  <c r="AG630" i="1" s="1"/>
  <c r="B630" i="1"/>
  <c r="C630" i="1" s="1"/>
  <c r="AF702" i="1"/>
  <c r="AG702" i="1" s="1"/>
  <c r="B702" i="1"/>
  <c r="C702" i="1" s="1"/>
  <c r="AF758" i="1"/>
  <c r="AG758" i="1" s="1"/>
  <c r="B758" i="1"/>
  <c r="C758" i="1" s="1"/>
  <c r="AF1326" i="1"/>
  <c r="AG1326" i="1" s="1"/>
  <c r="AF1358" i="1"/>
  <c r="AG1358" i="1" s="1"/>
  <c r="AF1414" i="1"/>
  <c r="AG1414" i="1" s="1"/>
  <c r="AF1670" i="1"/>
  <c r="AG1670" i="1" s="1"/>
  <c r="AF144" i="1"/>
  <c r="AG144" i="1" s="1"/>
  <c r="AF224" i="1"/>
  <c r="AG224" i="1" s="1"/>
  <c r="AF367" i="1"/>
  <c r="AG367" i="1" s="1"/>
  <c r="B367" i="1"/>
  <c r="C367" i="1" s="1"/>
  <c r="AF751" i="1"/>
  <c r="AG751" i="1" s="1"/>
  <c r="B751" i="1"/>
  <c r="C751" i="1" s="1"/>
  <c r="AF791" i="1"/>
  <c r="AG791" i="1" s="1"/>
  <c r="B791" i="1"/>
  <c r="C791" i="1" s="1"/>
  <c r="AF879" i="1"/>
  <c r="AG879" i="1" s="1"/>
  <c r="B879" i="1"/>
  <c r="C879" i="1" s="1"/>
  <c r="AF919" i="1"/>
  <c r="AG919" i="1" s="1"/>
  <c r="AF1063" i="1"/>
  <c r="AG1063" i="1" s="1"/>
  <c r="AF1263" i="1"/>
  <c r="AG1263" i="1" s="1"/>
  <c r="B1263" i="1"/>
  <c r="C1263" i="1" s="1"/>
  <c r="AF1319" i="1"/>
  <c r="AG1319" i="1" s="1"/>
  <c r="B1319" i="1"/>
  <c r="C1319" i="1" s="1"/>
  <c r="AF1503" i="1"/>
  <c r="AG1503" i="1" s="1"/>
  <c r="AF416" i="1"/>
  <c r="AG416" i="1" s="1"/>
  <c r="B416" i="1"/>
  <c r="C416" i="1" s="1"/>
  <c r="AF432" i="1"/>
  <c r="AG432" i="1" s="1"/>
  <c r="B432" i="1"/>
  <c r="C432" i="1" s="1"/>
  <c r="AF114" i="1"/>
  <c r="AG114" i="1" s="1"/>
  <c r="AF218" i="1"/>
  <c r="AG218" i="1" s="1"/>
  <c r="AF713" i="1"/>
  <c r="AG713" i="1" s="1"/>
  <c r="AF729" i="1"/>
  <c r="AG729" i="1" s="1"/>
  <c r="AF219" i="1"/>
  <c r="AG219" i="1" s="1"/>
  <c r="B219" i="1"/>
  <c r="C219" i="1" s="1"/>
  <c r="AF730" i="1"/>
  <c r="AG730" i="1" s="1"/>
  <c r="B730" i="1"/>
  <c r="C730" i="1" s="1"/>
  <c r="AF970" i="1"/>
  <c r="AG970" i="1" s="1"/>
  <c r="B970" i="1"/>
  <c r="C970" i="1" s="1"/>
  <c r="AF132" i="1"/>
  <c r="AG132" i="1" s="1"/>
  <c r="B132" i="1"/>
  <c r="C132" i="1" s="1"/>
  <c r="AF156" i="1"/>
  <c r="AG156" i="1" s="1"/>
  <c r="B156" i="1"/>
  <c r="C156" i="1" s="1"/>
  <c r="AF244" i="1"/>
  <c r="AG244" i="1" s="1"/>
  <c r="B244" i="1"/>
  <c r="C244" i="1" s="1"/>
  <c r="AF300" i="1"/>
  <c r="AG300" i="1" s="1"/>
  <c r="AF483" i="1"/>
  <c r="AG483" i="1" s="1"/>
  <c r="AF595" i="1"/>
  <c r="AG595" i="1" s="1"/>
  <c r="B595" i="1"/>
  <c r="C595" i="1" s="1"/>
  <c r="AF627" i="1"/>
  <c r="AG627" i="1" s="1"/>
  <c r="AF739" i="1"/>
  <c r="AG739" i="1" s="1"/>
  <c r="AF1011" i="1"/>
  <c r="AG1011" i="1" s="1"/>
  <c r="B1011" i="1"/>
  <c r="C1011" i="1" s="1"/>
  <c r="AF1051" i="1"/>
  <c r="AG1051" i="1" s="1"/>
  <c r="AF1107" i="1"/>
  <c r="AG1107" i="1" s="1"/>
  <c r="AF1379" i="1"/>
  <c r="AG1379" i="1" s="1"/>
  <c r="B1379" i="1"/>
  <c r="C1379" i="1" s="1"/>
  <c r="AF1523" i="1"/>
  <c r="AG1523" i="1" s="1"/>
  <c r="B1523" i="1"/>
  <c r="C1523" i="1" s="1"/>
  <c r="AF1563" i="1"/>
  <c r="AG1563" i="1" s="1"/>
  <c r="AF1651" i="1"/>
  <c r="AG1651" i="1" s="1"/>
  <c r="B1651" i="1"/>
  <c r="C1651" i="1" s="1"/>
  <c r="AF1776" i="1"/>
  <c r="AG1776" i="1" s="1"/>
  <c r="B1776" i="1"/>
  <c r="C1776" i="1" s="1"/>
  <c r="AF893" i="1"/>
  <c r="AG893" i="1" s="1"/>
  <c r="B893" i="1"/>
  <c r="C893" i="1" s="1"/>
  <c r="AF1093" i="1"/>
  <c r="AG1093" i="1" s="1"/>
  <c r="B1093" i="1"/>
  <c r="C1093" i="1" s="1"/>
  <c r="AF1189" i="1"/>
  <c r="AG1189" i="1" s="1"/>
  <c r="AF1221" i="1"/>
  <c r="AG1221" i="1" s="1"/>
  <c r="AF1445" i="1"/>
  <c r="AG1445" i="1" s="1"/>
  <c r="B1445" i="1"/>
  <c r="C1445" i="1" s="1"/>
  <c r="AF1671" i="1"/>
  <c r="AG1671" i="1" s="1"/>
  <c r="AF1924" i="1"/>
  <c r="AG1924" i="1" s="1"/>
  <c r="AF1956" i="1"/>
  <c r="AG1956" i="1" s="1"/>
  <c r="B1956" i="1"/>
  <c r="C1956" i="1" s="1"/>
  <c r="AF1032" i="1"/>
  <c r="AG1032" i="1" s="1"/>
  <c r="AF1742" i="1"/>
  <c r="AG1742" i="1" s="1"/>
  <c r="AF1854" i="1"/>
  <c r="AG1854" i="1" s="1"/>
  <c r="AF1902" i="1"/>
  <c r="AG1902" i="1" s="1"/>
  <c r="AF1918" i="1"/>
  <c r="AG1918" i="1" s="1"/>
  <c r="AF1210" i="1"/>
  <c r="AG1210" i="1" s="1"/>
  <c r="AF1226" i="1"/>
  <c r="AG1226" i="1" s="1"/>
  <c r="AF1735" i="1"/>
  <c r="AG1735" i="1" s="1"/>
  <c r="B1735" i="1"/>
  <c r="C1735" i="1" s="1"/>
  <c r="AF1903" i="1"/>
  <c r="AG1903" i="1" s="1"/>
  <c r="B1903" i="1"/>
  <c r="C1903" i="1" s="1"/>
  <c r="AF109" i="1"/>
  <c r="AG109" i="1" s="1"/>
  <c r="B109" i="1"/>
  <c r="C109" i="1" s="1"/>
  <c r="AF620" i="1"/>
  <c r="AG620" i="1" s="1"/>
  <c r="B620" i="1"/>
  <c r="C620" i="1" s="1"/>
  <c r="AF708" i="1"/>
  <c r="AG708" i="1" s="1"/>
  <c r="B708" i="1"/>
  <c r="C708" i="1" s="1"/>
  <c r="AF748" i="1"/>
  <c r="AG748" i="1" s="1"/>
  <c r="B748" i="1"/>
  <c r="C748" i="1" s="1"/>
  <c r="AF1132" i="1"/>
  <c r="AG1132" i="1" s="1"/>
  <c r="B1132" i="1"/>
  <c r="C1132" i="1" s="1"/>
  <c r="AF1204" i="1"/>
  <c r="AG1204" i="1" s="1"/>
  <c r="B1204" i="1"/>
  <c r="C1204" i="1" s="1"/>
  <c r="AF1348" i="1"/>
  <c r="AG1348" i="1" s="1"/>
  <c r="B1348" i="1"/>
  <c r="C1348" i="1" s="1"/>
  <c r="AF1572" i="1"/>
  <c r="AG1572" i="1" s="1"/>
  <c r="AF1729" i="1"/>
  <c r="AG1729" i="1" s="1"/>
  <c r="B1729" i="1"/>
  <c r="C1729" i="1" s="1"/>
  <c r="AF1953" i="1"/>
  <c r="AG1953" i="1" s="1"/>
  <c r="C1663" i="1"/>
  <c r="I69" i="18" l="1"/>
  <c r="J69" i="18"/>
  <c r="I68" i="18"/>
  <c r="J68" i="18"/>
  <c r="I67" i="18"/>
  <c r="J67" i="18"/>
  <c r="G212" i="18"/>
  <c r="I212" i="18" s="1"/>
  <c r="J212" i="18" s="1"/>
  <c r="G213" i="18"/>
  <c r="I213" i="18" s="1"/>
  <c r="J213" i="18" s="1"/>
  <c r="G214" i="18"/>
  <c r="I214" i="18" s="1"/>
  <c r="J214" i="18" s="1"/>
  <c r="G215" i="18"/>
  <c r="I215" i="18" s="1"/>
  <c r="J215" i="18" s="1"/>
  <c r="G216" i="18"/>
  <c r="I216" i="18" s="1"/>
  <c r="J216" i="18" s="1"/>
  <c r="G217" i="18"/>
  <c r="I217" i="18" s="1"/>
  <c r="J217" i="18" s="1"/>
  <c r="G218" i="18"/>
  <c r="I218" i="18" s="1"/>
  <c r="J218" i="18" s="1"/>
  <c r="G219" i="18"/>
  <c r="I219" i="18" s="1"/>
  <c r="J219" i="18" s="1"/>
  <c r="G211" i="18"/>
  <c r="I211" i="18" s="1"/>
  <c r="J211" i="18" s="1"/>
  <c r="I66" i="18" l="1"/>
  <c r="J66" i="18"/>
  <c r="G25" i="18"/>
  <c r="I65" i="18" l="1"/>
  <c r="J65" i="18"/>
  <c r="G24" i="18"/>
  <c r="G23" i="18"/>
  <c r="I64" i="18"/>
  <c r="J64" i="18"/>
  <c r="AX93" i="18"/>
  <c r="AX94" i="18"/>
  <c r="AX95" i="18"/>
  <c r="AX96" i="18"/>
  <c r="AX97" i="18"/>
  <c r="AX98" i="18"/>
  <c r="AX99" i="18"/>
  <c r="AX100" i="18"/>
  <c r="AX101" i="18"/>
  <c r="F159" i="18"/>
  <c r="G159" i="18" s="1"/>
  <c r="B53" i="18"/>
  <c r="B106" i="18"/>
  <c r="I63" i="18" l="1"/>
  <c r="J63" i="18"/>
  <c r="G203" i="18"/>
  <c r="H203" i="18" s="1"/>
  <c r="G202" i="18"/>
  <c r="H202" i="18" s="1"/>
  <c r="G201" i="18"/>
  <c r="H201" i="18" s="1"/>
  <c r="G200" i="18"/>
  <c r="H200" i="18" s="1"/>
  <c r="G199" i="18"/>
  <c r="H199" i="18" s="1"/>
  <c r="G198" i="18"/>
  <c r="H198" i="18" s="1"/>
  <c r="G197" i="18"/>
  <c r="H197" i="18" s="1"/>
  <c r="G196" i="18"/>
  <c r="H196" i="18" s="1"/>
  <c r="G195" i="18"/>
  <c r="H195" i="18" s="1"/>
  <c r="G169" i="18"/>
  <c r="H169" i="18" s="1"/>
  <c r="G170" i="18"/>
  <c r="H170" i="18" s="1"/>
  <c r="G171" i="18"/>
  <c r="H171" i="18" s="1"/>
  <c r="G172" i="18"/>
  <c r="H172" i="18" s="1"/>
  <c r="G173" i="18"/>
  <c r="H173" i="18" s="1"/>
  <c r="G168" i="18"/>
  <c r="G157" i="18"/>
  <c r="G156" i="18"/>
  <c r="G155" i="18"/>
  <c r="G154" i="18"/>
  <c r="G153" i="18"/>
  <c r="H168" i="18" l="1"/>
  <c r="G174" i="18"/>
  <c r="H174" i="18" s="1"/>
  <c r="I62" i="18"/>
  <c r="J62" i="18"/>
  <c r="G19" i="18"/>
  <c r="G20" i="18"/>
  <c r="G21" i="18"/>
  <c r="G22" i="18"/>
  <c r="J61" i="18"/>
  <c r="I61" i="18"/>
  <c r="J60" i="18"/>
  <c r="I60" i="18"/>
  <c r="I57" i="18" l="1"/>
  <c r="J57" i="18"/>
  <c r="I58" i="18"/>
  <c r="J58" i="18"/>
  <c r="I59" i="18"/>
  <c r="J59" i="18"/>
  <c r="G18" i="18"/>
  <c r="Q120" i="18" l="1"/>
  <c r="R120" i="18"/>
  <c r="S120" i="18"/>
  <c r="T120" i="18"/>
  <c r="U120" i="18"/>
  <c r="V120" i="18"/>
  <c r="W120" i="18"/>
  <c r="X120" i="18"/>
  <c r="Y120" i="18"/>
  <c r="Z120" i="18"/>
  <c r="AA120" i="18"/>
  <c r="AB120" i="18"/>
  <c r="AC120" i="18"/>
  <c r="AD120" i="18"/>
  <c r="AE120" i="18"/>
  <c r="AF120" i="18"/>
  <c r="Q121" i="18"/>
  <c r="R121" i="18"/>
  <c r="S121" i="18"/>
  <c r="T121" i="18"/>
  <c r="U121" i="18"/>
  <c r="V121" i="18"/>
  <c r="W121" i="18"/>
  <c r="X121" i="18"/>
  <c r="Y121" i="18"/>
  <c r="Z121" i="18"/>
  <c r="AA121" i="18"/>
  <c r="AB121" i="18"/>
  <c r="AC121" i="18"/>
  <c r="AD121" i="18"/>
  <c r="AE121" i="18"/>
  <c r="AF121" i="18"/>
  <c r="Q122" i="18"/>
  <c r="R122" i="18"/>
  <c r="S122" i="18"/>
  <c r="T122" i="18"/>
  <c r="U122" i="18"/>
  <c r="V122" i="18"/>
  <c r="W122" i="18"/>
  <c r="X122" i="18"/>
  <c r="Y122" i="18"/>
  <c r="Z122" i="18"/>
  <c r="AA122" i="18"/>
  <c r="AB122" i="18"/>
  <c r="AC122" i="18"/>
  <c r="AD122" i="18"/>
  <c r="AE122" i="18"/>
  <c r="AF122" i="18"/>
  <c r="Q123" i="18"/>
  <c r="R123" i="18"/>
  <c r="S123" i="18"/>
  <c r="T123" i="18"/>
  <c r="U123" i="18"/>
  <c r="V123" i="18"/>
  <c r="W123" i="18"/>
  <c r="X123" i="18"/>
  <c r="Y123" i="18"/>
  <c r="Z123" i="18"/>
  <c r="AA123" i="18"/>
  <c r="AB123" i="18"/>
  <c r="AC123" i="18"/>
  <c r="AD123" i="18"/>
  <c r="AE123" i="18"/>
  <c r="AF123" i="18"/>
  <c r="Q124" i="18"/>
  <c r="R124" i="18"/>
  <c r="S124" i="18"/>
  <c r="T124" i="18"/>
  <c r="U124" i="18"/>
  <c r="V124" i="18"/>
  <c r="W124" i="18"/>
  <c r="X124" i="18"/>
  <c r="Y124" i="18"/>
  <c r="Z124" i="18"/>
  <c r="AA124" i="18"/>
  <c r="AB124" i="18"/>
  <c r="AC124" i="18"/>
  <c r="AD124" i="18"/>
  <c r="AE124" i="18"/>
  <c r="AF124" i="18"/>
  <c r="Q125" i="18"/>
  <c r="R125" i="18"/>
  <c r="S125" i="18"/>
  <c r="T125" i="18"/>
  <c r="U125" i="18"/>
  <c r="V125" i="18"/>
  <c r="W125" i="18"/>
  <c r="X125" i="18"/>
  <c r="Y125" i="18"/>
  <c r="Z125" i="18"/>
  <c r="AA125" i="18"/>
  <c r="AB125" i="18"/>
  <c r="AC125" i="18"/>
  <c r="AD125" i="18"/>
  <c r="AE125" i="18"/>
  <c r="AF125" i="18"/>
  <c r="Q126" i="18"/>
  <c r="R126" i="18"/>
  <c r="S126" i="18"/>
  <c r="T126" i="18"/>
  <c r="U126" i="18"/>
  <c r="V126" i="18"/>
  <c r="W126" i="18"/>
  <c r="X126" i="18"/>
  <c r="Y126" i="18"/>
  <c r="Z126" i="18"/>
  <c r="AA126" i="18"/>
  <c r="AB126" i="18"/>
  <c r="AC126" i="18"/>
  <c r="AD126" i="18"/>
  <c r="AE126" i="18"/>
  <c r="AF126" i="18"/>
  <c r="Q127" i="18"/>
  <c r="R127" i="18"/>
  <c r="S127" i="18"/>
  <c r="T127" i="18"/>
  <c r="U127" i="18"/>
  <c r="V127" i="18"/>
  <c r="W127" i="18"/>
  <c r="X127" i="18"/>
  <c r="Y127" i="18"/>
  <c r="Z127" i="18"/>
  <c r="AA127" i="18"/>
  <c r="AB127" i="18"/>
  <c r="AC127" i="18"/>
  <c r="AD127" i="18"/>
  <c r="AE127" i="18"/>
  <c r="AF127" i="18"/>
  <c r="Q128" i="18"/>
  <c r="R128" i="18"/>
  <c r="S128" i="18"/>
  <c r="T128" i="18"/>
  <c r="U128" i="18"/>
  <c r="V128" i="18"/>
  <c r="W128" i="18"/>
  <c r="X128" i="18"/>
  <c r="Y128" i="18"/>
  <c r="Z128" i="18"/>
  <c r="AA128" i="18"/>
  <c r="AB128" i="18"/>
  <c r="AC128" i="18"/>
  <c r="AD128" i="18"/>
  <c r="AE128" i="18"/>
  <c r="AF128" i="18"/>
  <c r="P121" i="18"/>
  <c r="P122" i="18"/>
  <c r="P123" i="18"/>
  <c r="P124" i="18"/>
  <c r="P125" i="18"/>
  <c r="P126" i="18"/>
  <c r="P127" i="18"/>
  <c r="P128" i="18"/>
  <c r="P120" i="18"/>
  <c r="N129" i="18"/>
  <c r="G117" i="18"/>
  <c r="G120" i="18" s="1"/>
  <c r="H117" i="18"/>
  <c r="H128" i="18" s="1"/>
  <c r="F117" i="18"/>
  <c r="F121" i="18" s="1"/>
  <c r="E129" i="18"/>
  <c r="H126" i="18" l="1"/>
  <c r="G123" i="18"/>
  <c r="F123" i="18"/>
  <c r="F124" i="18"/>
  <c r="H121" i="18"/>
  <c r="H122" i="18"/>
  <c r="H123" i="18"/>
  <c r="G121" i="18"/>
  <c r="H124" i="18"/>
  <c r="G122" i="18"/>
  <c r="H125" i="18"/>
  <c r="G124" i="18"/>
  <c r="H127" i="18"/>
  <c r="G126" i="18"/>
  <c r="G127" i="18"/>
  <c r="G128" i="18"/>
  <c r="G125" i="18"/>
  <c r="F120" i="18"/>
  <c r="F122" i="18"/>
  <c r="H120" i="18"/>
  <c r="F125" i="18"/>
  <c r="F126" i="18"/>
  <c r="F127" i="18"/>
  <c r="F128" i="18"/>
  <c r="G14" i="18" l="1"/>
  <c r="G15" i="18"/>
  <c r="G16" i="18"/>
  <c r="G17" i="18"/>
  <c r="I56" i="18"/>
  <c r="J56" i="18"/>
  <c r="G106" i="18"/>
  <c r="G107" i="18"/>
  <c r="G108" i="18"/>
  <c r="G109" i="18"/>
  <c r="G110" i="18"/>
  <c r="G111" i="18"/>
  <c r="G112" i="18"/>
  <c r="G113" i="18"/>
  <c r="G105" i="18"/>
  <c r="E114" i="18"/>
  <c r="F114" i="18"/>
  <c r="H101" i="18"/>
  <c r="J47" i="18"/>
  <c r="J48" i="18"/>
  <c r="J49" i="18"/>
  <c r="J50" i="18"/>
  <c r="J51" i="18"/>
  <c r="J52" i="18"/>
  <c r="J53" i="18"/>
  <c r="J54" i="18"/>
  <c r="J55" i="18"/>
  <c r="J46" i="18"/>
  <c r="I55" i="18"/>
  <c r="I54" i="18"/>
  <c r="I53" i="18"/>
  <c r="I52" i="18"/>
  <c r="I51" i="18"/>
  <c r="I50" i="18"/>
  <c r="I49" i="18"/>
  <c r="I48" i="18"/>
  <c r="I47" i="18"/>
  <c r="I46" i="18"/>
  <c r="J83" i="18" l="1"/>
  <c r="N83" i="18" s="1"/>
  <c r="I83" i="18"/>
  <c r="M83" i="18" s="1"/>
  <c r="G114" i="18"/>
  <c r="H84" i="18" l="1"/>
  <c r="F84" i="18"/>
  <c r="H85" i="18" l="1"/>
  <c r="L10" i="18" l="1"/>
  <c r="L11" i="18"/>
  <c r="L12" i="18"/>
  <c r="L13" i="18"/>
  <c r="G10" i="18"/>
  <c r="G11" i="18"/>
  <c r="G12" i="18"/>
  <c r="G13" i="18"/>
  <c r="I100" i="18"/>
  <c r="I99" i="18"/>
  <c r="I98" i="18"/>
  <c r="I97" i="18"/>
  <c r="I96" i="18"/>
  <c r="I94" i="18"/>
  <c r="I93" i="18"/>
  <c r="I92" i="18"/>
  <c r="I95" i="18"/>
  <c r="I101" i="18"/>
  <c r="L9" i="18"/>
  <c r="L8" i="18"/>
  <c r="G9" i="18"/>
  <c r="G8" i="18"/>
  <c r="H11" i="18" l="1"/>
  <c r="H10" i="18"/>
  <c r="H13" i="18"/>
  <c r="H12" i="18"/>
  <c r="H8" i="18"/>
  <c r="H9" i="18"/>
</calcChain>
</file>

<file path=xl/sharedStrings.xml><?xml version="1.0" encoding="utf-8"?>
<sst xmlns="http://schemas.openxmlformats.org/spreadsheetml/2006/main" count="49937" uniqueCount="13637">
  <si>
    <t>Номер</t>
  </si>
  <si>
    <t>Референтен номер</t>
  </si>
  <si>
    <t>Пристигане</t>
  </si>
  <si>
    <t>Заминаване</t>
  </si>
  <si>
    <t>Престой</t>
  </si>
  <si>
    <t>Компания</t>
  </si>
  <si>
    <t>Тип стая на пристигане</t>
  </si>
  <si>
    <t>Пансион</t>
  </si>
  <si>
    <t>Възрастни</t>
  </si>
  <si>
    <t>Деца</t>
  </si>
  <si>
    <t>Начисления за стая</t>
  </si>
  <si>
    <t>ADR</t>
  </si>
  <si>
    <t>Държава</t>
  </si>
  <si>
    <t>Създадена на</t>
  </si>
  <si>
    <t>Агент</t>
  </si>
  <si>
    <t>Референтна дата</t>
  </si>
  <si>
    <t xml:space="preserve"> </t>
  </si>
  <si>
    <t>ROOM</t>
  </si>
  <si>
    <t>ЗАКУСКА, ОБЯД, ВЕЧЕРЯ</t>
  </si>
  <si>
    <t>2</t>
  </si>
  <si>
    <t>ROOM-SEA</t>
  </si>
  <si>
    <t>3</t>
  </si>
  <si>
    <t>09 Jun 2026</t>
  </si>
  <si>
    <t>11 Jun 2026</t>
  </si>
  <si>
    <t>INDIVIDUAL</t>
  </si>
  <si>
    <t>ROOM-DELUXE</t>
  </si>
  <si>
    <t>22 Oct 2025</t>
  </si>
  <si>
    <t>01 Jun 2026</t>
  </si>
  <si>
    <t>06 Jun 2026</t>
  </si>
  <si>
    <t>5</t>
  </si>
  <si>
    <t>23 Oct 2025</t>
  </si>
  <si>
    <t>8039</t>
  </si>
  <si>
    <t>13 Jul 2026</t>
  </si>
  <si>
    <t>18 Jul 2026</t>
  </si>
  <si>
    <t>Елисавета Минева</t>
  </si>
  <si>
    <t>TOPOLA SKIES</t>
  </si>
  <si>
    <t>4</t>
  </si>
  <si>
    <t>24 Oct 2025 09:08</t>
  </si>
  <si>
    <t>24 Oct 2025</t>
  </si>
  <si>
    <t>8040</t>
  </si>
  <si>
    <t>СТОЯН ЖЕЛЯЗКОВ</t>
  </si>
  <si>
    <t>25 Oct 2025 09:27</t>
  </si>
  <si>
    <t>25 Oct 2025</t>
  </si>
  <si>
    <t>8041</t>
  </si>
  <si>
    <t>29 Jun 2026</t>
  </si>
  <si>
    <t>04 Jul 2026</t>
  </si>
  <si>
    <t>Mariana Mirica Palade</t>
  </si>
  <si>
    <t>ПРОФИ ТУРС - ООД</t>
  </si>
  <si>
    <t>APP1-DELUXE</t>
  </si>
  <si>
    <t>27 Oct 2025 08:26</t>
  </si>
  <si>
    <t>6</t>
  </si>
  <si>
    <t>26 Oct 2025</t>
  </si>
  <si>
    <t>8042</t>
  </si>
  <si>
    <t>24 Aug 2026</t>
  </si>
  <si>
    <t>30 Aug 2026</t>
  </si>
  <si>
    <t>Dascalu Costica</t>
  </si>
  <si>
    <t>НОВОТОН - ЕООД</t>
  </si>
  <si>
    <t>APP2-POOL</t>
  </si>
  <si>
    <t>27 Oct 2025 15:49</t>
  </si>
  <si>
    <t>8043</t>
  </si>
  <si>
    <t>17 Aug 2026</t>
  </si>
  <si>
    <t>7</t>
  </si>
  <si>
    <t>LILIANA CHIRICA</t>
  </si>
  <si>
    <t>APP1-POOL</t>
  </si>
  <si>
    <t>8044</t>
  </si>
  <si>
    <t>CRISTINA IONELA IFTINCA</t>
  </si>
  <si>
    <t>27 Oct 2025 15:50</t>
  </si>
  <si>
    <t>11</t>
  </si>
  <si>
    <t>HUCI MARIUS</t>
  </si>
  <si>
    <t>27 Oct 2025</t>
  </si>
  <si>
    <t>8046</t>
  </si>
  <si>
    <t>30 Jun 2026</t>
  </si>
  <si>
    <t>07 Jul 2026</t>
  </si>
  <si>
    <t>Szemenyei Mihaela Oana</t>
  </si>
  <si>
    <t>8047</t>
  </si>
  <si>
    <t>Peste Andreea</t>
  </si>
  <si>
    <t>27 Oct 2025 15:51</t>
  </si>
  <si>
    <t>8048</t>
  </si>
  <si>
    <t>02 Aug 2026</t>
  </si>
  <si>
    <t>09 Aug 2026</t>
  </si>
  <si>
    <t>Astalas Iulia Raluca</t>
  </si>
  <si>
    <t>СЛР-ХОЛИДЕЙ-СЪРВИС ЕООД</t>
  </si>
  <si>
    <t>27 Oct 2025 15:54</t>
  </si>
  <si>
    <t>8049</t>
  </si>
  <si>
    <t>20 Jul 2026</t>
  </si>
  <si>
    <t>26 Jul 2026</t>
  </si>
  <si>
    <t>CHITAC ALINA</t>
  </si>
  <si>
    <t>27 Oct 2025 15:55</t>
  </si>
  <si>
    <t>8050</t>
  </si>
  <si>
    <t>Ursu Adelina Georgiana</t>
  </si>
  <si>
    <t>15 Aug 2026</t>
  </si>
  <si>
    <t>22 Aug 2026</t>
  </si>
  <si>
    <t>8053</t>
  </si>
  <si>
    <t>21 Jul 2026</t>
  </si>
  <si>
    <t>27 Jul 2026</t>
  </si>
  <si>
    <t>Mathe Kiss Ionela Bianca</t>
  </si>
  <si>
    <t>8054</t>
  </si>
  <si>
    <t>Mathe Kiss Nectarie</t>
  </si>
  <si>
    <t>8055</t>
  </si>
  <si>
    <t>CHITAC IASMINA</t>
  </si>
  <si>
    <t>10</t>
  </si>
  <si>
    <t>8056</t>
  </si>
  <si>
    <t>Luchian Marinela</t>
  </si>
  <si>
    <t>27 Oct 2025 15:56</t>
  </si>
  <si>
    <t>8057</t>
  </si>
  <si>
    <t>Gheorghe Laura Elena</t>
  </si>
  <si>
    <t>9</t>
  </si>
  <si>
    <t>25 Jul 2026</t>
  </si>
  <si>
    <t>31 Jul 2026</t>
  </si>
  <si>
    <t>Prisacaru Adrian Ionut</t>
  </si>
  <si>
    <t>APP2-DELUXE</t>
  </si>
  <si>
    <t>8059</t>
  </si>
  <si>
    <t>Iliescu Ana</t>
  </si>
  <si>
    <t>8060</t>
  </si>
  <si>
    <t>14 Jul 2026</t>
  </si>
  <si>
    <t>NITA ADRIANA LOREDANA</t>
  </si>
  <si>
    <t>ТУРИСТИЧЕСКА АГЕНЦИЯ СОЛВЕКС - ЕООД</t>
  </si>
  <si>
    <t>27 Oct 2025 15:57</t>
  </si>
  <si>
    <t>14 Oct 2025</t>
  </si>
  <si>
    <t>8061</t>
  </si>
  <si>
    <t>02 Jul 2026</t>
  </si>
  <si>
    <t>Anamaria Horga</t>
  </si>
  <si>
    <t>8</t>
  </si>
  <si>
    <t>15 Oct 2025</t>
  </si>
  <si>
    <t>8062</t>
  </si>
  <si>
    <t>21 Jun 2026</t>
  </si>
  <si>
    <t>27 Jun 2026</t>
  </si>
  <si>
    <t>Cerasela Paun</t>
  </si>
  <si>
    <t>27 Oct 2025 16:00</t>
  </si>
  <si>
    <t>20 Oct 2025</t>
  </si>
  <si>
    <t>8063</t>
  </si>
  <si>
    <t>29 Aug 2026</t>
  </si>
  <si>
    <t>Alin Marian Adam</t>
  </si>
  <si>
    <t>27 Oct 2025 16:01</t>
  </si>
  <si>
    <t>8064</t>
  </si>
  <si>
    <t>01 Aug 2026</t>
  </si>
  <si>
    <t>06 Aug 2026</t>
  </si>
  <si>
    <t>VOICULESCU ANDREEA</t>
  </si>
  <si>
    <t>ТЕДИ - КАМ - ЕООД</t>
  </si>
  <si>
    <t>16 Oct 2025</t>
  </si>
  <si>
    <t>8065</t>
  </si>
  <si>
    <t>FLORENTINA CIURCA</t>
  </si>
  <si>
    <t>27 Oct 2025 16:02</t>
  </si>
  <si>
    <t>8066</t>
  </si>
  <si>
    <t>Ciprian Cristian Barbu</t>
  </si>
  <si>
    <t>8067</t>
  </si>
  <si>
    <t>Marina Alina Deliu</t>
  </si>
  <si>
    <t>27 Oct 2025 16:03</t>
  </si>
  <si>
    <t>8068</t>
  </si>
  <si>
    <t>Alexandru Nicusor Broasca</t>
  </si>
  <si>
    <t>8069</t>
  </si>
  <si>
    <t>19 Jun 2026</t>
  </si>
  <si>
    <t>24 Jun 2026</t>
  </si>
  <si>
    <t>Daniel Radu Negraru</t>
  </si>
  <si>
    <t>27 Oct 2025 16:04</t>
  </si>
  <si>
    <t>19 Jul 2026</t>
  </si>
  <si>
    <t>24 Jul 2026</t>
  </si>
  <si>
    <t>MANOLACHE LAURENTIU-GEORGIAN</t>
  </si>
  <si>
    <t>ДЕСТИНЕЙШЪН ТУРИСТИК СЪРВИСИС - ЕООД</t>
  </si>
  <si>
    <t>8072</t>
  </si>
  <si>
    <t>04 Aug 2026</t>
  </si>
  <si>
    <t>Virgil Gavril Cobzariu</t>
  </si>
  <si>
    <t>КЛУБ МАГЕЛАН - ООД</t>
  </si>
  <si>
    <t>27 Oct 2025 16:10</t>
  </si>
  <si>
    <t>13 Oct 2025</t>
  </si>
  <si>
    <t>STROE BOGDAN-MARIAN</t>
  </si>
  <si>
    <t>STANCIU ADRIAN</t>
  </si>
  <si>
    <t>30 Jul 2026</t>
  </si>
  <si>
    <t>18 Aug 2026</t>
  </si>
  <si>
    <t>27 Oct 2025 16:31</t>
  </si>
  <si>
    <t>27 Oct 2025 16:36</t>
  </si>
  <si>
    <t>8078</t>
  </si>
  <si>
    <t>01 Jul 2026</t>
  </si>
  <si>
    <t>06 Jul 2026</t>
  </si>
  <si>
    <t>Manita Adriana Catalina</t>
  </si>
  <si>
    <t>8079</t>
  </si>
  <si>
    <t>ANGHEL ALINA</t>
  </si>
  <si>
    <t>27 Oct 2025 16:37</t>
  </si>
  <si>
    <t>19 Oct 2025</t>
  </si>
  <si>
    <t>8080</t>
  </si>
  <si>
    <t>8081</t>
  </si>
  <si>
    <t>03 Jul 2026</t>
  </si>
  <si>
    <t>10 Jul 2026</t>
  </si>
  <si>
    <t>CIOBANU ALEXANDRA IOANA</t>
  </si>
  <si>
    <t>27 Oct 2025 16:38</t>
  </si>
  <si>
    <t>27 Oct 2025 16:52</t>
  </si>
  <si>
    <t>8082</t>
  </si>
  <si>
    <t>PETRACHE PAUL</t>
  </si>
  <si>
    <t>APP1-SEA</t>
  </si>
  <si>
    <t>21 Oct 2025</t>
  </si>
  <si>
    <t>DROB ANDY DANIEL</t>
  </si>
  <si>
    <t>27 Oct 2025 16:56</t>
  </si>
  <si>
    <t>8084</t>
  </si>
  <si>
    <t>08 Jun 2026</t>
  </si>
  <si>
    <t>8085</t>
  </si>
  <si>
    <t>23 Aug 2026</t>
  </si>
  <si>
    <t>BURSTEIN DANA</t>
  </si>
  <si>
    <t>28 Oct 2025 11:16</t>
  </si>
  <si>
    <t>8086</t>
  </si>
  <si>
    <t>Barbu Cornel</t>
  </si>
  <si>
    <t>28 Oct 2025 11:29</t>
  </si>
  <si>
    <t>8087</t>
  </si>
  <si>
    <t>28 Oct 2025 11:32</t>
  </si>
  <si>
    <t>28 Oct 2025</t>
  </si>
  <si>
    <t>8088</t>
  </si>
  <si>
    <t>Craciun Ionut</t>
  </si>
  <si>
    <t>28 Oct 2025 11:34</t>
  </si>
  <si>
    <t>8089</t>
  </si>
  <si>
    <t>Dobrica Iulian</t>
  </si>
  <si>
    <t>28 Oct 2025 12:18</t>
  </si>
  <si>
    <t>Vasile Gogoase</t>
  </si>
  <si>
    <t>Florina Barbu</t>
  </si>
  <si>
    <t>8092</t>
  </si>
  <si>
    <t>01 Sep 2026</t>
  </si>
  <si>
    <t>06 Sep 2026</t>
  </si>
  <si>
    <t>Михаела Дечева</t>
  </si>
  <si>
    <t>28 Oct 2025 13:56</t>
  </si>
  <si>
    <t>8093</t>
  </si>
  <si>
    <t>Ajamiya Avi</t>
  </si>
  <si>
    <t>28 Oct 2025 14:03</t>
  </si>
  <si>
    <t>8094</t>
  </si>
  <si>
    <t>EZRA OFER</t>
  </si>
  <si>
    <t>29 Oct 2025</t>
  </si>
  <si>
    <t>8097</t>
  </si>
  <si>
    <t>09 Jul 2026</t>
  </si>
  <si>
    <t>Калоян Кръстев</t>
  </si>
  <si>
    <t>СЪНИ ТУРС ООД</t>
  </si>
  <si>
    <t>Bulgaria</t>
  </si>
  <si>
    <t>29 Oct 2025 10:42</t>
  </si>
  <si>
    <t>8098</t>
  </si>
  <si>
    <t>AMI RAFI AGAMIYA</t>
  </si>
  <si>
    <t>29 Oct 2025 11:36</t>
  </si>
  <si>
    <t>8099</t>
  </si>
  <si>
    <t>GLAV DORIN EUGEN</t>
  </si>
  <si>
    <t>29 Oct 2025 12:50</t>
  </si>
  <si>
    <t>12 Jul 2026</t>
  </si>
  <si>
    <t>17 Jul 2026</t>
  </si>
  <si>
    <t>29 Oct 2025 13:07</t>
  </si>
  <si>
    <t>27 Aug 2026</t>
  </si>
  <si>
    <t>BELCIN PAUL</t>
  </si>
  <si>
    <t>GEICA FABIAN RAUL</t>
  </si>
  <si>
    <t>30 Oct 2025</t>
  </si>
  <si>
    <t>8104</t>
  </si>
  <si>
    <t>Meauca Anamaria</t>
  </si>
  <si>
    <t>30 Oct 2025 09:46</t>
  </si>
  <si>
    <t>30 Oct 2025 14:22</t>
  </si>
  <si>
    <t>8106</t>
  </si>
  <si>
    <t>Panait Bogdan</t>
  </si>
  <si>
    <t>13 Jun 2026</t>
  </si>
  <si>
    <t>8109</t>
  </si>
  <si>
    <t>31 Aug 2026</t>
  </si>
  <si>
    <t>07 Sep 2026</t>
  </si>
  <si>
    <t>Cristina Iusco</t>
  </si>
  <si>
    <t>31 Oct 2025 09:55</t>
  </si>
  <si>
    <t>31 Oct 2025</t>
  </si>
  <si>
    <t>8110</t>
  </si>
  <si>
    <t>OZER SHIRI</t>
  </si>
  <si>
    <t>31 Oct 2025 10:19</t>
  </si>
  <si>
    <t>8111</t>
  </si>
  <si>
    <t>08 Aug 2026</t>
  </si>
  <si>
    <t>Vezeteu Andreea</t>
  </si>
  <si>
    <t>31 Oct 2025 10:33</t>
  </si>
  <si>
    <t>Romania</t>
  </si>
  <si>
    <t>8115</t>
  </si>
  <si>
    <t>Huminiuc Aurelia</t>
  </si>
  <si>
    <t>31 Oct 2025 15:40</t>
  </si>
  <si>
    <t>8116</t>
  </si>
  <si>
    <t>Petriman georgiana catalina</t>
  </si>
  <si>
    <t>31 Oct 2025 16:46</t>
  </si>
  <si>
    <t>DOINA MARTIN</t>
  </si>
  <si>
    <t>DANA MARIA POPESCU</t>
  </si>
  <si>
    <t>CONSTANTIN LUCIAN COJOCARU</t>
  </si>
  <si>
    <t>8120</t>
  </si>
  <si>
    <t>Pagu Adrian Ionut</t>
  </si>
  <si>
    <t>31 Oct 2025 23:42</t>
  </si>
  <si>
    <t>22 Jun 2026</t>
  </si>
  <si>
    <t>28 Jun 2026</t>
  </si>
  <si>
    <t>PAGIDEAN CATALIN</t>
  </si>
  <si>
    <t>ZICMAN ELENA</t>
  </si>
  <si>
    <t>PADURE LAURENTA</t>
  </si>
  <si>
    <t>15 Jun 2026</t>
  </si>
  <si>
    <t>02 Nov 2025</t>
  </si>
  <si>
    <t>8126</t>
  </si>
  <si>
    <t>20 Jun 2026</t>
  </si>
  <si>
    <t>Катерина Петрова</t>
  </si>
  <si>
    <t>02 Nov 2025 19:55</t>
  </si>
  <si>
    <t>8127</t>
  </si>
  <si>
    <t>Burlacu Anamaria</t>
  </si>
  <si>
    <t>03 Nov 2025 10:08</t>
  </si>
  <si>
    <t>8128</t>
  </si>
  <si>
    <t>05 Aug 2026</t>
  </si>
  <si>
    <t>Badea Andreea</t>
  </si>
  <si>
    <t>03 Nov 2025 10:21</t>
  </si>
  <si>
    <t>01 Nov 2025</t>
  </si>
  <si>
    <t>8129</t>
  </si>
  <si>
    <t>03 Nov 2025 16:15</t>
  </si>
  <si>
    <t>07 Nov 2025 11:20</t>
  </si>
  <si>
    <t>03 Nov 2025</t>
  </si>
  <si>
    <t>8130</t>
  </si>
  <si>
    <t>Соня Кръстева</t>
  </si>
  <si>
    <t>06 Nov 2025 06:11</t>
  </si>
  <si>
    <t>06 Nov 2025</t>
  </si>
  <si>
    <t>8131</t>
  </si>
  <si>
    <t>25 Jun 2026</t>
  </si>
  <si>
    <t>Ciobanu Roberta</t>
  </si>
  <si>
    <t>06 Nov 2025 09:28</t>
  </si>
  <si>
    <t>8132</t>
  </si>
  <si>
    <t>Pamfil Gabriela Francesca</t>
  </si>
  <si>
    <t>8133</t>
  </si>
  <si>
    <t>Ionita Ion</t>
  </si>
  <si>
    <t>8134</t>
  </si>
  <si>
    <t>Ionita Andreea Mariana</t>
  </si>
  <si>
    <t>8135</t>
  </si>
  <si>
    <t>05 Jul 2026</t>
  </si>
  <si>
    <t>Bogoi Andreea</t>
  </si>
  <si>
    <t>06 Nov 2025 09:41</t>
  </si>
  <si>
    <t>8136</t>
  </si>
  <si>
    <t>Antonica Romeo</t>
  </si>
  <si>
    <t>06 Nov 2025 10:56</t>
  </si>
  <si>
    <t>8137</t>
  </si>
  <si>
    <t>Ciobanu Florin</t>
  </si>
  <si>
    <t>06 Nov 2025 10:57</t>
  </si>
  <si>
    <t>03 Sep 2026</t>
  </si>
  <si>
    <t>11 Jul 2026</t>
  </si>
  <si>
    <t>Hreniuc Tovel Constantin</t>
  </si>
  <si>
    <t>8140</t>
  </si>
  <si>
    <t>10 Aug 2026</t>
  </si>
  <si>
    <t>Baciu Ana-Maria</t>
  </si>
  <si>
    <t>06 Nov 2025 19:48</t>
  </si>
  <si>
    <t>11 Nov 2025 10:58</t>
  </si>
  <si>
    <t>8141</t>
  </si>
  <si>
    <t>Ene Constanta Ancuta</t>
  </si>
  <si>
    <t>06 Nov 2025 22:35</t>
  </si>
  <si>
    <t>8142</t>
  </si>
  <si>
    <t>06 Nov 2025 23:55</t>
  </si>
  <si>
    <t>8143</t>
  </si>
  <si>
    <t>Nicolau Alina Elena</t>
  </si>
  <si>
    <t>07 Nov 2025 07:32</t>
  </si>
  <si>
    <t>07 Nov 2025</t>
  </si>
  <si>
    <t>8144</t>
  </si>
  <si>
    <t>03 Aug 2026</t>
  </si>
  <si>
    <t>Alexandru Istratescu</t>
  </si>
  <si>
    <t>07 Nov 2025 09:06</t>
  </si>
  <si>
    <t>8145</t>
  </si>
  <si>
    <t>Златемира Георгиева - Иванова</t>
  </si>
  <si>
    <t>07 Nov 2025 09:27</t>
  </si>
  <si>
    <t>8146</t>
  </si>
  <si>
    <t>Владимир Писев</t>
  </si>
  <si>
    <t>07 Nov 2025 09:32</t>
  </si>
  <si>
    <t>8147</t>
  </si>
  <si>
    <t>11 Aug 2026</t>
  </si>
  <si>
    <t>Sava Andra</t>
  </si>
  <si>
    <t>07 Nov 2025 10:11</t>
  </si>
  <si>
    <t>8148</t>
  </si>
  <si>
    <t>12 Aug 2026</t>
  </si>
  <si>
    <t>19 Aug 2026</t>
  </si>
  <si>
    <t>Trandafir Bogdan Pavel</t>
  </si>
  <si>
    <t>07 Nov 2025 10:24</t>
  </si>
  <si>
    <t>8149</t>
  </si>
  <si>
    <t>Helen Annette Gorickic</t>
  </si>
  <si>
    <t>07 Nov 2025 10:25</t>
  </si>
  <si>
    <t>8150</t>
  </si>
  <si>
    <t>Raicu Adrian</t>
  </si>
  <si>
    <t>07 Nov 2025 10:33</t>
  </si>
  <si>
    <t>31 May 2026</t>
  </si>
  <si>
    <t>03 Jun 2026</t>
  </si>
  <si>
    <t>8153</t>
  </si>
  <si>
    <t>Alina Andrei</t>
  </si>
  <si>
    <t>07 Nov 2025 10:44</t>
  </si>
  <si>
    <t>11 Nov 2025 11:04</t>
  </si>
  <si>
    <t>8154</t>
  </si>
  <si>
    <t>PRICOP ANTONIA MARIA</t>
  </si>
  <si>
    <t>07 Nov 2025 10:55</t>
  </si>
  <si>
    <t>8155</t>
  </si>
  <si>
    <t>Stoicescu Elena</t>
  </si>
  <si>
    <t>07 Nov 2025 10:56</t>
  </si>
  <si>
    <t>08 Sep 2026</t>
  </si>
  <si>
    <t>Lupascu Catalina Georgiana</t>
  </si>
  <si>
    <t>8158</t>
  </si>
  <si>
    <t>CRISTEA ELISA</t>
  </si>
  <si>
    <t>07 Nov 2025 11:06</t>
  </si>
  <si>
    <t>8159</t>
  </si>
  <si>
    <t>ARDELEANU IONELA</t>
  </si>
  <si>
    <t>8160</t>
  </si>
  <si>
    <t>ANGHEL MARIA</t>
  </si>
  <si>
    <t>8161</t>
  </si>
  <si>
    <t>PASCU ANDREI</t>
  </si>
  <si>
    <t>8162</t>
  </si>
  <si>
    <t>ALEXANDRU ALESSIA</t>
  </si>
  <si>
    <t>07 Nov 2025 11:07</t>
  </si>
  <si>
    <t>8163</t>
  </si>
  <si>
    <t>GORNEANU TUDOR</t>
  </si>
  <si>
    <t>8164</t>
  </si>
  <si>
    <t>CONSTANTIN IULIA</t>
  </si>
  <si>
    <t>8165</t>
  </si>
  <si>
    <t>BEJENARU NATALIA</t>
  </si>
  <si>
    <t>8166</t>
  </si>
  <si>
    <t>HORTOPAN DARIA</t>
  </si>
  <si>
    <t>8167</t>
  </si>
  <si>
    <t>DUTA ANDRA</t>
  </si>
  <si>
    <t>07 Nov 2025 11:08</t>
  </si>
  <si>
    <t>8168</t>
  </si>
  <si>
    <t>GIUVELEA MARIUS</t>
  </si>
  <si>
    <t>8169</t>
  </si>
  <si>
    <t>LUCA IULIA</t>
  </si>
  <si>
    <t>8170</t>
  </si>
  <si>
    <t>SPANDOLE ANA</t>
  </si>
  <si>
    <t>8171</t>
  </si>
  <si>
    <t>BIREA DAVID</t>
  </si>
  <si>
    <t>8172</t>
  </si>
  <si>
    <t>DANCIU ILINCA</t>
  </si>
  <si>
    <t>07 Nov 2025 11:09</t>
  </si>
  <si>
    <t>8173</t>
  </si>
  <si>
    <t>BOTEANU MATEI</t>
  </si>
  <si>
    <t>8174</t>
  </si>
  <si>
    <t>POPESCU LARISA</t>
  </si>
  <si>
    <t>8175</t>
  </si>
  <si>
    <t>MANEA ALEXANDRU</t>
  </si>
  <si>
    <t>8176</t>
  </si>
  <si>
    <t>COCA ANDREI</t>
  </si>
  <si>
    <t>8177</t>
  </si>
  <si>
    <t>ASOFIEI CONSTANTIN</t>
  </si>
  <si>
    <t>07 Nov 2025 11:15</t>
  </si>
  <si>
    <t>8178</t>
  </si>
  <si>
    <t>ASOFIEI ADINA CRISTINA</t>
  </si>
  <si>
    <t>8179</t>
  </si>
  <si>
    <t>8180</t>
  </si>
  <si>
    <t>11 Sep 2026</t>
  </si>
  <si>
    <t>18 Sep 2026</t>
  </si>
  <si>
    <t>Patulea Napoleon</t>
  </si>
  <si>
    <t>07 Nov 2025 11:21</t>
  </si>
  <si>
    <t>8181</t>
  </si>
  <si>
    <t>Salan Doina</t>
  </si>
  <si>
    <t>07 Nov 2025 11:38</t>
  </si>
  <si>
    <t>10 Nov 2025 13:18</t>
  </si>
  <si>
    <t>8182</t>
  </si>
  <si>
    <t>IONITA MIOARA</t>
  </si>
  <si>
    <t>07 Nov 2025 11:40</t>
  </si>
  <si>
    <t>8183</t>
  </si>
  <si>
    <t>Suta Boldea Ana</t>
  </si>
  <si>
    <t>07 Nov 2025 11:43</t>
  </si>
  <si>
    <t>8184</t>
  </si>
  <si>
    <t>07 Nov 2025 12:09</t>
  </si>
  <si>
    <t>8185</t>
  </si>
  <si>
    <t>Strut T Rares</t>
  </si>
  <si>
    <t>07 Nov 2025 12:33</t>
  </si>
  <si>
    <t>8186</t>
  </si>
  <si>
    <t>Buzoiu Cristina Mariana</t>
  </si>
  <si>
    <t>07 Nov 2025 12:43</t>
  </si>
  <si>
    <t>07 Nov 2025 12:44</t>
  </si>
  <si>
    <t>8187</t>
  </si>
  <si>
    <t>Stan Laura Mariana</t>
  </si>
  <si>
    <t>8188</t>
  </si>
  <si>
    <t>BONTAS ARTHUR TEODOR</t>
  </si>
  <si>
    <t>07 Nov 2025 13:08</t>
  </si>
  <si>
    <t>8189</t>
  </si>
  <si>
    <t>Силвия Начкова</t>
  </si>
  <si>
    <t>07 Nov 2025 13:21</t>
  </si>
  <si>
    <t>8190</t>
  </si>
  <si>
    <t>20 Aug 2026</t>
  </si>
  <si>
    <t>Panait Carmen Simona</t>
  </si>
  <si>
    <t>07 Nov 2025 13:26</t>
  </si>
  <si>
    <t>8191</t>
  </si>
  <si>
    <t>Puscasu Andrei</t>
  </si>
  <si>
    <t>07 Nov 2025 13:27</t>
  </si>
  <si>
    <t>8192</t>
  </si>
  <si>
    <t>Voicu Iulia</t>
  </si>
  <si>
    <t>07 Nov 2025 13:40</t>
  </si>
  <si>
    <t>8193</t>
  </si>
  <si>
    <t>Crefea Adela Georgiana</t>
  </si>
  <si>
    <t>07 Nov 2025 13:41</t>
  </si>
  <si>
    <t>8194</t>
  </si>
  <si>
    <t>Nicolaescu Mihaela</t>
  </si>
  <si>
    <t>07 Nov 2025 13:46</t>
  </si>
  <si>
    <t>8195</t>
  </si>
  <si>
    <t>13 Aug 2026</t>
  </si>
  <si>
    <t>Cazan Eusebiu Eduard</t>
  </si>
  <si>
    <t>07 Nov 2025 13:48</t>
  </si>
  <si>
    <t>8196</t>
  </si>
  <si>
    <t>PICHIU CLAUDIA-ANDREEA</t>
  </si>
  <si>
    <t>07 Nov 2025 13:53</t>
  </si>
  <si>
    <t>8197</t>
  </si>
  <si>
    <t>Carbune Cristian Constantin</t>
  </si>
  <si>
    <t>07 Nov 2025 14:27</t>
  </si>
  <si>
    <t>8198</t>
  </si>
  <si>
    <t>15 Jul 2026</t>
  </si>
  <si>
    <t>Pralea Daniel</t>
  </si>
  <si>
    <t>07 Nov 2025 14:30</t>
  </si>
  <si>
    <t>07 Nov 2025 14:43</t>
  </si>
  <si>
    <t>8200</t>
  </si>
  <si>
    <t>Mihalschi Cornelia</t>
  </si>
  <si>
    <t>8201</t>
  </si>
  <si>
    <t>07 Jun 2026</t>
  </si>
  <si>
    <t>07 Nov 2025 14:45</t>
  </si>
  <si>
    <t>8202</t>
  </si>
  <si>
    <t>28 Jul 2026</t>
  </si>
  <si>
    <t>Венцислав Димитров</t>
  </si>
  <si>
    <t>07 Nov 2025 14:54</t>
  </si>
  <si>
    <t>11 Nov 2025 11:10</t>
  </si>
  <si>
    <t>8203</t>
  </si>
  <si>
    <t>Nucsoreanu Alina</t>
  </si>
  <si>
    <t>07 Nov 2025 15:04</t>
  </si>
  <si>
    <t>8204</t>
  </si>
  <si>
    <t>CRACIUN ANDREEA ALEXANDRA</t>
  </si>
  <si>
    <t>07 Nov 2025 15:05</t>
  </si>
  <si>
    <t>8205</t>
  </si>
  <si>
    <t>07 Nov 2025 15:10</t>
  </si>
  <si>
    <t>8206</t>
  </si>
  <si>
    <t>07 Nov 2025 15:11</t>
  </si>
  <si>
    <t>8207</t>
  </si>
  <si>
    <t>8208</t>
  </si>
  <si>
    <t>Muresan Eliza</t>
  </si>
  <si>
    <t>07 Nov 2025 15:15</t>
  </si>
  <si>
    <t>29 Jul 2026</t>
  </si>
  <si>
    <t>CONDREA CONSTANTIN</t>
  </si>
  <si>
    <t>8210</t>
  </si>
  <si>
    <t>Cristinescu Andrei Vlad</t>
  </si>
  <si>
    <t>07 Nov 2025 15:40</t>
  </si>
  <si>
    <t>8211</t>
  </si>
  <si>
    <t>21 Aug 2026</t>
  </si>
  <si>
    <t>26 Aug 2026</t>
  </si>
  <si>
    <t>Niche Alin Nicolae</t>
  </si>
  <si>
    <t>07 Nov 2025 15:42</t>
  </si>
  <si>
    <t>25 Aug 2026</t>
  </si>
  <si>
    <t>05 Nov 2025</t>
  </si>
  <si>
    <t>ASHTAR DANIEL</t>
  </si>
  <si>
    <t>ASHTAR FILIEZ SHARON</t>
  </si>
  <si>
    <t>ASHTAR YERUCHAM</t>
  </si>
  <si>
    <t>23 Jul 2026</t>
  </si>
  <si>
    <t>8217</t>
  </si>
  <si>
    <t>Alexe Marin Stefan</t>
  </si>
  <si>
    <t>07 Nov 2025 16:07</t>
  </si>
  <si>
    <t>8218</t>
  </si>
  <si>
    <t>Moroianu Andreea Diana</t>
  </si>
  <si>
    <t>8219</t>
  </si>
  <si>
    <t>Виолета Стоянова</t>
  </si>
  <si>
    <t>07 Nov 2025 16:48</t>
  </si>
  <si>
    <t>8220</t>
  </si>
  <si>
    <t>22 Jul 2026</t>
  </si>
  <si>
    <t>07 Nov 2025 17:02</t>
  </si>
  <si>
    <t>8221</t>
  </si>
  <si>
    <t>Stoian Anamaria Luiza</t>
  </si>
  <si>
    <t>07 Nov 2025 17:30</t>
  </si>
  <si>
    <t>16 Aug 2026</t>
  </si>
  <si>
    <t>Pantelemon Dragos</t>
  </si>
  <si>
    <t>8223</t>
  </si>
  <si>
    <t>Rusu Marius Sorin</t>
  </si>
  <si>
    <t>07 Nov 2025 17:52</t>
  </si>
  <si>
    <t>Toma Ionut</t>
  </si>
  <si>
    <t>8225</t>
  </si>
  <si>
    <t>Constantinescu Cosmin</t>
  </si>
  <si>
    <t>07 Nov 2025 18:46</t>
  </si>
  <si>
    <t>8227</t>
  </si>
  <si>
    <t>Roșca Adrian</t>
  </si>
  <si>
    <t>07 Nov 2025 19:52</t>
  </si>
  <si>
    <t>8228</t>
  </si>
  <si>
    <t>Constantin Parasca</t>
  </si>
  <si>
    <t>07 Nov 2025 21:25</t>
  </si>
  <si>
    <t>16 Jul 2026</t>
  </si>
  <si>
    <t>Costache Alin Ioan</t>
  </si>
  <si>
    <t>8230</t>
  </si>
  <si>
    <t>Moise Irina</t>
  </si>
  <si>
    <t>07 Nov 2025 22:13</t>
  </si>
  <si>
    <t>8231</t>
  </si>
  <si>
    <t>Vasioiu Mihaela Cateluta</t>
  </si>
  <si>
    <t>07 Nov 2025 22:18</t>
  </si>
  <si>
    <t>8233</t>
  </si>
  <si>
    <t>Mara Mihai</t>
  </si>
  <si>
    <t>08 Nov 2025 09:57</t>
  </si>
  <si>
    <t>08 Nov 2025</t>
  </si>
  <si>
    <t>8234</t>
  </si>
  <si>
    <t>Baciu Alexandru</t>
  </si>
  <si>
    <t>08 Nov 2025 11:36</t>
  </si>
  <si>
    <t>8235</t>
  </si>
  <si>
    <t>Serea Carmen</t>
  </si>
  <si>
    <t>08 Nov 2025 13:26</t>
  </si>
  <si>
    <t>8236</t>
  </si>
  <si>
    <t>Manea Alin Cristian</t>
  </si>
  <si>
    <t>08 Nov 2025 14:50</t>
  </si>
  <si>
    <t>8237</t>
  </si>
  <si>
    <t>Ene Catalin</t>
  </si>
  <si>
    <t>08 Nov 2025 16:34</t>
  </si>
  <si>
    <t>8238</t>
  </si>
  <si>
    <t>MIREA ANASTASIA</t>
  </si>
  <si>
    <t>08 Nov 2025 19:00</t>
  </si>
  <si>
    <t>8239</t>
  </si>
  <si>
    <t>Daniel Grigore</t>
  </si>
  <si>
    <t>BOOKING</t>
  </si>
  <si>
    <t>08 Nov 2025 20:22</t>
  </si>
  <si>
    <t>8240</t>
  </si>
  <si>
    <t>Силвия Савова</t>
  </si>
  <si>
    <t>08 Nov 2025 21:52</t>
  </si>
  <si>
    <t>8241</t>
  </si>
  <si>
    <t>08 Jul 2026</t>
  </si>
  <si>
    <t>ДЕСИСЛАВА ДИМИТРОВА</t>
  </si>
  <si>
    <t>09 Nov 2025 10:10</t>
  </si>
  <si>
    <t>09 Nov 2025</t>
  </si>
  <si>
    <t>8242</t>
  </si>
  <si>
    <t>Jugar Iulia Livia</t>
  </si>
  <si>
    <t>09 Nov 2025 21:27</t>
  </si>
  <si>
    <t>8243</t>
  </si>
  <si>
    <t>Paun Leontin Marius</t>
  </si>
  <si>
    <t>8244</t>
  </si>
  <si>
    <t>Jugar Alesia Maria</t>
  </si>
  <si>
    <t>8245</t>
  </si>
  <si>
    <t>Vesca Emilian Stefan</t>
  </si>
  <si>
    <t>8246</t>
  </si>
  <si>
    <t>Dutu Anca Georgiana</t>
  </si>
  <si>
    <t>09 Nov 2025 23:07</t>
  </si>
  <si>
    <t>8247</t>
  </si>
  <si>
    <t>Calarasu Alexandru Claudiu</t>
  </si>
  <si>
    <t>09 Nov 2025 23:20</t>
  </si>
  <si>
    <t>8248</t>
  </si>
  <si>
    <t>Stejar Catalin</t>
  </si>
  <si>
    <t>8249</t>
  </si>
  <si>
    <t>Verdesi Catalina</t>
  </si>
  <si>
    <t>09 Nov 2025 23:21</t>
  </si>
  <si>
    <t>8250</t>
  </si>
  <si>
    <t>CRISTOLOVEAN LAURA</t>
  </si>
  <si>
    <t>8251</t>
  </si>
  <si>
    <t>Militaru Ana Maria</t>
  </si>
  <si>
    <t>09 Nov 2025 23:22</t>
  </si>
  <si>
    <t>8252</t>
  </si>
  <si>
    <t>Ilie Elena Andreea</t>
  </si>
  <si>
    <t>09 Nov 2025 23:23</t>
  </si>
  <si>
    <t>8253</t>
  </si>
  <si>
    <t>09 Nov 2025 23:24</t>
  </si>
  <si>
    <t>8255</t>
  </si>
  <si>
    <t>Ciobanu Gabriel</t>
  </si>
  <si>
    <t>8256</t>
  </si>
  <si>
    <t>Ciobanu Vasile</t>
  </si>
  <si>
    <t>8257</t>
  </si>
  <si>
    <t>Busuioc Carmina</t>
  </si>
  <si>
    <t>09 Nov 2025 23:25</t>
  </si>
  <si>
    <t>8258</t>
  </si>
  <si>
    <t>OPRAN CLAUDIU</t>
  </si>
  <si>
    <t>10 Nov 2025 08:22</t>
  </si>
  <si>
    <t>10 Nov 2025</t>
  </si>
  <si>
    <t>Voicu Andra Dana</t>
  </si>
  <si>
    <t>8262</t>
  </si>
  <si>
    <t>Pricopciuc Alexandra</t>
  </si>
  <si>
    <t>10 Nov 2025 09:40</t>
  </si>
  <si>
    <t>8264</t>
  </si>
  <si>
    <t>Ionica Alexandru</t>
  </si>
  <si>
    <t>10 Nov 2025 09:54</t>
  </si>
  <si>
    <t>8265</t>
  </si>
  <si>
    <t>07 Aug 2026</t>
  </si>
  <si>
    <t>Adrian Stefan Vasile</t>
  </si>
  <si>
    <t>10 Nov 2025 09:58</t>
  </si>
  <si>
    <t>8266</t>
  </si>
  <si>
    <t>Coman Alexandru Ovidiu</t>
  </si>
  <si>
    <t>10 Nov 2025 10:09</t>
  </si>
  <si>
    <t>10 Nov 2025 10:10</t>
  </si>
  <si>
    <t>8268</t>
  </si>
  <si>
    <t>Kovacs Marius Emilian</t>
  </si>
  <si>
    <t>8269</t>
  </si>
  <si>
    <t>Miron Marian</t>
  </si>
  <si>
    <t>10 Nov 2025 10:11</t>
  </si>
  <si>
    <t>8270</t>
  </si>
  <si>
    <t>Danila Angela</t>
  </si>
  <si>
    <t>10 Nov 2025 10:32</t>
  </si>
  <si>
    <t>8272</t>
  </si>
  <si>
    <t>Daniel Aldoiu</t>
  </si>
  <si>
    <t>10 Nov 2025 10:46</t>
  </si>
  <si>
    <t>8273</t>
  </si>
  <si>
    <t>BALTOIU IOANA ALINA</t>
  </si>
  <si>
    <t>10 Nov 2025 10:57</t>
  </si>
  <si>
    <t>8274</t>
  </si>
  <si>
    <t>Antoce Maria Diana</t>
  </si>
  <si>
    <t>10 Nov 2025 10:58</t>
  </si>
  <si>
    <t>8275</t>
  </si>
  <si>
    <t>Manolache Sofica</t>
  </si>
  <si>
    <t>10 Nov 2025 10:59</t>
  </si>
  <si>
    <t>8276</t>
  </si>
  <si>
    <t>VIZITIU NADIA</t>
  </si>
  <si>
    <t>10 Nov 2025 11:09</t>
  </si>
  <si>
    <t>11 Nov 2025 10:39</t>
  </si>
  <si>
    <t>8277</t>
  </si>
  <si>
    <t>STRUNGARU GHENADIE</t>
  </si>
  <si>
    <t>10 Nov 2025 11:10</t>
  </si>
  <si>
    <t>8278</t>
  </si>
  <si>
    <t>Chirita Alexandra</t>
  </si>
  <si>
    <t>10 Nov 2025 11:18</t>
  </si>
  <si>
    <t>8279</t>
  </si>
  <si>
    <t>Buzdugan Adina-Carmen</t>
  </si>
  <si>
    <t>10 Nov 2025 11:22</t>
  </si>
  <si>
    <t>8280</t>
  </si>
  <si>
    <t>Sava Ioan</t>
  </si>
  <si>
    <t>10 Nov 2025 11:24</t>
  </si>
  <si>
    <t>8281</t>
  </si>
  <si>
    <t>APP1-PREMIUM</t>
  </si>
  <si>
    <t>["RO"]</t>
  </si>
  <si>
    <t>10 Nov 2025 11:37</t>
  </si>
  <si>
    <t>8282</t>
  </si>
  <si>
    <t>05 Sep 2026</t>
  </si>
  <si>
    <t>Patrascu Adrian</t>
  </si>
  <si>
    <t>10 Nov 2025 11:38</t>
  </si>
  <si>
    <t>8284</t>
  </si>
  <si>
    <t>Anca Elena Sava</t>
  </si>
  <si>
    <t>10 Nov 2025 12:02</t>
  </si>
  <si>
    <t>8285</t>
  </si>
  <si>
    <t>PASCARU LUDMILA</t>
  </si>
  <si>
    <t>10 Nov 2025 12:11</t>
  </si>
  <si>
    <t>8286</t>
  </si>
  <si>
    <t>Gongola Daniel Ciprian</t>
  </si>
  <si>
    <t>10 Nov 2025 12:34</t>
  </si>
  <si>
    <t>8288</t>
  </si>
  <si>
    <t>UNGUREANU MARIA ANDREEA</t>
  </si>
  <si>
    <t>10 Nov 2025 13:02</t>
  </si>
  <si>
    <t>8289</t>
  </si>
  <si>
    <t>MILITARU IOANA</t>
  </si>
  <si>
    <t>8290</t>
  </si>
  <si>
    <t>Bunda Andreea</t>
  </si>
  <si>
    <t>10 Nov 2025 13:07</t>
  </si>
  <si>
    <t>8291</t>
  </si>
  <si>
    <t>GABOR CRISTINA</t>
  </si>
  <si>
    <t>07 Aug 2025</t>
  </si>
  <si>
    <t>8293</t>
  </si>
  <si>
    <t>SERPESCU ELENA</t>
  </si>
  <si>
    <t>10 Nov 2025 13:31</t>
  </si>
  <si>
    <t>Gont Alexia Ioana</t>
  </si>
  <si>
    <t>8296</t>
  </si>
  <si>
    <t>Ciobanu Mihaela</t>
  </si>
  <si>
    <t>10 Nov 2025 15:16</t>
  </si>
  <si>
    <t>8299</t>
  </si>
  <si>
    <t>Oiaga Dana</t>
  </si>
  <si>
    <t>10 Nov 2025 15:39</t>
  </si>
  <si>
    <t>8300</t>
  </si>
  <si>
    <t>Voicu Ana Maria</t>
  </si>
  <si>
    <t>10 Nov 2025 15:41</t>
  </si>
  <si>
    <t>8301</t>
  </si>
  <si>
    <t>Stancu Andreea</t>
  </si>
  <si>
    <t>10 Nov 2025 15:44</t>
  </si>
  <si>
    <t>8302</t>
  </si>
  <si>
    <t>Stoicescu Georgian-Laurentiu</t>
  </si>
  <si>
    <t>10 Nov 2025 15:52</t>
  </si>
  <si>
    <t>8303</t>
  </si>
  <si>
    <t>VIERU ORGHINCIUC MARIANA</t>
  </si>
  <si>
    <t>10 Nov 2025 15:54</t>
  </si>
  <si>
    <t>8304</t>
  </si>
  <si>
    <t>10 Nov 2025 15:55</t>
  </si>
  <si>
    <t>8305</t>
  </si>
  <si>
    <t>Ivan Adrian Liviu</t>
  </si>
  <si>
    <t>10 Nov 2025 16:00</t>
  </si>
  <si>
    <t>8307</t>
  </si>
  <si>
    <t>DAVID ELENA gEORGIANA</t>
  </si>
  <si>
    <t>10 Nov 2025 16:02</t>
  </si>
  <si>
    <t>8308</t>
  </si>
  <si>
    <t>Visa Marius</t>
  </si>
  <si>
    <t>10 Nov 2025 16:10</t>
  </si>
  <si>
    <t>8309</t>
  </si>
  <si>
    <t>10 Nov 2025 16:21</t>
  </si>
  <si>
    <t>8310</t>
  </si>
  <si>
    <t>10 Nov 2025 16:31</t>
  </si>
  <si>
    <t>8311</t>
  </si>
  <si>
    <t>Mitrache Ion</t>
  </si>
  <si>
    <t>10 Nov 2025 16:55</t>
  </si>
  <si>
    <t>8312</t>
  </si>
  <si>
    <t>Mihai Andra Petronela</t>
  </si>
  <si>
    <t>10 Nov 2025 17:02</t>
  </si>
  <si>
    <t>8313</t>
  </si>
  <si>
    <t>10 Nov 2025 17:07</t>
  </si>
  <si>
    <t>8314</t>
  </si>
  <si>
    <t>Lungu Alexandra</t>
  </si>
  <si>
    <t>10 Nov 2025 17:13</t>
  </si>
  <si>
    <t>8316</t>
  </si>
  <si>
    <t>Ungureanu Catalin</t>
  </si>
  <si>
    <t>11 Nov 2025 08:09</t>
  </si>
  <si>
    <t>11 Nov 2025</t>
  </si>
  <si>
    <t>8317</t>
  </si>
  <si>
    <t>Mihai Adriana</t>
  </si>
  <si>
    <t>11 Nov 2025 09:04</t>
  </si>
  <si>
    <t>8318</t>
  </si>
  <si>
    <t>MARIN MARIA ALEXANDRA</t>
  </si>
  <si>
    <t>11 Nov 2025 09:26</t>
  </si>
  <si>
    <t>8319</t>
  </si>
  <si>
    <t>LUNGU CONSTANTIN COSMIN</t>
  </si>
  <si>
    <t>8320</t>
  </si>
  <si>
    <t>DIACONEASA CONSTANTIN CRISTINEL</t>
  </si>
  <si>
    <t>8321</t>
  </si>
  <si>
    <t>Dragomir Aurica</t>
  </si>
  <si>
    <t>11 Nov 2025 09:34</t>
  </si>
  <si>
    <t>8322</t>
  </si>
  <si>
    <t>11 Nov 2025 09:49</t>
  </si>
  <si>
    <t>8323</t>
  </si>
  <si>
    <t>Glodeanu Delia</t>
  </si>
  <si>
    <t>11 Nov 2025 09:56</t>
  </si>
  <si>
    <t>8324</t>
  </si>
  <si>
    <t>ZAMFIR DAVID NICOLAE</t>
  </si>
  <si>
    <t>11 Nov 2025 09:58</t>
  </si>
  <si>
    <t>8325</t>
  </si>
  <si>
    <t>APOSTOL ANDREI</t>
  </si>
  <si>
    <t>8326</t>
  </si>
  <si>
    <t>11 Nov 2025 10:38</t>
  </si>
  <si>
    <t>8327</t>
  </si>
  <si>
    <t>Йордан Терзиев</t>
  </si>
  <si>
    <t>8328</t>
  </si>
  <si>
    <t>Istrode Elena</t>
  </si>
  <si>
    <t>11 Nov 2025 10:50</t>
  </si>
  <si>
    <t>8329</t>
  </si>
  <si>
    <t>Cozariz Lidia</t>
  </si>
  <si>
    <t>11 Nov 2025 10:53</t>
  </si>
  <si>
    <t>8330</t>
  </si>
  <si>
    <t>Mihaela Mihaila</t>
  </si>
  <si>
    <t>8331</t>
  </si>
  <si>
    <t>Lucaci Alexandra</t>
  </si>
  <si>
    <t>8332</t>
  </si>
  <si>
    <t>Andronic Dragos</t>
  </si>
  <si>
    <t>8333</t>
  </si>
  <si>
    <t>FRATICA ADRIANA ALINA</t>
  </si>
  <si>
    <t>8334</t>
  </si>
  <si>
    <t>Anca Nicolae</t>
  </si>
  <si>
    <t>11 Nov 2025 11:28</t>
  </si>
  <si>
    <t>8335</t>
  </si>
  <si>
    <t>Anca Dragos Marian</t>
  </si>
  <si>
    <t>8336</t>
  </si>
  <si>
    <t>Gheorghita Aurelia</t>
  </si>
  <si>
    <t>11 Nov 2025 11:45</t>
  </si>
  <si>
    <t>8337</t>
  </si>
  <si>
    <t>Adrian Zdralea</t>
  </si>
  <si>
    <t>11 Nov 2025 11:58</t>
  </si>
  <si>
    <t>8338</t>
  </si>
  <si>
    <t>Simion Adrian Mihai</t>
  </si>
  <si>
    <t>11 Nov 2025 12:01</t>
  </si>
  <si>
    <t>8339</t>
  </si>
  <si>
    <t>10 Jun 2026</t>
  </si>
  <si>
    <t>Adrian Constandache</t>
  </si>
  <si>
    <t>11 Nov 2025 12:22</t>
  </si>
  <si>
    <t>8340</t>
  </si>
  <si>
    <t>Monica Murariu</t>
  </si>
  <si>
    <t>11 Nov 2025 12:25</t>
  </si>
  <si>
    <t>8341</t>
  </si>
  <si>
    <t>11 Nov 2025 12:35</t>
  </si>
  <si>
    <t>8342</t>
  </si>
  <si>
    <t>Rebegea Alina</t>
  </si>
  <si>
    <t>11 Nov 2025 12:38</t>
  </si>
  <si>
    <t>8343</t>
  </si>
  <si>
    <t>NECULA LUCA ANDREI</t>
  </si>
  <si>
    <t>11 Nov 2025 12:46</t>
  </si>
  <si>
    <t>8344</t>
  </si>
  <si>
    <t>Владко Попов</t>
  </si>
  <si>
    <t>11 Nov 2025 12:51</t>
  </si>
  <si>
    <t>8345</t>
  </si>
  <si>
    <t>28 Aug 2026</t>
  </si>
  <si>
    <t>04 Sep 2026</t>
  </si>
  <si>
    <t>PROCA LIVIU ION</t>
  </si>
  <si>
    <t>11 Nov 2025 13:03</t>
  </si>
  <si>
    <t>8346</t>
  </si>
  <si>
    <t>Badescu Alexandra Georgeta</t>
  </si>
  <si>
    <t>11 Nov 2025 13:04</t>
  </si>
  <si>
    <t>8347</t>
  </si>
  <si>
    <t>Asaftei Alexandra</t>
  </si>
  <si>
    <t>ВАРНА ТУРИСТ СЕРВИЗ - ООД</t>
  </si>
  <si>
    <t>11 Nov 2025 13:39</t>
  </si>
  <si>
    <t>8348</t>
  </si>
  <si>
    <t>Halau Alexandru Nicolae</t>
  </si>
  <si>
    <t>11 Nov 2025 13:40</t>
  </si>
  <si>
    <t>8349</t>
  </si>
  <si>
    <t>Curtache Florin</t>
  </si>
  <si>
    <t>11 Nov 2025 13:47</t>
  </si>
  <si>
    <t>8350</t>
  </si>
  <si>
    <t>Lazar Dan</t>
  </si>
  <si>
    <t>11 Nov 2025 13:48</t>
  </si>
  <si>
    <t>8351</t>
  </si>
  <si>
    <t>LUPASCU ELENA-DENISA</t>
  </si>
  <si>
    <t>11 Nov 2025 13:57</t>
  </si>
  <si>
    <t>11 Nov 2025 14:00</t>
  </si>
  <si>
    <t>8352</t>
  </si>
  <si>
    <t>Pirvu Alina</t>
  </si>
  <si>
    <t>11 Nov 2025 13:58</t>
  </si>
  <si>
    <t>8353</t>
  </si>
  <si>
    <t>Cauneac Iuliana</t>
  </si>
  <si>
    <t>8354</t>
  </si>
  <si>
    <t>BOSTAN ADRIANA</t>
  </si>
  <si>
    <t>11 Nov 2025 14:05</t>
  </si>
  <si>
    <t>11 Nov 2025 14:28</t>
  </si>
  <si>
    <t>8355</t>
  </si>
  <si>
    <t>CIRSTEA FLORENTIN</t>
  </si>
  <si>
    <t>11 Nov 2025 14:06</t>
  </si>
  <si>
    <t>8356</t>
  </si>
  <si>
    <t>GHEORGHE MIREL POPESCU</t>
  </si>
  <si>
    <t>11 Nov 2025 14:16</t>
  </si>
  <si>
    <t>8358</t>
  </si>
  <si>
    <t>Radu Sorina</t>
  </si>
  <si>
    <t>8359</t>
  </si>
  <si>
    <t>Geana Catalin</t>
  </si>
  <si>
    <t>11 Nov 2025 15:13</t>
  </si>
  <si>
    <t>11 Nov 2025 15:16</t>
  </si>
  <si>
    <t>8360</t>
  </si>
  <si>
    <t>Olteanu Ionela</t>
  </si>
  <si>
    <t>8361</t>
  </si>
  <si>
    <t>Anton Johan Markus Kanerva</t>
  </si>
  <si>
    <t>11 Nov 2025 15:17</t>
  </si>
  <si>
    <t>8362</t>
  </si>
  <si>
    <t>Negoita adrian</t>
  </si>
  <si>
    <t>11 Nov 2025 15:45</t>
  </si>
  <si>
    <t>8363</t>
  </si>
  <si>
    <t>Craciun Dumitru</t>
  </si>
  <si>
    <t>8364</t>
  </si>
  <si>
    <t>Cruceana Adelina</t>
  </si>
  <si>
    <t>11 Nov 2025 15:52</t>
  </si>
  <si>
    <t>Conache Aura</t>
  </si>
  <si>
    <t>8366</t>
  </si>
  <si>
    <t>Serban Antoniu Cristian</t>
  </si>
  <si>
    <t>11 Nov 2025 16:06</t>
  </si>
  <si>
    <t>8367</t>
  </si>
  <si>
    <t>12 Nov 2025 11:09</t>
  </si>
  <si>
    <t>8369</t>
  </si>
  <si>
    <t>Codreanu Cosmin-Florin</t>
  </si>
  <si>
    <t>11 Nov 2025 16:20</t>
  </si>
  <si>
    <t>8370</t>
  </si>
  <si>
    <t>Cioran Radu Florin</t>
  </si>
  <si>
    <t>8371</t>
  </si>
  <si>
    <t>11 Nov 2025 16:23</t>
  </si>
  <si>
    <t>12 Nov 2025 11:24</t>
  </si>
  <si>
    <t>8372</t>
  </si>
  <si>
    <t>8373</t>
  </si>
  <si>
    <t>8374</t>
  </si>
  <si>
    <t>8375</t>
  </si>
  <si>
    <t>8376</t>
  </si>
  <si>
    <t>8377</t>
  </si>
  <si>
    <t>8378</t>
  </si>
  <si>
    <t>11 Nov 2025 16:44</t>
  </si>
  <si>
    <t>8379</t>
  </si>
  <si>
    <t>11 Nov 2025 16:52</t>
  </si>
  <si>
    <t>8381</t>
  </si>
  <si>
    <t>Ardeleanu Matei</t>
  </si>
  <si>
    <t>11 Nov 2025 17:02</t>
  </si>
  <si>
    <t>8382</t>
  </si>
  <si>
    <t>Enache Ioana</t>
  </si>
  <si>
    <t>11 Nov 2025 18:25</t>
  </si>
  <si>
    <t>8383</t>
  </si>
  <si>
    <t>Avrinte Maria Valentina</t>
  </si>
  <si>
    <t>11 Nov 2025 18:40</t>
  </si>
  <si>
    <t>8384</t>
  </si>
  <si>
    <t>Sava Daniel Constantin</t>
  </si>
  <si>
    <t>11 Nov 2025 19:46</t>
  </si>
  <si>
    <t>8385</t>
  </si>
  <si>
    <t>Badea Maria Ilinca</t>
  </si>
  <si>
    <t>8386</t>
  </si>
  <si>
    <t>Gunciu Clementina Cristina</t>
  </si>
  <si>
    <t>8387</t>
  </si>
  <si>
    <t>Mentea Claudiu</t>
  </si>
  <si>
    <t>11 Nov 2025 21:48</t>
  </si>
  <si>
    <t>8388</t>
  </si>
  <si>
    <t>Miinescu Adrian</t>
  </si>
  <si>
    <t>8389</t>
  </si>
  <si>
    <t>Miinescu Ana Maria</t>
  </si>
  <si>
    <t>11 Nov 2025 22:38</t>
  </si>
  <si>
    <t>8390</t>
  </si>
  <si>
    <t>26 Jun 2026</t>
  </si>
  <si>
    <t>Amihaesei Roxana-Felicia</t>
  </si>
  <si>
    <t>12 Nov 2025 07:46</t>
  </si>
  <si>
    <t>12 Nov 2025</t>
  </si>
  <si>
    <t>8391</t>
  </si>
  <si>
    <t>MATEI BOGDAN</t>
  </si>
  <si>
    <t>12 Nov 2025 09:11</t>
  </si>
  <si>
    <t>8392</t>
  </si>
  <si>
    <t>MATEI CONSTANTIN</t>
  </si>
  <si>
    <t>8393</t>
  </si>
  <si>
    <t>MATEI FLORINA</t>
  </si>
  <si>
    <t>8394</t>
  </si>
  <si>
    <t>Dovan Geani</t>
  </si>
  <si>
    <t>12 Nov 2025 09:41</t>
  </si>
  <si>
    <t>8395</t>
  </si>
  <si>
    <t>DRAGAN ALEXANDRU</t>
  </si>
  <si>
    <t>12 Nov 2025 09:43</t>
  </si>
  <si>
    <t>12 Nov 2025 09:48</t>
  </si>
  <si>
    <t>12 Nov 2025 09:49</t>
  </si>
  <si>
    <t>8398</t>
  </si>
  <si>
    <t>HUtanu David-Daniel</t>
  </si>
  <si>
    <t>12 Nov 2025 09:55</t>
  </si>
  <si>
    <t>8399</t>
  </si>
  <si>
    <t>Andrioaia Dan Mihai</t>
  </si>
  <si>
    <t>12 Nov 2025 10:03</t>
  </si>
  <si>
    <t>8400</t>
  </si>
  <si>
    <t>Baciu Elena</t>
  </si>
  <si>
    <t>8401</t>
  </si>
  <si>
    <t>Zanfir Cristina Elena</t>
  </si>
  <si>
    <t>12 Nov 2025 10:11</t>
  </si>
  <si>
    <t>8402</t>
  </si>
  <si>
    <t>Rusu Cosmin</t>
  </si>
  <si>
    <t>12 Nov 2025 10:22</t>
  </si>
  <si>
    <t>8403</t>
  </si>
  <si>
    <t>Nistorescu Adela</t>
  </si>
  <si>
    <t>12 Nov 2025 10:23</t>
  </si>
  <si>
    <t>8404</t>
  </si>
  <si>
    <t>CRISTACHE ALEXANDRU</t>
  </si>
  <si>
    <t>12 Nov 2025 10:24</t>
  </si>
  <si>
    <t>8405</t>
  </si>
  <si>
    <t>BELIGAN ALEXANDRA</t>
  </si>
  <si>
    <t>8406</t>
  </si>
  <si>
    <t>12 Nov 2025 10:29</t>
  </si>
  <si>
    <t>8407</t>
  </si>
  <si>
    <t>NEGOCI FLORIAN</t>
  </si>
  <si>
    <t>12 Nov 2025 10:36</t>
  </si>
  <si>
    <t>8408</t>
  </si>
  <si>
    <t>Staicu Oana</t>
  </si>
  <si>
    <t>12 Nov 2025 10:37</t>
  </si>
  <si>
    <t>8409</t>
  </si>
  <si>
    <t>Hotescu Gabriel Claudiu</t>
  </si>
  <si>
    <t>12 Nov 2025 10:42</t>
  </si>
  <si>
    <t>8410</t>
  </si>
  <si>
    <t>PASCU-BEGALI CATALIN</t>
  </si>
  <si>
    <t>12 Nov 2025 10:44</t>
  </si>
  <si>
    <t>8411</t>
  </si>
  <si>
    <t>Dinca Alice Andreea</t>
  </si>
  <si>
    <t>8412</t>
  </si>
  <si>
    <t>8413</t>
  </si>
  <si>
    <t>Musetoiu Cosmin</t>
  </si>
  <si>
    <t>12 Nov 2025 12:18</t>
  </si>
  <si>
    <t>8414</t>
  </si>
  <si>
    <t>Петя Господинова</t>
  </si>
  <si>
    <t>8415</t>
  </si>
  <si>
    <t>VIRSCHI CLAUDIUMARIAN</t>
  </si>
  <si>
    <t>12 Nov 2025 13:36</t>
  </si>
  <si>
    <t>Murat Alessia Zeina</t>
  </si>
  <si>
    <t>8419</t>
  </si>
  <si>
    <t>Deftu Alexandra Mihaela</t>
  </si>
  <si>
    <t>12 Nov 2025 14:02</t>
  </si>
  <si>
    <t>8420</t>
  </si>
  <si>
    <t>Patrascu Elena</t>
  </si>
  <si>
    <t>8421</t>
  </si>
  <si>
    <t>BEGALI Bianca</t>
  </si>
  <si>
    <t>12 Nov 2025 14:27</t>
  </si>
  <si>
    <t>Israel</t>
  </si>
  <si>
    <t>CIOROABA CONSTANTIN ADRIAN</t>
  </si>
  <si>
    <t>13 Nov 2025 13:50</t>
  </si>
  <si>
    <t>8426</t>
  </si>
  <si>
    <t>12 Nov 2025 16:25</t>
  </si>
  <si>
    <t>8427</t>
  </si>
  <si>
    <t>Constantin Claudia Roxana</t>
  </si>
  <si>
    <t>12 Nov 2025 17:28</t>
  </si>
  <si>
    <t>8428</t>
  </si>
  <si>
    <t>12 Nov 2025 18:25</t>
  </si>
  <si>
    <t>Moise Claudiu</t>
  </si>
  <si>
    <t>8430</t>
  </si>
  <si>
    <t>Юлия Павлова</t>
  </si>
  <si>
    <t>12 Nov 2025 19:25</t>
  </si>
  <si>
    <t>8431</t>
  </si>
  <si>
    <t>Marin Alexandru</t>
  </si>
  <si>
    <t>12 Nov 2025 19:35</t>
  </si>
  <si>
    <t>8432</t>
  </si>
  <si>
    <t>Rusu Ionut</t>
  </si>
  <si>
    <t>12 Nov 2025 21:02</t>
  </si>
  <si>
    <t>Мария Добревска</t>
  </si>
  <si>
    <t>8434</t>
  </si>
  <si>
    <t>12 Nov 2025 21:43</t>
  </si>
  <si>
    <t>8435</t>
  </si>
  <si>
    <t>Monica Dumitriu</t>
  </si>
  <si>
    <t>13 Nov 2025 01:38</t>
  </si>
  <si>
    <t>13 Nov 2025</t>
  </si>
  <si>
    <t>8436</t>
  </si>
  <si>
    <t>Gogonea Andreea</t>
  </si>
  <si>
    <t>13 Nov 2025 07:46</t>
  </si>
  <si>
    <t>8437</t>
  </si>
  <si>
    <t>Елица Димитрова</t>
  </si>
  <si>
    <t>13 Nov 2025 07:51</t>
  </si>
  <si>
    <t>8439</t>
  </si>
  <si>
    <t>Sadac Nurten</t>
  </si>
  <si>
    <t>13 Nov 2025 08:27</t>
  </si>
  <si>
    <t>8440</t>
  </si>
  <si>
    <t>Dervis Ferida</t>
  </si>
  <si>
    <t>8441</t>
  </si>
  <si>
    <t>Pasniciuc Elena</t>
  </si>
  <si>
    <t>13 Nov 2025 09:38</t>
  </si>
  <si>
    <t>8442</t>
  </si>
  <si>
    <t>Ciocan Mihaela Roxana</t>
  </si>
  <si>
    <t>13 Nov 2025 09:44</t>
  </si>
  <si>
    <t>8443</t>
  </si>
  <si>
    <t>Baneote Daniela</t>
  </si>
  <si>
    <t>13 Nov 2025 09:48</t>
  </si>
  <si>
    <t>13 Nov 2025 10:11</t>
  </si>
  <si>
    <t>8444</t>
  </si>
  <si>
    <t>ILIE DENISA</t>
  </si>
  <si>
    <t>13 Nov 2025 09:52</t>
  </si>
  <si>
    <t>17 Nov 2025 16:39</t>
  </si>
  <si>
    <t>8446</t>
  </si>
  <si>
    <t>Cazacu Andrei</t>
  </si>
  <si>
    <t>8447</t>
  </si>
  <si>
    <t>Rusu Ioana</t>
  </si>
  <si>
    <t>13 Nov 2025 10:08</t>
  </si>
  <si>
    <t>8448</t>
  </si>
  <si>
    <t>Виргиния Бензарова</t>
  </si>
  <si>
    <t>8449</t>
  </si>
  <si>
    <t>Zota Ionela</t>
  </si>
  <si>
    <t>13 Nov 2025 10:25</t>
  </si>
  <si>
    <t>8450</t>
  </si>
  <si>
    <t>Марияна Лукова-Николова</t>
  </si>
  <si>
    <t>13 Nov 2025 10:50</t>
  </si>
  <si>
    <t>8451</t>
  </si>
  <si>
    <t>Ghimici Alexandra</t>
  </si>
  <si>
    <t>13 Nov 2025 11:35</t>
  </si>
  <si>
    <t>8452</t>
  </si>
  <si>
    <t>13 Nov 2025 12:02</t>
  </si>
  <si>
    <t>8453</t>
  </si>
  <si>
    <t>Stan Alin</t>
  </si>
  <si>
    <t>13 Nov 2025 12:34</t>
  </si>
  <si>
    <t>8454</t>
  </si>
  <si>
    <t>Balan Catalina-Mihaela</t>
  </si>
  <si>
    <t>13 Nov 2025 12:38</t>
  </si>
  <si>
    <t>8455</t>
  </si>
  <si>
    <t>Andronache Cristina Florina</t>
  </si>
  <si>
    <t>13 Nov 2025 12:39</t>
  </si>
  <si>
    <t>8457</t>
  </si>
  <si>
    <t>Bucur Alexandra</t>
  </si>
  <si>
    <t>13 Nov 2025 13:13</t>
  </si>
  <si>
    <t>8458</t>
  </si>
  <si>
    <t>8459</t>
  </si>
  <si>
    <t>MIHAIU AURELIA</t>
  </si>
  <si>
    <t>13 Nov 2025 14:14</t>
  </si>
  <si>
    <t>8460</t>
  </si>
  <si>
    <t>13 Nov 2025 15:46</t>
  </si>
  <si>
    <t>8461</t>
  </si>
  <si>
    <t>FLORICEL ANCA NICOLETA</t>
  </si>
  <si>
    <t>13 Nov 2025 16:14</t>
  </si>
  <si>
    <t>8462</t>
  </si>
  <si>
    <t>IONITA ANA LAURA</t>
  </si>
  <si>
    <t>8463</t>
  </si>
  <si>
    <t>FLORICEL LARISA</t>
  </si>
  <si>
    <t>13 Nov 2025 16:28</t>
  </si>
  <si>
    <t>8464</t>
  </si>
  <si>
    <t>Moanga Daniela</t>
  </si>
  <si>
    <t>13 Nov 2025 16:52</t>
  </si>
  <si>
    <t>8465</t>
  </si>
  <si>
    <t>Teodor Lazarescu</t>
  </si>
  <si>
    <t>13 Nov 2025 21:19</t>
  </si>
  <si>
    <t>8466</t>
  </si>
  <si>
    <t>Catalina Lazarescu</t>
  </si>
  <si>
    <t>8467</t>
  </si>
  <si>
    <t>Shay Schorr</t>
  </si>
  <si>
    <t>13 Nov 2025 22:30</t>
  </si>
  <si>
    <t>8468</t>
  </si>
  <si>
    <t>Ionescu Costin Lucian</t>
  </si>
  <si>
    <t>13 Nov 2025 23:56</t>
  </si>
  <si>
    <t>8469</t>
  </si>
  <si>
    <t>Ирена Зарева</t>
  </si>
  <si>
    <t>14 Nov 2025 00:23</t>
  </si>
  <si>
    <t>14 Nov 2025</t>
  </si>
  <si>
    <t>8470</t>
  </si>
  <si>
    <t>Postolache Dana</t>
  </si>
  <si>
    <t>14 Nov 2025 09:13</t>
  </si>
  <si>
    <t>8471</t>
  </si>
  <si>
    <t>14 Nov 2025 09:43</t>
  </si>
  <si>
    <t>8472</t>
  </si>
  <si>
    <t>Marius Madea</t>
  </si>
  <si>
    <t>14 Nov 2025 09:50</t>
  </si>
  <si>
    <t>8473</t>
  </si>
  <si>
    <t>Lungu Catalin</t>
  </si>
  <si>
    <t>14 Nov 2025 10:01</t>
  </si>
  <si>
    <t>8474</t>
  </si>
  <si>
    <t>Mandroc Victoria</t>
  </si>
  <si>
    <t>8475</t>
  </si>
  <si>
    <t>Mindroc Alina</t>
  </si>
  <si>
    <t>8476</t>
  </si>
  <si>
    <t>TUTUIANU ADRIANA GRATIELA</t>
  </si>
  <si>
    <t>14 Nov 2025 10:13</t>
  </si>
  <si>
    <t>8477</t>
  </si>
  <si>
    <t>Leonte Diana Agata</t>
  </si>
  <si>
    <t>14 Nov 2025 10:46</t>
  </si>
  <si>
    <t>8478</t>
  </si>
  <si>
    <t>Lucian Palcau</t>
  </si>
  <si>
    <t>14 Nov 2025 12:00</t>
  </si>
  <si>
    <t>8479</t>
  </si>
  <si>
    <t>Виктор Василев</t>
  </si>
  <si>
    <t>14 Nov 2025 12:02</t>
  </si>
  <si>
    <t>8480</t>
  </si>
  <si>
    <t>BETIU MIHAELA MARILENA</t>
  </si>
  <si>
    <t>14 Nov 2025 12:03</t>
  </si>
  <si>
    <t>14 Nov 2025 12:06</t>
  </si>
  <si>
    <t>8481</t>
  </si>
  <si>
    <t>DINU GIORGETA</t>
  </si>
  <si>
    <t>8482</t>
  </si>
  <si>
    <t>BADIU CONSTANTIN</t>
  </si>
  <si>
    <t>8483</t>
  </si>
  <si>
    <t>DINU REBECA MARIA</t>
  </si>
  <si>
    <t>8484</t>
  </si>
  <si>
    <t>Sinescu Andreea Anastasia</t>
  </si>
  <si>
    <t>14 Nov 2025 12:15</t>
  </si>
  <si>
    <t>8485</t>
  </si>
  <si>
    <t>DINU ADELINA NICOLETA</t>
  </si>
  <si>
    <t>14 Nov 2025 12:16</t>
  </si>
  <si>
    <t>8486</t>
  </si>
  <si>
    <t>Ibanescu George-Alexandru</t>
  </si>
  <si>
    <t>14 Nov 2025 12:21</t>
  </si>
  <si>
    <t>8487</t>
  </si>
  <si>
    <t>Purice Ioana-Alexandra</t>
  </si>
  <si>
    <t>14 Nov 2025 12:22</t>
  </si>
  <si>
    <t>8488</t>
  </si>
  <si>
    <t>Калина Ангелова</t>
  </si>
  <si>
    <t>14 Nov 2025 13:01</t>
  </si>
  <si>
    <t>8489</t>
  </si>
  <si>
    <t>СТОЯН НАЙДЕНОВ</t>
  </si>
  <si>
    <t>14 Nov 2025 14:48</t>
  </si>
  <si>
    <t>8490</t>
  </si>
  <si>
    <t>14 Nov 2025 14:50</t>
  </si>
  <si>
    <t>8491</t>
  </si>
  <si>
    <t>14 Nov 2025 14:51</t>
  </si>
  <si>
    <t>8492</t>
  </si>
  <si>
    <t>Titirica Marius Gabriel</t>
  </si>
  <si>
    <t>14 Nov 2025 15:56</t>
  </si>
  <si>
    <t>8493</t>
  </si>
  <si>
    <t>Negru Elena Daniela</t>
  </si>
  <si>
    <t>14 Nov 2025 15:59</t>
  </si>
  <si>
    <t>8494</t>
  </si>
  <si>
    <t>Draghici Cristina</t>
  </si>
  <si>
    <t>14 Nov 2025 16:01</t>
  </si>
  <si>
    <t>8495</t>
  </si>
  <si>
    <t>FRATICA VASILE</t>
  </si>
  <si>
    <t>14 Nov 2025 16:05</t>
  </si>
  <si>
    <t>8496</t>
  </si>
  <si>
    <t>MIHALCESCU ALEXANDRU</t>
  </si>
  <si>
    <t>14 Nov 2025 16:07</t>
  </si>
  <si>
    <t>8497</t>
  </si>
  <si>
    <t>Duduc Laura</t>
  </si>
  <si>
    <t>14 Nov 2025 17:01</t>
  </si>
  <si>
    <t>8498</t>
  </si>
  <si>
    <t>Lica Andreea-Mihaela</t>
  </si>
  <si>
    <t>14 Nov 2025 19:18</t>
  </si>
  <si>
    <t>8499</t>
  </si>
  <si>
    <t>Aticulesei Aurica</t>
  </si>
  <si>
    <t>14 Nov 2025 19:20</t>
  </si>
  <si>
    <t>8500</t>
  </si>
  <si>
    <t>Hutu Costica Andrei</t>
  </si>
  <si>
    <t>Matei Alina</t>
  </si>
  <si>
    <t>Mocanu Florentina Mariana</t>
  </si>
  <si>
    <t>8503</t>
  </si>
  <si>
    <t>14 Nov 2025 19:47</t>
  </si>
  <si>
    <t>8504</t>
  </si>
  <si>
    <t>CAPRA ALINA PETRONELA</t>
  </si>
  <si>
    <t>8506</t>
  </si>
  <si>
    <t>Chiorean Anda Calina</t>
  </si>
  <si>
    <t>15 Nov 2025 10:41</t>
  </si>
  <si>
    <t>15 Nov 2025</t>
  </si>
  <si>
    <t>8508</t>
  </si>
  <si>
    <t>Niculae Cornel Silviu</t>
  </si>
  <si>
    <t>15 Nov 2025 11:31</t>
  </si>
  <si>
    <t>8509</t>
  </si>
  <si>
    <t>Adi Evan</t>
  </si>
  <si>
    <t>15 Nov 2025 11:42</t>
  </si>
  <si>
    <t>8510</t>
  </si>
  <si>
    <t>8511</t>
  </si>
  <si>
    <t>Силвина Милушева</t>
  </si>
  <si>
    <t>15 Nov 2025 12:13</t>
  </si>
  <si>
    <t>8512</t>
  </si>
  <si>
    <t>Doroiman Andra</t>
  </si>
  <si>
    <t>15 Nov 2025 12:59</t>
  </si>
  <si>
    <t>8513</t>
  </si>
  <si>
    <t>Doroftei Florina-Gina</t>
  </si>
  <si>
    <t>15 Nov 2025 14:21</t>
  </si>
  <si>
    <t>8514</t>
  </si>
  <si>
    <t>Диана Дишева</t>
  </si>
  <si>
    <t>15 Nov 2025 18:06</t>
  </si>
  <si>
    <t>8515</t>
  </si>
  <si>
    <t>15 Nov 2025 18:08</t>
  </si>
  <si>
    <t>8516</t>
  </si>
  <si>
    <t>10 Sep 2026</t>
  </si>
  <si>
    <t>15 Sep 2026</t>
  </si>
  <si>
    <t>Кристина Георгиева</t>
  </si>
  <si>
    <t>15 Nov 2025 20:55</t>
  </si>
  <si>
    <t>8517</t>
  </si>
  <si>
    <t>Айтен Диловска</t>
  </si>
  <si>
    <t>16 Nov 2025 15:05</t>
  </si>
  <si>
    <t>16 Nov 2025</t>
  </si>
  <si>
    <t>8518</t>
  </si>
  <si>
    <t>Miu Bianca - Ilinca</t>
  </si>
  <si>
    <t>16 Nov 2025 17:01</t>
  </si>
  <si>
    <t>8519</t>
  </si>
  <si>
    <t>Bradoschi Ana Maria</t>
  </si>
  <si>
    <t>16 Nov 2025 19:06</t>
  </si>
  <si>
    <t>8520</t>
  </si>
  <si>
    <t>Bocu Razvan</t>
  </si>
  <si>
    <t>8521</t>
  </si>
  <si>
    <t>Gheorghe Stefan Cristian</t>
  </si>
  <si>
    <t>16 Nov 2025 19:13</t>
  </si>
  <si>
    <t>8522</t>
  </si>
  <si>
    <t>Arnautu Anca Madalina</t>
  </si>
  <si>
    <t>16 Nov 2025 19:20</t>
  </si>
  <si>
    <t>8523</t>
  </si>
  <si>
    <t>Валерия Цацанкова</t>
  </si>
  <si>
    <t>16 Nov 2025 23:25</t>
  </si>
  <si>
    <t>8526</t>
  </si>
  <si>
    <t>Калоян Андонов</t>
  </si>
  <si>
    <t>16 Nov 2025 23:33</t>
  </si>
  <si>
    <t>8527</t>
  </si>
  <si>
    <t>DIACONESCU DANIEL ION</t>
  </si>
  <si>
    <t>17 Nov 2025 09:10</t>
  </si>
  <si>
    <t>8528</t>
  </si>
  <si>
    <t>NEAMTU NICOLAE DANIEL</t>
  </si>
  <si>
    <t>17 Nov 2025 09:11</t>
  </si>
  <si>
    <t>8529</t>
  </si>
  <si>
    <t>BARTE DIANA</t>
  </si>
  <si>
    <t>17 Nov 2025 09:12</t>
  </si>
  <si>
    <t>8530</t>
  </si>
  <si>
    <t>17 Nov 2025 10:01</t>
  </si>
  <si>
    <t>17 Nov 2025</t>
  </si>
  <si>
    <t>8531</t>
  </si>
  <si>
    <t>Smintina Evelina</t>
  </si>
  <si>
    <t>17 Nov 2025 10:03</t>
  </si>
  <si>
    <t>8532</t>
  </si>
  <si>
    <t>Filip Alexandra</t>
  </si>
  <si>
    <t>17 Nov 2025 10:09</t>
  </si>
  <si>
    <t>8533</t>
  </si>
  <si>
    <t>17 Nov 2025 10:18</t>
  </si>
  <si>
    <t>8534</t>
  </si>
  <si>
    <t>ХРИСТО ГАРЕВ</t>
  </si>
  <si>
    <t>17 Nov 2025 10:22</t>
  </si>
  <si>
    <t>8535</t>
  </si>
  <si>
    <t>Ciorita Alexandra</t>
  </si>
  <si>
    <t>17 Nov 2025 10:32</t>
  </si>
  <si>
    <t>17 Nov 2025 10:36</t>
  </si>
  <si>
    <t>8536</t>
  </si>
  <si>
    <t>8537</t>
  </si>
  <si>
    <t>AROBOAIEI COSMIN</t>
  </si>
  <si>
    <t>17 Nov 2025 10:35</t>
  </si>
  <si>
    <t>8538</t>
  </si>
  <si>
    <t>GAVRIL ANCA</t>
  </si>
  <si>
    <t>8539</t>
  </si>
  <si>
    <t>CONSTANTIN MARIAN VALENTIN</t>
  </si>
  <si>
    <t>8540</t>
  </si>
  <si>
    <t>Poputa Andrei</t>
  </si>
  <si>
    <t>17 Nov 2025 10:39</t>
  </si>
  <si>
    <t>8541</t>
  </si>
  <si>
    <t>Savancea Ioana Nicole</t>
  </si>
  <si>
    <t>8542</t>
  </si>
  <si>
    <t>Simion Nicoleta</t>
  </si>
  <si>
    <t>8543</t>
  </si>
  <si>
    <t>Turcu Ionut</t>
  </si>
  <si>
    <t>8544</t>
  </si>
  <si>
    <t>Simion Aurelian</t>
  </si>
  <si>
    <t>8545</t>
  </si>
  <si>
    <t>Iosub Mihaela</t>
  </si>
  <si>
    <t>17 Nov 2025 10:41</t>
  </si>
  <si>
    <t>8546</t>
  </si>
  <si>
    <t>PETRARU VICTOR</t>
  </si>
  <si>
    <t>8547</t>
  </si>
  <si>
    <t>Velicu Alina</t>
  </si>
  <si>
    <t>17 Nov 2025 10:42</t>
  </si>
  <si>
    <t>8548</t>
  </si>
  <si>
    <t>Sandu Gabriel</t>
  </si>
  <si>
    <t>17 Nov 2025 10:43</t>
  </si>
  <si>
    <t>8549</t>
  </si>
  <si>
    <t>Balan Ana Maria</t>
  </si>
  <si>
    <t>17 Nov 2025 10:46</t>
  </si>
  <si>
    <t>8550</t>
  </si>
  <si>
    <t>Traciu Cristian</t>
  </si>
  <si>
    <t>8551</t>
  </si>
  <si>
    <t>Buia Andreea Daniela</t>
  </si>
  <si>
    <t>17 Nov 2025 10:55</t>
  </si>
  <si>
    <t>8552</t>
  </si>
  <si>
    <t>Arnautu Andreea</t>
  </si>
  <si>
    <t>17 Nov 2025 11:10</t>
  </si>
  <si>
    <t>8553</t>
  </si>
  <si>
    <t>Веселин Лазаров</t>
  </si>
  <si>
    <t>17 Nov 2025 11:12</t>
  </si>
  <si>
    <t>8554</t>
  </si>
  <si>
    <t>Ghitoiu Andreea</t>
  </si>
  <si>
    <t>17 Nov 2025 11:15</t>
  </si>
  <si>
    <t>8556</t>
  </si>
  <si>
    <t>Florea-Gheorghe Anca</t>
  </si>
  <si>
    <t>17 Nov 2025 11:26</t>
  </si>
  <si>
    <t>8557</t>
  </si>
  <si>
    <t>Florea Robert Vasile</t>
  </si>
  <si>
    <t>17 Nov 2025 11:29</t>
  </si>
  <si>
    <t>8558</t>
  </si>
  <si>
    <t>GRIGORE ALESIA TEODORA</t>
  </si>
  <si>
    <t>17 Nov 2025 12:39</t>
  </si>
  <si>
    <t>26 Nov 2025 09:48</t>
  </si>
  <si>
    <t>8559</t>
  </si>
  <si>
    <t>Gutcan Marian</t>
  </si>
  <si>
    <t>17 Nov 2025 12:43</t>
  </si>
  <si>
    <t>8560</t>
  </si>
  <si>
    <t>Trasca Florentina</t>
  </si>
  <si>
    <t>17 Nov 2025 13:07</t>
  </si>
  <si>
    <t>8561</t>
  </si>
  <si>
    <t>PIOTR KASPRZAK</t>
  </si>
  <si>
    <t>17 Nov 2025 14:00</t>
  </si>
  <si>
    <t>8562</t>
  </si>
  <si>
    <t>Szymon Sikora</t>
  </si>
  <si>
    <t>8563</t>
  </si>
  <si>
    <t>Добрин Каменов</t>
  </si>
  <si>
    <t>17 Nov 2025 14:05</t>
  </si>
  <si>
    <t>8564</t>
  </si>
  <si>
    <t>Даниела Добрева</t>
  </si>
  <si>
    <t>17 Nov 2025 14:06</t>
  </si>
  <si>
    <t>8565</t>
  </si>
  <si>
    <t>Uta Mariana</t>
  </si>
  <si>
    <t>17 Nov 2025 14:27</t>
  </si>
  <si>
    <t>8566</t>
  </si>
  <si>
    <t>Йоанна Георгиева</t>
  </si>
  <si>
    <t>17 Nov 2025 14:43</t>
  </si>
  <si>
    <t>8567</t>
  </si>
  <si>
    <t>Fantanaru Mihaela</t>
  </si>
  <si>
    <t>17 Nov 2025 14:49</t>
  </si>
  <si>
    <t>8568</t>
  </si>
  <si>
    <t>NEAGA DANIEL CONSTANTIN</t>
  </si>
  <si>
    <t>8569</t>
  </si>
  <si>
    <t>NEAGA MARIUS CRISTIAN</t>
  </si>
  <si>
    <t>8570</t>
  </si>
  <si>
    <t>Вероника Петрова</t>
  </si>
  <si>
    <t>17 Nov 2025 17:26</t>
  </si>
  <si>
    <t>8571</t>
  </si>
  <si>
    <t>ortal hova</t>
  </si>
  <si>
    <t>17 Nov 2025 18:01</t>
  </si>
  <si>
    <t>8572</t>
  </si>
  <si>
    <t>Bragaru Daniela-Alexandra</t>
  </si>
  <si>
    <t>17 Nov 2025 18:18</t>
  </si>
  <si>
    <t>8573</t>
  </si>
  <si>
    <t>Rusu Marian</t>
  </si>
  <si>
    <t>8574</t>
  </si>
  <si>
    <t>Curtuzan Daniela Ana</t>
  </si>
  <si>
    <t>17 Nov 2025 20:10</t>
  </si>
  <si>
    <t>8575</t>
  </si>
  <si>
    <t>Teodora Valcheva</t>
  </si>
  <si>
    <t>17 Nov 2025 20:16</t>
  </si>
  <si>
    <t>8576</t>
  </si>
  <si>
    <t>Анелия Димитрова</t>
  </si>
  <si>
    <t>18 Nov 2025 08:21</t>
  </si>
  <si>
    <t>8577</t>
  </si>
  <si>
    <t>Петър Шопов</t>
  </si>
  <si>
    <t>18 Nov 2025 08:23</t>
  </si>
  <si>
    <t>8578</t>
  </si>
  <si>
    <t>ELENA STOICA</t>
  </si>
  <si>
    <t>18 Nov 2025 08:49</t>
  </si>
  <si>
    <t>8579</t>
  </si>
  <si>
    <t>Габриела Кацарова</t>
  </si>
  <si>
    <t>18 Nov 2025 09:10</t>
  </si>
  <si>
    <t>8580</t>
  </si>
  <si>
    <t>Gavrila Constantin Andrei</t>
  </si>
  <si>
    <t>18 Nov 2025 09:31</t>
  </si>
  <si>
    <t>18 Nov 2025</t>
  </si>
  <si>
    <t>8581</t>
  </si>
  <si>
    <t>Cernea Mariana</t>
  </si>
  <si>
    <t>18 Nov 2025 09:37</t>
  </si>
  <si>
    <t>8582</t>
  </si>
  <si>
    <t>18 Nov 2025 09:41</t>
  </si>
  <si>
    <t>8583</t>
  </si>
  <si>
    <t>Cristea Alexandru</t>
  </si>
  <si>
    <t>18 Nov 2025 09:43</t>
  </si>
  <si>
    <t>8584</t>
  </si>
  <si>
    <t>Arsene Dan Adrian</t>
  </si>
  <si>
    <t>18 Nov 2025 09:53</t>
  </si>
  <si>
    <t>8586</t>
  </si>
  <si>
    <t>14 Aug 2026</t>
  </si>
  <si>
    <t>CZAJKOWSKA-WIECLAWIK</t>
  </si>
  <si>
    <t>NOWA ITAKA SPOLKA Z OGRANICZONA ODPOWIEDZIALNOSCIA</t>
  </si>
  <si>
    <t>18 Nov 2025 10:21</t>
  </si>
  <si>
    <t>29 Sep 2025</t>
  </si>
  <si>
    <t>12 Jun 2026</t>
  </si>
  <si>
    <t>8588</t>
  </si>
  <si>
    <t>SOBANSKI MACIEJ</t>
  </si>
  <si>
    <t>29 Aug 2025</t>
  </si>
  <si>
    <t>8589</t>
  </si>
  <si>
    <t>16 Jun 2026</t>
  </si>
  <si>
    <t>14</t>
  </si>
  <si>
    <t>LESZCZYNSKA WIESLAWA</t>
  </si>
  <si>
    <t>17 Sep 2025</t>
  </si>
  <si>
    <t>8590</t>
  </si>
  <si>
    <t>MAJEWSKA EWA</t>
  </si>
  <si>
    <t>09 Oct 2025</t>
  </si>
  <si>
    <t>8591</t>
  </si>
  <si>
    <t>Rafaila Florentina</t>
  </si>
  <si>
    <t>18 Nov 2025 10:53</t>
  </si>
  <si>
    <t>8592</t>
  </si>
  <si>
    <t>Maftei Andreea</t>
  </si>
  <si>
    <t>18 Nov 2025 11:23</t>
  </si>
  <si>
    <t>Saulea Alina Mariana</t>
  </si>
  <si>
    <t>8596</t>
  </si>
  <si>
    <t>Петя Кючукова</t>
  </si>
  <si>
    <t>18 Nov 2025 13:38</t>
  </si>
  <si>
    <t>8597</t>
  </si>
  <si>
    <t>18 Nov 2025 13:52</t>
  </si>
  <si>
    <t>8601</t>
  </si>
  <si>
    <t>ILICA GIULIA MARIA</t>
  </si>
  <si>
    <t>18 Nov 2025 15:36</t>
  </si>
  <si>
    <t>8602</t>
  </si>
  <si>
    <t>POPEANU CRISTIAN</t>
  </si>
  <si>
    <t>8603</t>
  </si>
  <si>
    <t>SANDU GEORGE MARIUS</t>
  </si>
  <si>
    <t>18 Nov 2025 17:22</t>
  </si>
  <si>
    <t>8604</t>
  </si>
  <si>
    <t>Александър Пенков</t>
  </si>
  <si>
    <t>22 May 2026</t>
  </si>
  <si>
    <t>27 May 2026</t>
  </si>
  <si>
    <t>19 Nov 2025</t>
  </si>
  <si>
    <t>8606</t>
  </si>
  <si>
    <t>Antoniu Mihaela</t>
  </si>
  <si>
    <t>19 Nov 2025 09:36</t>
  </si>
  <si>
    <t>19 Nov 2025 09:37</t>
  </si>
  <si>
    <t>8607</t>
  </si>
  <si>
    <t>Antoniu Adrian Laurentiu</t>
  </si>
  <si>
    <t>8608</t>
  </si>
  <si>
    <t>26 May 2026</t>
  </si>
  <si>
    <t>8609</t>
  </si>
  <si>
    <t>Afteni Bianca-Ioana</t>
  </si>
  <si>
    <t>8610</t>
  </si>
  <si>
    <t>Вера Берберова</t>
  </si>
  <si>
    <t>19 Nov 2025 09:41</t>
  </si>
  <si>
    <t>8611</t>
  </si>
  <si>
    <t>19 Nov 2025 09:46</t>
  </si>
  <si>
    <t>8612</t>
  </si>
  <si>
    <t>Gabor Filareta</t>
  </si>
  <si>
    <t>19 Nov 2025 11:22</t>
  </si>
  <si>
    <t>8614</t>
  </si>
  <si>
    <t>Dragomir livia</t>
  </si>
  <si>
    <t>19 Nov 2025 11:52</t>
  </si>
  <si>
    <t>8615</t>
  </si>
  <si>
    <t>Popescu Cristian Nicolae</t>
  </si>
  <si>
    <t>19 Nov 2025 11:55</t>
  </si>
  <si>
    <t>8616</t>
  </si>
  <si>
    <t>Popescu Florin</t>
  </si>
  <si>
    <t>8617</t>
  </si>
  <si>
    <t>Александра Аврамова</t>
  </si>
  <si>
    <t>19 Nov 2025 12:35</t>
  </si>
  <si>
    <t>8618</t>
  </si>
  <si>
    <t>Gherghel Annelize</t>
  </si>
  <si>
    <t>19 Nov 2025 14:22</t>
  </si>
  <si>
    <t>Dumitrache Alexandru Iulian</t>
  </si>
  <si>
    <t>Dumitrache Minodor</t>
  </si>
  <si>
    <t>Negulei Ionut Silviu</t>
  </si>
  <si>
    <t>8622</t>
  </si>
  <si>
    <t>19 Nov 2025 15:51</t>
  </si>
  <si>
    <t>8623</t>
  </si>
  <si>
    <t>MATEICIUC LAURENTIU FLORIN</t>
  </si>
  <si>
    <t>8624</t>
  </si>
  <si>
    <t>19 Nov 2025 16:27</t>
  </si>
  <si>
    <t>8625</t>
  </si>
  <si>
    <t>NICOLESCU ALIN-MIHAIL</t>
  </si>
  <si>
    <t>8626</t>
  </si>
  <si>
    <t>Красимира Шабанова Шабанова</t>
  </si>
  <si>
    <t>19 Nov 2025 20:10</t>
  </si>
  <si>
    <t>8627</t>
  </si>
  <si>
    <t>Калина Нинова</t>
  </si>
  <si>
    <t>8628</t>
  </si>
  <si>
    <t>Voinea Claudia</t>
  </si>
  <si>
    <t>20 Nov 2025 09:32</t>
  </si>
  <si>
    <t>8629</t>
  </si>
  <si>
    <t>test test</t>
  </si>
  <si>
    <t>20 Nov 2025</t>
  </si>
  <si>
    <t>8630</t>
  </si>
  <si>
    <t>ICHIM GHITA</t>
  </si>
  <si>
    <t>20 Nov 2025 09:44</t>
  </si>
  <si>
    <t>8631</t>
  </si>
  <si>
    <t>MACOVEI DORIN</t>
  </si>
  <si>
    <t>8633</t>
  </si>
  <si>
    <t>20 Nov 2025 09:58</t>
  </si>
  <si>
    <t>8634</t>
  </si>
  <si>
    <t>Dutcovici Constantin</t>
  </si>
  <si>
    <t>20 Nov 2025 09:59</t>
  </si>
  <si>
    <t>8635</t>
  </si>
  <si>
    <t>Cretu Gabriel</t>
  </si>
  <si>
    <t>8636</t>
  </si>
  <si>
    <t>Lupu Andrei Bogdan</t>
  </si>
  <si>
    <t>20 Nov 2025 10:11</t>
  </si>
  <si>
    <t>8637</t>
  </si>
  <si>
    <t>20 Nov 2025 10:39</t>
  </si>
  <si>
    <t>8639</t>
  </si>
  <si>
    <t>Serban Daniela Paraschiva</t>
  </si>
  <si>
    <t>20 Nov 2025 11:01</t>
  </si>
  <si>
    <t>20 Nov 2025 11:09</t>
  </si>
  <si>
    <t>8641</t>
  </si>
  <si>
    <t>NICOLAE RUSALI</t>
  </si>
  <si>
    <t>20 Nov 2025 11:51</t>
  </si>
  <si>
    <t>8642</t>
  </si>
  <si>
    <t>BURGHELEA FLORINA NICOLETA</t>
  </si>
  <si>
    <t>20 Nov 2025 12:35</t>
  </si>
  <si>
    <t>20 Nov 2025 12:46</t>
  </si>
  <si>
    <t>8643</t>
  </si>
  <si>
    <t>Felicia Florentina Grecu</t>
  </si>
  <si>
    <t>20 Nov 2025 12:38</t>
  </si>
  <si>
    <t>8644</t>
  </si>
  <si>
    <t>Диляна Цанкова</t>
  </si>
  <si>
    <t>20 Nov 2025 13:35</t>
  </si>
  <si>
    <t>8646</t>
  </si>
  <si>
    <t>Chirilescu Leonard</t>
  </si>
  <si>
    <t>8647</t>
  </si>
  <si>
    <t>Nicolae Iuliana</t>
  </si>
  <si>
    <t>20 Nov 2025 14:24</t>
  </si>
  <si>
    <t>8648</t>
  </si>
  <si>
    <t>DANIELA MARIA CENAN</t>
  </si>
  <si>
    <t>20 Nov 2025 14:50</t>
  </si>
  <si>
    <t>8649</t>
  </si>
  <si>
    <t>12 Sep 2026</t>
  </si>
  <si>
    <t>Мая Стойкова</t>
  </si>
  <si>
    <t>20 Nov 2025 15:12</t>
  </si>
  <si>
    <t>8651</t>
  </si>
  <si>
    <t>Димитър Николов</t>
  </si>
  <si>
    <t>20 Nov 2025 19:34</t>
  </si>
  <si>
    <t>8652</t>
  </si>
  <si>
    <t>Ахмед Ахмедов</t>
  </si>
  <si>
    <t>20 Nov 2025 19:59</t>
  </si>
  <si>
    <t>8653</t>
  </si>
  <si>
    <t>Victoria Tanislavescu</t>
  </si>
  <si>
    <t>21 Nov 2025 07:05</t>
  </si>
  <si>
    <t>21 Nov 2025</t>
  </si>
  <si>
    <t>8654</t>
  </si>
  <si>
    <t>Manuela Clusic</t>
  </si>
  <si>
    <t>8655</t>
  </si>
  <si>
    <t>Fliundra Mihaela Andreea</t>
  </si>
  <si>
    <t>21 Nov 2025 07:54</t>
  </si>
  <si>
    <t>8656</t>
  </si>
  <si>
    <t>COMSA IOANA</t>
  </si>
  <si>
    <t>21 Nov 2025 09:34</t>
  </si>
  <si>
    <t>8657</t>
  </si>
  <si>
    <t>Spataru Mara-Manuela</t>
  </si>
  <si>
    <t>21 Nov 2025 09:45</t>
  </si>
  <si>
    <t>8658</t>
  </si>
  <si>
    <t>Ion Iuliana</t>
  </si>
  <si>
    <t>8659</t>
  </si>
  <si>
    <t>Ion Ioana-Mara</t>
  </si>
  <si>
    <t>8660</t>
  </si>
  <si>
    <t>Александър Андонов</t>
  </si>
  <si>
    <t>21 Nov 2025 09:51</t>
  </si>
  <si>
    <t>8661</t>
  </si>
  <si>
    <t>02 Sep 2026</t>
  </si>
  <si>
    <t>Luca Catalin Viorel</t>
  </si>
  <si>
    <t>21 Nov 2025 09:56</t>
  </si>
  <si>
    <t>8662</t>
  </si>
  <si>
    <t>Cernat Ana Maria</t>
  </si>
  <si>
    <t>8663</t>
  </si>
  <si>
    <t>Huidan Simona</t>
  </si>
  <si>
    <t>21 Nov 2025 09:57</t>
  </si>
  <si>
    <t>Владимир Тодоров</t>
  </si>
  <si>
    <t>8665</t>
  </si>
  <si>
    <t>21 Nov 2025 10:01</t>
  </si>
  <si>
    <t>8666</t>
  </si>
  <si>
    <t>Wechter MIrcea Radu</t>
  </si>
  <si>
    <t>21 Nov 2025 10:04</t>
  </si>
  <si>
    <t>25 Nov 2025 14:58</t>
  </si>
  <si>
    <t>8667</t>
  </si>
  <si>
    <t>Благой Поповски</t>
  </si>
  <si>
    <t>21 Nov 2025 10:05</t>
  </si>
  <si>
    <t>8668</t>
  </si>
  <si>
    <t>RABA ALEXANDRU</t>
  </si>
  <si>
    <t>21 Nov 2025 10:08</t>
  </si>
  <si>
    <t>8669</t>
  </si>
  <si>
    <t>Beres Dan</t>
  </si>
  <si>
    <t>21 Nov 2025 10:45</t>
  </si>
  <si>
    <t>8670</t>
  </si>
  <si>
    <t>Hiliti Monica Violeta</t>
  </si>
  <si>
    <t>21 Nov 2025 10:46</t>
  </si>
  <si>
    <t>8671</t>
  </si>
  <si>
    <t>21 Nov 2025 10:54</t>
  </si>
  <si>
    <t>24 Nov 2025 10:45</t>
  </si>
  <si>
    <t>8672</t>
  </si>
  <si>
    <t>21 Nov 2025 10:56</t>
  </si>
  <si>
    <t>8673</t>
  </si>
  <si>
    <t>EMILIAN GRIGOR</t>
  </si>
  <si>
    <t>8674</t>
  </si>
  <si>
    <t>Iancu Dorian Andrei</t>
  </si>
  <si>
    <t>21 Nov 2025 11:11</t>
  </si>
  <si>
    <t>8675</t>
  </si>
  <si>
    <t>21 Nov 2025 11:31</t>
  </si>
  <si>
    <t>8676</t>
  </si>
  <si>
    <t>21 Nov 2025 11:33</t>
  </si>
  <si>
    <t>8677</t>
  </si>
  <si>
    <t>Gherghisor Carmen</t>
  </si>
  <si>
    <t>21 Nov 2025 11:43</t>
  </si>
  <si>
    <t>8678</t>
  </si>
  <si>
    <t>Cojocaru Mariana</t>
  </si>
  <si>
    <t>21 Nov 2025 11:46</t>
  </si>
  <si>
    <t>8679</t>
  </si>
  <si>
    <t>21 Nov 2025 13:27</t>
  </si>
  <si>
    <t>8680</t>
  </si>
  <si>
    <t>21 Nov 2025 14:05</t>
  </si>
  <si>
    <t>8681</t>
  </si>
  <si>
    <t>LUNGU ANATOLIE</t>
  </si>
  <si>
    <t>21 Nov 2025 15:38</t>
  </si>
  <si>
    <t>8682</t>
  </si>
  <si>
    <t>GRIGORITCHI IRINA</t>
  </si>
  <si>
    <t>8683</t>
  </si>
  <si>
    <t>BADIU IULIANA</t>
  </si>
  <si>
    <t>21 Nov 2025 15:51</t>
  </si>
  <si>
    <t>8684</t>
  </si>
  <si>
    <t>Владислава Андреева</t>
  </si>
  <si>
    <t>21 Nov 2025 15:52</t>
  </si>
  <si>
    <t>8685</t>
  </si>
  <si>
    <t>RAZVAN MARIAN ILEANA</t>
  </si>
  <si>
    <t>21 Nov 2025 16:03</t>
  </si>
  <si>
    <t>8688</t>
  </si>
  <si>
    <t>21 Nov 2025 16:50</t>
  </si>
  <si>
    <t>8689</t>
  </si>
  <si>
    <t>Stanciu Maria Magdalena</t>
  </si>
  <si>
    <t>8690</t>
  </si>
  <si>
    <t>Stanciu Catalina</t>
  </si>
  <si>
    <t>8691</t>
  </si>
  <si>
    <t>8692</t>
  </si>
  <si>
    <t>Dobre Matei</t>
  </si>
  <si>
    <t>8693</t>
  </si>
  <si>
    <t>Dobre Cristea</t>
  </si>
  <si>
    <t>8694</t>
  </si>
  <si>
    <t>Ionescu Gabriela</t>
  </si>
  <si>
    <t>21 Nov 2025 16:51</t>
  </si>
  <si>
    <t>8695</t>
  </si>
  <si>
    <t>21 Nov 2025 16:53</t>
  </si>
  <si>
    <t>8697</t>
  </si>
  <si>
    <t>21 Nov 2025 16:58</t>
  </si>
  <si>
    <t>8698</t>
  </si>
  <si>
    <t>21 Nov 2025 17:00</t>
  </si>
  <si>
    <t>8699</t>
  </si>
  <si>
    <t>21 Nov 2025 17:01</t>
  </si>
  <si>
    <t>8700</t>
  </si>
  <si>
    <t>21 Nov 2025 17:09</t>
  </si>
  <si>
    <t>8701</t>
  </si>
  <si>
    <t>Фатме Бучаклиева</t>
  </si>
  <si>
    <t>21 Nov 2025 21:25</t>
  </si>
  <si>
    <t>8702</t>
  </si>
  <si>
    <t>21 Nov 2025 21:47</t>
  </si>
  <si>
    <t>8703</t>
  </si>
  <si>
    <t>8704</t>
  </si>
  <si>
    <t>PALTINESCU COSMIN GEORGE</t>
  </si>
  <si>
    <t>21 Nov 2025 23:41</t>
  </si>
  <si>
    <t>8705</t>
  </si>
  <si>
    <t>Batinas Alina Cristina</t>
  </si>
  <si>
    <t>22 Nov 2025 08:30</t>
  </si>
  <si>
    <t>8706</t>
  </si>
  <si>
    <t>OLTEAN MARIUS DANIEL</t>
  </si>
  <si>
    <t>22 Nov 2025 13:24</t>
  </si>
  <si>
    <t>22 Nov 2025</t>
  </si>
  <si>
    <t>8707</t>
  </si>
  <si>
    <t>Nicolescu Gabriela</t>
  </si>
  <si>
    <t>22 Nov 2025 14:48</t>
  </si>
  <si>
    <t>8708</t>
  </si>
  <si>
    <t>Adam Kozieł</t>
  </si>
  <si>
    <t>22 Nov 2025 17:43</t>
  </si>
  <si>
    <t>8709</t>
  </si>
  <si>
    <t>FILIMON GEORGE STEFAN</t>
  </si>
  <si>
    <t>22 Nov 2025 18:54</t>
  </si>
  <si>
    <t>8710</t>
  </si>
  <si>
    <t>NOVAC ELENA ALEXANDRA</t>
  </si>
  <si>
    <t>8711</t>
  </si>
  <si>
    <t>Daniel Pircalabu</t>
  </si>
  <si>
    <t>22 Nov 2025 21:17</t>
  </si>
  <si>
    <t>8712</t>
  </si>
  <si>
    <t>Христина Петкова</t>
  </si>
  <si>
    <t>22 Nov 2025 21:42</t>
  </si>
  <si>
    <t>8713</t>
  </si>
  <si>
    <t>Harbuz Adrian Cezar</t>
  </si>
  <si>
    <t>23 Nov 2025 07:54</t>
  </si>
  <si>
    <t>23 Nov 2025</t>
  </si>
  <si>
    <t>8714</t>
  </si>
  <si>
    <t>Миглена Ангелова</t>
  </si>
  <si>
    <t>23 Nov 2025 12:08</t>
  </si>
  <si>
    <t>Rauta Anda Flavia</t>
  </si>
  <si>
    <t>8716</t>
  </si>
  <si>
    <t>Alexandra Demirgen</t>
  </si>
  <si>
    <t>23 Nov 2025 16:26</t>
  </si>
  <si>
    <t>8717</t>
  </si>
  <si>
    <t>Мая Кралева</t>
  </si>
  <si>
    <t>23 Nov 2025 17:04</t>
  </si>
  <si>
    <t>8718</t>
  </si>
  <si>
    <t>Aviana Dragos</t>
  </si>
  <si>
    <t>23 Nov 2025 18:29</t>
  </si>
  <si>
    <t>8719</t>
  </si>
  <si>
    <t>Popina Catalin Razvan</t>
  </si>
  <si>
    <t>23 Nov 2025 18:32</t>
  </si>
  <si>
    <t>8720</t>
  </si>
  <si>
    <t>Parjolea Alina Florentina</t>
  </si>
  <si>
    <t>23 Nov 2025 21:11</t>
  </si>
  <si>
    <t>8722</t>
  </si>
  <si>
    <t>Кирил Манкин</t>
  </si>
  <si>
    <t>24 Nov 2025</t>
  </si>
  <si>
    <t>8723</t>
  </si>
  <si>
    <t>Виржиния Мънкова</t>
  </si>
  <si>
    <t>ВЕРСО ТРАВЪЛ - ООД</t>
  </si>
  <si>
    <t>24 Nov 2025 08:29</t>
  </si>
  <si>
    <t>8724</t>
  </si>
  <si>
    <t>Драгой Благоев Цолов</t>
  </si>
  <si>
    <t>24 Nov 2025 08:35</t>
  </si>
  <si>
    <t>8725</t>
  </si>
  <si>
    <t>NEAGOI MARIAN</t>
  </si>
  <si>
    <t>24 Nov 2025 09:12</t>
  </si>
  <si>
    <t>8728</t>
  </si>
  <si>
    <t>VITELARU ADRIAN COSTEL</t>
  </si>
  <si>
    <t>8731</t>
  </si>
  <si>
    <t>ADAM VIOREL DUMITRU</t>
  </si>
  <si>
    <t>8732</t>
  </si>
  <si>
    <t>Rusu Alina</t>
  </si>
  <si>
    <t>24 Nov 2025 09:38</t>
  </si>
  <si>
    <t>8733</t>
  </si>
  <si>
    <t>Dragnea Alexandra Nicoleta</t>
  </si>
  <si>
    <t>24 Nov 2025 09:45</t>
  </si>
  <si>
    <t>8734</t>
  </si>
  <si>
    <t>Tase Ana Maria</t>
  </si>
  <si>
    <t>24 Nov 2025 10:01</t>
  </si>
  <si>
    <t>8735</t>
  </si>
  <si>
    <t>Morosac Antoaneta Cipriana</t>
  </si>
  <si>
    <t>24 Nov 2025 10:22</t>
  </si>
  <si>
    <t>8736</t>
  </si>
  <si>
    <t>24 Nov 2025 10:24</t>
  </si>
  <si>
    <t>8737</t>
  </si>
  <si>
    <t>Magherca Alexandra</t>
  </si>
  <si>
    <t>24 Nov 2025 10:27</t>
  </si>
  <si>
    <t>8738</t>
  </si>
  <si>
    <t>Nechita Alexandru Andrei</t>
  </si>
  <si>
    <t>8740</t>
  </si>
  <si>
    <t>Tudor Georgian Daniel</t>
  </si>
  <si>
    <t>24 Nov 2025 10:39</t>
  </si>
  <si>
    <t>8741</t>
  </si>
  <si>
    <t>Maria Andrei Georgian</t>
  </si>
  <si>
    <t>8742</t>
  </si>
  <si>
    <t>JENS KLEIN</t>
  </si>
  <si>
    <t>8743</t>
  </si>
  <si>
    <t>Dumitrascu Alexandra</t>
  </si>
  <si>
    <t>24 Nov 2025 10:43</t>
  </si>
  <si>
    <t>8744</t>
  </si>
  <si>
    <t>Barbu Alin Ciprian</t>
  </si>
  <si>
    <t>8745</t>
  </si>
  <si>
    <t>24 Nov 2025 10:52</t>
  </si>
  <si>
    <t>8746</t>
  </si>
  <si>
    <t>Tudorie Daniel</t>
  </si>
  <si>
    <t>24 Nov 2025 10:57</t>
  </si>
  <si>
    <t>8747</t>
  </si>
  <si>
    <t>Cozma Gabriel</t>
  </si>
  <si>
    <t>24 Nov 2025 10:58</t>
  </si>
  <si>
    <t>8748</t>
  </si>
  <si>
    <t>Ciltea Cornelia</t>
  </si>
  <si>
    <t>24 Nov 2025 10:59</t>
  </si>
  <si>
    <t>8749</t>
  </si>
  <si>
    <t>TUDORACHE GHEORGHE</t>
  </si>
  <si>
    <t>8750</t>
  </si>
  <si>
    <t>Jusca Raluca</t>
  </si>
  <si>
    <t>8751</t>
  </si>
  <si>
    <t>Oprea Adrian Oliver</t>
  </si>
  <si>
    <t>24 Nov 2025 11:02</t>
  </si>
  <si>
    <t>8752</t>
  </si>
  <si>
    <t>Onesimiuc Ovidiu</t>
  </si>
  <si>
    <t>24 Nov 2025 11:04</t>
  </si>
  <si>
    <t>8753</t>
  </si>
  <si>
    <t>24 Nov 2025 11:10</t>
  </si>
  <si>
    <t>8754</t>
  </si>
  <si>
    <t>CALUGARESCU ANA MARIA</t>
  </si>
  <si>
    <t>24 Nov 2025 11:16</t>
  </si>
  <si>
    <t>8755</t>
  </si>
  <si>
    <t>Dragomir Angel-Razvan</t>
  </si>
  <si>
    <t>24 Nov 2025 11:21</t>
  </si>
  <si>
    <t>24 Nov 2025 11:24</t>
  </si>
  <si>
    <t>8757</t>
  </si>
  <si>
    <t>Manea Bogdan</t>
  </si>
  <si>
    <t>8758</t>
  </si>
  <si>
    <t>Tudor Daniel</t>
  </si>
  <si>
    <t>8759</t>
  </si>
  <si>
    <t>Burat Eva Maria</t>
  </si>
  <si>
    <t>24 Nov 2025 11:30</t>
  </si>
  <si>
    <t>8760</t>
  </si>
  <si>
    <t>Milcoveanu Alexandru Corin</t>
  </si>
  <si>
    <t>8761</t>
  </si>
  <si>
    <t>Bogatu Alina Elena</t>
  </si>
  <si>
    <t>MIHAI SORIN</t>
  </si>
  <si>
    <t>24 Nov 2025 14:18</t>
  </si>
  <si>
    <t>8763</t>
  </si>
  <si>
    <t>Apostoliu Ana-Nicole</t>
  </si>
  <si>
    <t>24 Nov 2025 12:11</t>
  </si>
  <si>
    <t>24 Nov 2025 12:34</t>
  </si>
  <si>
    <t>8764</t>
  </si>
  <si>
    <t>DUDAU DANIEL</t>
  </si>
  <si>
    <t>8765</t>
  </si>
  <si>
    <t>Neculcea Mariea</t>
  </si>
  <si>
    <t>24 Nov 2025 12:41</t>
  </si>
  <si>
    <t>8766</t>
  </si>
  <si>
    <t>Добри Тодоров Ганчев</t>
  </si>
  <si>
    <t>24 Nov 2025 12:47</t>
  </si>
  <si>
    <t>8767</t>
  </si>
  <si>
    <t>Aurelian Dumitrescu</t>
  </si>
  <si>
    <t>24 Nov 2025 13:06</t>
  </si>
  <si>
    <t>8768</t>
  </si>
  <si>
    <t>Bozonc Aletta</t>
  </si>
  <si>
    <t>24 Nov 2025 13:15</t>
  </si>
  <si>
    <t>8769</t>
  </si>
  <si>
    <t>29 May 2026</t>
  </si>
  <si>
    <t>FANICA MITRAN</t>
  </si>
  <si>
    <t>24 Nov 2025 13:52</t>
  </si>
  <si>
    <t>8770</t>
  </si>
  <si>
    <t>FLORICA STOIAN</t>
  </si>
  <si>
    <t>8771</t>
  </si>
  <si>
    <t>GABRIEL IULIAN MITRAN</t>
  </si>
  <si>
    <t>8772</t>
  </si>
  <si>
    <t>24 Nov 2025 13:16</t>
  </si>
  <si>
    <t>8773</t>
  </si>
  <si>
    <t>IULIAN AURELIAN MOCANU</t>
  </si>
  <si>
    <t>Красимира Борисова</t>
  </si>
  <si>
    <t>8775</t>
  </si>
  <si>
    <t>Галина Дичева</t>
  </si>
  <si>
    <t>ДЖОЙ ТРАВЕЛ - ООД</t>
  </si>
  <si>
    <t>24 Nov 2025 13:24</t>
  </si>
  <si>
    <t>8776</t>
  </si>
  <si>
    <t>24 Nov 2025 13:27</t>
  </si>
  <si>
    <t>8777</t>
  </si>
  <si>
    <t>CRISTACHE VIOREL</t>
  </si>
  <si>
    <t>8778</t>
  </si>
  <si>
    <t>Мартина Вълкова</t>
  </si>
  <si>
    <t>24 Nov 2025 14:17</t>
  </si>
  <si>
    <t>8779</t>
  </si>
  <si>
    <t>GILCA ADELINA</t>
  </si>
  <si>
    <t>8780</t>
  </si>
  <si>
    <t>MIHAI ALEXIA</t>
  </si>
  <si>
    <t>24 Nov 2025 14:30</t>
  </si>
  <si>
    <t>8781</t>
  </si>
  <si>
    <t>24 Nov 2025 14:42</t>
  </si>
  <si>
    <t>8782</t>
  </si>
  <si>
    <t>Nastase Andreea Roxana</t>
  </si>
  <si>
    <t>24 Nov 2025 15:07</t>
  </si>
  <si>
    <t>8783</t>
  </si>
  <si>
    <t>BALUTA SORIN</t>
  </si>
  <si>
    <t>24 Nov 2025 15:31</t>
  </si>
  <si>
    <t>8784</t>
  </si>
  <si>
    <t>SERBU CORNELIA</t>
  </si>
  <si>
    <t>8785</t>
  </si>
  <si>
    <t>CONSTANTIN IONEL</t>
  </si>
  <si>
    <t>24 Nov 2025 15:55</t>
  </si>
  <si>
    <t>8787</t>
  </si>
  <si>
    <t>8788</t>
  </si>
  <si>
    <t>OPRISOR ALEXANDRU STEFAN</t>
  </si>
  <si>
    <t>24 Nov 2025 16:30</t>
  </si>
  <si>
    <t>8789</t>
  </si>
  <si>
    <t>STOIAN CEZAR ANDREI</t>
  </si>
  <si>
    <t>24 Nov 2025 16:33</t>
  </si>
  <si>
    <t>8790</t>
  </si>
  <si>
    <t>SANDU CRISTIAN NICOLAE</t>
  </si>
  <si>
    <t>8791</t>
  </si>
  <si>
    <t>Александра Цекова</t>
  </si>
  <si>
    <t>8792</t>
  </si>
  <si>
    <t>Drugea Constantin</t>
  </si>
  <si>
    <t>24 Nov 2025 16:54</t>
  </si>
  <si>
    <t>24 Nov 2025 17:36</t>
  </si>
  <si>
    <t>8795</t>
  </si>
  <si>
    <t>14 Jun 2026</t>
  </si>
  <si>
    <t>Ани Игнатова</t>
  </si>
  <si>
    <t>24 Nov 2025 20:25</t>
  </si>
  <si>
    <t>8796</t>
  </si>
  <si>
    <t>24 Nov 2025 20:56</t>
  </si>
  <si>
    <t>8797</t>
  </si>
  <si>
    <t>Емилия Еникова</t>
  </si>
  <si>
    <t>24 Nov 2025 21:01</t>
  </si>
  <si>
    <t>8798</t>
  </si>
  <si>
    <t>Петя Станкова</t>
  </si>
  <si>
    <t>24 Nov 2025 21:02</t>
  </si>
  <si>
    <t>8799</t>
  </si>
  <si>
    <t>Pelin Alexandru</t>
  </si>
  <si>
    <t>25 Nov 2025 09:49</t>
  </si>
  <si>
    <t>8800</t>
  </si>
  <si>
    <t>Grosu Stefan</t>
  </si>
  <si>
    <t>25 Nov 2025 09:59</t>
  </si>
  <si>
    <t>8801</t>
  </si>
  <si>
    <t>Maftei Gheorghe Iulian</t>
  </si>
  <si>
    <t>25 Nov 2025 10:00</t>
  </si>
  <si>
    <t>25 Nov 2025</t>
  </si>
  <si>
    <t>8802</t>
  </si>
  <si>
    <t>Rachieriu Vasile</t>
  </si>
  <si>
    <t>25 Nov 2025 10:02</t>
  </si>
  <si>
    <t>8804</t>
  </si>
  <si>
    <t>Stoian Ion</t>
  </si>
  <si>
    <t>25 Nov 2025 10:05</t>
  </si>
  <si>
    <t>8805</t>
  </si>
  <si>
    <t>Stoian Alexandru</t>
  </si>
  <si>
    <t>8806</t>
  </si>
  <si>
    <t>Mihalache Constantin-Lazar</t>
  </si>
  <si>
    <t>25 Nov 2025 10:08</t>
  </si>
  <si>
    <t>8807</t>
  </si>
  <si>
    <t>VLADUCEANU ANDREEA LILIANA</t>
  </si>
  <si>
    <t>25 Nov 2025 10:35</t>
  </si>
  <si>
    <t>8808</t>
  </si>
  <si>
    <t>IVANCIOIU IOAN</t>
  </si>
  <si>
    <t>25 Nov 2025 10:36</t>
  </si>
  <si>
    <t>8809</t>
  </si>
  <si>
    <t>Мадлен Дамянова</t>
  </si>
  <si>
    <t>ТРАВЕЛИНА - ООД</t>
  </si>
  <si>
    <t>25 Nov 2025 10:47</t>
  </si>
  <si>
    <t>8810</t>
  </si>
  <si>
    <t>Петя Абаджиева</t>
  </si>
  <si>
    <t>8813</t>
  </si>
  <si>
    <t>Karacsony Ruxandra Oana</t>
  </si>
  <si>
    <t>25 Nov 2025 14:04</t>
  </si>
  <si>
    <t>8815</t>
  </si>
  <si>
    <t>Нели Танева</t>
  </si>
  <si>
    <t>25 Nov 2025 14:26</t>
  </si>
  <si>
    <t>8816</t>
  </si>
  <si>
    <t>Росица Байчева</t>
  </si>
  <si>
    <t>8817</t>
  </si>
  <si>
    <t>Scanghel Mihai</t>
  </si>
  <si>
    <t>25 Nov 2025 15:04</t>
  </si>
  <si>
    <t>8820</t>
  </si>
  <si>
    <t>Lucian Biro</t>
  </si>
  <si>
    <t>8821</t>
  </si>
  <si>
    <t>Iulia Bantas</t>
  </si>
  <si>
    <t>8822</t>
  </si>
  <si>
    <t>Tal Bitton</t>
  </si>
  <si>
    <t>25 Nov 2025 23:08</t>
  </si>
  <si>
    <t>8823</t>
  </si>
  <si>
    <t>23 Jun 2026</t>
  </si>
  <si>
    <t>PATRU OANA</t>
  </si>
  <si>
    <t>26 Nov 2025 08:45</t>
  </si>
  <si>
    <t>8824</t>
  </si>
  <si>
    <t>GHIZDAREANU VALENTIN FLORIN</t>
  </si>
  <si>
    <t>8825</t>
  </si>
  <si>
    <t>26 Nov 2025 09:10</t>
  </si>
  <si>
    <t>26 Nov 2025</t>
  </si>
  <si>
    <t>8826</t>
  </si>
  <si>
    <t>Cremeneanu Marian Nicolae</t>
  </si>
  <si>
    <t>8827</t>
  </si>
  <si>
    <t>IONESCU DANIEL</t>
  </si>
  <si>
    <t>26 Nov 2025 10:22</t>
  </si>
  <si>
    <t>8828</t>
  </si>
  <si>
    <t>Scurtu Teodor Mihai</t>
  </si>
  <si>
    <t>26 Nov 2025 10:36</t>
  </si>
  <si>
    <t>8831</t>
  </si>
  <si>
    <t>MIHAI Anca Georgiana</t>
  </si>
  <si>
    <t>26 Nov 2025 11:24</t>
  </si>
  <si>
    <t>8832</t>
  </si>
  <si>
    <t>ILIE DANIEL</t>
  </si>
  <si>
    <t>26 Nov 2025 11:25</t>
  </si>
  <si>
    <t>26 Nov 2025 11:26</t>
  </si>
  <si>
    <t>8833</t>
  </si>
  <si>
    <t>COTULBEA AURORA</t>
  </si>
  <si>
    <t>8834</t>
  </si>
  <si>
    <t>ILIE CONSTANTA</t>
  </si>
  <si>
    <t>8835</t>
  </si>
  <si>
    <t>BENIAMINOV REGINA</t>
  </si>
  <si>
    <t>26 Nov 2025 12:26</t>
  </si>
  <si>
    <t>26 Nov 2025 12:31</t>
  </si>
  <si>
    <t>8836</t>
  </si>
  <si>
    <t>BARBU ALEXANDRA</t>
  </si>
  <si>
    <t>8837</t>
  </si>
  <si>
    <t>BUCUR GEORGE</t>
  </si>
  <si>
    <t>8838</t>
  </si>
  <si>
    <t>BALASA IONEL</t>
  </si>
  <si>
    <t>26 Nov 2025 12:40</t>
  </si>
  <si>
    <t>26 Nov 2025 13:07</t>
  </si>
  <si>
    <t>8840</t>
  </si>
  <si>
    <t>Adriana Danila</t>
  </si>
  <si>
    <t>26 Nov 2025 13:16</t>
  </si>
  <si>
    <t>8841</t>
  </si>
  <si>
    <t>Alexandrina Calin</t>
  </si>
  <si>
    <t>8842</t>
  </si>
  <si>
    <t>MUSTAFA DENIS</t>
  </si>
  <si>
    <t>26 Nov 2025 13:35</t>
  </si>
  <si>
    <t>8843</t>
  </si>
  <si>
    <t>ZROR AMI</t>
  </si>
  <si>
    <t>26 Nov 2025 13:44</t>
  </si>
  <si>
    <t>8844</t>
  </si>
  <si>
    <t>ZROR YEHUDA</t>
  </si>
  <si>
    <t>26 Nov 2025 13:56</t>
  </si>
  <si>
    <t>8845</t>
  </si>
  <si>
    <t>Irina Ionete</t>
  </si>
  <si>
    <t>26 Nov 2025 15:08</t>
  </si>
  <si>
    <t>8846</t>
  </si>
  <si>
    <t>ZROR REGI</t>
  </si>
  <si>
    <t>26 Nov 2025 15:25</t>
  </si>
  <si>
    <t>8847</t>
  </si>
  <si>
    <t>MICHAEL ZROR</t>
  </si>
  <si>
    <t>26 Nov 2025 15:34</t>
  </si>
  <si>
    <t>8848</t>
  </si>
  <si>
    <t>Десислава Панчева</t>
  </si>
  <si>
    <t>26 Nov 2025 15:49</t>
  </si>
  <si>
    <t>8849</t>
  </si>
  <si>
    <t>STAN AUREL MARIAN</t>
  </si>
  <si>
    <t>26 Nov 2025 16:29</t>
  </si>
  <si>
    <t>Ваня Гайдарова</t>
  </si>
  <si>
    <t>8852</t>
  </si>
  <si>
    <t>Ваня Тантилова</t>
  </si>
  <si>
    <t>8853</t>
  </si>
  <si>
    <t>8854</t>
  </si>
  <si>
    <t>Ionita Adriana Florina</t>
  </si>
  <si>
    <t>26 Nov 2025 18:12</t>
  </si>
  <si>
    <t>8856</t>
  </si>
  <si>
    <t>Dragomir elena</t>
  </si>
  <si>
    <t>26 Nov 2025 18:25</t>
  </si>
  <si>
    <t>8857</t>
  </si>
  <si>
    <t>Manole Gheorghe</t>
  </si>
  <si>
    <t>26 Nov 2025 22:49</t>
  </si>
  <si>
    <t>8858</t>
  </si>
  <si>
    <t>David Iulian</t>
  </si>
  <si>
    <t>8859</t>
  </si>
  <si>
    <t>Stefan Gabriela</t>
  </si>
  <si>
    <t>8860</t>
  </si>
  <si>
    <t>Segal David</t>
  </si>
  <si>
    <t>05 Jun 2026</t>
  </si>
  <si>
    <t>27 Nov 2025 09:18</t>
  </si>
  <si>
    <t>8862</t>
  </si>
  <si>
    <t>ANDRONACHE ANDREEA</t>
  </si>
  <si>
    <t>27 Nov 2025 09:27</t>
  </si>
  <si>
    <t>8863</t>
  </si>
  <si>
    <t>METANIE AURELIAN MARIAN</t>
  </si>
  <si>
    <t>27 Nov 2025 09:36</t>
  </si>
  <si>
    <t>27 Nov 2025</t>
  </si>
  <si>
    <t>8864</t>
  </si>
  <si>
    <t>Baban Ana Maria</t>
  </si>
  <si>
    <t>MIRI CASPI</t>
  </si>
  <si>
    <t>8867</t>
  </si>
  <si>
    <t>Ginghina Cosmina</t>
  </si>
  <si>
    <t>27 Nov 2025 11:39</t>
  </si>
  <si>
    <t>8868</t>
  </si>
  <si>
    <t>Duculet Ancuta</t>
  </si>
  <si>
    <t>8869</t>
  </si>
  <si>
    <t>Popa Natalia</t>
  </si>
  <si>
    <t>27 Nov 2025 11:40</t>
  </si>
  <si>
    <t>8870</t>
  </si>
  <si>
    <t>Kodzhaaliev Kodzhaaliev</t>
  </si>
  <si>
    <t>27 Nov 2025 12:05</t>
  </si>
  <si>
    <t>8871</t>
  </si>
  <si>
    <t>Миглена Неделчева</t>
  </si>
  <si>
    <t>27 Nov 2025 12:30</t>
  </si>
  <si>
    <t>Дни слаб</t>
  </si>
  <si>
    <t>Дни среден</t>
  </si>
  <si>
    <t>Дни силен</t>
  </si>
  <si>
    <t>Date</t>
  </si>
  <si>
    <t>Month</t>
  </si>
  <si>
    <t>ABS</t>
  </si>
  <si>
    <t>Дни стартиращ месец</t>
  </si>
  <si>
    <t>Дни прикл месец</t>
  </si>
  <si>
    <t>Месец на резервацията</t>
  </si>
  <si>
    <t>May</t>
  </si>
  <si>
    <t>Jun</t>
  </si>
  <si>
    <t>Jul</t>
  </si>
  <si>
    <t>Aug</t>
  </si>
  <si>
    <t>Sep</t>
  </si>
  <si>
    <t>Total</t>
  </si>
  <si>
    <t>Nov</t>
  </si>
  <si>
    <t>Dec</t>
  </si>
  <si>
    <t>Jan</t>
  </si>
  <si>
    <t>Feb</t>
  </si>
  <si>
    <t>Mar</t>
  </si>
  <si>
    <t>Apr</t>
  </si>
  <si>
    <t>Oct</t>
  </si>
  <si>
    <t>Пристигане / Референция / Резервация</t>
  </si>
  <si>
    <t>Стойност</t>
  </si>
  <si>
    <t>Резервация номер</t>
  </si>
  <si>
    <t>Трансферно фолио</t>
  </si>
  <si>
    <t>Тип Стая</t>
  </si>
  <si>
    <t>Брой гости</t>
  </si>
  <si>
    <t>Име на гост</t>
  </si>
  <si>
    <t>011924145/27 Nov 2025</t>
  </si>
  <si>
    <t>#FL-803 СЪНИ ТУРС ОСНОВНО ФОЛИО</t>
  </si>
  <si>
    <t>DBL SEA</t>
  </si>
  <si>
    <t>3 + 0</t>
  </si>
  <si>
    <t>ALL</t>
  </si>
  <si>
    <t>011913494/29 Oct 2025</t>
  </si>
  <si>
    <t>2 + 2</t>
  </si>
  <si>
    <t>011918187/10 Nov 2025</t>
  </si>
  <si>
    <t>3 + 2</t>
  </si>
  <si>
    <t>011920667/17 Nov 2025</t>
  </si>
  <si>
    <t>2 + 1</t>
  </si>
  <si>
    <t>011920668/17 Nov 2025</t>
  </si>
  <si>
    <t>011921870/20 Nov 2025</t>
  </si>
  <si>
    <t>1 + 1</t>
  </si>
  <si>
    <t>011920577/18 Nov 2025</t>
  </si>
  <si>
    <t>DBL</t>
  </si>
  <si>
    <t>0119205777/18 Nov 2025</t>
  </si>
  <si>
    <t>011916336/06 Nov 2025</t>
  </si>
  <si>
    <t>ВЕЧЕРЯ, ОБЯД, ЗАКУСКА</t>
  </si>
  <si>
    <t>6422277610/20 Nov 2025</t>
  </si>
  <si>
    <t>5934287558/08 Nov 2025</t>
  </si>
  <si>
    <t>2 + 3</t>
  </si>
  <si>
    <t>6694746596/13 Nov 2025</t>
  </si>
  <si>
    <t>14746994/24 Nov 2025</t>
  </si>
  <si>
    <t>#FL-800 ДТС ОСНОВНО</t>
  </si>
  <si>
    <t>2 + 0</t>
  </si>
  <si>
    <t>14747004/24 Nov 2025</t>
  </si>
  <si>
    <t>14747020/24 Nov 2025</t>
  </si>
  <si>
    <t>14747061/24 Nov 2025</t>
  </si>
  <si>
    <t>14747063/24 Nov 2025</t>
  </si>
  <si>
    <t>753664050/29 Oct 2025</t>
  </si>
  <si>
    <t>4 + 1</t>
  </si>
  <si>
    <t>4 + 0</t>
  </si>
  <si>
    <t>DBL DELUXE</t>
  </si>
  <si>
    <t>95058/31 Oct 2025</t>
  </si>
  <si>
    <t>96739/25 Nov 2025</t>
  </si>
  <si>
    <t>3 + 1</t>
  </si>
  <si>
    <t>96743/25 Nov 2025</t>
  </si>
  <si>
    <t>95961/19 Nov 2025</t>
  </si>
  <si>
    <t>96403/24 Nov 2025</t>
  </si>
  <si>
    <t>95702/14 Nov 2025</t>
  </si>
  <si>
    <t>96771/26 Nov 2025</t>
  </si>
  <si>
    <t>95771/14 Nov 2025</t>
  </si>
  <si>
    <t>96310/22 Nov 2025</t>
  </si>
  <si>
    <t>95537/12 Nov 2025</t>
  </si>
  <si>
    <t>94752/24 Oct 2025</t>
  </si>
  <si>
    <t>94753/23 Oct 2025</t>
  </si>
  <si>
    <t>94790/26 Oct 2025</t>
  </si>
  <si>
    <t>95581/11 Nov 2025</t>
  </si>
  <si>
    <t>95805/17 Nov 2025</t>
  </si>
  <si>
    <t>96561/24 Nov 2025</t>
  </si>
  <si>
    <t>96575/24 Nov 2025</t>
  </si>
  <si>
    <t>14713477/21 Nov 2025</t>
  </si>
  <si>
    <t>95968/19 Nov 2025</t>
  </si>
  <si>
    <t>96554/24 Nov 2025</t>
  </si>
  <si>
    <t>96255/21 Nov 2025</t>
  </si>
  <si>
    <t>96428/23 Nov 2025</t>
  </si>
  <si>
    <t>95909/18 Nov 2025</t>
  </si>
  <si>
    <t>14656643/17 Nov 2025</t>
  </si>
  <si>
    <t>94917/29 Oct 2025</t>
  </si>
  <si>
    <t>21112025/21 Nov 2025</t>
  </si>
  <si>
    <t>20112025/20 Nov 2025</t>
  </si>
  <si>
    <t>#FL-807 ITAKA ОСНОВНО</t>
  </si>
  <si>
    <t>13354602/17 Sep 2025</t>
  </si>
  <si>
    <t>13278921/29 Aug 2025</t>
  </si>
  <si>
    <t>13419983/09 Oct 2025</t>
  </si>
  <si>
    <t>13392551/29 Sep 2025</t>
  </si>
  <si>
    <t>28072026/24 Nov 2025</t>
  </si>
  <si>
    <t>#FL-10784 ДЖОЙ ТРАВЕЛ ОСНОВНО</t>
  </si>
  <si>
    <t>NT307631/07 Nov 2025</t>
  </si>
  <si>
    <t>#FL-5519 НОВОТОН ОСНОВНО ЕВРО</t>
  </si>
  <si>
    <t>NT308137/11 Nov 2025</t>
  </si>
  <si>
    <t>NT307698/07 Nov 2025</t>
  </si>
  <si>
    <t>NT310328/27 Nov 2025</t>
  </si>
  <si>
    <t>NT310329/27 Nov 2025</t>
  </si>
  <si>
    <t>NT308146/11 Nov 2025</t>
  </si>
  <si>
    <t>NT308868/17 Nov 2025</t>
  </si>
  <si>
    <t>NT308386/13 Nov 2025</t>
  </si>
  <si>
    <t>NT308653/14 Nov 2025</t>
  </si>
  <si>
    <t>NT308654/14 Nov 2025</t>
  </si>
  <si>
    <t>NT308655/14 Nov 2025</t>
  </si>
  <si>
    <t>NT308738/15 Nov 2025</t>
  </si>
  <si>
    <t>NT307605/07 Nov 2025</t>
  </si>
  <si>
    <t>NT308366/12 Nov 2025</t>
  </si>
  <si>
    <t>NT308441/13 Nov 2025</t>
  </si>
  <si>
    <t>NT308587/14 Nov 2025</t>
  </si>
  <si>
    <t>NT308616/14 Nov 2025</t>
  </si>
  <si>
    <t>NT307765/08 Nov 2025</t>
  </si>
  <si>
    <t>NT307769/08 Nov 2025</t>
  </si>
  <si>
    <t>NT309028/18 Nov 2025</t>
  </si>
  <si>
    <t>NT309037/18 Nov 2025</t>
  </si>
  <si>
    <t>NT310193/25 Nov 2025</t>
  </si>
  <si>
    <t>NT306992/28 Oct 2025</t>
  </si>
  <si>
    <t>NT307365/06 Nov 2025</t>
  </si>
  <si>
    <t>NT306899/27 Oct 2025</t>
  </si>
  <si>
    <t>NT306920/27 Oct 2025</t>
  </si>
  <si>
    <t>NT307007/28 Oct 2025</t>
  </si>
  <si>
    <t>NT308762/16 Nov 2025</t>
  </si>
  <si>
    <t>NT308946/17 Nov 2025</t>
  </si>
  <si>
    <t>NT307862/09 Nov 2025</t>
  </si>
  <si>
    <t>NT307863/09 Nov 2025</t>
  </si>
  <si>
    <t>NT308154/11 Nov 2025</t>
  </si>
  <si>
    <t>NT309565/20 Nov 2025</t>
  </si>
  <si>
    <t>NT309570/20 Nov 2025</t>
  </si>
  <si>
    <t>NT309893/24 Nov 2025</t>
  </si>
  <si>
    <t>NT309901/24 Nov 2025</t>
  </si>
  <si>
    <t>NT307571/07 Nov 2025</t>
  </si>
  <si>
    <t>NT307573/07 Nov 2025</t>
  </si>
  <si>
    <t>NT309845/23 Nov 2025</t>
  </si>
  <si>
    <t>NT307655/07 Nov 2025</t>
  </si>
  <si>
    <t>NT308097/11 Nov 2025</t>
  </si>
  <si>
    <t>NT308642/14 Nov 2025</t>
  </si>
  <si>
    <t>NT308643/14 Nov 2025</t>
  </si>
  <si>
    <t>NT308644/14 Nov 2025</t>
  </si>
  <si>
    <t>NT308869/17 Nov 2025</t>
  </si>
  <si>
    <t>1 + 0</t>
  </si>
  <si>
    <t>NT309500/20 Nov 2025</t>
  </si>
  <si>
    <t>NT310057/24 Nov 2025</t>
  </si>
  <si>
    <t>NT310059/24 Nov 2025</t>
  </si>
  <si>
    <t>NT308841/16 Nov 2025</t>
  </si>
  <si>
    <t>NT308380/12 Nov 2025</t>
  </si>
  <si>
    <t>NT309613/21 Nov 2025</t>
  </si>
  <si>
    <t>NT309614/21 Nov 2025</t>
  </si>
  <si>
    <t>NT307688/07 Nov 2025</t>
  </si>
  <si>
    <t>NT308251/11 Nov 2025</t>
  </si>
  <si>
    <t>NT308303/12 Nov 2025</t>
  </si>
  <si>
    <t>NT308388/13 Nov 2025</t>
  </si>
  <si>
    <t>NT308818/16 Nov 2025</t>
  </si>
  <si>
    <t>NT308278/12 Nov 2025</t>
  </si>
  <si>
    <t>NT307682/07 Nov 2025</t>
  </si>
  <si>
    <t>NT307249/31 Oct 2025</t>
  </si>
  <si>
    <t>NT307612/07 Nov 2025</t>
  </si>
  <si>
    <t>NT308703/14 Nov 2025</t>
  </si>
  <si>
    <t>NT308704/14 Nov 2025</t>
  </si>
  <si>
    <t>NT308705/14 Nov 2025</t>
  </si>
  <si>
    <t>NT307189/31 Oct 2025</t>
  </si>
  <si>
    <t>NT307760/08 Nov 2025</t>
  </si>
  <si>
    <t>NT307810/08 Nov 2025</t>
  </si>
  <si>
    <t>NT308519/13 Nov 2025</t>
  </si>
  <si>
    <t>NT309148/18 Nov 2025</t>
  </si>
  <si>
    <t>NT309813/23 Nov 2025</t>
  </si>
  <si>
    <t>NT307971/10 Nov 2025</t>
  </si>
  <si>
    <t>NT309782/22 Nov 2025</t>
  </si>
  <si>
    <t>NT309846/23 Nov 2025</t>
  </si>
  <si>
    <t>NT307664/07 Nov 2025</t>
  </si>
  <si>
    <t>NT308966/17 Nov 2025</t>
  </si>
  <si>
    <t>NT307258/01 Nov 2025</t>
  </si>
  <si>
    <t>NT308194/11 Nov 2025</t>
  </si>
  <si>
    <t>NT308768/16 Nov 2025</t>
  </si>
  <si>
    <t>NT306961/27 Oct 2025</t>
  </si>
  <si>
    <t>NT306962/27 Oct 2025</t>
  </si>
  <si>
    <t>NT307170/31 Oct 2025</t>
  </si>
  <si>
    <t>NT307668/07 Nov 2025</t>
  </si>
  <si>
    <t>NT307670/07 Nov 2025</t>
  </si>
  <si>
    <t>NT307671/07 Nov 2025</t>
  </si>
  <si>
    <t>NT307802/08 Nov 2025</t>
  </si>
  <si>
    <t>NT307879/09 Nov 2025</t>
  </si>
  <si>
    <t>NT307880/09 Nov 2025</t>
  </si>
  <si>
    <t>NT307885/09 Nov 2025</t>
  </si>
  <si>
    <t>NT308149/11 Nov 2025</t>
  </si>
  <si>
    <t>NT308254/12 Nov 2025</t>
  </si>
  <si>
    <t>NT308255/12 Nov 2025</t>
  </si>
  <si>
    <t>NT308460/13 Nov 2025</t>
  </si>
  <si>
    <t>NT309009/18 Nov 2025</t>
  </si>
  <si>
    <t>NT309993/24 Nov 2025</t>
  </si>
  <si>
    <t>NT308031/10 Nov 2025</t>
  </si>
  <si>
    <t>4 + 2</t>
  </si>
  <si>
    <t>NT308824/16 Nov 2025</t>
  </si>
  <si>
    <t>NT308858/17 Nov 2025</t>
  </si>
  <si>
    <t>NT308990/17 Nov 2025</t>
  </si>
  <si>
    <t>NT309577/21 Nov 2025</t>
  </si>
  <si>
    <t>NT307450/06 Nov 2025</t>
  </si>
  <si>
    <t>NT307451/06 Nov 2025</t>
  </si>
  <si>
    <t>NT308507/13 Nov 2025</t>
  </si>
  <si>
    <t>NT308974/17 Nov 2025</t>
  </si>
  <si>
    <t>NT309337/19 Nov 2025</t>
  </si>
  <si>
    <t>5 + 0</t>
  </si>
  <si>
    <t>NT307793/08 Nov 2025</t>
  </si>
  <si>
    <t>NT306720/22 Oct 2025</t>
  </si>
  <si>
    <t>NT306721/22 Oct 2025</t>
  </si>
  <si>
    <t>NT309677/21 Nov 2025</t>
  </si>
  <si>
    <t>NT309678/21 Nov 2025</t>
  </si>
  <si>
    <t>NT309679/21 Nov 2025</t>
  </si>
  <si>
    <t>NT309681/21 Nov 2025</t>
  </si>
  <si>
    <t>NT309682/21 Nov 2025</t>
  </si>
  <si>
    <t>NT309683/21 Nov 2025</t>
  </si>
  <si>
    <t>NT309684/21 Nov 2025</t>
  </si>
  <si>
    <t>NT308020/10 Nov 2025</t>
  </si>
  <si>
    <t>NT306699/22 Oct 2025</t>
  </si>
  <si>
    <t>NT308981/17 Nov 2025</t>
  </si>
  <si>
    <t>NT307923/10 Nov 2025</t>
  </si>
  <si>
    <t>NT309501/20 Nov 2025</t>
  </si>
  <si>
    <t>NT310126/25 Nov 2025</t>
  </si>
  <si>
    <t>650924/26 Oct 2025</t>
  </si>
  <si>
    <t>#FL-799 ПРОФИ ТУРС ОСНОВНО ФОЛИО</t>
  </si>
  <si>
    <t>2310923/10 Nov 2025</t>
  </si>
  <si>
    <t>#FL-5453 СОЛВЕКС ОСНОВНО ФОЛИО ЕВРО</t>
  </si>
  <si>
    <t>2312449/20 Nov 2025</t>
  </si>
  <si>
    <t>2308685/20 Oct 2025</t>
  </si>
  <si>
    <t>2309040/23 Oct 2025</t>
  </si>
  <si>
    <t>2313068/24 Nov 2025</t>
  </si>
  <si>
    <t>2312939/23 Nov 2025</t>
  </si>
  <si>
    <t>2308309/15 Oct 2025</t>
  </si>
  <si>
    <t>2312879/22 Nov 2025</t>
  </si>
  <si>
    <t>2311074/10 Nov 2025</t>
  </si>
  <si>
    <t>2311077/10 Nov 2025</t>
  </si>
  <si>
    <t>2311079/10 Nov 2025</t>
  </si>
  <si>
    <t>2308258/14 Oct 2025</t>
  </si>
  <si>
    <t>2311186/11 Nov 2025</t>
  </si>
  <si>
    <t>2311248/11 Nov 2025</t>
  </si>
  <si>
    <t>2311327/12 Nov 2025</t>
  </si>
  <si>
    <t>2312741/21 Nov 2025</t>
  </si>
  <si>
    <t>2313019/24 Nov 2025</t>
  </si>
  <si>
    <t>2311523/13 Nov 2025</t>
  </si>
  <si>
    <t>2311535/13 Nov 2025</t>
  </si>
  <si>
    <t>2311538/13 Nov 2025</t>
  </si>
  <si>
    <t>2311557/13 Nov 2025</t>
  </si>
  <si>
    <t>2311722/14 Nov 2025</t>
  </si>
  <si>
    <t>2311820/15 Nov 2025</t>
  </si>
  <si>
    <t>2311513/13 Nov 2025</t>
  </si>
  <si>
    <t>2313568/26 Nov 2025</t>
  </si>
  <si>
    <t>2313569/26 Nov 2025</t>
  </si>
  <si>
    <t>2311103/11 Nov 2025</t>
  </si>
  <si>
    <t>5 + 1</t>
  </si>
  <si>
    <t>2311105/11 Nov 2025</t>
  </si>
  <si>
    <t>2311142/11 Nov 2025</t>
  </si>
  <si>
    <t>2311699/14 Nov 2025</t>
  </si>
  <si>
    <t>2313606/26 Nov 2025</t>
  </si>
  <si>
    <t>2313608/26 Nov 2025</t>
  </si>
  <si>
    <t>2313612/26 Nov 2025</t>
  </si>
  <si>
    <t>2312184/18 Nov 2025</t>
  </si>
  <si>
    <t>2312185/18 Nov 2025</t>
  </si>
  <si>
    <t>2313570/26 Nov 2025</t>
  </si>
  <si>
    <t>2313619/26 Nov 2025</t>
  </si>
  <si>
    <t>2 + 4</t>
  </si>
  <si>
    <t>2313621/26 Nov 2025</t>
  </si>
  <si>
    <t>2313624/26 Nov 2025</t>
  </si>
  <si>
    <t>2313628/26 Nov 2025</t>
  </si>
  <si>
    <t>2312499/20 Nov 2025</t>
  </si>
  <si>
    <t>3 + 3</t>
  </si>
  <si>
    <t>2312910/22 Nov 2025</t>
  </si>
  <si>
    <t>2312911/22 Nov 2025</t>
  </si>
  <si>
    <t>2309341/27 Oct 2025</t>
  </si>
  <si>
    <t>2309407/28 Oct 2025</t>
  </si>
  <si>
    <t>2309408/28 Oct 2025</t>
  </si>
  <si>
    <t>2309488/29 Oct 2025</t>
  </si>
  <si>
    <t>2309589/29 Oct 2025</t>
  </si>
  <si>
    <t>2309043/23 Oct 2025</t>
  </si>
  <si>
    <t>2311189/11 Nov 2025</t>
  </si>
  <si>
    <t>2311234/11 Nov 2025</t>
  </si>
  <si>
    <t>2311241/11 Nov 2025</t>
  </si>
  <si>
    <t>2311244/11 Nov 2025</t>
  </si>
  <si>
    <t>2311648/14 Nov 2025</t>
  </si>
  <si>
    <t>2311649/14 Nov 2025</t>
  </si>
  <si>
    <t>2311653/14 Nov 2025</t>
  </si>
  <si>
    <t>2311655/14 Nov 2025</t>
  </si>
  <si>
    <t>2311954/17 Nov 2025</t>
  </si>
  <si>
    <t>1179276.222995/26 Nov 2025</t>
  </si>
  <si>
    <t>#FL-5517 СЛР ОСНОВНО ЕВРО</t>
  </si>
  <si>
    <t>1177172.222140/19 Nov 2025</t>
  </si>
  <si>
    <t>1179724.223172/27 Nov 2025</t>
  </si>
  <si>
    <t>1176529.221867/17 Nov 2025</t>
  </si>
  <si>
    <t>1176784.221995/18 Nov 2025</t>
  </si>
  <si>
    <t>1174667.221016/11 Nov 2025</t>
  </si>
  <si>
    <t>1174907.221119/12 Nov 2025</t>
  </si>
  <si>
    <t>1174907.221120/12 Nov 2025</t>
  </si>
  <si>
    <t>1174700.221013/11 Nov 2025</t>
  </si>
  <si>
    <t>1174701.221014/11 Nov 2025</t>
  </si>
  <si>
    <t>1174734.221019/11 Nov 2025</t>
  </si>
  <si>
    <t>1174765.221023/11 Nov 2025</t>
  </si>
  <si>
    <t>1174767.221024/11 Nov 2025</t>
  </si>
  <si>
    <t>1174791.221042/11 Nov 2025</t>
  </si>
  <si>
    <t>1174798.221051/11 Nov 2025</t>
  </si>
  <si>
    <t>1174857.221070/11 Nov 2025</t>
  </si>
  <si>
    <t>1174857.221071/11 Nov 2025</t>
  </si>
  <si>
    <t>1174864.221073/11 Nov 2025</t>
  </si>
  <si>
    <t>1175332.221273/13 Nov 2025</t>
  </si>
  <si>
    <t>1175582.221389/14 Nov 2025</t>
  </si>
  <si>
    <t>1175582.221390/14 Nov 2025</t>
  </si>
  <si>
    <t>1175587.221388/14 Nov 2025</t>
  </si>
  <si>
    <t>1176092.221758/17 Nov 2025</t>
  </si>
  <si>
    <t>1177788.222426/21 Nov 2025</t>
  </si>
  <si>
    <t>1172184.220254/07 Nov 2025</t>
  </si>
  <si>
    <t>1174631.221009/11 Nov 2025</t>
  </si>
  <si>
    <t>1174874.221076/12 Nov 2025</t>
  </si>
  <si>
    <t>1175768.221441/14 Nov 2025</t>
  </si>
  <si>
    <t>1175770.221443/14 Nov 2025</t>
  </si>
  <si>
    <t>1175770.221444/14 Nov 2025</t>
  </si>
  <si>
    <t>1176218.221586/16 Nov 2025</t>
  </si>
  <si>
    <t>1176220.221725/17 Nov 2025</t>
  </si>
  <si>
    <t>1176788.221910/17 Nov 2025</t>
  </si>
  <si>
    <t>1176788.221911/17 Nov 2025</t>
  </si>
  <si>
    <t>1178873.222878/25 Nov 2025</t>
  </si>
  <si>
    <t>1178874.222881/25 Nov 2025</t>
  </si>
  <si>
    <t>1179108.222935/25 Nov 2025</t>
  </si>
  <si>
    <t>1172238.220039/06 Nov 2025</t>
  </si>
  <si>
    <t>1172866.220408/07 Nov 2025</t>
  </si>
  <si>
    <t>1172870.220418/07 Nov 2025</t>
  </si>
  <si>
    <t>1173032.220461/07 Nov 2025</t>
  </si>
  <si>
    <t>1173152.220485/08 Nov 2025</t>
  </si>
  <si>
    <t>1178233.222558/22 Nov 2025</t>
  </si>
  <si>
    <t>1172230.220325/07 Nov 2025</t>
  </si>
  <si>
    <t>1172230.220326/07 Nov 2025</t>
  </si>
  <si>
    <t>1172230.220327/07 Nov 2025</t>
  </si>
  <si>
    <t>1172230.220328/07 Nov 2025</t>
  </si>
  <si>
    <t>1172230.220329/07 Nov 2025</t>
  </si>
  <si>
    <t>1172230.220330/07 Nov 2025</t>
  </si>
  <si>
    <t>1172230.220331/07 Nov 2025</t>
  </si>
  <si>
    <t>1172230.220332/07 Nov 2025</t>
  </si>
  <si>
    <t>1172230.220333/07 Nov 2025</t>
  </si>
  <si>
    <t>1172230.220334/07 Nov 2025</t>
  </si>
  <si>
    <t>1172230.220335/07 Nov 2025</t>
  </si>
  <si>
    <t>1172230.220336/07 Nov 2025</t>
  </si>
  <si>
    <t>1172230.220337/07 Nov 2025</t>
  </si>
  <si>
    <t>1172230.220338/07 Nov 2025</t>
  </si>
  <si>
    <t>1172230.220339/07 Nov 2025</t>
  </si>
  <si>
    <t>1172230.220340/07 Nov 2025</t>
  </si>
  <si>
    <t>1172230.220341/07 Nov 2025</t>
  </si>
  <si>
    <t>1172230.220342/07 Nov 2025</t>
  </si>
  <si>
    <t>1172230.220343/07 Nov 2025</t>
  </si>
  <si>
    <t>1178127.222516/21 Nov 2025</t>
  </si>
  <si>
    <t>1178127.222517/21 Nov 2025</t>
  </si>
  <si>
    <t>1170811.219779/31 Oct 2025</t>
  </si>
  <si>
    <t>1172168.220412/07 Nov 2025</t>
  </si>
  <si>
    <t>1173255.220980/11 Nov 2025</t>
  </si>
  <si>
    <t>1173255.220981/11 Nov 2025</t>
  </si>
  <si>
    <t>1174084.220826/10 Nov 2025</t>
  </si>
  <si>
    <t>1175043.221157/12 Nov 2025</t>
  </si>
  <si>
    <t>1175043.221158/12 Nov 2025</t>
  </si>
  <si>
    <t>1175617.221335/13 Nov 2025</t>
  </si>
  <si>
    <t>1179573.223106/26 Nov 2025</t>
  </si>
  <si>
    <t>1174349.220936/11 Nov 2025</t>
  </si>
  <si>
    <t>1174350.220892/11 Nov 2025</t>
  </si>
  <si>
    <t>1174442.220950/11 Nov 2025</t>
  </si>
  <si>
    <t>1174490.220983/11 Nov 2025</t>
  </si>
  <si>
    <t>1175639.221369/14 Nov 2025</t>
  </si>
  <si>
    <t>1177826.222359/21 Nov 2025</t>
  </si>
  <si>
    <t>1177829.222416/21 Nov 2025</t>
  </si>
  <si>
    <t>1177829.222417/21 Nov 2025</t>
  </si>
  <si>
    <t>1177829.222418/21 Nov 2025</t>
  </si>
  <si>
    <t>1177984.222457/21 Nov 2025</t>
  </si>
  <si>
    <t>1177930.222445/21 Nov 2025</t>
  </si>
  <si>
    <t>1177930.222446/21 Nov 2025</t>
  </si>
  <si>
    <t>1172361.220349/07 Nov 2025</t>
  </si>
  <si>
    <t>1172361.220350/07 Nov 2025</t>
  </si>
  <si>
    <t>1173126.220629/10 Nov 2025</t>
  </si>
  <si>
    <t>1173263.220720/10 Nov 2025</t>
  </si>
  <si>
    <t>1173477.220718/10 Nov 2025</t>
  </si>
  <si>
    <t>1174558.220993/11 Nov 2025</t>
  </si>
  <si>
    <t>1174614.221001/11 Nov 2025</t>
  </si>
  <si>
    <t>1176267.221770/17 Nov 2025</t>
  </si>
  <si>
    <t>1176270.221771/17 Nov 2025</t>
  </si>
  <si>
    <t>1174850.221139/12 Nov 2025</t>
  </si>
  <si>
    <t>1178878.222888/24 Nov 2025</t>
  </si>
  <si>
    <t>1172212.220300/07 Nov 2025</t>
  </si>
  <si>
    <t>1175624.221419/14 Nov 2025</t>
  </si>
  <si>
    <t>1178144.222682/24 Nov 2025</t>
  </si>
  <si>
    <t>1178330.222764/24 Nov 2025</t>
  </si>
  <si>
    <t>1178330.222765/24 Nov 2025</t>
  </si>
  <si>
    <t>1172415.220309/07 Nov 2025</t>
  </si>
  <si>
    <t>1172415.220310/07 Nov 2025</t>
  </si>
  <si>
    <t>1173107.220477/07 Nov 2025</t>
  </si>
  <si>
    <t>1173464.220649/10 Nov 2025</t>
  </si>
  <si>
    <t>1178008.222461/21 Nov 2025</t>
  </si>
  <si>
    <t>1178335.222733/24 Nov 2025</t>
  </si>
  <si>
    <t>1178558.222785/24 Nov 2025</t>
  </si>
  <si>
    <t>1179365.223053/26 Nov 2025</t>
  </si>
  <si>
    <t>1174453.220953/11 Nov 2025</t>
  </si>
  <si>
    <t>1172211.220037/06 Nov 2025</t>
  </si>
  <si>
    <t>1172777.220395/07 Nov 2025</t>
  </si>
  <si>
    <t>1174445.220958/11 Nov 2025</t>
  </si>
  <si>
    <t>1174445.220959/11 Nov 2025</t>
  </si>
  <si>
    <t>1175927.221515/14 Nov 2025</t>
  </si>
  <si>
    <t>1176605.221892/17 Nov 2025</t>
  </si>
  <si>
    <t>1177166.222145/19 Nov 2025</t>
  </si>
  <si>
    <t>1179126.222945/25 Nov 2025</t>
  </si>
  <si>
    <t>1178736.222818/24 Nov 2025</t>
  </si>
  <si>
    <t>1179269.223006/26 Nov 2025</t>
  </si>
  <si>
    <t>1175170.221200/12 Nov 2025</t>
  </si>
  <si>
    <t>1175211.221281/13 Nov 2025</t>
  </si>
  <si>
    <t>1171982.219969/05 Nov 2025</t>
  </si>
  <si>
    <t>1173268.220507/08 Nov 2025</t>
  </si>
  <si>
    <t>1173602.220547/10 Nov 2025</t>
  </si>
  <si>
    <t>1174822.221059/11 Nov 2025</t>
  </si>
  <si>
    <t>1178806.222843/24 Nov 2025</t>
  </si>
  <si>
    <t>1173212.220494/08 Nov 2025</t>
  </si>
  <si>
    <t>1172376.220387/07 Nov 2025</t>
  </si>
  <si>
    <t>1173574.220613/10 Nov 2025</t>
  </si>
  <si>
    <t>1176047.221544/15 Nov 2025</t>
  </si>
  <si>
    <t>1177836.222402/21 Nov 2025</t>
  </si>
  <si>
    <t>1175771.221438/14 Nov 2025</t>
  </si>
  <si>
    <t>1175772.221439/14 Nov 2025</t>
  </si>
  <si>
    <t>1177941.222450/21 Nov 2025</t>
  </si>
  <si>
    <t>1178342.222598/23 Nov 2025</t>
  </si>
  <si>
    <t>1179228.223054/25 Nov 2025</t>
  </si>
  <si>
    <t>1179229.223056/25 Nov 2025</t>
  </si>
  <si>
    <t>1179230.223055/25 Nov 2025</t>
  </si>
  <si>
    <t>1173106.220476/07 Nov 2025</t>
  </si>
  <si>
    <t>1175992.221522/14 Nov 2025</t>
  </si>
  <si>
    <t>1175996.221523/14 Nov 2025</t>
  </si>
  <si>
    <t>1175996.221524/14 Nov 2025</t>
  </si>
  <si>
    <t>1176060.221545/15 Nov 2025</t>
  </si>
  <si>
    <t>1176814.222007/18 Nov 2025</t>
  </si>
  <si>
    <t>1177150.222137/19 Nov 2025</t>
  </si>
  <si>
    <t>1177150.222138/19 Nov 2025</t>
  </si>
  <si>
    <t>1177929.222444/21 Nov 2025</t>
  </si>
  <si>
    <t>1178087.222506/21 Nov 2025</t>
  </si>
  <si>
    <t>1178087.222507/21 Nov 2025</t>
  </si>
  <si>
    <t>1178087.222508/21 Nov 2025</t>
  </si>
  <si>
    <t>1178087.222509/21 Nov 2025</t>
  </si>
  <si>
    <t>1178087.222510/21 Nov 2025</t>
  </si>
  <si>
    <t>1178214.222723/24 Nov 2025</t>
  </si>
  <si>
    <t>1178411.222761/24 Nov 2025</t>
  </si>
  <si>
    <t>1169860.219307/22 Oct 2025</t>
  </si>
  <si>
    <t>1169861.219308/22 Oct 2025</t>
  </si>
  <si>
    <t>1170038.219412/23 Oct 2025</t>
  </si>
  <si>
    <t>1170141.219429/24 Oct 2025</t>
  </si>
  <si>
    <t>1170169.219532/24 Oct 2025</t>
  </si>
  <si>
    <t>1170754.219699/30 Oct 2025</t>
  </si>
  <si>
    <t>1170906.219838/31 Oct 2025</t>
  </si>
  <si>
    <t>1174760.221041/11 Nov 2025</t>
  </si>
  <si>
    <t>1175313.221270/13 Nov 2025</t>
  </si>
  <si>
    <t>1176037.221719/17 Nov 2025</t>
  </si>
  <si>
    <t>1176166.221821/17 Nov 2025</t>
  </si>
  <si>
    <t>1176340.221732/17 Nov 2025</t>
  </si>
  <si>
    <t>1170032.219376/23 Oct 2025</t>
  </si>
  <si>
    <t>1170032.219377/23 Oct 2025</t>
  </si>
  <si>
    <t>1175162.221230/13 Nov 2025</t>
  </si>
  <si>
    <t>1176101.221720/17 Nov 2025</t>
  </si>
  <si>
    <t>1176168.221767/17 Nov 2025</t>
  </si>
  <si>
    <t>1176278.221782/17 Nov 2025</t>
  </si>
  <si>
    <t>1170218.219536/26 Oct 2025</t>
  </si>
  <si>
    <t>1173025.220755/10 Nov 2025</t>
  </si>
  <si>
    <t>1173025.220756/10 Nov 2025</t>
  </si>
  <si>
    <t>1174075.220838/10 Nov 2025</t>
  </si>
  <si>
    <t>1175589.221406/14 Nov 2025</t>
  </si>
  <si>
    <t>1175169.221222/13 Nov 2025</t>
  </si>
  <si>
    <t>1175181.221237/13 Nov 2025</t>
  </si>
  <si>
    <t>1176073.221555/15 Nov 2025</t>
  </si>
  <si>
    <t>1179616.223116/26 Nov 2025</t>
  </si>
  <si>
    <t>1179616.223117/26 Nov 2025</t>
  </si>
  <si>
    <t>1179616.223118/26 Nov 2025</t>
  </si>
  <si>
    <t>1179616.223119/26 Nov 2025</t>
  </si>
  <si>
    <t>1172143.220286/07 Nov 2025</t>
  </si>
  <si>
    <t>1172265.220044/07 Nov 2025</t>
  </si>
  <si>
    <t>1172873.220409/07 Nov 2025</t>
  </si>
  <si>
    <t>1173055.220674/10 Nov 2025</t>
  </si>
  <si>
    <t>1175572.221822/17 Nov 2025</t>
  </si>
  <si>
    <t>1175633.221352/14 Nov 2025</t>
  </si>
  <si>
    <t>1178316.222588/23 Nov 2025</t>
  </si>
  <si>
    <t>1178317.222589/23 Nov 2025</t>
  </si>
  <si>
    <t>1178334.222783/24 Nov 2025</t>
  </si>
  <si>
    <t>1174174.220832/10 Nov 2025</t>
  </si>
  <si>
    <t>1174629.221018/11 Nov 2025</t>
  </si>
  <si>
    <t>1177280.222158/19 Nov 2025</t>
  </si>
  <si>
    <t>1179575.223108/26 Nov 2025</t>
  </si>
  <si>
    <t>1172173.220036/06 Nov 2025</t>
  </si>
  <si>
    <t>1172667.220384/07 Nov 2025</t>
  </si>
  <si>
    <t>1173090.220469/07 Nov 2025</t>
  </si>
  <si>
    <t>1174213.220841/10 Nov 2025</t>
  </si>
  <si>
    <t>1176531.221875/17 Nov 2025</t>
  </si>
  <si>
    <t>1169811.219280/22 Oct 2025</t>
  </si>
  <si>
    <t>1172288.220285/07 Nov 2025</t>
  </si>
  <si>
    <t>1172907.220426/07 Nov 2025</t>
  </si>
  <si>
    <t>1172907.220427/07 Nov 2025</t>
  </si>
  <si>
    <t>1174607.221004/11 Nov 2025</t>
  </si>
  <si>
    <t>1174624.221006/11 Nov 2025</t>
  </si>
  <si>
    <t>1174626.221005/11 Nov 2025</t>
  </si>
  <si>
    <t>1176091.221757/17 Nov 2025</t>
  </si>
  <si>
    <t>1172296.220048/07 Nov 2025</t>
  </si>
  <si>
    <t>1175145.221182/12 Nov 2025</t>
  </si>
  <si>
    <t>1176065.221552/15 Nov 2025</t>
  </si>
  <si>
    <t>1177486.222253/20 Nov 2025</t>
  </si>
  <si>
    <t>1177487.222251/20 Nov 2025</t>
  </si>
  <si>
    <t>1177561.222274/20 Nov 2025</t>
  </si>
  <si>
    <t>1178186.222535/22 Nov 2025</t>
  </si>
  <si>
    <t>1173198.220492/08 Nov 2025</t>
  </si>
  <si>
    <t>1173604.220771/10 Nov 2025</t>
  </si>
  <si>
    <t>1174910.221117/12 Nov 2025</t>
  </si>
  <si>
    <t>1177138.222139/19 Nov 2025</t>
  </si>
  <si>
    <t>1177485.222252/20 Nov 2025</t>
  </si>
  <si>
    <t>1174511.220990/11 Nov 2025</t>
  </si>
  <si>
    <t>1173532.220789/10 Nov 2025</t>
  </si>
  <si>
    <t>1173532.220790/10 Nov 2025</t>
  </si>
  <si>
    <t>1176801.222000/18 Nov 2025</t>
  </si>
  <si>
    <t>1176803.221913/17 Nov 2025</t>
  </si>
  <si>
    <t>1178319.222711/24 Nov 2025</t>
  </si>
  <si>
    <t>1178319.222712/24 Nov 2025</t>
  </si>
  <si>
    <t>1178358.222729/24 Nov 2025</t>
  </si>
  <si>
    <t>1172123.220035/06 Nov 2025</t>
  </si>
  <si>
    <t>1172124.220308/07 Nov 2025</t>
  </si>
  <si>
    <t>1172226.220273/07 Nov 2025</t>
  </si>
  <si>
    <t>1172305.220049/07 Nov 2025</t>
  </si>
  <si>
    <t>1175219.221219/13 Nov 2025</t>
  </si>
  <si>
    <t>1172325.220241/07 Nov 2025</t>
  </si>
  <si>
    <t>1173296.220737/10 Nov 2025</t>
  </si>
  <si>
    <t>1173531.220738/10 Nov 2025</t>
  </si>
  <si>
    <t>1173561.220537/09 Nov 2025</t>
  </si>
  <si>
    <t>1173561.220538/09 Nov 2025</t>
  </si>
  <si>
    <t>1173561.220539/09 Nov 2025</t>
  </si>
  <si>
    <t>1173561.220540/09 Nov 2025</t>
  </si>
  <si>
    <t>1173561.220541/09 Nov 2025</t>
  </si>
  <si>
    <t>1174808.221142/12 Nov 2025</t>
  </si>
  <si>
    <t>1172203.220271/07 Nov 2025</t>
  </si>
  <si>
    <t>1172219.220299/07 Nov 2025</t>
  </si>
  <si>
    <t>1172075.220012/06 Nov 2025</t>
  </si>
  <si>
    <t>1174443.220988/11 Nov 2025</t>
  </si>
  <si>
    <t>1172159.220359/07 Nov 2025</t>
  </si>
  <si>
    <t>1172532.220367/07 Nov 2025</t>
  </si>
  <si>
    <t>1178826.222877/24 Nov 2025</t>
  </si>
  <si>
    <t>1174941.221138/12 Nov 2025</t>
  </si>
  <si>
    <t>1175152.221188/12 Nov 2025</t>
  </si>
  <si>
    <t>1173104.220735/10 Nov 2025</t>
  </si>
  <si>
    <t>1173170.220487/08 Nov 2025</t>
  </si>
  <si>
    <t>1173314.220717/10 Nov 2025</t>
  </si>
  <si>
    <t>1176002.221527/14 Nov 2025</t>
  </si>
  <si>
    <t>1176002.221528/14 Nov 2025</t>
  </si>
  <si>
    <t>1177294.222159/19 Nov 2025</t>
  </si>
  <si>
    <t>1177294.222160/19 Nov 2025</t>
  </si>
  <si>
    <t>1172891.220421/07 Nov 2025</t>
  </si>
  <si>
    <t>1173007.220453/07 Nov 2025</t>
  </si>
  <si>
    <t>1178158.222766/24 Nov 2025</t>
  </si>
  <si>
    <t>1174867.221129/12 Nov 2025</t>
  </si>
  <si>
    <t>1176217.221584/16 Nov 2025</t>
  </si>
  <si>
    <t>1176217.221585/16 Nov 2025</t>
  </si>
  <si>
    <t>1174965.221143/12 Nov 2025</t>
  </si>
  <si>
    <t>1175072.221159/12 Nov 2025</t>
  </si>
  <si>
    <t>1177814.222433/21 Nov 2025</t>
  </si>
  <si>
    <t>1178250.222564/23 Nov 2025</t>
  </si>
  <si>
    <t>1176222.221587/16 Nov 2025</t>
  </si>
  <si>
    <t>1176234.221802/17 Nov 2025</t>
  </si>
  <si>
    <t>1177273.222156/19 Nov 2025</t>
  </si>
  <si>
    <t>1178838.222884/24 Nov 2025</t>
  </si>
  <si>
    <t>1178838.222885/24 Nov 2025</t>
  </si>
  <si>
    <t>1178764.222819/24 Nov 2025</t>
  </si>
  <si>
    <t>1178764.222820/24 Nov 2025</t>
  </si>
  <si>
    <t>1178764.222821/24 Nov 2025</t>
  </si>
  <si>
    <t>1173139.220835/10 Nov 2025</t>
  </si>
  <si>
    <t>1176210.221769/17 Nov 2025</t>
  </si>
  <si>
    <t>1176192.221577/16 Nov 2025</t>
  </si>
  <si>
    <t>1177534.222256/20 Nov 2025</t>
  </si>
  <si>
    <t>1178460.222767/24 Nov 2025</t>
  </si>
  <si>
    <t>1178460.222768/24 Nov 2025</t>
  </si>
  <si>
    <t>1179491.223069/26 Nov 2025</t>
  </si>
  <si>
    <t>1172592.220377/07 Nov 2025</t>
  </si>
  <si>
    <t>1178229.222749/24 Nov 2025</t>
  </si>
  <si>
    <t>1178230.222752/24 Nov 2025</t>
  </si>
  <si>
    <t>1178231.222750/24 Nov 2025</t>
  </si>
  <si>
    <t>1178231.222751/24 Nov 2025</t>
  </si>
  <si>
    <t>5041292/12 Nov 2025</t>
  </si>
  <si>
    <t>#FL-798 ВАРНА ТУРИСТ СЕРВИЗ ОСНОВНО</t>
  </si>
  <si>
    <t>5041318/22 Nov 2025</t>
  </si>
  <si>
    <t>5041284/10 Nov 2025</t>
  </si>
  <si>
    <t>5041285/10 Nov 2025</t>
  </si>
  <si>
    <t>5041286/10 Nov 2025</t>
  </si>
  <si>
    <t>5041287/10 Nov 2025</t>
  </si>
  <si>
    <t>5041314/21 Nov 2025</t>
  </si>
  <si>
    <t>5041296/13 Nov 2025</t>
  </si>
  <si>
    <t>5041288/10 Nov 2025</t>
  </si>
  <si>
    <t>18072026/24 Nov 2025</t>
  </si>
  <si>
    <t>#FL-745 ВЕРСО ТРАВЪЛ ОСНОВНО</t>
  </si>
  <si>
    <t>31072026/20 Nov 2025</t>
  </si>
  <si>
    <t>0414/10 Nov 2025</t>
  </si>
  <si>
    <t>#FL-794 ТЕДИ КАМ ОСНОВНО</t>
  </si>
  <si>
    <t>0049/16 Oct 2025</t>
  </si>
  <si>
    <t>0235/01 Nov 2025</t>
  </si>
  <si>
    <t>0255/03 Nov 2025</t>
  </si>
  <si>
    <t>0438/11 Nov 2025</t>
  </si>
  <si>
    <t>0042/16 Oct 2025</t>
  </si>
  <si>
    <t>0043/16 Oct 2025</t>
  </si>
  <si>
    <t>0046/16 Oct 2025</t>
  </si>
  <si>
    <t>0047/16 Oct 2025</t>
  </si>
  <si>
    <t>0431/11 Nov 2025</t>
  </si>
  <si>
    <t>411556/20 Nov 2025</t>
  </si>
  <si>
    <t>414158/24 Nov 2025</t>
  </si>
  <si>
    <t>404690/07 Nov 2025</t>
  </si>
  <si>
    <t>405085/08 Nov 2025</t>
  </si>
  <si>
    <t>401672/02 Nov 2025</t>
  </si>
  <si>
    <t>407569/13 Nov 2025</t>
  </si>
  <si>
    <t>408272/14 Nov 2025</t>
  </si>
  <si>
    <t>411966/20 Nov 2025</t>
  </si>
  <si>
    <t>413073/22 Nov 2025</t>
  </si>
  <si>
    <t>403621/06 Nov 2025</t>
  </si>
  <si>
    <t>1 + 5</t>
  </si>
  <si>
    <t>1 + 4</t>
  </si>
  <si>
    <t>409003/15 Nov 2025</t>
  </si>
  <si>
    <t>409856/17 Nov 2025</t>
  </si>
  <si>
    <t>412949/22 Nov 2025</t>
  </si>
  <si>
    <t>413633/24 Nov 2025</t>
  </si>
  <si>
    <t>403593/06 Nov 2025</t>
  </si>
  <si>
    <t>405337/09 Nov 2025</t>
  </si>
  <si>
    <t>407378/12 Nov 2025</t>
  </si>
  <si>
    <t>413844/24 Nov 2025</t>
  </si>
  <si>
    <t>414818/25 Nov 2025</t>
  </si>
  <si>
    <t>408189/14 Nov 2025</t>
  </si>
  <si>
    <t>408836/15 Nov 2025</t>
  </si>
  <si>
    <t>407585/13 Nov 2025</t>
  </si>
  <si>
    <t>396578/24 Oct 2025</t>
  </si>
  <si>
    <t>397146/25 Oct 2025</t>
  </si>
  <si>
    <t>410110/17 Nov 2025</t>
  </si>
  <si>
    <t>411309/19 Nov 2025</t>
  </si>
  <si>
    <t>415237/26 Nov 2025</t>
  </si>
  <si>
    <t>412289/21 Nov 2025</t>
  </si>
  <si>
    <t>414175/24 Nov 2025</t>
  </si>
  <si>
    <t>414542/25 Nov 2025</t>
  </si>
  <si>
    <t>413217/23 Nov 2025</t>
  </si>
  <si>
    <t>407470/12 Nov 2025</t>
  </si>
  <si>
    <t>411956/20 Nov 2025</t>
  </si>
  <si>
    <t>415676/27 Nov 2025</t>
  </si>
  <si>
    <t>414171/24 Nov 2025</t>
  </si>
  <si>
    <t>412112/21 Nov 2025</t>
  </si>
  <si>
    <t>407438/12 Nov 2025</t>
  </si>
  <si>
    <t>410809/18 Nov 2025</t>
  </si>
  <si>
    <t>415203/26 Nov 2025</t>
  </si>
  <si>
    <t>412555/21 Nov 2025</t>
  </si>
  <si>
    <t>414797/25 Nov 2025</t>
  </si>
  <si>
    <t>411013/19 Nov 2025</t>
  </si>
  <si>
    <t>412365/21 Nov 2025</t>
  </si>
  <si>
    <t>404261/07 Nov 2025</t>
  </si>
  <si>
    <t>404263/07 Nov 2025</t>
  </si>
  <si>
    <t>407294/12 Nov 2025</t>
  </si>
  <si>
    <t>410015/17 Nov 2025</t>
  </si>
  <si>
    <t>408825/15 Nov 2025</t>
  </si>
  <si>
    <t>413903/24 Nov 2025</t>
  </si>
  <si>
    <t>405251/08 Nov 2025</t>
  </si>
  <si>
    <t>408112/13 Nov 2025</t>
  </si>
  <si>
    <t>413382/23 Nov 2025</t>
  </si>
  <si>
    <t>414857/25 Nov 2025</t>
  </si>
  <si>
    <t>400435/31 Oct 2025</t>
  </si>
  <si>
    <t>398802/28 Oct 2025</t>
  </si>
  <si>
    <t>407155/12 Nov 2025</t>
  </si>
  <si>
    <t>411394/19 Nov 2025</t>
  </si>
  <si>
    <t>411790/20 Nov 2025</t>
  </si>
  <si>
    <t>409091/15 Nov 2025</t>
  </si>
  <si>
    <t>10082026/24 Nov 2025</t>
  </si>
  <si>
    <t>#FL-10792 ТРАВЕЛИНА ОСНОВНО</t>
  </si>
  <si>
    <t>17201/20 Nov 2025</t>
  </si>
  <si>
    <t>#FL-5516 МАГЕЛАН ОСНОВНО ЕВРО</t>
  </si>
  <si>
    <t>58900/16 Oct 2025</t>
  </si>
  <si>
    <t>2859/24 Nov 2025</t>
  </si>
  <si>
    <t>50955/10 Nov 2025</t>
  </si>
  <si>
    <t>50660/19 Oct 2025</t>
  </si>
  <si>
    <t>17313/24 Nov 2025</t>
  </si>
  <si>
    <t>17323/24 Nov 2025</t>
  </si>
  <si>
    <t>16940/07 Nov 2025</t>
  </si>
  <si>
    <t>17056/12 Nov 2025</t>
  </si>
  <si>
    <t>17332/24 Nov 2025</t>
  </si>
  <si>
    <t>51193/19 Nov 2025</t>
  </si>
  <si>
    <t>51195/19 Nov 2025</t>
  </si>
  <si>
    <t>16675/14 Oct 2025</t>
  </si>
  <si>
    <t>2857/24 Nov 2025</t>
  </si>
  <si>
    <t>2858/24 Nov 2025</t>
  </si>
  <si>
    <t>50895/07 Nov 2025</t>
  </si>
  <si>
    <t>17347/24 Nov 2025</t>
  </si>
  <si>
    <t>50625/16 Oct 2025</t>
  </si>
  <si>
    <t>11217/07 Nov 2025</t>
  </si>
  <si>
    <t>17263/22 Nov 2025</t>
  </si>
  <si>
    <t>16923/07 Nov 2025</t>
  </si>
  <si>
    <t>17036/12 Nov 2025</t>
  </si>
  <si>
    <t>17037/12 Nov 2025</t>
  </si>
  <si>
    <t>17038/12 Nov 2025</t>
  </si>
  <si>
    <t>17199/19 Nov 2025</t>
  </si>
  <si>
    <t>17200/19 Nov 2025</t>
  </si>
  <si>
    <t>17103/15 Nov 2025</t>
  </si>
  <si>
    <t>17104/15 Nov 2025</t>
  </si>
  <si>
    <t>17105/15 Nov 2025</t>
  </si>
  <si>
    <t>17123/17 Nov 2025</t>
  </si>
  <si>
    <t>58969/21 Oct 2025</t>
  </si>
  <si>
    <t>59309/10 Nov 2025</t>
  </si>
  <si>
    <t>4054/22 Nov 2025</t>
  </si>
  <si>
    <t>16666/13 Oct 2025</t>
  </si>
  <si>
    <t>16854/31 Oct 2025</t>
  </si>
  <si>
    <t>16868/03 Nov 2025</t>
  </si>
  <si>
    <t>17233/21 Nov 2025</t>
  </si>
  <si>
    <t>17438/27 Nov 2025</t>
  </si>
  <si>
    <t>50707/27 Oct 2025</t>
  </si>
  <si>
    <t>50780/30 Oct 2025</t>
  </si>
  <si>
    <t>51360/26 Nov 2025</t>
  </si>
  <si>
    <t>51371/26 Nov 2025</t>
  </si>
  <si>
    <t>51382/26 Nov 2025</t>
  </si>
  <si>
    <t>51384/27 Nov 2025</t>
  </si>
  <si>
    <t>59265/08 Nov 2025</t>
  </si>
  <si>
    <t>17271/22 Nov 2025</t>
  </si>
  <si>
    <t>16853/31 Oct 2025</t>
  </si>
  <si>
    <t>16810/28 Oct 2025</t>
  </si>
  <si>
    <t>17140/17 Nov 2025</t>
  </si>
  <si>
    <t>17212/20 Nov 2025</t>
  </si>
  <si>
    <t>16951/08 Nov 2025</t>
  </si>
  <si>
    <t>28250/07 Nov 2025</t>
  </si>
  <si>
    <t>28259/09 Nov 2025</t>
  </si>
  <si>
    <t>11344/21 Nov 2025</t>
  </si>
  <si>
    <t>11345/21 Nov 2025</t>
  </si>
  <si>
    <t>17229/21 Nov 2025</t>
  </si>
  <si>
    <t>59777/21 Nov 2025</t>
  </si>
  <si>
    <t>50891/07 Nov 2025</t>
  </si>
  <si>
    <t>51313/24 Nov 2025</t>
  </si>
  <si>
    <t>16925/07 Nov 2025</t>
  </si>
  <si>
    <t>17094/15 Nov 2025</t>
  </si>
  <si>
    <t>16997/10 Nov 2025</t>
  </si>
  <si>
    <t>17196/19 Nov 2025</t>
  </si>
  <si>
    <t>17236/21 Nov 2025</t>
  </si>
  <si>
    <t>59336/10 Nov 2025</t>
  </si>
  <si>
    <t>59337/10 Nov 2025</t>
  </si>
  <si>
    <t>17228/20 Nov 2025</t>
  </si>
  <si>
    <t>44813/10 Nov 2025</t>
  </si>
  <si>
    <t>50971/10 Nov 2025</t>
  </si>
  <si>
    <t>50972/10 Nov 2025</t>
  </si>
  <si>
    <t>16851/31 Oct 2025</t>
  </si>
  <si>
    <t>\</t>
  </si>
  <si>
    <t>ITAKA</t>
  </si>
  <si>
    <t>TO</t>
  </si>
  <si>
    <t>Row Labels</t>
  </si>
  <si>
    <t>Grand Total</t>
  </si>
  <si>
    <t>Sum of Total</t>
  </si>
  <si>
    <t>Sum of Начисления за стая</t>
  </si>
  <si>
    <t>Check</t>
  </si>
  <si>
    <t>WeekNumber</t>
  </si>
  <si>
    <t>Date Res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</si>
  <si>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</si>
  <si>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</si>
  <si>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</si>
  <si>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</si>
  <si>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</si>
  <si>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</si>
  <si>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</si>
  <si>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</si>
  <si>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</si>
  <si>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12</t>
  </si>
  <si>
    <t>2024 Revenue</t>
  </si>
  <si>
    <t>2024 Reservations</t>
  </si>
  <si>
    <t>WeekNr</t>
  </si>
  <si>
    <t>2025 Revenue</t>
  </si>
  <si>
    <t>2025 Reservations</t>
  </si>
  <si>
    <t>8872</t>
  </si>
  <si>
    <t>IACOB FLORIN UNGUREANU</t>
  </si>
  <si>
    <t>27 Nov 2025 13:44</t>
  </si>
  <si>
    <t>8873</t>
  </si>
  <si>
    <t>ADRIAN VOLINTIRU</t>
  </si>
  <si>
    <t>8874</t>
  </si>
  <si>
    <t>FERDI RESID</t>
  </si>
  <si>
    <t>8875</t>
  </si>
  <si>
    <t>EDEN-AMIR SALI</t>
  </si>
  <si>
    <t>27 Nov 2025 13:45</t>
  </si>
  <si>
    <t>8876</t>
  </si>
  <si>
    <t>TAIR NURIE</t>
  </si>
  <si>
    <t>8877</t>
  </si>
  <si>
    <t>Constantin Raluca Andreea</t>
  </si>
  <si>
    <t>27 Nov 2025 15:05</t>
  </si>
  <si>
    <t>8878</t>
  </si>
  <si>
    <t>МАРИНА МАРИНОВА</t>
  </si>
  <si>
    <t>27 Nov 2025 15:39</t>
  </si>
  <si>
    <t>8879</t>
  </si>
  <si>
    <t>Надежда Кирилова</t>
  </si>
  <si>
    <t>27 Nov 2025 15:42</t>
  </si>
  <si>
    <t>8880</t>
  </si>
  <si>
    <t>Габриела Григорова</t>
  </si>
  <si>
    <t>27 Nov 2025 15:43</t>
  </si>
  <si>
    <t>8882</t>
  </si>
  <si>
    <t>Orly Cohen Jolles</t>
  </si>
  <si>
    <t>27 Nov 2025 16:18</t>
  </si>
  <si>
    <t>8883</t>
  </si>
  <si>
    <t>BATRINU ANA MARIA</t>
  </si>
  <si>
    <t>27 Nov 2025 18:20</t>
  </si>
  <si>
    <t>8884</t>
  </si>
  <si>
    <t>CRISTEA LAURENTIU</t>
  </si>
  <si>
    <t>8885</t>
  </si>
  <si>
    <t>Jaroslaw Malczyk</t>
  </si>
  <si>
    <t>28 Nov 2025 09:17</t>
  </si>
  <si>
    <t>8886</t>
  </si>
  <si>
    <t>Eugen Vlascu</t>
  </si>
  <si>
    <t>28 Nov 2025 09:28</t>
  </si>
  <si>
    <t>8888</t>
  </si>
  <si>
    <t>28 Nov 2025 10:04</t>
  </si>
  <si>
    <t>8889</t>
  </si>
  <si>
    <t>ЦВЕТАН МАРИНОВ</t>
  </si>
  <si>
    <t>28 Nov 2025 10:13</t>
  </si>
  <si>
    <t>8890</t>
  </si>
  <si>
    <t>Oprea Ionel</t>
  </si>
  <si>
    <t>28 Nov 2025 10:16</t>
  </si>
  <si>
    <t>8891</t>
  </si>
  <si>
    <t>Andreea Georgiana Olteanu</t>
  </si>
  <si>
    <t>28 Nov 2025 10:35</t>
  </si>
  <si>
    <t>8892</t>
  </si>
  <si>
    <t>28 Nov 2025 10:43</t>
  </si>
  <si>
    <t>8893</t>
  </si>
  <si>
    <t>Ваня Георгиева</t>
  </si>
  <si>
    <t>8896</t>
  </si>
  <si>
    <t>Dumitrascu Laurentiu</t>
  </si>
  <si>
    <t>28 Nov 2025 11:56</t>
  </si>
  <si>
    <t>8897</t>
  </si>
  <si>
    <t>Curavalea Dumitru Andrei</t>
  </si>
  <si>
    <t>28 Nov 2025 12:48</t>
  </si>
  <si>
    <t>8898</t>
  </si>
  <si>
    <t>Ganfaleanu Alina</t>
  </si>
  <si>
    <t>28 Nov 2025 13:05</t>
  </si>
  <si>
    <t>8899</t>
  </si>
  <si>
    <t>Кристина Баирска</t>
  </si>
  <si>
    <t>8900</t>
  </si>
  <si>
    <t>Orzan Dragos Elena</t>
  </si>
  <si>
    <t>28 Nov 2025 14:30</t>
  </si>
  <si>
    <t>8901</t>
  </si>
  <si>
    <t>Orzan Dragos Loredana</t>
  </si>
  <si>
    <t>28 Nov 2025 14:31</t>
  </si>
  <si>
    <t>8902</t>
  </si>
  <si>
    <t>Parii Cristian</t>
  </si>
  <si>
    <t>28 Nov 2025 14:55</t>
  </si>
  <si>
    <t>8903</t>
  </si>
  <si>
    <t>MOLA RAZVAN-IONUT</t>
  </si>
  <si>
    <t>28 Nov 2025 15:32</t>
  </si>
  <si>
    <t>8904</t>
  </si>
  <si>
    <t>PARASCHIVA VALENTIN IONUT</t>
  </si>
  <si>
    <t>8905</t>
  </si>
  <si>
    <t>Istrate Dorel</t>
  </si>
  <si>
    <t>28 Nov 2025 15:54</t>
  </si>
  <si>
    <t>28 Nov 2025 16:17</t>
  </si>
  <si>
    <t>8906</t>
  </si>
  <si>
    <t>PANTAZI IOANA</t>
  </si>
  <si>
    <t>8907</t>
  </si>
  <si>
    <t>Avital Ginton</t>
  </si>
  <si>
    <t>28 Nov 2025 16:46</t>
  </si>
  <si>
    <t>8910</t>
  </si>
  <si>
    <t>Nedyalkov Nedyalko</t>
  </si>
  <si>
    <t>28 Nov 2025 18:17</t>
  </si>
  <si>
    <t>8911</t>
  </si>
  <si>
    <t>Wechter Cosmin Sebastian</t>
  </si>
  <si>
    <t>28 Nov 2025 18:40</t>
  </si>
  <si>
    <t>Iulian Adrian Ilie</t>
  </si>
  <si>
    <t>28 Nov 2025 19:24</t>
  </si>
  <si>
    <t>28 Nov 2025 20:37</t>
  </si>
  <si>
    <t>8914</t>
  </si>
  <si>
    <t>Marius Eduard Bucur</t>
  </si>
  <si>
    <t>8915</t>
  </si>
  <si>
    <t>Roman Titelman</t>
  </si>
  <si>
    <t>29 Nov 2025 01:00</t>
  </si>
  <si>
    <t>8917</t>
  </si>
  <si>
    <t>Spanu ioana</t>
  </si>
  <si>
    <t>29 Nov 2025 10:47</t>
  </si>
  <si>
    <t>8918</t>
  </si>
  <si>
    <t>29 Nov 2025 14:23</t>
  </si>
  <si>
    <t>8919</t>
  </si>
  <si>
    <t>Frangulea Aurelian</t>
  </si>
  <si>
    <t>29 Nov 2025 16:20</t>
  </si>
  <si>
    <t>8920</t>
  </si>
  <si>
    <t>Maria Magdalena Popa</t>
  </si>
  <si>
    <t>29 Nov 2025 21:08</t>
  </si>
  <si>
    <t>8921</t>
  </si>
  <si>
    <t>Veneta Yoveva</t>
  </si>
  <si>
    <t>30 Nov 2025 09:22</t>
  </si>
  <si>
    <t>8924</t>
  </si>
  <si>
    <t>Bobora Ana Maria</t>
  </si>
  <si>
    <t>30 Nov 2025 13:15</t>
  </si>
  <si>
    <t>8925</t>
  </si>
  <si>
    <t>VAKNIN ELIRAN</t>
  </si>
  <si>
    <t>30 Nov 2025 14:22</t>
  </si>
  <si>
    <t>30 Nov 2025 17:56</t>
  </si>
  <si>
    <t>8927</t>
  </si>
  <si>
    <t>PANAIT ANICA</t>
  </si>
  <si>
    <t>30 Nov 2025 18:02</t>
  </si>
  <si>
    <t>8928</t>
  </si>
  <si>
    <t>PAGU ALEXANDRA</t>
  </si>
  <si>
    <t>30 Nov 2025 18:03</t>
  </si>
  <si>
    <t>8929</t>
  </si>
  <si>
    <t>Rasinof Alexandru</t>
  </si>
  <si>
    <t>30 Nov 2025 19:24</t>
  </si>
  <si>
    <t>8930</t>
  </si>
  <si>
    <t>Luca Agnes</t>
  </si>
  <si>
    <t>30 Nov 2025 19:25</t>
  </si>
  <si>
    <t>8931</t>
  </si>
  <si>
    <t>Oprea Dorina</t>
  </si>
  <si>
    <t>30 Nov 2025 19:29</t>
  </si>
  <si>
    <t>8932</t>
  </si>
  <si>
    <t>30 Nov 2025 20:17</t>
  </si>
  <si>
    <t>8938</t>
  </si>
  <si>
    <t>Marcu Iuliana</t>
  </si>
  <si>
    <t>30 Nov 2025 23:07</t>
  </si>
  <si>
    <t>8945</t>
  </si>
  <si>
    <t>01 Dec 2025 09:10</t>
  </si>
  <si>
    <t>8946</t>
  </si>
  <si>
    <t>8947</t>
  </si>
  <si>
    <t>Ana Maria Radulescu</t>
  </si>
  <si>
    <t>01 Dec 2025 09:11</t>
  </si>
  <si>
    <t>8948</t>
  </si>
  <si>
    <t>Istrate Daniel Lucian</t>
  </si>
  <si>
    <t>01 Dec 2025 09:40</t>
  </si>
  <si>
    <t>8949</t>
  </si>
  <si>
    <t>Istrate David Marian</t>
  </si>
  <si>
    <t>8950</t>
  </si>
  <si>
    <t>Orban Costin</t>
  </si>
  <si>
    <t>8951</t>
  </si>
  <si>
    <t>Orban Corina</t>
  </si>
  <si>
    <t>8952</t>
  </si>
  <si>
    <t>Craciun Anca Maria</t>
  </si>
  <si>
    <t>01 Dec 2025 09:41</t>
  </si>
  <si>
    <t>8953</t>
  </si>
  <si>
    <t>VASCAN CATALIN ADRIAN</t>
  </si>
  <si>
    <t>01 Dec 2025 09:57</t>
  </si>
  <si>
    <t>8954</t>
  </si>
  <si>
    <t>BADIU ANDREI</t>
  </si>
  <si>
    <t>8956</t>
  </si>
  <si>
    <t>Giurgi Ionela Paula</t>
  </si>
  <si>
    <t>01 Dec 2025 10:01</t>
  </si>
  <si>
    <t>8957</t>
  </si>
  <si>
    <t>Stancu Constantin</t>
  </si>
  <si>
    <t>01 Dec 2025 10:04</t>
  </si>
  <si>
    <t>01 Dec 2025 10:16</t>
  </si>
  <si>
    <t>8960</t>
  </si>
  <si>
    <t>Muresan Alexandru Ciprian</t>
  </si>
  <si>
    <t>8961</t>
  </si>
  <si>
    <t>01 Dec 2025 10:26</t>
  </si>
  <si>
    <t>8962</t>
  </si>
  <si>
    <t>Baciu Stelica</t>
  </si>
  <si>
    <t>01 Dec 2025 10:47</t>
  </si>
  <si>
    <t>8963</t>
  </si>
  <si>
    <t>Sandu Mariana Maricela</t>
  </si>
  <si>
    <t>8964</t>
  </si>
  <si>
    <t>Bartos Kiraly Mihai</t>
  </si>
  <si>
    <t>8965</t>
  </si>
  <si>
    <t>Petrariu Ana Maria</t>
  </si>
  <si>
    <t>01 Dec 2025 10:48</t>
  </si>
  <si>
    <t>8966</t>
  </si>
  <si>
    <t>Ioana Iacobescu</t>
  </si>
  <si>
    <t>01 Dec 2025 11:05</t>
  </si>
  <si>
    <t>8967</t>
  </si>
  <si>
    <t>Jipa Mihail</t>
  </si>
  <si>
    <t>8968</t>
  </si>
  <si>
    <t>Soaita Maria Cosmina</t>
  </si>
  <si>
    <t>01 Dec 2025 11:12</t>
  </si>
  <si>
    <t>8969</t>
  </si>
  <si>
    <t>MINDA PAULINA ANNA</t>
  </si>
  <si>
    <t>01 Dec 2025 12:02</t>
  </si>
  <si>
    <t>8970</t>
  </si>
  <si>
    <t>Bobora Cristina</t>
  </si>
  <si>
    <t>01 Dec 2025 12:16</t>
  </si>
  <si>
    <t>8971</t>
  </si>
  <si>
    <t>sagi sharon</t>
  </si>
  <si>
    <t>01 Dec 2025 12:24</t>
  </si>
  <si>
    <t>8972</t>
  </si>
  <si>
    <t>Sirbu Eduard Dan</t>
  </si>
  <si>
    <t>01 Dec 2025 12:44</t>
  </si>
  <si>
    <t>8973</t>
  </si>
  <si>
    <t>Moraru Ramona</t>
  </si>
  <si>
    <t>01 Dec 2025 12:52</t>
  </si>
  <si>
    <t>8974</t>
  </si>
  <si>
    <t>PERETZ BEN</t>
  </si>
  <si>
    <t>01 Dec 2025 15:15</t>
  </si>
  <si>
    <t>8975</t>
  </si>
  <si>
    <t>ALINA ELENA ION</t>
  </si>
  <si>
    <t>01 Dec 2025 15:21</t>
  </si>
  <si>
    <t>8976</t>
  </si>
  <si>
    <t>01 Dec 2025 15:46</t>
  </si>
  <si>
    <t>8977</t>
  </si>
  <si>
    <t>01 Dec 2025 15:49</t>
  </si>
  <si>
    <t>8978</t>
  </si>
  <si>
    <t>01 Dec 2025 15:50</t>
  </si>
  <si>
    <t>8979</t>
  </si>
  <si>
    <t>Jucan Danut Florin</t>
  </si>
  <si>
    <t>01 Dec 2025 15:56</t>
  </si>
  <si>
    <t>8980</t>
  </si>
  <si>
    <t>Panzaru Gabriel</t>
  </si>
  <si>
    <t>01 Dec 2025 17:07</t>
  </si>
  <si>
    <t>8981</t>
  </si>
  <si>
    <t>Alina Florentina Barbu</t>
  </si>
  <si>
    <t>01 Dec 2025 21:28</t>
  </si>
  <si>
    <t>8982</t>
  </si>
  <si>
    <t>Jane Kirovski</t>
  </si>
  <si>
    <t>01 Dec 2025 23:45</t>
  </si>
  <si>
    <t>8983</t>
  </si>
  <si>
    <t>NEAGOE ANDREEA</t>
  </si>
  <si>
    <t>02 Dec 2025 09:38</t>
  </si>
  <si>
    <t>8984</t>
  </si>
  <si>
    <t>Dumitrascu Ionut</t>
  </si>
  <si>
    <t>8985</t>
  </si>
  <si>
    <t>Dragusin Adrian Ludovic</t>
  </si>
  <si>
    <t>02 Dec 2025 10:30</t>
  </si>
  <si>
    <t>8986</t>
  </si>
  <si>
    <t>Nita Daniela Elena</t>
  </si>
  <si>
    <t>8987</t>
  </si>
  <si>
    <t>NECOARA IAMANDI COSTEL</t>
  </si>
  <si>
    <t>02 Dec 2025 11:58</t>
  </si>
  <si>
    <t>8988</t>
  </si>
  <si>
    <t>Lucian Ovidiu Laszlo</t>
  </si>
  <si>
    <t>02 Dec 2025 15:28</t>
  </si>
  <si>
    <t>30 May 2026</t>
  </si>
  <si>
    <t>02 Dec 2025 16:25</t>
  </si>
  <si>
    <t>8991</t>
  </si>
  <si>
    <t>8993</t>
  </si>
  <si>
    <t>BOROS LARISA ALEXNDRA</t>
  </si>
  <si>
    <t>02 Dec 2025 16:27</t>
  </si>
  <si>
    <t>8994</t>
  </si>
  <si>
    <t>MARZA ION</t>
  </si>
  <si>
    <t>02 Dec 2025 16:28</t>
  </si>
  <si>
    <t>8996</t>
  </si>
  <si>
    <t>Sergiu Catalin Andrisan</t>
  </si>
  <si>
    <t>02 Dec 2025 19:53</t>
  </si>
  <si>
    <t>02 Dec 2025 21:34</t>
  </si>
  <si>
    <t>9000</t>
  </si>
  <si>
    <t>Dragusin Florian</t>
  </si>
  <si>
    <t>02 Dec 2025 21:35</t>
  </si>
  <si>
    <t>9001</t>
  </si>
  <si>
    <t>Емил Кирчев</t>
  </si>
  <si>
    <t>03 Dec 2025 09:02</t>
  </si>
  <si>
    <t>АВАТАР ТУР - ООД</t>
  </si>
  <si>
    <t>9003</t>
  </si>
  <si>
    <t>RETEGAN ALEXANDRU GHEORGHE</t>
  </si>
  <si>
    <t>03 Dec 2025 09:16</t>
  </si>
  <si>
    <t>9004</t>
  </si>
  <si>
    <t>MAGDALENA RABEL</t>
  </si>
  <si>
    <t>03 Dec 2025 09:48</t>
  </si>
  <si>
    <t>9005</t>
  </si>
  <si>
    <t>VIKTORIA GRAWE</t>
  </si>
  <si>
    <t>9006</t>
  </si>
  <si>
    <t>PRIVICIUC NATALIA</t>
  </si>
  <si>
    <t>03 Dec 2025 11:17</t>
  </si>
  <si>
    <t>9007</t>
  </si>
  <si>
    <t>ADRIANA STOIAN</t>
  </si>
  <si>
    <t>03 Dec 2025 15:23</t>
  </si>
  <si>
    <t>9008</t>
  </si>
  <si>
    <t>Georgescu Nicu</t>
  </si>
  <si>
    <t>03 Dec 2025 17:05</t>
  </si>
  <si>
    <t>9009</t>
  </si>
  <si>
    <t>Elena Pirciu</t>
  </si>
  <si>
    <t>03 Dec 2025 17:38</t>
  </si>
  <si>
    <t>9011</t>
  </si>
  <si>
    <t>Ion Nicu</t>
  </si>
  <si>
    <t>04 Dec 2025 09:18</t>
  </si>
  <si>
    <t>9012</t>
  </si>
  <si>
    <t>WAJSBERG HILLEL LEVI</t>
  </si>
  <si>
    <t>04 Dec 2025 10:28</t>
  </si>
  <si>
    <t>9013</t>
  </si>
  <si>
    <t>DINCA MARIUS CATALIN</t>
  </si>
  <si>
    <t>04 Dec 2025 10:46</t>
  </si>
  <si>
    <t>9016</t>
  </si>
  <si>
    <t>VOLINTIRU CATALIN ADRIAN</t>
  </si>
  <si>
    <t>04 Dec 2025 15:27</t>
  </si>
  <si>
    <t>9017</t>
  </si>
  <si>
    <t>Ziv Seemann</t>
  </si>
  <si>
    <t>04 Dec 2025 20:58</t>
  </si>
  <si>
    <t>9020</t>
  </si>
  <si>
    <t>Raluca Dima</t>
  </si>
  <si>
    <t>04 Dec 2025 22:12</t>
  </si>
  <si>
    <t>9021</t>
  </si>
  <si>
    <t>Звезделина Великова</t>
  </si>
  <si>
    <t>КЛАВИС ТРЕНД - ООД</t>
  </si>
  <si>
    <t>05 Dec 2025 09:12</t>
  </si>
  <si>
    <t>9022</t>
  </si>
  <si>
    <t>Добринка Димитрова</t>
  </si>
  <si>
    <t>9023</t>
  </si>
  <si>
    <t>Елица Цанкова</t>
  </si>
  <si>
    <t>9024</t>
  </si>
  <si>
    <t>Росица Ковачева</t>
  </si>
  <si>
    <t>9025</t>
  </si>
  <si>
    <t>Иван Сакалов</t>
  </si>
  <si>
    <t>9026</t>
  </si>
  <si>
    <t>Apopei Maria Gabriela</t>
  </si>
  <si>
    <t>05 Dec 2025 09:51</t>
  </si>
  <si>
    <t>9027</t>
  </si>
  <si>
    <t>MURGEA STEFAN</t>
  </si>
  <si>
    <t>05 Dec 2025 11:35</t>
  </si>
  <si>
    <t>9028</t>
  </si>
  <si>
    <t>Oranceanu Gina</t>
  </si>
  <si>
    <t>05 Dec 2025 12:40</t>
  </si>
  <si>
    <t>9030</t>
  </si>
  <si>
    <t>VOICU COSTEL</t>
  </si>
  <si>
    <t>05 Dec 2025 18:10</t>
  </si>
  <si>
    <t>9031</t>
  </si>
  <si>
    <t>Mihaela-Andra Vișan</t>
  </si>
  <si>
    <t>05 Dec 2025 21:28</t>
  </si>
  <si>
    <t>9032</t>
  </si>
  <si>
    <t>Shlomi Samai</t>
  </si>
  <si>
    <t>06 Dec 2025 09:08</t>
  </si>
  <si>
    <t>עינב דורנבוש</t>
  </si>
  <si>
    <t>06 Dec 2025 14:42</t>
  </si>
  <si>
    <t>06 Dec 2025 15:16</t>
  </si>
  <si>
    <t>9040</t>
  </si>
  <si>
    <t>06 Dec 2025 16:43</t>
  </si>
  <si>
    <t>9041</t>
  </si>
  <si>
    <t>Voloc Constantin Ionut</t>
  </si>
  <si>
    <t>06 Dec 2025 19:28</t>
  </si>
  <si>
    <t>07 Dec 2025 00:44</t>
  </si>
  <si>
    <t>9045</t>
  </si>
  <si>
    <t>Tina Adumitresei</t>
  </si>
  <si>
    <t>28 Nov 2025</t>
  </si>
  <si>
    <t>29 Nov 2025</t>
  </si>
  <si>
    <t>30 Nov 2025</t>
  </si>
  <si>
    <t>01 Dec 2025</t>
  </si>
  <si>
    <t>02 Dec 2025</t>
  </si>
  <si>
    <t>03 Dec 2025</t>
  </si>
  <si>
    <t>04 Dec 2025</t>
  </si>
  <si>
    <t>05 Dec 2025</t>
  </si>
  <si>
    <t>06 Dec 2025</t>
  </si>
  <si>
    <t>07 Dec 2025</t>
  </si>
  <si>
    <t>1180371.223451/29 Nov 2025</t>
  </si>
  <si>
    <t>1 + 2</t>
  </si>
  <si>
    <t>1179912.223194/27 Nov 2025</t>
  </si>
  <si>
    <t>1180149.223353/28 Nov 2025</t>
  </si>
  <si>
    <t>1180715.223553/30 Nov 2025</t>
  </si>
  <si>
    <t>1180270.223370/28 Nov 2025</t>
  </si>
  <si>
    <t>1180826.223584/30 Nov 2025</t>
  </si>
  <si>
    <t>1181678.224237/06 Dec 2025</t>
  </si>
  <si>
    <t>1180828.223617/30 Nov 2025</t>
  </si>
  <si>
    <t>1181442.224050/03 Dec 2025</t>
  </si>
  <si>
    <t>1181190.223937/02 Dec 2025</t>
  </si>
  <si>
    <t>1181190.223938/02 Dec 2025</t>
  </si>
  <si>
    <t>1181287.223988/02 Dec 2025</t>
  </si>
  <si>
    <t>1180312.223717/28 Nov 2025</t>
  </si>
  <si>
    <t>1180317.223588/28 Nov 2025</t>
  </si>
  <si>
    <t>1180317.223589/28 Nov 2025</t>
  </si>
  <si>
    <t>1180317.223590/28 Nov 2025</t>
  </si>
  <si>
    <t>1180317.223591/28 Nov 2025</t>
  </si>
  <si>
    <t>1180317.223592/28 Nov 2025</t>
  </si>
  <si>
    <t>1180458.223780/29 Nov 2025</t>
  </si>
  <si>
    <t>1180735.223565/30 Nov 2025</t>
  </si>
  <si>
    <t>1180362.223613/29 Nov 2025</t>
  </si>
  <si>
    <t>1180845.223853/30 Nov 2025</t>
  </si>
  <si>
    <t>1181080.223870/01 Dec 2025</t>
  </si>
  <si>
    <t>1180670.223746/30 Nov 2025</t>
  </si>
  <si>
    <t>1180670.223747/30 Nov 2025</t>
  </si>
  <si>
    <t>1180670.223748/30 Nov 2025</t>
  </si>
  <si>
    <t>1180670.223749/30 Nov 2025</t>
  </si>
  <si>
    <t>1180115.223350/28 Nov 2025</t>
  </si>
  <si>
    <t>1180401.223463/29 Nov 2025</t>
  </si>
  <si>
    <t>1180400.223852/29 Nov 2025</t>
  </si>
  <si>
    <t>1180562.223832/30 Nov 2025</t>
  </si>
  <si>
    <t>1180569.223520/30 Nov 2025</t>
  </si>
  <si>
    <t>1181657.224230/05 Dec 2025</t>
  </si>
  <si>
    <t>1180017.223331/27 Nov 2025</t>
  </si>
  <si>
    <t>1180309.223430/28 Nov 2025</t>
  </si>
  <si>
    <t>1181568.224180/05 Dec 2025</t>
  </si>
  <si>
    <t>1180433.223471/29 Nov 2025</t>
  </si>
  <si>
    <t>011924823/28 Nov 2025</t>
  </si>
  <si>
    <t>011925913/01 Dec 2025</t>
  </si>
  <si>
    <t>011927521/08 Dec 2025</t>
  </si>
  <si>
    <t>9046</t>
  </si>
  <si>
    <t>Тихомир Иванов</t>
  </si>
  <si>
    <t>5783223803/04 Dec 2025</t>
  </si>
  <si>
    <t>6359022473/28 Nov 2025</t>
  </si>
  <si>
    <t>6592624788/29 Nov 2025</t>
  </si>
  <si>
    <t>6359084030/28 Nov 2025</t>
  </si>
  <si>
    <t>6121601674/05 Dec 2025</t>
  </si>
  <si>
    <t>5043527325/30 Nov 2025</t>
  </si>
  <si>
    <t>5971171481/28 Nov 2025</t>
  </si>
  <si>
    <t>97230/29 Nov 2025</t>
  </si>
  <si>
    <t>97231/29 Nov 2025</t>
  </si>
  <si>
    <t>97349/02 Dec 2025</t>
  </si>
  <si>
    <t>14880733/03 Dec 2025</t>
  </si>
  <si>
    <t>96955/27 Nov 2025</t>
  </si>
  <si>
    <t>96956/27 Nov 2025</t>
  </si>
  <si>
    <t>97010/28 Nov 2025</t>
  </si>
  <si>
    <t>97475/04 Dec 2025</t>
  </si>
  <si>
    <t>753687630/27 Nov 2025</t>
  </si>
  <si>
    <t>97112/28 Nov 2025</t>
  </si>
  <si>
    <t>14886650/03 Dec 2025</t>
  </si>
  <si>
    <t>27112025/27 Nov 2025</t>
  </si>
  <si>
    <t>27112025/28 Nov 2025</t>
  </si>
  <si>
    <t>13541356/26 Nov 2025</t>
  </si>
  <si>
    <t>NT310567/28 Nov 2025</t>
  </si>
  <si>
    <t>NT310568/28 Nov 2025</t>
  </si>
  <si>
    <t>NT311002/01 Dec 2025</t>
  </si>
  <si>
    <t>NT310648/28 Nov 2025</t>
  </si>
  <si>
    <t>NT310649/28 Nov 2025</t>
  </si>
  <si>
    <t>NT310695/28 Nov 2025</t>
  </si>
  <si>
    <t>NT311201/03 Dec 2025</t>
  </si>
  <si>
    <t>NT311337/07 Dec 2025</t>
  </si>
  <si>
    <t>9048</t>
  </si>
  <si>
    <t>Mohd Saied Andreea Georgiana</t>
  </si>
  <si>
    <t>NT311338/07 Dec 2025</t>
  </si>
  <si>
    <t>9049</t>
  </si>
  <si>
    <t>Timis Daniel</t>
  </si>
  <si>
    <t>NT310871/30 Nov 2025</t>
  </si>
  <si>
    <t>NT310879/30 Nov 2025</t>
  </si>
  <si>
    <t>NT310991/01 Dec 2025</t>
  </si>
  <si>
    <t>NT310992/01 Dec 2025</t>
  </si>
  <si>
    <t>NT310993/01 Dec 2025</t>
  </si>
  <si>
    <t>NT311356/07 Dec 2025</t>
  </si>
  <si>
    <t>9050</t>
  </si>
  <si>
    <t>Morarescu Ancuta</t>
  </si>
  <si>
    <t>NT311089/02 Dec 2025</t>
  </si>
  <si>
    <t>NT311090/02 Dec 2025</t>
  </si>
  <si>
    <t>NT311103/02 Dec 2025</t>
  </si>
  <si>
    <t>2314863/03 Dec 2025</t>
  </si>
  <si>
    <t>2314661/01 Dec 2025</t>
  </si>
  <si>
    <t>2314588/01 Dec 2025</t>
  </si>
  <si>
    <t>2314701/01 Dec 2025</t>
  </si>
  <si>
    <t>2313852/27 Nov 2025</t>
  </si>
  <si>
    <t>2313854/27 Nov 2025</t>
  </si>
  <si>
    <t>2314517/30 Nov 2025</t>
  </si>
  <si>
    <t>2313866/27 Nov 2025</t>
  </si>
  <si>
    <t>2313867/27 Nov 2025</t>
  </si>
  <si>
    <t>2313868/27 Nov 2025</t>
  </si>
  <si>
    <t>2314232/28 Nov 2025</t>
  </si>
  <si>
    <t>2314018/28 Nov 2025</t>
  </si>
  <si>
    <t>2314475/30 Nov 2025</t>
  </si>
  <si>
    <t>2314748/02 Dec 2025</t>
  </si>
  <si>
    <t>2314147/28 Nov 2025</t>
  </si>
  <si>
    <t>2314720/02 Dec 2025</t>
  </si>
  <si>
    <t>0712/18 Nov 2025</t>
  </si>
  <si>
    <t>419667/02 Dec 2025</t>
  </si>
  <si>
    <t>419170/01 Dec 2025</t>
  </si>
  <si>
    <t>422368/07 Dec 2025</t>
  </si>
  <si>
    <t>416912/28 Nov 2025</t>
  </si>
  <si>
    <t>421032/04 Dec 2025</t>
  </si>
  <si>
    <t>421929/06 Dec 2025</t>
  </si>
  <si>
    <t>415867/27 Nov 2025</t>
  </si>
  <si>
    <t>421720/06 Dec 2025</t>
  </si>
  <si>
    <t>418668/01 Dec 2025</t>
  </si>
  <si>
    <t>418827/01 Dec 2025</t>
  </si>
  <si>
    <t>60243/05 Dec 2025</t>
  </si>
  <si>
    <t>9051</t>
  </si>
  <si>
    <t>NEGRU ALEXANDRA</t>
  </si>
  <si>
    <t>17537/30 Nov 2025</t>
  </si>
  <si>
    <t>60170/01 Dec 2025</t>
  </si>
  <si>
    <t>17466/28 Nov 2025</t>
  </si>
  <si>
    <t>17477/28 Nov 2025</t>
  </si>
  <si>
    <t>17586/01 Dec 2025</t>
  </si>
  <si>
    <t>17643/05 Dec 2025</t>
  </si>
  <si>
    <t>17644/05 Dec 2025</t>
  </si>
  <si>
    <t>4091/02 Dec 2025</t>
  </si>
  <si>
    <t>4092/02 Dec 2025</t>
  </si>
  <si>
    <t>17531/29 Nov 2025</t>
  </si>
  <si>
    <t>4456/08 Dec 2025</t>
  </si>
  <si>
    <t>9052</t>
  </si>
  <si>
    <t>Octavian Theodor Gherman</t>
  </si>
  <si>
    <t>51468/30 Nov 2025</t>
  </si>
  <si>
    <t>51469/30 Nov 2025</t>
  </si>
  <si>
    <t>17509/28 Nov 2025</t>
  </si>
  <si>
    <t>Заминаване / Референция / Резервация</t>
  </si>
  <si>
    <t>#FL-804 АВАТАР ТУР ОСНОВНО ФОЛИО</t>
  </si>
  <si>
    <t>14072026/04 Dec 2025</t>
  </si>
  <si>
    <t>#FL-11033 ОСНОВНО КЛАВИС ТРЕНД</t>
  </si>
  <si>
    <t>∆ Reservations</t>
  </si>
  <si>
    <t>∆ Revenue</t>
  </si>
  <si>
    <t>∆</t>
  </si>
  <si>
    <t>Помещение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</si>
  <si>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</si>
  <si>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</si>
  <si>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</si>
  <si>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</si>
  <si>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</si>
  <si>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</si>
  <si>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</si>
  <si>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</si>
  <si>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</si>
  <si>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</si>
  <si>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</si>
  <si>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</si>
  <si>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</si>
  <si>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</si>
  <si>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</si>
  <si>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</si>
  <si>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</si>
  <si>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</si>
  <si>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</si>
  <si>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</si>
  <si>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</si>
  <si>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9077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</si>
  <si>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</si>
  <si>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</si>
  <si>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</si>
  <si>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</si>
  <si>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</si>
  <si>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</si>
  <si>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</si>
  <si>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</si>
  <si>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</si>
  <si>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</si>
  <si>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</si>
  <si>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</si>
  <si>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</si>
  <si>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</si>
  <si>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</si>
  <si>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</si>
  <si>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</si>
  <si>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</si>
  <si>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9098</t>
  </si>
  <si>
    <t>9103</t>
  </si>
  <si>
    <t>9105</t>
  </si>
  <si>
    <t>9107</t>
  </si>
  <si>
    <t>08 Dec 2025 08:57</t>
  </si>
  <si>
    <t>08 Dec 2025</t>
  </si>
  <si>
    <t>08 Dec 2025 09:36</t>
  </si>
  <si>
    <t>08 Dec 2025 09:38</t>
  </si>
  <si>
    <t>08 Dec 2025 09:39</t>
  </si>
  <si>
    <t>08 Dec 2025 09:42</t>
  </si>
  <si>
    <t>08 Dec 2025 09:50</t>
  </si>
  <si>
    <t>08 Dec 2025 11:02</t>
  </si>
  <si>
    <t>08 Dec 2025 12:59</t>
  </si>
  <si>
    <t>08 Dec 2025 13:22</t>
  </si>
  <si>
    <t>08 Dec 2025 15:18</t>
  </si>
  <si>
    <t>08 Dec 2025 19:48</t>
  </si>
  <si>
    <t>08 Dec 2025 20:16</t>
  </si>
  <si>
    <t>09 Dec 2025 11:35</t>
  </si>
  <si>
    <t>09 Dec 2025</t>
  </si>
  <si>
    <t>09 Dec 2025 11:36</t>
  </si>
  <si>
    <t>09 Dec 2025 11:47</t>
  </si>
  <si>
    <t>09 Dec 2025 11:59</t>
  </si>
  <si>
    <t>09 Dec 2025 12:00</t>
  </si>
  <si>
    <t>09 Dec 2025 12:02</t>
  </si>
  <si>
    <t>10 Dec 2025 11:56</t>
  </si>
  <si>
    <t>10 Dec 2025</t>
  </si>
  <si>
    <t>10 Dec 2025 13:10</t>
  </si>
  <si>
    <t>11 Dec 2025 09:49</t>
  </si>
  <si>
    <t>11 Dec 2025</t>
  </si>
  <si>
    <t>11 Dec 2025 10:08</t>
  </si>
  <si>
    <t>11 Dec 2025 10:20</t>
  </si>
  <si>
    <t>11 Dec 2025 10:24</t>
  </si>
  <si>
    <t>11 Dec 2025 10:38</t>
  </si>
  <si>
    <t>11 Dec 2025 14:20</t>
  </si>
  <si>
    <t>11 Dec 2025 15:07</t>
  </si>
  <si>
    <t>11 Dec 2025 15:28</t>
  </si>
  <si>
    <t>11 Dec 2025 22:33</t>
  </si>
  <si>
    <t>12 Dec 2025 00:28</t>
  </si>
  <si>
    <t>12 Dec 2025</t>
  </si>
  <si>
    <t>12 Dec 2025 08:34</t>
  </si>
  <si>
    <t>12 Dec 2025 09:42</t>
  </si>
  <si>
    <t>12 Dec 2025 14:31</t>
  </si>
  <si>
    <t>12 Dec 2025 22:10</t>
  </si>
  <si>
    <t>12 Dec 2025 22:23</t>
  </si>
  <si>
    <t>13 Dec 2025 09:10</t>
  </si>
  <si>
    <t>13 Dec 2025</t>
  </si>
  <si>
    <t>13 Dec 2025 11:00</t>
  </si>
  <si>
    <t>13 Dec 2025 11:02</t>
  </si>
  <si>
    <t>13 Dec 2025 19:08</t>
  </si>
  <si>
    <t>13 Dec 2025 22:59</t>
  </si>
  <si>
    <t>14 Dec 2025</t>
  </si>
  <si>
    <t>14 Dec 2025 17:33</t>
  </si>
  <si>
    <t>14 Dec 2025 19:03</t>
  </si>
  <si>
    <t>5238725438/13 Dec 2025</t>
  </si>
  <si>
    <t>Neacsu Bianca</t>
  </si>
  <si>
    <t>5236282363/08 Dec 2025</t>
  </si>
  <si>
    <t>Petre Ilie</t>
  </si>
  <si>
    <t>6417187569/12 Dec 2025</t>
  </si>
  <si>
    <t>Dobrinka Petrova</t>
  </si>
  <si>
    <t>Yaniv Agay</t>
  </si>
  <si>
    <t>425227/12 Dec 2025</t>
  </si>
  <si>
    <t>Атанас Райков</t>
  </si>
  <si>
    <t>Емил ИВАНОВ</t>
  </si>
  <si>
    <t>426232/14 Dec 2025</t>
  </si>
  <si>
    <t>Таня Желева</t>
  </si>
  <si>
    <t>426285/14 Dec 2025</t>
  </si>
  <si>
    <t>Младен Иванов</t>
  </si>
  <si>
    <t>424651/11 Dec 2025</t>
  </si>
  <si>
    <t>Николай Дончев</t>
  </si>
  <si>
    <t>424916/11 Dec 2025</t>
  </si>
  <si>
    <t>Mor Govani Levi</t>
  </si>
  <si>
    <t>424961/12 Dec 2025</t>
  </si>
  <si>
    <t>Sofia liel Simon</t>
  </si>
  <si>
    <t>Nofar Shtern Katzav</t>
  </si>
  <si>
    <t>NT311642/13 Dec 2025</t>
  </si>
  <si>
    <t>Атанас Пенчев Райков</t>
  </si>
  <si>
    <t>NT311550/11 Dec 2025</t>
  </si>
  <si>
    <t>Oniga Victor</t>
  </si>
  <si>
    <t>NT311526/11 Dec 2025</t>
  </si>
  <si>
    <t>Goleanu Marian</t>
  </si>
  <si>
    <t>Пламена Сарабашева</t>
  </si>
  <si>
    <t>4112/08 Dec 2025</t>
  </si>
  <si>
    <t>SVEN HETZEL</t>
  </si>
  <si>
    <t>17667/09 Dec 2025</t>
  </si>
  <si>
    <t>Panaite Elena Simina</t>
  </si>
  <si>
    <t>17668/09 Dec 2025</t>
  </si>
  <si>
    <t>Radu Emil Catalin</t>
  </si>
  <si>
    <t>17669/09 Dec 2025</t>
  </si>
  <si>
    <t>Bica Georgeta</t>
  </si>
  <si>
    <t>17671/09 Dec 2025</t>
  </si>
  <si>
    <t>Paun Adrian Valentin</t>
  </si>
  <si>
    <t>17670/09 Dec 2025</t>
  </si>
  <si>
    <t>Bica Ana Maria</t>
  </si>
  <si>
    <t>17690/10 Dec 2025</t>
  </si>
  <si>
    <t>Cuibus Corneliu Cristian</t>
  </si>
  <si>
    <t>17711/14 Dec 2025</t>
  </si>
  <si>
    <t>9110</t>
  </si>
  <si>
    <t>ARMASARU CORNELIA</t>
  </si>
  <si>
    <t>17712/14 Dec 2025</t>
  </si>
  <si>
    <t>9111</t>
  </si>
  <si>
    <t>MOCANU GEORGE</t>
  </si>
  <si>
    <t>17661/08 Dec 2025</t>
  </si>
  <si>
    <t>CONSTANTINESCU PETRE</t>
  </si>
  <si>
    <t>17662/08 Dec 2025</t>
  </si>
  <si>
    <t>IANCU FLORIAN</t>
  </si>
  <si>
    <t>17663/08 Dec 2025</t>
  </si>
  <si>
    <t>17686/10 Dec 2025</t>
  </si>
  <si>
    <t>Buse Cristina Gabriela</t>
  </si>
  <si>
    <t>17692/11 Dec 2025</t>
  </si>
  <si>
    <t>Catana Danel</t>
  </si>
  <si>
    <t>60288/10 Dec 2025</t>
  </si>
  <si>
    <t>MICU DANA</t>
  </si>
  <si>
    <t>60289/10 Dec 2025</t>
  </si>
  <si>
    <t>REVENT DANA MIHAELA</t>
  </si>
  <si>
    <t>14952078/08 Dec 2025</t>
  </si>
  <si>
    <t>Cristinel Manea</t>
  </si>
  <si>
    <t>97564/08 Dec 2025</t>
  </si>
  <si>
    <t>FRUNZA IULIA</t>
  </si>
  <si>
    <t>1182278.224778/12 Dec 2025</t>
  </si>
  <si>
    <t>Mare Catalin Ionut</t>
  </si>
  <si>
    <t>1181882.224417/08 Dec 2025</t>
  </si>
  <si>
    <t>Morosanu Dragos</t>
  </si>
  <si>
    <t>1181890.224463/09 Dec 2025</t>
  </si>
  <si>
    <t>Vaduva Ana Maria</t>
  </si>
  <si>
    <t>2315451/09 Dec 2025</t>
  </si>
  <si>
    <t>RADU LENUTA</t>
  </si>
  <si>
    <t>STAN SIMONA NICOLETA</t>
  </si>
  <si>
    <t>2315453/09 Dec 2025</t>
  </si>
  <si>
    <t>MARINESCU FLORINA MARIA</t>
  </si>
  <si>
    <t>2315617/10 Dec 2025</t>
  </si>
  <si>
    <t>HADAD DAVID</t>
  </si>
  <si>
    <t>SHAHAR OR NETANEL</t>
  </si>
  <si>
    <t>2315876/14 Dec 2025</t>
  </si>
  <si>
    <t>9109</t>
  </si>
  <si>
    <t>TEPPER TEPPER MALKA SARIT</t>
  </si>
  <si>
    <t>1970/11 Dec 2025</t>
  </si>
  <si>
    <t>Florin Popescu</t>
  </si>
  <si>
    <t>2002/12 Dec 2025</t>
  </si>
  <si>
    <t>Cristi Constantin Iacob</t>
  </si>
  <si>
    <t>12122025/12 Dec 2025</t>
  </si>
  <si>
    <t>ABRIV LEON DUDU</t>
  </si>
  <si>
    <t>OHAYON GAL ITAY</t>
  </si>
  <si>
    <t>DANUS YARDEN SHAHAR</t>
  </si>
  <si>
    <t>MAYO SHIRAN YANIV</t>
  </si>
  <si>
    <t>Тотал: 24 663.38</t>
  </si>
  <si>
    <t>Заетост слаб</t>
  </si>
  <si>
    <t>Заетост среден</t>
  </si>
  <si>
    <t>Заетост силен</t>
  </si>
  <si>
    <t>от 22.05 до 13.06</t>
  </si>
  <si>
    <t>от 10.07 до 23.08</t>
  </si>
  <si>
    <t>от 14.06 до 09.07
от 24.08 до 22.09</t>
  </si>
  <si>
    <t>Column Labels</t>
  </si>
  <si>
    <t>Sum of Дни слаб</t>
  </si>
  <si>
    <t>Sum of Дни среден</t>
  </si>
  <si>
    <t>Sum of Дни силен</t>
  </si>
  <si>
    <t>Брой дни в сезон</t>
  </si>
  <si>
    <t>Брой помещения</t>
  </si>
  <si>
    <t>StartDate</t>
  </si>
  <si>
    <t>WeekStay</t>
  </si>
  <si>
    <t>18-24.05</t>
  </si>
  <si>
    <t>25-31.05</t>
  </si>
  <si>
    <t>08-14.06.2026</t>
  </si>
  <si>
    <t>01-07.06.2026</t>
  </si>
  <si>
    <t>15-21.06.2026</t>
  </si>
  <si>
    <t>22-28.06.2026</t>
  </si>
  <si>
    <t>29.06-05.07.2026</t>
  </si>
  <si>
    <t>9108</t>
  </si>
  <si>
    <t>Алма Сървис - ЕООД</t>
  </si>
  <si>
    <t>15 Dec 2025 09:44</t>
  </si>
  <si>
    <t>15 Dec 2025 09:49</t>
  </si>
  <si>
    <t>15 Dec 2025 10:23</t>
  </si>
  <si>
    <t>15 Dec 2025 13:09</t>
  </si>
  <si>
    <t>15 Dec 2025</t>
  </si>
  <si>
    <t>9113</t>
  </si>
  <si>
    <t>15 Dec 2025 14:49</t>
  </si>
  <si>
    <t>9114</t>
  </si>
  <si>
    <t>15 Dec 2025 16:31</t>
  </si>
  <si>
    <t>9116</t>
  </si>
  <si>
    <t>16 Dec 2025 08:53</t>
  </si>
  <si>
    <t>9117</t>
  </si>
  <si>
    <t>16 Dec 2025 09:56</t>
  </si>
  <si>
    <t>9118</t>
  </si>
  <si>
    <t>16 Dec 2025 09:58</t>
  </si>
  <si>
    <t>9119</t>
  </si>
  <si>
    <t>16 Dec 2025 10:36</t>
  </si>
  <si>
    <t>16 Dec 2025</t>
  </si>
  <si>
    <t>9122</t>
  </si>
  <si>
    <t>16 Dec 2025 11:13</t>
  </si>
  <si>
    <t>9123</t>
  </si>
  <si>
    <t>16 Dec 2025 11:14</t>
  </si>
  <si>
    <t>9124</t>
  </si>
  <si>
    <t>16 Dec 2025 14:12</t>
  </si>
  <si>
    <t>9125</t>
  </si>
  <si>
    <t>9126</t>
  </si>
  <si>
    <t>16 Dec 2025 16:01</t>
  </si>
  <si>
    <t>9127</t>
  </si>
  <si>
    <t>9128</t>
  </si>
  <si>
    <t>16 Dec 2025 21:13</t>
  </si>
  <si>
    <t>9129</t>
  </si>
  <si>
    <t>16 Dec 2025 21:29</t>
  </si>
  <si>
    <t>9130</t>
  </si>
  <si>
    <t>17 Dec 2025 10:48</t>
  </si>
  <si>
    <t>17 Dec 2025</t>
  </si>
  <si>
    <t>9131</t>
  </si>
  <si>
    <t>17 Dec 2025 12:01</t>
  </si>
  <si>
    <t>9132</t>
  </si>
  <si>
    <t>17 Dec 2025 15:28</t>
  </si>
  <si>
    <t>9133</t>
  </si>
  <si>
    <t>9134</t>
  </si>
  <si>
    <t>18 Dec 2025 11:14</t>
  </si>
  <si>
    <t>18 Dec 2025</t>
  </si>
  <si>
    <t>9137</t>
  </si>
  <si>
    <t>18 Dec 2025 14:38</t>
  </si>
  <si>
    <t>9138</t>
  </si>
  <si>
    <t>18 Dec 2025 15:10</t>
  </si>
  <si>
    <t>9139</t>
  </si>
  <si>
    <t>9141</t>
  </si>
  <si>
    <t>19 Dec 2025 08:25</t>
  </si>
  <si>
    <t>9142</t>
  </si>
  <si>
    <t>19 Dec 2025 09:08</t>
  </si>
  <si>
    <t>19 Dec 2025 12:46</t>
  </si>
  <si>
    <t>19 Dec 2025</t>
  </si>
  <si>
    <t>9144</t>
  </si>
  <si>
    <t>19 Dec 2025 12:53</t>
  </si>
  <si>
    <t>9145</t>
  </si>
  <si>
    <t>19 Dec 2025 20:56</t>
  </si>
  <si>
    <t>9146</t>
  </si>
  <si>
    <t>9147</t>
  </si>
  <si>
    <t>20 Dec 2025 11:36</t>
  </si>
  <si>
    <t>20 Dec 2025</t>
  </si>
  <si>
    <t>20 Dec 2025 15:16</t>
  </si>
  <si>
    <t>21 Dec 2025</t>
  </si>
  <si>
    <t>22 Dec 2025 00:06</t>
  </si>
  <si>
    <t>25 May 2026</t>
  </si>
  <si>
    <t>22 Dec 2025 01:30</t>
  </si>
  <si>
    <t>22 Dec 2025 09:05</t>
  </si>
  <si>
    <t>22 Dec 2025</t>
  </si>
  <si>
    <t>9154</t>
  </si>
  <si>
    <t>22 Dec 2025 09:43</t>
  </si>
  <si>
    <t>9161</t>
  </si>
  <si>
    <t>22 Dec 2025 11:15</t>
  </si>
  <si>
    <t>9162</t>
  </si>
  <si>
    <t>9163</t>
  </si>
  <si>
    <t>22 Dec 2025 11:27</t>
  </si>
  <si>
    <t>9164</t>
  </si>
  <si>
    <t>22 Dec 2025 14:07</t>
  </si>
  <si>
    <t>9165</t>
  </si>
  <si>
    <t>23 Dec 2025 09:39</t>
  </si>
  <si>
    <t>9166</t>
  </si>
  <si>
    <t>9167</t>
  </si>
  <si>
    <t>9168</t>
  </si>
  <si>
    <t>23 Dec 2025 09:40</t>
  </si>
  <si>
    <t>9169</t>
  </si>
  <si>
    <t>23 Dec 2025 09:50</t>
  </si>
  <si>
    <t>9170</t>
  </si>
  <si>
    <t>23 Dec 2025 11:35</t>
  </si>
  <si>
    <t>23 Dec 2025</t>
  </si>
  <si>
    <t>9172</t>
  </si>
  <si>
    <t>23 Dec 2025 13:15</t>
  </si>
  <si>
    <t>9173</t>
  </si>
  <si>
    <t>23 Dec 2025 14:50</t>
  </si>
  <si>
    <t>9174</t>
  </si>
  <si>
    <t>9175</t>
  </si>
  <si>
    <t>23 Dec 2025 16:05</t>
  </si>
  <si>
    <t>9176</t>
  </si>
  <si>
    <t>23 Dec 2025 16:11</t>
  </si>
  <si>
    <t>9177</t>
  </si>
  <si>
    <t>23 Dec 2025 17:02</t>
  </si>
  <si>
    <t>9178</t>
  </si>
  <si>
    <t>23 Dec 2025 17:16</t>
  </si>
  <si>
    <t>9179</t>
  </si>
  <si>
    <t>23 Dec 2025 18:49</t>
  </si>
  <si>
    <t>9180</t>
  </si>
  <si>
    <t>23 Dec 2025 19:28</t>
  </si>
  <si>
    <t>9181</t>
  </si>
  <si>
    <t>23 Dec 2025 19:33</t>
  </si>
  <si>
    <t>9182</t>
  </si>
  <si>
    <t>24 Dec 2025 10:47</t>
  </si>
  <si>
    <t>24 Dec 2025</t>
  </si>
  <si>
    <t>9184</t>
  </si>
  <si>
    <t>24 Dec 2025 21:33</t>
  </si>
  <si>
    <t>9185</t>
  </si>
  <si>
    <t>24 Dec 2025 21:48</t>
  </si>
  <si>
    <t>9186</t>
  </si>
  <si>
    <t>24 Dec 2025 22:33</t>
  </si>
  <si>
    <t>25 Dec 2025</t>
  </si>
  <si>
    <t>9188</t>
  </si>
  <si>
    <t>25 Dec 2025 23:37</t>
  </si>
  <si>
    <t>9189</t>
  </si>
  <si>
    <t>9190</t>
  </si>
  <si>
    <t>9191</t>
  </si>
  <si>
    <t>25 Dec 2025 23:38</t>
  </si>
  <si>
    <t>9193</t>
  </si>
  <si>
    <t>26 Dec 2025 13:49</t>
  </si>
  <si>
    <t>26 Dec 2025</t>
  </si>
  <si>
    <t>9194</t>
  </si>
  <si>
    <t>26 Dec 2025 13:52</t>
  </si>
  <si>
    <t>27 Dec 2025 10:28</t>
  </si>
  <si>
    <t>27 Dec 2025</t>
  </si>
  <si>
    <t>27 Dec 2025 13:46</t>
  </si>
  <si>
    <t>9197</t>
  </si>
  <si>
    <t>27 Dec 2025 13:57</t>
  </si>
  <si>
    <t>9199</t>
  </si>
  <si>
    <t>28 Dec 2025 15:20</t>
  </si>
  <si>
    <t>28 Dec 2025</t>
  </si>
  <si>
    <t>9200</t>
  </si>
  <si>
    <t>28 Dec 2025 18:29</t>
  </si>
  <si>
    <t>9201</t>
  </si>
  <si>
    <t>28 Dec 2025 19:09</t>
  </si>
  <si>
    <t>9202</t>
  </si>
  <si>
    <t>28 Dec 2025 19:10</t>
  </si>
  <si>
    <t>9203</t>
  </si>
  <si>
    <t>28 Dec 2025 19:34</t>
  </si>
  <si>
    <t>9205</t>
  </si>
  <si>
    <t>28 Dec 2025 21:23</t>
  </si>
  <si>
    <t>9206</t>
  </si>
  <si>
    <t>9207</t>
  </si>
  <si>
    <t>9208</t>
  </si>
  <si>
    <t>28 Dec 2025 22:57</t>
  </si>
  <si>
    <t>29 Dec 2025 05:28</t>
  </si>
  <si>
    <t>29 Dec 2025</t>
  </si>
  <si>
    <t>29 Dec 2025 05:30</t>
  </si>
  <si>
    <t>9213</t>
  </si>
  <si>
    <t>29 Dec 2025 06:30</t>
  </si>
  <si>
    <t>9214</t>
  </si>
  <si>
    <t>29 Dec 2025 06:31</t>
  </si>
  <si>
    <t>29 Dec 2025 08:49</t>
  </si>
  <si>
    <t>9217</t>
  </si>
  <si>
    <t>29 Dec 2025 10:00</t>
  </si>
  <si>
    <t>9218</t>
  </si>
  <si>
    <t>29 Dec 2025 10:12</t>
  </si>
  <si>
    <t>9219</t>
  </si>
  <si>
    <t>29 Dec 2025 10:16</t>
  </si>
  <si>
    <t>9220</t>
  </si>
  <si>
    <t>29 Dec 2025 11:13</t>
  </si>
  <si>
    <t>29 Dec 2025 11:22</t>
  </si>
  <si>
    <t>9222</t>
  </si>
  <si>
    <t>29 Dec 2025 11:39</t>
  </si>
  <si>
    <t>29 Dec 2025 13:16</t>
  </si>
  <si>
    <t>9225</t>
  </si>
  <si>
    <t>29 Dec 2025 13:21</t>
  </si>
  <si>
    <t>9226</t>
  </si>
  <si>
    <t>29 Dec 2025 13:22</t>
  </si>
  <si>
    <t>9228</t>
  </si>
  <si>
    <t>29 Dec 2025 14:45</t>
  </si>
  <si>
    <t>9229</t>
  </si>
  <si>
    <t>29 Dec 2025 16:57</t>
  </si>
  <si>
    <t>9230</t>
  </si>
  <si>
    <t>9232</t>
  </si>
  <si>
    <t>29 Dec 2025 18:23</t>
  </si>
  <si>
    <t>9233</t>
  </si>
  <si>
    <t>29 Dec 2025 18:47</t>
  </si>
  <si>
    <t>9234</t>
  </si>
  <si>
    <t>29 Dec 2025 19:32</t>
  </si>
  <si>
    <t>9235</t>
  </si>
  <si>
    <t>29 Dec 2025 20:35</t>
  </si>
  <si>
    <t>9236</t>
  </si>
  <si>
    <t>29 Dec 2025 22:28</t>
  </si>
  <si>
    <t>9237</t>
  </si>
  <si>
    <t>29 Dec 2025 22:44</t>
  </si>
  <si>
    <t>9240</t>
  </si>
  <si>
    <t>30 Dec 2025 09:35</t>
  </si>
  <si>
    <t>30 Dec 2025</t>
  </si>
  <si>
    <t>9241</t>
  </si>
  <si>
    <t>30 Dec 2025 09:43</t>
  </si>
  <si>
    <t>9242</t>
  </si>
  <si>
    <t>30 Dec 2025 09:54</t>
  </si>
  <si>
    <t>9243</t>
  </si>
  <si>
    <t>30 Dec 2025 10:31</t>
  </si>
  <si>
    <t>9244</t>
  </si>
  <si>
    <t>30 Dec 2025 10:34</t>
  </si>
  <si>
    <t>9245</t>
  </si>
  <si>
    <t>30 Dec 2025 10:35</t>
  </si>
  <si>
    <t>9246</t>
  </si>
  <si>
    <t>9247</t>
  </si>
  <si>
    <t>9248</t>
  </si>
  <si>
    <t>9249</t>
  </si>
  <si>
    <t>30 Dec 2025 11:01</t>
  </si>
  <si>
    <t>30 Dec 2025 12:53</t>
  </si>
  <si>
    <t>30 Dec 2025 12:54</t>
  </si>
  <si>
    <t>9254</t>
  </si>
  <si>
    <t>30 Dec 2025 13:22</t>
  </si>
  <si>
    <t>9255</t>
  </si>
  <si>
    <t>9256</t>
  </si>
  <si>
    <t>9257</t>
  </si>
  <si>
    <t>9258</t>
  </si>
  <si>
    <t>30 Dec 2025 13:52</t>
  </si>
  <si>
    <t>9259</t>
  </si>
  <si>
    <t>30 Dec 2025 14:05</t>
  </si>
  <si>
    <t>9260</t>
  </si>
  <si>
    <t>9261</t>
  </si>
  <si>
    <t>30 Dec 2025 14:17</t>
  </si>
  <si>
    <t>9262</t>
  </si>
  <si>
    <t>30 Dec 2025 14:32</t>
  </si>
  <si>
    <t>9263</t>
  </si>
  <si>
    <t>9264</t>
  </si>
  <si>
    <t>30 Dec 2025 16:12</t>
  </si>
  <si>
    <t>9265</t>
  </si>
  <si>
    <t>30 Dec 2025 16:13</t>
  </si>
  <si>
    <t>9266</t>
  </si>
  <si>
    <t>30 Dec 2025 17:32</t>
  </si>
  <si>
    <t>9268</t>
  </si>
  <si>
    <t>30 Dec 2025 17:40</t>
  </si>
  <si>
    <t>9269</t>
  </si>
  <si>
    <t>30 Dec 2025 17:47</t>
  </si>
  <si>
    <t>9270</t>
  </si>
  <si>
    <t>30 Dec 2025 17:48</t>
  </si>
  <si>
    <t>9272</t>
  </si>
  <si>
    <t>30 Dec 2025 18:28</t>
  </si>
  <si>
    <t>9273</t>
  </si>
  <si>
    <t>9275</t>
  </si>
  <si>
    <t>30 Dec 2025 19:58</t>
  </si>
  <si>
    <t>9276</t>
  </si>
  <si>
    <t>30 Dec 2025 20:08</t>
  </si>
  <si>
    <t>31 Dec 2025 08:56</t>
  </si>
  <si>
    <t>31 Dec 2025</t>
  </si>
  <si>
    <t>9280</t>
  </si>
  <si>
    <t>31 Dec 2025 08:58</t>
  </si>
  <si>
    <t>9281</t>
  </si>
  <si>
    <t>9282</t>
  </si>
  <si>
    <t>31 Dec 2025 09:15</t>
  </si>
  <si>
    <t>9283</t>
  </si>
  <si>
    <t>31 Dec 2025 09:37</t>
  </si>
  <si>
    <t>9284</t>
  </si>
  <si>
    <t>31 Dec 2025 10:24</t>
  </si>
  <si>
    <t>9285</t>
  </si>
  <si>
    <t>31 Dec 2025 10:30</t>
  </si>
  <si>
    <t>9288</t>
  </si>
  <si>
    <t>31 Dec 2025 13:09</t>
  </si>
  <si>
    <t>31 Dec 2025 13:44</t>
  </si>
  <si>
    <t>9290</t>
  </si>
  <si>
    <t>9291</t>
  </si>
  <si>
    <t>9292</t>
  </si>
  <si>
    <t>31 Dec 2025 13:46</t>
  </si>
  <si>
    <t>31 Dec 2025 13:54</t>
  </si>
  <si>
    <t>31 Dec 2025 13:56</t>
  </si>
  <si>
    <t>9295</t>
  </si>
  <si>
    <t>31 Dec 2025 13:57</t>
  </si>
  <si>
    <t>9296</t>
  </si>
  <si>
    <t>31 Dec 2025 15:26</t>
  </si>
  <si>
    <t>31 Dec 2025 16:06</t>
  </si>
  <si>
    <t>9299</t>
  </si>
  <si>
    <t>31 Dec 2025 17:19</t>
  </si>
  <si>
    <t>9301</t>
  </si>
  <si>
    <t>31 Dec 2025 17:31</t>
  </si>
  <si>
    <t>31 Dec 2025 18:54</t>
  </si>
  <si>
    <t>31 Dec 2025 19:04</t>
  </si>
  <si>
    <t>9304</t>
  </si>
  <si>
    <t>31 Dec 2025 19:32</t>
  </si>
  <si>
    <t>31 Dec 2025 19:48</t>
  </si>
  <si>
    <t>31 Dec 2025 20:22</t>
  </si>
  <si>
    <t>Анулирана</t>
  </si>
  <si>
    <t>0111/29 Dec 2025</t>
  </si>
  <si>
    <t>CALINEATA ELENA OLIMPIA</t>
  </si>
  <si>
    <t>0112/29 Dec 2025</t>
  </si>
  <si>
    <t>COJOCARU PETRICA</t>
  </si>
  <si>
    <t>0116/30 Dec 2025</t>
  </si>
  <si>
    <t>COJOCARU DORIN CATALIN</t>
  </si>
  <si>
    <t>YAN60618A02/13 Dec 2025</t>
  </si>
  <si>
    <t>#FL-11140 АЛМА ОСНОВНО</t>
  </si>
  <si>
    <t>YELYZAVETA KUZMENKO</t>
  </si>
  <si>
    <t>97349/15 Dec 2025</t>
  </si>
  <si>
    <t>98173/30 Dec 2025</t>
  </si>
  <si>
    <t>BUBURUZANU CLAUDIU</t>
  </si>
  <si>
    <t>98174/30 Dec 2025</t>
  </si>
  <si>
    <t>CHIRILA IOAN CATALIN</t>
  </si>
  <si>
    <t>96192/23 Nov 2025</t>
  </si>
  <si>
    <t>BANICA LAURENTIU</t>
  </si>
  <si>
    <t>96203/23 Nov 2025</t>
  </si>
  <si>
    <t>NEDELCU IONELA ROXANA</t>
  </si>
  <si>
    <t>97865/18 Dec 2025</t>
  </si>
  <si>
    <t>COZMA IONUT</t>
  </si>
  <si>
    <t>RUJA ANA</t>
  </si>
  <si>
    <t>753715383/31 Dec 2025</t>
  </si>
  <si>
    <t>9315</t>
  </si>
  <si>
    <t>LUKASZ LALOWICZ</t>
  </si>
  <si>
    <t>753715395/31 Dec 2025</t>
  </si>
  <si>
    <t>9316</t>
  </si>
  <si>
    <t>WALDEMAR SLOWIK</t>
  </si>
  <si>
    <t>1790/30 Dec 2025</t>
  </si>
  <si>
    <t>HUTANU MARIAN</t>
  </si>
  <si>
    <t>60407/18 Dec 2025</t>
  </si>
  <si>
    <t>RIMBU GABRIELA VIOLETA</t>
  </si>
  <si>
    <t>45524/15 Dec 2025</t>
  </si>
  <si>
    <t>ORLOWSKI STANISLAW</t>
  </si>
  <si>
    <t>45525/15 Dec 2025</t>
  </si>
  <si>
    <t>ORLOWSKI JOHAN PIERRE</t>
  </si>
  <si>
    <t>3094/31 Dec 2025</t>
  </si>
  <si>
    <t>COJOCARU IONUT IULIAN</t>
  </si>
  <si>
    <t>28467/31 Dec 2025</t>
  </si>
  <si>
    <t>Ionut Borcan</t>
  </si>
  <si>
    <t>60376/17 Dec 2025</t>
  </si>
  <si>
    <t>GIOGU MIHAI</t>
  </si>
  <si>
    <t>60498/23 Dec 2025</t>
  </si>
  <si>
    <t>STAN MARIAN ALEXANDRU</t>
  </si>
  <si>
    <t>60499/23 Dec 2025</t>
  </si>
  <si>
    <t>MARINA DUMITRU MIHAI</t>
  </si>
  <si>
    <t>60569/29 Dec 2025</t>
  </si>
  <si>
    <t>STOICA GABRIELA</t>
  </si>
  <si>
    <t>4484/01 Jan 2026</t>
  </si>
  <si>
    <t>9322</t>
  </si>
  <si>
    <t>Silviu Gabriel Nita</t>
  </si>
  <si>
    <t>51692/22 Dec 2025</t>
  </si>
  <si>
    <t>BARBU MARIUS IONUT</t>
  </si>
  <si>
    <t>51693/22 Dec 2025</t>
  </si>
  <si>
    <t>AIOANEI ANDREI PAUL</t>
  </si>
  <si>
    <t>51694/22 Dec 2025</t>
  </si>
  <si>
    <t>MERCIU MARIUS ALIN</t>
  </si>
  <si>
    <t>17845/27 Dec 2025</t>
  </si>
  <si>
    <t>Cristofan Claudia</t>
  </si>
  <si>
    <t>51796/30 Dec 2025</t>
  </si>
  <si>
    <t>DUMITRU CRISTIAN</t>
  </si>
  <si>
    <t>51734/28 Dec 2025</t>
  </si>
  <si>
    <t>MARINOIU IONUT COSMIN</t>
  </si>
  <si>
    <t>60481/22 Dec 2025</t>
  </si>
  <si>
    <t>TOMULESCU IONEL</t>
  </si>
  <si>
    <t>60482/22 Dec 2025</t>
  </si>
  <si>
    <t>TOMULESCU DANIELA STEFANIA</t>
  </si>
  <si>
    <t>60483/22 Dec 2025</t>
  </si>
  <si>
    <t>MATEI IRINA MIRELA</t>
  </si>
  <si>
    <t>60484/22 Dec 2025</t>
  </si>
  <si>
    <t>VOICU LILIANA DENISA</t>
  </si>
  <si>
    <t>60485/22 Dec 2025</t>
  </si>
  <si>
    <t>MUSAT BOGDAN MIHAIL</t>
  </si>
  <si>
    <t>60533/28 Dec 2025</t>
  </si>
  <si>
    <t>IORDACHE CRISTIAN CORNELIU</t>
  </si>
  <si>
    <t>17860/28 Dec 2025</t>
  </si>
  <si>
    <t>Suru Mariana</t>
  </si>
  <si>
    <t>17937/31 Dec 2025</t>
  </si>
  <si>
    <t>9321</t>
  </si>
  <si>
    <t>Berba Alin Ionut</t>
  </si>
  <si>
    <t>17946/02 Jan 2026</t>
  </si>
  <si>
    <t>9326</t>
  </si>
  <si>
    <t>Dimache Alexandru Stefan</t>
  </si>
  <si>
    <t>28486/05 Jan 2026</t>
  </si>
  <si>
    <t>9353</t>
  </si>
  <si>
    <t>Sorin Cireasa</t>
  </si>
  <si>
    <t>51700/22 Dec 2025</t>
  </si>
  <si>
    <t>CRISTACHE DANIEL ION</t>
  </si>
  <si>
    <t>60555/29 Dec 2025</t>
  </si>
  <si>
    <t>LAZAR DORINA CRISTIANA</t>
  </si>
  <si>
    <t>60622/30 Dec 2025</t>
  </si>
  <si>
    <t>ZGIRCEA MIHAI</t>
  </si>
  <si>
    <t>17933/31 Dec 2025</t>
  </si>
  <si>
    <t>9320</t>
  </si>
  <si>
    <t>Vlasceanu Anca</t>
  </si>
  <si>
    <t>17728/15 Dec 2025</t>
  </si>
  <si>
    <t>Gheorghe Elena</t>
  </si>
  <si>
    <t>51680/19 Dec 2025</t>
  </si>
  <si>
    <t>DINCA ANDRA MARIA</t>
  </si>
  <si>
    <t>60381/17 Dec 2025</t>
  </si>
  <si>
    <t>SBURLEA COSTICA LUCIAN</t>
  </si>
  <si>
    <t>NT312510/29 Dec 2025</t>
  </si>
  <si>
    <t>NT312368/28 Dec 2025</t>
  </si>
  <si>
    <t>Oprea Adrian Albert</t>
  </si>
  <si>
    <t>NT311864/17 Dec 2025</t>
  </si>
  <si>
    <t>Dobre Ella</t>
  </si>
  <si>
    <t>NT313135/06 Jan 2026</t>
  </si>
  <si>
    <t>9359</t>
  </si>
  <si>
    <t>Negut George</t>
  </si>
  <si>
    <t>NT312732/31 Dec 2025</t>
  </si>
  <si>
    <t>Popa Ana</t>
  </si>
  <si>
    <t>Rusu Paul</t>
  </si>
  <si>
    <t>NT312369/28 Dec 2025</t>
  </si>
  <si>
    <t>Suru Marius</t>
  </si>
  <si>
    <t>NT313083/05 Jan 2026</t>
  </si>
  <si>
    <t>9355</t>
  </si>
  <si>
    <t>Avram Mihaela Catalina</t>
  </si>
  <si>
    <t>NT312335/27 Dec 2025</t>
  </si>
  <si>
    <t>Васил Ушеров</t>
  </si>
  <si>
    <t>NT312337/27 Dec 2025</t>
  </si>
  <si>
    <t>Валентин Ивонов</t>
  </si>
  <si>
    <t>1182540.225086/16 Dec 2025</t>
  </si>
  <si>
    <t>1184746.226686/05 Jan 2026</t>
  </si>
  <si>
    <t>9350</t>
  </si>
  <si>
    <t>Ilie Maria Magdalena</t>
  </si>
  <si>
    <t>1183418.225731/28 Dec 2025</t>
  </si>
  <si>
    <t>Anghel Florina</t>
  </si>
  <si>
    <t>1183835.225887/29 Dec 2025</t>
  </si>
  <si>
    <t>Chirila Alina</t>
  </si>
  <si>
    <t>1183109.225498/23 Dec 2025</t>
  </si>
  <si>
    <t>CARAIMAN EMILIAN</t>
  </si>
  <si>
    <t>1184123.226151/30 Dec 2025</t>
  </si>
  <si>
    <t>Rezmuves Gheorghe Alexandru</t>
  </si>
  <si>
    <t>1183116.225503/23 Dec 2025</t>
  </si>
  <si>
    <t>Amza Aurelia</t>
  </si>
  <si>
    <t>1183117.225504/23 Dec 2025</t>
  </si>
  <si>
    <t>Gheorghe Eduard Gabriel</t>
  </si>
  <si>
    <t>1183119.225549/23 Dec 2025</t>
  </si>
  <si>
    <t>Tutungiu George Darius</t>
  </si>
  <si>
    <t>1183120.225550/23 Dec 2025</t>
  </si>
  <si>
    <t>Mihalache Andrada Elena</t>
  </si>
  <si>
    <t>1183141.225553/23 Dec 2025</t>
  </si>
  <si>
    <t>Groza Bianca</t>
  </si>
  <si>
    <t>1183352.225802/27 Dec 2025</t>
  </si>
  <si>
    <t>Gheorghe Theodor Cosmin</t>
  </si>
  <si>
    <t>1183838.225888/29 Dec 2025</t>
  </si>
  <si>
    <t>Csillag Monika</t>
  </si>
  <si>
    <t>1184275.226282/31 Dec 2025</t>
  </si>
  <si>
    <t>Margeanu Catalina Floriana</t>
  </si>
  <si>
    <t>1184275.226283/31 Dec 2025</t>
  </si>
  <si>
    <t>Cercelaru Mihail Ionut</t>
  </si>
  <si>
    <t>1184172.226201/30 Dec 2025</t>
  </si>
  <si>
    <t>Mucalau Ana-Maria</t>
  </si>
  <si>
    <t>1184365.226347/31 Dec 2025</t>
  </si>
  <si>
    <t>9311</t>
  </si>
  <si>
    <t>Cobilita Costel</t>
  </si>
  <si>
    <t>1184508.226619/03 Jan 2026</t>
  </si>
  <si>
    <t>9348</t>
  </si>
  <si>
    <t>Chiriac Alexandra Corina</t>
  </si>
  <si>
    <t>1184521.226520/03 Jan 2026</t>
  </si>
  <si>
    <t>9341</t>
  </si>
  <si>
    <t>Arcer Catalina Minodora</t>
  </si>
  <si>
    <t>1184522.226521/03 Jan 2026</t>
  </si>
  <si>
    <t>9342</t>
  </si>
  <si>
    <t>Dan Carmen-Nicoleta</t>
  </si>
  <si>
    <t>1183437.225740/28 Dec 2025</t>
  </si>
  <si>
    <t>STEFAN OANA-IZABELA</t>
  </si>
  <si>
    <t>1184027.226093/30 Dec 2025</t>
  </si>
  <si>
    <t>Miclea Alexandru</t>
  </si>
  <si>
    <t>1183219.225834/29 Dec 2025</t>
  </si>
  <si>
    <t>Matache Elena</t>
  </si>
  <si>
    <t>1183833.225886/29 Dec 2025</t>
  </si>
  <si>
    <t>Matei brandusa</t>
  </si>
  <si>
    <t>1184068.226106/30 Dec 2025</t>
  </si>
  <si>
    <t>Bahu Ecaterina</t>
  </si>
  <si>
    <t>1184068.226107/30 Dec 2025</t>
  </si>
  <si>
    <t>Popa Cristian</t>
  </si>
  <si>
    <t>1183139.225551/23 Dec 2025</t>
  </si>
  <si>
    <t>SBURATURA GEORGE-CIPRIAN</t>
  </si>
  <si>
    <t>1183407.225727/28 Dec 2025</t>
  </si>
  <si>
    <t>Samson Mihaela</t>
  </si>
  <si>
    <t>1185078.226809/05 Jan 2026</t>
  </si>
  <si>
    <t>9358</t>
  </si>
  <si>
    <t>Ungureanu Alexandru</t>
  </si>
  <si>
    <t>1183883.225896/30 Dec 2025</t>
  </si>
  <si>
    <t>Grama Daniel</t>
  </si>
  <si>
    <t>1184457.226423/02 Jan 2026</t>
  </si>
  <si>
    <t>9330</t>
  </si>
  <si>
    <t>Lazar Cristina Daniela</t>
  </si>
  <si>
    <t>1185423.226862/06 Jan 2026</t>
  </si>
  <si>
    <t>9362</t>
  </si>
  <si>
    <t>Tibulea Andrei Vasile</t>
  </si>
  <si>
    <t>1183428.225734/28 Dec 2025</t>
  </si>
  <si>
    <t>Szekely Istvan Ianos</t>
  </si>
  <si>
    <t>1183428.225735/28 Dec 2025</t>
  </si>
  <si>
    <t>ISTRATE GABRIELA NICOLETA</t>
  </si>
  <si>
    <t>1183428.225736/28 Dec 2025</t>
  </si>
  <si>
    <t>Ionciu Alessia Maria</t>
  </si>
  <si>
    <t>1184391.226358/31 Dec 2025</t>
  </si>
  <si>
    <t>9313</t>
  </si>
  <si>
    <t>1182843.225305/21 Dec 2025</t>
  </si>
  <si>
    <t>Tanase Andreea Alina</t>
  </si>
  <si>
    <t>1184078.226105/30 Dec 2025</t>
  </si>
  <si>
    <t>Martin Crina -Denisa</t>
  </si>
  <si>
    <t>1183250.225621/26 Dec 2025</t>
  </si>
  <si>
    <t>Suciu Artimon Dan</t>
  </si>
  <si>
    <t>1183251.225622/26 Dec 2025</t>
  </si>
  <si>
    <t>Ivan ovidiu pompiliu</t>
  </si>
  <si>
    <t>1184389.226356/31 Dec 2025</t>
  </si>
  <si>
    <t>9312</t>
  </si>
  <si>
    <t>Albu Alexandra</t>
  </si>
  <si>
    <t>1183863.225894/29 Dec 2025</t>
  </si>
  <si>
    <t>Urse Elena Valentina</t>
  </si>
  <si>
    <t>1183864.225895/29 Dec 2025</t>
  </si>
  <si>
    <t>Ilie Elena</t>
  </si>
  <si>
    <t>1184135.226184/30 Dec 2025</t>
  </si>
  <si>
    <t>Sloata Alin</t>
  </si>
  <si>
    <t>1184277.226285/31 Dec 2025</t>
  </si>
  <si>
    <t>Popa Valentina Iliana</t>
  </si>
  <si>
    <t>1184368.226343/31 Dec 2025</t>
  </si>
  <si>
    <t>9307</t>
  </si>
  <si>
    <t>Jambore Manuel Mihai</t>
  </si>
  <si>
    <t>1184374.226344/31 Dec 2025</t>
  </si>
  <si>
    <t>9309</t>
  </si>
  <si>
    <t>Dulapciu Emilia</t>
  </si>
  <si>
    <t>1184374.226345/31 Dec 2025</t>
  </si>
  <si>
    <t>9310</t>
  </si>
  <si>
    <t>Bucur Constanta</t>
  </si>
  <si>
    <t>1184029.226098/30 Dec 2025</t>
  </si>
  <si>
    <t>Ratila Aurica</t>
  </si>
  <si>
    <t>1184029.226099/30 Dec 2025</t>
  </si>
  <si>
    <t>Crainicu Elena</t>
  </si>
  <si>
    <t>1185104.226759/05 Jan 2026</t>
  </si>
  <si>
    <t>9356</t>
  </si>
  <si>
    <t>Bianca Florea</t>
  </si>
  <si>
    <t>1183254.225832/26 Dec 2025</t>
  </si>
  <si>
    <t>Markos Ildiko</t>
  </si>
  <si>
    <t>1183868.225916/29 Dec 2025</t>
  </si>
  <si>
    <t>Zanfir Adriana</t>
  </si>
  <si>
    <t>1184473.226427/02 Jan 2026</t>
  </si>
  <si>
    <t>9331</t>
  </si>
  <si>
    <t>Teodorovici Alexandru-Marius</t>
  </si>
  <si>
    <t>1184473.226428/02 Jan 2026</t>
  </si>
  <si>
    <t>9332</t>
  </si>
  <si>
    <t>Enache Andrei</t>
  </si>
  <si>
    <t>1184473.226429/02 Jan 2026</t>
  </si>
  <si>
    <t>9333</t>
  </si>
  <si>
    <t>Arghire Andreea Giorgiana</t>
  </si>
  <si>
    <t>1184184.226178/31 Dec 2025</t>
  </si>
  <si>
    <t>Popescu Raluca Elena</t>
  </si>
  <si>
    <t>011930249/18 Dec 2025</t>
  </si>
  <si>
    <t>Валерия Иванова</t>
  </si>
  <si>
    <t>011933749/06 Jan 2026</t>
  </si>
  <si>
    <t>9360</t>
  </si>
  <si>
    <t>Ася Лазова</t>
  </si>
  <si>
    <t>011927011/16 Dec 2025</t>
  </si>
  <si>
    <t>Илияна Арабаджийска</t>
  </si>
  <si>
    <t>011932194/30 Dec 2025</t>
  </si>
  <si>
    <t>Снежана Желязкова</t>
  </si>
  <si>
    <t>0119321944/30 Dec 2025</t>
  </si>
  <si>
    <t>0119321945/30 Dec 2025</t>
  </si>
  <si>
    <t>0119321946/30 Dec 2025</t>
  </si>
  <si>
    <t>2317162/29 Dec 2025</t>
  </si>
  <si>
    <t>Camelia Herea</t>
  </si>
  <si>
    <t>2317272/29 Dec 2025</t>
  </si>
  <si>
    <t>Georgiana Cristina Ivan</t>
  </si>
  <si>
    <t>2316779/23 Dec 2025</t>
  </si>
  <si>
    <t>MERARU GINA</t>
  </si>
  <si>
    <t>2315959/15 Dec 2025</t>
  </si>
  <si>
    <t>STAN MARIUS</t>
  </si>
  <si>
    <t>2317587/31 Dec 2025</t>
  </si>
  <si>
    <t>Tamano Anay</t>
  </si>
  <si>
    <t>2317684/31 Dec 2025</t>
  </si>
  <si>
    <t>Iosif Florin Crisan</t>
  </si>
  <si>
    <t>2317183/29 Dec 2025</t>
  </si>
  <si>
    <t>Iordan Petrisor</t>
  </si>
  <si>
    <t>2316534/19 Dec 2025</t>
  </si>
  <si>
    <t>AURELIAN FLORIN BUTIULCA</t>
  </si>
  <si>
    <t>2316535/19 Dec 2025</t>
  </si>
  <si>
    <t>ALINA MARIA ALECU</t>
  </si>
  <si>
    <t>2316536/19 Dec 2025</t>
  </si>
  <si>
    <t>IOANA MARIA DOMSA</t>
  </si>
  <si>
    <t>2317483/31 Dec 2025</t>
  </si>
  <si>
    <t>AVADANII MARIA</t>
  </si>
  <si>
    <t>2317487/31 Dec 2025</t>
  </si>
  <si>
    <t>9347</t>
  </si>
  <si>
    <t>BAGHIU ANDRA</t>
  </si>
  <si>
    <t>2317943/05 Jan 2026</t>
  </si>
  <si>
    <t>9354</t>
  </si>
  <si>
    <t>COCIANU MADALINA</t>
  </si>
  <si>
    <t>2316096/16 Dec 2025</t>
  </si>
  <si>
    <t>MOSALI YEHEZKEL</t>
  </si>
  <si>
    <t>2316098/16 Dec 2025</t>
  </si>
  <si>
    <t>GRUMET AVIGAIL ORITI</t>
  </si>
  <si>
    <t>2316337/18 Dec 2025</t>
  </si>
  <si>
    <t>SULAMI IFAT</t>
  </si>
  <si>
    <t>2316948/25 Dec 2025</t>
  </si>
  <si>
    <t>SHOR UDI</t>
  </si>
  <si>
    <t>2317604/31 Dec 2025</t>
  </si>
  <si>
    <t>AMOYAL YOHAY</t>
  </si>
  <si>
    <t>2316396/18 Dec 2025</t>
  </si>
  <si>
    <t>asras Asmamo</t>
  </si>
  <si>
    <t>2316059/16 Dec 2025</t>
  </si>
  <si>
    <t>KONFORTI YIFAT</t>
  </si>
  <si>
    <t>STUDINSKI KEREN</t>
  </si>
  <si>
    <t>2317305/30 Dec 2025</t>
  </si>
  <si>
    <t>MACIUCA GABRIEL</t>
  </si>
  <si>
    <t>2317307/30 Dec 2025</t>
  </si>
  <si>
    <t>BUNGEANU ANA MARIA</t>
  </si>
  <si>
    <t>2317308/30 Dec 2025</t>
  </si>
  <si>
    <t>TOPOR GRETA</t>
  </si>
  <si>
    <t>2317309/30 Dec 2025</t>
  </si>
  <si>
    <t>MINZATEANU ANDREEA</t>
  </si>
  <si>
    <t>2317310/30 Dec 2025</t>
  </si>
  <si>
    <t>BORDEIANU EUGENIA</t>
  </si>
  <si>
    <t>2316952/25 Dec 2025</t>
  </si>
  <si>
    <t>SCHWARTZ LEVY MICHAL</t>
  </si>
  <si>
    <t>2316956/25 Dec 2025</t>
  </si>
  <si>
    <t>LEVY EFRAT</t>
  </si>
  <si>
    <t>2316957/25 Dec 2025</t>
  </si>
  <si>
    <t>COHEN LEVY REUT FLORA</t>
  </si>
  <si>
    <t>2316140/16 Dec 2025</t>
  </si>
  <si>
    <t>GROSS KIPNIS DIANA</t>
  </si>
  <si>
    <t>(All)</t>
  </si>
  <si>
    <t>01 Jan 2026 03:53</t>
  </si>
  <si>
    <t>01 Jan 2026 03:54</t>
  </si>
  <si>
    <t>01 Jan 2026 03:56</t>
  </si>
  <si>
    <t>01 Jan 2026 04:09</t>
  </si>
  <si>
    <t>01 Jan 2026 04:11</t>
  </si>
  <si>
    <t>01 Jan 2026 12:00</t>
  </si>
  <si>
    <t>01 Jan 2026</t>
  </si>
  <si>
    <t>01 Jan 2026 16:10</t>
  </si>
  <si>
    <t>01 Jan 2026 20:40</t>
  </si>
  <si>
    <t>9318</t>
  </si>
  <si>
    <t>01 Jan 2026 23:43</t>
  </si>
  <si>
    <t>9319</t>
  </si>
  <si>
    <t>02 Jan 2026 00:53</t>
  </si>
  <si>
    <t>02 Jan 2026</t>
  </si>
  <si>
    <t>02 Jan 2026 09:49</t>
  </si>
  <si>
    <t>02 Jan 2026 10:04</t>
  </si>
  <si>
    <t>02 Jan 2026 10:27</t>
  </si>
  <si>
    <t>02 Jan 2026 11:02</t>
  </si>
  <si>
    <t>02 Jan 2026 17:08</t>
  </si>
  <si>
    <t>02 Jan 2026 19:36</t>
  </si>
  <si>
    <t>02 Jan 2026 20:02</t>
  </si>
  <si>
    <t>02 Jan 2026 20:10</t>
  </si>
  <si>
    <t>02 Jan 2026 20:35</t>
  </si>
  <si>
    <t>02 Jan 2026 22:39</t>
  </si>
  <si>
    <t>02 Jan 2026 22:56</t>
  </si>
  <si>
    <t>03 Jan 2026 10:40</t>
  </si>
  <si>
    <t>03 Jan 2026</t>
  </si>
  <si>
    <t>9337</t>
  </si>
  <si>
    <t>03 Jan 2026 13:43</t>
  </si>
  <si>
    <t>9340</t>
  </si>
  <si>
    <t>03 Jan 2026 17:58</t>
  </si>
  <si>
    <t>03 Jan 2026 22:29</t>
  </si>
  <si>
    <t>03 Jan 2026 22:30</t>
  </si>
  <si>
    <t>04 Jan 2026 14:45</t>
  </si>
  <si>
    <t>04 Jan 2026</t>
  </si>
  <si>
    <t>9346</t>
  </si>
  <si>
    <t>05 Jan 2026 08:59</t>
  </si>
  <si>
    <t>05 Jan 2026 10:06</t>
  </si>
  <si>
    <t>05 Jan 2026 10:44</t>
  </si>
  <si>
    <t>9349</t>
  </si>
  <si>
    <t>05 Jan 2026 11:38</t>
  </si>
  <si>
    <t>05 Jan 2026 12:50</t>
  </si>
  <si>
    <t>05 Jan 2026</t>
  </si>
  <si>
    <t>05 Jan 2026 15:43</t>
  </si>
  <si>
    <t>05 Jan 2026 16:31</t>
  </si>
  <si>
    <t>05 Jan 2026 17:27</t>
  </si>
  <si>
    <t>05 Jan 2026 20:41</t>
  </si>
  <si>
    <t>06 Jan 2026 09:29</t>
  </si>
  <si>
    <t>06 Jan 2026 11:50</t>
  </si>
  <si>
    <t>06 Jan 2026</t>
  </si>
  <si>
    <t>06 Jan 2026 12:29</t>
  </si>
  <si>
    <t>06 Jan 2026 14:14</t>
  </si>
  <si>
    <t>06 Jan 2026 15:04</t>
  </si>
  <si>
    <t>9365</t>
  </si>
  <si>
    <t>06 Jan 2026 16:58</t>
  </si>
  <si>
    <t>06 Jan 2026 17:02</t>
  </si>
  <si>
    <t>9368</t>
  </si>
  <si>
    <t>9369</t>
  </si>
  <si>
    <t>06 Jan 2026 21:08</t>
  </si>
  <si>
    <t>9370</t>
  </si>
  <si>
    <t>9371</t>
  </si>
  <si>
    <t>06 Jan 2026 21:15</t>
  </si>
  <si>
    <t>9372</t>
  </si>
  <si>
    <t>9373</t>
  </si>
  <si>
    <t>9376</t>
  </si>
  <si>
    <t>07 Jan 2026 09:41</t>
  </si>
  <si>
    <t>9377</t>
  </si>
  <si>
    <t>07 Jan 2026 09:42</t>
  </si>
  <si>
    <t>9378</t>
  </si>
  <si>
    <t>07 Jan 2026 10:26</t>
  </si>
  <si>
    <t>07 Jan 2026</t>
  </si>
  <si>
    <t>9379</t>
  </si>
  <si>
    <t>07 Jan 2026 11:16</t>
  </si>
  <si>
    <t>07 Jan 2026 12:22</t>
  </si>
  <si>
    <t>07 Jan 2026 14:39</t>
  </si>
  <si>
    <t>07 Jan 2026 14:42</t>
  </si>
  <si>
    <t>9383</t>
  </si>
  <si>
    <t>07 Jan 2026 15:23</t>
  </si>
  <si>
    <t>9386</t>
  </si>
  <si>
    <t>07 Jan 2026 20:11</t>
  </si>
  <si>
    <t>9387</t>
  </si>
  <si>
    <t>9388</t>
  </si>
  <si>
    <t>08 Jan 2026 09:46</t>
  </si>
  <si>
    <t>08 Jan 2026</t>
  </si>
  <si>
    <t>9390</t>
  </si>
  <si>
    <t>08 Jan 2026 11:58</t>
  </si>
  <si>
    <t>9396</t>
  </si>
  <si>
    <t>9397</t>
  </si>
  <si>
    <t>08 Jan 2026 22:48</t>
  </si>
  <si>
    <t>9398</t>
  </si>
  <si>
    <t>09 Jan 2026 08:44</t>
  </si>
  <si>
    <t>9399</t>
  </si>
  <si>
    <t>09 Jan 2026 08:46</t>
  </si>
  <si>
    <t>9400</t>
  </si>
  <si>
    <t>9401</t>
  </si>
  <si>
    <t>09 Jan 2026 09:25</t>
  </si>
  <si>
    <t>9402</t>
  </si>
  <si>
    <t>09 Jan 2026 09:26</t>
  </si>
  <si>
    <t>9403</t>
  </si>
  <si>
    <t>09 Jan 2026 09:51</t>
  </si>
  <si>
    <t>9404</t>
  </si>
  <si>
    <t>9405</t>
  </si>
  <si>
    <t>09 Jan 2026 09:52</t>
  </si>
  <si>
    <t>9407</t>
  </si>
  <si>
    <t>09 Jan 2026 09:59</t>
  </si>
  <si>
    <t>9408</t>
  </si>
  <si>
    <t>09 Jan 2026 10:27</t>
  </si>
  <si>
    <t>09 Jan 2026</t>
  </si>
  <si>
    <t>9409</t>
  </si>
  <si>
    <t>09 Jan 2026 12:23</t>
  </si>
  <si>
    <t>9410</t>
  </si>
  <si>
    <t>09 Jan 2026 12:24</t>
  </si>
  <si>
    <t>9412</t>
  </si>
  <si>
    <t>09 Jan 2026 13:21</t>
  </si>
  <si>
    <t>09 Jan 2026 18:54</t>
  </si>
  <si>
    <t>09 Jan 2026 21:08</t>
  </si>
  <si>
    <t>United Kingdom</t>
  </si>
  <si>
    <t>09 Jan 2026 23:48</t>
  </si>
  <si>
    <t>10 Jan 2026 11:14</t>
  </si>
  <si>
    <t>10 Jan 2026</t>
  </si>
  <si>
    <t>10 Jan 2026 18:42</t>
  </si>
  <si>
    <t>10 Jan 2026 20:58</t>
  </si>
  <si>
    <t>10 Jan 2026 23:58</t>
  </si>
  <si>
    <t>11 Jan 2026 10:08</t>
  </si>
  <si>
    <t>11 Jan 2026</t>
  </si>
  <si>
    <t>9425</t>
  </si>
  <si>
    <t>19 Sep 2026</t>
  </si>
  <si>
    <t>11 Jan 2026 12:03</t>
  </si>
  <si>
    <t>9426</t>
  </si>
  <si>
    <t>11 Jan 2026 12:05</t>
  </si>
  <si>
    <t>11 Jan 2026 15:00</t>
  </si>
  <si>
    <t>9428</t>
  </si>
  <si>
    <t>11 Jan 2026 15:58</t>
  </si>
  <si>
    <t>9429</t>
  </si>
  <si>
    <t>11 Jan 2026 17:27</t>
  </si>
  <si>
    <t>11 Jan 2026 21:46</t>
  </si>
  <si>
    <t>11 Jan 2026 22:48</t>
  </si>
  <si>
    <t>9432</t>
  </si>
  <si>
    <t>11 Jan 2026 23:30</t>
  </si>
  <si>
    <t>9433</t>
  </si>
  <si>
    <t>11 Jan 2026 23:31</t>
  </si>
  <si>
    <t>13608956/29 Dec 2025</t>
  </si>
  <si>
    <t>BERA AGNIESZKA</t>
  </si>
  <si>
    <t>440382/07 Jan 2026</t>
  </si>
  <si>
    <t>Татяна Тодорова</t>
  </si>
  <si>
    <t>441294/08 Jan 2026</t>
  </si>
  <si>
    <t>437260/03 Jan 2026</t>
  </si>
  <si>
    <t>Денка Вичева</t>
  </si>
  <si>
    <t>437066/03 Jan 2026</t>
  </si>
  <si>
    <t>428158/17 Dec 2025</t>
  </si>
  <si>
    <t>Теодора Цанева</t>
  </si>
  <si>
    <t>431687/24 Dec 2025</t>
  </si>
  <si>
    <t>Avishag Abuav</t>
  </si>
  <si>
    <t>431695/24 Dec 2025</t>
  </si>
  <si>
    <t>Rachel Hemmerdinger</t>
  </si>
  <si>
    <t>431712/24 Dec 2025</t>
  </si>
  <si>
    <t>shay Parizer</t>
  </si>
  <si>
    <t>439687/06 Jan 2026</t>
  </si>
  <si>
    <t>Assaf Rabi</t>
  </si>
  <si>
    <t>439851/06 Jan 2026</t>
  </si>
  <si>
    <t>Uzi Yaish</t>
  </si>
  <si>
    <t>436034/01 Jan 2026</t>
  </si>
  <si>
    <t>Мирослав Русев</t>
  </si>
  <si>
    <t>436061/02 Jan 2026</t>
  </si>
  <si>
    <t>Десислава Люструп</t>
  </si>
  <si>
    <t>440745/07 Jan 2026</t>
  </si>
  <si>
    <t>POPA IRNEL</t>
  </si>
  <si>
    <t>434905/30 Dec 2025</t>
  </si>
  <si>
    <t>Tali Adi</t>
  </si>
  <si>
    <t>434906/30 Dec 2025</t>
  </si>
  <si>
    <t>Reut Gryzman</t>
  </si>
  <si>
    <t>434963/30 Dec 2025</t>
  </si>
  <si>
    <t>Guy Geva</t>
  </si>
  <si>
    <t>435140/31 Dec 2025</t>
  </si>
  <si>
    <t>Daniel Popescu</t>
  </si>
  <si>
    <t>Teodor Croitoru</t>
  </si>
  <si>
    <t>431186/23 Dec 2025</t>
  </si>
  <si>
    <t>Mona-Rodica Cazacu</t>
  </si>
  <si>
    <t>Marius-Daniel Cazacu</t>
  </si>
  <si>
    <t>443743/11 Jan 2026</t>
  </si>
  <si>
    <t>OFIR AKIVA</t>
  </si>
  <si>
    <t>434957/30 Dec 2025</t>
  </si>
  <si>
    <t>Велислава Иванова</t>
  </si>
  <si>
    <t>441640/08 Jan 2026</t>
  </si>
  <si>
    <t>Христина Денкова</t>
  </si>
  <si>
    <t>443535/11 Jan 2026</t>
  </si>
  <si>
    <t>Cacas Mihai</t>
  </si>
  <si>
    <t>28520/10 Jan 2026</t>
  </si>
  <si>
    <t>9443</t>
  </si>
  <si>
    <t>Marius Anheliuc</t>
  </si>
  <si>
    <t>28532/12 Jan 2026</t>
  </si>
  <si>
    <t>9456</t>
  </si>
  <si>
    <t>BOGDAN MIHAI CORNEANU</t>
  </si>
  <si>
    <t>51922/08 Jan 2026</t>
  </si>
  <si>
    <t>BIRTOI IONUT BOGDAN</t>
  </si>
  <si>
    <t>28511/08 Jan 2026</t>
  </si>
  <si>
    <t>Alexandru Iulian Ilie</t>
  </si>
  <si>
    <t>3098/09 Jan 2026</t>
  </si>
  <si>
    <t>9434</t>
  </si>
  <si>
    <t>JIGHIUTA MUGUREL FLORIN</t>
  </si>
  <si>
    <t>9435</t>
  </si>
  <si>
    <t>TATARU MATEO GABRIEL</t>
  </si>
  <si>
    <t>ANGHEL ANA MARIA</t>
  </si>
  <si>
    <t>18287/13 Jan 2026</t>
  </si>
  <si>
    <t>9480</t>
  </si>
  <si>
    <t>Butnaru Ciprian</t>
  </si>
  <si>
    <t>18311/14 Jan 2026</t>
  </si>
  <si>
    <t>9486</t>
  </si>
  <si>
    <t>Rotaru Andreea Simona</t>
  </si>
  <si>
    <t>51945/09 Jan 2026</t>
  </si>
  <si>
    <t>ANGHEL MANUELA OANA</t>
  </si>
  <si>
    <t>60702/06 Jan 2026</t>
  </si>
  <si>
    <t>CATANA NICOLAE ALIN</t>
  </si>
  <si>
    <t>18171/11 Jan 2026</t>
  </si>
  <si>
    <t>9446</t>
  </si>
  <si>
    <t>Badica Razvan</t>
  </si>
  <si>
    <t>28497/07 Jan 2026</t>
  </si>
  <si>
    <t>Marian Cerchia</t>
  </si>
  <si>
    <t>51923/08 Jan 2026</t>
  </si>
  <si>
    <t>CLOPOTEL IOAN</t>
  </si>
  <si>
    <t>51924/08 Jan 2026</t>
  </si>
  <si>
    <t>SULICA ALEXANDRA ELENA</t>
  </si>
  <si>
    <t>18258/13 Jan 2026</t>
  </si>
  <si>
    <t>9468</t>
  </si>
  <si>
    <t>Taudor Adina Cerasela</t>
  </si>
  <si>
    <t>18259/13 Jan 2026</t>
  </si>
  <si>
    <t>9469</t>
  </si>
  <si>
    <t>Udrea Marieta Ionela</t>
  </si>
  <si>
    <t>51978/12 Jan 2026</t>
  </si>
  <si>
    <t>9445</t>
  </si>
  <si>
    <t>DRAGOMAN BOGDAN GABRIEL</t>
  </si>
  <si>
    <t>18221/12 Jan 2026</t>
  </si>
  <si>
    <t>9457</t>
  </si>
  <si>
    <t>Begu Mircea Claudiu</t>
  </si>
  <si>
    <t>NT314087/14 Jan 2026</t>
  </si>
  <si>
    <t>9484</t>
  </si>
  <si>
    <t>Chirila Gheorghe Gabriel</t>
  </si>
  <si>
    <t>NT313516/09 Jan 2026</t>
  </si>
  <si>
    <t>Mitroi Ionut Cristian</t>
  </si>
  <si>
    <t>NT313714/11 Jan 2026</t>
  </si>
  <si>
    <t>Dobrescu Constanta</t>
  </si>
  <si>
    <t>NT313715/11 Jan 2026</t>
  </si>
  <si>
    <t>Irimia Alexandru</t>
  </si>
  <si>
    <t>NT314110/14 Jan 2026</t>
  </si>
  <si>
    <t>9487</t>
  </si>
  <si>
    <t>Popescu Petruta</t>
  </si>
  <si>
    <t>1187003.227717/12 Jan 2026</t>
  </si>
  <si>
    <t>9450</t>
  </si>
  <si>
    <t>Brinza Mioara</t>
  </si>
  <si>
    <t>Tecaru Rodica Alina</t>
  </si>
  <si>
    <t>Ciobanu Laurentiu</t>
  </si>
  <si>
    <t>1186998.227711/12 Jan 2026</t>
  </si>
  <si>
    <t>9447</t>
  </si>
  <si>
    <t>Moraru Catalin</t>
  </si>
  <si>
    <t>Ion Valentin</t>
  </si>
  <si>
    <t>1186017.227078/07 Jan 2026</t>
  </si>
  <si>
    <t>Sandu Florica</t>
  </si>
  <si>
    <t>1187025.227719/12 Jan 2026</t>
  </si>
  <si>
    <t>9451</t>
  </si>
  <si>
    <t>STANCIU DORINA</t>
  </si>
  <si>
    <t>1186089.227177/08 Jan 2026</t>
  </si>
  <si>
    <t>Butnaru Maria Andreea</t>
  </si>
  <si>
    <t>1185546.226910/06 Jan 2026</t>
  </si>
  <si>
    <t>Samoila Cristian</t>
  </si>
  <si>
    <t>1186918.227505/11 Jan 2026</t>
  </si>
  <si>
    <t>Popescu Adrian</t>
  </si>
  <si>
    <t>1187606.227806/12 Jan 2026</t>
  </si>
  <si>
    <t>9462</t>
  </si>
  <si>
    <t>Martin Aurelia Mariana</t>
  </si>
  <si>
    <t>1188098.228094/13 Jan 2026</t>
  </si>
  <si>
    <t>9481</t>
  </si>
  <si>
    <t>Teslaru camelia</t>
  </si>
  <si>
    <t>1188098.228095/13 Jan 2026</t>
  </si>
  <si>
    <t>9482</t>
  </si>
  <si>
    <t>Lupu Florin</t>
  </si>
  <si>
    <t>1188098.228096/13 Jan 2026</t>
  </si>
  <si>
    <t>9483</t>
  </si>
  <si>
    <t>Sbantu Bogdanel</t>
  </si>
  <si>
    <t>1186850.227715/10 Jan 2026</t>
  </si>
  <si>
    <t>9448</t>
  </si>
  <si>
    <t>Podeanu Monica</t>
  </si>
  <si>
    <t>1186850.227716/10 Jan 2026</t>
  </si>
  <si>
    <t>9449</t>
  </si>
  <si>
    <t>Ghita Codrut Andrei</t>
  </si>
  <si>
    <t>1188183.228123/14 Jan 2026</t>
  </si>
  <si>
    <t>9488</t>
  </si>
  <si>
    <t>Bache Andrei</t>
  </si>
  <si>
    <t>1185998.227158/07 Jan 2026</t>
  </si>
  <si>
    <t>Dineata Nicusor-Madalin</t>
  </si>
  <si>
    <t>1185563.226961/06 Jan 2026</t>
  </si>
  <si>
    <t>SAULEAC ELENA</t>
  </si>
  <si>
    <t>1185566.226962/06 Jan 2026</t>
  </si>
  <si>
    <t>CISLARIU ALINA</t>
  </si>
  <si>
    <t>1186384.227364/08 Jan 2026</t>
  </si>
  <si>
    <t>TIBOACA MOLDOVANU LOREDANA</t>
  </si>
  <si>
    <t>1186385.227363/08 Jan 2026</t>
  </si>
  <si>
    <t>LEONTE CONSTANTIN</t>
  </si>
  <si>
    <t>1186386.227361/08 Jan 2026</t>
  </si>
  <si>
    <t>BLIDARU ANDREEA ELENA</t>
  </si>
  <si>
    <t>1186886.227494/11 Jan 2026</t>
  </si>
  <si>
    <t>Adam Andra Maria</t>
  </si>
  <si>
    <t>3102/08 Jan 2026</t>
  </si>
  <si>
    <t>KOVBASIUK OLENA</t>
  </si>
  <si>
    <t>3103/08 Jan 2026</t>
  </si>
  <si>
    <t>CHMIL LIUDMYLA</t>
  </si>
  <si>
    <t>2802/31 Dec 2025</t>
  </si>
  <si>
    <t>KOHN NECHEMIA NAAMA</t>
  </si>
  <si>
    <t>3151/09 Jan 2026</t>
  </si>
  <si>
    <t>SHTERZER ALON</t>
  </si>
  <si>
    <t>LEIBOVICH GUY</t>
  </si>
  <si>
    <t>3289/12 Jan 2026</t>
  </si>
  <si>
    <t>ASRAFHADIDA MAYA</t>
  </si>
  <si>
    <t>ASRAF AVRAHAM</t>
  </si>
  <si>
    <t>NAVON BARAK</t>
  </si>
  <si>
    <t>2319256/13 Jan 2026</t>
  </si>
  <si>
    <t>9474</t>
  </si>
  <si>
    <t>Paraschiv Roxana</t>
  </si>
  <si>
    <t>2319507/14 Jan 2026</t>
  </si>
  <si>
    <t>9489</t>
  </si>
  <si>
    <t>ANISOARA BQAGHIU</t>
  </si>
  <si>
    <t>2319234/13 Jan 2026</t>
  </si>
  <si>
    <t>9472</t>
  </si>
  <si>
    <t>Topala Alex</t>
  </si>
  <si>
    <t>2319261/13 Jan 2026</t>
  </si>
  <si>
    <t>9479</t>
  </si>
  <si>
    <t>MAGUREANU MARIAN</t>
  </si>
  <si>
    <t>2319239/13 Jan 2026</t>
  </si>
  <si>
    <t>9473</t>
  </si>
  <si>
    <t>DAROCZ CSABA</t>
  </si>
  <si>
    <t>2319441/14 Jan 2026</t>
  </si>
  <si>
    <t>9485</t>
  </si>
  <si>
    <t>ANDREEA GEORGIANA VOICU</t>
  </si>
  <si>
    <t>2318888/12 Jan 2026</t>
  </si>
  <si>
    <t>9455</t>
  </si>
  <si>
    <t>NEGOITA BARLESCU IRINA</t>
  </si>
  <si>
    <t>2319100/12 Jan 2026</t>
  </si>
  <si>
    <t>9463</t>
  </si>
  <si>
    <t>SBERRO GALIT ELKA</t>
  </si>
  <si>
    <t>2318862/12 Jan 2026</t>
  </si>
  <si>
    <t>9452</t>
  </si>
  <si>
    <t>CONSTANTIN CARBUNARU</t>
  </si>
  <si>
    <t>2318865/12 Jan 2026</t>
  </si>
  <si>
    <t>9453</t>
  </si>
  <si>
    <t>2319175/13 Jan 2026</t>
  </si>
  <si>
    <t>9475</t>
  </si>
  <si>
    <t>DEMETER ANDREA</t>
  </si>
  <si>
    <t>2318079/06 Jan 2026</t>
  </si>
  <si>
    <t>ALBULESCU GIULIA MARIA</t>
  </si>
  <si>
    <t>2318080/06 Jan 2026</t>
  </si>
  <si>
    <t>BALTAG IRINA VALENTINA</t>
  </si>
  <si>
    <t>2318082/06 Jan 2026</t>
  </si>
  <si>
    <t>FILIPESCU ANA MARIA</t>
  </si>
  <si>
    <t>2317595/31 Dec 2025</t>
  </si>
  <si>
    <t>9470</t>
  </si>
  <si>
    <t>BEN GAL SHARLY</t>
  </si>
  <si>
    <t>2318726/10 Jan 2026</t>
  </si>
  <si>
    <t>9438</t>
  </si>
  <si>
    <t>Levy Yitzhak</t>
  </si>
  <si>
    <t>2318765/11 Jan 2026</t>
  </si>
  <si>
    <t>9440</t>
  </si>
  <si>
    <t>AKIVA NOFAR</t>
  </si>
  <si>
    <t>2318763/11 Jan 2026</t>
  </si>
  <si>
    <t>9439</t>
  </si>
  <si>
    <t>BUSI ALMOG</t>
  </si>
  <si>
    <t>2318768/11 Jan 2026</t>
  </si>
  <si>
    <t>9444</t>
  </si>
  <si>
    <t>AVRAHIMI FRIDA</t>
  </si>
  <si>
    <t>2318841/12 Jan 2026</t>
  </si>
  <si>
    <t>9454</t>
  </si>
  <si>
    <t>Ciobanu Constanta</t>
  </si>
  <si>
    <t>(Multiple Items)</t>
  </si>
  <si>
    <t>12 Jan 2026 09:08</t>
  </si>
  <si>
    <t>12 Jan 2026 09:09</t>
  </si>
  <si>
    <t>12 Jan 2026 09:11</t>
  </si>
  <si>
    <t>12 Jan 2026 09:15</t>
  </si>
  <si>
    <t>12 Jan 2026 09:17</t>
  </si>
  <si>
    <t>12 Jan 2026 09:26</t>
  </si>
  <si>
    <t>12 Jan 2026</t>
  </si>
  <si>
    <t>12 Jan 2026 09:38</t>
  </si>
  <si>
    <t>12 Jan 2026 09:53</t>
  </si>
  <si>
    <t>12 Jan 2026 10:21</t>
  </si>
  <si>
    <t>12 Jan 2026 10:54</t>
  </si>
  <si>
    <t>12 Jan 2026 11:16</t>
  </si>
  <si>
    <t>12 Jan 2026 11:28</t>
  </si>
  <si>
    <t>12 Jan 2026 11:40</t>
  </si>
  <si>
    <t>12 Jan 2026 12:00</t>
  </si>
  <si>
    <t>12 Jan 2026 12:18</t>
  </si>
  <si>
    <t>12 Jan 2026 12:19</t>
  </si>
  <si>
    <t>12 Jan 2026 13:03</t>
  </si>
  <si>
    <t>12 Jan 2026 15:14</t>
  </si>
  <si>
    <t>09 Sep 2026</t>
  </si>
  <si>
    <t>12 Jan 2026 15:30</t>
  </si>
  <si>
    <t>12 Jan 2026 16:37</t>
  </si>
  <si>
    <t>12 Jan 2026 17:34</t>
  </si>
  <si>
    <t>12 Jan 2026 19:08</t>
  </si>
  <si>
    <t>12 Jan 2026 20:24</t>
  </si>
  <si>
    <t>12 Jan 2026 21:12</t>
  </si>
  <si>
    <t>12 Jan 2026 23:06</t>
  </si>
  <si>
    <t>13 Jan 2026 07:54</t>
  </si>
  <si>
    <t>13 Jan 2026 10:27</t>
  </si>
  <si>
    <t>13 Jan 2026</t>
  </si>
  <si>
    <t>13 Jan 2026 10:28</t>
  </si>
  <si>
    <t>9471</t>
  </si>
  <si>
    <t>13 Jan 2026 10:33</t>
  </si>
  <si>
    <t>13 Jan 2026 13:41</t>
  </si>
  <si>
    <t>13 Jan 2026 13:42</t>
  </si>
  <si>
    <t>13 Jan 2026 14:20</t>
  </si>
  <si>
    <t>13 Jan 2026 14:48</t>
  </si>
  <si>
    <t>Turkey</t>
  </si>
  <si>
    <t>13 Jan 2026 15:18</t>
  </si>
  <si>
    <t>13 Jan 2026 15:35</t>
  </si>
  <si>
    <t>14 Jan 2026 09:28</t>
  </si>
  <si>
    <t>14 Jan 2026 09:39</t>
  </si>
  <si>
    <t>14 Jan 2026 10:05</t>
  </si>
  <si>
    <t>14 Jan 2026</t>
  </si>
  <si>
    <t>14 Jan 2026 10:25</t>
  </si>
  <si>
    <t>14 Jan 2026 11:04</t>
  </si>
  <si>
    <t>14 Jan 2026 11:10</t>
  </si>
  <si>
    <t>14 Jan 2026 11:18</t>
  </si>
  <si>
    <t>14 Jan 2026 11:46</t>
  </si>
  <si>
    <t>9490</t>
  </si>
  <si>
    <t>14 Jan 2026 12:05</t>
  </si>
  <si>
    <t>9491</t>
  </si>
  <si>
    <t>14 Jan 2026 12:27</t>
  </si>
  <si>
    <t>9492</t>
  </si>
  <si>
    <t>14 Jan 2026 12:28</t>
  </si>
  <si>
    <t>9493</t>
  </si>
  <si>
    <t>9494</t>
  </si>
  <si>
    <t>9495</t>
  </si>
  <si>
    <t>14 Jan 2026 13:10</t>
  </si>
  <si>
    <t>9496</t>
  </si>
  <si>
    <t>14 Jan 2026 13:13</t>
  </si>
  <si>
    <t>14 Jan 2026 14:23</t>
  </si>
  <si>
    <t>9499</t>
  </si>
  <si>
    <t>14 Jan 2026 14:34</t>
  </si>
  <si>
    <t>9500</t>
  </si>
  <si>
    <t>9501</t>
  </si>
  <si>
    <t>14 Jan 2026 15:29</t>
  </si>
  <si>
    <t>9502</t>
  </si>
  <si>
    <t>14 Jan 2026 16:16</t>
  </si>
  <si>
    <t>9505</t>
  </si>
  <si>
    <t>14 Jan 2026 16:57</t>
  </si>
  <si>
    <t>9507</t>
  </si>
  <si>
    <t>14 Jan 2026 21:13</t>
  </si>
  <si>
    <t>9509</t>
  </si>
  <si>
    <t>15 Jan 2026 09:47</t>
  </si>
  <si>
    <t>15 Jan 2026 11:25</t>
  </si>
  <si>
    <t>15 Jan 2026</t>
  </si>
  <si>
    <t>9511</t>
  </si>
  <si>
    <t>Poland</t>
  </si>
  <si>
    <t>15 Jan 2026 13:05</t>
  </si>
  <si>
    <t>9512</t>
  </si>
  <si>
    <t>15 Jan 2026 13:48</t>
  </si>
  <si>
    <t>9513</t>
  </si>
  <si>
    <t>9514</t>
  </si>
  <si>
    <t>15 Jan 2026 13:49</t>
  </si>
  <si>
    <t>9515</t>
  </si>
  <si>
    <t>15 Jan 2026 14:43</t>
  </si>
  <si>
    <t>9516</t>
  </si>
  <si>
    <t>15 Jan 2026 15:43</t>
  </si>
  <si>
    <t>9517</t>
  </si>
  <si>
    <t>9518</t>
  </si>
  <si>
    <t>9519</t>
  </si>
  <si>
    <t>15 Jan 2026 15:46</t>
  </si>
  <si>
    <t>9520</t>
  </si>
  <si>
    <t>15 Jan 2026 15:48</t>
  </si>
  <si>
    <t>9521</t>
  </si>
  <si>
    <t>15 Jan 2026 17:43</t>
  </si>
  <si>
    <t>9522</t>
  </si>
  <si>
    <t>9523</t>
  </si>
  <si>
    <t>9524</t>
  </si>
  <si>
    <t>15 Jan 2026 18:20</t>
  </si>
  <si>
    <t>02 Jun 2026</t>
  </si>
  <si>
    <t>9526</t>
  </si>
  <si>
    <t>16 Jan 2026 09:15</t>
  </si>
  <si>
    <t>9527</t>
  </si>
  <si>
    <t>16 Jan 2026 09:32</t>
  </si>
  <si>
    <t>9528</t>
  </si>
  <si>
    <t>16 Jan 2026 09:52</t>
  </si>
  <si>
    <t>16 Jan 2026</t>
  </si>
  <si>
    <t>9529</t>
  </si>
  <si>
    <t>9531</t>
  </si>
  <si>
    <t>16 Jan 2026 10:13</t>
  </si>
  <si>
    <t>9532</t>
  </si>
  <si>
    <t>9533</t>
  </si>
  <si>
    <t>16 Jan 2026 10:14</t>
  </si>
  <si>
    <t>9534</t>
  </si>
  <si>
    <t>9535</t>
  </si>
  <si>
    <t>9536</t>
  </si>
  <si>
    <t>9537</t>
  </si>
  <si>
    <t>16 Jan 2026 11:10</t>
  </si>
  <si>
    <t>9538</t>
  </si>
  <si>
    <t>16 Jan 2026 13:32</t>
  </si>
  <si>
    <t>9539</t>
  </si>
  <si>
    <t>9540</t>
  </si>
  <si>
    <t>16 Jan 2026 13:35</t>
  </si>
  <si>
    <t>9541</t>
  </si>
  <si>
    <t>9542</t>
  </si>
  <si>
    <t>16 Jan 2026 13:41</t>
  </si>
  <si>
    <t>9543</t>
  </si>
  <si>
    <t>16 Jan 2026 14:10</t>
  </si>
  <si>
    <t>9544</t>
  </si>
  <si>
    <t>16 Jan 2026 14:19</t>
  </si>
  <si>
    <t>16 Jan 2026 20:56</t>
  </si>
  <si>
    <t>17 Jan 2026 08:50</t>
  </si>
  <si>
    <t>17 Jan 2026</t>
  </si>
  <si>
    <t>9549</t>
  </si>
  <si>
    <t>17 Jan 2026 09:55</t>
  </si>
  <si>
    <t>17 Jan 2026 11:53</t>
  </si>
  <si>
    <t>17 Jan 2026 17:42</t>
  </si>
  <si>
    <t>9553</t>
  </si>
  <si>
    <t>17 Jan 2026 21:14</t>
  </si>
  <si>
    <t>18 Jan 2026</t>
  </si>
  <si>
    <t>9556</t>
  </si>
  <si>
    <t>18 Jan 2026 10:09</t>
  </si>
  <si>
    <t>18 Jan 2026 12:58</t>
  </si>
  <si>
    <t>18 Jan 2026 18:18</t>
  </si>
  <si>
    <t>18 Jan 2026 18:52</t>
  </si>
  <si>
    <t>9562</t>
  </si>
  <si>
    <t>18 Jan 2026 18:54</t>
  </si>
  <si>
    <t>17 Jun 2026</t>
  </si>
  <si>
    <t>18 Jan 2026 19:02</t>
  </si>
  <si>
    <t>9566</t>
  </si>
  <si>
    <t>18 Jan 2026 21:20</t>
  </si>
  <si>
    <t>9567</t>
  </si>
  <si>
    <t>19 Jan 2026 09:42</t>
  </si>
  <si>
    <t>9568</t>
  </si>
  <si>
    <t>19 Jan 2026 10:41</t>
  </si>
  <si>
    <t>9569</t>
  </si>
  <si>
    <t>9570</t>
  </si>
  <si>
    <t>9571</t>
  </si>
  <si>
    <t>19 Jan 2026 10:42</t>
  </si>
  <si>
    <t>9572</t>
  </si>
  <si>
    <t>9573</t>
  </si>
  <si>
    <t>19 Jan 2026 10:48</t>
  </si>
  <si>
    <t>9574</t>
  </si>
  <si>
    <t>19 Jan 2026 10:53</t>
  </si>
  <si>
    <t>9575</t>
  </si>
  <si>
    <t>19 Jan 2026 10:55</t>
  </si>
  <si>
    <t>9577</t>
  </si>
  <si>
    <t>19 Jan 2026 11:02</t>
  </si>
  <si>
    <t>9578</t>
  </si>
  <si>
    <t>19 Jan 2026 11:40</t>
  </si>
  <si>
    <t>19 Jan 2026</t>
  </si>
  <si>
    <t>19 Jan 2026 12:10</t>
  </si>
  <si>
    <t>9580</t>
  </si>
  <si>
    <t>19 Jan 2026 12:24</t>
  </si>
  <si>
    <t>9581</t>
  </si>
  <si>
    <t>19 Jan 2026 12:30</t>
  </si>
  <si>
    <t>9582</t>
  </si>
  <si>
    <t>19 Jan 2026 12:45</t>
  </si>
  <si>
    <t>9583</t>
  </si>
  <si>
    <t>19 Jan 2026 12:54</t>
  </si>
  <si>
    <t>9584</t>
  </si>
  <si>
    <t>19 Jan 2026 15:53</t>
  </si>
  <si>
    <t>9585</t>
  </si>
  <si>
    <t>19 Jan 2026 17:45</t>
  </si>
  <si>
    <t>19 Jan 2026 21:03</t>
  </si>
  <si>
    <t>9587</t>
  </si>
  <si>
    <t>20 Jan 2026 09:53</t>
  </si>
  <si>
    <t>20 Jan 2026</t>
  </si>
  <si>
    <t>9590</t>
  </si>
  <si>
    <t>20 Jan 2026 09:57</t>
  </si>
  <si>
    <t>9591</t>
  </si>
  <si>
    <t>20 Jan 2026 10:15</t>
  </si>
  <si>
    <t>20 Jan 2026 10:42</t>
  </si>
  <si>
    <t>9593</t>
  </si>
  <si>
    <t>20 Jan 2026 10:44</t>
  </si>
  <si>
    <t>9594</t>
  </si>
  <si>
    <t>20 Jan 2026 10:50</t>
  </si>
  <si>
    <t>9595</t>
  </si>
  <si>
    <t>20 Jan 2026 11:17</t>
  </si>
  <si>
    <t>9596</t>
  </si>
  <si>
    <t>20 Jan 2026 12:42</t>
  </si>
  <si>
    <t>9597</t>
  </si>
  <si>
    <t>9598</t>
  </si>
  <si>
    <t>20 Jan 2026 13:37</t>
  </si>
  <si>
    <t>9599</t>
  </si>
  <si>
    <t>9600</t>
  </si>
  <si>
    <t>9601</t>
  </si>
  <si>
    <t>20 Jan 2026 13:38</t>
  </si>
  <si>
    <t>9602</t>
  </si>
  <si>
    <t>20 Jan 2026 14:06</t>
  </si>
  <si>
    <t>9603</t>
  </si>
  <si>
    <t>20 Jan 2026 14:35</t>
  </si>
  <si>
    <t>9604</t>
  </si>
  <si>
    <t>9605</t>
  </si>
  <si>
    <t>9606</t>
  </si>
  <si>
    <t>9607</t>
  </si>
  <si>
    <t>20 Jan 2026 15:01</t>
  </si>
  <si>
    <t>9608</t>
  </si>
  <si>
    <t>9609</t>
  </si>
  <si>
    <t>20 Jan 2026 15:02</t>
  </si>
  <si>
    <t>20 Jan 2026 16:23</t>
  </si>
  <si>
    <t>9611</t>
  </si>
  <si>
    <t>20 Jan 2026 16:52</t>
  </si>
  <si>
    <t>9612</t>
  </si>
  <si>
    <t>20 Jan 2026 17:48</t>
  </si>
  <si>
    <t>20 Jan 2026 18:26</t>
  </si>
  <si>
    <t>20 Jan 2026 20:04</t>
  </si>
  <si>
    <t>9615</t>
  </si>
  <si>
    <t>20 Jan 2026 20:36</t>
  </si>
  <si>
    <t>9616</t>
  </si>
  <si>
    <t>20 Jan 2026 22:01</t>
  </si>
  <si>
    <t>Начисления за стая без ДДС</t>
  </si>
  <si>
    <t>ADR без ДДС</t>
  </si>
  <si>
    <t>13665666/14 Jan 2026</t>
  </si>
  <si>
    <t>RATAJCZAK MATEUSZ</t>
  </si>
  <si>
    <t>13665710/14 Jan 2026</t>
  </si>
  <si>
    <t>MIELCAREK KRZYSZTOF</t>
  </si>
  <si>
    <t>0231/14 Jan 2026</t>
  </si>
  <si>
    <t>MUNTEANU VALENTIN DORIN</t>
  </si>
  <si>
    <t>0233/14 Jan 2026</t>
  </si>
  <si>
    <t>MUNTEANU CONSTANTA</t>
  </si>
  <si>
    <t>18072026/13 Jan 2026</t>
  </si>
  <si>
    <t>Галя Атанасова Тасева</t>
  </si>
  <si>
    <t>99083/15 Jan 2026</t>
  </si>
  <si>
    <t>RADU CATALIN IONUT</t>
  </si>
  <si>
    <t>SIN FLORENTINA CATALINA</t>
  </si>
  <si>
    <t>VIZIREANU ADRIAN VASILE</t>
  </si>
  <si>
    <t>PARASCHIV ALEXANDRU</t>
  </si>
  <si>
    <t>VIZIREANU MARIAN AURELIAN</t>
  </si>
  <si>
    <t>99083/16 Jan 2026</t>
  </si>
  <si>
    <t>RADU CAMELIA MARIANA</t>
  </si>
  <si>
    <t>99053/15 Jan 2026</t>
  </si>
  <si>
    <t>NICOLAE GEORGE MARIAN</t>
  </si>
  <si>
    <t>99054/15 Jan 2026</t>
  </si>
  <si>
    <t>MARINESCU MARIANA DORINA</t>
  </si>
  <si>
    <t>99055/15 Jan 2026</t>
  </si>
  <si>
    <t>IONITA GEORGIAN</t>
  </si>
  <si>
    <t>CRACIUN GABRIEL DANIEL</t>
  </si>
  <si>
    <t>99056/15 Jan 2026</t>
  </si>
  <si>
    <t>MOISE CRISTI</t>
  </si>
  <si>
    <t>52253/19 Jan 2026</t>
  </si>
  <si>
    <t>GRADINARU IONUT VIOREL</t>
  </si>
  <si>
    <t>18318/14 Jan 2026</t>
  </si>
  <si>
    <t>Isvoran Eva</t>
  </si>
  <si>
    <t>18609/20 Jan 2026</t>
  </si>
  <si>
    <t>Munteanu Miruna Florina</t>
  </si>
  <si>
    <t>61121/20 Jan 2026</t>
  </si>
  <si>
    <t>TUDORACHE DANA</t>
  </si>
  <si>
    <t>4542/18 Jan 2026</t>
  </si>
  <si>
    <t>Ionut Catalin Mancea</t>
  </si>
  <si>
    <t>4543/18 Jan 2026</t>
  </si>
  <si>
    <t>Alexandru Daniel Mancea</t>
  </si>
  <si>
    <t>4544/18 Jan 2026</t>
  </si>
  <si>
    <t>Ionut Valentin Citu</t>
  </si>
  <si>
    <t>4545/18 Jan 2026</t>
  </si>
  <si>
    <t>Vasile Valentin Bratu</t>
  </si>
  <si>
    <t>52162/16 Jan 2026</t>
  </si>
  <si>
    <t>NECULA CARLA STEFANIA</t>
  </si>
  <si>
    <t>52299/20 Jan 2026</t>
  </si>
  <si>
    <t>GRIGORE ADRIAN CONSTANTIN</t>
  </si>
  <si>
    <t>18589/20 Jan 2026</t>
  </si>
  <si>
    <t>Florea Sabina Alina</t>
  </si>
  <si>
    <t>18409/15 Jan 2026</t>
  </si>
  <si>
    <t>Cioata Mona</t>
  </si>
  <si>
    <t>18410/15 Jan 2026</t>
  </si>
  <si>
    <t>Panzaru Cosmin</t>
  </si>
  <si>
    <t>18411/15 Jan 2026</t>
  </si>
  <si>
    <t>Butnaru Mihai Iulian</t>
  </si>
  <si>
    <t>4537/17 Jan 2026</t>
  </si>
  <si>
    <t>Iulian-andrei Radu</t>
  </si>
  <si>
    <t>52302/20 Jan 2026</t>
  </si>
  <si>
    <t>ROSCA ANDREEA BIATRICE</t>
  </si>
  <si>
    <t>52303/20 Jan 2026</t>
  </si>
  <si>
    <t>VANA SORIN</t>
  </si>
  <si>
    <t>52306/20 Jan 2026</t>
  </si>
  <si>
    <t>VELESCU LUCIAN</t>
  </si>
  <si>
    <t>52308/20 Jan 2026</t>
  </si>
  <si>
    <t>ROSCA IULIANA</t>
  </si>
  <si>
    <t>52206/16 Jan 2026</t>
  </si>
  <si>
    <t>ANTOFIE ION LIVIU</t>
  </si>
  <si>
    <t>18457/16 Jan 2026</t>
  </si>
  <si>
    <t>Balan Viorel</t>
  </si>
  <si>
    <t>52088/14 Jan 2026</t>
  </si>
  <si>
    <t>EREMIA ION</t>
  </si>
  <si>
    <t>52091/14 Jan 2026</t>
  </si>
  <si>
    <t>COCHINESCU ANA MARIA</t>
  </si>
  <si>
    <t>52093/14 Jan 2026</t>
  </si>
  <si>
    <t>SANDU ADRIAN CATALIN</t>
  </si>
  <si>
    <t>52094/14 Jan 2026</t>
  </si>
  <si>
    <t>MUSAT ALINA FLORENTINA</t>
  </si>
  <si>
    <t>52141/15 Jan 2026</t>
  </si>
  <si>
    <t>DEACONU ELENA</t>
  </si>
  <si>
    <t>52279/19 Jan 2026</t>
  </si>
  <si>
    <t>GHITA BIANCA ALEXANDRA</t>
  </si>
  <si>
    <t>18437/15 Jan 2026</t>
  </si>
  <si>
    <t>Mang George</t>
  </si>
  <si>
    <t>18438/15 Jan 2026</t>
  </si>
  <si>
    <t>Ilie Florin</t>
  </si>
  <si>
    <t>18439/15 Jan 2026</t>
  </si>
  <si>
    <t>Nistor Victor Constantin</t>
  </si>
  <si>
    <t>18452/15 Jan 2026</t>
  </si>
  <si>
    <t>ARCANU DUMITRU</t>
  </si>
  <si>
    <t>18577/19 Jan 2026</t>
  </si>
  <si>
    <t>Besliu Marius Ioan</t>
  </si>
  <si>
    <t>BUSE DUMITRU</t>
  </si>
  <si>
    <t>АНГЕЛ АНДОНОВ</t>
  </si>
  <si>
    <t>ДЕТЕ 13Г</t>
  </si>
  <si>
    <t>ДЕТЕ 13</t>
  </si>
  <si>
    <t>ЕКАТЕРИНА ВАСИЛЕВА 2</t>
  </si>
  <si>
    <t>ВАНЯ СКОКЛЕВА</t>
  </si>
  <si>
    <t>КРИСТИНА ДЖУМЕРКОВА</t>
  </si>
  <si>
    <t>СВЕТЛАНА МЪРЛАКОВА</t>
  </si>
  <si>
    <t>NT314161/14 Jan 2026</t>
  </si>
  <si>
    <t>Butnaru Lucian</t>
  </si>
  <si>
    <t>NT314502/16 Jan 2026</t>
  </si>
  <si>
    <t>Iancu Elena Cristina</t>
  </si>
  <si>
    <t>ДАНИЕЛА МУШЕВА</t>
  </si>
  <si>
    <t>NT314801/19 Jan 2026</t>
  </si>
  <si>
    <t>Visoiu Ana Raluca</t>
  </si>
  <si>
    <t>Елена Райкова</t>
  </si>
  <si>
    <t>NT314208/14 Jan 2026</t>
  </si>
  <si>
    <t>Надежда Запрянова</t>
  </si>
  <si>
    <t>NT314209/14 Jan 2026</t>
  </si>
  <si>
    <t>Запрян Запрянов</t>
  </si>
  <si>
    <t>3-ти възрастен</t>
  </si>
  <si>
    <t>Маргарита Михалева</t>
  </si>
  <si>
    <t>Дарина Петрова</t>
  </si>
  <si>
    <t>Мария Иванова</t>
  </si>
  <si>
    <t>Галина Колева</t>
  </si>
  <si>
    <t>NT314864/19 Jan 2026</t>
  </si>
  <si>
    <t>ASAFTEI BULACU GEORGE COSMIN</t>
  </si>
  <si>
    <t>Ungureanu Marian</t>
  </si>
  <si>
    <t>1189430.228927/18 Jan 2026</t>
  </si>
  <si>
    <t>Iorgulan Ion</t>
  </si>
  <si>
    <t>1189876.229281/19 Jan 2026</t>
  </si>
  <si>
    <t>POPA GABRIELA</t>
  </si>
  <si>
    <t>1188918.228759/15 Jan 2026</t>
  </si>
  <si>
    <t>1189394.228919/17 Jan 2026</t>
  </si>
  <si>
    <t>Ilie Cristian Valentin</t>
  </si>
  <si>
    <t>1190603.229572/20 Jan 2026</t>
  </si>
  <si>
    <t>Dragomir George Alin</t>
  </si>
  <si>
    <t>1190603.229573/20 Jan 2026</t>
  </si>
  <si>
    <t>Filip Claudia Olivia</t>
  </si>
  <si>
    <t>1189504.228947/18 Jan 2026</t>
  </si>
  <si>
    <t>Vanatoru Adrian</t>
  </si>
  <si>
    <t>1190232.229460/19 Jan 2026</t>
  </si>
  <si>
    <t>Rotaru Claudiu-Valentin</t>
  </si>
  <si>
    <t>1190609.229571/20 Jan 2026</t>
  </si>
  <si>
    <t>Bruma David Peter</t>
  </si>
  <si>
    <t>1190529.229566/20 Jan 2026</t>
  </si>
  <si>
    <t>Susnea Adrian</t>
  </si>
  <si>
    <t>1188731.228347/15 Jan 2026</t>
  </si>
  <si>
    <t>Dogaru Andreea</t>
  </si>
  <si>
    <t>1188735.228348/15 Jan 2026</t>
  </si>
  <si>
    <t>Kubinyecz Francisc Vladimir</t>
  </si>
  <si>
    <t>1188814.228585/15 Jan 2026</t>
  </si>
  <si>
    <t>Tilvan Maria -Violeta</t>
  </si>
  <si>
    <t>1188907.228672/15 Jan 2026</t>
  </si>
  <si>
    <t>Franciug Alina Lucia</t>
  </si>
  <si>
    <t>1188936.228677/16 Jan 2026</t>
  </si>
  <si>
    <t>Stircu Cosmin Constantin</t>
  </si>
  <si>
    <t>1190347.229467/20 Jan 2026</t>
  </si>
  <si>
    <t>ALEXANDRU DARIA</t>
  </si>
  <si>
    <t>1188482.228337/14 Jan 2026</t>
  </si>
  <si>
    <t>Toma Andreea</t>
  </si>
  <si>
    <t>1189301.229120/16 Jan 2026</t>
  </si>
  <si>
    <t>Butoi Adriana</t>
  </si>
  <si>
    <t>1189327.228893/17 Jan 2026</t>
  </si>
  <si>
    <t>Paraschiv George</t>
  </si>
  <si>
    <t>1189438.229143/18 Jan 2026</t>
  </si>
  <si>
    <t>Mircea Cezar Gabriel</t>
  </si>
  <si>
    <t>1188330.228129/14 Jan 2026</t>
  </si>
  <si>
    <t>Smaranda Alina</t>
  </si>
  <si>
    <t>Nechifor Oana Cristina</t>
  </si>
  <si>
    <t>1188503.228304/14 Jan 2026</t>
  </si>
  <si>
    <t>Suciu - Atanasoae Dorin</t>
  </si>
  <si>
    <t>1189404.229164/17 Jan 2026</t>
  </si>
  <si>
    <t>Dragota Mihaela Georgiana</t>
  </si>
  <si>
    <t>Tanasoiu Alexandru-Georgian</t>
  </si>
  <si>
    <t>1188372.228134/14 Jan 2026</t>
  </si>
  <si>
    <t>1188372.228135/14 Jan 2026</t>
  </si>
  <si>
    <t>Mihaita Alexandra Alina</t>
  </si>
  <si>
    <t>1189482.229285/18 Jan 2026</t>
  </si>
  <si>
    <t>Paun Ionela Madalina</t>
  </si>
  <si>
    <t>1188673.228334/15 Jan 2026</t>
  </si>
  <si>
    <t>Anastasiu Eric</t>
  </si>
  <si>
    <t>1189535.228958/18 Jan 2026</t>
  </si>
  <si>
    <t>Serban Maria</t>
  </si>
  <si>
    <t>3866/20 Jan 2026</t>
  </si>
  <si>
    <t>OVADIA CHEN</t>
  </si>
  <si>
    <t>OVADIA SHLOMO</t>
  </si>
  <si>
    <t>NAOR OVADIA ELI</t>
  </si>
  <si>
    <t>OVADIA NIV</t>
  </si>
  <si>
    <t>2320869/19 Jan 2026</t>
  </si>
  <si>
    <t>BERTU DIANA</t>
  </si>
  <si>
    <t>2320065/15 Jan 2026</t>
  </si>
  <si>
    <t>Andreea Roxana Achitei</t>
  </si>
  <si>
    <t>2321099/20 Jan 2026</t>
  </si>
  <si>
    <t>PISCAN ADRIAN MARIUS</t>
  </si>
  <si>
    <t>2320984/20 Jan 2026</t>
  </si>
  <si>
    <t>TITA ADRIAN</t>
  </si>
  <si>
    <t>2321152/20 Jan 2026</t>
  </si>
  <si>
    <t>BEN SIMON JUULIET</t>
  </si>
  <si>
    <t>2321169/20 Jan 2026</t>
  </si>
  <si>
    <t>VINTROB MEITAL</t>
  </si>
  <si>
    <t>2320638/19 Jan 2026</t>
  </si>
  <si>
    <t>MOISIUC ALEXANDRU CRISTIAN</t>
  </si>
  <si>
    <t>∆ %</t>
  </si>
  <si>
    <t>3896</t>
  </si>
  <si>
    <t>21 Jan 2026 10:39</t>
  </si>
  <si>
    <t>00001039</t>
  </si>
  <si>
    <t>21 Jan 2026 12:49</t>
  </si>
  <si>
    <t>21 Jan 2026</t>
  </si>
  <si>
    <t>18659</t>
  </si>
  <si>
    <t>21 Jan 2026 16:25</t>
  </si>
  <si>
    <t>52373</t>
  </si>
  <si>
    <t>21 Jan 2026 16:51</t>
  </si>
  <si>
    <t>52374</t>
  </si>
  <si>
    <t>21 Jan 2026 16:52</t>
  </si>
  <si>
    <t>2321410</t>
  </si>
  <si>
    <t>0296</t>
  </si>
  <si>
    <t>21 Jan 2026 17:20</t>
  </si>
  <si>
    <t>2321420</t>
  </si>
  <si>
    <t>21 Jan 2026 17:21</t>
  </si>
  <si>
    <t>2321426</t>
  </si>
  <si>
    <t>21 Jan 2026 17:48</t>
  </si>
  <si>
    <t>6811987913</t>
  </si>
  <si>
    <t>22 Jan 2026 01:12</t>
  </si>
  <si>
    <t>13684884</t>
  </si>
  <si>
    <t>22 Jan 2026 10:23</t>
  </si>
  <si>
    <t>13689340</t>
  </si>
  <si>
    <t>22 Jan 2026 10:32</t>
  </si>
  <si>
    <t>13681144</t>
  </si>
  <si>
    <t>52389</t>
  </si>
  <si>
    <t>22 Jan 2026 11:49</t>
  </si>
  <si>
    <t>22 Jan 2026</t>
  </si>
  <si>
    <t>NT315298</t>
  </si>
  <si>
    <t>22 Jan 2026 13:10</t>
  </si>
  <si>
    <t>NT315296</t>
  </si>
  <si>
    <t>52406</t>
  </si>
  <si>
    <t>22 Jan 2026 14:26</t>
  </si>
  <si>
    <t>52409</t>
  </si>
  <si>
    <t>52410</t>
  </si>
  <si>
    <t>NT315350</t>
  </si>
  <si>
    <t>22 Jan 2026 16:10</t>
  </si>
  <si>
    <t>NT315349</t>
  </si>
  <si>
    <t>2321727</t>
  </si>
  <si>
    <t>Moldova, Republic of</t>
  </si>
  <si>
    <t>22 Jan 2026 17:34</t>
  </si>
  <si>
    <t>2321734</t>
  </si>
  <si>
    <t>22 Jan 2026 18:00</t>
  </si>
  <si>
    <t>2321735</t>
  </si>
  <si>
    <t>NT315190</t>
  </si>
  <si>
    <t>21 Jan 2026 15:30</t>
  </si>
  <si>
    <t>453705</t>
  </si>
  <si>
    <t>22 Jan 2026 22:43</t>
  </si>
  <si>
    <t>18714</t>
  </si>
  <si>
    <t>23 Jan 2026 10:24</t>
  </si>
  <si>
    <t>23 Jan 2026</t>
  </si>
  <si>
    <t>1234886.230144</t>
  </si>
  <si>
    <t>23 Jan 2026 11:04</t>
  </si>
  <si>
    <t>1191248.229836</t>
  </si>
  <si>
    <t>21 Jan 2026 13:44</t>
  </si>
  <si>
    <t>1191591.229873</t>
  </si>
  <si>
    <t>23 Jan 2026 11:02</t>
  </si>
  <si>
    <t>1191591.229874</t>
  </si>
  <si>
    <t>1191629.230086</t>
  </si>
  <si>
    <t>23 Jan 2026 11:03</t>
  </si>
  <si>
    <t>1191686.230098</t>
  </si>
  <si>
    <t>2321738</t>
  </si>
  <si>
    <t>23 Jan 2026 12:11</t>
  </si>
  <si>
    <t>2321894</t>
  </si>
  <si>
    <t>23 Jan 2026 13:04</t>
  </si>
  <si>
    <t>0344</t>
  </si>
  <si>
    <t>23 Jan 2026 13:03</t>
  </si>
  <si>
    <t>2321739</t>
  </si>
  <si>
    <t>22 Jan 2026 18:01</t>
  </si>
  <si>
    <t>2321737</t>
  </si>
  <si>
    <t>2321959</t>
  </si>
  <si>
    <t>23 Jan 2026 16:26</t>
  </si>
  <si>
    <t>2321964</t>
  </si>
  <si>
    <t>23 Jan 2026 16:27</t>
  </si>
  <si>
    <t>2321967</t>
  </si>
  <si>
    <t>2322013</t>
  </si>
  <si>
    <t>23 Jan 2026 17:51</t>
  </si>
  <si>
    <t>NT315533</t>
  </si>
  <si>
    <t>23 Jan 2026 18:01</t>
  </si>
  <si>
    <t>2322017</t>
  </si>
  <si>
    <t>23 Jan 2026 18:45</t>
  </si>
  <si>
    <t>5192623318</t>
  </si>
  <si>
    <t>23 Jan 2026 19:18</t>
  </si>
  <si>
    <t>1235351.230393</t>
  </si>
  <si>
    <t>23 Jan 2026 20:17</t>
  </si>
  <si>
    <t>5860298705</t>
  </si>
  <si>
    <t>24 Jan 2026 11:30</t>
  </si>
  <si>
    <t>24 Jan 2026</t>
  </si>
  <si>
    <t>1235391.230410</t>
  </si>
  <si>
    <t>24 Jan 2026 13:06</t>
  </si>
  <si>
    <t>454967</t>
  </si>
  <si>
    <t>24 Jan 2026 15:38</t>
  </si>
  <si>
    <t>52206</t>
  </si>
  <si>
    <t>5737253418</t>
  </si>
  <si>
    <t>24 Jan 2026 16:32</t>
  </si>
  <si>
    <t>4545</t>
  </si>
  <si>
    <t>5737272413</t>
  </si>
  <si>
    <t>24 Jan 2026 18:46</t>
  </si>
  <si>
    <t>1235439.230433</t>
  </si>
  <si>
    <t>24 Jan 2026 18:54</t>
  </si>
  <si>
    <t>1235443.230434</t>
  </si>
  <si>
    <t>24 Jan 2026 19:01</t>
  </si>
  <si>
    <t>1235478.230452</t>
  </si>
  <si>
    <t>24 Jan 2026 21:43</t>
  </si>
  <si>
    <t>5860274469</t>
  </si>
  <si>
    <t>24 Jan 2026 20:38</t>
  </si>
  <si>
    <t>4544</t>
  </si>
  <si>
    <t>13665710</t>
  </si>
  <si>
    <t>1235469.230446</t>
  </si>
  <si>
    <t>24 Jan 2026 21:08</t>
  </si>
  <si>
    <t>4543</t>
  </si>
  <si>
    <t>4542</t>
  </si>
  <si>
    <t>1189438.229143</t>
  </si>
  <si>
    <t>1235499.230462</t>
  </si>
  <si>
    <t>25 Jan 2026 09:26</t>
  </si>
  <si>
    <t>25 Jan 2026</t>
  </si>
  <si>
    <t>1189301.229120</t>
  </si>
  <si>
    <t>6947059304</t>
  </si>
  <si>
    <t>25 Jan 2026 11:48</t>
  </si>
  <si>
    <t>1189404.229164</t>
  </si>
  <si>
    <t>4537</t>
  </si>
  <si>
    <t>2320638</t>
  </si>
  <si>
    <t>5489163786</t>
  </si>
  <si>
    <t>1189876.229281</t>
  </si>
  <si>
    <t>52253</t>
  </si>
  <si>
    <t>1189482.229285</t>
  </si>
  <si>
    <t>NT314801</t>
  </si>
  <si>
    <t>454208</t>
  </si>
  <si>
    <t>23 Jan 2026 15:13</t>
  </si>
  <si>
    <t>5505164002</t>
  </si>
  <si>
    <t>25 Jan 2026 15:52</t>
  </si>
  <si>
    <t>6016886670</t>
  </si>
  <si>
    <t>25 Jan 2026 16:52</t>
  </si>
  <si>
    <t>6146098552</t>
  </si>
  <si>
    <t>25 Jan 2026 17:02</t>
  </si>
  <si>
    <t>6146084397</t>
  </si>
  <si>
    <t>25 Jan 2026 18:12</t>
  </si>
  <si>
    <t>6016519716</t>
  </si>
  <si>
    <t>24 Jan 2026 17:24</t>
  </si>
  <si>
    <t>6737703151</t>
  </si>
  <si>
    <t>25 Jan 2026 18:54</t>
  </si>
  <si>
    <t>2322252</t>
  </si>
  <si>
    <t>25 Jan 2026 19:00</t>
  </si>
  <si>
    <t>1235574.230489</t>
  </si>
  <si>
    <t>25 Jan 2026 19:18</t>
  </si>
  <si>
    <t>5342739987</t>
  </si>
  <si>
    <t>25 Jan 2026 20:18</t>
  </si>
  <si>
    <t>2322264</t>
  </si>
  <si>
    <t>25 Jan 2026 20:23</t>
  </si>
  <si>
    <t>2320869</t>
  </si>
  <si>
    <t>NT314864</t>
  </si>
  <si>
    <t>2322186</t>
  </si>
  <si>
    <t>25 Jan 2026 10:18</t>
  </si>
  <si>
    <t>451300</t>
  </si>
  <si>
    <t>1190232.229460</t>
  </si>
  <si>
    <t>18577</t>
  </si>
  <si>
    <t>6846202475</t>
  </si>
  <si>
    <t>1190347.229467</t>
  </si>
  <si>
    <t>61121</t>
  </si>
  <si>
    <t>18589</t>
  </si>
  <si>
    <t>52299</t>
  </si>
  <si>
    <t>2320984</t>
  </si>
  <si>
    <t>52279</t>
  </si>
  <si>
    <t>52302</t>
  </si>
  <si>
    <t>52303</t>
  </si>
  <si>
    <t>52306</t>
  </si>
  <si>
    <t>52308</t>
  </si>
  <si>
    <t>1190529.229566</t>
  </si>
  <si>
    <t>3866</t>
  </si>
  <si>
    <t>1190603.229573</t>
  </si>
  <si>
    <t>1190603.229572</t>
  </si>
  <si>
    <t>1190609.229571</t>
  </si>
  <si>
    <t>18609</t>
  </si>
  <si>
    <t>451668</t>
  </si>
  <si>
    <t>2321099</t>
  </si>
  <si>
    <t>6141003534</t>
  </si>
  <si>
    <t>5414236199</t>
  </si>
  <si>
    <t>2321152</t>
  </si>
  <si>
    <t>2321169</t>
  </si>
  <si>
    <t>1190967.229749</t>
  </si>
  <si>
    <t>21 Jan 2026 09:44</t>
  </si>
  <si>
    <t>21012026</t>
  </si>
  <si>
    <t>452223</t>
  </si>
  <si>
    <t>21 Jan 2026 11:28</t>
  </si>
  <si>
    <t>4562</t>
  </si>
  <si>
    <t>21 Jan 2026 13:48</t>
  </si>
  <si>
    <t>13689340/20 Jan 2026</t>
  </si>
  <si>
    <t>9643</t>
  </si>
  <si>
    <t>KLODZINSKI JAKUB</t>
  </si>
  <si>
    <t>13684884/19 Jan 2026</t>
  </si>
  <si>
    <t>9640</t>
  </si>
  <si>
    <t>OSINSKI PIOTR ADAM</t>
  </si>
  <si>
    <t>13681144/19 Jan 2026</t>
  </si>
  <si>
    <t>9641</t>
  </si>
  <si>
    <t>BISKUPSKI MAREK</t>
  </si>
  <si>
    <t>9642</t>
  </si>
  <si>
    <t>BISKUPSKI ANTONI</t>
  </si>
  <si>
    <t>0296/21 Jan 2026</t>
  </si>
  <si>
    <t>9633</t>
  </si>
  <si>
    <t>ISPRAMNICELU PAUL</t>
  </si>
  <si>
    <t>18714/23 Jan 2026</t>
  </si>
  <si>
    <t>9667</t>
  </si>
  <si>
    <t>Adrian Visan</t>
  </si>
  <si>
    <t>00001039/21 Jan 2026</t>
  </si>
  <si>
    <t>9622</t>
  </si>
  <si>
    <t>ELENA CRISTINA VATAFU DIACONU</t>
  </si>
  <si>
    <t>52373/21 Jan 2026</t>
  </si>
  <si>
    <t>9630</t>
  </si>
  <si>
    <t>SOTAN IONELA CRINA</t>
  </si>
  <si>
    <t>52374/21 Jan 2026</t>
  </si>
  <si>
    <t>9631</t>
  </si>
  <si>
    <t>HANC SEBASTIAN LUCIAN</t>
  </si>
  <si>
    <t>52515/26 Jan 2026</t>
  </si>
  <si>
    <t>9723</t>
  </si>
  <si>
    <t>APREUTESEI CRISTINA SIMONA</t>
  </si>
  <si>
    <t>4562/21 Jan 2026</t>
  </si>
  <si>
    <t>9624</t>
  </si>
  <si>
    <t>Alina Irina Nitu</t>
  </si>
  <si>
    <t>52406/22 Jan 2026</t>
  </si>
  <si>
    <t>9652</t>
  </si>
  <si>
    <t>SOTIR DENISA ALEXANDRA</t>
  </si>
  <si>
    <t>52409/22 Jan 2026</t>
  </si>
  <si>
    <t>9653</t>
  </si>
  <si>
    <t>SOTIR ILIE</t>
  </si>
  <si>
    <t>52410/22 Jan 2026</t>
  </si>
  <si>
    <t>9654</t>
  </si>
  <si>
    <t>RADU ALEXANDRU</t>
  </si>
  <si>
    <t>18659/21 Jan 2026</t>
  </si>
  <si>
    <t>9628</t>
  </si>
  <si>
    <t>LUCA DANIEL</t>
  </si>
  <si>
    <t>0344/23 Jan 2026</t>
  </si>
  <si>
    <t>9674</t>
  </si>
  <si>
    <t>ANCA MARIA MARIAN</t>
  </si>
  <si>
    <t>52389/22 Jan 2026</t>
  </si>
  <si>
    <t>9644</t>
  </si>
  <si>
    <t>COZMA CARMEN ANDREEA</t>
  </si>
  <si>
    <t>9645</t>
  </si>
  <si>
    <t>COZMA ANA MARIA</t>
  </si>
  <si>
    <t>9646</t>
  </si>
  <si>
    <t>DUCHIN DRAGOS GEORGE</t>
  </si>
  <si>
    <t>NT315296/22 Jan 2026</t>
  </si>
  <si>
    <t>9648</t>
  </si>
  <si>
    <t>MIHAILESCU ELENA MARIA</t>
  </si>
  <si>
    <t>NT315298/22 Jan 2026</t>
  </si>
  <si>
    <t>9649</t>
  </si>
  <si>
    <t>ROBU LUCIAN MARIN</t>
  </si>
  <si>
    <t>NT315190/21 Jan 2026</t>
  </si>
  <si>
    <t>9625</t>
  </si>
  <si>
    <t>Morosanu Cristina Laura</t>
  </si>
  <si>
    <t>NT315349/22 Jan 2026</t>
  </si>
  <si>
    <t>9656</t>
  </si>
  <si>
    <t>Francu Adrian</t>
  </si>
  <si>
    <t>NT315350/22 Jan 2026</t>
  </si>
  <si>
    <t>9657</t>
  </si>
  <si>
    <t>Bancu Laura Floriana</t>
  </si>
  <si>
    <t>NT315533/23 Jan 2026</t>
  </si>
  <si>
    <t>9686</t>
  </si>
  <si>
    <t>Popescu Patrick Daniel</t>
  </si>
  <si>
    <t>1191248.229836/21 Jan 2026</t>
  </si>
  <si>
    <t>9623</t>
  </si>
  <si>
    <t>Neagu Elena</t>
  </si>
  <si>
    <t>1234886.230144/23 Jan 2026</t>
  </si>
  <si>
    <t>9672</t>
  </si>
  <si>
    <t>FRENTESCU DIANA</t>
  </si>
  <si>
    <t>1190967.229749/21 Jan 2026</t>
  </si>
  <si>
    <t>9618</t>
  </si>
  <si>
    <t>Vanatoru Alessia Maria</t>
  </si>
  <si>
    <t>1191629.230086/22 Jan 2026</t>
  </si>
  <si>
    <t>9670</t>
  </si>
  <si>
    <t>Gafita Andreea Luminita</t>
  </si>
  <si>
    <t>1235351.230393/23 Jan 2026</t>
  </si>
  <si>
    <t>9689</t>
  </si>
  <si>
    <t>Bora Carmen Silvia</t>
  </si>
  <si>
    <t>1235362.230663/23 Jan 2026</t>
  </si>
  <si>
    <t>9722</t>
  </si>
  <si>
    <t>Dinescu Maria</t>
  </si>
  <si>
    <t>1235682.230786/26 Jan 2026</t>
  </si>
  <si>
    <t>9724</t>
  </si>
  <si>
    <t>Stancu Catalin Adrian</t>
  </si>
  <si>
    <t>1191591.229873/21 Jan 2026</t>
  </si>
  <si>
    <t>9668</t>
  </si>
  <si>
    <t>Grigoras Georgiana</t>
  </si>
  <si>
    <t>1191591.229874/21 Jan 2026</t>
  </si>
  <si>
    <t>9669</t>
  </si>
  <si>
    <t>Radu Andreea Veronica</t>
  </si>
  <si>
    <t>1235478.230452/24 Jan 2026</t>
  </si>
  <si>
    <t>9706</t>
  </si>
  <si>
    <t>Chirila Gabriel Ciprian</t>
  </si>
  <si>
    <t>1235439.230433/24 Jan 2026</t>
  </si>
  <si>
    <t>9702</t>
  </si>
  <si>
    <t>Oana Burghelea</t>
  </si>
  <si>
    <t>1235443.230434/24 Jan 2026</t>
  </si>
  <si>
    <t>9703</t>
  </si>
  <si>
    <t>Burghelea Doina</t>
  </si>
  <si>
    <t>1235469.230446/24 Jan 2026</t>
  </si>
  <si>
    <t>9705</t>
  </si>
  <si>
    <t>Mihaila Cristina</t>
  </si>
  <si>
    <t>1235499.230462/25 Jan 2026</t>
  </si>
  <si>
    <t>9707</t>
  </si>
  <si>
    <t>Stefan Lucian</t>
  </si>
  <si>
    <t>1235574.230489/25 Jan 2026</t>
  </si>
  <si>
    <t>9718</t>
  </si>
  <si>
    <t>Szel Andreea-Aura</t>
  </si>
  <si>
    <t>1191686.230098/22 Jan 2026</t>
  </si>
  <si>
    <t>9671</t>
  </si>
  <si>
    <t>Radut Anca Maria</t>
  </si>
  <si>
    <t>3896/20 Jan 2026</t>
  </si>
  <si>
    <t>9620</t>
  </si>
  <si>
    <t>ROXANA MIHAELA PANDURESCU</t>
  </si>
  <si>
    <t>2322186/25 Jan 2026</t>
  </si>
  <si>
    <t>9708</t>
  </si>
  <si>
    <t>Ionela Stan</t>
  </si>
  <si>
    <t>2322013/23 Jan 2026</t>
  </si>
  <si>
    <t>9683</t>
  </si>
  <si>
    <t>STOEA MIHAI CATALIN</t>
  </si>
  <si>
    <t>2322017/23 Jan 2026</t>
  </si>
  <si>
    <t>9687</t>
  </si>
  <si>
    <t>STOEA LEANA</t>
  </si>
  <si>
    <t>2322252/25 Jan 2026</t>
  </si>
  <si>
    <t>9717</t>
  </si>
  <si>
    <t>Carmen Deftu</t>
  </si>
  <si>
    <t>2321410/21 Jan 2026</t>
  </si>
  <si>
    <t>9632</t>
  </si>
  <si>
    <t>STANCIU CLAUDIA</t>
  </si>
  <si>
    <t>2321420/21 Jan 2026</t>
  </si>
  <si>
    <t>9634</t>
  </si>
  <si>
    <t>IORDAN GABRIELA</t>
  </si>
  <si>
    <t>2321426/21 Jan 2026</t>
  </si>
  <si>
    <t>9635</t>
  </si>
  <si>
    <t>STRAT CRISTINA</t>
  </si>
  <si>
    <t>2322264/25 Jan 2026</t>
  </si>
  <si>
    <t>9720</t>
  </si>
  <si>
    <t>LAZAR CIPRIAN VASILE</t>
  </si>
  <si>
    <t>2321727/22 Jan 2026</t>
  </si>
  <si>
    <t>9658</t>
  </si>
  <si>
    <t>COCEBAN ECATERINA</t>
  </si>
  <si>
    <t>2321894/23 Jan 2026</t>
  </si>
  <si>
    <t>9675</t>
  </si>
  <si>
    <t>GHITA ELENA ANDREEA</t>
  </si>
  <si>
    <t>2321959/23 Jan 2026</t>
  </si>
  <si>
    <t>9679</t>
  </si>
  <si>
    <t>BOLNAVU BIANCA MARIA</t>
  </si>
  <si>
    <t>2321964/23 Jan 2026</t>
  </si>
  <si>
    <t>9680</t>
  </si>
  <si>
    <t>COSTACHE ELENA</t>
  </si>
  <si>
    <t>2321967/23 Jan 2026</t>
  </si>
  <si>
    <t>9681</t>
  </si>
  <si>
    <t>NICA IONELA ANDREEA</t>
  </si>
  <si>
    <t>2321734/22 Jan 2026</t>
  </si>
  <si>
    <t>9660</t>
  </si>
  <si>
    <t>Alexandru Daniel Vlad</t>
  </si>
  <si>
    <t>2321735/22 Jan 2026</t>
  </si>
  <si>
    <t>9661</t>
  </si>
  <si>
    <t>Beniamin Vlad</t>
  </si>
  <si>
    <t>2321738/22 Jan 2026</t>
  </si>
  <si>
    <t>9673</t>
  </si>
  <si>
    <t>Catalin Ioan Dupu</t>
  </si>
  <si>
    <t>2321737/22 Jan 2026</t>
  </si>
  <si>
    <t>9662</t>
  </si>
  <si>
    <t>TOMA CATALIN ADRIAN</t>
  </si>
  <si>
    <t>2321739/22 Jan 2026</t>
  </si>
  <si>
    <t>9663</t>
  </si>
  <si>
    <t>VATAMANU IOAN ALEXANDRU</t>
  </si>
  <si>
    <r>
      <t>Link 2025</t>
    </r>
    <r>
      <rPr>
        <b/>
        <sz val="10.199999999999999"/>
        <color rgb="FFFF0000"/>
        <rFont val="Calibri"/>
        <family val="2"/>
      </rPr>
      <t>↓</t>
    </r>
  </si>
  <si>
    <t>27 Jan 2026 13:18</t>
  </si>
  <si>
    <t>27 Jan 2026</t>
  </si>
  <si>
    <t>12122025</t>
  </si>
  <si>
    <t>27 Jan 2026 13:20</t>
  </si>
  <si>
    <t>2322977</t>
  </si>
  <si>
    <t>27 Jan 2026 14:08</t>
  </si>
  <si>
    <t>1237114.231177</t>
  </si>
  <si>
    <t>27 Jan 2026 14:37</t>
  </si>
  <si>
    <t>1237156.231218</t>
  </si>
  <si>
    <t>27 Jan 2026 14:55</t>
  </si>
  <si>
    <t>6591724951</t>
  </si>
  <si>
    <t>27 Jan 2026 15:26</t>
  </si>
  <si>
    <t>1237000.231223</t>
  </si>
  <si>
    <t>27 Jan 2026 15:34</t>
  </si>
  <si>
    <t>1237232.231287</t>
  </si>
  <si>
    <t>27 Jan 2026 16:43</t>
  </si>
  <si>
    <t>1237309.231300</t>
  </si>
  <si>
    <t>27 Jan 2026 19:04</t>
  </si>
  <si>
    <t>1237309.231299</t>
  </si>
  <si>
    <t>1237329.231304</t>
  </si>
  <si>
    <t>27 Jan 2026 19:45</t>
  </si>
  <si>
    <t>5496113069</t>
  </si>
  <si>
    <t>27 Jan 2026 22:14</t>
  </si>
  <si>
    <t>4594</t>
  </si>
  <si>
    <t>26 Jan 2026 11:44</t>
  </si>
  <si>
    <t>26 Jan 2026</t>
  </si>
  <si>
    <t>1237443.231422</t>
  </si>
  <si>
    <t>28 Jan 2026 09:55</t>
  </si>
  <si>
    <t>28 Jan 2026</t>
  </si>
  <si>
    <t>1237508.231445</t>
  </si>
  <si>
    <t>28 Jan 2026 10:47</t>
  </si>
  <si>
    <t>1237371.231451</t>
  </si>
  <si>
    <t>28 Jan 2026 11:25</t>
  </si>
  <si>
    <t>1237371.231450</t>
  </si>
  <si>
    <t>1237566.231453</t>
  </si>
  <si>
    <t>28 Jan 2026 11:30</t>
  </si>
  <si>
    <t>5788489733</t>
  </si>
  <si>
    <t>28 Jan 2026 12:50</t>
  </si>
  <si>
    <t>52651</t>
  </si>
  <si>
    <t>28 Jan 2026 12:48</t>
  </si>
  <si>
    <t>1235355.231477</t>
  </si>
  <si>
    <t>28 Jan 2026 12:51</t>
  </si>
  <si>
    <t>6773744132</t>
  </si>
  <si>
    <t>28 Jan 2026 13:16</t>
  </si>
  <si>
    <t>1237646.231494</t>
  </si>
  <si>
    <t>28 Jan 2026 14:09</t>
  </si>
  <si>
    <t>2323457</t>
  </si>
  <si>
    <t>28 Jan 2026 14:06</t>
  </si>
  <si>
    <t>4609</t>
  </si>
  <si>
    <t>1237646.231495</t>
  </si>
  <si>
    <t>52686</t>
  </si>
  <si>
    <t>28 Jan 2026 14:44</t>
  </si>
  <si>
    <t>2323508</t>
  </si>
  <si>
    <t>28 Jan 2026 15:39</t>
  </si>
  <si>
    <t>NT316290</t>
  </si>
  <si>
    <t>28 Jan 2026 15:55</t>
  </si>
  <si>
    <t>NT316282</t>
  </si>
  <si>
    <t>28 Jan 2026 16:00</t>
  </si>
  <si>
    <t>4530</t>
  </si>
  <si>
    <t>28 Jan 2026 16:06</t>
  </si>
  <si>
    <t>1237922.231582</t>
  </si>
  <si>
    <t>28 Jan 2026 17:20</t>
  </si>
  <si>
    <t>1237946.231586</t>
  </si>
  <si>
    <t>28 Jan 2026 18:13</t>
  </si>
  <si>
    <t>5571588968</t>
  </si>
  <si>
    <t>28 Jan 2026 18:12</t>
  </si>
  <si>
    <t>6811811538</t>
  </si>
  <si>
    <t>28 Jan 2026 19:12</t>
  </si>
  <si>
    <t>5143844053</t>
  </si>
  <si>
    <t>28 Jan 2026 20:42</t>
  </si>
  <si>
    <t>1238001.231592</t>
  </si>
  <si>
    <t>28 Jan 2026 21:04</t>
  </si>
  <si>
    <t>1238001.231593</t>
  </si>
  <si>
    <t>28 Jan 2026 21:05</t>
  </si>
  <si>
    <t>5241536994</t>
  </si>
  <si>
    <t>29 Jan 2026 00:06</t>
  </si>
  <si>
    <t>29 Jan 2026</t>
  </si>
  <si>
    <t>1238021.231680</t>
  </si>
  <si>
    <t>29 Jan 2026 09:57</t>
  </si>
  <si>
    <t>1238101.231736</t>
  </si>
  <si>
    <t>29 Jan 2026 10:59</t>
  </si>
  <si>
    <t>NT316412</t>
  </si>
  <si>
    <t>29 Jan 2026 11:25</t>
  </si>
  <si>
    <t>NT316413</t>
  </si>
  <si>
    <t>52743</t>
  </si>
  <si>
    <t>29 Jan 2026 11:21</t>
  </si>
  <si>
    <t>52745</t>
  </si>
  <si>
    <t>29 Jan 2026 11:49</t>
  </si>
  <si>
    <t>52748</t>
  </si>
  <si>
    <t>29 Jan 2026 11:50</t>
  </si>
  <si>
    <t>3129</t>
  </si>
  <si>
    <t>29 Jan 2026 12:16</t>
  </si>
  <si>
    <t>19037</t>
  </si>
  <si>
    <t>29 Jan 2026 12:48</t>
  </si>
  <si>
    <t>2322610</t>
  </si>
  <si>
    <t>26 Jan 2026 16:08</t>
  </si>
  <si>
    <t>1238399.231758</t>
  </si>
  <si>
    <t>29 Jan 2026 13:44</t>
  </si>
  <si>
    <t>457336</t>
  </si>
  <si>
    <t>27 Jan 2026 12:23</t>
  </si>
  <si>
    <t>1238401.231760</t>
  </si>
  <si>
    <t>29 Jan 2026 13:58</t>
  </si>
  <si>
    <t>1238438.231773</t>
  </si>
  <si>
    <t>29 Jan 2026 14:39</t>
  </si>
  <si>
    <t>1238409.231769</t>
  </si>
  <si>
    <t>29 Jan 2026 14:24</t>
  </si>
  <si>
    <t>1238409.231770</t>
  </si>
  <si>
    <t>1238437.231778</t>
  </si>
  <si>
    <t>29 Jan 2026 15:15</t>
  </si>
  <si>
    <t>1238463.231780</t>
  </si>
  <si>
    <t>29 Jan 2026 15:24</t>
  </si>
  <si>
    <t>1238466.231781</t>
  </si>
  <si>
    <t>29 Jan 2026 15:25</t>
  </si>
  <si>
    <t>1238465.231782</t>
  </si>
  <si>
    <t>1238475.231783</t>
  </si>
  <si>
    <t>29 Jan 2026 15:26</t>
  </si>
  <si>
    <t>29012026</t>
  </si>
  <si>
    <t>29 Jan 2026 15:49</t>
  </si>
  <si>
    <t>2323954</t>
  </si>
  <si>
    <t>29 Jan 2026 16:09</t>
  </si>
  <si>
    <t>2323967</t>
  </si>
  <si>
    <t>290120263</t>
  </si>
  <si>
    <t>29 Jan 2026 16:14</t>
  </si>
  <si>
    <t>61738</t>
  </si>
  <si>
    <t>29 Jan 2026 16:36</t>
  </si>
  <si>
    <t>19050</t>
  </si>
  <si>
    <t>61749</t>
  </si>
  <si>
    <t>29 Jan 2026 17:31</t>
  </si>
  <si>
    <t>NT316565</t>
  </si>
  <si>
    <t>29 Jan 2026 17:45</t>
  </si>
  <si>
    <t>2324031</t>
  </si>
  <si>
    <t>29 Jan 2026 17:58</t>
  </si>
  <si>
    <t>1238595.231845</t>
  </si>
  <si>
    <t>29 Jan 2026 18:25</t>
  </si>
  <si>
    <t>1238610.231855</t>
  </si>
  <si>
    <t>29 Jan 2026 19:39</t>
  </si>
  <si>
    <t>459714</t>
  </si>
  <si>
    <t>29 Jan 2026 21:33</t>
  </si>
  <si>
    <t>6228173695</t>
  </si>
  <si>
    <t>29 Jan 2026 21:54</t>
  </si>
  <si>
    <t>459853</t>
  </si>
  <si>
    <t>29 Jan 2026 23:48</t>
  </si>
  <si>
    <t>1238714.231930</t>
  </si>
  <si>
    <t>30 Jan 2026 09:42</t>
  </si>
  <si>
    <t>30 Jan 2026</t>
  </si>
  <si>
    <t>NT316625</t>
  </si>
  <si>
    <t>30 Jan 2026 09:51</t>
  </si>
  <si>
    <t>28720</t>
  </si>
  <si>
    <t>30 Jan 2026 09:59</t>
  </si>
  <si>
    <t>19057</t>
  </si>
  <si>
    <t>1238698.231998</t>
  </si>
  <si>
    <t>30 Jan 2026 10:07</t>
  </si>
  <si>
    <t>5705321162</t>
  </si>
  <si>
    <t>30 Jan 2026 10:40</t>
  </si>
  <si>
    <t>NT316655</t>
  </si>
  <si>
    <t>30 Jan 2026 11:05</t>
  </si>
  <si>
    <t>1238864.232031</t>
  </si>
  <si>
    <t>30 Jan 2026 11:50</t>
  </si>
  <si>
    <t>2324236</t>
  </si>
  <si>
    <t>30 Jan 2026 11:53</t>
  </si>
  <si>
    <t>1238895.232052</t>
  </si>
  <si>
    <t>30 Jan 2026 12:41</t>
  </si>
  <si>
    <t>1238922.232061</t>
  </si>
  <si>
    <t>30 Jan 2026 12:49</t>
  </si>
  <si>
    <t>NT316766</t>
  </si>
  <si>
    <t>30 Jan 2026 12:50</t>
  </si>
  <si>
    <t>NT316803</t>
  </si>
  <si>
    <t>30 Jan 2026 14:20</t>
  </si>
  <si>
    <t>1239016.232088</t>
  </si>
  <si>
    <t>30 Jan 2026 14:25</t>
  </si>
  <si>
    <t>NT316825</t>
  </si>
  <si>
    <t>30 Jan 2026 15:02</t>
  </si>
  <si>
    <t>52862</t>
  </si>
  <si>
    <t>30 Jan 2026 15:11</t>
  </si>
  <si>
    <t>52863</t>
  </si>
  <si>
    <t>1238991.232075</t>
  </si>
  <si>
    <t>30 Jan 2026 14:37</t>
  </si>
  <si>
    <t>1239073.232099</t>
  </si>
  <si>
    <t>30 Jan 2026 15:21</t>
  </si>
  <si>
    <t>NT316860</t>
  </si>
  <si>
    <t>30 Jan 2026 16:04</t>
  </si>
  <si>
    <t>19118</t>
  </si>
  <si>
    <t>30 Jan 2026 16:13</t>
  </si>
  <si>
    <t>19119</t>
  </si>
  <si>
    <t>2324387</t>
  </si>
  <si>
    <t>19120</t>
  </si>
  <si>
    <t>1239154.232180</t>
  </si>
  <si>
    <t>30 Jan 2026 17:03</t>
  </si>
  <si>
    <t>1239147.232167</t>
  </si>
  <si>
    <t>30 Jan 2026 16:53</t>
  </si>
  <si>
    <t>52888</t>
  </si>
  <si>
    <t>30 Jan 2026 17:08</t>
  </si>
  <si>
    <t>1239148.232140</t>
  </si>
  <si>
    <t>30 Jan 2026 16:46</t>
  </si>
  <si>
    <t>1239148.232141</t>
  </si>
  <si>
    <t>30 Jan 2026 16:47</t>
  </si>
  <si>
    <t>1239148.232142</t>
  </si>
  <si>
    <t>1239148.232143</t>
  </si>
  <si>
    <t>NT316901</t>
  </si>
  <si>
    <t>30 Jan 2026 17:40</t>
  </si>
  <si>
    <t>2324542</t>
  </si>
  <si>
    <t>30 Jan 2026 17:47</t>
  </si>
  <si>
    <t>2324541</t>
  </si>
  <si>
    <t>2324546</t>
  </si>
  <si>
    <t>2324553</t>
  </si>
  <si>
    <t>30 Jan 2026 17:48</t>
  </si>
  <si>
    <t>1239198.232197</t>
  </si>
  <si>
    <t>30 Jan 2026 17:55</t>
  </si>
  <si>
    <t>2324565</t>
  </si>
  <si>
    <t>30 Jan 2026 18:19</t>
  </si>
  <si>
    <t>460574</t>
  </si>
  <si>
    <t>30 Jan 2026 18:58</t>
  </si>
  <si>
    <t>460594</t>
  </si>
  <si>
    <t>30 Jan 2026 19:18</t>
  </si>
  <si>
    <t>2324638</t>
  </si>
  <si>
    <t>30 Jan 2026 20:09</t>
  </si>
  <si>
    <t>2324628</t>
  </si>
  <si>
    <t>30 Jan 2026 20:08</t>
  </si>
  <si>
    <t>2324633</t>
  </si>
  <si>
    <t>1239308.232239</t>
  </si>
  <si>
    <t>30 Jan 2026 22:27</t>
  </si>
  <si>
    <t>5471124954</t>
  </si>
  <si>
    <t>30 Jan 2026 21:46</t>
  </si>
  <si>
    <t>5672817368</t>
  </si>
  <si>
    <t>30 Jan 2026 22:12</t>
  </si>
  <si>
    <t>1239316.232243</t>
  </si>
  <si>
    <t>30 Jan 2026 23:03</t>
  </si>
  <si>
    <t>NT316984</t>
  </si>
  <si>
    <t>31 Jan 2026 00:40</t>
  </si>
  <si>
    <t>31 Jan 2026</t>
  </si>
  <si>
    <t>456244</t>
  </si>
  <si>
    <t>26 Jan 2026 09:13</t>
  </si>
  <si>
    <t>1235362.230663</t>
  </si>
  <si>
    <t>26 Jan 2026 09:35</t>
  </si>
  <si>
    <t>NT317015</t>
  </si>
  <si>
    <t>31 Jan 2026 13:05</t>
  </si>
  <si>
    <t>1239415.232268</t>
  </si>
  <si>
    <t>31 Jan 2026 13:48</t>
  </si>
  <si>
    <t>NT317027</t>
  </si>
  <si>
    <t>31 Jan 2026 14:15</t>
  </si>
  <si>
    <t>52515</t>
  </si>
  <si>
    <t>26 Jan 2026 10:07</t>
  </si>
  <si>
    <t>1235682.230786</t>
  </si>
  <si>
    <t>NT315535</t>
  </si>
  <si>
    <t>26 Jan 2026 10:28</t>
  </si>
  <si>
    <t>6146029330</t>
  </si>
  <si>
    <t>Germany</t>
  </si>
  <si>
    <t>26 Jan 2026 10:32</t>
  </si>
  <si>
    <t>6358682229</t>
  </si>
  <si>
    <t>31 Jan 2026 16:18</t>
  </si>
  <si>
    <t>1239501.232294</t>
  </si>
  <si>
    <t>31 Jan 2026 17:47</t>
  </si>
  <si>
    <t>1239501.232295</t>
  </si>
  <si>
    <t>1239501.232296</t>
  </si>
  <si>
    <t>31 Jan 2026 17:48</t>
  </si>
  <si>
    <t>1235447.230837</t>
  </si>
  <si>
    <t>26 Jan 2026 10:58</t>
  </si>
  <si>
    <t>13691787</t>
  </si>
  <si>
    <t>011941712</t>
  </si>
  <si>
    <t>26 Jan 2026 11:10</t>
  </si>
  <si>
    <t>1235523.230857</t>
  </si>
  <si>
    <t>26 Jan 2026 11:17</t>
  </si>
  <si>
    <t>NT317126</t>
  </si>
  <si>
    <t>31 Jan 2026 20:35</t>
  </si>
  <si>
    <t>1235889.230863</t>
  </si>
  <si>
    <t>26 Jan 2026 11:22</t>
  </si>
  <si>
    <t>654385</t>
  </si>
  <si>
    <t>26 Jan 2026 11:38</t>
  </si>
  <si>
    <t>1235973.230867</t>
  </si>
  <si>
    <t>26 Jan 2026 11:47</t>
  </si>
  <si>
    <t>4592</t>
  </si>
  <si>
    <t>26 Jan 2026 11:43</t>
  </si>
  <si>
    <t>4593</t>
  </si>
  <si>
    <t>1239633.232334</t>
  </si>
  <si>
    <t>31 Jan 2026 21:18</t>
  </si>
  <si>
    <t>1239642.232337</t>
  </si>
  <si>
    <t>31 Jan 2026 21:23</t>
  </si>
  <si>
    <t>NT317146</t>
  </si>
  <si>
    <t>31 Jan 2026 21:50</t>
  </si>
  <si>
    <t>461722</t>
  </si>
  <si>
    <t>31 Jan 2026 21:58</t>
  </si>
  <si>
    <t>NT317152</t>
  </si>
  <si>
    <t>31 Jan 2026 22:10</t>
  </si>
  <si>
    <t>NT317170</t>
  </si>
  <si>
    <t>31 Jan 2026 23:25</t>
  </si>
  <si>
    <t>NT315762</t>
  </si>
  <si>
    <t>26 Jan 2026 12:10</t>
  </si>
  <si>
    <t>NT315761</t>
  </si>
  <si>
    <t>2322429</t>
  </si>
  <si>
    <t>26 Jan 2026 12:13</t>
  </si>
  <si>
    <t>18835</t>
  </si>
  <si>
    <t>NT317197</t>
  </si>
  <si>
    <t>01 Feb 2026 11:10</t>
  </si>
  <si>
    <t>01 Feb 2026</t>
  </si>
  <si>
    <t>6766288780</t>
  </si>
  <si>
    <t>01 Feb 2026 12:40</t>
  </si>
  <si>
    <t>462118</t>
  </si>
  <si>
    <t>01 Feb 2026 13:43</t>
  </si>
  <si>
    <t>1236202.230890</t>
  </si>
  <si>
    <t>26 Jan 2026 13:25</t>
  </si>
  <si>
    <t>2322513</t>
  </si>
  <si>
    <t>26 Jan 2026 14:10</t>
  </si>
  <si>
    <t>18850</t>
  </si>
  <si>
    <t>26 Jan 2026 14:37</t>
  </si>
  <si>
    <t>5678877057</t>
  </si>
  <si>
    <t>01 Feb 2026 15:04</t>
  </si>
  <si>
    <t>5995999132</t>
  </si>
  <si>
    <t>01 Feb 2026 15:08</t>
  </si>
  <si>
    <t>2322602</t>
  </si>
  <si>
    <t>26 Jan 2026 15:38</t>
  </si>
  <si>
    <t>2322594</t>
  </si>
  <si>
    <t>26 Jan 2026 15:08</t>
  </si>
  <si>
    <t>0745</t>
  </si>
  <si>
    <t>99809</t>
  </si>
  <si>
    <t>0746</t>
  </si>
  <si>
    <t>6755429515</t>
  </si>
  <si>
    <t>01 Feb 2026 18:48</t>
  </si>
  <si>
    <t>5995949104</t>
  </si>
  <si>
    <t>01 Feb 2026 20:30</t>
  </si>
  <si>
    <t>18868</t>
  </si>
  <si>
    <t>26 Jan 2026 19:01</t>
  </si>
  <si>
    <t>457331</t>
  </si>
  <si>
    <t>27 Jan 2026 12:18</t>
  </si>
  <si>
    <t>18869</t>
  </si>
  <si>
    <t>26 Jan 2026 19:56</t>
  </si>
  <si>
    <t>18 Jun 2026</t>
  </si>
  <si>
    <t>1236607.231010</t>
  </si>
  <si>
    <t>26 Jan 2026 23:19</t>
  </si>
  <si>
    <t>6242419777</t>
  </si>
  <si>
    <t>26 Jan 2026 23:22</t>
  </si>
  <si>
    <t>18876</t>
  </si>
  <si>
    <t>27 Jan 2026 09:36</t>
  </si>
  <si>
    <t>NT315902</t>
  </si>
  <si>
    <t>27 Jan 2026 09:33</t>
  </si>
  <si>
    <t>18878</t>
  </si>
  <si>
    <t>1236555.231092</t>
  </si>
  <si>
    <t>27 Jan 2026 09:42</t>
  </si>
  <si>
    <t>6842389847</t>
  </si>
  <si>
    <t>27 Jan 2026 09:54</t>
  </si>
  <si>
    <t>1236600.231107</t>
  </si>
  <si>
    <t>6842393329</t>
  </si>
  <si>
    <t>27 Jan 2026 10:10</t>
  </si>
  <si>
    <t>1236660.231126</t>
  </si>
  <si>
    <t>27 Jan 2026 10:15</t>
  </si>
  <si>
    <t>457330</t>
  </si>
  <si>
    <t>1236579.231000</t>
  </si>
  <si>
    <t>26 Jan 2026 21:00</t>
  </si>
  <si>
    <t>1236792.231132</t>
  </si>
  <si>
    <t>27 Jan 2026 10:47</t>
  </si>
  <si>
    <t>1236963.231149</t>
  </si>
  <si>
    <t>13691787/21 Jan 2026</t>
  </si>
  <si>
    <t>9734</t>
  </si>
  <si>
    <t>MADALINSKA ANNA</t>
  </si>
  <si>
    <t>0745/26 Jan 2026</t>
  </si>
  <si>
    <t>9749</t>
  </si>
  <si>
    <t>SHANI RONRN</t>
  </si>
  <si>
    <t>0746/26 Jan 2026</t>
  </si>
  <si>
    <t>9751</t>
  </si>
  <si>
    <t>VIVEK MADAMPAT VIJAYAN</t>
  </si>
  <si>
    <t>99809/26 Jan 2026</t>
  </si>
  <si>
    <t>9748</t>
  </si>
  <si>
    <t>AILENEI DUMITRU REMUS</t>
  </si>
  <si>
    <t>BIRSAN CALUDIU</t>
  </si>
  <si>
    <t>4609/28 Jan 2026</t>
  </si>
  <si>
    <t>9797</t>
  </si>
  <si>
    <t>Doru Pavel Popa</t>
  </si>
  <si>
    <t>19118/30 Jan 2026</t>
  </si>
  <si>
    <t>9878</t>
  </si>
  <si>
    <t>ION GHEORGHE FLORIN</t>
  </si>
  <si>
    <t>19119/30 Jan 2026</t>
  </si>
  <si>
    <t>9879</t>
  </si>
  <si>
    <t>CRIVATU CAMELIA VICTORIA</t>
  </si>
  <si>
    <t>19120/30 Jan 2026</t>
  </si>
  <si>
    <t>9881</t>
  </si>
  <si>
    <t>MATEI AMALIA CRISTINA</t>
  </si>
  <si>
    <t>19050/29 Jan 2026</t>
  </si>
  <si>
    <t>9841</t>
  </si>
  <si>
    <t>Cosma Ana Maria</t>
  </si>
  <si>
    <t>61749/29 Jan 2026</t>
  </si>
  <si>
    <t>9842</t>
  </si>
  <si>
    <t>SAFTA MARIAN PUIU</t>
  </si>
  <si>
    <t>9843</t>
  </si>
  <si>
    <t>PETRE FLORIN LUCIAN</t>
  </si>
  <si>
    <t>28720/29 Jan 2026</t>
  </si>
  <si>
    <t>9856</t>
  </si>
  <si>
    <t>Catalin Nicolae Paraschiv</t>
  </si>
  <si>
    <t>9857</t>
  </si>
  <si>
    <t>Doina Stoicescu</t>
  </si>
  <si>
    <t>52651/27 Jan 2026</t>
  </si>
  <si>
    <t>9792</t>
  </si>
  <si>
    <t>RADU ANDREI</t>
  </si>
  <si>
    <t>4592/26 Jan 2026</t>
  </si>
  <si>
    <t>9732</t>
  </si>
  <si>
    <t>Virgil Blaga</t>
  </si>
  <si>
    <t>4593/26 Jan 2026</t>
  </si>
  <si>
    <t>9733</t>
  </si>
  <si>
    <t>George Doru Bercea</t>
  </si>
  <si>
    <t>4594/26 Jan 2026</t>
  </si>
  <si>
    <t>9735</t>
  </si>
  <si>
    <t>Aurel Neagu</t>
  </si>
  <si>
    <t>19057/29 Jan 2026</t>
  </si>
  <si>
    <t>9855</t>
  </si>
  <si>
    <t>Sacrieru Dan Cristian</t>
  </si>
  <si>
    <t>18835/26 Jan 2026</t>
  </si>
  <si>
    <t>9740</t>
  </si>
  <si>
    <t>Nechifor Alina</t>
  </si>
  <si>
    <t>18850/26 Jan 2026</t>
  </si>
  <si>
    <t>9744</t>
  </si>
  <si>
    <t>Garjan Mirela Catalina</t>
  </si>
  <si>
    <t>18868/26 Jan 2026</t>
  </si>
  <si>
    <t>9752</t>
  </si>
  <si>
    <t>Chirosca Nicusor</t>
  </si>
  <si>
    <t>18869/26 Jan 2026</t>
  </si>
  <si>
    <t>9753</t>
  </si>
  <si>
    <t>Diuta Andrei</t>
  </si>
  <si>
    <t>52862/30 Jan 2026</t>
  </si>
  <si>
    <t>9873</t>
  </si>
  <si>
    <t>CIRSTICA GABRIELA</t>
  </si>
  <si>
    <t>9874</t>
  </si>
  <si>
    <t>BULAU MIHAELA</t>
  </si>
  <si>
    <t>52863/30 Jan 2026</t>
  </si>
  <si>
    <t>9875</t>
  </si>
  <si>
    <t>CLUCERESCU ELISABETA</t>
  </si>
  <si>
    <t>3129/29 Jan 2026</t>
  </si>
  <si>
    <t>9823</t>
  </si>
  <si>
    <t>ADINCU DRAGOS ANTON</t>
  </si>
  <si>
    <t>52743/29 Jan 2026</t>
  </si>
  <si>
    <t>9817</t>
  </si>
  <si>
    <t>MUSAT CATALINA</t>
  </si>
  <si>
    <t>52745/29 Jan 2026</t>
  </si>
  <si>
    <t>9821</t>
  </si>
  <si>
    <t>CAIA ANDREEA IONELA</t>
  </si>
  <si>
    <t>52748/29 Jan 2026</t>
  </si>
  <si>
    <t>9822</t>
  </si>
  <si>
    <t>FILIP GABRIELA</t>
  </si>
  <si>
    <t>52888/30 Jan 2026</t>
  </si>
  <si>
    <t>9888</t>
  </si>
  <si>
    <t>DUMITRASCU GABRIELA</t>
  </si>
  <si>
    <t>19037/29 Jan 2026</t>
  </si>
  <si>
    <t>9824</t>
  </si>
  <si>
    <t>Calinescu Luminita Florentina</t>
  </si>
  <si>
    <t>61738/29 Jan 2026</t>
  </si>
  <si>
    <t>9839</t>
  </si>
  <si>
    <t>BUGACIU ALEXANDRU</t>
  </si>
  <si>
    <t>9840</t>
  </si>
  <si>
    <t>BUGACIU IONUT</t>
  </si>
  <si>
    <t>52686/28 Jan 2026</t>
  </si>
  <si>
    <t>9800</t>
  </si>
  <si>
    <t>CHELCAN ANDREI CRISTIAN</t>
  </si>
  <si>
    <t>18876/26 Jan 2026</t>
  </si>
  <si>
    <t>9760</t>
  </si>
  <si>
    <t>Militaru Liviu Nicolae</t>
  </si>
  <si>
    <t>18878/26 Jan 2026</t>
  </si>
  <si>
    <t>9761</t>
  </si>
  <si>
    <t>Radu Paul</t>
  </si>
  <si>
    <t>NT315902/27 Jan 2026</t>
  </si>
  <si>
    <t>9759</t>
  </si>
  <si>
    <t>Bancila Mariana Roxana</t>
  </si>
  <si>
    <t>Cojocaru Andra Livia</t>
  </si>
  <si>
    <t>NT316860/30 Jan 2026</t>
  </si>
  <si>
    <t>9877</t>
  </si>
  <si>
    <t>NT316412/29 Jan 2026</t>
  </si>
  <si>
    <t>9818</t>
  </si>
  <si>
    <t>Dervisevici Alexandru</t>
  </si>
  <si>
    <t>NT316413/29 Jan 2026</t>
  </si>
  <si>
    <t>9819</t>
  </si>
  <si>
    <t>Vieriu Robert</t>
  </si>
  <si>
    <t>NT316766/30 Jan 2026</t>
  </si>
  <si>
    <t>9868</t>
  </si>
  <si>
    <t>Sarbu Alinaa</t>
  </si>
  <si>
    <t>NT316625/29 Jan 2026</t>
  </si>
  <si>
    <t>9854</t>
  </si>
  <si>
    <t>Luca Catalina Mariana</t>
  </si>
  <si>
    <t>NT316655/30 Jan 2026</t>
  </si>
  <si>
    <t>9861</t>
  </si>
  <si>
    <t>Buciumeanu Bogdan</t>
  </si>
  <si>
    <t>NT316825/30 Jan 2026</t>
  </si>
  <si>
    <t>9872</t>
  </si>
  <si>
    <t>Neagu George Daniel</t>
  </si>
  <si>
    <t>NT316901/30 Jan 2026</t>
  </si>
  <si>
    <t>9889</t>
  </si>
  <si>
    <t>Piciu Adriana</t>
  </si>
  <si>
    <t>NT315761/26 Jan 2026</t>
  </si>
  <si>
    <t>9737</t>
  </si>
  <si>
    <t>Tatarusanu Ilie</t>
  </si>
  <si>
    <t>NT315762/26 Jan 2026</t>
  </si>
  <si>
    <t>9738</t>
  </si>
  <si>
    <t>Popovici Elena</t>
  </si>
  <si>
    <t>NT316803/30 Jan 2026</t>
  </si>
  <si>
    <t>9869</t>
  </si>
  <si>
    <t>Barbu Florian</t>
  </si>
  <si>
    <t>NT316875/30 Jan 2026</t>
  </si>
  <si>
    <t>9942</t>
  </si>
  <si>
    <t>IRIMIA ALIN VALENTIN</t>
  </si>
  <si>
    <t>NT316282/28 Jan 2026</t>
  </si>
  <si>
    <t>9803</t>
  </si>
  <si>
    <t>Plisc Mihaela</t>
  </si>
  <si>
    <t>NT316565/29 Jan 2026</t>
  </si>
  <si>
    <t>9844</t>
  </si>
  <si>
    <t>Damian Dragos</t>
  </si>
  <si>
    <t>NT316984/31 Jan 2026</t>
  </si>
  <si>
    <t>9912</t>
  </si>
  <si>
    <t>Iordan Daniel</t>
  </si>
  <si>
    <t>NT317027/31 Jan 2026</t>
  </si>
  <si>
    <t>9917</t>
  </si>
  <si>
    <t>Popa Ionela</t>
  </si>
  <si>
    <t>NT317126/31 Jan 2026</t>
  </si>
  <si>
    <t>9925</t>
  </si>
  <si>
    <t>Ionita Mihaela Izabela</t>
  </si>
  <si>
    <t>NT317197/01 Feb 2026</t>
  </si>
  <si>
    <t>9934</t>
  </si>
  <si>
    <t>Maita Simona</t>
  </si>
  <si>
    <t>NT317170/31 Jan 2026</t>
  </si>
  <si>
    <t>9932</t>
  </si>
  <si>
    <t>Iuga Alina</t>
  </si>
  <si>
    <t>NT317152/31 Jan 2026</t>
  </si>
  <si>
    <t>9931</t>
  </si>
  <si>
    <t>Avanu Daniel</t>
  </si>
  <si>
    <t>NT315535/23 Jan 2026</t>
  </si>
  <si>
    <t>9725</t>
  </si>
  <si>
    <t>Cioflica Gabriel</t>
  </si>
  <si>
    <t>NT317146/31 Jan 2026</t>
  </si>
  <si>
    <t>9928</t>
  </si>
  <si>
    <t>Sprinceana Cosmin</t>
  </si>
  <si>
    <t>NT317015/31 Jan 2026</t>
  </si>
  <si>
    <t>9915</t>
  </si>
  <si>
    <t>Anca Bujita</t>
  </si>
  <si>
    <t>NT316290/28 Jan 2026</t>
  </si>
  <si>
    <t>9802</t>
  </si>
  <si>
    <t>Horascu Alina</t>
  </si>
  <si>
    <t>654385/26 Jan 2026</t>
  </si>
  <si>
    <t>9731</t>
  </si>
  <si>
    <t>Lux Róbert Zsolt</t>
  </si>
  <si>
    <t>1239016.232088/30 Jan 2026</t>
  </si>
  <si>
    <t>9870</t>
  </si>
  <si>
    <t>1237156.231218/27 Jan 2026</t>
  </si>
  <si>
    <t>9778</t>
  </si>
  <si>
    <t>Blanariu Catalin Lucian</t>
  </si>
  <si>
    <t>1237232.231287/27 Jan 2026</t>
  </si>
  <si>
    <t>9781</t>
  </si>
  <si>
    <t>Mutis Daria Anamaria</t>
  </si>
  <si>
    <t>1237646.231494/28 Jan 2026</t>
  </si>
  <si>
    <t>9798</t>
  </si>
  <si>
    <t>Anti mihaela</t>
  </si>
  <si>
    <t>1237646.231495/28 Jan 2026</t>
  </si>
  <si>
    <t>9799</t>
  </si>
  <si>
    <t>Anti anton</t>
  </si>
  <si>
    <t>1235447.230837/24 Jan 2026</t>
  </si>
  <si>
    <t>9727</t>
  </si>
  <si>
    <t>Mihu Carmen</t>
  </si>
  <si>
    <t>1239415.232268/31 Jan 2026</t>
  </si>
  <si>
    <t>9916</t>
  </si>
  <si>
    <t>LARION DRAGOS IOAN</t>
  </si>
  <si>
    <t>1238595.231845/29 Jan 2026</t>
  </si>
  <si>
    <t>9846</t>
  </si>
  <si>
    <t>Stoian Bogdan</t>
  </si>
  <si>
    <t>1238610.231855/29 Jan 2026</t>
  </si>
  <si>
    <t>9847</t>
  </si>
  <si>
    <t>Buzan Raluca</t>
  </si>
  <si>
    <t>1239501.232294/31 Jan 2026</t>
  </si>
  <si>
    <t>9920</t>
  </si>
  <si>
    <t>Alexe Catalin</t>
  </si>
  <si>
    <t>1239501.232295/31 Jan 2026</t>
  </si>
  <si>
    <t>9921</t>
  </si>
  <si>
    <t>Hancu Carmen</t>
  </si>
  <si>
    <t>1239501.232296/31 Jan 2026</t>
  </si>
  <si>
    <t>9922</t>
  </si>
  <si>
    <t>Neruja Andrei Florin</t>
  </si>
  <si>
    <t>1237946.231586/28 Jan 2026</t>
  </si>
  <si>
    <t>9807</t>
  </si>
  <si>
    <t>Constantinescu Adrian</t>
  </si>
  <si>
    <t>1238991.232075/30 Jan 2026</t>
  </si>
  <si>
    <t>9871</t>
  </si>
  <si>
    <t>Popa Andrei</t>
  </si>
  <si>
    <t>1236555.231092/26 Jan 2026</t>
  </si>
  <si>
    <t>9762</t>
  </si>
  <si>
    <t>Ionita Alina</t>
  </si>
  <si>
    <t>1238463.231780/29 Jan 2026</t>
  </si>
  <si>
    <t>9831</t>
  </si>
  <si>
    <t>Buzdugan Alexandru Marian</t>
  </si>
  <si>
    <t>1238465.231782/29 Jan 2026</t>
  </si>
  <si>
    <t>9833</t>
  </si>
  <si>
    <t>Buzdugan Nelu</t>
  </si>
  <si>
    <t>1238466.231781/29 Jan 2026</t>
  </si>
  <si>
    <t>9832</t>
  </si>
  <si>
    <t>Buzdugan Gheorghita</t>
  </si>
  <si>
    <t>1238475.231783/29 Jan 2026</t>
  </si>
  <si>
    <t>9834</t>
  </si>
  <si>
    <t>Dronea Florin Leonard</t>
  </si>
  <si>
    <t>1238101.231736/29 Jan 2026</t>
  </si>
  <si>
    <t>9816</t>
  </si>
  <si>
    <t>Popescu Iulia</t>
  </si>
  <si>
    <t>1238864.232031/30 Jan 2026</t>
  </si>
  <si>
    <t>9862</t>
  </si>
  <si>
    <t>Nitu Marina Diana</t>
  </si>
  <si>
    <t>1238895.232052/30 Jan 2026</t>
  </si>
  <si>
    <t>9866</t>
  </si>
  <si>
    <t>Nitu Liliana</t>
  </si>
  <si>
    <t>1237371.231450/27 Jan 2026</t>
  </si>
  <si>
    <t>9789</t>
  </si>
  <si>
    <t>Carstea Marius-Laurentiu</t>
  </si>
  <si>
    <t>1237371.231451/27 Jan 2026</t>
  </si>
  <si>
    <t>9790</t>
  </si>
  <si>
    <t>SCRIPCARU CATALINA</t>
  </si>
  <si>
    <t>1238001.231592/28 Jan 2026</t>
  </si>
  <si>
    <t>9810</t>
  </si>
  <si>
    <t>Marcuta Georgian Andra Iuliana</t>
  </si>
  <si>
    <t>1238001.231593/28 Jan 2026</t>
  </si>
  <si>
    <t>9811</t>
  </si>
  <si>
    <t>Mitescu Andrei Octavian</t>
  </si>
  <si>
    <t>1238021.231680/28 Jan 2026</t>
  </si>
  <si>
    <t>9815</t>
  </si>
  <si>
    <t>Iosif Adriana</t>
  </si>
  <si>
    <t>1236579.231000/26 Jan 2026</t>
  </si>
  <si>
    <t>9754</t>
  </si>
  <si>
    <t>David Stephane Gaina</t>
  </si>
  <si>
    <t>1236792.231132/27 Jan 2026</t>
  </si>
  <si>
    <t>9769</t>
  </si>
  <si>
    <t>PAL DIANA MIHAELA</t>
  </si>
  <si>
    <t>1238714.231930/30 Jan 2026</t>
  </si>
  <si>
    <t>9853</t>
  </si>
  <si>
    <t>Constantin Bogdan Florianu</t>
  </si>
  <si>
    <t>1238698.231998/30 Jan 2026</t>
  </si>
  <si>
    <t>9858</t>
  </si>
  <si>
    <t>Cehan Denisa</t>
  </si>
  <si>
    <t>1239308.232239/30 Jan 2026</t>
  </si>
  <si>
    <t>9910</t>
  </si>
  <si>
    <t>Bucur Ana Maria</t>
  </si>
  <si>
    <t>1237443.231422/28 Jan 2026</t>
  </si>
  <si>
    <t>9787</t>
  </si>
  <si>
    <t>Nitu Alexandra</t>
  </si>
  <si>
    <t>1235523.230857/25 Jan 2026</t>
  </si>
  <si>
    <t>9729</t>
  </si>
  <si>
    <t>ILIE MARIAN</t>
  </si>
  <si>
    <t>1239633.232334/31 Jan 2026</t>
  </si>
  <si>
    <t>9926</t>
  </si>
  <si>
    <t>Mititelu Alina Carmen</t>
  </si>
  <si>
    <t>1239642.232337/31 Jan 2026</t>
  </si>
  <si>
    <t>9927</t>
  </si>
  <si>
    <t>Duran Carmen</t>
  </si>
  <si>
    <t>1237000.231223/27 Jan 2026</t>
  </si>
  <si>
    <t>9780</t>
  </si>
  <si>
    <t>Mocanu Andrei Matei</t>
  </si>
  <si>
    <t>1239147.232167/30 Jan 2026</t>
  </si>
  <si>
    <t>9886</t>
  </si>
  <si>
    <t>Paliciuc Diana Simona</t>
  </si>
  <si>
    <t>1236600.231107/26 Jan 2026</t>
  </si>
  <si>
    <t>9764</t>
  </si>
  <si>
    <t>Marcu Diana-Emilia</t>
  </si>
  <si>
    <t>1237508.231445/28 Jan 2026</t>
  </si>
  <si>
    <t>9788</t>
  </si>
  <si>
    <t>Maticiuc Marieana</t>
  </si>
  <si>
    <t>1239154.232180/30 Jan 2026</t>
  </si>
  <si>
    <t>9887</t>
  </si>
  <si>
    <t>MICLOS CONSTANTIN</t>
  </si>
  <si>
    <t>1236607.231010/26 Jan 2026</t>
  </si>
  <si>
    <t>9757</t>
  </si>
  <si>
    <t>Brinza Adrian</t>
  </si>
  <si>
    <t>1238409.231769/29 Jan 2026</t>
  </si>
  <si>
    <t>9827</t>
  </si>
  <si>
    <t>Caprini Vlad Anton</t>
  </si>
  <si>
    <t>1238409.231770/29 Jan 2026</t>
  </si>
  <si>
    <t>9828</t>
  </si>
  <si>
    <t>Ionita Bogdan Alexandru</t>
  </si>
  <si>
    <t>1239148.232140/30 Jan 2026</t>
  </si>
  <si>
    <t>9882</t>
  </si>
  <si>
    <t>Pal Maria</t>
  </si>
  <si>
    <t>1239148.232141/30 Jan 2026</t>
  </si>
  <si>
    <t>9883</t>
  </si>
  <si>
    <t>Marton Erika</t>
  </si>
  <si>
    <t>1239148.232142/30 Jan 2026</t>
  </si>
  <si>
    <t>9884</t>
  </si>
  <si>
    <t>Marton Anita</t>
  </si>
  <si>
    <t>1239148.232143/30 Jan 2026</t>
  </si>
  <si>
    <t>9885</t>
  </si>
  <si>
    <t>Sipos Arpad</t>
  </si>
  <si>
    <t>1235889.230863/26 Jan 2026</t>
  </si>
  <si>
    <t>9730</t>
  </si>
  <si>
    <t>Ilasc Claudiu Florin</t>
  </si>
  <si>
    <t>1235973.230867/26 Jan 2026</t>
  </si>
  <si>
    <t>9736</t>
  </si>
  <si>
    <t>Minoiu Ionut-Valentin</t>
  </si>
  <si>
    <t>1238437.231778/29 Jan 2026</t>
  </si>
  <si>
    <t>9830</t>
  </si>
  <si>
    <t>Bratosin Mihaiela</t>
  </si>
  <si>
    <t>1238438.231773/29 Jan 2026</t>
  </si>
  <si>
    <t>9829</t>
  </si>
  <si>
    <t>Tirdea Corina</t>
  </si>
  <si>
    <t>1237329.231304/27 Jan 2026</t>
  </si>
  <si>
    <t>9785</t>
  </si>
  <si>
    <t>Paun Raducu Ionut</t>
  </si>
  <si>
    <t>1238922.232061/30 Jan 2026</t>
  </si>
  <si>
    <t>9867</t>
  </si>
  <si>
    <t>Dumitrascu Alexandru</t>
  </si>
  <si>
    <t>1236660.231126/27 Jan 2026</t>
  </si>
  <si>
    <t>9768</t>
  </si>
  <si>
    <t>CHIRIAC ALECU</t>
  </si>
  <si>
    <t>1237566.231453/28 Jan 2026</t>
  </si>
  <si>
    <t>9791</t>
  </si>
  <si>
    <t>Tataru Carmen Rodica</t>
  </si>
  <si>
    <t>1235355.231477/28 Jan 2026</t>
  </si>
  <si>
    <t>9794</t>
  </si>
  <si>
    <t>Richea Bogdan</t>
  </si>
  <si>
    <t>1237309.231299/27 Jan 2026</t>
  </si>
  <si>
    <t>9783</t>
  </si>
  <si>
    <t>Coman Adrian Liviu</t>
  </si>
  <si>
    <t>1237309.231300/27 Jan 2026</t>
  </si>
  <si>
    <t>9784</t>
  </si>
  <si>
    <t>Badea Alexandru Catalin</t>
  </si>
  <si>
    <t>1238399.231758/29 Jan 2026</t>
  </si>
  <si>
    <t>9825</t>
  </si>
  <si>
    <t>Dumitru Eduard</t>
  </si>
  <si>
    <t>1238401.231760/29 Jan 2026</t>
  </si>
  <si>
    <t>9826</t>
  </si>
  <si>
    <t>Caruntu Ciprian</t>
  </si>
  <si>
    <t>1239198.232197/30 Jan 2026</t>
  </si>
  <si>
    <t>9894</t>
  </si>
  <si>
    <t>Corina Cristescu</t>
  </si>
  <si>
    <t>1236202.230890/26 Jan 2026</t>
  </si>
  <si>
    <t>9742</t>
  </si>
  <si>
    <t>Fagetan Adrian</t>
  </si>
  <si>
    <t>1236963.231149/27 Jan 2026</t>
  </si>
  <si>
    <t>9773</t>
  </si>
  <si>
    <t>SIMON FILIP IANIS</t>
  </si>
  <si>
    <t>1237114.231177/27 Jan 2026</t>
  </si>
  <si>
    <t>9777</t>
  </si>
  <si>
    <t>Jilavu Cristina-Maria</t>
  </si>
  <si>
    <t>1239073.232099/30 Jan 2026</t>
  </si>
  <si>
    <t>9876</t>
  </si>
  <si>
    <t>Campean Cezara</t>
  </si>
  <si>
    <t>1239316.232243/30 Jan 2026</t>
  </si>
  <si>
    <t>9911</t>
  </si>
  <si>
    <t>Sonea Ghisa Alexandra Ioana</t>
  </si>
  <si>
    <t>1237922.231582/28 Jan 2026</t>
  </si>
  <si>
    <t>9805</t>
  </si>
  <si>
    <t>Funda Matei</t>
  </si>
  <si>
    <t>011941712/26 Jan 2026</t>
  </si>
  <si>
    <t>9728</t>
  </si>
  <si>
    <t>Златомир Каменов</t>
  </si>
  <si>
    <t>4530/28 Jan 2026</t>
  </si>
  <si>
    <t>9804</t>
  </si>
  <si>
    <t>FELDINGER MICHAL</t>
  </si>
  <si>
    <t>CORNEL SURGHE</t>
  </si>
  <si>
    <t>2324541/30 Jan 2026</t>
  </si>
  <si>
    <t>9890</t>
  </si>
  <si>
    <t>ILIESCU ALEXANDRU DANIEL</t>
  </si>
  <si>
    <t>2324236/30 Jan 2026</t>
  </si>
  <si>
    <t>9863</t>
  </si>
  <si>
    <t>SANDU ANCA ELENA</t>
  </si>
  <si>
    <t>9864</t>
  </si>
  <si>
    <t>ILIE DESPINA LOREDANA</t>
  </si>
  <si>
    <t>9865</t>
  </si>
  <si>
    <t>VASILESCU LAVINIA</t>
  </si>
  <si>
    <t>2323967/29 Jan 2026</t>
  </si>
  <si>
    <t>9837</t>
  </si>
  <si>
    <t>POPESCU ROXANA LOREDANA</t>
  </si>
  <si>
    <t>2324031/29 Jan 2026</t>
  </si>
  <si>
    <t>9845</t>
  </si>
  <si>
    <t>MIREA DANIELA FLORINA</t>
  </si>
  <si>
    <t>2322594/26 Jan 2026</t>
  </si>
  <si>
    <t>9746</t>
  </si>
  <si>
    <t>GOLDSHMIDT MOR</t>
  </si>
  <si>
    <t>2322602/26 Jan 2026</t>
  </si>
  <si>
    <t>9747</t>
  </si>
  <si>
    <t>RONEN DOR</t>
  </si>
  <si>
    <t>2322610/26 Jan 2026</t>
  </si>
  <si>
    <t>9750</t>
  </si>
  <si>
    <t>GILI RONEN</t>
  </si>
  <si>
    <t>2324542/30 Jan 2026</t>
  </si>
  <si>
    <t>9891</t>
  </si>
  <si>
    <t>CONSTANTIN CATALINA SIMONA</t>
  </si>
  <si>
    <t>2324546/30 Jan 2026</t>
  </si>
  <si>
    <t>9892</t>
  </si>
  <si>
    <t>DABICA MARCELA ELENA</t>
  </si>
  <si>
    <t>2324553/30 Jan 2026</t>
  </si>
  <si>
    <t>9893</t>
  </si>
  <si>
    <t>SUCEVEANU ANCA</t>
  </si>
  <si>
    <t>2323457/28 Jan 2026</t>
  </si>
  <si>
    <t>9796</t>
  </si>
  <si>
    <t>GHERGHINA IOAN TEODOR</t>
  </si>
  <si>
    <t>2322513/26 Jan 2026</t>
  </si>
  <si>
    <t>9743</t>
  </si>
  <si>
    <t>DAVID BOGDAN LIVIU</t>
  </si>
  <si>
    <t>2322977/27 Jan 2026</t>
  </si>
  <si>
    <t>9776</t>
  </si>
  <si>
    <t>PEDAN BOGDAN NICOLAE</t>
  </si>
  <si>
    <t>2322429/26 Jan 2026</t>
  </si>
  <si>
    <t>9739</t>
  </si>
  <si>
    <t>TANASE GHEORGHE DANIEL</t>
  </si>
  <si>
    <t>2323508/28 Jan 2026</t>
  </si>
  <si>
    <t>9801</t>
  </si>
  <si>
    <t>CREATA ION</t>
  </si>
  <si>
    <t>2324565/30 Jan 2026</t>
  </si>
  <si>
    <t>9895</t>
  </si>
  <si>
    <t>FURTUNA IONUT</t>
  </si>
  <si>
    <t>9896</t>
  </si>
  <si>
    <t>FURTUNA MARIAN</t>
  </si>
  <si>
    <t>2324628/30 Jan 2026</t>
  </si>
  <si>
    <t>9899</t>
  </si>
  <si>
    <t>ANGHEL EUGENIA FILOFTEI</t>
  </si>
  <si>
    <t>9900</t>
  </si>
  <si>
    <t>VOICU FLORENTINA</t>
  </si>
  <si>
    <t>2324633/30 Jan 2026</t>
  </si>
  <si>
    <t>9901</t>
  </si>
  <si>
    <t>GALL GEORGE ALEXANDRU</t>
  </si>
  <si>
    <t>9902</t>
  </si>
  <si>
    <t>POPESCU BADEA ION</t>
  </si>
  <si>
    <t>9903</t>
  </si>
  <si>
    <t>ALEXANDRU BOGDAN ANDREI</t>
  </si>
  <si>
    <t>2324638/30 Jan 2026</t>
  </si>
  <si>
    <t>9904</t>
  </si>
  <si>
    <t>POPESCU CRISTINA IOANA</t>
  </si>
  <si>
    <t>9944</t>
  </si>
  <si>
    <t>ANGHEL GEORGIANA MADALINA</t>
  </si>
  <si>
    <t>2323954/29 Jan 2026</t>
  </si>
  <si>
    <t>9836</t>
  </si>
  <si>
    <t>ALESIA NEGURA</t>
  </si>
  <si>
    <t>2324387/30 Jan 2026</t>
  </si>
  <si>
    <t>9880</t>
  </si>
  <si>
    <t>BLAGOCI IONUT DAN</t>
  </si>
  <si>
    <t>1240128.232930</t>
  </si>
  <si>
    <t>02 Feb 2026 15:23</t>
  </si>
  <si>
    <t>02 Feb 2026</t>
  </si>
  <si>
    <t>100674</t>
  </si>
  <si>
    <t>02 Feb 2026 17:13</t>
  </si>
  <si>
    <t>1240259.233066</t>
  </si>
  <si>
    <t>03 Feb 2026 09:36</t>
  </si>
  <si>
    <t>1240259.233067</t>
  </si>
  <si>
    <t>0760</t>
  </si>
  <si>
    <t>03 Feb 2026 12:54</t>
  </si>
  <si>
    <t>03 Feb 2026</t>
  </si>
  <si>
    <t>1240448.233110</t>
  </si>
  <si>
    <t>03 Feb 2026 13:13</t>
  </si>
  <si>
    <t>6246986269</t>
  </si>
  <si>
    <t>France</t>
  </si>
  <si>
    <t>03 Feb 2026 14:22</t>
  </si>
  <si>
    <t>2325439</t>
  </si>
  <si>
    <t>03 Feb 2026 16:50</t>
  </si>
  <si>
    <t>5137</t>
  </si>
  <si>
    <t>03 Feb 2026 18:46</t>
  </si>
  <si>
    <t>464519</t>
  </si>
  <si>
    <t>04 Feb 2026 10:48</t>
  </si>
  <si>
    <t>04 Feb 2026</t>
  </si>
  <si>
    <t>1240854.233260</t>
  </si>
  <si>
    <t>04 Feb 2026 11:15</t>
  </si>
  <si>
    <t>1240924.233265</t>
  </si>
  <si>
    <t>04 Feb 2026 12:16</t>
  </si>
  <si>
    <t>NT317622</t>
  </si>
  <si>
    <t>04 Feb 2026 13:40</t>
  </si>
  <si>
    <t>NT317686</t>
  </si>
  <si>
    <t>04 Feb 2026 16:40</t>
  </si>
  <si>
    <t>1241113.233322</t>
  </si>
  <si>
    <t>04 Feb 2026 19:48</t>
  </si>
  <si>
    <t>1241109.233321</t>
  </si>
  <si>
    <t>04 Feb 2026 19:18</t>
  </si>
  <si>
    <t>465187</t>
  </si>
  <si>
    <t>05 Feb 2026 00:33</t>
  </si>
  <si>
    <t>05 Feb 2026</t>
  </si>
  <si>
    <t>465171</t>
  </si>
  <si>
    <t>04 Feb 2026 23:53</t>
  </si>
  <si>
    <t>1229795</t>
  </si>
  <si>
    <t>05 Feb 2026 08:37</t>
  </si>
  <si>
    <t>1241105.233381</t>
  </si>
  <si>
    <t>05 Feb 2026 09:39</t>
  </si>
  <si>
    <t>1241122.233389</t>
  </si>
  <si>
    <t>05 Feb 2026 09:44</t>
  </si>
  <si>
    <t>465340</t>
  </si>
  <si>
    <t>05 Feb 2026 10:38</t>
  </si>
  <si>
    <t>1241289.233406</t>
  </si>
  <si>
    <t>05 Feb 2026 12:27</t>
  </si>
  <si>
    <t>100892</t>
  </si>
  <si>
    <t>05 Feb 2026 13:44</t>
  </si>
  <si>
    <t>NT317845</t>
  </si>
  <si>
    <t>05 Feb 2026 20:10</t>
  </si>
  <si>
    <t>1241517.233461</t>
  </si>
  <si>
    <t>05 Feb 2026 21:40</t>
  </si>
  <si>
    <t>5542692706</t>
  </si>
  <si>
    <t>06 Feb 2026 01:04</t>
  </si>
  <si>
    <t>1241505.233509</t>
  </si>
  <si>
    <t>06 Feb 2026 09:36</t>
  </si>
  <si>
    <t>1241520.233512</t>
  </si>
  <si>
    <t>06 Feb 2026 09:40</t>
  </si>
  <si>
    <t>06 Feb 2026</t>
  </si>
  <si>
    <t>1241586.233524</t>
  </si>
  <si>
    <t>06 Feb 2026 11:52</t>
  </si>
  <si>
    <t>0232</t>
  </si>
  <si>
    <t>06 Feb 2026 13:01</t>
  </si>
  <si>
    <t>62072</t>
  </si>
  <si>
    <t>06 Feb 2026 16:03</t>
  </si>
  <si>
    <t>00001070</t>
  </si>
  <si>
    <t>06 Feb 2026 16:04</t>
  </si>
  <si>
    <t>62069</t>
  </si>
  <si>
    <t>06 Feb 2026 15:01</t>
  </si>
  <si>
    <t>13732799</t>
  </si>
  <si>
    <t>06 Feb 2026 16:31</t>
  </si>
  <si>
    <t>13726065</t>
  </si>
  <si>
    <t>13746066</t>
  </si>
  <si>
    <t>06 Feb 2026 16:32</t>
  </si>
  <si>
    <t>6076915084</t>
  </si>
  <si>
    <t>06 Feb 2026 23:14</t>
  </si>
  <si>
    <t>6092169423</t>
  </si>
  <si>
    <t>07 Feb 2026 10:36</t>
  </si>
  <si>
    <t>07 Feb 2026</t>
  </si>
  <si>
    <t>NT318001</t>
  </si>
  <si>
    <t>07 Feb 2026 17:10</t>
  </si>
  <si>
    <t>6911722363</t>
  </si>
  <si>
    <t>07 Feb 2026 19:46</t>
  </si>
  <si>
    <t>467728</t>
  </si>
  <si>
    <t>08 Feb 2026 11:58</t>
  </si>
  <si>
    <t>08 Feb 2026</t>
  </si>
  <si>
    <t>5894914040</t>
  </si>
  <si>
    <t>08 Feb 2026 13:28</t>
  </si>
  <si>
    <t>NT318049</t>
  </si>
  <si>
    <t>08 Feb 2026 13:37</t>
  </si>
  <si>
    <t>5790064839</t>
  </si>
  <si>
    <t>08 Feb 2026 13:42</t>
  </si>
  <si>
    <t>5388585248</t>
  </si>
  <si>
    <t>08 Feb 2026 13:48</t>
  </si>
  <si>
    <t>2326064</t>
  </si>
  <si>
    <t>08 Feb 2026 18:47</t>
  </si>
  <si>
    <t>5264969455</t>
  </si>
  <si>
    <t>08 Feb 2026 19:12</t>
  </si>
  <si>
    <t>6053628058</t>
  </si>
  <si>
    <t>08 Feb 2026 21:30</t>
  </si>
  <si>
    <t>1241876.233633</t>
  </si>
  <si>
    <t>08 Feb 2026 20:48</t>
  </si>
  <si>
    <t>1241878.233636</t>
  </si>
  <si>
    <t>08 Feb 2026 20:55</t>
  </si>
  <si>
    <t>NT316875</t>
  </si>
  <si>
    <t>02 Feb 2026 07:59</t>
  </si>
  <si>
    <t>02 Feb 2026 09:15</t>
  </si>
  <si>
    <t>1239831.232622</t>
  </si>
  <si>
    <t>02 Feb 2026 09:40</t>
  </si>
  <si>
    <t>1239837.232630</t>
  </si>
  <si>
    <t>02 Feb 2026 09:46</t>
  </si>
  <si>
    <t>1239837.232626</t>
  </si>
  <si>
    <t>02 Feb 2026 09:45</t>
  </si>
  <si>
    <t>1239837.232627</t>
  </si>
  <si>
    <t>1239839.232633</t>
  </si>
  <si>
    <t>02 Feb 2026 09:49</t>
  </si>
  <si>
    <t>1239839.232634</t>
  </si>
  <si>
    <t>02 Feb 2026 09:50</t>
  </si>
  <si>
    <t>1239812.232638</t>
  </si>
  <si>
    <t>02 Feb 2026 09:53</t>
  </si>
  <si>
    <t>1239813.232639</t>
  </si>
  <si>
    <t>02 Feb 2026 09:54</t>
  </si>
  <si>
    <t>1239824.232642</t>
  </si>
  <si>
    <t>02 Feb 2026 09:56</t>
  </si>
  <si>
    <t>1239854.232655</t>
  </si>
  <si>
    <t>02 Feb 2026 09:58</t>
  </si>
  <si>
    <t>1239760.232661</t>
  </si>
  <si>
    <t>02 Feb 2026 10:03</t>
  </si>
  <si>
    <t>1239766.232678</t>
  </si>
  <si>
    <t>02 Feb 2026 10:12</t>
  </si>
  <si>
    <t>1239553.232681</t>
  </si>
  <si>
    <t>02 Feb 2026 10:14</t>
  </si>
  <si>
    <t>1239724.232692</t>
  </si>
  <si>
    <t>02 Feb 2026 10:20</t>
  </si>
  <si>
    <t>1239310.232694</t>
  </si>
  <si>
    <t>02 Feb 2026 10:22</t>
  </si>
  <si>
    <t>1239217.232700</t>
  </si>
  <si>
    <t>02 Feb 2026 10:26</t>
  </si>
  <si>
    <t>52944</t>
  </si>
  <si>
    <t>02 Feb 2026 11:00</t>
  </si>
  <si>
    <t>1239740.232767</t>
  </si>
  <si>
    <t>02 Feb 2026 10:54</t>
  </si>
  <si>
    <t>1239615.232795</t>
  </si>
  <si>
    <t>02 Feb 2026 11:12</t>
  </si>
  <si>
    <t>1239805.232807</t>
  </si>
  <si>
    <t>02 Feb 2026 11:17</t>
  </si>
  <si>
    <t>28759</t>
  </si>
  <si>
    <t>02 Feb 2026 11:29</t>
  </si>
  <si>
    <t>28760</t>
  </si>
  <si>
    <t>1239393.232885</t>
  </si>
  <si>
    <t>02 Feb 2026 12:14</t>
  </si>
  <si>
    <t>00001061</t>
  </si>
  <si>
    <t>02 Feb 2026 12:24</t>
  </si>
  <si>
    <t>00001060</t>
  </si>
  <si>
    <t>13731213</t>
  </si>
  <si>
    <t>02 Feb 2026 12:51</t>
  </si>
  <si>
    <t>13733205</t>
  </si>
  <si>
    <t>654669</t>
  </si>
  <si>
    <t>02 Feb 2026 13:04</t>
  </si>
  <si>
    <t>13746066/04 Feb 2026</t>
  </si>
  <si>
    <t>10020</t>
  </si>
  <si>
    <t>OWCZAREK ROMAN</t>
  </si>
  <si>
    <t>10021</t>
  </si>
  <si>
    <t>OWCZAREK PATRYK</t>
  </si>
  <si>
    <t>13731213/31 Jan 2026</t>
  </si>
  <si>
    <t>9973</t>
  </si>
  <si>
    <t>MARKOWSKI BARTOSZ</t>
  </si>
  <si>
    <t>13726065/30 Jan 2026</t>
  </si>
  <si>
    <t>10019</t>
  </si>
  <si>
    <t>KOLENKIEWICZ KAROL</t>
  </si>
  <si>
    <t>13732799/31 Jan 2026</t>
  </si>
  <si>
    <t>10018</t>
  </si>
  <si>
    <t>TRUSZKOWSKA MONIKA</t>
  </si>
  <si>
    <t>13733205/01 Feb 2026</t>
  </si>
  <si>
    <t>9972</t>
  </si>
  <si>
    <t>SZARZYNSKA ELZBIETA</t>
  </si>
  <si>
    <t>1229795/04 Feb 2026</t>
  </si>
  <si>
    <t>10000</t>
  </si>
  <si>
    <t>ALEXANDRU SAVU</t>
  </si>
  <si>
    <t>9999</t>
  </si>
  <si>
    <t>ALINA SMINCHISE</t>
  </si>
  <si>
    <t>0232/14 Jan 2026</t>
  </si>
  <si>
    <t>10014</t>
  </si>
  <si>
    <t>DAIAN ROXANA IOANA</t>
  </si>
  <si>
    <t>0760/03 Feb 2026</t>
  </si>
  <si>
    <t>9981</t>
  </si>
  <si>
    <t>LIRAN NAHUM</t>
  </si>
  <si>
    <t>9982</t>
  </si>
  <si>
    <t>MORAN MANOUTCHERY BRACHA</t>
  </si>
  <si>
    <t>9983</t>
  </si>
  <si>
    <t>MORAN MOR NAHUM</t>
  </si>
  <si>
    <t>100892/05 Feb 2026</t>
  </si>
  <si>
    <t>10005</t>
  </si>
  <si>
    <t>APOSTU GEORGE-ADRIAN</t>
  </si>
  <si>
    <t>100674/02 Feb 2026</t>
  </si>
  <si>
    <t>9976</t>
  </si>
  <si>
    <t>COSTIN MARIAN</t>
  </si>
  <si>
    <t>28759/01 Feb 2026</t>
  </si>
  <si>
    <t>9966</t>
  </si>
  <si>
    <t>Andrei Gabriel Ghiorghiu</t>
  </si>
  <si>
    <t>28760/01 Feb 2026</t>
  </si>
  <si>
    <t>9967</t>
  </si>
  <si>
    <t>Eugen Medianu</t>
  </si>
  <si>
    <t>00001060/31 Jan 2026</t>
  </si>
  <si>
    <t>9970</t>
  </si>
  <si>
    <t>GEORGIANA BELU</t>
  </si>
  <si>
    <t>00001061/31 Jan 2026</t>
  </si>
  <si>
    <t>9971</t>
  </si>
  <si>
    <t>ELENA CALIN</t>
  </si>
  <si>
    <t>62069/06 Feb 2026</t>
  </si>
  <si>
    <t>10015</t>
  </si>
  <si>
    <t>HUDITA BOGDAN MIHAI</t>
  </si>
  <si>
    <t>62072/06 Feb 2026</t>
  </si>
  <si>
    <t>10016</t>
  </si>
  <si>
    <t>MOROTI BOGDAN ANDREI</t>
  </si>
  <si>
    <t>00001070/06 Feb 2026</t>
  </si>
  <si>
    <t>10017</t>
  </si>
  <si>
    <t>DANA POPESCU</t>
  </si>
  <si>
    <t>52944/31 Jan 2026</t>
  </si>
  <si>
    <t>9963</t>
  </si>
  <si>
    <t>MIRON SILVIU</t>
  </si>
  <si>
    <t>NT318001/07 Feb 2026</t>
  </si>
  <si>
    <t>10025</t>
  </si>
  <si>
    <t>Botica Vlad Valentin</t>
  </si>
  <si>
    <t>NT317622/04 Feb 2026</t>
  </si>
  <si>
    <t>9993</t>
  </si>
  <si>
    <t>Dumitru Alexandru</t>
  </si>
  <si>
    <t>NT317686/04 Feb 2026</t>
  </si>
  <si>
    <t>9994</t>
  </si>
  <si>
    <t>Constantinov Bogdan</t>
  </si>
  <si>
    <t>NT317845/05 Feb 2026</t>
  </si>
  <si>
    <t>10007</t>
  </si>
  <si>
    <t>Visan Alexandru</t>
  </si>
  <si>
    <t>NT318049/08 Feb 2026</t>
  </si>
  <si>
    <t>10029</t>
  </si>
  <si>
    <t>Ванеса Вълова-Николова</t>
  </si>
  <si>
    <t>654669/31 Jan 2026</t>
  </si>
  <si>
    <t>9974</t>
  </si>
  <si>
    <t>Богдан Кабасанов</t>
  </si>
  <si>
    <t>1239217.232700/30 Jan 2026</t>
  </si>
  <si>
    <t>9961</t>
  </si>
  <si>
    <t>1239393.232885/31 Jan 2026</t>
  </si>
  <si>
    <t>9968</t>
  </si>
  <si>
    <t>Artene alice</t>
  </si>
  <si>
    <t>1241289.233406/05 Feb 2026</t>
  </si>
  <si>
    <t>10004</t>
  </si>
  <si>
    <t>Mihalcea Alexandru</t>
  </si>
  <si>
    <t>1239553.232681/31 Jan 2026</t>
  </si>
  <si>
    <t>9958</t>
  </si>
  <si>
    <t>Ungureanu Andrei Calin</t>
  </si>
  <si>
    <t>1240924.233265/04 Feb 2026</t>
  </si>
  <si>
    <t>9992</t>
  </si>
  <si>
    <t>Andrei Lucia Giorgiana</t>
  </si>
  <si>
    <t>1239740.232767/31 Jan 2026</t>
  </si>
  <si>
    <t>9962</t>
  </si>
  <si>
    <t>Petrisor Alexandra</t>
  </si>
  <si>
    <t>1239812.232638/31 Jan 2026</t>
  </si>
  <si>
    <t>9952</t>
  </si>
  <si>
    <t>Petcu Diana</t>
  </si>
  <si>
    <t>1239813.232639/31 Jan 2026</t>
  </si>
  <si>
    <t>9953</t>
  </si>
  <si>
    <t>Tausch Bogdan</t>
  </si>
  <si>
    <t>1239805.232807/31 Jan 2026</t>
  </si>
  <si>
    <t>9965</t>
  </si>
  <si>
    <t>Serban Mihaela</t>
  </si>
  <si>
    <t>1239310.232694/30 Jan 2026</t>
  </si>
  <si>
    <t>9960</t>
  </si>
  <si>
    <t>Toma Gabriel</t>
  </si>
  <si>
    <t>1242039.233825/09 Feb 2026</t>
  </si>
  <si>
    <t>10039</t>
  </si>
  <si>
    <t>Grigore Gheorghe Catalin</t>
  </si>
  <si>
    <t>1239824.232642/31 Jan 2026</t>
  </si>
  <si>
    <t>9954</t>
  </si>
  <si>
    <t>Dobrin Maria Ioana</t>
  </si>
  <si>
    <t>1239831.232622/31 Jan 2026</t>
  </si>
  <si>
    <t>9945</t>
  </si>
  <si>
    <t>Suiu Andreea</t>
  </si>
  <si>
    <t>1241517.233461/05 Feb 2026</t>
  </si>
  <si>
    <t>10008</t>
  </si>
  <si>
    <t>Camenita Cristian</t>
  </si>
  <si>
    <t>1240448.233110/03 Feb 2026</t>
  </si>
  <si>
    <t>9984</t>
  </si>
  <si>
    <t>1241109.233321/04 Feb 2026</t>
  </si>
  <si>
    <t>9995</t>
  </si>
  <si>
    <t>Ilie catalina</t>
  </si>
  <si>
    <t>1241113.233322/04 Feb 2026</t>
  </si>
  <si>
    <t>9996</t>
  </si>
  <si>
    <t>Serban georgiana</t>
  </si>
  <si>
    <t>1240259.233066/02 Feb 2026</t>
  </si>
  <si>
    <t>9977</t>
  </si>
  <si>
    <t>Nedelcu Florentina</t>
  </si>
  <si>
    <t>1240259.233067/02 Feb 2026</t>
  </si>
  <si>
    <t>9978</t>
  </si>
  <si>
    <t>Spulber Andreea</t>
  </si>
  <si>
    <t>1240854.233260/04 Feb 2026</t>
  </si>
  <si>
    <t>9991</t>
  </si>
  <si>
    <t>Petrescu Marius Mihut</t>
  </si>
  <si>
    <t>1239615.232795/31 Jan 2026</t>
  </si>
  <si>
    <t>9964</t>
  </si>
  <si>
    <t>Ciciu Leonor Daniel</t>
  </si>
  <si>
    <t>1241876.233633/08 Feb 2026</t>
  </si>
  <si>
    <t>10034</t>
  </si>
  <si>
    <t>Manolescu Anca Elena</t>
  </si>
  <si>
    <t>1241878.233636/08 Feb 2026</t>
  </si>
  <si>
    <t>10035</t>
  </si>
  <si>
    <t>Mihai Ene Alina Florentina</t>
  </si>
  <si>
    <t>1239837.232626/31 Jan 2026</t>
  </si>
  <si>
    <t>9946</t>
  </si>
  <si>
    <t>Toc Gheorghe Sorin</t>
  </si>
  <si>
    <t>1239837.232627/31 Jan 2026</t>
  </si>
  <si>
    <t>9947</t>
  </si>
  <si>
    <t>Miron Anca Cerasela</t>
  </si>
  <si>
    <t>1239837.232630/31 Jan 2026</t>
  </si>
  <si>
    <t>9948</t>
  </si>
  <si>
    <t>Toc Nicolae</t>
  </si>
  <si>
    <t>1240128.232930/02 Feb 2026</t>
  </si>
  <si>
    <t>9975</t>
  </si>
  <si>
    <t>Olariu Camelia</t>
  </si>
  <si>
    <t>1241105.233381/04 Feb 2026</t>
  </si>
  <si>
    <t>10001</t>
  </si>
  <si>
    <t>Chiriac Daniela Ramona</t>
  </si>
  <si>
    <t>1239760.232661/31 Jan 2026</t>
  </si>
  <si>
    <t>9956</t>
  </si>
  <si>
    <t>Iatan Alexandra-Gabriela</t>
  </si>
  <si>
    <t>1239766.232678/31 Jan 2026</t>
  </si>
  <si>
    <t>9957</t>
  </si>
  <si>
    <t>Perjeru Vasile Liviu</t>
  </si>
  <si>
    <t>1241520.233512/06 Feb 2026</t>
  </si>
  <si>
    <t>10011</t>
  </si>
  <si>
    <t>Rosu Adriana</t>
  </si>
  <si>
    <t>1241586.233524/06 Feb 2026</t>
  </si>
  <si>
    <t>10012</t>
  </si>
  <si>
    <t>Marinescu Florina</t>
  </si>
  <si>
    <t>1241505.233509/05 Feb 2026</t>
  </si>
  <si>
    <t>10010</t>
  </si>
  <si>
    <t>Constantiu Aurelia</t>
  </si>
  <si>
    <t>1239839.232633/31 Jan 2026</t>
  </si>
  <si>
    <t>9950</t>
  </si>
  <si>
    <t>Tentu Anna Maria</t>
  </si>
  <si>
    <t>1239839.232634/31 Jan 2026</t>
  </si>
  <si>
    <t>9951</t>
  </si>
  <si>
    <t>Oncioiu Aron Daniel</t>
  </si>
  <si>
    <t>1239724.232692/31 Jan 2026</t>
  </si>
  <si>
    <t>9959</t>
  </si>
  <si>
    <t>ILIES GABRIEL</t>
  </si>
  <si>
    <t>1239854.232655/31 Jan 2026</t>
  </si>
  <si>
    <t>9955</t>
  </si>
  <si>
    <t>Negru Gabriel</t>
  </si>
  <si>
    <t>5137/03 Feb 2026</t>
  </si>
  <si>
    <t>9988</t>
  </si>
  <si>
    <t>Adrian Geles</t>
  </si>
  <si>
    <t>2326064/08 Feb 2026</t>
  </si>
  <si>
    <t>10032</t>
  </si>
  <si>
    <t>STANESCU FLORIN</t>
  </si>
  <si>
    <t>2326136/09 Feb 2026</t>
  </si>
  <si>
    <t>10037</t>
  </si>
  <si>
    <t>CONSTANTINESCU MADALINA ALEXANDRA</t>
  </si>
  <si>
    <t>2325439/03 Feb 2026</t>
  </si>
  <si>
    <t>9987</t>
  </si>
  <si>
    <t>VISAN ALEXANDRU MARIAN</t>
  </si>
  <si>
    <t>2327451</t>
  </si>
  <si>
    <t>15 Feb 2026 12:08</t>
  </si>
  <si>
    <t>14 Feb 2026</t>
  </si>
  <si>
    <t>5828</t>
  </si>
  <si>
    <t>15 Feb 2026 15:27</t>
  </si>
  <si>
    <t>15 Feb 2026</t>
  </si>
  <si>
    <t>5979154621</t>
  </si>
  <si>
    <t>15 Feb 2026 15:30</t>
  </si>
  <si>
    <t>1243618.234593</t>
  </si>
  <si>
    <t>15 Feb 2026 15:52</t>
  </si>
  <si>
    <t>6956307117</t>
  </si>
  <si>
    <t>09 Feb 2026 11:24</t>
  </si>
  <si>
    <t>09 Feb 2026</t>
  </si>
  <si>
    <t>473477</t>
  </si>
  <si>
    <t>15 Feb 2026 17:03</t>
  </si>
  <si>
    <t>1242039.233825</t>
  </si>
  <si>
    <t>09 Feb 2026 11:53</t>
  </si>
  <si>
    <t>2326136</t>
  </si>
  <si>
    <t>09 Feb 2026 10:53</t>
  </si>
  <si>
    <t>6335197353</t>
  </si>
  <si>
    <t>15 Feb 2026 18:16</t>
  </si>
  <si>
    <t>5601816523</t>
  </si>
  <si>
    <t>15 Feb 2026 18:10</t>
  </si>
  <si>
    <t>2327506</t>
  </si>
  <si>
    <t>15 Feb 2026 19:14</t>
  </si>
  <si>
    <t>2327508</t>
  </si>
  <si>
    <t>1243682.234617</t>
  </si>
  <si>
    <t>15 Feb 2026 21:23</t>
  </si>
  <si>
    <t>1243682.234616</t>
  </si>
  <si>
    <t>1242318.233978</t>
  </si>
  <si>
    <t>10 Feb 2026 09:44</t>
  </si>
  <si>
    <t>10022026</t>
  </si>
  <si>
    <t>10 Feb 2026 12:06</t>
  </si>
  <si>
    <t>10 Feb 2026</t>
  </si>
  <si>
    <t>1242317.234010</t>
  </si>
  <si>
    <t>10 Feb 2026 14:26</t>
  </si>
  <si>
    <t>6191748779</t>
  </si>
  <si>
    <t>10 Feb 2026 15:12</t>
  </si>
  <si>
    <t>5287264313</t>
  </si>
  <si>
    <t>10 Feb 2026 16:32</t>
  </si>
  <si>
    <t>2326571</t>
  </si>
  <si>
    <t>10 Feb 2026 16:54</t>
  </si>
  <si>
    <t>NT318411</t>
  </si>
  <si>
    <t>11 Feb 2026 10:27</t>
  </si>
  <si>
    <t>5601317479</t>
  </si>
  <si>
    <t>11 Feb 2026 11:54</t>
  </si>
  <si>
    <t>11 Feb 2026</t>
  </si>
  <si>
    <t>6084596206</t>
  </si>
  <si>
    <t>11 Feb 2026 12:18</t>
  </si>
  <si>
    <t>6585301341</t>
  </si>
  <si>
    <t>11 Feb 2026 13:16</t>
  </si>
  <si>
    <t>1242861.234172</t>
  </si>
  <si>
    <t>11 Feb 2026 14:54</t>
  </si>
  <si>
    <t>4651</t>
  </si>
  <si>
    <t>11 Feb 2026 18:18</t>
  </si>
  <si>
    <t>0698</t>
  </si>
  <si>
    <t>11 Feb 2026 18:17</t>
  </si>
  <si>
    <t>19378</t>
  </si>
  <si>
    <t>5078686494</t>
  </si>
  <si>
    <t>11 Feb 2026 20:30</t>
  </si>
  <si>
    <t>NT318586</t>
  </si>
  <si>
    <t>12 Feb 2026 09:09</t>
  </si>
  <si>
    <t>12 Feb 2026</t>
  </si>
  <si>
    <t>1242953.234237</t>
  </si>
  <si>
    <t>12 Feb 2026 09:41</t>
  </si>
  <si>
    <t>1242953.234236</t>
  </si>
  <si>
    <t>1243041.234263</t>
  </si>
  <si>
    <t>12 Feb 2026 13:32</t>
  </si>
  <si>
    <t>6851303328</t>
  </si>
  <si>
    <t>12 Feb 2026 14:18</t>
  </si>
  <si>
    <t>2327066</t>
  </si>
  <si>
    <t>12 Feb 2026 20:25</t>
  </si>
  <si>
    <t>2327073</t>
  </si>
  <si>
    <t>12 Feb 2026 20:26</t>
  </si>
  <si>
    <t>2327074</t>
  </si>
  <si>
    <t>2327063</t>
  </si>
  <si>
    <t>5381744256</t>
  </si>
  <si>
    <t>12 Feb 2026 20:58</t>
  </si>
  <si>
    <t>6149856735</t>
  </si>
  <si>
    <t>12 Feb 2026 21:02</t>
  </si>
  <si>
    <t>5820148825</t>
  </si>
  <si>
    <t>6170020689</t>
  </si>
  <si>
    <t>12 Feb 2026 21:16</t>
  </si>
  <si>
    <t>13022026</t>
  </si>
  <si>
    <t>13 Feb 2026 07:59</t>
  </si>
  <si>
    <t>13 Feb 2026</t>
  </si>
  <si>
    <t>13758816</t>
  </si>
  <si>
    <t>13 Feb 2026 12:19</t>
  </si>
  <si>
    <t>13763434</t>
  </si>
  <si>
    <t>13 Feb 2026 12:18</t>
  </si>
  <si>
    <t>13766573</t>
  </si>
  <si>
    <t>1243291.234440</t>
  </si>
  <si>
    <t>13 Feb 2026 12:46</t>
  </si>
  <si>
    <t>2327256</t>
  </si>
  <si>
    <t>13 Feb 2026 16:28</t>
  </si>
  <si>
    <t>1243477.234545</t>
  </si>
  <si>
    <t>14 Feb 2026 09:38</t>
  </si>
  <si>
    <t>6633600928</t>
  </si>
  <si>
    <t>14 Feb 2026 11:16</t>
  </si>
  <si>
    <t>2327402</t>
  </si>
  <si>
    <t>14 Feb 2026 17:27</t>
  </si>
  <si>
    <t>1243539.234560</t>
  </si>
  <si>
    <t>14 Feb 2026 20:53</t>
  </si>
  <si>
    <t>5601823939</t>
  </si>
  <si>
    <t>14 Feb 2026 21:42</t>
  </si>
  <si>
    <t>13758816/08 Feb 2026</t>
  </si>
  <si>
    <t>10076</t>
  </si>
  <si>
    <t>BUCKA AGNIESZKA</t>
  </si>
  <si>
    <t>10077</t>
  </si>
  <si>
    <t>BUCKA OLGA</t>
  </si>
  <si>
    <t>13763434/09 Feb 2026</t>
  </si>
  <si>
    <t>10074</t>
  </si>
  <si>
    <t>MATYJA RAFAL</t>
  </si>
  <si>
    <t>13766573/10 Feb 2026</t>
  </si>
  <si>
    <t>10075</t>
  </si>
  <si>
    <t>KOSIK EWA</t>
  </si>
  <si>
    <t>19471/15 Feb 2026</t>
  </si>
  <si>
    <t>10105</t>
  </si>
  <si>
    <t>Cosma Florian</t>
  </si>
  <si>
    <t>19450/14 Feb 2026</t>
  </si>
  <si>
    <t>10102</t>
  </si>
  <si>
    <t>Patrascu Alexandru Bogdan</t>
  </si>
  <si>
    <t>19454/14 Feb 2026</t>
  </si>
  <si>
    <t>10103</t>
  </si>
  <si>
    <t>19441/14 Feb 2026</t>
  </si>
  <si>
    <t>10104</t>
  </si>
  <si>
    <t>Toporan Adrian</t>
  </si>
  <si>
    <t>COADA DARIA STEFANIA</t>
  </si>
  <si>
    <t>0698/11 Feb 2026</t>
  </si>
  <si>
    <t>10054</t>
  </si>
  <si>
    <t>PATRASESCU GABRIEL</t>
  </si>
  <si>
    <t>10055</t>
  </si>
  <si>
    <t>TUTUREA ANDREEA CARMEN</t>
  </si>
  <si>
    <t>19378/11 Feb 2026</t>
  </si>
  <si>
    <t>10056</t>
  </si>
  <si>
    <t>Atimosoaei Simona Claudia</t>
  </si>
  <si>
    <t>4651/11 Feb 2026</t>
  </si>
  <si>
    <t>10057</t>
  </si>
  <si>
    <t>Florica Tudor</t>
  </si>
  <si>
    <t>NT318586/12 Feb 2026</t>
  </si>
  <si>
    <t>10059</t>
  </si>
  <si>
    <t>Антония Петкова</t>
  </si>
  <si>
    <t>NT318411/10 Feb 2026</t>
  </si>
  <si>
    <t>10049</t>
  </si>
  <si>
    <t>GRAMESCU MIHAI</t>
  </si>
  <si>
    <t>1243041.234263/12 Feb 2026</t>
  </si>
  <si>
    <t>10062</t>
  </si>
  <si>
    <t>Constandache Bianca</t>
  </si>
  <si>
    <t>1242953.234236/12 Feb 2026</t>
  </si>
  <si>
    <t>10060</t>
  </si>
  <si>
    <t>Anghel Filica</t>
  </si>
  <si>
    <t>1242953.234237/12 Feb 2026</t>
  </si>
  <si>
    <t>10061</t>
  </si>
  <si>
    <t>Anghel Cristina Alexandra</t>
  </si>
  <si>
    <t>1243753.234771/16 Feb 2026</t>
  </si>
  <si>
    <t>10106</t>
  </si>
  <si>
    <t>Dragan Mirela</t>
  </si>
  <si>
    <t>1243754.234773/16 Feb 2026</t>
  </si>
  <si>
    <t>10107</t>
  </si>
  <si>
    <t>Dobre Marina Alexandra</t>
  </si>
  <si>
    <t>1243682.234616/15 Feb 2026</t>
  </si>
  <si>
    <t>10097</t>
  </si>
  <si>
    <t>Matran-Dan Dragos-Ionut</t>
  </si>
  <si>
    <t>1243682.234617/15 Feb 2026</t>
  </si>
  <si>
    <t>10098</t>
  </si>
  <si>
    <t>Fotache Marian</t>
  </si>
  <si>
    <t>1243618.234593/15 Feb 2026</t>
  </si>
  <si>
    <t>10089</t>
  </si>
  <si>
    <t>Litescu Valeriu</t>
  </si>
  <si>
    <t>1243291.234440/13 Feb 2026</t>
  </si>
  <si>
    <t>10078</t>
  </si>
  <si>
    <t>Tintea Marian Andrei</t>
  </si>
  <si>
    <t>1242318.233978/09 Feb 2026</t>
  </si>
  <si>
    <t>10041</t>
  </si>
  <si>
    <t>Borchescu-Palici Eliza Crina</t>
  </si>
  <si>
    <t>1242861.234172/11 Feb 2026</t>
  </si>
  <si>
    <t>10053</t>
  </si>
  <si>
    <t>Cinepa Iulia Daria</t>
  </si>
  <si>
    <t>1243539.234560/14 Feb 2026</t>
  </si>
  <si>
    <t>10083</t>
  </si>
  <si>
    <t>DINU MARINA LOREDANA</t>
  </si>
  <si>
    <t>1243477.234545/14 Feb 2026</t>
  </si>
  <si>
    <t>10080</t>
  </si>
  <si>
    <t>Smarandache Bogdan Nicolae</t>
  </si>
  <si>
    <t>5833/15 Feb 2026</t>
  </si>
  <si>
    <t>10099</t>
  </si>
  <si>
    <t>George Catalin Dima</t>
  </si>
  <si>
    <t>5828/15 Feb 2026</t>
  </si>
  <si>
    <t>10087</t>
  </si>
  <si>
    <t>MAALUMI BAREKET RACHELI</t>
  </si>
  <si>
    <t>2327451/14 Feb 2026</t>
  </si>
  <si>
    <t>10086</t>
  </si>
  <si>
    <t>Cristian Banaga</t>
  </si>
  <si>
    <t>2327402/14 Feb 2026</t>
  </si>
  <si>
    <t>10082</t>
  </si>
  <si>
    <t>LAHMAN CEZAR</t>
  </si>
  <si>
    <t>2327506/15 Feb 2026</t>
  </si>
  <si>
    <t>10095</t>
  </si>
  <si>
    <t>VINGARZAN DUMITRU</t>
  </si>
  <si>
    <t>2327508/15 Feb 2026</t>
  </si>
  <si>
    <t>10096</t>
  </si>
  <si>
    <t>CONSTANTIN FLORIN</t>
  </si>
  <si>
    <t>2327256/13 Feb 2026</t>
  </si>
  <si>
    <t>10079</t>
  </si>
  <si>
    <t>ARMEAN IOANA MIRELA</t>
  </si>
  <si>
    <t>2326571/10 Feb 2026</t>
  </si>
  <si>
    <t>10048</t>
  </si>
  <si>
    <t>YOSEF GONEN</t>
  </si>
  <si>
    <t>2327063/12 Feb 2026</t>
  </si>
  <si>
    <t>10065</t>
  </si>
  <si>
    <t>CIORAN IOANA</t>
  </si>
  <si>
    <t>2327066/12 Feb 2026</t>
  </si>
  <si>
    <t>10066</t>
  </si>
  <si>
    <t>PAMPU FLORINA SANDA</t>
  </si>
  <si>
    <t>2327073/12 Feb 2026</t>
  </si>
  <si>
    <t>10067</t>
  </si>
  <si>
    <t>CONTIU IOAN</t>
  </si>
  <si>
    <t>2327074/12 Feb 2026</t>
  </si>
  <si>
    <t>10064</t>
  </si>
  <si>
    <t>DEMIAN IOAN</t>
  </si>
  <si>
    <t>ADR 2025</t>
  </si>
  <si>
    <t>478029</t>
  </si>
  <si>
    <t>21 Feb 2026 14:18</t>
  </si>
  <si>
    <t>21 Feb 2026</t>
  </si>
  <si>
    <t>5833</t>
  </si>
  <si>
    <t>16 Feb 2026 08:58</t>
  </si>
  <si>
    <t>6415200612</t>
  </si>
  <si>
    <t>21 Feb 2026 16:24</t>
  </si>
  <si>
    <t>478130</t>
  </si>
  <si>
    <t>21 Feb 2026 16:38</t>
  </si>
  <si>
    <t>478151</t>
  </si>
  <si>
    <t>21 Feb 2026 17:13</t>
  </si>
  <si>
    <t>6674537644</t>
  </si>
  <si>
    <t>21 Feb 2026 18:19</t>
  </si>
  <si>
    <t>19450</t>
  </si>
  <si>
    <t>16 Feb 2026 10:20</t>
  </si>
  <si>
    <t>19454</t>
  </si>
  <si>
    <t>19441</t>
  </si>
  <si>
    <t>16 Feb 2026 10:27</t>
  </si>
  <si>
    <t>19471</t>
  </si>
  <si>
    <t>16 Feb 2026 10:30</t>
  </si>
  <si>
    <t>1243753.234771</t>
  </si>
  <si>
    <t>16 Feb 2026 10:39</t>
  </si>
  <si>
    <t>16 Feb 2026</t>
  </si>
  <si>
    <t>478451</t>
  </si>
  <si>
    <t>22 Feb 2026 08:13</t>
  </si>
  <si>
    <t>22 Feb 2026</t>
  </si>
  <si>
    <t>478455</t>
  </si>
  <si>
    <t>22 Feb 2026 08:33</t>
  </si>
  <si>
    <t>1243754.234773</t>
  </si>
  <si>
    <t>16 Feb 2026 10:40</t>
  </si>
  <si>
    <t>NT319735</t>
  </si>
  <si>
    <t>22 Feb 2026 14:40</t>
  </si>
  <si>
    <t>5620397289</t>
  </si>
  <si>
    <t>22 Feb 2026 17:34</t>
  </si>
  <si>
    <t>1243961.234829</t>
  </si>
  <si>
    <t>16 Feb 2026 15:01</t>
  </si>
  <si>
    <t>1243986.234840</t>
  </si>
  <si>
    <t>16 Feb 2026 15:32</t>
  </si>
  <si>
    <t>13771318</t>
  </si>
  <si>
    <t>16 Feb 2026 15:39</t>
  </si>
  <si>
    <t>13771277</t>
  </si>
  <si>
    <t>NT319142</t>
  </si>
  <si>
    <t>16 Feb 2026 16:00</t>
  </si>
  <si>
    <t>160220263</t>
  </si>
  <si>
    <t>16 Feb 2026 16:05</t>
  </si>
  <si>
    <t>2327649</t>
  </si>
  <si>
    <t>16 Feb 2026 16:10</t>
  </si>
  <si>
    <t>6494664361</t>
  </si>
  <si>
    <t>22 Feb 2026 21:38</t>
  </si>
  <si>
    <t>5826087188</t>
  </si>
  <si>
    <t>22 Feb 2026 22:01</t>
  </si>
  <si>
    <t>17022026</t>
  </si>
  <si>
    <t>17 Feb 2026 08:40</t>
  </si>
  <si>
    <t>17 Feb 2026</t>
  </si>
  <si>
    <t>19535</t>
  </si>
  <si>
    <t>17 Feb 2026 09:59</t>
  </si>
  <si>
    <t>1244256.234986</t>
  </si>
  <si>
    <t>17 Feb 2026 10:07</t>
  </si>
  <si>
    <t>6117304460</t>
  </si>
  <si>
    <t>17 Feb 2026 10:28</t>
  </si>
  <si>
    <t>474135</t>
  </si>
  <si>
    <t>16 Feb 2026 13:38</t>
  </si>
  <si>
    <t>1244283.235021</t>
  </si>
  <si>
    <t>17 Feb 2026 10:34</t>
  </si>
  <si>
    <t>1243652.234804</t>
  </si>
  <si>
    <t>16 Feb 2026 11:23</t>
  </si>
  <si>
    <t>1244356.235033</t>
  </si>
  <si>
    <t>17 Feb 2026 12:05</t>
  </si>
  <si>
    <t>6638074924</t>
  </si>
  <si>
    <t>17 Feb 2026 14:30</t>
  </si>
  <si>
    <t>1244257.235109</t>
  </si>
  <si>
    <t>18 Feb 2026 09:43</t>
  </si>
  <si>
    <t>1244257.235108</t>
  </si>
  <si>
    <t>1244648.235131</t>
  </si>
  <si>
    <t>18 Feb 2026 10:08</t>
  </si>
  <si>
    <t>1244648.235132</t>
  </si>
  <si>
    <t>1244645.235135</t>
  </si>
  <si>
    <t>18 Feb 2026 10:09</t>
  </si>
  <si>
    <t>53471</t>
  </si>
  <si>
    <t>17 Feb 2026 16:47</t>
  </si>
  <si>
    <t>4674</t>
  </si>
  <si>
    <t>18 Feb 2026 12:05</t>
  </si>
  <si>
    <t>18 Feb 2026</t>
  </si>
  <si>
    <t>53482</t>
  </si>
  <si>
    <t>18 Feb 2026 13:32</t>
  </si>
  <si>
    <t>1244651.235152</t>
  </si>
  <si>
    <t>18 Feb 2026 13:39</t>
  </si>
  <si>
    <t>2328145</t>
  </si>
  <si>
    <t>18 Feb 2026 16:53</t>
  </si>
  <si>
    <t>475932</t>
  </si>
  <si>
    <t>18 Feb 2026 16:48</t>
  </si>
  <si>
    <t>2328143</t>
  </si>
  <si>
    <t>2328200</t>
  </si>
  <si>
    <t>18 Feb 2026 18:47</t>
  </si>
  <si>
    <t>5368877599</t>
  </si>
  <si>
    <t>18 Feb 2026 22:56</t>
  </si>
  <si>
    <t>1245005.235321</t>
  </si>
  <si>
    <t>19 Feb 2026 10:37</t>
  </si>
  <si>
    <t>19 Feb 2026</t>
  </si>
  <si>
    <t>1245184.235353</t>
  </si>
  <si>
    <t>19 Feb 2026 15:14</t>
  </si>
  <si>
    <t>6138</t>
  </si>
  <si>
    <t>19 Feb 2026 16:08</t>
  </si>
  <si>
    <t>1245181.235377</t>
  </si>
  <si>
    <t>6139</t>
  </si>
  <si>
    <t>1244964.235407</t>
  </si>
  <si>
    <t>19 Feb 2026 16:42</t>
  </si>
  <si>
    <t>6866655523</t>
  </si>
  <si>
    <t>19 Feb 2026 17:29</t>
  </si>
  <si>
    <t>28913</t>
  </si>
  <si>
    <t>19 Feb 2026 17:33</t>
  </si>
  <si>
    <t>6663694913</t>
  </si>
  <si>
    <t>20 Feb 2026 07:36</t>
  </si>
  <si>
    <t>20 Feb 2026</t>
  </si>
  <si>
    <t>1244964.235406</t>
  </si>
  <si>
    <t>20 Feb 2026 08:51</t>
  </si>
  <si>
    <t>1245259.235439</t>
  </si>
  <si>
    <t>20 Feb 2026 09:36</t>
  </si>
  <si>
    <t>1245262.235441</t>
  </si>
  <si>
    <t>20 Feb 2026 09:37</t>
  </si>
  <si>
    <t>1245287.235442</t>
  </si>
  <si>
    <t>20 Feb 2026 09:42</t>
  </si>
  <si>
    <t>101832</t>
  </si>
  <si>
    <t>20 Feb 2026 10:52</t>
  </si>
  <si>
    <t>13756272</t>
  </si>
  <si>
    <t>20 Feb 2026 11:51</t>
  </si>
  <si>
    <t>13795495</t>
  </si>
  <si>
    <t>13786385</t>
  </si>
  <si>
    <t>13800946</t>
  </si>
  <si>
    <t>13786530</t>
  </si>
  <si>
    <t>13786603</t>
  </si>
  <si>
    <t>6193</t>
  </si>
  <si>
    <t>20 Feb 2026 12:49</t>
  </si>
  <si>
    <t>1245462.235484</t>
  </si>
  <si>
    <t>20 Feb 2026 12:52</t>
  </si>
  <si>
    <t>2328552</t>
  </si>
  <si>
    <t>20 Feb 2026 14:30</t>
  </si>
  <si>
    <t>1857</t>
  </si>
  <si>
    <t>20 Feb 2026 14:29</t>
  </si>
  <si>
    <t>62372</t>
  </si>
  <si>
    <t>20 Feb 2026 14:59</t>
  </si>
  <si>
    <t>6127971154</t>
  </si>
  <si>
    <t>20 Feb 2026 16:22</t>
  </si>
  <si>
    <t>1245593.235544</t>
  </si>
  <si>
    <t>20 Feb 2026 18:27</t>
  </si>
  <si>
    <t>477709</t>
  </si>
  <si>
    <t>20 Feb 2026 23:14</t>
  </si>
  <si>
    <t>13800946/19 Feb 2026</t>
  </si>
  <si>
    <t>10162</t>
  </si>
  <si>
    <t>GUZIK GRZEGORZ</t>
  </si>
  <si>
    <t>13756272/07 Feb 2026</t>
  </si>
  <si>
    <t>10163</t>
  </si>
  <si>
    <t>OLECH SEBASTIAN</t>
  </si>
  <si>
    <t>13795495/18 Feb 2026</t>
  </si>
  <si>
    <t>10160</t>
  </si>
  <si>
    <t>RESKA MALGORZATA</t>
  </si>
  <si>
    <t>13771277/11 Feb 2026</t>
  </si>
  <si>
    <t>10112</t>
  </si>
  <si>
    <t>CHRZASTOWSKA JOANNA</t>
  </si>
  <si>
    <t>13771318/11 Feb 2026</t>
  </si>
  <si>
    <t>10113</t>
  </si>
  <si>
    <t>CHRZASTOWSKI TOMASZ</t>
  </si>
  <si>
    <t>13786385/16 Feb 2026</t>
  </si>
  <si>
    <t>10161</t>
  </si>
  <si>
    <t>KLOREK BLAZEJ</t>
  </si>
  <si>
    <t>13786530/16 Feb 2026</t>
  </si>
  <si>
    <t>10164</t>
  </si>
  <si>
    <t>CISOWSKI STANISLAW</t>
  </si>
  <si>
    <t>13786603/16 Feb 2026</t>
  </si>
  <si>
    <t>10165</t>
  </si>
  <si>
    <t>TELESZ DAMIAN</t>
  </si>
  <si>
    <t>101832/20 Feb 2026</t>
  </si>
  <si>
    <t>10159</t>
  </si>
  <si>
    <t>ALDEA IONUT</t>
  </si>
  <si>
    <t>19535/17 Feb 2026</t>
  </si>
  <si>
    <t>10119</t>
  </si>
  <si>
    <t>Stoica Ionut Alin</t>
  </si>
  <si>
    <t>53482/18 Feb 2026</t>
  </si>
  <si>
    <t>10134</t>
  </si>
  <si>
    <t>RUSU CORNELIA ELENA</t>
  </si>
  <si>
    <t>53471/17 Feb 2026</t>
  </si>
  <si>
    <t>10125</t>
  </si>
  <si>
    <t>BRATU ANCA GEORGIANA</t>
  </si>
  <si>
    <t>28913/19 Feb 2026</t>
  </si>
  <si>
    <t>10153</t>
  </si>
  <si>
    <t>Adela Maria Selaru</t>
  </si>
  <si>
    <t>62372/20 Feb 2026</t>
  </si>
  <si>
    <t>10171</t>
  </si>
  <si>
    <t>SIVU CATALINA ALEXANDRA</t>
  </si>
  <si>
    <t>1857/20 Feb 2026</t>
  </si>
  <si>
    <t>10169</t>
  </si>
  <si>
    <t>ZOITA NICOLAE COSTEL</t>
  </si>
  <si>
    <t>4674/18 Feb 2026</t>
  </si>
  <si>
    <t>10133</t>
  </si>
  <si>
    <t>HORNAR NICOLAE CLAUDIU</t>
  </si>
  <si>
    <t>NT319142/16 Feb 2026</t>
  </si>
  <si>
    <t>10114</t>
  </si>
  <si>
    <t>Popa Andreea Nicola</t>
  </si>
  <si>
    <t>NT319735/22 Feb 2026</t>
  </si>
  <si>
    <t>10188</t>
  </si>
  <si>
    <t>Ionica Gheorghe</t>
  </si>
  <si>
    <t>1244256.234986/16 Feb 2026</t>
  </si>
  <si>
    <t>10120</t>
  </si>
  <si>
    <t>1244257.235108/16 Feb 2026</t>
  </si>
  <si>
    <t>10128</t>
  </si>
  <si>
    <t>1244257.235109/16 Feb 2026</t>
  </si>
  <si>
    <t>10129</t>
  </si>
  <si>
    <t>1244283.235021/17 Feb 2026</t>
  </si>
  <si>
    <t>10122</t>
  </si>
  <si>
    <t>1244651.235152/17 Feb 2026</t>
  </si>
  <si>
    <t>10135</t>
  </si>
  <si>
    <t>1245462.235484/20 Feb 2026</t>
  </si>
  <si>
    <t>10168</t>
  </si>
  <si>
    <t>Mihai-Ioan Ceausescu</t>
  </si>
  <si>
    <t>1245287.235442/19 Feb 2026</t>
  </si>
  <si>
    <t>10158</t>
  </si>
  <si>
    <t>Iosub Bianca</t>
  </si>
  <si>
    <t>1243961.234829/16 Feb 2026</t>
  </si>
  <si>
    <t>10110</t>
  </si>
  <si>
    <t>BOLDEANU MIHAELA</t>
  </si>
  <si>
    <t>1243652.234804/15 Feb 2026</t>
  </si>
  <si>
    <t>10108</t>
  </si>
  <si>
    <t>Obretin Marin</t>
  </si>
  <si>
    <t>1243986.234840/16 Feb 2026</t>
  </si>
  <si>
    <t>10111</t>
  </si>
  <si>
    <t>Opran Elena Eugenia</t>
  </si>
  <si>
    <t>1244645.235135/17 Feb 2026</t>
  </si>
  <si>
    <t>10132</t>
  </si>
  <si>
    <t>Fota Diana</t>
  </si>
  <si>
    <t>1244356.235033/17 Feb 2026</t>
  </si>
  <si>
    <t>10123</t>
  </si>
  <si>
    <t>Botezat Denisa</t>
  </si>
  <si>
    <t>1245593.235544/20 Feb 2026</t>
  </si>
  <si>
    <t>10173</t>
  </si>
  <si>
    <t>Barbu Corina</t>
  </si>
  <si>
    <t>1244964.235406/18 Feb 2026</t>
  </si>
  <si>
    <t>10155</t>
  </si>
  <si>
    <t>Bucur Lenuta</t>
  </si>
  <si>
    <t>1244964.235407/18 Feb 2026</t>
  </si>
  <si>
    <t>10150</t>
  </si>
  <si>
    <t>Bucur Darius Andrei</t>
  </si>
  <si>
    <t>1245259.235439/19 Feb 2026</t>
  </si>
  <si>
    <t>10156</t>
  </si>
  <si>
    <t>Lupu Milica</t>
  </si>
  <si>
    <t>1245262.235441/19 Feb 2026</t>
  </si>
  <si>
    <t>10157</t>
  </si>
  <si>
    <t>Teodorescu Costel</t>
  </si>
  <si>
    <t>1244648.235131/17 Feb 2026</t>
  </si>
  <si>
    <t>10130</t>
  </si>
  <si>
    <t>Fota Iuliana</t>
  </si>
  <si>
    <t>1244648.235132/17 Feb 2026</t>
  </si>
  <si>
    <t>10131</t>
  </si>
  <si>
    <t>1245181.235377/19 Feb 2026</t>
  </si>
  <si>
    <t>10148</t>
  </si>
  <si>
    <t>Lupu Ionel</t>
  </si>
  <si>
    <t>1245184.235353/19 Feb 2026</t>
  </si>
  <si>
    <t>10146</t>
  </si>
  <si>
    <t>Vrancea Alina</t>
  </si>
  <si>
    <t>6138/19 Feb 2026</t>
  </si>
  <si>
    <t>10147</t>
  </si>
  <si>
    <t>Ovidiu Dragan</t>
  </si>
  <si>
    <t>6139/19 Feb 2026</t>
  </si>
  <si>
    <t>10149</t>
  </si>
  <si>
    <t>Nicolae Tiru</t>
  </si>
  <si>
    <t>6193/20 Feb 2026</t>
  </si>
  <si>
    <t>10166</t>
  </si>
  <si>
    <t>CUJBA FLORINA CLAUDIA</t>
  </si>
  <si>
    <t>10167</t>
  </si>
  <si>
    <t>ALEXANDRU RALUCA MARINA</t>
  </si>
  <si>
    <t>2327649/16 Feb 2026</t>
  </si>
  <si>
    <t>10116</t>
  </si>
  <si>
    <t>2328200/18 Feb 2026</t>
  </si>
  <si>
    <t>10139</t>
  </si>
  <si>
    <t>ION ALINA ELENA</t>
  </si>
  <si>
    <t>2328552/20 Feb 2026</t>
  </si>
  <si>
    <t>10170</t>
  </si>
  <si>
    <t>Mihaela Gentiana Matei</t>
  </si>
  <si>
    <t>1247335.196050</t>
  </si>
  <si>
    <t>27 Feb 2026 09:50</t>
  </si>
  <si>
    <t>26 Feb 2026</t>
  </si>
  <si>
    <t>1247390.196053</t>
  </si>
  <si>
    <t>27 Feb 2026 09:56</t>
  </si>
  <si>
    <t>27 Feb 2026</t>
  </si>
  <si>
    <t>1247362.196067</t>
  </si>
  <si>
    <t>27 Feb 2026 10:02</t>
  </si>
  <si>
    <t>2329945</t>
  </si>
  <si>
    <t>27 Feb 2026 11:44</t>
  </si>
  <si>
    <t>13821627</t>
  </si>
  <si>
    <t>13816673</t>
  </si>
  <si>
    <t>27 Feb 2026 11:45</t>
  </si>
  <si>
    <t>24 Feb 2026</t>
  </si>
  <si>
    <t>5517618997</t>
  </si>
  <si>
    <t>27 Feb 2026 15:19</t>
  </si>
  <si>
    <t>62552</t>
  </si>
  <si>
    <t>27 Feb 2026 15:28</t>
  </si>
  <si>
    <t>1247644.196150</t>
  </si>
  <si>
    <t>27 Feb 2026 16:27</t>
  </si>
  <si>
    <t>19765</t>
  </si>
  <si>
    <t>27 Feb 2026 17:21</t>
  </si>
  <si>
    <t>1247716.196199</t>
  </si>
  <si>
    <t>27 Feb 2026 21:22</t>
  </si>
  <si>
    <t>1247730.196207</t>
  </si>
  <si>
    <t>27 Feb 2026 22:05</t>
  </si>
  <si>
    <t>6628708775</t>
  </si>
  <si>
    <t>27 Feb 2026 22:56</t>
  </si>
  <si>
    <t>1247751.196215</t>
  </si>
  <si>
    <t>28 Feb 2026 07:48</t>
  </si>
  <si>
    <t>28 Feb 2026</t>
  </si>
  <si>
    <t>1247839.196247</t>
  </si>
  <si>
    <t>28 Feb 2026 17:51</t>
  </si>
  <si>
    <t>1247839.196246</t>
  </si>
  <si>
    <t>NT320692</t>
  </si>
  <si>
    <t>28 Feb 2026 18:35</t>
  </si>
  <si>
    <t>6975</t>
  </si>
  <si>
    <t>28 Feb 2026 20:14</t>
  </si>
  <si>
    <t>6780792666</t>
  </si>
  <si>
    <t>28 Feb 2026 20:22</t>
  </si>
  <si>
    <t>NT320723</t>
  </si>
  <si>
    <t>01 Mar 2026 09:15</t>
  </si>
  <si>
    <t>01 Mar 2026</t>
  </si>
  <si>
    <t>484114</t>
  </si>
  <si>
    <t>01 Mar 2026 10:18</t>
  </si>
  <si>
    <t>6788515065</t>
  </si>
  <si>
    <t>01 Mar 2026 11:08</t>
  </si>
  <si>
    <t>484145</t>
  </si>
  <si>
    <t>01 Mar 2026 10:53</t>
  </si>
  <si>
    <t>23022026</t>
  </si>
  <si>
    <t>23 Feb 2026 10:08</t>
  </si>
  <si>
    <t>23 Feb 2026</t>
  </si>
  <si>
    <t>6732536798</t>
  </si>
  <si>
    <t>01 Mar 2026 19:20</t>
  </si>
  <si>
    <t>5645054638</t>
  </si>
  <si>
    <t>01 Mar 2026 19:06</t>
  </si>
  <si>
    <t>53574</t>
  </si>
  <si>
    <t>23 Feb 2026 10:53</t>
  </si>
  <si>
    <t>5258008419</t>
  </si>
  <si>
    <t>02 Mar 2026 00:02</t>
  </si>
  <si>
    <t>5645016663</t>
  </si>
  <si>
    <t>6185730772</t>
  </si>
  <si>
    <t>27 Feb 2026 23:26</t>
  </si>
  <si>
    <t>1247687.196278</t>
  </si>
  <si>
    <t>02 Mar 2026 09:45</t>
  </si>
  <si>
    <t>1247724.196281</t>
  </si>
  <si>
    <t>02 Mar 2026 09:49</t>
  </si>
  <si>
    <t>53823</t>
  </si>
  <si>
    <t>02 Mar 2026 09:53</t>
  </si>
  <si>
    <t>1247893.196415</t>
  </si>
  <si>
    <t>02 Mar 2026 10:29</t>
  </si>
  <si>
    <t>1245887.235756</t>
  </si>
  <si>
    <t>23 Feb 2026 11:39</t>
  </si>
  <si>
    <t>1247694.196433</t>
  </si>
  <si>
    <t>02 Mar 2026 10:52</t>
  </si>
  <si>
    <t>NT319851</t>
  </si>
  <si>
    <t>23 Feb 2026 12:10</t>
  </si>
  <si>
    <t>NT319852</t>
  </si>
  <si>
    <t>NT319853</t>
  </si>
  <si>
    <t>19796</t>
  </si>
  <si>
    <t>02 Mar 2026 11:11</t>
  </si>
  <si>
    <t>13831173</t>
  </si>
  <si>
    <t>02 Mar 2026 11:12</t>
  </si>
  <si>
    <t>202637912165</t>
  </si>
  <si>
    <t>БОЯНА МГ - ЕООД</t>
  </si>
  <si>
    <t>02 Mar 2026 11:18</t>
  </si>
  <si>
    <t>1247940.196488</t>
  </si>
  <si>
    <t>02 Mar 2026 11:28</t>
  </si>
  <si>
    <t>1247940.196489</t>
  </si>
  <si>
    <t>1247773.196499</t>
  </si>
  <si>
    <t>02 Mar 2026 12:07</t>
  </si>
  <si>
    <t>202605395801</t>
  </si>
  <si>
    <t>02 Mar 2026 12:47</t>
  </si>
  <si>
    <t>202663291681</t>
  </si>
  <si>
    <t>202645274494</t>
  </si>
  <si>
    <t>202685996512</t>
  </si>
  <si>
    <t>202634267860</t>
  </si>
  <si>
    <t>230220261</t>
  </si>
  <si>
    <t>23 Feb 2026 13:49</t>
  </si>
  <si>
    <t>NT319884</t>
  </si>
  <si>
    <t>23 Feb 2026 14:28</t>
  </si>
  <si>
    <t>5033195875</t>
  </si>
  <si>
    <t>23 Feb 2026 14:56</t>
  </si>
  <si>
    <t>230220264</t>
  </si>
  <si>
    <t>23 Feb 2026 15:50</t>
  </si>
  <si>
    <t>1246193.235778</t>
  </si>
  <si>
    <t>23 Feb 2026 16:18</t>
  </si>
  <si>
    <t>1246223.235812</t>
  </si>
  <si>
    <t>23 Feb 2026 16:26</t>
  </si>
  <si>
    <t>6622490588</t>
  </si>
  <si>
    <t>13 Sep 2026</t>
  </si>
  <si>
    <t>23 Feb 2026 19:52</t>
  </si>
  <si>
    <t>6628775490</t>
  </si>
  <si>
    <t>27 Feb 2026 15:58</t>
  </si>
  <si>
    <t>4693</t>
  </si>
  <si>
    <t>24 Feb 2026 11:32</t>
  </si>
  <si>
    <t>2329246</t>
  </si>
  <si>
    <t>24 Feb 2026 15:30</t>
  </si>
  <si>
    <t>NT320083</t>
  </si>
  <si>
    <t>24 Feb 2026 16:30</t>
  </si>
  <si>
    <t>6687048429</t>
  </si>
  <si>
    <t>24 Feb 2026 20:32</t>
  </si>
  <si>
    <t>480695</t>
  </si>
  <si>
    <t>24 Feb 2026 21:38</t>
  </si>
  <si>
    <t>5080990181</t>
  </si>
  <si>
    <t>25 Feb 2026 09:46</t>
  </si>
  <si>
    <t>25 Feb 2026</t>
  </si>
  <si>
    <t>NT320160</t>
  </si>
  <si>
    <t>25 Feb 2026 10:06</t>
  </si>
  <si>
    <t>1246745.195752</t>
  </si>
  <si>
    <t>25 Feb 2026 10:07</t>
  </si>
  <si>
    <t>NT320181</t>
  </si>
  <si>
    <t>25 Feb 2026 10:50</t>
  </si>
  <si>
    <t>53658</t>
  </si>
  <si>
    <t>25 Feb 2026 11:01</t>
  </si>
  <si>
    <t>53657</t>
  </si>
  <si>
    <t>53659</t>
  </si>
  <si>
    <t>25 Feb 2026 11:02</t>
  </si>
  <si>
    <t>ГОУ ТУ ХОЛИДЕЙ - ООД</t>
  </si>
  <si>
    <t>1246451.195586</t>
  </si>
  <si>
    <t>24 Feb 2026 23:10</t>
  </si>
  <si>
    <t>1246713.195658</t>
  </si>
  <si>
    <t>24 Feb 2026 23:16</t>
  </si>
  <si>
    <t>1246746.195747</t>
  </si>
  <si>
    <t>25 Feb 2026 09:55</t>
  </si>
  <si>
    <t>1246440.195588</t>
  </si>
  <si>
    <t>24 Feb 2026 23:12</t>
  </si>
  <si>
    <t>1246407.195584</t>
  </si>
  <si>
    <t>24 Feb 2026 23:11</t>
  </si>
  <si>
    <t>1246745.195751</t>
  </si>
  <si>
    <t>25 Feb 2026 12:33</t>
  </si>
  <si>
    <t>1247969.196272</t>
  </si>
  <si>
    <t>01 Mar 2026 19:37</t>
  </si>
  <si>
    <t>53678</t>
  </si>
  <si>
    <t>25 Feb 2026 14:19</t>
  </si>
  <si>
    <t>53679</t>
  </si>
  <si>
    <t>483193</t>
  </si>
  <si>
    <t>27 Feb 2026 21:23</t>
  </si>
  <si>
    <t>6527770935</t>
  </si>
  <si>
    <t>25 Feb 2026 18:58</t>
  </si>
  <si>
    <t>2329612</t>
  </si>
  <si>
    <t>25 Feb 2026 21:37</t>
  </si>
  <si>
    <t>480747</t>
  </si>
  <si>
    <t>24 Feb 2026 22:23</t>
  </si>
  <si>
    <t>1247126.195934</t>
  </si>
  <si>
    <t>26 Feb 2026 10:55</t>
  </si>
  <si>
    <t>1247126.195935</t>
  </si>
  <si>
    <t>19721</t>
  </si>
  <si>
    <t>26 Feb 2026 12:12</t>
  </si>
  <si>
    <t>1247238.195970</t>
  </si>
  <si>
    <t>26 Feb 2026 14:18</t>
  </si>
  <si>
    <t>1245608.195973</t>
  </si>
  <si>
    <t>26 Feb 2026 15:23</t>
  </si>
  <si>
    <t>6707063792</t>
  </si>
  <si>
    <t>26 Feb 2026 21:44</t>
  </si>
  <si>
    <t>13807138/21 Feb 2026</t>
  </si>
  <si>
    <t>10249</t>
  </si>
  <si>
    <t>FLINIK BARTOSZ</t>
  </si>
  <si>
    <t>13831173/28 Feb 2026</t>
  </si>
  <si>
    <t>10293</t>
  </si>
  <si>
    <t>PASZKOWSKI TOMASZ</t>
  </si>
  <si>
    <t>13821627/26 Feb 2026</t>
  </si>
  <si>
    <t>10250</t>
  </si>
  <si>
    <t>IZDEBSKI KAMIL</t>
  </si>
  <si>
    <t>13816673/24 Feb 2026</t>
  </si>
  <si>
    <t>10251</t>
  </si>
  <si>
    <t>ZAREBA MICHAL</t>
  </si>
  <si>
    <t>10252</t>
  </si>
  <si>
    <t>ADAMSKI KRZYSZTOF</t>
  </si>
  <si>
    <t>10253</t>
  </si>
  <si>
    <t>ADAMSKI OSKAR</t>
  </si>
  <si>
    <t>10254</t>
  </si>
  <si>
    <t>JANKOWSKA ANGELIKA</t>
  </si>
  <si>
    <t>202605395801/28 Feb 2026</t>
  </si>
  <si>
    <t>10305</t>
  </si>
  <si>
    <t>#FL-12485 БОЯНА МГ ОСНОВНО</t>
  </si>
  <si>
    <t>MARIAN PASCU</t>
  </si>
  <si>
    <t>202634267860/28 Feb 2026</t>
  </si>
  <si>
    <t>10308</t>
  </si>
  <si>
    <t>DANIELA JUVERDEANU</t>
  </si>
  <si>
    <t>202637912165/27 Feb 2026</t>
  </si>
  <si>
    <t>10297</t>
  </si>
  <si>
    <t>TONI VALACHE</t>
  </si>
  <si>
    <t>202645274494/28 Feb 2026</t>
  </si>
  <si>
    <t>10307</t>
  </si>
  <si>
    <t>STEFAN PASCU</t>
  </si>
  <si>
    <t>202663291681/28 Feb 2026</t>
  </si>
  <si>
    <t>10306</t>
  </si>
  <si>
    <t>MARIAN STERE</t>
  </si>
  <si>
    <t>202685996512/27 Feb 2026</t>
  </si>
  <si>
    <t>10304</t>
  </si>
  <si>
    <t>MARIUS MILITARU</t>
  </si>
  <si>
    <t>90270228-TUR-GROUP/25 Feb 2026</t>
  </si>
  <si>
    <t>10232</t>
  </si>
  <si>
    <t>#FL-6242 ГОУ ТУ ХОЛИДЕЙ ОСНОВНО</t>
  </si>
  <si>
    <t>DIAKOVA NATALIIA</t>
  </si>
  <si>
    <t>4693/24 Feb 2026</t>
  </si>
  <si>
    <t>10210</t>
  </si>
  <si>
    <t>Daniela Cristina Elisabeta Constantin</t>
  </si>
  <si>
    <t>19765/27 Feb 2026</t>
  </si>
  <si>
    <t>10260</t>
  </si>
  <si>
    <t>Nabargeac Andrei Alexandru</t>
  </si>
  <si>
    <t>62624/03 Mar 2026</t>
  </si>
  <si>
    <t>10315</t>
  </si>
  <si>
    <t>LAZAR MARIAN</t>
  </si>
  <si>
    <t>53853/02 Mar 2026</t>
  </si>
  <si>
    <t>10302</t>
  </si>
  <si>
    <t>MORARU DAVID</t>
  </si>
  <si>
    <t>19796/28 Feb 2026</t>
  </si>
  <si>
    <t>10292</t>
  </si>
  <si>
    <t>Diaconescu Ionut Alexandru</t>
  </si>
  <si>
    <t>53574/23 Feb 2026</t>
  </si>
  <si>
    <t>10194</t>
  </si>
  <si>
    <t>NICOLAE MARIAN</t>
  </si>
  <si>
    <t>53823/27 Feb 2026</t>
  </si>
  <si>
    <t>10286</t>
  </si>
  <si>
    <t>MOT MARIAN</t>
  </si>
  <si>
    <t>10287</t>
  </si>
  <si>
    <t>GERU ADRIAN NICOLAE</t>
  </si>
  <si>
    <t>53657/25 Feb 2026</t>
  </si>
  <si>
    <t>10229</t>
  </si>
  <si>
    <t>ALEXE CONSTANTIN</t>
  </si>
  <si>
    <t>53658/25 Feb 2026</t>
  </si>
  <si>
    <t>10230</t>
  </si>
  <si>
    <t>ALEXE ADELINA CRISTINA</t>
  </si>
  <si>
    <t>53659/25 Feb 2026</t>
  </si>
  <si>
    <t>10231</t>
  </si>
  <si>
    <t>STOICA CATALIN</t>
  </si>
  <si>
    <t>53678/25 Feb 2026</t>
  </si>
  <si>
    <t>10234</t>
  </si>
  <si>
    <t>PIETROIU ADRIAN</t>
  </si>
  <si>
    <t>53679/25 Feb 2026</t>
  </si>
  <si>
    <t>10235</t>
  </si>
  <si>
    <t>BOBEICA CRISTIAN</t>
  </si>
  <si>
    <t>19849/04 Mar 2026</t>
  </si>
  <si>
    <t>10326</t>
  </si>
  <si>
    <t>Cernat Malina Andreea</t>
  </si>
  <si>
    <t>62552/27 Feb 2026</t>
  </si>
  <si>
    <t>10257</t>
  </si>
  <si>
    <t>BARBULESCU ELENA GABRIELA</t>
  </si>
  <si>
    <t>4705/02 Mar 2026</t>
  </si>
  <si>
    <t>10290</t>
  </si>
  <si>
    <t>Ion Pavel</t>
  </si>
  <si>
    <t>10291</t>
  </si>
  <si>
    <t>Razvan Ionut Boghian</t>
  </si>
  <si>
    <t>NT319884/23 Feb 2026</t>
  </si>
  <si>
    <t>10203</t>
  </si>
  <si>
    <t>Владимир Пешев</t>
  </si>
  <si>
    <t>NT320083/24 Feb 2026</t>
  </si>
  <si>
    <t>10212</t>
  </si>
  <si>
    <t>DIACONU ANDRADA MIHAELA</t>
  </si>
  <si>
    <t>NT320692/28 Feb 2026</t>
  </si>
  <si>
    <t>10272</t>
  </si>
  <si>
    <t>Nadolu Adina</t>
  </si>
  <si>
    <t>NT320181/25 Feb 2026</t>
  </si>
  <si>
    <t>10228</t>
  </si>
  <si>
    <t>Buznea Bogdan</t>
  </si>
  <si>
    <t>NT320160/25 Feb 2026</t>
  </si>
  <si>
    <t>10226</t>
  </si>
  <si>
    <t>BABEANU CONSTANTIN</t>
  </si>
  <si>
    <t>NT319851/23 Feb 2026</t>
  </si>
  <si>
    <t>10197</t>
  </si>
  <si>
    <t>Adam Catalin</t>
  </si>
  <si>
    <t>NT319852/23 Feb 2026</t>
  </si>
  <si>
    <t>10198</t>
  </si>
  <si>
    <t>Ferariu Cristian Florin</t>
  </si>
  <si>
    <t>NT319853/23 Feb 2026</t>
  </si>
  <si>
    <t>10199</t>
  </si>
  <si>
    <t>Adam Ioana Ecaterina</t>
  </si>
  <si>
    <t>1247716.196199/27 Feb 2026</t>
  </si>
  <si>
    <t>10262</t>
  </si>
  <si>
    <t>Istudor Carmen Anca</t>
  </si>
  <si>
    <t>1247730.196207/27 Feb 2026</t>
  </si>
  <si>
    <t>10264</t>
  </si>
  <si>
    <t>Badea Adriana</t>
  </si>
  <si>
    <t>1247893.196415/28 Feb 2026</t>
  </si>
  <si>
    <t>10288</t>
  </si>
  <si>
    <t>Crusitu Ovidiu</t>
  </si>
  <si>
    <t>1247940.196488/01 Mar 2026</t>
  </si>
  <si>
    <t>10298</t>
  </si>
  <si>
    <t>Vlad Cristina</t>
  </si>
  <si>
    <t>1247940.196489/01 Mar 2026</t>
  </si>
  <si>
    <t>10299</t>
  </si>
  <si>
    <t>Patru Daniel</t>
  </si>
  <si>
    <t>1246745.195751/24 Feb 2026</t>
  </si>
  <si>
    <t>10233</t>
  </si>
  <si>
    <t>Dragomir Georgiana</t>
  </si>
  <si>
    <t>1246745.195752/24 Feb 2026</t>
  </si>
  <si>
    <t>10227</t>
  </si>
  <si>
    <t>Marinescu Andreea</t>
  </si>
  <si>
    <t>Cursaru Ioana Dorina</t>
  </si>
  <si>
    <t>1246223.235812/23 Feb 2026</t>
  </si>
  <si>
    <t>10208</t>
  </si>
  <si>
    <t>Fieraru Ion</t>
  </si>
  <si>
    <t>1248224.196598/02 Mar 2026</t>
  </si>
  <si>
    <t>10312</t>
  </si>
  <si>
    <t>Nistor Ana-Maria</t>
  </si>
  <si>
    <t>1247687.196278/27 Feb 2026</t>
  </si>
  <si>
    <t>10284</t>
  </si>
  <si>
    <t>Popescu Ioana</t>
  </si>
  <si>
    <t>1247724.196281/27 Feb 2026</t>
  </si>
  <si>
    <t>10285</t>
  </si>
  <si>
    <t>Caicut George</t>
  </si>
  <si>
    <t>1246451.195586/24 Feb 2026</t>
  </si>
  <si>
    <t>10220</t>
  </si>
  <si>
    <t>Stana Alexandra</t>
  </si>
  <si>
    <t>1246193.235778/23 Feb 2026</t>
  </si>
  <si>
    <t>10207</t>
  </si>
  <si>
    <t>Emilian Pana</t>
  </si>
  <si>
    <t>1246746.195747/24 Feb 2026</t>
  </si>
  <si>
    <t>10225</t>
  </si>
  <si>
    <t>Biban Alin Valentin</t>
  </si>
  <si>
    <t>1247390.196053/27 Feb 2026</t>
  </si>
  <si>
    <t>10246</t>
  </si>
  <si>
    <t>Iacoboi Alexandru</t>
  </si>
  <si>
    <t>1247751.196215/28 Feb 2026</t>
  </si>
  <si>
    <t>10268</t>
  </si>
  <si>
    <t>Stanescu Carmen Daniela</t>
  </si>
  <si>
    <t>1247362.196067/26 Feb 2026</t>
  </si>
  <si>
    <t>10247</t>
  </si>
  <si>
    <t>POPESCU GEANINA</t>
  </si>
  <si>
    <t>1247839.196246/28 Feb 2026</t>
  </si>
  <si>
    <t>10270</t>
  </si>
  <si>
    <t>Parau Constantin</t>
  </si>
  <si>
    <t>1247839.196247/28 Feb 2026</t>
  </si>
  <si>
    <t>10271</t>
  </si>
  <si>
    <t>Ilie Giorgel</t>
  </si>
  <si>
    <t>1247644.196150/27 Feb 2026</t>
  </si>
  <si>
    <t>10259</t>
  </si>
  <si>
    <t>Neag Firuta</t>
  </si>
  <si>
    <t>1247126.195934/26 Feb 2026</t>
  </si>
  <si>
    <t>10239</t>
  </si>
  <si>
    <t>Agapi-Dumbrava Mihaela</t>
  </si>
  <si>
    <t>1247126.195935/26 Feb 2026</t>
  </si>
  <si>
    <t>10240</t>
  </si>
  <si>
    <t>Dumbrava Nicoleta</t>
  </si>
  <si>
    <t>1247238.195970/26 Feb 2026</t>
  </si>
  <si>
    <t>10242</t>
  </si>
  <si>
    <t>Bocioanca Georgeta</t>
  </si>
  <si>
    <t>1247694.196433/27 Feb 2026</t>
  </si>
  <si>
    <t>10289</t>
  </si>
  <si>
    <t>Radulescu Diana Elena</t>
  </si>
  <si>
    <t>1247773.196499/28 Feb 2026</t>
  </si>
  <si>
    <t>10301</t>
  </si>
  <si>
    <t>Florea Sofia Elena</t>
  </si>
  <si>
    <t>1246713.195658/24 Feb 2026</t>
  </si>
  <si>
    <t>10223</t>
  </si>
  <si>
    <t>Florea Anca</t>
  </si>
  <si>
    <t>1248457.196723/03 Mar 2026</t>
  </si>
  <si>
    <t>10325</t>
  </si>
  <si>
    <t>Mihalache Mihaela Liliana</t>
  </si>
  <si>
    <t>1246407.195584/24 Feb 2026</t>
  </si>
  <si>
    <t>10221</t>
  </si>
  <si>
    <t>IONITA AURELIA</t>
  </si>
  <si>
    <t>1247446.196578/02 Mar 2026</t>
  </si>
  <si>
    <t>10310</t>
  </si>
  <si>
    <t>Neculai Daniela Cristina</t>
  </si>
  <si>
    <t>1247335.196050/26 Feb 2026</t>
  </si>
  <si>
    <t>10245</t>
  </si>
  <si>
    <t>Stoicescu Alin Mihai</t>
  </si>
  <si>
    <t>1245608.195973/26 Feb 2026</t>
  </si>
  <si>
    <t>10243</t>
  </si>
  <si>
    <t>Bugan Aurel</t>
  </si>
  <si>
    <t>1247969.196272/01 Mar 2026</t>
  </si>
  <si>
    <t>10282</t>
  </si>
  <si>
    <t>Cotofana Adrian</t>
  </si>
  <si>
    <t>1245887.235756/23 Feb 2026</t>
  </si>
  <si>
    <t>10195</t>
  </si>
  <si>
    <t>Petre Elena Cristina</t>
  </si>
  <si>
    <t>1246440.195588/24 Feb 2026</t>
  </si>
  <si>
    <t>10222</t>
  </si>
  <si>
    <t>Stan Ioana Carmen</t>
  </si>
  <si>
    <t>6975/28 Feb 2026</t>
  </si>
  <si>
    <t>10274</t>
  </si>
  <si>
    <t>BOGDAN OPREA</t>
  </si>
  <si>
    <t>2329612/25 Feb 2026</t>
  </si>
  <si>
    <t>10238</t>
  </si>
  <si>
    <t>Alina Peleanu</t>
  </si>
  <si>
    <t>2329945/27 Feb 2026</t>
  </si>
  <si>
    <t>10248</t>
  </si>
  <si>
    <t>COPACEANU CRIN DUMITRU</t>
  </si>
  <si>
    <t>2329246/24 Feb 2026</t>
  </si>
  <si>
    <t>10211</t>
  </si>
  <si>
    <t>MOCANU MADALINA ELENA</t>
  </si>
  <si>
    <t>Тотал: 2 073.24</t>
  </si>
  <si>
    <t>28971</t>
  </si>
  <si>
    <t>04 Mar 2026 17:24</t>
  </si>
  <si>
    <t>04 Mar 2026</t>
  </si>
  <si>
    <t>6392823479</t>
  </si>
  <si>
    <t>05 Mar 2026 09:32</t>
  </si>
  <si>
    <t>05 Mar 2026</t>
  </si>
  <si>
    <t>487092</t>
  </si>
  <si>
    <t>23 May 2026</t>
  </si>
  <si>
    <t>05 Mar 2026 10:03</t>
  </si>
  <si>
    <t>1248678.196840</t>
  </si>
  <si>
    <t>05 Mar 2026 10:09</t>
  </si>
  <si>
    <t>1248868.196943</t>
  </si>
  <si>
    <t>05 Mar 2026 22:58</t>
  </si>
  <si>
    <t>1248853.196990</t>
  </si>
  <si>
    <t>06 Mar 2026 12:41</t>
  </si>
  <si>
    <t>13843239</t>
  </si>
  <si>
    <t>06 Mar 2026 13:47</t>
  </si>
  <si>
    <t>13845932</t>
  </si>
  <si>
    <t>13843210</t>
  </si>
  <si>
    <t>13841294</t>
  </si>
  <si>
    <t>03 Mar 2026</t>
  </si>
  <si>
    <t>13846150</t>
  </si>
  <si>
    <t>NT321149</t>
  </si>
  <si>
    <t>06 Mar 2026 15:35</t>
  </si>
  <si>
    <t>06 Mar 2026</t>
  </si>
  <si>
    <t>NT321148</t>
  </si>
  <si>
    <t>1249098.197064</t>
  </si>
  <si>
    <t>07 Mar 2026 08:39</t>
  </si>
  <si>
    <t>07 Mar 2026</t>
  </si>
  <si>
    <t>6752468496</t>
  </si>
  <si>
    <t>07 Mar 2026 11:48</t>
  </si>
  <si>
    <t>5809865709</t>
  </si>
  <si>
    <t>07 Mar 2026 11:44</t>
  </si>
  <si>
    <t>488757</t>
  </si>
  <si>
    <t>07 Mar 2026 13:18</t>
  </si>
  <si>
    <t>1249134.197082</t>
  </si>
  <si>
    <t>07 Mar 2026 21:04</t>
  </si>
  <si>
    <t>489324</t>
  </si>
  <si>
    <t>08 Mar 2026 14:03</t>
  </si>
  <si>
    <t>08 Mar 2026</t>
  </si>
  <si>
    <t>489340</t>
  </si>
  <si>
    <t>08 Mar 2026 14:23</t>
  </si>
  <si>
    <t>0553</t>
  </si>
  <si>
    <t>02 Mar 2026</t>
  </si>
  <si>
    <t>4705</t>
  </si>
  <si>
    <t>02 Mar 2026 11:10</t>
  </si>
  <si>
    <t>0554</t>
  </si>
  <si>
    <t>02 Mar 2026 11:13</t>
  </si>
  <si>
    <t>53853</t>
  </si>
  <si>
    <t>02 Mar 2026 12:26</t>
  </si>
  <si>
    <t>5729025630</t>
  </si>
  <si>
    <t>02 Mar 2026 12:36</t>
  </si>
  <si>
    <t>6412823387</t>
  </si>
  <si>
    <t>08 Mar 2026 19:04</t>
  </si>
  <si>
    <t>6954883465</t>
  </si>
  <si>
    <t>08 Mar 2026 20:40</t>
  </si>
  <si>
    <t>5785228683</t>
  </si>
  <si>
    <t>24 May 2026</t>
  </si>
  <si>
    <t>02 Mar 2026 13:36</t>
  </si>
  <si>
    <t>1247446.196578</t>
  </si>
  <si>
    <t>02 Mar 2026 13:45</t>
  </si>
  <si>
    <t>6598496851</t>
  </si>
  <si>
    <t>08 Mar 2026 22:21</t>
  </si>
  <si>
    <t>5552999145</t>
  </si>
  <si>
    <t>08 Mar 2026 22:32</t>
  </si>
  <si>
    <t>5741100534</t>
  </si>
  <si>
    <t>02 Mar 2026 19:06</t>
  </si>
  <si>
    <t>1249102.197242</t>
  </si>
  <si>
    <t>09 Mar 2026 09:49</t>
  </si>
  <si>
    <t>1248224.196598</t>
  </si>
  <si>
    <t>02 Mar 2026 16:39</t>
  </si>
  <si>
    <t>1249137.197252</t>
  </si>
  <si>
    <t>09 Mar 2026 10:10</t>
  </si>
  <si>
    <t>489354</t>
  </si>
  <si>
    <t>08 Mar 2026 14:58</t>
  </si>
  <si>
    <t>1249154.197254</t>
  </si>
  <si>
    <t>09 Mar 2026 10:11</t>
  </si>
  <si>
    <t>1249179.197259</t>
  </si>
  <si>
    <t>09 Mar 2026 10:29</t>
  </si>
  <si>
    <t>1249121.197264</t>
  </si>
  <si>
    <t>09 Mar 2026 10:38</t>
  </si>
  <si>
    <t>1249178.197251</t>
  </si>
  <si>
    <t>09 Mar 2026 10:07</t>
  </si>
  <si>
    <t>2331089</t>
  </si>
  <si>
    <t>Ukraine</t>
  </si>
  <si>
    <t>06 Mar 2026 09:18</t>
  </si>
  <si>
    <t>62624</t>
  </si>
  <si>
    <t>03 Mar 2026 11:52</t>
  </si>
  <si>
    <t>5219638306</t>
  </si>
  <si>
    <t>03 Mar 2026 13:20</t>
  </si>
  <si>
    <t>0563</t>
  </si>
  <si>
    <t>03 Mar 2026 19:10</t>
  </si>
  <si>
    <t>0564</t>
  </si>
  <si>
    <t>0565</t>
  </si>
  <si>
    <t>03 Mar 2026 19:11</t>
  </si>
  <si>
    <t>0566</t>
  </si>
  <si>
    <t>5985212897</t>
  </si>
  <si>
    <t>03 Mar 2026 19:58</t>
  </si>
  <si>
    <t>753785750</t>
  </si>
  <si>
    <t>04 Mar 2026 09:04</t>
  </si>
  <si>
    <t>1248457.196723</t>
  </si>
  <si>
    <t>04 Mar 2026 09:41</t>
  </si>
  <si>
    <t>19849</t>
  </si>
  <si>
    <t>04 Mar 2026 11:43</t>
  </si>
  <si>
    <t>04032026</t>
  </si>
  <si>
    <t>04 Mar 2026 13:29</t>
  </si>
  <si>
    <t>21072026</t>
  </si>
  <si>
    <t>04 Mar 2026 14:27</t>
  </si>
  <si>
    <t>04 Mar 2026 14:24</t>
  </si>
  <si>
    <t>5819707214</t>
  </si>
  <si>
    <t>04 Mar 2026 18:26</t>
  </si>
  <si>
    <t>13830238</t>
  </si>
  <si>
    <t>1178868.182609</t>
  </si>
  <si>
    <t>04 Mar 2026 08:25</t>
  </si>
  <si>
    <t>13843210/04 Mar 2026</t>
  </si>
  <si>
    <t>10345</t>
  </si>
  <si>
    <t>GORTATOWSKI DARIUSZ</t>
  </si>
  <si>
    <t>13843239/04 Mar 2026</t>
  </si>
  <si>
    <t>10341</t>
  </si>
  <si>
    <t>GORTATOWSKA IZABELLA</t>
  </si>
  <si>
    <t>13845932/04 Mar 2026</t>
  </si>
  <si>
    <t>10343</t>
  </si>
  <si>
    <t>RUSIN PATRYCJA</t>
  </si>
  <si>
    <t>13830238/28 Feb 2026</t>
  </si>
  <si>
    <t>10344</t>
  </si>
  <si>
    <t>KONIECZNY SEBASTIAN</t>
  </si>
  <si>
    <t>13841294/03 Mar 2026</t>
  </si>
  <si>
    <t>10346</t>
  </si>
  <si>
    <t>MILCZAREK MAGDALENA</t>
  </si>
  <si>
    <t>10347</t>
  </si>
  <si>
    <t>ZACHARIAS ZUZANNA</t>
  </si>
  <si>
    <t>13846150/04 Mar 2026</t>
  </si>
  <si>
    <t>10342</t>
  </si>
  <si>
    <t>SREDNIAWSKA MALWINA</t>
  </si>
  <si>
    <t>0553/02 Mar 2026</t>
  </si>
  <si>
    <t>10295</t>
  </si>
  <si>
    <t>COPUROGLU BIANCA</t>
  </si>
  <si>
    <t>0554/02 Mar 2026</t>
  </si>
  <si>
    <t>10296</t>
  </si>
  <si>
    <t>MATACHE LAURA</t>
  </si>
  <si>
    <t>0563/03 Mar 2026</t>
  </si>
  <si>
    <t>10317</t>
  </si>
  <si>
    <t>LAZAR ANNE MARIE</t>
  </si>
  <si>
    <t>0564/03 Mar 2026</t>
  </si>
  <si>
    <t>10318</t>
  </si>
  <si>
    <t>LAZAR MIHAIL MUGUR</t>
  </si>
  <si>
    <t>0565/03 Mar 2026</t>
  </si>
  <si>
    <t>10319</t>
  </si>
  <si>
    <t>DIACONESCU MADALINA</t>
  </si>
  <si>
    <t>0566/03 Mar 2026</t>
  </si>
  <si>
    <t>10320</t>
  </si>
  <si>
    <t>DIACONESCU LUCA</t>
  </si>
  <si>
    <t>753785750/03 Mar 2026</t>
  </si>
  <si>
    <t>10324</t>
  </si>
  <si>
    <t>Paulina Karbownik</t>
  </si>
  <si>
    <t>21072026/04 Mar 2026</t>
  </si>
  <si>
    <t>10328</t>
  </si>
  <si>
    <t>Росица Маринова</t>
  </si>
  <si>
    <t>10330</t>
  </si>
  <si>
    <t>Светослав Йорданов</t>
  </si>
  <si>
    <t>10331</t>
  </si>
  <si>
    <t>Таня Димитрова</t>
  </si>
  <si>
    <t>62707/09 Mar 2026</t>
  </si>
  <si>
    <t>10378</t>
  </si>
  <si>
    <t>MANOLE BOGDAN FLORIN</t>
  </si>
  <si>
    <t>28971/04 Mar 2026</t>
  </si>
  <si>
    <t>10333</t>
  </si>
  <si>
    <t>Ovidiu Nicolae Rotila</t>
  </si>
  <si>
    <t>19905/09 Mar 2026</t>
  </si>
  <si>
    <t>10382</t>
  </si>
  <si>
    <t>Rodeanu Lavinia</t>
  </si>
  <si>
    <t>19900/09 Mar 2026</t>
  </si>
  <si>
    <t>10373</t>
  </si>
  <si>
    <t>Nastase Catalin</t>
  </si>
  <si>
    <t>NT321148/06 Mar 2026</t>
  </si>
  <si>
    <t>10348</t>
  </si>
  <si>
    <t>NT321149/06 Mar 2026</t>
  </si>
  <si>
    <t>10349</t>
  </si>
  <si>
    <t>1248678.196840/05 Mar 2026</t>
  </si>
  <si>
    <t>10337</t>
  </si>
  <si>
    <t>Ivanciuc Alina</t>
  </si>
  <si>
    <t>1249154.197254/08 Mar 2026</t>
  </si>
  <si>
    <t>10371</t>
  </si>
  <si>
    <t>Mateescu Andreea Roxana</t>
  </si>
  <si>
    <t>1249442.197298/09 Mar 2026</t>
  </si>
  <si>
    <t>10383</t>
  </si>
  <si>
    <t>1249121.197264/07 Mar 2026</t>
  </si>
  <si>
    <t>10377</t>
  </si>
  <si>
    <t>Modreanu David</t>
  </si>
  <si>
    <t>1248868.196943/05 Mar 2026</t>
  </si>
  <si>
    <t>10338</t>
  </si>
  <si>
    <t>Barbu Calin Alexandru</t>
  </si>
  <si>
    <t>1249098.197064/07 Mar 2026</t>
  </si>
  <si>
    <t>10351</t>
  </si>
  <si>
    <t>APARASCA GEORGIANA CLAUDIA</t>
  </si>
  <si>
    <t>1249178.197251/08 Mar 2026</t>
  </si>
  <si>
    <t>10369</t>
  </si>
  <si>
    <t>Balcan Camelia Geta</t>
  </si>
  <si>
    <t>1249179.197259/08 Mar 2026</t>
  </si>
  <si>
    <t>10376</t>
  </si>
  <si>
    <t>Ungureanu Anamaria</t>
  </si>
  <si>
    <t>1249102.197242/07 Mar 2026</t>
  </si>
  <si>
    <t>10368</t>
  </si>
  <si>
    <t>URZICA CATALINA</t>
  </si>
  <si>
    <t>1249134.197082/07 Mar 2026</t>
  </si>
  <si>
    <t>10355</t>
  </si>
  <si>
    <t>Pavel Elena-Catalina</t>
  </si>
  <si>
    <t>1249137.197252/07 Mar 2026</t>
  </si>
  <si>
    <t>10370</t>
  </si>
  <si>
    <t>Apetrii Elena-Cristina</t>
  </si>
  <si>
    <t>1248853.196990/05 Mar 2026</t>
  </si>
  <si>
    <t>10340</t>
  </si>
  <si>
    <t>Petre Constantin Daniel</t>
  </si>
  <si>
    <t>2331089/05 Mar 2026</t>
  </si>
  <si>
    <t>10339</t>
  </si>
  <si>
    <t>KOLESCNICHENKO VITALII</t>
  </si>
  <si>
    <t>6652855982</t>
  </si>
  <si>
    <t>1173107.220477</t>
  </si>
  <si>
    <t>1173268.220507</t>
  </si>
  <si>
    <t>1173106.220476</t>
  </si>
  <si>
    <t>1169860.219307</t>
  </si>
  <si>
    <t>1169861.219308</t>
  </si>
  <si>
    <t>1170038.219412</t>
  </si>
  <si>
    <t>1170169.219532</t>
  </si>
  <si>
    <t>1170906.219838</t>
  </si>
  <si>
    <t>NT314343</t>
  </si>
  <si>
    <t>13807138</t>
  </si>
  <si>
    <t>13608956</t>
  </si>
  <si>
    <t>18409</t>
  </si>
  <si>
    <t>18411</t>
  </si>
  <si>
    <t>18410</t>
  </si>
  <si>
    <t>6898114088</t>
  </si>
  <si>
    <t>1172907.220427</t>
  </si>
  <si>
    <t>1172296.220048</t>
  </si>
  <si>
    <t>1173198.220492</t>
  </si>
  <si>
    <t>1173090.220469</t>
  </si>
  <si>
    <t>1172226.220273</t>
  </si>
  <si>
    <t>1172325.220241</t>
  </si>
  <si>
    <t>1172203.220271</t>
  </si>
  <si>
    <t>1173170.220487</t>
  </si>
  <si>
    <t>1172592.220377</t>
  </si>
  <si>
    <t>52141</t>
  </si>
  <si>
    <t>99054</t>
  </si>
  <si>
    <t>99056</t>
  </si>
  <si>
    <t>99053</t>
  </si>
  <si>
    <t>99055</t>
  </si>
  <si>
    <t>NT308642</t>
  </si>
  <si>
    <t>NT309614</t>
  </si>
  <si>
    <t>NT310991</t>
  </si>
  <si>
    <t>18437</t>
  </si>
  <si>
    <t>18438</t>
  </si>
  <si>
    <t>18439</t>
  </si>
  <si>
    <t>439851</t>
  </si>
  <si>
    <t>2320065</t>
  </si>
  <si>
    <t>18452</t>
  </si>
  <si>
    <t>NT308587</t>
  </si>
  <si>
    <t>NT308616</t>
  </si>
  <si>
    <t>95968</t>
  </si>
  <si>
    <t>52162</t>
  </si>
  <si>
    <t>18457</t>
  </si>
  <si>
    <t>10082026</t>
  </si>
  <si>
    <t>1172230.220331</t>
  </si>
  <si>
    <t>99083</t>
  </si>
  <si>
    <t>5050826257</t>
  </si>
  <si>
    <t>NT314502</t>
  </si>
  <si>
    <t>2312449</t>
  </si>
  <si>
    <t>1188936.228677</t>
  </si>
  <si>
    <t>1188731.228347</t>
  </si>
  <si>
    <t>1188735.228348</t>
  </si>
  <si>
    <t>1188814.228585</t>
  </si>
  <si>
    <t>1188482.228337</t>
  </si>
  <si>
    <t>1188673.228334</t>
  </si>
  <si>
    <t>1188907.228672</t>
  </si>
  <si>
    <t>1188918.228759</t>
  </si>
  <si>
    <t>403593</t>
  </si>
  <si>
    <t>0231</t>
  </si>
  <si>
    <t>2313867</t>
  </si>
  <si>
    <t>2313868</t>
  </si>
  <si>
    <t>5041314</t>
  </si>
  <si>
    <t>5565598736</t>
  </si>
  <si>
    <t>14072026</t>
  </si>
  <si>
    <t>0233</t>
  </si>
  <si>
    <t>1189327.228893</t>
  </si>
  <si>
    <t>1173007.220453</t>
  </si>
  <si>
    <t>14012026</t>
  </si>
  <si>
    <t>95058</t>
  </si>
  <si>
    <t>1179616.223116</t>
  </si>
  <si>
    <t>396578</t>
  </si>
  <si>
    <t>NT309570</t>
  </si>
  <si>
    <t>NT309565</t>
  </si>
  <si>
    <t>27112025</t>
  </si>
  <si>
    <t>2314018</t>
  </si>
  <si>
    <t>435140</t>
  </si>
  <si>
    <t>5783223803</t>
  </si>
  <si>
    <t>1178144.222682</t>
  </si>
  <si>
    <t>NT309845</t>
  </si>
  <si>
    <t>1177930.222445</t>
  </si>
  <si>
    <t>1178330.222764</t>
  </si>
  <si>
    <t>2314147</t>
  </si>
  <si>
    <t>1186998.227711</t>
  </si>
  <si>
    <t>011930249</t>
  </si>
  <si>
    <t>2313068</t>
  </si>
  <si>
    <t>28072026</t>
  </si>
  <si>
    <t>448879</t>
  </si>
  <si>
    <t>414857</t>
  </si>
  <si>
    <t>NT308762</t>
  </si>
  <si>
    <t>6513128266</t>
  </si>
  <si>
    <t>17332</t>
  </si>
  <si>
    <t>2311648</t>
  </si>
  <si>
    <t>2311653</t>
  </si>
  <si>
    <t>1181678.224237</t>
  </si>
  <si>
    <t>6321505833</t>
  </si>
  <si>
    <t>2311655</t>
  </si>
  <si>
    <t>1189394.228919</t>
  </si>
  <si>
    <t>NT310567</t>
  </si>
  <si>
    <t>1172907.220426</t>
  </si>
  <si>
    <t>NT308644</t>
  </si>
  <si>
    <t>2316396</t>
  </si>
  <si>
    <t>NT308655</t>
  </si>
  <si>
    <t>404690</t>
  </si>
  <si>
    <t>414171</t>
  </si>
  <si>
    <t>2311699</t>
  </si>
  <si>
    <t>1175927.221515</t>
  </si>
  <si>
    <t>2316535</t>
  </si>
  <si>
    <t>2316536</t>
  </si>
  <si>
    <t>1178873.222878</t>
  </si>
  <si>
    <t>1178826.222877</t>
  </si>
  <si>
    <t>NT307249</t>
  </si>
  <si>
    <t>95909</t>
  </si>
  <si>
    <t>1175996.221524</t>
  </si>
  <si>
    <t>650924</t>
  </si>
  <si>
    <t>1189430.228927</t>
  </si>
  <si>
    <t>5155239213</t>
  </si>
  <si>
    <t>6772126245</t>
  </si>
  <si>
    <t>1180569.223520</t>
  </si>
  <si>
    <t>408836</t>
  </si>
  <si>
    <t>5238725438</t>
  </si>
  <si>
    <t>2314475</t>
  </si>
  <si>
    <t>5591272061</t>
  </si>
  <si>
    <t>6685704554</t>
  </si>
  <si>
    <t>16666</t>
  </si>
  <si>
    <t>NT311338</t>
  </si>
  <si>
    <t>50660</t>
  </si>
  <si>
    <t>2311820</t>
  </si>
  <si>
    <t>449719</t>
  </si>
  <si>
    <t>17661</t>
  </si>
  <si>
    <t>17663</t>
  </si>
  <si>
    <t>1170032.219376</t>
  </si>
  <si>
    <t>NT307810</t>
  </si>
  <si>
    <t>NT307880</t>
  </si>
  <si>
    <t>1180317.223589</t>
  </si>
  <si>
    <t>1180317.223592</t>
  </si>
  <si>
    <t>1180317.223588</t>
  </si>
  <si>
    <t>1173574.220613</t>
  </si>
  <si>
    <t>1176192.221577</t>
  </si>
  <si>
    <t>1173464.220649</t>
  </si>
  <si>
    <t>1180828.223617</t>
  </si>
  <si>
    <t>28259</t>
  </si>
  <si>
    <t>97564</t>
  </si>
  <si>
    <t>59265</t>
  </si>
  <si>
    <t>1173477.220718</t>
  </si>
  <si>
    <t>1173104.220735</t>
  </si>
  <si>
    <t>1173296.220737</t>
  </si>
  <si>
    <t>1173314.220717</t>
  </si>
  <si>
    <t>17509</t>
  </si>
  <si>
    <t>17537</t>
  </si>
  <si>
    <t>2309408</t>
  </si>
  <si>
    <t>1176217.221585</t>
  </si>
  <si>
    <t>1176222.221587</t>
  </si>
  <si>
    <t>18221</t>
  </si>
  <si>
    <t>97112</t>
  </si>
  <si>
    <t>437066</t>
  </si>
  <si>
    <t>NT308841</t>
  </si>
  <si>
    <t>NT307923</t>
  </si>
  <si>
    <t>437260</t>
  </si>
  <si>
    <t>16925</t>
  </si>
  <si>
    <t>44813</t>
  </si>
  <si>
    <t>1173025.220756</t>
  </si>
  <si>
    <t>1176091.221757</t>
  </si>
  <si>
    <t>11217</t>
  </si>
  <si>
    <t>1173604.220771</t>
  </si>
  <si>
    <t>400435</t>
  </si>
  <si>
    <t>50972</t>
  </si>
  <si>
    <t>1176220.221725</t>
  </si>
  <si>
    <t>17104</t>
  </si>
  <si>
    <t>5070661610</t>
  </si>
  <si>
    <t>1176340.221732</t>
  </si>
  <si>
    <t>NT307688</t>
  </si>
  <si>
    <t>16951</t>
  </si>
  <si>
    <t>NT308869</t>
  </si>
  <si>
    <t>95702</t>
  </si>
  <si>
    <t>NT308738</t>
  </si>
  <si>
    <t>NT308868</t>
  </si>
  <si>
    <t>NT308858</t>
  </si>
  <si>
    <t>1176210.221769</t>
  </si>
  <si>
    <t>1176168.221767</t>
  </si>
  <si>
    <t>1176270.221771</t>
  </si>
  <si>
    <t>1176278.221782</t>
  </si>
  <si>
    <t>NT308824</t>
  </si>
  <si>
    <t>1176166.221821</t>
  </si>
  <si>
    <t>1175572.221822</t>
  </si>
  <si>
    <t>1176531.221875</t>
  </si>
  <si>
    <t>2311954</t>
  </si>
  <si>
    <t>1179276.222995</t>
  </si>
  <si>
    <t>2317483</t>
  </si>
  <si>
    <t>6173624505</t>
  </si>
  <si>
    <t>2314661</t>
  </si>
  <si>
    <t>409856</t>
  </si>
  <si>
    <t>1181080.223870</t>
  </si>
  <si>
    <t>1172238.220039</t>
  </si>
  <si>
    <t>NT311002</t>
  </si>
  <si>
    <t>17140</t>
  </si>
  <si>
    <t>12012026</t>
  </si>
  <si>
    <t>NT308768</t>
  </si>
  <si>
    <t>17477</t>
  </si>
  <si>
    <t>1172230.220325</t>
  </si>
  <si>
    <t>16853</t>
  </si>
  <si>
    <t>1174767.221024</t>
  </si>
  <si>
    <t>1173255.220980</t>
  </si>
  <si>
    <t>1176788.221910</t>
  </si>
  <si>
    <t>1172159.220359</t>
  </si>
  <si>
    <t>1172305.220049</t>
  </si>
  <si>
    <t>07012026</t>
  </si>
  <si>
    <t>28250</t>
  </si>
  <si>
    <t>16940</t>
  </si>
  <si>
    <t>NT308020</t>
  </si>
  <si>
    <t>1173561.220537</t>
  </si>
  <si>
    <t>1172212.220300</t>
  </si>
  <si>
    <t>3289</t>
  </si>
  <si>
    <t>1172415.220310</t>
  </si>
  <si>
    <t>1177561.222274</t>
  </si>
  <si>
    <t>NT306920</t>
  </si>
  <si>
    <t>1174084.220826</t>
  </si>
  <si>
    <t>1172532.220367</t>
  </si>
  <si>
    <t>1172230.220339</t>
  </si>
  <si>
    <t>1172230.220343</t>
  </si>
  <si>
    <t>NT308031</t>
  </si>
  <si>
    <t>1173139.220835</t>
  </si>
  <si>
    <t>1177172.222140</t>
  </si>
  <si>
    <t>1174174.220832</t>
  </si>
  <si>
    <t>NT308262</t>
  </si>
  <si>
    <t>NT309577</t>
  </si>
  <si>
    <t>070120263</t>
  </si>
  <si>
    <t>6114969630</t>
  </si>
  <si>
    <t>5817762415</t>
  </si>
  <si>
    <t>5673832280</t>
  </si>
  <si>
    <t>97349</t>
  </si>
  <si>
    <t>14782745</t>
  </si>
  <si>
    <t>14747061</t>
  </si>
  <si>
    <t>NT307007</t>
  </si>
  <si>
    <t>14880733</t>
  </si>
  <si>
    <t>14747020</t>
  </si>
  <si>
    <t>1174075.220838</t>
  </si>
  <si>
    <t>1174213.220841</t>
  </si>
  <si>
    <t>5087754605</t>
  </si>
  <si>
    <t>NT307631</t>
  </si>
  <si>
    <t>14746994</t>
  </si>
  <si>
    <t>14747004</t>
  </si>
  <si>
    <t>97231</t>
  </si>
  <si>
    <t>6942995310</t>
  </si>
  <si>
    <t>NT309893</t>
  </si>
  <si>
    <t>441640</t>
  </si>
  <si>
    <t>NT308946</t>
  </si>
  <si>
    <t>1176803.221913</t>
  </si>
  <si>
    <t>410110</t>
  </si>
  <si>
    <t>1174350.220892</t>
  </si>
  <si>
    <t>NT308981</t>
  </si>
  <si>
    <t>NT308097</t>
  </si>
  <si>
    <t>6269836025</t>
  </si>
  <si>
    <t>1176784.221995</t>
  </si>
  <si>
    <t>6513196424</t>
  </si>
  <si>
    <t>5673902453</t>
  </si>
  <si>
    <t>NT308966</t>
  </si>
  <si>
    <t>1189504.228947</t>
  </si>
  <si>
    <t>011918187</t>
  </si>
  <si>
    <t>13419983</t>
  </si>
  <si>
    <t>011913494</t>
  </si>
  <si>
    <t>011916336</t>
  </si>
  <si>
    <t>011920667</t>
  </si>
  <si>
    <t>NT309028</t>
  </si>
  <si>
    <t>0232!</t>
  </si>
  <si>
    <t>1189535.228958</t>
  </si>
  <si>
    <t>16997</t>
  </si>
  <si>
    <t>1173126.220629</t>
  </si>
  <si>
    <t>1174349.220936</t>
  </si>
  <si>
    <t>59337</t>
  </si>
  <si>
    <t>1172361.220349</t>
  </si>
  <si>
    <t>1173212.220494</t>
  </si>
  <si>
    <t>1172143.220286</t>
  </si>
  <si>
    <t>1172124.220308</t>
  </si>
  <si>
    <t>1173263.220720</t>
  </si>
  <si>
    <t>1173025.220755</t>
  </si>
  <si>
    <t>1172123.220035</t>
  </si>
  <si>
    <t>1172230.220337</t>
  </si>
  <si>
    <t>1172230.220334</t>
  </si>
  <si>
    <t>1173561.220539</t>
  </si>
  <si>
    <t>1172265.220044</t>
  </si>
  <si>
    <t>1172230.220326</t>
  </si>
  <si>
    <t>1172415.220309</t>
  </si>
  <si>
    <t>1172219.220299</t>
  </si>
  <si>
    <t>1174445.220959</t>
  </si>
  <si>
    <t>NT307793</t>
  </si>
  <si>
    <t>1172230.220340</t>
  </si>
  <si>
    <t>1172891.220421</t>
  </si>
  <si>
    <t>1172230.220338</t>
  </si>
  <si>
    <t>1172777.220395</t>
  </si>
  <si>
    <t>1172376.220387</t>
  </si>
  <si>
    <t>1173532.220790</t>
  </si>
  <si>
    <t>1172873.220409</t>
  </si>
  <si>
    <t>2311105</t>
  </si>
  <si>
    <t>NT307682</t>
  </si>
  <si>
    <t>1173602.220547</t>
  </si>
  <si>
    <t>1174445.220958</t>
  </si>
  <si>
    <t>59336</t>
  </si>
  <si>
    <t>1174511.220990</t>
  </si>
  <si>
    <t>NT308137</t>
  </si>
  <si>
    <t>NT308146</t>
  </si>
  <si>
    <t>1177150.222137</t>
  </si>
  <si>
    <t>6242549199</t>
  </si>
  <si>
    <t>13665666</t>
  </si>
  <si>
    <t>1187606.227806</t>
  </si>
  <si>
    <t>2319100</t>
  </si>
  <si>
    <t>5406073681</t>
  </si>
  <si>
    <t>5825928114</t>
  </si>
  <si>
    <t>431712</t>
  </si>
  <si>
    <t>1185563.226961</t>
  </si>
  <si>
    <t>NT314209</t>
  </si>
  <si>
    <t>NT309683</t>
  </si>
  <si>
    <t>2309341</t>
  </si>
  <si>
    <t>1184068.226107</t>
  </si>
  <si>
    <t>753687630</t>
  </si>
  <si>
    <t>1178411.222761</t>
  </si>
  <si>
    <t>2312879</t>
  </si>
  <si>
    <t>17103</t>
  </si>
  <si>
    <t>1173055.220674</t>
  </si>
  <si>
    <t>2315617</t>
  </si>
  <si>
    <t>1178127.222516</t>
  </si>
  <si>
    <t>6221127957</t>
  </si>
  <si>
    <t>2318763</t>
  </si>
  <si>
    <t>407585</t>
  </si>
  <si>
    <t>1186886.227494</t>
  </si>
  <si>
    <t>NT307879</t>
  </si>
  <si>
    <t>2318768</t>
  </si>
  <si>
    <t>2318841</t>
  </si>
  <si>
    <t>NT313715</t>
  </si>
  <si>
    <t>1177486.222253</t>
  </si>
  <si>
    <t>NT308255</t>
  </si>
  <si>
    <t>011927011</t>
  </si>
  <si>
    <t>NT313714</t>
  </si>
  <si>
    <t>16673</t>
  </si>
  <si>
    <t>1177294.222159</t>
  </si>
  <si>
    <t>51978</t>
  </si>
  <si>
    <t>6966459777</t>
  </si>
  <si>
    <t>434906</t>
  </si>
  <si>
    <t>6845943429</t>
  </si>
  <si>
    <t>2313612</t>
  </si>
  <si>
    <t>1186850.227715</t>
  </si>
  <si>
    <t>443743</t>
  </si>
  <si>
    <t>2318786</t>
  </si>
  <si>
    <t>2318726</t>
  </si>
  <si>
    <t>424961</t>
  </si>
  <si>
    <t>2318765</t>
  </si>
  <si>
    <t>2312910</t>
  </si>
  <si>
    <t>18171</t>
  </si>
  <si>
    <t>1186850.227716</t>
  </si>
  <si>
    <t>6417187569</t>
  </si>
  <si>
    <t>51469</t>
  </si>
  <si>
    <t>421929</t>
  </si>
  <si>
    <t>2314748</t>
  </si>
  <si>
    <t>50971</t>
  </si>
  <si>
    <t>2313570</t>
  </si>
  <si>
    <t>1172173.220036</t>
  </si>
  <si>
    <t>1177138.222139</t>
  </si>
  <si>
    <t>1174941.221138</t>
  </si>
  <si>
    <t>2311244</t>
  </si>
  <si>
    <t>405251</t>
  </si>
  <si>
    <t>5501947657</t>
  </si>
  <si>
    <t>0042</t>
  </si>
  <si>
    <t>2313606</t>
  </si>
  <si>
    <t>NT306961</t>
  </si>
  <si>
    <t>17229</t>
  </si>
  <si>
    <t>6444193728</t>
  </si>
  <si>
    <t>0119321945</t>
  </si>
  <si>
    <t>60288</t>
  </si>
  <si>
    <t>1176065.221552</t>
  </si>
  <si>
    <t>NT307170</t>
  </si>
  <si>
    <t>2317334</t>
  </si>
  <si>
    <t>1184029.226099</t>
  </si>
  <si>
    <t>2316096</t>
  </si>
  <si>
    <t>2317604</t>
  </si>
  <si>
    <t>1178358.222729</t>
  </si>
  <si>
    <t>1180017.223331</t>
  </si>
  <si>
    <t>2874</t>
  </si>
  <si>
    <t>17236</t>
  </si>
  <si>
    <t>17690</t>
  </si>
  <si>
    <t>NT306962</t>
  </si>
  <si>
    <t>2318862</t>
  </si>
  <si>
    <t>1183250.225621</t>
  </si>
  <si>
    <t>1178764.222821</t>
  </si>
  <si>
    <t>1176002.221528</t>
  </si>
  <si>
    <t>1181287.223988</t>
  </si>
  <si>
    <t>1178764.222820</t>
  </si>
  <si>
    <t>NT309993</t>
  </si>
  <si>
    <t>1178838.222884</t>
  </si>
  <si>
    <t>1186385.227363</t>
  </si>
  <si>
    <t>1186386.227361</t>
  </si>
  <si>
    <t>NT309500</t>
  </si>
  <si>
    <t>412112</t>
  </si>
  <si>
    <t>011920577</t>
  </si>
  <si>
    <t>3098</t>
  </si>
  <si>
    <t>1175170.221200</t>
  </si>
  <si>
    <t>5363723473</t>
  </si>
  <si>
    <t>2312741</t>
  </si>
  <si>
    <t>5050810107</t>
  </si>
  <si>
    <t>1172361.220350</t>
  </si>
  <si>
    <t>1175633.221352</t>
  </si>
  <si>
    <t>NT311201</t>
  </si>
  <si>
    <t>411309</t>
  </si>
  <si>
    <t>NT307863</t>
  </si>
  <si>
    <t>120120263</t>
  </si>
  <si>
    <t>17271</t>
  </si>
  <si>
    <t>NT310993</t>
  </si>
  <si>
    <t>2311557</t>
  </si>
  <si>
    <t>1181890.224463</t>
  </si>
  <si>
    <t>1185546.226910</t>
  </si>
  <si>
    <t>414175</t>
  </si>
  <si>
    <t>2857</t>
  </si>
  <si>
    <t>1176047.221544</t>
  </si>
  <si>
    <t>1187025.227719</t>
  </si>
  <si>
    <t>011921870</t>
  </si>
  <si>
    <t>95581</t>
  </si>
  <si>
    <t>1186918.227505</t>
  </si>
  <si>
    <t>2318865</t>
  </si>
  <si>
    <t>1181882.224417</t>
  </si>
  <si>
    <t>1174760.221041</t>
  </si>
  <si>
    <t>1174850.221139</t>
  </si>
  <si>
    <t>51384</t>
  </si>
  <si>
    <t>1178335.222733</t>
  </si>
  <si>
    <t>1178214.222723</t>
  </si>
  <si>
    <t>2318888</t>
  </si>
  <si>
    <t>1177929.222444</t>
  </si>
  <si>
    <t>1184508.226619</t>
  </si>
  <si>
    <t>1183833.225886</t>
  </si>
  <si>
    <t>413903</t>
  </si>
  <si>
    <t>16854</t>
  </si>
  <si>
    <t>415203</t>
  </si>
  <si>
    <t>436061</t>
  </si>
  <si>
    <t>17200</t>
  </si>
  <si>
    <t>2311538</t>
  </si>
  <si>
    <t>NT310879</t>
  </si>
  <si>
    <t>60484</t>
  </si>
  <si>
    <t>60481</t>
  </si>
  <si>
    <t>NT308251</t>
  </si>
  <si>
    <t>95805</t>
  </si>
  <si>
    <t>1180312.223717</t>
  </si>
  <si>
    <t>4054</t>
  </si>
  <si>
    <t>NT309901</t>
  </si>
  <si>
    <t>4092</t>
  </si>
  <si>
    <t>407438</t>
  </si>
  <si>
    <t>NT307057</t>
  </si>
  <si>
    <t>21112025</t>
  </si>
  <si>
    <t>NT307664</t>
  </si>
  <si>
    <t>17671</t>
  </si>
  <si>
    <t>2318080</t>
  </si>
  <si>
    <t>1176101.221720</t>
  </si>
  <si>
    <t>1184457.226423</t>
  </si>
  <si>
    <t>2314606</t>
  </si>
  <si>
    <t>NT311337</t>
  </si>
  <si>
    <t>NT310057</t>
  </si>
  <si>
    <t>2311327</t>
  </si>
  <si>
    <t>2858</t>
  </si>
  <si>
    <t>1179616.223119</t>
  </si>
  <si>
    <t>1178558.222785</t>
  </si>
  <si>
    <t>17438</t>
  </si>
  <si>
    <t>1178087.222509</t>
  </si>
  <si>
    <t>1180670.223746</t>
  </si>
  <si>
    <t>1180735.223565</t>
  </si>
  <si>
    <t>412555</t>
  </si>
  <si>
    <t>1180670.223749</t>
  </si>
  <si>
    <t>17233</t>
  </si>
  <si>
    <t>NT310871</t>
  </si>
  <si>
    <t>413844</t>
  </si>
  <si>
    <t>1178736.222818</t>
  </si>
  <si>
    <t>31072026</t>
  </si>
  <si>
    <t>NT307612</t>
  </si>
  <si>
    <t>1180270.223370</t>
  </si>
  <si>
    <t>011933749</t>
  </si>
  <si>
    <t>1178806.222843</t>
  </si>
  <si>
    <t>NT307258</t>
  </si>
  <si>
    <t>1178342.222598</t>
  </si>
  <si>
    <t>1176267.221770</t>
  </si>
  <si>
    <t>16868</t>
  </si>
  <si>
    <t>2311079</t>
  </si>
  <si>
    <t>51382</t>
  </si>
  <si>
    <t>1170141.219429</t>
  </si>
  <si>
    <t>2312939</t>
  </si>
  <si>
    <t>17105</t>
  </si>
  <si>
    <t>1176037.221719</t>
  </si>
  <si>
    <t>NT308703</t>
  </si>
  <si>
    <t>1176814.222007</t>
  </si>
  <si>
    <t>1178087.222506</t>
  </si>
  <si>
    <t>1175996.221523</t>
  </si>
  <si>
    <t>97865</t>
  </si>
  <si>
    <t>2002</t>
  </si>
  <si>
    <t>18259</t>
  </si>
  <si>
    <t>1180670.223748</t>
  </si>
  <si>
    <t>1184365.226347</t>
  </si>
  <si>
    <t>1177829.222417</t>
  </si>
  <si>
    <t>NT307655</t>
  </si>
  <si>
    <t>17643</t>
  </si>
  <si>
    <t>5657120666</t>
  </si>
  <si>
    <t>1185423.226862</t>
  </si>
  <si>
    <t>58969</t>
  </si>
  <si>
    <t>1180715.223553</t>
  </si>
  <si>
    <t>51360</t>
  </si>
  <si>
    <t>2318079</t>
  </si>
  <si>
    <t>1180323.223432</t>
  </si>
  <si>
    <t>2316534</t>
  </si>
  <si>
    <t>405337</t>
  </si>
  <si>
    <t>NT311336</t>
  </si>
  <si>
    <t>1175211.221281</t>
  </si>
  <si>
    <t>1180458.223780</t>
  </si>
  <si>
    <t>YAN60618A02</t>
  </si>
  <si>
    <t>1171982.219969</t>
  </si>
  <si>
    <t>1180317.223591</t>
  </si>
  <si>
    <t>011920668</t>
  </si>
  <si>
    <t>51945</t>
  </si>
  <si>
    <t>1183428.225735</t>
  </si>
  <si>
    <t>5041292</t>
  </si>
  <si>
    <t>403621</t>
  </si>
  <si>
    <t>411966</t>
  </si>
  <si>
    <t>1175770.221444</t>
  </si>
  <si>
    <t>5041285</t>
  </si>
  <si>
    <t>1174874.221076</t>
  </si>
  <si>
    <t>1183418.225731</t>
  </si>
  <si>
    <t>NT312368</t>
  </si>
  <si>
    <t>1174701.221014</t>
  </si>
  <si>
    <t>1174734.221019</t>
  </si>
  <si>
    <t>1174490.220983</t>
  </si>
  <si>
    <t>1174798.221051</t>
  </si>
  <si>
    <t>5557746565</t>
  </si>
  <si>
    <t>2317272</t>
  </si>
  <si>
    <t>NT308261</t>
  </si>
  <si>
    <t>51195</t>
  </si>
  <si>
    <t>18258</t>
  </si>
  <si>
    <t>0414</t>
  </si>
  <si>
    <t>0235</t>
  </si>
  <si>
    <t>1172230.220336</t>
  </si>
  <si>
    <t>5689404114</t>
  </si>
  <si>
    <t>1179724.223172</t>
  </si>
  <si>
    <t>NT308654</t>
  </si>
  <si>
    <t>98173</t>
  </si>
  <si>
    <t>1183407.225727</t>
  </si>
  <si>
    <t>NT308386</t>
  </si>
  <si>
    <t>408272</t>
  </si>
  <si>
    <t>412949</t>
  </si>
  <si>
    <t>2317595</t>
  </si>
  <si>
    <t>60376</t>
  </si>
  <si>
    <t>28467</t>
  </si>
  <si>
    <t>1179912.223194</t>
  </si>
  <si>
    <t>2317858</t>
  </si>
  <si>
    <t>1179229.223056</t>
  </si>
  <si>
    <t>95961</t>
  </si>
  <si>
    <t>6251881202</t>
  </si>
  <si>
    <t>NT308278</t>
  </si>
  <si>
    <t>96955</t>
  </si>
  <si>
    <t>96956</t>
  </si>
  <si>
    <t>17313</t>
  </si>
  <si>
    <t>419667</t>
  </si>
  <si>
    <t>NT310568</t>
  </si>
  <si>
    <t>1175582.221390</t>
  </si>
  <si>
    <t>405085</t>
  </si>
  <si>
    <t>1175772.221439</t>
  </si>
  <si>
    <t>1172230.220330</t>
  </si>
  <si>
    <t>96310</t>
  </si>
  <si>
    <t>5041286</t>
  </si>
  <si>
    <t>5372747209</t>
  </si>
  <si>
    <t>51694</t>
  </si>
  <si>
    <t>5901396047</t>
  </si>
  <si>
    <t>1183428.225736</t>
  </si>
  <si>
    <t>1172230.220342</t>
  </si>
  <si>
    <t>419170</t>
  </si>
  <si>
    <t>1177280.222158</t>
  </si>
  <si>
    <t>1183120.225550</t>
  </si>
  <si>
    <t>60483</t>
  </si>
  <si>
    <t>60485</t>
  </si>
  <si>
    <t>2315451</t>
  </si>
  <si>
    <t>5236282363</t>
  </si>
  <si>
    <t>17199</t>
  </si>
  <si>
    <t>95537</t>
  </si>
  <si>
    <t>NT308194</t>
  </si>
  <si>
    <t>1175589.221406</t>
  </si>
  <si>
    <t>1183139.225551</t>
  </si>
  <si>
    <t>1183119.225549</t>
  </si>
  <si>
    <t>2315959</t>
  </si>
  <si>
    <t>1183352.225802</t>
  </si>
  <si>
    <t>1175771.221438</t>
  </si>
  <si>
    <t>0119205777</t>
  </si>
  <si>
    <t>17038</t>
  </si>
  <si>
    <t>2313019</t>
  </si>
  <si>
    <t>1183141.225553</t>
  </si>
  <si>
    <t>1179365.223053</t>
  </si>
  <si>
    <t>17644</t>
  </si>
  <si>
    <t>2311722</t>
  </si>
  <si>
    <t>NT309148</t>
  </si>
  <si>
    <t>4091</t>
  </si>
  <si>
    <t>1179616.223118</t>
  </si>
  <si>
    <t>NT307862</t>
  </si>
  <si>
    <t>6980650943</t>
  </si>
  <si>
    <t>15122025</t>
  </si>
  <si>
    <t>2311077</t>
  </si>
  <si>
    <t>17669</t>
  </si>
  <si>
    <t>51692</t>
  </si>
  <si>
    <t>NT307760</t>
  </si>
  <si>
    <t>1178878.222888</t>
  </si>
  <si>
    <t>5041287</t>
  </si>
  <si>
    <t>2313568</t>
  </si>
  <si>
    <t>NT308519</t>
  </si>
  <si>
    <t>1185078.226809</t>
  </si>
  <si>
    <t>NT307864</t>
  </si>
  <si>
    <t>2318082</t>
  </si>
  <si>
    <t>1172211.220037</t>
  </si>
  <si>
    <t>1183437.225740</t>
  </si>
  <si>
    <t>2314701</t>
  </si>
  <si>
    <t>1183428.225734</t>
  </si>
  <si>
    <t>NT309613</t>
  </si>
  <si>
    <t>1179126.222945</t>
  </si>
  <si>
    <t>17402</t>
  </si>
  <si>
    <t>NT312369</t>
  </si>
  <si>
    <t>17586</t>
  </si>
  <si>
    <t>1174453.220953</t>
  </si>
  <si>
    <t>1181190.223938</t>
  </si>
  <si>
    <t>2311248</t>
  </si>
  <si>
    <t>60533</t>
  </si>
  <si>
    <t>1170754.219699</t>
  </si>
  <si>
    <t>NT311526</t>
  </si>
  <si>
    <t>1181190.223937</t>
  </si>
  <si>
    <t>17860</t>
  </si>
  <si>
    <t>414542</t>
  </si>
  <si>
    <t>1183116.225503</t>
  </si>
  <si>
    <t>1183219.225834</t>
  </si>
  <si>
    <t>2317183</t>
  </si>
  <si>
    <t>1174822.221059</t>
  </si>
  <si>
    <t>1179616.223117</t>
  </si>
  <si>
    <t>2311535</t>
  </si>
  <si>
    <t>2317684</t>
  </si>
  <si>
    <t>2313852</t>
  </si>
  <si>
    <t>1175169.221222</t>
  </si>
  <si>
    <t>51693</t>
  </si>
  <si>
    <t>1177150.222138</t>
  </si>
  <si>
    <t>17036</t>
  </si>
  <si>
    <t>1176060.221545</t>
  </si>
  <si>
    <t>1177166.222145</t>
  </si>
  <si>
    <t>17667</t>
  </si>
  <si>
    <t>17668</t>
  </si>
  <si>
    <t>17670</t>
  </si>
  <si>
    <t>1178087.222508</t>
  </si>
  <si>
    <t>1175624.221419</t>
  </si>
  <si>
    <t>2315453</t>
  </si>
  <si>
    <t>14952078</t>
  </si>
  <si>
    <t>1175162.221230</t>
  </si>
  <si>
    <t>2311523</t>
  </si>
  <si>
    <t>1174614.221001</t>
  </si>
  <si>
    <t>2311513</t>
  </si>
  <si>
    <t>1175313.221270</t>
  </si>
  <si>
    <t>1175181.221237</t>
  </si>
  <si>
    <t>1174629.221018</t>
  </si>
  <si>
    <t>1179269.223006</t>
  </si>
  <si>
    <t>17037</t>
  </si>
  <si>
    <t>1179228.223054</t>
  </si>
  <si>
    <t>16923</t>
  </si>
  <si>
    <t>1178008.222461</t>
  </si>
  <si>
    <t>1179230.223055</t>
  </si>
  <si>
    <t>1183838.225888</t>
  </si>
  <si>
    <t>96192</t>
  </si>
  <si>
    <t>51796</t>
  </si>
  <si>
    <t>96203</t>
  </si>
  <si>
    <t>411956</t>
  </si>
  <si>
    <t>6121601674</t>
  </si>
  <si>
    <t>1180317.223590</t>
  </si>
  <si>
    <t>17123</t>
  </si>
  <si>
    <t>NT308303</t>
  </si>
  <si>
    <t>2313569</t>
  </si>
  <si>
    <t>0438</t>
  </si>
  <si>
    <t>2317487</t>
  </si>
  <si>
    <t>2313866</t>
  </si>
  <si>
    <t>1177941.222450</t>
  </si>
  <si>
    <t>NT307571</t>
  </si>
  <si>
    <t>60482</t>
  </si>
  <si>
    <t>2311186</t>
  </si>
  <si>
    <t>2311074</t>
  </si>
  <si>
    <t>NT309846</t>
  </si>
  <si>
    <t>1183883.225896</t>
  </si>
  <si>
    <t>60569</t>
  </si>
  <si>
    <t>407378</t>
  </si>
  <si>
    <t>1183109.225498</t>
  </si>
  <si>
    <t>1177836.222402</t>
  </si>
  <si>
    <t>51371</t>
  </si>
  <si>
    <t>1183117.225504</t>
  </si>
  <si>
    <t>1178087.222507</t>
  </si>
  <si>
    <t>1179575.223108</t>
  </si>
  <si>
    <t>NT309813</t>
  </si>
  <si>
    <t>1184068.226106</t>
  </si>
  <si>
    <t>NT308388</t>
  </si>
  <si>
    <t>1184027.226093</t>
  </si>
  <si>
    <t>NT312732</t>
  </si>
  <si>
    <t>NT308380</t>
  </si>
  <si>
    <t>1184123.226151</t>
  </si>
  <si>
    <t>6942982427</t>
  </si>
  <si>
    <t>1181442.224050</t>
  </si>
  <si>
    <t>NT310059</t>
  </si>
  <si>
    <t>NT313083</t>
  </si>
  <si>
    <t>413217</t>
  </si>
  <si>
    <t>NT313135</t>
  </si>
  <si>
    <t>2314517</t>
  </si>
  <si>
    <t>50780</t>
  </si>
  <si>
    <t>2313854</t>
  </si>
  <si>
    <t>1178330.222765</t>
  </si>
  <si>
    <t>1178087.222510</t>
  </si>
  <si>
    <t>94752</t>
  </si>
  <si>
    <t>2317587</t>
  </si>
  <si>
    <t>17531</t>
  </si>
  <si>
    <t>NT310992</t>
  </si>
  <si>
    <t>NT311864</t>
  </si>
  <si>
    <t>412289</t>
  </si>
  <si>
    <t>NT309782</t>
  </si>
  <si>
    <t>1178317.222589</t>
  </si>
  <si>
    <t>2314232</t>
  </si>
  <si>
    <t>95771</t>
  </si>
  <si>
    <t>1178316.222588</t>
  </si>
  <si>
    <t>NT307573</t>
  </si>
  <si>
    <t>NT307189</t>
  </si>
  <si>
    <t>97475</t>
  </si>
  <si>
    <t>17466</t>
  </si>
  <si>
    <t>426232</t>
  </si>
  <si>
    <t>17845</t>
  </si>
  <si>
    <t>4484</t>
  </si>
  <si>
    <t>407470</t>
  </si>
  <si>
    <t>426285</t>
  </si>
  <si>
    <t>17263</t>
  </si>
  <si>
    <t>1178334.222783</t>
  </si>
  <si>
    <t>4456</t>
  </si>
  <si>
    <t>18072026</t>
  </si>
  <si>
    <t>6359084030</t>
  </si>
  <si>
    <t>1180670.223747</t>
  </si>
  <si>
    <t>NT308643</t>
  </si>
  <si>
    <t>6728709995</t>
  </si>
  <si>
    <t>17347</t>
  </si>
  <si>
    <t>1175992.221522</t>
  </si>
  <si>
    <t>16675</t>
  </si>
  <si>
    <t>60702</t>
  </si>
  <si>
    <t>2312185</t>
  </si>
  <si>
    <t>51734</t>
  </si>
  <si>
    <t>412365</t>
  </si>
  <si>
    <t>1170032.219377</t>
  </si>
  <si>
    <t>2308258</t>
  </si>
  <si>
    <t>1176073.221555</t>
  </si>
  <si>
    <t>1176605.221892</t>
  </si>
  <si>
    <t>1180362.223613</t>
  </si>
  <si>
    <t>50625</t>
  </si>
  <si>
    <t>NT311642</t>
  </si>
  <si>
    <t>NT307971</t>
  </si>
  <si>
    <t>1180826.223584</t>
  </si>
  <si>
    <t>397146</t>
  </si>
  <si>
    <t>4112</t>
  </si>
  <si>
    <t>2314588</t>
  </si>
  <si>
    <t>2317307</t>
  </si>
  <si>
    <t>NT308460</t>
  </si>
  <si>
    <t>1170218.219536</t>
  </si>
  <si>
    <t>50891</t>
  </si>
  <si>
    <t>NT308818</t>
  </si>
  <si>
    <t>NT308704</t>
  </si>
  <si>
    <t>6286753740</t>
  </si>
  <si>
    <t>5331234168</t>
  </si>
  <si>
    <t>1180845.223853</t>
  </si>
  <si>
    <t>1184521.226520</t>
  </si>
  <si>
    <t>1184522.226521</t>
  </si>
  <si>
    <t>59309</t>
  </si>
  <si>
    <t>1186017.227078</t>
  </si>
  <si>
    <t>NT312335</t>
  </si>
  <si>
    <t>50895</t>
  </si>
  <si>
    <t>NT308254</t>
  </si>
  <si>
    <t>431695</t>
  </si>
  <si>
    <t>1181657.224230</t>
  </si>
  <si>
    <t>1184172.226201</t>
  </si>
  <si>
    <t>1184368.226343</t>
  </si>
  <si>
    <t>2315876</t>
  </si>
  <si>
    <t>5917814159</t>
  </si>
  <si>
    <t>1182843.225305</t>
  </si>
  <si>
    <t>1174867.221129</t>
  </si>
  <si>
    <t>2313621</t>
  </si>
  <si>
    <t>2317310</t>
  </si>
  <si>
    <t>17728</t>
  </si>
  <si>
    <t>28486</t>
  </si>
  <si>
    <t>1183868.225916</t>
  </si>
  <si>
    <t>2316098</t>
  </si>
  <si>
    <t>1174965.221143</t>
  </si>
  <si>
    <t>2313628</t>
  </si>
  <si>
    <t>5041288</t>
  </si>
  <si>
    <t>2312911</t>
  </si>
  <si>
    <t>2317309</t>
  </si>
  <si>
    <t>1174607.221004</t>
  </si>
  <si>
    <t>2312184</t>
  </si>
  <si>
    <t>NT308149</t>
  </si>
  <si>
    <t>NT312337</t>
  </si>
  <si>
    <t>5419207014</t>
  </si>
  <si>
    <t>1178250.222564</t>
  </si>
  <si>
    <t>17711</t>
  </si>
  <si>
    <t>NT309462</t>
  </si>
  <si>
    <t>6963787963</t>
  </si>
  <si>
    <t>NT311090</t>
  </si>
  <si>
    <t>2316948</t>
  </si>
  <si>
    <t>2311142</t>
  </si>
  <si>
    <t>1174624.221006</t>
  </si>
  <si>
    <t>1175145.221182</t>
  </si>
  <si>
    <t>2311241</t>
  </si>
  <si>
    <t>6416330304</t>
  </si>
  <si>
    <t>2316611</t>
  </si>
  <si>
    <t>2309488</t>
  </si>
  <si>
    <t>1173561.220541</t>
  </si>
  <si>
    <t>17228</t>
  </si>
  <si>
    <t>1183864.225895</t>
  </si>
  <si>
    <t>NT311089</t>
  </si>
  <si>
    <t>1174443.220988</t>
  </si>
  <si>
    <t>5114083160</t>
  </si>
  <si>
    <t>60555</t>
  </si>
  <si>
    <t>1174626.221005</t>
  </si>
  <si>
    <t>1177273.222156</t>
  </si>
  <si>
    <t>1174808.221142</t>
  </si>
  <si>
    <t>407294</t>
  </si>
  <si>
    <t>1177294.222160</t>
  </si>
  <si>
    <t>51700</t>
  </si>
  <si>
    <t>1175219.221219</t>
  </si>
  <si>
    <t>1175152.221188</t>
  </si>
  <si>
    <t>1175072.221159</t>
  </si>
  <si>
    <t>1173561.220540</t>
  </si>
  <si>
    <t>NT309337</t>
  </si>
  <si>
    <t>0431</t>
  </si>
  <si>
    <t>1184277.226285</t>
  </si>
  <si>
    <t>0111</t>
  </si>
  <si>
    <t>0112</t>
  </si>
  <si>
    <t>NT307885</t>
  </si>
  <si>
    <t>NT311103</t>
  </si>
  <si>
    <t>51313</t>
  </si>
  <si>
    <t>11345</t>
  </si>
  <si>
    <t>1183863.225894</t>
  </si>
  <si>
    <t>2316957</t>
  </si>
  <si>
    <t>2311189</t>
  </si>
  <si>
    <t>0119321944</t>
  </si>
  <si>
    <t>2311103</t>
  </si>
  <si>
    <t>2317308</t>
  </si>
  <si>
    <t>14656643</t>
  </si>
  <si>
    <t>2311234</t>
  </si>
  <si>
    <t>2316337</t>
  </si>
  <si>
    <t>2313608</t>
  </si>
  <si>
    <t>1184473.226427</t>
  </si>
  <si>
    <t>0116</t>
  </si>
  <si>
    <t>2313619</t>
  </si>
  <si>
    <t>1179491.223069</t>
  </si>
  <si>
    <t>17196</t>
  </si>
  <si>
    <t>1177485.222252</t>
  </si>
  <si>
    <t>1177487.222251</t>
  </si>
  <si>
    <t>NT309677</t>
  </si>
  <si>
    <t>1177534.222256</t>
  </si>
  <si>
    <t>2317305</t>
  </si>
  <si>
    <t>431186</t>
  </si>
  <si>
    <t>1172075.220012</t>
  </si>
  <si>
    <t>2316059</t>
  </si>
  <si>
    <t>2313624</t>
  </si>
  <si>
    <t>17692</t>
  </si>
  <si>
    <t>1183254.225832</t>
  </si>
  <si>
    <t>1173532.220789</t>
  </si>
  <si>
    <t>17212</t>
  </si>
  <si>
    <t>1178764.222819</t>
  </si>
  <si>
    <t>2317332</t>
  </si>
  <si>
    <t>2317340</t>
  </si>
  <si>
    <t>6694746596</t>
  </si>
  <si>
    <t>1184374.226345</t>
  </si>
  <si>
    <t>2317344</t>
  </si>
  <si>
    <t>1183251.225622</t>
  </si>
  <si>
    <t>11344</t>
  </si>
  <si>
    <t>NT309684</t>
  </si>
  <si>
    <t>011932194</t>
  </si>
  <si>
    <t>1184473.226428</t>
  </si>
  <si>
    <t>1184078.226105</t>
  </si>
  <si>
    <t>0119321946</t>
  </si>
  <si>
    <t>404261</t>
  </si>
  <si>
    <t>2316140</t>
  </si>
  <si>
    <t>6500912475</t>
  </si>
  <si>
    <t>1184029.226098</t>
  </si>
  <si>
    <t>60622</t>
  </si>
  <si>
    <t>1184389.226356</t>
  </si>
  <si>
    <t>94917</t>
  </si>
  <si>
    <t>NT309679</t>
  </si>
  <si>
    <t>413382</t>
  </si>
  <si>
    <t>2316952</t>
  </si>
  <si>
    <t>421720</t>
  </si>
  <si>
    <t>404263</t>
  </si>
  <si>
    <t>1178186.222535</t>
  </si>
  <si>
    <t>2316956</t>
  </si>
  <si>
    <t>2316891</t>
  </si>
  <si>
    <t>1181568.224180</t>
  </si>
  <si>
    <t>17686</t>
  </si>
  <si>
    <t>1185104.226759</t>
  </si>
  <si>
    <t>2317943</t>
  </si>
  <si>
    <t>410015</t>
  </si>
  <si>
    <t>NT307671</t>
  </si>
  <si>
    <t>1180115.223350</t>
  </si>
  <si>
    <t>1184374.226344</t>
  </si>
  <si>
    <t>421032</t>
  </si>
  <si>
    <t>NT309678</t>
  </si>
  <si>
    <t>1176234.221802</t>
  </si>
  <si>
    <t>1184184.226178</t>
  </si>
  <si>
    <t>60289</t>
  </si>
  <si>
    <t>NT309682</t>
  </si>
  <si>
    <t>59777</t>
  </si>
  <si>
    <t>408825</t>
  </si>
  <si>
    <t>NT308507</t>
  </si>
  <si>
    <t>424916</t>
  </si>
  <si>
    <t>28497</t>
  </si>
  <si>
    <t>434957</t>
  </si>
  <si>
    <t>1184135.226184</t>
  </si>
  <si>
    <t>NT307451</t>
  </si>
  <si>
    <t>408112</t>
  </si>
  <si>
    <t>NT307668</t>
  </si>
  <si>
    <t>1180309.223430</t>
  </si>
  <si>
    <t>753715395</t>
  </si>
  <si>
    <t>1178460.222768</t>
  </si>
  <si>
    <t>2312499</t>
  </si>
  <si>
    <t>1173561.220538</t>
  </si>
  <si>
    <t>415867</t>
  </si>
  <si>
    <t>2315635</t>
  </si>
  <si>
    <t>1173531.220738</t>
  </si>
  <si>
    <t>20112025</t>
  </si>
  <si>
    <t>5249368961</t>
  </si>
  <si>
    <t>17946</t>
  </si>
  <si>
    <t>NT311550</t>
  </si>
  <si>
    <t>5511706666</t>
  </si>
  <si>
    <t>2309407</t>
  </si>
  <si>
    <t>NT308974</t>
  </si>
  <si>
    <t>NT307450</t>
  </si>
  <si>
    <t>17933</t>
  </si>
  <si>
    <t>NT307670</t>
  </si>
  <si>
    <t>424651</t>
  </si>
  <si>
    <t>17937</t>
  </si>
  <si>
    <t>NT309681</t>
  </si>
  <si>
    <t>1176217.221584</t>
  </si>
  <si>
    <t>1172667.220384</t>
  </si>
  <si>
    <t>1176002.221527</t>
  </si>
  <si>
    <t>1180433.223471</t>
  </si>
  <si>
    <t>2309589</t>
  </si>
  <si>
    <t>011924823</t>
  </si>
  <si>
    <t>1178319.222712</t>
  </si>
  <si>
    <t>1180400.223852</t>
  </si>
  <si>
    <t>1178158.222766</t>
  </si>
  <si>
    <t>1178460.222767</t>
  </si>
  <si>
    <t>5971171481</t>
  </si>
  <si>
    <t>6062050992</t>
  </si>
  <si>
    <t>51680</t>
  </si>
  <si>
    <t>5043527325</t>
  </si>
  <si>
    <t>NT311356</t>
  </si>
  <si>
    <t>1178319.222711</t>
  </si>
  <si>
    <t>5934287558</t>
  </si>
  <si>
    <t>NT306699</t>
  </si>
  <si>
    <t>1184473.226429</t>
  </si>
  <si>
    <t>2309043</t>
  </si>
  <si>
    <t>1185566.226962</t>
  </si>
  <si>
    <t>011925913</t>
  </si>
  <si>
    <t>17662</t>
  </si>
  <si>
    <t>418827</t>
  </si>
  <si>
    <t>1169811.219280</t>
  </si>
  <si>
    <t>51468</t>
  </si>
  <si>
    <t>418668</t>
  </si>
  <si>
    <t>17094</t>
  </si>
  <si>
    <t>NT309009</t>
  </si>
  <si>
    <t>17712</t>
  </si>
  <si>
    <t>16810</t>
  </si>
  <si>
    <t>1174910.221117</t>
  </si>
  <si>
    <t>1172288.220285</t>
  </si>
  <si>
    <t>2311649</t>
  </si>
  <si>
    <t>NT308990</t>
  </si>
  <si>
    <t>1177814.222433</t>
  </si>
  <si>
    <t>NT310126</t>
  </si>
  <si>
    <t>1176801.222000</t>
  </si>
  <si>
    <t>011927521</t>
  </si>
  <si>
    <t>60381</t>
  </si>
  <si>
    <t>1178231.222750</t>
  </si>
  <si>
    <t>2314720</t>
  </si>
  <si>
    <t>16851</t>
  </si>
  <si>
    <t>1178230.222752</t>
  </si>
  <si>
    <t>NT308705</t>
  </si>
  <si>
    <t>409091</t>
  </si>
  <si>
    <t>398802</t>
  </si>
  <si>
    <t>407155</t>
  </si>
  <si>
    <t>NT309501</t>
  </si>
  <si>
    <t>411790</t>
  </si>
  <si>
    <t>1178231.222751</t>
  </si>
  <si>
    <t>1178229.222749</t>
  </si>
  <si>
    <t>NT308154</t>
  </si>
  <si>
    <t>411013</t>
  </si>
  <si>
    <t>443535</t>
  </si>
  <si>
    <t>50955</t>
  </si>
  <si>
    <t>6835904095</t>
  </si>
  <si>
    <t>60407</t>
  </si>
  <si>
    <t>NT310193</t>
  </si>
  <si>
    <t>1173255.220981</t>
  </si>
  <si>
    <t>1175582.221389</t>
  </si>
  <si>
    <t>60499</t>
  </si>
  <si>
    <t>1177984.222457</t>
  </si>
  <si>
    <t>011924145</t>
  </si>
  <si>
    <t>1175587.221388</t>
  </si>
  <si>
    <t>6343428945</t>
  </si>
  <si>
    <t>97010</t>
  </si>
  <si>
    <t>1174631.221009</t>
  </si>
  <si>
    <t>6413029491</t>
  </si>
  <si>
    <t>1179573.223106</t>
  </si>
  <si>
    <t>1172230.220335</t>
  </si>
  <si>
    <t>NT309037</t>
  </si>
  <si>
    <t>17201</t>
  </si>
  <si>
    <t>1187003.227717</t>
  </si>
  <si>
    <t>1172230.220328</t>
  </si>
  <si>
    <t>6359022473</t>
  </si>
  <si>
    <t>1174667.221016</t>
  </si>
  <si>
    <t>1170811.219779</t>
  </si>
  <si>
    <t>1176788.221911</t>
  </si>
  <si>
    <t>2316779</t>
  </si>
  <si>
    <t>NT308366</t>
  </si>
  <si>
    <t>28520</t>
  </si>
  <si>
    <t>1179108.222935</t>
  </si>
  <si>
    <t>1180149.223353</t>
  </si>
  <si>
    <t>1175639.221369</t>
  </si>
  <si>
    <t>1174864.221073</t>
  </si>
  <si>
    <t>1172230.220332</t>
  </si>
  <si>
    <t>NT308441</t>
  </si>
  <si>
    <t>28532</t>
  </si>
  <si>
    <t>1174700.221013</t>
  </si>
  <si>
    <t>2859</t>
  </si>
  <si>
    <t>413073</t>
  </si>
  <si>
    <t>1172184.220254</t>
  </si>
  <si>
    <t>0049</t>
  </si>
  <si>
    <t>1177788.222426</t>
  </si>
  <si>
    <t>5066034994</t>
  </si>
  <si>
    <t>1172230.220329</t>
  </si>
  <si>
    <t>2317162</t>
  </si>
  <si>
    <t>2310923</t>
  </si>
  <si>
    <t>1175617.221335</t>
  </si>
  <si>
    <t>409003</t>
  </si>
  <si>
    <t>98174</t>
  </si>
  <si>
    <t>1176092.221758</t>
  </si>
  <si>
    <t>1174907.221119</t>
  </si>
  <si>
    <t>1177829.222416</t>
  </si>
  <si>
    <t>1178874.222881</t>
  </si>
  <si>
    <t>51193</t>
  </si>
  <si>
    <t>1174765.221023</t>
  </si>
  <si>
    <t>1175768.221441</t>
  </si>
  <si>
    <t>NT307765</t>
  </si>
  <si>
    <t>1175043.221158</t>
  </si>
  <si>
    <t>407569</t>
  </si>
  <si>
    <t>51922</t>
  </si>
  <si>
    <t>1178233.222558</t>
  </si>
  <si>
    <t>60243</t>
  </si>
  <si>
    <t>NT307365</t>
  </si>
  <si>
    <t>1175770.221443</t>
  </si>
  <si>
    <t>17056</t>
  </si>
  <si>
    <t>45524</t>
  </si>
  <si>
    <t>1184746.226686</t>
  </si>
  <si>
    <t>1175332.221273</t>
  </si>
  <si>
    <t>1172230.220327</t>
  </si>
  <si>
    <t>60498</t>
  </si>
  <si>
    <t>96743</t>
  </si>
  <si>
    <t>1173152.220485</t>
  </si>
  <si>
    <t>1175043.221157</t>
  </si>
  <si>
    <t>753664050</t>
  </si>
  <si>
    <t>1177930.222446</t>
  </si>
  <si>
    <t>96739</t>
  </si>
  <si>
    <t>NT310648</t>
  </si>
  <si>
    <t>1180371.223451</t>
  </si>
  <si>
    <t>NT310649</t>
  </si>
  <si>
    <t>45525</t>
  </si>
  <si>
    <t>1177829.222418</t>
  </si>
  <si>
    <t>1174907.221120</t>
  </si>
  <si>
    <t>6592624788</t>
  </si>
  <si>
    <t>1178127.222517</t>
  </si>
  <si>
    <t>1174791.221042</t>
  </si>
  <si>
    <t>1184376.226346</t>
  </si>
  <si>
    <t>1176529.221867</t>
  </si>
  <si>
    <t>1183835.225887</t>
  </si>
  <si>
    <t>1172230.220341</t>
  </si>
  <si>
    <t>NT312510</t>
  </si>
  <si>
    <t>3094</t>
  </si>
  <si>
    <t>5975733652</t>
  </si>
  <si>
    <t>1176218.221586</t>
  </si>
  <si>
    <t>NT310329</t>
  </si>
  <si>
    <t>17323</t>
  </si>
  <si>
    <t>1177826.222359</t>
  </si>
  <si>
    <t>NT307605</t>
  </si>
  <si>
    <t>NT310328</t>
  </si>
  <si>
    <t>1182278.224778</t>
  </si>
  <si>
    <t>1172866.220408</t>
  </si>
  <si>
    <t>6862703466</t>
  </si>
  <si>
    <t>NT310695</t>
  </si>
  <si>
    <t>1790</t>
  </si>
  <si>
    <t>NT308653</t>
  </si>
  <si>
    <t>58900</t>
  </si>
  <si>
    <t>1172230.220333</t>
  </si>
  <si>
    <t>401672</t>
  </si>
  <si>
    <t>NT307769</t>
  </si>
  <si>
    <t>NT307698</t>
  </si>
  <si>
    <t>414158</t>
  </si>
  <si>
    <t>NT307802</t>
  </si>
  <si>
    <t>415676</t>
  </si>
  <si>
    <t>1186089.227177</t>
  </si>
  <si>
    <t>60170</t>
  </si>
  <si>
    <t>1174857.221071</t>
  </si>
  <si>
    <t>1174857.221070</t>
  </si>
  <si>
    <t>2319239</t>
  </si>
  <si>
    <t>2319234</t>
  </si>
  <si>
    <t>6229259155</t>
  </si>
  <si>
    <t>1185998.227158</t>
  </si>
  <si>
    <t>2319256</t>
  </si>
  <si>
    <t>2319175</t>
  </si>
  <si>
    <t>6239875008</t>
  </si>
  <si>
    <t>6915011094</t>
  </si>
  <si>
    <t>2319261</t>
  </si>
  <si>
    <t>51923</t>
  </si>
  <si>
    <t>51924</t>
  </si>
  <si>
    <t>3102</t>
  </si>
  <si>
    <t>1186384.227364</t>
  </si>
  <si>
    <t>28511</t>
  </si>
  <si>
    <t>5035754987</t>
  </si>
  <si>
    <t>NT313516</t>
  </si>
  <si>
    <t>434905</t>
  </si>
  <si>
    <t>6227211650</t>
  </si>
  <si>
    <t>1174558.220993</t>
  </si>
  <si>
    <t>18287</t>
  </si>
  <si>
    <t>1188098.228094</t>
  </si>
  <si>
    <t>1188098.228095</t>
  </si>
  <si>
    <t>1188098.228096</t>
  </si>
  <si>
    <t>NT314087</t>
  </si>
  <si>
    <t>2319441</t>
  </si>
  <si>
    <t>3151</t>
  </si>
  <si>
    <t>18311</t>
  </si>
  <si>
    <t>NT314110</t>
  </si>
  <si>
    <t>2314863</t>
  </si>
  <si>
    <t>2308685</t>
  </si>
  <si>
    <t>2309040</t>
  </si>
  <si>
    <t>1188183.228123</t>
  </si>
  <si>
    <t>2308309</t>
  </si>
  <si>
    <t>2319507</t>
  </si>
  <si>
    <t>18318</t>
  </si>
  <si>
    <t>52091</t>
  </si>
  <si>
    <t>52093</t>
  </si>
  <si>
    <t>52094</t>
  </si>
  <si>
    <t>NT314161</t>
  </si>
  <si>
    <t>1188330.228129</t>
  </si>
  <si>
    <t>50707</t>
  </si>
  <si>
    <t>NT306720</t>
  </si>
  <si>
    <t>NT306721</t>
  </si>
  <si>
    <t>NT306899</t>
  </si>
  <si>
    <t>NT306992</t>
  </si>
  <si>
    <t>446441</t>
  </si>
  <si>
    <t>431687</t>
  </si>
  <si>
    <t>1188372.228134</t>
  </si>
  <si>
    <t>1188372.228135</t>
  </si>
  <si>
    <t>1178838.222885</t>
  </si>
  <si>
    <t>1180401.223463</t>
  </si>
  <si>
    <t>1180562.223832</t>
  </si>
  <si>
    <t>1184391.226358</t>
  </si>
  <si>
    <t>1184275.226283</t>
  </si>
  <si>
    <t>0046</t>
  </si>
  <si>
    <t>1184275.226282</t>
  </si>
  <si>
    <t>1174442.220950</t>
  </si>
  <si>
    <t>1182540.225086</t>
  </si>
  <si>
    <t>0690</t>
  </si>
  <si>
    <t>0043</t>
  </si>
  <si>
    <t>NT314208</t>
  </si>
  <si>
    <t>0047</t>
  </si>
  <si>
    <t>0255</t>
  </si>
  <si>
    <t>1970</t>
  </si>
  <si>
    <t>0712</t>
  </si>
  <si>
    <t>2802</t>
  </si>
  <si>
    <t>3103</t>
  </si>
  <si>
    <t>13541356</t>
  </si>
  <si>
    <t>436034</t>
  </si>
  <si>
    <t>434963</t>
  </si>
  <si>
    <t>446829</t>
  </si>
  <si>
    <t>52088</t>
  </si>
  <si>
    <t>5041284</t>
  </si>
  <si>
    <t>5041318</t>
  </si>
  <si>
    <t>5041296</t>
  </si>
  <si>
    <t>1188503.228304</t>
  </si>
  <si>
    <t>1173032.220461</t>
  </si>
  <si>
    <t>6422277610</t>
  </si>
  <si>
    <t>408189</t>
  </si>
  <si>
    <t>97230</t>
  </si>
  <si>
    <t>96403</t>
  </si>
  <si>
    <t>14747063</t>
  </si>
  <si>
    <t>94790</t>
  </si>
  <si>
    <t>94753</t>
  </si>
  <si>
    <t>96771</t>
  </si>
  <si>
    <t>96428</t>
  </si>
  <si>
    <t>96255</t>
  </si>
  <si>
    <t>96238</t>
  </si>
  <si>
    <t>120644475</t>
  </si>
  <si>
    <t>753715383</t>
  </si>
  <si>
    <t>14713477</t>
  </si>
  <si>
    <t>14886650</t>
  </si>
  <si>
    <t>96561</t>
  </si>
  <si>
    <t>96554</t>
  </si>
  <si>
    <t>96575</t>
  </si>
  <si>
    <t>1172870.220418</t>
  </si>
  <si>
    <t>1172168.220412</t>
  </si>
  <si>
    <t>5753309354</t>
  </si>
  <si>
    <t>09 Mar 2026 08:33</t>
  </si>
  <si>
    <t>09 Mar 2026</t>
  </si>
  <si>
    <t>09 Mar 2026 09:43</t>
  </si>
  <si>
    <t>7399</t>
  </si>
  <si>
    <t>09 Mar 2026 10:27</t>
  </si>
  <si>
    <t>19900</t>
  </si>
  <si>
    <t>7400</t>
  </si>
  <si>
    <t>09 Mar 2026 10:28</t>
  </si>
  <si>
    <t>62707</t>
  </si>
  <si>
    <t>09 Mar 2026 10:58</t>
  </si>
  <si>
    <t>09032026</t>
  </si>
  <si>
    <t>09 Mar 2026 11:44</t>
  </si>
  <si>
    <t>5552920636</t>
  </si>
  <si>
    <t>09 Mar 2026 12:20</t>
  </si>
  <si>
    <t>5610454100</t>
  </si>
  <si>
    <t>09 Mar 2026 13:08</t>
  </si>
  <si>
    <t>19905</t>
  </si>
  <si>
    <t>09 Mar 2026 14:22</t>
  </si>
  <si>
    <t>1249442.197298</t>
  </si>
  <si>
    <t>09 Mar 2026 14:53</t>
  </si>
  <si>
    <t>489708</t>
  </si>
  <si>
    <t>09 Mar 2026 00:43</t>
  </si>
  <si>
    <t>13278921</t>
  </si>
  <si>
    <t>13392551</t>
  </si>
  <si>
    <t>13179458</t>
  </si>
  <si>
    <t>489706</t>
  </si>
  <si>
    <t>09 Mar 2026 00:38</t>
  </si>
  <si>
    <t>30072026</t>
  </si>
  <si>
    <t>10 Mar 2026 09:21</t>
  </si>
  <si>
    <t>10 Mar 2026</t>
  </si>
  <si>
    <t>10 Mar 2026 09:23</t>
  </si>
  <si>
    <t>13354602</t>
  </si>
  <si>
    <t>10082026/09 Mar 2026</t>
  </si>
  <si>
    <t>10367</t>
  </si>
  <si>
    <t>Марин Георгиев</t>
  </si>
  <si>
    <t>(blank)</t>
  </si>
  <si>
    <t>1249847.197464</t>
  </si>
  <si>
    <t>10 Mar 2026 22:21</t>
  </si>
  <si>
    <t>1249848.197507</t>
  </si>
  <si>
    <t>11 Mar 2026 09:49</t>
  </si>
  <si>
    <t>11 Mar 2026</t>
  </si>
  <si>
    <t>2331649</t>
  </si>
  <si>
    <t>11 Mar 2026 10:35</t>
  </si>
  <si>
    <t>11032026</t>
  </si>
  <si>
    <t>11 Mar 2026 12:17</t>
  </si>
  <si>
    <t>1250108.197586</t>
  </si>
  <si>
    <t>11 Mar 2026 21:07</t>
  </si>
  <si>
    <t>7562</t>
  </si>
  <si>
    <t>12 Mar 2026 11:04</t>
  </si>
  <si>
    <t>2331869</t>
  </si>
  <si>
    <t>12 Mar 2026 12:29</t>
  </si>
  <si>
    <t>12 Mar 2026</t>
  </si>
  <si>
    <t>4718</t>
  </si>
  <si>
    <t>12 Mar 2026 14:21</t>
  </si>
  <si>
    <t>6754120790</t>
  </si>
  <si>
    <t>12 Mar 2026 15:34</t>
  </si>
  <si>
    <t>12 Mar 2026 15:49</t>
  </si>
  <si>
    <t>1250277.197673</t>
  </si>
  <si>
    <t>12 Mar 2026 20:40</t>
  </si>
  <si>
    <t>1250280.197676</t>
  </si>
  <si>
    <t>12 Mar 2026 20:52</t>
  </si>
  <si>
    <t>13 Mar 2026</t>
  </si>
  <si>
    <t>6185102305</t>
  </si>
  <si>
    <t>13 Mar 2026 08:34</t>
  </si>
  <si>
    <t>492256</t>
  </si>
  <si>
    <t>12 Mar 2026 09:13</t>
  </si>
  <si>
    <t>13866616</t>
  </si>
  <si>
    <t>13 Mar 2026 10:57</t>
  </si>
  <si>
    <t>13848586</t>
  </si>
  <si>
    <t>13857932</t>
  </si>
  <si>
    <t>13866314</t>
  </si>
  <si>
    <t>5793962479</t>
  </si>
  <si>
    <t>13 Mar 2026 13:00</t>
  </si>
  <si>
    <t>19939</t>
  </si>
  <si>
    <t>13 Mar 2026 13:22</t>
  </si>
  <si>
    <t>6536605213</t>
  </si>
  <si>
    <t>13 Mar 2026 14:50</t>
  </si>
  <si>
    <t>NT321661</t>
  </si>
  <si>
    <t>13 Mar 2026 15:10</t>
  </si>
  <si>
    <t>19945</t>
  </si>
  <si>
    <t>13 Mar 2026 15:37</t>
  </si>
  <si>
    <t>NT321672</t>
  </si>
  <si>
    <t>13 Mar 2026 15:53</t>
  </si>
  <si>
    <t>1250467.197737</t>
  </si>
  <si>
    <t>13 Mar 2026 16:20</t>
  </si>
  <si>
    <t>1250468.197739</t>
  </si>
  <si>
    <t>13 Mar 2026 16:21</t>
  </si>
  <si>
    <t>19946</t>
  </si>
  <si>
    <t>13 Mar 2026 16:31</t>
  </si>
  <si>
    <t>1250502.197773</t>
  </si>
  <si>
    <t>13 Mar 2026 17:29</t>
  </si>
  <si>
    <t>54090</t>
  </si>
  <si>
    <t>13 Mar 2026 17:53</t>
  </si>
  <si>
    <t>1250509.197777</t>
  </si>
  <si>
    <t>13 Mar 2026 18:23</t>
  </si>
  <si>
    <t>493999</t>
  </si>
  <si>
    <t>14 Mar 2026 09:58</t>
  </si>
  <si>
    <t>14 Mar 2026</t>
  </si>
  <si>
    <t>5919350624</t>
  </si>
  <si>
    <t>14 Mar 2026 11:58</t>
  </si>
  <si>
    <t>NT321725</t>
  </si>
  <si>
    <t>14 Mar 2026 12:45</t>
  </si>
  <si>
    <t>5668230833</t>
  </si>
  <si>
    <t>15 Mar 2026 20:12</t>
  </si>
  <si>
    <t>15 Mar 2026</t>
  </si>
  <si>
    <t>5603352459</t>
  </si>
  <si>
    <t>10 Mar 2026 13:02</t>
  </si>
  <si>
    <t>202634557784</t>
  </si>
  <si>
    <t>10 Mar 2026 13:31</t>
  </si>
  <si>
    <t>202696393584</t>
  </si>
  <si>
    <t>1249781.197424</t>
  </si>
  <si>
    <t>10 Mar 2026 15:26</t>
  </si>
  <si>
    <t>6123201448</t>
  </si>
  <si>
    <t>14 Mar 2026 18:00</t>
  </si>
  <si>
    <t>5385348308</t>
  </si>
  <si>
    <t>14 Mar 2026 18:06</t>
  </si>
  <si>
    <t>5036468270</t>
  </si>
  <si>
    <t>15 Mar 2026 00:44</t>
  </si>
  <si>
    <t>5124895938</t>
  </si>
  <si>
    <t>14 Mar 2026 23:56</t>
  </si>
  <si>
    <t>491033</t>
  </si>
  <si>
    <t>10 Mar 2026 17:18</t>
  </si>
  <si>
    <t>5520760389</t>
  </si>
  <si>
    <t>Belgium</t>
  </si>
  <si>
    <t>15 Mar 2026 10:04</t>
  </si>
  <si>
    <t>495161</t>
  </si>
  <si>
    <t>15 Mar 2026 19:38</t>
  </si>
  <si>
    <t>495222</t>
  </si>
  <si>
    <t>15 Mar 2026 20:28</t>
  </si>
  <si>
    <t>1250630.197826</t>
  </si>
  <si>
    <t>15 Mar 2026 20:51</t>
  </si>
  <si>
    <t>1250632.197827</t>
  </si>
  <si>
    <t>15 Mar 2026 21:09</t>
  </si>
  <si>
    <t>6126999878</t>
  </si>
  <si>
    <t>15 Mar 2026 22:34</t>
  </si>
  <si>
    <t>6531219752</t>
  </si>
  <si>
    <t>15 Mar 2026 23:42</t>
  </si>
  <si>
    <t>13870526/14 Mar 2026</t>
  </si>
  <si>
    <t>10555</t>
  </si>
  <si>
    <t>TOPOREK ROMAN</t>
  </si>
  <si>
    <t>13870667/14 Mar 2026</t>
  </si>
  <si>
    <t>10554</t>
  </si>
  <si>
    <t>TOPOREK BEATA</t>
  </si>
  <si>
    <t>13857932/09 Mar 2026</t>
  </si>
  <si>
    <t>10477</t>
  </si>
  <si>
    <t>GRAJEWSKA ANNA</t>
  </si>
  <si>
    <t>13866762/12 Mar 2026</t>
  </si>
  <si>
    <t>10553</t>
  </si>
  <si>
    <t>GORSKA KARINA</t>
  </si>
  <si>
    <t>13848586/05 Mar 2026</t>
  </si>
  <si>
    <t>10479</t>
  </si>
  <si>
    <t>TWARDOWSKA BARBARA</t>
  </si>
  <si>
    <t>13866616/12 Mar 2026</t>
  </si>
  <si>
    <t>10480</t>
  </si>
  <si>
    <t>WITCZAK MAGDALENA MARTA</t>
  </si>
  <si>
    <t>13866314/12 Mar 2026</t>
  </si>
  <si>
    <t>10478</t>
  </si>
  <si>
    <t>OKULOWSKI ADAM</t>
  </si>
  <si>
    <t>202634557784/10 Mar 2026</t>
  </si>
  <si>
    <t>10389</t>
  </si>
  <si>
    <t>ASAF OHAYON</t>
  </si>
  <si>
    <t>202696393584/10 Mar 2026</t>
  </si>
  <si>
    <t>10388</t>
  </si>
  <si>
    <t>EINAT OHAYON</t>
  </si>
  <si>
    <t>19945/13 Mar 2026</t>
  </si>
  <si>
    <t>10522</t>
  </si>
  <si>
    <t>Munteanu Anca Maria</t>
  </si>
  <si>
    <t>19946/13 Mar 2026</t>
  </si>
  <si>
    <t>10526</t>
  </si>
  <si>
    <t>Paznicu Ionela</t>
  </si>
  <si>
    <t>62840/16 Mar 2026</t>
  </si>
  <si>
    <t>10562</t>
  </si>
  <si>
    <t>STEFAN ADRIAN MIHAI</t>
  </si>
  <si>
    <t>19939/13 Mar 2026</t>
  </si>
  <si>
    <t>10519</t>
  </si>
  <si>
    <t>Oprea Alexandru</t>
  </si>
  <si>
    <t>4718/12 Mar 2026</t>
  </si>
  <si>
    <t>10467</t>
  </si>
  <si>
    <t>Valentin Filote</t>
  </si>
  <si>
    <t>10470</t>
  </si>
  <si>
    <t>54090/13 Mar 2026</t>
  </si>
  <si>
    <t>10528</t>
  </si>
  <si>
    <t>DOBRE IONELA ROXANA</t>
  </si>
  <si>
    <t>NT321661/13 Mar 2026</t>
  </si>
  <si>
    <t>10521</t>
  </si>
  <si>
    <t>Adam Vasile</t>
  </si>
  <si>
    <t>NT321672/13 Mar 2026</t>
  </si>
  <si>
    <t>10523</t>
  </si>
  <si>
    <t>Jitaru Florina</t>
  </si>
  <si>
    <t>NT321920A/17 Mar 2026</t>
  </si>
  <si>
    <t>10583</t>
  </si>
  <si>
    <t>Lucaci Claudiu</t>
  </si>
  <si>
    <t>NT321920B/17 Mar 2026</t>
  </si>
  <si>
    <t>10584</t>
  </si>
  <si>
    <t>Dedu Florian</t>
  </si>
  <si>
    <t>NT321725/14 Mar 2026</t>
  </si>
  <si>
    <t>10532</t>
  </si>
  <si>
    <t>Bogaciu ( Chira ) Georgiana Stefania</t>
  </si>
  <si>
    <t>NT321883/17 Mar 2026</t>
  </si>
  <si>
    <t>10572</t>
  </si>
  <si>
    <t>Iancu Ionut</t>
  </si>
  <si>
    <t>1250567.197929/14 Mar 2026</t>
  </si>
  <si>
    <t>10550</t>
  </si>
  <si>
    <t>Radu Andrei Dragos</t>
  </si>
  <si>
    <t>1250963.197981/16 Mar 2026</t>
  </si>
  <si>
    <t>10560</t>
  </si>
  <si>
    <t>Tanase Alexandru-Ciprian</t>
  </si>
  <si>
    <t>1251114.198073/17 Mar 2026</t>
  </si>
  <si>
    <t>10570</t>
  </si>
  <si>
    <t>Toma Armand Grigore</t>
  </si>
  <si>
    <t>Iulian Perianiu</t>
  </si>
  <si>
    <t>1250277.197673/12 Mar 2026</t>
  </si>
  <si>
    <t>10471</t>
  </si>
  <si>
    <t>Bambergher Alexandru</t>
  </si>
  <si>
    <t>1250108.197586/11 Mar 2026</t>
  </si>
  <si>
    <t>10462</t>
  </si>
  <si>
    <t>Vasile Andreea</t>
  </si>
  <si>
    <t>1250280.197676/12 Mar 2026</t>
  </si>
  <si>
    <t>10474</t>
  </si>
  <si>
    <t>Papava Daniela Marinela</t>
  </si>
  <si>
    <t>1249847.197464/10 Mar 2026</t>
  </si>
  <si>
    <t>10395</t>
  </si>
  <si>
    <t>Badescu Nicolae</t>
  </si>
  <si>
    <t>1249848.197507/11 Mar 2026</t>
  </si>
  <si>
    <t>10396</t>
  </si>
  <si>
    <t>Trocea Alina-Elena</t>
  </si>
  <si>
    <t>1251105.198035/16 Mar 2026</t>
  </si>
  <si>
    <t>10568</t>
  </si>
  <si>
    <t>Aprozeanu Albert</t>
  </si>
  <si>
    <t>1250630.197826/15 Mar 2026</t>
  </si>
  <si>
    <t>10541</t>
  </si>
  <si>
    <t>Frusina Andreea</t>
  </si>
  <si>
    <t>1250631.197893/15 Mar 2026</t>
  </si>
  <si>
    <t>10548</t>
  </si>
  <si>
    <t>Serbanescu Francesca Andreea</t>
  </si>
  <si>
    <t>1250632.197827/15 Mar 2026</t>
  </si>
  <si>
    <t>10542</t>
  </si>
  <si>
    <t>Aron Gianina Elena</t>
  </si>
  <si>
    <t>1250467.197737/13 Mar 2026</t>
  </si>
  <si>
    <t>10524</t>
  </si>
  <si>
    <t>Mazilu Daniela</t>
  </si>
  <si>
    <t>1250468.197739/13 Mar 2026</t>
  </si>
  <si>
    <t>10525</t>
  </si>
  <si>
    <t>Mitu Madalina andreea</t>
  </si>
  <si>
    <t>1250521.197957/13 Mar 2026</t>
  </si>
  <si>
    <t>10551</t>
  </si>
  <si>
    <t>Andrei Florentina Claudia</t>
  </si>
  <si>
    <t>1249781.197424/10 Mar 2026</t>
  </si>
  <si>
    <t>10390</t>
  </si>
  <si>
    <t>Creanga Madalina Gabriela</t>
  </si>
  <si>
    <t>1251220.198124/17 Mar 2026</t>
  </si>
  <si>
    <t>10577</t>
  </si>
  <si>
    <t>Petcu Clara Maria</t>
  </si>
  <si>
    <t>1251220.198125/17 Mar 2026</t>
  </si>
  <si>
    <t>10578</t>
  </si>
  <si>
    <t>Petcu Eduard Mihai</t>
  </si>
  <si>
    <t>1251221.198129/17 Mar 2026</t>
  </si>
  <si>
    <t>10579</t>
  </si>
  <si>
    <t>Geletu Angela</t>
  </si>
  <si>
    <t>1250502.197773/13 Mar 2026</t>
  </si>
  <si>
    <t>10527</t>
  </si>
  <si>
    <t>Filip Iuliana Elena</t>
  </si>
  <si>
    <t>1250509.197777/13 Mar 2026</t>
  </si>
  <si>
    <t>10529</t>
  </si>
  <si>
    <t>GROSU CRISTIAN</t>
  </si>
  <si>
    <t>1251094.198091/16 Mar 2026</t>
  </si>
  <si>
    <t>10574</t>
  </si>
  <si>
    <t>Razus Anisoara Mihaela</t>
  </si>
  <si>
    <t>1251094.198092/16 Mar 2026</t>
  </si>
  <si>
    <t>10575</t>
  </si>
  <si>
    <t>Razus Alexia Maria</t>
  </si>
  <si>
    <t>1251200.198113/17 Mar 2026</t>
  </si>
  <si>
    <t>10576</t>
  </si>
  <si>
    <t>Geaman Anca</t>
  </si>
  <si>
    <t>1251223.198130/17 Mar 2026</t>
  </si>
  <si>
    <t>10580</t>
  </si>
  <si>
    <t>Alexandru Catalin-Vladut</t>
  </si>
  <si>
    <t>1251223.198131/17 Mar 2026</t>
  </si>
  <si>
    <t>10581</t>
  </si>
  <si>
    <t>Onofrei Costica</t>
  </si>
  <si>
    <t>7562/11 Mar 2026</t>
  </si>
  <si>
    <t>10465</t>
  </si>
  <si>
    <t>SOLOHUB TETIANA</t>
  </si>
  <si>
    <t>2332263/16 Mar 2026</t>
  </si>
  <si>
    <t>10552</t>
  </si>
  <si>
    <t>Melinte Claudia</t>
  </si>
  <si>
    <t>2331869/12 Mar 2026</t>
  </si>
  <si>
    <t>10466</t>
  </si>
  <si>
    <t>HODJAYEV REGINA</t>
  </si>
  <si>
    <t>2332433/16 Mar 2026</t>
  </si>
  <si>
    <t>10565</t>
  </si>
  <si>
    <t>STOICA ADRIAN</t>
  </si>
  <si>
    <t>2332435/16 Mar 2026</t>
  </si>
  <si>
    <t>10566</t>
  </si>
  <si>
    <t>STOICA ION</t>
  </si>
  <si>
    <t>2332436/16 Mar 2026</t>
  </si>
  <si>
    <t>10567</t>
  </si>
  <si>
    <t>ENACHE GEORGE MARIUS</t>
  </si>
  <si>
    <t>2332388/16 Mar 2026</t>
  </si>
  <si>
    <t>10561</t>
  </si>
  <si>
    <t>TANT MALINA</t>
  </si>
  <si>
    <t>2331649/11 Mar 2026</t>
  </si>
  <si>
    <t>10397</t>
  </si>
  <si>
    <t>BURLUSI RALUCA ELENA</t>
  </si>
  <si>
    <t>2332435</t>
  </si>
  <si>
    <t>16 Mar 2026 21:34</t>
  </si>
  <si>
    <t>16 Mar 2026</t>
  </si>
  <si>
    <t>2332433</t>
  </si>
  <si>
    <t>2332436</t>
  </si>
  <si>
    <t>1251105.198035</t>
  </si>
  <si>
    <t>16 Mar 2026 22:59</t>
  </si>
  <si>
    <t>6889008159</t>
  </si>
  <si>
    <t>17 Mar 2026 08:40</t>
  </si>
  <si>
    <t>17 Mar 2026</t>
  </si>
  <si>
    <t>1251114.198073</t>
  </si>
  <si>
    <t>17 Mar 2026 09:28</t>
  </si>
  <si>
    <t>5593566155</t>
  </si>
  <si>
    <t>21 Mar 2026 22:38</t>
  </si>
  <si>
    <t>21 Mar 2026</t>
  </si>
  <si>
    <t>1252018.198500</t>
  </si>
  <si>
    <t>22 Mar 2026 10:13</t>
  </si>
  <si>
    <t>22 Mar 2026</t>
  </si>
  <si>
    <t>NT321883</t>
  </si>
  <si>
    <t>17 Mar 2026 09:55</t>
  </si>
  <si>
    <t>011961531</t>
  </si>
  <si>
    <t>17 Mar 2026 10:05</t>
  </si>
  <si>
    <t>1251094.198091</t>
  </si>
  <si>
    <t>17 Mar 2026 10:35</t>
  </si>
  <si>
    <t>1251094.198092</t>
  </si>
  <si>
    <t>17 Mar 2026 10:36</t>
  </si>
  <si>
    <t>0006</t>
  </si>
  <si>
    <t>22 Mar 2026 18:51</t>
  </si>
  <si>
    <t>0007</t>
  </si>
  <si>
    <t>1251200.198113</t>
  </si>
  <si>
    <t>17 Mar 2026 11:55</t>
  </si>
  <si>
    <t>1252072.198516</t>
  </si>
  <si>
    <t>22 Mar 2026 19:29</t>
  </si>
  <si>
    <t>1251220.198125</t>
  </si>
  <si>
    <t>17 Mar 2026 13:37</t>
  </si>
  <si>
    <t>13883353</t>
  </si>
  <si>
    <t>20 Mar 2026 12:06</t>
  </si>
  <si>
    <t>19 Mar 2026</t>
  </si>
  <si>
    <t>1251220.198124</t>
  </si>
  <si>
    <t>13870290</t>
  </si>
  <si>
    <t>20 Mar 2026 12:07</t>
  </si>
  <si>
    <t>13872803</t>
  </si>
  <si>
    <t>1251221.198129</t>
  </si>
  <si>
    <t>17 Mar 2026 13:58</t>
  </si>
  <si>
    <t>1251223.198130</t>
  </si>
  <si>
    <t>17 Mar 2026 14:19</t>
  </si>
  <si>
    <t>1251223.198131</t>
  </si>
  <si>
    <t>NT321920A</t>
  </si>
  <si>
    <t>17 Mar 2026 14:45</t>
  </si>
  <si>
    <t>NT321920B</t>
  </si>
  <si>
    <t>7782</t>
  </si>
  <si>
    <t>17 Mar 2026 15:59</t>
  </si>
  <si>
    <t>18 Mar 2026</t>
  </si>
  <si>
    <t>17 Mar 2026 17:02</t>
  </si>
  <si>
    <t>497219</t>
  </si>
  <si>
    <t>17 Mar 2026 23:03</t>
  </si>
  <si>
    <t>1251343.198223</t>
  </si>
  <si>
    <t>18 Mar 2026 09:41</t>
  </si>
  <si>
    <t>1251322.198233</t>
  </si>
  <si>
    <t>18 Mar 2026 09:56</t>
  </si>
  <si>
    <t>13872808</t>
  </si>
  <si>
    <t>13876192</t>
  </si>
  <si>
    <t>6680816874</t>
  </si>
  <si>
    <t>18 Mar 2026 14:54</t>
  </si>
  <si>
    <t>NT322001</t>
  </si>
  <si>
    <t>18 Mar 2026 15:13</t>
  </si>
  <si>
    <t>NT322018</t>
  </si>
  <si>
    <t>18 Mar 2026 17:35</t>
  </si>
  <si>
    <t>6009699282</t>
  </si>
  <si>
    <t>18 Mar 2026 20:42</t>
  </si>
  <si>
    <t>6184230400</t>
  </si>
  <si>
    <t>18 Mar 2026 21:46</t>
  </si>
  <si>
    <t>6448136100</t>
  </si>
  <si>
    <t>19 Mar 2026 09:28</t>
  </si>
  <si>
    <t>19997</t>
  </si>
  <si>
    <t>19 Mar 2026 11:40</t>
  </si>
  <si>
    <t>6405623629</t>
  </si>
  <si>
    <t>19 Mar 2026 13:04</t>
  </si>
  <si>
    <t>1250631.197893</t>
  </si>
  <si>
    <t>16 Mar 2026 09:47</t>
  </si>
  <si>
    <t>0595</t>
  </si>
  <si>
    <t>16 Mar 2026 09:52</t>
  </si>
  <si>
    <t>1250567.197929</t>
  </si>
  <si>
    <t>16 Mar 2026 10:22</t>
  </si>
  <si>
    <t>1250521.197957</t>
  </si>
  <si>
    <t>16 Mar 2026 10:31</t>
  </si>
  <si>
    <t>19032026</t>
  </si>
  <si>
    <t>19 Mar 2026 15:34</t>
  </si>
  <si>
    <t>6050240381</t>
  </si>
  <si>
    <t>19 Mar 2026 15:36</t>
  </si>
  <si>
    <t>2332263</t>
  </si>
  <si>
    <t>16 Mar 2026 10:37</t>
  </si>
  <si>
    <t>13866762</t>
  </si>
  <si>
    <t>16 Mar 2026 11:58</t>
  </si>
  <si>
    <t>13870667</t>
  </si>
  <si>
    <t>13870526</t>
  </si>
  <si>
    <t>16 Mar 2026 11:59</t>
  </si>
  <si>
    <t>6027068744</t>
  </si>
  <si>
    <t>16 Mar 2026 12:42</t>
  </si>
  <si>
    <t>5047930507</t>
  </si>
  <si>
    <t>16 Mar 2026 13:30</t>
  </si>
  <si>
    <t>6252818730</t>
  </si>
  <si>
    <t>16 Mar 2026 13:32</t>
  </si>
  <si>
    <t>1250963.197981</t>
  </si>
  <si>
    <t>16 Mar 2026 13:48</t>
  </si>
  <si>
    <t>6315842907</t>
  </si>
  <si>
    <t>19 Mar 2026 21:20</t>
  </si>
  <si>
    <t>2332388</t>
  </si>
  <si>
    <t>16 Mar 2026 16:37</t>
  </si>
  <si>
    <t>2333044</t>
  </si>
  <si>
    <t>20 Mar 2026 09:30</t>
  </si>
  <si>
    <t>1251739.198415</t>
  </si>
  <si>
    <t>20 Mar 2026 09:42</t>
  </si>
  <si>
    <t>1251773.198413</t>
  </si>
  <si>
    <t>20 Mar 2026 09:40</t>
  </si>
  <si>
    <t>20 Mar 2026</t>
  </si>
  <si>
    <t>62840</t>
  </si>
  <si>
    <t>16 Mar 2026 17:30</t>
  </si>
  <si>
    <t>NT322116</t>
  </si>
  <si>
    <t>20 Mar 2026 11:15</t>
  </si>
  <si>
    <t>1251822.198437</t>
  </si>
  <si>
    <t>20 Mar 2026 11:27</t>
  </si>
  <si>
    <t>6723663889</t>
  </si>
  <si>
    <t>16 Mar 2026 18:46</t>
  </si>
  <si>
    <t>13870278</t>
  </si>
  <si>
    <t>13873886</t>
  </si>
  <si>
    <t>13882258</t>
  </si>
  <si>
    <t>13875602</t>
  </si>
  <si>
    <t>13872814</t>
  </si>
  <si>
    <t>13873510</t>
  </si>
  <si>
    <t>13877023</t>
  </si>
  <si>
    <t>13875593</t>
  </si>
  <si>
    <t>NT322150</t>
  </si>
  <si>
    <t>20 Mar 2026 16:35</t>
  </si>
  <si>
    <t>5319694601</t>
  </si>
  <si>
    <t>20 Mar 2026 17:18</t>
  </si>
  <si>
    <t>5635494377</t>
  </si>
  <si>
    <t>21 Mar 2026 08:26</t>
  </si>
  <si>
    <t>13870278/14 Mar 2026</t>
  </si>
  <si>
    <t>10615</t>
  </si>
  <si>
    <t>GEBAROWSKA ANETA</t>
  </si>
  <si>
    <t>13870290/14 Mar 2026</t>
  </si>
  <si>
    <t>10624</t>
  </si>
  <si>
    <t>ZALUSINSKI GRZEGORZ</t>
  </si>
  <si>
    <t>10625</t>
  </si>
  <si>
    <t>ZALUSINSKA KATARZYNA</t>
  </si>
  <si>
    <t>13876192/16 Mar 2026</t>
  </si>
  <si>
    <t>10617</t>
  </si>
  <si>
    <t>MARKOLT BEATA</t>
  </si>
  <si>
    <t>10618</t>
  </si>
  <si>
    <t>MARKOLT FERENC</t>
  </si>
  <si>
    <t>13890109/22 Mar 2026</t>
  </si>
  <si>
    <t>10658</t>
  </si>
  <si>
    <t>GRZYBOWSKI JERZY</t>
  </si>
  <si>
    <t>13890112/22 Mar 2026</t>
  </si>
  <si>
    <t>10660</t>
  </si>
  <si>
    <t>RYNSKI WIKTOR</t>
  </si>
  <si>
    <t>13877023/17 Mar 2026</t>
  </si>
  <si>
    <t>10629</t>
  </si>
  <si>
    <t>BADOWSKI MACIEJ</t>
  </si>
  <si>
    <t>13400533/01 Oct 2025</t>
  </si>
  <si>
    <t>10659</t>
  </si>
  <si>
    <t>PYTLIK SEBASTIAN LUKASZ</t>
  </si>
  <si>
    <t>13872803/15 Mar 2026</t>
  </si>
  <si>
    <t>10621</t>
  </si>
  <si>
    <t>IWANSKI MACIEJ</t>
  </si>
  <si>
    <t>13872808/15 Mar 2026</t>
  </si>
  <si>
    <t>10626</t>
  </si>
  <si>
    <t>DROZDOWSKA JOANNA</t>
  </si>
  <si>
    <t>13872814/15 Mar 2026</t>
  </si>
  <si>
    <t>10623</t>
  </si>
  <si>
    <t>RADZIWONSKA MALGORZATA</t>
  </si>
  <si>
    <t>13873510/16 Mar 2026</t>
  </si>
  <si>
    <t>10627</t>
  </si>
  <si>
    <t>SLOTA ZBIGNIEW</t>
  </si>
  <si>
    <t>13873886/16 Mar 2026</t>
  </si>
  <si>
    <t>10616</t>
  </si>
  <si>
    <t>MAJERANEK ANNA</t>
  </si>
  <si>
    <t>13875593/16 Mar 2026</t>
  </si>
  <si>
    <t>10628</t>
  </si>
  <si>
    <t>GLOGASA KLAUDIA</t>
  </si>
  <si>
    <t>13875602/16 Mar 2026</t>
  </si>
  <si>
    <t>10614</t>
  </si>
  <si>
    <t>SMAKOWSKA-JANICZEK</t>
  </si>
  <si>
    <t>13882258/19 Mar 2026</t>
  </si>
  <si>
    <t>10622</t>
  </si>
  <si>
    <t>KASPRZYK KRZYSZTOF</t>
  </si>
  <si>
    <t>13890268/22 Mar 2026</t>
  </si>
  <si>
    <t>10652</t>
  </si>
  <si>
    <t>MATUSZAK DARIA</t>
  </si>
  <si>
    <t>13890275/22 Mar 2026</t>
  </si>
  <si>
    <t>10657</t>
  </si>
  <si>
    <t>SUCINA MICHAL</t>
  </si>
  <si>
    <t>13883353/19 Mar 2026</t>
  </si>
  <si>
    <t>10619</t>
  </si>
  <si>
    <t>BRYCHCY RAFAL</t>
  </si>
  <si>
    <t>10620</t>
  </si>
  <si>
    <t>ZAKENS ANDRZEJ</t>
  </si>
  <si>
    <t>13885415/20 Mar 2026</t>
  </si>
  <si>
    <t>10655</t>
  </si>
  <si>
    <t>CUDZICH MARIUSZ</t>
  </si>
  <si>
    <t>13885433/20 Mar 2026</t>
  </si>
  <si>
    <t>10656</t>
  </si>
  <si>
    <t>13888153/21 Mar 2026</t>
  </si>
  <si>
    <t>10653</t>
  </si>
  <si>
    <t>SZNERCH DAWID</t>
  </si>
  <si>
    <t>13888173/21 Mar 2026</t>
  </si>
  <si>
    <t>10654</t>
  </si>
  <si>
    <t>LIPECKA KATARZYNA</t>
  </si>
  <si>
    <t>0595/14 Mar 2026</t>
  </si>
  <si>
    <t>10549</t>
  </si>
  <si>
    <t>MATEI MARINA</t>
  </si>
  <si>
    <t>0006/22 Mar 2026</t>
  </si>
  <si>
    <t>10637</t>
  </si>
  <si>
    <t>Einat Ohayon</t>
  </si>
  <si>
    <t>10638</t>
  </si>
  <si>
    <t>Asaf Ohayon</t>
  </si>
  <si>
    <t>0007/22 Mar 2026</t>
  </si>
  <si>
    <t>10639</t>
  </si>
  <si>
    <t>Shmuel Lagziel</t>
  </si>
  <si>
    <t>10640</t>
  </si>
  <si>
    <t>Hadar Lagziel</t>
  </si>
  <si>
    <t>4751/24 Mar 2026</t>
  </si>
  <si>
    <t>10669</t>
  </si>
  <si>
    <t>Elena Constantin</t>
  </si>
  <si>
    <t>19997/19 Mar 2026</t>
  </si>
  <si>
    <t>10602</t>
  </si>
  <si>
    <t>Stanca Lacramioara</t>
  </si>
  <si>
    <t>4794/21 Mar 2026</t>
  </si>
  <si>
    <t>10648</t>
  </si>
  <si>
    <t>OLGA DOMRAUF</t>
  </si>
  <si>
    <t>20050/22 Mar 2026</t>
  </si>
  <si>
    <t>10647</t>
  </si>
  <si>
    <t>Coinac Elena Simona</t>
  </si>
  <si>
    <t>NT322150/20 Mar 2026</t>
  </si>
  <si>
    <t>10630</t>
  </si>
  <si>
    <t>NT322116/20 Mar 2026</t>
  </si>
  <si>
    <t>10612</t>
  </si>
  <si>
    <t>CIOROIU NADEJDEA ADRIANA</t>
  </si>
  <si>
    <t>NT322018/18 Mar 2026</t>
  </si>
  <si>
    <t>10597</t>
  </si>
  <si>
    <t>2-ри възрастен</t>
  </si>
  <si>
    <t>NT322001/18 Mar 2026</t>
  </si>
  <si>
    <t>10596</t>
  </si>
  <si>
    <t>NITESCU DORU</t>
  </si>
  <si>
    <t>1252387.198741/23 Mar 2026</t>
  </si>
  <si>
    <t>10664</t>
  </si>
  <si>
    <t>1251343.198223/17 Mar 2026</t>
  </si>
  <si>
    <t>10592</t>
  </si>
  <si>
    <t>Patea Eric Nicholas</t>
  </si>
  <si>
    <t>1251773.198413/20 Mar 2026</t>
  </si>
  <si>
    <t>10610</t>
  </si>
  <si>
    <t>Anghel Adriana</t>
  </si>
  <si>
    <t>1252072.198516/22 Mar 2026</t>
  </si>
  <si>
    <t>10641</t>
  </si>
  <si>
    <t>Lamba Andreea Georgiana</t>
  </si>
  <si>
    <t>1252339.198715/23 Mar 2026</t>
  </si>
  <si>
    <t>10663</t>
  </si>
  <si>
    <t>Luca Silvia</t>
  </si>
  <si>
    <t>1251739.198415/19 Mar 2026</t>
  </si>
  <si>
    <t>10611</t>
  </si>
  <si>
    <t>Stanescu Daniela</t>
  </si>
  <si>
    <t>1251988.198606/21 Mar 2026</t>
  </si>
  <si>
    <t>10645</t>
  </si>
  <si>
    <t>Ignat Adrian Valentin</t>
  </si>
  <si>
    <t>1252018.198500/22 Mar 2026</t>
  </si>
  <si>
    <t>10636</t>
  </si>
  <si>
    <t>Mara Andreea Nicolaescu Gheorghe</t>
  </si>
  <si>
    <t>1251322.198233/17 Mar 2026</t>
  </si>
  <si>
    <t>10593</t>
  </si>
  <si>
    <t>Filip Adriana Camelia</t>
  </si>
  <si>
    <t>1251822.198437/20 Mar 2026</t>
  </si>
  <si>
    <t>10613</t>
  </si>
  <si>
    <t>Stefanache Mihaela</t>
  </si>
  <si>
    <t>1252194.198665/23 Mar 2026</t>
  </si>
  <si>
    <t>10650</t>
  </si>
  <si>
    <t>Vitan Anasatasia</t>
  </si>
  <si>
    <t>1252194.198666/23 Mar 2026</t>
  </si>
  <si>
    <t>10651</t>
  </si>
  <si>
    <t>Georgescu Alina</t>
  </si>
  <si>
    <t>011961531/17 Mar 2026</t>
  </si>
  <si>
    <t>10573</t>
  </si>
  <si>
    <t>Марина Томова</t>
  </si>
  <si>
    <t>2333659/24 Mar 2026</t>
  </si>
  <si>
    <t>10670</t>
  </si>
  <si>
    <t>CIORNEI CRISTINA</t>
  </si>
  <si>
    <t>2333662/24 Mar 2026</t>
  </si>
  <si>
    <t>10672</t>
  </si>
  <si>
    <t>BUCATARIU ADELINA</t>
  </si>
  <si>
    <t>2333377/23 Mar 2026</t>
  </si>
  <si>
    <t>10643</t>
  </si>
  <si>
    <t>Adrian Erwin Stoian</t>
  </si>
  <si>
    <t>2333378/23 Mar 2026</t>
  </si>
  <si>
    <t>10644</t>
  </si>
  <si>
    <t>Alina Bobe</t>
  </si>
  <si>
    <t>2333625/24 Mar 2026</t>
  </si>
  <si>
    <t>10668</t>
  </si>
  <si>
    <t>CALOIU MARIA CLEOPATRA</t>
  </si>
  <si>
    <t>1253286.199092</t>
  </si>
  <si>
    <t>27 Mar 2026 12:15</t>
  </si>
  <si>
    <t>27 Mar 2026</t>
  </si>
  <si>
    <t>20145</t>
  </si>
  <si>
    <t>27 Mar 2026 12:23</t>
  </si>
  <si>
    <t>1253293.199093</t>
  </si>
  <si>
    <t>27 Mar 2026 12:25</t>
  </si>
  <si>
    <t>14052026</t>
  </si>
  <si>
    <t>14 May 2026</t>
  </si>
  <si>
    <t>17 May 2026</t>
  </si>
  <si>
    <t>27 Mar 2026 12:26</t>
  </si>
  <si>
    <t>13900144</t>
  </si>
  <si>
    <t>27 Mar 2026 13:50</t>
  </si>
  <si>
    <t>25 Mar 2026</t>
  </si>
  <si>
    <t>13900351</t>
  </si>
  <si>
    <t>27 Mar 2026 13:49</t>
  </si>
  <si>
    <t>13887614</t>
  </si>
  <si>
    <t>13893984</t>
  </si>
  <si>
    <t>23 Mar 2026</t>
  </si>
  <si>
    <t>13894227</t>
  </si>
  <si>
    <t>13895274</t>
  </si>
  <si>
    <t>24 Mar 2026</t>
  </si>
  <si>
    <t>13887612</t>
  </si>
  <si>
    <t>13900356</t>
  </si>
  <si>
    <t>13889633</t>
  </si>
  <si>
    <t>13895753</t>
  </si>
  <si>
    <t>13894259</t>
  </si>
  <si>
    <t>13895271</t>
  </si>
  <si>
    <t>13885433</t>
  </si>
  <si>
    <t>23 Mar 2026 11:53</t>
  </si>
  <si>
    <t>1253182.199044</t>
  </si>
  <si>
    <t>27 Mar 2026 16:47</t>
  </si>
  <si>
    <t>505524</t>
  </si>
  <si>
    <t>27 Mar 2026 22:58</t>
  </si>
  <si>
    <t>5274455665</t>
  </si>
  <si>
    <t>28 Mar 2026 14:52</t>
  </si>
  <si>
    <t>28 Mar 2026</t>
  </si>
  <si>
    <t>1253425.199138</t>
  </si>
  <si>
    <t>28 Mar 2026 15:01</t>
  </si>
  <si>
    <t>5313864988</t>
  </si>
  <si>
    <t>28 Mar 2026 15:42</t>
  </si>
  <si>
    <t>6040276627</t>
  </si>
  <si>
    <t>28 Mar 2026 18:52</t>
  </si>
  <si>
    <t>6618971943</t>
  </si>
  <si>
    <t>28 Mar 2026 19:00</t>
  </si>
  <si>
    <t>5486141146</t>
  </si>
  <si>
    <t>Netherlands</t>
  </si>
  <si>
    <t>28 Mar 2026 19:20</t>
  </si>
  <si>
    <t>1253450.199147</t>
  </si>
  <si>
    <t>28 Mar 2026 20:27</t>
  </si>
  <si>
    <t>5313839610</t>
  </si>
  <si>
    <t>28 Mar 2026 20:34</t>
  </si>
  <si>
    <t>1253464.199150</t>
  </si>
  <si>
    <t>28 Mar 2026 21:10</t>
  </si>
  <si>
    <t>1253469.199152</t>
  </si>
  <si>
    <t>28 Mar 2026 21:24</t>
  </si>
  <si>
    <t>1253474.199154</t>
  </si>
  <si>
    <t>28 Mar 2026 21:53</t>
  </si>
  <si>
    <t>5711235878</t>
  </si>
  <si>
    <t>23 Mar 2026 08:32</t>
  </si>
  <si>
    <t>2333377</t>
  </si>
  <si>
    <t>23 Mar 2026 09:20</t>
  </si>
  <si>
    <t>2333378</t>
  </si>
  <si>
    <t>230320261</t>
  </si>
  <si>
    <t>23 Mar 2026 10:23</t>
  </si>
  <si>
    <t>20050</t>
  </si>
  <si>
    <t>23 Mar 2026 10:36</t>
  </si>
  <si>
    <t>4794</t>
  </si>
  <si>
    <t>1251988.198606</t>
  </si>
  <si>
    <t>23 Mar 2026 10:01</t>
  </si>
  <si>
    <t>1253504.199161</t>
  </si>
  <si>
    <t>29 Mar 2026 12:59</t>
  </si>
  <si>
    <t>29 Mar 2026</t>
  </si>
  <si>
    <t>NT322758</t>
  </si>
  <si>
    <t>29 Mar 2026 13:45</t>
  </si>
  <si>
    <t>23032026</t>
  </si>
  <si>
    <t>23 Mar 2026 10:50</t>
  </si>
  <si>
    <t>1252194.198665</t>
  </si>
  <si>
    <t>23 Mar 2026 11:26</t>
  </si>
  <si>
    <t>1252194.198666</t>
  </si>
  <si>
    <t>13885415</t>
  </si>
  <si>
    <t>13890268</t>
  </si>
  <si>
    <t>23 Mar 2026 11:52</t>
  </si>
  <si>
    <t>13888153</t>
  </si>
  <si>
    <t>13890275</t>
  </si>
  <si>
    <t>13890112</t>
  </si>
  <si>
    <t>13890109</t>
  </si>
  <si>
    <t>13888173</t>
  </si>
  <si>
    <t>13400533</t>
  </si>
  <si>
    <t>01 Oct 2025</t>
  </si>
  <si>
    <t>NT322783</t>
  </si>
  <si>
    <t>29 Mar 2026 20:14</t>
  </si>
  <si>
    <t>6399298539</t>
  </si>
  <si>
    <t>29 Mar 2026 22:18</t>
  </si>
  <si>
    <t>5207193138</t>
  </si>
  <si>
    <t>23 Mar 2026 13:12</t>
  </si>
  <si>
    <t>506998</t>
  </si>
  <si>
    <t>29 Mar 2026 23:08</t>
  </si>
  <si>
    <t>6986464638</t>
  </si>
  <si>
    <t>23 Mar 2026 15:22</t>
  </si>
  <si>
    <t>1252339.198715</t>
  </si>
  <si>
    <t>23 Mar 2026 17:05</t>
  </si>
  <si>
    <t>1252387.198741</t>
  </si>
  <si>
    <t>24 Mar 2026 08:57</t>
  </si>
  <si>
    <t>6763142826</t>
  </si>
  <si>
    <t>24 Mar 2026 09:00</t>
  </si>
  <si>
    <t>5029769671</t>
  </si>
  <si>
    <t>24 Mar 2026 08:59</t>
  </si>
  <si>
    <t>2333625</t>
  </si>
  <si>
    <t>24 Mar 2026 09:25</t>
  </si>
  <si>
    <t>4751</t>
  </si>
  <si>
    <t>24 Mar 2026 09:56</t>
  </si>
  <si>
    <t>2333659</t>
  </si>
  <si>
    <t>24 Mar 2026 11:19</t>
  </si>
  <si>
    <t>2333662</t>
  </si>
  <si>
    <t>24 Mar 2026 11:52</t>
  </si>
  <si>
    <t>24032026</t>
  </si>
  <si>
    <t>24 Mar 2026 14:57</t>
  </si>
  <si>
    <t>24 Mar 2026 14:59</t>
  </si>
  <si>
    <t>PIL60619A01</t>
  </si>
  <si>
    <t>24 Mar 2026 15:47</t>
  </si>
  <si>
    <t>5901187430</t>
  </si>
  <si>
    <t>24 Mar 2026 17:42</t>
  </si>
  <si>
    <t>NT322498</t>
  </si>
  <si>
    <t>25 Mar 2026 11:01</t>
  </si>
  <si>
    <t>6997183712</t>
  </si>
  <si>
    <t>25 Mar 2026 11:36</t>
  </si>
  <si>
    <t>2333869</t>
  </si>
  <si>
    <t>25 Mar 2026 11:53</t>
  </si>
  <si>
    <t>NT322502</t>
  </si>
  <si>
    <t>25 Mar 2026 11:55</t>
  </si>
  <si>
    <t>1252855.198886</t>
  </si>
  <si>
    <t>25 Mar 2026 13:09</t>
  </si>
  <si>
    <t>25032026</t>
  </si>
  <si>
    <t>25 Mar 2026 08:17</t>
  </si>
  <si>
    <t>26 Mar 2026</t>
  </si>
  <si>
    <t>25 Mar 2026 16:55</t>
  </si>
  <si>
    <t>NT322528</t>
  </si>
  <si>
    <t>25 Mar 2026 18:10</t>
  </si>
  <si>
    <t>NT322529</t>
  </si>
  <si>
    <t>25 Mar 2026 19:40</t>
  </si>
  <si>
    <t>5977610617</t>
  </si>
  <si>
    <t>25 Mar 2026 20:22</t>
  </si>
  <si>
    <t>2334027</t>
  </si>
  <si>
    <t>26 Mar 2026 09:47</t>
  </si>
  <si>
    <t>1253010.198982</t>
  </si>
  <si>
    <t>26 Mar 2026 10:24</t>
  </si>
  <si>
    <t>5046758888</t>
  </si>
  <si>
    <t>26 Mar 2026 14:22</t>
  </si>
  <si>
    <t>26 Mar 2026 16:34</t>
  </si>
  <si>
    <t>63038</t>
  </si>
  <si>
    <t>26 Mar 2026 17:44</t>
  </si>
  <si>
    <t>1253168.199034</t>
  </si>
  <si>
    <t>26 Mar 2026 20:30</t>
  </si>
  <si>
    <t>1253168.199035</t>
  </si>
  <si>
    <t>2334194</t>
  </si>
  <si>
    <t>26 Mar 2026 21:50</t>
  </si>
  <si>
    <t>1253164.199073</t>
  </si>
  <si>
    <t>27 Mar 2026 09:40</t>
  </si>
  <si>
    <t>5713184210</t>
  </si>
  <si>
    <t>27 Mar 2026 10:26</t>
  </si>
  <si>
    <t>6174250105</t>
  </si>
  <si>
    <t>27 Mar 2026 10:50</t>
  </si>
  <si>
    <t>26 Mar 2026 11:16</t>
  </si>
  <si>
    <t>63042</t>
  </si>
  <si>
    <t>27 Mar 2026 11:21</t>
  </si>
  <si>
    <t>0276</t>
  </si>
  <si>
    <t>27 Mar 2026 11:25</t>
  </si>
  <si>
    <t>27 Mar 2026 11:34</t>
  </si>
  <si>
    <t>13893984/23 Mar 2026</t>
  </si>
  <si>
    <t>10720</t>
  </si>
  <si>
    <t>GUZIELAK KRYSTIAN</t>
  </si>
  <si>
    <t>13900144/25 Mar 2026</t>
  </si>
  <si>
    <t>10724</t>
  </si>
  <si>
    <t>NAWROCKA ANETA</t>
  </si>
  <si>
    <t>13889633/21 Mar 2026</t>
  </si>
  <si>
    <t>10715</t>
  </si>
  <si>
    <t>DUSZA MACIEJ</t>
  </si>
  <si>
    <t>10716</t>
  </si>
  <si>
    <t>DUSZA KRZYSZTOF</t>
  </si>
  <si>
    <t>13895753/24 Mar 2026</t>
  </si>
  <si>
    <t>10718</t>
  </si>
  <si>
    <t>STAWIK PRZEMYSLAW</t>
  </si>
  <si>
    <t>13887612/20 Mar 2026</t>
  </si>
  <si>
    <t>10722</t>
  </si>
  <si>
    <t>JUSZCZYNSKA DOMINIKA</t>
  </si>
  <si>
    <t>13887614/20 Mar 2026</t>
  </si>
  <si>
    <t>10714</t>
  </si>
  <si>
    <t>LITWINIUK AGNIESZKA</t>
  </si>
  <si>
    <t>PLACEK SZYMON</t>
  </si>
  <si>
    <t>13894227/23 Mar 2026</t>
  </si>
  <si>
    <t>10717</t>
  </si>
  <si>
    <t>KROL JAN</t>
  </si>
  <si>
    <t>13894259/23 Mar 2026</t>
  </si>
  <si>
    <t>10719</t>
  </si>
  <si>
    <t>KROL-WASILUK JOANNA</t>
  </si>
  <si>
    <t>13900351/25 Mar 2026</t>
  </si>
  <si>
    <t>10713</t>
  </si>
  <si>
    <t>POLAK DOROTA</t>
  </si>
  <si>
    <t>13900356/25 Mar 2026</t>
  </si>
  <si>
    <t>10712</t>
  </si>
  <si>
    <t>NADULNY MAGDALENA</t>
  </si>
  <si>
    <t>13895271/24 Mar 2026</t>
  </si>
  <si>
    <t>10723</t>
  </si>
  <si>
    <t>GUCWA KAROL</t>
  </si>
  <si>
    <t>13895274/24 Mar 2026</t>
  </si>
  <si>
    <t>10721</t>
  </si>
  <si>
    <t>SKOCZEN MATEUSZ</t>
  </si>
  <si>
    <t>PIL60619A01/24 Mar 2026</t>
  </si>
  <si>
    <t>10675</t>
  </si>
  <si>
    <t>OKSANA MASHKOVSKA</t>
  </si>
  <si>
    <t>24032026/24 Mar 2026</t>
  </si>
  <si>
    <t>10673</t>
  </si>
  <si>
    <t>Борислав Стоянов</t>
  </si>
  <si>
    <t>10674</t>
  </si>
  <si>
    <t>Анелия Огнянова</t>
  </si>
  <si>
    <t>0276/27 Mar 2026</t>
  </si>
  <si>
    <t>10705</t>
  </si>
  <si>
    <t>NICULESCU ANDREI CORNEL</t>
  </si>
  <si>
    <t>20145/27 Mar 2026</t>
  </si>
  <si>
    <t>10709</t>
  </si>
  <si>
    <t>Columban Veronica</t>
  </si>
  <si>
    <t>63042/27 Mar 2026</t>
  </si>
  <si>
    <t>10704</t>
  </si>
  <si>
    <t>SOFRONIA GINA IONELA</t>
  </si>
  <si>
    <t>NT322528/25 Mar 2026</t>
  </si>
  <si>
    <t>10686</t>
  </si>
  <si>
    <t>Murarasu Petru Lucian</t>
  </si>
  <si>
    <t>NT322498/25 Mar 2026</t>
  </si>
  <si>
    <t>10679</t>
  </si>
  <si>
    <t>Мануела Радославова</t>
  </si>
  <si>
    <t>NT322529/25 Mar 2026</t>
  </si>
  <si>
    <t>10687</t>
  </si>
  <si>
    <t>Costea Gheorghe</t>
  </si>
  <si>
    <t>NT322502/25 Mar 2026</t>
  </si>
  <si>
    <t>10682</t>
  </si>
  <si>
    <t>Neamtu Constantin</t>
  </si>
  <si>
    <t>NT322758/29 Mar 2026</t>
  </si>
  <si>
    <t>10742</t>
  </si>
  <si>
    <t>Popescu Andreia</t>
  </si>
  <si>
    <t>1253469.199152/28 Mar 2026</t>
  </si>
  <si>
    <t>10738</t>
  </si>
  <si>
    <t>Crican Aian Andreas</t>
  </si>
  <si>
    <t>1253286.199092/27 Mar 2026</t>
  </si>
  <si>
    <t>10708</t>
  </si>
  <si>
    <t>Diana DEACONU</t>
  </si>
  <si>
    <t>1253293.199093/27 Mar 2026</t>
  </si>
  <si>
    <t>10710</t>
  </si>
  <si>
    <t>Sirbu Bogdan Andrei</t>
  </si>
  <si>
    <t>1253504.199161/29 Mar 2026</t>
  </si>
  <si>
    <t>10741</t>
  </si>
  <si>
    <t>Simon Bogdan Sergiu</t>
  </si>
  <si>
    <t>1253164.199073/26 Mar 2026</t>
  </si>
  <si>
    <t>10700</t>
  </si>
  <si>
    <t>Chitescu Andrei</t>
  </si>
  <si>
    <t>1253182.199044/27 Mar 2026</t>
  </si>
  <si>
    <t>10725</t>
  </si>
  <si>
    <t>Chitescu Adrian</t>
  </si>
  <si>
    <t>1252855.198886/25 Mar 2026</t>
  </si>
  <si>
    <t>10683</t>
  </si>
  <si>
    <t>Ghinescu Ion Stefan</t>
  </si>
  <si>
    <t>1253425.199138/28 Mar 2026</t>
  </si>
  <si>
    <t>10729</t>
  </si>
  <si>
    <t>Voicu Amalia</t>
  </si>
  <si>
    <t>1253010.198982/26 Mar 2026</t>
  </si>
  <si>
    <t>10690</t>
  </si>
  <si>
    <t>Buta Catalin</t>
  </si>
  <si>
    <t>Marcu Cosmin</t>
  </si>
  <si>
    <t>1253464.199150/28 Mar 2026</t>
  </si>
  <si>
    <t>10737</t>
  </si>
  <si>
    <t>1253168.199034/26 Mar 2026</t>
  </si>
  <si>
    <t>10696</t>
  </si>
  <si>
    <t>Baciu Florin</t>
  </si>
  <si>
    <t>1253168.199035/26 Mar 2026</t>
  </si>
  <si>
    <t>10697</t>
  </si>
  <si>
    <t>Oprea Justina Mara</t>
  </si>
  <si>
    <t>2334194/26 Mar 2026</t>
  </si>
  <si>
    <t>10698</t>
  </si>
  <si>
    <t>LUPU CRISTINA</t>
  </si>
  <si>
    <t>2333869/25 Mar 2026</t>
  </si>
  <si>
    <t>10681</t>
  </si>
  <si>
    <t>GHEORGHIU IONELA ALINA</t>
  </si>
  <si>
    <t>2334027/26 Mar 2026</t>
  </si>
  <si>
    <t>10689</t>
  </si>
  <si>
    <t>SANDU MIHAELA</t>
  </si>
  <si>
    <t>1254714.199742</t>
  </si>
  <si>
    <t>02 Apr 2026 15:22</t>
  </si>
  <si>
    <t>02 Apr 2026</t>
  </si>
  <si>
    <t>508502</t>
  </si>
  <si>
    <t>31 Mar 2026 16:33</t>
  </si>
  <si>
    <t>31 Mar 2026</t>
  </si>
  <si>
    <t>03 Apr 2026 13:07</t>
  </si>
  <si>
    <t>03 Apr 2026</t>
  </si>
  <si>
    <t>13919979</t>
  </si>
  <si>
    <t>03 Apr 2026 12:03</t>
  </si>
  <si>
    <t>NT323226</t>
  </si>
  <si>
    <t>03 Apr 2026 15:15</t>
  </si>
  <si>
    <t>6397444677</t>
  </si>
  <si>
    <t>03 Apr 2026 16:56</t>
  </si>
  <si>
    <t>NT323243</t>
  </si>
  <si>
    <t>03 Apr 2026 17:58</t>
  </si>
  <si>
    <t>NT323241</t>
  </si>
  <si>
    <t>NT323242</t>
  </si>
  <si>
    <t>NT323244</t>
  </si>
  <si>
    <t>03 Apr 2026 18:02</t>
  </si>
  <si>
    <t>5910745719</t>
  </si>
  <si>
    <t>30 Mar 2026 00:14</t>
  </si>
  <si>
    <t>5910745152</t>
  </si>
  <si>
    <t>30 Mar 2026 00:20</t>
  </si>
  <si>
    <t>1253468.199285</t>
  </si>
  <si>
    <t>30 Mar 2026 10:03</t>
  </si>
  <si>
    <t>5364742918</t>
  </si>
  <si>
    <t>30 Mar 2026 10:10</t>
  </si>
  <si>
    <t>30 Mar 2026</t>
  </si>
  <si>
    <t>29068</t>
  </si>
  <si>
    <t>30 Mar 2026 10:43</t>
  </si>
  <si>
    <t>20179</t>
  </si>
  <si>
    <t>30 Mar 2026 10:47</t>
  </si>
  <si>
    <t>NT322820</t>
  </si>
  <si>
    <t>30 Mar 2026 10:55</t>
  </si>
  <si>
    <t>NT322822</t>
  </si>
  <si>
    <t>2334567</t>
  </si>
  <si>
    <t>30 Mar 2026 12:09</t>
  </si>
  <si>
    <t>1253752.199325</t>
  </si>
  <si>
    <t>30 Mar 2026 12:06</t>
  </si>
  <si>
    <t>13906296</t>
  </si>
  <si>
    <t>1253764.199329</t>
  </si>
  <si>
    <t>30 Mar 2026 12:27</t>
  </si>
  <si>
    <t>5824690370</t>
  </si>
  <si>
    <t>30 Mar 2026 13:26</t>
  </si>
  <si>
    <t>103186</t>
  </si>
  <si>
    <t>30 Mar 2026 13:32</t>
  </si>
  <si>
    <t>103185</t>
  </si>
  <si>
    <t>1253868.199343</t>
  </si>
  <si>
    <t>30 Mar 2026 14:47</t>
  </si>
  <si>
    <t>511909</t>
  </si>
  <si>
    <t>04 Apr 2026 19:28</t>
  </si>
  <si>
    <t>04 Apr 2026</t>
  </si>
  <si>
    <t>2335464</t>
  </si>
  <si>
    <t>04 Apr 2026 19:30</t>
  </si>
  <si>
    <t>5065320919</t>
  </si>
  <si>
    <t>04 Apr 2026 21:48</t>
  </si>
  <si>
    <t>30032026</t>
  </si>
  <si>
    <t>30 Mar 2026 15:54</t>
  </si>
  <si>
    <t>6520452604</t>
  </si>
  <si>
    <t>05 Apr 2026 10:22</t>
  </si>
  <si>
    <t>05 Apr 2026</t>
  </si>
  <si>
    <t>6461557671</t>
  </si>
  <si>
    <t>05 Apr 2026 12:46</t>
  </si>
  <si>
    <t>6913958854</t>
  </si>
  <si>
    <t>05 Apr 2026 20:16</t>
  </si>
  <si>
    <t>6460734914</t>
  </si>
  <si>
    <t>05 Apr 2026 20:54</t>
  </si>
  <si>
    <t>512540</t>
  </si>
  <si>
    <t>05 Apr 2026 21:18</t>
  </si>
  <si>
    <t>5743935099</t>
  </si>
  <si>
    <t>05 Apr 2026 22:00</t>
  </si>
  <si>
    <t>5743969343</t>
  </si>
  <si>
    <t>05 Apr 2026 22:24</t>
  </si>
  <si>
    <t>1254638.199711</t>
  </si>
  <si>
    <t>02 Apr 2026 10:30</t>
  </si>
  <si>
    <t>5931643785</t>
  </si>
  <si>
    <t>30 Mar 2026 20:14</t>
  </si>
  <si>
    <t>2334752</t>
  </si>
  <si>
    <t>30 Mar 2026 21:52</t>
  </si>
  <si>
    <t>1253989.199437</t>
  </si>
  <si>
    <t>31 Mar 2026 09:52</t>
  </si>
  <si>
    <t>6533249799</t>
  </si>
  <si>
    <t>31 Mar 2026 10:06</t>
  </si>
  <si>
    <t>NT322906</t>
  </si>
  <si>
    <t>31 Mar 2026 10:07</t>
  </si>
  <si>
    <t>0167</t>
  </si>
  <si>
    <t>31 Mar 2026 11:03</t>
  </si>
  <si>
    <t>30 Mar 2026 14:34</t>
  </si>
  <si>
    <t>31 Mar 2026 12:03</t>
  </si>
  <si>
    <t>20220</t>
  </si>
  <si>
    <t>31 Mar 2026 12:49</t>
  </si>
  <si>
    <t>2334863</t>
  </si>
  <si>
    <t>31 Mar 2026 12:50</t>
  </si>
  <si>
    <t>31032026</t>
  </si>
  <si>
    <t>31 Mar 2026 13:00</t>
  </si>
  <si>
    <t>2334911</t>
  </si>
  <si>
    <t>31 Mar 2026 14:22</t>
  </si>
  <si>
    <t>NT323015</t>
  </si>
  <si>
    <t>31 Mar 2026 15:05</t>
  </si>
  <si>
    <t>NT323016</t>
  </si>
  <si>
    <t>NT323017</t>
  </si>
  <si>
    <t>20232</t>
  </si>
  <si>
    <t>31 Mar 2026 15:18</t>
  </si>
  <si>
    <t>20233</t>
  </si>
  <si>
    <t>31 Mar 2026 15:19</t>
  </si>
  <si>
    <t>20234</t>
  </si>
  <si>
    <t>1254154.199477</t>
  </si>
  <si>
    <t>31 Mar 2026 14:39</t>
  </si>
  <si>
    <t>508516</t>
  </si>
  <si>
    <t>31 Mar 2026 16:48</t>
  </si>
  <si>
    <t>1254303.199524</t>
  </si>
  <si>
    <t>31 Mar 2026 18:21</t>
  </si>
  <si>
    <t>2335082</t>
  </si>
  <si>
    <t>31 Mar 2026 21:26</t>
  </si>
  <si>
    <t>1254375.199541</t>
  </si>
  <si>
    <t>31 Mar 2026 21:39</t>
  </si>
  <si>
    <t>1254382.199544</t>
  </si>
  <si>
    <t>31 Mar 2026 21:53</t>
  </si>
  <si>
    <t>6778855286</t>
  </si>
  <si>
    <t>31 Mar 2026 23:52</t>
  </si>
  <si>
    <t>753811617</t>
  </si>
  <si>
    <t>01 Apr 2026 08:52</t>
  </si>
  <si>
    <t>753811623</t>
  </si>
  <si>
    <t>01 Apr 2026 09:16</t>
  </si>
  <si>
    <t>6902129170</t>
  </si>
  <si>
    <t>01 Apr 2026 09:36</t>
  </si>
  <si>
    <t>01 Apr 2026</t>
  </si>
  <si>
    <t>12373</t>
  </si>
  <si>
    <t>01 Apr 2026 10:05</t>
  </si>
  <si>
    <t>1254411.199618</t>
  </si>
  <si>
    <t>01 Apr 2026 10:06</t>
  </si>
  <si>
    <t>1254306.199629</t>
  </si>
  <si>
    <t>01 Apr 2026 11:17</t>
  </si>
  <si>
    <t>1254306.199630</t>
  </si>
  <si>
    <t>5137827805</t>
  </si>
  <si>
    <t>01 Apr 2026 11:46</t>
  </si>
  <si>
    <t>1254351.199615</t>
  </si>
  <si>
    <t>01 Apr 2026 09:58</t>
  </si>
  <si>
    <t>13905524</t>
  </si>
  <si>
    <t>13915911</t>
  </si>
  <si>
    <t>01 Apr 2026 12:14</t>
  </si>
  <si>
    <t>13910458</t>
  </si>
  <si>
    <t>13915891</t>
  </si>
  <si>
    <t>01 Apr 2026 12:15</t>
  </si>
  <si>
    <t>13909419</t>
  </si>
  <si>
    <t>509262</t>
  </si>
  <si>
    <t>01 Apr 2026 13:38</t>
  </si>
  <si>
    <t>1254513.199641</t>
  </si>
  <si>
    <t>01 Apr 2026 14:02</t>
  </si>
  <si>
    <t>1254306.199628</t>
  </si>
  <si>
    <t>01 Apr 2026 15:33</t>
  </si>
  <si>
    <t>NT323126</t>
  </si>
  <si>
    <t>01 Apr 2026 14:35</t>
  </si>
  <si>
    <t>6638540422</t>
  </si>
  <si>
    <t>28 May 2026</t>
  </si>
  <si>
    <t>01 Apr 2026 22:12</t>
  </si>
  <si>
    <t>509946</t>
  </si>
  <si>
    <t>02 Apr 2026 09:43</t>
  </si>
  <si>
    <t>1254638.199710</t>
  </si>
  <si>
    <t>103365</t>
  </si>
  <si>
    <t>02 Apr 2026 11:09</t>
  </si>
  <si>
    <t>02 Apr 2026 12:32</t>
  </si>
  <si>
    <t>507501</t>
  </si>
  <si>
    <t>30 Mar 2026 15:33</t>
  </si>
  <si>
    <t>02 Apr 2026 12:26</t>
  </si>
  <si>
    <t>30 Mar 2026 16:13</t>
  </si>
  <si>
    <t>02 Apr 2026 12:19</t>
  </si>
  <si>
    <t>13915891/31 Mar 2026</t>
  </si>
  <si>
    <t>10818</t>
  </si>
  <si>
    <t>WOJTASZEK MARTA</t>
  </si>
  <si>
    <t>13915911/31 Mar 2026</t>
  </si>
  <si>
    <t>10815</t>
  </si>
  <si>
    <t>WOJTASZEK MACIEJ</t>
  </si>
  <si>
    <t>13919979/02 Apr 2026</t>
  </si>
  <si>
    <t>10837</t>
  </si>
  <si>
    <t>KORSHUNOVA TETIANA</t>
  </si>
  <si>
    <t>13905524/27 Mar 2026</t>
  </si>
  <si>
    <t>10761</t>
  </si>
  <si>
    <t>GRALEWSKA MIROSLAWA</t>
  </si>
  <si>
    <t>13909419/29 Mar 2026</t>
  </si>
  <si>
    <t>10817</t>
  </si>
  <si>
    <t>CIBOR JACEK</t>
  </si>
  <si>
    <t>13910458/30 Mar 2026</t>
  </si>
  <si>
    <t>10816</t>
  </si>
  <si>
    <t>JUREK EUGENIA</t>
  </si>
  <si>
    <t>13906296/28 Mar 2026</t>
  </si>
  <si>
    <t>10759</t>
  </si>
  <si>
    <t>BACZUL BRYGIDA</t>
  </si>
  <si>
    <t>10760</t>
  </si>
  <si>
    <t>BACZUL DARIUSZ</t>
  </si>
  <si>
    <t>13914644/31 Mar 2026</t>
  </si>
  <si>
    <t>10881</t>
  </si>
  <si>
    <t>WRONSKA-KUTNIK ANNA</t>
  </si>
  <si>
    <t>10882</t>
  </si>
  <si>
    <t>KUTNIK KATARZYNA</t>
  </si>
  <si>
    <t>103365/02 Apr 2026</t>
  </si>
  <si>
    <t>10828</t>
  </si>
  <si>
    <t>103185/30 Mar 2026</t>
  </si>
  <si>
    <t>10765</t>
  </si>
  <si>
    <t>KARACSONYI IULIANA FLORENTINA</t>
  </si>
  <si>
    <t>103186/30 Mar 2026</t>
  </si>
  <si>
    <t>10766</t>
  </si>
  <si>
    <t>DUHOVNICU MIHAI</t>
  </si>
  <si>
    <t>753811617/31 Mar 2026</t>
  </si>
  <si>
    <t>10806</t>
  </si>
  <si>
    <t>LUKASZ BRZEZINSKI</t>
  </si>
  <si>
    <t>753811623/31 Mar 2026</t>
  </si>
  <si>
    <t>10807</t>
  </si>
  <si>
    <t>Bozena Hajdaniuk</t>
  </si>
  <si>
    <t>29068/29 Mar 2026</t>
  </si>
  <si>
    <t>10752</t>
  </si>
  <si>
    <t>Lucian Neamtu</t>
  </si>
  <si>
    <t>20179/30 Mar 2026</t>
  </si>
  <si>
    <t>10755</t>
  </si>
  <si>
    <t>Mereanu Mihai Eduard</t>
  </si>
  <si>
    <t>20220/31 Mar 2026</t>
  </si>
  <si>
    <t>10785</t>
  </si>
  <si>
    <t>Bratu Marieta</t>
  </si>
  <si>
    <t>0148/06 Apr 2026</t>
  </si>
  <si>
    <t>10880</t>
  </si>
  <si>
    <t>IOSIP OVIDIU</t>
  </si>
  <si>
    <t>0167/31 Mar 2026</t>
  </si>
  <si>
    <t>10780</t>
  </si>
  <si>
    <t>DUDAS ELENA CRISTINA</t>
  </si>
  <si>
    <t>10781</t>
  </si>
  <si>
    <t>DIACONU ANDREEA MARIA</t>
  </si>
  <si>
    <t>20232/31 Mar 2026</t>
  </si>
  <si>
    <t>10794</t>
  </si>
  <si>
    <t>Grigore Mariana</t>
  </si>
  <si>
    <t>20233/31 Mar 2026</t>
  </si>
  <si>
    <t>10795</t>
  </si>
  <si>
    <t>Grigore Theodora</t>
  </si>
  <si>
    <t>20234/31 Mar 2026</t>
  </si>
  <si>
    <t>10796</t>
  </si>
  <si>
    <t>Plesu Ecaterina</t>
  </si>
  <si>
    <t>NT322820/30 Mar 2026</t>
  </si>
  <si>
    <t>10756</t>
  </si>
  <si>
    <t>Nita Madalina</t>
  </si>
  <si>
    <t>NT322822/30 Mar 2026</t>
  </si>
  <si>
    <t>10757</t>
  </si>
  <si>
    <t>Nita Dorinel</t>
  </si>
  <si>
    <t>NT322906/30 Mar 2026</t>
  </si>
  <si>
    <t>10779</t>
  </si>
  <si>
    <t>Gheorghe Florin Alexandru</t>
  </si>
  <si>
    <t>NT323226/03 Apr 2026</t>
  </si>
  <si>
    <t>10857</t>
  </si>
  <si>
    <t>SARBU ALINA MARIANA</t>
  </si>
  <si>
    <t>NT323015/31 Mar 2026</t>
  </si>
  <si>
    <t>10791</t>
  </si>
  <si>
    <t>Alexandru Vasilica</t>
  </si>
  <si>
    <t>NT323016/31 Mar 2026</t>
  </si>
  <si>
    <t>10792</t>
  </si>
  <si>
    <t>Lostun Lorena Nicoleta</t>
  </si>
  <si>
    <t>NT323017/31 Mar 2026</t>
  </si>
  <si>
    <t>10793</t>
  </si>
  <si>
    <t>Popescu Niculina</t>
  </si>
  <si>
    <t>NT323126/31 Mar 2026</t>
  </si>
  <si>
    <t>10822</t>
  </si>
  <si>
    <t>ROSIU DAN RADU</t>
  </si>
  <si>
    <t>1253468.199285/28 Mar 2026</t>
  </si>
  <si>
    <t>10750</t>
  </si>
  <si>
    <t>Voicu Catalina Georgiana</t>
  </si>
  <si>
    <t>1178868.222882/24 Nov 2025</t>
  </si>
  <si>
    <t>8803</t>
  </si>
  <si>
    <t>1254908.199914/05 Apr 2026</t>
  </si>
  <si>
    <t>10875</t>
  </si>
  <si>
    <t>Condrut Ariana</t>
  </si>
  <si>
    <t>1254908.199915/05 Apr 2026</t>
  </si>
  <si>
    <t>10876</t>
  </si>
  <si>
    <t>Moisoiu Rodica</t>
  </si>
  <si>
    <t>1254908.199916/05 Apr 2026</t>
  </si>
  <si>
    <t>10877</t>
  </si>
  <si>
    <t>Condrut Alessandra</t>
  </si>
  <si>
    <t>1254910.199913/05 Apr 2026</t>
  </si>
  <si>
    <t>10874</t>
  </si>
  <si>
    <t>Leopea Adriana Mihaela</t>
  </si>
  <si>
    <t>1254306.199628/31 Mar 2026</t>
  </si>
  <si>
    <t>10823</t>
  </si>
  <si>
    <t>Voicu Eduard-Marian</t>
  </si>
  <si>
    <t>1254306.199629/31 Mar 2026</t>
  </si>
  <si>
    <t>10812</t>
  </si>
  <si>
    <t>Bratosin Nicolae</t>
  </si>
  <si>
    <t>1254306.199630/31 Mar 2026</t>
  </si>
  <si>
    <t>10813</t>
  </si>
  <si>
    <t>Chivu Claudia-Simona</t>
  </si>
  <si>
    <t>1254351.199615/31 Mar 2026</t>
  </si>
  <si>
    <t>10809</t>
  </si>
  <si>
    <t>Vartolomei Ilinca</t>
  </si>
  <si>
    <t>1254411.199618/31 Mar 2026</t>
  </si>
  <si>
    <t>10811</t>
  </si>
  <si>
    <t>Veres Ana Lidia</t>
  </si>
  <si>
    <t>1254303.199524/31 Mar 2026</t>
  </si>
  <si>
    <t>10801</t>
  </si>
  <si>
    <t>Paun Florin</t>
  </si>
  <si>
    <t>1254714.199742/02 Apr 2026</t>
  </si>
  <si>
    <t>10836</t>
  </si>
  <si>
    <t>Velicu Daniel</t>
  </si>
  <si>
    <t>1253752.199325/30 Mar 2026</t>
  </si>
  <si>
    <t>10758</t>
  </si>
  <si>
    <t>CIOBANU ANA-MARIA</t>
  </si>
  <si>
    <t>Niculaescu Andreea Madalina</t>
  </si>
  <si>
    <t>1254638.199710/02 Apr 2026</t>
  </si>
  <si>
    <t>10826</t>
  </si>
  <si>
    <t>Iordache Niculina</t>
  </si>
  <si>
    <t>1254638.199711/02 Apr 2026</t>
  </si>
  <si>
    <t>10827</t>
  </si>
  <si>
    <t>Sirbu Daniel Marian</t>
  </si>
  <si>
    <t>1254154.199477/31 Mar 2026</t>
  </si>
  <si>
    <t>10790</t>
  </si>
  <si>
    <t>Plecanciuc Beatrice</t>
  </si>
  <si>
    <t>1254513.199641/01 Apr 2026</t>
  </si>
  <si>
    <t>10821</t>
  </si>
  <si>
    <t>Cimpoies Bogdan Andrei</t>
  </si>
  <si>
    <t>1253764.199329/30 Mar 2026</t>
  </si>
  <si>
    <t>10763</t>
  </si>
  <si>
    <t>Doru Chifu</t>
  </si>
  <si>
    <t>1254375.199541/31 Mar 2026</t>
  </si>
  <si>
    <t>10803</t>
  </si>
  <si>
    <t>Mihai Cristian</t>
  </si>
  <si>
    <t>1254382.199544/31 Mar 2026</t>
  </si>
  <si>
    <t>10804</t>
  </si>
  <si>
    <t>Radu Costin Bogdan</t>
  </si>
  <si>
    <t>1253868.199343/30 Mar 2026</t>
  </si>
  <si>
    <t>10770</t>
  </si>
  <si>
    <t>Salagean Laura</t>
  </si>
  <si>
    <t>1253989.199437/30 Mar 2026</t>
  </si>
  <si>
    <t>10777</t>
  </si>
  <si>
    <t>Barsan Cristina Mihaela</t>
  </si>
  <si>
    <t>8761/03 Apr 2026</t>
  </si>
  <si>
    <t>10847</t>
  </si>
  <si>
    <t>SVIRSKY ALIN</t>
  </si>
  <si>
    <t>2334911/31 Mar 2026</t>
  </si>
  <si>
    <t>10788</t>
  </si>
  <si>
    <t>COHEN ZADA LIAM</t>
  </si>
  <si>
    <t>2335464/04 Apr 2026</t>
  </si>
  <si>
    <t>10864</t>
  </si>
  <si>
    <t>PRODAN ADELINA LACRAMIOARA</t>
  </si>
  <si>
    <t>2334863/31 Mar 2026</t>
  </si>
  <si>
    <t>10786</t>
  </si>
  <si>
    <t>GHIATA ANA MARIA</t>
  </si>
  <si>
    <t>2335082/31 Mar 2026</t>
  </si>
  <si>
    <t>10802</t>
  </si>
  <si>
    <t>ASZTALOS GABRIELA</t>
  </si>
  <si>
    <t>2334752/30 Mar 2026</t>
  </si>
  <si>
    <t>10776</t>
  </si>
  <si>
    <t>POPA ANA</t>
  </si>
  <si>
    <t>NT323432</t>
  </si>
  <si>
    <t>08 Apr 2026 12:09</t>
  </si>
  <si>
    <t>08 Apr 2026</t>
  </si>
  <si>
    <t>NT323446</t>
  </si>
  <si>
    <t>08 Apr 2026 15:59</t>
  </si>
  <si>
    <t>NT323447</t>
  </si>
  <si>
    <t>1255457.200188</t>
  </si>
  <si>
    <t>08 Apr 2026 20:06</t>
  </si>
  <si>
    <t>1255458.200189</t>
  </si>
  <si>
    <t>08 Apr 2026 20:28</t>
  </si>
  <si>
    <t>1255464.200242</t>
  </si>
  <si>
    <t>09 Apr 2026 10:37</t>
  </si>
  <si>
    <t>515308</t>
  </si>
  <si>
    <t>09 Apr 2026 16:08</t>
  </si>
  <si>
    <t>09 Apr 2026</t>
  </si>
  <si>
    <t>5936491807</t>
  </si>
  <si>
    <t>11 Apr 2026 02:50</t>
  </si>
  <si>
    <t>10 Apr 2026</t>
  </si>
  <si>
    <t>6995008739</t>
  </si>
  <si>
    <t>11 Apr 2026 12:10</t>
  </si>
  <si>
    <t>11 Apr 2026</t>
  </si>
  <si>
    <t>6471207658</t>
  </si>
  <si>
    <t>Denmark</t>
  </si>
  <si>
    <t>11 Apr 2026 18:24</t>
  </si>
  <si>
    <t>5780372073</t>
  </si>
  <si>
    <t>11 Apr 2026 18:30</t>
  </si>
  <si>
    <t>6121069234</t>
  </si>
  <si>
    <t>11 Apr 2026 23:01</t>
  </si>
  <si>
    <t>6333672097</t>
  </si>
  <si>
    <t>11 Apr 2026 23:04</t>
  </si>
  <si>
    <t>5022283462</t>
  </si>
  <si>
    <t>6780906927</t>
  </si>
  <si>
    <t>12 Apr 2026 10:51</t>
  </si>
  <si>
    <t>12 Apr 2026</t>
  </si>
  <si>
    <t>NT323530</t>
  </si>
  <si>
    <t>12 Apr 2026 10:55</t>
  </si>
  <si>
    <t>517117</t>
  </si>
  <si>
    <t>12 Apr 2026 17:33</t>
  </si>
  <si>
    <t>1254910.199913</t>
  </si>
  <si>
    <t>06 Apr 2026 09:57</t>
  </si>
  <si>
    <t>1254908.199915</t>
  </si>
  <si>
    <t>06 Apr 2026 09:58</t>
  </si>
  <si>
    <t>1254908.199916</t>
  </si>
  <si>
    <t>06 Apr 2026 09:59</t>
  </si>
  <si>
    <t>1254908.199914</t>
  </si>
  <si>
    <t>0148</t>
  </si>
  <si>
    <t>06 Apr 2026 11:35</t>
  </si>
  <si>
    <t>06 Apr 2026</t>
  </si>
  <si>
    <t>06042026</t>
  </si>
  <si>
    <t>06 Apr 2026 11:04</t>
  </si>
  <si>
    <t>06 Apr 2026 15:37</t>
  </si>
  <si>
    <t>25062026</t>
  </si>
  <si>
    <t>06 Apr 2026 16:05</t>
  </si>
  <si>
    <t>5575499340</t>
  </si>
  <si>
    <t>07 Apr 2026 08:46</t>
  </si>
  <si>
    <t>07 Apr 2026</t>
  </si>
  <si>
    <t>1255244.200015</t>
  </si>
  <si>
    <t>07 Apr 2026 11:26</t>
  </si>
  <si>
    <t>2335647</t>
  </si>
  <si>
    <t>07 Apr 2026 12:54</t>
  </si>
  <si>
    <t>1255244.200014</t>
  </si>
  <si>
    <t>6922412215</t>
  </si>
  <si>
    <t>07 Apr 2026 13:58</t>
  </si>
  <si>
    <t>07 Apr 2026 15:39</t>
  </si>
  <si>
    <t>5880865622</t>
  </si>
  <si>
    <t>08 Apr 2026 00:08</t>
  </si>
  <si>
    <t>1255244.200016</t>
  </si>
  <si>
    <t>07 Apr 2026 11:27</t>
  </si>
  <si>
    <t>63277</t>
  </si>
  <si>
    <t>08 Apr 2026 11:44</t>
  </si>
  <si>
    <t>13914644</t>
  </si>
  <si>
    <t>06 Apr 2026 13:02</t>
  </si>
  <si>
    <t>25062026/06 Apr 2026</t>
  </si>
  <si>
    <t>10884</t>
  </si>
  <si>
    <t>Николай Стоянов Тодоров</t>
  </si>
  <si>
    <t>63277/08 Apr 2026</t>
  </si>
  <si>
    <t>10895</t>
  </si>
  <si>
    <t>DODOC BOGDAN FLORIN</t>
  </si>
  <si>
    <t>NT323530/12 Apr 2026</t>
  </si>
  <si>
    <t>10915</t>
  </si>
  <si>
    <t>Papuc Bogdan Dumitru</t>
  </si>
  <si>
    <t>NT323432/08 Apr 2026</t>
  </si>
  <si>
    <t>10896</t>
  </si>
  <si>
    <t>Гергана Петрова</t>
  </si>
  <si>
    <t>NT323446/08 Apr 2026</t>
  </si>
  <si>
    <t>10897</t>
  </si>
  <si>
    <t>Георги Жечев</t>
  </si>
  <si>
    <t>NT323447/08 Apr 2026</t>
  </si>
  <si>
    <t>10898</t>
  </si>
  <si>
    <t>Мария Димитрова</t>
  </si>
  <si>
    <t>1255457.200188/08 Apr 2026</t>
  </si>
  <si>
    <t>10899</t>
  </si>
  <si>
    <t>Raicu Alin Dorel</t>
  </si>
  <si>
    <t>1255458.200189/08 Apr 2026</t>
  </si>
  <si>
    <t>10900</t>
  </si>
  <si>
    <t>Ene Aurelia</t>
  </si>
  <si>
    <t>1255244.200014/07 Apr 2026</t>
  </si>
  <si>
    <t>10888</t>
  </si>
  <si>
    <t>Pavaloiu Elena</t>
  </si>
  <si>
    <t>1255244.200015/07 Apr 2026</t>
  </si>
  <si>
    <t>10889</t>
  </si>
  <si>
    <t>Ion Giorgiana</t>
  </si>
  <si>
    <t>1255244.200016/07 Apr 2026</t>
  </si>
  <si>
    <t>10890</t>
  </si>
  <si>
    <t>Pavaloiu Adrian Laurentiu</t>
  </si>
  <si>
    <t>1255737.200528/13 Apr 2026</t>
  </si>
  <si>
    <t>10920</t>
  </si>
  <si>
    <t>Cristina Adriana Bordea</t>
  </si>
  <si>
    <t>1255464.200242/08 Apr 2026</t>
  </si>
  <si>
    <t>10903</t>
  </si>
  <si>
    <t>Bohaiciuc Daniela Vasilica</t>
  </si>
  <si>
    <t>2335647/07 Apr 2026</t>
  </si>
  <si>
    <t>10891</t>
  </si>
  <si>
    <t>Burdusel Ion</t>
  </si>
  <si>
    <t>5368119301</t>
  </si>
  <si>
    <t>26 Apr 2026 11:49</t>
  </si>
  <si>
    <t>26 Apr 2026</t>
  </si>
  <si>
    <t>6213754083</t>
  </si>
  <si>
    <t>1</t>
  </si>
  <si>
    <t>02 May 2026 09:48</t>
  </si>
  <si>
    <t>02 May 2026</t>
  </si>
  <si>
    <t>5655667646</t>
  </si>
  <si>
    <t>20 Apr 2026 12:54</t>
  </si>
  <si>
    <t>20 Apr 2026</t>
  </si>
  <si>
    <t>6796539176</t>
  </si>
  <si>
    <t>26 Apr 2026 13:21</t>
  </si>
  <si>
    <t>20 Apr 2026 13:10</t>
  </si>
  <si>
    <t>5797435998</t>
  </si>
  <si>
    <t>26 Apr 2026 15:14</t>
  </si>
  <si>
    <t>529120</t>
  </si>
  <si>
    <t>26 Apr 2026 16:23</t>
  </si>
  <si>
    <t>1258875.201855</t>
  </si>
  <si>
    <t>26 Apr 2026 20:06</t>
  </si>
  <si>
    <t>6159289084</t>
  </si>
  <si>
    <t>26 Apr 2026 20:31</t>
  </si>
  <si>
    <t>6717245973</t>
  </si>
  <si>
    <t>26 Apr 2026 21:32</t>
  </si>
  <si>
    <t>6312208614</t>
  </si>
  <si>
    <t>26 Apr 2026 21:35</t>
  </si>
  <si>
    <t>5169457393</t>
  </si>
  <si>
    <t>02 May 2026 15:00</t>
  </si>
  <si>
    <t>5220344900</t>
  </si>
  <si>
    <t>26 Apr 2026 23:54</t>
  </si>
  <si>
    <t>6339199863</t>
  </si>
  <si>
    <t>02 May 2026 15:56</t>
  </si>
  <si>
    <t>525558</t>
  </si>
  <si>
    <t>04 Jun 2026</t>
  </si>
  <si>
    <t>22 Apr 2026 15:23</t>
  </si>
  <si>
    <t>22 Apr 2026</t>
  </si>
  <si>
    <t>5050721794</t>
  </si>
  <si>
    <t>02 May 2026 18:34</t>
  </si>
  <si>
    <t>6339184637</t>
  </si>
  <si>
    <t>02 May 2026 18:48</t>
  </si>
  <si>
    <t>6410457326</t>
  </si>
  <si>
    <t>27 Apr 2026 10:16</t>
  </si>
  <si>
    <t>27 Apr 2026</t>
  </si>
  <si>
    <t>13934191</t>
  </si>
  <si>
    <t>14 Apr 2026 17:55</t>
  </si>
  <si>
    <t>13938830</t>
  </si>
  <si>
    <t>13934237</t>
  </si>
  <si>
    <t>24042026</t>
  </si>
  <si>
    <t>24 Apr 2026 10:42</t>
  </si>
  <si>
    <t>24 Apr 2026</t>
  </si>
  <si>
    <t>6290205861</t>
  </si>
  <si>
    <t>02 May 2026 23:14</t>
  </si>
  <si>
    <t>6339170850</t>
  </si>
  <si>
    <t>02 May 2026 23:22</t>
  </si>
  <si>
    <t>5439431603</t>
  </si>
  <si>
    <t>27 Apr 2026 11:14</t>
  </si>
  <si>
    <t>5057449369</t>
  </si>
  <si>
    <t>03 May 2026 08:12</t>
  </si>
  <si>
    <t>03 May 2026</t>
  </si>
  <si>
    <t>753827914</t>
  </si>
  <si>
    <t>21 Apr 2026 09:12</t>
  </si>
  <si>
    <t>1259112.202028</t>
  </si>
  <si>
    <t>27 Apr 2026 13:32</t>
  </si>
  <si>
    <t>6918546703</t>
  </si>
  <si>
    <t>27 Apr 2026 13:54</t>
  </si>
  <si>
    <t>6886358563</t>
  </si>
  <si>
    <t>27 Apr 2026 14:08</t>
  </si>
  <si>
    <t>1259155.202044</t>
  </si>
  <si>
    <t>27 Apr 2026 14:44</t>
  </si>
  <si>
    <t>6217718248</t>
  </si>
  <si>
    <t>03 May 2026 14:58</t>
  </si>
  <si>
    <t>6886346493</t>
  </si>
  <si>
    <t>27 Apr 2026 14:56</t>
  </si>
  <si>
    <t>6871683438</t>
  </si>
  <si>
    <t>27 Apr 2026 16:44</t>
  </si>
  <si>
    <t>6724351972</t>
  </si>
  <si>
    <t>03 May 2026 19:16</t>
  </si>
  <si>
    <t>6603084342</t>
  </si>
  <si>
    <t>03 May 2026 19:21</t>
  </si>
  <si>
    <t>103958</t>
  </si>
  <si>
    <t>27 Apr 2026 17:37</t>
  </si>
  <si>
    <t>6354453965</t>
  </si>
  <si>
    <t>03 May 2026 19:40</t>
  </si>
  <si>
    <t>6522669841</t>
  </si>
  <si>
    <t>03 May 2026 19:44</t>
  </si>
  <si>
    <t>1259319.202088</t>
  </si>
  <si>
    <t>27 Apr 2026 18:17</t>
  </si>
  <si>
    <t>03 May 2026 20:25</t>
  </si>
  <si>
    <t>03 May 2026 20:27</t>
  </si>
  <si>
    <t>15 Apr 2026</t>
  </si>
  <si>
    <t>1259352.202096</t>
  </si>
  <si>
    <t>27 Apr 2026 22:48</t>
  </si>
  <si>
    <t>5184704327</t>
  </si>
  <si>
    <t>28 Apr 2026 06:20</t>
  </si>
  <si>
    <t>28 Apr 2026</t>
  </si>
  <si>
    <t>6248588888</t>
  </si>
  <si>
    <t>28 Apr 2026 08:14</t>
  </si>
  <si>
    <t>21042026</t>
  </si>
  <si>
    <t>21 Apr 2026 08:47</t>
  </si>
  <si>
    <t>21 Apr 2026</t>
  </si>
  <si>
    <t>21 Apr 2026 12:46</t>
  </si>
  <si>
    <t>NT324714</t>
  </si>
  <si>
    <t>28 Apr 2026 09:10</t>
  </si>
  <si>
    <t>103962</t>
  </si>
  <si>
    <t>28 Apr 2026 09:12</t>
  </si>
  <si>
    <t>NT324715</t>
  </si>
  <si>
    <t>1259334.202128</t>
  </si>
  <si>
    <t>28 Apr 2026 09:40</t>
  </si>
  <si>
    <t>123456</t>
  </si>
  <si>
    <t>28 Apr 2026 10:36</t>
  </si>
  <si>
    <t>1259359.202132</t>
  </si>
  <si>
    <t>28 Apr 2026 09:49</t>
  </si>
  <si>
    <t>86163</t>
  </si>
  <si>
    <t>НЮ СЪН ТРАВЕЛ - ЕООД</t>
  </si>
  <si>
    <t>28 Apr 2026 11:38</t>
  </si>
  <si>
    <t>28 Apr 2026 09:23</t>
  </si>
  <si>
    <t>519415</t>
  </si>
  <si>
    <t>15 Apr 2026 14:03</t>
  </si>
  <si>
    <t>1257379.201314</t>
  </si>
  <si>
    <t>20 Apr 2026 16:55</t>
  </si>
  <si>
    <t>1256875.201128</t>
  </si>
  <si>
    <t>18 Apr 2026 22:43</t>
  </si>
  <si>
    <t>18 Apr 2026</t>
  </si>
  <si>
    <t>63479</t>
  </si>
  <si>
    <t>22 Apr 2026 10:03</t>
  </si>
  <si>
    <t>63409</t>
  </si>
  <si>
    <t>20 Apr 2026 12:09</t>
  </si>
  <si>
    <t>20515</t>
  </si>
  <si>
    <t>22 Apr 2026 16:36</t>
  </si>
  <si>
    <t>0841</t>
  </si>
  <si>
    <t>27 Apr 2026 11:51</t>
  </si>
  <si>
    <t>27 Apr 2026 11:52</t>
  </si>
  <si>
    <t>63359</t>
  </si>
  <si>
    <t>17 Apr 2026 13:26</t>
  </si>
  <si>
    <t>17 Apr 2026</t>
  </si>
  <si>
    <t>4818</t>
  </si>
  <si>
    <t>23 Apr 2026 16:17</t>
  </si>
  <si>
    <t>23 Apr 2026</t>
  </si>
  <si>
    <t>29128</t>
  </si>
  <si>
    <t>22 Apr 2026 09:34</t>
  </si>
  <si>
    <t>63411</t>
  </si>
  <si>
    <t>20 Apr 2026 13:06</t>
  </si>
  <si>
    <t>63607</t>
  </si>
  <si>
    <t>28 Apr 2026 11:52</t>
  </si>
  <si>
    <t>20588</t>
  </si>
  <si>
    <t>27 Apr 2026 10:13</t>
  </si>
  <si>
    <t>63560</t>
  </si>
  <si>
    <t>27 Apr 2026 09:32</t>
  </si>
  <si>
    <t>25 Apr 2026</t>
  </si>
  <si>
    <t>5868837319</t>
  </si>
  <si>
    <t>21 Apr 2026 18:24</t>
  </si>
  <si>
    <t>524756</t>
  </si>
  <si>
    <t>21 Apr 2026 18:23</t>
  </si>
  <si>
    <t>54485</t>
  </si>
  <si>
    <t>17 Apr 2026 10:14</t>
  </si>
  <si>
    <t>16 Apr 2026</t>
  </si>
  <si>
    <t>20458</t>
  </si>
  <si>
    <t>20 Apr 2026 14:07</t>
  </si>
  <si>
    <t>20478</t>
  </si>
  <si>
    <t>21 Apr 2026 10:40</t>
  </si>
  <si>
    <t>2337084</t>
  </si>
  <si>
    <t>20 Apr 2026 16:29</t>
  </si>
  <si>
    <t>1259610.202184</t>
  </si>
  <si>
    <t>28 Apr 2026 15:02</t>
  </si>
  <si>
    <t>5028943372</t>
  </si>
  <si>
    <t>28 Apr 2026 15:26</t>
  </si>
  <si>
    <t>2337043</t>
  </si>
  <si>
    <t>20 Apr 2026 12:37</t>
  </si>
  <si>
    <t>2337048</t>
  </si>
  <si>
    <t>20 Apr 2026 12:38</t>
  </si>
  <si>
    <t>2337050</t>
  </si>
  <si>
    <t>2337928</t>
  </si>
  <si>
    <t>26 Apr 2026 17:05</t>
  </si>
  <si>
    <t>2337929</t>
  </si>
  <si>
    <t>519615</t>
  </si>
  <si>
    <t>15 Apr 2026 16:58</t>
  </si>
  <si>
    <t>NT324808</t>
  </si>
  <si>
    <t>28 Apr 2026 15:52</t>
  </si>
  <si>
    <t>519632</t>
  </si>
  <si>
    <t>15 Apr 2026 17:23</t>
  </si>
  <si>
    <t>6854252128</t>
  </si>
  <si>
    <t>28 Apr 2026 16:28</t>
  </si>
  <si>
    <t>28042026</t>
  </si>
  <si>
    <t>28 Apr 2026 16:31</t>
  </si>
  <si>
    <t>104001</t>
  </si>
  <si>
    <t>28 Apr 2026 16:52</t>
  </si>
  <si>
    <t>6508447443</t>
  </si>
  <si>
    <t>21 Apr 2026 22:48</t>
  </si>
  <si>
    <t>753836192</t>
  </si>
  <si>
    <t>28 Apr 2026 17:58</t>
  </si>
  <si>
    <t>6854214848</t>
  </si>
  <si>
    <t>28 Apr 2026 19:06</t>
  </si>
  <si>
    <t>6513637632</t>
  </si>
  <si>
    <t>28 Apr 2026 20:08</t>
  </si>
  <si>
    <t>5077781282</t>
  </si>
  <si>
    <t>28 Apr 2026 21:04</t>
  </si>
  <si>
    <t>521998</t>
  </si>
  <si>
    <t>18 Apr 2026 15:13</t>
  </si>
  <si>
    <t>6969344510</t>
  </si>
  <si>
    <t>28 Apr 2026 21:34</t>
  </si>
  <si>
    <t>525182</t>
  </si>
  <si>
    <t>22 Apr 2026 09:33</t>
  </si>
  <si>
    <t>531603</t>
  </si>
  <si>
    <t>28 Apr 2026 21:54</t>
  </si>
  <si>
    <t>1256846.201120</t>
  </si>
  <si>
    <t>18 Apr 2026 13:03</t>
  </si>
  <si>
    <t>1256860.201123</t>
  </si>
  <si>
    <t>18 Apr 2026 18:12</t>
  </si>
  <si>
    <t>5110330211</t>
  </si>
  <si>
    <t>28 Apr 2026 22:28</t>
  </si>
  <si>
    <t>28 Apr 2026 22:29</t>
  </si>
  <si>
    <t>1256936.201152</t>
  </si>
  <si>
    <t>19 Apr 2026 20:49</t>
  </si>
  <si>
    <t>19 Apr 2026</t>
  </si>
  <si>
    <t>5044217490</t>
  </si>
  <si>
    <t>28 Apr 2026 22:51</t>
  </si>
  <si>
    <t>5110360448</t>
  </si>
  <si>
    <t>28 Apr 2026 22:42</t>
  </si>
  <si>
    <t>011968678</t>
  </si>
  <si>
    <t>16 Apr 2026 08:58</t>
  </si>
  <si>
    <t>16042025</t>
  </si>
  <si>
    <t>16 Apr 2026 09:05</t>
  </si>
  <si>
    <t>5489610417</t>
  </si>
  <si>
    <t>28 Apr 2026 22:55</t>
  </si>
  <si>
    <t>28 Apr 2026 22:54</t>
  </si>
  <si>
    <t>1256142.200772</t>
  </si>
  <si>
    <t>15 Apr 2026 13:08</t>
  </si>
  <si>
    <t>1256824.201114</t>
  </si>
  <si>
    <t>18 Apr 2026 08:49</t>
  </si>
  <si>
    <t>2338306</t>
  </si>
  <si>
    <t>29 Apr 2026 09:26</t>
  </si>
  <si>
    <t>2338308</t>
  </si>
  <si>
    <t>29 Apr 2026 09:27</t>
  </si>
  <si>
    <t>NT324675</t>
  </si>
  <si>
    <t>27 Apr 2026 16:15</t>
  </si>
  <si>
    <t>NT323612</t>
  </si>
  <si>
    <t>14 Apr 2026 14:35</t>
  </si>
  <si>
    <t>14 Apr 2026</t>
  </si>
  <si>
    <t>1259715.202260</t>
  </si>
  <si>
    <t>29 Apr 2026 09:36</t>
  </si>
  <si>
    <t>1259753.202261</t>
  </si>
  <si>
    <t>29 Apr 2026 09:37</t>
  </si>
  <si>
    <t>29 Apr 2026</t>
  </si>
  <si>
    <t>NT324129</t>
  </si>
  <si>
    <t>21 Apr 2026 09:40</t>
  </si>
  <si>
    <t>1259746.202267</t>
  </si>
  <si>
    <t>29 Apr 2026 09:47</t>
  </si>
  <si>
    <t>NT324585</t>
  </si>
  <si>
    <t>27 Apr 2026 08:30</t>
  </si>
  <si>
    <t>NT324152</t>
  </si>
  <si>
    <t>21 Apr 2026 11:00</t>
  </si>
  <si>
    <t>NT324835</t>
  </si>
  <si>
    <t>28 Apr 2026 19:20</t>
  </si>
  <si>
    <t>NT323779</t>
  </si>
  <si>
    <t>15 Apr 2026 22:25</t>
  </si>
  <si>
    <t>NT324752</t>
  </si>
  <si>
    <t>28 Apr 2026 11:10</t>
  </si>
  <si>
    <t>5853069444</t>
  </si>
  <si>
    <t>Spain</t>
  </si>
  <si>
    <t>29 Apr 2026 10:59</t>
  </si>
  <si>
    <t>NT323804</t>
  </si>
  <si>
    <t>14 Sep 2026</t>
  </si>
  <si>
    <t>20 Sep 2026</t>
  </si>
  <si>
    <t>16 Apr 2026 11:20</t>
  </si>
  <si>
    <t>532087</t>
  </si>
  <si>
    <t>29 Apr 2026 13:43</t>
  </si>
  <si>
    <t>6890376332</t>
  </si>
  <si>
    <t>29 Apr 2026 14:16</t>
  </si>
  <si>
    <t>5044609586</t>
  </si>
  <si>
    <t>29 Apr 2026 08:42</t>
  </si>
  <si>
    <t>1259916.202366</t>
  </si>
  <si>
    <t>29 Apr 2026 15:33</t>
  </si>
  <si>
    <t>54703</t>
  </si>
  <si>
    <t>29 Apr 2026 16:11</t>
  </si>
  <si>
    <t>54704</t>
  </si>
  <si>
    <t>13970309</t>
  </si>
  <si>
    <t>22 Apr 2026 11:58</t>
  </si>
  <si>
    <t>5176599887</t>
  </si>
  <si>
    <t>29 Apr 2026 17:11</t>
  </si>
  <si>
    <t>5223887881</t>
  </si>
  <si>
    <t>22 Apr 2026 14:32</t>
  </si>
  <si>
    <t>1260006.202400</t>
  </si>
  <si>
    <t>29 Apr 2026 17:32</t>
  </si>
  <si>
    <t>6768433058</t>
  </si>
  <si>
    <t>29 Apr 2026 19:19</t>
  </si>
  <si>
    <t>6103822434</t>
  </si>
  <si>
    <t>1255998.200678</t>
  </si>
  <si>
    <t>14 Apr 2026 19:34</t>
  </si>
  <si>
    <t>1260030.202408</t>
  </si>
  <si>
    <t>29 Apr 2026 20:55</t>
  </si>
  <si>
    <t>5868885252</t>
  </si>
  <si>
    <t>22 Apr 2026 15:54</t>
  </si>
  <si>
    <t>1260036.202409</t>
  </si>
  <si>
    <t>29 Apr 2026 21:39</t>
  </si>
  <si>
    <t>1260036.202411</t>
  </si>
  <si>
    <t>NT324308</t>
  </si>
  <si>
    <t>22 Apr 2026 15:56</t>
  </si>
  <si>
    <t>NT324307</t>
  </si>
  <si>
    <t>22 Apr 2026 16:06</t>
  </si>
  <si>
    <t>532282</t>
  </si>
  <si>
    <t>29 Apr 2026 16:38</t>
  </si>
  <si>
    <t>5012762772</t>
  </si>
  <si>
    <t>30 Apr 2026 07:40</t>
  </si>
  <si>
    <t>30 Apr 2026</t>
  </si>
  <si>
    <t>1260036.202410</t>
  </si>
  <si>
    <t>1260070.202456</t>
  </si>
  <si>
    <t>30 Apr 2026 09:43</t>
  </si>
  <si>
    <t>1260020.202472</t>
  </si>
  <si>
    <t>30 Apr 2026 10:00</t>
  </si>
  <si>
    <t>1260012.202476</t>
  </si>
  <si>
    <t>30 Apr 2026 10:22</t>
  </si>
  <si>
    <t>1260145.202489</t>
  </si>
  <si>
    <t>30 Apr 2026 11:15</t>
  </si>
  <si>
    <t>54702</t>
  </si>
  <si>
    <t>29 Apr 2026 16:10</t>
  </si>
  <si>
    <t>1260189.202497</t>
  </si>
  <si>
    <t>30 Apr 2026 11:53</t>
  </si>
  <si>
    <t>15 May 2026</t>
  </si>
  <si>
    <t>15 Apr 2026 09:46</t>
  </si>
  <si>
    <t>12539</t>
  </si>
  <si>
    <t>29 Apr 2026 17:09</t>
  </si>
  <si>
    <t>1260204.202500</t>
  </si>
  <si>
    <t>30 Apr 2026 12:25</t>
  </si>
  <si>
    <t>526126</t>
  </si>
  <si>
    <t>23 Apr 2026 09:08</t>
  </si>
  <si>
    <t>1257804.201465</t>
  </si>
  <si>
    <t>21 Apr 2026 21:08</t>
  </si>
  <si>
    <t>1257804.201466</t>
  </si>
  <si>
    <t>1256929.201150</t>
  </si>
  <si>
    <t>19 Apr 2026 18:48</t>
  </si>
  <si>
    <t>1255994.200673</t>
  </si>
  <si>
    <t>14 Apr 2026 19:02</t>
  </si>
  <si>
    <t>1256494.200869</t>
  </si>
  <si>
    <t>16 Apr 2026 15:57</t>
  </si>
  <si>
    <t>1256651.201041</t>
  </si>
  <si>
    <t>17 Apr 2026 12:40</t>
  </si>
  <si>
    <t>63698</t>
  </si>
  <si>
    <t>30 Apr 2026 13:03</t>
  </si>
  <si>
    <t>6502697885</t>
  </si>
  <si>
    <t>Greece</t>
  </si>
  <si>
    <t>13 Apr 2026 14:28</t>
  </si>
  <si>
    <t>13 Apr 2026</t>
  </si>
  <si>
    <t>54741</t>
  </si>
  <si>
    <t>30 Apr 2026 14:00</t>
  </si>
  <si>
    <t>54742</t>
  </si>
  <si>
    <t>63699</t>
  </si>
  <si>
    <t>30 Apr 2026 13:32</t>
  </si>
  <si>
    <t>1260042.202413</t>
  </si>
  <si>
    <t>29 Apr 2026 22:07</t>
  </si>
  <si>
    <t>2338675</t>
  </si>
  <si>
    <t>30 Apr 2026 15:14</t>
  </si>
  <si>
    <t>30042026</t>
  </si>
  <si>
    <t>30 Apr 2026 15:36</t>
  </si>
  <si>
    <t>5969775077</t>
  </si>
  <si>
    <t>16 Apr 2026 17:42</t>
  </si>
  <si>
    <t>1255737.200528</t>
  </si>
  <si>
    <t>13 Apr 2026 22:13</t>
  </si>
  <si>
    <t>5387700311</t>
  </si>
  <si>
    <t>23 Apr 2026 14:04</t>
  </si>
  <si>
    <t>6301481817</t>
  </si>
  <si>
    <t>NT324381</t>
  </si>
  <si>
    <t>23 Apr 2026 15:07</t>
  </si>
  <si>
    <t>23042026</t>
  </si>
  <si>
    <t>23 Apr 2026 15:15</t>
  </si>
  <si>
    <t>1258399.201688</t>
  </si>
  <si>
    <t>23 Apr 2026 18:03</t>
  </si>
  <si>
    <t>526928</t>
  </si>
  <si>
    <t>23 Apr 2026 22:33</t>
  </si>
  <si>
    <t>6151461655</t>
  </si>
  <si>
    <t>24 Apr 2026 08:18</t>
  </si>
  <si>
    <t>NT324414</t>
  </si>
  <si>
    <t>24 Apr 2026 09:36</t>
  </si>
  <si>
    <t>13956045</t>
  </si>
  <si>
    <t>24 Apr 2026 12:15</t>
  </si>
  <si>
    <t>24 Apr 2026 12:14</t>
  </si>
  <si>
    <t>13956069</t>
  </si>
  <si>
    <t>24 Apr 2026 12:17</t>
  </si>
  <si>
    <t>NT324449</t>
  </si>
  <si>
    <t>24 Apr 2026 12:20</t>
  </si>
  <si>
    <t>30 Apr 2026 15:33</t>
  </si>
  <si>
    <t>1260227.202526</t>
  </si>
  <si>
    <t>30 Apr 2026 16:13</t>
  </si>
  <si>
    <t>17042026</t>
  </si>
  <si>
    <t>17 Apr 2026 12:38</t>
  </si>
  <si>
    <t>6385183127</t>
  </si>
  <si>
    <t>17 Apr 2026 13:38</t>
  </si>
  <si>
    <t>63367</t>
  </si>
  <si>
    <t>17 Apr 2026 15:21</t>
  </si>
  <si>
    <t>6493389484</t>
  </si>
  <si>
    <t>24 Apr 2026 15:04</t>
  </si>
  <si>
    <t>1258667.201777</t>
  </si>
  <si>
    <t>24 Apr 2026 15:42</t>
  </si>
  <si>
    <t>1260376.202552</t>
  </si>
  <si>
    <t>30 Apr 2026 18:48</t>
  </si>
  <si>
    <t>63720</t>
  </si>
  <si>
    <t>30 Apr 2026 19:09</t>
  </si>
  <si>
    <t>63718</t>
  </si>
  <si>
    <t>30 Apr 2026 19:08</t>
  </si>
  <si>
    <t>63719</t>
  </si>
  <si>
    <t>63721</t>
  </si>
  <si>
    <t>30 Apr 2026 19:18</t>
  </si>
  <si>
    <t>6184343538</t>
  </si>
  <si>
    <t>24 Apr 2026 17:41</t>
  </si>
  <si>
    <t>5510189725</t>
  </si>
  <si>
    <t>30 Apr 2026 21:52</t>
  </si>
  <si>
    <t>533636</t>
  </si>
  <si>
    <t>30 Apr 2026 21:53</t>
  </si>
  <si>
    <t>6591945924</t>
  </si>
  <si>
    <t>30 Apr 2026 23:16</t>
  </si>
  <si>
    <t>1260443.202562</t>
  </si>
  <si>
    <t>30 Apr 2026 23:47</t>
  </si>
  <si>
    <t>24 Apr 2026 12:16</t>
  </si>
  <si>
    <t>24 Apr 2026 19:10</t>
  </si>
  <si>
    <t>24 Apr 2026 20:38</t>
  </si>
  <si>
    <t>63734</t>
  </si>
  <si>
    <t>01 May 2026 09:47</t>
  </si>
  <si>
    <t>6613074926</t>
  </si>
  <si>
    <t>17 Apr 2026 23:52</t>
  </si>
  <si>
    <t>NT324492</t>
  </si>
  <si>
    <t>25 Apr 2026 09:56</t>
  </si>
  <si>
    <t>NT324491</t>
  </si>
  <si>
    <t>25 Apr 2026 09:55</t>
  </si>
  <si>
    <t>1260390.202591</t>
  </si>
  <si>
    <t>01 May 2026 10:06</t>
  </si>
  <si>
    <t>5415138046</t>
  </si>
  <si>
    <t>25 Apr 2026 12:02</t>
  </si>
  <si>
    <t>5340808470</t>
  </si>
  <si>
    <t>25 Apr 2026 14:41</t>
  </si>
  <si>
    <t>6063760362</t>
  </si>
  <si>
    <t>25 Apr 2026 14:44</t>
  </si>
  <si>
    <t>6063726411</t>
  </si>
  <si>
    <t>25 Apr 2026 16:12</t>
  </si>
  <si>
    <t>5508677004</t>
  </si>
  <si>
    <t>25 Apr 2026 16:29</t>
  </si>
  <si>
    <t>5281847972</t>
  </si>
  <si>
    <t>25 Apr 2026 16:31</t>
  </si>
  <si>
    <t>5415119080</t>
  </si>
  <si>
    <t>25 Apr 2026 16:32</t>
  </si>
  <si>
    <t>5415151012</t>
  </si>
  <si>
    <t>25 Apr 2026 16:39</t>
  </si>
  <si>
    <t>5020604257</t>
  </si>
  <si>
    <t>26 Apr 2026 00:11</t>
  </si>
  <si>
    <t>1256838.201116</t>
  </si>
  <si>
    <t>18 Apr 2026 12:05</t>
  </si>
  <si>
    <t>6030396052</t>
  </si>
  <si>
    <t>18 Apr 2026 17:38</t>
  </si>
  <si>
    <t>6237179773</t>
  </si>
  <si>
    <t>01 May 2026 18:20</t>
  </si>
  <si>
    <t>01 May 2026</t>
  </si>
  <si>
    <t>5322643394</t>
  </si>
  <si>
    <t>01 May 2026 18:56</t>
  </si>
  <si>
    <t>5169401973</t>
  </si>
  <si>
    <t>01 May 2026 19:00</t>
  </si>
  <si>
    <t>6390683695</t>
  </si>
  <si>
    <t>01 May 2026 19:02</t>
  </si>
  <si>
    <t>6554913098</t>
  </si>
  <si>
    <t>01 May 2026 20:52</t>
  </si>
  <si>
    <t>6390637531</t>
  </si>
  <si>
    <t>01 May 2026 21:08</t>
  </si>
  <si>
    <t>5644665407</t>
  </si>
  <si>
    <t>02 May 2026 00:16</t>
  </si>
  <si>
    <t>1256887.201133</t>
  </si>
  <si>
    <t>19 Apr 2026 10:30</t>
  </si>
  <si>
    <t>5201076353</t>
  </si>
  <si>
    <t>19 Apr 2026 11:11</t>
  </si>
  <si>
    <t>5289550283</t>
  </si>
  <si>
    <t>19 Apr 2026 12:41</t>
  </si>
  <si>
    <t>5487359976</t>
  </si>
  <si>
    <t>19 Apr 2026 12:48</t>
  </si>
  <si>
    <t>522990</t>
  </si>
  <si>
    <t>19 Apr 2026 21:18</t>
  </si>
  <si>
    <t>6686585369</t>
  </si>
  <si>
    <t>19 Apr 2026 20:32</t>
  </si>
  <si>
    <t>5047834207</t>
  </si>
  <si>
    <t>19 Apr 2026 22:08</t>
  </si>
  <si>
    <t>523052</t>
  </si>
  <si>
    <t>19 Apr 2026 22:18</t>
  </si>
  <si>
    <t>656127</t>
  </si>
  <si>
    <t>20 Apr 2026 09:20</t>
  </si>
  <si>
    <t>5753498074</t>
  </si>
  <si>
    <t>20 Apr 2026 10:02</t>
  </si>
  <si>
    <t>13934191/09 Apr 2026</t>
  </si>
  <si>
    <t>10926</t>
  </si>
  <si>
    <t>KOWALIK WIESLAW</t>
  </si>
  <si>
    <t>13934237/09 Apr 2026</t>
  </si>
  <si>
    <t>10925</t>
  </si>
  <si>
    <t>KYC MONIKA</t>
  </si>
  <si>
    <t>13938830/10 Apr 2026</t>
  </si>
  <si>
    <t>10924</t>
  </si>
  <si>
    <t>STOBIECKI ROBERT</t>
  </si>
  <si>
    <t>13970309/21 Apr 2026</t>
  </si>
  <si>
    <t>11014</t>
  </si>
  <si>
    <t>NOGALSKA KAROLINA</t>
  </si>
  <si>
    <t>13956069/16 Apr 2026</t>
  </si>
  <si>
    <t>11058</t>
  </si>
  <si>
    <t>GROUP PASSENGER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</si>
  <si>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</si>
  <si>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</si>
  <si>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</si>
  <si>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</si>
  <si>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</si>
  <si>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</si>
  <si>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</si>
  <si>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</si>
  <si>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</si>
  <si>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</si>
  <si>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</si>
  <si>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</si>
  <si>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</si>
  <si>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</si>
  <si>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</si>
  <si>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</si>
  <si>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</si>
  <si>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</si>
  <si>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</si>
  <si>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</si>
  <si>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13956045/16 Apr 2026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</si>
  <si>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</si>
  <si>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</si>
  <si>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</si>
  <si>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</si>
  <si>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</si>
  <si>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</si>
  <si>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</si>
  <si>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</si>
  <si>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</si>
  <si>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</si>
  <si>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</si>
  <si>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</si>
  <si>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</si>
  <si>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</si>
  <si>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</si>
  <si>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</si>
  <si>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</si>
  <si>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11084</t>
  </si>
  <si>
    <t>11085</t>
  </si>
  <si>
    <t>11086</t>
  </si>
  <si>
    <t>11087</t>
  </si>
  <si>
    <t>103958/27 Apr 2026</t>
  </si>
  <si>
    <t>11139</t>
  </si>
  <si>
    <t>11140</t>
  </si>
  <si>
    <t>104001/28 Apr 2026</t>
  </si>
  <si>
    <t>11161</t>
  </si>
  <si>
    <t>MIHALCEA DUMITRA</t>
  </si>
  <si>
    <t>753836192/28 Apr 2026</t>
  </si>
  <si>
    <t>11162</t>
  </si>
  <si>
    <t>MICHAL JOHN</t>
  </si>
  <si>
    <t>753827914/20 Apr 2026</t>
  </si>
  <si>
    <t>10998</t>
  </si>
  <si>
    <t>Mariusz Dziedzina</t>
  </si>
  <si>
    <t>103962/27 Apr 2026</t>
  </si>
  <si>
    <t>11146</t>
  </si>
  <si>
    <t>PARIS DOBRANIS OANA ALISA</t>
  </si>
  <si>
    <t>63479/22 Apr 2026</t>
  </si>
  <si>
    <t>11013</t>
  </si>
  <si>
    <t>#FL-13481 МАГЕЛАН 22.05.26-31.05.26</t>
  </si>
  <si>
    <t>#FL-13482 МАГЕЛАН 01.06.26-10.06.26</t>
  </si>
  <si>
    <t>#FL-13483 МАГЕЛАН 11.06.26-20.06.26</t>
  </si>
  <si>
    <t>#FL-13484 МАГЕЛАН 21.06.26-25.06.26</t>
  </si>
  <si>
    <t>63409/20 Apr 2026</t>
  </si>
  <si>
    <t>10984</t>
  </si>
  <si>
    <t>GHIZDEANU MIHAELA</t>
  </si>
  <si>
    <t>#FL-13485 МАГЕЛАН 26.06.26-30.06.26</t>
  </si>
  <si>
    <t>12539/29 Apr 2026</t>
  </si>
  <si>
    <t>11241</t>
  </si>
  <si>
    <t>CHETRARI VEACESLAV IUSTIN</t>
  </si>
  <si>
    <t>#FL-13486 МАГЕЛАН 01.07.26-10.07.26</t>
  </si>
  <si>
    <t>20515/22 Apr 2026</t>
  </si>
  <si>
    <t>11025</t>
  </si>
  <si>
    <t>PANAIT GHEORGHE</t>
  </si>
  <si>
    <t>54702/29 Apr 2026</t>
  </si>
  <si>
    <t>11237</t>
  </si>
  <si>
    <t>CLAUDIU GHEORGHE TOMOIU</t>
  </si>
  <si>
    <t>54703/29 Apr 2026</t>
  </si>
  <si>
    <t>11238</t>
  </si>
  <si>
    <t>MIRCEA CAMELIA VIOLETA</t>
  </si>
  <si>
    <t>54704/29 Apr 2026</t>
  </si>
  <si>
    <t>11239</t>
  </si>
  <si>
    <t>MARIN DENISA ZINICA</t>
  </si>
  <si>
    <t>63698/30 Apr 2026</t>
  </si>
  <si>
    <t>11259</t>
  </si>
  <si>
    <t>PRISACARU ANCA MARIA</t>
  </si>
  <si>
    <t>63699/30 Apr 2026</t>
  </si>
  <si>
    <t>11260</t>
  </si>
  <si>
    <t>MIHAILA ANDREI STEFAN</t>
  </si>
  <si>
    <t>0841/27 Apr 2026</t>
  </si>
  <si>
    <t>11124</t>
  </si>
  <si>
    <t>IFTENE IONEL</t>
  </si>
  <si>
    <t>11125</t>
  </si>
  <si>
    <t>DIACONU GEANINA</t>
  </si>
  <si>
    <t>11126</t>
  </si>
  <si>
    <t>DIACONU GHEORGHE</t>
  </si>
  <si>
    <t>#FL-13487 МАГЕЛАН 11.07.26-20.07.26</t>
  </si>
  <si>
    <t>63718/30 Apr 2026</t>
  </si>
  <si>
    <t>11268</t>
  </si>
  <si>
    <t>AVRAMITA IOANA</t>
  </si>
  <si>
    <t>63719/30 Apr 2026</t>
  </si>
  <si>
    <t>11269</t>
  </si>
  <si>
    <t>STIRCEANU NICOLAE CIPRIAN</t>
  </si>
  <si>
    <t>63720/30 Apr 2026</t>
  </si>
  <si>
    <t>11270</t>
  </si>
  <si>
    <t>NICOLAE CRISTIAN BOGDAN</t>
  </si>
  <si>
    <t>63721/30 Apr 2026</t>
  </si>
  <si>
    <t>11271</t>
  </si>
  <si>
    <t>LAZAR GEORGE RADU</t>
  </si>
  <si>
    <t>29128/21 Apr 2026</t>
  </si>
  <si>
    <t>11012</t>
  </si>
  <si>
    <t>Cristinel Ionut Horhocea</t>
  </si>
  <si>
    <t>63359/17 Apr 2026</t>
  </si>
  <si>
    <t>10953</t>
  </si>
  <si>
    <t>VASILIU PAVEL</t>
  </si>
  <si>
    <t>4818/23 Apr 2026</t>
  </si>
  <si>
    <t>11032</t>
  </si>
  <si>
    <t>Florin Serea</t>
  </si>
  <si>
    <t>54741/30 Apr 2026</t>
  </si>
  <si>
    <t>11261</t>
  </si>
  <si>
    <t>NEACSU ELENA ALINA</t>
  </si>
  <si>
    <t>54742/30 Apr 2026</t>
  </si>
  <si>
    <t>11262</t>
  </si>
  <si>
    <t>BACANU BOGDAN</t>
  </si>
  <si>
    <t>63411/20 Apr 2026</t>
  </si>
  <si>
    <t>10989</t>
  </si>
  <si>
    <t>SOARE NICOLAE MARIUS</t>
  </si>
  <si>
    <t>#FL-13488 МАГЕЛАН 21.07.26-25.07.26</t>
  </si>
  <si>
    <t>#FL-13489 МАГЕЛАН 26.07.26-31.07.26</t>
  </si>
  <si>
    <t>63560/25 Apr 2026</t>
  </si>
  <si>
    <t>11120</t>
  </si>
  <si>
    <t>NEAGU MIHAI RAZVAN</t>
  </si>
  <si>
    <t>63607/28 Apr 2026</t>
  </si>
  <si>
    <t>11154</t>
  </si>
  <si>
    <t>STOICA BRANDUSA</t>
  </si>
  <si>
    <t>#FL-13490 МАГЕЛАН 01.08.26-10.08.26</t>
  </si>
  <si>
    <t>63734/30 Apr 2026</t>
  </si>
  <si>
    <t>11278</t>
  </si>
  <si>
    <t>CONSTANTIN FLORENTINA</t>
  </si>
  <si>
    <t>20588/26 Apr 2026</t>
  </si>
  <si>
    <t>11121</t>
  </si>
  <si>
    <t>Iuga Dorina</t>
  </si>
  <si>
    <t>#FL-13491 МАГЕЛАН 11.08.26-20.08.26</t>
  </si>
  <si>
    <t>#FL-13492 МАГЕЛАН 21.08.26-25.08.26</t>
  </si>
  <si>
    <t>54485/16 Apr 2026</t>
  </si>
  <si>
    <t>#FL-13493 МАГЕЛАН 26.08.26-31.08.26</t>
  </si>
  <si>
    <t>20458/20 Apr 2026</t>
  </si>
  <si>
    <t>10993</t>
  </si>
  <si>
    <t>Ghizuroiu Ciprian</t>
  </si>
  <si>
    <t>20478/21 Apr 2026</t>
  </si>
  <si>
    <t>11001</t>
  </si>
  <si>
    <t>Raspop Dragos</t>
  </si>
  <si>
    <t>63367/17 Apr 2026</t>
  </si>
  <si>
    <t>10955</t>
  </si>
  <si>
    <t>ZAHARIA DENIS ANDREI</t>
  </si>
  <si>
    <t>#FL-13579 НОВОТОН 22.05.26-31.05.26</t>
  </si>
  <si>
    <t>#FL-13580 НОВОТОН 01.06.26-10.06.26</t>
  </si>
  <si>
    <t>#FL-13581 НОВОТОН 11.06.26-20.06.26</t>
  </si>
  <si>
    <t>#FL-13582 НОВОТОН 21.06.26-25.06.26</t>
  </si>
  <si>
    <t>#FL-13585 НОВОТОН 26.06.26-30.06.26</t>
  </si>
  <si>
    <t>NT323612/14 Apr 2026</t>
  </si>
  <si>
    <t>10922</t>
  </si>
  <si>
    <t>Bizgan Elena</t>
  </si>
  <si>
    <t>#FL-13587 НОВОТОН 01.07.26-10.07.26</t>
  </si>
  <si>
    <t>NT324675/27 Apr 2026</t>
  </si>
  <si>
    <t>11137</t>
  </si>
  <si>
    <t>ZAVOIANU TIBERIU ANDREI</t>
  </si>
  <si>
    <t>#FL-13590 НОВОТОН 11.07.26-20.07.26</t>
  </si>
  <si>
    <t>NT324129/21 Apr 2026</t>
  </si>
  <si>
    <t>10999</t>
  </si>
  <si>
    <t>Stancu Adriana</t>
  </si>
  <si>
    <t>NT324585/27 Apr 2026</t>
  </si>
  <si>
    <t>11119</t>
  </si>
  <si>
    <t>Turcu Ciprian Constantin</t>
  </si>
  <si>
    <t>#FL-13591 НОВОТОН 21.07.26-25.07.26</t>
  </si>
  <si>
    <t>#FL-13592 НОВОТОН 26.07.26-31.07.26</t>
  </si>
  <si>
    <t>NT324152/21 Apr 2026</t>
  </si>
  <si>
    <t>11002</t>
  </si>
  <si>
    <t>Stoiciuc Robert Constantin</t>
  </si>
  <si>
    <t>NT324835/28 Apr 2026</t>
  </si>
  <si>
    <t>11164</t>
  </si>
  <si>
    <t>Vuscan Madalina Laura</t>
  </si>
  <si>
    <t>#FL-13593 НОВОТОН 01.08.26-10.08.26</t>
  </si>
  <si>
    <t>NT323779/15 Apr 2026</t>
  </si>
  <si>
    <t>10936</t>
  </si>
  <si>
    <t>Mitrea Elisei</t>
  </si>
  <si>
    <t>#FL-13594 НОВОТОН 11.08.26-20.08.26</t>
  </si>
  <si>
    <t>#FL-13595 НОВОТОН 21.08.26-25.08.26</t>
  </si>
  <si>
    <t>NT324449/24 Apr 2026</t>
  </si>
  <si>
    <t>11079</t>
  </si>
  <si>
    <t>#FL-13596 НОВОТОН 26.08.26-31.08.26</t>
  </si>
  <si>
    <t>Purcaroiu Alexandru Ionut</t>
  </si>
  <si>
    <t>NT324752/28 Apr 2026</t>
  </si>
  <si>
    <t>11152</t>
  </si>
  <si>
    <t>Draghina Mihaela</t>
  </si>
  <si>
    <t>NT323804/16 Apr 2026</t>
  </si>
  <si>
    <t>10941</t>
  </si>
  <si>
    <t>Arva Edith Tunde</t>
  </si>
  <si>
    <t>NT324381/23 Apr 2026</t>
  </si>
  <si>
    <t>11030</t>
  </si>
  <si>
    <t>#FL-987 НОВОТОН ГАРАНЦИЯ ОСНОВНО</t>
  </si>
  <si>
    <t>Manea Andreea</t>
  </si>
  <si>
    <t>NT324414/24 Apr 2026</t>
  </si>
  <si>
    <t>11039</t>
  </si>
  <si>
    <t>Neda Cristina</t>
  </si>
  <si>
    <t>NT324714/27 Apr 2026</t>
  </si>
  <si>
    <t>11145</t>
  </si>
  <si>
    <t>Olaru Alexandru Emil</t>
  </si>
  <si>
    <t>NT324715/27 Apr 2026</t>
  </si>
  <si>
    <t>11147</t>
  </si>
  <si>
    <t>Serban Ana Elena</t>
  </si>
  <si>
    <t>NT324307/22 Apr 2026</t>
  </si>
  <si>
    <t>11024</t>
  </si>
  <si>
    <t>TUDOSE ELENA</t>
  </si>
  <si>
    <t>NT324308/22 Apr 2026</t>
  </si>
  <si>
    <t>11023</t>
  </si>
  <si>
    <t>TUDOSE ANDREI</t>
  </si>
  <si>
    <t>NT324808/28 Apr 2026</t>
  </si>
  <si>
    <t>11157</t>
  </si>
  <si>
    <t>SILAGHI DELIA CAMELIA</t>
  </si>
  <si>
    <t>NT324491/24 Apr 2026</t>
  </si>
  <si>
    <t>11094</t>
  </si>
  <si>
    <t>Sotir Alina</t>
  </si>
  <si>
    <t>NT324492/24 Apr 2026</t>
  </si>
  <si>
    <t>11095</t>
  </si>
  <si>
    <t>David Aviana Nicoleta</t>
  </si>
  <si>
    <t>86163/28 Apr 2026</t>
  </si>
  <si>
    <t>11153</t>
  </si>
  <si>
    <t>#FL-801 НЮ СЪН ОСНОВНО ФОЛИО</t>
  </si>
  <si>
    <t>ANTONESCU ANDREI</t>
  </si>
  <si>
    <t>656127/18 Apr 2026</t>
  </si>
  <si>
    <t>10982</t>
  </si>
  <si>
    <t>Liliana Rotaru</t>
  </si>
  <si>
    <t>#FL-13308 СЛР 22.05.26-31.05.26</t>
  </si>
  <si>
    <t>#FL-13309 СЛР 01.06.26-10.06.26</t>
  </si>
  <si>
    <t>1257379.201314/20 Apr 2026</t>
  </si>
  <si>
    <t>10996</t>
  </si>
  <si>
    <t>1258667.201777/24 Apr 2026</t>
  </si>
  <si>
    <t>11081</t>
  </si>
  <si>
    <t>1259334.202128/27 Apr 2026</t>
  </si>
  <si>
    <t>11149</t>
  </si>
  <si>
    <t>#FL-13310 СЛР 11.06.26-20.06.26</t>
  </si>
  <si>
    <t>1259610.202184/28 Apr 2026</t>
  </si>
  <si>
    <t>11155</t>
  </si>
  <si>
    <t>Pitul Bogdan</t>
  </si>
  <si>
    <t>1258875.201855/26 Apr 2026</t>
  </si>
  <si>
    <t>11113</t>
  </si>
  <si>
    <t>Tudose Cosmin Alexandru</t>
  </si>
  <si>
    <t>1259112.202028/27 Apr 2026</t>
  </si>
  <si>
    <t>11128</t>
  </si>
  <si>
    <t>Aries Cristina</t>
  </si>
  <si>
    <t>#FL-13311 СЛР 21.06.26-25.06.26</t>
  </si>
  <si>
    <t>1256875.201128/18 Apr 2026</t>
  </si>
  <si>
    <t>10969</t>
  </si>
  <si>
    <t>Dascalescu Bogdan Petru</t>
  </si>
  <si>
    <t>Turcu Georgiana</t>
  </si>
  <si>
    <t>#FL-13321 СЛР 26.06.26-30.06.25</t>
  </si>
  <si>
    <t>1258399.201688/23 Apr 2026</t>
  </si>
  <si>
    <t>11033</t>
  </si>
  <si>
    <t>Vlasceanu Adrian</t>
  </si>
  <si>
    <t>1260012.202476/29 Apr 2026</t>
  </si>
  <si>
    <t>11255</t>
  </si>
  <si>
    <t>Moise Luminita Ioana</t>
  </si>
  <si>
    <t>#FL-13325 СЛР 01.07.26-10.07.26</t>
  </si>
  <si>
    <t>1256846.201120/18 Apr 2026</t>
  </si>
  <si>
    <t>10960</t>
  </si>
  <si>
    <t>Pavlov Elena Vanessa</t>
  </si>
  <si>
    <t>1256860.201123/18 Apr 2026</t>
  </si>
  <si>
    <t>10965</t>
  </si>
  <si>
    <t>Gheorghe Nicoleta</t>
  </si>
  <si>
    <t>1256936.201152/19 Apr 2026</t>
  </si>
  <si>
    <t>10977</t>
  </si>
  <si>
    <t>Miron Cristina</t>
  </si>
  <si>
    <t>1259715.202260/28 Apr 2026</t>
  </si>
  <si>
    <t>11230</t>
  </si>
  <si>
    <t>Ivan Dragos Constantin</t>
  </si>
  <si>
    <t>1260020.202472/29 Apr 2026</t>
  </si>
  <si>
    <t>11254</t>
  </si>
  <si>
    <t>Chirita Daniel</t>
  </si>
  <si>
    <t>1256142.200772/15 Apr 2026</t>
  </si>
  <si>
    <t>10932</t>
  </si>
  <si>
    <t>Mihaila Gabriel Catalin</t>
  </si>
  <si>
    <t>1256824.201114/18 Apr 2026</t>
  </si>
  <si>
    <t>10958</t>
  </si>
  <si>
    <t>Mihaela Plopu</t>
  </si>
  <si>
    <t>1259746.202267/29 Apr 2026</t>
  </si>
  <si>
    <t>11232</t>
  </si>
  <si>
    <t>Cirniciu Daniel</t>
  </si>
  <si>
    <t>1259319.202088/27 Apr 2026</t>
  </si>
  <si>
    <t>11141</t>
  </si>
  <si>
    <t>Gorea Diana Elena</t>
  </si>
  <si>
    <t>#FL-13327 СЛР 11.07.26-20.07.26</t>
  </si>
  <si>
    <t>1260227.202526/30 Apr 2026</t>
  </si>
  <si>
    <t>11266</t>
  </si>
  <si>
    <t>Angela Trofin</t>
  </si>
  <si>
    <t>1260376.202552/30 Apr 2026</t>
  </si>
  <si>
    <t>11267</t>
  </si>
  <si>
    <t>Plesca Ionut</t>
  </si>
  <si>
    <t>1260030.202408/29 Apr 2026</t>
  </si>
  <si>
    <t>11247</t>
  </si>
  <si>
    <t>Danga Alin Constantin</t>
  </si>
  <si>
    <t>#FL-13335 СЛР 21.07.26-25.07.26</t>
  </si>
  <si>
    <t>Florea Alexandru Gabriel</t>
  </si>
  <si>
    <t>1260189.202497/30 Apr 2026</t>
  </si>
  <si>
    <t>11257</t>
  </si>
  <si>
    <t>DUMITRU ANCA MARIA</t>
  </si>
  <si>
    <t>1255998.200678/14 Apr 2026</t>
  </si>
  <si>
    <t>10928</t>
  </si>
  <si>
    <t>Dragoi Alexandru Marius</t>
  </si>
  <si>
    <t>#FL-13347 СЛР 26.07.26-31.07.26</t>
  </si>
  <si>
    <t>1255994.200673/14 Apr 2026</t>
  </si>
  <si>
    <t>10927</t>
  </si>
  <si>
    <t>Grigore Alexandru</t>
  </si>
  <si>
    <t>Dobre Ianis</t>
  </si>
  <si>
    <t>Dobre Georgiana</t>
  </si>
  <si>
    <t>Tonciu Daniel</t>
  </si>
  <si>
    <t>1256494.200869/16 Apr 2026</t>
  </si>
  <si>
    <t>10942</t>
  </si>
  <si>
    <t>Radu Tofan Daniela</t>
  </si>
  <si>
    <t>1256651.201041/17 Apr 2026</t>
  </si>
  <si>
    <t>10950</t>
  </si>
  <si>
    <t>Simion-Stanciucu Stefan</t>
  </si>
  <si>
    <t>#FL-13342 СЛР 01.08.26-10.08.26</t>
  </si>
  <si>
    <t>1259359.202132/28 Apr 2026</t>
  </si>
  <si>
    <t>11150</t>
  </si>
  <si>
    <t>Stoian Garofita</t>
  </si>
  <si>
    <t>1260145.202489/30 Apr 2026</t>
  </si>
  <si>
    <t>11256</t>
  </si>
  <si>
    <t>Mihailescu Adrian</t>
  </si>
  <si>
    <t>Dutcovici Ana-Maria</t>
  </si>
  <si>
    <t>1256887.201133/19 Apr 2026</t>
  </si>
  <si>
    <t>10970</t>
  </si>
  <si>
    <t>Stanciu Alexandru Stefan</t>
  </si>
  <si>
    <t>1260443.202562/30 Apr 2026</t>
  </si>
  <si>
    <t>11276</t>
  </si>
  <si>
    <t>Purcell Adina</t>
  </si>
  <si>
    <t>#FL-13344 СЛР 11.08.26-20.08.26</t>
  </si>
  <si>
    <t>Rusu Catalin Razvan</t>
  </si>
  <si>
    <t>1257804.201465/21 Apr 2026</t>
  </si>
  <si>
    <t>11007</t>
  </si>
  <si>
    <t>Suciu Marian Cornel</t>
  </si>
  <si>
    <t>1257804.201466/21 Apr 2026</t>
  </si>
  <si>
    <t>11008</t>
  </si>
  <si>
    <t>Suciu Maria</t>
  </si>
  <si>
    <t>#FL-13348 СЛР 21.08.26-25.08.26</t>
  </si>
  <si>
    <t>Ursu Lucian</t>
  </si>
  <si>
    <t>1256838.201116/18 Apr 2026</t>
  </si>
  <si>
    <t>10959</t>
  </si>
  <si>
    <t>Brasoveanu Anca-Mihaela</t>
  </si>
  <si>
    <t>#FL-13346 СЛР 26.08.26-31.08.26</t>
  </si>
  <si>
    <t>1260036.202409/29 Apr 2026</t>
  </si>
  <si>
    <t>11248</t>
  </si>
  <si>
    <t>TRANDAFIR ELENA</t>
  </si>
  <si>
    <t>1260036.202410/29 Apr 2026</t>
  </si>
  <si>
    <t>11249</t>
  </si>
  <si>
    <t>ILIESCU MIRELA ALINA</t>
  </si>
  <si>
    <t>1260036.202411/29 Apr 2026</t>
  </si>
  <si>
    <t>11250</t>
  </si>
  <si>
    <t>PANA DIANA IOANA</t>
  </si>
  <si>
    <t>1260070.202456/30 Apr 2026</t>
  </si>
  <si>
    <t>11253</t>
  </si>
  <si>
    <t>Trandafir Alexia Maria</t>
  </si>
  <si>
    <t>1256929.201150/19 Apr 2026</t>
  </si>
  <si>
    <t>10975</t>
  </si>
  <si>
    <t>Moldoveanu Alexandra Mihaela</t>
  </si>
  <si>
    <t>1259352.202096/27 Apr 2026</t>
  </si>
  <si>
    <t>11142</t>
  </si>
  <si>
    <t>Dragomir Catalin Iulian</t>
  </si>
  <si>
    <t>1260204.202500/30 Apr 2026</t>
  </si>
  <si>
    <t>11258</t>
  </si>
  <si>
    <t>Ionita Daniel</t>
  </si>
  <si>
    <t>1260390.202591/30 Apr 2026</t>
  </si>
  <si>
    <t>11279</t>
  </si>
  <si>
    <t>Jurcut Dumitru Valentin</t>
  </si>
  <si>
    <t>1259916.202366/29 Apr 2026</t>
  </si>
  <si>
    <t>11236</t>
  </si>
  <si>
    <t>Tanase Andrei</t>
  </si>
  <si>
    <t>1259155.202044/27 Apr 2026</t>
  </si>
  <si>
    <t>11133</t>
  </si>
  <si>
    <t>NICULITA ANA-ROXANA</t>
  </si>
  <si>
    <t>011968678/15 Apr 2026</t>
  </si>
  <si>
    <t>10938</t>
  </si>
  <si>
    <t>Анелия Василева</t>
  </si>
  <si>
    <t>10990</t>
  </si>
  <si>
    <t>10991</t>
  </si>
  <si>
    <t>10992</t>
  </si>
  <si>
    <t>#FL-13494 СОЛВЕКС 01.06.26-10.06.26</t>
  </si>
  <si>
    <t>#FL-13495 СОЛВЕКС 11.06.26-20.06.26</t>
  </si>
  <si>
    <t>#FL-13496 СОЛВЕКС 21.06.26-25.06.26</t>
  </si>
  <si>
    <t>#FL-13497 СОЛВЕКС 26.06.26-30.06.26</t>
  </si>
  <si>
    <t>#FL-13498 СОЛВЕКС 01.07.26-10.07.26</t>
  </si>
  <si>
    <t>2337084/20 Apr 2026</t>
  </si>
  <si>
    <t>10994</t>
  </si>
  <si>
    <t>RISTACHE EMANUELA DANIELA</t>
  </si>
  <si>
    <t>10995</t>
  </si>
  <si>
    <t>CHESCA MARIAN DANIEL</t>
  </si>
  <si>
    <t>#FL-13500 СОЛВЕКС 11.07.26-20.07.26</t>
  </si>
  <si>
    <t>2338675/30 Apr 2026</t>
  </si>
  <si>
    <t>11263</t>
  </si>
  <si>
    <t>IVASCU HARALAMBIE MARIUS</t>
  </si>
  <si>
    <t>#FL-13501 СОЛВЕКС 21.07.26-25.07.26</t>
  </si>
  <si>
    <t>#FL-13502 СОЛВЕКС 26.07.26-31.07.26</t>
  </si>
  <si>
    <t>#FL-13504 СОЛВЕКС 01.08.26-10.08.26</t>
  </si>
  <si>
    <t>2338306/28 Apr 2026</t>
  </si>
  <si>
    <t>11228</t>
  </si>
  <si>
    <t>DUMITRAS ANA MARIA NICOLETA</t>
  </si>
  <si>
    <t>2338308/28 Apr 2026</t>
  </si>
  <si>
    <t>11229</t>
  </si>
  <si>
    <t>DALE IULIANA CORNELIA</t>
  </si>
  <si>
    <t>2337928/26 Apr 2026</t>
  </si>
  <si>
    <t>11111</t>
  </si>
  <si>
    <t>YEHOROVA MARYNA</t>
  </si>
  <si>
    <t>2337929/26 Apr 2026</t>
  </si>
  <si>
    <t>11112</t>
  </si>
  <si>
    <t>VYNOHRADOVA ANNA</t>
  </si>
  <si>
    <t>#FL-13505 СОЛВЕКС 11.08.26-20.08.26</t>
  </si>
  <si>
    <t>2337043/20 Apr 2026</t>
  </si>
  <si>
    <t>10985</t>
  </si>
  <si>
    <t>2337048/20 Apr 2026</t>
  </si>
  <si>
    <t>10986</t>
  </si>
  <si>
    <t>2337050/20 Apr 2026</t>
  </si>
  <si>
    <t>10987</t>
  </si>
  <si>
    <t>#FL-13506 СОЛВЕКС 21.08.26-25.08.26</t>
  </si>
  <si>
    <t>#FL-13507 СОЛВЕКС 26.08.26-31.08.26</t>
  </si>
  <si>
    <t>Тотал: 759.15</t>
  </si>
  <si>
    <t>5107969383</t>
  </si>
  <si>
    <t>06 May 2026 10:30</t>
  </si>
  <si>
    <t>06 May 2026</t>
  </si>
  <si>
    <t>5128492029</t>
  </si>
  <si>
    <t>07 May 2026 10:06</t>
  </si>
  <si>
    <t>07 May 2026</t>
  </si>
  <si>
    <t>6708976573</t>
  </si>
  <si>
    <t>08 May 2026 09:25</t>
  </si>
  <si>
    <t>08 May 2026</t>
  </si>
  <si>
    <t>1261921.203311</t>
  </si>
  <si>
    <t>08 May 2026 12:18</t>
  </si>
  <si>
    <t>5772614207</t>
  </si>
  <si>
    <t>08 May 2026 13:34</t>
  </si>
  <si>
    <t>6529388061</t>
  </si>
  <si>
    <t>04 May 2026 07:40</t>
  </si>
  <si>
    <t>04 May 2026</t>
  </si>
  <si>
    <t>04 May 2026 07:41</t>
  </si>
  <si>
    <t>14015163</t>
  </si>
  <si>
    <t>08 May 2026 15:33</t>
  </si>
  <si>
    <t>14015646</t>
  </si>
  <si>
    <t>1260664.202768</t>
  </si>
  <si>
    <t>04 May 2026 09:50</t>
  </si>
  <si>
    <t>1260596.202784</t>
  </si>
  <si>
    <t>04 May 2026 10:23</t>
  </si>
  <si>
    <t>5289729316</t>
  </si>
  <si>
    <t>04 May 2026 10:32</t>
  </si>
  <si>
    <t>6434525327</t>
  </si>
  <si>
    <t>04 May 2026 11:10</t>
  </si>
  <si>
    <t>6708925168</t>
  </si>
  <si>
    <t>08 May 2026 19:40</t>
  </si>
  <si>
    <t>6467593025</t>
  </si>
  <si>
    <t>08 May 2026 21:00</t>
  </si>
  <si>
    <t>04052026</t>
  </si>
  <si>
    <t>04 May 2026 13:32</t>
  </si>
  <si>
    <t>04 May 2026 13:30</t>
  </si>
  <si>
    <t>040520261</t>
  </si>
  <si>
    <t>04 May 2026 13:47</t>
  </si>
  <si>
    <t>04 May 2026 13:51</t>
  </si>
  <si>
    <t>1260922.202809</t>
  </si>
  <si>
    <t>04 May 2026 14:25</t>
  </si>
  <si>
    <t>13993456</t>
  </si>
  <si>
    <t>04 May 2026 13:58</t>
  </si>
  <si>
    <t>6756877245</t>
  </si>
  <si>
    <t>04 May 2026 15:20</t>
  </si>
  <si>
    <t>5855479545</t>
  </si>
  <si>
    <t>09 May 2026 10:28</t>
  </si>
  <si>
    <t>09 May 2026</t>
  </si>
  <si>
    <t>NT325365</t>
  </si>
  <si>
    <t>04 May 2026 17:10</t>
  </si>
  <si>
    <t>6756834134</t>
  </si>
  <si>
    <t>04 May 2026 20:34</t>
  </si>
  <si>
    <t>6529372166</t>
  </si>
  <si>
    <t>05 May 2026 06:32</t>
  </si>
  <si>
    <t>05 May 2026</t>
  </si>
  <si>
    <t>6000786090</t>
  </si>
  <si>
    <t>09 May 2026 16:09</t>
  </si>
  <si>
    <t>6816626822</t>
  </si>
  <si>
    <t>09 May 2026 16:42</t>
  </si>
  <si>
    <t>5850473100</t>
  </si>
  <si>
    <t>09 May 2026 18:22</t>
  </si>
  <si>
    <t>05052026</t>
  </si>
  <si>
    <t>05 May 2026 08:45</t>
  </si>
  <si>
    <t>050520261</t>
  </si>
  <si>
    <t>05 May 2026 08:55</t>
  </si>
  <si>
    <t>5683172752</t>
  </si>
  <si>
    <t>05 May 2026 09:14</t>
  </si>
  <si>
    <t>5359634272</t>
  </si>
  <si>
    <t>05 May 2026 09:20</t>
  </si>
  <si>
    <t>1261073.202892</t>
  </si>
  <si>
    <t>05 May 2026 10:07</t>
  </si>
  <si>
    <t>5562258558</t>
  </si>
  <si>
    <t>05 May 2026 10:24</t>
  </si>
  <si>
    <t>6390193281</t>
  </si>
  <si>
    <t>09 May 2026 22:46</t>
  </si>
  <si>
    <t>1261110.202907</t>
  </si>
  <si>
    <t>05 May 2026 11:56</t>
  </si>
  <si>
    <t>6949915594</t>
  </si>
  <si>
    <t>05 May 2026 12:00</t>
  </si>
  <si>
    <t>5347617590</t>
  </si>
  <si>
    <t>10 May 2026 10:18</t>
  </si>
  <si>
    <t>10 May 2026</t>
  </si>
  <si>
    <t>6142380710</t>
  </si>
  <si>
    <t>05 May 2026 12:18</t>
  </si>
  <si>
    <t>5740144196</t>
  </si>
  <si>
    <t>10 May 2026 11:04</t>
  </si>
  <si>
    <t>0843</t>
  </si>
  <si>
    <t>05 May 2026 12:47</t>
  </si>
  <si>
    <t>6078610385</t>
  </si>
  <si>
    <t>05 May 2026 15:44</t>
  </si>
  <si>
    <t>6044546817</t>
  </si>
  <si>
    <t>10 May 2026 14:46</t>
  </si>
  <si>
    <t>6043673536</t>
  </si>
  <si>
    <t>10 May 2026 20:54</t>
  </si>
  <si>
    <t>5533456724</t>
  </si>
  <si>
    <t>10 May 2026 20:56</t>
  </si>
  <si>
    <t>6949997633</t>
  </si>
  <si>
    <t>05 May 2026 17:52</t>
  </si>
  <si>
    <t>5361574011</t>
  </si>
  <si>
    <t>10 May 2026 21:16</t>
  </si>
  <si>
    <t>5567945501</t>
  </si>
  <si>
    <t>10 May 2026 22:16</t>
  </si>
  <si>
    <t>6803618883</t>
  </si>
  <si>
    <t>10 May 2026 22:58</t>
  </si>
  <si>
    <t>5978147726</t>
  </si>
  <si>
    <t>05 May 2026 18:52</t>
  </si>
  <si>
    <t>6078628494</t>
  </si>
  <si>
    <t>05 May 2026 22:31</t>
  </si>
  <si>
    <t>6007756315</t>
  </si>
  <si>
    <t>05 May 2026 22:32</t>
  </si>
  <si>
    <t>5776182582</t>
  </si>
  <si>
    <t>06 May 2026 18:24</t>
  </si>
  <si>
    <t>1261580.203130</t>
  </si>
  <si>
    <t>06 May 2026 23:01</t>
  </si>
  <si>
    <t>6931638569</t>
  </si>
  <si>
    <t>07 May 2026 00:02</t>
  </si>
  <si>
    <t>NT325517</t>
  </si>
  <si>
    <t>07 May 2026 08:51</t>
  </si>
  <si>
    <t>6128401771</t>
  </si>
  <si>
    <t>07 May 2026 10:00</t>
  </si>
  <si>
    <t>1261566.203127</t>
  </si>
  <si>
    <t>06 May 2026 20:41</t>
  </si>
  <si>
    <t>1261570.203128</t>
  </si>
  <si>
    <t>06 May 2026 21:13</t>
  </si>
  <si>
    <t>6671481320</t>
  </si>
  <si>
    <t>07 May 2026 11:44</t>
  </si>
  <si>
    <t>14008184</t>
  </si>
  <si>
    <t>07 May 2026 13:03</t>
  </si>
  <si>
    <t>5989603006</t>
  </si>
  <si>
    <t>07 May 2026 12:38</t>
  </si>
  <si>
    <t>14005308</t>
  </si>
  <si>
    <t>14003675</t>
  </si>
  <si>
    <t>14004142</t>
  </si>
  <si>
    <t>07 May 2026 13:04</t>
  </si>
  <si>
    <t>14004072</t>
  </si>
  <si>
    <t>07 May 2026 13:02</t>
  </si>
  <si>
    <t>5128405108</t>
  </si>
  <si>
    <t>07 May 2026 13:46</t>
  </si>
  <si>
    <t>6671480584</t>
  </si>
  <si>
    <t>07 May 2026 17:06</t>
  </si>
  <si>
    <t>63856</t>
  </si>
  <si>
    <t>07 May 2026 17:20</t>
  </si>
  <si>
    <t>5089409398</t>
  </si>
  <si>
    <t>07 May 2026 18:46</t>
  </si>
  <si>
    <t>6083784853</t>
  </si>
  <si>
    <t>07 May 2026 18:52</t>
  </si>
  <si>
    <t>540026</t>
  </si>
  <si>
    <t>07 May 2026 23:03</t>
  </si>
  <si>
    <t>540068</t>
  </si>
  <si>
    <t>08 May 2026 00:03</t>
  </si>
  <si>
    <t>14015163/07 May 2026</t>
  </si>
  <si>
    <t>11372</t>
  </si>
  <si>
    <t>NOSEK INGA</t>
  </si>
  <si>
    <t>14004072/04 May 2026</t>
  </si>
  <si>
    <t>11351</t>
  </si>
  <si>
    <t>ZIELENIEC BARTLOMIEJ</t>
  </si>
  <si>
    <t>14004142/04 May 2026</t>
  </si>
  <si>
    <t>11356</t>
  </si>
  <si>
    <t>LISOWSKI BARTOSZ JACEK</t>
  </si>
  <si>
    <t>14005308/04 May 2026</t>
  </si>
  <si>
    <t>11353</t>
  </si>
  <si>
    <t>IWINSKA KORNELIA</t>
  </si>
  <si>
    <t>11354</t>
  </si>
  <si>
    <t>IWINSKI MARCIN</t>
  </si>
  <si>
    <t>14008184/05 May 2026</t>
  </si>
  <si>
    <t>11352</t>
  </si>
  <si>
    <t>BRULINSKA-SKARZYNSKA</t>
  </si>
  <si>
    <t>14003675/04 May 2026</t>
  </si>
  <si>
    <t>11355</t>
  </si>
  <si>
    <t>ZIELINSKI NIKODEM</t>
  </si>
  <si>
    <t>13993456/29 Apr 2026</t>
  </si>
  <si>
    <t>11315</t>
  </si>
  <si>
    <t>KRZYZANOWSKI PAWEL</t>
  </si>
  <si>
    <t>63856/07 May 2026</t>
  </si>
  <si>
    <t>11359</t>
  </si>
  <si>
    <t>JOJAN ADRIAN</t>
  </si>
  <si>
    <t>0843/30 Apr 2026</t>
  </si>
  <si>
    <t>11332</t>
  </si>
  <si>
    <t>ANISOARA ENACH</t>
  </si>
  <si>
    <t>NT325365/04 May 2026</t>
  </si>
  <si>
    <t>11318</t>
  </si>
  <si>
    <t>NT325517/05 May 2026</t>
  </si>
  <si>
    <t>11346</t>
  </si>
  <si>
    <t>Diaconu Zinica</t>
  </si>
  <si>
    <t>1261566.203127/06 May 2026</t>
  </si>
  <si>
    <t>11341</t>
  </si>
  <si>
    <t>1261570.203128/06 May 2026</t>
  </si>
  <si>
    <t>11342</t>
  </si>
  <si>
    <t>Moise ana maria</t>
  </si>
  <si>
    <t>1260922.202809/04 May 2026</t>
  </si>
  <si>
    <t>11316</t>
  </si>
  <si>
    <t>Mucuta Mihaela</t>
  </si>
  <si>
    <t>1261110.202907/05 May 2026</t>
  </si>
  <si>
    <t>11328</t>
  </si>
  <si>
    <t>Ispas Mirela Nicoleta</t>
  </si>
  <si>
    <t>1261073.202892/05 May 2026</t>
  </si>
  <si>
    <t>11325</t>
  </si>
  <si>
    <t>Barbu Irinel</t>
  </si>
  <si>
    <t>1260664.202768/04 May 2026</t>
  </si>
  <si>
    <t>11306</t>
  </si>
  <si>
    <t>Iacob Marcela Marta</t>
  </si>
  <si>
    <t>1260596.202784/02 May 2026</t>
  </si>
  <si>
    <t>11307</t>
  </si>
  <si>
    <t>Gudumac Corina</t>
  </si>
  <si>
    <t>1261580.203130/06 May 2026</t>
  </si>
  <si>
    <t>CIOBANU ROXANA LOREDANA</t>
  </si>
  <si>
    <t>1261921.203311/08 May 2026</t>
  </si>
  <si>
    <t>11370</t>
  </si>
  <si>
    <t>BLAJ RADU MIHAI</t>
  </si>
  <si>
    <t>6210246743</t>
  </si>
  <si>
    <t>24 May 2026 19:04</t>
  </si>
  <si>
    <t>6940452397</t>
  </si>
  <si>
    <t>24 May 2026 19:06</t>
  </si>
  <si>
    <t>6152433371</t>
  </si>
  <si>
    <t>24 May 2026 19:31</t>
  </si>
  <si>
    <t>6772777141</t>
  </si>
  <si>
    <t>24 May 2026 19:32</t>
  </si>
  <si>
    <t>14046666</t>
  </si>
  <si>
    <t>19 May 2026 11:19</t>
  </si>
  <si>
    <t>16 May 2026</t>
  </si>
  <si>
    <t>104600</t>
  </si>
  <si>
    <t>19 May 2026 11:20</t>
  </si>
  <si>
    <t>19 May 2026</t>
  </si>
  <si>
    <t>64102</t>
  </si>
  <si>
    <t>1263306.203918</t>
  </si>
  <si>
    <t>13 May 2026 19:49</t>
  </si>
  <si>
    <t>13 May 2026</t>
  </si>
  <si>
    <t>5418747942</t>
  </si>
  <si>
    <t>13 May 2026 20:38</t>
  </si>
  <si>
    <t>5344765534</t>
  </si>
  <si>
    <t>30 May 2026 10:12</t>
  </si>
  <si>
    <t>2343763</t>
  </si>
  <si>
    <t>30 May 2026 10:50</t>
  </si>
  <si>
    <t>5391108719</t>
  </si>
  <si>
    <t>30 May 2026 11:18</t>
  </si>
  <si>
    <t>1267803.205897</t>
  </si>
  <si>
    <t>30 May 2026 12:48</t>
  </si>
  <si>
    <t>5423631583</t>
  </si>
  <si>
    <t>14 May 2026 08:14</t>
  </si>
  <si>
    <t>6256140130</t>
  </si>
  <si>
    <t>14 May 2026 08:58</t>
  </si>
  <si>
    <t>1265814.205056</t>
  </si>
  <si>
    <t>25 May 2026 12:25</t>
  </si>
  <si>
    <t>3075</t>
  </si>
  <si>
    <t>03 Jun 2026 18:26</t>
  </si>
  <si>
    <t>5730193426</t>
  </si>
  <si>
    <t>14 May 2026 10:12</t>
  </si>
  <si>
    <t>104858</t>
  </si>
  <si>
    <t>25 May 2026 15:23</t>
  </si>
  <si>
    <t>6789340881</t>
  </si>
  <si>
    <t>04 Jun 2026 19:09</t>
  </si>
  <si>
    <t>5043300819</t>
  </si>
  <si>
    <t>04 Jun 2026 20:29</t>
  </si>
  <si>
    <t>6352478315</t>
  </si>
  <si>
    <t>26 May 2026 15:00</t>
  </si>
  <si>
    <t>656481</t>
  </si>
  <si>
    <t>20 May 2026 14:53</t>
  </si>
  <si>
    <t>20 May 2026</t>
  </si>
  <si>
    <t>569993</t>
  </si>
  <si>
    <t>04 Jun 2026 22:13</t>
  </si>
  <si>
    <t>2343896</t>
  </si>
  <si>
    <t>30 May 2026 17:05</t>
  </si>
  <si>
    <t>6289387555</t>
  </si>
  <si>
    <t>05 Jun 2026 00:37</t>
  </si>
  <si>
    <t>558371</t>
  </si>
  <si>
    <t>25 May 2026 18:43</t>
  </si>
  <si>
    <t>5057090885</t>
  </si>
  <si>
    <t>25 May 2026 22:52</t>
  </si>
  <si>
    <t>NT327409</t>
  </si>
  <si>
    <t>25 May 2026 10:15</t>
  </si>
  <si>
    <t>1263325.203926</t>
  </si>
  <si>
    <t>13 May 2026 23:22</t>
  </si>
  <si>
    <t>2341437</t>
  </si>
  <si>
    <t>19 May 2026 15:48</t>
  </si>
  <si>
    <t>2341565</t>
  </si>
  <si>
    <t>20 May 2026 10:40</t>
  </si>
  <si>
    <t>5562552063</t>
  </si>
  <si>
    <t>26 May 2026 09:28</t>
  </si>
  <si>
    <t>6838232689</t>
  </si>
  <si>
    <t>26 May 2026 09:40</t>
  </si>
  <si>
    <t>2343548</t>
  </si>
  <si>
    <t>31 May 2026 08:03</t>
  </si>
  <si>
    <t>6096816541</t>
  </si>
  <si>
    <t>25 May 2026 23:02</t>
  </si>
  <si>
    <t>14081809</t>
  </si>
  <si>
    <t>26 May 2026 10:42</t>
  </si>
  <si>
    <t>570349</t>
  </si>
  <si>
    <t>05 Jun 2026 11:33</t>
  </si>
  <si>
    <t>#20260526135210</t>
  </si>
  <si>
    <t>Фондация Карин Дом</t>
  </si>
  <si>
    <t>26 May 2026 14:14</t>
  </si>
  <si>
    <t>561231</t>
  </si>
  <si>
    <t>28 May 2026 07:03</t>
  </si>
  <si>
    <t>30 May 2026 14:57</t>
  </si>
  <si>
    <t>200520261</t>
  </si>
  <si>
    <t>20 May 2026 15:49</t>
  </si>
  <si>
    <t>1263539.203996</t>
  </si>
  <si>
    <t>14 May 2026 16:37</t>
  </si>
  <si>
    <t>21189</t>
  </si>
  <si>
    <t>05 Jun 2026 13:02</t>
  </si>
  <si>
    <t>6275376144</t>
  </si>
  <si>
    <t>19 May 2026 18:46</t>
  </si>
  <si>
    <t>6726538328</t>
  </si>
  <si>
    <t>14 May 2026 17:22</t>
  </si>
  <si>
    <t>5118194039</t>
  </si>
  <si>
    <t>19 May 2026 21:18</t>
  </si>
  <si>
    <t>564649</t>
  </si>
  <si>
    <t>31 May 2026 13:58</t>
  </si>
  <si>
    <t>2343960</t>
  </si>
  <si>
    <t>31 May 2026 14:04</t>
  </si>
  <si>
    <t>29072026</t>
  </si>
  <si>
    <t>26 May 2026 12:40</t>
  </si>
  <si>
    <t>Травел Адвайзърс - ООД</t>
  </si>
  <si>
    <t>31 May 2026 14:24</t>
  </si>
  <si>
    <t>#11576</t>
  </si>
  <si>
    <t>20 May 2026 01:02</t>
  </si>
  <si>
    <t>20 May 2026 01:09</t>
  </si>
  <si>
    <t>20 May 2026 01:00</t>
  </si>
  <si>
    <t>6000290698</t>
  </si>
  <si>
    <t>31 May 2026 15:46</t>
  </si>
  <si>
    <t>5950747707</t>
  </si>
  <si>
    <t>26 May 2026 14:18</t>
  </si>
  <si>
    <t>011978134</t>
  </si>
  <si>
    <t>26 May 2026 14:38</t>
  </si>
  <si>
    <t>6257327355</t>
  </si>
  <si>
    <t>31 May 2026 18:44</t>
  </si>
  <si>
    <t>5219731081</t>
  </si>
  <si>
    <t>14 May 2026 23:18</t>
  </si>
  <si>
    <t>556925</t>
  </si>
  <si>
    <t>24 May 2026 10:58</t>
  </si>
  <si>
    <t>6185398218</t>
  </si>
  <si>
    <t>31 May 2026 21:16</t>
  </si>
  <si>
    <t>6385365207</t>
  </si>
  <si>
    <t>31 May 2026 21:36</t>
  </si>
  <si>
    <t>565159</t>
  </si>
  <si>
    <t>31 May 2026 21:23</t>
  </si>
  <si>
    <t>26052026</t>
  </si>
  <si>
    <t>26 May 2026 15:15</t>
  </si>
  <si>
    <t>5131485628</t>
  </si>
  <si>
    <t>26 May 2026 15:34</t>
  </si>
  <si>
    <t>5519823026</t>
  </si>
  <si>
    <t>05 Jun 2026 14:58</t>
  </si>
  <si>
    <t>5765072962</t>
  </si>
  <si>
    <t>05 Jun 2026 15:52</t>
  </si>
  <si>
    <t>6541760181</t>
  </si>
  <si>
    <t>20 May 2026 12:08</t>
  </si>
  <si>
    <t>5033916982</t>
  </si>
  <si>
    <t>20 May 2026 12:28</t>
  </si>
  <si>
    <t>5915942379</t>
  </si>
  <si>
    <t>01 Jun 2026 09:24</t>
  </si>
  <si>
    <t>5401761650</t>
  </si>
  <si>
    <t>15 May 2026 11:06</t>
  </si>
  <si>
    <t>560508</t>
  </si>
  <si>
    <t>27 May 2026 14:58</t>
  </si>
  <si>
    <t>2345150</t>
  </si>
  <si>
    <t>05 Jun 2026 17:13</t>
  </si>
  <si>
    <t>5585512328</t>
  </si>
  <si>
    <t>29 May 2026 18:06</t>
  </si>
  <si>
    <t>6719104881</t>
  </si>
  <si>
    <t>29 May 2026 21:24</t>
  </si>
  <si>
    <t>6207030529</t>
  </si>
  <si>
    <t>27 May 2026 03:00</t>
  </si>
  <si>
    <t>5284481661</t>
  </si>
  <si>
    <t>27 May 2026 12:30</t>
  </si>
  <si>
    <t>6058449700</t>
  </si>
  <si>
    <t>27 May 2026 07:48</t>
  </si>
  <si>
    <t>5461409726</t>
  </si>
  <si>
    <t>27 May 2026 23:14</t>
  </si>
  <si>
    <t>6538611753</t>
  </si>
  <si>
    <t>21 May 2026 18:30</t>
  </si>
  <si>
    <t>21 May 2026</t>
  </si>
  <si>
    <t>5057332144</t>
  </si>
  <si>
    <t>28 May 2026 14:20</t>
  </si>
  <si>
    <t>011975977</t>
  </si>
  <si>
    <t>15 May 2026 13:59</t>
  </si>
  <si>
    <t>563349</t>
  </si>
  <si>
    <t>30 May 2026 00:23</t>
  </si>
  <si>
    <t>5796200052</t>
  </si>
  <si>
    <t>28 May 2026 13:50</t>
  </si>
  <si>
    <t>6314981715</t>
  </si>
  <si>
    <t>26 May 2026 20:49</t>
  </si>
  <si>
    <t>6993939211</t>
  </si>
  <si>
    <t>20 May 2026 15:10</t>
  </si>
  <si>
    <t>6721756426</t>
  </si>
  <si>
    <t>19 May 2026 22:30</t>
  </si>
  <si>
    <t>Lithuania</t>
  </si>
  <si>
    <t>5714074359</t>
  </si>
  <si>
    <t>29 May 2026 11:46</t>
  </si>
  <si>
    <t>6394384649</t>
  </si>
  <si>
    <t>26 May 2026 19:26</t>
  </si>
  <si>
    <t>5378750471</t>
  </si>
  <si>
    <t>22 May 2026 00:42</t>
  </si>
  <si>
    <t>2341668</t>
  </si>
  <si>
    <t>20 May 2026 16:01</t>
  </si>
  <si>
    <t>29052026</t>
  </si>
  <si>
    <t>29 May 2026 16:31</t>
  </si>
  <si>
    <t>6094329536</t>
  </si>
  <si>
    <t>03 Jun 2026 19:54</t>
  </si>
  <si>
    <t>2340821</t>
  </si>
  <si>
    <t>15 May 2026 15:50</t>
  </si>
  <si>
    <t>5213828525</t>
  </si>
  <si>
    <t>20 May 2026 17:40</t>
  </si>
  <si>
    <t>557860</t>
  </si>
  <si>
    <t>25 May 2026 11:23</t>
  </si>
  <si>
    <t>5405209120</t>
  </si>
  <si>
    <t>27 May 2026 10:34</t>
  </si>
  <si>
    <t>2342142</t>
  </si>
  <si>
    <t>22 May 2026 17:08</t>
  </si>
  <si>
    <t>5213868862</t>
  </si>
  <si>
    <t>Austria</t>
  </si>
  <si>
    <t>20 May 2026 20:40</t>
  </si>
  <si>
    <t>12515</t>
  </si>
  <si>
    <t>27 May 2026 11:16</t>
  </si>
  <si>
    <t>6721709584</t>
  </si>
  <si>
    <t>20 May 2026 21:50</t>
  </si>
  <si>
    <t>5144184439</t>
  </si>
  <si>
    <t>06 Jun 2026 10:32</t>
  </si>
  <si>
    <t>6721716499</t>
  </si>
  <si>
    <t>21 May 2026 00:10</t>
  </si>
  <si>
    <t>560231</t>
  </si>
  <si>
    <t>27 May 2026 11:23</t>
  </si>
  <si>
    <t>6447560913</t>
  </si>
  <si>
    <t>21 May 2026 00:22</t>
  </si>
  <si>
    <t>6288008750</t>
  </si>
  <si>
    <t>15 May 2026 21:26</t>
  </si>
  <si>
    <t>#20260604144329</t>
  </si>
  <si>
    <t>ОБЕДИНЕНА БЪЛГАРСКА БАНКА - АД</t>
  </si>
  <si>
    <t>04 Jun 2026 15:38</t>
  </si>
  <si>
    <t>5277794449</t>
  </si>
  <si>
    <t>06 Jun 2026 13:30</t>
  </si>
  <si>
    <t>04 Jun 2026 15:37</t>
  </si>
  <si>
    <t>5366614065</t>
  </si>
  <si>
    <t>06 Jun 2026 14:18</t>
  </si>
  <si>
    <t>06 Jun 2026 15:40</t>
  </si>
  <si>
    <t>06062026</t>
  </si>
  <si>
    <t>06 Jun 2026 16:01</t>
  </si>
  <si>
    <t>06 Jun 2026 16:02</t>
  </si>
  <si>
    <t>060620261</t>
  </si>
  <si>
    <t>06 Jun 2026 16:07</t>
  </si>
  <si>
    <t>06 Jun 2026 16:08</t>
  </si>
  <si>
    <t>NT327054</t>
  </si>
  <si>
    <t>21 May 2026 09:34</t>
  </si>
  <si>
    <t>5115998461</t>
  </si>
  <si>
    <t>01 Jun 2026 21:42</t>
  </si>
  <si>
    <t>5366648643</t>
  </si>
  <si>
    <t>06 Jun 2026 16:52</t>
  </si>
  <si>
    <t>5630942530</t>
  </si>
  <si>
    <t>16 May 2026 10:28</t>
  </si>
  <si>
    <t>6223549024</t>
  </si>
  <si>
    <t>06 Jun 2026 20:22</t>
  </si>
  <si>
    <t>5705410614</t>
  </si>
  <si>
    <t>02 Jun 2026 08:12</t>
  </si>
  <si>
    <t>6490756111</t>
  </si>
  <si>
    <t>07 Jun 2026 00:22</t>
  </si>
  <si>
    <t>5719310100</t>
  </si>
  <si>
    <t>07 Jun 2026 02:02</t>
  </si>
  <si>
    <t>NT328432</t>
  </si>
  <si>
    <t>02 Jun 2026 09:41</t>
  </si>
  <si>
    <t>#20260602094034</t>
  </si>
  <si>
    <t>КПМГ ОДИТ - ООД</t>
  </si>
  <si>
    <t>02 Jun 2026 09:48</t>
  </si>
  <si>
    <t>NT328908</t>
  </si>
  <si>
    <t>07 Jun 2026 08:16</t>
  </si>
  <si>
    <t>6504634816</t>
  </si>
  <si>
    <t>07 Jun 2026 08:39</t>
  </si>
  <si>
    <t>6504604931</t>
  </si>
  <si>
    <t>07 Jun 2026 09:26</t>
  </si>
  <si>
    <t>6911297193</t>
  </si>
  <si>
    <t>02 Jun 2026 14:10</t>
  </si>
  <si>
    <t>5209885896</t>
  </si>
  <si>
    <t>07 Jun 2026 10:04</t>
  </si>
  <si>
    <t>1266661.205416</t>
  </si>
  <si>
    <t>27 May 2026 10:02</t>
  </si>
  <si>
    <t>02062026</t>
  </si>
  <si>
    <t>02 Jun 2026 10:16</t>
  </si>
  <si>
    <t>22062026</t>
  </si>
  <si>
    <t>07 Jun 2026 10:27</t>
  </si>
  <si>
    <t>1266661.205417</t>
  </si>
  <si>
    <t>5962964317</t>
  </si>
  <si>
    <t>21 May 2026 11:58</t>
  </si>
  <si>
    <t>5277723554</t>
  </si>
  <si>
    <t>07 Jun 2026 11:26</t>
  </si>
  <si>
    <t>6490732195</t>
  </si>
  <si>
    <t>07 Jun 2026 11:49</t>
  </si>
  <si>
    <t>06 Jun 2026 11:17</t>
  </si>
  <si>
    <t>6940700653</t>
  </si>
  <si>
    <t>02 Jun 2026 11:32</t>
  </si>
  <si>
    <t>5242815551</t>
  </si>
  <si>
    <t>04 Jun 2026 09:06</t>
  </si>
  <si>
    <t>5301363156</t>
  </si>
  <si>
    <t>07 Jun 2026 14:34</t>
  </si>
  <si>
    <t>6238303390</t>
  </si>
  <si>
    <t>30 May 2026 15:02</t>
  </si>
  <si>
    <t>5866271250</t>
  </si>
  <si>
    <t>07 Jun 2026 16:11</t>
  </si>
  <si>
    <t>6489843391</t>
  </si>
  <si>
    <t>16 May 2026 16:48</t>
  </si>
  <si>
    <t>6314930822</t>
  </si>
  <si>
    <t>27 May 2026 18:30</t>
  </si>
  <si>
    <t>0845</t>
  </si>
  <si>
    <t>07 Jun 2026 16:46</t>
  </si>
  <si>
    <t>5405267382</t>
  </si>
  <si>
    <t>27 May 2026 19:12</t>
  </si>
  <si>
    <t>1268571.206249</t>
  </si>
  <si>
    <t>02 Jun 2026 13:16</t>
  </si>
  <si>
    <t>6140540885</t>
  </si>
  <si>
    <t>27 May 2026 20:18</t>
  </si>
  <si>
    <t>1267113.205500</t>
  </si>
  <si>
    <t>27 May 2026 21:45</t>
  </si>
  <si>
    <t>5540007520</t>
  </si>
  <si>
    <t>07 Jun 2026 14:32</t>
  </si>
  <si>
    <t>5292704244</t>
  </si>
  <si>
    <t>07 Jun 2026 18:36</t>
  </si>
  <si>
    <t>5879942884</t>
  </si>
  <si>
    <t>27 May 2026 22:02</t>
  </si>
  <si>
    <t>6891041958</t>
  </si>
  <si>
    <t>02 Jun 2026 13:46</t>
  </si>
  <si>
    <t>5663579743</t>
  </si>
  <si>
    <t>27 May 2026 23:40</t>
  </si>
  <si>
    <t>1270418.206963</t>
  </si>
  <si>
    <t>07 Jun 2026 22:37</t>
  </si>
  <si>
    <t>5355365579</t>
  </si>
  <si>
    <t>03 Jun 2026 20:54</t>
  </si>
  <si>
    <t>1262279.203552</t>
  </si>
  <si>
    <t>11 May 2026 09:57</t>
  </si>
  <si>
    <t>5405218252</t>
  </si>
  <si>
    <t>27 May 2026 10:04</t>
  </si>
  <si>
    <t>11 May 2026</t>
  </si>
  <si>
    <t>5742696290</t>
  </si>
  <si>
    <t>22 May 2026 20:44</t>
  </si>
  <si>
    <t>6043608036</t>
  </si>
  <si>
    <t>11 May 2026 10:32</t>
  </si>
  <si>
    <t>5630982078</t>
  </si>
  <si>
    <t>17 May 2026 11:39</t>
  </si>
  <si>
    <t>6376878888</t>
  </si>
  <si>
    <t>17 May 2026 14:04</t>
  </si>
  <si>
    <t>1265390.204790</t>
  </si>
  <si>
    <t>21 May 2026 19:36</t>
  </si>
  <si>
    <t>5928143734</t>
  </si>
  <si>
    <t>21 May 2026 20:34</t>
  </si>
  <si>
    <t>104733</t>
  </si>
  <si>
    <t>21 May 2026 18:03</t>
  </si>
  <si>
    <t>5472559929</t>
  </si>
  <si>
    <t>21 May 2026 22:10</t>
  </si>
  <si>
    <t>5649677802</t>
  </si>
  <si>
    <t>22 May 2026 02:44</t>
  </si>
  <si>
    <t>14018168</t>
  </si>
  <si>
    <t>11 May 2026 13:56</t>
  </si>
  <si>
    <t>6473909914</t>
  </si>
  <si>
    <t>11 May 2026 15:00</t>
  </si>
  <si>
    <t>6407269214</t>
  </si>
  <si>
    <t>02 Jun 2026 15:32</t>
  </si>
  <si>
    <t>6454715015</t>
  </si>
  <si>
    <t>17 May 2026 19:49</t>
  </si>
  <si>
    <t>0026</t>
  </si>
  <si>
    <t>2343308</t>
  </si>
  <si>
    <t>28 May 2026 11:28</t>
  </si>
  <si>
    <t>1263851.204239</t>
  </si>
  <si>
    <t>17 May 2026 17:13</t>
  </si>
  <si>
    <t>11540</t>
  </si>
  <si>
    <t>18 May 2026 08:15</t>
  </si>
  <si>
    <t>6223089478</t>
  </si>
  <si>
    <t>11 May 2026 17:48</t>
  </si>
  <si>
    <t>0025</t>
  </si>
  <si>
    <t>18 May 2026 09:46</t>
  </si>
  <si>
    <t>1262322.203562</t>
  </si>
  <si>
    <t>11 May 2026 10:08</t>
  </si>
  <si>
    <t>6058480952</t>
  </si>
  <si>
    <t>27 May 2026 11:26</t>
  </si>
  <si>
    <t>5515562658</t>
  </si>
  <si>
    <t>02 Jun 2026 17:06</t>
  </si>
  <si>
    <t>6626256465</t>
  </si>
  <si>
    <t>18 May 2026 15:52</t>
  </si>
  <si>
    <t>18 May 2026</t>
  </si>
  <si>
    <t>NT326057</t>
  </si>
  <si>
    <t>12 May 2026 09:22</t>
  </si>
  <si>
    <t>12 May 2026</t>
  </si>
  <si>
    <t>12 May 2026 12:40</t>
  </si>
  <si>
    <t>64263</t>
  </si>
  <si>
    <t>6349194447</t>
  </si>
  <si>
    <t>12 May 2026 12:46</t>
  </si>
  <si>
    <t>12 May 2026 12:44</t>
  </si>
  <si>
    <t>NT326106</t>
  </si>
  <si>
    <t>12 May 2026 13:24</t>
  </si>
  <si>
    <t>6751558451</t>
  </si>
  <si>
    <t>22 May 2026 19:59</t>
  </si>
  <si>
    <t>544253</t>
  </si>
  <si>
    <t>12 May 2026 13:43</t>
  </si>
  <si>
    <t>544376</t>
  </si>
  <si>
    <t>12 May 2026 15:33</t>
  </si>
  <si>
    <t>2343442</t>
  </si>
  <si>
    <t>28 May 2026 17:20</t>
  </si>
  <si>
    <t>5897722161</t>
  </si>
  <si>
    <t>Belarus</t>
  </si>
  <si>
    <t>22 May 2026 21:26</t>
  </si>
  <si>
    <t>12052026</t>
  </si>
  <si>
    <t>12 May 2026 15:51</t>
  </si>
  <si>
    <t>12 May 2026 12:41</t>
  </si>
  <si>
    <t>12 May 2026 12:42</t>
  </si>
  <si>
    <t>12 May 2026 12:39</t>
  </si>
  <si>
    <t>1264117.204376</t>
  </si>
  <si>
    <t>18 May 2026 14:31</t>
  </si>
  <si>
    <t>5147910232</t>
  </si>
  <si>
    <t>12 May 2026 15:56</t>
  </si>
  <si>
    <t>6264857977</t>
  </si>
  <si>
    <t>28 May 2026 19:18</t>
  </si>
  <si>
    <t>5943002001</t>
  </si>
  <si>
    <t>28 May 2026 20:06</t>
  </si>
  <si>
    <t>6726715837</t>
  </si>
  <si>
    <t>12 May 2026 16:54</t>
  </si>
  <si>
    <t>5951833189</t>
  </si>
  <si>
    <t>28 May 2026 22:00</t>
  </si>
  <si>
    <t>23 May 2026 10:40</t>
  </si>
  <si>
    <t>5337466367</t>
  </si>
  <si>
    <t>02 Jun 2026 22:44</t>
  </si>
  <si>
    <t>64087</t>
  </si>
  <si>
    <t>18 May 2026 15:03</t>
  </si>
  <si>
    <t>6847569000</t>
  </si>
  <si>
    <t>29 May 2026 08:34</t>
  </si>
  <si>
    <t>5752481087</t>
  </si>
  <si>
    <t>03 Jun 2026 01:28</t>
  </si>
  <si>
    <t>6663172098</t>
  </si>
  <si>
    <t>23 May 2026 11:30</t>
  </si>
  <si>
    <t>6716093072</t>
  </si>
  <si>
    <t>18 May 2026 15:44</t>
  </si>
  <si>
    <t>03062026</t>
  </si>
  <si>
    <t>03 Jun 2026 08:38</t>
  </si>
  <si>
    <t>6250830706</t>
  </si>
  <si>
    <t>23 May 2026 15:04</t>
  </si>
  <si>
    <t>6663196911</t>
  </si>
  <si>
    <t>23 May 2026 15:32</t>
  </si>
  <si>
    <t>6531188279</t>
  </si>
  <si>
    <t>03 Jun 2026 09:41</t>
  </si>
  <si>
    <t>5425336789</t>
  </si>
  <si>
    <t>12 May 2026 22:52</t>
  </si>
  <si>
    <t>5052950055</t>
  </si>
  <si>
    <t>18 May 2026 15:50</t>
  </si>
  <si>
    <t>5054456377</t>
  </si>
  <si>
    <t>12 May 2026 22:54</t>
  </si>
  <si>
    <t>1264074.204510</t>
  </si>
  <si>
    <t>19 May 2026 15:58</t>
  </si>
  <si>
    <t>13052026</t>
  </si>
  <si>
    <t>13 May 2026 10:29</t>
  </si>
  <si>
    <t>6894523037</t>
  </si>
  <si>
    <t>22 May 2026 19:00</t>
  </si>
  <si>
    <t>5405276114</t>
  </si>
  <si>
    <t>27 May 2026 09:04</t>
  </si>
  <si>
    <t>5062702125</t>
  </si>
  <si>
    <t>27 May 2026 09:02</t>
  </si>
  <si>
    <t>5091985553</t>
  </si>
  <si>
    <t>28 May 2026 17:00</t>
  </si>
  <si>
    <t>1267544.205764</t>
  </si>
  <si>
    <t>29 May 2026 11:39</t>
  </si>
  <si>
    <t>6847593694</t>
  </si>
  <si>
    <t>28 May 2026 16:52</t>
  </si>
  <si>
    <t>548263</t>
  </si>
  <si>
    <t>16 May 2026 13:53</t>
  </si>
  <si>
    <t>6207035839</t>
  </si>
  <si>
    <t>27 May 2026 13:22</t>
  </si>
  <si>
    <t>6140582335</t>
  </si>
  <si>
    <t>26 May 2026 19:59</t>
  </si>
  <si>
    <t>5763508763</t>
  </si>
  <si>
    <t>28 May 2026 14:46</t>
  </si>
  <si>
    <t>6585825135</t>
  </si>
  <si>
    <t>26 May 2026 23:54</t>
  </si>
  <si>
    <t>104557</t>
  </si>
  <si>
    <t>18 May 2026 17:24</t>
  </si>
  <si>
    <t>5238883719</t>
  </si>
  <si>
    <t>28 May 2026 11:08</t>
  </si>
  <si>
    <t>6314999672</t>
  </si>
  <si>
    <t>27 May 2026 15:58</t>
  </si>
  <si>
    <t>5925307519</t>
  </si>
  <si>
    <t>21 May 2026 19:34</t>
  </si>
  <si>
    <t>6993979376</t>
  </si>
  <si>
    <t>20 May 2026 21:30</t>
  </si>
  <si>
    <t>5923609971</t>
  </si>
  <si>
    <t>28 May 2026 11:30</t>
  </si>
  <si>
    <t>NT326306</t>
  </si>
  <si>
    <t>14 May 2026 10:25</t>
  </si>
  <si>
    <t>562583</t>
  </si>
  <si>
    <t>29 May 2026 12:23</t>
  </si>
  <si>
    <t>28052026</t>
  </si>
  <si>
    <t>28 May 2026 12:49</t>
  </si>
  <si>
    <t>5121111379</t>
  </si>
  <si>
    <t>21 May 2026 09:20</t>
  </si>
  <si>
    <t>6210242244</t>
  </si>
  <si>
    <t>24 May 2026 23:11</t>
  </si>
  <si>
    <t>555992</t>
  </si>
  <si>
    <t>23 May 2026 10:33</t>
  </si>
  <si>
    <t>5897718724</t>
  </si>
  <si>
    <t>23 May 2026 11:20</t>
  </si>
  <si>
    <t>5808858706</t>
  </si>
  <si>
    <t>16 May 2026 18:48</t>
  </si>
  <si>
    <t>6394304131</t>
  </si>
  <si>
    <t>27 May 2026 20:06</t>
  </si>
  <si>
    <t>5993976794</t>
  </si>
  <si>
    <t>23 May 2026 19:46</t>
  </si>
  <si>
    <t>5584214902</t>
  </si>
  <si>
    <t>23 May 2026 19:50</t>
  </si>
  <si>
    <t>5742604372</t>
  </si>
  <si>
    <t>23 May 2026 19:54</t>
  </si>
  <si>
    <t>6894500781</t>
  </si>
  <si>
    <t>23 May 2026 20:02</t>
  </si>
  <si>
    <t>5427004129</t>
  </si>
  <si>
    <t>23 May 2026 20:08</t>
  </si>
  <si>
    <t>6751508281</t>
  </si>
  <si>
    <t>23 May 2026 20:54</t>
  </si>
  <si>
    <t>14078962</t>
  </si>
  <si>
    <t>29 May 2026 10:11</t>
  </si>
  <si>
    <t>6751506923</t>
  </si>
  <si>
    <t>23 May 2026 22:44</t>
  </si>
  <si>
    <t>6845002632</t>
  </si>
  <si>
    <t>23 May 2026 22:58</t>
  </si>
  <si>
    <t>26 May 2026 17:20</t>
  </si>
  <si>
    <t>NT326989</t>
  </si>
  <si>
    <t>24 May 2026 06:57</t>
  </si>
  <si>
    <t>5073995566</t>
  </si>
  <si>
    <t>24 May 2026 10:34</t>
  </si>
  <si>
    <t>5386481026</t>
  </si>
  <si>
    <t>21 May 2026 11:38</t>
  </si>
  <si>
    <t>14032048</t>
  </si>
  <si>
    <t>13 May 2026 12:11</t>
  </si>
  <si>
    <t>5743366810</t>
  </si>
  <si>
    <t>13 May 2026 13:00</t>
  </si>
  <si>
    <t>5743383196</t>
  </si>
  <si>
    <t>13 May 2026 13:42</t>
  </si>
  <si>
    <t>6711576518</t>
  </si>
  <si>
    <t>18 May 2026 20:11</t>
  </si>
  <si>
    <t>1265733.204985</t>
  </si>
  <si>
    <t>24 May 2026 11:19</t>
  </si>
  <si>
    <t>5557528362</t>
  </si>
  <si>
    <t>11 May 2026 13:58</t>
  </si>
  <si>
    <t>030620261</t>
  </si>
  <si>
    <t>03 Jun 2026 11:55</t>
  </si>
  <si>
    <t>5246782143</t>
  </si>
  <si>
    <t>27 May 2026 19:18</t>
  </si>
  <si>
    <t>5388886847</t>
  </si>
  <si>
    <t>16 May 2026 22:28</t>
  </si>
  <si>
    <t>NT326239</t>
  </si>
  <si>
    <t>13 May 2026 16:00</t>
  </si>
  <si>
    <t>NT326240</t>
  </si>
  <si>
    <t>5950478615</t>
  </si>
  <si>
    <t>24 May 2026 15:14</t>
  </si>
  <si>
    <t>561722</t>
  </si>
  <si>
    <t>28 May 2026 15:28</t>
  </si>
  <si>
    <t>5581457395</t>
  </si>
  <si>
    <t>16 May 2026 09:32</t>
  </si>
  <si>
    <t>6993969615</t>
  </si>
  <si>
    <t>20 May 2026 10:46</t>
  </si>
  <si>
    <t>6585846288</t>
  </si>
  <si>
    <t>27 May 2026 23:18</t>
  </si>
  <si>
    <t>5585516281</t>
  </si>
  <si>
    <t>29 May 2026 17:46</t>
  </si>
  <si>
    <t>5197301364</t>
  </si>
  <si>
    <t>29 May 2026 19:18</t>
  </si>
  <si>
    <t>6561571429</t>
  </si>
  <si>
    <t>21 May 2026 06:54</t>
  </si>
  <si>
    <t>6238358278</t>
  </si>
  <si>
    <t>29 May 2026 20:20</t>
  </si>
  <si>
    <t>6579845846</t>
  </si>
  <si>
    <t>26 May 2026 12:18</t>
  </si>
  <si>
    <t>5714039982</t>
  </si>
  <si>
    <t>29 May 2026 21:20</t>
  </si>
  <si>
    <t>5763586300</t>
  </si>
  <si>
    <t>28 May 2026 22:48</t>
  </si>
  <si>
    <t>5067013330</t>
  </si>
  <si>
    <t>03 Jun 2026 19:24</t>
  </si>
  <si>
    <t>568739</t>
  </si>
  <si>
    <t>03 Jun 2026 21:23</t>
  </si>
  <si>
    <t>04 Jun 2026 09:30</t>
  </si>
  <si>
    <t>5249824062</t>
  </si>
  <si>
    <t>04 Jun 2026 09:42</t>
  </si>
  <si>
    <t>6576123307</t>
  </si>
  <si>
    <t>04 Jun 2026 10:14</t>
  </si>
  <si>
    <t>70151669</t>
  </si>
  <si>
    <t>04 Jun 2026 10:26</t>
  </si>
  <si>
    <t>5286526425</t>
  </si>
  <si>
    <t>04 Jun 2026 10:34</t>
  </si>
  <si>
    <t>14120467</t>
  </si>
  <si>
    <t>04 Jun 2026 10:53</t>
  </si>
  <si>
    <t>28 May 2026 10:49</t>
  </si>
  <si>
    <t>5031190069</t>
  </si>
  <si>
    <t>04 Jun 2026 12:00</t>
  </si>
  <si>
    <t>5242800069</t>
  </si>
  <si>
    <t>04 Jun 2026 13:06</t>
  </si>
  <si>
    <t>6404005846</t>
  </si>
  <si>
    <t>04 Jun 2026 13:19</t>
  </si>
  <si>
    <t>6211838227</t>
  </si>
  <si>
    <t>21 May 2026 23:26</t>
  </si>
  <si>
    <t>5405294847</t>
  </si>
  <si>
    <t>27 May 2026 22:54</t>
  </si>
  <si>
    <t>5197399472</t>
  </si>
  <si>
    <t>29 May 2026 11:24</t>
  </si>
  <si>
    <t>5630554546</t>
  </si>
  <si>
    <t>27 May 2026 22:56</t>
  </si>
  <si>
    <t>6754871696</t>
  </si>
  <si>
    <t>27 May 2026 18:36</t>
  </si>
  <si>
    <t>6394312415</t>
  </si>
  <si>
    <t>27 May 2026 15:52</t>
  </si>
  <si>
    <t>5388886847/16 May 2026</t>
  </si>
  <si>
    <t>11502</t>
  </si>
  <si>
    <t>ALEXANDRU MATEESCU</t>
  </si>
  <si>
    <t>5897722161/22 May 2026</t>
  </si>
  <si>
    <t>11628</t>
  </si>
  <si>
    <t>ROSEN NIKOLOV</t>
  </si>
  <si>
    <t>5044609586/29 Apr 2026</t>
  </si>
  <si>
    <t>11227</t>
  </si>
  <si>
    <t>ИВАЙЛО КЮРКЧИЕВ</t>
  </si>
  <si>
    <t>5581457395/16 May 2026</t>
  </si>
  <si>
    <t>11494</t>
  </si>
  <si>
    <t>ТОДОРА ПИНГЕЛОВА</t>
  </si>
  <si>
    <t>11495</t>
  </si>
  <si>
    <t>СТОЙКО ГЕШЕВ</t>
  </si>
  <si>
    <t>6339199863/02 May 2026</t>
  </si>
  <si>
    <t>11290</t>
  </si>
  <si>
    <t>GHEORGHE PRISACARIU</t>
  </si>
  <si>
    <t>6894523037/22 May 2026</t>
  </si>
  <si>
    <t>11624</t>
  </si>
  <si>
    <t>РУМЯНКА АТАНАСОВА</t>
  </si>
  <si>
    <t>5928143734/21 May 2026</t>
  </si>
  <si>
    <t>11615</t>
  </si>
  <si>
    <t>ALIN ALEXANDRU ADAM</t>
  </si>
  <si>
    <t>5012762772/30 Apr 2026</t>
  </si>
  <si>
    <t>11252</t>
  </si>
  <si>
    <t>CLAUDIU ADRIAN MAN</t>
  </si>
  <si>
    <t>5050826257/10 Jan 2026</t>
  </si>
  <si>
    <t>9423</t>
  </si>
  <si>
    <t>GEORGIANA CA ROSNOVSCHI AGRECE</t>
  </si>
  <si>
    <t>5052950055/18 May 2026</t>
  </si>
  <si>
    <t>11558</t>
  </si>
  <si>
    <t>MIHAIL OVIDIU GIUGULETE</t>
  </si>
  <si>
    <t>5054456377/12 May 2026</t>
  </si>
  <si>
    <t>11466</t>
  </si>
  <si>
    <t>Roxana Ioana Ilinca</t>
  </si>
  <si>
    <t>5246782143/27 May 2026</t>
  </si>
  <si>
    <t>11816</t>
  </si>
  <si>
    <t>IOANA IULIA JALBA</t>
  </si>
  <si>
    <t>5359634272/05 May 2026</t>
  </si>
  <si>
    <t>11324</t>
  </si>
  <si>
    <t>MIRELA RACIANU</t>
  </si>
  <si>
    <t>5381744256/12 Feb 2026</t>
  </si>
  <si>
    <t>10068</t>
  </si>
  <si>
    <t>HULYA CAITAUL</t>
  </si>
  <si>
    <t>5405267382/27 May 2026</t>
  </si>
  <si>
    <t>11815</t>
  </si>
  <si>
    <t>CRISTINA CUCU</t>
  </si>
  <si>
    <t>5415138046/25 Apr 2026</t>
  </si>
  <si>
    <t>11096</t>
  </si>
  <si>
    <t>MIHAELA CLINCU</t>
  </si>
  <si>
    <t>5425336789/12 May 2026</t>
  </si>
  <si>
    <t>11465</t>
  </si>
  <si>
    <t>CATALIN IONUT RADULESCU</t>
  </si>
  <si>
    <t>5601823939/14 Feb 2026</t>
  </si>
  <si>
    <t>10084</t>
  </si>
  <si>
    <t>ANDREI BANUTA</t>
  </si>
  <si>
    <t>10085</t>
  </si>
  <si>
    <t>FLORENTIN DRAGOS DOBRE</t>
  </si>
  <si>
    <t>5645054638/01 Mar 2026</t>
  </si>
  <si>
    <t>10280</t>
  </si>
  <si>
    <t>RADU MIHAI NAVODARU</t>
  </si>
  <si>
    <t>5763586300/28 May 2026</t>
  </si>
  <si>
    <t>11847</t>
  </si>
  <si>
    <t>RAZVAN DUMITRU ANDRON</t>
  </si>
  <si>
    <t>5820148825/12 Feb 2026</t>
  </si>
  <si>
    <t>10070</t>
  </si>
  <si>
    <t>RADU BALAN</t>
  </si>
  <si>
    <t>6058449700/27 May 2026</t>
  </si>
  <si>
    <t>11723</t>
  </si>
  <si>
    <t>DANIEL PRICOP</t>
  </si>
  <si>
    <t>6058480952/27 May 2026</t>
  </si>
  <si>
    <t>11763</t>
  </si>
  <si>
    <t>COSMIN DANIEL TRANDAFIR</t>
  </si>
  <si>
    <t>6083784853/07 May 2026</t>
  </si>
  <si>
    <t>11361</t>
  </si>
  <si>
    <t>DANIEL MIHAILESCU MARIN</t>
  </si>
  <si>
    <t>6121069234/11 Apr 2026</t>
  </si>
  <si>
    <t>10911</t>
  </si>
  <si>
    <t>MELANIA CARMEN PADUROIU</t>
  </si>
  <si>
    <t>6149856735/12 Feb 2026</t>
  </si>
  <si>
    <t>10069</t>
  </si>
  <si>
    <t>ERDOL GANI</t>
  </si>
  <si>
    <t>6213754083/02 May 2026</t>
  </si>
  <si>
    <t>11288</t>
  </si>
  <si>
    <t>ALIN IONUT NITULESCU</t>
  </si>
  <si>
    <t>6434525327/04 May 2026</t>
  </si>
  <si>
    <t>11309</t>
  </si>
  <si>
    <t>MIANCUTA ADELUTA BARSAN</t>
  </si>
  <si>
    <t>6460734914/05 Apr 2026</t>
  </si>
  <si>
    <t>10870</t>
  </si>
  <si>
    <t>NICOLETA CRIMU</t>
  </si>
  <si>
    <t>6493389484/24 Apr 2026</t>
  </si>
  <si>
    <t>11080</t>
  </si>
  <si>
    <t>IRINA ELENA NICULAE</t>
  </si>
  <si>
    <t>6561571429/21 May 2026</t>
  </si>
  <si>
    <t>11602</t>
  </si>
  <si>
    <t>MANUELA CLUSIC</t>
  </si>
  <si>
    <t>6579845846/26 May 2026</t>
  </si>
  <si>
    <t>11677</t>
  </si>
  <si>
    <t>CATALIN IULIAN MIHAILA</t>
  </si>
  <si>
    <t>6585846288/27 May 2026</t>
  </si>
  <si>
    <t>11824</t>
  </si>
  <si>
    <t>Serban Lucian</t>
  </si>
  <si>
    <t>6626256465/18 May 2026</t>
  </si>
  <si>
    <t>11559</t>
  </si>
  <si>
    <t>MARIUS VASILE</t>
  </si>
  <si>
    <t>6652855982/09 Jan 2026</t>
  </si>
  <si>
    <t>9413</t>
  </si>
  <si>
    <t>GHEORGHE BAICU</t>
  </si>
  <si>
    <t>6811811538/28 Jan 2026</t>
  </si>
  <si>
    <t>9808</t>
  </si>
  <si>
    <t>SIMONA FLORENTINA TIVGA</t>
  </si>
  <si>
    <t>6942995310/31 Dec 2025</t>
  </si>
  <si>
    <t>9302</t>
  </si>
  <si>
    <t>MADALINA GIANINA TUDOSE</t>
  </si>
  <si>
    <t>6993969615/20 May 2026</t>
  </si>
  <si>
    <t>11580</t>
  </si>
  <si>
    <t>DUMITRU MICU</t>
  </si>
  <si>
    <t>5036468270/14 Mar 2026</t>
  </si>
  <si>
    <t>10536</t>
  </si>
  <si>
    <t>GALINA FILON</t>
  </si>
  <si>
    <t>5046758888/26 Mar 2026</t>
  </si>
  <si>
    <t>10693</t>
  </si>
  <si>
    <t>SIMONA ZOTIC</t>
  </si>
  <si>
    <t>5047930507/16 Mar 2026</t>
  </si>
  <si>
    <t>10557</t>
  </si>
  <si>
    <t>ALEXANDRA IOANA SIMA</t>
  </si>
  <si>
    <t>10558</t>
  </si>
  <si>
    <t>CRISTIAN MIHAI DAN</t>
  </si>
  <si>
    <t>5057332144/28 May 2026</t>
  </si>
  <si>
    <t>11834</t>
  </si>
  <si>
    <t>DENIS CATALIN PAHONTU</t>
  </si>
  <si>
    <t>5062702125/27 May 2026</t>
  </si>
  <si>
    <t>11724</t>
  </si>
  <si>
    <t>NOEMI ANGELA TIMARIU</t>
  </si>
  <si>
    <t>5091985553/28 May 2026</t>
  </si>
  <si>
    <t>11840</t>
  </si>
  <si>
    <t>REMUS ADRIAN BELU</t>
  </si>
  <si>
    <t>5121111379/21 May 2026</t>
  </si>
  <si>
    <t>11603</t>
  </si>
  <si>
    <t>MARIUS ALEXANDRU SORA</t>
  </si>
  <si>
    <t>5197301364/29 May 2026</t>
  </si>
  <si>
    <t>11861</t>
  </si>
  <si>
    <t>alexandru oltenasu</t>
  </si>
  <si>
    <t>5201076353/19 Apr 2026</t>
  </si>
  <si>
    <t>10971</t>
  </si>
  <si>
    <t>SILVIA CRISTINA GENES</t>
  </si>
  <si>
    <t>5238883719/28 May 2026</t>
  </si>
  <si>
    <t>11829</t>
  </si>
  <si>
    <t>DORIN POPA</t>
  </si>
  <si>
    <t>5284481661/27 May 2026</t>
  </si>
  <si>
    <t>11807</t>
  </si>
  <si>
    <t>DORINA ANDREEA BACIU</t>
  </si>
  <si>
    <t>5378750471/21 May 2026</t>
  </si>
  <si>
    <t>11618</t>
  </si>
  <si>
    <t>ANDREEA MANUELA BUSUIOC</t>
  </si>
  <si>
    <t>11619</t>
  </si>
  <si>
    <t>MIHAELA ROXANA MANEA</t>
  </si>
  <si>
    <t>5386481026/21 May 2026</t>
  </si>
  <si>
    <t>11608</t>
  </si>
  <si>
    <t>LUISA TURCU</t>
  </si>
  <si>
    <t>5405276114/27 May 2026</t>
  </si>
  <si>
    <t>11725</t>
  </si>
  <si>
    <t>IULIA SOFLETE</t>
  </si>
  <si>
    <t>5461409726/27 May 2026</t>
  </si>
  <si>
    <t>11823</t>
  </si>
  <si>
    <t>TIBERIU ZAMTA</t>
  </si>
  <si>
    <t>5567945501/10 May 2026</t>
  </si>
  <si>
    <t>11389</t>
  </si>
  <si>
    <t>ALEXANDRA OANA IORDACHE</t>
  </si>
  <si>
    <t>5585512328/29 May 2026</t>
  </si>
  <si>
    <t>11860</t>
  </si>
  <si>
    <t>LILIANA RAMONA ATODIRESEI</t>
  </si>
  <si>
    <t>5714074359/29 May 2026</t>
  </si>
  <si>
    <t>11855</t>
  </si>
  <si>
    <t>IONICA IOSEF</t>
  </si>
  <si>
    <t>11856</t>
  </si>
  <si>
    <t>FLORENTINA VERONICA SCARLAT</t>
  </si>
  <si>
    <t>5743366810/13 May 2026</t>
  </si>
  <si>
    <t>11470</t>
  </si>
  <si>
    <t>ANDREEA GRIGORE</t>
  </si>
  <si>
    <t>5763508763/28 May 2026</t>
  </si>
  <si>
    <t>11835</t>
  </si>
  <si>
    <t>SABIN VASILE</t>
  </si>
  <si>
    <t>5796200052/28 May 2026</t>
  </si>
  <si>
    <t>11833</t>
  </si>
  <si>
    <t>LUNGOCI IULIANA</t>
  </si>
  <si>
    <t>5808858706/16 May 2026</t>
  </si>
  <si>
    <t>11501</t>
  </si>
  <si>
    <t>MARIOARA RUSCA</t>
  </si>
  <si>
    <t>5817762415/27 Dec 2025</t>
  </si>
  <si>
    <t>9195</t>
  </si>
  <si>
    <t>Ion Navodaru</t>
  </si>
  <si>
    <t>5897718724/23 May 2026</t>
  </si>
  <si>
    <t>11631</t>
  </si>
  <si>
    <t>IOANA RUSESCU</t>
  </si>
  <si>
    <t>5923609971/28 May 2026</t>
  </si>
  <si>
    <t>11831</t>
  </si>
  <si>
    <t>MEDA ELENA FLOREA</t>
  </si>
  <si>
    <t>5925307519/21 May 2026</t>
  </si>
  <si>
    <t>11613</t>
  </si>
  <si>
    <t>ADRIAN CATALIN MIHAI</t>
  </si>
  <si>
    <t>5979154621/15 Feb 2026</t>
  </si>
  <si>
    <t>10088</t>
  </si>
  <si>
    <t>OTILIA MAGDALENA BEATU</t>
  </si>
  <si>
    <t>6007756315/05 May 2026</t>
  </si>
  <si>
    <t>11338</t>
  </si>
  <si>
    <t>Adrian Stoica</t>
  </si>
  <si>
    <t>6009699282/18 Mar 2026</t>
  </si>
  <si>
    <t>10598</t>
  </si>
  <si>
    <t>RALUCA GABRIELA CRISTACHE</t>
  </si>
  <si>
    <t>6140582335/26 May 2026</t>
  </si>
  <si>
    <t>11718</t>
  </si>
  <si>
    <t>Daniel Dinu</t>
  </si>
  <si>
    <t>11719</t>
  </si>
  <si>
    <t>STELIAN TURTOI</t>
  </si>
  <si>
    <t>6207030529/26 May 2026</t>
  </si>
  <si>
    <t>11722</t>
  </si>
  <si>
    <t>LUMINITA STOICA</t>
  </si>
  <si>
    <t>6207035839/27 May 2026</t>
  </si>
  <si>
    <t>11808</t>
  </si>
  <si>
    <t>Cornelia Carabasu</t>
  </si>
  <si>
    <t>11809</t>
  </si>
  <si>
    <t>POPESCU ALINA</t>
  </si>
  <si>
    <t>6210242244/24 May 2026</t>
  </si>
  <si>
    <t>11661</t>
  </si>
  <si>
    <t>LUIZA IOANA URSACHE</t>
  </si>
  <si>
    <t>6223089478/11 May 2026</t>
  </si>
  <si>
    <t>11447</t>
  </si>
  <si>
    <t>MIHAELA TIT</t>
  </si>
  <si>
    <t>6238358278/29 May 2026</t>
  </si>
  <si>
    <t>11862</t>
  </si>
  <si>
    <t>MIHAELA BIANCA BARBARASA</t>
  </si>
  <si>
    <t>6264857977/28 May 2026</t>
  </si>
  <si>
    <t>11844</t>
  </si>
  <si>
    <t>STEFAN MOCANU</t>
  </si>
  <si>
    <t>6314930822/27 May 2026</t>
  </si>
  <si>
    <t>11813</t>
  </si>
  <si>
    <t>Daniel Munteanu</t>
  </si>
  <si>
    <t>6314999672/27 May 2026</t>
  </si>
  <si>
    <t>11812</t>
  </si>
  <si>
    <t>ALEXANDRA CRACIUN</t>
  </si>
  <si>
    <t>6394304131/27 May 2026</t>
  </si>
  <si>
    <t>11817</t>
  </si>
  <si>
    <t>TEODOR ADRIAN MARINESCU</t>
  </si>
  <si>
    <t>6394384649/26 May 2026</t>
  </si>
  <si>
    <t>11717</t>
  </si>
  <si>
    <t>LAVINIA RAJALA</t>
  </si>
  <si>
    <t>6454715015/17 May 2026</t>
  </si>
  <si>
    <t>11506</t>
  </si>
  <si>
    <t>ioana simona nedelea</t>
  </si>
  <si>
    <t>6538611753/21 May 2026</t>
  </si>
  <si>
    <t>11612</t>
  </si>
  <si>
    <t>ANDREEA MADALINA CODREANU</t>
  </si>
  <si>
    <t>6585825135/26 May 2026</t>
  </si>
  <si>
    <t>11721</t>
  </si>
  <si>
    <t>MIHAIL COSTACHE</t>
  </si>
  <si>
    <t>6598496851/08 Mar 2026</t>
  </si>
  <si>
    <t>10361</t>
  </si>
  <si>
    <t>ELENA ENE</t>
  </si>
  <si>
    <t>6719104881/29 May 2026</t>
  </si>
  <si>
    <t>11864</t>
  </si>
  <si>
    <t>ALIN SEBASTIAN PREDA</t>
  </si>
  <si>
    <t>6751506923/23 May 2026</t>
  </si>
  <si>
    <t>11643</t>
  </si>
  <si>
    <t>VILDAN IORDAN</t>
  </si>
  <si>
    <t>6751508281/23 May 2026</t>
  </si>
  <si>
    <t>11642</t>
  </si>
  <si>
    <t>LUCIAN VRAM</t>
  </si>
  <si>
    <t>6845002632/23 May 2026</t>
  </si>
  <si>
    <t>11644</t>
  </si>
  <si>
    <t>Paula Covaci</t>
  </si>
  <si>
    <t>6847593694/28 May 2026</t>
  </si>
  <si>
    <t>11839</t>
  </si>
  <si>
    <t>MIREL DANIEL NASTASE</t>
  </si>
  <si>
    <t>6889008159/17 Mar 2026</t>
  </si>
  <si>
    <t>10569</t>
  </si>
  <si>
    <t>MARIAN GRIGORAS</t>
  </si>
  <si>
    <t>6993979376/20 May 2026</t>
  </si>
  <si>
    <t>11597</t>
  </si>
  <si>
    <t>OANA GABRIELA PATRASCU</t>
  </si>
  <si>
    <t>5753498074/20 Apr 2026</t>
  </si>
  <si>
    <t>10983</t>
  </si>
  <si>
    <t>Andreea Culea</t>
  </si>
  <si>
    <t>6128401771/07 May 2026</t>
  </si>
  <si>
    <t>11347</t>
  </si>
  <si>
    <t>КАМЕЛИЯ НИКОЛОВА</t>
  </si>
  <si>
    <t>6410457326/27 Apr 2026</t>
  </si>
  <si>
    <t>11122</t>
  </si>
  <si>
    <t>ANISOARA COSTACHE</t>
  </si>
  <si>
    <t>6638074924/17 Feb 2026</t>
  </si>
  <si>
    <t>10124</t>
  </si>
  <si>
    <t>ИВЕЛИН ДЕМИРОВ</t>
  </si>
  <si>
    <t>5147910232/12 May 2026</t>
  </si>
  <si>
    <t>11462</t>
  </si>
  <si>
    <t>ДАНИЕЛ ЖЕЛЕВ</t>
  </si>
  <si>
    <t>5978147726/05 May 2026</t>
  </si>
  <si>
    <t>11336</t>
  </si>
  <si>
    <t>LAVINIA LAURA VRANAU</t>
  </si>
  <si>
    <t>6803618883/10 May 2026</t>
  </si>
  <si>
    <t>11390</t>
  </si>
  <si>
    <t>ION MIHAI GEORGESCU</t>
  </si>
  <si>
    <t>6911297193/02 Jun 2026</t>
  </si>
  <si>
    <t>11914</t>
  </si>
  <si>
    <t>ALEXANDRU CIPRIAN MEIROSU</t>
  </si>
  <si>
    <t>5197399472/29 May 2026</t>
  </si>
  <si>
    <t>11853</t>
  </si>
  <si>
    <t>DANIEL STEFAN CONSTANTINESCU</t>
  </si>
  <si>
    <t>5249824062/04 Jun 2026</t>
  </si>
  <si>
    <t>11931</t>
  </si>
  <si>
    <t>LILIANA LAZAR</t>
  </si>
  <si>
    <t>5405294847/27 May 2026</t>
  </si>
  <si>
    <t>11821</t>
  </si>
  <si>
    <t>CONSTANTIN DANIEL CHERASCU</t>
  </si>
  <si>
    <t>5630554546/27 May 2026</t>
  </si>
  <si>
    <t>11822</t>
  </si>
  <si>
    <t>ALEXANDRU FLORIN GRIGORE</t>
  </si>
  <si>
    <t>5683172752/05 May 2026</t>
  </si>
  <si>
    <t>11323</t>
  </si>
  <si>
    <t>MADALINA HAGIU</t>
  </si>
  <si>
    <t>5705321162/30 Jan 2026</t>
  </si>
  <si>
    <t>9860</t>
  </si>
  <si>
    <t>IONUT ADRIAN PETRE</t>
  </si>
  <si>
    <t>6211838227/21 May 2026</t>
  </si>
  <si>
    <t>11617</t>
  </si>
  <si>
    <t>MIHAELA ADELINA MIRICA</t>
  </si>
  <si>
    <t>6394312415/27 May 2026</t>
  </si>
  <si>
    <t>11811</t>
  </si>
  <si>
    <t>DEACONU CEZAR</t>
  </si>
  <si>
    <t>6754871696/27 May 2026</t>
  </si>
  <si>
    <t>11814</t>
  </si>
  <si>
    <t>BOGDAN DORIN ANDREI</t>
  </si>
  <si>
    <t>6756834134/04 May 2026</t>
  </si>
  <si>
    <t>11319</t>
  </si>
  <si>
    <t>VIRGIL TOMA</t>
  </si>
  <si>
    <t>5289729316/04 May 2026</t>
  </si>
  <si>
    <t>11308</t>
  </si>
  <si>
    <t>АНИТА СТЕФАНОВА</t>
  </si>
  <si>
    <t>5355365579/03 Jun 2026</t>
  </si>
  <si>
    <t>11927</t>
  </si>
  <si>
    <t>ЙОАННА ПОПОВА</t>
  </si>
  <si>
    <t>6404005846/04 Jun 2026</t>
  </si>
  <si>
    <t>11939</t>
  </si>
  <si>
    <t>ВАЛЕРИ ЦВЕТАНОВ</t>
  </si>
  <si>
    <t>5825928114/27 Dec 2025</t>
  </si>
  <si>
    <t>9196</t>
  </si>
  <si>
    <t>DANIEL CHIPERI</t>
  </si>
  <si>
    <t>5540007520/07 Jun 2026</t>
  </si>
  <si>
    <t>12038</t>
  </si>
  <si>
    <t>Mihaela Moinica</t>
  </si>
  <si>
    <t>6227211650/16 Jan 2026</t>
  </si>
  <si>
    <t>9546</t>
  </si>
  <si>
    <t>Alina Georgiana Scarlat</t>
  </si>
  <si>
    <t>6529372166/05 May 2026</t>
  </si>
  <si>
    <t>11320</t>
  </si>
  <si>
    <t>Raluca Ancuta</t>
  </si>
  <si>
    <t>5860274469/24 Jan 2026</t>
  </si>
  <si>
    <t>9704</t>
  </si>
  <si>
    <t>Катрин Радева</t>
  </si>
  <si>
    <t>5405218252/27 May 2026</t>
  </si>
  <si>
    <t>11728</t>
  </si>
  <si>
    <t>Nikoleta Stoykova</t>
  </si>
  <si>
    <t>5742696290/22 May 2026</t>
  </si>
  <si>
    <t>11627</t>
  </si>
  <si>
    <t>Catalin Danciu</t>
  </si>
  <si>
    <t>5850473100/09 May 2026</t>
  </si>
  <si>
    <t>11381</t>
  </si>
  <si>
    <t>Yuliia Verhun</t>
  </si>
  <si>
    <t>5220344900/26 Apr 2026</t>
  </si>
  <si>
    <t>11118</t>
  </si>
  <si>
    <t>Alempi Claudia</t>
  </si>
  <si>
    <t>5372747209/07 Jan 2026</t>
  </si>
  <si>
    <t>9380</t>
  </si>
  <si>
    <t>6063760362/25 Apr 2026</t>
  </si>
  <si>
    <t>11100</t>
  </si>
  <si>
    <t>Dana Ciortan</t>
  </si>
  <si>
    <t>6173624505/06 Jan 2026</t>
  </si>
  <si>
    <t>9366</t>
  </si>
  <si>
    <t>5242800069/04 Jun 2026</t>
  </si>
  <si>
    <t>11938</t>
  </si>
  <si>
    <t>Calota Elena Gabriela</t>
  </si>
  <si>
    <t>5274455665/28 Mar 2026</t>
  </si>
  <si>
    <t>10728</t>
  </si>
  <si>
    <t>Marilena Draghici</t>
  </si>
  <si>
    <t>5281847972/25 Apr 2026</t>
  </si>
  <si>
    <t>11103</t>
  </si>
  <si>
    <t>Dorin Stamate</t>
  </si>
  <si>
    <t>5286526425/04 Jun 2026</t>
  </si>
  <si>
    <t>11934</t>
  </si>
  <si>
    <t>Анифе Вели</t>
  </si>
  <si>
    <t>5415119080/25 Apr 2026</t>
  </si>
  <si>
    <t>11104</t>
  </si>
  <si>
    <t>Ingrid Georgeta Apostol</t>
  </si>
  <si>
    <t>5415151012/25 Apr 2026</t>
  </si>
  <si>
    <t>11105</t>
  </si>
  <si>
    <t>Steluta Poienaru</t>
  </si>
  <si>
    <t>5585516281/29 May 2026</t>
  </si>
  <si>
    <t>11859</t>
  </si>
  <si>
    <t>Alexandra Ilie</t>
  </si>
  <si>
    <t>5610454100/09 Mar 2026</t>
  </si>
  <si>
    <t>10381</t>
  </si>
  <si>
    <t>Cristina Iordache</t>
  </si>
  <si>
    <t>5797435998/26 Apr 2026</t>
  </si>
  <si>
    <t>11109</t>
  </si>
  <si>
    <t>Ane Marie Giosu</t>
  </si>
  <si>
    <t>6185398218/31 May 2026</t>
  </si>
  <si>
    <t>11887</t>
  </si>
  <si>
    <t>Armine Grigoryan</t>
  </si>
  <si>
    <t>6312208614/26 Apr 2026</t>
  </si>
  <si>
    <t>11117</t>
  </si>
  <si>
    <t>George Craciun</t>
  </si>
  <si>
    <t>6576123307/04 Jun 2026</t>
  </si>
  <si>
    <t>11932</t>
  </si>
  <si>
    <t>Elis Ahmed-ali</t>
  </si>
  <si>
    <t>6716093072/18 May 2026</t>
  </si>
  <si>
    <t>11556</t>
  </si>
  <si>
    <t>Sorin Banica</t>
  </si>
  <si>
    <t>6717245973/26 Apr 2026</t>
  </si>
  <si>
    <t>11116</t>
  </si>
  <si>
    <t>6772126245/02 Jan 2026</t>
  </si>
  <si>
    <t>9328</t>
  </si>
  <si>
    <t>Anca Tudor</t>
  </si>
  <si>
    <t>6796539176/26 Apr 2026</t>
  </si>
  <si>
    <t>11108</t>
  </si>
  <si>
    <t>Encutu Ramona</t>
  </si>
  <si>
    <t>6949915594/05 May 2026</t>
  </si>
  <si>
    <t>11329</t>
  </si>
  <si>
    <t>Loredana Merisan</t>
  </si>
  <si>
    <t>5713184210/27 Mar 2026</t>
  </si>
  <si>
    <t>10702</t>
  </si>
  <si>
    <t>Lacry Evelyne</t>
  </si>
  <si>
    <t>6289387555/04 Jun 2026</t>
  </si>
  <si>
    <t>12004</t>
  </si>
  <si>
    <t>Robert Mirita</t>
  </si>
  <si>
    <t>6490732195/07 Jun 2026</t>
  </si>
  <si>
    <t>12036</t>
  </si>
  <si>
    <t>Stanislav Donev</t>
  </si>
  <si>
    <t>12037</t>
  </si>
  <si>
    <t>6185102305/13 Mar 2026</t>
  </si>
  <si>
    <t>10475</t>
  </si>
  <si>
    <t>Bianca Elena Bricicaru</t>
  </si>
  <si>
    <t>5277723554/07 Jun 2026</t>
  </si>
  <si>
    <t>12035</t>
  </si>
  <si>
    <t>Jipa Georgiana Alexandra</t>
  </si>
  <si>
    <t>6490756111/06 Jun 2026</t>
  </si>
  <si>
    <t>12026</t>
  </si>
  <si>
    <t>Cristina Neagoie</t>
  </si>
  <si>
    <t>12027</t>
  </si>
  <si>
    <t>6931638569/06 May 2026</t>
  </si>
  <si>
    <t>Ramona Giurca</t>
  </si>
  <si>
    <t>5213828525/20 May 2026</t>
  </si>
  <si>
    <t>11592</t>
  </si>
  <si>
    <t>Наталия Кирова</t>
  </si>
  <si>
    <t>11593</t>
  </si>
  <si>
    <t>5753309354/09 Mar 2026</t>
  </si>
  <si>
    <t>10366</t>
  </si>
  <si>
    <t>Bogdanescu Delia</t>
  </si>
  <si>
    <t>5809865709/07 Mar 2026</t>
  </si>
  <si>
    <t>10352</t>
  </si>
  <si>
    <t>Constantin-Alexandru Matei</t>
  </si>
  <si>
    <t>6407269214/02 Jun 2026</t>
  </si>
  <si>
    <t>11915</t>
  </si>
  <si>
    <t>Щербань Каріна</t>
  </si>
  <si>
    <t>5292704244/07 Jun 2026</t>
  </si>
  <si>
    <t>12042</t>
  </si>
  <si>
    <t>Nikolay Dimitrov</t>
  </si>
  <si>
    <t>5391108719/30 May 2026</t>
  </si>
  <si>
    <t>11871</t>
  </si>
  <si>
    <t>Alice Stroe</t>
  </si>
  <si>
    <t>5414236199/20 Jan 2026</t>
  </si>
  <si>
    <t>9614</t>
  </si>
  <si>
    <t>CURTMAN ALEXANDRU COSMIN</t>
  </si>
  <si>
    <t>5737253418/24 Jan 2026</t>
  </si>
  <si>
    <t>9696</t>
  </si>
  <si>
    <t>Marius Alexandru Stan</t>
  </si>
  <si>
    <t>6141003534/20 Jan 2026</t>
  </si>
  <si>
    <t>9613</t>
  </si>
  <si>
    <t>Vornicu Marian</t>
  </si>
  <si>
    <t>6390637531/01 May 2026</t>
  </si>
  <si>
    <t>11285</t>
  </si>
  <si>
    <t>Anamaria Antochi</t>
  </si>
  <si>
    <t>11286</t>
  </si>
  <si>
    <t>6151461655/24 Apr 2026</t>
  </si>
  <si>
    <t>11037</t>
  </si>
  <si>
    <t>11038</t>
  </si>
  <si>
    <t>6269836025/18 Jan 2026</t>
  </si>
  <si>
    <t>9560</t>
  </si>
  <si>
    <t>Diana Joltea</t>
  </si>
  <si>
    <t>6314981715/26 May 2026</t>
  </si>
  <si>
    <t>11720</t>
  </si>
  <si>
    <t>Ana Maria Perju</t>
  </si>
  <si>
    <t>6513196424/18 Jan 2026</t>
  </si>
  <si>
    <t>9561</t>
  </si>
  <si>
    <t>Elena Diana Joltea</t>
  </si>
  <si>
    <t>5219731081/14 May 2026</t>
  </si>
  <si>
    <t>11486</t>
  </si>
  <si>
    <t>Laura Cristina Paun</t>
  </si>
  <si>
    <t>5242815551/04 Jun 2026</t>
  </si>
  <si>
    <t>11929</t>
  </si>
  <si>
    <t>Ionica Daniel</t>
  </si>
  <si>
    <t>5406073681/12 Jan 2026</t>
  </si>
  <si>
    <t>9464</t>
  </si>
  <si>
    <t>Raluca Ion</t>
  </si>
  <si>
    <t>6078610385/05 May 2026</t>
  </si>
  <si>
    <t>11333</t>
  </si>
  <si>
    <t>Borbely Ibolya</t>
  </si>
  <si>
    <t>6094329536/03 Jun 2026</t>
  </si>
  <si>
    <t>11925</t>
  </si>
  <si>
    <t>Loredana Melente</t>
  </si>
  <si>
    <t>11926</t>
  </si>
  <si>
    <t>6117304460/17 Feb 2026</t>
  </si>
  <si>
    <t>10121</t>
  </si>
  <si>
    <t>Stela Ayarova</t>
  </si>
  <si>
    <t>6385365207/31 May 2026</t>
  </si>
  <si>
    <t>11889</t>
  </si>
  <si>
    <t>Luiza Pintilie</t>
  </si>
  <si>
    <t>6721716499/20 May 2026</t>
  </si>
  <si>
    <t>11600</t>
  </si>
  <si>
    <t>Elena Szini</t>
  </si>
  <si>
    <t>5515562658/02 Jun 2026</t>
  </si>
  <si>
    <t>11916</t>
  </si>
  <si>
    <t>Matei D Cristian</t>
  </si>
  <si>
    <t>11917</t>
  </si>
  <si>
    <t>5571588968/28 Jan 2026</t>
  </si>
  <si>
    <t>9806</t>
  </si>
  <si>
    <t>Udrea Didi</t>
  </si>
  <si>
    <t>5655667646/20 Apr 2026</t>
  </si>
  <si>
    <t>10988</t>
  </si>
  <si>
    <t>Marius Cristinel Micu</t>
  </si>
  <si>
    <t>5950747707/26 May 2026</t>
  </si>
  <si>
    <t>11709</t>
  </si>
  <si>
    <t>Pavel Asenov</t>
  </si>
  <si>
    <t>6043608036/11 May 2026</t>
  </si>
  <si>
    <t>11395</t>
  </si>
  <si>
    <t>Irina Tase</t>
  </si>
  <si>
    <t>6412823387/08 Mar 2026</t>
  </si>
  <si>
    <t>10359</t>
  </si>
  <si>
    <t>Staicu Cristian</t>
  </si>
  <si>
    <t>6708976573/08 May 2026</t>
  </si>
  <si>
    <t>11369</t>
  </si>
  <si>
    <t>costica vanghelicescu</t>
  </si>
  <si>
    <t>5730193426/14 May 2026</t>
  </si>
  <si>
    <t>11480</t>
  </si>
  <si>
    <t>Lazar Nicoleta</t>
  </si>
  <si>
    <t>5985212897/03 Mar 2026</t>
  </si>
  <si>
    <t>10321</t>
  </si>
  <si>
    <t>Claudiu Nicolae Batutu</t>
  </si>
  <si>
    <t>10322</t>
  </si>
  <si>
    <t>5033916982/20 May 2026</t>
  </si>
  <si>
    <t>11582</t>
  </si>
  <si>
    <t>Dumitrascu Dana</t>
  </si>
  <si>
    <t>6053628058/08 Feb 2026</t>
  </si>
  <si>
    <t>10036</t>
  </si>
  <si>
    <t>dana anca soare</t>
  </si>
  <si>
    <t>6541760181/20 May 2026</t>
  </si>
  <si>
    <t>11581</t>
  </si>
  <si>
    <t>Madalina Monica Mocanu</t>
  </si>
  <si>
    <t>5366648643/06 Jun 2026</t>
  </si>
  <si>
    <t>12024</t>
  </si>
  <si>
    <t>Cristina Muresan</t>
  </si>
  <si>
    <t>6237179773/01 May 2026</t>
  </si>
  <si>
    <t>11280</t>
  </si>
  <si>
    <t>Arion Viorel</t>
  </si>
  <si>
    <t>6842393329/27 Jan 2026</t>
  </si>
  <si>
    <t>9765</t>
  </si>
  <si>
    <t>Luke Dixon</t>
  </si>
  <si>
    <t>9766</t>
  </si>
  <si>
    <t>9767</t>
  </si>
  <si>
    <t>6911722363/07 Feb 2026</t>
  </si>
  <si>
    <t>10026</t>
  </si>
  <si>
    <t>5557528362/11 May 2026</t>
  </si>
  <si>
    <t>11444</t>
  </si>
  <si>
    <t>Roxana Ioana Bocancea</t>
  </si>
  <si>
    <t>6891041958/02 Jun 2026</t>
  </si>
  <si>
    <t>11913</t>
  </si>
  <si>
    <t>Edwin Kiss</t>
  </si>
  <si>
    <t>5089409398/07 May 2026</t>
  </si>
  <si>
    <t>11360</t>
  </si>
  <si>
    <t>LAURA MIHAELA MITITELU</t>
  </si>
  <si>
    <t>5740144196/10 May 2026</t>
  </si>
  <si>
    <t>11384</t>
  </si>
  <si>
    <t>furtuna stefan</t>
  </si>
  <si>
    <t>5879942884/27 May 2026</t>
  </si>
  <si>
    <t>11820</t>
  </si>
  <si>
    <t>Mihaela Manta</t>
  </si>
  <si>
    <t>5337466367/02 Jun 2026</t>
  </si>
  <si>
    <t>11918</t>
  </si>
  <si>
    <t>Adrian Flaviius Miret</t>
  </si>
  <si>
    <t>5519823026/05 Jun 2026</t>
  </si>
  <si>
    <t>12008</t>
  </si>
  <si>
    <t>Georgiana Fețeanu</t>
  </si>
  <si>
    <t>12009</t>
  </si>
  <si>
    <t>6721709584/20 May 2026</t>
  </si>
  <si>
    <t>11599</t>
  </si>
  <si>
    <t>Apostol Apostolov</t>
  </si>
  <si>
    <t>6997183712/25 Mar 2026</t>
  </si>
  <si>
    <t>10680</t>
  </si>
  <si>
    <t>Ioana Barbu</t>
  </si>
  <si>
    <t>6210246743/24 May 2026</t>
  </si>
  <si>
    <t>11656</t>
  </si>
  <si>
    <t>6726715837/12 May 2026</t>
  </si>
  <si>
    <t>11463</t>
  </si>
  <si>
    <t>Ciuca Maria</t>
  </si>
  <si>
    <t>11464</t>
  </si>
  <si>
    <t>6835904095/09 Jan 2026</t>
  </si>
  <si>
    <t>9414</t>
  </si>
  <si>
    <t>Mihaela Issa</t>
  </si>
  <si>
    <t>6940452397/24 May 2026</t>
  </si>
  <si>
    <t>11657</t>
  </si>
  <si>
    <t>Platon Mihai</t>
  </si>
  <si>
    <t>5790064839/08 Feb 2026</t>
  </si>
  <si>
    <t>10030</t>
  </si>
  <si>
    <t>Vasiliu Dana</t>
  </si>
  <si>
    <t>5894914040/08 Feb 2026</t>
  </si>
  <si>
    <t>10028</t>
  </si>
  <si>
    <t>Madalina Corici</t>
  </si>
  <si>
    <t>6707063792/26 Feb 2026</t>
  </si>
  <si>
    <t>10244</t>
  </si>
  <si>
    <t>Rebeca Popescu</t>
  </si>
  <si>
    <t>6756877245/04 May 2026</t>
  </si>
  <si>
    <t>11317</t>
  </si>
  <si>
    <t>Kaschalar Aysel</t>
  </si>
  <si>
    <t>6842389847/27 Jan 2026</t>
  </si>
  <si>
    <t>9763</t>
  </si>
  <si>
    <t>Cristina Voicu</t>
  </si>
  <si>
    <t>5995999132/01 Feb 2026</t>
  </si>
  <si>
    <t>9938</t>
  </si>
  <si>
    <t>6127971154/20 Feb 2026</t>
  </si>
  <si>
    <t>10172</t>
  </si>
  <si>
    <t>Adriana Stanculescu</t>
  </si>
  <si>
    <t>6789340881/04 Jun 2026</t>
  </si>
  <si>
    <t>12001</t>
  </si>
  <si>
    <t>Gheorghe Moise FN TBA a LN TBA a FN TBA b LN TBA b</t>
  </si>
  <si>
    <t>5668230833/15 Mar 2026</t>
  </si>
  <si>
    <t>10539</t>
  </si>
  <si>
    <t>Chirila Rina</t>
  </si>
  <si>
    <t>6217718248/03 May 2026</t>
  </si>
  <si>
    <t>11297</t>
  </si>
  <si>
    <t>Nicoleta Craciun</t>
  </si>
  <si>
    <t>6288008750/15 May 2026</t>
  </si>
  <si>
    <t>11493</t>
  </si>
  <si>
    <t>Aylin Falka</t>
  </si>
  <si>
    <t>6854214848/28 Apr 2026</t>
  </si>
  <si>
    <t>11163</t>
  </si>
  <si>
    <t>Cătălina Elena Chiriță</t>
  </si>
  <si>
    <t>5118194039/19 May 2026</t>
  </si>
  <si>
    <t>11572</t>
  </si>
  <si>
    <t>Mariana Radulescu</t>
  </si>
  <si>
    <t>5137827805/01 Apr 2026</t>
  </si>
  <si>
    <t>10814</t>
  </si>
  <si>
    <t>Elena Baciu DUMITRESCU</t>
  </si>
  <si>
    <t>6838232689/26 May 2026</t>
  </si>
  <si>
    <t>11673</t>
  </si>
  <si>
    <t>Dragos Marina</t>
  </si>
  <si>
    <t>11674</t>
  </si>
  <si>
    <t>5043300819/04 Jun 2026</t>
  </si>
  <si>
    <t>12002</t>
  </si>
  <si>
    <t>ELENA MIGAEVSCHI</t>
  </si>
  <si>
    <t>5131485628/26 May 2026</t>
  </si>
  <si>
    <t>11713</t>
  </si>
  <si>
    <t>Dragos Dumitrescu</t>
  </si>
  <si>
    <t>5277794449/06 Jun 2026</t>
  </si>
  <si>
    <t>12017</t>
  </si>
  <si>
    <t>Иван Стефанов</t>
  </si>
  <si>
    <t>5901396047/21 Dec 2025</t>
  </si>
  <si>
    <t>9151</t>
  </si>
  <si>
    <t>אסי גל</t>
  </si>
  <si>
    <t>5562552063/26 May 2026</t>
  </si>
  <si>
    <t>11671</t>
  </si>
  <si>
    <t>11672</t>
  </si>
  <si>
    <t>6954883465/08 Mar 2026</t>
  </si>
  <si>
    <t>10360</t>
  </si>
  <si>
    <t>Andrei Ana Maria Denisa</t>
  </si>
  <si>
    <t>5780372073/11 Apr 2026</t>
  </si>
  <si>
    <t>10910</t>
  </si>
  <si>
    <t>Metodi Yankov</t>
  </si>
  <si>
    <t>6238303390/30 May 2026</t>
  </si>
  <si>
    <t>11874</t>
  </si>
  <si>
    <t>Николай Тодоров</t>
  </si>
  <si>
    <t>6471207658/11 Apr 2026</t>
  </si>
  <si>
    <t>10909</t>
  </si>
  <si>
    <t>5313864988/28 Mar 2026</t>
  </si>
  <si>
    <t>10730</t>
  </si>
  <si>
    <t>Лора Калчева</t>
  </si>
  <si>
    <t>6223549024/06 Jun 2026</t>
  </si>
  <si>
    <t>12025</t>
  </si>
  <si>
    <t>Elena Diana Zahiu</t>
  </si>
  <si>
    <t>6390193281/09 May 2026</t>
  </si>
  <si>
    <t>11382</t>
  </si>
  <si>
    <t>Ana Dobre</t>
  </si>
  <si>
    <t>5866271250/07 Jun 2026</t>
  </si>
  <si>
    <t>12040</t>
  </si>
  <si>
    <t>Katya Kovacheva</t>
  </si>
  <si>
    <t>6513637632/28 Apr 2026</t>
  </si>
  <si>
    <t>11165</t>
  </si>
  <si>
    <t>Gheorghe Horoiu</t>
  </si>
  <si>
    <t>6633600928/14 Feb 2026</t>
  </si>
  <si>
    <t>10081</t>
  </si>
  <si>
    <t>Chiriac Alin</t>
  </si>
  <si>
    <t>5301363156/07 Jun 2026</t>
  </si>
  <si>
    <t>12039</t>
  </si>
  <si>
    <t>Marina Dima</t>
  </si>
  <si>
    <t>5962964317/21 May 2026</t>
  </si>
  <si>
    <t>11609</t>
  </si>
  <si>
    <t>Mădălina Radulescu</t>
  </si>
  <si>
    <t>6027068744/16 Mar 2026</t>
  </si>
  <si>
    <t>10556</t>
  </si>
  <si>
    <t>Весела Иванова</t>
  </si>
  <si>
    <t>5223887881/22 Apr 2026</t>
  </si>
  <si>
    <t>11017</t>
  </si>
  <si>
    <t>George Popescu</t>
  </si>
  <si>
    <t>6536605213/13 Mar 2026</t>
  </si>
  <si>
    <t>10520</t>
  </si>
  <si>
    <t>George Dumitru</t>
  </si>
  <si>
    <t>6040276627/28 Mar 2026</t>
  </si>
  <si>
    <t>10732</t>
  </si>
  <si>
    <t>Виолета Мойсеева</t>
  </si>
  <si>
    <t>5020604257/25 Apr 2026</t>
  </si>
  <si>
    <t>11106</t>
  </si>
  <si>
    <t>Razvan Salagean</t>
  </si>
  <si>
    <t>5033195875/23 Feb 2026</t>
  </si>
  <si>
    <t>10204</t>
  </si>
  <si>
    <t>Claudia Anoaica</t>
  </si>
  <si>
    <t>5472559929/21 May 2026</t>
  </si>
  <si>
    <t>11616</t>
  </si>
  <si>
    <t>Lavinia Muresan</t>
  </si>
  <si>
    <t>5630942530/16 May 2026</t>
  </si>
  <si>
    <t>11496</t>
  </si>
  <si>
    <t>Simona Elena Ciorbagiu</t>
  </si>
  <si>
    <t>5742604372/23 May 2026</t>
  </si>
  <si>
    <t>11639</t>
  </si>
  <si>
    <t>STELUTA MIRON</t>
  </si>
  <si>
    <t>5993976794/23 May 2026</t>
  </si>
  <si>
    <t>11637</t>
  </si>
  <si>
    <t>6504634816/07 Jun 2026</t>
  </si>
  <si>
    <t>12030</t>
  </si>
  <si>
    <t>Ruslan Safonov</t>
  </si>
  <si>
    <t>6527770935/25 Feb 2026</t>
  </si>
  <si>
    <t>10237</t>
  </si>
  <si>
    <t>Sorin Leu</t>
  </si>
  <si>
    <t>6529388061/04 May 2026</t>
  </si>
  <si>
    <t>11304</t>
  </si>
  <si>
    <t>Micu Mircea</t>
  </si>
  <si>
    <t>11305</t>
  </si>
  <si>
    <t>Filimon Bogdan</t>
  </si>
  <si>
    <t>6726538328/14 May 2026</t>
  </si>
  <si>
    <t>11485</t>
  </si>
  <si>
    <t>Желяз Иванов</t>
  </si>
  <si>
    <t>6894500781/23 May 2026</t>
  </si>
  <si>
    <t>11640</t>
  </si>
  <si>
    <t>5128492029/07 May 2026</t>
  </si>
  <si>
    <t>11348</t>
  </si>
  <si>
    <t>Walsh Robyn</t>
  </si>
  <si>
    <t>6050240381/19 Mar 2026</t>
  </si>
  <si>
    <t>10605</t>
  </si>
  <si>
    <t>eden Kubersky</t>
  </si>
  <si>
    <t>10606</t>
  </si>
  <si>
    <t>6405623629/19 Mar 2026</t>
  </si>
  <si>
    <t>10603</t>
  </si>
  <si>
    <t>5401761650/15 May 2026</t>
  </si>
  <si>
    <t>11489</t>
  </si>
  <si>
    <t>Alyan Kazakova</t>
  </si>
  <si>
    <t>5765072962/05 Jun 2026</t>
  </si>
  <si>
    <t>12010</t>
  </si>
  <si>
    <t>Dragos Bordianu</t>
  </si>
  <si>
    <t>12011</t>
  </si>
  <si>
    <t>5128405108/07 May 2026</t>
  </si>
  <si>
    <t>11357</t>
  </si>
  <si>
    <t>Alex-Bogdan Radulescu</t>
  </si>
  <si>
    <t>5405209120/27 May 2026</t>
  </si>
  <si>
    <t>11758</t>
  </si>
  <si>
    <t>Ionut Octavian Grigorescu</t>
  </si>
  <si>
    <t>6415200612/21 Feb 2026</t>
  </si>
  <si>
    <t>10178</t>
  </si>
  <si>
    <t>Lavinia Boldea</t>
  </si>
  <si>
    <t>6618971943/28 Mar 2026</t>
  </si>
  <si>
    <t>10733</t>
  </si>
  <si>
    <t>Radostin Pankov</t>
  </si>
  <si>
    <t>5772614207/08 May 2026</t>
  </si>
  <si>
    <t>11371</t>
  </si>
  <si>
    <t>Constantin Leonid Butnariu</t>
  </si>
  <si>
    <t>6043673536/10 May 2026</t>
  </si>
  <si>
    <t>11386</t>
  </si>
  <si>
    <t>Carmen Percea</t>
  </si>
  <si>
    <t>6352478315/26 May 2026</t>
  </si>
  <si>
    <t>11711</t>
  </si>
  <si>
    <t>George Vlad</t>
  </si>
  <si>
    <t>5363723473/10 Jan 2026</t>
  </si>
  <si>
    <t>9422</t>
  </si>
  <si>
    <t>Mihaela Cretu</t>
  </si>
  <si>
    <t>6170020689/12 Feb 2026</t>
  </si>
  <si>
    <t>10071</t>
  </si>
  <si>
    <t>Almog Ben David</t>
  </si>
  <si>
    <t>10072</t>
  </si>
  <si>
    <t>5050810107/09 Jan 2026</t>
  </si>
  <si>
    <t>9416</t>
  </si>
  <si>
    <t>Corlan Alin</t>
  </si>
  <si>
    <t>5427004129/23 May 2026</t>
  </si>
  <si>
    <t>11641</t>
  </si>
  <si>
    <t>5584214902/23 May 2026</t>
  </si>
  <si>
    <t>11638</t>
  </si>
  <si>
    <t>5977610617/25 Mar 2026</t>
  </si>
  <si>
    <t>10688</t>
  </si>
  <si>
    <t>6250830706/23 May 2026</t>
  </si>
  <si>
    <t>11634</t>
  </si>
  <si>
    <t>6886346493/27 Apr 2026</t>
  </si>
  <si>
    <t>11134</t>
  </si>
  <si>
    <t>Catalina Caragea</t>
  </si>
  <si>
    <t>11135</t>
  </si>
  <si>
    <t>5289550283/19 Apr 2026</t>
  </si>
  <si>
    <t>10972</t>
  </si>
  <si>
    <t>Ива Младенова</t>
  </si>
  <si>
    <t>5743383196/13 May 2026</t>
  </si>
  <si>
    <t>11471</t>
  </si>
  <si>
    <t>Baki Gökhan DAĞ</t>
  </si>
  <si>
    <t>5793962479/13 Mar 2026</t>
  </si>
  <si>
    <t>10518</t>
  </si>
  <si>
    <t>6585301341/11 Feb 2026</t>
  </si>
  <si>
    <t>10052</t>
  </si>
  <si>
    <t>KOBI ELGAZAR KOBII ELGAZAR KOBIII ELGAZAR KOBIIII ELGAZAR</t>
  </si>
  <si>
    <t>5073995566/24 May 2026</t>
  </si>
  <si>
    <t>11648</t>
  </si>
  <si>
    <t>Andreea Cazan</t>
  </si>
  <si>
    <t>11649</t>
  </si>
  <si>
    <t>5510189725/30 Apr 2026</t>
  </si>
  <si>
    <t>11272</t>
  </si>
  <si>
    <t>orly roffe</t>
  </si>
  <si>
    <t>11273</t>
  </si>
  <si>
    <t>6489843391/16 May 2026</t>
  </si>
  <si>
    <t>11499</t>
  </si>
  <si>
    <t>אורלי רופה</t>
  </si>
  <si>
    <t>6711576518/18 May 2026</t>
  </si>
  <si>
    <t>11561</t>
  </si>
  <si>
    <t>Marin Georgeta</t>
  </si>
  <si>
    <t>5107969383/06 May 2026</t>
  </si>
  <si>
    <t>11339</t>
  </si>
  <si>
    <t>Pavel Postaru</t>
  </si>
  <si>
    <t>5366614065/06 Jun 2026</t>
  </si>
  <si>
    <t>12018</t>
  </si>
  <si>
    <t>Andreea Munteanu</t>
  </si>
  <si>
    <t>5630982078/17 May 2026</t>
  </si>
  <si>
    <t>11503</t>
  </si>
  <si>
    <t>Spiridon Daniel</t>
  </si>
  <si>
    <t>6816626822/09 May 2026</t>
  </si>
  <si>
    <t>11380</t>
  </si>
  <si>
    <t>Ramona Eremia</t>
  </si>
  <si>
    <t>5344765534/30 May 2026</t>
  </si>
  <si>
    <t>11869</t>
  </si>
  <si>
    <t>AYALA MARGARITA KLEIN EZRA</t>
  </si>
  <si>
    <t>6847569000/29 May 2026</t>
  </si>
  <si>
    <t>11849</t>
  </si>
  <si>
    <t>Sandel Costea</t>
  </si>
  <si>
    <t>11850</t>
  </si>
  <si>
    <t>11851</t>
  </si>
  <si>
    <t>6940700653/02 Jun 2026</t>
  </si>
  <si>
    <t>11911</t>
  </si>
  <si>
    <t>Merilin Ilieva</t>
  </si>
  <si>
    <t>6184343538/24 Apr 2026</t>
  </si>
  <si>
    <t>11082</t>
  </si>
  <si>
    <t>Adem Serdar</t>
  </si>
  <si>
    <t>11083</t>
  </si>
  <si>
    <t>5752481087/02 Jun 2026</t>
  </si>
  <si>
    <t>11919</t>
  </si>
  <si>
    <t>Paweł Gruszecki</t>
  </si>
  <si>
    <t>5029769671/24 Mar 2026</t>
  </si>
  <si>
    <t>10665</t>
  </si>
  <si>
    <t>Mihaela Romaniuc</t>
  </si>
  <si>
    <t>10666</t>
  </si>
  <si>
    <t>6721756426/19 May 2026</t>
  </si>
  <si>
    <t>11573</t>
  </si>
  <si>
    <t>Olegas Repovas</t>
  </si>
  <si>
    <t>11574</t>
  </si>
  <si>
    <t>6447560913/20 May 2026</t>
  </si>
  <si>
    <t>11601</t>
  </si>
  <si>
    <t>Bogdan Cruceru</t>
  </si>
  <si>
    <t>5065320919/04 Apr 2026</t>
  </si>
  <si>
    <t>10865</t>
  </si>
  <si>
    <t>Stroe Lucian</t>
  </si>
  <si>
    <t>5213868862/20 May 2026</t>
  </si>
  <si>
    <t>11594</t>
  </si>
  <si>
    <t>Margarita Slavcheva-Kirisheva</t>
  </si>
  <si>
    <t>5644665407/01 May 2026</t>
  </si>
  <si>
    <t>11287</t>
  </si>
  <si>
    <t>Alexandru Calinici</t>
  </si>
  <si>
    <t>5853069444/29 Apr 2026</t>
  </si>
  <si>
    <t>11233</t>
  </si>
  <si>
    <t>burghelea daniel gabriel</t>
  </si>
  <si>
    <t>5943002001/28 May 2026</t>
  </si>
  <si>
    <t>11845</t>
  </si>
  <si>
    <t>Butoeru Liliana Madalina</t>
  </si>
  <si>
    <t>6078628494/05 May 2026</t>
  </si>
  <si>
    <t>11337</t>
  </si>
  <si>
    <t>Belu Alexandru</t>
  </si>
  <si>
    <t>6845943429/11 Jan 2026</t>
  </si>
  <si>
    <t>9427</t>
  </si>
  <si>
    <t>Simona-Elena Dobrea</t>
  </si>
  <si>
    <t>5855479545/09 May 2026</t>
  </si>
  <si>
    <t>11377</t>
  </si>
  <si>
    <t>Reut Feidman</t>
  </si>
  <si>
    <t>6146084397/25 Jan 2026</t>
  </si>
  <si>
    <t>9715</t>
  </si>
  <si>
    <t>Valentin-Alexandru Szel</t>
  </si>
  <si>
    <t>6185730772/27 Feb 2026</t>
  </si>
  <si>
    <t>10267</t>
  </si>
  <si>
    <t>Zoltán Pál Garamvölgyi</t>
  </si>
  <si>
    <t>6502697885/13 Apr 2026</t>
  </si>
  <si>
    <t>10918</t>
  </si>
  <si>
    <t>Athanasios Tzelepis</t>
  </si>
  <si>
    <t>5057090885/25 May 2026</t>
  </si>
  <si>
    <t>11668</t>
  </si>
  <si>
    <t>revital dabush</t>
  </si>
  <si>
    <t>11669</t>
  </si>
  <si>
    <t>5115998461/01 Jun 2026</t>
  </si>
  <si>
    <t>11895</t>
  </si>
  <si>
    <t>Ionuț-Alexandru Olteanu</t>
  </si>
  <si>
    <t>5331234168/31 Dec 2025</t>
  </si>
  <si>
    <t>9305</t>
  </si>
  <si>
    <t>Lior Perl</t>
  </si>
  <si>
    <t>5419207014/31 Dec 2025</t>
  </si>
  <si>
    <t>9289</t>
  </si>
  <si>
    <t>Omri Nir</t>
  </si>
  <si>
    <t>5542692706/05 Feb 2026</t>
  </si>
  <si>
    <t>10009</t>
  </si>
  <si>
    <t>Mirabela Besteliu</t>
  </si>
  <si>
    <t>5917814159/31 Dec 2025</t>
  </si>
  <si>
    <t>9294</t>
  </si>
  <si>
    <t>Yuval Barak</t>
  </si>
  <si>
    <t>6063726411/25 Apr 2026</t>
  </si>
  <si>
    <t>11101</t>
  </si>
  <si>
    <t>Jakub Marcinkowski</t>
  </si>
  <si>
    <t>6096816541/25 May 2026</t>
  </si>
  <si>
    <t>11670</t>
  </si>
  <si>
    <t>Netanel Perets</t>
  </si>
  <si>
    <t>6416330304/31 Dec 2025</t>
  </si>
  <si>
    <t>9306</t>
  </si>
  <si>
    <t>Daniel Sela</t>
  </si>
  <si>
    <t>6444193728/31 Dec 2025</t>
  </si>
  <si>
    <t>9303</t>
  </si>
  <si>
    <t>NOY LEVI SIGLER</t>
  </si>
  <si>
    <t>6500912475/31 Dec 2025</t>
  </si>
  <si>
    <t>9293</t>
  </si>
  <si>
    <t>Orit Perel</t>
  </si>
  <si>
    <t>6663172098/23 May 2026</t>
  </si>
  <si>
    <t>11632</t>
  </si>
  <si>
    <t>Oana-Maria Vladan</t>
  </si>
  <si>
    <t>5936491807/10 Apr 2026</t>
  </si>
  <si>
    <t>10905</t>
  </si>
  <si>
    <t>Alex Lotan</t>
  </si>
  <si>
    <t>10906</t>
  </si>
  <si>
    <t>6286753740/29 Dec 2025</t>
  </si>
  <si>
    <t>9212</t>
  </si>
  <si>
    <t>Tali Pichotka</t>
  </si>
  <si>
    <t>6533249799/31 Mar 2026</t>
  </si>
  <si>
    <t>10778</t>
  </si>
  <si>
    <t>Vasile Alexandru Popa</t>
  </si>
  <si>
    <t>6963787963/29 Dec 2025</t>
  </si>
  <si>
    <t>9211</t>
  </si>
  <si>
    <t>6966459777/10 Jan 2026</t>
  </si>
  <si>
    <t>9417</t>
  </si>
  <si>
    <t>סספורטס שרון</t>
  </si>
  <si>
    <t>5340808470/25 Apr 2026</t>
  </si>
  <si>
    <t>11097</t>
  </si>
  <si>
    <t>Robert Bilbureanu</t>
  </si>
  <si>
    <t>11098</t>
  </si>
  <si>
    <t>11099</t>
  </si>
  <si>
    <t>6000786090/09 May 2026</t>
  </si>
  <si>
    <t>11379</t>
  </si>
  <si>
    <t>Dariusz Chodacki</t>
  </si>
  <si>
    <t>6152433371/24 May 2026</t>
  </si>
  <si>
    <t>11658</t>
  </si>
  <si>
    <t>Robert Ionica</t>
  </si>
  <si>
    <t>6301481817/23 Apr 2026</t>
  </si>
  <si>
    <t>11029</t>
  </si>
  <si>
    <t>Adriana Pandele</t>
  </si>
  <si>
    <t>6751558451/22 May 2026</t>
  </si>
  <si>
    <t>11625</t>
  </si>
  <si>
    <t>Dov Berkovitch</t>
  </si>
  <si>
    <t>11626</t>
  </si>
  <si>
    <t>6772777141/24 May 2026</t>
  </si>
  <si>
    <t>11659</t>
  </si>
  <si>
    <t>Florentina Ene</t>
  </si>
  <si>
    <t>5047834207/19 Apr 2026</t>
  </si>
  <si>
    <t>10980</t>
  </si>
  <si>
    <t>Reni Petrova-Matynia</t>
  </si>
  <si>
    <t>5209885896/07 Jun 2026</t>
  </si>
  <si>
    <t>12032</t>
  </si>
  <si>
    <t>Nica Georgeta</t>
  </si>
  <si>
    <t>12033</t>
  </si>
  <si>
    <t>Laura Florina Oana</t>
  </si>
  <si>
    <t>5505164002/25 Jan 2026</t>
  </si>
  <si>
    <t>9711</t>
  </si>
  <si>
    <t>Мария Дукторова</t>
  </si>
  <si>
    <t>6159289084/26 Apr 2026</t>
  </si>
  <si>
    <t>11114</t>
  </si>
  <si>
    <t>6671480584/07 May 2026</t>
  </si>
  <si>
    <t>11358</t>
  </si>
  <si>
    <t>Otilia Marinescu</t>
  </si>
  <si>
    <t>6628775490/27 Feb 2026</t>
  </si>
  <si>
    <t>10258</t>
  </si>
  <si>
    <t>Simona Constantinescu</t>
  </si>
  <si>
    <t>6229259155/20 Dec 2025</t>
  </si>
  <si>
    <t>9149</t>
  </si>
  <si>
    <t>5144184439/06 Jun 2026</t>
  </si>
  <si>
    <t>12015</t>
  </si>
  <si>
    <t>Alexandra Elena Costache</t>
  </si>
  <si>
    <t>5969775077/16 Apr 2026</t>
  </si>
  <si>
    <t>10943</t>
  </si>
  <si>
    <t>Bram Amkreutz</t>
  </si>
  <si>
    <t>10944</t>
  </si>
  <si>
    <t>10945</t>
  </si>
  <si>
    <t>6349194447/12 May 2026</t>
  </si>
  <si>
    <t>11457</t>
  </si>
  <si>
    <t>Diana Kavian</t>
  </si>
  <si>
    <t>6980650943/01 Jan 2026</t>
  </si>
  <si>
    <t>9314</t>
  </si>
  <si>
    <t>Regina Beniaminov Regina Beniaminov Regina Beniaminov Regina Beniaminov</t>
  </si>
  <si>
    <t>5067013330/03 Jun 2026</t>
  </si>
  <si>
    <t>11924</t>
  </si>
  <si>
    <t>Liviu Semacovschi</t>
  </si>
  <si>
    <t>5287264313/10 Feb 2026</t>
  </si>
  <si>
    <t>10047</t>
  </si>
  <si>
    <t>Nicusor Costinel Petcu</t>
  </si>
  <si>
    <t>5368119301/26 Apr 2026</t>
  </si>
  <si>
    <t>11107</t>
  </si>
  <si>
    <t>hila Bar On</t>
  </si>
  <si>
    <t>6993939211/20 May 2026</t>
  </si>
  <si>
    <t>11585</t>
  </si>
  <si>
    <t>Robert Chereji</t>
  </si>
  <si>
    <t>5663579743/27 May 2026</t>
  </si>
  <si>
    <t>11825</t>
  </si>
  <si>
    <t>Constantin Ilinca</t>
  </si>
  <si>
    <t>6275376144/19 May 2026</t>
  </si>
  <si>
    <t>11571</t>
  </si>
  <si>
    <t>Corina Stefanuca</t>
  </si>
  <si>
    <t>6508447443/21 Apr 2026</t>
  </si>
  <si>
    <t>11009</t>
  </si>
  <si>
    <t>Calota-Coseru Ionela</t>
  </si>
  <si>
    <t>6613074926/17 Apr 2026</t>
  </si>
  <si>
    <t>10956</t>
  </si>
  <si>
    <t>לירון בן יאיר</t>
  </si>
  <si>
    <t>10957</t>
  </si>
  <si>
    <t>6866655523/19 Feb 2026</t>
  </si>
  <si>
    <t>10152</t>
  </si>
  <si>
    <t>Eusebio Manolache</t>
  </si>
  <si>
    <t>5423631583/14 May 2026</t>
  </si>
  <si>
    <t>11477</t>
  </si>
  <si>
    <t>Catalina Diaconu</t>
  </si>
  <si>
    <t>5705410614/02 Jun 2026</t>
  </si>
  <si>
    <t>11897</t>
  </si>
  <si>
    <t>Valentin Stefan</t>
  </si>
  <si>
    <t>5714039982/29 May 2026</t>
  </si>
  <si>
    <t>11863</t>
  </si>
  <si>
    <t>vlad Cristolovean</t>
  </si>
  <si>
    <t>5931643785/30 Mar 2026</t>
  </si>
  <si>
    <t>10774</t>
  </si>
  <si>
    <t>Laura Manea</t>
  </si>
  <si>
    <t>10775</t>
  </si>
  <si>
    <t>6520452604/05 Apr 2026</t>
  </si>
  <si>
    <t>10866</t>
  </si>
  <si>
    <t>Irina B</t>
  </si>
  <si>
    <t>6591945924/30 Apr 2026</t>
  </si>
  <si>
    <t>11275</t>
  </si>
  <si>
    <t>Ina Banacu</t>
  </si>
  <si>
    <t>5031190069/04 Jun 2026</t>
  </si>
  <si>
    <t>11937</t>
  </si>
  <si>
    <t>Elena Moisei</t>
  </si>
  <si>
    <t>5995949104/01 Feb 2026</t>
  </si>
  <si>
    <t>9940</t>
  </si>
  <si>
    <t>Aurora Iordache</t>
  </si>
  <si>
    <t>6030396052/18 Apr 2026</t>
  </si>
  <si>
    <t>10963</t>
  </si>
  <si>
    <t>tal zeevi</t>
  </si>
  <si>
    <t>10964</t>
  </si>
  <si>
    <t>6146098552/25 Jan 2026</t>
  </si>
  <si>
    <t>9713</t>
  </si>
  <si>
    <t>Mihaela Bangheorghe</t>
  </si>
  <si>
    <t>9714</t>
  </si>
  <si>
    <t>6473909914/11 May 2026</t>
  </si>
  <si>
    <t>11446</t>
  </si>
  <si>
    <t>6755429515/01 Feb 2026</t>
  </si>
  <si>
    <t>9939</t>
  </si>
  <si>
    <t>6191748779/10 Feb 2026</t>
  </si>
  <si>
    <t>10046</t>
  </si>
  <si>
    <t>SINORA YOSEF SINORAA YOSEF SINORAAA YOSEF SINORAAAA YOSEF</t>
  </si>
  <si>
    <t>6376878888/17 May 2026</t>
  </si>
  <si>
    <t>11504</t>
  </si>
  <si>
    <t>Leonard Bucur</t>
  </si>
  <si>
    <t>5729025630/02 Mar 2026</t>
  </si>
  <si>
    <t>10303</t>
  </si>
  <si>
    <t>Monica Malacu</t>
  </si>
  <si>
    <t>6146029330/26 Jan 2026</t>
  </si>
  <si>
    <t>9726</t>
  </si>
  <si>
    <t>Tanasa Constantin</t>
  </si>
  <si>
    <t>5418747942/13 May 2026</t>
  </si>
  <si>
    <t>11475</t>
  </si>
  <si>
    <t>6174250105/27 Mar 2026</t>
  </si>
  <si>
    <t>10703</t>
  </si>
  <si>
    <t>Gabriela Moga</t>
  </si>
  <si>
    <t>6385183127/17 Apr 2026</t>
  </si>
  <si>
    <t>10954</t>
  </si>
  <si>
    <t>Vlad Diaconu</t>
  </si>
  <si>
    <t>5176599887/29 Apr 2026</t>
  </si>
  <si>
    <t>11242</t>
  </si>
  <si>
    <t>Andreea Macovei</t>
  </si>
  <si>
    <t>5649677802/21 May 2026</t>
  </si>
  <si>
    <t>11620</t>
  </si>
  <si>
    <t>Codrin-Alexandru Sava</t>
  </si>
  <si>
    <t>5719310100/06 Jun 2026</t>
  </si>
  <si>
    <t>12028</t>
  </si>
  <si>
    <t>Dragos Curalariu</t>
  </si>
  <si>
    <t>6184230400/18 Mar 2026</t>
  </si>
  <si>
    <t>10599</t>
  </si>
  <si>
    <t>Ciprian Stavar</t>
  </si>
  <si>
    <t>6257327355/31 May 2026</t>
  </si>
  <si>
    <t>11882</t>
  </si>
  <si>
    <t>Andreea MITULESCU</t>
  </si>
  <si>
    <t>6603084342/03 May 2026</t>
  </si>
  <si>
    <t>11299</t>
  </si>
  <si>
    <t>Adriana Tache</t>
  </si>
  <si>
    <t>6724351972/03 May 2026</t>
  </si>
  <si>
    <t>11298</t>
  </si>
  <si>
    <t>5951833189/28 May 2026</t>
  </si>
  <si>
    <t>11846</t>
  </si>
  <si>
    <t>Cristian Iorga</t>
  </si>
  <si>
    <t>6242549199/12 Jan 2026</t>
  </si>
  <si>
    <t>9461</t>
  </si>
  <si>
    <t>Alina Eliza Simbeteanu</t>
  </si>
  <si>
    <t>6663196911/23 May 2026</t>
  </si>
  <si>
    <t>11636</t>
  </si>
  <si>
    <t>MARIA MANUELA IORGA</t>
  </si>
  <si>
    <t>6949997633/05 May 2026</t>
  </si>
  <si>
    <t>11335</t>
  </si>
  <si>
    <t>6986464638/23 Mar 2026</t>
  </si>
  <si>
    <t>10662</t>
  </si>
  <si>
    <t>Nicoleta Rusoiu</t>
  </si>
  <si>
    <t>5078686494/11 Feb 2026</t>
  </si>
  <si>
    <t>10058</t>
  </si>
  <si>
    <t>Traistaru Irina</t>
  </si>
  <si>
    <t>5678877057/01 Feb 2026</t>
  </si>
  <si>
    <t>9937</t>
  </si>
  <si>
    <t>Manuel Leonard Goga</t>
  </si>
  <si>
    <t>5950478615/24 May 2026</t>
  </si>
  <si>
    <t>11652</t>
  </si>
  <si>
    <t>Crina Goga</t>
  </si>
  <si>
    <t>6687048429/24 Feb 2026</t>
  </si>
  <si>
    <t>10213</t>
  </si>
  <si>
    <t>Panait Claudiu</t>
  </si>
  <si>
    <t>10214</t>
  </si>
  <si>
    <t>6000290698/31 May 2026</t>
  </si>
  <si>
    <t>11880</t>
  </si>
  <si>
    <t>Ivaylo Veselinov</t>
  </si>
  <si>
    <t>6228173695/29 Jan 2026</t>
  </si>
  <si>
    <t>9850</t>
  </si>
  <si>
    <t>Mircea Marius Buzoiu</t>
  </si>
  <si>
    <t>6140540885/27 May 2026</t>
  </si>
  <si>
    <t>11818</t>
  </si>
  <si>
    <t>Catalin Dobrescu</t>
  </si>
  <si>
    <t>6354453965/03 May 2026</t>
  </si>
  <si>
    <t>11300</t>
  </si>
  <si>
    <t>Chidu Angela</t>
  </si>
  <si>
    <t>6531188279/03 Jun 2026</t>
  </si>
  <si>
    <t>11921</t>
  </si>
  <si>
    <t>Martin Ivanov</t>
  </si>
  <si>
    <t>5207193138/23 Mar 2026</t>
  </si>
  <si>
    <t>10661</t>
  </si>
  <si>
    <t>Petyo Penev</t>
  </si>
  <si>
    <t>5915942379/01 Jun 2026</t>
  </si>
  <si>
    <t>11890</t>
  </si>
  <si>
    <t>Emil Șonica</t>
  </si>
  <si>
    <t>5743935099/05 Apr 2026</t>
  </si>
  <si>
    <t>10872</t>
  </si>
  <si>
    <t>Carolina Dulgherescu</t>
  </si>
  <si>
    <t>5562258558/05 May 2026</t>
  </si>
  <si>
    <t>11326</t>
  </si>
  <si>
    <t>Simona Popescu</t>
  </si>
  <si>
    <t>11327</t>
  </si>
  <si>
    <t>5044217490/28 Apr 2026</t>
  </si>
  <si>
    <t>11210</t>
  </si>
  <si>
    <t>11211</t>
  </si>
  <si>
    <t>11212</t>
  </si>
  <si>
    <t>11213</t>
  </si>
  <si>
    <t>11214</t>
  </si>
  <si>
    <t>11215</t>
  </si>
  <si>
    <t>11216</t>
  </si>
  <si>
    <t>11218</t>
  </si>
  <si>
    <t>11219</t>
  </si>
  <si>
    <t>5110360448/28 Apr 2026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</si>
  <si>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</si>
  <si>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</si>
  <si>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</si>
  <si>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</si>
  <si>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</si>
  <si>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</si>
  <si>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</si>
  <si>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</si>
  <si>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</si>
  <si>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</si>
  <si>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</si>
  <si>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</si>
  <si>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</si>
  <si>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</si>
  <si>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5489610417/28 Apr 2026</t>
  </si>
  <si>
    <t>11220</t>
  </si>
  <si>
    <t>11221</t>
  </si>
  <si>
    <t>11222</t>
  </si>
  <si>
    <t>11223</t>
  </si>
  <si>
    <t>11224</t>
  </si>
  <si>
    <t>11225</t>
  </si>
  <si>
    <t>11226</t>
  </si>
  <si>
    <t>6504604931/07 Jun 2026</t>
  </si>
  <si>
    <t>12031</t>
  </si>
  <si>
    <t>Manole Florica</t>
  </si>
  <si>
    <t>6622490588/23 Feb 2026</t>
  </si>
  <si>
    <t>10209</t>
  </si>
  <si>
    <t>Constantin Marian</t>
  </si>
  <si>
    <t>5077781282/28 Apr 2026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</si>
  <si>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</si>
  <si>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</si>
  <si>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</si>
  <si>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</si>
  <si>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</si>
  <si>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</si>
  <si>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</si>
  <si>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</si>
  <si>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</si>
  <si>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</si>
  <si>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</si>
  <si>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</si>
  <si>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</si>
  <si>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</si>
  <si>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5110330211/28 Apr 2026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</si>
  <si>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</si>
  <si>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</si>
  <si>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</si>
  <si>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</si>
  <si>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</si>
  <si>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</si>
  <si>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</si>
  <si>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</si>
  <si>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</si>
  <si>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</si>
  <si>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</si>
  <si>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</si>
  <si>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</si>
  <si>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</si>
  <si>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6256140130/14 May 2026</t>
  </si>
  <si>
    <t>11478</t>
  </si>
  <si>
    <t>fanaru loredana</t>
  </si>
  <si>
    <t>11479</t>
  </si>
  <si>
    <t>14018168/07 May 2026</t>
  </si>
  <si>
    <t>11443</t>
  </si>
  <si>
    <t>WOJTAS KAROLINA</t>
  </si>
  <si>
    <t>14120467/03 Jun 2026</t>
  </si>
  <si>
    <t>11935</t>
  </si>
  <si>
    <t>CIESLAK JOANNA</t>
  </si>
  <si>
    <t>11936</t>
  </si>
  <si>
    <t>STRUZEWSKA LILLA</t>
  </si>
  <si>
    <t>14032048/12 May 2026</t>
  </si>
  <si>
    <t>11468</t>
  </si>
  <si>
    <t>TRZEBINSKI ZDZISLAW</t>
  </si>
  <si>
    <t>11469</t>
  </si>
  <si>
    <t>BOROWSKI ALEKSY</t>
  </si>
  <si>
    <t>14046666/16 May 2026</t>
  </si>
  <si>
    <t>11562</t>
  </si>
  <si>
    <t>MALADYN BOZENA</t>
  </si>
  <si>
    <t>14081809/25 May 2026</t>
  </si>
  <si>
    <t>11676</t>
  </si>
  <si>
    <t>KOZERSKI JANUSZ</t>
  </si>
  <si>
    <t>BAKOWSKI TYMOTEUSZ</t>
  </si>
  <si>
    <t>BIELOWKA MARIA</t>
  </si>
  <si>
    <t>CZARNY SZYMON</t>
  </si>
  <si>
    <t>DEREN MARIUSZ</t>
  </si>
  <si>
    <t>KORYGA ARKADIUSZ</t>
  </si>
  <si>
    <t>KASPRZYSZAK MARIKA</t>
  </si>
  <si>
    <t>0 + 2</t>
  </si>
  <si>
    <t>KOSIOR JAN</t>
  </si>
  <si>
    <t>KULIK KACPER</t>
  </si>
  <si>
    <t>MADZIAR AMELIA</t>
  </si>
  <si>
    <t>MYSLINSKI GRACJAN</t>
  </si>
  <si>
    <t>NESING ALEKSANDRA</t>
  </si>
  <si>
    <t>PAWLIK MAKSYMILIAN</t>
  </si>
  <si>
    <t>POPENDA ZUZANNA</t>
  </si>
  <si>
    <t>RATAJCZAK JULIA</t>
  </si>
  <si>
    <t>INCENTIVE GROUP</t>
  </si>
  <si>
    <t>SATULA AMELIA</t>
  </si>
  <si>
    <t>SATULA ZUZANNA</t>
  </si>
  <si>
    <t>SIENKIEWICZ AMELIA</t>
  </si>
  <si>
    <t>BECKER TOMASZ</t>
  </si>
  <si>
    <t>KIZIUK AMELIA</t>
  </si>
  <si>
    <t>CEPENDA BOZENA</t>
  </si>
  <si>
    <t>14078962/25 May 2026</t>
  </si>
  <si>
    <t>11852</t>
  </si>
  <si>
    <t>BIGAJ RAFAL</t>
  </si>
  <si>
    <t>0026/17 May 2026</t>
  </si>
  <si>
    <t>11507</t>
  </si>
  <si>
    <t>ARIEL ALAYEV</t>
  </si>
  <si>
    <t>11508</t>
  </si>
  <si>
    <t>ETTI AVRASH ALAYEV</t>
  </si>
  <si>
    <t>0845/07 Jun 2026</t>
  </si>
  <si>
    <t>12041</t>
  </si>
  <si>
    <t>COSTACHE RALUCA</t>
  </si>
  <si>
    <t>0025/17 May 2026</t>
  </si>
  <si>
    <t>11510</t>
  </si>
  <si>
    <t>RAN ASHTAR</t>
  </si>
  <si>
    <t>#FL-14496 ДТС 22.05.26-31.05.26</t>
  </si>
  <si>
    <t>CORNEL SAVA</t>
  </si>
  <si>
    <t>SILVIU ADAM</t>
  </si>
  <si>
    <t>ADELINA MOTOC</t>
  </si>
  <si>
    <t>VIORICA STIRBU</t>
  </si>
  <si>
    <t>ADRIAN COSMIN OPREA</t>
  </si>
  <si>
    <t>STOIAN STOIAN</t>
  </si>
  <si>
    <t>GHEORGHE CLEMENTE</t>
  </si>
  <si>
    <t>LUCIAN SOFRONE</t>
  </si>
  <si>
    <t>ROBERT JACEK SKOWRONEK</t>
  </si>
  <si>
    <t>70151669/03 Jun 2026</t>
  </si>
  <si>
    <t>11933</t>
  </si>
  <si>
    <t>Nicole Machalkova</t>
  </si>
  <si>
    <t>104557/18 May 2026</t>
  </si>
  <si>
    <t>11560</t>
  </si>
  <si>
    <t>IOSEF IONUT GABRIEL</t>
  </si>
  <si>
    <t>104733/21 May 2026</t>
  </si>
  <si>
    <t>11611</t>
  </si>
  <si>
    <t>CIORNEI BOGDAN</t>
  </si>
  <si>
    <t>104858/25 May 2026</t>
  </si>
  <si>
    <t>11665</t>
  </si>
  <si>
    <t>RADU SIMONA ELENA</t>
  </si>
  <si>
    <t>104600/19 May 2026</t>
  </si>
  <si>
    <t>11563</t>
  </si>
  <si>
    <t>DOROBANTU VLAD GABRIEL</t>
  </si>
  <si>
    <t>11564</t>
  </si>
  <si>
    <t>DOROBANTU FLORIAN</t>
  </si>
  <si>
    <t>11565</t>
  </si>
  <si>
    <t>DOROBANTU DIANA NICOLETA</t>
  </si>
  <si>
    <t>#20260602094034/</t>
  </si>
  <si>
    <t>11900</t>
  </si>
  <si>
    <t>#FL-14379 ОСНОВНО ФОЛИО 14.06.2026</t>
  </si>
  <si>
    <t>Вилиана Маркова</t>
  </si>
  <si>
    <t>11901</t>
  </si>
  <si>
    <t>Антоанета Кръстева</t>
  </si>
  <si>
    <t>11902</t>
  </si>
  <si>
    <t>Габриела Николова</t>
  </si>
  <si>
    <t>11903</t>
  </si>
  <si>
    <t>Христиана Тодорова</t>
  </si>
  <si>
    <t>11904</t>
  </si>
  <si>
    <t>Емил Вичев</t>
  </si>
  <si>
    <t>11905</t>
  </si>
  <si>
    <t>Тодор Вълков</t>
  </si>
  <si>
    <t>11906</t>
  </si>
  <si>
    <t>Андрея Стефанова</t>
  </si>
  <si>
    <t>11907</t>
  </si>
  <si>
    <t>Весела Йорданова</t>
  </si>
  <si>
    <t>11908</t>
  </si>
  <si>
    <t>Преслава Бърнева</t>
  </si>
  <si>
    <t>NT327409/25 May 2026</t>
  </si>
  <si>
    <t>11662</t>
  </si>
  <si>
    <t>GEORGIANA PAHONI</t>
  </si>
  <si>
    <t>CRISTINA MARIUCA ANDREI</t>
  </si>
  <si>
    <t>IOANA CARMEN PETRE</t>
  </si>
  <si>
    <t>ELENA GHICA</t>
  </si>
  <si>
    <t>EDUARD VALERIU TUDOR</t>
  </si>
  <si>
    <t>NT326306/14 May 2026</t>
  </si>
  <si>
    <t>11481</t>
  </si>
  <si>
    <t>Smeu Nicolae</t>
  </si>
  <si>
    <t>LACRIMIOARA ELENA PATRASCU</t>
  </si>
  <si>
    <t>FLORIN BANDI</t>
  </si>
  <si>
    <t>NT328908/05 Jun 2026</t>
  </si>
  <si>
    <t>12029</t>
  </si>
  <si>
    <t>SPITELNICU LUCIAN MIHAI</t>
  </si>
  <si>
    <t>Manu Dumitra</t>
  </si>
  <si>
    <t>Ardeleanu David</t>
  </si>
  <si>
    <t>NT326239/13 May 2026</t>
  </si>
  <si>
    <t>11472</t>
  </si>
  <si>
    <t>Luncasu Florina</t>
  </si>
  <si>
    <t>NT326240/13 May 2026</t>
  </si>
  <si>
    <t>11473</t>
  </si>
  <si>
    <t>Vlad Florentina</t>
  </si>
  <si>
    <t>NT327054/20 May 2026</t>
  </si>
  <si>
    <t>11604</t>
  </si>
  <si>
    <t>Craciuni Claudiu</t>
  </si>
  <si>
    <t>NT326057/12 May 2026</t>
  </si>
  <si>
    <t>11448</t>
  </si>
  <si>
    <t>Aldea Constantin</t>
  </si>
  <si>
    <t>NT328432/01 Jun 2026</t>
  </si>
  <si>
    <t>11898</t>
  </si>
  <si>
    <t>Ghita Beatrice Georgiana</t>
  </si>
  <si>
    <t>NT326989/20 May 2026</t>
  </si>
  <si>
    <t>11645</t>
  </si>
  <si>
    <t>Стефан Кукев</t>
  </si>
  <si>
    <t>NT326106/12 May 2026</t>
  </si>
  <si>
    <t>11458</t>
  </si>
  <si>
    <t>Costinel Batanasi</t>
  </si>
  <si>
    <t>#20260604144329/</t>
  </si>
  <si>
    <t>11947</t>
  </si>
  <si>
    <t>#FL-14426 ОСНОВНО ФОЛИО 06.06.2026</t>
  </si>
  <si>
    <t>АСЯ ШИШКОВА</t>
  </si>
  <si>
    <t>ЗАКУСКА</t>
  </si>
  <si>
    <t>11964</t>
  </si>
  <si>
    <t>ЖЕНЯ СТОИЛОВА</t>
  </si>
  <si>
    <t>11965</t>
  </si>
  <si>
    <t>САША КОЧИЯШЕВА</t>
  </si>
  <si>
    <t>11966</t>
  </si>
  <si>
    <t>ИРЕНА МИТЕВА</t>
  </si>
  <si>
    <t>11990</t>
  </si>
  <si>
    <t>КРАСЕН ИВАНОВ</t>
  </si>
  <si>
    <t>11940</t>
  </si>
  <si>
    <t>НИКОЛАЙ ЦЕНКОВ</t>
  </si>
  <si>
    <t>11941</t>
  </si>
  <si>
    <t>ВЕСЕЛИНА КИРИЛОВА</t>
  </si>
  <si>
    <t>11942</t>
  </si>
  <si>
    <t>АНЧЕ МИХАЙЛОВА</t>
  </si>
  <si>
    <t>11943</t>
  </si>
  <si>
    <t>ИВАЙЛО ИВАНОВ</t>
  </si>
  <si>
    <t>11944</t>
  </si>
  <si>
    <t>ЕВГЕНИИ МАЗНИКОВ</t>
  </si>
  <si>
    <t>11945</t>
  </si>
  <si>
    <t>МАГДАЛЕНА ХРИСТОВА</t>
  </si>
  <si>
    <t>11946</t>
  </si>
  <si>
    <t>ВЕРГИНИЯ ТОДОРОВА</t>
  </si>
  <si>
    <t>11948</t>
  </si>
  <si>
    <t>ЛИЛЯНА СТОЙЧЕВА</t>
  </si>
  <si>
    <t>11949</t>
  </si>
  <si>
    <t>ЧАВДАР ЩИЛЯНОВ</t>
  </si>
  <si>
    <t>11950</t>
  </si>
  <si>
    <t>ТОДОР ДЖОНОВ</t>
  </si>
  <si>
    <t>11951</t>
  </si>
  <si>
    <t>ИВАН ПЕТРОВ</t>
  </si>
  <si>
    <t>11952</t>
  </si>
  <si>
    <t>МИРОСЛАВА ХРИСТОВА</t>
  </si>
  <si>
    <t>11953</t>
  </si>
  <si>
    <t>СИЛВИНА ЩИЛЯНОВА</t>
  </si>
  <si>
    <t>11954</t>
  </si>
  <si>
    <t>ИВО ГАЙТАНДЖИЕВ</t>
  </si>
  <si>
    <t>11955</t>
  </si>
  <si>
    <t>ИВЕЛЕНА КОСЕВА</t>
  </si>
  <si>
    <t>11956</t>
  </si>
  <si>
    <t>ТАНЯ ГЕОРГИЕВА</t>
  </si>
  <si>
    <t>11957</t>
  </si>
  <si>
    <t>МАРГАРИТА АТАНАСОВА</t>
  </si>
  <si>
    <t>11958</t>
  </si>
  <si>
    <t>КРАСИМИРА ДИМИТРОВА</t>
  </si>
  <si>
    <t>11959</t>
  </si>
  <si>
    <t>ВАЛЯ КУШЕВА</t>
  </si>
  <si>
    <t>11960</t>
  </si>
  <si>
    <t>МАРИЯ САВОВА</t>
  </si>
  <si>
    <t>11961</t>
  </si>
  <si>
    <t>ИВЕЛИНА ВЛАДЕВА</t>
  </si>
  <si>
    <t>11962</t>
  </si>
  <si>
    <t>МАРИНА КОЛЕВА</t>
  </si>
  <si>
    <t>11963</t>
  </si>
  <si>
    <t>ТЕОДОР ХРИСТОВ</t>
  </si>
  <si>
    <t>11967</t>
  </si>
  <si>
    <t>МИРОСЛАВА ТРИФОНОВА</t>
  </si>
  <si>
    <t>11968</t>
  </si>
  <si>
    <t>НАТАЛИЯ ИЛИЕВА</t>
  </si>
  <si>
    <t>11969</t>
  </si>
  <si>
    <t>АЛЕКС АТАНАСОВ</t>
  </si>
  <si>
    <t>11970</t>
  </si>
  <si>
    <t>ДИАН ДАЧЕВ</t>
  </si>
  <si>
    <t>11971</t>
  </si>
  <si>
    <t>ДИМИТЪР ГОСПОДИНОВ</t>
  </si>
  <si>
    <t>11972</t>
  </si>
  <si>
    <t>КРАСИМИРА ГЕОРГИЕВА</t>
  </si>
  <si>
    <t>11973</t>
  </si>
  <si>
    <t>ПЕНКА КИРОВА</t>
  </si>
  <si>
    <t>11974</t>
  </si>
  <si>
    <t>МАРИЯ БОЖУРИНА</t>
  </si>
  <si>
    <t>11975</t>
  </si>
  <si>
    <t>ВЕСЕЛИНА КРЪСТЕВА</t>
  </si>
  <si>
    <t>11976</t>
  </si>
  <si>
    <t>СВЕТЛАНА ПЕТКОВА</t>
  </si>
  <si>
    <t>11977</t>
  </si>
  <si>
    <t>СВЕТЛА НЕДЯЛКОВА</t>
  </si>
  <si>
    <t>11978</t>
  </si>
  <si>
    <t>ВАНЕСА ВЕЛЕВА</t>
  </si>
  <si>
    <t>11979</t>
  </si>
  <si>
    <t>РАЛИЦА ТЕОФАНОВА</t>
  </si>
  <si>
    <t>11980</t>
  </si>
  <si>
    <t>НАДЕЖДА ГАВРАИЛОВА</t>
  </si>
  <si>
    <t>11981</t>
  </si>
  <si>
    <t>ВИКТОРИЯ МАРИНОВА</t>
  </si>
  <si>
    <t>11982</t>
  </si>
  <si>
    <t>ДАНИЕЛА АЛТАНОВА</t>
  </si>
  <si>
    <t>11983</t>
  </si>
  <si>
    <t>АНТОАНЕТА АНТОНОВА</t>
  </si>
  <si>
    <t>11984</t>
  </si>
  <si>
    <t>АЛЕКСАНДРИНА МЛАДЕНОВА</t>
  </si>
  <si>
    <t>11985</t>
  </si>
  <si>
    <t>КРЕМЕНА ЙОРДАНОВА</t>
  </si>
  <si>
    <t>11986</t>
  </si>
  <si>
    <t>РАЛИЦА БОРИСОВА</t>
  </si>
  <si>
    <t>11987</t>
  </si>
  <si>
    <t>СИЛВИЯ ГРОЗДЕВА</t>
  </si>
  <si>
    <t>11988</t>
  </si>
  <si>
    <t>ИВАНИЧКА ГЕЧЕВА</t>
  </si>
  <si>
    <t>11989</t>
  </si>
  <si>
    <t>ЮЛИЯНА БАНАБАКОВА</t>
  </si>
  <si>
    <t>11991</t>
  </si>
  <si>
    <t>ПЕТЯ ЛИЧЕВА</t>
  </si>
  <si>
    <t>11992</t>
  </si>
  <si>
    <t>ПЕТЪР ДОНЧЕВ</t>
  </si>
  <si>
    <t>11993</t>
  </si>
  <si>
    <t>ЕМИНЕ МУСТАФОВА</t>
  </si>
  <si>
    <t>11994</t>
  </si>
  <si>
    <t>НИКОЛАЙ КОЛЕВ</t>
  </si>
  <si>
    <t>11995</t>
  </si>
  <si>
    <t>ИСКРА ПЕТКОВА</t>
  </si>
  <si>
    <t>11996</t>
  </si>
  <si>
    <t>ГЮЛШЕН УЗУНОВА</t>
  </si>
  <si>
    <t>11997</t>
  </si>
  <si>
    <t>ГЕРГАНА АКАЛИЕВА</t>
  </si>
  <si>
    <t>11998</t>
  </si>
  <si>
    <t>ВЕНЕТА КОЛЕВА</t>
  </si>
  <si>
    <t>11999</t>
  </si>
  <si>
    <t>МАРИЕЛА НЯГОЛОВА</t>
  </si>
  <si>
    <t>12000</t>
  </si>
  <si>
    <t>ИЗАБЕЛА РАЙКОВА</t>
  </si>
  <si>
    <t>656481/20 May 2026</t>
  </si>
  <si>
    <t>11584</t>
  </si>
  <si>
    <t>ВАСИЛ ВЕЛИЧКОВ</t>
  </si>
  <si>
    <t>LAURA CURDUMAN</t>
  </si>
  <si>
    <t>GEORGIANA SECRIERU</t>
  </si>
  <si>
    <t>CONSTANTIN COSTEL ANDRIES</t>
  </si>
  <si>
    <t>SIMONA CATALINA JERCA</t>
  </si>
  <si>
    <t>1262322.203562/10 May 2026</t>
  </si>
  <si>
    <t>11394</t>
  </si>
  <si>
    <t>ANA ION</t>
  </si>
  <si>
    <t>1263851.204239/17 May 2026</t>
  </si>
  <si>
    <t>11505</t>
  </si>
  <si>
    <t>MELINDA TOTIR</t>
  </si>
  <si>
    <t>CAMELIA BACIU</t>
  </si>
  <si>
    <t>ADRIAN SORIN DRAGOMIR</t>
  </si>
  <si>
    <t>IOANA ANDREEA UNGUREANU</t>
  </si>
  <si>
    <t>MIHAELA ALEXANDRA MIHAI</t>
  </si>
  <si>
    <t>IOAN PANAIT</t>
  </si>
  <si>
    <t>1265390.204790/21 May 2026</t>
  </si>
  <si>
    <t>11614</t>
  </si>
  <si>
    <t>MARIANA UNGUREANU</t>
  </si>
  <si>
    <t>1265733.204985/24 May 2026</t>
  </si>
  <si>
    <t>11651</t>
  </si>
  <si>
    <t>CRISTINA VALENTINA LEOVEANU</t>
  </si>
  <si>
    <t>FLORIN SORIN DIMA</t>
  </si>
  <si>
    <t>ANCUTA IUREA</t>
  </si>
  <si>
    <t>ELENA ANISOARA IONITA</t>
  </si>
  <si>
    <t>CONSTANTIN DIMA</t>
  </si>
  <si>
    <t>DANIEL NITA</t>
  </si>
  <si>
    <t>1267544.205764/29 May 2026</t>
  </si>
  <si>
    <t>11854</t>
  </si>
  <si>
    <t>ELENA ANAMARIA PATRU</t>
  </si>
  <si>
    <t>Hodina Adelina Nicole</t>
  </si>
  <si>
    <t>1270418.206963/07 Jun 2026</t>
  </si>
  <si>
    <t>12044</t>
  </si>
  <si>
    <t>Plesca Adrian</t>
  </si>
  <si>
    <t>1267803.205897/30 May 2026</t>
  </si>
  <si>
    <t>11872</t>
  </si>
  <si>
    <t>Duma Alexandra</t>
  </si>
  <si>
    <t>1262279.203552/10 May 2026</t>
  </si>
  <si>
    <t>11392</t>
  </si>
  <si>
    <t>Butuc Cristina</t>
  </si>
  <si>
    <t>1263539.203996/14 May 2026</t>
  </si>
  <si>
    <t>11484</t>
  </si>
  <si>
    <t>Stancu Miryam</t>
  </si>
  <si>
    <t>1264074.204510/18 May 2026</t>
  </si>
  <si>
    <t>11570</t>
  </si>
  <si>
    <t>Velicu Mihai Cristian</t>
  </si>
  <si>
    <t>1265814.205056/24 May 2026</t>
  </si>
  <si>
    <t>11664</t>
  </si>
  <si>
    <t>miron florentina</t>
  </si>
  <si>
    <t>1263306.203918/13 May 2026</t>
  </si>
  <si>
    <t>11474</t>
  </si>
  <si>
    <t>Gradinaru Cosmin Dan</t>
  </si>
  <si>
    <t>1263325.203926/13 May 2026</t>
  </si>
  <si>
    <t>11476</t>
  </si>
  <si>
    <t>Ion Fabian</t>
  </si>
  <si>
    <t>1266661.205416/26 May 2026</t>
  </si>
  <si>
    <t>11726</t>
  </si>
  <si>
    <t>Mierloiu Florin</t>
  </si>
  <si>
    <t>1266661.205417/26 May 2026</t>
  </si>
  <si>
    <t>11727</t>
  </si>
  <si>
    <t>Stoian Florenta Cristina</t>
  </si>
  <si>
    <t>1268571.206249/02 Jun 2026</t>
  </si>
  <si>
    <t>11912</t>
  </si>
  <si>
    <t>Purice Alexandru</t>
  </si>
  <si>
    <t>1267113.205500/27 May 2026</t>
  </si>
  <si>
    <t>11819</t>
  </si>
  <si>
    <t>Agavriloaie Ioan</t>
  </si>
  <si>
    <t>1264117.204376/18 May 2026</t>
  </si>
  <si>
    <t>11554</t>
  </si>
  <si>
    <t>Petre Cristina</t>
  </si>
  <si>
    <t>011975977/15 May 2026</t>
  </si>
  <si>
    <t>11491</t>
  </si>
  <si>
    <t>Цвета Илиева</t>
  </si>
  <si>
    <t>011978134/26 May 2026</t>
  </si>
  <si>
    <t>11710</t>
  </si>
  <si>
    <t>Денимир Динчев</t>
  </si>
  <si>
    <t>12515/27 May 2026</t>
  </si>
  <si>
    <t>11760</t>
  </si>
  <si>
    <t>POPA ELENA ANDREEA</t>
  </si>
  <si>
    <t>11540/17 May 2026</t>
  </si>
  <si>
    <t>11509</t>
  </si>
  <si>
    <t>GRUZMAN ANATOL</t>
  </si>
  <si>
    <t>29072026/31 May 2026</t>
  </si>
  <si>
    <t>11879</t>
  </si>
  <si>
    <t>#FL-14351 ОСНОВНО ФОЛИО ТРАВЕЛ АДВАЙЗЪРС</t>
  </si>
  <si>
    <t>Пламен Макавеев</t>
  </si>
  <si>
    <t>2341437/19 May 2026</t>
  </si>
  <si>
    <t>11569</t>
  </si>
  <si>
    <t>#FL-14494 СОЛВЕКС 22.05.26-31.05.26</t>
  </si>
  <si>
    <t>ANCA GABRIELA BIBICIOIU</t>
  </si>
  <si>
    <t>2341565/20 May 2026</t>
  </si>
  <si>
    <t>11579</t>
  </si>
  <si>
    <t>MIHAI COSMIN LAZAR</t>
  </si>
  <si>
    <t>2342142/22 May 2026</t>
  </si>
  <si>
    <t>11623</t>
  </si>
  <si>
    <t>GABRIELA CRISTACHE</t>
  </si>
  <si>
    <t>CRISTIAN BANICA</t>
  </si>
  <si>
    <t>2341668/20 May 2026</t>
  </si>
  <si>
    <t>11587</t>
  </si>
  <si>
    <t>Maricela Rusu</t>
  </si>
  <si>
    <t>11588</t>
  </si>
  <si>
    <t>Alexandru Alexoaie</t>
  </si>
  <si>
    <t>2343308/28 May 2026</t>
  </si>
  <si>
    <t>11830</t>
  </si>
  <si>
    <t>MARTIN CATALINA IONELA</t>
  </si>
  <si>
    <t>2343442/28 May 2026</t>
  </si>
  <si>
    <t>11841</t>
  </si>
  <si>
    <t>DRAGANICA CRISTIAN</t>
  </si>
  <si>
    <t>2343896/30 May 2026</t>
  </si>
  <si>
    <t>11875</t>
  </si>
  <si>
    <t>CROITORU ANCA RALUCA</t>
  </si>
  <si>
    <t>2343548/29 May 2026</t>
  </si>
  <si>
    <t>11876</t>
  </si>
  <si>
    <t>Makaveev Plamen</t>
  </si>
  <si>
    <t>2340821/15 May 2026</t>
  </si>
  <si>
    <t>11492</t>
  </si>
  <si>
    <t>SIMA BOGDAN</t>
  </si>
  <si>
    <t>2343763/29 May 2026</t>
  </si>
  <si>
    <t>11870</t>
  </si>
  <si>
    <t>RUSU MIHAELA FLORINA</t>
  </si>
  <si>
    <t>2343960/31 May 2026</t>
  </si>
  <si>
    <t>11878</t>
  </si>
  <si>
    <t>TACU MARIA MAGDALENA</t>
  </si>
  <si>
    <t>2345150/05 Jun 2026</t>
  </si>
  <si>
    <t>12013</t>
  </si>
  <si>
    <t>BURCIU ION CRISTIAN</t>
  </si>
  <si>
    <t>#20260526135210/28 May 2026</t>
  </si>
  <si>
    <t>11828</t>
  </si>
  <si>
    <t>СТЕЛА АНГЕЛОВА</t>
  </si>
  <si>
    <t>#20260526135210/</t>
  </si>
  <si>
    <t>11681</t>
  </si>
  <si>
    <t>#FL-12973 ОСНОВНО КАРИН ДОМ</t>
  </si>
  <si>
    <t>ВЕСЕЛИНА ТИНЧЕВА</t>
  </si>
  <si>
    <t>11683</t>
  </si>
  <si>
    <t>АНТОНИЯ МИОВСКА</t>
  </si>
  <si>
    <t>11684</t>
  </si>
  <si>
    <t>АНТОАНЕТА ИВАНОВА</t>
  </si>
  <si>
    <t>11685</t>
  </si>
  <si>
    <t>БИСТРА БОНЧЕВА</t>
  </si>
  <si>
    <t>11686</t>
  </si>
  <si>
    <t>МЕГЛЕНА ПАЛАМУДОВА</t>
  </si>
  <si>
    <t>11687</t>
  </si>
  <si>
    <t>СТЕФКА ЦВЕТАНОВА</t>
  </si>
  <si>
    <t>11688</t>
  </si>
  <si>
    <t>ГЕРГАНА ПЕЕВА</t>
  </si>
  <si>
    <t>11689</t>
  </si>
  <si>
    <t>БОРЯНА ПАРВЕВА</t>
  </si>
  <si>
    <t>11690</t>
  </si>
  <si>
    <t>ВЕСЕЛИНА АТАНАСОВА</t>
  </si>
  <si>
    <t>11691</t>
  </si>
  <si>
    <t>ДАРИНА РАЙКОВА</t>
  </si>
  <si>
    <t>11692</t>
  </si>
  <si>
    <t>ЕЛИФ МЕХМЕД</t>
  </si>
  <si>
    <t>11693</t>
  </si>
  <si>
    <t>СВЕТЛАНА МИРЧЕВА</t>
  </si>
  <si>
    <t>11694</t>
  </si>
  <si>
    <t>ВЕСЕЛИНА РАЙЧЕВА</t>
  </si>
  <si>
    <t>11695</t>
  </si>
  <si>
    <t>КРИСТИНА ХРИСТОВА</t>
  </si>
  <si>
    <t>11696</t>
  </si>
  <si>
    <t>АНЕТА МОРФОВА</t>
  </si>
  <si>
    <t>11697</t>
  </si>
  <si>
    <t>ТЕОДОРА ДИМИТРОВА</t>
  </si>
  <si>
    <t>11698</t>
  </si>
  <si>
    <t>СВЕТЛА ЛАЗАРОВА</t>
  </si>
  <si>
    <t>11699</t>
  </si>
  <si>
    <t>НЕРГИС ШАИП</t>
  </si>
  <si>
    <t>11700</t>
  </si>
  <si>
    <t>СВЕТЛАНА ИВАНОВА</t>
  </si>
  <si>
    <t>11701</t>
  </si>
  <si>
    <t>БОРЯНА ЯНЕВА</t>
  </si>
  <si>
    <t>11702</t>
  </si>
  <si>
    <t>СВЕТЛАНА ЯНКОВА</t>
  </si>
  <si>
    <t>11703</t>
  </si>
  <si>
    <t>ДЕСИСЛАВА ЖЕЛЕВА</t>
  </si>
  <si>
    <t>11704</t>
  </si>
  <si>
    <t>ПЛАМЕНА БУРОДЖИЕВА</t>
  </si>
  <si>
    <t>11705</t>
  </si>
  <si>
    <t>ТЕОДОРА ТАШЕВА</t>
  </si>
  <si>
    <t>11706</t>
  </si>
  <si>
    <t>НИКОЛЕТА ЙОНЧЕВА</t>
  </si>
  <si>
    <t>11707</t>
  </si>
  <si>
    <t>ВЛАДИСЛАВА ДОНЧЕВА</t>
  </si>
  <si>
    <t>11708</t>
  </si>
  <si>
    <t>Вероника Вълчева</t>
  </si>
  <si>
    <t>Тотал: 1 284.40</t>
  </si>
  <si>
    <t>GEORGETA EPURE</t>
  </si>
  <si>
    <t>64087/18 May 2026</t>
  </si>
  <si>
    <t>11555</t>
  </si>
  <si>
    <t>DORU TUDOREL CATRUT</t>
  </si>
  <si>
    <t>CRISTIAN GHEORGHE ALEXUTAN</t>
  </si>
  <si>
    <t>CONSTANTIN LUPU</t>
  </si>
  <si>
    <t>3075/03 Jun 2026</t>
  </si>
  <si>
    <t>11923</t>
  </si>
  <si>
    <t>OLTYAN MARIUS</t>
  </si>
  <si>
    <t>11930</t>
  </si>
  <si>
    <t>ARDELEANU IO</t>
  </si>
  <si>
    <t>64102/19 May 2026</t>
  </si>
  <si>
    <t>11566</t>
  </si>
  <si>
    <t>RESMERITA LUCIAN</t>
  </si>
  <si>
    <t>11715</t>
  </si>
  <si>
    <t>ANA MARIA LUP</t>
  </si>
  <si>
    <t>64263/22 May 2026</t>
  </si>
  <si>
    <t>11622</t>
  </si>
  <si>
    <t>TARATA ILIE CIPRIAN</t>
  </si>
  <si>
    <t>21189/05 Jun 2026</t>
  </si>
  <si>
    <t>12007</t>
  </si>
  <si>
    <t>Marinache Andreea Georgiana</t>
  </si>
  <si>
    <t>ADR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</si>
</sst>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.199999999999999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theme="6" tint="-0.249977111117893"/>
      </patternFill>
    </fill>
  </fills>
  <borders count="6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double">
        <color theme="6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theme="6" tint="-0.249977111117893"/>
      </top>
      <bottom style="thin">
        <color theme="6" tint="0.59999389629810485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/>
    <xf numFmtId="0" fontId="0" fillId="0" borderId="1" xfId="0" applyBorder="1"/>
    <xf numFmtId="2" fontId="0" fillId="0" borderId="0" xfId="0" applyNumberFormat="1"/>
    <xf numFmtId="9" fontId="0" fillId="0" borderId="0" xfId="1" applyFont="1"/>
    <xf numFmtId="3" fontId="0" fillId="0" borderId="0" xfId="0" applyNumberFormat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/>
    <xf numFmtId="3" fontId="0" fillId="0" borderId="3" xfId="0" applyNumberFormat="1" applyBorder="1"/>
    <xf numFmtId="0" fontId="5" fillId="0" borderId="3" xfId="0" applyFont="1" applyBorder="1" applyAlignment="1">
      <alignment horizontal="center"/>
    </xf>
    <xf numFmtId="3" fontId="4" fillId="0" borderId="0" xfId="0" applyNumberFormat="1" applyFont="1"/>
    <xf numFmtId="0" fontId="5" fillId="0" borderId="3" xfId="0" applyFont="1" applyBorder="1"/>
    <xf numFmtId="3" fontId="5" fillId="0" borderId="3" xfId="0" applyNumberFormat="1" applyFont="1" applyBorder="1"/>
    <xf numFmtId="3" fontId="5" fillId="0" borderId="0" xfId="0" applyNumberFormat="1" applyFont="1"/>
    <xf numFmtId="0" fontId="0" fillId="0" borderId="4" xfId="0" applyBorder="1"/>
    <xf numFmtId="3" fontId="0" fillId="0" borderId="4" xfId="0" applyNumberFormat="1" applyBorder="1"/>
    <xf numFmtId="0" fontId="4" fillId="0" borderId="0" xfId="0" applyFont="1"/>
    <xf numFmtId="3" fontId="0" fillId="0" borderId="1" xfId="0" applyNumberFormat="1" applyBorder="1" applyAlignment="1">
      <alignment horizontal="left"/>
    </xf>
    <xf numFmtId="3" fontId="3" fillId="0" borderId="2" xfId="0" applyNumberFormat="1" applyFont="1" applyBorder="1" applyAlignment="1">
      <alignment horizontal="left"/>
    </xf>
    <xf numFmtId="3" fontId="3" fillId="0" borderId="2" xfId="0" applyNumberFormat="1" applyFont="1" applyBorder="1"/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7" fillId="0" borderId="0" xfId="0" applyFont="1"/>
    <xf numFmtId="0" fontId="6" fillId="2" borderId="5" xfId="0" applyFont="1" applyFill="1" applyBorder="1"/>
    <xf numFmtId="9" fontId="3" fillId="0" borderId="2" xfId="1" applyFont="1" applyBorder="1"/>
    <xf numFmtId="0" fontId="0" fillId="0" borderId="0" xfId="0" applyNumberFormat="1"/>
  </cellXfs>
  <cellStyles count="2">
    <cellStyle name="Normal" xfId="0" builtinId="0"/>
    <cellStyle name="Percent" xfId="1" builtinId="5"/>
  </cellStyles>
  <dxfs count="68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2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1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pivotCacheDefinition" Target="pivotCache/pivotCacheDefinition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\p.ivanov\Desktop\Work%20folder\Topola%20Skies%20Management\Management%20reports\2025\&#1056;&#1077;&#1079;&#1077;&#1088;&#1074;&#1072;&#1094;&#1080;&#1080;%20&#1087;&#1086;%20&#1076;&#1085;&#1080;\&#1053;&#1086;&#1074;&#1072;%20&#1089;&#1087;&#1088;&#1072;&#1074;&#1082;&#1072;%2021.08.2025\&#1050;&#1072;&#1083;&#1082;&#1091;&#1083;&#1072;&#1094;&#1080;&#1103;%20ADR%20&#1058;&#1086;&#1087;&#1086;&#1083;&#1072;%202025-2026.xlsx" TargetMode="External"/><Relationship Id="rId1" Type="http://schemas.openxmlformats.org/officeDocument/2006/relationships/externalLinkPath" Target="/WORK/p.ivanov/Desktop/Work%20folder/Topola%20Skies%20Management/Management%20reports/2025/&#1056;&#1077;&#1079;&#1077;&#1088;&#1074;&#1072;&#1094;&#1080;&#1080;%20&#1087;&#1086;%20&#1076;&#1085;&#1080;/&#1053;&#1086;&#1074;&#1072;%20&#1089;&#1087;&#1088;&#1072;&#1074;&#1082;&#1072;%2021.08.2025/&#1050;&#1072;&#1083;&#1082;&#1091;&#1083;&#1072;&#1094;&#1080;&#1103;%20ADR%20&#1058;&#1086;&#1087;&#1086;&#1083;&#1072;%202025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\p.ivanov\Desktop\Work%20folder\Topola%20Skies%20Management\Management%20reports\2026\&#1056;&#1077;&#1079;&#1077;&#1088;&#1074;&#1072;&#1094;&#1080;&#1080;%20&#1087;&#1086;%20&#1058;&#1054;%202026\&#1040;&#1085;&#1091;&#1083;&#1080;&#1088;&#1072;&#1085;&#1080;%20&#1088;&#1077;&#1079;&#1077;&#1088;&#1074;&#1072;&#1094;&#1080;&#1080;%2001.10.2025-07.06.2026.xlsx" TargetMode="External"/><Relationship Id="rId1" Type="http://schemas.openxmlformats.org/officeDocument/2006/relationships/externalLinkPath" Target="&#1040;&#1085;&#1091;&#1083;&#1080;&#1088;&#1072;&#1085;&#1080;%20&#1088;&#1077;&#1079;&#1077;&#1088;&#1074;&#1072;&#1094;&#1080;&#1080;%2001.10.2025-07.06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urce Цени и Отстъпки"/>
      <sheetName val="refresh"/>
      <sheetName val="Прогноза продажби"/>
      <sheetName val="Продажби ТО"/>
      <sheetName val="Продажби Booking"/>
      <sheetName val="Продажби Individual"/>
      <sheetName val="Продажби Itaka"/>
      <sheetName val="Mix"/>
      <sheetName val="Резервации"/>
      <sheetName val="Резервации-изключени"/>
      <sheetName val="Avatar"/>
      <sheetName val="Booking"/>
      <sheetName val="DTS"/>
      <sheetName val="Individual"/>
      <sheetName val="Insight"/>
      <sheetName val="Itaka"/>
      <sheetName val="Magelan"/>
      <sheetName val="New Sun"/>
      <sheetName val="Novoton"/>
      <sheetName val="Ortanna"/>
      <sheetName val="Profitour"/>
      <sheetName val="SLR"/>
      <sheetName val="Solvex"/>
      <sheetName val="Sunny Tours"/>
      <sheetName val="Tedi Kam"/>
      <sheetName val="Topola Skies"/>
      <sheetName val="Verso"/>
      <sheetName val="V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Номер</v>
          </cell>
          <cell r="B1" t="str">
            <v>Статус</v>
          </cell>
        </row>
        <row r="2">
          <cell r="A2">
            <v>10392</v>
          </cell>
          <cell r="B2" t="str">
            <v>Анулирана</v>
          </cell>
        </row>
        <row r="3">
          <cell r="A3">
            <v>10393</v>
          </cell>
          <cell r="B3" t="str">
            <v>Анулирана</v>
          </cell>
        </row>
        <row r="4">
          <cell r="A4">
            <v>10394</v>
          </cell>
          <cell r="B4" t="str">
            <v>Анулирана</v>
          </cell>
        </row>
        <row r="5">
          <cell r="A5">
            <v>10279</v>
          </cell>
          <cell r="B5" t="str">
            <v>Анулирана</v>
          </cell>
        </row>
        <row r="6">
          <cell r="A6">
            <v>9627</v>
          </cell>
          <cell r="B6" t="str">
            <v>Анулирана</v>
          </cell>
        </row>
        <row r="7">
          <cell r="A7">
            <v>10667</v>
          </cell>
          <cell r="B7" t="str">
            <v>Анулирана</v>
          </cell>
        </row>
        <row r="8">
          <cell r="A8">
            <v>9629</v>
          </cell>
          <cell r="B8" t="str">
            <v>Анулирана</v>
          </cell>
        </row>
        <row r="9">
          <cell r="A9">
            <v>9368</v>
          </cell>
          <cell r="B9" t="str">
            <v>Анулирана</v>
          </cell>
        </row>
        <row r="10">
          <cell r="A10">
            <v>10834</v>
          </cell>
          <cell r="B10" t="str">
            <v>Анулирана</v>
          </cell>
        </row>
        <row r="11">
          <cell r="A11">
            <v>10835</v>
          </cell>
          <cell r="B11" t="str">
            <v>Анулирана</v>
          </cell>
        </row>
        <row r="12">
          <cell r="A12">
            <v>9192</v>
          </cell>
          <cell r="B12" t="str">
            <v>Анулирана</v>
          </cell>
        </row>
        <row r="13">
          <cell r="A13">
            <v>9042</v>
          </cell>
          <cell r="B13" t="str">
            <v>Анулирана</v>
          </cell>
        </row>
        <row r="14">
          <cell r="A14">
            <v>9626</v>
          </cell>
          <cell r="B14" t="str">
            <v>Анулирана</v>
          </cell>
        </row>
        <row r="15">
          <cell r="A15">
            <v>9665</v>
          </cell>
          <cell r="B15" t="str">
            <v>Анулирана</v>
          </cell>
        </row>
        <row r="16">
          <cell r="A16">
            <v>10193</v>
          </cell>
          <cell r="B16" t="str">
            <v>Анулирана</v>
          </cell>
        </row>
        <row r="17">
          <cell r="A17">
            <v>9588</v>
          </cell>
          <cell r="B17" t="str">
            <v>Анулирана</v>
          </cell>
        </row>
        <row r="18">
          <cell r="A18">
            <v>10736</v>
          </cell>
          <cell r="B18" t="str">
            <v>Анулирана</v>
          </cell>
        </row>
        <row r="19">
          <cell r="A19">
            <v>11591</v>
          </cell>
          <cell r="B19" t="str">
            <v>Анулирана</v>
          </cell>
        </row>
        <row r="20">
          <cell r="A20">
            <v>11660</v>
          </cell>
          <cell r="B20" t="str">
            <v>Анулирана</v>
          </cell>
        </row>
        <row r="21">
          <cell r="A21">
            <v>11388</v>
          </cell>
          <cell r="B21" t="str">
            <v>Анулирана</v>
          </cell>
        </row>
        <row r="22">
          <cell r="A22">
            <v>9252</v>
          </cell>
          <cell r="B22" t="str">
            <v>Анулирана</v>
          </cell>
        </row>
        <row r="23">
          <cell r="A23">
            <v>9465</v>
          </cell>
          <cell r="B23" t="str">
            <v>Анулирана</v>
          </cell>
        </row>
        <row r="24">
          <cell r="A24">
            <v>9459</v>
          </cell>
          <cell r="B24" t="str">
            <v>Анулирана</v>
          </cell>
        </row>
        <row r="25">
          <cell r="A25">
            <v>9253</v>
          </cell>
          <cell r="B25" t="str">
            <v>Анулирана</v>
          </cell>
        </row>
        <row r="26">
          <cell r="A26">
            <v>9460</v>
          </cell>
          <cell r="B26" t="str">
            <v>Анулирана</v>
          </cell>
        </row>
        <row r="27">
          <cell r="A27">
            <v>9745</v>
          </cell>
          <cell r="B27" t="str">
            <v>Анулирана</v>
          </cell>
        </row>
        <row r="28">
          <cell r="A28">
            <v>9153</v>
          </cell>
          <cell r="B28" t="str">
            <v>Анулирана</v>
          </cell>
        </row>
        <row r="29">
          <cell r="A29">
            <v>9415</v>
          </cell>
          <cell r="B29" t="str">
            <v>Анулирана</v>
          </cell>
        </row>
        <row r="30">
          <cell r="A30">
            <v>8756</v>
          </cell>
          <cell r="B30" t="str">
            <v>Анулирана</v>
          </cell>
        </row>
        <row r="31">
          <cell r="A31">
            <v>10633</v>
          </cell>
          <cell r="B31" t="str">
            <v>Анулирана</v>
          </cell>
        </row>
        <row r="32">
          <cell r="A32">
            <v>10634</v>
          </cell>
          <cell r="B32" t="str">
            <v>Анулирана</v>
          </cell>
        </row>
        <row r="33">
          <cell r="A33">
            <v>8423</v>
          </cell>
          <cell r="B33" t="str">
            <v>Анулирана</v>
          </cell>
        </row>
        <row r="34">
          <cell r="A34">
            <v>8594</v>
          </cell>
          <cell r="B34" t="str">
            <v>Анулирана</v>
          </cell>
        </row>
        <row r="35">
          <cell r="A35">
            <v>10695</v>
          </cell>
          <cell r="B35" t="str">
            <v>Анулирана</v>
          </cell>
        </row>
        <row r="36">
          <cell r="A36">
            <v>8598</v>
          </cell>
          <cell r="B36" t="str">
            <v>Анулирана</v>
          </cell>
        </row>
        <row r="37">
          <cell r="A37">
            <v>8593</v>
          </cell>
          <cell r="B37" t="str">
            <v>Анулирана</v>
          </cell>
        </row>
        <row r="38">
          <cell r="A38">
            <v>10090</v>
          </cell>
          <cell r="B38" t="str">
            <v>Анулирана</v>
          </cell>
        </row>
        <row r="39">
          <cell r="A39">
            <v>10091</v>
          </cell>
          <cell r="B39" t="str">
            <v>Анулирана</v>
          </cell>
        </row>
        <row r="40">
          <cell r="A40">
            <v>9685</v>
          </cell>
          <cell r="B40" t="str">
            <v>Анулирана</v>
          </cell>
        </row>
        <row r="41">
          <cell r="A41">
            <v>9076</v>
          </cell>
          <cell r="B41" t="str">
            <v>Анулирана</v>
          </cell>
        </row>
        <row r="42">
          <cell r="A42">
            <v>11026</v>
          </cell>
          <cell r="B42" t="str">
            <v>Анулирана</v>
          </cell>
        </row>
        <row r="43">
          <cell r="A43">
            <v>11545</v>
          </cell>
          <cell r="B43" t="str">
            <v>Анулирана</v>
          </cell>
        </row>
        <row r="44">
          <cell r="A44">
            <v>10051</v>
          </cell>
          <cell r="B44" t="str">
            <v>Анулирана</v>
          </cell>
        </row>
        <row r="45">
          <cell r="A45">
            <v>10050</v>
          </cell>
          <cell r="B45" t="str">
            <v>Анулирана</v>
          </cell>
        </row>
        <row r="46">
          <cell r="A46">
            <v>9548</v>
          </cell>
          <cell r="B46" t="str">
            <v>Анулирана</v>
          </cell>
        </row>
        <row r="47">
          <cell r="A47">
            <v>11310</v>
          </cell>
          <cell r="B47" t="str">
            <v>Анулирана</v>
          </cell>
        </row>
        <row r="48">
          <cell r="A48">
            <v>11115</v>
          </cell>
          <cell r="B48" t="str">
            <v>Анулирана</v>
          </cell>
        </row>
        <row r="49">
          <cell r="A49">
            <v>11610</v>
          </cell>
          <cell r="B49" t="str">
            <v>Анулирана</v>
          </cell>
        </row>
        <row r="50">
          <cell r="A50">
            <v>11089</v>
          </cell>
          <cell r="B50" t="str">
            <v>Анулирана</v>
          </cell>
        </row>
        <row r="51">
          <cell r="A51">
            <v>8605</v>
          </cell>
          <cell r="B51" t="str">
            <v>Анулирана</v>
          </cell>
        </row>
        <row r="52">
          <cell r="A52">
            <v>9344</v>
          </cell>
          <cell r="B52" t="str">
            <v>Анулирана</v>
          </cell>
        </row>
        <row r="53">
          <cell r="A53">
            <v>9227</v>
          </cell>
          <cell r="B53" t="str">
            <v>Анулирана</v>
          </cell>
        </row>
        <row r="54">
          <cell r="A54">
            <v>9120</v>
          </cell>
          <cell r="B54" t="str">
            <v>Анулирана</v>
          </cell>
        </row>
        <row r="55">
          <cell r="A55">
            <v>9121</v>
          </cell>
          <cell r="B55" t="str">
            <v>Анулирана</v>
          </cell>
        </row>
        <row r="56">
          <cell r="A56">
            <v>11368</v>
          </cell>
          <cell r="B56" t="str">
            <v>Анулирана</v>
          </cell>
        </row>
        <row r="57">
          <cell r="A57">
            <v>9158</v>
          </cell>
          <cell r="B57" t="str">
            <v>Анулирана</v>
          </cell>
        </row>
        <row r="58">
          <cell r="A58">
            <v>9159</v>
          </cell>
          <cell r="B58" t="str">
            <v>Анулирана</v>
          </cell>
        </row>
        <row r="59">
          <cell r="A59">
            <v>8819</v>
          </cell>
          <cell r="B59" t="str">
            <v>Анулирана</v>
          </cell>
        </row>
        <row r="60">
          <cell r="A60">
            <v>9160</v>
          </cell>
          <cell r="B60" t="str">
            <v>Анулирана</v>
          </cell>
        </row>
        <row r="61">
          <cell r="A61">
            <v>8595</v>
          </cell>
          <cell r="B61" t="str">
            <v>Анулирана</v>
          </cell>
        </row>
        <row r="62">
          <cell r="A62">
            <v>9782</v>
          </cell>
          <cell r="B62" t="str">
            <v>Анулирана</v>
          </cell>
        </row>
        <row r="63">
          <cell r="A63">
            <v>10946</v>
          </cell>
          <cell r="B63" t="str">
            <v>Анулирана</v>
          </cell>
        </row>
        <row r="64">
          <cell r="A64">
            <v>11088</v>
          </cell>
          <cell r="B64" t="str">
            <v>Анулирана</v>
          </cell>
        </row>
        <row r="65">
          <cell r="A65">
            <v>9115</v>
          </cell>
          <cell r="B65" t="str">
            <v>Анулирана</v>
          </cell>
        </row>
        <row r="66">
          <cell r="A66">
            <v>10734</v>
          </cell>
          <cell r="B66" t="str">
            <v>Анулирана</v>
          </cell>
        </row>
        <row r="67">
          <cell r="A67">
            <v>10571</v>
          </cell>
          <cell r="B67" t="str">
            <v>Анулирана</v>
          </cell>
        </row>
        <row r="68">
          <cell r="A68">
            <v>8812</v>
          </cell>
          <cell r="B68" t="str">
            <v>Анулирана</v>
          </cell>
        </row>
        <row r="69">
          <cell r="A69">
            <v>8818</v>
          </cell>
          <cell r="B69" t="str">
            <v>Анулирана</v>
          </cell>
        </row>
        <row r="70">
          <cell r="A70">
            <v>11016</v>
          </cell>
          <cell r="B70" t="str">
            <v>Анулирана</v>
          </cell>
        </row>
        <row r="71">
          <cell r="A71">
            <v>9719</v>
          </cell>
          <cell r="B71" t="str">
            <v>Анулирана</v>
          </cell>
        </row>
        <row r="72">
          <cell r="A72">
            <v>11666</v>
          </cell>
          <cell r="B72" t="str">
            <v>Анулирана</v>
          </cell>
        </row>
        <row r="73">
          <cell r="A73">
            <v>9010</v>
          </cell>
          <cell r="B73" t="str">
            <v>Анулирана</v>
          </cell>
        </row>
        <row r="74">
          <cell r="A74">
            <v>8829</v>
          </cell>
          <cell r="B74" t="str">
            <v>Анулирана</v>
          </cell>
        </row>
        <row r="75">
          <cell r="A75">
            <v>9014</v>
          </cell>
          <cell r="B75" t="str">
            <v>Анулирана</v>
          </cell>
        </row>
        <row r="76">
          <cell r="A76">
            <v>9015</v>
          </cell>
          <cell r="B76" t="str">
            <v>Анулирана</v>
          </cell>
        </row>
        <row r="77">
          <cell r="A77">
            <v>8958</v>
          </cell>
          <cell r="B77" t="str">
            <v>Анулирана</v>
          </cell>
        </row>
        <row r="78">
          <cell r="A78">
            <v>8368</v>
          </cell>
          <cell r="B78" t="str">
            <v>Анулирана</v>
          </cell>
        </row>
        <row r="79">
          <cell r="A79">
            <v>8365</v>
          </cell>
          <cell r="B79" t="str">
            <v>Анулирана</v>
          </cell>
        </row>
        <row r="80">
          <cell r="A80">
            <v>8989</v>
          </cell>
          <cell r="B80" t="str">
            <v>Анулирана</v>
          </cell>
        </row>
        <row r="81">
          <cell r="A81">
            <v>9813</v>
          </cell>
          <cell r="B81" t="str">
            <v>Анулирана</v>
          </cell>
        </row>
        <row r="82">
          <cell r="A82">
            <v>11127</v>
          </cell>
          <cell r="B82" t="str">
            <v>Анулирана</v>
          </cell>
        </row>
        <row r="83">
          <cell r="A83">
            <v>10362</v>
          </cell>
          <cell r="B83" t="str">
            <v>Анулирана</v>
          </cell>
        </row>
        <row r="84">
          <cell r="A84">
            <v>11881</v>
          </cell>
          <cell r="B84" t="str">
            <v>Анулирана</v>
          </cell>
        </row>
        <row r="85">
          <cell r="A85">
            <v>11385</v>
          </cell>
          <cell r="B85" t="str">
            <v>Анулирана</v>
          </cell>
        </row>
        <row r="86">
          <cell r="A86">
            <v>11387</v>
          </cell>
          <cell r="B86" t="str">
            <v>Анулирана</v>
          </cell>
        </row>
        <row r="87">
          <cell r="A87">
            <v>11487</v>
          </cell>
          <cell r="B87" t="str">
            <v>Анулирана</v>
          </cell>
        </row>
        <row r="88">
          <cell r="A88">
            <v>8811</v>
          </cell>
          <cell r="B88" t="str">
            <v>Анулирана</v>
          </cell>
        </row>
        <row r="89">
          <cell r="A89">
            <v>10923</v>
          </cell>
          <cell r="B89" t="str">
            <v>Анулирана</v>
          </cell>
        </row>
        <row r="90">
          <cell r="A90">
            <v>11091</v>
          </cell>
          <cell r="B90" t="str">
            <v>Анулирана</v>
          </cell>
        </row>
        <row r="91">
          <cell r="A91">
            <v>11092</v>
          </cell>
          <cell r="B91" t="str">
            <v>Анулирана</v>
          </cell>
        </row>
        <row r="92">
          <cell r="A92">
            <v>11110</v>
          </cell>
          <cell r="B92" t="str">
            <v>Анулирана</v>
          </cell>
        </row>
        <row r="93">
          <cell r="A93">
            <v>11181</v>
          </cell>
          <cell r="B93" t="str">
            <v>Анулирана</v>
          </cell>
        </row>
        <row r="94">
          <cell r="A94">
            <v>10935</v>
          </cell>
          <cell r="B94" t="str">
            <v>Анулирана</v>
          </cell>
        </row>
        <row r="95">
          <cell r="A95">
            <v>10871</v>
          </cell>
          <cell r="B95" t="str">
            <v>Анулирана</v>
          </cell>
        </row>
        <row r="96">
          <cell r="A96">
            <v>10863</v>
          </cell>
          <cell r="B96" t="str">
            <v>Анулирана</v>
          </cell>
        </row>
        <row r="97">
          <cell r="A97">
            <v>10858</v>
          </cell>
          <cell r="B97" t="str">
            <v>Анулирана</v>
          </cell>
        </row>
        <row r="98">
          <cell r="A98">
            <v>8073</v>
          </cell>
          <cell r="B98" t="str">
            <v>Анулирана</v>
          </cell>
        </row>
        <row r="99">
          <cell r="A99">
            <v>8108</v>
          </cell>
          <cell r="B99" t="str">
            <v>Анулирана</v>
          </cell>
        </row>
        <row r="100">
          <cell r="A100">
            <v>8074</v>
          </cell>
          <cell r="B100" t="str">
            <v>Анулирана</v>
          </cell>
        </row>
        <row r="101">
          <cell r="A101">
            <v>8121</v>
          </cell>
          <cell r="B101" t="str">
            <v>Анулирана</v>
          </cell>
        </row>
        <row r="102">
          <cell r="A102">
            <v>8122</v>
          </cell>
          <cell r="B102" t="str">
            <v>Анулирана</v>
          </cell>
        </row>
        <row r="103">
          <cell r="A103">
            <v>8101</v>
          </cell>
          <cell r="B103" t="str">
            <v>Анулирана</v>
          </cell>
        </row>
        <row r="104">
          <cell r="A104">
            <v>11136</v>
          </cell>
          <cell r="B104" t="str">
            <v>Анулирана</v>
          </cell>
        </row>
        <row r="105">
          <cell r="A105">
            <v>8283</v>
          </cell>
          <cell r="B105" t="str">
            <v>Анулирана</v>
          </cell>
        </row>
        <row r="106">
          <cell r="A106">
            <v>9210</v>
          </cell>
          <cell r="B106" t="str">
            <v>Анулирана</v>
          </cell>
        </row>
        <row r="107">
          <cell r="A107">
            <v>11006</v>
          </cell>
          <cell r="B107" t="str">
            <v>Анулирана</v>
          </cell>
        </row>
        <row r="108">
          <cell r="A108">
            <v>9209</v>
          </cell>
          <cell r="B108" t="str">
            <v>Анулирана</v>
          </cell>
        </row>
        <row r="109">
          <cell r="A109">
            <v>10045</v>
          </cell>
          <cell r="B109" t="str">
            <v>Анулирана</v>
          </cell>
        </row>
        <row r="110">
          <cell r="A110">
            <v>10937</v>
          </cell>
          <cell r="B110" t="str">
            <v>Анулирана</v>
          </cell>
        </row>
        <row r="111">
          <cell r="A111">
            <v>8418</v>
          </cell>
          <cell r="B111" t="str">
            <v>Анулирана</v>
          </cell>
        </row>
        <row r="112">
          <cell r="A112">
            <v>10184</v>
          </cell>
          <cell r="B112" t="str">
            <v>Анулирана</v>
          </cell>
        </row>
        <row r="113">
          <cell r="A113">
            <v>10182</v>
          </cell>
          <cell r="B113" t="str">
            <v>Анулирана</v>
          </cell>
        </row>
        <row r="114">
          <cell r="A114">
            <v>10183</v>
          </cell>
          <cell r="B114" t="str">
            <v>Анулирана</v>
          </cell>
        </row>
        <row r="115">
          <cell r="A115">
            <v>8422</v>
          </cell>
          <cell r="B115" t="str">
            <v>Анулирана</v>
          </cell>
        </row>
        <row r="116">
          <cell r="A116">
            <v>11383</v>
          </cell>
          <cell r="B116" t="str">
            <v>Анулирана</v>
          </cell>
        </row>
        <row r="117">
          <cell r="A117">
            <v>9710</v>
          </cell>
          <cell r="B117" t="str">
            <v>Анулирана</v>
          </cell>
        </row>
        <row r="118">
          <cell r="A118">
            <v>9406</v>
          </cell>
          <cell r="B118" t="str">
            <v>Анулирана</v>
          </cell>
        </row>
        <row r="119">
          <cell r="A119">
            <v>8113</v>
          </cell>
          <cell r="B119" t="str">
            <v>Анулирана</v>
          </cell>
        </row>
        <row r="120">
          <cell r="A120">
            <v>8114</v>
          </cell>
          <cell r="B120" t="str">
            <v>Анулирана</v>
          </cell>
        </row>
        <row r="121">
          <cell r="A121">
            <v>8894</v>
          </cell>
          <cell r="B121" t="str">
            <v>Анулирана</v>
          </cell>
        </row>
        <row r="122">
          <cell r="A122">
            <v>10094</v>
          </cell>
          <cell r="B122" t="str">
            <v>Анулирана</v>
          </cell>
        </row>
        <row r="123">
          <cell r="A123">
            <v>10093</v>
          </cell>
          <cell r="B123" t="str">
            <v>Анулирана</v>
          </cell>
        </row>
        <row r="124">
          <cell r="A124">
            <v>8254</v>
          </cell>
          <cell r="B124" t="str">
            <v>Анулирана</v>
          </cell>
        </row>
        <row r="125">
          <cell r="A125">
            <v>9979</v>
          </cell>
          <cell r="B125" t="str">
            <v>Анулирана</v>
          </cell>
        </row>
        <row r="126">
          <cell r="A126">
            <v>11277</v>
          </cell>
          <cell r="B126" t="str">
            <v>Анулирана</v>
          </cell>
        </row>
        <row r="127">
          <cell r="A127">
            <v>10141</v>
          </cell>
          <cell r="B127" t="str">
            <v>Анулирана</v>
          </cell>
        </row>
        <row r="128">
          <cell r="A128">
            <v>10731</v>
          </cell>
          <cell r="B128" t="str">
            <v>Анулирана</v>
          </cell>
        </row>
        <row r="129">
          <cell r="A129">
            <v>9155</v>
          </cell>
          <cell r="B129" t="str">
            <v>Анулирана</v>
          </cell>
        </row>
        <row r="130">
          <cell r="A130">
            <v>8396</v>
          </cell>
          <cell r="B130" t="str">
            <v>Анулирана</v>
          </cell>
        </row>
        <row r="131">
          <cell r="A131">
            <v>10884</v>
          </cell>
          <cell r="B131" t="str">
            <v>Анулирана</v>
          </cell>
        </row>
        <row r="132">
          <cell r="A132">
            <v>10261</v>
          </cell>
          <cell r="B132" t="str">
            <v>Анулирана</v>
          </cell>
        </row>
        <row r="133">
          <cell r="A133">
            <v>9530</v>
          </cell>
          <cell r="B133" t="str">
            <v>Анулирана</v>
          </cell>
        </row>
        <row r="134">
          <cell r="A134">
            <v>7997</v>
          </cell>
          <cell r="B134" t="str">
            <v>Анулирана</v>
          </cell>
        </row>
        <row r="135">
          <cell r="A135">
            <v>8850</v>
          </cell>
          <cell r="B135" t="str">
            <v>Анулирана</v>
          </cell>
        </row>
        <row r="136">
          <cell r="A136">
            <v>8851</v>
          </cell>
          <cell r="B136" t="str">
            <v>Анулирана</v>
          </cell>
        </row>
        <row r="137">
          <cell r="A137">
            <v>7975</v>
          </cell>
          <cell r="B137" t="str">
            <v>Анулирана</v>
          </cell>
        </row>
        <row r="138">
          <cell r="A138">
            <v>7979</v>
          </cell>
          <cell r="B138" t="str">
            <v>Анулирана</v>
          </cell>
        </row>
        <row r="139">
          <cell r="A139">
            <v>7960</v>
          </cell>
          <cell r="B139" t="str">
            <v>Анулирана</v>
          </cell>
        </row>
        <row r="140">
          <cell r="A140">
            <v>7955</v>
          </cell>
          <cell r="B140" t="str">
            <v>Анулирана</v>
          </cell>
        </row>
        <row r="141">
          <cell r="A141">
            <v>8023</v>
          </cell>
          <cell r="B141" t="str">
            <v>Анулирана</v>
          </cell>
        </row>
        <row r="142">
          <cell r="A142">
            <v>7972</v>
          </cell>
          <cell r="B142" t="str">
            <v>Анулирана</v>
          </cell>
        </row>
        <row r="143">
          <cell r="A143">
            <v>7983</v>
          </cell>
          <cell r="B143" t="str">
            <v>Анулирана</v>
          </cell>
        </row>
        <row r="144">
          <cell r="A144">
            <v>7985</v>
          </cell>
          <cell r="B144" t="str">
            <v>Анулирана</v>
          </cell>
        </row>
        <row r="145">
          <cell r="A145">
            <v>7940</v>
          </cell>
          <cell r="B145" t="str">
            <v>Анулирана</v>
          </cell>
        </row>
        <row r="146">
          <cell r="A146">
            <v>7967</v>
          </cell>
          <cell r="B146" t="str">
            <v>Анулирана</v>
          </cell>
        </row>
        <row r="147">
          <cell r="A147">
            <v>8007</v>
          </cell>
          <cell r="B147" t="str">
            <v>Анулирана</v>
          </cell>
        </row>
        <row r="148">
          <cell r="A148">
            <v>7950</v>
          </cell>
          <cell r="B148" t="str">
            <v>Анулирана</v>
          </cell>
        </row>
        <row r="149">
          <cell r="A149">
            <v>7939</v>
          </cell>
          <cell r="B149" t="str">
            <v>Анулирана</v>
          </cell>
        </row>
        <row r="150">
          <cell r="A150">
            <v>7941</v>
          </cell>
          <cell r="B150" t="str">
            <v>Анулирана</v>
          </cell>
        </row>
        <row r="151">
          <cell r="A151">
            <v>7996</v>
          </cell>
          <cell r="B151" t="str">
            <v>Анулирана</v>
          </cell>
        </row>
        <row r="152">
          <cell r="A152">
            <v>8022</v>
          </cell>
          <cell r="B152" t="str">
            <v>Анулирана</v>
          </cell>
        </row>
        <row r="153">
          <cell r="A153">
            <v>8026</v>
          </cell>
          <cell r="B153" t="str">
            <v>Анулирана</v>
          </cell>
        </row>
        <row r="154">
          <cell r="A154">
            <v>8006</v>
          </cell>
          <cell r="B154" t="str">
            <v>Анулирана</v>
          </cell>
        </row>
        <row r="155">
          <cell r="A155">
            <v>8005</v>
          </cell>
          <cell r="B155" t="str">
            <v>Анулирана</v>
          </cell>
        </row>
        <row r="156">
          <cell r="A156">
            <v>7992</v>
          </cell>
          <cell r="B156" t="str">
            <v>Анулирана</v>
          </cell>
        </row>
        <row r="157">
          <cell r="A157">
            <v>10126</v>
          </cell>
          <cell r="B157" t="str">
            <v>Анулирана</v>
          </cell>
        </row>
        <row r="158">
          <cell r="A158">
            <v>10127</v>
          </cell>
          <cell r="B158" t="str">
            <v>Анулирана</v>
          </cell>
        </row>
        <row r="159">
          <cell r="A159">
            <v>10534</v>
          </cell>
          <cell r="B159" t="str">
            <v>Анулирана</v>
          </cell>
        </row>
        <row r="160">
          <cell r="A160">
            <v>8456</v>
          </cell>
          <cell r="B160" t="str">
            <v>Анулирана</v>
          </cell>
        </row>
        <row r="161">
          <cell r="A161">
            <v>9323</v>
          </cell>
          <cell r="B161" t="str">
            <v>Анулирана</v>
          </cell>
        </row>
        <row r="162">
          <cell r="A162">
            <v>9324</v>
          </cell>
          <cell r="B162" t="str">
            <v>Анулирана</v>
          </cell>
        </row>
        <row r="163">
          <cell r="A163">
            <v>9325</v>
          </cell>
          <cell r="B163" t="str">
            <v>Анулирана</v>
          </cell>
        </row>
        <row r="164">
          <cell r="A164">
            <v>8433</v>
          </cell>
          <cell r="B164" t="str">
            <v>Анулирана</v>
          </cell>
        </row>
        <row r="165">
          <cell r="A165">
            <v>10867</v>
          </cell>
          <cell r="B165" t="str">
            <v>Анулирана</v>
          </cell>
        </row>
        <row r="166">
          <cell r="A166">
            <v>10868</v>
          </cell>
          <cell r="B166" t="str">
            <v>Анулирана</v>
          </cell>
        </row>
        <row r="167">
          <cell r="A167">
            <v>9148</v>
          </cell>
          <cell r="B167" t="str">
            <v>Анулирана</v>
          </cell>
        </row>
        <row r="168">
          <cell r="A168">
            <v>8213</v>
          </cell>
          <cell r="B168" t="str">
            <v>Анулирана</v>
          </cell>
        </row>
        <row r="169">
          <cell r="A169">
            <v>8214</v>
          </cell>
          <cell r="B169" t="str">
            <v>Анулирана</v>
          </cell>
        </row>
        <row r="170">
          <cell r="A170">
            <v>10042</v>
          </cell>
          <cell r="B170" t="str">
            <v>Анулирана</v>
          </cell>
        </row>
        <row r="171">
          <cell r="A171">
            <v>8696</v>
          </cell>
          <cell r="B171" t="str">
            <v>Анулирана</v>
          </cell>
        </row>
        <row r="172">
          <cell r="A172">
            <v>8357</v>
          </cell>
          <cell r="B172" t="str">
            <v>Анулирана</v>
          </cell>
        </row>
        <row r="173">
          <cell r="A173">
            <v>9198</v>
          </cell>
          <cell r="B173" t="str">
            <v>Анулирана</v>
          </cell>
        </row>
        <row r="174">
          <cell r="A174">
            <v>11000</v>
          </cell>
          <cell r="B174" t="str">
            <v>Анулирана</v>
          </cell>
        </row>
        <row r="175">
          <cell r="A175">
            <v>10589</v>
          </cell>
          <cell r="B175" t="str">
            <v>Анулирана</v>
          </cell>
        </row>
        <row r="176">
          <cell r="A176">
            <v>10563</v>
          </cell>
          <cell r="B176" t="str">
            <v>Анулирана</v>
          </cell>
        </row>
        <row r="177">
          <cell r="A177">
            <v>10586</v>
          </cell>
          <cell r="B177" t="str">
            <v>Анулирана</v>
          </cell>
        </row>
        <row r="178">
          <cell r="A178">
            <v>10587</v>
          </cell>
          <cell r="B178" t="str">
            <v>Анулирана</v>
          </cell>
        </row>
        <row r="179">
          <cell r="A179">
            <v>10181</v>
          </cell>
          <cell r="B179" t="str">
            <v>Анулирана</v>
          </cell>
        </row>
        <row r="180">
          <cell r="A180">
            <v>10901</v>
          </cell>
          <cell r="B180" t="str">
            <v>Анулирана</v>
          </cell>
        </row>
        <row r="181">
          <cell r="A181">
            <v>10902</v>
          </cell>
          <cell r="B181" t="str">
            <v>Анулирана</v>
          </cell>
        </row>
        <row r="182">
          <cell r="A182">
            <v>10838</v>
          </cell>
          <cell r="B182" t="str">
            <v>Анулирана</v>
          </cell>
        </row>
        <row r="183">
          <cell r="A183">
            <v>10844</v>
          </cell>
          <cell r="B183" t="str">
            <v>Анулирана</v>
          </cell>
        </row>
        <row r="184">
          <cell r="A184">
            <v>10839</v>
          </cell>
          <cell r="B184" t="str">
            <v>Анулирана</v>
          </cell>
        </row>
        <row r="185">
          <cell r="A185">
            <v>10840</v>
          </cell>
          <cell r="B185" t="str">
            <v>Анулирана</v>
          </cell>
        </row>
        <row r="186">
          <cell r="A186">
            <v>10841</v>
          </cell>
          <cell r="B186" t="str">
            <v>Анулирана</v>
          </cell>
        </row>
        <row r="187">
          <cell r="A187">
            <v>10842</v>
          </cell>
          <cell r="B187" t="str">
            <v>Анулирана</v>
          </cell>
        </row>
        <row r="188">
          <cell r="A188">
            <v>10843</v>
          </cell>
          <cell r="B188" t="str">
            <v>Анулирана</v>
          </cell>
        </row>
        <row r="189">
          <cell r="A189">
            <v>10845</v>
          </cell>
          <cell r="B189" t="str">
            <v>Анулирана</v>
          </cell>
        </row>
        <row r="190">
          <cell r="A190">
            <v>10846</v>
          </cell>
          <cell r="B190" t="str">
            <v>Анулирана</v>
          </cell>
        </row>
        <row r="191">
          <cell r="A191">
            <v>8424</v>
          </cell>
          <cell r="B191" t="str">
            <v>Анулирана</v>
          </cell>
        </row>
        <row r="192">
          <cell r="A192">
            <v>10850</v>
          </cell>
          <cell r="B192" t="str">
            <v>Анулирана</v>
          </cell>
        </row>
        <row r="193">
          <cell r="A193">
            <v>10848</v>
          </cell>
          <cell r="B193" t="str">
            <v>Анулирана</v>
          </cell>
        </row>
        <row r="194">
          <cell r="A194">
            <v>10849</v>
          </cell>
          <cell r="B194" t="str">
            <v>Анулирана</v>
          </cell>
        </row>
        <row r="195">
          <cell r="A195">
            <v>10851</v>
          </cell>
          <cell r="B195" t="str">
            <v>Анулирана</v>
          </cell>
        </row>
        <row r="196">
          <cell r="A196">
            <v>10852</v>
          </cell>
          <cell r="B196" t="str">
            <v>Анулирана</v>
          </cell>
        </row>
        <row r="197">
          <cell r="A197">
            <v>10853</v>
          </cell>
          <cell r="B197" t="str">
            <v>Анулирана</v>
          </cell>
        </row>
        <row r="198">
          <cell r="A198">
            <v>10854</v>
          </cell>
          <cell r="B198" t="str">
            <v>Анулирана</v>
          </cell>
        </row>
        <row r="199">
          <cell r="A199">
            <v>10855</v>
          </cell>
          <cell r="B199" t="str">
            <v>Анулирана</v>
          </cell>
        </row>
        <row r="200">
          <cell r="A200">
            <v>10856</v>
          </cell>
          <cell r="B200" t="str">
            <v>Анулирана</v>
          </cell>
        </row>
        <row r="201">
          <cell r="A201">
            <v>8124</v>
          </cell>
          <cell r="B201" t="str">
            <v>Анулирана</v>
          </cell>
        </row>
        <row r="202">
          <cell r="A202">
            <v>10044</v>
          </cell>
          <cell r="B202" t="str">
            <v>Анулирана</v>
          </cell>
        </row>
        <row r="203">
          <cell r="A203">
            <v>8429</v>
          </cell>
          <cell r="B203" t="str">
            <v>Анулирана</v>
          </cell>
        </row>
        <row r="204">
          <cell r="A204">
            <v>8619</v>
          </cell>
          <cell r="B204" t="str">
            <v>Анулирана</v>
          </cell>
        </row>
        <row r="205">
          <cell r="A205">
            <v>8620</v>
          </cell>
          <cell r="B205" t="str">
            <v>Анулирана</v>
          </cell>
        </row>
        <row r="206">
          <cell r="A206">
            <v>11482</v>
          </cell>
          <cell r="B206" t="str">
            <v>Анулирана</v>
          </cell>
        </row>
        <row r="207">
          <cell r="A207">
            <v>11246</v>
          </cell>
          <cell r="B207" t="str">
            <v>Анулирана</v>
          </cell>
        </row>
        <row r="208">
          <cell r="A208">
            <v>8397</v>
          </cell>
          <cell r="B208" t="str">
            <v>Анулирана</v>
          </cell>
        </row>
        <row r="209">
          <cell r="A209">
            <v>9238</v>
          </cell>
          <cell r="B209" t="str">
            <v>Анулирана</v>
          </cell>
        </row>
        <row r="210">
          <cell r="A210">
            <v>11885</v>
          </cell>
          <cell r="B210" t="str">
            <v>Анулирана</v>
          </cell>
        </row>
        <row r="211">
          <cell r="A211">
            <v>8425</v>
          </cell>
          <cell r="B211" t="str">
            <v>Анулирана</v>
          </cell>
        </row>
        <row r="212">
          <cell r="A212">
            <v>9074</v>
          </cell>
          <cell r="B212" t="str">
            <v>Анулирана</v>
          </cell>
        </row>
        <row r="213">
          <cell r="A213">
            <v>9075</v>
          </cell>
          <cell r="B213" t="str">
            <v>Анулирана</v>
          </cell>
        </row>
        <row r="214">
          <cell r="A214">
            <v>9986</v>
          </cell>
          <cell r="B214" t="str">
            <v>Анулирана</v>
          </cell>
        </row>
        <row r="215">
          <cell r="A215">
            <v>9327</v>
          </cell>
          <cell r="B215" t="str">
            <v>Анулирана</v>
          </cell>
        </row>
        <row r="216">
          <cell r="A216">
            <v>10464</v>
          </cell>
          <cell r="B216" t="str">
            <v>Анулирана</v>
          </cell>
        </row>
        <row r="217">
          <cell r="A217">
            <v>9758</v>
          </cell>
          <cell r="B217" t="str">
            <v>Анулирана</v>
          </cell>
        </row>
        <row r="218">
          <cell r="A218">
            <v>8038</v>
          </cell>
          <cell r="B218" t="str">
            <v>Анулирана</v>
          </cell>
        </row>
        <row r="219">
          <cell r="A219">
            <v>9913</v>
          </cell>
          <cell r="B219" t="str">
            <v>Анулирана</v>
          </cell>
        </row>
        <row r="220">
          <cell r="A220">
            <v>9820</v>
          </cell>
          <cell r="B220" t="str">
            <v>Анулирана</v>
          </cell>
        </row>
        <row r="221">
          <cell r="A221">
            <v>8613</v>
          </cell>
          <cell r="B221" t="str">
            <v>Анулирана</v>
          </cell>
        </row>
        <row r="222">
          <cell r="A222">
            <v>9436</v>
          </cell>
          <cell r="B222" t="str">
            <v>Анулирана</v>
          </cell>
        </row>
        <row r="223">
          <cell r="A223">
            <v>9437</v>
          </cell>
          <cell r="B223" t="str">
            <v>Анулирана</v>
          </cell>
        </row>
        <row r="224">
          <cell r="A224">
            <v>10740</v>
          </cell>
          <cell r="B224" t="str">
            <v>Анулирана</v>
          </cell>
        </row>
        <row r="225">
          <cell r="A225">
            <v>10389</v>
          </cell>
          <cell r="B225" t="str">
            <v>Анулирана</v>
          </cell>
        </row>
        <row r="226">
          <cell r="A226">
            <v>11883</v>
          </cell>
          <cell r="B226" t="str">
            <v>Анулирана</v>
          </cell>
        </row>
        <row r="227">
          <cell r="A227">
            <v>11884</v>
          </cell>
          <cell r="B227" t="str">
            <v>Анулирана</v>
          </cell>
        </row>
        <row r="228">
          <cell r="A228">
            <v>10281</v>
          </cell>
          <cell r="B228" t="str">
            <v>Анулирана</v>
          </cell>
        </row>
        <row r="229">
          <cell r="A229">
            <v>10913</v>
          </cell>
          <cell r="B229" t="str">
            <v>Анулирана</v>
          </cell>
        </row>
        <row r="230">
          <cell r="A230">
            <v>11605</v>
          </cell>
          <cell r="B230" t="str">
            <v>Анулирана</v>
          </cell>
        </row>
        <row r="231">
          <cell r="A231">
            <v>11606</v>
          </cell>
          <cell r="B231" t="str">
            <v>Анулирана</v>
          </cell>
        </row>
        <row r="232">
          <cell r="A232">
            <v>8036</v>
          </cell>
          <cell r="B232" t="str">
            <v>Анулирана</v>
          </cell>
        </row>
        <row r="233">
          <cell r="A233">
            <v>8037</v>
          </cell>
          <cell r="B233" t="str">
            <v>Анулирана</v>
          </cell>
        </row>
        <row r="234">
          <cell r="A234">
            <v>10726</v>
          </cell>
          <cell r="B234" t="str">
            <v>Анулирана</v>
          </cell>
        </row>
        <row r="235">
          <cell r="A235">
            <v>8992</v>
          </cell>
          <cell r="B235" t="str">
            <v>Анулирана</v>
          </cell>
        </row>
        <row r="236">
          <cell r="A236">
            <v>8794</v>
          </cell>
          <cell r="B236" t="str">
            <v>Анулирана</v>
          </cell>
        </row>
        <row r="237">
          <cell r="A237">
            <v>11130</v>
          </cell>
          <cell r="B237" t="str">
            <v>Анулирана</v>
          </cell>
        </row>
        <row r="238">
          <cell r="A238">
            <v>11131</v>
          </cell>
          <cell r="B238" t="str">
            <v>Анулирана</v>
          </cell>
        </row>
        <row r="239">
          <cell r="A239">
            <v>11251</v>
          </cell>
          <cell r="B239" t="str">
            <v>Анулирана</v>
          </cell>
        </row>
        <row r="240">
          <cell r="A240">
            <v>8645</v>
          </cell>
          <cell r="B240" t="str">
            <v>Анулирана</v>
          </cell>
        </row>
        <row r="241">
          <cell r="A241">
            <v>9814</v>
          </cell>
          <cell r="B241" t="str">
            <v>Анулирана</v>
          </cell>
        </row>
        <row r="242">
          <cell r="A242">
            <v>8525</v>
          </cell>
          <cell r="B242" t="str">
            <v>Анулирана</v>
          </cell>
        </row>
        <row r="243">
          <cell r="A243">
            <v>10929</v>
          </cell>
          <cell r="B243" t="str">
            <v>Анулирана</v>
          </cell>
        </row>
        <row r="244">
          <cell r="A244">
            <v>10215</v>
          </cell>
          <cell r="B244" t="str">
            <v>Анулирана</v>
          </cell>
        </row>
        <row r="245">
          <cell r="A245">
            <v>10912</v>
          </cell>
          <cell r="B245" t="str">
            <v>Анулирана</v>
          </cell>
        </row>
        <row r="246">
          <cell r="A246">
            <v>9655</v>
          </cell>
          <cell r="B246" t="str">
            <v>Анулирана</v>
          </cell>
        </row>
        <row r="247">
          <cell r="A247">
            <v>8839</v>
          </cell>
          <cell r="B247" t="str">
            <v>Анулирана</v>
          </cell>
        </row>
        <row r="248">
          <cell r="A248">
            <v>10353</v>
          </cell>
          <cell r="B248" t="str">
            <v>Анулирана</v>
          </cell>
        </row>
        <row r="249">
          <cell r="A249">
            <v>9274</v>
          </cell>
          <cell r="B249" t="str">
            <v>Анулирана</v>
          </cell>
        </row>
        <row r="250">
          <cell r="A250">
            <v>9152</v>
          </cell>
          <cell r="B250" t="str">
            <v>Анулирана</v>
          </cell>
        </row>
        <row r="251">
          <cell r="A251">
            <v>12012</v>
          </cell>
          <cell r="B251" t="str">
            <v>Анулирана</v>
          </cell>
        </row>
        <row r="252">
          <cell r="A252">
            <v>11028</v>
          </cell>
          <cell r="B252" t="str">
            <v>Анулирана</v>
          </cell>
        </row>
        <row r="253">
          <cell r="A253">
            <v>9019</v>
          </cell>
          <cell r="B253" t="str">
            <v>Анулирана</v>
          </cell>
        </row>
        <row r="254">
          <cell r="A254">
            <v>11886</v>
          </cell>
          <cell r="B254" t="str">
            <v>Анулирана</v>
          </cell>
        </row>
        <row r="255">
          <cell r="A255">
            <v>8959</v>
          </cell>
          <cell r="B255" t="str">
            <v>Анулирана</v>
          </cell>
        </row>
        <row r="256">
          <cell r="A256">
            <v>8417</v>
          </cell>
          <cell r="B256" t="str">
            <v>Анулирана</v>
          </cell>
        </row>
        <row r="257">
          <cell r="A257">
            <v>10878</v>
          </cell>
          <cell r="B257" t="str">
            <v>Анулирана</v>
          </cell>
        </row>
        <row r="258">
          <cell r="A258">
            <v>11294</v>
          </cell>
          <cell r="B258" t="str">
            <v>Анулирана</v>
          </cell>
        </row>
        <row r="259">
          <cell r="A259">
            <v>10748</v>
          </cell>
          <cell r="B259" t="str">
            <v>Анулирана</v>
          </cell>
        </row>
        <row r="260">
          <cell r="A260">
            <v>10749</v>
          </cell>
          <cell r="B260" t="str">
            <v>Анулирана</v>
          </cell>
        </row>
        <row r="261">
          <cell r="A261">
            <v>8866</v>
          </cell>
          <cell r="B261" t="str">
            <v>Анулирана</v>
          </cell>
        </row>
        <row r="262">
          <cell r="A262">
            <v>11295</v>
          </cell>
          <cell r="B262" t="str">
            <v>Анулирана</v>
          </cell>
        </row>
        <row r="263">
          <cell r="A263">
            <v>8923</v>
          </cell>
          <cell r="B263" t="str">
            <v>Анулирана</v>
          </cell>
        </row>
        <row r="264">
          <cell r="A264">
            <v>11567</v>
          </cell>
          <cell r="B264" t="str">
            <v>Анулирана</v>
          </cell>
        </row>
        <row r="265">
          <cell r="A265">
            <v>8865</v>
          </cell>
          <cell r="B265" t="str">
            <v>Анулирана</v>
          </cell>
        </row>
        <row r="266">
          <cell r="A266">
            <v>9002</v>
          </cell>
          <cell r="B266" t="str">
            <v>Анулирана</v>
          </cell>
        </row>
        <row r="267">
          <cell r="A267">
            <v>8071</v>
          </cell>
          <cell r="B267" t="str">
            <v>Анулирана</v>
          </cell>
        </row>
        <row r="268">
          <cell r="A268">
            <v>11716</v>
          </cell>
          <cell r="B268" t="str">
            <v>Анулирана</v>
          </cell>
        </row>
        <row r="269">
          <cell r="A269">
            <v>10753</v>
          </cell>
          <cell r="B269" t="str">
            <v>Анулирана</v>
          </cell>
        </row>
        <row r="270">
          <cell r="A270">
            <v>10754</v>
          </cell>
          <cell r="B270" t="str">
            <v>Анулирана</v>
          </cell>
        </row>
        <row r="271">
          <cell r="A271">
            <v>11732</v>
          </cell>
          <cell r="B271" t="str">
            <v>Анулирана</v>
          </cell>
        </row>
        <row r="272">
          <cell r="A272">
            <v>9547</v>
          </cell>
          <cell r="B272" t="str">
            <v>Анулирана</v>
          </cell>
        </row>
        <row r="273">
          <cell r="A273">
            <v>9908</v>
          </cell>
          <cell r="B273" t="str">
            <v>Анулирана</v>
          </cell>
        </row>
        <row r="274">
          <cell r="A274">
            <v>8103</v>
          </cell>
          <cell r="B274" t="str">
            <v>Анулирана</v>
          </cell>
        </row>
        <row r="275">
          <cell r="A275">
            <v>10751</v>
          </cell>
          <cell r="B275" t="str">
            <v>Анулирана</v>
          </cell>
        </row>
        <row r="276">
          <cell r="A276">
            <v>10043</v>
          </cell>
          <cell r="B276" t="str">
            <v>Анулирана</v>
          </cell>
        </row>
        <row r="277">
          <cell r="A277">
            <v>8990</v>
          </cell>
          <cell r="B277" t="str">
            <v>Анулирана</v>
          </cell>
        </row>
        <row r="278">
          <cell r="A278">
            <v>8123</v>
          </cell>
          <cell r="B278" t="str">
            <v>Анулирана</v>
          </cell>
        </row>
        <row r="279">
          <cell r="A279">
            <v>10255</v>
          </cell>
          <cell r="B279" t="str">
            <v>Анулирана</v>
          </cell>
        </row>
        <row r="280">
          <cell r="A280">
            <v>9809</v>
          </cell>
          <cell r="B280" t="str">
            <v>Анулирана</v>
          </cell>
        </row>
        <row r="281">
          <cell r="A281">
            <v>9394</v>
          </cell>
          <cell r="B281" t="str">
            <v>Анулирана</v>
          </cell>
        </row>
        <row r="282">
          <cell r="A282">
            <v>8096</v>
          </cell>
          <cell r="B282" t="str">
            <v>Анулирана</v>
          </cell>
        </row>
        <row r="283">
          <cell r="A283">
            <v>11557</v>
          </cell>
          <cell r="B283" t="str">
            <v>Анулирана</v>
          </cell>
        </row>
        <row r="284">
          <cell r="A284">
            <v>11589</v>
          </cell>
          <cell r="B284" t="str">
            <v>Анулирана</v>
          </cell>
        </row>
        <row r="285">
          <cell r="A285">
            <v>9143</v>
          </cell>
          <cell r="B285" t="str">
            <v>Анулирана</v>
          </cell>
        </row>
        <row r="286">
          <cell r="A286">
            <v>11590</v>
          </cell>
          <cell r="B286" t="str">
            <v>Анулирана</v>
          </cell>
        </row>
        <row r="287">
          <cell r="A287">
            <v>10023</v>
          </cell>
          <cell r="B287" t="str">
            <v>Анулирана</v>
          </cell>
        </row>
        <row r="288">
          <cell r="A288">
            <v>10196</v>
          </cell>
          <cell r="B288" t="str">
            <v>Анулирана</v>
          </cell>
        </row>
        <row r="289">
          <cell r="A289">
            <v>11848</v>
          </cell>
          <cell r="B289" t="str">
            <v>Анулирана</v>
          </cell>
        </row>
        <row r="290">
          <cell r="A290">
            <v>9418</v>
          </cell>
          <cell r="B290" t="str">
            <v>Анулирана</v>
          </cell>
        </row>
        <row r="291">
          <cell r="A291">
            <v>9419</v>
          </cell>
          <cell r="B291" t="str">
            <v>Анулирана</v>
          </cell>
        </row>
        <row r="292">
          <cell r="A292">
            <v>8721</v>
          </cell>
          <cell r="B292" t="str">
            <v>Анулирана</v>
          </cell>
        </row>
        <row r="293">
          <cell r="A293">
            <v>10590</v>
          </cell>
          <cell r="B293" t="str">
            <v>Анулирана</v>
          </cell>
        </row>
        <row r="294">
          <cell r="A294">
            <v>8105</v>
          </cell>
          <cell r="B294" t="str">
            <v>Анулирана</v>
          </cell>
        </row>
        <row r="295">
          <cell r="A295">
            <v>11301</v>
          </cell>
          <cell r="B295" t="str">
            <v>Анулирана</v>
          </cell>
        </row>
        <row r="296">
          <cell r="A296">
            <v>8664</v>
          </cell>
          <cell r="B296" t="str">
            <v>Анулирана</v>
          </cell>
        </row>
        <row r="297">
          <cell r="A297">
            <v>8621</v>
          </cell>
          <cell r="B297" t="str">
            <v>Анулирана</v>
          </cell>
        </row>
        <row r="298">
          <cell r="A298">
            <v>10940</v>
          </cell>
          <cell r="B298" t="str">
            <v>Анулирана</v>
          </cell>
        </row>
        <row r="299">
          <cell r="A299">
            <v>8830</v>
          </cell>
          <cell r="B299" t="str">
            <v>Анулирана</v>
          </cell>
        </row>
        <row r="300">
          <cell r="A300">
            <v>11374</v>
          </cell>
          <cell r="B300" t="str">
            <v>Анулирана</v>
          </cell>
        </row>
        <row r="301">
          <cell r="A301">
            <v>8587</v>
          </cell>
          <cell r="B301" t="str">
            <v>Анулирана</v>
          </cell>
        </row>
        <row r="302">
          <cell r="A302">
            <v>11373</v>
          </cell>
          <cell r="B302" t="str">
            <v>Анулирана</v>
          </cell>
        </row>
        <row r="303">
          <cell r="A303">
            <v>8157</v>
          </cell>
          <cell r="B303" t="str">
            <v>Анулирана</v>
          </cell>
        </row>
        <row r="304">
          <cell r="A304">
            <v>10275</v>
          </cell>
          <cell r="B304" t="str">
            <v>Анулирана</v>
          </cell>
        </row>
        <row r="305">
          <cell r="A305">
            <v>10908</v>
          </cell>
          <cell r="B305" t="str">
            <v>Анулирана</v>
          </cell>
        </row>
        <row r="306">
          <cell r="A306">
            <v>10191</v>
          </cell>
          <cell r="B306" t="str">
            <v>Анулирана</v>
          </cell>
        </row>
        <row r="307">
          <cell r="A307">
            <v>11682</v>
          </cell>
          <cell r="B307" t="str">
            <v>Анулирана</v>
          </cell>
        </row>
        <row r="308">
          <cell r="A308">
            <v>11759</v>
          </cell>
          <cell r="B308" t="str">
            <v>Анулирана</v>
          </cell>
        </row>
        <row r="309">
          <cell r="A309">
            <v>8739</v>
          </cell>
          <cell r="B309" t="str">
            <v>Анулирана</v>
          </cell>
        </row>
        <row r="310">
          <cell r="A310">
            <v>9848</v>
          </cell>
          <cell r="B310" t="str">
            <v>Анулирана</v>
          </cell>
        </row>
        <row r="311">
          <cell r="A311">
            <v>10300</v>
          </cell>
          <cell r="B311" t="str">
            <v>Анулирана</v>
          </cell>
        </row>
        <row r="312">
          <cell r="A312">
            <v>10269</v>
          </cell>
          <cell r="B312" t="str">
            <v>Анулирана</v>
          </cell>
        </row>
        <row r="313">
          <cell r="A313">
            <v>9391</v>
          </cell>
          <cell r="B313" t="str">
            <v>Анулирана</v>
          </cell>
        </row>
        <row r="314">
          <cell r="A314">
            <v>8156</v>
          </cell>
          <cell r="B314" t="str">
            <v>Анулирана</v>
          </cell>
        </row>
        <row r="315">
          <cell r="A315">
            <v>8599</v>
          </cell>
          <cell r="B315" t="str">
            <v>Анулирана</v>
          </cell>
        </row>
        <row r="316">
          <cell r="A316">
            <v>11761</v>
          </cell>
          <cell r="B316" t="str">
            <v>Анулирана</v>
          </cell>
        </row>
        <row r="317">
          <cell r="A317">
            <v>10631</v>
          </cell>
          <cell r="B317" t="str">
            <v>Анулирана</v>
          </cell>
        </row>
        <row r="318">
          <cell r="A318">
            <v>11231</v>
          </cell>
          <cell r="B318" t="str">
            <v>Анулирана</v>
          </cell>
        </row>
        <row r="319">
          <cell r="A319">
            <v>11235</v>
          </cell>
          <cell r="B319" t="str">
            <v>Анулирана</v>
          </cell>
        </row>
        <row r="320">
          <cell r="A320">
            <v>8895</v>
          </cell>
          <cell r="B320" t="str">
            <v>Анулирана</v>
          </cell>
        </row>
        <row r="321">
          <cell r="A321">
            <v>11391</v>
          </cell>
          <cell r="B321" t="str">
            <v>Анулирана</v>
          </cell>
        </row>
        <row r="322">
          <cell r="A322">
            <v>11598</v>
          </cell>
          <cell r="B322" t="str">
            <v>Анулирана</v>
          </cell>
        </row>
        <row r="323">
          <cell r="A323">
            <v>11378</v>
          </cell>
          <cell r="B323" t="str">
            <v>Анулирана</v>
          </cell>
        </row>
        <row r="324">
          <cell r="A324">
            <v>10189</v>
          </cell>
          <cell r="B324" t="str">
            <v>Анулирана</v>
          </cell>
        </row>
        <row r="325">
          <cell r="A325">
            <v>10334</v>
          </cell>
          <cell r="B325" t="str">
            <v>Анулирана</v>
          </cell>
        </row>
        <row r="326">
          <cell r="A326">
            <v>8112</v>
          </cell>
          <cell r="B326" t="str">
            <v>Анулирана</v>
          </cell>
        </row>
        <row r="327">
          <cell r="A327">
            <v>8638</v>
          </cell>
          <cell r="B327" t="str">
            <v>Анулирана</v>
          </cell>
        </row>
        <row r="328">
          <cell r="A328">
            <v>9329</v>
          </cell>
          <cell r="B328" t="str">
            <v>Анулирана</v>
          </cell>
        </row>
        <row r="329">
          <cell r="A329">
            <v>8774</v>
          </cell>
          <cell r="B329" t="str">
            <v>Анулирана</v>
          </cell>
        </row>
        <row r="330">
          <cell r="A330">
            <v>9140</v>
          </cell>
          <cell r="B330" t="str">
            <v>Анулирана</v>
          </cell>
        </row>
        <row r="331">
          <cell r="A331">
            <v>10200</v>
          </cell>
          <cell r="B331" t="str">
            <v>Анулирана</v>
          </cell>
        </row>
        <row r="332">
          <cell r="A332">
            <v>9980</v>
          </cell>
          <cell r="B332" t="str">
            <v>Анулирана</v>
          </cell>
        </row>
        <row r="333">
          <cell r="A333">
            <v>11803</v>
          </cell>
          <cell r="B333" t="str">
            <v>Анулирана</v>
          </cell>
        </row>
        <row r="334">
          <cell r="A334">
            <v>9477</v>
          </cell>
          <cell r="B334" t="str">
            <v>Анулирана</v>
          </cell>
        </row>
        <row r="335">
          <cell r="A335">
            <v>9478</v>
          </cell>
          <cell r="B335" t="str">
            <v>Анулирана</v>
          </cell>
        </row>
        <row r="336">
          <cell r="A336">
            <v>8762</v>
          </cell>
          <cell r="B336" t="str">
            <v>Анулирана</v>
          </cell>
        </row>
        <row r="337">
          <cell r="A337">
            <v>9037</v>
          </cell>
          <cell r="B337" t="str">
            <v>Анулирана</v>
          </cell>
        </row>
        <row r="338">
          <cell r="A338">
            <v>8881</v>
          </cell>
          <cell r="B338" t="str">
            <v>Анулирана</v>
          </cell>
        </row>
        <row r="339">
          <cell r="A339">
            <v>9215</v>
          </cell>
          <cell r="B339" t="str">
            <v>Анулирана</v>
          </cell>
        </row>
        <row r="340">
          <cell r="A340">
            <v>8102</v>
          </cell>
          <cell r="B340" t="str">
            <v>Анулирана</v>
          </cell>
        </row>
        <row r="341">
          <cell r="A341">
            <v>10894</v>
          </cell>
          <cell r="B341" t="str">
            <v>Анулирана</v>
          </cell>
        </row>
        <row r="342">
          <cell r="A342">
            <v>7936</v>
          </cell>
          <cell r="B342" t="str">
            <v>Анулирана</v>
          </cell>
        </row>
        <row r="343">
          <cell r="A343">
            <v>7942</v>
          </cell>
          <cell r="B343" t="str">
            <v>Анулирана</v>
          </cell>
        </row>
        <row r="344">
          <cell r="A344">
            <v>7948</v>
          </cell>
          <cell r="B344" t="str">
            <v>Анулирана</v>
          </cell>
        </row>
        <row r="345">
          <cell r="A345">
            <v>7935</v>
          </cell>
          <cell r="B345" t="str">
            <v>Анулирана</v>
          </cell>
        </row>
        <row r="346">
          <cell r="A346">
            <v>7937</v>
          </cell>
          <cell r="B346" t="str">
            <v>Анулирана</v>
          </cell>
        </row>
        <row r="347">
          <cell r="A347">
            <v>7938</v>
          </cell>
          <cell r="B347" t="str">
            <v>Анулирана</v>
          </cell>
        </row>
        <row r="348">
          <cell r="A348">
            <v>7943</v>
          </cell>
          <cell r="B348" t="str">
            <v>Анулирана</v>
          </cell>
        </row>
        <row r="349">
          <cell r="A349">
            <v>7965</v>
          </cell>
          <cell r="B349" t="str">
            <v>Анулирана</v>
          </cell>
        </row>
        <row r="350">
          <cell r="A350">
            <v>7934</v>
          </cell>
          <cell r="B350" t="str">
            <v>Анулирана</v>
          </cell>
        </row>
        <row r="351">
          <cell r="A351">
            <v>7944</v>
          </cell>
          <cell r="B351" t="str">
            <v>Анулирана</v>
          </cell>
        </row>
        <row r="352">
          <cell r="A352">
            <v>7966</v>
          </cell>
          <cell r="B352" t="str">
            <v>Анулирана</v>
          </cell>
        </row>
        <row r="353">
          <cell r="A353">
            <v>7949</v>
          </cell>
          <cell r="B353" t="str">
            <v>Анулирана</v>
          </cell>
        </row>
        <row r="354">
          <cell r="A354">
            <v>7946</v>
          </cell>
          <cell r="B354" t="str">
            <v>Анулирана</v>
          </cell>
        </row>
        <row r="355">
          <cell r="A355">
            <v>7947</v>
          </cell>
          <cell r="B355" t="str">
            <v>Анулирана</v>
          </cell>
        </row>
        <row r="356">
          <cell r="A356">
            <v>7945</v>
          </cell>
          <cell r="B356" t="str">
            <v>Анулирана</v>
          </cell>
        </row>
        <row r="357">
          <cell r="A357">
            <v>7957</v>
          </cell>
          <cell r="B357" t="str">
            <v>Анулирана</v>
          </cell>
        </row>
        <row r="358">
          <cell r="A358">
            <v>7953</v>
          </cell>
          <cell r="B358" t="str">
            <v>Анулирана</v>
          </cell>
        </row>
        <row r="359">
          <cell r="A359">
            <v>7951</v>
          </cell>
          <cell r="B359" t="str">
            <v>Анулирана</v>
          </cell>
        </row>
        <row r="360">
          <cell r="A360">
            <v>7959</v>
          </cell>
          <cell r="B360" t="str">
            <v>Анулирана</v>
          </cell>
        </row>
        <row r="361">
          <cell r="A361">
            <v>7954</v>
          </cell>
          <cell r="B361" t="str">
            <v>Анулирана</v>
          </cell>
        </row>
        <row r="362">
          <cell r="A362">
            <v>7964</v>
          </cell>
          <cell r="B362" t="str">
            <v>Анулирана</v>
          </cell>
        </row>
        <row r="363">
          <cell r="A363">
            <v>7962</v>
          </cell>
          <cell r="B363" t="str">
            <v>Анулирана</v>
          </cell>
        </row>
        <row r="364">
          <cell r="A364">
            <v>7961</v>
          </cell>
          <cell r="B364" t="str">
            <v>Анулирана</v>
          </cell>
        </row>
        <row r="365">
          <cell r="A365">
            <v>7970</v>
          </cell>
          <cell r="B365" t="str">
            <v>Анулирана</v>
          </cell>
        </row>
        <row r="366">
          <cell r="A366">
            <v>7952</v>
          </cell>
          <cell r="B366" t="str">
            <v>Анулирана</v>
          </cell>
        </row>
        <row r="367">
          <cell r="A367">
            <v>7956</v>
          </cell>
          <cell r="B367" t="str">
            <v>Анулирана</v>
          </cell>
        </row>
        <row r="368">
          <cell r="A368">
            <v>7968</v>
          </cell>
          <cell r="B368" t="str">
            <v>Анулирана</v>
          </cell>
        </row>
        <row r="369">
          <cell r="A369">
            <v>7963</v>
          </cell>
          <cell r="B369" t="str">
            <v>Анулирана</v>
          </cell>
        </row>
        <row r="370">
          <cell r="A370">
            <v>7984</v>
          </cell>
          <cell r="B370" t="str">
            <v>Анулирана</v>
          </cell>
        </row>
        <row r="371">
          <cell r="A371">
            <v>7958</v>
          </cell>
          <cell r="B371" t="str">
            <v>Анулирана</v>
          </cell>
        </row>
        <row r="372">
          <cell r="A372">
            <v>7982</v>
          </cell>
          <cell r="B372" t="str">
            <v>Анулирана</v>
          </cell>
        </row>
        <row r="373">
          <cell r="A373">
            <v>7987</v>
          </cell>
          <cell r="B373" t="str">
            <v>Анулирана</v>
          </cell>
        </row>
        <row r="374">
          <cell r="A374">
            <v>7969</v>
          </cell>
          <cell r="B374" t="str">
            <v>Анулирана</v>
          </cell>
        </row>
        <row r="375">
          <cell r="A375">
            <v>7978</v>
          </cell>
          <cell r="B375" t="str">
            <v>Анулирана</v>
          </cell>
        </row>
        <row r="376">
          <cell r="A376">
            <v>7977</v>
          </cell>
          <cell r="B376" t="str">
            <v>Анулирана</v>
          </cell>
        </row>
        <row r="377">
          <cell r="A377">
            <v>7971</v>
          </cell>
          <cell r="B377" t="str">
            <v>Анулирана</v>
          </cell>
        </row>
        <row r="378">
          <cell r="A378">
            <v>7974</v>
          </cell>
          <cell r="B378" t="str">
            <v>Анулирана</v>
          </cell>
        </row>
        <row r="379">
          <cell r="A379">
            <v>7973</v>
          </cell>
          <cell r="B379" t="str">
            <v>Анулирана</v>
          </cell>
        </row>
        <row r="380">
          <cell r="A380">
            <v>7981</v>
          </cell>
          <cell r="B380" t="str">
            <v>Анулирана</v>
          </cell>
        </row>
        <row r="381">
          <cell r="A381">
            <v>7980</v>
          </cell>
          <cell r="B381" t="str">
            <v>Анулирана</v>
          </cell>
        </row>
        <row r="382">
          <cell r="A382">
            <v>7976</v>
          </cell>
          <cell r="B382" t="str">
            <v>Анулирана</v>
          </cell>
        </row>
        <row r="383">
          <cell r="A383">
            <v>7986</v>
          </cell>
          <cell r="B383" t="str">
            <v>Анулирана</v>
          </cell>
        </row>
        <row r="384">
          <cell r="A384">
            <v>7989</v>
          </cell>
          <cell r="B384" t="str">
            <v>Анулирана</v>
          </cell>
        </row>
        <row r="385">
          <cell r="A385">
            <v>7991</v>
          </cell>
          <cell r="B385" t="str">
            <v>Анулирана</v>
          </cell>
        </row>
        <row r="386">
          <cell r="A386">
            <v>7988</v>
          </cell>
          <cell r="B386" t="str">
            <v>Анулирана</v>
          </cell>
        </row>
        <row r="387">
          <cell r="A387">
            <v>7990</v>
          </cell>
          <cell r="B387" t="str">
            <v>Анулирана</v>
          </cell>
        </row>
        <row r="388">
          <cell r="A388">
            <v>8021</v>
          </cell>
          <cell r="B388" t="str">
            <v>Анулирана</v>
          </cell>
        </row>
        <row r="389">
          <cell r="A389">
            <v>8020</v>
          </cell>
          <cell r="B389" t="str">
            <v>Анулирана</v>
          </cell>
        </row>
        <row r="390">
          <cell r="A390">
            <v>7994</v>
          </cell>
          <cell r="B390" t="str">
            <v>Анулирана</v>
          </cell>
        </row>
        <row r="391">
          <cell r="A391">
            <v>7995</v>
          </cell>
          <cell r="B391" t="str">
            <v>Анулирана</v>
          </cell>
        </row>
        <row r="392">
          <cell r="A392">
            <v>8010</v>
          </cell>
          <cell r="B392" t="str">
            <v>Анулирана</v>
          </cell>
        </row>
        <row r="393">
          <cell r="A393">
            <v>8012</v>
          </cell>
          <cell r="B393" t="str">
            <v>Анулирана</v>
          </cell>
        </row>
        <row r="394">
          <cell r="A394">
            <v>7993</v>
          </cell>
          <cell r="B394" t="str">
            <v>Анулирана</v>
          </cell>
        </row>
        <row r="395">
          <cell r="A395">
            <v>8035</v>
          </cell>
          <cell r="B395" t="str">
            <v>Анулирана</v>
          </cell>
        </row>
        <row r="396">
          <cell r="A396">
            <v>7998</v>
          </cell>
          <cell r="B396" t="str">
            <v>Анулирана</v>
          </cell>
        </row>
        <row r="397">
          <cell r="A397">
            <v>8001</v>
          </cell>
          <cell r="B397" t="str">
            <v>Анулирана</v>
          </cell>
        </row>
        <row r="398">
          <cell r="A398">
            <v>8014</v>
          </cell>
          <cell r="B398" t="str">
            <v>Анулирана</v>
          </cell>
        </row>
        <row r="399">
          <cell r="A399">
            <v>8011</v>
          </cell>
          <cell r="B399" t="str">
            <v>Анулирана</v>
          </cell>
        </row>
        <row r="400">
          <cell r="A400">
            <v>8013</v>
          </cell>
          <cell r="B400" t="str">
            <v>Анулирана</v>
          </cell>
        </row>
        <row r="401">
          <cell r="A401">
            <v>8008</v>
          </cell>
          <cell r="B401" t="str">
            <v>Анулирана</v>
          </cell>
        </row>
        <row r="402">
          <cell r="A402">
            <v>7999</v>
          </cell>
          <cell r="B402" t="str">
            <v>Анулирана</v>
          </cell>
        </row>
        <row r="403">
          <cell r="A403">
            <v>8009</v>
          </cell>
          <cell r="B403" t="str">
            <v>Анулирана</v>
          </cell>
        </row>
        <row r="404">
          <cell r="A404">
            <v>8003</v>
          </cell>
          <cell r="B404" t="str">
            <v>Анулирана</v>
          </cell>
        </row>
        <row r="405">
          <cell r="A405">
            <v>8002</v>
          </cell>
          <cell r="B405" t="str">
            <v>Анулирана</v>
          </cell>
        </row>
        <row r="406">
          <cell r="A406">
            <v>8000</v>
          </cell>
          <cell r="B406" t="str">
            <v>Анулирана</v>
          </cell>
        </row>
        <row r="407">
          <cell r="A407">
            <v>8018</v>
          </cell>
          <cell r="B407" t="str">
            <v>Анулирана</v>
          </cell>
        </row>
        <row r="408">
          <cell r="A408">
            <v>8004</v>
          </cell>
          <cell r="B408" t="str">
            <v>Анулирана</v>
          </cell>
        </row>
        <row r="409">
          <cell r="A409">
            <v>8015</v>
          </cell>
          <cell r="B409" t="str">
            <v>Анулирана</v>
          </cell>
        </row>
        <row r="410">
          <cell r="A410">
            <v>8016</v>
          </cell>
          <cell r="B410" t="str">
            <v>Анулирана</v>
          </cell>
        </row>
        <row r="411">
          <cell r="A411">
            <v>8017</v>
          </cell>
          <cell r="B411" t="str">
            <v>Анулирана</v>
          </cell>
        </row>
        <row r="412">
          <cell r="A412">
            <v>8019</v>
          </cell>
          <cell r="B412" t="str">
            <v>Анулирана</v>
          </cell>
        </row>
        <row r="413">
          <cell r="A413">
            <v>11583</v>
          </cell>
          <cell r="B413" t="str">
            <v>Анулирана</v>
          </cell>
        </row>
        <row r="414">
          <cell r="A414">
            <v>8031</v>
          </cell>
          <cell r="B414" t="str">
            <v>Анулирана</v>
          </cell>
        </row>
        <row r="415">
          <cell r="A415">
            <v>8029</v>
          </cell>
          <cell r="B415" t="str">
            <v>Анулирана</v>
          </cell>
        </row>
        <row r="416">
          <cell r="A416">
            <v>8027</v>
          </cell>
          <cell r="B416" t="str">
            <v>Анулирана</v>
          </cell>
        </row>
        <row r="417">
          <cell r="A417">
            <v>8028</v>
          </cell>
          <cell r="B417" t="str">
            <v>Анулирана</v>
          </cell>
        </row>
        <row r="418">
          <cell r="A418">
            <v>8024</v>
          </cell>
          <cell r="B418" t="str">
            <v>Анулирана</v>
          </cell>
        </row>
        <row r="419">
          <cell r="A419">
            <v>8030</v>
          </cell>
          <cell r="B419" t="str">
            <v>Анулирана</v>
          </cell>
        </row>
        <row r="420">
          <cell r="A420">
            <v>8033</v>
          </cell>
          <cell r="B420" t="str">
            <v>Анулирана</v>
          </cell>
        </row>
        <row r="421">
          <cell r="A421">
            <v>8034</v>
          </cell>
          <cell r="B421" t="str">
            <v>Анулирана</v>
          </cell>
        </row>
        <row r="422">
          <cell r="A422">
            <v>8032</v>
          </cell>
          <cell r="B422" t="str">
            <v>Анулирана</v>
          </cell>
        </row>
        <row r="423">
          <cell r="A423">
            <v>8025</v>
          </cell>
          <cell r="B423" t="str">
            <v>Анулирана</v>
          </cell>
        </row>
        <row r="424">
          <cell r="A424">
            <v>9298</v>
          </cell>
          <cell r="B424" t="str">
            <v>Анулирана</v>
          </cell>
        </row>
        <row r="425">
          <cell r="A425">
            <v>8726</v>
          </cell>
          <cell r="B425" t="str">
            <v>Анулирана</v>
          </cell>
        </row>
        <row r="426">
          <cell r="A426">
            <v>8729</v>
          </cell>
          <cell r="B426" t="str">
            <v>Анулирана</v>
          </cell>
        </row>
        <row r="427">
          <cell r="A427">
            <v>11243</v>
          </cell>
          <cell r="B427" t="str">
            <v>Анулирана</v>
          </cell>
        </row>
        <row r="428">
          <cell r="A428">
            <v>11144</v>
          </cell>
          <cell r="B428" t="str">
            <v>Анулирана</v>
          </cell>
        </row>
        <row r="429">
          <cell r="A429">
            <v>8215</v>
          </cell>
          <cell r="B429" t="str">
            <v>Анулирана</v>
          </cell>
        </row>
        <row r="430">
          <cell r="A430">
            <v>8793</v>
          </cell>
          <cell r="B430" t="str">
            <v>Анулирана</v>
          </cell>
        </row>
        <row r="431">
          <cell r="A431">
            <v>8212</v>
          </cell>
          <cell r="B431" t="str">
            <v>Анулирана</v>
          </cell>
        </row>
        <row r="432">
          <cell r="A432">
            <v>9666</v>
          </cell>
          <cell r="B432" t="str">
            <v>Анулирана</v>
          </cell>
        </row>
        <row r="433">
          <cell r="A433">
            <v>9636</v>
          </cell>
          <cell r="B433" t="str">
            <v>Анулирана</v>
          </cell>
        </row>
        <row r="434">
          <cell r="A434">
            <v>9637</v>
          </cell>
          <cell r="B434" t="str">
            <v>Анулирана</v>
          </cell>
        </row>
        <row r="435">
          <cell r="A435">
            <v>9639</v>
          </cell>
          <cell r="B435" t="str">
            <v>Анулирана</v>
          </cell>
        </row>
        <row r="436">
          <cell r="A436">
            <v>9647</v>
          </cell>
          <cell r="B436" t="str">
            <v>Анулирана</v>
          </cell>
        </row>
        <row r="437">
          <cell r="A437">
            <v>10140</v>
          </cell>
          <cell r="B437" t="str">
            <v>Анулирана</v>
          </cell>
        </row>
        <row r="438">
          <cell r="A438">
            <v>9431</v>
          </cell>
          <cell r="B438" t="str">
            <v>Анулирана</v>
          </cell>
        </row>
        <row r="439">
          <cell r="A439">
            <v>9554</v>
          </cell>
          <cell r="B439" t="str">
            <v>Анулирана</v>
          </cell>
        </row>
        <row r="440">
          <cell r="A440">
            <v>8199</v>
          </cell>
          <cell r="B440" t="str">
            <v>Анулирана</v>
          </cell>
        </row>
        <row r="441">
          <cell r="A441">
            <v>11244</v>
          </cell>
          <cell r="B441" t="str">
            <v>Анулирана</v>
          </cell>
        </row>
        <row r="442">
          <cell r="A442">
            <v>9716</v>
          </cell>
          <cell r="B442" t="str">
            <v>Анулирана</v>
          </cell>
        </row>
        <row r="443">
          <cell r="A443">
            <v>9043</v>
          </cell>
          <cell r="B443" t="str">
            <v>Анулирана</v>
          </cell>
        </row>
        <row r="444">
          <cell r="A444">
            <v>9699</v>
          </cell>
          <cell r="B444" t="str">
            <v>Анулирана</v>
          </cell>
        </row>
        <row r="445">
          <cell r="A445">
            <v>8226</v>
          </cell>
          <cell r="B445" t="str">
            <v>Анулирана</v>
          </cell>
        </row>
        <row r="446">
          <cell r="A446">
            <v>9700</v>
          </cell>
          <cell r="B446" t="str">
            <v>Анулирана</v>
          </cell>
        </row>
        <row r="447">
          <cell r="A447">
            <v>8229</v>
          </cell>
          <cell r="B447" t="str">
            <v>Анулирана</v>
          </cell>
        </row>
        <row r="448">
          <cell r="A448">
            <v>9558</v>
          </cell>
          <cell r="B448" t="str">
            <v>Анулирана</v>
          </cell>
        </row>
        <row r="449">
          <cell r="A449">
            <v>10914</v>
          </cell>
          <cell r="B449" t="str">
            <v>Анулирана</v>
          </cell>
        </row>
        <row r="450">
          <cell r="A450">
            <v>9712</v>
          </cell>
          <cell r="B450" t="str">
            <v>Анулирана</v>
          </cell>
        </row>
        <row r="451">
          <cell r="A451">
            <v>9102</v>
          </cell>
          <cell r="B451" t="str">
            <v>Анулирана</v>
          </cell>
        </row>
        <row r="452">
          <cell r="A452">
            <v>9659</v>
          </cell>
          <cell r="B452" t="str">
            <v>Анулирана</v>
          </cell>
        </row>
        <row r="453">
          <cell r="A453">
            <v>11019</v>
          </cell>
          <cell r="B453" t="str">
            <v>Анулирана</v>
          </cell>
        </row>
        <row r="454">
          <cell r="A454">
            <v>11018</v>
          </cell>
          <cell r="B454" t="str">
            <v>Анулирана</v>
          </cell>
        </row>
        <row r="455">
          <cell r="A455">
            <v>10869</v>
          </cell>
          <cell r="B455" t="str">
            <v>Анулирана</v>
          </cell>
        </row>
        <row r="456">
          <cell r="A456">
            <v>8687</v>
          </cell>
          <cell r="B456" t="str">
            <v>Анулирана</v>
          </cell>
        </row>
        <row r="457">
          <cell r="A457">
            <v>8686</v>
          </cell>
          <cell r="B457" t="str">
            <v>Анулирана</v>
          </cell>
        </row>
        <row r="458">
          <cell r="A458">
            <v>12014</v>
          </cell>
          <cell r="B458" t="str">
            <v>Анулирана</v>
          </cell>
        </row>
        <row r="459">
          <cell r="A459">
            <v>9510</v>
          </cell>
          <cell r="B459" t="str">
            <v>Анулирана</v>
          </cell>
        </row>
        <row r="460">
          <cell r="A460">
            <v>11245</v>
          </cell>
          <cell r="B460" t="str">
            <v>Анулирана</v>
          </cell>
        </row>
        <row r="461">
          <cell r="A461">
            <v>8715</v>
          </cell>
          <cell r="B461" t="str">
            <v>Анулирана</v>
          </cell>
        </row>
        <row r="462">
          <cell r="A462">
            <v>10256</v>
          </cell>
          <cell r="B462" t="str">
            <v>Анулирана</v>
          </cell>
        </row>
        <row r="463">
          <cell r="A463">
            <v>9044</v>
          </cell>
          <cell r="B463" t="str">
            <v>Анулирана</v>
          </cell>
        </row>
        <row r="464">
          <cell r="A464">
            <v>8916</v>
          </cell>
          <cell r="B464" t="str">
            <v>Анулирана</v>
          </cell>
        </row>
        <row r="465">
          <cell r="A465">
            <v>10190</v>
          </cell>
          <cell r="B465" t="str">
            <v>Анулирана</v>
          </cell>
        </row>
        <row r="466">
          <cell r="A466">
            <v>10038</v>
          </cell>
          <cell r="B466" t="str">
            <v>Анулирана</v>
          </cell>
        </row>
        <row r="467">
          <cell r="A467">
            <v>11156</v>
          </cell>
          <cell r="B467" t="str">
            <v>Анулирана</v>
          </cell>
        </row>
        <row r="468">
          <cell r="A468">
            <v>8501</v>
          </cell>
          <cell r="B468" t="str">
            <v>Анулирана</v>
          </cell>
        </row>
        <row r="469">
          <cell r="A469">
            <v>9018</v>
          </cell>
          <cell r="B469" t="str">
            <v>Анулирана</v>
          </cell>
        </row>
        <row r="470">
          <cell r="A470">
            <v>8632</v>
          </cell>
          <cell r="B470" t="str">
            <v>Анулирана</v>
          </cell>
        </row>
        <row r="471">
          <cell r="A471">
            <v>8814</v>
          </cell>
          <cell r="B471" t="str">
            <v>Анулирана</v>
          </cell>
        </row>
        <row r="472">
          <cell r="A472">
            <v>9374</v>
          </cell>
          <cell r="B472" t="str">
            <v>Анулирана</v>
          </cell>
        </row>
        <row r="473">
          <cell r="A473">
            <v>9045</v>
          </cell>
          <cell r="B473" t="str">
            <v>Анулирана</v>
          </cell>
        </row>
        <row r="474">
          <cell r="A474">
            <v>8505</v>
          </cell>
          <cell r="B474" t="str">
            <v>Анулирана</v>
          </cell>
        </row>
        <row r="475">
          <cell r="A475">
            <v>8507</v>
          </cell>
          <cell r="B475" t="str">
            <v>Анулирана</v>
          </cell>
        </row>
        <row r="476">
          <cell r="A476">
            <v>11004</v>
          </cell>
          <cell r="B476" t="str">
            <v>Анулирана</v>
          </cell>
        </row>
        <row r="477">
          <cell r="A477">
            <v>9100</v>
          </cell>
          <cell r="B477" t="str">
            <v>Анулирана</v>
          </cell>
        </row>
        <row r="478">
          <cell r="A478">
            <v>8052</v>
          </cell>
          <cell r="B478" t="str">
            <v>Анулирана</v>
          </cell>
        </row>
        <row r="479">
          <cell r="A479">
            <v>8058</v>
          </cell>
          <cell r="B479" t="str">
            <v>Анулирана</v>
          </cell>
        </row>
        <row r="480">
          <cell r="A480">
            <v>8438</v>
          </cell>
          <cell r="B480" t="str">
            <v>Анулирана</v>
          </cell>
        </row>
        <row r="481">
          <cell r="A481">
            <v>8070</v>
          </cell>
          <cell r="B481" t="str">
            <v>Анулирана</v>
          </cell>
        </row>
        <row r="482">
          <cell r="A482">
            <v>9545</v>
          </cell>
          <cell r="B482" t="str">
            <v>Анулирана</v>
          </cell>
        </row>
        <row r="483">
          <cell r="A483">
            <v>8075</v>
          </cell>
          <cell r="B483" t="str">
            <v>Анулирана</v>
          </cell>
        </row>
        <row r="484">
          <cell r="A484">
            <v>8380</v>
          </cell>
          <cell r="B484" t="str">
            <v>Анулирана</v>
          </cell>
        </row>
        <row r="485">
          <cell r="A485">
            <v>8077</v>
          </cell>
          <cell r="B485" t="str">
            <v>Анулирана</v>
          </cell>
        </row>
        <row r="486">
          <cell r="A486">
            <v>8083</v>
          </cell>
          <cell r="B486" t="str">
            <v>Анулирана</v>
          </cell>
        </row>
        <row r="487">
          <cell r="A487">
            <v>9136</v>
          </cell>
          <cell r="B487" t="str">
            <v>Анулирана</v>
          </cell>
        </row>
        <row r="488">
          <cell r="A488">
            <v>8942</v>
          </cell>
          <cell r="B488" t="str">
            <v>Анулирана</v>
          </cell>
        </row>
        <row r="489">
          <cell r="A489">
            <v>8935</v>
          </cell>
          <cell r="B489" t="str">
            <v>Анулирана</v>
          </cell>
        </row>
        <row r="490">
          <cell r="A490">
            <v>8936</v>
          </cell>
          <cell r="B490" t="str">
            <v>Анулирана</v>
          </cell>
        </row>
        <row r="491">
          <cell r="A491">
            <v>8937</v>
          </cell>
          <cell r="B491" t="str">
            <v>Анулирана</v>
          </cell>
        </row>
        <row r="492">
          <cell r="A492">
            <v>10472</v>
          </cell>
          <cell r="B492" t="str">
            <v>Анулирана</v>
          </cell>
        </row>
        <row r="493">
          <cell r="A493">
            <v>9250</v>
          </cell>
          <cell r="B493" t="str">
            <v>Анулирана</v>
          </cell>
        </row>
        <row r="494">
          <cell r="A494">
            <v>8209</v>
          </cell>
          <cell r="B494" t="str">
            <v>Анулирана</v>
          </cell>
        </row>
        <row r="495">
          <cell r="A495">
            <v>10762</v>
          </cell>
          <cell r="B495" t="str">
            <v>Анулирана</v>
          </cell>
        </row>
        <row r="496">
          <cell r="A496">
            <v>9286</v>
          </cell>
          <cell r="B496" t="str">
            <v>Анулирана</v>
          </cell>
        </row>
        <row r="497">
          <cell r="A497">
            <v>9287</v>
          </cell>
          <cell r="B497" t="str">
            <v>Анулирана</v>
          </cell>
        </row>
        <row r="498">
          <cell r="A498">
            <v>8855</v>
          </cell>
          <cell r="B498" t="str">
            <v>Анулирана</v>
          </cell>
        </row>
        <row r="499">
          <cell r="A499">
            <v>10380</v>
          </cell>
          <cell r="B499" t="str">
            <v>Анулирана</v>
          </cell>
        </row>
        <row r="500">
          <cell r="A500">
            <v>10473</v>
          </cell>
          <cell r="B500" t="str">
            <v>Анулирана</v>
          </cell>
        </row>
        <row r="501">
          <cell r="A501">
            <v>9812</v>
          </cell>
          <cell r="B501" t="str">
            <v>Анулирана</v>
          </cell>
        </row>
        <row r="502">
          <cell r="A502">
            <v>11282</v>
          </cell>
          <cell r="B502" t="str">
            <v>Анулирана</v>
          </cell>
        </row>
        <row r="503">
          <cell r="A503">
            <v>11281</v>
          </cell>
          <cell r="B503" t="str">
            <v>Анулирана</v>
          </cell>
        </row>
        <row r="504">
          <cell r="A504">
            <v>9150</v>
          </cell>
          <cell r="B504" t="str">
            <v>Анулирана</v>
          </cell>
        </row>
        <row r="505">
          <cell r="A505">
            <v>8260</v>
          </cell>
          <cell r="B505" t="str">
            <v>Анулирана</v>
          </cell>
        </row>
        <row r="506">
          <cell r="A506">
            <v>8051</v>
          </cell>
          <cell r="B506" t="str">
            <v>Анулирана</v>
          </cell>
        </row>
        <row r="507">
          <cell r="A507">
            <v>8118</v>
          </cell>
          <cell r="B507" t="str">
            <v>Анулирана</v>
          </cell>
        </row>
        <row r="508">
          <cell r="A508">
            <v>8263</v>
          </cell>
          <cell r="B508" t="str">
            <v>Анулирана</v>
          </cell>
        </row>
        <row r="509">
          <cell r="A509">
            <v>8117</v>
          </cell>
          <cell r="B509" t="str">
            <v>Анулирана</v>
          </cell>
        </row>
        <row r="510">
          <cell r="A510">
            <v>8119</v>
          </cell>
          <cell r="B510" t="str">
            <v>Анулирана</v>
          </cell>
        </row>
        <row r="511">
          <cell r="A511">
            <v>8955</v>
          </cell>
          <cell r="B511" t="str">
            <v>Анулирана</v>
          </cell>
        </row>
        <row r="512">
          <cell r="A512">
            <v>8908</v>
          </cell>
          <cell r="B512" t="str">
            <v>Анулирана</v>
          </cell>
        </row>
        <row r="513">
          <cell r="A513">
            <v>8909</v>
          </cell>
          <cell r="B513" t="str">
            <v>Анулирана</v>
          </cell>
        </row>
        <row r="514">
          <cell r="A514">
            <v>8934</v>
          </cell>
          <cell r="B514" t="str">
            <v>Анулирана</v>
          </cell>
        </row>
        <row r="515">
          <cell r="A515">
            <v>8650</v>
          </cell>
          <cell r="B515" t="str">
            <v>Анулирана</v>
          </cell>
        </row>
        <row r="516">
          <cell r="A516">
            <v>8524</v>
          </cell>
          <cell r="B516" t="str">
            <v>Анулирана</v>
          </cell>
        </row>
        <row r="517">
          <cell r="A517">
            <v>9135</v>
          </cell>
          <cell r="B517" t="str">
            <v>Анулирана</v>
          </cell>
        </row>
        <row r="518">
          <cell r="A518">
            <v>8294</v>
          </cell>
          <cell r="B518" t="str">
            <v>Анулирана</v>
          </cell>
        </row>
        <row r="519">
          <cell r="A519">
            <v>8292</v>
          </cell>
          <cell r="B519" t="str">
            <v>Анулирана</v>
          </cell>
        </row>
        <row r="520">
          <cell r="A520">
            <v>8138</v>
          </cell>
          <cell r="B520" t="str">
            <v>Анулирана</v>
          </cell>
        </row>
        <row r="521">
          <cell r="A521">
            <v>11595</v>
          </cell>
          <cell r="B521" t="str">
            <v>Анулирана</v>
          </cell>
        </row>
        <row r="522">
          <cell r="A522">
            <v>11596</v>
          </cell>
          <cell r="B522" t="str">
            <v>Анулирана</v>
          </cell>
        </row>
        <row r="523">
          <cell r="A523">
            <v>8267</v>
          </cell>
          <cell r="B523" t="str">
            <v>Анулирана</v>
          </cell>
        </row>
        <row r="524">
          <cell r="A524">
            <v>8287</v>
          </cell>
          <cell r="B524" t="str">
            <v>Анулирана</v>
          </cell>
        </row>
        <row r="525">
          <cell r="A525">
            <v>9338</v>
          </cell>
          <cell r="B525" t="str">
            <v>Анулирана</v>
          </cell>
        </row>
        <row r="526">
          <cell r="A526">
            <v>9033</v>
          </cell>
          <cell r="B526" t="str">
            <v>Анулирана</v>
          </cell>
        </row>
        <row r="527">
          <cell r="A527">
            <v>8216</v>
          </cell>
          <cell r="B527" t="str">
            <v>Анулирана</v>
          </cell>
        </row>
        <row r="528">
          <cell r="A528">
            <v>8555</v>
          </cell>
          <cell r="B528" t="str">
            <v>Анулирана</v>
          </cell>
        </row>
        <row r="529">
          <cell r="A529">
            <v>9204</v>
          </cell>
          <cell r="B529" t="str">
            <v>Анулирана</v>
          </cell>
        </row>
        <row r="530">
          <cell r="A530">
            <v>10006</v>
          </cell>
          <cell r="B530" t="str">
            <v>Анулирана</v>
          </cell>
        </row>
        <row r="531">
          <cell r="A531">
            <v>9506</v>
          </cell>
          <cell r="B531" t="str">
            <v>Анулирана</v>
          </cell>
        </row>
        <row r="532">
          <cell r="A532">
            <v>9774</v>
          </cell>
          <cell r="B532" t="str">
            <v>Анулирана</v>
          </cell>
        </row>
        <row r="533">
          <cell r="A533">
            <v>9339</v>
          </cell>
          <cell r="B533" t="str">
            <v>Анулирана</v>
          </cell>
        </row>
        <row r="534">
          <cell r="A534">
            <v>10276</v>
          </cell>
          <cell r="B534" t="str">
            <v>Анулирана</v>
          </cell>
        </row>
        <row r="535">
          <cell r="A535">
            <v>9859</v>
          </cell>
          <cell r="B535" t="str">
            <v>Анулирана</v>
          </cell>
        </row>
        <row r="536">
          <cell r="A536">
            <v>8095</v>
          </cell>
          <cell r="B536" t="str">
            <v>Анулирана</v>
          </cell>
        </row>
        <row r="537">
          <cell r="A537">
            <v>10501</v>
          </cell>
          <cell r="B537" t="str">
            <v>Анулирана</v>
          </cell>
        </row>
        <row r="538">
          <cell r="A538">
            <v>9525</v>
          </cell>
          <cell r="B538" t="str">
            <v>Анулирана</v>
          </cell>
        </row>
        <row r="539">
          <cell r="A539">
            <v>8786</v>
          </cell>
          <cell r="B539" t="str">
            <v>Анулирана</v>
          </cell>
        </row>
        <row r="540">
          <cell r="A540">
            <v>9651</v>
          </cell>
          <cell r="B540" t="str">
            <v>Анулирана</v>
          </cell>
        </row>
        <row r="541">
          <cell r="A541">
            <v>9650</v>
          </cell>
          <cell r="B541" t="str">
            <v>Анулирана</v>
          </cell>
        </row>
        <row r="542">
          <cell r="A542">
            <v>8933</v>
          </cell>
          <cell r="B542" t="str">
            <v>Анулирана</v>
          </cell>
        </row>
        <row r="543">
          <cell r="A543">
            <v>11498</v>
          </cell>
          <cell r="B543" t="str">
            <v>Анулирана</v>
          </cell>
        </row>
        <row r="544">
          <cell r="A544">
            <v>10978</v>
          </cell>
          <cell r="B544" t="str">
            <v>Анулирана</v>
          </cell>
        </row>
        <row r="545">
          <cell r="A545">
            <v>9104</v>
          </cell>
          <cell r="B545" t="str">
            <v>Анулирана</v>
          </cell>
        </row>
        <row r="546">
          <cell r="A546">
            <v>9097</v>
          </cell>
          <cell r="B546" t="str">
            <v>Анулирана</v>
          </cell>
        </row>
        <row r="547">
          <cell r="A547">
            <v>9688</v>
          </cell>
          <cell r="B547" t="str">
            <v>Анулирана</v>
          </cell>
        </row>
        <row r="548">
          <cell r="A548">
            <v>8297</v>
          </cell>
          <cell r="B548" t="str">
            <v>Анулирана</v>
          </cell>
        </row>
        <row r="549">
          <cell r="A549">
            <v>8224</v>
          </cell>
          <cell r="B549" t="str">
            <v>Анулирана</v>
          </cell>
        </row>
        <row r="550">
          <cell r="A550">
            <v>8295</v>
          </cell>
          <cell r="B550" t="str">
            <v>Анулирана</v>
          </cell>
        </row>
        <row r="551">
          <cell r="A551">
            <v>8298</v>
          </cell>
          <cell r="B551" t="str">
            <v>Анулирана</v>
          </cell>
        </row>
        <row r="552">
          <cell r="A552">
            <v>9106</v>
          </cell>
          <cell r="B552" t="str">
            <v>Анулирана</v>
          </cell>
        </row>
        <row r="553">
          <cell r="A553">
            <v>10425</v>
          </cell>
          <cell r="B553" t="str">
            <v>Анулирана</v>
          </cell>
        </row>
        <row r="554">
          <cell r="A554">
            <v>8139</v>
          </cell>
          <cell r="B554" t="str">
            <v>Анулирана</v>
          </cell>
        </row>
        <row r="555">
          <cell r="A555">
            <v>8271</v>
          </cell>
          <cell r="B555" t="str">
            <v>Анулирана</v>
          </cell>
        </row>
        <row r="556">
          <cell r="A556">
            <v>10350</v>
          </cell>
          <cell r="B556" t="str">
            <v>Анулирана</v>
          </cell>
        </row>
        <row r="557">
          <cell r="A557">
            <v>10919</v>
          </cell>
          <cell r="B557" t="str">
            <v>Анулирана</v>
          </cell>
        </row>
        <row r="558">
          <cell r="A558">
            <v>9385</v>
          </cell>
          <cell r="B558" t="str">
            <v>Анулирана</v>
          </cell>
        </row>
        <row r="559">
          <cell r="A559">
            <v>9094</v>
          </cell>
          <cell r="B559" t="str">
            <v>Анулирана</v>
          </cell>
        </row>
        <row r="560">
          <cell r="A560">
            <v>9267</v>
          </cell>
          <cell r="B560" t="str">
            <v>Анулирана</v>
          </cell>
        </row>
        <row r="561">
          <cell r="A561">
            <v>9221</v>
          </cell>
          <cell r="B561" t="str">
            <v>Анулирана</v>
          </cell>
        </row>
        <row r="562">
          <cell r="A562">
            <v>8502</v>
          </cell>
          <cell r="B562" t="str">
            <v>Анулирана</v>
          </cell>
        </row>
        <row r="563">
          <cell r="A563">
            <v>8445</v>
          </cell>
          <cell r="B563" t="str">
            <v>Анулирана</v>
          </cell>
        </row>
        <row r="564">
          <cell r="A564">
            <v>9367</v>
          </cell>
          <cell r="B564" t="str">
            <v>Анулирана</v>
          </cell>
        </row>
        <row r="565">
          <cell r="A565">
            <v>9357</v>
          </cell>
          <cell r="B565" t="str">
            <v>Анулирана</v>
          </cell>
        </row>
        <row r="566">
          <cell r="A566">
            <v>9223</v>
          </cell>
          <cell r="B566" t="str">
            <v>Анулирана</v>
          </cell>
        </row>
        <row r="567">
          <cell r="A567">
            <v>9224</v>
          </cell>
          <cell r="B567" t="str">
            <v>Анулирана</v>
          </cell>
        </row>
        <row r="568">
          <cell r="A568">
            <v>8315</v>
          </cell>
          <cell r="B568" t="str">
            <v>Анулирана</v>
          </cell>
        </row>
        <row r="569">
          <cell r="A569">
            <v>9692</v>
          </cell>
          <cell r="B569" t="str">
            <v>Анулирана</v>
          </cell>
        </row>
        <row r="570">
          <cell r="A570">
            <v>8629</v>
          </cell>
          <cell r="B570" t="str">
            <v>Анулирана</v>
          </cell>
        </row>
        <row r="571">
          <cell r="A571">
            <v>8107</v>
          </cell>
          <cell r="B571" t="str">
            <v>Анулирана</v>
          </cell>
        </row>
        <row r="572">
          <cell r="A572">
            <v>9693</v>
          </cell>
          <cell r="B572" t="str">
            <v>Анулирана</v>
          </cell>
        </row>
        <row r="573">
          <cell r="A573">
            <v>10735</v>
          </cell>
          <cell r="B573" t="str">
            <v>Анулирана</v>
          </cell>
        </row>
        <row r="574">
          <cell r="A574">
            <v>10743</v>
          </cell>
          <cell r="B574" t="str">
            <v>Анулирана</v>
          </cell>
        </row>
        <row r="575">
          <cell r="A575">
            <v>9563</v>
          </cell>
          <cell r="B575" t="str">
            <v>Анулирана</v>
          </cell>
        </row>
        <row r="576">
          <cell r="A576">
            <v>8585</v>
          </cell>
          <cell r="B576" t="str">
            <v>Анулирана</v>
          </cell>
        </row>
        <row r="577">
          <cell r="A577">
            <v>9564</v>
          </cell>
          <cell r="B577" t="str">
            <v>Анулирана</v>
          </cell>
        </row>
        <row r="578">
          <cell r="A578">
            <v>9565</v>
          </cell>
          <cell r="B578" t="str">
            <v>Анулирана</v>
          </cell>
        </row>
        <row r="579">
          <cell r="A579">
            <v>9694</v>
          </cell>
          <cell r="B579" t="str">
            <v>Анулирана</v>
          </cell>
        </row>
        <row r="580">
          <cell r="A580">
            <v>8306</v>
          </cell>
          <cell r="B580" t="str">
            <v>Анулирана</v>
          </cell>
        </row>
        <row r="581">
          <cell r="A581">
            <v>10400</v>
          </cell>
          <cell r="B581" t="str">
            <v>Анулирана</v>
          </cell>
        </row>
        <row r="582">
          <cell r="A582">
            <v>10921</v>
          </cell>
          <cell r="B582" t="str">
            <v>Анулирана</v>
          </cell>
        </row>
        <row r="583">
          <cell r="A583">
            <v>10510</v>
          </cell>
          <cell r="B583" t="str">
            <v>Анулирана</v>
          </cell>
        </row>
        <row r="584">
          <cell r="A584">
            <v>11350</v>
          </cell>
          <cell r="B584" t="str">
            <v>Анулирана</v>
          </cell>
        </row>
        <row r="585">
          <cell r="A585">
            <v>8259</v>
          </cell>
          <cell r="B585" t="str">
            <v>Анулирана</v>
          </cell>
        </row>
        <row r="586">
          <cell r="A586">
            <v>10507</v>
          </cell>
          <cell r="B586" t="str">
            <v>Анулирана</v>
          </cell>
        </row>
        <row r="587">
          <cell r="A587">
            <v>10511</v>
          </cell>
          <cell r="B587" t="str">
            <v>Анулирана</v>
          </cell>
        </row>
        <row r="588">
          <cell r="A588">
            <v>10500</v>
          </cell>
          <cell r="B588" t="str">
            <v>Анулирана</v>
          </cell>
        </row>
        <row r="589">
          <cell r="A589">
            <v>10505</v>
          </cell>
          <cell r="B589" t="str">
            <v>Анулирана</v>
          </cell>
        </row>
        <row r="590">
          <cell r="A590">
            <v>10503</v>
          </cell>
          <cell r="B590" t="str">
            <v>Анулирана</v>
          </cell>
        </row>
        <row r="591">
          <cell r="A591">
            <v>10493</v>
          </cell>
          <cell r="B591" t="str">
            <v>Анулирана</v>
          </cell>
        </row>
        <row r="592">
          <cell r="A592">
            <v>10497</v>
          </cell>
          <cell r="B592" t="str">
            <v>Анулирана</v>
          </cell>
        </row>
        <row r="593">
          <cell r="A593">
            <v>10453</v>
          </cell>
          <cell r="B593" t="str">
            <v>Анулирана</v>
          </cell>
        </row>
        <row r="594">
          <cell r="A594">
            <v>8151</v>
          </cell>
          <cell r="B594" t="str">
            <v>Анулирана</v>
          </cell>
        </row>
        <row r="595">
          <cell r="A595">
            <v>8232</v>
          </cell>
          <cell r="B595" t="str">
            <v>Анулирана</v>
          </cell>
        </row>
        <row r="596">
          <cell r="A596">
            <v>8222</v>
          </cell>
          <cell r="B596" t="str">
            <v>Анулирана</v>
          </cell>
        </row>
        <row r="597">
          <cell r="A597">
            <v>10372</v>
          </cell>
          <cell r="B597" t="str">
            <v>Анулирана</v>
          </cell>
        </row>
        <row r="598">
          <cell r="A598">
            <v>10374</v>
          </cell>
          <cell r="B598" t="str">
            <v>Анулирана</v>
          </cell>
        </row>
        <row r="599">
          <cell r="A599">
            <v>10375</v>
          </cell>
          <cell r="B599" t="str">
            <v>Анулирана</v>
          </cell>
        </row>
        <row r="600">
          <cell r="A600">
            <v>9430</v>
          </cell>
          <cell r="B600" t="str">
            <v>Анулирана</v>
          </cell>
        </row>
        <row r="601">
          <cell r="A601">
            <v>10671</v>
          </cell>
          <cell r="B601" t="str">
            <v>Анулирана</v>
          </cell>
        </row>
        <row r="602">
          <cell r="A602">
            <v>9701</v>
          </cell>
          <cell r="B602" t="str">
            <v>Анулирана</v>
          </cell>
        </row>
        <row r="603">
          <cell r="A603">
            <v>8261</v>
          </cell>
          <cell r="B603" t="str">
            <v>Анулирана</v>
          </cell>
        </row>
        <row r="604">
          <cell r="A604">
            <v>9697</v>
          </cell>
          <cell r="B604" t="str">
            <v>Анулирана</v>
          </cell>
        </row>
        <row r="605">
          <cell r="A605">
            <v>11123</v>
          </cell>
          <cell r="B605" t="str">
            <v>Анулирана</v>
          </cell>
        </row>
        <row r="606">
          <cell r="A606">
            <v>10138</v>
          </cell>
          <cell r="B606" t="str">
            <v>Анулирана</v>
          </cell>
        </row>
        <row r="607">
          <cell r="A607">
            <v>9375</v>
          </cell>
          <cell r="B607" t="str">
            <v>Анулирана</v>
          </cell>
        </row>
        <row r="608">
          <cell r="A608">
            <v>10040</v>
          </cell>
          <cell r="B608" t="str">
            <v>Анулирана</v>
          </cell>
        </row>
        <row r="609">
          <cell r="A609">
            <v>10917</v>
          </cell>
          <cell r="B609" t="str">
            <v>Анулирана</v>
          </cell>
        </row>
        <row r="610">
          <cell r="A610">
            <v>10137</v>
          </cell>
          <cell r="B610" t="str">
            <v>Анулирана</v>
          </cell>
        </row>
        <row r="611">
          <cell r="A611">
            <v>9709</v>
          </cell>
          <cell r="B611" t="str">
            <v>Анулирана</v>
          </cell>
        </row>
        <row r="612">
          <cell r="A612">
            <v>10063</v>
          </cell>
          <cell r="B612" t="str">
            <v>Анулирана</v>
          </cell>
        </row>
        <row r="613">
          <cell r="A613">
            <v>9576</v>
          </cell>
          <cell r="B613" t="str">
            <v>Анулирана</v>
          </cell>
        </row>
        <row r="614">
          <cell r="A614">
            <v>8941</v>
          </cell>
          <cell r="B614" t="str">
            <v>Анулирана</v>
          </cell>
        </row>
        <row r="615">
          <cell r="A615">
            <v>8943</v>
          </cell>
          <cell r="B615" t="str">
            <v>Анулирана</v>
          </cell>
        </row>
        <row r="616">
          <cell r="A616">
            <v>8944</v>
          </cell>
          <cell r="B616" t="str">
            <v>Анулирана</v>
          </cell>
        </row>
        <row r="617">
          <cell r="A617">
            <v>10314</v>
          </cell>
          <cell r="B617" t="str">
            <v>Анулирана</v>
          </cell>
        </row>
        <row r="618">
          <cell r="A618">
            <v>10219</v>
          </cell>
          <cell r="B618" t="str">
            <v>Анулирана</v>
          </cell>
        </row>
        <row r="619">
          <cell r="A619">
            <v>11896</v>
          </cell>
          <cell r="B619" t="str">
            <v>Анулирана</v>
          </cell>
        </row>
        <row r="620">
          <cell r="A620">
            <v>10224</v>
          </cell>
          <cell r="B620" t="str">
            <v>Анулирана</v>
          </cell>
        </row>
        <row r="621">
          <cell r="A621">
            <v>11138</v>
          </cell>
          <cell r="B621" t="str">
            <v>Анулирана</v>
          </cell>
        </row>
        <row r="622">
          <cell r="A622">
            <v>9300</v>
          </cell>
          <cell r="B622" t="str">
            <v>Анулирана</v>
          </cell>
        </row>
        <row r="623">
          <cell r="A623">
            <v>8076</v>
          </cell>
          <cell r="B623" t="str">
            <v>Анулирана</v>
          </cell>
        </row>
        <row r="624">
          <cell r="A624">
            <v>8600</v>
          </cell>
          <cell r="B624" t="str">
            <v>Анулирана</v>
          </cell>
        </row>
        <row r="625">
          <cell r="A625">
            <v>9579</v>
          </cell>
          <cell r="B625" t="str">
            <v>Анулирана</v>
          </cell>
        </row>
        <row r="626">
          <cell r="A626">
            <v>8912</v>
          </cell>
          <cell r="B626" t="str">
            <v>Анулирана</v>
          </cell>
        </row>
        <row r="627">
          <cell r="A627">
            <v>9251</v>
          </cell>
          <cell r="B627" t="str">
            <v>Анулирана</v>
          </cell>
        </row>
        <row r="628">
          <cell r="A628">
            <v>8940</v>
          </cell>
          <cell r="B628" t="str">
            <v>Анулирана</v>
          </cell>
        </row>
        <row r="629">
          <cell r="A629">
            <v>9466</v>
          </cell>
          <cell r="B629" t="str">
            <v>Анулирана</v>
          </cell>
        </row>
        <row r="630">
          <cell r="A630">
            <v>9363</v>
          </cell>
          <cell r="B630" t="str">
            <v>Анулирана</v>
          </cell>
        </row>
        <row r="631">
          <cell r="A631">
            <v>8416</v>
          </cell>
          <cell r="B631" t="str">
            <v>Анулирана</v>
          </cell>
        </row>
        <row r="632">
          <cell r="A632">
            <v>9343</v>
          </cell>
          <cell r="B632" t="str">
            <v>Анулирана</v>
          </cell>
        </row>
        <row r="633">
          <cell r="A633">
            <v>9317</v>
          </cell>
          <cell r="B633" t="str">
            <v>Анулирана</v>
          </cell>
        </row>
        <row r="634">
          <cell r="A634">
            <v>8820</v>
          </cell>
          <cell r="B634" t="str">
            <v>Анулирана</v>
          </cell>
        </row>
        <row r="635">
          <cell r="A635">
            <v>9383</v>
          </cell>
          <cell r="B635" t="str">
            <v>Анулирана</v>
          </cell>
        </row>
        <row r="636">
          <cell r="A636">
            <v>8821</v>
          </cell>
          <cell r="B636" t="str">
            <v>Анулирана</v>
          </cell>
        </row>
        <row r="637">
          <cell r="A637">
            <v>8604</v>
          </cell>
          <cell r="B637" t="str">
            <v>Анулирана</v>
          </cell>
        </row>
        <row r="638">
          <cell r="A638">
            <v>9133</v>
          </cell>
          <cell r="B638" t="str">
            <v>Анулирана</v>
          </cell>
        </row>
        <row r="639">
          <cell r="A639">
            <v>8995</v>
          </cell>
          <cell r="B639" t="str">
            <v>Анулирана</v>
          </cell>
        </row>
        <row r="640">
          <cell r="A640">
            <v>9389</v>
          </cell>
          <cell r="B640" t="str">
            <v>Анулирана</v>
          </cell>
        </row>
        <row r="641">
          <cell r="A641">
            <v>8853</v>
          </cell>
          <cell r="B641" t="str">
            <v>Анулирана</v>
          </cell>
        </row>
        <row r="642">
          <cell r="A642">
            <v>9034</v>
          </cell>
          <cell r="B642" t="str">
            <v>Анулирана</v>
          </cell>
        </row>
        <row r="643">
          <cell r="A643">
            <v>9297</v>
          </cell>
          <cell r="B643" t="str">
            <v>Анулирана</v>
          </cell>
        </row>
        <row r="644">
          <cell r="A644">
            <v>8914</v>
          </cell>
          <cell r="B644" t="str">
            <v>Анулирана</v>
          </cell>
        </row>
        <row r="645">
          <cell r="A645">
            <v>8887</v>
          </cell>
          <cell r="B645" t="str">
            <v>Анулирана</v>
          </cell>
        </row>
        <row r="646">
          <cell r="A646">
            <v>9156</v>
          </cell>
          <cell r="B646" t="str">
            <v>Анулирана</v>
          </cell>
        </row>
        <row r="647">
          <cell r="A647">
            <v>8999</v>
          </cell>
          <cell r="B647" t="str">
            <v>Анулирана</v>
          </cell>
        </row>
        <row r="648">
          <cell r="A648">
            <v>9231</v>
          </cell>
          <cell r="B648" t="str">
            <v>Анулирана</v>
          </cell>
        </row>
        <row r="649">
          <cell r="A649">
            <v>9352</v>
          </cell>
          <cell r="B649" t="str">
            <v>Анулирана</v>
          </cell>
        </row>
        <row r="650">
          <cell r="A650">
            <v>8939</v>
          </cell>
          <cell r="B650" t="str">
            <v>Анулирана</v>
          </cell>
        </row>
        <row r="651">
          <cell r="A651">
            <v>9183</v>
          </cell>
          <cell r="B651" t="str">
            <v>Анулирана</v>
          </cell>
        </row>
        <row r="652">
          <cell r="A652">
            <v>9271</v>
          </cell>
          <cell r="B652" t="str">
            <v>Анулирана</v>
          </cell>
        </row>
        <row r="653">
          <cell r="A653">
            <v>9035</v>
          </cell>
          <cell r="B653" t="str">
            <v>Анулирана</v>
          </cell>
        </row>
        <row r="654">
          <cell r="A654">
            <v>9036</v>
          </cell>
          <cell r="B654" t="str">
            <v>Анулирана</v>
          </cell>
        </row>
        <row r="655">
          <cell r="A655">
            <v>9335</v>
          </cell>
          <cell r="B655" t="str">
            <v>Анулирана</v>
          </cell>
        </row>
        <row r="656">
          <cell r="A656">
            <v>12043</v>
          </cell>
          <cell r="B656" t="str">
            <v>Анулирана</v>
          </cell>
        </row>
        <row r="657">
          <cell r="A657">
            <v>9171</v>
          </cell>
          <cell r="B657" t="str">
            <v>Анулирана</v>
          </cell>
        </row>
        <row r="658">
          <cell r="A658">
            <v>9424</v>
          </cell>
          <cell r="B658" t="str">
            <v>Анулирана</v>
          </cell>
        </row>
        <row r="659">
          <cell r="A659">
            <v>9334</v>
          </cell>
          <cell r="B659" t="str">
            <v>Анулирана</v>
          </cell>
        </row>
        <row r="660">
          <cell r="A660">
            <v>8722</v>
          </cell>
          <cell r="B660" t="str">
            <v>Анулирана</v>
          </cell>
        </row>
        <row r="661">
          <cell r="A661">
            <v>8922</v>
          </cell>
          <cell r="B661" t="str">
            <v>Анулирана</v>
          </cell>
        </row>
        <row r="662">
          <cell r="A662">
            <v>9187</v>
          </cell>
          <cell r="B662" t="str">
            <v>Анулирана</v>
          </cell>
        </row>
        <row r="663">
          <cell r="A663">
            <v>9392</v>
          </cell>
          <cell r="B663" t="str">
            <v>Анулирана</v>
          </cell>
        </row>
        <row r="664">
          <cell r="A664">
            <v>10676</v>
          </cell>
          <cell r="B664" t="str">
            <v>Анулирана</v>
          </cell>
        </row>
        <row r="665">
          <cell r="A665">
            <v>10309</v>
          </cell>
          <cell r="B665" t="str">
            <v>Анулирана</v>
          </cell>
        </row>
        <row r="666">
          <cell r="A666">
            <v>10677</v>
          </cell>
          <cell r="B666" t="str">
            <v>Анулирана</v>
          </cell>
        </row>
        <row r="667">
          <cell r="A667">
            <v>9467</v>
          </cell>
          <cell r="B667" t="str">
            <v>Анулирана</v>
          </cell>
        </row>
        <row r="668">
          <cell r="A668">
            <v>10316</v>
          </cell>
          <cell r="B668" t="str">
            <v>Анулирана</v>
          </cell>
        </row>
        <row r="669">
          <cell r="A669">
            <v>10205</v>
          </cell>
          <cell r="B669" t="str">
            <v>Анулирана</v>
          </cell>
        </row>
        <row r="670">
          <cell r="A670">
            <v>10100</v>
          </cell>
          <cell r="B670" t="str">
            <v>Анулирана</v>
          </cell>
        </row>
        <row r="671">
          <cell r="A671">
            <v>10101</v>
          </cell>
          <cell r="B671" t="str">
            <v>Анулирана</v>
          </cell>
        </row>
        <row r="672">
          <cell r="A672">
            <v>10739</v>
          </cell>
          <cell r="B672" t="str">
            <v>Анулирана</v>
          </cell>
        </row>
        <row r="673">
          <cell r="A673">
            <v>10885</v>
          </cell>
          <cell r="B673" t="str">
            <v>Анулирана</v>
          </cell>
        </row>
        <row r="674">
          <cell r="A674">
            <v>11826</v>
          </cell>
          <cell r="B674" t="str">
            <v>Анулирана</v>
          </cell>
        </row>
        <row r="675">
          <cell r="A675">
            <v>9552</v>
          </cell>
          <cell r="B675" t="str">
            <v>Анулирана</v>
          </cell>
        </row>
        <row r="676">
          <cell r="A676">
            <v>10154</v>
          </cell>
          <cell r="B676" t="str">
            <v>Анулирана</v>
          </cell>
        </row>
        <row r="677">
          <cell r="A677">
            <v>11015</v>
          </cell>
          <cell r="B677" t="str">
            <v>Анулирана</v>
          </cell>
        </row>
        <row r="678">
          <cell r="A678">
            <v>10810</v>
          </cell>
          <cell r="B678" t="str">
            <v>Анулирана</v>
          </cell>
        </row>
        <row r="679">
          <cell r="A679">
            <v>9393</v>
          </cell>
          <cell r="B679" t="str">
            <v>Анулирана</v>
          </cell>
        </row>
        <row r="680">
          <cell r="A680">
            <v>9395</v>
          </cell>
          <cell r="B680" t="str">
            <v>Анулирана</v>
          </cell>
        </row>
        <row r="681">
          <cell r="A681">
            <v>10142</v>
          </cell>
          <cell r="B681" t="str">
            <v>Анулирана</v>
          </cell>
        </row>
        <row r="682">
          <cell r="A682">
            <v>11034</v>
          </cell>
          <cell r="B682" t="str">
            <v>Анулирана</v>
          </cell>
        </row>
        <row r="683">
          <cell r="A683">
            <v>11035</v>
          </cell>
          <cell r="B683" t="str">
            <v>Анулирана</v>
          </cell>
        </row>
        <row r="684">
          <cell r="A684">
            <v>9905</v>
          </cell>
          <cell r="B684" t="str">
            <v>Анулирана</v>
          </cell>
        </row>
        <row r="685">
          <cell r="A685">
            <v>9906</v>
          </cell>
          <cell r="B685" t="str">
            <v>Анулирана</v>
          </cell>
        </row>
        <row r="686">
          <cell r="A686">
            <v>9909</v>
          </cell>
          <cell r="B686" t="str">
            <v>Анулирана</v>
          </cell>
        </row>
        <row r="687">
          <cell r="A687">
            <v>9989</v>
          </cell>
          <cell r="B687" t="str">
            <v>Анулирана</v>
          </cell>
        </row>
        <row r="688">
          <cell r="A688">
            <v>9914</v>
          </cell>
          <cell r="B688" t="str">
            <v>Анулирана</v>
          </cell>
        </row>
        <row r="689">
          <cell r="A689">
            <v>9047</v>
          </cell>
          <cell r="B689" t="str">
            <v>Анулирана</v>
          </cell>
        </row>
        <row r="690">
          <cell r="A690">
            <v>9396</v>
          </cell>
          <cell r="B690" t="str">
            <v>Анулирана</v>
          </cell>
        </row>
        <row r="691">
          <cell r="A691">
            <v>9157</v>
          </cell>
          <cell r="B691" t="str">
            <v>Анулирана</v>
          </cell>
        </row>
        <row r="692">
          <cell r="A692">
            <v>10031</v>
          </cell>
          <cell r="B692" t="str">
            <v>Анулирана</v>
          </cell>
        </row>
        <row r="693">
          <cell r="A693">
            <v>9592</v>
          </cell>
          <cell r="B693" t="str">
            <v>Анулирана</v>
          </cell>
        </row>
        <row r="694">
          <cell r="A694">
            <v>9918</v>
          </cell>
          <cell r="B694" t="str">
            <v>Анулирана</v>
          </cell>
        </row>
        <row r="695">
          <cell r="A695">
            <v>9682</v>
          </cell>
          <cell r="B695" t="str">
            <v>Анулирана</v>
          </cell>
        </row>
        <row r="696">
          <cell r="A696">
            <v>10024</v>
          </cell>
          <cell r="B696" t="str">
            <v>Анулирана</v>
          </cell>
        </row>
        <row r="697">
          <cell r="A697">
            <v>9919</v>
          </cell>
          <cell r="B697" t="str">
            <v>Анулирана</v>
          </cell>
        </row>
        <row r="698">
          <cell r="A698">
            <v>10232</v>
          </cell>
          <cell r="B698" t="str">
            <v>Анулирана</v>
          </cell>
        </row>
        <row r="699">
          <cell r="A699">
            <v>10002</v>
          </cell>
          <cell r="B699" t="str">
            <v>Анулирана</v>
          </cell>
        </row>
        <row r="700">
          <cell r="A700">
            <v>10151</v>
          </cell>
          <cell r="B700" t="str">
            <v>Анулирана</v>
          </cell>
        </row>
        <row r="701">
          <cell r="A701">
            <v>10311</v>
          </cell>
          <cell r="B701" t="str">
            <v>Анулирана</v>
          </cell>
        </row>
        <row r="702">
          <cell r="A702">
            <v>11289</v>
          </cell>
          <cell r="B702" t="str">
            <v>Анулирана</v>
          </cell>
        </row>
        <row r="703">
          <cell r="A703">
            <v>10951</v>
          </cell>
          <cell r="B703" t="str">
            <v>Анулирана</v>
          </cell>
        </row>
        <row r="704">
          <cell r="A704">
            <v>10949</v>
          </cell>
          <cell r="B704" t="str">
            <v>Анулирана</v>
          </cell>
        </row>
        <row r="705">
          <cell r="A705">
            <v>9985</v>
          </cell>
          <cell r="B705" t="str">
            <v>Анулирана</v>
          </cell>
        </row>
        <row r="706">
          <cell r="A706">
            <v>10033</v>
          </cell>
          <cell r="B706" t="str">
            <v>Анулирана</v>
          </cell>
        </row>
        <row r="707">
          <cell r="A707">
            <v>9923</v>
          </cell>
          <cell r="B707" t="str">
            <v>Анулирана</v>
          </cell>
        </row>
        <row r="708">
          <cell r="A708">
            <v>9924</v>
          </cell>
          <cell r="B708" t="str">
            <v>Анулирана</v>
          </cell>
        </row>
        <row r="709">
          <cell r="A709">
            <v>9364</v>
          </cell>
          <cell r="B709" t="str">
            <v>Анулирана</v>
          </cell>
        </row>
        <row r="710">
          <cell r="A710">
            <v>11330</v>
          </cell>
          <cell r="B710" t="str">
            <v>Анулирана</v>
          </cell>
        </row>
        <row r="711">
          <cell r="A711">
            <v>11331</v>
          </cell>
          <cell r="B711" t="str">
            <v>Анулирана</v>
          </cell>
        </row>
        <row r="712">
          <cell r="A712">
            <v>9933</v>
          </cell>
          <cell r="B712" t="str">
            <v>Анулирана</v>
          </cell>
        </row>
        <row r="713">
          <cell r="A713">
            <v>11340</v>
          </cell>
          <cell r="B713" t="str">
            <v>Анулирана</v>
          </cell>
        </row>
        <row r="714">
          <cell r="A714">
            <v>10952</v>
          </cell>
          <cell r="B714" t="str">
            <v>Анулирана</v>
          </cell>
        </row>
        <row r="715">
          <cell r="A715">
            <v>11442</v>
          </cell>
          <cell r="B715" t="str">
            <v>Анулирана</v>
          </cell>
        </row>
        <row r="716">
          <cell r="A716">
            <v>10764</v>
          </cell>
          <cell r="B716" t="str">
            <v>Анулирана</v>
          </cell>
        </row>
        <row r="717">
          <cell r="A717">
            <v>8913</v>
          </cell>
          <cell r="B717" t="str">
            <v>Анулирана</v>
          </cell>
        </row>
        <row r="718">
          <cell r="A718">
            <v>9411</v>
          </cell>
          <cell r="B718" t="str">
            <v>Анулирана</v>
          </cell>
        </row>
        <row r="719">
          <cell r="A719">
            <v>10013</v>
          </cell>
          <cell r="B719" t="str">
            <v>Анулирана</v>
          </cell>
        </row>
        <row r="720">
          <cell r="A720">
            <v>8125</v>
          </cell>
          <cell r="B720" t="str">
            <v>Анулирана</v>
          </cell>
        </row>
        <row r="721">
          <cell r="A721">
            <v>8045</v>
          </cell>
          <cell r="B721" t="str">
            <v>Анулирана</v>
          </cell>
        </row>
        <row r="722">
          <cell r="A722">
            <v>10323</v>
          </cell>
          <cell r="B722" t="str">
            <v>Анулирана</v>
          </cell>
        </row>
        <row r="723">
          <cell r="A723">
            <v>10236</v>
          </cell>
          <cell r="B723" t="str">
            <v>Анулирана</v>
          </cell>
        </row>
        <row r="724">
          <cell r="A724">
            <v>10277</v>
          </cell>
          <cell r="B724" t="str">
            <v>Анулирана</v>
          </cell>
        </row>
        <row r="725">
          <cell r="A725">
            <v>8091</v>
          </cell>
          <cell r="B725" t="str">
            <v>Анулирана</v>
          </cell>
        </row>
        <row r="726">
          <cell r="A726">
            <v>9029</v>
          </cell>
          <cell r="B726" t="str">
            <v>Анулирана</v>
          </cell>
        </row>
        <row r="727">
          <cell r="A727">
            <v>9308</v>
          </cell>
          <cell r="B727" t="str">
            <v>Анулирана</v>
          </cell>
        </row>
        <row r="728">
          <cell r="A728">
            <v>10388</v>
          </cell>
          <cell r="B728" t="str">
            <v>Анулирана</v>
          </cell>
        </row>
        <row r="729">
          <cell r="A729">
            <v>8090</v>
          </cell>
          <cell r="B729" t="str">
            <v>Анулирана</v>
          </cell>
        </row>
        <row r="730">
          <cell r="A730">
            <v>9216</v>
          </cell>
          <cell r="B730" t="str">
            <v>Анулирана</v>
          </cell>
        </row>
        <row r="731">
          <cell r="A731">
            <v>9351</v>
          </cell>
          <cell r="B731" t="str">
            <v>Анулирана</v>
          </cell>
        </row>
        <row r="732">
          <cell r="A732">
            <v>10294</v>
          </cell>
          <cell r="B732" t="str">
            <v>Анулирана</v>
          </cell>
        </row>
        <row r="733">
          <cell r="A733">
            <v>9741</v>
          </cell>
          <cell r="B733" t="str">
            <v>Анулирана</v>
          </cell>
        </row>
        <row r="734">
          <cell r="A734">
            <v>8627</v>
          </cell>
          <cell r="B734" t="str">
            <v>Анулирана</v>
          </cell>
        </row>
        <row r="735">
          <cell r="A735">
            <v>8852</v>
          </cell>
          <cell r="B735" t="str">
            <v>Анулирана</v>
          </cell>
        </row>
        <row r="736">
          <cell r="A736">
            <v>9555</v>
          </cell>
          <cell r="B736" t="str">
            <v>Анулирана</v>
          </cell>
        </row>
        <row r="737">
          <cell r="A737">
            <v>9345</v>
          </cell>
          <cell r="B737" t="str">
            <v>Анулирана</v>
          </cell>
        </row>
        <row r="738">
          <cell r="A738">
            <v>9617</v>
          </cell>
          <cell r="B738" t="str">
            <v>Анулирана</v>
          </cell>
        </row>
        <row r="739">
          <cell r="A739">
            <v>9941</v>
          </cell>
          <cell r="B739" t="str">
            <v>Анулирана</v>
          </cell>
        </row>
        <row r="740">
          <cell r="A740">
            <v>11132</v>
          </cell>
          <cell r="B740" t="str">
            <v>Анулирана</v>
          </cell>
        </row>
        <row r="741">
          <cell r="A741">
            <v>11129</v>
          </cell>
          <cell r="B741" t="str">
            <v>Анулирана</v>
          </cell>
        </row>
        <row r="742">
          <cell r="A742">
            <v>9557</v>
          </cell>
          <cell r="B742" t="str">
            <v>Анулирана</v>
          </cell>
        </row>
        <row r="743">
          <cell r="A743">
            <v>11090</v>
          </cell>
          <cell r="B743" t="str">
            <v>Анулирана</v>
          </cell>
        </row>
        <row r="744">
          <cell r="A744">
            <v>9943</v>
          </cell>
          <cell r="B744" t="str">
            <v>Анулирана</v>
          </cell>
        </row>
        <row r="745">
          <cell r="A745">
            <v>9851</v>
          </cell>
          <cell r="B745" t="str">
            <v>Анулирана</v>
          </cell>
        </row>
        <row r="746">
          <cell r="A746">
            <v>9387</v>
          </cell>
          <cell r="B746" t="str">
            <v>Анулирана</v>
          </cell>
        </row>
        <row r="747">
          <cell r="A747">
            <v>10684</v>
          </cell>
          <cell r="B747" t="str">
            <v>Анулирана</v>
          </cell>
        </row>
        <row r="748">
          <cell r="A748">
            <v>9755</v>
          </cell>
          <cell r="B748" t="str">
            <v>Анулирана</v>
          </cell>
        </row>
        <row r="749">
          <cell r="A749">
            <v>9756</v>
          </cell>
          <cell r="B749" t="str">
            <v>Анулирана</v>
          </cell>
        </row>
        <row r="750">
          <cell r="A750">
            <v>9949</v>
          </cell>
          <cell r="B750" t="str">
            <v>Анулирана</v>
          </cell>
        </row>
        <row r="751">
          <cell r="A751">
            <v>9684</v>
          </cell>
          <cell r="B751" t="str">
            <v>Анулирана</v>
          </cell>
        </row>
        <row r="752">
          <cell r="A752">
            <v>9795</v>
          </cell>
          <cell r="B752" t="str">
            <v>Анулирана</v>
          </cell>
        </row>
        <row r="753">
          <cell r="A753">
            <v>11607</v>
          </cell>
          <cell r="B753" t="str">
            <v>Анулирана</v>
          </cell>
        </row>
        <row r="754">
          <cell r="A754">
            <v>9779</v>
          </cell>
          <cell r="B754" t="str">
            <v>Анулирана</v>
          </cell>
        </row>
        <row r="755">
          <cell r="A755">
            <v>8730</v>
          </cell>
          <cell r="B755" t="str">
            <v>Анулирана</v>
          </cell>
        </row>
        <row r="756">
          <cell r="A756">
            <v>10595</v>
          </cell>
          <cell r="B756" t="str">
            <v>Анулирана</v>
          </cell>
        </row>
        <row r="757">
          <cell r="A757">
            <v>11093</v>
          </cell>
          <cell r="B757" t="str">
            <v>Анулирана</v>
          </cell>
        </row>
        <row r="758">
          <cell r="A758">
            <v>8861</v>
          </cell>
          <cell r="B758" t="str">
            <v>Анулирана</v>
          </cell>
        </row>
        <row r="759">
          <cell r="A759">
            <v>9969</v>
          </cell>
          <cell r="B759" t="str">
            <v>Анулирана</v>
          </cell>
        </row>
        <row r="760">
          <cell r="A760">
            <v>10533</v>
          </cell>
          <cell r="B760" t="str">
            <v>Анулирана</v>
          </cell>
        </row>
        <row r="761">
          <cell r="A761">
            <v>9078</v>
          </cell>
          <cell r="B761" t="str">
            <v>Анулирана</v>
          </cell>
        </row>
        <row r="762">
          <cell r="A762">
            <v>9336</v>
          </cell>
          <cell r="B762" t="str">
            <v>Анулирана</v>
          </cell>
        </row>
        <row r="763">
          <cell r="A763">
            <v>10797</v>
          </cell>
          <cell r="B763" t="str">
            <v>Анулирана</v>
          </cell>
        </row>
        <row r="764">
          <cell r="A764">
            <v>9101</v>
          </cell>
          <cell r="B764" t="str">
            <v>Анулирана</v>
          </cell>
        </row>
        <row r="765">
          <cell r="A765">
            <v>9099</v>
          </cell>
          <cell r="B765" t="str">
            <v>Анулирана</v>
          </cell>
        </row>
        <row r="766">
          <cell r="A766">
            <v>10329</v>
          </cell>
          <cell r="B766" t="str">
            <v>Анулирана</v>
          </cell>
        </row>
        <row r="767">
          <cell r="A767">
            <v>8152</v>
          </cell>
          <cell r="B767" t="str">
            <v>Анулирана</v>
          </cell>
        </row>
        <row r="768">
          <cell r="A768">
            <v>10800</v>
          </cell>
          <cell r="B768" t="str">
            <v>Анулирана</v>
          </cell>
        </row>
        <row r="769">
          <cell r="A769">
            <v>10535</v>
          </cell>
          <cell r="B769" t="str">
            <v>Анулирана</v>
          </cell>
        </row>
        <row r="770">
          <cell r="A770">
            <v>9239</v>
          </cell>
          <cell r="B770" t="str">
            <v>Анулирана</v>
          </cell>
        </row>
        <row r="771">
          <cell r="A771">
            <v>10241</v>
          </cell>
          <cell r="B771" t="str">
            <v>Анулирана</v>
          </cell>
        </row>
        <row r="772">
          <cell r="A772">
            <v>11102</v>
          </cell>
          <cell r="B772" t="str">
            <v>Анулирана</v>
          </cell>
        </row>
        <row r="773">
          <cell r="A773">
            <v>11143</v>
          </cell>
          <cell r="B773" t="str">
            <v>Анулирана</v>
          </cell>
        </row>
        <row r="774">
          <cell r="A774">
            <v>10332</v>
          </cell>
          <cell r="B774" t="str">
            <v>Анулирана</v>
          </cell>
        </row>
        <row r="775">
          <cell r="A775">
            <v>10336</v>
          </cell>
          <cell r="B775" t="str">
            <v>Анулирана</v>
          </cell>
        </row>
        <row r="776">
          <cell r="A776">
            <v>10136</v>
          </cell>
          <cell r="B776" t="str">
            <v>Анулирана</v>
          </cell>
        </row>
        <row r="777">
          <cell r="A777">
            <v>10530</v>
          </cell>
          <cell r="B777" t="str">
            <v>Анулирана</v>
          </cell>
        </row>
        <row r="778">
          <cell r="A778">
            <v>10003</v>
          </cell>
          <cell r="B778" t="str">
            <v>Анулирана</v>
          </cell>
        </row>
        <row r="779">
          <cell r="A779">
            <v>9997</v>
          </cell>
          <cell r="B779" t="str">
            <v>Анулирана</v>
          </cell>
        </row>
        <row r="780">
          <cell r="A780">
            <v>9038</v>
          </cell>
          <cell r="B780" t="str">
            <v>Анулирана</v>
          </cell>
        </row>
        <row r="781">
          <cell r="A781">
            <v>11511</v>
          </cell>
          <cell r="B781" t="str">
            <v>Анулирана</v>
          </cell>
        </row>
        <row r="782">
          <cell r="A782">
            <v>9586</v>
          </cell>
          <cell r="B782" t="str">
            <v>Анулирана</v>
          </cell>
        </row>
        <row r="783">
          <cell r="A783">
            <v>9039</v>
          </cell>
          <cell r="B783" t="str">
            <v>Анулирана</v>
          </cell>
        </row>
        <row r="784">
          <cell r="A784">
            <v>10600</v>
          </cell>
          <cell r="B784" t="str">
            <v>Анулирана</v>
          </cell>
        </row>
        <row r="785">
          <cell r="A785">
            <v>9690</v>
          </cell>
          <cell r="B785" t="str">
            <v>Анулирана</v>
          </cell>
        </row>
        <row r="786">
          <cell r="A786">
            <v>9691</v>
          </cell>
          <cell r="B786" t="str">
            <v>Анулирана</v>
          </cell>
        </row>
        <row r="787">
          <cell r="A787">
            <v>10273</v>
          </cell>
          <cell r="B787" t="str">
            <v>Анулирана</v>
          </cell>
        </row>
        <row r="788">
          <cell r="A788">
            <v>10335</v>
          </cell>
          <cell r="B788" t="str">
            <v>Анулирана</v>
          </cell>
        </row>
        <row r="789">
          <cell r="A789">
            <v>10509</v>
          </cell>
          <cell r="B789" t="str">
            <v>Анулирана</v>
          </cell>
        </row>
        <row r="790">
          <cell r="A790">
            <v>11376</v>
          </cell>
          <cell r="B790" t="str">
            <v>Анулирана</v>
          </cell>
        </row>
        <row r="791">
          <cell r="A791">
            <v>9786</v>
          </cell>
          <cell r="B791" t="str">
            <v>Анулирана</v>
          </cell>
        </row>
        <row r="792">
          <cell r="A792">
            <v>10892</v>
          </cell>
          <cell r="B792" t="str">
            <v>Анулирана</v>
          </cell>
        </row>
        <row r="793">
          <cell r="A793">
            <v>10601</v>
          </cell>
          <cell r="B793" t="str">
            <v>Анулирана</v>
          </cell>
        </row>
        <row r="794">
          <cell r="A794">
            <v>11343</v>
          </cell>
          <cell r="B794" t="str">
            <v>Анулирана</v>
          </cell>
        </row>
        <row r="795">
          <cell r="A795">
            <v>10685</v>
          </cell>
          <cell r="B795" t="str">
            <v>Анулирана</v>
          </cell>
        </row>
        <row r="796">
          <cell r="A796">
            <v>10531</v>
          </cell>
          <cell r="B796" t="str">
            <v>Анулирана</v>
          </cell>
        </row>
        <row r="797">
          <cell r="A797">
            <v>10808</v>
          </cell>
          <cell r="B797" t="str">
            <v>Анулирана</v>
          </cell>
        </row>
        <row r="798">
          <cell r="A798">
            <v>10537</v>
          </cell>
          <cell r="B798" t="str">
            <v>Анулирана</v>
          </cell>
        </row>
        <row r="799">
          <cell r="A799">
            <v>8100</v>
          </cell>
          <cell r="B799" t="str">
            <v>Анулирана</v>
          </cell>
        </row>
        <row r="800">
          <cell r="A800">
            <v>10022</v>
          </cell>
          <cell r="B800" t="str">
            <v>Анулирана</v>
          </cell>
        </row>
        <row r="801">
          <cell r="A801">
            <v>11865</v>
          </cell>
          <cell r="B801" t="str">
            <v>Анулирана</v>
          </cell>
        </row>
        <row r="802">
          <cell r="A802">
            <v>11866</v>
          </cell>
          <cell r="B802" t="str">
            <v>Анулирана</v>
          </cell>
        </row>
        <row r="803">
          <cell r="A803">
            <v>10747</v>
          </cell>
          <cell r="B803" t="str">
            <v>Анулирана</v>
          </cell>
        </row>
        <row r="804">
          <cell r="A804">
            <v>10746</v>
          </cell>
          <cell r="B804" t="str">
            <v>Анулирана</v>
          </cell>
        </row>
        <row r="805">
          <cell r="A805">
            <v>11283</v>
          </cell>
          <cell r="B805" t="str">
            <v>Анулирана</v>
          </cell>
        </row>
        <row r="806">
          <cell r="A806">
            <v>10585</v>
          </cell>
          <cell r="B806" t="str">
            <v>Анулирана</v>
          </cell>
        </row>
        <row r="807">
          <cell r="A807">
            <v>11453</v>
          </cell>
          <cell r="B807" t="str">
            <v>Анулирана</v>
          </cell>
        </row>
        <row r="808">
          <cell r="A808">
            <v>11490</v>
          </cell>
          <cell r="B808" t="str">
            <v>Анулирана</v>
          </cell>
        </row>
        <row r="809">
          <cell r="A809">
            <v>11284</v>
          </cell>
          <cell r="B809" t="str">
            <v>Анулирана</v>
          </cell>
        </row>
        <row r="810">
          <cell r="A810">
            <v>11292</v>
          </cell>
          <cell r="B810" t="str">
            <v>Анулирана</v>
          </cell>
        </row>
        <row r="811">
          <cell r="A811">
            <v>11293</v>
          </cell>
          <cell r="B811" t="str">
            <v>Анулирана</v>
          </cell>
        </row>
        <row r="812">
          <cell r="A812">
            <v>10819</v>
          </cell>
          <cell r="B812" t="str">
            <v>Анулирана</v>
          </cell>
        </row>
        <row r="813">
          <cell r="A813">
            <v>8997</v>
          </cell>
          <cell r="B813" t="str">
            <v>Анулирана</v>
          </cell>
        </row>
        <row r="814">
          <cell r="A814">
            <v>8998</v>
          </cell>
          <cell r="B814" t="str">
            <v>Анулирана</v>
          </cell>
        </row>
        <row r="815">
          <cell r="A815">
            <v>10543</v>
          </cell>
          <cell r="B815" t="str">
            <v>Анулирана</v>
          </cell>
        </row>
        <row r="816">
          <cell r="A816">
            <v>10820</v>
          </cell>
          <cell r="B816" t="str">
            <v>Анулирана</v>
          </cell>
        </row>
        <row r="817">
          <cell r="A817">
            <v>10544</v>
          </cell>
          <cell r="B817" t="str">
            <v>Анулирана</v>
          </cell>
        </row>
        <row r="818">
          <cell r="A818">
            <v>10545</v>
          </cell>
          <cell r="B818" t="str">
            <v>Анулирана</v>
          </cell>
        </row>
        <row r="819">
          <cell r="A819">
            <v>10547</v>
          </cell>
          <cell r="B819" t="str">
            <v>Анулирана</v>
          </cell>
        </row>
        <row r="820">
          <cell r="A820">
            <v>10546</v>
          </cell>
          <cell r="B820" t="str">
            <v>Анулирана</v>
          </cell>
        </row>
        <row r="821">
          <cell r="A821">
            <v>9638</v>
          </cell>
          <cell r="B821" t="str">
            <v>Анулирана</v>
          </cell>
        </row>
        <row r="822">
          <cell r="A822">
            <v>11483</v>
          </cell>
          <cell r="B822" t="str">
            <v>Анулирана</v>
          </cell>
        </row>
        <row r="823">
          <cell r="A823">
            <v>8926</v>
          </cell>
          <cell r="B823" t="str">
            <v>Анулирана</v>
          </cell>
        </row>
        <row r="824">
          <cell r="A824">
            <v>11159</v>
          </cell>
          <cell r="B824" t="str">
            <v>Анулирана</v>
          </cell>
        </row>
        <row r="825">
          <cell r="A825">
            <v>10694</v>
          </cell>
          <cell r="B825" t="str">
            <v>Анулирана</v>
          </cell>
        </row>
        <row r="826">
          <cell r="A826">
            <v>9793</v>
          </cell>
          <cell r="B826" t="str">
            <v>Анулирана</v>
          </cell>
        </row>
        <row r="827">
          <cell r="A827">
            <v>10967</v>
          </cell>
          <cell r="B827" t="str">
            <v>Анулирана</v>
          </cell>
        </row>
        <row r="828">
          <cell r="A828">
            <v>10966</v>
          </cell>
          <cell r="B828" t="str">
            <v>Анулирана</v>
          </cell>
        </row>
        <row r="829">
          <cell r="A829">
            <v>10968</v>
          </cell>
          <cell r="B829" t="str">
            <v>Анулирана</v>
          </cell>
        </row>
        <row r="830">
          <cell r="A830">
            <v>10642</v>
          </cell>
          <cell r="B830" t="str">
            <v>Анулирана</v>
          </cell>
        </row>
        <row r="831">
          <cell r="A831">
            <v>11842</v>
          </cell>
          <cell r="B831" t="str">
            <v>Анулирана</v>
          </cell>
        </row>
        <row r="832">
          <cell r="A832">
            <v>11455</v>
          </cell>
          <cell r="B832" t="str">
            <v>Анулирана</v>
          </cell>
        </row>
        <row r="833">
          <cell r="A833">
            <v>10824</v>
          </cell>
          <cell r="B833" t="str">
            <v>Анулирана</v>
          </cell>
        </row>
        <row r="834">
          <cell r="A834">
            <v>11349</v>
          </cell>
          <cell r="B834" t="str">
            <v>Анулирана</v>
          </cell>
        </row>
        <row r="835">
          <cell r="A835">
            <v>10559</v>
          </cell>
          <cell r="B835" t="str">
            <v>Анулирана</v>
          </cell>
        </row>
        <row r="836">
          <cell r="A836">
            <v>11843</v>
          </cell>
          <cell r="B836" t="str">
            <v>Анулирана</v>
          </cell>
        </row>
        <row r="837">
          <cell r="A837">
            <v>10283</v>
          </cell>
          <cell r="B837" t="str">
            <v>Анулирана</v>
          </cell>
        </row>
        <row r="838">
          <cell r="A838">
            <v>10313</v>
          </cell>
          <cell r="B838" t="str">
            <v>Анулирана</v>
          </cell>
        </row>
        <row r="839">
          <cell r="A839">
            <v>10608</v>
          </cell>
          <cell r="B839" t="str">
            <v>Анулирана</v>
          </cell>
        </row>
        <row r="840">
          <cell r="A840">
            <v>10973</v>
          </cell>
          <cell r="B840" t="str">
            <v>Анулирана</v>
          </cell>
        </row>
        <row r="841">
          <cell r="A841">
            <v>10805</v>
          </cell>
          <cell r="B841" t="str">
            <v>Анулирана</v>
          </cell>
        </row>
        <row r="842">
          <cell r="A842">
            <v>10607</v>
          </cell>
          <cell r="B842" t="str">
            <v>Анулирана</v>
          </cell>
        </row>
        <row r="843">
          <cell r="A843">
            <v>10744</v>
          </cell>
          <cell r="B843" t="str">
            <v>Анулирана</v>
          </cell>
        </row>
        <row r="844">
          <cell r="A844">
            <v>10582</v>
          </cell>
          <cell r="B844" t="str">
            <v>Анулирана</v>
          </cell>
        </row>
        <row r="845">
          <cell r="A845">
            <v>9698</v>
          </cell>
          <cell r="B845" t="str">
            <v>Анулирана</v>
          </cell>
        </row>
        <row r="846">
          <cell r="A846">
            <v>10609</v>
          </cell>
          <cell r="B846" t="str">
            <v>Анулирана</v>
          </cell>
        </row>
        <row r="847">
          <cell r="A847">
            <v>10508</v>
          </cell>
          <cell r="B847" t="str">
            <v>Анулирана</v>
          </cell>
        </row>
        <row r="848">
          <cell r="A848">
            <v>10433</v>
          </cell>
          <cell r="B848" t="str">
            <v>Анулирана</v>
          </cell>
        </row>
        <row r="849">
          <cell r="A849">
            <v>9277</v>
          </cell>
          <cell r="B849" t="str">
            <v>Анулирана</v>
          </cell>
        </row>
        <row r="850">
          <cell r="A850">
            <v>9278</v>
          </cell>
          <cell r="B850" t="str">
            <v>Анулирана</v>
          </cell>
        </row>
        <row r="851">
          <cell r="A851">
            <v>9279</v>
          </cell>
          <cell r="B851" t="str">
            <v>Анулирана</v>
          </cell>
        </row>
        <row r="852">
          <cell r="A852">
            <v>11296</v>
          </cell>
          <cell r="B852" t="str">
            <v>Анулирана</v>
          </cell>
        </row>
        <row r="853">
          <cell r="A853">
            <v>10469</v>
          </cell>
          <cell r="B853" t="str">
            <v>Анулирана</v>
          </cell>
        </row>
        <row r="854">
          <cell r="A854">
            <v>10468</v>
          </cell>
          <cell r="B854" t="str">
            <v>Анулирана</v>
          </cell>
        </row>
        <row r="855">
          <cell r="A855">
            <v>10976</v>
          </cell>
          <cell r="B855" t="str">
            <v>Анулирана</v>
          </cell>
        </row>
        <row r="856">
          <cell r="A856">
            <v>10974</v>
          </cell>
          <cell r="B856" t="str">
            <v>Анулирана</v>
          </cell>
        </row>
        <row r="857">
          <cell r="A857">
            <v>10594</v>
          </cell>
          <cell r="B857" t="str">
            <v>Анулирана</v>
          </cell>
        </row>
        <row r="858">
          <cell r="A858">
            <v>10859</v>
          </cell>
          <cell r="B858" t="str">
            <v>Анулирана</v>
          </cell>
        </row>
        <row r="859">
          <cell r="A859">
            <v>10861</v>
          </cell>
          <cell r="B859" t="str">
            <v>Анулирана</v>
          </cell>
        </row>
        <row r="860">
          <cell r="A860">
            <v>10860</v>
          </cell>
          <cell r="B860" t="str">
            <v>Анулирана</v>
          </cell>
        </row>
        <row r="861">
          <cell r="A861">
            <v>10862</v>
          </cell>
          <cell r="B861" t="str">
            <v>Анулирана</v>
          </cell>
        </row>
        <row r="862">
          <cell r="A862">
            <v>10873</v>
          </cell>
          <cell r="B862" t="str">
            <v>Анулирана</v>
          </cell>
        </row>
        <row r="863">
          <cell r="A863">
            <v>10564</v>
          </cell>
          <cell r="B863" t="str">
            <v>Анулирана</v>
          </cell>
        </row>
        <row r="864">
          <cell r="A864">
            <v>11021</v>
          </cell>
          <cell r="B864" t="str">
            <v>Анулирана</v>
          </cell>
        </row>
        <row r="865">
          <cell r="A865">
            <v>11022</v>
          </cell>
          <cell r="B865" t="str">
            <v>Анулирана</v>
          </cell>
        </row>
        <row r="866">
          <cell r="A866">
            <v>10701</v>
          </cell>
          <cell r="B866" t="str">
            <v>Анулирана</v>
          </cell>
        </row>
        <row r="867">
          <cell r="A867">
            <v>11633</v>
          </cell>
          <cell r="B867" t="str">
            <v>Анулирана</v>
          </cell>
        </row>
        <row r="868">
          <cell r="A868">
            <v>11441</v>
          </cell>
          <cell r="B868" t="str">
            <v>Анулирана</v>
          </cell>
        </row>
        <row r="869">
          <cell r="A869">
            <v>10699</v>
          </cell>
          <cell r="B869" t="str">
            <v>Анулирана</v>
          </cell>
        </row>
        <row r="870">
          <cell r="A870">
            <v>9935</v>
          </cell>
          <cell r="B870" t="str">
            <v>Анулирана</v>
          </cell>
        </row>
        <row r="871">
          <cell r="A871">
            <v>11375</v>
          </cell>
          <cell r="B871" t="str">
            <v>Анулирана</v>
          </cell>
        </row>
        <row r="872">
          <cell r="A872">
            <v>11291</v>
          </cell>
          <cell r="B872" t="str">
            <v>Анулирана</v>
          </cell>
        </row>
        <row r="873">
          <cell r="A873">
            <v>10635</v>
          </cell>
          <cell r="B873" t="str">
            <v>Анулирана</v>
          </cell>
        </row>
        <row r="874">
          <cell r="A874">
            <v>11635</v>
          </cell>
          <cell r="B874" t="str">
            <v>Анулирана</v>
          </cell>
        </row>
        <row r="875">
          <cell r="A875">
            <v>10907</v>
          </cell>
          <cell r="B875" t="str">
            <v>Анулирана</v>
          </cell>
        </row>
        <row r="876">
          <cell r="A876">
            <v>11647</v>
          </cell>
          <cell r="B876" t="str">
            <v>Анулирана</v>
          </cell>
        </row>
        <row r="877">
          <cell r="A877">
            <v>11646</v>
          </cell>
          <cell r="B877" t="str">
            <v>Анулирана</v>
          </cell>
        </row>
        <row r="878">
          <cell r="A878">
            <v>11334</v>
          </cell>
          <cell r="B878" t="str">
            <v>Анулирана</v>
          </cell>
        </row>
        <row r="879">
          <cell r="A879">
            <v>8727</v>
          </cell>
          <cell r="B879" t="str">
            <v>Анулирана</v>
          </cell>
        </row>
        <row r="880">
          <cell r="A880">
            <v>11180</v>
          </cell>
          <cell r="B880" t="str">
            <v>Анулирана</v>
          </cell>
        </row>
        <row r="881">
          <cell r="A881">
            <v>10632</v>
          </cell>
          <cell r="B881" t="str">
            <v>Анулирана</v>
          </cell>
        </row>
        <row r="882">
          <cell r="A882">
            <v>11894</v>
          </cell>
          <cell r="B882" t="str">
            <v>Анулирана</v>
          </cell>
        </row>
        <row r="883">
          <cell r="A883">
            <v>11654</v>
          </cell>
          <cell r="B883" t="str">
            <v>Анулирана</v>
          </cell>
        </row>
        <row r="884">
          <cell r="A884">
            <v>11653</v>
          </cell>
          <cell r="B884" t="str">
            <v>Анулирана</v>
          </cell>
        </row>
        <row r="885">
          <cell r="A885">
            <v>11362</v>
          </cell>
          <cell r="B885" t="str">
            <v>Анулирана</v>
          </cell>
        </row>
        <row r="886">
          <cell r="A886">
            <v>9551</v>
          </cell>
          <cell r="B886" t="str">
            <v>Анулирана</v>
          </cell>
        </row>
        <row r="887">
          <cell r="A887">
            <v>11363</v>
          </cell>
          <cell r="B887" t="str">
            <v>Анулирана</v>
          </cell>
        </row>
        <row r="888">
          <cell r="A888">
            <v>11364</v>
          </cell>
          <cell r="B888" t="str">
            <v>Анулирана</v>
          </cell>
        </row>
        <row r="889">
          <cell r="A889">
            <v>9420</v>
          </cell>
          <cell r="B889" t="str">
            <v>Анулирана</v>
          </cell>
        </row>
        <row r="890">
          <cell r="A890">
            <v>9421</v>
          </cell>
          <cell r="B890" t="str">
            <v>Анулирана</v>
          </cell>
        </row>
        <row r="891">
          <cell r="A891">
            <v>11488</v>
          </cell>
          <cell r="B891" t="str">
            <v>Анулирана</v>
          </cell>
        </row>
        <row r="892">
          <cell r="A892">
            <v>11714</v>
          </cell>
          <cell r="B892" t="str">
            <v>Анулирана</v>
          </cell>
        </row>
        <row r="893">
          <cell r="A893">
            <v>10266</v>
          </cell>
          <cell r="B893" t="str">
            <v>Анулирана</v>
          </cell>
        </row>
        <row r="894">
          <cell r="A894">
            <v>10265</v>
          </cell>
          <cell r="B894" t="str">
            <v>Анулирана</v>
          </cell>
        </row>
        <row r="895">
          <cell r="A895">
            <v>9907</v>
          </cell>
          <cell r="B895" t="str">
            <v>Анулирана</v>
          </cell>
        </row>
        <row r="896">
          <cell r="A896">
            <v>10947</v>
          </cell>
          <cell r="B896" t="str">
            <v>Анулирана</v>
          </cell>
        </row>
        <row r="897">
          <cell r="A897">
            <v>8640</v>
          </cell>
          <cell r="B897" t="str">
            <v>Анулирана</v>
          </cell>
        </row>
        <row r="898">
          <cell r="A898">
            <v>11891</v>
          </cell>
          <cell r="B898" t="str">
            <v>Анулирана</v>
          </cell>
        </row>
        <row r="899">
          <cell r="A899">
            <v>11892</v>
          </cell>
          <cell r="B899" t="str">
            <v>Анулирана</v>
          </cell>
        </row>
        <row r="900">
          <cell r="A900">
            <v>10387</v>
          </cell>
          <cell r="B900" t="str">
            <v>Анулирана</v>
          </cell>
        </row>
        <row r="901">
          <cell r="A901" t="str">
            <v>Тотал: (Резервации: 899, Възрастни: 1897, Деца: 897, Гости: 2794)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ncho Ivanov" refreshedDate="46048.441623495368" createdVersion="8" refreshedVersion="8" minRefreshableVersion="3" recordCount="1569" xr:uid="{4784A1E3-E75A-4E5F-9689-2253BF21FD65}">
  <cacheSource type="worksheet">
    <worksheetSource ref="A1:AK1048576" sheet="Резервации 2026"/>
  </cacheSource>
  <cacheFields count="37">
    <cacheField name="Агент" numFmtId="0">
      <sharedItems containsBlank="1"/>
    </cacheField>
    <cacheField name="Дни слаб" numFmtId="0">
      <sharedItems containsString="0" containsBlank="1" containsNumber="1" containsInteger="1" minValue="0" maxValue="8"/>
    </cacheField>
    <cacheField name="Дни среден" numFmtId="0">
      <sharedItems containsString="0" containsBlank="1" containsNumber="1" containsInteger="1" minValue="-1" maxValue="14"/>
    </cacheField>
    <cacheField name="Дни силен" numFmtId="0">
      <sharedItems containsString="0" containsBlank="1" containsNumber="1" containsInteger="1" minValue="0" maxValue="14"/>
    </cacheField>
    <cacheField name="Номер" numFmtId="0">
      <sharedItems containsString="0" containsBlank="1" containsNumber="1" containsInteger="1" minValue="8036" maxValue="9720"/>
    </cacheField>
    <cacheField name="Референтен номер" numFmtId="0">
      <sharedItems containsBlank="1"/>
    </cacheField>
    <cacheField name="Пристигане" numFmtId="0">
      <sharedItems containsBlank="1"/>
    </cacheField>
    <cacheField name="Date" numFmtId="0">
      <sharedItems containsBlank="1"/>
    </cacheField>
    <cacheField name="Month" numFmtId="0">
      <sharedItems containsBlank="1"/>
    </cacheField>
    <cacheField name="Заминаване" numFmtId="0">
      <sharedItems containsBlank="1"/>
    </cacheField>
    <cacheField name="Date2" numFmtId="0">
      <sharedItems containsBlank="1"/>
    </cacheField>
    <cacheField name="Month2" numFmtId="0">
      <sharedItems containsBlank="1"/>
    </cacheField>
    <cacheField name="Престой" numFmtId="0">
      <sharedItems containsString="0" containsBlank="1" containsNumber="1" containsInteger="1" minValue="1" maxValue="14"/>
    </cacheField>
    <cacheField name="ABS" numFmtId="0">
      <sharedItems containsString="0" containsBlank="1" containsNumber="1" containsInteger="1" minValue="-29" maxValue="14"/>
    </cacheField>
    <cacheField name="Дни стартиращ месец" numFmtId="0">
      <sharedItems containsString="0" containsBlank="1" containsNumber="1" containsInteger="1" minValue="0" maxValue="9"/>
    </cacheField>
    <cacheField name="Дни прикл месец" numFmtId="0">
      <sharedItems containsString="0" containsBlank="1" containsNumber="1" containsInteger="1" minValue="0" maxValue="10"/>
    </cacheField>
    <cacheField name="Компания" numFmtId="0">
      <sharedItems containsBlank="1"/>
    </cacheField>
    <cacheField name="Тип стая на пристигане" numFmtId="0">
      <sharedItems containsBlank="1" count="10">
        <s v="ROOM-DELUXE"/>
        <s v="ROOM"/>
        <s v="ROOM-SEA"/>
        <s v="APP1-DELUXE"/>
        <s v="APP2-POOL"/>
        <s v="APP1-POOL"/>
        <s v="APP1-SEA"/>
        <s v="APP2-DELUXE"/>
        <s v="APP1-PREMIUM"/>
        <m/>
      </sharedItems>
    </cacheField>
    <cacheField name="Възрастни" numFmtId="0">
      <sharedItems containsBlank="1"/>
    </cacheField>
    <cacheField name="Деца" numFmtId="0">
      <sharedItems containsBlank="1"/>
    </cacheField>
    <cacheField name="Начисления за стая" numFmtId="4">
      <sharedItems containsString="0" containsBlank="1" containsNumber="1" minValue="0" maxValue="7132.53"/>
    </cacheField>
    <cacheField name="ADR" numFmtId="4">
      <sharedItems containsString="0" containsBlank="1" containsNumber="1" minValue="0" maxValue="1045.5899999999999"/>
    </cacheField>
    <cacheField name="Държава" numFmtId="0">
      <sharedItems containsBlank="1"/>
    </cacheField>
    <cacheField name="Създадена на" numFmtId="0">
      <sharedItems containsBlank="1"/>
    </cacheField>
    <cacheField name="Референтна дата" numFmtId="0">
      <sharedItems containsBlank="1"/>
    </cacheField>
    <cacheField name="Месец на резервацията" numFmtId="0">
      <sharedItems containsBlank="1"/>
    </cacheField>
    <cacheField name="May" numFmtId="0">
      <sharedItems containsString="0" containsBlank="1" containsNumber="1" containsInteger="1" minValue="0" maxValue="5"/>
    </cacheField>
    <cacheField name="Jun" numFmtId="0">
      <sharedItems containsString="0" containsBlank="1" containsNumber="1" containsInteger="1" minValue="0" maxValue="14"/>
    </cacheField>
    <cacheField name="Jul" numFmtId="0">
      <sharedItems containsString="0" containsBlank="1" containsNumber="1" containsInteger="1" minValue="0" maxValue="10"/>
    </cacheField>
    <cacheField name="Aug" numFmtId="0">
      <sharedItems containsString="0" containsBlank="1" containsNumber="1" containsInteger="1" minValue="0" maxValue="12"/>
    </cacheField>
    <cacheField name="Sep" numFmtId="0">
      <sharedItems containsString="0" containsBlank="1" containsNumber="1" containsInteger="1" minValue="0" maxValue="7"/>
    </cacheField>
    <cacheField name="Total" numFmtId="0">
      <sharedItems containsString="0" containsBlank="1" containsNumber="1" containsInteger="1" minValue="1" maxValue="14"/>
    </cacheField>
    <cacheField name="Check" numFmtId="0">
      <sharedItems containsString="0" containsBlank="1" containsNumber="1" containsInteger="1" minValue="-1" maxValue="0"/>
    </cacheField>
    <cacheField name="Date Res" numFmtId="0">
      <sharedItems containsBlank="1"/>
    </cacheField>
    <cacheField name="WeekNumber" numFmtId="0">
      <sharedItems containsString="0" containsBlank="1" containsNumber="1" containsInteger="1" minValue="1" maxValue="53" count="16">
        <n v="43"/>
        <n v="44"/>
        <n v="45"/>
        <n v="46"/>
        <n v="47"/>
        <n v="48"/>
        <n v="49"/>
        <n v="50"/>
        <n v="51"/>
        <n v="52"/>
        <n v="53"/>
        <n v="1"/>
        <n v="2"/>
        <n v="3"/>
        <n v="4"/>
        <m/>
      </sharedItems>
    </cacheField>
    <cacheField name="StartDate" numFmtId="0">
      <sharedItems containsBlank="1"/>
    </cacheField>
    <cacheField name="WeekStay" numFmtId="0">
      <sharedItems containsString="0" containsBlank="1" containsNumber="1" containsInteger="1" minValue="21" maxValue="37" count="18">
        <n v="24"/>
        <n v="29"/>
        <n v="27"/>
        <n v="35"/>
        <n v="34"/>
        <n v="32"/>
        <n v="30"/>
        <n v="26"/>
        <n v="31"/>
        <n v="25"/>
        <n v="23"/>
        <n v="36"/>
        <n v="33"/>
        <n v="28"/>
        <n v="37"/>
        <n v="22"/>
        <n v="2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ncho Ivanov" refreshedDate="46146.38580300926" createdVersion="8" refreshedVersion="8" minRefreshableVersion="3" recordCount="2715" xr:uid="{FC3B44EE-3E36-42CB-928C-863995A30AE1}">
  <cacheSource type="worksheet">
    <worksheetSource ref="A1:AI1048576" sheet="Резервации 2026"/>
  </cacheSource>
  <cacheFields count="35">
    <cacheField name="Агент" numFmtId="0">
      <sharedItems containsBlank="1"/>
    </cacheField>
    <cacheField name="Дни слаб" numFmtId="0">
      <sharedItems containsString="0" containsBlank="1" containsNumber="1" containsInteger="1" minValue="0" maxValue="10"/>
    </cacheField>
    <cacheField name="Дни среден" numFmtId="0">
      <sharedItems containsString="0" containsBlank="1" containsNumber="1" containsInteger="1" minValue="-1" maxValue="14"/>
    </cacheField>
    <cacheField name="Дни силен" numFmtId="0">
      <sharedItems containsString="0" containsBlank="1" containsNumber="1" containsInteger="1" minValue="0" maxValue="14"/>
    </cacheField>
    <cacheField name="Номер" numFmtId="0">
      <sharedItems containsString="0" containsBlank="1" containsNumber="1" containsInteger="1" minValue="8039" maxValue="11303"/>
    </cacheField>
    <cacheField name="Референтен номер" numFmtId="0">
      <sharedItems containsBlank="1"/>
    </cacheField>
    <cacheField name="Пристигане" numFmtId="0">
      <sharedItems containsBlank="1"/>
    </cacheField>
    <cacheField name="Date" numFmtId="0">
      <sharedItems containsBlank="1"/>
    </cacheField>
    <cacheField name="Month" numFmtId="0">
      <sharedItems containsBlank="1"/>
    </cacheField>
    <cacheField name="Заминаване" numFmtId="0">
      <sharedItems containsBlank="1"/>
    </cacheField>
    <cacheField name="Date2" numFmtId="0">
      <sharedItems containsBlank="1"/>
    </cacheField>
    <cacheField name="Month2" numFmtId="0">
      <sharedItems containsBlank="1"/>
    </cacheField>
    <cacheField name="Престой" numFmtId="0">
      <sharedItems containsString="0" containsBlank="1" containsNumber="1" containsInteger="1" minValue="1" maxValue="14"/>
    </cacheField>
    <cacheField name="ABS" numFmtId="0">
      <sharedItems containsString="0" containsBlank="1" containsNumber="1" containsInteger="1" minValue="-30" maxValue="14"/>
    </cacheField>
    <cacheField name="Дни стартиращ месец" numFmtId="0">
      <sharedItems containsString="0" containsBlank="1" containsNumber="1" containsInteger="1" minValue="0" maxValue="9"/>
    </cacheField>
    <cacheField name="Дни прикл месец" numFmtId="0">
      <sharedItems containsString="0" containsBlank="1" containsNumber="1" containsInteger="1" minValue="0" maxValue="13"/>
    </cacheField>
    <cacheField name="Компания" numFmtId="0">
      <sharedItems containsBlank="1"/>
    </cacheField>
    <cacheField name="Тип стая на пристигане" numFmtId="0">
      <sharedItems containsBlank="1" count="10">
        <s v="APP1-SEA"/>
        <s v="APP2-POOL"/>
        <s v="ROOM-DELUXE"/>
        <s v="ROOM-SEA"/>
        <s v="APP1-POOL"/>
        <s v="APP1-DELUXE"/>
        <s v="ROOM"/>
        <s v="APP2-DELUXE"/>
        <s v="APP1-PREMIUM"/>
        <m/>
      </sharedItems>
    </cacheField>
    <cacheField name="Възрастни" numFmtId="0">
      <sharedItems containsString="0" containsBlank="1" containsNumber="1" containsInteger="1" minValue="1" maxValue="5"/>
    </cacheField>
    <cacheField name="Деца" numFmtId="0">
      <sharedItems containsString="0" containsBlank="1" containsNumber="1" containsInteger="1" minValue="0" maxValue="5"/>
    </cacheField>
    <cacheField name="Начисления за стая" numFmtId="4">
      <sharedItems containsString="0" containsBlank="1" containsNumber="1" minValue="0" maxValue="8440.5727706422003"/>
    </cacheField>
    <cacheField name="ADR" numFmtId="4">
      <sharedItems containsString="0" containsBlank="1" containsNumber="1" minValue="0" maxValue="992.1979420183485"/>
    </cacheField>
    <cacheField name="Държава" numFmtId="0">
      <sharedItems containsBlank="1"/>
    </cacheField>
    <cacheField name="Създадена на" numFmtId="0">
      <sharedItems containsBlank="1"/>
    </cacheField>
    <cacheField name="Референтна дата" numFmtId="0">
      <sharedItems containsBlank="1"/>
    </cacheField>
    <cacheField name="Месец на резервацията" numFmtId="0">
      <sharedItems containsBlank="1"/>
    </cacheField>
    <cacheField name="May" numFmtId="0">
      <sharedItems containsString="0" containsBlank="1" containsNumber="1" containsInteger="1" minValue="0" maxValue="5"/>
    </cacheField>
    <cacheField name="Jun" numFmtId="0">
      <sharedItems containsString="0" containsBlank="1" containsNumber="1" containsInteger="1" minValue="0" maxValue="14"/>
    </cacheField>
    <cacheField name="Jul" numFmtId="0">
      <sharedItems containsString="0" containsBlank="1" containsNumber="1" containsInteger="1" minValue="0" maxValue="14"/>
    </cacheField>
    <cacheField name="Aug" numFmtId="0">
      <sharedItems containsString="0" containsBlank="1" containsNumber="1" containsInteger="1" minValue="0" maxValue="14"/>
    </cacheField>
    <cacheField name="Sep" numFmtId="0">
      <sharedItems containsString="0" containsBlank="1" containsNumber="1" containsInteger="1" minValue="0" maxValue="7"/>
    </cacheField>
    <cacheField name="Total" numFmtId="0">
      <sharedItems containsString="0" containsBlank="1" containsNumber="1" containsInteger="1" minValue="0" maxValue="14"/>
    </cacheField>
    <cacheField name="Check" numFmtId="0">
      <sharedItems containsString="0" containsBlank="1" containsNumber="1" containsInteger="1" minValue="-3" maxValue="0"/>
    </cacheField>
    <cacheField name="Date Res" numFmtId="0">
      <sharedItems containsBlank="1"/>
    </cacheField>
    <cacheField name="WeekNumber" numFmtId="0">
      <sharedItems containsString="0" containsBlank="1" containsNumber="1" containsInteger="1" minValue="1" maxValue="53" count="36">
        <n v="5"/>
        <n v="2"/>
        <n v="4"/>
        <n v="45"/>
        <n v="44"/>
        <n v="6"/>
        <n v="10"/>
        <n v="3"/>
        <n v="9"/>
        <n v="7"/>
        <n v="51"/>
        <n v="46"/>
        <n v="47"/>
        <n v="49"/>
        <n v="8"/>
        <n v="48"/>
        <n v="50"/>
        <n v="43"/>
        <n v="53"/>
        <n v="11"/>
        <n v="1"/>
        <n v="52"/>
        <n v="12"/>
        <n v="13"/>
        <n v="14"/>
        <n v="15"/>
        <n v="17"/>
        <n v="18"/>
        <n v="16"/>
        <m/>
        <n v="42" u="1"/>
        <n v="40" u="1"/>
        <n v="32" u="1"/>
        <n v="35" u="1"/>
        <n v="38" u="1"/>
        <n v="4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ncho Ivanov" refreshedDate="46181.398878935186" createdVersion="8" refreshedVersion="8" minRefreshableVersion="3" recordCount="3218" xr:uid="{88B26232-A9C5-4FD8-BADF-F17F236E6FBB}">
  <cacheSource type="worksheet">
    <worksheetSource ref="A1:AL1048576" sheet="Резервации 2026"/>
  </cacheSource>
  <cacheFields count="38">
    <cacheField name="Агент" numFmtId="0">
      <sharedItems containsBlank="1"/>
    </cacheField>
    <cacheField name="Дни слаб" numFmtId="0">
      <sharedItems containsString="0" containsBlank="1" containsNumber="1" containsInteger="1" minValue="0" maxValue="10"/>
    </cacheField>
    <cacheField name="Дни среден" numFmtId="0">
      <sharedItems containsString="0" containsBlank="1" containsNumber="1" containsInteger="1" minValue="-1" maxValue="14"/>
    </cacheField>
    <cacheField name="Дни силен" numFmtId="0">
      <sharedItems containsString="0" containsBlank="1" containsNumber="1" containsInteger="1" minValue="0" maxValue="14"/>
    </cacheField>
    <cacheField name="Номер" numFmtId="0">
      <sharedItems containsString="0" containsBlank="1" containsNumber="1" containsInteger="1" minValue="8039" maxValue="12044"/>
    </cacheField>
    <cacheField name="Референтен номер" numFmtId="0">
      <sharedItems containsBlank="1"/>
    </cacheField>
    <cacheField name="Пристигане" numFmtId="0">
      <sharedItems containsBlank="1"/>
    </cacheField>
    <cacheField name="Date" numFmtId="0">
      <sharedItems containsBlank="1"/>
    </cacheField>
    <cacheField name="Month" numFmtId="0">
      <sharedItems containsBlank="1"/>
    </cacheField>
    <cacheField name="Заминаване" numFmtId="0">
      <sharedItems containsBlank="1"/>
    </cacheField>
    <cacheField name="Date2" numFmtId="0">
      <sharedItems containsBlank="1"/>
    </cacheField>
    <cacheField name="Month2" numFmtId="0">
      <sharedItems containsBlank="1"/>
    </cacheField>
    <cacheField name="Престой" numFmtId="0">
      <sharedItems containsString="0" containsBlank="1" containsNumber="1" containsInteger="1" minValue="1" maxValue="14"/>
    </cacheField>
    <cacheField name="ABS" numFmtId="0">
      <sharedItems containsString="0" containsBlank="1" containsNumber="1" containsInteger="1" minValue="-30" maxValue="14"/>
    </cacheField>
    <cacheField name="Дни стартиращ месец" numFmtId="0">
      <sharedItems containsString="0" containsBlank="1" containsNumber="1" containsInteger="1" minValue="0" maxValue="9"/>
    </cacheField>
    <cacheField name="Дни прикл месец" numFmtId="0">
      <sharedItems containsString="0" containsBlank="1" containsNumber="1" containsInteger="1" minValue="0" maxValue="13"/>
    </cacheField>
    <cacheField name="Компания" numFmtId="0">
      <sharedItems containsBlank="1"/>
    </cacheField>
    <cacheField name="Тип стая на пристигане" numFmtId="0">
      <sharedItems containsBlank="1" count="10">
        <s v="APP1-SEA"/>
        <s v="APP2-POOL"/>
        <s v="ROOM-DELUXE"/>
        <s v="ROOM-SEA"/>
        <s v="APP1-POOL"/>
        <s v="APP1-DELUXE"/>
        <s v="ROOM"/>
        <s v="APP2-DELUXE"/>
        <s v="APP1-PREMIUM"/>
        <m/>
      </sharedItems>
    </cacheField>
    <cacheField name="Възрастни" numFmtId="0">
      <sharedItems containsString="0" containsBlank="1" containsNumber="1" containsInteger="1" minValue="1" maxValue="5"/>
    </cacheField>
    <cacheField name="Деца" numFmtId="0">
      <sharedItems containsString="0" containsBlank="1" containsNumber="1" containsInteger="1" minValue="0" maxValue="5"/>
    </cacheField>
    <cacheField name="Начисления за стая" numFmtId="3">
      <sharedItems containsString="0" containsBlank="1" containsNumber="1" minValue="0" maxValue="8440.5727706422003"/>
    </cacheField>
    <cacheField name="ADR" numFmtId="3">
      <sharedItems containsString="0" containsBlank="1" containsNumber="1" minValue="0" maxValue="1302.0983083486237"/>
    </cacheField>
    <cacheField name="Държава" numFmtId="0">
      <sharedItems containsBlank="1"/>
    </cacheField>
    <cacheField name="Създадена на" numFmtId="0">
      <sharedItems containsBlank="1"/>
    </cacheField>
    <cacheField name="Референтна дата" numFmtId="0">
      <sharedItems containsBlank="1"/>
    </cacheField>
    <cacheField name="Месец на резервацията" numFmtId="0">
      <sharedItems containsBlank="1"/>
    </cacheField>
    <cacheField name="May" numFmtId="0">
      <sharedItems containsString="0" containsBlank="1" containsNumber="1" containsInteger="1" minValue="0" maxValue="5"/>
    </cacheField>
    <cacheField name="Jun" numFmtId="0">
      <sharedItems containsString="0" containsBlank="1" containsNumber="1" containsInteger="1" minValue="0" maxValue="14"/>
    </cacheField>
    <cacheField name="Jul" numFmtId="0">
      <sharedItems containsString="0" containsBlank="1" containsNumber="1" containsInteger="1" minValue="0" maxValue="14"/>
    </cacheField>
    <cacheField name="Aug" numFmtId="0">
      <sharedItems containsString="0" containsBlank="1" containsNumber="1" containsInteger="1" minValue="0" maxValue="14"/>
    </cacheField>
    <cacheField name="Sep" numFmtId="0">
      <sharedItems containsString="0" containsBlank="1" containsNumber="1" containsInteger="1" minValue="0" maxValue="7"/>
    </cacheField>
    <cacheField name="Total" numFmtId="0">
      <sharedItems containsString="0" containsBlank="1" containsNumber="1" containsInteger="1" minValue="0" maxValue="14"/>
    </cacheField>
    <cacheField name="Check" numFmtId="0">
      <sharedItems containsString="0" containsBlank="1" containsNumber="1" containsInteger="1" minValue="-3" maxValue="0"/>
    </cacheField>
    <cacheField name="Date Res" numFmtId="0">
      <sharedItems containsBlank="1"/>
    </cacheField>
    <cacheField name="WeekNumber" numFmtId="0">
      <sharedItems containsString="0" containsBlank="1" containsNumber="1" containsInteger="1" minValue="1" maxValue="53" count="35">
        <n v="5"/>
        <n v="2"/>
        <n v="4"/>
        <n v="45"/>
        <n v="44"/>
        <n v="6"/>
        <n v="10"/>
        <n v="3"/>
        <n v="9"/>
        <n v="7"/>
        <n v="51"/>
        <n v="46"/>
        <n v="47"/>
        <n v="49"/>
        <n v="8"/>
        <n v="48"/>
        <n v="50"/>
        <n v="43"/>
        <n v="53"/>
        <n v="11"/>
        <n v="1"/>
        <n v="52"/>
        <n v="12"/>
        <n v="13"/>
        <n v="14"/>
        <n v="15"/>
        <n v="17"/>
        <n v="18"/>
        <n v="16"/>
        <n v="19"/>
        <n v="21"/>
        <n v="20"/>
        <n v="22"/>
        <n v="23"/>
        <m/>
      </sharedItems>
    </cacheField>
    <cacheField name="StartDate" numFmtId="0">
      <sharedItems containsBlank="1"/>
    </cacheField>
    <cacheField name="WeekStay" numFmtId="0">
      <sharedItems containsString="0" containsBlank="1" containsNumber="1" containsInteger="1" minValue="11" maxValue="38"/>
    </cacheField>
    <cacheField name="Анулирана" numFmtId="0">
      <sharedItems containsBlank="1" count="3">
        <e v="#N/A"/>
        <s v="Анулирана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ncho Ivanov" refreshedDate="46181.39911608796" createdVersion="8" refreshedVersion="8" minRefreshableVersion="3" recordCount="3218" xr:uid="{3C3EE219-BD34-44A4-8725-B0C7286C6FED}">
  <cacheSource type="worksheet">
    <worksheetSource ref="A1:AN1048576" sheet="Резервации 2026"/>
  </cacheSource>
  <cacheFields count="40">
    <cacheField name="Агент" numFmtId="0">
      <sharedItems containsBlank="1" count="7">
        <s v="INDIVIDUAL"/>
        <s v="BOOKING"/>
        <s v="TO"/>
        <s v="TOPOLA SKIES"/>
        <s v="ITAKA"/>
        <m/>
        <e v="#N/A" u="1"/>
      </sharedItems>
    </cacheField>
    <cacheField name="Дни слаб" numFmtId="0">
      <sharedItems containsString="0" containsBlank="1" containsNumber="1" containsInteger="1" minValue="0" maxValue="10"/>
    </cacheField>
    <cacheField name="Дни среден" numFmtId="0">
      <sharedItems containsString="0" containsBlank="1" containsNumber="1" containsInteger="1" minValue="-1" maxValue="14"/>
    </cacheField>
    <cacheField name="Дни силен" numFmtId="0">
      <sharedItems containsString="0" containsBlank="1" containsNumber="1" containsInteger="1" minValue="0" maxValue="14"/>
    </cacheField>
    <cacheField name="Номер" numFmtId="0">
      <sharedItems containsString="0" containsBlank="1" containsNumber="1" containsInteger="1" minValue="8039" maxValue="12044"/>
    </cacheField>
    <cacheField name="Референтен номер" numFmtId="0">
      <sharedItems containsBlank="1"/>
    </cacheField>
    <cacheField name="Пристигане" numFmtId="0">
      <sharedItems containsBlank="1"/>
    </cacheField>
    <cacheField name="Date" numFmtId="0">
      <sharedItems containsBlank="1"/>
    </cacheField>
    <cacheField name="Month" numFmtId="0">
      <sharedItems containsBlank="1"/>
    </cacheField>
    <cacheField name="Заминаване" numFmtId="0">
      <sharedItems containsBlank="1"/>
    </cacheField>
    <cacheField name="Date2" numFmtId="0">
      <sharedItems containsBlank="1"/>
    </cacheField>
    <cacheField name="Month2" numFmtId="0">
      <sharedItems containsBlank="1"/>
    </cacheField>
    <cacheField name="Престой" numFmtId="0">
      <sharedItems containsString="0" containsBlank="1" containsNumber="1" containsInteger="1" minValue="1" maxValue="14"/>
    </cacheField>
    <cacheField name="ABS" numFmtId="0">
      <sharedItems containsString="0" containsBlank="1" containsNumber="1" containsInteger="1" minValue="-30" maxValue="14"/>
    </cacheField>
    <cacheField name="Дни стартиращ месец" numFmtId="0">
      <sharedItems containsString="0" containsBlank="1" containsNumber="1" containsInteger="1" minValue="0" maxValue="9"/>
    </cacheField>
    <cacheField name="Дни прикл месец" numFmtId="0">
      <sharedItems containsString="0" containsBlank="1" containsNumber="1" containsInteger="1" minValue="0" maxValue="13"/>
    </cacheField>
    <cacheField name="Компания" numFmtId="0">
      <sharedItems containsBlank="1" count="31">
        <s v="INDIVIDUAL"/>
        <s v="BOOKING"/>
        <s v="ТЕДИ - КАМ - ЕООД"/>
        <s v="СЛР-ХОЛИДЕЙ-СЪРВИС ЕООД"/>
        <s v="КЛУБ МАГЕЛАН - ООД"/>
        <s v="НОВОТОН - ЕООД"/>
        <s v="ТУРИСТИЧЕСКА АГЕНЦИЯ СОЛВЕКС - ЕООД"/>
        <s v="АВАТАР ТУР - ООД"/>
        <s v="TOPOLA SKIES"/>
        <s v="ДЕСТИНЕЙШЪН ТУРИСТИК СЪРВИСИС - ЕООД"/>
        <s v="NOWA ITAKA SPOLKA Z OGRANICZONA ODPOWIEDZIALNOSCIA"/>
        <s v="ТРАВЕЛИНА - ООД"/>
        <s v="ВАРНА ТУРИСТ СЕРВИЗ - ООД"/>
        <s v="КЛАВИС ТРЕНД - ООД"/>
        <s v="БОЯНА МГ - ЕООД"/>
        <s v="СЪНИ ТУРС ООД"/>
        <s v="ДЖОЙ ТРАВЕЛ - ООД"/>
        <s v="ПРОФИ ТУРС - ООД"/>
        <s v="ВЕРСО ТРАВЪЛ - ООД"/>
        <s v="Алма Сървис - ЕООД"/>
        <s v="НЮ СЪН ТРАВЕЛ - ЕООД"/>
        <s v="Фондация Карин Дом"/>
        <s v="Травел Адвайзърс - ООД"/>
        <s v="ОБЕДИНЕНА БЪЛГАРСКА БАНКА - АД"/>
        <s v="КПМГ ОДИТ - ООД"/>
        <m/>
        <s v="НОВОТОН - ЕООД, НОВОТОН ГАРАНЦИЯ - ЕООД" u="1"/>
        <s v="ЕКСПРЕС ГАРАНЦИОН - ООД" u="1"/>
        <s v="ТОПОЛА СКАЙС МЕНИДЖМЪНТ ООД" u="1"/>
        <s v="Алма Сървис - ЕООД, Алма Сървис - ТСМ" u="1"/>
        <s v="ГОУ ТУ ХОЛИДЕЙ - ООД" u="1"/>
      </sharedItems>
    </cacheField>
    <cacheField name="Тип стая на пристигане" numFmtId="0">
      <sharedItems containsBlank="1" count="10">
        <s v="APP1-SEA"/>
        <s v="APP2-POOL"/>
        <s v="ROOM-DELUXE"/>
        <s v="ROOM-SEA"/>
        <s v="APP1-POOL"/>
        <s v="APP1-DELUXE"/>
        <s v="ROOM"/>
        <s v="APP2-DELUXE"/>
        <s v="APP1-PREMIUM"/>
        <m/>
      </sharedItems>
    </cacheField>
    <cacheField name="Възрастни" numFmtId="0">
      <sharedItems containsString="0" containsBlank="1" containsNumber="1" containsInteger="1" minValue="1" maxValue="5"/>
    </cacheField>
    <cacheField name="Деца" numFmtId="0">
      <sharedItems containsString="0" containsBlank="1" containsNumber="1" containsInteger="1" minValue="0" maxValue="5"/>
    </cacheField>
    <cacheField name="Начисления за стая" numFmtId="3">
      <sharedItems containsString="0" containsBlank="1" containsNumber="1" minValue="0" maxValue="8440.5727706422003"/>
    </cacheField>
    <cacheField name="ADR" numFmtId="3">
      <sharedItems containsString="0" containsBlank="1" containsNumber="1" minValue="0" maxValue="1302.0983083486237"/>
    </cacheField>
    <cacheField name="Държава" numFmtId="0">
      <sharedItems containsBlank="1"/>
    </cacheField>
    <cacheField name="Създадена на" numFmtId="0">
      <sharedItems containsBlank="1"/>
    </cacheField>
    <cacheField name="Референтна дата" numFmtId="0">
      <sharedItems containsBlank="1"/>
    </cacheField>
    <cacheField name="Месец на резервацията" numFmtId="0">
      <sharedItems containsBlank="1"/>
    </cacheField>
    <cacheField name="May" numFmtId="0">
      <sharedItems containsString="0" containsBlank="1" containsNumber="1" containsInteger="1" minValue="0" maxValue="5"/>
    </cacheField>
    <cacheField name="Jun" numFmtId="0">
      <sharedItems containsString="0" containsBlank="1" containsNumber="1" containsInteger="1" minValue="0" maxValue="14"/>
    </cacheField>
    <cacheField name="Jul" numFmtId="0">
      <sharedItems containsString="0" containsBlank="1" containsNumber="1" containsInteger="1" minValue="0" maxValue="14"/>
    </cacheField>
    <cacheField name="Aug" numFmtId="0">
      <sharedItems containsString="0" containsBlank="1" containsNumber="1" containsInteger="1" minValue="0" maxValue="14"/>
    </cacheField>
    <cacheField name="Sep" numFmtId="0">
      <sharedItems containsString="0" containsBlank="1" containsNumber="1" containsInteger="1" minValue="0" maxValue="7"/>
    </cacheField>
    <cacheField name="Total" numFmtId="0">
      <sharedItems containsString="0" containsBlank="1" containsNumber="1" containsInteger="1" minValue="0" maxValue="14"/>
    </cacheField>
    <cacheField name="Check" numFmtId="0">
      <sharedItems containsString="0" containsBlank="1" containsNumber="1" containsInteger="1" minValue="-3" maxValue="0"/>
    </cacheField>
    <cacheField name="Date Res" numFmtId="0">
      <sharedItems containsBlank="1"/>
    </cacheField>
    <cacheField name="WeekNumber" numFmtId="0">
      <sharedItems containsString="0" containsBlank="1" containsNumber="1" containsInteger="1" minValue="1" maxValue="53" count="35">
        <n v="5"/>
        <n v="2"/>
        <n v="4"/>
        <n v="45"/>
        <n v="44"/>
        <n v="6"/>
        <n v="10"/>
        <n v="3"/>
        <n v="9"/>
        <n v="7"/>
        <n v="51"/>
        <n v="46"/>
        <n v="47"/>
        <n v="49"/>
        <n v="8"/>
        <n v="48"/>
        <n v="50"/>
        <n v="43"/>
        <n v="53"/>
        <n v="11"/>
        <n v="1"/>
        <n v="52"/>
        <n v="12"/>
        <n v="13"/>
        <n v="14"/>
        <n v="15"/>
        <n v="17"/>
        <n v="18"/>
        <n v="16"/>
        <n v="19"/>
        <n v="21"/>
        <n v="20"/>
        <n v="22"/>
        <n v="23"/>
        <m/>
      </sharedItems>
    </cacheField>
    <cacheField name="StartDate" numFmtId="0">
      <sharedItems containsBlank="1"/>
    </cacheField>
    <cacheField name="WeekStay" numFmtId="0">
      <sharedItems containsString="0" containsBlank="1" containsNumber="1" containsInteger="1" minValue="11" maxValue="38"/>
    </cacheField>
    <cacheField name="Анулирана" numFmtId="0">
      <sharedItems containsBlank="1" count="3">
        <e v="#N/A"/>
        <s v="Анулирана"/>
        <m/>
      </sharedItems>
    </cacheField>
    <cacheField name="Начисления за стая без ДДС" numFmtId="3">
      <sharedItems containsNonDate="0" containsString="0" containsBlank="1"/>
    </cacheField>
    <cacheField name="ADR без ДДС" numFmtId="3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9">
  <r>
    <s v="INDIVIDUAL"/>
    <n v="2"/>
    <n v="0"/>
    <n v="0"/>
    <n v="8036"/>
    <s v="395581 2 "/>
    <s v="09 Jun 2026"/>
    <s v="09"/>
    <s v="Jun"/>
    <s v="11 Jun 2026"/>
    <s v="11"/>
    <s v="Jun"/>
    <n v="2"/>
    <n v="2"/>
    <n v="0"/>
    <n v="0"/>
    <s v="INDIVIDUAL"/>
    <x v="0"/>
    <s v="3"/>
    <m/>
    <n v="871.32"/>
    <n v="435.66"/>
    <m/>
    <s v="22 Oct 2025 12:54"/>
    <s v="22 Oct 2025"/>
    <s v="Oct"/>
    <n v="0"/>
    <n v="2"/>
    <n v="0"/>
    <n v="0"/>
    <n v="0"/>
    <n v="2"/>
    <n v="0"/>
    <s v="22.10.2025"/>
    <x v="0"/>
    <s v="09.06.2026"/>
    <x v="0"/>
  </r>
  <r>
    <s v="INDIVIDUAL"/>
    <n v="2"/>
    <n v="0"/>
    <n v="0"/>
    <n v="8037"/>
    <s v="395581 2 "/>
    <s v="09 Jun 2026"/>
    <s v="09"/>
    <s v="Jun"/>
    <s v="11 Jun 2026"/>
    <s v="11"/>
    <s v="Jun"/>
    <n v="2"/>
    <n v="2"/>
    <n v="0"/>
    <n v="0"/>
    <s v="INDIVIDUAL"/>
    <x v="1"/>
    <s v="2"/>
    <m/>
    <n v="602.4"/>
    <n v="301.2"/>
    <m/>
    <s v="22 Oct 2025 12:54"/>
    <s v="22 Oct 2025"/>
    <s v="Oct"/>
    <n v="0"/>
    <n v="2"/>
    <n v="0"/>
    <n v="0"/>
    <n v="0"/>
    <n v="2"/>
    <n v="0"/>
    <s v="22.10.2025"/>
    <x v="0"/>
    <s v="09.06.2026"/>
    <x v="0"/>
  </r>
  <r>
    <s v="TOPOLA SKIES"/>
    <n v="0"/>
    <n v="0"/>
    <n v="5"/>
    <n v="8039"/>
    <s v="396578 1 "/>
    <s v="13 Jul 2026"/>
    <s v="13"/>
    <s v="Jul"/>
    <s v="18 Jul 2026"/>
    <s v="18"/>
    <s v="Jul"/>
    <n v="5"/>
    <n v="5"/>
    <n v="0"/>
    <n v="0"/>
    <s v="TOPOLA SKIES"/>
    <x v="0"/>
    <s v="3"/>
    <s v="1"/>
    <n v="1801.9724770642201"/>
    <n v="360.39449541284398"/>
    <m/>
    <s v="24 Oct 2025 09:08"/>
    <s v="24 Oct 2025"/>
    <s v="Oct"/>
    <n v="0"/>
    <n v="0"/>
    <n v="5"/>
    <n v="0"/>
    <n v="0"/>
    <n v="5"/>
    <n v="0"/>
    <s v="24.10.2025"/>
    <x v="0"/>
    <s v="13.07.2026"/>
    <x v="1"/>
  </r>
  <r>
    <s v="TOPOLA SKIES"/>
    <n v="0"/>
    <n v="0"/>
    <n v="5"/>
    <n v="8040"/>
    <s v="397146 1 "/>
    <s v="13 Jul 2026"/>
    <s v="13"/>
    <s v="Jul"/>
    <s v="18 Jul 2026"/>
    <s v="18"/>
    <s v="Jul"/>
    <n v="5"/>
    <n v="5"/>
    <n v="0"/>
    <n v="0"/>
    <s v="TOPOLA SKIES"/>
    <x v="2"/>
    <s v="2"/>
    <s v="1"/>
    <n v="1778.6238532110092"/>
    <n v="355.7247706422018"/>
    <m/>
    <s v="25 Oct 2025 09:27"/>
    <s v="25 Oct 2025"/>
    <s v="Oct"/>
    <n v="0"/>
    <n v="0"/>
    <n v="5"/>
    <n v="0"/>
    <n v="0"/>
    <n v="5"/>
    <n v="0"/>
    <s v="25.10.2025"/>
    <x v="0"/>
    <s v="13.07.2026"/>
    <x v="1"/>
  </r>
  <r>
    <s v="TO"/>
    <n v="0"/>
    <n v="5"/>
    <n v="0"/>
    <n v="8041"/>
    <s v="650924 1 "/>
    <s v="29 Jun 2026"/>
    <s v="29"/>
    <s v="Jun"/>
    <s v="04 Jul 2026"/>
    <s v="04"/>
    <s v="Jul"/>
    <n v="5"/>
    <n v="-25"/>
    <n v="2"/>
    <n v="3"/>
    <s v="ПРОФИ ТУРС - ООД"/>
    <x v="3"/>
    <s v="3"/>
    <s v="1"/>
    <n v="2078.4605409999999"/>
    <n v="415.69210820000001"/>
    <m/>
    <s v="27 Oct 2025 08:26"/>
    <s v="26 Oct 2025"/>
    <s v="Oct"/>
    <n v="0"/>
    <n v="2"/>
    <n v="3"/>
    <n v="0"/>
    <n v="0"/>
    <n v="5"/>
    <n v="0"/>
    <s v="27.10.2025"/>
    <x v="1"/>
    <s v="29.06.2026"/>
    <x v="2"/>
  </r>
  <r>
    <s v="TO"/>
    <n v="0"/>
    <n v="5"/>
    <n v="1"/>
    <n v="8042"/>
    <s v="NT306699 1 "/>
    <s v="24 Aug 2026"/>
    <s v="24"/>
    <s v="Aug"/>
    <s v="30 Aug 2026"/>
    <s v="30"/>
    <s v="Aug"/>
    <n v="6"/>
    <n v="6"/>
    <n v="0"/>
    <n v="0"/>
    <s v="НОВОТОН - ЕООД"/>
    <x v="4"/>
    <s v="4"/>
    <s v="0"/>
    <n v="2869.2026099999998"/>
    <n v="478.20043499999997"/>
    <m/>
    <s v="27 Oct 2025 15:49"/>
    <s v="22 Oct 2025"/>
    <s v="Oct"/>
    <n v="0"/>
    <n v="0"/>
    <n v="0"/>
    <n v="6"/>
    <n v="0"/>
    <n v="6"/>
    <n v="0"/>
    <s v="27.10.2025"/>
    <x v="1"/>
    <s v="24.08.2026"/>
    <x v="3"/>
  </r>
  <r>
    <s v="TO"/>
    <n v="0"/>
    <n v="0"/>
    <n v="7"/>
    <n v="8043"/>
    <s v="NT306720 1 "/>
    <s v="17 Aug 2026"/>
    <s v="17"/>
    <s v="Aug"/>
    <s v="24 Aug 2026"/>
    <s v="24"/>
    <s v="Aug"/>
    <n v="7"/>
    <n v="7"/>
    <n v="0"/>
    <n v="0"/>
    <s v="НОВОТОН - ЕООД"/>
    <x v="5"/>
    <s v="2"/>
    <s v="2"/>
    <n v="2592.0810572999999"/>
    <n v="370.2972939"/>
    <m/>
    <s v="27 Oct 2025 15:49"/>
    <s v="22 Oct 2025"/>
    <s v="Oct"/>
    <n v="0"/>
    <n v="0"/>
    <n v="0"/>
    <n v="7"/>
    <n v="0"/>
    <n v="7"/>
    <n v="0"/>
    <s v="27.10.2025"/>
    <x v="1"/>
    <s v="17.08.2026"/>
    <x v="4"/>
  </r>
  <r>
    <s v="TO"/>
    <n v="0"/>
    <n v="0"/>
    <n v="7"/>
    <n v="8044"/>
    <s v="NT306721 1 "/>
    <s v="17 Aug 2026"/>
    <s v="17"/>
    <s v="Aug"/>
    <s v="24 Aug 2026"/>
    <s v="24"/>
    <s v="Aug"/>
    <n v="7"/>
    <n v="7"/>
    <n v="0"/>
    <n v="0"/>
    <s v="НОВОТОН - ЕООД"/>
    <x v="5"/>
    <s v="3"/>
    <s v="1"/>
    <n v="2799.3599206999997"/>
    <n v="399.90856009999999"/>
    <m/>
    <s v="27 Oct 2025 15:50"/>
    <s v="22 Oct 2025"/>
    <s v="Oct"/>
    <n v="0"/>
    <n v="0"/>
    <n v="0"/>
    <n v="7"/>
    <n v="0"/>
    <n v="7"/>
    <n v="0"/>
    <s v="27.10.2025"/>
    <x v="1"/>
    <s v="17.08.2026"/>
    <x v="4"/>
  </r>
  <r>
    <s v="TO"/>
    <n v="0"/>
    <n v="7"/>
    <n v="0"/>
    <n v="8046"/>
    <s v="NT306899 1 "/>
    <s v="30 Jun 2026"/>
    <s v="30"/>
    <s v="Jun"/>
    <s v="07 Jul 2026"/>
    <s v="07"/>
    <s v="Jul"/>
    <n v="7"/>
    <n v="-23"/>
    <n v="1"/>
    <n v="6"/>
    <s v="НОВОТОН - ЕООД"/>
    <x v="5"/>
    <s v="2"/>
    <s v="3"/>
    <n v="2628.9093362000003"/>
    <n v="375.55847660000006"/>
    <m/>
    <s v="27 Oct 2025 15:50"/>
    <s v="27 Oct 2025"/>
    <s v="Oct"/>
    <n v="0"/>
    <n v="1"/>
    <n v="6"/>
    <n v="0"/>
    <n v="0"/>
    <n v="7"/>
    <n v="0"/>
    <s v="27.10.2025"/>
    <x v="1"/>
    <s v="30.06.2026"/>
    <x v="2"/>
  </r>
  <r>
    <s v="TO"/>
    <n v="0"/>
    <n v="7"/>
    <n v="0"/>
    <n v="8047"/>
    <s v="NT306920 1 "/>
    <s v="30 Jun 2026"/>
    <s v="30"/>
    <s v="Jun"/>
    <s v="07 Jul 2026"/>
    <s v="07"/>
    <s v="Jul"/>
    <n v="7"/>
    <n v="-23"/>
    <n v="1"/>
    <n v="6"/>
    <s v="НОВОТОН - ЕООД"/>
    <x v="1"/>
    <s v="2"/>
    <s v="2"/>
    <n v="2285.9545456999999"/>
    <n v="326.56493510000001"/>
    <m/>
    <s v="27 Oct 2025 15:51"/>
    <s v="27 Oct 2025"/>
    <s v="Oct"/>
    <n v="0"/>
    <n v="1"/>
    <n v="6"/>
    <n v="0"/>
    <n v="0"/>
    <n v="7"/>
    <n v="0"/>
    <s v="27.10.2025"/>
    <x v="1"/>
    <s v="30.06.2026"/>
    <x v="2"/>
  </r>
  <r>
    <s v="TO"/>
    <n v="0"/>
    <n v="0"/>
    <n v="7"/>
    <n v="8048"/>
    <s v="1169811.219280 1 "/>
    <s v="02 Aug 2026"/>
    <s v="02"/>
    <s v="Aug"/>
    <s v="09 Aug 2026"/>
    <s v="09"/>
    <s v="Aug"/>
    <n v="7"/>
    <n v="7"/>
    <n v="0"/>
    <n v="0"/>
    <s v="СЛР-ХОЛИДЕЙ-СЪРВИС ЕООД"/>
    <x v="3"/>
    <s v="2"/>
    <s v="2"/>
    <n v="2939.1430907999998"/>
    <n v="419.87758439999999"/>
    <m/>
    <s v="27 Oct 2025 15:54"/>
    <s v="22 Oct 2025"/>
    <s v="Oct"/>
    <n v="0"/>
    <n v="0"/>
    <n v="0"/>
    <n v="7"/>
    <n v="0"/>
    <n v="7"/>
    <n v="0"/>
    <s v="27.10.2025"/>
    <x v="1"/>
    <s v="02.08.2026"/>
    <x v="5"/>
  </r>
  <r>
    <s v="TO"/>
    <n v="0"/>
    <n v="0"/>
    <n v="6"/>
    <n v="8049"/>
    <s v="1169860.219307 1 "/>
    <s v="20 Jul 2026"/>
    <s v="20"/>
    <s v="Jul"/>
    <s v="26 Jul 2026"/>
    <s v="26"/>
    <s v="Jul"/>
    <n v="6"/>
    <n v="6"/>
    <n v="0"/>
    <n v="0"/>
    <s v="СЛР-ХОЛИДЕЙ-СЪРВИС ЕООД"/>
    <x v="1"/>
    <s v="2"/>
    <s v="1"/>
    <n v="1735.3688423999999"/>
    <n v="289.22814039999997"/>
    <m/>
    <s v="27 Oct 2025 15:55"/>
    <s v="22 Oct 2025"/>
    <s v="Oct"/>
    <n v="0"/>
    <n v="0"/>
    <n v="6"/>
    <n v="0"/>
    <n v="0"/>
    <n v="6"/>
    <n v="0"/>
    <s v="27.10.2025"/>
    <x v="1"/>
    <s v="20.07.2026"/>
    <x v="6"/>
  </r>
  <r>
    <s v="TO"/>
    <n v="0"/>
    <n v="0"/>
    <n v="6"/>
    <n v="8050"/>
    <s v="1169861.219308 1 "/>
    <s v="20 Jul 2026"/>
    <s v="20"/>
    <s v="Jul"/>
    <s v="26 Jul 2026"/>
    <s v="26"/>
    <s v="Jul"/>
    <n v="6"/>
    <n v="6"/>
    <n v="0"/>
    <n v="0"/>
    <s v="СЛР-ХОЛИДЕЙ-СЪРВИС ЕООД"/>
    <x v="1"/>
    <s v="3"/>
    <s v="1"/>
    <n v="2342.7714071999999"/>
    <n v="390.4619012"/>
    <m/>
    <s v="27 Oct 2025 15:55"/>
    <s v="22 Oct 2025"/>
    <s v="Oct"/>
    <n v="0"/>
    <n v="0"/>
    <n v="6"/>
    <n v="0"/>
    <n v="0"/>
    <n v="6"/>
    <n v="0"/>
    <s v="27.10.2025"/>
    <x v="1"/>
    <s v="20.07.2026"/>
    <x v="6"/>
  </r>
  <r>
    <s v="TO"/>
    <n v="0"/>
    <n v="0"/>
    <n v="6"/>
    <n v="8053"/>
    <s v="1170032.219376 1 "/>
    <s v="21 Jul 2026"/>
    <s v="21"/>
    <s v="Jul"/>
    <s v="27 Jul 2026"/>
    <s v="27"/>
    <s v="Jul"/>
    <n v="6"/>
    <n v="6"/>
    <n v="0"/>
    <n v="0"/>
    <s v="СЛР-ХОЛИДЕЙ-СЪРВИС ЕООД"/>
    <x v="3"/>
    <s v="2"/>
    <s v="2"/>
    <n v="2519.2655063999996"/>
    <n v="419.87758439999993"/>
    <m/>
    <s v="27 Oct 2025 15:55"/>
    <s v="23 Oct 2025"/>
    <s v="Oct"/>
    <n v="0"/>
    <n v="0"/>
    <n v="6"/>
    <n v="0"/>
    <n v="0"/>
    <n v="6"/>
    <n v="0"/>
    <s v="27.10.2025"/>
    <x v="1"/>
    <s v="21.07.2026"/>
    <x v="6"/>
  </r>
  <r>
    <s v="TO"/>
    <n v="0"/>
    <n v="0"/>
    <n v="6"/>
    <n v="8054"/>
    <s v="1170032.219377 1 "/>
    <s v="21 Jul 2026"/>
    <s v="21"/>
    <s v="Jul"/>
    <s v="27 Jul 2026"/>
    <s v="27"/>
    <s v="Jul"/>
    <n v="6"/>
    <n v="6"/>
    <n v="0"/>
    <n v="0"/>
    <s v="СЛР-ХОЛИДЕЙ-СЪРВИС ЕООД"/>
    <x v="3"/>
    <s v="2"/>
    <s v="2"/>
    <n v="2519.2655063999996"/>
    <n v="419.87758439999993"/>
    <m/>
    <s v="27 Oct 2025 15:55"/>
    <s v="23 Oct 2025"/>
    <s v="Oct"/>
    <n v="0"/>
    <n v="0"/>
    <n v="6"/>
    <n v="0"/>
    <n v="0"/>
    <n v="6"/>
    <n v="0"/>
    <s v="27.10.2025"/>
    <x v="1"/>
    <s v="21.07.2026"/>
    <x v="6"/>
  </r>
  <r>
    <s v="TO"/>
    <n v="0"/>
    <n v="0"/>
    <n v="6"/>
    <n v="8055"/>
    <s v="1170038.219412 1 "/>
    <s v="20 Jul 2026"/>
    <s v="20"/>
    <s v="Jul"/>
    <s v="26 Jul 2026"/>
    <s v="26"/>
    <s v="Jul"/>
    <n v="6"/>
    <n v="6"/>
    <n v="0"/>
    <n v="0"/>
    <s v="СЛР-ХОЛИДЕЙ-СЪРВИС ЕООД"/>
    <x v="1"/>
    <s v="3"/>
    <s v="1"/>
    <n v="2342.7714071999999"/>
    <n v="390.4619012"/>
    <m/>
    <s v="27 Oct 2025 15:55"/>
    <s v="23 Oct 2025"/>
    <s v="Oct"/>
    <n v="0"/>
    <n v="0"/>
    <n v="6"/>
    <n v="0"/>
    <n v="0"/>
    <n v="6"/>
    <n v="0"/>
    <s v="27.10.2025"/>
    <x v="1"/>
    <s v="20.07.2026"/>
    <x v="6"/>
  </r>
  <r>
    <s v="TO"/>
    <n v="0"/>
    <n v="0"/>
    <n v="6"/>
    <n v="8056"/>
    <s v="1170141.219429 1 "/>
    <s v="20 Jul 2026"/>
    <s v="20"/>
    <s v="Jul"/>
    <s v="26 Jul 2026"/>
    <s v="26"/>
    <s v="Jul"/>
    <n v="6"/>
    <n v="6"/>
    <n v="0"/>
    <n v="0"/>
    <s v="СЛР-ХОЛИДЕЙ-СЪРВИС ЕООД"/>
    <x v="3"/>
    <s v="2"/>
    <s v="1"/>
    <n v="2015.3654652"/>
    <n v="335.8942442"/>
    <m/>
    <s v="27 Oct 2025 15:56"/>
    <s v="24 Oct 2025"/>
    <s v="Oct"/>
    <n v="0"/>
    <n v="0"/>
    <n v="6"/>
    <n v="0"/>
    <n v="0"/>
    <n v="6"/>
    <n v="0"/>
    <s v="27.10.2025"/>
    <x v="1"/>
    <s v="20.07.2026"/>
    <x v="6"/>
  </r>
  <r>
    <s v="TO"/>
    <n v="0"/>
    <n v="0"/>
    <n v="6"/>
    <n v="8057"/>
    <s v="1170169.219532 1 "/>
    <s v="20 Jul 2026"/>
    <s v="20"/>
    <s v="Jul"/>
    <s v="26 Jul 2026"/>
    <s v="26"/>
    <s v="Jul"/>
    <n v="6"/>
    <n v="6"/>
    <n v="0"/>
    <n v="0"/>
    <s v="СЛР-ХОЛИДЕЙ-СЪРВИС ЕООД"/>
    <x v="0"/>
    <s v="2"/>
    <s v="1"/>
    <n v="1805.5440228"/>
    <n v="300.92400379999998"/>
    <m/>
    <s v="27 Oct 2025 15:56"/>
    <s v="24 Oct 2025"/>
    <s v="Oct"/>
    <n v="0"/>
    <n v="0"/>
    <n v="6"/>
    <n v="0"/>
    <n v="0"/>
    <n v="6"/>
    <n v="0"/>
    <s v="27.10.2025"/>
    <x v="1"/>
    <s v="20.07.2026"/>
    <x v="6"/>
  </r>
  <r>
    <s v="TO"/>
    <n v="0"/>
    <n v="0"/>
    <n v="6"/>
    <n v="8059"/>
    <s v="1170218.219536 1 "/>
    <s v="25 Jul 2026"/>
    <s v="25"/>
    <s v="Jul"/>
    <s v="31 Jul 2026"/>
    <s v="31"/>
    <s v="Jul"/>
    <n v="6"/>
    <n v="6"/>
    <n v="0"/>
    <n v="0"/>
    <s v="СЛР-ХОЛИДЕЙ-СЪРВИС ЕООД"/>
    <x v="3"/>
    <s v="3"/>
    <s v="0"/>
    <n v="2720.7551129999997"/>
    <n v="453.45918549999993"/>
    <m/>
    <s v="27 Oct 2025 15:56"/>
    <s v="26 Oct 2025"/>
    <s v="Oct"/>
    <n v="0"/>
    <n v="0"/>
    <n v="6"/>
    <n v="0"/>
    <n v="0"/>
    <n v="6"/>
    <n v="0"/>
    <s v="27.10.2025"/>
    <x v="1"/>
    <s v="25.07.2026"/>
    <x v="6"/>
  </r>
  <r>
    <s v="TO"/>
    <n v="0"/>
    <n v="0"/>
    <n v="6"/>
    <n v="8060"/>
    <s v="2308258 1 "/>
    <s v="14 Jul 2026"/>
    <s v="14"/>
    <s v="Jul"/>
    <s v="20 Jul 2026"/>
    <s v="20"/>
    <s v="Jul"/>
    <n v="6"/>
    <n v="6"/>
    <n v="0"/>
    <n v="0"/>
    <s v="ТУРИСТИЧЕСКА АГЕНЦИЯ СОЛВЕКС - ЕООД"/>
    <x v="4"/>
    <s v="5"/>
    <s v="0"/>
    <n v="3778.8982595999996"/>
    <n v="629.8163765999999"/>
    <m/>
    <s v="27 Oct 2025 15:57"/>
    <s v="14 Oct 2025"/>
    <s v="Oct"/>
    <n v="0"/>
    <n v="0"/>
    <n v="6"/>
    <n v="0"/>
    <n v="0"/>
    <n v="6"/>
    <n v="0"/>
    <s v="27.10.2025"/>
    <x v="1"/>
    <s v="14.07.2026"/>
    <x v="1"/>
  </r>
  <r>
    <s v="TO"/>
    <n v="0"/>
    <n v="5"/>
    <n v="0"/>
    <n v="8061"/>
    <s v="2308309 1 "/>
    <s v="02 Jul 2026"/>
    <s v="02"/>
    <s v="Jul"/>
    <s v="07 Jul 2026"/>
    <s v="07"/>
    <s v="Jul"/>
    <n v="5"/>
    <n v="5"/>
    <n v="0"/>
    <n v="0"/>
    <s v="ТУРИСТИЧЕСКА АГЕНЦИЯ СОЛВЕКС - ЕООД"/>
    <x v="4"/>
    <s v="4"/>
    <s v="1"/>
    <n v="2391.0021750000001"/>
    <n v="478.20043500000003"/>
    <m/>
    <s v="27 Oct 2025 15:57"/>
    <s v="15 Oct 2025"/>
    <s v="Oct"/>
    <n v="0"/>
    <n v="0"/>
    <n v="5"/>
    <n v="0"/>
    <n v="0"/>
    <n v="5"/>
    <n v="0"/>
    <s v="27.10.2025"/>
    <x v="1"/>
    <s v="02.07.2026"/>
    <x v="2"/>
  </r>
  <r>
    <s v="TO"/>
    <n v="0"/>
    <n v="6"/>
    <n v="0"/>
    <n v="8062"/>
    <s v="2308685 1 "/>
    <s v="21 Jun 2026"/>
    <s v="21"/>
    <s v="Jun"/>
    <s v="27 Jun 2026"/>
    <s v="27"/>
    <s v="Jun"/>
    <n v="6"/>
    <n v="6"/>
    <n v="0"/>
    <n v="0"/>
    <s v="ТУРИСТИЧЕСКА АГЕНЦИЯ СОЛВЕКС - ЕООД"/>
    <x v="2"/>
    <s v="2"/>
    <s v="1"/>
    <n v="1478.9204127999999"/>
    <n v="246.48673546666666"/>
    <m/>
    <s v="27 Oct 2025 16:00"/>
    <s v="20 Oct 2025"/>
    <s v="Oct"/>
    <n v="0"/>
    <n v="6"/>
    <n v="0"/>
    <n v="0"/>
    <n v="0"/>
    <n v="6"/>
    <n v="0"/>
    <s v="27.10.2025"/>
    <x v="1"/>
    <s v="21.06.2026"/>
    <x v="7"/>
  </r>
  <r>
    <s v="TO"/>
    <n v="0"/>
    <n v="4"/>
    <n v="3"/>
    <n v="8063"/>
    <s v="2309043 1 "/>
    <s v="22 Aug 2026"/>
    <s v="22"/>
    <s v="Aug"/>
    <s v="29 Aug 2026"/>
    <s v="29"/>
    <s v="Aug"/>
    <n v="7"/>
    <n v="7"/>
    <n v="0"/>
    <n v="0"/>
    <s v="ТУРИСТИЧЕСКА АГЕНЦИЯ СОЛВЕКС - ЕООД"/>
    <x v="2"/>
    <s v="2"/>
    <s v="1"/>
    <n v="1933.7682376"/>
    <n v="276.25260537142856"/>
    <m/>
    <s v="27 Oct 2025 16:01"/>
    <s v="23 Oct 2025"/>
    <s v="Oct"/>
    <n v="0"/>
    <n v="0"/>
    <n v="0"/>
    <n v="7"/>
    <n v="0"/>
    <n v="7"/>
    <n v="0"/>
    <s v="27.10.2025"/>
    <x v="1"/>
    <s v="22.08.2026"/>
    <x v="4"/>
  </r>
  <r>
    <s v="TO"/>
    <n v="0"/>
    <n v="0"/>
    <n v="5"/>
    <n v="8064"/>
    <s v="0042 1 "/>
    <s v="01 Aug 2026"/>
    <s v="01"/>
    <s v="Aug"/>
    <s v="06 Aug 2026"/>
    <s v="06"/>
    <s v="Aug"/>
    <n v="5"/>
    <n v="5"/>
    <n v="0"/>
    <n v="0"/>
    <s v="ТЕДИ - КАМ - ЕООД"/>
    <x v="5"/>
    <s v="3"/>
    <s v="1"/>
    <n v="1999.5428005000001"/>
    <n v="399.90856010000005"/>
    <m/>
    <s v="27 Oct 2025 16:01"/>
    <s v="16 Oct 2025"/>
    <s v="Oct"/>
    <n v="0"/>
    <n v="0"/>
    <n v="0"/>
    <n v="5"/>
    <n v="0"/>
    <n v="5"/>
    <n v="0"/>
    <s v="27.10.2025"/>
    <x v="1"/>
    <s v="01.08.2026"/>
    <x v="8"/>
  </r>
  <r>
    <s v="TO"/>
    <n v="0"/>
    <n v="0"/>
    <n v="5"/>
    <n v="8065"/>
    <s v="0043 1 "/>
    <s v="01 Aug 2026"/>
    <s v="01"/>
    <s v="Aug"/>
    <s v="06 Aug 2026"/>
    <s v="06"/>
    <s v="Aug"/>
    <n v="5"/>
    <n v="5"/>
    <n v="0"/>
    <n v="0"/>
    <s v="ТЕДИ - КАМ - ЕООД"/>
    <x v="5"/>
    <s v="2"/>
    <s v="2"/>
    <n v="1851.4864694999999"/>
    <n v="370.2972939"/>
    <m/>
    <s v="27 Oct 2025 16:02"/>
    <s v="16 Oct 2025"/>
    <s v="Oct"/>
    <n v="0"/>
    <n v="0"/>
    <n v="0"/>
    <n v="5"/>
    <n v="0"/>
    <n v="5"/>
    <n v="0"/>
    <s v="27.10.2025"/>
    <x v="1"/>
    <s v="01.08.2026"/>
    <x v="8"/>
  </r>
  <r>
    <s v="TO"/>
    <n v="0"/>
    <n v="6"/>
    <n v="0"/>
    <n v="8066"/>
    <s v="2309040 1 "/>
    <s v="21 Jun 2026"/>
    <s v="21"/>
    <s v="Jun"/>
    <s v="27 Jun 2026"/>
    <s v="27"/>
    <s v="Jun"/>
    <n v="6"/>
    <n v="6"/>
    <n v="0"/>
    <n v="0"/>
    <s v="ТУРИСТИЧЕСКА АГЕНЦИЯ СОЛВЕКС - ЕООД"/>
    <x v="5"/>
    <s v="3"/>
    <s v="1"/>
    <n v="1996.5894972000001"/>
    <n v="332.76491620000002"/>
    <m/>
    <s v="27 Oct 2025 16:02"/>
    <s v="23 Oct 2025"/>
    <s v="Oct"/>
    <n v="0"/>
    <n v="6"/>
    <n v="0"/>
    <n v="0"/>
    <n v="0"/>
    <n v="6"/>
    <n v="0"/>
    <s v="27.10.2025"/>
    <x v="1"/>
    <s v="21.06.2026"/>
    <x v="7"/>
  </r>
  <r>
    <s v="TO"/>
    <n v="0"/>
    <n v="0"/>
    <n v="5"/>
    <n v="8067"/>
    <s v="0046 1 "/>
    <s v="01 Aug 2026"/>
    <s v="01"/>
    <s v="Aug"/>
    <s v="06 Aug 2026"/>
    <s v="06"/>
    <s v="Aug"/>
    <n v="5"/>
    <n v="5"/>
    <n v="0"/>
    <n v="0"/>
    <s v="ТЕДИ - КАМ - ЕООД"/>
    <x v="1"/>
    <s v="2"/>
    <s v="1"/>
    <n v="1446.1407019999999"/>
    <n v="289.22814039999997"/>
    <m/>
    <s v="27 Oct 2025 16:03"/>
    <s v="16 Oct 2025"/>
    <s v="Oct"/>
    <n v="0"/>
    <n v="0"/>
    <n v="0"/>
    <n v="5"/>
    <n v="0"/>
    <n v="5"/>
    <n v="0"/>
    <s v="27.10.2025"/>
    <x v="1"/>
    <s v="01.08.2026"/>
    <x v="8"/>
  </r>
  <r>
    <s v="TO"/>
    <n v="0"/>
    <n v="0"/>
    <n v="5"/>
    <n v="8068"/>
    <s v="0047 1 "/>
    <s v="01 Aug 2026"/>
    <s v="01"/>
    <s v="Aug"/>
    <s v="06 Aug 2026"/>
    <s v="06"/>
    <s v="Aug"/>
    <n v="5"/>
    <n v="5"/>
    <n v="0"/>
    <n v="0"/>
    <s v="ТЕДИ - КАМ - ЕООД"/>
    <x v="1"/>
    <s v="2"/>
    <s v="1"/>
    <n v="1446.1407019999999"/>
    <n v="289.22814039999997"/>
    <m/>
    <s v="27 Oct 2025 16:03"/>
    <s v="16 Oct 2025"/>
    <s v="Oct"/>
    <n v="0"/>
    <n v="0"/>
    <n v="0"/>
    <n v="5"/>
    <n v="0"/>
    <n v="5"/>
    <n v="0"/>
    <s v="27.10.2025"/>
    <x v="1"/>
    <s v="01.08.2026"/>
    <x v="8"/>
  </r>
  <r>
    <s v="TO"/>
    <n v="0"/>
    <n v="5"/>
    <n v="0"/>
    <n v="8069"/>
    <s v="0049 1 "/>
    <s v="19 Jun 2026"/>
    <s v="19"/>
    <s v="Jun"/>
    <s v="24 Jun 2026"/>
    <s v="24"/>
    <s v="Jun"/>
    <n v="5"/>
    <n v="5"/>
    <n v="0"/>
    <n v="0"/>
    <s v="ТЕДИ - КАМ - ЕООД"/>
    <x v="2"/>
    <s v="2"/>
    <s v="1"/>
    <n v="1177.9964089999999"/>
    <n v="235.59928179999997"/>
    <m/>
    <s v="27 Oct 2025 16:04"/>
    <s v="16 Oct 2025"/>
    <s v="Oct"/>
    <n v="0"/>
    <n v="5"/>
    <n v="0"/>
    <n v="0"/>
    <n v="0"/>
    <n v="5"/>
    <n v="0"/>
    <s v="27.10.2025"/>
    <x v="1"/>
    <s v="19.06.2026"/>
    <x v="9"/>
  </r>
  <r>
    <s v="TO"/>
    <n v="0"/>
    <n v="0"/>
    <n v="10"/>
    <n v="8072"/>
    <s v="16666 1 "/>
    <s v="25 Jul 2026"/>
    <s v="25"/>
    <s v="Jul"/>
    <s v="04 Aug 2026"/>
    <s v="04"/>
    <s v="Aug"/>
    <n v="10"/>
    <n v="-21"/>
    <n v="7"/>
    <n v="3"/>
    <s v="КЛУБ МАГЕЛАН - ООД"/>
    <x v="4"/>
    <s v="4"/>
    <s v="1"/>
    <n v="5248.4698049999997"/>
    <n v="524.84698049999997"/>
    <m/>
    <s v="27 Oct 2025 16:10"/>
    <s v="13 Oct 2025"/>
    <s v="Oct"/>
    <n v="0"/>
    <n v="0"/>
    <n v="7"/>
    <n v="3"/>
    <n v="0"/>
    <n v="10"/>
    <n v="0"/>
    <s v="27.10.2025"/>
    <x v="1"/>
    <s v="25.07.2026"/>
    <x v="6"/>
  </r>
  <r>
    <s v="TO"/>
    <n v="0"/>
    <n v="0"/>
    <n v="6"/>
    <n v="8076"/>
    <s v="16673 1 "/>
    <s v="18 Aug 2026"/>
    <s v="18"/>
    <s v="Aug"/>
    <s v="24 Aug 2026"/>
    <s v="24"/>
    <s v="Aug"/>
    <n v="6"/>
    <n v="6"/>
    <n v="0"/>
    <n v="0"/>
    <s v="КЛУБ МАГЕЛАН - ООД"/>
    <x v="3"/>
    <s v="3"/>
    <s v="0"/>
    <n v="2720.7551129999997"/>
    <n v="453.45918549999993"/>
    <m/>
    <s v="27 Oct 2025 16:31"/>
    <s v="13 Oct 2025"/>
    <s v="Oct"/>
    <n v="0"/>
    <n v="0"/>
    <n v="0"/>
    <n v="6"/>
    <n v="0"/>
    <n v="6"/>
    <n v="0"/>
    <s v="27.10.2025"/>
    <x v="1"/>
    <s v="18.08.2026"/>
    <x v="4"/>
  </r>
  <r>
    <s v="TO"/>
    <n v="0"/>
    <n v="5"/>
    <n v="0"/>
    <n v="8078"/>
    <s v="16675 1 "/>
    <s v="01 Jul 2026"/>
    <s v="01"/>
    <s v="Jul"/>
    <s v="06 Jul 2026"/>
    <s v="06"/>
    <s v="Jul"/>
    <n v="5"/>
    <n v="5"/>
    <n v="0"/>
    <n v="0"/>
    <s v="КЛУБ МАГЕЛАН - ООД"/>
    <x v="5"/>
    <s v="2"/>
    <s v="1"/>
    <n v="1341.3082139999999"/>
    <n v="268.2616428"/>
    <m/>
    <s v="27 Oct 2025 16:36"/>
    <s v="14 Oct 2025"/>
    <s v="Oct"/>
    <n v="0"/>
    <n v="0"/>
    <n v="5"/>
    <n v="0"/>
    <n v="0"/>
    <n v="5"/>
    <n v="0"/>
    <s v="27.10.2025"/>
    <x v="1"/>
    <s v="01.07.2026"/>
    <x v="2"/>
  </r>
  <r>
    <s v="TO"/>
    <n v="0"/>
    <n v="6"/>
    <n v="0"/>
    <n v="8079"/>
    <s v="50660 1 "/>
    <s v="21 Jun 2026"/>
    <s v="21"/>
    <s v="Jun"/>
    <s v="27 Jun 2026"/>
    <s v="27"/>
    <s v="Jun"/>
    <n v="6"/>
    <n v="6"/>
    <n v="0"/>
    <n v="0"/>
    <s v="КЛУБ МАГЕЛАН - ООД"/>
    <x v="3"/>
    <s v="3"/>
    <s v="1"/>
    <n v="2292.4674595999995"/>
    <n v="382.07790993333327"/>
    <m/>
    <s v="27 Oct 2025 16:37"/>
    <s v="19 Oct 2025"/>
    <s v="Oct"/>
    <n v="0"/>
    <n v="6"/>
    <n v="0"/>
    <n v="0"/>
    <n v="0"/>
    <n v="6"/>
    <n v="0"/>
    <s v="27.10.2025"/>
    <x v="1"/>
    <s v="21.06.2026"/>
    <x v="7"/>
  </r>
  <r>
    <s v="TO"/>
    <n v="0"/>
    <n v="0"/>
    <n v="5"/>
    <n v="8080"/>
    <s v="50707 1 "/>
    <s v="25 Jul 2026"/>
    <s v="25"/>
    <s v="Jul"/>
    <s v="30 Jul 2026"/>
    <s v="30"/>
    <s v="Jul"/>
    <n v="5"/>
    <n v="5"/>
    <n v="0"/>
    <n v="0"/>
    <s v="КЛУБ МАГЕЛАН - ООД"/>
    <x v="5"/>
    <s v="3"/>
    <s v="1"/>
    <n v="1999.5428005000001"/>
    <n v="399.90856010000005"/>
    <m/>
    <s v="27 Oct 2025 16:37"/>
    <s v="27 Oct 2025"/>
    <s v="Oct"/>
    <n v="0"/>
    <n v="0"/>
    <n v="5"/>
    <n v="0"/>
    <n v="0"/>
    <n v="5"/>
    <n v="0"/>
    <s v="27.10.2025"/>
    <x v="1"/>
    <s v="25.07.2026"/>
    <x v="6"/>
  </r>
  <r>
    <s v="TO"/>
    <n v="0"/>
    <n v="7"/>
    <n v="0"/>
    <n v="8081"/>
    <s v="50625 1 "/>
    <s v="03 Jul 2026"/>
    <s v="03"/>
    <s v="Jul"/>
    <s v="10 Jul 2026"/>
    <s v="10"/>
    <s v="Jul"/>
    <n v="7"/>
    <n v="7"/>
    <n v="0"/>
    <n v="0"/>
    <s v="КЛУБ МАГЕЛАН - ООД"/>
    <x v="0"/>
    <s v="2"/>
    <s v="1"/>
    <n v="1938.4231130000001"/>
    <n v="276.91758757142856"/>
    <m/>
    <s v="27 Oct 2025 16:38"/>
    <s v="16 Oct 2025"/>
    <s v="Oct"/>
    <n v="0"/>
    <n v="0"/>
    <n v="7"/>
    <n v="0"/>
    <n v="0"/>
    <n v="7"/>
    <n v="0"/>
    <s v="27.10.2025"/>
    <x v="1"/>
    <s v="03.07.2026"/>
    <x v="2"/>
  </r>
  <r>
    <s v="TO"/>
    <n v="0"/>
    <n v="0"/>
    <n v="5"/>
    <n v="8082"/>
    <s v="58969 1 "/>
    <s v="20 Jul 2026"/>
    <s v="20"/>
    <s v="Jul"/>
    <s v="25 Jul 2026"/>
    <s v="25"/>
    <s v="Jul"/>
    <n v="5"/>
    <n v="5"/>
    <n v="0"/>
    <n v="0"/>
    <s v="КЛУБ МАГЕЛАН - ООД"/>
    <x v="6"/>
    <s v="3"/>
    <s v="1"/>
    <n v="2204.4159929999996"/>
    <n v="440.8831985999999"/>
    <m/>
    <s v="27 Oct 2025 16:52"/>
    <s v="21 Oct 2025"/>
    <s v="Oct"/>
    <n v="0"/>
    <n v="0"/>
    <n v="5"/>
    <n v="0"/>
    <n v="0"/>
    <n v="5"/>
    <n v="0"/>
    <s v="27.10.2025"/>
    <x v="1"/>
    <s v="20.07.2026"/>
    <x v="6"/>
  </r>
  <r>
    <s v="TO"/>
    <n v="7"/>
    <n v="0"/>
    <n v="0"/>
    <n v="8084"/>
    <s v="58900 1 "/>
    <s v="01 Jun 2026"/>
    <s v="01"/>
    <s v="Jun"/>
    <s v="08 Jun 2026"/>
    <s v="08"/>
    <s v="Jun"/>
    <n v="7"/>
    <n v="7"/>
    <n v="0"/>
    <n v="0"/>
    <s v="КЛУБ МАГЕЛАН - ООД"/>
    <x v="6"/>
    <s v="2"/>
    <s v="0"/>
    <n v="1189.6922723999999"/>
    <n v="169.9560389142857"/>
    <m/>
    <s v="27 Oct 2025 16:56"/>
    <s v="16 Oct 2025"/>
    <s v="Oct"/>
    <n v="0"/>
    <n v="7"/>
    <n v="0"/>
    <n v="0"/>
    <n v="0"/>
    <n v="7"/>
    <n v="0"/>
    <s v="27.10.2025"/>
    <x v="1"/>
    <s v="01.06.2026"/>
    <x v="10"/>
  </r>
  <r>
    <s v="TO"/>
    <n v="0"/>
    <n v="0"/>
    <n v="5"/>
    <n v="8085"/>
    <s v="2309341 1 "/>
    <s v="18 Aug 2026"/>
    <s v="18"/>
    <s v="Aug"/>
    <s v="23 Aug 2026"/>
    <s v="23"/>
    <s v="Aug"/>
    <n v="5"/>
    <n v="5"/>
    <n v="0"/>
    <n v="0"/>
    <s v="ТУРИСТИЧЕСКА АГЕНЦИЯ СОЛВЕКС - ЕООД"/>
    <x v="5"/>
    <s v="2"/>
    <s v="1"/>
    <n v="1481.1500589999998"/>
    <n v="296.23001179999994"/>
    <m/>
    <s v="28 Oct 2025 11:16"/>
    <s v="27 Oct 2025"/>
    <s v="Oct"/>
    <n v="0"/>
    <n v="0"/>
    <n v="0"/>
    <n v="5"/>
    <n v="0"/>
    <n v="5"/>
    <n v="0"/>
    <s v="28.10.2025"/>
    <x v="1"/>
    <s v="18.08.2026"/>
    <x v="4"/>
  </r>
  <r>
    <s v="TO"/>
    <n v="0"/>
    <n v="0"/>
    <n v="5"/>
    <n v="8086"/>
    <s v="NT306961 1 "/>
    <s v="01 Aug 2026"/>
    <s v="01"/>
    <s v="Aug"/>
    <s v="06 Aug 2026"/>
    <s v="06"/>
    <s v="Aug"/>
    <n v="5"/>
    <n v="5"/>
    <n v="0"/>
    <n v="0"/>
    <s v="НОВОТОН - ЕООД"/>
    <x v="2"/>
    <s v="1"/>
    <s v="1"/>
    <n v="1036.7854830000001"/>
    <n v="207.35709660000003"/>
    <m/>
    <s v="28 Oct 2025 11:29"/>
    <s v="27 Oct 2025"/>
    <s v="Oct"/>
    <n v="0"/>
    <n v="0"/>
    <n v="0"/>
    <n v="5"/>
    <n v="0"/>
    <n v="5"/>
    <n v="0"/>
    <s v="28.10.2025"/>
    <x v="1"/>
    <s v="01.08.2026"/>
    <x v="8"/>
  </r>
  <r>
    <s v="TO"/>
    <n v="0"/>
    <n v="5"/>
    <n v="0"/>
    <n v="8087"/>
    <s v="NT306992 1 "/>
    <s v="29 Jun 2026"/>
    <s v="29"/>
    <s v="Jun"/>
    <s v="04 Jul 2026"/>
    <s v="04"/>
    <s v="Jul"/>
    <n v="5"/>
    <n v="-25"/>
    <n v="2"/>
    <n v="3"/>
    <s v="НОВОТОН - ЕООД"/>
    <x v="0"/>
    <s v="3"/>
    <s v="0"/>
    <n v="1842.196277"/>
    <n v="368.43925539999998"/>
    <m/>
    <s v="28 Oct 2025 11:32"/>
    <s v="28 Oct 2025"/>
    <s v="Oct"/>
    <n v="0"/>
    <n v="2"/>
    <n v="3"/>
    <n v="0"/>
    <n v="0"/>
    <n v="5"/>
    <n v="0"/>
    <s v="28.10.2025"/>
    <x v="1"/>
    <s v="29.06.2026"/>
    <x v="2"/>
  </r>
  <r>
    <s v="TO"/>
    <n v="0"/>
    <n v="0"/>
    <n v="5"/>
    <n v="8088"/>
    <s v="NT306962 1 "/>
    <s v="01 Aug 2026"/>
    <s v="01"/>
    <s v="Aug"/>
    <s v="06 Aug 2026"/>
    <s v="06"/>
    <s v="Aug"/>
    <n v="5"/>
    <n v="5"/>
    <n v="0"/>
    <n v="0"/>
    <s v="НОВОТОН - ЕООД"/>
    <x v="1"/>
    <s v="2"/>
    <s v="2"/>
    <n v="1807.6758775000001"/>
    <n v="361.53517550000004"/>
    <m/>
    <s v="28 Oct 2025 11:34"/>
    <s v="27 Oct 2025"/>
    <s v="Oct"/>
    <n v="0"/>
    <n v="0"/>
    <n v="0"/>
    <n v="5"/>
    <n v="0"/>
    <n v="5"/>
    <n v="0"/>
    <s v="28.10.2025"/>
    <x v="1"/>
    <s v="01.08.2026"/>
    <x v="8"/>
  </r>
  <r>
    <s v="TO"/>
    <n v="0"/>
    <n v="0"/>
    <n v="5"/>
    <n v="8089"/>
    <s v="16810 1 "/>
    <s v="01 Aug 2026"/>
    <s v="01"/>
    <s v="Aug"/>
    <s v="06 Aug 2026"/>
    <s v="06"/>
    <s v="Aug"/>
    <n v="5"/>
    <n v="5"/>
    <n v="0"/>
    <n v="0"/>
    <s v="КЛУБ МАГЕЛАН - ООД"/>
    <x v="1"/>
    <s v="3"/>
    <s v="1"/>
    <n v="1952.3095060000001"/>
    <n v="390.4619012"/>
    <m/>
    <s v="28 Oct 2025 12:18"/>
    <s v="28 Oct 2025"/>
    <s v="Oct"/>
    <n v="0"/>
    <n v="0"/>
    <n v="0"/>
    <n v="5"/>
    <n v="0"/>
    <n v="5"/>
    <n v="0"/>
    <s v="28.10.2025"/>
    <x v="1"/>
    <s v="01.08.2026"/>
    <x v="8"/>
  </r>
  <r>
    <s v="TOPOLA SKIES"/>
    <n v="0"/>
    <n v="5"/>
    <n v="0"/>
    <n v="8092"/>
    <s v="398802 1 "/>
    <s v="01 Sep 2026"/>
    <s v="01"/>
    <s v="Sep"/>
    <s v="06 Sep 2026"/>
    <s v="06"/>
    <s v="Sep"/>
    <n v="5"/>
    <n v="5"/>
    <n v="0"/>
    <n v="0"/>
    <s v="TOPOLA SKIES"/>
    <x v="6"/>
    <s v="3"/>
    <s v="1"/>
    <n v="1960.3211009174311"/>
    <n v="392.06422018348621"/>
    <m/>
    <s v="28 Oct 2025 13:56"/>
    <s v="28 Oct 2025"/>
    <s v="Oct"/>
    <n v="0"/>
    <n v="0"/>
    <n v="0"/>
    <n v="0"/>
    <n v="5"/>
    <n v="5"/>
    <n v="0"/>
    <s v="28.10.2025"/>
    <x v="1"/>
    <s v="01.09.2026"/>
    <x v="11"/>
  </r>
  <r>
    <s v="TO"/>
    <n v="0"/>
    <n v="0"/>
    <n v="5"/>
    <n v="8093"/>
    <s v="2309407 1 "/>
    <s v="18 Aug 2026"/>
    <s v="18"/>
    <s v="Aug"/>
    <s v="23 Aug 2026"/>
    <s v="23"/>
    <s v="Aug"/>
    <n v="5"/>
    <n v="5"/>
    <n v="0"/>
    <n v="0"/>
    <s v="ТУРИСТИЧЕСКА АГЕНЦИЯ СОЛВЕКС - ЕООД"/>
    <x v="5"/>
    <s v="2"/>
    <s v="2"/>
    <n v="1851.4864694999999"/>
    <n v="370.2972939"/>
    <m/>
    <s v="28 Oct 2025 14:03"/>
    <s v="28 Oct 2025"/>
    <s v="Oct"/>
    <n v="0"/>
    <n v="0"/>
    <n v="0"/>
    <n v="5"/>
    <n v="0"/>
    <n v="5"/>
    <n v="0"/>
    <s v="28.10.2025"/>
    <x v="1"/>
    <s v="18.08.2026"/>
    <x v="4"/>
  </r>
  <r>
    <s v="TO"/>
    <n v="0"/>
    <n v="0"/>
    <n v="5"/>
    <n v="8094"/>
    <s v="2309408 1 "/>
    <s v="18 Aug 2026"/>
    <s v="18"/>
    <s v="Aug"/>
    <s v="23 Aug 2026"/>
    <s v="23"/>
    <s v="Aug"/>
    <n v="5"/>
    <n v="5"/>
    <n v="0"/>
    <n v="0"/>
    <s v="ТУРИСТИЧЕСКА АГЕНЦИЯ СОЛВЕКС - ЕООД"/>
    <x v="5"/>
    <s v="2"/>
    <s v="2"/>
    <n v="1851.4864694999999"/>
    <n v="370.2972939"/>
    <m/>
    <s v="28 Oct 2025 14:03"/>
    <s v="28 Oct 2025"/>
    <s v="Oct"/>
    <n v="0"/>
    <n v="0"/>
    <n v="0"/>
    <n v="5"/>
    <n v="0"/>
    <n v="5"/>
    <n v="0"/>
    <s v="28.10.2025"/>
    <x v="1"/>
    <s v="18.08.2026"/>
    <x v="4"/>
  </r>
  <r>
    <s v="TO"/>
    <n v="0"/>
    <n v="0"/>
    <n v="5"/>
    <n v="8096"/>
    <s v="59047 1 "/>
    <s v="20 Jul 2026"/>
    <s v="20"/>
    <s v="Jul"/>
    <s v="25 Jul 2026"/>
    <s v="25"/>
    <s v="Jul"/>
    <n v="5"/>
    <n v="5"/>
    <n v="0"/>
    <n v="0"/>
    <s v="КЛУБ МАГЕЛАН - ООД"/>
    <x v="7"/>
    <s v="4"/>
    <s v="0"/>
    <n v="0"/>
    <n v="0"/>
    <m/>
    <s v="29 Oct 2025 09:32"/>
    <s v="29 Oct 2025"/>
    <s v="Oct"/>
    <n v="0"/>
    <n v="0"/>
    <n v="5"/>
    <n v="0"/>
    <n v="0"/>
    <n v="5"/>
    <n v="0"/>
    <s v="29.10.2025"/>
    <x v="1"/>
    <s v="20.07.2026"/>
    <x v="6"/>
  </r>
  <r>
    <s v="TO"/>
    <n v="0"/>
    <n v="7"/>
    <n v="0"/>
    <n v="8097"/>
    <s v="011913494 1 "/>
    <s v="02 Jul 2026"/>
    <s v="02"/>
    <s v="Jul"/>
    <s v="09 Jul 2026"/>
    <s v="09"/>
    <s v="Jul"/>
    <n v="7"/>
    <n v="7"/>
    <n v="0"/>
    <n v="0"/>
    <s v="СЪНИ ТУРС ООД"/>
    <x v="5"/>
    <s v="2"/>
    <s v="2"/>
    <n v="2347.2893745000001"/>
    <n v="335.32705350000003"/>
    <s v="Bulgaria"/>
    <s v="29 Oct 2025 10:42"/>
    <s v="29 Oct 2025"/>
    <s v="Oct"/>
    <n v="0"/>
    <n v="0"/>
    <n v="7"/>
    <n v="0"/>
    <n v="0"/>
    <n v="7"/>
    <n v="0"/>
    <s v="29.10.2025"/>
    <x v="1"/>
    <s v="02.07.2026"/>
    <x v="2"/>
  </r>
  <r>
    <s v="TO"/>
    <n v="0"/>
    <n v="0"/>
    <n v="5"/>
    <n v="8098"/>
    <s v="2309488 1 "/>
    <s v="18 Aug 2026"/>
    <s v="18"/>
    <s v="Aug"/>
    <s v="23 Aug 2026"/>
    <s v="23"/>
    <s v="Aug"/>
    <n v="5"/>
    <n v="5"/>
    <n v="0"/>
    <n v="0"/>
    <s v="ТУРИСТИЧЕСКА АГЕНЦИЯ СОЛВЕКС - ЕООД"/>
    <x v="4"/>
    <s v="3"/>
    <s v="2"/>
    <n v="2624.2349024999999"/>
    <n v="524.84698049999997"/>
    <m/>
    <s v="29 Oct 2025 11:36"/>
    <s v="29 Oct 2025"/>
    <s v="Oct"/>
    <n v="0"/>
    <n v="0"/>
    <n v="0"/>
    <n v="5"/>
    <n v="0"/>
    <n v="5"/>
    <n v="0"/>
    <s v="29.10.2025"/>
    <x v="1"/>
    <s v="18.08.2026"/>
    <x v="4"/>
  </r>
  <r>
    <s v="TO"/>
    <n v="0"/>
    <n v="7"/>
    <n v="0"/>
    <n v="8099"/>
    <s v="NT307007 1 "/>
    <s v="30 Jun 2026"/>
    <s v="30"/>
    <s v="Jun"/>
    <s v="07 Jul 2026"/>
    <s v="07"/>
    <s v="Jul"/>
    <n v="7"/>
    <n v="-23"/>
    <n v="1"/>
    <n v="6"/>
    <s v="НОВОТОН - ЕООД"/>
    <x v="6"/>
    <s v="2"/>
    <s v="3"/>
    <n v="2949.0004739999999"/>
    <n v="421.28578199999998"/>
    <m/>
    <s v="29 Oct 2025 12:50"/>
    <s v="28 Oct 2025"/>
    <s v="Oct"/>
    <n v="0"/>
    <n v="1"/>
    <n v="6"/>
    <n v="0"/>
    <n v="0"/>
    <n v="7"/>
    <n v="0"/>
    <s v="29.10.2025"/>
    <x v="1"/>
    <s v="30.06.2026"/>
    <x v="2"/>
  </r>
  <r>
    <s v="TO"/>
    <n v="0"/>
    <n v="0"/>
    <n v="5"/>
    <n v="8100"/>
    <s v="NT307057 1 "/>
    <s v="12 Jul 2026"/>
    <s v="12"/>
    <s v="Jul"/>
    <s v="17 Jul 2026"/>
    <s v="17"/>
    <s v="Jul"/>
    <n v="5"/>
    <n v="5"/>
    <n v="0"/>
    <n v="0"/>
    <s v="НОВОТОН - ЕООД"/>
    <x v="5"/>
    <s v="3"/>
    <s v="1"/>
    <n v="1999.5428005000001"/>
    <n v="399.90856010000005"/>
    <m/>
    <s v="29 Oct 2025 13:07"/>
    <s v="29 Oct 2025"/>
    <s v="Oct"/>
    <n v="0"/>
    <n v="0"/>
    <n v="5"/>
    <n v="0"/>
    <n v="0"/>
    <n v="5"/>
    <n v="0"/>
    <s v="29.10.2025"/>
    <x v="1"/>
    <s v="12.07.2026"/>
    <x v="1"/>
  </r>
  <r>
    <s v="TO"/>
    <n v="0"/>
    <n v="0"/>
    <n v="6"/>
    <n v="8104"/>
    <s v="1170754.219699 1 "/>
    <s v="20 Jul 2026"/>
    <s v="20"/>
    <s v="Jul"/>
    <s v="26 Jul 2026"/>
    <s v="26"/>
    <s v="Jul"/>
    <n v="6"/>
    <n v="6"/>
    <n v="0"/>
    <n v="0"/>
    <s v="СЛР-ХОЛИДЕЙ-СЪРВИС ЕООД"/>
    <x v="1"/>
    <s v="2"/>
    <s v="1"/>
    <n v="1735.3688423999999"/>
    <n v="289.22814039999997"/>
    <m/>
    <s v="30 Oct 2025 09:46"/>
    <s v="30 Oct 2025"/>
    <s v="Oct"/>
    <n v="0"/>
    <n v="0"/>
    <n v="6"/>
    <n v="0"/>
    <n v="0"/>
    <n v="6"/>
    <n v="0"/>
    <s v="30.10.2025"/>
    <x v="1"/>
    <s v="20.07.2026"/>
    <x v="6"/>
  </r>
  <r>
    <s v="TO"/>
    <n v="0"/>
    <n v="0"/>
    <n v="5"/>
    <n v="8106"/>
    <s v="50780 1 "/>
    <s v="25 Jul 2026"/>
    <s v="25"/>
    <s v="Jul"/>
    <s v="30 Jul 2026"/>
    <s v="30"/>
    <s v="Jul"/>
    <n v="5"/>
    <n v="5"/>
    <n v="0"/>
    <n v="0"/>
    <s v="КЛУБ МАГЕЛАН - ООД"/>
    <x v="5"/>
    <s v="3"/>
    <s v="1"/>
    <n v="1999.5428005000001"/>
    <n v="399.90856010000005"/>
    <m/>
    <s v="30 Oct 2025 14:22"/>
    <s v="30 Oct 2025"/>
    <s v="Oct"/>
    <n v="0"/>
    <n v="0"/>
    <n v="5"/>
    <n v="0"/>
    <n v="0"/>
    <n v="5"/>
    <n v="0"/>
    <s v="30.10.2025"/>
    <x v="1"/>
    <s v="25.07.2026"/>
    <x v="6"/>
  </r>
  <r>
    <s v="TOPOLA SKIES"/>
    <n v="0"/>
    <n v="7"/>
    <n v="0"/>
    <n v="8109"/>
    <s v="400435 1 "/>
    <s v="31 Aug 2026"/>
    <s v="31"/>
    <s v="Aug"/>
    <s v="07 Sep 2026"/>
    <s v="07"/>
    <s v="Sep"/>
    <n v="7"/>
    <n v="-24"/>
    <n v="1"/>
    <n v="6"/>
    <s v="TOPOLA SKIES"/>
    <x v="5"/>
    <s v="3"/>
    <s v="1"/>
    <n v="2446.788990825688"/>
    <n v="349.54128440366969"/>
    <m/>
    <s v="31 Oct 2025 09:55"/>
    <s v="31 Oct 2025"/>
    <s v="Oct"/>
    <n v="0"/>
    <n v="0"/>
    <n v="0"/>
    <n v="1"/>
    <n v="6"/>
    <n v="7"/>
    <n v="0"/>
    <s v="31.10.2025"/>
    <x v="1"/>
    <s v="31.08.2026"/>
    <x v="11"/>
  </r>
  <r>
    <s v="TO"/>
    <n v="0"/>
    <n v="0"/>
    <n v="5"/>
    <n v="8110"/>
    <s v="2309589 1 "/>
    <s v="18 Aug 2026"/>
    <s v="18"/>
    <s v="Aug"/>
    <s v="23 Aug 2026"/>
    <s v="23"/>
    <s v="Aug"/>
    <n v="5"/>
    <n v="5"/>
    <n v="0"/>
    <n v="0"/>
    <s v="ТУРИСТИЧЕСКА АГЕНЦИЯ СОЛВЕКС - ЕООД"/>
    <x v="1"/>
    <s v="2"/>
    <s v="1"/>
    <n v="1446.1407019999999"/>
    <n v="289.22814039999997"/>
    <m/>
    <s v="31 Oct 2025 10:19"/>
    <s v="29 Oct 2025"/>
    <s v="Oct"/>
    <n v="0"/>
    <n v="0"/>
    <n v="0"/>
    <n v="5"/>
    <n v="0"/>
    <n v="5"/>
    <n v="0"/>
    <s v="31.10.2025"/>
    <x v="1"/>
    <s v="18.08.2026"/>
    <x v="4"/>
  </r>
  <r>
    <s v="TO"/>
    <n v="0"/>
    <n v="0"/>
    <n v="7"/>
    <n v="8111"/>
    <s v="NT307170 1 "/>
    <s v="01 Aug 2026"/>
    <s v="01"/>
    <s v="Aug"/>
    <s v="08 Aug 2026"/>
    <s v="08"/>
    <s v="Aug"/>
    <n v="7"/>
    <n v="7"/>
    <n v="0"/>
    <n v="0"/>
    <s v="НОВОТОН - ЕООД"/>
    <x v="5"/>
    <s v="2"/>
    <s v="1"/>
    <n v="2073.6100826000002"/>
    <n v="296.2300118"/>
    <m/>
    <s v="31 Oct 2025 10:33"/>
    <s v="31 Oct 2025"/>
    <s v="Oct"/>
    <n v="0"/>
    <n v="0"/>
    <n v="0"/>
    <n v="7"/>
    <n v="0"/>
    <n v="7"/>
    <n v="0"/>
    <s v="31.10.2025"/>
    <x v="1"/>
    <s v="01.08.2026"/>
    <x v="8"/>
  </r>
  <r>
    <s v="TO"/>
    <n v="0"/>
    <n v="0"/>
    <n v="6"/>
    <n v="8115"/>
    <s v="NT307189 1 "/>
    <s v="26 Jul 2026"/>
    <s v="26"/>
    <s v="Jul"/>
    <s v="01 Aug 2026"/>
    <s v="01"/>
    <s v="Aug"/>
    <n v="6"/>
    <n v="-25"/>
    <n v="6"/>
    <n v="0"/>
    <s v="НОВОТОН - ЕООД"/>
    <x v="4"/>
    <s v="3"/>
    <s v="2"/>
    <n v="3149.0818829999998"/>
    <n v="524.84698049999997"/>
    <m/>
    <s v="31 Oct 2025 15:40"/>
    <s v="31 Oct 2025"/>
    <s v="Oct"/>
    <n v="0"/>
    <n v="0"/>
    <n v="6"/>
    <n v="0"/>
    <n v="0"/>
    <n v="6"/>
    <n v="0"/>
    <s v="31.10.2025"/>
    <x v="1"/>
    <s v="26.07.2026"/>
    <x v="8"/>
  </r>
  <r>
    <s v="TO"/>
    <n v="0"/>
    <n v="7"/>
    <n v="0"/>
    <n v="8116"/>
    <s v="1170811.219779 1 "/>
    <s v="27 Jun 2026"/>
    <s v="27"/>
    <s v="Jun"/>
    <s v="04 Jul 2026"/>
    <s v="04"/>
    <s v="Jul"/>
    <n v="7"/>
    <n v="-23"/>
    <n v="4"/>
    <n v="3"/>
    <s v="СЛР-ХОЛИДЕЙ-СЪРВИС ЕООД"/>
    <x v="3"/>
    <s v="2"/>
    <s v="1"/>
    <n v="2155.4811264"/>
    <n v="307.92587520000001"/>
    <m/>
    <s v="31 Oct 2025 16:46"/>
    <s v="31 Oct 2025"/>
    <s v="Oct"/>
    <n v="0"/>
    <n v="4"/>
    <n v="3"/>
    <n v="0"/>
    <n v="0"/>
    <n v="7"/>
    <n v="0"/>
    <s v="31.10.2025"/>
    <x v="1"/>
    <s v="27.06.2026"/>
    <x v="7"/>
  </r>
  <r>
    <s v="TO"/>
    <n v="0"/>
    <n v="0"/>
    <n v="7"/>
    <n v="8120"/>
    <s v="NT307249 1 "/>
    <s v="25 Jul 2026"/>
    <s v="25"/>
    <s v="Jul"/>
    <s v="01 Aug 2026"/>
    <s v="01"/>
    <s v="Aug"/>
    <n v="7"/>
    <n v="-24"/>
    <n v="7"/>
    <n v="0"/>
    <s v="НОВОТОН - ЕООД"/>
    <x v="5"/>
    <s v="2"/>
    <s v="2"/>
    <n v="2592.0810572999999"/>
    <n v="370.2972939"/>
    <m/>
    <s v="31 Oct 2025 23:42"/>
    <s v="31 Oct 2025"/>
    <s v="Oct"/>
    <n v="0"/>
    <n v="0"/>
    <n v="7"/>
    <n v="0"/>
    <n v="0"/>
    <n v="7"/>
    <n v="0"/>
    <s v="31.10.2025"/>
    <x v="1"/>
    <s v="25.07.2026"/>
    <x v="6"/>
  </r>
  <r>
    <s v="TO"/>
    <n v="0"/>
    <n v="6"/>
    <n v="0"/>
    <n v="8121"/>
    <s v="73373285 1 "/>
    <s v="22 Jun 2026"/>
    <s v="22"/>
    <s v="Jun"/>
    <s v="28 Jun 2026"/>
    <s v="28"/>
    <s v="Jun"/>
    <n v="6"/>
    <n v="6"/>
    <n v="0"/>
    <n v="0"/>
    <s v="ДЕСТИНЕЙШЪН ТУРИСТИК СЪРВИСИС - ЕООД"/>
    <x v="0"/>
    <s v="2"/>
    <s v="2"/>
    <n v="0"/>
    <n v="0"/>
    <m/>
    <s v="01 Nov 2025 12:00"/>
    <s v="31 Oct 2025"/>
    <s v="Nov"/>
    <n v="0"/>
    <n v="6"/>
    <n v="0"/>
    <n v="0"/>
    <n v="0"/>
    <n v="6"/>
    <n v="0"/>
    <s v="01.11.2025"/>
    <x v="1"/>
    <s v="22.06.2026"/>
    <x v="7"/>
  </r>
  <r>
    <s v="TO"/>
    <n v="0"/>
    <n v="6"/>
    <n v="0"/>
    <n v="8122"/>
    <s v="73373283 1 "/>
    <s v="22 Jun 2026"/>
    <s v="22"/>
    <s v="Jun"/>
    <s v="28 Jun 2026"/>
    <s v="28"/>
    <s v="Jun"/>
    <n v="6"/>
    <n v="6"/>
    <n v="0"/>
    <n v="0"/>
    <s v="ДЕСТИНЕЙШЪН ТУРИСТИК СЪРВИСИС - ЕООД"/>
    <x v="7"/>
    <s v="4"/>
    <s v="1"/>
    <n v="0"/>
    <n v="0"/>
    <m/>
    <s v="01 Nov 2025 12:01"/>
    <s v="31 Oct 2025"/>
    <s v="Nov"/>
    <n v="0"/>
    <n v="6"/>
    <n v="0"/>
    <n v="0"/>
    <n v="0"/>
    <n v="6"/>
    <n v="0"/>
    <s v="01.11.2025"/>
    <x v="1"/>
    <s v="22.06.2026"/>
    <x v="7"/>
  </r>
  <r>
    <s v="TO"/>
    <n v="0"/>
    <n v="6"/>
    <n v="0"/>
    <n v="8123"/>
    <s v="73373284 1 "/>
    <s v="22 Jun 2026"/>
    <s v="22"/>
    <s v="Jun"/>
    <s v="28 Jun 2026"/>
    <s v="28"/>
    <s v="Jun"/>
    <n v="6"/>
    <n v="6"/>
    <n v="0"/>
    <n v="0"/>
    <s v="ДЕСТИНЕЙШЪН ТУРИСТИК СЪРВИСИС - ЕООД"/>
    <x v="7"/>
    <s v="4"/>
    <s v="0"/>
    <n v="0"/>
    <n v="0"/>
    <m/>
    <s v="01 Nov 2025 12:01"/>
    <s v="31 Oct 2025"/>
    <s v="Nov"/>
    <n v="0"/>
    <n v="6"/>
    <n v="0"/>
    <n v="0"/>
    <n v="0"/>
    <n v="6"/>
    <n v="0"/>
    <s v="01.11.2025"/>
    <x v="1"/>
    <s v="22.06.2026"/>
    <x v="7"/>
  </r>
  <r>
    <s v="TOPOLA SKIES"/>
    <n v="0"/>
    <n v="8"/>
    <n v="0"/>
    <n v="8126"/>
    <s v="401672 1 "/>
    <s v="20 Jun 2026"/>
    <s v="20"/>
    <s v="Jun"/>
    <s v="28 Jun 2026"/>
    <s v="28"/>
    <s v="Jun"/>
    <n v="8"/>
    <n v="8"/>
    <n v="0"/>
    <n v="0"/>
    <s v="TOPOLA SKIES"/>
    <x v="1"/>
    <s v="2"/>
    <s v="1"/>
    <n v="2200.8623853211006"/>
    <n v="275.11009174311926"/>
    <m/>
    <s v="02 Nov 2025 19:55"/>
    <s v="02 Nov 2025"/>
    <s v="Nov"/>
    <n v="0"/>
    <n v="8"/>
    <n v="0"/>
    <n v="0"/>
    <n v="0"/>
    <n v="8"/>
    <n v="0"/>
    <s v="02.11.2025"/>
    <x v="2"/>
    <s v="20.06.2026"/>
    <x v="9"/>
  </r>
  <r>
    <s v="TO"/>
    <n v="0"/>
    <n v="0"/>
    <n v="6"/>
    <n v="8127"/>
    <s v="1170906.219838 1 "/>
    <s v="20 Jul 2026"/>
    <s v="20"/>
    <s v="Jul"/>
    <s v="26 Jul 2026"/>
    <s v="26"/>
    <s v="Jul"/>
    <n v="6"/>
    <n v="6"/>
    <n v="0"/>
    <n v="0"/>
    <s v="СЛР-ХОЛИДЕЙ-СЪРВИС ЕООД"/>
    <x v="1"/>
    <s v="2"/>
    <s v="1"/>
    <n v="1735.3688423999999"/>
    <n v="289.22814039999997"/>
    <m/>
    <s v="03 Nov 2025 10:08"/>
    <s v="31 Oct 2025"/>
    <s v="Nov"/>
    <n v="0"/>
    <n v="0"/>
    <n v="6"/>
    <n v="0"/>
    <n v="0"/>
    <n v="6"/>
    <n v="0"/>
    <s v="03.11.2025"/>
    <x v="2"/>
    <s v="20.07.2026"/>
    <x v="6"/>
  </r>
  <r>
    <s v="TO"/>
    <n v="0"/>
    <n v="0"/>
    <n v="5"/>
    <n v="8128"/>
    <s v="NT307258 1 "/>
    <s v="31 Jul 2026"/>
    <s v="31"/>
    <s v="Jul"/>
    <s v="05 Aug 2026"/>
    <s v="05"/>
    <s v="Aug"/>
    <n v="5"/>
    <n v="-26"/>
    <n v="1"/>
    <n v="4"/>
    <s v="НОВОТОН - ЕООД"/>
    <x v="5"/>
    <s v="1"/>
    <s v="1"/>
    <n v="1036.7854830000001"/>
    <n v="207.35709660000003"/>
    <m/>
    <s v="03 Nov 2025 10:21"/>
    <s v="01 Nov 2025"/>
    <s v="Nov"/>
    <n v="0"/>
    <n v="0"/>
    <n v="1"/>
    <n v="4"/>
    <n v="0"/>
    <n v="5"/>
    <n v="0"/>
    <s v="03.11.2025"/>
    <x v="2"/>
    <s v="31.07.2026"/>
    <x v="8"/>
  </r>
  <r>
    <s v="TO"/>
    <n v="0"/>
    <n v="5"/>
    <n v="0"/>
    <n v="8129"/>
    <s v="0255 3 "/>
    <s v="01 Jul 2026"/>
    <s v="01"/>
    <s v="Jul"/>
    <s v="06 Jul 2026"/>
    <s v="06"/>
    <s v="Jul"/>
    <n v="5"/>
    <n v="5"/>
    <n v="0"/>
    <n v="0"/>
    <s v="ТЕДИ - КАМ - ЕООД"/>
    <x v="1"/>
    <s v="2"/>
    <s v="0"/>
    <n v="1306.298857"/>
    <n v="261.25977139999998"/>
    <s v="Romania"/>
    <s v="03 Nov 2025 16:15"/>
    <s v="03 Nov 2025"/>
    <s v="Nov"/>
    <n v="0"/>
    <n v="0"/>
    <n v="5"/>
    <n v="0"/>
    <n v="0"/>
    <n v="5"/>
    <n v="0"/>
    <s v="03.11.2025"/>
    <x v="2"/>
    <s v="01.07.2026"/>
    <x v="2"/>
  </r>
  <r>
    <s v="TOPOLA SKIES"/>
    <n v="0"/>
    <n v="5"/>
    <n v="0"/>
    <n v="8130"/>
    <s v="403593 1 "/>
    <s v="01 Jul 2026"/>
    <s v="01"/>
    <s v="Jul"/>
    <s v="06 Jul 2026"/>
    <s v="06"/>
    <s v="Jul"/>
    <n v="5"/>
    <n v="5"/>
    <n v="0"/>
    <n v="0"/>
    <s v="TOPOLA SKIES"/>
    <x v="5"/>
    <s v="3"/>
    <s v="1"/>
    <n v="2005.715596330275"/>
    <n v="401.14678899082566"/>
    <m/>
    <s v="06 Nov 2025 06:11"/>
    <s v="06 Nov 2025"/>
    <s v="Nov"/>
    <n v="0"/>
    <n v="0"/>
    <n v="5"/>
    <n v="0"/>
    <n v="0"/>
    <n v="5"/>
    <n v="0"/>
    <s v="06.11.2025"/>
    <x v="2"/>
    <s v="01.07.2026"/>
    <x v="2"/>
  </r>
  <r>
    <s v="TOPOLA SKIES"/>
    <n v="0"/>
    <n v="5"/>
    <n v="0"/>
    <n v="8131"/>
    <s v="403621 4 "/>
    <s v="25 Jun 2026"/>
    <s v="25"/>
    <s v="Jun"/>
    <s v="30 Jun 2026"/>
    <s v="30"/>
    <s v="Jun"/>
    <n v="5"/>
    <n v="5"/>
    <n v="0"/>
    <n v="0"/>
    <s v="TOPOLA SKIES"/>
    <x v="7"/>
    <s v="1"/>
    <s v="5"/>
    <n v="2777.6146788990823"/>
    <n v="555.52293577981641"/>
    <m/>
    <s v="06 Nov 2025 09:28"/>
    <s v="06 Nov 2025"/>
    <s v="Nov"/>
    <n v="0"/>
    <n v="5"/>
    <n v="0"/>
    <n v="0"/>
    <n v="0"/>
    <n v="5"/>
    <n v="0"/>
    <s v="06.11.2025"/>
    <x v="2"/>
    <s v="25.06.2026"/>
    <x v="7"/>
  </r>
  <r>
    <s v="TOPOLA SKIES"/>
    <n v="0"/>
    <n v="5"/>
    <n v="0"/>
    <n v="8132"/>
    <s v="403621 4 "/>
    <s v="25 Jun 2026"/>
    <s v="25"/>
    <s v="Jun"/>
    <s v="30 Jun 2026"/>
    <s v="30"/>
    <s v="Jun"/>
    <n v="5"/>
    <n v="5"/>
    <n v="0"/>
    <n v="0"/>
    <s v="TOPOLA SKIES"/>
    <x v="7"/>
    <s v="1"/>
    <s v="5"/>
    <n v="2777.6146788990823"/>
    <n v="555.52293577981641"/>
    <m/>
    <s v="06 Nov 2025 09:28"/>
    <s v="06 Nov 2025"/>
    <s v="Nov"/>
    <n v="0"/>
    <n v="5"/>
    <n v="0"/>
    <n v="0"/>
    <n v="0"/>
    <n v="5"/>
    <n v="0"/>
    <s v="06.11.2025"/>
    <x v="2"/>
    <s v="25.06.2026"/>
    <x v="7"/>
  </r>
  <r>
    <s v="TOPOLA SKIES"/>
    <n v="0"/>
    <n v="5"/>
    <n v="0"/>
    <n v="8133"/>
    <s v="403621 4 "/>
    <s v="25 Jun 2026"/>
    <s v="25"/>
    <s v="Jun"/>
    <s v="30 Jun 2026"/>
    <s v="30"/>
    <s v="Jun"/>
    <n v="5"/>
    <n v="5"/>
    <n v="0"/>
    <n v="0"/>
    <s v="TOPOLA SKIES"/>
    <x v="4"/>
    <s v="1"/>
    <s v="4"/>
    <n v="2637.6605504587155"/>
    <n v="527.53211009174311"/>
    <m/>
    <s v="06 Nov 2025 09:28"/>
    <s v="06 Nov 2025"/>
    <s v="Nov"/>
    <n v="0"/>
    <n v="5"/>
    <n v="0"/>
    <n v="0"/>
    <n v="0"/>
    <n v="5"/>
    <n v="0"/>
    <s v="06.11.2025"/>
    <x v="2"/>
    <s v="25.06.2026"/>
    <x v="7"/>
  </r>
  <r>
    <s v="TOPOLA SKIES"/>
    <n v="0"/>
    <n v="5"/>
    <n v="0"/>
    <n v="8134"/>
    <s v="403621 4 "/>
    <s v="25 Jun 2026"/>
    <s v="25"/>
    <s v="Jun"/>
    <s v="30 Jun 2026"/>
    <s v="30"/>
    <s v="Jun"/>
    <n v="5"/>
    <n v="5"/>
    <n v="0"/>
    <n v="0"/>
    <s v="TOPOLA SKIES"/>
    <x v="4"/>
    <s v="1"/>
    <s v="4"/>
    <n v="2637.6605504587155"/>
    <n v="527.53211009174311"/>
    <m/>
    <s v="06 Nov 2025 09:28"/>
    <s v="06 Nov 2025"/>
    <s v="Nov"/>
    <n v="0"/>
    <n v="5"/>
    <n v="0"/>
    <n v="0"/>
    <n v="0"/>
    <n v="5"/>
    <n v="0"/>
    <s v="06.11.2025"/>
    <x v="2"/>
    <s v="25.06.2026"/>
    <x v="7"/>
  </r>
  <r>
    <s v="TO"/>
    <n v="0"/>
    <n v="6"/>
    <n v="0"/>
    <n v="8135"/>
    <s v="NT307365 1 "/>
    <s v="29 Jun 2026"/>
    <s v="29"/>
    <s v="Jun"/>
    <s v="05 Jul 2026"/>
    <s v="05"/>
    <s v="Jul"/>
    <n v="6"/>
    <n v="-24"/>
    <n v="2"/>
    <n v="4"/>
    <s v="НОВОТОН - ЕООД"/>
    <x v="5"/>
    <s v="3"/>
    <s v="1"/>
    <n v="2005.7427815999999"/>
    <n v="334.29046360000001"/>
    <m/>
    <s v="06 Nov 2025 09:41"/>
    <s v="06 Nov 2025"/>
    <s v="Nov"/>
    <n v="0"/>
    <n v="2"/>
    <n v="4"/>
    <n v="0"/>
    <n v="0"/>
    <n v="6"/>
    <n v="0"/>
    <s v="06.11.2025"/>
    <x v="2"/>
    <s v="29.06.2026"/>
    <x v="2"/>
  </r>
  <r>
    <s v="TO"/>
    <n v="0"/>
    <n v="0"/>
    <n v="7"/>
    <n v="8136"/>
    <s v="NT307450 1 "/>
    <s v="08 Aug 2026"/>
    <s v="08"/>
    <s v="Aug"/>
    <s v="15 Aug 2026"/>
    <s v="15"/>
    <s v="Aug"/>
    <n v="7"/>
    <n v="7"/>
    <n v="0"/>
    <n v="0"/>
    <s v="НОВОТОН - ЕООД"/>
    <x v="1"/>
    <s v="3"/>
    <s v="1"/>
    <n v="2523.0793748999999"/>
    <n v="360.43991069999998"/>
    <m/>
    <s v="06 Nov 2025 10:56"/>
    <s v="06 Nov 2025"/>
    <s v="Nov"/>
    <n v="0"/>
    <n v="0"/>
    <n v="0"/>
    <n v="7"/>
    <n v="0"/>
    <n v="7"/>
    <n v="0"/>
    <s v="06.11.2025"/>
    <x v="2"/>
    <s v="08.08.2026"/>
    <x v="5"/>
  </r>
  <r>
    <s v="TO"/>
    <n v="0"/>
    <n v="0"/>
    <n v="7"/>
    <n v="8137"/>
    <s v="NT307451 1 "/>
    <s v="08 Aug 2026"/>
    <s v="08"/>
    <s v="Aug"/>
    <s v="15 Aug 2026"/>
    <s v="15"/>
    <s v="Aug"/>
    <n v="7"/>
    <n v="7"/>
    <n v="0"/>
    <n v="0"/>
    <s v="НОВОТОН - ЕООД"/>
    <x v="1"/>
    <s v="2"/>
    <s v="1"/>
    <n v="1868.9324731000002"/>
    <n v="266.99035330000004"/>
    <m/>
    <s v="06 Nov 2025 10:57"/>
    <s v="06 Nov 2025"/>
    <s v="Nov"/>
    <n v="0"/>
    <n v="0"/>
    <n v="0"/>
    <n v="7"/>
    <n v="0"/>
    <n v="7"/>
    <n v="0"/>
    <s v="06.11.2025"/>
    <x v="2"/>
    <s v="08.08.2026"/>
    <x v="5"/>
  </r>
  <r>
    <s v="TO"/>
    <n v="0"/>
    <n v="0"/>
    <n v="7"/>
    <n v="8140"/>
    <s v="1172123.220035 1 "/>
    <s v="10 Aug 2026"/>
    <s v="10"/>
    <s v="Aug"/>
    <s v="17 Aug 2026"/>
    <s v="17"/>
    <s v="Aug"/>
    <n v="7"/>
    <n v="7"/>
    <n v="0"/>
    <n v="0"/>
    <s v="СЛР-ХОЛИДЕЙ-СЪРВИС ЕООД"/>
    <x v="2"/>
    <s v="3"/>
    <s v="1"/>
    <n v="2584.1403875000001"/>
    <n v="369.1629125"/>
    <m/>
    <s v="06 Nov 2025 19:48"/>
    <s v="06 Nov 2025"/>
    <s v="Nov"/>
    <n v="0"/>
    <n v="0"/>
    <n v="0"/>
    <n v="7"/>
    <n v="0"/>
    <n v="7"/>
    <n v="0"/>
    <s v="06.11.2025"/>
    <x v="2"/>
    <s v="10.08.2026"/>
    <x v="12"/>
  </r>
  <r>
    <s v="TO"/>
    <n v="0"/>
    <n v="5"/>
    <n v="1"/>
    <n v="8141"/>
    <s v="1172211.220037 1 "/>
    <s v="06 Jul 2026"/>
    <s v="06"/>
    <s v="Jul"/>
    <s v="12 Jul 2026"/>
    <s v="12"/>
    <s v="Jul"/>
    <n v="6"/>
    <n v="6"/>
    <n v="0"/>
    <n v="0"/>
    <s v="СЛР-ХОЛИДЕЙ-СЪРВИС ЕООД"/>
    <x v="2"/>
    <s v="3"/>
    <s v="1"/>
    <n v="2110.3601282999998"/>
    <n v="351.72668804999995"/>
    <m/>
    <s v="06 Nov 2025 22:35"/>
    <s v="06 Nov 2025"/>
    <s v="Nov"/>
    <n v="0"/>
    <n v="0"/>
    <n v="6"/>
    <n v="0"/>
    <n v="0"/>
    <n v="6"/>
    <n v="0"/>
    <s v="06.11.2025"/>
    <x v="2"/>
    <s v="06.07.2026"/>
    <x v="13"/>
  </r>
  <r>
    <s v="TO"/>
    <n v="0"/>
    <n v="5"/>
    <n v="0"/>
    <n v="8142"/>
    <s v="1172238.220039 1 "/>
    <s v="24 Jun 2026"/>
    <s v="24"/>
    <s v="Jun"/>
    <s v="29 Jun 2026"/>
    <s v="29"/>
    <s v="Jun"/>
    <n v="5"/>
    <n v="5"/>
    <n v="0"/>
    <n v="0"/>
    <s v="СЛР-ХОЛИДЕЙ-СЪРВИС ЕООД"/>
    <x v="1"/>
    <s v="2"/>
    <s v="0"/>
    <n v="1175.6298547000001"/>
    <n v="235.12597094000003"/>
    <m/>
    <s v="06 Nov 2025 23:55"/>
    <s v="06 Nov 2025"/>
    <s v="Nov"/>
    <n v="0"/>
    <n v="5"/>
    <n v="0"/>
    <n v="0"/>
    <n v="0"/>
    <n v="5"/>
    <n v="0"/>
    <s v="06.11.2025"/>
    <x v="2"/>
    <s v="24.06.2026"/>
    <x v="7"/>
  </r>
  <r>
    <s v="TO"/>
    <n v="0"/>
    <n v="0"/>
    <n v="6"/>
    <n v="8143"/>
    <s v="1172265.220044 1 "/>
    <s v="27 Jul 2026"/>
    <s v="27"/>
    <s v="Jul"/>
    <s v="02 Aug 2026"/>
    <s v="02"/>
    <s v="Aug"/>
    <n v="6"/>
    <n v="-25"/>
    <n v="5"/>
    <n v="1"/>
    <s v="СЛР-ХОЛИДЕЙ-СЪРВИС ЕООД"/>
    <x v="0"/>
    <s v="2"/>
    <s v="1"/>
    <n v="1666.6018595999999"/>
    <n v="277.76697659999996"/>
    <m/>
    <s v="07 Nov 2025 07:32"/>
    <s v="07 Nov 2025"/>
    <s v="Nov"/>
    <n v="0"/>
    <n v="0"/>
    <n v="5"/>
    <n v="1"/>
    <n v="0"/>
    <n v="6"/>
    <n v="0"/>
    <s v="07.11.2025"/>
    <x v="2"/>
    <s v="27.07.2026"/>
    <x v="8"/>
  </r>
  <r>
    <s v="TO"/>
    <n v="0"/>
    <n v="0"/>
    <n v="5"/>
    <n v="8144"/>
    <s v="1172296.220048 1 "/>
    <s v="03 Aug 2026"/>
    <s v="03"/>
    <s v="Aug"/>
    <s v="08 Aug 2026"/>
    <s v="08"/>
    <s v="Aug"/>
    <n v="5"/>
    <n v="5"/>
    <n v="0"/>
    <n v="0"/>
    <s v="СЛР-ХОЛИДЕЙ-СЪРВИС ЕООД"/>
    <x v="2"/>
    <s v="2"/>
    <s v="1"/>
    <n v="1367.320753"/>
    <n v="273.46415059999998"/>
    <m/>
    <s v="07 Nov 2025 09:06"/>
    <s v="07 Nov 2025"/>
    <s v="Nov"/>
    <n v="0"/>
    <n v="0"/>
    <n v="0"/>
    <n v="5"/>
    <n v="0"/>
    <n v="5"/>
    <n v="0"/>
    <s v="07.11.2025"/>
    <x v="2"/>
    <s v="03.08.2026"/>
    <x v="5"/>
  </r>
  <r>
    <s v="TOPOLA SKIES"/>
    <n v="0"/>
    <n v="0"/>
    <n v="7"/>
    <n v="8145"/>
    <s v="404261 1 "/>
    <s v="01 Aug 2026"/>
    <s v="01"/>
    <s v="Aug"/>
    <s v="08 Aug 2026"/>
    <s v="08"/>
    <s v="Aug"/>
    <n v="7"/>
    <n v="7"/>
    <n v="0"/>
    <n v="0"/>
    <s v="TOPOLA SKIES"/>
    <x v="5"/>
    <s v="2"/>
    <s v="2"/>
    <n v="2873.211009174312"/>
    <n v="410.45871559633025"/>
    <m/>
    <s v="07 Nov 2025 09:27"/>
    <s v="07 Nov 2025"/>
    <s v="Nov"/>
    <n v="0"/>
    <n v="0"/>
    <n v="0"/>
    <n v="7"/>
    <n v="0"/>
    <n v="7"/>
    <n v="0"/>
    <s v="07.11.2025"/>
    <x v="2"/>
    <s v="01.08.2026"/>
    <x v="8"/>
  </r>
  <r>
    <s v="TOPOLA SKIES"/>
    <n v="0"/>
    <n v="0"/>
    <n v="7"/>
    <n v="8146"/>
    <s v="404263 1 "/>
    <s v="01 Aug 2026"/>
    <s v="01"/>
    <s v="Aug"/>
    <s v="08 Aug 2026"/>
    <s v="08"/>
    <s v="Aug"/>
    <n v="7"/>
    <n v="7"/>
    <n v="0"/>
    <n v="0"/>
    <s v="TOPOLA SKIES"/>
    <x v="5"/>
    <s v="2"/>
    <s v="2"/>
    <n v="2873.211009174312"/>
    <n v="410.45871559633025"/>
    <m/>
    <s v="07 Nov 2025 09:32"/>
    <s v="07 Nov 2025"/>
    <s v="Nov"/>
    <n v="0"/>
    <n v="0"/>
    <n v="0"/>
    <n v="7"/>
    <n v="0"/>
    <n v="7"/>
    <n v="0"/>
    <s v="07.11.2025"/>
    <x v="2"/>
    <s v="01.08.2026"/>
    <x v="8"/>
  </r>
  <r>
    <s v="TO"/>
    <n v="0"/>
    <n v="0"/>
    <n v="7"/>
    <n v="8147"/>
    <s v="1172325.220241 1 "/>
    <s v="11 Aug 2026"/>
    <s v="11"/>
    <s v="Aug"/>
    <s v="18 Aug 2026"/>
    <s v="18"/>
    <s v="Aug"/>
    <n v="7"/>
    <n v="7"/>
    <n v="0"/>
    <n v="0"/>
    <s v="СЛР-ХОЛИДЕЙ-СЪРВИС ЕООД"/>
    <x v="3"/>
    <s v="2"/>
    <s v="2"/>
    <n v="2713.1078176999999"/>
    <n v="387.58683109999998"/>
    <m/>
    <s v="07 Nov 2025 10:11"/>
    <s v="07 Nov 2025"/>
    <s v="Nov"/>
    <n v="0"/>
    <n v="0"/>
    <n v="0"/>
    <n v="7"/>
    <n v="0"/>
    <n v="7"/>
    <n v="0"/>
    <s v="07.11.2025"/>
    <x v="2"/>
    <s v="11.08.2026"/>
    <x v="12"/>
  </r>
  <r>
    <s v="TO"/>
    <n v="0"/>
    <n v="0"/>
    <n v="7"/>
    <n v="8148"/>
    <s v="1172203.220271 1 "/>
    <s v="12 Aug 2026"/>
    <s v="12"/>
    <s v="Aug"/>
    <s v="19 Aug 2026"/>
    <s v="19"/>
    <s v="Aug"/>
    <n v="7"/>
    <n v="7"/>
    <n v="0"/>
    <n v="0"/>
    <s v="СЛР-ХОЛИДЕЙ-СЪРВИС ЕООД"/>
    <x v="3"/>
    <s v="2"/>
    <s v="2"/>
    <n v="2713.1078176999999"/>
    <n v="387.58683109999998"/>
    <m/>
    <s v="07 Nov 2025 10:24"/>
    <s v="07 Nov 2025"/>
    <s v="Nov"/>
    <n v="0"/>
    <n v="0"/>
    <n v="0"/>
    <n v="7"/>
    <n v="0"/>
    <n v="7"/>
    <n v="0"/>
    <s v="07.11.2025"/>
    <x v="2"/>
    <s v="12.08.2026"/>
    <x v="12"/>
  </r>
  <r>
    <s v="TO"/>
    <n v="0"/>
    <n v="0"/>
    <n v="9"/>
    <n v="8149"/>
    <s v="1172226.220273 1 "/>
    <s v="10 Aug 2026"/>
    <s v="10"/>
    <s v="Aug"/>
    <s v="19 Aug 2026"/>
    <s v="19"/>
    <s v="Aug"/>
    <n v="9"/>
    <n v="9"/>
    <n v="0"/>
    <n v="0"/>
    <s v="СЛР-ХОЛИДЕЙ-СЪРВИС ЕООД"/>
    <x v="3"/>
    <s v="2"/>
    <s v="2"/>
    <n v="3488.2814798999998"/>
    <n v="387.58683109999998"/>
    <m/>
    <s v="07 Nov 2025 10:25"/>
    <s v="07 Nov 2025"/>
    <s v="Nov"/>
    <n v="0"/>
    <n v="0"/>
    <n v="0"/>
    <n v="9"/>
    <n v="0"/>
    <n v="9"/>
    <n v="0"/>
    <s v="07.11.2025"/>
    <x v="2"/>
    <s v="10.08.2026"/>
    <x v="12"/>
  </r>
  <r>
    <s v="TO"/>
    <n v="0"/>
    <n v="0"/>
    <n v="6"/>
    <n v="8150"/>
    <s v="1172143.220286 1 "/>
    <s v="27 Jul 2026"/>
    <s v="27"/>
    <s v="Jul"/>
    <s v="02 Aug 2026"/>
    <s v="02"/>
    <s v="Aug"/>
    <n v="6"/>
    <n v="-25"/>
    <n v="5"/>
    <n v="1"/>
    <s v="СЛР-ХОЛИДЕЙ-СЪРВИС ЕООД"/>
    <x v="3"/>
    <s v="2"/>
    <s v="1"/>
    <n v="1860.3463793999999"/>
    <n v="310.05772989999997"/>
    <m/>
    <s v="07 Nov 2025 10:33"/>
    <s v="07 Nov 2025"/>
    <s v="Nov"/>
    <n v="0"/>
    <n v="0"/>
    <n v="5"/>
    <n v="1"/>
    <n v="0"/>
    <n v="6"/>
    <n v="0"/>
    <s v="07.11.2025"/>
    <x v="2"/>
    <s v="27.07.2026"/>
    <x v="8"/>
  </r>
  <r>
    <s v="TO"/>
    <n v="0"/>
    <n v="5"/>
    <n v="0"/>
    <n v="8151"/>
    <s v="1172414.220297 1 "/>
    <s v="01 Jul 2026"/>
    <s v="01"/>
    <s v="Jul"/>
    <s v="06 Jul 2026"/>
    <s v="06"/>
    <s v="Jul"/>
    <n v="5"/>
    <n v="5"/>
    <n v="0"/>
    <n v="0"/>
    <s v="СЛР-ХОЛИДЕЙ-СЪРВИС ЕООД"/>
    <x v="3"/>
    <s v="2"/>
    <s v="1"/>
    <n v="1421.106078"/>
    <n v="284.22121559999999"/>
    <m/>
    <s v="07 Nov 2025 10:41"/>
    <s v="07 Nov 2025"/>
    <s v="Nov"/>
    <n v="0"/>
    <n v="0"/>
    <n v="5"/>
    <n v="0"/>
    <n v="0"/>
    <n v="5"/>
    <n v="0"/>
    <s v="07.11.2025"/>
    <x v="2"/>
    <s v="01.07.2026"/>
    <x v="2"/>
  </r>
  <r>
    <s v="TO"/>
    <n v="1"/>
    <n v="2"/>
    <n v="0"/>
    <n v="8152"/>
    <s v="1172188.220298 1 "/>
    <s v="31 May 2026"/>
    <s v="31"/>
    <s v="May"/>
    <s v="03 Jun 2026"/>
    <s v="03"/>
    <s v="Jun"/>
    <n v="3"/>
    <n v="-28"/>
    <n v="1"/>
    <n v="2"/>
    <s v="СЛР-ХОЛИДЕЙ-СЪРВИС ЕООД"/>
    <x v="1"/>
    <s v="2"/>
    <s v="1"/>
    <n v="753.6204156"/>
    <n v="251.20680519999999"/>
    <m/>
    <s v="07 Nov 2025 10:42"/>
    <s v="07 Nov 2025"/>
    <s v="Nov"/>
    <n v="1"/>
    <n v="2"/>
    <n v="0"/>
    <n v="0"/>
    <n v="0"/>
    <n v="3"/>
    <n v="0"/>
    <s v="07.11.2025"/>
    <x v="2"/>
    <s v="31.05.2026"/>
    <x v="10"/>
  </r>
  <r>
    <s v="TO"/>
    <n v="0"/>
    <n v="0"/>
    <n v="10"/>
    <n v="8153"/>
    <s v="1172219.220299 1 "/>
    <s v="12 Aug 2026"/>
    <s v="12"/>
    <s v="Aug"/>
    <s v="22 Aug 2026"/>
    <s v="22"/>
    <s v="Aug"/>
    <n v="10"/>
    <n v="10"/>
    <n v="0"/>
    <n v="0"/>
    <s v="СЛР-ХОЛИДЕЙ-СЪРВИС ЕООД"/>
    <x v="3"/>
    <s v="3"/>
    <s v="0"/>
    <n v="4185.8673659999995"/>
    <n v="418.58673659999994"/>
    <m/>
    <s v="07 Nov 2025 10:44"/>
    <s v="07 Nov 2025"/>
    <s v="Nov"/>
    <n v="0"/>
    <n v="0"/>
    <n v="0"/>
    <n v="10"/>
    <n v="0"/>
    <n v="10"/>
    <n v="0"/>
    <s v="07.11.2025"/>
    <x v="2"/>
    <s v="12.08.2026"/>
    <x v="12"/>
  </r>
  <r>
    <s v="TO"/>
    <n v="0"/>
    <n v="0"/>
    <n v="7"/>
    <n v="8154"/>
    <s v="1172124.220308 1 "/>
    <s v="10 Aug 2026"/>
    <s v="10"/>
    <s v="Aug"/>
    <s v="17 Aug 2026"/>
    <s v="17"/>
    <s v="Aug"/>
    <n v="7"/>
    <n v="7"/>
    <n v="0"/>
    <n v="0"/>
    <s v="СЛР-ХОЛИДЕЙ-СЪРВИС ЕООД"/>
    <x v="1"/>
    <s v="3"/>
    <s v="1"/>
    <n v="2523.0793748999999"/>
    <n v="360.43991069999998"/>
    <m/>
    <s v="07 Nov 2025 10:55"/>
    <s v="07 Nov 2025"/>
    <s v="Nov"/>
    <n v="0"/>
    <n v="0"/>
    <n v="0"/>
    <n v="7"/>
    <n v="0"/>
    <n v="7"/>
    <n v="0"/>
    <s v="07.11.2025"/>
    <x v="2"/>
    <s v="10.08.2026"/>
    <x v="12"/>
  </r>
  <r>
    <s v="TO"/>
    <n v="0"/>
    <n v="5"/>
    <n v="0"/>
    <n v="8155"/>
    <s v="1172415.220309 1 "/>
    <s v="04 Jul 2026"/>
    <s v="04"/>
    <s v="Jul"/>
    <s v="09 Jul 2026"/>
    <s v="09"/>
    <s v="Jul"/>
    <n v="5"/>
    <n v="5"/>
    <n v="0"/>
    <n v="0"/>
    <s v="СЛР-ХОЛИДЕЙ-СЪРВИС ЕООД"/>
    <x v="2"/>
    <s v="2"/>
    <s v="0"/>
    <n v="1238.1381815"/>
    <n v="247.62763630000001"/>
    <m/>
    <s v="07 Nov 2025 10:56"/>
    <s v="07 Nov 2025"/>
    <s v="Nov"/>
    <n v="0"/>
    <n v="0"/>
    <n v="5"/>
    <n v="0"/>
    <n v="0"/>
    <n v="5"/>
    <n v="0"/>
    <s v="07.11.2025"/>
    <x v="2"/>
    <s v="04.07.2026"/>
    <x v="2"/>
  </r>
  <r>
    <s v="TO"/>
    <n v="0"/>
    <n v="5"/>
    <n v="0"/>
    <n v="8158"/>
    <s v="1172230.220325 1 "/>
    <s v="25 Jun 2026"/>
    <s v="25"/>
    <s v="Jun"/>
    <s v="30 Jun 2026"/>
    <s v="30"/>
    <s v="Jun"/>
    <n v="5"/>
    <n v="5"/>
    <n v="0"/>
    <n v="0"/>
    <s v="СЛР-ХОЛИДЕЙ-СЪРВИС ЕООД"/>
    <x v="1"/>
    <s v="2"/>
    <s v="0"/>
    <n v="1205.7691950000001"/>
    <n v="241.153839"/>
    <s v="Romania"/>
    <s v="07 Nov 2025 11:06"/>
    <s v="07 Nov 2025"/>
    <s v="Nov"/>
    <n v="0"/>
    <n v="5"/>
    <n v="0"/>
    <n v="0"/>
    <n v="0"/>
    <n v="5"/>
    <n v="0"/>
    <s v="07.11.2025"/>
    <x v="2"/>
    <s v="25.06.2026"/>
    <x v="7"/>
  </r>
  <r>
    <s v="TO"/>
    <n v="0"/>
    <n v="5"/>
    <n v="0"/>
    <n v="8159"/>
    <s v="1172230.220326 1 "/>
    <s v="25 Jun 2026"/>
    <s v="25"/>
    <s v="Jun"/>
    <s v="30 Jun 2026"/>
    <s v="30"/>
    <s v="Jun"/>
    <n v="5"/>
    <n v="5"/>
    <n v="0"/>
    <n v="0"/>
    <s v="СЛР-ХОЛИДЕЙ-СЪРВИС ЕООД"/>
    <x v="1"/>
    <s v="2"/>
    <s v="1"/>
    <n v="1205.7691950000001"/>
    <n v="241.153839"/>
    <s v="Romania"/>
    <s v="07 Nov 2025 11:06"/>
    <s v="07 Nov 2025"/>
    <s v="Nov"/>
    <n v="0"/>
    <n v="5"/>
    <n v="0"/>
    <n v="0"/>
    <n v="0"/>
    <n v="5"/>
    <n v="0"/>
    <s v="07.11.2025"/>
    <x v="2"/>
    <s v="25.06.2026"/>
    <x v="7"/>
  </r>
  <r>
    <s v="TO"/>
    <n v="0"/>
    <n v="5"/>
    <n v="0"/>
    <n v="8160"/>
    <s v="1172230.220327 1 "/>
    <s v="25 Jun 2026"/>
    <s v="25"/>
    <s v="Jun"/>
    <s v="30 Jun 2026"/>
    <s v="30"/>
    <s v="Jun"/>
    <n v="5"/>
    <n v="5"/>
    <n v="0"/>
    <n v="0"/>
    <s v="СЛР-ХОЛИДЕЙ-СЪРВИС ЕООД"/>
    <x v="1"/>
    <s v="2"/>
    <s v="1"/>
    <n v="1205.7691950000001"/>
    <n v="241.153839"/>
    <s v="Romania"/>
    <s v="07 Nov 2025 11:06"/>
    <s v="07 Nov 2025"/>
    <s v="Nov"/>
    <n v="0"/>
    <n v="5"/>
    <n v="0"/>
    <n v="0"/>
    <n v="0"/>
    <n v="5"/>
    <n v="0"/>
    <s v="07.11.2025"/>
    <x v="2"/>
    <s v="25.06.2026"/>
    <x v="7"/>
  </r>
  <r>
    <s v="TO"/>
    <n v="0"/>
    <n v="5"/>
    <n v="0"/>
    <n v="8161"/>
    <s v="1172230.220328 1 "/>
    <s v="25 Jun 2026"/>
    <s v="25"/>
    <s v="Jun"/>
    <s v="30 Jun 2026"/>
    <s v="30"/>
    <s v="Jun"/>
    <n v="5"/>
    <n v="5"/>
    <n v="0"/>
    <n v="0"/>
    <s v="СЛР-ХОЛИДЕЙ-СЪРВИС ЕООД"/>
    <x v="1"/>
    <s v="2"/>
    <s v="1"/>
    <n v="1205.7691950000001"/>
    <n v="241.153839"/>
    <s v="Romania"/>
    <s v="07 Nov 2025 11:06"/>
    <s v="07 Nov 2025"/>
    <s v="Nov"/>
    <n v="0"/>
    <n v="5"/>
    <n v="0"/>
    <n v="0"/>
    <n v="0"/>
    <n v="5"/>
    <n v="0"/>
    <s v="07.11.2025"/>
    <x v="2"/>
    <s v="25.06.2026"/>
    <x v="7"/>
  </r>
  <r>
    <s v="TO"/>
    <n v="0"/>
    <n v="5"/>
    <n v="0"/>
    <n v="8162"/>
    <s v="1172230.220329 1 "/>
    <s v="25 Jun 2026"/>
    <s v="25"/>
    <s v="Jun"/>
    <s v="30 Jun 2026"/>
    <s v="30"/>
    <s v="Jun"/>
    <n v="5"/>
    <n v="5"/>
    <n v="0"/>
    <n v="0"/>
    <s v="СЛР-ХОЛИДЕЙ-СЪРВИС ЕООД"/>
    <x v="1"/>
    <s v="2"/>
    <s v="1"/>
    <n v="1205.7691950000001"/>
    <n v="241.153839"/>
    <s v="Romania"/>
    <s v="07 Nov 2025 11:07"/>
    <s v="07 Nov 2025"/>
    <s v="Nov"/>
    <n v="0"/>
    <n v="5"/>
    <n v="0"/>
    <n v="0"/>
    <n v="0"/>
    <n v="5"/>
    <n v="0"/>
    <s v="07.11.2025"/>
    <x v="2"/>
    <s v="25.06.2026"/>
    <x v="7"/>
  </r>
  <r>
    <s v="TO"/>
    <n v="0"/>
    <n v="5"/>
    <n v="0"/>
    <n v="8163"/>
    <s v="1172230.220330 1 "/>
    <s v="25 Jun 2026"/>
    <s v="25"/>
    <s v="Jun"/>
    <s v="30 Jun 2026"/>
    <s v="30"/>
    <s v="Jun"/>
    <n v="5"/>
    <n v="5"/>
    <n v="0"/>
    <n v="0"/>
    <s v="СЛР-ХОЛИДЕЙ-СЪРВИС ЕООД"/>
    <x v="1"/>
    <s v="2"/>
    <s v="1"/>
    <n v="1205.7691950000001"/>
    <n v="241.153839"/>
    <s v="Romania"/>
    <s v="07 Nov 2025 11:07"/>
    <s v="07 Nov 2025"/>
    <s v="Nov"/>
    <n v="0"/>
    <n v="5"/>
    <n v="0"/>
    <n v="0"/>
    <n v="0"/>
    <n v="5"/>
    <n v="0"/>
    <s v="07.11.2025"/>
    <x v="2"/>
    <s v="25.06.2026"/>
    <x v="7"/>
  </r>
  <r>
    <s v="TO"/>
    <n v="0"/>
    <n v="5"/>
    <n v="0"/>
    <n v="8164"/>
    <s v="1172230.220331 1 "/>
    <s v="25 Jun 2026"/>
    <s v="25"/>
    <s v="Jun"/>
    <s v="30 Jun 2026"/>
    <s v="30"/>
    <s v="Jun"/>
    <n v="5"/>
    <n v="5"/>
    <n v="0"/>
    <n v="0"/>
    <s v="СЛР-ХОЛИДЕЙ-СЪРВИС ЕООД"/>
    <x v="1"/>
    <s v="2"/>
    <s v="1"/>
    <n v="1205.7691950000001"/>
    <n v="241.153839"/>
    <s v="Romania"/>
    <s v="07 Nov 2025 11:07"/>
    <s v="07 Nov 2025"/>
    <s v="Nov"/>
    <n v="0"/>
    <n v="5"/>
    <n v="0"/>
    <n v="0"/>
    <n v="0"/>
    <n v="5"/>
    <n v="0"/>
    <s v="07.11.2025"/>
    <x v="2"/>
    <s v="25.06.2026"/>
    <x v="7"/>
  </r>
  <r>
    <s v="TO"/>
    <n v="0"/>
    <n v="5"/>
    <n v="0"/>
    <n v="8165"/>
    <s v="1172230.220332 1 "/>
    <s v="25 Jun 2026"/>
    <s v="25"/>
    <s v="Jun"/>
    <s v="30 Jun 2026"/>
    <s v="30"/>
    <s v="Jun"/>
    <n v="5"/>
    <n v="5"/>
    <n v="0"/>
    <n v="0"/>
    <s v="СЛР-ХОЛИДЕЙ-СЪРВИС ЕООД"/>
    <x v="1"/>
    <s v="2"/>
    <s v="1"/>
    <n v="1205.7691950000001"/>
    <n v="241.153839"/>
    <s v="Romania"/>
    <s v="07 Nov 2025 11:07"/>
    <s v="07 Nov 2025"/>
    <s v="Nov"/>
    <n v="0"/>
    <n v="5"/>
    <n v="0"/>
    <n v="0"/>
    <n v="0"/>
    <n v="5"/>
    <n v="0"/>
    <s v="07.11.2025"/>
    <x v="2"/>
    <s v="25.06.2026"/>
    <x v="7"/>
  </r>
  <r>
    <s v="TO"/>
    <n v="0"/>
    <n v="5"/>
    <n v="0"/>
    <n v="8166"/>
    <s v="1172230.220333 1 "/>
    <s v="25 Jun 2026"/>
    <s v="25"/>
    <s v="Jun"/>
    <s v="30 Jun 2026"/>
    <s v="30"/>
    <s v="Jun"/>
    <n v="5"/>
    <n v="5"/>
    <n v="0"/>
    <n v="0"/>
    <s v="СЛР-ХОЛИДЕЙ-СЪРВИС ЕООД"/>
    <x v="1"/>
    <s v="2"/>
    <s v="1"/>
    <n v="1205.7691950000001"/>
    <n v="241.153839"/>
    <s v="Romania"/>
    <s v="07 Nov 2025 11:07"/>
    <s v="07 Nov 2025"/>
    <s v="Nov"/>
    <n v="0"/>
    <n v="5"/>
    <n v="0"/>
    <n v="0"/>
    <n v="0"/>
    <n v="5"/>
    <n v="0"/>
    <s v="07.11.2025"/>
    <x v="2"/>
    <s v="25.06.2026"/>
    <x v="7"/>
  </r>
  <r>
    <s v="TO"/>
    <n v="0"/>
    <n v="5"/>
    <n v="0"/>
    <n v="8167"/>
    <s v="1172230.220334 1 "/>
    <s v="25 Jun 2026"/>
    <s v="25"/>
    <s v="Jun"/>
    <s v="30 Jun 2026"/>
    <s v="30"/>
    <s v="Jun"/>
    <n v="5"/>
    <n v="5"/>
    <n v="0"/>
    <n v="0"/>
    <s v="СЛР-ХОЛИДЕЙ-СЪРВИС ЕООД"/>
    <x v="1"/>
    <s v="2"/>
    <s v="1"/>
    <n v="1205.7691950000001"/>
    <n v="241.153839"/>
    <s v="Romania"/>
    <s v="07 Nov 2025 11:08"/>
    <s v="07 Nov 2025"/>
    <s v="Nov"/>
    <n v="0"/>
    <n v="5"/>
    <n v="0"/>
    <n v="0"/>
    <n v="0"/>
    <n v="5"/>
    <n v="0"/>
    <s v="07.11.2025"/>
    <x v="2"/>
    <s v="25.06.2026"/>
    <x v="7"/>
  </r>
  <r>
    <s v="TO"/>
    <n v="0"/>
    <n v="5"/>
    <n v="0"/>
    <n v="8168"/>
    <s v="1172230.220335 1 "/>
    <s v="25 Jun 2026"/>
    <s v="25"/>
    <s v="Jun"/>
    <s v="30 Jun 2026"/>
    <s v="30"/>
    <s v="Jun"/>
    <n v="5"/>
    <n v="5"/>
    <n v="0"/>
    <n v="0"/>
    <s v="СЛР-ХОЛИДЕЙ-СЪРВИС ЕООД"/>
    <x v="1"/>
    <s v="2"/>
    <s v="1"/>
    <n v="1205.7691950000001"/>
    <n v="241.153839"/>
    <s v="Romania"/>
    <s v="07 Nov 2025 11:08"/>
    <s v="07 Nov 2025"/>
    <s v="Nov"/>
    <n v="0"/>
    <n v="5"/>
    <n v="0"/>
    <n v="0"/>
    <n v="0"/>
    <n v="5"/>
    <n v="0"/>
    <s v="07.11.2025"/>
    <x v="2"/>
    <s v="25.06.2026"/>
    <x v="7"/>
  </r>
  <r>
    <s v="TO"/>
    <n v="0"/>
    <n v="5"/>
    <n v="0"/>
    <n v="8169"/>
    <s v="1172230.220336 1 "/>
    <s v="25 Jun 2026"/>
    <s v="25"/>
    <s v="Jun"/>
    <s v="30 Jun 2026"/>
    <s v="30"/>
    <s v="Jun"/>
    <n v="5"/>
    <n v="5"/>
    <n v="0"/>
    <n v="0"/>
    <s v="СЛР-ХОЛИДЕЙ-СЪРВИС ЕООД"/>
    <x v="1"/>
    <s v="2"/>
    <s v="1"/>
    <n v="1205.7691950000001"/>
    <n v="241.153839"/>
    <s v="Romania"/>
    <s v="07 Nov 2025 11:08"/>
    <s v="07 Nov 2025"/>
    <s v="Nov"/>
    <n v="0"/>
    <n v="5"/>
    <n v="0"/>
    <n v="0"/>
    <n v="0"/>
    <n v="5"/>
    <n v="0"/>
    <s v="07.11.2025"/>
    <x v="2"/>
    <s v="25.06.2026"/>
    <x v="7"/>
  </r>
  <r>
    <s v="TO"/>
    <n v="0"/>
    <n v="5"/>
    <n v="0"/>
    <n v="8170"/>
    <s v="1172230.220337 1 "/>
    <s v="25 Jun 2026"/>
    <s v="25"/>
    <s v="Jun"/>
    <s v="30 Jun 2026"/>
    <s v="30"/>
    <s v="Jun"/>
    <n v="5"/>
    <n v="5"/>
    <n v="0"/>
    <n v="0"/>
    <s v="СЛР-ХОЛИДЕЙ-СЪРВИС ЕООД"/>
    <x v="1"/>
    <s v="2"/>
    <s v="1"/>
    <n v="1205.7691950000001"/>
    <n v="241.153839"/>
    <s v="Romania"/>
    <s v="07 Nov 2025 11:08"/>
    <s v="07 Nov 2025"/>
    <s v="Nov"/>
    <n v="0"/>
    <n v="5"/>
    <n v="0"/>
    <n v="0"/>
    <n v="0"/>
    <n v="5"/>
    <n v="0"/>
    <s v="07.11.2025"/>
    <x v="2"/>
    <s v="25.06.2026"/>
    <x v="7"/>
  </r>
  <r>
    <s v="TO"/>
    <n v="0"/>
    <n v="5"/>
    <n v="0"/>
    <n v="8171"/>
    <s v="1172230.220338 1 "/>
    <s v="25 Jun 2026"/>
    <s v="25"/>
    <s v="Jun"/>
    <s v="30 Jun 2026"/>
    <s v="30"/>
    <s v="Jun"/>
    <n v="5"/>
    <n v="5"/>
    <n v="0"/>
    <n v="0"/>
    <s v="СЛР-ХОЛИДЕЙ-СЪРВИС ЕООД"/>
    <x v="1"/>
    <s v="2"/>
    <s v="1"/>
    <n v="1205.7691950000001"/>
    <n v="241.153839"/>
    <s v="Romania"/>
    <s v="07 Nov 2025 11:08"/>
    <s v="07 Nov 2025"/>
    <s v="Nov"/>
    <n v="0"/>
    <n v="5"/>
    <n v="0"/>
    <n v="0"/>
    <n v="0"/>
    <n v="5"/>
    <n v="0"/>
    <s v="07.11.2025"/>
    <x v="2"/>
    <s v="25.06.2026"/>
    <x v="7"/>
  </r>
  <r>
    <s v="TO"/>
    <n v="0"/>
    <n v="5"/>
    <n v="0"/>
    <n v="8172"/>
    <s v="1172230.220339 1 "/>
    <s v="25 Jun 2026"/>
    <s v="25"/>
    <s v="Jun"/>
    <s v="30 Jun 2026"/>
    <s v="30"/>
    <s v="Jun"/>
    <n v="5"/>
    <n v="5"/>
    <n v="0"/>
    <n v="0"/>
    <s v="СЛР-ХОЛИДЕЙ-СЪРВИС ЕООД"/>
    <x v="1"/>
    <s v="3"/>
    <s v="0"/>
    <n v="1627.8373089999998"/>
    <n v="325.56746179999993"/>
    <s v="Romania"/>
    <s v="07 Nov 2025 11:09"/>
    <s v="07 Nov 2025"/>
    <s v="Nov"/>
    <n v="0"/>
    <n v="5"/>
    <n v="0"/>
    <n v="0"/>
    <n v="0"/>
    <n v="5"/>
    <n v="0"/>
    <s v="07.11.2025"/>
    <x v="2"/>
    <s v="25.06.2026"/>
    <x v="7"/>
  </r>
  <r>
    <s v="TO"/>
    <n v="0"/>
    <n v="5"/>
    <n v="0"/>
    <n v="8173"/>
    <s v="1172230.220340 1 "/>
    <s v="25 Jun 2026"/>
    <s v="25"/>
    <s v="Jun"/>
    <s v="30 Jun 2026"/>
    <s v="30"/>
    <s v="Jun"/>
    <n v="5"/>
    <n v="5"/>
    <n v="0"/>
    <n v="0"/>
    <s v="СЛР-ХОЛИДЕЙ-СЪРВИС ЕООД"/>
    <x v="1"/>
    <s v="3"/>
    <s v="0"/>
    <n v="1627.8373089999998"/>
    <n v="325.56746179999993"/>
    <s v="Romania"/>
    <s v="07 Nov 2025 11:09"/>
    <s v="07 Nov 2025"/>
    <s v="Nov"/>
    <n v="0"/>
    <n v="5"/>
    <n v="0"/>
    <n v="0"/>
    <n v="0"/>
    <n v="5"/>
    <n v="0"/>
    <s v="07.11.2025"/>
    <x v="2"/>
    <s v="25.06.2026"/>
    <x v="7"/>
  </r>
  <r>
    <s v="TO"/>
    <n v="0"/>
    <n v="5"/>
    <n v="0"/>
    <n v="8174"/>
    <s v="1172230.220341 1 "/>
    <s v="25 Jun 2026"/>
    <s v="25"/>
    <s v="Jun"/>
    <s v="30 Jun 2026"/>
    <s v="30"/>
    <s v="Jun"/>
    <n v="5"/>
    <n v="5"/>
    <n v="0"/>
    <n v="0"/>
    <s v="СЛР-ХОЛИДЕЙ-СЪРВИС ЕООД"/>
    <x v="1"/>
    <s v="3"/>
    <s v="0"/>
    <n v="1627.8373089999998"/>
    <n v="325.56746179999993"/>
    <s v="Romania"/>
    <s v="07 Nov 2025 11:09"/>
    <s v="07 Nov 2025"/>
    <s v="Nov"/>
    <n v="0"/>
    <n v="5"/>
    <n v="0"/>
    <n v="0"/>
    <n v="0"/>
    <n v="5"/>
    <n v="0"/>
    <s v="07.11.2025"/>
    <x v="2"/>
    <s v="25.06.2026"/>
    <x v="7"/>
  </r>
  <r>
    <s v="TO"/>
    <n v="0"/>
    <n v="5"/>
    <n v="0"/>
    <n v="8175"/>
    <s v="1172230.220342 1 "/>
    <s v="25 Jun 2026"/>
    <s v="25"/>
    <s v="Jun"/>
    <s v="30 Jun 2026"/>
    <s v="30"/>
    <s v="Jun"/>
    <n v="5"/>
    <n v="5"/>
    <n v="0"/>
    <n v="0"/>
    <s v="СЛР-ХОЛИДЕЙ-СЪРВИС ЕООД"/>
    <x v="1"/>
    <s v="3"/>
    <s v="0"/>
    <n v="1627.8373089999998"/>
    <n v="325.56746179999993"/>
    <s v="Romania"/>
    <s v="07 Nov 2025 11:09"/>
    <s v="07 Nov 2025"/>
    <s v="Nov"/>
    <n v="0"/>
    <n v="5"/>
    <n v="0"/>
    <n v="0"/>
    <n v="0"/>
    <n v="5"/>
    <n v="0"/>
    <s v="07.11.2025"/>
    <x v="2"/>
    <s v="25.06.2026"/>
    <x v="7"/>
  </r>
  <r>
    <s v="TO"/>
    <n v="0"/>
    <n v="5"/>
    <n v="0"/>
    <n v="8176"/>
    <s v="1172230.220343 1 "/>
    <s v="25 Jun 2026"/>
    <s v="25"/>
    <s v="Jun"/>
    <s v="30 Jun 2026"/>
    <s v="30"/>
    <s v="Jun"/>
    <n v="5"/>
    <n v="5"/>
    <n v="0"/>
    <n v="0"/>
    <s v="СЛР-ХОЛИДЕЙ-СЪРВИС ЕООД"/>
    <x v="1"/>
    <s v="3"/>
    <s v="0"/>
    <n v="1627.8373089999998"/>
    <n v="325.56746179999993"/>
    <s v="Romania"/>
    <s v="07 Nov 2025 11:09"/>
    <s v="07 Nov 2025"/>
    <s v="Nov"/>
    <n v="0"/>
    <n v="5"/>
    <n v="0"/>
    <n v="0"/>
    <n v="0"/>
    <n v="5"/>
    <n v="0"/>
    <s v="07.11.2025"/>
    <x v="2"/>
    <s v="25.06.2026"/>
    <x v="7"/>
  </r>
  <r>
    <s v="TO"/>
    <n v="0"/>
    <n v="6"/>
    <n v="0"/>
    <n v="8177"/>
    <s v="1172361.220349 1 "/>
    <s v="01 Jul 2026"/>
    <s v="01"/>
    <s v="Jul"/>
    <s v="07 Jul 2026"/>
    <s v="07"/>
    <s v="Jul"/>
    <n v="6"/>
    <n v="6"/>
    <n v="0"/>
    <n v="0"/>
    <s v="СЛР-ХОЛИДЕЙ-СЪРВИС ЕООД"/>
    <x v="1"/>
    <s v="2"/>
    <s v="0"/>
    <n v="1446.9230339999999"/>
    <n v="241.15383899999998"/>
    <m/>
    <s v="07 Nov 2025 11:15"/>
    <s v="07 Nov 2025"/>
    <s v="Nov"/>
    <n v="0"/>
    <n v="0"/>
    <n v="6"/>
    <n v="0"/>
    <n v="0"/>
    <n v="6"/>
    <n v="0"/>
    <s v="07.11.2025"/>
    <x v="2"/>
    <s v="01.07.2026"/>
    <x v="2"/>
  </r>
  <r>
    <s v="TO"/>
    <n v="0"/>
    <n v="6"/>
    <n v="0"/>
    <n v="8178"/>
    <s v="1172361.220350 1 "/>
    <s v="01 Jul 2026"/>
    <s v="01"/>
    <s v="Jul"/>
    <s v="07 Jul 2026"/>
    <s v="07"/>
    <s v="Jul"/>
    <n v="6"/>
    <n v="6"/>
    <n v="0"/>
    <n v="0"/>
    <s v="СЛР-ХОЛИДЕЙ-СЪРВИС ЕООД"/>
    <x v="1"/>
    <s v="3"/>
    <s v="1"/>
    <n v="1953.4047708000001"/>
    <n v="325.56746179999999"/>
    <m/>
    <s v="07 Nov 2025 11:15"/>
    <s v="07 Nov 2025"/>
    <s v="Nov"/>
    <n v="0"/>
    <n v="0"/>
    <n v="6"/>
    <n v="0"/>
    <n v="0"/>
    <n v="6"/>
    <n v="0"/>
    <s v="07.11.2025"/>
    <x v="2"/>
    <s v="01.07.2026"/>
    <x v="2"/>
  </r>
  <r>
    <s v="TO"/>
    <n v="0"/>
    <n v="5"/>
    <n v="0"/>
    <n v="8179"/>
    <s v="0235 1 "/>
    <s v="01 Jul 2026"/>
    <s v="01"/>
    <s v="Jul"/>
    <s v="06 Jul 2026"/>
    <s v="06"/>
    <s v="Jul"/>
    <n v="5"/>
    <n v="5"/>
    <n v="0"/>
    <n v="0"/>
    <s v="ТЕДИ - КАМ - ЕООД"/>
    <x v="1"/>
    <s v="1"/>
    <s v="0"/>
    <n v="914.35052499999995"/>
    <n v="182.870105"/>
    <m/>
    <s v="07 Nov 2025 11:20"/>
    <s v="01 Nov 2025"/>
    <s v="Nov"/>
    <n v="0"/>
    <n v="0"/>
    <n v="5"/>
    <n v="0"/>
    <n v="0"/>
    <n v="5"/>
    <n v="0"/>
    <s v="07.11.2025"/>
    <x v="2"/>
    <s v="01.07.2026"/>
    <x v="2"/>
  </r>
  <r>
    <s v="TO"/>
    <n v="0"/>
    <n v="7"/>
    <n v="0"/>
    <n v="8180"/>
    <s v="16851 1 "/>
    <s v="11 Sep 2026"/>
    <s v="11"/>
    <s v="Sep"/>
    <s v="18 Sep 2026"/>
    <s v="18"/>
    <s v="Sep"/>
    <n v="7"/>
    <n v="7"/>
    <n v="0"/>
    <n v="0"/>
    <s v="КЛУБ МАГЕЛАН - ООД"/>
    <x v="5"/>
    <s v="2"/>
    <s v="0"/>
    <n v="1021.6473588"/>
    <n v="145.94962268571427"/>
    <m/>
    <s v="07 Nov 2025 11:21"/>
    <s v="31 Oct 2025"/>
    <s v="Nov"/>
    <n v="0"/>
    <n v="0"/>
    <n v="0"/>
    <n v="0"/>
    <n v="7"/>
    <n v="7"/>
    <n v="0"/>
    <s v="07.11.2025"/>
    <x v="2"/>
    <s v="11.09.2026"/>
    <x v="14"/>
  </r>
  <r>
    <s v="TO"/>
    <n v="0"/>
    <n v="0"/>
    <n v="5"/>
    <n v="8181"/>
    <s v="16853 1 "/>
    <s v="31 Jul 2026"/>
    <s v="31"/>
    <s v="Jul"/>
    <s v="05 Aug 2026"/>
    <s v="05"/>
    <s v="Aug"/>
    <n v="5"/>
    <n v="-26"/>
    <n v="1"/>
    <n v="4"/>
    <s v="КЛУБ МАГЕЛАН - ООД"/>
    <x v="4"/>
    <s v="4"/>
    <s v="0"/>
    <n v="2624.2349024999999"/>
    <n v="524.84698049999997"/>
    <m/>
    <s v="07 Nov 2025 11:38"/>
    <s v="31 Oct 2025"/>
    <s v="Nov"/>
    <n v="0"/>
    <n v="0"/>
    <n v="1"/>
    <n v="4"/>
    <n v="0"/>
    <n v="5"/>
    <n v="0"/>
    <s v="07.11.2025"/>
    <x v="2"/>
    <s v="31.07.2026"/>
    <x v="8"/>
  </r>
  <r>
    <s v="TO"/>
    <n v="0"/>
    <n v="0"/>
    <n v="6"/>
    <n v="8182"/>
    <s v="50891 1 "/>
    <s v="17 Aug 2026"/>
    <s v="17"/>
    <s v="Aug"/>
    <s v="23 Aug 2026"/>
    <s v="23"/>
    <s v="Aug"/>
    <n v="6"/>
    <n v="6"/>
    <n v="0"/>
    <n v="0"/>
    <s v="КЛУБ МАГЕЛАН - ООД"/>
    <x v="5"/>
    <s v="3"/>
    <s v="1"/>
    <n v="2214.9774750000001"/>
    <n v="369.1629125"/>
    <m/>
    <s v="07 Nov 2025 11:40"/>
    <s v="07 Nov 2025"/>
    <s v="Nov"/>
    <n v="0"/>
    <n v="0"/>
    <n v="0"/>
    <n v="6"/>
    <n v="0"/>
    <n v="6"/>
    <n v="0"/>
    <s v="07.11.2025"/>
    <x v="2"/>
    <s v="17.08.2026"/>
    <x v="4"/>
  </r>
  <r>
    <s v="TO"/>
    <n v="0"/>
    <n v="0"/>
    <n v="7"/>
    <n v="8183"/>
    <s v="16854 1 "/>
    <s v="25 Jul 2026"/>
    <s v="25"/>
    <s v="Jul"/>
    <s v="01 Aug 2026"/>
    <s v="01"/>
    <s v="Aug"/>
    <n v="7"/>
    <n v="-24"/>
    <n v="7"/>
    <n v="0"/>
    <s v="КЛУБ МАГЕЛАН - ООД"/>
    <x v="3"/>
    <s v="2"/>
    <s v="1"/>
    <n v="2351.2597094000002"/>
    <n v="335.89424420000006"/>
    <m/>
    <s v="07 Nov 2025 11:43"/>
    <s v="31 Oct 2025"/>
    <s v="Nov"/>
    <n v="0"/>
    <n v="0"/>
    <n v="7"/>
    <n v="0"/>
    <n v="0"/>
    <n v="7"/>
    <n v="0"/>
    <s v="07.11.2025"/>
    <x v="2"/>
    <s v="25.07.2026"/>
    <x v="6"/>
  </r>
  <r>
    <s v="TO"/>
    <n v="0"/>
    <n v="5"/>
    <n v="0"/>
    <n v="8184"/>
    <s v="1172592.220377 1 "/>
    <s v="01 Sep 2026"/>
    <s v="01"/>
    <s v="Sep"/>
    <s v="06 Sep 2026"/>
    <s v="06"/>
    <s v="Sep"/>
    <n v="5"/>
    <n v="5"/>
    <n v="0"/>
    <n v="0"/>
    <s v="СЛР-ХОЛИДЕЙ-СЪРВИС ЕООД"/>
    <x v="2"/>
    <s v="2"/>
    <s v="2"/>
    <n v="1359.2040585"/>
    <n v="271.84081170000002"/>
    <m/>
    <s v="07 Nov 2025 12:09"/>
    <s v="07 Nov 2025"/>
    <s v="Nov"/>
    <n v="0"/>
    <n v="0"/>
    <n v="0"/>
    <n v="0"/>
    <n v="5"/>
    <n v="5"/>
    <n v="0"/>
    <s v="07.11.2025"/>
    <x v="2"/>
    <s v="01.09.2026"/>
    <x v="11"/>
  </r>
  <r>
    <s v="TO"/>
    <n v="0"/>
    <n v="0"/>
    <n v="7"/>
    <n v="8185"/>
    <s v="16868 1 "/>
    <s v="25 Jul 2026"/>
    <s v="25"/>
    <s v="Jul"/>
    <s v="01 Aug 2026"/>
    <s v="01"/>
    <s v="Aug"/>
    <n v="7"/>
    <n v="-24"/>
    <n v="7"/>
    <n v="0"/>
    <s v="КЛУБ МАГЕЛАН - ООД"/>
    <x v="3"/>
    <s v="3"/>
    <s v="0"/>
    <n v="3174.2142985"/>
    <n v="453.45918549999999"/>
    <m/>
    <s v="07 Nov 2025 12:33"/>
    <s v="03 Nov 2025"/>
    <s v="Nov"/>
    <n v="0"/>
    <n v="0"/>
    <n v="7"/>
    <n v="0"/>
    <n v="0"/>
    <n v="7"/>
    <n v="0"/>
    <s v="07.11.2025"/>
    <x v="2"/>
    <s v="25.07.2026"/>
    <x v="6"/>
  </r>
  <r>
    <s v="TO"/>
    <n v="0"/>
    <n v="5"/>
    <n v="0"/>
    <n v="8186"/>
    <s v="NT307571 1 "/>
    <s v="06 Jul 2026"/>
    <s v="06"/>
    <s v="Jul"/>
    <s v="11 Jul 2026"/>
    <s v="11"/>
    <s v="Jul"/>
    <n v="5"/>
    <n v="5"/>
    <n v="0"/>
    <n v="0"/>
    <s v="НОВОТОН - ЕООД"/>
    <x v="5"/>
    <s v="3"/>
    <s v="1"/>
    <n v="1741.1972157999999"/>
    <n v="348.23944315999995"/>
    <m/>
    <s v="07 Nov 2025 12:43"/>
    <s v="07 Nov 2025"/>
    <s v="Nov"/>
    <n v="0"/>
    <n v="0"/>
    <n v="5"/>
    <n v="0"/>
    <n v="0"/>
    <n v="5"/>
    <n v="0"/>
    <s v="07.11.2025"/>
    <x v="2"/>
    <s v="06.07.2026"/>
    <x v="13"/>
  </r>
  <r>
    <s v="TO"/>
    <n v="0"/>
    <n v="5"/>
    <n v="0"/>
    <n v="8187"/>
    <s v="NT307573 1 "/>
    <s v="06 Jul 2026"/>
    <s v="06"/>
    <s v="Jul"/>
    <s v="11 Jul 2026"/>
    <s v="11"/>
    <s v="Jul"/>
    <n v="5"/>
    <n v="5"/>
    <n v="0"/>
    <n v="0"/>
    <s v="НОВОТОН - ЕООД"/>
    <x v="4"/>
    <s v="4"/>
    <s v="0"/>
    <n v="2293.1911166999998"/>
    <n v="458.63822333999997"/>
    <m/>
    <s v="07 Nov 2025 12:44"/>
    <s v="07 Nov 2025"/>
    <s v="Nov"/>
    <n v="0"/>
    <n v="0"/>
    <n v="5"/>
    <n v="0"/>
    <n v="0"/>
    <n v="5"/>
    <n v="0"/>
    <s v="07.11.2025"/>
    <x v="2"/>
    <s v="06.07.2026"/>
    <x v="13"/>
  </r>
  <r>
    <s v="TO"/>
    <n v="0"/>
    <n v="6"/>
    <n v="0"/>
    <n v="8188"/>
    <s v="50895 1 "/>
    <s v="01 Jul 2026"/>
    <s v="01"/>
    <s v="Jul"/>
    <s v="07 Jul 2026"/>
    <s v="07"/>
    <s v="Jul"/>
    <n v="6"/>
    <n v="6"/>
    <n v="0"/>
    <n v="0"/>
    <s v="КЛУБ МАГЕЛАН - ООД"/>
    <x v="6"/>
    <s v="3"/>
    <s v="1"/>
    <n v="2249.8303655999998"/>
    <n v="374.97172759999995"/>
    <m/>
    <s v="07 Nov 2025 13:08"/>
    <s v="07 Nov 2025"/>
    <s v="Nov"/>
    <n v="0"/>
    <n v="0"/>
    <n v="6"/>
    <n v="0"/>
    <n v="0"/>
    <n v="6"/>
    <n v="0"/>
    <s v="07.11.2025"/>
    <x v="2"/>
    <s v="01.07.2026"/>
    <x v="2"/>
  </r>
  <r>
    <s v="TO"/>
    <n v="0"/>
    <n v="0"/>
    <n v="9"/>
    <n v="8189"/>
    <s v="011916336 1 "/>
    <s v="27 Jul 2026"/>
    <s v="27"/>
    <s v="Jul"/>
    <s v="05 Aug 2026"/>
    <s v="05"/>
    <s v="Aug"/>
    <n v="9"/>
    <n v="-22"/>
    <n v="5"/>
    <n v="4"/>
    <s v="СЪНИ ТУРС ООД"/>
    <x v="5"/>
    <s v="2"/>
    <s v="1"/>
    <n v="2461.1773554000001"/>
    <n v="273.46415060000004"/>
    <s v="Bulgaria"/>
    <s v="07 Nov 2025 13:21"/>
    <s v="06 Nov 2025"/>
    <s v="Nov"/>
    <n v="0"/>
    <n v="0"/>
    <n v="5"/>
    <n v="4"/>
    <n v="0"/>
    <n v="9"/>
    <n v="0"/>
    <s v="07.11.2025"/>
    <x v="2"/>
    <s v="27.07.2026"/>
    <x v="8"/>
  </r>
  <r>
    <s v="TO"/>
    <n v="0"/>
    <n v="2"/>
    <n v="5"/>
    <n v="8190"/>
    <s v="16925 1 "/>
    <s v="20 Aug 2026"/>
    <s v="20"/>
    <s v="Aug"/>
    <s v="27 Aug 2026"/>
    <s v="27"/>
    <s v="Aug"/>
    <n v="7"/>
    <n v="7"/>
    <n v="0"/>
    <n v="0"/>
    <s v="КЛУБ МАГЕЛАН - ООД"/>
    <x v="2"/>
    <s v="3"/>
    <s v="1"/>
    <n v="2479.5230407999998"/>
    <n v="354.21757725714281"/>
    <m/>
    <s v="07 Nov 2025 13:26"/>
    <s v="07 Nov 2025"/>
    <s v="Nov"/>
    <n v="0"/>
    <n v="0"/>
    <n v="0"/>
    <n v="7"/>
    <n v="0"/>
    <n v="7"/>
    <n v="0"/>
    <s v="07.11.2025"/>
    <x v="2"/>
    <s v="20.08.2026"/>
    <x v="4"/>
  </r>
  <r>
    <s v="TO"/>
    <n v="0"/>
    <n v="2"/>
    <n v="3"/>
    <n v="8191"/>
    <s v="16923 1 "/>
    <s v="09 Jul 2026"/>
    <s v="09"/>
    <s v="Jul"/>
    <s v="14 Jul 2026"/>
    <s v="14"/>
    <s v="Jul"/>
    <n v="5"/>
    <n v="5"/>
    <n v="0"/>
    <n v="0"/>
    <s v="КЛУБ МАГЕЛАН - ООД"/>
    <x v="0"/>
    <s v="2"/>
    <s v="2"/>
    <n v="1735.9947079999999"/>
    <n v="347.19894160000001"/>
    <m/>
    <s v="07 Nov 2025 13:27"/>
    <s v="07 Nov 2025"/>
    <s v="Nov"/>
    <n v="0"/>
    <n v="0"/>
    <n v="5"/>
    <n v="0"/>
    <n v="0"/>
    <n v="5"/>
    <n v="0"/>
    <s v="07.11.2025"/>
    <x v="2"/>
    <s v="09.07.2026"/>
    <x v="13"/>
  </r>
  <r>
    <s v="TO"/>
    <n v="0"/>
    <n v="0"/>
    <n v="5"/>
    <n v="8192"/>
    <s v="1172667.220384 1 "/>
    <s v="01 Aug 2026"/>
    <s v="01"/>
    <s v="Aug"/>
    <s v="06 Aug 2026"/>
    <s v="06"/>
    <s v="Aug"/>
    <n v="5"/>
    <n v="5"/>
    <n v="0"/>
    <n v="0"/>
    <s v="СЛР-ХОЛИДЕЙ-СЪРВИС ЕООД"/>
    <x v="5"/>
    <s v="2"/>
    <s v="2"/>
    <n v="1709.1020455"/>
    <n v="341.82040910000001"/>
    <m/>
    <s v="07 Nov 2025 13:40"/>
    <s v="07 Nov 2025"/>
    <s v="Nov"/>
    <n v="0"/>
    <n v="0"/>
    <n v="0"/>
    <n v="5"/>
    <n v="0"/>
    <n v="5"/>
    <n v="0"/>
    <s v="07.11.2025"/>
    <x v="2"/>
    <s v="01.08.2026"/>
    <x v="8"/>
  </r>
  <r>
    <s v="TO"/>
    <n v="0"/>
    <n v="0"/>
    <n v="5"/>
    <n v="8193"/>
    <s v="1172376.220387 1 "/>
    <s v="14 Jul 2026"/>
    <s v="14"/>
    <s v="Jul"/>
    <s v="19 Jul 2026"/>
    <s v="19"/>
    <s v="Jul"/>
    <n v="5"/>
    <n v="5"/>
    <n v="0"/>
    <n v="0"/>
    <s v="СЛР-ХОЛИДЕЙ-СЪРВИС ЕООД"/>
    <x v="5"/>
    <s v="2"/>
    <s v="1"/>
    <n v="1367.320753"/>
    <n v="273.46415059999998"/>
    <m/>
    <s v="07 Nov 2025 13:41"/>
    <s v="07 Nov 2025"/>
    <s v="Nov"/>
    <n v="0"/>
    <n v="0"/>
    <n v="5"/>
    <n v="0"/>
    <n v="0"/>
    <n v="5"/>
    <n v="0"/>
    <s v="07.11.2025"/>
    <x v="2"/>
    <s v="14.07.2026"/>
    <x v="1"/>
  </r>
  <r>
    <s v="TO"/>
    <n v="0"/>
    <n v="0"/>
    <n v="5"/>
    <n v="8194"/>
    <s v="1172173.220036 1 "/>
    <s v="01 Aug 2026"/>
    <s v="01"/>
    <s v="Aug"/>
    <s v="06 Aug 2026"/>
    <s v="06"/>
    <s v="Aug"/>
    <n v="5"/>
    <n v="5"/>
    <n v="0"/>
    <n v="0"/>
    <s v="СЛР-ХОЛИДЕЙ-СЪРВИС ЕООД"/>
    <x v="5"/>
    <s v="3"/>
    <s v="1"/>
    <n v="1845.8145625"/>
    <n v="369.1629125"/>
    <m/>
    <s v="07 Nov 2025 13:46"/>
    <s v="06 Nov 2025"/>
    <s v="Nov"/>
    <n v="0"/>
    <n v="0"/>
    <n v="0"/>
    <n v="5"/>
    <n v="0"/>
    <n v="5"/>
    <n v="0"/>
    <s v="07.11.2025"/>
    <x v="2"/>
    <s v="01.08.2026"/>
    <x v="8"/>
  </r>
  <r>
    <s v="TO"/>
    <n v="0"/>
    <n v="0"/>
    <n v="6"/>
    <n v="8195"/>
    <s v="1172075.220012 1 "/>
    <s v="13 Aug 2026"/>
    <s v="13"/>
    <s v="Aug"/>
    <s v="19 Aug 2026"/>
    <s v="19"/>
    <s v="Aug"/>
    <n v="6"/>
    <n v="6"/>
    <n v="0"/>
    <n v="0"/>
    <s v="СЛР-ХОЛИДЕЙ-СЪРВИС ЕООД"/>
    <x v="5"/>
    <s v="3"/>
    <s v="1"/>
    <n v="2214.9774750000001"/>
    <n v="369.1629125"/>
    <m/>
    <s v="07 Nov 2025 13:48"/>
    <s v="06 Nov 2025"/>
    <s v="Nov"/>
    <n v="0"/>
    <n v="0"/>
    <n v="0"/>
    <n v="6"/>
    <n v="0"/>
    <n v="6"/>
    <n v="0"/>
    <s v="07.11.2025"/>
    <x v="2"/>
    <s v="13.08.2026"/>
    <x v="12"/>
  </r>
  <r>
    <s v="TO"/>
    <n v="0"/>
    <n v="5"/>
    <n v="2"/>
    <n v="8196"/>
    <s v="1172777.220395 1 "/>
    <s v="06 Jul 2026"/>
    <s v="06"/>
    <s v="Jul"/>
    <s v="13 Jul 2026"/>
    <s v="13"/>
    <s v="Jul"/>
    <n v="7"/>
    <n v="7"/>
    <n v="0"/>
    <n v="0"/>
    <s v="СЛР-ХОЛИДЕЙ-СЪРВИС ЕООД"/>
    <x v="6"/>
    <s v="3"/>
    <s v="1"/>
    <n v="2752.7133752"/>
    <n v="393.24476788571428"/>
    <m/>
    <s v="07 Nov 2025 13:53"/>
    <s v="07 Nov 2025"/>
    <s v="Nov"/>
    <n v="0"/>
    <n v="0"/>
    <n v="7"/>
    <n v="0"/>
    <n v="0"/>
    <n v="7"/>
    <n v="0"/>
    <s v="07.11.2025"/>
    <x v="2"/>
    <s v="06.07.2026"/>
    <x v="13"/>
  </r>
  <r>
    <s v="TO"/>
    <n v="0"/>
    <n v="5"/>
    <n v="0"/>
    <n v="8197"/>
    <s v="NT307605 1 "/>
    <s v="27 Jun 2026"/>
    <s v="27"/>
    <s v="Jun"/>
    <s v="02 Jul 2026"/>
    <s v="02"/>
    <s v="Jul"/>
    <n v="5"/>
    <n v="-25"/>
    <n v="4"/>
    <n v="1"/>
    <s v="НОВОТОН - ЕООД"/>
    <x v="1"/>
    <s v="3"/>
    <s v="1"/>
    <n v="1627.8373089999998"/>
    <n v="325.56746179999993"/>
    <m/>
    <s v="07 Nov 2025 14:27"/>
    <s v="07 Nov 2025"/>
    <s v="Nov"/>
    <n v="0"/>
    <n v="4"/>
    <n v="1"/>
    <n v="0"/>
    <n v="0"/>
    <n v="5"/>
    <n v="0"/>
    <s v="07.11.2025"/>
    <x v="2"/>
    <s v="27.06.2026"/>
    <x v="7"/>
  </r>
  <r>
    <s v="TO"/>
    <n v="0"/>
    <n v="0"/>
    <n v="5"/>
    <n v="8198"/>
    <s v="NT307655 1 "/>
    <s v="15 Jul 2026"/>
    <s v="15"/>
    <s v="Jul"/>
    <s v="20 Jul 2026"/>
    <s v="20"/>
    <s v="Jul"/>
    <n v="5"/>
    <n v="5"/>
    <n v="0"/>
    <n v="0"/>
    <s v="НОВОТОН - ЕООД"/>
    <x v="0"/>
    <s v="2"/>
    <s v="2"/>
    <n v="1735.9947079999999"/>
    <n v="347.19894160000001"/>
    <m/>
    <s v="07 Nov 2025 14:30"/>
    <s v="07 Nov 2025"/>
    <s v="Nov"/>
    <n v="0"/>
    <n v="0"/>
    <n v="5"/>
    <n v="0"/>
    <n v="0"/>
    <n v="5"/>
    <n v="0"/>
    <s v="07.11.2025"/>
    <x v="2"/>
    <s v="15.07.2026"/>
    <x v="1"/>
  </r>
  <r>
    <s v="TO"/>
    <n v="0"/>
    <n v="0"/>
    <n v="7"/>
    <n v="8200"/>
    <s v="NT307612 1 "/>
    <s v="25 Jul 2026"/>
    <s v="25"/>
    <s v="Jul"/>
    <s v="01 Aug 2026"/>
    <s v="01"/>
    <s v="Aug"/>
    <n v="7"/>
    <n v="-24"/>
    <n v="7"/>
    <n v="0"/>
    <s v="НОВОТОН - ЕООД"/>
    <x v="2"/>
    <s v="3"/>
    <s v="1"/>
    <n v="2584.1403875000001"/>
    <n v="369.1629125"/>
    <m/>
    <s v="07 Nov 2025 14:43"/>
    <s v="07 Nov 2025"/>
    <s v="Nov"/>
    <n v="0"/>
    <n v="0"/>
    <n v="7"/>
    <n v="0"/>
    <n v="0"/>
    <n v="7"/>
    <n v="0"/>
    <s v="07.11.2025"/>
    <x v="2"/>
    <s v="25.07.2026"/>
    <x v="6"/>
  </r>
  <r>
    <s v="TO"/>
    <n v="1"/>
    <n v="6"/>
    <n v="0"/>
    <n v="8201"/>
    <s v="NT307631 1 "/>
    <s v="31 May 2026"/>
    <s v="31"/>
    <s v="May"/>
    <s v="07 Jun 2026"/>
    <s v="07"/>
    <s v="Jun"/>
    <n v="7"/>
    <n v="-24"/>
    <n v="1"/>
    <n v="6"/>
    <s v="НОВОТОН - ЕООД"/>
    <x v="5"/>
    <s v="3"/>
    <s v="1"/>
    <n v="1379.3295492"/>
    <n v="197.04707845714285"/>
    <m/>
    <s v="07 Nov 2025 14:45"/>
    <s v="07 Nov 2025"/>
    <s v="Nov"/>
    <n v="1"/>
    <n v="6"/>
    <n v="0"/>
    <n v="0"/>
    <n v="0"/>
    <n v="7"/>
    <n v="0"/>
    <s v="07.11.2025"/>
    <x v="2"/>
    <s v="31.05.2026"/>
    <x v="10"/>
  </r>
  <r>
    <s v="TO"/>
    <n v="0"/>
    <n v="0"/>
    <n v="5"/>
    <n v="8202"/>
    <s v="NT307664 1 "/>
    <s v="28 Jul 2026"/>
    <s v="28"/>
    <s v="Jul"/>
    <s v="02 Aug 2026"/>
    <s v="02"/>
    <s v="Aug"/>
    <n v="5"/>
    <n v="-26"/>
    <n v="4"/>
    <n v="1"/>
    <s v="НОВОТОН - ЕООД"/>
    <x v="5"/>
    <s v="2"/>
    <s v="1"/>
    <n v="1367.320753"/>
    <n v="273.46415059999998"/>
    <m/>
    <s v="07 Nov 2025 14:54"/>
    <s v="07 Nov 2025"/>
    <s v="Nov"/>
    <n v="0"/>
    <n v="0"/>
    <n v="4"/>
    <n v="1"/>
    <n v="0"/>
    <n v="5"/>
    <n v="0"/>
    <s v="07.11.2025"/>
    <x v="2"/>
    <s v="28.07.2026"/>
    <x v="8"/>
  </r>
  <r>
    <s v="TO"/>
    <n v="0"/>
    <n v="5"/>
    <n v="0"/>
    <n v="8203"/>
    <s v="1172866.220408 1 "/>
    <s v="24 Jun 2026"/>
    <s v="24"/>
    <s v="Jun"/>
    <s v="29 Jun 2026"/>
    <s v="29"/>
    <s v="Jun"/>
    <n v="5"/>
    <n v="5"/>
    <n v="0"/>
    <n v="0"/>
    <s v="СЛР-ХОЛИДЕЙ-СЪРВИС ЕООД"/>
    <x v="5"/>
    <s v="2"/>
    <s v="2"/>
    <n v="1509.9594348999999"/>
    <n v="301.99188698"/>
    <m/>
    <s v="07 Nov 2025 15:04"/>
    <s v="07 Nov 2025"/>
    <s v="Nov"/>
    <n v="0"/>
    <n v="5"/>
    <n v="0"/>
    <n v="0"/>
    <n v="0"/>
    <n v="5"/>
    <n v="0"/>
    <s v="07.11.2025"/>
    <x v="2"/>
    <s v="24.06.2026"/>
    <x v="7"/>
  </r>
  <r>
    <s v="TO"/>
    <n v="0"/>
    <n v="0"/>
    <n v="7"/>
    <n v="8204"/>
    <s v="1172873.220409 1 "/>
    <s v="27 Jul 2026"/>
    <s v="27"/>
    <s v="Jul"/>
    <s v="03 Aug 2026"/>
    <s v="03"/>
    <s v="Aug"/>
    <n v="7"/>
    <n v="-24"/>
    <n v="5"/>
    <n v="2"/>
    <s v="СЛР-ХОЛИДЕЙ-СЪРВИС ЕООД"/>
    <x v="5"/>
    <s v="3"/>
    <s v="1"/>
    <n v="2584.1403875000001"/>
    <n v="369.1629125"/>
    <m/>
    <s v="07 Nov 2025 15:05"/>
    <s v="07 Nov 2025"/>
    <s v="Nov"/>
    <n v="0"/>
    <n v="0"/>
    <n v="5"/>
    <n v="2"/>
    <n v="0"/>
    <n v="7"/>
    <n v="0"/>
    <s v="07.11.2025"/>
    <x v="2"/>
    <s v="27.07.2026"/>
    <x v="8"/>
  </r>
  <r>
    <s v="TO"/>
    <n v="0"/>
    <n v="0"/>
    <n v="7"/>
    <n v="8205"/>
    <s v="NT307668 1 "/>
    <s v="01 Aug 2026"/>
    <s v="01"/>
    <s v="Aug"/>
    <s v="08 Aug 2026"/>
    <s v="08"/>
    <s v="Aug"/>
    <n v="7"/>
    <n v="7"/>
    <n v="0"/>
    <n v="0"/>
    <s v="НОВОТОН - ЕООД"/>
    <x v="5"/>
    <s v="2"/>
    <s v="1"/>
    <n v="1914.2490542"/>
    <n v="273.46415059999998"/>
    <m/>
    <s v="07 Nov 2025 15:10"/>
    <s v="07 Nov 2025"/>
    <s v="Nov"/>
    <n v="0"/>
    <n v="0"/>
    <n v="0"/>
    <n v="7"/>
    <n v="0"/>
    <n v="7"/>
    <n v="0"/>
    <s v="07.11.2025"/>
    <x v="2"/>
    <s v="01.08.2026"/>
    <x v="8"/>
  </r>
  <r>
    <s v="TO"/>
    <n v="0"/>
    <n v="0"/>
    <n v="7"/>
    <n v="8206"/>
    <s v="NT307670 1 "/>
    <s v="01 Aug 2026"/>
    <s v="01"/>
    <s v="Aug"/>
    <s v="08 Aug 2026"/>
    <s v="08"/>
    <s v="Aug"/>
    <n v="7"/>
    <n v="7"/>
    <n v="0"/>
    <n v="0"/>
    <s v="НОВОТОН - ЕООД"/>
    <x v="5"/>
    <s v="2"/>
    <s v="0"/>
    <n v="1914.2490542"/>
    <n v="273.46415059999998"/>
    <m/>
    <s v="07 Nov 2025 15:11"/>
    <s v="07 Nov 2025"/>
    <s v="Nov"/>
    <n v="0"/>
    <n v="0"/>
    <n v="0"/>
    <n v="7"/>
    <n v="0"/>
    <n v="7"/>
    <n v="0"/>
    <s v="07.11.2025"/>
    <x v="2"/>
    <s v="01.08.2026"/>
    <x v="8"/>
  </r>
  <r>
    <s v="TO"/>
    <n v="0"/>
    <n v="0"/>
    <n v="7"/>
    <n v="8207"/>
    <s v="NT307671 1 "/>
    <s v="01 Aug 2026"/>
    <s v="01"/>
    <s v="Aug"/>
    <s v="08 Aug 2026"/>
    <s v="08"/>
    <s v="Aug"/>
    <n v="7"/>
    <n v="7"/>
    <n v="0"/>
    <n v="0"/>
    <s v="НОВОТОН - ЕООД"/>
    <x v="5"/>
    <s v="2"/>
    <s v="1"/>
    <n v="1914.2490542"/>
    <n v="273.46415059999998"/>
    <m/>
    <s v="07 Nov 2025 15:11"/>
    <s v="07 Nov 2025"/>
    <s v="Nov"/>
    <n v="0"/>
    <n v="0"/>
    <n v="0"/>
    <n v="7"/>
    <n v="0"/>
    <n v="7"/>
    <n v="0"/>
    <s v="07.11.2025"/>
    <x v="2"/>
    <s v="01.08.2026"/>
    <x v="8"/>
  </r>
  <r>
    <s v="TO"/>
    <n v="0"/>
    <n v="7"/>
    <n v="0"/>
    <n v="8208"/>
    <s v="1172168.220412 1 "/>
    <s v="27 Jun 2026"/>
    <s v="27"/>
    <s v="Jun"/>
    <s v="04 Jul 2026"/>
    <s v="04"/>
    <s v="Jul"/>
    <n v="7"/>
    <n v="-23"/>
    <n v="4"/>
    <n v="3"/>
    <s v="СЛР-ХОЛИДЕЙ-СЪРВИС ЕООД"/>
    <x v="2"/>
    <s v="3"/>
    <s v="1"/>
    <n v="2340.0332452000002"/>
    <n v="334.29046360000001"/>
    <m/>
    <s v="07 Nov 2025 15:15"/>
    <s v="07 Nov 2025"/>
    <s v="Nov"/>
    <n v="0"/>
    <n v="4"/>
    <n v="3"/>
    <n v="0"/>
    <n v="0"/>
    <n v="7"/>
    <n v="0"/>
    <s v="07.11.2025"/>
    <x v="2"/>
    <s v="27.06.2026"/>
    <x v="7"/>
  </r>
  <r>
    <s v="TO"/>
    <n v="0"/>
    <n v="5"/>
    <n v="0"/>
    <n v="8210"/>
    <s v="1172870.220418 1 "/>
    <s v="24 Jun 2026"/>
    <s v="24"/>
    <s v="Jun"/>
    <s v="29 Jun 2026"/>
    <s v="29"/>
    <s v="Jun"/>
    <n v="5"/>
    <n v="5"/>
    <n v="0"/>
    <n v="0"/>
    <s v="СЛР-ХОЛИДЕЙ-СЪРВИС ЕООД"/>
    <x v="5"/>
    <s v="3"/>
    <s v="1"/>
    <n v="1630.7514956999999"/>
    <n v="326.15029913999996"/>
    <m/>
    <s v="07 Nov 2025 15:40"/>
    <s v="07 Nov 2025"/>
    <s v="Nov"/>
    <n v="0"/>
    <n v="5"/>
    <n v="0"/>
    <n v="0"/>
    <n v="0"/>
    <n v="5"/>
    <n v="0"/>
    <s v="07.11.2025"/>
    <x v="2"/>
    <s v="24.06.2026"/>
    <x v="7"/>
  </r>
  <r>
    <s v="TO"/>
    <n v="0"/>
    <n v="1"/>
    <n v="4"/>
    <n v="8211"/>
    <s v="1172891.220421 1 "/>
    <s v="21 Aug 2026"/>
    <s v="21"/>
    <s v="Aug"/>
    <s v="26 Aug 2026"/>
    <s v="26"/>
    <s v="Aug"/>
    <n v="5"/>
    <n v="5"/>
    <n v="0"/>
    <n v="0"/>
    <s v="СЛР-ХОЛИДЕЙ-СЪРВИС ЕООД"/>
    <x v="5"/>
    <s v="2"/>
    <s v="1"/>
    <n v="1315.6477243999998"/>
    <n v="263.12954487999997"/>
    <m/>
    <s v="07 Nov 2025 15:42"/>
    <s v="07 Nov 2025"/>
    <s v="Nov"/>
    <n v="0"/>
    <n v="0"/>
    <n v="0"/>
    <n v="5"/>
    <n v="0"/>
    <n v="5"/>
    <n v="0"/>
    <s v="07.11.2025"/>
    <x v="2"/>
    <s v="21.08.2026"/>
    <x v="4"/>
  </r>
  <r>
    <s v="TO"/>
    <n v="0"/>
    <n v="0"/>
    <n v="5"/>
    <n v="8212"/>
    <s v="2310369 1 "/>
    <s v="20 Aug 2026"/>
    <s v="20"/>
    <s v="Aug"/>
    <s v="25 Aug 2026"/>
    <s v="25"/>
    <s v="Aug"/>
    <n v="5"/>
    <n v="5"/>
    <n v="0"/>
    <n v="0"/>
    <s v="ТУРИСТИЧЕСКА АГЕНЦИЯ СОЛВЕКС - ЕООД"/>
    <x v="6"/>
    <s v="2"/>
    <s v="2"/>
    <n v="0"/>
    <n v="0"/>
    <m/>
    <s v="07 Nov 2025 15:53"/>
    <s v="05 Nov 2025"/>
    <s v="Nov"/>
    <n v="0"/>
    <n v="0"/>
    <n v="0"/>
    <n v="5"/>
    <n v="0"/>
    <n v="5"/>
    <n v="0"/>
    <s v="07.11.2025"/>
    <x v="2"/>
    <s v="20.08.2026"/>
    <x v="4"/>
  </r>
  <r>
    <s v="TO"/>
    <n v="0"/>
    <n v="0"/>
    <n v="5"/>
    <n v="8213"/>
    <s v="2310382 1 "/>
    <s v="20 Aug 2026"/>
    <s v="20"/>
    <s v="Aug"/>
    <s v="25 Aug 2026"/>
    <s v="25"/>
    <s v="Aug"/>
    <n v="5"/>
    <n v="5"/>
    <n v="0"/>
    <n v="0"/>
    <s v="ТУРИСТИЧЕСКА АГЕНЦИЯ СОЛВЕКС - ЕООД"/>
    <x v="6"/>
    <s v="2"/>
    <s v="2"/>
    <n v="0"/>
    <n v="0"/>
    <m/>
    <s v="07 Nov 2025 15:57"/>
    <s v="05 Nov 2025"/>
    <s v="Nov"/>
    <n v="0"/>
    <n v="0"/>
    <n v="0"/>
    <n v="5"/>
    <n v="0"/>
    <n v="5"/>
    <n v="0"/>
    <s v="07.11.2025"/>
    <x v="2"/>
    <s v="20.08.2026"/>
    <x v="4"/>
  </r>
  <r>
    <s v="TO"/>
    <n v="0"/>
    <n v="0"/>
    <n v="5"/>
    <n v="8214"/>
    <s v="2310383 1 "/>
    <s v="20 Aug 2026"/>
    <s v="20"/>
    <s v="Aug"/>
    <s v="25 Aug 2026"/>
    <s v="25"/>
    <s v="Aug"/>
    <n v="5"/>
    <n v="5"/>
    <n v="0"/>
    <n v="0"/>
    <s v="ТУРИСТИЧЕСКА АГЕНЦИЯ СОЛВЕКС - ЕООД"/>
    <x v="6"/>
    <s v="3"/>
    <s v="1"/>
    <n v="0"/>
    <n v="0"/>
    <m/>
    <s v="07 Nov 2025 15:59"/>
    <s v="05 Nov 2025"/>
    <s v="Nov"/>
    <n v="0"/>
    <n v="0"/>
    <n v="0"/>
    <n v="5"/>
    <n v="0"/>
    <n v="5"/>
    <n v="0"/>
    <s v="07.11.2025"/>
    <x v="2"/>
    <s v="20.08.2026"/>
    <x v="4"/>
  </r>
  <r>
    <s v="TO"/>
    <n v="0"/>
    <n v="0"/>
    <n v="5"/>
    <n v="8215"/>
    <s v="2310384 1 "/>
    <s v="20 Aug 2026"/>
    <s v="20"/>
    <s v="Aug"/>
    <s v="25 Aug 2026"/>
    <s v="25"/>
    <s v="Aug"/>
    <n v="5"/>
    <n v="5"/>
    <n v="0"/>
    <n v="0"/>
    <s v="ТУРИСТИЧЕСКА АГЕНЦИЯ СОЛВЕКС - ЕООД"/>
    <x v="6"/>
    <s v="3"/>
    <s v="0"/>
    <n v="0"/>
    <n v="0"/>
    <m/>
    <s v="07 Nov 2025 16:01"/>
    <s v="05 Nov 2025"/>
    <s v="Nov"/>
    <n v="0"/>
    <n v="0"/>
    <n v="0"/>
    <n v="5"/>
    <n v="0"/>
    <n v="5"/>
    <n v="0"/>
    <s v="07.11.2025"/>
    <x v="2"/>
    <s v="20.08.2026"/>
    <x v="4"/>
  </r>
  <r>
    <s v="TO"/>
    <n v="0"/>
    <n v="0"/>
    <n v="6"/>
    <n v="8217"/>
    <s v="1172907.220426 1 "/>
    <s v="02 Aug 2026"/>
    <s v="02"/>
    <s v="Aug"/>
    <s v="08 Aug 2026"/>
    <s v="08"/>
    <s v="Aug"/>
    <n v="6"/>
    <n v="6"/>
    <n v="0"/>
    <n v="0"/>
    <s v="СЛР-ХОЛИДЕЙ-СЪРВИС ЕООД"/>
    <x v="2"/>
    <s v="2"/>
    <s v="1"/>
    <n v="1640.7849035999998"/>
    <n v="273.46415059999998"/>
    <m/>
    <s v="07 Nov 2025 16:07"/>
    <s v="07 Nov 2025"/>
    <s v="Nov"/>
    <n v="0"/>
    <n v="0"/>
    <n v="0"/>
    <n v="6"/>
    <n v="0"/>
    <n v="6"/>
    <n v="0"/>
    <s v="07.11.2025"/>
    <x v="2"/>
    <s v="02.08.2026"/>
    <x v="5"/>
  </r>
  <r>
    <s v="TO"/>
    <n v="0"/>
    <n v="0"/>
    <n v="6"/>
    <n v="8218"/>
    <s v="1172907.220427 1 "/>
    <s v="02 Aug 2026"/>
    <s v="02"/>
    <s v="Aug"/>
    <s v="08 Aug 2026"/>
    <s v="08"/>
    <s v="Aug"/>
    <n v="6"/>
    <n v="6"/>
    <n v="0"/>
    <n v="0"/>
    <s v="СЛР-ХОЛИДЕЙ-СЪРВИС ЕООД"/>
    <x v="2"/>
    <s v="2"/>
    <s v="1"/>
    <n v="1640.7849035999998"/>
    <n v="273.46415059999998"/>
    <m/>
    <s v="07 Nov 2025 16:07"/>
    <s v="07 Nov 2025"/>
    <s v="Nov"/>
    <n v="0"/>
    <n v="0"/>
    <n v="0"/>
    <n v="6"/>
    <n v="0"/>
    <n v="6"/>
    <n v="0"/>
    <s v="07.11.2025"/>
    <x v="2"/>
    <s v="02.08.2026"/>
    <x v="5"/>
  </r>
  <r>
    <s v="TO"/>
    <n v="0"/>
    <n v="0"/>
    <n v="5"/>
    <n v="8219"/>
    <s v="NT307688 1 "/>
    <s v="20 Jul 2026"/>
    <s v="20"/>
    <s v="Jul"/>
    <s v="25 Jul 2026"/>
    <s v="25"/>
    <s v="Jul"/>
    <n v="5"/>
    <n v="5"/>
    <n v="0"/>
    <n v="0"/>
    <s v="НОВОТОН - ЕООД"/>
    <x v="5"/>
    <s v="3"/>
    <s v="1"/>
    <n v="1845.8145625"/>
    <n v="369.1629125"/>
    <m/>
    <s v="07 Nov 2025 16:48"/>
    <s v="07 Nov 2025"/>
    <s v="Nov"/>
    <n v="0"/>
    <n v="0"/>
    <n v="5"/>
    <n v="0"/>
    <n v="0"/>
    <n v="5"/>
    <n v="0"/>
    <s v="07.11.2025"/>
    <x v="2"/>
    <s v="20.07.2026"/>
    <x v="6"/>
  </r>
  <r>
    <s v="TO"/>
    <n v="0"/>
    <n v="0"/>
    <n v="6"/>
    <n v="8220"/>
    <s v="NT307682 1 "/>
    <s v="22 Jul 2026"/>
    <s v="22"/>
    <s v="Jul"/>
    <s v="28 Jul 2026"/>
    <s v="28"/>
    <s v="Jul"/>
    <n v="6"/>
    <n v="6"/>
    <n v="0"/>
    <n v="0"/>
    <s v="НОВОТОН - ЕООД"/>
    <x v="5"/>
    <s v="2"/>
    <s v="1"/>
    <n v="1640.7849035999998"/>
    <n v="273.46415059999998"/>
    <m/>
    <s v="07 Nov 2025 17:02"/>
    <s v="07 Nov 2025"/>
    <s v="Nov"/>
    <n v="0"/>
    <n v="0"/>
    <n v="6"/>
    <n v="0"/>
    <n v="0"/>
    <n v="6"/>
    <n v="0"/>
    <s v="07.11.2025"/>
    <x v="2"/>
    <s v="22.07.2026"/>
    <x v="6"/>
  </r>
  <r>
    <s v="TO"/>
    <n v="0"/>
    <n v="1"/>
    <n v="4"/>
    <n v="8221"/>
    <s v="1173007.220453 1 "/>
    <s v="21 Aug 2026"/>
    <s v="21"/>
    <s v="Aug"/>
    <s v="26 Aug 2026"/>
    <s v="26"/>
    <s v="Aug"/>
    <n v="5"/>
    <n v="5"/>
    <n v="0"/>
    <n v="0"/>
    <s v="СЛР-ХОЛИДЕЙ-СЪРВИС ЕООД"/>
    <x v="5"/>
    <s v="2"/>
    <s v="2"/>
    <n v="1644.5205389"/>
    <n v="328.90410778"/>
    <m/>
    <s v="07 Nov 2025 17:30"/>
    <s v="07 Nov 2025"/>
    <s v="Nov"/>
    <n v="0"/>
    <n v="0"/>
    <n v="0"/>
    <n v="5"/>
    <n v="0"/>
    <n v="5"/>
    <n v="0"/>
    <s v="07.11.2025"/>
    <x v="2"/>
    <s v="21.08.2026"/>
    <x v="4"/>
  </r>
  <r>
    <s v="TO"/>
    <n v="0"/>
    <n v="7"/>
    <n v="0"/>
    <n v="8223"/>
    <s v="NT307698 1 "/>
    <s v="20 Jun 2026"/>
    <s v="20"/>
    <s v="Jun"/>
    <s v="27 Jun 2026"/>
    <s v="27"/>
    <s v="Jun"/>
    <n v="7"/>
    <n v="7"/>
    <n v="0"/>
    <n v="0"/>
    <s v="НОВОТОН - ЕООД"/>
    <x v="1"/>
    <s v="2"/>
    <s v="1"/>
    <n v="1537.3801715"/>
    <n v="219.62573878571428"/>
    <m/>
    <s v="07 Nov 2025 17:52"/>
    <s v="07 Nov 2025"/>
    <s v="Nov"/>
    <n v="0"/>
    <n v="7"/>
    <n v="0"/>
    <n v="0"/>
    <n v="0"/>
    <n v="7"/>
    <n v="0"/>
    <s v="07.11.2025"/>
    <x v="2"/>
    <s v="20.06.2026"/>
    <x v="9"/>
  </r>
  <r>
    <s v="TO"/>
    <n v="0"/>
    <n v="5"/>
    <n v="0"/>
    <n v="8225"/>
    <s v="1173032.220461 1 "/>
    <s v="24 Jun 2026"/>
    <s v="24"/>
    <s v="Jun"/>
    <s v="29 Jun 2026"/>
    <s v="29"/>
    <s v="Jun"/>
    <n v="5"/>
    <n v="5"/>
    <n v="0"/>
    <n v="0"/>
    <s v="СЛР-ХОЛИДЕЙ-СЪРВИС ЕООД"/>
    <x v="7"/>
    <s v="2"/>
    <s v="3"/>
    <n v="2260.8808051000001"/>
    <n v="452.17616102"/>
    <m/>
    <s v="07 Nov 2025 18:46"/>
    <s v="07 Nov 2025"/>
    <s v="Nov"/>
    <n v="0"/>
    <n v="5"/>
    <n v="0"/>
    <n v="0"/>
    <n v="0"/>
    <n v="5"/>
    <n v="0"/>
    <s v="07.11.2025"/>
    <x v="2"/>
    <s v="24.06.2026"/>
    <x v="7"/>
  </r>
  <r>
    <s v="TOPOLA SKIES"/>
    <n v="0"/>
    <n v="5"/>
    <n v="0"/>
    <n v="8227"/>
    <s v="404690 1 "/>
    <s v="15 Jun 2026"/>
    <s v="15"/>
    <s v="Jun"/>
    <s v="20 Jun 2026"/>
    <s v="20"/>
    <s v="Jun"/>
    <n v="5"/>
    <n v="5"/>
    <n v="0"/>
    <n v="0"/>
    <s v="TOPOLA SKIES"/>
    <x v="2"/>
    <s v="2"/>
    <s v="2"/>
    <n v="1195.0458715596328"/>
    <n v="239.00917431192656"/>
    <m/>
    <s v="07 Nov 2025 19:52"/>
    <s v="07 Nov 2025"/>
    <s v="Nov"/>
    <n v="0"/>
    <n v="5"/>
    <n v="0"/>
    <n v="0"/>
    <n v="0"/>
    <n v="5"/>
    <n v="0"/>
    <s v="07.11.2025"/>
    <x v="2"/>
    <s v="15.06.2026"/>
    <x v="9"/>
  </r>
  <r>
    <s v="TO"/>
    <n v="0"/>
    <n v="0"/>
    <n v="5"/>
    <n v="8228"/>
    <s v="1173090.220469 1 "/>
    <s v="01 Aug 2026"/>
    <s v="01"/>
    <s v="Aug"/>
    <s v="06 Aug 2026"/>
    <s v="06"/>
    <s v="Aug"/>
    <n v="5"/>
    <n v="5"/>
    <n v="0"/>
    <n v="0"/>
    <s v="СЛР-ХОЛИДЕЙ-СЪРВИС ЕООД"/>
    <x v="3"/>
    <s v="2"/>
    <s v="0"/>
    <n v="1550.2886495"/>
    <n v="310.05772990000003"/>
    <m/>
    <s v="07 Nov 2025 21:25"/>
    <s v="07 Nov 2025"/>
    <s v="Nov"/>
    <n v="0"/>
    <n v="0"/>
    <n v="0"/>
    <n v="5"/>
    <n v="0"/>
    <n v="5"/>
    <n v="0"/>
    <s v="07.11.2025"/>
    <x v="2"/>
    <s v="01.08.2026"/>
    <x v="8"/>
  </r>
  <r>
    <s v="TO"/>
    <n v="0"/>
    <n v="0"/>
    <n v="5"/>
    <n v="8230"/>
    <s v="1173106.220476 1 "/>
    <s v="19 Jul 2026"/>
    <s v="19"/>
    <s v="Jul"/>
    <s v="24 Jul 2026"/>
    <s v="24"/>
    <s v="Jul"/>
    <n v="5"/>
    <n v="5"/>
    <n v="0"/>
    <n v="0"/>
    <s v="СЛР-ХОЛИДЕЙ-СЪРВИС ЕООД"/>
    <x v="3"/>
    <s v="2"/>
    <s v="2"/>
    <n v="1937.9341555000001"/>
    <n v="387.58683110000004"/>
    <m/>
    <s v="07 Nov 2025 22:13"/>
    <s v="07 Nov 2025"/>
    <s v="Nov"/>
    <n v="0"/>
    <n v="0"/>
    <n v="5"/>
    <n v="0"/>
    <n v="0"/>
    <n v="5"/>
    <n v="0"/>
    <s v="07.11.2025"/>
    <x v="2"/>
    <s v="19.07.2026"/>
    <x v="6"/>
  </r>
  <r>
    <s v="TO"/>
    <n v="0"/>
    <n v="5"/>
    <n v="0"/>
    <n v="8231"/>
    <s v="1173107.220477 1 "/>
    <s v="04 Jul 2026"/>
    <s v="04"/>
    <s v="Jul"/>
    <s v="09 Jul 2026"/>
    <s v="09"/>
    <s v="Jul"/>
    <n v="5"/>
    <n v="5"/>
    <n v="0"/>
    <n v="0"/>
    <s v="СЛР-ХОЛИДЕЙ-СЪРВИС ЕООД"/>
    <x v="2"/>
    <s v="2"/>
    <s v="0"/>
    <n v="1238.1381815"/>
    <n v="247.62763630000001"/>
    <m/>
    <s v="07 Nov 2025 22:18"/>
    <s v="07 Nov 2025"/>
    <s v="Nov"/>
    <n v="0"/>
    <n v="0"/>
    <n v="5"/>
    <n v="0"/>
    <n v="0"/>
    <n v="5"/>
    <n v="0"/>
    <s v="07.11.2025"/>
    <x v="2"/>
    <s v="04.07.2026"/>
    <x v="2"/>
  </r>
  <r>
    <s v="TO"/>
    <n v="0"/>
    <n v="6"/>
    <n v="0"/>
    <n v="8233"/>
    <s v="1173152.220485 1 "/>
    <s v="24 Jun 2026"/>
    <s v="24"/>
    <s v="Jun"/>
    <s v="30 Jun 2026"/>
    <s v="30"/>
    <s v="Jun"/>
    <n v="6"/>
    <n v="6"/>
    <n v="0"/>
    <n v="0"/>
    <s v="СЛР-ХОЛИДЕЙ-СЪРВИС ЕООД"/>
    <x v="5"/>
    <s v="2"/>
    <s v="2"/>
    <n v="1819.4890906999999"/>
    <n v="303.24818178333334"/>
    <m/>
    <s v="08 Nov 2025 09:57"/>
    <s v="08 Nov 2025"/>
    <s v="Nov"/>
    <n v="0"/>
    <n v="6"/>
    <n v="0"/>
    <n v="0"/>
    <n v="0"/>
    <n v="6"/>
    <n v="0"/>
    <s v="08.11.2025"/>
    <x v="2"/>
    <s v="24.06.2026"/>
    <x v="7"/>
  </r>
  <r>
    <s v="TO"/>
    <n v="0"/>
    <n v="0"/>
    <n v="5"/>
    <n v="8234"/>
    <s v="1173170.220487 1 "/>
    <s v="17 Aug 2026"/>
    <s v="17"/>
    <s v="Aug"/>
    <s v="22 Aug 2026"/>
    <s v="22"/>
    <s v="Aug"/>
    <n v="5"/>
    <n v="5"/>
    <n v="0"/>
    <n v="0"/>
    <s v="СЛР-ХОЛИДЕЙ-СЪРВИС ЕООД"/>
    <x v="0"/>
    <s v="2"/>
    <s v="1"/>
    <n v="1388.834883"/>
    <n v="277.76697660000002"/>
    <m/>
    <s v="08 Nov 2025 11:36"/>
    <s v="08 Nov 2025"/>
    <s v="Nov"/>
    <n v="0"/>
    <n v="0"/>
    <n v="0"/>
    <n v="5"/>
    <n v="0"/>
    <n v="5"/>
    <n v="0"/>
    <s v="08.11.2025"/>
    <x v="2"/>
    <s v="17.08.2026"/>
    <x v="4"/>
  </r>
  <r>
    <s v="TO"/>
    <n v="0"/>
    <n v="0"/>
    <n v="6"/>
    <n v="8235"/>
    <s v="1173198.220492 1 "/>
    <s v="04 Aug 2026"/>
    <s v="04"/>
    <s v="Aug"/>
    <s v="10 Aug 2026"/>
    <s v="10"/>
    <s v="Aug"/>
    <n v="6"/>
    <n v="6"/>
    <n v="0"/>
    <n v="0"/>
    <s v="СЛР-ХОЛИДЕЙ-СЪРВИС ЕООД"/>
    <x v="4"/>
    <s v="2"/>
    <s v="3"/>
    <n v="2906.8718957999999"/>
    <n v="484.47864929999997"/>
    <m/>
    <s v="08 Nov 2025 13:26"/>
    <s v="08 Nov 2025"/>
    <s v="Nov"/>
    <n v="0"/>
    <n v="0"/>
    <n v="0"/>
    <n v="6"/>
    <n v="0"/>
    <n v="6"/>
    <n v="0"/>
    <s v="08.11.2025"/>
    <x v="2"/>
    <s v="04.08.2026"/>
    <x v="5"/>
  </r>
  <r>
    <s v="TO"/>
    <n v="0"/>
    <n v="0"/>
    <n v="5"/>
    <n v="8236"/>
    <s v="1173212.220494 1 "/>
    <s v="13 Jul 2026"/>
    <s v="13"/>
    <s v="Jul"/>
    <s v="18 Jul 2026"/>
    <s v="18"/>
    <s v="Jul"/>
    <n v="5"/>
    <n v="5"/>
    <n v="0"/>
    <n v="0"/>
    <s v="СЛР-ХОЛИДЕЙ-СЪРВИС ЕООД"/>
    <x v="0"/>
    <s v="2"/>
    <s v="1"/>
    <n v="1388.834883"/>
    <n v="277.76697660000002"/>
    <m/>
    <s v="08 Nov 2025 14:50"/>
    <s v="08 Nov 2025"/>
    <s v="Nov"/>
    <n v="0"/>
    <n v="0"/>
    <n v="5"/>
    <n v="0"/>
    <n v="0"/>
    <n v="5"/>
    <n v="0"/>
    <s v="08.11.2025"/>
    <x v="2"/>
    <s v="13.07.2026"/>
    <x v="1"/>
  </r>
  <r>
    <s v="TOPOLA SKIES"/>
    <n v="0"/>
    <n v="5"/>
    <n v="0"/>
    <n v="8237"/>
    <s v="405085 1 "/>
    <s v="15 Jun 2026"/>
    <s v="15"/>
    <s v="Jun"/>
    <s v="20 Jun 2026"/>
    <s v="20"/>
    <s v="Jun"/>
    <n v="5"/>
    <n v="5"/>
    <n v="0"/>
    <n v="0"/>
    <s v="TOPOLA SKIES"/>
    <x v="2"/>
    <s v="2"/>
    <s v="1"/>
    <n v="1195.0458715596328"/>
    <n v="239.00917431192656"/>
    <m/>
    <s v="08 Nov 2025 16:34"/>
    <s v="08 Nov 2025"/>
    <s v="Nov"/>
    <n v="0"/>
    <n v="5"/>
    <n v="0"/>
    <n v="0"/>
    <n v="0"/>
    <n v="5"/>
    <n v="0"/>
    <s v="08.11.2025"/>
    <x v="2"/>
    <s v="15.06.2026"/>
    <x v="9"/>
  </r>
  <r>
    <s v="TO"/>
    <n v="0"/>
    <n v="0"/>
    <n v="6"/>
    <n v="8238"/>
    <s v="1173268.220507 1 "/>
    <s v="11 Jul 2026"/>
    <s v="11"/>
    <s v="Jul"/>
    <s v="17 Jul 2026"/>
    <s v="17"/>
    <s v="Jul"/>
    <n v="6"/>
    <n v="6"/>
    <n v="0"/>
    <n v="0"/>
    <s v="СЛР-ХОЛИДЕЙ-СЪРВИС ЕООД"/>
    <x v="5"/>
    <s v="2"/>
    <s v="2"/>
    <n v="2050.9224545999996"/>
    <n v="341.82040909999995"/>
    <m/>
    <s v="08 Nov 2025 19:00"/>
    <s v="08 Nov 2025"/>
    <s v="Nov"/>
    <n v="0"/>
    <n v="0"/>
    <n v="6"/>
    <n v="0"/>
    <n v="0"/>
    <n v="6"/>
    <n v="0"/>
    <s v="08.11.2025"/>
    <x v="2"/>
    <s v="11.07.2026"/>
    <x v="13"/>
  </r>
  <r>
    <s v="BOOKING"/>
    <n v="0"/>
    <n v="0"/>
    <n v="3"/>
    <n v="8239"/>
    <s v="5934287558 1 "/>
    <s v="13 Aug 2026"/>
    <s v="13"/>
    <s v="Aug"/>
    <s v="16 Aug 2026"/>
    <s v="16"/>
    <s v="Aug"/>
    <n v="3"/>
    <n v="3"/>
    <n v="0"/>
    <n v="0"/>
    <s v="BOOKING"/>
    <x v="1"/>
    <s v="2"/>
    <s v="2"/>
    <n v="1930.5688073394494"/>
    <n v="643.52293577981652"/>
    <s v="Romania"/>
    <s v="08 Nov 2025 20:22"/>
    <s v="08 Nov 2025"/>
    <s v="Nov"/>
    <n v="0"/>
    <n v="0"/>
    <n v="0"/>
    <n v="3"/>
    <n v="0"/>
    <n v="3"/>
    <n v="0"/>
    <s v="08.11.2025"/>
    <x v="2"/>
    <s v="13.08.2026"/>
    <x v="12"/>
  </r>
  <r>
    <s v="TOPOLA SKIES"/>
    <n v="0"/>
    <n v="0"/>
    <n v="5"/>
    <n v="8240"/>
    <s v="405251 1 "/>
    <s v="11 Aug 2026"/>
    <s v="11"/>
    <s v="Aug"/>
    <s v="16 Aug 2026"/>
    <s v="16"/>
    <s v="Aug"/>
    <n v="5"/>
    <n v="5"/>
    <n v="0"/>
    <n v="0"/>
    <s v="TOPOLA SKIES"/>
    <x v="5"/>
    <s v="2"/>
    <s v="1"/>
    <n v="1641.834862385321"/>
    <n v="328.36697247706422"/>
    <m/>
    <s v="08 Nov 2025 21:52"/>
    <s v="08 Nov 2025"/>
    <s v="Nov"/>
    <n v="0"/>
    <n v="0"/>
    <n v="0"/>
    <n v="5"/>
    <n v="0"/>
    <n v="5"/>
    <n v="0"/>
    <s v="08.11.2025"/>
    <x v="2"/>
    <s v="11.08.2026"/>
    <x v="12"/>
  </r>
  <r>
    <s v="TOPOLA SKIES"/>
    <n v="0"/>
    <n v="5"/>
    <n v="0"/>
    <n v="8241"/>
    <s v="405337 1 "/>
    <s v="03 Jul 2026"/>
    <s v="03"/>
    <s v="Jul"/>
    <s v="08 Jul 2026"/>
    <s v="08"/>
    <s v="Jul"/>
    <n v="5"/>
    <n v="5"/>
    <n v="0"/>
    <n v="0"/>
    <s v="TOPOLA SKIES"/>
    <x v="5"/>
    <s v="2"/>
    <s v="1"/>
    <n v="1485.7339449541284"/>
    <n v="297.14678899082566"/>
    <m/>
    <s v="09 Nov 2025 10:10"/>
    <s v="09 Nov 2025"/>
    <s v="Nov"/>
    <n v="0"/>
    <n v="0"/>
    <n v="5"/>
    <n v="0"/>
    <n v="0"/>
    <n v="5"/>
    <n v="0"/>
    <s v="09.11.2025"/>
    <x v="3"/>
    <s v="03.07.2026"/>
    <x v="2"/>
  </r>
  <r>
    <s v="TO"/>
    <n v="0"/>
    <n v="0"/>
    <n v="6"/>
    <n v="8242"/>
    <s v="1173561.220538 1 "/>
    <s v="11 Aug 2026"/>
    <s v="11"/>
    <s v="Aug"/>
    <s v="17 Aug 2026"/>
    <s v="17"/>
    <s v="Aug"/>
    <n v="6"/>
    <n v="6"/>
    <n v="0"/>
    <n v="0"/>
    <s v="СЛР-ХОЛИДЕЙ-СЪРВИС ЕООД"/>
    <x v="0"/>
    <s v="2"/>
    <s v="1"/>
    <n v="1666.6018595999999"/>
    <n v="277.76697659999996"/>
    <s v="Romania"/>
    <s v="09 Nov 2025 21:27"/>
    <s v="09 Nov 2025"/>
    <s v="Nov"/>
    <n v="0"/>
    <n v="0"/>
    <n v="0"/>
    <n v="6"/>
    <n v="0"/>
    <n v="6"/>
    <n v="0"/>
    <s v="09.11.2025"/>
    <x v="3"/>
    <s v="11.08.2026"/>
    <x v="12"/>
  </r>
  <r>
    <s v="TO"/>
    <n v="0"/>
    <n v="0"/>
    <n v="6"/>
    <n v="8243"/>
    <s v="1173561.220539 1 "/>
    <s v="11 Aug 2026"/>
    <s v="11"/>
    <s v="Aug"/>
    <s v="17 Aug 2026"/>
    <s v="17"/>
    <s v="Aug"/>
    <n v="6"/>
    <n v="6"/>
    <n v="0"/>
    <n v="0"/>
    <s v="СЛР-ХОЛИДЕЙ-СЪРВИС ЕООД"/>
    <x v="0"/>
    <s v="2"/>
    <s v="2"/>
    <n v="2083.1936495999998"/>
    <n v="347.19894159999996"/>
    <s v="Romania"/>
    <s v="09 Nov 2025 21:27"/>
    <s v="09 Nov 2025"/>
    <s v="Nov"/>
    <n v="0"/>
    <n v="0"/>
    <n v="0"/>
    <n v="6"/>
    <n v="0"/>
    <n v="6"/>
    <n v="0"/>
    <s v="09.11.2025"/>
    <x v="3"/>
    <s v="11.08.2026"/>
    <x v="12"/>
  </r>
  <r>
    <s v="TO"/>
    <n v="0"/>
    <n v="0"/>
    <n v="6"/>
    <n v="8244"/>
    <s v="1173561.220540 1 "/>
    <s v="11 Aug 2026"/>
    <s v="11"/>
    <s v="Aug"/>
    <s v="17 Aug 2026"/>
    <s v="17"/>
    <s v="Aug"/>
    <n v="6"/>
    <n v="6"/>
    <n v="0"/>
    <n v="0"/>
    <s v="СЛР-ХОЛИДЕЙ-СЪРВИС ЕООД"/>
    <x v="0"/>
    <s v="3"/>
    <s v="1"/>
    <n v="2249.8303655999998"/>
    <n v="374.97172759999995"/>
    <s v="Romania"/>
    <s v="09 Nov 2025 21:27"/>
    <s v="09 Nov 2025"/>
    <s v="Nov"/>
    <n v="0"/>
    <n v="0"/>
    <n v="0"/>
    <n v="6"/>
    <n v="0"/>
    <n v="6"/>
    <n v="0"/>
    <s v="09.11.2025"/>
    <x v="3"/>
    <s v="11.08.2026"/>
    <x v="12"/>
  </r>
  <r>
    <s v="TO"/>
    <n v="0"/>
    <n v="0"/>
    <n v="6"/>
    <n v="8245"/>
    <s v="1173561.220541 1 "/>
    <s v="11 Aug 2026"/>
    <s v="11"/>
    <s v="Aug"/>
    <s v="17 Aug 2026"/>
    <s v="17"/>
    <s v="Aug"/>
    <n v="6"/>
    <n v="6"/>
    <n v="0"/>
    <n v="0"/>
    <s v="СЛР-ХОЛИДЕЙ-СЪРВИС ЕООД"/>
    <x v="0"/>
    <s v="3"/>
    <s v="1"/>
    <n v="2249.8303655999998"/>
    <n v="374.97172759999995"/>
    <s v="Romania"/>
    <s v="09 Nov 2025 21:27"/>
    <s v="09 Nov 2025"/>
    <s v="Nov"/>
    <n v="0"/>
    <n v="0"/>
    <n v="0"/>
    <n v="6"/>
    <n v="0"/>
    <n v="6"/>
    <n v="0"/>
    <s v="09.11.2025"/>
    <x v="3"/>
    <s v="11.08.2026"/>
    <x v="12"/>
  </r>
  <r>
    <s v="TO"/>
    <n v="0"/>
    <n v="7"/>
    <n v="0"/>
    <n v="8246"/>
    <s v="NT307765 1 "/>
    <s v="28 Jun 2026"/>
    <s v="28"/>
    <s v="Jun"/>
    <s v="05 Jul 2026"/>
    <s v="05"/>
    <s v="Jul"/>
    <n v="7"/>
    <n v="-23"/>
    <n v="3"/>
    <n v="4"/>
    <s v="НОВОТОН - ЕООД"/>
    <x v="5"/>
    <s v="3"/>
    <s v="1"/>
    <n v="2340.0332452000002"/>
    <n v="334.29046360000001"/>
    <m/>
    <s v="09 Nov 2025 23:07"/>
    <s v="08 Nov 2025"/>
    <s v="Nov"/>
    <n v="0"/>
    <n v="3"/>
    <n v="4"/>
    <n v="0"/>
    <n v="0"/>
    <n v="7"/>
    <n v="0"/>
    <s v="09.11.2025"/>
    <x v="3"/>
    <s v="28.06.2026"/>
    <x v="2"/>
  </r>
  <r>
    <s v="TO"/>
    <n v="0"/>
    <n v="0"/>
    <n v="6"/>
    <n v="8247"/>
    <s v="NT307760 1 "/>
    <s v="26 Jul 2026"/>
    <s v="26"/>
    <s v="Jul"/>
    <s v="01 Aug 2026"/>
    <s v="01"/>
    <s v="Aug"/>
    <n v="6"/>
    <n v="-25"/>
    <n v="6"/>
    <n v="0"/>
    <s v="НОВОТОН - ЕООД"/>
    <x v="1"/>
    <s v="2"/>
    <s v="1"/>
    <n v="1601.9421197999998"/>
    <n v="266.99035329999998"/>
    <m/>
    <s v="09 Nov 2025 23:20"/>
    <s v="08 Nov 2025"/>
    <s v="Nov"/>
    <n v="0"/>
    <n v="0"/>
    <n v="6"/>
    <n v="0"/>
    <n v="0"/>
    <n v="6"/>
    <n v="0"/>
    <s v="09.11.2025"/>
    <x v="3"/>
    <s v="26.07.2026"/>
    <x v="8"/>
  </r>
  <r>
    <s v="TO"/>
    <n v="0"/>
    <n v="7"/>
    <n v="0"/>
    <n v="8248"/>
    <s v="NT307769 1 "/>
    <s v="28 Jun 2026"/>
    <s v="28"/>
    <s v="Jun"/>
    <s v="05 Jul 2026"/>
    <s v="05"/>
    <s v="Jul"/>
    <n v="7"/>
    <n v="-23"/>
    <n v="3"/>
    <n v="4"/>
    <s v="НОВОТОН - ЕООД"/>
    <x v="5"/>
    <s v="3"/>
    <s v="1"/>
    <n v="2340.0332452000002"/>
    <n v="334.29046360000001"/>
    <m/>
    <s v="09 Nov 2025 23:20"/>
    <s v="08 Nov 2025"/>
    <s v="Nov"/>
    <n v="0"/>
    <n v="3"/>
    <n v="4"/>
    <n v="0"/>
    <n v="0"/>
    <n v="7"/>
    <n v="0"/>
    <s v="09.11.2025"/>
    <x v="3"/>
    <s v="28.06.2026"/>
    <x v="2"/>
  </r>
  <r>
    <s v="TO"/>
    <n v="0"/>
    <n v="0"/>
    <n v="5"/>
    <n v="8249"/>
    <s v="NT307793 1 "/>
    <s v="16 Aug 2026"/>
    <s v="16"/>
    <s v="Aug"/>
    <s v="21 Aug 2026"/>
    <s v="21"/>
    <s v="Aug"/>
    <n v="5"/>
    <n v="5"/>
    <n v="0"/>
    <n v="0"/>
    <s v="НОВОТОН - ЕООД"/>
    <x v="3"/>
    <s v="2"/>
    <s v="1"/>
    <n v="1550.2886495"/>
    <n v="310.05772990000003"/>
    <m/>
    <s v="09 Nov 2025 23:21"/>
    <s v="08 Nov 2025"/>
    <s v="Nov"/>
    <n v="0"/>
    <n v="0"/>
    <n v="0"/>
    <n v="5"/>
    <n v="0"/>
    <n v="5"/>
    <n v="0"/>
    <s v="09.11.2025"/>
    <x v="3"/>
    <s v="16.08.2026"/>
    <x v="4"/>
  </r>
  <r>
    <s v="TO"/>
    <n v="0"/>
    <n v="0"/>
    <n v="7"/>
    <n v="8250"/>
    <s v="NT307802 1 "/>
    <s v="01 Aug 2026"/>
    <s v="01"/>
    <s v="Aug"/>
    <s v="08 Aug 2026"/>
    <s v="08"/>
    <s v="Aug"/>
    <n v="7"/>
    <n v="7"/>
    <n v="0"/>
    <n v="0"/>
    <s v="НОВОТОН - ЕООД"/>
    <x v="7"/>
    <s v="4"/>
    <s v="0"/>
    <n v="3617.3858181999999"/>
    <n v="516.76940260000003"/>
    <m/>
    <s v="09 Nov 2025 23:21"/>
    <s v="08 Nov 2025"/>
    <s v="Nov"/>
    <n v="0"/>
    <n v="0"/>
    <n v="0"/>
    <n v="7"/>
    <n v="0"/>
    <n v="7"/>
    <n v="0"/>
    <s v="09.11.2025"/>
    <x v="3"/>
    <s v="01.08.2026"/>
    <x v="8"/>
  </r>
  <r>
    <s v="TO"/>
    <n v="0"/>
    <n v="0"/>
    <n v="6"/>
    <n v="8251"/>
    <s v="NT307810 1 "/>
    <s v="26 Jul 2026"/>
    <s v="26"/>
    <s v="Jul"/>
    <s v="01 Aug 2026"/>
    <s v="01"/>
    <s v="Aug"/>
    <n v="6"/>
    <n v="-25"/>
    <n v="6"/>
    <n v="0"/>
    <s v="НОВОТОН - ЕООД"/>
    <x v="5"/>
    <s v="2"/>
    <s v="2"/>
    <n v="2050.9224545999996"/>
    <n v="341.82040909999995"/>
    <m/>
    <s v="09 Nov 2025 23:22"/>
    <s v="08 Nov 2025"/>
    <s v="Nov"/>
    <n v="0"/>
    <n v="0"/>
    <n v="6"/>
    <n v="0"/>
    <n v="0"/>
    <n v="6"/>
    <n v="0"/>
    <s v="09.11.2025"/>
    <x v="3"/>
    <s v="26.07.2026"/>
    <x v="8"/>
  </r>
  <r>
    <s v="TO"/>
    <n v="0"/>
    <n v="7"/>
    <n v="1"/>
    <n v="8252"/>
    <s v="NT307862 1 "/>
    <s v="04 Jul 2026"/>
    <s v="04"/>
    <s v="Jul"/>
    <s v="12 Jul 2026"/>
    <s v="12"/>
    <s v="Jul"/>
    <n v="8"/>
    <n v="8"/>
    <n v="0"/>
    <n v="0"/>
    <s v="НОВОТОН - ЕООД"/>
    <x v="1"/>
    <s v="3"/>
    <s v="0"/>
    <n v="2709.1570411000002"/>
    <n v="338.64463013750003"/>
    <m/>
    <s v="09 Nov 2025 23:23"/>
    <s v="09 Nov 2025"/>
    <s v="Nov"/>
    <n v="0"/>
    <n v="0"/>
    <n v="8"/>
    <n v="0"/>
    <n v="0"/>
    <n v="8"/>
    <n v="0"/>
    <s v="09.11.2025"/>
    <x v="3"/>
    <s v="04.07.2026"/>
    <x v="2"/>
  </r>
  <r>
    <s v="TO"/>
    <n v="0"/>
    <n v="7"/>
    <n v="1"/>
    <n v="8253"/>
    <s v="NT307863 1 "/>
    <s v="04 Jul 2026"/>
    <s v="04"/>
    <s v="Jul"/>
    <s v="12 Jul 2026"/>
    <s v="12"/>
    <s v="Jul"/>
    <n v="8"/>
    <n v="8"/>
    <n v="0"/>
    <n v="0"/>
    <s v="НОВОТОН - ЕООД"/>
    <x v="1"/>
    <s v="2"/>
    <s v="1"/>
    <n v="2006.7402548999999"/>
    <n v="250.84253186249998"/>
    <m/>
    <s v="09 Nov 2025 23:24"/>
    <s v="09 Nov 2025"/>
    <s v="Nov"/>
    <n v="0"/>
    <n v="0"/>
    <n v="8"/>
    <n v="0"/>
    <n v="0"/>
    <n v="8"/>
    <n v="0"/>
    <s v="09.11.2025"/>
    <x v="3"/>
    <s v="04.07.2026"/>
    <x v="2"/>
  </r>
  <r>
    <s v="TO"/>
    <n v="0"/>
    <n v="7"/>
    <n v="1"/>
    <n v="8254"/>
    <s v="NT307864 1 "/>
    <s v="04 Jul 2026"/>
    <s v="04"/>
    <s v="Jul"/>
    <s v="12 Jul 2026"/>
    <s v="12"/>
    <s v="Jul"/>
    <n v="8"/>
    <n v="8"/>
    <n v="0"/>
    <n v="0"/>
    <s v="НОВОТОН - ЕООД"/>
    <x v="1"/>
    <s v="2"/>
    <s v="0"/>
    <n v="2006.7402548999999"/>
    <n v="250.84253186249998"/>
    <m/>
    <s v="09 Nov 2025 23:24"/>
    <s v="09 Nov 2025"/>
    <s v="Nov"/>
    <n v="0"/>
    <n v="0"/>
    <n v="8"/>
    <n v="0"/>
    <n v="0"/>
    <n v="8"/>
    <n v="0"/>
    <s v="09.11.2025"/>
    <x v="3"/>
    <s v="04.07.2026"/>
    <x v="2"/>
  </r>
  <r>
    <s v="TO"/>
    <n v="0"/>
    <n v="0"/>
    <n v="7"/>
    <n v="8255"/>
    <s v="NT307879 1 "/>
    <s v="01 Aug 2026"/>
    <s v="01"/>
    <s v="Aug"/>
    <s v="08 Aug 2026"/>
    <s v="08"/>
    <s v="Aug"/>
    <n v="7"/>
    <n v="7"/>
    <n v="0"/>
    <n v="0"/>
    <s v="НОВОТОН - ЕООД"/>
    <x v="1"/>
    <s v="2"/>
    <s v="1"/>
    <n v="1868.9324731000002"/>
    <n v="266.99035330000004"/>
    <m/>
    <s v="09 Nov 2025 23:24"/>
    <s v="09 Nov 2025"/>
    <s v="Nov"/>
    <n v="0"/>
    <n v="0"/>
    <n v="0"/>
    <n v="7"/>
    <n v="0"/>
    <n v="7"/>
    <n v="0"/>
    <s v="09.11.2025"/>
    <x v="3"/>
    <s v="01.08.2026"/>
    <x v="8"/>
  </r>
  <r>
    <s v="TO"/>
    <n v="0"/>
    <n v="0"/>
    <n v="7"/>
    <n v="8256"/>
    <s v="NT307880 1 "/>
    <s v="01 Aug 2026"/>
    <s v="01"/>
    <s v="Aug"/>
    <s v="08 Aug 2026"/>
    <s v="08"/>
    <s v="Aug"/>
    <n v="7"/>
    <n v="7"/>
    <n v="0"/>
    <n v="0"/>
    <s v="НОВОТОН - ЕООД"/>
    <x v="1"/>
    <s v="2"/>
    <s v="0"/>
    <n v="1868.9324731000002"/>
    <n v="266.99035330000004"/>
    <m/>
    <s v="09 Nov 2025 23:24"/>
    <s v="09 Nov 2025"/>
    <s v="Nov"/>
    <n v="0"/>
    <n v="0"/>
    <n v="0"/>
    <n v="7"/>
    <n v="0"/>
    <n v="7"/>
    <n v="0"/>
    <s v="09.11.2025"/>
    <x v="3"/>
    <s v="01.08.2026"/>
    <x v="8"/>
  </r>
  <r>
    <s v="TO"/>
    <n v="0"/>
    <n v="0"/>
    <n v="7"/>
    <n v="8257"/>
    <s v="NT307885 1 "/>
    <s v="01 Aug 2026"/>
    <s v="01"/>
    <s v="Aug"/>
    <s v="08 Aug 2026"/>
    <s v="08"/>
    <s v="Aug"/>
    <n v="7"/>
    <n v="7"/>
    <n v="0"/>
    <n v="0"/>
    <s v="НОВОТОН - ЕООД"/>
    <x v="1"/>
    <s v="2"/>
    <s v="2"/>
    <n v="2336.1998183999999"/>
    <n v="333.74283120000001"/>
    <m/>
    <s v="09 Nov 2025 23:25"/>
    <s v="09 Nov 2025"/>
    <s v="Nov"/>
    <n v="0"/>
    <n v="0"/>
    <n v="0"/>
    <n v="7"/>
    <n v="0"/>
    <n v="7"/>
    <n v="0"/>
    <s v="09.11.2025"/>
    <x v="3"/>
    <s v="01.08.2026"/>
    <x v="8"/>
  </r>
  <r>
    <s v="TO"/>
    <n v="0"/>
    <n v="0"/>
    <n v="9"/>
    <n v="8258"/>
    <s v="1173602.220547 1 "/>
    <s v="12 Jul 2026"/>
    <s v="12"/>
    <s v="Jul"/>
    <s v="21 Jul 2026"/>
    <s v="21"/>
    <s v="Jul"/>
    <n v="9"/>
    <n v="9"/>
    <n v="0"/>
    <n v="0"/>
    <s v="СЛР-ХОЛИДЕЙ-СЪРВИС ЕООД"/>
    <x v="2"/>
    <s v="2"/>
    <s v="1"/>
    <n v="2461.1773554000001"/>
    <n v="273.46415060000004"/>
    <s v="Romania"/>
    <s v="10 Nov 2025 08:22"/>
    <s v="10 Nov 2025"/>
    <s v="Nov"/>
    <n v="0"/>
    <n v="0"/>
    <n v="9"/>
    <n v="0"/>
    <n v="0"/>
    <n v="9"/>
    <n v="0"/>
    <s v="10.11.2025"/>
    <x v="3"/>
    <s v="12.07.2026"/>
    <x v="1"/>
  </r>
  <r>
    <s v="TO"/>
    <n v="0"/>
    <n v="0"/>
    <n v="5"/>
    <n v="8262"/>
    <s v="1173574.220613 1 "/>
    <s v="15 Jul 2026"/>
    <s v="15"/>
    <s v="Jul"/>
    <s v="20 Jul 2026"/>
    <s v="20"/>
    <s v="Jul"/>
    <n v="5"/>
    <n v="5"/>
    <n v="0"/>
    <n v="0"/>
    <s v="СЛР-ХОЛИДЕЙ-СЪРВИС ЕООД"/>
    <x v="7"/>
    <s v="4"/>
    <s v="0"/>
    <n v="2583.8470129999996"/>
    <n v="516.76940259999992"/>
    <s v="Romania"/>
    <s v="10 Nov 2025 09:40"/>
    <s v="10 Nov 2025"/>
    <s v="Nov"/>
    <n v="0"/>
    <n v="0"/>
    <n v="5"/>
    <n v="0"/>
    <n v="0"/>
    <n v="5"/>
    <n v="0"/>
    <s v="10.11.2025"/>
    <x v="3"/>
    <s v="15.07.2026"/>
    <x v="1"/>
  </r>
  <r>
    <s v="TO"/>
    <n v="0"/>
    <n v="0"/>
    <n v="5"/>
    <n v="8264"/>
    <s v="1171982.219969 1 "/>
    <s v="11 Jul 2026"/>
    <s v="11"/>
    <s v="Jul"/>
    <s v="16 Jul 2026"/>
    <s v="16"/>
    <s v="Jul"/>
    <n v="5"/>
    <n v="5"/>
    <n v="0"/>
    <n v="0"/>
    <s v="СЛР-ХОЛИДЕЙ-СЪРВИС ЕООД"/>
    <x v="5"/>
    <s v="2"/>
    <s v="1"/>
    <n v="1481.1500589999998"/>
    <n v="296.23001179999994"/>
    <s v="Romania"/>
    <s v="10 Nov 2025 09:54"/>
    <s v="05 Nov 2025"/>
    <s v="Nov"/>
    <n v="0"/>
    <n v="0"/>
    <n v="5"/>
    <n v="0"/>
    <n v="0"/>
    <n v="5"/>
    <n v="0"/>
    <s v="10.11.2025"/>
    <x v="3"/>
    <s v="11.07.2026"/>
    <x v="13"/>
  </r>
  <r>
    <s v="TO"/>
    <n v="0"/>
    <n v="0"/>
    <n v="5"/>
    <n v="8265"/>
    <s v="28250 1 "/>
    <s v="02 Aug 2026"/>
    <s v="02"/>
    <s v="Aug"/>
    <s v="07 Aug 2026"/>
    <s v="07"/>
    <s v="Aug"/>
    <n v="5"/>
    <n v="5"/>
    <n v="0"/>
    <n v="0"/>
    <s v="КЛУБ МАГЕЛАН - ООД"/>
    <x v="1"/>
    <s v="2"/>
    <s v="2"/>
    <n v="1668.714156"/>
    <n v="333.74283120000001"/>
    <m/>
    <s v="10 Nov 2025 09:58"/>
    <s v="07 Nov 2025"/>
    <s v="Nov"/>
    <n v="0"/>
    <n v="0"/>
    <n v="0"/>
    <n v="5"/>
    <n v="0"/>
    <n v="5"/>
    <n v="0"/>
    <s v="10.11.2025"/>
    <x v="3"/>
    <s v="02.08.2026"/>
    <x v="5"/>
  </r>
  <r>
    <s v="TO"/>
    <n v="0"/>
    <n v="7"/>
    <n v="0"/>
    <n v="8266"/>
    <s v="1173464.220649 1 "/>
    <s v="04 Jul 2026"/>
    <s v="04"/>
    <s v="Jul"/>
    <s v="11 Jul 2026"/>
    <s v="11"/>
    <s v="Jul"/>
    <n v="7"/>
    <n v="7"/>
    <n v="0"/>
    <n v="0"/>
    <s v="СЛР-ХОЛИДЕЙ-СЪРВИС ЕООД"/>
    <x v="1"/>
    <s v="2"/>
    <s v="1"/>
    <n v="1739.7499015999999"/>
    <n v="248.53570022857141"/>
    <s v="Romania"/>
    <s v="10 Nov 2025 10:09"/>
    <s v="10 Nov 2025"/>
    <s v="Nov"/>
    <n v="0"/>
    <n v="0"/>
    <n v="7"/>
    <n v="0"/>
    <n v="0"/>
    <n v="7"/>
    <n v="0"/>
    <s v="10.11.2025"/>
    <x v="3"/>
    <s v="04.07.2026"/>
    <x v="2"/>
  </r>
  <r>
    <s v="TO"/>
    <n v="0"/>
    <n v="7"/>
    <n v="0"/>
    <n v="8268"/>
    <s v="16940 1 "/>
    <s v="27 Jun 2026"/>
    <s v="27"/>
    <s v="Jun"/>
    <s v="04 Jul 2026"/>
    <s v="04"/>
    <s v="Jul"/>
    <n v="7"/>
    <n v="-23"/>
    <n v="4"/>
    <n v="3"/>
    <s v="КЛУБ МАГЕЛАН - ООД"/>
    <x v="2"/>
    <s v="3"/>
    <s v="1"/>
    <n v="2340.0332452000002"/>
    <n v="334.29046360000001"/>
    <m/>
    <s v="10 Nov 2025 10:10"/>
    <s v="07 Nov 2025"/>
    <s v="Nov"/>
    <n v="0"/>
    <n v="4"/>
    <n v="3"/>
    <n v="0"/>
    <n v="0"/>
    <n v="7"/>
    <n v="0"/>
    <s v="10.11.2025"/>
    <x v="3"/>
    <s v="27.06.2026"/>
    <x v="7"/>
  </r>
  <r>
    <s v="TO"/>
    <n v="0"/>
    <n v="0"/>
    <n v="5"/>
    <n v="8269"/>
    <s v="16951 1 "/>
    <s v="02 Aug 2026"/>
    <s v="02"/>
    <s v="Aug"/>
    <s v="07 Aug 2026"/>
    <s v="07"/>
    <s v="Aug"/>
    <n v="5"/>
    <n v="5"/>
    <n v="0"/>
    <n v="0"/>
    <s v="КЛУБ МАГЕЛАН - ООД"/>
    <x v="0"/>
    <s v="3"/>
    <s v="1"/>
    <n v="1874.8586379999999"/>
    <n v="374.97172760000001"/>
    <m/>
    <s v="10 Nov 2025 10:11"/>
    <s v="08 Nov 2025"/>
    <s v="Nov"/>
    <n v="0"/>
    <n v="0"/>
    <n v="0"/>
    <n v="5"/>
    <n v="0"/>
    <n v="5"/>
    <n v="0"/>
    <s v="10.11.2025"/>
    <x v="3"/>
    <s v="02.08.2026"/>
    <x v="5"/>
  </r>
  <r>
    <s v="TO"/>
    <n v="0"/>
    <n v="0"/>
    <n v="6"/>
    <n v="8270"/>
    <s v="1173055.220674 1 "/>
    <s v="27 Jul 2026"/>
    <s v="27"/>
    <s v="Jul"/>
    <s v="02 Aug 2026"/>
    <s v="02"/>
    <s v="Aug"/>
    <n v="6"/>
    <n v="-25"/>
    <n v="5"/>
    <n v="1"/>
    <s v="СЛР-ХОЛИДЕЙ-СЪРВИС ЕООД"/>
    <x v="1"/>
    <s v="2"/>
    <s v="2"/>
    <n v="2002.4569872"/>
    <n v="333.74283120000001"/>
    <s v="Romania"/>
    <s v="10 Nov 2025 10:32"/>
    <s v="10 Nov 2025"/>
    <s v="Nov"/>
    <n v="0"/>
    <n v="0"/>
    <n v="5"/>
    <n v="1"/>
    <n v="0"/>
    <n v="6"/>
    <n v="0"/>
    <s v="10.11.2025"/>
    <x v="3"/>
    <s v="27.07.2026"/>
    <x v="8"/>
  </r>
  <r>
    <s v="TO"/>
    <n v="0"/>
    <n v="0"/>
    <n v="5"/>
    <n v="8272"/>
    <s v="28259 1 "/>
    <s v="02 Aug 2026"/>
    <s v="02"/>
    <s v="Aug"/>
    <s v="07 Aug 2026"/>
    <s v="07"/>
    <s v="Aug"/>
    <n v="5"/>
    <n v="5"/>
    <n v="0"/>
    <n v="0"/>
    <s v="КЛУБ МАГЕЛАН - ООД"/>
    <x v="2"/>
    <s v="2"/>
    <s v="2"/>
    <n v="1709.1020455"/>
    <n v="341.82040910000001"/>
    <m/>
    <s v="10 Nov 2025 10:46"/>
    <s v="09 Nov 2025"/>
    <s v="Nov"/>
    <n v="0"/>
    <n v="0"/>
    <n v="0"/>
    <n v="5"/>
    <n v="0"/>
    <n v="5"/>
    <n v="0"/>
    <s v="10.11.2025"/>
    <x v="3"/>
    <s v="02.08.2026"/>
    <x v="5"/>
  </r>
  <r>
    <s v="TO"/>
    <n v="0"/>
    <n v="0"/>
    <n v="6"/>
    <n v="8273"/>
    <s v="59265 1 "/>
    <s v="26 Jul 2026"/>
    <s v="26"/>
    <s v="Jul"/>
    <s v="01 Aug 2026"/>
    <s v="01"/>
    <s v="Aug"/>
    <n v="6"/>
    <n v="-25"/>
    <n v="6"/>
    <n v="0"/>
    <s v="КЛУБ МАГЕЛАН - ООД"/>
    <x v="5"/>
    <s v="2"/>
    <s v="1"/>
    <n v="1640.7849035999998"/>
    <n v="273.46415059999998"/>
    <m/>
    <s v="10 Nov 2025 10:57"/>
    <s v="08 Nov 2025"/>
    <s v="Nov"/>
    <n v="0"/>
    <n v="0"/>
    <n v="6"/>
    <n v="0"/>
    <n v="0"/>
    <n v="6"/>
    <n v="0"/>
    <s v="10.11.2025"/>
    <x v="3"/>
    <s v="26.07.2026"/>
    <x v="8"/>
  </r>
  <r>
    <s v="TO"/>
    <n v="0"/>
    <n v="0"/>
    <n v="6"/>
    <n v="8274"/>
    <s v="1173314.220717 1 "/>
    <s v="17 Aug 2026"/>
    <s v="17"/>
    <s v="Aug"/>
    <s v="23 Aug 2026"/>
    <s v="23"/>
    <s v="Aug"/>
    <n v="6"/>
    <n v="6"/>
    <n v="0"/>
    <n v="0"/>
    <s v="СЛР-ХОЛИДЕЙ-СЪРВИС ЕООД"/>
    <x v="5"/>
    <s v="2"/>
    <s v="2"/>
    <n v="2050.9224545999996"/>
    <n v="341.82040909999995"/>
    <s v="Romania"/>
    <s v="10 Nov 2025 10:58"/>
    <s v="10 Nov 2025"/>
    <s v="Nov"/>
    <n v="0"/>
    <n v="0"/>
    <n v="0"/>
    <n v="6"/>
    <n v="0"/>
    <n v="6"/>
    <n v="0"/>
    <s v="10.11.2025"/>
    <x v="3"/>
    <s v="17.08.2026"/>
    <x v="4"/>
  </r>
  <r>
    <s v="TO"/>
    <n v="0"/>
    <n v="6"/>
    <n v="0"/>
    <n v="8275"/>
    <s v="1173477.220718 1 "/>
    <s v="01 Jul 2026"/>
    <s v="01"/>
    <s v="Jul"/>
    <s v="07 Jul 2026"/>
    <s v="07"/>
    <s v="Jul"/>
    <n v="6"/>
    <n v="6"/>
    <n v="0"/>
    <n v="0"/>
    <s v="СЛР-ХОЛИДЕЙ-СЪРВИС ЕООД"/>
    <x v="1"/>
    <s v="2"/>
    <s v="0"/>
    <n v="1446.9230339999999"/>
    <n v="241.15383899999998"/>
    <s v="Romania"/>
    <s v="10 Nov 2025 10:59"/>
    <s v="10 Nov 2025"/>
    <s v="Nov"/>
    <n v="0"/>
    <n v="0"/>
    <n v="6"/>
    <n v="0"/>
    <n v="0"/>
    <n v="6"/>
    <n v="0"/>
    <s v="10.11.2025"/>
    <x v="3"/>
    <s v="01.07.2026"/>
    <x v="2"/>
  </r>
  <r>
    <s v="TO"/>
    <n v="0"/>
    <n v="5"/>
    <n v="0"/>
    <n v="8276"/>
    <s v="50955 1 "/>
    <s v="20 Jun 2026"/>
    <s v="20"/>
    <s v="Jun"/>
    <s v="25 Jun 2026"/>
    <s v="25"/>
    <s v="Jun"/>
    <n v="5"/>
    <n v="5"/>
    <n v="0"/>
    <n v="0"/>
    <s v="КЛУБ МАГЕЛАН - ООД"/>
    <x v="1"/>
    <s v="2"/>
    <s v="1"/>
    <n v="1055.0724935000001"/>
    <n v="211.01449870000002"/>
    <m/>
    <s v="10 Nov 2025 11:09"/>
    <s v="10 Nov 2025"/>
    <s v="Nov"/>
    <n v="0"/>
    <n v="5"/>
    <n v="0"/>
    <n v="0"/>
    <n v="0"/>
    <n v="5"/>
    <n v="0"/>
    <s v="10.11.2025"/>
    <x v="3"/>
    <s v="20.06.2026"/>
    <x v="9"/>
  </r>
  <r>
    <s v="TO"/>
    <n v="0"/>
    <n v="6"/>
    <n v="0"/>
    <n v="8277"/>
    <s v="11217 1 "/>
    <s v="05 Jul 2026"/>
    <s v="05"/>
    <s v="Jul"/>
    <s v="11 Jul 2026"/>
    <s v="11"/>
    <s v="Jul"/>
    <n v="6"/>
    <n v="6"/>
    <n v="0"/>
    <n v="0"/>
    <s v="КЛУБ МАГЕЛАН - ООД"/>
    <x v="1"/>
    <s v="2"/>
    <s v="2"/>
    <n v="1873.2939739999999"/>
    <n v="312.21566233333334"/>
    <m/>
    <s v="10 Nov 2025 11:10"/>
    <s v="07 Nov 2025"/>
    <s v="Nov"/>
    <n v="0"/>
    <n v="0"/>
    <n v="6"/>
    <n v="0"/>
    <n v="0"/>
    <n v="6"/>
    <n v="0"/>
    <s v="10.11.2025"/>
    <x v="3"/>
    <s v="05.07.2026"/>
    <x v="13"/>
  </r>
  <r>
    <s v="TO"/>
    <n v="0"/>
    <n v="0"/>
    <n v="5"/>
    <n v="8278"/>
    <s v="1173104.220735 1 "/>
    <s v="17 Aug 2026"/>
    <s v="17"/>
    <s v="Aug"/>
    <s v="22 Aug 2026"/>
    <s v="22"/>
    <s v="Aug"/>
    <n v="5"/>
    <n v="5"/>
    <n v="0"/>
    <n v="0"/>
    <s v="СЛР-ХОЛИДЕЙ-СЪРВИС ЕООД"/>
    <x v="0"/>
    <s v="2"/>
    <s v="2"/>
    <n v="1735.9947079999999"/>
    <n v="347.19894160000001"/>
    <s v="Romania"/>
    <s v="10 Nov 2025 11:18"/>
    <s v="10 Nov 2025"/>
    <s v="Nov"/>
    <n v="0"/>
    <n v="0"/>
    <n v="0"/>
    <n v="5"/>
    <n v="0"/>
    <n v="5"/>
    <n v="0"/>
    <s v="10.11.2025"/>
    <x v="3"/>
    <s v="17.08.2026"/>
    <x v="4"/>
  </r>
  <r>
    <s v="TO"/>
    <n v="0"/>
    <n v="0"/>
    <n v="7"/>
    <n v="8279"/>
    <s v="1173296.220737 1 "/>
    <s v="11 Aug 2026"/>
    <s v="11"/>
    <s v="Aug"/>
    <s v="18 Aug 2026"/>
    <s v="18"/>
    <s v="Aug"/>
    <n v="7"/>
    <n v="7"/>
    <n v="0"/>
    <n v="0"/>
    <s v="СЛР-ХОЛИДЕЙ-СЪРВИС ЕООД"/>
    <x v="2"/>
    <s v="2"/>
    <s v="0"/>
    <n v="1914.2490542"/>
    <n v="273.46415059999998"/>
    <s v="Romania"/>
    <s v="10 Nov 2025 11:22"/>
    <s v="10 Nov 2025"/>
    <s v="Nov"/>
    <n v="0"/>
    <n v="0"/>
    <n v="0"/>
    <n v="7"/>
    <n v="0"/>
    <n v="7"/>
    <n v="0"/>
    <s v="10.11.2025"/>
    <x v="3"/>
    <s v="11.08.2026"/>
    <x v="12"/>
  </r>
  <r>
    <s v="TO"/>
    <n v="0"/>
    <n v="0"/>
    <n v="7"/>
    <n v="8280"/>
    <s v="1173531.220738 1 "/>
    <s v="11 Aug 2026"/>
    <s v="11"/>
    <s v="Aug"/>
    <s v="18 Aug 2026"/>
    <s v="18"/>
    <s v="Aug"/>
    <n v="7"/>
    <n v="7"/>
    <n v="0"/>
    <n v="0"/>
    <s v="СЛР-ХОЛИДЕЙ-СЪРВИС ЕООД"/>
    <x v="2"/>
    <s v="2"/>
    <s v="0"/>
    <n v="1914.2490542"/>
    <n v="273.46415059999998"/>
    <s v="Romania"/>
    <s v="10 Nov 2025 11:24"/>
    <s v="10 Nov 2025"/>
    <s v="Nov"/>
    <n v="0"/>
    <n v="0"/>
    <n v="0"/>
    <n v="7"/>
    <n v="0"/>
    <n v="7"/>
    <n v="0"/>
    <s v="10.11.2025"/>
    <x v="3"/>
    <s v="11.08.2026"/>
    <x v="12"/>
  </r>
  <r>
    <s v="TO"/>
    <n v="8"/>
    <n v="0"/>
    <n v="0"/>
    <n v="8281"/>
    <s v="2310923 1 "/>
    <s v="07 Jun 2026"/>
    <s v="07"/>
    <s v="Jun"/>
    <s v="15 Jun 2026"/>
    <s v="15"/>
    <s v="Jun"/>
    <n v="8"/>
    <n v="8"/>
    <n v="0"/>
    <n v="0"/>
    <s v="ТУРИСТИЧЕСКА АГЕНЦИЯ СОЛВЕКС - ЕООД"/>
    <x v="8"/>
    <s v="2"/>
    <s v="0"/>
    <n v="1845.2473718000001"/>
    <n v="230.65592147500001"/>
    <s v="[&quot;RO&quot;]"/>
    <s v="10 Nov 2025 11:37"/>
    <s v="10 Nov 2025"/>
    <s v="Nov"/>
    <n v="0"/>
    <n v="8"/>
    <n v="0"/>
    <n v="0"/>
    <n v="0"/>
    <n v="8"/>
    <n v="0"/>
    <s v="10.11.2025"/>
    <x v="3"/>
    <s v="07.06.2026"/>
    <x v="0"/>
  </r>
  <r>
    <s v="TO"/>
    <n v="0"/>
    <n v="6"/>
    <n v="0"/>
    <n v="8282"/>
    <s v="NT307923 1 "/>
    <s v="30 Aug 2026"/>
    <s v="30"/>
    <s v="Aug"/>
    <s v="05 Sep 2026"/>
    <s v="05"/>
    <s v="Sep"/>
    <n v="6"/>
    <n v="-25"/>
    <n v="2"/>
    <n v="4"/>
    <s v="НОВОТОН - ЕООД"/>
    <x v="1"/>
    <s v="2"/>
    <s v="1"/>
    <n v="1296.2263324999999"/>
    <n v="216.03772208333331"/>
    <m/>
    <s v="10 Nov 2025 11:38"/>
    <s v="10 Nov 2025"/>
    <s v="Nov"/>
    <n v="0"/>
    <n v="0"/>
    <n v="0"/>
    <n v="2"/>
    <n v="4"/>
    <n v="6"/>
    <n v="0"/>
    <s v="10.11.2025"/>
    <x v="3"/>
    <s v="30.08.2026"/>
    <x v="11"/>
  </r>
  <r>
    <s v="TO"/>
    <n v="0"/>
    <n v="0"/>
    <n v="8"/>
    <n v="8284"/>
    <s v="1173025.220756 1 "/>
    <s v="25 Jul 2026"/>
    <s v="25"/>
    <s v="Jul"/>
    <s v="02 Aug 2026"/>
    <s v="02"/>
    <s v="Aug"/>
    <n v="8"/>
    <n v="-23"/>
    <n v="7"/>
    <n v="1"/>
    <s v="СЛР-ХОЛИДЕЙ-СЪРВИС ЕООД"/>
    <x v="5"/>
    <s v="2"/>
    <s v="2"/>
    <n v="2734.5632728"/>
    <n v="341.82040910000001"/>
    <s v="Romania"/>
    <s v="10 Nov 2025 12:02"/>
    <s v="10 Nov 2025"/>
    <s v="Nov"/>
    <n v="0"/>
    <n v="0"/>
    <n v="7"/>
    <n v="1"/>
    <n v="0"/>
    <n v="8"/>
    <n v="0"/>
    <s v="10.11.2025"/>
    <x v="3"/>
    <s v="25.07.2026"/>
    <x v="6"/>
  </r>
  <r>
    <s v="TO"/>
    <n v="0"/>
    <n v="6"/>
    <n v="0"/>
    <n v="8285"/>
    <s v="44813 1 "/>
    <s v="30 Aug 2026"/>
    <s v="30"/>
    <s v="Aug"/>
    <s v="05 Sep 2026"/>
    <s v="05"/>
    <s v="Sep"/>
    <n v="6"/>
    <n v="-25"/>
    <n v="2"/>
    <n v="4"/>
    <s v="КЛУБ МАГЕЛАН - ООД"/>
    <x v="5"/>
    <s v="3"/>
    <s v="1"/>
    <n v="1802.2386701"/>
    <n v="300.37311168333332"/>
    <m/>
    <s v="10 Nov 2025 12:11"/>
    <s v="10 Nov 2025"/>
    <s v="Nov"/>
    <n v="0"/>
    <n v="0"/>
    <n v="0"/>
    <n v="2"/>
    <n v="4"/>
    <n v="6"/>
    <n v="0"/>
    <s v="10.11.2025"/>
    <x v="3"/>
    <s v="30.08.2026"/>
    <x v="11"/>
  </r>
  <r>
    <s v="TO"/>
    <n v="0"/>
    <n v="0"/>
    <n v="5"/>
    <n v="8286"/>
    <s v="1173604.220771 1 "/>
    <s v="04 Aug 2026"/>
    <s v="04"/>
    <s v="Aug"/>
    <s v="09 Aug 2026"/>
    <s v="09"/>
    <s v="Aug"/>
    <n v="5"/>
    <n v="5"/>
    <n v="0"/>
    <n v="0"/>
    <s v="СЛР-ХОЛИДЕЙ-СЪРВИС ЕООД"/>
    <x v="5"/>
    <s v="2"/>
    <s v="1"/>
    <n v="1367.320753"/>
    <n v="273.46415059999998"/>
    <s v="Romania"/>
    <s v="10 Nov 2025 12:34"/>
    <s v="10 Nov 2025"/>
    <s v="Nov"/>
    <n v="0"/>
    <n v="0"/>
    <n v="0"/>
    <n v="5"/>
    <n v="0"/>
    <n v="5"/>
    <n v="0"/>
    <s v="10.11.2025"/>
    <x v="3"/>
    <s v="04.08.2026"/>
    <x v="5"/>
  </r>
  <r>
    <s v="TO"/>
    <n v="0"/>
    <n v="0"/>
    <n v="6"/>
    <n v="8288"/>
    <s v="1173532.220789 1 "/>
    <s v="09 Aug 2026"/>
    <s v="09"/>
    <s v="Aug"/>
    <s v="15 Aug 2026"/>
    <s v="15"/>
    <s v="Aug"/>
    <n v="6"/>
    <n v="6"/>
    <n v="0"/>
    <n v="0"/>
    <s v="СЛР-ХОЛИДЕЙ-СЪРВИС ЕООД"/>
    <x v="2"/>
    <s v="2"/>
    <s v="1"/>
    <n v="1640.7849035999998"/>
    <n v="273.46415059999998"/>
    <s v="Romania"/>
    <s v="10 Nov 2025 13:02"/>
    <s v="10 Nov 2025"/>
    <s v="Nov"/>
    <n v="0"/>
    <n v="0"/>
    <n v="0"/>
    <n v="6"/>
    <n v="0"/>
    <n v="6"/>
    <n v="0"/>
    <s v="10.11.2025"/>
    <x v="3"/>
    <s v="09.08.2026"/>
    <x v="12"/>
  </r>
  <r>
    <s v="TO"/>
    <n v="0"/>
    <n v="0"/>
    <n v="6"/>
    <n v="8289"/>
    <s v="1173532.220790 1 "/>
    <s v="09 Aug 2026"/>
    <s v="09"/>
    <s v="Aug"/>
    <s v="15 Aug 2026"/>
    <s v="15"/>
    <s v="Aug"/>
    <n v="6"/>
    <n v="6"/>
    <n v="0"/>
    <n v="0"/>
    <s v="СЛР-ХОЛИДЕЙ-СЪРВИС ЕООД"/>
    <x v="2"/>
    <s v="2"/>
    <s v="1"/>
    <n v="1640.7849035999998"/>
    <n v="273.46415059999998"/>
    <s v="Romania"/>
    <s v="10 Nov 2025 13:02"/>
    <s v="10 Nov 2025"/>
    <s v="Nov"/>
    <n v="0"/>
    <n v="0"/>
    <n v="0"/>
    <n v="6"/>
    <n v="0"/>
    <n v="6"/>
    <n v="0"/>
    <s v="10.11.2025"/>
    <x v="3"/>
    <s v="09.08.2026"/>
    <x v="12"/>
  </r>
  <r>
    <s v="TO"/>
    <n v="0"/>
    <n v="0"/>
    <n v="6"/>
    <n v="8290"/>
    <s v="NT307971 1 "/>
    <s v="27 Jul 2026"/>
    <s v="27"/>
    <s v="Jul"/>
    <s v="02 Aug 2026"/>
    <s v="02"/>
    <s v="Aug"/>
    <n v="6"/>
    <n v="-25"/>
    <n v="5"/>
    <n v="1"/>
    <s v="НОВОТОН - ЕООД"/>
    <x v="1"/>
    <s v="2"/>
    <s v="1"/>
    <n v="1601.9421197999998"/>
    <n v="266.99035329999998"/>
    <m/>
    <s v="10 Nov 2025 13:07"/>
    <s v="10 Nov 2025"/>
    <s v="Nov"/>
    <n v="0"/>
    <n v="0"/>
    <n v="5"/>
    <n v="1"/>
    <n v="0"/>
    <n v="6"/>
    <n v="0"/>
    <s v="10.11.2025"/>
    <x v="3"/>
    <s v="27.07.2026"/>
    <x v="8"/>
  </r>
  <r>
    <s v="TO"/>
    <n v="0"/>
    <n v="5"/>
    <n v="0"/>
    <n v="8291"/>
    <s v="50971 1 "/>
    <s v="31 Aug 2026"/>
    <s v="31"/>
    <s v="Aug"/>
    <s v="05 Sep 2026"/>
    <s v="05"/>
    <s v="Sep"/>
    <n v="5"/>
    <n v="-26"/>
    <n v="1"/>
    <n v="4"/>
    <s v="КЛУБ МАГЕЛАН - ООД"/>
    <x v="1"/>
    <s v="2"/>
    <s v="1"/>
    <n v="1055.0724935000001"/>
    <n v="211.01449870000002"/>
    <m/>
    <s v="10 Nov 2025 13:18"/>
    <s v="10 Nov 2025"/>
    <s v="Nov"/>
    <n v="0"/>
    <n v="0"/>
    <n v="0"/>
    <n v="1"/>
    <n v="4"/>
    <n v="5"/>
    <n v="0"/>
    <s v="10.11.2025"/>
    <x v="3"/>
    <s v="31.08.2026"/>
    <x v="11"/>
  </r>
  <r>
    <s v="TO"/>
    <n v="0"/>
    <n v="5"/>
    <n v="0"/>
    <n v="8293"/>
    <s v="50972 1 "/>
    <s v="31 Aug 2026"/>
    <s v="31"/>
    <s v="Aug"/>
    <s v="05 Sep 2026"/>
    <s v="05"/>
    <s v="Sep"/>
    <n v="5"/>
    <n v="-26"/>
    <n v="1"/>
    <n v="4"/>
    <s v="КЛУБ МАГЕЛАН - ООД"/>
    <x v="1"/>
    <s v="2"/>
    <s v="0"/>
    <n v="1055.0724935000001"/>
    <n v="211.01449870000002"/>
    <m/>
    <s v="10 Nov 2025 13:31"/>
    <s v="10 Nov 2025"/>
    <s v="Nov"/>
    <n v="0"/>
    <n v="0"/>
    <n v="0"/>
    <n v="1"/>
    <n v="4"/>
    <n v="5"/>
    <n v="0"/>
    <s v="10.11.2025"/>
    <x v="3"/>
    <s v="31.08.2026"/>
    <x v="11"/>
  </r>
  <r>
    <s v="TO"/>
    <n v="0"/>
    <n v="0"/>
    <n v="6"/>
    <n v="8296"/>
    <s v="1172305.220049 1 "/>
    <s v="10 Aug 2026"/>
    <s v="10"/>
    <s v="Aug"/>
    <s v="16 Aug 2026"/>
    <s v="16"/>
    <s v="Aug"/>
    <n v="6"/>
    <n v="6"/>
    <n v="0"/>
    <n v="0"/>
    <s v="СЛР-ХОЛИДЕЙ-СЪРВИС ЕООД"/>
    <x v="4"/>
    <s v="4"/>
    <s v="1"/>
    <n v="2906.8718957999999"/>
    <n v="484.47864929999997"/>
    <s v="Romania"/>
    <s v="10 Nov 2025 15:16"/>
    <s v="07 Nov 2025"/>
    <s v="Nov"/>
    <n v="0"/>
    <n v="0"/>
    <n v="0"/>
    <n v="6"/>
    <n v="0"/>
    <n v="6"/>
    <n v="0"/>
    <s v="10.11.2025"/>
    <x v="3"/>
    <s v="10.08.2026"/>
    <x v="12"/>
  </r>
  <r>
    <s v="TO"/>
    <n v="0"/>
    <n v="6"/>
    <n v="0"/>
    <n v="8299"/>
    <s v="1172184.220254 1 "/>
    <s v="21 Jun 2026"/>
    <s v="21"/>
    <s v="Jun"/>
    <s v="27 Jun 2026"/>
    <s v="27"/>
    <s v="Jun"/>
    <n v="6"/>
    <n v="6"/>
    <n v="0"/>
    <n v="0"/>
    <s v="СЛР-ХОЛИДЕЙ-СЪРВИС ЕООД"/>
    <x v="5"/>
    <s v="2"/>
    <s v="1"/>
    <n v="1365.1302234"/>
    <n v="227.52170390000001"/>
    <s v="Romania"/>
    <s v="10 Nov 2025 15:39"/>
    <s v="07 Nov 2025"/>
    <s v="Nov"/>
    <n v="0"/>
    <n v="6"/>
    <n v="0"/>
    <n v="0"/>
    <n v="0"/>
    <n v="6"/>
    <n v="0"/>
    <s v="10.11.2025"/>
    <x v="3"/>
    <s v="21.06.2026"/>
    <x v="7"/>
  </r>
  <r>
    <s v="TO"/>
    <n v="0"/>
    <n v="0"/>
    <n v="6"/>
    <n v="8300"/>
    <s v="1172288.220285 1 "/>
    <s v="02 Aug 2026"/>
    <s v="02"/>
    <s v="Aug"/>
    <s v="08 Aug 2026"/>
    <s v="08"/>
    <s v="Aug"/>
    <n v="6"/>
    <n v="6"/>
    <n v="0"/>
    <n v="0"/>
    <s v="СЛР-ХОЛИДЕЙ-СЪРВИС ЕООД"/>
    <x v="5"/>
    <s v="2"/>
    <s v="1"/>
    <n v="1640.7849035999998"/>
    <n v="273.46415059999998"/>
    <s v="Romania"/>
    <s v="10 Nov 2025 15:41"/>
    <s v="07 Nov 2025"/>
    <s v="Nov"/>
    <n v="0"/>
    <n v="0"/>
    <n v="0"/>
    <n v="6"/>
    <n v="0"/>
    <n v="6"/>
    <n v="0"/>
    <s v="10.11.2025"/>
    <x v="3"/>
    <s v="02.08.2026"/>
    <x v="5"/>
  </r>
  <r>
    <s v="TO"/>
    <n v="0"/>
    <n v="5"/>
    <n v="0"/>
    <n v="8301"/>
    <s v="1172212.220300 1 "/>
    <s v="03 Jul 2026"/>
    <s v="03"/>
    <s v="Jul"/>
    <s v="08 Jul 2026"/>
    <s v="08"/>
    <s v="Jul"/>
    <n v="5"/>
    <n v="5"/>
    <n v="0"/>
    <n v="0"/>
    <s v="СЛР-ХОЛИДЕЙ-СЪРВИС ЕООД"/>
    <x v="5"/>
    <s v="2"/>
    <s v="1"/>
    <n v="1238.1381815"/>
    <n v="247.62763630000001"/>
    <s v="Romania"/>
    <s v="10 Nov 2025 15:44"/>
    <s v="07 Nov 2025"/>
    <s v="Nov"/>
    <n v="0"/>
    <n v="0"/>
    <n v="5"/>
    <n v="0"/>
    <n v="0"/>
    <n v="5"/>
    <n v="0"/>
    <s v="10.11.2025"/>
    <x v="3"/>
    <s v="03.07.2026"/>
    <x v="2"/>
  </r>
  <r>
    <s v="TO"/>
    <n v="0"/>
    <n v="5"/>
    <n v="0"/>
    <n v="8302"/>
    <s v="1172415.220310 1 "/>
    <s v="04 Jul 2026"/>
    <s v="04"/>
    <s v="Jul"/>
    <s v="09 Jul 2026"/>
    <s v="09"/>
    <s v="Jul"/>
    <n v="5"/>
    <n v="5"/>
    <n v="0"/>
    <n v="0"/>
    <s v="СЛР-ХОЛИДЕЙ-СЪРВИС ЕООД"/>
    <x v="5"/>
    <s v="3"/>
    <s v="1"/>
    <n v="1671.4523180000001"/>
    <n v="334.29046360000001"/>
    <s v="Romania"/>
    <s v="10 Nov 2025 15:52"/>
    <s v="07 Nov 2025"/>
    <s v="Nov"/>
    <n v="0"/>
    <n v="0"/>
    <n v="5"/>
    <n v="0"/>
    <n v="0"/>
    <n v="5"/>
    <n v="0"/>
    <s v="10.11.2025"/>
    <x v="3"/>
    <s v="04.07.2026"/>
    <x v="2"/>
  </r>
  <r>
    <s v="TO"/>
    <n v="0"/>
    <n v="0"/>
    <n v="7"/>
    <n v="8303"/>
    <s v="59309 1 "/>
    <s v="20 Jul 2026"/>
    <s v="20"/>
    <s v="Jul"/>
    <s v="27 Jul 2026"/>
    <s v="27"/>
    <s v="Jul"/>
    <n v="7"/>
    <n v="7"/>
    <n v="0"/>
    <n v="0"/>
    <s v="КЛУБ МАГЕЛАН - ООД"/>
    <x v="0"/>
    <s v="3"/>
    <s v="0"/>
    <n v="2624.8020931999999"/>
    <n v="374.97172760000001"/>
    <m/>
    <s v="10 Nov 2025 15:54"/>
    <s v="10 Nov 2025"/>
    <s v="Nov"/>
    <n v="0"/>
    <n v="0"/>
    <n v="7"/>
    <n v="0"/>
    <n v="0"/>
    <n v="7"/>
    <n v="0"/>
    <s v="10.11.2025"/>
    <x v="3"/>
    <s v="20.07.2026"/>
    <x v="6"/>
  </r>
  <r>
    <s v="TO"/>
    <n v="0"/>
    <n v="7"/>
    <n v="0"/>
    <n v="8304"/>
    <s v="1174084.220826 1 "/>
    <s v="27 Jun 2026"/>
    <s v="27"/>
    <s v="Jun"/>
    <s v="04 Jul 2026"/>
    <s v="04"/>
    <s v="Jul"/>
    <n v="7"/>
    <n v="-23"/>
    <n v="4"/>
    <n v="3"/>
    <s v="СЛР-ХОЛИДЕЙ-СЪРВИС ЕООД"/>
    <x v="3"/>
    <s v="2"/>
    <s v="2"/>
    <n v="2486.9356364999999"/>
    <n v="355.27651950000001"/>
    <s v="Romania"/>
    <s v="10 Nov 2025 15:55"/>
    <s v="10 Nov 2025"/>
    <s v="Nov"/>
    <n v="0"/>
    <n v="4"/>
    <n v="3"/>
    <n v="0"/>
    <n v="0"/>
    <n v="7"/>
    <n v="0"/>
    <s v="10.11.2025"/>
    <x v="3"/>
    <s v="27.06.2026"/>
    <x v="7"/>
  </r>
  <r>
    <s v="TO"/>
    <n v="0"/>
    <n v="0"/>
    <n v="6"/>
    <n v="8305"/>
    <s v="1172159.220359 1 "/>
    <s v="15 Aug 2026"/>
    <s v="15"/>
    <s v="Aug"/>
    <s v="21 Aug 2026"/>
    <s v="21"/>
    <s v="Aug"/>
    <n v="6"/>
    <n v="6"/>
    <n v="0"/>
    <n v="0"/>
    <s v="СЛР-ХОЛИДЕЙ-СЪРВИС ЕООД"/>
    <x v="5"/>
    <s v="3"/>
    <s v="0"/>
    <n v="2214.9774750000001"/>
    <n v="369.1629125"/>
    <s v="Romania"/>
    <s v="10 Nov 2025 16:00"/>
    <s v="07 Nov 2025"/>
    <s v="Nov"/>
    <n v="0"/>
    <n v="0"/>
    <n v="0"/>
    <n v="6"/>
    <n v="0"/>
    <n v="6"/>
    <n v="0"/>
    <s v="10.11.2025"/>
    <x v="3"/>
    <s v="15.08.2026"/>
    <x v="12"/>
  </r>
  <r>
    <s v="TO"/>
    <n v="0"/>
    <n v="0"/>
    <n v="6"/>
    <n v="8307"/>
    <s v="1172532.220367 1 "/>
    <s v="15 Aug 2026"/>
    <s v="15"/>
    <s v="Aug"/>
    <s v="21 Aug 2026"/>
    <s v="21"/>
    <s v="Aug"/>
    <n v="6"/>
    <n v="6"/>
    <n v="0"/>
    <n v="0"/>
    <s v="СЛР-ХОЛИДЕЙ-СЪРВИС ЕООД"/>
    <x v="5"/>
    <s v="2"/>
    <s v="2"/>
    <n v="2050.9224545999996"/>
    <n v="341.82040909999995"/>
    <s v="Romania"/>
    <s v="10 Nov 2025 16:02"/>
    <s v="07 Nov 2025"/>
    <s v="Nov"/>
    <n v="0"/>
    <n v="0"/>
    <n v="0"/>
    <n v="6"/>
    <n v="0"/>
    <n v="6"/>
    <n v="0"/>
    <s v="10.11.2025"/>
    <x v="3"/>
    <s v="15.08.2026"/>
    <x v="12"/>
  </r>
  <r>
    <s v="TO"/>
    <n v="0"/>
    <n v="0"/>
    <n v="6"/>
    <n v="8308"/>
    <s v="1173561.220537 1 "/>
    <s v="11 Aug 2026"/>
    <s v="11"/>
    <s v="Aug"/>
    <s v="17 Aug 2026"/>
    <s v="17"/>
    <s v="Aug"/>
    <n v="6"/>
    <n v="6"/>
    <n v="0"/>
    <n v="0"/>
    <s v="СЛР-ХОЛИДЕЙ-СЪРВИС ЕООД"/>
    <x v="2"/>
    <s v="1"/>
    <s v="0"/>
    <n v="1148.5024926000001"/>
    <n v="191.41708210000002"/>
    <s v="Romania"/>
    <s v="10 Nov 2025 16:10"/>
    <s v="09 Nov 2025"/>
    <s v="Nov"/>
    <n v="0"/>
    <n v="0"/>
    <n v="0"/>
    <n v="6"/>
    <n v="0"/>
    <n v="6"/>
    <n v="0"/>
    <s v="10.11.2025"/>
    <x v="3"/>
    <s v="11.08.2026"/>
    <x v="12"/>
  </r>
  <r>
    <s v="TO"/>
    <n v="0"/>
    <n v="0"/>
    <n v="7"/>
    <n v="8309"/>
    <s v="NT308031 1 "/>
    <s v="02 Aug 2026"/>
    <s v="02"/>
    <s v="Aug"/>
    <s v="09 Aug 2026"/>
    <s v="09"/>
    <s v="Aug"/>
    <n v="7"/>
    <n v="7"/>
    <n v="0"/>
    <n v="0"/>
    <s v="НОВОТОН - ЕООД"/>
    <x v="7"/>
    <s v="4"/>
    <s v="2"/>
    <n v="3979.0970183999998"/>
    <n v="568.44243119999999"/>
    <m/>
    <s v="10 Nov 2025 16:21"/>
    <s v="10 Nov 2025"/>
    <s v="Nov"/>
    <n v="0"/>
    <n v="0"/>
    <n v="0"/>
    <n v="7"/>
    <n v="0"/>
    <n v="7"/>
    <n v="0"/>
    <s v="10.11.2025"/>
    <x v="3"/>
    <s v="02.08.2026"/>
    <x v="5"/>
  </r>
  <r>
    <s v="TO"/>
    <n v="0"/>
    <n v="0"/>
    <n v="5"/>
    <n v="8310"/>
    <s v="1174174.220832 1 "/>
    <s v="30 Jul 2026"/>
    <s v="30"/>
    <s v="Jul"/>
    <s v="04 Aug 2026"/>
    <s v="04"/>
    <s v="Aug"/>
    <n v="5"/>
    <n v="-26"/>
    <n v="2"/>
    <n v="3"/>
    <s v="СЛР-ХОЛИДЕЙ-СЪРВИС ЕООД"/>
    <x v="5"/>
    <s v="2"/>
    <s v="2"/>
    <n v="1709.1020455"/>
    <n v="341.82040910000001"/>
    <s v="Romania"/>
    <s v="10 Nov 2025 16:31"/>
    <s v="10 Nov 2025"/>
    <s v="Nov"/>
    <n v="0"/>
    <n v="0"/>
    <n v="2"/>
    <n v="3"/>
    <n v="0"/>
    <n v="5"/>
    <n v="0"/>
    <s v="10.11.2025"/>
    <x v="3"/>
    <s v="30.07.2026"/>
    <x v="8"/>
  </r>
  <r>
    <s v="TO"/>
    <n v="0"/>
    <n v="5"/>
    <n v="2"/>
    <n v="8311"/>
    <s v="NT308020 1 "/>
    <s v="23 Aug 2026"/>
    <s v="23"/>
    <s v="Aug"/>
    <s v="30 Aug 2026"/>
    <s v="30"/>
    <s v="Aug"/>
    <n v="7"/>
    <n v="7"/>
    <n v="0"/>
    <n v="0"/>
    <s v="НОВОТОН - ЕООД"/>
    <x v="1"/>
    <s v="2"/>
    <s v="1"/>
    <n v="1713.9133872999998"/>
    <n v="244.8447696142857"/>
    <m/>
    <s v="10 Nov 2025 16:55"/>
    <s v="10 Nov 2025"/>
    <s v="Nov"/>
    <n v="0"/>
    <n v="0"/>
    <n v="0"/>
    <n v="7"/>
    <n v="0"/>
    <n v="7"/>
    <n v="0"/>
    <s v="10.11.2025"/>
    <x v="3"/>
    <s v="23.08.2026"/>
    <x v="3"/>
  </r>
  <r>
    <s v="TO"/>
    <n v="0"/>
    <n v="6"/>
    <n v="0"/>
    <n v="8312"/>
    <s v="1173139.220835 1 "/>
    <s v="30 Aug 2026"/>
    <s v="30"/>
    <s v="Aug"/>
    <s v="05 Sep 2026"/>
    <s v="05"/>
    <s v="Sep"/>
    <n v="6"/>
    <n v="-25"/>
    <n v="2"/>
    <n v="4"/>
    <s v="СЛР-ХОЛИДЕЙ-СЪРВИС ЕООД"/>
    <x v="2"/>
    <s v="3"/>
    <s v="1"/>
    <n v="1802.2386701"/>
    <n v="300.37311168333332"/>
    <s v="Romania"/>
    <s v="10 Nov 2025 17:02"/>
    <s v="10 Nov 2025"/>
    <s v="Nov"/>
    <n v="0"/>
    <n v="0"/>
    <n v="0"/>
    <n v="2"/>
    <n v="4"/>
    <n v="6"/>
    <n v="0"/>
    <s v="10.11.2025"/>
    <x v="3"/>
    <s v="30.08.2026"/>
    <x v="11"/>
  </r>
  <r>
    <s v="TO"/>
    <n v="0"/>
    <n v="0"/>
    <n v="6"/>
    <n v="8313"/>
    <s v="1174075.220838 1 "/>
    <s v="25 Jul 2026"/>
    <s v="25"/>
    <s v="Jul"/>
    <s v="31 Jul 2026"/>
    <s v="31"/>
    <s v="Jul"/>
    <n v="6"/>
    <n v="6"/>
    <n v="0"/>
    <n v="0"/>
    <s v="СЛР-ХОЛИДЕЙ-СЪРВИС ЕООД"/>
    <x v="7"/>
    <s v="4"/>
    <s v="1"/>
    <n v="3100.6164156"/>
    <n v="516.76940260000003"/>
    <s v="Romania"/>
    <s v="10 Nov 2025 17:07"/>
    <s v="10 Nov 2025"/>
    <s v="Nov"/>
    <n v="0"/>
    <n v="0"/>
    <n v="6"/>
    <n v="0"/>
    <n v="0"/>
    <n v="6"/>
    <n v="0"/>
    <s v="10.11.2025"/>
    <x v="3"/>
    <s v="25.07.2026"/>
    <x v="6"/>
  </r>
  <r>
    <s v="TO"/>
    <n v="0"/>
    <n v="0"/>
    <n v="6"/>
    <n v="8314"/>
    <s v="1174213.220841 1 "/>
    <s v="01 Aug 2026"/>
    <s v="01"/>
    <s v="Aug"/>
    <s v="07 Aug 2026"/>
    <s v="07"/>
    <s v="Aug"/>
    <n v="6"/>
    <n v="6"/>
    <n v="0"/>
    <n v="0"/>
    <s v="СЛР-ХОЛИДЕЙ-СЪРВИС ЕООД"/>
    <x v="3"/>
    <s v="2"/>
    <s v="1"/>
    <n v="1860.3463793999999"/>
    <n v="310.05772989999997"/>
    <s v="Romania"/>
    <s v="10 Nov 2025 17:13"/>
    <s v="10 Nov 2025"/>
    <s v="Nov"/>
    <n v="0"/>
    <n v="0"/>
    <n v="0"/>
    <n v="6"/>
    <n v="0"/>
    <n v="6"/>
    <n v="0"/>
    <s v="10.11.2025"/>
    <x v="3"/>
    <s v="01.08.2026"/>
    <x v="8"/>
  </r>
  <r>
    <s v="TO"/>
    <n v="0"/>
    <n v="6"/>
    <n v="0"/>
    <n v="8316"/>
    <s v="1174350.220892 1 "/>
    <s v="29 Jun 2026"/>
    <s v="29"/>
    <s v="Jun"/>
    <s v="05 Jul 2026"/>
    <s v="05"/>
    <s v="Jul"/>
    <n v="6"/>
    <n v="-24"/>
    <n v="2"/>
    <n v="4"/>
    <s v="СЛР-ХОЛИДЕЙ-СЪРВИС ЕООД"/>
    <x v="3"/>
    <s v="2"/>
    <s v="0"/>
    <n v="1705.3272935999998"/>
    <n v="284.22121559999999"/>
    <s v="Romania"/>
    <s v="11 Nov 2025 08:09"/>
    <s v="11 Nov 2025"/>
    <s v="Nov"/>
    <n v="0"/>
    <n v="2"/>
    <n v="4"/>
    <n v="0"/>
    <n v="0"/>
    <n v="6"/>
    <n v="0"/>
    <s v="11.11.2025"/>
    <x v="3"/>
    <s v="29.06.2026"/>
    <x v="2"/>
  </r>
  <r>
    <s v="TO"/>
    <n v="0"/>
    <n v="0"/>
    <n v="5"/>
    <n v="8317"/>
    <s v="NT308097 1 "/>
    <s v="15 Jul 2026"/>
    <s v="15"/>
    <s v="Jul"/>
    <s v="20 Jul 2026"/>
    <s v="20"/>
    <s v="Jul"/>
    <n v="5"/>
    <n v="5"/>
    <n v="0"/>
    <n v="0"/>
    <s v="НОВОТОН - ЕООД"/>
    <x v="0"/>
    <s v="2"/>
    <s v="2"/>
    <n v="1735.9947079999999"/>
    <n v="347.19894160000001"/>
    <m/>
    <s v="11 Nov 2025 09:04"/>
    <s v="11 Nov 2025"/>
    <s v="Nov"/>
    <n v="0"/>
    <n v="0"/>
    <n v="5"/>
    <n v="0"/>
    <n v="0"/>
    <n v="5"/>
    <n v="0"/>
    <s v="11.11.2025"/>
    <x v="3"/>
    <s v="15.07.2026"/>
    <x v="1"/>
  </r>
  <r>
    <s v="TO"/>
    <n v="0"/>
    <n v="4"/>
    <n v="2"/>
    <n v="8318"/>
    <s v="2311074 1 "/>
    <s v="07 Jul 2026"/>
    <s v="07"/>
    <s v="Jul"/>
    <s v="13 Jul 2026"/>
    <s v="13"/>
    <s v="Jul"/>
    <n v="6"/>
    <n v="6"/>
    <n v="0"/>
    <n v="0"/>
    <s v="ТУРИСТИЧЕСКА АГЕНЦИЯ СОЛВЕКС - ЕООД"/>
    <x v="4"/>
    <s v="2"/>
    <s v="3"/>
    <n v="2820.7371426"/>
    <n v="470.12285709999998"/>
    <s v="[&quot;RO&quot;]"/>
    <s v="11 Nov 2025 09:26"/>
    <s v="10 Nov 2025"/>
    <s v="Nov"/>
    <n v="0"/>
    <n v="0"/>
    <n v="6"/>
    <n v="0"/>
    <n v="0"/>
    <n v="6"/>
    <n v="0"/>
    <s v="11.11.2025"/>
    <x v="3"/>
    <s v="07.07.2026"/>
    <x v="13"/>
  </r>
  <r>
    <s v="TO"/>
    <n v="0"/>
    <n v="4"/>
    <n v="2"/>
    <n v="8319"/>
    <s v="2311077 1 "/>
    <s v="07 Jul 2026"/>
    <s v="07"/>
    <s v="Jul"/>
    <s v="13 Jul 2026"/>
    <s v="13"/>
    <s v="Jul"/>
    <n v="6"/>
    <n v="6"/>
    <n v="0"/>
    <n v="0"/>
    <s v="ТУРИСТИЧЕСКА АГЕНЦИЯ СОЛВЕКС - ЕООД"/>
    <x v="0"/>
    <s v="2"/>
    <s v="1"/>
    <n v="1614.9288309999999"/>
    <n v="269.15480516666668"/>
    <s v="[&quot;RO&quot;]"/>
    <s v="11 Nov 2025 09:26"/>
    <s v="10 Nov 2025"/>
    <s v="Nov"/>
    <n v="0"/>
    <n v="0"/>
    <n v="6"/>
    <n v="0"/>
    <n v="0"/>
    <n v="6"/>
    <n v="0"/>
    <s v="11.11.2025"/>
    <x v="3"/>
    <s v="07.07.2026"/>
    <x v="13"/>
  </r>
  <r>
    <s v="TO"/>
    <n v="0"/>
    <n v="4"/>
    <n v="2"/>
    <n v="8320"/>
    <s v="2311079 1 "/>
    <s v="07 Jul 2026"/>
    <s v="07"/>
    <s v="Jul"/>
    <s v="13 Jul 2026"/>
    <s v="13"/>
    <s v="Jul"/>
    <n v="6"/>
    <n v="6"/>
    <n v="0"/>
    <n v="0"/>
    <s v="ТУРИСТИЧЕСКА АГЕНЦИЯ СОЛВЕКС - ЕООД"/>
    <x v="0"/>
    <s v="2"/>
    <s v="1"/>
    <n v="1614.9288309999999"/>
    <n v="269.15480516666668"/>
    <s v="[&quot;RO&quot;]"/>
    <s v="11 Nov 2025 09:26"/>
    <s v="10 Nov 2025"/>
    <s v="Nov"/>
    <n v="0"/>
    <n v="0"/>
    <n v="6"/>
    <n v="0"/>
    <n v="0"/>
    <n v="6"/>
    <n v="0"/>
    <s v="11.11.2025"/>
    <x v="3"/>
    <s v="07.07.2026"/>
    <x v="13"/>
  </r>
  <r>
    <s v="TO"/>
    <n v="0"/>
    <n v="5"/>
    <n v="2"/>
    <n v="8321"/>
    <s v="16997 1 "/>
    <s v="23 Aug 2026"/>
    <s v="23"/>
    <s v="Aug"/>
    <s v="30 Aug 2026"/>
    <s v="30"/>
    <s v="Aug"/>
    <n v="7"/>
    <n v="7"/>
    <n v="0"/>
    <n v="0"/>
    <s v="КЛУБ МАГЕЛАН - ООД"/>
    <x v="1"/>
    <s v="2"/>
    <s v="0"/>
    <n v="1713.9133872999998"/>
    <n v="244.8447696142857"/>
    <m/>
    <s v="11 Nov 2025 09:34"/>
    <s v="10 Nov 2025"/>
    <s v="Nov"/>
    <n v="0"/>
    <n v="0"/>
    <n v="0"/>
    <n v="7"/>
    <n v="0"/>
    <n v="7"/>
    <n v="0"/>
    <s v="11.11.2025"/>
    <x v="3"/>
    <s v="23.08.2026"/>
    <x v="3"/>
  </r>
  <r>
    <s v="TO"/>
    <n v="0"/>
    <n v="6"/>
    <n v="0"/>
    <n v="8322"/>
    <s v="1174349.220936 1 "/>
    <s v="29 Jun 2026"/>
    <s v="29"/>
    <s v="Jun"/>
    <s v="05 Jul 2026"/>
    <s v="05"/>
    <s v="Jul"/>
    <n v="6"/>
    <n v="-24"/>
    <n v="2"/>
    <n v="4"/>
    <s v="СЛР-ХОЛИДЕЙ-СЪРВИС ЕООД"/>
    <x v="3"/>
    <s v="2"/>
    <s v="1"/>
    <n v="1705.3272935999998"/>
    <n v="284.22121559999999"/>
    <s v="Romania"/>
    <s v="11 Nov 2025 09:49"/>
    <s v="11 Nov 2025"/>
    <s v="Nov"/>
    <n v="0"/>
    <n v="2"/>
    <n v="4"/>
    <n v="0"/>
    <n v="0"/>
    <n v="6"/>
    <n v="0"/>
    <s v="11.11.2025"/>
    <x v="3"/>
    <s v="29.06.2026"/>
    <x v="2"/>
  </r>
  <r>
    <s v="TO"/>
    <n v="0"/>
    <n v="6"/>
    <n v="0"/>
    <n v="8323"/>
    <s v="1173126.220629 1 "/>
    <s v="01 Jul 2026"/>
    <s v="01"/>
    <s v="Jul"/>
    <s v="07 Jul 2026"/>
    <s v="07"/>
    <s v="Jul"/>
    <n v="6"/>
    <n v="6"/>
    <n v="0"/>
    <n v="0"/>
    <s v="СЛР-ХОЛИДЕЙ-СЪРВИС ЕООД"/>
    <x v="1"/>
    <s v="1"/>
    <s v="0"/>
    <n v="1012.8461238"/>
    <n v="168.8076873"/>
    <s v="Romania"/>
    <s v="11 Nov 2025 09:56"/>
    <s v="10 Nov 2025"/>
    <s v="Nov"/>
    <n v="0"/>
    <n v="0"/>
    <n v="6"/>
    <n v="0"/>
    <n v="0"/>
    <n v="6"/>
    <n v="0"/>
    <s v="11.11.2025"/>
    <x v="3"/>
    <s v="01.07.2026"/>
    <x v="2"/>
  </r>
  <r>
    <s v="TO"/>
    <n v="0"/>
    <n v="7"/>
    <n v="0"/>
    <n v="8324"/>
    <s v="59336 1 "/>
    <s v="25 Aug 2026"/>
    <s v="25"/>
    <s v="Aug"/>
    <s v="01 Sep 2026"/>
    <s v="01"/>
    <s v="Sep"/>
    <n v="7"/>
    <n v="-24"/>
    <n v="7"/>
    <n v="0"/>
    <s v="КЛУБ МАГЕЛАН - ООД"/>
    <x v="7"/>
    <s v="4"/>
    <s v="0"/>
    <n v="3186.7707270999999"/>
    <n v="455.25296101428569"/>
    <m/>
    <s v="11 Nov 2025 09:58"/>
    <s v="10 Nov 2025"/>
    <s v="Nov"/>
    <n v="0"/>
    <n v="0"/>
    <n v="0"/>
    <n v="7"/>
    <n v="0"/>
    <n v="7"/>
    <n v="0"/>
    <s v="11.11.2025"/>
    <x v="3"/>
    <s v="25.08.2026"/>
    <x v="3"/>
  </r>
  <r>
    <s v="TO"/>
    <n v="0"/>
    <n v="7"/>
    <n v="0"/>
    <n v="8325"/>
    <s v="59337 1 "/>
    <s v="25 Aug 2026"/>
    <s v="25"/>
    <s v="Aug"/>
    <s v="01 Sep 2026"/>
    <s v="01"/>
    <s v="Sep"/>
    <n v="7"/>
    <n v="-24"/>
    <n v="7"/>
    <n v="0"/>
    <s v="КЛУБ МАГЕЛАН - ООД"/>
    <x v="7"/>
    <s v="4"/>
    <s v="1"/>
    <n v="3186.7707270999999"/>
    <n v="455.25296101428569"/>
    <m/>
    <s v="11 Nov 2025 09:58"/>
    <s v="10 Nov 2025"/>
    <s v="Nov"/>
    <n v="0"/>
    <n v="0"/>
    <n v="0"/>
    <n v="7"/>
    <n v="0"/>
    <n v="7"/>
    <n v="0"/>
    <s v="11.11.2025"/>
    <x v="3"/>
    <s v="25.08.2026"/>
    <x v="3"/>
  </r>
  <r>
    <s v="TO"/>
    <n v="0"/>
    <n v="6"/>
    <n v="0"/>
    <n v="8326"/>
    <s v="1174442.220950 1 "/>
    <s v="29 Jun 2026"/>
    <s v="29"/>
    <s v="Jun"/>
    <s v="05 Jul 2026"/>
    <s v="05"/>
    <s v="Jul"/>
    <n v="6"/>
    <n v="-24"/>
    <n v="2"/>
    <n v="4"/>
    <s v="СЛР-ХОЛИДЕЙ-СЪРВИС ЕООД"/>
    <x v="3"/>
    <s v="3"/>
    <s v="0"/>
    <n v="1705.3272935999998"/>
    <n v="284.22121559999999"/>
    <s v="Romania"/>
    <s v="11 Nov 2025 10:38"/>
    <s v="11 Nov 2025"/>
    <s v="Nov"/>
    <n v="0"/>
    <n v="2"/>
    <n v="4"/>
    <n v="0"/>
    <n v="0"/>
    <n v="6"/>
    <n v="0"/>
    <s v="11.11.2025"/>
    <x v="3"/>
    <s v="29.06.2026"/>
    <x v="2"/>
  </r>
  <r>
    <s v="TO"/>
    <n v="0"/>
    <n v="6"/>
    <n v="0"/>
    <n v="8327"/>
    <s v="011918187 1 "/>
    <s v="02 Jul 2026"/>
    <s v="02"/>
    <s v="Jul"/>
    <s v="08 Jul 2026"/>
    <s v="08"/>
    <s v="Jul"/>
    <n v="6"/>
    <n v="6"/>
    <n v="0"/>
    <n v="0"/>
    <s v="СЪНИ ТУРС ООД"/>
    <x v="4"/>
    <s v="3"/>
    <s v="2"/>
    <n v="2869.2026099999998"/>
    <n v="478.20043499999997"/>
    <s v="Bulgaria"/>
    <s v="11 Nov 2025 10:39"/>
    <s v="10 Nov 2025"/>
    <s v="Nov"/>
    <n v="0"/>
    <n v="0"/>
    <n v="6"/>
    <n v="0"/>
    <n v="0"/>
    <n v="6"/>
    <n v="0"/>
    <s v="11.11.2025"/>
    <x v="3"/>
    <s v="02.07.2026"/>
    <x v="2"/>
  </r>
  <r>
    <s v="TO"/>
    <n v="0"/>
    <n v="5"/>
    <n v="0"/>
    <n v="8328"/>
    <s v="1174453.220953 1 "/>
    <s v="05 Jul 2026"/>
    <s v="05"/>
    <s v="Jul"/>
    <s v="10 Jul 2026"/>
    <s v="10"/>
    <s v="Jul"/>
    <n v="5"/>
    <n v="5"/>
    <n v="0"/>
    <n v="0"/>
    <s v="СЛР-ХОЛИДЕЙ-СЪРВИС ЕООД"/>
    <x v="3"/>
    <s v="2"/>
    <s v="1"/>
    <n v="1446.9425922999999"/>
    <n v="289.38851846"/>
    <s v="Romania"/>
    <s v="11 Nov 2025 10:50"/>
    <s v="11 Nov 2025"/>
    <s v="Nov"/>
    <n v="0"/>
    <n v="0"/>
    <n v="5"/>
    <n v="0"/>
    <n v="0"/>
    <n v="5"/>
    <n v="0"/>
    <s v="11.11.2025"/>
    <x v="3"/>
    <s v="05.07.2026"/>
    <x v="13"/>
  </r>
  <r>
    <s v="TO"/>
    <n v="0"/>
    <n v="6"/>
    <n v="0"/>
    <n v="8329"/>
    <s v="1173263.220720 1 "/>
    <s v="01 Jul 2026"/>
    <s v="01"/>
    <s v="Jul"/>
    <s v="07 Jul 2026"/>
    <s v="07"/>
    <s v="Jul"/>
    <n v="6"/>
    <n v="6"/>
    <n v="0"/>
    <n v="0"/>
    <s v="СЛР-ХОЛИДЕЙ-СЪРВИС ЕООД"/>
    <x v="1"/>
    <s v="1"/>
    <s v="0"/>
    <n v="1012.8461238"/>
    <n v="168.8076873"/>
    <s v="Romania"/>
    <s v="11 Nov 2025 10:53"/>
    <s v="10 Nov 2025"/>
    <s v="Nov"/>
    <n v="0"/>
    <n v="0"/>
    <n v="6"/>
    <n v="0"/>
    <n v="0"/>
    <n v="6"/>
    <n v="0"/>
    <s v="11.11.2025"/>
    <x v="3"/>
    <s v="01.07.2026"/>
    <x v="2"/>
  </r>
  <r>
    <s v="TO"/>
    <n v="0"/>
    <n v="0"/>
    <n v="8"/>
    <n v="8330"/>
    <s v="1173025.220755 1 "/>
    <s v="25 Jul 2026"/>
    <s v="25"/>
    <s v="Jul"/>
    <s v="02 Aug 2026"/>
    <s v="02"/>
    <s v="Aug"/>
    <n v="8"/>
    <n v="-23"/>
    <n v="7"/>
    <n v="1"/>
    <s v="СЛР-ХОЛИДЕЙ-СЪРВИС ЕООД"/>
    <x v="2"/>
    <s v="1"/>
    <s v="1"/>
    <n v="1531.3366568000001"/>
    <n v="191.41708210000002"/>
    <s v="Romania"/>
    <s v="11 Nov 2025 10:58"/>
    <s v="10 Nov 2025"/>
    <s v="Nov"/>
    <n v="0"/>
    <n v="0"/>
    <n v="7"/>
    <n v="1"/>
    <n v="0"/>
    <n v="8"/>
    <n v="0"/>
    <s v="11.11.2025"/>
    <x v="3"/>
    <s v="25.07.2026"/>
    <x v="6"/>
  </r>
  <r>
    <s v="TO"/>
    <n v="0"/>
    <n v="5"/>
    <n v="0"/>
    <n v="8331"/>
    <s v="1174445.220958 1 "/>
    <s v="06 Jul 2026"/>
    <s v="06"/>
    <s v="Jul"/>
    <s v="11 Jul 2026"/>
    <s v="11"/>
    <s v="Jul"/>
    <n v="5"/>
    <n v="5"/>
    <n v="0"/>
    <n v="0"/>
    <s v="СЛР-ХОЛИДЕЙ-СЪРВИС ЕООД"/>
    <x v="0"/>
    <s v="2"/>
    <s v="1"/>
    <n v="1311.3253400999999"/>
    <n v="262.26506802"/>
    <s v="Romania"/>
    <s v="11 Nov 2025 11:04"/>
    <s v="11 Nov 2025"/>
    <s v="Nov"/>
    <n v="0"/>
    <n v="0"/>
    <n v="5"/>
    <n v="0"/>
    <n v="0"/>
    <n v="5"/>
    <n v="0"/>
    <s v="11.11.2025"/>
    <x v="3"/>
    <s v="06.07.2026"/>
    <x v="13"/>
  </r>
  <r>
    <s v="TO"/>
    <n v="0"/>
    <n v="5"/>
    <n v="0"/>
    <n v="8332"/>
    <s v="1174445.220959 1 "/>
    <s v="06 Jul 2026"/>
    <s v="06"/>
    <s v="Jul"/>
    <s v="11 Jul 2026"/>
    <s v="11"/>
    <s v="Jul"/>
    <n v="5"/>
    <n v="5"/>
    <n v="0"/>
    <n v="0"/>
    <s v="СЛР-ХОЛИДЕЙ-СЪРВИС ЕООД"/>
    <x v="3"/>
    <s v="2"/>
    <s v="1"/>
    <n v="1472.7791066"/>
    <n v="294.55582132000001"/>
    <s v="Romania"/>
    <s v="11 Nov 2025 11:04"/>
    <s v="11 Nov 2025"/>
    <s v="Nov"/>
    <n v="0"/>
    <n v="0"/>
    <n v="5"/>
    <n v="0"/>
    <n v="0"/>
    <n v="5"/>
    <n v="0"/>
    <s v="11.11.2025"/>
    <x v="3"/>
    <s v="06.07.2026"/>
    <x v="13"/>
  </r>
  <r>
    <s v="TO"/>
    <n v="0"/>
    <n v="0"/>
    <n v="6"/>
    <n v="8333"/>
    <s v="2311105 1 "/>
    <s v="01 Aug 2026"/>
    <s v="01"/>
    <s v="Aug"/>
    <s v="07 Aug 2026"/>
    <s v="07"/>
    <s v="Aug"/>
    <n v="6"/>
    <n v="6"/>
    <n v="0"/>
    <n v="0"/>
    <s v="ТУРИСТИЧЕСКА АГЕНЦИЯ СОЛВЕКС - ЕООД"/>
    <x v="3"/>
    <s v="2"/>
    <s v="1"/>
    <n v="2015.3654652"/>
    <n v="335.8942442"/>
    <s v="[&quot;RO&quot;]"/>
    <s v="11 Nov 2025 11:10"/>
    <s v="11 Nov 2025"/>
    <s v="Nov"/>
    <n v="0"/>
    <n v="0"/>
    <n v="0"/>
    <n v="6"/>
    <n v="0"/>
    <n v="6"/>
    <n v="0"/>
    <s v="11.11.2025"/>
    <x v="3"/>
    <s v="01.08.2026"/>
    <x v="8"/>
  </r>
  <r>
    <s v="TO"/>
    <n v="0"/>
    <n v="6"/>
    <n v="0"/>
    <n v="8334"/>
    <s v="1173255.220980 1 "/>
    <s v="27 Jun 2026"/>
    <s v="27"/>
    <s v="Jun"/>
    <s v="03 Jul 2026"/>
    <s v="03"/>
    <s v="Jul"/>
    <n v="6"/>
    <n v="-24"/>
    <n v="4"/>
    <n v="2"/>
    <s v="СЛР-ХОЛИДЕЙ-СЪРВИС ЕООД"/>
    <x v="1"/>
    <s v="2"/>
    <s v="0"/>
    <n v="1446.9230339999999"/>
    <n v="241.15383899999998"/>
    <s v="Romania"/>
    <s v="11 Nov 2025 11:28"/>
    <s v="11 Nov 2025"/>
    <s v="Nov"/>
    <n v="0"/>
    <n v="4"/>
    <n v="2"/>
    <n v="0"/>
    <n v="0"/>
    <n v="6"/>
    <n v="0"/>
    <s v="11.11.2025"/>
    <x v="3"/>
    <s v="27.06.2026"/>
    <x v="7"/>
  </r>
  <r>
    <s v="TO"/>
    <n v="0"/>
    <n v="6"/>
    <n v="0"/>
    <n v="8335"/>
    <s v="1173255.220981 1 "/>
    <s v="27 Jun 2026"/>
    <s v="27"/>
    <s v="Jun"/>
    <s v="03 Jul 2026"/>
    <s v="03"/>
    <s v="Jul"/>
    <n v="6"/>
    <n v="-24"/>
    <n v="4"/>
    <n v="2"/>
    <s v="СЛР-ХОЛИДЕЙ-СЪРВИС ЕООД"/>
    <x v="1"/>
    <s v="2"/>
    <s v="1"/>
    <n v="1446.9230339999999"/>
    <n v="241.15383899999998"/>
    <s v="Romania"/>
    <s v="11 Nov 2025 11:28"/>
    <s v="11 Nov 2025"/>
    <s v="Nov"/>
    <n v="0"/>
    <n v="4"/>
    <n v="2"/>
    <n v="0"/>
    <n v="0"/>
    <n v="6"/>
    <n v="0"/>
    <s v="11.11.2025"/>
    <x v="3"/>
    <s v="27.06.2026"/>
    <x v="7"/>
  </r>
  <r>
    <s v="TO"/>
    <n v="0"/>
    <n v="6"/>
    <n v="0"/>
    <n v="8336"/>
    <s v="1174490.220983 1 "/>
    <s v="29 Jun 2026"/>
    <s v="29"/>
    <s v="Jun"/>
    <s v="05 Jul 2026"/>
    <s v="05"/>
    <s v="Jul"/>
    <n v="6"/>
    <n v="-24"/>
    <n v="2"/>
    <n v="4"/>
    <s v="СЛР-ХОЛИДЕЙ-СЪРВИС ЕООД"/>
    <x v="3"/>
    <s v="2"/>
    <s v="1"/>
    <n v="1705.3272935999998"/>
    <n v="284.22121559999999"/>
    <s v="Romania"/>
    <s v="11 Nov 2025 11:45"/>
    <s v="11 Nov 2025"/>
    <s v="Nov"/>
    <n v="0"/>
    <n v="2"/>
    <n v="4"/>
    <n v="0"/>
    <n v="0"/>
    <n v="6"/>
    <n v="0"/>
    <s v="11.11.2025"/>
    <x v="3"/>
    <s v="29.06.2026"/>
    <x v="2"/>
  </r>
  <r>
    <s v="TO"/>
    <n v="0"/>
    <n v="0"/>
    <n v="5"/>
    <n v="8337"/>
    <s v="1174443.220988 1 "/>
    <s v="13 Aug 2026"/>
    <s v="13"/>
    <s v="Aug"/>
    <s v="18 Aug 2026"/>
    <s v="18"/>
    <s v="Aug"/>
    <n v="5"/>
    <n v="5"/>
    <n v="0"/>
    <n v="0"/>
    <s v="СЛР-ХОЛИДЕЙ-СЪРВИС ЕООД"/>
    <x v="1"/>
    <s v="3"/>
    <s v="0"/>
    <n v="1802.1995535000001"/>
    <n v="360.43991070000004"/>
    <s v="Romania"/>
    <s v="11 Nov 2025 11:58"/>
    <s v="11 Nov 2025"/>
    <s v="Nov"/>
    <n v="0"/>
    <n v="0"/>
    <n v="0"/>
    <n v="5"/>
    <n v="0"/>
    <n v="5"/>
    <n v="0"/>
    <s v="11.11.2025"/>
    <x v="3"/>
    <s v="13.08.2026"/>
    <x v="12"/>
  </r>
  <r>
    <s v="TO"/>
    <n v="0"/>
    <n v="0"/>
    <n v="5"/>
    <n v="8338"/>
    <s v="1174511.220990 1 "/>
    <s v="07 Aug 2026"/>
    <s v="07"/>
    <s v="Aug"/>
    <s v="12 Aug 2026"/>
    <s v="12"/>
    <s v="Aug"/>
    <n v="5"/>
    <n v="5"/>
    <n v="0"/>
    <n v="0"/>
    <s v="СЛР-ХОЛИДЕЙ-СЪРВИС ЕООД"/>
    <x v="3"/>
    <s v="3"/>
    <s v="1"/>
    <n v="2092.9336829999997"/>
    <n v="418.58673659999994"/>
    <s v="Romania"/>
    <s v="11 Nov 2025 12:01"/>
    <s v="11 Nov 2025"/>
    <s v="Nov"/>
    <n v="0"/>
    <n v="0"/>
    <n v="0"/>
    <n v="5"/>
    <n v="0"/>
    <n v="5"/>
    <n v="0"/>
    <s v="11.11.2025"/>
    <x v="3"/>
    <s v="07.08.2026"/>
    <x v="5"/>
  </r>
  <r>
    <s v="TO"/>
    <n v="5"/>
    <n v="0"/>
    <n v="0"/>
    <n v="8339"/>
    <s v="0414 1 "/>
    <s v="10 Jun 2026"/>
    <s v="10"/>
    <s v="Jun"/>
    <s v="15 Jun 2026"/>
    <s v="15"/>
    <s v="Jun"/>
    <n v="5"/>
    <n v="5"/>
    <n v="0"/>
    <n v="0"/>
    <s v="ТЕДИ - КАМ - ЕООД"/>
    <x v="5"/>
    <s v="2"/>
    <s v="1"/>
    <n v="785.95028550000006"/>
    <n v="157.19005710000002"/>
    <s v="Romania"/>
    <s v="11 Nov 2025 12:22"/>
    <s v="10 Nov 2025"/>
    <s v="Nov"/>
    <n v="0"/>
    <n v="5"/>
    <n v="0"/>
    <n v="0"/>
    <n v="0"/>
    <n v="5"/>
    <n v="0"/>
    <s v="11.11.2025"/>
    <x v="3"/>
    <s v="10.06.2026"/>
    <x v="0"/>
  </r>
  <r>
    <s v="TO"/>
    <n v="0"/>
    <n v="3"/>
    <n v="0"/>
    <n v="8340"/>
    <s v="1174558.220993 1 "/>
    <s v="01 Jul 2026"/>
    <s v="01"/>
    <s v="Jul"/>
    <s v="04 Jul 2026"/>
    <s v="04"/>
    <s v="Jul"/>
    <n v="3"/>
    <n v="3"/>
    <n v="0"/>
    <n v="0"/>
    <s v="СЛР-ХОЛИДЕЙ-СЪРВИС ЕООД"/>
    <x v="3"/>
    <s v="2"/>
    <s v="1"/>
    <n v="1421.106078"/>
    <n v="473.70202599999999"/>
    <s v="Romania"/>
    <s v="11 Nov 2025 12:25"/>
    <s v="11 Nov 2025"/>
    <s v="Nov"/>
    <n v="0"/>
    <n v="0"/>
    <n v="3"/>
    <n v="0"/>
    <n v="0"/>
    <n v="3"/>
    <n v="0"/>
    <s v="11.11.2025"/>
    <x v="3"/>
    <s v="01.07.2026"/>
    <x v="2"/>
  </r>
  <r>
    <s v="TO"/>
    <n v="7"/>
    <n v="0"/>
    <n v="0"/>
    <n v="8341"/>
    <s v="NT308137 1 "/>
    <s v="01 Jun 2026"/>
    <s v="01"/>
    <s v="Jun"/>
    <s v="08 Jun 2026"/>
    <s v="08"/>
    <s v="Jun"/>
    <n v="7"/>
    <n v="7"/>
    <n v="0"/>
    <n v="0"/>
    <s v="НОВОТОН - ЕООД"/>
    <x v="1"/>
    <s v="2"/>
    <s v="0"/>
    <n v="979.63613039999996"/>
    <n v="139.94801862857142"/>
    <m/>
    <s v="11 Nov 2025 12:35"/>
    <s v="11 Nov 2025"/>
    <s v="Nov"/>
    <n v="0"/>
    <n v="7"/>
    <n v="0"/>
    <n v="0"/>
    <n v="0"/>
    <n v="7"/>
    <n v="0"/>
    <s v="11.11.2025"/>
    <x v="3"/>
    <s v="01.06.2026"/>
    <x v="10"/>
  </r>
  <r>
    <s v="TO"/>
    <n v="0"/>
    <n v="6"/>
    <n v="0"/>
    <n v="8342"/>
    <s v="NT308146 1 "/>
    <s v="21 Jun 2026"/>
    <s v="21"/>
    <s v="Jun"/>
    <s v="27 Jun 2026"/>
    <s v="27"/>
    <s v="Jun"/>
    <n v="6"/>
    <n v="6"/>
    <n v="0"/>
    <n v="0"/>
    <s v="НОВОТОН - ЕООД"/>
    <x v="5"/>
    <s v="3"/>
    <s v="0"/>
    <n v="1842.9394923999998"/>
    <n v="307.15658206666666"/>
    <m/>
    <s v="11 Nov 2025 12:38"/>
    <s v="11 Nov 2025"/>
    <s v="Nov"/>
    <n v="0"/>
    <n v="6"/>
    <n v="0"/>
    <n v="0"/>
    <n v="0"/>
    <n v="6"/>
    <n v="0"/>
    <s v="11.11.2025"/>
    <x v="3"/>
    <s v="21.06.2026"/>
    <x v="7"/>
  </r>
  <r>
    <s v="TO"/>
    <n v="0"/>
    <n v="0"/>
    <n v="6"/>
    <n v="8343"/>
    <s v="2311142 1 "/>
    <s v="01 Aug 2026"/>
    <s v="01"/>
    <s v="Aug"/>
    <s v="07 Aug 2026"/>
    <s v="07"/>
    <s v="Aug"/>
    <n v="6"/>
    <n v="6"/>
    <n v="0"/>
    <n v="0"/>
    <s v="ТУРИСТИЧЕСКА АГЕНЦИЯ СОЛВЕКС - ЕООД"/>
    <x v="3"/>
    <s v="3"/>
    <s v="1"/>
    <n v="2720.7551129999997"/>
    <n v="453.45918549999993"/>
    <s v="[&quot;RO&quot;]"/>
    <s v="11 Nov 2025 12:46"/>
    <s v="11 Nov 2025"/>
    <s v="Nov"/>
    <n v="0"/>
    <n v="0"/>
    <n v="0"/>
    <n v="6"/>
    <n v="0"/>
    <n v="6"/>
    <n v="0"/>
    <s v="11.11.2025"/>
    <x v="3"/>
    <s v="01.08.2026"/>
    <x v="8"/>
  </r>
  <r>
    <s v="TO"/>
    <n v="0"/>
    <n v="5"/>
    <n v="0"/>
    <n v="8344"/>
    <s v="NT308154 1 "/>
    <s v="04 Jul 2026"/>
    <s v="04"/>
    <s v="Jul"/>
    <s v="09 Jul 2026"/>
    <s v="09"/>
    <s v="Jul"/>
    <n v="5"/>
    <n v="5"/>
    <n v="0"/>
    <n v="0"/>
    <s v="НОВОТОН - ЕООД"/>
    <x v="2"/>
    <s v="2"/>
    <s v="0"/>
    <n v="1238.1381815"/>
    <n v="247.62763630000001"/>
    <m/>
    <s v="11 Nov 2025 12:51"/>
    <s v="11 Nov 2025"/>
    <s v="Nov"/>
    <n v="0"/>
    <n v="0"/>
    <n v="5"/>
    <n v="0"/>
    <n v="0"/>
    <n v="5"/>
    <n v="0"/>
    <s v="11.11.2025"/>
    <x v="3"/>
    <s v="04.07.2026"/>
    <x v="2"/>
  </r>
  <r>
    <s v="TO"/>
    <n v="0"/>
    <n v="7"/>
    <n v="0"/>
    <n v="8345"/>
    <s v="0431 1 "/>
    <s v="28 Aug 2026"/>
    <s v="28"/>
    <s v="Aug"/>
    <s v="04 Sep 2026"/>
    <s v="04"/>
    <s v="Sep"/>
    <n v="7"/>
    <n v="-24"/>
    <n v="4"/>
    <n v="3"/>
    <s v="ТЕДИ - КАМ - ЕООД"/>
    <x v="3"/>
    <s v="2"/>
    <s v="2"/>
    <n v="2314.6661300999999"/>
    <n v="330.6665900142857"/>
    <s v="Romania"/>
    <s v="11 Nov 2025 13:03"/>
    <s v="11 Nov 2025"/>
    <s v="Nov"/>
    <n v="0"/>
    <n v="0"/>
    <n v="0"/>
    <n v="4"/>
    <n v="3"/>
    <n v="7"/>
    <n v="0"/>
    <s v="11.11.2025"/>
    <x v="3"/>
    <s v="28.08.2026"/>
    <x v="3"/>
  </r>
  <r>
    <s v="TO"/>
    <n v="0"/>
    <n v="0"/>
    <n v="6"/>
    <n v="8346"/>
    <s v="NT308149 1 "/>
    <s v="01 Aug 2026"/>
    <s v="01"/>
    <s v="Aug"/>
    <s v="07 Aug 2026"/>
    <s v="07"/>
    <s v="Aug"/>
    <n v="6"/>
    <n v="6"/>
    <n v="0"/>
    <n v="0"/>
    <s v="НОВОТОН - ЕООД"/>
    <x v="7"/>
    <s v="4"/>
    <s v="0"/>
    <n v="3100.6164156"/>
    <n v="516.76940260000003"/>
    <m/>
    <s v="11 Nov 2025 13:04"/>
    <s v="11 Nov 2025"/>
    <s v="Nov"/>
    <n v="0"/>
    <n v="0"/>
    <n v="0"/>
    <n v="6"/>
    <n v="0"/>
    <n v="6"/>
    <n v="0"/>
    <s v="11.11.2025"/>
    <x v="3"/>
    <s v="01.08.2026"/>
    <x v="8"/>
  </r>
  <r>
    <s v="TO"/>
    <n v="0"/>
    <n v="7"/>
    <n v="0"/>
    <n v="8347"/>
    <s v="5041284 1 "/>
    <s v="01 Jul 2026"/>
    <s v="01"/>
    <s v="Jul"/>
    <s v="08 Jul 2026"/>
    <s v="08"/>
    <s v="Jul"/>
    <n v="7"/>
    <n v="7"/>
    <n v="0"/>
    <n v="0"/>
    <s v="ВАРНА ТУРИСТ СЕРВИЗ - ООД"/>
    <x v="5"/>
    <s v="2"/>
    <s v="1"/>
    <n v="1733.3934540999999"/>
    <n v="247.62763629999998"/>
    <m/>
    <s v="11 Nov 2025 13:39"/>
    <s v="10 Nov 2025"/>
    <s v="Nov"/>
    <n v="0"/>
    <n v="0"/>
    <n v="7"/>
    <n v="0"/>
    <n v="0"/>
    <n v="7"/>
    <n v="0"/>
    <s v="11.11.2025"/>
    <x v="3"/>
    <s v="01.07.2026"/>
    <x v="2"/>
  </r>
  <r>
    <s v="TO"/>
    <n v="0"/>
    <n v="7"/>
    <n v="0"/>
    <n v="8348"/>
    <s v="1174614.221001 1 "/>
    <s v="01 Jul 2026"/>
    <s v="01"/>
    <s v="Jul"/>
    <s v="08 Jul 2026"/>
    <s v="08"/>
    <s v="Jul"/>
    <n v="7"/>
    <n v="7"/>
    <n v="0"/>
    <n v="0"/>
    <s v="СЛР-ХОЛИДЕЙ-СЪРВИС ЕООД"/>
    <x v="1"/>
    <s v="3"/>
    <s v="1"/>
    <n v="2278.9722326000001"/>
    <n v="325.56746179999999"/>
    <s v="Romania"/>
    <s v="11 Nov 2025 13:40"/>
    <s v="11 Nov 2025"/>
    <s v="Nov"/>
    <n v="0"/>
    <n v="0"/>
    <n v="7"/>
    <n v="0"/>
    <n v="0"/>
    <n v="7"/>
    <n v="0"/>
    <s v="11.11.2025"/>
    <x v="3"/>
    <s v="01.07.2026"/>
    <x v="2"/>
  </r>
  <r>
    <s v="TO"/>
    <n v="0"/>
    <n v="7"/>
    <n v="0"/>
    <n v="8349"/>
    <s v="5041285 1 "/>
    <s v="01 Jul 2026"/>
    <s v="01"/>
    <s v="Jul"/>
    <s v="08 Jul 2026"/>
    <s v="08"/>
    <s v="Jul"/>
    <n v="7"/>
    <n v="7"/>
    <n v="0"/>
    <n v="0"/>
    <s v="ВАРНА ТУРИСТ СЕРВИЗ - ООД"/>
    <x v="5"/>
    <s v="2"/>
    <s v="2"/>
    <n v="2166.7075906"/>
    <n v="309.5296558"/>
    <m/>
    <s v="11 Nov 2025 13:47"/>
    <s v="10 Nov 2025"/>
    <s v="Nov"/>
    <n v="0"/>
    <n v="0"/>
    <n v="7"/>
    <n v="0"/>
    <n v="0"/>
    <n v="7"/>
    <n v="0"/>
    <s v="11.11.2025"/>
    <x v="3"/>
    <s v="01.07.2026"/>
    <x v="2"/>
  </r>
  <r>
    <s v="TO"/>
    <n v="0"/>
    <n v="7"/>
    <n v="0"/>
    <n v="8350"/>
    <s v="5041286 1 "/>
    <s v="01 Jul 2026"/>
    <s v="01"/>
    <s v="Jul"/>
    <s v="08 Jul 2026"/>
    <s v="08"/>
    <s v="Jul"/>
    <n v="7"/>
    <n v="7"/>
    <n v="0"/>
    <n v="0"/>
    <s v="ВАРНА ТУРИСТ СЕРВИЗ - ООД"/>
    <x v="5"/>
    <s v="2"/>
    <s v="1"/>
    <n v="1733.3934540999999"/>
    <n v="247.62763629999998"/>
    <m/>
    <s v="11 Nov 2025 13:48"/>
    <s v="10 Nov 2025"/>
    <s v="Nov"/>
    <n v="0"/>
    <n v="0"/>
    <n v="7"/>
    <n v="0"/>
    <n v="0"/>
    <n v="7"/>
    <n v="0"/>
    <s v="11.11.2025"/>
    <x v="3"/>
    <s v="01.07.2026"/>
    <x v="2"/>
  </r>
  <r>
    <s v="TO"/>
    <n v="0"/>
    <n v="0"/>
    <n v="6"/>
    <n v="8351"/>
    <s v="1174607.221004 1 "/>
    <s v="02 Aug 2026"/>
    <s v="02"/>
    <s v="Aug"/>
    <s v="08 Aug 2026"/>
    <s v="08"/>
    <s v="Aug"/>
    <n v="6"/>
    <n v="6"/>
    <n v="0"/>
    <n v="0"/>
    <s v="СЛР-ХОЛИДЕЙ-СЪРВИС ЕООД"/>
    <x v="7"/>
    <s v="4"/>
    <s v="0"/>
    <n v="3100.6164156"/>
    <n v="516.76940260000003"/>
    <s v="Romania"/>
    <s v="11 Nov 2025 13:57"/>
    <s v="11 Nov 2025"/>
    <s v="Nov"/>
    <n v="0"/>
    <n v="0"/>
    <n v="0"/>
    <n v="6"/>
    <n v="0"/>
    <n v="6"/>
    <n v="0"/>
    <s v="11.11.2025"/>
    <x v="3"/>
    <s v="02.08.2026"/>
    <x v="5"/>
  </r>
  <r>
    <s v="TO"/>
    <n v="0"/>
    <n v="7"/>
    <n v="0"/>
    <n v="8352"/>
    <s v="5041287 1 "/>
    <s v="01 Jul 2026"/>
    <s v="01"/>
    <s v="Jul"/>
    <s v="08 Jul 2026"/>
    <s v="08"/>
    <s v="Jul"/>
    <n v="7"/>
    <n v="7"/>
    <n v="0"/>
    <n v="0"/>
    <s v="ВАРНА ТУРИСТ СЕРВИЗ - ООД"/>
    <x v="5"/>
    <s v="2"/>
    <s v="1"/>
    <n v="1733.3934540999999"/>
    <n v="247.62763629999998"/>
    <m/>
    <s v="11 Nov 2025 13:58"/>
    <s v="10 Nov 2025"/>
    <s v="Nov"/>
    <n v="0"/>
    <n v="0"/>
    <n v="7"/>
    <n v="0"/>
    <n v="0"/>
    <n v="7"/>
    <n v="0"/>
    <s v="11.11.2025"/>
    <x v="3"/>
    <s v="01.07.2026"/>
    <x v="2"/>
  </r>
  <r>
    <s v="TO"/>
    <n v="0"/>
    <n v="7"/>
    <n v="0"/>
    <n v="8353"/>
    <s v="5041288 1 "/>
    <s v="29 Aug 2026"/>
    <s v="29"/>
    <s v="Aug"/>
    <s v="05 Sep 2026"/>
    <s v="05"/>
    <s v="Sep"/>
    <n v="7"/>
    <n v="-24"/>
    <n v="3"/>
    <n v="4"/>
    <s v="ВАРНА ТУРИСТ СЕРВИЗ - ООД"/>
    <x v="2"/>
    <s v="2"/>
    <s v="2"/>
    <n v="1978.2633701"/>
    <n v="282.60905287142856"/>
    <m/>
    <s v="11 Nov 2025 14:00"/>
    <s v="10 Nov 2025"/>
    <s v="Nov"/>
    <n v="0"/>
    <n v="0"/>
    <n v="0"/>
    <n v="3"/>
    <n v="4"/>
    <n v="7"/>
    <n v="0"/>
    <s v="11.11.2025"/>
    <x v="3"/>
    <s v="29.08.2026"/>
    <x v="3"/>
  </r>
  <r>
    <s v="TO"/>
    <n v="0"/>
    <n v="0"/>
    <n v="6"/>
    <n v="8354"/>
    <s v="1174626.221005 1 "/>
    <s v="02 Aug 2026"/>
    <s v="02"/>
    <s v="Aug"/>
    <s v="08 Aug 2026"/>
    <s v="08"/>
    <s v="Aug"/>
    <n v="6"/>
    <n v="6"/>
    <n v="0"/>
    <n v="0"/>
    <s v="СЛР-ХОЛИДЕЙ-СЪРВИС ЕООД"/>
    <x v="3"/>
    <s v="2"/>
    <s v="1"/>
    <n v="1860.3463793999999"/>
    <n v="310.05772989999997"/>
    <s v="Romania"/>
    <s v="11 Nov 2025 14:05"/>
    <s v="11 Nov 2025"/>
    <s v="Nov"/>
    <n v="0"/>
    <n v="0"/>
    <n v="0"/>
    <n v="6"/>
    <n v="0"/>
    <n v="6"/>
    <n v="0"/>
    <s v="11.11.2025"/>
    <x v="3"/>
    <s v="02.08.2026"/>
    <x v="5"/>
  </r>
  <r>
    <s v="TO"/>
    <n v="0"/>
    <n v="0"/>
    <n v="6"/>
    <n v="8355"/>
    <s v="1174624.221006 1 "/>
    <s v="02 Aug 2026"/>
    <s v="02"/>
    <s v="Aug"/>
    <s v="08 Aug 2026"/>
    <s v="08"/>
    <s v="Aug"/>
    <n v="6"/>
    <n v="6"/>
    <n v="0"/>
    <n v="0"/>
    <s v="СЛР-ХОЛИДЕЙ-СЪРВИС ЕООД"/>
    <x v="0"/>
    <s v="3"/>
    <s v="0"/>
    <n v="2249.8303655999998"/>
    <n v="374.97172759999995"/>
    <s v="Romania"/>
    <s v="11 Nov 2025 14:06"/>
    <s v="11 Nov 2025"/>
    <s v="Nov"/>
    <n v="0"/>
    <n v="0"/>
    <n v="0"/>
    <n v="6"/>
    <n v="0"/>
    <n v="6"/>
    <n v="0"/>
    <s v="11.11.2025"/>
    <x v="3"/>
    <s v="02.08.2026"/>
    <x v="5"/>
  </r>
  <r>
    <s v="TO"/>
    <n v="0"/>
    <n v="0"/>
    <n v="6"/>
    <n v="8356"/>
    <s v="0438 1 "/>
    <s v="20 Jul 2026"/>
    <s v="20"/>
    <s v="Jul"/>
    <s v="26 Jul 2026"/>
    <s v="26"/>
    <s v="Jul"/>
    <n v="6"/>
    <n v="6"/>
    <n v="0"/>
    <n v="0"/>
    <s v="ТЕДИ - КАМ - ЕООД"/>
    <x v="0"/>
    <s v="3"/>
    <s v="1"/>
    <n v="2249.8303655999998"/>
    <n v="374.97172759999995"/>
    <s v="Romania"/>
    <s v="11 Nov 2025 14:16"/>
    <s v="11 Nov 2025"/>
    <s v="Nov"/>
    <n v="0"/>
    <n v="0"/>
    <n v="6"/>
    <n v="0"/>
    <n v="0"/>
    <n v="6"/>
    <n v="0"/>
    <s v="11.11.2025"/>
    <x v="3"/>
    <s v="20.07.2026"/>
    <x v="6"/>
  </r>
  <r>
    <s v="TO"/>
    <n v="0"/>
    <n v="8"/>
    <n v="0"/>
    <n v="8357"/>
    <s v="1174631.221008 1 "/>
    <s v="21 Jun 2026"/>
    <s v="21"/>
    <s v="Jun"/>
    <s v="29 Jun 2026"/>
    <s v="29"/>
    <s v="Jun"/>
    <n v="8"/>
    <n v="8"/>
    <n v="0"/>
    <n v="0"/>
    <s v="СЛР-ХОЛИДЕЙ-СЪРВИС ЕООД"/>
    <x v="2"/>
    <s v="1"/>
    <s v="1"/>
    <n v="0"/>
    <n v="0"/>
    <s v="Romania"/>
    <s v="11 Nov 2025 14:28"/>
    <s v="11 Nov 2025"/>
    <s v="Nov"/>
    <n v="0"/>
    <n v="8"/>
    <n v="0"/>
    <n v="0"/>
    <n v="0"/>
    <n v="8"/>
    <n v="0"/>
    <s v="11.11.2025"/>
    <x v="3"/>
    <s v="21.06.2026"/>
    <x v="7"/>
  </r>
  <r>
    <s v="TO"/>
    <n v="0"/>
    <n v="8"/>
    <n v="0"/>
    <n v="8358"/>
    <s v="1174631.221009 1 "/>
    <s v="21 Jun 2026"/>
    <s v="21"/>
    <s v="Jun"/>
    <s v="29 Jun 2026"/>
    <s v="29"/>
    <s v="Jun"/>
    <n v="8"/>
    <n v="8"/>
    <n v="0"/>
    <n v="0"/>
    <s v="СЛР-ХОЛИДЕЙ-СЪРВИС ЕООД"/>
    <x v="2"/>
    <s v="1"/>
    <s v="1"/>
    <n v="1302.1916139999998"/>
    <n v="162.77395174999998"/>
    <s v="Romania"/>
    <s v="11 Nov 2025 14:28"/>
    <s v="11 Nov 2025"/>
    <s v="Nov"/>
    <n v="0"/>
    <n v="8"/>
    <n v="0"/>
    <n v="0"/>
    <n v="0"/>
    <n v="8"/>
    <n v="0"/>
    <s v="11.11.2025"/>
    <x v="3"/>
    <s v="21.06.2026"/>
    <x v="7"/>
  </r>
  <r>
    <s v="TO"/>
    <n v="0"/>
    <n v="5"/>
    <n v="0"/>
    <n v="8359"/>
    <s v="1174700.221013 1 "/>
    <s v="20 Jun 2026"/>
    <s v="20"/>
    <s v="Jun"/>
    <s v="25 Jun 2026"/>
    <s v="25"/>
    <s v="Jun"/>
    <n v="5"/>
    <n v="5"/>
    <n v="0"/>
    <n v="0"/>
    <s v="СЛР-ХОЛИДЕЙ-СЪРВИС ЕООД"/>
    <x v="5"/>
    <s v="2"/>
    <s v="1"/>
    <n v="1087.3436885000001"/>
    <n v="217.46873770000002"/>
    <s v="Romania"/>
    <s v="11 Nov 2025 15:13"/>
    <s v="11 Nov 2025"/>
    <s v="Nov"/>
    <n v="0"/>
    <n v="5"/>
    <n v="0"/>
    <n v="0"/>
    <n v="0"/>
    <n v="5"/>
    <n v="0"/>
    <s v="11.11.2025"/>
    <x v="3"/>
    <s v="20.06.2026"/>
    <x v="9"/>
  </r>
  <r>
    <s v="TO"/>
    <n v="0"/>
    <n v="5"/>
    <n v="0"/>
    <n v="8360"/>
    <s v="1174701.221014 1 "/>
    <s v="20 Jun 2026"/>
    <s v="20"/>
    <s v="Jun"/>
    <s v="25 Jun 2026"/>
    <s v="25"/>
    <s v="Jun"/>
    <n v="5"/>
    <n v="5"/>
    <n v="0"/>
    <n v="0"/>
    <s v="СЛР-ХОЛИДЕЙ-СЪРВИС ЕООД"/>
    <x v="2"/>
    <s v="2"/>
    <s v="1"/>
    <n v="1087.3436885000001"/>
    <n v="217.46873770000002"/>
    <s v="Romania"/>
    <s v="11 Nov 2025 15:16"/>
    <s v="11 Nov 2025"/>
    <s v="Nov"/>
    <n v="0"/>
    <n v="5"/>
    <n v="0"/>
    <n v="0"/>
    <n v="0"/>
    <n v="5"/>
    <n v="0"/>
    <s v="11.11.2025"/>
    <x v="3"/>
    <s v="20.06.2026"/>
    <x v="9"/>
  </r>
  <r>
    <s v="TO"/>
    <n v="2"/>
    <n v="6"/>
    <n v="0"/>
    <n v="8361"/>
    <s v="1174667.221016 1 "/>
    <s v="13 Jun 2026"/>
    <s v="13"/>
    <s v="Jun"/>
    <s v="21 Jun 2026"/>
    <s v="21"/>
    <s v="Jun"/>
    <n v="8"/>
    <n v="8"/>
    <n v="0"/>
    <n v="0"/>
    <s v="СЛР-ХОЛИДЕЙ-СЪРВИС ЕООД"/>
    <x v="4"/>
    <s v="3"/>
    <s v="2"/>
    <n v="2842.2903891999999"/>
    <n v="355.28629864999999"/>
    <s v="Romania"/>
    <s v="11 Nov 2025 15:17"/>
    <s v="11 Nov 2025"/>
    <s v="Nov"/>
    <n v="0"/>
    <n v="8"/>
    <n v="0"/>
    <n v="0"/>
    <n v="0"/>
    <n v="8"/>
    <n v="0"/>
    <s v="11.11.2025"/>
    <x v="3"/>
    <s v="13.06.2026"/>
    <x v="0"/>
  </r>
  <r>
    <s v="TO"/>
    <n v="0"/>
    <n v="0"/>
    <n v="5"/>
    <n v="8362"/>
    <s v="1174629.221018 1 "/>
    <s v="30 Jul 2026"/>
    <s v="30"/>
    <s v="Jul"/>
    <s v="04 Aug 2026"/>
    <s v="04"/>
    <s v="Aug"/>
    <n v="5"/>
    <n v="-26"/>
    <n v="2"/>
    <n v="3"/>
    <s v="СЛР-ХОЛИДЕЙ-СЪРВИС ЕООД"/>
    <x v="1"/>
    <s v="2"/>
    <s v="2"/>
    <n v="1668.714156"/>
    <n v="333.74283120000001"/>
    <s v="Romania"/>
    <s v="11 Nov 2025 15:45"/>
    <s v="11 Nov 2025"/>
    <s v="Nov"/>
    <n v="0"/>
    <n v="0"/>
    <n v="2"/>
    <n v="3"/>
    <n v="0"/>
    <n v="5"/>
    <n v="0"/>
    <s v="11.11.2025"/>
    <x v="3"/>
    <s v="30.07.2026"/>
    <x v="8"/>
  </r>
  <r>
    <s v="TO"/>
    <n v="0"/>
    <n v="0"/>
    <n v="5"/>
    <n v="8363"/>
    <s v="NT308194 1 "/>
    <s v="31 Jul 2026"/>
    <s v="31"/>
    <s v="Jul"/>
    <s v="05 Aug 2026"/>
    <s v="05"/>
    <s v="Aug"/>
    <n v="5"/>
    <n v="-26"/>
    <n v="1"/>
    <n v="4"/>
    <s v="НОВОТОН - ЕООД"/>
    <x v="1"/>
    <s v="2"/>
    <s v="1"/>
    <n v="1334.9517664999998"/>
    <n v="266.99035329999998"/>
    <m/>
    <s v="11 Nov 2025 15:45"/>
    <s v="11 Nov 2025"/>
    <s v="Nov"/>
    <n v="0"/>
    <n v="0"/>
    <n v="1"/>
    <n v="4"/>
    <n v="0"/>
    <n v="5"/>
    <n v="0"/>
    <s v="11.11.2025"/>
    <x v="3"/>
    <s v="31.07.2026"/>
    <x v="8"/>
  </r>
  <r>
    <s v="TO"/>
    <n v="0"/>
    <n v="5"/>
    <n v="0"/>
    <n v="8364"/>
    <s v="1174734.221019 1 "/>
    <s v="20 Jun 2026"/>
    <s v="20"/>
    <s v="Jun"/>
    <s v="25 Jun 2026"/>
    <s v="25"/>
    <s v="Jun"/>
    <n v="5"/>
    <n v="5"/>
    <n v="0"/>
    <n v="0"/>
    <s v="СЛР-ХОЛИДЕЙ-СЪРВИС ЕООД"/>
    <x v="5"/>
    <s v="2"/>
    <s v="1"/>
    <n v="1087.3436885000001"/>
    <n v="217.46873770000002"/>
    <s v="Romania"/>
    <s v="11 Nov 2025 15:52"/>
    <s v="11 Nov 2025"/>
    <s v="Nov"/>
    <n v="0"/>
    <n v="5"/>
    <n v="0"/>
    <n v="0"/>
    <n v="0"/>
    <n v="5"/>
    <n v="0"/>
    <s v="11.11.2025"/>
    <x v="3"/>
    <s v="20.06.2026"/>
    <x v="9"/>
  </r>
  <r>
    <s v="TO"/>
    <n v="0"/>
    <n v="0"/>
    <n v="5"/>
    <n v="8366"/>
    <s v="2311186 1 "/>
    <s v="19 Jul 2026"/>
    <s v="19"/>
    <s v="Jul"/>
    <s v="24 Jul 2026"/>
    <s v="24"/>
    <s v="Jul"/>
    <n v="5"/>
    <n v="5"/>
    <n v="0"/>
    <n v="0"/>
    <s v="ТУРИСТИЧЕСКА АГЕНЦИЯ СОЛВЕКС - ЕООД"/>
    <x v="5"/>
    <s v="3"/>
    <s v="1"/>
    <n v="1845.8145625"/>
    <n v="369.1629125"/>
    <s v="[&quot;RO&quot;]"/>
    <s v="11 Nov 2025 16:06"/>
    <s v="11 Nov 2025"/>
    <s v="Nov"/>
    <n v="0"/>
    <n v="0"/>
    <n v="5"/>
    <n v="0"/>
    <n v="0"/>
    <n v="5"/>
    <n v="0"/>
    <s v="11.11.2025"/>
    <x v="3"/>
    <s v="19.07.2026"/>
    <x v="6"/>
  </r>
  <r>
    <s v="TO"/>
    <n v="0"/>
    <n v="3"/>
    <n v="2"/>
    <n v="8367"/>
    <s v="2311189 1 "/>
    <s v="23 Aug 2026"/>
    <s v="23"/>
    <s v="Aug"/>
    <s v="28 Aug 2026"/>
    <s v="28"/>
    <s v="Aug"/>
    <n v="5"/>
    <n v="5"/>
    <n v="0"/>
    <n v="0"/>
    <s v="ТУРИСТИЧЕСКА АГЕНЦИЯ СОЛВЕКС - ЕООД"/>
    <x v="5"/>
    <s v="3"/>
    <s v="1"/>
    <n v="1706.3247668999998"/>
    <n v="341.26495337999995"/>
    <s v="[&quot;RO&quot;]"/>
    <s v="11 Nov 2025 16:06"/>
    <s v="11 Nov 2025"/>
    <s v="Nov"/>
    <n v="0"/>
    <n v="0"/>
    <n v="0"/>
    <n v="5"/>
    <n v="0"/>
    <n v="5"/>
    <n v="0"/>
    <s v="11.11.2025"/>
    <x v="3"/>
    <s v="23.08.2026"/>
    <x v="3"/>
  </r>
  <r>
    <s v="TO"/>
    <n v="0"/>
    <n v="5"/>
    <n v="0"/>
    <n v="8369"/>
    <s v="1174765.221023 1 "/>
    <s v="20 Jun 2026"/>
    <s v="20"/>
    <s v="Jun"/>
    <s v="25 Jun 2026"/>
    <s v="25"/>
    <s v="Jun"/>
    <n v="5"/>
    <n v="5"/>
    <n v="0"/>
    <n v="0"/>
    <s v="СЛР-ХОЛИДЕЙ-СЪРВИС ЕООД"/>
    <x v="2"/>
    <s v="2"/>
    <s v="1"/>
    <n v="1087.3436885000001"/>
    <n v="217.46873770000002"/>
    <s v="Romania"/>
    <s v="11 Nov 2025 16:20"/>
    <s v="11 Nov 2025"/>
    <s v="Nov"/>
    <n v="0"/>
    <n v="5"/>
    <n v="0"/>
    <n v="0"/>
    <n v="0"/>
    <n v="5"/>
    <n v="0"/>
    <s v="11.11.2025"/>
    <x v="3"/>
    <s v="20.06.2026"/>
    <x v="9"/>
  </r>
  <r>
    <s v="TO"/>
    <n v="0"/>
    <n v="5"/>
    <n v="0"/>
    <n v="8370"/>
    <s v="1174767.221024 1 "/>
    <s v="20 Jun 2026"/>
    <s v="20"/>
    <s v="Jun"/>
    <s v="25 Jun 2026"/>
    <s v="25"/>
    <s v="Jun"/>
    <n v="5"/>
    <n v="5"/>
    <n v="0"/>
    <n v="0"/>
    <s v="СЛР-ХОЛИДЕЙ-СЪРВИС ЕООД"/>
    <x v="5"/>
    <s v="2"/>
    <s v="1"/>
    <n v="1087.3436885000001"/>
    <n v="217.46873770000002"/>
    <s v="Romania"/>
    <s v="11 Nov 2025 16:20"/>
    <s v="11 Nov 2025"/>
    <s v="Nov"/>
    <n v="0"/>
    <n v="5"/>
    <n v="0"/>
    <n v="0"/>
    <n v="0"/>
    <n v="5"/>
    <n v="0"/>
    <s v="11.11.2025"/>
    <x v="3"/>
    <s v="20.06.2026"/>
    <x v="9"/>
  </r>
  <r>
    <s v="TO"/>
    <n v="0"/>
    <n v="0"/>
    <n v="5"/>
    <n v="8371"/>
    <s v="94752 1 "/>
    <s v="19 Jul 2026"/>
    <s v="19"/>
    <s v="Jul"/>
    <s v="24 Jul 2026"/>
    <s v="24"/>
    <s v="Jul"/>
    <n v="5"/>
    <n v="5"/>
    <n v="0"/>
    <n v="0"/>
    <s v="ДЕСТИНЕЙШЪН ТУРИСТИК СЪРВИСИС - ЕООД"/>
    <x v="2"/>
    <s v="2"/>
    <s v="2"/>
    <n v="1851.4864694999999"/>
    <n v="370.2972939"/>
    <m/>
    <s v="11 Nov 2025 16:23"/>
    <s v="24 Oct 2025"/>
    <s v="Nov"/>
    <n v="0"/>
    <n v="0"/>
    <n v="5"/>
    <n v="0"/>
    <n v="0"/>
    <n v="5"/>
    <n v="0"/>
    <s v="11.11.2025"/>
    <x v="3"/>
    <s v="19.07.2026"/>
    <x v="6"/>
  </r>
  <r>
    <s v="TO"/>
    <n v="0"/>
    <n v="6"/>
    <n v="0"/>
    <n v="8372"/>
    <s v="95058 3 "/>
    <s v="22 Jun 2026"/>
    <s v="22"/>
    <s v="Jun"/>
    <s v="28 Jun 2026"/>
    <s v="28"/>
    <s v="Jun"/>
    <n v="6"/>
    <n v="6"/>
    <n v="0"/>
    <n v="0"/>
    <s v="ДЕСТИНЕЙШЪН ТУРИСТИК СЪРВИСИС - ЕООД"/>
    <x v="7"/>
    <s v="4"/>
    <s v="1"/>
    <n v="2834.1736946999999"/>
    <n v="472.36228245000001"/>
    <m/>
    <s v="11 Nov 2025 16:23"/>
    <s v="31 Oct 2025"/>
    <s v="Nov"/>
    <n v="0"/>
    <n v="6"/>
    <n v="0"/>
    <n v="0"/>
    <n v="0"/>
    <n v="6"/>
    <n v="0"/>
    <s v="11.11.2025"/>
    <x v="3"/>
    <s v="22.06.2026"/>
    <x v="7"/>
  </r>
  <r>
    <s v="TO"/>
    <n v="0"/>
    <n v="6"/>
    <n v="0"/>
    <n v="8373"/>
    <s v="95058 3 "/>
    <s v="22 Jun 2026"/>
    <s v="22"/>
    <s v="Jun"/>
    <s v="28 Jun 2026"/>
    <s v="28"/>
    <s v="Jun"/>
    <n v="6"/>
    <n v="6"/>
    <n v="0"/>
    <n v="0"/>
    <s v="ДЕСТИНЕЙШЪН ТУРИСТИК СЪРВИСИС - ЕООД"/>
    <x v="7"/>
    <s v="4"/>
    <s v="0"/>
    <n v="2834.1736946999999"/>
    <n v="472.36228245000001"/>
    <m/>
    <s v="11 Nov 2025 16:23"/>
    <s v="31 Oct 2025"/>
    <s v="Nov"/>
    <n v="0"/>
    <n v="6"/>
    <n v="0"/>
    <n v="0"/>
    <n v="0"/>
    <n v="6"/>
    <n v="0"/>
    <s v="11.11.2025"/>
    <x v="3"/>
    <s v="22.06.2026"/>
    <x v="7"/>
  </r>
  <r>
    <s v="TO"/>
    <n v="0"/>
    <n v="6"/>
    <n v="0"/>
    <n v="8374"/>
    <s v="95058 3 "/>
    <s v="22 Jun 2026"/>
    <s v="22"/>
    <s v="Jun"/>
    <s v="28 Jun 2026"/>
    <s v="28"/>
    <s v="Jun"/>
    <n v="6"/>
    <n v="6"/>
    <n v="0"/>
    <n v="0"/>
    <s v="ДЕСТИНЕЙШЪН ТУРИСТИК СЪРВИСИС - ЕООД"/>
    <x v="0"/>
    <s v="2"/>
    <s v="2"/>
    <n v="1924.4193702"/>
    <n v="320.73656169999998"/>
    <m/>
    <s v="11 Nov 2025 16:23"/>
    <s v="31 Oct 2025"/>
    <s v="Nov"/>
    <n v="0"/>
    <n v="6"/>
    <n v="0"/>
    <n v="0"/>
    <n v="0"/>
    <n v="6"/>
    <n v="0"/>
    <s v="11.11.2025"/>
    <x v="3"/>
    <s v="22.06.2026"/>
    <x v="7"/>
  </r>
  <r>
    <s v="TO"/>
    <n v="0"/>
    <n v="5"/>
    <n v="0"/>
    <n v="8375"/>
    <s v="94917 1 "/>
    <s v="27 Aug 2026"/>
    <s v="27"/>
    <s v="Aug"/>
    <s v="01 Sep 2026"/>
    <s v="01"/>
    <s v="Sep"/>
    <n v="5"/>
    <n v="-26"/>
    <n v="5"/>
    <n v="0"/>
    <s v="ДЕСТИНЕЙШЪН ТУРИСТИК СЪРВИСИС - ЕООД"/>
    <x v="7"/>
    <s v="4"/>
    <s v="0"/>
    <n v="2449.2663506999997"/>
    <n v="489.85327013999995"/>
    <m/>
    <s v="11 Nov 2025 16:23"/>
    <s v="29 Oct 2025"/>
    <s v="Nov"/>
    <n v="0"/>
    <n v="0"/>
    <n v="0"/>
    <n v="5"/>
    <n v="0"/>
    <n v="5"/>
    <n v="0"/>
    <s v="11.11.2025"/>
    <x v="3"/>
    <s v="27.08.2026"/>
    <x v="3"/>
  </r>
  <r>
    <s v="TO"/>
    <n v="0"/>
    <n v="0"/>
    <n v="5"/>
    <n v="8376"/>
    <s v="94790 1 "/>
    <s v="19 Jul 2026"/>
    <s v="19"/>
    <s v="Jul"/>
    <s v="24 Jul 2026"/>
    <s v="24"/>
    <s v="Jul"/>
    <n v="5"/>
    <n v="5"/>
    <n v="0"/>
    <n v="0"/>
    <s v="ДЕСТИНЕЙШЪН ТУРИСТИК СЪРВИСИС - ЕООД"/>
    <x v="2"/>
    <s v="2"/>
    <s v="2"/>
    <n v="1851.4864694999999"/>
    <n v="370.2972939"/>
    <m/>
    <s v="11 Nov 2025 16:23"/>
    <s v="26 Oct 2025"/>
    <s v="Nov"/>
    <n v="0"/>
    <n v="0"/>
    <n v="5"/>
    <n v="0"/>
    <n v="0"/>
    <n v="5"/>
    <n v="0"/>
    <s v="11.11.2025"/>
    <x v="3"/>
    <s v="19.07.2026"/>
    <x v="6"/>
  </r>
  <r>
    <s v="TO"/>
    <n v="0"/>
    <n v="0"/>
    <n v="5"/>
    <n v="8377"/>
    <s v="94753 1 "/>
    <s v="19 Jul 2026"/>
    <s v="19"/>
    <s v="Jul"/>
    <s v="24 Jul 2026"/>
    <s v="24"/>
    <s v="Jul"/>
    <n v="5"/>
    <n v="5"/>
    <n v="0"/>
    <n v="0"/>
    <s v="ДЕСТИНЕЙШЪН ТУРИСТИК СЪРВИСИС - ЕООД"/>
    <x v="2"/>
    <s v="2"/>
    <s v="2"/>
    <n v="1851.4864694999999"/>
    <n v="370.2972939"/>
    <m/>
    <s v="11 Nov 2025 16:23"/>
    <s v="23 Oct 2025"/>
    <s v="Nov"/>
    <n v="0"/>
    <n v="0"/>
    <n v="5"/>
    <n v="0"/>
    <n v="0"/>
    <n v="5"/>
    <n v="0"/>
    <s v="11.11.2025"/>
    <x v="3"/>
    <s v="19.07.2026"/>
    <x v="6"/>
  </r>
  <r>
    <s v="TO"/>
    <n v="0"/>
    <n v="0"/>
    <n v="9"/>
    <n v="8378"/>
    <s v="1174760.221041 1 "/>
    <s v="20 Jul 2026"/>
    <s v="20"/>
    <s v="Jul"/>
    <s v="29 Jul 2026"/>
    <s v="29"/>
    <s v="Jul"/>
    <n v="9"/>
    <n v="9"/>
    <n v="0"/>
    <n v="0"/>
    <s v="СЛР-ХОЛИДЕЙ-СЪРВИС ЕООД"/>
    <x v="7"/>
    <s v="4"/>
    <s v="2"/>
    <n v="5115.9818808"/>
    <n v="568.44243119999999"/>
    <s v="Romania"/>
    <s v="11 Nov 2025 16:44"/>
    <s v="11 Nov 2025"/>
    <s v="Nov"/>
    <n v="0"/>
    <n v="0"/>
    <n v="9"/>
    <n v="0"/>
    <n v="0"/>
    <n v="9"/>
    <n v="0"/>
    <s v="11.11.2025"/>
    <x v="3"/>
    <s v="20.07.2026"/>
    <x v="6"/>
  </r>
  <r>
    <s v="TO"/>
    <n v="0"/>
    <n v="5"/>
    <n v="0"/>
    <n v="8379"/>
    <s v="1174791.221042 1 "/>
    <s v="20 Jun 2026"/>
    <s v="20"/>
    <s v="Jun"/>
    <s v="25 Jun 2026"/>
    <s v="25"/>
    <s v="Jun"/>
    <n v="5"/>
    <n v="5"/>
    <n v="0"/>
    <n v="0"/>
    <s v="СЛР-ХОЛИДЕЙ-СЪРВИС ЕООД"/>
    <x v="5"/>
    <s v="2"/>
    <s v="1"/>
    <n v="1087.3436885000001"/>
    <n v="217.46873770000002"/>
    <s v="Romania"/>
    <s v="11 Nov 2025 16:52"/>
    <s v="11 Nov 2025"/>
    <s v="Nov"/>
    <n v="0"/>
    <n v="5"/>
    <n v="0"/>
    <n v="0"/>
    <n v="0"/>
    <n v="5"/>
    <n v="0"/>
    <s v="11.11.2025"/>
    <x v="3"/>
    <s v="20.06.2026"/>
    <x v="9"/>
  </r>
  <r>
    <s v="TO"/>
    <n v="0"/>
    <n v="7"/>
    <n v="0"/>
    <n v="8380"/>
    <s v="1173244.221043 1 "/>
    <s v="04 Jul 2026"/>
    <s v="04"/>
    <s v="Jul"/>
    <s v="11 Jul 2026"/>
    <s v="11"/>
    <s v="Jul"/>
    <n v="7"/>
    <n v="7"/>
    <n v="0"/>
    <n v="0"/>
    <s v="СЛР-ХОЛИДЕЙ-СЪРВИС ЕООД"/>
    <x v="1"/>
    <s v="2"/>
    <s v="1"/>
    <n v="0"/>
    <n v="0"/>
    <s v="Romania"/>
    <s v="11 Nov 2025 16:52"/>
    <s v="11 Nov 2025"/>
    <s v="Nov"/>
    <n v="0"/>
    <n v="0"/>
    <n v="7"/>
    <n v="0"/>
    <n v="0"/>
    <n v="7"/>
    <n v="0"/>
    <s v="11.11.2025"/>
    <x v="3"/>
    <s v="04.07.2026"/>
    <x v="2"/>
  </r>
  <r>
    <s v="TO"/>
    <n v="0"/>
    <n v="5"/>
    <n v="0"/>
    <n v="8381"/>
    <s v="1174798.221051 1 "/>
    <s v="20 Jun 2026"/>
    <s v="20"/>
    <s v="Jun"/>
    <s v="25 Jun 2026"/>
    <s v="25"/>
    <s v="Jun"/>
    <n v="5"/>
    <n v="5"/>
    <n v="0"/>
    <n v="0"/>
    <s v="СЛР-ХОЛИДЕЙ-СЪРВИС ЕООД"/>
    <x v="2"/>
    <s v="3"/>
    <s v="1"/>
    <n v="1467.9482065"/>
    <n v="293.58964129999998"/>
    <s v="Romania"/>
    <s v="11 Nov 2025 17:02"/>
    <s v="11 Nov 2025"/>
    <s v="Nov"/>
    <n v="0"/>
    <n v="5"/>
    <n v="0"/>
    <n v="0"/>
    <n v="0"/>
    <n v="5"/>
    <n v="0"/>
    <s v="11.11.2025"/>
    <x v="3"/>
    <s v="20.06.2026"/>
    <x v="9"/>
  </r>
  <r>
    <s v="TO"/>
    <n v="0"/>
    <n v="3"/>
    <n v="2"/>
    <n v="8382"/>
    <s v="2311234 1 "/>
    <s v="23 Aug 2026"/>
    <s v="23"/>
    <s v="Aug"/>
    <s v="28 Aug 2026"/>
    <s v="28"/>
    <s v="Aug"/>
    <n v="5"/>
    <n v="5"/>
    <n v="0"/>
    <n v="0"/>
    <s v="ТУРИСТИЧЕСКА АГЕНЦИЯ СОЛВЕКС - ЕООД"/>
    <x v="5"/>
    <s v="3"/>
    <s v="1"/>
    <n v="1706.3247668999998"/>
    <n v="341.26495337999995"/>
    <s v="[&quot;RO&quot;]"/>
    <s v="11 Nov 2025 18:25"/>
    <s v="11 Nov 2025"/>
    <s v="Nov"/>
    <n v="0"/>
    <n v="0"/>
    <n v="0"/>
    <n v="5"/>
    <n v="0"/>
    <n v="5"/>
    <n v="0"/>
    <s v="11.11.2025"/>
    <x v="3"/>
    <s v="23.08.2026"/>
    <x v="3"/>
  </r>
  <r>
    <s v="TO"/>
    <n v="0"/>
    <n v="0"/>
    <n v="5"/>
    <n v="8383"/>
    <s v="1174822.221059 1 "/>
    <s v="12 Jul 2026"/>
    <s v="12"/>
    <s v="Jul"/>
    <s v="17 Jul 2026"/>
    <s v="17"/>
    <s v="Jul"/>
    <n v="5"/>
    <n v="5"/>
    <n v="0"/>
    <n v="0"/>
    <s v="СЛР-ХОЛИДЕЙ-СЪРВИС ЕООД"/>
    <x v="1"/>
    <s v="2"/>
    <s v="1"/>
    <n v="1334.9517664999998"/>
    <n v="266.99035329999998"/>
    <s v="Romania"/>
    <s v="11 Nov 2025 18:40"/>
    <s v="11 Nov 2025"/>
    <s v="Nov"/>
    <n v="0"/>
    <n v="0"/>
    <n v="5"/>
    <n v="0"/>
    <n v="0"/>
    <n v="5"/>
    <n v="0"/>
    <s v="11.11.2025"/>
    <x v="3"/>
    <s v="12.07.2026"/>
    <x v="1"/>
  </r>
  <r>
    <s v="TO"/>
    <n v="0"/>
    <n v="3"/>
    <n v="2"/>
    <n v="8384"/>
    <s v="2311241 1 "/>
    <s v="23 Aug 2026"/>
    <s v="23"/>
    <s v="Aug"/>
    <s v="28 Aug 2026"/>
    <s v="28"/>
    <s v="Aug"/>
    <n v="5"/>
    <n v="5"/>
    <n v="0"/>
    <n v="0"/>
    <s v="ТУРИСТИЧЕСКА АГЕНЦИЯ СОЛВЕКС - ЕООД"/>
    <x v="1"/>
    <s v="2"/>
    <s v="1"/>
    <n v="1231.6057092999999"/>
    <n v="246.32114185999998"/>
    <s v="[&quot;RO&quot;]"/>
    <s v="11 Nov 2025 19:46"/>
    <s v="11 Nov 2025"/>
    <s v="Nov"/>
    <n v="0"/>
    <n v="0"/>
    <n v="0"/>
    <n v="5"/>
    <n v="0"/>
    <n v="5"/>
    <n v="0"/>
    <s v="11.11.2025"/>
    <x v="3"/>
    <s v="23.08.2026"/>
    <x v="3"/>
  </r>
  <r>
    <s v="TO"/>
    <n v="0"/>
    <n v="3"/>
    <n v="2"/>
    <n v="8385"/>
    <s v="2311244 1 "/>
    <s v="23 Aug 2026"/>
    <s v="23"/>
    <s v="Aug"/>
    <s v="28 Aug 2026"/>
    <s v="28"/>
    <s v="Aug"/>
    <n v="5"/>
    <n v="5"/>
    <n v="0"/>
    <n v="0"/>
    <s v="ТУРИСТИЧЕСКА АГЕНЦИЯ СОЛВЕКС - ЕООД"/>
    <x v="5"/>
    <s v="3"/>
    <s v="1"/>
    <n v="1706.3247668999998"/>
    <n v="341.26495337999995"/>
    <s v="[&quot;RO&quot;]"/>
    <s v="11 Nov 2025 19:46"/>
    <s v="11 Nov 2025"/>
    <s v="Nov"/>
    <n v="0"/>
    <n v="0"/>
    <n v="0"/>
    <n v="5"/>
    <n v="0"/>
    <n v="5"/>
    <n v="0"/>
    <s v="11.11.2025"/>
    <x v="3"/>
    <s v="23.08.2026"/>
    <x v="3"/>
  </r>
  <r>
    <s v="TO"/>
    <n v="0"/>
    <n v="0"/>
    <n v="5"/>
    <n v="8386"/>
    <s v="2311248 1 "/>
    <s v="19 Jul 2026"/>
    <s v="19"/>
    <s v="Jul"/>
    <s v="24 Jul 2026"/>
    <s v="24"/>
    <s v="Jul"/>
    <n v="5"/>
    <n v="5"/>
    <n v="0"/>
    <n v="0"/>
    <s v="ТУРИСТИЧЕСКА АГЕНЦИЯ СОЛВЕКС - ЕООД"/>
    <x v="5"/>
    <s v="3"/>
    <s v="1"/>
    <n v="1845.8145625"/>
    <n v="369.1629125"/>
    <s v="[&quot;RO&quot;]"/>
    <s v="11 Nov 2025 19:46"/>
    <s v="11 Nov 2025"/>
    <s v="Nov"/>
    <n v="0"/>
    <n v="0"/>
    <n v="5"/>
    <n v="0"/>
    <n v="0"/>
    <n v="5"/>
    <n v="0"/>
    <s v="11.11.2025"/>
    <x v="3"/>
    <s v="19.07.2026"/>
    <x v="6"/>
  </r>
  <r>
    <s v="TO"/>
    <n v="0"/>
    <n v="5"/>
    <n v="0"/>
    <n v="8387"/>
    <s v="1174857.221070 1 "/>
    <s v="20 Jun 2026"/>
    <s v="20"/>
    <s v="Jun"/>
    <s v="25 Jun 2026"/>
    <s v="25"/>
    <s v="Jun"/>
    <n v="5"/>
    <n v="5"/>
    <n v="0"/>
    <n v="0"/>
    <s v="СЛР-ХОЛИДЕЙ-СЪРВИС ЕООД"/>
    <x v="1"/>
    <s v="2"/>
    <s v="1"/>
    <n v="1055.0724935000001"/>
    <n v="211.01449870000002"/>
    <s v="Romania"/>
    <s v="11 Nov 2025 21:48"/>
    <s v="11 Nov 2025"/>
    <s v="Nov"/>
    <n v="0"/>
    <n v="5"/>
    <n v="0"/>
    <n v="0"/>
    <n v="0"/>
    <n v="5"/>
    <n v="0"/>
    <s v="11.11.2025"/>
    <x v="3"/>
    <s v="20.06.2026"/>
    <x v="9"/>
  </r>
  <r>
    <s v="TO"/>
    <n v="0"/>
    <n v="5"/>
    <n v="0"/>
    <n v="8388"/>
    <s v="1174857.221071 1 "/>
    <s v="20 Jun 2026"/>
    <s v="20"/>
    <s v="Jun"/>
    <s v="25 Jun 2026"/>
    <s v="25"/>
    <s v="Jun"/>
    <n v="5"/>
    <n v="5"/>
    <n v="0"/>
    <n v="0"/>
    <s v="СЛР-ХОЛИДЕЙ-СЪРВИС ЕООД"/>
    <x v="1"/>
    <s v="2"/>
    <s v="0"/>
    <n v="1055.0724935000001"/>
    <n v="211.01449870000002"/>
    <s v="Romania"/>
    <s v="11 Nov 2025 21:48"/>
    <s v="11 Nov 2025"/>
    <s v="Nov"/>
    <n v="0"/>
    <n v="5"/>
    <n v="0"/>
    <n v="0"/>
    <n v="0"/>
    <n v="5"/>
    <n v="0"/>
    <s v="11.11.2025"/>
    <x v="3"/>
    <s v="20.06.2026"/>
    <x v="9"/>
  </r>
  <r>
    <s v="TO"/>
    <n v="0"/>
    <n v="5"/>
    <n v="0"/>
    <n v="8389"/>
    <s v="1174864.221073 1 "/>
    <s v="20 Jun 2026"/>
    <s v="20"/>
    <s v="Jun"/>
    <s v="25 Jun 2026"/>
    <s v="25"/>
    <s v="Jun"/>
    <n v="5"/>
    <n v="5"/>
    <n v="0"/>
    <n v="0"/>
    <s v="СЛР-ХОЛИДЕЙ-СЪРВИС ЕООД"/>
    <x v="0"/>
    <s v="2"/>
    <s v="1"/>
    <n v="1108.8578185000001"/>
    <n v="221.77156370000003"/>
    <s v="Romania"/>
    <s v="11 Nov 2025 22:38"/>
    <s v="11 Nov 2025"/>
    <s v="Nov"/>
    <n v="0"/>
    <n v="5"/>
    <n v="0"/>
    <n v="0"/>
    <n v="0"/>
    <n v="5"/>
    <n v="0"/>
    <s v="11.11.2025"/>
    <x v="3"/>
    <s v="20.06.2026"/>
    <x v="9"/>
  </r>
  <r>
    <s v="TO"/>
    <n v="0"/>
    <n v="5"/>
    <n v="0"/>
    <n v="8390"/>
    <s v="1174874.221076 1 "/>
    <s v="21 Jun 2026"/>
    <s v="21"/>
    <s v="Jun"/>
    <s v="26 Jun 2026"/>
    <s v="26"/>
    <s v="Jun"/>
    <n v="5"/>
    <n v="5"/>
    <n v="0"/>
    <n v="0"/>
    <s v="СЛР-ХОЛИДЕЙ-СЪРВИС ЕООД"/>
    <x v="5"/>
    <s v="2"/>
    <s v="1"/>
    <n v="1117.5025871"/>
    <n v="223.50051741999999"/>
    <s v="Romania"/>
    <s v="12 Nov 2025 07:46"/>
    <s v="12 Nov 2025"/>
    <s v="Nov"/>
    <n v="0"/>
    <n v="5"/>
    <n v="0"/>
    <n v="0"/>
    <n v="0"/>
    <n v="5"/>
    <n v="0"/>
    <s v="12.11.2025"/>
    <x v="3"/>
    <s v="21.06.2026"/>
    <x v="7"/>
  </r>
  <r>
    <s v="TO"/>
    <n v="0"/>
    <n v="0"/>
    <n v="6"/>
    <n v="8391"/>
    <s v="95581 3 "/>
    <s v="19 Jul 2026"/>
    <s v="19"/>
    <s v="Jul"/>
    <s v="25 Jul 2026"/>
    <s v="25"/>
    <s v="Jul"/>
    <n v="6"/>
    <n v="6"/>
    <n v="0"/>
    <n v="0"/>
    <s v="ДЕСТИНЕЙШЪН ТУРИСТИК СЪРВИСИС - ЕООД"/>
    <x v="0"/>
    <s v="2"/>
    <s v="1"/>
    <n v="1666.6018595999999"/>
    <n v="277.76697659999996"/>
    <m/>
    <s v="12 Nov 2025 09:11"/>
    <s v="11 Nov 2025"/>
    <s v="Nov"/>
    <n v="0"/>
    <n v="0"/>
    <n v="6"/>
    <n v="0"/>
    <n v="0"/>
    <n v="6"/>
    <n v="0"/>
    <s v="12.11.2025"/>
    <x v="3"/>
    <s v="19.07.2026"/>
    <x v="6"/>
  </r>
  <r>
    <s v="TO"/>
    <n v="0"/>
    <n v="0"/>
    <n v="6"/>
    <n v="8392"/>
    <s v="95581 3 "/>
    <s v="19 Jul 2026"/>
    <s v="19"/>
    <s v="Jul"/>
    <s v="25 Jul 2026"/>
    <s v="25"/>
    <s v="Jul"/>
    <n v="6"/>
    <n v="6"/>
    <n v="0"/>
    <n v="0"/>
    <s v="ДЕСТИНЕЙШЪН ТУРИСТИК СЪРВИСИС - ЕООД"/>
    <x v="0"/>
    <s v="2"/>
    <s v="0"/>
    <n v="1666.6018595999999"/>
    <n v="277.76697659999996"/>
    <m/>
    <s v="12 Nov 2025 09:11"/>
    <s v="11 Nov 2025"/>
    <s v="Nov"/>
    <n v="0"/>
    <n v="0"/>
    <n v="6"/>
    <n v="0"/>
    <n v="0"/>
    <n v="6"/>
    <n v="0"/>
    <s v="12.11.2025"/>
    <x v="3"/>
    <s v="19.07.2026"/>
    <x v="6"/>
  </r>
  <r>
    <s v="TO"/>
    <n v="0"/>
    <n v="0"/>
    <n v="6"/>
    <n v="8393"/>
    <s v="95581 3 "/>
    <s v="19 Jul 2026"/>
    <s v="19"/>
    <s v="Jul"/>
    <s v="25 Jul 2026"/>
    <s v="25"/>
    <s v="Jul"/>
    <n v="6"/>
    <n v="6"/>
    <n v="0"/>
    <n v="0"/>
    <s v="ДЕСТИНЕЙШЪН ТУРИСТИК СЪРВИСИС - ЕООД"/>
    <x v="0"/>
    <s v="2"/>
    <s v="0"/>
    <n v="1666.6018595999999"/>
    <n v="277.76697659999996"/>
    <m/>
    <s v="12 Nov 2025 09:11"/>
    <s v="11 Nov 2025"/>
    <s v="Nov"/>
    <n v="0"/>
    <n v="0"/>
    <n v="6"/>
    <n v="0"/>
    <n v="0"/>
    <n v="6"/>
    <n v="0"/>
    <s v="12.11.2025"/>
    <x v="3"/>
    <s v="19.07.2026"/>
    <x v="6"/>
  </r>
  <r>
    <s v="TO"/>
    <n v="0"/>
    <n v="0"/>
    <n v="6"/>
    <n v="8394"/>
    <s v="NT308251 1 "/>
    <s v="20 Jul 2026"/>
    <s v="20"/>
    <s v="Jul"/>
    <s v="26 Jul 2026"/>
    <s v="26"/>
    <s v="Jul"/>
    <n v="6"/>
    <n v="6"/>
    <n v="0"/>
    <n v="0"/>
    <s v="НОВОТОН - ЕООД"/>
    <x v="1"/>
    <s v="2"/>
    <s v="2"/>
    <n v="2002.4569872"/>
    <n v="333.74283120000001"/>
    <m/>
    <s v="12 Nov 2025 09:41"/>
    <s v="11 Nov 2025"/>
    <s v="Nov"/>
    <n v="0"/>
    <n v="0"/>
    <n v="6"/>
    <n v="0"/>
    <n v="0"/>
    <n v="6"/>
    <n v="0"/>
    <s v="12.11.2025"/>
    <x v="3"/>
    <s v="20.07.2026"/>
    <x v="6"/>
  </r>
  <r>
    <s v="TO"/>
    <n v="0"/>
    <n v="0"/>
    <n v="6"/>
    <n v="8395"/>
    <s v="2311103 1 "/>
    <s v="01 Aug 2026"/>
    <s v="01"/>
    <s v="Aug"/>
    <s v="07 Aug 2026"/>
    <s v="07"/>
    <s v="Aug"/>
    <n v="6"/>
    <n v="6"/>
    <n v="0"/>
    <n v="0"/>
    <s v="ТУРИСТИЧЕСКА АГЕНЦИЯ СОЛВЕКС - ЕООД"/>
    <x v="7"/>
    <s v="5"/>
    <s v="1"/>
    <n v="4030.8482801999999"/>
    <n v="671.80804669999998"/>
    <s v="[&quot;RO&quot;]"/>
    <s v="12 Nov 2025 09:43"/>
    <s v="11 Nov 2025"/>
    <s v="Nov"/>
    <n v="0"/>
    <n v="0"/>
    <n v="0"/>
    <n v="6"/>
    <n v="0"/>
    <n v="6"/>
    <n v="0"/>
    <s v="12.11.2025"/>
    <x v="3"/>
    <s v="01.08.2026"/>
    <x v="8"/>
  </r>
  <r>
    <s v="TO"/>
    <n v="0"/>
    <n v="5"/>
    <n v="0"/>
    <n v="8396"/>
    <s v="NT308261 1 "/>
    <s v="22 Jun 2026"/>
    <s v="22"/>
    <s v="Jun"/>
    <s v="27 Jun 2026"/>
    <s v="27"/>
    <s v="Jun"/>
    <n v="5"/>
    <n v="5"/>
    <n v="0"/>
    <n v="0"/>
    <s v="НОВОТОН - ЕООД"/>
    <x v="5"/>
    <s v="3"/>
    <s v="1"/>
    <n v="1549.3498510999998"/>
    <n v="309.86997021999997"/>
    <m/>
    <s v="12 Nov 2025 09:48"/>
    <s v="12 Nov 2025"/>
    <s v="Nov"/>
    <n v="0"/>
    <n v="5"/>
    <n v="0"/>
    <n v="0"/>
    <n v="0"/>
    <n v="5"/>
    <n v="0"/>
    <s v="12.11.2025"/>
    <x v="3"/>
    <s v="22.06.2026"/>
    <x v="7"/>
  </r>
  <r>
    <s v="TO"/>
    <n v="0"/>
    <n v="5"/>
    <n v="0"/>
    <n v="8397"/>
    <s v="NT308262 1 "/>
    <s v="22 Jun 2026"/>
    <s v="22"/>
    <s v="Jun"/>
    <s v="27 Jun 2026"/>
    <s v="27"/>
    <s v="Jun"/>
    <n v="5"/>
    <n v="5"/>
    <n v="0"/>
    <n v="0"/>
    <s v="НОВОТОН - ЕООД"/>
    <x v="5"/>
    <s v="2"/>
    <s v="2"/>
    <n v="1434.5817466999999"/>
    <n v="286.91634934000001"/>
    <m/>
    <s v="12 Nov 2025 09:49"/>
    <s v="12 Nov 2025"/>
    <s v="Nov"/>
    <n v="0"/>
    <n v="5"/>
    <n v="0"/>
    <n v="0"/>
    <n v="0"/>
    <n v="5"/>
    <n v="0"/>
    <s v="12.11.2025"/>
    <x v="3"/>
    <s v="22.06.2026"/>
    <x v="7"/>
  </r>
  <r>
    <s v="TO"/>
    <n v="0"/>
    <n v="0"/>
    <n v="6"/>
    <n v="8398"/>
    <s v="1174910.221117 1 "/>
    <s v="04 Aug 2026"/>
    <s v="04"/>
    <s v="Aug"/>
    <s v="10 Aug 2026"/>
    <s v="10"/>
    <s v="Aug"/>
    <n v="6"/>
    <n v="6"/>
    <n v="0"/>
    <n v="0"/>
    <s v="СЛР-ХОЛИДЕЙ-СЪРВИС ЕООД"/>
    <x v="2"/>
    <s v="3"/>
    <s v="0"/>
    <n v="2214.9774750000001"/>
    <n v="369.1629125"/>
    <s v="Romania"/>
    <s v="12 Nov 2025 09:55"/>
    <s v="12 Nov 2025"/>
    <s v="Nov"/>
    <n v="0"/>
    <n v="0"/>
    <n v="0"/>
    <n v="6"/>
    <n v="0"/>
    <n v="6"/>
    <n v="0"/>
    <s v="12.11.2025"/>
    <x v="3"/>
    <s v="04.08.2026"/>
    <x v="5"/>
  </r>
  <r>
    <s v="TO"/>
    <n v="0"/>
    <n v="5"/>
    <n v="0"/>
    <n v="8399"/>
    <s v="1174907.221119 1 "/>
    <s v="15 Jun 2026"/>
    <s v="15"/>
    <s v="Jun"/>
    <s v="20 Jun 2026"/>
    <s v="20"/>
    <s v="Jun"/>
    <n v="5"/>
    <n v="5"/>
    <n v="0"/>
    <n v="0"/>
    <s v="СЛР-ХОЛИДЕЙ-СЪРВИС ЕООД"/>
    <x v="2"/>
    <s v="2"/>
    <s v="0"/>
    <n v="1087.3436885000001"/>
    <n v="217.46873770000002"/>
    <s v="Romania"/>
    <s v="12 Nov 2025 10:03"/>
    <s v="12 Nov 2025"/>
    <s v="Nov"/>
    <n v="0"/>
    <n v="5"/>
    <n v="0"/>
    <n v="0"/>
    <n v="0"/>
    <n v="5"/>
    <n v="0"/>
    <s v="12.11.2025"/>
    <x v="3"/>
    <s v="15.06.2026"/>
    <x v="9"/>
  </r>
  <r>
    <s v="TO"/>
    <n v="0"/>
    <n v="5"/>
    <n v="0"/>
    <n v="8400"/>
    <s v="1174907.221120 1 "/>
    <s v="15 Jun 2026"/>
    <s v="15"/>
    <s v="Jun"/>
    <s v="20 Jun 2026"/>
    <s v="20"/>
    <s v="Jun"/>
    <n v="5"/>
    <n v="5"/>
    <n v="0"/>
    <n v="0"/>
    <s v="СЛР-ХОЛИДЕЙ-СЪРВИС ЕООД"/>
    <x v="2"/>
    <s v="2"/>
    <s v="0"/>
    <n v="1087.3436885000001"/>
    <n v="217.46873770000002"/>
    <s v="Romania"/>
    <s v="12 Nov 2025 10:03"/>
    <s v="12 Nov 2025"/>
    <s v="Nov"/>
    <n v="0"/>
    <n v="5"/>
    <n v="0"/>
    <n v="0"/>
    <n v="0"/>
    <n v="5"/>
    <n v="0"/>
    <s v="12.11.2025"/>
    <x v="3"/>
    <s v="15.06.2026"/>
    <x v="9"/>
  </r>
  <r>
    <s v="TO"/>
    <n v="0"/>
    <n v="5"/>
    <n v="1"/>
    <n v="8401"/>
    <s v="1174867.221129 1 "/>
    <s v="24 Aug 2026"/>
    <s v="24"/>
    <s v="Aug"/>
    <s v="30 Aug 2026"/>
    <s v="30"/>
    <s v="Aug"/>
    <n v="6"/>
    <n v="6"/>
    <n v="0"/>
    <n v="0"/>
    <s v="СЛР-ХОЛИДЕЙ-СЪРВИС ЕООД"/>
    <x v="1"/>
    <s v="2"/>
    <s v="1"/>
    <n v="1446.9230339999999"/>
    <n v="241.15383899999998"/>
    <s v="Romania"/>
    <s v="12 Nov 2025 10:11"/>
    <s v="12 Nov 2025"/>
    <s v="Nov"/>
    <n v="0"/>
    <n v="0"/>
    <n v="0"/>
    <n v="6"/>
    <n v="0"/>
    <n v="6"/>
    <n v="0"/>
    <s v="12.11.2025"/>
    <x v="3"/>
    <s v="24.08.2026"/>
    <x v="3"/>
  </r>
  <r>
    <s v="TO"/>
    <n v="0"/>
    <n v="0"/>
    <n v="5"/>
    <n v="8402"/>
    <s v="NT308254 1 "/>
    <s v="01 Aug 2026"/>
    <s v="01"/>
    <s v="Aug"/>
    <s v="06 Aug 2026"/>
    <s v="06"/>
    <s v="Aug"/>
    <n v="5"/>
    <n v="5"/>
    <n v="0"/>
    <n v="0"/>
    <s v="НОВОТОН - ЕООД"/>
    <x v="1"/>
    <s v="2"/>
    <s v="2"/>
    <n v="1668.714156"/>
    <n v="333.74283120000001"/>
    <m/>
    <s v="12 Nov 2025 10:22"/>
    <s v="12 Nov 2025"/>
    <s v="Nov"/>
    <n v="0"/>
    <n v="0"/>
    <n v="0"/>
    <n v="5"/>
    <n v="0"/>
    <n v="5"/>
    <n v="0"/>
    <s v="12.11.2025"/>
    <x v="3"/>
    <s v="01.08.2026"/>
    <x v="8"/>
  </r>
  <r>
    <s v="TO"/>
    <n v="0"/>
    <n v="0"/>
    <n v="5"/>
    <n v="8403"/>
    <s v="NT308255 1 "/>
    <s v="01 Aug 2026"/>
    <s v="01"/>
    <s v="Aug"/>
    <s v="06 Aug 2026"/>
    <s v="06"/>
    <s v="Aug"/>
    <n v="5"/>
    <n v="5"/>
    <n v="0"/>
    <n v="0"/>
    <s v="НОВОТОН - ЕООД"/>
    <x v="1"/>
    <s v="3"/>
    <s v="1"/>
    <n v="1802.1995535000001"/>
    <n v="360.43991070000004"/>
    <m/>
    <s v="12 Nov 2025 10:23"/>
    <s v="12 Nov 2025"/>
    <s v="Nov"/>
    <n v="0"/>
    <n v="0"/>
    <n v="0"/>
    <n v="5"/>
    <n v="0"/>
    <n v="5"/>
    <n v="0"/>
    <s v="12.11.2025"/>
    <x v="3"/>
    <s v="01.08.2026"/>
    <x v="8"/>
  </r>
  <r>
    <s v="TO"/>
    <n v="0"/>
    <n v="0"/>
    <n v="6"/>
    <n v="8404"/>
    <s v="17036 1 "/>
    <s v="13 Jul 2026"/>
    <s v="13"/>
    <s v="Jul"/>
    <s v="19 Jul 2026"/>
    <s v="19"/>
    <s v="Jul"/>
    <n v="6"/>
    <n v="6"/>
    <n v="0"/>
    <n v="0"/>
    <s v="КЛУБ МАГЕЛАН - ООД"/>
    <x v="1"/>
    <s v="2"/>
    <s v="1"/>
    <n v="1601.9421197999998"/>
    <n v="266.99035329999998"/>
    <m/>
    <s v="12 Nov 2025 10:24"/>
    <s v="12 Nov 2025"/>
    <s v="Nov"/>
    <n v="0"/>
    <n v="0"/>
    <n v="6"/>
    <n v="0"/>
    <n v="0"/>
    <n v="6"/>
    <n v="0"/>
    <s v="12.11.2025"/>
    <x v="3"/>
    <s v="13.07.2026"/>
    <x v="1"/>
  </r>
  <r>
    <s v="TO"/>
    <n v="0"/>
    <n v="0"/>
    <n v="6"/>
    <n v="8405"/>
    <s v="17037 1 "/>
    <s v="13 Jul 2026"/>
    <s v="13"/>
    <s v="Jul"/>
    <s v="19 Jul 2026"/>
    <s v="19"/>
    <s v="Jul"/>
    <n v="6"/>
    <n v="6"/>
    <n v="0"/>
    <n v="0"/>
    <s v="КЛУБ МАГЕЛАН - ООД"/>
    <x v="1"/>
    <s v="2"/>
    <s v="0"/>
    <n v="1601.9421197999998"/>
    <n v="266.99035329999998"/>
    <m/>
    <s v="12 Nov 2025 10:24"/>
    <s v="12 Nov 2025"/>
    <s v="Nov"/>
    <n v="0"/>
    <n v="0"/>
    <n v="6"/>
    <n v="0"/>
    <n v="0"/>
    <n v="6"/>
    <n v="0"/>
    <s v="12.11.2025"/>
    <x v="3"/>
    <s v="13.07.2026"/>
    <x v="1"/>
  </r>
  <r>
    <s v="TO"/>
    <n v="0"/>
    <n v="0"/>
    <n v="6"/>
    <n v="8406"/>
    <s v="1174941.221138 1 "/>
    <s v="16 Aug 2026"/>
    <s v="16"/>
    <s v="Aug"/>
    <s v="22 Aug 2026"/>
    <s v="22"/>
    <s v="Aug"/>
    <n v="6"/>
    <n v="6"/>
    <n v="0"/>
    <n v="0"/>
    <s v="СЛР-ХОЛИДЕЙ-СЪРВИС ЕООД"/>
    <x v="0"/>
    <s v="2"/>
    <s v="1"/>
    <n v="1666.6018595999999"/>
    <n v="277.76697659999996"/>
    <s v="Romania"/>
    <s v="12 Nov 2025 10:29"/>
    <s v="12 Nov 2025"/>
    <s v="Nov"/>
    <n v="0"/>
    <n v="0"/>
    <n v="0"/>
    <n v="6"/>
    <n v="0"/>
    <n v="6"/>
    <n v="0"/>
    <s v="12.11.2025"/>
    <x v="3"/>
    <s v="16.08.2026"/>
    <x v="4"/>
  </r>
  <r>
    <s v="TO"/>
    <n v="0"/>
    <n v="0"/>
    <n v="6"/>
    <n v="8407"/>
    <s v="17038 1 "/>
    <s v="13 Jul 2026"/>
    <s v="13"/>
    <s v="Jul"/>
    <s v="19 Jul 2026"/>
    <s v="19"/>
    <s v="Jul"/>
    <n v="6"/>
    <n v="6"/>
    <n v="0"/>
    <n v="0"/>
    <s v="КЛУБ МАГЕЛАН - ООД"/>
    <x v="1"/>
    <s v="2"/>
    <s v="0"/>
    <n v="1601.9421197999998"/>
    <n v="266.99035329999998"/>
    <m/>
    <s v="12 Nov 2025 10:36"/>
    <s v="12 Nov 2025"/>
    <s v="Nov"/>
    <n v="0"/>
    <n v="0"/>
    <n v="6"/>
    <n v="0"/>
    <n v="0"/>
    <n v="6"/>
    <n v="0"/>
    <s v="12.11.2025"/>
    <x v="3"/>
    <s v="13.07.2026"/>
    <x v="1"/>
  </r>
  <r>
    <s v="TO"/>
    <n v="0"/>
    <n v="5"/>
    <n v="0"/>
    <n v="8408"/>
    <s v="1174850.221139 1 "/>
    <s v="02 Jul 2026"/>
    <s v="02"/>
    <s v="Jul"/>
    <s v="07 Jul 2026"/>
    <s v="07"/>
    <s v="Jul"/>
    <n v="5"/>
    <n v="5"/>
    <n v="0"/>
    <n v="0"/>
    <s v="СЛР-ХОЛИДЕЙ-СЪРВИС ЕООД"/>
    <x v="5"/>
    <s v="2"/>
    <s v="1"/>
    <n v="1238.1381815"/>
    <n v="247.62763630000001"/>
    <s v="Romania"/>
    <s v="12 Nov 2025 10:37"/>
    <s v="12 Nov 2025"/>
    <s v="Nov"/>
    <n v="0"/>
    <n v="0"/>
    <n v="5"/>
    <n v="0"/>
    <n v="0"/>
    <n v="5"/>
    <n v="0"/>
    <s v="12.11.2025"/>
    <x v="3"/>
    <s v="02.07.2026"/>
    <x v="2"/>
  </r>
  <r>
    <s v="TO"/>
    <n v="0"/>
    <n v="0"/>
    <n v="6"/>
    <n v="8409"/>
    <s v="1174808.221142 1 "/>
    <s v="11 Aug 2026"/>
    <s v="11"/>
    <s v="Aug"/>
    <s v="17 Aug 2026"/>
    <s v="17"/>
    <s v="Aug"/>
    <n v="6"/>
    <n v="6"/>
    <n v="0"/>
    <n v="0"/>
    <s v="СЛР-ХОЛИДЕЙ-СЪРВИС ЕООД"/>
    <x v="0"/>
    <s v="2"/>
    <s v="2"/>
    <n v="2083.1936495999998"/>
    <n v="347.19894159999996"/>
    <s v="Romania"/>
    <s v="12 Nov 2025 10:42"/>
    <s v="12 Nov 2025"/>
    <s v="Nov"/>
    <n v="0"/>
    <n v="0"/>
    <n v="0"/>
    <n v="6"/>
    <n v="0"/>
    <n v="6"/>
    <n v="0"/>
    <s v="12.11.2025"/>
    <x v="3"/>
    <s v="11.08.2026"/>
    <x v="12"/>
  </r>
  <r>
    <s v="TO"/>
    <n v="0"/>
    <n v="6"/>
    <n v="0"/>
    <n v="8410"/>
    <s v="1174965.221143 1 "/>
    <s v="25 Aug 2026"/>
    <s v="25"/>
    <s v="Aug"/>
    <s v="31 Aug 2026"/>
    <s v="31"/>
    <s v="Aug"/>
    <n v="6"/>
    <n v="6"/>
    <n v="0"/>
    <n v="0"/>
    <s v="СЛР-ХОЛИДЕЙ-СЪРВИС ЕООД"/>
    <x v="7"/>
    <s v="4"/>
    <s v="0"/>
    <n v="2777.669766"/>
    <n v="462.94496099999998"/>
    <s v="Romania"/>
    <s v="12 Nov 2025 10:44"/>
    <s v="12 Nov 2025"/>
    <s v="Nov"/>
    <n v="0"/>
    <n v="0"/>
    <n v="0"/>
    <n v="6"/>
    <n v="0"/>
    <n v="6"/>
    <n v="0"/>
    <s v="12.11.2025"/>
    <x v="3"/>
    <s v="25.08.2026"/>
    <x v="3"/>
  </r>
  <r>
    <s v="TO"/>
    <n v="0"/>
    <n v="0"/>
    <n v="6"/>
    <n v="8411"/>
    <s v="NT308278 1 "/>
    <s v="21 Jul 2026"/>
    <s v="21"/>
    <s v="Jul"/>
    <s v="27 Jul 2026"/>
    <s v="27"/>
    <s v="Jul"/>
    <n v="6"/>
    <n v="6"/>
    <n v="0"/>
    <n v="0"/>
    <s v="НОВОТОН - ЕООД"/>
    <x v="1"/>
    <s v="3"/>
    <s v="0"/>
    <n v="2162.6394642"/>
    <n v="360.43991069999998"/>
    <m/>
    <s v="12 Nov 2025 11:09"/>
    <s v="12 Nov 2025"/>
    <s v="Nov"/>
    <n v="0"/>
    <n v="0"/>
    <n v="6"/>
    <n v="0"/>
    <n v="0"/>
    <n v="6"/>
    <n v="0"/>
    <s v="12.11.2025"/>
    <x v="3"/>
    <s v="21.07.2026"/>
    <x v="6"/>
  </r>
  <r>
    <s v="TO"/>
    <n v="7"/>
    <n v="0"/>
    <n v="0"/>
    <n v="8412"/>
    <s v="753664050 1 "/>
    <s v="06 Jun 2026"/>
    <s v="06"/>
    <s v="Jun"/>
    <s v="13 Jun 2026"/>
    <s v="13"/>
    <s v="Jun"/>
    <n v="7"/>
    <n v="7"/>
    <n v="0"/>
    <n v="0"/>
    <s v="ДЕСТИНЕЙШЪН ТУРИСТИК СЪРВИСИС - ЕООД"/>
    <x v="4"/>
    <s v="4"/>
    <s v="1"/>
    <n v="1679.5103376"/>
    <n v="239.93004822857142"/>
    <m/>
    <s v="12 Nov 2025 11:24"/>
    <s v="29 Oct 2025"/>
    <s v="Nov"/>
    <n v="0"/>
    <n v="7"/>
    <n v="0"/>
    <n v="0"/>
    <n v="0"/>
    <n v="7"/>
    <n v="0"/>
    <s v="12.11.2025"/>
    <x v="3"/>
    <s v="06.06.2026"/>
    <x v="10"/>
  </r>
  <r>
    <s v="TO"/>
    <n v="0"/>
    <n v="0"/>
    <n v="6"/>
    <n v="8413"/>
    <s v="NT308303 1 "/>
    <s v="20 Jul 2026"/>
    <s v="20"/>
    <s v="Jul"/>
    <s v="26 Jul 2026"/>
    <s v="26"/>
    <s v="Jul"/>
    <n v="6"/>
    <n v="6"/>
    <n v="0"/>
    <n v="0"/>
    <s v="НОВОТОН - ЕООД"/>
    <x v="5"/>
    <s v="2"/>
    <s v="1"/>
    <n v="1640.7849035999998"/>
    <n v="273.46415059999998"/>
    <m/>
    <s v="12 Nov 2025 12:18"/>
    <s v="12 Nov 2025"/>
    <s v="Nov"/>
    <n v="0"/>
    <n v="0"/>
    <n v="6"/>
    <n v="0"/>
    <n v="0"/>
    <n v="6"/>
    <n v="0"/>
    <s v="12.11.2025"/>
    <x v="3"/>
    <s v="20.07.2026"/>
    <x v="6"/>
  </r>
  <r>
    <s v="TOPOLA SKIES"/>
    <n v="0"/>
    <n v="5"/>
    <n v="0"/>
    <n v="8414"/>
    <s v="407155 1 "/>
    <s v="01 Sep 2026"/>
    <s v="01"/>
    <s v="Sep"/>
    <s v="06 Sep 2026"/>
    <s v="06"/>
    <s v="Sep"/>
    <n v="5"/>
    <n v="5"/>
    <n v="0"/>
    <n v="0"/>
    <s v="TOPOLA SKIES"/>
    <x v="2"/>
    <s v="3"/>
    <m/>
    <n v="1613.3027522935779"/>
    <n v="322.66055045871559"/>
    <m/>
    <s v="12 Nov 2025 12:18"/>
    <s v="12 Nov 2025"/>
    <s v="Nov"/>
    <n v="0"/>
    <n v="0"/>
    <n v="0"/>
    <n v="0"/>
    <n v="5"/>
    <n v="5"/>
    <n v="0"/>
    <s v="12.11.2025"/>
    <x v="3"/>
    <s v="01.09.2026"/>
    <x v="11"/>
  </r>
  <r>
    <s v="TO"/>
    <n v="0"/>
    <n v="0"/>
    <n v="6"/>
    <n v="8415"/>
    <s v="2311327 1 "/>
    <s v="21 Jul 2026"/>
    <s v="21"/>
    <s v="Jul"/>
    <s v="27 Jul 2026"/>
    <s v="27"/>
    <s v="Jul"/>
    <n v="6"/>
    <n v="6"/>
    <n v="0"/>
    <n v="0"/>
    <s v="ТУРИСТИЧЕСКА АГЕНЦИЯ СОЛВЕКС - ЕООД"/>
    <x v="1"/>
    <s v="2"/>
    <s v="2"/>
    <n v="2002.4569872"/>
    <n v="333.74283120000001"/>
    <s v="[&quot;RO&quot;]"/>
    <s v="12 Nov 2025 13:36"/>
    <s v="12 Nov 2025"/>
    <s v="Nov"/>
    <n v="0"/>
    <n v="0"/>
    <n v="6"/>
    <n v="0"/>
    <n v="0"/>
    <n v="6"/>
    <n v="0"/>
    <s v="12.11.2025"/>
    <x v="3"/>
    <s v="21.07.2026"/>
    <x v="6"/>
  </r>
  <r>
    <s v="TO"/>
    <n v="0"/>
    <n v="0"/>
    <n v="5"/>
    <n v="8416"/>
    <s v="2311329 1 "/>
    <s v="22 Jul 2026"/>
    <s v="22"/>
    <s v="Jul"/>
    <s v="27 Jul 2026"/>
    <s v="27"/>
    <s v="Jul"/>
    <n v="5"/>
    <n v="5"/>
    <n v="0"/>
    <n v="0"/>
    <s v="ТУРИСТИЧЕСКА АГЕНЦИЯ СОЛВЕКС - ЕООД"/>
    <x v="1"/>
    <s v="2"/>
    <s v="1"/>
    <n v="0"/>
    <n v="0"/>
    <s v="[&quot;RO&quot;]"/>
    <s v="12 Nov 2025 13:36"/>
    <s v="12 Nov 2025"/>
    <s v="Nov"/>
    <n v="0"/>
    <n v="0"/>
    <n v="5"/>
    <n v="0"/>
    <n v="0"/>
    <n v="5"/>
    <n v="0"/>
    <s v="12.11.2025"/>
    <x v="3"/>
    <s v="22.07.2026"/>
    <x v="6"/>
  </r>
  <r>
    <s v="TO"/>
    <n v="0"/>
    <n v="6"/>
    <n v="0"/>
    <n v="8419"/>
    <s v="1175043.221157 1 "/>
    <s v="27 Jun 2026"/>
    <s v="27"/>
    <s v="Jun"/>
    <s v="03 Jul 2026"/>
    <s v="03"/>
    <s v="Jul"/>
    <n v="6"/>
    <n v="-24"/>
    <n v="4"/>
    <n v="2"/>
    <s v="СЛР-ХОЛИДЕЙ-СЪРВИС ЕООД"/>
    <x v="5"/>
    <s v="3"/>
    <s v="0"/>
    <n v="2005.7427815999999"/>
    <n v="334.29046360000001"/>
    <s v="Romania"/>
    <s v="12 Nov 2025 14:02"/>
    <s v="12 Nov 2025"/>
    <s v="Nov"/>
    <n v="0"/>
    <n v="4"/>
    <n v="2"/>
    <n v="0"/>
    <n v="0"/>
    <n v="6"/>
    <n v="0"/>
    <s v="12.11.2025"/>
    <x v="3"/>
    <s v="27.06.2026"/>
    <x v="7"/>
  </r>
  <r>
    <s v="TO"/>
    <n v="0"/>
    <n v="6"/>
    <n v="0"/>
    <n v="8420"/>
    <s v="1175043.221158 1 "/>
    <s v="27 Jun 2026"/>
    <s v="27"/>
    <s v="Jun"/>
    <s v="03 Jul 2026"/>
    <s v="03"/>
    <s v="Jul"/>
    <n v="6"/>
    <n v="-24"/>
    <n v="4"/>
    <n v="2"/>
    <s v="СЛР-ХОЛИДЕЙ-СЪРВИС ЕООД"/>
    <x v="5"/>
    <s v="3"/>
    <s v="0"/>
    <n v="2005.7427815999999"/>
    <n v="334.29046360000001"/>
    <s v="Romania"/>
    <s v="12 Nov 2025 14:02"/>
    <s v="12 Nov 2025"/>
    <s v="Nov"/>
    <n v="0"/>
    <n v="4"/>
    <n v="2"/>
    <n v="0"/>
    <n v="0"/>
    <n v="6"/>
    <n v="0"/>
    <s v="12.11.2025"/>
    <x v="3"/>
    <s v="27.06.2026"/>
    <x v="7"/>
  </r>
  <r>
    <s v="TO"/>
    <n v="0"/>
    <n v="6"/>
    <n v="0"/>
    <n v="8421"/>
    <s v="1175072.221159 1 "/>
    <s v="25 Aug 2026"/>
    <s v="25"/>
    <s v="Aug"/>
    <s v="31 Aug 2026"/>
    <s v="31"/>
    <s v="Aug"/>
    <n v="6"/>
    <n v="6"/>
    <n v="0"/>
    <n v="0"/>
    <s v="СЛР-ХОЛИДЕЙ-СЪРВИС ЕООД"/>
    <x v="0"/>
    <s v="2"/>
    <s v="1"/>
    <n v="1511.5827738"/>
    <n v="251.93046230000002"/>
    <s v="Romania"/>
    <s v="12 Nov 2025 14:27"/>
    <s v="12 Nov 2025"/>
    <s v="Nov"/>
    <n v="0"/>
    <n v="0"/>
    <n v="0"/>
    <n v="6"/>
    <n v="0"/>
    <n v="6"/>
    <n v="0"/>
    <s v="12.11.2025"/>
    <x v="3"/>
    <s v="25.08.2026"/>
    <x v="3"/>
  </r>
  <r>
    <s v="TOPOLA SKIES"/>
    <n v="0"/>
    <n v="0"/>
    <n v="5"/>
    <n v="8426"/>
    <s v="407294 1 "/>
    <s v="01 Aug 2026"/>
    <s v="01"/>
    <s v="Aug"/>
    <s v="06 Aug 2026"/>
    <s v="06"/>
    <s v="Aug"/>
    <n v="5"/>
    <n v="5"/>
    <n v="0"/>
    <n v="0"/>
    <s v="TOPOLA SKIES"/>
    <x v="5"/>
    <s v="2"/>
    <s v="1"/>
    <n v="1641.834862385321"/>
    <n v="328.36697247706422"/>
    <m/>
    <s v="12 Nov 2025 16:25"/>
    <s v="12 Nov 2025"/>
    <s v="Nov"/>
    <n v="0"/>
    <n v="0"/>
    <n v="0"/>
    <n v="5"/>
    <n v="0"/>
    <n v="5"/>
    <n v="0"/>
    <s v="12.11.2025"/>
    <x v="3"/>
    <s v="01.08.2026"/>
    <x v="8"/>
  </r>
  <r>
    <s v="TO"/>
    <n v="0"/>
    <n v="0"/>
    <n v="6"/>
    <n v="8427"/>
    <s v="1175145.221182 1 "/>
    <s v="03 Aug 2026"/>
    <s v="03"/>
    <s v="Aug"/>
    <s v="09 Aug 2026"/>
    <s v="09"/>
    <s v="Aug"/>
    <n v="6"/>
    <n v="6"/>
    <n v="0"/>
    <n v="0"/>
    <s v="СЛР-ХОЛИДЕЙ-СЪРВИС ЕООД"/>
    <x v="5"/>
    <s v="2"/>
    <s v="2"/>
    <n v="2050.9224545999996"/>
    <n v="341.82040909999995"/>
    <s v="Romania"/>
    <s v="12 Nov 2025 17:28"/>
    <s v="12 Nov 2025"/>
    <s v="Nov"/>
    <n v="0"/>
    <n v="0"/>
    <n v="0"/>
    <n v="6"/>
    <n v="0"/>
    <n v="6"/>
    <n v="0"/>
    <s v="12.11.2025"/>
    <x v="3"/>
    <s v="03.08.2026"/>
    <x v="5"/>
  </r>
  <r>
    <s v="TO"/>
    <n v="0"/>
    <n v="0"/>
    <n v="6"/>
    <n v="8428"/>
    <s v="1175152.221188 1 "/>
    <s v="16 Aug 2026"/>
    <s v="16"/>
    <s v="Aug"/>
    <s v="22 Aug 2026"/>
    <s v="22"/>
    <s v="Aug"/>
    <n v="6"/>
    <n v="6"/>
    <n v="0"/>
    <n v="0"/>
    <s v="СЛР-ХОЛИДЕЙ-СЪРВИС ЕООД"/>
    <x v="0"/>
    <s v="2"/>
    <s v="2"/>
    <n v="2083.1936495999998"/>
    <n v="347.19894159999996"/>
    <s v="Romania"/>
    <s v="12 Nov 2025 18:25"/>
    <s v="12 Nov 2025"/>
    <s v="Nov"/>
    <n v="0"/>
    <n v="0"/>
    <n v="0"/>
    <n v="6"/>
    <n v="0"/>
    <n v="6"/>
    <n v="0"/>
    <s v="12.11.2025"/>
    <x v="3"/>
    <s v="16.08.2026"/>
    <x v="4"/>
  </r>
  <r>
    <s v="TOPOLA SKIES"/>
    <n v="0"/>
    <n v="7"/>
    <n v="0"/>
    <n v="8430"/>
    <s v="407378 1 "/>
    <s v="04 Jul 2026"/>
    <s v="04"/>
    <s v="Jul"/>
    <s v="11 Jul 2026"/>
    <s v="11"/>
    <s v="Jul"/>
    <n v="7"/>
    <n v="7"/>
    <n v="0"/>
    <n v="0"/>
    <s v="TOPOLA SKIES"/>
    <x v="5"/>
    <s v="2"/>
    <s v="1"/>
    <n v="2142.4678899082569"/>
    <n v="306.06422018348621"/>
    <m/>
    <s v="12 Nov 2025 19:25"/>
    <s v="12 Nov 2025"/>
    <s v="Nov"/>
    <n v="0"/>
    <n v="0"/>
    <n v="7"/>
    <n v="0"/>
    <n v="0"/>
    <n v="7"/>
    <n v="0"/>
    <s v="12.11.2025"/>
    <x v="3"/>
    <s v="04.07.2026"/>
    <x v="2"/>
  </r>
  <r>
    <s v="TO"/>
    <n v="0"/>
    <n v="3"/>
    <n v="2"/>
    <n v="8431"/>
    <s v="1175170.221200 1 "/>
    <s v="08 Jul 2026"/>
    <s v="08"/>
    <s v="Jul"/>
    <s v="13 Jul 2026"/>
    <s v="13"/>
    <s v="Jul"/>
    <n v="5"/>
    <n v="5"/>
    <n v="0"/>
    <n v="0"/>
    <s v="СЛР-ХОЛИДЕЙ-СЪРВИС ЕООД"/>
    <x v="5"/>
    <s v="2"/>
    <s v="1"/>
    <n v="1341.4842386999999"/>
    <n v="268.29684773999998"/>
    <s v="Romania"/>
    <s v="12 Nov 2025 19:35"/>
    <s v="12 Nov 2025"/>
    <s v="Nov"/>
    <n v="0"/>
    <n v="0"/>
    <n v="5"/>
    <n v="0"/>
    <n v="0"/>
    <n v="5"/>
    <n v="0"/>
    <s v="12.11.2025"/>
    <x v="3"/>
    <s v="08.07.2026"/>
    <x v="13"/>
  </r>
  <r>
    <s v="TOPOLA SKIES"/>
    <n v="0"/>
    <n v="0"/>
    <n v="6"/>
    <n v="8432"/>
    <s v="407438 1 "/>
    <s v="26 Jul 2026"/>
    <s v="26"/>
    <s v="Jul"/>
    <s v="01 Aug 2026"/>
    <s v="01"/>
    <s v="Aug"/>
    <n v="6"/>
    <n v="-25"/>
    <n v="6"/>
    <n v="0"/>
    <s v="TOPOLA SKIES"/>
    <x v="3"/>
    <s v="2"/>
    <m/>
    <n v="2235.0275229357794"/>
    <n v="372.50458715596324"/>
    <m/>
    <s v="12 Nov 2025 21:02"/>
    <s v="12 Nov 2025"/>
    <s v="Nov"/>
    <n v="0"/>
    <n v="0"/>
    <n v="6"/>
    <n v="0"/>
    <n v="0"/>
    <n v="6"/>
    <n v="0"/>
    <s v="12.11.2025"/>
    <x v="3"/>
    <s v="26.07.2026"/>
    <x v="8"/>
  </r>
  <r>
    <s v="TOPOLA SKIES"/>
    <n v="0"/>
    <n v="0"/>
    <n v="5"/>
    <n v="8434"/>
    <s v="407470 1 "/>
    <s v="20 Jul 2026"/>
    <s v="20"/>
    <s v="Jul"/>
    <s v="25 Jul 2026"/>
    <s v="25"/>
    <s v="Jul"/>
    <n v="5"/>
    <n v="5"/>
    <n v="0"/>
    <n v="0"/>
    <s v="TOPOLA SKIES"/>
    <x v="0"/>
    <s v="2"/>
    <s v="1"/>
    <n v="1663.3486238532109"/>
    <n v="332.66972477064218"/>
    <m/>
    <s v="12 Nov 2025 21:43"/>
    <s v="12 Nov 2025"/>
    <s v="Nov"/>
    <n v="0"/>
    <n v="0"/>
    <n v="5"/>
    <n v="0"/>
    <n v="0"/>
    <n v="5"/>
    <n v="0"/>
    <s v="12.11.2025"/>
    <x v="3"/>
    <s v="20.07.2026"/>
    <x v="6"/>
  </r>
  <r>
    <s v="TOPOLA SKIES"/>
    <n v="0"/>
    <n v="6"/>
    <n v="0"/>
    <n v="8435"/>
    <s v="407569 1 "/>
    <s v="21 Jun 2026"/>
    <s v="21"/>
    <s v="Jun"/>
    <s v="27 Jun 2026"/>
    <s v="27"/>
    <s v="Jun"/>
    <n v="6"/>
    <n v="6"/>
    <n v="0"/>
    <n v="0"/>
    <s v="TOPOLA SKIES"/>
    <x v="5"/>
    <s v="3"/>
    <s v="1"/>
    <n v="2092.9357798165138"/>
    <n v="348.82568807339447"/>
    <m/>
    <s v="13 Nov 2025 01:38"/>
    <s v="13 Nov 2025"/>
    <s v="Nov"/>
    <n v="0"/>
    <n v="6"/>
    <n v="0"/>
    <n v="0"/>
    <n v="0"/>
    <n v="6"/>
    <n v="0"/>
    <s v="13.11.2025"/>
    <x v="3"/>
    <s v="21.06.2026"/>
    <x v="7"/>
  </r>
  <r>
    <s v="TO"/>
    <n v="0"/>
    <n v="7"/>
    <n v="0"/>
    <n v="8436"/>
    <s v="NT308366 1 "/>
    <s v="27 Jun 2026"/>
    <s v="27"/>
    <s v="Jun"/>
    <s v="04 Jul 2026"/>
    <s v="04"/>
    <s v="Jul"/>
    <n v="7"/>
    <n v="-23"/>
    <n v="4"/>
    <n v="3"/>
    <s v="НОВОТОН - ЕООД"/>
    <x v="5"/>
    <s v="2"/>
    <s v="1"/>
    <n v="1733.3934540999999"/>
    <n v="247.62763629999998"/>
    <m/>
    <s v="13 Nov 2025 07:46"/>
    <s v="12 Nov 2025"/>
    <s v="Nov"/>
    <n v="0"/>
    <n v="4"/>
    <n v="3"/>
    <n v="0"/>
    <n v="0"/>
    <n v="7"/>
    <n v="0"/>
    <s v="13.11.2025"/>
    <x v="3"/>
    <s v="27.06.2026"/>
    <x v="7"/>
  </r>
  <r>
    <s v="TOPOLA SKIES"/>
    <n v="0"/>
    <n v="0"/>
    <n v="5"/>
    <n v="8437"/>
    <s v="407585 1 "/>
    <s v="12 Jul 2026"/>
    <s v="12"/>
    <s v="Jul"/>
    <s v="17 Jul 2026"/>
    <s v="17"/>
    <s v="Jul"/>
    <n v="5"/>
    <n v="5"/>
    <n v="0"/>
    <n v="0"/>
    <s v="TOPOLA SKIES"/>
    <x v="5"/>
    <s v="2"/>
    <s v="1"/>
    <n v="1641.834862385321"/>
    <n v="328.36697247706422"/>
    <m/>
    <s v="13 Nov 2025 07:51"/>
    <s v="13 Nov 2025"/>
    <s v="Nov"/>
    <n v="0"/>
    <n v="0"/>
    <n v="5"/>
    <n v="0"/>
    <n v="0"/>
    <n v="5"/>
    <n v="0"/>
    <s v="13.11.2025"/>
    <x v="3"/>
    <s v="12.07.2026"/>
    <x v="1"/>
  </r>
  <r>
    <s v="TO"/>
    <n v="5"/>
    <n v="0"/>
    <n v="0"/>
    <n v="8439"/>
    <s v="5041292 2 "/>
    <s v="10 Jun 2026"/>
    <s v="10"/>
    <s v="Jun"/>
    <s v="15 Jun 2026"/>
    <s v="15"/>
    <s v="Jun"/>
    <n v="5"/>
    <n v="5"/>
    <n v="0"/>
    <n v="0"/>
    <s v="ВАРНА ТУРИСТ СЕРВИЗ - ООД"/>
    <x v="1"/>
    <s v="2"/>
    <s v="0"/>
    <n v="753.58129900000006"/>
    <n v="150.71625980000002"/>
    <m/>
    <s v="13 Nov 2025 08:27"/>
    <s v="12 Nov 2025"/>
    <s v="Nov"/>
    <n v="0"/>
    <n v="5"/>
    <n v="0"/>
    <n v="0"/>
    <n v="0"/>
    <n v="5"/>
    <n v="0"/>
    <s v="13.11.2025"/>
    <x v="3"/>
    <s v="10.06.2026"/>
    <x v="0"/>
  </r>
  <r>
    <s v="TO"/>
    <n v="5"/>
    <n v="0"/>
    <n v="0"/>
    <n v="8440"/>
    <s v="5041292 2 "/>
    <s v="10 Jun 2026"/>
    <s v="10"/>
    <s v="Jun"/>
    <s v="15 Jun 2026"/>
    <s v="15"/>
    <s v="Jun"/>
    <n v="5"/>
    <n v="5"/>
    <n v="0"/>
    <n v="0"/>
    <s v="ВАРНА ТУРИСТ СЕРВИЗ - ООД"/>
    <x v="1"/>
    <s v="2"/>
    <s v="0"/>
    <n v="753.58129900000006"/>
    <n v="150.71625980000002"/>
    <m/>
    <s v="13 Nov 2025 08:27"/>
    <s v="12 Nov 2025"/>
    <s v="Nov"/>
    <n v="0"/>
    <n v="5"/>
    <n v="0"/>
    <n v="0"/>
    <n v="0"/>
    <n v="5"/>
    <n v="0"/>
    <s v="13.11.2025"/>
    <x v="3"/>
    <s v="10.06.2026"/>
    <x v="0"/>
  </r>
  <r>
    <s v="TO"/>
    <n v="0"/>
    <n v="0"/>
    <n v="5"/>
    <n v="8441"/>
    <s v="1175219.221219 1 "/>
    <s v="10 Aug 2026"/>
    <s v="10"/>
    <s v="Aug"/>
    <s v="15 Aug 2026"/>
    <s v="15"/>
    <s v="Aug"/>
    <n v="5"/>
    <n v="5"/>
    <n v="0"/>
    <n v="0"/>
    <s v="СЛР-ХОЛИДЕЙ-СЪРВИС ЕООД"/>
    <x v="4"/>
    <s v="4"/>
    <s v="1"/>
    <n v="2422.3932464999998"/>
    <n v="484.47864929999997"/>
    <s v="Romania"/>
    <s v="13 Nov 2025 09:38"/>
    <s v="13 Nov 2025"/>
    <s v="Nov"/>
    <n v="0"/>
    <n v="0"/>
    <n v="0"/>
    <n v="5"/>
    <n v="0"/>
    <n v="5"/>
    <n v="0"/>
    <s v="13.11.2025"/>
    <x v="3"/>
    <s v="10.08.2026"/>
    <x v="12"/>
  </r>
  <r>
    <s v="TO"/>
    <n v="0"/>
    <n v="0"/>
    <n v="6"/>
    <n v="8442"/>
    <s v="1175169.221222 1 "/>
    <s v="26 Jul 2026"/>
    <s v="26"/>
    <s v="Jul"/>
    <s v="01 Aug 2026"/>
    <s v="01"/>
    <s v="Aug"/>
    <n v="6"/>
    <n v="-25"/>
    <n v="6"/>
    <n v="0"/>
    <s v="СЛР-ХОЛИДЕЙ-СЪРВИС ЕООД"/>
    <x v="4"/>
    <s v="2"/>
    <s v="3"/>
    <n v="2906.8718957999999"/>
    <n v="484.47864929999997"/>
    <s v="Romania"/>
    <s v="13 Nov 2025 09:44"/>
    <s v="13 Nov 2025"/>
    <s v="Nov"/>
    <n v="0"/>
    <n v="0"/>
    <n v="6"/>
    <n v="0"/>
    <n v="0"/>
    <n v="6"/>
    <n v="0"/>
    <s v="13.11.2025"/>
    <x v="3"/>
    <s v="26.07.2026"/>
    <x v="8"/>
  </r>
  <r>
    <s v="TO"/>
    <n v="0"/>
    <n v="0"/>
    <n v="5"/>
    <n v="8443"/>
    <s v="1175162.221230 1 "/>
    <s v="21 Jul 2026"/>
    <s v="21"/>
    <s v="Jul"/>
    <s v="26 Jul 2026"/>
    <s v="26"/>
    <s v="Jul"/>
    <n v="5"/>
    <n v="5"/>
    <n v="0"/>
    <n v="0"/>
    <s v="СЛР-ХОЛИДЕЙ-СЪРВИС ЕООД"/>
    <x v="5"/>
    <s v="2"/>
    <s v="2"/>
    <n v="1709.1020455"/>
    <n v="341.82040910000001"/>
    <s v="Romania"/>
    <s v="13 Nov 2025 09:48"/>
    <s v="13 Nov 2025"/>
    <s v="Nov"/>
    <n v="0"/>
    <n v="0"/>
    <n v="5"/>
    <n v="0"/>
    <n v="0"/>
    <n v="5"/>
    <n v="0"/>
    <s v="13.11.2025"/>
    <x v="3"/>
    <s v="21.07.2026"/>
    <x v="6"/>
  </r>
  <r>
    <s v="TO"/>
    <n v="0"/>
    <n v="0"/>
    <n v="6"/>
    <n v="8444"/>
    <s v="95537 1 "/>
    <s v="18 Jul 2026"/>
    <s v="18"/>
    <s v="Jul"/>
    <s v="24 Jul 2026"/>
    <s v="24"/>
    <s v="Jul"/>
    <n v="6"/>
    <n v="6"/>
    <n v="0"/>
    <n v="0"/>
    <s v="ДЕСТИНЕЙШЪН ТУРИСТИК СЪРВИСИС - ЕООД"/>
    <x v="0"/>
    <s v="3"/>
    <s v="0"/>
    <n v="2249.8303655999998"/>
    <n v="374.97172759999995"/>
    <m/>
    <s v="13 Nov 2025 09:52"/>
    <s v="12 Nov 2025"/>
    <s v="Nov"/>
    <n v="0"/>
    <n v="0"/>
    <n v="6"/>
    <n v="0"/>
    <n v="0"/>
    <n v="6"/>
    <n v="0"/>
    <s v="13.11.2025"/>
    <x v="3"/>
    <s v="18.07.2026"/>
    <x v="1"/>
  </r>
  <r>
    <s v="TO"/>
    <n v="0"/>
    <n v="6"/>
    <n v="0"/>
    <n v="8446"/>
    <s v="17056 1 "/>
    <s v="28 Jun 2026"/>
    <s v="28"/>
    <s v="Jun"/>
    <s v="04 Jul 2026"/>
    <s v="04"/>
    <s v="Jul"/>
    <n v="6"/>
    <n v="-24"/>
    <n v="3"/>
    <n v="3"/>
    <s v="КЛУБ МАГЕЛАН - ООД"/>
    <x v="0"/>
    <s v="2"/>
    <s v="1"/>
    <n v="1511.5827738"/>
    <n v="251.93046230000002"/>
    <m/>
    <s v="13 Nov 2025 09:52"/>
    <s v="12 Nov 2025"/>
    <s v="Nov"/>
    <n v="0"/>
    <n v="3"/>
    <n v="3"/>
    <n v="0"/>
    <n v="0"/>
    <n v="6"/>
    <n v="0"/>
    <s v="13.11.2025"/>
    <x v="3"/>
    <s v="28.06.2026"/>
    <x v="2"/>
  </r>
  <r>
    <s v="TO"/>
    <n v="0"/>
    <n v="0"/>
    <n v="6"/>
    <n v="8447"/>
    <s v="1175181.221237 1 "/>
    <s v="26 Jul 2026"/>
    <s v="26"/>
    <s v="Jul"/>
    <s v="01 Aug 2026"/>
    <s v="01"/>
    <s v="Aug"/>
    <n v="6"/>
    <n v="-25"/>
    <n v="6"/>
    <n v="0"/>
    <s v="СЛР-ХОЛИДЕЙ-СЪРВИС ЕООД"/>
    <x v="3"/>
    <s v="2"/>
    <s v="2"/>
    <n v="2325.5209866"/>
    <n v="387.58683109999998"/>
    <s v="Romania"/>
    <s v="13 Nov 2025 10:08"/>
    <s v="13 Nov 2025"/>
    <s v="Nov"/>
    <n v="0"/>
    <n v="0"/>
    <n v="6"/>
    <n v="0"/>
    <n v="0"/>
    <n v="6"/>
    <n v="0"/>
    <s v="13.11.2025"/>
    <x v="3"/>
    <s v="26.07.2026"/>
    <x v="8"/>
  </r>
  <r>
    <s v="TO"/>
    <n v="0"/>
    <n v="0"/>
    <n v="5"/>
    <n v="8448"/>
    <s v="NT308388 1 "/>
    <s v="20 Jul 2026"/>
    <s v="20"/>
    <s v="Jul"/>
    <s v="25 Jul 2026"/>
    <s v="25"/>
    <s v="Jul"/>
    <n v="5"/>
    <n v="5"/>
    <n v="0"/>
    <n v="0"/>
    <s v="НОВОТОН - ЕООД"/>
    <x v="5"/>
    <s v="3"/>
    <s v="1"/>
    <n v="1845.8145625"/>
    <n v="369.1629125"/>
    <m/>
    <s v="13 Nov 2025 10:11"/>
    <s v="13 Nov 2025"/>
    <s v="Nov"/>
    <n v="0"/>
    <n v="0"/>
    <n v="5"/>
    <n v="0"/>
    <n v="0"/>
    <n v="5"/>
    <n v="0"/>
    <s v="13.11.2025"/>
    <x v="3"/>
    <s v="20.07.2026"/>
    <x v="6"/>
  </r>
  <r>
    <s v="TO"/>
    <n v="0"/>
    <n v="6"/>
    <n v="0"/>
    <n v="8449"/>
    <s v="NT308386 1 "/>
    <s v="26 Jun 2026"/>
    <s v="26"/>
    <s v="Jun"/>
    <s v="02 Jul 2026"/>
    <s v="02"/>
    <s v="Jul"/>
    <n v="6"/>
    <n v="-24"/>
    <n v="5"/>
    <n v="1"/>
    <s v="НОВОТОН - ЕООД"/>
    <x v="1"/>
    <s v="2"/>
    <s v="1"/>
    <n v="1446.9230339999999"/>
    <n v="241.15383899999998"/>
    <m/>
    <s v="13 Nov 2025 10:25"/>
    <s v="13 Nov 2025"/>
    <s v="Nov"/>
    <n v="0"/>
    <n v="5"/>
    <n v="1"/>
    <n v="0"/>
    <n v="0"/>
    <n v="6"/>
    <n v="0"/>
    <s v="13.11.2025"/>
    <x v="3"/>
    <s v="26.06.2026"/>
    <x v="7"/>
  </r>
  <r>
    <s v="TO"/>
    <n v="0"/>
    <n v="0"/>
    <n v="5"/>
    <n v="8450"/>
    <s v="NT308380 1 "/>
    <s v="19 Jul 2026"/>
    <s v="19"/>
    <s v="Jul"/>
    <s v="24 Jul 2026"/>
    <s v="24"/>
    <s v="Jul"/>
    <n v="5"/>
    <n v="5"/>
    <n v="0"/>
    <n v="0"/>
    <s v="НОВОТОН - ЕООД"/>
    <x v="5"/>
    <s v="2"/>
    <s v="2"/>
    <n v="1709.1020455"/>
    <n v="341.82040910000001"/>
    <m/>
    <s v="13 Nov 2025 10:50"/>
    <s v="12 Nov 2025"/>
    <s v="Nov"/>
    <n v="0"/>
    <n v="0"/>
    <n v="5"/>
    <n v="0"/>
    <n v="0"/>
    <n v="5"/>
    <n v="0"/>
    <s v="13.11.2025"/>
    <x v="3"/>
    <s v="19.07.2026"/>
    <x v="6"/>
  </r>
  <r>
    <s v="TO"/>
    <n v="0"/>
    <n v="0"/>
    <n v="6"/>
    <n v="8451"/>
    <s v="1175313.221270 1 "/>
    <s v="20 Jul 2026"/>
    <s v="20"/>
    <s v="Jul"/>
    <s v="26 Jul 2026"/>
    <s v="26"/>
    <s v="Jul"/>
    <n v="6"/>
    <n v="6"/>
    <n v="0"/>
    <n v="0"/>
    <s v="СЛР-ХОЛИДЕЙ-СЪРВИС ЕООД"/>
    <x v="5"/>
    <s v="2"/>
    <s v="2"/>
    <n v="2050.9224545999996"/>
    <n v="341.82040909999995"/>
    <s v="Romania"/>
    <s v="13 Nov 2025 11:35"/>
    <s v="13 Nov 2025"/>
    <s v="Nov"/>
    <n v="0"/>
    <n v="0"/>
    <n v="6"/>
    <n v="0"/>
    <n v="0"/>
    <n v="6"/>
    <n v="0"/>
    <s v="13.11.2025"/>
    <x v="3"/>
    <s v="20.07.2026"/>
    <x v="6"/>
  </r>
  <r>
    <s v="TO"/>
    <n v="0"/>
    <n v="5"/>
    <n v="0"/>
    <n v="8452"/>
    <s v="1175332.221273 1 "/>
    <s v="20 Jun 2026"/>
    <s v="20"/>
    <s v="Jun"/>
    <s v="25 Jun 2026"/>
    <s v="25"/>
    <s v="Jun"/>
    <n v="5"/>
    <n v="5"/>
    <n v="0"/>
    <n v="0"/>
    <s v="СЛР-ХОЛИДЕЙ-СЪРВИС ЕООД"/>
    <x v="7"/>
    <s v="4"/>
    <s v="1"/>
    <n v="2045.5048054999997"/>
    <n v="409.10096109999995"/>
    <s v="Romania"/>
    <s v="13 Nov 2025 12:02"/>
    <s v="13 Nov 2025"/>
    <s v="Nov"/>
    <n v="0"/>
    <n v="5"/>
    <n v="0"/>
    <n v="0"/>
    <n v="0"/>
    <n v="5"/>
    <n v="0"/>
    <s v="13.11.2025"/>
    <x v="3"/>
    <s v="20.06.2026"/>
    <x v="9"/>
  </r>
  <r>
    <s v="TO"/>
    <n v="0"/>
    <n v="1"/>
    <n v="4"/>
    <n v="8453"/>
    <s v="1175211.221281 1 "/>
    <s v="10 Jul 2026"/>
    <s v="10"/>
    <s v="Jul"/>
    <s v="15 Jul 2026"/>
    <s v="15"/>
    <s v="Jul"/>
    <n v="5"/>
    <n v="5"/>
    <n v="0"/>
    <n v="0"/>
    <s v="СЛР-ХОЛИДЕЙ-СЪРВИС ЕООД"/>
    <x v="3"/>
    <s v="2"/>
    <s v="2"/>
    <n v="1937.9341555000001"/>
    <n v="387.58683110000004"/>
    <s v="Romania"/>
    <s v="13 Nov 2025 12:34"/>
    <s v="13 Nov 2025"/>
    <s v="Nov"/>
    <n v="0"/>
    <n v="0"/>
    <n v="5"/>
    <n v="0"/>
    <n v="0"/>
    <n v="5"/>
    <n v="0"/>
    <s v="13.11.2025"/>
    <x v="3"/>
    <s v="10.07.2026"/>
    <x v="13"/>
  </r>
  <r>
    <s v="TO"/>
    <n v="0"/>
    <n v="0"/>
    <n v="5"/>
    <n v="8454"/>
    <s v="5041296 1 "/>
    <s v="10 Aug 2026"/>
    <s v="10"/>
    <s v="Aug"/>
    <s v="15 Aug 2026"/>
    <s v="15"/>
    <s v="Aug"/>
    <n v="5"/>
    <n v="5"/>
    <n v="0"/>
    <n v="0"/>
    <s v="ВАРНА ТУРИСТ СЕРВИЗ - ООД"/>
    <x v="4"/>
    <s v="5"/>
    <s v="1"/>
    <n v="2906.8523375"/>
    <n v="581.37046750000002"/>
    <m/>
    <s v="13 Nov 2025 12:38"/>
    <s v="13 Nov 2025"/>
    <s v="Nov"/>
    <n v="0"/>
    <n v="0"/>
    <n v="0"/>
    <n v="5"/>
    <n v="0"/>
    <n v="5"/>
    <n v="0"/>
    <s v="13.11.2025"/>
    <x v="3"/>
    <s v="10.08.2026"/>
    <x v="12"/>
  </r>
  <r>
    <s v="TO"/>
    <n v="0"/>
    <n v="7"/>
    <n v="0"/>
    <n v="8455"/>
    <s v="NT308441 1 "/>
    <s v="27 Jun 2026"/>
    <s v="27"/>
    <s v="Jun"/>
    <s v="04 Jul 2026"/>
    <s v="04"/>
    <s v="Jul"/>
    <n v="7"/>
    <n v="-23"/>
    <n v="4"/>
    <n v="3"/>
    <s v="НОВОТОН - ЕООД"/>
    <x v="1"/>
    <s v="2"/>
    <s v="2"/>
    <n v="2110.1645453000001"/>
    <n v="301.45207790000001"/>
    <m/>
    <s v="13 Nov 2025 12:39"/>
    <s v="13 Nov 2025"/>
    <s v="Nov"/>
    <n v="0"/>
    <n v="4"/>
    <n v="3"/>
    <n v="0"/>
    <n v="0"/>
    <n v="7"/>
    <n v="0"/>
    <s v="13.11.2025"/>
    <x v="3"/>
    <s v="27.06.2026"/>
    <x v="7"/>
  </r>
  <r>
    <s v="TO"/>
    <n v="0"/>
    <n v="0"/>
    <n v="6"/>
    <n v="8457"/>
    <s v="NT308460 1 "/>
    <s v="01 Aug 2026"/>
    <s v="01"/>
    <s v="Aug"/>
    <s v="07 Aug 2026"/>
    <s v="07"/>
    <s v="Aug"/>
    <n v="6"/>
    <n v="6"/>
    <n v="0"/>
    <n v="0"/>
    <s v="НОВОТОН - ЕООД"/>
    <x v="1"/>
    <s v="2"/>
    <s v="2"/>
    <n v="2002.4569872"/>
    <n v="333.74283120000001"/>
    <m/>
    <s v="13 Nov 2025 13:13"/>
    <s v="13 Nov 2025"/>
    <s v="Nov"/>
    <n v="0"/>
    <n v="0"/>
    <n v="0"/>
    <n v="6"/>
    <n v="0"/>
    <n v="6"/>
    <n v="0"/>
    <s v="13.11.2025"/>
    <x v="3"/>
    <s v="01.08.2026"/>
    <x v="8"/>
  </r>
  <r>
    <s v="TO"/>
    <n v="0"/>
    <n v="0"/>
    <n v="5"/>
    <n v="8458"/>
    <s v="2311513 1 "/>
    <s v="26 Jul 2026"/>
    <s v="26"/>
    <s v="Jul"/>
    <s v="31 Jul 2026"/>
    <s v="31"/>
    <s v="Jul"/>
    <n v="5"/>
    <n v="5"/>
    <n v="0"/>
    <n v="0"/>
    <s v="ТУРИСТИЧЕСКА АГЕНЦИЯ СОЛВЕКС - ЕООД"/>
    <x v="1"/>
    <s v="3"/>
    <s v="1"/>
    <n v="1802.1995535000001"/>
    <n v="360.43991070000004"/>
    <s v="[&quot;RO&quot;]"/>
    <s v="13 Nov 2025 13:50"/>
    <s v="13 Nov 2025"/>
    <s v="Nov"/>
    <n v="0"/>
    <n v="0"/>
    <n v="5"/>
    <n v="0"/>
    <n v="0"/>
    <n v="5"/>
    <n v="0"/>
    <s v="13.11.2025"/>
    <x v="3"/>
    <s v="26.07.2026"/>
    <x v="8"/>
  </r>
  <r>
    <s v="TO"/>
    <n v="0"/>
    <n v="0"/>
    <n v="6"/>
    <n v="8459"/>
    <s v="2311523 1 "/>
    <s v="24 Jul 2026"/>
    <s v="24"/>
    <s v="Jul"/>
    <s v="30 Jul 2026"/>
    <s v="30"/>
    <s v="Jul"/>
    <n v="6"/>
    <n v="6"/>
    <n v="0"/>
    <n v="0"/>
    <s v="ТУРИСТИЧЕСКА АГЕНЦИЯ СОЛВЕКС - ЕООД"/>
    <x v="1"/>
    <s v="3"/>
    <s v="0"/>
    <n v="2162.6394642"/>
    <n v="360.43991069999998"/>
    <s v="[&quot;RO&quot;]"/>
    <s v="13 Nov 2025 14:14"/>
    <s v="13 Nov 2025"/>
    <s v="Nov"/>
    <n v="0"/>
    <n v="0"/>
    <n v="6"/>
    <n v="0"/>
    <n v="0"/>
    <n v="6"/>
    <n v="0"/>
    <s v="13.11.2025"/>
    <x v="3"/>
    <s v="24.07.2026"/>
    <x v="6"/>
  </r>
  <r>
    <s v="TO"/>
    <n v="0"/>
    <n v="0"/>
    <n v="5"/>
    <n v="8460"/>
    <s v="NT308507 1 "/>
    <s v="08 Aug 2026"/>
    <s v="08"/>
    <s v="Aug"/>
    <s v="13 Aug 2026"/>
    <s v="13"/>
    <s v="Aug"/>
    <n v="5"/>
    <n v="5"/>
    <n v="0"/>
    <n v="0"/>
    <s v="НОВОТОН - ЕООД"/>
    <x v="0"/>
    <s v="2"/>
    <s v="2"/>
    <n v="1735.9947079999999"/>
    <n v="347.19894160000001"/>
    <m/>
    <s v="13 Nov 2025 15:46"/>
    <s v="13 Nov 2025"/>
    <s v="Nov"/>
    <n v="0"/>
    <n v="0"/>
    <n v="0"/>
    <n v="5"/>
    <n v="0"/>
    <n v="5"/>
    <n v="0"/>
    <s v="13.11.2025"/>
    <x v="3"/>
    <s v="08.08.2026"/>
    <x v="5"/>
  </r>
  <r>
    <s v="TO"/>
    <n v="0"/>
    <n v="0"/>
    <n v="6"/>
    <n v="8461"/>
    <s v="2311538 1 "/>
    <s v="24 Jul 2026"/>
    <s v="24"/>
    <s v="Jul"/>
    <s v="30 Jul 2026"/>
    <s v="30"/>
    <s v="Jul"/>
    <n v="6"/>
    <n v="6"/>
    <n v="0"/>
    <n v="0"/>
    <s v="ТУРИСТИЧЕСКА АГЕНЦИЯ СОЛВЕКС - ЕООД"/>
    <x v="5"/>
    <s v="3"/>
    <s v="1"/>
    <n v="2214.9774750000001"/>
    <n v="369.1629125"/>
    <s v="[&quot;RO&quot;]"/>
    <s v="13 Nov 2025 16:14"/>
    <s v="13 Nov 2025"/>
    <s v="Nov"/>
    <n v="0"/>
    <n v="0"/>
    <n v="6"/>
    <n v="0"/>
    <n v="0"/>
    <n v="6"/>
    <n v="0"/>
    <s v="13.11.2025"/>
    <x v="3"/>
    <s v="24.07.2026"/>
    <x v="6"/>
  </r>
  <r>
    <s v="TO"/>
    <n v="0"/>
    <n v="0"/>
    <n v="6"/>
    <n v="8462"/>
    <s v="2311557 1 "/>
    <s v="24 Jul 2026"/>
    <s v="24"/>
    <s v="Jul"/>
    <s v="30 Jul 2026"/>
    <s v="30"/>
    <s v="Jul"/>
    <n v="6"/>
    <n v="6"/>
    <n v="0"/>
    <n v="0"/>
    <s v="ТУРИСТИЧЕСКА АГЕНЦИЯ СОЛВЕКС - ЕООД"/>
    <x v="4"/>
    <s v="4"/>
    <s v="0"/>
    <n v="2906.8718957999999"/>
    <n v="484.47864929999997"/>
    <s v="[&quot;RO&quot;]"/>
    <s v="13 Nov 2025 16:14"/>
    <s v="13 Nov 2025"/>
    <s v="Nov"/>
    <n v="0"/>
    <n v="0"/>
    <n v="6"/>
    <n v="0"/>
    <n v="0"/>
    <n v="6"/>
    <n v="0"/>
    <s v="13.11.2025"/>
    <x v="3"/>
    <s v="24.07.2026"/>
    <x v="6"/>
  </r>
  <r>
    <s v="TO"/>
    <n v="0"/>
    <n v="0"/>
    <n v="6"/>
    <n v="8463"/>
    <s v="2311535 1 "/>
    <s v="24 Jul 2026"/>
    <s v="24"/>
    <s v="Jul"/>
    <s v="30 Jul 2026"/>
    <s v="30"/>
    <s v="Jul"/>
    <n v="6"/>
    <n v="6"/>
    <n v="0"/>
    <n v="0"/>
    <s v="ТУРИСТИЧЕСКА АГЕНЦИЯ СОЛВЕКС - ЕООД"/>
    <x v="2"/>
    <s v="2"/>
    <s v="0"/>
    <n v="1640.7849035999998"/>
    <n v="273.46415059999998"/>
    <s v="[&quot;RO&quot;]"/>
    <s v="13 Nov 2025 16:28"/>
    <s v="13 Nov 2025"/>
    <s v="Nov"/>
    <n v="0"/>
    <n v="0"/>
    <n v="6"/>
    <n v="0"/>
    <n v="0"/>
    <n v="6"/>
    <n v="0"/>
    <s v="13.11.2025"/>
    <x v="3"/>
    <s v="24.07.2026"/>
    <x v="6"/>
  </r>
  <r>
    <s v="TO"/>
    <n v="0"/>
    <n v="0"/>
    <n v="5"/>
    <n v="8464"/>
    <s v="NT308519 1 "/>
    <s v="26 Jul 2026"/>
    <s v="26"/>
    <s v="Jul"/>
    <s v="31 Jul 2026"/>
    <s v="31"/>
    <s v="Jul"/>
    <n v="5"/>
    <n v="5"/>
    <n v="0"/>
    <n v="0"/>
    <s v="НОВОТОН - ЕООД"/>
    <x v="5"/>
    <s v="2"/>
    <s v="2"/>
    <n v="1709.1020455"/>
    <n v="341.82040910000001"/>
    <m/>
    <s v="13 Nov 2025 16:52"/>
    <s v="13 Nov 2025"/>
    <s v="Nov"/>
    <n v="0"/>
    <n v="0"/>
    <n v="5"/>
    <n v="0"/>
    <n v="0"/>
    <n v="5"/>
    <n v="0"/>
    <s v="13.11.2025"/>
    <x v="3"/>
    <s v="26.07.2026"/>
    <x v="8"/>
  </r>
  <r>
    <s v="TOPOLA SKIES"/>
    <n v="0"/>
    <n v="0"/>
    <n v="5"/>
    <n v="8465"/>
    <s v="408112 2 "/>
    <s v="17 Aug 2026"/>
    <s v="17"/>
    <s v="Aug"/>
    <s v="22 Aug 2026"/>
    <s v="22"/>
    <s v="Aug"/>
    <n v="5"/>
    <n v="5"/>
    <n v="0"/>
    <n v="0"/>
    <s v="TOPOLA SKIES"/>
    <x v="5"/>
    <s v="2"/>
    <s v="2"/>
    <n v="2223.2568807339449"/>
    <n v="444.65137614678895"/>
    <m/>
    <s v="13 Nov 2025 21:19"/>
    <s v="13 Nov 2025"/>
    <s v="Nov"/>
    <n v="0"/>
    <n v="0"/>
    <n v="0"/>
    <n v="5"/>
    <n v="0"/>
    <n v="5"/>
    <n v="0"/>
    <s v="13.11.2025"/>
    <x v="3"/>
    <s v="17.08.2026"/>
    <x v="4"/>
  </r>
  <r>
    <s v="TOPOLA SKIES"/>
    <n v="0"/>
    <n v="0"/>
    <n v="5"/>
    <n v="8466"/>
    <s v="408112 2 "/>
    <s v="17 Aug 2026"/>
    <s v="17"/>
    <s v="Aug"/>
    <s v="22 Aug 2026"/>
    <s v="22"/>
    <s v="Aug"/>
    <n v="5"/>
    <n v="5"/>
    <n v="0"/>
    <n v="0"/>
    <s v="TOPOLA SKIES"/>
    <x v="1"/>
    <s v="2"/>
    <s v="2"/>
    <n v="2172.2477064220184"/>
    <n v="434.44954128440367"/>
    <m/>
    <s v="13 Nov 2025 21:19"/>
    <s v="13 Nov 2025"/>
    <s v="Nov"/>
    <n v="0"/>
    <n v="0"/>
    <n v="0"/>
    <n v="5"/>
    <n v="0"/>
    <n v="5"/>
    <n v="0"/>
    <s v="13.11.2025"/>
    <x v="3"/>
    <s v="17.08.2026"/>
    <x v="4"/>
  </r>
  <r>
    <s v="BOOKING"/>
    <n v="0"/>
    <n v="6"/>
    <n v="1"/>
    <n v="8467"/>
    <s v="6694746596 1 "/>
    <s v="24 Aug 2026"/>
    <s v="24"/>
    <s v="Aug"/>
    <s v="31 Aug 2026"/>
    <s v="31"/>
    <s v="Aug"/>
    <n v="7"/>
    <n v="7"/>
    <n v="0"/>
    <n v="0"/>
    <s v="BOOKING"/>
    <x v="3"/>
    <s v="2"/>
    <s v="2"/>
    <n v="4438"/>
    <n v="633.99999999999989"/>
    <s v="Israel"/>
    <s v="13 Nov 2025 22:30"/>
    <s v="13 Nov 2025"/>
    <s v="Nov"/>
    <n v="0"/>
    <n v="0"/>
    <n v="0"/>
    <n v="7"/>
    <n v="0"/>
    <n v="7"/>
    <n v="0"/>
    <s v="13.11.2025"/>
    <x v="3"/>
    <s v="24.08.2026"/>
    <x v="3"/>
  </r>
  <r>
    <s v="TO"/>
    <n v="0"/>
    <n v="9"/>
    <n v="0"/>
    <n v="8468"/>
    <s v="1175617.221335 1 "/>
    <s v="27 Jun 2026"/>
    <s v="27"/>
    <s v="Jun"/>
    <s v="06 Jul 2026"/>
    <s v="06"/>
    <s v="Jul"/>
    <n v="9"/>
    <n v="-21"/>
    <n v="4"/>
    <n v="5"/>
    <s v="СЛР-ХОЛИДЕЙ-СЪРВИС ЕООД"/>
    <x v="5"/>
    <s v="3"/>
    <s v="0"/>
    <n v="3008.6141723999999"/>
    <n v="334.29046360000001"/>
    <s v="Romania"/>
    <s v="13 Nov 2025 23:56"/>
    <s v="13 Nov 2025"/>
    <s v="Nov"/>
    <n v="0"/>
    <n v="4"/>
    <n v="5"/>
    <n v="0"/>
    <n v="0"/>
    <n v="9"/>
    <n v="0"/>
    <s v="13.11.2025"/>
    <x v="3"/>
    <s v="27.06.2026"/>
    <x v="7"/>
  </r>
  <r>
    <s v="TOPOLA SKIES"/>
    <n v="0"/>
    <n v="4"/>
    <n v="1"/>
    <n v="8469"/>
    <s v="408189 1 "/>
    <s v="07 Jul 2026"/>
    <s v="07"/>
    <s v="Jul"/>
    <s v="12 Jul 2026"/>
    <s v="12"/>
    <s v="Jul"/>
    <n v="5"/>
    <n v="5"/>
    <n v="0"/>
    <n v="0"/>
    <s v="TOPOLA SKIES"/>
    <x v="5"/>
    <s v="2"/>
    <s v="2"/>
    <n v="2138.7064220183483"/>
    <n v="427.74311926605503"/>
    <m/>
    <s v="14 Nov 2025 00:23"/>
    <s v="14 Nov 2025"/>
    <s v="Nov"/>
    <n v="0"/>
    <n v="0"/>
    <n v="5"/>
    <n v="0"/>
    <n v="0"/>
    <n v="5"/>
    <n v="0"/>
    <s v="14.11.2025"/>
    <x v="3"/>
    <s v="07.07.2026"/>
    <x v="13"/>
  </r>
  <r>
    <s v="TO"/>
    <n v="0"/>
    <n v="0"/>
    <n v="5"/>
    <n v="8470"/>
    <s v="1175633.221352 1 "/>
    <s v="28 Jul 2026"/>
    <s v="28"/>
    <s v="Jul"/>
    <s v="02 Aug 2026"/>
    <s v="02"/>
    <s v="Aug"/>
    <n v="5"/>
    <n v="-26"/>
    <n v="4"/>
    <n v="1"/>
    <s v="СЛР-ХОЛИДЕЙ-СЪРВИС ЕООД"/>
    <x v="5"/>
    <s v="3"/>
    <s v="0"/>
    <n v="1845.8145625"/>
    <n v="369.1629125"/>
    <s v="Romania"/>
    <s v="14 Nov 2025 09:13"/>
    <s v="14 Nov 2025"/>
    <s v="Nov"/>
    <n v="0"/>
    <n v="0"/>
    <n v="4"/>
    <n v="1"/>
    <n v="0"/>
    <n v="5"/>
    <n v="0"/>
    <s v="14.11.2025"/>
    <x v="3"/>
    <s v="28.07.2026"/>
    <x v="8"/>
  </r>
  <r>
    <s v="TO"/>
    <n v="0"/>
    <n v="5"/>
    <n v="0"/>
    <n v="8471"/>
    <s v="1175639.221369 1 "/>
    <s v="29 Jun 2026"/>
    <s v="29"/>
    <s v="Jun"/>
    <s v="04 Jul 2026"/>
    <s v="04"/>
    <s v="Jul"/>
    <n v="5"/>
    <n v="-25"/>
    <n v="2"/>
    <n v="3"/>
    <s v="СЛР-ХОЛИДЕЙ-СЪРВИС ЕООД"/>
    <x v="4"/>
    <s v="4"/>
    <s v="1"/>
    <n v="2207.0563634999999"/>
    <n v="441.41127269999998"/>
    <s v="Romania"/>
    <s v="14 Nov 2025 09:43"/>
    <s v="14 Nov 2025"/>
    <s v="Nov"/>
    <n v="0"/>
    <n v="2"/>
    <n v="3"/>
    <n v="0"/>
    <n v="0"/>
    <n v="5"/>
    <n v="0"/>
    <s v="14.11.2025"/>
    <x v="3"/>
    <s v="29.06.2026"/>
    <x v="2"/>
  </r>
  <r>
    <s v="TOPOLA SKIES"/>
    <n v="0"/>
    <n v="5"/>
    <n v="0"/>
    <n v="8472"/>
    <s v="408272 1 "/>
    <s v="22 Jun 2026"/>
    <s v="22"/>
    <s v="Jun"/>
    <s v="27 Jun 2026"/>
    <s v="27"/>
    <s v="Jun"/>
    <n v="5"/>
    <n v="5"/>
    <n v="0"/>
    <n v="0"/>
    <s v="TOPOLA SKIES"/>
    <x v="5"/>
    <s v="3"/>
    <m/>
    <n v="1770.275229357798"/>
    <n v="354.05504587155963"/>
    <m/>
    <s v="14 Nov 2025 09:50"/>
    <s v="14 Nov 2025"/>
    <s v="Nov"/>
    <n v="0"/>
    <n v="5"/>
    <n v="0"/>
    <n v="0"/>
    <n v="0"/>
    <n v="5"/>
    <n v="0"/>
    <s v="14.11.2025"/>
    <x v="3"/>
    <s v="22.06.2026"/>
    <x v="7"/>
  </r>
  <r>
    <s v="TO"/>
    <n v="0"/>
    <n v="5"/>
    <n v="0"/>
    <n v="8473"/>
    <s v="1175587.221388 1 "/>
    <s v="20 Jun 2026"/>
    <s v="20"/>
    <s v="Jun"/>
    <s v="25 Jun 2026"/>
    <s v="25"/>
    <s v="Jun"/>
    <n v="5"/>
    <n v="5"/>
    <n v="0"/>
    <n v="0"/>
    <s v="СЛР-ХОЛИДЕЙ-СЪРВИС ЕООД"/>
    <x v="5"/>
    <s v="2"/>
    <s v="1"/>
    <n v="1087.3436885000001"/>
    <n v="217.46873770000002"/>
    <s v="Romania"/>
    <s v="14 Nov 2025 10:01"/>
    <s v="14 Nov 2025"/>
    <s v="Nov"/>
    <n v="0"/>
    <n v="5"/>
    <n v="0"/>
    <n v="0"/>
    <n v="0"/>
    <n v="5"/>
    <n v="0"/>
    <s v="14.11.2025"/>
    <x v="3"/>
    <s v="20.06.2026"/>
    <x v="9"/>
  </r>
  <r>
    <s v="TO"/>
    <n v="0"/>
    <n v="5"/>
    <n v="0"/>
    <n v="8474"/>
    <s v="1175582.221389 1 "/>
    <s v="20 Jun 2026"/>
    <s v="20"/>
    <s v="Jun"/>
    <s v="25 Jun 2026"/>
    <s v="25"/>
    <s v="Jun"/>
    <n v="5"/>
    <n v="5"/>
    <n v="0"/>
    <n v="0"/>
    <s v="СЛР-ХОЛИДЕЙ-СЪРВИС ЕООД"/>
    <x v="2"/>
    <s v="1"/>
    <s v="1"/>
    <n v="761.11124449999988"/>
    <n v="152.22224889999998"/>
    <s v="Romania"/>
    <s v="14 Nov 2025 10:01"/>
    <s v="14 Nov 2025"/>
    <s v="Nov"/>
    <n v="0"/>
    <n v="5"/>
    <n v="0"/>
    <n v="0"/>
    <n v="0"/>
    <n v="5"/>
    <n v="0"/>
    <s v="14.11.2025"/>
    <x v="3"/>
    <s v="20.06.2026"/>
    <x v="9"/>
  </r>
  <r>
    <s v="TO"/>
    <n v="0"/>
    <n v="5"/>
    <n v="0"/>
    <n v="8475"/>
    <s v="1175582.221390 1 "/>
    <s v="20 Jun 2026"/>
    <s v="20"/>
    <s v="Jun"/>
    <s v="25 Jun 2026"/>
    <s v="25"/>
    <s v="Jun"/>
    <n v="5"/>
    <n v="5"/>
    <n v="0"/>
    <n v="0"/>
    <s v="СЛР-ХОЛИДЕЙ-СЪРВИС ЕООД"/>
    <x v="2"/>
    <s v="2"/>
    <s v="1"/>
    <n v="1087.3436885000001"/>
    <n v="217.46873770000002"/>
    <s v="Romania"/>
    <s v="14 Nov 2025 10:01"/>
    <s v="14 Nov 2025"/>
    <s v="Nov"/>
    <n v="0"/>
    <n v="5"/>
    <n v="0"/>
    <n v="0"/>
    <n v="0"/>
    <n v="5"/>
    <n v="0"/>
    <s v="14.11.2025"/>
    <x v="3"/>
    <s v="20.06.2026"/>
    <x v="9"/>
  </r>
  <r>
    <s v="TO"/>
    <n v="0"/>
    <n v="0"/>
    <n v="7"/>
    <n v="8476"/>
    <s v="1175589.221406 1 "/>
    <s v="25 Jul 2026"/>
    <s v="25"/>
    <s v="Jul"/>
    <s v="01 Aug 2026"/>
    <s v="01"/>
    <s v="Aug"/>
    <n v="7"/>
    <n v="-24"/>
    <n v="7"/>
    <n v="0"/>
    <s v="СЛР-ХОЛИДЕЙ-СЪРВИС ЕООД"/>
    <x v="7"/>
    <s v="4"/>
    <s v="0"/>
    <n v="3617.3858181999999"/>
    <n v="516.76940260000003"/>
    <s v="Romania"/>
    <s v="14 Nov 2025 10:13"/>
    <s v="14 Nov 2025"/>
    <s v="Nov"/>
    <n v="0"/>
    <n v="0"/>
    <n v="7"/>
    <n v="0"/>
    <n v="0"/>
    <n v="7"/>
    <n v="0"/>
    <s v="14.11.2025"/>
    <x v="3"/>
    <s v="25.07.2026"/>
    <x v="6"/>
  </r>
  <r>
    <s v="TO"/>
    <n v="0"/>
    <n v="8"/>
    <n v="0"/>
    <n v="8477"/>
    <s v="1175624.221419 1 "/>
    <s v="03 Jul 2026"/>
    <s v="03"/>
    <s v="Jul"/>
    <s v="11 Jul 2026"/>
    <s v="11"/>
    <s v="Jul"/>
    <n v="8"/>
    <n v="8"/>
    <n v="0"/>
    <n v="0"/>
    <s v="СЛР-ХОЛИДЕЙ-СЪРВИС ЕООД"/>
    <x v="5"/>
    <s v="2"/>
    <s v="1"/>
    <n v="2032.6941189999998"/>
    <n v="254.08676487499997"/>
    <s v="Romania"/>
    <s v="14 Nov 2025 10:46"/>
    <s v="14 Nov 2025"/>
    <s v="Nov"/>
    <n v="0"/>
    <n v="0"/>
    <n v="8"/>
    <n v="0"/>
    <n v="0"/>
    <n v="8"/>
    <n v="0"/>
    <s v="14.11.2025"/>
    <x v="3"/>
    <s v="03.07.2026"/>
    <x v="2"/>
  </r>
  <r>
    <s v="TO"/>
    <n v="0"/>
    <n v="0"/>
    <n v="6"/>
    <n v="8478"/>
    <s v="1175771.221438 1 "/>
    <s v="16 Jul 2026"/>
    <s v="16"/>
    <s v="Jul"/>
    <s v="22 Jul 2026"/>
    <s v="22"/>
    <s v="Jul"/>
    <n v="6"/>
    <n v="6"/>
    <n v="0"/>
    <n v="0"/>
    <s v="СЛР-ХОЛИДЕЙ-СЪРВИС ЕООД"/>
    <x v="3"/>
    <s v="2"/>
    <s v="1"/>
    <n v="1860.3463793999999"/>
    <n v="310.05772989999997"/>
    <s v="Romania"/>
    <s v="14 Nov 2025 12:00"/>
    <s v="14 Nov 2025"/>
    <s v="Nov"/>
    <n v="0"/>
    <n v="0"/>
    <n v="6"/>
    <n v="0"/>
    <n v="0"/>
    <n v="6"/>
    <n v="0"/>
    <s v="14.11.2025"/>
    <x v="3"/>
    <s v="16.07.2026"/>
    <x v="1"/>
  </r>
  <r>
    <s v="TO"/>
    <n v="0"/>
    <n v="8"/>
    <n v="0"/>
    <n v="8479"/>
    <s v="NT308587 1 "/>
    <s v="27 Jun 2026"/>
    <s v="27"/>
    <s v="Jun"/>
    <s v="05 Jul 2026"/>
    <s v="05"/>
    <s v="Jul"/>
    <n v="8"/>
    <n v="-22"/>
    <n v="4"/>
    <n v="4"/>
    <s v="НОВОТОН - ЕООД"/>
    <x v="0"/>
    <s v="2"/>
    <s v="1"/>
    <n v="2015.4436983999999"/>
    <n v="251.93046229999999"/>
    <m/>
    <s v="14 Nov 2025 12:02"/>
    <s v="14 Nov 2025"/>
    <s v="Nov"/>
    <n v="0"/>
    <n v="4"/>
    <n v="4"/>
    <n v="0"/>
    <n v="0"/>
    <n v="8"/>
    <n v="0"/>
    <s v="14.11.2025"/>
    <x v="3"/>
    <s v="27.06.2026"/>
    <x v="7"/>
  </r>
  <r>
    <s v="TO"/>
    <n v="0"/>
    <n v="0"/>
    <n v="6"/>
    <n v="8480"/>
    <s v="1175772.221439 1 "/>
    <s v="16 Jul 2026"/>
    <s v="16"/>
    <s v="Jul"/>
    <s v="22 Jul 2026"/>
    <s v="22"/>
    <s v="Jul"/>
    <n v="6"/>
    <n v="6"/>
    <n v="0"/>
    <n v="0"/>
    <s v="СЛР-ХОЛИДЕЙ-СЪРВИС ЕООД"/>
    <x v="3"/>
    <s v="2"/>
    <s v="2"/>
    <n v="2325.5209866"/>
    <n v="387.58683109999998"/>
    <s v="Romania"/>
    <s v="14 Nov 2025 12:03"/>
    <s v="14 Nov 2025"/>
    <s v="Nov"/>
    <n v="0"/>
    <n v="0"/>
    <n v="6"/>
    <n v="0"/>
    <n v="0"/>
    <n v="6"/>
    <n v="0"/>
    <s v="14.11.2025"/>
    <x v="3"/>
    <s v="16.07.2026"/>
    <x v="1"/>
  </r>
  <r>
    <s v="TO"/>
    <n v="0"/>
    <n v="5"/>
    <n v="0"/>
    <n v="8481"/>
    <s v="2311648 1 "/>
    <s v="01 Sep 2026"/>
    <s v="01"/>
    <s v="Sep"/>
    <s v="06 Sep 2026"/>
    <s v="06"/>
    <s v="Sep"/>
    <n v="5"/>
    <n v="5"/>
    <n v="0"/>
    <n v="0"/>
    <s v="ТУРИСТИЧЕСКА АГЕНЦИЯ СОЛВЕКС - ЕООД"/>
    <x v="1"/>
    <s v="3"/>
    <s v="0"/>
    <n v="1424.3331974999999"/>
    <n v="284.86663949999996"/>
    <s v="[&quot;RO&quot;]"/>
    <s v="14 Nov 2025 12:06"/>
    <s v="14 Nov 2025"/>
    <s v="Nov"/>
    <n v="0"/>
    <n v="0"/>
    <n v="0"/>
    <n v="0"/>
    <n v="5"/>
    <n v="5"/>
    <n v="0"/>
    <s v="14.11.2025"/>
    <x v="3"/>
    <s v="01.09.2026"/>
    <x v="11"/>
  </r>
  <r>
    <s v="TO"/>
    <n v="0"/>
    <n v="5"/>
    <n v="0"/>
    <n v="8482"/>
    <s v="2311649 1 "/>
    <s v="01 Sep 2026"/>
    <s v="01"/>
    <s v="Sep"/>
    <s v="06 Sep 2026"/>
    <s v="06"/>
    <s v="Sep"/>
    <n v="5"/>
    <n v="5"/>
    <n v="0"/>
    <n v="0"/>
    <s v="ТУРИСТИЧЕСКА АГЕНЦИЯ СОЛВЕКС - ЕООД"/>
    <x v="1"/>
    <s v="3"/>
    <s v="0"/>
    <n v="1424.3331974999999"/>
    <n v="284.86663949999996"/>
    <s v="[&quot;RO&quot;]"/>
    <s v="14 Nov 2025 12:06"/>
    <s v="14 Nov 2025"/>
    <s v="Nov"/>
    <n v="0"/>
    <n v="0"/>
    <n v="0"/>
    <n v="0"/>
    <n v="5"/>
    <n v="5"/>
    <n v="0"/>
    <s v="14.11.2025"/>
    <x v="3"/>
    <s v="01.09.2026"/>
    <x v="11"/>
  </r>
  <r>
    <s v="TO"/>
    <n v="0"/>
    <n v="5"/>
    <n v="0"/>
    <n v="8483"/>
    <s v="2311653 1 "/>
    <s v="01 Sep 2026"/>
    <s v="01"/>
    <s v="Sep"/>
    <s v="06 Sep 2026"/>
    <s v="06"/>
    <s v="Sep"/>
    <n v="5"/>
    <n v="5"/>
    <n v="0"/>
    <n v="0"/>
    <s v="ТУРИСТИЧЕСКА АГЕНЦИЯ СОЛВЕКС - ЕООД"/>
    <x v="1"/>
    <s v="3"/>
    <s v="0"/>
    <n v="1424.3331974999999"/>
    <n v="284.86663949999996"/>
    <s v="[&quot;RO&quot;]"/>
    <s v="14 Nov 2025 12:06"/>
    <s v="14 Nov 2025"/>
    <s v="Nov"/>
    <n v="0"/>
    <n v="0"/>
    <n v="0"/>
    <n v="0"/>
    <n v="5"/>
    <n v="5"/>
    <n v="0"/>
    <s v="14.11.2025"/>
    <x v="3"/>
    <s v="01.09.2026"/>
    <x v="11"/>
  </r>
  <r>
    <s v="TO"/>
    <n v="0"/>
    <n v="5"/>
    <n v="0"/>
    <n v="8484"/>
    <s v="1175768.221441 1 "/>
    <s v="22 Jun 2026"/>
    <s v="22"/>
    <s v="Jun"/>
    <s v="27 Jun 2026"/>
    <s v="27"/>
    <s v="Jun"/>
    <n v="5"/>
    <n v="5"/>
    <n v="0"/>
    <n v="0"/>
    <s v="СЛР-ХОЛИДЕЙ-СЪРВИС ЕООД"/>
    <x v="4"/>
    <s v="5"/>
    <s v="1"/>
    <n v="2454.6839998"/>
    <n v="490.93679996000003"/>
    <s v="Romania"/>
    <s v="14 Nov 2025 12:15"/>
    <s v="14 Nov 2025"/>
    <s v="Nov"/>
    <n v="0"/>
    <n v="5"/>
    <n v="0"/>
    <n v="0"/>
    <n v="0"/>
    <n v="5"/>
    <n v="0"/>
    <s v="14.11.2025"/>
    <x v="3"/>
    <s v="22.06.2026"/>
    <x v="7"/>
  </r>
  <r>
    <s v="TO"/>
    <n v="0"/>
    <n v="5"/>
    <n v="0"/>
    <n v="8485"/>
    <s v="2311655 1 "/>
    <s v="01 Sep 2026"/>
    <s v="01"/>
    <s v="Sep"/>
    <s v="06 Sep 2026"/>
    <s v="06"/>
    <s v="Sep"/>
    <n v="5"/>
    <n v="5"/>
    <n v="0"/>
    <n v="0"/>
    <s v="ТУРИСТИЧЕСКА АГЕНЦИЯ СОЛВЕКС - ЕООД"/>
    <x v="1"/>
    <s v="3"/>
    <s v="0"/>
    <n v="1424.3331974999999"/>
    <n v="284.86663949999996"/>
    <s v="[&quot;RO&quot;]"/>
    <s v="14 Nov 2025 12:16"/>
    <s v="14 Nov 2025"/>
    <s v="Nov"/>
    <n v="0"/>
    <n v="0"/>
    <n v="0"/>
    <n v="0"/>
    <n v="5"/>
    <n v="5"/>
    <n v="0"/>
    <s v="14.11.2025"/>
    <x v="3"/>
    <s v="01.09.2026"/>
    <x v="11"/>
  </r>
  <r>
    <s v="TO"/>
    <n v="0"/>
    <n v="5"/>
    <n v="0"/>
    <n v="8486"/>
    <s v="1175770.221443 1 "/>
    <s v="22 Jun 2026"/>
    <s v="22"/>
    <s v="Jun"/>
    <s v="27 Jun 2026"/>
    <s v="27"/>
    <s v="Jun"/>
    <n v="5"/>
    <n v="5"/>
    <n v="0"/>
    <n v="0"/>
    <s v="СЛР-ХОЛИДЕЙ-СЪРВИС ЕООД"/>
    <x v="3"/>
    <s v="2"/>
    <s v="1"/>
    <n v="1317.7795790999999"/>
    <n v="263.55591582"/>
    <s v="Romania"/>
    <s v="14 Nov 2025 12:21"/>
    <s v="14 Nov 2025"/>
    <s v="Nov"/>
    <n v="0"/>
    <n v="5"/>
    <n v="0"/>
    <n v="0"/>
    <n v="0"/>
    <n v="5"/>
    <n v="0"/>
    <s v="14.11.2025"/>
    <x v="3"/>
    <s v="22.06.2026"/>
    <x v="7"/>
  </r>
  <r>
    <s v="TO"/>
    <n v="0"/>
    <n v="5"/>
    <n v="0"/>
    <n v="8487"/>
    <s v="1175770.221444 1 "/>
    <s v="22 Jun 2026"/>
    <s v="22"/>
    <s v="Jun"/>
    <s v="27 Jun 2026"/>
    <s v="27"/>
    <s v="Jun"/>
    <n v="5"/>
    <n v="5"/>
    <n v="0"/>
    <n v="0"/>
    <s v="СЛР-ХОЛИДЕЙ-СЪРВИС ЕООД"/>
    <x v="3"/>
    <s v="2"/>
    <s v="1"/>
    <n v="1317.7795790999999"/>
    <n v="263.55591582"/>
    <s v="Romania"/>
    <s v="14 Nov 2025 12:22"/>
    <s v="14 Nov 2025"/>
    <s v="Nov"/>
    <n v="0"/>
    <n v="5"/>
    <n v="0"/>
    <n v="0"/>
    <n v="0"/>
    <n v="5"/>
    <n v="0"/>
    <s v="14.11.2025"/>
    <x v="3"/>
    <s v="22.06.2026"/>
    <x v="7"/>
  </r>
  <r>
    <s v="TO"/>
    <n v="0"/>
    <n v="7"/>
    <n v="0"/>
    <n v="8488"/>
    <s v="NT308616 1 "/>
    <s v="27 Jun 2026"/>
    <s v="27"/>
    <s v="Jun"/>
    <s v="04 Jul 2026"/>
    <s v="04"/>
    <s v="Jul"/>
    <n v="7"/>
    <n v="-23"/>
    <n v="4"/>
    <n v="3"/>
    <s v="НОВОТОН - ЕООД"/>
    <x v="3"/>
    <s v="2"/>
    <s v="2"/>
    <n v="2486.9356364999999"/>
    <n v="355.27651950000001"/>
    <m/>
    <s v="14 Nov 2025 13:01"/>
    <s v="14 Nov 2025"/>
    <s v="Nov"/>
    <n v="0"/>
    <n v="4"/>
    <n v="3"/>
    <n v="0"/>
    <n v="0"/>
    <n v="7"/>
    <n v="0"/>
    <s v="14.11.2025"/>
    <x v="3"/>
    <s v="27.06.2026"/>
    <x v="7"/>
  </r>
  <r>
    <s v="TO"/>
    <n v="0"/>
    <n v="0"/>
    <n v="6"/>
    <n v="8489"/>
    <s v="NT308642 1 "/>
    <s v="17 Jul 2026"/>
    <s v="17"/>
    <s v="Jul"/>
    <s v="23 Jul 2026"/>
    <s v="23"/>
    <s v="Jul"/>
    <n v="6"/>
    <n v="6"/>
    <n v="0"/>
    <n v="0"/>
    <s v="НОВОТОН - ЕООД"/>
    <x v="1"/>
    <s v="2"/>
    <s v="1"/>
    <n v="1601.9421197999998"/>
    <n v="266.99035329999998"/>
    <m/>
    <s v="14 Nov 2025 14:48"/>
    <s v="14 Nov 2025"/>
    <s v="Nov"/>
    <n v="0"/>
    <n v="0"/>
    <n v="6"/>
    <n v="0"/>
    <n v="0"/>
    <n v="6"/>
    <n v="0"/>
    <s v="14.11.2025"/>
    <x v="3"/>
    <s v="17.07.2026"/>
    <x v="1"/>
  </r>
  <r>
    <s v="TO"/>
    <n v="0"/>
    <n v="0"/>
    <n v="6"/>
    <n v="8490"/>
    <s v="NT308643 1 "/>
    <s v="17 Jul 2026"/>
    <s v="17"/>
    <s v="Jul"/>
    <s v="23 Jul 2026"/>
    <s v="23"/>
    <s v="Jul"/>
    <n v="6"/>
    <n v="6"/>
    <n v="0"/>
    <n v="0"/>
    <s v="НОВОТОН - ЕООД"/>
    <x v="1"/>
    <s v="3"/>
    <s v="1"/>
    <n v="2162.6394642"/>
    <n v="360.43991069999998"/>
    <m/>
    <s v="14 Nov 2025 14:50"/>
    <s v="14 Nov 2025"/>
    <s v="Nov"/>
    <n v="0"/>
    <n v="0"/>
    <n v="6"/>
    <n v="0"/>
    <n v="0"/>
    <n v="6"/>
    <n v="0"/>
    <s v="14.11.2025"/>
    <x v="3"/>
    <s v="17.07.2026"/>
    <x v="1"/>
  </r>
  <r>
    <s v="TO"/>
    <n v="0"/>
    <n v="0"/>
    <n v="6"/>
    <n v="8491"/>
    <s v="NT308644 1 "/>
    <s v="17 Jul 2026"/>
    <s v="17"/>
    <s v="Jul"/>
    <s v="23 Jul 2026"/>
    <s v="23"/>
    <s v="Jul"/>
    <n v="6"/>
    <n v="6"/>
    <n v="0"/>
    <n v="0"/>
    <s v="НОВОТОН - ЕООД"/>
    <x v="1"/>
    <s v="3"/>
    <s v="0"/>
    <n v="2162.6394642"/>
    <n v="360.43991069999998"/>
    <m/>
    <s v="14 Nov 2025 14:51"/>
    <s v="14 Nov 2025"/>
    <s v="Nov"/>
    <n v="0"/>
    <n v="0"/>
    <n v="6"/>
    <n v="0"/>
    <n v="0"/>
    <n v="6"/>
    <n v="0"/>
    <s v="14.11.2025"/>
    <x v="3"/>
    <s v="17.07.2026"/>
    <x v="1"/>
  </r>
  <r>
    <s v="TO"/>
    <n v="0"/>
    <n v="6"/>
    <n v="0"/>
    <n v="8492"/>
    <s v="NT308653 1 "/>
    <s v="26 Jun 2026"/>
    <s v="26"/>
    <s v="Jun"/>
    <s v="02 Jul 2026"/>
    <s v="02"/>
    <s v="Jul"/>
    <n v="6"/>
    <n v="-24"/>
    <n v="5"/>
    <n v="1"/>
    <s v="НОВОТОН - ЕООД"/>
    <x v="1"/>
    <s v="2"/>
    <s v="1"/>
    <n v="1446.9230339999999"/>
    <n v="241.15383899999998"/>
    <m/>
    <s v="14 Nov 2025 15:56"/>
    <s v="14 Nov 2025"/>
    <s v="Nov"/>
    <n v="0"/>
    <n v="5"/>
    <n v="1"/>
    <n v="0"/>
    <n v="0"/>
    <n v="6"/>
    <n v="0"/>
    <s v="14.11.2025"/>
    <x v="3"/>
    <s v="26.06.2026"/>
    <x v="7"/>
  </r>
  <r>
    <s v="TO"/>
    <n v="0"/>
    <n v="6"/>
    <n v="0"/>
    <n v="8493"/>
    <s v="NT308654 1 "/>
    <s v="26 Jun 2026"/>
    <s v="26"/>
    <s v="Jun"/>
    <s v="02 Jul 2026"/>
    <s v="02"/>
    <s v="Jul"/>
    <n v="6"/>
    <n v="-24"/>
    <n v="5"/>
    <n v="1"/>
    <s v="НОВОТОН - ЕООД"/>
    <x v="1"/>
    <s v="2"/>
    <s v="1"/>
    <n v="1446.9230339999999"/>
    <n v="241.15383899999998"/>
    <m/>
    <s v="14 Nov 2025 15:59"/>
    <s v="14 Nov 2025"/>
    <s v="Nov"/>
    <n v="0"/>
    <n v="5"/>
    <n v="1"/>
    <n v="0"/>
    <n v="0"/>
    <n v="6"/>
    <n v="0"/>
    <s v="14.11.2025"/>
    <x v="3"/>
    <s v="26.06.2026"/>
    <x v="7"/>
  </r>
  <r>
    <s v="TO"/>
    <n v="0"/>
    <n v="6"/>
    <n v="0"/>
    <n v="8494"/>
    <s v="NT308655 1 "/>
    <s v="26 Jun 2026"/>
    <s v="26"/>
    <s v="Jun"/>
    <s v="02 Jul 2026"/>
    <s v="02"/>
    <s v="Jul"/>
    <n v="6"/>
    <n v="-24"/>
    <n v="5"/>
    <n v="1"/>
    <s v="НОВОТОН - ЕООД"/>
    <x v="1"/>
    <s v="3"/>
    <s v="0"/>
    <n v="1953.4047708000001"/>
    <n v="325.56746179999999"/>
    <m/>
    <s v="14 Nov 2025 16:01"/>
    <s v="14 Nov 2025"/>
    <s v="Nov"/>
    <n v="0"/>
    <n v="5"/>
    <n v="1"/>
    <n v="0"/>
    <n v="0"/>
    <n v="6"/>
    <n v="0"/>
    <s v="14.11.2025"/>
    <x v="3"/>
    <s v="26.06.2026"/>
    <x v="7"/>
  </r>
  <r>
    <s v="TO"/>
    <n v="0"/>
    <n v="0"/>
    <n v="6"/>
    <n v="8495"/>
    <s v="2311699 1 "/>
    <s v="01 Aug 2026"/>
    <s v="01"/>
    <s v="Aug"/>
    <s v="07 Aug 2026"/>
    <s v="07"/>
    <s v="Aug"/>
    <n v="6"/>
    <n v="6"/>
    <n v="0"/>
    <n v="0"/>
    <s v="ТУРИСТИЧЕСКА АГЕНЦИЯ СОЛВЕКС - ЕООД"/>
    <x v="0"/>
    <s v="1"/>
    <s v="0"/>
    <n v="1263.857346"/>
    <n v="210.64289099999999"/>
    <s v="[&quot;RO&quot;]"/>
    <s v="14 Nov 2025 16:05"/>
    <s v="14 Nov 2025"/>
    <s v="Nov"/>
    <n v="0"/>
    <n v="0"/>
    <n v="0"/>
    <n v="6"/>
    <n v="0"/>
    <n v="6"/>
    <n v="0"/>
    <s v="14.11.2025"/>
    <x v="3"/>
    <s v="01.08.2026"/>
    <x v="8"/>
  </r>
  <r>
    <s v="TO"/>
    <n v="0"/>
    <n v="0"/>
    <n v="6"/>
    <n v="8496"/>
    <s v="2311722 1 "/>
    <s v="24 Jul 2026"/>
    <s v="24"/>
    <s v="Jul"/>
    <s v="30 Jul 2026"/>
    <s v="30"/>
    <s v="Jul"/>
    <n v="6"/>
    <n v="6"/>
    <n v="0"/>
    <n v="0"/>
    <s v="ТУРИСТИЧЕСКА АГЕНЦИЯ СОЛВЕКС - ЕООД"/>
    <x v="6"/>
    <s v="3"/>
    <s v="1"/>
    <n v="2645.2991916000001"/>
    <n v="440.88319860000001"/>
    <s v="[&quot;RO&quot;]"/>
    <s v="14 Nov 2025 16:07"/>
    <s v="14 Nov 2025"/>
    <s v="Nov"/>
    <n v="0"/>
    <n v="0"/>
    <n v="6"/>
    <n v="0"/>
    <n v="0"/>
    <n v="6"/>
    <n v="0"/>
    <s v="14.11.2025"/>
    <x v="3"/>
    <s v="24.07.2026"/>
    <x v="6"/>
  </r>
  <r>
    <s v="TO"/>
    <n v="0"/>
    <n v="5"/>
    <n v="2"/>
    <n v="8497"/>
    <s v="1175927.221515 1 "/>
    <s v="06 Jul 2026"/>
    <s v="06"/>
    <s v="Jul"/>
    <s v="13 Jul 2026"/>
    <s v="13"/>
    <s v="Jul"/>
    <n v="7"/>
    <n v="7"/>
    <n v="0"/>
    <n v="0"/>
    <s v="СЛР-ХОЛИДЕЙ-СЪРВИС ЕООД"/>
    <x v="5"/>
    <s v="3"/>
    <s v="1"/>
    <n v="2479.5230407999998"/>
    <n v="354.21757725714281"/>
    <s v="Romania"/>
    <s v="14 Nov 2025 17:01"/>
    <s v="14 Nov 2025"/>
    <s v="Nov"/>
    <n v="0"/>
    <n v="0"/>
    <n v="7"/>
    <n v="0"/>
    <n v="0"/>
    <n v="7"/>
    <n v="0"/>
    <s v="14.11.2025"/>
    <x v="3"/>
    <s v="06.07.2026"/>
    <x v="13"/>
  </r>
  <r>
    <s v="TO"/>
    <n v="0"/>
    <n v="0"/>
    <n v="5"/>
    <n v="8498"/>
    <s v="1175992.221522 1 "/>
    <s v="19 Jul 2026"/>
    <s v="19"/>
    <s v="Jul"/>
    <s v="24 Jul 2026"/>
    <s v="24"/>
    <s v="Jul"/>
    <n v="5"/>
    <n v="5"/>
    <n v="0"/>
    <n v="0"/>
    <s v="СЛР-ХОЛИДЕЙ-СЪРВИС ЕООД"/>
    <x v="1"/>
    <s v="2"/>
    <s v="1"/>
    <n v="1334.9517664999998"/>
    <n v="266.99035329999998"/>
    <s v="Romania"/>
    <s v="14 Nov 2025 19:18"/>
    <s v="14 Nov 2025"/>
    <s v="Nov"/>
    <n v="0"/>
    <n v="0"/>
    <n v="5"/>
    <n v="0"/>
    <n v="0"/>
    <n v="5"/>
    <n v="0"/>
    <s v="14.11.2025"/>
    <x v="3"/>
    <s v="19.07.2026"/>
    <x v="6"/>
  </r>
  <r>
    <s v="TO"/>
    <n v="0"/>
    <n v="0"/>
    <n v="5"/>
    <n v="8499"/>
    <s v="1175996.221523 1 "/>
    <s v="19 Jul 2026"/>
    <s v="19"/>
    <s v="Jul"/>
    <s v="24 Jul 2026"/>
    <s v="24"/>
    <s v="Jul"/>
    <n v="5"/>
    <n v="5"/>
    <n v="0"/>
    <n v="0"/>
    <s v="СЛР-ХОЛИДЕЙ-СЪРВИС ЕООД"/>
    <x v="1"/>
    <s v="2"/>
    <s v="0"/>
    <n v="1334.9517664999998"/>
    <n v="266.99035329999998"/>
    <s v="Romania"/>
    <s v="14 Nov 2025 19:20"/>
    <s v="14 Nov 2025"/>
    <s v="Nov"/>
    <n v="0"/>
    <n v="0"/>
    <n v="5"/>
    <n v="0"/>
    <n v="0"/>
    <n v="5"/>
    <n v="0"/>
    <s v="14.11.2025"/>
    <x v="3"/>
    <s v="19.07.2026"/>
    <x v="6"/>
  </r>
  <r>
    <s v="TO"/>
    <n v="0"/>
    <n v="0"/>
    <n v="5"/>
    <n v="8500"/>
    <s v="1175996.221524 1 "/>
    <s v="19 Jul 2026"/>
    <s v="19"/>
    <s v="Jul"/>
    <s v="24 Jul 2026"/>
    <s v="24"/>
    <s v="Jul"/>
    <n v="5"/>
    <n v="5"/>
    <n v="0"/>
    <n v="0"/>
    <s v="СЛР-ХОЛИДЕЙ-СЪРВИС ЕООД"/>
    <x v="1"/>
    <s v="2"/>
    <s v="2"/>
    <n v="1668.714156"/>
    <n v="333.74283120000001"/>
    <s v="Romania"/>
    <s v="14 Nov 2025 19:20"/>
    <s v="14 Nov 2025"/>
    <s v="Nov"/>
    <n v="0"/>
    <n v="0"/>
    <n v="5"/>
    <n v="0"/>
    <n v="0"/>
    <n v="5"/>
    <n v="0"/>
    <s v="14.11.2025"/>
    <x v="3"/>
    <s v="19.07.2026"/>
    <x v="6"/>
  </r>
  <r>
    <s v="TO"/>
    <n v="0"/>
    <n v="0"/>
    <n v="6"/>
    <n v="8503"/>
    <s v="1176002.221527 1 "/>
    <s v="17 Aug 2026"/>
    <s v="17"/>
    <s v="Aug"/>
    <s v="23 Aug 2026"/>
    <s v="23"/>
    <s v="Aug"/>
    <n v="6"/>
    <n v="6"/>
    <n v="0"/>
    <n v="0"/>
    <s v="СЛР-ХОЛИДЕЙ-СЪРВИС ЕООД"/>
    <x v="0"/>
    <s v="2"/>
    <s v="1"/>
    <n v="1666.6018595999999"/>
    <n v="277.76697659999996"/>
    <s v="Romania"/>
    <s v="14 Nov 2025 19:47"/>
    <s v="14 Nov 2025"/>
    <s v="Nov"/>
    <n v="0"/>
    <n v="0"/>
    <n v="0"/>
    <n v="6"/>
    <n v="0"/>
    <n v="6"/>
    <n v="0"/>
    <s v="14.11.2025"/>
    <x v="3"/>
    <s v="17.08.2026"/>
    <x v="4"/>
  </r>
  <r>
    <s v="TO"/>
    <n v="0"/>
    <n v="0"/>
    <n v="6"/>
    <n v="8504"/>
    <s v="1176002.221528 1 "/>
    <s v="17 Aug 2026"/>
    <s v="17"/>
    <s v="Aug"/>
    <s v="23 Aug 2026"/>
    <s v="23"/>
    <s v="Aug"/>
    <n v="6"/>
    <n v="6"/>
    <n v="0"/>
    <n v="0"/>
    <s v="СЛР-ХОЛИДЕЙ-СЪРВИС ЕООД"/>
    <x v="0"/>
    <s v="2"/>
    <s v="1"/>
    <n v="1666.6018595999999"/>
    <n v="277.76697659999996"/>
    <s v="Romania"/>
    <s v="14 Nov 2025 19:47"/>
    <s v="14 Nov 2025"/>
    <s v="Nov"/>
    <n v="0"/>
    <n v="0"/>
    <n v="0"/>
    <n v="6"/>
    <n v="0"/>
    <n v="6"/>
    <n v="0"/>
    <s v="14.11.2025"/>
    <x v="3"/>
    <s v="17.08.2026"/>
    <x v="4"/>
  </r>
  <r>
    <s v="TO"/>
    <n v="0"/>
    <n v="0"/>
    <n v="7"/>
    <n v="8506"/>
    <s v="1176047.221544 1 "/>
    <s v="15 Jul 2026"/>
    <s v="15"/>
    <s v="Jul"/>
    <s v="22 Jul 2026"/>
    <s v="22"/>
    <s v="Jul"/>
    <n v="7"/>
    <n v="7"/>
    <n v="0"/>
    <n v="0"/>
    <s v="СЛР-ХОЛИДЕЙ-СЪРВИС ЕООД"/>
    <x v="2"/>
    <s v="2"/>
    <s v="1"/>
    <n v="1914.2490542"/>
    <n v="273.46415059999998"/>
    <s v="Romania"/>
    <s v="15 Nov 2025 10:41"/>
    <s v="15 Nov 2025"/>
    <s v="Nov"/>
    <n v="0"/>
    <n v="0"/>
    <n v="7"/>
    <n v="0"/>
    <n v="0"/>
    <n v="7"/>
    <n v="0"/>
    <s v="15.11.2025"/>
    <x v="3"/>
    <s v="15.07.2026"/>
    <x v="1"/>
  </r>
  <r>
    <s v="TO"/>
    <n v="0"/>
    <n v="0"/>
    <n v="5"/>
    <n v="8508"/>
    <s v="1176060.221545 1 "/>
    <s v="19 Jul 2026"/>
    <s v="19"/>
    <s v="Jul"/>
    <s v="24 Jul 2026"/>
    <s v="24"/>
    <s v="Jul"/>
    <n v="5"/>
    <n v="5"/>
    <n v="0"/>
    <n v="0"/>
    <s v="СЛР-ХОЛИДЕЙ-СЪРВИС ЕООД"/>
    <x v="1"/>
    <s v="2"/>
    <s v="0"/>
    <n v="1334.9517664999998"/>
    <n v="266.99035329999998"/>
    <s v="Romania"/>
    <s v="15 Nov 2025 11:31"/>
    <s v="15 Nov 2025"/>
    <s v="Nov"/>
    <n v="0"/>
    <n v="0"/>
    <n v="5"/>
    <n v="0"/>
    <n v="0"/>
    <n v="5"/>
    <n v="0"/>
    <s v="15.11.2025"/>
    <x v="3"/>
    <s v="19.07.2026"/>
    <x v="6"/>
  </r>
  <r>
    <s v="TOPOLA SKIES"/>
    <n v="0"/>
    <n v="0"/>
    <n v="5"/>
    <n v="8509"/>
    <s v="408825 2 "/>
    <s v="10 Aug 2026"/>
    <s v="10"/>
    <s v="Aug"/>
    <s v="15 Aug 2026"/>
    <s v="15"/>
    <s v="Aug"/>
    <n v="5"/>
    <n v="5"/>
    <n v="0"/>
    <n v="0"/>
    <s v="TOPOLA SKIES"/>
    <x v="1"/>
    <s v="2"/>
    <m/>
    <n v="1737.7981651376147"/>
    <n v="347.55963302752286"/>
    <m/>
    <s v="15 Nov 2025 11:42"/>
    <s v="15 Nov 2025"/>
    <s v="Nov"/>
    <n v="0"/>
    <n v="0"/>
    <n v="0"/>
    <n v="5"/>
    <n v="0"/>
    <n v="5"/>
    <n v="0"/>
    <s v="15.11.2025"/>
    <x v="3"/>
    <s v="10.08.2026"/>
    <x v="12"/>
  </r>
  <r>
    <s v="TOPOLA SKIES"/>
    <n v="0"/>
    <n v="0"/>
    <n v="5"/>
    <n v="8510"/>
    <s v="408825 2 "/>
    <s v="10 Aug 2026"/>
    <s v="10"/>
    <s v="Aug"/>
    <s v="15 Aug 2026"/>
    <s v="15"/>
    <s v="Aug"/>
    <n v="5"/>
    <n v="5"/>
    <n v="0"/>
    <n v="0"/>
    <s v="TOPOLA SKIES"/>
    <x v="1"/>
    <s v="2"/>
    <s v="1"/>
    <n v="1737.7981651376147"/>
    <n v="347.55963302752286"/>
    <m/>
    <s v="15 Nov 2025 11:42"/>
    <s v="15 Nov 2025"/>
    <s v="Nov"/>
    <n v="0"/>
    <n v="0"/>
    <n v="0"/>
    <n v="5"/>
    <n v="0"/>
    <n v="5"/>
    <n v="0"/>
    <s v="15.11.2025"/>
    <x v="3"/>
    <s v="10.08.2026"/>
    <x v="12"/>
  </r>
  <r>
    <s v="TOPOLA SKIES"/>
    <n v="0"/>
    <n v="4"/>
    <n v="1"/>
    <n v="8511"/>
    <s v="408836 1 "/>
    <s v="07 Jul 2026"/>
    <s v="07"/>
    <s v="Jul"/>
    <s v="12 Jul 2026"/>
    <s v="12"/>
    <s v="Jul"/>
    <n v="5"/>
    <n v="5"/>
    <n v="0"/>
    <n v="0"/>
    <s v="TOPOLA SKIES"/>
    <x v="4"/>
    <s v="2"/>
    <s v="3"/>
    <n v="2799.1651376146788"/>
    <n v="559.83486238532112"/>
    <m/>
    <s v="15 Nov 2025 12:13"/>
    <s v="15 Nov 2025"/>
    <s v="Nov"/>
    <n v="0"/>
    <n v="0"/>
    <n v="5"/>
    <n v="0"/>
    <n v="0"/>
    <n v="5"/>
    <n v="0"/>
    <s v="15.11.2025"/>
    <x v="3"/>
    <s v="07.07.2026"/>
    <x v="13"/>
  </r>
  <r>
    <s v="TO"/>
    <n v="0"/>
    <n v="0"/>
    <n v="5"/>
    <n v="8512"/>
    <s v="1176065.221552 1 "/>
    <s v="03 Aug 2026"/>
    <s v="03"/>
    <s v="Aug"/>
    <s v="08 Aug 2026"/>
    <s v="08"/>
    <s v="Aug"/>
    <n v="5"/>
    <n v="5"/>
    <n v="0"/>
    <n v="0"/>
    <s v="СЛР-ХОЛИДЕЙ-СЪРВИС ЕООД"/>
    <x v="1"/>
    <s v="2"/>
    <s v="2"/>
    <n v="1668.714156"/>
    <n v="333.74283120000001"/>
    <s v="Romania"/>
    <s v="15 Nov 2025 12:59"/>
    <s v="15 Nov 2025"/>
    <s v="Nov"/>
    <n v="0"/>
    <n v="0"/>
    <n v="0"/>
    <n v="5"/>
    <n v="0"/>
    <n v="5"/>
    <n v="0"/>
    <s v="15.11.2025"/>
    <x v="3"/>
    <s v="03.08.2026"/>
    <x v="5"/>
  </r>
  <r>
    <s v="TO"/>
    <n v="0"/>
    <n v="0"/>
    <n v="6"/>
    <n v="8513"/>
    <s v="1176073.221555 1 "/>
    <s v="26 Jul 2026"/>
    <s v="26"/>
    <s v="Jul"/>
    <s v="01 Aug 2026"/>
    <s v="01"/>
    <s v="Aug"/>
    <n v="6"/>
    <n v="-25"/>
    <n v="6"/>
    <n v="0"/>
    <s v="СЛР-ХОЛИДЕЙ-СЪРВИС ЕООД"/>
    <x v="0"/>
    <s v="2"/>
    <s v="2"/>
    <n v="2083.1936495999998"/>
    <n v="347.19894159999996"/>
    <s v="Romania"/>
    <s v="15 Nov 2025 14:21"/>
    <s v="15 Nov 2025"/>
    <s v="Nov"/>
    <n v="0"/>
    <n v="0"/>
    <n v="6"/>
    <n v="0"/>
    <n v="0"/>
    <n v="6"/>
    <n v="0"/>
    <s v="15.11.2025"/>
    <x v="3"/>
    <s v="26.07.2026"/>
    <x v="8"/>
  </r>
  <r>
    <s v="TOPOLA SKIES"/>
    <n v="0"/>
    <n v="6"/>
    <n v="0"/>
    <n v="8514"/>
    <s v="409003 1 "/>
    <s v="29 Jun 2026"/>
    <s v="29"/>
    <s v="Jun"/>
    <s v="05 Jul 2026"/>
    <s v="05"/>
    <s v="Jul"/>
    <n v="6"/>
    <n v="-24"/>
    <n v="2"/>
    <n v="4"/>
    <s v="TOPOLA SKIES"/>
    <x v="2"/>
    <s v="2"/>
    <m/>
    <n v="1931.4495412844037"/>
    <n v="321.90825688073392"/>
    <m/>
    <s v="15 Nov 2025 18:06"/>
    <s v="15 Nov 2025"/>
    <s v="Nov"/>
    <n v="0"/>
    <n v="2"/>
    <n v="4"/>
    <n v="0"/>
    <n v="0"/>
    <n v="6"/>
    <n v="0"/>
    <s v="15.11.2025"/>
    <x v="3"/>
    <s v="29.06.2026"/>
    <x v="2"/>
  </r>
  <r>
    <s v="TO"/>
    <n v="0"/>
    <n v="0"/>
    <n v="6"/>
    <n v="8515"/>
    <s v="2311820 1 "/>
    <s v="24 Jul 2026"/>
    <s v="24"/>
    <s v="Jul"/>
    <s v="30 Jul 2026"/>
    <s v="30"/>
    <s v="Jul"/>
    <n v="6"/>
    <n v="6"/>
    <n v="0"/>
    <n v="0"/>
    <s v="ТУРИСТИЧЕСКА АГЕНЦИЯ СОЛВЕКС - ЕООД"/>
    <x v="2"/>
    <s v="2"/>
    <s v="1"/>
    <n v="1777.3800707999999"/>
    <n v="296.2300118"/>
    <s v="[&quot;RO&quot;]"/>
    <s v="15 Nov 2025 18:08"/>
    <s v="15 Nov 2025"/>
    <s v="Nov"/>
    <n v="0"/>
    <n v="0"/>
    <n v="6"/>
    <n v="0"/>
    <n v="0"/>
    <n v="6"/>
    <n v="0"/>
    <s v="15.11.2025"/>
    <x v="3"/>
    <s v="24.07.2026"/>
    <x v="6"/>
  </r>
  <r>
    <s v="TOPOLA SKIES"/>
    <n v="0"/>
    <n v="5"/>
    <n v="0"/>
    <n v="8516"/>
    <s v="409091 1 "/>
    <s v="10 Sep 2026"/>
    <s v="10"/>
    <s v="Sep"/>
    <s v="15 Sep 2026"/>
    <s v="15"/>
    <s v="Sep"/>
    <n v="5"/>
    <n v="5"/>
    <n v="0"/>
    <n v="0"/>
    <s v="TOPOLA SKIES"/>
    <x v="1"/>
    <s v="1"/>
    <s v="1"/>
    <n v="970.38532110091739"/>
    <n v="194.07339449541283"/>
    <m/>
    <s v="15 Nov 2025 20:55"/>
    <s v="15 Nov 2025"/>
    <s v="Nov"/>
    <n v="0"/>
    <n v="0"/>
    <n v="0"/>
    <n v="0"/>
    <n v="5"/>
    <n v="5"/>
    <n v="0"/>
    <s v="15.11.2025"/>
    <x v="3"/>
    <s v="10.09.2026"/>
    <x v="14"/>
  </r>
  <r>
    <s v="TO"/>
    <n v="0"/>
    <n v="5"/>
    <n v="0"/>
    <n v="8517"/>
    <s v="NT308762 1 "/>
    <s v="01 Jul 2026"/>
    <s v="01"/>
    <s v="Jul"/>
    <s v="06 Jul 2026"/>
    <s v="06"/>
    <s v="Jul"/>
    <n v="5"/>
    <n v="5"/>
    <n v="0"/>
    <n v="0"/>
    <s v="НОВОТОН - ЕООД"/>
    <x v="5"/>
    <s v="3"/>
    <s v="1"/>
    <n v="1671.4523180000001"/>
    <n v="334.29046360000001"/>
    <m/>
    <s v="16 Nov 2025 15:05"/>
    <s v="16 Nov 2025"/>
    <s v="Nov"/>
    <n v="0"/>
    <n v="0"/>
    <n v="5"/>
    <n v="0"/>
    <n v="0"/>
    <n v="5"/>
    <n v="0"/>
    <s v="16.11.2025"/>
    <x v="4"/>
    <s v="01.07.2026"/>
    <x v="2"/>
  </r>
  <r>
    <s v="TO"/>
    <n v="0"/>
    <n v="5"/>
    <n v="0"/>
    <n v="8518"/>
    <s v="1176192.221577 1 "/>
    <s v="31 Aug 2026"/>
    <s v="31"/>
    <s v="Aug"/>
    <s v="05 Sep 2026"/>
    <s v="05"/>
    <s v="Sep"/>
    <n v="5"/>
    <n v="-26"/>
    <n v="1"/>
    <n v="4"/>
    <s v="СЛР-ХОЛИДЕЙ-СЪРВИС ЕООД"/>
    <x v="3"/>
    <s v="3"/>
    <s v="0"/>
    <n v="1685.9254599999999"/>
    <n v="337.185092"/>
    <s v="Romania"/>
    <s v="16 Nov 2025 17:01"/>
    <s v="16 Nov 2025"/>
    <s v="Nov"/>
    <n v="0"/>
    <n v="0"/>
    <n v="0"/>
    <n v="1"/>
    <n v="4"/>
    <n v="5"/>
    <n v="0"/>
    <s v="16.11.2025"/>
    <x v="4"/>
    <s v="31.08.2026"/>
    <x v="11"/>
  </r>
  <r>
    <s v="TO"/>
    <n v="0"/>
    <n v="5"/>
    <n v="1"/>
    <n v="8519"/>
    <s v="1176217.221584 1 "/>
    <s v="24 Aug 2026"/>
    <s v="24"/>
    <s v="Aug"/>
    <s v="30 Aug 2026"/>
    <s v="30"/>
    <s v="Aug"/>
    <n v="6"/>
    <n v="6"/>
    <n v="0"/>
    <n v="0"/>
    <s v="СЛР-ХОЛИДЕЙ-СЪРВИС ЕООД"/>
    <x v="5"/>
    <s v="2"/>
    <s v="0"/>
    <n v="1485.7658177999999"/>
    <n v="247.62763629999998"/>
    <s v="Romania"/>
    <s v="16 Nov 2025 19:06"/>
    <s v="16 Nov 2025"/>
    <s v="Nov"/>
    <n v="0"/>
    <n v="0"/>
    <n v="0"/>
    <n v="6"/>
    <n v="0"/>
    <n v="6"/>
    <n v="0"/>
    <s v="16.11.2025"/>
    <x v="4"/>
    <s v="24.08.2026"/>
    <x v="3"/>
  </r>
  <r>
    <s v="TO"/>
    <n v="0"/>
    <n v="5"/>
    <n v="1"/>
    <n v="8520"/>
    <s v="1176217.221585 1 "/>
    <s v="24 Aug 2026"/>
    <s v="24"/>
    <s v="Aug"/>
    <s v="30 Aug 2026"/>
    <s v="30"/>
    <s v="Aug"/>
    <n v="6"/>
    <n v="6"/>
    <n v="0"/>
    <n v="0"/>
    <s v="СЛР-ХОЛИДЕЙ-СЪРВИС ЕООД"/>
    <x v="0"/>
    <s v="2"/>
    <s v="0"/>
    <n v="1511.5827738"/>
    <n v="251.93046230000002"/>
    <s v="Romania"/>
    <s v="16 Nov 2025 19:06"/>
    <s v="16 Nov 2025"/>
    <s v="Nov"/>
    <n v="0"/>
    <n v="0"/>
    <n v="0"/>
    <n v="6"/>
    <n v="0"/>
    <n v="6"/>
    <n v="0"/>
    <s v="16.11.2025"/>
    <x v="4"/>
    <s v="24.08.2026"/>
    <x v="3"/>
  </r>
  <r>
    <s v="TO"/>
    <n v="0"/>
    <n v="7"/>
    <n v="0"/>
    <n v="8521"/>
    <s v="1176218.221586 1 "/>
    <s v="22 Jun 2026"/>
    <s v="22"/>
    <s v="Jun"/>
    <s v="29 Jun 2026"/>
    <s v="29"/>
    <s v="Jun"/>
    <n v="7"/>
    <n v="7"/>
    <n v="0"/>
    <n v="0"/>
    <s v="СЛР-ХОЛИДЕЙ-СЪРВИС ЕООД"/>
    <x v="1"/>
    <s v="3"/>
    <s v="0"/>
    <n v="2156.8697656999998"/>
    <n v="308.1242522428571"/>
    <s v="Romania"/>
    <s v="16 Nov 2025 19:13"/>
    <s v="16 Nov 2025"/>
    <s v="Nov"/>
    <n v="0"/>
    <n v="7"/>
    <n v="0"/>
    <n v="0"/>
    <n v="0"/>
    <n v="7"/>
    <n v="0"/>
    <s v="16.11.2025"/>
    <x v="4"/>
    <s v="22.06.2026"/>
    <x v="7"/>
  </r>
  <r>
    <s v="TO"/>
    <n v="0"/>
    <n v="5"/>
    <n v="0"/>
    <n v="8522"/>
    <s v="1176222.221587 1 "/>
    <s v="27 Aug 2026"/>
    <s v="27"/>
    <s v="Aug"/>
    <s v="01 Sep 2026"/>
    <s v="01"/>
    <s v="Sep"/>
    <n v="5"/>
    <n v="-26"/>
    <n v="5"/>
    <n v="0"/>
    <s v="СЛР-ХОЛИДЕЙ-СЪРВИС ЕООД"/>
    <x v="5"/>
    <s v="2"/>
    <s v="2"/>
    <n v="1509.9594348999999"/>
    <n v="301.99188698"/>
    <s v="Romania"/>
    <s v="16 Nov 2025 19:20"/>
    <s v="16 Nov 2025"/>
    <s v="Nov"/>
    <n v="0"/>
    <n v="0"/>
    <n v="0"/>
    <n v="5"/>
    <n v="0"/>
    <n v="5"/>
    <n v="0"/>
    <s v="16.11.2025"/>
    <x v="4"/>
    <s v="27.08.2026"/>
    <x v="3"/>
  </r>
  <r>
    <s v="TO"/>
    <n v="0"/>
    <n v="0"/>
    <n v="7"/>
    <n v="8523"/>
    <s v="NT308841 1 "/>
    <s v="18 Jul 2026"/>
    <s v="18"/>
    <s v="Jul"/>
    <s v="25 Jul 2026"/>
    <s v="25"/>
    <s v="Jul"/>
    <n v="7"/>
    <n v="7"/>
    <n v="0"/>
    <n v="0"/>
    <s v="НОВОТОН - ЕООД"/>
    <x v="5"/>
    <s v="2"/>
    <s v="2"/>
    <n v="2392.7428637000003"/>
    <n v="341.82040910000006"/>
    <m/>
    <s v="16 Nov 2025 23:25"/>
    <s v="16 Nov 2025"/>
    <s v="Nov"/>
    <n v="0"/>
    <n v="0"/>
    <n v="7"/>
    <n v="0"/>
    <n v="0"/>
    <n v="7"/>
    <n v="0"/>
    <s v="16.11.2025"/>
    <x v="4"/>
    <s v="18.07.2026"/>
    <x v="1"/>
  </r>
  <r>
    <s v="TO"/>
    <n v="0"/>
    <n v="0"/>
    <n v="5"/>
    <n v="8526"/>
    <s v="NT308818 1 "/>
    <s v="20 Jul 2026"/>
    <s v="20"/>
    <s v="Jul"/>
    <s v="25 Jul 2026"/>
    <s v="25"/>
    <s v="Jul"/>
    <n v="5"/>
    <n v="5"/>
    <n v="0"/>
    <n v="0"/>
    <s v="НОВОТОН - ЕООД"/>
    <x v="1"/>
    <s v="2"/>
    <s v="1"/>
    <n v="1334.9517664999998"/>
    <n v="266.99035329999998"/>
    <m/>
    <s v="16 Nov 2025 23:33"/>
    <s v="16 Nov 2025"/>
    <s v="Nov"/>
    <n v="0"/>
    <n v="0"/>
    <n v="5"/>
    <n v="0"/>
    <n v="0"/>
    <n v="5"/>
    <n v="0"/>
    <s v="16.11.2025"/>
    <x v="4"/>
    <s v="20.07.2026"/>
    <x v="6"/>
  </r>
  <r>
    <s v="TO"/>
    <n v="0"/>
    <n v="0"/>
    <n v="6"/>
    <n v="8527"/>
    <s v="NT308703 1 "/>
    <s v="25 Jul 2026"/>
    <s v="25"/>
    <s v="Jul"/>
    <s v="31 Jul 2026"/>
    <s v="31"/>
    <s v="Jul"/>
    <n v="6"/>
    <n v="6"/>
    <n v="0"/>
    <n v="0"/>
    <s v="НОВОТОН - ЕООД"/>
    <x v="3"/>
    <s v="2"/>
    <s v="2"/>
    <n v="2325.5209866"/>
    <n v="387.58683109999998"/>
    <m/>
    <s v="17 Nov 2025 09:10"/>
    <s v="14 Nov 2025"/>
    <s v="Nov"/>
    <n v="0"/>
    <n v="0"/>
    <n v="6"/>
    <n v="0"/>
    <n v="0"/>
    <n v="6"/>
    <n v="0"/>
    <s v="17.11.2025"/>
    <x v="4"/>
    <s v="25.07.2026"/>
    <x v="6"/>
  </r>
  <r>
    <s v="TO"/>
    <n v="0"/>
    <n v="0"/>
    <n v="6"/>
    <n v="8528"/>
    <s v="NT308704 1 "/>
    <s v="25 Jul 2026"/>
    <s v="25"/>
    <s v="Jul"/>
    <s v="31 Jul 2026"/>
    <s v="31"/>
    <s v="Jul"/>
    <n v="6"/>
    <n v="6"/>
    <n v="0"/>
    <n v="0"/>
    <s v="НОВОТОН - ЕООД"/>
    <x v="3"/>
    <s v="2"/>
    <s v="2"/>
    <n v="2325.5209866"/>
    <n v="387.58683109999998"/>
    <m/>
    <s v="17 Nov 2025 09:11"/>
    <s v="14 Nov 2025"/>
    <s v="Nov"/>
    <n v="0"/>
    <n v="0"/>
    <n v="6"/>
    <n v="0"/>
    <n v="0"/>
    <n v="6"/>
    <n v="0"/>
    <s v="17.11.2025"/>
    <x v="4"/>
    <s v="25.07.2026"/>
    <x v="6"/>
  </r>
  <r>
    <s v="TO"/>
    <n v="0"/>
    <n v="0"/>
    <n v="6"/>
    <n v="8529"/>
    <s v="NT308705 1 "/>
    <s v="25 Jul 2026"/>
    <s v="25"/>
    <s v="Jul"/>
    <s v="31 Jul 2026"/>
    <s v="31"/>
    <s v="Jul"/>
    <n v="6"/>
    <n v="6"/>
    <n v="0"/>
    <n v="0"/>
    <s v="НОВОТОН - ЕООД"/>
    <x v="3"/>
    <s v="2"/>
    <s v="1"/>
    <n v="1860.3463793999999"/>
    <n v="310.05772989999997"/>
    <m/>
    <s v="17 Nov 2025 09:12"/>
    <s v="14 Nov 2025"/>
    <s v="Nov"/>
    <n v="0"/>
    <n v="0"/>
    <n v="6"/>
    <n v="0"/>
    <n v="0"/>
    <n v="6"/>
    <n v="0"/>
    <s v="17.11.2025"/>
    <x v="4"/>
    <s v="25.07.2026"/>
    <x v="6"/>
  </r>
  <r>
    <s v="TO"/>
    <n v="0"/>
    <n v="0"/>
    <n v="7"/>
    <n v="8530"/>
    <s v="1176037.221719 1 "/>
    <s v="20 Jul 2026"/>
    <s v="20"/>
    <s v="Jul"/>
    <s v="27 Jul 2026"/>
    <s v="27"/>
    <s v="Jul"/>
    <n v="7"/>
    <n v="7"/>
    <n v="0"/>
    <n v="0"/>
    <s v="СЛР-ХОЛИДЕЙ-СЪРВИС ЕООД"/>
    <x v="7"/>
    <s v="3"/>
    <s v="2"/>
    <n v="3617.3858181999999"/>
    <n v="516.76940260000003"/>
    <s v="Romania"/>
    <s v="17 Nov 2025 10:01"/>
    <s v="17 Nov 2025"/>
    <s v="Nov"/>
    <n v="0"/>
    <n v="0"/>
    <n v="7"/>
    <n v="0"/>
    <n v="0"/>
    <n v="7"/>
    <n v="0"/>
    <s v="17.11.2025"/>
    <x v="4"/>
    <s v="20.07.2026"/>
    <x v="6"/>
  </r>
  <r>
    <s v="TO"/>
    <n v="0"/>
    <n v="0"/>
    <n v="5"/>
    <n v="8531"/>
    <s v="1176101.221720 1 "/>
    <s v="23 Jul 2026"/>
    <s v="23"/>
    <s v="Jul"/>
    <s v="28 Jul 2026"/>
    <s v="28"/>
    <s v="Jul"/>
    <n v="5"/>
    <n v="5"/>
    <n v="0"/>
    <n v="0"/>
    <s v="СЛР-ХОЛИДЕЙ-СЪРВИС ЕООД"/>
    <x v="2"/>
    <s v="2"/>
    <s v="1"/>
    <n v="1367.320753"/>
    <n v="273.46415059999998"/>
    <s v="Romania"/>
    <s v="17 Nov 2025 10:03"/>
    <s v="17 Nov 2025"/>
    <s v="Nov"/>
    <n v="0"/>
    <n v="0"/>
    <n v="5"/>
    <n v="0"/>
    <n v="0"/>
    <n v="5"/>
    <n v="0"/>
    <s v="17.11.2025"/>
    <x v="4"/>
    <s v="23.07.2026"/>
    <x v="6"/>
  </r>
  <r>
    <s v="TO"/>
    <n v="0"/>
    <n v="7"/>
    <n v="0"/>
    <n v="8532"/>
    <s v="1176220.221725 1 "/>
    <s v="22 Jun 2026"/>
    <s v="22"/>
    <s v="Jun"/>
    <s v="29 Jun 2026"/>
    <s v="29"/>
    <s v="Jun"/>
    <n v="7"/>
    <n v="7"/>
    <n v="0"/>
    <n v="0"/>
    <s v="СЛР-ХОЛИДЕЙ-СЪРВИС ЕООД"/>
    <x v="1"/>
    <s v="3"/>
    <s v="1"/>
    <n v="2156.8697656999998"/>
    <n v="308.1242522428571"/>
    <s v="Romania"/>
    <s v="17 Nov 2025 10:09"/>
    <s v="17 Nov 2025"/>
    <s v="Nov"/>
    <n v="0"/>
    <n v="7"/>
    <n v="0"/>
    <n v="0"/>
    <n v="0"/>
    <n v="7"/>
    <n v="0"/>
    <s v="17.11.2025"/>
    <x v="4"/>
    <s v="22.06.2026"/>
    <x v="7"/>
  </r>
  <r>
    <s v="TO"/>
    <n v="0"/>
    <n v="0"/>
    <n v="6"/>
    <n v="8533"/>
    <s v="1176340.221732 1 "/>
    <s v="20 Jul 2026"/>
    <s v="20"/>
    <s v="Jul"/>
    <s v="26 Jul 2026"/>
    <s v="26"/>
    <s v="Jul"/>
    <n v="6"/>
    <n v="6"/>
    <n v="0"/>
    <n v="0"/>
    <s v="СЛР-ХОЛИДЕЙ-СЪРВИС ЕООД"/>
    <x v="4"/>
    <s v="3"/>
    <s v="2"/>
    <n v="2906.8718957999999"/>
    <n v="484.47864929999997"/>
    <s v="Romania"/>
    <s v="17 Nov 2025 10:18"/>
    <s v="17 Nov 2025"/>
    <s v="Nov"/>
    <n v="0"/>
    <n v="0"/>
    <n v="6"/>
    <n v="0"/>
    <n v="0"/>
    <n v="6"/>
    <n v="0"/>
    <s v="17.11.2025"/>
    <x v="4"/>
    <s v="20.07.2026"/>
    <x v="6"/>
  </r>
  <r>
    <s v="TO"/>
    <n v="0"/>
    <n v="0"/>
    <n v="6"/>
    <n v="8534"/>
    <s v="NT308869 1 "/>
    <s v="17 Jul 2026"/>
    <s v="17"/>
    <s v="Jul"/>
    <s v="23 Jul 2026"/>
    <s v="23"/>
    <s v="Jul"/>
    <n v="6"/>
    <n v="6"/>
    <n v="0"/>
    <n v="0"/>
    <s v="НОВОТОН - ЕООД"/>
    <x v="1"/>
    <s v="1"/>
    <s v="0"/>
    <n v="1121.3946888"/>
    <n v="186.89911480000001"/>
    <m/>
    <s v="17 Nov 2025 10:22"/>
    <s v="17 Nov 2025"/>
    <s v="Nov"/>
    <n v="0"/>
    <n v="0"/>
    <n v="6"/>
    <n v="0"/>
    <n v="0"/>
    <n v="6"/>
    <n v="0"/>
    <s v="17.11.2025"/>
    <x v="4"/>
    <s v="17.07.2026"/>
    <x v="1"/>
  </r>
  <r>
    <s v="TO"/>
    <n v="0"/>
    <n v="5"/>
    <n v="0"/>
    <n v="8535"/>
    <s v="1176092.221758 1 "/>
    <s v="20 Jun 2026"/>
    <s v="20"/>
    <s v="Jun"/>
    <s v="25 Jun 2026"/>
    <s v="25"/>
    <s v="Jun"/>
    <n v="5"/>
    <n v="5"/>
    <n v="0"/>
    <n v="0"/>
    <s v="СЛР-ХОЛИДЕЙ-СЪРВИС ЕООД"/>
    <x v="1"/>
    <s v="2"/>
    <s v="1"/>
    <n v="1055.0724935000001"/>
    <n v="211.01449870000002"/>
    <s v="Romania"/>
    <s v="17 Nov 2025 10:32"/>
    <s v="17 Nov 2025"/>
    <s v="Nov"/>
    <n v="0"/>
    <n v="5"/>
    <n v="0"/>
    <n v="0"/>
    <n v="0"/>
    <n v="5"/>
    <n v="0"/>
    <s v="17.11.2025"/>
    <x v="4"/>
    <s v="20.06.2026"/>
    <x v="9"/>
  </r>
  <r>
    <s v="TO"/>
    <n v="0"/>
    <n v="0"/>
    <n v="5"/>
    <n v="8536"/>
    <s v="1176091.221757 1 "/>
    <s v="02 Aug 2026"/>
    <s v="02"/>
    <s v="Aug"/>
    <s v="07 Aug 2026"/>
    <s v="07"/>
    <s v="Aug"/>
    <n v="5"/>
    <n v="5"/>
    <n v="0"/>
    <n v="0"/>
    <s v="СЛР-ХОЛИДЕЙ-СЪРВИС ЕООД"/>
    <x v="1"/>
    <s v="2"/>
    <s v="1"/>
    <n v="1334.9517664999998"/>
    <n v="266.99035329999998"/>
    <s v="Romania"/>
    <s v="17 Nov 2025 10:32"/>
    <s v="17 Nov 2025"/>
    <s v="Nov"/>
    <n v="0"/>
    <n v="0"/>
    <n v="0"/>
    <n v="5"/>
    <n v="0"/>
    <n v="5"/>
    <n v="0"/>
    <s v="17.11.2025"/>
    <x v="4"/>
    <s v="02.08.2026"/>
    <x v="5"/>
  </r>
  <r>
    <s v="TO"/>
    <n v="0"/>
    <n v="6"/>
    <n v="0"/>
    <n v="8537"/>
    <s v="95702 2 "/>
    <s v="28 Jun 2026"/>
    <s v="28"/>
    <s v="Jun"/>
    <s v="04 Jul 2026"/>
    <s v="04"/>
    <s v="Jul"/>
    <n v="6"/>
    <n v="-24"/>
    <n v="3"/>
    <n v="3"/>
    <s v="ДЕСТИНЕЙШЪН ТУРИСТИК СЪРВИСИС - ЕООД"/>
    <x v="1"/>
    <s v="2"/>
    <s v="2"/>
    <n v="1808.7124673999999"/>
    <n v="301.45207790000001"/>
    <m/>
    <s v="17 Nov 2025 10:35"/>
    <s v="14 Nov 2025"/>
    <s v="Nov"/>
    <n v="0"/>
    <n v="3"/>
    <n v="3"/>
    <n v="0"/>
    <n v="0"/>
    <n v="6"/>
    <n v="0"/>
    <s v="17.11.2025"/>
    <x v="4"/>
    <s v="28.06.2026"/>
    <x v="2"/>
  </r>
  <r>
    <s v="TO"/>
    <n v="0"/>
    <n v="6"/>
    <n v="0"/>
    <n v="8538"/>
    <s v="95702 2 "/>
    <s v="28 Jun 2026"/>
    <s v="28"/>
    <s v="Jun"/>
    <s v="04 Jul 2026"/>
    <s v="04"/>
    <s v="Jul"/>
    <n v="6"/>
    <n v="-24"/>
    <n v="3"/>
    <n v="3"/>
    <s v="ДЕСТИНЕЙШЪН ТУРИСТИК СЪРВИСИС - ЕООД"/>
    <x v="1"/>
    <s v="2"/>
    <s v="2"/>
    <n v="1808.7124673999999"/>
    <n v="301.45207790000001"/>
    <m/>
    <s v="17 Nov 2025 10:36"/>
    <s v="14 Nov 2025"/>
    <s v="Nov"/>
    <n v="0"/>
    <n v="3"/>
    <n v="3"/>
    <n v="0"/>
    <n v="0"/>
    <n v="6"/>
    <n v="0"/>
    <s v="17.11.2025"/>
    <x v="4"/>
    <s v="28.06.2026"/>
    <x v="2"/>
  </r>
  <r>
    <s v="TO"/>
    <n v="0"/>
    <n v="5"/>
    <n v="0"/>
    <n v="8539"/>
    <s v="95771 1 "/>
    <s v="02 Jul 2026"/>
    <s v="02"/>
    <s v="Jul"/>
    <s v="07 Jul 2026"/>
    <s v="07"/>
    <s v="Jul"/>
    <n v="5"/>
    <n v="5"/>
    <n v="0"/>
    <n v="0"/>
    <s v="ДЕСТИНЕЙШЪН ТУРИСТИК СЪРВИСИС - ЕООД"/>
    <x v="1"/>
    <s v="3"/>
    <s v="1"/>
    <n v="1627.8373089999998"/>
    <n v="325.56746179999993"/>
    <m/>
    <s v="17 Nov 2025 10:36"/>
    <s v="14 Nov 2025"/>
    <s v="Nov"/>
    <n v="0"/>
    <n v="0"/>
    <n v="5"/>
    <n v="0"/>
    <n v="0"/>
    <n v="5"/>
    <n v="0"/>
    <s v="17.11.2025"/>
    <x v="4"/>
    <s v="02.07.2026"/>
    <x v="2"/>
  </r>
  <r>
    <s v="TO"/>
    <n v="0"/>
    <n v="6"/>
    <n v="0"/>
    <n v="8540"/>
    <s v="NT308738 1 "/>
    <s v="26 Jun 2026"/>
    <s v="26"/>
    <s v="Jun"/>
    <s v="02 Jul 2026"/>
    <s v="02"/>
    <s v="Jul"/>
    <n v="6"/>
    <n v="-24"/>
    <n v="5"/>
    <n v="1"/>
    <s v="НОВОТОН - ЕООД"/>
    <x v="1"/>
    <s v="2"/>
    <s v="1"/>
    <n v="1446.9230339999999"/>
    <n v="241.15383899999998"/>
    <m/>
    <s v="17 Nov 2025 10:39"/>
    <s v="15 Nov 2025"/>
    <s v="Nov"/>
    <n v="0"/>
    <n v="5"/>
    <n v="1"/>
    <n v="0"/>
    <n v="0"/>
    <n v="6"/>
    <n v="0"/>
    <s v="17.11.2025"/>
    <x v="4"/>
    <s v="26.06.2026"/>
    <x v="7"/>
  </r>
  <r>
    <s v="TO"/>
    <n v="0"/>
    <n v="1"/>
    <n v="5"/>
    <n v="8541"/>
    <s v="17094 1 "/>
    <s v="20 Aug 2026"/>
    <s v="20"/>
    <s v="Aug"/>
    <s v="26 Aug 2026"/>
    <s v="26"/>
    <s v="Aug"/>
    <n v="6"/>
    <n v="6"/>
    <n v="0"/>
    <n v="0"/>
    <s v="КЛУБ МАГЕЛАН - ООД"/>
    <x v="6"/>
    <s v="3"/>
    <s v="1"/>
    <n v="2377.7416475999999"/>
    <n v="396.29027459999998"/>
    <m/>
    <s v="17 Nov 2025 10:39"/>
    <s v="15 Nov 2025"/>
    <s v="Nov"/>
    <n v="0"/>
    <n v="0"/>
    <n v="0"/>
    <n v="6"/>
    <n v="0"/>
    <n v="6"/>
    <n v="0"/>
    <s v="17.11.2025"/>
    <x v="4"/>
    <s v="20.08.2026"/>
    <x v="4"/>
  </r>
  <r>
    <s v="TO"/>
    <n v="0"/>
    <n v="0"/>
    <n v="5"/>
    <n v="8542"/>
    <s v="17104 1 "/>
    <s v="20 Jul 2026"/>
    <s v="20"/>
    <s v="Jul"/>
    <s v="25 Jul 2026"/>
    <s v="25"/>
    <s v="Jul"/>
    <n v="5"/>
    <n v="5"/>
    <n v="0"/>
    <n v="0"/>
    <s v="КЛУБ МАГЕЛАН - ООД"/>
    <x v="5"/>
    <s v="2"/>
    <s v="1"/>
    <n v="1367.320753"/>
    <n v="273.46415059999998"/>
    <m/>
    <s v="17 Nov 2025 10:39"/>
    <s v="15 Nov 2025"/>
    <s v="Nov"/>
    <n v="0"/>
    <n v="0"/>
    <n v="5"/>
    <n v="0"/>
    <n v="0"/>
    <n v="5"/>
    <n v="0"/>
    <s v="17.11.2025"/>
    <x v="4"/>
    <s v="20.07.2026"/>
    <x v="6"/>
  </r>
  <r>
    <s v="TO"/>
    <n v="0"/>
    <n v="0"/>
    <n v="5"/>
    <n v="8543"/>
    <s v="17105 1 "/>
    <s v="20 Jul 2026"/>
    <s v="20"/>
    <s v="Jul"/>
    <s v="25 Jul 2026"/>
    <s v="25"/>
    <s v="Jul"/>
    <n v="5"/>
    <n v="5"/>
    <n v="0"/>
    <n v="0"/>
    <s v="КЛУБ МАГЕЛАН - ООД"/>
    <x v="5"/>
    <s v="2"/>
    <s v="1"/>
    <n v="1367.320753"/>
    <n v="273.46415059999998"/>
    <m/>
    <s v="17 Nov 2025 10:39"/>
    <s v="15 Nov 2025"/>
    <s v="Nov"/>
    <n v="0"/>
    <n v="0"/>
    <n v="5"/>
    <n v="0"/>
    <n v="0"/>
    <n v="5"/>
    <n v="0"/>
    <s v="17.11.2025"/>
    <x v="4"/>
    <s v="20.07.2026"/>
    <x v="6"/>
  </r>
  <r>
    <s v="TO"/>
    <n v="0"/>
    <n v="0"/>
    <n v="5"/>
    <n v="8544"/>
    <s v="17103 1 "/>
    <s v="20 Jul 2026"/>
    <s v="20"/>
    <s v="Jul"/>
    <s v="25 Jul 2026"/>
    <s v="25"/>
    <s v="Jul"/>
    <n v="5"/>
    <n v="5"/>
    <n v="0"/>
    <n v="0"/>
    <s v="КЛУБ МАГЕЛАН - ООД"/>
    <x v="5"/>
    <s v="2"/>
    <s v="1"/>
    <n v="1367.320753"/>
    <n v="273.46415059999998"/>
    <m/>
    <s v="17 Nov 2025 10:39"/>
    <s v="15 Nov 2025"/>
    <s v="Nov"/>
    <n v="0"/>
    <n v="0"/>
    <n v="5"/>
    <n v="0"/>
    <n v="0"/>
    <n v="5"/>
    <n v="0"/>
    <s v="17.11.2025"/>
    <x v="4"/>
    <s v="20.07.2026"/>
    <x v="6"/>
  </r>
  <r>
    <s v="TO"/>
    <n v="0"/>
    <n v="0"/>
    <n v="5"/>
    <n v="8545"/>
    <s v="NT308858 1 "/>
    <s v="03 Aug 2026"/>
    <s v="03"/>
    <s v="Aug"/>
    <s v="08 Aug 2026"/>
    <s v="08"/>
    <s v="Aug"/>
    <n v="5"/>
    <n v="5"/>
    <n v="0"/>
    <n v="0"/>
    <s v="НОВОТОН - ЕООД"/>
    <x v="1"/>
    <s v="2"/>
    <s v="2"/>
    <n v="1668.714156"/>
    <n v="333.74283120000001"/>
    <m/>
    <s v="17 Nov 2025 10:41"/>
    <s v="17 Nov 2025"/>
    <s v="Nov"/>
    <n v="0"/>
    <n v="0"/>
    <n v="0"/>
    <n v="5"/>
    <n v="0"/>
    <n v="5"/>
    <n v="0"/>
    <s v="17.11.2025"/>
    <x v="4"/>
    <s v="03.08.2026"/>
    <x v="5"/>
  </r>
  <r>
    <s v="TO"/>
    <n v="0"/>
    <n v="5"/>
    <n v="0"/>
    <n v="8546"/>
    <s v="NT308868 1 "/>
    <s v="22 Jun 2026"/>
    <s v="22"/>
    <s v="Jun"/>
    <s v="27 Jun 2026"/>
    <s v="27"/>
    <s v="Jun"/>
    <n v="5"/>
    <n v="5"/>
    <n v="0"/>
    <n v="0"/>
    <s v="НОВОТОН - ЕООД"/>
    <x v="4"/>
    <s v="3"/>
    <s v="0"/>
    <n v="2045.5830387000001"/>
    <n v="409.11660774000001"/>
    <m/>
    <s v="17 Nov 2025 10:41"/>
    <s v="17 Nov 2025"/>
    <s v="Nov"/>
    <n v="0"/>
    <n v="5"/>
    <n v="0"/>
    <n v="0"/>
    <n v="0"/>
    <n v="5"/>
    <n v="0"/>
    <s v="17.11.2025"/>
    <x v="4"/>
    <s v="22.06.2026"/>
    <x v="7"/>
  </r>
  <r>
    <s v="TO"/>
    <n v="0"/>
    <n v="0"/>
    <n v="5"/>
    <n v="8547"/>
    <s v="1176168.221767 1 "/>
    <s v="23 Jul 2026"/>
    <s v="23"/>
    <s v="Jul"/>
    <s v="28 Jul 2026"/>
    <s v="28"/>
    <s v="Jul"/>
    <n v="5"/>
    <n v="5"/>
    <n v="0"/>
    <n v="0"/>
    <s v="СЛР-ХОЛИДЕЙ-СЪРВИС ЕООД"/>
    <x v="2"/>
    <s v="2"/>
    <s v="1"/>
    <n v="1367.320753"/>
    <n v="273.46415059999998"/>
    <s v="Romania"/>
    <s v="17 Nov 2025 10:42"/>
    <s v="17 Nov 2025"/>
    <s v="Nov"/>
    <n v="0"/>
    <n v="0"/>
    <n v="5"/>
    <n v="0"/>
    <n v="0"/>
    <n v="5"/>
    <n v="0"/>
    <s v="17.11.2025"/>
    <x v="4"/>
    <s v="23.07.2026"/>
    <x v="6"/>
  </r>
  <r>
    <s v="TO"/>
    <n v="0"/>
    <n v="7"/>
    <n v="0"/>
    <n v="8548"/>
    <s v="1176210.221769 1 "/>
    <s v="30 Aug 2026"/>
    <s v="30"/>
    <s v="Aug"/>
    <s v="06 Sep 2026"/>
    <s v="06"/>
    <s v="Sep"/>
    <n v="7"/>
    <n v="-24"/>
    <n v="2"/>
    <n v="5"/>
    <s v="СЛР-ХОЛИДЕЙ-СЪРВИС ЕООД"/>
    <x v="1"/>
    <s v="2"/>
    <s v="1"/>
    <n v="1507.2408312"/>
    <n v="215.32011874285715"/>
    <s v="Romania"/>
    <s v="17 Nov 2025 10:43"/>
    <s v="17 Nov 2025"/>
    <s v="Nov"/>
    <n v="0"/>
    <n v="0"/>
    <n v="0"/>
    <n v="2"/>
    <n v="5"/>
    <n v="7"/>
    <n v="0"/>
    <s v="17.11.2025"/>
    <x v="4"/>
    <s v="30.08.2026"/>
    <x v="11"/>
  </r>
  <r>
    <s v="TO"/>
    <n v="0"/>
    <n v="9"/>
    <n v="0"/>
    <n v="8549"/>
    <s v="1176267.221770 1 "/>
    <s v="01 Jul 2026"/>
    <s v="01"/>
    <s v="Jul"/>
    <s v="10 Jul 2026"/>
    <s v="10"/>
    <s v="Jul"/>
    <n v="9"/>
    <n v="9"/>
    <n v="0"/>
    <n v="0"/>
    <s v="СЛР-ХОЛИДЕЙ-СЪРВИС ЕООД"/>
    <x v="2"/>
    <s v="3"/>
    <s v="0"/>
    <n v="3043.4866212999996"/>
    <n v="338.16518014444438"/>
    <s v="Romania"/>
    <s v="17 Nov 2025 10:46"/>
    <s v="17 Nov 2025"/>
    <s v="Nov"/>
    <n v="0"/>
    <n v="0"/>
    <n v="9"/>
    <n v="0"/>
    <n v="0"/>
    <n v="9"/>
    <n v="0"/>
    <s v="17.11.2025"/>
    <x v="4"/>
    <s v="01.07.2026"/>
    <x v="2"/>
  </r>
  <r>
    <s v="TO"/>
    <n v="0"/>
    <n v="9"/>
    <n v="0"/>
    <n v="8550"/>
    <s v="1176270.221771 1 "/>
    <s v="01 Jul 2026"/>
    <s v="01"/>
    <s v="Jul"/>
    <s v="10 Jul 2026"/>
    <s v="10"/>
    <s v="Jul"/>
    <n v="9"/>
    <n v="9"/>
    <n v="0"/>
    <n v="0"/>
    <s v="СЛР-ХОЛИДЕЙ-СЪРВИС ЕООД"/>
    <x v="1"/>
    <s v="2"/>
    <s v="1"/>
    <n v="2196.2210653000002"/>
    <n v="244.02456281111114"/>
    <s v="Romania"/>
    <s v="17 Nov 2025 10:46"/>
    <s v="17 Nov 2025"/>
    <s v="Nov"/>
    <n v="0"/>
    <n v="0"/>
    <n v="9"/>
    <n v="0"/>
    <n v="0"/>
    <n v="9"/>
    <n v="0"/>
    <s v="17.11.2025"/>
    <x v="4"/>
    <s v="01.07.2026"/>
    <x v="2"/>
  </r>
  <r>
    <s v="TO"/>
    <n v="0"/>
    <n v="0"/>
    <n v="5"/>
    <n v="8551"/>
    <s v="1176278.221782 1 "/>
    <s v="23 Jul 2026"/>
    <s v="23"/>
    <s v="Jul"/>
    <s v="28 Jul 2026"/>
    <s v="28"/>
    <s v="Jul"/>
    <n v="5"/>
    <n v="5"/>
    <n v="0"/>
    <n v="0"/>
    <s v="СЛР-ХОЛИДЕЙ-СЪРВИС ЕООД"/>
    <x v="2"/>
    <s v="2"/>
    <s v="1"/>
    <n v="1367.320753"/>
    <n v="273.46415059999998"/>
    <s v="Romania"/>
    <s v="17 Nov 2025 10:55"/>
    <s v="17 Nov 2025"/>
    <s v="Nov"/>
    <n v="0"/>
    <n v="0"/>
    <n v="5"/>
    <n v="0"/>
    <n v="0"/>
    <n v="5"/>
    <n v="0"/>
    <s v="17.11.2025"/>
    <x v="4"/>
    <s v="23.07.2026"/>
    <x v="6"/>
  </r>
  <r>
    <s v="TO"/>
    <n v="0"/>
    <n v="5"/>
    <n v="0"/>
    <n v="8552"/>
    <s v="1176234.221802 1 "/>
    <s v="27 Aug 2026"/>
    <s v="27"/>
    <s v="Aug"/>
    <s v="01 Sep 2026"/>
    <s v="01"/>
    <s v="Sep"/>
    <n v="5"/>
    <n v="-26"/>
    <n v="5"/>
    <n v="0"/>
    <s v="СЛР-ХОЛИДЕЙ-СЪРВИС ЕООД"/>
    <x v="5"/>
    <s v="2"/>
    <s v="2"/>
    <n v="1509.9594348999999"/>
    <n v="301.99188698"/>
    <s v="Romania"/>
    <s v="17 Nov 2025 11:10"/>
    <s v="17 Nov 2025"/>
    <s v="Nov"/>
    <n v="0"/>
    <n v="0"/>
    <n v="0"/>
    <n v="5"/>
    <n v="0"/>
    <n v="5"/>
    <n v="0"/>
    <s v="17.11.2025"/>
    <x v="4"/>
    <s v="27.08.2026"/>
    <x v="3"/>
  </r>
  <r>
    <s v="TO"/>
    <n v="0"/>
    <n v="0"/>
    <n v="5"/>
    <n v="8553"/>
    <s v="NT308824 1 "/>
    <s v="03 Aug 2026"/>
    <s v="03"/>
    <s v="Aug"/>
    <s v="08 Aug 2026"/>
    <s v="08"/>
    <s v="Aug"/>
    <n v="5"/>
    <n v="5"/>
    <n v="0"/>
    <n v="0"/>
    <s v="НОВОТОН - ЕООД"/>
    <x v="0"/>
    <s v="2"/>
    <s v="1"/>
    <n v="1388.834883"/>
    <n v="277.76697660000002"/>
    <m/>
    <s v="17 Nov 2025 11:12"/>
    <s v="16 Nov 2025"/>
    <s v="Nov"/>
    <n v="0"/>
    <n v="0"/>
    <n v="0"/>
    <n v="5"/>
    <n v="0"/>
    <n v="5"/>
    <n v="0"/>
    <s v="17.11.2025"/>
    <x v="4"/>
    <s v="03.08.2026"/>
    <x v="5"/>
  </r>
  <r>
    <s v="TO"/>
    <n v="0"/>
    <n v="0"/>
    <n v="5"/>
    <n v="8554"/>
    <s v="17123 1 "/>
    <s v="20 Jul 2026"/>
    <s v="20"/>
    <s v="Jul"/>
    <s v="25 Jul 2026"/>
    <s v="25"/>
    <s v="Jul"/>
    <n v="5"/>
    <n v="5"/>
    <n v="0"/>
    <n v="0"/>
    <s v="КЛУБ МАГЕЛАН - ООД"/>
    <x v="0"/>
    <s v="3"/>
    <s v="1"/>
    <n v="1874.8586379999999"/>
    <n v="374.97172760000001"/>
    <m/>
    <s v="17 Nov 2025 11:15"/>
    <s v="17 Nov 2025"/>
    <s v="Nov"/>
    <n v="0"/>
    <n v="0"/>
    <n v="5"/>
    <n v="0"/>
    <n v="0"/>
    <n v="5"/>
    <n v="0"/>
    <s v="17.11.2025"/>
    <x v="4"/>
    <s v="20.07.2026"/>
    <x v="6"/>
  </r>
  <r>
    <s v="TO"/>
    <n v="0"/>
    <n v="0"/>
    <n v="5"/>
    <n v="8556"/>
    <s v="1176166.221821 1 "/>
    <s v="20 Jul 2026"/>
    <s v="20"/>
    <s v="Jul"/>
    <s v="25 Jul 2026"/>
    <s v="25"/>
    <s v="Jul"/>
    <n v="5"/>
    <n v="5"/>
    <n v="0"/>
    <n v="0"/>
    <s v="СЛР-ХОЛИДЕЙ-СЪРВИС ЕООД"/>
    <x v="1"/>
    <s v="2"/>
    <s v="0"/>
    <n v="1334.9517664999998"/>
    <n v="266.99035329999998"/>
    <s v="Romania"/>
    <s v="17 Nov 2025 11:26"/>
    <s v="17 Nov 2025"/>
    <s v="Nov"/>
    <n v="0"/>
    <n v="0"/>
    <n v="5"/>
    <n v="0"/>
    <n v="0"/>
    <n v="5"/>
    <n v="0"/>
    <s v="17.11.2025"/>
    <x v="4"/>
    <s v="20.07.2026"/>
    <x v="6"/>
  </r>
  <r>
    <s v="TO"/>
    <n v="0"/>
    <n v="0"/>
    <n v="5"/>
    <n v="8557"/>
    <s v="1175572.221822 1 "/>
    <s v="28 Jul 2026"/>
    <s v="28"/>
    <s v="Jul"/>
    <s v="02 Aug 2026"/>
    <s v="02"/>
    <s v="Aug"/>
    <n v="5"/>
    <n v="-26"/>
    <n v="4"/>
    <n v="1"/>
    <s v="СЛР-ХОЛИДЕЙ-СЪРВИС ЕООД"/>
    <x v="7"/>
    <s v="3"/>
    <s v="1"/>
    <n v="2583.8470129999996"/>
    <n v="516.76940259999992"/>
    <s v="Romania"/>
    <s v="17 Nov 2025 11:29"/>
    <s v="17 Nov 2025"/>
    <s v="Nov"/>
    <n v="0"/>
    <n v="0"/>
    <n v="4"/>
    <n v="1"/>
    <n v="0"/>
    <n v="5"/>
    <n v="0"/>
    <s v="17.11.2025"/>
    <x v="4"/>
    <s v="28.07.2026"/>
    <x v="8"/>
  </r>
  <r>
    <s v="TO"/>
    <n v="0"/>
    <n v="5"/>
    <n v="0"/>
    <n v="8558"/>
    <s v="2311954 1 "/>
    <s v="01 Sep 2026"/>
    <s v="01"/>
    <s v="Sep"/>
    <s v="06 Sep 2026"/>
    <s v="06"/>
    <s v="Sep"/>
    <n v="5"/>
    <n v="5"/>
    <n v="0"/>
    <n v="0"/>
    <s v="ТУРИСТИЧЕСКА АГЕНЦИЯ СОЛВЕКС - ЕООД"/>
    <x v="1"/>
    <s v="3"/>
    <s v="0"/>
    <n v="1424.3331974999999"/>
    <n v="284.86663949999996"/>
    <s v="[&quot;RO&quot;]"/>
    <s v="17 Nov 2025 12:39"/>
    <s v="17 Nov 2025"/>
    <s v="Nov"/>
    <n v="0"/>
    <n v="0"/>
    <n v="0"/>
    <n v="0"/>
    <n v="5"/>
    <n v="5"/>
    <n v="0"/>
    <s v="17.11.2025"/>
    <x v="4"/>
    <s v="01.09.2026"/>
    <x v="11"/>
  </r>
  <r>
    <s v="TO"/>
    <n v="5"/>
    <n v="0"/>
    <n v="0"/>
    <n v="8559"/>
    <s v="1176529.221867 1 "/>
    <s v="10 Jun 2026"/>
    <s v="10"/>
    <s v="Jun"/>
    <s v="15 Jun 2026"/>
    <s v="15"/>
    <s v="Jun"/>
    <n v="5"/>
    <n v="5"/>
    <n v="0"/>
    <n v="0"/>
    <s v="СЛР-ХОЛИДЕЙ-СЪРВИС ЕООД"/>
    <x v="1"/>
    <s v="2"/>
    <s v="1"/>
    <n v="753.58129900000006"/>
    <n v="150.71625980000002"/>
    <s v="Romania"/>
    <s v="17 Nov 2025 12:43"/>
    <s v="17 Nov 2025"/>
    <s v="Nov"/>
    <n v="0"/>
    <n v="5"/>
    <n v="0"/>
    <n v="0"/>
    <n v="0"/>
    <n v="5"/>
    <n v="0"/>
    <s v="17.11.2025"/>
    <x v="4"/>
    <s v="10.06.2026"/>
    <x v="0"/>
  </r>
  <r>
    <s v="TO"/>
    <n v="0"/>
    <n v="0"/>
    <n v="5"/>
    <n v="8560"/>
    <s v="1176531.221875 1 "/>
    <s v="01 Aug 2026"/>
    <s v="01"/>
    <s v="Aug"/>
    <s v="06 Aug 2026"/>
    <s v="06"/>
    <s v="Aug"/>
    <n v="5"/>
    <n v="5"/>
    <n v="0"/>
    <n v="0"/>
    <s v="СЛР-ХОЛИДЕЙ-СЪРВИС ЕООД"/>
    <x v="3"/>
    <s v="2"/>
    <s v="2"/>
    <n v="1937.9341555000001"/>
    <n v="387.58683110000004"/>
    <s v="Romania"/>
    <s v="17 Nov 2025 13:07"/>
    <s v="17 Nov 2025"/>
    <s v="Nov"/>
    <n v="0"/>
    <n v="0"/>
    <n v="0"/>
    <n v="5"/>
    <n v="0"/>
    <n v="5"/>
    <n v="0"/>
    <s v="17.11.2025"/>
    <x v="4"/>
    <s v="01.08.2026"/>
    <x v="8"/>
  </r>
  <r>
    <s v="TOPOLA SKIES"/>
    <n v="0"/>
    <n v="5"/>
    <n v="0"/>
    <n v="8561"/>
    <s v="409856 2 "/>
    <s v="30 Jun 2026"/>
    <s v="30"/>
    <s v="Jun"/>
    <s v="05 Jul 2026"/>
    <s v="05"/>
    <s v="Jul"/>
    <n v="5"/>
    <n v="-25"/>
    <n v="1"/>
    <n v="4"/>
    <s v="TOPOLA SKIES"/>
    <x v="7"/>
    <s v="4"/>
    <s v="1"/>
    <n v="2777.6146788990823"/>
    <n v="555.52293577981641"/>
    <m/>
    <s v="17 Nov 2025 14:00"/>
    <s v="17 Nov 2025"/>
    <s v="Nov"/>
    <n v="0"/>
    <n v="1"/>
    <n v="4"/>
    <n v="0"/>
    <n v="0"/>
    <n v="5"/>
    <n v="0"/>
    <s v="17.11.2025"/>
    <x v="4"/>
    <s v="30.06.2026"/>
    <x v="2"/>
  </r>
  <r>
    <s v="TOPOLA SKIES"/>
    <n v="0"/>
    <n v="5"/>
    <n v="0"/>
    <n v="8562"/>
    <s v="409856 2 "/>
    <s v="30 Jun 2026"/>
    <s v="30"/>
    <s v="Jun"/>
    <s v="05 Jul 2026"/>
    <s v="05"/>
    <s v="Jul"/>
    <n v="5"/>
    <n v="-25"/>
    <n v="1"/>
    <n v="4"/>
    <s v="TOPOLA SKIES"/>
    <x v="7"/>
    <s v="4"/>
    <m/>
    <n v="2777.6146788990823"/>
    <n v="555.52293577981641"/>
    <m/>
    <s v="17 Nov 2025 14:00"/>
    <s v="17 Nov 2025"/>
    <s v="Nov"/>
    <n v="0"/>
    <n v="1"/>
    <n v="4"/>
    <n v="0"/>
    <n v="0"/>
    <n v="5"/>
    <n v="0"/>
    <s v="17.11.2025"/>
    <x v="4"/>
    <s v="30.06.2026"/>
    <x v="2"/>
  </r>
  <r>
    <s v="TO"/>
    <n v="0"/>
    <n v="5"/>
    <n v="0"/>
    <n v="8563"/>
    <s v="011920667 1 "/>
    <s v="04 Jul 2026"/>
    <s v="04"/>
    <s v="Jul"/>
    <s v="09 Jul 2026"/>
    <s v="09"/>
    <s v="Jul"/>
    <n v="5"/>
    <n v="5"/>
    <n v="0"/>
    <n v="0"/>
    <s v="СЪНИ ТУРС ООД"/>
    <x v="1"/>
    <s v="2"/>
    <s v="1"/>
    <n v="1205.7691950000001"/>
    <n v="241.153839"/>
    <s v="Bulgaria"/>
    <s v="17 Nov 2025 14:05"/>
    <s v="17 Nov 2025"/>
    <s v="Nov"/>
    <n v="0"/>
    <n v="0"/>
    <n v="5"/>
    <n v="0"/>
    <n v="0"/>
    <n v="5"/>
    <n v="0"/>
    <s v="17.11.2025"/>
    <x v="4"/>
    <s v="04.07.2026"/>
    <x v="2"/>
  </r>
  <r>
    <s v="TO"/>
    <n v="0"/>
    <n v="5"/>
    <n v="0"/>
    <n v="8564"/>
    <s v="011920668 1 "/>
    <s v="04 Jul 2026"/>
    <s v="04"/>
    <s v="Jul"/>
    <s v="09 Jul 2026"/>
    <s v="09"/>
    <s v="Jul"/>
    <n v="5"/>
    <n v="5"/>
    <n v="0"/>
    <n v="0"/>
    <s v="СЪНИ ТУРС ООД"/>
    <x v="1"/>
    <s v="2"/>
    <s v="1"/>
    <n v="1205.7691950000001"/>
    <n v="241.153839"/>
    <s v="Bulgaria"/>
    <s v="17 Nov 2025 14:06"/>
    <s v="17 Nov 2025"/>
    <s v="Nov"/>
    <n v="0"/>
    <n v="0"/>
    <n v="5"/>
    <n v="0"/>
    <n v="0"/>
    <n v="5"/>
    <n v="0"/>
    <s v="17.11.2025"/>
    <x v="4"/>
    <s v="04.07.2026"/>
    <x v="2"/>
  </r>
  <r>
    <s v="TO"/>
    <n v="0"/>
    <n v="0"/>
    <n v="6"/>
    <n v="8565"/>
    <s v="17140 1 "/>
    <s v="01 Aug 2026"/>
    <s v="01"/>
    <s v="Aug"/>
    <s v="07 Aug 2026"/>
    <s v="07"/>
    <s v="Aug"/>
    <n v="6"/>
    <n v="6"/>
    <n v="0"/>
    <n v="0"/>
    <s v="КЛУБ МАГЕЛАН - ООД"/>
    <x v="1"/>
    <s v="2"/>
    <s v="2"/>
    <n v="2002.4569872"/>
    <n v="333.74283120000001"/>
    <m/>
    <s v="17 Nov 2025 14:27"/>
    <s v="17 Nov 2025"/>
    <s v="Nov"/>
    <n v="0"/>
    <n v="0"/>
    <n v="0"/>
    <n v="6"/>
    <n v="0"/>
    <n v="6"/>
    <n v="0"/>
    <s v="17.11.2025"/>
    <x v="4"/>
    <s v="01.08.2026"/>
    <x v="8"/>
  </r>
  <r>
    <s v="TO"/>
    <n v="0"/>
    <n v="0"/>
    <n v="7"/>
    <n v="8566"/>
    <s v="NT308768 1 "/>
    <s v="31 Jul 2026"/>
    <s v="31"/>
    <s v="Jul"/>
    <s v="07 Aug 2026"/>
    <s v="07"/>
    <s v="Aug"/>
    <n v="7"/>
    <n v="-24"/>
    <n v="1"/>
    <n v="6"/>
    <s v="НОВОТОН - ЕООД"/>
    <x v="1"/>
    <s v="2"/>
    <s v="1"/>
    <n v="1868.9324731000002"/>
    <n v="266.99035330000004"/>
    <m/>
    <s v="17 Nov 2025 14:43"/>
    <s v="16 Nov 2025"/>
    <s v="Nov"/>
    <n v="0"/>
    <n v="0"/>
    <n v="1"/>
    <n v="6"/>
    <n v="0"/>
    <n v="7"/>
    <n v="0"/>
    <s v="17.11.2025"/>
    <x v="4"/>
    <s v="31.07.2026"/>
    <x v="8"/>
  </r>
  <r>
    <s v="TO"/>
    <n v="0"/>
    <n v="5"/>
    <n v="0"/>
    <n v="8567"/>
    <s v="1176605.221892 1 "/>
    <s v="06 Jul 2026"/>
    <s v="06"/>
    <s v="Jul"/>
    <s v="11 Jul 2026"/>
    <s v="11"/>
    <s v="Jul"/>
    <n v="5"/>
    <n v="5"/>
    <n v="0"/>
    <n v="0"/>
    <s v="СЛР-ХОЛИДЕЙ-СЪРВИС ЕООД"/>
    <x v="1"/>
    <s v="3"/>
    <s v="1"/>
    <n v="1697.5822068"/>
    <n v="339.51644135999999"/>
    <s v="Romania"/>
    <s v="17 Nov 2025 14:49"/>
    <s v="17 Nov 2025"/>
    <s v="Nov"/>
    <n v="0"/>
    <n v="0"/>
    <n v="5"/>
    <n v="0"/>
    <n v="0"/>
    <n v="5"/>
    <n v="0"/>
    <s v="17.11.2025"/>
    <x v="4"/>
    <s v="06.07.2026"/>
    <x v="13"/>
  </r>
  <r>
    <s v="TO"/>
    <n v="0"/>
    <n v="0"/>
    <n v="5"/>
    <n v="8568"/>
    <s v="95805 2 "/>
    <s v="20 Jul 2026"/>
    <s v="20"/>
    <s v="Jul"/>
    <s v="25 Jul 2026"/>
    <s v="25"/>
    <s v="Jul"/>
    <n v="5"/>
    <n v="5"/>
    <n v="0"/>
    <n v="0"/>
    <s v="ДЕСТИНЕЙШЪН ТУРИСТИК СЪРВИСИС - ЕООД"/>
    <x v="1"/>
    <s v="2"/>
    <s v="2"/>
    <n v="1668.714156"/>
    <n v="333.74283120000001"/>
    <m/>
    <s v="17 Nov 2025 16:39"/>
    <s v="17 Nov 2025"/>
    <s v="Nov"/>
    <n v="0"/>
    <n v="0"/>
    <n v="5"/>
    <n v="0"/>
    <n v="0"/>
    <n v="5"/>
    <n v="0"/>
    <s v="17.11.2025"/>
    <x v="4"/>
    <s v="20.07.2026"/>
    <x v="6"/>
  </r>
  <r>
    <s v="TO"/>
    <n v="0"/>
    <n v="0"/>
    <n v="5"/>
    <n v="8569"/>
    <s v="95805 2 "/>
    <s v="20 Jul 2026"/>
    <s v="20"/>
    <s v="Jul"/>
    <s v="25 Jul 2026"/>
    <s v="25"/>
    <s v="Jul"/>
    <n v="5"/>
    <n v="5"/>
    <n v="0"/>
    <n v="0"/>
    <s v="ДЕСТИНЕЙШЪН ТУРИСТИК СЪРВИСИС - ЕООД"/>
    <x v="1"/>
    <s v="3"/>
    <s v="1"/>
    <n v="1802.1995535000001"/>
    <n v="360.43991070000004"/>
    <m/>
    <s v="17 Nov 2025 16:39"/>
    <s v="17 Nov 2025"/>
    <s v="Nov"/>
    <n v="0"/>
    <n v="0"/>
    <n v="5"/>
    <n v="0"/>
    <n v="0"/>
    <n v="5"/>
    <n v="0"/>
    <s v="17.11.2025"/>
    <x v="4"/>
    <s v="20.07.2026"/>
    <x v="6"/>
  </r>
  <r>
    <s v="TO"/>
    <n v="0"/>
    <n v="5"/>
    <n v="0"/>
    <n v="8570"/>
    <s v="NT308946 1 "/>
    <s v="01 Jul 2026"/>
    <s v="01"/>
    <s v="Jul"/>
    <s v="06 Jul 2026"/>
    <s v="06"/>
    <s v="Jul"/>
    <n v="5"/>
    <n v="5"/>
    <n v="0"/>
    <n v="0"/>
    <s v="НОВОТОН - ЕООД"/>
    <x v="2"/>
    <s v="2"/>
    <s v="1"/>
    <n v="1238.1381815"/>
    <n v="247.62763630000001"/>
    <m/>
    <s v="17 Nov 2025 17:26"/>
    <s v="17 Nov 2025"/>
    <s v="Nov"/>
    <n v="0"/>
    <n v="0"/>
    <n v="5"/>
    <n v="0"/>
    <n v="0"/>
    <n v="5"/>
    <n v="0"/>
    <s v="17.11.2025"/>
    <x v="4"/>
    <s v="01.07.2026"/>
    <x v="2"/>
  </r>
  <r>
    <s v="TOPOLA SKIES"/>
    <n v="0"/>
    <n v="0"/>
    <n v="5"/>
    <n v="8571"/>
    <s v="410015 1 "/>
    <s v="04 Aug 2026"/>
    <s v="04"/>
    <s v="Aug"/>
    <s v="09 Aug 2026"/>
    <s v="09"/>
    <s v="Aug"/>
    <n v="5"/>
    <n v="5"/>
    <n v="0"/>
    <n v="0"/>
    <s v="TOPOLA SKIES"/>
    <x v="5"/>
    <s v="3"/>
    <s v="1"/>
    <n v="2401.1926605504586"/>
    <n v="480.23853211009174"/>
    <m/>
    <s v="17 Nov 2025 18:01"/>
    <s v="17 Nov 2025"/>
    <s v="Nov"/>
    <n v="0"/>
    <n v="0"/>
    <n v="0"/>
    <n v="5"/>
    <n v="0"/>
    <n v="5"/>
    <n v="0"/>
    <s v="17.11.2025"/>
    <x v="4"/>
    <s v="04.08.2026"/>
    <x v="5"/>
  </r>
  <r>
    <s v="TO"/>
    <n v="0"/>
    <n v="6"/>
    <n v="0"/>
    <n v="8572"/>
    <s v="1176788.221910 1 "/>
    <s v="22 Jun 2026"/>
    <s v="22"/>
    <s v="Jun"/>
    <s v="28 Jun 2026"/>
    <s v="28"/>
    <s v="Jun"/>
    <n v="6"/>
    <n v="6"/>
    <n v="0"/>
    <n v="0"/>
    <s v="СЛР-ХОЛИДЕЙ-СЪРВИС ЕООД"/>
    <x v="1"/>
    <s v="2"/>
    <s v="0"/>
    <n v="1356.5050131"/>
    <n v="226.08416885"/>
    <s v="Romania"/>
    <s v="17 Nov 2025 18:18"/>
    <s v="17 Nov 2025"/>
    <s v="Nov"/>
    <n v="0"/>
    <n v="6"/>
    <n v="0"/>
    <n v="0"/>
    <n v="0"/>
    <n v="6"/>
    <n v="0"/>
    <s v="17.11.2025"/>
    <x v="4"/>
    <s v="22.06.2026"/>
    <x v="7"/>
  </r>
  <r>
    <s v="TO"/>
    <n v="0"/>
    <n v="6"/>
    <n v="0"/>
    <n v="8573"/>
    <s v="1176788.221911 1 "/>
    <s v="22 Jun 2026"/>
    <s v="22"/>
    <s v="Jun"/>
    <s v="28 Jun 2026"/>
    <s v="28"/>
    <s v="Jun"/>
    <n v="6"/>
    <n v="6"/>
    <n v="0"/>
    <n v="0"/>
    <s v="СЛР-ХОЛИДЕЙ-СЪРВИС ЕООД"/>
    <x v="1"/>
    <s v="2"/>
    <s v="0"/>
    <n v="1356.5050131"/>
    <n v="226.08416885"/>
    <s v="Romania"/>
    <s v="17 Nov 2025 18:18"/>
    <s v="17 Nov 2025"/>
    <s v="Nov"/>
    <n v="0"/>
    <n v="6"/>
    <n v="0"/>
    <n v="0"/>
    <n v="0"/>
    <n v="6"/>
    <n v="0"/>
    <s v="17.11.2025"/>
    <x v="4"/>
    <s v="22.06.2026"/>
    <x v="7"/>
  </r>
  <r>
    <s v="TO"/>
    <n v="0"/>
    <n v="0"/>
    <n v="6"/>
    <n v="8574"/>
    <s v="1176803.221913 1 "/>
    <s v="09 Aug 2026"/>
    <s v="09"/>
    <s v="Aug"/>
    <s v="15 Aug 2026"/>
    <s v="15"/>
    <s v="Aug"/>
    <n v="6"/>
    <n v="6"/>
    <n v="0"/>
    <n v="0"/>
    <s v="СЛР-ХОЛИДЕЙ-СЪРВИС ЕООД"/>
    <x v="7"/>
    <s v="4"/>
    <s v="0"/>
    <n v="3100.6164156"/>
    <n v="516.76940260000003"/>
    <s v="Romania"/>
    <s v="17 Nov 2025 20:10"/>
    <s v="17 Nov 2025"/>
    <s v="Nov"/>
    <n v="0"/>
    <n v="0"/>
    <n v="0"/>
    <n v="6"/>
    <n v="0"/>
    <n v="6"/>
    <n v="0"/>
    <s v="17.11.2025"/>
    <x v="4"/>
    <s v="09.08.2026"/>
    <x v="12"/>
  </r>
  <r>
    <s v="TOPOLA SKIES"/>
    <n v="0"/>
    <n v="0"/>
    <n v="5"/>
    <n v="8575"/>
    <s v="410110 1 "/>
    <s v="13 Jul 2026"/>
    <s v="13"/>
    <s v="Jul"/>
    <s v="18 Jul 2026"/>
    <s v="18"/>
    <s v="Jul"/>
    <n v="5"/>
    <n v="5"/>
    <n v="0"/>
    <n v="0"/>
    <s v="TOPOLA SKIES"/>
    <x v="6"/>
    <s v="2"/>
    <s v="1"/>
    <n v="1959.4036697247705"/>
    <n v="391.8807339449541"/>
    <m/>
    <s v="17 Nov 2025 20:16"/>
    <s v="17 Nov 2025"/>
    <s v="Nov"/>
    <n v="0"/>
    <n v="0"/>
    <n v="5"/>
    <n v="0"/>
    <n v="0"/>
    <n v="5"/>
    <n v="0"/>
    <s v="17.11.2025"/>
    <x v="4"/>
    <s v="13.07.2026"/>
    <x v="1"/>
  </r>
  <r>
    <s v="TO"/>
    <n v="0"/>
    <n v="5"/>
    <n v="1"/>
    <n v="8576"/>
    <s v="NT308981 1 "/>
    <s v="24 Aug 2026"/>
    <s v="24"/>
    <s v="Aug"/>
    <s v="30 Aug 2026"/>
    <s v="30"/>
    <s v="Aug"/>
    <n v="6"/>
    <n v="6"/>
    <n v="0"/>
    <n v="0"/>
    <s v="НОВОТОН - ЕООД"/>
    <x v="7"/>
    <s v="4"/>
    <s v="2"/>
    <n v="3055.4367425999999"/>
    <n v="509.23945709999998"/>
    <m/>
    <s v="18 Nov 2025 08:21"/>
    <s v="17 Nov 2025"/>
    <s v="Nov"/>
    <n v="0"/>
    <n v="0"/>
    <n v="0"/>
    <n v="6"/>
    <n v="0"/>
    <n v="6"/>
    <n v="0"/>
    <s v="18.11.2025"/>
    <x v="4"/>
    <s v="24.08.2026"/>
    <x v="3"/>
  </r>
  <r>
    <s v="TO"/>
    <n v="0"/>
    <n v="0"/>
    <n v="6"/>
    <n v="8577"/>
    <s v="NT308990 1 "/>
    <s v="03 Aug 2026"/>
    <s v="03"/>
    <s v="Aug"/>
    <s v="09 Aug 2026"/>
    <s v="09"/>
    <s v="Aug"/>
    <n v="6"/>
    <n v="6"/>
    <n v="0"/>
    <n v="0"/>
    <s v="НОВОТОН - ЕООД"/>
    <x v="1"/>
    <s v="2"/>
    <s v="2"/>
    <n v="2002.4569872"/>
    <n v="333.74283120000001"/>
    <m/>
    <s v="18 Nov 2025 08:23"/>
    <s v="17 Nov 2025"/>
    <s v="Nov"/>
    <n v="0"/>
    <n v="0"/>
    <n v="0"/>
    <n v="6"/>
    <n v="0"/>
    <n v="6"/>
    <n v="0"/>
    <s v="18.11.2025"/>
    <x v="4"/>
    <s v="03.08.2026"/>
    <x v="5"/>
  </r>
  <r>
    <s v="TO"/>
    <n v="0"/>
    <n v="5"/>
    <n v="0"/>
    <n v="8578"/>
    <s v="14656643 1 "/>
    <s v="26 Aug 2026"/>
    <s v="26"/>
    <s v="Aug"/>
    <s v="31 Aug 2026"/>
    <s v="31"/>
    <s v="Aug"/>
    <n v="5"/>
    <n v="5"/>
    <n v="0"/>
    <n v="0"/>
    <s v="ДЕСТИНЕЙШЪН ТУРИСТИК СЪРВИСИС - ЕООД"/>
    <x v="6"/>
    <s v="2"/>
    <s v="1"/>
    <n v="1388.834883"/>
    <n v="277.76697660000002"/>
    <m/>
    <s v="18 Nov 2025 08:49"/>
    <s v="17 Nov 2025"/>
    <s v="Nov"/>
    <n v="0"/>
    <n v="0"/>
    <n v="0"/>
    <n v="5"/>
    <n v="0"/>
    <n v="5"/>
    <n v="0"/>
    <s v="18.11.2025"/>
    <x v="4"/>
    <s v="26.08.2026"/>
    <x v="3"/>
  </r>
  <r>
    <s v="TO"/>
    <n v="0"/>
    <n v="0"/>
    <n v="6"/>
    <n v="8579"/>
    <s v="NT308974 1 "/>
    <s v="09 Aug 2026"/>
    <s v="09"/>
    <s v="Aug"/>
    <s v="15 Aug 2026"/>
    <s v="15"/>
    <s v="Aug"/>
    <n v="6"/>
    <n v="6"/>
    <n v="0"/>
    <n v="0"/>
    <s v="НОВОТОН - ЕООД"/>
    <x v="2"/>
    <s v="2"/>
    <s v="1"/>
    <n v="1777.3800707999999"/>
    <n v="296.2300118"/>
    <m/>
    <s v="18 Nov 2025 09:10"/>
    <s v="17 Nov 2025"/>
    <s v="Nov"/>
    <n v="0"/>
    <n v="0"/>
    <n v="0"/>
    <n v="6"/>
    <n v="0"/>
    <n v="6"/>
    <n v="0"/>
    <s v="18.11.2025"/>
    <x v="4"/>
    <s v="09.08.2026"/>
    <x v="12"/>
  </r>
  <r>
    <s v="TO"/>
    <n v="5"/>
    <n v="0"/>
    <n v="0"/>
    <n v="8580"/>
    <s v="1176784.221995 1 "/>
    <s v="10 Jun 2026"/>
    <s v="10"/>
    <s v="Jun"/>
    <s v="15 Jun 2026"/>
    <s v="15"/>
    <s v="Jun"/>
    <n v="5"/>
    <n v="5"/>
    <n v="0"/>
    <n v="0"/>
    <s v="СЛР-ХОЛИДЕЙ-СЪРВИС ЕООД"/>
    <x v="1"/>
    <s v="2"/>
    <s v="1"/>
    <n v="753.58129900000006"/>
    <n v="150.71625980000002"/>
    <s v="Romania"/>
    <s v="18 Nov 2025 09:31"/>
    <s v="18 Nov 2025"/>
    <s v="Nov"/>
    <n v="0"/>
    <n v="5"/>
    <n v="0"/>
    <n v="0"/>
    <n v="0"/>
    <n v="5"/>
    <n v="0"/>
    <s v="18.11.2025"/>
    <x v="4"/>
    <s v="10.06.2026"/>
    <x v="0"/>
  </r>
  <r>
    <s v="TO"/>
    <n v="0"/>
    <n v="0"/>
    <n v="6"/>
    <n v="8581"/>
    <s v="1176801.222000 1 "/>
    <s v="09 Aug 2026"/>
    <s v="09"/>
    <s v="Aug"/>
    <s v="15 Aug 2026"/>
    <s v="15"/>
    <s v="Aug"/>
    <n v="6"/>
    <n v="6"/>
    <n v="0"/>
    <n v="0"/>
    <s v="СЛР-ХОЛИДЕЙ-СЪРВИС ЕООД"/>
    <x v="4"/>
    <s v="5"/>
    <s v="0"/>
    <n v="3488.2228049999999"/>
    <n v="581.37046750000002"/>
    <s v="Romania"/>
    <s v="18 Nov 2025 09:37"/>
    <s v="18 Nov 2025"/>
    <s v="Nov"/>
    <n v="0"/>
    <n v="0"/>
    <n v="0"/>
    <n v="6"/>
    <n v="0"/>
    <n v="6"/>
    <n v="0"/>
    <s v="18.11.2025"/>
    <x v="4"/>
    <s v="09.08.2026"/>
    <x v="12"/>
  </r>
  <r>
    <s v="TO"/>
    <n v="0"/>
    <n v="0"/>
    <n v="5"/>
    <n v="8582"/>
    <s v="NT309009 1 "/>
    <s v="01 Aug 2026"/>
    <s v="01"/>
    <s v="Aug"/>
    <s v="06 Aug 2026"/>
    <s v="06"/>
    <s v="Aug"/>
    <n v="5"/>
    <n v="5"/>
    <n v="0"/>
    <n v="0"/>
    <s v="НОВОТОН - ЕООД"/>
    <x v="2"/>
    <s v="2"/>
    <s v="1"/>
    <n v="1367.320753"/>
    <n v="273.46415059999998"/>
    <m/>
    <s v="18 Nov 2025 09:41"/>
    <s v="18 Nov 2025"/>
    <s v="Nov"/>
    <n v="0"/>
    <n v="0"/>
    <n v="0"/>
    <n v="5"/>
    <n v="0"/>
    <n v="5"/>
    <n v="0"/>
    <s v="18.11.2025"/>
    <x v="4"/>
    <s v="01.08.2026"/>
    <x v="8"/>
  </r>
  <r>
    <s v="TO"/>
    <n v="0"/>
    <n v="0"/>
    <n v="6"/>
    <n v="8583"/>
    <s v="1176814.222007 1 "/>
    <s v="19 Jul 2026"/>
    <s v="19"/>
    <s v="Jul"/>
    <s v="25 Jul 2026"/>
    <s v="25"/>
    <s v="Jul"/>
    <n v="6"/>
    <n v="6"/>
    <n v="0"/>
    <n v="0"/>
    <s v="СЛР-ХОЛИДЕЙ-СЪРВИС ЕООД"/>
    <x v="2"/>
    <s v="3"/>
    <s v="1"/>
    <n v="2214.9774750000001"/>
    <n v="369.1629125"/>
    <s v="Romania"/>
    <s v="18 Nov 2025 09:43"/>
    <s v="18 Nov 2025"/>
    <s v="Nov"/>
    <n v="0"/>
    <n v="0"/>
    <n v="6"/>
    <n v="0"/>
    <n v="0"/>
    <n v="6"/>
    <n v="0"/>
    <s v="18.11.2025"/>
    <x v="4"/>
    <s v="19.07.2026"/>
    <x v="6"/>
  </r>
  <r>
    <s v="TO"/>
    <n v="0"/>
    <n v="0"/>
    <n v="5"/>
    <n v="8584"/>
    <s v="NT308966 1 "/>
    <s v="29 Jul 2026"/>
    <s v="29"/>
    <s v="Jul"/>
    <s v="03 Aug 2026"/>
    <s v="03"/>
    <s v="Aug"/>
    <n v="5"/>
    <n v="-26"/>
    <n v="3"/>
    <n v="2"/>
    <s v="НОВОТОН - ЕООД"/>
    <x v="1"/>
    <s v="3"/>
    <s v="1"/>
    <n v="1802.1995535000001"/>
    <n v="360.43991070000004"/>
    <m/>
    <s v="18 Nov 2025 09:53"/>
    <s v="17 Nov 2025"/>
    <s v="Nov"/>
    <n v="0"/>
    <n v="0"/>
    <n v="3"/>
    <n v="2"/>
    <n v="0"/>
    <n v="5"/>
    <n v="0"/>
    <s v="18.11.2025"/>
    <x v="4"/>
    <s v="29.07.2026"/>
    <x v="8"/>
  </r>
  <r>
    <s v="ITAKA"/>
    <n v="0"/>
    <n v="0"/>
    <n v="10"/>
    <n v="8586"/>
    <s v="13392551 1 "/>
    <s v="04 Aug 2026"/>
    <s v="04"/>
    <s v="Aug"/>
    <s v="14 Aug 2026"/>
    <s v="14"/>
    <s v="Aug"/>
    <n v="10"/>
    <n v="10"/>
    <n v="0"/>
    <n v="0"/>
    <s v="NOWA ITAKA SPOLKA Z OGRANICZONA ODPOWIEDZIALNOSCIA"/>
    <x v="5"/>
    <s v="2"/>
    <s v="2"/>
    <n v="3875.8683110000002"/>
    <n v="387.58683110000004"/>
    <m/>
    <s v="18 Nov 2025 10:21"/>
    <s v="29 Sep 2025"/>
    <s v="Nov"/>
    <n v="0"/>
    <n v="0"/>
    <n v="0"/>
    <n v="10"/>
    <n v="0"/>
    <n v="10"/>
    <n v="0"/>
    <s v="18.11.2025"/>
    <x v="4"/>
    <s v="04.08.2026"/>
    <x v="5"/>
  </r>
  <r>
    <s v="ITAKA"/>
    <n v="3"/>
    <n v="4"/>
    <n v="0"/>
    <n v="8587"/>
    <s v="13179458 1 "/>
    <s v="12 Jun 2026"/>
    <s v="12"/>
    <s v="Jun"/>
    <s v="19 Jun 2026"/>
    <s v="19"/>
    <s v="Jun"/>
    <n v="7"/>
    <n v="7"/>
    <n v="0"/>
    <n v="0"/>
    <s v="NOWA ITAKA SPOLKA Z OGRANICZONA ODPOWIEDZIALNOSCIA"/>
    <x v="1"/>
    <s v="3"/>
    <s v="0"/>
    <n v="1821.2884543"/>
    <n v="260.18406490000001"/>
    <m/>
    <s v="18 Nov 2025 10:21"/>
    <s v="07 Aug 2025"/>
    <s v="Nov"/>
    <n v="0"/>
    <n v="7"/>
    <n v="0"/>
    <n v="0"/>
    <n v="0"/>
    <n v="7"/>
    <n v="0"/>
    <s v="18.11.2025"/>
    <x v="4"/>
    <s v="12.06.2026"/>
    <x v="0"/>
  </r>
  <r>
    <s v="ITAKA"/>
    <n v="0"/>
    <n v="0"/>
    <n v="10"/>
    <n v="8588"/>
    <s v="13278921 1 "/>
    <s v="21 Jul 2026"/>
    <s v="21"/>
    <s v="Jul"/>
    <s v="31 Jul 2026"/>
    <s v="31"/>
    <s v="Jul"/>
    <n v="10"/>
    <n v="10"/>
    <n v="0"/>
    <n v="0"/>
    <s v="NOWA ITAKA SPOLKA Z OGRANICZONA ODPOWIEDZIALNOSCIA"/>
    <x v="2"/>
    <s v="2"/>
    <s v="1"/>
    <n v="2583.8470129999996"/>
    <n v="258.38470129999996"/>
    <m/>
    <s v="18 Nov 2025 10:21"/>
    <s v="29 Aug 2025"/>
    <s v="Nov"/>
    <n v="0"/>
    <n v="0"/>
    <n v="10"/>
    <n v="0"/>
    <n v="0"/>
    <n v="10"/>
    <n v="0"/>
    <s v="18.11.2025"/>
    <x v="4"/>
    <s v="21.07.2026"/>
    <x v="6"/>
  </r>
  <r>
    <s v="ITAKA"/>
    <n v="0"/>
    <n v="14"/>
    <n v="0"/>
    <n v="8589"/>
    <s v="13354602 1 "/>
    <s v="16 Jun 2026"/>
    <s v="16"/>
    <s v="Jun"/>
    <s v="30 Jun 2026"/>
    <s v="30"/>
    <s v="Jun"/>
    <n v="14"/>
    <n v="14"/>
    <n v="0"/>
    <n v="0"/>
    <s v="NOWA ITAKA SPOLKA Z OGRANICZONA ODPOWIEDZIALNOSCIA"/>
    <x v="2"/>
    <s v="2"/>
    <s v="0"/>
    <n v="3025.1604941999999"/>
    <n v="216.08289244285714"/>
    <m/>
    <s v="18 Nov 2025 10:21"/>
    <s v="17 Sep 2025"/>
    <s v="Nov"/>
    <n v="0"/>
    <n v="14"/>
    <n v="0"/>
    <n v="0"/>
    <n v="0"/>
    <n v="14"/>
    <n v="0"/>
    <s v="18.11.2025"/>
    <x v="4"/>
    <s v="16.06.2026"/>
    <x v="9"/>
  </r>
  <r>
    <s v="ITAKA"/>
    <n v="0"/>
    <n v="0"/>
    <n v="7"/>
    <n v="8590"/>
    <s v="13419983 1 "/>
    <s v="28 Jul 2026"/>
    <s v="28"/>
    <s v="Jul"/>
    <s v="04 Aug 2026"/>
    <s v="04"/>
    <s v="Aug"/>
    <n v="7"/>
    <n v="-24"/>
    <n v="4"/>
    <n v="3"/>
    <s v="NOWA ITAKA SPOLKA Z OGRANICZONA ODPOWIEDZIALNOSCIA"/>
    <x v="5"/>
    <s v="3"/>
    <s v="1"/>
    <n v="2549.7764544000001"/>
    <n v="364.2537792"/>
    <m/>
    <s v="18 Nov 2025 10:21"/>
    <s v="09 Oct 2025"/>
    <s v="Nov"/>
    <n v="0"/>
    <n v="0"/>
    <n v="4"/>
    <n v="3"/>
    <n v="0"/>
    <n v="7"/>
    <n v="0"/>
    <s v="18.11.2025"/>
    <x v="4"/>
    <s v="28.07.2026"/>
    <x v="8"/>
  </r>
  <r>
    <s v="TO"/>
    <n v="0"/>
    <n v="7"/>
    <n v="0"/>
    <n v="8591"/>
    <s v="NT309028 1 "/>
    <s v="28 Jun 2026"/>
    <s v="28"/>
    <s v="Jun"/>
    <s v="05 Jul 2026"/>
    <s v="05"/>
    <s v="Jul"/>
    <n v="7"/>
    <n v="-23"/>
    <n v="3"/>
    <n v="4"/>
    <s v="НОВОТОН - ЕООД"/>
    <x v="5"/>
    <s v="2"/>
    <s v="2"/>
    <n v="2166.7075906"/>
    <n v="309.5296558"/>
    <m/>
    <s v="18 Nov 2025 10:53"/>
    <s v="18 Nov 2025"/>
    <s v="Nov"/>
    <n v="0"/>
    <n v="3"/>
    <n v="4"/>
    <n v="0"/>
    <n v="0"/>
    <n v="7"/>
    <n v="0"/>
    <s v="18.11.2025"/>
    <x v="4"/>
    <s v="28.06.2026"/>
    <x v="2"/>
  </r>
  <r>
    <s v="TO"/>
    <n v="0"/>
    <n v="7"/>
    <n v="0"/>
    <n v="8592"/>
    <s v="NT309037 1 "/>
    <s v="28 Jun 2026"/>
    <s v="28"/>
    <s v="Jun"/>
    <s v="05 Jul 2026"/>
    <s v="05"/>
    <s v="Jul"/>
    <n v="7"/>
    <n v="-23"/>
    <n v="3"/>
    <n v="4"/>
    <s v="НОВОТОН - ЕООД"/>
    <x v="1"/>
    <s v="1"/>
    <s v="1"/>
    <n v="1181.6538111"/>
    <n v="168.8076873"/>
    <m/>
    <s v="18 Nov 2025 11:23"/>
    <s v="18 Nov 2025"/>
    <s v="Nov"/>
    <n v="0"/>
    <n v="3"/>
    <n v="4"/>
    <n v="0"/>
    <n v="0"/>
    <n v="7"/>
    <n v="0"/>
    <s v="18.11.2025"/>
    <x v="4"/>
    <s v="28.06.2026"/>
    <x v="2"/>
  </r>
  <r>
    <s v="TO"/>
    <n v="0"/>
    <n v="0"/>
    <n v="5"/>
    <n v="8596"/>
    <s v="011920577 1 "/>
    <s v="14 Jul 2026"/>
    <s v="14"/>
    <s v="Jul"/>
    <s v="19 Jul 2026"/>
    <s v="19"/>
    <s v="Jul"/>
    <n v="5"/>
    <n v="5"/>
    <n v="0"/>
    <n v="0"/>
    <s v="СЪНИ ТУРС ООД"/>
    <x v="1"/>
    <s v="2"/>
    <s v="1"/>
    <n v="1446.1407019999999"/>
    <n v="289.22814039999997"/>
    <s v="Bulgaria"/>
    <s v="18 Nov 2025 13:38"/>
    <s v="18 Nov 2025"/>
    <s v="Nov"/>
    <n v="0"/>
    <n v="0"/>
    <n v="5"/>
    <n v="0"/>
    <n v="0"/>
    <n v="5"/>
    <n v="0"/>
    <s v="18.11.2025"/>
    <x v="4"/>
    <s v="14.07.2026"/>
    <x v="1"/>
  </r>
  <r>
    <s v="TO"/>
    <n v="0"/>
    <n v="0"/>
    <n v="5"/>
    <n v="8597"/>
    <s v="0119205777 1 "/>
    <s v="14 Jul 2026"/>
    <s v="14"/>
    <s v="Jul"/>
    <s v="19 Jul 2026"/>
    <s v="19"/>
    <s v="Jul"/>
    <n v="5"/>
    <n v="5"/>
    <n v="0"/>
    <n v="0"/>
    <s v="СЪНИ ТУРС ООД"/>
    <x v="2"/>
    <s v="3"/>
    <s v="0"/>
    <n v="1999.5428005000001"/>
    <n v="399.90856010000005"/>
    <s v="Bulgaria"/>
    <s v="18 Nov 2025 13:52"/>
    <s v="18 Nov 2025"/>
    <s v="Nov"/>
    <n v="0"/>
    <n v="0"/>
    <n v="5"/>
    <n v="0"/>
    <n v="0"/>
    <n v="5"/>
    <n v="0"/>
    <s v="18.11.2025"/>
    <x v="4"/>
    <s v="14.07.2026"/>
    <x v="1"/>
  </r>
  <r>
    <s v="BOOKING"/>
    <n v="0"/>
    <n v="0"/>
    <n v="5"/>
    <n v="8599"/>
    <s v="5037908521 1 "/>
    <s v="17 Aug 2026"/>
    <s v="17"/>
    <s v="Aug"/>
    <s v="22 Aug 2026"/>
    <s v="22"/>
    <s v="Aug"/>
    <n v="5"/>
    <n v="5"/>
    <n v="0"/>
    <n v="0"/>
    <s v="BOOKING"/>
    <x v="2"/>
    <s v="2"/>
    <s v="2"/>
    <n v="3051.9724770642201"/>
    <n v="610.39449541284398"/>
    <s v="Israel"/>
    <s v="18 Nov 2025 14:36"/>
    <s v="18 Nov 2025"/>
    <s v="Nov"/>
    <n v="0"/>
    <n v="0"/>
    <n v="0"/>
    <n v="5"/>
    <n v="0"/>
    <n v="5"/>
    <n v="0"/>
    <s v="18.11.2025"/>
    <x v="4"/>
    <s v="17.08.2026"/>
    <x v="4"/>
  </r>
  <r>
    <s v="BOOKING"/>
    <n v="0"/>
    <n v="0"/>
    <n v="5"/>
    <n v="8600"/>
    <s v="6794995875 1 "/>
    <s v="17 Aug 2026"/>
    <s v="17"/>
    <s v="Aug"/>
    <s v="22 Aug 2026"/>
    <s v="22"/>
    <s v="Aug"/>
    <n v="5"/>
    <n v="5"/>
    <n v="0"/>
    <n v="0"/>
    <s v="BOOKING"/>
    <x v="2"/>
    <s v="2"/>
    <s v="2"/>
    <n v="3051.9724770642201"/>
    <n v="610.39449541284398"/>
    <s v="Israel"/>
    <s v="18 Nov 2025 14:42"/>
    <s v="18 Nov 2025"/>
    <s v="Nov"/>
    <n v="0"/>
    <n v="0"/>
    <n v="0"/>
    <n v="5"/>
    <n v="0"/>
    <n v="5"/>
    <n v="0"/>
    <s v="18.11.2025"/>
    <x v="4"/>
    <s v="17.08.2026"/>
    <x v="4"/>
  </r>
  <r>
    <s v="TO"/>
    <n v="0"/>
    <n v="0"/>
    <n v="5"/>
    <n v="8601"/>
    <s v="2312184 1 "/>
    <s v="10 Aug 2026"/>
    <s v="10"/>
    <s v="Aug"/>
    <s v="15 Aug 2026"/>
    <s v="15"/>
    <s v="Aug"/>
    <n v="5"/>
    <n v="5"/>
    <n v="0"/>
    <n v="0"/>
    <s v="ТУРИСТИЧЕСКА АГЕНЦИЯ СОЛВЕКС - ЕООД"/>
    <x v="5"/>
    <s v="3"/>
    <s v="0"/>
    <n v="1999.5428005000001"/>
    <n v="399.90856010000005"/>
    <s v="[&quot;RO&quot;]"/>
    <s v="18 Nov 2025 15:36"/>
    <s v="18 Nov 2025"/>
    <s v="Nov"/>
    <n v="0"/>
    <n v="0"/>
    <n v="0"/>
    <n v="5"/>
    <n v="0"/>
    <n v="5"/>
    <n v="0"/>
    <s v="18.11.2025"/>
    <x v="4"/>
    <s v="10.08.2026"/>
    <x v="12"/>
  </r>
  <r>
    <s v="TO"/>
    <n v="0"/>
    <n v="0"/>
    <n v="5"/>
    <n v="8602"/>
    <s v="2312185 1 "/>
    <s v="10 Aug 2026"/>
    <s v="10"/>
    <s v="Aug"/>
    <s v="15 Aug 2026"/>
    <s v="15"/>
    <s v="Aug"/>
    <n v="5"/>
    <n v="5"/>
    <n v="0"/>
    <n v="0"/>
    <s v="ТУРИСТИЧЕСКА АГЕНЦИЯ СОЛВЕКС - ЕООД"/>
    <x v="5"/>
    <s v="2"/>
    <s v="1"/>
    <n v="1481.1500589999998"/>
    <n v="296.23001179999994"/>
    <s v="[&quot;RO&quot;]"/>
    <s v="18 Nov 2025 15:36"/>
    <s v="18 Nov 2025"/>
    <s v="Nov"/>
    <n v="0"/>
    <n v="0"/>
    <n v="0"/>
    <n v="5"/>
    <n v="0"/>
    <n v="5"/>
    <n v="0"/>
    <s v="18.11.2025"/>
    <x v="4"/>
    <s v="10.08.2026"/>
    <x v="12"/>
  </r>
  <r>
    <s v="TO"/>
    <n v="0"/>
    <n v="0"/>
    <n v="5"/>
    <n v="8603"/>
    <s v="95909 1 "/>
    <s v="17 Aug 2026"/>
    <s v="17"/>
    <s v="Aug"/>
    <s v="22 Aug 2026"/>
    <s v="22"/>
    <s v="Aug"/>
    <n v="5"/>
    <n v="5"/>
    <n v="0"/>
    <n v="0"/>
    <s v="ДЕСТИНЕЙШЪН ТУРИСТИК СЪРВИСИС - ЕООД"/>
    <x v="5"/>
    <s v="2"/>
    <s v="2"/>
    <n v="1709.1020455"/>
    <n v="341.82040910000001"/>
    <m/>
    <s v="18 Nov 2025 17:22"/>
    <s v="18 Nov 2025"/>
    <s v="Nov"/>
    <n v="0"/>
    <n v="0"/>
    <n v="0"/>
    <n v="5"/>
    <n v="0"/>
    <n v="5"/>
    <n v="0"/>
    <s v="18.11.2025"/>
    <x v="4"/>
    <s v="17.08.2026"/>
    <x v="4"/>
  </r>
  <r>
    <s v="TOPOLA SKIES"/>
    <n v="0"/>
    <n v="0"/>
    <n v="5"/>
    <n v="8604"/>
    <s v="410809 1 "/>
    <s v="27 Jul 2026"/>
    <s v="27"/>
    <s v="Jul"/>
    <s v="01 Aug 2026"/>
    <s v="01"/>
    <s v="Aug"/>
    <n v="5"/>
    <n v="-26"/>
    <n v="5"/>
    <n v="0"/>
    <s v="TOPOLA SKIES"/>
    <x v="2"/>
    <s v="2"/>
    <s v="2"/>
    <n v="2237"/>
    <n v="447.4"/>
    <m/>
    <s v="18 Nov 2025 23:20"/>
    <s v="18 Nov 2025"/>
    <s v="Nov"/>
    <n v="0"/>
    <n v="0"/>
    <n v="5"/>
    <n v="0"/>
    <n v="0"/>
    <n v="5"/>
    <n v="0"/>
    <s v="18.11.2025"/>
    <x v="4"/>
    <s v="27.07.2026"/>
    <x v="8"/>
  </r>
  <r>
    <s v="TO"/>
    <n v="0"/>
    <n v="0"/>
    <n v="6"/>
    <n v="8606"/>
    <s v="1177150.222137 1 "/>
    <s v="19 Jul 2026"/>
    <s v="19"/>
    <s v="Jul"/>
    <s v="25 Jul 2026"/>
    <s v="25"/>
    <s v="Jul"/>
    <n v="6"/>
    <n v="6"/>
    <n v="0"/>
    <n v="0"/>
    <s v="СЛР-ХОЛИДЕЙ-СЪРВИС ЕООД"/>
    <x v="2"/>
    <s v="1"/>
    <s v="0"/>
    <n v="1148.5024926000001"/>
    <n v="191.41708210000002"/>
    <s v="Romania"/>
    <s v="19 Nov 2025 09:36"/>
    <s v="19 Nov 2025"/>
    <s v="Nov"/>
    <n v="0"/>
    <n v="0"/>
    <n v="6"/>
    <n v="0"/>
    <n v="0"/>
    <n v="6"/>
    <n v="0"/>
    <s v="19.11.2025"/>
    <x v="4"/>
    <s v="19.07.2026"/>
    <x v="6"/>
  </r>
  <r>
    <s v="TO"/>
    <n v="0"/>
    <n v="0"/>
    <n v="6"/>
    <n v="8607"/>
    <s v="1177150.222138 1 "/>
    <s v="19 Jul 2026"/>
    <s v="19"/>
    <s v="Jul"/>
    <s v="25 Jul 2026"/>
    <s v="25"/>
    <s v="Jul"/>
    <n v="6"/>
    <n v="6"/>
    <n v="0"/>
    <n v="0"/>
    <s v="СЛР-ХОЛИДЕЙ-СЪРВИС ЕООД"/>
    <x v="2"/>
    <s v="2"/>
    <s v="2"/>
    <n v="2050.9224545999996"/>
    <n v="341.82040909999995"/>
    <s v="Romania"/>
    <s v="19 Nov 2025 09:36"/>
    <s v="19 Nov 2025"/>
    <s v="Nov"/>
    <n v="0"/>
    <n v="0"/>
    <n v="6"/>
    <n v="0"/>
    <n v="0"/>
    <n v="6"/>
    <n v="0"/>
    <s v="19.11.2025"/>
    <x v="4"/>
    <s v="19.07.2026"/>
    <x v="6"/>
  </r>
  <r>
    <s v="TO"/>
    <n v="5"/>
    <n v="0"/>
    <n v="0"/>
    <n v="8608"/>
    <s v="1177172.222140 1 "/>
    <s v="26 May 2026"/>
    <s v="26"/>
    <s v="May"/>
    <s v="31 May 2026"/>
    <s v="31"/>
    <s v="May"/>
    <n v="5"/>
    <n v="5"/>
    <n v="0"/>
    <n v="0"/>
    <s v="СЛР-ХОЛИДЕЙ-СЪРВИС ЕООД"/>
    <x v="1"/>
    <s v="2"/>
    <s v="0"/>
    <n v="753.58129900000006"/>
    <n v="150.71625980000002"/>
    <s v="Romania"/>
    <s v="19 Nov 2025 09:37"/>
    <s v="19 Nov 2025"/>
    <s v="Nov"/>
    <n v="5"/>
    <n v="0"/>
    <n v="0"/>
    <n v="0"/>
    <n v="0"/>
    <n v="5"/>
    <n v="0"/>
    <s v="19.11.2025"/>
    <x v="4"/>
    <s v="26.05.2026"/>
    <x v="15"/>
  </r>
  <r>
    <s v="TO"/>
    <n v="0"/>
    <n v="0"/>
    <n v="6"/>
    <n v="8609"/>
    <s v="1177138.222139 1 "/>
    <s v="04 Aug 2026"/>
    <s v="04"/>
    <s v="Aug"/>
    <s v="10 Aug 2026"/>
    <s v="10"/>
    <s v="Aug"/>
    <n v="6"/>
    <n v="6"/>
    <n v="0"/>
    <n v="0"/>
    <s v="СЛР-ХОЛИДЕЙ-СЪРВИС ЕООД"/>
    <x v="5"/>
    <s v="3"/>
    <s v="0"/>
    <n v="2214.9774750000001"/>
    <n v="369.1629125"/>
    <s v="Romania"/>
    <s v="19 Nov 2025 09:37"/>
    <s v="19 Nov 2025"/>
    <s v="Nov"/>
    <n v="0"/>
    <n v="0"/>
    <n v="0"/>
    <n v="6"/>
    <n v="0"/>
    <n v="6"/>
    <n v="0"/>
    <s v="19.11.2025"/>
    <x v="4"/>
    <s v="04.08.2026"/>
    <x v="5"/>
  </r>
  <r>
    <s v="TO"/>
    <n v="0"/>
    <n v="0"/>
    <n v="5"/>
    <n v="8610"/>
    <s v="NT309148 1 "/>
    <s v="26 Jul 2026"/>
    <s v="26"/>
    <s v="Jul"/>
    <s v="31 Jul 2026"/>
    <s v="31"/>
    <s v="Jul"/>
    <n v="5"/>
    <n v="5"/>
    <n v="0"/>
    <n v="0"/>
    <s v="НОВОТОН - ЕООД"/>
    <x v="7"/>
    <s v="4"/>
    <s v="1"/>
    <n v="2799.183896"/>
    <n v="559.83677920000002"/>
    <m/>
    <s v="19 Nov 2025 09:41"/>
    <s v="18 Nov 2025"/>
    <s v="Nov"/>
    <n v="0"/>
    <n v="0"/>
    <n v="5"/>
    <n v="0"/>
    <n v="0"/>
    <n v="5"/>
    <n v="0"/>
    <s v="19.11.2025"/>
    <x v="4"/>
    <s v="26.07.2026"/>
    <x v="8"/>
  </r>
  <r>
    <s v="TO"/>
    <n v="0"/>
    <n v="5"/>
    <n v="1"/>
    <n v="8611"/>
    <s v="1177166.222145 1 "/>
    <s v="06 Jul 2026"/>
    <s v="06"/>
    <s v="Jul"/>
    <s v="12 Jul 2026"/>
    <s v="12"/>
    <s v="Jul"/>
    <n v="6"/>
    <n v="6"/>
    <n v="0"/>
    <n v="0"/>
    <s v="СЛР-ХОЛИДЕЙ-СЪРВИС ЕООД"/>
    <x v="5"/>
    <s v="3"/>
    <s v="1"/>
    <n v="2110.3601282999998"/>
    <n v="351.72668804999995"/>
    <s v="Romania"/>
    <s v="19 Nov 2025 09:46"/>
    <s v="19 Nov 2025"/>
    <s v="Nov"/>
    <n v="0"/>
    <n v="0"/>
    <n v="6"/>
    <n v="0"/>
    <n v="0"/>
    <n v="6"/>
    <n v="0"/>
    <s v="19.11.2025"/>
    <x v="4"/>
    <s v="06.07.2026"/>
    <x v="13"/>
  </r>
  <r>
    <s v="TO"/>
    <n v="0"/>
    <n v="5"/>
    <n v="0"/>
    <n v="8612"/>
    <s v="1177273.222156 1 "/>
    <s v="27 Aug 2026"/>
    <s v="27"/>
    <s v="Aug"/>
    <s v="01 Sep 2026"/>
    <s v="01"/>
    <s v="Sep"/>
    <n v="5"/>
    <n v="-26"/>
    <n v="5"/>
    <n v="0"/>
    <s v="СЛР-ХОЛИДЕЙ-СЪРВИС ЕООД"/>
    <x v="4"/>
    <s v="4"/>
    <s v="2"/>
    <n v="2368.5492466000001"/>
    <n v="473.70984931999999"/>
    <s v="Romania"/>
    <s v="19 Nov 2025 11:22"/>
    <s v="19 Nov 2025"/>
    <s v="Nov"/>
    <n v="0"/>
    <n v="0"/>
    <n v="0"/>
    <n v="5"/>
    <n v="0"/>
    <n v="5"/>
    <n v="0"/>
    <s v="19.11.2025"/>
    <x v="4"/>
    <s v="27.08.2026"/>
    <x v="3"/>
  </r>
  <r>
    <s v="TO"/>
    <n v="0"/>
    <n v="0"/>
    <n v="5"/>
    <n v="8614"/>
    <s v="1177280.222158 1 "/>
    <s v="30 Jul 2026"/>
    <s v="30"/>
    <s v="Jul"/>
    <s v="04 Aug 2026"/>
    <s v="04"/>
    <s v="Aug"/>
    <n v="5"/>
    <n v="-26"/>
    <n v="2"/>
    <n v="3"/>
    <s v="СЛР-ХОЛИДЕЙ-СЪРВИС ЕООД"/>
    <x v="1"/>
    <s v="2"/>
    <s v="0"/>
    <n v="1334.9517664999998"/>
    <n v="266.99035329999998"/>
    <s v="Romania"/>
    <s v="19 Nov 2025 11:52"/>
    <s v="19 Nov 2025"/>
    <s v="Nov"/>
    <n v="0"/>
    <n v="0"/>
    <n v="2"/>
    <n v="3"/>
    <n v="0"/>
    <n v="5"/>
    <n v="0"/>
    <s v="19.11.2025"/>
    <x v="4"/>
    <s v="30.07.2026"/>
    <x v="8"/>
  </r>
  <r>
    <s v="TO"/>
    <n v="0"/>
    <n v="0"/>
    <n v="5"/>
    <n v="8615"/>
    <s v="1177294.222159 1 "/>
    <s v="17 Aug 2026"/>
    <s v="17"/>
    <s v="Aug"/>
    <s v="22 Aug 2026"/>
    <s v="22"/>
    <s v="Aug"/>
    <n v="5"/>
    <n v="5"/>
    <n v="0"/>
    <n v="0"/>
    <s v="СЛР-ХОЛИДЕЙ-СЪРВИС ЕООД"/>
    <x v="7"/>
    <s v="4"/>
    <s v="1"/>
    <n v="2583.8470129999996"/>
    <n v="516.76940259999992"/>
    <s v="Romania"/>
    <s v="19 Nov 2025 11:55"/>
    <s v="19 Nov 2025"/>
    <s v="Nov"/>
    <n v="0"/>
    <n v="0"/>
    <n v="0"/>
    <n v="5"/>
    <n v="0"/>
    <n v="5"/>
    <n v="0"/>
    <s v="19.11.2025"/>
    <x v="4"/>
    <s v="17.08.2026"/>
    <x v="4"/>
  </r>
  <r>
    <s v="TO"/>
    <n v="0"/>
    <n v="0"/>
    <n v="5"/>
    <n v="8616"/>
    <s v="1177294.222160 1 "/>
    <s v="17 Aug 2026"/>
    <s v="17"/>
    <s v="Aug"/>
    <s v="22 Aug 2026"/>
    <s v="22"/>
    <s v="Aug"/>
    <n v="5"/>
    <n v="5"/>
    <n v="0"/>
    <n v="0"/>
    <s v="СЛР-ХОЛИДЕЙ-СЪРВИС ЕООД"/>
    <x v="3"/>
    <s v="3"/>
    <s v="0"/>
    <n v="2092.9336829999997"/>
    <n v="418.58673659999994"/>
    <s v="Romania"/>
    <s v="19 Nov 2025 11:55"/>
    <s v="19 Nov 2025"/>
    <s v="Nov"/>
    <n v="0"/>
    <n v="0"/>
    <n v="0"/>
    <n v="5"/>
    <n v="0"/>
    <n v="5"/>
    <n v="0"/>
    <s v="19.11.2025"/>
    <x v="4"/>
    <s v="17.08.2026"/>
    <x v="4"/>
  </r>
  <r>
    <s v="TOPOLA SKIES"/>
    <n v="0"/>
    <n v="0"/>
    <n v="5"/>
    <n v="8617"/>
    <s v="411013 1 "/>
    <s v="31 Jul 2026"/>
    <s v="31"/>
    <s v="Jul"/>
    <s v="05 Aug 2026"/>
    <s v="05"/>
    <s v="Aug"/>
    <n v="5"/>
    <n v="-26"/>
    <n v="1"/>
    <n v="4"/>
    <s v="TOPOLA SKIES"/>
    <x v="3"/>
    <s v="2"/>
    <s v="2"/>
    <n v="2522.110091743119"/>
    <n v="504.42201834862385"/>
    <m/>
    <s v="19 Nov 2025 12:35"/>
    <s v="19 Nov 2025"/>
    <s v="Nov"/>
    <n v="0"/>
    <n v="0"/>
    <n v="1"/>
    <n v="4"/>
    <n v="0"/>
    <n v="5"/>
    <n v="0"/>
    <s v="19.11.2025"/>
    <x v="4"/>
    <s v="31.07.2026"/>
    <x v="8"/>
  </r>
  <r>
    <s v="TO"/>
    <n v="0"/>
    <n v="0"/>
    <n v="7"/>
    <n v="8618"/>
    <s v="NT309337 1 "/>
    <s v="13 Aug 2026"/>
    <s v="13"/>
    <s v="Aug"/>
    <s v="20 Aug 2026"/>
    <s v="20"/>
    <s v="Aug"/>
    <n v="7"/>
    <n v="7"/>
    <n v="0"/>
    <n v="0"/>
    <s v="НОВОТОН - ЕООД"/>
    <x v="4"/>
    <s v="5"/>
    <s v="0"/>
    <n v="4069.5932724999998"/>
    <n v="581.37046750000002"/>
    <m/>
    <s v="19 Nov 2025 14:22"/>
    <s v="19 Nov 2025"/>
    <s v="Nov"/>
    <n v="0"/>
    <n v="0"/>
    <n v="0"/>
    <n v="7"/>
    <n v="0"/>
    <n v="7"/>
    <n v="0"/>
    <s v="19.11.2025"/>
    <x v="4"/>
    <s v="13.08.2026"/>
    <x v="12"/>
  </r>
  <r>
    <s v="TO"/>
    <n v="0"/>
    <n v="6"/>
    <n v="0"/>
    <n v="8622"/>
    <s v="51193 1 "/>
    <s v="29 Jun 2026"/>
    <s v="29"/>
    <s v="Jun"/>
    <s v="05 Jul 2026"/>
    <s v="05"/>
    <s v="Jul"/>
    <n v="6"/>
    <n v="-24"/>
    <n v="2"/>
    <n v="4"/>
    <s v="КЛУБ МАГЕЛАН - ООД"/>
    <x v="1"/>
    <s v="2"/>
    <s v="2"/>
    <n v="1808.7124673999999"/>
    <n v="301.45207790000001"/>
    <m/>
    <s v="19 Nov 2025 15:51"/>
    <s v="19 Nov 2025"/>
    <s v="Nov"/>
    <n v="0"/>
    <n v="2"/>
    <n v="4"/>
    <n v="0"/>
    <n v="0"/>
    <n v="6"/>
    <n v="0"/>
    <s v="19.11.2025"/>
    <x v="4"/>
    <s v="29.06.2026"/>
    <x v="2"/>
  </r>
  <r>
    <s v="TO"/>
    <n v="0"/>
    <n v="6"/>
    <n v="0"/>
    <n v="8623"/>
    <s v="51195 1 "/>
    <s v="29 Jun 2026"/>
    <s v="29"/>
    <s v="Jun"/>
    <s v="05 Jul 2026"/>
    <s v="05"/>
    <s v="Jul"/>
    <n v="6"/>
    <n v="-24"/>
    <n v="2"/>
    <n v="4"/>
    <s v="КЛУБ МАГЕЛАН - ООД"/>
    <x v="1"/>
    <s v="3"/>
    <s v="1"/>
    <n v="1953.4047708000001"/>
    <n v="325.56746179999999"/>
    <m/>
    <s v="19 Nov 2025 15:51"/>
    <s v="19 Nov 2025"/>
    <s v="Nov"/>
    <n v="0"/>
    <n v="2"/>
    <n v="4"/>
    <n v="0"/>
    <n v="0"/>
    <n v="6"/>
    <n v="0"/>
    <s v="19.11.2025"/>
    <x v="4"/>
    <s v="29.06.2026"/>
    <x v="2"/>
  </r>
  <r>
    <s v="TO"/>
    <n v="0"/>
    <n v="0"/>
    <n v="7"/>
    <n v="8624"/>
    <s v="95968 1 "/>
    <s v="14 Aug 2026"/>
    <s v="14"/>
    <s v="Aug"/>
    <s v="21 Aug 2026"/>
    <s v="21"/>
    <s v="Aug"/>
    <n v="7"/>
    <n v="7"/>
    <n v="0"/>
    <n v="0"/>
    <s v="ДЕСТИНЕЙШЪН ТУРИСТИК СЪРВИСИС - ЕООД"/>
    <x v="1"/>
    <s v="2"/>
    <s v="0"/>
    <n v="1868.9324731000002"/>
    <n v="266.99035330000004"/>
    <m/>
    <s v="19 Nov 2025 16:27"/>
    <s v="19 Nov 2025"/>
    <s v="Nov"/>
    <n v="0"/>
    <n v="0"/>
    <n v="0"/>
    <n v="7"/>
    <n v="0"/>
    <n v="7"/>
    <n v="0"/>
    <s v="19.11.2025"/>
    <x v="4"/>
    <s v="14.08.2026"/>
    <x v="12"/>
  </r>
  <r>
    <s v="TO"/>
    <n v="0"/>
    <n v="5"/>
    <n v="0"/>
    <n v="8625"/>
    <s v="95961 1 "/>
    <s v="24 Jun 2026"/>
    <s v="24"/>
    <s v="Jun"/>
    <s v="29 Jun 2026"/>
    <s v="29"/>
    <s v="Jun"/>
    <n v="5"/>
    <n v="5"/>
    <n v="0"/>
    <n v="0"/>
    <s v="ДЕСТИНЕЙШЪН ТУРИСТИК СЪРВИСИС - ЕООД"/>
    <x v="5"/>
    <s v="2"/>
    <s v="1"/>
    <n v="1207.9792829"/>
    <n v="241.59585658"/>
    <m/>
    <s v="19 Nov 2025 16:27"/>
    <s v="19 Nov 2025"/>
    <s v="Nov"/>
    <n v="0"/>
    <n v="5"/>
    <n v="0"/>
    <n v="0"/>
    <n v="0"/>
    <n v="5"/>
    <n v="0"/>
    <s v="19.11.2025"/>
    <x v="4"/>
    <s v="24.06.2026"/>
    <x v="7"/>
  </r>
  <r>
    <s v="TOPOLA SKIES"/>
    <n v="0"/>
    <n v="0"/>
    <n v="8"/>
    <n v="8626"/>
    <s v="411309 1 "/>
    <s v="13 Jul 2026"/>
    <s v="13"/>
    <s v="Jul"/>
    <s v="21 Jul 2026"/>
    <s v="21"/>
    <s v="Jul"/>
    <n v="8"/>
    <n v="8"/>
    <n v="0"/>
    <n v="0"/>
    <s v="TOPOLA SKIES"/>
    <x v="5"/>
    <s v="2"/>
    <s v="2"/>
    <n v="3283.669724770642"/>
    <n v="410.45871559633025"/>
    <m/>
    <s v="19 Nov 2025 20:10"/>
    <s v="19 Nov 2025"/>
    <s v="Nov"/>
    <n v="0"/>
    <n v="0"/>
    <n v="8"/>
    <n v="0"/>
    <n v="0"/>
    <n v="8"/>
    <n v="0"/>
    <s v="19.11.2025"/>
    <x v="4"/>
    <s v="13.07.2026"/>
    <x v="1"/>
  </r>
  <r>
    <s v="TOPOLA SKIES"/>
    <n v="0"/>
    <n v="7"/>
    <n v="0"/>
    <n v="8627"/>
    <s v="411394 1 "/>
    <s v="01 Sep 2026"/>
    <s v="01"/>
    <s v="Sep"/>
    <s v="08 Sep 2026"/>
    <s v="08"/>
    <s v="Sep"/>
    <n v="7"/>
    <n v="7"/>
    <n v="0"/>
    <n v="0"/>
    <s v="TOPOLA SKIES"/>
    <x v="7"/>
    <s v="2"/>
    <s v="2"/>
    <n v="3433.64"/>
    <n v="490.52"/>
    <m/>
    <s v="19 Nov 2025 22:13"/>
    <s v="19 Nov 2025"/>
    <s v="Nov"/>
    <n v="0"/>
    <n v="0"/>
    <n v="0"/>
    <n v="0"/>
    <n v="7"/>
    <n v="7"/>
    <n v="0"/>
    <s v="19.11.2025"/>
    <x v="4"/>
    <s v="01.09.2026"/>
    <x v="11"/>
  </r>
  <r>
    <s v="TO"/>
    <n v="0"/>
    <n v="5"/>
    <n v="0"/>
    <n v="8628"/>
    <s v="17196 1 "/>
    <s v="25 Aug 2026"/>
    <s v="25"/>
    <s v="Aug"/>
    <s v="30 Aug 2026"/>
    <s v="30"/>
    <s v="Aug"/>
    <n v="5"/>
    <n v="5"/>
    <n v="0"/>
    <n v="0"/>
    <s v="КЛУБ МАГЕЛАН - ООД"/>
    <x v="1"/>
    <s v="2"/>
    <s v="0"/>
    <n v="1205.7691950000001"/>
    <n v="241.153839"/>
    <m/>
    <s v="20 Nov 2025 09:32"/>
    <s v="19 Nov 2025"/>
    <s v="Nov"/>
    <n v="0"/>
    <n v="0"/>
    <n v="0"/>
    <n v="5"/>
    <n v="0"/>
    <n v="5"/>
    <n v="0"/>
    <s v="20.11.2025"/>
    <x v="4"/>
    <s v="25.08.2026"/>
    <x v="3"/>
  </r>
  <r>
    <s v="TOPOLA SKIES"/>
    <n v="5"/>
    <n v="0"/>
    <n v="0"/>
    <n v="8629"/>
    <s v="411556 1 "/>
    <s v="22 May 2026"/>
    <s v="22"/>
    <s v="May"/>
    <s v="27 May 2026"/>
    <s v="27"/>
    <s v="May"/>
    <n v="5"/>
    <n v="5"/>
    <n v="0"/>
    <n v="0"/>
    <s v="TOPOLA SKIES"/>
    <x v="7"/>
    <s v="4"/>
    <m/>
    <n v="1887.85"/>
    <n v="377.57"/>
    <m/>
    <s v="20 Nov 2025 09:35"/>
    <s v="20 Nov 2025"/>
    <s v="Nov"/>
    <n v="5"/>
    <n v="0"/>
    <n v="0"/>
    <n v="0"/>
    <n v="0"/>
    <n v="5"/>
    <n v="0"/>
    <s v="20.11.2025"/>
    <x v="4"/>
    <s v="22.05.2026"/>
    <x v="16"/>
  </r>
  <r>
    <s v="TO"/>
    <n v="0"/>
    <n v="0"/>
    <n v="5"/>
    <n v="8630"/>
    <s v="17199 1 "/>
    <s v="18 Jul 2026"/>
    <s v="18"/>
    <s v="Jul"/>
    <s v="23 Jul 2026"/>
    <s v="23"/>
    <s v="Jul"/>
    <n v="5"/>
    <n v="5"/>
    <n v="0"/>
    <n v="0"/>
    <s v="КЛУБ МАГЕЛАН - ООД"/>
    <x v="1"/>
    <s v="2"/>
    <s v="1"/>
    <n v="1334.9517664999998"/>
    <n v="266.99035329999998"/>
    <m/>
    <s v="20 Nov 2025 09:44"/>
    <s v="19 Nov 2025"/>
    <s v="Nov"/>
    <n v="0"/>
    <n v="0"/>
    <n v="5"/>
    <n v="0"/>
    <n v="0"/>
    <n v="5"/>
    <n v="0"/>
    <s v="20.11.2025"/>
    <x v="4"/>
    <s v="18.07.2026"/>
    <x v="1"/>
  </r>
  <r>
    <s v="TO"/>
    <n v="0"/>
    <n v="0"/>
    <n v="5"/>
    <n v="8631"/>
    <s v="17200 1 "/>
    <s v="18 Jul 2026"/>
    <s v="18"/>
    <s v="Jul"/>
    <s v="23 Jul 2026"/>
    <s v="23"/>
    <s v="Jul"/>
    <n v="5"/>
    <n v="5"/>
    <n v="0"/>
    <n v="0"/>
    <s v="КЛУБ МАГЕЛАН - ООД"/>
    <x v="1"/>
    <s v="3"/>
    <s v="0"/>
    <n v="1802.1995535000001"/>
    <n v="360.43991070000004"/>
    <m/>
    <s v="20 Nov 2025 09:44"/>
    <s v="19 Nov 2025"/>
    <s v="Nov"/>
    <n v="0"/>
    <n v="0"/>
    <n v="5"/>
    <n v="0"/>
    <n v="0"/>
    <n v="5"/>
    <n v="0"/>
    <s v="20.11.2025"/>
    <x v="4"/>
    <s v="18.07.2026"/>
    <x v="1"/>
  </r>
  <r>
    <s v="TO"/>
    <n v="0"/>
    <n v="3"/>
    <n v="0"/>
    <n v="8632"/>
    <s v="1177495.222249 1 "/>
    <s v="03 Sep 2026"/>
    <s v="03"/>
    <s v="Sep"/>
    <s v="06 Sep 2026"/>
    <s v="06"/>
    <s v="Sep"/>
    <n v="3"/>
    <n v="3"/>
    <n v="0"/>
    <n v="0"/>
    <s v="СЛР-ХОЛИДЕЙ-СЪРВИС ЕООД"/>
    <x v="5"/>
    <s v="3"/>
    <s v="1"/>
    <n v="0"/>
    <n v="0"/>
    <s v="Romania"/>
    <s v="20 Nov 2025 09:49"/>
    <s v="20 Nov 2025"/>
    <s v="Nov"/>
    <n v="0"/>
    <n v="0"/>
    <n v="0"/>
    <n v="0"/>
    <n v="3"/>
    <n v="3"/>
    <n v="0"/>
    <s v="20.11.2025"/>
    <x v="4"/>
    <s v="03.09.2026"/>
    <x v="11"/>
  </r>
  <r>
    <s v="TO"/>
    <n v="0"/>
    <n v="0"/>
    <n v="6"/>
    <n v="8633"/>
    <s v="1177487.222251 1 "/>
    <s v="03 Aug 2026"/>
    <s v="03"/>
    <s v="Aug"/>
    <s v="09 Aug 2026"/>
    <s v="09"/>
    <s v="Aug"/>
    <n v="6"/>
    <n v="6"/>
    <n v="0"/>
    <n v="0"/>
    <s v="СЛР-ХОЛИДЕЙ-СЪРВИС ЕООД"/>
    <x v="5"/>
    <s v="2"/>
    <s v="1"/>
    <n v="1640.7849035999998"/>
    <n v="273.46415059999998"/>
    <s v="Romania"/>
    <s v="20 Nov 2025 09:58"/>
    <s v="20 Nov 2025"/>
    <s v="Nov"/>
    <n v="0"/>
    <n v="0"/>
    <n v="0"/>
    <n v="6"/>
    <n v="0"/>
    <n v="6"/>
    <n v="0"/>
    <s v="20.11.2025"/>
    <x v="4"/>
    <s v="03.08.2026"/>
    <x v="5"/>
  </r>
  <r>
    <s v="TO"/>
    <n v="0"/>
    <n v="0"/>
    <n v="5"/>
    <n v="8634"/>
    <s v="1177485.222252 1 "/>
    <s v="04 Aug 2026"/>
    <s v="04"/>
    <s v="Aug"/>
    <s v="09 Aug 2026"/>
    <s v="09"/>
    <s v="Aug"/>
    <n v="5"/>
    <n v="5"/>
    <n v="0"/>
    <n v="0"/>
    <s v="СЛР-ХОЛИДЕЙ-СЪРВИС ЕООД"/>
    <x v="5"/>
    <s v="3"/>
    <s v="1"/>
    <n v="1845.8145625"/>
    <n v="369.1629125"/>
    <s v="Romania"/>
    <s v="20 Nov 2025 09:59"/>
    <s v="20 Nov 2025"/>
    <s v="Nov"/>
    <n v="0"/>
    <n v="0"/>
    <n v="0"/>
    <n v="5"/>
    <n v="0"/>
    <n v="5"/>
    <n v="0"/>
    <s v="20.11.2025"/>
    <x v="4"/>
    <s v="04.08.2026"/>
    <x v="5"/>
  </r>
  <r>
    <s v="TO"/>
    <n v="0"/>
    <n v="0"/>
    <n v="6"/>
    <n v="8635"/>
    <s v="1177486.222253 1 "/>
    <s v="03 Aug 2026"/>
    <s v="03"/>
    <s v="Aug"/>
    <s v="09 Aug 2026"/>
    <s v="09"/>
    <s v="Aug"/>
    <n v="6"/>
    <n v="6"/>
    <n v="0"/>
    <n v="0"/>
    <s v="СЛР-ХОЛИДЕЙ-СЪРВИС ЕООД"/>
    <x v="5"/>
    <s v="2"/>
    <s v="2"/>
    <n v="2050.9224545999996"/>
    <n v="341.82040909999995"/>
    <s v="Romania"/>
    <s v="20 Nov 2025 09:59"/>
    <s v="20 Nov 2025"/>
    <s v="Nov"/>
    <n v="0"/>
    <n v="0"/>
    <n v="0"/>
    <n v="6"/>
    <n v="0"/>
    <n v="6"/>
    <n v="0"/>
    <s v="20.11.2025"/>
    <x v="4"/>
    <s v="03.08.2026"/>
    <x v="5"/>
  </r>
  <r>
    <s v="TO"/>
    <n v="0"/>
    <n v="5"/>
    <n v="0"/>
    <n v="8636"/>
    <s v="1177534.222256 1 "/>
    <s v="31 Aug 2026"/>
    <s v="31"/>
    <s v="Aug"/>
    <s v="05 Sep 2026"/>
    <s v="05"/>
    <s v="Sep"/>
    <n v="5"/>
    <n v="-26"/>
    <n v="1"/>
    <n v="4"/>
    <s v="СЛР-ХОЛИДЕЙ-СЪРВИС ЕООД"/>
    <x v="0"/>
    <s v="3"/>
    <s v="0"/>
    <n v="1496.9922819999999"/>
    <n v="299.39845639999999"/>
    <s v="Romania"/>
    <s v="20 Nov 2025 10:11"/>
    <s v="20 Nov 2025"/>
    <s v="Nov"/>
    <n v="0"/>
    <n v="0"/>
    <n v="0"/>
    <n v="1"/>
    <n v="4"/>
    <n v="5"/>
    <n v="0"/>
    <s v="20.11.2025"/>
    <x v="4"/>
    <s v="31.08.2026"/>
    <x v="11"/>
  </r>
  <r>
    <s v="TO"/>
    <n v="5"/>
    <n v="0"/>
    <n v="0"/>
    <n v="8637"/>
    <s v="17201 1 "/>
    <s v="01 Jun 2026"/>
    <s v="01"/>
    <s v="Jun"/>
    <s v="06 Jun 2026"/>
    <s v="06"/>
    <s v="Jun"/>
    <n v="5"/>
    <n v="5"/>
    <n v="0"/>
    <n v="0"/>
    <s v="КЛУБ МАГЕЛАН - ООД"/>
    <x v="2"/>
    <s v="2"/>
    <s v="1"/>
    <n v="785.95028550000006"/>
    <n v="157.19005710000002"/>
    <m/>
    <s v="20 Nov 2025 10:39"/>
    <s v="20 Nov 2025"/>
    <s v="Nov"/>
    <n v="0"/>
    <n v="5"/>
    <n v="0"/>
    <n v="0"/>
    <n v="0"/>
    <n v="5"/>
    <n v="0"/>
    <s v="20.11.2025"/>
    <x v="4"/>
    <s v="01.06.2026"/>
    <x v="10"/>
  </r>
  <r>
    <s v="TO"/>
    <n v="0"/>
    <n v="0"/>
    <n v="6"/>
    <n v="8639"/>
    <s v="1177561.222274 1 "/>
    <s v="03 Aug 2026"/>
    <s v="03"/>
    <s v="Aug"/>
    <s v="09 Aug 2026"/>
    <s v="09"/>
    <s v="Aug"/>
    <n v="6"/>
    <n v="6"/>
    <n v="0"/>
    <n v="0"/>
    <s v="СЛР-ХОЛИДЕЙ-СЪРВИС ЕООД"/>
    <x v="5"/>
    <s v="2"/>
    <s v="2"/>
    <n v="2050.9224545999996"/>
    <n v="341.82040909999995"/>
    <s v="Romania"/>
    <s v="20 Nov 2025 11:01"/>
    <s v="20 Nov 2025"/>
    <s v="Nov"/>
    <n v="0"/>
    <n v="0"/>
    <n v="0"/>
    <n v="6"/>
    <n v="0"/>
    <n v="6"/>
    <n v="0"/>
    <s v="20.11.2025"/>
    <x v="4"/>
    <s v="03.08.2026"/>
    <x v="5"/>
  </r>
  <r>
    <s v="TO"/>
    <n v="0"/>
    <n v="5"/>
    <n v="0"/>
    <n v="8640"/>
    <s v="NT309462 1 "/>
    <s v="31 Aug 2026"/>
    <s v="31"/>
    <s v="Aug"/>
    <s v="05 Sep 2026"/>
    <s v="05"/>
    <s v="Sep"/>
    <n v="5"/>
    <n v="-26"/>
    <n v="1"/>
    <n v="4"/>
    <s v="НОВОТОН - ЕООД"/>
    <x v="1"/>
    <s v="3"/>
    <s v="1"/>
    <n v="1424.3331974999999"/>
    <n v="284.86663949999996"/>
    <m/>
    <s v="20 Nov 2025 11:09"/>
    <s v="20 Nov 2025"/>
    <s v="Nov"/>
    <n v="0"/>
    <n v="0"/>
    <n v="0"/>
    <n v="1"/>
    <n v="4"/>
    <n v="5"/>
    <n v="0"/>
    <s v="20.11.2025"/>
    <x v="4"/>
    <s v="31.08.2026"/>
    <x v="11"/>
  </r>
  <r>
    <s v="INDIVIDUAL"/>
    <n v="0"/>
    <n v="2"/>
    <n v="3"/>
    <n v="8641"/>
    <s v="20112025 1 "/>
    <s v="22 Aug 2026"/>
    <s v="22"/>
    <s v="Aug"/>
    <s v="27 Aug 2026"/>
    <s v="27"/>
    <s v="Aug"/>
    <n v="5"/>
    <n v="5"/>
    <n v="0"/>
    <n v="0"/>
    <s v="INDIVIDUAL"/>
    <x v="2"/>
    <s v="3"/>
    <s v="1"/>
    <n v="2038.3486238532109"/>
    <n v="407.66972477064218"/>
    <m/>
    <s v="20 Nov 2025 11:51"/>
    <s v="20 Nov 2025"/>
    <s v="Nov"/>
    <n v="0"/>
    <n v="0"/>
    <n v="0"/>
    <n v="5"/>
    <n v="0"/>
    <n v="5"/>
    <n v="0"/>
    <s v="20.11.2025"/>
    <x v="4"/>
    <s v="22.08.2026"/>
    <x v="4"/>
  </r>
  <r>
    <s v="TO"/>
    <n v="0"/>
    <n v="5"/>
    <n v="0"/>
    <n v="8642"/>
    <s v="2312449 1 "/>
    <s v="20 Jun 2026"/>
    <s v="20"/>
    <s v="Jun"/>
    <s v="25 Jun 2026"/>
    <s v="25"/>
    <s v="Jun"/>
    <n v="5"/>
    <n v="5"/>
    <n v="0"/>
    <n v="0"/>
    <s v="ТУРИСТИЧЕСКА АГЕНЦИЯ СОЛВЕКС - ЕООД"/>
    <x v="1"/>
    <s v="2"/>
    <s v="1"/>
    <n v="1142.9870519999999"/>
    <n v="228.5974104"/>
    <s v="[&quot;RO&quot;]"/>
    <s v="20 Nov 2025 12:35"/>
    <s v="20 Nov 2025"/>
    <s v="Nov"/>
    <n v="0"/>
    <n v="5"/>
    <n v="0"/>
    <n v="0"/>
    <n v="0"/>
    <n v="5"/>
    <n v="0"/>
    <s v="20.11.2025"/>
    <x v="4"/>
    <s v="20.06.2026"/>
    <x v="9"/>
  </r>
  <r>
    <s v="BOOKING"/>
    <n v="0"/>
    <n v="2"/>
    <n v="0"/>
    <n v="8643"/>
    <s v="6422277610 1 "/>
    <s v="03 Jul 2026"/>
    <s v="03"/>
    <s v="Jul"/>
    <s v="05 Jul 2026"/>
    <s v="05"/>
    <s v="Jul"/>
    <n v="2"/>
    <n v="2"/>
    <n v="0"/>
    <n v="0"/>
    <s v="BOOKING"/>
    <x v="1"/>
    <s v="2"/>
    <s v="2"/>
    <n v="1161.4862385321101"/>
    <n v="580.74311926605503"/>
    <m/>
    <s v="20 Nov 2025 12:38"/>
    <s v="20 Nov 2025"/>
    <s v="Nov"/>
    <n v="0"/>
    <n v="0"/>
    <n v="2"/>
    <n v="0"/>
    <n v="0"/>
    <n v="2"/>
    <n v="0"/>
    <s v="20.11.2025"/>
    <x v="4"/>
    <s v="03.07.2026"/>
    <x v="2"/>
  </r>
  <r>
    <s v="TO"/>
    <n v="0"/>
    <n v="5"/>
    <n v="0"/>
    <n v="8644"/>
    <s v="011921870 1 "/>
    <s v="04 Jul 2026"/>
    <s v="04"/>
    <s v="Jul"/>
    <s v="09 Jul 2026"/>
    <s v="09"/>
    <s v="Jul"/>
    <n v="5"/>
    <n v="5"/>
    <n v="0"/>
    <n v="0"/>
    <s v="СЪНИ ТУРС ООД"/>
    <x v="1"/>
    <s v="1"/>
    <s v="1"/>
    <n v="844.03843649999999"/>
    <n v="168.8076873"/>
    <s v="Bulgaria"/>
    <s v="20 Nov 2025 12:46"/>
    <s v="20 Nov 2025"/>
    <s v="Nov"/>
    <n v="0"/>
    <n v="0"/>
    <n v="5"/>
    <n v="0"/>
    <n v="0"/>
    <n v="5"/>
    <n v="0"/>
    <s v="20.11.2025"/>
    <x v="4"/>
    <s v="04.07.2026"/>
    <x v="2"/>
  </r>
  <r>
    <s v="TO"/>
    <n v="0"/>
    <n v="7"/>
    <n v="0"/>
    <n v="8645"/>
    <s v="59727 1 "/>
    <s v="25 Aug 2026"/>
    <s v="25"/>
    <s v="Aug"/>
    <s v="01 Sep 2026"/>
    <s v="01"/>
    <s v="Sep"/>
    <n v="7"/>
    <n v="-24"/>
    <n v="7"/>
    <n v="0"/>
    <s v="КЛУБ МАГЕЛАН - ООД"/>
    <x v="0"/>
    <s v="3"/>
    <s v="0"/>
    <n v="0"/>
    <n v="0"/>
    <m/>
    <s v="20 Nov 2025 13:35"/>
    <s v="20 Nov 2025"/>
    <s v="Nov"/>
    <n v="0"/>
    <n v="0"/>
    <n v="0"/>
    <n v="7"/>
    <n v="0"/>
    <n v="7"/>
    <n v="0"/>
    <s v="20.11.2025"/>
    <x v="4"/>
    <s v="25.08.2026"/>
    <x v="3"/>
  </r>
  <r>
    <s v="TO"/>
    <n v="0"/>
    <n v="0"/>
    <n v="6"/>
    <n v="8646"/>
    <s v="17212 1 "/>
    <s v="01 Aug 2026"/>
    <s v="01"/>
    <s v="Aug"/>
    <s v="07 Aug 2026"/>
    <s v="07"/>
    <s v="Aug"/>
    <n v="6"/>
    <n v="6"/>
    <n v="0"/>
    <n v="0"/>
    <s v="КЛУБ МАГЕЛАН - ООД"/>
    <x v="1"/>
    <s v="2"/>
    <s v="0"/>
    <n v="1601.9421197999998"/>
    <n v="266.99035329999998"/>
    <m/>
    <s v="20 Nov 2025 13:35"/>
    <s v="20 Nov 2025"/>
    <s v="Nov"/>
    <n v="0"/>
    <n v="0"/>
    <n v="0"/>
    <n v="6"/>
    <n v="0"/>
    <n v="6"/>
    <n v="0"/>
    <s v="20.11.2025"/>
    <x v="4"/>
    <s v="01.08.2026"/>
    <x v="8"/>
  </r>
  <r>
    <s v="TO"/>
    <n v="0"/>
    <n v="0"/>
    <n v="7"/>
    <n v="8647"/>
    <s v="NT309500 1 "/>
    <s v="17 Jul 2026"/>
    <s v="17"/>
    <s v="Jul"/>
    <s v="24 Jul 2026"/>
    <s v="24"/>
    <s v="Jul"/>
    <n v="7"/>
    <n v="7"/>
    <n v="0"/>
    <n v="0"/>
    <s v="НОВОТОН - ЕООД"/>
    <x v="5"/>
    <s v="2"/>
    <s v="2"/>
    <n v="2392.7428637000003"/>
    <n v="341.82040910000006"/>
    <m/>
    <s v="20 Nov 2025 14:24"/>
    <s v="20 Nov 2025"/>
    <s v="Nov"/>
    <n v="0"/>
    <n v="0"/>
    <n v="7"/>
    <n v="0"/>
    <n v="0"/>
    <n v="7"/>
    <n v="0"/>
    <s v="20.11.2025"/>
    <x v="4"/>
    <s v="17.07.2026"/>
    <x v="1"/>
  </r>
  <r>
    <s v="TO"/>
    <n v="0"/>
    <n v="7"/>
    <n v="0"/>
    <n v="8648"/>
    <s v="NT309501 1 "/>
    <s v="01 Sep 2026"/>
    <s v="01"/>
    <s v="Sep"/>
    <s v="08 Sep 2026"/>
    <s v="08"/>
    <s v="Sep"/>
    <n v="7"/>
    <n v="7"/>
    <n v="0"/>
    <n v="0"/>
    <s v="НОВОТОН - ЕООД"/>
    <x v="6"/>
    <s v="2"/>
    <s v="0"/>
    <n v="1703.1367639999999"/>
    <n v="243.30525199999997"/>
    <m/>
    <s v="20 Nov 2025 14:50"/>
    <s v="20 Nov 2025"/>
    <s v="Nov"/>
    <n v="0"/>
    <n v="0"/>
    <n v="0"/>
    <n v="0"/>
    <n v="7"/>
    <n v="7"/>
    <n v="0"/>
    <s v="20.11.2025"/>
    <x v="4"/>
    <s v="01.09.2026"/>
    <x v="11"/>
  </r>
  <r>
    <s v="TOPOLA SKIES"/>
    <n v="0"/>
    <n v="6"/>
    <n v="0"/>
    <n v="8649"/>
    <s v="411790 1 "/>
    <s v="06 Sep 2026"/>
    <s v="06"/>
    <s v="Sep"/>
    <s v="12 Sep 2026"/>
    <s v="12"/>
    <s v="Sep"/>
    <n v="6"/>
    <n v="6"/>
    <n v="0"/>
    <n v="0"/>
    <s v="TOPOLA SKIES"/>
    <x v="5"/>
    <s v="2"/>
    <s v="1"/>
    <n v="1368.3761467889908"/>
    <n v="228.06422018348621"/>
    <m/>
    <s v="20 Nov 2025 15:12"/>
    <s v="20 Nov 2025"/>
    <s v="Nov"/>
    <n v="0"/>
    <n v="0"/>
    <n v="0"/>
    <n v="0"/>
    <n v="6"/>
    <n v="6"/>
    <n v="0"/>
    <s v="20.11.2025"/>
    <x v="4"/>
    <s v="06.09.2026"/>
    <x v="14"/>
  </r>
  <r>
    <s v="TOPOLA SKIES"/>
    <n v="0"/>
    <n v="6"/>
    <n v="0"/>
    <n v="8650"/>
    <s v="411795 1 "/>
    <s v="01 Jul 2026"/>
    <s v="01"/>
    <s v="Jul"/>
    <s v="07 Jul 2026"/>
    <s v="07"/>
    <s v="Jul"/>
    <n v="6"/>
    <n v="6"/>
    <n v="0"/>
    <n v="0"/>
    <s v="TOPOLA SKIES"/>
    <x v="7"/>
    <s v="3"/>
    <s v="3"/>
    <n v="3633.12"/>
    <n v="605.52"/>
    <m/>
    <s v="20 Nov 2025 15:23"/>
    <s v="20 Nov 2025"/>
    <s v="Nov"/>
    <n v="0"/>
    <n v="0"/>
    <n v="6"/>
    <n v="0"/>
    <n v="0"/>
    <n v="6"/>
    <n v="0"/>
    <s v="20.11.2025"/>
    <x v="4"/>
    <s v="01.07.2026"/>
    <x v="2"/>
  </r>
  <r>
    <s v="TOPOLA SKIES"/>
    <n v="0"/>
    <n v="0"/>
    <n v="5"/>
    <n v="8651"/>
    <s v="411956 1 "/>
    <s v="20 Jul 2026"/>
    <s v="20"/>
    <s v="Jul"/>
    <s v="25 Jul 2026"/>
    <s v="25"/>
    <s v="Jul"/>
    <n v="5"/>
    <n v="5"/>
    <n v="0"/>
    <n v="0"/>
    <s v="TOPOLA SKIES"/>
    <x v="7"/>
    <s v="3"/>
    <s v="2"/>
    <n v="3100.5963302752293"/>
    <n v="620.11926605504573"/>
    <m/>
    <s v="20 Nov 2025 19:34"/>
    <s v="20 Nov 2025"/>
    <s v="Nov"/>
    <n v="0"/>
    <n v="0"/>
    <n v="5"/>
    <n v="0"/>
    <n v="0"/>
    <n v="5"/>
    <n v="0"/>
    <s v="20.11.2025"/>
    <x v="4"/>
    <s v="20.07.2026"/>
    <x v="6"/>
  </r>
  <r>
    <s v="TOPOLA SKIES"/>
    <n v="0"/>
    <n v="5"/>
    <n v="0"/>
    <n v="8652"/>
    <s v="411966 1 "/>
    <s v="22 Jun 2026"/>
    <s v="22"/>
    <s v="Jun"/>
    <s v="27 Jun 2026"/>
    <s v="27"/>
    <s v="Jun"/>
    <n v="5"/>
    <n v="5"/>
    <n v="0"/>
    <n v="0"/>
    <s v="TOPOLA SKIES"/>
    <x v="4"/>
    <s v="2"/>
    <s v="3"/>
    <n v="2528.5779816513759"/>
    <n v="505.71559633027522"/>
    <m/>
    <s v="20 Nov 2025 19:59"/>
    <s v="20 Nov 2025"/>
    <s v="Nov"/>
    <n v="0"/>
    <n v="5"/>
    <n v="0"/>
    <n v="0"/>
    <n v="0"/>
    <n v="5"/>
    <n v="0"/>
    <s v="20.11.2025"/>
    <x v="4"/>
    <s v="22.06.2026"/>
    <x v="7"/>
  </r>
  <r>
    <s v="TOPOLA SKIES"/>
    <n v="0"/>
    <n v="0"/>
    <n v="5"/>
    <n v="8653"/>
    <s v="412112 2 "/>
    <s v="22 Jul 2026"/>
    <s v="22"/>
    <s v="Jul"/>
    <s v="27 Jul 2026"/>
    <s v="27"/>
    <s v="Jul"/>
    <n v="5"/>
    <n v="5"/>
    <n v="0"/>
    <n v="0"/>
    <s v="TOPOLA SKIES"/>
    <x v="0"/>
    <s v="2"/>
    <s v="1"/>
    <n v="1801.9724770642201"/>
    <n v="360.39449541284398"/>
    <m/>
    <s v="21 Nov 2025 07:05"/>
    <s v="21 Nov 2025"/>
    <s v="Nov"/>
    <n v="0"/>
    <n v="0"/>
    <n v="5"/>
    <n v="0"/>
    <n v="0"/>
    <n v="5"/>
    <n v="0"/>
    <s v="21.11.2025"/>
    <x v="4"/>
    <s v="22.07.2026"/>
    <x v="6"/>
  </r>
  <r>
    <s v="TOPOLA SKIES"/>
    <n v="0"/>
    <n v="0"/>
    <n v="5"/>
    <n v="8654"/>
    <s v="412112 2 "/>
    <s v="22 Jul 2026"/>
    <s v="22"/>
    <s v="Jul"/>
    <s v="27 Jul 2026"/>
    <s v="27"/>
    <s v="Jul"/>
    <n v="5"/>
    <n v="5"/>
    <n v="0"/>
    <n v="0"/>
    <s v="TOPOLA SKIES"/>
    <x v="0"/>
    <s v="2"/>
    <s v="1"/>
    <n v="1801.9724770642201"/>
    <n v="360.39449541284398"/>
    <m/>
    <s v="21 Nov 2025 07:05"/>
    <s v="21 Nov 2025"/>
    <s v="Nov"/>
    <n v="0"/>
    <n v="0"/>
    <n v="5"/>
    <n v="0"/>
    <n v="0"/>
    <n v="5"/>
    <n v="0"/>
    <s v="21.11.2025"/>
    <x v="4"/>
    <s v="22.07.2026"/>
    <x v="6"/>
  </r>
  <r>
    <s v="TO"/>
    <n v="0"/>
    <n v="7"/>
    <n v="0"/>
    <n v="8655"/>
    <s v="1177826.222359 1 "/>
    <s v="29 Jun 2026"/>
    <s v="29"/>
    <s v="Jun"/>
    <s v="06 Jul 2026"/>
    <s v="06"/>
    <s v="Jul"/>
    <n v="7"/>
    <n v="-23"/>
    <n v="2"/>
    <n v="5"/>
    <s v="СЛР-ХОЛИДЕЙ-СЪРВИС ЕООД"/>
    <x v="3"/>
    <s v="2"/>
    <s v="1"/>
    <n v="1989.5485091999999"/>
    <n v="284.22121559999999"/>
    <s v="Romania"/>
    <s v="21 Nov 2025 07:54"/>
    <s v="21 Nov 2025"/>
    <s v="Nov"/>
    <n v="0"/>
    <n v="2"/>
    <n v="5"/>
    <n v="0"/>
    <n v="0"/>
    <n v="7"/>
    <n v="0"/>
    <s v="21.11.2025"/>
    <x v="4"/>
    <s v="29.06.2026"/>
    <x v="2"/>
  </r>
  <r>
    <s v="TO"/>
    <n v="0"/>
    <n v="0"/>
    <n v="5"/>
    <n v="8656"/>
    <s v="1177836.222402 1 "/>
    <s v="15 Jul 2026"/>
    <s v="15"/>
    <s v="Jul"/>
    <s v="20 Jul 2026"/>
    <s v="20"/>
    <s v="Jul"/>
    <n v="5"/>
    <n v="5"/>
    <n v="0"/>
    <n v="0"/>
    <s v="СЛР-ХОЛИДЕЙ-СЪРВИС ЕООД"/>
    <x v="2"/>
    <s v="2"/>
    <s v="1"/>
    <n v="1367.320753"/>
    <n v="273.46415059999998"/>
    <s v="Romania"/>
    <s v="21 Nov 2025 09:34"/>
    <s v="21 Nov 2025"/>
    <s v="Nov"/>
    <n v="0"/>
    <n v="0"/>
    <n v="5"/>
    <n v="0"/>
    <n v="0"/>
    <n v="5"/>
    <n v="0"/>
    <s v="21.11.2025"/>
    <x v="4"/>
    <s v="15.07.2026"/>
    <x v="1"/>
  </r>
  <r>
    <s v="TO"/>
    <n v="0"/>
    <n v="7"/>
    <n v="0"/>
    <n v="8657"/>
    <s v="1177829.222416 1 "/>
    <s v="29 Jun 2026"/>
    <s v="29"/>
    <s v="Jun"/>
    <s v="06 Jul 2026"/>
    <s v="06"/>
    <s v="Jul"/>
    <n v="7"/>
    <n v="-23"/>
    <n v="2"/>
    <n v="5"/>
    <s v="СЛР-ХОЛИДЕЙ-СЪРВИС ЕООД"/>
    <x v="0"/>
    <s v="2"/>
    <s v="0"/>
    <n v="1763.5132360999999"/>
    <n v="251.93046229999999"/>
    <s v="Romania"/>
    <s v="21 Nov 2025 09:45"/>
    <s v="21 Nov 2025"/>
    <s v="Nov"/>
    <n v="0"/>
    <n v="2"/>
    <n v="5"/>
    <n v="0"/>
    <n v="0"/>
    <n v="7"/>
    <n v="0"/>
    <s v="21.11.2025"/>
    <x v="4"/>
    <s v="29.06.2026"/>
    <x v="2"/>
  </r>
  <r>
    <s v="TO"/>
    <n v="0"/>
    <n v="7"/>
    <n v="0"/>
    <n v="8658"/>
    <s v="1177829.222417 1 "/>
    <s v="29 Jun 2026"/>
    <s v="29"/>
    <s v="Jun"/>
    <s v="06 Jul 2026"/>
    <s v="06"/>
    <s v="Jul"/>
    <n v="7"/>
    <n v="-23"/>
    <n v="2"/>
    <n v="5"/>
    <s v="СЛР-ХОЛИДЕЙ-СЪРВИС ЕООД"/>
    <x v="0"/>
    <s v="2"/>
    <s v="0"/>
    <n v="1763.5132360999999"/>
    <n v="251.93046229999999"/>
    <s v="Romania"/>
    <s v="21 Nov 2025 09:45"/>
    <s v="21 Nov 2025"/>
    <s v="Nov"/>
    <n v="0"/>
    <n v="2"/>
    <n v="5"/>
    <n v="0"/>
    <n v="0"/>
    <n v="7"/>
    <n v="0"/>
    <s v="21.11.2025"/>
    <x v="4"/>
    <s v="29.06.2026"/>
    <x v="2"/>
  </r>
  <r>
    <s v="TO"/>
    <n v="0"/>
    <n v="7"/>
    <n v="0"/>
    <n v="8659"/>
    <s v="1177829.222418 1 "/>
    <s v="29 Jun 2026"/>
    <s v="29"/>
    <s v="Jun"/>
    <s v="06 Jul 2026"/>
    <s v="06"/>
    <s v="Jul"/>
    <n v="7"/>
    <n v="-23"/>
    <n v="2"/>
    <n v="5"/>
    <s v="СЛР-ХОЛИДЕЙ-СЪРВИС ЕООД"/>
    <x v="0"/>
    <s v="2"/>
    <s v="2"/>
    <n v="2204.3573180999997"/>
    <n v="314.90818829999995"/>
    <s v="Romania"/>
    <s v="21 Nov 2025 09:45"/>
    <s v="21 Nov 2025"/>
    <s v="Nov"/>
    <n v="0"/>
    <n v="2"/>
    <n v="5"/>
    <n v="0"/>
    <n v="0"/>
    <n v="7"/>
    <n v="0"/>
    <s v="21.11.2025"/>
    <x v="4"/>
    <s v="29.06.2026"/>
    <x v="2"/>
  </r>
  <r>
    <s v="TO"/>
    <n v="0"/>
    <n v="0"/>
    <n v="5"/>
    <n v="8660"/>
    <s v="NT309577 1 "/>
    <s v="04 Aug 2026"/>
    <s v="04"/>
    <s v="Aug"/>
    <s v="09 Aug 2026"/>
    <s v="09"/>
    <s v="Aug"/>
    <n v="5"/>
    <n v="5"/>
    <n v="0"/>
    <n v="0"/>
    <s v="НОВОТОН - ЕООД"/>
    <x v="5"/>
    <s v="2"/>
    <s v="2"/>
    <n v="1709.1020455"/>
    <n v="341.82040910000001"/>
    <m/>
    <s v="21 Nov 2025 09:51"/>
    <s v="21 Nov 2025"/>
    <s v="Nov"/>
    <n v="0"/>
    <n v="0"/>
    <n v="0"/>
    <n v="5"/>
    <n v="0"/>
    <n v="5"/>
    <n v="0"/>
    <s v="21.11.2025"/>
    <x v="4"/>
    <s v="04.08.2026"/>
    <x v="5"/>
  </r>
  <r>
    <s v="TO"/>
    <n v="0"/>
    <n v="6"/>
    <n v="0"/>
    <n v="8661"/>
    <s v="17228 1 "/>
    <s v="27 Aug 2026"/>
    <s v="27"/>
    <s v="Aug"/>
    <s v="02 Sep 2026"/>
    <s v="02"/>
    <s v="Sep"/>
    <n v="6"/>
    <n v="-25"/>
    <n v="5"/>
    <n v="1"/>
    <s v="КЛУБ МАГЕЛАН - ООД"/>
    <x v="5"/>
    <s v="2"/>
    <s v="2"/>
    <n v="1781.8002466"/>
    <n v="296.96670776666667"/>
    <m/>
    <s v="21 Nov 2025 09:56"/>
    <s v="20 Nov 2025"/>
    <s v="Nov"/>
    <n v="0"/>
    <n v="0"/>
    <n v="0"/>
    <n v="5"/>
    <n v="1"/>
    <n v="6"/>
    <n v="0"/>
    <s v="21.11.2025"/>
    <x v="4"/>
    <s v="27.08.2026"/>
    <x v="3"/>
  </r>
  <r>
    <s v="TO"/>
    <n v="0"/>
    <n v="0"/>
    <n v="5"/>
    <n v="8662"/>
    <s v="17229 1 "/>
    <s v="03 Aug 2026"/>
    <s v="03"/>
    <s v="Aug"/>
    <s v="08 Aug 2026"/>
    <s v="08"/>
    <s v="Aug"/>
    <n v="5"/>
    <n v="5"/>
    <n v="0"/>
    <n v="0"/>
    <s v="КЛУБ МАГЕЛАН - ООД"/>
    <x v="4"/>
    <s v="4"/>
    <s v="0"/>
    <n v="2422.3932464999998"/>
    <n v="484.47864929999997"/>
    <m/>
    <s v="21 Nov 2025 09:56"/>
    <s v="21 Nov 2025"/>
    <s v="Nov"/>
    <n v="0"/>
    <n v="0"/>
    <n v="0"/>
    <n v="5"/>
    <n v="0"/>
    <n v="5"/>
    <n v="0"/>
    <s v="21.11.2025"/>
    <x v="4"/>
    <s v="03.08.2026"/>
    <x v="5"/>
  </r>
  <r>
    <s v="TO"/>
    <n v="0"/>
    <n v="5"/>
    <n v="0"/>
    <n v="8663"/>
    <s v="1177788.222426 1 "/>
    <s v="20 Jun 2026"/>
    <s v="20"/>
    <s v="Jun"/>
    <s v="25 Jun 2026"/>
    <s v="25"/>
    <s v="Jun"/>
    <n v="5"/>
    <n v="5"/>
    <n v="0"/>
    <n v="0"/>
    <s v="СЛР-ХОЛИДЕЙ-СЪРВИС ЕООД"/>
    <x v="5"/>
    <s v="2"/>
    <s v="2"/>
    <n v="1359.2040585"/>
    <n v="271.84081170000002"/>
    <s v="Romania"/>
    <s v="21 Nov 2025 09:57"/>
    <s v="21 Nov 2025"/>
    <s v="Nov"/>
    <n v="0"/>
    <n v="5"/>
    <n v="0"/>
    <n v="0"/>
    <n v="0"/>
    <n v="5"/>
    <n v="0"/>
    <s v="21.11.2025"/>
    <x v="4"/>
    <s v="20.06.2026"/>
    <x v="9"/>
  </r>
  <r>
    <s v="TO"/>
    <n v="0"/>
    <n v="6"/>
    <n v="0"/>
    <n v="8665"/>
    <s v="NT309570 1 "/>
    <s v="04 Jul 2026"/>
    <s v="04"/>
    <s v="Jul"/>
    <s v="10 Jul 2026"/>
    <s v="10"/>
    <s v="Jul"/>
    <n v="6"/>
    <n v="6"/>
    <n v="0"/>
    <n v="0"/>
    <s v="НОВОТОН - ЕООД"/>
    <x v="5"/>
    <s v="3"/>
    <s v="0"/>
    <n v="2040.6152304999998"/>
    <n v="340.10253841666662"/>
    <m/>
    <s v="21 Nov 2025 10:01"/>
    <s v="20 Nov 2025"/>
    <s v="Nov"/>
    <n v="0"/>
    <n v="0"/>
    <n v="6"/>
    <n v="0"/>
    <n v="0"/>
    <n v="6"/>
    <n v="0"/>
    <s v="21.11.2025"/>
    <x v="4"/>
    <s v="04.07.2026"/>
    <x v="2"/>
  </r>
  <r>
    <s v="TO"/>
    <n v="0"/>
    <n v="7"/>
    <n v="0"/>
    <n v="8666"/>
    <s v="1177814.222433 1 "/>
    <s v="25 Aug 2026"/>
    <s v="25"/>
    <s v="Aug"/>
    <s v="01 Sep 2026"/>
    <s v="01"/>
    <s v="Sep"/>
    <n v="7"/>
    <n v="-24"/>
    <n v="7"/>
    <n v="0"/>
    <s v="СЛР-ХОЛИДЕЙ-СЪРВИС ЕООД"/>
    <x v="6"/>
    <s v="2"/>
    <s v="3"/>
    <n v="2673.9129845000002"/>
    <n v="381.98756921428577"/>
    <s v="Romania"/>
    <s v="21 Nov 2025 10:04"/>
    <s v="21 Nov 2025"/>
    <s v="Nov"/>
    <n v="0"/>
    <n v="0"/>
    <n v="0"/>
    <n v="7"/>
    <n v="0"/>
    <n v="7"/>
    <n v="0"/>
    <s v="21.11.2025"/>
    <x v="4"/>
    <s v="25.08.2026"/>
    <x v="3"/>
  </r>
  <r>
    <s v="TO"/>
    <n v="0"/>
    <n v="5"/>
    <n v="0"/>
    <n v="8667"/>
    <s v="NT309565 1 "/>
    <s v="04 Jul 2026"/>
    <s v="04"/>
    <s v="Jul"/>
    <s v="09 Jul 2026"/>
    <s v="09"/>
    <s v="Jul"/>
    <n v="5"/>
    <n v="5"/>
    <n v="0"/>
    <n v="0"/>
    <s v="НОВОТОН - ЕООД"/>
    <x v="6"/>
    <s v="2"/>
    <s v="2"/>
    <n v="1735.9947079999999"/>
    <n v="347.19894160000001"/>
    <m/>
    <s v="21 Nov 2025 10:05"/>
    <s v="20 Nov 2025"/>
    <s v="Nov"/>
    <n v="0"/>
    <n v="0"/>
    <n v="5"/>
    <n v="0"/>
    <n v="0"/>
    <n v="5"/>
    <n v="0"/>
    <s v="21.11.2025"/>
    <x v="4"/>
    <s v="04.07.2026"/>
    <x v="2"/>
  </r>
  <r>
    <s v="TO"/>
    <n v="0"/>
    <n v="0"/>
    <n v="5"/>
    <n v="8668"/>
    <s v="59777 1 "/>
    <s v="06 Aug 2026"/>
    <s v="06"/>
    <s v="Aug"/>
    <s v="11 Aug 2026"/>
    <s v="11"/>
    <s v="Aug"/>
    <n v="5"/>
    <n v="5"/>
    <n v="0"/>
    <n v="0"/>
    <s v="КЛУБ МАГЕЛАН - ООД"/>
    <x v="5"/>
    <s v="2"/>
    <s v="2"/>
    <n v="1709.1020455"/>
    <n v="341.82040910000001"/>
    <m/>
    <s v="21 Nov 2025 10:08"/>
    <s v="21 Nov 2025"/>
    <s v="Nov"/>
    <n v="0"/>
    <n v="0"/>
    <n v="0"/>
    <n v="5"/>
    <n v="0"/>
    <n v="5"/>
    <n v="0"/>
    <s v="21.11.2025"/>
    <x v="4"/>
    <s v="06.08.2026"/>
    <x v="5"/>
  </r>
  <r>
    <s v="TO"/>
    <n v="0"/>
    <n v="0"/>
    <n v="7"/>
    <n v="8669"/>
    <s v="17233 1 "/>
    <s v="25 Jul 2026"/>
    <s v="25"/>
    <s v="Jul"/>
    <s v="01 Aug 2026"/>
    <s v="01"/>
    <s v="Aug"/>
    <n v="7"/>
    <n v="-24"/>
    <n v="7"/>
    <n v="0"/>
    <s v="КЛУБ МАГЕЛАН - ООД"/>
    <x v="0"/>
    <s v="2"/>
    <s v="0"/>
    <n v="1944.3688362"/>
    <n v="277.76697660000002"/>
    <m/>
    <s v="21 Nov 2025 10:45"/>
    <s v="21 Nov 2025"/>
    <s v="Nov"/>
    <n v="0"/>
    <n v="0"/>
    <n v="7"/>
    <n v="0"/>
    <n v="0"/>
    <n v="7"/>
    <n v="0"/>
    <s v="21.11.2025"/>
    <x v="4"/>
    <s v="25.07.2026"/>
    <x v="6"/>
  </r>
  <r>
    <s v="TO"/>
    <n v="0"/>
    <n v="0"/>
    <n v="6"/>
    <n v="8670"/>
    <s v="1177929.222444 1 "/>
    <s v="19 Jul 2026"/>
    <s v="19"/>
    <s v="Jul"/>
    <s v="25 Jul 2026"/>
    <s v="25"/>
    <s v="Jul"/>
    <n v="6"/>
    <n v="6"/>
    <n v="0"/>
    <n v="0"/>
    <s v="СЛР-ХОЛИДЕЙ-СЪРВИС ЕООД"/>
    <x v="3"/>
    <s v="2"/>
    <s v="2"/>
    <n v="2325.5209866"/>
    <n v="387.58683109999998"/>
    <s v="Romania"/>
    <s v="21 Nov 2025 10:46"/>
    <s v="21 Nov 2025"/>
    <s v="Nov"/>
    <n v="0"/>
    <n v="0"/>
    <n v="6"/>
    <n v="0"/>
    <n v="0"/>
    <n v="6"/>
    <n v="0"/>
    <s v="21.11.2025"/>
    <x v="4"/>
    <s v="19.07.2026"/>
    <x v="6"/>
  </r>
  <r>
    <s v="TO"/>
    <n v="0"/>
    <n v="7"/>
    <n v="0"/>
    <n v="8671"/>
    <s v="1177930.222445 1 "/>
    <s v="30 Jun 2026"/>
    <s v="30"/>
    <s v="Jun"/>
    <s v="07 Jul 2026"/>
    <s v="07"/>
    <s v="Jul"/>
    <n v="7"/>
    <n v="-23"/>
    <n v="1"/>
    <n v="6"/>
    <s v="СЛР-ХОЛИДЕЙ-СЪРВИС ЕООД"/>
    <x v="2"/>
    <s v="1"/>
    <s v="1"/>
    <n v="1213.2795822"/>
    <n v="173.32565460000001"/>
    <s v="Romania"/>
    <s v="21 Nov 2025 10:54"/>
    <s v="21 Nov 2025"/>
    <s v="Nov"/>
    <n v="0"/>
    <n v="1"/>
    <n v="6"/>
    <n v="0"/>
    <n v="0"/>
    <n v="7"/>
    <n v="0"/>
    <s v="21.11.2025"/>
    <x v="4"/>
    <s v="30.06.2026"/>
    <x v="2"/>
  </r>
  <r>
    <s v="TO"/>
    <n v="0"/>
    <n v="7"/>
    <n v="0"/>
    <n v="8672"/>
    <s v="1177930.222446 1 "/>
    <s v="30 Jun 2026"/>
    <s v="30"/>
    <s v="Jun"/>
    <s v="07 Jul 2026"/>
    <s v="07"/>
    <s v="Jul"/>
    <n v="7"/>
    <n v="-23"/>
    <n v="1"/>
    <n v="6"/>
    <s v="СЛР-ХОЛИДЕЙ-СЪРВИС ЕООД"/>
    <x v="1"/>
    <s v="2"/>
    <s v="0"/>
    <n v="1688.076873"/>
    <n v="241.153839"/>
    <s v="Romania"/>
    <s v="21 Nov 2025 10:54"/>
    <s v="21 Nov 2025"/>
    <s v="Nov"/>
    <n v="0"/>
    <n v="1"/>
    <n v="6"/>
    <n v="0"/>
    <n v="0"/>
    <n v="7"/>
    <n v="0"/>
    <s v="21.11.2025"/>
    <x v="4"/>
    <s v="30.06.2026"/>
    <x v="2"/>
  </r>
  <r>
    <s v="INDIVIDUAL"/>
    <n v="0"/>
    <n v="6"/>
    <n v="0"/>
    <n v="8673"/>
    <s v="21112025 1 "/>
    <s v="04 Jul 2026"/>
    <s v="04"/>
    <s v="Jul"/>
    <s v="10 Jul 2026"/>
    <s v="10"/>
    <s v="Jul"/>
    <n v="6"/>
    <n v="6"/>
    <n v="0"/>
    <n v="0"/>
    <s v="INDIVIDUAL"/>
    <x v="7"/>
    <s v="4"/>
    <s v="1"/>
    <n v="2831.4495412844035"/>
    <n v="471.90825688073392"/>
    <m/>
    <s v="21 Nov 2025 10:56"/>
    <s v="21 Nov 2025"/>
    <s v="Nov"/>
    <n v="0"/>
    <n v="0"/>
    <n v="6"/>
    <n v="0"/>
    <n v="0"/>
    <n v="6"/>
    <n v="0"/>
    <s v="21.11.2025"/>
    <x v="4"/>
    <s v="04.07.2026"/>
    <x v="2"/>
  </r>
  <r>
    <s v="TO"/>
    <n v="0"/>
    <n v="0"/>
    <n v="6"/>
    <n v="8674"/>
    <s v="1177941.222450 1 "/>
    <s v="16 Jul 2026"/>
    <s v="16"/>
    <s v="Jul"/>
    <s v="22 Jul 2026"/>
    <s v="22"/>
    <s v="Jul"/>
    <n v="6"/>
    <n v="6"/>
    <n v="0"/>
    <n v="0"/>
    <s v="СЛР-ХОЛИДЕЙ-СЪРВИС ЕООД"/>
    <x v="7"/>
    <s v="2"/>
    <s v="3"/>
    <n v="3100.6164156"/>
    <n v="516.76940260000003"/>
    <s v="Romania"/>
    <s v="21 Nov 2025 11:11"/>
    <s v="21 Nov 2025"/>
    <s v="Nov"/>
    <n v="0"/>
    <n v="0"/>
    <n v="6"/>
    <n v="0"/>
    <n v="0"/>
    <n v="6"/>
    <n v="0"/>
    <s v="21.11.2025"/>
    <x v="4"/>
    <s v="16.07.2026"/>
    <x v="1"/>
  </r>
  <r>
    <s v="TO"/>
    <n v="0"/>
    <n v="0"/>
    <n v="5"/>
    <n v="8675"/>
    <s v="NT309613 1 "/>
    <s v="19 Jul 2026"/>
    <s v="19"/>
    <s v="Jul"/>
    <s v="24 Jul 2026"/>
    <s v="24"/>
    <s v="Jul"/>
    <n v="5"/>
    <n v="5"/>
    <n v="0"/>
    <n v="0"/>
    <s v="НОВОТОН - ЕООД"/>
    <x v="5"/>
    <s v="3"/>
    <s v="1"/>
    <n v="1845.8145625"/>
    <n v="369.1629125"/>
    <m/>
    <s v="21 Nov 2025 11:31"/>
    <s v="21 Nov 2025"/>
    <s v="Nov"/>
    <n v="0"/>
    <n v="0"/>
    <n v="5"/>
    <n v="0"/>
    <n v="0"/>
    <n v="5"/>
    <n v="0"/>
    <s v="21.11.2025"/>
    <x v="4"/>
    <s v="19.07.2026"/>
    <x v="6"/>
  </r>
  <r>
    <s v="TO"/>
    <n v="0"/>
    <n v="0"/>
    <n v="5"/>
    <n v="8676"/>
    <s v="NT309614 1 "/>
    <s v="19 Jul 2026"/>
    <s v="19"/>
    <s v="Jul"/>
    <s v="24 Jul 2026"/>
    <s v="24"/>
    <s v="Jul"/>
    <n v="5"/>
    <n v="5"/>
    <n v="0"/>
    <n v="0"/>
    <s v="НОВОТОН - ЕООД"/>
    <x v="1"/>
    <s v="2"/>
    <s v="1"/>
    <n v="1334.9517664999998"/>
    <n v="266.99035329999998"/>
    <m/>
    <s v="21 Nov 2025 11:33"/>
    <s v="21 Nov 2025"/>
    <s v="Nov"/>
    <n v="0"/>
    <n v="0"/>
    <n v="5"/>
    <n v="0"/>
    <n v="0"/>
    <n v="5"/>
    <n v="0"/>
    <s v="21.11.2025"/>
    <x v="4"/>
    <s v="19.07.2026"/>
    <x v="6"/>
  </r>
  <r>
    <s v="TO"/>
    <n v="0"/>
    <n v="6"/>
    <n v="0"/>
    <n v="8677"/>
    <s v="1177984.222457 1 "/>
    <s v="29 Jun 2026"/>
    <s v="29"/>
    <s v="Jun"/>
    <s v="05 Jul 2026"/>
    <s v="05"/>
    <s v="Jul"/>
    <n v="6"/>
    <n v="-24"/>
    <n v="2"/>
    <n v="4"/>
    <s v="СЛР-ХОЛИДЕЙ-СЪРВИС ЕООД"/>
    <x v="2"/>
    <s v="2"/>
    <s v="1"/>
    <n v="1485.7658177999999"/>
    <n v="247.62763629999998"/>
    <s v="Romania"/>
    <s v="21 Nov 2025 11:43"/>
    <s v="21 Nov 2025"/>
    <s v="Nov"/>
    <n v="0"/>
    <n v="2"/>
    <n v="4"/>
    <n v="0"/>
    <n v="0"/>
    <n v="6"/>
    <n v="0"/>
    <s v="21.11.2025"/>
    <x v="4"/>
    <s v="29.06.2026"/>
    <x v="2"/>
  </r>
  <r>
    <s v="TO"/>
    <n v="0"/>
    <n v="5"/>
    <n v="0"/>
    <n v="8678"/>
    <s v="17236 1 "/>
    <s v="25 Aug 2026"/>
    <s v="25"/>
    <s v="Aug"/>
    <s v="30 Aug 2026"/>
    <s v="30"/>
    <s v="Aug"/>
    <n v="5"/>
    <n v="5"/>
    <n v="0"/>
    <n v="0"/>
    <s v="КЛУБ МАГЕЛАН - ООД"/>
    <x v="1"/>
    <s v="2"/>
    <s v="0"/>
    <n v="1205.7691950000001"/>
    <n v="241.153839"/>
    <m/>
    <s v="21 Nov 2025 11:46"/>
    <s v="21 Nov 2025"/>
    <s v="Nov"/>
    <n v="0"/>
    <n v="0"/>
    <n v="0"/>
    <n v="5"/>
    <n v="0"/>
    <n v="5"/>
    <n v="0"/>
    <s v="21.11.2025"/>
    <x v="4"/>
    <s v="25.08.2026"/>
    <x v="3"/>
  </r>
  <r>
    <s v="TO"/>
    <n v="0"/>
    <n v="7"/>
    <n v="0"/>
    <n v="8679"/>
    <s v="1178008.222461 1 "/>
    <s v="04 Jul 2026"/>
    <s v="04"/>
    <s v="Jul"/>
    <s v="11 Jul 2026"/>
    <s v="11"/>
    <s v="Jul"/>
    <n v="7"/>
    <n v="7"/>
    <n v="0"/>
    <n v="0"/>
    <s v="СЛР-ХОЛИДЕЙ-СЪРВИС ЕООД"/>
    <x v="5"/>
    <s v="2"/>
    <s v="2"/>
    <n v="2231.2890972"/>
    <n v="318.75558531428572"/>
    <s v="Romania"/>
    <s v="21 Nov 2025 13:27"/>
    <s v="21 Nov 2025"/>
    <s v="Nov"/>
    <n v="0"/>
    <n v="0"/>
    <n v="7"/>
    <n v="0"/>
    <n v="0"/>
    <n v="7"/>
    <n v="0"/>
    <s v="21.11.2025"/>
    <x v="4"/>
    <s v="04.07.2026"/>
    <x v="2"/>
  </r>
  <r>
    <s v="TOPOLA SKIES"/>
    <n v="0"/>
    <n v="0"/>
    <n v="5"/>
    <n v="8680"/>
    <s v="412289 1 "/>
    <s v="17 Jul 2026"/>
    <s v="17"/>
    <s v="Jul"/>
    <s v="22 Jul 2026"/>
    <s v="22"/>
    <s v="Jul"/>
    <n v="5"/>
    <n v="5"/>
    <n v="0"/>
    <n v="0"/>
    <s v="TOPOLA SKIES"/>
    <x v="5"/>
    <s v="2"/>
    <s v="2"/>
    <n v="1778.6238532110092"/>
    <n v="355.7247706422018"/>
    <m/>
    <s v="21 Nov 2025 14:05"/>
    <s v="21 Nov 2025"/>
    <s v="Nov"/>
    <n v="0"/>
    <n v="0"/>
    <n v="5"/>
    <n v="0"/>
    <n v="0"/>
    <n v="5"/>
    <n v="0"/>
    <s v="21.11.2025"/>
    <x v="4"/>
    <s v="17.07.2026"/>
    <x v="1"/>
  </r>
  <r>
    <s v="TO"/>
    <n v="0"/>
    <n v="0"/>
    <n v="6"/>
    <n v="8681"/>
    <s v="11344 1 "/>
    <s v="03 Aug 2026"/>
    <s v="03"/>
    <s v="Aug"/>
    <s v="09 Aug 2026"/>
    <s v="09"/>
    <s v="Aug"/>
    <n v="6"/>
    <n v="6"/>
    <n v="0"/>
    <n v="0"/>
    <s v="КЛУБ МАГЕЛАН - ООД"/>
    <x v="1"/>
    <s v="2"/>
    <s v="2"/>
    <n v="2002.4569872"/>
    <n v="333.74283120000001"/>
    <m/>
    <s v="21 Nov 2025 15:38"/>
    <s v="21 Nov 2025"/>
    <s v="Nov"/>
    <n v="0"/>
    <n v="0"/>
    <n v="0"/>
    <n v="6"/>
    <n v="0"/>
    <n v="6"/>
    <n v="0"/>
    <s v="21.11.2025"/>
    <x v="4"/>
    <s v="03.08.2026"/>
    <x v="5"/>
  </r>
  <r>
    <s v="TO"/>
    <n v="0"/>
    <n v="0"/>
    <n v="6"/>
    <n v="8682"/>
    <s v="11345 1 "/>
    <s v="03 Aug 2026"/>
    <s v="03"/>
    <s v="Aug"/>
    <s v="09 Aug 2026"/>
    <s v="09"/>
    <s v="Aug"/>
    <n v="6"/>
    <n v="6"/>
    <n v="0"/>
    <n v="0"/>
    <s v="КЛУБ МАГЕЛАН - ООД"/>
    <x v="1"/>
    <s v="3"/>
    <s v="1"/>
    <n v="2162.6394642"/>
    <n v="360.43991069999998"/>
    <m/>
    <s v="21 Nov 2025 15:38"/>
    <s v="21 Nov 2025"/>
    <s v="Nov"/>
    <n v="0"/>
    <n v="0"/>
    <n v="0"/>
    <n v="6"/>
    <n v="0"/>
    <n v="6"/>
    <n v="0"/>
    <s v="21.11.2025"/>
    <x v="4"/>
    <s v="03.08.2026"/>
    <x v="5"/>
  </r>
  <r>
    <s v="TO"/>
    <n v="0"/>
    <n v="0"/>
    <n v="6"/>
    <n v="8683"/>
    <s v="2312741 1 "/>
    <s v="21 Jul 2026"/>
    <s v="21"/>
    <s v="Jul"/>
    <s v="27 Jul 2026"/>
    <s v="27"/>
    <s v="Jul"/>
    <n v="6"/>
    <n v="6"/>
    <n v="0"/>
    <n v="0"/>
    <s v="ТУРИСТИЧЕСКА АГЕНЦИЯ СОЛВЕКС - ЕООД"/>
    <x v="5"/>
    <s v="2"/>
    <s v="1"/>
    <n v="1640.7849035999998"/>
    <n v="273.46415059999998"/>
    <s v="[&quot;RO&quot;]"/>
    <s v="21 Nov 2025 15:51"/>
    <s v="21 Nov 2025"/>
    <s v="Nov"/>
    <n v="0"/>
    <n v="0"/>
    <n v="6"/>
    <n v="0"/>
    <n v="0"/>
    <n v="6"/>
    <n v="0"/>
    <s v="21.11.2025"/>
    <x v="4"/>
    <s v="21.07.2026"/>
    <x v="6"/>
  </r>
  <r>
    <s v="TOPOLA SKIES"/>
    <n v="0"/>
    <n v="0"/>
    <n v="5"/>
    <n v="8684"/>
    <s v="412365 1 "/>
    <s v="31 Jul 2026"/>
    <s v="31"/>
    <s v="Jul"/>
    <s v="05 Aug 2026"/>
    <s v="05"/>
    <s v="Aug"/>
    <n v="5"/>
    <n v="-26"/>
    <n v="1"/>
    <n v="4"/>
    <s v="TOPOLA SKIES"/>
    <x v="5"/>
    <s v="2"/>
    <s v="1"/>
    <n v="1778.6238532110092"/>
    <n v="355.7247706422018"/>
    <m/>
    <s v="21 Nov 2025 15:52"/>
    <s v="21 Nov 2025"/>
    <s v="Nov"/>
    <n v="0"/>
    <n v="0"/>
    <n v="1"/>
    <n v="4"/>
    <n v="0"/>
    <n v="5"/>
    <n v="0"/>
    <s v="21.11.2025"/>
    <x v="4"/>
    <s v="31.07.2026"/>
    <x v="8"/>
  </r>
  <r>
    <s v="TO"/>
    <n v="0"/>
    <n v="0"/>
    <n v="5"/>
    <n v="8685"/>
    <s v="14713477 1 "/>
    <s v="31 Jul 2026"/>
    <s v="31"/>
    <s v="Jul"/>
    <s v="05 Aug 2026"/>
    <s v="05"/>
    <s v="Aug"/>
    <n v="5"/>
    <n v="-26"/>
    <n v="1"/>
    <n v="4"/>
    <s v="ДЕСТИНЕЙШЪН ТУРИСТИК СЪРВИСИС - ЕООД"/>
    <x v="5"/>
    <s v="2"/>
    <s v="1"/>
    <n v="1367.320753"/>
    <n v="273.46415059999998"/>
    <m/>
    <s v="21 Nov 2025 16:03"/>
    <s v="21 Nov 2025"/>
    <s v="Nov"/>
    <n v="0"/>
    <n v="0"/>
    <n v="1"/>
    <n v="4"/>
    <n v="0"/>
    <n v="5"/>
    <n v="0"/>
    <s v="21.11.2025"/>
    <x v="4"/>
    <s v="31.07.2026"/>
    <x v="8"/>
  </r>
  <r>
    <s v="TO"/>
    <n v="0"/>
    <n v="0"/>
    <n v="5"/>
    <n v="8688"/>
    <s v="NT309677 1 "/>
    <s v="20 Aug 2026"/>
    <s v="20"/>
    <s v="Aug"/>
    <s v="25 Aug 2026"/>
    <s v="25"/>
    <s v="Aug"/>
    <n v="5"/>
    <n v="5"/>
    <n v="0"/>
    <n v="0"/>
    <s v="НОВОТОН - ЕООД"/>
    <x v="4"/>
    <s v="4"/>
    <s v="0"/>
    <n v="2379.3258698999998"/>
    <n v="475.86517397999995"/>
    <m/>
    <s v="21 Nov 2025 16:50"/>
    <s v="21 Nov 2025"/>
    <s v="Nov"/>
    <n v="0"/>
    <n v="0"/>
    <n v="0"/>
    <n v="5"/>
    <n v="0"/>
    <n v="5"/>
    <n v="0"/>
    <s v="21.11.2025"/>
    <x v="4"/>
    <s v="20.08.2026"/>
    <x v="4"/>
  </r>
  <r>
    <s v="TO"/>
    <n v="0"/>
    <n v="0"/>
    <n v="5"/>
    <n v="8689"/>
    <s v="1178087.222506 1 "/>
    <s v="19 Jul 2026"/>
    <s v="19"/>
    <s v="Jul"/>
    <s v="24 Jul 2026"/>
    <s v="24"/>
    <s v="Jul"/>
    <n v="5"/>
    <n v="5"/>
    <n v="0"/>
    <n v="0"/>
    <s v="СЛР-ХОЛИДЕЙ-СЪРВИС ЕООД"/>
    <x v="5"/>
    <s v="3"/>
    <s v="0"/>
    <n v="1845.8145625"/>
    <n v="369.1629125"/>
    <s v="Romania"/>
    <s v="21 Nov 2025 16:50"/>
    <s v="21 Nov 2025"/>
    <s v="Nov"/>
    <n v="0"/>
    <n v="0"/>
    <n v="5"/>
    <n v="0"/>
    <n v="0"/>
    <n v="5"/>
    <n v="0"/>
    <s v="21.11.2025"/>
    <x v="4"/>
    <s v="19.07.2026"/>
    <x v="6"/>
  </r>
  <r>
    <s v="TO"/>
    <n v="0"/>
    <n v="0"/>
    <n v="5"/>
    <n v="8690"/>
    <s v="1178087.222507 1 "/>
    <s v="19 Jul 2026"/>
    <s v="19"/>
    <s v="Jul"/>
    <s v="24 Jul 2026"/>
    <s v="24"/>
    <s v="Jul"/>
    <n v="5"/>
    <n v="5"/>
    <n v="0"/>
    <n v="0"/>
    <s v="СЛР-ХОЛИДЕЙ-СЪРВИС ЕООД"/>
    <x v="5"/>
    <s v="3"/>
    <s v="0"/>
    <n v="1845.8145625"/>
    <n v="369.1629125"/>
    <s v="Romania"/>
    <s v="21 Nov 2025 16:50"/>
    <s v="21 Nov 2025"/>
    <s v="Nov"/>
    <n v="0"/>
    <n v="0"/>
    <n v="5"/>
    <n v="0"/>
    <n v="0"/>
    <n v="5"/>
    <n v="0"/>
    <s v="21.11.2025"/>
    <x v="4"/>
    <s v="19.07.2026"/>
    <x v="6"/>
  </r>
  <r>
    <s v="TO"/>
    <n v="0"/>
    <n v="0"/>
    <n v="5"/>
    <n v="8691"/>
    <s v="NT309678 1 "/>
    <s v="20 Aug 2026"/>
    <s v="20"/>
    <s v="Aug"/>
    <s v="25 Aug 2026"/>
    <s v="25"/>
    <s v="Aug"/>
    <n v="5"/>
    <n v="5"/>
    <n v="0"/>
    <n v="0"/>
    <s v="НОВОТОН - ЕООД"/>
    <x v="5"/>
    <s v="3"/>
    <s v="1"/>
    <n v="1810.9421135999999"/>
    <n v="362.18842271999995"/>
    <m/>
    <s v="21 Nov 2025 16:50"/>
    <s v="21 Nov 2025"/>
    <s v="Nov"/>
    <n v="0"/>
    <n v="0"/>
    <n v="0"/>
    <n v="5"/>
    <n v="0"/>
    <n v="5"/>
    <n v="0"/>
    <s v="21.11.2025"/>
    <x v="4"/>
    <s v="20.08.2026"/>
    <x v="4"/>
  </r>
  <r>
    <s v="TO"/>
    <n v="0"/>
    <n v="0"/>
    <n v="5"/>
    <n v="8692"/>
    <s v="1178087.222508 1 "/>
    <s v="19 Jul 2026"/>
    <s v="19"/>
    <s v="Jul"/>
    <s v="24 Jul 2026"/>
    <s v="24"/>
    <s v="Jul"/>
    <n v="5"/>
    <n v="5"/>
    <n v="0"/>
    <n v="0"/>
    <s v="СЛР-ХОЛИДЕЙ-СЪРВИС ЕООД"/>
    <x v="1"/>
    <s v="3"/>
    <s v="0"/>
    <n v="1802.1995535000001"/>
    <n v="360.43991070000004"/>
    <s v="Romania"/>
    <s v="21 Nov 2025 16:50"/>
    <s v="21 Nov 2025"/>
    <s v="Nov"/>
    <n v="0"/>
    <n v="0"/>
    <n v="5"/>
    <n v="0"/>
    <n v="0"/>
    <n v="5"/>
    <n v="0"/>
    <s v="21.11.2025"/>
    <x v="4"/>
    <s v="19.07.2026"/>
    <x v="6"/>
  </r>
  <r>
    <s v="TO"/>
    <n v="0"/>
    <n v="0"/>
    <n v="5"/>
    <n v="8693"/>
    <s v="1178087.222509 1 "/>
    <s v="19 Jul 2026"/>
    <s v="19"/>
    <s v="Jul"/>
    <s v="24 Jul 2026"/>
    <s v="24"/>
    <s v="Jul"/>
    <n v="5"/>
    <n v="5"/>
    <n v="0"/>
    <n v="0"/>
    <s v="СЛР-ХОЛИДЕЙ-СЪРВИС ЕООД"/>
    <x v="1"/>
    <s v="2"/>
    <s v="1"/>
    <n v="1334.9517664999998"/>
    <n v="266.99035329999998"/>
    <s v="Romania"/>
    <s v="21 Nov 2025 16:50"/>
    <s v="21 Nov 2025"/>
    <s v="Nov"/>
    <n v="0"/>
    <n v="0"/>
    <n v="5"/>
    <n v="0"/>
    <n v="0"/>
    <n v="5"/>
    <n v="0"/>
    <s v="21.11.2025"/>
    <x v="4"/>
    <s v="19.07.2026"/>
    <x v="6"/>
  </r>
  <r>
    <s v="TO"/>
    <n v="0"/>
    <n v="0"/>
    <n v="5"/>
    <n v="8694"/>
    <s v="1178087.222510 1 "/>
    <s v="19 Jul 2026"/>
    <s v="19"/>
    <s v="Jul"/>
    <s v="24 Jul 2026"/>
    <s v="24"/>
    <s v="Jul"/>
    <n v="5"/>
    <n v="5"/>
    <n v="0"/>
    <n v="0"/>
    <s v="СЛР-ХОЛИДЕЙ-СЪРВИС ЕООД"/>
    <x v="1"/>
    <s v="2"/>
    <s v="0"/>
    <n v="1334.9517664999998"/>
    <n v="266.99035329999998"/>
    <s v="Romania"/>
    <s v="21 Nov 2025 16:51"/>
    <s v="21 Nov 2025"/>
    <s v="Nov"/>
    <n v="0"/>
    <n v="0"/>
    <n v="5"/>
    <n v="0"/>
    <n v="0"/>
    <n v="5"/>
    <n v="0"/>
    <s v="21.11.2025"/>
    <x v="4"/>
    <s v="19.07.2026"/>
    <x v="6"/>
  </r>
  <r>
    <s v="TO"/>
    <n v="0"/>
    <n v="0"/>
    <n v="5"/>
    <n v="8695"/>
    <s v="NT309679 1 "/>
    <s v="20 Aug 2026"/>
    <s v="20"/>
    <s v="Aug"/>
    <s v="25 Aug 2026"/>
    <s v="25"/>
    <s v="Aug"/>
    <n v="5"/>
    <n v="5"/>
    <n v="0"/>
    <n v="0"/>
    <s v="НОВОТОН - ЕООД"/>
    <x v="1"/>
    <s v="3"/>
    <s v="0"/>
    <n v="1810.9421135999999"/>
    <n v="362.18842271999995"/>
    <m/>
    <s v="21 Nov 2025 16:53"/>
    <s v="21 Nov 2025"/>
    <s v="Nov"/>
    <n v="0"/>
    <n v="0"/>
    <n v="0"/>
    <n v="5"/>
    <n v="0"/>
    <n v="5"/>
    <n v="0"/>
    <s v="21.11.2025"/>
    <x v="4"/>
    <s v="20.08.2026"/>
    <x v="4"/>
  </r>
  <r>
    <s v="TO"/>
    <n v="0"/>
    <n v="0"/>
    <n v="5"/>
    <n v="8696"/>
    <s v="NT309680 1 "/>
    <s v="20 Aug 2026"/>
    <s v="20"/>
    <s v="Aug"/>
    <s v="25 Aug 2026"/>
    <s v="25"/>
    <s v="Aug"/>
    <n v="5"/>
    <n v="5"/>
    <n v="0"/>
    <n v="0"/>
    <s v="НОВОТОН - ЕООД"/>
    <x v="1"/>
    <s v="2"/>
    <s v="1"/>
    <n v="0"/>
    <n v="0"/>
    <m/>
    <s v="21 Nov 2025 16:56"/>
    <s v="21 Nov 2025"/>
    <s v="Nov"/>
    <n v="0"/>
    <n v="0"/>
    <n v="0"/>
    <n v="5"/>
    <n v="0"/>
    <n v="5"/>
    <n v="0"/>
    <s v="21.11.2025"/>
    <x v="4"/>
    <s v="20.08.2026"/>
    <x v="4"/>
  </r>
  <r>
    <s v="TO"/>
    <n v="0"/>
    <n v="0"/>
    <n v="5"/>
    <n v="8697"/>
    <s v="NT309681 1 "/>
    <s v="20 Aug 2026"/>
    <s v="20"/>
    <s v="Aug"/>
    <s v="25 Aug 2026"/>
    <s v="25"/>
    <s v="Aug"/>
    <n v="5"/>
    <n v="5"/>
    <n v="0"/>
    <n v="0"/>
    <s v="НОВОТОН - ЕООД"/>
    <x v="1"/>
    <s v="2"/>
    <s v="1"/>
    <n v="1810.9421135999999"/>
    <n v="362.18842271999995"/>
    <m/>
    <s v="21 Nov 2025 16:58"/>
    <s v="21 Nov 2025"/>
    <s v="Nov"/>
    <n v="0"/>
    <n v="0"/>
    <n v="0"/>
    <n v="5"/>
    <n v="0"/>
    <n v="5"/>
    <n v="0"/>
    <s v="21.11.2025"/>
    <x v="4"/>
    <s v="20.08.2026"/>
    <x v="4"/>
  </r>
  <r>
    <s v="TO"/>
    <n v="0"/>
    <n v="0"/>
    <n v="5"/>
    <n v="8698"/>
    <s v="NT309682 1 "/>
    <s v="20 Aug 2026"/>
    <s v="20"/>
    <s v="Aug"/>
    <s v="25 Aug 2026"/>
    <s v="25"/>
    <s v="Aug"/>
    <n v="5"/>
    <n v="5"/>
    <n v="0"/>
    <n v="0"/>
    <s v="НОВОТОН - ЕООД"/>
    <x v="1"/>
    <s v="2"/>
    <s v="1"/>
    <n v="1309.1152522"/>
    <n v="261.82305043999997"/>
    <m/>
    <s v="21 Nov 2025 17:00"/>
    <s v="21 Nov 2025"/>
    <s v="Nov"/>
    <n v="0"/>
    <n v="0"/>
    <n v="0"/>
    <n v="5"/>
    <n v="0"/>
    <n v="5"/>
    <n v="0"/>
    <s v="21.11.2025"/>
    <x v="4"/>
    <s v="20.08.2026"/>
    <x v="4"/>
  </r>
  <r>
    <s v="TO"/>
    <n v="0"/>
    <n v="0"/>
    <n v="5"/>
    <n v="8699"/>
    <s v="NT309683 1 "/>
    <s v="20 Aug 2026"/>
    <s v="20"/>
    <s v="Aug"/>
    <s v="25 Aug 2026"/>
    <s v="25"/>
    <s v="Aug"/>
    <n v="5"/>
    <n v="5"/>
    <n v="0"/>
    <n v="0"/>
    <s v="НОВОТОН - ЕООД"/>
    <x v="5"/>
    <s v="3"/>
    <s v="1"/>
    <n v="1810.9421135999999"/>
    <n v="362.18842271999995"/>
    <m/>
    <s v="21 Nov 2025 17:01"/>
    <s v="21 Nov 2025"/>
    <s v="Nov"/>
    <n v="0"/>
    <n v="0"/>
    <n v="0"/>
    <n v="5"/>
    <n v="0"/>
    <n v="5"/>
    <n v="0"/>
    <s v="21.11.2025"/>
    <x v="4"/>
    <s v="20.08.2026"/>
    <x v="4"/>
  </r>
  <r>
    <s v="TO"/>
    <n v="0"/>
    <n v="0"/>
    <n v="5"/>
    <n v="8700"/>
    <s v="NT309684 1 "/>
    <s v="20 Aug 2026"/>
    <s v="20"/>
    <s v="Aug"/>
    <s v="25 Aug 2026"/>
    <s v="25"/>
    <s v="Aug"/>
    <n v="5"/>
    <n v="5"/>
    <n v="0"/>
    <n v="0"/>
    <s v="НОВОТОН - ЕООД"/>
    <x v="1"/>
    <s v="2"/>
    <s v="1"/>
    <n v="1309.1152522"/>
    <n v="261.82305043999997"/>
    <m/>
    <s v="21 Nov 2025 17:09"/>
    <s v="21 Nov 2025"/>
    <s v="Nov"/>
    <n v="0"/>
    <n v="0"/>
    <n v="0"/>
    <n v="5"/>
    <n v="0"/>
    <n v="5"/>
    <n v="0"/>
    <s v="21.11.2025"/>
    <x v="4"/>
    <s v="20.08.2026"/>
    <x v="4"/>
  </r>
  <r>
    <s v="TOPOLA SKIES"/>
    <n v="0"/>
    <n v="0"/>
    <n v="5"/>
    <n v="8701"/>
    <s v="412555 1 "/>
    <s v="28 Jul 2026"/>
    <s v="28"/>
    <s v="Jul"/>
    <s v="02 Aug 2026"/>
    <s v="02"/>
    <s v="Aug"/>
    <n v="5"/>
    <n v="-26"/>
    <n v="4"/>
    <n v="1"/>
    <s v="TOPOLA SKIES"/>
    <x v="4"/>
    <s v="4"/>
    <m/>
    <n v="2906.8348623853208"/>
    <n v="581.36697247706422"/>
    <m/>
    <s v="21 Nov 2025 21:25"/>
    <s v="21 Nov 2025"/>
    <s v="Nov"/>
    <n v="0"/>
    <n v="0"/>
    <n v="4"/>
    <n v="1"/>
    <n v="0"/>
    <n v="5"/>
    <n v="0"/>
    <s v="21.11.2025"/>
    <x v="4"/>
    <s v="28.07.2026"/>
    <x v="8"/>
  </r>
  <r>
    <s v="TO"/>
    <n v="0"/>
    <n v="5"/>
    <n v="0"/>
    <n v="8702"/>
    <s v="1178127.222516 1 "/>
    <s v="25 Jun 2026"/>
    <s v="25"/>
    <s v="Jun"/>
    <s v="30 Jun 2026"/>
    <s v="30"/>
    <s v="Jun"/>
    <n v="5"/>
    <n v="5"/>
    <n v="0"/>
    <n v="0"/>
    <s v="СЛР-ХОЛИДЕЙ-СЪРВИС ЕООД"/>
    <x v="5"/>
    <s v="2"/>
    <s v="2"/>
    <n v="1547.6482789999998"/>
    <n v="309.52965579999994"/>
    <s v="Romania"/>
    <s v="21 Nov 2025 21:47"/>
    <s v="21 Nov 2025"/>
    <s v="Nov"/>
    <n v="0"/>
    <n v="5"/>
    <n v="0"/>
    <n v="0"/>
    <n v="0"/>
    <n v="5"/>
    <n v="0"/>
    <s v="21.11.2025"/>
    <x v="4"/>
    <s v="25.06.2026"/>
    <x v="7"/>
  </r>
  <r>
    <s v="TO"/>
    <n v="0"/>
    <n v="5"/>
    <n v="0"/>
    <n v="8703"/>
    <s v="1178127.222517 1 "/>
    <s v="25 Jun 2026"/>
    <s v="25"/>
    <s v="Jun"/>
    <s v="30 Jun 2026"/>
    <s v="30"/>
    <s v="Jun"/>
    <n v="5"/>
    <n v="5"/>
    <n v="0"/>
    <n v="0"/>
    <s v="СЛР-ХОЛИДЕЙ-СЪРВИС ЕООД"/>
    <x v="5"/>
    <s v="3"/>
    <s v="1"/>
    <n v="1671.4523180000001"/>
    <n v="334.29046360000001"/>
    <s v="Romania"/>
    <s v="21 Nov 2025 21:47"/>
    <s v="21 Nov 2025"/>
    <s v="Nov"/>
    <n v="0"/>
    <n v="5"/>
    <n v="0"/>
    <n v="0"/>
    <n v="0"/>
    <n v="5"/>
    <n v="0"/>
    <s v="21.11.2025"/>
    <x v="4"/>
    <s v="25.06.2026"/>
    <x v="7"/>
  </r>
  <r>
    <s v="TO"/>
    <n v="0"/>
    <n v="0"/>
    <n v="7"/>
    <n v="8704"/>
    <s v="2312499 1 "/>
    <s v="15 Aug 2026"/>
    <s v="15"/>
    <s v="Aug"/>
    <s v="22 Aug 2026"/>
    <s v="22"/>
    <s v="Aug"/>
    <n v="7"/>
    <n v="7"/>
    <n v="0"/>
    <n v="0"/>
    <s v="ТУРИСТИЧЕСКА АГЕНЦИЯ СОЛВЕКС - ЕООД"/>
    <x v="7"/>
    <s v="3"/>
    <s v="3"/>
    <n v="3979.0970183999998"/>
    <n v="568.44243119999999"/>
    <s v="[&quot;RO&quot;]"/>
    <s v="21 Nov 2025 23:41"/>
    <s v="20 Nov 2025"/>
    <s v="Nov"/>
    <n v="0"/>
    <n v="0"/>
    <n v="0"/>
    <n v="7"/>
    <n v="0"/>
    <n v="7"/>
    <n v="0"/>
    <s v="21.11.2025"/>
    <x v="4"/>
    <s v="15.08.2026"/>
    <x v="12"/>
  </r>
  <r>
    <s v="TO"/>
    <n v="0"/>
    <n v="0"/>
    <n v="5"/>
    <n v="8705"/>
    <s v="5041314 1 "/>
    <s v="03 Aug 2026"/>
    <s v="03"/>
    <s v="Aug"/>
    <s v="08 Aug 2026"/>
    <s v="08"/>
    <s v="Aug"/>
    <n v="5"/>
    <n v="5"/>
    <n v="0"/>
    <n v="0"/>
    <s v="ВАРНА ТУРИСТ СЕРВИЗ - ООД"/>
    <x v="4"/>
    <s v="4"/>
    <s v="1"/>
    <n v="2422.3932464999998"/>
    <n v="484.47864929999997"/>
    <m/>
    <s v="22 Nov 2025 08:30"/>
    <s v="21 Nov 2025"/>
    <s v="Nov"/>
    <n v="0"/>
    <n v="0"/>
    <n v="0"/>
    <n v="5"/>
    <n v="0"/>
    <n v="5"/>
    <n v="0"/>
    <s v="22.11.2025"/>
    <x v="4"/>
    <s v="03.08.2026"/>
    <x v="5"/>
  </r>
  <r>
    <s v="TO"/>
    <n v="0"/>
    <n v="7"/>
    <n v="0"/>
    <n v="8706"/>
    <s v="2312879 1 "/>
    <s v="04 Jul 2026"/>
    <s v="04"/>
    <s v="Jul"/>
    <s v="11 Jul 2026"/>
    <s v="11"/>
    <s v="Jul"/>
    <n v="7"/>
    <n v="7"/>
    <n v="0"/>
    <n v="0"/>
    <s v="ТУРИСТИЧЕСКА АГЕНЦИЯ СОЛВЕКС - ЕООД"/>
    <x v="1"/>
    <s v="2"/>
    <s v="1"/>
    <n v="1739.7499015999999"/>
    <n v="248.53570022857141"/>
    <s v="[&quot;RO&quot;]"/>
    <s v="22 Nov 2025 13:24"/>
    <s v="22 Nov 2025"/>
    <s v="Nov"/>
    <n v="0"/>
    <n v="0"/>
    <n v="7"/>
    <n v="0"/>
    <n v="0"/>
    <n v="7"/>
    <n v="0"/>
    <s v="22.11.2025"/>
    <x v="4"/>
    <s v="04.07.2026"/>
    <x v="2"/>
  </r>
  <r>
    <s v="TO"/>
    <n v="0"/>
    <n v="0"/>
    <n v="5"/>
    <n v="8707"/>
    <s v="1178186.222535 1 "/>
    <s v="03 Aug 2026"/>
    <s v="03"/>
    <s v="Aug"/>
    <s v="08 Aug 2026"/>
    <s v="08"/>
    <s v="Aug"/>
    <n v="5"/>
    <n v="5"/>
    <n v="0"/>
    <n v="0"/>
    <s v="СЛР-ХОЛИДЕЙ-СЪРВИС ЕООД"/>
    <x v="4"/>
    <s v="4"/>
    <s v="1"/>
    <n v="2422.3932464999998"/>
    <n v="484.47864929999997"/>
    <s v="Romania"/>
    <s v="22 Nov 2025 14:48"/>
    <s v="22 Nov 2025"/>
    <s v="Nov"/>
    <n v="0"/>
    <n v="0"/>
    <n v="0"/>
    <n v="5"/>
    <n v="0"/>
    <n v="5"/>
    <n v="0"/>
    <s v="22.11.2025"/>
    <x v="4"/>
    <s v="03.08.2026"/>
    <x v="5"/>
  </r>
  <r>
    <s v="TOPOLA SKIES"/>
    <n v="0"/>
    <n v="5"/>
    <n v="0"/>
    <n v="8708"/>
    <s v="412949 1 "/>
    <s v="30 Jun 2026"/>
    <s v="30"/>
    <s v="Jun"/>
    <s v="05 Jul 2026"/>
    <s v="05"/>
    <s v="Jul"/>
    <n v="5"/>
    <n v="-25"/>
    <n v="1"/>
    <n v="4"/>
    <s v="TOPOLA SKIES"/>
    <x v="5"/>
    <s v="2"/>
    <s v="1"/>
    <n v="1485.7339449541284"/>
    <n v="297.14678899082566"/>
    <m/>
    <s v="22 Nov 2025 17:43"/>
    <s v="22 Nov 2025"/>
    <s v="Nov"/>
    <n v="0"/>
    <n v="1"/>
    <n v="4"/>
    <n v="0"/>
    <n v="0"/>
    <n v="5"/>
    <n v="0"/>
    <s v="22.11.2025"/>
    <x v="4"/>
    <s v="30.06.2026"/>
    <x v="2"/>
  </r>
  <r>
    <s v="TO"/>
    <n v="0"/>
    <n v="0"/>
    <n v="5"/>
    <n v="8709"/>
    <s v="2312910 1 "/>
    <s v="17 Aug 2026"/>
    <s v="17"/>
    <s v="Aug"/>
    <s v="22 Aug 2026"/>
    <s v="22"/>
    <s v="Aug"/>
    <n v="5"/>
    <n v="5"/>
    <n v="0"/>
    <n v="0"/>
    <s v="ТУРИСТИЧЕСКА АГЕНЦИЯ СОЛВЕКС - ЕООД"/>
    <x v="2"/>
    <s v="3"/>
    <s v="1"/>
    <n v="1845.8145625"/>
    <n v="369.1629125"/>
    <s v="[&quot;RO&quot;]"/>
    <s v="22 Nov 2025 18:54"/>
    <s v="22 Nov 2025"/>
    <s v="Nov"/>
    <n v="0"/>
    <n v="0"/>
    <n v="0"/>
    <n v="5"/>
    <n v="0"/>
    <n v="5"/>
    <n v="0"/>
    <s v="22.11.2025"/>
    <x v="4"/>
    <s v="17.08.2026"/>
    <x v="4"/>
  </r>
  <r>
    <s v="TO"/>
    <n v="0"/>
    <n v="0"/>
    <n v="5"/>
    <n v="8710"/>
    <s v="2312911 1 "/>
    <s v="17 Aug 2026"/>
    <s v="17"/>
    <s v="Aug"/>
    <s v="22 Aug 2026"/>
    <s v="22"/>
    <s v="Aug"/>
    <n v="5"/>
    <n v="5"/>
    <n v="0"/>
    <n v="0"/>
    <s v="ТУРИСТИЧЕСКА АГЕНЦИЯ СОЛВЕКС - ЕООД"/>
    <x v="2"/>
    <s v="3"/>
    <s v="1"/>
    <n v="1845.8145625"/>
    <n v="369.1629125"/>
    <s v="[&quot;RO&quot;]"/>
    <s v="22 Nov 2025 18:54"/>
    <s v="22 Nov 2025"/>
    <s v="Nov"/>
    <n v="0"/>
    <n v="0"/>
    <n v="0"/>
    <n v="5"/>
    <n v="0"/>
    <n v="5"/>
    <n v="0"/>
    <s v="22.11.2025"/>
    <x v="4"/>
    <s v="17.08.2026"/>
    <x v="4"/>
  </r>
  <r>
    <s v="TO"/>
    <n v="0"/>
    <n v="6"/>
    <n v="0"/>
    <n v="8711"/>
    <s v="1178233.222558 1 "/>
    <s v="24 Jun 2026"/>
    <s v="24"/>
    <s v="Jun"/>
    <s v="30 Jun 2026"/>
    <s v="30"/>
    <s v="Jun"/>
    <n v="6"/>
    <n v="6"/>
    <n v="0"/>
    <n v="0"/>
    <s v="СЛР-ХОЛИДЕЙ-СЪРВИС ЕООД"/>
    <x v="6"/>
    <s v="3"/>
    <s v="1"/>
    <n v="2203.3207281999998"/>
    <n v="367.22012136666666"/>
    <s v="Romania"/>
    <s v="22 Nov 2025 21:17"/>
    <s v="22 Nov 2025"/>
    <s v="Nov"/>
    <n v="0"/>
    <n v="6"/>
    <n v="0"/>
    <n v="0"/>
    <n v="0"/>
    <n v="6"/>
    <n v="0"/>
    <s v="22.11.2025"/>
    <x v="4"/>
    <s v="24.06.2026"/>
    <x v="7"/>
  </r>
  <r>
    <s v="TOPOLA SKIES"/>
    <n v="0"/>
    <n v="5"/>
    <n v="0"/>
    <n v="8712"/>
    <s v="413073 1 "/>
    <s v="22 Jun 2026"/>
    <s v="22"/>
    <s v="Jun"/>
    <s v="27 Jun 2026"/>
    <s v="27"/>
    <s v="Jun"/>
    <n v="5"/>
    <n v="5"/>
    <n v="0"/>
    <n v="0"/>
    <s v="TOPOLA SKIES"/>
    <x v="2"/>
    <s v="2"/>
    <s v="1"/>
    <n v="1311.3211009174311"/>
    <n v="262.26605504587155"/>
    <m/>
    <s v="22 Nov 2025 21:42"/>
    <s v="22 Nov 2025"/>
    <s v="Nov"/>
    <n v="0"/>
    <n v="5"/>
    <n v="0"/>
    <n v="0"/>
    <n v="0"/>
    <n v="5"/>
    <n v="0"/>
    <s v="22.11.2025"/>
    <x v="4"/>
    <s v="22.06.2026"/>
    <x v="7"/>
  </r>
  <r>
    <s v="TO"/>
    <n v="0"/>
    <n v="5"/>
    <n v="0"/>
    <n v="8713"/>
    <s v="1178250.222564 1 "/>
    <s v="26 Aug 2026"/>
    <s v="26"/>
    <s v="Aug"/>
    <s v="31 Aug 2026"/>
    <s v="31"/>
    <s v="Aug"/>
    <n v="5"/>
    <n v="5"/>
    <n v="0"/>
    <n v="0"/>
    <s v="СЛР-ХОЛИДЕЙ-СЪРВИС ЕООД"/>
    <x v="2"/>
    <s v="3"/>
    <s v="1"/>
    <n v="1671.4523180000001"/>
    <n v="334.29046360000001"/>
    <s v="Romania"/>
    <s v="23 Nov 2025 07:54"/>
    <s v="23 Nov 2025"/>
    <s v="Nov"/>
    <n v="0"/>
    <n v="0"/>
    <n v="0"/>
    <n v="5"/>
    <n v="0"/>
    <n v="5"/>
    <n v="0"/>
    <s v="23.11.2025"/>
    <x v="5"/>
    <s v="26.08.2026"/>
    <x v="3"/>
  </r>
  <r>
    <s v="TOPOLA SKIES"/>
    <n v="0"/>
    <n v="0"/>
    <n v="5"/>
    <n v="8714"/>
    <s v="413217 1 "/>
    <s v="19 Jul 2026"/>
    <s v="19"/>
    <s v="Jul"/>
    <s v="24 Jul 2026"/>
    <s v="24"/>
    <s v="Jul"/>
    <n v="5"/>
    <n v="5"/>
    <n v="0"/>
    <n v="0"/>
    <s v="TOPOLA SKIES"/>
    <x v="5"/>
    <s v="2"/>
    <s v="1"/>
    <n v="1641.834862385321"/>
    <n v="328.36697247706422"/>
    <m/>
    <s v="23 Nov 2025 12:08"/>
    <s v="23 Nov 2025"/>
    <s v="Nov"/>
    <n v="0"/>
    <n v="0"/>
    <n v="5"/>
    <n v="0"/>
    <n v="0"/>
    <n v="5"/>
    <n v="0"/>
    <s v="23.11.2025"/>
    <x v="5"/>
    <s v="19.07.2026"/>
    <x v="6"/>
  </r>
  <r>
    <s v="TO"/>
    <n v="0"/>
    <n v="5"/>
    <n v="0"/>
    <n v="8716"/>
    <s v="2312939 1 "/>
    <s v="01 Jul 2026"/>
    <s v="01"/>
    <s v="Jul"/>
    <s v="06 Jul 2026"/>
    <s v="06"/>
    <s v="Jul"/>
    <n v="5"/>
    <n v="5"/>
    <n v="0"/>
    <n v="0"/>
    <s v="ТУРИСТИЧЕСКА АГЕНЦИЯ СОЛВЕКС - ЕООД"/>
    <x v="1"/>
    <s v="3"/>
    <s v="1"/>
    <n v="1627.8373089999998"/>
    <n v="325.56746179999993"/>
    <s v="[&quot;RO&quot;]"/>
    <s v="23 Nov 2025 16:26"/>
    <s v="23 Nov 2025"/>
    <s v="Nov"/>
    <n v="0"/>
    <n v="0"/>
    <n v="5"/>
    <n v="0"/>
    <n v="0"/>
    <n v="5"/>
    <n v="0"/>
    <s v="23.11.2025"/>
    <x v="5"/>
    <s v="01.07.2026"/>
    <x v="2"/>
  </r>
  <r>
    <s v="TOPOLA SKIES"/>
    <n v="0"/>
    <n v="5"/>
    <n v="0"/>
    <n v="8717"/>
    <s v="413382 1 "/>
    <s v="25 Aug 2026"/>
    <s v="25"/>
    <s v="Aug"/>
    <s v="30 Aug 2026"/>
    <s v="30"/>
    <s v="Aug"/>
    <n v="5"/>
    <n v="5"/>
    <n v="0"/>
    <n v="0"/>
    <s v="TOPOLA SKIES"/>
    <x v="5"/>
    <s v="3"/>
    <s v="1"/>
    <n v="2005.7339449541282"/>
    <n v="401.14678899082566"/>
    <m/>
    <s v="23 Nov 2025 17:04"/>
    <s v="23 Nov 2025"/>
    <s v="Nov"/>
    <n v="0"/>
    <n v="0"/>
    <n v="0"/>
    <n v="5"/>
    <n v="0"/>
    <n v="5"/>
    <n v="0"/>
    <s v="23.11.2025"/>
    <x v="5"/>
    <s v="25.08.2026"/>
    <x v="3"/>
  </r>
  <r>
    <s v="TO"/>
    <n v="0"/>
    <n v="0"/>
    <n v="5"/>
    <n v="8718"/>
    <s v="1178316.222588 1 "/>
    <s v="29 Jul 2026"/>
    <s v="29"/>
    <s v="Jul"/>
    <s v="03 Aug 2026"/>
    <s v="03"/>
    <s v="Aug"/>
    <n v="5"/>
    <n v="-26"/>
    <n v="3"/>
    <n v="2"/>
    <s v="СЛР-ХОЛИДЕЙ-СЪРВИС ЕООД"/>
    <x v="2"/>
    <s v="2"/>
    <s v="1"/>
    <n v="1367.320753"/>
    <n v="273.46415059999998"/>
    <s v="Romania"/>
    <s v="23 Nov 2025 18:29"/>
    <s v="23 Nov 2025"/>
    <s v="Nov"/>
    <n v="0"/>
    <n v="0"/>
    <n v="3"/>
    <n v="2"/>
    <n v="0"/>
    <n v="5"/>
    <n v="0"/>
    <s v="23.11.2025"/>
    <x v="5"/>
    <s v="29.07.2026"/>
    <x v="8"/>
  </r>
  <r>
    <s v="TO"/>
    <n v="0"/>
    <n v="0"/>
    <n v="5"/>
    <n v="8719"/>
    <s v="1178317.222589 1 "/>
    <s v="29 Jul 2026"/>
    <s v="29"/>
    <s v="Jul"/>
    <s v="03 Aug 2026"/>
    <s v="03"/>
    <s v="Aug"/>
    <n v="5"/>
    <n v="-26"/>
    <n v="3"/>
    <n v="2"/>
    <s v="СЛР-ХОЛИДЕЙ-СЪРВИС ЕООД"/>
    <x v="2"/>
    <s v="2"/>
    <s v="2"/>
    <n v="1709.1020455"/>
    <n v="341.82040910000001"/>
    <s v="Romania"/>
    <s v="23 Nov 2025 18:32"/>
    <s v="23 Nov 2025"/>
    <s v="Nov"/>
    <n v="0"/>
    <n v="0"/>
    <n v="3"/>
    <n v="2"/>
    <n v="0"/>
    <n v="5"/>
    <n v="0"/>
    <s v="23.11.2025"/>
    <x v="5"/>
    <s v="29.07.2026"/>
    <x v="8"/>
  </r>
  <r>
    <s v="TO"/>
    <n v="0"/>
    <n v="0"/>
    <n v="5"/>
    <n v="8720"/>
    <s v="1178342.222598 1 "/>
    <s v="16 Jul 2026"/>
    <s v="16"/>
    <s v="Jul"/>
    <s v="21 Jul 2026"/>
    <s v="21"/>
    <s v="Jul"/>
    <n v="5"/>
    <n v="5"/>
    <n v="0"/>
    <n v="0"/>
    <s v="СЛР-ХОЛИДЕЙ-СЪРВИС ЕООД"/>
    <x v="1"/>
    <s v="2"/>
    <s v="1"/>
    <n v="1334.9517664999998"/>
    <n v="266.99035329999998"/>
    <s v="Romania"/>
    <s v="23 Nov 2025 21:11"/>
    <s v="23 Nov 2025"/>
    <s v="Nov"/>
    <n v="0"/>
    <n v="0"/>
    <n v="5"/>
    <n v="0"/>
    <n v="0"/>
    <n v="5"/>
    <n v="0"/>
    <s v="23.11.2025"/>
    <x v="5"/>
    <s v="16.07.2026"/>
    <x v="1"/>
  </r>
  <r>
    <s v="TOPOLA SKIES"/>
    <n v="0"/>
    <n v="5"/>
    <n v="0"/>
    <n v="8722"/>
    <s v="413633 1 "/>
    <s v="30 Jun 2026"/>
    <s v="30"/>
    <s v="Jun"/>
    <s v="05 Jul 2026"/>
    <s v="05"/>
    <s v="Jul"/>
    <n v="5"/>
    <n v="-25"/>
    <n v="1"/>
    <n v="4"/>
    <s v="TOPOLA SKIES"/>
    <x v="5"/>
    <s v="2"/>
    <s v="2"/>
    <n v="1619.45"/>
    <n v="323.89"/>
    <m/>
    <s v="24 Nov 2025 00:30"/>
    <s v="24 Nov 2025"/>
    <s v="Nov"/>
    <n v="0"/>
    <n v="1"/>
    <n v="4"/>
    <n v="0"/>
    <n v="0"/>
    <n v="5"/>
    <n v="0"/>
    <s v="24.11.2025"/>
    <x v="5"/>
    <s v="30.06.2026"/>
    <x v="2"/>
  </r>
  <r>
    <s v="TO"/>
    <n v="0"/>
    <n v="0"/>
    <n v="5"/>
    <n v="8723"/>
    <s v="31072026 2 "/>
    <s v="31 Jul 2026"/>
    <s v="31"/>
    <s v="Jul"/>
    <s v="05 Aug 2026"/>
    <s v="05"/>
    <s v="Aug"/>
    <n v="5"/>
    <n v="-26"/>
    <n v="1"/>
    <n v="4"/>
    <s v="ВЕРСО ТРАВЪЛ - ООД"/>
    <x v="4"/>
    <s v="3"/>
    <s v="2"/>
    <n v="2422.3932464999998"/>
    <n v="484.47864929999997"/>
    <m/>
    <s v="24 Nov 2025 08:29"/>
    <s v="20 Nov 2025"/>
    <s v="Nov"/>
    <n v="0"/>
    <n v="0"/>
    <n v="1"/>
    <n v="4"/>
    <n v="0"/>
    <n v="5"/>
    <n v="0"/>
    <s v="24.11.2025"/>
    <x v="5"/>
    <s v="31.07.2026"/>
    <x v="8"/>
  </r>
  <r>
    <s v="TO"/>
    <n v="0"/>
    <n v="0"/>
    <n v="5"/>
    <n v="8724"/>
    <s v="31072026 2 "/>
    <s v="31 Jul 2026"/>
    <s v="31"/>
    <s v="Jul"/>
    <s v="05 Aug 2026"/>
    <s v="05"/>
    <s v="Aug"/>
    <n v="5"/>
    <n v="-26"/>
    <n v="1"/>
    <n v="4"/>
    <s v="ВЕРСО ТРАВЪЛ - ООД"/>
    <x v="0"/>
    <s v="2"/>
    <s v="2"/>
    <n v="1735.9947079999999"/>
    <n v="347.19894160000001"/>
    <m/>
    <s v="24 Nov 2025 08:35"/>
    <s v="20 Nov 2025"/>
    <s v="Nov"/>
    <n v="0"/>
    <n v="0"/>
    <n v="1"/>
    <n v="4"/>
    <n v="0"/>
    <n v="5"/>
    <n v="0"/>
    <s v="24.11.2025"/>
    <x v="5"/>
    <s v="31.07.2026"/>
    <x v="8"/>
  </r>
  <r>
    <s v="TO"/>
    <n v="0"/>
    <n v="5"/>
    <n v="0"/>
    <n v="8725"/>
    <s v="96310 1 "/>
    <s v="02 Jul 2026"/>
    <s v="02"/>
    <s v="Jul"/>
    <s v="07 Jul 2026"/>
    <s v="07"/>
    <s v="Jul"/>
    <n v="5"/>
    <n v="5"/>
    <n v="0"/>
    <n v="0"/>
    <s v="ДЕСТИНЕЙШЪН ТУРИСТИК СЪРВИСИС - ЕООД"/>
    <x v="5"/>
    <s v="3"/>
    <s v="0"/>
    <n v="1671.4523180000001"/>
    <n v="334.29046360000001"/>
    <m/>
    <s v="24 Nov 2025 09:12"/>
    <s v="22 Nov 2025"/>
    <s v="Nov"/>
    <n v="0"/>
    <n v="0"/>
    <n v="5"/>
    <n v="0"/>
    <n v="0"/>
    <n v="5"/>
    <n v="0"/>
    <s v="24.11.2025"/>
    <x v="5"/>
    <s v="02.07.2026"/>
    <x v="2"/>
  </r>
  <r>
    <s v="TO"/>
    <n v="0"/>
    <n v="5"/>
    <n v="0"/>
    <n v="8727"/>
    <s v="96238 1 "/>
    <s v="02 Jul 2026"/>
    <s v="02"/>
    <s v="Jul"/>
    <s v="07 Jul 2026"/>
    <s v="07"/>
    <s v="Jul"/>
    <n v="5"/>
    <n v="5"/>
    <n v="0"/>
    <n v="0"/>
    <s v="ДЕСТИНЕЙШЪН ТУРИСТИК СЪРВИСИС - ЕООД"/>
    <x v="1"/>
    <s v="2"/>
    <s v="0"/>
    <n v="1205.7691950000001"/>
    <n v="241.153839"/>
    <m/>
    <s v="24 Nov 2025 09:12"/>
    <s v="21 Nov 2025"/>
    <s v="Nov"/>
    <n v="0"/>
    <n v="0"/>
    <n v="5"/>
    <n v="0"/>
    <n v="0"/>
    <n v="5"/>
    <n v="0"/>
    <s v="24.11.2025"/>
    <x v="5"/>
    <s v="02.07.2026"/>
    <x v="2"/>
  </r>
  <r>
    <s v="TO"/>
    <n v="0"/>
    <n v="0"/>
    <n v="7"/>
    <n v="8728"/>
    <s v="96255 1 "/>
    <s v="15 Aug 2026"/>
    <s v="15"/>
    <s v="Aug"/>
    <s v="22 Aug 2026"/>
    <s v="22"/>
    <s v="Aug"/>
    <n v="7"/>
    <n v="7"/>
    <n v="0"/>
    <n v="0"/>
    <s v="ДЕСТИНЕЙШЪН ТУРИСТИК СЪРВИСИС - ЕООД"/>
    <x v="1"/>
    <s v="2"/>
    <s v="1"/>
    <n v="1868.9324731000002"/>
    <n v="266.99035330000004"/>
    <m/>
    <s v="24 Nov 2025 09:12"/>
    <s v="21 Nov 2025"/>
    <s v="Nov"/>
    <n v="0"/>
    <n v="0"/>
    <n v="0"/>
    <n v="7"/>
    <n v="0"/>
    <n v="7"/>
    <n v="0"/>
    <s v="24.11.2025"/>
    <x v="5"/>
    <s v="15.08.2026"/>
    <x v="12"/>
  </r>
  <r>
    <s v="TO"/>
    <n v="0"/>
    <n v="0"/>
    <n v="7"/>
    <n v="8731"/>
    <s v="96428 1 "/>
    <s v="15 Aug 2026"/>
    <s v="15"/>
    <s v="Aug"/>
    <s v="22 Aug 2026"/>
    <s v="22"/>
    <s v="Aug"/>
    <n v="7"/>
    <n v="7"/>
    <n v="0"/>
    <n v="0"/>
    <s v="ДЕСТИНЕЙШЪН ТУРИСТИК СЪРВИСИС - ЕООД"/>
    <x v="1"/>
    <s v="2"/>
    <s v="0"/>
    <n v="1868.9324731000002"/>
    <n v="266.99035330000004"/>
    <m/>
    <s v="24 Nov 2025 09:12"/>
    <s v="23 Nov 2025"/>
    <s v="Nov"/>
    <n v="0"/>
    <n v="0"/>
    <n v="0"/>
    <n v="7"/>
    <n v="0"/>
    <n v="7"/>
    <n v="0"/>
    <s v="24.11.2025"/>
    <x v="5"/>
    <s v="15.08.2026"/>
    <x v="12"/>
  </r>
  <r>
    <s v="TO"/>
    <n v="0"/>
    <n v="6"/>
    <n v="0"/>
    <n v="8732"/>
    <s v="5041318 1 "/>
    <s v="28 Jun 2026"/>
    <s v="28"/>
    <s v="Jun"/>
    <s v="04 Jul 2026"/>
    <s v="04"/>
    <s v="Jul"/>
    <n v="6"/>
    <n v="-24"/>
    <n v="3"/>
    <n v="3"/>
    <s v="ВАРНА ТУРИСТ СЕРВИЗ - ООД"/>
    <x v="5"/>
    <s v="3"/>
    <s v="1"/>
    <n v="2005.7427815999999"/>
    <n v="334.29046360000001"/>
    <m/>
    <s v="24 Nov 2025 09:38"/>
    <s v="22 Nov 2025"/>
    <s v="Nov"/>
    <n v="0"/>
    <n v="3"/>
    <n v="3"/>
    <n v="0"/>
    <n v="0"/>
    <n v="6"/>
    <n v="0"/>
    <s v="24.11.2025"/>
    <x v="5"/>
    <s v="28.06.2026"/>
    <x v="2"/>
  </r>
  <r>
    <s v="TO"/>
    <n v="0"/>
    <n v="2"/>
    <n v="0"/>
    <n v="8733"/>
    <s v="1178144.222682 1 "/>
    <s v="03 Jul 2026"/>
    <s v="03"/>
    <s v="Jul"/>
    <s v="05 Jul 2026"/>
    <s v="05"/>
    <s v="Jul"/>
    <n v="2"/>
    <n v="2"/>
    <n v="0"/>
    <n v="0"/>
    <s v="СЛР-ХОЛИДЕЙ-СЪРВИС ЕООД"/>
    <x v="5"/>
    <s v="2"/>
    <s v="1"/>
    <n v="825.36025999999993"/>
    <n v="412.68012999999996"/>
    <s v="Romania"/>
    <s v="24 Nov 2025 09:45"/>
    <s v="24 Nov 2025"/>
    <s v="Nov"/>
    <n v="0"/>
    <n v="0"/>
    <n v="2"/>
    <n v="0"/>
    <n v="0"/>
    <n v="2"/>
    <n v="0"/>
    <s v="24.11.2025"/>
    <x v="5"/>
    <s v="03.07.2026"/>
    <x v="2"/>
  </r>
  <r>
    <s v="TO"/>
    <n v="0"/>
    <n v="0"/>
    <n v="6"/>
    <n v="8734"/>
    <s v="NT309813 1 "/>
    <s v="26 Jul 2026"/>
    <s v="26"/>
    <s v="Jul"/>
    <s v="01 Aug 2026"/>
    <s v="01"/>
    <s v="Aug"/>
    <n v="6"/>
    <n v="-25"/>
    <n v="6"/>
    <n v="0"/>
    <s v="НОВОТОН - ЕООД"/>
    <x v="5"/>
    <s v="3"/>
    <s v="1"/>
    <n v="2214.9774750000001"/>
    <n v="369.1629125"/>
    <m/>
    <s v="24 Nov 2025 10:01"/>
    <s v="23 Nov 2025"/>
    <s v="Nov"/>
    <n v="0"/>
    <n v="0"/>
    <n v="6"/>
    <n v="0"/>
    <n v="0"/>
    <n v="6"/>
    <n v="0"/>
    <s v="24.11.2025"/>
    <x v="5"/>
    <s v="26.07.2026"/>
    <x v="8"/>
  </r>
  <r>
    <s v="TO"/>
    <n v="0"/>
    <n v="5"/>
    <n v="0"/>
    <n v="8735"/>
    <s v="NT309845 1 "/>
    <s v="06 Jul 2026"/>
    <s v="06"/>
    <s v="Jul"/>
    <s v="11 Jul 2026"/>
    <s v="11"/>
    <s v="Jul"/>
    <n v="5"/>
    <n v="5"/>
    <n v="0"/>
    <n v="0"/>
    <s v="НОВОТОН - ЕООД"/>
    <x v="3"/>
    <s v="3"/>
    <s v="1"/>
    <n v="1988.2576614"/>
    <n v="397.65153227999997"/>
    <m/>
    <s v="24 Nov 2025 10:22"/>
    <s v="23 Nov 2025"/>
    <s v="Nov"/>
    <n v="0"/>
    <n v="0"/>
    <n v="5"/>
    <n v="0"/>
    <n v="0"/>
    <n v="5"/>
    <n v="0"/>
    <s v="24.11.2025"/>
    <x v="5"/>
    <s v="06.07.2026"/>
    <x v="13"/>
  </r>
  <r>
    <s v="TO"/>
    <n v="0"/>
    <n v="0"/>
    <n v="5"/>
    <n v="8736"/>
    <s v="NT309782 1 "/>
    <s v="27 Jul 2026"/>
    <s v="27"/>
    <s v="Jul"/>
    <s v="01 Aug 2026"/>
    <s v="01"/>
    <s v="Aug"/>
    <n v="5"/>
    <n v="-26"/>
    <n v="5"/>
    <n v="0"/>
    <s v="НОВОТОН - ЕООД"/>
    <x v="5"/>
    <s v="3"/>
    <s v="1"/>
    <n v="1845.8145625"/>
    <n v="369.1629125"/>
    <m/>
    <s v="24 Nov 2025 10:24"/>
    <s v="22 Nov 2025"/>
    <s v="Nov"/>
    <n v="0"/>
    <n v="0"/>
    <n v="5"/>
    <n v="0"/>
    <n v="0"/>
    <n v="5"/>
    <n v="0"/>
    <s v="24.11.2025"/>
    <x v="5"/>
    <s v="27.07.2026"/>
    <x v="8"/>
  </r>
  <r>
    <s v="TO"/>
    <n v="0"/>
    <n v="0"/>
    <n v="5"/>
    <n v="8737"/>
    <s v="1178319.222711 1 "/>
    <s v="09 Aug 2026"/>
    <s v="09"/>
    <s v="Aug"/>
    <s v="14 Aug 2026"/>
    <s v="14"/>
    <s v="Aug"/>
    <n v="5"/>
    <n v="5"/>
    <n v="0"/>
    <n v="0"/>
    <s v="СЛР-ХОЛИДЕЙ-СЪРВИС ЕООД"/>
    <x v="0"/>
    <s v="2"/>
    <s v="2"/>
    <n v="1735.9947079999999"/>
    <n v="347.19894160000001"/>
    <s v="Romania"/>
    <s v="24 Nov 2025 10:27"/>
    <s v="24 Nov 2025"/>
    <s v="Nov"/>
    <n v="0"/>
    <n v="0"/>
    <n v="0"/>
    <n v="5"/>
    <n v="0"/>
    <n v="5"/>
    <n v="0"/>
    <s v="24.11.2025"/>
    <x v="5"/>
    <s v="09.08.2026"/>
    <x v="12"/>
  </r>
  <r>
    <s v="TO"/>
    <n v="0"/>
    <n v="0"/>
    <n v="5"/>
    <n v="8738"/>
    <s v="1178319.222712 1 "/>
    <s v="09 Aug 2026"/>
    <s v="09"/>
    <s v="Aug"/>
    <s v="14 Aug 2026"/>
    <s v="14"/>
    <s v="Aug"/>
    <n v="5"/>
    <n v="5"/>
    <n v="0"/>
    <n v="0"/>
    <s v="СЛР-ХОЛИДЕЙ-СЪРВИС ЕООД"/>
    <x v="0"/>
    <s v="3"/>
    <s v="0"/>
    <n v="1874.8586379999999"/>
    <n v="374.97172760000001"/>
    <s v="Romania"/>
    <s v="24 Nov 2025 10:27"/>
    <s v="24 Nov 2025"/>
    <s v="Nov"/>
    <n v="0"/>
    <n v="0"/>
    <n v="0"/>
    <n v="5"/>
    <n v="0"/>
    <n v="5"/>
    <n v="0"/>
    <s v="24.11.2025"/>
    <x v="5"/>
    <s v="09.08.2026"/>
    <x v="12"/>
  </r>
  <r>
    <s v="TO"/>
    <n v="0"/>
    <n v="0"/>
    <n v="5"/>
    <n v="8740"/>
    <s v="1178214.222723 1 "/>
    <s v="19 Jul 2026"/>
    <s v="19"/>
    <s v="Jul"/>
    <s v="24 Jul 2026"/>
    <s v="24"/>
    <s v="Jul"/>
    <n v="5"/>
    <n v="5"/>
    <n v="0"/>
    <n v="0"/>
    <s v="СЛР-ХОЛИДЕЙ-СЪРВИС ЕООД"/>
    <x v="3"/>
    <s v="2"/>
    <s v="1"/>
    <n v="1550.2886495"/>
    <n v="310.05772990000003"/>
    <s v="Romania"/>
    <s v="24 Nov 2025 10:39"/>
    <s v="24 Nov 2025"/>
    <s v="Nov"/>
    <n v="0"/>
    <n v="0"/>
    <n v="5"/>
    <n v="0"/>
    <n v="0"/>
    <n v="5"/>
    <n v="0"/>
    <s v="24.11.2025"/>
    <x v="5"/>
    <s v="19.07.2026"/>
    <x v="6"/>
  </r>
  <r>
    <s v="TO"/>
    <n v="0"/>
    <n v="6"/>
    <n v="0"/>
    <n v="8741"/>
    <s v="17263 1 "/>
    <s v="05 Jul 2026"/>
    <s v="05"/>
    <s v="Jul"/>
    <s v="11 Jul 2026"/>
    <s v="11"/>
    <s v="Jul"/>
    <n v="6"/>
    <n v="6"/>
    <n v="0"/>
    <n v="0"/>
    <s v="КЛУБ МАГЕЛАН - ООД"/>
    <x v="5"/>
    <s v="3"/>
    <s v="1"/>
    <n v="2075.4876794000002"/>
    <n v="345.91461323333334"/>
    <m/>
    <s v="24 Nov 2025 10:39"/>
    <s v="22 Nov 2025"/>
    <s v="Nov"/>
    <n v="0"/>
    <n v="0"/>
    <n v="6"/>
    <n v="0"/>
    <n v="0"/>
    <n v="6"/>
    <n v="0"/>
    <s v="24.11.2025"/>
    <x v="5"/>
    <s v="05.07.2026"/>
    <x v="13"/>
  </r>
  <r>
    <s v="TO"/>
    <n v="0"/>
    <n v="0"/>
    <n v="5"/>
    <n v="8742"/>
    <s v="4054 1 "/>
    <s v="23 Jul 2026"/>
    <s v="23"/>
    <s v="Jul"/>
    <s v="28 Jul 2026"/>
    <s v="28"/>
    <s v="Jul"/>
    <n v="5"/>
    <n v="5"/>
    <n v="0"/>
    <n v="0"/>
    <s v="КЛУБ МАГЕЛАН - ООД"/>
    <x v="2"/>
    <s v="2"/>
    <s v="2"/>
    <n v="1709.1020455"/>
    <n v="341.82040910000001"/>
    <m/>
    <s v="24 Nov 2025 10:39"/>
    <s v="22 Nov 2025"/>
    <s v="Nov"/>
    <n v="0"/>
    <n v="0"/>
    <n v="5"/>
    <n v="0"/>
    <n v="0"/>
    <n v="5"/>
    <n v="0"/>
    <s v="24.11.2025"/>
    <x v="5"/>
    <s v="23.07.2026"/>
    <x v="6"/>
  </r>
  <r>
    <s v="TO"/>
    <n v="0"/>
    <n v="0"/>
    <n v="5"/>
    <n v="8743"/>
    <s v="1178358.222729 1 "/>
    <s v="09 Aug 2026"/>
    <s v="09"/>
    <s v="Aug"/>
    <s v="14 Aug 2026"/>
    <s v="14"/>
    <s v="Aug"/>
    <n v="5"/>
    <n v="5"/>
    <n v="0"/>
    <n v="0"/>
    <s v="СЛР-ХОЛИДЕЙ-СЪРВИС ЕООД"/>
    <x v="0"/>
    <s v="2"/>
    <s v="2"/>
    <n v="1735.9947079999999"/>
    <n v="347.19894160000001"/>
    <s v="Romania"/>
    <s v="24 Nov 2025 10:43"/>
    <s v="24 Nov 2025"/>
    <s v="Nov"/>
    <n v="0"/>
    <n v="0"/>
    <n v="0"/>
    <n v="5"/>
    <n v="0"/>
    <n v="5"/>
    <n v="0"/>
    <s v="24.11.2025"/>
    <x v="5"/>
    <s v="09.08.2026"/>
    <x v="12"/>
  </r>
  <r>
    <s v="TO"/>
    <n v="0"/>
    <n v="5"/>
    <n v="0"/>
    <n v="8744"/>
    <s v="1178335.222733 1 "/>
    <s v="04 Jul 2026"/>
    <s v="04"/>
    <s v="Jul"/>
    <s v="09 Jul 2026"/>
    <s v="09"/>
    <s v="Jul"/>
    <n v="5"/>
    <n v="5"/>
    <n v="0"/>
    <n v="0"/>
    <s v="СЛР-ХОЛИДЕЙ-СЪРВИС ЕООД"/>
    <x v="2"/>
    <s v="2"/>
    <s v="2"/>
    <n v="1547.6482789999998"/>
    <n v="309.52965579999994"/>
    <s v="Romania"/>
    <s v="24 Nov 2025 10:45"/>
    <s v="24 Nov 2025"/>
    <s v="Nov"/>
    <n v="0"/>
    <n v="0"/>
    <n v="5"/>
    <n v="0"/>
    <n v="0"/>
    <n v="5"/>
    <n v="0"/>
    <s v="24.11.2025"/>
    <x v="5"/>
    <s v="04.07.2026"/>
    <x v="2"/>
  </r>
  <r>
    <s v="TO"/>
    <n v="0"/>
    <n v="0"/>
    <n v="5"/>
    <n v="8745"/>
    <s v="17271 1 "/>
    <s v="27 Jul 2026"/>
    <s v="27"/>
    <s v="Jul"/>
    <s v="01 Aug 2026"/>
    <s v="01"/>
    <s v="Aug"/>
    <n v="5"/>
    <n v="-26"/>
    <n v="5"/>
    <n v="0"/>
    <s v="КЛУБ МАГЕЛАН - ООД"/>
    <x v="0"/>
    <s v="2"/>
    <s v="1"/>
    <n v="1388.834883"/>
    <n v="277.76697660000002"/>
    <m/>
    <s v="24 Nov 2025 10:52"/>
    <s v="22 Nov 2025"/>
    <s v="Nov"/>
    <n v="0"/>
    <n v="0"/>
    <n v="5"/>
    <n v="0"/>
    <n v="0"/>
    <n v="5"/>
    <n v="0"/>
    <s v="24.11.2025"/>
    <x v="5"/>
    <s v="27.07.2026"/>
    <x v="8"/>
  </r>
  <r>
    <s v="TO"/>
    <n v="0"/>
    <n v="5"/>
    <n v="0"/>
    <n v="8746"/>
    <s v="1178229.222749 1 "/>
    <s v="01 Sep 2026"/>
    <s v="01"/>
    <s v="Sep"/>
    <s v="06 Sep 2026"/>
    <s v="06"/>
    <s v="Sep"/>
    <n v="5"/>
    <n v="5"/>
    <n v="0"/>
    <n v="0"/>
    <s v="СЛР-ХОЛИДЕЙ-СЪРВИС ЕООД"/>
    <x v="1"/>
    <s v="2"/>
    <s v="1"/>
    <n v="1055.0724935000001"/>
    <n v="211.01449870000002"/>
    <s v="Romania"/>
    <s v="24 Nov 2025 10:57"/>
    <s v="24 Nov 2025"/>
    <s v="Nov"/>
    <n v="0"/>
    <n v="0"/>
    <n v="0"/>
    <n v="0"/>
    <n v="5"/>
    <n v="5"/>
    <n v="0"/>
    <s v="24.11.2025"/>
    <x v="5"/>
    <s v="01.09.2026"/>
    <x v="11"/>
  </r>
  <r>
    <s v="TO"/>
    <n v="0"/>
    <n v="7"/>
    <n v="0"/>
    <n v="8747"/>
    <s v="NT309893 1 "/>
    <s v="04 Jul 2026"/>
    <s v="04"/>
    <s v="Jul"/>
    <s v="11 Jul 2026"/>
    <s v="11"/>
    <s v="Jul"/>
    <n v="7"/>
    <n v="7"/>
    <n v="0"/>
    <n v="0"/>
    <s v="НОВОТОН - ЕООД"/>
    <x v="3"/>
    <s v="2"/>
    <s v="2"/>
    <n v="2519.2459480999996"/>
    <n v="359.89227829999993"/>
    <m/>
    <s v="24 Nov 2025 10:58"/>
    <s v="24 Nov 2025"/>
    <s v="Nov"/>
    <n v="0"/>
    <n v="0"/>
    <n v="7"/>
    <n v="0"/>
    <n v="0"/>
    <n v="7"/>
    <n v="0"/>
    <s v="24.11.2025"/>
    <x v="5"/>
    <s v="04.07.2026"/>
    <x v="2"/>
  </r>
  <r>
    <s v="TO"/>
    <n v="0"/>
    <n v="5"/>
    <n v="0"/>
    <n v="8748"/>
    <s v="1178231.222750 1 "/>
    <s v="01 Sep 2026"/>
    <s v="01"/>
    <s v="Sep"/>
    <s v="06 Sep 2026"/>
    <s v="06"/>
    <s v="Sep"/>
    <n v="5"/>
    <n v="5"/>
    <n v="0"/>
    <n v="0"/>
    <s v="СЛР-ХОЛИДЕЙ-СЪРВИС ЕООД"/>
    <x v="1"/>
    <s v="2"/>
    <s v="0"/>
    <n v="1055.0724935000001"/>
    <n v="211.01449870000002"/>
    <s v="Romania"/>
    <s v="24 Nov 2025 10:58"/>
    <s v="24 Nov 2025"/>
    <s v="Nov"/>
    <n v="0"/>
    <n v="0"/>
    <n v="0"/>
    <n v="0"/>
    <n v="5"/>
    <n v="5"/>
    <n v="0"/>
    <s v="24.11.2025"/>
    <x v="5"/>
    <s v="01.09.2026"/>
    <x v="11"/>
  </r>
  <r>
    <s v="TO"/>
    <n v="0"/>
    <n v="5"/>
    <n v="0"/>
    <n v="8749"/>
    <s v="1178231.222751 1 "/>
    <s v="01 Sep 2026"/>
    <s v="01"/>
    <s v="Sep"/>
    <s v="06 Sep 2026"/>
    <s v="06"/>
    <s v="Sep"/>
    <n v="5"/>
    <n v="5"/>
    <n v="0"/>
    <n v="0"/>
    <s v="СЛР-ХОЛИДЕЙ-СЪРВИС ЕООД"/>
    <x v="1"/>
    <s v="2"/>
    <s v="0"/>
    <n v="1055.0724935000001"/>
    <n v="211.01449870000002"/>
    <s v="Romania"/>
    <s v="24 Nov 2025 10:58"/>
    <s v="24 Nov 2025"/>
    <s v="Nov"/>
    <n v="0"/>
    <n v="0"/>
    <n v="0"/>
    <n v="0"/>
    <n v="5"/>
    <n v="5"/>
    <n v="0"/>
    <s v="24.11.2025"/>
    <x v="5"/>
    <s v="01.09.2026"/>
    <x v="11"/>
  </r>
  <r>
    <s v="TO"/>
    <n v="0"/>
    <n v="7"/>
    <n v="0"/>
    <n v="8750"/>
    <s v="NT309901 1 "/>
    <s v="04 Jul 2026"/>
    <s v="04"/>
    <s v="Jul"/>
    <s v="11 Jul 2026"/>
    <s v="11"/>
    <s v="Jul"/>
    <n v="7"/>
    <n v="7"/>
    <n v="0"/>
    <n v="0"/>
    <s v="НОВОТОН - ЕООД"/>
    <x v="3"/>
    <s v="2"/>
    <s v="2"/>
    <n v="2519.2459480999996"/>
    <n v="359.89227829999993"/>
    <m/>
    <s v="24 Nov 2025 10:59"/>
    <s v="24 Nov 2025"/>
    <s v="Nov"/>
    <n v="0"/>
    <n v="0"/>
    <n v="7"/>
    <n v="0"/>
    <n v="0"/>
    <n v="7"/>
    <n v="0"/>
    <s v="24.11.2025"/>
    <x v="5"/>
    <s v="04.07.2026"/>
    <x v="2"/>
  </r>
  <r>
    <s v="TO"/>
    <n v="0"/>
    <n v="5"/>
    <n v="0"/>
    <n v="8751"/>
    <s v="1178230.222752 1 "/>
    <s v="01 Sep 2026"/>
    <s v="01"/>
    <s v="Sep"/>
    <s v="06 Sep 2026"/>
    <s v="06"/>
    <s v="Sep"/>
    <n v="5"/>
    <n v="5"/>
    <n v="0"/>
    <n v="0"/>
    <s v="СЛР-ХОЛИДЕЙ-СЪРВИС ЕООД"/>
    <x v="5"/>
    <s v="2"/>
    <s v="1"/>
    <n v="1087.3436885000001"/>
    <n v="217.46873770000002"/>
    <s v="Romania"/>
    <s v="24 Nov 2025 11:02"/>
    <s v="24 Nov 2025"/>
    <s v="Nov"/>
    <n v="0"/>
    <n v="0"/>
    <n v="0"/>
    <n v="0"/>
    <n v="5"/>
    <n v="5"/>
    <n v="0"/>
    <s v="24.11.2025"/>
    <x v="5"/>
    <s v="01.09.2026"/>
    <x v="11"/>
  </r>
  <r>
    <s v="TO"/>
    <n v="0"/>
    <n v="7"/>
    <n v="0"/>
    <n v="8752"/>
    <s v="17313 1 "/>
    <s v="22 Jun 2026"/>
    <s v="22"/>
    <s v="Jun"/>
    <s v="29 Jun 2026"/>
    <s v="29"/>
    <s v="Jun"/>
    <n v="7"/>
    <n v="7"/>
    <n v="0"/>
    <n v="0"/>
    <s v="КЛУБ МАГЕЛАН - ООД"/>
    <x v="6"/>
    <s v="2"/>
    <s v="1"/>
    <n v="1840.9836624"/>
    <n v="262.99766605714285"/>
    <m/>
    <s v="24 Nov 2025 11:04"/>
    <s v="24 Nov 2025"/>
    <s v="Nov"/>
    <n v="0"/>
    <n v="7"/>
    <n v="0"/>
    <n v="0"/>
    <n v="0"/>
    <n v="7"/>
    <n v="0"/>
    <s v="24.11.2025"/>
    <x v="5"/>
    <s v="22.06.2026"/>
    <x v="7"/>
  </r>
  <r>
    <s v="TO"/>
    <n v="0"/>
    <n v="0"/>
    <n v="5"/>
    <n v="8753"/>
    <s v="NT309846 1 "/>
    <s v="27 Jul 2026"/>
    <s v="27"/>
    <s v="Jul"/>
    <s v="01 Aug 2026"/>
    <s v="01"/>
    <s v="Aug"/>
    <n v="5"/>
    <n v="-26"/>
    <n v="5"/>
    <n v="0"/>
    <s v="НОВОТОН - ЕООД"/>
    <x v="0"/>
    <s v="2"/>
    <s v="0"/>
    <n v="1388.834883"/>
    <n v="277.76697660000002"/>
    <m/>
    <s v="24 Nov 2025 11:10"/>
    <s v="23 Nov 2025"/>
    <s v="Nov"/>
    <n v="0"/>
    <n v="0"/>
    <n v="5"/>
    <n v="0"/>
    <n v="0"/>
    <n v="5"/>
    <n v="0"/>
    <s v="24.11.2025"/>
    <x v="5"/>
    <s v="27.07.2026"/>
    <x v="8"/>
  </r>
  <r>
    <s v="TO"/>
    <n v="0"/>
    <n v="0"/>
    <n v="5"/>
    <n v="8754"/>
    <s v="2313019 1 "/>
    <s v="22 Jul 2026"/>
    <s v="22"/>
    <s v="Jul"/>
    <s v="27 Jul 2026"/>
    <s v="27"/>
    <s v="Jul"/>
    <n v="5"/>
    <n v="5"/>
    <n v="0"/>
    <n v="0"/>
    <s v="ТУРИСТИЧЕСКА АГЕНЦИЯ СОЛВЕКС - ЕООД"/>
    <x v="4"/>
    <s v="4"/>
    <s v="0"/>
    <n v="2422.3932464999998"/>
    <n v="484.47864929999997"/>
    <s v="[&quot;RO&quot;]"/>
    <s v="24 Nov 2025 11:16"/>
    <s v="24 Nov 2025"/>
    <s v="Nov"/>
    <n v="0"/>
    <n v="0"/>
    <n v="5"/>
    <n v="0"/>
    <n v="0"/>
    <n v="5"/>
    <n v="0"/>
    <s v="24.11.2025"/>
    <x v="5"/>
    <s v="22.07.2026"/>
    <x v="6"/>
  </r>
  <r>
    <s v="TO"/>
    <n v="0"/>
    <n v="0"/>
    <n v="5"/>
    <n v="8755"/>
    <s v="1178411.222761 1 "/>
    <s v="19 Jul 2026"/>
    <s v="19"/>
    <s v="Jul"/>
    <s v="24 Jul 2026"/>
    <s v="24"/>
    <s v="Jul"/>
    <n v="5"/>
    <n v="5"/>
    <n v="0"/>
    <n v="0"/>
    <s v="СЛР-ХОЛИДЕЙ-СЪРВИС ЕООД"/>
    <x v="2"/>
    <s v="2"/>
    <s v="2"/>
    <n v="1709.1020455"/>
    <n v="341.82040910000001"/>
    <s v="Romania"/>
    <s v="24 Nov 2025 11:21"/>
    <s v="24 Nov 2025"/>
    <s v="Nov"/>
    <n v="0"/>
    <n v="0"/>
    <n v="5"/>
    <n v="0"/>
    <n v="0"/>
    <n v="5"/>
    <n v="0"/>
    <s v="24.11.2025"/>
    <x v="5"/>
    <s v="19.07.2026"/>
    <x v="6"/>
  </r>
  <r>
    <s v="BOOKING"/>
    <n v="0"/>
    <n v="1"/>
    <n v="6"/>
    <n v="8756"/>
    <s v="5828745018 1 "/>
    <s v="19 Aug 2026"/>
    <s v="19"/>
    <s v="Aug"/>
    <s v="26 Aug 2026"/>
    <s v="26"/>
    <s v="Aug"/>
    <n v="7"/>
    <n v="7"/>
    <n v="0"/>
    <n v="0"/>
    <s v="BOOKING"/>
    <x v="4"/>
    <s v="2"/>
    <s v="3"/>
    <n v="7132.53"/>
    <n v="1018.93"/>
    <s v="Israel"/>
    <s v="24 Nov 2025 11:24"/>
    <s v="24 Nov 2025"/>
    <s v="Nov"/>
    <n v="0"/>
    <n v="0"/>
    <n v="0"/>
    <n v="7"/>
    <n v="0"/>
    <n v="7"/>
    <n v="0"/>
    <s v="24.11.2025"/>
    <x v="5"/>
    <s v="19.08.2026"/>
    <x v="4"/>
  </r>
  <r>
    <s v="TO"/>
    <n v="0"/>
    <n v="5"/>
    <n v="0"/>
    <n v="8757"/>
    <s v="1178330.222764 1 "/>
    <s v="03 Jul 2026"/>
    <s v="03"/>
    <s v="Jul"/>
    <s v="08 Jul 2026"/>
    <s v="08"/>
    <s v="Jul"/>
    <n v="5"/>
    <n v="5"/>
    <n v="0"/>
    <n v="0"/>
    <s v="СЛР-ХОЛИДЕЙ-СЪРВИС ЕООД"/>
    <x v="2"/>
    <s v="2"/>
    <s v="1"/>
    <n v="1238.1381815"/>
    <n v="247.62763630000001"/>
    <s v="Romania"/>
    <s v="24 Nov 2025 11:24"/>
    <s v="24 Nov 2025"/>
    <s v="Nov"/>
    <n v="0"/>
    <n v="0"/>
    <n v="5"/>
    <n v="0"/>
    <n v="0"/>
    <n v="5"/>
    <n v="0"/>
    <s v="24.11.2025"/>
    <x v="5"/>
    <s v="03.07.2026"/>
    <x v="2"/>
  </r>
  <r>
    <s v="TO"/>
    <n v="0"/>
    <n v="5"/>
    <n v="0"/>
    <n v="8758"/>
    <s v="1178330.222765 1 "/>
    <s v="03 Jul 2026"/>
    <s v="03"/>
    <s v="Jul"/>
    <s v="08 Jul 2026"/>
    <s v="08"/>
    <s v="Jul"/>
    <n v="5"/>
    <n v="5"/>
    <n v="0"/>
    <n v="0"/>
    <s v="СЛР-ХОЛИДЕЙ-СЪРВИС ЕООД"/>
    <x v="2"/>
    <s v="2"/>
    <s v="1"/>
    <n v="1238.1381815"/>
    <n v="247.62763630000001"/>
    <s v="Romania"/>
    <s v="24 Nov 2025 11:24"/>
    <s v="24 Nov 2025"/>
    <s v="Nov"/>
    <n v="0"/>
    <n v="0"/>
    <n v="5"/>
    <n v="0"/>
    <n v="0"/>
    <n v="5"/>
    <n v="0"/>
    <s v="24.11.2025"/>
    <x v="5"/>
    <s v="03.07.2026"/>
    <x v="2"/>
  </r>
  <r>
    <s v="TO"/>
    <n v="0"/>
    <n v="2"/>
    <n v="4"/>
    <n v="8759"/>
    <s v="1178158.222766 1 "/>
    <s v="21 Aug 2026"/>
    <s v="21"/>
    <s v="Aug"/>
    <s v="27 Aug 2026"/>
    <s v="27"/>
    <s v="Aug"/>
    <n v="6"/>
    <n v="6"/>
    <n v="0"/>
    <n v="0"/>
    <s v="СЛР-ХОЛИДЕЙ-СЪРВИС ЕООД"/>
    <x v="5"/>
    <s v="3"/>
    <s v="1"/>
    <n v="2110.3601282999998"/>
    <n v="351.72668804999995"/>
    <s v="Romania"/>
    <s v="24 Nov 2025 11:30"/>
    <s v="24 Nov 2025"/>
    <s v="Nov"/>
    <n v="0"/>
    <n v="0"/>
    <n v="0"/>
    <n v="6"/>
    <n v="0"/>
    <n v="6"/>
    <n v="0"/>
    <s v="24.11.2025"/>
    <x v="5"/>
    <s v="21.08.2026"/>
    <x v="4"/>
  </r>
  <r>
    <s v="TO"/>
    <n v="0"/>
    <n v="6"/>
    <n v="0"/>
    <n v="8760"/>
    <s v="1178460.222767 1 "/>
    <s v="31 Aug 2026"/>
    <s v="31"/>
    <s v="Aug"/>
    <s v="06 Sep 2026"/>
    <s v="06"/>
    <s v="Sep"/>
    <n v="6"/>
    <n v="-25"/>
    <n v="1"/>
    <n v="5"/>
    <s v="СЛР-ХОЛИДЕЙ-СЪРВИС ЕООД"/>
    <x v="5"/>
    <s v="2"/>
    <s v="1"/>
    <n v="1304.8124261999999"/>
    <n v="217.46873769999999"/>
    <s v="Romania"/>
    <s v="24 Nov 2025 11:30"/>
    <s v="24 Nov 2025"/>
    <s v="Nov"/>
    <n v="0"/>
    <n v="0"/>
    <n v="0"/>
    <n v="1"/>
    <n v="5"/>
    <n v="6"/>
    <n v="0"/>
    <s v="24.11.2025"/>
    <x v="5"/>
    <s v="31.08.2026"/>
    <x v="11"/>
  </r>
  <r>
    <s v="TO"/>
    <n v="0"/>
    <n v="6"/>
    <n v="0"/>
    <n v="8761"/>
    <s v="1178460.222768 1 "/>
    <s v="31 Aug 2026"/>
    <s v="31"/>
    <s v="Aug"/>
    <s v="06 Sep 2026"/>
    <s v="06"/>
    <s v="Sep"/>
    <n v="6"/>
    <n v="-25"/>
    <n v="1"/>
    <n v="5"/>
    <s v="СЛР-ХОЛИДЕЙ-СЪРВИС ЕООД"/>
    <x v="5"/>
    <s v="3"/>
    <s v="1"/>
    <n v="1761.5378478"/>
    <n v="293.58964129999998"/>
    <s v="Romania"/>
    <s v="24 Nov 2025 11:30"/>
    <s v="24 Nov 2025"/>
    <s v="Nov"/>
    <n v="0"/>
    <n v="0"/>
    <n v="0"/>
    <n v="1"/>
    <n v="5"/>
    <n v="6"/>
    <n v="0"/>
    <s v="24.11.2025"/>
    <x v="5"/>
    <s v="31.08.2026"/>
    <x v="11"/>
  </r>
  <r>
    <s v="TO"/>
    <n v="0"/>
    <n v="0"/>
    <n v="5"/>
    <n v="8763"/>
    <s v="1178334.222783 1 "/>
    <s v="29 Jul 2026"/>
    <s v="29"/>
    <s v="Jul"/>
    <s v="03 Aug 2026"/>
    <s v="03"/>
    <s v="Aug"/>
    <n v="5"/>
    <n v="-26"/>
    <n v="3"/>
    <n v="2"/>
    <s v="СЛР-ХОЛИДЕЙ-СЪРВИС ЕООД"/>
    <x v="3"/>
    <s v="3"/>
    <s v="0"/>
    <n v="2092.9336829999997"/>
    <n v="418.58673659999994"/>
    <s v="Romania"/>
    <s v="24 Nov 2025 12:11"/>
    <s v="24 Nov 2025"/>
    <s v="Nov"/>
    <n v="0"/>
    <n v="0"/>
    <n v="3"/>
    <n v="2"/>
    <n v="0"/>
    <n v="5"/>
    <n v="0"/>
    <s v="24.11.2025"/>
    <x v="5"/>
    <s v="29.07.2026"/>
    <x v="8"/>
  </r>
  <r>
    <s v="TO"/>
    <n v="0"/>
    <n v="5"/>
    <n v="0"/>
    <n v="8764"/>
    <s v="2313068 1 "/>
    <s v="22 Jun 2026"/>
    <s v="22"/>
    <s v="Jun"/>
    <s v="27 Jun 2026"/>
    <s v="27"/>
    <s v="Jun"/>
    <n v="5"/>
    <n v="5"/>
    <n v="0"/>
    <n v="0"/>
    <s v="ТУРИСТИЧЕСКА АГЕНЦИЯ СОЛВЕКС - ЕООД"/>
    <x v="1"/>
    <s v="3"/>
    <s v="0"/>
    <n v="1505.7348420999999"/>
    <n v="301.14696842000001"/>
    <s v="[&quot;RO&quot;]"/>
    <s v="24 Nov 2025 12:34"/>
    <s v="24 Nov 2025"/>
    <s v="Nov"/>
    <n v="0"/>
    <n v="5"/>
    <n v="0"/>
    <n v="0"/>
    <n v="0"/>
    <n v="5"/>
    <n v="0"/>
    <s v="24.11.2025"/>
    <x v="5"/>
    <s v="22.06.2026"/>
    <x v="7"/>
  </r>
  <r>
    <s v="TO"/>
    <n v="0"/>
    <n v="6"/>
    <n v="0"/>
    <n v="8765"/>
    <s v="1178558.222785 1 "/>
    <s v="04 Jul 2026"/>
    <s v="04"/>
    <s v="Jul"/>
    <s v="10 Jul 2026"/>
    <s v="10"/>
    <s v="Jul"/>
    <n v="6"/>
    <n v="6"/>
    <n v="0"/>
    <n v="0"/>
    <s v="СЛР-ХОЛИДЕЙ-СЪРВИС ЕООД"/>
    <x v="4"/>
    <s v="3"/>
    <s v="2"/>
    <n v="2691.5350128"/>
    <n v="448.58916879999998"/>
    <s v="Romania"/>
    <s v="24 Nov 2025 12:41"/>
    <s v="24 Nov 2025"/>
    <s v="Nov"/>
    <n v="0"/>
    <n v="0"/>
    <n v="6"/>
    <n v="0"/>
    <n v="0"/>
    <n v="6"/>
    <n v="0"/>
    <s v="24.11.2025"/>
    <x v="5"/>
    <s v="04.07.2026"/>
    <x v="2"/>
  </r>
  <r>
    <s v="TO"/>
    <n v="0"/>
    <n v="0"/>
    <n v="5"/>
    <n v="8766"/>
    <s v="18072026 1 "/>
    <s v="18 Jul 2026"/>
    <s v="18"/>
    <s v="Jul"/>
    <s v="23 Jul 2026"/>
    <s v="23"/>
    <s v="Jul"/>
    <n v="5"/>
    <n v="5"/>
    <n v="0"/>
    <n v="0"/>
    <s v="ВЕРСО ТРАВЪЛ - ООД"/>
    <x v="5"/>
    <s v="2"/>
    <s v="2"/>
    <n v="1709.1020455"/>
    <n v="341.82040910000001"/>
    <m/>
    <s v="24 Nov 2025 12:47"/>
    <s v="24 Nov 2025"/>
    <s v="Nov"/>
    <n v="0"/>
    <n v="0"/>
    <n v="5"/>
    <n v="0"/>
    <n v="0"/>
    <n v="5"/>
    <n v="0"/>
    <s v="24.11.2025"/>
    <x v="5"/>
    <s v="18.07.2026"/>
    <x v="1"/>
  </r>
  <r>
    <s v="TOPOLA SKIES"/>
    <n v="0"/>
    <n v="5"/>
    <n v="0"/>
    <n v="8767"/>
    <s v="413844 1 "/>
    <s v="04 Jul 2026"/>
    <s v="04"/>
    <s v="Jul"/>
    <s v="09 Jul 2026"/>
    <s v="09"/>
    <s v="Jul"/>
    <n v="5"/>
    <n v="5"/>
    <n v="0"/>
    <n v="0"/>
    <s v="TOPOLA SKIES"/>
    <x v="1"/>
    <s v="2"/>
    <s v="2"/>
    <n v="1810.045871559633"/>
    <n v="362.00917431192653"/>
    <m/>
    <s v="24 Nov 2025 13:06"/>
    <s v="24 Nov 2025"/>
    <s v="Nov"/>
    <n v="0"/>
    <n v="0"/>
    <n v="5"/>
    <n v="0"/>
    <n v="0"/>
    <n v="5"/>
    <n v="0"/>
    <s v="24.11.2025"/>
    <x v="5"/>
    <s v="04.07.2026"/>
    <x v="2"/>
  </r>
  <r>
    <s v="TO"/>
    <n v="0"/>
    <n v="7"/>
    <n v="0"/>
    <n v="8768"/>
    <s v="17323 1 "/>
    <s v="22 Jun 2026"/>
    <s v="22"/>
    <s v="Jun"/>
    <s v="29 Jun 2026"/>
    <s v="29"/>
    <s v="Jun"/>
    <n v="7"/>
    <n v="7"/>
    <n v="0"/>
    <n v="0"/>
    <s v="КЛУБ МАГЕЛАН - ООД"/>
    <x v="1"/>
    <s v="2"/>
    <s v="2"/>
    <n v="1997.098013"/>
    <n v="285.29971614285716"/>
    <m/>
    <s v="24 Nov 2025 13:15"/>
    <s v="24 Nov 2025"/>
    <s v="Nov"/>
    <n v="0"/>
    <n v="7"/>
    <n v="0"/>
    <n v="0"/>
    <n v="0"/>
    <n v="7"/>
    <n v="0"/>
    <s v="24.11.2025"/>
    <x v="5"/>
    <s v="22.06.2026"/>
    <x v="7"/>
  </r>
  <r>
    <s v="TO"/>
    <n v="3"/>
    <n v="2"/>
    <n v="0"/>
    <n v="8769"/>
    <s v="14747061 1 "/>
    <s v="29 May 2026"/>
    <s v="29"/>
    <s v="May"/>
    <s v="03 Jun 2026"/>
    <s v="03"/>
    <s v="Jun"/>
    <n v="5"/>
    <n v="-26"/>
    <n v="3"/>
    <n v="2"/>
    <s v="ДЕСТИНЕЙШЪН ТУРИСТИК СЪРВИСИС - ЕООД"/>
    <x v="1"/>
    <s v="2"/>
    <s v="0"/>
    <n v="753.58129900000006"/>
    <n v="150.71625980000002"/>
    <m/>
    <s v="24 Nov 2025 13:15"/>
    <s v="24 Nov 2025"/>
    <s v="Nov"/>
    <n v="3"/>
    <n v="2"/>
    <n v="0"/>
    <n v="0"/>
    <n v="0"/>
    <n v="5"/>
    <n v="0"/>
    <s v="24.11.2025"/>
    <x v="5"/>
    <s v="29.05.2026"/>
    <x v="15"/>
  </r>
  <r>
    <s v="TO"/>
    <n v="3"/>
    <n v="2"/>
    <n v="0"/>
    <n v="8770"/>
    <s v="14746994 1 "/>
    <s v="29 May 2026"/>
    <s v="29"/>
    <s v="May"/>
    <s v="03 Jun 2026"/>
    <s v="03"/>
    <s v="Jun"/>
    <n v="5"/>
    <n v="-26"/>
    <n v="3"/>
    <n v="2"/>
    <s v="ДЕСТИНЕЙШЪН ТУРИСТИК СЪРВИСИС - ЕООД"/>
    <x v="1"/>
    <s v="2"/>
    <s v="0"/>
    <n v="753.58129900000006"/>
    <n v="150.71625980000002"/>
    <m/>
    <s v="24 Nov 2025 13:15"/>
    <s v="24 Nov 2025"/>
    <s v="Nov"/>
    <n v="3"/>
    <n v="2"/>
    <n v="0"/>
    <n v="0"/>
    <n v="0"/>
    <n v="5"/>
    <n v="0"/>
    <s v="24.11.2025"/>
    <x v="5"/>
    <s v="29.05.2026"/>
    <x v="15"/>
  </r>
  <r>
    <s v="TO"/>
    <n v="3"/>
    <n v="2"/>
    <n v="0"/>
    <n v="8771"/>
    <s v="14747063 1 "/>
    <s v="29 May 2026"/>
    <s v="29"/>
    <s v="May"/>
    <s v="03 Jun 2026"/>
    <s v="03"/>
    <s v="Jun"/>
    <n v="5"/>
    <n v="-26"/>
    <n v="3"/>
    <n v="2"/>
    <s v="ДЕСТИНЕЙШЪН ТУРИСТИК СЪРВИСИС - ЕООД"/>
    <x v="1"/>
    <s v="2"/>
    <s v="0"/>
    <n v="753.58129900000006"/>
    <n v="150.71625980000002"/>
    <m/>
    <s v="24 Nov 2025 13:15"/>
    <s v="24 Nov 2025"/>
    <s v="Nov"/>
    <n v="3"/>
    <n v="2"/>
    <n v="0"/>
    <n v="0"/>
    <n v="0"/>
    <n v="5"/>
    <n v="0"/>
    <s v="24.11.2025"/>
    <x v="5"/>
    <s v="29.05.2026"/>
    <x v="15"/>
  </r>
  <r>
    <s v="TO"/>
    <n v="3"/>
    <n v="2"/>
    <n v="0"/>
    <n v="8772"/>
    <s v="14747004 1 "/>
    <s v="29 May 2026"/>
    <s v="29"/>
    <s v="May"/>
    <s v="03 Jun 2026"/>
    <s v="03"/>
    <s v="Jun"/>
    <n v="5"/>
    <n v="-26"/>
    <n v="3"/>
    <n v="2"/>
    <s v="ДЕСТИНЕЙШЪН ТУРИСТИК СЪРВИСИС - ЕООД"/>
    <x v="1"/>
    <s v="2"/>
    <s v="0"/>
    <n v="753.58129900000006"/>
    <n v="150.71625980000002"/>
    <m/>
    <s v="24 Nov 2025 13:16"/>
    <s v="24 Nov 2025"/>
    <s v="Nov"/>
    <n v="3"/>
    <n v="2"/>
    <n v="0"/>
    <n v="0"/>
    <n v="0"/>
    <n v="5"/>
    <n v="0"/>
    <s v="24.11.2025"/>
    <x v="5"/>
    <s v="29.05.2026"/>
    <x v="15"/>
  </r>
  <r>
    <s v="TO"/>
    <n v="3"/>
    <n v="2"/>
    <n v="0"/>
    <n v="8773"/>
    <s v="14747020 1 "/>
    <s v="29 May 2026"/>
    <s v="29"/>
    <s v="May"/>
    <s v="03 Jun 2026"/>
    <s v="03"/>
    <s v="Jun"/>
    <n v="5"/>
    <n v="-26"/>
    <n v="3"/>
    <n v="2"/>
    <s v="ДЕСТИНЕЙШЪН ТУРИСТИК СЪРВИСИС - ЕООД"/>
    <x v="1"/>
    <s v="2"/>
    <s v="0"/>
    <n v="753.58129900000006"/>
    <n v="150.71625980000002"/>
    <m/>
    <s v="24 Nov 2025 13:16"/>
    <s v="24 Nov 2025"/>
    <s v="Nov"/>
    <n v="3"/>
    <n v="2"/>
    <n v="0"/>
    <n v="0"/>
    <n v="0"/>
    <n v="5"/>
    <n v="0"/>
    <s v="24.11.2025"/>
    <x v="5"/>
    <s v="29.05.2026"/>
    <x v="15"/>
  </r>
  <r>
    <s v="TO"/>
    <n v="0"/>
    <n v="0"/>
    <n v="5"/>
    <n v="8775"/>
    <s v="28072026 2 "/>
    <s v="28 Jul 2026"/>
    <s v="28"/>
    <s v="Jul"/>
    <s v="02 Aug 2026"/>
    <s v="02"/>
    <s v="Aug"/>
    <n v="5"/>
    <n v="-26"/>
    <n v="4"/>
    <n v="1"/>
    <s v="ДЖОЙ ТРАВЕЛ - ООД"/>
    <x v="1"/>
    <s v="2"/>
    <s v="1"/>
    <n v="1334.9517664999998"/>
    <n v="266.99035329999998"/>
    <m/>
    <s v="24 Nov 2025 13:24"/>
    <s v="24 Nov 2025"/>
    <s v="Nov"/>
    <n v="0"/>
    <n v="0"/>
    <n v="4"/>
    <n v="1"/>
    <n v="0"/>
    <n v="5"/>
    <n v="0"/>
    <s v="24.11.2025"/>
    <x v="5"/>
    <s v="28.07.2026"/>
    <x v="8"/>
  </r>
  <r>
    <s v="TO"/>
    <n v="0"/>
    <n v="0"/>
    <n v="5"/>
    <n v="8776"/>
    <s v="28072026 2 "/>
    <s v="28 Jul 2026"/>
    <s v="28"/>
    <s v="Jul"/>
    <s v="02 Aug 2026"/>
    <s v="02"/>
    <s v="Aug"/>
    <n v="5"/>
    <n v="-26"/>
    <n v="4"/>
    <n v="1"/>
    <s v="ДЖОЙ ТРАВЕЛ - ООД"/>
    <x v="1"/>
    <s v="3"/>
    <s v="1"/>
    <n v="1802.1995535000001"/>
    <n v="360.43991070000004"/>
    <m/>
    <s v="24 Nov 2025 13:27"/>
    <s v="24 Nov 2025"/>
    <s v="Nov"/>
    <n v="0"/>
    <n v="0"/>
    <n v="4"/>
    <n v="1"/>
    <n v="0"/>
    <n v="5"/>
    <n v="0"/>
    <s v="24.11.2025"/>
    <x v="5"/>
    <s v="28.07.2026"/>
    <x v="8"/>
  </r>
  <r>
    <s v="TO"/>
    <n v="0"/>
    <n v="5"/>
    <n v="0"/>
    <n v="8777"/>
    <s v="96403 1 "/>
    <s v="27 Jun 2026"/>
    <s v="27"/>
    <s v="Jun"/>
    <s v="02 Jul 2026"/>
    <s v="02"/>
    <s v="Jul"/>
    <n v="5"/>
    <n v="-25"/>
    <n v="4"/>
    <n v="1"/>
    <s v="ДЕСТИНЕЙШЪН ТУРИСТИК СЪРВИСИС - ЕООД"/>
    <x v="3"/>
    <s v="3"/>
    <s v="1"/>
    <n v="1918.4736469999998"/>
    <n v="383.69472939999997"/>
    <m/>
    <s v="24 Nov 2025 13:52"/>
    <s v="24 Nov 2025"/>
    <s v="Nov"/>
    <n v="0"/>
    <n v="4"/>
    <n v="1"/>
    <n v="0"/>
    <n v="0"/>
    <n v="5"/>
    <n v="0"/>
    <s v="24.11.2025"/>
    <x v="5"/>
    <s v="27.06.2026"/>
    <x v="7"/>
  </r>
  <r>
    <s v="TOPOLA SKIES"/>
    <n v="0"/>
    <n v="0"/>
    <n v="7"/>
    <n v="8778"/>
    <s v="413903 1 "/>
    <s v="10 Aug 2026"/>
    <s v="10"/>
    <s v="Aug"/>
    <s v="17 Aug 2026"/>
    <s v="17"/>
    <s v="Aug"/>
    <n v="7"/>
    <n v="7"/>
    <n v="0"/>
    <n v="0"/>
    <s v="TOPOLA SKIES"/>
    <x v="4"/>
    <s v="2"/>
    <s v="2"/>
    <n v="4408.7155963302748"/>
    <n v="629.81651376146783"/>
    <m/>
    <s v="24 Nov 2025 14:17"/>
    <s v="24 Nov 2025"/>
    <s v="Nov"/>
    <n v="0"/>
    <n v="0"/>
    <n v="0"/>
    <n v="7"/>
    <n v="0"/>
    <n v="7"/>
    <n v="0"/>
    <s v="24.11.2025"/>
    <x v="5"/>
    <s v="10.08.2026"/>
    <x v="12"/>
  </r>
  <r>
    <s v="TO"/>
    <n v="0"/>
    <n v="0"/>
    <n v="6"/>
    <n v="8779"/>
    <s v="51313 1 "/>
    <s v="17 Aug 2026"/>
    <s v="17"/>
    <s v="Aug"/>
    <s v="23 Aug 2026"/>
    <s v="23"/>
    <s v="Aug"/>
    <n v="6"/>
    <n v="6"/>
    <n v="0"/>
    <n v="0"/>
    <s v="КЛУБ МАГЕЛАН - ООД"/>
    <x v="4"/>
    <s v="4"/>
    <s v="0"/>
    <n v="2906.8718957999999"/>
    <n v="484.47864929999997"/>
    <m/>
    <s v="24 Nov 2025 14:18"/>
    <s v="24 Nov 2025"/>
    <s v="Nov"/>
    <n v="0"/>
    <n v="0"/>
    <n v="0"/>
    <n v="6"/>
    <n v="0"/>
    <n v="6"/>
    <n v="0"/>
    <s v="24.11.2025"/>
    <x v="5"/>
    <s v="17.08.2026"/>
    <x v="4"/>
  </r>
  <r>
    <s v="TO"/>
    <n v="0"/>
    <n v="6"/>
    <n v="0"/>
    <n v="8780"/>
    <s v="2857 1 "/>
    <s v="01 Jul 2026"/>
    <s v="01"/>
    <s v="Jul"/>
    <s v="07 Jul 2026"/>
    <s v="07"/>
    <s v="Jul"/>
    <n v="6"/>
    <n v="6"/>
    <n v="0"/>
    <n v="0"/>
    <s v="КЛУБ МАГЕЛАН - ООД"/>
    <x v="4"/>
    <s v="4"/>
    <s v="0"/>
    <n v="2648.4676362"/>
    <n v="441.41127269999998"/>
    <m/>
    <s v="24 Nov 2025 14:30"/>
    <s v="24 Nov 2025"/>
    <s v="Nov"/>
    <n v="0"/>
    <n v="0"/>
    <n v="6"/>
    <n v="0"/>
    <n v="0"/>
    <n v="6"/>
    <n v="0"/>
    <s v="24.11.2025"/>
    <x v="5"/>
    <s v="01.07.2026"/>
    <x v="2"/>
  </r>
  <r>
    <s v="TO"/>
    <n v="0"/>
    <n v="6"/>
    <n v="0"/>
    <n v="8781"/>
    <s v="2858 1 "/>
    <s v="01 Jul 2026"/>
    <s v="01"/>
    <s v="Jul"/>
    <s v="07 Jul 2026"/>
    <s v="07"/>
    <s v="Jul"/>
    <n v="6"/>
    <n v="6"/>
    <n v="0"/>
    <n v="0"/>
    <s v="КЛУБ МАГЕЛАН - ООД"/>
    <x v="0"/>
    <s v="2"/>
    <s v="2"/>
    <n v="1889.4491297999998"/>
    <n v="314.90818829999995"/>
    <m/>
    <s v="24 Nov 2025 14:42"/>
    <s v="24 Nov 2025"/>
    <s v="Nov"/>
    <n v="0"/>
    <n v="0"/>
    <n v="6"/>
    <n v="0"/>
    <n v="0"/>
    <n v="6"/>
    <n v="0"/>
    <s v="24.11.2025"/>
    <x v="5"/>
    <s v="01.07.2026"/>
    <x v="2"/>
  </r>
  <r>
    <s v="TO"/>
    <n v="0"/>
    <n v="5"/>
    <n v="0"/>
    <n v="8782"/>
    <s v="17332 1 "/>
    <s v="29 Jun 2026"/>
    <s v="29"/>
    <s v="Jun"/>
    <s v="04 Jul 2026"/>
    <s v="04"/>
    <s v="Jul"/>
    <n v="5"/>
    <n v="-25"/>
    <n v="2"/>
    <n v="3"/>
    <s v="КЛУБ МАГЕЛАН - ООД"/>
    <x v="2"/>
    <s v="3"/>
    <s v="1"/>
    <n v="1671.4523180000001"/>
    <n v="334.29046360000001"/>
    <m/>
    <s v="24 Nov 2025 15:07"/>
    <s v="24 Nov 2025"/>
    <s v="Nov"/>
    <n v="0"/>
    <n v="2"/>
    <n v="3"/>
    <n v="0"/>
    <n v="0"/>
    <n v="5"/>
    <n v="0"/>
    <s v="24.11.2025"/>
    <x v="5"/>
    <s v="29.06.2026"/>
    <x v="2"/>
  </r>
  <r>
    <s v="TO"/>
    <n v="0"/>
    <n v="0"/>
    <n v="5"/>
    <n v="8783"/>
    <s v="96575 1 "/>
    <s v="27 Jul 2026"/>
    <s v="27"/>
    <s v="Jul"/>
    <s v="01 Aug 2026"/>
    <s v="01"/>
    <s v="Aug"/>
    <n v="5"/>
    <n v="-26"/>
    <n v="5"/>
    <n v="0"/>
    <s v="ДЕСТИНЕЙШЪН ТУРИСТИК СЪРВИСИС - ЕООД"/>
    <x v="0"/>
    <s v="2"/>
    <s v="1"/>
    <n v="1388.834883"/>
    <n v="277.76697660000002"/>
    <m/>
    <s v="24 Nov 2025 15:31"/>
    <s v="24 Nov 2025"/>
    <s v="Nov"/>
    <n v="0"/>
    <n v="0"/>
    <n v="5"/>
    <n v="0"/>
    <n v="0"/>
    <n v="5"/>
    <n v="0"/>
    <s v="24.11.2025"/>
    <x v="5"/>
    <s v="27.07.2026"/>
    <x v="8"/>
  </r>
  <r>
    <s v="TO"/>
    <n v="0"/>
    <n v="0"/>
    <n v="7"/>
    <n v="8784"/>
    <s v="96554 1 "/>
    <s v="14 Aug 2026"/>
    <s v="14"/>
    <s v="Aug"/>
    <s v="21 Aug 2026"/>
    <s v="21"/>
    <s v="Aug"/>
    <n v="7"/>
    <n v="7"/>
    <n v="0"/>
    <n v="0"/>
    <s v="ДЕСТИНЕЙШЪН ТУРИСТИК СЪРВИСИС - ЕООД"/>
    <x v="4"/>
    <s v="4"/>
    <s v="0"/>
    <n v="4069.5932724999998"/>
    <n v="581.37046750000002"/>
    <m/>
    <s v="24 Nov 2025 15:31"/>
    <s v="24 Nov 2025"/>
    <s v="Nov"/>
    <n v="0"/>
    <n v="0"/>
    <n v="0"/>
    <n v="7"/>
    <n v="0"/>
    <n v="7"/>
    <n v="0"/>
    <s v="24.11.2025"/>
    <x v="5"/>
    <s v="14.08.2026"/>
    <x v="12"/>
  </r>
  <r>
    <s v="TO"/>
    <n v="0"/>
    <n v="0"/>
    <n v="5"/>
    <n v="8785"/>
    <s v="96561 1 "/>
    <s v="27 Jul 2026"/>
    <s v="27"/>
    <s v="Jul"/>
    <s v="01 Aug 2026"/>
    <s v="01"/>
    <s v="Aug"/>
    <n v="5"/>
    <n v="-26"/>
    <n v="5"/>
    <n v="0"/>
    <s v="ДЕСТИНЕЙШЪН ТУРИСТИК СЪРВИСИС - ЕООД"/>
    <x v="0"/>
    <s v="2"/>
    <s v="2"/>
    <n v="1735.9947079999999"/>
    <n v="347.19894160000001"/>
    <m/>
    <s v="24 Nov 2025 15:31"/>
    <s v="24 Nov 2025"/>
    <s v="Nov"/>
    <n v="0"/>
    <n v="0"/>
    <n v="5"/>
    <n v="0"/>
    <n v="0"/>
    <n v="5"/>
    <n v="0"/>
    <s v="24.11.2025"/>
    <x v="5"/>
    <s v="27.07.2026"/>
    <x v="8"/>
  </r>
  <r>
    <s v="TO"/>
    <n v="0"/>
    <n v="0"/>
    <n v="7"/>
    <n v="8786"/>
    <s v="1177786.222817 1 "/>
    <s v="16 Jul 2026"/>
    <s v="16"/>
    <s v="Jul"/>
    <s v="23 Jul 2026"/>
    <s v="23"/>
    <s v="Jul"/>
    <n v="7"/>
    <n v="7"/>
    <n v="0"/>
    <n v="0"/>
    <s v="СЛР-ХОЛИДЕЙ-СЪРВИС ЕООД"/>
    <x v="2"/>
    <s v="3"/>
    <s v="1"/>
    <n v="0"/>
    <n v="0"/>
    <s v="Romania"/>
    <s v="24 Nov 2025 15:32"/>
    <s v="24 Nov 2025"/>
    <s v="Nov"/>
    <n v="0"/>
    <n v="0"/>
    <n v="7"/>
    <n v="0"/>
    <n v="0"/>
    <n v="7"/>
    <n v="0"/>
    <s v="24.11.2025"/>
    <x v="5"/>
    <s v="16.07.2026"/>
    <x v="1"/>
  </r>
  <r>
    <s v="TO"/>
    <n v="0"/>
    <n v="4"/>
    <n v="1"/>
    <n v="8787"/>
    <s v="1178736.222818 1 "/>
    <s v="07 Jul 2026"/>
    <s v="07"/>
    <s v="Jul"/>
    <s v="12 Jul 2026"/>
    <s v="12"/>
    <s v="Jul"/>
    <n v="5"/>
    <n v="5"/>
    <n v="0"/>
    <n v="0"/>
    <s v="СЛР-ХОЛИДЕЙ-СЪРВИС ЕООД"/>
    <x v="2"/>
    <s v="2"/>
    <s v="0"/>
    <n v="1315.6477243999998"/>
    <n v="263.12954487999997"/>
    <s v="Romania"/>
    <s v="24 Nov 2025 15:55"/>
    <s v="24 Nov 2025"/>
    <s v="Nov"/>
    <n v="0"/>
    <n v="0"/>
    <n v="5"/>
    <n v="0"/>
    <n v="0"/>
    <n v="5"/>
    <n v="0"/>
    <s v="24.11.2025"/>
    <x v="5"/>
    <s v="07.07.2026"/>
    <x v="13"/>
  </r>
  <r>
    <s v="TO"/>
    <n v="0"/>
    <n v="7"/>
    <n v="0"/>
    <n v="8788"/>
    <s v="1178764.222819 1 "/>
    <s v="29 Aug 2026"/>
    <s v="29"/>
    <s v="Aug"/>
    <s v="05 Sep 2026"/>
    <s v="05"/>
    <s v="Sep"/>
    <n v="7"/>
    <n v="-24"/>
    <n v="3"/>
    <n v="4"/>
    <s v="СЛР-ХОЛИДЕЙ-СЪРВИС ЕООД"/>
    <x v="1"/>
    <s v="3"/>
    <s v="1"/>
    <n v="2075.4681211000002"/>
    <n v="296.49544587142861"/>
    <s v="Romania"/>
    <s v="24 Nov 2025 16:30"/>
    <s v="24 Nov 2025"/>
    <s v="Nov"/>
    <n v="0"/>
    <n v="0"/>
    <n v="0"/>
    <n v="3"/>
    <n v="4"/>
    <n v="7"/>
    <n v="0"/>
    <s v="24.11.2025"/>
    <x v="5"/>
    <s v="29.08.2026"/>
    <x v="3"/>
  </r>
  <r>
    <s v="TO"/>
    <n v="0"/>
    <n v="7"/>
    <n v="0"/>
    <n v="8789"/>
    <s v="1178764.222820 1 "/>
    <s v="29 Aug 2026"/>
    <s v="29"/>
    <s v="Aug"/>
    <s v="05 Sep 2026"/>
    <s v="05"/>
    <s v="Sep"/>
    <n v="7"/>
    <n v="-24"/>
    <n v="3"/>
    <n v="4"/>
    <s v="СЛР-ХОЛИДЕЙ-СЪРВИС ЕООД"/>
    <x v="1"/>
    <s v="3"/>
    <s v="1"/>
    <n v="2075.4681211000002"/>
    <n v="296.49544587142861"/>
    <s v="Romania"/>
    <s v="24 Nov 2025 16:30"/>
    <s v="24 Nov 2025"/>
    <s v="Nov"/>
    <n v="0"/>
    <n v="0"/>
    <n v="0"/>
    <n v="3"/>
    <n v="4"/>
    <n v="7"/>
    <n v="0"/>
    <s v="24.11.2025"/>
    <x v="5"/>
    <s v="29.08.2026"/>
    <x v="3"/>
  </r>
  <r>
    <s v="TO"/>
    <n v="0"/>
    <n v="7"/>
    <n v="0"/>
    <n v="8790"/>
    <s v="1178764.222821 1 "/>
    <s v="29 Aug 2026"/>
    <s v="29"/>
    <s v="Aug"/>
    <s v="05 Sep 2026"/>
    <s v="05"/>
    <s v="Sep"/>
    <n v="7"/>
    <n v="-24"/>
    <n v="3"/>
    <n v="4"/>
    <s v="СЛР-ХОЛИДЕЙ-СЪРВИС ЕООД"/>
    <x v="4"/>
    <s v="3"/>
    <s v="3"/>
    <n v="3102.7678286"/>
    <n v="443.25254694285712"/>
    <s v="Romania"/>
    <s v="24 Nov 2025 16:30"/>
    <s v="24 Nov 2025"/>
    <s v="Nov"/>
    <n v="0"/>
    <n v="0"/>
    <n v="0"/>
    <n v="3"/>
    <n v="4"/>
    <n v="7"/>
    <n v="0"/>
    <s v="24.11.2025"/>
    <x v="5"/>
    <s v="29.08.2026"/>
    <x v="3"/>
  </r>
  <r>
    <s v="TO"/>
    <n v="0"/>
    <n v="0"/>
    <n v="7"/>
    <n v="8791"/>
    <s v="NT309993 1 "/>
    <s v="01 Aug 2026"/>
    <s v="01"/>
    <s v="Aug"/>
    <s v="08 Aug 2026"/>
    <s v="08"/>
    <s v="Aug"/>
    <n v="7"/>
    <n v="7"/>
    <n v="0"/>
    <n v="0"/>
    <s v="НОВОТОН - ЕООД"/>
    <x v="5"/>
    <s v="3"/>
    <s v="1"/>
    <n v="2584.1403875000001"/>
    <n v="369.1629125"/>
    <m/>
    <s v="24 Nov 2025 16:33"/>
    <s v="24 Nov 2025"/>
    <s v="Nov"/>
    <n v="0"/>
    <n v="0"/>
    <n v="0"/>
    <n v="7"/>
    <n v="0"/>
    <n v="7"/>
    <n v="0"/>
    <s v="24.11.2025"/>
    <x v="5"/>
    <s v="01.08.2026"/>
    <x v="8"/>
  </r>
  <r>
    <s v="TO"/>
    <n v="0"/>
    <n v="0"/>
    <n v="5"/>
    <n v="8792"/>
    <s v="1178806.222843 1 "/>
    <s v="12 Jul 2026"/>
    <s v="12"/>
    <s v="Jul"/>
    <s v="17 Jul 2026"/>
    <s v="17"/>
    <s v="Jul"/>
    <n v="5"/>
    <n v="5"/>
    <n v="0"/>
    <n v="0"/>
    <s v="СЛР-ХОЛИДЕЙ-СЪРВИС ЕООД"/>
    <x v="5"/>
    <s v="2"/>
    <s v="1"/>
    <n v="1367.320753"/>
    <n v="273.46415059999998"/>
    <s v="Romania"/>
    <s v="24 Nov 2025 16:54"/>
    <s v="24 Nov 2025"/>
    <s v="Nov"/>
    <n v="0"/>
    <n v="0"/>
    <n v="5"/>
    <n v="0"/>
    <n v="0"/>
    <n v="5"/>
    <n v="0"/>
    <s v="24.11.2025"/>
    <x v="5"/>
    <s v="12.07.2026"/>
    <x v="1"/>
  </r>
  <r>
    <s v="TO"/>
    <n v="0"/>
    <n v="1"/>
    <n v="0"/>
    <n v="8793"/>
    <s v="1178815.222848 1 "/>
    <s v="30 Jun 2026"/>
    <s v="30"/>
    <s v="Jun"/>
    <s v="01 Jul 2026"/>
    <s v="01"/>
    <s v="Jul"/>
    <n v="1"/>
    <n v="-29"/>
    <n v="1"/>
    <n v="0"/>
    <s v="СЛР-ХОЛИДЕЙ-СЪРВИС ЕООД"/>
    <x v="7"/>
    <s v="5"/>
    <s v="0"/>
    <n v="0"/>
    <n v="0"/>
    <s v="Romania"/>
    <s v="24 Nov 2025 17:02"/>
    <s v="24 Nov 2025"/>
    <s v="Nov"/>
    <n v="0"/>
    <n v="1"/>
    <n v="0"/>
    <n v="0"/>
    <n v="0"/>
    <n v="1"/>
    <n v="0"/>
    <s v="24.11.2025"/>
    <x v="5"/>
    <s v="30.06.2026"/>
    <x v="2"/>
  </r>
  <r>
    <s v="TO"/>
    <n v="0"/>
    <n v="5"/>
    <n v="0"/>
    <n v="8794"/>
    <s v="2859 1 "/>
    <s v="20 Jun 2026"/>
    <s v="20"/>
    <s v="Jun"/>
    <s v="25 Jun 2026"/>
    <s v="25"/>
    <s v="Jun"/>
    <n v="5"/>
    <n v="5"/>
    <n v="0"/>
    <n v="0"/>
    <s v="КЛУБ МАГЕЛАН - ООД"/>
    <x v="0"/>
    <s v="2"/>
    <s v="1"/>
    <n v="1108.8578185000001"/>
    <n v="221.77156370000003"/>
    <m/>
    <s v="24 Nov 2025 17:36"/>
    <s v="24 Nov 2025"/>
    <s v="Nov"/>
    <n v="0"/>
    <n v="5"/>
    <n v="0"/>
    <n v="0"/>
    <n v="0"/>
    <n v="5"/>
    <n v="0"/>
    <s v="24.11.2025"/>
    <x v="5"/>
    <s v="20.06.2026"/>
    <x v="9"/>
  </r>
  <r>
    <s v="TOPOLA SKIES"/>
    <n v="1"/>
    <n v="4"/>
    <n v="0"/>
    <n v="8795"/>
    <s v="414158 1 "/>
    <s v="14 Jun 2026"/>
    <s v="14"/>
    <s v="Jun"/>
    <s v="19 Jun 2026"/>
    <s v="19"/>
    <s v="Jun"/>
    <n v="5"/>
    <n v="5"/>
    <n v="0"/>
    <n v="0"/>
    <s v="TOPOLA SKIES"/>
    <x v="5"/>
    <s v="2"/>
    <s v="1"/>
    <n v="1129.3669724770641"/>
    <n v="225.87155963302749"/>
    <m/>
    <s v="24 Nov 2025 20:25"/>
    <s v="24 Nov 2025"/>
    <s v="Nov"/>
    <n v="0"/>
    <n v="5"/>
    <n v="0"/>
    <n v="0"/>
    <n v="0"/>
    <n v="5"/>
    <n v="0"/>
    <s v="24.11.2025"/>
    <x v="5"/>
    <s v="14.06.2026"/>
    <x v="9"/>
  </r>
  <r>
    <s v="TOPOLA SKIES"/>
    <n v="0"/>
    <n v="0"/>
    <n v="5"/>
    <n v="8796"/>
    <s v="414171 1 "/>
    <s v="21 Jul 2026"/>
    <s v="21"/>
    <s v="Jul"/>
    <s v="26 Jul 2026"/>
    <s v="26"/>
    <s v="Jul"/>
    <n v="5"/>
    <n v="5"/>
    <n v="0"/>
    <n v="0"/>
    <s v="TOPOLA SKIES"/>
    <x v="5"/>
    <s v="3"/>
    <s v="1"/>
    <n v="2401.1926605504586"/>
    <n v="480.23853211009174"/>
    <m/>
    <s v="24 Nov 2025 20:56"/>
    <s v="24 Nov 2025"/>
    <s v="Nov"/>
    <n v="0"/>
    <n v="0"/>
    <n v="5"/>
    <n v="0"/>
    <n v="0"/>
    <n v="5"/>
    <n v="0"/>
    <s v="24.11.2025"/>
    <x v="5"/>
    <s v="21.07.2026"/>
    <x v="6"/>
  </r>
  <r>
    <s v="TOPOLA SKIES"/>
    <n v="0"/>
    <n v="0"/>
    <n v="7"/>
    <n v="8797"/>
    <s v="414175 2 "/>
    <s v="17 Jul 2026"/>
    <s v="17"/>
    <s v="Jul"/>
    <s v="24 Jul 2026"/>
    <s v="24"/>
    <s v="Jul"/>
    <n v="7"/>
    <n v="7"/>
    <n v="0"/>
    <n v="0"/>
    <s v="TOPOLA SKIES"/>
    <x v="4"/>
    <s v="4"/>
    <s v="1"/>
    <n v="4408.7155963302748"/>
    <n v="629.81651376146783"/>
    <m/>
    <s v="24 Nov 2025 21:01"/>
    <s v="24 Nov 2025"/>
    <s v="Nov"/>
    <n v="0"/>
    <n v="0"/>
    <n v="7"/>
    <n v="0"/>
    <n v="0"/>
    <n v="7"/>
    <n v="0"/>
    <s v="24.11.2025"/>
    <x v="5"/>
    <s v="17.07.2026"/>
    <x v="1"/>
  </r>
  <r>
    <s v="TOPOLA SKIES"/>
    <n v="0"/>
    <n v="0"/>
    <n v="7"/>
    <n v="8798"/>
    <s v="414175 2 "/>
    <s v="17 Jul 2026"/>
    <s v="17"/>
    <s v="Jul"/>
    <s v="24 Jul 2026"/>
    <s v="24"/>
    <s v="Jul"/>
    <n v="7"/>
    <n v="7"/>
    <n v="0"/>
    <n v="0"/>
    <s v="TOPOLA SKIES"/>
    <x v="1"/>
    <s v="2"/>
    <m/>
    <n v="2432.9174311926604"/>
    <n v="347.55963302752286"/>
    <m/>
    <s v="24 Nov 2025 21:02"/>
    <s v="24 Nov 2025"/>
    <s v="Nov"/>
    <n v="0"/>
    <n v="0"/>
    <n v="7"/>
    <n v="0"/>
    <n v="0"/>
    <n v="7"/>
    <n v="0"/>
    <s v="24.11.2025"/>
    <x v="5"/>
    <s v="17.07.2026"/>
    <x v="1"/>
  </r>
  <r>
    <s v="TO"/>
    <n v="0"/>
    <n v="7"/>
    <n v="0"/>
    <n v="8799"/>
    <s v="17347 1 "/>
    <s v="02 Jul 2026"/>
    <s v="02"/>
    <s v="Jul"/>
    <s v="09 Jul 2026"/>
    <s v="09"/>
    <s v="Jul"/>
    <n v="7"/>
    <n v="7"/>
    <n v="0"/>
    <n v="0"/>
    <s v="КЛУБ МАГЕЛАН - ООД"/>
    <x v="5"/>
    <s v="2"/>
    <s v="2"/>
    <n v="2166.7075906"/>
    <n v="309.5296558"/>
    <m/>
    <s v="25 Nov 2025 09:49"/>
    <s v="24 Nov 2025"/>
    <s v="Nov"/>
    <n v="0"/>
    <n v="0"/>
    <n v="7"/>
    <n v="0"/>
    <n v="0"/>
    <n v="7"/>
    <n v="0"/>
    <s v="25.11.2025"/>
    <x v="5"/>
    <s v="02.07.2026"/>
    <x v="2"/>
  </r>
  <r>
    <s v="TO"/>
    <n v="0"/>
    <n v="0"/>
    <n v="5"/>
    <n v="8800"/>
    <s v="1178826.222877 1 "/>
    <s v="15 Aug 2026"/>
    <s v="15"/>
    <s v="Aug"/>
    <s v="20 Aug 2026"/>
    <s v="20"/>
    <s v="Aug"/>
    <n v="5"/>
    <n v="5"/>
    <n v="0"/>
    <n v="0"/>
    <s v="СЛР-ХОЛИДЕЙ-СЪРВИС ЕООД"/>
    <x v="7"/>
    <s v="4"/>
    <s v="0"/>
    <n v="2583.8470129999996"/>
    <n v="516.76940259999992"/>
    <s v="Romania"/>
    <s v="25 Nov 2025 09:59"/>
    <s v="24 Nov 2025"/>
    <s v="Nov"/>
    <n v="0"/>
    <n v="0"/>
    <n v="0"/>
    <n v="5"/>
    <n v="0"/>
    <n v="5"/>
    <n v="0"/>
    <s v="25.11.2025"/>
    <x v="5"/>
    <s v="15.08.2026"/>
    <x v="12"/>
  </r>
  <r>
    <s v="TO"/>
    <n v="0"/>
    <n v="5"/>
    <n v="0"/>
    <n v="8801"/>
    <s v="1178873.222878 1 "/>
    <s v="22 Jun 2026"/>
    <s v="22"/>
    <s v="Jun"/>
    <s v="27 Jun 2026"/>
    <s v="27"/>
    <s v="Jun"/>
    <n v="5"/>
    <n v="5"/>
    <n v="0"/>
    <n v="0"/>
    <s v="СЛР-ХОЛИДЕЙ-СЪРВИС ЕООД"/>
    <x v="3"/>
    <s v="2"/>
    <s v="1"/>
    <n v="1427.5603169999999"/>
    <n v="285.51206339999999"/>
    <s v="Romania"/>
    <s v="25 Nov 2025 10:00"/>
    <s v="25 Nov 2025"/>
    <s v="Nov"/>
    <n v="0"/>
    <n v="5"/>
    <n v="0"/>
    <n v="0"/>
    <n v="0"/>
    <n v="5"/>
    <n v="0"/>
    <s v="25.11.2025"/>
    <x v="5"/>
    <s v="22.06.2026"/>
    <x v="7"/>
  </r>
  <r>
    <s v="TO"/>
    <n v="0"/>
    <n v="5"/>
    <n v="0"/>
    <n v="8802"/>
    <s v="1178874.222881 1 "/>
    <s v="22 Jun 2026"/>
    <s v="22"/>
    <s v="Jun"/>
    <s v="27 Jun 2026"/>
    <s v="27"/>
    <s v="Jun"/>
    <n v="5"/>
    <n v="5"/>
    <n v="0"/>
    <n v="0"/>
    <s v="СЛР-ХОЛИДЕЙ-СЪРВИС ЕООД"/>
    <x v="1"/>
    <s v="1"/>
    <s v="0"/>
    <n v="845.8182417999999"/>
    <n v="169.16364835999997"/>
    <s v="Romania"/>
    <s v="25 Nov 2025 10:02"/>
    <s v="25 Nov 2025"/>
    <s v="Nov"/>
    <n v="0"/>
    <n v="5"/>
    <n v="0"/>
    <n v="0"/>
    <n v="0"/>
    <n v="5"/>
    <n v="0"/>
    <s v="25.11.2025"/>
    <x v="5"/>
    <s v="22.06.2026"/>
    <x v="7"/>
  </r>
  <r>
    <s v="TO"/>
    <n v="0"/>
    <n v="6"/>
    <n v="0"/>
    <n v="8803"/>
    <s v="1178868.222882 1 "/>
    <s v="01 Jul 2026"/>
    <s v="01"/>
    <s v="Jul"/>
    <s v="07 Jul 2026"/>
    <s v="07"/>
    <s v="Jul"/>
    <n v="6"/>
    <n v="6"/>
    <n v="0"/>
    <n v="0"/>
    <s v="СЛР-ХОЛИДЕЙ-СЪРВИС ЕООД"/>
    <x v="1"/>
    <s v="1"/>
    <s v="1"/>
    <n v="1012.8461238"/>
    <n v="168.8076873"/>
    <s v="Romania"/>
    <s v="25 Nov 2025 10:03"/>
    <s v="24 Nov 2025"/>
    <s v="Nov"/>
    <n v="0"/>
    <n v="0"/>
    <n v="6"/>
    <n v="0"/>
    <n v="0"/>
    <n v="6"/>
    <n v="0"/>
    <s v="25.11.2025"/>
    <x v="5"/>
    <s v="01.07.2026"/>
    <x v="2"/>
  </r>
  <r>
    <s v="TO"/>
    <n v="0"/>
    <n v="8"/>
    <n v="0"/>
    <n v="8804"/>
    <s v="1178838.222884 1 "/>
    <s v="27 Aug 2026"/>
    <s v="27"/>
    <s v="Aug"/>
    <s v="04 Sep 2026"/>
    <s v="04"/>
    <s v="Sep"/>
    <n v="8"/>
    <n v="-23"/>
    <n v="5"/>
    <n v="3"/>
    <s v="СЛР-ХОЛИДЕЙ-СЪРВИС ЕООД"/>
    <x v="1"/>
    <s v="2"/>
    <s v="1"/>
    <n v="1808.6733508"/>
    <n v="226.08416885"/>
    <s v="Romania"/>
    <s v="25 Nov 2025 10:05"/>
    <s v="24 Nov 2025"/>
    <s v="Nov"/>
    <n v="0"/>
    <n v="0"/>
    <n v="0"/>
    <n v="5"/>
    <n v="3"/>
    <n v="8"/>
    <n v="0"/>
    <s v="25.11.2025"/>
    <x v="5"/>
    <s v="27.08.2026"/>
    <x v="3"/>
  </r>
  <r>
    <s v="TO"/>
    <n v="0"/>
    <n v="8"/>
    <n v="0"/>
    <n v="8805"/>
    <s v="1178838.222885 1 "/>
    <s v="27 Aug 2026"/>
    <s v="27"/>
    <s v="Aug"/>
    <s v="04 Sep 2026"/>
    <s v="04"/>
    <s v="Sep"/>
    <n v="8"/>
    <n v="-23"/>
    <n v="5"/>
    <n v="3"/>
    <s v="СЛР-ХОЛИДЕЙ-СЪРВИС ЕООД"/>
    <x v="5"/>
    <s v="3"/>
    <s v="1"/>
    <n v="1860.3854960000001"/>
    <n v="232.54818700000001"/>
    <s v="Romania"/>
    <s v="25 Nov 2025 10:05"/>
    <s v="24 Nov 2025"/>
    <s v="Nov"/>
    <n v="0"/>
    <n v="0"/>
    <n v="0"/>
    <n v="5"/>
    <n v="3"/>
    <n v="8"/>
    <n v="0"/>
    <s v="25.11.2025"/>
    <x v="5"/>
    <s v="27.08.2026"/>
    <x v="3"/>
  </r>
  <r>
    <s v="TO"/>
    <n v="0"/>
    <n v="6"/>
    <n v="0"/>
    <n v="8806"/>
    <s v="1178878.222888 1 "/>
    <s v="02 Jul 2026"/>
    <s v="02"/>
    <s v="Jul"/>
    <s v="08 Jul 2026"/>
    <s v="08"/>
    <s v="Jul"/>
    <n v="6"/>
    <n v="6"/>
    <n v="0"/>
    <n v="0"/>
    <s v="СЛР-ХОЛИДЕЙ-СЪРВИС ЕООД"/>
    <x v="3"/>
    <s v="3"/>
    <s v="1"/>
    <n v="2302.1683763999999"/>
    <n v="383.69472939999997"/>
    <s v="Romania"/>
    <s v="25 Nov 2025 10:08"/>
    <s v="24 Nov 2025"/>
    <s v="Nov"/>
    <n v="0"/>
    <n v="0"/>
    <n v="6"/>
    <n v="0"/>
    <n v="0"/>
    <n v="6"/>
    <n v="0"/>
    <s v="25.11.2025"/>
    <x v="5"/>
    <s v="02.07.2026"/>
    <x v="2"/>
  </r>
  <r>
    <s v="TO"/>
    <n v="0"/>
    <n v="0"/>
    <n v="5"/>
    <n v="8807"/>
    <s v="NT310057 1 "/>
    <s v="17 Jul 2026"/>
    <s v="17"/>
    <s v="Jul"/>
    <s v="22 Jul 2026"/>
    <s v="22"/>
    <s v="Jul"/>
    <n v="5"/>
    <n v="5"/>
    <n v="0"/>
    <n v="0"/>
    <s v="НОВОТОН - ЕООД"/>
    <x v="6"/>
    <s v="2"/>
    <s v="1"/>
    <n v="1507.2603895"/>
    <n v="301.45207790000001"/>
    <m/>
    <s v="25 Nov 2025 10:35"/>
    <s v="24 Nov 2025"/>
    <s v="Nov"/>
    <n v="0"/>
    <n v="0"/>
    <n v="5"/>
    <n v="0"/>
    <n v="0"/>
    <n v="5"/>
    <n v="0"/>
    <s v="25.11.2025"/>
    <x v="5"/>
    <s v="17.07.2026"/>
    <x v="1"/>
  </r>
  <r>
    <s v="TO"/>
    <n v="0"/>
    <n v="0"/>
    <n v="5"/>
    <n v="8808"/>
    <s v="NT310059 1 "/>
    <s v="17 Jul 2026"/>
    <s v="17"/>
    <s v="Jul"/>
    <s v="22 Jul 2026"/>
    <s v="22"/>
    <s v="Jul"/>
    <n v="5"/>
    <n v="5"/>
    <n v="0"/>
    <n v="0"/>
    <s v="НОВОТОН - ЕООД"/>
    <x v="6"/>
    <s v="2"/>
    <s v="1"/>
    <n v="1507.2603895"/>
    <n v="301.45207790000001"/>
    <m/>
    <s v="25 Nov 2025 10:36"/>
    <s v="24 Nov 2025"/>
    <s v="Nov"/>
    <n v="0"/>
    <n v="0"/>
    <n v="5"/>
    <n v="0"/>
    <n v="0"/>
    <n v="5"/>
    <n v="0"/>
    <s v="25.11.2025"/>
    <x v="5"/>
    <s v="17.07.2026"/>
    <x v="1"/>
  </r>
  <r>
    <s v="TO"/>
    <n v="0"/>
    <n v="0"/>
    <n v="7"/>
    <n v="8809"/>
    <s v="10082026 2 "/>
    <s v="10 Aug 2026"/>
    <s v="10"/>
    <s v="Aug"/>
    <s v="17 Aug 2026"/>
    <s v="17"/>
    <s v="Aug"/>
    <n v="7"/>
    <n v="7"/>
    <n v="0"/>
    <n v="0"/>
    <s v="ТРАВЕЛИНА - ООД"/>
    <x v="5"/>
    <s v="2"/>
    <s v="2"/>
    <n v="2392.7428637000003"/>
    <n v="341.82040910000006"/>
    <m/>
    <s v="25 Nov 2025 10:47"/>
    <s v="24 Nov 2025"/>
    <s v="Nov"/>
    <n v="0"/>
    <n v="0"/>
    <n v="0"/>
    <n v="7"/>
    <n v="0"/>
    <n v="7"/>
    <n v="0"/>
    <s v="25.11.2025"/>
    <x v="5"/>
    <s v="10.08.2026"/>
    <x v="12"/>
  </r>
  <r>
    <s v="TO"/>
    <n v="0"/>
    <n v="0"/>
    <n v="7"/>
    <n v="8810"/>
    <s v="10082026 2 "/>
    <s v="10 Aug 2026"/>
    <s v="10"/>
    <s v="Aug"/>
    <s v="17 Aug 2026"/>
    <s v="17"/>
    <s v="Aug"/>
    <n v="7"/>
    <n v="7"/>
    <n v="0"/>
    <n v="0"/>
    <s v="ТРАВЕЛИНА - ООД"/>
    <x v="5"/>
    <s v="2"/>
    <s v="2"/>
    <n v="2392.7428637000003"/>
    <n v="341.82040910000006"/>
    <m/>
    <s v="25 Nov 2025 10:47"/>
    <s v="24 Nov 2025"/>
    <s v="Nov"/>
    <n v="0"/>
    <n v="0"/>
    <n v="0"/>
    <n v="7"/>
    <n v="0"/>
    <n v="7"/>
    <n v="0"/>
    <s v="25.11.2025"/>
    <x v="5"/>
    <s v="10.08.2026"/>
    <x v="12"/>
  </r>
  <r>
    <s v="TO"/>
    <n v="0"/>
    <n v="7"/>
    <n v="0"/>
    <n v="8813"/>
    <s v="1179108.222935 1 "/>
    <s v="22 Jun 2026"/>
    <s v="22"/>
    <s v="Jun"/>
    <s v="29 Jun 2026"/>
    <s v="29"/>
    <s v="Jun"/>
    <n v="7"/>
    <n v="7"/>
    <n v="0"/>
    <n v="0"/>
    <s v="СЛР-ХОЛИДЕЙ-СЪРВИС ЕООД"/>
    <x v="2"/>
    <s v="2"/>
    <s v="2"/>
    <n v="2224.7761833"/>
    <n v="317.82516904285711"/>
    <s v="Romania"/>
    <s v="25 Nov 2025 14:04"/>
    <s v="25 Nov 2025"/>
    <s v="Nov"/>
    <n v="0"/>
    <n v="7"/>
    <n v="0"/>
    <n v="0"/>
    <n v="0"/>
    <n v="7"/>
    <n v="0"/>
    <s v="25.11.2025"/>
    <x v="5"/>
    <s v="22.06.2026"/>
    <x v="7"/>
  </r>
  <r>
    <s v="TO"/>
    <n v="0"/>
    <n v="5"/>
    <n v="0"/>
    <n v="8815"/>
    <s v="NT310126 1 "/>
    <s v="03 Sep 2026"/>
    <s v="03"/>
    <s v="Sep"/>
    <s v="08 Sep 2026"/>
    <s v="08"/>
    <s v="Sep"/>
    <n v="5"/>
    <n v="5"/>
    <n v="0"/>
    <n v="0"/>
    <s v="НОВОТОН - ЕООД"/>
    <x v="2"/>
    <s v="2"/>
    <s v="0"/>
    <n v="1177.9964089999999"/>
    <n v="235.59928179999997"/>
    <m/>
    <s v="25 Nov 2025 14:26"/>
    <s v="25 Nov 2025"/>
    <s v="Nov"/>
    <n v="0"/>
    <n v="0"/>
    <n v="0"/>
    <n v="0"/>
    <n v="5"/>
    <n v="5"/>
    <n v="0"/>
    <s v="25.11.2025"/>
    <x v="5"/>
    <s v="03.09.2026"/>
    <x v="11"/>
  </r>
  <r>
    <s v="TOPOLA SKIES"/>
    <n v="0"/>
    <n v="0"/>
    <n v="5"/>
    <n v="8816"/>
    <s v="414542 1 "/>
    <s v="18 Jul 2026"/>
    <s v="18"/>
    <s v="Jul"/>
    <s v="23 Jul 2026"/>
    <s v="23"/>
    <s v="Jul"/>
    <n v="5"/>
    <n v="5"/>
    <n v="0"/>
    <n v="0"/>
    <s v="TOPOLA SKIES"/>
    <x v="5"/>
    <s v="2"/>
    <s v="2"/>
    <n v="2223.2568807339449"/>
    <n v="444.65137614678895"/>
    <m/>
    <s v="25 Nov 2025 14:58"/>
    <s v="25 Nov 2025"/>
    <s v="Nov"/>
    <n v="0"/>
    <n v="0"/>
    <n v="5"/>
    <n v="0"/>
    <n v="0"/>
    <n v="5"/>
    <n v="0"/>
    <s v="25.11.2025"/>
    <x v="5"/>
    <s v="18.07.2026"/>
    <x v="1"/>
  </r>
  <r>
    <s v="TO"/>
    <n v="0"/>
    <n v="5"/>
    <n v="0"/>
    <n v="8817"/>
    <s v="1179126.222945 1 "/>
    <s v="06 Jul 2026"/>
    <s v="06"/>
    <s v="Jul"/>
    <s v="11 Jul 2026"/>
    <s v="11"/>
    <s v="Jul"/>
    <n v="5"/>
    <n v="5"/>
    <n v="0"/>
    <n v="0"/>
    <s v="СЛР-ХОЛИДЕЙ-СЪРВИС ЕООД"/>
    <x v="5"/>
    <s v="3"/>
    <s v="0"/>
    <n v="1886.2415685999999"/>
    <n v="377.24831372"/>
    <s v="Romania"/>
    <s v="25 Nov 2025 15:04"/>
    <s v="25 Nov 2025"/>
    <s v="Nov"/>
    <n v="0"/>
    <n v="0"/>
    <n v="5"/>
    <n v="0"/>
    <n v="0"/>
    <n v="5"/>
    <n v="0"/>
    <s v="25.11.2025"/>
    <x v="5"/>
    <s v="06.07.2026"/>
    <x v="13"/>
  </r>
  <r>
    <s v="TOPOLA SKIES"/>
    <n v="0"/>
    <n v="0"/>
    <n v="5"/>
    <n v="8820"/>
    <s v="414797 1 "/>
    <s v="28 Jul 2026"/>
    <s v="28"/>
    <s v="Jul"/>
    <s v="02 Aug 2026"/>
    <s v="02"/>
    <s v="Aug"/>
    <n v="5"/>
    <n v="-26"/>
    <n v="4"/>
    <n v="1"/>
    <s v="TOPOLA SKIES"/>
    <x v="7"/>
    <s v="4"/>
    <s v="1"/>
    <n v="3661.3"/>
    <n v="732.26"/>
    <m/>
    <s v="25 Nov 2025 21:23"/>
    <s v="25 Nov 2025"/>
    <s v="Nov"/>
    <n v="0"/>
    <n v="0"/>
    <n v="4"/>
    <n v="1"/>
    <n v="0"/>
    <n v="5"/>
    <n v="0"/>
    <s v="25.11.2025"/>
    <x v="5"/>
    <s v="28.07.2026"/>
    <x v="8"/>
  </r>
  <r>
    <s v="TOPOLA SKIES"/>
    <n v="0"/>
    <n v="2"/>
    <n v="0"/>
    <n v="8821"/>
    <s v="414818 1 "/>
    <s v="04 Jul 2026"/>
    <s v="04"/>
    <s v="Jul"/>
    <s v="06 Jul 2026"/>
    <s v="06"/>
    <s v="Jul"/>
    <n v="2"/>
    <n v="2"/>
    <n v="0"/>
    <n v="0"/>
    <s v="TOPOLA SKIES"/>
    <x v="1"/>
    <s v="2"/>
    <s v="1"/>
    <n v="999.62"/>
    <n v="499.81"/>
    <m/>
    <s v="25 Nov 2025 22:03"/>
    <s v="25 Nov 2025"/>
    <s v="Nov"/>
    <n v="0"/>
    <n v="0"/>
    <n v="2"/>
    <n v="0"/>
    <n v="0"/>
    <n v="2"/>
    <n v="0"/>
    <s v="25.11.2025"/>
    <x v="5"/>
    <s v="04.07.2026"/>
    <x v="2"/>
  </r>
  <r>
    <s v="TOPOLA SKIES"/>
    <n v="0"/>
    <n v="5"/>
    <n v="0"/>
    <n v="8822"/>
    <s v="414857 1 "/>
    <s v="25 Aug 2026"/>
    <s v="25"/>
    <s v="Aug"/>
    <s v="30 Aug 2026"/>
    <s v="30"/>
    <s v="Aug"/>
    <n v="5"/>
    <n v="5"/>
    <n v="0"/>
    <n v="0"/>
    <s v="TOPOLA SKIES"/>
    <x v="4"/>
    <s v="2"/>
    <s v="3"/>
    <n v="2857.4770642201834"/>
    <n v="571.49541284403665"/>
    <m/>
    <s v="25 Nov 2025 23:08"/>
    <s v="25 Nov 2025"/>
    <s v="Nov"/>
    <n v="0"/>
    <n v="0"/>
    <n v="0"/>
    <n v="5"/>
    <n v="0"/>
    <n v="5"/>
    <n v="0"/>
    <s v="25.11.2025"/>
    <x v="5"/>
    <s v="25.08.2026"/>
    <x v="3"/>
  </r>
  <r>
    <s v="TO"/>
    <n v="0"/>
    <n v="7"/>
    <n v="0"/>
    <n v="8823"/>
    <s v="96743 1 "/>
    <s v="23 Jun 2026"/>
    <s v="23"/>
    <s v="Jun"/>
    <s v="30 Jun 2026"/>
    <s v="30"/>
    <s v="Jun"/>
    <n v="7"/>
    <n v="7"/>
    <n v="0"/>
    <n v="0"/>
    <s v="ДЕСТИНЕЙШЪН ТУРИСТИК СЪРВИСИС - ЕООД"/>
    <x v="1"/>
    <s v="3"/>
    <s v="1"/>
    <n v="2380.6949509000001"/>
    <n v="340.09927870000001"/>
    <m/>
    <s v="26 Nov 2025 08:45"/>
    <s v="25 Nov 2025"/>
    <s v="Nov"/>
    <n v="0"/>
    <n v="7"/>
    <n v="0"/>
    <n v="0"/>
    <n v="0"/>
    <n v="7"/>
    <n v="0"/>
    <s v="26.11.2025"/>
    <x v="5"/>
    <s v="23.06.2026"/>
    <x v="7"/>
  </r>
  <r>
    <s v="TO"/>
    <n v="0"/>
    <n v="7"/>
    <n v="0"/>
    <n v="8824"/>
    <s v="96739 1 "/>
    <s v="23 Jun 2026"/>
    <s v="23"/>
    <s v="Jun"/>
    <s v="30 Jun 2026"/>
    <s v="30"/>
    <s v="Jun"/>
    <n v="7"/>
    <n v="7"/>
    <n v="0"/>
    <n v="0"/>
    <s v="ДЕСТИНЕЙШЪН ТУРИСТИК СЪРВИСИС - ЕООД"/>
    <x v="1"/>
    <s v="3"/>
    <s v="1"/>
    <n v="2380.6949509000001"/>
    <n v="340.09927870000001"/>
    <m/>
    <s v="26 Nov 2025 08:45"/>
    <s v="25 Nov 2025"/>
    <s v="Nov"/>
    <n v="0"/>
    <n v="7"/>
    <n v="0"/>
    <n v="0"/>
    <n v="0"/>
    <n v="7"/>
    <n v="0"/>
    <s v="26.11.2025"/>
    <x v="5"/>
    <s v="23.06.2026"/>
    <x v="7"/>
  </r>
  <r>
    <s v="TO"/>
    <n v="5"/>
    <n v="0"/>
    <n v="0"/>
    <n v="8825"/>
    <s v="1179276.222995 1 "/>
    <s v="22 May 2026"/>
    <s v="22"/>
    <s v="May"/>
    <s v="27 May 2026"/>
    <s v="27"/>
    <s v="May"/>
    <n v="5"/>
    <n v="5"/>
    <n v="0"/>
    <n v="0"/>
    <s v="СЛР-ХОЛИДЕЙ-СЪРВИС ЕООД"/>
    <x v="6"/>
    <s v="2"/>
    <s v="0"/>
    <n v="991.41022699999996"/>
    <n v="198.28204539999999"/>
    <s v="Romania"/>
    <s v="26 Nov 2025 09:10"/>
    <s v="26 Nov 2025"/>
    <s v="Nov"/>
    <n v="5"/>
    <n v="0"/>
    <n v="0"/>
    <n v="0"/>
    <n v="0"/>
    <n v="5"/>
    <n v="0"/>
    <s v="26.11.2025"/>
    <x v="5"/>
    <s v="22.05.2026"/>
    <x v="16"/>
  </r>
  <r>
    <s v="TO"/>
    <n v="0"/>
    <n v="4"/>
    <n v="1"/>
    <n v="8826"/>
    <s v="1179269.223006 1 "/>
    <s v="07 Jul 2026"/>
    <s v="07"/>
    <s v="Jul"/>
    <s v="12 Jul 2026"/>
    <s v="12"/>
    <s v="Jul"/>
    <n v="5"/>
    <n v="5"/>
    <n v="0"/>
    <n v="0"/>
    <s v="СЛР-ХОЛИДЕЙ-СЪРВИС ЕООД"/>
    <x v="2"/>
    <s v="3"/>
    <s v="0"/>
    <n v="1924.0086458999999"/>
    <n v="384.80172918"/>
    <s v="Romania"/>
    <s v="26 Nov 2025 09:48"/>
    <s v="26 Nov 2025"/>
    <s v="Nov"/>
    <n v="0"/>
    <n v="0"/>
    <n v="5"/>
    <n v="0"/>
    <n v="0"/>
    <n v="5"/>
    <n v="0"/>
    <s v="26.11.2025"/>
    <x v="5"/>
    <s v="07.07.2026"/>
    <x v="13"/>
  </r>
  <r>
    <s v="TO"/>
    <n v="0"/>
    <n v="6"/>
    <n v="0"/>
    <n v="8827"/>
    <s v="96771 1 "/>
    <s v="29 Jun 2026"/>
    <s v="29"/>
    <s v="Jun"/>
    <s v="05 Jul 2026"/>
    <s v="05"/>
    <s v="Jul"/>
    <n v="6"/>
    <n v="-24"/>
    <n v="2"/>
    <n v="4"/>
    <s v="ДЕСТИНЕЙШЪН ТУРИСТИК СЪРВИСИС - ЕООД"/>
    <x v="5"/>
    <s v="2"/>
    <s v="1"/>
    <n v="1609.5698568"/>
    <n v="268.2616428"/>
    <m/>
    <s v="26 Nov 2025 10:22"/>
    <s v="26 Nov 2025"/>
    <s v="Nov"/>
    <n v="0"/>
    <n v="2"/>
    <n v="4"/>
    <n v="0"/>
    <n v="0"/>
    <n v="6"/>
    <n v="0"/>
    <s v="26.11.2025"/>
    <x v="5"/>
    <s v="29.06.2026"/>
    <x v="2"/>
  </r>
  <r>
    <s v="TO"/>
    <n v="0"/>
    <n v="6"/>
    <n v="0"/>
    <n v="8828"/>
    <s v="NT310193 1 "/>
    <s v="28 Jun 2026"/>
    <s v="28"/>
    <s v="Jun"/>
    <s v="04 Jul 2026"/>
    <s v="04"/>
    <s v="Jul"/>
    <n v="6"/>
    <n v="-24"/>
    <n v="3"/>
    <n v="3"/>
    <s v="НОВОТОН - ЕООД"/>
    <x v="1"/>
    <s v="2"/>
    <s v="1"/>
    <n v="1567.5586284000001"/>
    <n v="261.25977140000003"/>
    <m/>
    <s v="26 Nov 2025 10:36"/>
    <s v="25 Nov 2025"/>
    <s v="Nov"/>
    <n v="0"/>
    <n v="3"/>
    <n v="3"/>
    <n v="0"/>
    <n v="0"/>
    <n v="6"/>
    <n v="0"/>
    <s v="26.11.2025"/>
    <x v="5"/>
    <s v="28.06.2026"/>
    <x v="2"/>
  </r>
  <r>
    <s v="TO"/>
    <n v="0"/>
    <n v="0"/>
    <n v="8"/>
    <n v="8830"/>
    <s v="1179364.223051 1 "/>
    <s v="20 Jul 2026"/>
    <s v="20"/>
    <s v="Jul"/>
    <s v="28 Jul 2026"/>
    <s v="28"/>
    <s v="Jul"/>
    <n v="8"/>
    <n v="8"/>
    <n v="0"/>
    <n v="0"/>
    <s v="СЛР-ХОЛИДЕЙ-СЪРВИС ЕООД"/>
    <x v="4"/>
    <s v="3"/>
    <s v="2"/>
    <n v="4198.7758440000007"/>
    <n v="524.84698050000009"/>
    <s v="Romania"/>
    <s v="26 Nov 2025 11:20"/>
    <s v="26 Nov 2025"/>
    <s v="Nov"/>
    <n v="0"/>
    <n v="0"/>
    <n v="8"/>
    <n v="0"/>
    <n v="0"/>
    <n v="8"/>
    <n v="0"/>
    <s v="26.11.2025"/>
    <x v="5"/>
    <s v="20.07.2026"/>
    <x v="6"/>
  </r>
  <r>
    <s v="TO"/>
    <n v="0"/>
    <n v="7"/>
    <n v="0"/>
    <n v="8831"/>
    <s v="1179365.223053 1 "/>
    <s v="04 Jul 2026"/>
    <s v="04"/>
    <s v="Jul"/>
    <s v="11 Jul 2026"/>
    <s v="11"/>
    <s v="Jul"/>
    <n v="7"/>
    <n v="7"/>
    <n v="0"/>
    <n v="0"/>
    <s v="СЛР-ХОЛИДЕЙ-СЪРВИС ЕООД"/>
    <x v="5"/>
    <s v="2"/>
    <s v="2"/>
    <n v="2417.2298553000001"/>
    <n v="345.31855075714287"/>
    <s v="Romania"/>
    <s v="26 Nov 2025 11:24"/>
    <s v="26 Nov 2025"/>
    <s v="Nov"/>
    <n v="0"/>
    <n v="0"/>
    <n v="7"/>
    <n v="0"/>
    <n v="0"/>
    <n v="7"/>
    <n v="0"/>
    <s v="26.11.2025"/>
    <x v="5"/>
    <s v="04.07.2026"/>
    <x v="2"/>
  </r>
  <r>
    <s v="TO"/>
    <n v="0"/>
    <n v="0"/>
    <n v="6"/>
    <n v="8832"/>
    <s v="1179228.223054 1 "/>
    <s v="17 Jul 2026"/>
    <s v="17"/>
    <s v="Jul"/>
    <s v="23 Jul 2026"/>
    <s v="23"/>
    <s v="Jul"/>
    <n v="6"/>
    <n v="6"/>
    <n v="0"/>
    <n v="0"/>
    <s v="СЛР-ХОЛИДЕЙ-СЪРВИС ЕООД"/>
    <x v="3"/>
    <s v="2"/>
    <s v="1"/>
    <n v="2015.3654652"/>
    <n v="335.8942442"/>
    <s v="Romania"/>
    <s v="26 Nov 2025 11:25"/>
    <s v="25 Nov 2025"/>
    <s v="Nov"/>
    <n v="0"/>
    <n v="0"/>
    <n v="6"/>
    <n v="0"/>
    <n v="0"/>
    <n v="6"/>
    <n v="0"/>
    <s v="26.11.2025"/>
    <x v="5"/>
    <s v="17.07.2026"/>
    <x v="1"/>
  </r>
  <r>
    <s v="TO"/>
    <n v="0"/>
    <n v="0"/>
    <n v="6"/>
    <n v="8833"/>
    <s v="1179230.223055 1 "/>
    <s v="17 Jul 2026"/>
    <s v="17"/>
    <s v="Jul"/>
    <s v="23 Jul 2026"/>
    <s v="23"/>
    <s v="Jul"/>
    <n v="6"/>
    <n v="6"/>
    <n v="0"/>
    <n v="0"/>
    <s v="СЛР-ХОЛИДЕЙ-СЪРВИС ЕООД"/>
    <x v="0"/>
    <s v="2"/>
    <s v="0"/>
    <n v="1805.5440228"/>
    <n v="300.92400379999998"/>
    <s v="Romania"/>
    <s v="26 Nov 2025 11:25"/>
    <s v="25 Nov 2025"/>
    <s v="Nov"/>
    <n v="0"/>
    <n v="0"/>
    <n v="6"/>
    <n v="0"/>
    <n v="0"/>
    <n v="6"/>
    <n v="0"/>
    <s v="26.11.2025"/>
    <x v="5"/>
    <s v="17.07.2026"/>
    <x v="1"/>
  </r>
  <r>
    <s v="TO"/>
    <n v="0"/>
    <n v="0"/>
    <n v="6"/>
    <n v="8834"/>
    <s v="1179229.223056 1 "/>
    <s v="17 Jul 2026"/>
    <s v="17"/>
    <s v="Jul"/>
    <s v="23 Jul 2026"/>
    <s v="23"/>
    <s v="Jul"/>
    <n v="6"/>
    <n v="6"/>
    <n v="0"/>
    <n v="0"/>
    <s v="СЛР-ХОЛИДЕЙ-СЪРВИС ЕООД"/>
    <x v="0"/>
    <s v="2"/>
    <s v="1"/>
    <n v="1805.5440228"/>
    <n v="300.92400379999998"/>
    <s v="Romania"/>
    <s v="26 Nov 2025 11:26"/>
    <s v="25 Nov 2025"/>
    <s v="Nov"/>
    <n v="0"/>
    <n v="0"/>
    <n v="6"/>
    <n v="0"/>
    <n v="0"/>
    <n v="6"/>
    <n v="0"/>
    <s v="26.11.2025"/>
    <x v="5"/>
    <s v="17.07.2026"/>
    <x v="1"/>
  </r>
  <r>
    <s v="TO"/>
    <n v="0"/>
    <n v="0"/>
    <n v="5"/>
    <n v="8835"/>
    <s v="2313570 1 "/>
    <s v="13 Aug 2026"/>
    <s v="13"/>
    <s v="Aug"/>
    <s v="18 Aug 2026"/>
    <s v="18"/>
    <s v="Aug"/>
    <n v="5"/>
    <n v="5"/>
    <n v="0"/>
    <n v="0"/>
    <s v="ТУРИСТИЧЕСКА АГЕНЦИЯ СОЛВЕКС - ЕООД"/>
    <x v="0"/>
    <s v="2"/>
    <s v="2"/>
    <n v="1880.726128"/>
    <n v="376.1452256"/>
    <m/>
    <s v="26 Nov 2025 12:26"/>
    <s v="26 Nov 2025"/>
    <s v="Nov"/>
    <n v="0"/>
    <n v="0"/>
    <n v="0"/>
    <n v="5"/>
    <n v="0"/>
    <n v="5"/>
    <n v="0"/>
    <s v="26.11.2025"/>
    <x v="5"/>
    <s v="13.08.2026"/>
    <x v="12"/>
  </r>
  <r>
    <s v="TO"/>
    <n v="0"/>
    <n v="0"/>
    <n v="5"/>
    <n v="8836"/>
    <s v="2313568 1 "/>
    <s v="31 Jul 2026"/>
    <s v="31"/>
    <s v="Jul"/>
    <s v="05 Aug 2026"/>
    <s v="05"/>
    <s v="Aug"/>
    <n v="5"/>
    <n v="-26"/>
    <n v="1"/>
    <n v="4"/>
    <s v="ТУРИСТИЧЕСКА АГЕНЦИЯ СОЛВЕКС - ЕООД"/>
    <x v="1"/>
    <s v="2"/>
    <s v="1"/>
    <n v="1446.1407019999999"/>
    <n v="289.22814039999997"/>
    <s v="Romania"/>
    <s v="26 Nov 2025 12:31"/>
    <s v="26 Nov 2025"/>
    <s v="Nov"/>
    <n v="0"/>
    <n v="0"/>
    <n v="1"/>
    <n v="4"/>
    <n v="0"/>
    <n v="5"/>
    <n v="0"/>
    <s v="26.11.2025"/>
    <x v="5"/>
    <s v="31.07.2026"/>
    <x v="8"/>
  </r>
  <r>
    <s v="TO"/>
    <n v="0"/>
    <n v="0"/>
    <n v="5"/>
    <n v="8837"/>
    <s v="2313569 1 "/>
    <s v="31 Jul 2026"/>
    <s v="31"/>
    <s v="Jul"/>
    <s v="05 Aug 2026"/>
    <s v="05"/>
    <s v="Aug"/>
    <n v="5"/>
    <n v="-26"/>
    <n v="1"/>
    <n v="4"/>
    <s v="ТУРИСТИЧЕСКА АГЕНЦИЯ СОЛВЕКС - ЕООД"/>
    <x v="1"/>
    <s v="2"/>
    <s v="1"/>
    <n v="1446.1407019999999"/>
    <n v="289.22814039999997"/>
    <s v="Romania"/>
    <s v="26 Nov 2025 12:31"/>
    <s v="26 Nov 2025"/>
    <s v="Nov"/>
    <n v="0"/>
    <n v="0"/>
    <n v="1"/>
    <n v="4"/>
    <n v="0"/>
    <n v="5"/>
    <n v="0"/>
    <s v="26.11.2025"/>
    <x v="5"/>
    <s v="31.07.2026"/>
    <x v="8"/>
  </r>
  <r>
    <s v="TO"/>
    <n v="0"/>
    <n v="0"/>
    <n v="5"/>
    <n v="8838"/>
    <s v="51360 1 "/>
    <s v="25 Jul 2026"/>
    <s v="25"/>
    <s v="Jul"/>
    <s v="30 Jul 2026"/>
    <s v="30"/>
    <s v="Jul"/>
    <n v="5"/>
    <n v="5"/>
    <n v="0"/>
    <n v="0"/>
    <s v="КЛУБ МАГЕЛАН - ООД"/>
    <x v="0"/>
    <s v="3"/>
    <s v="1"/>
    <n v="1880.726128"/>
    <n v="376.1452256"/>
    <m/>
    <s v="26 Nov 2025 12:40"/>
    <s v="26 Nov 2025"/>
    <s v="Nov"/>
    <n v="0"/>
    <n v="0"/>
    <n v="5"/>
    <n v="0"/>
    <n v="0"/>
    <n v="5"/>
    <n v="0"/>
    <s v="26.11.2025"/>
    <x v="5"/>
    <s v="25.07.2026"/>
    <x v="6"/>
  </r>
  <r>
    <s v="TO"/>
    <n v="0"/>
    <n v="0"/>
    <n v="5"/>
    <n v="8839"/>
    <s v="17402 1 "/>
    <s v="25 Jul 2026"/>
    <s v="25"/>
    <s v="Jul"/>
    <s v="30 Jul 2026"/>
    <s v="30"/>
    <s v="Jul"/>
    <n v="5"/>
    <n v="5"/>
    <n v="0"/>
    <n v="0"/>
    <s v="КЛУБ МАГЕЛАН - ООД"/>
    <x v="2"/>
    <s v="2"/>
    <s v="0"/>
    <n v="1481.1500589999998"/>
    <n v="296.23001179999994"/>
    <m/>
    <s v="26 Nov 2025 13:07"/>
    <s v="26 Nov 2025"/>
    <s v="Nov"/>
    <n v="0"/>
    <n v="0"/>
    <n v="5"/>
    <n v="0"/>
    <n v="0"/>
    <n v="5"/>
    <n v="0"/>
    <s v="26.11.2025"/>
    <x v="5"/>
    <s v="25.07.2026"/>
    <x v="6"/>
  </r>
  <r>
    <s v="TO"/>
    <n v="0"/>
    <n v="0"/>
    <n v="5"/>
    <n v="8840"/>
    <s v="2313606 1 "/>
    <s v="01 Aug 2026"/>
    <s v="01"/>
    <s v="Aug"/>
    <s v="06 Aug 2026"/>
    <s v="06"/>
    <s v="Aug"/>
    <n v="5"/>
    <n v="5"/>
    <n v="0"/>
    <n v="0"/>
    <s v="ТУРИСТИЧЕСКА АГЕНЦИЯ СОЛВЕКС - ЕООД"/>
    <x v="1"/>
    <s v="2"/>
    <s v="1"/>
    <n v="1446.1407019999999"/>
    <n v="289.22814039999997"/>
    <s v="[&quot;RO&quot;]"/>
    <s v="26 Nov 2025 13:16"/>
    <s v="26 Nov 2025"/>
    <s v="Nov"/>
    <n v="0"/>
    <n v="0"/>
    <n v="0"/>
    <n v="5"/>
    <n v="0"/>
    <n v="5"/>
    <n v="0"/>
    <s v="26.11.2025"/>
    <x v="5"/>
    <s v="01.08.2026"/>
    <x v="8"/>
  </r>
  <r>
    <s v="TO"/>
    <n v="0"/>
    <n v="0"/>
    <n v="5"/>
    <n v="8841"/>
    <s v="2313608 1 "/>
    <s v="01 Aug 2026"/>
    <s v="01"/>
    <s v="Aug"/>
    <s v="06 Aug 2026"/>
    <s v="06"/>
    <s v="Aug"/>
    <n v="5"/>
    <n v="5"/>
    <n v="0"/>
    <n v="0"/>
    <s v="ТУРИСТИЧЕСКА АГЕНЦИЯ СОЛВЕКС - ЕООД"/>
    <x v="1"/>
    <s v="2"/>
    <s v="1"/>
    <n v="1446.1407019999999"/>
    <n v="289.22814039999997"/>
    <s v="[&quot;RO&quot;]"/>
    <s v="26 Nov 2025 13:16"/>
    <s v="26 Nov 2025"/>
    <s v="Nov"/>
    <n v="0"/>
    <n v="0"/>
    <n v="0"/>
    <n v="5"/>
    <n v="0"/>
    <n v="5"/>
    <n v="0"/>
    <s v="26.11.2025"/>
    <x v="5"/>
    <s v="01.08.2026"/>
    <x v="8"/>
  </r>
  <r>
    <s v="TO"/>
    <n v="0"/>
    <n v="0"/>
    <n v="5"/>
    <n v="8842"/>
    <s v="2313612 1 "/>
    <s v="01 Aug 2026"/>
    <s v="01"/>
    <s v="Aug"/>
    <s v="06 Aug 2026"/>
    <s v="06"/>
    <s v="Aug"/>
    <n v="5"/>
    <n v="5"/>
    <n v="0"/>
    <n v="0"/>
    <s v="ТУРИСТИЧЕСКА АГЕНЦИЯ СОЛВЕКС - ЕООД"/>
    <x v="1"/>
    <s v="2"/>
    <s v="1"/>
    <n v="1446.1407019999999"/>
    <n v="289.22814039999997"/>
    <s v="Romania"/>
    <s v="26 Nov 2025 13:35"/>
    <s v="26 Nov 2025"/>
    <s v="Nov"/>
    <n v="0"/>
    <n v="0"/>
    <n v="0"/>
    <n v="5"/>
    <n v="0"/>
    <n v="5"/>
    <n v="0"/>
    <s v="26.11.2025"/>
    <x v="5"/>
    <s v="01.08.2026"/>
    <x v="8"/>
  </r>
  <r>
    <s v="TO"/>
    <n v="0"/>
    <n v="0"/>
    <n v="5"/>
    <n v="8843"/>
    <s v="2313619 1 "/>
    <s v="13 Aug 2026"/>
    <s v="13"/>
    <s v="Aug"/>
    <s v="18 Aug 2026"/>
    <s v="18"/>
    <s v="Aug"/>
    <n v="5"/>
    <n v="5"/>
    <n v="0"/>
    <n v="0"/>
    <s v="ТУРИСТИЧЕСКА АГЕНЦИЯ СОЛВЕКС - ЕООД"/>
    <x v="7"/>
    <s v="2"/>
    <s v="4"/>
    <n v="3079.063169"/>
    <n v="615.81263379999996"/>
    <m/>
    <s v="26 Nov 2025 13:44"/>
    <s v="26 Nov 2025"/>
    <s v="Nov"/>
    <n v="0"/>
    <n v="0"/>
    <n v="0"/>
    <n v="5"/>
    <n v="0"/>
    <n v="5"/>
    <n v="0"/>
    <s v="26.11.2025"/>
    <x v="5"/>
    <s v="13.08.2026"/>
    <x v="12"/>
  </r>
  <r>
    <s v="TO"/>
    <n v="0"/>
    <n v="0"/>
    <n v="5"/>
    <n v="8844"/>
    <s v="2313621 1 "/>
    <s v="13 Aug 2026"/>
    <s v="13"/>
    <s v="Aug"/>
    <s v="18 Aug 2026"/>
    <s v="18"/>
    <s v="Aug"/>
    <n v="5"/>
    <n v="5"/>
    <n v="0"/>
    <n v="0"/>
    <s v="ТУРИСТИЧЕСКА АГЕНЦИЯ СОЛВЕКС - ЕООД"/>
    <x v="2"/>
    <s v="2"/>
    <s v="2"/>
    <n v="1851.4864694999999"/>
    <n v="370.2972939"/>
    <m/>
    <s v="26 Nov 2025 13:56"/>
    <s v="26 Nov 2025"/>
    <s v="Nov"/>
    <n v="0"/>
    <n v="0"/>
    <n v="0"/>
    <n v="5"/>
    <n v="0"/>
    <n v="5"/>
    <n v="0"/>
    <s v="26.11.2025"/>
    <x v="5"/>
    <s v="13.08.2026"/>
    <x v="12"/>
  </r>
  <r>
    <s v="TO"/>
    <n v="0"/>
    <n v="5"/>
    <n v="0"/>
    <n v="8845"/>
    <s v="1179491.223069 1 "/>
    <s v="31 Aug 2026"/>
    <s v="31"/>
    <s v="Aug"/>
    <s v="05 Sep 2026"/>
    <s v="05"/>
    <s v="Sep"/>
    <n v="5"/>
    <n v="-26"/>
    <n v="1"/>
    <n v="4"/>
    <s v="СЛР-ХОЛИДЕЙ-СЪРВИС ЕООД"/>
    <x v="1"/>
    <s v="2"/>
    <s v="0"/>
    <n v="1142.9870519999999"/>
    <n v="228.5974104"/>
    <s v="Romania"/>
    <s v="26 Nov 2025 15:08"/>
    <s v="26 Nov 2025"/>
    <s v="Nov"/>
    <n v="0"/>
    <n v="0"/>
    <n v="0"/>
    <n v="1"/>
    <n v="4"/>
    <n v="5"/>
    <n v="0"/>
    <s v="26.11.2025"/>
    <x v="5"/>
    <s v="31.08.2026"/>
    <x v="11"/>
  </r>
  <r>
    <s v="TO"/>
    <n v="0"/>
    <n v="0"/>
    <n v="5"/>
    <n v="8846"/>
    <s v="2313624 1 "/>
    <s v="13 Aug 2026"/>
    <s v="13"/>
    <s v="Aug"/>
    <s v="18 Aug 2026"/>
    <s v="18"/>
    <s v="Aug"/>
    <n v="5"/>
    <n v="5"/>
    <n v="0"/>
    <n v="0"/>
    <s v="ТУРИСТИЧЕСКА АГЕНЦИЯ СОЛВЕКС - ЕООД"/>
    <x v="7"/>
    <s v="2"/>
    <s v="3"/>
    <n v="2799.183896"/>
    <n v="559.83677920000002"/>
    <m/>
    <s v="26 Nov 2025 15:25"/>
    <s v="26 Nov 2025"/>
    <s v="Nov"/>
    <n v="0"/>
    <n v="0"/>
    <n v="0"/>
    <n v="5"/>
    <n v="0"/>
    <n v="5"/>
    <n v="0"/>
    <s v="26.11.2025"/>
    <x v="5"/>
    <s v="13.08.2026"/>
    <x v="12"/>
  </r>
  <r>
    <s v="TO"/>
    <n v="0"/>
    <n v="0"/>
    <n v="5"/>
    <n v="8847"/>
    <s v="2313628 1 "/>
    <s v="13 Aug 2026"/>
    <s v="13"/>
    <s v="Aug"/>
    <s v="18 Aug 2026"/>
    <s v="18"/>
    <s v="Aug"/>
    <n v="5"/>
    <n v="5"/>
    <n v="0"/>
    <n v="0"/>
    <s v="ТУРИСТИЧЕСКА АГЕНЦИЯ СОЛВЕКС - ЕООД"/>
    <x v="0"/>
    <s v="2"/>
    <s v="1"/>
    <n v="1504.620019"/>
    <n v="300.92400379999998"/>
    <m/>
    <s v="26 Nov 2025 15:34"/>
    <s v="26 Nov 2025"/>
    <s v="Nov"/>
    <n v="0"/>
    <n v="0"/>
    <n v="0"/>
    <n v="5"/>
    <n v="0"/>
    <n v="5"/>
    <n v="0"/>
    <s v="26.11.2025"/>
    <x v="5"/>
    <s v="13.08.2026"/>
    <x v="12"/>
  </r>
  <r>
    <s v="TOPOLA SKIES"/>
    <n v="0"/>
    <n v="0"/>
    <n v="7"/>
    <n v="8848"/>
    <s v="415203 1 "/>
    <s v="27 Jul 2026"/>
    <s v="27"/>
    <s v="Jul"/>
    <s v="03 Aug 2026"/>
    <s v="03"/>
    <s v="Aug"/>
    <n v="7"/>
    <n v="-24"/>
    <n v="5"/>
    <n v="2"/>
    <s v="TOPOLA SKIES"/>
    <x v="0"/>
    <s v="2"/>
    <s v="2"/>
    <n v="3153.4036697247702"/>
    <n v="450.48623853211001"/>
    <m/>
    <s v="26 Nov 2025 15:49"/>
    <s v="26 Nov 2025"/>
    <s v="Nov"/>
    <n v="0"/>
    <n v="0"/>
    <n v="5"/>
    <n v="2"/>
    <n v="0"/>
    <n v="7"/>
    <n v="0"/>
    <s v="26.11.2025"/>
    <x v="5"/>
    <s v="27.07.2026"/>
    <x v="8"/>
  </r>
  <r>
    <s v="TO"/>
    <n v="0"/>
    <n v="0"/>
    <n v="5"/>
    <n v="8849"/>
    <s v="51371 1 "/>
    <s v="25 Jul 2026"/>
    <s v="25"/>
    <s v="Jul"/>
    <s v="30 Jul 2026"/>
    <s v="30"/>
    <s v="Jul"/>
    <n v="5"/>
    <n v="5"/>
    <n v="0"/>
    <n v="0"/>
    <s v="КЛУБ МАГЕЛАН - ООД"/>
    <x v="5"/>
    <s v="2"/>
    <s v="2"/>
    <n v="1851.4864694999999"/>
    <n v="370.2972939"/>
    <m/>
    <s v="26 Nov 2025 16:29"/>
    <s v="26 Nov 2025"/>
    <s v="Nov"/>
    <n v="0"/>
    <n v="0"/>
    <n v="5"/>
    <n v="0"/>
    <n v="0"/>
    <n v="5"/>
    <n v="0"/>
    <s v="26.11.2025"/>
    <x v="5"/>
    <s v="25.07.2026"/>
    <x v="6"/>
  </r>
  <r>
    <s v="TOPOLA SKIES"/>
    <n v="0"/>
    <n v="0"/>
    <n v="7"/>
    <n v="8852"/>
    <s v="415237 2 "/>
    <s v="15 Jul 2026"/>
    <s v="15"/>
    <s v="Jul"/>
    <s v="22 Jul 2026"/>
    <s v="22"/>
    <s v="Jul"/>
    <n v="7"/>
    <n v="7"/>
    <n v="0"/>
    <n v="0"/>
    <s v="TOPOLA SKIES"/>
    <x v="2"/>
    <s v="3"/>
    <m/>
    <n v="3664.22"/>
    <n v="523.46"/>
    <m/>
    <s v="26 Nov 2025 16:38"/>
    <s v="26 Nov 2025"/>
    <s v="Nov"/>
    <n v="0"/>
    <n v="0"/>
    <n v="7"/>
    <n v="0"/>
    <n v="0"/>
    <n v="7"/>
    <n v="0"/>
    <s v="26.11.2025"/>
    <x v="5"/>
    <s v="15.07.2026"/>
    <x v="1"/>
  </r>
  <r>
    <s v="TOPOLA SKIES"/>
    <n v="0"/>
    <n v="0"/>
    <n v="7"/>
    <n v="8853"/>
    <s v="415237 2 "/>
    <s v="15 Jul 2026"/>
    <s v="15"/>
    <s v="Jul"/>
    <s v="22 Jul 2026"/>
    <s v="22"/>
    <s v="Jul"/>
    <n v="7"/>
    <n v="7"/>
    <n v="0"/>
    <n v="0"/>
    <s v="TOPOLA SKIES"/>
    <x v="2"/>
    <s v="2"/>
    <m/>
    <n v="2714.18"/>
    <n v="387.74"/>
    <m/>
    <s v="26 Nov 2025 16:38"/>
    <s v="26 Nov 2025"/>
    <s v="Nov"/>
    <n v="0"/>
    <n v="0"/>
    <n v="7"/>
    <n v="0"/>
    <n v="0"/>
    <n v="7"/>
    <n v="0"/>
    <s v="26.11.2025"/>
    <x v="5"/>
    <s v="15.07.2026"/>
    <x v="1"/>
  </r>
  <r>
    <s v="TO"/>
    <n v="0"/>
    <n v="6"/>
    <n v="0"/>
    <n v="8854"/>
    <s v="1179573.223106 1 "/>
    <s v="28 Jun 2026"/>
    <s v="28"/>
    <s v="Jun"/>
    <s v="04 Jul 2026"/>
    <s v="04"/>
    <s v="Jul"/>
    <n v="6"/>
    <n v="-24"/>
    <n v="3"/>
    <n v="3"/>
    <s v="СЛР-ХОЛИДЕЙ-СЪРВИС ЕООД"/>
    <x v="7"/>
    <s v="4"/>
    <s v="1"/>
    <n v="3009.0835715999997"/>
    <n v="501.51392859999993"/>
    <s v="Romania"/>
    <s v="26 Nov 2025 18:12"/>
    <s v="26 Nov 2025"/>
    <s v="Nov"/>
    <n v="0"/>
    <n v="3"/>
    <n v="3"/>
    <n v="0"/>
    <n v="0"/>
    <n v="6"/>
    <n v="0"/>
    <s v="26.11.2025"/>
    <x v="5"/>
    <s v="28.06.2026"/>
    <x v="2"/>
  </r>
  <r>
    <s v="TO"/>
    <n v="0"/>
    <n v="4"/>
    <n v="1"/>
    <n v="8855"/>
    <s v="1179570.223105 1 "/>
    <s v="24 Aug 2026"/>
    <s v="24"/>
    <s v="Aug"/>
    <s v="29 Aug 2026"/>
    <s v="29"/>
    <s v="Aug"/>
    <n v="5"/>
    <n v="5"/>
    <n v="0"/>
    <n v="0"/>
    <s v="СЛР-ХОЛИДЕЙ-СЪРВИС ЕООД"/>
    <x v="5"/>
    <s v="2"/>
    <s v="2"/>
    <n v="0"/>
    <n v="0"/>
    <s v="Romania"/>
    <s v="26 Nov 2025 18:12"/>
    <s v="26 Nov 2025"/>
    <s v="Nov"/>
    <n v="0"/>
    <n v="0"/>
    <n v="0"/>
    <n v="5"/>
    <n v="0"/>
    <n v="5"/>
    <n v="0"/>
    <s v="26.11.2025"/>
    <x v="5"/>
    <s v="24.08.2026"/>
    <x v="3"/>
  </r>
  <r>
    <s v="TO"/>
    <n v="0"/>
    <n v="0"/>
    <n v="5"/>
    <n v="8856"/>
    <s v="1179575.223108 1 "/>
    <s v="30 Jul 2026"/>
    <s v="30"/>
    <s v="Jul"/>
    <s v="04 Aug 2026"/>
    <s v="04"/>
    <s v="Aug"/>
    <n v="5"/>
    <n v="-26"/>
    <n v="2"/>
    <n v="3"/>
    <s v="СЛР-ХОЛИДЕЙ-СЪРВИС ЕООД"/>
    <x v="1"/>
    <s v="2"/>
    <s v="0"/>
    <n v="1446.1407019999999"/>
    <n v="289.22814039999997"/>
    <s v="Romania"/>
    <s v="26 Nov 2025 18:25"/>
    <s v="26 Nov 2025"/>
    <s v="Nov"/>
    <n v="0"/>
    <n v="0"/>
    <n v="2"/>
    <n v="3"/>
    <n v="0"/>
    <n v="5"/>
    <n v="0"/>
    <s v="26.11.2025"/>
    <x v="5"/>
    <s v="30.07.2026"/>
    <x v="8"/>
  </r>
  <r>
    <s v="TO"/>
    <n v="0"/>
    <n v="0"/>
    <n v="5"/>
    <n v="8857"/>
    <s v="1179616.223116 1 "/>
    <s v="26 Jul 2026"/>
    <s v="26"/>
    <s v="Jul"/>
    <s v="31 Jul 2026"/>
    <s v="31"/>
    <s v="Jul"/>
    <n v="5"/>
    <n v="5"/>
    <n v="0"/>
    <n v="0"/>
    <s v="СЛР-ХОЛИДЕЙ-СЪРВИС ЕООД"/>
    <x v="2"/>
    <s v="2"/>
    <s v="0"/>
    <n v="1481.1500589999998"/>
    <n v="296.23001179999994"/>
    <s v="Romania"/>
    <s v="26 Nov 2025 22:49"/>
    <s v="26 Nov 2025"/>
    <s v="Nov"/>
    <n v="0"/>
    <n v="0"/>
    <n v="5"/>
    <n v="0"/>
    <n v="0"/>
    <n v="5"/>
    <n v="0"/>
    <s v="26.11.2025"/>
    <x v="5"/>
    <s v="26.07.2026"/>
    <x v="8"/>
  </r>
  <r>
    <s v="TO"/>
    <n v="0"/>
    <n v="0"/>
    <n v="5"/>
    <n v="8858"/>
    <s v="1179616.223117 1 "/>
    <s v="26 Jul 2026"/>
    <s v="26"/>
    <s v="Jul"/>
    <s v="31 Jul 2026"/>
    <s v="31"/>
    <s v="Jul"/>
    <n v="5"/>
    <n v="5"/>
    <n v="0"/>
    <n v="0"/>
    <s v="СЛР-ХОЛИДЕЙ-СЪРВИС ЕООД"/>
    <x v="2"/>
    <s v="2"/>
    <s v="0"/>
    <n v="1481.1500589999998"/>
    <n v="296.23001179999994"/>
    <s v="Romania"/>
    <s v="26 Nov 2025 22:49"/>
    <s v="26 Nov 2025"/>
    <s v="Nov"/>
    <n v="0"/>
    <n v="0"/>
    <n v="5"/>
    <n v="0"/>
    <n v="0"/>
    <n v="5"/>
    <n v="0"/>
    <s v="26.11.2025"/>
    <x v="5"/>
    <s v="26.07.2026"/>
    <x v="8"/>
  </r>
  <r>
    <s v="TO"/>
    <n v="0"/>
    <n v="0"/>
    <n v="5"/>
    <n v="8859"/>
    <s v="1179616.223118 1 "/>
    <s v="26 Jul 2026"/>
    <s v="26"/>
    <s v="Jul"/>
    <s v="31 Jul 2026"/>
    <s v="31"/>
    <s v="Jul"/>
    <n v="5"/>
    <n v="5"/>
    <n v="0"/>
    <n v="0"/>
    <s v="СЛР-ХОЛИДЕЙ-СЪРВИС ЕООД"/>
    <x v="5"/>
    <s v="2"/>
    <s v="2"/>
    <n v="1851.4864694999999"/>
    <n v="370.2972939"/>
    <s v="Romania"/>
    <s v="26 Nov 2025 22:49"/>
    <s v="26 Nov 2025"/>
    <s v="Nov"/>
    <n v="0"/>
    <n v="0"/>
    <n v="5"/>
    <n v="0"/>
    <n v="0"/>
    <n v="5"/>
    <n v="0"/>
    <s v="26.11.2025"/>
    <x v="5"/>
    <s v="26.07.2026"/>
    <x v="8"/>
  </r>
  <r>
    <s v="TO"/>
    <n v="0"/>
    <n v="0"/>
    <n v="5"/>
    <n v="8860"/>
    <s v="1179616.223119 1 "/>
    <s v="26 Jul 2026"/>
    <s v="26"/>
    <s v="Jul"/>
    <s v="31 Jul 2026"/>
    <s v="31"/>
    <s v="Jul"/>
    <n v="5"/>
    <n v="5"/>
    <n v="0"/>
    <n v="0"/>
    <s v="СЛР-ХОЛИДЕЙ-СЪРВИС ЕООД"/>
    <x v="5"/>
    <s v="3"/>
    <s v="1"/>
    <n v="1999.5428005000001"/>
    <n v="399.90856010000005"/>
    <s v="Romania"/>
    <s v="26 Nov 2025 22:49"/>
    <s v="26 Nov 2025"/>
    <s v="Nov"/>
    <n v="0"/>
    <n v="0"/>
    <n v="5"/>
    <n v="0"/>
    <n v="0"/>
    <n v="5"/>
    <n v="0"/>
    <s v="26.11.2025"/>
    <x v="5"/>
    <s v="26.07.2026"/>
    <x v="8"/>
  </r>
  <r>
    <s v="TO"/>
    <n v="1"/>
    <n v="4"/>
    <n v="0"/>
    <n v="8861"/>
    <s v="14782745 1 "/>
    <s v="31 May 2026"/>
    <s v="31"/>
    <s v="May"/>
    <s v="05 Jun 2026"/>
    <s v="05"/>
    <s v="Jun"/>
    <n v="5"/>
    <n v="-26"/>
    <n v="1"/>
    <n v="4"/>
    <s v="ДЕСТИНЕЙШЪН ТУРИСТИК СЪРВИСИС - ЕООД"/>
    <x v="5"/>
    <s v="2"/>
    <s v="1"/>
    <n v="851.37279899999999"/>
    <n v="170.27455979999999"/>
    <m/>
    <s v="27 Nov 2025 09:18"/>
    <s v="26 Nov 2025"/>
    <s v="Nov"/>
    <n v="1"/>
    <n v="4"/>
    <n v="0"/>
    <n v="0"/>
    <n v="0"/>
    <n v="5"/>
    <n v="0"/>
    <s v="27.11.2025"/>
    <x v="5"/>
    <s v="31.05.2026"/>
    <x v="10"/>
  </r>
  <r>
    <s v="TO"/>
    <n v="0"/>
    <n v="0"/>
    <n v="5"/>
    <n v="8862"/>
    <s v="51382 1 "/>
    <s v="25 Jul 2026"/>
    <s v="25"/>
    <s v="Jul"/>
    <s v="30 Jul 2026"/>
    <s v="30"/>
    <s v="Jul"/>
    <n v="5"/>
    <n v="5"/>
    <n v="0"/>
    <n v="0"/>
    <s v="КЛУБ МАГЕЛАН - ООД"/>
    <x v="2"/>
    <s v="3"/>
    <s v="1"/>
    <n v="1999.5428005000001"/>
    <n v="399.90856010000005"/>
    <m/>
    <s v="27 Nov 2025 09:27"/>
    <s v="26 Nov 2025"/>
    <s v="Nov"/>
    <n v="0"/>
    <n v="0"/>
    <n v="5"/>
    <n v="0"/>
    <n v="0"/>
    <n v="5"/>
    <n v="0"/>
    <s v="27.11.2025"/>
    <x v="5"/>
    <s v="25.07.2026"/>
    <x v="6"/>
  </r>
  <r>
    <s v="TO"/>
    <n v="0"/>
    <n v="0"/>
    <n v="5"/>
    <n v="8863"/>
    <s v="51384 1 "/>
    <s v="25 Jul 2026"/>
    <s v="25"/>
    <s v="Jul"/>
    <s v="30 Jul 2026"/>
    <s v="30"/>
    <s v="Jul"/>
    <n v="5"/>
    <n v="5"/>
    <n v="0"/>
    <n v="0"/>
    <s v="КЛУБ МАГЕЛАН - ООД"/>
    <x v="1"/>
    <s v="2"/>
    <s v="0"/>
    <n v="1446.1407019999999"/>
    <n v="289.22814039999997"/>
    <m/>
    <s v="27 Nov 2025 09:36"/>
    <s v="27 Nov 2025"/>
    <s v="Nov"/>
    <n v="0"/>
    <n v="0"/>
    <n v="5"/>
    <n v="0"/>
    <n v="0"/>
    <n v="5"/>
    <n v="0"/>
    <s v="27.11.2025"/>
    <x v="5"/>
    <s v="25.07.2026"/>
    <x v="6"/>
  </r>
  <r>
    <s v="TO"/>
    <n v="0"/>
    <n v="0"/>
    <n v="5"/>
    <n v="8864"/>
    <s v="17438 1 "/>
    <s v="25 Jul 2026"/>
    <s v="25"/>
    <s v="Jul"/>
    <s v="30 Jul 2026"/>
    <s v="30"/>
    <s v="Jul"/>
    <n v="5"/>
    <n v="5"/>
    <n v="0"/>
    <n v="0"/>
    <s v="КЛУБ МАГЕЛАН - ООД"/>
    <x v="2"/>
    <s v="2"/>
    <s v="1"/>
    <n v="1481.1500589999998"/>
    <n v="296.23001179999994"/>
    <m/>
    <s v="27 Nov 2025 09:36"/>
    <s v="27 Nov 2025"/>
    <s v="Nov"/>
    <n v="0"/>
    <n v="0"/>
    <n v="5"/>
    <n v="0"/>
    <n v="0"/>
    <n v="5"/>
    <n v="0"/>
    <s v="27.11.2025"/>
    <x v="5"/>
    <s v="25.07.2026"/>
    <x v="6"/>
  </r>
  <r>
    <s v="TOPOLA SKIES"/>
    <n v="0"/>
    <n v="0"/>
    <n v="9"/>
    <n v="8865"/>
    <s v="415606 2 "/>
    <s v="14 Aug 2026"/>
    <s v="14"/>
    <s v="Aug"/>
    <s v="23 Aug 2026"/>
    <s v="23"/>
    <s v="Aug"/>
    <n v="9"/>
    <n v="9"/>
    <n v="0"/>
    <n v="0"/>
    <s v="TOPOLA SKIES"/>
    <x v="7"/>
    <s v="3"/>
    <s v="2"/>
    <n v="6590.34"/>
    <n v="732.26"/>
    <m/>
    <s v="27 Nov 2025 10:30"/>
    <s v="27 Nov 2025"/>
    <s v="Nov"/>
    <n v="0"/>
    <n v="0"/>
    <n v="0"/>
    <n v="9"/>
    <n v="0"/>
    <n v="9"/>
    <n v="0"/>
    <s v="27.11.2025"/>
    <x v="5"/>
    <s v="14.08.2026"/>
    <x v="12"/>
  </r>
  <r>
    <s v="TOPOLA SKIES"/>
    <n v="0"/>
    <n v="0"/>
    <n v="9"/>
    <n v="8866"/>
    <s v="415606 2 "/>
    <s v="14 Aug 2026"/>
    <s v="14"/>
    <s v="Aug"/>
    <s v="23 Aug 2026"/>
    <s v="23"/>
    <s v="Aug"/>
    <n v="9"/>
    <n v="9"/>
    <n v="0"/>
    <n v="0"/>
    <s v="TOPOLA SKIES"/>
    <x v="3"/>
    <s v="2"/>
    <s v="2"/>
    <n v="4948.38"/>
    <n v="549.82000000000005"/>
    <m/>
    <s v="27 Nov 2025 10:30"/>
    <s v="27 Nov 2025"/>
    <s v="Nov"/>
    <n v="0"/>
    <n v="0"/>
    <n v="0"/>
    <n v="9"/>
    <n v="0"/>
    <n v="9"/>
    <n v="0"/>
    <s v="27.11.2025"/>
    <x v="5"/>
    <s v="14.08.2026"/>
    <x v="12"/>
  </r>
  <r>
    <s v="TO"/>
    <n v="6"/>
    <n v="-1"/>
    <n v="0"/>
    <n v="8867"/>
    <s v="1179724.223172 1 "/>
    <s v="09 Jun 2026"/>
    <s v="09"/>
    <s v="Jun"/>
    <s v="14 Jun 2026"/>
    <s v="14"/>
    <s v="Jun"/>
    <n v="5"/>
    <n v="5"/>
    <n v="0"/>
    <n v="0"/>
    <s v="СЛР-ХОЛИДЕЙ-СЪРВИС ЕООД"/>
    <x v="6"/>
    <s v="2"/>
    <s v="0"/>
    <n v="991.41022699999996"/>
    <n v="198.28204539999999"/>
    <s v="Romania"/>
    <s v="27 Nov 2025 11:39"/>
    <s v="27 Nov 2025"/>
    <s v="Nov"/>
    <n v="0"/>
    <n v="5"/>
    <n v="0"/>
    <n v="0"/>
    <n v="0"/>
    <n v="5"/>
    <n v="0"/>
    <s v="27.11.2025"/>
    <x v="5"/>
    <s v="09.06.2026"/>
    <x v="0"/>
  </r>
  <r>
    <s v="TO"/>
    <n v="0"/>
    <n v="7"/>
    <n v="0"/>
    <n v="8868"/>
    <s v="NT310328 1 "/>
    <s v="20 Jun 2026"/>
    <s v="20"/>
    <s v="Jun"/>
    <s v="27 Jun 2026"/>
    <s v="27"/>
    <s v="Jun"/>
    <n v="7"/>
    <n v="7"/>
    <n v="0"/>
    <n v="0"/>
    <s v="НОВОТОН - ЕООД"/>
    <x v="4"/>
    <s v="3"/>
    <s v="2"/>
    <n v="3055.7887920000003"/>
    <n v="436.54125600000003"/>
    <m/>
    <s v="27 Nov 2025 11:39"/>
    <s v="27 Nov 2025"/>
    <s v="Nov"/>
    <n v="0"/>
    <n v="7"/>
    <n v="0"/>
    <n v="0"/>
    <n v="0"/>
    <n v="7"/>
    <n v="0"/>
    <s v="27.11.2025"/>
    <x v="5"/>
    <s v="20.06.2026"/>
    <x v="9"/>
  </r>
  <r>
    <s v="TO"/>
    <n v="0"/>
    <n v="7"/>
    <n v="0"/>
    <n v="8869"/>
    <s v="NT310329 1 "/>
    <s v="20 Jun 2026"/>
    <s v="20"/>
    <s v="Jun"/>
    <s v="27 Jun 2026"/>
    <s v="27"/>
    <s v="Jun"/>
    <n v="7"/>
    <n v="7"/>
    <n v="0"/>
    <n v="0"/>
    <s v="НОВОТОН - ЕООД"/>
    <x v="2"/>
    <s v="1"/>
    <s v="1"/>
    <n v="1200.1364045999999"/>
    <n v="171.44805779999999"/>
    <m/>
    <s v="27 Nov 2025 11:40"/>
    <s v="27 Nov 2025"/>
    <s v="Nov"/>
    <n v="0"/>
    <n v="7"/>
    <n v="0"/>
    <n v="0"/>
    <n v="0"/>
    <n v="7"/>
    <n v="0"/>
    <s v="27.11.2025"/>
    <x v="5"/>
    <s v="20.06.2026"/>
    <x v="9"/>
  </r>
  <r>
    <s v="TOPOLA SKIES"/>
    <n v="0"/>
    <n v="0"/>
    <n v="5"/>
    <n v="8870"/>
    <s v="415676 1 "/>
    <s v="20 Jul 2026"/>
    <s v="20"/>
    <s v="Jul"/>
    <s v="25 Jul 2026"/>
    <s v="25"/>
    <s v="Jul"/>
    <n v="5"/>
    <n v="5"/>
    <n v="0"/>
    <n v="0"/>
    <s v="TOPOLA SKIES"/>
    <x v="4"/>
    <s v="4"/>
    <s v="1"/>
    <n v="3149.0825688073392"/>
    <n v="629.81651376146783"/>
    <m/>
    <s v="27 Nov 2025 12:05"/>
    <s v="27 Nov 2025"/>
    <s v="Nov"/>
    <n v="0"/>
    <n v="0"/>
    <n v="5"/>
    <n v="0"/>
    <n v="0"/>
    <n v="5"/>
    <n v="0"/>
    <s v="27.11.2025"/>
    <x v="5"/>
    <s v="20.07.2026"/>
    <x v="6"/>
  </r>
  <r>
    <s v="TO"/>
    <n v="0"/>
    <n v="5"/>
    <n v="0"/>
    <n v="8871"/>
    <s v="011924145 1 "/>
    <s v="26 Jun 2026"/>
    <s v="26"/>
    <s v="Jun"/>
    <s v="01 Jul 2026"/>
    <s v="01"/>
    <s v="Jul"/>
    <n v="5"/>
    <n v="-25"/>
    <n v="5"/>
    <n v="0"/>
    <s v="СЪНИ ТУРС ООД"/>
    <x v="2"/>
    <s v="3"/>
    <s v="0"/>
    <n v="1810.707414"/>
    <n v="362.14148280000001"/>
    <s v="Bulgaria"/>
    <s v="27 Nov 2025 12:30"/>
    <s v="27 Nov 2025"/>
    <s v="Nov"/>
    <n v="0"/>
    <n v="5"/>
    <n v="0"/>
    <n v="0"/>
    <n v="0"/>
    <n v="5"/>
    <n v="0"/>
    <s v="27.11.2025"/>
    <x v="5"/>
    <s v="26.06.2026"/>
    <x v="7"/>
  </r>
  <r>
    <s v="TO"/>
    <n v="0"/>
    <n v="5"/>
    <n v="0"/>
    <n v="8861"/>
    <s v="14782745 1 "/>
    <s v="31 May 2026"/>
    <s v="31"/>
    <s v="May"/>
    <s v="05 Jun 2026"/>
    <s v="05"/>
    <s v="Jun"/>
    <n v="5"/>
    <n v="-26"/>
    <n v="0"/>
    <n v="4"/>
    <s v="ДЕСТИНЕЙШЪН ТУРИСТИК СЪРВИСИС - ЕООД"/>
    <x v="5"/>
    <s v="2"/>
    <s v="1"/>
    <n v="851.37279899999999"/>
    <n v="170.27455979999999"/>
    <m/>
    <s v="27 Nov 2025 09:18"/>
    <s v="26 Nov 2025"/>
    <s v="Nov"/>
    <n v="0"/>
    <n v="4"/>
    <n v="0"/>
    <n v="0"/>
    <n v="0"/>
    <n v="4"/>
    <n v="-1"/>
    <s v="27.11.2025"/>
    <x v="5"/>
    <s v="31.05.2026"/>
    <x v="10"/>
  </r>
  <r>
    <s v="TO"/>
    <n v="0"/>
    <n v="0"/>
    <n v="5"/>
    <n v="8862"/>
    <s v="51382 1 "/>
    <s v="25 Jul 2026"/>
    <s v="25"/>
    <s v="Jul"/>
    <s v="30 Jul 2026"/>
    <s v="30"/>
    <s v="Jul"/>
    <n v="5"/>
    <n v="5"/>
    <n v="0"/>
    <n v="0"/>
    <s v="КЛУБ МАГЕЛАН - ООД"/>
    <x v="2"/>
    <s v="3"/>
    <s v="1"/>
    <n v="1999.5428005000001"/>
    <n v="399.90856010000005"/>
    <m/>
    <s v="27 Nov 2025 09:27"/>
    <s v="26 Nov 2025"/>
    <s v="Nov"/>
    <n v="0"/>
    <n v="0"/>
    <n v="5"/>
    <n v="0"/>
    <n v="0"/>
    <n v="5"/>
    <n v="0"/>
    <s v="27.11.2025"/>
    <x v="5"/>
    <s v="25.07.2026"/>
    <x v="6"/>
  </r>
  <r>
    <s v="TO"/>
    <n v="0"/>
    <n v="0"/>
    <n v="5"/>
    <n v="8863"/>
    <s v="51384 1 "/>
    <s v="25 Jul 2026"/>
    <s v="25"/>
    <s v="Jul"/>
    <s v="30 Jul 2026"/>
    <s v="30"/>
    <s v="Jul"/>
    <n v="5"/>
    <n v="5"/>
    <n v="0"/>
    <n v="0"/>
    <s v="КЛУБ МАГЕЛАН - ООД"/>
    <x v="1"/>
    <s v="2"/>
    <s v="0"/>
    <n v="1446.1407019999999"/>
    <n v="289.22814039999997"/>
    <m/>
    <s v="27 Nov 2025 09:36"/>
    <s v="27 Nov 2025"/>
    <s v="Nov"/>
    <n v="0"/>
    <n v="0"/>
    <n v="5"/>
    <n v="0"/>
    <n v="0"/>
    <n v="5"/>
    <n v="0"/>
    <s v="27.11.2025"/>
    <x v="5"/>
    <s v="25.07.2026"/>
    <x v="6"/>
  </r>
  <r>
    <s v="TO"/>
    <n v="0"/>
    <n v="0"/>
    <n v="5"/>
    <n v="8864"/>
    <s v="17438 1 "/>
    <s v="25 Jul 2026"/>
    <s v="25"/>
    <s v="Jul"/>
    <s v="30 Jul 2026"/>
    <s v="30"/>
    <s v="Jul"/>
    <n v="5"/>
    <n v="5"/>
    <n v="0"/>
    <n v="0"/>
    <s v="КЛУБ МАГЕЛАН - ООД"/>
    <x v="2"/>
    <s v="2"/>
    <s v="1"/>
    <n v="1481.1500589999998"/>
    <n v="296.23001179999994"/>
    <m/>
    <s v="27 Nov 2025 09:36"/>
    <s v="27 Nov 2025"/>
    <s v="Nov"/>
    <n v="0"/>
    <n v="0"/>
    <n v="5"/>
    <n v="0"/>
    <n v="0"/>
    <n v="5"/>
    <n v="0"/>
    <s v="27.11.2025"/>
    <x v="5"/>
    <s v="25.07.2026"/>
    <x v="6"/>
  </r>
  <r>
    <s v="TO"/>
    <n v="6"/>
    <n v="-1"/>
    <n v="0"/>
    <n v="8867"/>
    <s v="1179724.223172 1 "/>
    <s v="09 Jun 2026"/>
    <s v="09"/>
    <s v="Jun"/>
    <s v="14 Jun 2026"/>
    <s v="14"/>
    <s v="Jun"/>
    <n v="5"/>
    <n v="5"/>
    <n v="0"/>
    <n v="0"/>
    <s v="СЛР-ХОЛИДЕЙ-СЪРВИС ЕООД"/>
    <x v="6"/>
    <s v="2"/>
    <s v="0"/>
    <n v="991.41022699999996"/>
    <n v="198.28204539999999"/>
    <s v="Romania"/>
    <s v="27 Nov 2025 11:39"/>
    <s v="27 Nov 2025"/>
    <s v="Nov"/>
    <n v="0"/>
    <n v="5"/>
    <n v="0"/>
    <n v="0"/>
    <n v="0"/>
    <n v="5"/>
    <n v="0"/>
    <s v="27.11.2025"/>
    <x v="5"/>
    <s v="09.06.2026"/>
    <x v="0"/>
  </r>
  <r>
    <s v="TO"/>
    <n v="0"/>
    <n v="7"/>
    <n v="0"/>
    <n v="8868"/>
    <s v="NT310328 1 "/>
    <s v="20 Jun 2026"/>
    <s v="20"/>
    <s v="Jun"/>
    <s v="27 Jun 2026"/>
    <s v="27"/>
    <s v="Jun"/>
    <n v="7"/>
    <n v="7"/>
    <n v="0"/>
    <n v="0"/>
    <s v="НОВОТОН - ЕООД"/>
    <x v="4"/>
    <s v="3"/>
    <s v="2"/>
    <n v="3055.7887920000003"/>
    <n v="436.54125600000003"/>
    <m/>
    <s v="27 Nov 2025 11:39"/>
    <s v="27 Nov 2025"/>
    <s v="Nov"/>
    <n v="0"/>
    <n v="7"/>
    <n v="0"/>
    <n v="0"/>
    <n v="0"/>
    <n v="7"/>
    <n v="0"/>
    <s v="27.11.2025"/>
    <x v="5"/>
    <s v="20.06.2026"/>
    <x v="9"/>
  </r>
  <r>
    <s v="TO"/>
    <n v="0"/>
    <n v="7"/>
    <n v="0"/>
    <n v="8869"/>
    <s v="NT310329 1 "/>
    <s v="20 Jun 2026"/>
    <s v="20"/>
    <s v="Jun"/>
    <s v="27 Jun 2026"/>
    <s v="27"/>
    <s v="Jun"/>
    <n v="7"/>
    <n v="7"/>
    <n v="0"/>
    <n v="0"/>
    <s v="НОВОТОН - ЕООД"/>
    <x v="2"/>
    <s v="1"/>
    <s v="1"/>
    <n v="1200.1364045999999"/>
    <n v="171.44805779999999"/>
    <m/>
    <s v="27 Nov 2025 11:40"/>
    <s v="27 Nov 2025"/>
    <s v="Nov"/>
    <n v="0"/>
    <n v="7"/>
    <n v="0"/>
    <n v="0"/>
    <n v="0"/>
    <n v="7"/>
    <n v="0"/>
    <s v="27.11.2025"/>
    <x v="5"/>
    <s v="20.06.2026"/>
    <x v="9"/>
  </r>
  <r>
    <s v="TOPOLA SKIES"/>
    <n v="0"/>
    <n v="0"/>
    <n v="5"/>
    <n v="8870"/>
    <s v="415676 1 "/>
    <s v="20 Jul 2026"/>
    <s v="20"/>
    <s v="Jul"/>
    <s v="25 Jul 2026"/>
    <s v="25"/>
    <s v="Jul"/>
    <n v="5"/>
    <n v="5"/>
    <n v="0"/>
    <n v="0"/>
    <s v="TOPOLA SKIES"/>
    <x v="4"/>
    <s v="4"/>
    <s v="1"/>
    <n v="3149.0825688073392"/>
    <n v="629.81651376146783"/>
    <m/>
    <s v="27 Nov 2025 12:05"/>
    <s v="27 Nov 2025"/>
    <s v="Nov"/>
    <n v="0"/>
    <n v="0"/>
    <n v="5"/>
    <n v="0"/>
    <n v="0"/>
    <n v="5"/>
    <n v="0"/>
    <s v="27.11.2025"/>
    <x v="5"/>
    <s v="20.07.2026"/>
    <x v="6"/>
  </r>
  <r>
    <s v="TO"/>
    <n v="0"/>
    <n v="5"/>
    <n v="0"/>
    <n v="8871"/>
    <s v="011924145 1 "/>
    <s v="26 Jun 2026"/>
    <s v="26"/>
    <s v="Jun"/>
    <s v="01 Jul 2026"/>
    <s v="01"/>
    <s v="Jul"/>
    <n v="5"/>
    <n v="-25"/>
    <n v="5"/>
    <n v="0"/>
    <s v="СЪНИ ТУРС ООД"/>
    <x v="2"/>
    <s v="3"/>
    <s v="0"/>
    <n v="1810.707414"/>
    <n v="362.14148280000001"/>
    <s v="Bulgaria"/>
    <s v="27 Nov 2025 12:30"/>
    <s v="27 Nov 2025"/>
    <s v="Nov"/>
    <n v="0"/>
    <n v="5"/>
    <n v="0"/>
    <n v="0"/>
    <n v="0"/>
    <n v="5"/>
    <n v="0"/>
    <s v="27.11.2025"/>
    <x v="5"/>
    <s v="26.06.2026"/>
    <x v="7"/>
  </r>
  <r>
    <s v="TO"/>
    <n v="0"/>
    <n v="7"/>
    <n v="0"/>
    <n v="8872"/>
    <s v="2313852 1 "/>
    <s v="04 Jul 2026"/>
    <s v="04"/>
    <s v="Jul"/>
    <s v="11 Jul 2026"/>
    <s v="11"/>
    <s v="Jul"/>
    <n v="7"/>
    <n v="7"/>
    <n v="0"/>
    <n v="0"/>
    <s v="ТУРИСТИЧЕСКА АГЕНЦИЯ СОЛВЕКС - ЕООД"/>
    <x v="1"/>
    <s v="2"/>
    <s v="2"/>
    <n v="2355.8950264999999"/>
    <n v="336.55643235714285"/>
    <s v="Romania"/>
    <s v="27 Nov 2025 13:44"/>
    <s v="27 Nov 2025"/>
    <s v="Nov"/>
    <n v="0"/>
    <n v="0"/>
    <n v="7"/>
    <n v="0"/>
    <n v="0"/>
    <n v="7"/>
    <n v="0"/>
    <s v="27.11.2025"/>
    <x v="5"/>
    <s v="04.07.2026"/>
    <x v="2"/>
  </r>
  <r>
    <s v="TO"/>
    <n v="0"/>
    <n v="7"/>
    <n v="0"/>
    <n v="8873"/>
    <s v="2313854 1 "/>
    <s v="04 Jul 2026"/>
    <s v="04"/>
    <s v="Jul"/>
    <s v="11 Jul 2026"/>
    <s v="11"/>
    <s v="Jul"/>
    <n v="7"/>
    <n v="7"/>
    <n v="0"/>
    <n v="0"/>
    <s v="ТУРИСТИЧЕСКА АГЕНЦИЯ СОЛВЕКС - ЕООД"/>
    <x v="1"/>
    <s v="2"/>
    <s v="1"/>
    <n v="1884.7551377999998"/>
    <n v="269.25073397142853"/>
    <s v="Romania"/>
    <s v="27 Nov 2025 13:44"/>
    <s v="27 Nov 2025"/>
    <s v="Nov"/>
    <n v="0"/>
    <n v="0"/>
    <n v="7"/>
    <n v="0"/>
    <n v="0"/>
    <n v="7"/>
    <n v="0"/>
    <s v="27.11.2025"/>
    <x v="5"/>
    <s v="04.07.2026"/>
    <x v="2"/>
  </r>
  <r>
    <s v="TO"/>
    <n v="0"/>
    <n v="0"/>
    <n v="7"/>
    <n v="8874"/>
    <s v="2313866 1 "/>
    <s v="11 Jul 2026"/>
    <s v="11"/>
    <s v="Jul"/>
    <s v="18 Jul 2026"/>
    <s v="18"/>
    <s v="Jul"/>
    <n v="7"/>
    <n v="7"/>
    <n v="0"/>
    <n v="0"/>
    <s v="ТУРИСТИЧЕСКА АГЕНЦИЯ СОЛВЕКС - ЕООД"/>
    <x v="1"/>
    <s v="2"/>
    <s v="1"/>
    <n v="2024.5969828000002"/>
    <n v="289.22814040000003"/>
    <s v="Romania"/>
    <s v="27 Nov 2025 13:44"/>
    <s v="27 Nov 2025"/>
    <s v="Nov"/>
    <n v="0"/>
    <n v="0"/>
    <n v="7"/>
    <n v="0"/>
    <n v="0"/>
    <n v="7"/>
    <n v="0"/>
    <s v="27.11.2025"/>
    <x v="5"/>
    <s v="11.07.2026"/>
    <x v="13"/>
  </r>
  <r>
    <s v="TO"/>
    <n v="0"/>
    <n v="0"/>
    <n v="7"/>
    <n v="8875"/>
    <s v="2313867 1 "/>
    <s v="11 Jul 2026"/>
    <s v="11"/>
    <s v="Jul"/>
    <s v="18 Jul 2026"/>
    <s v="18"/>
    <s v="Jul"/>
    <n v="7"/>
    <n v="7"/>
    <n v="0"/>
    <n v="0"/>
    <s v="ТУРИСТИЧЕСКА АГЕНЦИЯ СОЛВЕКС - ЕООД"/>
    <x v="1"/>
    <s v="2"/>
    <s v="0"/>
    <n v="2024.5969828000002"/>
    <n v="289.22814040000003"/>
    <s v="Romania"/>
    <s v="27 Nov 2025 13:45"/>
    <s v="27 Nov 2025"/>
    <s v="Nov"/>
    <n v="0"/>
    <n v="0"/>
    <n v="7"/>
    <n v="0"/>
    <n v="0"/>
    <n v="7"/>
    <n v="0"/>
    <s v="27.11.2025"/>
    <x v="5"/>
    <s v="11.07.2026"/>
    <x v="13"/>
  </r>
  <r>
    <s v="TO"/>
    <n v="0"/>
    <n v="0"/>
    <n v="7"/>
    <n v="8876"/>
    <s v="2313868 1 "/>
    <s v="11 Jul 2026"/>
    <s v="11"/>
    <s v="Jul"/>
    <s v="18 Jul 2026"/>
    <s v="18"/>
    <s v="Jul"/>
    <n v="7"/>
    <n v="7"/>
    <n v="0"/>
    <n v="0"/>
    <s v="ТУРИСТИЧЕСКА АГЕНЦИЯ СОЛВЕКС - ЕООД"/>
    <x v="1"/>
    <s v="2"/>
    <s v="0"/>
    <n v="2024.5969828000002"/>
    <n v="289.22814040000003"/>
    <s v="[&quot;RO&quot;]"/>
    <s v="27 Nov 2025 13:45"/>
    <s v="27 Nov 2025"/>
    <s v="Nov"/>
    <n v="0"/>
    <n v="0"/>
    <n v="7"/>
    <n v="0"/>
    <n v="0"/>
    <n v="7"/>
    <n v="0"/>
    <s v="27.11.2025"/>
    <x v="5"/>
    <s v="11.07.2026"/>
    <x v="13"/>
  </r>
  <r>
    <s v="TO"/>
    <n v="0"/>
    <n v="6"/>
    <n v="0"/>
    <n v="8877"/>
    <s v="1179912.223194 1 "/>
    <s v="22 Jun 2026"/>
    <s v="22"/>
    <s v="Jun"/>
    <s v="28 Jun 2026"/>
    <s v="28"/>
    <s v="Jun"/>
    <n v="6"/>
    <n v="6"/>
    <n v="0"/>
    <n v="0"/>
    <s v="СЛР-ХОЛИДЕЙ-СЪРВИС ЕООД"/>
    <x v="3"/>
    <s v="3"/>
    <s v="1"/>
    <n v="2342.8887570000002"/>
    <n v="390.48145950000003"/>
    <s v="Romania"/>
    <s v="27 Nov 2025 15:05"/>
    <s v="27 Nov 2025"/>
    <s v="Nov"/>
    <n v="0"/>
    <n v="6"/>
    <n v="0"/>
    <n v="0"/>
    <n v="0"/>
    <n v="6"/>
    <n v="0"/>
    <s v="27.11.2025"/>
    <x v="5"/>
    <s v="22.06.2026"/>
    <x v="7"/>
  </r>
  <r>
    <s v="INDIVIDUAL"/>
    <n v="0"/>
    <n v="0"/>
    <n v="8"/>
    <n v="8878"/>
    <s v="27112025 4 "/>
    <s v="18 Jul 2026"/>
    <s v="18"/>
    <s v="Jul"/>
    <s v="26 Jul 2026"/>
    <s v="26"/>
    <s v="Jul"/>
    <n v="8"/>
    <n v="8"/>
    <n v="0"/>
    <n v="0"/>
    <s v="INDIVIDUAL"/>
    <x v="4"/>
    <s v="4"/>
    <s v="0"/>
    <n v="3875.229357798165"/>
    <n v="484.40366972477062"/>
    <m/>
    <s v="27 Nov 2025 15:39"/>
    <s v="27 Nov 2025"/>
    <s v="Nov"/>
    <n v="0"/>
    <n v="0"/>
    <n v="8"/>
    <n v="0"/>
    <n v="0"/>
    <n v="8"/>
    <n v="0"/>
    <s v="27.11.2025"/>
    <x v="5"/>
    <s v="18.07.2026"/>
    <x v="1"/>
  </r>
  <r>
    <s v="INDIVIDUAL"/>
    <n v="0"/>
    <n v="0"/>
    <n v="5"/>
    <n v="8879"/>
    <s v="27112025 4 "/>
    <s v="18 Jul 2026"/>
    <s v="18"/>
    <s v="Jul"/>
    <s v="23 Jul 2026"/>
    <s v="23"/>
    <s v="Jul"/>
    <n v="5"/>
    <n v="5"/>
    <n v="0"/>
    <n v="0"/>
    <s v="INDIVIDUAL"/>
    <x v="5"/>
    <s v="3"/>
    <s v="0"/>
    <n v="2215.5504587155961"/>
    <n v="443.11009174311926"/>
    <m/>
    <s v="27 Nov 2025 15:42"/>
    <s v="27 Nov 2025"/>
    <s v="Nov"/>
    <n v="0"/>
    <n v="0"/>
    <n v="5"/>
    <n v="0"/>
    <n v="0"/>
    <n v="5"/>
    <n v="0"/>
    <s v="27.11.2025"/>
    <x v="5"/>
    <s v="18.07.2026"/>
    <x v="1"/>
  </r>
  <r>
    <s v="INDIVIDUAL"/>
    <n v="0"/>
    <n v="0"/>
    <n v="5"/>
    <n v="8880"/>
    <s v="27112025 4 "/>
    <s v="21 Jul 2026"/>
    <s v="21"/>
    <s v="Jul"/>
    <s v="26 Jul 2026"/>
    <s v="26"/>
    <s v="Jul"/>
    <n v="5"/>
    <n v="5"/>
    <n v="0"/>
    <n v="0"/>
    <s v="INDIVIDUAL"/>
    <x v="5"/>
    <s v="2"/>
    <s v="1"/>
    <n v="1641.2844036697247"/>
    <n v="328.25688073394497"/>
    <m/>
    <s v="27 Nov 2025 15:43"/>
    <s v="27 Nov 2025"/>
    <s v="Nov"/>
    <n v="0"/>
    <n v="0"/>
    <n v="5"/>
    <n v="0"/>
    <n v="0"/>
    <n v="5"/>
    <n v="0"/>
    <s v="27.11.2025"/>
    <x v="5"/>
    <s v="21.07.2026"/>
    <x v="6"/>
  </r>
  <r>
    <s v="TOPOLA SKIES"/>
    <n v="0"/>
    <n v="0"/>
    <n v="9"/>
    <n v="8882"/>
    <s v="415867 1 "/>
    <s v="14 Aug 2026"/>
    <s v="14"/>
    <s v="Aug"/>
    <s v="23 Aug 2026"/>
    <s v="23"/>
    <s v="Aug"/>
    <n v="9"/>
    <n v="9"/>
    <n v="0"/>
    <n v="0"/>
    <s v="TOPOLA SKIES"/>
    <x v="7"/>
    <s v="2"/>
    <s v="2"/>
    <n v="6046.1834862385322"/>
    <n v="671.79816513761466"/>
    <m/>
    <s v="27 Nov 2025 16:18"/>
    <s v="27 Nov 2025"/>
    <s v="Nov"/>
    <n v="0"/>
    <n v="0"/>
    <n v="0"/>
    <n v="9"/>
    <n v="0"/>
    <n v="9"/>
    <n v="0"/>
    <s v="27.11.2025"/>
    <x v="5"/>
    <s v="14.08.2026"/>
    <x v="12"/>
  </r>
  <r>
    <s v="TO"/>
    <n v="0"/>
    <n v="5"/>
    <n v="0"/>
    <n v="8883"/>
    <s v="96955 1 "/>
    <s v="21 Jun 2026"/>
    <s v="21"/>
    <s v="Jun"/>
    <s v="26 Jun 2026"/>
    <s v="26"/>
    <s v="Jun"/>
    <n v="5"/>
    <n v="5"/>
    <n v="0"/>
    <n v="0"/>
    <s v="ДЕСТИНЕЙШЪН ТУРИСТИК СЪРВИСИС - ЕООД"/>
    <x v="2"/>
    <s v="2"/>
    <s v="1"/>
    <n v="1210.65877"/>
    <n v="242.131754"/>
    <m/>
    <s v="27 Nov 2025 18:20"/>
    <s v="27 Nov 2025"/>
    <s v="Nov"/>
    <n v="0"/>
    <n v="5"/>
    <n v="0"/>
    <n v="0"/>
    <n v="0"/>
    <n v="5"/>
    <n v="0"/>
    <s v="27.11.2025"/>
    <x v="5"/>
    <s v="21.06.2026"/>
    <x v="7"/>
  </r>
  <r>
    <s v="TO"/>
    <n v="0"/>
    <n v="5"/>
    <n v="0"/>
    <n v="8884"/>
    <s v="96956 1 "/>
    <s v="21 Jun 2026"/>
    <s v="21"/>
    <s v="Jun"/>
    <s v="26 Jun 2026"/>
    <s v="26"/>
    <s v="Jun"/>
    <n v="5"/>
    <n v="5"/>
    <n v="0"/>
    <n v="0"/>
    <s v="ДЕСТИНЕЙШЪН ТУРИСТИК СЪРВИСИС - ЕООД"/>
    <x v="5"/>
    <s v="3"/>
    <s v="0"/>
    <n v="1634.4480143999999"/>
    <n v="326.88960287999998"/>
    <m/>
    <s v="27 Nov 2025 18:20"/>
    <s v="27 Nov 2025"/>
    <s v="Nov"/>
    <n v="0"/>
    <n v="5"/>
    <n v="0"/>
    <n v="0"/>
    <n v="0"/>
    <n v="5"/>
    <n v="0"/>
    <s v="27.11.2025"/>
    <x v="5"/>
    <s v="21.06.2026"/>
    <x v="7"/>
  </r>
  <r>
    <s v="TO"/>
    <n v="0"/>
    <n v="0"/>
    <n v="10"/>
    <n v="8885"/>
    <s v="753687630 1 "/>
    <s v="21 Jul 2026"/>
    <s v="21"/>
    <s v="Jul"/>
    <s v="31 Jul 2026"/>
    <s v="31"/>
    <s v="Jul"/>
    <n v="10"/>
    <n v="10"/>
    <n v="0"/>
    <n v="0"/>
    <s v="ДЕСТИНЕЙШЪН ТУРИСТИК СЪРВИСИС - ЕООД"/>
    <x v="2"/>
    <s v="2"/>
    <s v="2"/>
    <n v="3702.9729389999998"/>
    <n v="370.2972939"/>
    <m/>
    <s v="28 Nov 2025 09:17"/>
    <s v="27 Nov 2025"/>
    <s v="Nov"/>
    <n v="0"/>
    <n v="0"/>
    <n v="10"/>
    <n v="0"/>
    <n v="0"/>
    <n v="10"/>
    <n v="0"/>
    <s v="28.11.2025"/>
    <x v="5"/>
    <s v="21.07.2026"/>
    <x v="6"/>
  </r>
  <r>
    <s v="BOOKING"/>
    <n v="0"/>
    <n v="2"/>
    <n v="0"/>
    <n v="8886"/>
    <s v="6359022473 1 "/>
    <s v="23 Jun 2026"/>
    <s v="23"/>
    <s v="Jun"/>
    <s v="25 Jun 2026"/>
    <s v="25"/>
    <s v="Jun"/>
    <n v="2"/>
    <n v="2"/>
    <n v="0"/>
    <n v="0"/>
    <s v="BOOKING"/>
    <x v="1"/>
    <s v="2"/>
    <s v="0"/>
    <n v="691.81651376146783"/>
    <n v="345.90825688073392"/>
    <s v="Romania"/>
    <s v="28 Nov 2025 09:28"/>
    <s v="28 Nov 2025"/>
    <s v="Nov"/>
    <n v="0"/>
    <n v="2"/>
    <n v="0"/>
    <n v="0"/>
    <n v="0"/>
    <n v="2"/>
    <n v="0"/>
    <s v="28.11.2025"/>
    <x v="5"/>
    <s v="23.06.2026"/>
    <x v="7"/>
  </r>
  <r>
    <s v="TO"/>
    <n v="0"/>
    <n v="0"/>
    <n v="5"/>
    <n v="8887"/>
    <s v="60065 1 "/>
    <s v="20 Jul 2026"/>
    <s v="20"/>
    <s v="Jul"/>
    <s v="25 Jul 2026"/>
    <s v="25"/>
    <s v="Jul"/>
    <n v="5"/>
    <n v="5"/>
    <n v="0"/>
    <n v="0"/>
    <s v="КЛУБ МАГЕЛАН - ООД"/>
    <x v="1"/>
    <s v="2"/>
    <s v="0"/>
    <n v="1446.1407019999999"/>
    <n v="289.22814039999997"/>
    <m/>
    <s v="28 Nov 2025 09:46"/>
    <s v="28 Nov 2025"/>
    <s v="Nov"/>
    <n v="0"/>
    <n v="0"/>
    <n v="5"/>
    <n v="0"/>
    <n v="0"/>
    <n v="5"/>
    <n v="0"/>
    <s v="28.11.2025"/>
    <x v="5"/>
    <s v="20.07.2026"/>
    <x v="6"/>
  </r>
  <r>
    <s v="TO"/>
    <n v="0"/>
    <n v="5"/>
    <n v="0"/>
    <n v="8888"/>
    <s v="1180017.223331 1 "/>
    <s v="27 Aug 2026"/>
    <s v="27"/>
    <s v="Aug"/>
    <s v="01 Sep 2026"/>
    <s v="01"/>
    <s v="Sep"/>
    <n v="5"/>
    <n v="-26"/>
    <n v="4"/>
    <n v="0"/>
    <s v="СЛР-ХОЛИДЕЙ-СЪРВИС ЕООД"/>
    <x v="5"/>
    <s v="2"/>
    <s v="2"/>
    <n v="1635.7975371"/>
    <n v="327.15950742000001"/>
    <s v="Romania"/>
    <s v="28 Nov 2025 10:04"/>
    <s v="27 Nov 2025"/>
    <s v="Nov"/>
    <n v="0"/>
    <n v="0"/>
    <n v="0"/>
    <n v="4"/>
    <n v="0"/>
    <n v="4"/>
    <n v="-1"/>
    <s v="28.11.2025"/>
    <x v="5"/>
    <s v="27.08.2026"/>
    <x v="3"/>
  </r>
  <r>
    <s v="INDIVIDUAL"/>
    <n v="0"/>
    <n v="0"/>
    <n v="6"/>
    <n v="8889"/>
    <s v="27112025 4 "/>
    <s v="20 Jul 2026"/>
    <s v="20"/>
    <s v="Jul"/>
    <s v="26 Jul 2026"/>
    <s v="26"/>
    <s v="Jul"/>
    <n v="6"/>
    <n v="6"/>
    <n v="0"/>
    <n v="0"/>
    <s v="INDIVIDUAL"/>
    <x v="5"/>
    <s v="2"/>
    <s v="0"/>
    <n v="1970.2018348623851"/>
    <n v="328.36697247706422"/>
    <m/>
    <s v="28 Nov 2025 10:13"/>
    <s v="28 Nov 2025"/>
    <s v="Nov"/>
    <n v="0"/>
    <n v="0"/>
    <n v="6"/>
    <n v="0"/>
    <n v="0"/>
    <n v="6"/>
    <n v="0"/>
    <s v="28.11.2025"/>
    <x v="5"/>
    <s v="20.07.2026"/>
    <x v="6"/>
  </r>
  <r>
    <s v="TO"/>
    <n v="0"/>
    <n v="0"/>
    <n v="5"/>
    <n v="8890"/>
    <s v="17466 1 "/>
    <s v="13 Jul 2026"/>
    <s v="13"/>
    <s v="Jul"/>
    <s v="18 Jul 2026"/>
    <s v="18"/>
    <s v="Jul"/>
    <n v="5"/>
    <n v="5"/>
    <n v="0"/>
    <n v="0"/>
    <s v="КЛУБ МАГЕЛАН - ООД"/>
    <x v="1"/>
    <s v="2"/>
    <s v="1"/>
    <n v="1446.1407019999999"/>
    <n v="289.22814039999997"/>
    <m/>
    <s v="28 Nov 2025 10:16"/>
    <s v="28 Nov 2025"/>
    <s v="Nov"/>
    <n v="0"/>
    <n v="0"/>
    <n v="5"/>
    <n v="0"/>
    <n v="0"/>
    <n v="5"/>
    <n v="0"/>
    <s v="28.11.2025"/>
    <x v="5"/>
    <s v="13.07.2026"/>
    <x v="1"/>
  </r>
  <r>
    <s v="TO"/>
    <n v="0"/>
    <n v="0"/>
    <n v="5"/>
    <n v="8891"/>
    <s v="2314018 1 "/>
    <s v="01 Aug 2026"/>
    <s v="01"/>
    <s v="Aug"/>
    <s v="06 Aug 2026"/>
    <s v="06"/>
    <s v="Aug"/>
    <n v="5"/>
    <n v="5"/>
    <n v="0"/>
    <n v="0"/>
    <s v="ТУРИСТИЧЕСКА АГЕНЦИЯ СОЛВЕКС - ЕООД"/>
    <x v="1"/>
    <s v="2"/>
    <s v="2"/>
    <n v="1807.6758775000001"/>
    <n v="361.53517550000004"/>
    <s v="[&quot;RO&quot;]"/>
    <s v="28 Nov 2025 10:35"/>
    <s v="28 Nov 2025"/>
    <s v="Nov"/>
    <n v="0"/>
    <n v="0"/>
    <n v="0"/>
    <n v="5"/>
    <n v="0"/>
    <n v="5"/>
    <n v="0"/>
    <s v="28.11.2025"/>
    <x v="5"/>
    <s v="01.08.2026"/>
    <x v="8"/>
  </r>
  <r>
    <s v="TO"/>
    <n v="0"/>
    <n v="5"/>
    <n v="0"/>
    <n v="8892"/>
    <s v="NT310567 1 "/>
    <s v="23 Jun 2026"/>
    <s v="23"/>
    <s v="Jun"/>
    <s v="28 Jun 2026"/>
    <s v="28"/>
    <s v="Jun"/>
    <n v="5"/>
    <n v="5"/>
    <n v="0"/>
    <n v="0"/>
    <s v="НОВОТОН - ЕООД"/>
    <x v="5"/>
    <s v="3"/>
    <s v="1"/>
    <n v="1810.707414"/>
    <n v="362.14148280000001"/>
    <m/>
    <s v="28 Nov 2025 10:43"/>
    <s v="28 Nov 2025"/>
    <s v="Nov"/>
    <n v="0"/>
    <n v="5"/>
    <n v="0"/>
    <n v="0"/>
    <n v="0"/>
    <n v="5"/>
    <n v="0"/>
    <s v="28.11.2025"/>
    <x v="5"/>
    <s v="23.06.2026"/>
    <x v="7"/>
  </r>
  <r>
    <s v="TO"/>
    <n v="0"/>
    <n v="5"/>
    <n v="0"/>
    <n v="8893"/>
    <s v="NT310568 1 "/>
    <s v="23 Jun 2026"/>
    <s v="23"/>
    <s v="Jun"/>
    <s v="28 Jun 2026"/>
    <s v="28"/>
    <s v="Jun"/>
    <n v="5"/>
    <n v="5"/>
    <n v="0"/>
    <n v="0"/>
    <s v="НОВОТОН - ЕООД"/>
    <x v="5"/>
    <s v="3"/>
    <s v="1"/>
    <n v="1810.707414"/>
    <n v="362.14148280000001"/>
    <m/>
    <s v="28 Nov 2025 10:43"/>
    <s v="28 Nov 2025"/>
    <s v="Nov"/>
    <n v="0"/>
    <n v="5"/>
    <n v="0"/>
    <n v="0"/>
    <n v="0"/>
    <n v="5"/>
    <n v="0"/>
    <s v="28.11.2025"/>
    <x v="5"/>
    <s v="23.06.2026"/>
    <x v="7"/>
  </r>
  <r>
    <s v="TO"/>
    <n v="0"/>
    <n v="5"/>
    <n v="0"/>
    <n v="8894"/>
    <s v="1180103.223346 1 "/>
    <s v="22 Jun 2026"/>
    <s v="22"/>
    <s v="Jun"/>
    <s v="27 Jun 2026"/>
    <s v="27"/>
    <s v="Jun"/>
    <n v="5"/>
    <n v="5"/>
    <n v="0"/>
    <n v="0"/>
    <s v="СЛР-ХОЛИДЕЙ-СЪРВИС ЕООД"/>
    <x v="5"/>
    <s v="2"/>
    <s v="2"/>
    <n v="1554.1220762999999"/>
    <n v="310.82441525999997"/>
    <s v="Romania"/>
    <s v="28 Nov 2025 11:03"/>
    <s v="28 Nov 2025"/>
    <s v="Nov"/>
    <n v="0"/>
    <n v="5"/>
    <n v="0"/>
    <n v="0"/>
    <n v="0"/>
    <n v="5"/>
    <n v="0"/>
    <s v="28.11.2025"/>
    <x v="5"/>
    <s v="22.06.2026"/>
    <x v="7"/>
  </r>
  <r>
    <s v="TO"/>
    <n v="0"/>
    <n v="0"/>
    <n v="5"/>
    <n v="8896"/>
    <s v="1180115.223350 1 "/>
    <s v="09 Aug 2026"/>
    <s v="09"/>
    <s v="Aug"/>
    <s v="14 Aug 2026"/>
    <s v="14"/>
    <s v="Aug"/>
    <n v="5"/>
    <n v="5"/>
    <n v="0"/>
    <n v="0"/>
    <s v="СЛР-ХОЛИДЕЙ-СЪРВИС ЕООД"/>
    <x v="2"/>
    <s v="1"/>
    <s v="1"/>
    <n v="1036.7854830000001"/>
    <n v="207.35709660000003"/>
    <s v="Romania"/>
    <s v="28 Nov 2025 11:56"/>
    <s v="28 Nov 2025"/>
    <s v="Nov"/>
    <n v="0"/>
    <n v="0"/>
    <n v="0"/>
    <n v="5"/>
    <n v="0"/>
    <n v="5"/>
    <n v="0"/>
    <s v="28.11.2025"/>
    <x v="5"/>
    <s v="09.08.2026"/>
    <x v="12"/>
  </r>
  <r>
    <s v="TO"/>
    <n v="0"/>
    <n v="6"/>
    <n v="0"/>
    <n v="8897"/>
    <s v="1180149.223353 1 "/>
    <s v="22 Jun 2026"/>
    <s v="22"/>
    <s v="Jun"/>
    <s v="28 Jun 2026"/>
    <s v="28"/>
    <s v="Jun"/>
    <n v="6"/>
    <n v="6"/>
    <n v="0"/>
    <n v="0"/>
    <s v="СЛР-ХОЛИДЕЙ-СЪРВИС ЕООД"/>
    <x v="0"/>
    <s v="2"/>
    <s v="1"/>
    <n v="1539.5120262"/>
    <n v="256.58533770000003"/>
    <s v="Romania"/>
    <s v="28 Nov 2025 12:48"/>
    <s v="28 Nov 2025"/>
    <s v="Nov"/>
    <n v="0"/>
    <n v="6"/>
    <n v="0"/>
    <n v="0"/>
    <n v="0"/>
    <n v="6"/>
    <n v="0"/>
    <s v="28.11.2025"/>
    <x v="5"/>
    <s v="22.06.2026"/>
    <x v="7"/>
  </r>
  <r>
    <s v="TO"/>
    <n v="0"/>
    <n v="0"/>
    <n v="7"/>
    <n v="8898"/>
    <s v="17477 1 "/>
    <s v="11 Jul 2026"/>
    <s v="11"/>
    <s v="Jul"/>
    <s v="18 Jul 2026"/>
    <s v="18"/>
    <s v="Jul"/>
    <n v="7"/>
    <n v="7"/>
    <n v="0"/>
    <n v="0"/>
    <s v="КЛУБ МАГЕЛАН - ООД"/>
    <x v="5"/>
    <s v="2"/>
    <s v="2"/>
    <n v="2592.0810572999999"/>
    <n v="370.2972939"/>
    <m/>
    <s v="28 Nov 2025 13:05"/>
    <s v="28 Nov 2025"/>
    <s v="Nov"/>
    <n v="0"/>
    <n v="0"/>
    <n v="7"/>
    <n v="0"/>
    <n v="0"/>
    <n v="7"/>
    <n v="0"/>
    <s v="28.11.2025"/>
    <x v="5"/>
    <s v="11.07.2026"/>
    <x v="13"/>
  </r>
  <r>
    <s v="TO"/>
    <n v="0"/>
    <n v="2"/>
    <n v="3"/>
    <n v="8899"/>
    <s v="011924823 1 "/>
    <s v="22 Aug 2026"/>
    <s v="22"/>
    <s v="Aug"/>
    <s v="27 Aug 2026"/>
    <s v="27"/>
    <s v="Aug"/>
    <n v="5"/>
    <n v="5"/>
    <n v="0"/>
    <n v="0"/>
    <s v="СЪНИ ТУРС ООД"/>
    <x v="1"/>
    <s v="2"/>
    <s v="2"/>
    <n v="1702.7651562999999"/>
    <n v="340.55303126000001"/>
    <s v="Bulgaria"/>
    <s v="28 Nov 2025 13:05"/>
    <s v="28 Nov 2025"/>
    <s v="Nov"/>
    <n v="0"/>
    <n v="0"/>
    <n v="0"/>
    <n v="5"/>
    <n v="0"/>
    <n v="5"/>
    <n v="0"/>
    <s v="28.11.2025"/>
    <x v="5"/>
    <s v="22.08.2026"/>
    <x v="4"/>
  </r>
  <r>
    <s v="TO"/>
    <n v="0"/>
    <n v="6"/>
    <n v="0"/>
    <n v="8900"/>
    <s v="NT310648 1 "/>
    <s v="27 Jun 2026"/>
    <s v="27"/>
    <s v="Jun"/>
    <s v="03 Jul 2026"/>
    <s v="03"/>
    <s v="Jul"/>
    <n v="6"/>
    <n v="-24"/>
    <n v="4"/>
    <n v="2"/>
    <s v="НОВОТОН - ЕООД"/>
    <x v="3"/>
    <s v="3"/>
    <s v="0"/>
    <n v="2494.1526491999998"/>
    <n v="415.69210819999995"/>
    <m/>
    <s v="28 Nov 2025 14:30"/>
    <s v="28 Nov 2025"/>
    <s v="Nov"/>
    <n v="0"/>
    <n v="4"/>
    <n v="2"/>
    <n v="0"/>
    <n v="0"/>
    <n v="6"/>
    <n v="0"/>
    <s v="28.11.2025"/>
    <x v="5"/>
    <s v="27.06.2026"/>
    <x v="7"/>
  </r>
  <r>
    <s v="TO"/>
    <n v="0"/>
    <n v="6"/>
    <n v="0"/>
    <n v="8901"/>
    <s v="NT310649 1 "/>
    <s v="27 Jun 2026"/>
    <s v="27"/>
    <s v="Jun"/>
    <s v="03 Jul 2026"/>
    <s v="03"/>
    <s v="Jul"/>
    <n v="6"/>
    <n v="-24"/>
    <n v="4"/>
    <n v="2"/>
    <s v="НОВОТОН - ЕООД"/>
    <x v="3"/>
    <s v="3"/>
    <s v="1"/>
    <n v="2494.1526491999998"/>
    <n v="415.69210819999995"/>
    <m/>
    <s v="28 Nov 2025 14:31"/>
    <s v="28 Nov 2025"/>
    <s v="Nov"/>
    <n v="0"/>
    <n v="4"/>
    <n v="2"/>
    <n v="0"/>
    <n v="0"/>
    <n v="6"/>
    <n v="0"/>
    <s v="28.11.2025"/>
    <x v="5"/>
    <s v="27.06.2026"/>
    <x v="7"/>
  </r>
  <r>
    <s v="TO"/>
    <n v="0"/>
    <n v="6"/>
    <n v="1"/>
    <n v="8902"/>
    <s v="2314147 1 "/>
    <s v="24 Aug 2026"/>
    <s v="24"/>
    <s v="Aug"/>
    <s v="31 Aug 2026"/>
    <s v="31"/>
    <s v="Aug"/>
    <n v="7"/>
    <n v="7"/>
    <n v="0"/>
    <n v="0"/>
    <s v="ТУРИСТИЧЕСКА АГЕНЦИЯ СОЛВЕКС - ЕООД"/>
    <x v="0"/>
    <s v="2"/>
    <s v="1"/>
    <n v="1910.4156273999999"/>
    <n v="272.91651819999998"/>
    <s v="[&quot;RO&quot;]"/>
    <s v="28 Nov 2025 14:55"/>
    <s v="28 Nov 2025"/>
    <s v="Nov"/>
    <n v="0"/>
    <n v="0"/>
    <n v="0"/>
    <n v="7"/>
    <n v="0"/>
    <n v="7"/>
    <n v="0"/>
    <s v="28.11.2025"/>
    <x v="5"/>
    <s v="24.08.2026"/>
    <x v="3"/>
  </r>
  <r>
    <s v="TO"/>
    <n v="0"/>
    <n v="5"/>
    <n v="0"/>
    <n v="8903"/>
    <s v="97010 1 "/>
    <s v="21 Jun 2026"/>
    <s v="21"/>
    <s v="Jun"/>
    <s v="26 Jun 2026"/>
    <s v="26"/>
    <s v="Jun"/>
    <n v="5"/>
    <n v="5"/>
    <n v="0"/>
    <n v="0"/>
    <s v="ДЕСТИНЕЙШЪН ТУРИСТИК СЪРВИСИС - ЕООД"/>
    <x v="2"/>
    <s v="2"/>
    <s v="1"/>
    <n v="1210.65877"/>
    <n v="242.131754"/>
    <m/>
    <s v="28 Nov 2025 15:32"/>
    <s v="28 Nov 2025"/>
    <s v="Nov"/>
    <n v="0"/>
    <n v="5"/>
    <n v="0"/>
    <n v="0"/>
    <n v="0"/>
    <n v="5"/>
    <n v="0"/>
    <s v="28.11.2025"/>
    <x v="5"/>
    <s v="21.06.2026"/>
    <x v="7"/>
  </r>
  <r>
    <s v="TO"/>
    <n v="0"/>
    <n v="0"/>
    <n v="10"/>
    <n v="8904"/>
    <s v="97112 1 "/>
    <s v="22 Jul 2026"/>
    <s v="22"/>
    <s v="Jul"/>
    <s v="01 Aug 2026"/>
    <s v="01"/>
    <s v="Aug"/>
    <n v="10"/>
    <n v="-21"/>
    <n v="9"/>
    <n v="0"/>
    <s v="ДЕСТИНЕЙШЪН ТУРИСТИК СЪРВИСИС - ЕООД"/>
    <x v="5"/>
    <s v="2"/>
    <s v="1"/>
    <n v="2962.3001179999997"/>
    <n v="296.23001179999994"/>
    <m/>
    <s v="28 Nov 2025 15:32"/>
    <s v="28 Nov 2025"/>
    <s v="Nov"/>
    <n v="0"/>
    <n v="0"/>
    <n v="9"/>
    <n v="0"/>
    <n v="0"/>
    <n v="9"/>
    <n v="-1"/>
    <s v="28.11.2025"/>
    <x v="5"/>
    <s v="22.07.2026"/>
    <x v="6"/>
  </r>
  <r>
    <s v="TO"/>
    <n v="0"/>
    <n v="5"/>
    <n v="0"/>
    <n v="8905"/>
    <s v="1180270.223370 1 "/>
    <s v="04 Jul 2026"/>
    <s v="04"/>
    <s v="Jul"/>
    <s v="09 Jul 2026"/>
    <s v="09"/>
    <s v="Jul"/>
    <n v="5"/>
    <n v="5"/>
    <n v="0"/>
    <n v="0"/>
    <s v="СЛР-ХОЛИДЕЙ-СЪРВИС ЕООД"/>
    <x v="5"/>
    <s v="2"/>
    <s v="1"/>
    <n v="1341.3082139999999"/>
    <n v="268.2616428"/>
    <s v="Romania"/>
    <s v="28 Nov 2025 15:54"/>
    <s v="28 Nov 2025"/>
    <s v="Nov"/>
    <n v="0"/>
    <n v="0"/>
    <n v="5"/>
    <n v="0"/>
    <n v="0"/>
    <n v="5"/>
    <n v="0"/>
    <s v="28.11.2025"/>
    <x v="5"/>
    <s v="04.07.2026"/>
    <x v="2"/>
  </r>
  <r>
    <s v="TO"/>
    <n v="0"/>
    <n v="0"/>
    <n v="6"/>
    <n v="8906"/>
    <s v="2314232 1 "/>
    <s v="16 Jul 2026"/>
    <s v="16"/>
    <s v="Jul"/>
    <s v="22 Jul 2026"/>
    <s v="22"/>
    <s v="Jul"/>
    <n v="6"/>
    <n v="6"/>
    <n v="0"/>
    <n v="0"/>
    <s v="ТУРИСТИЧЕСКА АГЕНЦИЯ СОЛВЕКС - ЕООД"/>
    <x v="3"/>
    <s v="2"/>
    <s v="2"/>
    <n v="2519.2655063999996"/>
    <n v="419.87758439999993"/>
    <s v="[&quot;RO&quot;]"/>
    <s v="28 Nov 2025 16:17"/>
    <s v="28 Nov 2025"/>
    <s v="Nov"/>
    <n v="0"/>
    <n v="0"/>
    <n v="6"/>
    <n v="0"/>
    <n v="0"/>
    <n v="6"/>
    <n v="0"/>
    <s v="28.11.2025"/>
    <x v="5"/>
    <s v="16.07.2026"/>
    <x v="1"/>
  </r>
  <r>
    <s v="BOOKING"/>
    <n v="0"/>
    <n v="4"/>
    <n v="3"/>
    <n v="8907"/>
    <s v="5971171481 1 "/>
    <s v="22 Aug 2026"/>
    <s v="22"/>
    <s v="Aug"/>
    <s v="29 Aug 2026"/>
    <s v="29"/>
    <s v="Aug"/>
    <n v="7"/>
    <n v="7"/>
    <n v="0"/>
    <n v="0"/>
    <s v="BOOKING"/>
    <x v="4"/>
    <s v="2"/>
    <s v="3"/>
    <n v="5658.1284403669715"/>
    <n v="808.3027522935779"/>
    <s v="Israel"/>
    <s v="28 Nov 2025 16:46"/>
    <s v="28 Nov 2025"/>
    <s v="Nov"/>
    <n v="0"/>
    <n v="0"/>
    <n v="0"/>
    <n v="7"/>
    <n v="0"/>
    <n v="7"/>
    <n v="0"/>
    <s v="28.11.2025"/>
    <x v="5"/>
    <s v="22.08.2026"/>
    <x v="4"/>
  </r>
  <r>
    <s v="TO"/>
    <n v="0"/>
    <n v="7"/>
    <n v="0"/>
    <n v="8910"/>
    <s v="NT310695 1 "/>
    <s v="28 Jun 2026"/>
    <s v="28"/>
    <s v="Jun"/>
    <s v="05 Jul 2026"/>
    <s v="05"/>
    <s v="Jul"/>
    <n v="7"/>
    <n v="-23"/>
    <n v="3"/>
    <n v="4"/>
    <s v="НОВОТОН - ЕООД"/>
    <x v="5"/>
    <s v="1"/>
    <s v="1"/>
    <n v="1314.4546681000002"/>
    <n v="187.77923830000003"/>
    <m/>
    <s v="28 Nov 2025 18:17"/>
    <s v="28 Nov 2025"/>
    <s v="Nov"/>
    <n v="0"/>
    <n v="3"/>
    <n v="4"/>
    <n v="0"/>
    <n v="0"/>
    <n v="7"/>
    <n v="0"/>
    <s v="28.11.2025"/>
    <x v="5"/>
    <s v="28.06.2026"/>
    <x v="2"/>
  </r>
  <r>
    <s v="TO"/>
    <n v="0"/>
    <n v="7"/>
    <n v="0"/>
    <n v="8911"/>
    <s v="1180309.223430 1 "/>
    <s v="25 Aug 2026"/>
    <s v="25"/>
    <s v="Aug"/>
    <s v="01 Sep 2026"/>
    <s v="01"/>
    <s v="Sep"/>
    <n v="7"/>
    <n v="-24"/>
    <n v="6"/>
    <n v="0"/>
    <s v="СЛР-ХОЛИДЕЙ-СЪРВИС ЕООД"/>
    <x v="0"/>
    <s v="3"/>
    <s v="0"/>
    <n v="2534.9708212999999"/>
    <n v="362.13868875714286"/>
    <s v="Romania"/>
    <s v="28 Nov 2025 18:40"/>
    <s v="28 Nov 2025"/>
    <s v="Nov"/>
    <n v="0"/>
    <n v="0"/>
    <n v="0"/>
    <n v="6"/>
    <n v="0"/>
    <n v="6"/>
    <n v="-1"/>
    <s v="28.11.2025"/>
    <x v="5"/>
    <s v="25.08.2026"/>
    <x v="3"/>
  </r>
  <r>
    <s v="BOOKING"/>
    <n v="0"/>
    <n v="4"/>
    <n v="0"/>
    <n v="8912"/>
    <s v="5975733652 1 "/>
    <s v="20 Jun 2026"/>
    <s v="20"/>
    <s v="Jun"/>
    <s v="24 Jun 2026"/>
    <s v="24"/>
    <s v="Jun"/>
    <n v="4"/>
    <n v="4"/>
    <n v="0"/>
    <n v="0"/>
    <s v="BOOKING"/>
    <x v="7"/>
    <s v="3"/>
    <s v="2"/>
    <n v="3127.7431192660547"/>
    <n v="781.93577981651367"/>
    <m/>
    <s v="28 Nov 2025 19:24"/>
    <s v="28 Nov 2025"/>
    <s v="Nov"/>
    <n v="0"/>
    <n v="4"/>
    <n v="0"/>
    <n v="0"/>
    <n v="0"/>
    <n v="4"/>
    <n v="0"/>
    <s v="28.11.2025"/>
    <x v="5"/>
    <s v="20.06.2026"/>
    <x v="9"/>
  </r>
  <r>
    <s v="TO"/>
    <n v="0"/>
    <n v="6"/>
    <n v="0"/>
    <n v="8913"/>
    <s v="1180323.223432 1 "/>
    <s v="02 Jul 2026"/>
    <s v="02"/>
    <s v="Jul"/>
    <s v="08 Jul 2026"/>
    <s v="08"/>
    <s v="Jul"/>
    <n v="6"/>
    <n v="6"/>
    <n v="0"/>
    <n v="0"/>
    <s v="СЛР-ХОЛИДЕЙ-СЪРВИС ЕООД"/>
    <x v="3"/>
    <s v="3"/>
    <s v="1"/>
    <n v="2494.1526491999998"/>
    <n v="415.69210819999995"/>
    <s v="Romania"/>
    <s v="28 Nov 2025 20:37"/>
    <s v="28 Nov 2025"/>
    <s v="Nov"/>
    <n v="0"/>
    <n v="0"/>
    <n v="6"/>
    <n v="0"/>
    <n v="0"/>
    <n v="6"/>
    <n v="0"/>
    <s v="28.11.2025"/>
    <x v="5"/>
    <s v="02.07.2026"/>
    <x v="2"/>
  </r>
  <r>
    <s v="TOPOLA SKIES"/>
    <n v="0"/>
    <n v="6"/>
    <n v="0"/>
    <n v="8914"/>
    <s v="416912 1 "/>
    <s v="04 Jul 2026"/>
    <s v="04"/>
    <s v="Jul"/>
    <s v="10 Jul 2026"/>
    <s v="10"/>
    <s v="Jul"/>
    <n v="6"/>
    <n v="6"/>
    <n v="0"/>
    <n v="0"/>
    <s v="TOPOLA SKIES"/>
    <x v="8"/>
    <s v="2"/>
    <s v="1"/>
    <n v="3095.59"/>
    <n v="515.92999999999995"/>
    <m/>
    <s v="28 Nov 2025 21:50"/>
    <s v="28 Nov 2025"/>
    <s v="Nov"/>
    <n v="0"/>
    <n v="0"/>
    <n v="6"/>
    <n v="0"/>
    <n v="0"/>
    <n v="6"/>
    <n v="0"/>
    <s v="28.11.2025"/>
    <x v="5"/>
    <s v="04.07.2026"/>
    <x v="2"/>
  </r>
  <r>
    <s v="BOOKING"/>
    <n v="0"/>
    <n v="7"/>
    <n v="0"/>
    <n v="8915"/>
    <s v="6359084030 1 "/>
    <s v="01 Jul 2026"/>
    <s v="01"/>
    <s v="Jul"/>
    <s v="08 Jul 2026"/>
    <s v="08"/>
    <s v="Jul"/>
    <n v="7"/>
    <n v="7"/>
    <n v="0"/>
    <n v="0"/>
    <s v="BOOKING"/>
    <x v="5"/>
    <s v="2"/>
    <s v="2"/>
    <n v="3866.0550458715593"/>
    <n v="552.29357798165131"/>
    <s v="Israel"/>
    <s v="29 Nov 2025 01:00"/>
    <s v="28 Nov 2025"/>
    <s v="Nov"/>
    <n v="0"/>
    <n v="0"/>
    <n v="7"/>
    <n v="0"/>
    <n v="0"/>
    <n v="7"/>
    <n v="0"/>
    <s v="29.11.2025"/>
    <x v="5"/>
    <s v="01.07.2026"/>
    <x v="2"/>
  </r>
  <r>
    <s v="TO"/>
    <n v="0"/>
    <n v="5"/>
    <n v="0"/>
    <n v="8917"/>
    <s v="1180371.223451 1 "/>
    <s v="22 Jun 2026"/>
    <s v="22"/>
    <s v="Jun"/>
    <s v="27 Jun 2026"/>
    <s v="27"/>
    <s v="Jun"/>
    <n v="5"/>
    <n v="5"/>
    <n v="0"/>
    <n v="0"/>
    <s v="СЛР-ХОЛИДЕЙ-СЪРВИС ЕООД"/>
    <x v="0"/>
    <s v="1"/>
    <s v="2"/>
    <n v="1266.5955080000001"/>
    <n v="253.31910160000001"/>
    <s v="Romania"/>
    <s v="29 Nov 2025 10:47"/>
    <s v="29 Nov 2025"/>
    <s v="Nov"/>
    <n v="0"/>
    <n v="5"/>
    <n v="0"/>
    <n v="0"/>
    <n v="0"/>
    <n v="5"/>
    <n v="0"/>
    <s v="29.11.2025"/>
    <x v="5"/>
    <s v="22.06.2026"/>
    <x v="7"/>
  </r>
  <r>
    <s v="TO"/>
    <n v="0"/>
    <n v="0"/>
    <n v="5"/>
    <n v="8918"/>
    <s v="1180401.223463 1 "/>
    <s v="10 Aug 2026"/>
    <s v="10"/>
    <s v="Aug"/>
    <s v="15 Aug 2026"/>
    <s v="15"/>
    <s v="Aug"/>
    <n v="5"/>
    <n v="5"/>
    <n v="0"/>
    <n v="0"/>
    <s v="СЛР-ХОЛИДЕЙ-СЪРВИС ЕООД"/>
    <x v="5"/>
    <s v="3"/>
    <s v="1"/>
    <n v="1481.1500589999998"/>
    <n v="296.23001179999994"/>
    <s v="Romania"/>
    <s v="29 Nov 2025 14:23"/>
    <s v="29 Nov 2025"/>
    <s v="Nov"/>
    <n v="0"/>
    <n v="0"/>
    <n v="0"/>
    <n v="5"/>
    <n v="0"/>
    <n v="5"/>
    <n v="0"/>
    <s v="29.11.2025"/>
    <x v="5"/>
    <s v="10.08.2026"/>
    <x v="12"/>
  </r>
  <r>
    <s v="TO"/>
    <n v="0"/>
    <n v="7"/>
    <n v="0"/>
    <n v="8919"/>
    <s v="1180433.223471 1 "/>
    <s v="30 Aug 2026"/>
    <s v="30"/>
    <s v="Aug"/>
    <s v="06 Sep 2026"/>
    <s v="06"/>
    <s v="Sep"/>
    <n v="7"/>
    <n v="-24"/>
    <n v="1"/>
    <n v="5"/>
    <s v="СЛР-ХОЛИДЕЙ-СЪРВИС ЕООД"/>
    <x v="3"/>
    <s v="2"/>
    <s v="1"/>
    <n v="1931.3430083999999"/>
    <n v="275.90614405714285"/>
    <s v="Romania"/>
    <s v="29 Nov 2025 16:20"/>
    <s v="29 Nov 2025"/>
    <s v="Nov"/>
    <n v="0"/>
    <n v="0"/>
    <n v="0"/>
    <n v="1"/>
    <n v="5"/>
    <n v="6"/>
    <n v="-1"/>
    <s v="29.11.2025"/>
    <x v="5"/>
    <s v="30.08.2026"/>
    <x v="11"/>
  </r>
  <r>
    <s v="BOOKING"/>
    <n v="0"/>
    <n v="4"/>
    <n v="0"/>
    <n v="8920"/>
    <s v="6592624788 1 "/>
    <s v="21 Jun 2026"/>
    <s v="21"/>
    <s v="Jun"/>
    <s v="25 Jun 2026"/>
    <s v="25"/>
    <s v="Jun"/>
    <n v="4"/>
    <n v="4"/>
    <n v="0"/>
    <n v="0"/>
    <s v="BOOKING"/>
    <x v="5"/>
    <s v="2"/>
    <s v="1"/>
    <n v="1418.5321100917431"/>
    <n v="354.63302752293578"/>
    <m/>
    <s v="29 Nov 2025 21:08"/>
    <s v="29 Nov 2025"/>
    <s v="Nov"/>
    <n v="0"/>
    <n v="4"/>
    <n v="0"/>
    <n v="0"/>
    <n v="0"/>
    <n v="4"/>
    <n v="0"/>
    <s v="29.11.2025"/>
    <x v="5"/>
    <s v="21.06.2026"/>
    <x v="7"/>
  </r>
  <r>
    <s v="BOOKING"/>
    <n v="0"/>
    <n v="0"/>
    <n v="3"/>
    <n v="8921"/>
    <s v="5043527325 1 "/>
    <s v="06 Aug 2026"/>
    <s v="06"/>
    <s v="Aug"/>
    <s v="09 Aug 2026"/>
    <s v="09"/>
    <s v="Aug"/>
    <n v="3"/>
    <n v="3"/>
    <n v="0"/>
    <n v="0"/>
    <s v="BOOKING"/>
    <x v="0"/>
    <s v="2"/>
    <s v="1"/>
    <n v="1482.4954128440368"/>
    <n v="494.16513761467883"/>
    <s v="Bulgaria"/>
    <s v="30 Nov 2025 09:22"/>
    <s v="30 Nov 2025"/>
    <s v="Nov"/>
    <n v="0"/>
    <n v="0"/>
    <n v="0"/>
    <n v="3"/>
    <n v="0"/>
    <n v="3"/>
    <n v="0"/>
    <s v="30.11.2025"/>
    <x v="6"/>
    <s v="06.08.2026"/>
    <x v="5"/>
  </r>
  <r>
    <s v="BOOKING"/>
    <n v="5"/>
    <n v="0"/>
    <n v="0"/>
    <n v="8922"/>
    <s v="6454096755 1 "/>
    <s v="08 Jun 2026"/>
    <s v="08"/>
    <s v="Jun"/>
    <s v="13 Jun 2026"/>
    <s v="13"/>
    <s v="Jun"/>
    <n v="5"/>
    <n v="5"/>
    <n v="0"/>
    <n v="0"/>
    <s v="BOOKING"/>
    <x v="1"/>
    <s v="2"/>
    <s v="2"/>
    <n v="1544.3119266055044"/>
    <n v="308.86238532110093"/>
    <s v="Romania"/>
    <s v="30 Nov 2025 11:26"/>
    <s v="30 Nov 2025"/>
    <s v="Nov"/>
    <n v="0"/>
    <n v="5"/>
    <n v="0"/>
    <n v="0"/>
    <n v="0"/>
    <n v="5"/>
    <n v="0"/>
    <s v="30.11.2025"/>
    <x v="6"/>
    <s v="08.06.2026"/>
    <x v="0"/>
  </r>
  <r>
    <s v="TO"/>
    <n v="0"/>
    <n v="5"/>
    <n v="0"/>
    <n v="8923"/>
    <s v="2314460 1 "/>
    <s v="25 Aug 2026"/>
    <s v="25"/>
    <s v="Aug"/>
    <s v="30 Aug 2026"/>
    <s v="30"/>
    <s v="Aug"/>
    <n v="5"/>
    <n v="5"/>
    <n v="0"/>
    <n v="0"/>
    <s v="ТУРИСТИЧЕСКА АГЕНЦИЯ СОЛВЕКС - ЕООД"/>
    <x v="4"/>
    <s v="3"/>
    <s v="2"/>
    <n v="0"/>
    <n v="0"/>
    <m/>
    <s v="30 Nov 2025 11:55"/>
    <s v="30 Nov 2025"/>
    <s v="Nov"/>
    <n v="0"/>
    <n v="0"/>
    <n v="0"/>
    <n v="5"/>
    <n v="0"/>
    <n v="5"/>
    <n v="0"/>
    <s v="30.11.2025"/>
    <x v="6"/>
    <s v="25.08.2026"/>
    <x v="3"/>
  </r>
  <r>
    <s v="TO"/>
    <n v="0"/>
    <n v="4"/>
    <n v="2"/>
    <n v="8924"/>
    <s v="1180569.223520 1 "/>
    <s v="23 Aug 2026"/>
    <s v="23"/>
    <s v="Aug"/>
    <s v="29 Aug 2026"/>
    <s v="29"/>
    <s v="Aug"/>
    <n v="6"/>
    <n v="6"/>
    <n v="0"/>
    <n v="0"/>
    <s v="СЛР-ХОЛИДЕЙ-СЪРВИС ЕООД"/>
    <x v="0"/>
    <s v="2"/>
    <s v="1"/>
    <n v="1665.5065947999999"/>
    <n v="277.58443246666667"/>
    <s v="Romania"/>
    <s v="30 Nov 2025 13:15"/>
    <s v="30 Nov 2025"/>
    <s v="Nov"/>
    <n v="0"/>
    <n v="0"/>
    <n v="0"/>
    <n v="6"/>
    <n v="0"/>
    <n v="6"/>
    <n v="0"/>
    <s v="30.11.2025"/>
    <x v="6"/>
    <s v="23.08.2026"/>
    <x v="3"/>
  </r>
  <r>
    <s v="TO"/>
    <n v="0"/>
    <n v="0"/>
    <n v="5"/>
    <n v="8925"/>
    <s v="2314475 1 "/>
    <s v="18 Aug 2026"/>
    <s v="18"/>
    <s v="Aug"/>
    <s v="23 Aug 2026"/>
    <s v="23"/>
    <s v="Aug"/>
    <n v="5"/>
    <n v="5"/>
    <n v="0"/>
    <n v="0"/>
    <s v="ТУРИСТИЧЕСКА АГЕНЦИЯ СОЛВЕКС - ЕООД"/>
    <x v="4"/>
    <s v="2"/>
    <s v="4"/>
    <n v="2886.6094969999999"/>
    <n v="577.32189940000001"/>
    <m/>
    <s v="30 Nov 2025 14:22"/>
    <s v="30 Nov 2025"/>
    <s v="Nov"/>
    <n v="0"/>
    <n v="0"/>
    <n v="0"/>
    <n v="5"/>
    <n v="0"/>
    <n v="5"/>
    <n v="0"/>
    <s v="30.11.2025"/>
    <x v="6"/>
    <s v="18.08.2026"/>
    <x v="4"/>
  </r>
  <r>
    <s v="BOOKING"/>
    <n v="0"/>
    <n v="0"/>
    <n v="5"/>
    <n v="8926"/>
    <s v="5657120666 1 "/>
    <s v="26 Jul 2026"/>
    <s v="26"/>
    <s v="Jul"/>
    <s v="31 Jul 2026"/>
    <s v="31"/>
    <s v="Jul"/>
    <n v="5"/>
    <n v="5"/>
    <n v="0"/>
    <n v="0"/>
    <s v="BOOKING"/>
    <x v="5"/>
    <s v="2"/>
    <s v="1"/>
    <n v="2441.7431192660547"/>
    <n v="488.34862385321094"/>
    <m/>
    <s v="30 Nov 2025 17:56"/>
    <s v="30 Nov 2025"/>
    <s v="Nov"/>
    <n v="0"/>
    <n v="0"/>
    <n v="5"/>
    <n v="0"/>
    <n v="0"/>
    <n v="5"/>
    <n v="0"/>
    <s v="30.11.2025"/>
    <x v="6"/>
    <s v="26.07.2026"/>
    <x v="8"/>
  </r>
  <r>
    <s v="TO"/>
    <n v="0"/>
    <n v="3"/>
    <n v="2"/>
    <n v="8927"/>
    <s v="2314517 2 "/>
    <s v="08 Jul 2026"/>
    <s v="08"/>
    <s v="Jul"/>
    <s v="13 Jul 2026"/>
    <s v="13"/>
    <s v="Jul"/>
    <n v="5"/>
    <n v="5"/>
    <n v="0"/>
    <n v="0"/>
    <s v="ТУРИСТИЧЕСКА АГЕНЦИЯ СОЛВЕКС - ЕООД"/>
    <x v="7"/>
    <s v="4"/>
    <s v="2"/>
    <n v="3014.9119449999998"/>
    <n v="602.98238900000001"/>
    <s v="[&quot;RO&quot;]"/>
    <s v="30 Nov 2025 18:02"/>
    <s v="30 Nov 2025"/>
    <s v="Nov"/>
    <n v="0"/>
    <n v="0"/>
    <n v="5"/>
    <n v="0"/>
    <n v="0"/>
    <n v="5"/>
    <n v="0"/>
    <s v="30.11.2025"/>
    <x v="6"/>
    <s v="08.07.2026"/>
    <x v="13"/>
  </r>
  <r>
    <s v="TO"/>
    <n v="0"/>
    <n v="3"/>
    <n v="2"/>
    <n v="8928"/>
    <s v="2314517 2 "/>
    <s v="08 Jul 2026"/>
    <s v="08"/>
    <s v="Jul"/>
    <s v="13 Jul 2026"/>
    <s v="13"/>
    <s v="Jul"/>
    <n v="5"/>
    <n v="5"/>
    <n v="0"/>
    <n v="0"/>
    <s v="ТУРИСТИЧЕСКА АГЕНЦИЯ СОЛВЕКС - ЕООД"/>
    <x v="7"/>
    <s v="3"/>
    <s v="2"/>
    <n v="2740.8610454"/>
    <n v="548.17220908000002"/>
    <s v="[&quot;RO&quot;]"/>
    <s v="30 Nov 2025 18:03"/>
    <s v="30 Nov 2025"/>
    <s v="Nov"/>
    <n v="0"/>
    <n v="0"/>
    <n v="5"/>
    <n v="0"/>
    <n v="0"/>
    <n v="5"/>
    <n v="0"/>
    <s v="30.11.2025"/>
    <x v="6"/>
    <s v="08.07.2026"/>
    <x v="13"/>
  </r>
  <r>
    <s v="TO"/>
    <n v="0"/>
    <n v="0"/>
    <n v="8"/>
    <n v="8929"/>
    <s v="NT310879 1 "/>
    <s v="18 Jul 2026"/>
    <s v="18"/>
    <s v="Jul"/>
    <s v="26 Jul 2026"/>
    <s v="26"/>
    <s v="Jul"/>
    <n v="8"/>
    <n v="8"/>
    <n v="0"/>
    <n v="0"/>
    <s v="НОВОТОН - ЕООД"/>
    <x v="5"/>
    <s v="2"/>
    <s v="2"/>
    <n v="2962.3783512"/>
    <n v="370.2972939"/>
    <m/>
    <s v="30 Nov 2025 19:24"/>
    <s v="30 Nov 2025"/>
    <s v="Nov"/>
    <n v="0"/>
    <n v="0"/>
    <n v="8"/>
    <n v="0"/>
    <n v="0"/>
    <n v="8"/>
    <n v="0"/>
    <s v="30.11.2025"/>
    <x v="6"/>
    <s v="18.07.2026"/>
    <x v="1"/>
  </r>
  <r>
    <s v="TO"/>
    <n v="0"/>
    <n v="0"/>
    <n v="8"/>
    <n v="8930"/>
    <s v="NT310871 1 "/>
    <s v="18 Jul 2026"/>
    <s v="18"/>
    <s v="Jul"/>
    <s v="26 Jul 2026"/>
    <s v="26"/>
    <s v="Jul"/>
    <n v="8"/>
    <n v="8"/>
    <n v="0"/>
    <n v="0"/>
    <s v="НОВОТОН - ЕООД"/>
    <x v="1"/>
    <s v="2"/>
    <s v="0"/>
    <n v="2313.8251231999998"/>
    <n v="289.22814039999997"/>
    <m/>
    <s v="30 Nov 2025 19:25"/>
    <s v="30 Nov 2025"/>
    <s v="Nov"/>
    <n v="0"/>
    <n v="0"/>
    <n v="8"/>
    <n v="0"/>
    <n v="0"/>
    <n v="8"/>
    <n v="0"/>
    <s v="30.11.2025"/>
    <x v="6"/>
    <s v="18.07.2026"/>
    <x v="1"/>
  </r>
  <r>
    <s v="TO"/>
    <n v="0"/>
    <n v="7"/>
    <n v="0"/>
    <n v="8931"/>
    <s v="1180715.223553 1 "/>
    <s v="01 Jul 2026"/>
    <s v="01"/>
    <s v="Jul"/>
    <s v="08 Jul 2026"/>
    <s v="08"/>
    <s v="Jul"/>
    <n v="7"/>
    <n v="7"/>
    <n v="0"/>
    <n v="0"/>
    <s v="СЛР-ХОЛИДЕЙ-СЪРВИС ЕООД"/>
    <x v="7"/>
    <s v="4"/>
    <s v="0"/>
    <n v="3510.5975002"/>
    <n v="501.51392859999999"/>
    <s v="Romania"/>
    <s v="30 Nov 2025 19:29"/>
    <s v="30 Nov 2025"/>
    <s v="Nov"/>
    <n v="0"/>
    <n v="0"/>
    <n v="7"/>
    <n v="0"/>
    <n v="0"/>
    <n v="7"/>
    <n v="0"/>
    <s v="30.11.2025"/>
    <x v="6"/>
    <s v="01.07.2026"/>
    <x v="2"/>
  </r>
  <r>
    <s v="TO"/>
    <n v="0"/>
    <n v="0"/>
    <n v="6"/>
    <n v="8932"/>
    <s v="1180735.223565 1 "/>
    <s v="19 Jul 2026"/>
    <s v="19"/>
    <s v="Jul"/>
    <s v="25 Jul 2026"/>
    <s v="25"/>
    <s v="Jul"/>
    <n v="6"/>
    <n v="6"/>
    <n v="0"/>
    <n v="0"/>
    <s v="СЛР-ХОЛИДЕЙ-СЪРВИС ЕООД"/>
    <x v="0"/>
    <s v="2"/>
    <s v="1"/>
    <n v="1805.5440228"/>
    <n v="300.92400379999998"/>
    <s v="Romania"/>
    <s v="30 Nov 2025 20:17"/>
    <s v="30 Nov 2025"/>
    <s v="Nov"/>
    <n v="0"/>
    <n v="0"/>
    <n v="6"/>
    <n v="0"/>
    <n v="0"/>
    <n v="6"/>
    <n v="0"/>
    <s v="30.11.2025"/>
    <x v="6"/>
    <s v="19.07.2026"/>
    <x v="6"/>
  </r>
  <r>
    <s v="TO"/>
    <n v="0"/>
    <n v="6"/>
    <n v="0"/>
    <n v="8938"/>
    <s v="1180826.223584 1 "/>
    <s v="03 Jul 2026"/>
    <s v="03"/>
    <s v="Jul"/>
    <s v="09 Jul 2026"/>
    <s v="09"/>
    <s v="Jul"/>
    <n v="6"/>
    <n v="6"/>
    <n v="0"/>
    <n v="0"/>
    <s v="СЛР-ХОЛИДЕЙ-СЪРВИС ЕООД"/>
    <x v="6"/>
    <s v="2"/>
    <s v="1"/>
    <n v="1805.5440228"/>
    <n v="300.92400379999998"/>
    <s v="Romania"/>
    <s v="30 Nov 2025 23:07"/>
    <s v="30 Nov 2025"/>
    <s v="Nov"/>
    <n v="0"/>
    <n v="0"/>
    <n v="6"/>
    <n v="0"/>
    <n v="0"/>
    <n v="6"/>
    <n v="0"/>
    <s v="30.11.2025"/>
    <x v="6"/>
    <s v="03.07.2026"/>
    <x v="2"/>
  </r>
  <r>
    <s v="BOOKING"/>
    <n v="0"/>
    <n v="0"/>
    <n v="5"/>
    <n v="8939"/>
    <s v="5417865377 1 "/>
    <s v="11 Aug 2026"/>
    <s v="11"/>
    <s v="Aug"/>
    <s v="16 Aug 2026"/>
    <s v="16"/>
    <s v="Aug"/>
    <n v="5"/>
    <n v="5"/>
    <n v="0"/>
    <n v="0"/>
    <s v="BOOKING"/>
    <x v="1"/>
    <s v="2"/>
    <s v="2"/>
    <n v="3217.8899082568805"/>
    <n v="643.57798165137615"/>
    <s v="Israel"/>
    <s v="30 Nov 2025 23:30"/>
    <s v="30 Nov 2025"/>
    <s v="Nov"/>
    <n v="0"/>
    <n v="0"/>
    <n v="0"/>
    <n v="5"/>
    <n v="0"/>
    <n v="5"/>
    <n v="0"/>
    <s v="30.11.2025"/>
    <x v="6"/>
    <s v="11.08.2026"/>
    <x v="12"/>
  </r>
  <r>
    <s v="BOOKING"/>
    <n v="0"/>
    <n v="0"/>
    <n v="5"/>
    <n v="8940"/>
    <s v="5201328251 1 "/>
    <s v="14 Jul 2026"/>
    <s v="14"/>
    <s v="Jul"/>
    <s v="19 Jul 2026"/>
    <s v="19"/>
    <s v="Jul"/>
    <n v="5"/>
    <n v="5"/>
    <n v="0"/>
    <n v="0"/>
    <s v="BOOKING"/>
    <x v="4"/>
    <s v="2"/>
    <s v="3"/>
    <n v="4316.6513761467886"/>
    <n v="863.33027522935765"/>
    <s v="Israel"/>
    <s v="30 Nov 2025 23:30"/>
    <s v="30 Nov 2025"/>
    <s v="Nov"/>
    <n v="0"/>
    <n v="0"/>
    <n v="5"/>
    <n v="0"/>
    <n v="0"/>
    <n v="5"/>
    <n v="0"/>
    <s v="30.11.2025"/>
    <x v="6"/>
    <s v="14.07.2026"/>
    <x v="1"/>
  </r>
  <r>
    <s v="BOOKING"/>
    <n v="0"/>
    <n v="0"/>
    <n v="5"/>
    <n v="8941"/>
    <s v="6420599909 1 "/>
    <s v="14 Jul 2026"/>
    <s v="14"/>
    <s v="Jul"/>
    <s v="19 Jul 2026"/>
    <s v="19"/>
    <s v="Jul"/>
    <n v="5"/>
    <n v="5"/>
    <n v="0"/>
    <n v="0"/>
    <s v="BOOKING"/>
    <x v="1"/>
    <s v="2"/>
    <s v="2"/>
    <n v="3217.8899082568805"/>
    <n v="643.57798165137615"/>
    <s v="Israel"/>
    <s v="30 Nov 2025 23:30"/>
    <s v="30 Nov 2025"/>
    <s v="Nov"/>
    <n v="0"/>
    <n v="0"/>
    <n v="5"/>
    <n v="0"/>
    <n v="0"/>
    <n v="5"/>
    <n v="0"/>
    <s v="30.11.2025"/>
    <x v="6"/>
    <s v="14.07.2026"/>
    <x v="1"/>
  </r>
  <r>
    <s v="BOOKING"/>
    <n v="0"/>
    <n v="0"/>
    <n v="5"/>
    <n v="8943"/>
    <s v="5607079936 1 "/>
    <s v="11 Aug 2026"/>
    <s v="11"/>
    <s v="Aug"/>
    <s v="16 Aug 2026"/>
    <s v="16"/>
    <s v="Aug"/>
    <n v="5"/>
    <n v="5"/>
    <n v="0"/>
    <n v="0"/>
    <s v="BOOKING"/>
    <x v="4"/>
    <s v="2"/>
    <s v="3"/>
    <n v="4316.6513761467886"/>
    <n v="863.33027522935765"/>
    <s v="Israel"/>
    <s v="30 Nov 2025 23:30"/>
    <s v="30 Nov 2025"/>
    <s v="Nov"/>
    <n v="0"/>
    <n v="0"/>
    <n v="0"/>
    <n v="5"/>
    <n v="0"/>
    <n v="5"/>
    <n v="0"/>
    <s v="30.11.2025"/>
    <x v="6"/>
    <s v="11.08.2026"/>
    <x v="12"/>
  </r>
  <r>
    <s v="BOOKING"/>
    <n v="0"/>
    <n v="0"/>
    <n v="5"/>
    <n v="8944"/>
    <s v="6135361714 1 "/>
    <s v="11 Aug 2026"/>
    <s v="11"/>
    <s v="Aug"/>
    <s v="16 Aug 2026"/>
    <s v="16"/>
    <s v="Aug"/>
    <n v="5"/>
    <n v="5"/>
    <n v="0"/>
    <n v="0"/>
    <s v="BOOKING"/>
    <x v="1"/>
    <s v="2"/>
    <s v="2"/>
    <n v="2979.4954128440368"/>
    <n v="595.89908256880722"/>
    <s v="Israel"/>
    <s v="30 Nov 2025 23:30"/>
    <s v="30 Nov 2025"/>
    <s v="Nov"/>
    <n v="0"/>
    <n v="0"/>
    <n v="0"/>
    <n v="5"/>
    <n v="0"/>
    <n v="5"/>
    <n v="0"/>
    <s v="30.11.2025"/>
    <x v="6"/>
    <s v="11.08.2026"/>
    <x v="12"/>
  </r>
  <r>
    <s v="TO"/>
    <n v="4"/>
    <n v="1"/>
    <n v="0"/>
    <n v="8945"/>
    <s v="97231 1 "/>
    <s v="27 May 2026"/>
    <s v="27"/>
    <s v="May"/>
    <s v="01 Jun 2026"/>
    <s v="01"/>
    <s v="Jun"/>
    <n v="5"/>
    <n v="-26"/>
    <n v="4"/>
    <n v="0"/>
    <s v="ДЕСТИНЕЙШЪН ТУРИСТИК СЪРВИСИС - ЕООД"/>
    <x v="1"/>
    <s v="2"/>
    <s v="0"/>
    <n v="816.36344199999996"/>
    <n v="163.27268839999999"/>
    <m/>
    <s v="01 Dec 2025 09:10"/>
    <s v="29 Nov 2025"/>
    <s v="Dec"/>
    <n v="4"/>
    <n v="0"/>
    <n v="0"/>
    <n v="0"/>
    <n v="0"/>
    <n v="4"/>
    <n v="-1"/>
    <s v="01.12.2025"/>
    <x v="6"/>
    <s v="27.05.2026"/>
    <x v="15"/>
  </r>
  <r>
    <s v="TO"/>
    <n v="4"/>
    <n v="1"/>
    <n v="0"/>
    <n v="8946"/>
    <s v="97230 1 "/>
    <s v="27 May 2026"/>
    <s v="27"/>
    <s v="May"/>
    <s v="01 Jun 2026"/>
    <s v="01"/>
    <s v="Jun"/>
    <n v="5"/>
    <n v="-26"/>
    <n v="4"/>
    <n v="0"/>
    <s v="ДЕСТИНЕЙШЪН ТУРИСТИК СЪРВИСИС - ЕООД"/>
    <x v="1"/>
    <s v="2"/>
    <s v="0"/>
    <n v="816.36344199999996"/>
    <n v="163.27268839999999"/>
    <m/>
    <s v="01 Dec 2025 09:10"/>
    <s v="29 Nov 2025"/>
    <s v="Dec"/>
    <n v="4"/>
    <n v="0"/>
    <n v="0"/>
    <n v="0"/>
    <n v="0"/>
    <n v="4"/>
    <n v="-1"/>
    <s v="01.12.2025"/>
    <x v="6"/>
    <s v="27.05.2026"/>
    <x v="15"/>
  </r>
  <r>
    <s v="TO"/>
    <n v="0"/>
    <n v="5"/>
    <n v="0"/>
    <n v="8947"/>
    <s v="2314588 1 "/>
    <s v="05 Jul 2026"/>
    <s v="05"/>
    <s v="Jul"/>
    <s v="10 Jul 2026"/>
    <s v="10"/>
    <s v="Jul"/>
    <n v="5"/>
    <n v="5"/>
    <n v="0"/>
    <n v="0"/>
    <s v="ТУРИСТИЧЕСКА АГЕНЦИЯ СОЛВЕКС - ЕООД"/>
    <x v="5"/>
    <s v="2"/>
    <s v="1"/>
    <n v="1369.2765830000001"/>
    <n v="273.85531660000004"/>
    <s v="[&quot;RO&quot;]"/>
    <s v="01 Dec 2025 09:11"/>
    <s v="01 Dec 2025"/>
    <s v="Dec"/>
    <n v="0"/>
    <n v="0"/>
    <n v="5"/>
    <n v="0"/>
    <n v="0"/>
    <n v="5"/>
    <n v="0"/>
    <s v="01.12.2025"/>
    <x v="6"/>
    <s v="05.07.2026"/>
    <x v="13"/>
  </r>
  <r>
    <s v="TO"/>
    <n v="0"/>
    <n v="0"/>
    <n v="5"/>
    <n v="8948"/>
    <s v="1180317.223588 1 "/>
    <s v="20 Jul 2026"/>
    <s v="20"/>
    <s v="Jul"/>
    <s v="25 Jul 2026"/>
    <s v="25"/>
    <s v="Jul"/>
    <n v="5"/>
    <n v="5"/>
    <n v="0"/>
    <n v="0"/>
    <s v="СЛР-ХОЛИДЕЙ-СЪРВИС ЕООД"/>
    <x v="5"/>
    <s v="2"/>
    <s v="0"/>
    <n v="1481.1500589999998"/>
    <n v="296.23001179999994"/>
    <s v="Romania"/>
    <s v="01 Dec 2025 09:40"/>
    <s v="28 Nov 2025"/>
    <s v="Dec"/>
    <n v="0"/>
    <n v="0"/>
    <n v="5"/>
    <n v="0"/>
    <n v="0"/>
    <n v="5"/>
    <n v="0"/>
    <s v="01.12.2025"/>
    <x v="6"/>
    <s v="20.07.2026"/>
    <x v="6"/>
  </r>
  <r>
    <s v="TO"/>
    <n v="0"/>
    <n v="0"/>
    <n v="5"/>
    <n v="8949"/>
    <s v="1180317.223589 1 "/>
    <s v="20 Jul 2026"/>
    <s v="20"/>
    <s v="Jul"/>
    <s v="25 Jul 2026"/>
    <s v="25"/>
    <s v="Jul"/>
    <n v="5"/>
    <n v="5"/>
    <n v="0"/>
    <n v="0"/>
    <s v="СЛР-ХОЛИДЕЙ-СЪРВИС ЕООД"/>
    <x v="5"/>
    <s v="2"/>
    <s v="0"/>
    <n v="1481.1500589999998"/>
    <n v="296.23001179999994"/>
    <s v="Romania"/>
    <s v="01 Dec 2025 09:40"/>
    <s v="28 Nov 2025"/>
    <s v="Dec"/>
    <n v="0"/>
    <n v="0"/>
    <n v="5"/>
    <n v="0"/>
    <n v="0"/>
    <n v="5"/>
    <n v="0"/>
    <s v="01.12.2025"/>
    <x v="6"/>
    <s v="20.07.2026"/>
    <x v="6"/>
  </r>
  <r>
    <s v="TO"/>
    <n v="0"/>
    <n v="0"/>
    <n v="5"/>
    <n v="8950"/>
    <s v="1180317.223590 1 "/>
    <s v="20 Jul 2026"/>
    <s v="20"/>
    <s v="Jul"/>
    <s v="25 Jul 2026"/>
    <s v="25"/>
    <s v="Jul"/>
    <n v="5"/>
    <n v="5"/>
    <n v="0"/>
    <n v="0"/>
    <s v="СЛР-ХОЛИДЕЙ-СЪРВИС ЕООД"/>
    <x v="5"/>
    <s v="2"/>
    <s v="0"/>
    <n v="1481.1500589999998"/>
    <n v="296.23001179999994"/>
    <s v="Romania"/>
    <s v="01 Dec 2025 09:40"/>
    <s v="28 Nov 2025"/>
    <s v="Dec"/>
    <n v="0"/>
    <n v="0"/>
    <n v="5"/>
    <n v="0"/>
    <n v="0"/>
    <n v="5"/>
    <n v="0"/>
    <s v="01.12.2025"/>
    <x v="6"/>
    <s v="20.07.2026"/>
    <x v="6"/>
  </r>
  <r>
    <s v="TO"/>
    <n v="0"/>
    <n v="0"/>
    <n v="5"/>
    <n v="8951"/>
    <s v="1180317.223591 1 "/>
    <s v="20 Jul 2026"/>
    <s v="20"/>
    <s v="Jul"/>
    <s v="25 Jul 2026"/>
    <s v="25"/>
    <s v="Jul"/>
    <n v="5"/>
    <n v="5"/>
    <n v="0"/>
    <n v="0"/>
    <s v="СЛР-ХОЛИДЕЙ-СЪРВИС ЕООД"/>
    <x v="5"/>
    <s v="2"/>
    <s v="0"/>
    <n v="1481.1500589999998"/>
    <n v="296.23001179999994"/>
    <s v="Romania"/>
    <s v="01 Dec 2025 09:40"/>
    <s v="28 Nov 2025"/>
    <s v="Dec"/>
    <n v="0"/>
    <n v="0"/>
    <n v="5"/>
    <n v="0"/>
    <n v="0"/>
    <n v="5"/>
    <n v="0"/>
    <s v="01.12.2025"/>
    <x v="6"/>
    <s v="20.07.2026"/>
    <x v="6"/>
  </r>
  <r>
    <s v="TO"/>
    <n v="0"/>
    <n v="0"/>
    <n v="5"/>
    <n v="8952"/>
    <s v="1180317.223592 1 "/>
    <s v="20 Jul 2026"/>
    <s v="20"/>
    <s v="Jul"/>
    <s v="25 Jul 2026"/>
    <s v="25"/>
    <s v="Jul"/>
    <n v="5"/>
    <n v="5"/>
    <n v="0"/>
    <n v="0"/>
    <s v="СЛР-ХОЛИДЕЙ-СЪРВИС ЕООД"/>
    <x v="0"/>
    <s v="1"/>
    <s v="2"/>
    <n v="1504.620019"/>
    <n v="300.92400379999998"/>
    <s v="Romania"/>
    <s v="01 Dec 2025 09:41"/>
    <s v="28 Nov 2025"/>
    <s v="Dec"/>
    <n v="0"/>
    <n v="0"/>
    <n v="5"/>
    <n v="0"/>
    <n v="0"/>
    <n v="5"/>
    <n v="0"/>
    <s v="01.12.2025"/>
    <x v="6"/>
    <s v="20.07.2026"/>
    <x v="6"/>
  </r>
  <r>
    <s v="TO"/>
    <n v="0"/>
    <n v="0"/>
    <n v="7"/>
    <n v="8953"/>
    <s v="51468 1 "/>
    <s v="09 Aug 2026"/>
    <s v="09"/>
    <s v="Aug"/>
    <s v="16 Aug 2026"/>
    <s v="16"/>
    <s v="Aug"/>
    <n v="7"/>
    <n v="7"/>
    <n v="0"/>
    <n v="0"/>
    <s v="КЛУБ МАГЕЛАН - ООД"/>
    <x v="2"/>
    <s v="2"/>
    <s v="2"/>
    <n v="2592.0810572999999"/>
    <n v="370.2972939"/>
    <m/>
    <s v="01 Dec 2025 09:57"/>
    <s v="30 Nov 2025"/>
    <s v="Dec"/>
    <n v="0"/>
    <n v="0"/>
    <n v="0"/>
    <n v="7"/>
    <n v="0"/>
    <n v="7"/>
    <n v="0"/>
    <s v="01.12.2025"/>
    <x v="6"/>
    <s v="09.08.2026"/>
    <x v="12"/>
  </r>
  <r>
    <s v="TO"/>
    <n v="0"/>
    <n v="0"/>
    <n v="7"/>
    <n v="8954"/>
    <s v="51469 1 "/>
    <s v="09 Aug 2026"/>
    <s v="09"/>
    <s v="Aug"/>
    <s v="16 Aug 2026"/>
    <s v="16"/>
    <s v="Aug"/>
    <n v="7"/>
    <n v="7"/>
    <n v="0"/>
    <n v="0"/>
    <s v="КЛУБ МАГЕЛАН - ООД"/>
    <x v="2"/>
    <s v="2"/>
    <s v="2"/>
    <n v="2592.0810572999999"/>
    <n v="370.2972939"/>
    <m/>
    <s v="01 Dec 2025 09:57"/>
    <s v="30 Nov 2025"/>
    <s v="Dec"/>
    <n v="0"/>
    <n v="0"/>
    <n v="0"/>
    <n v="7"/>
    <n v="0"/>
    <n v="7"/>
    <n v="0"/>
    <s v="01.12.2025"/>
    <x v="6"/>
    <s v="09.08.2026"/>
    <x v="12"/>
  </r>
  <r>
    <s v="TO"/>
    <n v="0"/>
    <n v="0"/>
    <n v="6"/>
    <n v="8956"/>
    <s v="1180362.223613 1 "/>
    <s v="20 Jul 2026"/>
    <s v="20"/>
    <s v="Jul"/>
    <s v="26 Jul 2026"/>
    <s v="26"/>
    <s v="Jul"/>
    <n v="6"/>
    <n v="6"/>
    <n v="0"/>
    <n v="0"/>
    <s v="СЛР-ХОЛИДЕЙ-СЪРВИС ЕООД"/>
    <x v="1"/>
    <s v="3"/>
    <s v="1"/>
    <n v="2342.7714071999999"/>
    <n v="390.4619012"/>
    <s v="Romania"/>
    <s v="01 Dec 2025 10:01"/>
    <s v="29 Nov 2025"/>
    <s v="Dec"/>
    <n v="0"/>
    <n v="0"/>
    <n v="6"/>
    <n v="0"/>
    <n v="0"/>
    <n v="6"/>
    <n v="0"/>
    <s v="01.12.2025"/>
    <x v="6"/>
    <s v="20.07.2026"/>
    <x v="6"/>
  </r>
  <r>
    <s v="TO"/>
    <n v="0"/>
    <n v="0"/>
    <n v="6"/>
    <n v="8957"/>
    <s v="1180828.223617 1 "/>
    <s v="13 Jul 2026"/>
    <s v="13"/>
    <s v="Jul"/>
    <s v="19 Jul 2026"/>
    <s v="19"/>
    <s v="Jul"/>
    <n v="6"/>
    <n v="6"/>
    <n v="0"/>
    <n v="0"/>
    <s v="СЛР-ХОЛИДЕЙ-СЪРВИС ЕООД"/>
    <x v="1"/>
    <s v="3"/>
    <s v="1"/>
    <n v="2342.7714071999999"/>
    <n v="390.4619012"/>
    <s v="Romania"/>
    <s v="01 Dec 2025 10:04"/>
    <s v="30 Nov 2025"/>
    <s v="Dec"/>
    <n v="0"/>
    <n v="0"/>
    <n v="6"/>
    <n v="0"/>
    <n v="0"/>
    <n v="6"/>
    <n v="0"/>
    <s v="01.12.2025"/>
    <x v="6"/>
    <s v="13.07.2026"/>
    <x v="1"/>
  </r>
  <r>
    <s v="TO"/>
    <n v="0"/>
    <n v="0"/>
    <n v="7"/>
    <n v="8959"/>
    <s v="2314606 2 "/>
    <s v="16 Jul 2026"/>
    <s v="16"/>
    <s v="Jul"/>
    <s v="23 Jul 2026"/>
    <s v="23"/>
    <s v="Jul"/>
    <n v="7"/>
    <n v="7"/>
    <n v="0"/>
    <n v="0"/>
    <s v="ТУРИСТИЧЕСКА АГЕНЦИЯ СОЛВЕКС - ЕООД"/>
    <x v="1"/>
    <s v="2"/>
    <s v="2"/>
    <n v="2530.7462285000001"/>
    <n v="361.53517550000004"/>
    <m/>
    <s v="01 Dec 2025 10:16"/>
    <s v="01 Dec 2025"/>
    <s v="Dec"/>
    <n v="0"/>
    <n v="0"/>
    <n v="7"/>
    <n v="0"/>
    <n v="0"/>
    <n v="7"/>
    <n v="0"/>
    <s v="01.12.2025"/>
    <x v="6"/>
    <s v="16.07.2026"/>
    <x v="1"/>
  </r>
  <r>
    <s v="TO"/>
    <n v="0"/>
    <n v="6"/>
    <n v="0"/>
    <n v="8960"/>
    <s v="17509 1 "/>
    <s v="31 Aug 2026"/>
    <s v="31"/>
    <s v="Aug"/>
    <s v="06 Sep 2026"/>
    <s v="06"/>
    <s v="Sep"/>
    <n v="6"/>
    <n v="-25"/>
    <n v="0"/>
    <n v="5"/>
    <s v="КЛУБ МАГЕЛАН - ООД"/>
    <x v="1"/>
    <s v="2"/>
    <s v="1"/>
    <n v="1371.5844623999999"/>
    <n v="228.59741039999997"/>
    <m/>
    <s v="01 Dec 2025 10:16"/>
    <s v="28 Nov 2025"/>
    <s v="Dec"/>
    <n v="0"/>
    <n v="0"/>
    <n v="0"/>
    <n v="0"/>
    <n v="5"/>
    <n v="5"/>
    <n v="-1"/>
    <s v="01.12.2025"/>
    <x v="6"/>
    <s v="31.08.2026"/>
    <x v="11"/>
  </r>
  <r>
    <s v="TO"/>
    <n v="0"/>
    <n v="0"/>
    <n v="7"/>
    <n v="8961"/>
    <s v="1180312.223717 1 "/>
    <s v="16 Jul 2026"/>
    <s v="16"/>
    <s v="Jul"/>
    <s v="23 Jul 2026"/>
    <s v="23"/>
    <s v="Jul"/>
    <n v="7"/>
    <n v="7"/>
    <n v="0"/>
    <n v="0"/>
    <s v="СЛР-ХОЛИДЕЙ-СЪРВИС ЕООД"/>
    <x v="5"/>
    <s v="3"/>
    <s v="1"/>
    <n v="2799.3599206999997"/>
    <n v="399.90856009999999"/>
    <s v="Romania"/>
    <s v="01 Dec 2025 10:26"/>
    <s v="28 Nov 2025"/>
    <s v="Dec"/>
    <n v="0"/>
    <n v="0"/>
    <n v="7"/>
    <n v="0"/>
    <n v="0"/>
    <n v="7"/>
    <n v="0"/>
    <s v="01.12.2025"/>
    <x v="6"/>
    <s v="16.07.2026"/>
    <x v="1"/>
  </r>
  <r>
    <s v="TO"/>
    <n v="0"/>
    <n v="0"/>
    <n v="5"/>
    <n v="8962"/>
    <s v="1180670.223746 1 "/>
    <s v="27 Jul 2026"/>
    <s v="27"/>
    <s v="Jul"/>
    <s v="01 Aug 2026"/>
    <s v="01"/>
    <s v="Aug"/>
    <n v="5"/>
    <n v="-26"/>
    <n v="4"/>
    <n v="0"/>
    <s v="СЛР-ХОЛИДЕЙ-СЪРВИС ЕООД"/>
    <x v="1"/>
    <s v="1"/>
    <s v="0"/>
    <n v="1012.337608"/>
    <n v="202.4675216"/>
    <s v="Romania"/>
    <s v="01 Dec 2025 10:47"/>
    <s v="30 Nov 2025"/>
    <s v="Dec"/>
    <n v="0"/>
    <n v="0"/>
    <n v="4"/>
    <n v="0"/>
    <n v="0"/>
    <n v="4"/>
    <n v="-1"/>
    <s v="01.12.2025"/>
    <x v="6"/>
    <s v="27.07.2026"/>
    <x v="8"/>
  </r>
  <r>
    <s v="TO"/>
    <n v="0"/>
    <n v="0"/>
    <n v="5"/>
    <n v="8963"/>
    <s v="1180670.223747 1 "/>
    <s v="27 Jul 2026"/>
    <s v="27"/>
    <s v="Jul"/>
    <s v="01 Aug 2026"/>
    <s v="01"/>
    <s v="Aug"/>
    <n v="5"/>
    <n v="-26"/>
    <n v="4"/>
    <n v="0"/>
    <s v="СЛР-ХОЛИДЕЙ-СЪРВИС ЕООД"/>
    <x v="5"/>
    <s v="2"/>
    <s v="0"/>
    <n v="1481.1500589999998"/>
    <n v="296.23001179999994"/>
    <s v="Romania"/>
    <s v="01 Dec 2025 10:47"/>
    <s v="30 Nov 2025"/>
    <s v="Dec"/>
    <n v="0"/>
    <n v="0"/>
    <n v="4"/>
    <n v="0"/>
    <n v="0"/>
    <n v="4"/>
    <n v="-1"/>
    <s v="01.12.2025"/>
    <x v="6"/>
    <s v="27.07.2026"/>
    <x v="8"/>
  </r>
  <r>
    <s v="TO"/>
    <n v="0"/>
    <n v="0"/>
    <n v="5"/>
    <n v="8964"/>
    <s v="1180670.223748 1 "/>
    <s v="27 Jul 2026"/>
    <s v="27"/>
    <s v="Jul"/>
    <s v="01 Aug 2026"/>
    <s v="01"/>
    <s v="Aug"/>
    <n v="5"/>
    <n v="-26"/>
    <n v="4"/>
    <n v="0"/>
    <s v="СЛР-ХОЛИДЕЙ-СЪРВИС ЕООД"/>
    <x v="5"/>
    <s v="3"/>
    <s v="1"/>
    <n v="1999.5428005000001"/>
    <n v="399.90856010000005"/>
    <s v="Romania"/>
    <s v="01 Dec 2025 10:47"/>
    <s v="30 Nov 2025"/>
    <s v="Dec"/>
    <n v="0"/>
    <n v="0"/>
    <n v="4"/>
    <n v="0"/>
    <n v="0"/>
    <n v="4"/>
    <n v="-1"/>
    <s v="01.12.2025"/>
    <x v="6"/>
    <s v="27.07.2026"/>
    <x v="8"/>
  </r>
  <r>
    <s v="TO"/>
    <n v="0"/>
    <n v="0"/>
    <n v="5"/>
    <n v="8965"/>
    <s v="1180670.223749 1 "/>
    <s v="27 Jul 2026"/>
    <s v="27"/>
    <s v="Jul"/>
    <s v="01 Aug 2026"/>
    <s v="01"/>
    <s v="Aug"/>
    <n v="5"/>
    <n v="-26"/>
    <n v="4"/>
    <n v="0"/>
    <s v="СЛР-ХОЛИДЕЙ-СЪРВИС ЕООД"/>
    <x v="5"/>
    <s v="3"/>
    <s v="1"/>
    <n v="1999.5428005000001"/>
    <n v="399.90856010000005"/>
    <s v="Romania"/>
    <s v="01 Dec 2025 10:48"/>
    <s v="30 Nov 2025"/>
    <s v="Dec"/>
    <n v="0"/>
    <n v="0"/>
    <n v="4"/>
    <n v="0"/>
    <n v="0"/>
    <n v="4"/>
    <n v="-1"/>
    <s v="01.12.2025"/>
    <x v="6"/>
    <s v="27.07.2026"/>
    <x v="8"/>
  </r>
  <r>
    <s v="TO"/>
    <n v="0"/>
    <n v="0"/>
    <n v="5"/>
    <n v="8966"/>
    <s v="17531 1 "/>
    <s v="26 Jul 2026"/>
    <s v="26"/>
    <s v="Jul"/>
    <s v="31 Jul 2026"/>
    <s v="31"/>
    <s v="Jul"/>
    <n v="5"/>
    <n v="5"/>
    <n v="0"/>
    <n v="0"/>
    <s v="КЛУБ МАГЕЛАН - ООД"/>
    <x v="6"/>
    <s v="2"/>
    <s v="1"/>
    <n v="1632.9224669999999"/>
    <n v="326.58449339999999"/>
    <m/>
    <s v="01 Dec 2025 11:05"/>
    <s v="29 Nov 2025"/>
    <s v="Dec"/>
    <n v="0"/>
    <n v="0"/>
    <n v="5"/>
    <n v="0"/>
    <n v="0"/>
    <n v="5"/>
    <n v="0"/>
    <s v="01.12.2025"/>
    <x v="6"/>
    <s v="26.07.2026"/>
    <x v="8"/>
  </r>
  <r>
    <s v="TO"/>
    <n v="0"/>
    <n v="5"/>
    <n v="0"/>
    <n v="8967"/>
    <s v="17537 1 "/>
    <s v="06 Jul 2026"/>
    <s v="06"/>
    <s v="Jul"/>
    <s v="11 Jul 2026"/>
    <s v="11"/>
    <s v="Jul"/>
    <n v="5"/>
    <n v="5"/>
    <n v="0"/>
    <n v="0"/>
    <s v="КЛУБ МАГЕЛАН - ООД"/>
    <x v="5"/>
    <s v="3"/>
    <s v="0"/>
    <n v="1886.2415685999999"/>
    <n v="377.24831372"/>
    <m/>
    <s v="01 Dec 2025 11:05"/>
    <s v="30 Nov 2025"/>
    <s v="Dec"/>
    <n v="0"/>
    <n v="0"/>
    <n v="5"/>
    <n v="0"/>
    <n v="0"/>
    <n v="5"/>
    <n v="0"/>
    <s v="01.12.2025"/>
    <x v="6"/>
    <s v="06.07.2026"/>
    <x v="13"/>
  </r>
  <r>
    <s v="TO"/>
    <n v="0"/>
    <n v="0"/>
    <n v="5"/>
    <n v="8968"/>
    <s v="1180458.223780 1 "/>
    <s v="20 Jul 2026"/>
    <s v="20"/>
    <s v="Jul"/>
    <s v="25 Jul 2026"/>
    <s v="25"/>
    <s v="Jul"/>
    <n v="5"/>
    <n v="5"/>
    <n v="0"/>
    <n v="0"/>
    <s v="СЛР-ХОЛИДЕЙ-СЪРВИС ЕООД"/>
    <x v="2"/>
    <s v="2"/>
    <s v="0"/>
    <n v="1481.1500589999998"/>
    <n v="296.23001179999994"/>
    <s v="Romania"/>
    <s v="01 Dec 2025 11:12"/>
    <s v="29 Nov 2025"/>
    <s v="Dec"/>
    <n v="0"/>
    <n v="0"/>
    <n v="5"/>
    <n v="0"/>
    <n v="0"/>
    <n v="5"/>
    <n v="0"/>
    <s v="01.12.2025"/>
    <x v="6"/>
    <s v="20.07.2026"/>
    <x v="6"/>
  </r>
  <r>
    <s v="ITAKA"/>
    <n v="0"/>
    <n v="10"/>
    <n v="0"/>
    <n v="8969"/>
    <s v="13541356 1 "/>
    <s v="30 Jun 2026"/>
    <s v="30"/>
    <s v="Jun"/>
    <s v="10 Jul 2026"/>
    <s v="10"/>
    <s v="Jul"/>
    <n v="10"/>
    <n v="-20"/>
    <n v="1"/>
    <n v="9"/>
    <s v="NOWA ITAKA SPOLKA Z OGRANICZONA ODPOWIEDZIALNOSCIA"/>
    <x v="2"/>
    <s v="2"/>
    <s v="1"/>
    <n v="2583.8470129999996"/>
    <n v="258.38470129999996"/>
    <m/>
    <s v="01 Dec 2025 12:02"/>
    <s v="26 Nov 2025"/>
    <s v="Dec"/>
    <n v="0"/>
    <n v="1"/>
    <n v="9"/>
    <n v="0"/>
    <n v="0"/>
    <n v="10"/>
    <n v="0"/>
    <s v="01.12.2025"/>
    <x v="6"/>
    <s v="30.06.2026"/>
    <x v="2"/>
  </r>
  <r>
    <s v="TO"/>
    <n v="0"/>
    <n v="4"/>
    <n v="2"/>
    <n v="8970"/>
    <s v="1180562.223832 1 "/>
    <s v="23 Aug 2026"/>
    <s v="23"/>
    <s v="Aug"/>
    <s v="29 Aug 2026"/>
    <s v="29"/>
    <s v="Aug"/>
    <n v="6"/>
    <n v="6"/>
    <n v="0"/>
    <n v="0"/>
    <s v="СЛР-ХОЛИДЕЙ-СЪРВИС ЕООД"/>
    <x v="5"/>
    <s v="3"/>
    <s v="1"/>
    <n v="1637.5382258"/>
    <n v="272.92303763333331"/>
    <s v="Romania"/>
    <s v="01 Dec 2025 12:16"/>
    <s v="30 Nov 2025"/>
    <s v="Dec"/>
    <n v="0"/>
    <n v="0"/>
    <n v="0"/>
    <n v="6"/>
    <n v="0"/>
    <n v="6"/>
    <n v="0"/>
    <s v="01.12.2025"/>
    <x v="6"/>
    <s v="23.08.2026"/>
    <x v="3"/>
  </r>
  <r>
    <s v="TOPOLA SKIES"/>
    <n v="0"/>
    <n v="1"/>
    <n v="6"/>
    <n v="8971"/>
    <s v="418668 1 "/>
    <s v="19 Aug 2026"/>
    <s v="19"/>
    <s v="Aug"/>
    <s v="26 Aug 2026"/>
    <s v="26"/>
    <s v="Aug"/>
    <n v="7"/>
    <n v="7"/>
    <n v="0"/>
    <n v="0"/>
    <s v="TOPOLA SKIES"/>
    <x v="4"/>
    <s v="3"/>
    <s v="2"/>
    <n v="4292.0733944954118"/>
    <n v="613.1559633027523"/>
    <m/>
    <s v="01 Dec 2025 12:24"/>
    <s v="01 Dec 2025"/>
    <s v="Dec"/>
    <n v="0"/>
    <n v="0"/>
    <n v="0"/>
    <n v="7"/>
    <n v="0"/>
    <n v="7"/>
    <n v="0"/>
    <s v="01.12.2025"/>
    <x v="6"/>
    <s v="19.08.2026"/>
    <x v="4"/>
  </r>
  <r>
    <s v="TO"/>
    <n v="0"/>
    <n v="0"/>
    <n v="6"/>
    <n v="8972"/>
    <s v="1180400.223852 1 "/>
    <s v="15 Aug 2026"/>
    <s v="15"/>
    <s v="Aug"/>
    <s v="21 Aug 2026"/>
    <s v="21"/>
    <s v="Aug"/>
    <n v="6"/>
    <n v="6"/>
    <n v="0"/>
    <n v="0"/>
    <s v="СЛР-ХОЛИДЕЙ-СЪРВИС ЕООД"/>
    <x v="4"/>
    <s v="3"/>
    <s v="1"/>
    <n v="3149.0818829999998"/>
    <n v="524.84698049999997"/>
    <s v="Romania"/>
    <s v="01 Dec 2025 12:44"/>
    <s v="29 Nov 2025"/>
    <s v="Dec"/>
    <n v="0"/>
    <n v="0"/>
    <n v="0"/>
    <n v="6"/>
    <n v="0"/>
    <n v="6"/>
    <n v="0"/>
    <s v="01.12.2025"/>
    <x v="6"/>
    <s v="15.08.2026"/>
    <x v="12"/>
  </r>
  <r>
    <s v="TO"/>
    <n v="0"/>
    <n v="0"/>
    <n v="7"/>
    <n v="8973"/>
    <s v="1180845.223853 1 "/>
    <s v="21 Jul 2026"/>
    <s v="21"/>
    <s v="Jul"/>
    <s v="28 Jul 2026"/>
    <s v="28"/>
    <s v="Jul"/>
    <n v="7"/>
    <n v="7"/>
    <n v="0"/>
    <n v="0"/>
    <s v="СЛР-ХОЛИДЕЙ-СЪРВИС ЕООД"/>
    <x v="2"/>
    <s v="2"/>
    <s v="1"/>
    <n v="2073.6100826000002"/>
    <n v="296.2300118"/>
    <s v="Romania"/>
    <s v="01 Dec 2025 12:52"/>
    <s v="30 Nov 2025"/>
    <s v="Dec"/>
    <n v="0"/>
    <n v="0"/>
    <n v="7"/>
    <n v="0"/>
    <n v="0"/>
    <n v="7"/>
    <n v="0"/>
    <s v="01.12.2025"/>
    <x v="6"/>
    <s v="21.07.2026"/>
    <x v="6"/>
  </r>
  <r>
    <s v="TOPOLA SKIES"/>
    <n v="0"/>
    <n v="1"/>
    <n v="6"/>
    <n v="8974"/>
    <s v="418827 1 "/>
    <s v="19 Aug 2026"/>
    <s v="19"/>
    <s v="Aug"/>
    <s v="26 Aug 2026"/>
    <s v="26"/>
    <s v="Aug"/>
    <n v="7"/>
    <n v="7"/>
    <n v="0"/>
    <n v="0"/>
    <s v="TOPOLA SKIES"/>
    <x v="4"/>
    <s v="2"/>
    <s v="3"/>
    <n v="4292.0733944954118"/>
    <n v="613.1559633027523"/>
    <m/>
    <s v="01 Dec 2025 15:15"/>
    <s v="01 Dec 2025"/>
    <s v="Dec"/>
    <n v="0"/>
    <n v="0"/>
    <n v="0"/>
    <n v="7"/>
    <n v="0"/>
    <n v="7"/>
    <n v="0"/>
    <s v="01.12.2025"/>
    <x v="6"/>
    <s v="19.08.2026"/>
    <x v="4"/>
  </r>
  <r>
    <s v="TO"/>
    <n v="0"/>
    <n v="6"/>
    <n v="0"/>
    <n v="8975"/>
    <s v="2314661 1 "/>
    <s v="29 Jun 2026"/>
    <s v="29"/>
    <s v="Jun"/>
    <s v="05 Jul 2026"/>
    <s v="05"/>
    <s v="Jul"/>
    <n v="6"/>
    <n v="-24"/>
    <n v="2"/>
    <n v="4"/>
    <s v="ТУРИСТИЧЕСКА АГЕНЦИЯ СОЛВЕКС - ЕООД"/>
    <x v="1"/>
    <s v="2"/>
    <s v="1"/>
    <n v="1567.5586284000001"/>
    <n v="261.25977140000003"/>
    <s v="Romania"/>
    <s v="01 Dec 2025 15:21"/>
    <s v="01 Dec 2025"/>
    <s v="Dec"/>
    <n v="0"/>
    <n v="2"/>
    <n v="4"/>
    <n v="0"/>
    <n v="0"/>
    <n v="6"/>
    <n v="0"/>
    <s v="01.12.2025"/>
    <x v="6"/>
    <s v="29.06.2026"/>
    <x v="2"/>
  </r>
  <r>
    <s v="TO"/>
    <n v="0"/>
    <n v="0"/>
    <n v="7"/>
    <n v="8976"/>
    <s v="NT310991 1 "/>
    <s v="25 Jul 2026"/>
    <s v="25"/>
    <s v="Jul"/>
    <s v="01 Aug 2026"/>
    <s v="01"/>
    <s v="Aug"/>
    <n v="7"/>
    <n v="-24"/>
    <n v="6"/>
    <n v="0"/>
    <s v="НОВОТОН - ЕООД"/>
    <x v="5"/>
    <s v="2"/>
    <s v="2"/>
    <n v="2592.0810572999999"/>
    <n v="370.2972939"/>
    <m/>
    <s v="01 Dec 2025 15:46"/>
    <s v="01 Dec 2025"/>
    <s v="Dec"/>
    <n v="0"/>
    <n v="0"/>
    <n v="6"/>
    <n v="0"/>
    <n v="0"/>
    <n v="6"/>
    <n v="-1"/>
    <s v="01.12.2025"/>
    <x v="6"/>
    <s v="25.07.2026"/>
    <x v="6"/>
  </r>
  <r>
    <s v="TO"/>
    <n v="0"/>
    <n v="0"/>
    <n v="7"/>
    <n v="8977"/>
    <s v="NT310992 1 "/>
    <s v="25 Jul 2026"/>
    <s v="25"/>
    <s v="Jul"/>
    <s v="01 Aug 2026"/>
    <s v="01"/>
    <s v="Aug"/>
    <n v="7"/>
    <n v="-24"/>
    <n v="6"/>
    <n v="0"/>
    <s v="НОВОТОН - ЕООД"/>
    <x v="1"/>
    <s v="2"/>
    <s v="2"/>
    <n v="2530.7462285000001"/>
    <n v="361.53517550000004"/>
    <m/>
    <s v="01 Dec 2025 15:49"/>
    <s v="01 Dec 2025"/>
    <s v="Dec"/>
    <n v="0"/>
    <n v="0"/>
    <n v="6"/>
    <n v="0"/>
    <n v="0"/>
    <n v="6"/>
    <n v="-1"/>
    <s v="01.12.2025"/>
    <x v="6"/>
    <s v="25.07.2026"/>
    <x v="6"/>
  </r>
  <r>
    <s v="TO"/>
    <n v="0"/>
    <n v="0"/>
    <n v="7"/>
    <n v="8978"/>
    <s v="NT310993 1 "/>
    <s v="25 Jul 2026"/>
    <s v="25"/>
    <s v="Jul"/>
    <s v="01 Aug 2026"/>
    <s v="01"/>
    <s v="Aug"/>
    <n v="7"/>
    <n v="-24"/>
    <n v="6"/>
    <n v="0"/>
    <s v="НОВОТОН - ЕООД"/>
    <x v="6"/>
    <s v="2"/>
    <s v="3"/>
    <n v="3200.3637455999997"/>
    <n v="457.19482079999995"/>
    <m/>
    <s v="01 Dec 2025 15:50"/>
    <s v="01 Dec 2025"/>
    <s v="Dec"/>
    <n v="0"/>
    <n v="0"/>
    <n v="6"/>
    <n v="0"/>
    <n v="0"/>
    <n v="6"/>
    <n v="-1"/>
    <s v="01.12.2025"/>
    <x v="6"/>
    <s v="25.07.2026"/>
    <x v="6"/>
  </r>
  <r>
    <s v="TO"/>
    <n v="0"/>
    <n v="0"/>
    <n v="6"/>
    <n v="8979"/>
    <s v="1181080.223870 1 "/>
    <s v="24 Jul 2026"/>
    <s v="24"/>
    <s v="Jul"/>
    <s v="30 Jul 2026"/>
    <s v="30"/>
    <s v="Jul"/>
    <n v="6"/>
    <n v="6"/>
    <n v="0"/>
    <n v="0"/>
    <s v="СЛР-ХОЛИДЕЙ-СЪРВИС ЕООД"/>
    <x v="3"/>
    <s v="3"/>
    <s v="0"/>
    <n v="2720.7551129999997"/>
    <n v="453.45918549999993"/>
    <s v="Romania"/>
    <s v="01 Dec 2025 15:56"/>
    <s v="01 Dec 2025"/>
    <s v="Dec"/>
    <n v="0"/>
    <n v="0"/>
    <n v="6"/>
    <n v="0"/>
    <n v="0"/>
    <n v="6"/>
    <n v="0"/>
    <s v="01.12.2025"/>
    <x v="6"/>
    <s v="24.07.2026"/>
    <x v="6"/>
  </r>
  <r>
    <s v="TO"/>
    <n v="0"/>
    <n v="5"/>
    <n v="0"/>
    <n v="8980"/>
    <s v="NT311002 1 "/>
    <s v="24 Jun 2026"/>
    <s v="24"/>
    <s v="Jun"/>
    <s v="29 Jun 2026"/>
    <s v="29"/>
    <s v="Jun"/>
    <n v="5"/>
    <n v="5"/>
    <n v="0"/>
    <n v="0"/>
    <s v="НОВОТОН - ЕООД"/>
    <x v="6"/>
    <s v="2"/>
    <s v="3"/>
    <n v="2054.1691323999999"/>
    <n v="410.83382647999997"/>
    <m/>
    <s v="01 Dec 2025 17:07"/>
    <s v="01 Dec 2025"/>
    <s v="Dec"/>
    <n v="0"/>
    <n v="5"/>
    <n v="0"/>
    <n v="0"/>
    <n v="0"/>
    <n v="5"/>
    <n v="0"/>
    <s v="01.12.2025"/>
    <x v="6"/>
    <s v="24.06.2026"/>
    <x v="7"/>
  </r>
  <r>
    <s v="TO"/>
    <n v="0"/>
    <n v="5"/>
    <n v="0"/>
    <n v="8981"/>
    <s v="2314701 1 "/>
    <s v="05 Jul 2026"/>
    <s v="05"/>
    <s v="Jul"/>
    <s v="10 Jul 2026"/>
    <s v="10"/>
    <s v="Jul"/>
    <n v="5"/>
    <n v="5"/>
    <n v="0"/>
    <n v="0"/>
    <s v="ТУРИСТИЧЕСКА АГЕНЦИЯ СОЛВЕКС - ЕООД"/>
    <x v="5"/>
    <s v="3"/>
    <s v="1"/>
    <n v="1848.4744913"/>
    <n v="369.69489826"/>
    <s v="[&quot;RO&quot;]"/>
    <s v="01 Dec 2025 21:28"/>
    <s v="01 Dec 2025"/>
    <s v="Dec"/>
    <n v="0"/>
    <n v="0"/>
    <n v="5"/>
    <n v="0"/>
    <n v="0"/>
    <n v="5"/>
    <n v="0"/>
    <s v="01.12.2025"/>
    <x v="6"/>
    <s v="05.07.2026"/>
    <x v="13"/>
  </r>
  <r>
    <s v="TOPOLA SKIES"/>
    <n v="0"/>
    <n v="7"/>
    <n v="0"/>
    <n v="8982"/>
    <s v="419170 1 "/>
    <s v="22 Jun 2026"/>
    <s v="22"/>
    <s v="Jun"/>
    <s v="29 Jun 2026"/>
    <s v="29"/>
    <s v="Jun"/>
    <n v="7"/>
    <n v="7"/>
    <n v="0"/>
    <n v="0"/>
    <s v="TOPOLA SKIES"/>
    <x v="6"/>
    <s v="2"/>
    <s v="1"/>
    <n v="2317.4770642201834"/>
    <n v="331.06422018348621"/>
    <m/>
    <s v="01 Dec 2025 23:45"/>
    <s v="01 Dec 2025"/>
    <s v="Dec"/>
    <n v="0"/>
    <n v="7"/>
    <n v="0"/>
    <n v="0"/>
    <n v="0"/>
    <n v="7"/>
    <n v="0"/>
    <s v="01.12.2025"/>
    <x v="6"/>
    <s v="22.06.2026"/>
    <x v="7"/>
  </r>
  <r>
    <s v="TO"/>
    <n v="0"/>
    <n v="3"/>
    <n v="2"/>
    <n v="8983"/>
    <s v="60170 1 "/>
    <s v="08 Jul 2026"/>
    <s v="08"/>
    <s v="Jul"/>
    <s v="13 Jul 2026"/>
    <s v="13"/>
    <s v="Jul"/>
    <n v="5"/>
    <n v="5"/>
    <n v="0"/>
    <n v="0"/>
    <s v="КЛУБ МАГЕЛАН - ООД"/>
    <x v="5"/>
    <s v="2"/>
    <s v="2"/>
    <n v="1851.4864694999999"/>
    <n v="370.2972939"/>
    <m/>
    <s v="02 Dec 2025 09:38"/>
    <s v="01 Dec 2025"/>
    <s v="Dec"/>
    <n v="0"/>
    <n v="0"/>
    <n v="5"/>
    <n v="0"/>
    <n v="0"/>
    <n v="5"/>
    <n v="0"/>
    <s v="02.12.2025"/>
    <x v="6"/>
    <s v="08.07.2026"/>
    <x v="13"/>
  </r>
  <r>
    <s v="TO"/>
    <n v="0"/>
    <n v="0"/>
    <n v="5"/>
    <n v="8984"/>
    <s v="17586 1 "/>
    <s v="13 Jul 2026"/>
    <s v="13"/>
    <s v="Jul"/>
    <s v="18 Jul 2026"/>
    <s v="18"/>
    <s v="Jul"/>
    <n v="5"/>
    <n v="5"/>
    <n v="0"/>
    <n v="0"/>
    <s v="КЛУБ МАГЕЛАН - ООД"/>
    <x v="1"/>
    <s v="2"/>
    <s v="2"/>
    <n v="1807.6758775000001"/>
    <n v="361.53517550000004"/>
    <m/>
    <s v="02 Dec 2025 09:38"/>
    <s v="01 Dec 2025"/>
    <s v="Dec"/>
    <n v="0"/>
    <n v="0"/>
    <n v="5"/>
    <n v="0"/>
    <n v="0"/>
    <n v="5"/>
    <n v="0"/>
    <s v="02.12.2025"/>
    <x v="6"/>
    <s v="13.07.2026"/>
    <x v="1"/>
  </r>
  <r>
    <s v="TO"/>
    <n v="0"/>
    <n v="0"/>
    <n v="8"/>
    <n v="8985"/>
    <s v="1181190.223937 1 "/>
    <s v="14 Jul 2026"/>
    <s v="14"/>
    <s v="Jul"/>
    <s v="22 Jul 2026"/>
    <s v="22"/>
    <s v="Jul"/>
    <n v="8"/>
    <n v="8"/>
    <n v="0"/>
    <n v="0"/>
    <s v="СЛР-ХОЛИДЕЙ-СЪРВИС ЕООД"/>
    <x v="1"/>
    <s v="2"/>
    <s v="1"/>
    <n v="2313.8251231999998"/>
    <n v="289.22814039999997"/>
    <s v="Romania"/>
    <s v="02 Dec 2025 10:30"/>
    <s v="02 Dec 2025"/>
    <s v="Dec"/>
    <n v="0"/>
    <n v="0"/>
    <n v="8"/>
    <n v="0"/>
    <n v="0"/>
    <n v="8"/>
    <n v="0"/>
    <s v="02.12.2025"/>
    <x v="6"/>
    <s v="14.07.2026"/>
    <x v="1"/>
  </r>
  <r>
    <s v="TO"/>
    <n v="0"/>
    <n v="0"/>
    <n v="8"/>
    <n v="8986"/>
    <s v="1181190.223938 1 "/>
    <s v="14 Jul 2026"/>
    <s v="14"/>
    <s v="Jul"/>
    <s v="22 Jul 2026"/>
    <s v="22"/>
    <s v="Jul"/>
    <n v="8"/>
    <n v="8"/>
    <n v="0"/>
    <n v="0"/>
    <s v="СЛР-ХОЛИДЕЙ-СЪРВИС ЕООД"/>
    <x v="1"/>
    <s v="2"/>
    <s v="1"/>
    <n v="2313.8251231999998"/>
    <n v="289.22814039999997"/>
    <s v="Romania"/>
    <s v="02 Dec 2025 10:30"/>
    <s v="02 Dec 2025"/>
    <s v="Dec"/>
    <n v="0"/>
    <n v="0"/>
    <n v="8"/>
    <n v="0"/>
    <n v="0"/>
    <n v="8"/>
    <n v="0"/>
    <s v="02.12.2025"/>
    <x v="6"/>
    <s v="14.07.2026"/>
    <x v="1"/>
  </r>
  <r>
    <s v="TO"/>
    <n v="0"/>
    <n v="5"/>
    <n v="0"/>
    <n v="8987"/>
    <s v="2314720 1 "/>
    <s v="01 Sep 2026"/>
    <s v="01"/>
    <s v="Sep"/>
    <s v="06 Sep 2026"/>
    <s v="06"/>
    <s v="Sep"/>
    <n v="5"/>
    <n v="5"/>
    <n v="0"/>
    <n v="0"/>
    <s v="ТУРИСТИЧЕСКА АГЕНЦИЯ СОЛВЕКС - ЕООД"/>
    <x v="1"/>
    <s v="2"/>
    <s v="0"/>
    <n v="1142.9870519999999"/>
    <n v="228.5974104"/>
    <s v="[&quot;RO&quot;]"/>
    <s v="02 Dec 2025 11:58"/>
    <s v="02 Dec 2025"/>
    <s v="Dec"/>
    <n v="0"/>
    <n v="0"/>
    <n v="0"/>
    <n v="0"/>
    <n v="5"/>
    <n v="5"/>
    <n v="0"/>
    <s v="02.12.2025"/>
    <x v="6"/>
    <s v="01.09.2026"/>
    <x v="11"/>
  </r>
  <r>
    <s v="TO"/>
    <n v="0"/>
    <n v="2"/>
    <n v="5"/>
    <n v="8988"/>
    <s v="2314748 1 "/>
    <s v="20 Aug 2026"/>
    <s v="20"/>
    <s v="Aug"/>
    <s v="27 Aug 2026"/>
    <s v="27"/>
    <s v="Aug"/>
    <n v="7"/>
    <n v="7"/>
    <n v="0"/>
    <n v="0"/>
    <s v="ТУРИСТИЧЕСКА АГЕНЦИЯ СОЛВЕКС - ЕООД"/>
    <x v="2"/>
    <s v="2"/>
    <s v="2"/>
    <n v="2487.1703361"/>
    <n v="355.31004801428571"/>
    <s v="[&quot;RO&quot;]"/>
    <s v="02 Dec 2025 15:28"/>
    <s v="02 Dec 2025"/>
    <s v="Dec"/>
    <n v="0"/>
    <n v="0"/>
    <n v="0"/>
    <n v="7"/>
    <n v="0"/>
    <n v="7"/>
    <n v="0"/>
    <s v="02.12.2025"/>
    <x v="6"/>
    <s v="20.08.2026"/>
    <x v="4"/>
  </r>
  <r>
    <s v="TO"/>
    <n v="1"/>
    <n v="1"/>
    <n v="0"/>
    <n v="8990"/>
    <s v="97349 4 "/>
    <s v="30 May 2026"/>
    <s v="30"/>
    <s v="May"/>
    <s v="01 Jun 2026"/>
    <s v="01"/>
    <s v="Jun"/>
    <n v="2"/>
    <n v="-29"/>
    <n v="1"/>
    <n v="0"/>
    <s v="ДЕСТИНЕЙШЪН ТУРИСТИК СЪРВИСИС - ЕООД"/>
    <x v="1"/>
    <s v="2"/>
    <s v="0"/>
    <n v="0"/>
    <n v="0"/>
    <m/>
    <s v="02 Dec 2025 16:25"/>
    <s v="02 Dec 2025"/>
    <s v="Dec"/>
    <n v="1"/>
    <n v="0"/>
    <n v="0"/>
    <n v="0"/>
    <n v="0"/>
    <n v="1"/>
    <n v="-1"/>
    <s v="02.12.2025"/>
    <x v="6"/>
    <s v="30.05.2026"/>
    <x v="15"/>
  </r>
  <r>
    <s v="TO"/>
    <n v="1"/>
    <n v="1"/>
    <n v="0"/>
    <n v="8991"/>
    <s v="97349 4 "/>
    <s v="30 May 2026"/>
    <s v="30"/>
    <s v="May"/>
    <s v="01 Jun 2026"/>
    <s v="01"/>
    <s v="Jun"/>
    <n v="2"/>
    <n v="-29"/>
    <n v="1"/>
    <n v="0"/>
    <s v="ДЕСТИНЕЙШЪН ТУРИСТИК СЪРВИСИС - ЕООД"/>
    <x v="1"/>
    <s v="2"/>
    <s v="1"/>
    <n v="502.41361039999998"/>
    <n v="251.20680519999999"/>
    <m/>
    <s v="02 Dec 2025 16:25"/>
    <s v="02 Dec 2025"/>
    <s v="Dec"/>
    <n v="1"/>
    <n v="0"/>
    <n v="0"/>
    <n v="0"/>
    <n v="0"/>
    <n v="1"/>
    <n v="-1"/>
    <s v="02.12.2025"/>
    <x v="6"/>
    <s v="30.05.2026"/>
    <x v="15"/>
  </r>
  <r>
    <s v="TO"/>
    <n v="0"/>
    <n v="4"/>
    <n v="1"/>
    <n v="8993"/>
    <s v="NT311089 1 "/>
    <s v="24 Aug 2026"/>
    <s v="24"/>
    <s v="Aug"/>
    <s v="29 Aug 2026"/>
    <s v="29"/>
    <s v="Aug"/>
    <n v="5"/>
    <n v="5"/>
    <n v="0"/>
    <n v="0"/>
    <s v="НОВОТОН - ЕООД"/>
    <x v="2"/>
    <s v="2"/>
    <s v="1"/>
    <n v="1341.3082139999999"/>
    <n v="268.2616428"/>
    <m/>
    <s v="02 Dec 2025 16:27"/>
    <s v="02 Dec 2025"/>
    <s v="Dec"/>
    <n v="0"/>
    <n v="0"/>
    <n v="0"/>
    <n v="5"/>
    <n v="0"/>
    <n v="5"/>
    <n v="0"/>
    <s v="02.12.2025"/>
    <x v="6"/>
    <s v="24.08.2026"/>
    <x v="3"/>
  </r>
  <r>
    <s v="TO"/>
    <n v="0"/>
    <n v="4"/>
    <n v="1"/>
    <n v="8994"/>
    <s v="NT311090 1 "/>
    <s v="24 Aug 2026"/>
    <s v="24"/>
    <s v="Aug"/>
    <s v="29 Aug 2026"/>
    <s v="29"/>
    <s v="Aug"/>
    <n v="5"/>
    <n v="5"/>
    <n v="0"/>
    <n v="0"/>
    <s v="НОВОТОН - ЕООД"/>
    <x v="2"/>
    <s v="2"/>
    <s v="1"/>
    <n v="1341.3082139999999"/>
    <n v="268.2616428"/>
    <m/>
    <s v="02 Dec 2025 16:28"/>
    <s v="02 Dec 2025"/>
    <s v="Dec"/>
    <n v="0"/>
    <n v="0"/>
    <n v="0"/>
    <n v="5"/>
    <n v="0"/>
    <n v="5"/>
    <n v="0"/>
    <s v="02.12.2025"/>
    <x v="6"/>
    <s v="24.08.2026"/>
    <x v="3"/>
  </r>
  <r>
    <s v="TOPOLA SKIES"/>
    <n v="0"/>
    <n v="5"/>
    <n v="0"/>
    <n v="8995"/>
    <s v="419613 1 "/>
    <s v="03 Jul 2026"/>
    <s v="03"/>
    <s v="Jul"/>
    <s v="08 Jul 2026"/>
    <s v="08"/>
    <s v="Jul"/>
    <n v="5"/>
    <n v="5"/>
    <n v="0"/>
    <n v="0"/>
    <s v="TOPOLA SKIES"/>
    <x v="5"/>
    <s v="2"/>
    <s v="2"/>
    <n v="2192.9499999999998"/>
    <n v="438.59"/>
    <m/>
    <s v="02 Dec 2025 18:48"/>
    <s v="02 Dec 2025"/>
    <s v="Dec"/>
    <n v="0"/>
    <n v="0"/>
    <n v="5"/>
    <n v="0"/>
    <n v="0"/>
    <n v="5"/>
    <n v="0"/>
    <s v="02.12.2025"/>
    <x v="6"/>
    <s v="03.07.2026"/>
    <x v="2"/>
  </r>
  <r>
    <s v="TOPOLA SKIES"/>
    <n v="0"/>
    <n v="5"/>
    <n v="0"/>
    <n v="8996"/>
    <s v="419667 1 "/>
    <s v="22 Jun 2026"/>
    <s v="22"/>
    <s v="Jun"/>
    <s v="27 Jun 2026"/>
    <s v="27"/>
    <s v="Jun"/>
    <n v="5"/>
    <n v="5"/>
    <n v="0"/>
    <n v="0"/>
    <s v="TOPOLA SKIES"/>
    <x v="6"/>
    <s v="3"/>
    <s v="1"/>
    <n v="2152.3761467889908"/>
    <n v="430.47706422018348"/>
    <m/>
    <s v="02 Dec 2025 19:53"/>
    <s v="02 Dec 2025"/>
    <s v="Dec"/>
    <n v="0"/>
    <n v="5"/>
    <n v="0"/>
    <n v="0"/>
    <n v="0"/>
    <n v="5"/>
    <n v="0"/>
    <s v="02.12.2025"/>
    <x v="6"/>
    <s v="22.06.2026"/>
    <x v="7"/>
  </r>
  <r>
    <s v="BOOKING"/>
    <n v="0"/>
    <n v="0"/>
    <n v="5"/>
    <n v="8997"/>
    <s v="6728709995 3 "/>
    <s v="07 Aug 2026"/>
    <s v="07"/>
    <s v="Aug"/>
    <s v="12 Aug 2026"/>
    <s v="12"/>
    <s v="Aug"/>
    <n v="5"/>
    <n v="5"/>
    <n v="0"/>
    <n v="0"/>
    <s v="BOOKING"/>
    <x v="1"/>
    <s v="1"/>
    <s v="2"/>
    <n v="2383.5779816513759"/>
    <n v="476.71559633027522"/>
    <s v="Israel"/>
    <s v="02 Dec 2025 21:34"/>
    <s v="02 Dec 2025"/>
    <s v="Dec"/>
    <n v="0"/>
    <n v="0"/>
    <n v="0"/>
    <n v="5"/>
    <n v="0"/>
    <n v="5"/>
    <n v="0"/>
    <s v="02.12.2025"/>
    <x v="6"/>
    <s v="07.08.2026"/>
    <x v="5"/>
  </r>
  <r>
    <s v="BOOKING"/>
    <n v="0"/>
    <n v="0"/>
    <n v="5"/>
    <n v="8998"/>
    <s v="6728709995 3 "/>
    <s v="07 Aug 2026"/>
    <s v="07"/>
    <s v="Aug"/>
    <s v="12 Aug 2026"/>
    <s v="12"/>
    <s v="Aug"/>
    <n v="5"/>
    <n v="5"/>
    <n v="0"/>
    <n v="0"/>
    <s v="BOOKING"/>
    <x v="1"/>
    <s v="1"/>
    <s v="2"/>
    <n v="2383.5779816513759"/>
    <n v="476.71559633027522"/>
    <m/>
    <s v="02 Dec 2025 21:34"/>
    <s v="02 Dec 2025"/>
    <s v="Dec"/>
    <n v="0"/>
    <n v="0"/>
    <n v="0"/>
    <n v="5"/>
    <n v="0"/>
    <n v="5"/>
    <n v="0"/>
    <s v="02.12.2025"/>
    <x v="6"/>
    <s v="07.08.2026"/>
    <x v="5"/>
  </r>
  <r>
    <s v="BOOKING"/>
    <n v="0"/>
    <n v="0"/>
    <n v="5"/>
    <n v="8999"/>
    <s v="6728709995 3 "/>
    <s v="07 Aug 2026"/>
    <s v="07"/>
    <s v="Aug"/>
    <s v="12 Aug 2026"/>
    <s v="12"/>
    <s v="Aug"/>
    <n v="5"/>
    <n v="5"/>
    <n v="0"/>
    <n v="0"/>
    <s v="BOOKING"/>
    <x v="1"/>
    <s v="1"/>
    <s v="1"/>
    <n v="2383.5779816513759"/>
    <n v="476.71559633027522"/>
    <m/>
    <s v="02 Dec 2025 21:34"/>
    <s v="02 Dec 2025"/>
    <s v="Dec"/>
    <n v="0"/>
    <n v="0"/>
    <n v="0"/>
    <n v="5"/>
    <n v="0"/>
    <n v="5"/>
    <n v="0"/>
    <s v="02.12.2025"/>
    <x v="6"/>
    <s v="07.08.2026"/>
    <x v="5"/>
  </r>
  <r>
    <s v="TO"/>
    <n v="0"/>
    <n v="0"/>
    <n v="8"/>
    <n v="9000"/>
    <s v="1181287.223988 1 "/>
    <s v="14 Jul 2026"/>
    <s v="14"/>
    <s v="Jul"/>
    <s v="22 Jul 2026"/>
    <s v="22"/>
    <s v="Jul"/>
    <n v="8"/>
    <n v="8"/>
    <n v="0"/>
    <n v="0"/>
    <s v="СЛР-ХОЛИДЕЙ-СЪРВИС ЕООД"/>
    <x v="1"/>
    <s v="1"/>
    <s v="0"/>
    <n v="1619.7401728"/>
    <n v="202.4675216"/>
    <s v="Romania"/>
    <s v="02 Dec 2025 21:35"/>
    <s v="02 Dec 2025"/>
    <s v="Dec"/>
    <n v="0"/>
    <n v="0"/>
    <n v="8"/>
    <n v="0"/>
    <n v="0"/>
    <n v="8"/>
    <n v="0"/>
    <s v="02.12.2025"/>
    <x v="6"/>
    <s v="14.07.2026"/>
    <x v="1"/>
  </r>
  <r>
    <s v="TO"/>
    <n v="0"/>
    <n v="7"/>
    <n v="0"/>
    <n v="9001"/>
    <s v="011925913 1 "/>
    <s v="31 Aug 2026"/>
    <s v="31"/>
    <s v="Aug"/>
    <s v="07 Sep 2026"/>
    <s v="07"/>
    <s v="Sep"/>
    <n v="7"/>
    <n v="-24"/>
    <n v="0"/>
    <n v="6"/>
    <s v="СЪНИ ТУРС ООД"/>
    <x v="1"/>
    <s v="2"/>
    <s v="1"/>
    <n v="1600.1818727999998"/>
    <n v="228.59741039999997"/>
    <s v="Bulgaria"/>
    <s v="03 Dec 2025 09:02"/>
    <s v="01 Dec 2025"/>
    <s v="Dec"/>
    <n v="0"/>
    <n v="0"/>
    <n v="0"/>
    <n v="0"/>
    <n v="6"/>
    <n v="6"/>
    <n v="-1"/>
    <s v="03.12.2025"/>
    <x v="6"/>
    <s v="31.08.2026"/>
    <x v="11"/>
  </r>
  <r>
    <s v="TO"/>
    <n v="0"/>
    <n v="5"/>
    <n v="0"/>
    <n v="9002"/>
    <s v="0684 1 "/>
    <s v="25 Aug 2026"/>
    <s v="25"/>
    <s v="Aug"/>
    <s v="30 Aug 2026"/>
    <s v="30"/>
    <s v="Aug"/>
    <n v="5"/>
    <n v="5"/>
    <n v="0"/>
    <n v="0"/>
    <s v="АВАТАР ТУР - ООД"/>
    <x v="5"/>
    <s v="2"/>
    <s v="2"/>
    <n v="0"/>
    <n v="0"/>
    <m/>
    <s v="03 Dec 2025 09:13"/>
    <s v="30 Nov 2025"/>
    <s v="Dec"/>
    <n v="0"/>
    <n v="0"/>
    <n v="0"/>
    <n v="5"/>
    <n v="0"/>
    <n v="5"/>
    <n v="0"/>
    <s v="03.12.2025"/>
    <x v="6"/>
    <s v="25.08.2026"/>
    <x v="3"/>
  </r>
  <r>
    <s v="TO"/>
    <n v="0"/>
    <n v="4"/>
    <n v="1"/>
    <n v="9003"/>
    <s v="NT311103 1 "/>
    <s v="24 Aug 2026"/>
    <s v="24"/>
    <s v="Aug"/>
    <s v="29 Aug 2026"/>
    <s v="29"/>
    <s v="Aug"/>
    <n v="5"/>
    <n v="5"/>
    <n v="0"/>
    <n v="0"/>
    <s v="НОВОТОН - ЕООД"/>
    <x v="2"/>
    <s v="3"/>
    <s v="0"/>
    <n v="1810.707414"/>
    <n v="362.14148280000001"/>
    <m/>
    <s v="03 Dec 2025 09:16"/>
    <s v="02 Dec 2025"/>
    <s v="Dec"/>
    <n v="0"/>
    <n v="0"/>
    <n v="0"/>
    <n v="5"/>
    <n v="0"/>
    <n v="5"/>
    <n v="0"/>
    <s v="03.12.2025"/>
    <x v="6"/>
    <s v="24.08.2026"/>
    <x v="3"/>
  </r>
  <r>
    <s v="TO"/>
    <n v="0"/>
    <n v="0"/>
    <n v="9"/>
    <n v="9004"/>
    <s v="4091 1 "/>
    <s v="18 Jul 2026"/>
    <s v="18"/>
    <s v="Jul"/>
    <s v="27 Jul 2026"/>
    <s v="27"/>
    <s v="Jul"/>
    <n v="9"/>
    <n v="9"/>
    <n v="0"/>
    <n v="0"/>
    <s v="КЛУБ МАГЕЛАН - ООД"/>
    <x v="1"/>
    <s v="2"/>
    <s v="2"/>
    <n v="3253.8165795"/>
    <n v="361.53517549999998"/>
    <m/>
    <s v="03 Dec 2025 09:48"/>
    <s v="02 Dec 2025"/>
    <s v="Dec"/>
    <n v="0"/>
    <n v="0"/>
    <n v="9"/>
    <n v="0"/>
    <n v="0"/>
    <n v="9"/>
    <n v="0"/>
    <s v="03.12.2025"/>
    <x v="6"/>
    <s v="18.07.2026"/>
    <x v="1"/>
  </r>
  <r>
    <s v="TO"/>
    <n v="0"/>
    <n v="0"/>
    <n v="9"/>
    <n v="9005"/>
    <s v="4092 1 "/>
    <s v="18 Jul 2026"/>
    <s v="18"/>
    <s v="Jul"/>
    <s v="27 Jul 2026"/>
    <s v="27"/>
    <s v="Jul"/>
    <n v="9"/>
    <n v="9"/>
    <n v="0"/>
    <n v="0"/>
    <s v="КЛУБ МАГЕЛАН - ООД"/>
    <x v="1"/>
    <s v="2"/>
    <s v="2"/>
    <n v="3253.8165795"/>
    <n v="361.53517549999998"/>
    <m/>
    <s v="03 Dec 2025 09:48"/>
    <s v="02 Dec 2025"/>
    <s v="Dec"/>
    <n v="0"/>
    <n v="0"/>
    <n v="9"/>
    <n v="0"/>
    <n v="0"/>
    <n v="9"/>
    <n v="0"/>
    <s v="03.12.2025"/>
    <x v="6"/>
    <s v="18.07.2026"/>
    <x v="1"/>
  </r>
  <r>
    <s v="TO"/>
    <n v="0"/>
    <n v="5"/>
    <n v="0"/>
    <n v="9006"/>
    <s v="2314863 1 "/>
    <s v="16 Jun 2026"/>
    <s v="16"/>
    <s v="Jun"/>
    <s v="21 Jun 2026"/>
    <s v="21"/>
    <s v="Jun"/>
    <n v="5"/>
    <n v="5"/>
    <n v="0"/>
    <n v="0"/>
    <s v="ТУРИСТИЧЕСКА АГЕНЦИЯ СОЛВЕКС - ЕООД"/>
    <x v="1"/>
    <s v="2"/>
    <s v="2"/>
    <n v="1428.733815"/>
    <n v="285.74676299999999"/>
    <m/>
    <s v="03 Dec 2025 11:17"/>
    <s v="03 Dec 2025"/>
    <s v="Dec"/>
    <n v="0"/>
    <n v="5"/>
    <n v="0"/>
    <n v="0"/>
    <n v="0"/>
    <n v="5"/>
    <n v="0"/>
    <s v="03.12.2025"/>
    <x v="6"/>
    <s v="16.06.2026"/>
    <x v="9"/>
  </r>
  <r>
    <s v="TO"/>
    <n v="2"/>
    <n v="3"/>
    <n v="0"/>
    <n v="9007"/>
    <s v="14880733 1 "/>
    <s v="29 May 2026"/>
    <s v="29"/>
    <s v="May"/>
    <s v="03 Jun 2026"/>
    <s v="03"/>
    <s v="Jun"/>
    <n v="5"/>
    <n v="-26"/>
    <n v="2"/>
    <n v="2"/>
    <s v="ДЕСТИНЕЙШЪН ТУРИСТИК СЪРВИСИС - ЕООД"/>
    <x v="1"/>
    <s v="2"/>
    <s v="0"/>
    <n v="816.36344199999996"/>
    <n v="163.27268839999999"/>
    <m/>
    <s v="03 Dec 2025 15:23"/>
    <s v="03 Dec 2025"/>
    <s v="Dec"/>
    <n v="2"/>
    <n v="2"/>
    <n v="0"/>
    <n v="0"/>
    <n v="0"/>
    <n v="4"/>
    <n v="-1"/>
    <s v="03.12.2025"/>
    <x v="6"/>
    <s v="29.05.2026"/>
    <x v="15"/>
  </r>
  <r>
    <s v="TO"/>
    <n v="0"/>
    <n v="0"/>
    <n v="5"/>
    <n v="9008"/>
    <s v="1181442.224050 1 "/>
    <s v="15 Jul 2026"/>
    <s v="15"/>
    <s v="Jul"/>
    <s v="20 Jul 2026"/>
    <s v="20"/>
    <s v="Jul"/>
    <n v="5"/>
    <n v="5"/>
    <n v="0"/>
    <n v="0"/>
    <s v="СЛР-ХОЛИДЕЙ-СЪРВИС ЕООД"/>
    <x v="4"/>
    <s v="4"/>
    <s v="0"/>
    <n v="2624.2349024999999"/>
    <n v="524.84698049999997"/>
    <s v="Romania"/>
    <s v="03 Dec 2025 17:05"/>
    <s v="03 Dec 2025"/>
    <s v="Dec"/>
    <n v="0"/>
    <n v="0"/>
    <n v="5"/>
    <n v="0"/>
    <n v="0"/>
    <n v="5"/>
    <n v="0"/>
    <s v="03.12.2025"/>
    <x v="6"/>
    <s v="15.07.2026"/>
    <x v="1"/>
  </r>
  <r>
    <s v="TO"/>
    <n v="0"/>
    <n v="0"/>
    <n v="5"/>
    <n v="9009"/>
    <s v="14886650 1 "/>
    <s v="04 Aug 2026"/>
    <s v="04"/>
    <s v="Aug"/>
    <s v="09 Aug 2026"/>
    <s v="09"/>
    <s v="Aug"/>
    <n v="5"/>
    <n v="5"/>
    <n v="0"/>
    <n v="0"/>
    <s v="ДЕСТИНЕЙШЪН ТУРИСТИК СЪРВИСИС - ЕООД"/>
    <x v="5"/>
    <s v="3"/>
    <s v="1"/>
    <n v="1999.5428005000001"/>
    <n v="399.90856010000005"/>
    <m/>
    <s v="03 Dec 2025 17:38"/>
    <s v="03 Dec 2025"/>
    <s v="Dec"/>
    <n v="0"/>
    <n v="0"/>
    <n v="0"/>
    <n v="5"/>
    <n v="0"/>
    <n v="5"/>
    <n v="0"/>
    <s v="03.12.2025"/>
    <x v="6"/>
    <s v="04.08.2026"/>
    <x v="5"/>
  </r>
  <r>
    <s v="TO"/>
    <n v="1"/>
    <n v="1"/>
    <n v="0"/>
    <n v="9010"/>
    <s v="97349 4 "/>
    <s v="30 May 2026"/>
    <s v="30"/>
    <s v="May"/>
    <s v="01 Jun 2026"/>
    <s v="01"/>
    <s v="Jun"/>
    <n v="2"/>
    <n v="-29"/>
    <n v="1"/>
    <n v="0"/>
    <s v="ДЕСТИНЕЙШЪН ТУРИСТИК СЪРВИСИС - ЕООД"/>
    <x v="1"/>
    <s v="2"/>
    <s v="1"/>
    <n v="0"/>
    <n v="0"/>
    <m/>
    <s v="03 Dec 2025 19:51"/>
    <s v="02 Dec 2025"/>
    <s v="Dec"/>
    <n v="1"/>
    <n v="0"/>
    <n v="0"/>
    <n v="0"/>
    <n v="0"/>
    <n v="1"/>
    <n v="-1"/>
    <s v="03.12.2025"/>
    <x v="6"/>
    <s v="30.05.2026"/>
    <x v="15"/>
  </r>
  <r>
    <s v="TO"/>
    <n v="0"/>
    <n v="6"/>
    <n v="0"/>
    <n v="9011"/>
    <s v="NT311201 1 "/>
    <s v="01 Jul 2026"/>
    <s v="01"/>
    <s v="Jul"/>
    <s v="07 Jul 2026"/>
    <s v="07"/>
    <s v="Jul"/>
    <n v="6"/>
    <n v="6"/>
    <n v="0"/>
    <n v="0"/>
    <s v="НОВОТОН - ЕООД"/>
    <x v="6"/>
    <s v="2"/>
    <s v="2"/>
    <n v="2256.8713536"/>
    <n v="376.1452256"/>
    <m/>
    <s v="04 Dec 2025 09:18"/>
    <s v="03 Dec 2025"/>
    <s v="Dec"/>
    <n v="0"/>
    <n v="0"/>
    <n v="6"/>
    <n v="0"/>
    <n v="0"/>
    <n v="6"/>
    <n v="0"/>
    <s v="04.12.2025"/>
    <x v="6"/>
    <s v="01.07.2026"/>
    <x v="2"/>
  </r>
  <r>
    <s v="TO"/>
    <n v="0"/>
    <n v="5"/>
    <n v="0"/>
    <n v="9012"/>
    <s v="0712 2 "/>
    <s v="25 Aug 2026"/>
    <s v="25"/>
    <s v="Aug"/>
    <s v="30 Aug 2026"/>
    <s v="30"/>
    <s v="Aug"/>
    <n v="5"/>
    <n v="5"/>
    <n v="0"/>
    <n v="0"/>
    <s v="ТЕДИ - КАМ - ЕООД"/>
    <x v="5"/>
    <s v="2"/>
    <s v="2"/>
    <n v="1676.6352675000001"/>
    <n v="335.32705350000003"/>
    <s v="Israel"/>
    <s v="04 Dec 2025 10:28"/>
    <s v="18 Nov 2025"/>
    <s v="Dec"/>
    <n v="0"/>
    <n v="0"/>
    <n v="0"/>
    <n v="5"/>
    <n v="0"/>
    <n v="5"/>
    <n v="0"/>
    <s v="04.12.2025"/>
    <x v="6"/>
    <s v="25.08.2026"/>
    <x v="3"/>
  </r>
  <r>
    <s v="TO"/>
    <n v="0"/>
    <n v="0"/>
    <n v="5"/>
    <n v="9013"/>
    <s v="95805 3 "/>
    <s v="20 Jul 2026"/>
    <s v="20"/>
    <s v="Jul"/>
    <s v="25 Jul 2026"/>
    <s v="25"/>
    <s v="Jul"/>
    <n v="5"/>
    <n v="5"/>
    <n v="0"/>
    <n v="0"/>
    <s v="ДЕСТИНЕЙШЪН ТУРИСТИК СЪРВИСИС - ЕООД"/>
    <x v="1"/>
    <s v="2"/>
    <s v="2"/>
    <n v="1668.714156"/>
    <n v="333.74283120000001"/>
    <m/>
    <s v="04 Dec 2025 10:46"/>
    <s v="17 Nov 2025"/>
    <s v="Dec"/>
    <n v="0"/>
    <n v="0"/>
    <n v="5"/>
    <n v="0"/>
    <n v="0"/>
    <n v="5"/>
    <n v="0"/>
    <s v="04.12.2025"/>
    <x v="6"/>
    <s v="20.07.2026"/>
    <x v="6"/>
  </r>
  <r>
    <s v="TO"/>
    <n v="0"/>
    <n v="5"/>
    <n v="0"/>
    <n v="9016"/>
    <s v="97475 1 "/>
    <s v="04 Jul 2026"/>
    <s v="04"/>
    <s v="Jul"/>
    <s v="09 Jul 2026"/>
    <s v="09"/>
    <s v="Jul"/>
    <n v="5"/>
    <n v="5"/>
    <n v="0"/>
    <n v="0"/>
    <s v="ДЕСТИНЕЙШЪН ТУРИСТИК СЪРВИСИС - ЕООД"/>
    <x v="1"/>
    <s v="2"/>
    <s v="1"/>
    <n v="1306.298857"/>
    <n v="261.25977139999998"/>
    <m/>
    <s v="04 Dec 2025 15:27"/>
    <s v="04 Dec 2025"/>
    <s v="Dec"/>
    <n v="0"/>
    <n v="0"/>
    <n v="5"/>
    <n v="0"/>
    <n v="0"/>
    <n v="5"/>
    <n v="0"/>
    <s v="04.12.2025"/>
    <x v="6"/>
    <s v="04.07.2026"/>
    <x v="2"/>
  </r>
  <r>
    <s v="TOPOLA SKIES"/>
    <n v="0"/>
    <n v="0"/>
    <n v="5"/>
    <n v="9017"/>
    <s v="421032 1 "/>
    <s v="13 Aug 2026"/>
    <s v="13"/>
    <s v="Aug"/>
    <s v="18 Aug 2026"/>
    <s v="18"/>
    <s v="Aug"/>
    <n v="5"/>
    <n v="5"/>
    <n v="0"/>
    <n v="0"/>
    <s v="TOPOLA SKIES"/>
    <x v="4"/>
    <s v="3"/>
    <s v="2"/>
    <n v="3149.0825688073392"/>
    <n v="629.81651376146783"/>
    <m/>
    <s v="04 Dec 2025 20:58"/>
    <s v="04 Dec 2025"/>
    <s v="Dec"/>
    <n v="0"/>
    <n v="0"/>
    <n v="0"/>
    <n v="5"/>
    <n v="0"/>
    <n v="5"/>
    <n v="0"/>
    <s v="04.12.2025"/>
    <x v="6"/>
    <s v="13.08.2026"/>
    <x v="12"/>
  </r>
  <r>
    <s v="BOOKING"/>
    <n v="2"/>
    <n v="0"/>
    <n v="0"/>
    <n v="9020"/>
    <s v="5783223803 1 "/>
    <s v="11 Jun 2026"/>
    <s v="11"/>
    <s v="Jun"/>
    <s v="13 Jun 2026"/>
    <s v="13"/>
    <s v="Jun"/>
    <n v="2"/>
    <n v="2"/>
    <n v="0"/>
    <n v="0"/>
    <s v="BOOKING"/>
    <x v="1"/>
    <s v="2"/>
    <s v="2"/>
    <n v="667.13761467889901"/>
    <n v="333.56880733944951"/>
    <s v="Romania"/>
    <s v="04 Dec 2025 22:12"/>
    <s v="04 Dec 2025"/>
    <s v="Dec"/>
    <n v="0"/>
    <n v="2"/>
    <n v="0"/>
    <n v="0"/>
    <n v="0"/>
    <n v="2"/>
    <n v="0"/>
    <s v="04.12.2025"/>
    <x v="6"/>
    <s v="11.06.2026"/>
    <x v="0"/>
  </r>
  <r>
    <s v="TO"/>
    <n v="0"/>
    <n v="0"/>
    <n v="5"/>
    <n v="9021"/>
    <s v="14072026 5 "/>
    <s v="14 Jul 2026"/>
    <s v="14"/>
    <s v="Jul"/>
    <s v="19 Jul 2026"/>
    <s v="19"/>
    <s v="Jul"/>
    <n v="5"/>
    <n v="5"/>
    <n v="0"/>
    <n v="0"/>
    <s v="КЛАВИС ТРЕНД - ООД"/>
    <x v="4"/>
    <s v="3"/>
    <s v="2"/>
    <n v="2624.2349024999999"/>
    <n v="524.84698049999997"/>
    <m/>
    <s v="05 Dec 2025 09:12"/>
    <s v="04 Dec 2025"/>
    <s v="Dec"/>
    <n v="0"/>
    <n v="0"/>
    <n v="5"/>
    <n v="0"/>
    <n v="0"/>
    <n v="5"/>
    <n v="0"/>
    <s v="05.12.2025"/>
    <x v="6"/>
    <s v="14.07.2026"/>
    <x v="1"/>
  </r>
  <r>
    <s v="TO"/>
    <n v="0"/>
    <n v="0"/>
    <n v="5"/>
    <n v="9022"/>
    <s v="14072026 5 "/>
    <s v="14 Jul 2026"/>
    <s v="14"/>
    <s v="Jul"/>
    <s v="19 Jul 2026"/>
    <s v="19"/>
    <s v="Jul"/>
    <n v="5"/>
    <n v="5"/>
    <n v="0"/>
    <n v="0"/>
    <s v="КЛАВИС ТРЕНД - ООД"/>
    <x v="4"/>
    <s v="4"/>
    <s v="1"/>
    <n v="2624.2349024999999"/>
    <n v="524.84698049999997"/>
    <m/>
    <s v="05 Dec 2025 09:12"/>
    <s v="04 Dec 2025"/>
    <s v="Dec"/>
    <n v="0"/>
    <n v="0"/>
    <n v="5"/>
    <n v="0"/>
    <n v="0"/>
    <n v="5"/>
    <n v="0"/>
    <s v="05.12.2025"/>
    <x v="6"/>
    <s v="14.07.2026"/>
    <x v="1"/>
  </r>
  <r>
    <s v="TO"/>
    <n v="0"/>
    <n v="0"/>
    <n v="5"/>
    <n v="9023"/>
    <s v="14072026 5 "/>
    <s v="14 Jul 2026"/>
    <s v="14"/>
    <s v="Jul"/>
    <s v="19 Jul 2026"/>
    <s v="19"/>
    <s v="Jul"/>
    <n v="5"/>
    <n v="5"/>
    <n v="0"/>
    <n v="0"/>
    <s v="КЛАВИС ТРЕНД - ООД"/>
    <x v="5"/>
    <s v="3"/>
    <s v="1"/>
    <n v="1999.5428005000001"/>
    <n v="399.90856010000005"/>
    <m/>
    <s v="05 Dec 2025 09:12"/>
    <s v="04 Dec 2025"/>
    <s v="Dec"/>
    <n v="0"/>
    <n v="0"/>
    <n v="5"/>
    <n v="0"/>
    <n v="0"/>
    <n v="5"/>
    <n v="0"/>
    <s v="05.12.2025"/>
    <x v="6"/>
    <s v="14.07.2026"/>
    <x v="1"/>
  </r>
  <r>
    <s v="TO"/>
    <n v="0"/>
    <n v="0"/>
    <n v="5"/>
    <n v="9024"/>
    <s v="14072026 5 "/>
    <s v="14 Jul 2026"/>
    <s v="14"/>
    <s v="Jul"/>
    <s v="19 Jul 2026"/>
    <s v="19"/>
    <s v="Jul"/>
    <n v="5"/>
    <n v="5"/>
    <n v="0"/>
    <n v="0"/>
    <s v="КЛАВИС ТРЕНД - ООД"/>
    <x v="5"/>
    <s v="2"/>
    <s v="2"/>
    <n v="1851.4864694999999"/>
    <n v="370.2972939"/>
    <m/>
    <s v="05 Dec 2025 09:12"/>
    <s v="04 Dec 2025"/>
    <s v="Dec"/>
    <n v="0"/>
    <n v="0"/>
    <n v="5"/>
    <n v="0"/>
    <n v="0"/>
    <n v="5"/>
    <n v="0"/>
    <s v="05.12.2025"/>
    <x v="6"/>
    <s v="14.07.2026"/>
    <x v="1"/>
  </r>
  <r>
    <s v="TO"/>
    <n v="0"/>
    <n v="0"/>
    <n v="5"/>
    <n v="9025"/>
    <s v="14072026 5 "/>
    <s v="14 Jul 2026"/>
    <s v="14"/>
    <s v="Jul"/>
    <s v="19 Jul 2026"/>
    <s v="19"/>
    <s v="Jul"/>
    <n v="5"/>
    <n v="5"/>
    <n v="0"/>
    <n v="0"/>
    <s v="КЛАВИС ТРЕНД - ООД"/>
    <x v="1"/>
    <s v="2"/>
    <s v="1"/>
    <n v="1446.1407019999999"/>
    <n v="289.22814039999997"/>
    <m/>
    <s v="05 Dec 2025 09:12"/>
    <s v="04 Dec 2025"/>
    <s v="Dec"/>
    <n v="0"/>
    <n v="0"/>
    <n v="5"/>
    <n v="0"/>
    <n v="0"/>
    <n v="5"/>
    <n v="0"/>
    <s v="05.12.2025"/>
    <x v="6"/>
    <s v="14.07.2026"/>
    <x v="1"/>
  </r>
  <r>
    <s v="TO"/>
    <n v="0"/>
    <n v="7"/>
    <n v="0"/>
    <n v="9026"/>
    <s v="1181568.224180 1 "/>
    <s v="28 Aug 2026"/>
    <s v="28"/>
    <s v="Aug"/>
    <s v="04 Sep 2026"/>
    <s v="04"/>
    <s v="Sep"/>
    <n v="7"/>
    <n v="-24"/>
    <n v="3"/>
    <n v="3"/>
    <s v="СЛР-ХОЛИДЕЙ-СЪРВИС ЕООД"/>
    <x v="4"/>
    <s v="4"/>
    <s v="2"/>
    <n v="3425.5384534999998"/>
    <n v="489.36263621428571"/>
    <s v="Romania"/>
    <s v="05 Dec 2025 09:51"/>
    <s v="05 Dec 2025"/>
    <s v="Dec"/>
    <n v="0"/>
    <n v="0"/>
    <n v="0"/>
    <n v="3"/>
    <n v="3"/>
    <n v="6"/>
    <n v="-1"/>
    <s v="05.12.2025"/>
    <x v="6"/>
    <s v="28.08.2026"/>
    <x v="3"/>
  </r>
  <r>
    <s v="TO"/>
    <n v="0"/>
    <n v="0"/>
    <n v="5"/>
    <n v="9027"/>
    <s v="17643 1 "/>
    <s v="17 Jul 2026"/>
    <s v="17"/>
    <s v="Jul"/>
    <s v="22 Jul 2026"/>
    <s v="22"/>
    <s v="Jul"/>
    <n v="5"/>
    <n v="5"/>
    <n v="0"/>
    <n v="0"/>
    <s v="КЛУБ МАГЕЛАН - ООД"/>
    <x v="5"/>
    <s v="3"/>
    <s v="1"/>
    <n v="1999.5428005000001"/>
    <n v="399.90856010000005"/>
    <m/>
    <s v="05 Dec 2025 11:35"/>
    <s v="05 Dec 2025"/>
    <s v="Dec"/>
    <n v="0"/>
    <n v="0"/>
    <n v="5"/>
    <n v="0"/>
    <n v="0"/>
    <n v="5"/>
    <n v="0"/>
    <s v="05.12.2025"/>
    <x v="6"/>
    <s v="17.07.2026"/>
    <x v="1"/>
  </r>
  <r>
    <s v="TO"/>
    <n v="0"/>
    <n v="0"/>
    <n v="5"/>
    <n v="9028"/>
    <s v="17644 1 "/>
    <s v="17 Jul 2026"/>
    <s v="17"/>
    <s v="Jul"/>
    <s v="22 Jul 2026"/>
    <s v="22"/>
    <s v="Jul"/>
    <n v="5"/>
    <n v="5"/>
    <n v="0"/>
    <n v="0"/>
    <s v="КЛУБ МАГЕЛАН - ООД"/>
    <x v="5"/>
    <s v="3"/>
    <s v="1"/>
    <n v="1999.5428005000001"/>
    <n v="399.90856010000005"/>
    <m/>
    <s v="05 Dec 2025 11:35"/>
    <s v="05 Dec 2025"/>
    <s v="Dec"/>
    <n v="0"/>
    <n v="0"/>
    <n v="5"/>
    <n v="0"/>
    <n v="0"/>
    <n v="5"/>
    <n v="0"/>
    <s v="05.12.2025"/>
    <x v="6"/>
    <s v="17.07.2026"/>
    <x v="1"/>
  </r>
  <r>
    <s v="TO"/>
    <n v="0"/>
    <n v="0"/>
    <n v="3"/>
    <n v="9029"/>
    <s v="0690 1 "/>
    <s v="17 Aug 2026"/>
    <s v="17"/>
    <s v="Aug"/>
    <s v="20 Aug 2026"/>
    <s v="20"/>
    <s v="Aug"/>
    <n v="3"/>
    <n v="3"/>
    <n v="0"/>
    <n v="0"/>
    <s v="АВАТАР ТУР - ООД"/>
    <x v="0"/>
    <s v="2"/>
    <s v="2"/>
    <n v="1736.0142662999999"/>
    <n v="578.67142209999997"/>
    <m/>
    <s v="05 Dec 2025 12:40"/>
    <s v="05 Dec 2025"/>
    <s v="Dec"/>
    <n v="0"/>
    <n v="0"/>
    <n v="0"/>
    <n v="3"/>
    <n v="0"/>
    <n v="3"/>
    <n v="0"/>
    <s v="05.12.2025"/>
    <x v="6"/>
    <s v="17.08.2026"/>
    <x v="4"/>
  </r>
  <r>
    <s v="TO"/>
    <n v="0"/>
    <n v="5"/>
    <n v="1"/>
    <n v="9030"/>
    <s v="1181657.224230 1 "/>
    <s v="24 Aug 2026"/>
    <s v="24"/>
    <s v="Aug"/>
    <s v="30 Aug 2026"/>
    <s v="30"/>
    <s v="Aug"/>
    <n v="6"/>
    <n v="6"/>
    <n v="0"/>
    <n v="0"/>
    <s v="СЛР-ХОЛИДЕЙ-СЪРВИС ЕООД"/>
    <x v="2"/>
    <s v="2"/>
    <s v="1"/>
    <n v="1609.5698568"/>
    <n v="268.2616428"/>
    <s v="Romania"/>
    <s v="05 Dec 2025 18:10"/>
    <s v="05 Dec 2025"/>
    <s v="Dec"/>
    <n v="0"/>
    <n v="0"/>
    <n v="0"/>
    <n v="6"/>
    <n v="0"/>
    <n v="6"/>
    <n v="0"/>
    <s v="05.12.2025"/>
    <x v="6"/>
    <s v="24.08.2026"/>
    <x v="3"/>
  </r>
  <r>
    <s v="BOOKING"/>
    <n v="0"/>
    <n v="0"/>
    <n v="4"/>
    <n v="9031"/>
    <s v="6121601674 1 "/>
    <s v="13 Jul 2026"/>
    <s v="13"/>
    <s v="Jul"/>
    <s v="17 Jul 2026"/>
    <s v="17"/>
    <s v="Jul"/>
    <n v="4"/>
    <n v="4"/>
    <n v="0"/>
    <n v="0"/>
    <s v="BOOKING"/>
    <x v="3"/>
    <s v="2"/>
    <s v="1"/>
    <n v="2209.1743119266052"/>
    <n v="552.29357798165131"/>
    <s v="Romania"/>
    <s v="05 Dec 2025 21:28"/>
    <s v="05 Dec 2025"/>
    <s v="Dec"/>
    <n v="0"/>
    <n v="0"/>
    <n v="4"/>
    <n v="0"/>
    <n v="0"/>
    <n v="4"/>
    <n v="0"/>
    <s v="05.12.2025"/>
    <x v="6"/>
    <s v="13.07.2026"/>
    <x v="1"/>
  </r>
  <r>
    <s v="TOPOLA SKIES"/>
    <n v="0"/>
    <n v="0"/>
    <n v="6"/>
    <n v="9032"/>
    <s v="421720 1 "/>
    <s v="18 Aug 2026"/>
    <s v="18"/>
    <s v="Aug"/>
    <s v="24 Aug 2026"/>
    <s v="24"/>
    <s v="Aug"/>
    <n v="6"/>
    <n v="6"/>
    <n v="0"/>
    <n v="0"/>
    <s v="TOPOLA SKIES"/>
    <x v="4"/>
    <s v="2"/>
    <s v="3"/>
    <n v="3778.899082568807"/>
    <n v="629.81651376146783"/>
    <m/>
    <s v="06 Dec 2025 09:08"/>
    <s v="06 Dec 2025"/>
    <s v="Dec"/>
    <n v="0"/>
    <n v="0"/>
    <n v="0"/>
    <n v="6"/>
    <n v="0"/>
    <n v="6"/>
    <n v="0"/>
    <s v="06.12.2025"/>
    <x v="6"/>
    <s v="18.08.2026"/>
    <x v="4"/>
  </r>
  <r>
    <s v="BOOKING"/>
    <n v="0"/>
    <n v="0"/>
    <n v="4"/>
    <n v="9033"/>
    <s v="6707293010 1 "/>
    <s v="26 Jul 2026"/>
    <s v="26"/>
    <s v="Jul"/>
    <s v="30 Jul 2026"/>
    <s v="30"/>
    <s v="Jul"/>
    <n v="4"/>
    <n v="4"/>
    <n v="0"/>
    <n v="0"/>
    <s v="BOOKING"/>
    <x v="1"/>
    <s v="2"/>
    <s v="2"/>
    <n v="2598.12"/>
    <n v="649.53"/>
    <s v="Israel"/>
    <s v="06 Dec 2025 09:46"/>
    <s v="06 Dec 2025"/>
    <s v="Dec"/>
    <n v="0"/>
    <n v="0"/>
    <n v="4"/>
    <n v="0"/>
    <n v="0"/>
    <n v="4"/>
    <n v="0"/>
    <s v="06.12.2025"/>
    <x v="6"/>
    <s v="26.07.2026"/>
    <x v="8"/>
  </r>
  <r>
    <s v="BOOKING"/>
    <n v="0"/>
    <n v="0"/>
    <n v="4"/>
    <n v="9034"/>
    <s v="5275825934 1 "/>
    <s v="26 Jul 2026"/>
    <s v="26"/>
    <s v="Jul"/>
    <s v="30 Jul 2026"/>
    <s v="30"/>
    <s v="Jul"/>
    <n v="4"/>
    <n v="4"/>
    <n v="0"/>
    <n v="0"/>
    <s v="BOOKING"/>
    <x v="1"/>
    <s v="2"/>
    <s v="2"/>
    <n v="2598.12"/>
    <n v="649.53"/>
    <s v="Israel"/>
    <s v="06 Dec 2025 10:00"/>
    <s v="06 Dec 2025"/>
    <s v="Dec"/>
    <n v="0"/>
    <n v="0"/>
    <n v="4"/>
    <n v="0"/>
    <n v="0"/>
    <n v="4"/>
    <n v="0"/>
    <s v="06.12.2025"/>
    <x v="6"/>
    <s v="26.07.2026"/>
    <x v="8"/>
  </r>
  <r>
    <s v="BOOKING"/>
    <n v="0"/>
    <n v="3"/>
    <n v="4"/>
    <n v="9035"/>
    <s v="5275865987 2 "/>
    <s v="21 Aug 2026"/>
    <s v="21"/>
    <s v="Aug"/>
    <s v="28 Aug 2026"/>
    <s v="28"/>
    <s v="Aug"/>
    <n v="7"/>
    <n v="7"/>
    <n v="0"/>
    <n v="0"/>
    <s v="BOOKING"/>
    <x v="1"/>
    <s v="1"/>
    <s v="2"/>
    <n v="3150.9908256880731"/>
    <n v="450.13761467889901"/>
    <s v="Israel"/>
    <s v="06 Dec 2025 13:06"/>
    <s v="06 Dec 2025"/>
    <s v="Dec"/>
    <n v="0"/>
    <n v="0"/>
    <n v="0"/>
    <n v="7"/>
    <n v="0"/>
    <n v="7"/>
    <n v="0"/>
    <s v="06.12.2025"/>
    <x v="6"/>
    <s v="21.08.2026"/>
    <x v="4"/>
  </r>
  <r>
    <s v="BOOKING"/>
    <n v="0"/>
    <n v="3"/>
    <n v="4"/>
    <n v="9036"/>
    <s v="5275865987 2 "/>
    <s v="21 Aug 2026"/>
    <s v="21"/>
    <s v="Aug"/>
    <s v="28 Aug 2026"/>
    <s v="28"/>
    <s v="Aug"/>
    <n v="7"/>
    <n v="7"/>
    <n v="0"/>
    <n v="0"/>
    <s v="BOOKING"/>
    <x v="4"/>
    <s v="1"/>
    <s v="4"/>
    <n v="5735.1651376146783"/>
    <n v="819.31192660550448"/>
    <m/>
    <s v="06 Dec 2025 13:06"/>
    <s v="06 Dec 2025"/>
    <s v="Dec"/>
    <n v="0"/>
    <n v="0"/>
    <n v="0"/>
    <n v="7"/>
    <n v="0"/>
    <n v="7"/>
    <n v="0"/>
    <s v="06.12.2025"/>
    <x v="6"/>
    <s v="21.08.2026"/>
    <x v="4"/>
  </r>
  <r>
    <s v="BOOKING"/>
    <n v="0"/>
    <n v="0"/>
    <n v="5"/>
    <n v="9038"/>
    <s v="5511706666 1 "/>
    <s v="09 Aug 2026"/>
    <s v="09"/>
    <s v="Aug"/>
    <s v="14 Aug 2026"/>
    <s v="14"/>
    <s v="Aug"/>
    <n v="5"/>
    <n v="5"/>
    <n v="0"/>
    <n v="0"/>
    <s v="BOOKING"/>
    <x v="7"/>
    <s v="2"/>
    <s v="3"/>
    <n v="4600.0458715596333"/>
    <n v="920.00917431192647"/>
    <m/>
    <s v="06 Dec 2025 14:42"/>
    <s v="06 Dec 2025"/>
    <s v="Dec"/>
    <n v="0"/>
    <n v="0"/>
    <n v="0"/>
    <n v="5"/>
    <n v="0"/>
    <n v="5"/>
    <n v="0"/>
    <s v="06.12.2025"/>
    <x v="6"/>
    <s v="09.08.2026"/>
    <x v="12"/>
  </r>
  <r>
    <s v="BOOKING"/>
    <n v="0"/>
    <n v="0"/>
    <n v="5"/>
    <n v="9039"/>
    <s v="6062050992 1 "/>
    <s v="09 Aug 2026"/>
    <s v="09"/>
    <s v="Aug"/>
    <s v="14 Aug 2026"/>
    <s v="14"/>
    <s v="Aug"/>
    <n v="5"/>
    <n v="5"/>
    <n v="0"/>
    <n v="0"/>
    <s v="BOOKING"/>
    <x v="7"/>
    <s v="2"/>
    <s v="3"/>
    <n v="4600.0458715596333"/>
    <n v="920.00917431192647"/>
    <s v="Israel"/>
    <s v="06 Dec 2025 15:16"/>
    <s v="06 Dec 2025"/>
    <s v="Dec"/>
    <n v="0"/>
    <n v="0"/>
    <n v="0"/>
    <n v="5"/>
    <n v="0"/>
    <n v="5"/>
    <n v="0"/>
    <s v="06.12.2025"/>
    <x v="6"/>
    <s v="09.08.2026"/>
    <x v="12"/>
  </r>
  <r>
    <s v="TOPOLA SKIES"/>
    <n v="0"/>
    <n v="0"/>
    <n v="9"/>
    <n v="9040"/>
    <s v="421929 1 "/>
    <s v="12 Aug 2026"/>
    <s v="12"/>
    <s v="Aug"/>
    <s v="21 Aug 2026"/>
    <s v="21"/>
    <s v="Aug"/>
    <n v="9"/>
    <n v="9"/>
    <n v="0"/>
    <n v="0"/>
    <s v="TOPOLA SKIES"/>
    <x v="4"/>
    <s v="3"/>
    <s v="2"/>
    <n v="5668.3486238532105"/>
    <n v="629.81651376146783"/>
    <m/>
    <s v="06 Dec 2025 16:43"/>
    <s v="06 Dec 2025"/>
    <s v="Dec"/>
    <n v="0"/>
    <n v="0"/>
    <n v="0"/>
    <n v="9"/>
    <n v="0"/>
    <n v="9"/>
    <n v="0"/>
    <s v="06.12.2025"/>
    <x v="6"/>
    <s v="12.08.2026"/>
    <x v="12"/>
  </r>
  <r>
    <s v="TO"/>
    <n v="0"/>
    <n v="5"/>
    <n v="0"/>
    <n v="9041"/>
    <s v="1181678.224237 1 "/>
    <s v="04 Jul 2026"/>
    <s v="04"/>
    <s v="Jul"/>
    <s v="09 Jul 2026"/>
    <s v="09"/>
    <s v="Jul"/>
    <n v="5"/>
    <n v="5"/>
    <n v="0"/>
    <n v="0"/>
    <s v="СЛР-ХОЛИДЕЙ-СЪРВИС ЕООД"/>
    <x v="1"/>
    <s v="2"/>
    <s v="2"/>
    <n v="1632.8246755"/>
    <n v="326.56493510000001"/>
    <s v="Romania"/>
    <s v="06 Dec 2025 19:28"/>
    <s v="06 Dec 2025"/>
    <s v="Dec"/>
    <n v="0"/>
    <n v="0"/>
    <n v="5"/>
    <n v="0"/>
    <n v="0"/>
    <n v="5"/>
    <n v="0"/>
    <s v="06.12.2025"/>
    <x v="6"/>
    <s v="04.07.2026"/>
    <x v="2"/>
  </r>
  <r>
    <s v="BOOKING"/>
    <n v="0"/>
    <n v="0"/>
    <n v="4"/>
    <n v="9042"/>
    <s v="6321505833 1 "/>
    <s v="26 Jul 2026"/>
    <s v="26"/>
    <s v="Jul"/>
    <s v="30 Jul 2026"/>
    <s v="30"/>
    <s v="Jul"/>
    <n v="4"/>
    <n v="4"/>
    <n v="0"/>
    <n v="0"/>
    <s v="BOOKING"/>
    <x v="5"/>
    <s v="1"/>
    <s v="2"/>
    <n v="1953.3944954128438"/>
    <n v="488.34862385321094"/>
    <s v="Israel"/>
    <s v="07 Dec 2025 00:44"/>
    <s v="06 Dec 2025"/>
    <s v="Dec"/>
    <n v="0"/>
    <n v="0"/>
    <n v="4"/>
    <n v="0"/>
    <n v="0"/>
    <n v="4"/>
    <n v="0"/>
    <s v="07.12.2025"/>
    <x v="7"/>
    <s v="26.07.2026"/>
    <x v="8"/>
  </r>
  <r>
    <s v="BOOKING"/>
    <n v="2"/>
    <n v="1"/>
    <n v="0"/>
    <n v="9044"/>
    <s v="6467711344 1 "/>
    <s v="29 May 2026"/>
    <s v="29"/>
    <s v="May"/>
    <s v="01 Jun 2026"/>
    <s v="01"/>
    <s v="Jun"/>
    <n v="3"/>
    <n v="-28"/>
    <n v="2"/>
    <n v="0"/>
    <s v="BOOKING"/>
    <x v="2"/>
    <s v="3"/>
    <s v="1"/>
    <n v="1135.6500000000001"/>
    <n v="378.55"/>
    <s v="Romania"/>
    <s v="07 Dec 2025 12:00"/>
    <s v="07 Dec 2025"/>
    <s v="Dec"/>
    <n v="2"/>
    <n v="0"/>
    <n v="0"/>
    <n v="0"/>
    <n v="0"/>
    <n v="2"/>
    <n v="-1"/>
    <s v="07.12.2025"/>
    <x v="7"/>
    <s v="29.05.2026"/>
    <x v="15"/>
  </r>
  <r>
    <s v="TOPOLA SKIES"/>
    <n v="0"/>
    <n v="2"/>
    <n v="0"/>
    <n v="9045"/>
    <s v="422368 1 "/>
    <s v="04 Jul 2026"/>
    <s v="04"/>
    <s v="Jul"/>
    <s v="06 Jul 2026"/>
    <s v="06"/>
    <s v="Jul"/>
    <n v="2"/>
    <n v="2"/>
    <n v="0"/>
    <n v="0"/>
    <s v="TOPOLA SKIES"/>
    <x v="1"/>
    <s v="2"/>
    <s v="2"/>
    <n v="1249.54"/>
    <n v="624.77"/>
    <m/>
    <s v="07 Dec 2025 17:13"/>
    <s v="07 Dec 2025"/>
    <s v="Dec"/>
    <n v="0"/>
    <n v="0"/>
    <n v="2"/>
    <n v="0"/>
    <n v="0"/>
    <n v="2"/>
    <n v="0"/>
    <s v="07.12.2025"/>
    <x v="7"/>
    <s v="04.07.2026"/>
    <x v="2"/>
  </r>
  <r>
    <s v="BOOKING"/>
    <n v="0"/>
    <n v="0"/>
    <n v="4"/>
    <n v="9042"/>
    <s v="6321505833 1 "/>
    <s v="26 Jul 2026"/>
    <s v="26"/>
    <s v="Jul"/>
    <s v="30 Jul 2026"/>
    <s v="30"/>
    <s v="Jul"/>
    <n v="4"/>
    <n v="4"/>
    <n v="0"/>
    <n v="0"/>
    <s v="BOOKING"/>
    <x v="5"/>
    <s v="1"/>
    <s v="2"/>
    <n v="1953.3944954128438"/>
    <n v="488.34862385321094"/>
    <s v="Israel"/>
    <s v="07 Dec 2025 00:44"/>
    <s v="06 Dec 2025"/>
    <s v="Dec"/>
    <n v="0"/>
    <n v="0"/>
    <n v="4"/>
    <n v="0"/>
    <n v="0"/>
    <n v="4"/>
    <n v="0"/>
    <s v="07.12.2025"/>
    <x v="7"/>
    <s v="26.07.2026"/>
    <x v="8"/>
  </r>
  <r>
    <s v="BOOKING"/>
    <n v="2"/>
    <n v="1"/>
    <n v="0"/>
    <n v="9044"/>
    <s v="6467711344 1 "/>
    <s v="29 May 2026"/>
    <s v="29"/>
    <s v="May"/>
    <s v="01 Jun 2026"/>
    <s v="01"/>
    <s v="Jun"/>
    <n v="3"/>
    <n v="-28"/>
    <n v="2"/>
    <n v="0"/>
    <s v="BOOKING"/>
    <x v="2"/>
    <s v="3"/>
    <s v="1"/>
    <n v="1135.6500000000001"/>
    <n v="378.55"/>
    <s v="Romania"/>
    <s v="07 Dec 2025 12:00"/>
    <s v="07 Dec 2025"/>
    <s v="Dec"/>
    <n v="2"/>
    <n v="0"/>
    <n v="0"/>
    <n v="0"/>
    <n v="0"/>
    <n v="2"/>
    <n v="-1"/>
    <s v="07.12.2025"/>
    <x v="7"/>
    <s v="29.05.2026"/>
    <x v="15"/>
  </r>
  <r>
    <s v="TOPOLA SKIES"/>
    <n v="0"/>
    <n v="2"/>
    <n v="0"/>
    <n v="9045"/>
    <s v="422368 1 "/>
    <s v="04 Jul 2026"/>
    <s v="04"/>
    <s v="Jul"/>
    <s v="06 Jul 2026"/>
    <s v="06"/>
    <s v="Jul"/>
    <n v="2"/>
    <n v="2"/>
    <n v="0"/>
    <n v="0"/>
    <s v="TOPOLA SKIES"/>
    <x v="1"/>
    <s v="2"/>
    <s v="2"/>
    <n v="1249.54"/>
    <n v="624.77"/>
    <m/>
    <s v="07 Dec 2025 17:13"/>
    <s v="07 Dec 2025"/>
    <s v="Dec"/>
    <n v="0"/>
    <n v="0"/>
    <n v="2"/>
    <n v="0"/>
    <n v="0"/>
    <n v="2"/>
    <n v="0"/>
    <s v="07.12.2025"/>
    <x v="7"/>
    <s v="04.07.2026"/>
    <x v="2"/>
  </r>
  <r>
    <s v="TO"/>
    <n v="0"/>
    <n v="6"/>
    <n v="0"/>
    <n v="9046"/>
    <s v="011927521 1 "/>
    <s v="02 Sep 2026"/>
    <s v="02"/>
    <s v="Sep"/>
    <s v="08 Sep 2026"/>
    <s v="08"/>
    <s v="Sep"/>
    <n v="6"/>
    <n v="6"/>
    <n v="0"/>
    <n v="0"/>
    <s v="СЪНИ ТУРС ООД"/>
    <x v="2"/>
    <s v="3"/>
    <s v="1"/>
    <n v="1908.4597973999998"/>
    <n v="318.07663289999999"/>
    <s v="Bulgaria"/>
    <s v="08 Dec 2025 08:57"/>
    <s v="08 Dec 2025"/>
    <s v="Dec"/>
    <n v="0"/>
    <n v="0"/>
    <n v="0"/>
    <n v="0"/>
    <n v="6"/>
    <n v="6"/>
    <n v="0"/>
    <s v="08.12.2025"/>
    <x v="7"/>
    <s v="02.09.2026"/>
    <x v="11"/>
  </r>
  <r>
    <s v="TO"/>
    <n v="0"/>
    <n v="0"/>
    <n v="9"/>
    <n v="9047"/>
    <s v="NT311336 1 "/>
    <s v="16 Jul 2026"/>
    <s v="16"/>
    <s v="Jul"/>
    <s v="25 Jul 2026"/>
    <s v="25"/>
    <s v="Jul"/>
    <n v="9"/>
    <n v="9"/>
    <n v="0"/>
    <n v="0"/>
    <s v="НОВОТОН - ЕООД"/>
    <x v="5"/>
    <s v="2"/>
    <s v="2"/>
    <n v="3332.6756451000001"/>
    <n v="370.2972939"/>
    <m/>
    <s v="08 Dec 2025 09:36"/>
    <s v="07 Dec 2025"/>
    <s v="Dec"/>
    <n v="0"/>
    <n v="0"/>
    <n v="9"/>
    <n v="0"/>
    <n v="0"/>
    <n v="9"/>
    <n v="0"/>
    <s v="08.12.2025"/>
    <x v="7"/>
    <s v="16.07.2026"/>
    <x v="1"/>
  </r>
  <r>
    <s v="TO"/>
    <n v="0"/>
    <n v="0"/>
    <n v="9"/>
    <n v="9048"/>
    <s v="NT311337 1 "/>
    <s v="16 Jul 2026"/>
    <s v="16"/>
    <s v="Jul"/>
    <s v="25 Jul 2026"/>
    <s v="25"/>
    <s v="Jul"/>
    <n v="9"/>
    <n v="9"/>
    <n v="0"/>
    <n v="0"/>
    <s v="НОВОТОН - ЕООД"/>
    <x v="5"/>
    <s v="3"/>
    <s v="1"/>
    <n v="3599.1770409000001"/>
    <n v="399.90856009999999"/>
    <m/>
    <s v="08 Dec 2025 09:38"/>
    <s v="07 Dec 2025"/>
    <s v="Dec"/>
    <n v="0"/>
    <n v="0"/>
    <n v="9"/>
    <n v="0"/>
    <n v="0"/>
    <n v="9"/>
    <n v="0"/>
    <s v="08.12.2025"/>
    <x v="7"/>
    <s v="16.07.2026"/>
    <x v="1"/>
  </r>
  <r>
    <s v="TO"/>
    <n v="0"/>
    <n v="0"/>
    <n v="9"/>
    <n v="9049"/>
    <s v="NT311338 1 "/>
    <s v="16 Jul 2026"/>
    <s v="16"/>
    <s v="Jul"/>
    <s v="25 Jul 2026"/>
    <s v="25"/>
    <s v="Jul"/>
    <n v="9"/>
    <n v="9"/>
    <n v="0"/>
    <n v="0"/>
    <s v="НОВОТОН - ЕООД"/>
    <x v="5"/>
    <s v="2"/>
    <s v="1"/>
    <n v="2666.0701062000003"/>
    <n v="296.23001180000006"/>
    <m/>
    <s v="08 Dec 2025 09:39"/>
    <s v="07 Dec 2025"/>
    <s v="Dec"/>
    <n v="0"/>
    <n v="0"/>
    <n v="9"/>
    <n v="0"/>
    <n v="0"/>
    <n v="9"/>
    <n v="0"/>
    <s v="08.12.2025"/>
    <x v="7"/>
    <s v="16.07.2026"/>
    <x v="1"/>
  </r>
  <r>
    <s v="TO"/>
    <n v="0"/>
    <n v="0"/>
    <n v="5"/>
    <n v="9050"/>
    <s v="NT311356 1 "/>
    <s v="17 Aug 2026"/>
    <s v="17"/>
    <s v="Aug"/>
    <s v="22 Aug 2026"/>
    <s v="22"/>
    <s v="Aug"/>
    <n v="5"/>
    <n v="5"/>
    <n v="0"/>
    <n v="0"/>
    <s v="НОВОТОН - ЕООД"/>
    <x v="4"/>
    <s v="5"/>
    <s v="1"/>
    <n v="3149.0818829999998"/>
    <n v="629.81637660000001"/>
    <m/>
    <s v="08 Dec 2025 09:42"/>
    <s v="07 Dec 2025"/>
    <s v="Dec"/>
    <n v="0"/>
    <n v="0"/>
    <n v="0"/>
    <n v="5"/>
    <n v="0"/>
    <n v="5"/>
    <n v="0"/>
    <s v="08.12.2025"/>
    <x v="7"/>
    <s v="17.08.2026"/>
    <x v="4"/>
  </r>
  <r>
    <s v="TO"/>
    <n v="0"/>
    <n v="5"/>
    <n v="0"/>
    <n v="9051"/>
    <s v="60243 1 "/>
    <s v="24 Jun 2026"/>
    <s v="24"/>
    <s v="Jun"/>
    <s v="29 Jun 2026"/>
    <s v="29"/>
    <s v="Jun"/>
    <n v="5"/>
    <n v="5"/>
    <n v="0"/>
    <n v="0"/>
    <s v="КЛУБ МАГЕЛАН - ООД"/>
    <x v="4"/>
    <s v="3"/>
    <s v="2"/>
    <n v="2332.6793244"/>
    <n v="466.53586488000002"/>
    <m/>
    <s v="08 Dec 2025 09:50"/>
    <s v="05 Dec 2025"/>
    <s v="Dec"/>
    <n v="0"/>
    <n v="5"/>
    <n v="0"/>
    <n v="0"/>
    <n v="0"/>
    <n v="5"/>
    <n v="0"/>
    <s v="08.12.2025"/>
    <x v="7"/>
    <s v="24.06.2026"/>
    <x v="7"/>
  </r>
  <r>
    <s v="TO"/>
    <n v="0"/>
    <n v="0"/>
    <n v="7"/>
    <n v="9052"/>
    <s v="4456 1 "/>
    <s v="27 Jul 2026"/>
    <s v="27"/>
    <s v="Jul"/>
    <s v="03 Aug 2026"/>
    <s v="03"/>
    <s v="Aug"/>
    <n v="7"/>
    <n v="-24"/>
    <n v="4"/>
    <n v="2"/>
    <s v="КЛУБ МАГЕЛАН - ООД"/>
    <x v="6"/>
    <s v="3"/>
    <s v="1"/>
    <n v="3086.1823902000001"/>
    <n v="440.88319860000001"/>
    <m/>
    <s v="08 Dec 2025 11:02"/>
    <s v="08 Dec 2025"/>
    <s v="Dec"/>
    <n v="0"/>
    <n v="0"/>
    <n v="4"/>
    <n v="2"/>
    <n v="0"/>
    <n v="6"/>
    <n v="-1"/>
    <s v="08.12.2025"/>
    <x v="7"/>
    <s v="27.07.2026"/>
    <x v="8"/>
  </r>
  <r>
    <s v="TO"/>
    <n v="0"/>
    <n v="5"/>
    <n v="4"/>
    <n v="9053"/>
    <s v="4112 1 "/>
    <s v="06 Jul 2026"/>
    <s v="06"/>
    <s v="Jul"/>
    <s v="15 Jul 2026"/>
    <s v="15"/>
    <s v="Jul"/>
    <n v="9"/>
    <n v="9"/>
    <n v="0"/>
    <n v="0"/>
    <s v="КЛУБ МАГЕЛАН - ООД"/>
    <x v="1"/>
    <s v="3"/>
    <s v="1"/>
    <n v="3400.8558788999999"/>
    <n v="377.87287543333332"/>
    <m/>
    <s v="08 Dec 2025 12:59"/>
    <s v="08 Dec 2025"/>
    <s v="Dec"/>
    <n v="0"/>
    <n v="0"/>
    <n v="9"/>
    <n v="0"/>
    <n v="0"/>
    <n v="9"/>
    <n v="0"/>
    <s v="08.12.2025"/>
    <x v="7"/>
    <s v="06.07.2026"/>
    <x v="13"/>
  </r>
  <r>
    <s v="TO"/>
    <n v="0"/>
    <n v="0"/>
    <n v="5"/>
    <n v="9054"/>
    <s v="17661 1 "/>
    <s v="13 Aug 2026"/>
    <s v="13"/>
    <s v="Aug"/>
    <s v="18 Aug 2026"/>
    <s v="18"/>
    <s v="Aug"/>
    <n v="5"/>
    <n v="5"/>
    <n v="0"/>
    <n v="0"/>
    <s v="КЛУБ МАГЕЛАН - ООД"/>
    <x v="5"/>
    <s v="2"/>
    <s v="1"/>
    <n v="1481.1500589999998"/>
    <n v="296.23001179999994"/>
    <m/>
    <s v="08 Dec 2025 12:59"/>
    <s v="08 Dec 2025"/>
    <s v="Dec"/>
    <n v="0"/>
    <n v="0"/>
    <n v="0"/>
    <n v="5"/>
    <n v="0"/>
    <n v="5"/>
    <n v="0"/>
    <s v="08.12.2025"/>
    <x v="7"/>
    <s v="13.08.2026"/>
    <x v="12"/>
  </r>
  <r>
    <s v="TO"/>
    <n v="0"/>
    <n v="0"/>
    <n v="5"/>
    <n v="9055"/>
    <s v="17662 1 "/>
    <s v="13 Aug 2026"/>
    <s v="13"/>
    <s v="Aug"/>
    <s v="18 Aug 2026"/>
    <s v="18"/>
    <s v="Aug"/>
    <n v="5"/>
    <n v="5"/>
    <n v="0"/>
    <n v="0"/>
    <s v="КЛУБ МАГЕЛАН - ООД"/>
    <x v="5"/>
    <s v="2"/>
    <s v="1"/>
    <n v="1481.1500589999998"/>
    <n v="296.23001179999994"/>
    <m/>
    <s v="08 Dec 2025 12:59"/>
    <s v="08 Dec 2025"/>
    <s v="Dec"/>
    <n v="0"/>
    <n v="0"/>
    <n v="0"/>
    <n v="5"/>
    <n v="0"/>
    <n v="5"/>
    <n v="0"/>
    <s v="08.12.2025"/>
    <x v="7"/>
    <s v="13.08.2026"/>
    <x v="12"/>
  </r>
  <r>
    <s v="TO"/>
    <n v="0"/>
    <n v="0"/>
    <n v="5"/>
    <n v="9056"/>
    <s v="17663 1 "/>
    <s v="13 Aug 2026"/>
    <s v="13"/>
    <s v="Aug"/>
    <s v="18 Aug 2026"/>
    <s v="18"/>
    <s v="Aug"/>
    <n v="5"/>
    <n v="5"/>
    <n v="0"/>
    <n v="0"/>
    <s v="КЛУБ МАГЕЛАН - ООД"/>
    <x v="5"/>
    <s v="3"/>
    <s v="1"/>
    <n v="1851.4864694999999"/>
    <n v="370.2972939"/>
    <m/>
    <s v="08 Dec 2025 13:22"/>
    <s v="08 Dec 2025"/>
    <s v="Dec"/>
    <n v="0"/>
    <n v="0"/>
    <n v="0"/>
    <n v="5"/>
    <n v="0"/>
    <n v="5"/>
    <n v="0"/>
    <s v="08.12.2025"/>
    <x v="7"/>
    <s v="13.08.2026"/>
    <x v="12"/>
  </r>
  <r>
    <s v="TO"/>
    <n v="0"/>
    <n v="5"/>
    <n v="0"/>
    <n v="9057"/>
    <s v="97564 1 "/>
    <s v="04 Jul 2026"/>
    <s v="04"/>
    <s v="Jul"/>
    <s v="09 Jul 2026"/>
    <s v="09"/>
    <s v="Jul"/>
    <n v="5"/>
    <n v="5"/>
    <n v="0"/>
    <n v="0"/>
    <s v="ДЕСТИНЕЙШЪН ТУРИСТИК СЪРВИСИС - ЕООД"/>
    <x v="1"/>
    <s v="2"/>
    <s v="1"/>
    <n v="1306.298857"/>
    <n v="261.25977139999998"/>
    <m/>
    <s v="08 Dec 2025 15:18"/>
    <s v="08 Dec 2025"/>
    <s v="Dec"/>
    <n v="0"/>
    <n v="0"/>
    <n v="5"/>
    <n v="0"/>
    <n v="0"/>
    <n v="5"/>
    <n v="0"/>
    <s v="08.12.2025"/>
    <x v="7"/>
    <s v="04.07.2026"/>
    <x v="2"/>
  </r>
  <r>
    <s v="TO"/>
    <n v="0"/>
    <n v="0"/>
    <n v="8"/>
    <n v="9058"/>
    <s v="1181882.224417 1 "/>
    <s v="14 Jul 2026"/>
    <s v="14"/>
    <s v="Jul"/>
    <s v="22 Jul 2026"/>
    <s v="22"/>
    <s v="Jul"/>
    <n v="8"/>
    <n v="8"/>
    <n v="0"/>
    <n v="0"/>
    <s v="СЛР-ХОЛИДЕЙ-СЪРВИС ЕООД"/>
    <x v="1"/>
    <s v="2"/>
    <s v="1"/>
    <n v="2313.8251231999998"/>
    <n v="289.22814039999997"/>
    <s v="Romania"/>
    <s v="08 Dec 2025 19:48"/>
    <s v="08 Dec 2025"/>
    <s v="Dec"/>
    <n v="0"/>
    <n v="0"/>
    <n v="8"/>
    <n v="0"/>
    <n v="0"/>
    <n v="8"/>
    <n v="0"/>
    <s v="08.12.2025"/>
    <x v="7"/>
    <s v="14.07.2026"/>
    <x v="1"/>
  </r>
  <r>
    <s v="BOOKING"/>
    <n v="0"/>
    <n v="0"/>
    <n v="4"/>
    <n v="9059"/>
    <s v="5236282363 2 "/>
    <s v="27 Jul 2026"/>
    <s v="27"/>
    <s v="Jul"/>
    <s v="31 Jul 2026"/>
    <s v="31"/>
    <s v="Jul"/>
    <n v="4"/>
    <n v="4"/>
    <n v="0"/>
    <n v="0"/>
    <s v="BOOKING"/>
    <x v="1"/>
    <s v="2"/>
    <s v="2"/>
    <n v="2383.5963302752289"/>
    <n v="595.89908256880722"/>
    <s v="Romania"/>
    <s v="08 Dec 2025 20:16"/>
    <s v="08 Dec 2025"/>
    <s v="Dec"/>
    <n v="0"/>
    <n v="0"/>
    <n v="4"/>
    <n v="0"/>
    <n v="0"/>
    <n v="4"/>
    <n v="0"/>
    <s v="08.12.2025"/>
    <x v="7"/>
    <s v="27.07.2026"/>
    <x v="8"/>
  </r>
  <r>
    <s v="BOOKING"/>
    <n v="0"/>
    <n v="0"/>
    <n v="4"/>
    <n v="9060"/>
    <s v="5236282363 2 "/>
    <s v="27 Jul 2026"/>
    <s v="27"/>
    <s v="Jul"/>
    <s v="31 Jul 2026"/>
    <s v="31"/>
    <s v="Jul"/>
    <n v="4"/>
    <n v="4"/>
    <n v="0"/>
    <n v="0"/>
    <s v="BOOKING"/>
    <x v="1"/>
    <s v="2"/>
    <s v="2"/>
    <n v="2383.5963302752289"/>
    <n v="595.89908256880722"/>
    <m/>
    <s v="08 Dec 2025 20:16"/>
    <s v="08 Dec 2025"/>
    <s v="Dec"/>
    <n v="0"/>
    <n v="0"/>
    <n v="4"/>
    <n v="0"/>
    <n v="0"/>
    <n v="4"/>
    <n v="0"/>
    <s v="08.12.2025"/>
    <x v="7"/>
    <s v="27.07.2026"/>
    <x v="8"/>
  </r>
  <r>
    <s v="TO"/>
    <n v="0"/>
    <n v="0"/>
    <n v="5"/>
    <n v="9061"/>
    <s v="17667 1 "/>
    <s v="19 Jul 2026"/>
    <s v="19"/>
    <s v="Jul"/>
    <s v="24 Jul 2026"/>
    <s v="24"/>
    <s v="Jul"/>
    <n v="5"/>
    <n v="5"/>
    <n v="0"/>
    <n v="0"/>
    <s v="КЛУБ МАГЕЛАН - ООД"/>
    <x v="1"/>
    <s v="2"/>
    <s v="1"/>
    <n v="1446.1407019999999"/>
    <n v="289.22814039999997"/>
    <m/>
    <s v="09 Dec 2025 11:35"/>
    <s v="09 Dec 2025"/>
    <s v="Dec"/>
    <n v="0"/>
    <n v="0"/>
    <n v="5"/>
    <n v="0"/>
    <n v="0"/>
    <n v="5"/>
    <n v="0"/>
    <s v="09.12.2025"/>
    <x v="7"/>
    <s v="19.07.2026"/>
    <x v="6"/>
  </r>
  <r>
    <s v="TO"/>
    <n v="0"/>
    <n v="0"/>
    <n v="5"/>
    <n v="9062"/>
    <s v="17668 1 "/>
    <s v="19 Jul 2026"/>
    <s v="19"/>
    <s v="Jul"/>
    <s v="24 Jul 2026"/>
    <s v="24"/>
    <s v="Jul"/>
    <n v="5"/>
    <n v="5"/>
    <n v="0"/>
    <n v="0"/>
    <s v="КЛУБ МАГЕЛАН - ООД"/>
    <x v="1"/>
    <s v="2"/>
    <s v="1"/>
    <n v="1446.1407019999999"/>
    <n v="289.22814039999997"/>
    <m/>
    <s v="09 Dec 2025 11:35"/>
    <s v="09 Dec 2025"/>
    <s v="Dec"/>
    <n v="0"/>
    <n v="0"/>
    <n v="5"/>
    <n v="0"/>
    <n v="0"/>
    <n v="5"/>
    <n v="0"/>
    <s v="09.12.2025"/>
    <x v="7"/>
    <s v="19.07.2026"/>
    <x v="6"/>
  </r>
  <r>
    <s v="TO"/>
    <n v="0"/>
    <n v="0"/>
    <n v="5"/>
    <n v="9063"/>
    <s v="17669 1 "/>
    <s v="19 Jul 2026"/>
    <s v="19"/>
    <s v="Jul"/>
    <s v="24 Jul 2026"/>
    <s v="24"/>
    <s v="Jul"/>
    <n v="5"/>
    <n v="5"/>
    <n v="0"/>
    <n v="0"/>
    <s v="КЛУБ МАГЕЛАН - ООД"/>
    <x v="1"/>
    <s v="2"/>
    <s v="0"/>
    <n v="1446.1407019999999"/>
    <n v="289.22814039999997"/>
    <m/>
    <s v="09 Dec 2025 11:36"/>
    <s v="09 Dec 2025"/>
    <s v="Dec"/>
    <n v="0"/>
    <n v="0"/>
    <n v="5"/>
    <n v="0"/>
    <n v="0"/>
    <n v="5"/>
    <n v="0"/>
    <s v="09.12.2025"/>
    <x v="7"/>
    <s v="19.07.2026"/>
    <x v="6"/>
  </r>
  <r>
    <s v="TO"/>
    <n v="0"/>
    <n v="0"/>
    <n v="5"/>
    <n v="9064"/>
    <s v="17670 1 "/>
    <s v="20 Jul 2026"/>
    <s v="20"/>
    <s v="Jul"/>
    <s v="25 Jul 2026"/>
    <s v="25"/>
    <s v="Jul"/>
    <n v="5"/>
    <n v="5"/>
    <n v="0"/>
    <n v="0"/>
    <s v="КЛУБ МАГЕЛАН - ООД"/>
    <x v="1"/>
    <s v="3"/>
    <s v="1"/>
    <n v="1952.3095060000001"/>
    <n v="390.4619012"/>
    <m/>
    <s v="09 Dec 2025 11:36"/>
    <s v="09 Dec 2025"/>
    <s v="Dec"/>
    <n v="0"/>
    <n v="0"/>
    <n v="5"/>
    <n v="0"/>
    <n v="0"/>
    <n v="5"/>
    <n v="0"/>
    <s v="09.12.2025"/>
    <x v="7"/>
    <s v="20.07.2026"/>
    <x v="6"/>
  </r>
  <r>
    <s v="TO"/>
    <n v="0"/>
    <n v="0"/>
    <n v="5"/>
    <n v="9065"/>
    <s v="17671 1 "/>
    <s v="19 Jul 2026"/>
    <s v="19"/>
    <s v="Jul"/>
    <s v="24 Jul 2026"/>
    <s v="24"/>
    <s v="Jul"/>
    <n v="5"/>
    <n v="5"/>
    <n v="0"/>
    <n v="0"/>
    <s v="КЛУБ МАГЕЛАН - ООД"/>
    <x v="5"/>
    <s v="3"/>
    <s v="1"/>
    <n v="1999.5428005000001"/>
    <n v="399.90856010000005"/>
    <m/>
    <s v="09 Dec 2025 11:36"/>
    <s v="09 Dec 2025"/>
    <s v="Dec"/>
    <n v="0"/>
    <n v="0"/>
    <n v="5"/>
    <n v="0"/>
    <n v="0"/>
    <n v="5"/>
    <n v="0"/>
    <s v="09.12.2025"/>
    <x v="7"/>
    <s v="19.07.2026"/>
    <x v="6"/>
  </r>
  <r>
    <s v="TO"/>
    <n v="0"/>
    <n v="0"/>
    <n v="5"/>
    <n v="9066"/>
    <s v="1181890.224463 1 "/>
    <s v="20 Jul 2026"/>
    <s v="20"/>
    <s v="Jul"/>
    <s v="25 Jul 2026"/>
    <s v="25"/>
    <s v="Jul"/>
    <n v="5"/>
    <n v="5"/>
    <n v="0"/>
    <n v="0"/>
    <s v="СЛР-ХОЛИДЕЙ-СЪРВИС ЕООД"/>
    <x v="2"/>
    <s v="1"/>
    <s v="1"/>
    <n v="1036.7854830000001"/>
    <n v="207.35709660000003"/>
    <s v="Romania"/>
    <s v="09 Dec 2025 11:47"/>
    <s v="09 Dec 2025"/>
    <s v="Dec"/>
    <n v="0"/>
    <n v="0"/>
    <n v="5"/>
    <n v="0"/>
    <n v="0"/>
    <n v="5"/>
    <n v="0"/>
    <s v="09.12.2025"/>
    <x v="7"/>
    <s v="20.07.2026"/>
    <x v="6"/>
  </r>
  <r>
    <s v="TO"/>
    <n v="0"/>
    <n v="5"/>
    <n v="0"/>
    <n v="9067"/>
    <s v="2315451 2 "/>
    <s v="06 Jul 2026"/>
    <s v="06"/>
    <s v="Jul"/>
    <s v="11 Jul 2026"/>
    <s v="11"/>
    <s v="Jul"/>
    <n v="5"/>
    <n v="5"/>
    <n v="0"/>
    <n v="0"/>
    <s v="ТУРИСТИЧЕСКА АГЕНЦИЯ СОЛВЕКС - ЕООД"/>
    <x v="1"/>
    <s v="2"/>
    <s v="1"/>
    <n v="1362.2355949999999"/>
    <n v="272.44711899999999"/>
    <s v="[&quot;RO&quot;]"/>
    <s v="09 Dec 2025 11:59"/>
    <s v="09 Dec 2025"/>
    <s v="Dec"/>
    <n v="0"/>
    <n v="0"/>
    <n v="5"/>
    <n v="0"/>
    <n v="0"/>
    <n v="5"/>
    <n v="0"/>
    <s v="09.12.2025"/>
    <x v="7"/>
    <s v="06.07.2026"/>
    <x v="13"/>
  </r>
  <r>
    <s v="TO"/>
    <n v="0"/>
    <n v="5"/>
    <n v="0"/>
    <n v="9068"/>
    <s v="2315451 2 "/>
    <s v="06 Jul 2026"/>
    <s v="06"/>
    <s v="Jul"/>
    <s v="11 Jul 2026"/>
    <s v="11"/>
    <s v="Jul"/>
    <n v="5"/>
    <n v="5"/>
    <n v="0"/>
    <n v="0"/>
    <s v="ТУРИСТИЧЕСКА АГЕНЦИЯ СОЛВЕКС - ЕООД"/>
    <x v="1"/>
    <s v="2"/>
    <s v="1"/>
    <n v="1362.2355949999999"/>
    <n v="272.44711899999999"/>
    <s v="[&quot;RO&quot;]"/>
    <s v="09 Dec 2025 11:59"/>
    <s v="09 Dec 2025"/>
    <s v="Dec"/>
    <n v="0"/>
    <n v="0"/>
    <n v="5"/>
    <n v="0"/>
    <n v="0"/>
    <n v="5"/>
    <n v="0"/>
    <s v="09.12.2025"/>
    <x v="7"/>
    <s v="06.07.2026"/>
    <x v="13"/>
  </r>
  <r>
    <s v="TO"/>
    <n v="0"/>
    <n v="5"/>
    <n v="0"/>
    <n v="9069"/>
    <s v="2315453 1 "/>
    <s v="06 Jul 2026"/>
    <s v="06"/>
    <s v="Jul"/>
    <s v="11 Jul 2026"/>
    <s v="11"/>
    <s v="Jul"/>
    <n v="5"/>
    <n v="5"/>
    <n v="0"/>
    <n v="0"/>
    <s v="ТУРИСТИЧЕСКА АГЕНЦИЯ СОЛВЕКС - ЕООД"/>
    <x v="1"/>
    <s v="2"/>
    <s v="2"/>
    <n v="1702.7651562999999"/>
    <n v="340.55303126000001"/>
    <s v="[&quot;RO&quot;]"/>
    <s v="09 Dec 2025 12:00"/>
    <s v="09 Dec 2025"/>
    <s v="Dec"/>
    <n v="0"/>
    <n v="0"/>
    <n v="5"/>
    <n v="0"/>
    <n v="0"/>
    <n v="5"/>
    <n v="0"/>
    <s v="09.12.2025"/>
    <x v="7"/>
    <s v="06.07.2026"/>
    <x v="13"/>
  </r>
  <r>
    <s v="TO"/>
    <n v="0"/>
    <n v="5"/>
    <n v="0"/>
    <n v="9070"/>
    <s v="14952078 1 "/>
    <s v="01 Jul 2026"/>
    <s v="01"/>
    <s v="Jul"/>
    <s v="06 Jul 2026"/>
    <s v="06"/>
    <s v="Jul"/>
    <n v="5"/>
    <n v="5"/>
    <n v="0"/>
    <n v="0"/>
    <s v="ДЕСТИНЕЙШЪН ТУРИСТИК СЪРВИСИС - ЕООД"/>
    <x v="1"/>
    <s v="2"/>
    <s v="1"/>
    <n v="1306.298857"/>
    <n v="261.25977139999998"/>
    <m/>
    <s v="09 Dec 2025 12:02"/>
    <s v="08 Dec 2025"/>
    <s v="Dec"/>
    <n v="0"/>
    <n v="0"/>
    <n v="5"/>
    <n v="0"/>
    <n v="0"/>
    <n v="5"/>
    <n v="0"/>
    <s v="09.12.2025"/>
    <x v="7"/>
    <s v="01.07.2026"/>
    <x v="2"/>
  </r>
  <r>
    <s v="TO"/>
    <n v="0"/>
    <n v="0"/>
    <n v="5"/>
    <n v="9071"/>
    <s v="17686 1 "/>
    <s v="13 Aug 2026"/>
    <s v="13"/>
    <s v="Aug"/>
    <s v="18 Aug 2026"/>
    <s v="18"/>
    <s v="Aug"/>
    <n v="5"/>
    <n v="5"/>
    <n v="0"/>
    <n v="0"/>
    <s v="КЛУБ МАГЕЛАН - ООД"/>
    <x v="1"/>
    <s v="2"/>
    <s v="0"/>
    <n v="1446.1407019999999"/>
    <n v="289.22814039999997"/>
    <m/>
    <s v="10 Dec 2025 11:56"/>
    <s v="10 Dec 2025"/>
    <s v="Dec"/>
    <n v="0"/>
    <n v="0"/>
    <n v="0"/>
    <n v="5"/>
    <n v="0"/>
    <n v="5"/>
    <n v="0"/>
    <s v="10.12.2025"/>
    <x v="7"/>
    <s v="13.08.2026"/>
    <x v="12"/>
  </r>
  <r>
    <s v="TO"/>
    <n v="0"/>
    <n v="6"/>
    <n v="0"/>
    <n v="9072"/>
    <s v="60288 1 "/>
    <s v="30 Aug 2026"/>
    <s v="30"/>
    <s v="Aug"/>
    <s v="05 Sep 2026"/>
    <s v="05"/>
    <s v="Sep"/>
    <n v="6"/>
    <n v="-25"/>
    <n v="1"/>
    <n v="4"/>
    <s v="КЛУБ МАГЕЛАН - ООД"/>
    <x v="1"/>
    <s v="2"/>
    <s v="1"/>
    <n v="1404.2468234"/>
    <n v="234.04113723333333"/>
    <m/>
    <s v="10 Dec 2025 13:10"/>
    <s v="10 Dec 2025"/>
    <s v="Dec"/>
    <n v="0"/>
    <n v="0"/>
    <n v="0"/>
    <n v="1"/>
    <n v="4"/>
    <n v="5"/>
    <n v="-1"/>
    <s v="10.12.2025"/>
    <x v="7"/>
    <s v="30.08.2026"/>
    <x v="11"/>
  </r>
  <r>
    <s v="TO"/>
    <n v="0"/>
    <n v="6"/>
    <n v="0"/>
    <n v="9073"/>
    <s v="60289 1 "/>
    <s v="30 Aug 2026"/>
    <s v="30"/>
    <s v="Aug"/>
    <s v="05 Sep 2026"/>
    <s v="05"/>
    <s v="Sep"/>
    <n v="6"/>
    <n v="-25"/>
    <n v="1"/>
    <n v="4"/>
    <s v="КЛУБ МАГЕЛАН - ООД"/>
    <x v="1"/>
    <s v="2"/>
    <s v="1"/>
    <n v="1404.2468234"/>
    <n v="234.04113723333333"/>
    <m/>
    <s v="10 Dec 2025 13:10"/>
    <s v="10 Dec 2025"/>
    <s v="Dec"/>
    <n v="0"/>
    <n v="0"/>
    <n v="0"/>
    <n v="1"/>
    <n v="4"/>
    <n v="5"/>
    <n v="-1"/>
    <s v="10.12.2025"/>
    <x v="7"/>
    <s v="30.08.2026"/>
    <x v="11"/>
  </r>
  <r>
    <s v="TO"/>
    <n v="0"/>
    <n v="0"/>
    <n v="5"/>
    <n v="9074"/>
    <s v="2315624 1 "/>
    <s v="09 Aug 2026"/>
    <s v="09"/>
    <s v="Aug"/>
    <s v="14 Aug 2026"/>
    <s v="14"/>
    <s v="Aug"/>
    <n v="5"/>
    <n v="5"/>
    <n v="0"/>
    <n v="0"/>
    <s v="ТУРИСТИЧЕСКА АГЕНЦИЯ СОЛВЕКС - ЕООД"/>
    <x v="4"/>
    <s v="4"/>
    <s v="2"/>
    <n v="0"/>
    <n v="0"/>
    <m/>
    <s v="11 Dec 2025 09:20"/>
    <s v="10 Dec 2025"/>
    <s v="Dec"/>
    <n v="0"/>
    <n v="0"/>
    <n v="0"/>
    <n v="5"/>
    <n v="0"/>
    <n v="5"/>
    <n v="0"/>
    <s v="11.12.2025"/>
    <x v="7"/>
    <s v="09.08.2026"/>
    <x v="12"/>
  </r>
  <r>
    <s v="TO"/>
    <n v="0"/>
    <n v="0"/>
    <n v="5"/>
    <n v="9075"/>
    <s v="2315625 1 "/>
    <s v="09 Aug 2026"/>
    <s v="09"/>
    <s v="Aug"/>
    <s v="14 Aug 2026"/>
    <s v="14"/>
    <s v="Aug"/>
    <n v="5"/>
    <n v="5"/>
    <n v="0"/>
    <n v="0"/>
    <s v="ТУРИСТИЧЕСКА АГЕНЦИЯ СОЛВЕКС - ЕООД"/>
    <x v="4"/>
    <s v="3"/>
    <s v="2"/>
    <n v="0"/>
    <n v="0"/>
    <m/>
    <s v="11 Dec 2025 09:20"/>
    <s v="10 Dec 2025"/>
    <s v="Dec"/>
    <n v="0"/>
    <n v="0"/>
    <n v="0"/>
    <n v="5"/>
    <n v="0"/>
    <n v="5"/>
    <n v="0"/>
    <s v="11.12.2025"/>
    <x v="7"/>
    <s v="09.08.2026"/>
    <x v="12"/>
  </r>
  <r>
    <s v="TO"/>
    <n v="0"/>
    <n v="0"/>
    <n v="5"/>
    <n v="9076"/>
    <s v="2315635 1 "/>
    <s v="11 Aug 2026"/>
    <s v="11"/>
    <s v="Aug"/>
    <s v="16 Aug 2026"/>
    <s v="16"/>
    <s v="Aug"/>
    <n v="5"/>
    <n v="5"/>
    <n v="0"/>
    <n v="0"/>
    <s v="ТУРИСТИЧЕСКА АГЕНЦИЯ СОЛВЕКС - ЕООД"/>
    <x v="4"/>
    <s v="4"/>
    <s v="1"/>
    <n v="2624.2349024999999"/>
    <n v="524.84698049999997"/>
    <m/>
    <s v="11 Dec 2025 09:49"/>
    <s v="11 Dec 2025"/>
    <s v="Dec"/>
    <n v="0"/>
    <n v="0"/>
    <n v="0"/>
    <n v="5"/>
    <n v="0"/>
    <n v="5"/>
    <n v="0"/>
    <s v="11.12.2025"/>
    <x v="7"/>
    <s v="11.08.2026"/>
    <x v="12"/>
  </r>
  <r>
    <s v="TO"/>
    <n v="0"/>
    <n v="0"/>
    <n v="7"/>
    <n v="9077"/>
    <s v="17690 1 "/>
    <s v="02 Aug 2026"/>
    <s v="02"/>
    <s v="Aug"/>
    <s v="09 Aug 2026"/>
    <s v="09"/>
    <s v="Aug"/>
    <n v="7"/>
    <n v="7"/>
    <n v="0"/>
    <n v="0"/>
    <s v="КЛУБ МАГЕЛАН - ООД"/>
    <x v="4"/>
    <s v="5"/>
    <s v="0"/>
    <n v="4408.7146361999994"/>
    <n v="629.8163765999999"/>
    <m/>
    <s v="11 Dec 2025 10:08"/>
    <s v="10 Dec 2025"/>
    <s v="Dec"/>
    <n v="0"/>
    <n v="0"/>
    <n v="0"/>
    <n v="7"/>
    <n v="0"/>
    <n v="7"/>
    <n v="0"/>
    <s v="11.12.2025"/>
    <x v="7"/>
    <s v="02.08.2026"/>
    <x v="5"/>
  </r>
  <r>
    <s v="BOOKING"/>
    <n v="0"/>
    <n v="5"/>
    <n v="1"/>
    <n v="9078"/>
    <s v="5114083160 1 "/>
    <s v="24 Aug 2026"/>
    <s v="24"/>
    <s v="Aug"/>
    <s v="30 Aug 2026"/>
    <s v="30"/>
    <s v="Aug"/>
    <n v="6"/>
    <n v="6"/>
    <n v="0"/>
    <n v="0"/>
    <s v="BOOKING"/>
    <x v="4"/>
    <s v="4"/>
    <s v="0"/>
    <n v="4717.7614678899072"/>
    <n v="786.29357798165131"/>
    <s v="Israel"/>
    <s v="11 Dec 2025 10:20"/>
    <s v="11 Dec 2025"/>
    <s v="Dec"/>
    <n v="0"/>
    <n v="0"/>
    <n v="0"/>
    <n v="6"/>
    <n v="0"/>
    <n v="6"/>
    <n v="0"/>
    <s v="11.12.2025"/>
    <x v="7"/>
    <s v="24.08.2026"/>
    <x v="3"/>
  </r>
  <r>
    <s v="TO"/>
    <n v="0"/>
    <n v="0"/>
    <n v="5"/>
    <n v="9079"/>
    <s v="2315617 2 "/>
    <s v="11 Aug 2026"/>
    <s v="11"/>
    <s v="Aug"/>
    <s v="16 Aug 2026"/>
    <s v="16"/>
    <s v="Aug"/>
    <n v="5"/>
    <n v="5"/>
    <n v="0"/>
    <n v="0"/>
    <s v="ТУРИСТИЧЕСКА АГЕНЦИЯ СОЛВЕКС - ЕООД"/>
    <x v="1"/>
    <s v="2"/>
    <s v="1"/>
    <n v="1446.1407019999999"/>
    <n v="289.22814039999997"/>
    <m/>
    <s v="11 Dec 2025 10:24"/>
    <s v="10 Dec 2025"/>
    <s v="Dec"/>
    <n v="0"/>
    <n v="0"/>
    <n v="0"/>
    <n v="5"/>
    <n v="0"/>
    <n v="5"/>
    <n v="0"/>
    <s v="11.12.2025"/>
    <x v="7"/>
    <s v="11.08.2026"/>
    <x v="12"/>
  </r>
  <r>
    <s v="TO"/>
    <n v="0"/>
    <n v="0"/>
    <n v="5"/>
    <n v="9080"/>
    <s v="2315617 2 "/>
    <s v="11 Aug 2026"/>
    <s v="11"/>
    <s v="Aug"/>
    <s v="16 Aug 2026"/>
    <s v="16"/>
    <s v="Aug"/>
    <n v="5"/>
    <n v="5"/>
    <n v="0"/>
    <n v="0"/>
    <s v="ТУРИСТИЧЕСКА АГЕНЦИЯ СОЛВЕКС - ЕООД"/>
    <x v="1"/>
    <s v="2"/>
    <s v="2"/>
    <n v="1807.6758775000001"/>
    <n v="361.53517550000004"/>
    <m/>
    <s v="11 Dec 2025 10:24"/>
    <s v="10 Dec 2025"/>
    <s v="Dec"/>
    <n v="0"/>
    <n v="0"/>
    <n v="0"/>
    <n v="5"/>
    <n v="0"/>
    <n v="5"/>
    <n v="0"/>
    <s v="11.12.2025"/>
    <x v="7"/>
    <s v="11.08.2026"/>
    <x v="12"/>
  </r>
  <r>
    <s v="TO"/>
    <n v="0"/>
    <n v="0"/>
    <n v="6"/>
    <n v="9081"/>
    <s v="NT311526 1 "/>
    <s v="19 Aug 2026"/>
    <s v="19"/>
    <s v="Aug"/>
    <s v="25 Aug 2026"/>
    <s v="25"/>
    <s v="Aug"/>
    <n v="6"/>
    <n v="6"/>
    <n v="0"/>
    <n v="0"/>
    <s v="НОВОТОН - ЕООД"/>
    <x v="5"/>
    <s v="3"/>
    <s v="1"/>
    <n v="2361.6842833000001"/>
    <n v="393.61404721666668"/>
    <m/>
    <s v="11 Dec 2025 10:38"/>
    <s v="11 Dec 2025"/>
    <s v="Dec"/>
    <n v="0"/>
    <n v="0"/>
    <n v="0"/>
    <n v="6"/>
    <n v="0"/>
    <n v="6"/>
    <n v="0"/>
    <s v="11.12.2025"/>
    <x v="7"/>
    <s v="19.08.2026"/>
    <x v="4"/>
  </r>
  <r>
    <s v="TO"/>
    <n v="0"/>
    <n v="5"/>
    <n v="0"/>
    <n v="9082"/>
    <s v="1970 1 "/>
    <s v="06 Jul 2026"/>
    <s v="06"/>
    <s v="Jul"/>
    <s v="11 Jul 2026"/>
    <s v="11"/>
    <s v="Jul"/>
    <n v="5"/>
    <n v="5"/>
    <n v="0"/>
    <n v="0"/>
    <s v="ТЕДИ - КАМ - ЕООД"/>
    <x v="1"/>
    <s v="2"/>
    <s v="1"/>
    <n v="1397.244952"/>
    <n v="279.44899040000001"/>
    <s v="Romania"/>
    <s v="11 Dec 2025 14:20"/>
    <s v="11 Dec 2025"/>
    <s v="Dec"/>
    <n v="0"/>
    <n v="0"/>
    <n v="5"/>
    <n v="0"/>
    <n v="0"/>
    <n v="5"/>
    <n v="0"/>
    <s v="11.12.2025"/>
    <x v="7"/>
    <s v="06.07.2026"/>
    <x v="13"/>
  </r>
  <r>
    <s v="TO"/>
    <n v="0"/>
    <n v="0"/>
    <n v="5"/>
    <n v="9083"/>
    <s v="17692 1 "/>
    <s v="13 Aug 2026"/>
    <s v="13"/>
    <s v="Aug"/>
    <s v="18 Aug 2026"/>
    <s v="18"/>
    <s v="Aug"/>
    <n v="5"/>
    <n v="5"/>
    <n v="0"/>
    <n v="0"/>
    <s v="КЛУБ МАГЕЛАН - ООД"/>
    <x v="1"/>
    <s v="2"/>
    <s v="0"/>
    <n v="1446.1407019999999"/>
    <n v="289.22814039999997"/>
    <m/>
    <s v="11 Dec 2025 15:07"/>
    <s v="11 Dec 2025"/>
    <s v="Dec"/>
    <n v="0"/>
    <n v="0"/>
    <n v="0"/>
    <n v="5"/>
    <n v="0"/>
    <n v="5"/>
    <n v="0"/>
    <s v="11.12.2025"/>
    <x v="7"/>
    <s v="13.08.2026"/>
    <x v="12"/>
  </r>
  <r>
    <s v="TOPOLA SKIES"/>
    <n v="0"/>
    <n v="0"/>
    <n v="6"/>
    <n v="9084"/>
    <s v="424651 1 "/>
    <s v="03 Aug 2026"/>
    <s v="03"/>
    <s v="Aug"/>
    <s v="09 Aug 2026"/>
    <s v="09"/>
    <s v="Aug"/>
    <n v="6"/>
    <n v="6"/>
    <n v="0"/>
    <n v="0"/>
    <s v="TOPOLA SKIES"/>
    <x v="1"/>
    <s v="2"/>
    <s v="2"/>
    <n v="2606.6972477064219"/>
    <n v="434.44954128440367"/>
    <m/>
    <s v="11 Dec 2025 15:28"/>
    <s v="11 Dec 2025"/>
    <s v="Dec"/>
    <n v="0"/>
    <n v="0"/>
    <n v="0"/>
    <n v="6"/>
    <n v="0"/>
    <n v="6"/>
    <n v="0"/>
    <s v="11.12.2025"/>
    <x v="7"/>
    <s v="03.08.2026"/>
    <x v="5"/>
  </r>
  <r>
    <s v="TOPOLA SKIES"/>
    <n v="0"/>
    <n v="0"/>
    <n v="5"/>
    <n v="9085"/>
    <s v="424916 1 "/>
    <s v="10 Aug 2026"/>
    <s v="10"/>
    <s v="Aug"/>
    <s v="15 Aug 2026"/>
    <s v="15"/>
    <s v="Aug"/>
    <n v="5"/>
    <n v="5"/>
    <n v="0"/>
    <n v="0"/>
    <s v="TOPOLA SKIES"/>
    <x v="3"/>
    <s v="2"/>
    <s v="2"/>
    <n v="2522.110091743119"/>
    <n v="504.42201834862385"/>
    <m/>
    <s v="11 Dec 2025 22:33"/>
    <s v="11 Dec 2025"/>
    <s v="Dec"/>
    <n v="0"/>
    <n v="0"/>
    <n v="0"/>
    <n v="5"/>
    <n v="0"/>
    <n v="5"/>
    <n v="0"/>
    <s v="11.12.2025"/>
    <x v="7"/>
    <s v="10.08.2026"/>
    <x v="12"/>
  </r>
  <r>
    <s v="TOPOLA SKIES"/>
    <n v="0"/>
    <n v="5"/>
    <n v="2"/>
    <n v="9086"/>
    <s v="424961 2 "/>
    <s v="23 Aug 2026"/>
    <s v="23"/>
    <s v="Aug"/>
    <s v="30 Aug 2026"/>
    <s v="30"/>
    <s v="Aug"/>
    <n v="7"/>
    <n v="7"/>
    <n v="0"/>
    <n v="0"/>
    <s v="TOPOLA SKIES"/>
    <x v="3"/>
    <s v="2"/>
    <s v="2"/>
    <n v="3277.3027522935781"/>
    <n v="468.18348623853205"/>
    <m/>
    <s v="12 Dec 2025 00:28"/>
    <s v="12 Dec 2025"/>
    <s v="Dec"/>
    <n v="0"/>
    <n v="0"/>
    <n v="0"/>
    <n v="7"/>
    <n v="0"/>
    <n v="7"/>
    <n v="0"/>
    <s v="12.12.2025"/>
    <x v="7"/>
    <s v="23.08.2026"/>
    <x v="3"/>
  </r>
  <r>
    <s v="TOPOLA SKIES"/>
    <n v="0"/>
    <n v="5"/>
    <n v="2"/>
    <n v="9087"/>
    <s v="424961 2 "/>
    <s v="23 Aug 2026"/>
    <s v="23"/>
    <s v="Aug"/>
    <s v="30 Aug 2026"/>
    <s v="30"/>
    <s v="Aug"/>
    <n v="7"/>
    <n v="7"/>
    <n v="0"/>
    <n v="0"/>
    <s v="TOPOLA SKIES"/>
    <x v="3"/>
    <s v="2"/>
    <s v="2"/>
    <n v="3277.3027522935781"/>
    <n v="468.18348623853205"/>
    <m/>
    <s v="12 Dec 2025 00:28"/>
    <s v="12 Dec 2025"/>
    <s v="Dec"/>
    <n v="0"/>
    <n v="0"/>
    <n v="0"/>
    <n v="7"/>
    <n v="0"/>
    <n v="7"/>
    <n v="0"/>
    <s v="12.12.2025"/>
    <x v="7"/>
    <s v="23.08.2026"/>
    <x v="3"/>
  </r>
  <r>
    <s v="TO"/>
    <n v="0"/>
    <n v="0"/>
    <n v="12"/>
    <n v="9088"/>
    <s v="NT311550 1 "/>
    <s v="02 Aug 2026"/>
    <s v="02"/>
    <s v="Aug"/>
    <s v="14 Aug 2026"/>
    <s v="14"/>
    <s v="Aug"/>
    <n v="12"/>
    <n v="12"/>
    <n v="0"/>
    <n v="0"/>
    <s v="НОВОТОН - ЕООД"/>
    <x v="4"/>
    <s v="3"/>
    <s v="2"/>
    <n v="6298.1637659999997"/>
    <n v="524.84698049999997"/>
    <m/>
    <s v="12 Dec 2025 08:34"/>
    <s v="11 Dec 2025"/>
    <s v="Dec"/>
    <n v="0"/>
    <n v="0"/>
    <n v="0"/>
    <n v="12"/>
    <n v="0"/>
    <n v="12"/>
    <n v="0"/>
    <s v="12.12.2025"/>
    <x v="7"/>
    <s v="02.08.2026"/>
    <x v="5"/>
  </r>
  <r>
    <s v="INDIVIDUAL"/>
    <n v="0"/>
    <n v="0"/>
    <n v="5"/>
    <n v="9089"/>
    <s v="12122025 4 "/>
    <s v="18 Aug 2026"/>
    <s v="18"/>
    <s v="Aug"/>
    <s v="23 Aug 2026"/>
    <s v="23"/>
    <s v="Aug"/>
    <n v="5"/>
    <n v="5"/>
    <n v="0"/>
    <n v="0"/>
    <s v="INDIVIDUAL"/>
    <x v="6"/>
    <s v="2"/>
    <s v="3"/>
    <n v="2743.5321100917427"/>
    <n v="548.70642201834858"/>
    <m/>
    <s v="12 Dec 2025 09:42"/>
    <s v="12 Dec 2025"/>
    <s v="Dec"/>
    <n v="0"/>
    <n v="0"/>
    <n v="0"/>
    <n v="5"/>
    <n v="0"/>
    <n v="5"/>
    <n v="0"/>
    <s v="12.12.2025"/>
    <x v="7"/>
    <s v="18.08.2026"/>
    <x v="4"/>
  </r>
  <r>
    <s v="INDIVIDUAL"/>
    <n v="0"/>
    <n v="0"/>
    <n v="5"/>
    <n v="9090"/>
    <s v="12122025 4 "/>
    <s v="18 Aug 2026"/>
    <s v="18"/>
    <s v="Aug"/>
    <s v="23 Aug 2026"/>
    <s v="23"/>
    <s v="Aug"/>
    <n v="5"/>
    <n v="5"/>
    <n v="0"/>
    <n v="0"/>
    <s v="INDIVIDUAL"/>
    <x v="6"/>
    <s v="2"/>
    <s v="3"/>
    <n v="2449.2660550458713"/>
    <n v="489.85321100917434"/>
    <m/>
    <s v="12 Dec 2025 09:42"/>
    <s v="12 Dec 2025"/>
    <s v="Dec"/>
    <n v="0"/>
    <n v="0"/>
    <n v="0"/>
    <n v="5"/>
    <n v="0"/>
    <n v="5"/>
    <n v="0"/>
    <s v="12.12.2025"/>
    <x v="7"/>
    <s v="18.08.2026"/>
    <x v="4"/>
  </r>
  <r>
    <s v="INDIVIDUAL"/>
    <n v="0"/>
    <n v="0"/>
    <n v="5"/>
    <n v="9091"/>
    <s v="12122025 4 "/>
    <s v="18 Aug 2026"/>
    <s v="18"/>
    <s v="Aug"/>
    <s v="23 Aug 2026"/>
    <s v="23"/>
    <s v="Aug"/>
    <n v="5"/>
    <n v="5"/>
    <n v="0"/>
    <n v="0"/>
    <s v="INDIVIDUAL"/>
    <x v="6"/>
    <s v="2"/>
    <s v="2"/>
    <n v="2449.2660550458713"/>
    <n v="489.85321100917434"/>
    <m/>
    <s v="12 Dec 2025 09:42"/>
    <s v="12 Dec 2025"/>
    <s v="Dec"/>
    <n v="0"/>
    <n v="0"/>
    <n v="0"/>
    <n v="5"/>
    <n v="0"/>
    <n v="5"/>
    <n v="0"/>
    <s v="12.12.2025"/>
    <x v="7"/>
    <s v="18.08.2026"/>
    <x v="4"/>
  </r>
  <r>
    <s v="INDIVIDUAL"/>
    <n v="0"/>
    <n v="0"/>
    <n v="5"/>
    <n v="9092"/>
    <s v="12122025 4 "/>
    <s v="18 Aug 2026"/>
    <s v="18"/>
    <s v="Aug"/>
    <s v="23 Aug 2026"/>
    <s v="23"/>
    <s v="Aug"/>
    <n v="5"/>
    <n v="5"/>
    <n v="0"/>
    <n v="0"/>
    <s v="INDIVIDUAL"/>
    <x v="6"/>
    <s v="2"/>
    <s v="2"/>
    <n v="2449.2660550458713"/>
    <n v="489.85321100917434"/>
    <m/>
    <s v="12 Dec 2025 09:42"/>
    <s v="12 Dec 2025"/>
    <s v="Dec"/>
    <n v="0"/>
    <n v="0"/>
    <n v="0"/>
    <n v="5"/>
    <n v="0"/>
    <n v="5"/>
    <n v="0"/>
    <s v="12.12.2025"/>
    <x v="7"/>
    <s v="18.08.2026"/>
    <x v="4"/>
  </r>
  <r>
    <s v="TO"/>
    <n v="0"/>
    <n v="5"/>
    <n v="0"/>
    <n v="9093"/>
    <s v="2002 1 "/>
    <s v="06 Jul 2026"/>
    <s v="06"/>
    <s v="Jul"/>
    <s v="11 Jul 2026"/>
    <s v="11"/>
    <s v="Jul"/>
    <n v="5"/>
    <n v="5"/>
    <n v="0"/>
    <n v="0"/>
    <s v="ТЕДИ - КАМ - ЕООД"/>
    <x v="2"/>
    <s v="3"/>
    <s v="1"/>
    <n v="1886.2415685999999"/>
    <n v="377.24831372"/>
    <s v="Romania"/>
    <s v="12 Dec 2025 14:31"/>
    <s v="12 Dec 2025"/>
    <s v="Dec"/>
    <n v="0"/>
    <n v="0"/>
    <n v="5"/>
    <n v="0"/>
    <n v="0"/>
    <n v="5"/>
    <n v="0"/>
    <s v="12.12.2025"/>
    <x v="7"/>
    <s v="06.07.2026"/>
    <x v="13"/>
  </r>
  <r>
    <s v="TOPOLA SKIES"/>
    <n v="5"/>
    <n v="0"/>
    <n v="0"/>
    <n v="9094"/>
    <s v="425227 1 "/>
    <s v="22 May 2026"/>
    <s v="22"/>
    <s v="May"/>
    <s v="27 May 2026"/>
    <s v="27"/>
    <s v="May"/>
    <n v="5"/>
    <n v="5"/>
    <n v="0"/>
    <n v="0"/>
    <s v="TOPOLA SKIES"/>
    <x v="8"/>
    <s v="3"/>
    <m/>
    <n v="2136.75"/>
    <n v="427.35"/>
    <m/>
    <s v="12 Dec 2025 16:43"/>
    <s v="12 Dec 2025"/>
    <s v="Dec"/>
    <n v="5"/>
    <n v="0"/>
    <n v="0"/>
    <n v="0"/>
    <n v="0"/>
    <n v="5"/>
    <n v="0"/>
    <s v="12.12.2025"/>
    <x v="7"/>
    <s v="22.05.2026"/>
    <x v="16"/>
  </r>
  <r>
    <s v="BOOKING"/>
    <n v="0"/>
    <n v="0"/>
    <n v="3"/>
    <n v="9095"/>
    <s v="6417187569 1 "/>
    <s v="15 Aug 2026"/>
    <s v="15"/>
    <s v="Aug"/>
    <s v="18 Aug 2026"/>
    <s v="18"/>
    <s v="Aug"/>
    <n v="3"/>
    <n v="3"/>
    <n v="0"/>
    <n v="0"/>
    <s v="BOOKING"/>
    <x v="4"/>
    <s v="4"/>
    <s v="0"/>
    <n v="2589.9908256880735"/>
    <n v="863.33027522935765"/>
    <s v="Bulgaria"/>
    <s v="12 Dec 2025 22:10"/>
    <s v="12 Dec 2025"/>
    <s v="Dec"/>
    <n v="0"/>
    <n v="0"/>
    <n v="0"/>
    <n v="3"/>
    <n v="0"/>
    <n v="3"/>
    <n v="0"/>
    <s v="12.12.2025"/>
    <x v="7"/>
    <s v="15.08.2026"/>
    <x v="12"/>
  </r>
  <r>
    <s v="TO"/>
    <n v="0"/>
    <n v="5"/>
    <n v="0"/>
    <n v="9096"/>
    <s v="1182278.224778 1 "/>
    <s v="20 Jun 2026"/>
    <s v="20"/>
    <s v="Jun"/>
    <s v="25 Jun 2026"/>
    <s v="25"/>
    <s v="Jun"/>
    <n v="5"/>
    <n v="5"/>
    <n v="0"/>
    <n v="0"/>
    <s v="СЛР-ХОЛИДЕЙ-СЪРВИС ЕООД"/>
    <x v="1"/>
    <s v="1"/>
    <s v="1"/>
    <n v="800.13005299999998"/>
    <n v="160.02601060000001"/>
    <s v="Romania"/>
    <s v="12 Dec 2025 22:23"/>
    <s v="12 Dec 2025"/>
    <s v="Dec"/>
    <n v="0"/>
    <n v="5"/>
    <n v="0"/>
    <n v="0"/>
    <n v="0"/>
    <n v="5"/>
    <n v="0"/>
    <s v="12.12.2025"/>
    <x v="7"/>
    <s v="20.06.2026"/>
    <x v="9"/>
  </r>
  <r>
    <s v="BOOKING"/>
    <n v="0"/>
    <n v="0"/>
    <n v="5"/>
    <n v="9098"/>
    <s v="5238725438 1 "/>
    <s v="25 Jul 2026"/>
    <s v="25"/>
    <s v="Jul"/>
    <s v="30 Jul 2026"/>
    <s v="30"/>
    <s v="Jul"/>
    <n v="5"/>
    <n v="5"/>
    <n v="0"/>
    <n v="0"/>
    <s v="BOOKING"/>
    <x v="5"/>
    <s v="2"/>
    <s v="0"/>
    <n v="2441.7431192660547"/>
    <n v="488.34862385321094"/>
    <s v="Romania"/>
    <s v="13 Dec 2025 09:10"/>
    <s v="13 Dec 2025"/>
    <s v="Dec"/>
    <n v="0"/>
    <n v="0"/>
    <n v="5"/>
    <n v="0"/>
    <n v="0"/>
    <n v="5"/>
    <n v="0"/>
    <s v="13.12.2025"/>
    <x v="7"/>
    <s v="25.07.2026"/>
    <x v="6"/>
  </r>
  <r>
    <s v="BOOKING"/>
    <n v="0"/>
    <n v="2"/>
    <n v="0"/>
    <n v="9099"/>
    <s v="6685704554 1 "/>
    <s v="28 Jun 2026"/>
    <s v="28"/>
    <s v="Jun"/>
    <s v="30 Jun 2026"/>
    <s v="30"/>
    <s v="Jun"/>
    <n v="2"/>
    <n v="2"/>
    <n v="0"/>
    <n v="0"/>
    <s v="BOOKING"/>
    <x v="1"/>
    <s v="2"/>
    <s v="0"/>
    <n v="860.42201834862385"/>
    <n v="430.21100917431193"/>
    <s v="Romania"/>
    <s v="13 Dec 2025 11:00"/>
    <s v="13 Dec 2025"/>
    <s v="Dec"/>
    <n v="0"/>
    <n v="2"/>
    <n v="0"/>
    <n v="0"/>
    <n v="0"/>
    <n v="2"/>
    <n v="0"/>
    <s v="13.12.2025"/>
    <x v="7"/>
    <s v="28.06.2026"/>
    <x v="2"/>
  </r>
  <r>
    <s v="BOOKING"/>
    <n v="0"/>
    <n v="2"/>
    <n v="0"/>
    <n v="9100"/>
    <s v="5591272061 1 "/>
    <s v="28 Jun 2026"/>
    <s v="28"/>
    <s v="Jun"/>
    <s v="30 Jun 2026"/>
    <s v="30"/>
    <s v="Jun"/>
    <n v="2"/>
    <n v="2"/>
    <n v="0"/>
    <n v="0"/>
    <s v="BOOKING"/>
    <x v="1"/>
    <s v="2"/>
    <s v="0"/>
    <n v="860.42201834862385"/>
    <n v="430.21100917431193"/>
    <s v="Romania"/>
    <s v="13 Dec 2025 11:00"/>
    <s v="13 Dec 2025"/>
    <s v="Dec"/>
    <n v="0"/>
    <n v="2"/>
    <n v="0"/>
    <n v="0"/>
    <n v="0"/>
    <n v="2"/>
    <n v="0"/>
    <s v="13.12.2025"/>
    <x v="7"/>
    <s v="28.06.2026"/>
    <x v="2"/>
  </r>
  <r>
    <s v="BOOKING"/>
    <n v="0"/>
    <n v="2"/>
    <n v="0"/>
    <n v="9101"/>
    <s v="5557746565 1 "/>
    <s v="28 Jun 2026"/>
    <s v="28"/>
    <s v="Jun"/>
    <s v="30 Jun 2026"/>
    <s v="30"/>
    <s v="Jun"/>
    <n v="2"/>
    <n v="2"/>
    <n v="0"/>
    <n v="0"/>
    <s v="BOOKING"/>
    <x v="2"/>
    <s v="2"/>
    <s v="0"/>
    <n v="883.66972477064223"/>
    <n v="441.83486238532112"/>
    <s v="Romania"/>
    <s v="13 Dec 2025 11:02"/>
    <s v="13 Dec 2025"/>
    <s v="Dec"/>
    <n v="0"/>
    <n v="2"/>
    <n v="0"/>
    <n v="0"/>
    <n v="0"/>
    <n v="2"/>
    <n v="0"/>
    <s v="13.12.2025"/>
    <x v="7"/>
    <s v="28.06.2026"/>
    <x v="2"/>
  </r>
  <r>
    <s v="BOOKING"/>
    <n v="0"/>
    <n v="0"/>
    <n v="4"/>
    <n v="9102"/>
    <s v="5070661610 1 "/>
    <s v="12 Aug 2026"/>
    <s v="12"/>
    <s v="Aug"/>
    <s v="16 Aug 2026"/>
    <s v="16"/>
    <s v="Aug"/>
    <n v="4"/>
    <n v="4"/>
    <n v="0"/>
    <n v="0"/>
    <s v="BOOKING"/>
    <x v="1"/>
    <s v="2"/>
    <s v="0"/>
    <n v="2383.5963302752289"/>
    <n v="595.89908256880722"/>
    <s v="Israel"/>
    <s v="13 Dec 2025 19:08"/>
    <s v="13 Dec 2025"/>
    <s v="Dec"/>
    <n v="0"/>
    <n v="0"/>
    <n v="0"/>
    <n v="4"/>
    <n v="0"/>
    <n v="4"/>
    <n v="0"/>
    <s v="13.12.2025"/>
    <x v="7"/>
    <s v="12.08.2026"/>
    <x v="12"/>
  </r>
  <r>
    <s v="TO"/>
    <n v="0"/>
    <n v="0"/>
    <n v="5"/>
    <n v="9103"/>
    <s v="NT311642 1 "/>
    <s v="20 Jul 2026"/>
    <s v="20"/>
    <s v="Jul"/>
    <s v="25 Jul 2026"/>
    <s v="25"/>
    <s v="Jul"/>
    <n v="5"/>
    <n v="5"/>
    <n v="0"/>
    <n v="0"/>
    <s v="НОВОТОН - ЕООД"/>
    <x v="1"/>
    <s v="3"/>
    <s v="1"/>
    <n v="1952.3095060000001"/>
    <n v="390.4619012"/>
    <m/>
    <s v="13 Dec 2025 22:59"/>
    <s v="13 Dec 2025"/>
    <s v="Dec"/>
    <n v="0"/>
    <n v="0"/>
    <n v="5"/>
    <n v="0"/>
    <n v="0"/>
    <n v="5"/>
    <n v="0"/>
    <s v="13.12.2025"/>
    <x v="7"/>
    <s v="20.07.2026"/>
    <x v="6"/>
  </r>
  <r>
    <s v="BOOKING"/>
    <n v="0"/>
    <n v="0"/>
    <n v="5"/>
    <n v="9104"/>
    <s v="5763180188 1 "/>
    <s v="17 Aug 2026"/>
    <s v="17"/>
    <s v="Aug"/>
    <s v="22 Aug 2026"/>
    <s v="22"/>
    <s v="Aug"/>
    <n v="5"/>
    <n v="5"/>
    <n v="0"/>
    <n v="0"/>
    <s v="BOOKING"/>
    <x v="4"/>
    <s v="2"/>
    <s v="3"/>
    <n v="5227.95"/>
    <n v="1045.5899999999999"/>
    <s v="Israel"/>
    <s v="14 Dec 2025 15:36"/>
    <s v="14 Dec 2025"/>
    <s v="Dec"/>
    <n v="0"/>
    <n v="0"/>
    <n v="0"/>
    <n v="5"/>
    <n v="0"/>
    <n v="5"/>
    <n v="0"/>
    <s v="14.12.2025"/>
    <x v="8"/>
    <s v="17.08.2026"/>
    <x v="4"/>
  </r>
  <r>
    <s v="TOPOLA SKIES"/>
    <n v="0"/>
    <n v="0"/>
    <n v="5"/>
    <n v="9105"/>
    <s v="426232 1 "/>
    <s v="18 Jul 2026"/>
    <s v="18"/>
    <s v="Jul"/>
    <s v="23 Jul 2026"/>
    <s v="23"/>
    <s v="Jul"/>
    <n v="5"/>
    <n v="5"/>
    <n v="0"/>
    <n v="0"/>
    <s v="TOPOLA SKIES"/>
    <x v="5"/>
    <s v="3"/>
    <m/>
    <n v="2401.1926605504586"/>
    <n v="480.23853211009174"/>
    <m/>
    <s v="14 Dec 2025 17:33"/>
    <s v="14 Dec 2025"/>
    <s v="Dec"/>
    <n v="0"/>
    <n v="0"/>
    <n v="5"/>
    <n v="0"/>
    <n v="0"/>
    <n v="5"/>
    <n v="0"/>
    <s v="14.12.2025"/>
    <x v="8"/>
    <s v="18.07.2026"/>
    <x v="1"/>
  </r>
  <r>
    <s v="BOOKING"/>
    <n v="0"/>
    <n v="5"/>
    <n v="0"/>
    <n v="9106"/>
    <s v="6824228734 1 "/>
    <s v="25 Aug 2026"/>
    <s v="25"/>
    <s v="Aug"/>
    <s v="30 Aug 2026"/>
    <s v="30"/>
    <s v="Aug"/>
    <n v="5"/>
    <n v="5"/>
    <n v="0"/>
    <n v="0"/>
    <s v="BOOKING"/>
    <x v="4"/>
    <s v="2"/>
    <s v="0"/>
    <n v="4285.3"/>
    <n v="857.06"/>
    <s v="Israel"/>
    <s v="14 Dec 2025 18:04"/>
    <s v="14 Dec 2025"/>
    <s v="Dec"/>
    <n v="0"/>
    <n v="0"/>
    <n v="0"/>
    <n v="5"/>
    <n v="0"/>
    <n v="5"/>
    <n v="0"/>
    <s v="14.12.2025"/>
    <x v="8"/>
    <s v="25.08.2026"/>
    <x v="3"/>
  </r>
  <r>
    <s v="TOPOLA SKIES"/>
    <n v="0"/>
    <n v="0"/>
    <n v="5"/>
    <n v="9107"/>
    <s v="426285 1 "/>
    <s v="18 Jul 2026"/>
    <s v="18"/>
    <s v="Jul"/>
    <s v="23 Jul 2026"/>
    <s v="23"/>
    <s v="Jul"/>
    <n v="5"/>
    <n v="5"/>
    <n v="0"/>
    <n v="0"/>
    <s v="TOPOLA SKIES"/>
    <x v="7"/>
    <s v="4"/>
    <m/>
    <n v="3358.9908256880735"/>
    <n v="671.79816513761466"/>
    <m/>
    <s v="14 Dec 2025 19:03"/>
    <s v="14 Dec 2025"/>
    <s v="Dec"/>
    <n v="0"/>
    <n v="0"/>
    <n v="5"/>
    <n v="0"/>
    <n v="0"/>
    <n v="5"/>
    <n v="0"/>
    <s v="14.12.2025"/>
    <x v="8"/>
    <s v="18.07.2026"/>
    <x v="1"/>
  </r>
  <r>
    <s v="TO"/>
    <n v="0"/>
    <n v="7"/>
    <n v="0"/>
    <n v="9108"/>
    <s v="YAN60618A02 1 "/>
    <s v="19 Jun 2026"/>
    <s v="19"/>
    <s v="Jun"/>
    <s v="26 Jun 2026"/>
    <s v="26"/>
    <s v="Jun"/>
    <n v="7"/>
    <n v="7"/>
    <n v="0"/>
    <n v="0"/>
    <s v="Алма Сървис - ЕООД"/>
    <x v="1"/>
    <s v="1"/>
    <s v="1"/>
    <n v="1143.0457268999999"/>
    <n v="163.29224669999999"/>
    <m/>
    <s v="15 Dec 2025 09:44"/>
    <s v="13 Dec 2025"/>
    <s v="Dec"/>
    <n v="0"/>
    <n v="7"/>
    <n v="0"/>
    <n v="0"/>
    <n v="0"/>
    <n v="7"/>
    <n v="0"/>
    <s v="15.12.2025"/>
    <x v="8"/>
    <s v="19.06.2026"/>
    <x v="9"/>
  </r>
  <r>
    <s v="TO"/>
    <n v="0"/>
    <n v="0"/>
    <n v="5"/>
    <n v="9109"/>
    <s v="2315876 1 "/>
    <s v="11 Aug 2026"/>
    <s v="11"/>
    <s v="Aug"/>
    <s v="16 Aug 2026"/>
    <s v="16"/>
    <s v="Aug"/>
    <n v="5"/>
    <n v="5"/>
    <n v="0"/>
    <n v="0"/>
    <s v="ТУРИСТИЧЕСКА АГЕНЦИЯ СОЛВЕКС - ЕООД"/>
    <x v="1"/>
    <s v="2"/>
    <s v="2"/>
    <n v="1807.6758775000001"/>
    <n v="361.53517550000004"/>
    <m/>
    <s v="15 Dec 2025 09:49"/>
    <s v="14 Dec 2025"/>
    <s v="Dec"/>
    <n v="0"/>
    <n v="0"/>
    <n v="0"/>
    <n v="5"/>
    <n v="0"/>
    <n v="5"/>
    <n v="0"/>
    <s v="15.12.2025"/>
    <x v="8"/>
    <s v="11.08.2026"/>
    <x v="12"/>
  </r>
  <r>
    <s v="TO"/>
    <n v="0"/>
    <n v="0"/>
    <n v="5"/>
    <n v="9110"/>
    <s v="17711 1 "/>
    <s v="10 Aug 2026"/>
    <s v="10"/>
    <s v="Aug"/>
    <s v="15 Aug 2026"/>
    <s v="15"/>
    <s v="Aug"/>
    <n v="5"/>
    <n v="5"/>
    <n v="0"/>
    <n v="0"/>
    <s v="КЛУБ МАГЕЛАН - ООД"/>
    <x v="5"/>
    <s v="3"/>
    <s v="0"/>
    <n v="1999.5428005000001"/>
    <n v="399.90856010000005"/>
    <m/>
    <s v="15 Dec 2025 10:23"/>
    <s v="14 Dec 2025"/>
    <s v="Dec"/>
    <n v="0"/>
    <n v="0"/>
    <n v="0"/>
    <n v="5"/>
    <n v="0"/>
    <n v="5"/>
    <n v="0"/>
    <s v="15.12.2025"/>
    <x v="8"/>
    <s v="10.08.2026"/>
    <x v="12"/>
  </r>
  <r>
    <s v="TO"/>
    <n v="0"/>
    <n v="0"/>
    <n v="5"/>
    <n v="9111"/>
    <s v="17712 1 "/>
    <s v="10 Aug 2026"/>
    <s v="10"/>
    <s v="Aug"/>
    <s v="15 Aug 2026"/>
    <s v="15"/>
    <s v="Aug"/>
    <n v="5"/>
    <n v="5"/>
    <n v="0"/>
    <n v="0"/>
    <s v="КЛУБ МАГЕЛАН - ООД"/>
    <x v="5"/>
    <s v="2"/>
    <s v="2"/>
    <n v="1851.4864694999999"/>
    <n v="370.2972939"/>
    <m/>
    <s v="15 Dec 2025 10:23"/>
    <s v="14 Dec 2025"/>
    <s v="Dec"/>
    <n v="0"/>
    <n v="0"/>
    <n v="0"/>
    <n v="5"/>
    <n v="0"/>
    <n v="5"/>
    <n v="0"/>
    <s v="15.12.2025"/>
    <x v="8"/>
    <s v="10.08.2026"/>
    <x v="12"/>
  </r>
  <r>
    <s v="INDIVIDUAL"/>
    <n v="0"/>
    <n v="0"/>
    <n v="7"/>
    <n v="9112"/>
    <s v="15122025 1 "/>
    <s v="18 Jul 2026"/>
    <s v="18"/>
    <s v="Jul"/>
    <s v="25 Jul 2026"/>
    <s v="25"/>
    <s v="Jul"/>
    <n v="7"/>
    <n v="7"/>
    <n v="0"/>
    <n v="0"/>
    <s v="INDIVIDUAL"/>
    <x v="3"/>
    <s v="2"/>
    <s v="1"/>
    <n v="2824.7029916513757"/>
    <n v="403.52899880733941"/>
    <m/>
    <s v="15 Dec 2025 13:09"/>
    <s v="15 Dec 2025"/>
    <s v="Dec"/>
    <n v="0"/>
    <n v="0"/>
    <n v="7"/>
    <n v="0"/>
    <n v="0"/>
    <n v="7"/>
    <n v="0"/>
    <s v="15.12.2025"/>
    <x v="8"/>
    <s v="18.07.2026"/>
    <x v="1"/>
  </r>
  <r>
    <s v="TO"/>
    <n v="0"/>
    <n v="1"/>
    <n v="5"/>
    <n v="9113"/>
    <s v="17728 1 "/>
    <s v="20 Aug 2026"/>
    <s v="20"/>
    <s v="Aug"/>
    <s v="26 Aug 2026"/>
    <s v="26"/>
    <s v="Aug"/>
    <n v="6"/>
    <n v="6"/>
    <n v="0"/>
    <n v="0"/>
    <s v="КЛУБ МАГЕЛАН - ООД"/>
    <x v="7"/>
    <s v="5"/>
    <s v="1"/>
    <n v="3890.8499687999997"/>
    <n v="648.47499479999999"/>
    <m/>
    <s v="15 Dec 2025 14:49"/>
    <s v="15 Dec 2025"/>
    <s v="Dec"/>
    <n v="0"/>
    <n v="0"/>
    <n v="0"/>
    <n v="6"/>
    <n v="0"/>
    <n v="6"/>
    <n v="0"/>
    <s v="15.12.2025"/>
    <x v="8"/>
    <s v="20.08.2026"/>
    <x v="4"/>
  </r>
  <r>
    <s v="TO"/>
    <n v="0"/>
    <n v="5"/>
    <n v="0"/>
    <n v="9114"/>
    <s v="2315959 1 "/>
    <s v="06 Jul 2026"/>
    <s v="06"/>
    <s v="Jul"/>
    <s v="11 Jul 2026"/>
    <s v="11"/>
    <s v="Jul"/>
    <n v="5"/>
    <n v="5"/>
    <n v="0"/>
    <n v="0"/>
    <s v="ТУРИСТИЧЕСКА АГЕНЦИЯ СОЛВЕКС - ЕООД"/>
    <x v="1"/>
    <s v="1"/>
    <s v="2"/>
    <n v="1362.2355949999999"/>
    <n v="272.44711899999999"/>
    <s v="Romania"/>
    <s v="15 Dec 2025 16:31"/>
    <s v="15 Dec 2025"/>
    <s v="Dec"/>
    <n v="0"/>
    <n v="0"/>
    <n v="5"/>
    <n v="0"/>
    <n v="0"/>
    <n v="5"/>
    <n v="0"/>
    <s v="15.12.2025"/>
    <x v="8"/>
    <s v="06.07.2026"/>
    <x v="13"/>
  </r>
  <r>
    <s v="TO"/>
    <n v="1"/>
    <n v="1"/>
    <n v="0"/>
    <n v="9116"/>
    <s v="97349 5 "/>
    <s v="30 May 2026"/>
    <s v="30"/>
    <s v="May"/>
    <s v="01 Jun 2026"/>
    <s v="01"/>
    <s v="Jun"/>
    <n v="2"/>
    <n v="-29"/>
    <n v="1"/>
    <n v="0"/>
    <s v="ДЕСТИНЕЙШЪН ТУРИСТИК СЪРВИСИС - ЕООД"/>
    <x v="1"/>
    <s v="3"/>
    <s v="1"/>
    <n v="678.24272739999992"/>
    <n v="339.12136369999996"/>
    <m/>
    <s v="16 Dec 2025 08:53"/>
    <s v="15 Dec 2025"/>
    <s v="Dec"/>
    <n v="1"/>
    <n v="0"/>
    <n v="0"/>
    <n v="0"/>
    <n v="0"/>
    <n v="1"/>
    <n v="-1"/>
    <s v="16.12.2025"/>
    <x v="8"/>
    <s v="30.05.2026"/>
    <x v="15"/>
  </r>
  <r>
    <s v="TO"/>
    <n v="0"/>
    <n v="0"/>
    <n v="6"/>
    <n v="9117"/>
    <s v="96192 4 "/>
    <s v="13 Jul 2026"/>
    <s v="13"/>
    <s v="Jul"/>
    <s v="19 Jul 2026"/>
    <s v="19"/>
    <s v="Jul"/>
    <n v="6"/>
    <n v="6"/>
    <n v="0"/>
    <n v="0"/>
    <s v="ДЕСТИНЕЙШЪН ТУРИСТИК СЪРВИСИС - ЕООД"/>
    <x v="5"/>
    <s v="2"/>
    <s v="1"/>
    <n v="1640.7849035999998"/>
    <n v="273.46415059999998"/>
    <m/>
    <s v="16 Dec 2025 09:56"/>
    <s v="23 Nov 2025"/>
    <s v="Dec"/>
    <n v="0"/>
    <n v="0"/>
    <n v="6"/>
    <n v="0"/>
    <n v="0"/>
    <n v="6"/>
    <n v="0"/>
    <s v="16.12.2025"/>
    <x v="8"/>
    <s v="13.07.2026"/>
    <x v="1"/>
  </r>
  <r>
    <s v="TO"/>
    <n v="0"/>
    <n v="0"/>
    <n v="6"/>
    <n v="9118"/>
    <s v="96203 4 "/>
    <s v="13 Jul 2026"/>
    <s v="13"/>
    <s v="Jul"/>
    <s v="19 Jul 2026"/>
    <s v="19"/>
    <s v="Jul"/>
    <n v="6"/>
    <n v="6"/>
    <n v="0"/>
    <n v="0"/>
    <s v="ДЕСТИНЕЙШЪН ТУРИСТИК СЪРВИСИС - ЕООД"/>
    <x v="5"/>
    <s v="2"/>
    <s v="1"/>
    <n v="1640.7849035999998"/>
    <n v="273.46415059999998"/>
    <m/>
    <s v="16 Dec 2025 09:58"/>
    <s v="23 Nov 2025"/>
    <s v="Dec"/>
    <n v="0"/>
    <n v="0"/>
    <n v="6"/>
    <n v="0"/>
    <n v="0"/>
    <n v="6"/>
    <n v="0"/>
    <s v="16.12.2025"/>
    <x v="8"/>
    <s v="13.07.2026"/>
    <x v="1"/>
  </r>
  <r>
    <s v="TO"/>
    <n v="0"/>
    <n v="0"/>
    <n v="5"/>
    <n v="9119"/>
    <s v="011927011 1 "/>
    <s v="04 Aug 2026"/>
    <s v="04"/>
    <s v="Aug"/>
    <s v="09 Aug 2026"/>
    <s v="09"/>
    <s v="Aug"/>
    <n v="5"/>
    <n v="5"/>
    <n v="0"/>
    <n v="0"/>
    <s v="СЪНИ ТУРС ООД"/>
    <x v="5"/>
    <s v="3"/>
    <s v="1"/>
    <n v="1999.5428005000001"/>
    <n v="399.90856010000005"/>
    <s v="Bulgaria"/>
    <s v="16 Dec 2025 10:36"/>
    <s v="16 Dec 2025"/>
    <s v="Dec"/>
    <n v="0"/>
    <n v="0"/>
    <n v="0"/>
    <n v="5"/>
    <n v="0"/>
    <n v="5"/>
    <n v="0"/>
    <s v="16.12.2025"/>
    <x v="8"/>
    <s v="04.08.2026"/>
    <x v="5"/>
  </r>
  <r>
    <s v="TO"/>
    <n v="0"/>
    <n v="14"/>
    <n v="0"/>
    <n v="9122"/>
    <s v="45525 1 "/>
    <s v="23 Jun 2026"/>
    <s v="23"/>
    <s v="Jun"/>
    <s v="07 Jul 2026"/>
    <s v="07"/>
    <s v="Jul"/>
    <n v="14"/>
    <n v="-16"/>
    <n v="8"/>
    <n v="6"/>
    <s v="КЛУБ МАГЕЛАН - ООД"/>
    <x v="1"/>
    <s v="2"/>
    <s v="2"/>
    <n v="4490.2727472000006"/>
    <n v="320.73376765714289"/>
    <m/>
    <s v="16 Dec 2025 11:13"/>
    <s v="15 Dec 2025"/>
    <s v="Dec"/>
    <n v="0"/>
    <n v="8"/>
    <n v="6"/>
    <n v="0"/>
    <n v="0"/>
    <n v="14"/>
    <n v="0"/>
    <s v="16.12.2025"/>
    <x v="8"/>
    <s v="23.06.2026"/>
    <x v="7"/>
  </r>
  <r>
    <s v="TO"/>
    <n v="0"/>
    <n v="14"/>
    <n v="0"/>
    <n v="9123"/>
    <s v="45524 1 "/>
    <s v="23 Jun 2026"/>
    <s v="23"/>
    <s v="Jun"/>
    <s v="07 Jul 2026"/>
    <s v="07"/>
    <s v="Jul"/>
    <n v="14"/>
    <n v="-16"/>
    <n v="8"/>
    <n v="6"/>
    <s v="КЛУБ МАГЕЛАН - ООД"/>
    <x v="1"/>
    <s v="2"/>
    <s v="1"/>
    <n v="3592.3120776000001"/>
    <n v="256.59371982857141"/>
    <m/>
    <s v="16 Dec 2025 11:14"/>
    <s v="15 Dec 2025"/>
    <s v="Dec"/>
    <n v="0"/>
    <n v="8"/>
    <n v="6"/>
    <n v="0"/>
    <n v="0"/>
    <n v="14"/>
    <n v="0"/>
    <s v="16.12.2025"/>
    <x v="8"/>
    <s v="23.06.2026"/>
    <x v="7"/>
  </r>
  <r>
    <s v="TO"/>
    <n v="0"/>
    <n v="0"/>
    <n v="5"/>
    <n v="9124"/>
    <s v="2316059 2 "/>
    <s v="18 Aug 2026"/>
    <s v="18"/>
    <s v="Aug"/>
    <s v="23 Aug 2026"/>
    <s v="23"/>
    <s v="Aug"/>
    <n v="5"/>
    <n v="5"/>
    <n v="0"/>
    <n v="0"/>
    <s v="ТУРИСТИЧЕСКА АГЕНЦИЯ СОЛВЕКС - ЕООД"/>
    <x v="1"/>
    <s v="1"/>
    <s v="2"/>
    <n v="1446.1407019999999"/>
    <n v="289.22814039999997"/>
    <m/>
    <s v="16 Dec 2025 14:12"/>
    <s v="16 Dec 2025"/>
    <s v="Dec"/>
    <n v="0"/>
    <n v="0"/>
    <n v="0"/>
    <n v="5"/>
    <n v="0"/>
    <n v="5"/>
    <n v="0"/>
    <s v="16.12.2025"/>
    <x v="8"/>
    <s v="18.08.2026"/>
    <x v="4"/>
  </r>
  <r>
    <s v="TO"/>
    <n v="0"/>
    <n v="0"/>
    <n v="5"/>
    <n v="9125"/>
    <s v="2316059 2 "/>
    <s v="18 Aug 2026"/>
    <s v="18"/>
    <s v="Aug"/>
    <s v="23 Aug 2026"/>
    <s v="23"/>
    <s v="Aug"/>
    <n v="5"/>
    <n v="5"/>
    <n v="0"/>
    <n v="0"/>
    <s v="ТУРИСТИЧЕСКА АГЕНЦИЯ СОЛВЕКС - ЕООД"/>
    <x v="1"/>
    <s v="1"/>
    <s v="2"/>
    <n v="1446.1407019999999"/>
    <n v="289.22814039999997"/>
    <m/>
    <s v="16 Dec 2025 14:12"/>
    <s v="16 Dec 2025"/>
    <s v="Dec"/>
    <n v="0"/>
    <n v="0"/>
    <n v="0"/>
    <n v="5"/>
    <n v="0"/>
    <n v="5"/>
    <n v="0"/>
    <s v="16.12.2025"/>
    <x v="8"/>
    <s v="18.08.2026"/>
    <x v="4"/>
  </r>
  <r>
    <s v="TO"/>
    <n v="0"/>
    <n v="0"/>
    <n v="5"/>
    <n v="9126"/>
    <s v="2316096 1 "/>
    <s v="04 Aug 2026"/>
    <s v="04"/>
    <s v="Aug"/>
    <s v="09 Aug 2026"/>
    <s v="09"/>
    <s v="Aug"/>
    <n v="5"/>
    <n v="5"/>
    <n v="0"/>
    <n v="0"/>
    <s v="ТУРИСТИЧЕСКА АГЕНЦИЯ СОЛВЕКС - ЕООД"/>
    <x v="4"/>
    <s v="2"/>
    <s v="3"/>
    <n v="2624.2349024999999"/>
    <n v="524.84698049999997"/>
    <m/>
    <s v="16 Dec 2025 16:01"/>
    <s v="16 Dec 2025"/>
    <s v="Dec"/>
    <n v="0"/>
    <n v="0"/>
    <n v="0"/>
    <n v="5"/>
    <n v="0"/>
    <n v="5"/>
    <n v="0"/>
    <s v="16.12.2025"/>
    <x v="8"/>
    <s v="04.08.2026"/>
    <x v="5"/>
  </r>
  <r>
    <s v="TO"/>
    <n v="0"/>
    <n v="0"/>
    <n v="5"/>
    <n v="9127"/>
    <s v="2316098 1 "/>
    <s v="04 Aug 2026"/>
    <s v="04"/>
    <s v="Aug"/>
    <s v="09 Aug 2026"/>
    <s v="09"/>
    <s v="Aug"/>
    <n v="5"/>
    <n v="5"/>
    <n v="0"/>
    <n v="0"/>
    <s v="ТУРИСТИЧЕСКА АГЕНЦИЯ СОЛВЕКС - ЕООД"/>
    <x v="1"/>
    <s v="1"/>
    <s v="1"/>
    <n v="1012.337608"/>
    <n v="202.4675216"/>
    <m/>
    <s v="16 Dec 2025 16:01"/>
    <s v="16 Dec 2025"/>
    <s v="Dec"/>
    <n v="0"/>
    <n v="0"/>
    <n v="0"/>
    <n v="5"/>
    <n v="0"/>
    <n v="5"/>
    <n v="0"/>
    <s v="16.12.2025"/>
    <x v="8"/>
    <s v="04.08.2026"/>
    <x v="5"/>
  </r>
  <r>
    <s v="TO"/>
    <n v="0"/>
    <n v="5"/>
    <n v="0"/>
    <n v="9128"/>
    <s v="1182540.225086 1 "/>
    <s v="22 Jun 2026"/>
    <s v="22"/>
    <s v="Jun"/>
    <s v="27 Jun 2026"/>
    <s v="27"/>
    <s v="Jun"/>
    <n v="5"/>
    <n v="5"/>
    <n v="0"/>
    <n v="0"/>
    <s v="СЛР-ХОЛИДЕЙ-СЪРВИС ЕООД"/>
    <x v="0"/>
    <s v="3"/>
    <s v="1"/>
    <n v="1266.5955080000001"/>
    <n v="253.31910160000001"/>
    <s v="Romania"/>
    <s v="16 Dec 2025 21:13"/>
    <s v="16 Dec 2025"/>
    <s v="Dec"/>
    <n v="0"/>
    <n v="5"/>
    <n v="0"/>
    <n v="0"/>
    <n v="0"/>
    <n v="5"/>
    <n v="0"/>
    <s v="16.12.2025"/>
    <x v="8"/>
    <s v="22.06.2026"/>
    <x v="7"/>
  </r>
  <r>
    <s v="TO"/>
    <n v="0"/>
    <n v="5"/>
    <n v="0"/>
    <n v="9129"/>
    <s v="2316140 1 "/>
    <s v="25 Aug 2026"/>
    <s v="25"/>
    <s v="Aug"/>
    <s v="30 Aug 2026"/>
    <s v="30"/>
    <s v="Aug"/>
    <n v="5"/>
    <n v="5"/>
    <n v="0"/>
    <n v="0"/>
    <s v="ТУРИСТИЧЕСКА АГЕНЦИЯ СОЛВЕКС - ЕООД"/>
    <x v="4"/>
    <s v="3"/>
    <s v="2"/>
    <n v="2391.0021750000001"/>
    <n v="478.20043500000003"/>
    <m/>
    <s v="16 Dec 2025 21:29"/>
    <s v="16 Dec 2025"/>
    <s v="Dec"/>
    <n v="0"/>
    <n v="0"/>
    <n v="0"/>
    <n v="5"/>
    <n v="0"/>
    <n v="5"/>
    <n v="0"/>
    <s v="16.12.2025"/>
    <x v="8"/>
    <s v="25.08.2026"/>
    <x v="3"/>
  </r>
  <r>
    <s v="TO"/>
    <n v="0"/>
    <n v="5"/>
    <n v="0"/>
    <n v="9130"/>
    <s v="60376 1 "/>
    <s v="29 Jun 2026"/>
    <s v="29"/>
    <s v="Jun"/>
    <s v="04 Jul 2026"/>
    <s v="04"/>
    <s v="Jul"/>
    <n v="5"/>
    <n v="-25"/>
    <n v="2"/>
    <n v="3"/>
    <s v="КЛУБ МАГЕЛАН - ООД"/>
    <x v="6"/>
    <s v="2"/>
    <s v="1"/>
    <n v="1504.620019"/>
    <n v="300.92400379999998"/>
    <s v="Romania"/>
    <s v="17 Dec 2025 10:48"/>
    <s v="17 Dec 2025"/>
    <s v="Dec"/>
    <n v="0"/>
    <n v="2"/>
    <n v="3"/>
    <n v="0"/>
    <n v="0"/>
    <n v="5"/>
    <n v="0"/>
    <s v="17.12.2025"/>
    <x v="8"/>
    <s v="29.06.2026"/>
    <x v="2"/>
  </r>
  <r>
    <s v="TO"/>
    <n v="0"/>
    <n v="5"/>
    <n v="0"/>
    <n v="9131"/>
    <s v="60381 1 "/>
    <s v="01 Sep 2026"/>
    <s v="01"/>
    <s v="Sep"/>
    <s v="06 Sep 2026"/>
    <s v="06"/>
    <s v="Sep"/>
    <n v="5"/>
    <n v="5"/>
    <n v="0"/>
    <n v="0"/>
    <s v="КЛУБ МАГЕЛАН - ООД"/>
    <x v="1"/>
    <s v="2"/>
    <s v="0"/>
    <n v="1142.9870519999999"/>
    <n v="228.5974104"/>
    <s v="Romania"/>
    <s v="17 Dec 2025 12:01"/>
    <s v="17 Dec 2025"/>
    <s v="Dec"/>
    <n v="0"/>
    <n v="0"/>
    <n v="0"/>
    <n v="0"/>
    <n v="5"/>
    <n v="5"/>
    <n v="0"/>
    <s v="17.12.2025"/>
    <x v="8"/>
    <s v="01.09.2026"/>
    <x v="11"/>
  </r>
  <r>
    <s v="TO"/>
    <n v="0"/>
    <n v="5"/>
    <n v="0"/>
    <n v="9132"/>
    <s v="NT311864 1 "/>
    <s v="04 Jul 2026"/>
    <s v="04"/>
    <s v="Jul"/>
    <s v="09 Jul 2026"/>
    <s v="09"/>
    <s v="Jul"/>
    <n v="5"/>
    <n v="5"/>
    <n v="0"/>
    <n v="0"/>
    <s v="НОВОТОН - ЕООД"/>
    <x v="7"/>
    <s v="3"/>
    <s v="2"/>
    <n v="2507.5696429999998"/>
    <n v="501.51392859999999"/>
    <s v="Romania"/>
    <s v="17 Dec 2025 15:28"/>
    <s v="17 Dec 2025"/>
    <s v="Dec"/>
    <n v="0"/>
    <n v="0"/>
    <n v="5"/>
    <n v="0"/>
    <n v="0"/>
    <n v="5"/>
    <n v="0"/>
    <s v="17.12.2025"/>
    <x v="8"/>
    <s v="04.07.2026"/>
    <x v="2"/>
  </r>
  <r>
    <s v="TOPOLA SKIES"/>
    <n v="0"/>
    <n v="5"/>
    <n v="0"/>
    <n v="9133"/>
    <s v="428158 1 "/>
    <s v="05 Jul 2026"/>
    <s v="05"/>
    <s v="Jul"/>
    <s v="10 Jul 2026"/>
    <s v="10"/>
    <s v="Jul"/>
    <n v="5"/>
    <n v="5"/>
    <n v="0"/>
    <n v="0"/>
    <s v="TOPOLA SKIES"/>
    <x v="2"/>
    <s v="3"/>
    <s v="1"/>
    <n v="2418.188212"/>
    <n v="483.6376424"/>
    <m/>
    <s v="17 Dec 2025 21:23"/>
    <s v="17 Dec 2025"/>
    <s v="Dec"/>
    <n v="0"/>
    <n v="0"/>
    <n v="5"/>
    <n v="0"/>
    <n v="0"/>
    <n v="5"/>
    <n v="0"/>
    <s v="17.12.2025"/>
    <x v="8"/>
    <s v="05.07.2026"/>
    <x v="13"/>
  </r>
  <r>
    <s v="TO"/>
    <n v="0"/>
    <n v="6"/>
    <n v="0"/>
    <n v="9134"/>
    <s v="60407 1 "/>
    <s v="21 Jun 2026"/>
    <s v="21"/>
    <s v="Jun"/>
    <s v="27 Jun 2026"/>
    <s v="27"/>
    <s v="Jun"/>
    <n v="6"/>
    <n v="6"/>
    <n v="0"/>
    <n v="0"/>
    <s v="КЛУБ МАГЕЛАН - ООД"/>
    <x v="0"/>
    <s v="2"/>
    <s v="0"/>
    <n v="1506.8496652000001"/>
    <n v="251.1416108666667"/>
    <s v="Romania"/>
    <s v="18 Dec 2025 11:14"/>
    <s v="18 Dec 2025"/>
    <s v="Dec"/>
    <n v="0"/>
    <n v="6"/>
    <n v="0"/>
    <n v="0"/>
    <n v="0"/>
    <n v="6"/>
    <n v="0"/>
    <s v="18.12.2025"/>
    <x v="8"/>
    <s v="21.06.2026"/>
    <x v="7"/>
  </r>
  <r>
    <s v="TO"/>
    <n v="0"/>
    <n v="0"/>
    <n v="5"/>
    <n v="9137"/>
    <s v="2316337 1 "/>
    <s v="04 Aug 2026"/>
    <s v="04"/>
    <s v="Aug"/>
    <s v="09 Aug 2026"/>
    <s v="09"/>
    <s v="Aug"/>
    <n v="5"/>
    <n v="5"/>
    <n v="0"/>
    <n v="0"/>
    <s v="ТУРИСТИЧЕСКА АГЕНЦИЯ СОЛВЕКС - ЕООД"/>
    <x v="4"/>
    <s v="4"/>
    <s v="2"/>
    <n v="2886.6094969999999"/>
    <n v="577.32189940000001"/>
    <m/>
    <s v="18 Dec 2025 14:38"/>
    <s v="18 Dec 2025"/>
    <s v="Dec"/>
    <n v="0"/>
    <n v="0"/>
    <n v="0"/>
    <n v="5"/>
    <n v="0"/>
    <n v="5"/>
    <n v="0"/>
    <s v="18.12.2025"/>
    <x v="8"/>
    <s v="04.08.2026"/>
    <x v="5"/>
  </r>
  <r>
    <s v="TO"/>
    <n v="0"/>
    <n v="0"/>
    <n v="7"/>
    <n v="9138"/>
    <s v="97865 2 "/>
    <s v="28 Jul 2026"/>
    <s v="28"/>
    <s v="Jul"/>
    <s v="04 Aug 2026"/>
    <s v="04"/>
    <s v="Aug"/>
    <n v="7"/>
    <n v="-24"/>
    <n v="3"/>
    <n v="3"/>
    <s v="ДЕСТИНЕЙШЪН ТУРИСТИК СЪРВИСИС - ЕООД"/>
    <x v="4"/>
    <s v="4"/>
    <s v="1"/>
    <n v="3673.9288634999998"/>
    <n v="524.84698049999997"/>
    <s v="Romania"/>
    <s v="18 Dec 2025 15:10"/>
    <s v="18 Dec 2025"/>
    <s v="Dec"/>
    <n v="0"/>
    <n v="0"/>
    <n v="3"/>
    <n v="3"/>
    <n v="0"/>
    <n v="6"/>
    <n v="-1"/>
    <s v="18.12.2025"/>
    <x v="8"/>
    <s v="28.07.2026"/>
    <x v="8"/>
  </r>
  <r>
    <s v="TO"/>
    <n v="0"/>
    <n v="0"/>
    <n v="7"/>
    <n v="9139"/>
    <s v="97865 2 "/>
    <s v="28 Jul 2026"/>
    <s v="28"/>
    <s v="Jul"/>
    <s v="04 Aug 2026"/>
    <s v="04"/>
    <s v="Aug"/>
    <n v="7"/>
    <n v="-24"/>
    <n v="3"/>
    <n v="3"/>
    <s v="ДЕСТИНЕЙШЪН ТУРИСТИК СЪРВИСИС - ЕООД"/>
    <x v="0"/>
    <s v="2"/>
    <s v="2"/>
    <n v="2633.0165791999998"/>
    <n v="376.14522559999995"/>
    <s v="Romania"/>
    <s v="18 Dec 2025 15:10"/>
    <s v="18 Dec 2025"/>
    <s v="Dec"/>
    <n v="0"/>
    <n v="0"/>
    <n v="3"/>
    <n v="3"/>
    <n v="0"/>
    <n v="6"/>
    <n v="-1"/>
    <s v="18.12.2025"/>
    <x v="8"/>
    <s v="28.07.2026"/>
    <x v="8"/>
  </r>
  <r>
    <s v="TO"/>
    <n v="0"/>
    <n v="5"/>
    <n v="0"/>
    <n v="9141"/>
    <s v="011930249 1 "/>
    <s v="04 Jul 2026"/>
    <s v="04"/>
    <s v="Jul"/>
    <s v="09 Jul 2026"/>
    <s v="09"/>
    <s v="Jul"/>
    <n v="5"/>
    <n v="5"/>
    <n v="0"/>
    <n v="0"/>
    <s v="СЪНИ ТУРС ООД"/>
    <x v="1"/>
    <s v="1"/>
    <s v="1"/>
    <n v="914.44831650000003"/>
    <n v="182.8896633"/>
    <s v="Bulgaria"/>
    <s v="19 Dec 2025 08:25"/>
    <s v="18 Dec 2025"/>
    <s v="Dec"/>
    <n v="0"/>
    <n v="0"/>
    <n v="5"/>
    <n v="0"/>
    <n v="0"/>
    <n v="5"/>
    <n v="0"/>
    <s v="19.12.2025"/>
    <x v="8"/>
    <s v="04.07.2026"/>
    <x v="2"/>
  </r>
  <r>
    <s v="TO"/>
    <n v="0"/>
    <n v="0"/>
    <n v="5"/>
    <n v="9142"/>
    <s v="2316396 1 "/>
    <s v="13 Aug 2026"/>
    <s v="13"/>
    <s v="Aug"/>
    <s v="18 Aug 2026"/>
    <s v="18"/>
    <s v="Aug"/>
    <n v="5"/>
    <n v="5"/>
    <n v="0"/>
    <n v="0"/>
    <s v="ТУРИСТИЧЕСКА АГЕНЦИЯ СОЛВЕКС - ЕООД"/>
    <x v="5"/>
    <s v="2"/>
    <s v="2"/>
    <n v="1851.4864694999999"/>
    <n v="370.2972939"/>
    <m/>
    <s v="19 Dec 2025 09:08"/>
    <s v="18 Dec 2025"/>
    <s v="Dec"/>
    <n v="0"/>
    <n v="0"/>
    <n v="0"/>
    <n v="5"/>
    <n v="0"/>
    <n v="5"/>
    <n v="0"/>
    <s v="19.12.2025"/>
    <x v="8"/>
    <s v="13.08.2026"/>
    <x v="12"/>
  </r>
  <r>
    <s v="BOOKING"/>
    <n v="0"/>
    <n v="0"/>
    <n v="7"/>
    <n v="9143"/>
    <s v="5249368961 1 "/>
    <s v="02 Aug 2026"/>
    <s v="02"/>
    <s v="Aug"/>
    <s v="09 Aug 2026"/>
    <s v="09"/>
    <s v="Aug"/>
    <n v="7"/>
    <n v="7"/>
    <n v="0"/>
    <n v="0"/>
    <s v="BOOKING"/>
    <x v="5"/>
    <s v="2"/>
    <s v="0"/>
    <n v="4273.0399651376147"/>
    <n v="610.43428073394489"/>
    <s v="Romania"/>
    <s v="19 Dec 2025 12:46"/>
    <s v="19 Dec 2025"/>
    <s v="Dec"/>
    <n v="0"/>
    <n v="0"/>
    <n v="0"/>
    <n v="7"/>
    <n v="0"/>
    <n v="7"/>
    <n v="0"/>
    <s v="19.12.2025"/>
    <x v="8"/>
    <s v="02.08.2026"/>
    <x v="5"/>
  </r>
  <r>
    <s v="TO"/>
    <n v="0"/>
    <n v="7"/>
    <n v="0"/>
    <n v="9144"/>
    <s v="51680 1 "/>
    <s v="27 Aug 2026"/>
    <s v="27"/>
    <s v="Aug"/>
    <s v="03 Sep 2026"/>
    <s v="03"/>
    <s v="Sep"/>
    <n v="7"/>
    <n v="-24"/>
    <n v="4"/>
    <n v="2"/>
    <s v="КЛУБ МАГЕЛАН - ООД"/>
    <x v="4"/>
    <s v="4"/>
    <s v="0"/>
    <n v="3172.4344931999999"/>
    <n v="453.20492759999996"/>
    <s v="Romania"/>
    <s v="19 Dec 2025 12:53"/>
    <s v="19 Dec 2025"/>
    <s v="Dec"/>
    <n v="0"/>
    <n v="0"/>
    <n v="0"/>
    <n v="4"/>
    <n v="2"/>
    <n v="6"/>
    <n v="-1"/>
    <s v="19.12.2025"/>
    <x v="8"/>
    <s v="27.08.2026"/>
    <x v="3"/>
  </r>
  <r>
    <s v="TO"/>
    <n v="0"/>
    <n v="0"/>
    <n v="5"/>
    <n v="9145"/>
    <s v="2316534 1 "/>
    <s v="26 Jul 2026"/>
    <s v="26"/>
    <s v="Jul"/>
    <s v="31 Jul 2026"/>
    <s v="31"/>
    <s v="Jul"/>
    <n v="5"/>
    <n v="5"/>
    <n v="0"/>
    <n v="0"/>
    <s v="ТУРИСТИЧЕСКА АГЕНЦИЯ СОЛВЕКС - ЕООД"/>
    <x v="2"/>
    <s v="2"/>
    <s v="1"/>
    <n v="1481.1500589999998"/>
    <n v="296.23001179999994"/>
    <s v="Romania"/>
    <s v="19 Dec 2025 20:56"/>
    <s v="19 Dec 2025"/>
    <s v="Dec"/>
    <n v="0"/>
    <n v="0"/>
    <n v="5"/>
    <n v="0"/>
    <n v="0"/>
    <n v="5"/>
    <n v="0"/>
    <s v="19.12.2025"/>
    <x v="8"/>
    <s v="26.07.2026"/>
    <x v="8"/>
  </r>
  <r>
    <s v="TO"/>
    <n v="0"/>
    <n v="0"/>
    <n v="5"/>
    <n v="9146"/>
    <s v="2316535 1 "/>
    <s v="26 Jul 2026"/>
    <s v="26"/>
    <s v="Jul"/>
    <s v="31 Jul 2026"/>
    <s v="31"/>
    <s v="Jul"/>
    <n v="5"/>
    <n v="5"/>
    <n v="0"/>
    <n v="0"/>
    <s v="ТУРИСТИЧЕСКА АГЕНЦИЯ СОЛВЕКС - ЕООД"/>
    <x v="2"/>
    <s v="2"/>
    <s v="2"/>
    <n v="1851.4864694999999"/>
    <n v="370.2972939"/>
    <s v="Romania"/>
    <s v="19 Dec 2025 20:56"/>
    <s v="19 Dec 2025"/>
    <s v="Dec"/>
    <n v="0"/>
    <n v="0"/>
    <n v="5"/>
    <n v="0"/>
    <n v="0"/>
    <n v="5"/>
    <n v="0"/>
    <s v="19.12.2025"/>
    <x v="8"/>
    <s v="26.07.2026"/>
    <x v="8"/>
  </r>
  <r>
    <s v="TO"/>
    <n v="0"/>
    <n v="0"/>
    <n v="5"/>
    <n v="9147"/>
    <s v="2316536 1 "/>
    <s v="26 Jul 2026"/>
    <s v="26"/>
    <s v="Jul"/>
    <s v="31 Jul 2026"/>
    <s v="31"/>
    <s v="Jul"/>
    <n v="5"/>
    <n v="5"/>
    <n v="0"/>
    <n v="0"/>
    <s v="ТУРИСТИЧЕСКА АГЕНЦИЯ СОЛВЕКС - ЕООД"/>
    <x v="2"/>
    <s v="1"/>
    <s v="2"/>
    <n v="1481.1500589999998"/>
    <n v="296.23001179999994"/>
    <s v="Romania"/>
    <s v="19 Dec 2025 20:56"/>
    <s v="19 Dec 2025"/>
    <s v="Dec"/>
    <n v="0"/>
    <n v="0"/>
    <n v="5"/>
    <n v="0"/>
    <n v="0"/>
    <n v="5"/>
    <n v="0"/>
    <s v="19.12.2025"/>
    <x v="8"/>
    <s v="26.07.2026"/>
    <x v="8"/>
  </r>
  <r>
    <s v="BOOKING"/>
    <n v="4"/>
    <n v="0"/>
    <n v="0"/>
    <n v="9148"/>
    <s v="6898114088 1 "/>
    <s v="08 Jun 2026"/>
    <s v="08"/>
    <s v="Jun"/>
    <s v="12 Jun 2026"/>
    <s v="12"/>
    <s v="Jun"/>
    <n v="4"/>
    <n v="4"/>
    <n v="0"/>
    <n v="0"/>
    <s v="BOOKING"/>
    <x v="4"/>
    <s v="2"/>
    <s v="0"/>
    <n v="1685.9613467889906"/>
    <n v="421.49033669724764"/>
    <s v="Israel"/>
    <s v="20 Dec 2025 11:36"/>
    <s v="20 Dec 2025"/>
    <s v="Dec"/>
    <n v="0"/>
    <n v="4"/>
    <n v="0"/>
    <n v="0"/>
    <n v="0"/>
    <n v="4"/>
    <n v="0"/>
    <s v="20.12.2025"/>
    <x v="8"/>
    <s v="08.06.2026"/>
    <x v="0"/>
  </r>
  <r>
    <s v="BOOKING"/>
    <n v="0"/>
    <n v="0"/>
    <n v="5"/>
    <n v="9149"/>
    <s v="6229259155 1 "/>
    <s v="19 Aug 2026"/>
    <s v="19"/>
    <s v="Aug"/>
    <s v="24 Aug 2026"/>
    <s v="24"/>
    <s v="Aug"/>
    <n v="5"/>
    <n v="5"/>
    <n v="0"/>
    <n v="0"/>
    <s v="BOOKING"/>
    <x v="7"/>
    <s v="2"/>
    <s v="0"/>
    <n v="4600.0583298165129"/>
    <n v="920.01166596330279"/>
    <s v="Israel"/>
    <s v="20 Dec 2025 15:16"/>
    <s v="20 Dec 2025"/>
    <s v="Dec"/>
    <n v="0"/>
    <n v="0"/>
    <n v="0"/>
    <n v="5"/>
    <n v="0"/>
    <n v="5"/>
    <n v="0"/>
    <s v="20.12.2025"/>
    <x v="8"/>
    <s v="19.08.2026"/>
    <x v="4"/>
  </r>
  <r>
    <s v="BOOKING"/>
    <n v="5"/>
    <n v="0"/>
    <n v="0"/>
    <n v="9150"/>
    <s v="6499618937 1 "/>
    <s v="01 Jun 2026"/>
    <s v="01"/>
    <s v="Jun"/>
    <s v="06 Jun 2026"/>
    <s v="06"/>
    <s v="Jun"/>
    <n v="5"/>
    <n v="5"/>
    <n v="0"/>
    <n v="0"/>
    <s v="BOOKING"/>
    <x v="5"/>
    <s v="2"/>
    <s v="0"/>
    <n v="1892.7544825"/>
    <n v="378.55089650000002"/>
    <s v="Romania"/>
    <s v="21 Dec 2025 09:56"/>
    <s v="21 Dec 2025"/>
    <s v="Dec"/>
    <n v="0"/>
    <n v="5"/>
    <n v="0"/>
    <n v="0"/>
    <n v="0"/>
    <n v="5"/>
    <n v="0"/>
    <s v="21.12.2025"/>
    <x v="9"/>
    <s v="01.06.2026"/>
    <x v="10"/>
  </r>
  <r>
    <s v="BOOKING"/>
    <n v="0"/>
    <n v="4"/>
    <n v="0"/>
    <n v="9151"/>
    <s v="5901396047 1 "/>
    <s v="06 Jul 2026"/>
    <s v="06"/>
    <s v="Jul"/>
    <s v="10 Jul 2026"/>
    <s v="10"/>
    <s v="Jul"/>
    <n v="4"/>
    <n v="4"/>
    <n v="0"/>
    <n v="0"/>
    <s v="BOOKING"/>
    <x v="5"/>
    <s v="2"/>
    <s v="2"/>
    <n v="2267.3273284403667"/>
    <n v="566.83183211009168"/>
    <s v="Israel"/>
    <s v="22 Dec 2025 00:06"/>
    <s v="21 Dec 2025"/>
    <s v="Dec"/>
    <n v="0"/>
    <n v="0"/>
    <n v="4"/>
    <n v="0"/>
    <n v="0"/>
    <n v="4"/>
    <n v="0"/>
    <s v="22.12.2025"/>
    <x v="9"/>
    <s v="06.07.2026"/>
    <x v="13"/>
  </r>
  <r>
    <s v="BOOKING"/>
    <n v="4"/>
    <n v="0"/>
    <n v="0"/>
    <n v="9152"/>
    <s v="5087754605 1 "/>
    <s v="25 May 2026"/>
    <s v="25"/>
    <s v="May"/>
    <s v="29 May 2026"/>
    <s v="29"/>
    <s v="May"/>
    <n v="4"/>
    <n v="4"/>
    <n v="0"/>
    <n v="0"/>
    <s v="BOOKING"/>
    <x v="1"/>
    <s v="2"/>
    <s v="0"/>
    <n v="988.32216880733938"/>
    <n v="247.08054220183485"/>
    <s v="Romania"/>
    <s v="22 Dec 2025 01:30"/>
    <s v="21 Dec 2025"/>
    <s v="Dec"/>
    <n v="4"/>
    <n v="0"/>
    <n v="0"/>
    <n v="0"/>
    <n v="0"/>
    <n v="4"/>
    <n v="0"/>
    <s v="22.12.2025"/>
    <x v="9"/>
    <s v="25.05.2026"/>
    <x v="15"/>
  </r>
  <r>
    <s v="TO"/>
    <n v="0"/>
    <n v="4"/>
    <n v="3"/>
    <n v="9153"/>
    <s v="2316611 1 "/>
    <s v="22 Aug 2026"/>
    <s v="22"/>
    <s v="Aug"/>
    <s v="29 Aug 2026"/>
    <s v="29"/>
    <s v="Aug"/>
    <n v="7"/>
    <n v="7"/>
    <n v="0"/>
    <n v="0"/>
    <s v="ТУРИСТИЧЕСКА АГЕНЦИЯ СОЛВЕКС - ЕООД"/>
    <x v="2"/>
    <s v="2"/>
    <s v="0"/>
    <n v="1933.7682376"/>
    <n v="276.25260537142856"/>
    <s v="Romania"/>
    <s v="22 Dec 2025 09:05"/>
    <s v="22 Dec 2025"/>
    <s v="Dec"/>
    <n v="0"/>
    <n v="0"/>
    <n v="0"/>
    <n v="7"/>
    <n v="0"/>
    <n v="7"/>
    <n v="0"/>
    <s v="22.12.2025"/>
    <x v="9"/>
    <s v="22.08.2026"/>
    <x v="4"/>
  </r>
  <r>
    <s v="TO"/>
    <n v="0"/>
    <n v="0"/>
    <n v="6"/>
    <n v="9154"/>
    <s v="1182843.225305 1 "/>
    <s v="03 Aug 2026"/>
    <s v="03"/>
    <s v="Aug"/>
    <s v="09 Aug 2026"/>
    <s v="09"/>
    <s v="Aug"/>
    <n v="6"/>
    <n v="6"/>
    <n v="0"/>
    <n v="0"/>
    <s v="СЛР-ХОЛИДЕЙ-СЪРВИС ЕООД"/>
    <x v="0"/>
    <s v="2"/>
    <s v="1"/>
    <n v="1805.5440228"/>
    <n v="300.92400379999998"/>
    <s v="Romania"/>
    <s v="22 Dec 2025 09:43"/>
    <s v="21 Dec 2025"/>
    <s v="Dec"/>
    <n v="0"/>
    <n v="0"/>
    <n v="0"/>
    <n v="6"/>
    <n v="0"/>
    <n v="6"/>
    <n v="0"/>
    <s v="22.12.2025"/>
    <x v="9"/>
    <s v="03.08.2026"/>
    <x v="5"/>
  </r>
  <r>
    <s v="TO"/>
    <n v="0"/>
    <n v="5"/>
    <n v="1"/>
    <n v="9156"/>
    <s v="51684 1 "/>
    <s v="24 Aug 2026"/>
    <s v="24"/>
    <s v="Aug"/>
    <s v="30 Aug 2026"/>
    <s v="30"/>
    <s v="Aug"/>
    <n v="6"/>
    <n v="6"/>
    <n v="0"/>
    <n v="0"/>
    <s v="КЛУБ МАГЕЛАН - ООД"/>
    <x v="5"/>
    <s v="3"/>
    <s v="1"/>
    <n v="0"/>
    <n v="0"/>
    <s v="Romania"/>
    <s v="22 Dec 2025 09:55"/>
    <s v="21 Dec 2025"/>
    <s v="Dec"/>
    <n v="0"/>
    <n v="0"/>
    <n v="0"/>
    <n v="6"/>
    <n v="0"/>
    <n v="6"/>
    <n v="0"/>
    <s v="22.12.2025"/>
    <x v="9"/>
    <s v="24.08.2026"/>
    <x v="3"/>
  </r>
  <r>
    <s v="TO"/>
    <n v="0"/>
    <n v="5"/>
    <n v="1"/>
    <n v="9157"/>
    <s v="51685 1 "/>
    <s v="24 Aug 2026"/>
    <s v="24"/>
    <s v="Aug"/>
    <s v="30 Aug 2026"/>
    <s v="30"/>
    <s v="Aug"/>
    <n v="6"/>
    <n v="6"/>
    <n v="0"/>
    <n v="0"/>
    <s v="КЛУБ МАГЕЛАН - ООД"/>
    <x v="5"/>
    <s v="2"/>
    <s v="2"/>
    <n v="0"/>
    <n v="0"/>
    <s v="Romania"/>
    <s v="22 Dec 2025 09:55"/>
    <s v="21 Dec 2025"/>
    <s v="Dec"/>
    <n v="0"/>
    <n v="0"/>
    <n v="0"/>
    <n v="6"/>
    <n v="0"/>
    <n v="6"/>
    <n v="0"/>
    <s v="22.12.2025"/>
    <x v="9"/>
    <s v="24.08.2026"/>
    <x v="3"/>
  </r>
  <r>
    <s v="TO"/>
    <n v="0"/>
    <n v="0"/>
    <n v="7"/>
    <n v="9161"/>
    <s v="51692 1 "/>
    <s v="18 Jul 2026"/>
    <s v="18"/>
    <s v="Jul"/>
    <s v="25 Jul 2026"/>
    <s v="25"/>
    <s v="Jul"/>
    <n v="7"/>
    <n v="7"/>
    <n v="0"/>
    <n v="0"/>
    <s v="КЛУБ МАГЕЛАН - ООД"/>
    <x v="0"/>
    <s v="2"/>
    <s v="2"/>
    <n v="2633.0165791999998"/>
    <n v="376.14522559999995"/>
    <s v="Romania"/>
    <s v="22 Dec 2025 11:15"/>
    <s v="22 Dec 2025"/>
    <s v="Dec"/>
    <n v="0"/>
    <n v="0"/>
    <n v="7"/>
    <n v="0"/>
    <n v="0"/>
    <n v="7"/>
    <n v="0"/>
    <s v="22.12.2025"/>
    <x v="9"/>
    <s v="18.07.2026"/>
    <x v="1"/>
  </r>
  <r>
    <s v="TO"/>
    <n v="0"/>
    <n v="0"/>
    <n v="7"/>
    <n v="9162"/>
    <s v="51693 1 "/>
    <s v="18 Jul 2026"/>
    <s v="18"/>
    <s v="Jul"/>
    <s v="25 Jul 2026"/>
    <s v="25"/>
    <s v="Jul"/>
    <n v="7"/>
    <n v="7"/>
    <n v="0"/>
    <n v="0"/>
    <s v="КЛУБ МАГЕЛАН - ООД"/>
    <x v="0"/>
    <s v="2"/>
    <s v="2"/>
    <n v="2633.0165791999998"/>
    <n v="376.14522559999995"/>
    <s v="Romania"/>
    <s v="22 Dec 2025 11:15"/>
    <s v="22 Dec 2025"/>
    <s v="Dec"/>
    <n v="0"/>
    <n v="0"/>
    <n v="7"/>
    <n v="0"/>
    <n v="0"/>
    <n v="7"/>
    <n v="0"/>
    <s v="22.12.2025"/>
    <x v="9"/>
    <s v="18.07.2026"/>
    <x v="1"/>
  </r>
  <r>
    <s v="TO"/>
    <n v="0"/>
    <n v="0"/>
    <n v="7"/>
    <n v="9163"/>
    <s v="51694 1 "/>
    <s v="18 Jul 2026"/>
    <s v="18"/>
    <s v="Jul"/>
    <s v="25 Jul 2026"/>
    <s v="25"/>
    <s v="Jul"/>
    <n v="7"/>
    <n v="7"/>
    <n v="0"/>
    <n v="0"/>
    <s v="КЛУБ МАГЕЛАН - ООД"/>
    <x v="0"/>
    <s v="2"/>
    <s v="2"/>
    <n v="2633.0165791999998"/>
    <n v="376.14522559999995"/>
    <s v="Romania"/>
    <s v="22 Dec 2025 11:27"/>
    <s v="22 Dec 2025"/>
    <s v="Dec"/>
    <n v="0"/>
    <n v="0"/>
    <n v="7"/>
    <n v="0"/>
    <n v="0"/>
    <n v="7"/>
    <n v="0"/>
    <s v="22.12.2025"/>
    <x v="9"/>
    <s v="18.07.2026"/>
    <x v="1"/>
  </r>
  <r>
    <s v="TO"/>
    <n v="0"/>
    <n v="0"/>
    <n v="7"/>
    <n v="9164"/>
    <s v="51700 1 "/>
    <s v="03 Aug 2026"/>
    <s v="03"/>
    <s v="Aug"/>
    <s v="10 Aug 2026"/>
    <s v="10"/>
    <s v="Aug"/>
    <n v="7"/>
    <n v="7"/>
    <n v="0"/>
    <n v="0"/>
    <s v="КЛУБ МАГЕЛАН - ООД"/>
    <x v="5"/>
    <s v="2"/>
    <s v="1"/>
    <n v="2073.6100826000002"/>
    <n v="296.2300118"/>
    <s v="Romania"/>
    <s v="22 Dec 2025 14:07"/>
    <s v="22 Dec 2025"/>
    <s v="Dec"/>
    <n v="0"/>
    <n v="0"/>
    <n v="0"/>
    <n v="7"/>
    <n v="0"/>
    <n v="7"/>
    <n v="0"/>
    <s v="22.12.2025"/>
    <x v="9"/>
    <s v="03.08.2026"/>
    <x v="5"/>
  </r>
  <r>
    <s v="TO"/>
    <n v="0"/>
    <n v="0"/>
    <n v="6"/>
    <n v="9165"/>
    <s v="60481 1 "/>
    <s v="24 Jul 2026"/>
    <s v="24"/>
    <s v="Jul"/>
    <s v="30 Jul 2026"/>
    <s v="30"/>
    <s v="Jul"/>
    <n v="6"/>
    <n v="6"/>
    <n v="0"/>
    <n v="0"/>
    <s v="КЛУБ МАГЕЛАН - ООД"/>
    <x v="5"/>
    <s v="3"/>
    <s v="1"/>
    <n v="2399.4513606"/>
    <n v="399.90856009999999"/>
    <s v="Romania"/>
    <s v="23 Dec 2025 09:39"/>
    <s v="22 Dec 2025"/>
    <s v="Dec"/>
    <n v="0"/>
    <n v="0"/>
    <n v="6"/>
    <n v="0"/>
    <n v="0"/>
    <n v="6"/>
    <n v="0"/>
    <s v="23.12.2025"/>
    <x v="9"/>
    <s v="24.07.2026"/>
    <x v="6"/>
  </r>
  <r>
    <s v="TO"/>
    <n v="0"/>
    <n v="0"/>
    <n v="6"/>
    <n v="9166"/>
    <s v="60482 1 "/>
    <s v="24 Jul 2026"/>
    <s v="24"/>
    <s v="Jul"/>
    <s v="30 Jul 2026"/>
    <s v="30"/>
    <s v="Jul"/>
    <n v="6"/>
    <n v="6"/>
    <n v="0"/>
    <n v="0"/>
    <s v="КЛУБ МАГЕЛАН - ООД"/>
    <x v="5"/>
    <s v="3"/>
    <s v="1"/>
    <n v="2399.4513606"/>
    <n v="399.90856009999999"/>
    <s v="Romania"/>
    <s v="23 Dec 2025 09:39"/>
    <s v="22 Dec 2025"/>
    <s v="Dec"/>
    <n v="0"/>
    <n v="0"/>
    <n v="6"/>
    <n v="0"/>
    <n v="0"/>
    <n v="6"/>
    <n v="0"/>
    <s v="23.12.2025"/>
    <x v="9"/>
    <s v="24.07.2026"/>
    <x v="6"/>
  </r>
  <r>
    <s v="TO"/>
    <n v="0"/>
    <n v="0"/>
    <n v="6"/>
    <n v="9167"/>
    <s v="60483 1 "/>
    <s v="24 Jul 2026"/>
    <s v="24"/>
    <s v="Jul"/>
    <s v="30 Jul 2026"/>
    <s v="30"/>
    <s v="Jul"/>
    <n v="6"/>
    <n v="6"/>
    <n v="0"/>
    <n v="0"/>
    <s v="КЛУБ МАГЕЛАН - ООД"/>
    <x v="5"/>
    <s v="3"/>
    <s v="1"/>
    <n v="2399.4513606"/>
    <n v="399.90856009999999"/>
    <s v="Romania"/>
    <s v="23 Dec 2025 09:39"/>
    <s v="22 Dec 2025"/>
    <s v="Dec"/>
    <n v="0"/>
    <n v="0"/>
    <n v="6"/>
    <n v="0"/>
    <n v="0"/>
    <n v="6"/>
    <n v="0"/>
    <s v="23.12.2025"/>
    <x v="9"/>
    <s v="24.07.2026"/>
    <x v="6"/>
  </r>
  <r>
    <s v="TO"/>
    <n v="0"/>
    <n v="0"/>
    <n v="6"/>
    <n v="9168"/>
    <s v="60484 1 "/>
    <s v="24 Jul 2026"/>
    <s v="24"/>
    <s v="Jul"/>
    <s v="30 Jul 2026"/>
    <s v="30"/>
    <s v="Jul"/>
    <n v="6"/>
    <n v="6"/>
    <n v="0"/>
    <n v="0"/>
    <s v="КЛУБ МАГЕЛАН - ООД"/>
    <x v="5"/>
    <s v="2"/>
    <s v="1"/>
    <n v="1777.3800707999999"/>
    <n v="296.2300118"/>
    <s v="Romania"/>
    <s v="23 Dec 2025 09:40"/>
    <s v="22 Dec 2025"/>
    <s v="Dec"/>
    <n v="0"/>
    <n v="0"/>
    <n v="6"/>
    <n v="0"/>
    <n v="0"/>
    <n v="6"/>
    <n v="0"/>
    <s v="23.12.2025"/>
    <x v="9"/>
    <s v="24.07.2026"/>
    <x v="6"/>
  </r>
  <r>
    <s v="TO"/>
    <n v="0"/>
    <n v="0"/>
    <n v="6"/>
    <n v="9169"/>
    <s v="60485 1 "/>
    <s v="24 Jul 2026"/>
    <s v="24"/>
    <s v="Jul"/>
    <s v="30 Jul 2026"/>
    <s v="30"/>
    <s v="Jul"/>
    <n v="6"/>
    <n v="6"/>
    <n v="0"/>
    <n v="0"/>
    <s v="КЛУБ МАГЕЛАН - ООД"/>
    <x v="5"/>
    <s v="2"/>
    <s v="1"/>
    <n v="1777.3800707999999"/>
    <n v="296.2300118"/>
    <s v="Romania"/>
    <s v="23 Dec 2025 09:50"/>
    <s v="22 Dec 2025"/>
    <s v="Dec"/>
    <n v="0"/>
    <n v="0"/>
    <n v="6"/>
    <n v="0"/>
    <n v="0"/>
    <n v="6"/>
    <n v="0"/>
    <s v="23.12.2025"/>
    <x v="9"/>
    <s v="24.07.2026"/>
    <x v="6"/>
  </r>
  <r>
    <s v="TO"/>
    <n v="0"/>
    <n v="5"/>
    <n v="0"/>
    <n v="9170"/>
    <s v="2316779 1 "/>
    <s v="29 Jun 2026"/>
    <s v="29"/>
    <s v="Jun"/>
    <s v="04 Jul 2026"/>
    <s v="04"/>
    <s v="Jul"/>
    <n v="5"/>
    <n v="-25"/>
    <n v="2"/>
    <n v="3"/>
    <s v="ТУРИСТИЧЕСКА АГЕНЦИЯ СОЛВЕКС - ЕООД"/>
    <x v="1"/>
    <s v="2"/>
    <s v="1"/>
    <n v="1306.298857"/>
    <n v="261.25977139999998"/>
    <s v="Romania"/>
    <s v="23 Dec 2025 11:35"/>
    <s v="23 Dec 2025"/>
    <s v="Dec"/>
    <n v="0"/>
    <n v="2"/>
    <n v="3"/>
    <n v="0"/>
    <n v="0"/>
    <n v="5"/>
    <n v="0"/>
    <s v="23.12.2025"/>
    <x v="9"/>
    <s v="29.06.2026"/>
    <x v="2"/>
  </r>
  <r>
    <s v="BOOKING"/>
    <n v="7"/>
    <n v="-1"/>
    <n v="0"/>
    <n v="9171"/>
    <s v="6038929093 1 "/>
    <s v="08 Jun 2026"/>
    <s v="08"/>
    <s v="Jun"/>
    <s v="14 Jun 2026"/>
    <s v="14"/>
    <s v="Jun"/>
    <n v="6"/>
    <n v="6"/>
    <n v="0"/>
    <n v="0"/>
    <s v="BOOKING"/>
    <x v="1"/>
    <s v="2"/>
    <s v="2"/>
    <n v="1853.1578966972475"/>
    <n v="308.85964944954122"/>
    <s v="Romania"/>
    <s v="23 Dec 2025 12:06"/>
    <s v="23 Dec 2025"/>
    <s v="Dec"/>
    <n v="0"/>
    <n v="6"/>
    <n v="0"/>
    <n v="0"/>
    <n v="0"/>
    <n v="6"/>
    <n v="0"/>
    <s v="23.12.2025"/>
    <x v="9"/>
    <s v="08.06.2026"/>
    <x v="0"/>
  </r>
  <r>
    <s v="TO"/>
    <n v="0"/>
    <n v="5"/>
    <n v="0"/>
    <n v="9172"/>
    <s v="1183109.225498 1 "/>
    <s v="04 Jul 2026"/>
    <s v="04"/>
    <s v="Jul"/>
    <s v="09 Jul 2026"/>
    <s v="09"/>
    <s v="Jul"/>
    <n v="5"/>
    <n v="5"/>
    <n v="0"/>
    <n v="0"/>
    <s v="СЛР-ХОЛИДЕЙ-СЪРВИС ЕООД"/>
    <x v="5"/>
    <s v="2"/>
    <s v="2"/>
    <n v="1676.6352675000001"/>
    <n v="335.32705350000003"/>
    <s v="Romania"/>
    <s v="23 Dec 2025 13:15"/>
    <s v="23 Dec 2025"/>
    <s v="Dec"/>
    <n v="0"/>
    <n v="0"/>
    <n v="5"/>
    <n v="0"/>
    <n v="0"/>
    <n v="5"/>
    <n v="0"/>
    <s v="23.12.2025"/>
    <x v="9"/>
    <s v="04.07.2026"/>
    <x v="2"/>
  </r>
  <r>
    <s v="TO"/>
    <n v="0"/>
    <n v="6"/>
    <n v="0"/>
    <n v="9173"/>
    <s v="60498 1 "/>
    <s v="29 Jun 2026"/>
    <s v="29"/>
    <s v="Jun"/>
    <s v="05 Jul 2026"/>
    <s v="05"/>
    <s v="Jul"/>
    <n v="6"/>
    <n v="-24"/>
    <n v="2"/>
    <n v="4"/>
    <s v="КЛУБ МАГЕЛАН - ООД"/>
    <x v="1"/>
    <s v="2"/>
    <s v="2"/>
    <n v="1959.3896106"/>
    <n v="326.56493510000001"/>
    <s v="Romania"/>
    <s v="23 Dec 2025 14:50"/>
    <s v="23 Dec 2025"/>
    <s v="Dec"/>
    <n v="0"/>
    <n v="2"/>
    <n v="4"/>
    <n v="0"/>
    <n v="0"/>
    <n v="6"/>
    <n v="0"/>
    <s v="23.12.2025"/>
    <x v="9"/>
    <s v="29.06.2026"/>
    <x v="2"/>
  </r>
  <r>
    <s v="TO"/>
    <n v="0"/>
    <n v="6"/>
    <n v="0"/>
    <n v="9174"/>
    <s v="60499 1 "/>
    <s v="29 Jun 2026"/>
    <s v="29"/>
    <s v="Jun"/>
    <s v="05 Jul 2026"/>
    <s v="05"/>
    <s v="Jul"/>
    <n v="6"/>
    <n v="-24"/>
    <n v="2"/>
    <n v="4"/>
    <s v="КЛУБ МАГЕЛАН - ООД"/>
    <x v="1"/>
    <s v="2"/>
    <s v="2"/>
    <n v="1959.3896106"/>
    <n v="326.56493510000001"/>
    <s v="Romania"/>
    <s v="23 Dec 2025 14:50"/>
    <s v="23 Dec 2025"/>
    <s v="Dec"/>
    <n v="0"/>
    <n v="2"/>
    <n v="4"/>
    <n v="0"/>
    <n v="0"/>
    <n v="6"/>
    <n v="0"/>
    <s v="23.12.2025"/>
    <x v="9"/>
    <s v="29.06.2026"/>
    <x v="2"/>
  </r>
  <r>
    <s v="TO"/>
    <n v="0"/>
    <n v="5"/>
    <n v="0"/>
    <n v="9175"/>
    <s v="1183116.225503 1 "/>
    <s v="06 Jul 2026"/>
    <s v="06"/>
    <s v="Jul"/>
    <s v="11 Jul 2026"/>
    <s v="11"/>
    <s v="Jul"/>
    <n v="5"/>
    <n v="5"/>
    <n v="0"/>
    <n v="0"/>
    <s v="СЛР-ХОЛИДЕЙ-СЪРВИС ЕООД"/>
    <x v="5"/>
    <s v="2"/>
    <s v="1"/>
    <n v="1397.244952"/>
    <n v="279.44899040000001"/>
    <s v="Romania"/>
    <s v="23 Dec 2025 16:05"/>
    <s v="23 Dec 2025"/>
    <s v="Dec"/>
    <n v="0"/>
    <n v="0"/>
    <n v="5"/>
    <n v="0"/>
    <n v="0"/>
    <n v="5"/>
    <n v="0"/>
    <s v="23.12.2025"/>
    <x v="9"/>
    <s v="06.07.2026"/>
    <x v="13"/>
  </r>
  <r>
    <s v="TO"/>
    <n v="0"/>
    <n v="5"/>
    <n v="0"/>
    <n v="9176"/>
    <s v="1183117.225504 1 "/>
    <s v="06 Jul 2026"/>
    <s v="06"/>
    <s v="Jul"/>
    <s v="11 Jul 2026"/>
    <s v="11"/>
    <s v="Jul"/>
    <n v="5"/>
    <n v="5"/>
    <n v="0"/>
    <n v="0"/>
    <s v="СЛР-ХОЛИДЕЙ-СЪРВИС ЕООД"/>
    <x v="5"/>
    <s v="3"/>
    <s v="1"/>
    <n v="1886.2415685999999"/>
    <n v="377.24831372"/>
    <s v="Romania"/>
    <s v="23 Dec 2025 16:11"/>
    <s v="23 Dec 2025"/>
    <s v="Dec"/>
    <n v="0"/>
    <n v="0"/>
    <n v="5"/>
    <n v="0"/>
    <n v="0"/>
    <n v="5"/>
    <n v="0"/>
    <s v="23.12.2025"/>
    <x v="9"/>
    <s v="06.07.2026"/>
    <x v="13"/>
  </r>
  <r>
    <s v="TO"/>
    <n v="0"/>
    <n v="5"/>
    <n v="0"/>
    <n v="9177"/>
    <s v="1183119.225549 1 "/>
    <s v="06 Jul 2026"/>
    <s v="06"/>
    <s v="Jul"/>
    <s v="11 Jul 2026"/>
    <s v="11"/>
    <s v="Jul"/>
    <n v="5"/>
    <n v="5"/>
    <n v="0"/>
    <n v="0"/>
    <s v="СЛР-ХОЛИДЕЙ-СЪРВИС ЕООД"/>
    <x v="5"/>
    <s v="2"/>
    <s v="1"/>
    <n v="1397.244952"/>
    <n v="279.44899040000001"/>
    <s v="Romania"/>
    <s v="23 Dec 2025 17:02"/>
    <s v="23 Dec 2025"/>
    <s v="Dec"/>
    <n v="0"/>
    <n v="0"/>
    <n v="5"/>
    <n v="0"/>
    <n v="0"/>
    <n v="5"/>
    <n v="0"/>
    <s v="23.12.2025"/>
    <x v="9"/>
    <s v="06.07.2026"/>
    <x v="13"/>
  </r>
  <r>
    <s v="TO"/>
    <n v="0"/>
    <n v="5"/>
    <n v="0"/>
    <n v="9178"/>
    <s v="1183120.225550 1 "/>
    <s v="06 Jul 2026"/>
    <s v="06"/>
    <s v="Jul"/>
    <s v="11 Jul 2026"/>
    <s v="11"/>
    <s v="Jul"/>
    <n v="5"/>
    <n v="5"/>
    <n v="0"/>
    <n v="0"/>
    <s v="СЛР-ХОЛИДЕЙ-СЪРВИС ЕООД"/>
    <x v="5"/>
    <s v="2"/>
    <s v="1"/>
    <n v="1397.244952"/>
    <n v="279.44899040000001"/>
    <s v="Romania"/>
    <s v="23 Dec 2025 17:16"/>
    <s v="23 Dec 2025"/>
    <s v="Dec"/>
    <n v="0"/>
    <n v="0"/>
    <n v="5"/>
    <n v="0"/>
    <n v="0"/>
    <n v="5"/>
    <n v="0"/>
    <s v="23.12.2025"/>
    <x v="9"/>
    <s v="06.07.2026"/>
    <x v="13"/>
  </r>
  <r>
    <s v="TO"/>
    <n v="0"/>
    <n v="0"/>
    <n v="6"/>
    <n v="9179"/>
    <s v="1183139.225551 1 "/>
    <s v="23 Jul 2026"/>
    <s v="23"/>
    <s v="Jul"/>
    <s v="29 Jul 2026"/>
    <s v="29"/>
    <s v="Jul"/>
    <n v="6"/>
    <n v="6"/>
    <n v="0"/>
    <n v="0"/>
    <s v="СЛР-ХОЛИДЕЙ-СЪРВИС ЕООД"/>
    <x v="3"/>
    <s v="2"/>
    <s v="1"/>
    <n v="2015.3654652"/>
    <n v="335.8942442"/>
    <s v="Romania"/>
    <s v="23 Dec 2025 18:49"/>
    <s v="23 Dec 2025"/>
    <s v="Dec"/>
    <n v="0"/>
    <n v="0"/>
    <n v="6"/>
    <n v="0"/>
    <n v="0"/>
    <n v="6"/>
    <n v="0"/>
    <s v="23.12.2025"/>
    <x v="9"/>
    <s v="23.07.2026"/>
    <x v="6"/>
  </r>
  <r>
    <s v="TO"/>
    <n v="0"/>
    <n v="5"/>
    <n v="0"/>
    <n v="9180"/>
    <s v="1183141.225553 1 "/>
    <s v="06 Jul 2026"/>
    <s v="06"/>
    <s v="Jul"/>
    <s v="11 Jul 2026"/>
    <s v="11"/>
    <s v="Jul"/>
    <n v="5"/>
    <n v="5"/>
    <n v="0"/>
    <n v="0"/>
    <s v="СЛР-ХОЛИДЕЙ-СЪРВИС ЕООД"/>
    <x v="5"/>
    <s v="2"/>
    <s v="1"/>
    <n v="1397.244952"/>
    <n v="279.44899040000001"/>
    <s v="Romania"/>
    <s v="23 Dec 2025 19:28"/>
    <s v="23 Dec 2025"/>
    <s v="Dec"/>
    <n v="0"/>
    <n v="0"/>
    <n v="5"/>
    <n v="0"/>
    <n v="0"/>
    <n v="5"/>
    <n v="0"/>
    <s v="23.12.2025"/>
    <x v="9"/>
    <s v="06.07.2026"/>
    <x v="13"/>
  </r>
  <r>
    <s v="TOPOLA SKIES"/>
    <n v="0"/>
    <n v="0"/>
    <n v="6"/>
    <n v="9181"/>
    <s v="431186 2 "/>
    <s v="18 Aug 2026"/>
    <s v="18"/>
    <s v="Aug"/>
    <s v="24 Aug 2026"/>
    <s v="24"/>
    <s v="Aug"/>
    <n v="6"/>
    <n v="6"/>
    <n v="0"/>
    <n v="0"/>
    <s v="TOPOLA SKIES"/>
    <x v="5"/>
    <s v="2"/>
    <m/>
    <n v="2134.3667752293577"/>
    <n v="355.72779587155958"/>
    <m/>
    <s v="23 Dec 2025 19:33"/>
    <s v="23 Dec 2025"/>
    <s v="Dec"/>
    <n v="0"/>
    <n v="0"/>
    <n v="0"/>
    <n v="6"/>
    <n v="0"/>
    <n v="6"/>
    <n v="0"/>
    <s v="23.12.2025"/>
    <x v="9"/>
    <s v="18.08.2026"/>
    <x v="4"/>
  </r>
  <r>
    <s v="TOPOLA SKIES"/>
    <n v="0"/>
    <n v="0"/>
    <n v="6"/>
    <n v="9182"/>
    <s v="431186 2 "/>
    <s v="18 Aug 2026"/>
    <s v="18"/>
    <s v="Aug"/>
    <s v="24 Aug 2026"/>
    <s v="24"/>
    <s v="Aug"/>
    <n v="6"/>
    <n v="6"/>
    <n v="0"/>
    <n v="0"/>
    <s v="TOPOLA SKIES"/>
    <x v="5"/>
    <s v="2"/>
    <m/>
    <n v="2134.3667752293577"/>
    <n v="355.72779587155958"/>
    <m/>
    <s v="23 Dec 2025 19:33"/>
    <s v="23 Dec 2025"/>
    <s v="Dec"/>
    <n v="0"/>
    <n v="0"/>
    <n v="0"/>
    <n v="6"/>
    <n v="0"/>
    <n v="6"/>
    <n v="0"/>
    <s v="23.12.2025"/>
    <x v="9"/>
    <s v="18.08.2026"/>
    <x v="4"/>
  </r>
  <r>
    <s v="TO"/>
    <n v="0"/>
    <n v="5"/>
    <n v="0"/>
    <n v="9183"/>
    <s v="2316891 1 "/>
    <s v="25 Aug 2026"/>
    <s v="25"/>
    <s v="Aug"/>
    <s v="30 Aug 2026"/>
    <s v="30"/>
    <s v="Aug"/>
    <n v="5"/>
    <n v="5"/>
    <n v="0"/>
    <n v="0"/>
    <s v="ТУРИСТИЧЕСКА АГЕНЦИЯ СОЛВЕКС - ЕООД"/>
    <x v="1"/>
    <s v="1"/>
    <s v="1"/>
    <n v="914.44831650000003"/>
    <n v="182.8896633"/>
    <m/>
    <s v="24 Dec 2025 10:47"/>
    <s v="24 Dec 2025"/>
    <s v="Dec"/>
    <n v="0"/>
    <n v="0"/>
    <n v="0"/>
    <n v="5"/>
    <n v="0"/>
    <n v="5"/>
    <n v="0"/>
    <s v="24.12.2025"/>
    <x v="9"/>
    <s v="25.08.2026"/>
    <x v="3"/>
  </r>
  <r>
    <s v="TOPOLA SKIES"/>
    <n v="0"/>
    <n v="0"/>
    <n v="6"/>
    <n v="9184"/>
    <s v="431687 1 "/>
    <s v="17 Jul 2026"/>
    <s v="17"/>
    <s v="Jul"/>
    <s v="23 Jul 2026"/>
    <s v="23"/>
    <s v="Jul"/>
    <n v="6"/>
    <n v="6"/>
    <n v="0"/>
    <n v="0"/>
    <s v="TOPOLA SKIES"/>
    <x v="7"/>
    <s v="4"/>
    <s v="1"/>
    <n v="4030.8041394495408"/>
    <n v="671.8006899082568"/>
    <m/>
    <s v="24 Dec 2025 21:33"/>
    <s v="24 Dec 2025"/>
    <s v="Dec"/>
    <n v="0"/>
    <n v="0"/>
    <n v="6"/>
    <n v="0"/>
    <n v="0"/>
    <n v="6"/>
    <n v="0"/>
    <s v="24.12.2025"/>
    <x v="9"/>
    <s v="17.07.2026"/>
    <x v="1"/>
  </r>
  <r>
    <s v="TOPOLA SKIES"/>
    <n v="0"/>
    <n v="0"/>
    <n v="6"/>
    <n v="9185"/>
    <s v="431695 1 "/>
    <s v="17 Jul 2026"/>
    <s v="17"/>
    <s v="Jul"/>
    <s v="23 Jul 2026"/>
    <s v="23"/>
    <s v="Jul"/>
    <n v="6"/>
    <n v="6"/>
    <n v="0"/>
    <n v="0"/>
    <s v="TOPOLA SKIES"/>
    <x v="7"/>
    <s v="3"/>
    <s v="2"/>
    <n v="4030.8041394495408"/>
    <n v="671.8006899082568"/>
    <m/>
    <s v="24 Dec 2025 21:48"/>
    <s v="24 Dec 2025"/>
    <s v="Dec"/>
    <n v="0"/>
    <n v="0"/>
    <n v="6"/>
    <n v="0"/>
    <n v="0"/>
    <n v="6"/>
    <n v="0"/>
    <s v="24.12.2025"/>
    <x v="9"/>
    <s v="17.07.2026"/>
    <x v="1"/>
  </r>
  <r>
    <s v="TOPOLA SKIES"/>
    <n v="0"/>
    <n v="0"/>
    <n v="6"/>
    <n v="9186"/>
    <s v="431712 1 "/>
    <s v="17 Jul 2026"/>
    <s v="17"/>
    <s v="Jul"/>
    <s v="23 Jul 2026"/>
    <s v="23"/>
    <s v="Jul"/>
    <n v="6"/>
    <n v="6"/>
    <n v="0"/>
    <n v="0"/>
    <s v="TOPOLA SKIES"/>
    <x v="7"/>
    <s v="4"/>
    <m/>
    <n v="4030.8041394495408"/>
    <n v="671.8006899082568"/>
    <m/>
    <s v="24 Dec 2025 22:33"/>
    <s v="24 Dec 2025"/>
    <s v="Dec"/>
    <n v="0"/>
    <n v="0"/>
    <n v="6"/>
    <n v="0"/>
    <n v="0"/>
    <n v="6"/>
    <n v="0"/>
    <s v="24.12.2025"/>
    <x v="9"/>
    <s v="17.07.2026"/>
    <x v="1"/>
  </r>
  <r>
    <s v="BOOKING"/>
    <n v="0"/>
    <n v="4"/>
    <n v="0"/>
    <n v="9187"/>
    <s v="6189952937 1 "/>
    <s v="20 Jun 2026"/>
    <s v="20"/>
    <s v="Jun"/>
    <s v="24 Jun 2026"/>
    <s v="24"/>
    <s v="Jun"/>
    <n v="4"/>
    <n v="4"/>
    <n v="0"/>
    <n v="0"/>
    <s v="BOOKING"/>
    <x v="1"/>
    <s v="2"/>
    <s v="1"/>
    <n v="2036.0190299999999"/>
    <n v="509.00475749999998"/>
    <s v="Romania"/>
    <s v="25 Dec 2025 22:10"/>
    <s v="25 Dec 2025"/>
    <s v="Dec"/>
    <n v="0"/>
    <n v="4"/>
    <n v="0"/>
    <n v="0"/>
    <n v="0"/>
    <n v="4"/>
    <n v="0"/>
    <s v="25.12.2025"/>
    <x v="9"/>
    <s v="20.06.2026"/>
    <x v="9"/>
  </r>
  <r>
    <s v="TO"/>
    <n v="0"/>
    <n v="0"/>
    <n v="5"/>
    <n v="9188"/>
    <s v="2316948 1 "/>
    <s v="04 Aug 2026"/>
    <s v="04"/>
    <s v="Aug"/>
    <s v="09 Aug 2026"/>
    <s v="09"/>
    <s v="Aug"/>
    <n v="5"/>
    <n v="5"/>
    <n v="0"/>
    <n v="0"/>
    <s v="ТУРИСТИЧЕСКА АГЕНЦИЯ СОЛВЕКС - ЕООД"/>
    <x v="4"/>
    <s v="2"/>
    <s v="2"/>
    <n v="2624.2349024999999"/>
    <n v="524.84698049999997"/>
    <m/>
    <s v="25 Dec 2025 23:37"/>
    <s v="25 Dec 2025"/>
    <s v="Dec"/>
    <n v="0"/>
    <n v="0"/>
    <n v="0"/>
    <n v="5"/>
    <n v="0"/>
    <n v="5"/>
    <n v="0"/>
    <s v="25.12.2025"/>
    <x v="9"/>
    <s v="04.08.2026"/>
    <x v="5"/>
  </r>
  <r>
    <s v="TO"/>
    <n v="0"/>
    <n v="1"/>
    <n v="4"/>
    <n v="9189"/>
    <s v="2316952 1 "/>
    <s v="21 Aug 2026"/>
    <s v="21"/>
    <s v="Aug"/>
    <s v="26 Aug 2026"/>
    <s v="26"/>
    <s v="Aug"/>
    <n v="5"/>
    <n v="5"/>
    <n v="0"/>
    <n v="0"/>
    <s v="ТУРИСТИЧЕСКА АГЕНЦИЯ СОЛВЕКС - ЕООД"/>
    <x v="4"/>
    <s v="2"/>
    <s v="3"/>
    <n v="2530.9418114999999"/>
    <n v="506.18836229999999"/>
    <m/>
    <s v="25 Dec 2025 23:37"/>
    <s v="25 Dec 2025"/>
    <s v="Dec"/>
    <n v="0"/>
    <n v="0"/>
    <n v="0"/>
    <n v="5"/>
    <n v="0"/>
    <n v="5"/>
    <n v="0"/>
    <s v="25.12.2025"/>
    <x v="9"/>
    <s v="21.08.2026"/>
    <x v="4"/>
  </r>
  <r>
    <s v="TO"/>
    <n v="0"/>
    <n v="1"/>
    <n v="4"/>
    <n v="9190"/>
    <s v="2316956 1 "/>
    <s v="21 Aug 2026"/>
    <s v="21"/>
    <s v="Aug"/>
    <s v="26 Aug 2026"/>
    <s v="26"/>
    <s v="Aug"/>
    <n v="5"/>
    <n v="5"/>
    <n v="0"/>
    <n v="0"/>
    <s v="ТУРИСТИЧЕСКА АГЕНЦИЯ СОЛВЕКС - ЕООД"/>
    <x v="1"/>
    <s v="2"/>
    <s v="0"/>
    <n v="1390.2039639999998"/>
    <n v="278.04079279999996"/>
    <m/>
    <s v="25 Dec 2025 23:37"/>
    <s v="25 Dec 2025"/>
    <s v="Dec"/>
    <n v="0"/>
    <n v="0"/>
    <n v="0"/>
    <n v="5"/>
    <n v="0"/>
    <n v="5"/>
    <n v="0"/>
    <s v="25.12.2025"/>
    <x v="9"/>
    <s v="21.08.2026"/>
    <x v="4"/>
  </r>
  <r>
    <s v="TO"/>
    <n v="0"/>
    <n v="1"/>
    <n v="4"/>
    <n v="9191"/>
    <s v="2316957 1 "/>
    <s v="21 Aug 2026"/>
    <s v="21"/>
    <s v="Aug"/>
    <s v="26 Aug 2026"/>
    <s v="26"/>
    <s v="Aug"/>
    <n v="5"/>
    <n v="5"/>
    <n v="0"/>
    <n v="0"/>
    <s v="ТУРИСТИЧЕСКА АГЕНЦИЯ СОЛВЕКС - ЕООД"/>
    <x v="1"/>
    <s v="2"/>
    <s v="0"/>
    <n v="1390.2039639999998"/>
    <n v="278.04079279999996"/>
    <m/>
    <s v="25 Dec 2025 23:38"/>
    <s v="25 Dec 2025"/>
    <s v="Dec"/>
    <n v="0"/>
    <n v="0"/>
    <n v="0"/>
    <n v="5"/>
    <n v="0"/>
    <n v="5"/>
    <n v="0"/>
    <s v="25.12.2025"/>
    <x v="9"/>
    <s v="21.08.2026"/>
    <x v="4"/>
  </r>
  <r>
    <s v="TO"/>
    <n v="0"/>
    <n v="0"/>
    <n v="7"/>
    <n v="9193"/>
    <s v="1183250.225621 1 "/>
    <s v="05 Aug 2026"/>
    <s v="05"/>
    <s v="Aug"/>
    <s v="12 Aug 2026"/>
    <s v="12"/>
    <s v="Aug"/>
    <n v="7"/>
    <n v="7"/>
    <n v="0"/>
    <n v="0"/>
    <s v="СЛР-ХОЛИДЕЙ-СЪРВИС ЕООД"/>
    <x v="3"/>
    <s v="3"/>
    <s v="1"/>
    <n v="3174.2142985"/>
    <n v="453.45918549999999"/>
    <s v="Romania"/>
    <s v="26 Dec 2025 13:49"/>
    <s v="26 Dec 2025"/>
    <s v="Dec"/>
    <n v="0"/>
    <n v="0"/>
    <n v="0"/>
    <n v="7"/>
    <n v="0"/>
    <n v="7"/>
    <n v="0"/>
    <s v="26.12.2025"/>
    <x v="9"/>
    <s v="05.08.2026"/>
    <x v="5"/>
  </r>
  <r>
    <s v="TO"/>
    <n v="0"/>
    <n v="0"/>
    <n v="7"/>
    <n v="9194"/>
    <s v="1183251.225622 1 "/>
    <s v="05 Aug 2026"/>
    <s v="05"/>
    <s v="Aug"/>
    <s v="12 Aug 2026"/>
    <s v="12"/>
    <s v="Aug"/>
    <n v="7"/>
    <n v="7"/>
    <n v="0"/>
    <n v="0"/>
    <s v="СЛР-ХОЛИДЕЙ-СЪРВИС ЕООД"/>
    <x v="2"/>
    <s v="2"/>
    <s v="1"/>
    <n v="2073.6100826000002"/>
    <n v="296.2300118"/>
    <s v="Romania"/>
    <s v="26 Dec 2025 13:52"/>
    <s v="26 Dec 2025"/>
    <s v="Dec"/>
    <n v="0"/>
    <n v="0"/>
    <n v="0"/>
    <n v="7"/>
    <n v="0"/>
    <n v="7"/>
    <n v="0"/>
    <s v="26.12.2025"/>
    <x v="9"/>
    <s v="05.08.2026"/>
    <x v="5"/>
  </r>
  <r>
    <s v="BOOKING"/>
    <n v="1"/>
    <n v="1"/>
    <n v="0"/>
    <n v="9195"/>
    <s v="5817762415 1 "/>
    <s v="30 May 2026"/>
    <s v="30"/>
    <s v="May"/>
    <s v="01 Jun 2026"/>
    <s v="01"/>
    <s v="Jun"/>
    <n v="2"/>
    <n v="-29"/>
    <n v="1"/>
    <n v="0"/>
    <s v="BOOKING"/>
    <x v="2"/>
    <s v="2"/>
    <s v="0"/>
    <n v="571.67654862385314"/>
    <n v="285.83827431192657"/>
    <s v="Romania"/>
    <s v="27 Dec 2025 10:28"/>
    <s v="27 Dec 2025"/>
    <s v="Dec"/>
    <n v="1"/>
    <n v="0"/>
    <n v="0"/>
    <n v="0"/>
    <n v="0"/>
    <n v="1"/>
    <n v="-1"/>
    <s v="27.12.2025"/>
    <x v="9"/>
    <s v="30.05.2026"/>
    <x v="15"/>
  </r>
  <r>
    <s v="BOOKING"/>
    <n v="6"/>
    <n v="0"/>
    <n v="0"/>
    <n v="9196"/>
    <s v="5825928114 1 "/>
    <s v="07 Jun 2026"/>
    <s v="07"/>
    <s v="Jun"/>
    <s v="13 Jun 2026"/>
    <s v="13"/>
    <s v="Jun"/>
    <n v="6"/>
    <n v="6"/>
    <n v="0"/>
    <n v="0"/>
    <s v="BOOKING"/>
    <x v="1"/>
    <s v="2"/>
    <s v="2"/>
    <n v="1853.1578966972475"/>
    <n v="308.85964944954122"/>
    <s v="Romania"/>
    <s v="27 Dec 2025 13:46"/>
    <s v="27 Dec 2025"/>
    <s v="Dec"/>
    <n v="0"/>
    <n v="6"/>
    <n v="0"/>
    <n v="0"/>
    <n v="0"/>
    <n v="6"/>
    <n v="0"/>
    <s v="27.12.2025"/>
    <x v="9"/>
    <s v="07.06.2026"/>
    <x v="0"/>
  </r>
  <r>
    <s v="TO"/>
    <n v="0"/>
    <n v="0"/>
    <n v="5"/>
    <n v="9197"/>
    <s v="17845 1 "/>
    <s v="20 Jul 2026"/>
    <s v="20"/>
    <s v="Jul"/>
    <s v="25 Jul 2026"/>
    <s v="25"/>
    <s v="Jul"/>
    <n v="5"/>
    <n v="5"/>
    <n v="0"/>
    <n v="0"/>
    <s v="КЛУБ МАГЕЛАН - ООД"/>
    <x v="5"/>
    <s v="2"/>
    <s v="1"/>
    <n v="1481.1500589999998"/>
    <n v="296.23001179999994"/>
    <s v="Romania"/>
    <s v="27 Dec 2025 13:57"/>
    <s v="27 Dec 2025"/>
    <s v="Dec"/>
    <n v="0"/>
    <n v="0"/>
    <n v="5"/>
    <n v="0"/>
    <n v="0"/>
    <n v="5"/>
    <n v="0"/>
    <s v="27.12.2025"/>
    <x v="9"/>
    <s v="20.07.2026"/>
    <x v="6"/>
  </r>
  <r>
    <s v="TO"/>
    <n v="0"/>
    <n v="0"/>
    <n v="5"/>
    <n v="9199"/>
    <s v="51734 1 "/>
    <s v="24 Jul 2026"/>
    <s v="24"/>
    <s v="Jul"/>
    <s v="29 Jul 2026"/>
    <s v="29"/>
    <s v="Jul"/>
    <n v="5"/>
    <n v="5"/>
    <n v="0"/>
    <n v="0"/>
    <s v="КЛУБ МАГЕЛАН - ООД"/>
    <x v="5"/>
    <s v="2"/>
    <s v="2"/>
    <n v="1851.4864694999999"/>
    <n v="370.2972939"/>
    <s v="Romania"/>
    <s v="28 Dec 2025 15:20"/>
    <s v="28 Dec 2025"/>
    <s v="Dec"/>
    <n v="0"/>
    <n v="0"/>
    <n v="5"/>
    <n v="0"/>
    <n v="0"/>
    <n v="5"/>
    <n v="0"/>
    <s v="28.12.2025"/>
    <x v="10"/>
    <s v="24.07.2026"/>
    <x v="6"/>
  </r>
  <r>
    <s v="TO"/>
    <n v="0"/>
    <n v="0"/>
    <n v="5"/>
    <n v="9200"/>
    <s v="1183407.225727 1 "/>
    <s v="24 Jul 2026"/>
    <s v="24"/>
    <s v="Jul"/>
    <s v="29 Jul 2026"/>
    <s v="29"/>
    <s v="Jul"/>
    <n v="5"/>
    <n v="5"/>
    <n v="0"/>
    <n v="0"/>
    <s v="СЛР-ХОЛИДЕЙ-СЪРВИС ЕООД"/>
    <x v="1"/>
    <s v="2"/>
    <s v="2"/>
    <n v="1807.6758775000001"/>
    <n v="361.53517550000004"/>
    <s v="Romania"/>
    <s v="28 Dec 2025 18:29"/>
    <s v="28 Dec 2025"/>
    <s v="Dec"/>
    <n v="0"/>
    <n v="0"/>
    <n v="5"/>
    <n v="0"/>
    <n v="0"/>
    <n v="5"/>
    <n v="0"/>
    <s v="28.12.2025"/>
    <x v="10"/>
    <s v="24.07.2026"/>
    <x v="6"/>
  </r>
  <r>
    <s v="TO"/>
    <n v="0"/>
    <n v="0"/>
    <n v="6"/>
    <n v="9201"/>
    <s v="NT312335 1 "/>
    <s v="01 Aug 2026"/>
    <s v="01"/>
    <s v="Aug"/>
    <s v="07 Aug 2026"/>
    <s v="07"/>
    <s v="Aug"/>
    <n v="6"/>
    <n v="6"/>
    <n v="0"/>
    <n v="0"/>
    <s v="НОВОТОН - ЕООД"/>
    <x v="1"/>
    <s v="2"/>
    <s v="1"/>
    <n v="1735.3688423999999"/>
    <n v="289.22814039999997"/>
    <m/>
    <s v="28 Dec 2025 19:09"/>
    <s v="27 Dec 2025"/>
    <s v="Dec"/>
    <n v="0"/>
    <n v="0"/>
    <n v="0"/>
    <n v="6"/>
    <n v="0"/>
    <n v="6"/>
    <n v="0"/>
    <s v="28.12.2025"/>
    <x v="10"/>
    <s v="01.08.2026"/>
    <x v="8"/>
  </r>
  <r>
    <s v="TO"/>
    <n v="0"/>
    <n v="0"/>
    <n v="6"/>
    <n v="9202"/>
    <s v="NT312337 1 "/>
    <s v="01 Aug 2026"/>
    <s v="01"/>
    <s v="Aug"/>
    <s v="07 Aug 2026"/>
    <s v="07"/>
    <s v="Aug"/>
    <n v="6"/>
    <n v="6"/>
    <n v="0"/>
    <n v="0"/>
    <s v="НОВОТОН - ЕООД"/>
    <x v="1"/>
    <s v="2"/>
    <s v="1"/>
    <n v="1735.3688423999999"/>
    <n v="289.22814039999997"/>
    <m/>
    <s v="28 Dec 2025 19:10"/>
    <s v="27 Dec 2025"/>
    <s v="Dec"/>
    <n v="0"/>
    <n v="0"/>
    <n v="0"/>
    <n v="6"/>
    <n v="0"/>
    <n v="6"/>
    <n v="0"/>
    <s v="28.12.2025"/>
    <x v="10"/>
    <s v="01.08.2026"/>
    <x v="8"/>
  </r>
  <r>
    <s v="TO"/>
    <n v="0"/>
    <n v="6"/>
    <n v="0"/>
    <n v="9203"/>
    <s v="1183418.225731 1 "/>
    <s v="29 Jun 2026"/>
    <s v="29"/>
    <s v="Jun"/>
    <s v="05 Jul 2026"/>
    <s v="05"/>
    <s v="Jul"/>
    <n v="6"/>
    <n v="-24"/>
    <n v="2"/>
    <n v="4"/>
    <s v="СЛР-ХОЛИДЕЙ-СЪРВИС ЕООД"/>
    <x v="5"/>
    <s v="3"/>
    <s v="1"/>
    <n v="2172.8488968000001"/>
    <n v="362.14148280000001"/>
    <s v="Romania"/>
    <s v="28 Dec 2025 19:34"/>
    <s v="28 Dec 2025"/>
    <s v="Dec"/>
    <n v="0"/>
    <n v="2"/>
    <n v="4"/>
    <n v="0"/>
    <n v="0"/>
    <n v="6"/>
    <n v="0"/>
    <s v="28.12.2025"/>
    <x v="10"/>
    <s v="29.06.2026"/>
    <x v="2"/>
  </r>
  <r>
    <s v="TO"/>
    <n v="0"/>
    <n v="0"/>
    <n v="5"/>
    <n v="9205"/>
    <s v="1183428.225734 1 "/>
    <s v="27 Jul 2026"/>
    <s v="27"/>
    <s v="Jul"/>
    <s v="01 Aug 2026"/>
    <s v="01"/>
    <s v="Aug"/>
    <n v="5"/>
    <n v="-26"/>
    <n v="4"/>
    <n v="0"/>
    <s v="СЛР-ХОЛИДЕЙ-СЪРВИС ЕООД"/>
    <x v="5"/>
    <s v="2"/>
    <s v="0"/>
    <n v="1481.1500589999998"/>
    <n v="296.23001179999994"/>
    <s v="Romania"/>
    <s v="28 Dec 2025 21:23"/>
    <s v="28 Dec 2025"/>
    <s v="Dec"/>
    <n v="0"/>
    <n v="0"/>
    <n v="4"/>
    <n v="0"/>
    <n v="0"/>
    <n v="4"/>
    <n v="-1"/>
    <s v="28.12.2025"/>
    <x v="10"/>
    <s v="27.07.2026"/>
    <x v="8"/>
  </r>
  <r>
    <s v="TO"/>
    <n v="0"/>
    <n v="0"/>
    <n v="5"/>
    <n v="9206"/>
    <s v="1183428.225735 1 "/>
    <s v="27 Jul 2026"/>
    <s v="27"/>
    <s v="Jul"/>
    <s v="01 Aug 2026"/>
    <s v="01"/>
    <s v="Aug"/>
    <n v="5"/>
    <n v="-26"/>
    <n v="4"/>
    <n v="0"/>
    <s v="СЛР-ХОЛИДЕЙ-СЪРВИС ЕООД"/>
    <x v="5"/>
    <s v="2"/>
    <s v="1"/>
    <n v="1481.1500589999998"/>
    <n v="296.23001179999994"/>
    <s v="Romania"/>
    <s v="28 Dec 2025 21:23"/>
    <s v="28 Dec 2025"/>
    <s v="Dec"/>
    <n v="0"/>
    <n v="0"/>
    <n v="4"/>
    <n v="0"/>
    <n v="0"/>
    <n v="4"/>
    <n v="-1"/>
    <s v="28.12.2025"/>
    <x v="10"/>
    <s v="27.07.2026"/>
    <x v="8"/>
  </r>
  <r>
    <s v="TO"/>
    <n v="0"/>
    <n v="0"/>
    <n v="5"/>
    <n v="9207"/>
    <s v="1183428.225736 1 "/>
    <s v="27 Jul 2026"/>
    <s v="27"/>
    <s v="Jul"/>
    <s v="01 Aug 2026"/>
    <s v="01"/>
    <s v="Aug"/>
    <n v="5"/>
    <n v="-26"/>
    <n v="4"/>
    <n v="0"/>
    <s v="СЛР-ХОЛИДЕЙ-СЪРВИС ЕООД"/>
    <x v="5"/>
    <s v="3"/>
    <s v="1"/>
    <n v="1999.5428005000001"/>
    <n v="399.90856010000005"/>
    <s v="Romania"/>
    <s v="28 Dec 2025 21:23"/>
    <s v="28 Dec 2025"/>
    <s v="Dec"/>
    <n v="0"/>
    <n v="0"/>
    <n v="4"/>
    <n v="0"/>
    <n v="0"/>
    <n v="4"/>
    <n v="-1"/>
    <s v="28.12.2025"/>
    <x v="10"/>
    <s v="27.07.2026"/>
    <x v="8"/>
  </r>
  <r>
    <s v="TO"/>
    <n v="0"/>
    <n v="0"/>
    <n v="5"/>
    <n v="9208"/>
    <s v="1183437.225740 1 "/>
    <s v="13 Jul 2026"/>
    <s v="13"/>
    <s v="Jul"/>
    <s v="18 Jul 2026"/>
    <s v="18"/>
    <s v="Jul"/>
    <n v="5"/>
    <n v="5"/>
    <n v="0"/>
    <n v="0"/>
    <s v="СЛР-ХОЛИДЕЙ-СЪРВИС ЕООД"/>
    <x v="2"/>
    <s v="2"/>
    <s v="1"/>
    <n v="1481.1500589999998"/>
    <n v="296.23001179999994"/>
    <s v="Romania"/>
    <s v="28 Dec 2025 22:57"/>
    <s v="28 Dec 2025"/>
    <s v="Dec"/>
    <n v="0"/>
    <n v="0"/>
    <n v="5"/>
    <n v="0"/>
    <n v="0"/>
    <n v="5"/>
    <n v="0"/>
    <s v="28.12.2025"/>
    <x v="10"/>
    <s v="13.07.2026"/>
    <x v="1"/>
  </r>
  <r>
    <s v="BOOKING"/>
    <n v="0"/>
    <n v="0"/>
    <n v="10"/>
    <n v="9211"/>
    <s v="6963787963 1 "/>
    <s v="14 Aug 2026"/>
    <s v="14"/>
    <s v="Aug"/>
    <s v="24 Aug 2026"/>
    <s v="24"/>
    <s v="Aug"/>
    <n v="10"/>
    <n v="10"/>
    <n v="0"/>
    <n v="0"/>
    <s v="BOOKING"/>
    <x v="1"/>
    <s v="2"/>
    <s v="1"/>
    <n v="4767.2010495412842"/>
    <n v="476.72010495412837"/>
    <s v="Israel"/>
    <s v="29 Dec 2025 05:28"/>
    <s v="29 Dec 2025"/>
    <s v="Dec"/>
    <n v="0"/>
    <n v="0"/>
    <n v="0"/>
    <n v="10"/>
    <n v="0"/>
    <n v="10"/>
    <n v="0"/>
    <s v="29.12.2025"/>
    <x v="10"/>
    <s v="14.08.2026"/>
    <x v="12"/>
  </r>
  <r>
    <s v="BOOKING"/>
    <n v="0"/>
    <n v="0"/>
    <n v="10"/>
    <n v="9212"/>
    <s v="6286753740 1 "/>
    <s v="14 Aug 2026"/>
    <s v="14"/>
    <s v="Aug"/>
    <s v="24 Aug 2026"/>
    <s v="24"/>
    <s v="Aug"/>
    <n v="10"/>
    <n v="10"/>
    <n v="0"/>
    <n v="0"/>
    <s v="BOOKING"/>
    <x v="5"/>
    <s v="2"/>
    <s v="1"/>
    <n v="4883.4742458715591"/>
    <n v="488.34742458715596"/>
    <s v="Israel"/>
    <s v="29 Dec 2025 05:30"/>
    <s v="29 Dec 2025"/>
    <s v="Dec"/>
    <n v="0"/>
    <n v="0"/>
    <n v="0"/>
    <n v="10"/>
    <n v="0"/>
    <n v="10"/>
    <n v="0"/>
    <s v="29.12.2025"/>
    <x v="10"/>
    <s v="14.08.2026"/>
    <x v="12"/>
  </r>
  <r>
    <s v="TO"/>
    <n v="0"/>
    <n v="5"/>
    <n v="0"/>
    <n v="9213"/>
    <s v="NT312368 1 "/>
    <s v="27 Jun 2026"/>
    <s v="27"/>
    <s v="Jun"/>
    <s v="02 Jul 2026"/>
    <s v="02"/>
    <s v="Jul"/>
    <n v="5"/>
    <n v="-25"/>
    <n v="4"/>
    <n v="1"/>
    <s v="НОВОТОН - ЕООД"/>
    <x v="6"/>
    <s v="3"/>
    <s v="1"/>
    <n v="2031.2272464999999"/>
    <n v="406.24544929999996"/>
    <s v="Romania"/>
    <s v="29 Dec 2025 06:30"/>
    <s v="28 Dec 2025"/>
    <s v="Dec"/>
    <n v="0"/>
    <n v="4"/>
    <n v="1"/>
    <n v="0"/>
    <n v="0"/>
    <n v="5"/>
    <n v="0"/>
    <s v="29.12.2025"/>
    <x v="10"/>
    <s v="27.06.2026"/>
    <x v="7"/>
  </r>
  <r>
    <s v="TO"/>
    <n v="0"/>
    <n v="0"/>
    <n v="6"/>
    <n v="9214"/>
    <s v="NT312369 1 "/>
    <s v="26 Jul 2026"/>
    <s v="26"/>
    <s v="Jul"/>
    <s v="01 Aug 2026"/>
    <s v="01"/>
    <s v="Aug"/>
    <n v="6"/>
    <n v="-25"/>
    <n v="5"/>
    <n v="0"/>
    <s v="НОВОТОН - ЕООД"/>
    <x v="3"/>
    <s v="2"/>
    <s v="1"/>
    <n v="2015.3654652"/>
    <n v="335.8942442"/>
    <s v="Romania"/>
    <s v="29 Dec 2025 06:31"/>
    <s v="28 Dec 2025"/>
    <s v="Dec"/>
    <n v="0"/>
    <n v="0"/>
    <n v="5"/>
    <n v="0"/>
    <n v="0"/>
    <n v="5"/>
    <n v="-1"/>
    <s v="29.12.2025"/>
    <x v="10"/>
    <s v="26.07.2026"/>
    <x v="8"/>
  </r>
  <r>
    <s v="TO"/>
    <n v="0"/>
    <n v="3"/>
    <n v="6"/>
    <n v="9215"/>
    <s v="120644475 1 "/>
    <s v="19 Aug 2026"/>
    <s v="19"/>
    <s v="Aug"/>
    <s v="28 Aug 2026"/>
    <s v="28"/>
    <s v="Aug"/>
    <n v="9"/>
    <n v="9"/>
    <n v="0"/>
    <n v="0"/>
    <s v="ДЕСТИНЕЙШЪН ТУРИСТИК СЪРВИСИС - ЕООД"/>
    <x v="1"/>
    <s v="2"/>
    <s v="1"/>
    <n v="2491.1797876000001"/>
    <n v="276.79775417777779"/>
    <m/>
    <s v="29 Dec 2025 08:49"/>
    <s v="26 Dec 2025"/>
    <s v="Dec"/>
    <n v="0"/>
    <n v="0"/>
    <n v="0"/>
    <n v="9"/>
    <n v="0"/>
    <n v="9"/>
    <n v="0"/>
    <s v="29.12.2025"/>
    <x v="10"/>
    <s v="19.08.2026"/>
    <x v="4"/>
  </r>
  <r>
    <s v="TO"/>
    <n v="0"/>
    <n v="0"/>
    <n v="6"/>
    <n v="9217"/>
    <s v="60533 1 "/>
    <s v="24 Jul 2026"/>
    <s v="24"/>
    <s v="Jul"/>
    <s v="30 Jul 2026"/>
    <s v="30"/>
    <s v="Jul"/>
    <n v="6"/>
    <n v="6"/>
    <n v="0"/>
    <n v="0"/>
    <s v="КЛУБ МАГЕЛАН - ООД"/>
    <x v="0"/>
    <s v="3"/>
    <s v="0"/>
    <n v="2437.4726958000001"/>
    <n v="406.24544930000002"/>
    <s v="Romania"/>
    <s v="29 Dec 2025 10:00"/>
    <s v="28 Dec 2025"/>
    <s v="Dec"/>
    <n v="0"/>
    <n v="0"/>
    <n v="6"/>
    <n v="0"/>
    <n v="0"/>
    <n v="6"/>
    <n v="0"/>
    <s v="29.12.2025"/>
    <x v="10"/>
    <s v="24.07.2026"/>
    <x v="6"/>
  </r>
  <r>
    <s v="TO"/>
    <n v="0"/>
    <n v="0"/>
    <n v="6"/>
    <n v="9218"/>
    <s v="17860 1 "/>
    <s v="26 Jul 2026"/>
    <s v="26"/>
    <s v="Jul"/>
    <s v="01 Aug 2026"/>
    <s v="01"/>
    <s v="Aug"/>
    <n v="6"/>
    <n v="-25"/>
    <n v="5"/>
    <n v="0"/>
    <s v="КЛУБ МАГЕЛАН - ООД"/>
    <x v="2"/>
    <s v="2"/>
    <s v="1"/>
    <n v="1777.3800707999999"/>
    <n v="296.2300118"/>
    <s v="Romania"/>
    <s v="29 Dec 2025 10:12"/>
    <s v="28 Dec 2025"/>
    <s v="Dec"/>
    <n v="0"/>
    <n v="0"/>
    <n v="5"/>
    <n v="0"/>
    <n v="0"/>
    <n v="5"/>
    <n v="-1"/>
    <s v="29.12.2025"/>
    <x v="10"/>
    <s v="26.07.2026"/>
    <x v="8"/>
  </r>
  <r>
    <s v="TO"/>
    <n v="0"/>
    <n v="5"/>
    <n v="0"/>
    <n v="9219"/>
    <s v="1183352.225802 1 "/>
    <s v="06 Jul 2026"/>
    <s v="06"/>
    <s v="Jul"/>
    <s v="11 Jul 2026"/>
    <s v="11"/>
    <s v="Jul"/>
    <n v="5"/>
    <n v="5"/>
    <n v="0"/>
    <n v="0"/>
    <s v="СЛР-ХОЛИДЕЙ-СЪРВИС ЕООД"/>
    <x v="3"/>
    <s v="2"/>
    <s v="1"/>
    <n v="1595.566114"/>
    <n v="319.11322280000002"/>
    <s v="Romania"/>
    <s v="29 Dec 2025 10:16"/>
    <s v="27 Dec 2025"/>
    <s v="Dec"/>
    <n v="0"/>
    <n v="0"/>
    <n v="5"/>
    <n v="0"/>
    <n v="0"/>
    <n v="5"/>
    <n v="0"/>
    <s v="29.12.2025"/>
    <x v="10"/>
    <s v="06.07.2026"/>
    <x v="13"/>
  </r>
  <r>
    <s v="TO"/>
    <n v="0"/>
    <n v="0"/>
    <n v="5"/>
    <n v="9220"/>
    <s v="1183219.225834 1 "/>
    <s v="20 Jul 2026"/>
    <s v="20"/>
    <s v="Jul"/>
    <s v="25 Jul 2026"/>
    <s v="25"/>
    <s v="Jul"/>
    <n v="5"/>
    <n v="5"/>
    <n v="0"/>
    <n v="0"/>
    <s v="СЛР-ХОЛИДЕЙ-СЪРВИС ЕООД"/>
    <x v="5"/>
    <s v="3"/>
    <s v="1"/>
    <n v="1999.5428005000001"/>
    <n v="399.90856010000005"/>
    <s v="Romania"/>
    <s v="29 Dec 2025 11:13"/>
    <s v="29 Dec 2025"/>
    <s v="Dec"/>
    <n v="0"/>
    <n v="0"/>
    <n v="5"/>
    <n v="0"/>
    <n v="0"/>
    <n v="5"/>
    <n v="0"/>
    <s v="29.12.2025"/>
    <x v="10"/>
    <s v="20.07.2026"/>
    <x v="6"/>
  </r>
  <r>
    <s v="BOOKING"/>
    <n v="2"/>
    <n v="1"/>
    <n v="0"/>
    <n v="9221"/>
    <s v="5673832280 1 "/>
    <s v="29 May 2026"/>
    <s v="29"/>
    <s v="May"/>
    <s v="01 Jun 2026"/>
    <s v="01"/>
    <s v="Jun"/>
    <n v="3"/>
    <n v="-28"/>
    <n v="2"/>
    <n v="0"/>
    <s v="BOOKING"/>
    <x v="5"/>
    <s v="2"/>
    <s v="2"/>
    <n v="1041.8832013761466"/>
    <n v="347.29440045871559"/>
    <s v="Romania"/>
    <s v="29 Dec 2025 11:22"/>
    <s v="29 Dec 2025"/>
    <s v="Dec"/>
    <n v="2"/>
    <n v="0"/>
    <n v="0"/>
    <n v="0"/>
    <n v="0"/>
    <n v="2"/>
    <n v="-1"/>
    <s v="29.12.2025"/>
    <x v="10"/>
    <s v="29.05.2026"/>
    <x v="15"/>
  </r>
  <r>
    <s v="TO"/>
    <n v="5"/>
    <n v="0"/>
    <n v="0"/>
    <n v="9222"/>
    <s v="2317162 1 "/>
    <s v="10 Jun 2026"/>
    <s v="10"/>
    <s v="Jun"/>
    <s v="15 Jun 2026"/>
    <s v="15"/>
    <s v="Jun"/>
    <n v="5"/>
    <n v="5"/>
    <n v="0"/>
    <n v="0"/>
    <s v="ТУРИСТИЧЕСКА АГЕНЦИЯ СОЛВЕКС - ЕООД"/>
    <x v="0"/>
    <s v="2"/>
    <s v="0"/>
    <n v="874.64717599999994"/>
    <n v="174.9294352"/>
    <s v="Romania"/>
    <s v="29 Dec 2025 11:39"/>
    <s v="29 Dec 2025"/>
    <s v="Dec"/>
    <n v="0"/>
    <n v="5"/>
    <n v="0"/>
    <n v="0"/>
    <n v="0"/>
    <n v="5"/>
    <n v="0"/>
    <s v="29.12.2025"/>
    <x v="10"/>
    <s v="10.06.2026"/>
    <x v="0"/>
  </r>
  <r>
    <s v="BOOKING"/>
    <n v="0"/>
    <n v="0"/>
    <n v="5"/>
    <n v="9223"/>
    <s v="5501947657 2 "/>
    <s v="16 Aug 2026"/>
    <s v="16"/>
    <s v="Aug"/>
    <s v="21 Aug 2026"/>
    <s v="21"/>
    <s v="Aug"/>
    <n v="5"/>
    <n v="5"/>
    <n v="0"/>
    <n v="0"/>
    <s v="BOOKING"/>
    <x v="5"/>
    <s v="1"/>
    <s v="1"/>
    <n v="2441.7371229357796"/>
    <n v="488.34742458715596"/>
    <s v="Israel"/>
    <s v="29 Dec 2025 13:16"/>
    <s v="29 Dec 2025"/>
    <s v="Dec"/>
    <n v="0"/>
    <n v="0"/>
    <n v="0"/>
    <n v="5"/>
    <n v="0"/>
    <n v="5"/>
    <n v="0"/>
    <s v="29.12.2025"/>
    <x v="10"/>
    <s v="16.08.2026"/>
    <x v="4"/>
  </r>
  <r>
    <s v="BOOKING"/>
    <n v="0"/>
    <n v="0"/>
    <n v="5"/>
    <n v="9224"/>
    <s v="5501947657 2 "/>
    <s v="16 Aug 2026"/>
    <s v="16"/>
    <s v="Aug"/>
    <s v="21 Aug 2026"/>
    <s v="21"/>
    <s v="Aug"/>
    <n v="5"/>
    <n v="5"/>
    <n v="0"/>
    <n v="0"/>
    <s v="BOOKING"/>
    <x v="5"/>
    <s v="1"/>
    <s v="2"/>
    <n v="2441.7371229357796"/>
    <n v="488.34742458715596"/>
    <m/>
    <s v="29 Dec 2025 13:16"/>
    <s v="29 Dec 2025"/>
    <s v="Dec"/>
    <n v="0"/>
    <n v="0"/>
    <n v="0"/>
    <n v="5"/>
    <n v="0"/>
    <n v="5"/>
    <n v="0"/>
    <s v="29.12.2025"/>
    <x v="10"/>
    <s v="16.08.2026"/>
    <x v="4"/>
  </r>
  <r>
    <s v="TO"/>
    <n v="0"/>
    <n v="4"/>
    <n v="1"/>
    <n v="9225"/>
    <s v="1183254.225832 1 "/>
    <s v="24 Aug 2026"/>
    <s v="24"/>
    <s v="Aug"/>
    <s v="29 Aug 2026"/>
    <s v="29"/>
    <s v="Aug"/>
    <n v="5"/>
    <n v="5"/>
    <n v="0"/>
    <n v="0"/>
    <s v="СЛР-ХОЛИДЕЙ-СЪРВИС ЕООД"/>
    <x v="8"/>
    <s v="3"/>
    <s v="0"/>
    <n v="2645.1622834999998"/>
    <n v="529.03245670000001"/>
    <s v="Romania"/>
    <s v="29 Dec 2025 13:21"/>
    <s v="26 Dec 2025"/>
    <s v="Dec"/>
    <n v="0"/>
    <n v="0"/>
    <n v="0"/>
    <n v="5"/>
    <n v="0"/>
    <n v="5"/>
    <n v="0"/>
    <s v="29.12.2025"/>
    <x v="10"/>
    <s v="24.08.2026"/>
    <x v="3"/>
  </r>
  <r>
    <s v="TO"/>
    <n v="0"/>
    <n v="0"/>
    <n v="5"/>
    <n v="9226"/>
    <s v="2317183 1 "/>
    <s v="17 Jul 2026"/>
    <s v="17"/>
    <s v="Jul"/>
    <s v="22 Jul 2026"/>
    <s v="22"/>
    <s v="Jul"/>
    <n v="5"/>
    <n v="5"/>
    <n v="0"/>
    <n v="0"/>
    <s v="ТУРИСТИЧЕСКА АГЕНЦИЯ СОЛВЕКС - ЕООД"/>
    <x v="1"/>
    <s v="2"/>
    <s v="1"/>
    <n v="1446.1407019999999"/>
    <n v="289.22814039999997"/>
    <s v="Romania"/>
    <s v="29 Dec 2025 13:22"/>
    <s v="29 Dec 2025"/>
    <s v="Dec"/>
    <n v="0"/>
    <n v="0"/>
    <n v="5"/>
    <n v="0"/>
    <n v="0"/>
    <n v="5"/>
    <n v="0"/>
    <s v="29.12.2025"/>
    <x v="10"/>
    <s v="17.07.2026"/>
    <x v="1"/>
  </r>
  <r>
    <s v="TO"/>
    <n v="0"/>
    <n v="0"/>
    <n v="6"/>
    <n v="9228"/>
    <s v="60555 1 "/>
    <s v="04 Aug 2026"/>
    <s v="04"/>
    <s v="Aug"/>
    <s v="10 Aug 2026"/>
    <s v="10"/>
    <s v="Aug"/>
    <n v="6"/>
    <n v="6"/>
    <n v="0"/>
    <n v="0"/>
    <s v="КЛУБ МАГЕЛАН - ООД"/>
    <x v="1"/>
    <s v="3"/>
    <s v="1"/>
    <n v="2342.7714071999999"/>
    <n v="390.4619012"/>
    <s v="Romania"/>
    <s v="29 Dec 2025 14:45"/>
    <s v="29 Dec 2025"/>
    <s v="Dec"/>
    <n v="0"/>
    <n v="0"/>
    <n v="0"/>
    <n v="6"/>
    <n v="0"/>
    <n v="6"/>
    <n v="0"/>
    <s v="29.12.2025"/>
    <x v="10"/>
    <s v="04.08.2026"/>
    <x v="5"/>
  </r>
  <r>
    <s v="TO"/>
    <n v="0"/>
    <n v="0"/>
    <n v="6"/>
    <n v="9229"/>
    <s v="0111 1 "/>
    <s v="08 Aug 2026"/>
    <s v="08"/>
    <s v="Aug"/>
    <s v="14 Aug 2026"/>
    <s v="14"/>
    <s v="Aug"/>
    <n v="6"/>
    <n v="6"/>
    <n v="0"/>
    <n v="0"/>
    <s v="АВАТАР ТУР - ООД"/>
    <x v="5"/>
    <s v="3"/>
    <s v="0"/>
    <n v="2399.4513606"/>
    <n v="399.90856009999999"/>
    <s v="Romania"/>
    <s v="29 Dec 2025 16:57"/>
    <s v="29 Dec 2025"/>
    <s v="Dec"/>
    <n v="0"/>
    <n v="0"/>
    <n v="0"/>
    <n v="6"/>
    <n v="0"/>
    <n v="6"/>
    <n v="0"/>
    <s v="29.12.2025"/>
    <x v="10"/>
    <s v="08.08.2026"/>
    <x v="5"/>
  </r>
  <r>
    <s v="TO"/>
    <n v="0"/>
    <n v="0"/>
    <n v="6"/>
    <n v="9230"/>
    <s v="0112 1 "/>
    <s v="08 Aug 2026"/>
    <s v="08"/>
    <s v="Aug"/>
    <s v="14 Aug 2026"/>
    <s v="14"/>
    <s v="Aug"/>
    <n v="6"/>
    <n v="6"/>
    <n v="0"/>
    <n v="0"/>
    <s v="АВАТАР ТУР - ООД"/>
    <x v="5"/>
    <s v="3"/>
    <s v="0"/>
    <n v="2399.4513606"/>
    <n v="399.90856009999999"/>
    <s v="Romania"/>
    <s v="29 Dec 2025 16:57"/>
    <s v="29 Dec 2025"/>
    <s v="Dec"/>
    <n v="0"/>
    <n v="0"/>
    <n v="0"/>
    <n v="6"/>
    <n v="0"/>
    <n v="6"/>
    <n v="0"/>
    <s v="29.12.2025"/>
    <x v="10"/>
    <s v="08.08.2026"/>
    <x v="5"/>
  </r>
  <r>
    <s v="TO"/>
    <n v="0"/>
    <n v="0"/>
    <n v="5"/>
    <n v="9231"/>
    <s v="1183243.225883 1 "/>
    <s v="05 Aug 2026"/>
    <s v="05"/>
    <s v="Aug"/>
    <s v="10 Aug 2026"/>
    <s v="10"/>
    <s v="Aug"/>
    <n v="5"/>
    <n v="5"/>
    <n v="0"/>
    <n v="0"/>
    <s v="СЛР-ХОЛИДЕЙ-СЪРВИС ЕООД"/>
    <x v="1"/>
    <s v="2"/>
    <s v="0"/>
    <n v="0"/>
    <n v="0"/>
    <s v="Romania"/>
    <s v="29 Dec 2025 17:27"/>
    <s v="29 Dec 2025"/>
    <s v="Dec"/>
    <n v="0"/>
    <n v="0"/>
    <n v="0"/>
    <n v="5"/>
    <n v="0"/>
    <n v="5"/>
    <n v="0"/>
    <s v="29.12.2025"/>
    <x v="10"/>
    <s v="05.08.2026"/>
    <x v="5"/>
  </r>
  <r>
    <s v="TO"/>
    <n v="0"/>
    <n v="0"/>
    <n v="6"/>
    <n v="9232"/>
    <s v="1183833.225886 1 "/>
    <s v="20 Jul 2026"/>
    <s v="20"/>
    <s v="Jul"/>
    <s v="26 Jul 2026"/>
    <s v="26"/>
    <s v="Jul"/>
    <n v="6"/>
    <n v="6"/>
    <n v="0"/>
    <n v="0"/>
    <s v="СЛР-ХОЛИДЕЙ-СЪРВИС ЕООД"/>
    <x v="5"/>
    <s v="3"/>
    <s v="1"/>
    <n v="2399.4513606"/>
    <n v="399.90856009999999"/>
    <s v="Romania"/>
    <s v="29 Dec 2025 18:23"/>
    <s v="29 Dec 2025"/>
    <s v="Dec"/>
    <n v="0"/>
    <n v="0"/>
    <n v="6"/>
    <n v="0"/>
    <n v="0"/>
    <n v="6"/>
    <n v="0"/>
    <s v="29.12.2025"/>
    <x v="10"/>
    <s v="20.07.2026"/>
    <x v="6"/>
  </r>
  <r>
    <s v="TO"/>
    <n v="0"/>
    <n v="6"/>
    <n v="0"/>
    <n v="9233"/>
    <s v="1183835.225887 1 "/>
    <s v="29 Jun 2026"/>
    <s v="29"/>
    <s v="Jun"/>
    <s v="05 Jul 2026"/>
    <s v="05"/>
    <s v="Jul"/>
    <n v="6"/>
    <n v="-24"/>
    <n v="2"/>
    <n v="4"/>
    <s v="СЛР-ХОЛИДЕЙ-СЪРВИС ЕООД"/>
    <x v="5"/>
    <s v="3"/>
    <s v="1"/>
    <n v="2172.8488968000001"/>
    <n v="362.14148280000001"/>
    <s v="Romania"/>
    <s v="29 Dec 2025 18:47"/>
    <s v="29 Dec 2025"/>
    <s v="Dec"/>
    <n v="0"/>
    <n v="2"/>
    <n v="4"/>
    <n v="0"/>
    <n v="0"/>
    <n v="6"/>
    <n v="0"/>
    <s v="29.12.2025"/>
    <x v="10"/>
    <s v="29.06.2026"/>
    <x v="2"/>
  </r>
  <r>
    <s v="TO"/>
    <n v="0"/>
    <n v="5"/>
    <n v="1"/>
    <n v="9234"/>
    <s v="1183838.225888 1 "/>
    <s v="06 Jul 2026"/>
    <s v="06"/>
    <s v="Jul"/>
    <s v="12 Jul 2026"/>
    <s v="12"/>
    <s v="Jul"/>
    <n v="6"/>
    <n v="6"/>
    <n v="0"/>
    <n v="0"/>
    <s v="СЛР-ХОЛИДЕЙ-СЪРВИС ЕООД"/>
    <x v="5"/>
    <s v="2"/>
    <s v="2"/>
    <n v="2116.8730421999999"/>
    <n v="352.81217369999996"/>
    <s v="Romania"/>
    <s v="29 Dec 2025 19:32"/>
    <s v="29 Dec 2025"/>
    <s v="Dec"/>
    <n v="0"/>
    <n v="0"/>
    <n v="6"/>
    <n v="0"/>
    <n v="0"/>
    <n v="6"/>
    <n v="0"/>
    <s v="29.12.2025"/>
    <x v="10"/>
    <s v="06.07.2026"/>
    <x v="13"/>
  </r>
  <r>
    <s v="TO"/>
    <n v="0"/>
    <n v="7"/>
    <n v="0"/>
    <n v="9235"/>
    <s v="2317272 1 "/>
    <s v="27 Jun 2026"/>
    <s v="27"/>
    <s v="Jun"/>
    <s v="04 Jul 2026"/>
    <s v="04"/>
    <s v="Jul"/>
    <n v="7"/>
    <n v="-23"/>
    <n v="4"/>
    <n v="3"/>
    <s v="ТУРИСТИЧЕСКА АГЕНЦИЯ СОЛВЕКС - ЕООД"/>
    <x v="5"/>
    <s v="2"/>
    <s v="2"/>
    <n v="2347.2893745000001"/>
    <n v="335.32705350000003"/>
    <s v="Romania"/>
    <s v="29 Dec 2025 20:35"/>
    <s v="29 Dec 2025"/>
    <s v="Dec"/>
    <n v="0"/>
    <n v="4"/>
    <n v="3"/>
    <n v="0"/>
    <n v="0"/>
    <n v="7"/>
    <n v="0"/>
    <s v="29.12.2025"/>
    <x v="10"/>
    <s v="27.06.2026"/>
    <x v="7"/>
  </r>
  <r>
    <s v="TO"/>
    <n v="0"/>
    <n v="0"/>
    <n v="5"/>
    <n v="9236"/>
    <s v="1183863.225894 1 "/>
    <s v="17 Aug 2026"/>
    <s v="17"/>
    <s v="Aug"/>
    <s v="22 Aug 2026"/>
    <s v="22"/>
    <s v="Aug"/>
    <n v="5"/>
    <n v="5"/>
    <n v="0"/>
    <n v="0"/>
    <s v="СЛР-ХОЛИДЕЙ-СЪРВИС ЕООД"/>
    <x v="6"/>
    <s v="2"/>
    <s v="2"/>
    <n v="2041.1041879999998"/>
    <n v="408.22083759999998"/>
    <s v="Romania"/>
    <s v="29 Dec 2025 22:28"/>
    <s v="29 Dec 2025"/>
    <s v="Dec"/>
    <n v="0"/>
    <n v="0"/>
    <n v="0"/>
    <n v="5"/>
    <n v="0"/>
    <n v="5"/>
    <n v="0"/>
    <s v="29.12.2025"/>
    <x v="10"/>
    <s v="17.08.2026"/>
    <x v="4"/>
  </r>
  <r>
    <s v="TO"/>
    <n v="0"/>
    <n v="0"/>
    <n v="5"/>
    <n v="9237"/>
    <s v="1183864.225895 1 "/>
    <s v="17 Aug 2026"/>
    <s v="17"/>
    <s v="Aug"/>
    <s v="22 Aug 2026"/>
    <s v="22"/>
    <s v="Aug"/>
    <n v="5"/>
    <n v="5"/>
    <n v="0"/>
    <n v="0"/>
    <s v="СЛР-ХОЛИДЕЙ-СЪРВИС ЕООД"/>
    <x v="5"/>
    <s v="2"/>
    <s v="2"/>
    <n v="1851.4864694999999"/>
    <n v="370.2972939"/>
    <s v="Romania"/>
    <s v="29 Dec 2025 22:44"/>
    <s v="29 Dec 2025"/>
    <s v="Dec"/>
    <n v="0"/>
    <n v="0"/>
    <n v="0"/>
    <n v="5"/>
    <n v="0"/>
    <n v="5"/>
    <n v="0"/>
    <s v="29.12.2025"/>
    <x v="10"/>
    <s v="17.08.2026"/>
    <x v="4"/>
  </r>
  <r>
    <s v="TO"/>
    <n v="0"/>
    <n v="0"/>
    <n v="6"/>
    <n v="9240"/>
    <s v="1183883.225896 1 "/>
    <s v="25 Jul 2026"/>
    <s v="25"/>
    <s v="Jul"/>
    <s v="31 Jul 2026"/>
    <s v="31"/>
    <s v="Jul"/>
    <n v="6"/>
    <n v="6"/>
    <n v="0"/>
    <n v="0"/>
    <s v="СЛР-ХОЛИДЕЙ-СЪРВИС ЕООД"/>
    <x v="3"/>
    <s v="2"/>
    <s v="2"/>
    <n v="2519.2655063999996"/>
    <n v="419.87758439999993"/>
    <s v="Romania"/>
    <s v="30 Dec 2025 09:35"/>
    <s v="30 Dec 2025"/>
    <s v="Dec"/>
    <n v="0"/>
    <n v="0"/>
    <n v="6"/>
    <n v="0"/>
    <n v="0"/>
    <n v="6"/>
    <n v="0"/>
    <s v="30.12.2025"/>
    <x v="10"/>
    <s v="25.07.2026"/>
    <x v="6"/>
  </r>
  <r>
    <s v="TO"/>
    <n v="0"/>
    <n v="0"/>
    <n v="6"/>
    <n v="9241"/>
    <s v="0116 1 "/>
    <s v="08 Aug 2026"/>
    <s v="08"/>
    <s v="Aug"/>
    <s v="14 Aug 2026"/>
    <s v="14"/>
    <s v="Aug"/>
    <n v="6"/>
    <n v="6"/>
    <n v="0"/>
    <n v="0"/>
    <s v="АВАТАР ТУР - ООД"/>
    <x v="1"/>
    <s v="2"/>
    <s v="2"/>
    <n v="2169.211053"/>
    <n v="361.53517549999998"/>
    <s v="Romania"/>
    <s v="30 Dec 2025 09:43"/>
    <s v="30 Dec 2025"/>
    <s v="Dec"/>
    <n v="0"/>
    <n v="0"/>
    <n v="0"/>
    <n v="6"/>
    <n v="0"/>
    <n v="6"/>
    <n v="0"/>
    <s v="30.12.2025"/>
    <x v="10"/>
    <s v="08.08.2026"/>
    <x v="5"/>
  </r>
  <r>
    <s v="TO"/>
    <n v="0"/>
    <n v="4"/>
    <n v="1"/>
    <n v="9242"/>
    <s v="1183868.225916 1 "/>
    <s v="24 Aug 2026"/>
    <s v="24"/>
    <s v="Aug"/>
    <s v="29 Aug 2026"/>
    <s v="29"/>
    <s v="Aug"/>
    <n v="5"/>
    <n v="5"/>
    <n v="0"/>
    <n v="0"/>
    <s v="СЛР-ХОЛИДЕЙ-СЪРВИС ЕООД"/>
    <x v="5"/>
    <s v="2"/>
    <s v="2"/>
    <n v="1676.6352675000001"/>
    <n v="335.32705350000003"/>
    <s v="Romania"/>
    <s v="30 Dec 2025 09:54"/>
    <s v="29 Dec 2025"/>
    <s v="Dec"/>
    <n v="0"/>
    <n v="0"/>
    <n v="0"/>
    <n v="5"/>
    <n v="0"/>
    <n v="5"/>
    <n v="0"/>
    <s v="30.12.2025"/>
    <x v="10"/>
    <s v="24.08.2026"/>
    <x v="3"/>
  </r>
  <r>
    <s v="TO"/>
    <n v="0"/>
    <n v="6"/>
    <n v="0"/>
    <n v="9243"/>
    <s v="NT312510 1 "/>
    <s v="22 Jun 2026"/>
    <s v="22"/>
    <s v="Jun"/>
    <s v="28 Jun 2026"/>
    <s v="28"/>
    <s v="Jun"/>
    <n v="6"/>
    <n v="6"/>
    <n v="0"/>
    <n v="0"/>
    <s v="НОВОТОН - ЕООД"/>
    <x v="4"/>
    <s v="4"/>
    <s v="0"/>
    <n v="2694.2340581999997"/>
    <n v="449.03900969999995"/>
    <s v="Romania"/>
    <s v="30 Dec 2025 10:31"/>
    <s v="29 Dec 2025"/>
    <s v="Dec"/>
    <n v="0"/>
    <n v="6"/>
    <n v="0"/>
    <n v="0"/>
    <n v="0"/>
    <n v="6"/>
    <n v="0"/>
    <s v="30.12.2025"/>
    <x v="10"/>
    <s v="22.06.2026"/>
    <x v="7"/>
  </r>
  <r>
    <s v="TO"/>
    <n v="0"/>
    <n v="0"/>
    <n v="5"/>
    <n v="9244"/>
    <s v="2317305 1 "/>
    <s v="19 Aug 2026"/>
    <s v="19"/>
    <s v="Aug"/>
    <s v="24 Aug 2026"/>
    <s v="24"/>
    <s v="Aug"/>
    <n v="5"/>
    <n v="5"/>
    <n v="0"/>
    <n v="0"/>
    <s v="ТУРИСТИЧЕСКА АГЕНЦИЯ СОЛВЕКС - ЕООД"/>
    <x v="2"/>
    <s v="2"/>
    <s v="0"/>
    <n v="1481.1500589999998"/>
    <n v="296.23001179999994"/>
    <s v="Romania"/>
    <s v="30 Dec 2025 10:34"/>
    <s v="30 Dec 2025"/>
    <s v="Dec"/>
    <n v="0"/>
    <n v="0"/>
    <n v="0"/>
    <n v="5"/>
    <n v="0"/>
    <n v="5"/>
    <n v="0"/>
    <s v="30.12.2025"/>
    <x v="10"/>
    <s v="19.08.2026"/>
    <x v="4"/>
  </r>
  <r>
    <s v="TO"/>
    <n v="0"/>
    <n v="0"/>
    <n v="5"/>
    <n v="9245"/>
    <s v="2317307 1 "/>
    <s v="19 Aug 2026"/>
    <s v="19"/>
    <s v="Aug"/>
    <s v="24 Aug 2026"/>
    <s v="24"/>
    <s v="Aug"/>
    <n v="5"/>
    <n v="5"/>
    <n v="0"/>
    <n v="0"/>
    <s v="ТУРИСТИЧЕСКА АГЕНЦИЯ СОЛВЕКС - ЕООД"/>
    <x v="2"/>
    <s v="2"/>
    <s v="1"/>
    <n v="1481.1500589999998"/>
    <n v="296.23001179999994"/>
    <s v="Romania"/>
    <s v="30 Dec 2025 10:35"/>
    <s v="30 Dec 2025"/>
    <s v="Dec"/>
    <n v="0"/>
    <n v="0"/>
    <n v="0"/>
    <n v="5"/>
    <n v="0"/>
    <n v="5"/>
    <n v="0"/>
    <s v="30.12.2025"/>
    <x v="10"/>
    <s v="19.08.2026"/>
    <x v="4"/>
  </r>
  <r>
    <s v="TO"/>
    <n v="0"/>
    <n v="0"/>
    <n v="5"/>
    <n v="9246"/>
    <s v="2317308 1 "/>
    <s v="19 Aug 2026"/>
    <s v="19"/>
    <s v="Aug"/>
    <s v="24 Aug 2026"/>
    <s v="24"/>
    <s v="Aug"/>
    <n v="5"/>
    <n v="5"/>
    <n v="0"/>
    <n v="0"/>
    <s v="ТУРИСТИЧЕСКА АГЕНЦИЯ СОЛВЕКС - ЕООД"/>
    <x v="2"/>
    <s v="2"/>
    <s v="1"/>
    <n v="1481.1500589999998"/>
    <n v="296.23001179999994"/>
    <s v="Romania"/>
    <s v="30 Dec 2025 10:35"/>
    <s v="30 Dec 2025"/>
    <s v="Dec"/>
    <n v="0"/>
    <n v="0"/>
    <n v="0"/>
    <n v="5"/>
    <n v="0"/>
    <n v="5"/>
    <n v="0"/>
    <s v="30.12.2025"/>
    <x v="10"/>
    <s v="19.08.2026"/>
    <x v="4"/>
  </r>
  <r>
    <s v="TO"/>
    <n v="0"/>
    <n v="0"/>
    <n v="5"/>
    <n v="9247"/>
    <s v="2317309 1 "/>
    <s v="19 Aug 2026"/>
    <s v="19"/>
    <s v="Aug"/>
    <s v="24 Aug 2026"/>
    <s v="24"/>
    <s v="Aug"/>
    <n v="5"/>
    <n v="5"/>
    <n v="0"/>
    <n v="0"/>
    <s v="ТУРИСТИЧЕСКА АГЕНЦИЯ СОЛВЕКС - ЕООД"/>
    <x v="2"/>
    <s v="2"/>
    <s v="1"/>
    <n v="1481.1500589999998"/>
    <n v="296.23001179999994"/>
    <s v="Romania"/>
    <s v="30 Dec 2025 10:35"/>
    <s v="30 Dec 2025"/>
    <s v="Dec"/>
    <n v="0"/>
    <n v="0"/>
    <n v="0"/>
    <n v="5"/>
    <n v="0"/>
    <n v="5"/>
    <n v="0"/>
    <s v="30.12.2025"/>
    <x v="10"/>
    <s v="19.08.2026"/>
    <x v="4"/>
  </r>
  <r>
    <s v="TO"/>
    <n v="0"/>
    <n v="0"/>
    <n v="5"/>
    <n v="9248"/>
    <s v="2317310 1 "/>
    <s v="19 Aug 2026"/>
    <s v="19"/>
    <s v="Aug"/>
    <s v="24 Aug 2026"/>
    <s v="24"/>
    <s v="Aug"/>
    <n v="5"/>
    <n v="5"/>
    <n v="0"/>
    <n v="0"/>
    <s v="ТУРИСТИЧЕСКА АГЕНЦИЯ СОЛВЕКС - ЕООД"/>
    <x v="2"/>
    <s v="2"/>
    <s v="1"/>
    <n v="1481.1500589999998"/>
    <n v="296.23001179999994"/>
    <s v="Romania"/>
    <s v="30 Dec 2025 10:35"/>
    <s v="30 Dec 2025"/>
    <s v="Dec"/>
    <n v="0"/>
    <n v="0"/>
    <n v="0"/>
    <n v="5"/>
    <n v="0"/>
    <n v="5"/>
    <n v="0"/>
    <s v="30.12.2025"/>
    <x v="10"/>
    <s v="19.08.2026"/>
    <x v="4"/>
  </r>
  <r>
    <s v="TO"/>
    <n v="0"/>
    <n v="5"/>
    <n v="0"/>
    <n v="9249"/>
    <s v="60569 1 "/>
    <s v="03 Jul 2026"/>
    <s v="03"/>
    <s v="Jul"/>
    <s v="08 Jul 2026"/>
    <s v="08"/>
    <s v="Jul"/>
    <n v="5"/>
    <n v="5"/>
    <n v="0"/>
    <n v="0"/>
    <s v="КЛУБ МАГЕЛАН - ООД"/>
    <x v="5"/>
    <s v="2"/>
    <s v="1"/>
    <n v="1341.3082139999999"/>
    <n v="268.2616428"/>
    <s v="Romania"/>
    <s v="30 Dec 2025 11:01"/>
    <s v="29 Dec 2025"/>
    <s v="Dec"/>
    <n v="0"/>
    <n v="0"/>
    <n v="5"/>
    <n v="0"/>
    <n v="0"/>
    <n v="5"/>
    <n v="0"/>
    <s v="30.12.2025"/>
    <x v="10"/>
    <s v="03.07.2026"/>
    <x v="2"/>
  </r>
  <r>
    <s v="TO"/>
    <n v="0"/>
    <n v="1"/>
    <n v="4"/>
    <n v="9250"/>
    <s v="2317332 1 "/>
    <s v="21 Aug 2026"/>
    <s v="21"/>
    <s v="Aug"/>
    <s v="26 Aug 2026"/>
    <s v="26"/>
    <s v="Aug"/>
    <n v="5"/>
    <n v="5"/>
    <n v="0"/>
    <n v="0"/>
    <s v="ТУРИСТИЧЕСКА АГЕНЦИЯ СОЛВЕКС - ЕООД"/>
    <x v="6"/>
    <s v="2"/>
    <s v="2"/>
    <n v="1976.9529639999998"/>
    <n v="395.39059279999998"/>
    <m/>
    <s v="30 Dec 2025 12:53"/>
    <s v="30 Dec 2025"/>
    <s v="Dec"/>
    <n v="0"/>
    <n v="0"/>
    <n v="0"/>
    <n v="5"/>
    <n v="0"/>
    <n v="5"/>
    <n v="0"/>
    <s v="30.12.2025"/>
    <x v="10"/>
    <s v="21.08.2026"/>
    <x v="4"/>
  </r>
  <r>
    <s v="TO"/>
    <n v="0"/>
    <n v="1"/>
    <n v="4"/>
    <n v="9251"/>
    <s v="2317334 1 "/>
    <s v="21 Aug 2026"/>
    <s v="21"/>
    <s v="Aug"/>
    <s v="26 Aug 2026"/>
    <s v="26"/>
    <s v="Aug"/>
    <n v="5"/>
    <n v="5"/>
    <n v="0"/>
    <n v="0"/>
    <s v="ТУРИСТИЧЕСКА АГЕНЦИЯ СОЛВЕКС - ЕООД"/>
    <x v="6"/>
    <s v="2"/>
    <s v="2"/>
    <n v="1976.9529639999998"/>
    <n v="395.39059279999998"/>
    <m/>
    <s v="30 Dec 2025 12:53"/>
    <s v="30 Dec 2025"/>
    <s v="Dec"/>
    <n v="0"/>
    <n v="0"/>
    <n v="0"/>
    <n v="5"/>
    <n v="0"/>
    <n v="5"/>
    <n v="0"/>
    <s v="30.12.2025"/>
    <x v="10"/>
    <s v="21.08.2026"/>
    <x v="4"/>
  </r>
  <r>
    <s v="TO"/>
    <n v="0"/>
    <n v="1"/>
    <n v="4"/>
    <n v="9252"/>
    <s v="2317340 1 "/>
    <s v="21 Aug 2026"/>
    <s v="21"/>
    <s v="Aug"/>
    <s v="26 Aug 2026"/>
    <s v="26"/>
    <s v="Aug"/>
    <n v="5"/>
    <n v="5"/>
    <n v="0"/>
    <n v="0"/>
    <s v="ТУРИСТИЧЕСКА АГЕНЦИЯ СОЛВЕКС - ЕООД"/>
    <x v="6"/>
    <s v="3"/>
    <s v="1"/>
    <n v="2135.1404944000001"/>
    <n v="427.02809888000002"/>
    <m/>
    <s v="30 Dec 2025 12:53"/>
    <s v="30 Dec 2025"/>
    <s v="Dec"/>
    <n v="0"/>
    <n v="0"/>
    <n v="0"/>
    <n v="5"/>
    <n v="0"/>
    <n v="5"/>
    <n v="0"/>
    <s v="30.12.2025"/>
    <x v="10"/>
    <s v="21.08.2026"/>
    <x v="4"/>
  </r>
  <r>
    <s v="TO"/>
    <n v="0"/>
    <n v="1"/>
    <n v="4"/>
    <n v="9253"/>
    <s v="2317344 1 "/>
    <s v="21 Aug 2026"/>
    <s v="21"/>
    <s v="Aug"/>
    <s v="26 Aug 2026"/>
    <s v="26"/>
    <s v="Aug"/>
    <n v="5"/>
    <n v="5"/>
    <n v="0"/>
    <n v="0"/>
    <s v="ТУРИСТИЧЕСКА АГЕНЦИЯ СОЛВЕКС - ЕООД"/>
    <x v="6"/>
    <s v="3"/>
    <s v="0"/>
    <n v="2135.1404944000001"/>
    <n v="427.02809888000002"/>
    <m/>
    <s v="30 Dec 2025 12:54"/>
    <s v="30 Dec 2025"/>
    <s v="Dec"/>
    <n v="0"/>
    <n v="0"/>
    <n v="0"/>
    <n v="5"/>
    <n v="0"/>
    <n v="5"/>
    <n v="0"/>
    <s v="30.12.2025"/>
    <x v="10"/>
    <s v="21.08.2026"/>
    <x v="4"/>
  </r>
  <r>
    <s v="TO"/>
    <n v="0"/>
    <n v="0"/>
    <n v="5"/>
    <n v="9254"/>
    <s v="011932194 1 "/>
    <s v="15 Aug 2026"/>
    <s v="15"/>
    <s v="Aug"/>
    <s v="20 Aug 2026"/>
    <s v="20"/>
    <s v="Aug"/>
    <n v="5"/>
    <n v="5"/>
    <n v="0"/>
    <n v="0"/>
    <s v="СЪНИ ТУРС ООД"/>
    <x v="1"/>
    <s v="2"/>
    <s v="1"/>
    <n v="1446.1407019999999"/>
    <n v="289.22814039999997"/>
    <s v="Bulgaria"/>
    <s v="30 Dec 2025 13:22"/>
    <s v="30 Dec 2025"/>
    <s v="Dec"/>
    <n v="0"/>
    <n v="0"/>
    <n v="0"/>
    <n v="5"/>
    <n v="0"/>
    <n v="5"/>
    <n v="0"/>
    <s v="30.12.2025"/>
    <x v="10"/>
    <s v="15.08.2026"/>
    <x v="12"/>
  </r>
  <r>
    <s v="TO"/>
    <n v="0"/>
    <n v="0"/>
    <n v="5"/>
    <n v="9255"/>
    <s v="0119321944 1 "/>
    <s v="15 Aug 2026"/>
    <s v="15"/>
    <s v="Aug"/>
    <s v="20 Aug 2026"/>
    <s v="20"/>
    <s v="Aug"/>
    <n v="5"/>
    <n v="5"/>
    <n v="0"/>
    <n v="0"/>
    <s v="СЪНИ ТУРС ООД"/>
    <x v="1"/>
    <s v="3"/>
    <s v="0"/>
    <n v="1952.3095060000001"/>
    <n v="390.4619012"/>
    <s v="Bulgaria"/>
    <s v="30 Dec 2025 13:22"/>
    <s v="30 Dec 2025"/>
    <s v="Dec"/>
    <n v="0"/>
    <n v="0"/>
    <n v="0"/>
    <n v="5"/>
    <n v="0"/>
    <n v="5"/>
    <n v="0"/>
    <s v="30.12.2025"/>
    <x v="10"/>
    <s v="15.08.2026"/>
    <x v="12"/>
  </r>
  <r>
    <s v="TO"/>
    <n v="0"/>
    <n v="0"/>
    <n v="5"/>
    <n v="9256"/>
    <s v="0119321945 1 "/>
    <s v="15 Aug 2026"/>
    <s v="15"/>
    <s v="Aug"/>
    <s v="20 Aug 2026"/>
    <s v="20"/>
    <s v="Aug"/>
    <n v="5"/>
    <n v="5"/>
    <n v="0"/>
    <n v="0"/>
    <s v="СЪНИ ТУРС ООД"/>
    <x v="1"/>
    <s v="2"/>
    <s v="0"/>
    <n v="1446.1407019999999"/>
    <n v="289.22814039999997"/>
    <s v="Bulgaria"/>
    <s v="30 Dec 2025 13:22"/>
    <s v="30 Dec 2025"/>
    <s v="Dec"/>
    <n v="0"/>
    <n v="0"/>
    <n v="0"/>
    <n v="5"/>
    <n v="0"/>
    <n v="5"/>
    <n v="0"/>
    <s v="30.12.2025"/>
    <x v="10"/>
    <s v="15.08.2026"/>
    <x v="12"/>
  </r>
  <r>
    <s v="TO"/>
    <n v="0"/>
    <n v="0"/>
    <n v="5"/>
    <n v="9257"/>
    <s v="0119321946 1 "/>
    <s v="15 Aug 2026"/>
    <s v="15"/>
    <s v="Aug"/>
    <s v="20 Aug 2026"/>
    <s v="20"/>
    <s v="Aug"/>
    <n v="5"/>
    <n v="5"/>
    <n v="0"/>
    <n v="0"/>
    <s v="СЪНИ ТУРС ООД"/>
    <x v="1"/>
    <s v="2"/>
    <s v="0"/>
    <n v="1446.1407019999999"/>
    <n v="289.22814039999997"/>
    <s v="Bulgaria"/>
    <s v="30 Dec 2025 13:22"/>
    <s v="30 Dec 2025"/>
    <s v="Dec"/>
    <n v="0"/>
    <n v="0"/>
    <n v="0"/>
    <n v="5"/>
    <n v="0"/>
    <n v="5"/>
    <n v="0"/>
    <s v="30.12.2025"/>
    <x v="10"/>
    <s v="15.08.2026"/>
    <x v="12"/>
  </r>
  <r>
    <s v="TO"/>
    <n v="0"/>
    <n v="0"/>
    <n v="5"/>
    <n v="9258"/>
    <s v="1184027.226093 1 "/>
    <s v="15 Jul 2026"/>
    <s v="15"/>
    <s v="Jul"/>
    <s v="20 Jul 2026"/>
    <s v="20"/>
    <s v="Jul"/>
    <n v="5"/>
    <n v="5"/>
    <n v="0"/>
    <n v="0"/>
    <s v="СЛР-ХОЛИДЕЙ-СЪРВИС ЕООД"/>
    <x v="3"/>
    <s v="2"/>
    <s v="1"/>
    <n v="1679.471221"/>
    <n v="335.8942442"/>
    <s v="Romania"/>
    <s v="30 Dec 2025 13:52"/>
    <s v="30 Dec 2025"/>
    <s v="Dec"/>
    <n v="0"/>
    <n v="0"/>
    <n v="5"/>
    <n v="0"/>
    <n v="0"/>
    <n v="5"/>
    <n v="0"/>
    <s v="30.12.2025"/>
    <x v="10"/>
    <s v="15.07.2026"/>
    <x v="1"/>
  </r>
  <r>
    <s v="TO"/>
    <n v="0"/>
    <n v="6"/>
    <n v="0"/>
    <n v="9259"/>
    <s v="98174 1 "/>
    <s v="29 Jun 2026"/>
    <s v="29"/>
    <s v="Jun"/>
    <s v="05 Jul 2026"/>
    <s v="05"/>
    <s v="Jul"/>
    <n v="6"/>
    <n v="-24"/>
    <n v="2"/>
    <n v="4"/>
    <s v="ДЕСТИНЕЙШЪН ТУРИСТИК СЪРВИСИС - ЕООД"/>
    <x v="1"/>
    <s v="2"/>
    <s v="2"/>
    <n v="1959.3896106"/>
    <n v="326.56493510000001"/>
    <s v="Romania"/>
    <s v="30 Dec 2025 14:05"/>
    <s v="30 Dec 2025"/>
    <s v="Dec"/>
    <n v="0"/>
    <n v="2"/>
    <n v="4"/>
    <n v="0"/>
    <n v="0"/>
    <n v="6"/>
    <n v="0"/>
    <s v="30.12.2025"/>
    <x v="10"/>
    <s v="29.06.2026"/>
    <x v="2"/>
  </r>
  <r>
    <s v="TO"/>
    <n v="0"/>
    <n v="6"/>
    <n v="0"/>
    <n v="9260"/>
    <s v="98173 1 "/>
    <s v="29 Jun 2026"/>
    <s v="29"/>
    <s v="Jun"/>
    <s v="05 Jul 2026"/>
    <s v="05"/>
    <s v="Jul"/>
    <n v="6"/>
    <n v="-24"/>
    <n v="2"/>
    <n v="4"/>
    <s v="ДЕСТИНЕЙШЪН ТУРИСТИК СЪРВИСИС - ЕООД"/>
    <x v="1"/>
    <s v="2"/>
    <s v="2"/>
    <n v="1959.3896106"/>
    <n v="326.56493510000001"/>
    <s v="Romania"/>
    <s v="30 Dec 2025 14:05"/>
    <s v="30 Dec 2025"/>
    <s v="Dec"/>
    <n v="0"/>
    <n v="2"/>
    <n v="4"/>
    <n v="0"/>
    <n v="0"/>
    <n v="6"/>
    <n v="0"/>
    <s v="30.12.2025"/>
    <x v="10"/>
    <s v="29.06.2026"/>
    <x v="2"/>
  </r>
  <r>
    <s v="TO"/>
    <n v="0"/>
    <n v="0"/>
    <n v="5"/>
    <n v="9261"/>
    <s v="51796 1 "/>
    <s v="20 Jul 2026"/>
    <s v="20"/>
    <s v="Jul"/>
    <s v="25 Jul 2026"/>
    <s v="25"/>
    <s v="Jul"/>
    <n v="5"/>
    <n v="5"/>
    <n v="0"/>
    <n v="0"/>
    <s v="КЛУБ МАГЕЛАН - ООД"/>
    <x v="5"/>
    <s v="3"/>
    <s v="1"/>
    <n v="1999.5428005000001"/>
    <n v="399.90856010000005"/>
    <s v="Romania"/>
    <s v="30 Dec 2025 14:17"/>
    <s v="30 Dec 2025"/>
    <s v="Dec"/>
    <n v="0"/>
    <n v="0"/>
    <n v="5"/>
    <n v="0"/>
    <n v="0"/>
    <n v="5"/>
    <n v="0"/>
    <s v="30.12.2025"/>
    <x v="10"/>
    <s v="20.07.2026"/>
    <x v="6"/>
  </r>
  <r>
    <s v="TO"/>
    <n v="0"/>
    <n v="0"/>
    <n v="5"/>
    <n v="9262"/>
    <s v="1184029.226098 1 "/>
    <s v="20 Aug 2026"/>
    <s v="20"/>
    <s v="Aug"/>
    <s v="25 Aug 2026"/>
    <s v="25"/>
    <s v="Aug"/>
    <n v="5"/>
    <n v="5"/>
    <n v="0"/>
    <n v="0"/>
    <s v="СЛР-ХОЛИДЕЙ-СЪРВИС ЕООД"/>
    <x v="2"/>
    <s v="1"/>
    <s v="1"/>
    <n v="1017.2076247"/>
    <n v="203.44152493999999"/>
    <s v="Romania"/>
    <s v="30 Dec 2025 14:32"/>
    <s v="30 Dec 2025"/>
    <s v="Dec"/>
    <n v="0"/>
    <n v="0"/>
    <n v="0"/>
    <n v="5"/>
    <n v="0"/>
    <n v="5"/>
    <n v="0"/>
    <s v="30.12.2025"/>
    <x v="10"/>
    <s v="20.08.2026"/>
    <x v="4"/>
  </r>
  <r>
    <s v="TO"/>
    <n v="0"/>
    <n v="0"/>
    <n v="5"/>
    <n v="9263"/>
    <s v="1184029.226099 1 "/>
    <s v="20 Aug 2026"/>
    <s v="20"/>
    <s v="Aug"/>
    <s v="25 Aug 2026"/>
    <s v="25"/>
    <s v="Aug"/>
    <n v="5"/>
    <n v="5"/>
    <n v="0"/>
    <n v="0"/>
    <s v="СЛР-ХОЛИДЕЙ-СЪРВИС ЕООД"/>
    <x v="2"/>
    <s v="2"/>
    <s v="0"/>
    <n v="1453.1816899999999"/>
    <n v="290.63633799999997"/>
    <s v="Romania"/>
    <s v="30 Dec 2025 14:32"/>
    <s v="30 Dec 2025"/>
    <s v="Dec"/>
    <n v="0"/>
    <n v="0"/>
    <n v="0"/>
    <n v="5"/>
    <n v="0"/>
    <n v="5"/>
    <n v="0"/>
    <s v="30.12.2025"/>
    <x v="10"/>
    <s v="20.08.2026"/>
    <x v="4"/>
  </r>
  <r>
    <s v="TO"/>
    <n v="0"/>
    <n v="0"/>
    <n v="5"/>
    <n v="9264"/>
    <s v="1184078.226105 1 "/>
    <s v="03 Aug 2026"/>
    <s v="03"/>
    <s v="Aug"/>
    <s v="08 Aug 2026"/>
    <s v="08"/>
    <s v="Aug"/>
    <n v="5"/>
    <n v="5"/>
    <n v="0"/>
    <n v="0"/>
    <s v="СЛР-ХОЛИДЕЙ-СЪРВИС ЕООД"/>
    <x v="5"/>
    <s v="3"/>
    <s v="1"/>
    <n v="1999.5428005000001"/>
    <n v="399.90856010000005"/>
    <s v="Romania"/>
    <s v="30 Dec 2025 16:12"/>
    <s v="30 Dec 2025"/>
    <s v="Dec"/>
    <n v="0"/>
    <n v="0"/>
    <n v="0"/>
    <n v="5"/>
    <n v="0"/>
    <n v="5"/>
    <n v="0"/>
    <s v="30.12.2025"/>
    <x v="10"/>
    <s v="03.08.2026"/>
    <x v="5"/>
  </r>
  <r>
    <s v="TO"/>
    <n v="0"/>
    <n v="0"/>
    <n v="6"/>
    <n v="9265"/>
    <s v="1184068.226106 1 "/>
    <s v="20 Jul 2026"/>
    <s v="20"/>
    <s v="Jul"/>
    <s v="26 Jul 2026"/>
    <s v="26"/>
    <s v="Jul"/>
    <n v="6"/>
    <n v="6"/>
    <n v="0"/>
    <n v="0"/>
    <s v="СЛР-ХОЛИДЕЙ-СЪРВИС ЕООД"/>
    <x v="1"/>
    <s v="2"/>
    <s v="1"/>
    <n v="1735.3688423999999"/>
    <n v="289.22814039999997"/>
    <s v="Romania"/>
    <s v="30 Dec 2025 16:13"/>
    <s v="30 Dec 2025"/>
    <s v="Dec"/>
    <n v="0"/>
    <n v="0"/>
    <n v="6"/>
    <n v="0"/>
    <n v="0"/>
    <n v="6"/>
    <n v="0"/>
    <s v="30.12.2025"/>
    <x v="10"/>
    <s v="20.07.2026"/>
    <x v="6"/>
  </r>
  <r>
    <s v="TO"/>
    <n v="0"/>
    <n v="0"/>
    <n v="6"/>
    <n v="9266"/>
    <s v="1184068.226107 1 "/>
    <s v="20 Jul 2026"/>
    <s v="20"/>
    <s v="Jul"/>
    <s v="26 Jul 2026"/>
    <s v="26"/>
    <s v="Jul"/>
    <n v="6"/>
    <n v="6"/>
    <n v="0"/>
    <n v="0"/>
    <s v="СЛР-ХОЛИДЕЙ-СЪРВИС ЕООД"/>
    <x v="1"/>
    <s v="2"/>
    <s v="1"/>
    <n v="1735.3688423999999"/>
    <n v="289.22814039999997"/>
    <s v="Romania"/>
    <s v="30 Dec 2025 16:13"/>
    <s v="30 Dec 2025"/>
    <s v="Dec"/>
    <n v="0"/>
    <n v="0"/>
    <n v="6"/>
    <n v="0"/>
    <n v="0"/>
    <n v="6"/>
    <n v="0"/>
    <s v="30.12.2025"/>
    <x v="10"/>
    <s v="20.07.2026"/>
    <x v="6"/>
  </r>
  <r>
    <s v="BOOKING"/>
    <n v="2"/>
    <n v="1"/>
    <n v="0"/>
    <n v="9267"/>
    <s v="6114969630 1 "/>
    <s v="29 May 2026"/>
    <s v="29"/>
    <s v="May"/>
    <s v="01 Jun 2026"/>
    <s v="01"/>
    <s v="Jun"/>
    <n v="3"/>
    <n v="-28"/>
    <n v="2"/>
    <n v="0"/>
    <s v="BOOKING"/>
    <x v="1"/>
    <s v="2"/>
    <s v="1"/>
    <n v="1000.7031110091743"/>
    <n v="333.56770366972472"/>
    <s v="Romania"/>
    <s v="30 Dec 2025 17:32"/>
    <s v="30 Dec 2025"/>
    <s v="Dec"/>
    <n v="2"/>
    <n v="0"/>
    <n v="0"/>
    <n v="0"/>
    <n v="0"/>
    <n v="2"/>
    <n v="-1"/>
    <s v="30.12.2025"/>
    <x v="10"/>
    <s v="29.05.2026"/>
    <x v="15"/>
  </r>
  <r>
    <s v="TO"/>
    <n v="0"/>
    <n v="6"/>
    <n v="4"/>
    <n v="9268"/>
    <s v="1184123.226151 1 "/>
    <s v="05 Jul 2026"/>
    <s v="05"/>
    <s v="Jul"/>
    <s v="15 Jul 2026"/>
    <s v="15"/>
    <s v="Jul"/>
    <n v="10"/>
    <n v="10"/>
    <n v="0"/>
    <n v="0"/>
    <s v="СЛР-ХОЛИДЕЙ-СЪРВИС ЕООД"/>
    <x v="1"/>
    <s v="2"/>
    <s v="1"/>
    <n v="2780.4079279999996"/>
    <n v="278.04079279999996"/>
    <s v="Romania"/>
    <s v="30 Dec 2025 17:40"/>
    <s v="30 Dec 2025"/>
    <s v="Dec"/>
    <n v="0"/>
    <n v="0"/>
    <n v="10"/>
    <n v="0"/>
    <n v="0"/>
    <n v="10"/>
    <n v="0"/>
    <s v="30.12.2025"/>
    <x v="10"/>
    <s v="05.07.2026"/>
    <x v="13"/>
  </r>
  <r>
    <s v="TO"/>
    <n v="0"/>
    <n v="0"/>
    <n v="5"/>
    <n v="9269"/>
    <s v="60622 1 "/>
    <s v="05 Aug 2026"/>
    <s v="05"/>
    <s v="Aug"/>
    <s v="10 Aug 2026"/>
    <s v="10"/>
    <s v="Aug"/>
    <n v="5"/>
    <n v="5"/>
    <n v="0"/>
    <n v="0"/>
    <s v="КЛУБ МАГЕЛАН - ООД"/>
    <x v="4"/>
    <s v="3"/>
    <s v="2"/>
    <n v="2624.2349024999999"/>
    <n v="524.84698049999997"/>
    <s v="Romania"/>
    <s v="30 Dec 2025 17:47"/>
    <s v="30 Dec 2025"/>
    <s v="Dec"/>
    <n v="0"/>
    <n v="0"/>
    <n v="0"/>
    <n v="5"/>
    <n v="0"/>
    <n v="5"/>
    <n v="0"/>
    <s v="30.12.2025"/>
    <x v="10"/>
    <s v="05.08.2026"/>
    <x v="5"/>
  </r>
  <r>
    <s v="TO"/>
    <n v="0"/>
    <n v="6"/>
    <n v="0"/>
    <n v="9270"/>
    <s v="1790 1 "/>
    <s v="21 Jun 2026"/>
    <s v="21"/>
    <s v="Jun"/>
    <s v="27 Jun 2026"/>
    <s v="27"/>
    <s v="Jun"/>
    <n v="6"/>
    <n v="6"/>
    <n v="0"/>
    <n v="0"/>
    <s v="КЛУБ МАГЕЛАН - ООД"/>
    <x v="5"/>
    <s v="2"/>
    <s v="2"/>
    <n v="1848.6113993999998"/>
    <n v="308.10189989999998"/>
    <s v="Romania"/>
    <s v="30 Dec 2025 17:48"/>
    <s v="30 Dec 2025"/>
    <s v="Dec"/>
    <n v="0"/>
    <n v="6"/>
    <n v="0"/>
    <n v="0"/>
    <n v="0"/>
    <n v="6"/>
    <n v="0"/>
    <s v="30.12.2025"/>
    <x v="10"/>
    <s v="21.06.2026"/>
    <x v="7"/>
  </r>
  <r>
    <s v="BOOKING"/>
    <n v="0"/>
    <n v="0"/>
    <n v="5"/>
    <n v="9271"/>
    <s v="6188992803 1 "/>
    <s v="14 Aug 2026"/>
    <s v="14"/>
    <s v="Aug"/>
    <s v="19 Aug 2026"/>
    <s v="19"/>
    <s v="Aug"/>
    <n v="5"/>
    <n v="5"/>
    <n v="0"/>
    <n v="0"/>
    <s v="BOOKING"/>
    <x v="5"/>
    <s v="2"/>
    <s v="1"/>
    <n v="2661.4934639999997"/>
    <n v="532.29869280000003"/>
    <s v="Israel"/>
    <s v="30 Dec 2025 18:22"/>
    <s v="30 Dec 2025"/>
    <s v="Dec"/>
    <n v="0"/>
    <n v="0"/>
    <n v="0"/>
    <n v="5"/>
    <n v="0"/>
    <n v="5"/>
    <n v="0"/>
    <s v="30.12.2025"/>
    <x v="10"/>
    <s v="14.08.2026"/>
    <x v="12"/>
  </r>
  <r>
    <s v="TOPOLA SKIES"/>
    <n v="0"/>
    <n v="0"/>
    <n v="5"/>
    <n v="9272"/>
    <s v="434906 1 "/>
    <s v="14 Aug 2026"/>
    <s v="14"/>
    <s v="Aug"/>
    <s v="19 Aug 2026"/>
    <s v="19"/>
    <s v="Aug"/>
    <n v="5"/>
    <n v="5"/>
    <n v="0"/>
    <n v="0"/>
    <s v="TOPOLA SKIES"/>
    <x v="4"/>
    <s v="2"/>
    <s v="3"/>
    <n v="3149.0657339449535"/>
    <n v="629.81314678899071"/>
    <m/>
    <s v="30 Dec 2025 18:28"/>
    <s v="30 Dec 2025"/>
    <s v="Dec"/>
    <n v="0"/>
    <n v="0"/>
    <n v="0"/>
    <n v="5"/>
    <n v="0"/>
    <n v="5"/>
    <n v="0"/>
    <s v="30.12.2025"/>
    <x v="10"/>
    <s v="14.08.2026"/>
    <x v="12"/>
  </r>
  <r>
    <s v="TOPOLA SKIES"/>
    <n v="0"/>
    <n v="0"/>
    <n v="5"/>
    <n v="9273"/>
    <s v="434905 1 "/>
    <s v="14 Aug 2026"/>
    <s v="14"/>
    <s v="Aug"/>
    <s v="19 Aug 2026"/>
    <s v="19"/>
    <s v="Aug"/>
    <n v="5"/>
    <n v="5"/>
    <n v="0"/>
    <n v="0"/>
    <s v="TOPOLA SKIES"/>
    <x v="4"/>
    <s v="2"/>
    <s v="3"/>
    <n v="3149.0657339449535"/>
    <n v="629.81314678899071"/>
    <m/>
    <s v="30 Dec 2025 18:28"/>
    <s v="30 Dec 2025"/>
    <s v="Dec"/>
    <n v="0"/>
    <n v="0"/>
    <n v="0"/>
    <n v="5"/>
    <n v="0"/>
    <n v="5"/>
    <n v="0"/>
    <s v="30.12.2025"/>
    <x v="10"/>
    <s v="14.08.2026"/>
    <x v="12"/>
  </r>
  <r>
    <s v="TOPOLA SKIES"/>
    <n v="0"/>
    <n v="5"/>
    <n v="0"/>
    <n v="9275"/>
    <s v="434957 1 "/>
    <s v="25 Aug 2026"/>
    <s v="25"/>
    <s v="Aug"/>
    <s v="30 Aug 2026"/>
    <s v="30"/>
    <s v="Aug"/>
    <n v="5"/>
    <n v="5"/>
    <n v="0"/>
    <n v="0"/>
    <s v="TOPOLA SKIES"/>
    <x v="5"/>
    <s v="2"/>
    <s v="2"/>
    <n v="2011.9031077981649"/>
    <n v="402.38062155963297"/>
    <m/>
    <s v="30 Dec 2025 19:58"/>
    <s v="30 Dec 2025"/>
    <s v="Dec"/>
    <n v="0"/>
    <n v="0"/>
    <n v="0"/>
    <n v="5"/>
    <n v="0"/>
    <n v="5"/>
    <n v="0"/>
    <s v="30.12.2025"/>
    <x v="10"/>
    <s v="25.08.2026"/>
    <x v="3"/>
  </r>
  <r>
    <s v="TOPOLA SKIES"/>
    <n v="0"/>
    <n v="0"/>
    <n v="5"/>
    <n v="9276"/>
    <s v="434963 1 "/>
    <s v="14 Aug 2026"/>
    <s v="14"/>
    <s v="Aug"/>
    <s v="19 Aug 2026"/>
    <s v="19"/>
    <s v="Aug"/>
    <n v="5"/>
    <n v="5"/>
    <n v="0"/>
    <n v="0"/>
    <s v="TOPOLA SKIES"/>
    <x v="5"/>
    <s v="2"/>
    <s v="1"/>
    <n v="1778.638979357798"/>
    <n v="355.72779587155958"/>
    <m/>
    <s v="30 Dec 2025 20:08"/>
    <s v="30 Dec 2025"/>
    <s v="Dec"/>
    <n v="0"/>
    <n v="0"/>
    <n v="0"/>
    <n v="5"/>
    <n v="0"/>
    <n v="5"/>
    <n v="0"/>
    <s v="30.12.2025"/>
    <x v="10"/>
    <s v="14.08.2026"/>
    <x v="12"/>
  </r>
  <r>
    <s v="BOOKING"/>
    <n v="2"/>
    <n v="0"/>
    <n v="0"/>
    <n v="9277"/>
    <s v="6239875008 3 "/>
    <s v="03 Jun 2026"/>
    <s v="03"/>
    <s v="Jun"/>
    <s v="05 Jun 2026"/>
    <s v="05"/>
    <s v="Jun"/>
    <n v="2"/>
    <n v="2"/>
    <n v="0"/>
    <n v="0"/>
    <s v="BOOKING"/>
    <x v="1"/>
    <s v="2"/>
    <s v="0"/>
    <n v="494.16108440366969"/>
    <n v="247.08054220183485"/>
    <s v="Romania"/>
    <s v="31 Dec 2025 08:56"/>
    <s v="31 Dec 2025"/>
    <s v="Dec"/>
    <n v="0"/>
    <n v="2"/>
    <n v="0"/>
    <n v="0"/>
    <n v="0"/>
    <n v="2"/>
    <n v="0"/>
    <s v="31.12.2025"/>
    <x v="10"/>
    <s v="03.06.2026"/>
    <x v="10"/>
  </r>
  <r>
    <s v="BOOKING"/>
    <n v="2"/>
    <n v="0"/>
    <n v="0"/>
    <n v="9278"/>
    <s v="6239875008 3 "/>
    <s v="03 Jun 2026"/>
    <s v="03"/>
    <s v="Jun"/>
    <s v="05 Jun 2026"/>
    <s v="05"/>
    <s v="Jun"/>
    <n v="2"/>
    <n v="2"/>
    <n v="0"/>
    <n v="0"/>
    <s v="BOOKING"/>
    <x v="1"/>
    <s v="2"/>
    <s v="0"/>
    <n v="494.16108440366969"/>
    <n v="247.08054220183485"/>
    <m/>
    <s v="31 Dec 2025 08:56"/>
    <s v="31 Dec 2025"/>
    <s v="Dec"/>
    <n v="0"/>
    <n v="2"/>
    <n v="0"/>
    <n v="0"/>
    <n v="0"/>
    <n v="2"/>
    <n v="0"/>
    <s v="31.12.2025"/>
    <x v="10"/>
    <s v="03.06.2026"/>
    <x v="10"/>
  </r>
  <r>
    <s v="BOOKING"/>
    <n v="2"/>
    <n v="0"/>
    <n v="0"/>
    <n v="9279"/>
    <s v="6239875008 3 "/>
    <s v="03 Jun 2026"/>
    <s v="03"/>
    <s v="Jun"/>
    <s v="05 Jun 2026"/>
    <s v="05"/>
    <s v="Jun"/>
    <n v="2"/>
    <n v="2"/>
    <n v="0"/>
    <n v="0"/>
    <s v="BOOKING"/>
    <x v="1"/>
    <s v="2"/>
    <s v="0"/>
    <n v="494.16108440366969"/>
    <n v="247.08054220183485"/>
    <m/>
    <s v="31 Dec 2025 08:56"/>
    <s v="31 Dec 2025"/>
    <s v="Dec"/>
    <n v="0"/>
    <n v="2"/>
    <n v="0"/>
    <n v="0"/>
    <n v="0"/>
    <n v="2"/>
    <n v="0"/>
    <s v="31.12.2025"/>
    <x v="10"/>
    <s v="03.06.2026"/>
    <x v="10"/>
  </r>
  <r>
    <s v="TOPOLA SKIES"/>
    <n v="0"/>
    <n v="0"/>
    <n v="6"/>
    <n v="9280"/>
    <s v="435140 2 "/>
    <s v="16 Aug 2026"/>
    <s v="16"/>
    <s v="Aug"/>
    <s v="22 Aug 2026"/>
    <s v="22"/>
    <s v="Aug"/>
    <n v="6"/>
    <n v="6"/>
    <n v="0"/>
    <n v="0"/>
    <s v="TOPOLA SKIES"/>
    <x v="5"/>
    <s v="2"/>
    <s v="2"/>
    <n v="2667.9315539449535"/>
    <n v="444.65525899082564"/>
    <m/>
    <s v="31 Dec 2025 08:58"/>
    <s v="31 Dec 2025"/>
    <s v="Dec"/>
    <n v="0"/>
    <n v="0"/>
    <n v="0"/>
    <n v="6"/>
    <n v="0"/>
    <n v="6"/>
    <n v="0"/>
    <s v="31.12.2025"/>
    <x v="10"/>
    <s v="16.08.2026"/>
    <x v="4"/>
  </r>
  <r>
    <s v="TOPOLA SKIES"/>
    <n v="0"/>
    <n v="0"/>
    <n v="6"/>
    <n v="9281"/>
    <s v="435140 2 "/>
    <s v="16 Aug 2026"/>
    <s v="16"/>
    <s v="Aug"/>
    <s v="22 Aug 2026"/>
    <s v="22"/>
    <s v="Aug"/>
    <n v="6"/>
    <n v="6"/>
    <n v="0"/>
    <n v="0"/>
    <s v="TOPOLA SKIES"/>
    <x v="1"/>
    <s v="2"/>
    <s v="1"/>
    <n v="2085.3813082568809"/>
    <n v="347.56355137614673"/>
    <m/>
    <s v="31 Dec 2025 08:58"/>
    <s v="31 Dec 2025"/>
    <s v="Dec"/>
    <n v="0"/>
    <n v="0"/>
    <n v="0"/>
    <n v="6"/>
    <n v="0"/>
    <n v="6"/>
    <n v="0"/>
    <s v="31.12.2025"/>
    <x v="10"/>
    <s v="16.08.2026"/>
    <x v="4"/>
  </r>
  <r>
    <s v="TO"/>
    <n v="0"/>
    <n v="6"/>
    <n v="0"/>
    <n v="9282"/>
    <s v="1184184.226178 1 "/>
    <s v="31 Aug 2026"/>
    <s v="31"/>
    <s v="Aug"/>
    <s v="06 Sep 2026"/>
    <s v="06"/>
    <s v="Sep"/>
    <n v="6"/>
    <n v="-25"/>
    <n v="0"/>
    <n v="5"/>
    <s v="СЛР-ХОЛИДЕЙ-СЪРВИС ЕООД"/>
    <x v="0"/>
    <s v="2"/>
    <s v="1"/>
    <n v="1441.5249431999998"/>
    <n v="240.25415719999998"/>
    <s v="Romania"/>
    <s v="31 Dec 2025 09:15"/>
    <s v="31 Dec 2025"/>
    <s v="Dec"/>
    <n v="0"/>
    <n v="0"/>
    <n v="0"/>
    <n v="0"/>
    <n v="5"/>
    <n v="5"/>
    <n v="-1"/>
    <s v="31.12.2025"/>
    <x v="10"/>
    <s v="31.08.2026"/>
    <x v="11"/>
  </r>
  <r>
    <s v="TO"/>
    <n v="0"/>
    <n v="0"/>
    <n v="5"/>
    <n v="9283"/>
    <s v="1184135.226184 1 "/>
    <s v="17 Aug 2026"/>
    <s v="17"/>
    <s v="Aug"/>
    <s v="22 Aug 2026"/>
    <s v="22"/>
    <s v="Aug"/>
    <n v="5"/>
    <n v="5"/>
    <n v="0"/>
    <n v="0"/>
    <s v="СЛР-ХОЛИДЕЙ-СЪРВИС ЕООД"/>
    <x v="5"/>
    <s v="2"/>
    <s v="1"/>
    <n v="1481.1500589999998"/>
    <n v="296.23001179999994"/>
    <s v="Romania"/>
    <s v="31 Dec 2025 09:37"/>
    <s v="30 Dec 2025"/>
    <s v="Dec"/>
    <n v="0"/>
    <n v="0"/>
    <n v="0"/>
    <n v="5"/>
    <n v="0"/>
    <n v="5"/>
    <n v="0"/>
    <s v="31.12.2025"/>
    <x v="10"/>
    <s v="17.08.2026"/>
    <x v="4"/>
  </r>
  <r>
    <s v="TO"/>
    <n v="0"/>
    <n v="0"/>
    <n v="5"/>
    <n v="9284"/>
    <s v="1184172.226201 1 "/>
    <s v="11 Jul 2026"/>
    <s v="11"/>
    <s v="Jul"/>
    <s v="16 Jul 2026"/>
    <s v="16"/>
    <s v="Jul"/>
    <n v="5"/>
    <n v="5"/>
    <n v="0"/>
    <n v="0"/>
    <s v="СЛР-ХОЛИДЕЙ-СЪРВИС ЕООД"/>
    <x v="6"/>
    <s v="2"/>
    <s v="2"/>
    <n v="2041.1041879999998"/>
    <n v="408.22083759999998"/>
    <s v="Romania"/>
    <s v="31 Dec 2025 10:24"/>
    <s v="30 Dec 2025"/>
    <s v="Dec"/>
    <n v="0"/>
    <n v="0"/>
    <n v="5"/>
    <n v="0"/>
    <n v="0"/>
    <n v="5"/>
    <n v="0"/>
    <s v="31.12.2025"/>
    <x v="10"/>
    <s v="11.07.2026"/>
    <x v="13"/>
  </r>
  <r>
    <s v="TO"/>
    <n v="0"/>
    <n v="0"/>
    <n v="5"/>
    <n v="9285"/>
    <s v="2317483 1 "/>
    <s v="29 Jul 2026"/>
    <s v="29"/>
    <s v="Jul"/>
    <s v="03 Aug 2026"/>
    <s v="03"/>
    <s v="Aug"/>
    <n v="5"/>
    <n v="-26"/>
    <n v="2"/>
    <n v="2"/>
    <s v="ТУРИСТИЧЕСКА АГЕНЦИЯ СОЛВЕКС - ЕООД"/>
    <x v="5"/>
    <s v="3"/>
    <s v="1"/>
    <n v="1999.5428005000001"/>
    <n v="399.90856010000005"/>
    <s v="Romania"/>
    <s v="31 Dec 2025 10:30"/>
    <s v="31 Dec 2025"/>
    <s v="Dec"/>
    <n v="0"/>
    <n v="0"/>
    <n v="2"/>
    <n v="2"/>
    <n v="0"/>
    <n v="4"/>
    <n v="-1"/>
    <s v="31.12.2025"/>
    <x v="10"/>
    <s v="29.07.2026"/>
    <x v="8"/>
  </r>
  <r>
    <s v="TO"/>
    <n v="0"/>
    <n v="5"/>
    <n v="0"/>
    <n v="9288"/>
    <s v="3094 1 "/>
    <s v="25 Jun 2026"/>
    <s v="25"/>
    <s v="Jun"/>
    <s v="30 Jun 2026"/>
    <s v="30"/>
    <s v="Jun"/>
    <n v="5"/>
    <n v="5"/>
    <n v="0"/>
    <n v="0"/>
    <s v="КЛУБ МАГЕЛАН - ООД"/>
    <x v="5"/>
    <s v="3"/>
    <s v="1"/>
    <n v="1810.707414"/>
    <n v="362.14148280000001"/>
    <s v="Romania"/>
    <s v="31 Dec 2025 13:09"/>
    <s v="31 Dec 2025"/>
    <s v="Dec"/>
    <n v="0"/>
    <n v="5"/>
    <n v="0"/>
    <n v="0"/>
    <n v="0"/>
    <n v="5"/>
    <n v="0"/>
    <s v="31.12.2025"/>
    <x v="10"/>
    <s v="25.06.2026"/>
    <x v="7"/>
  </r>
  <r>
    <s v="BOOKING"/>
    <n v="0"/>
    <n v="0"/>
    <n v="5"/>
    <n v="9289"/>
    <s v="5419207014 1 "/>
    <s v="14 Aug 2026"/>
    <s v="14"/>
    <s v="Aug"/>
    <s v="19 Aug 2026"/>
    <s v="19"/>
    <s v="Aug"/>
    <n v="5"/>
    <n v="5"/>
    <n v="0"/>
    <n v="0"/>
    <s v="BOOKING"/>
    <x v="5"/>
    <s v="2"/>
    <s v="2"/>
    <n v="3391.3015596330274"/>
    <n v="678.26031192660537"/>
    <s v="Israel"/>
    <s v="31 Dec 2025 13:44"/>
    <s v="31 Dec 2025"/>
    <s v="Dec"/>
    <n v="0"/>
    <n v="0"/>
    <n v="0"/>
    <n v="5"/>
    <n v="0"/>
    <n v="5"/>
    <n v="0"/>
    <s v="31.12.2025"/>
    <x v="10"/>
    <s v="14.08.2026"/>
    <x v="12"/>
  </r>
  <r>
    <s v="TO"/>
    <n v="0"/>
    <n v="1"/>
    <n v="5"/>
    <n v="9290"/>
    <s v="1184275.226282 1 "/>
    <s v="10 Jul 2026"/>
    <s v="10"/>
    <s v="Jul"/>
    <s v="16 Jul 2026"/>
    <s v="16"/>
    <s v="Jul"/>
    <n v="6"/>
    <n v="6"/>
    <n v="0"/>
    <n v="0"/>
    <s v="СЛР-ХОЛИДЕЙ-СЪРВИС ЕООД"/>
    <x v="3"/>
    <s v="3"/>
    <s v="1"/>
    <n v="2015.3654652"/>
    <n v="335.8942442"/>
    <s v="Romania"/>
    <s v="31 Dec 2025 13:44"/>
    <s v="31 Dec 2025"/>
    <s v="Dec"/>
    <n v="0"/>
    <n v="0"/>
    <n v="6"/>
    <n v="0"/>
    <n v="0"/>
    <n v="6"/>
    <n v="0"/>
    <s v="31.12.2025"/>
    <x v="10"/>
    <s v="10.07.2026"/>
    <x v="13"/>
  </r>
  <r>
    <s v="TO"/>
    <n v="0"/>
    <n v="1"/>
    <n v="5"/>
    <n v="9291"/>
    <s v="1184275.226283 1 "/>
    <s v="10 Jul 2026"/>
    <s v="10"/>
    <s v="Jul"/>
    <s v="16 Jul 2026"/>
    <s v="16"/>
    <s v="Jul"/>
    <n v="6"/>
    <n v="6"/>
    <n v="0"/>
    <n v="0"/>
    <s v="СЛР-ХОЛИДЕЙ-СЪРВИС ЕООД"/>
    <x v="3"/>
    <s v="3"/>
    <s v="1"/>
    <n v="2720.7551129999997"/>
    <n v="453.45918549999993"/>
    <s v="Romania"/>
    <s v="31 Dec 2025 13:44"/>
    <s v="31 Dec 2025"/>
    <s v="Dec"/>
    <n v="0"/>
    <n v="0"/>
    <n v="6"/>
    <n v="0"/>
    <n v="0"/>
    <n v="6"/>
    <n v="0"/>
    <s v="31.12.2025"/>
    <x v="10"/>
    <s v="10.07.2026"/>
    <x v="13"/>
  </r>
  <r>
    <s v="TO"/>
    <n v="0"/>
    <n v="0"/>
    <n v="5"/>
    <n v="9292"/>
    <s v="1184277.226285 1 "/>
    <s v="17 Aug 2026"/>
    <s v="17"/>
    <s v="Aug"/>
    <s v="22 Aug 2026"/>
    <s v="22"/>
    <s v="Aug"/>
    <n v="5"/>
    <n v="5"/>
    <n v="0"/>
    <n v="0"/>
    <s v="СЛР-ХОЛИДЕЙ-СЪРВИС ЕООД"/>
    <x v="1"/>
    <s v="1"/>
    <s v="0"/>
    <n v="1012.337608"/>
    <n v="202.4675216"/>
    <s v="Romania"/>
    <s v="31 Dec 2025 13:46"/>
    <s v="31 Dec 2025"/>
    <s v="Dec"/>
    <n v="0"/>
    <n v="0"/>
    <n v="0"/>
    <n v="5"/>
    <n v="0"/>
    <n v="5"/>
    <n v="0"/>
    <s v="31.12.2025"/>
    <x v="10"/>
    <s v="17.08.2026"/>
    <x v="4"/>
  </r>
  <r>
    <s v="BOOKING"/>
    <n v="0"/>
    <n v="0"/>
    <n v="5"/>
    <n v="9293"/>
    <s v="6500912475 1 "/>
    <s v="14 Aug 2026"/>
    <s v="14"/>
    <s v="Aug"/>
    <s v="19 Aug 2026"/>
    <s v="19"/>
    <s v="Aug"/>
    <n v="5"/>
    <n v="5"/>
    <n v="0"/>
    <n v="0"/>
    <s v="BOOKING"/>
    <x v="2"/>
    <s v="2"/>
    <s v="2"/>
    <n v="3391.3015596330274"/>
    <n v="678.26031192660537"/>
    <s v="Israel"/>
    <s v="31 Dec 2025 13:54"/>
    <s v="31 Dec 2025"/>
    <s v="Dec"/>
    <n v="0"/>
    <n v="0"/>
    <n v="0"/>
    <n v="5"/>
    <n v="0"/>
    <n v="5"/>
    <n v="0"/>
    <s v="31.12.2025"/>
    <x v="10"/>
    <s v="14.08.2026"/>
    <x v="12"/>
  </r>
  <r>
    <s v="BOOKING"/>
    <n v="0"/>
    <n v="0"/>
    <n v="5"/>
    <n v="9294"/>
    <s v="5917814159 1 "/>
    <s v="14 Aug 2026"/>
    <s v="14"/>
    <s v="Aug"/>
    <s v="19 Aug 2026"/>
    <s v="19"/>
    <s v="Aug"/>
    <n v="5"/>
    <n v="5"/>
    <n v="0"/>
    <n v="0"/>
    <s v="BOOKING"/>
    <x v="5"/>
    <s v="2"/>
    <s v="2"/>
    <n v="3391.3015596330274"/>
    <n v="678.26031192660537"/>
    <s v="Israel"/>
    <s v="31 Dec 2025 13:56"/>
    <s v="31 Dec 2025"/>
    <s v="Dec"/>
    <n v="0"/>
    <n v="0"/>
    <n v="0"/>
    <n v="5"/>
    <n v="0"/>
    <n v="5"/>
    <n v="0"/>
    <s v="31.12.2025"/>
    <x v="10"/>
    <s v="14.08.2026"/>
    <x v="12"/>
  </r>
  <r>
    <s v="TO"/>
    <n v="0"/>
    <n v="0"/>
    <n v="5"/>
    <n v="9295"/>
    <s v="NT312732 1 "/>
    <s v="20 Jul 2026"/>
    <s v="20"/>
    <s v="Jul"/>
    <s v="25 Jul 2026"/>
    <s v="25"/>
    <s v="Jul"/>
    <n v="5"/>
    <n v="5"/>
    <n v="0"/>
    <n v="0"/>
    <s v="НОВОТОН - ЕООД"/>
    <x v="5"/>
    <s v="2"/>
    <s v="1"/>
    <n v="1481.1500589999998"/>
    <n v="296.23001179999994"/>
    <s v="Romania"/>
    <s v="31 Dec 2025 13:57"/>
    <s v="31 Dec 2025"/>
    <s v="Dec"/>
    <n v="0"/>
    <n v="0"/>
    <n v="5"/>
    <n v="0"/>
    <n v="0"/>
    <n v="5"/>
    <n v="0"/>
    <s v="31.12.2025"/>
    <x v="10"/>
    <s v="20.07.2026"/>
    <x v="6"/>
  </r>
  <r>
    <s v="TO"/>
    <n v="0"/>
    <n v="7"/>
    <n v="0"/>
    <n v="9296"/>
    <s v="28467 1 "/>
    <s v="29 Jun 2026"/>
    <s v="29"/>
    <s v="Jun"/>
    <s v="06 Jul 2026"/>
    <s v="06"/>
    <s v="Jul"/>
    <n v="7"/>
    <n v="-23"/>
    <n v="2"/>
    <n v="5"/>
    <s v="КЛУБ МАГЕЛАН - ООД"/>
    <x v="4"/>
    <s v="4"/>
    <s v="1"/>
    <n v="3347.403045"/>
    <n v="478.20043500000003"/>
    <s v="Romania"/>
    <s v="31 Dec 2025 15:26"/>
    <s v="31 Dec 2025"/>
    <s v="Dec"/>
    <n v="0"/>
    <n v="2"/>
    <n v="5"/>
    <n v="0"/>
    <n v="0"/>
    <n v="7"/>
    <n v="0"/>
    <s v="31.12.2025"/>
    <x v="10"/>
    <s v="29.06.2026"/>
    <x v="2"/>
  </r>
  <r>
    <s v="BOOKING"/>
    <n v="0"/>
    <n v="0"/>
    <n v="4"/>
    <n v="9297"/>
    <s v="6942982427 2 "/>
    <s v="20 Jul 2026"/>
    <s v="20"/>
    <s v="Jul"/>
    <s v="24 Jul 2026"/>
    <s v="24"/>
    <s v="Jul"/>
    <n v="4"/>
    <n v="4"/>
    <n v="0"/>
    <n v="0"/>
    <s v="BOOKING"/>
    <x v="1"/>
    <s v="1"/>
    <s v="1"/>
    <n v="1906.8804198165135"/>
    <n v="476.72010495412837"/>
    <s v="Romania"/>
    <s v="31 Dec 2025 16:06"/>
    <s v="31 Dec 2025"/>
    <s v="Dec"/>
    <n v="0"/>
    <n v="0"/>
    <n v="4"/>
    <n v="0"/>
    <n v="0"/>
    <n v="4"/>
    <n v="0"/>
    <s v="31.12.2025"/>
    <x v="10"/>
    <s v="20.07.2026"/>
    <x v="6"/>
  </r>
  <r>
    <s v="BOOKING"/>
    <n v="0"/>
    <n v="0"/>
    <n v="4"/>
    <n v="9298"/>
    <s v="6942982427 2 "/>
    <s v="20 Jul 2026"/>
    <s v="20"/>
    <s v="Jul"/>
    <s v="24 Jul 2026"/>
    <s v="24"/>
    <s v="Jul"/>
    <n v="4"/>
    <n v="4"/>
    <n v="0"/>
    <n v="0"/>
    <s v="BOOKING"/>
    <x v="1"/>
    <s v="2"/>
    <s v="1"/>
    <n v="1906.8804198165135"/>
    <n v="476.72010495412837"/>
    <m/>
    <s v="31 Dec 2025 16:06"/>
    <s v="31 Dec 2025"/>
    <s v="Dec"/>
    <n v="0"/>
    <n v="0"/>
    <n v="4"/>
    <n v="0"/>
    <n v="0"/>
    <n v="4"/>
    <n v="0"/>
    <s v="31.12.2025"/>
    <x v="10"/>
    <s v="20.07.2026"/>
    <x v="6"/>
  </r>
  <r>
    <s v="TO"/>
    <n v="0"/>
    <n v="4"/>
    <n v="1"/>
    <n v="9299"/>
    <s v="2317587 1 "/>
    <s v="07 Jul 2026"/>
    <s v="07"/>
    <s v="Jul"/>
    <s v="12 Jul 2026"/>
    <s v="12"/>
    <s v="Jul"/>
    <n v="5"/>
    <n v="5"/>
    <n v="0"/>
    <n v="0"/>
    <s v="ТУРИСТИЧЕСКА АГЕНЦИЯ СОЛВЕКС - ЕООД"/>
    <x v="4"/>
    <s v="2"/>
    <s v="3"/>
    <n v="2530.9418114999999"/>
    <n v="506.18836229999999"/>
    <m/>
    <s v="31 Dec 2025 17:19"/>
    <s v="31 Dec 2025"/>
    <s v="Dec"/>
    <n v="0"/>
    <n v="0"/>
    <n v="5"/>
    <n v="0"/>
    <n v="0"/>
    <n v="5"/>
    <n v="0"/>
    <s v="31.12.2025"/>
    <x v="10"/>
    <s v="07.07.2026"/>
    <x v="13"/>
  </r>
  <r>
    <s v="TO"/>
    <n v="0"/>
    <n v="0"/>
    <n v="5"/>
    <n v="9301"/>
    <s v="2317604 1 "/>
    <s v="07 Aug 2026"/>
    <s v="07"/>
    <s v="Aug"/>
    <s v="12 Aug 2026"/>
    <s v="12"/>
    <s v="Aug"/>
    <n v="5"/>
    <n v="5"/>
    <n v="0"/>
    <n v="0"/>
    <s v="ТУРИСТИЧЕСКА АГЕНЦИЯ СОЛВЕКС - ЕООД"/>
    <x v="7"/>
    <s v="2"/>
    <s v="4"/>
    <n v="3079.063169"/>
    <n v="615.81263379999996"/>
    <m/>
    <s v="31 Dec 2025 17:31"/>
    <s v="31 Dec 2025"/>
    <s v="Dec"/>
    <n v="0"/>
    <n v="0"/>
    <n v="0"/>
    <n v="5"/>
    <n v="0"/>
    <n v="5"/>
    <n v="0"/>
    <s v="31.12.2025"/>
    <x v="10"/>
    <s v="07.08.2026"/>
    <x v="5"/>
  </r>
  <r>
    <s v="BOOKING"/>
    <n v="2"/>
    <n v="0"/>
    <n v="0"/>
    <n v="9302"/>
    <s v="6942995310 1 "/>
    <s v="29 May 2026"/>
    <s v="29"/>
    <s v="May"/>
    <s v="31 May 2026"/>
    <s v="31"/>
    <s v="May"/>
    <n v="2"/>
    <n v="2"/>
    <n v="0"/>
    <n v="0"/>
    <s v="BOOKING"/>
    <x v="5"/>
    <s v="2"/>
    <s v="1"/>
    <n v="514.50889376146779"/>
    <n v="257.25444688073389"/>
    <s v="Romania"/>
    <s v="31 Dec 2025 18:54"/>
    <s v="31 Dec 2025"/>
    <s v="Dec"/>
    <n v="2"/>
    <n v="0"/>
    <n v="0"/>
    <n v="0"/>
    <n v="0"/>
    <n v="2"/>
    <n v="0"/>
    <s v="31.12.2025"/>
    <x v="10"/>
    <s v="29.05.2026"/>
    <x v="15"/>
  </r>
  <r>
    <s v="BOOKING"/>
    <n v="0"/>
    <n v="0"/>
    <n v="5"/>
    <n v="9303"/>
    <s v="6444193728 1 "/>
    <s v="14 Aug 2026"/>
    <s v="14"/>
    <s v="Aug"/>
    <s v="19 Aug 2026"/>
    <s v="19"/>
    <s v="Aug"/>
    <n v="5"/>
    <n v="5"/>
    <n v="0"/>
    <n v="0"/>
    <s v="BOOKING"/>
    <x v="5"/>
    <s v="2"/>
    <s v="2"/>
    <n v="3391.3015596330274"/>
    <n v="678.26031192660537"/>
    <s v="Israel"/>
    <s v="31 Dec 2025 19:04"/>
    <s v="31 Dec 2025"/>
    <s v="Dec"/>
    <n v="0"/>
    <n v="0"/>
    <n v="0"/>
    <n v="5"/>
    <n v="0"/>
    <n v="5"/>
    <n v="0"/>
    <s v="31.12.2025"/>
    <x v="10"/>
    <s v="14.08.2026"/>
    <x v="12"/>
  </r>
  <r>
    <s v="TO"/>
    <n v="0"/>
    <n v="0"/>
    <n v="6"/>
    <n v="9304"/>
    <s v="2317684 1 "/>
    <s v="14 Jul 2026"/>
    <s v="14"/>
    <s v="Jul"/>
    <s v="20 Jul 2026"/>
    <s v="20"/>
    <s v="Jul"/>
    <n v="6"/>
    <n v="6"/>
    <n v="0"/>
    <n v="0"/>
    <s v="ТУРИСТИЧЕСКА АГЕНЦИЯ СОЛВЕКС - ЕООД"/>
    <x v="2"/>
    <s v="1"/>
    <s v="1"/>
    <n v="1244.1425796000001"/>
    <n v="207.35709660000001"/>
    <s v="Romania"/>
    <s v="31 Dec 2025 19:32"/>
    <s v="31 Dec 2025"/>
    <s v="Dec"/>
    <n v="0"/>
    <n v="0"/>
    <n v="6"/>
    <n v="0"/>
    <n v="0"/>
    <n v="6"/>
    <n v="0"/>
    <s v="31.12.2025"/>
    <x v="10"/>
    <s v="14.07.2026"/>
    <x v="1"/>
  </r>
  <r>
    <s v="BOOKING"/>
    <n v="0"/>
    <n v="0"/>
    <n v="5"/>
    <n v="9305"/>
    <s v="5331234168 1 "/>
    <s v="14 Aug 2026"/>
    <s v="14"/>
    <s v="Aug"/>
    <s v="19 Aug 2026"/>
    <s v="19"/>
    <s v="Aug"/>
    <n v="5"/>
    <n v="5"/>
    <n v="0"/>
    <n v="0"/>
    <s v="BOOKING"/>
    <x v="5"/>
    <s v="2"/>
    <s v="2"/>
    <n v="3391.3015596330274"/>
    <n v="678.26031192660537"/>
    <s v="Israel"/>
    <s v="31 Dec 2025 19:48"/>
    <s v="31 Dec 2025"/>
    <s v="Dec"/>
    <n v="0"/>
    <n v="0"/>
    <n v="0"/>
    <n v="5"/>
    <n v="0"/>
    <n v="5"/>
    <n v="0"/>
    <s v="31.12.2025"/>
    <x v="10"/>
    <s v="14.08.2026"/>
    <x v="12"/>
  </r>
  <r>
    <s v="BOOKING"/>
    <n v="0"/>
    <n v="0"/>
    <n v="5"/>
    <n v="9306"/>
    <s v="6416330304 1 "/>
    <s v="14 Aug 2026"/>
    <s v="14"/>
    <s v="Aug"/>
    <s v="19 Aug 2026"/>
    <s v="19"/>
    <s v="Aug"/>
    <n v="5"/>
    <n v="5"/>
    <n v="0"/>
    <n v="0"/>
    <s v="BOOKING"/>
    <x v="5"/>
    <s v="2"/>
    <s v="2"/>
    <n v="3391.3015596330274"/>
    <n v="678.26031192660537"/>
    <s v="Israel"/>
    <s v="31 Dec 2025 20:22"/>
    <s v="31 Dec 2025"/>
    <s v="Dec"/>
    <n v="0"/>
    <n v="0"/>
    <n v="0"/>
    <n v="5"/>
    <n v="0"/>
    <n v="5"/>
    <n v="0"/>
    <s v="31.12.2025"/>
    <x v="10"/>
    <s v="14.08.2026"/>
    <x v="12"/>
  </r>
  <r>
    <s v="TO"/>
    <n v="0"/>
    <n v="0"/>
    <n v="6"/>
    <n v="9307"/>
    <s v="1184368.226343 1 "/>
    <s v="17 Aug 2026"/>
    <s v="17"/>
    <s v="Aug"/>
    <s v="23 Aug 2026"/>
    <s v="23"/>
    <s v="Aug"/>
    <n v="6"/>
    <n v="6"/>
    <n v="0"/>
    <n v="0"/>
    <s v="СЛР-ХОЛИДЕЙ-СЪРВИС ЕООД"/>
    <x v="1"/>
    <s v="2"/>
    <s v="2"/>
    <n v="2169.211053"/>
    <n v="361.53517549999998"/>
    <s v="Romania"/>
    <s v="01 Jan 2026 03:53"/>
    <s v="31 Dec 2025"/>
    <s v="Jan"/>
    <n v="0"/>
    <n v="0"/>
    <n v="0"/>
    <n v="6"/>
    <n v="0"/>
    <n v="6"/>
    <n v="0"/>
    <s v="01.01.2025"/>
    <x v="11"/>
    <s v="17.08.2026"/>
    <x v="4"/>
  </r>
  <r>
    <s v="TO"/>
    <n v="0"/>
    <n v="6"/>
    <n v="0"/>
    <n v="9308"/>
    <s v="1184376.226346 1 "/>
    <s v="15 Jun 2026"/>
    <s v="15"/>
    <s v="Jun"/>
    <s v="21 Jun 2026"/>
    <s v="21"/>
    <s v="Jun"/>
    <n v="6"/>
    <n v="6"/>
    <n v="0"/>
    <n v="0"/>
    <s v="СЛР-ХОЛИДЕЙ-СЪРВИС ЕООД"/>
    <x v="7"/>
    <s v="4"/>
    <s v="2"/>
    <n v="2925.1784645999996"/>
    <n v="487.52974409999996"/>
    <s v="Romania"/>
    <s v="01 Jan 2026 03:54"/>
    <s v="31 Dec 2025"/>
    <s v="Jan"/>
    <n v="0"/>
    <n v="6"/>
    <n v="0"/>
    <n v="0"/>
    <n v="0"/>
    <n v="6"/>
    <n v="0"/>
    <s v="01.01.2025"/>
    <x v="11"/>
    <s v="15.06.2026"/>
    <x v="9"/>
  </r>
  <r>
    <s v="TO"/>
    <n v="0"/>
    <n v="0"/>
    <n v="6"/>
    <n v="9309"/>
    <s v="1184374.226344 1 "/>
    <s v="17 Aug 2026"/>
    <s v="17"/>
    <s v="Aug"/>
    <s v="23 Aug 2026"/>
    <s v="23"/>
    <s v="Aug"/>
    <n v="6"/>
    <n v="6"/>
    <n v="0"/>
    <n v="0"/>
    <s v="СЛР-ХОЛИДЕЙ-СЪРВИС ЕООД"/>
    <x v="1"/>
    <s v="2"/>
    <s v="0"/>
    <n v="1735.3688423999999"/>
    <n v="289.22814039999997"/>
    <s v="Romania"/>
    <s v="01 Jan 2026 03:54"/>
    <s v="31 Dec 2025"/>
    <s v="Jan"/>
    <n v="0"/>
    <n v="0"/>
    <n v="0"/>
    <n v="6"/>
    <n v="0"/>
    <n v="6"/>
    <n v="0"/>
    <s v="01.01.2025"/>
    <x v="11"/>
    <s v="17.08.2026"/>
    <x v="4"/>
  </r>
  <r>
    <s v="TO"/>
    <n v="0"/>
    <n v="0"/>
    <n v="6"/>
    <n v="9310"/>
    <s v="1184374.226345 1 "/>
    <s v="17 Aug 2026"/>
    <s v="17"/>
    <s v="Aug"/>
    <s v="23 Aug 2026"/>
    <s v="23"/>
    <s v="Aug"/>
    <n v="6"/>
    <n v="6"/>
    <n v="0"/>
    <n v="0"/>
    <s v="СЛР-ХОЛИДЕЙ-СЪРВИС ЕООД"/>
    <x v="1"/>
    <s v="2"/>
    <s v="0"/>
    <n v="1735.3688423999999"/>
    <n v="289.22814039999997"/>
    <s v="Romania"/>
    <s v="01 Jan 2026 03:54"/>
    <s v="31 Dec 2025"/>
    <s v="Jan"/>
    <n v="0"/>
    <n v="0"/>
    <n v="0"/>
    <n v="6"/>
    <n v="0"/>
    <n v="6"/>
    <n v="0"/>
    <s v="01.01.2025"/>
    <x v="11"/>
    <s v="17.08.2026"/>
    <x v="4"/>
  </r>
  <r>
    <s v="TO"/>
    <n v="0"/>
    <n v="0"/>
    <n v="6"/>
    <n v="9311"/>
    <s v="1184365.226347 1 "/>
    <s v="11 Jul 2026"/>
    <s v="11"/>
    <s v="Jul"/>
    <s v="17 Jul 2026"/>
    <s v="17"/>
    <s v="Jul"/>
    <n v="6"/>
    <n v="6"/>
    <n v="0"/>
    <n v="0"/>
    <s v="СЛР-ХОЛИДЕЙ-СЪРВИС ЕООД"/>
    <x v="0"/>
    <s v="2"/>
    <s v="2"/>
    <n v="2256.8713536"/>
    <n v="376.1452256"/>
    <s v="Romania"/>
    <s v="01 Jan 2026 03:56"/>
    <s v="31 Dec 2025"/>
    <s v="Jan"/>
    <n v="0"/>
    <n v="0"/>
    <n v="6"/>
    <n v="0"/>
    <n v="0"/>
    <n v="6"/>
    <n v="0"/>
    <s v="01.01.2025"/>
    <x v="11"/>
    <s v="11.07.2026"/>
    <x v="13"/>
  </r>
  <r>
    <s v="TO"/>
    <n v="0"/>
    <n v="0"/>
    <n v="5"/>
    <n v="9312"/>
    <s v="1184389.226356 1 "/>
    <s v="14 Aug 2026"/>
    <s v="14"/>
    <s v="Aug"/>
    <s v="19 Aug 2026"/>
    <s v="19"/>
    <s v="Aug"/>
    <n v="5"/>
    <n v="5"/>
    <n v="0"/>
    <n v="0"/>
    <s v="СЛР-ХОЛИДЕЙ-СЪРВИС ЕООД"/>
    <x v="5"/>
    <s v="2"/>
    <s v="2"/>
    <n v="1851.4864694999999"/>
    <n v="370.2972939"/>
    <s v="Romania"/>
    <s v="01 Jan 2026 04:09"/>
    <s v="31 Dec 2025"/>
    <s v="Jan"/>
    <n v="0"/>
    <n v="0"/>
    <n v="0"/>
    <n v="5"/>
    <n v="0"/>
    <n v="5"/>
    <n v="0"/>
    <s v="01.01.2025"/>
    <x v="11"/>
    <s v="14.08.2026"/>
    <x v="12"/>
  </r>
  <r>
    <s v="TO"/>
    <n v="0"/>
    <n v="0"/>
    <n v="5"/>
    <n v="9313"/>
    <s v="1184391.226358 1 "/>
    <s v="27 Jul 2026"/>
    <s v="27"/>
    <s v="Jul"/>
    <s v="01 Aug 2026"/>
    <s v="01"/>
    <s v="Aug"/>
    <n v="5"/>
    <n v="-26"/>
    <n v="4"/>
    <n v="0"/>
    <s v="СЛР-ХОЛИДЕЙ-СЪРВИС ЕООД"/>
    <x v="3"/>
    <s v="3"/>
    <s v="1"/>
    <n v="1679.471221"/>
    <n v="335.8942442"/>
    <s v="Romania"/>
    <s v="01 Jan 2026 04:11"/>
    <s v="31 Dec 2025"/>
    <s v="Jan"/>
    <n v="0"/>
    <n v="0"/>
    <n v="4"/>
    <n v="0"/>
    <n v="0"/>
    <n v="4"/>
    <n v="-1"/>
    <s v="01.01.2025"/>
    <x v="11"/>
    <s v="27.07.2026"/>
    <x v="8"/>
  </r>
  <r>
    <s v="BOOKING"/>
    <n v="0"/>
    <n v="0"/>
    <n v="2"/>
    <n v="9314"/>
    <s v="6980650943 1 "/>
    <s v="21 Aug 2026"/>
    <s v="21"/>
    <s v="Aug"/>
    <s v="23 Aug 2026"/>
    <s v="23"/>
    <s v="Aug"/>
    <n v="2"/>
    <n v="2"/>
    <n v="0"/>
    <n v="0"/>
    <s v="BOOKING"/>
    <x v="2"/>
    <s v="2"/>
    <s v="2"/>
    <n v="1356.5206238532107"/>
    <n v="678.26031192660537"/>
    <m/>
    <s v="01 Jan 2026 12:00"/>
    <s v="01 Jan 2026"/>
    <s v="Jan"/>
    <n v="0"/>
    <n v="0"/>
    <n v="0"/>
    <n v="2"/>
    <n v="0"/>
    <n v="2"/>
    <n v="0"/>
    <s v="01.01.2025"/>
    <x v="11"/>
    <s v="21.08.2026"/>
    <x v="4"/>
  </r>
  <r>
    <s v="TO"/>
    <n v="0"/>
    <n v="0"/>
    <n v="5"/>
    <n v="9315"/>
    <s v="753715383 1 "/>
    <s v="08 Aug 2026"/>
    <s v="08"/>
    <s v="Aug"/>
    <s v="13 Aug 2026"/>
    <s v="13"/>
    <s v="Aug"/>
    <n v="5"/>
    <n v="5"/>
    <n v="0"/>
    <n v="0"/>
    <s v="ДЕСТИНЕЙШЪН ТУРИСТИК СЪРВИСИС - ЕООД"/>
    <x v="2"/>
    <s v="2"/>
    <s v="2"/>
    <n v="1851.4864694999999"/>
    <n v="370.2972939"/>
    <m/>
    <s v="01 Jan 2026 16:10"/>
    <s v="31 Dec 2025"/>
    <s v="Jan"/>
    <n v="0"/>
    <n v="0"/>
    <n v="0"/>
    <n v="5"/>
    <n v="0"/>
    <n v="5"/>
    <n v="0"/>
    <s v="01.01.2025"/>
    <x v="11"/>
    <s v="08.08.2026"/>
    <x v="5"/>
  </r>
  <r>
    <s v="TO"/>
    <n v="0"/>
    <n v="0"/>
    <n v="5"/>
    <n v="9316"/>
    <s v="753715395 1 "/>
    <s v="08 Aug 2026"/>
    <s v="08"/>
    <s v="Aug"/>
    <s v="13 Aug 2026"/>
    <s v="13"/>
    <s v="Aug"/>
    <n v="5"/>
    <n v="5"/>
    <n v="0"/>
    <n v="0"/>
    <s v="ДЕСТИНЕЙШЪН ТУРИСТИК СЪРВИСИС - ЕООД"/>
    <x v="2"/>
    <s v="2"/>
    <s v="2"/>
    <n v="1851.4864694999999"/>
    <n v="370.2972939"/>
    <m/>
    <s v="01 Jan 2026 16:10"/>
    <s v="31 Dec 2025"/>
    <s v="Jan"/>
    <n v="0"/>
    <n v="0"/>
    <n v="0"/>
    <n v="5"/>
    <n v="0"/>
    <n v="5"/>
    <n v="0"/>
    <s v="01.01.2025"/>
    <x v="11"/>
    <s v="08.08.2026"/>
    <x v="5"/>
  </r>
  <r>
    <s v="BOOKING"/>
    <n v="0"/>
    <n v="3"/>
    <n v="0"/>
    <n v="9317"/>
    <s v="6251881202 1 "/>
    <s v="22 Jun 2026"/>
    <s v="22"/>
    <s v="Jun"/>
    <s v="25 Jun 2026"/>
    <s v="25"/>
    <s v="Jun"/>
    <n v="3"/>
    <n v="3"/>
    <n v="0"/>
    <n v="0"/>
    <s v="BOOKING"/>
    <x v="4"/>
    <s v="3"/>
    <s v="2"/>
    <n v="1901.0667599999999"/>
    <n v="633.68891999999994"/>
    <s v="Romania"/>
    <s v="01 Jan 2026 20:40"/>
    <s v="01 Jan 2026"/>
    <s v="Jan"/>
    <n v="0"/>
    <n v="3"/>
    <n v="0"/>
    <n v="0"/>
    <n v="0"/>
    <n v="3"/>
    <n v="0"/>
    <s v="01.01.2025"/>
    <x v="11"/>
    <s v="22.06.2026"/>
    <x v="7"/>
  </r>
  <r>
    <s v="TOPOLA SKIES"/>
    <n v="0"/>
    <n v="0"/>
    <n v="5"/>
    <n v="9318"/>
    <s v="436034 1 "/>
    <s v="24 Jul 2026"/>
    <s v="24"/>
    <s v="Jul"/>
    <s v="29 Jul 2026"/>
    <s v="29"/>
    <s v="Jul"/>
    <n v="5"/>
    <n v="5"/>
    <n v="0"/>
    <n v="0"/>
    <s v="TOPOLA SKIES"/>
    <x v="5"/>
    <s v="2"/>
    <s v="2"/>
    <n v="2394.2768444954122"/>
    <n v="478.85536889908252"/>
    <m/>
    <s v="01 Jan 2026 23:43"/>
    <s v="01 Jan 2026"/>
    <s v="Jan"/>
    <n v="0"/>
    <n v="0"/>
    <n v="5"/>
    <n v="0"/>
    <n v="0"/>
    <n v="5"/>
    <n v="0"/>
    <s v="01.01.2025"/>
    <x v="11"/>
    <s v="24.07.2026"/>
    <x v="6"/>
  </r>
  <r>
    <s v="TOPOLA SKIES"/>
    <n v="0"/>
    <n v="0"/>
    <n v="5"/>
    <n v="9319"/>
    <s v="436061 1 "/>
    <s v="24 Jul 2026"/>
    <s v="24"/>
    <s v="Jul"/>
    <s v="29 Jul 2026"/>
    <s v="29"/>
    <s v="Jul"/>
    <n v="5"/>
    <n v="5"/>
    <n v="0"/>
    <n v="0"/>
    <s v="TOPOLA SKIES"/>
    <x v="5"/>
    <s v="2"/>
    <s v="1"/>
    <n v="1915.4573623853209"/>
    <n v="383.0914724770642"/>
    <m/>
    <s v="02 Jan 2026 00:53"/>
    <s v="02 Jan 2026"/>
    <s v="Jan"/>
    <n v="0"/>
    <n v="0"/>
    <n v="5"/>
    <n v="0"/>
    <n v="0"/>
    <n v="5"/>
    <n v="0"/>
    <s v="02.01.2025"/>
    <x v="11"/>
    <s v="24.07.2026"/>
    <x v="6"/>
  </r>
  <r>
    <s v="TO"/>
    <n v="0"/>
    <n v="0"/>
    <n v="5"/>
    <n v="9320"/>
    <s v="17933 1 "/>
    <s v="10 Aug 2026"/>
    <s v="10"/>
    <s v="Aug"/>
    <s v="15 Aug 2026"/>
    <s v="15"/>
    <s v="Aug"/>
    <n v="5"/>
    <n v="5"/>
    <n v="0"/>
    <n v="0"/>
    <s v="КЛУБ МАГЕЛАН - ООД"/>
    <x v="1"/>
    <s v="3"/>
    <s v="1"/>
    <n v="1952.3095060000001"/>
    <n v="390.4619012"/>
    <s v="Romania"/>
    <s v="02 Jan 2026 09:49"/>
    <s v="31 Dec 2025"/>
    <s v="Jan"/>
    <n v="0"/>
    <n v="0"/>
    <n v="0"/>
    <n v="5"/>
    <n v="0"/>
    <n v="5"/>
    <n v="0"/>
    <s v="02.01.2025"/>
    <x v="11"/>
    <s v="10.08.2026"/>
    <x v="12"/>
  </r>
  <r>
    <s v="TO"/>
    <n v="0"/>
    <n v="0"/>
    <n v="6"/>
    <n v="9321"/>
    <s v="17937 1 "/>
    <s v="01 Aug 2026"/>
    <s v="01"/>
    <s v="Aug"/>
    <s v="07 Aug 2026"/>
    <s v="07"/>
    <s v="Aug"/>
    <n v="6"/>
    <n v="6"/>
    <n v="0"/>
    <n v="0"/>
    <s v="КЛУБ МАГЕЛАН - ООД"/>
    <x v="5"/>
    <s v="2"/>
    <s v="2"/>
    <n v="2221.7837633999998"/>
    <n v="370.29729389999994"/>
    <s v="Romania"/>
    <s v="02 Jan 2026 10:04"/>
    <s v="31 Dec 2025"/>
    <s v="Jan"/>
    <n v="0"/>
    <n v="0"/>
    <n v="0"/>
    <n v="6"/>
    <n v="0"/>
    <n v="6"/>
    <n v="0"/>
    <s v="02.01.2025"/>
    <x v="11"/>
    <s v="01.08.2026"/>
    <x v="8"/>
  </r>
  <r>
    <s v="TO"/>
    <n v="0"/>
    <n v="5"/>
    <n v="0"/>
    <n v="9322"/>
    <s v="4484 1 "/>
    <s v="06 Jul 2026"/>
    <s v="06"/>
    <s v="Jul"/>
    <s v="11 Jul 2026"/>
    <s v="11"/>
    <s v="Jul"/>
    <n v="5"/>
    <n v="5"/>
    <n v="0"/>
    <n v="0"/>
    <s v="КЛУБ МАГЕЛАН - ООД"/>
    <x v="2"/>
    <s v="2"/>
    <s v="1"/>
    <n v="1504.6982522000001"/>
    <n v="300.93965044000004"/>
    <s v="Romania"/>
    <s v="02 Jan 2026 10:27"/>
    <s v="01 Jan 2026"/>
    <s v="Jan"/>
    <n v="0"/>
    <n v="0"/>
    <n v="5"/>
    <n v="0"/>
    <n v="0"/>
    <n v="5"/>
    <n v="0"/>
    <s v="02.01.2025"/>
    <x v="11"/>
    <s v="06.07.2026"/>
    <x v="13"/>
  </r>
  <r>
    <s v="TO"/>
    <n v="0"/>
    <n v="0"/>
    <n v="6"/>
    <n v="9323"/>
    <s v="2874 3 "/>
    <s v="11 Aug 2026"/>
    <s v="11"/>
    <s v="Aug"/>
    <s v="17 Aug 2026"/>
    <s v="17"/>
    <s v="Aug"/>
    <n v="6"/>
    <n v="6"/>
    <n v="0"/>
    <n v="0"/>
    <s v="ТЕДИ - КАМ - ЕООД"/>
    <x v="5"/>
    <s v="2"/>
    <s v="0"/>
    <n v="1777.3800707999999"/>
    <n v="296.2300118"/>
    <m/>
    <s v="02 Jan 2026 11:02"/>
    <s v="31 Dec 2025"/>
    <s v="Jan"/>
    <n v="0"/>
    <n v="0"/>
    <n v="0"/>
    <n v="6"/>
    <n v="0"/>
    <n v="6"/>
    <n v="0"/>
    <s v="02.01.2025"/>
    <x v="11"/>
    <s v="11.08.2026"/>
    <x v="12"/>
  </r>
  <r>
    <s v="TO"/>
    <n v="0"/>
    <n v="0"/>
    <n v="6"/>
    <n v="9324"/>
    <s v="2874 3 "/>
    <s v="11 Aug 2026"/>
    <s v="11"/>
    <s v="Aug"/>
    <s v="17 Aug 2026"/>
    <s v="17"/>
    <s v="Aug"/>
    <n v="6"/>
    <n v="6"/>
    <n v="0"/>
    <n v="0"/>
    <s v="ТЕДИ - КАМ - ЕООД"/>
    <x v="5"/>
    <s v="1"/>
    <s v="1"/>
    <n v="1244.1425796000001"/>
    <n v="207.35709660000001"/>
    <m/>
    <s v="02 Jan 2026 11:02"/>
    <s v="31 Dec 2025"/>
    <s v="Jan"/>
    <n v="0"/>
    <n v="0"/>
    <n v="0"/>
    <n v="6"/>
    <n v="0"/>
    <n v="6"/>
    <n v="0"/>
    <s v="02.01.2025"/>
    <x v="11"/>
    <s v="11.08.2026"/>
    <x v="12"/>
  </r>
  <r>
    <s v="TO"/>
    <n v="0"/>
    <n v="0"/>
    <n v="6"/>
    <n v="9325"/>
    <s v="2874 3 "/>
    <s v="11 Aug 2026"/>
    <s v="11"/>
    <s v="Aug"/>
    <s v="17 Aug 2026"/>
    <s v="17"/>
    <s v="Aug"/>
    <n v="6"/>
    <n v="6"/>
    <n v="0"/>
    <n v="0"/>
    <s v="ТЕДИ - КАМ - ЕООД"/>
    <x v="5"/>
    <s v="1"/>
    <s v="1"/>
    <n v="1244.1425796000001"/>
    <n v="207.35709660000001"/>
    <m/>
    <s v="02 Jan 2026 11:02"/>
    <s v="31 Dec 2025"/>
    <s v="Jan"/>
    <n v="0"/>
    <n v="0"/>
    <n v="0"/>
    <n v="6"/>
    <n v="0"/>
    <n v="6"/>
    <n v="0"/>
    <s v="02.01.2025"/>
    <x v="11"/>
    <s v="11.08.2026"/>
    <x v="12"/>
  </r>
  <r>
    <s v="TO"/>
    <n v="0"/>
    <n v="0"/>
    <n v="6"/>
    <n v="9326"/>
    <s v="17946 1 "/>
    <s v="01 Aug 2026"/>
    <s v="01"/>
    <s v="Aug"/>
    <s v="07 Aug 2026"/>
    <s v="07"/>
    <s v="Aug"/>
    <n v="6"/>
    <n v="6"/>
    <n v="0"/>
    <n v="0"/>
    <s v="КЛУБ МАГЕЛАН - ООД"/>
    <x v="1"/>
    <s v="2"/>
    <s v="1"/>
    <n v="1868.9129148"/>
    <n v="311.48548579999999"/>
    <s v="Romania"/>
    <s v="02 Jan 2026 17:08"/>
    <s v="02 Jan 2026"/>
    <s v="Jan"/>
    <n v="0"/>
    <n v="0"/>
    <n v="0"/>
    <n v="6"/>
    <n v="0"/>
    <n v="6"/>
    <n v="0"/>
    <s v="02.01.2025"/>
    <x v="11"/>
    <s v="01.08.2026"/>
    <x v="8"/>
  </r>
  <r>
    <s v="BOOKING"/>
    <n v="0"/>
    <n v="0"/>
    <n v="4"/>
    <n v="9327"/>
    <s v="5155239213 1 "/>
    <s v="17 Aug 2026"/>
    <s v="17"/>
    <s v="Aug"/>
    <s v="21 Aug 2026"/>
    <s v="21"/>
    <s v="Aug"/>
    <n v="4"/>
    <n v="4"/>
    <n v="0"/>
    <n v="0"/>
    <s v="BOOKING"/>
    <x v="5"/>
    <s v="2"/>
    <s v="0"/>
    <n v="2441.7371229357796"/>
    <n v="610.43428073394489"/>
    <s v="Romania"/>
    <s v="02 Jan 2026 19:36"/>
    <s v="02 Jan 2026"/>
    <s v="Jan"/>
    <n v="0"/>
    <n v="0"/>
    <n v="0"/>
    <n v="4"/>
    <n v="0"/>
    <n v="4"/>
    <n v="0"/>
    <s v="02.01.2025"/>
    <x v="11"/>
    <s v="17.08.2026"/>
    <x v="4"/>
  </r>
  <r>
    <s v="BOOKING"/>
    <n v="3"/>
    <n v="0"/>
    <n v="0"/>
    <n v="9328"/>
    <s v="6772126245 1 "/>
    <s v="12 Jun 2026"/>
    <s v="12"/>
    <s v="Jun"/>
    <s v="15 Jun 2026"/>
    <s v="15"/>
    <s v="Jun"/>
    <n v="3"/>
    <n v="3"/>
    <n v="0"/>
    <n v="0"/>
    <s v="BOOKING"/>
    <x v="1"/>
    <s v="2"/>
    <s v="1"/>
    <n v="741.24162660550462"/>
    <n v="247.08054220183485"/>
    <s v="Romania"/>
    <s v="02 Jan 2026 20:02"/>
    <s v="02 Jan 2026"/>
    <s v="Jan"/>
    <n v="0"/>
    <n v="3"/>
    <n v="0"/>
    <n v="0"/>
    <n v="0"/>
    <n v="3"/>
    <n v="0"/>
    <s v="02.01.2025"/>
    <x v="11"/>
    <s v="12.06.2026"/>
    <x v="0"/>
  </r>
  <r>
    <s v="BOOKING"/>
    <n v="3"/>
    <n v="0"/>
    <n v="0"/>
    <n v="9329"/>
    <s v="6862703466 1 "/>
    <s v="12 Jun 2026"/>
    <s v="12"/>
    <s v="Jun"/>
    <s v="15 Jun 2026"/>
    <s v="15"/>
    <s v="Jun"/>
    <n v="3"/>
    <n v="3"/>
    <n v="0"/>
    <n v="0"/>
    <s v="BOOKING"/>
    <x v="5"/>
    <s v="2"/>
    <s v="1"/>
    <n v="771.7633406422018"/>
    <n v="257.25444688073389"/>
    <s v="Romania"/>
    <s v="02 Jan 2026 20:10"/>
    <s v="02 Jan 2026"/>
    <s v="Jan"/>
    <n v="0"/>
    <n v="3"/>
    <n v="0"/>
    <n v="0"/>
    <n v="0"/>
    <n v="3"/>
    <n v="0"/>
    <s v="02.01.2025"/>
    <x v="11"/>
    <s v="12.06.2026"/>
    <x v="0"/>
  </r>
  <r>
    <s v="TO"/>
    <n v="0"/>
    <n v="0"/>
    <n v="6"/>
    <n v="9330"/>
    <s v="1184457.226423 1 "/>
    <s v="26 Jul 2026"/>
    <s v="26"/>
    <s v="Jul"/>
    <s v="01 Aug 2026"/>
    <s v="01"/>
    <s v="Aug"/>
    <n v="6"/>
    <n v="-25"/>
    <n v="5"/>
    <n v="0"/>
    <s v="СЛР-ХОЛИДЕЙ-СЪРВИС ЕООД"/>
    <x v="2"/>
    <s v="2"/>
    <s v="1"/>
    <n v="1914.2099376000001"/>
    <n v="319.03498960000002"/>
    <s v="Romania"/>
    <s v="02 Jan 2026 20:35"/>
    <s v="02 Jan 2026"/>
    <s v="Jan"/>
    <n v="0"/>
    <n v="0"/>
    <n v="5"/>
    <n v="0"/>
    <n v="0"/>
    <n v="5"/>
    <n v="-1"/>
    <s v="02.01.2025"/>
    <x v="11"/>
    <s v="26.07.2026"/>
    <x v="8"/>
  </r>
  <r>
    <s v="TO"/>
    <n v="0"/>
    <n v="5"/>
    <n v="1"/>
    <n v="9331"/>
    <s v="1184473.226427 1 "/>
    <s v="24 Aug 2026"/>
    <s v="24"/>
    <s v="Aug"/>
    <s v="30 Aug 2026"/>
    <s v="30"/>
    <s v="Aug"/>
    <n v="6"/>
    <n v="6"/>
    <n v="0"/>
    <n v="0"/>
    <s v="СЛР-ХОЛИДЕЙ-СЪРВИС ЕООД"/>
    <x v="5"/>
    <s v="2"/>
    <s v="1"/>
    <n v="1733.2565460000001"/>
    <n v="288.87609100000003"/>
    <s v="Romania"/>
    <s v="02 Jan 2026 22:39"/>
    <s v="02 Jan 2026"/>
    <s v="Jan"/>
    <n v="0"/>
    <n v="0"/>
    <n v="0"/>
    <n v="6"/>
    <n v="0"/>
    <n v="6"/>
    <n v="0"/>
    <s v="02.01.2025"/>
    <x v="11"/>
    <s v="24.08.2026"/>
    <x v="3"/>
  </r>
  <r>
    <s v="TO"/>
    <n v="0"/>
    <n v="5"/>
    <n v="1"/>
    <n v="9332"/>
    <s v="1184473.226428 1 "/>
    <s v="24 Aug 2026"/>
    <s v="24"/>
    <s v="Aug"/>
    <s v="30 Aug 2026"/>
    <s v="30"/>
    <s v="Aug"/>
    <n v="6"/>
    <n v="6"/>
    <n v="0"/>
    <n v="0"/>
    <s v="СЛР-ХОЛИДЕЙ-СЪРВИС ЕООД"/>
    <x v="5"/>
    <s v="2"/>
    <s v="2"/>
    <n v="2166.6293574000001"/>
    <n v="361.10489290000004"/>
    <s v="Romania"/>
    <s v="02 Jan 2026 22:39"/>
    <s v="02 Jan 2026"/>
    <s v="Jan"/>
    <n v="0"/>
    <n v="0"/>
    <n v="0"/>
    <n v="6"/>
    <n v="0"/>
    <n v="6"/>
    <n v="0"/>
    <s v="02.01.2025"/>
    <x v="11"/>
    <s v="24.08.2026"/>
    <x v="3"/>
  </r>
  <r>
    <s v="TO"/>
    <n v="0"/>
    <n v="5"/>
    <n v="1"/>
    <n v="9333"/>
    <s v="1184473.226429 1 "/>
    <s v="24 Aug 2026"/>
    <s v="24"/>
    <s v="Aug"/>
    <s v="30 Aug 2026"/>
    <s v="30"/>
    <s v="Aug"/>
    <n v="6"/>
    <n v="6"/>
    <n v="0"/>
    <n v="0"/>
    <s v="СЛР-ХОЛИДЕЙ-СЪРВИС ЕООД"/>
    <x v="4"/>
    <s v="3"/>
    <s v="2"/>
    <n v="3089.8202339999998"/>
    <n v="514.97003899999993"/>
    <s v="Romania"/>
    <s v="02 Jan 2026 22:39"/>
    <s v="02 Jan 2026"/>
    <s v="Jan"/>
    <n v="0"/>
    <n v="0"/>
    <n v="0"/>
    <n v="6"/>
    <n v="0"/>
    <n v="6"/>
    <n v="0"/>
    <s v="02.01.2025"/>
    <x v="11"/>
    <s v="24.08.2026"/>
    <x v="3"/>
  </r>
  <r>
    <s v="BOOKING"/>
    <n v="0"/>
    <n v="3"/>
    <n v="0"/>
    <n v="9334"/>
    <s v="5066034994 1 "/>
    <s v="27 Jun 2026"/>
    <s v="27"/>
    <s v="Jun"/>
    <s v="30 Jun 2026"/>
    <s v="30"/>
    <s v="Jun"/>
    <n v="3"/>
    <n v="3"/>
    <n v="0"/>
    <n v="0"/>
    <s v="BOOKING"/>
    <x v="5"/>
    <s v="2"/>
    <s v="0"/>
    <n v="1325.5144381651376"/>
    <n v="441.83814605504585"/>
    <s v="Bulgaria"/>
    <s v="02 Jan 2026 22:56"/>
    <s v="02 Jan 2026"/>
    <s v="Jan"/>
    <n v="0"/>
    <n v="3"/>
    <n v="0"/>
    <n v="0"/>
    <n v="0"/>
    <n v="3"/>
    <n v="0"/>
    <s v="02.01.2025"/>
    <x v="11"/>
    <s v="27.06.2026"/>
    <x v="7"/>
  </r>
  <r>
    <s v="BOOKING"/>
    <n v="0"/>
    <n v="5"/>
    <n v="0"/>
    <n v="9336"/>
    <s v="5035754987 1 "/>
    <s v="03 Jul 2026"/>
    <s v="03"/>
    <s v="Jul"/>
    <s v="08 Jul 2026"/>
    <s v="08"/>
    <s v="Jul"/>
    <n v="5"/>
    <n v="5"/>
    <n v="0"/>
    <n v="0"/>
    <s v="BOOKING"/>
    <x v="5"/>
    <s v="2"/>
    <s v="2"/>
    <n v="2209.1907302752293"/>
    <n v="441.83814605504585"/>
    <s v="Israel"/>
    <s v="03 Jan 2026 10:40"/>
    <s v="03 Jan 2026"/>
    <s v="Jan"/>
    <n v="0"/>
    <n v="0"/>
    <n v="5"/>
    <n v="0"/>
    <n v="0"/>
    <n v="5"/>
    <n v="0"/>
    <s v="03.01.2025"/>
    <x v="11"/>
    <s v="03.07.2026"/>
    <x v="2"/>
  </r>
  <r>
    <s v="TOPOLA SKIES"/>
    <n v="0"/>
    <n v="2"/>
    <n v="0"/>
    <n v="9337"/>
    <s v="437066 1 "/>
    <s v="04 Jul 2026"/>
    <s v="04"/>
    <s v="Jul"/>
    <s v="06 Jul 2026"/>
    <s v="06"/>
    <s v="Jul"/>
    <n v="2"/>
    <n v="2"/>
    <n v="0"/>
    <n v="0"/>
    <s v="TOPOLA SKIES"/>
    <x v="2"/>
    <s v="3"/>
    <s v="1"/>
    <n v="1270.2846699082568"/>
    <n v="635.14233495412839"/>
    <m/>
    <s v="03 Jan 2026 13:43"/>
    <s v="03 Jan 2026"/>
    <s v="Jan"/>
    <n v="0"/>
    <n v="0"/>
    <n v="2"/>
    <n v="0"/>
    <n v="0"/>
    <n v="2"/>
    <n v="0"/>
    <s v="03.01.2025"/>
    <x v="11"/>
    <s v="04.07.2026"/>
    <x v="2"/>
  </r>
  <r>
    <s v="BOOKING"/>
    <n v="0"/>
    <n v="0"/>
    <n v="5"/>
    <n v="9338"/>
    <s v="6347751045 1 "/>
    <s v="27 Jul 2026"/>
    <s v="27"/>
    <s v="Jul"/>
    <s v="01 Aug 2026"/>
    <s v="01"/>
    <s v="Aug"/>
    <n v="5"/>
    <n v="-26"/>
    <n v="4"/>
    <n v="0"/>
    <s v="BOOKING"/>
    <x v="1"/>
    <s v="2"/>
    <s v="2"/>
    <n v="2979.5006559633025"/>
    <n v="595.90013119266052"/>
    <s v="Israel"/>
    <s v="03 Jan 2026 15:24"/>
    <s v="03 Jan 2026"/>
    <s v="Jan"/>
    <n v="0"/>
    <n v="0"/>
    <n v="4"/>
    <n v="0"/>
    <n v="0"/>
    <n v="4"/>
    <n v="-1"/>
    <s v="03.01.2025"/>
    <x v="11"/>
    <s v="27.07.2026"/>
    <x v="8"/>
  </r>
  <r>
    <s v="BOOKING"/>
    <n v="0"/>
    <n v="0"/>
    <n v="3"/>
    <n v="9339"/>
    <s v="5317961967 1 "/>
    <s v="20 Aug 2026"/>
    <s v="20"/>
    <s v="Aug"/>
    <s v="23 Aug 2026"/>
    <s v="23"/>
    <s v="Aug"/>
    <n v="3"/>
    <n v="3"/>
    <n v="0"/>
    <n v="0"/>
    <s v="BOOKING"/>
    <x v="5"/>
    <s v="2"/>
    <s v="0"/>
    <n v="1627.8247486238531"/>
    <n v="542.60824954128429"/>
    <s v="Bulgaria"/>
    <s v="03 Jan 2026 17:22"/>
    <s v="03 Jan 2026"/>
    <s v="Jan"/>
    <n v="0"/>
    <n v="0"/>
    <n v="0"/>
    <n v="3"/>
    <n v="0"/>
    <n v="3"/>
    <n v="0"/>
    <s v="03.01.2025"/>
    <x v="11"/>
    <s v="20.08.2026"/>
    <x v="4"/>
  </r>
  <r>
    <s v="TOPOLA SKIES"/>
    <n v="0"/>
    <n v="5"/>
    <n v="0"/>
    <n v="9340"/>
    <s v="437260 1 "/>
    <s v="22 Jun 2026"/>
    <s v="22"/>
    <s v="Jun"/>
    <s v="27 Jun 2026"/>
    <s v="27"/>
    <s v="Jun"/>
    <n v="5"/>
    <n v="5"/>
    <n v="0"/>
    <n v="0"/>
    <s v="TOPOLA SKIES"/>
    <x v="2"/>
    <s v="2"/>
    <m/>
    <n v="1270.2846699082568"/>
    <n v="635.14233495412839"/>
    <m/>
    <s v="03 Jan 2026 17:58"/>
    <s v="03 Jan 2026"/>
    <s v="Jan"/>
    <n v="0"/>
    <n v="5"/>
    <n v="0"/>
    <n v="0"/>
    <n v="0"/>
    <n v="5"/>
    <n v="0"/>
    <s v="03.01.2025"/>
    <x v="11"/>
    <s v="22.06.2026"/>
    <x v="7"/>
  </r>
  <r>
    <s v="TO"/>
    <n v="0"/>
    <n v="0"/>
    <n v="6"/>
    <n v="9341"/>
    <s v="1184521.226520 1 "/>
    <s v="12 Jul 2026"/>
    <s v="12"/>
    <s v="Jul"/>
    <s v="18 Jul 2026"/>
    <s v="18"/>
    <s v="Jul"/>
    <n v="6"/>
    <n v="6"/>
    <n v="0"/>
    <n v="0"/>
    <s v="СЛР-ХОЛИДЕЙ-СЪРВИС ЕООД"/>
    <x v="2"/>
    <s v="2"/>
    <s v="2"/>
    <n v="2392.7624220000002"/>
    <n v="398.79373700000002"/>
    <s v="Romania"/>
    <s v="03 Jan 2026 22:29"/>
    <s v="03 Jan 2026"/>
    <s v="Jan"/>
    <n v="0"/>
    <n v="0"/>
    <n v="6"/>
    <n v="0"/>
    <n v="0"/>
    <n v="6"/>
    <n v="0"/>
    <s v="03.01.2025"/>
    <x v="11"/>
    <s v="12.07.2026"/>
    <x v="1"/>
  </r>
  <r>
    <s v="TO"/>
    <n v="0"/>
    <n v="0"/>
    <n v="6"/>
    <n v="9342"/>
    <s v="1184522.226521 1 "/>
    <s v="12 Jul 2026"/>
    <s v="12"/>
    <s v="Jul"/>
    <s v="18 Jul 2026"/>
    <s v="18"/>
    <s v="Jul"/>
    <n v="6"/>
    <n v="6"/>
    <n v="0"/>
    <n v="0"/>
    <s v="СЛР-ХОЛИДЕЙ-СЪРВИС ЕООД"/>
    <x v="2"/>
    <s v="2"/>
    <s v="1"/>
    <n v="1914.2099376000001"/>
    <n v="319.03498960000002"/>
    <s v="Romania"/>
    <s v="03 Jan 2026 22:30"/>
    <s v="03 Jan 2026"/>
    <s v="Jan"/>
    <n v="0"/>
    <n v="0"/>
    <n v="6"/>
    <n v="0"/>
    <n v="0"/>
    <n v="6"/>
    <n v="0"/>
    <s v="03.01.2025"/>
    <x v="11"/>
    <s v="12.07.2026"/>
    <x v="1"/>
  </r>
  <r>
    <s v="TO"/>
    <n v="0"/>
    <n v="5"/>
    <n v="0"/>
    <n v="9343"/>
    <s v="2317858 1 "/>
    <s v="03 Jul 2026"/>
    <s v="03"/>
    <s v="Jul"/>
    <s v="08 Jul 2026"/>
    <s v="08"/>
    <s v="Jul"/>
    <n v="5"/>
    <n v="5"/>
    <n v="0"/>
    <n v="0"/>
    <s v="ТУРИСТИЧЕСКА АГЕНЦИЯ СОЛВЕКС - ЕООД"/>
    <x v="5"/>
    <s v="2"/>
    <s v="2"/>
    <n v="1805.5244645"/>
    <n v="361.10489289999998"/>
    <m/>
    <s v="04 Jan 2026 14:45"/>
    <s v="04 Jan 2026"/>
    <s v="Jan"/>
    <n v="0"/>
    <n v="0"/>
    <n v="5"/>
    <n v="0"/>
    <n v="0"/>
    <n v="5"/>
    <n v="0"/>
    <s v="04.01.2025"/>
    <x v="11"/>
    <s v="03.07.2026"/>
    <x v="2"/>
  </r>
  <r>
    <s v="BOOKING"/>
    <n v="0"/>
    <n v="3"/>
    <n v="0"/>
    <n v="9345"/>
    <s v="6671778084 1 "/>
    <s v="21 Jun 2026"/>
    <s v="21"/>
    <s v="Jun"/>
    <s v="24 Jun 2026"/>
    <s v="24"/>
    <s v="Jun"/>
    <n v="3"/>
    <n v="3"/>
    <n v="0"/>
    <n v="0"/>
    <s v="BOOKING"/>
    <x v="5"/>
    <s v="2"/>
    <s v="0"/>
    <n v="1565.5050068999999"/>
    <n v="521.83500230000004"/>
    <s v="Romania"/>
    <s v="04 Jan 2026 21:06"/>
    <s v="04 Jan 2026"/>
    <s v="Jan"/>
    <n v="0"/>
    <n v="3"/>
    <n v="0"/>
    <n v="0"/>
    <n v="0"/>
    <n v="3"/>
    <n v="0"/>
    <s v="04.01.2025"/>
    <x v="11"/>
    <s v="21.06.2026"/>
    <x v="7"/>
  </r>
  <r>
    <s v="TO"/>
    <n v="0"/>
    <n v="0"/>
    <n v="5"/>
    <n v="9346"/>
    <s v="2802 1 "/>
    <s v="18 Aug 2026"/>
    <s v="18"/>
    <s v="Aug"/>
    <s v="23 Aug 2026"/>
    <s v="23"/>
    <s v="Aug"/>
    <n v="5"/>
    <n v="5"/>
    <n v="0"/>
    <n v="0"/>
    <s v="ТЕДИ - КАМ - ЕООД"/>
    <x v="6"/>
    <s v="2"/>
    <s v="2"/>
    <n v="2041.1041879999998"/>
    <n v="408.22083759999998"/>
    <m/>
    <s v="05 Jan 2026 08:59"/>
    <s v="31 Dec 2025"/>
    <s v="Jan"/>
    <n v="0"/>
    <n v="0"/>
    <n v="0"/>
    <n v="5"/>
    <n v="0"/>
    <n v="5"/>
    <n v="0"/>
    <s v="05.01.2025"/>
    <x v="12"/>
    <s v="18.08.2026"/>
    <x v="4"/>
  </r>
  <r>
    <s v="TO"/>
    <n v="0"/>
    <n v="0"/>
    <n v="5"/>
    <n v="9347"/>
    <s v="2317487 1 "/>
    <s v="29 Jul 2026"/>
    <s v="29"/>
    <s v="Jul"/>
    <s v="03 Aug 2026"/>
    <s v="03"/>
    <s v="Aug"/>
    <n v="5"/>
    <n v="-26"/>
    <n v="2"/>
    <n v="2"/>
    <s v="ТУРИСТИЧЕСКА АГЕНЦИЯ СОЛВЕКС - ЕООД"/>
    <x v="1"/>
    <s v="1"/>
    <s v="0"/>
    <n v="1012.337608"/>
    <n v="202.4675216"/>
    <s v="Romania"/>
    <s v="05 Jan 2026 10:06"/>
    <s v="31 Dec 2025"/>
    <s v="Jan"/>
    <n v="0"/>
    <n v="0"/>
    <n v="2"/>
    <n v="2"/>
    <n v="0"/>
    <n v="4"/>
    <n v="-1"/>
    <s v="05.01.2025"/>
    <x v="12"/>
    <s v="29.07.2026"/>
    <x v="8"/>
  </r>
  <r>
    <s v="TO"/>
    <n v="0"/>
    <n v="0"/>
    <n v="6"/>
    <n v="9348"/>
    <s v="1184508.226619 1 "/>
    <s v="11 Jul 2026"/>
    <s v="11"/>
    <s v="Jul"/>
    <s v="17 Jul 2026"/>
    <s v="17"/>
    <s v="Jul"/>
    <n v="6"/>
    <n v="6"/>
    <n v="0"/>
    <n v="0"/>
    <s v="СЛР-ХОЛИДЕЙ-СЪРВИС ЕООД"/>
    <x v="0"/>
    <s v="3"/>
    <s v="0"/>
    <n v="2624.7629766"/>
    <n v="437.4604961"/>
    <s v="Romania"/>
    <s v="05 Jan 2026 10:44"/>
    <s v="03 Jan 2026"/>
    <s v="Jan"/>
    <n v="0"/>
    <n v="0"/>
    <n v="6"/>
    <n v="0"/>
    <n v="0"/>
    <n v="6"/>
    <n v="0"/>
    <s v="05.01.2025"/>
    <x v="12"/>
    <s v="11.07.2026"/>
    <x v="13"/>
  </r>
  <r>
    <s v="ITAKA"/>
    <n v="0"/>
    <n v="0"/>
    <n v="14"/>
    <n v="9349"/>
    <s v="13608956 1 "/>
    <s v="28 Jul 2026"/>
    <s v="28"/>
    <s v="Jul"/>
    <s v="11 Aug 2026"/>
    <s v="11"/>
    <s v="Aug"/>
    <n v="14"/>
    <n v="-17"/>
    <n v="3"/>
    <n v="10"/>
    <s v="NOWA ITAKA SPOLKA Z OGRANICZONA ODPOWIEDZIALNOSCIA"/>
    <x v="2"/>
    <s v="2"/>
    <s v="1"/>
    <n v="3617.3858181999999"/>
    <n v="258.38470130000002"/>
    <m/>
    <s v="05 Jan 2026 11:38"/>
    <s v="29 Dec 2025"/>
    <s v="Jan"/>
    <n v="0"/>
    <n v="0"/>
    <n v="3"/>
    <n v="10"/>
    <n v="0"/>
    <n v="13"/>
    <n v="-1"/>
    <s v="05.01.2025"/>
    <x v="12"/>
    <s v="28.07.2026"/>
    <x v="8"/>
  </r>
  <r>
    <s v="TO"/>
    <n v="0"/>
    <n v="6"/>
    <n v="0"/>
    <n v="9350"/>
    <s v="1184746.226686 1 "/>
    <s v="22 Jun 2026"/>
    <s v="22"/>
    <s v="Jun"/>
    <s v="28 Jun 2026"/>
    <s v="28"/>
    <s v="Jun"/>
    <n v="6"/>
    <n v="6"/>
    <n v="0"/>
    <n v="0"/>
    <s v="СЛР-ХОЛИДЕЙ-СЪРВИС ЕООД"/>
    <x v="0"/>
    <s v="2"/>
    <s v="1"/>
    <n v="1658.0353241999999"/>
    <n v="276.3392207"/>
    <s v="Romania"/>
    <s v="05 Jan 2026 12:50"/>
    <s v="05 Jan 2026"/>
    <s v="Jan"/>
    <n v="0"/>
    <n v="6"/>
    <n v="0"/>
    <n v="0"/>
    <n v="0"/>
    <n v="6"/>
    <n v="0"/>
    <s v="05.01.2025"/>
    <x v="12"/>
    <s v="22.06.2026"/>
    <x v="7"/>
  </r>
  <r>
    <s v="TO"/>
    <n v="0"/>
    <n v="0"/>
    <n v="5"/>
    <n v="9353"/>
    <s v="28486 1 "/>
    <s v="03 Aug 2026"/>
    <s v="03"/>
    <s v="Aug"/>
    <s v="08 Aug 2026"/>
    <s v="08"/>
    <s v="Aug"/>
    <n v="5"/>
    <n v="5"/>
    <n v="0"/>
    <n v="0"/>
    <s v="КЛУБ МАГЕЛАН - ООД"/>
    <x v="5"/>
    <s v="3"/>
    <s v="1"/>
    <n v="2153.4666214999997"/>
    <n v="430.69332429999997"/>
    <s v="Romania"/>
    <s v="05 Jan 2026 15:43"/>
    <s v="05 Jan 2026"/>
    <s v="Jan"/>
    <n v="0"/>
    <n v="0"/>
    <n v="0"/>
    <n v="5"/>
    <n v="0"/>
    <n v="5"/>
    <n v="0"/>
    <s v="05.01.2025"/>
    <x v="12"/>
    <s v="03.08.2026"/>
    <x v="5"/>
  </r>
  <r>
    <s v="TO"/>
    <n v="0"/>
    <n v="0"/>
    <n v="3"/>
    <n v="9354"/>
    <s v="2317943 1 "/>
    <s v="03 Aug 2026"/>
    <s v="03"/>
    <s v="Aug"/>
    <s v="06 Aug 2026"/>
    <s v="06"/>
    <s v="Aug"/>
    <n v="3"/>
    <n v="3"/>
    <n v="0"/>
    <n v="0"/>
    <s v="ТУРИСТИЧЕСКА АГЕНЦИЯ СОЛВЕКС - ЕООД"/>
    <x v="1"/>
    <s v="2"/>
    <s v="0"/>
    <n v="1334.9713247999998"/>
    <n v="444.99044159999994"/>
    <s v="Romania"/>
    <s v="05 Jan 2026 16:31"/>
    <s v="05 Jan 2026"/>
    <s v="Jan"/>
    <n v="0"/>
    <n v="0"/>
    <n v="0"/>
    <n v="3"/>
    <n v="0"/>
    <n v="3"/>
    <n v="0"/>
    <s v="05.01.2025"/>
    <x v="12"/>
    <s v="03.08.2026"/>
    <x v="5"/>
  </r>
  <r>
    <s v="TO"/>
    <n v="0"/>
    <n v="0"/>
    <n v="5"/>
    <n v="9355"/>
    <s v="NT313083 1 "/>
    <s v="27 Jul 2026"/>
    <s v="27"/>
    <s v="Jul"/>
    <s v="01 Aug 2026"/>
    <s v="01"/>
    <s v="Aug"/>
    <n v="5"/>
    <n v="-26"/>
    <n v="4"/>
    <n v="0"/>
    <s v="НОВОТОН - ЕООД"/>
    <x v="3"/>
    <s v="3"/>
    <s v="1"/>
    <n v="2441.7559635000002"/>
    <n v="488.35119270000007"/>
    <s v="Romania"/>
    <s v="05 Jan 2026 17:27"/>
    <s v="05 Jan 2026"/>
    <s v="Jan"/>
    <n v="0"/>
    <n v="0"/>
    <n v="4"/>
    <n v="0"/>
    <n v="0"/>
    <n v="4"/>
    <n v="-1"/>
    <s v="05.01.2025"/>
    <x v="12"/>
    <s v="27.07.2026"/>
    <x v="8"/>
  </r>
  <r>
    <s v="TO"/>
    <n v="0"/>
    <n v="2"/>
    <n v="5"/>
    <n v="9356"/>
    <s v="1185104.226759 1 "/>
    <s v="20 Aug 2026"/>
    <s v="20"/>
    <s v="Aug"/>
    <s v="27 Aug 2026"/>
    <s v="27"/>
    <s v="Aug"/>
    <n v="7"/>
    <n v="7"/>
    <n v="0"/>
    <n v="0"/>
    <s v="СЛР-ХОЛИДЕЙ-СЪРВИС ЕООД"/>
    <x v="7"/>
    <s v="3"/>
    <s v="2"/>
    <n v="4031.9239866999997"/>
    <n v="575.98914095714281"/>
    <s v="Romania"/>
    <s v="05 Jan 2026 20:41"/>
    <s v="05 Jan 2026"/>
    <s v="Jan"/>
    <n v="0"/>
    <n v="0"/>
    <n v="0"/>
    <n v="7"/>
    <n v="0"/>
    <n v="7"/>
    <n v="0"/>
    <s v="05.01.2025"/>
    <x v="12"/>
    <s v="20.08.2026"/>
    <x v="4"/>
  </r>
  <r>
    <s v="BOOKING"/>
    <n v="0"/>
    <n v="4"/>
    <n v="4"/>
    <n v="9357"/>
    <s v="5703061801 1 "/>
    <s v="21 Aug 2026"/>
    <s v="21"/>
    <s v="Aug"/>
    <s v="29 Aug 2026"/>
    <s v="29"/>
    <s v="Aug"/>
    <n v="8"/>
    <n v="8"/>
    <n v="0"/>
    <n v="0"/>
    <s v="BOOKING"/>
    <x v="5"/>
    <s v="2"/>
    <s v="2"/>
    <n v="4592.7912550458714"/>
    <n v="574.09890688073392"/>
    <s v="Israel"/>
    <s v="06 Jan 2026 00:34"/>
    <s v="05 Jan 2026"/>
    <s v="Jan"/>
    <n v="0"/>
    <n v="0"/>
    <n v="0"/>
    <n v="8"/>
    <n v="0"/>
    <n v="8"/>
    <n v="0"/>
    <s v="06.01.2025"/>
    <x v="12"/>
    <s v="21.08.2026"/>
    <x v="4"/>
  </r>
  <r>
    <s v="TO"/>
    <n v="0"/>
    <n v="0"/>
    <n v="5"/>
    <n v="9358"/>
    <s v="1185078.226809 1 "/>
    <s v="24 Jul 2026"/>
    <s v="24"/>
    <s v="Jul"/>
    <s v="29 Jul 2026"/>
    <s v="29"/>
    <s v="Jul"/>
    <n v="5"/>
    <n v="5"/>
    <n v="0"/>
    <n v="0"/>
    <s v="СЛР-ХОЛИДЕЙ-СЪРВИС ЕООД"/>
    <x v="0"/>
    <s v="2"/>
    <s v="1"/>
    <n v="1620.209572"/>
    <n v="324.0419144"/>
    <s v="Romania"/>
    <s v="06 Jan 2026 09:29"/>
    <s v="05 Jan 2026"/>
    <s v="Jan"/>
    <n v="0"/>
    <n v="0"/>
    <n v="5"/>
    <n v="0"/>
    <n v="0"/>
    <n v="5"/>
    <n v="0"/>
    <s v="06.01.2025"/>
    <x v="12"/>
    <s v="24.07.2026"/>
    <x v="6"/>
  </r>
  <r>
    <s v="TO"/>
    <n v="0"/>
    <n v="0"/>
    <n v="7"/>
    <n v="9359"/>
    <s v="NT313135 1 "/>
    <s v="18 Jul 2026"/>
    <s v="18"/>
    <s v="Jul"/>
    <s v="25 Jul 2026"/>
    <s v="25"/>
    <s v="Jul"/>
    <n v="7"/>
    <n v="7"/>
    <n v="0"/>
    <n v="0"/>
    <s v="НОВОТОН - ЕООД"/>
    <x v="5"/>
    <s v="2"/>
    <s v="1"/>
    <n v="2233.2449271999999"/>
    <n v="319.03498959999996"/>
    <s v="Romania"/>
    <s v="06 Jan 2026 11:50"/>
    <s v="06 Jan 2026"/>
    <s v="Jan"/>
    <n v="0"/>
    <n v="0"/>
    <n v="7"/>
    <n v="0"/>
    <n v="0"/>
    <n v="7"/>
    <n v="0"/>
    <s v="06.01.2025"/>
    <x v="12"/>
    <s v="18.07.2026"/>
    <x v="1"/>
  </r>
  <r>
    <s v="TO"/>
    <n v="0"/>
    <n v="0"/>
    <n v="6"/>
    <n v="9360"/>
    <s v="011933749 1 "/>
    <s v="18 Jul 2026"/>
    <s v="18"/>
    <s v="Jul"/>
    <s v="24 Jul 2026"/>
    <s v="24"/>
    <s v="Jul"/>
    <n v="6"/>
    <n v="6"/>
    <n v="0"/>
    <n v="0"/>
    <s v="СЪНИ ТУРС ООД"/>
    <x v="2"/>
    <s v="2"/>
    <s v="1"/>
    <n v="1914.2099376000001"/>
    <n v="319.03498960000002"/>
    <s v="Bulgaria"/>
    <s v="06 Jan 2026 12:29"/>
    <s v="06 Jan 2026"/>
    <s v="Jan"/>
    <n v="0"/>
    <n v="0"/>
    <n v="6"/>
    <n v="0"/>
    <n v="0"/>
    <n v="6"/>
    <n v="0"/>
    <s v="06.01.2025"/>
    <x v="12"/>
    <s v="18.07.2026"/>
    <x v="1"/>
  </r>
  <r>
    <s v="TO"/>
    <n v="0"/>
    <n v="0"/>
    <n v="6"/>
    <n v="9362"/>
    <s v="1185423.226862 1 "/>
    <s v="26 Jul 2026"/>
    <s v="26"/>
    <s v="Jul"/>
    <s v="01 Aug 2026"/>
    <s v="01"/>
    <s v="Aug"/>
    <n v="6"/>
    <n v="-25"/>
    <n v="5"/>
    <n v="0"/>
    <s v="СЛР-ХОЛИДЕЙ-СЪРВИС ЕООД"/>
    <x v="2"/>
    <s v="2"/>
    <s v="2"/>
    <n v="2392.7624220000002"/>
    <n v="398.79373700000002"/>
    <s v="Romania"/>
    <s v="06 Jan 2026 14:14"/>
    <s v="06 Jan 2026"/>
    <s v="Jan"/>
    <n v="0"/>
    <n v="0"/>
    <n v="5"/>
    <n v="0"/>
    <n v="0"/>
    <n v="5"/>
    <n v="-1"/>
    <s v="06.01.2025"/>
    <x v="12"/>
    <s v="26.07.2026"/>
    <x v="8"/>
  </r>
  <r>
    <s v="BOOKING"/>
    <n v="2"/>
    <n v="0"/>
    <n v="0"/>
    <n v="9363"/>
    <s v="5689404114 1 "/>
    <s v="01 Jun 2026"/>
    <s v="01"/>
    <s v="Jun"/>
    <s v="03 Jun 2026"/>
    <s v="03"/>
    <s v="Jun"/>
    <n v="2"/>
    <n v="2"/>
    <n v="0"/>
    <n v="0"/>
    <s v="BOOKING"/>
    <x v="5"/>
    <s v="3"/>
    <s v="0"/>
    <n v="694.58880091743117"/>
    <n v="347.29440045871559"/>
    <s v="Romania"/>
    <s v="06 Jan 2026 15:04"/>
    <s v="06 Jan 2026"/>
    <s v="Jan"/>
    <n v="0"/>
    <n v="2"/>
    <n v="0"/>
    <n v="0"/>
    <n v="0"/>
    <n v="2"/>
    <n v="0"/>
    <s v="06.01.2025"/>
    <x v="12"/>
    <s v="01.06.2026"/>
    <x v="10"/>
  </r>
  <r>
    <s v="TO"/>
    <n v="0"/>
    <n v="0"/>
    <n v="6"/>
    <n v="9365"/>
    <s v="1185546.226910 1 "/>
    <s v="26 Jul 2026"/>
    <s v="26"/>
    <s v="Jul"/>
    <s v="01 Aug 2026"/>
    <s v="01"/>
    <s v="Aug"/>
    <n v="6"/>
    <n v="-25"/>
    <n v="5"/>
    <n v="0"/>
    <s v="СЛР-ХОЛИДЕЙ-СЪРВИС ЕООД"/>
    <x v="2"/>
    <s v="2"/>
    <s v="2"/>
    <n v="2392.7624220000002"/>
    <n v="398.79373700000002"/>
    <s v="Romania"/>
    <s v="06 Jan 2026 16:58"/>
    <s v="06 Jan 2026"/>
    <s v="Jan"/>
    <n v="0"/>
    <n v="0"/>
    <n v="5"/>
    <n v="0"/>
    <n v="0"/>
    <n v="5"/>
    <n v="-1"/>
    <s v="06.01.2025"/>
    <x v="12"/>
    <s v="26.07.2026"/>
    <x v="8"/>
  </r>
  <r>
    <s v="BOOKING"/>
    <n v="4"/>
    <n v="-1"/>
    <n v="0"/>
    <n v="9366"/>
    <s v="6173624505 1 "/>
    <s v="11 Jun 2026"/>
    <s v="11"/>
    <s v="Jun"/>
    <s v="14 Jun 2026"/>
    <s v="14"/>
    <s v="Jun"/>
    <n v="3"/>
    <n v="3"/>
    <n v="0"/>
    <n v="0"/>
    <s v="BOOKING"/>
    <x v="1"/>
    <s v="2"/>
    <s v="0"/>
    <n v="796.14841376146774"/>
    <n v="265.38280458715599"/>
    <s v="Romania"/>
    <s v="06 Jan 2026 17:02"/>
    <s v="06 Jan 2026"/>
    <s v="Jan"/>
    <n v="0"/>
    <n v="3"/>
    <n v="0"/>
    <n v="0"/>
    <n v="0"/>
    <n v="3"/>
    <n v="0"/>
    <s v="06.01.2025"/>
    <x v="12"/>
    <s v="11.06.2026"/>
    <x v="0"/>
  </r>
  <r>
    <s v="TO"/>
    <n v="0"/>
    <n v="0"/>
    <n v="9"/>
    <n v="9367"/>
    <s v="NT313184 1 "/>
    <s v="16 Jul 2026"/>
    <s v="16"/>
    <s v="Jul"/>
    <s v="25 Jul 2026"/>
    <s v="25"/>
    <s v="Jul"/>
    <n v="9"/>
    <n v="9"/>
    <n v="0"/>
    <n v="0"/>
    <s v="НОВОТОН - ЕООД"/>
    <x v="2"/>
    <s v="1"/>
    <s v="0"/>
    <n v="2009.8500245999996"/>
    <n v="223.31666939999997"/>
    <s v="Romania"/>
    <s v="06 Jan 2026 17:02"/>
    <s v="06 Jan 2026"/>
    <s v="Jan"/>
    <n v="0"/>
    <n v="0"/>
    <n v="9"/>
    <n v="0"/>
    <n v="0"/>
    <n v="9"/>
    <n v="0"/>
    <s v="06.01.2025"/>
    <x v="12"/>
    <s v="16.07.2026"/>
    <x v="1"/>
  </r>
  <r>
    <s v="TOPOLA SKIES"/>
    <n v="0"/>
    <n v="0"/>
    <n v="6"/>
    <n v="9368"/>
    <s v="439687 1 "/>
    <s v="23 Jul 2026"/>
    <s v="23"/>
    <s v="Jul"/>
    <s v="29 Jul 2026"/>
    <s v="29"/>
    <s v="Jul"/>
    <n v="6"/>
    <n v="6"/>
    <n v="0"/>
    <n v="0"/>
    <s v="TOPOLA SKIES"/>
    <x v="7"/>
    <s v="4"/>
    <s v="2"/>
    <n v="4774.952595963302"/>
    <n v="795.8254326605504"/>
    <m/>
    <s v="06 Jan 2026 18:18"/>
    <s v="06 Jan 2026"/>
    <s v="Jan"/>
    <n v="0"/>
    <n v="0"/>
    <n v="6"/>
    <n v="0"/>
    <n v="0"/>
    <n v="6"/>
    <n v="0"/>
    <s v="06.01.2025"/>
    <x v="12"/>
    <s v="23.07.2026"/>
    <x v="6"/>
  </r>
  <r>
    <s v="TOPOLA SKIES"/>
    <n v="0"/>
    <n v="0"/>
    <n v="6"/>
    <n v="9369"/>
    <s v="439851 2 "/>
    <s v="23 Jul 2026"/>
    <s v="23"/>
    <s v="Jul"/>
    <s v="29 Jul 2026"/>
    <s v="29"/>
    <s v="Jul"/>
    <n v="6"/>
    <n v="6"/>
    <n v="0"/>
    <n v="0"/>
    <s v="TOPOLA SKIES"/>
    <x v="7"/>
    <s v="3"/>
    <s v="2"/>
    <n v="4340.8659963302744"/>
    <n v="723.4776660550458"/>
    <m/>
    <s v="06 Jan 2026 21:08"/>
    <s v="06 Jan 2026"/>
    <s v="Jan"/>
    <n v="0"/>
    <n v="0"/>
    <n v="6"/>
    <n v="0"/>
    <n v="0"/>
    <n v="6"/>
    <n v="0"/>
    <s v="06.01.2025"/>
    <x v="12"/>
    <s v="23.07.2026"/>
    <x v="6"/>
  </r>
  <r>
    <s v="TOPOLA SKIES"/>
    <n v="0"/>
    <n v="0"/>
    <n v="6"/>
    <n v="9370"/>
    <s v="439851 2 "/>
    <s v="23 Jul 2026"/>
    <s v="23"/>
    <s v="Jul"/>
    <s v="29 Jul 2026"/>
    <s v="29"/>
    <s v="Jul"/>
    <n v="6"/>
    <n v="6"/>
    <n v="0"/>
    <n v="0"/>
    <s v="TOPOLA SKIES"/>
    <x v="7"/>
    <s v="3"/>
    <s v="2"/>
    <n v="4340.8659963302744"/>
    <n v="723.4776660550458"/>
    <m/>
    <s v="06 Jan 2026 21:08"/>
    <s v="06 Jan 2026"/>
    <s v="Jan"/>
    <n v="0"/>
    <n v="0"/>
    <n v="6"/>
    <n v="0"/>
    <n v="0"/>
    <n v="6"/>
    <n v="0"/>
    <s v="06.01.2025"/>
    <x v="12"/>
    <s v="23.07.2026"/>
    <x v="6"/>
  </r>
  <r>
    <s v="TO"/>
    <n v="0"/>
    <n v="0"/>
    <n v="4"/>
    <n v="9371"/>
    <s v="2318079 1 "/>
    <s v="31 Jul 2026"/>
    <s v="31"/>
    <s v="Jul"/>
    <s v="04 Aug 2026"/>
    <s v="04"/>
    <s v="Aug"/>
    <n v="4"/>
    <n v="-27"/>
    <n v="0"/>
    <n v="3"/>
    <s v="ТУРИСТИЧЕСКА АГЕНЦИЯ СОЛВЕКС - ЕООД"/>
    <x v="5"/>
    <s v="3"/>
    <s v="1"/>
    <n v="2461.0600055999998"/>
    <n v="615.26500139999996"/>
    <s v="Romania"/>
    <s v="06 Jan 2026 21:15"/>
    <s v="06 Jan 2026"/>
    <s v="Jan"/>
    <n v="0"/>
    <n v="0"/>
    <n v="0"/>
    <n v="3"/>
    <n v="0"/>
    <n v="3"/>
    <n v="-1"/>
    <s v="06.01.2025"/>
    <x v="12"/>
    <s v="31.07.2026"/>
    <x v="8"/>
  </r>
  <r>
    <s v="TO"/>
    <n v="0"/>
    <n v="0"/>
    <n v="3"/>
    <n v="9372"/>
    <s v="2318080 1 "/>
    <s v="31 Jul 2026"/>
    <s v="31"/>
    <s v="Jul"/>
    <s v="03 Aug 2026"/>
    <s v="03"/>
    <s v="Aug"/>
    <n v="3"/>
    <n v="-28"/>
    <n v="0"/>
    <n v="2"/>
    <s v="ТУРИСТИЧЕСКА АГЕНЦИЯ СОЛВЕКС - ЕООД"/>
    <x v="2"/>
    <s v="2"/>
    <s v="1"/>
    <n v="1367.2425197999999"/>
    <n v="455.74750659999995"/>
    <s v="Romania"/>
    <s v="06 Jan 2026 21:15"/>
    <s v="06 Jan 2026"/>
    <s v="Jan"/>
    <n v="0"/>
    <n v="0"/>
    <n v="0"/>
    <n v="2"/>
    <n v="0"/>
    <n v="2"/>
    <n v="-1"/>
    <s v="06.01.2025"/>
    <x v="12"/>
    <s v="31.07.2026"/>
    <x v="8"/>
  </r>
  <r>
    <s v="TO"/>
    <n v="0"/>
    <n v="0"/>
    <n v="3"/>
    <n v="9373"/>
    <s v="2318082 1 "/>
    <s v="31 Jul 2026"/>
    <s v="31"/>
    <s v="Jul"/>
    <s v="03 Aug 2026"/>
    <s v="03"/>
    <s v="Aug"/>
    <n v="3"/>
    <n v="-28"/>
    <n v="0"/>
    <n v="2"/>
    <s v="ТУРИСТИЧЕСКА АГЕНЦИЯ СОЛВЕКС - ЕООД"/>
    <x v="2"/>
    <s v="2"/>
    <s v="1"/>
    <n v="1367.2425197999999"/>
    <n v="455.74750659999995"/>
    <s v="Romania"/>
    <s v="06 Jan 2026 21:15"/>
    <s v="06 Jan 2026"/>
    <s v="Jan"/>
    <n v="0"/>
    <n v="0"/>
    <n v="0"/>
    <n v="2"/>
    <n v="0"/>
    <n v="2"/>
    <n v="-1"/>
    <s v="06.01.2025"/>
    <x v="12"/>
    <s v="31.07.2026"/>
    <x v="8"/>
  </r>
  <r>
    <s v="TO"/>
    <n v="0"/>
    <n v="3"/>
    <n v="3"/>
    <n v="9376"/>
    <s v="1185563.226961 1 "/>
    <s v="22 Aug 2026"/>
    <s v="22"/>
    <s v="Aug"/>
    <s v="28 Aug 2026"/>
    <s v="28"/>
    <s v="Aug"/>
    <n v="6"/>
    <n v="6"/>
    <n v="0"/>
    <n v="0"/>
    <s v="СЛР-ХОЛИДЕЙ-СЪРВИС ЕООД"/>
    <x v="0"/>
    <s v="2"/>
    <s v="1"/>
    <n v="1823.7723584"/>
    <n v="303.96205973333332"/>
    <s v="Romania"/>
    <s v="07 Jan 2026 09:41"/>
    <s v="06 Jan 2026"/>
    <s v="Jan"/>
    <n v="0"/>
    <n v="0"/>
    <n v="0"/>
    <n v="6"/>
    <n v="0"/>
    <n v="6"/>
    <n v="0"/>
    <s v="07.01.2025"/>
    <x v="12"/>
    <s v="22.08.2026"/>
    <x v="4"/>
  </r>
  <r>
    <s v="TO"/>
    <n v="0"/>
    <n v="3"/>
    <n v="3"/>
    <n v="9377"/>
    <s v="1185566.226962 1 "/>
    <s v="22 Aug 2026"/>
    <s v="22"/>
    <s v="Aug"/>
    <s v="28 Aug 2026"/>
    <s v="28"/>
    <s v="Aug"/>
    <n v="6"/>
    <n v="6"/>
    <n v="0"/>
    <n v="0"/>
    <s v="СЛР-ХОЛИДЕЙ-СЪРВИС ЕООД"/>
    <x v="3"/>
    <s v="2"/>
    <s v="2"/>
    <n v="2562.3719995999995"/>
    <n v="427.06199993333325"/>
    <s v="Romania"/>
    <s v="07 Jan 2026 09:42"/>
    <s v="06 Jan 2026"/>
    <s v="Jan"/>
    <n v="0"/>
    <n v="0"/>
    <n v="0"/>
    <n v="6"/>
    <n v="0"/>
    <n v="6"/>
    <n v="0"/>
    <s v="07.01.2025"/>
    <x v="12"/>
    <s v="22.08.2026"/>
    <x v="4"/>
  </r>
  <r>
    <s v="TO"/>
    <n v="0"/>
    <n v="0"/>
    <n v="5"/>
    <n v="9378"/>
    <s v="28497 1 "/>
    <s v="03 Aug 2026"/>
    <s v="03"/>
    <s v="Aug"/>
    <s v="08 Aug 2026"/>
    <s v="08"/>
    <s v="Aug"/>
    <n v="5"/>
    <n v="5"/>
    <n v="0"/>
    <n v="0"/>
    <s v="КЛУБ МАГЕЛАН - ООД"/>
    <x v="2"/>
    <s v="2"/>
    <s v="1"/>
    <n v="1595.1749480000001"/>
    <n v="319.03498960000002"/>
    <s v="Romania"/>
    <s v="07 Jan 2026 10:26"/>
    <s v="07 Jan 2026"/>
    <s v="Jan"/>
    <n v="0"/>
    <n v="0"/>
    <n v="0"/>
    <n v="5"/>
    <n v="0"/>
    <n v="5"/>
    <n v="0"/>
    <s v="07.01.2025"/>
    <x v="12"/>
    <s v="03.08.2026"/>
    <x v="5"/>
  </r>
  <r>
    <s v="TO"/>
    <n v="0"/>
    <n v="0"/>
    <n v="3"/>
    <n v="9379"/>
    <s v="60702 1 "/>
    <s v="31 Jul 2026"/>
    <s v="31"/>
    <s v="Jul"/>
    <s v="03 Aug 2026"/>
    <s v="03"/>
    <s v="Aug"/>
    <n v="3"/>
    <n v="-28"/>
    <n v="0"/>
    <n v="2"/>
    <s v="КЛУБ МАГЕЛАН - ООД"/>
    <x v="2"/>
    <s v="1"/>
    <s v="0"/>
    <n v="957.10496880000005"/>
    <n v="319.03498960000002"/>
    <s v="Romania"/>
    <s v="07 Jan 2026 11:16"/>
    <s v="06 Jan 2026"/>
    <s v="Jan"/>
    <n v="0"/>
    <n v="0"/>
    <n v="0"/>
    <n v="2"/>
    <n v="0"/>
    <n v="2"/>
    <n v="-1"/>
    <s v="07.01.2025"/>
    <x v="12"/>
    <s v="31.07.2026"/>
    <x v="8"/>
  </r>
  <r>
    <s v="BOOKING"/>
    <n v="4"/>
    <n v="-1"/>
    <n v="0"/>
    <n v="9380"/>
    <s v="5372747209 1 "/>
    <s v="11 Jun 2026"/>
    <s v="11"/>
    <s v="Jun"/>
    <s v="14 Jun 2026"/>
    <s v="14"/>
    <s v="Jun"/>
    <n v="3"/>
    <n v="3"/>
    <n v="0"/>
    <n v="0"/>
    <s v="BOOKING"/>
    <x v="1"/>
    <s v="2"/>
    <s v="0"/>
    <n v="796.14841376146774"/>
    <n v="265.38280458715599"/>
    <s v="Romania"/>
    <s v="07 Jan 2026 12:22"/>
    <s v="07 Jan 2026"/>
    <s v="Jan"/>
    <n v="0"/>
    <n v="3"/>
    <n v="0"/>
    <n v="0"/>
    <n v="0"/>
    <n v="3"/>
    <n v="0"/>
    <s v="07.01.2025"/>
    <x v="12"/>
    <s v="11.06.2026"/>
    <x v="0"/>
  </r>
  <r>
    <s v="INDIVIDUAL"/>
    <n v="0"/>
    <n v="6"/>
    <n v="0"/>
    <n v="9381"/>
    <s v="07012026 2 "/>
    <s v="05 Jul 2026"/>
    <s v="05"/>
    <s v="Jul"/>
    <s v="11 Jul 2026"/>
    <s v="11"/>
    <s v="Jul"/>
    <n v="6"/>
    <n v="6"/>
    <n v="0"/>
    <n v="0"/>
    <s v="INDIVIDUAL"/>
    <x v="1"/>
    <s v="3"/>
    <s v="1"/>
    <n v="2867.3185535779812"/>
    <n v="477.88642559633018"/>
    <s v="Bulgaria"/>
    <s v="07 Jan 2026 14:39"/>
    <s v="07 Jan 2026"/>
    <s v="Jan"/>
    <n v="0"/>
    <n v="0"/>
    <n v="6"/>
    <n v="0"/>
    <n v="0"/>
    <n v="6"/>
    <n v="0"/>
    <s v="07.01.2025"/>
    <x v="12"/>
    <s v="05.07.2026"/>
    <x v="13"/>
  </r>
  <r>
    <s v="INDIVIDUAL"/>
    <n v="0"/>
    <n v="6"/>
    <n v="0"/>
    <n v="9382"/>
    <s v="07012026 2 "/>
    <s v="05 Jul 2026"/>
    <s v="05"/>
    <s v="Jul"/>
    <s v="11 Jul 2026"/>
    <s v="11"/>
    <s v="Jul"/>
    <n v="6"/>
    <n v="6"/>
    <n v="0"/>
    <n v="0"/>
    <s v="INDIVIDUAL"/>
    <x v="1"/>
    <s v="2"/>
    <s v="1"/>
    <n v="2099.3771559633028"/>
    <n v="349.89619266055041"/>
    <s v="Bulgaria"/>
    <s v="07 Jan 2026 14:42"/>
    <s v="07 Jan 2026"/>
    <s v="Jan"/>
    <n v="0"/>
    <n v="0"/>
    <n v="6"/>
    <n v="0"/>
    <n v="0"/>
    <n v="6"/>
    <n v="0"/>
    <s v="07.01.2025"/>
    <x v="12"/>
    <s v="05.07.2026"/>
    <x v="13"/>
  </r>
  <r>
    <s v="TOPOLA SKIES"/>
    <n v="3"/>
    <n v="0"/>
    <n v="0"/>
    <n v="9383"/>
    <s v="440382 1 "/>
    <s v="09 Jun 2026"/>
    <s v="09"/>
    <s v="Jun"/>
    <s v="12 Jun 2026"/>
    <s v="12"/>
    <s v="Jun"/>
    <n v="3"/>
    <n v="3"/>
    <n v="0"/>
    <n v="0"/>
    <s v="TOPOLA SKIES"/>
    <x v="2"/>
    <s v="2"/>
    <s v="1"/>
    <n v="823.33265642201832"/>
    <n v="274.44421880733938"/>
    <m/>
    <s v="07 Jan 2026 14:48"/>
    <s v="07 Jan 2026"/>
    <s v="Jan"/>
    <n v="0"/>
    <n v="3"/>
    <n v="0"/>
    <n v="0"/>
    <n v="0"/>
    <n v="3"/>
    <n v="0"/>
    <s v="07.01.2025"/>
    <x v="12"/>
    <s v="09.06.2026"/>
    <x v="0"/>
  </r>
  <r>
    <s v="INDIVIDUAL"/>
    <n v="0"/>
    <n v="3"/>
    <n v="2"/>
    <n v="9384"/>
    <s v="070120263 2 "/>
    <s v="23 Aug 2026"/>
    <s v="23"/>
    <s v="Aug"/>
    <s v="28 Aug 2026"/>
    <s v="28"/>
    <s v="Aug"/>
    <n v="5"/>
    <n v="5"/>
    <n v="0"/>
    <n v="0"/>
    <s v="INDIVIDUAL"/>
    <x v="6"/>
    <s v="2"/>
    <s v="3"/>
    <n v="2573.0827706422015"/>
    <n v="514.61655412844038"/>
    <m/>
    <s v="07 Jan 2026 15:23"/>
    <s v="07 Jan 2026"/>
    <s v="Jan"/>
    <n v="0"/>
    <n v="0"/>
    <n v="0"/>
    <n v="5"/>
    <n v="0"/>
    <n v="5"/>
    <n v="0"/>
    <s v="07.01.2025"/>
    <x v="12"/>
    <s v="23.08.2026"/>
    <x v="3"/>
  </r>
  <r>
    <s v="INDIVIDUAL"/>
    <n v="0"/>
    <n v="3"/>
    <n v="2"/>
    <n v="9385"/>
    <s v="070120263 2 "/>
    <s v="23 Aug 2026"/>
    <s v="23"/>
    <s v="Aug"/>
    <s v="28 Aug 2026"/>
    <s v="28"/>
    <s v="Aug"/>
    <n v="5"/>
    <n v="5"/>
    <n v="0"/>
    <n v="0"/>
    <s v="INDIVIDUAL"/>
    <x v="6"/>
    <s v="2"/>
    <s v="3"/>
    <n v="2474.3941009174309"/>
    <n v="494.8788201834862"/>
    <m/>
    <s v="07 Jan 2026 15:23"/>
    <s v="07 Jan 2026"/>
    <s v="Jan"/>
    <n v="0"/>
    <n v="0"/>
    <n v="0"/>
    <n v="5"/>
    <n v="0"/>
    <n v="5"/>
    <n v="0"/>
    <s v="07.01.2025"/>
    <x v="12"/>
    <s v="23.08.2026"/>
    <x v="3"/>
  </r>
  <r>
    <s v="TO"/>
    <n v="0"/>
    <n v="0"/>
    <n v="6"/>
    <n v="9386"/>
    <s v="1186017.227078 1 "/>
    <s v="19 Jul 2026"/>
    <s v="19"/>
    <s v="Jul"/>
    <s v="25 Jul 2026"/>
    <s v="25"/>
    <s v="Jul"/>
    <n v="6"/>
    <n v="6"/>
    <n v="0"/>
    <n v="0"/>
    <s v="СЛР-ХОЛИДЕЙ-СЪРВИС ЕООД"/>
    <x v="5"/>
    <s v="2"/>
    <s v="1"/>
    <n v="1914.2099376000001"/>
    <n v="319.03498960000002"/>
    <s v="Romania"/>
    <s v="07 Jan 2026 20:11"/>
    <s v="07 Jan 2026"/>
    <s v="Jan"/>
    <n v="0"/>
    <n v="0"/>
    <n v="6"/>
    <n v="0"/>
    <n v="0"/>
    <n v="6"/>
    <n v="0"/>
    <s v="07.01.2025"/>
    <x v="12"/>
    <s v="19.07.2026"/>
    <x v="6"/>
  </r>
  <r>
    <s v="TOPOLA SKIES"/>
    <n v="0"/>
    <n v="0"/>
    <n v="5"/>
    <n v="9387"/>
    <s v="440745 1 "/>
    <s v="27 Jul 2026"/>
    <s v="27"/>
    <s v="Jul"/>
    <s v="01 Aug 2026"/>
    <s v="01"/>
    <s v="Aug"/>
    <n v="5"/>
    <n v="-26"/>
    <n v="4"/>
    <n v="0"/>
    <s v="TOPOLA SKIES"/>
    <x v="5"/>
    <s v="3"/>
    <s v="1"/>
    <n v="2585.822580733945"/>
    <n v="517.16451614678897"/>
    <m/>
    <s v="07 Jan 2026 21:23"/>
    <s v="07 Jan 2026"/>
    <s v="Jan"/>
    <n v="0"/>
    <n v="0"/>
    <n v="4"/>
    <n v="0"/>
    <n v="0"/>
    <n v="4"/>
    <n v="-1"/>
    <s v="07.01.2025"/>
    <x v="12"/>
    <s v="27.07.2026"/>
    <x v="8"/>
  </r>
  <r>
    <s v="TO"/>
    <n v="0"/>
    <n v="1"/>
    <n v="5"/>
    <n v="9388"/>
    <s v="1185998.227158 1 "/>
    <s v="20 Aug 2026"/>
    <s v="20"/>
    <s v="Aug"/>
    <s v="26 Aug 2026"/>
    <s v="26"/>
    <s v="Aug"/>
    <n v="6"/>
    <n v="6"/>
    <n v="0"/>
    <n v="0"/>
    <s v="СЛР-ХОЛИДЕЙ-СЪРВИС ЕООД"/>
    <x v="3"/>
    <s v="2"/>
    <s v="2"/>
    <n v="2637.7496878000002"/>
    <n v="439.6249479666667"/>
    <s v="Romania"/>
    <s v="08 Jan 2026 09:46"/>
    <s v="07 Jan 2026"/>
    <s v="Jan"/>
    <n v="0"/>
    <n v="0"/>
    <n v="0"/>
    <n v="6"/>
    <n v="0"/>
    <n v="6"/>
    <n v="0"/>
    <s v="08.01.2025"/>
    <x v="12"/>
    <s v="20.08.2026"/>
    <x v="4"/>
  </r>
  <r>
    <s v="TO"/>
    <n v="0"/>
    <n v="6"/>
    <n v="0"/>
    <n v="9389"/>
    <s v="1186043.227162 1 "/>
    <s v="29 Jun 2026"/>
    <s v="29"/>
    <s v="Jun"/>
    <s v="05 Jul 2026"/>
    <s v="05"/>
    <s v="Jul"/>
    <n v="6"/>
    <n v="-24"/>
    <n v="2"/>
    <n v="4"/>
    <s v="СЛР-ХОЛИДЕЙ-СЪРВИС ЕООД"/>
    <x v="5"/>
    <s v="3"/>
    <s v="1"/>
    <n v="0"/>
    <n v="0"/>
    <s v="Romania"/>
    <s v="08 Jan 2026 09:52"/>
    <s v="08 Jan 2026"/>
    <s v="Jan"/>
    <n v="0"/>
    <n v="2"/>
    <n v="4"/>
    <n v="0"/>
    <n v="0"/>
    <n v="6"/>
    <n v="0"/>
    <s v="08.01.2025"/>
    <x v="12"/>
    <s v="29.06.2026"/>
    <x v="2"/>
  </r>
  <r>
    <s v="TO"/>
    <n v="0"/>
    <n v="0"/>
    <n v="4"/>
    <n v="9390"/>
    <s v="1186089.227177 1 "/>
    <s v="25 Jul 2026"/>
    <s v="25"/>
    <s v="Jul"/>
    <s v="29 Jul 2026"/>
    <s v="29"/>
    <s v="Jul"/>
    <n v="4"/>
    <n v="4"/>
    <n v="0"/>
    <n v="0"/>
    <s v="СЛР-ХОЛИДЕЙ-СЪРВИС ЕООД"/>
    <x v="2"/>
    <s v="1"/>
    <s v="1"/>
    <n v="1276.1399584000001"/>
    <n v="319.03498960000002"/>
    <s v="Romania"/>
    <s v="08 Jan 2026 11:58"/>
    <s v="08 Jan 2026"/>
    <s v="Jan"/>
    <n v="0"/>
    <n v="0"/>
    <n v="4"/>
    <n v="0"/>
    <n v="0"/>
    <n v="4"/>
    <n v="0"/>
    <s v="08.01.2025"/>
    <x v="12"/>
    <s v="25.07.2026"/>
    <x v="6"/>
  </r>
  <r>
    <s v="TO"/>
    <n v="0"/>
    <n v="0"/>
    <n v="5"/>
    <n v="9391"/>
    <s v="2318270 1 "/>
    <s v="21 Jul 2026"/>
    <s v="21"/>
    <s v="Jul"/>
    <s v="26 Jul 2026"/>
    <s v="26"/>
    <s v="Jul"/>
    <n v="5"/>
    <n v="5"/>
    <n v="0"/>
    <n v="0"/>
    <s v="ТУРИСТИЧЕСКА АГЕНЦИЯ СОЛВЕКС - ЕООД"/>
    <x v="4"/>
    <s v="2"/>
    <s v="3"/>
    <n v="2826.0765584999999"/>
    <n v="565.21531170000003"/>
    <m/>
    <s v="08 Jan 2026 13:34"/>
    <s v="08 Jan 2026"/>
    <s v="Jan"/>
    <n v="0"/>
    <n v="0"/>
    <n v="5"/>
    <n v="0"/>
    <n v="0"/>
    <n v="5"/>
    <n v="0"/>
    <s v="08.01.2025"/>
    <x v="12"/>
    <s v="21.07.2026"/>
    <x v="6"/>
  </r>
  <r>
    <s v="TO"/>
    <n v="0"/>
    <n v="6"/>
    <n v="0"/>
    <n v="9392"/>
    <s v="2318272 1 "/>
    <s v="19 Jun 2026"/>
    <s v="19"/>
    <s v="Jun"/>
    <s v="25 Jun 2026"/>
    <s v="25"/>
    <s v="Jun"/>
    <n v="6"/>
    <n v="6"/>
    <n v="0"/>
    <n v="0"/>
    <s v="ТУРИСТИЧЕСКА АГЕНЦИЯ СОЛВЕКС - ЕООД"/>
    <x v="1"/>
    <s v="3"/>
    <s v="1"/>
    <n v="1994.2425011999999"/>
    <n v="332.37375019999996"/>
    <m/>
    <s v="08 Jan 2026 13:34"/>
    <s v="08 Jan 2026"/>
    <s v="Jan"/>
    <n v="0"/>
    <n v="6"/>
    <n v="0"/>
    <n v="0"/>
    <n v="0"/>
    <n v="6"/>
    <n v="0"/>
    <s v="08.01.2025"/>
    <x v="12"/>
    <s v="19.06.2026"/>
    <x v="9"/>
  </r>
  <r>
    <s v="TO"/>
    <n v="0"/>
    <n v="6"/>
    <n v="0"/>
    <n v="9393"/>
    <s v="2318274 1 "/>
    <s v="19 Jun 2026"/>
    <s v="19"/>
    <s v="Jun"/>
    <s v="25 Jun 2026"/>
    <s v="25"/>
    <s v="Jun"/>
    <n v="6"/>
    <n v="6"/>
    <n v="0"/>
    <n v="0"/>
    <s v="ТУРИСТИЧЕСКА АГЕНЦИЯ СОЛВЕКС - ЕООД"/>
    <x v="1"/>
    <s v="2"/>
    <s v="2"/>
    <n v="1846.4991030000001"/>
    <n v="307.74985050000004"/>
    <m/>
    <s v="08 Jan 2026 13:34"/>
    <s v="08 Jan 2026"/>
    <s v="Jan"/>
    <n v="0"/>
    <n v="6"/>
    <n v="0"/>
    <n v="0"/>
    <n v="0"/>
    <n v="6"/>
    <n v="0"/>
    <s v="08.01.2025"/>
    <x v="12"/>
    <s v="19.06.2026"/>
    <x v="9"/>
  </r>
  <r>
    <s v="TO"/>
    <n v="0"/>
    <n v="6"/>
    <n v="0"/>
    <n v="9394"/>
    <s v="2318275 1 "/>
    <s v="19 Jun 2026"/>
    <s v="19"/>
    <s v="Jun"/>
    <s v="25 Jun 2026"/>
    <s v="25"/>
    <s v="Jun"/>
    <n v="6"/>
    <n v="6"/>
    <n v="0"/>
    <n v="0"/>
    <s v="ТУРИСТИЧЕСКА АГЕНЦИЯ СОЛВЕКС - ЕООД"/>
    <x v="1"/>
    <s v="2"/>
    <s v="2"/>
    <n v="1846.4991030000001"/>
    <n v="307.74985050000004"/>
    <m/>
    <s v="08 Jan 2026 13:35"/>
    <s v="08 Jan 2026"/>
    <s v="Jan"/>
    <n v="0"/>
    <n v="6"/>
    <n v="0"/>
    <n v="0"/>
    <n v="0"/>
    <n v="6"/>
    <n v="0"/>
    <s v="08.01.2025"/>
    <x v="12"/>
    <s v="19.06.2026"/>
    <x v="9"/>
  </r>
  <r>
    <s v="TO"/>
    <n v="0"/>
    <n v="6"/>
    <n v="0"/>
    <n v="9395"/>
    <s v="2318276 1 "/>
    <s v="19 Jun 2026"/>
    <s v="19"/>
    <s v="Jun"/>
    <s v="25 Jun 2026"/>
    <s v="25"/>
    <s v="Jun"/>
    <n v="6"/>
    <n v="6"/>
    <n v="0"/>
    <n v="0"/>
    <s v="ТУРИСТИЧЕСКА АГЕНЦИЯ СОЛВЕКС - ЕООД"/>
    <x v="1"/>
    <s v="2"/>
    <s v="0"/>
    <n v="1477.1992823999999"/>
    <n v="246.19988039999998"/>
    <m/>
    <s v="08 Jan 2026 13:35"/>
    <s v="08 Jan 2026"/>
    <s v="Jan"/>
    <n v="0"/>
    <n v="6"/>
    <n v="0"/>
    <n v="0"/>
    <n v="0"/>
    <n v="6"/>
    <n v="0"/>
    <s v="08.01.2025"/>
    <x v="12"/>
    <s v="19.06.2026"/>
    <x v="9"/>
  </r>
  <r>
    <s v="TOPOLA SKIES"/>
    <n v="0"/>
    <n v="6"/>
    <n v="0"/>
    <n v="9396"/>
    <s v="441294 1 "/>
    <s v="21 Jun 2026"/>
    <s v="21"/>
    <s v="Jun"/>
    <s v="27 Jun 2026"/>
    <s v="27"/>
    <s v="Jun"/>
    <n v="6"/>
    <n v="6"/>
    <n v="0"/>
    <n v="0"/>
    <s v="TOPOLA SKIES"/>
    <x v="5"/>
    <s v="3"/>
    <s v="1"/>
    <n v="2441.7371229357796"/>
    <n v="406.95618715596328"/>
    <m/>
    <s v="08 Jan 2026 16:28"/>
    <s v="08 Jan 2026"/>
    <s v="Jan"/>
    <n v="0"/>
    <n v="6"/>
    <n v="0"/>
    <n v="0"/>
    <n v="0"/>
    <n v="6"/>
    <n v="0"/>
    <s v="08.01.2025"/>
    <x v="12"/>
    <s v="21.06.2026"/>
    <x v="7"/>
  </r>
  <r>
    <s v="TOPOLA SKIES"/>
    <n v="0"/>
    <n v="4"/>
    <n v="0"/>
    <n v="9397"/>
    <s v="441640 1 "/>
    <s v="01 Sep 2026"/>
    <s v="01"/>
    <s v="Sep"/>
    <s v="05 Sep 2026"/>
    <s v="05"/>
    <s v="Sep"/>
    <n v="4"/>
    <n v="4"/>
    <n v="0"/>
    <n v="0"/>
    <s v="TOPOLA SKIES"/>
    <x v="2"/>
    <s v="2"/>
    <s v="1"/>
    <n v="1513.7047596330274"/>
    <n v="378.42618990825684"/>
    <m/>
    <s v="08 Jan 2026 22:48"/>
    <s v="08 Jan 2026"/>
    <s v="Jan"/>
    <n v="0"/>
    <n v="0"/>
    <n v="0"/>
    <n v="0"/>
    <n v="4"/>
    <n v="4"/>
    <n v="0"/>
    <s v="08.01.2025"/>
    <x v="12"/>
    <s v="01.09.2026"/>
    <x v="11"/>
  </r>
  <r>
    <s v="TO"/>
    <n v="0"/>
    <n v="6"/>
    <n v="0"/>
    <n v="9398"/>
    <s v="51922 1 "/>
    <s v="29 Jun 2026"/>
    <s v="29"/>
    <s v="Jun"/>
    <s v="05 Jul 2026"/>
    <s v="05"/>
    <s v="Jul"/>
    <n v="6"/>
    <n v="-24"/>
    <n v="2"/>
    <n v="4"/>
    <s v="КЛУБ МАГЕЛАН - ООД"/>
    <x v="2"/>
    <s v="3"/>
    <s v="1"/>
    <n v="2339.9550120000004"/>
    <n v="389.99250200000006"/>
    <s v="Romania"/>
    <s v="09 Jan 2026 08:44"/>
    <s v="08 Jan 2026"/>
    <s v="Jan"/>
    <n v="0"/>
    <n v="2"/>
    <n v="4"/>
    <n v="0"/>
    <n v="0"/>
    <n v="6"/>
    <n v="0"/>
    <s v="09.01.2025"/>
    <x v="12"/>
    <s v="29.06.2026"/>
    <x v="2"/>
  </r>
  <r>
    <s v="TO"/>
    <n v="0"/>
    <n v="0"/>
    <n v="5"/>
    <n v="9399"/>
    <s v="51923 1 "/>
    <s v="05 Aug 2026"/>
    <s v="05"/>
    <s v="Aug"/>
    <s v="10 Aug 2026"/>
    <s v="10"/>
    <s v="Aug"/>
    <n v="5"/>
    <n v="5"/>
    <n v="0"/>
    <n v="0"/>
    <s v="КЛУБ МАГЕЛАН - ООД"/>
    <x v="2"/>
    <s v="2"/>
    <s v="1"/>
    <n v="1595.1749480000001"/>
    <n v="319.03498960000002"/>
    <s v="Romania"/>
    <s v="09 Jan 2026 08:46"/>
    <s v="08 Jan 2026"/>
    <s v="Jan"/>
    <n v="0"/>
    <n v="0"/>
    <n v="0"/>
    <n v="5"/>
    <n v="0"/>
    <n v="5"/>
    <n v="0"/>
    <s v="09.01.2025"/>
    <x v="12"/>
    <s v="05.08.2026"/>
    <x v="5"/>
  </r>
  <r>
    <s v="TO"/>
    <n v="0"/>
    <n v="0"/>
    <n v="5"/>
    <n v="9400"/>
    <s v="51924 1 "/>
    <s v="05 Aug 2026"/>
    <s v="05"/>
    <s v="Aug"/>
    <s v="10 Aug 2026"/>
    <s v="10"/>
    <s v="Aug"/>
    <n v="5"/>
    <n v="5"/>
    <n v="0"/>
    <n v="0"/>
    <s v="КЛУБ МАГЕЛАН - ООД"/>
    <x v="2"/>
    <s v="2"/>
    <s v="2"/>
    <n v="1993.9686850000001"/>
    <n v="398.79373700000002"/>
    <s v="Romania"/>
    <s v="09 Jan 2026 08:46"/>
    <s v="08 Jan 2026"/>
    <s v="Jan"/>
    <n v="0"/>
    <n v="0"/>
    <n v="0"/>
    <n v="5"/>
    <n v="0"/>
    <n v="5"/>
    <n v="0"/>
    <s v="09.01.2025"/>
    <x v="12"/>
    <s v="05.08.2026"/>
    <x v="5"/>
  </r>
  <r>
    <s v="TO"/>
    <n v="0"/>
    <n v="7"/>
    <n v="0"/>
    <n v="9401"/>
    <s v="3102 1 "/>
    <s v="16 Jun 2026"/>
    <s v="16"/>
    <s v="Jun"/>
    <s v="23 Jun 2026"/>
    <s v="23"/>
    <s v="Jun"/>
    <n v="7"/>
    <n v="7"/>
    <n v="0"/>
    <n v="0"/>
    <s v="ТЕДИ - КАМ - ЕООД"/>
    <x v="2"/>
    <s v="1"/>
    <s v="1"/>
    <n v="1243.125548"/>
    <n v="177.58936399999999"/>
    <m/>
    <s v="09 Jan 2026 09:25"/>
    <s v="08 Jan 2026"/>
    <s v="Jan"/>
    <n v="0"/>
    <n v="7"/>
    <n v="0"/>
    <n v="0"/>
    <n v="0"/>
    <n v="7"/>
    <n v="0"/>
    <s v="09.01.2025"/>
    <x v="12"/>
    <s v="16.06.2026"/>
    <x v="9"/>
  </r>
  <r>
    <s v="TO"/>
    <n v="0"/>
    <n v="7"/>
    <n v="0"/>
    <n v="9402"/>
    <s v="3103 1 "/>
    <s v="16 Jun 2026"/>
    <s v="16"/>
    <s v="Jun"/>
    <s v="23 Jun 2026"/>
    <s v="23"/>
    <s v="Jun"/>
    <n v="7"/>
    <n v="7"/>
    <n v="0"/>
    <n v="0"/>
    <s v="ТЕДИ - КАМ - ЕООД"/>
    <x v="2"/>
    <s v="1"/>
    <s v="1"/>
    <n v="1243.125548"/>
    <n v="177.58936399999999"/>
    <m/>
    <s v="09 Jan 2026 09:26"/>
    <s v="08 Jan 2026"/>
    <s v="Jan"/>
    <n v="0"/>
    <n v="7"/>
    <n v="0"/>
    <n v="0"/>
    <n v="0"/>
    <n v="7"/>
    <n v="0"/>
    <s v="09.01.2025"/>
    <x v="12"/>
    <s v="16.06.2026"/>
    <x v="9"/>
  </r>
  <r>
    <s v="TO"/>
    <n v="0"/>
    <n v="3"/>
    <n v="3"/>
    <n v="9403"/>
    <s v="1186386.227361 1 "/>
    <s v="22 Aug 2026"/>
    <s v="22"/>
    <s v="Aug"/>
    <s v="28 Aug 2026"/>
    <s v="28"/>
    <s v="Aug"/>
    <n v="6"/>
    <n v="6"/>
    <n v="0"/>
    <n v="0"/>
    <s v="СЛР-ХОЛИДЕЙ-СЪРВИС ЕООД"/>
    <x v="0"/>
    <s v="2"/>
    <s v="1"/>
    <n v="1823.7723584"/>
    <n v="303.96205973333332"/>
    <s v="Romania"/>
    <s v="09 Jan 2026 09:51"/>
    <s v="08 Jan 2026"/>
    <s v="Jan"/>
    <n v="0"/>
    <n v="0"/>
    <n v="0"/>
    <n v="6"/>
    <n v="0"/>
    <n v="6"/>
    <n v="0"/>
    <s v="09.01.2025"/>
    <x v="12"/>
    <s v="22.08.2026"/>
    <x v="4"/>
  </r>
  <r>
    <s v="TO"/>
    <n v="0"/>
    <n v="3"/>
    <n v="3"/>
    <n v="9404"/>
    <s v="1186385.227363 1 "/>
    <s v="22 Aug 2026"/>
    <s v="22"/>
    <s v="Aug"/>
    <s v="28 Aug 2026"/>
    <s v="28"/>
    <s v="Aug"/>
    <n v="6"/>
    <n v="6"/>
    <n v="0"/>
    <n v="0"/>
    <s v="СЛР-ХОЛИДЕЙ-СЪРВИС ЕООД"/>
    <x v="0"/>
    <s v="2"/>
    <s v="1"/>
    <n v="1823.7723584"/>
    <n v="303.96205973333332"/>
    <s v="Romania"/>
    <s v="09 Jan 2026 09:51"/>
    <s v="08 Jan 2026"/>
    <s v="Jan"/>
    <n v="0"/>
    <n v="0"/>
    <n v="0"/>
    <n v="6"/>
    <n v="0"/>
    <n v="6"/>
    <n v="0"/>
    <s v="09.01.2025"/>
    <x v="12"/>
    <s v="22.08.2026"/>
    <x v="4"/>
  </r>
  <r>
    <s v="TO"/>
    <n v="0"/>
    <n v="3"/>
    <n v="3"/>
    <n v="9405"/>
    <s v="1186384.227364 1 "/>
    <s v="22 Aug 2026"/>
    <s v="22"/>
    <s v="Aug"/>
    <s v="28 Aug 2026"/>
    <s v="28"/>
    <s v="Aug"/>
    <n v="6"/>
    <n v="6"/>
    <n v="0"/>
    <n v="0"/>
    <s v="СЛР-ХОЛИДЕЙ-СЪРВИС ЕООД"/>
    <x v="0"/>
    <s v="1"/>
    <s v="2"/>
    <n v="1823.7723584"/>
    <n v="303.96205973333332"/>
    <s v="Romania"/>
    <s v="09 Jan 2026 09:52"/>
    <s v="08 Jan 2026"/>
    <s v="Jan"/>
    <n v="0"/>
    <n v="0"/>
    <n v="0"/>
    <n v="6"/>
    <n v="0"/>
    <n v="6"/>
    <n v="0"/>
    <s v="09.01.2025"/>
    <x v="12"/>
    <s v="22.08.2026"/>
    <x v="4"/>
  </r>
  <r>
    <s v="TO"/>
    <n v="0"/>
    <n v="0"/>
    <n v="4"/>
    <n v="9406"/>
    <s v="1186405.227365 1 "/>
    <s v="17 Jul 2026"/>
    <s v="17"/>
    <s v="Jul"/>
    <s v="21 Jul 2026"/>
    <s v="21"/>
    <s v="Jul"/>
    <n v="4"/>
    <n v="4"/>
    <n v="0"/>
    <n v="0"/>
    <s v="СЛР-ХОЛИДЕЙ-СЪРВИС ЕООД"/>
    <x v="1"/>
    <s v="1"/>
    <s v="0"/>
    <n v="1246.0201764000001"/>
    <n v="311.50504410000002"/>
    <s v="Romania"/>
    <s v="09 Jan 2026 09:53"/>
    <s v="08 Jan 2026"/>
    <s v="Jan"/>
    <n v="0"/>
    <n v="0"/>
    <n v="4"/>
    <n v="0"/>
    <n v="0"/>
    <n v="4"/>
    <n v="0"/>
    <s v="09.01.2025"/>
    <x v="12"/>
    <s v="17.07.2026"/>
    <x v="1"/>
  </r>
  <r>
    <s v="TO"/>
    <n v="0"/>
    <n v="5"/>
    <n v="0"/>
    <n v="9407"/>
    <s v="28511 1 "/>
    <s v="06 Jul 2026"/>
    <s v="06"/>
    <s v="Jul"/>
    <s v="11 Jul 2026"/>
    <s v="11"/>
    <s v="Jul"/>
    <n v="5"/>
    <n v="5"/>
    <n v="0"/>
    <n v="0"/>
    <s v="КЛУБ МАГЕЛАН - ООД"/>
    <x v="1"/>
    <s v="2"/>
    <s v="1"/>
    <n v="1467.0680830000001"/>
    <n v="293.41361660000001"/>
    <s v="Romania"/>
    <s v="09 Jan 2026 09:59"/>
    <s v="08 Jan 2026"/>
    <s v="Jan"/>
    <n v="0"/>
    <n v="0"/>
    <n v="5"/>
    <n v="0"/>
    <n v="0"/>
    <n v="5"/>
    <n v="0"/>
    <s v="09.01.2025"/>
    <x v="12"/>
    <s v="06.07.2026"/>
    <x v="13"/>
  </r>
  <r>
    <s v="TO"/>
    <n v="0"/>
    <n v="0"/>
    <n v="6"/>
    <n v="9408"/>
    <s v="NT313516 1 "/>
    <s v="01 Aug 2026"/>
    <s v="01"/>
    <s v="Aug"/>
    <s v="07 Aug 2026"/>
    <s v="07"/>
    <s v="Aug"/>
    <n v="6"/>
    <n v="6"/>
    <n v="0"/>
    <n v="0"/>
    <s v="НОВОТОН - ЕООД"/>
    <x v="4"/>
    <s v="4"/>
    <s v="0"/>
    <n v="3391.2918702000002"/>
    <n v="565.21531170000003"/>
    <s v="Romania"/>
    <s v="09 Jan 2026 10:27"/>
    <s v="09 Jan 2026"/>
    <s v="Jan"/>
    <n v="0"/>
    <n v="0"/>
    <n v="0"/>
    <n v="6"/>
    <n v="0"/>
    <n v="6"/>
    <n v="0"/>
    <s v="09.01.2025"/>
    <x v="12"/>
    <s v="01.08.2026"/>
    <x v="8"/>
  </r>
  <r>
    <s v="TO"/>
    <n v="0"/>
    <n v="0"/>
    <n v="5"/>
    <n v="9409"/>
    <s v="3151 2 "/>
    <s v="18 Aug 2026"/>
    <s v="18"/>
    <s v="Aug"/>
    <s v="23 Aug 2026"/>
    <s v="23"/>
    <s v="Aug"/>
    <n v="5"/>
    <n v="5"/>
    <n v="0"/>
    <n v="0"/>
    <s v="ТЕДИ - КАМ - ЕООД"/>
    <x v="1"/>
    <s v="2"/>
    <s v="2"/>
    <n v="1946.8331819999999"/>
    <n v="389.36663639999995"/>
    <m/>
    <s v="09 Jan 2026 12:23"/>
    <s v="09 Jan 2026"/>
    <s v="Jan"/>
    <n v="0"/>
    <n v="0"/>
    <n v="0"/>
    <n v="5"/>
    <n v="0"/>
    <n v="5"/>
    <n v="0"/>
    <s v="09.01.2025"/>
    <x v="12"/>
    <s v="18.08.2026"/>
    <x v="4"/>
  </r>
  <r>
    <s v="TO"/>
    <n v="0"/>
    <n v="0"/>
    <n v="5"/>
    <n v="9410"/>
    <s v="3151 2 "/>
    <s v="18 Aug 2026"/>
    <s v="18"/>
    <s v="Aug"/>
    <s v="23 Aug 2026"/>
    <s v="23"/>
    <s v="Aug"/>
    <n v="5"/>
    <n v="5"/>
    <n v="0"/>
    <n v="0"/>
    <s v="ТЕДИ - КАМ - ЕООД"/>
    <x v="1"/>
    <s v="2"/>
    <s v="2"/>
    <n v="1946.8331819999999"/>
    <n v="389.36663639999995"/>
    <m/>
    <s v="09 Jan 2026 12:24"/>
    <s v="09 Jan 2026"/>
    <s v="Jan"/>
    <n v="0"/>
    <n v="0"/>
    <n v="0"/>
    <n v="5"/>
    <n v="0"/>
    <n v="5"/>
    <n v="0"/>
    <s v="09.01.2025"/>
    <x v="12"/>
    <s v="18.08.2026"/>
    <x v="4"/>
  </r>
  <r>
    <s v="TO"/>
    <n v="0"/>
    <n v="0"/>
    <n v="6"/>
    <n v="9412"/>
    <s v="51945 1 "/>
    <s v="28 Jul 2026"/>
    <s v="28"/>
    <s v="Jul"/>
    <s v="03 Aug 2026"/>
    <s v="03"/>
    <s v="Aug"/>
    <n v="6"/>
    <n v="-25"/>
    <n v="3"/>
    <n v="2"/>
    <s v="КЛУБ МАГЕЛАН - ООД"/>
    <x v="3"/>
    <s v="2"/>
    <s v="2"/>
    <n v="2713.1273759999999"/>
    <n v="452.18789599999997"/>
    <s v="Romania"/>
    <s v="09 Jan 2026 13:21"/>
    <s v="09 Jan 2026"/>
    <s v="Jan"/>
    <n v="0"/>
    <n v="0"/>
    <n v="3"/>
    <n v="2"/>
    <n v="0"/>
    <n v="5"/>
    <n v="-1"/>
    <s v="09.01.2025"/>
    <x v="12"/>
    <s v="28.07.2026"/>
    <x v="8"/>
  </r>
  <r>
    <s v="BOOKING"/>
    <n v="2"/>
    <n v="1"/>
    <n v="0"/>
    <n v="9413"/>
    <s v="6652855982 1 "/>
    <s v="29 May 2026"/>
    <s v="29"/>
    <s v="May"/>
    <s v="01 Jun 2026"/>
    <s v="01"/>
    <s v="Jun"/>
    <n v="3"/>
    <n v="-28"/>
    <n v="2"/>
    <n v="0"/>
    <s v="BOOKING"/>
    <x v="4"/>
    <s v="2"/>
    <s v="3"/>
    <n v="1264.4710100917432"/>
    <n v="421.49033669724764"/>
    <s v="Romania"/>
    <s v="09 Jan 2026 18:54"/>
    <s v="09 Jan 2026"/>
    <s v="Jan"/>
    <n v="2"/>
    <n v="0"/>
    <n v="0"/>
    <n v="0"/>
    <n v="0"/>
    <n v="2"/>
    <n v="-1"/>
    <s v="09.01.2025"/>
    <x v="12"/>
    <s v="29.05.2026"/>
    <x v="15"/>
  </r>
  <r>
    <s v="BOOKING"/>
    <n v="0"/>
    <n v="5"/>
    <n v="0"/>
    <n v="9414"/>
    <s v="6835904095 1 "/>
    <s v="30 Jun 2026"/>
    <s v="30"/>
    <s v="Jun"/>
    <s v="05 Jul 2026"/>
    <s v="05"/>
    <s v="Jul"/>
    <n v="5"/>
    <n v="-25"/>
    <n v="1"/>
    <n v="4"/>
    <s v="BOOKING"/>
    <x v="5"/>
    <s v="2"/>
    <s v="2"/>
    <n v="2761.4884128440367"/>
    <n v="552.29768256880732"/>
    <s v="Romania"/>
    <s v="09 Jan 2026 21:08"/>
    <s v="09 Jan 2026"/>
    <s v="Jan"/>
    <n v="0"/>
    <n v="1"/>
    <n v="4"/>
    <n v="0"/>
    <n v="0"/>
    <n v="5"/>
    <n v="0"/>
    <s v="09.01.2025"/>
    <x v="12"/>
    <s v="30.06.2026"/>
    <x v="2"/>
  </r>
  <r>
    <s v="BOOKING"/>
    <n v="0"/>
    <n v="0"/>
    <n v="7"/>
    <n v="9416"/>
    <s v="5050810107 1 "/>
    <s v="27 Jul 2026"/>
    <s v="27"/>
    <s v="Jul"/>
    <s v="03 Aug 2026"/>
    <s v="03"/>
    <s v="Aug"/>
    <n v="7"/>
    <n v="-24"/>
    <n v="4"/>
    <n v="2"/>
    <s v="BOOKING"/>
    <x v="5"/>
    <s v="2"/>
    <s v="2"/>
    <n v="4273.0399651376147"/>
    <n v="610.43428073394489"/>
    <s v="United Kingdom"/>
    <s v="09 Jan 2026 23:48"/>
    <s v="09 Jan 2026"/>
    <s v="Jan"/>
    <n v="0"/>
    <n v="0"/>
    <n v="4"/>
    <n v="2"/>
    <n v="0"/>
    <n v="6"/>
    <n v="-1"/>
    <s v="09.01.2025"/>
    <x v="12"/>
    <s v="27.07.2026"/>
    <x v="8"/>
  </r>
  <r>
    <s v="BOOKING"/>
    <n v="0"/>
    <n v="0"/>
    <n v="5"/>
    <n v="9417"/>
    <s v="6966459777 1 "/>
    <s v="14 Aug 2026"/>
    <s v="14"/>
    <s v="Aug"/>
    <s v="19 Aug 2026"/>
    <s v="19"/>
    <s v="Aug"/>
    <n v="5"/>
    <n v="5"/>
    <n v="0"/>
    <n v="0"/>
    <s v="BOOKING"/>
    <x v="5"/>
    <s v="2"/>
    <s v="2"/>
    <n v="3296.3810027522932"/>
    <n v="659.27620055045861"/>
    <s v="Israel"/>
    <s v="10 Jan 2026 11:14"/>
    <s v="10 Jan 2026"/>
    <s v="Jan"/>
    <n v="0"/>
    <n v="0"/>
    <n v="0"/>
    <n v="5"/>
    <n v="0"/>
    <n v="5"/>
    <n v="0"/>
    <s v="10.01.2025"/>
    <x v="12"/>
    <s v="14.08.2026"/>
    <x v="12"/>
  </r>
  <r>
    <s v="BOOKING"/>
    <n v="2"/>
    <n v="0"/>
    <n v="0"/>
    <n v="9418"/>
    <s v="6934209133 2 "/>
    <s v="25 May 2026"/>
    <s v="25"/>
    <s v="May"/>
    <s v="27 May 2026"/>
    <s v="27"/>
    <s v="May"/>
    <n v="2"/>
    <n v="2"/>
    <n v="0"/>
    <n v="0"/>
    <s v="BOOKING"/>
    <x v="1"/>
    <s v="2"/>
    <s v="1"/>
    <n v="494.16108440366969"/>
    <n v="247.08054220183485"/>
    <s v="Romania"/>
    <s v="10 Jan 2026 14:34"/>
    <s v="10 Jan 2026"/>
    <s v="Jan"/>
    <n v="2"/>
    <n v="0"/>
    <n v="0"/>
    <n v="0"/>
    <n v="0"/>
    <n v="2"/>
    <n v="0"/>
    <s v="10.01.2025"/>
    <x v="12"/>
    <s v="25.05.2026"/>
    <x v="15"/>
  </r>
  <r>
    <s v="BOOKING"/>
    <n v="2"/>
    <n v="0"/>
    <n v="0"/>
    <n v="9419"/>
    <s v="6934209133 2 "/>
    <s v="25 May 2026"/>
    <s v="25"/>
    <s v="May"/>
    <s v="27 May 2026"/>
    <s v="27"/>
    <s v="May"/>
    <n v="2"/>
    <n v="2"/>
    <n v="0"/>
    <n v="0"/>
    <s v="BOOKING"/>
    <x v="5"/>
    <s v="3"/>
    <s v="1"/>
    <n v="694.58880091743117"/>
    <n v="347.29440045871559"/>
    <m/>
    <s v="10 Jan 2026 14:34"/>
    <s v="10 Jan 2026"/>
    <s v="Jan"/>
    <n v="2"/>
    <n v="0"/>
    <n v="0"/>
    <n v="0"/>
    <n v="0"/>
    <n v="2"/>
    <n v="0"/>
    <s v="10.01.2025"/>
    <x v="12"/>
    <s v="25.05.2026"/>
    <x v="15"/>
  </r>
  <r>
    <s v="BOOKING"/>
    <n v="0"/>
    <n v="0"/>
    <n v="5"/>
    <n v="9420"/>
    <s v="6221127957 2 "/>
    <s v="01 Aug 2026"/>
    <s v="01"/>
    <s v="Aug"/>
    <s v="06 Aug 2026"/>
    <s v="06"/>
    <s v="Aug"/>
    <n v="5"/>
    <n v="5"/>
    <n v="0"/>
    <n v="0"/>
    <s v="BOOKING"/>
    <x v="1"/>
    <s v="2"/>
    <s v="1"/>
    <n v="2383.6005247706421"/>
    <n v="476.72010495412837"/>
    <s v="Romania"/>
    <s v="10 Jan 2026 18:42"/>
    <s v="10 Jan 2026"/>
    <s v="Jan"/>
    <n v="0"/>
    <n v="0"/>
    <n v="0"/>
    <n v="5"/>
    <n v="0"/>
    <n v="5"/>
    <n v="0"/>
    <s v="10.01.2025"/>
    <x v="12"/>
    <s v="01.08.2026"/>
    <x v="8"/>
  </r>
  <r>
    <s v="BOOKING"/>
    <n v="0"/>
    <n v="0"/>
    <n v="5"/>
    <n v="9421"/>
    <s v="6221127957 2 "/>
    <s v="01 Aug 2026"/>
    <s v="01"/>
    <s v="Aug"/>
    <s v="06 Aug 2026"/>
    <s v="06"/>
    <s v="Aug"/>
    <n v="5"/>
    <n v="5"/>
    <n v="0"/>
    <n v="0"/>
    <s v="BOOKING"/>
    <x v="1"/>
    <s v="2"/>
    <s v="0"/>
    <n v="2383.6005247706421"/>
    <n v="476.72010495412837"/>
    <m/>
    <s v="10 Jan 2026 18:42"/>
    <s v="10 Jan 2026"/>
    <s v="Jan"/>
    <n v="0"/>
    <n v="0"/>
    <n v="0"/>
    <n v="5"/>
    <n v="0"/>
    <n v="5"/>
    <n v="0"/>
    <s v="10.01.2025"/>
    <x v="12"/>
    <s v="01.08.2026"/>
    <x v="8"/>
  </r>
  <r>
    <s v="BOOKING"/>
    <n v="0"/>
    <n v="0"/>
    <n v="6"/>
    <n v="9422"/>
    <s v="5363723473 1 "/>
    <s v="26 Jul 2026"/>
    <s v="26"/>
    <s v="Jul"/>
    <s v="01 Aug 2026"/>
    <s v="01"/>
    <s v="Aug"/>
    <n v="6"/>
    <n v="-25"/>
    <n v="5"/>
    <n v="0"/>
    <s v="BOOKING"/>
    <x v="5"/>
    <s v="2"/>
    <s v="1"/>
    <n v="2930.0845475229357"/>
    <n v="488.34742458715596"/>
    <s v="Romania"/>
    <s v="10 Jan 2026 20:58"/>
    <s v="10 Jan 2026"/>
    <s v="Jan"/>
    <n v="0"/>
    <n v="0"/>
    <n v="5"/>
    <n v="0"/>
    <n v="0"/>
    <n v="5"/>
    <n v="-1"/>
    <s v="10.01.2025"/>
    <x v="12"/>
    <s v="26.07.2026"/>
    <x v="8"/>
  </r>
  <r>
    <s v="BOOKING"/>
    <n v="2"/>
    <n v="0"/>
    <n v="0"/>
    <n v="9423"/>
    <s v="5050826257 1 "/>
    <s v="29 May 2026"/>
    <s v="29"/>
    <s v="May"/>
    <s v="31 May 2026"/>
    <s v="31"/>
    <s v="May"/>
    <n v="2"/>
    <n v="2"/>
    <n v="0"/>
    <n v="0"/>
    <s v="BOOKING"/>
    <x v="2"/>
    <s v="2"/>
    <s v="0"/>
    <n v="514.50889376146779"/>
    <n v="257.25444688073389"/>
    <s v="Romania"/>
    <s v="10 Jan 2026 23:58"/>
    <s v="10 Jan 2026"/>
    <s v="Jan"/>
    <n v="2"/>
    <n v="0"/>
    <n v="0"/>
    <n v="0"/>
    <n v="0"/>
    <n v="2"/>
    <n v="0"/>
    <s v="10.01.2025"/>
    <x v="12"/>
    <s v="29.05.2026"/>
    <x v="15"/>
  </r>
  <r>
    <s v="BOOKING"/>
    <n v="0"/>
    <n v="4"/>
    <n v="0"/>
    <n v="9424"/>
    <s v="6343428945 1 "/>
    <s v="20 Jun 2026"/>
    <s v="20"/>
    <s v="Jun"/>
    <s v="24 Jun 2026"/>
    <s v="24"/>
    <s v="Jun"/>
    <n v="4"/>
    <n v="4"/>
    <n v="0"/>
    <n v="0"/>
    <s v="BOOKING"/>
    <x v="0"/>
    <s v="1"/>
    <s v="2"/>
    <n v="1453.4149541284403"/>
    <n v="363.35373853211007"/>
    <s v="Bulgaria"/>
    <s v="11 Jan 2026 10:08"/>
    <s v="11 Jan 2026"/>
    <s v="Jan"/>
    <n v="0"/>
    <n v="4"/>
    <n v="0"/>
    <n v="0"/>
    <n v="0"/>
    <n v="4"/>
    <n v="0"/>
    <s v="11.01.2025"/>
    <x v="12"/>
    <s v="20.06.2026"/>
    <x v="9"/>
  </r>
  <r>
    <s v="TOPOLA SKIES"/>
    <n v="0"/>
    <n v="7"/>
    <n v="0"/>
    <n v="9425"/>
    <s v="443535 1 "/>
    <s v="12 Sep 2026"/>
    <s v="12"/>
    <s v="Sep"/>
    <s v="19 Sep 2026"/>
    <s v="19"/>
    <s v="Sep"/>
    <n v="7"/>
    <n v="7"/>
    <n v="0"/>
    <n v="0"/>
    <s v="TOPOLA SKIES"/>
    <x v="6"/>
    <s v="3"/>
    <m/>
    <n v="2219.5440688990825"/>
    <n v="317.07772412844031"/>
    <m/>
    <s v="11 Jan 2026 12:03"/>
    <s v="11 Jan 2026"/>
    <s v="Jan"/>
    <n v="0"/>
    <n v="0"/>
    <n v="0"/>
    <n v="0"/>
    <n v="7"/>
    <n v="7"/>
    <n v="0"/>
    <s v="11.01.2025"/>
    <x v="12"/>
    <s v="12.09.2026"/>
    <x v="14"/>
  </r>
  <r>
    <s v="TO"/>
    <n v="0"/>
    <n v="5"/>
    <n v="1"/>
    <n v="9426"/>
    <s v="1186886.227494 1 "/>
    <s v="24 Aug 2026"/>
    <s v="24"/>
    <s v="Aug"/>
    <s v="30 Aug 2026"/>
    <s v="30"/>
    <s v="Aug"/>
    <n v="6"/>
    <n v="6"/>
    <n v="0"/>
    <n v="0"/>
    <s v="СЛР-ХОЛИДЕЙ-СЪРВИС ЕООД"/>
    <x v="4"/>
    <s v="4"/>
    <s v="0"/>
    <n v="3089.8202339999998"/>
    <n v="514.97003899999993"/>
    <s v="Romania"/>
    <s v="11 Jan 2026 12:05"/>
    <s v="11 Jan 2026"/>
    <s v="Jan"/>
    <n v="0"/>
    <n v="0"/>
    <n v="0"/>
    <n v="6"/>
    <n v="0"/>
    <n v="6"/>
    <n v="0"/>
    <s v="11.01.2025"/>
    <x v="12"/>
    <s v="24.08.2026"/>
    <x v="3"/>
  </r>
  <r>
    <s v="BOOKING"/>
    <n v="0"/>
    <n v="0"/>
    <n v="4"/>
    <n v="9427"/>
    <s v="6845943429 1 "/>
    <s v="10 Aug 2026"/>
    <s v="10"/>
    <s v="Aug"/>
    <s v="14 Aug 2026"/>
    <s v="14"/>
    <s v="Aug"/>
    <n v="4"/>
    <n v="4"/>
    <n v="0"/>
    <n v="0"/>
    <s v="BOOKING"/>
    <x v="5"/>
    <s v="3"/>
    <s v="1"/>
    <n v="2637.1048022018344"/>
    <n v="659.27620055045861"/>
    <s v="Romania"/>
    <s v="11 Jan 2026 15:00"/>
    <s v="11 Jan 2026"/>
    <s v="Jan"/>
    <n v="0"/>
    <n v="0"/>
    <n v="0"/>
    <n v="4"/>
    <n v="0"/>
    <n v="4"/>
    <n v="0"/>
    <s v="11.01.2025"/>
    <x v="12"/>
    <s v="10.08.2026"/>
    <x v="12"/>
  </r>
  <r>
    <s v="TOPOLA SKIES"/>
    <n v="0"/>
    <n v="4"/>
    <n v="1"/>
    <n v="9428"/>
    <s v="443743 1 "/>
    <s v="24 Aug 2026"/>
    <s v="24"/>
    <s v="Aug"/>
    <s v="29 Aug 2026"/>
    <s v="29"/>
    <s v="Aug"/>
    <n v="5"/>
    <n v="5"/>
    <n v="0"/>
    <n v="0"/>
    <s v="TOPOLA SKIES"/>
    <x v="4"/>
    <s v="2"/>
    <s v="4"/>
    <n v="3077.2921559633028"/>
    <n v="615.45843119266056"/>
    <m/>
    <s v="11 Jan 2026 15:58"/>
    <s v="11 Jan 2026"/>
    <s v="Jan"/>
    <n v="0"/>
    <n v="0"/>
    <n v="0"/>
    <n v="5"/>
    <n v="0"/>
    <n v="5"/>
    <n v="0"/>
    <s v="11.01.2025"/>
    <x v="12"/>
    <s v="24.08.2026"/>
    <x v="3"/>
  </r>
  <r>
    <s v="TO"/>
    <n v="0"/>
    <n v="0"/>
    <n v="6"/>
    <n v="9429"/>
    <s v="1186918.227505 1 "/>
    <s v="26 Jul 2026"/>
    <s v="26"/>
    <s v="Jul"/>
    <s v="01 Aug 2026"/>
    <s v="01"/>
    <s v="Aug"/>
    <n v="6"/>
    <n v="-25"/>
    <n v="5"/>
    <n v="0"/>
    <s v="СЛР-ХОЛИДЕЙ-СЪРВИС ЕООД"/>
    <x v="0"/>
    <s v="2"/>
    <s v="2"/>
    <n v="2430.3143579999996"/>
    <n v="405.05239299999994"/>
    <s v="Romania"/>
    <s v="11 Jan 2026 17:27"/>
    <s v="11 Jan 2026"/>
    <s v="Jan"/>
    <n v="0"/>
    <n v="0"/>
    <n v="5"/>
    <n v="0"/>
    <n v="0"/>
    <n v="5"/>
    <n v="-1"/>
    <s v="11.01.2025"/>
    <x v="12"/>
    <s v="26.07.2026"/>
    <x v="8"/>
  </r>
  <r>
    <s v="BOOKING"/>
    <n v="2"/>
    <n v="0"/>
    <n v="0"/>
    <n v="9430"/>
    <s v="6413029491 1 "/>
    <s v="03 Jun 2026"/>
    <s v="03"/>
    <s v="Jun"/>
    <s v="05 Jun 2026"/>
    <s v="05"/>
    <s v="Jun"/>
    <n v="2"/>
    <n v="2"/>
    <n v="0"/>
    <n v="0"/>
    <s v="BOOKING"/>
    <x v="5"/>
    <s v="2"/>
    <s v="2"/>
    <n v="643.12714550458713"/>
    <n v="321.56357275229357"/>
    <s v="Romania"/>
    <s v="11 Jan 2026 21:46"/>
    <s v="11 Jan 2026"/>
    <s v="Jan"/>
    <n v="0"/>
    <n v="2"/>
    <n v="0"/>
    <n v="0"/>
    <n v="0"/>
    <n v="2"/>
    <n v="0"/>
    <s v="11.01.2025"/>
    <x v="12"/>
    <s v="03.06.2026"/>
    <x v="10"/>
  </r>
  <r>
    <s v="TO"/>
    <n v="0"/>
    <n v="4"/>
    <n v="1"/>
    <n v="9431"/>
    <s v="2318786 1 "/>
    <s v="24 Aug 2026"/>
    <s v="24"/>
    <s v="Aug"/>
    <s v="29 Aug 2026"/>
    <s v="29"/>
    <s v="Aug"/>
    <n v="5"/>
    <n v="5"/>
    <n v="0"/>
    <n v="0"/>
    <s v="ТУРИСТИЧЕСКА АГЕНЦИЯ СОЛВЕКС - ЕООД"/>
    <x v="1"/>
    <s v="2"/>
    <s v="0"/>
    <n v="1406.8285189999999"/>
    <n v="281.36570380000001"/>
    <m/>
    <s v="11 Jan 2026 22:48"/>
    <s v="11 Jan 2026"/>
    <s v="Jan"/>
    <n v="0"/>
    <n v="0"/>
    <n v="0"/>
    <n v="5"/>
    <n v="0"/>
    <n v="5"/>
    <n v="0"/>
    <s v="11.01.2025"/>
    <x v="12"/>
    <s v="24.08.2026"/>
    <x v="3"/>
  </r>
  <r>
    <s v="TO"/>
    <n v="0"/>
    <n v="0"/>
    <n v="6"/>
    <n v="9432"/>
    <s v="NT313715 1 "/>
    <s v="06 Aug 2026"/>
    <s v="06"/>
    <s v="Aug"/>
    <s v="12 Aug 2026"/>
    <s v="12"/>
    <s v="Aug"/>
    <n v="6"/>
    <n v="6"/>
    <n v="0"/>
    <n v="0"/>
    <s v="НОВОТОН - ЕООД"/>
    <x v="2"/>
    <s v="3"/>
    <s v="0"/>
    <n v="2584.1599458000001"/>
    <n v="430.69332430000003"/>
    <s v="Romania"/>
    <s v="11 Jan 2026 23:30"/>
    <s v="11 Jan 2026"/>
    <s v="Jan"/>
    <n v="0"/>
    <n v="0"/>
    <n v="0"/>
    <n v="6"/>
    <n v="0"/>
    <n v="6"/>
    <n v="0"/>
    <s v="11.01.2025"/>
    <x v="12"/>
    <s v="06.08.2026"/>
    <x v="5"/>
  </r>
  <r>
    <s v="TO"/>
    <n v="0"/>
    <n v="0"/>
    <n v="6"/>
    <n v="9433"/>
    <s v="NT313714 1 "/>
    <s v="06 Aug 2026"/>
    <s v="06"/>
    <s v="Aug"/>
    <s v="12 Aug 2026"/>
    <s v="12"/>
    <s v="Aug"/>
    <n v="6"/>
    <n v="6"/>
    <n v="0"/>
    <n v="0"/>
    <s v="НОВОТОН - ЕООД"/>
    <x v="2"/>
    <s v="2"/>
    <s v="0"/>
    <n v="1914.2099376000001"/>
    <n v="319.03498960000002"/>
    <s v="Romania"/>
    <s v="11 Jan 2026 23:31"/>
    <s v="11 Jan 2026"/>
    <s v="Jan"/>
    <n v="0"/>
    <n v="0"/>
    <n v="0"/>
    <n v="6"/>
    <n v="0"/>
    <n v="6"/>
    <n v="0"/>
    <s v="11.01.2025"/>
    <x v="12"/>
    <s v="06.08.2026"/>
    <x v="5"/>
  </r>
  <r>
    <s v="TO"/>
    <n v="0"/>
    <n v="0"/>
    <n v="5"/>
    <n v="9434"/>
    <s v="3098 4 "/>
    <s v="26 Jul 2026"/>
    <s v="26"/>
    <s v="Jul"/>
    <s v="31 Jul 2026"/>
    <s v="31"/>
    <s v="Jul"/>
    <n v="5"/>
    <n v="5"/>
    <n v="0"/>
    <n v="0"/>
    <s v="КЛУБ МАГЕЛАН - ООД"/>
    <x v="1"/>
    <s v="2"/>
    <s v="2"/>
    <n v="1946.8331819999999"/>
    <n v="389.36663639999995"/>
    <s v="Romania"/>
    <s v="12 Jan 2026 09:08"/>
    <s v="09 Jan 2026"/>
    <s v="Jan"/>
    <n v="0"/>
    <n v="0"/>
    <n v="5"/>
    <n v="0"/>
    <n v="0"/>
    <n v="5"/>
    <n v="0"/>
    <s v="12.01.2025"/>
    <x v="13"/>
    <s v="26.07.2026"/>
    <x v="8"/>
  </r>
  <r>
    <s v="TO"/>
    <n v="0"/>
    <n v="0"/>
    <n v="5"/>
    <n v="9435"/>
    <s v="3098 4 "/>
    <s v="26 Jul 2026"/>
    <s v="26"/>
    <s v="Jul"/>
    <s v="31 Jul 2026"/>
    <s v="31"/>
    <s v="Jul"/>
    <n v="5"/>
    <n v="5"/>
    <n v="0"/>
    <n v="0"/>
    <s v="КЛУБ МАГЕЛАН - ООД"/>
    <x v="1"/>
    <s v="3"/>
    <s v="1"/>
    <n v="2102.5172499999999"/>
    <n v="420.50344999999999"/>
    <s v="Romania"/>
    <s v="12 Jan 2026 09:08"/>
    <s v="09 Jan 2026"/>
    <s v="Jan"/>
    <n v="0"/>
    <n v="0"/>
    <n v="5"/>
    <n v="0"/>
    <n v="0"/>
    <n v="5"/>
    <n v="0"/>
    <s v="12.01.2025"/>
    <x v="13"/>
    <s v="26.07.2026"/>
    <x v="8"/>
  </r>
  <r>
    <s v="TO"/>
    <n v="0"/>
    <n v="0"/>
    <n v="5"/>
    <n v="9436"/>
    <s v="3098 4 "/>
    <s v="26 Jul 2026"/>
    <s v="26"/>
    <s v="Jul"/>
    <s v="31 Jul 2026"/>
    <s v="31"/>
    <s v="Jul"/>
    <n v="5"/>
    <n v="5"/>
    <n v="0"/>
    <n v="0"/>
    <s v="КЛУБ МАГЕЛАН - ООД"/>
    <x v="4"/>
    <s v="4"/>
    <s v="1"/>
    <n v="2826.0765584999999"/>
    <n v="565.21531170000003"/>
    <s v="Romania"/>
    <s v="12 Jan 2026 09:09"/>
    <s v="09 Jan 2026"/>
    <s v="Jan"/>
    <n v="0"/>
    <n v="0"/>
    <n v="5"/>
    <n v="0"/>
    <n v="0"/>
    <n v="5"/>
    <n v="0"/>
    <s v="12.01.2025"/>
    <x v="13"/>
    <s v="26.07.2026"/>
    <x v="8"/>
  </r>
  <r>
    <s v="TO"/>
    <n v="0"/>
    <n v="0"/>
    <n v="5"/>
    <n v="9437"/>
    <s v="3098 4 "/>
    <s v="26 Jul 2026"/>
    <s v="26"/>
    <s v="Jul"/>
    <s v="31 Jul 2026"/>
    <s v="31"/>
    <s v="Jul"/>
    <n v="5"/>
    <n v="5"/>
    <n v="0"/>
    <n v="0"/>
    <s v="КЛУБ МАГЕЛАН - ООД"/>
    <x v="1"/>
    <s v="2"/>
    <s v="1"/>
    <n v="1557.4274289999998"/>
    <n v="311.48548579999999"/>
    <s v="Romania"/>
    <s v="12 Jan 2026 09:09"/>
    <s v="09 Jan 2026"/>
    <s v="Jan"/>
    <n v="0"/>
    <n v="0"/>
    <n v="5"/>
    <n v="0"/>
    <n v="0"/>
    <n v="5"/>
    <n v="0"/>
    <s v="12.01.2025"/>
    <x v="13"/>
    <s v="26.07.2026"/>
    <x v="8"/>
  </r>
  <r>
    <s v="TO"/>
    <n v="0"/>
    <n v="0"/>
    <n v="7"/>
    <n v="9438"/>
    <s v="2318726 1 "/>
    <s v="07 Aug 2026"/>
    <s v="07"/>
    <s v="Aug"/>
    <s v="14 Aug 2026"/>
    <s v="14"/>
    <s v="Aug"/>
    <n v="7"/>
    <n v="7"/>
    <n v="0"/>
    <n v="0"/>
    <s v="ТУРИСТИЧЕСКА АГЕНЦИЯ СОЛВЕКС - ЕООД"/>
    <x v="1"/>
    <s v="2"/>
    <s v="2"/>
    <n v="2725.5664548"/>
    <n v="389.3666364"/>
    <m/>
    <s v="12 Jan 2026 09:11"/>
    <s v="10 Jan 2026"/>
    <s v="Jan"/>
    <n v="0"/>
    <n v="0"/>
    <n v="0"/>
    <n v="7"/>
    <n v="0"/>
    <n v="7"/>
    <n v="0"/>
    <s v="12.01.2025"/>
    <x v="13"/>
    <s v="07.08.2026"/>
    <x v="5"/>
  </r>
  <r>
    <s v="TO"/>
    <n v="0"/>
    <n v="4"/>
    <n v="1"/>
    <n v="9439"/>
    <s v="2318763 1 "/>
    <s v="24 Aug 2026"/>
    <s v="24"/>
    <s v="Aug"/>
    <s v="29 Aug 2026"/>
    <s v="29"/>
    <s v="Aug"/>
    <n v="5"/>
    <n v="5"/>
    <n v="0"/>
    <n v="0"/>
    <s v="ТУРИСТИЧЕСКА АГЕНЦИЯ СОЛВЕКС - ЕООД"/>
    <x v="4"/>
    <s v="4"/>
    <s v="1"/>
    <n v="2574.850195"/>
    <n v="514.97003900000004"/>
    <m/>
    <s v="12 Jan 2026 09:15"/>
    <s v="11 Jan 2026"/>
    <s v="Jan"/>
    <n v="0"/>
    <n v="0"/>
    <n v="0"/>
    <n v="5"/>
    <n v="0"/>
    <n v="5"/>
    <n v="0"/>
    <s v="12.01.2025"/>
    <x v="13"/>
    <s v="24.08.2026"/>
    <x v="3"/>
  </r>
  <r>
    <s v="TO"/>
    <n v="0"/>
    <n v="1"/>
    <n v="4"/>
    <n v="9440"/>
    <s v="2318765 1 "/>
    <s v="21 Aug 2026"/>
    <s v="21"/>
    <s v="Aug"/>
    <s v="26 Aug 2026"/>
    <s v="26"/>
    <s v="Aug"/>
    <n v="5"/>
    <n v="5"/>
    <n v="0"/>
    <n v="0"/>
    <s v="ТУРИСТИЧЕСКА АГЕНЦИЯ СОЛВЕКС - ЕООД"/>
    <x v="7"/>
    <s v="2"/>
    <s v="3"/>
    <n v="2888.9173763999997"/>
    <n v="577.78347527999995"/>
    <m/>
    <s v="12 Jan 2026 09:17"/>
    <s v="11 Jan 2026"/>
    <s v="Jan"/>
    <n v="0"/>
    <n v="0"/>
    <n v="0"/>
    <n v="5"/>
    <n v="0"/>
    <n v="5"/>
    <n v="0"/>
    <s v="12.01.2025"/>
    <x v="13"/>
    <s v="21.08.2026"/>
    <x v="4"/>
  </r>
  <r>
    <s v="INDIVIDUAL"/>
    <n v="0"/>
    <n v="0"/>
    <n v="7"/>
    <n v="9441"/>
    <s v="12012026 3 "/>
    <s v="25 Jul 2026"/>
    <s v="25"/>
    <s v="Jul"/>
    <s v="01 Aug 2026"/>
    <s v="01"/>
    <s v="Aug"/>
    <n v="7"/>
    <n v="-24"/>
    <n v="6"/>
    <n v="0"/>
    <s v="INDIVIDUAL"/>
    <x v="6"/>
    <s v="2"/>
    <s v="3"/>
    <n v="4135.880657614679"/>
    <n v="590.84009394495399"/>
    <m/>
    <s v="12 Jan 2026 09:26"/>
    <s v="12 Jan 2026"/>
    <s v="Jan"/>
    <n v="0"/>
    <n v="0"/>
    <n v="6"/>
    <n v="0"/>
    <n v="0"/>
    <n v="6"/>
    <n v="-1"/>
    <s v="12.01.2025"/>
    <x v="13"/>
    <s v="25.07.2026"/>
    <x v="6"/>
  </r>
  <r>
    <s v="INDIVIDUAL"/>
    <n v="0"/>
    <n v="0"/>
    <n v="7"/>
    <n v="9442"/>
    <s v="120120263 1 "/>
    <s v="26 Jul 2026"/>
    <s v="26"/>
    <s v="Jul"/>
    <s v="02 Aug 2026"/>
    <s v="02"/>
    <s v="Aug"/>
    <n v="7"/>
    <n v="-24"/>
    <n v="5"/>
    <n v="1"/>
    <s v="INDIVIDUAL"/>
    <x v="0"/>
    <s v="2"/>
    <s v="2"/>
    <n v="2716.8093605504582"/>
    <n v="388.11562293577981"/>
    <m/>
    <s v="12 Jan 2026 09:38"/>
    <s v="12 Jan 2026"/>
    <s v="Jan"/>
    <n v="0"/>
    <n v="0"/>
    <n v="5"/>
    <n v="1"/>
    <n v="0"/>
    <n v="6"/>
    <n v="-1"/>
    <s v="12.01.2025"/>
    <x v="13"/>
    <s v="26.07.2026"/>
    <x v="8"/>
  </r>
  <r>
    <s v="TO"/>
    <n v="0"/>
    <n v="6"/>
    <n v="0"/>
    <n v="9443"/>
    <s v="28520 1 "/>
    <s v="26 Jun 2026"/>
    <s v="26"/>
    <s v="Jun"/>
    <s v="02 Jul 2026"/>
    <s v="02"/>
    <s v="Jul"/>
    <n v="6"/>
    <n v="-24"/>
    <n v="5"/>
    <n v="1"/>
    <s v="КЛУБ МАГЕЛАН - ООД"/>
    <x v="2"/>
    <s v="2"/>
    <s v="2"/>
    <n v="2166.6293574000001"/>
    <n v="361.10489290000004"/>
    <s v="Romania"/>
    <s v="12 Jan 2026 09:53"/>
    <s v="10 Jan 2026"/>
    <s v="Jan"/>
    <n v="0"/>
    <n v="5"/>
    <n v="1"/>
    <n v="0"/>
    <n v="0"/>
    <n v="6"/>
    <n v="0"/>
    <s v="12.01.2025"/>
    <x v="13"/>
    <s v="26.06.2026"/>
    <x v="7"/>
  </r>
  <r>
    <s v="TO"/>
    <n v="0"/>
    <n v="4"/>
    <n v="1"/>
    <n v="9444"/>
    <s v="2318768 1 "/>
    <s v="24 Aug 2026"/>
    <s v="24"/>
    <s v="Aug"/>
    <s v="29 Aug 2026"/>
    <s v="29"/>
    <s v="Aug"/>
    <n v="5"/>
    <n v="5"/>
    <n v="0"/>
    <n v="0"/>
    <s v="ТУРИСТИЧЕСКА АГЕНЦИЯ СОЛВЕКС - ЕООД"/>
    <x v="1"/>
    <s v="2"/>
    <s v="0"/>
    <n v="1406.8285189999999"/>
    <n v="281.36570380000001"/>
    <m/>
    <s v="12 Jan 2026 10:21"/>
    <s v="11 Jan 2026"/>
    <s v="Jan"/>
    <n v="0"/>
    <n v="0"/>
    <n v="0"/>
    <n v="5"/>
    <n v="0"/>
    <n v="5"/>
    <n v="0"/>
    <s v="12.01.2025"/>
    <x v="13"/>
    <s v="24.08.2026"/>
    <x v="3"/>
  </r>
  <r>
    <s v="TO"/>
    <n v="0"/>
    <n v="4"/>
    <n v="2"/>
    <n v="9445"/>
    <s v="51978 1 "/>
    <s v="23 Aug 2026"/>
    <s v="23"/>
    <s v="Aug"/>
    <s v="29 Aug 2026"/>
    <s v="29"/>
    <s v="Aug"/>
    <n v="6"/>
    <n v="6"/>
    <n v="0"/>
    <n v="0"/>
    <s v="КЛУБ МАГЕЛАН - ООД"/>
    <x v="0"/>
    <s v="3"/>
    <s v="1"/>
    <n v="2421.4544480999998"/>
    <n v="403.57574134999999"/>
    <s v="Romania"/>
    <s v="12 Jan 2026 10:54"/>
    <s v="12 Jan 2026"/>
    <s v="Jan"/>
    <n v="0"/>
    <n v="0"/>
    <n v="0"/>
    <n v="6"/>
    <n v="0"/>
    <n v="6"/>
    <n v="0"/>
    <s v="12.01.2025"/>
    <x v="13"/>
    <s v="23.08.2026"/>
    <x v="3"/>
  </r>
  <r>
    <s v="TO"/>
    <n v="0"/>
    <n v="0"/>
    <n v="7"/>
    <n v="9446"/>
    <s v="18171 1 "/>
    <s v="03 Aug 2026"/>
    <s v="03"/>
    <s v="Aug"/>
    <s v="10 Aug 2026"/>
    <s v="10"/>
    <s v="Aug"/>
    <n v="7"/>
    <n v="7"/>
    <n v="0"/>
    <n v="0"/>
    <s v="КЛУБ МАГЕЛАН - ООД"/>
    <x v="2"/>
    <s v="2"/>
    <s v="1"/>
    <n v="2233.2449271999999"/>
    <n v="319.03498959999996"/>
    <s v="Romania"/>
    <s v="12 Jan 2026 10:54"/>
    <s v="11 Jan 2026"/>
    <s v="Jan"/>
    <n v="0"/>
    <n v="0"/>
    <n v="0"/>
    <n v="7"/>
    <n v="0"/>
    <n v="7"/>
    <n v="0"/>
    <s v="12.01.2025"/>
    <x v="13"/>
    <s v="03.08.2026"/>
    <x v="5"/>
  </r>
  <r>
    <s v="TO"/>
    <n v="0"/>
    <n v="1"/>
    <n v="4"/>
    <n v="9447"/>
    <s v="1186998.227711 1 "/>
    <s v="10 Jul 2026"/>
    <s v="10"/>
    <s v="Jul"/>
    <s v="15 Jul 2026"/>
    <s v="15"/>
    <s v="Jul"/>
    <n v="5"/>
    <n v="5"/>
    <n v="0"/>
    <n v="0"/>
    <s v="СЛР-ХОЛИДЕЙ-СЪРВИС ЕООД"/>
    <x v="7"/>
    <s v="3"/>
    <s v="2"/>
    <n v="3014.5207789999999"/>
    <n v="602.90415580000001"/>
    <s v="Romania"/>
    <s v="12 Jan 2026 11:16"/>
    <s v="12 Jan 2026"/>
    <s v="Jan"/>
    <n v="0"/>
    <n v="0"/>
    <n v="5"/>
    <n v="0"/>
    <n v="0"/>
    <n v="5"/>
    <n v="0"/>
    <s v="12.01.2025"/>
    <x v="13"/>
    <s v="10.07.2026"/>
    <x v="13"/>
  </r>
  <r>
    <s v="TO"/>
    <n v="0"/>
    <n v="0"/>
    <n v="5"/>
    <n v="9448"/>
    <s v="1186850.227715 1 "/>
    <s v="17 Aug 2026"/>
    <s v="17"/>
    <s v="Aug"/>
    <s v="22 Aug 2026"/>
    <s v="22"/>
    <s v="Aug"/>
    <n v="5"/>
    <n v="5"/>
    <n v="0"/>
    <n v="0"/>
    <s v="СЛР-ХОЛИДЕЙ-СЪРВИС ЕООД"/>
    <x v="5"/>
    <s v="3"/>
    <s v="0"/>
    <n v="2153.4666214999997"/>
    <n v="430.69332429999997"/>
    <s v="Romania"/>
    <s v="12 Jan 2026 11:28"/>
    <s v="10 Jan 2026"/>
    <s v="Jan"/>
    <n v="0"/>
    <n v="0"/>
    <n v="0"/>
    <n v="5"/>
    <n v="0"/>
    <n v="5"/>
    <n v="0"/>
    <s v="12.01.2025"/>
    <x v="13"/>
    <s v="17.08.2026"/>
    <x v="4"/>
  </r>
  <r>
    <s v="TO"/>
    <n v="0"/>
    <n v="0"/>
    <n v="5"/>
    <n v="9449"/>
    <s v="1186850.227716 1 "/>
    <s v="17 Aug 2026"/>
    <s v="17"/>
    <s v="Aug"/>
    <s v="22 Aug 2026"/>
    <s v="22"/>
    <s v="Aug"/>
    <n v="5"/>
    <n v="5"/>
    <n v="0"/>
    <n v="0"/>
    <s v="СЛР-ХОЛИДЕЙ-СЪРВИС ЕООД"/>
    <x v="5"/>
    <s v="3"/>
    <s v="0"/>
    <n v="2153.4666214999997"/>
    <n v="430.69332429999997"/>
    <s v="Romania"/>
    <s v="12 Jan 2026 11:28"/>
    <s v="10 Jan 2026"/>
    <s v="Jan"/>
    <n v="0"/>
    <n v="0"/>
    <n v="0"/>
    <n v="5"/>
    <n v="0"/>
    <n v="5"/>
    <n v="0"/>
    <s v="12.01.2025"/>
    <x v="13"/>
    <s v="17.08.2026"/>
    <x v="4"/>
  </r>
  <r>
    <s v="TO"/>
    <n v="0"/>
    <n v="3"/>
    <n v="0"/>
    <n v="9450"/>
    <s v="1187003.227717 1 "/>
    <s v="21 Jun 2026"/>
    <s v="21"/>
    <s v="Jun"/>
    <s v="24 Jun 2026"/>
    <s v="24"/>
    <s v="Jun"/>
    <n v="3"/>
    <n v="3"/>
    <n v="0"/>
    <n v="0"/>
    <s v="СЛР-ХОЛИДЕЙ-СЪРВИС ЕООД"/>
    <x v="4"/>
    <s v="4"/>
    <s v="1"/>
    <n v="1937.9145972000001"/>
    <n v="645.9715324"/>
    <s v="Romania"/>
    <s v="12 Jan 2026 11:40"/>
    <s v="12 Jan 2026"/>
    <s v="Jan"/>
    <n v="0"/>
    <n v="3"/>
    <n v="0"/>
    <n v="0"/>
    <n v="0"/>
    <n v="3"/>
    <n v="0"/>
    <s v="12.01.2025"/>
    <x v="13"/>
    <s v="21.06.2026"/>
    <x v="7"/>
  </r>
  <r>
    <s v="TO"/>
    <n v="0"/>
    <n v="0"/>
    <n v="6"/>
    <n v="9451"/>
    <s v="1187025.227719 1 "/>
    <s v="20 Jul 2026"/>
    <s v="20"/>
    <s v="Jul"/>
    <s v="26 Jul 2026"/>
    <s v="26"/>
    <s v="Jul"/>
    <n v="6"/>
    <n v="6"/>
    <n v="0"/>
    <n v="0"/>
    <s v="СЛР-ХОЛИДЕЙ-СЪРВИС ЕООД"/>
    <x v="2"/>
    <s v="3"/>
    <s v="1"/>
    <n v="2584.1599458000001"/>
    <n v="430.69332430000003"/>
    <s v="Romania"/>
    <s v="12 Jan 2026 12:00"/>
    <s v="12 Jan 2026"/>
    <s v="Jan"/>
    <n v="0"/>
    <n v="0"/>
    <n v="6"/>
    <n v="0"/>
    <n v="0"/>
    <n v="6"/>
    <n v="0"/>
    <s v="12.01.2025"/>
    <x v="13"/>
    <s v="20.07.2026"/>
    <x v="6"/>
  </r>
  <r>
    <s v="TO"/>
    <n v="0"/>
    <n v="0"/>
    <n v="7"/>
    <n v="9452"/>
    <s v="2318862 1 "/>
    <s v="20 Jul 2026"/>
    <s v="20"/>
    <s v="Jul"/>
    <s v="27 Jul 2026"/>
    <s v="27"/>
    <s v="Jul"/>
    <n v="7"/>
    <n v="7"/>
    <n v="0"/>
    <n v="0"/>
    <s v="ТУРИСТИЧЕСКА АГЕНЦИЯ СОЛВЕКС - ЕООД"/>
    <x v="1"/>
    <s v="3"/>
    <s v="0"/>
    <n v="2943.5241499999997"/>
    <n v="420.50344999999999"/>
    <s v="Romania"/>
    <s v="12 Jan 2026 12:18"/>
    <s v="12 Jan 2026"/>
    <s v="Jan"/>
    <n v="0"/>
    <n v="0"/>
    <n v="7"/>
    <n v="0"/>
    <n v="0"/>
    <n v="7"/>
    <n v="0"/>
    <s v="12.01.2025"/>
    <x v="13"/>
    <s v="20.07.2026"/>
    <x v="6"/>
  </r>
  <r>
    <s v="TO"/>
    <n v="0"/>
    <n v="0"/>
    <n v="7"/>
    <n v="9453"/>
    <s v="2318865 1 "/>
    <s v="20 Jul 2026"/>
    <s v="20"/>
    <s v="Jul"/>
    <s v="27 Jul 2026"/>
    <s v="27"/>
    <s v="Jul"/>
    <n v="7"/>
    <n v="7"/>
    <n v="0"/>
    <n v="0"/>
    <s v="ТУРИСТИЧЕСКА АГЕНЦИЯ СОЛВЕКС - ЕООД"/>
    <x v="1"/>
    <s v="2"/>
    <s v="2"/>
    <n v="2725.5664548"/>
    <n v="389.3666364"/>
    <s v="Romania"/>
    <s v="12 Jan 2026 12:19"/>
    <s v="12 Jan 2026"/>
    <s v="Jan"/>
    <n v="0"/>
    <n v="0"/>
    <n v="7"/>
    <n v="0"/>
    <n v="0"/>
    <n v="7"/>
    <n v="0"/>
    <s v="12.01.2025"/>
    <x v="13"/>
    <s v="20.07.2026"/>
    <x v="6"/>
  </r>
  <r>
    <s v="TO"/>
    <n v="0"/>
    <n v="5"/>
    <n v="0"/>
    <n v="9454"/>
    <s v="2318841 1 "/>
    <s v="31 Aug 2026"/>
    <s v="31"/>
    <s v="Aug"/>
    <s v="05 Sep 2026"/>
    <s v="05"/>
    <s v="Sep"/>
    <n v="5"/>
    <n v="-26"/>
    <n v="0"/>
    <n v="4"/>
    <s v="ТУРИСТИЧЕСКА АГЕНЦИЯ СОЛВЕКС - ЕООД"/>
    <x v="1"/>
    <s v="2"/>
    <s v="0"/>
    <n v="1230.9994019999999"/>
    <n v="246.19988039999998"/>
    <s v="Romania"/>
    <s v="12 Jan 2026 12:19"/>
    <s v="12 Jan 2026"/>
    <s v="Jan"/>
    <n v="0"/>
    <n v="0"/>
    <n v="0"/>
    <n v="0"/>
    <n v="4"/>
    <n v="4"/>
    <n v="-1"/>
    <s v="12.01.2025"/>
    <x v="13"/>
    <s v="31.08.2026"/>
    <x v="11"/>
  </r>
  <r>
    <s v="TO"/>
    <n v="0"/>
    <n v="0"/>
    <n v="7"/>
    <n v="9455"/>
    <s v="2318888 1 "/>
    <s v="15 Jul 2026"/>
    <s v="15"/>
    <s v="Jul"/>
    <s v="22 Jul 2026"/>
    <s v="22"/>
    <s v="Jul"/>
    <n v="7"/>
    <n v="7"/>
    <n v="0"/>
    <n v="0"/>
    <s v="ТУРИСТИЧЕСКА АГЕНЦИЯ СОЛВЕКС - ЕООД"/>
    <x v="6"/>
    <s v="2"/>
    <s v="2"/>
    <n v="3077.2833637000003"/>
    <n v="439.61190910000005"/>
    <s v="Romania"/>
    <s v="12 Jan 2026 13:03"/>
    <s v="12 Jan 2026"/>
    <s v="Jan"/>
    <n v="0"/>
    <n v="0"/>
    <n v="7"/>
    <n v="0"/>
    <n v="0"/>
    <n v="7"/>
    <n v="0"/>
    <s v="12.01.2025"/>
    <x v="13"/>
    <s v="15.07.2026"/>
    <x v="1"/>
  </r>
  <r>
    <s v="TO"/>
    <n v="0"/>
    <n v="7"/>
    <n v="0"/>
    <n v="9456"/>
    <s v="28532 1 "/>
    <s v="29 Jun 2026"/>
    <s v="29"/>
    <s v="Jun"/>
    <s v="06 Jul 2026"/>
    <s v="06"/>
    <s v="Jul"/>
    <n v="7"/>
    <n v="-23"/>
    <n v="2"/>
    <n v="5"/>
    <s v="КЛУБ МАГЕЛАН - ООД"/>
    <x v="6"/>
    <s v="3"/>
    <s v="1"/>
    <n v="3062.2234727"/>
    <n v="437.4604961"/>
    <s v="Romania"/>
    <s v="12 Jan 2026 15:14"/>
    <s v="12 Jan 2026"/>
    <s v="Jan"/>
    <n v="0"/>
    <n v="2"/>
    <n v="5"/>
    <n v="0"/>
    <n v="0"/>
    <n v="7"/>
    <n v="0"/>
    <s v="12.01.2025"/>
    <x v="13"/>
    <s v="29.06.2026"/>
    <x v="2"/>
  </r>
  <r>
    <s v="TO"/>
    <n v="0"/>
    <n v="6"/>
    <n v="0"/>
    <n v="9457"/>
    <s v="18221 1 "/>
    <s v="03 Sep 2026"/>
    <s v="03"/>
    <s v="Sep"/>
    <s v="09 Sep 2026"/>
    <s v="09"/>
    <s v="Sep"/>
    <n v="6"/>
    <n v="6"/>
    <n v="0"/>
    <n v="0"/>
    <s v="КЛУБ МАГЕЛАН - ООД"/>
    <x v="0"/>
    <s v="2"/>
    <s v="1"/>
    <n v="1552.5378539999999"/>
    <n v="258.75630899999999"/>
    <s v="Romania"/>
    <s v="12 Jan 2026 15:30"/>
    <s v="12 Jan 2026"/>
    <s v="Jan"/>
    <n v="0"/>
    <n v="0"/>
    <n v="0"/>
    <n v="0"/>
    <n v="6"/>
    <n v="6"/>
    <n v="0"/>
    <s v="12.01.2025"/>
    <x v="13"/>
    <s v="03.09.2026"/>
    <x v="11"/>
  </r>
  <r>
    <s v="INDIVIDUAL"/>
    <n v="0"/>
    <n v="0"/>
    <n v="7"/>
    <n v="9458"/>
    <s v="12012026 3 "/>
    <s v="25 Jul 2026"/>
    <s v="25"/>
    <s v="Jul"/>
    <s v="01 Aug 2026"/>
    <s v="01"/>
    <s v="Aug"/>
    <n v="7"/>
    <n v="-24"/>
    <n v="6"/>
    <n v="0"/>
    <s v="INDIVIDUAL"/>
    <x v="6"/>
    <s v="2"/>
    <s v="2"/>
    <n v="3692.7505871559629"/>
    <n v="527.53579816513752"/>
    <m/>
    <s v="12 Jan 2026 16:37"/>
    <s v="12 Jan 2026"/>
    <s v="Jan"/>
    <n v="0"/>
    <n v="0"/>
    <n v="6"/>
    <n v="0"/>
    <n v="0"/>
    <n v="6"/>
    <n v="-1"/>
    <s v="12.01.2025"/>
    <x v="13"/>
    <s v="25.07.2026"/>
    <x v="6"/>
  </r>
  <r>
    <s v="TO"/>
    <n v="0"/>
    <n v="3"/>
    <n v="4"/>
    <n v="9459"/>
    <s v="3289 3 "/>
    <s v="21 Aug 2026"/>
    <s v="21"/>
    <s v="Aug"/>
    <s v="28 Aug 2026"/>
    <s v="28"/>
    <s v="Aug"/>
    <n v="7"/>
    <n v="7"/>
    <n v="0"/>
    <n v="0"/>
    <s v="ТЕДИ - КАМ - ЕООД"/>
    <x v="1"/>
    <s v="2"/>
    <s v="1"/>
    <n v="2059.9192726000001"/>
    <n v="294.27418180000001"/>
    <s v="Israel"/>
    <s v="12 Jan 2026 17:34"/>
    <s v="12 Jan 2026"/>
    <s v="Jan"/>
    <n v="0"/>
    <n v="0"/>
    <n v="0"/>
    <n v="7"/>
    <n v="0"/>
    <n v="7"/>
    <n v="0"/>
    <s v="12.01.2025"/>
    <x v="13"/>
    <s v="21.08.2026"/>
    <x v="4"/>
  </r>
  <r>
    <s v="TO"/>
    <n v="0"/>
    <n v="3"/>
    <n v="4"/>
    <n v="9460"/>
    <s v="3289 3 "/>
    <s v="21 Aug 2026"/>
    <s v="21"/>
    <s v="Aug"/>
    <s v="28 Aug 2026"/>
    <s v="28"/>
    <s v="Aug"/>
    <n v="7"/>
    <n v="7"/>
    <n v="0"/>
    <n v="0"/>
    <s v="ТЕДИ - КАМ - ЕООД"/>
    <x v="1"/>
    <s v="2"/>
    <s v="0"/>
    <n v="2059.9192726000001"/>
    <n v="294.27418180000001"/>
    <s v="Israel"/>
    <s v="12 Jan 2026 17:34"/>
    <s v="12 Jan 2026"/>
    <s v="Jan"/>
    <n v="0"/>
    <n v="0"/>
    <n v="0"/>
    <n v="7"/>
    <n v="0"/>
    <n v="7"/>
    <n v="0"/>
    <s v="12.01.2025"/>
    <x v="13"/>
    <s v="21.08.2026"/>
    <x v="4"/>
  </r>
  <r>
    <s v="BOOKING"/>
    <n v="0"/>
    <n v="5"/>
    <n v="0"/>
    <n v="9461"/>
    <s v="6242549199 1 "/>
    <s v="31 Aug 2026"/>
    <s v="31"/>
    <s v="Aug"/>
    <s v="05 Sep 2026"/>
    <s v="05"/>
    <s v="Sep"/>
    <n v="5"/>
    <n v="-26"/>
    <n v="0"/>
    <n v="4"/>
    <s v="BOOKING"/>
    <x v="5"/>
    <s v="2"/>
    <s v="2"/>
    <n v="2216.4578050458713"/>
    <n v="443.2915610091743"/>
    <m/>
    <s v="12 Jan 2026 19:08"/>
    <s v="12 Jan 2026"/>
    <s v="Jan"/>
    <n v="0"/>
    <n v="0"/>
    <n v="0"/>
    <n v="0"/>
    <n v="4"/>
    <n v="4"/>
    <n v="-1"/>
    <s v="12.01.2025"/>
    <x v="13"/>
    <s v="31.08.2026"/>
    <x v="11"/>
  </r>
  <r>
    <s v="TO"/>
    <n v="0"/>
    <n v="0"/>
    <n v="5"/>
    <n v="9462"/>
    <s v="1187606.227806 1 "/>
    <s v="03 Aug 2026"/>
    <s v="03"/>
    <s v="Aug"/>
    <s v="08 Aug 2026"/>
    <s v="08"/>
    <s v="Aug"/>
    <n v="5"/>
    <n v="5"/>
    <n v="0"/>
    <n v="0"/>
    <s v="СЛР-ХОЛИДЕЙ-СЪРВИС ЕООД"/>
    <x v="2"/>
    <s v="2"/>
    <s v="1"/>
    <n v="1595.1749480000001"/>
    <n v="319.03498960000002"/>
    <s v="Romania"/>
    <s v="12 Jan 2026 20:24"/>
    <s v="12 Jan 2026"/>
    <s v="Jan"/>
    <n v="0"/>
    <n v="0"/>
    <n v="0"/>
    <n v="5"/>
    <n v="0"/>
    <n v="5"/>
    <n v="0"/>
    <s v="12.01.2025"/>
    <x v="13"/>
    <s v="03.08.2026"/>
    <x v="5"/>
  </r>
  <r>
    <s v="TO"/>
    <n v="0"/>
    <n v="0"/>
    <n v="6"/>
    <n v="9463"/>
    <s v="2319100 1 "/>
    <s v="15 Jul 2026"/>
    <s v="15"/>
    <s v="Jul"/>
    <s v="21 Jul 2026"/>
    <s v="21"/>
    <s v="Jul"/>
    <n v="6"/>
    <n v="6"/>
    <n v="0"/>
    <n v="0"/>
    <s v="ТУРИСТИЧЕСКА АГЕНЦИЯ СОЛВЕКС - ЕООД"/>
    <x v="4"/>
    <s v="5"/>
    <s v="0"/>
    <n v="4069.5737141999994"/>
    <n v="678.26228569999989"/>
    <m/>
    <s v="12 Jan 2026 21:12"/>
    <s v="12 Jan 2026"/>
    <s v="Jan"/>
    <n v="0"/>
    <n v="0"/>
    <n v="6"/>
    <n v="0"/>
    <n v="0"/>
    <n v="6"/>
    <n v="0"/>
    <s v="12.01.2025"/>
    <x v="13"/>
    <s v="15.07.2026"/>
    <x v="1"/>
  </r>
  <r>
    <s v="BOOKING"/>
    <n v="0"/>
    <n v="3"/>
    <n v="0"/>
    <n v="9464"/>
    <s v="5406073681 1 "/>
    <s v="21 Jun 2026"/>
    <s v="21"/>
    <s v="Jun"/>
    <s v="24 Jun 2026"/>
    <s v="24"/>
    <s v="Jun"/>
    <n v="3"/>
    <n v="3"/>
    <n v="0"/>
    <n v="0"/>
    <s v="BOOKING"/>
    <x v="5"/>
    <s v="2"/>
    <s v="2"/>
    <n v="1436.2431255963302"/>
    <n v="478.7477085321101"/>
    <s v="Romania"/>
    <s v="12 Jan 2026 23:06"/>
    <s v="12 Jan 2026"/>
    <s v="Jan"/>
    <n v="0"/>
    <n v="3"/>
    <n v="0"/>
    <n v="0"/>
    <n v="0"/>
    <n v="3"/>
    <n v="0"/>
    <s v="12.01.2025"/>
    <x v="13"/>
    <s v="21.06.2026"/>
    <x v="7"/>
  </r>
  <r>
    <s v="TO"/>
    <n v="0"/>
    <n v="3"/>
    <n v="4"/>
    <n v="9465"/>
    <s v="3289 3 "/>
    <s v="21 Aug 2026"/>
    <s v="21"/>
    <s v="Aug"/>
    <s v="28 Aug 2026"/>
    <s v="28"/>
    <s v="Aug"/>
    <n v="7"/>
    <n v="7"/>
    <n v="0"/>
    <n v="0"/>
    <s v="ТЕДИ - КАМ - ЕООД"/>
    <x v="7"/>
    <s v="2"/>
    <s v="2"/>
    <n v="3969.1222854000002"/>
    <n v="567.01746934285723"/>
    <s v="Israel"/>
    <s v="13 Jan 2026 07:54"/>
    <s v="12 Jan 2026"/>
    <s v="Jan"/>
    <n v="0"/>
    <n v="0"/>
    <n v="0"/>
    <n v="7"/>
    <n v="0"/>
    <n v="7"/>
    <n v="0"/>
    <s v="13.01.2025"/>
    <x v="13"/>
    <s v="21.08.2026"/>
    <x v="4"/>
  </r>
  <r>
    <s v="TO"/>
    <n v="0"/>
    <n v="0"/>
    <n v="5"/>
    <n v="9468"/>
    <s v="18258 1 "/>
    <s v="11 Aug 2026"/>
    <s v="11"/>
    <s v="Aug"/>
    <s v="16 Aug 2026"/>
    <s v="16"/>
    <s v="Aug"/>
    <n v="5"/>
    <n v="5"/>
    <n v="0"/>
    <n v="0"/>
    <s v="КЛУБ МАГЕЛАН - ООД"/>
    <x v="2"/>
    <s v="3"/>
    <s v="1"/>
    <n v="2153.4666214999997"/>
    <n v="430.69332429999997"/>
    <s v="Romania"/>
    <s v="13 Jan 2026 10:27"/>
    <s v="13 Jan 2026"/>
    <s v="Jan"/>
    <n v="0"/>
    <n v="0"/>
    <n v="0"/>
    <n v="5"/>
    <n v="0"/>
    <n v="5"/>
    <n v="0"/>
    <s v="13.01.2025"/>
    <x v="13"/>
    <s v="11.08.2026"/>
    <x v="12"/>
  </r>
  <r>
    <s v="TO"/>
    <n v="0"/>
    <n v="0"/>
    <n v="5"/>
    <n v="9469"/>
    <s v="18259 1 "/>
    <s v="11 Aug 2026"/>
    <s v="11"/>
    <s v="Aug"/>
    <s v="16 Aug 2026"/>
    <s v="16"/>
    <s v="Aug"/>
    <n v="5"/>
    <n v="5"/>
    <n v="0"/>
    <n v="0"/>
    <s v="КЛУБ МАГЕЛАН - ООД"/>
    <x v="2"/>
    <s v="2"/>
    <s v="1"/>
    <n v="1595.1749480000001"/>
    <n v="319.03498960000002"/>
    <s v="Romania"/>
    <s v="13 Jan 2026 10:28"/>
    <s v="13 Jan 2026"/>
    <s v="Jan"/>
    <n v="0"/>
    <n v="0"/>
    <n v="0"/>
    <n v="5"/>
    <n v="0"/>
    <n v="5"/>
    <n v="0"/>
    <s v="13.01.2025"/>
    <x v="13"/>
    <s v="11.08.2026"/>
    <x v="12"/>
  </r>
  <r>
    <s v="TO"/>
    <n v="0"/>
    <n v="0"/>
    <n v="5"/>
    <n v="9470"/>
    <s v="2317595 2 "/>
    <s v="07 Aug 2026"/>
    <s v="07"/>
    <s v="Aug"/>
    <s v="12 Aug 2026"/>
    <s v="12"/>
    <s v="Aug"/>
    <n v="5"/>
    <n v="5"/>
    <n v="0"/>
    <n v="0"/>
    <s v="ТУРИСТИЧЕСКА АГЕНЦИЯ СОЛВЕКС - ЕООД"/>
    <x v="7"/>
    <s v="3"/>
    <s v="2"/>
    <n v="2799.183896"/>
    <n v="559.83677920000002"/>
    <m/>
    <s v="13 Jan 2026 10:28"/>
    <s v="31 Dec 2025"/>
    <s v="Jan"/>
    <n v="0"/>
    <n v="0"/>
    <n v="0"/>
    <n v="5"/>
    <n v="0"/>
    <n v="5"/>
    <n v="0"/>
    <s v="13.01.2025"/>
    <x v="13"/>
    <s v="07.08.2026"/>
    <x v="5"/>
  </r>
  <r>
    <s v="TO"/>
    <n v="0"/>
    <n v="0"/>
    <n v="6"/>
    <n v="9471"/>
    <s v="18072026 2 "/>
    <s v="18 Jul 2026"/>
    <s v="18"/>
    <s v="Jul"/>
    <s v="24 Jul 2026"/>
    <s v="24"/>
    <s v="Jul"/>
    <n v="6"/>
    <n v="6"/>
    <n v="0"/>
    <n v="0"/>
    <s v="ВЕРСО ТРАВЪЛ - ООД"/>
    <x v="3"/>
    <s v="3"/>
    <s v="1"/>
    <n v="2930.1071562000002"/>
    <n v="488.35119270000001"/>
    <m/>
    <s v="13 Jan 2026 10:33"/>
    <s v="13 Jan 2026"/>
    <s v="Jan"/>
    <n v="0"/>
    <n v="0"/>
    <n v="6"/>
    <n v="0"/>
    <n v="0"/>
    <n v="6"/>
    <n v="0"/>
    <s v="13.01.2025"/>
    <x v="13"/>
    <s v="18.07.2026"/>
    <x v="1"/>
  </r>
  <r>
    <s v="TO"/>
    <n v="0"/>
    <n v="1"/>
    <n v="5"/>
    <n v="9472"/>
    <s v="2319234 1 "/>
    <s v="10 Jul 2026"/>
    <s v="10"/>
    <s v="Jul"/>
    <s v="16 Jul 2026"/>
    <s v="16"/>
    <s v="Jul"/>
    <n v="6"/>
    <n v="6"/>
    <n v="0"/>
    <n v="0"/>
    <s v="ТУРИСТИЧЕСКА АГЕНЦИЯ СОЛВЕКС - ЕООД"/>
    <x v="5"/>
    <s v="3"/>
    <s v="1"/>
    <n v="2584.1599458000001"/>
    <n v="430.69332430000003"/>
    <s v="Romania"/>
    <s v="13 Jan 2026 13:41"/>
    <s v="13 Jan 2026"/>
    <s v="Jan"/>
    <n v="0"/>
    <n v="0"/>
    <n v="6"/>
    <n v="0"/>
    <n v="0"/>
    <n v="6"/>
    <n v="0"/>
    <s v="13.01.2025"/>
    <x v="13"/>
    <s v="10.07.2026"/>
    <x v="13"/>
  </r>
  <r>
    <s v="TO"/>
    <n v="0"/>
    <n v="0"/>
    <n v="5"/>
    <n v="9473"/>
    <s v="2319239 1 "/>
    <s v="11 Jul 2026"/>
    <s v="11"/>
    <s v="Jul"/>
    <s v="16 Jul 2026"/>
    <s v="16"/>
    <s v="Jul"/>
    <n v="5"/>
    <n v="5"/>
    <n v="0"/>
    <n v="0"/>
    <s v="ТУРИСТИЧЕСКА АГЕНЦИЯ СОЛВЕКС - ЕООД"/>
    <x v="4"/>
    <s v="4"/>
    <s v="0"/>
    <n v="2826.0765584999999"/>
    <n v="565.21531170000003"/>
    <s v="Romania"/>
    <s v="13 Jan 2026 13:42"/>
    <s v="13 Jan 2026"/>
    <s v="Jan"/>
    <n v="0"/>
    <n v="0"/>
    <n v="5"/>
    <n v="0"/>
    <n v="0"/>
    <n v="5"/>
    <n v="0"/>
    <s v="13.01.2025"/>
    <x v="13"/>
    <s v="11.07.2026"/>
    <x v="13"/>
  </r>
  <r>
    <s v="TO"/>
    <n v="0"/>
    <n v="5"/>
    <n v="0"/>
    <n v="9474"/>
    <s v="2319256 1 "/>
    <s v="20 Jun 2026"/>
    <s v="20"/>
    <s v="Jun"/>
    <s v="25 Jun 2026"/>
    <s v="25"/>
    <s v="Jun"/>
    <n v="5"/>
    <n v="5"/>
    <n v="0"/>
    <n v="0"/>
    <s v="ТУРИСТИЧЕСКА АГЕНЦИЯ СОЛВЕКС - ЕООД"/>
    <x v="1"/>
    <s v="2"/>
    <s v="1"/>
    <n v="1230.9994019999999"/>
    <n v="246.19988039999998"/>
    <s v="Romania"/>
    <s v="13 Jan 2026 14:20"/>
    <s v="13 Jan 2026"/>
    <s v="Jan"/>
    <n v="0"/>
    <n v="5"/>
    <n v="0"/>
    <n v="0"/>
    <n v="0"/>
    <n v="5"/>
    <n v="0"/>
    <s v="13.01.2025"/>
    <x v="13"/>
    <s v="20.06.2026"/>
    <x v="9"/>
  </r>
  <r>
    <s v="TO"/>
    <n v="0"/>
    <n v="0"/>
    <n v="6"/>
    <n v="9475"/>
    <s v="2319175 1 "/>
    <s v="27 Jul 2026"/>
    <s v="27"/>
    <s v="Jul"/>
    <s v="02 Aug 2026"/>
    <s v="02"/>
    <s v="Aug"/>
    <n v="6"/>
    <n v="-25"/>
    <n v="4"/>
    <n v="1"/>
    <s v="ТУРИСТИЧЕСКА АГЕНЦИЯ СОЛВЕКС - ЕООД"/>
    <x v="1"/>
    <s v="3"/>
    <s v="1"/>
    <n v="2523.0207"/>
    <n v="420.50344999999999"/>
    <s v="Romania"/>
    <s v="13 Jan 2026 14:20"/>
    <s v="13 Jan 2026"/>
    <s v="Jan"/>
    <n v="0"/>
    <n v="0"/>
    <n v="4"/>
    <n v="1"/>
    <n v="0"/>
    <n v="5"/>
    <n v="-1"/>
    <s v="13.01.2025"/>
    <x v="13"/>
    <s v="27.07.2026"/>
    <x v="8"/>
  </r>
  <r>
    <s v="INDIVIDUAL"/>
    <n v="0"/>
    <n v="0"/>
    <n v="7"/>
    <n v="9476"/>
    <s v="12012026 3 "/>
    <s v="25 Jul 2026"/>
    <s v="25"/>
    <s v="Jul"/>
    <s v="01 Aug 2026"/>
    <s v="01"/>
    <s v="Aug"/>
    <n v="7"/>
    <n v="-24"/>
    <n v="6"/>
    <n v="0"/>
    <s v="INDIVIDUAL"/>
    <x v="0"/>
    <s v="2"/>
    <s v="2"/>
    <n v="3395.948898807339"/>
    <n v="485.13555697247705"/>
    <s v="Bulgaria"/>
    <s v="13 Jan 2026 14:48"/>
    <s v="13 Jan 2026"/>
    <s v="Jan"/>
    <n v="0"/>
    <n v="0"/>
    <n v="6"/>
    <n v="0"/>
    <n v="0"/>
    <n v="6"/>
    <n v="-1"/>
    <s v="13.01.2025"/>
    <x v="13"/>
    <s v="25.07.2026"/>
    <x v="6"/>
  </r>
  <r>
    <s v="BOOKING"/>
    <n v="0"/>
    <n v="0"/>
    <n v="5"/>
    <n v="9477"/>
    <s v="6915011094 2 "/>
    <s v="12 Jul 2026"/>
    <s v="12"/>
    <s v="Jul"/>
    <s v="17 Jul 2026"/>
    <s v="17"/>
    <s v="Jul"/>
    <n v="5"/>
    <n v="5"/>
    <n v="0"/>
    <n v="0"/>
    <s v="BOOKING"/>
    <x v="1"/>
    <s v="2"/>
    <s v="1"/>
    <n v="2383.6005247706421"/>
    <n v="476.72010495412837"/>
    <s v="Turkey"/>
    <s v="13 Jan 2026 15:18"/>
    <s v="13 Jan 2026"/>
    <s v="Jan"/>
    <n v="0"/>
    <n v="0"/>
    <n v="5"/>
    <n v="0"/>
    <n v="0"/>
    <n v="5"/>
    <n v="0"/>
    <s v="13.01.2025"/>
    <x v="13"/>
    <s v="12.07.2026"/>
    <x v="1"/>
  </r>
  <r>
    <s v="BOOKING"/>
    <n v="0"/>
    <n v="0"/>
    <n v="5"/>
    <n v="9478"/>
    <s v="6915011094 2 "/>
    <s v="12 Jul 2026"/>
    <s v="12"/>
    <s v="Jul"/>
    <s v="17 Jul 2026"/>
    <s v="17"/>
    <s v="Jul"/>
    <n v="5"/>
    <n v="5"/>
    <n v="0"/>
    <n v="0"/>
    <s v="BOOKING"/>
    <x v="1"/>
    <s v="2"/>
    <s v="1"/>
    <n v="2383.6005247706421"/>
    <n v="476.72010495412837"/>
    <m/>
    <s v="13 Jan 2026 15:18"/>
    <s v="13 Jan 2026"/>
    <s v="Jan"/>
    <n v="0"/>
    <n v="0"/>
    <n v="5"/>
    <n v="0"/>
    <n v="0"/>
    <n v="5"/>
    <n v="0"/>
    <s v="13.01.2025"/>
    <x v="13"/>
    <s v="12.07.2026"/>
    <x v="1"/>
  </r>
  <r>
    <s v="TO"/>
    <n v="0"/>
    <n v="1"/>
    <n v="5"/>
    <n v="9479"/>
    <s v="2319261 1 "/>
    <s v="10 Jul 2026"/>
    <s v="10"/>
    <s v="Jul"/>
    <s v="16 Jul 2026"/>
    <s v="16"/>
    <s v="Jul"/>
    <n v="6"/>
    <n v="6"/>
    <n v="0"/>
    <n v="0"/>
    <s v="ТУРИСТИЧЕСКА АГЕНЦИЯ СОЛВЕКС - ЕООД"/>
    <x v="1"/>
    <s v="2"/>
    <s v="2"/>
    <n v="2336.1998183999999"/>
    <n v="389.3666364"/>
    <s v="Romania"/>
    <s v="13 Jan 2026 15:35"/>
    <s v="13 Jan 2026"/>
    <s v="Jan"/>
    <n v="0"/>
    <n v="0"/>
    <n v="6"/>
    <n v="0"/>
    <n v="0"/>
    <n v="6"/>
    <n v="0"/>
    <s v="13.01.2025"/>
    <x v="13"/>
    <s v="10.07.2026"/>
    <x v="13"/>
  </r>
  <r>
    <s v="TO"/>
    <n v="0"/>
    <n v="0"/>
    <n v="5"/>
    <n v="9480"/>
    <s v="18287 1 "/>
    <s v="27 Jul 2026"/>
    <s v="27"/>
    <s v="Jul"/>
    <s v="01 Aug 2026"/>
    <s v="01"/>
    <s v="Aug"/>
    <n v="5"/>
    <n v="-26"/>
    <n v="4"/>
    <n v="0"/>
    <s v="КЛУБ МАГЕЛАН - ООД"/>
    <x v="0"/>
    <s v="2"/>
    <s v="1"/>
    <n v="1620.209572"/>
    <n v="324.0419144"/>
    <s v="Romania"/>
    <s v="14 Jan 2026 09:28"/>
    <s v="13 Jan 2026"/>
    <s v="Jan"/>
    <n v="0"/>
    <n v="0"/>
    <n v="4"/>
    <n v="0"/>
    <n v="0"/>
    <n v="4"/>
    <n v="-1"/>
    <s v="14.01.2025"/>
    <x v="13"/>
    <s v="27.07.2026"/>
    <x v="8"/>
  </r>
  <r>
    <s v="TO"/>
    <n v="0"/>
    <n v="0"/>
    <n v="5"/>
    <n v="9481"/>
    <s v="1188098.228094 1 "/>
    <s v="03 Aug 2026"/>
    <s v="03"/>
    <s v="Aug"/>
    <s v="08 Aug 2026"/>
    <s v="08"/>
    <s v="Aug"/>
    <n v="5"/>
    <n v="5"/>
    <n v="0"/>
    <n v="0"/>
    <s v="СЛР-ХОЛИДЕЙ-СЪРВИС ЕООД"/>
    <x v="1"/>
    <s v="2"/>
    <s v="0"/>
    <n v="1557.4274289999998"/>
    <n v="311.48548579999999"/>
    <s v="Romania"/>
    <s v="14 Jan 2026 09:39"/>
    <s v="13 Jan 2026"/>
    <s v="Jan"/>
    <n v="0"/>
    <n v="0"/>
    <n v="0"/>
    <n v="5"/>
    <n v="0"/>
    <n v="5"/>
    <n v="0"/>
    <s v="14.01.2025"/>
    <x v="13"/>
    <s v="03.08.2026"/>
    <x v="5"/>
  </r>
  <r>
    <s v="TO"/>
    <n v="0"/>
    <n v="0"/>
    <n v="5"/>
    <n v="9482"/>
    <s v="1188098.228095 1 "/>
    <s v="03 Aug 2026"/>
    <s v="03"/>
    <s v="Aug"/>
    <s v="08 Aug 2026"/>
    <s v="08"/>
    <s v="Aug"/>
    <n v="5"/>
    <n v="5"/>
    <n v="0"/>
    <n v="0"/>
    <s v="СЛР-ХОЛИДЕЙ-СЪРВИС ЕООД"/>
    <x v="2"/>
    <s v="2"/>
    <s v="0"/>
    <n v="1595.1749480000001"/>
    <n v="319.03498960000002"/>
    <s v="Romania"/>
    <s v="14 Jan 2026 09:39"/>
    <s v="13 Jan 2026"/>
    <s v="Jan"/>
    <n v="0"/>
    <n v="0"/>
    <n v="0"/>
    <n v="5"/>
    <n v="0"/>
    <n v="5"/>
    <n v="0"/>
    <s v="14.01.2025"/>
    <x v="13"/>
    <s v="03.08.2026"/>
    <x v="5"/>
  </r>
  <r>
    <s v="TO"/>
    <n v="0"/>
    <n v="0"/>
    <n v="5"/>
    <n v="9483"/>
    <s v="1188098.228096 1 "/>
    <s v="03 Aug 2026"/>
    <s v="03"/>
    <s v="Aug"/>
    <s v="08 Aug 2026"/>
    <s v="08"/>
    <s v="Aug"/>
    <n v="5"/>
    <n v="5"/>
    <n v="0"/>
    <n v="0"/>
    <s v="СЛР-ХОЛИДЕЙ-СЪРВИС ЕООД"/>
    <x v="2"/>
    <s v="2"/>
    <s v="2"/>
    <n v="1993.9686850000001"/>
    <n v="398.79373700000002"/>
    <s v="Romania"/>
    <s v="14 Jan 2026 09:39"/>
    <s v="13 Jan 2026"/>
    <s v="Jan"/>
    <n v="0"/>
    <n v="0"/>
    <n v="0"/>
    <n v="5"/>
    <n v="0"/>
    <n v="5"/>
    <n v="0"/>
    <s v="14.01.2025"/>
    <x v="13"/>
    <s v="03.08.2026"/>
    <x v="5"/>
  </r>
  <r>
    <s v="TO"/>
    <n v="0"/>
    <n v="0"/>
    <n v="5"/>
    <n v="9484"/>
    <s v="NT314087 1 "/>
    <s v="27 Jul 2026"/>
    <s v="27"/>
    <s v="Jul"/>
    <s v="01 Aug 2026"/>
    <s v="01"/>
    <s v="Aug"/>
    <n v="5"/>
    <n v="-26"/>
    <n v="4"/>
    <n v="0"/>
    <s v="НОВОТОН - ЕООД"/>
    <x v="1"/>
    <s v="3"/>
    <s v="0"/>
    <n v="2102.5172499999999"/>
    <n v="420.50344999999999"/>
    <s v="Romania"/>
    <s v="14 Jan 2026 10:05"/>
    <s v="14 Jan 2026"/>
    <s v="Jan"/>
    <n v="0"/>
    <n v="0"/>
    <n v="4"/>
    <n v="0"/>
    <n v="0"/>
    <n v="4"/>
    <n v="-1"/>
    <s v="14.01.2025"/>
    <x v="13"/>
    <s v="27.07.2026"/>
    <x v="8"/>
  </r>
  <r>
    <s v="TO"/>
    <n v="0"/>
    <n v="0"/>
    <n v="5"/>
    <n v="9485"/>
    <s v="2319441 1 "/>
    <s v="13 Jul 2026"/>
    <s v="13"/>
    <s v="Jul"/>
    <s v="18 Jul 2026"/>
    <s v="18"/>
    <s v="Jul"/>
    <n v="5"/>
    <n v="5"/>
    <n v="0"/>
    <n v="0"/>
    <s v="ТУРИСТИЧЕСКА АГЕНЦИЯ СОЛВЕКС - ЕООД"/>
    <x v="5"/>
    <s v="3"/>
    <s v="1"/>
    <n v="2153.4666214999997"/>
    <n v="430.69332429999997"/>
    <s v="Romania"/>
    <s v="14 Jan 2026 10:25"/>
    <s v="14 Jan 2026"/>
    <s v="Jan"/>
    <n v="0"/>
    <n v="0"/>
    <n v="5"/>
    <n v="0"/>
    <n v="0"/>
    <n v="5"/>
    <n v="0"/>
    <s v="14.01.2025"/>
    <x v="13"/>
    <s v="13.07.2026"/>
    <x v="1"/>
  </r>
  <r>
    <s v="TO"/>
    <n v="0"/>
    <n v="0"/>
    <n v="5"/>
    <n v="9486"/>
    <s v="18311 1 "/>
    <s v="27 Jul 2026"/>
    <s v="27"/>
    <s v="Jul"/>
    <s v="01 Aug 2026"/>
    <s v="01"/>
    <s v="Aug"/>
    <n v="5"/>
    <n v="-26"/>
    <n v="4"/>
    <n v="0"/>
    <s v="КЛУБ МАГЕЛАН - ООД"/>
    <x v="6"/>
    <s v="3"/>
    <s v="0"/>
    <n v="2373.9864539999999"/>
    <n v="474.79729079999998"/>
    <s v="Romania"/>
    <s v="14 Jan 2026 11:04"/>
    <s v="14 Jan 2026"/>
    <s v="Jan"/>
    <n v="0"/>
    <n v="0"/>
    <n v="4"/>
    <n v="0"/>
    <n v="0"/>
    <n v="4"/>
    <n v="-1"/>
    <s v="14.01.2025"/>
    <x v="13"/>
    <s v="27.07.2026"/>
    <x v="8"/>
  </r>
  <r>
    <s v="TO"/>
    <n v="0"/>
    <n v="6"/>
    <n v="0"/>
    <n v="9487"/>
    <s v="NT314110 1 "/>
    <s v="29 Aug 2026"/>
    <s v="29"/>
    <s v="Aug"/>
    <s v="04 Sep 2026"/>
    <s v="04"/>
    <s v="Sep"/>
    <n v="6"/>
    <n v="-25"/>
    <n v="2"/>
    <n v="3"/>
    <s v="НОВОТОН - ЕООД"/>
    <x v="5"/>
    <s v="3"/>
    <s v="1"/>
    <n v="2150.0048023999998"/>
    <n v="358.33413373333332"/>
    <s v="Romania"/>
    <s v="14 Jan 2026 11:10"/>
    <s v="14 Jan 2026"/>
    <s v="Jan"/>
    <n v="0"/>
    <n v="0"/>
    <n v="0"/>
    <n v="2"/>
    <n v="3"/>
    <n v="5"/>
    <n v="-1"/>
    <s v="14.01.2025"/>
    <x v="13"/>
    <s v="29.08.2026"/>
    <x v="3"/>
  </r>
  <r>
    <s v="TO"/>
    <n v="0"/>
    <n v="0"/>
    <n v="7"/>
    <n v="9488"/>
    <s v="1188183.228123 1 "/>
    <s v="17 Aug 2026"/>
    <s v="17"/>
    <s v="Aug"/>
    <s v="24 Aug 2026"/>
    <s v="24"/>
    <s v="Aug"/>
    <n v="7"/>
    <n v="7"/>
    <n v="0"/>
    <n v="0"/>
    <s v="СЛР-ХОЛИДЕЙ-СЪРВИС ЕООД"/>
    <x v="3"/>
    <s v="2"/>
    <s v="2"/>
    <n v="3165.3152720000003"/>
    <n v="452.18789600000002"/>
    <s v="Romania"/>
    <s v="14 Jan 2026 11:18"/>
    <s v="14 Jan 2026"/>
    <s v="Jan"/>
    <n v="0"/>
    <n v="0"/>
    <n v="0"/>
    <n v="7"/>
    <n v="0"/>
    <n v="7"/>
    <n v="0"/>
    <s v="14.01.2025"/>
    <x v="13"/>
    <s v="17.08.2026"/>
    <x v="4"/>
  </r>
  <r>
    <s v="TO"/>
    <n v="0"/>
    <n v="6"/>
    <n v="0"/>
    <n v="9489"/>
    <s v="2319507 1 "/>
    <s v="29 Jun 2026"/>
    <s v="29"/>
    <s v="Jun"/>
    <s v="05 Jul 2026"/>
    <s v="05"/>
    <s v="Jul"/>
    <n v="6"/>
    <n v="-24"/>
    <n v="2"/>
    <n v="4"/>
    <s v="ТУРИСТИЧЕСКА АГЕНЦИЯ СОЛВЕКС - ЕООД"/>
    <x v="1"/>
    <s v="2"/>
    <s v="0"/>
    <n v="1688.1942227999998"/>
    <n v="281.36570379999995"/>
    <s v="Romania"/>
    <s v="14 Jan 2026 11:46"/>
    <s v="14 Jan 2026"/>
    <s v="Jan"/>
    <n v="0"/>
    <n v="2"/>
    <n v="4"/>
    <n v="0"/>
    <n v="0"/>
    <n v="6"/>
    <n v="0"/>
    <s v="14.01.2025"/>
    <x v="13"/>
    <s v="29.06.2026"/>
    <x v="2"/>
  </r>
  <r>
    <s v="TO"/>
    <n v="0"/>
    <n v="5"/>
    <n v="0"/>
    <n v="9490"/>
    <s v="18318 1 "/>
    <s v="20 Jun 2026"/>
    <s v="20"/>
    <s v="Jun"/>
    <s v="25 Jun 2026"/>
    <s v="25"/>
    <s v="Jun"/>
    <n v="5"/>
    <n v="5"/>
    <n v="0"/>
    <n v="0"/>
    <s v="КЛУБ МАГЕЛАН - ООД"/>
    <x v="4"/>
    <s v="4"/>
    <s v="1"/>
    <n v="2260.8416885000001"/>
    <n v="452.16833770000005"/>
    <s v="Romania"/>
    <s v="14 Jan 2026 12:05"/>
    <s v="14 Jan 2026"/>
    <s v="Jan"/>
    <n v="0"/>
    <n v="5"/>
    <n v="0"/>
    <n v="0"/>
    <n v="0"/>
    <n v="5"/>
    <n v="0"/>
    <s v="14.01.2025"/>
    <x v="13"/>
    <s v="20.06.2026"/>
    <x v="9"/>
  </r>
  <r>
    <s v="TO"/>
    <n v="0"/>
    <n v="0"/>
    <n v="6"/>
    <n v="9491"/>
    <s v="52088 1 "/>
    <s v="01 Aug 2026"/>
    <s v="01"/>
    <s v="Aug"/>
    <s v="07 Aug 2026"/>
    <s v="07"/>
    <s v="Aug"/>
    <n v="6"/>
    <n v="6"/>
    <n v="0"/>
    <n v="0"/>
    <s v="КЛУБ МАГЕЛАН - ООД"/>
    <x v="0"/>
    <s v="2"/>
    <s v="1"/>
    <n v="1944.2514864"/>
    <n v="324.0419144"/>
    <s v="Romania"/>
    <s v="14 Jan 2026 12:27"/>
    <s v="14 Jan 2026"/>
    <s v="Jan"/>
    <n v="0"/>
    <n v="0"/>
    <n v="0"/>
    <n v="6"/>
    <n v="0"/>
    <n v="6"/>
    <n v="0"/>
    <s v="14.01.2025"/>
    <x v="13"/>
    <s v="01.08.2026"/>
    <x v="8"/>
  </r>
  <r>
    <s v="TO"/>
    <n v="0"/>
    <n v="0"/>
    <n v="6"/>
    <n v="9492"/>
    <s v="52091 1 "/>
    <s v="01 Aug 2026"/>
    <s v="01"/>
    <s v="Aug"/>
    <s v="07 Aug 2026"/>
    <s v="07"/>
    <s v="Aug"/>
    <n v="6"/>
    <n v="6"/>
    <n v="0"/>
    <n v="0"/>
    <s v="КЛУБ МАГЕЛАН - ООД"/>
    <x v="0"/>
    <s v="2"/>
    <s v="1"/>
    <n v="1944.2514864"/>
    <n v="324.0419144"/>
    <s v="Romania"/>
    <s v="14 Jan 2026 12:28"/>
    <s v="14 Jan 2026"/>
    <s v="Jan"/>
    <n v="0"/>
    <n v="0"/>
    <n v="0"/>
    <n v="6"/>
    <n v="0"/>
    <n v="6"/>
    <n v="0"/>
    <s v="14.01.2025"/>
    <x v="13"/>
    <s v="01.08.2026"/>
    <x v="8"/>
  </r>
  <r>
    <s v="TO"/>
    <n v="0"/>
    <n v="0"/>
    <n v="6"/>
    <n v="9493"/>
    <s v="52093 1 "/>
    <s v="01 Aug 2026"/>
    <s v="01"/>
    <s v="Aug"/>
    <s v="07 Aug 2026"/>
    <s v="07"/>
    <s v="Aug"/>
    <n v="6"/>
    <n v="6"/>
    <n v="0"/>
    <n v="0"/>
    <s v="КЛУБ МАГЕЛАН - ООД"/>
    <x v="0"/>
    <s v="2"/>
    <s v="1"/>
    <n v="1944.2514864"/>
    <n v="324.0419144"/>
    <s v="Romania"/>
    <s v="14 Jan 2026 12:28"/>
    <s v="14 Jan 2026"/>
    <s v="Jan"/>
    <n v="0"/>
    <n v="0"/>
    <n v="0"/>
    <n v="6"/>
    <n v="0"/>
    <n v="6"/>
    <n v="0"/>
    <s v="14.01.2025"/>
    <x v="13"/>
    <s v="01.08.2026"/>
    <x v="8"/>
  </r>
  <r>
    <s v="TO"/>
    <n v="0"/>
    <n v="0"/>
    <n v="6"/>
    <n v="9494"/>
    <s v="52094 1 "/>
    <s v="01 Aug 2026"/>
    <s v="01"/>
    <s v="Aug"/>
    <s v="07 Aug 2026"/>
    <s v="07"/>
    <s v="Aug"/>
    <n v="6"/>
    <n v="6"/>
    <n v="0"/>
    <n v="0"/>
    <s v="КЛУБ МАГЕЛАН - ООД"/>
    <x v="0"/>
    <s v="2"/>
    <s v="1"/>
    <n v="1944.2514864"/>
    <n v="324.0419144"/>
    <s v="Romania"/>
    <s v="14 Jan 2026 12:28"/>
    <s v="14 Jan 2026"/>
    <s v="Jan"/>
    <n v="0"/>
    <n v="0"/>
    <n v="0"/>
    <n v="6"/>
    <n v="0"/>
    <n v="6"/>
    <n v="0"/>
    <s v="14.01.2025"/>
    <x v="13"/>
    <s v="01.08.2026"/>
    <x v="8"/>
  </r>
  <r>
    <s v="TO"/>
    <n v="0"/>
    <n v="0"/>
    <n v="5"/>
    <n v="9495"/>
    <s v="NT314161 1 "/>
    <s v="27 Jul 2026"/>
    <s v="27"/>
    <s v="Jul"/>
    <s v="01 Aug 2026"/>
    <s v="01"/>
    <s v="Aug"/>
    <n v="5"/>
    <n v="-26"/>
    <n v="4"/>
    <n v="0"/>
    <s v="НОВОТОН - ЕООД"/>
    <x v="5"/>
    <s v="3"/>
    <s v="1"/>
    <n v="2153.4666214999997"/>
    <n v="430.69332429999997"/>
    <s v="Romania"/>
    <s v="14 Jan 2026 13:10"/>
    <s v="14 Jan 2026"/>
    <s v="Jan"/>
    <n v="0"/>
    <n v="0"/>
    <n v="4"/>
    <n v="0"/>
    <n v="0"/>
    <n v="4"/>
    <n v="-1"/>
    <s v="14.01.2025"/>
    <x v="13"/>
    <s v="27.07.2026"/>
    <x v="8"/>
  </r>
  <r>
    <s v="TO"/>
    <n v="0"/>
    <n v="0"/>
    <n v="6"/>
    <n v="9496"/>
    <s v="1188330.228129 1 "/>
    <s v="20 Jul 2026"/>
    <s v="20"/>
    <s v="Jul"/>
    <s v="26 Jul 2026"/>
    <s v="26"/>
    <s v="Jul"/>
    <n v="6"/>
    <n v="6"/>
    <n v="0"/>
    <n v="0"/>
    <s v="СЛР-ХОЛИДЕЙ-СЪРВИС ЕООД"/>
    <x v="2"/>
    <s v="2"/>
    <s v="1"/>
    <n v="1914.2099376000001"/>
    <n v="319.03498960000002"/>
    <s v="Romania"/>
    <s v="14 Jan 2026 13:13"/>
    <s v="14 Jan 2026"/>
    <s v="Jan"/>
    <n v="0"/>
    <n v="0"/>
    <n v="6"/>
    <n v="0"/>
    <n v="0"/>
    <n v="6"/>
    <n v="0"/>
    <s v="14.01.2025"/>
    <x v="13"/>
    <s v="20.07.2026"/>
    <x v="6"/>
  </r>
  <r>
    <s v="TOPOLA SKIES"/>
    <n v="0"/>
    <n v="0"/>
    <n v="5"/>
    <n v="9497"/>
    <s v="446441 2 "/>
    <s v="21 Jul 2026"/>
    <s v="21"/>
    <s v="Jul"/>
    <s v="26 Jul 2026"/>
    <s v="26"/>
    <s v="Jul"/>
    <n v="5"/>
    <n v="5"/>
    <n v="0"/>
    <n v="0"/>
    <s v="TOPOLA SKIES"/>
    <x v="5"/>
    <s v="2"/>
    <s v="1"/>
    <n v="1915.4573623853209"/>
    <n v="383.0914724770642"/>
    <m/>
    <s v="14 Jan 2026 14:23"/>
    <s v="14 Jan 2026"/>
    <s v="Jan"/>
    <n v="0"/>
    <n v="0"/>
    <n v="5"/>
    <n v="0"/>
    <n v="0"/>
    <n v="5"/>
    <n v="0"/>
    <s v="14.01.2025"/>
    <x v="13"/>
    <s v="21.07.2026"/>
    <x v="6"/>
  </r>
  <r>
    <s v="TOPOLA SKIES"/>
    <n v="0"/>
    <n v="0"/>
    <n v="5"/>
    <n v="9498"/>
    <s v="446441 2 "/>
    <s v="21 Jul 2026"/>
    <s v="21"/>
    <s v="Jul"/>
    <s v="26 Jul 2026"/>
    <s v="26"/>
    <s v="Jul"/>
    <n v="5"/>
    <n v="5"/>
    <n v="0"/>
    <n v="0"/>
    <s v="TOPOLA SKIES"/>
    <x v="5"/>
    <s v="2"/>
    <s v="1"/>
    <n v="1915.4573623853209"/>
    <n v="383.0914724770642"/>
    <m/>
    <s v="14 Jan 2026 14:23"/>
    <s v="14 Jan 2026"/>
    <s v="Jan"/>
    <n v="0"/>
    <n v="0"/>
    <n v="5"/>
    <n v="0"/>
    <n v="0"/>
    <n v="5"/>
    <n v="0"/>
    <s v="14.01.2025"/>
    <x v="13"/>
    <s v="21.07.2026"/>
    <x v="6"/>
  </r>
  <r>
    <s v="TO"/>
    <n v="0"/>
    <n v="4"/>
    <n v="1"/>
    <n v="9499"/>
    <s v="1188372.228134 1 "/>
    <s v="24 Aug 2026"/>
    <s v="24"/>
    <s v="Aug"/>
    <s v="29 Aug 2026"/>
    <s v="29"/>
    <s v="Aug"/>
    <n v="5"/>
    <n v="5"/>
    <n v="0"/>
    <n v="0"/>
    <s v="СЛР-ХОЛИДЕЙ-СЪРВИС ЕООД"/>
    <x v="5"/>
    <s v="2"/>
    <s v="1"/>
    <n v="1444.380455"/>
    <n v="288.87609099999997"/>
    <s v="Romania"/>
    <s v="14 Jan 2026 14:34"/>
    <s v="14 Jan 2026"/>
    <s v="Jan"/>
    <n v="0"/>
    <n v="0"/>
    <n v="0"/>
    <n v="5"/>
    <n v="0"/>
    <n v="5"/>
    <n v="0"/>
    <s v="14.01.2025"/>
    <x v="13"/>
    <s v="24.08.2026"/>
    <x v="3"/>
  </r>
  <r>
    <s v="TO"/>
    <n v="0"/>
    <n v="4"/>
    <n v="1"/>
    <n v="9500"/>
    <s v="1188372.228135 1 "/>
    <s v="24 Aug 2026"/>
    <s v="24"/>
    <s v="Aug"/>
    <s v="29 Aug 2026"/>
    <s v="29"/>
    <s v="Aug"/>
    <n v="5"/>
    <n v="5"/>
    <n v="0"/>
    <n v="0"/>
    <s v="СЛР-ХОЛИДЕЙ-СЪРВИС ЕООД"/>
    <x v="5"/>
    <s v="2"/>
    <s v="1"/>
    <n v="1444.380455"/>
    <n v="288.87609099999997"/>
    <s v="Romania"/>
    <s v="14 Jan 2026 14:34"/>
    <s v="14 Jan 2026"/>
    <s v="Jan"/>
    <n v="0"/>
    <n v="0"/>
    <n v="0"/>
    <n v="5"/>
    <n v="0"/>
    <n v="5"/>
    <n v="0"/>
    <s v="14.01.2025"/>
    <x v="13"/>
    <s v="24.08.2026"/>
    <x v="3"/>
  </r>
  <r>
    <s v="TO"/>
    <n v="0"/>
    <n v="0"/>
    <n v="5"/>
    <n v="9501"/>
    <s v="NT314209 1 "/>
    <s v="09 Aug 2026"/>
    <s v="09"/>
    <s v="Aug"/>
    <s v="14 Aug 2026"/>
    <s v="14"/>
    <s v="Aug"/>
    <n v="5"/>
    <n v="5"/>
    <n v="0"/>
    <n v="0"/>
    <s v="НОВОТОН - ЕООД"/>
    <x v="5"/>
    <s v="2"/>
    <s v="2"/>
    <n v="1993.9686850000001"/>
    <n v="398.79373700000002"/>
    <s v="Bulgaria"/>
    <s v="14 Jan 2026 15:29"/>
    <s v="14 Jan 2026"/>
    <s v="Jan"/>
    <n v="0"/>
    <n v="0"/>
    <n v="0"/>
    <n v="5"/>
    <n v="0"/>
    <n v="5"/>
    <n v="0"/>
    <s v="14.01.2025"/>
    <x v="13"/>
    <s v="09.08.2026"/>
    <x v="12"/>
  </r>
  <r>
    <s v="TO"/>
    <n v="0"/>
    <n v="0"/>
    <n v="5"/>
    <n v="9502"/>
    <s v="NT314208 1 "/>
    <s v="09 Aug 2026"/>
    <s v="09"/>
    <s v="Aug"/>
    <s v="14 Aug 2026"/>
    <s v="14"/>
    <s v="Aug"/>
    <n v="5"/>
    <n v="5"/>
    <n v="0"/>
    <n v="0"/>
    <s v="НОВОТОН - ЕООД"/>
    <x v="5"/>
    <s v="2"/>
    <s v="2"/>
    <n v="1993.9686850000001"/>
    <n v="398.79373700000002"/>
    <s v="Bulgaria"/>
    <s v="14 Jan 2026 15:29"/>
    <s v="14 Jan 2026"/>
    <s v="Jan"/>
    <n v="0"/>
    <n v="0"/>
    <n v="0"/>
    <n v="5"/>
    <n v="0"/>
    <n v="5"/>
    <n v="0"/>
    <s v="14.01.2025"/>
    <x v="13"/>
    <s v="09.08.2026"/>
    <x v="12"/>
  </r>
  <r>
    <s v="INDIVIDUAL"/>
    <n v="0"/>
    <n v="1"/>
    <n v="4"/>
    <n v="9503"/>
    <s v="14012026 2 "/>
    <s v="21 Aug 2026"/>
    <s v="21"/>
    <s v="Aug"/>
    <s v="26 Aug 2026"/>
    <s v="26"/>
    <s v="Aug"/>
    <n v="5"/>
    <n v="5"/>
    <n v="0"/>
    <n v="0"/>
    <s v="INDIVIDUAL"/>
    <x v="6"/>
    <s v="2"/>
    <s v="0"/>
    <n v="2045.5469724770642"/>
    <n v="409.1093944954128"/>
    <m/>
    <s v="14 Jan 2026 16:16"/>
    <s v="14 Jan 2026"/>
    <s v="Jan"/>
    <n v="0"/>
    <n v="0"/>
    <n v="0"/>
    <n v="5"/>
    <n v="0"/>
    <n v="5"/>
    <n v="0"/>
    <s v="14.01.2025"/>
    <x v="13"/>
    <s v="21.08.2026"/>
    <x v="4"/>
  </r>
  <r>
    <s v="INDIVIDUAL"/>
    <n v="0"/>
    <n v="1"/>
    <n v="4"/>
    <n v="9504"/>
    <s v="14012026 2 "/>
    <s v="21 Aug 2026"/>
    <s v="21"/>
    <s v="Aug"/>
    <s v="26 Aug 2026"/>
    <s v="26"/>
    <s v="Aug"/>
    <n v="5"/>
    <n v="5"/>
    <n v="0"/>
    <n v="0"/>
    <s v="INDIVIDUAL"/>
    <x v="6"/>
    <s v="2"/>
    <s v="2"/>
    <n v="2556.9337155963299"/>
    <n v="511.38674311926604"/>
    <m/>
    <s v="14 Jan 2026 16:16"/>
    <s v="14 Jan 2026"/>
    <s v="Jan"/>
    <n v="0"/>
    <n v="0"/>
    <n v="0"/>
    <n v="5"/>
    <n v="0"/>
    <n v="5"/>
    <n v="0"/>
    <s v="14.01.2025"/>
    <x v="13"/>
    <s v="21.08.2026"/>
    <x v="4"/>
  </r>
  <r>
    <s v="TO"/>
    <n v="0"/>
    <n v="0"/>
    <n v="6"/>
    <n v="9505"/>
    <s v="0231 1 "/>
    <s v="08 Aug 2026"/>
    <s v="08"/>
    <s v="Aug"/>
    <s v="14 Aug 2026"/>
    <s v="14"/>
    <s v="Aug"/>
    <n v="6"/>
    <n v="6"/>
    <n v="0"/>
    <n v="0"/>
    <s v="АВАТАР ТУР - ООД"/>
    <x v="1"/>
    <s v="2"/>
    <s v="0"/>
    <n v="1868.9129148"/>
    <n v="311.48548579999999"/>
    <s v="Romania"/>
    <s v="14 Jan 2026 16:57"/>
    <s v="14 Jan 2026"/>
    <s v="Jan"/>
    <n v="0"/>
    <n v="0"/>
    <n v="0"/>
    <n v="6"/>
    <n v="0"/>
    <n v="6"/>
    <n v="0"/>
    <s v="14.01.2025"/>
    <x v="13"/>
    <s v="08.08.2026"/>
    <x v="5"/>
  </r>
  <r>
    <s v="TO"/>
    <n v="0"/>
    <n v="0"/>
    <n v="6"/>
    <n v="9506"/>
    <s v="0232 1 "/>
    <s v="08 Aug 2026"/>
    <s v="08"/>
    <s v="Aug"/>
    <s v="14 Aug 2026"/>
    <s v="14"/>
    <s v="Aug"/>
    <n v="6"/>
    <n v="6"/>
    <n v="0"/>
    <n v="0"/>
    <s v="АВАТАР ТУР - ООД"/>
    <x v="1"/>
    <s v="2"/>
    <s v="0"/>
    <n v="1868.9129148"/>
    <n v="311.48548579999999"/>
    <s v="Romania"/>
    <s v="14 Jan 2026 16:57"/>
    <s v="14 Jan 2026"/>
    <s v="Jan"/>
    <n v="0"/>
    <n v="0"/>
    <n v="0"/>
    <n v="6"/>
    <n v="0"/>
    <n v="6"/>
    <n v="0"/>
    <s v="14.01.2025"/>
    <x v="13"/>
    <s v="08.08.2026"/>
    <x v="5"/>
  </r>
  <r>
    <s v="TO"/>
    <n v="0"/>
    <n v="0"/>
    <n v="6"/>
    <n v="9507"/>
    <s v="0233 1 "/>
    <s v="08 Aug 2026"/>
    <s v="08"/>
    <s v="Aug"/>
    <s v="14 Aug 2026"/>
    <s v="14"/>
    <s v="Aug"/>
    <n v="6"/>
    <n v="6"/>
    <n v="0"/>
    <n v="0"/>
    <s v="АВАТАР ТУР - ООД"/>
    <x v="1"/>
    <s v="2"/>
    <s v="0"/>
    <n v="1868.9129148"/>
    <n v="311.48548579999999"/>
    <s v="Romania"/>
    <s v="14 Jan 2026 16:57"/>
    <s v="14 Jan 2026"/>
    <s v="Jan"/>
    <n v="0"/>
    <n v="0"/>
    <n v="0"/>
    <n v="6"/>
    <n v="0"/>
    <n v="6"/>
    <n v="0"/>
    <s v="14.01.2025"/>
    <x v="13"/>
    <s v="08.08.2026"/>
    <x v="5"/>
  </r>
  <r>
    <s v="TOPOLA SKIES"/>
    <n v="0"/>
    <n v="5"/>
    <n v="0"/>
    <n v="9508"/>
    <s v="446829 1 "/>
    <s v="22 Jun 2026"/>
    <s v="22"/>
    <s v="Jun"/>
    <s v="27 Jun 2026"/>
    <s v="27"/>
    <s v="Jun"/>
    <n v="5"/>
    <n v="5"/>
    <n v="0"/>
    <n v="0"/>
    <s v="TOPOLA SKIES"/>
    <x v="5"/>
    <s v="3"/>
    <s v="1"/>
    <n v="2065.3026498165136"/>
    <n v="413.05694128440359"/>
    <m/>
    <s v="14 Jan 2026 21:13"/>
    <s v="14 Jan 2026"/>
    <s v="Jan"/>
    <n v="0"/>
    <n v="5"/>
    <n v="0"/>
    <n v="0"/>
    <n v="0"/>
    <n v="5"/>
    <n v="0"/>
    <s v="14.01.2025"/>
    <x v="13"/>
    <s v="22.06.2026"/>
    <x v="7"/>
  </r>
  <r>
    <s v="TO"/>
    <n v="0"/>
    <n v="0"/>
    <n v="7"/>
    <n v="9509"/>
    <s v="1188503.228304 1 "/>
    <s v="01 Aug 2026"/>
    <s v="01"/>
    <s v="Aug"/>
    <s v="08 Aug 2026"/>
    <s v="08"/>
    <s v="Aug"/>
    <n v="7"/>
    <n v="7"/>
    <n v="0"/>
    <n v="0"/>
    <s v="СЛР-ХОЛИДЕЙ-СЪРВИС ЕООД"/>
    <x v="3"/>
    <s v="2"/>
    <s v="1"/>
    <n v="2532.2522176000002"/>
    <n v="361.75031680000001"/>
    <s v="Romania"/>
    <s v="15 Jan 2026 09:47"/>
    <s v="14 Jan 2026"/>
    <s v="Jan"/>
    <n v="0"/>
    <n v="0"/>
    <n v="0"/>
    <n v="7"/>
    <n v="0"/>
    <n v="7"/>
    <n v="0"/>
    <s v="15.01.2025"/>
    <x v="13"/>
    <s v="01.08.2026"/>
    <x v="8"/>
  </r>
  <r>
    <s v="TO"/>
    <n v="0"/>
    <n v="0"/>
    <n v="5"/>
    <n v="9510"/>
    <s v="NT314343 1 "/>
    <s v="27 Jul 2026"/>
    <s v="27"/>
    <s v="Jul"/>
    <s v="01 Aug 2026"/>
    <s v="01"/>
    <s v="Aug"/>
    <n v="5"/>
    <n v="-26"/>
    <n v="4"/>
    <n v="0"/>
    <s v="НОВОТОН - ЕООД"/>
    <x v="1"/>
    <s v="2"/>
    <s v="0"/>
    <n v="1557.4274289999998"/>
    <n v="311.48548579999999"/>
    <s v="Romania"/>
    <s v="15 Jan 2026 11:25"/>
    <s v="15 Jan 2026"/>
    <s v="Jan"/>
    <n v="0"/>
    <n v="0"/>
    <n v="4"/>
    <n v="0"/>
    <n v="0"/>
    <n v="4"/>
    <n v="-1"/>
    <s v="15.01.2025"/>
    <x v="13"/>
    <s v="27.07.2026"/>
    <x v="8"/>
  </r>
  <r>
    <s v="ITAKA"/>
    <n v="0"/>
    <n v="7"/>
    <n v="0"/>
    <n v="9511"/>
    <s v="13665666 1 "/>
    <s v="19 Jun 2026"/>
    <s v="19"/>
    <s v="Jun"/>
    <s v="26 Jun 2026"/>
    <s v="26"/>
    <s v="Jun"/>
    <n v="7"/>
    <n v="7"/>
    <n v="0"/>
    <n v="0"/>
    <s v="NOWA ITAKA SPOLKA Z OGRANICZONA ODPOWIEDZIALNOSCIA"/>
    <x v="2"/>
    <s v="2"/>
    <s v="1"/>
    <n v="1394.1351822999998"/>
    <n v="199.16216889999995"/>
    <s v="Poland"/>
    <s v="15 Jan 2026 13:05"/>
    <s v="14 Jan 2026"/>
    <s v="Jan"/>
    <n v="0"/>
    <n v="7"/>
    <n v="0"/>
    <n v="0"/>
    <n v="0"/>
    <n v="7"/>
    <n v="0"/>
    <s v="15.01.2025"/>
    <x v="13"/>
    <s v="19.06.2026"/>
    <x v="9"/>
  </r>
  <r>
    <s v="TO"/>
    <n v="0"/>
    <n v="7"/>
    <n v="0"/>
    <n v="9512"/>
    <s v="18409 1 "/>
    <s v="04 Jul 2026"/>
    <s v="04"/>
    <s v="Jul"/>
    <s v="11 Jul 2026"/>
    <s v="11"/>
    <s v="Jul"/>
    <n v="7"/>
    <n v="7"/>
    <n v="0"/>
    <n v="0"/>
    <s v="КЛУБ МАГЕЛАН - ООД"/>
    <x v="5"/>
    <s v="2"/>
    <s v="1"/>
    <n v="2082.4504342"/>
    <n v="297.49291917142858"/>
    <s v="Romania"/>
    <s v="15 Jan 2026 13:48"/>
    <s v="15 Jan 2026"/>
    <s v="Jan"/>
    <n v="0"/>
    <n v="0"/>
    <n v="7"/>
    <n v="0"/>
    <n v="0"/>
    <n v="7"/>
    <n v="0"/>
    <s v="15.01.2025"/>
    <x v="13"/>
    <s v="04.07.2026"/>
    <x v="2"/>
  </r>
  <r>
    <s v="TO"/>
    <n v="0"/>
    <n v="7"/>
    <n v="0"/>
    <n v="9513"/>
    <s v="18410 1 "/>
    <s v="04 Jul 2026"/>
    <s v="04"/>
    <s v="Jul"/>
    <s v="11 Jul 2026"/>
    <s v="11"/>
    <s v="Jul"/>
    <n v="7"/>
    <n v="7"/>
    <n v="0"/>
    <n v="0"/>
    <s v="КЛУБ МАГЕЛАН - ООД"/>
    <x v="5"/>
    <s v="2"/>
    <s v="1"/>
    <n v="2082.4504342"/>
    <n v="297.49291917142858"/>
    <s v="Romania"/>
    <s v="15 Jan 2026 13:48"/>
    <s v="15 Jan 2026"/>
    <s v="Jan"/>
    <n v="0"/>
    <n v="0"/>
    <n v="7"/>
    <n v="0"/>
    <n v="0"/>
    <n v="7"/>
    <n v="0"/>
    <s v="15.01.2025"/>
    <x v="13"/>
    <s v="04.07.2026"/>
    <x v="2"/>
  </r>
  <r>
    <s v="TO"/>
    <n v="0"/>
    <n v="7"/>
    <n v="0"/>
    <n v="9514"/>
    <s v="18411 1 "/>
    <s v="04 Jul 2026"/>
    <s v="04"/>
    <s v="Jul"/>
    <s v="11 Jul 2026"/>
    <s v="11"/>
    <s v="Jul"/>
    <n v="7"/>
    <n v="7"/>
    <n v="0"/>
    <n v="0"/>
    <s v="КЛУБ МАГЕЛАН - ООД"/>
    <x v="5"/>
    <s v="2"/>
    <s v="1"/>
    <n v="2082.4504342"/>
    <n v="297.49291917142858"/>
    <s v="Romania"/>
    <s v="15 Jan 2026 13:49"/>
    <s v="15 Jan 2026"/>
    <s v="Jan"/>
    <n v="0"/>
    <n v="0"/>
    <n v="7"/>
    <n v="0"/>
    <n v="0"/>
    <n v="7"/>
    <n v="0"/>
    <s v="15.01.2025"/>
    <x v="13"/>
    <s v="04.07.2026"/>
    <x v="2"/>
  </r>
  <r>
    <s v="TO"/>
    <n v="0"/>
    <n v="0"/>
    <n v="6"/>
    <n v="9515"/>
    <s v="52141 1 "/>
    <s v="01 Aug 2026"/>
    <s v="01"/>
    <s v="Aug"/>
    <s v="07 Aug 2026"/>
    <s v="07"/>
    <s v="Aug"/>
    <n v="6"/>
    <n v="6"/>
    <n v="0"/>
    <n v="0"/>
    <s v="КЛУБ МАГЕЛАН - ООД"/>
    <x v="0"/>
    <s v="2"/>
    <s v="0"/>
    <n v="1944.2514864"/>
    <n v="324.0419144"/>
    <s v="Romania"/>
    <s v="15 Jan 2026 14:43"/>
    <s v="15 Jan 2026"/>
    <s v="Jan"/>
    <n v="0"/>
    <n v="0"/>
    <n v="0"/>
    <n v="6"/>
    <n v="0"/>
    <n v="6"/>
    <n v="0"/>
    <s v="15.01.2025"/>
    <x v="13"/>
    <s v="01.08.2026"/>
    <x v="8"/>
  </r>
  <r>
    <s v="TO"/>
    <n v="0"/>
    <n v="0"/>
    <n v="5"/>
    <n v="9516"/>
    <s v="99054 1 "/>
    <s v="26 Jul 2026"/>
    <s v="26"/>
    <s v="Jul"/>
    <s v="31 Jul 2026"/>
    <s v="31"/>
    <s v="Jul"/>
    <n v="5"/>
    <n v="5"/>
    <n v="0"/>
    <n v="0"/>
    <s v="ДЕСТИНЕЙШЪН ТУРИСТИК СЪРВИСИС - ЕООД"/>
    <x v="0"/>
    <s v="3"/>
    <s v="0"/>
    <n v="2187.3024805"/>
    <n v="437.4604961"/>
    <s v="Romania"/>
    <s v="15 Jan 2026 15:43"/>
    <s v="15 Jan 2026"/>
    <s v="Jan"/>
    <n v="0"/>
    <n v="0"/>
    <n v="5"/>
    <n v="0"/>
    <n v="0"/>
    <n v="5"/>
    <n v="0"/>
    <s v="15.01.2025"/>
    <x v="13"/>
    <s v="26.07.2026"/>
    <x v="8"/>
  </r>
  <r>
    <s v="TO"/>
    <n v="0"/>
    <n v="0"/>
    <n v="5"/>
    <n v="9517"/>
    <s v="99056 1 "/>
    <s v="26 Jul 2026"/>
    <s v="26"/>
    <s v="Jul"/>
    <s v="31 Jul 2026"/>
    <s v="31"/>
    <s v="Jul"/>
    <n v="5"/>
    <n v="5"/>
    <n v="0"/>
    <n v="0"/>
    <s v="ДЕСТИНЕЙШЪН ТУРИСТИК СЪРВИСИС - ЕООД"/>
    <x v="0"/>
    <s v="2"/>
    <s v="2"/>
    <n v="2025.2619649999999"/>
    <n v="405.052393"/>
    <s v="Romania"/>
    <s v="15 Jan 2026 15:43"/>
    <s v="15 Jan 2026"/>
    <s v="Jan"/>
    <n v="0"/>
    <n v="0"/>
    <n v="5"/>
    <n v="0"/>
    <n v="0"/>
    <n v="5"/>
    <n v="0"/>
    <s v="15.01.2025"/>
    <x v="13"/>
    <s v="26.07.2026"/>
    <x v="8"/>
  </r>
  <r>
    <s v="TO"/>
    <n v="0"/>
    <n v="0"/>
    <n v="5"/>
    <n v="9518"/>
    <s v="99053 1 "/>
    <s v="26 Jul 2026"/>
    <s v="26"/>
    <s v="Jul"/>
    <s v="31 Jul 2026"/>
    <s v="31"/>
    <s v="Jul"/>
    <n v="5"/>
    <n v="5"/>
    <n v="0"/>
    <n v="0"/>
    <s v="ДЕСТИНЕЙШЪН ТУРИСТИК СЪРВИСИС - ЕООД"/>
    <x v="0"/>
    <s v="2"/>
    <s v="2"/>
    <n v="2025.2619649999999"/>
    <n v="405.052393"/>
    <s v="Romania"/>
    <s v="15 Jan 2026 15:43"/>
    <s v="15 Jan 2026"/>
    <s v="Jan"/>
    <n v="0"/>
    <n v="0"/>
    <n v="5"/>
    <n v="0"/>
    <n v="0"/>
    <n v="5"/>
    <n v="0"/>
    <s v="15.01.2025"/>
    <x v="13"/>
    <s v="26.07.2026"/>
    <x v="8"/>
  </r>
  <r>
    <s v="TO"/>
    <n v="0"/>
    <n v="0"/>
    <n v="5"/>
    <n v="9519"/>
    <s v="99055 2 "/>
    <s v="26 Jul 2026"/>
    <s v="26"/>
    <s v="Jul"/>
    <s v="31 Jul 2026"/>
    <s v="31"/>
    <s v="Jul"/>
    <n v="5"/>
    <n v="5"/>
    <n v="0"/>
    <n v="0"/>
    <s v="ДЕСТИНЕЙШЪН ТУРИСТИК СЪРВИСИС - ЕООД"/>
    <x v="0"/>
    <s v="2"/>
    <s v="0"/>
    <n v="1620.209572"/>
    <n v="324.0419144"/>
    <s v="Romania"/>
    <s v="15 Jan 2026 15:46"/>
    <s v="15 Jan 2026"/>
    <s v="Jan"/>
    <n v="0"/>
    <n v="0"/>
    <n v="5"/>
    <n v="0"/>
    <n v="0"/>
    <n v="5"/>
    <n v="0"/>
    <s v="15.01.2025"/>
    <x v="13"/>
    <s v="26.07.2026"/>
    <x v="8"/>
  </r>
  <r>
    <s v="TO"/>
    <n v="0"/>
    <n v="0"/>
    <n v="5"/>
    <n v="9520"/>
    <s v="99055 2 "/>
    <s v="26 Jul 2026"/>
    <s v="26"/>
    <s v="Jul"/>
    <s v="31 Jul 2026"/>
    <s v="31"/>
    <s v="Jul"/>
    <n v="5"/>
    <n v="5"/>
    <n v="0"/>
    <n v="0"/>
    <s v="ДЕСТИНЕЙШЪН ТУРИСТИК СЪРВИСИС - ЕООД"/>
    <x v="0"/>
    <s v="3"/>
    <s v="1"/>
    <n v="2187.3024805"/>
    <n v="437.4604961"/>
    <s v="Romania"/>
    <s v="15 Jan 2026 15:48"/>
    <s v="15 Jan 2026"/>
    <s v="Jan"/>
    <n v="0"/>
    <n v="0"/>
    <n v="5"/>
    <n v="0"/>
    <n v="0"/>
    <n v="5"/>
    <n v="0"/>
    <s v="15.01.2025"/>
    <x v="13"/>
    <s v="26.07.2026"/>
    <x v="8"/>
  </r>
  <r>
    <s v="TO"/>
    <n v="0"/>
    <n v="0"/>
    <n v="5"/>
    <n v="9521"/>
    <s v="18437 1 "/>
    <s v="02 Aug 2026"/>
    <s v="02"/>
    <s v="Aug"/>
    <s v="07 Aug 2026"/>
    <s v="07"/>
    <s v="Aug"/>
    <n v="5"/>
    <n v="5"/>
    <n v="0"/>
    <n v="0"/>
    <s v="КЛУБ МАГЕЛАН - ООД"/>
    <x v="5"/>
    <s v="3"/>
    <s v="1"/>
    <n v="2153.4666214999997"/>
    <n v="430.69332429999997"/>
    <s v="Romania"/>
    <s v="15 Jan 2026 17:43"/>
    <s v="15 Jan 2026"/>
    <s v="Jan"/>
    <n v="0"/>
    <n v="0"/>
    <n v="0"/>
    <n v="5"/>
    <n v="0"/>
    <n v="5"/>
    <n v="0"/>
    <s v="15.01.2025"/>
    <x v="13"/>
    <s v="02.08.2026"/>
    <x v="5"/>
  </r>
  <r>
    <s v="TO"/>
    <n v="0"/>
    <n v="0"/>
    <n v="5"/>
    <n v="9522"/>
    <s v="18438 1 "/>
    <s v="02 Aug 2026"/>
    <s v="02"/>
    <s v="Aug"/>
    <s v="07 Aug 2026"/>
    <s v="07"/>
    <s v="Aug"/>
    <n v="5"/>
    <n v="5"/>
    <n v="0"/>
    <n v="0"/>
    <s v="КЛУБ МАГЕЛАН - ООД"/>
    <x v="5"/>
    <s v="3"/>
    <s v="1"/>
    <n v="2153.4666214999997"/>
    <n v="430.69332429999997"/>
    <s v="Romania"/>
    <s v="15 Jan 2026 17:43"/>
    <s v="15 Jan 2026"/>
    <s v="Jan"/>
    <n v="0"/>
    <n v="0"/>
    <n v="0"/>
    <n v="5"/>
    <n v="0"/>
    <n v="5"/>
    <n v="0"/>
    <s v="15.01.2025"/>
    <x v="13"/>
    <s v="02.08.2026"/>
    <x v="5"/>
  </r>
  <r>
    <s v="TO"/>
    <n v="0"/>
    <n v="0"/>
    <n v="5"/>
    <n v="9523"/>
    <s v="18439 1 "/>
    <s v="02 Aug 2026"/>
    <s v="02"/>
    <s v="Aug"/>
    <s v="07 Aug 2026"/>
    <s v="07"/>
    <s v="Aug"/>
    <n v="5"/>
    <n v="5"/>
    <n v="0"/>
    <n v="0"/>
    <s v="КЛУБ МАГЕЛАН - ООД"/>
    <x v="0"/>
    <s v="2"/>
    <s v="0"/>
    <n v="1620.209572"/>
    <n v="324.0419144"/>
    <s v="Romania"/>
    <s v="15 Jan 2026 17:43"/>
    <s v="15 Jan 2026"/>
    <s v="Jan"/>
    <n v="0"/>
    <n v="0"/>
    <n v="0"/>
    <n v="5"/>
    <n v="0"/>
    <n v="5"/>
    <n v="0"/>
    <s v="15.01.2025"/>
    <x v="13"/>
    <s v="02.08.2026"/>
    <x v="5"/>
  </r>
  <r>
    <s v="TO"/>
    <n v="0"/>
    <n v="0"/>
    <n v="7"/>
    <n v="9524"/>
    <s v="1188907.228672 1 "/>
    <s v="18 Jul 2026"/>
    <s v="18"/>
    <s v="Jul"/>
    <s v="25 Jul 2026"/>
    <s v="25"/>
    <s v="Jul"/>
    <n v="7"/>
    <n v="7"/>
    <n v="0"/>
    <n v="0"/>
    <s v="СЛР-ХОЛИДЕЙ-СЪРВИС ЕООД"/>
    <x v="5"/>
    <s v="2"/>
    <s v="2"/>
    <n v="2791.5561589999998"/>
    <n v="398.79373699999996"/>
    <s v="Romania"/>
    <s v="15 Jan 2026 18:20"/>
    <s v="15 Jan 2026"/>
    <s v="Jan"/>
    <n v="0"/>
    <n v="0"/>
    <n v="7"/>
    <n v="0"/>
    <n v="0"/>
    <n v="7"/>
    <n v="0"/>
    <s v="15.01.2025"/>
    <x v="13"/>
    <s v="18.07.2026"/>
    <x v="1"/>
  </r>
  <r>
    <s v="BOOKING"/>
    <n v="2"/>
    <n v="2"/>
    <n v="0"/>
    <n v="9525"/>
    <s v="6388154018 1 "/>
    <s v="29 May 2026"/>
    <s v="29"/>
    <s v="May"/>
    <s v="02 Jun 2026"/>
    <s v="02"/>
    <s v="Jun"/>
    <n v="4"/>
    <n v="-27"/>
    <n v="2"/>
    <n v="1"/>
    <s v="BOOKING"/>
    <x v="5"/>
    <s v="2"/>
    <s v="2"/>
    <n v="1286.2542910091743"/>
    <n v="321.56357275229357"/>
    <s v="Romania"/>
    <s v="15 Jan 2026 22:24"/>
    <s v="15 Jan 2026"/>
    <s v="Jan"/>
    <n v="2"/>
    <n v="1"/>
    <n v="0"/>
    <n v="0"/>
    <n v="0"/>
    <n v="3"/>
    <n v="-1"/>
    <s v="15.01.2025"/>
    <x v="13"/>
    <s v="29.05.2026"/>
    <x v="15"/>
  </r>
  <r>
    <s v="TO"/>
    <n v="0"/>
    <n v="7"/>
    <n v="0"/>
    <n v="9526"/>
    <s v="2320065 1 "/>
    <s v="04 Jul 2026"/>
    <s v="04"/>
    <s v="Jul"/>
    <s v="11 Jul 2026"/>
    <s v="11"/>
    <s v="Jul"/>
    <n v="7"/>
    <n v="7"/>
    <n v="0"/>
    <n v="0"/>
    <s v="ТУРИСТИЧЕСКА АГЕНЦИЯ СОЛВЕКС - ЕООД"/>
    <x v="1"/>
    <s v="2"/>
    <s v="1"/>
    <n v="2029.7994905999999"/>
    <n v="289.97135579999997"/>
    <s v="Romania"/>
    <s v="16 Jan 2026 09:15"/>
    <s v="15 Jan 2026"/>
    <s v="Jan"/>
    <n v="0"/>
    <n v="0"/>
    <n v="7"/>
    <n v="0"/>
    <n v="0"/>
    <n v="7"/>
    <n v="0"/>
    <s v="16.01.2025"/>
    <x v="13"/>
    <s v="04.07.2026"/>
    <x v="2"/>
  </r>
  <r>
    <s v="TO"/>
    <n v="0"/>
    <n v="0"/>
    <n v="5"/>
    <n v="9527"/>
    <s v="18452 1 "/>
    <s v="02 Aug 2026"/>
    <s v="02"/>
    <s v="Aug"/>
    <s v="07 Aug 2026"/>
    <s v="07"/>
    <s v="Aug"/>
    <n v="5"/>
    <n v="5"/>
    <n v="0"/>
    <n v="0"/>
    <s v="КЛУБ МАГЕЛАН - ООД"/>
    <x v="0"/>
    <s v="2"/>
    <s v="0"/>
    <n v="1620.209572"/>
    <n v="324.0419144"/>
    <s v="Romania"/>
    <s v="16 Jan 2026 09:32"/>
    <s v="15 Jan 2026"/>
    <s v="Jan"/>
    <n v="0"/>
    <n v="0"/>
    <n v="0"/>
    <n v="5"/>
    <n v="0"/>
    <n v="5"/>
    <n v="0"/>
    <s v="16.01.2025"/>
    <x v="13"/>
    <s v="02.08.2026"/>
    <x v="5"/>
  </r>
  <r>
    <s v="TO"/>
    <n v="0"/>
    <n v="5"/>
    <n v="0"/>
    <n v="9528"/>
    <s v="52162 1 "/>
    <s v="01 Jul 2026"/>
    <s v="01"/>
    <s v="Jul"/>
    <s v="06 Jul 2026"/>
    <s v="06"/>
    <s v="Jul"/>
    <n v="5"/>
    <n v="5"/>
    <n v="0"/>
    <n v="0"/>
    <s v="КЛУБ МАГЕЛАН - ООД"/>
    <x v="4"/>
    <s v="3"/>
    <s v="2"/>
    <n v="2574.850195"/>
    <n v="514.97003900000004"/>
    <s v="Romania"/>
    <s v="16 Jan 2026 09:52"/>
    <s v="16 Jan 2026"/>
    <s v="Jan"/>
    <n v="0"/>
    <n v="0"/>
    <n v="5"/>
    <n v="0"/>
    <n v="0"/>
    <n v="5"/>
    <n v="0"/>
    <s v="16.01.2025"/>
    <x v="13"/>
    <s v="01.07.2026"/>
    <x v="2"/>
  </r>
  <r>
    <s v="TO"/>
    <n v="0"/>
    <n v="0"/>
    <n v="5"/>
    <n v="9529"/>
    <s v="18457 1 "/>
    <s v="27 Jul 2026"/>
    <s v="27"/>
    <s v="Jul"/>
    <s v="01 Aug 2026"/>
    <s v="01"/>
    <s v="Aug"/>
    <n v="5"/>
    <n v="-26"/>
    <n v="4"/>
    <n v="0"/>
    <s v="КЛУБ МАГЕЛАН - ООД"/>
    <x v="1"/>
    <s v="2"/>
    <s v="0"/>
    <n v="1557.4274289999998"/>
    <n v="311.48548579999999"/>
    <s v="Romania"/>
    <s v="16 Jan 2026 09:52"/>
    <s v="16 Jan 2026"/>
    <s v="Jan"/>
    <n v="0"/>
    <n v="0"/>
    <n v="4"/>
    <n v="0"/>
    <n v="0"/>
    <n v="4"/>
    <n v="-1"/>
    <s v="16.01.2025"/>
    <x v="13"/>
    <s v="27.07.2026"/>
    <x v="8"/>
  </r>
  <r>
    <s v="TO"/>
    <n v="0"/>
    <n v="5"/>
    <n v="0"/>
    <n v="9531"/>
    <s v="99083 6 "/>
    <s v="06 Jul 2026"/>
    <s v="06"/>
    <s v="Jul"/>
    <s v="11 Jul 2026"/>
    <s v="11"/>
    <s v="Jul"/>
    <n v="5"/>
    <n v="5"/>
    <n v="0"/>
    <n v="0"/>
    <s v="ДЕСТИНЕЙШЪН ТУРИСТИК СЪРВИСИС - ЕООД"/>
    <x v="1"/>
    <s v="2"/>
    <s v="2"/>
    <n v="1833.8253245999999"/>
    <n v="366.76506491999999"/>
    <s v="Romania"/>
    <s v="16 Jan 2026 10:13"/>
    <s v="15 Jan 2026"/>
    <s v="Jan"/>
    <n v="0"/>
    <n v="0"/>
    <n v="5"/>
    <n v="0"/>
    <n v="0"/>
    <n v="5"/>
    <n v="0"/>
    <s v="16.01.2025"/>
    <x v="13"/>
    <s v="06.07.2026"/>
    <x v="13"/>
  </r>
  <r>
    <s v="TO"/>
    <n v="0"/>
    <n v="5"/>
    <n v="0"/>
    <n v="9532"/>
    <s v="99083 6 "/>
    <s v="06 Jul 2026"/>
    <s v="06"/>
    <s v="Jul"/>
    <s v="11 Jul 2026"/>
    <s v="11"/>
    <s v="Jul"/>
    <n v="5"/>
    <n v="5"/>
    <n v="0"/>
    <n v="0"/>
    <s v="ДЕСТИНЕЙШЪН ТУРИСТИК СЪРВИСИС - ЕООД"/>
    <x v="1"/>
    <s v="2"/>
    <s v="1"/>
    <n v="1467.0680830000001"/>
    <n v="293.41361660000001"/>
    <s v="Romania"/>
    <s v="16 Jan 2026 10:13"/>
    <s v="15 Jan 2026"/>
    <s v="Jan"/>
    <n v="0"/>
    <n v="0"/>
    <n v="5"/>
    <n v="0"/>
    <n v="0"/>
    <n v="5"/>
    <n v="0"/>
    <s v="16.01.2025"/>
    <x v="13"/>
    <s v="06.07.2026"/>
    <x v="13"/>
  </r>
  <r>
    <s v="TO"/>
    <n v="0"/>
    <n v="5"/>
    <n v="0"/>
    <n v="9533"/>
    <s v="99083 6 "/>
    <s v="06 Jul 2026"/>
    <s v="06"/>
    <s v="Jul"/>
    <s v="11 Jul 2026"/>
    <s v="11"/>
    <s v="Jul"/>
    <n v="5"/>
    <n v="5"/>
    <n v="0"/>
    <n v="0"/>
    <s v="ДЕСТИНЕЙШЪН ТУРИСТИК СЪРВИСИС - ЕООД"/>
    <x v="1"/>
    <s v="2"/>
    <s v="1"/>
    <n v="1467.0680830000001"/>
    <n v="293.41361660000001"/>
    <s v="Romania"/>
    <s v="16 Jan 2026 10:14"/>
    <s v="15 Jan 2026"/>
    <s v="Jan"/>
    <n v="0"/>
    <n v="0"/>
    <n v="5"/>
    <n v="0"/>
    <n v="0"/>
    <n v="5"/>
    <n v="0"/>
    <s v="16.01.2025"/>
    <x v="13"/>
    <s v="06.07.2026"/>
    <x v="13"/>
  </r>
  <r>
    <s v="TO"/>
    <n v="0"/>
    <n v="5"/>
    <n v="0"/>
    <n v="9534"/>
    <s v="99083 6 "/>
    <s v="06 Jul 2026"/>
    <s v="06"/>
    <s v="Jul"/>
    <s v="11 Jul 2026"/>
    <s v="11"/>
    <s v="Jul"/>
    <n v="5"/>
    <n v="5"/>
    <n v="0"/>
    <n v="0"/>
    <s v="ДЕСТИНЕЙШЪН ТУРИСТИК СЪРВИСИС - ЕООД"/>
    <x v="1"/>
    <s v="2"/>
    <s v="1"/>
    <n v="1467.0680830000001"/>
    <n v="293.41361660000001"/>
    <s v="Romania"/>
    <s v="16 Jan 2026 10:14"/>
    <s v="15 Jan 2026"/>
    <s v="Jan"/>
    <n v="0"/>
    <n v="0"/>
    <n v="5"/>
    <n v="0"/>
    <n v="0"/>
    <n v="5"/>
    <n v="0"/>
    <s v="16.01.2025"/>
    <x v="13"/>
    <s v="06.07.2026"/>
    <x v="13"/>
  </r>
  <r>
    <s v="TO"/>
    <n v="0"/>
    <n v="5"/>
    <n v="0"/>
    <n v="9535"/>
    <s v="99083 6 "/>
    <s v="06 Jul 2026"/>
    <s v="06"/>
    <s v="Jul"/>
    <s v="11 Jul 2026"/>
    <s v="11"/>
    <s v="Jul"/>
    <n v="5"/>
    <n v="5"/>
    <n v="0"/>
    <n v="0"/>
    <s v="ДЕСТИНЕЙШЪН ТУРИСТИК СЪРВИСИС - ЕООД"/>
    <x v="1"/>
    <s v="2"/>
    <s v="1"/>
    <n v="1467.0680830000001"/>
    <n v="293.41361660000001"/>
    <s v="Romania"/>
    <s v="16 Jan 2026 10:14"/>
    <s v="15 Jan 2026"/>
    <s v="Jan"/>
    <n v="0"/>
    <n v="0"/>
    <n v="5"/>
    <n v="0"/>
    <n v="0"/>
    <n v="5"/>
    <n v="0"/>
    <s v="16.01.2025"/>
    <x v="13"/>
    <s v="06.07.2026"/>
    <x v="13"/>
  </r>
  <r>
    <s v="TO"/>
    <n v="0"/>
    <n v="5"/>
    <n v="0"/>
    <n v="9536"/>
    <s v="99083 6 "/>
    <s v="06 Jul 2026"/>
    <s v="06"/>
    <s v="Jul"/>
    <s v="11 Jul 2026"/>
    <s v="11"/>
    <s v="Jul"/>
    <n v="5"/>
    <n v="5"/>
    <n v="0"/>
    <n v="0"/>
    <s v="ДЕСТИНЕЙШЪН ТУРИСТИК СЪРВИСИС - ЕООД"/>
    <x v="1"/>
    <s v="2"/>
    <s v="1"/>
    <n v="1467.0680830000001"/>
    <n v="293.41361660000001"/>
    <s v="Romania"/>
    <s v="16 Jan 2026 10:14"/>
    <s v="16 Jan 2026"/>
    <s v="Jan"/>
    <n v="0"/>
    <n v="0"/>
    <n v="5"/>
    <n v="0"/>
    <n v="0"/>
    <n v="5"/>
    <n v="0"/>
    <s v="16.01.2025"/>
    <x v="13"/>
    <s v="06.07.2026"/>
    <x v="13"/>
  </r>
  <r>
    <s v="TO"/>
    <n v="0"/>
    <n v="0"/>
    <n v="6"/>
    <n v="9537"/>
    <s v="NT314502 1 "/>
    <s v="01 Aug 2026"/>
    <s v="01"/>
    <s v="Aug"/>
    <s v="07 Aug 2026"/>
    <s v="07"/>
    <s v="Aug"/>
    <n v="6"/>
    <n v="6"/>
    <n v="0"/>
    <n v="0"/>
    <s v="НОВОТОН - ЕООД"/>
    <x v="2"/>
    <s v="1"/>
    <s v="1"/>
    <n v="1339.9000164000001"/>
    <n v="223.31666940000002"/>
    <s v="Romania"/>
    <s v="16 Jan 2026 11:10"/>
    <s v="16 Jan 2026"/>
    <s v="Jan"/>
    <n v="0"/>
    <n v="0"/>
    <n v="0"/>
    <n v="6"/>
    <n v="0"/>
    <n v="6"/>
    <n v="0"/>
    <s v="16.01.2025"/>
    <x v="13"/>
    <s v="01.08.2026"/>
    <x v="8"/>
  </r>
  <r>
    <s v="TO"/>
    <n v="0"/>
    <n v="5"/>
    <n v="0"/>
    <n v="9538"/>
    <s v="1188673.228334 1 "/>
    <s v="30 Aug 2026"/>
    <s v="30"/>
    <s v="Aug"/>
    <s v="04 Sep 2026"/>
    <s v="04"/>
    <s v="Sep"/>
    <n v="5"/>
    <n v="-26"/>
    <n v="1"/>
    <n v="3"/>
    <s v="СЛР-ХОЛИДЕЙ-СЪРВИС ЕООД"/>
    <x v="4"/>
    <s v="3"/>
    <s v="2"/>
    <n v="2323.6433898"/>
    <n v="464.72867796000003"/>
    <s v="Romania"/>
    <s v="16 Jan 2026 13:32"/>
    <s v="15 Jan 2026"/>
    <s v="Jan"/>
    <n v="0"/>
    <n v="0"/>
    <n v="0"/>
    <n v="1"/>
    <n v="3"/>
    <n v="4"/>
    <n v="-1"/>
    <s v="16.01.2025"/>
    <x v="13"/>
    <s v="30.08.2026"/>
    <x v="11"/>
  </r>
  <r>
    <s v="TO"/>
    <n v="0"/>
    <n v="0"/>
    <n v="5"/>
    <n v="9539"/>
    <s v="1188482.228337 1 "/>
    <s v="19 Jul 2026"/>
    <s v="19"/>
    <s v="Jul"/>
    <s v="24 Jul 2026"/>
    <s v="24"/>
    <s v="Jul"/>
    <n v="5"/>
    <n v="5"/>
    <n v="0"/>
    <n v="0"/>
    <s v="СЛР-ХОЛИДЕЙ-СЪРВИС ЕООД"/>
    <x v="1"/>
    <s v="2"/>
    <s v="1"/>
    <n v="1557.4274289999998"/>
    <n v="311.48548579999999"/>
    <s v="Romania"/>
    <s v="16 Jan 2026 13:32"/>
    <s v="14 Jan 2026"/>
    <s v="Jan"/>
    <n v="0"/>
    <n v="0"/>
    <n v="5"/>
    <n v="0"/>
    <n v="0"/>
    <n v="5"/>
    <n v="0"/>
    <s v="16.01.2025"/>
    <x v="13"/>
    <s v="19.07.2026"/>
    <x v="6"/>
  </r>
  <r>
    <s v="TO"/>
    <n v="0"/>
    <n v="0"/>
    <n v="7"/>
    <n v="9540"/>
    <s v="1188731.228347 1 "/>
    <s v="18 Jul 2026"/>
    <s v="18"/>
    <s v="Jul"/>
    <s v="25 Jul 2026"/>
    <s v="25"/>
    <s v="Jul"/>
    <n v="7"/>
    <n v="7"/>
    <n v="0"/>
    <n v="0"/>
    <s v="СЛР-ХОЛИДЕЙ-СЪРВИС ЕООД"/>
    <x v="5"/>
    <s v="2"/>
    <s v="2"/>
    <n v="2791.5561589999998"/>
    <n v="398.79373699999996"/>
    <s v="Romania"/>
    <s v="16 Jan 2026 13:35"/>
    <s v="15 Jan 2026"/>
    <s v="Jan"/>
    <n v="0"/>
    <n v="0"/>
    <n v="7"/>
    <n v="0"/>
    <n v="0"/>
    <n v="7"/>
    <n v="0"/>
    <s v="16.01.2025"/>
    <x v="13"/>
    <s v="18.07.2026"/>
    <x v="1"/>
  </r>
  <r>
    <s v="TO"/>
    <n v="0"/>
    <n v="0"/>
    <n v="7"/>
    <n v="9541"/>
    <s v="1188735.228348 1 "/>
    <s v="18 Jul 2026"/>
    <s v="18"/>
    <s v="Jul"/>
    <s v="25 Jul 2026"/>
    <s v="25"/>
    <s v="Jul"/>
    <n v="7"/>
    <n v="7"/>
    <n v="0"/>
    <n v="0"/>
    <s v="СЛР-ХОЛИДЕЙ-СЪРВИС ЕООД"/>
    <x v="5"/>
    <s v="2"/>
    <s v="1"/>
    <n v="2233.2449271999999"/>
    <n v="319.03498959999996"/>
    <s v="Romania"/>
    <s v="16 Jan 2026 13:35"/>
    <s v="15 Jan 2026"/>
    <s v="Jan"/>
    <n v="0"/>
    <n v="0"/>
    <n v="7"/>
    <n v="0"/>
    <n v="0"/>
    <n v="7"/>
    <n v="0"/>
    <s v="16.01.2025"/>
    <x v="13"/>
    <s v="18.07.2026"/>
    <x v="1"/>
  </r>
  <r>
    <s v="TO"/>
    <n v="0"/>
    <n v="0"/>
    <n v="7"/>
    <n v="9542"/>
    <s v="1188814.228585 1 "/>
    <s v="18 Jul 2026"/>
    <s v="18"/>
    <s v="Jul"/>
    <s v="25 Jul 2026"/>
    <s v="25"/>
    <s v="Jul"/>
    <n v="7"/>
    <n v="7"/>
    <n v="0"/>
    <n v="0"/>
    <s v="СЛР-ХОЛИДЕЙ-СЪРВИС ЕООД"/>
    <x v="2"/>
    <s v="2"/>
    <s v="1"/>
    <n v="2233.2449271999999"/>
    <n v="319.03498959999996"/>
    <s v="Romania"/>
    <s v="16 Jan 2026 13:41"/>
    <s v="15 Jan 2026"/>
    <s v="Jan"/>
    <n v="0"/>
    <n v="0"/>
    <n v="7"/>
    <n v="0"/>
    <n v="0"/>
    <n v="7"/>
    <n v="0"/>
    <s v="16.01.2025"/>
    <x v="13"/>
    <s v="18.07.2026"/>
    <x v="1"/>
  </r>
  <r>
    <s v="TO"/>
    <n v="0"/>
    <n v="0"/>
    <n v="5"/>
    <n v="9543"/>
    <s v="1188936.228677 1 "/>
    <s v="18 Jul 2026"/>
    <s v="18"/>
    <s v="Jul"/>
    <s v="23 Jul 2026"/>
    <s v="23"/>
    <s v="Jul"/>
    <n v="5"/>
    <n v="5"/>
    <n v="0"/>
    <n v="0"/>
    <s v="СЛР-ХОЛИДЕЙ-СЪРВИС ЕООД"/>
    <x v="1"/>
    <s v="2"/>
    <s v="1"/>
    <n v="1557.4274289999998"/>
    <n v="311.48548579999999"/>
    <s v="Romania"/>
    <s v="16 Jan 2026 14:10"/>
    <s v="16 Jan 2026"/>
    <s v="Jan"/>
    <n v="0"/>
    <n v="0"/>
    <n v="5"/>
    <n v="0"/>
    <n v="0"/>
    <n v="5"/>
    <n v="0"/>
    <s v="16.01.2025"/>
    <x v="13"/>
    <s v="18.07.2026"/>
    <x v="1"/>
  </r>
  <r>
    <s v="TO"/>
    <n v="0"/>
    <n v="6"/>
    <n v="0"/>
    <n v="9544"/>
    <s v="1188918.228759 1 "/>
    <s v="29 Jun 2026"/>
    <s v="29"/>
    <s v="Jun"/>
    <s v="05 Jul 2026"/>
    <s v="05"/>
    <s v="Jul"/>
    <n v="6"/>
    <n v="-24"/>
    <n v="2"/>
    <n v="4"/>
    <s v="СЛР-ХОЛИДЕЙ-СЪРВИС ЕООД"/>
    <x v="5"/>
    <s v="3"/>
    <s v="1"/>
    <n v="2339.9550120000004"/>
    <n v="389.99250200000006"/>
    <s v="Romania"/>
    <s v="16 Jan 2026 14:19"/>
    <s v="15 Jan 2026"/>
    <s v="Jan"/>
    <n v="0"/>
    <n v="2"/>
    <n v="4"/>
    <n v="0"/>
    <n v="0"/>
    <n v="6"/>
    <n v="0"/>
    <s v="16.01.2025"/>
    <x v="13"/>
    <s v="29.06.2026"/>
    <x v="2"/>
  </r>
  <r>
    <s v="TO"/>
    <n v="0"/>
    <n v="0"/>
    <n v="6"/>
    <n v="9545"/>
    <s v="1189046.228785 1 "/>
    <s v="05 Aug 2026"/>
    <s v="05"/>
    <s v="Aug"/>
    <s v="11 Aug 2026"/>
    <s v="11"/>
    <s v="Aug"/>
    <n v="6"/>
    <n v="6"/>
    <n v="0"/>
    <n v="0"/>
    <s v="СЛР-ХОЛИДЕЙ-СЪРВИС ЕООД"/>
    <x v="6"/>
    <s v="2"/>
    <s v="0"/>
    <n v="0"/>
    <n v="0"/>
    <s v="Romania"/>
    <s v="16 Jan 2026 17:29"/>
    <s v="16 Jan 2026"/>
    <s v="Jan"/>
    <n v="0"/>
    <n v="0"/>
    <n v="0"/>
    <n v="6"/>
    <n v="0"/>
    <n v="6"/>
    <n v="0"/>
    <s v="16.01.2025"/>
    <x v="13"/>
    <s v="05.08.2026"/>
    <x v="5"/>
  </r>
  <r>
    <s v="BOOKING"/>
    <n v="4"/>
    <n v="0"/>
    <n v="0"/>
    <n v="9546"/>
    <s v="6227211650 1 "/>
    <s v="08 Jun 2026"/>
    <s v="08"/>
    <s v="Jun"/>
    <s v="12 Jun 2026"/>
    <s v="12"/>
    <s v="Jun"/>
    <n v="4"/>
    <n v="4"/>
    <n v="0"/>
    <n v="0"/>
    <s v="BOOKING"/>
    <x v="6"/>
    <s v="2"/>
    <s v="1"/>
    <n v="1197.6139222018348"/>
    <n v="299.40348055045871"/>
    <m/>
    <s v="16 Jan 2026 20:56"/>
    <s v="16 Jan 2026"/>
    <s v="Jan"/>
    <n v="0"/>
    <n v="4"/>
    <n v="0"/>
    <n v="0"/>
    <n v="0"/>
    <n v="4"/>
    <n v="0"/>
    <s v="16.01.2025"/>
    <x v="13"/>
    <s v="08.06.2026"/>
    <x v="0"/>
  </r>
  <r>
    <s v="BOOKING"/>
    <n v="0"/>
    <n v="5"/>
    <n v="0"/>
    <n v="9547"/>
    <s v="6163657655 1 "/>
    <s v="21 Jun 2026"/>
    <s v="21"/>
    <s v="Jun"/>
    <s v="26 Jun 2026"/>
    <s v="26"/>
    <s v="Jun"/>
    <n v="5"/>
    <n v="5"/>
    <n v="0"/>
    <n v="0"/>
    <s v="BOOKING"/>
    <x v="4"/>
    <s v="2"/>
    <s v="3"/>
    <n v="3321.0531701834857"/>
    <n v="664.21063403669723"/>
    <s v="Romania"/>
    <s v="16 Jan 2026 21:48"/>
    <s v="16 Jan 2026"/>
    <s v="Jan"/>
    <n v="0"/>
    <n v="5"/>
    <n v="0"/>
    <n v="0"/>
    <n v="0"/>
    <n v="5"/>
    <n v="0"/>
    <s v="16.01.2025"/>
    <x v="13"/>
    <s v="21.06.2026"/>
    <x v="7"/>
  </r>
  <r>
    <s v="BOOKING"/>
    <n v="1"/>
    <n v="1"/>
    <n v="0"/>
    <n v="9548"/>
    <s v="5565598736 1 "/>
    <s v="30 May 2026"/>
    <s v="30"/>
    <s v="May"/>
    <s v="01 Jun 2026"/>
    <s v="01"/>
    <s v="Jun"/>
    <n v="2"/>
    <n v="-29"/>
    <n v="1"/>
    <n v="0"/>
    <s v="BOOKING"/>
    <x v="4"/>
    <s v="2"/>
    <s v="2"/>
    <n v="842.98067339449528"/>
    <n v="421.49033669724764"/>
    <m/>
    <s v="17 Jan 2026 08:50"/>
    <s v="17 Jan 2026"/>
    <s v="Jan"/>
    <n v="1"/>
    <n v="0"/>
    <n v="0"/>
    <n v="0"/>
    <n v="0"/>
    <n v="1"/>
    <n v="-1"/>
    <s v="17.01.2025"/>
    <x v="13"/>
    <s v="30.05.2026"/>
    <x v="15"/>
  </r>
  <r>
    <s v="TO"/>
    <n v="0"/>
    <n v="0"/>
    <n v="5"/>
    <n v="9549"/>
    <s v="1189327.228893 1 "/>
    <s v="19 Jul 2026"/>
    <s v="19"/>
    <s v="Jul"/>
    <s v="24 Jul 2026"/>
    <s v="24"/>
    <s v="Jul"/>
    <n v="5"/>
    <n v="5"/>
    <n v="0"/>
    <n v="0"/>
    <s v="СЛР-ХОЛИДЕЙ-СЪРВИС ЕООД"/>
    <x v="2"/>
    <s v="2"/>
    <s v="1"/>
    <n v="1595.1749480000001"/>
    <n v="319.03498960000002"/>
    <s v="Romania"/>
    <s v="17 Jan 2026 09:55"/>
    <s v="17 Jan 2026"/>
    <s v="Jan"/>
    <n v="0"/>
    <n v="0"/>
    <n v="5"/>
    <n v="0"/>
    <n v="0"/>
    <n v="5"/>
    <n v="0"/>
    <s v="17.01.2025"/>
    <x v="13"/>
    <s v="19.07.2026"/>
    <x v="6"/>
  </r>
  <r>
    <s v="TOPOLA SKIES"/>
    <n v="0"/>
    <n v="0"/>
    <n v="6"/>
    <n v="9550"/>
    <s v="448879 1 "/>
    <s v="10 Aug 2026"/>
    <s v="10"/>
    <s v="Aug"/>
    <s v="16 Aug 2026"/>
    <s v="16"/>
    <s v="Aug"/>
    <n v="6"/>
    <n v="6"/>
    <n v="0"/>
    <n v="0"/>
    <s v="TOPOLA SKIES"/>
    <x v="1"/>
    <s v="3"/>
    <s v="1"/>
    <n v="3031.8235943119262"/>
    <n v="505.3039323853211"/>
    <m/>
    <s v="17 Jan 2026 11:53"/>
    <s v="17 Jan 2026"/>
    <s v="Jan"/>
    <n v="0"/>
    <n v="0"/>
    <n v="0"/>
    <n v="6"/>
    <n v="0"/>
    <n v="6"/>
    <n v="0"/>
    <s v="17.01.2025"/>
    <x v="13"/>
    <s v="10.08.2026"/>
    <x v="12"/>
  </r>
  <r>
    <s v="BOOKING"/>
    <n v="2"/>
    <n v="0"/>
    <n v="0"/>
    <n v="9551"/>
    <s v="6513128266 1 "/>
    <s v="01 Jun 2026"/>
    <s v="01"/>
    <s v="Jun"/>
    <s v="03 Jun 2026"/>
    <s v="03"/>
    <s v="Jun"/>
    <n v="2"/>
    <n v="2"/>
    <n v="0"/>
    <n v="0"/>
    <s v="BOOKING"/>
    <x v="4"/>
    <s v="3"/>
    <s v="2"/>
    <n v="842.98067339449528"/>
    <n v="421.49033669724764"/>
    <s v="Romania"/>
    <s v="17 Jan 2026 17:42"/>
    <s v="17 Jan 2026"/>
    <s v="Jan"/>
    <n v="0"/>
    <n v="2"/>
    <n v="0"/>
    <n v="0"/>
    <n v="0"/>
    <n v="2"/>
    <n v="0"/>
    <s v="17.01.2025"/>
    <x v="13"/>
    <s v="01.06.2026"/>
    <x v="10"/>
  </r>
  <r>
    <s v="TO"/>
    <n v="0"/>
    <n v="5"/>
    <n v="0"/>
    <n v="9553"/>
    <s v="1189394.228919 1 "/>
    <s v="06 Jul 2026"/>
    <s v="06"/>
    <s v="Jul"/>
    <s v="11 Jul 2026"/>
    <s v="11"/>
    <s v="Jul"/>
    <n v="5"/>
    <n v="5"/>
    <n v="0"/>
    <n v="0"/>
    <s v="СЛР-ХОЛИДЕЙ-СЪРВИС ЕООД"/>
    <x v="5"/>
    <s v="3"/>
    <s v="1"/>
    <n v="2031.3641545999997"/>
    <n v="406.27283091999993"/>
    <s v="Romania"/>
    <s v="17 Jan 2026 21:14"/>
    <s v="17 Jan 2026"/>
    <s v="Jan"/>
    <n v="0"/>
    <n v="0"/>
    <n v="5"/>
    <n v="0"/>
    <n v="0"/>
    <n v="5"/>
    <n v="0"/>
    <s v="17.01.2025"/>
    <x v="13"/>
    <s v="06.07.2026"/>
    <x v="13"/>
  </r>
  <r>
    <s v="TO"/>
    <n v="0"/>
    <n v="0"/>
    <n v="5"/>
    <n v="9554"/>
    <s v="2320488 1 "/>
    <s v="03 Aug 2026"/>
    <s v="03"/>
    <s v="Aug"/>
    <s v="08 Aug 2026"/>
    <s v="08"/>
    <s v="Aug"/>
    <n v="5"/>
    <n v="5"/>
    <n v="0"/>
    <n v="0"/>
    <s v="ТУРИСТИЧЕСКА АГЕНЦИЯ СОЛВЕКС - ЕООД"/>
    <x v="5"/>
    <s v="2"/>
    <s v="2"/>
    <n v="1993.9686850000001"/>
    <n v="398.79373700000002"/>
    <m/>
    <s v="17 Jan 2026 21:30"/>
    <s v="17 Jan 2026"/>
    <s v="Jan"/>
    <n v="0"/>
    <n v="0"/>
    <n v="0"/>
    <n v="5"/>
    <n v="0"/>
    <n v="5"/>
    <n v="0"/>
    <s v="17.01.2025"/>
    <x v="13"/>
    <s v="03.08.2026"/>
    <x v="5"/>
  </r>
  <r>
    <s v="TO"/>
    <n v="0"/>
    <n v="6"/>
    <n v="0"/>
    <n v="9555"/>
    <s v="1189421.228925 1 "/>
    <s v="20 Jun 2026"/>
    <s v="20"/>
    <s v="Jun"/>
    <s v="26 Jun 2026"/>
    <s v="26"/>
    <s v="Jun"/>
    <n v="6"/>
    <n v="6"/>
    <n v="0"/>
    <n v="0"/>
    <s v="СЛР-ХОЛИДЕЙ-СЪРВИС ЕООД"/>
    <x v="3"/>
    <s v="3"/>
    <s v="1"/>
    <n v="2414.7263929000001"/>
    <n v="402.4543988166667"/>
    <s v="Romania"/>
    <s v="18 Jan 2026 09:53"/>
    <s v="18 Jan 2026"/>
    <s v="Jan"/>
    <n v="0"/>
    <n v="6"/>
    <n v="0"/>
    <n v="0"/>
    <n v="0"/>
    <n v="6"/>
    <n v="0"/>
    <s v="18.01.2025"/>
    <x v="13"/>
    <s v="20.06.2026"/>
    <x v="9"/>
  </r>
  <r>
    <s v="TO"/>
    <n v="0"/>
    <n v="6"/>
    <n v="0"/>
    <n v="9556"/>
    <s v="1189430.228927 1 "/>
    <s v="20 Jun 2026"/>
    <s v="20"/>
    <s v="Jun"/>
    <s v="26 Jun 2026"/>
    <s v="26"/>
    <s v="Jun"/>
    <n v="6"/>
    <n v="6"/>
    <n v="0"/>
    <n v="0"/>
    <s v="СЛР-ХОЛИДЕЙ-СЪРВИС ЕООД"/>
    <x v="3"/>
    <s v="3"/>
    <s v="1"/>
    <n v="2414.7263929000001"/>
    <n v="402.4543988166667"/>
    <s v="Romania"/>
    <s v="18 Jan 2026 10:09"/>
    <s v="18 Jan 2026"/>
    <s v="Jan"/>
    <n v="0"/>
    <n v="6"/>
    <n v="0"/>
    <n v="0"/>
    <n v="0"/>
    <n v="6"/>
    <n v="0"/>
    <s v="18.01.2025"/>
    <x v="13"/>
    <s v="20.06.2026"/>
    <x v="9"/>
  </r>
  <r>
    <s v="BOOKING"/>
    <n v="3"/>
    <n v="0"/>
    <n v="0"/>
    <n v="9557"/>
    <s v="5961431944 1 "/>
    <s v="10 Jun 2026"/>
    <s v="10"/>
    <s v="Jun"/>
    <s v="13 Jun 2026"/>
    <s v="13"/>
    <s v="Jun"/>
    <n v="3"/>
    <n v="3"/>
    <n v="0"/>
    <n v="0"/>
    <s v="BOOKING"/>
    <x v="0"/>
    <s v="2"/>
    <s v="0"/>
    <n v="789.20432009174294"/>
    <n v="263.06810669724769"/>
    <s v="United Kingdom"/>
    <s v="18 Jan 2026 11:22"/>
    <s v="18 Jan 2026"/>
    <s v="Jan"/>
    <n v="0"/>
    <n v="3"/>
    <n v="0"/>
    <n v="0"/>
    <n v="0"/>
    <n v="3"/>
    <n v="0"/>
    <s v="18.01.2025"/>
    <x v="13"/>
    <s v="10.06.2026"/>
    <x v="0"/>
  </r>
  <r>
    <s v="BOOKING"/>
    <n v="0"/>
    <n v="4"/>
    <n v="0"/>
    <n v="9558"/>
    <s v="6356716811 1 "/>
    <s v="01 Sep 2026"/>
    <s v="01"/>
    <s v="Sep"/>
    <s v="05 Sep 2026"/>
    <s v="05"/>
    <s v="Sep"/>
    <n v="4"/>
    <n v="4"/>
    <n v="0"/>
    <n v="0"/>
    <s v="BOOKING"/>
    <x v="1"/>
    <s v="2"/>
    <s v="1"/>
    <n v="1383.651036330275"/>
    <n v="345.91275908256875"/>
    <s v="Romania"/>
    <s v="18 Jan 2026 11:42"/>
    <s v="18 Jan 2026"/>
    <s v="Jan"/>
    <n v="0"/>
    <n v="0"/>
    <n v="0"/>
    <n v="0"/>
    <n v="4"/>
    <n v="4"/>
    <n v="0"/>
    <s v="18.01.2025"/>
    <x v="13"/>
    <s v="01.09.2026"/>
    <x v="11"/>
  </r>
  <r>
    <s v="TOPOLA SKIES"/>
    <n v="0"/>
    <n v="7"/>
    <n v="0"/>
    <n v="9559"/>
    <s v="449719 1 "/>
    <s v="20 Jun 2026"/>
    <s v="20"/>
    <s v="Jun"/>
    <s v="27 Jun 2026"/>
    <s v="27"/>
    <s v="Jun"/>
    <n v="7"/>
    <n v="7"/>
    <n v="0"/>
    <n v="0"/>
    <s v="TOPOLA SKIES"/>
    <x v="3"/>
    <s v="2"/>
    <m/>
    <n v="2397.7758064220179"/>
    <n v="342.53940091743118"/>
    <m/>
    <s v="18 Jan 2026 12:58"/>
    <s v="18 Jan 2026"/>
    <s v="Jan"/>
    <n v="0"/>
    <n v="7"/>
    <n v="0"/>
    <n v="0"/>
    <n v="0"/>
    <n v="7"/>
    <n v="0"/>
    <s v="18.01.2025"/>
    <x v="13"/>
    <s v="20.06.2026"/>
    <x v="9"/>
  </r>
  <r>
    <s v="BOOKING"/>
    <n v="0"/>
    <n v="4"/>
    <n v="0"/>
    <n v="9560"/>
    <s v="6269836025 1 "/>
    <s v="20 Jun 2026"/>
    <s v="20"/>
    <s v="Jun"/>
    <s v="24 Jun 2026"/>
    <s v="24"/>
    <s v="Jun"/>
    <n v="4"/>
    <n v="4"/>
    <n v="0"/>
    <n v="0"/>
    <s v="BOOKING"/>
    <x v="1"/>
    <s v="2"/>
    <s v="0"/>
    <n v="1383.651036330275"/>
    <n v="345.91275908256875"/>
    <s v="Romania"/>
    <s v="18 Jan 2026 18:18"/>
    <s v="18 Jan 2026"/>
    <s v="Jan"/>
    <n v="0"/>
    <n v="4"/>
    <n v="0"/>
    <n v="0"/>
    <n v="0"/>
    <n v="4"/>
    <n v="0"/>
    <s v="18.01.2025"/>
    <x v="13"/>
    <s v="20.06.2026"/>
    <x v="9"/>
  </r>
  <r>
    <s v="BOOKING"/>
    <n v="0"/>
    <n v="4"/>
    <n v="0"/>
    <n v="9561"/>
    <s v="6513196424 1 "/>
    <s v="20 Jun 2026"/>
    <s v="20"/>
    <s v="Jun"/>
    <s v="24 Jun 2026"/>
    <s v="24"/>
    <s v="Jun"/>
    <n v="4"/>
    <n v="4"/>
    <n v="0"/>
    <n v="0"/>
    <s v="BOOKING"/>
    <x v="5"/>
    <s v="2"/>
    <s v="2"/>
    <n v="1914.9908341284404"/>
    <n v="478.7477085321101"/>
    <m/>
    <s v="18 Jan 2026 18:52"/>
    <s v="18 Jan 2026"/>
    <s v="Jan"/>
    <n v="0"/>
    <n v="4"/>
    <n v="0"/>
    <n v="0"/>
    <n v="0"/>
    <n v="4"/>
    <n v="0"/>
    <s v="18.01.2025"/>
    <x v="13"/>
    <s v="20.06.2026"/>
    <x v="9"/>
  </r>
  <r>
    <s v="TO"/>
    <n v="0"/>
    <n v="3"/>
    <n v="4"/>
    <n v="9562"/>
    <s v="1189504.228947 1 "/>
    <s v="08 Jul 2026"/>
    <s v="08"/>
    <s v="Jul"/>
    <s v="15 Jul 2026"/>
    <s v="15"/>
    <s v="Jul"/>
    <n v="7"/>
    <n v="7"/>
    <n v="0"/>
    <n v="0"/>
    <s v="СЛР-ХОЛИДЕЙ-СЪРВИС ЕООД"/>
    <x v="5"/>
    <s v="2"/>
    <s v="2"/>
    <n v="2753.8673149000001"/>
    <n v="393.40961641428572"/>
    <s v="Romania"/>
    <s v="18 Jan 2026 18:54"/>
    <s v="18 Jan 2026"/>
    <s v="Jan"/>
    <n v="0"/>
    <n v="0"/>
    <n v="7"/>
    <n v="0"/>
    <n v="0"/>
    <n v="7"/>
    <n v="0"/>
    <s v="18.01.2025"/>
    <x v="13"/>
    <s v="08.07.2026"/>
    <x v="13"/>
  </r>
  <r>
    <s v="BOOKING"/>
    <n v="0"/>
    <n v="9"/>
    <n v="0"/>
    <n v="9563"/>
    <s v="5673902453 1 "/>
    <s v="17 Jun 2026"/>
    <s v="17"/>
    <s v="Jun"/>
    <s v="26 Jun 2026"/>
    <s v="26"/>
    <s v="Jun"/>
    <n v="9"/>
    <n v="9"/>
    <n v="0"/>
    <n v="0"/>
    <s v="BOOKING"/>
    <x v="3"/>
    <s v="2"/>
    <s v="1"/>
    <n v="3774.51863587156"/>
    <n v="419.39095954128436"/>
    <s v="Romania"/>
    <s v="18 Jan 2026 19:02"/>
    <s v="18 Jan 2026"/>
    <s v="Jan"/>
    <n v="0"/>
    <n v="9"/>
    <n v="0"/>
    <n v="0"/>
    <n v="0"/>
    <n v="9"/>
    <n v="0"/>
    <s v="18.01.2025"/>
    <x v="13"/>
    <s v="17.06.2026"/>
    <x v="9"/>
  </r>
  <r>
    <s v="BOOKING"/>
    <n v="0"/>
    <n v="0"/>
    <n v="5"/>
    <n v="9564"/>
    <s v="5853394709 2 "/>
    <s v="28 Jul 2026"/>
    <s v="28"/>
    <s v="Jul"/>
    <s v="02 Aug 2026"/>
    <s v="02"/>
    <s v="Aug"/>
    <n v="5"/>
    <n v="-26"/>
    <n v="3"/>
    <n v="1"/>
    <s v="BOOKING"/>
    <x v="1"/>
    <s v="1"/>
    <s v="1"/>
    <n v="2383.6005247706421"/>
    <n v="476.72010495412837"/>
    <s v="Israel"/>
    <s v="18 Jan 2026 20:04"/>
    <s v="18 Jan 2026"/>
    <s v="Jan"/>
    <n v="0"/>
    <n v="0"/>
    <n v="3"/>
    <n v="1"/>
    <n v="0"/>
    <n v="4"/>
    <n v="-1"/>
    <s v="18.01.2025"/>
    <x v="13"/>
    <s v="28.07.2026"/>
    <x v="8"/>
  </r>
  <r>
    <s v="BOOKING"/>
    <n v="0"/>
    <n v="0"/>
    <n v="5"/>
    <n v="9565"/>
    <s v="5853394709 2 "/>
    <s v="28 Jul 2026"/>
    <s v="28"/>
    <s v="Jul"/>
    <s v="02 Aug 2026"/>
    <s v="02"/>
    <s v="Aug"/>
    <n v="5"/>
    <n v="-26"/>
    <n v="3"/>
    <n v="1"/>
    <s v="BOOKING"/>
    <x v="1"/>
    <s v="1"/>
    <s v="2"/>
    <n v="2383.6005247706421"/>
    <n v="476.72010495412837"/>
    <m/>
    <s v="18 Jan 2026 20:04"/>
    <s v="18 Jan 2026"/>
    <s v="Jan"/>
    <n v="0"/>
    <n v="0"/>
    <n v="3"/>
    <n v="1"/>
    <n v="0"/>
    <n v="4"/>
    <n v="-1"/>
    <s v="18.01.2025"/>
    <x v="13"/>
    <s v="28.07.2026"/>
    <x v="8"/>
  </r>
  <r>
    <s v="TO"/>
    <n v="0"/>
    <n v="5"/>
    <n v="0"/>
    <n v="9566"/>
    <s v="1189535.228958 1 "/>
    <s v="02 Sep 2026"/>
    <s v="02"/>
    <s v="Sep"/>
    <s v="07 Sep 2026"/>
    <s v="07"/>
    <s v="Sep"/>
    <n v="5"/>
    <n v="5"/>
    <n v="0"/>
    <n v="0"/>
    <s v="СЛР-ХОЛИДЕЙ-СЪРВИС ЕООД"/>
    <x v="1"/>
    <s v="2"/>
    <s v="0"/>
    <n v="1230.9994019999999"/>
    <n v="246.19988039999998"/>
    <s v="Romania"/>
    <s v="18 Jan 2026 21:20"/>
    <s v="18 Jan 2026"/>
    <s v="Jan"/>
    <n v="0"/>
    <n v="0"/>
    <n v="0"/>
    <n v="0"/>
    <n v="5"/>
    <n v="5"/>
    <n v="0"/>
    <s v="18.01.2025"/>
    <x v="13"/>
    <s v="02.09.2026"/>
    <x v="11"/>
  </r>
  <r>
    <s v="TO"/>
    <n v="0"/>
    <n v="0"/>
    <n v="5"/>
    <n v="9567"/>
    <s v="52206 1 "/>
    <s v="24 Jul 2026"/>
    <s v="24"/>
    <s v="Jul"/>
    <s v="29 Jul 2026"/>
    <s v="29"/>
    <s v="Jul"/>
    <n v="5"/>
    <n v="5"/>
    <n v="0"/>
    <n v="0"/>
    <s v="КЛУБ МАГЕЛАН - ООД"/>
    <x v="1"/>
    <s v="2"/>
    <s v="1"/>
    <n v="1557.4274289999998"/>
    <n v="311.48548579999999"/>
    <s v="Romania"/>
    <s v="19 Jan 2026 09:42"/>
    <s v="16 Jan 2026"/>
    <s v="Jan"/>
    <n v="0"/>
    <n v="0"/>
    <n v="5"/>
    <n v="0"/>
    <n v="0"/>
    <n v="5"/>
    <n v="0"/>
    <s v="19.01.2025"/>
    <x v="14"/>
    <s v="24.07.2026"/>
    <x v="6"/>
  </r>
  <r>
    <s v="ITAKA"/>
    <n v="0"/>
    <n v="7"/>
    <n v="0"/>
    <n v="9568"/>
    <s v="13665710 1 "/>
    <s v="19 Jun 2026"/>
    <s v="19"/>
    <s v="Jun"/>
    <s v="26 Jun 2026"/>
    <s v="26"/>
    <s v="Jun"/>
    <n v="7"/>
    <n v="7"/>
    <n v="0"/>
    <n v="0"/>
    <s v="NOWA ITAKA SPOLKA Z OGRANICZONA ODPOWIEDZIALNOSCIA"/>
    <x v="2"/>
    <s v="2"/>
    <s v="0"/>
    <n v="1394.1351822999998"/>
    <n v="199.16216889999995"/>
    <s v="Poland"/>
    <s v="19 Jan 2026 10:41"/>
    <s v="14 Jan 2026"/>
    <s v="Jan"/>
    <n v="0"/>
    <n v="7"/>
    <n v="0"/>
    <n v="0"/>
    <n v="0"/>
    <n v="7"/>
    <n v="0"/>
    <s v="19.01.2025"/>
    <x v="14"/>
    <s v="19.06.2026"/>
    <x v="9"/>
  </r>
  <r>
    <s v="TO"/>
    <n v="0"/>
    <n v="5"/>
    <n v="0"/>
    <n v="9569"/>
    <s v="4542 1 "/>
    <s v="25 Jun 2026"/>
    <s v="25"/>
    <s v="Jun"/>
    <s v="30 Jun 2026"/>
    <s v="30"/>
    <s v="Jun"/>
    <n v="5"/>
    <n v="5"/>
    <n v="0"/>
    <n v="0"/>
    <s v="КЛУБ МАГЕЛАН - ООД"/>
    <x v="1"/>
    <s v="2"/>
    <s v="1"/>
    <n v="1406.8285189999999"/>
    <n v="281.36570380000001"/>
    <s v="Romania"/>
    <s v="19 Jan 2026 10:41"/>
    <s v="18 Jan 2026"/>
    <s v="Jan"/>
    <n v="0"/>
    <n v="5"/>
    <n v="0"/>
    <n v="0"/>
    <n v="0"/>
    <n v="5"/>
    <n v="0"/>
    <s v="19.01.2025"/>
    <x v="14"/>
    <s v="25.06.2026"/>
    <x v="7"/>
  </r>
  <r>
    <s v="TO"/>
    <n v="0"/>
    <n v="5"/>
    <n v="0"/>
    <n v="9570"/>
    <s v="4543 1 "/>
    <s v="25 Jun 2026"/>
    <s v="25"/>
    <s v="Jun"/>
    <s v="30 Jun 2026"/>
    <s v="30"/>
    <s v="Jun"/>
    <n v="5"/>
    <n v="5"/>
    <n v="0"/>
    <n v="0"/>
    <s v="КЛУБ МАГЕЛАН - ООД"/>
    <x v="1"/>
    <s v="2"/>
    <s v="1"/>
    <n v="1406.8285189999999"/>
    <n v="281.36570380000001"/>
    <s v="Romania"/>
    <s v="19 Jan 2026 10:41"/>
    <s v="18 Jan 2026"/>
    <s v="Jan"/>
    <n v="0"/>
    <n v="5"/>
    <n v="0"/>
    <n v="0"/>
    <n v="0"/>
    <n v="5"/>
    <n v="0"/>
    <s v="19.01.2025"/>
    <x v="14"/>
    <s v="25.06.2026"/>
    <x v="7"/>
  </r>
  <r>
    <s v="TO"/>
    <n v="0"/>
    <n v="5"/>
    <n v="0"/>
    <n v="9571"/>
    <s v="4544 1 "/>
    <s v="25 Jun 2026"/>
    <s v="25"/>
    <s v="Jun"/>
    <s v="30 Jun 2026"/>
    <s v="30"/>
    <s v="Jun"/>
    <n v="5"/>
    <n v="5"/>
    <n v="0"/>
    <n v="0"/>
    <s v="КЛУБ МАГЕЛАН - ООД"/>
    <x v="1"/>
    <s v="2"/>
    <s v="1"/>
    <n v="1406.8285189999999"/>
    <n v="281.36570380000001"/>
    <s v="Romania"/>
    <s v="19 Jan 2026 10:42"/>
    <s v="18 Jan 2026"/>
    <s v="Jan"/>
    <n v="0"/>
    <n v="5"/>
    <n v="0"/>
    <n v="0"/>
    <n v="0"/>
    <n v="5"/>
    <n v="0"/>
    <s v="19.01.2025"/>
    <x v="14"/>
    <s v="25.06.2026"/>
    <x v="7"/>
  </r>
  <r>
    <s v="TO"/>
    <n v="0"/>
    <n v="5"/>
    <n v="0"/>
    <n v="9572"/>
    <s v="4545 1 "/>
    <s v="25 Jun 2026"/>
    <s v="25"/>
    <s v="Jun"/>
    <s v="30 Jun 2026"/>
    <s v="30"/>
    <s v="Jun"/>
    <n v="5"/>
    <n v="5"/>
    <n v="0"/>
    <n v="0"/>
    <s v="КЛУБ МАГЕЛАН - ООД"/>
    <x v="1"/>
    <s v="2"/>
    <s v="1"/>
    <n v="1406.8285189999999"/>
    <n v="281.36570380000001"/>
    <s v="Romania"/>
    <s v="19 Jan 2026 10:42"/>
    <s v="18 Jan 2026"/>
    <s v="Jan"/>
    <n v="0"/>
    <n v="5"/>
    <n v="0"/>
    <n v="0"/>
    <n v="0"/>
    <n v="5"/>
    <n v="0"/>
    <s v="19.01.2025"/>
    <x v="14"/>
    <s v="25.06.2026"/>
    <x v="7"/>
  </r>
  <r>
    <s v="TO"/>
    <n v="0"/>
    <n v="0"/>
    <n v="6"/>
    <n v="9573"/>
    <s v="1189301.229120 1 "/>
    <s v="19 Jul 2026"/>
    <s v="19"/>
    <s v="Jul"/>
    <s v="25 Jul 2026"/>
    <s v="25"/>
    <s v="Jul"/>
    <n v="6"/>
    <n v="6"/>
    <n v="0"/>
    <n v="0"/>
    <s v="СЛР-ХОЛИДЕЙ-СЪРВИС ЕООД"/>
    <x v="3"/>
    <s v="2"/>
    <s v="1"/>
    <n v="2170.5019007999999"/>
    <n v="361.75031680000001"/>
    <s v="Romania"/>
    <s v="19 Jan 2026 10:48"/>
    <s v="16 Jan 2026"/>
    <s v="Jan"/>
    <n v="0"/>
    <n v="0"/>
    <n v="6"/>
    <n v="0"/>
    <n v="0"/>
    <n v="6"/>
    <n v="0"/>
    <s v="19.01.2025"/>
    <x v="14"/>
    <s v="19.07.2026"/>
    <x v="6"/>
  </r>
  <r>
    <s v="TO"/>
    <n v="0"/>
    <n v="0"/>
    <n v="6"/>
    <n v="9574"/>
    <s v="1189438.229143 1 "/>
    <s v="19 Jul 2026"/>
    <s v="19"/>
    <s v="Jul"/>
    <s v="25 Jul 2026"/>
    <s v="25"/>
    <s v="Jul"/>
    <n v="6"/>
    <n v="6"/>
    <n v="0"/>
    <n v="0"/>
    <s v="СЛР-ХОЛИДЕЙ-СЪРВИС ЕООД"/>
    <x v="2"/>
    <s v="3"/>
    <s v="1"/>
    <n v="2584.1599458000001"/>
    <n v="430.69332430000003"/>
    <s v="Romania"/>
    <s v="19 Jan 2026 10:53"/>
    <s v="18 Jan 2026"/>
    <s v="Jan"/>
    <n v="0"/>
    <n v="0"/>
    <n v="6"/>
    <n v="0"/>
    <n v="0"/>
    <n v="6"/>
    <n v="0"/>
    <s v="19.01.2025"/>
    <x v="14"/>
    <s v="19.07.2026"/>
    <x v="6"/>
  </r>
  <r>
    <s v="TO"/>
    <n v="0"/>
    <n v="0"/>
    <n v="5"/>
    <n v="9575"/>
    <s v="1189404.229164 1 "/>
    <s v="01 Aug 2026"/>
    <s v="01"/>
    <s v="Aug"/>
    <s v="06 Aug 2026"/>
    <s v="06"/>
    <s v="Aug"/>
    <n v="5"/>
    <n v="5"/>
    <n v="0"/>
    <n v="0"/>
    <s v="СЛР-ХОЛИДЕЙ-СЪРВИС ЕООД"/>
    <x v="5"/>
    <s v="2"/>
    <s v="1"/>
    <n v="1595.1749480000001"/>
    <n v="319.03498960000002"/>
    <s v="Romania"/>
    <s v="19 Jan 2026 10:55"/>
    <s v="17 Jan 2026"/>
    <s v="Jan"/>
    <n v="0"/>
    <n v="0"/>
    <n v="0"/>
    <n v="5"/>
    <n v="0"/>
    <n v="5"/>
    <n v="0"/>
    <s v="19.01.2025"/>
    <x v="14"/>
    <s v="01.08.2026"/>
    <x v="8"/>
  </r>
  <r>
    <s v="TO"/>
    <n v="0"/>
    <n v="0"/>
    <n v="5"/>
    <n v="9576"/>
    <s v="1189431.229165 1 "/>
    <s v="20 Jul 2026"/>
    <s v="20"/>
    <s v="Jul"/>
    <s v="25 Jul 2026"/>
    <s v="25"/>
    <s v="Jul"/>
    <n v="5"/>
    <n v="5"/>
    <n v="0"/>
    <n v="0"/>
    <s v="СЛР-ХОЛИДЕЙ-СЪРВИС ЕООД"/>
    <x v="3"/>
    <s v="3"/>
    <s v="1"/>
    <n v="2441.7559635000002"/>
    <n v="488.35119270000007"/>
    <s v="Romania"/>
    <s v="19 Jan 2026 10:55"/>
    <s v="18 Jan 2026"/>
    <s v="Jan"/>
    <n v="0"/>
    <n v="0"/>
    <n v="5"/>
    <n v="0"/>
    <n v="0"/>
    <n v="5"/>
    <n v="0"/>
    <s v="19.01.2025"/>
    <x v="14"/>
    <s v="20.07.2026"/>
    <x v="6"/>
  </r>
  <r>
    <s v="TO"/>
    <n v="0"/>
    <n v="5"/>
    <n v="0"/>
    <n v="9577"/>
    <s v="4537 1 "/>
    <s v="06 Jul 2026"/>
    <s v="06"/>
    <s v="Jul"/>
    <s v="11 Jul 2026"/>
    <s v="11"/>
    <s v="Jul"/>
    <n v="5"/>
    <n v="5"/>
    <n v="0"/>
    <n v="0"/>
    <s v="КЛУБ МАГЕЛАН - ООД"/>
    <x v="1"/>
    <s v="2"/>
    <s v="0"/>
    <n v="1467.0680830000001"/>
    <n v="293.41361660000001"/>
    <s v="Romania"/>
    <s v="19 Jan 2026 11:02"/>
    <s v="17 Jan 2026"/>
    <s v="Jan"/>
    <n v="0"/>
    <n v="0"/>
    <n v="5"/>
    <n v="0"/>
    <n v="0"/>
    <n v="5"/>
    <n v="0"/>
    <s v="19.01.2025"/>
    <x v="14"/>
    <s v="06.07.2026"/>
    <x v="13"/>
  </r>
  <r>
    <s v="TO"/>
    <n v="0"/>
    <n v="0"/>
    <n v="5"/>
    <n v="9578"/>
    <s v="2320638 1 "/>
    <s v="03 Aug 2026"/>
    <s v="03"/>
    <s v="Aug"/>
    <s v="08 Aug 2026"/>
    <s v="08"/>
    <s v="Aug"/>
    <n v="5"/>
    <n v="5"/>
    <n v="0"/>
    <n v="0"/>
    <s v="ТУРИСТИЧЕСКА АГЕНЦИЯ СОЛВЕКС - ЕООД"/>
    <x v="6"/>
    <s v="3"/>
    <s v="0"/>
    <n v="2373.9864539999999"/>
    <n v="474.79729079999998"/>
    <s v="Romania"/>
    <s v="19 Jan 2026 11:40"/>
    <s v="19 Jan 2026"/>
    <s v="Jan"/>
    <n v="0"/>
    <n v="0"/>
    <n v="0"/>
    <n v="5"/>
    <n v="0"/>
    <n v="5"/>
    <n v="0"/>
    <s v="19.01.2025"/>
    <x v="14"/>
    <s v="03.08.2026"/>
    <x v="5"/>
  </r>
  <r>
    <s v="BOOKING"/>
    <n v="0"/>
    <n v="4"/>
    <n v="0"/>
    <n v="9579"/>
    <s v="5489163786 1 "/>
    <s v="20 Jun 2026"/>
    <s v="20"/>
    <s v="Jun"/>
    <s v="24 Jun 2026"/>
    <s v="24"/>
    <s v="Jun"/>
    <n v="4"/>
    <n v="4"/>
    <n v="0"/>
    <n v="0"/>
    <s v="BOOKING"/>
    <x v="2"/>
    <s v="2"/>
    <s v="0"/>
    <n v="1418.5329952293575"/>
    <n v="354.63324880733938"/>
    <m/>
    <s v="19 Jan 2026 12:10"/>
    <s v="19 Jan 2026"/>
    <s v="Jan"/>
    <n v="0"/>
    <n v="4"/>
    <n v="0"/>
    <n v="0"/>
    <n v="0"/>
    <n v="4"/>
    <n v="0"/>
    <s v="19.01.2025"/>
    <x v="14"/>
    <s v="20.06.2026"/>
    <x v="9"/>
  </r>
  <r>
    <s v="TO"/>
    <n v="0"/>
    <n v="5"/>
    <n v="0"/>
    <n v="9580"/>
    <s v="1189876.229281 1 "/>
    <s v="23 Jun 2026"/>
    <s v="23"/>
    <s v="Jun"/>
    <s v="28 Jun 2026"/>
    <s v="28"/>
    <s v="Jun"/>
    <n v="5"/>
    <n v="5"/>
    <n v="0"/>
    <n v="0"/>
    <s v="СЛР-ХОЛИДЕЙ-СЪРВИС ЕООД"/>
    <x v="4"/>
    <s v="4"/>
    <s v="1"/>
    <n v="2449.2467923999998"/>
    <n v="489.84935847999998"/>
    <s v="Romania"/>
    <s v="19 Jan 2026 12:24"/>
    <s v="19 Jan 2026"/>
    <s v="Jan"/>
    <n v="0"/>
    <n v="5"/>
    <n v="0"/>
    <n v="0"/>
    <n v="0"/>
    <n v="5"/>
    <n v="0"/>
    <s v="19.01.2025"/>
    <x v="14"/>
    <s v="23.06.2026"/>
    <x v="7"/>
  </r>
  <r>
    <s v="TO"/>
    <n v="0"/>
    <n v="5"/>
    <n v="0"/>
    <n v="9581"/>
    <s v="52253 1 "/>
    <s v="15 Jun 2026"/>
    <s v="15"/>
    <s v="Jun"/>
    <s v="20 Jun 2026"/>
    <s v="20"/>
    <s v="Jun"/>
    <n v="5"/>
    <n v="5"/>
    <n v="0"/>
    <n v="0"/>
    <s v="КЛУБ МАГЕЛАН - ООД"/>
    <x v="7"/>
    <s v="4"/>
    <s v="0"/>
    <n v="2386.5037659999998"/>
    <n v="477.30075319999997"/>
    <s v="Romania"/>
    <s v="19 Jan 2026 12:30"/>
    <s v="19 Jan 2026"/>
    <s v="Jan"/>
    <n v="0"/>
    <n v="5"/>
    <n v="0"/>
    <n v="0"/>
    <n v="0"/>
    <n v="5"/>
    <n v="0"/>
    <s v="19.01.2025"/>
    <x v="14"/>
    <s v="15.06.2026"/>
    <x v="9"/>
  </r>
  <r>
    <s v="TO"/>
    <n v="0"/>
    <n v="3"/>
    <n v="0"/>
    <n v="9582"/>
    <s v="1189482.229285 1 "/>
    <s v="27 Aug 2026"/>
    <s v="27"/>
    <s v="Aug"/>
    <s v="30 Aug 2026"/>
    <s v="30"/>
    <s v="Aug"/>
    <n v="3"/>
    <n v="3"/>
    <n v="0"/>
    <n v="0"/>
    <s v="СЛР-ХОЛИДЕЙ-СЪРВИС ЕООД"/>
    <x v="0"/>
    <s v="2"/>
    <s v="1"/>
    <n v="1259.6327531999998"/>
    <n v="419.87758439999993"/>
    <s v="Romania"/>
    <s v="19 Jan 2026 12:45"/>
    <s v="18 Jan 2026"/>
    <s v="Jan"/>
    <n v="0"/>
    <n v="0"/>
    <n v="0"/>
    <n v="3"/>
    <n v="0"/>
    <n v="3"/>
    <n v="0"/>
    <s v="19.01.2025"/>
    <x v="14"/>
    <s v="27.08.2026"/>
    <x v="3"/>
  </r>
  <r>
    <s v="TO"/>
    <n v="0"/>
    <n v="0"/>
    <n v="7"/>
    <n v="9583"/>
    <s v="NT314801 1 "/>
    <s v="03 Aug 2026"/>
    <s v="03"/>
    <s v="Aug"/>
    <s v="10 Aug 2026"/>
    <s v="10"/>
    <s v="Aug"/>
    <n v="7"/>
    <n v="7"/>
    <n v="0"/>
    <n v="0"/>
    <s v="НОВОТОН - ЕООД"/>
    <x v="7"/>
    <s v="4"/>
    <s v="1"/>
    <n v="4220.3290906000002"/>
    <n v="602.90415580000001"/>
    <s v="Romania"/>
    <s v="19 Jan 2026 12:54"/>
    <s v="19 Jan 2026"/>
    <s v="Jan"/>
    <n v="0"/>
    <n v="0"/>
    <n v="0"/>
    <n v="7"/>
    <n v="0"/>
    <n v="7"/>
    <n v="0"/>
    <s v="19.01.2025"/>
    <x v="14"/>
    <s v="03.08.2026"/>
    <x v="5"/>
  </r>
  <r>
    <s v="TO"/>
    <n v="0"/>
    <n v="4"/>
    <n v="2"/>
    <n v="9584"/>
    <s v="NT314864 1 "/>
    <s v="23 Aug 2026"/>
    <s v="23"/>
    <s v="Aug"/>
    <s v="29 Aug 2026"/>
    <s v="29"/>
    <s v="Aug"/>
    <n v="6"/>
    <n v="6"/>
    <n v="0"/>
    <n v="0"/>
    <s v="НОВОТОН - ЕООД"/>
    <x v="6"/>
    <s v="2"/>
    <s v="3"/>
    <n v="2760.7322781999997"/>
    <n v="460.12204636666661"/>
    <s v="Romania"/>
    <s v="19 Jan 2026 15:53"/>
    <s v="19 Jan 2026"/>
    <s v="Jan"/>
    <n v="0"/>
    <n v="0"/>
    <n v="0"/>
    <n v="6"/>
    <n v="0"/>
    <n v="6"/>
    <n v="0"/>
    <s v="19.01.2025"/>
    <x v="14"/>
    <s v="23.08.2026"/>
    <x v="3"/>
  </r>
  <r>
    <s v="TO"/>
    <n v="0"/>
    <n v="0"/>
    <n v="6"/>
    <n v="9585"/>
    <s v="52279 1 "/>
    <s v="01 Aug 2026"/>
    <s v="01"/>
    <s v="Aug"/>
    <s v="07 Aug 2026"/>
    <s v="07"/>
    <s v="Aug"/>
    <n v="6"/>
    <n v="6"/>
    <n v="0"/>
    <n v="0"/>
    <s v="КЛУБ МАГЕЛАН - ООД"/>
    <x v="0"/>
    <s v="2"/>
    <s v="1"/>
    <n v="1944.2514864"/>
    <n v="324.0419144"/>
    <s v="Romania"/>
    <s v="19 Jan 2026 17:45"/>
    <s v="19 Jan 2026"/>
    <s v="Jan"/>
    <n v="0"/>
    <n v="0"/>
    <n v="0"/>
    <n v="6"/>
    <n v="0"/>
    <n v="6"/>
    <n v="0"/>
    <s v="19.01.2025"/>
    <x v="14"/>
    <s v="01.08.2026"/>
    <x v="8"/>
  </r>
  <r>
    <s v="TO"/>
    <n v="0"/>
    <n v="5"/>
    <n v="0"/>
    <n v="9586"/>
    <s v="2320885 1 "/>
    <s v="25 Jun 2026"/>
    <s v="25"/>
    <s v="Jun"/>
    <s v="30 Jun 2026"/>
    <s v="30"/>
    <s v="Jun"/>
    <n v="5"/>
    <n v="5"/>
    <n v="0"/>
    <n v="0"/>
    <s v="ТУРИСТИЧЕСКА АГЕНЦИЯ СОЛВЕКС - ЕООД"/>
    <x v="1"/>
    <s v="2"/>
    <s v="2"/>
    <n v="1758.4867529999999"/>
    <n v="351.69735059999999"/>
    <s v="Romania"/>
    <s v="19 Jan 2026 21:03"/>
    <s v="19 Jan 2026"/>
    <s v="Jan"/>
    <n v="0"/>
    <n v="5"/>
    <n v="0"/>
    <n v="0"/>
    <n v="0"/>
    <n v="5"/>
    <n v="0"/>
    <s v="19.01.2025"/>
    <x v="14"/>
    <s v="25.06.2026"/>
    <x v="7"/>
  </r>
  <r>
    <s v="TO"/>
    <n v="0"/>
    <n v="5"/>
    <n v="0"/>
    <n v="9587"/>
    <s v="2320869 1 "/>
    <s v="22 Jun 2026"/>
    <s v="22"/>
    <s v="Jun"/>
    <s v="27 Jun 2026"/>
    <s v="27"/>
    <s v="Jun"/>
    <n v="5"/>
    <n v="5"/>
    <n v="0"/>
    <n v="0"/>
    <s v="ТУРИСТИЧЕСКА АГЕНЦИЯ СОЛВЕКС - ЕООД"/>
    <x v="5"/>
    <s v="3"/>
    <s v="0"/>
    <n v="1807.4998527999999"/>
    <n v="361.49997055999995"/>
    <s v="Romania"/>
    <s v="19 Jan 2026 21:03"/>
    <s v="19 Jan 2026"/>
    <s v="Jan"/>
    <n v="0"/>
    <n v="5"/>
    <n v="0"/>
    <n v="0"/>
    <n v="0"/>
    <n v="5"/>
    <n v="0"/>
    <s v="19.01.2025"/>
    <x v="14"/>
    <s v="22.06.2026"/>
    <x v="7"/>
  </r>
  <r>
    <s v="TO"/>
    <n v="0"/>
    <n v="0"/>
    <n v="7"/>
    <n v="9588"/>
    <s v="4552 1 "/>
    <s v="20 Jul 2026"/>
    <s v="20"/>
    <s v="Jul"/>
    <s v="27 Jul 2026"/>
    <s v="27"/>
    <s v="Jul"/>
    <n v="7"/>
    <n v="7"/>
    <n v="0"/>
    <n v="0"/>
    <s v="КЛУБ МАГЕЛАН - ООД"/>
    <x v="3"/>
    <s v="2"/>
    <s v="1"/>
    <n v="0"/>
    <n v="0"/>
    <s v="Romania"/>
    <s v="20 Jan 2026 09:40"/>
    <s v="19 Jan 2026"/>
    <s v="Jan"/>
    <n v="0"/>
    <n v="0"/>
    <n v="7"/>
    <n v="0"/>
    <n v="0"/>
    <n v="7"/>
    <n v="0"/>
    <s v="20.01.2025"/>
    <x v="14"/>
    <s v="20.07.2026"/>
    <x v="6"/>
  </r>
  <r>
    <s v="TOPOLA SKIES"/>
    <n v="0"/>
    <n v="0"/>
    <n v="5"/>
    <n v="9589"/>
    <s v="451300 1 "/>
    <s v="10 Aug 2026"/>
    <s v="10"/>
    <s v="Aug"/>
    <s v="15 Aug 2026"/>
    <s v="15"/>
    <s v="Aug"/>
    <n v="5"/>
    <n v="5"/>
    <n v="0"/>
    <n v="0"/>
    <s v="TOPOLA SKIES"/>
    <x v="7"/>
    <s v="3"/>
    <s v="3"/>
    <n v="3617.3883302752288"/>
    <n v="723.4776660550458"/>
    <m/>
    <s v="20 Jan 2026 09:53"/>
    <s v="20 Jan 2026"/>
    <s v="Jan"/>
    <n v="0"/>
    <n v="0"/>
    <n v="0"/>
    <n v="5"/>
    <n v="0"/>
    <n v="5"/>
    <n v="0"/>
    <s v="20.01.2025"/>
    <x v="14"/>
    <s v="10.08.2026"/>
    <x v="12"/>
  </r>
  <r>
    <s v="TO"/>
    <n v="0"/>
    <n v="1"/>
    <n v="5"/>
    <n v="9590"/>
    <s v="1190232.229460 1 "/>
    <s v="10 Jul 2026"/>
    <s v="10"/>
    <s v="Jul"/>
    <s v="16 Jul 2026"/>
    <s v="16"/>
    <s v="Jul"/>
    <n v="6"/>
    <n v="6"/>
    <n v="0"/>
    <n v="0"/>
    <s v="СЛР-ХОЛИДЕЙ-СЪРВИС ЕООД"/>
    <x v="3"/>
    <s v="2"/>
    <s v="2"/>
    <n v="2713.1273759999999"/>
    <n v="452.18789599999997"/>
    <s v="Romania"/>
    <s v="20 Jan 2026 09:57"/>
    <s v="19 Jan 2026"/>
    <s v="Jan"/>
    <n v="0"/>
    <n v="0"/>
    <n v="6"/>
    <n v="0"/>
    <n v="0"/>
    <n v="6"/>
    <n v="0"/>
    <s v="20.01.2025"/>
    <x v="14"/>
    <s v="10.07.2026"/>
    <x v="13"/>
  </r>
  <r>
    <s v="TO"/>
    <n v="0"/>
    <n v="0"/>
    <n v="6"/>
    <n v="9591"/>
    <s v="18577 1 "/>
    <s v="10 Aug 2026"/>
    <s v="10"/>
    <s v="Aug"/>
    <s v="16 Aug 2026"/>
    <s v="16"/>
    <s v="Aug"/>
    <n v="6"/>
    <n v="6"/>
    <n v="0"/>
    <n v="0"/>
    <s v="КЛУБ МАГЕЛАН - ООД"/>
    <x v="2"/>
    <s v="2"/>
    <s v="1"/>
    <n v="1914.2099376000001"/>
    <n v="319.03498960000002"/>
    <s v="Romania"/>
    <s v="20 Jan 2026 10:15"/>
    <s v="19 Jan 2026"/>
    <s v="Jan"/>
    <n v="0"/>
    <n v="0"/>
    <n v="0"/>
    <n v="6"/>
    <n v="0"/>
    <n v="6"/>
    <n v="0"/>
    <s v="20.01.2025"/>
    <x v="14"/>
    <s v="10.08.2026"/>
    <x v="12"/>
  </r>
  <r>
    <s v="BOOKING"/>
    <n v="3"/>
    <n v="0"/>
    <n v="0"/>
    <n v="9592"/>
    <s v="6846202475 1 "/>
    <s v="02 Jun 2026"/>
    <s v="02"/>
    <s v="Jun"/>
    <s v="05 Jun 2026"/>
    <s v="05"/>
    <s v="Jun"/>
    <n v="3"/>
    <n v="3"/>
    <n v="0"/>
    <n v="0"/>
    <s v="BOOKING"/>
    <x v="1"/>
    <s v="2"/>
    <s v="0"/>
    <n v="741.24162660550462"/>
    <n v="247.08054220183485"/>
    <s v="Romania"/>
    <s v="20 Jan 2026 10:42"/>
    <s v="20 Jan 2026"/>
    <s v="Jan"/>
    <n v="0"/>
    <n v="3"/>
    <n v="0"/>
    <n v="0"/>
    <n v="0"/>
    <n v="3"/>
    <n v="0"/>
    <s v="20.01.2025"/>
    <x v="14"/>
    <s v="02.06.2026"/>
    <x v="10"/>
  </r>
  <r>
    <s v="TO"/>
    <n v="0"/>
    <n v="0"/>
    <n v="5"/>
    <n v="9593"/>
    <s v="1190347.229467 1 "/>
    <s v="18 Jul 2026"/>
    <s v="18"/>
    <s v="Jul"/>
    <s v="23 Jul 2026"/>
    <s v="23"/>
    <s v="Jul"/>
    <n v="5"/>
    <n v="5"/>
    <n v="0"/>
    <n v="0"/>
    <s v="СЛР-ХОЛИДЕЙ-СЪРВИС ЕООД"/>
    <x v="4"/>
    <s v="4"/>
    <s v="0"/>
    <n v="2826.0765584999999"/>
    <n v="565.21531170000003"/>
    <s v="Romania"/>
    <s v="20 Jan 2026 10:44"/>
    <s v="20 Jan 2026"/>
    <s v="Jan"/>
    <n v="0"/>
    <n v="0"/>
    <n v="5"/>
    <n v="0"/>
    <n v="0"/>
    <n v="5"/>
    <n v="0"/>
    <s v="20.01.2025"/>
    <x v="14"/>
    <s v="18.07.2026"/>
    <x v="1"/>
  </r>
  <r>
    <s v="TO"/>
    <n v="0"/>
    <n v="5"/>
    <n v="0"/>
    <n v="9594"/>
    <s v="61121 1 "/>
    <s v="22 Jun 2026"/>
    <s v="22"/>
    <s v="Jun"/>
    <s v="27 Jun 2026"/>
    <s v="27"/>
    <s v="Jun"/>
    <n v="5"/>
    <n v="5"/>
    <n v="0"/>
    <n v="0"/>
    <s v="КЛУБ МАГЕЛАН - ООД"/>
    <x v="3"/>
    <s v="2"/>
    <s v="0"/>
    <n v="1537.4388464000001"/>
    <n v="307.48776928000001"/>
    <s v="Romania"/>
    <s v="20 Jan 2026 10:50"/>
    <s v="20 Jan 2026"/>
    <s v="Jan"/>
    <n v="0"/>
    <n v="5"/>
    <n v="0"/>
    <n v="0"/>
    <n v="0"/>
    <n v="5"/>
    <n v="0"/>
    <s v="20.01.2025"/>
    <x v="14"/>
    <s v="22.06.2026"/>
    <x v="7"/>
  </r>
  <r>
    <s v="TO"/>
    <n v="0"/>
    <n v="7"/>
    <n v="0"/>
    <n v="9595"/>
    <s v="18589 1 "/>
    <s v="03 Jul 2026"/>
    <s v="03"/>
    <s v="Jul"/>
    <s v="10 Jul 2026"/>
    <s v="10"/>
    <s v="Jul"/>
    <n v="7"/>
    <n v="7"/>
    <n v="0"/>
    <n v="0"/>
    <s v="КЛУБ МАГЕЛАН - ООД"/>
    <x v="2"/>
    <s v="2"/>
    <s v="1"/>
    <n v="2052.2915355999999"/>
    <n v="293.18450508571425"/>
    <s v="Romania"/>
    <s v="20 Jan 2026 11:17"/>
    <s v="20 Jan 2026"/>
    <s v="Jan"/>
    <n v="0"/>
    <n v="0"/>
    <n v="7"/>
    <n v="0"/>
    <n v="0"/>
    <n v="7"/>
    <n v="0"/>
    <s v="20.01.2025"/>
    <x v="14"/>
    <s v="03.07.2026"/>
    <x v="2"/>
  </r>
  <r>
    <s v="TO"/>
    <n v="0"/>
    <n v="0"/>
    <n v="7"/>
    <n v="9596"/>
    <s v="2320984 1 "/>
    <s v="20 Jul 2026"/>
    <s v="20"/>
    <s v="Jul"/>
    <s v="27 Jul 2026"/>
    <s v="27"/>
    <s v="Jul"/>
    <n v="7"/>
    <n v="7"/>
    <n v="0"/>
    <n v="0"/>
    <s v="ТУРИСТИЧЕСКА АГЕНЦИЯ СОЛВЕКС - ЕООД"/>
    <x v="3"/>
    <s v="2"/>
    <s v="1"/>
    <n v="2532.2522176000002"/>
    <n v="361.75031680000001"/>
    <s v="Romania"/>
    <s v="20 Jan 2026 12:42"/>
    <s v="20 Jan 2026"/>
    <s v="Jan"/>
    <n v="0"/>
    <n v="0"/>
    <n v="7"/>
    <n v="0"/>
    <n v="0"/>
    <n v="7"/>
    <n v="0"/>
    <s v="20.01.2025"/>
    <x v="14"/>
    <s v="20.07.2026"/>
    <x v="6"/>
  </r>
  <r>
    <s v="TO"/>
    <n v="0"/>
    <n v="5"/>
    <n v="0"/>
    <n v="9597"/>
    <s v="52299 1 "/>
    <s v="01 Jul 2026"/>
    <s v="01"/>
    <s v="Jul"/>
    <s v="06 Jul 2026"/>
    <s v="06"/>
    <s v="Jul"/>
    <n v="5"/>
    <n v="5"/>
    <n v="0"/>
    <n v="0"/>
    <s v="КЛУБ МАГЕЛАН - ООД"/>
    <x v="4"/>
    <s v="5"/>
    <s v="1"/>
    <n v="3089.8202339999998"/>
    <n v="617.96404680000001"/>
    <s v="Romania"/>
    <s v="20 Jan 2026 12:42"/>
    <s v="20 Jan 2026"/>
    <s v="Jan"/>
    <n v="0"/>
    <n v="0"/>
    <n v="5"/>
    <n v="0"/>
    <n v="0"/>
    <n v="5"/>
    <n v="0"/>
    <s v="20.01.2025"/>
    <x v="14"/>
    <s v="01.07.2026"/>
    <x v="2"/>
  </r>
  <r>
    <s v="TO"/>
    <n v="0"/>
    <n v="0"/>
    <n v="5"/>
    <n v="9598"/>
    <s v="52302 1 "/>
    <s v="20 Jul 2026"/>
    <s v="20"/>
    <s v="Jul"/>
    <s v="25 Jul 2026"/>
    <s v="25"/>
    <s v="Jul"/>
    <n v="5"/>
    <n v="5"/>
    <n v="0"/>
    <n v="0"/>
    <s v="КЛУБ МАГЕЛАН - ООД"/>
    <x v="5"/>
    <s v="2"/>
    <s v="2"/>
    <n v="1993.9686850000001"/>
    <n v="398.79373700000002"/>
    <s v="Romania"/>
    <s v="20 Jan 2026 13:37"/>
    <s v="20 Jan 2026"/>
    <s v="Jan"/>
    <n v="0"/>
    <n v="0"/>
    <n v="5"/>
    <n v="0"/>
    <n v="0"/>
    <n v="5"/>
    <n v="0"/>
    <s v="20.01.2025"/>
    <x v="14"/>
    <s v="20.07.2026"/>
    <x v="6"/>
  </r>
  <r>
    <s v="TO"/>
    <n v="0"/>
    <n v="0"/>
    <n v="5"/>
    <n v="9599"/>
    <s v="52303 1 "/>
    <s v="20 Jul 2026"/>
    <s v="20"/>
    <s v="Jul"/>
    <s v="25 Jul 2026"/>
    <s v="25"/>
    <s v="Jul"/>
    <n v="5"/>
    <n v="5"/>
    <n v="0"/>
    <n v="0"/>
    <s v="КЛУБ МАГЕЛАН - ООД"/>
    <x v="5"/>
    <s v="3"/>
    <s v="0"/>
    <n v="2153.4666214999997"/>
    <n v="430.69332429999997"/>
    <s v="Romania"/>
    <s v="20 Jan 2026 13:37"/>
    <s v="20 Jan 2026"/>
    <s v="Jan"/>
    <n v="0"/>
    <n v="0"/>
    <n v="5"/>
    <n v="0"/>
    <n v="0"/>
    <n v="5"/>
    <n v="0"/>
    <s v="20.01.2025"/>
    <x v="14"/>
    <s v="20.07.2026"/>
    <x v="6"/>
  </r>
  <r>
    <s v="TO"/>
    <n v="0"/>
    <n v="0"/>
    <n v="5"/>
    <n v="9600"/>
    <s v="52306 1 "/>
    <s v="20 Jul 2026"/>
    <s v="20"/>
    <s v="Jul"/>
    <s v="25 Jul 2026"/>
    <s v="25"/>
    <s v="Jul"/>
    <n v="5"/>
    <n v="5"/>
    <n v="0"/>
    <n v="0"/>
    <s v="КЛУБ МАГЕЛАН - ООД"/>
    <x v="4"/>
    <s v="3"/>
    <s v="2"/>
    <n v="2826.0765584999999"/>
    <n v="565.21531170000003"/>
    <s v="Romania"/>
    <s v="20 Jan 2026 13:37"/>
    <s v="20 Jan 2026"/>
    <s v="Jan"/>
    <n v="0"/>
    <n v="0"/>
    <n v="5"/>
    <n v="0"/>
    <n v="0"/>
    <n v="5"/>
    <n v="0"/>
    <s v="20.01.2025"/>
    <x v="14"/>
    <s v="20.07.2026"/>
    <x v="6"/>
  </r>
  <r>
    <s v="TO"/>
    <n v="0"/>
    <n v="0"/>
    <n v="5"/>
    <n v="9601"/>
    <s v="52308 1 "/>
    <s v="20 Jul 2026"/>
    <s v="20"/>
    <s v="Jul"/>
    <s v="25 Jul 2026"/>
    <s v="25"/>
    <s v="Jul"/>
    <n v="5"/>
    <n v="5"/>
    <n v="0"/>
    <n v="0"/>
    <s v="КЛУБ МАГЕЛАН - ООД"/>
    <x v="5"/>
    <s v="2"/>
    <s v="2"/>
    <n v="1993.9686850000001"/>
    <n v="398.79373700000002"/>
    <s v="Romania"/>
    <s v="20 Jan 2026 13:38"/>
    <s v="20 Jan 2026"/>
    <s v="Jan"/>
    <n v="0"/>
    <n v="0"/>
    <n v="5"/>
    <n v="0"/>
    <n v="0"/>
    <n v="5"/>
    <n v="0"/>
    <s v="20.01.2025"/>
    <x v="14"/>
    <s v="20.07.2026"/>
    <x v="6"/>
  </r>
  <r>
    <s v="TO"/>
    <n v="0"/>
    <n v="0"/>
    <n v="6"/>
    <n v="9602"/>
    <s v="1190529.229566 1 "/>
    <s v="14 Jul 2026"/>
    <s v="14"/>
    <s v="Jul"/>
    <s v="20 Jul 2026"/>
    <s v="20"/>
    <s v="Jul"/>
    <n v="6"/>
    <n v="6"/>
    <n v="0"/>
    <n v="0"/>
    <s v="СЛР-ХОЛИДЕЙ-СЪРВИС ЕООД"/>
    <x v="1"/>
    <s v="2"/>
    <s v="1"/>
    <n v="1868.9129148"/>
    <n v="311.48548579999999"/>
    <s v="Romania"/>
    <s v="20 Jan 2026 14:06"/>
    <s v="20 Jan 2026"/>
    <s v="Jan"/>
    <n v="0"/>
    <n v="0"/>
    <n v="6"/>
    <n v="0"/>
    <n v="0"/>
    <n v="6"/>
    <n v="0"/>
    <s v="20.01.2025"/>
    <x v="14"/>
    <s v="14.07.2026"/>
    <x v="1"/>
  </r>
  <r>
    <s v="TO"/>
    <n v="0"/>
    <n v="0"/>
    <n v="5"/>
    <n v="9603"/>
    <s v="3866 4 "/>
    <s v="11 Aug 2026"/>
    <s v="11"/>
    <s v="Aug"/>
    <s v="16 Aug 2026"/>
    <s v="16"/>
    <s v="Aug"/>
    <n v="5"/>
    <n v="5"/>
    <n v="0"/>
    <n v="0"/>
    <s v="ТЕДИ - КАМ - ЕООД"/>
    <x v="2"/>
    <s v="2"/>
    <s v="1"/>
    <n v="1595.1749480000001"/>
    <n v="319.03498960000002"/>
    <s v="Israel"/>
    <s v="20 Jan 2026 14:35"/>
    <s v="20 Jan 2026"/>
    <s v="Jan"/>
    <n v="0"/>
    <n v="0"/>
    <n v="0"/>
    <n v="5"/>
    <n v="0"/>
    <n v="5"/>
    <n v="0"/>
    <s v="20.01.2025"/>
    <x v="14"/>
    <s v="11.08.2026"/>
    <x v="12"/>
  </r>
  <r>
    <s v="TO"/>
    <n v="0"/>
    <n v="0"/>
    <n v="5"/>
    <n v="9604"/>
    <s v="3866 4 "/>
    <s v="11 Aug 2026"/>
    <s v="11"/>
    <s v="Aug"/>
    <s v="16 Aug 2026"/>
    <s v="16"/>
    <s v="Aug"/>
    <n v="5"/>
    <n v="5"/>
    <n v="0"/>
    <n v="0"/>
    <s v="ТЕДИ - КАМ - ЕООД"/>
    <x v="2"/>
    <s v="2"/>
    <s v="0"/>
    <n v="1595.1749480000001"/>
    <n v="319.03498960000002"/>
    <s v="Israel"/>
    <s v="20 Jan 2026 14:35"/>
    <s v="20 Jan 2026"/>
    <s v="Jan"/>
    <n v="0"/>
    <n v="0"/>
    <n v="0"/>
    <n v="5"/>
    <n v="0"/>
    <n v="5"/>
    <n v="0"/>
    <s v="20.01.2025"/>
    <x v="14"/>
    <s v="11.08.2026"/>
    <x v="12"/>
  </r>
  <r>
    <s v="TO"/>
    <n v="0"/>
    <n v="0"/>
    <n v="5"/>
    <n v="9605"/>
    <s v="3866 4 "/>
    <s v="11 Aug 2026"/>
    <s v="11"/>
    <s v="Aug"/>
    <s v="16 Aug 2026"/>
    <s v="16"/>
    <s v="Aug"/>
    <n v="5"/>
    <n v="5"/>
    <n v="0"/>
    <n v="0"/>
    <s v="ТЕДИ - КАМ - ЕООД"/>
    <x v="2"/>
    <s v="2"/>
    <s v="1"/>
    <n v="1595.1749480000001"/>
    <n v="319.03498960000002"/>
    <s v="Israel"/>
    <s v="20 Jan 2026 14:35"/>
    <s v="20 Jan 2026"/>
    <s v="Jan"/>
    <n v="0"/>
    <n v="0"/>
    <n v="0"/>
    <n v="5"/>
    <n v="0"/>
    <n v="5"/>
    <n v="0"/>
    <s v="20.01.2025"/>
    <x v="14"/>
    <s v="11.08.2026"/>
    <x v="12"/>
  </r>
  <r>
    <s v="TO"/>
    <n v="0"/>
    <n v="0"/>
    <n v="5"/>
    <n v="9606"/>
    <s v="3866 4 "/>
    <s v="11 Aug 2026"/>
    <s v="11"/>
    <s v="Aug"/>
    <s v="16 Aug 2026"/>
    <s v="16"/>
    <s v="Aug"/>
    <n v="5"/>
    <n v="5"/>
    <n v="0"/>
    <n v="0"/>
    <s v="ТЕДИ - КАМ - ЕООД"/>
    <x v="2"/>
    <s v="2"/>
    <s v="0"/>
    <n v="1595.1749480000001"/>
    <n v="319.03498960000002"/>
    <s v="Israel"/>
    <s v="20 Jan 2026 14:35"/>
    <s v="20 Jan 2026"/>
    <s v="Jan"/>
    <n v="0"/>
    <n v="0"/>
    <n v="0"/>
    <n v="5"/>
    <n v="0"/>
    <n v="5"/>
    <n v="0"/>
    <s v="20.01.2025"/>
    <x v="14"/>
    <s v="11.08.2026"/>
    <x v="12"/>
  </r>
  <r>
    <s v="TO"/>
    <n v="0"/>
    <n v="5"/>
    <n v="0"/>
    <n v="9607"/>
    <s v="1190603.229572 1 "/>
    <s v="06 Jul 2026"/>
    <s v="06"/>
    <s v="Jul"/>
    <s v="11 Jul 2026"/>
    <s v="11"/>
    <s v="Jul"/>
    <n v="5"/>
    <n v="5"/>
    <n v="0"/>
    <n v="0"/>
    <s v="СЛР-ХОЛИДЕЙ-СЪРВИС ЕООД"/>
    <x v="5"/>
    <s v="2"/>
    <s v="1"/>
    <n v="1504.6982522000001"/>
    <n v="300.93965044000004"/>
    <s v="Romania"/>
    <s v="20 Jan 2026 15:01"/>
    <s v="20 Jan 2026"/>
    <s v="Jan"/>
    <n v="0"/>
    <n v="0"/>
    <n v="5"/>
    <n v="0"/>
    <n v="0"/>
    <n v="5"/>
    <n v="0"/>
    <s v="20.01.2025"/>
    <x v="14"/>
    <s v="06.07.2026"/>
    <x v="13"/>
  </r>
  <r>
    <s v="TO"/>
    <n v="0"/>
    <n v="5"/>
    <n v="0"/>
    <n v="9608"/>
    <s v="1190603.229573 1 "/>
    <s v="06 Jul 2026"/>
    <s v="06"/>
    <s v="Jul"/>
    <s v="11 Jul 2026"/>
    <s v="11"/>
    <s v="Jul"/>
    <n v="5"/>
    <n v="5"/>
    <n v="0"/>
    <n v="0"/>
    <s v="СЛР-ХОЛИДЕЙ-СЪРВИС ЕООД"/>
    <x v="5"/>
    <s v="3"/>
    <s v="1"/>
    <n v="2031.3641545999997"/>
    <n v="406.27283091999993"/>
    <s v="Romania"/>
    <s v="20 Jan 2026 15:01"/>
    <s v="20 Jan 2026"/>
    <s v="Jan"/>
    <n v="0"/>
    <n v="0"/>
    <n v="5"/>
    <n v="0"/>
    <n v="0"/>
    <n v="5"/>
    <n v="0"/>
    <s v="20.01.2025"/>
    <x v="14"/>
    <s v="06.07.2026"/>
    <x v="13"/>
  </r>
  <r>
    <s v="TO"/>
    <n v="0"/>
    <n v="0"/>
    <n v="5"/>
    <n v="9609"/>
    <s v="1190609.229571 1 "/>
    <s v="12 Jul 2026"/>
    <s v="12"/>
    <s v="Jul"/>
    <s v="17 Jul 2026"/>
    <s v="17"/>
    <s v="Jul"/>
    <n v="5"/>
    <n v="5"/>
    <n v="0"/>
    <n v="0"/>
    <s v="СЛР-ХОЛИДЕЙ-СЪРВИС ЕООД"/>
    <x v="5"/>
    <s v="3"/>
    <s v="1"/>
    <n v="2153.4666214999997"/>
    <n v="430.69332429999997"/>
    <s v="Romania"/>
    <s v="20 Jan 2026 15:02"/>
    <s v="20 Jan 2026"/>
    <s v="Jan"/>
    <n v="0"/>
    <n v="0"/>
    <n v="5"/>
    <n v="0"/>
    <n v="0"/>
    <n v="5"/>
    <n v="0"/>
    <s v="20.01.2025"/>
    <x v="14"/>
    <s v="12.07.2026"/>
    <x v="1"/>
  </r>
  <r>
    <s v="TOPOLA SKIES"/>
    <n v="0"/>
    <n v="0"/>
    <n v="6"/>
    <n v="9610"/>
    <s v="451668 1 "/>
    <s v="23 Jul 2026"/>
    <s v="23"/>
    <s v="Jul"/>
    <s v="29 Jul 2026"/>
    <s v="29"/>
    <s v="Jul"/>
    <n v="6"/>
    <n v="6"/>
    <n v="0"/>
    <n v="0"/>
    <s v="TOPOLA SKIES"/>
    <x v="4"/>
    <s v="4"/>
    <s v="2"/>
    <n v="4476.5180587155965"/>
    <n v="746.08634311926596"/>
    <m/>
    <s v="20 Jan 2026 16:23"/>
    <s v="20 Jan 2026"/>
    <s v="Jan"/>
    <n v="0"/>
    <n v="0"/>
    <n v="6"/>
    <n v="0"/>
    <n v="0"/>
    <n v="6"/>
    <n v="0"/>
    <s v="20.01.2025"/>
    <x v="14"/>
    <s v="23.07.2026"/>
    <x v="6"/>
  </r>
  <r>
    <s v="TO"/>
    <n v="0"/>
    <n v="7"/>
    <n v="0"/>
    <n v="9611"/>
    <s v="18609 1 "/>
    <s v="21 Jun 2026"/>
    <s v="21"/>
    <s v="Jun"/>
    <s v="28 Jun 2026"/>
    <s v="28"/>
    <s v="Jun"/>
    <n v="7"/>
    <n v="7"/>
    <n v="0"/>
    <n v="0"/>
    <s v="КЛУБ МАГЕЛАН - ООД"/>
    <x v="5"/>
    <s v="2"/>
    <s v="2"/>
    <n v="2351.8660166999998"/>
    <n v="335.98085952857139"/>
    <s v="Romania"/>
    <s v="20 Jan 2026 16:52"/>
    <s v="20 Jan 2026"/>
    <s v="Jan"/>
    <n v="0"/>
    <n v="7"/>
    <n v="0"/>
    <n v="0"/>
    <n v="0"/>
    <n v="7"/>
    <n v="0"/>
    <s v="20.01.2025"/>
    <x v="14"/>
    <s v="21.06.2026"/>
    <x v="7"/>
  </r>
  <r>
    <s v="TO"/>
    <n v="0"/>
    <n v="0"/>
    <n v="5"/>
    <n v="9612"/>
    <s v="2321099 1 "/>
    <s v="13 Jul 2026"/>
    <s v="13"/>
    <s v="Jul"/>
    <s v="18 Jul 2026"/>
    <s v="18"/>
    <s v="Jul"/>
    <n v="5"/>
    <n v="5"/>
    <n v="0"/>
    <n v="0"/>
    <s v="ТУРИСТИЧЕСКА АГЕНЦИЯ СОЛВЕКС - ЕООД"/>
    <x v="5"/>
    <s v="2"/>
    <s v="2"/>
    <n v="1993.9686850000001"/>
    <n v="398.79373700000002"/>
    <s v="Romania"/>
    <s v="20 Jan 2026 17:48"/>
    <s v="20 Jan 2026"/>
    <s v="Jan"/>
    <n v="0"/>
    <n v="0"/>
    <n v="5"/>
    <n v="0"/>
    <n v="0"/>
    <n v="5"/>
    <n v="0"/>
    <s v="20.01.2025"/>
    <x v="14"/>
    <s v="13.07.2026"/>
    <x v="1"/>
  </r>
  <r>
    <s v="BOOKING"/>
    <n v="0"/>
    <n v="5"/>
    <n v="0"/>
    <n v="9613"/>
    <s v="6141003534 1 "/>
    <s v="19 Jun 2026"/>
    <s v="19"/>
    <s v="Jun"/>
    <s v="24 Jun 2026"/>
    <s v="24"/>
    <s v="Jun"/>
    <n v="5"/>
    <n v="5"/>
    <n v="0"/>
    <n v="0"/>
    <s v="BOOKING"/>
    <x v="6"/>
    <s v="2"/>
    <s v="1"/>
    <n v="1991.1784871559632"/>
    <n v="398.23569743119259"/>
    <s v="Romania"/>
    <s v="20 Jan 2026 18:26"/>
    <s v="20 Jan 2026"/>
    <s v="Jan"/>
    <n v="0"/>
    <n v="5"/>
    <n v="0"/>
    <n v="0"/>
    <n v="0"/>
    <n v="5"/>
    <n v="0"/>
    <s v="20.01.2025"/>
    <x v="14"/>
    <s v="19.06.2026"/>
    <x v="9"/>
  </r>
  <r>
    <s v="BOOKING"/>
    <n v="0"/>
    <n v="5"/>
    <n v="0"/>
    <n v="9614"/>
    <s v="5414236199 1 "/>
    <s v="19 Jun 2026"/>
    <s v="19"/>
    <s v="Jun"/>
    <s v="24 Jun 2026"/>
    <s v="24"/>
    <s v="Jun"/>
    <n v="5"/>
    <n v="5"/>
    <n v="0"/>
    <n v="0"/>
    <s v="BOOKING"/>
    <x v="6"/>
    <s v="2"/>
    <s v="2"/>
    <n v="2627.2718220183483"/>
    <n v="525.45436440366962"/>
    <s v="Romania"/>
    <s v="20 Jan 2026 20:04"/>
    <s v="20 Jan 2026"/>
    <s v="Jan"/>
    <n v="0"/>
    <n v="5"/>
    <n v="0"/>
    <n v="0"/>
    <n v="0"/>
    <n v="5"/>
    <n v="0"/>
    <s v="20.01.2025"/>
    <x v="14"/>
    <s v="19.06.2026"/>
    <x v="9"/>
  </r>
  <r>
    <s v="TO"/>
    <n v="0"/>
    <n v="0"/>
    <n v="5"/>
    <n v="9615"/>
    <s v="2321152 1 "/>
    <s v="27 Jul 2026"/>
    <s v="27"/>
    <s v="Jul"/>
    <s v="01 Aug 2026"/>
    <s v="01"/>
    <s v="Aug"/>
    <n v="5"/>
    <n v="-26"/>
    <n v="4"/>
    <n v="0"/>
    <s v="ТУРИСТИЧЕСКА АГЕНЦИЯ СОЛВЕКС - ЕООД"/>
    <x v="4"/>
    <s v="3"/>
    <s v="2"/>
    <n v="2826.0765584999999"/>
    <n v="565.21531170000003"/>
    <m/>
    <s v="20 Jan 2026 20:36"/>
    <s v="20 Jan 2026"/>
    <s v="Jan"/>
    <n v="0"/>
    <n v="0"/>
    <n v="4"/>
    <n v="0"/>
    <n v="0"/>
    <n v="4"/>
    <n v="-1"/>
    <s v="20.01.2025"/>
    <x v="14"/>
    <s v="27.07.2026"/>
    <x v="8"/>
  </r>
  <r>
    <s v="TO"/>
    <n v="0"/>
    <n v="0"/>
    <n v="5"/>
    <n v="9616"/>
    <s v="2321169 1 "/>
    <s v="28 Jul 2026"/>
    <s v="28"/>
    <s v="Jul"/>
    <s v="02 Aug 2026"/>
    <s v="02"/>
    <s v="Aug"/>
    <n v="5"/>
    <n v="-26"/>
    <n v="3"/>
    <n v="1"/>
    <s v="ТУРИСТИЧЕСКА АГЕНЦИЯ СОЛВЕКС - ЕООД"/>
    <x v="4"/>
    <s v="4"/>
    <s v="1"/>
    <n v="2826.0765584999999"/>
    <n v="565.21531170000003"/>
    <m/>
    <s v="20 Jan 2026 22:01"/>
    <s v="20 Jan 2026"/>
    <s v="Jan"/>
    <n v="0"/>
    <n v="0"/>
    <n v="3"/>
    <n v="1"/>
    <n v="0"/>
    <n v="4"/>
    <n v="-1"/>
    <s v="20.01.2025"/>
    <x v="14"/>
    <s v="28.07.2026"/>
    <x v="8"/>
  </r>
  <r>
    <s v="TO"/>
    <n v="0"/>
    <n v="7"/>
    <n v="0"/>
    <n v="9620"/>
    <s v="3896"/>
    <s v="23 Jun 2026"/>
    <s v="23"/>
    <s v="Jun"/>
    <s v="30 Jun 2026"/>
    <s v="30"/>
    <s v="Jun"/>
    <n v="7"/>
    <n v="7"/>
    <n v="0"/>
    <n v="0"/>
    <s v="ТЕДИ - КАМ - ЕООД"/>
    <x v="0"/>
    <s v="2"/>
    <s v="2"/>
    <n v="2483.8845416999998"/>
    <n v="354.84064881428566"/>
    <s v="Romania"/>
    <s v="21 Jan 2026 10:39"/>
    <s v="20 Jan 2026"/>
    <s v="Jan"/>
    <n v="0"/>
    <n v="7"/>
    <n v="0"/>
    <n v="0"/>
    <n v="0"/>
    <n v="7"/>
    <n v="0"/>
    <s v="21.01.2025"/>
    <x v="14"/>
    <s v="23.06.2026"/>
    <x v="7"/>
  </r>
  <r>
    <s v="TO"/>
    <n v="0"/>
    <n v="6"/>
    <n v="0"/>
    <n v="9622"/>
    <s v="00001039"/>
    <s v="29 Jun 2026"/>
    <s v="29"/>
    <s v="Jun"/>
    <s v="05 Jul 2026"/>
    <s v="05"/>
    <s v="Jul"/>
    <n v="6"/>
    <n v="-24"/>
    <n v="2"/>
    <n v="4"/>
    <s v="КЛУБ МАГЕЛАН - ООД"/>
    <x v="1"/>
    <s v="2"/>
    <s v="0"/>
    <n v="1688.1942227999998"/>
    <n v="281.36570379999995"/>
    <s v="Romania"/>
    <s v="21 Jan 2026 12:49"/>
    <s v="21 Jan 2026"/>
    <s v="Jan"/>
    <n v="0"/>
    <n v="2"/>
    <n v="4"/>
    <n v="0"/>
    <n v="0"/>
    <n v="6"/>
    <n v="0"/>
    <s v="21.01.2025"/>
    <x v="14"/>
    <s v="29.06.2026"/>
    <x v="2"/>
  </r>
  <r>
    <s v="TO"/>
    <n v="0"/>
    <n v="0"/>
    <n v="6"/>
    <n v="9628"/>
    <s v="18659"/>
    <s v="10 Aug 2026"/>
    <s v="10"/>
    <s v="Aug"/>
    <s v="16 Aug 2026"/>
    <s v="16"/>
    <s v="Aug"/>
    <n v="6"/>
    <n v="6"/>
    <n v="0"/>
    <n v="0"/>
    <s v="КЛУБ МАГЕЛАН - ООД"/>
    <x v="2"/>
    <s v="3"/>
    <s v="1"/>
    <n v="2584.1599458000001"/>
    <n v="430.69332430000003"/>
    <s v="Romania"/>
    <s v="21 Jan 2026 16:25"/>
    <s v="21 Jan 2026"/>
    <s v="Jan"/>
    <n v="0"/>
    <n v="0"/>
    <n v="0"/>
    <n v="6"/>
    <n v="0"/>
    <n v="6"/>
    <n v="0"/>
    <s v="21.01.2025"/>
    <x v="14"/>
    <s v="10.08.2026"/>
    <x v="12"/>
  </r>
  <r>
    <s v="TO"/>
    <n v="0"/>
    <n v="6"/>
    <n v="0"/>
    <n v="9630"/>
    <s v="52373"/>
    <s v="29 Jun 2026"/>
    <s v="29"/>
    <s v="Jun"/>
    <s v="05 Jul 2026"/>
    <s v="05"/>
    <s v="Jul"/>
    <n v="6"/>
    <n v="-24"/>
    <n v="2"/>
    <n v="4"/>
    <s v="КЛУБ МАГЕЛАН - ООД"/>
    <x v="2"/>
    <s v="2"/>
    <s v="1"/>
    <n v="1733.2565460000001"/>
    <n v="288.87609100000003"/>
    <s v="Romania"/>
    <s v="21 Jan 2026 16:51"/>
    <s v="21 Jan 2026"/>
    <s v="Jan"/>
    <n v="0"/>
    <n v="2"/>
    <n v="4"/>
    <n v="0"/>
    <n v="0"/>
    <n v="6"/>
    <n v="0"/>
    <s v="21.01.2025"/>
    <x v="14"/>
    <s v="29.06.2026"/>
    <x v="2"/>
  </r>
  <r>
    <s v="TO"/>
    <n v="0"/>
    <n v="6"/>
    <n v="0"/>
    <n v="9631"/>
    <s v="52374"/>
    <s v="29 Jun 2026"/>
    <s v="29"/>
    <s v="Jun"/>
    <s v="05 Jul 2026"/>
    <s v="05"/>
    <s v="Jul"/>
    <n v="6"/>
    <n v="-24"/>
    <n v="2"/>
    <n v="4"/>
    <s v="КЛУБ МАГЕЛАН - ООД"/>
    <x v="2"/>
    <s v="2"/>
    <s v="2"/>
    <n v="2166.6293574000001"/>
    <n v="361.10489290000004"/>
    <s v="Romania"/>
    <s v="21 Jan 2026 16:52"/>
    <s v="21 Jan 2026"/>
    <s v="Jan"/>
    <n v="0"/>
    <n v="2"/>
    <n v="4"/>
    <n v="0"/>
    <n v="0"/>
    <n v="6"/>
    <n v="0"/>
    <s v="21.01.2025"/>
    <x v="14"/>
    <s v="29.06.2026"/>
    <x v="2"/>
  </r>
  <r>
    <s v="TO"/>
    <n v="0"/>
    <n v="0"/>
    <n v="7"/>
    <n v="9632"/>
    <s v="2321410"/>
    <s v="20 Jul 2026"/>
    <s v="20"/>
    <s v="Jul"/>
    <s v="27 Jul 2026"/>
    <s v="27"/>
    <s v="Jul"/>
    <n v="7"/>
    <n v="7"/>
    <n v="0"/>
    <n v="0"/>
    <s v="ТУРИСТИЧЕСКА АГЕНЦИЯ СОЛВЕКС - ЕООД"/>
    <x v="2"/>
    <s v="2"/>
    <s v="0"/>
    <n v="2233.2449271999999"/>
    <n v="319.03498959999996"/>
    <s v="Romania"/>
    <s v="21 Jan 2026 16:52"/>
    <s v="21 Jan 2026"/>
    <s v="Jan"/>
    <n v="0"/>
    <n v="0"/>
    <n v="7"/>
    <n v="0"/>
    <n v="0"/>
    <n v="7"/>
    <n v="0"/>
    <s v="21.01.2025"/>
    <x v="14"/>
    <s v="20.07.2026"/>
    <x v="6"/>
  </r>
  <r>
    <s v="TO"/>
    <n v="0"/>
    <n v="0"/>
    <n v="6"/>
    <n v="9633"/>
    <s v="0296"/>
    <s v="08 Aug 2026"/>
    <s v="08"/>
    <s v="Aug"/>
    <s v="14 Aug 2026"/>
    <s v="14"/>
    <s v="Aug"/>
    <n v="6"/>
    <n v="6"/>
    <n v="0"/>
    <n v="0"/>
    <s v="АВАТАР ТУР - ООД"/>
    <x v="1"/>
    <s v="1"/>
    <s v="0"/>
    <n v="1308.3329202"/>
    <n v="218.05548669999999"/>
    <s v="Romania"/>
    <s v="21 Jan 2026 17:20"/>
    <s v="21 Jan 2026"/>
    <s v="Jan"/>
    <n v="0"/>
    <n v="0"/>
    <n v="0"/>
    <n v="6"/>
    <n v="0"/>
    <n v="6"/>
    <n v="0"/>
    <s v="21.01.2025"/>
    <x v="14"/>
    <s v="08.08.2026"/>
    <x v="5"/>
  </r>
  <r>
    <s v="TO"/>
    <n v="0"/>
    <n v="0"/>
    <n v="7"/>
    <n v="9634"/>
    <s v="2321420"/>
    <s v="20 Jul 2026"/>
    <s v="20"/>
    <s v="Jul"/>
    <s v="27 Jul 2026"/>
    <s v="27"/>
    <s v="Jul"/>
    <n v="7"/>
    <n v="7"/>
    <n v="0"/>
    <n v="0"/>
    <s v="ТУРИСТИЧЕСКА АГЕНЦИЯ СОЛВЕКС - ЕООД"/>
    <x v="6"/>
    <s v="3"/>
    <s v="0"/>
    <n v="3323.5810355999997"/>
    <n v="474.79729079999998"/>
    <s v="Romania"/>
    <s v="21 Jan 2026 17:21"/>
    <s v="21 Jan 2026"/>
    <s v="Jan"/>
    <n v="0"/>
    <n v="0"/>
    <n v="7"/>
    <n v="0"/>
    <n v="0"/>
    <n v="7"/>
    <n v="0"/>
    <s v="21.01.2025"/>
    <x v="14"/>
    <s v="20.07.2026"/>
    <x v="6"/>
  </r>
  <r>
    <s v="TO"/>
    <n v="0"/>
    <n v="0"/>
    <n v="7"/>
    <n v="9635"/>
    <s v="2321426"/>
    <s v="20 Jul 2026"/>
    <s v="20"/>
    <s v="Jul"/>
    <s v="27 Jul 2026"/>
    <s v="27"/>
    <s v="Jul"/>
    <n v="7"/>
    <n v="7"/>
    <n v="0"/>
    <n v="0"/>
    <s v="ТУРИСТИЧЕСКА АГЕНЦИЯ СОЛВЕКС - ЕООД"/>
    <x v="6"/>
    <s v="3"/>
    <s v="1"/>
    <n v="3323.5810355999997"/>
    <n v="474.79729079999998"/>
    <s v="Romania"/>
    <s v="21 Jan 2026 17:48"/>
    <s v="21 Jan 2026"/>
    <s v="Jan"/>
    <n v="0"/>
    <n v="0"/>
    <n v="7"/>
    <n v="0"/>
    <n v="0"/>
    <n v="7"/>
    <n v="0"/>
    <s v="21.01.2025"/>
    <x v="14"/>
    <s v="20.07.2026"/>
    <x v="6"/>
  </r>
  <r>
    <s v="BOOKING"/>
    <n v="0"/>
    <n v="5"/>
    <n v="0"/>
    <n v="9638"/>
    <s v="6811987913"/>
    <s v="31 Aug 2026"/>
    <s v="31"/>
    <s v="Aug"/>
    <s v="05 Sep 2026"/>
    <s v="05"/>
    <s v="Sep"/>
    <n v="5"/>
    <n v="-26"/>
    <n v="0"/>
    <n v="4"/>
    <s v="BOOKING"/>
    <x v="5"/>
    <s v="2"/>
    <s v="2"/>
    <n v="2393.7385426605501"/>
    <n v="478.7477085321101"/>
    <s v="Romania"/>
    <s v="22 Jan 2026 01:12"/>
    <s v="21 Jan 2026"/>
    <s v="Jan"/>
    <n v="0"/>
    <n v="0"/>
    <n v="0"/>
    <n v="0"/>
    <n v="4"/>
    <n v="4"/>
    <n v="-1"/>
    <s v="22.01.2025"/>
    <x v="14"/>
    <s v="31.08.2026"/>
    <x v="11"/>
  </r>
  <r>
    <s v="ITAKA"/>
    <n v="0"/>
    <n v="0"/>
    <n v="7"/>
    <n v="9640"/>
    <s v="13684884"/>
    <s v="17 Jul 2026"/>
    <s v="17"/>
    <s v="Jul"/>
    <s v="24 Jul 2026"/>
    <s v="24"/>
    <s v="Jul"/>
    <n v="7"/>
    <n v="7"/>
    <n v="0"/>
    <n v="0"/>
    <s v="NOWA ITAKA SPOLKA Z OGRANICZONA ODPOWIEDZIALNOSCIA"/>
    <x v="2"/>
    <s v="3"/>
    <s v="0"/>
    <n v="2373.8495459000001"/>
    <n v="339.12136370000002"/>
    <s v="Poland"/>
    <s v="22 Jan 2026 10:23"/>
    <s v="19 Jan 2026"/>
    <s v="Jan"/>
    <n v="0"/>
    <n v="0"/>
    <n v="7"/>
    <n v="0"/>
    <n v="0"/>
    <n v="7"/>
    <n v="0"/>
    <s v="22.01.2025"/>
    <x v="14"/>
    <s v="17.07.2026"/>
    <x v="1"/>
  </r>
  <r>
    <s v="ITAKA"/>
    <n v="0"/>
    <n v="0"/>
    <n v="7"/>
    <n v="9643"/>
    <s v="13689340"/>
    <s v="14 Jul 2026"/>
    <s v="14"/>
    <s v="Jul"/>
    <s v="21 Jul 2026"/>
    <s v="21"/>
    <s v="Jul"/>
    <n v="7"/>
    <n v="7"/>
    <n v="0"/>
    <n v="0"/>
    <s v="NOWA ITAKA SPOLKA Z OGRANICZONA ODPOWIEDZIALNOSCIA"/>
    <x v="1"/>
    <s v="2"/>
    <s v="0"/>
    <n v="1808.6929091"/>
    <n v="258.38470130000002"/>
    <s v="Poland"/>
    <s v="22 Jan 2026 10:32"/>
    <s v="20 Jan 2026"/>
    <s v="Jan"/>
    <n v="0"/>
    <n v="0"/>
    <n v="7"/>
    <n v="0"/>
    <n v="0"/>
    <n v="7"/>
    <n v="0"/>
    <s v="22.01.2025"/>
    <x v="14"/>
    <s v="14.07.2026"/>
    <x v="1"/>
  </r>
  <r>
    <s v="ITAKA"/>
    <n v="0"/>
    <n v="3"/>
    <n v="4"/>
    <n v="9641"/>
    <s v="13681144"/>
    <s v="21 Aug 2026"/>
    <s v="21"/>
    <s v="Aug"/>
    <s v="28 Aug 2026"/>
    <s v="28"/>
    <s v="Aug"/>
    <n v="7"/>
    <n v="7"/>
    <n v="0"/>
    <n v="0"/>
    <s v="NOWA ITAKA SPOLKA Z OGRANICZONA ODPOWIEDZIALNOSCIA"/>
    <x v="2"/>
    <s v="2"/>
    <s v="1"/>
    <n v="1808.6929091"/>
    <n v="258.38470130000002"/>
    <s v="Poland"/>
    <s v="22 Jan 2026 10:23"/>
    <s v="19 Jan 2026"/>
    <s v="Jan"/>
    <n v="0"/>
    <n v="0"/>
    <n v="0"/>
    <n v="7"/>
    <n v="0"/>
    <n v="7"/>
    <n v="0"/>
    <s v="22.01.2025"/>
    <x v="14"/>
    <s v="21.08.2026"/>
    <x v="4"/>
  </r>
  <r>
    <s v="ITAKA"/>
    <n v="0"/>
    <n v="3"/>
    <n v="4"/>
    <n v="9642"/>
    <s v="13681144"/>
    <s v="21 Aug 2026"/>
    <s v="21"/>
    <s v="Aug"/>
    <s v="28 Aug 2026"/>
    <s v="28"/>
    <s v="Aug"/>
    <n v="7"/>
    <n v="7"/>
    <n v="0"/>
    <n v="0"/>
    <s v="NOWA ITAKA SPOLKA Z OGRANICZONA ODPOWIEDZIALNOSCIA"/>
    <x v="2"/>
    <s v="2"/>
    <s v="0"/>
    <n v="1808.6929091"/>
    <n v="258.38470130000002"/>
    <s v="Poland"/>
    <s v="22 Jan 2026 10:23"/>
    <s v="19 Jan 2026"/>
    <s v="Jan"/>
    <n v="0"/>
    <n v="0"/>
    <n v="0"/>
    <n v="7"/>
    <n v="0"/>
    <n v="7"/>
    <n v="0"/>
    <s v="22.01.2025"/>
    <x v="14"/>
    <s v="21.08.2026"/>
    <x v="4"/>
  </r>
  <r>
    <s v="TO"/>
    <n v="0"/>
    <n v="5"/>
    <n v="0"/>
    <n v="9644"/>
    <s v="52389"/>
    <s v="31 Aug 2026"/>
    <s v="31"/>
    <s v="Aug"/>
    <s v="05 Sep 2026"/>
    <s v="05"/>
    <s v="Sep"/>
    <n v="5"/>
    <n v="-26"/>
    <n v="0"/>
    <n v="4"/>
    <s v="КЛУБ МАГЕЛАН - ООД"/>
    <x v="1"/>
    <s v="2"/>
    <s v="1"/>
    <n v="1230.9994019999999"/>
    <n v="246.19988039999998"/>
    <s v="Romania"/>
    <s v="22 Jan 2026 11:49"/>
    <s v="22 Jan 2026"/>
    <s v="Jan"/>
    <n v="0"/>
    <n v="0"/>
    <n v="0"/>
    <n v="0"/>
    <n v="4"/>
    <n v="4"/>
    <n v="-1"/>
    <s v="22.01.2025"/>
    <x v="14"/>
    <s v="31.08.2026"/>
    <x v="11"/>
  </r>
  <r>
    <s v="TO"/>
    <n v="0"/>
    <n v="5"/>
    <n v="0"/>
    <n v="9645"/>
    <s v="52389"/>
    <s v="31 Aug 2026"/>
    <s v="31"/>
    <s v="Aug"/>
    <s v="05 Sep 2026"/>
    <s v="05"/>
    <s v="Sep"/>
    <n v="5"/>
    <n v="-26"/>
    <n v="0"/>
    <n v="4"/>
    <s v="КЛУБ МАГЕЛАН - ООД"/>
    <x v="1"/>
    <s v="2"/>
    <s v="1"/>
    <n v="1230.9994019999999"/>
    <n v="246.19988039999998"/>
    <s v="Romania"/>
    <s v="22 Jan 2026 11:49"/>
    <s v="22 Jan 2026"/>
    <s v="Jan"/>
    <n v="0"/>
    <n v="0"/>
    <n v="0"/>
    <n v="0"/>
    <n v="4"/>
    <n v="4"/>
    <n v="-1"/>
    <s v="22.01.2025"/>
    <x v="14"/>
    <s v="31.08.2026"/>
    <x v="11"/>
  </r>
  <r>
    <s v="TO"/>
    <n v="0"/>
    <n v="5"/>
    <n v="0"/>
    <n v="9646"/>
    <s v="52389"/>
    <s v="31 Aug 2026"/>
    <s v="31"/>
    <s v="Aug"/>
    <s v="05 Sep 2026"/>
    <s v="05"/>
    <s v="Sep"/>
    <n v="5"/>
    <n v="-26"/>
    <n v="0"/>
    <n v="4"/>
    <s v="КЛУБ МАГЕЛАН - ООД"/>
    <x v="1"/>
    <s v="2"/>
    <s v="1"/>
    <n v="1230.9994019999999"/>
    <n v="246.19988039999998"/>
    <s v="Romania"/>
    <s v="22 Jan 2026 11:49"/>
    <s v="22 Jan 2026"/>
    <s v="Jan"/>
    <n v="0"/>
    <n v="0"/>
    <n v="0"/>
    <n v="0"/>
    <n v="4"/>
    <n v="4"/>
    <n v="-1"/>
    <s v="22.01.2025"/>
    <x v="14"/>
    <s v="31.08.2026"/>
    <x v="11"/>
  </r>
  <r>
    <s v="TO"/>
    <n v="0"/>
    <n v="0"/>
    <n v="5"/>
    <n v="9649"/>
    <s v="NT315298"/>
    <s v="27 Jul 2026"/>
    <s v="27"/>
    <s v="Jul"/>
    <s v="01 Aug 2026"/>
    <s v="01"/>
    <s v="Aug"/>
    <n v="5"/>
    <n v="-26"/>
    <n v="4"/>
    <n v="0"/>
    <s v="НОВОТОН - ЕООД"/>
    <x v="5"/>
    <s v="2"/>
    <s v="1"/>
    <n v="1595.1749480000001"/>
    <n v="319.03498960000002"/>
    <s v="Romania"/>
    <s v="22 Jan 2026 13:10"/>
    <s v="22 Jan 2026"/>
    <s v="Jan"/>
    <n v="0"/>
    <n v="0"/>
    <n v="4"/>
    <n v="0"/>
    <n v="0"/>
    <n v="4"/>
    <n v="-1"/>
    <s v="22.01.2025"/>
    <x v="14"/>
    <s v="27.07.2026"/>
    <x v="8"/>
  </r>
  <r>
    <s v="TO"/>
    <n v="0"/>
    <n v="0"/>
    <n v="5"/>
    <n v="9648"/>
    <s v="NT315296"/>
    <s v="27 Jul 2026"/>
    <s v="27"/>
    <s v="Jul"/>
    <s v="01 Aug 2026"/>
    <s v="01"/>
    <s v="Aug"/>
    <n v="5"/>
    <n v="-26"/>
    <n v="4"/>
    <n v="0"/>
    <s v="НОВОТОН - ЕООД"/>
    <x v="5"/>
    <s v="3"/>
    <s v="1"/>
    <n v="2153.4666214999997"/>
    <n v="430.69332429999997"/>
    <s v="Romania"/>
    <s v="22 Jan 2026 13:10"/>
    <s v="22 Jan 2026"/>
    <s v="Jan"/>
    <n v="0"/>
    <n v="0"/>
    <n v="4"/>
    <n v="0"/>
    <n v="0"/>
    <n v="4"/>
    <n v="-1"/>
    <s v="22.01.2025"/>
    <x v="14"/>
    <s v="27.07.2026"/>
    <x v="8"/>
  </r>
  <r>
    <s v="BOOKING"/>
    <n v="0"/>
    <n v="5"/>
    <n v="0"/>
    <n v="9650"/>
    <s v="5256130253"/>
    <s v="03 Sep 2026"/>
    <s v="03"/>
    <s v="Sep"/>
    <s v="08 Sep 2026"/>
    <s v="08"/>
    <s v="Sep"/>
    <n v="5"/>
    <n v="5"/>
    <n v="0"/>
    <n v="0"/>
    <s v="BOOKING"/>
    <x v="5"/>
    <s v="2"/>
    <s v="2"/>
    <n v="2216.4578050458713"/>
    <n v="443.2915610091743"/>
    <s v="Romania"/>
    <s v="22 Jan 2026 14:04"/>
    <s v="22 Jan 2026"/>
    <s v="Jan"/>
    <n v="0"/>
    <n v="0"/>
    <n v="0"/>
    <n v="0"/>
    <n v="5"/>
    <n v="5"/>
    <n v="0"/>
    <s v="22.01.2025"/>
    <x v="14"/>
    <s v="03.09.2026"/>
    <x v="11"/>
  </r>
  <r>
    <s v="BOOKING"/>
    <n v="0"/>
    <n v="5"/>
    <n v="0"/>
    <n v="9651"/>
    <s v="5935117303"/>
    <s v="03 Sep 2026"/>
    <s v="03"/>
    <s v="Sep"/>
    <s v="08 Sep 2026"/>
    <s v="08"/>
    <s v="Sep"/>
    <n v="5"/>
    <n v="5"/>
    <n v="0"/>
    <n v="0"/>
    <s v="BOOKING"/>
    <x v="1"/>
    <s v="2"/>
    <s v="0"/>
    <n v="1729.5637954128438"/>
    <n v="345.91275908256875"/>
    <m/>
    <s v="22 Jan 2026 14:20"/>
    <s v="22 Jan 2026"/>
    <s v="Jan"/>
    <n v="0"/>
    <n v="0"/>
    <n v="0"/>
    <n v="0"/>
    <n v="5"/>
    <n v="5"/>
    <n v="0"/>
    <s v="22.01.2025"/>
    <x v="14"/>
    <s v="03.09.2026"/>
    <x v="11"/>
  </r>
  <r>
    <s v="TO"/>
    <n v="0"/>
    <n v="0"/>
    <n v="5"/>
    <n v="9652"/>
    <s v="52406"/>
    <s v="07 Aug 2026"/>
    <s v="07"/>
    <s v="Aug"/>
    <s v="12 Aug 2026"/>
    <s v="12"/>
    <s v="Aug"/>
    <n v="5"/>
    <n v="5"/>
    <n v="0"/>
    <n v="0"/>
    <s v="КЛУБ МАГЕЛАН - ООД"/>
    <x v="1"/>
    <s v="2"/>
    <s v="0"/>
    <n v="1557.4274289999998"/>
    <n v="311.48548579999999"/>
    <s v="Romania"/>
    <s v="22 Jan 2026 14:26"/>
    <s v="22 Jan 2026"/>
    <s v="Jan"/>
    <n v="0"/>
    <n v="0"/>
    <n v="0"/>
    <n v="5"/>
    <n v="0"/>
    <n v="5"/>
    <n v="0"/>
    <s v="22.01.2025"/>
    <x v="14"/>
    <s v="07.08.2026"/>
    <x v="5"/>
  </r>
  <r>
    <s v="TO"/>
    <n v="0"/>
    <n v="0"/>
    <n v="5"/>
    <n v="9653"/>
    <s v="52409"/>
    <s v="07 Aug 2026"/>
    <s v="07"/>
    <s v="Aug"/>
    <s v="12 Aug 2026"/>
    <s v="12"/>
    <s v="Aug"/>
    <n v="5"/>
    <n v="5"/>
    <n v="0"/>
    <n v="0"/>
    <s v="КЛУБ МАГЕЛАН - ООД"/>
    <x v="1"/>
    <s v="2"/>
    <s v="1"/>
    <n v="1557.4274289999998"/>
    <n v="311.48548579999999"/>
    <s v="Romania"/>
    <s v="22 Jan 2026 14:26"/>
    <s v="22 Jan 2026"/>
    <s v="Jan"/>
    <n v="0"/>
    <n v="0"/>
    <n v="0"/>
    <n v="5"/>
    <n v="0"/>
    <n v="5"/>
    <n v="0"/>
    <s v="22.01.2025"/>
    <x v="14"/>
    <s v="07.08.2026"/>
    <x v="5"/>
  </r>
  <r>
    <s v="TO"/>
    <n v="0"/>
    <n v="0"/>
    <n v="5"/>
    <n v="9654"/>
    <s v="52410"/>
    <s v="07 Aug 2026"/>
    <s v="07"/>
    <s v="Aug"/>
    <s v="12 Aug 2026"/>
    <s v="12"/>
    <s v="Aug"/>
    <n v="5"/>
    <n v="5"/>
    <n v="0"/>
    <n v="0"/>
    <s v="КЛУБ МАГЕЛАН - ООД"/>
    <x v="1"/>
    <s v="2"/>
    <s v="0"/>
    <n v="1557.4274289999998"/>
    <n v="311.48548579999999"/>
    <s v="Romania"/>
    <s v="22 Jan 2026 14:26"/>
    <s v="22 Jan 2026"/>
    <s v="Jan"/>
    <n v="0"/>
    <n v="0"/>
    <n v="0"/>
    <n v="5"/>
    <n v="0"/>
    <n v="5"/>
    <n v="0"/>
    <s v="22.01.2025"/>
    <x v="14"/>
    <s v="07.08.2026"/>
    <x v="5"/>
  </r>
  <r>
    <s v="TO"/>
    <n v="0"/>
    <n v="0"/>
    <n v="5"/>
    <n v="9657"/>
    <s v="NT315350"/>
    <s v="10 Aug 2026"/>
    <s v="10"/>
    <s v="Aug"/>
    <s v="15 Aug 2026"/>
    <s v="15"/>
    <s v="Aug"/>
    <n v="5"/>
    <n v="5"/>
    <n v="0"/>
    <n v="0"/>
    <s v="НОВОТОН - ЕООД"/>
    <x v="5"/>
    <s v="3"/>
    <s v="0"/>
    <n v="2153.4666214999997"/>
    <n v="430.69332429999997"/>
    <s v="Romania"/>
    <s v="22 Jan 2026 16:10"/>
    <s v="22 Jan 2026"/>
    <s v="Jan"/>
    <n v="0"/>
    <n v="0"/>
    <n v="0"/>
    <n v="5"/>
    <n v="0"/>
    <n v="5"/>
    <n v="0"/>
    <s v="22.01.2025"/>
    <x v="14"/>
    <s v="10.08.2026"/>
    <x v="12"/>
  </r>
  <r>
    <s v="TO"/>
    <n v="0"/>
    <n v="0"/>
    <n v="5"/>
    <n v="9656"/>
    <s v="NT315349"/>
    <s v="10 Aug 2026"/>
    <s v="10"/>
    <s v="Aug"/>
    <s v="15 Aug 2026"/>
    <s v="15"/>
    <s v="Aug"/>
    <n v="5"/>
    <n v="5"/>
    <n v="0"/>
    <n v="0"/>
    <s v="НОВОТОН - ЕООД"/>
    <x v="5"/>
    <s v="2"/>
    <s v="1"/>
    <n v="1595.1749480000001"/>
    <n v="319.03498960000002"/>
    <s v="Romania"/>
    <s v="22 Jan 2026 16:10"/>
    <s v="22 Jan 2026"/>
    <s v="Jan"/>
    <n v="0"/>
    <n v="0"/>
    <n v="0"/>
    <n v="5"/>
    <n v="0"/>
    <n v="5"/>
    <n v="0"/>
    <s v="22.01.2025"/>
    <x v="14"/>
    <s v="10.08.2026"/>
    <x v="12"/>
  </r>
  <r>
    <s v="TO"/>
    <n v="0"/>
    <n v="0"/>
    <n v="6"/>
    <n v="9658"/>
    <s v="2321727"/>
    <s v="02 Aug 2026"/>
    <s v="02"/>
    <s v="Aug"/>
    <s v="08 Aug 2026"/>
    <s v="08"/>
    <s v="Aug"/>
    <n v="6"/>
    <n v="6"/>
    <n v="0"/>
    <n v="0"/>
    <s v="ТУРИСТИЧЕСКА АГЕНЦИЯ СОЛВЕКС - ЕООД"/>
    <x v="1"/>
    <s v="3"/>
    <s v="0"/>
    <n v="2523.0207"/>
    <n v="420.50344999999999"/>
    <s v="Moldova, Republic of"/>
    <s v="22 Jan 2026 17:34"/>
    <s v="22 Jan 2026"/>
    <s v="Jan"/>
    <n v="0"/>
    <n v="0"/>
    <n v="0"/>
    <n v="6"/>
    <n v="0"/>
    <n v="6"/>
    <n v="0"/>
    <s v="22.01.2025"/>
    <x v="14"/>
    <s v="02.08.2026"/>
    <x v="5"/>
  </r>
  <r>
    <s v="TO"/>
    <n v="0"/>
    <n v="4"/>
    <n v="3"/>
    <n v="9660"/>
    <s v="2321734"/>
    <s v="22 Aug 2026"/>
    <s v="22"/>
    <s v="Aug"/>
    <s v="29 Aug 2026"/>
    <s v="29"/>
    <s v="Aug"/>
    <n v="7"/>
    <n v="7"/>
    <n v="0"/>
    <n v="0"/>
    <s v="ТУРИСТИЧЕСКА АГЕНЦИЯ СОЛВЕКС - ЕООД"/>
    <x v="1"/>
    <s v="2"/>
    <s v="1"/>
    <n v="2029.7994905999999"/>
    <n v="289.97135579999997"/>
    <s v="Romania"/>
    <s v="22 Jan 2026 18:00"/>
    <s v="22 Jan 2026"/>
    <s v="Jan"/>
    <n v="0"/>
    <n v="0"/>
    <n v="0"/>
    <n v="7"/>
    <n v="0"/>
    <n v="7"/>
    <n v="0"/>
    <s v="22.01.2025"/>
    <x v="14"/>
    <s v="22.08.2026"/>
    <x v="4"/>
  </r>
  <r>
    <s v="TO"/>
    <n v="0"/>
    <n v="4"/>
    <n v="3"/>
    <n v="9661"/>
    <s v="2321735"/>
    <s v="22 Aug 2026"/>
    <s v="22"/>
    <s v="Aug"/>
    <s v="29 Aug 2026"/>
    <s v="29"/>
    <s v="Aug"/>
    <n v="7"/>
    <n v="7"/>
    <n v="0"/>
    <n v="0"/>
    <s v="ТУРИСТИЧЕСКА АГЕНЦИЯ СОЛВЕКС - ЕООД"/>
    <x v="1"/>
    <s v="2"/>
    <s v="2"/>
    <n v="2537.2200257999998"/>
    <n v="362.46000368571424"/>
    <s v="Romania"/>
    <s v="22 Jan 2026 18:00"/>
    <s v="22 Jan 2026"/>
    <s v="Jan"/>
    <n v="0"/>
    <n v="0"/>
    <n v="0"/>
    <n v="7"/>
    <n v="0"/>
    <n v="7"/>
    <n v="0"/>
    <s v="22.01.2025"/>
    <x v="14"/>
    <s v="22.08.2026"/>
    <x v="4"/>
  </r>
  <r>
    <s v="TO"/>
    <n v="0"/>
    <n v="0"/>
    <n v="5"/>
    <n v="9625"/>
    <s v="NT315190"/>
    <s v="03 Aug 2026"/>
    <s v="03"/>
    <s v="Aug"/>
    <s v="08 Aug 2026"/>
    <s v="08"/>
    <s v="Aug"/>
    <n v="5"/>
    <n v="5"/>
    <n v="0"/>
    <n v="0"/>
    <s v="НОВОТОН - ЕООД"/>
    <x v="5"/>
    <s v="3"/>
    <s v="1"/>
    <n v="2153.4666214999997"/>
    <n v="430.69332429999997"/>
    <s v="Romania"/>
    <s v="21 Jan 2026 15:30"/>
    <s v="21 Jan 2026"/>
    <s v="Jan"/>
    <n v="0"/>
    <n v="0"/>
    <n v="0"/>
    <n v="5"/>
    <n v="0"/>
    <n v="5"/>
    <n v="0"/>
    <s v="21.01.2025"/>
    <x v="14"/>
    <s v="03.08.2026"/>
    <x v="5"/>
  </r>
  <r>
    <s v="TOPOLA SKIES"/>
    <n v="0"/>
    <n v="5"/>
    <n v="0"/>
    <n v="9664"/>
    <s v="453705"/>
    <s v="03 Sep 2026"/>
    <s v="03"/>
    <s v="Sep"/>
    <s v="08 Sep 2026"/>
    <s v="08"/>
    <s v="Sep"/>
    <n v="5"/>
    <n v="5"/>
    <n v="0"/>
    <n v="0"/>
    <s v="TOPOLA SKIES"/>
    <x v="5"/>
    <s v="2"/>
    <s v="2"/>
    <n v="1742.7521903669724"/>
    <n v="348.5504380733945"/>
    <m/>
    <s v="22 Jan 2026 22:43"/>
    <s v="22 Jan 2026"/>
    <s v="Jan"/>
    <n v="0"/>
    <n v="0"/>
    <n v="0"/>
    <n v="0"/>
    <n v="5"/>
    <n v="5"/>
    <n v="0"/>
    <s v="22.01.2025"/>
    <x v="14"/>
    <s v="03.09.2026"/>
    <x v="11"/>
  </r>
  <r>
    <s v="TOPOLA SKIES"/>
    <n v="0"/>
    <n v="5"/>
    <n v="0"/>
    <n v="9665"/>
    <s v="453715"/>
    <s v="03 Sep 2026"/>
    <s v="03"/>
    <s v="Sep"/>
    <s v="08 Sep 2026"/>
    <s v="08"/>
    <s v="Sep"/>
    <n v="5"/>
    <n v="5"/>
    <n v="0"/>
    <n v="0"/>
    <s v="TOPOLA SKIES"/>
    <x v="1"/>
    <s v="2"/>
    <m/>
    <n v="1356.5206238532107"/>
    <n v="271.30412477064215"/>
    <m/>
    <s v="22 Jan 2026 22:53"/>
    <s v="22 Jan 2026"/>
    <s v="Jan"/>
    <n v="0"/>
    <n v="0"/>
    <n v="0"/>
    <n v="0"/>
    <n v="5"/>
    <n v="5"/>
    <n v="0"/>
    <s v="22.01.2025"/>
    <x v="14"/>
    <s v="03.09.2026"/>
    <x v="11"/>
  </r>
  <r>
    <s v="TO"/>
    <n v="0"/>
    <n v="7"/>
    <n v="0"/>
    <n v="9667"/>
    <s v="18714"/>
    <s v="21 Jun 2026"/>
    <s v="21"/>
    <s v="Jun"/>
    <s v="28 Jun 2026"/>
    <s v="28"/>
    <s v="Jun"/>
    <n v="7"/>
    <n v="7"/>
    <n v="0"/>
    <n v="0"/>
    <s v="КЛУБ МАГЕЛАН - ООД"/>
    <x v="4"/>
    <s v="3"/>
    <s v="2"/>
    <n v="3353.5834678000001"/>
    <n v="479.08335254285714"/>
    <s v="Romania"/>
    <s v="23 Jan 2026 10:24"/>
    <s v="23 Jan 2026"/>
    <s v="Jan"/>
    <n v="0"/>
    <n v="7"/>
    <n v="0"/>
    <n v="0"/>
    <n v="0"/>
    <n v="7"/>
    <n v="0"/>
    <s v="23.01.2025"/>
    <x v="14"/>
    <s v="21.06.2026"/>
    <x v="7"/>
  </r>
  <r>
    <s v="TO"/>
    <n v="0"/>
    <n v="6"/>
    <n v="0"/>
    <n v="9672"/>
    <s v="1234886.230144"/>
    <s v="04 Jul 2026"/>
    <s v="04"/>
    <s v="Jul"/>
    <s v="10 Jul 2026"/>
    <s v="10"/>
    <s v="Jul"/>
    <n v="6"/>
    <n v="6"/>
    <n v="0"/>
    <n v="0"/>
    <s v="СЛР-ХОЛИДЕЙ-СЪРВИС ЕООД"/>
    <x v="3"/>
    <s v="2"/>
    <s v="2"/>
    <n v="2524.6831554999999"/>
    <n v="420.78052591666665"/>
    <s v="Romania"/>
    <s v="23 Jan 2026 11:04"/>
    <s v="23 Jan 2026"/>
    <s v="Jan"/>
    <n v="0"/>
    <n v="0"/>
    <n v="6"/>
    <n v="0"/>
    <n v="0"/>
    <n v="6"/>
    <n v="0"/>
    <s v="23.01.2025"/>
    <x v="14"/>
    <s v="04.07.2026"/>
    <x v="2"/>
  </r>
  <r>
    <s v="TO"/>
    <n v="0"/>
    <n v="6"/>
    <n v="0"/>
    <n v="9623"/>
    <s v="1191248.229836"/>
    <s v="29 Jun 2026"/>
    <s v="29"/>
    <s v="Jun"/>
    <s v="05 Jul 2026"/>
    <s v="05"/>
    <s v="Jul"/>
    <n v="6"/>
    <n v="-24"/>
    <n v="2"/>
    <n v="4"/>
    <s v="СЛР-ХОЛИДЕЙ-СЪРВИС ЕООД"/>
    <x v="6"/>
    <s v="2"/>
    <s v="1"/>
    <n v="1944.2514864"/>
    <n v="324.0419144"/>
    <s v="Romania"/>
    <s v="21 Jan 2026 13:44"/>
    <s v="21 Jan 2026"/>
    <s v="Jan"/>
    <n v="0"/>
    <n v="2"/>
    <n v="4"/>
    <n v="0"/>
    <n v="0"/>
    <n v="6"/>
    <n v="0"/>
    <s v="21.01.2025"/>
    <x v="14"/>
    <s v="29.06.2026"/>
    <x v="2"/>
  </r>
  <r>
    <s v="TO"/>
    <n v="0"/>
    <n v="0"/>
    <n v="7"/>
    <n v="9668"/>
    <s v="1191591.229873"/>
    <s v="01 Aug 2026"/>
    <s v="01"/>
    <s v="Aug"/>
    <s v="08 Aug 2026"/>
    <s v="08"/>
    <s v="Aug"/>
    <n v="7"/>
    <n v="7"/>
    <n v="0"/>
    <n v="0"/>
    <s v="СЛР-ХОЛИДЕЙ-СЪРВИС ЕООД"/>
    <x v="5"/>
    <s v="2"/>
    <s v="2"/>
    <n v="2791.5561589999998"/>
    <n v="398.79373699999996"/>
    <s v="Romania"/>
    <s v="23 Jan 2026 11:02"/>
    <s v="21 Jan 2026"/>
    <s v="Jan"/>
    <n v="0"/>
    <n v="0"/>
    <n v="0"/>
    <n v="7"/>
    <n v="0"/>
    <n v="7"/>
    <n v="0"/>
    <s v="23.01.2025"/>
    <x v="14"/>
    <s v="01.08.2026"/>
    <x v="8"/>
  </r>
  <r>
    <s v="TO"/>
    <n v="0"/>
    <n v="0"/>
    <n v="7"/>
    <n v="9669"/>
    <s v="1191591.229874"/>
    <s v="01 Aug 2026"/>
    <s v="01"/>
    <s v="Aug"/>
    <s v="08 Aug 2026"/>
    <s v="08"/>
    <s v="Aug"/>
    <n v="7"/>
    <n v="7"/>
    <n v="0"/>
    <n v="0"/>
    <s v="СЛР-ХОЛИДЕЙ-СЪРВИС ЕООД"/>
    <x v="5"/>
    <s v="3"/>
    <s v="1"/>
    <n v="3014.8532700999999"/>
    <n v="430.69332429999997"/>
    <s v="Romania"/>
    <s v="23 Jan 2026 11:02"/>
    <s v="21 Jan 2026"/>
    <s v="Jan"/>
    <n v="0"/>
    <n v="0"/>
    <n v="0"/>
    <n v="7"/>
    <n v="0"/>
    <n v="7"/>
    <n v="0"/>
    <s v="23.01.2025"/>
    <x v="14"/>
    <s v="01.08.2026"/>
    <x v="8"/>
  </r>
  <r>
    <s v="TO"/>
    <n v="0"/>
    <n v="0"/>
    <n v="5"/>
    <n v="9670"/>
    <s v="1191629.230086"/>
    <s v="13 Jul 2026"/>
    <s v="13"/>
    <s v="Jul"/>
    <s v="18 Jul 2026"/>
    <s v="18"/>
    <s v="Jul"/>
    <n v="5"/>
    <n v="5"/>
    <n v="0"/>
    <n v="0"/>
    <s v="СЛР-ХОЛИДЕЙ-СЪРВИС ЕООД"/>
    <x v="7"/>
    <s v="2"/>
    <s v="3"/>
    <n v="3014.5207789999999"/>
    <n v="602.90415580000001"/>
    <s v="Romania"/>
    <s v="23 Jan 2026 11:03"/>
    <s v="22 Jan 2026"/>
    <s v="Jan"/>
    <n v="0"/>
    <n v="0"/>
    <n v="5"/>
    <n v="0"/>
    <n v="0"/>
    <n v="5"/>
    <n v="0"/>
    <s v="23.01.2025"/>
    <x v="14"/>
    <s v="13.07.2026"/>
    <x v="1"/>
  </r>
  <r>
    <s v="TO"/>
    <n v="0"/>
    <n v="5"/>
    <n v="0"/>
    <n v="9671"/>
    <s v="1191686.230098"/>
    <s v="29 Aug 2026"/>
    <s v="29"/>
    <s v="Aug"/>
    <s v="03 Sep 2026"/>
    <s v="03"/>
    <s v="Sep"/>
    <n v="5"/>
    <n v="-26"/>
    <n v="2"/>
    <n v="2"/>
    <s v="СЛР-ХОЛИДЕЙ-СЪРВИС ЕООД"/>
    <x v="4"/>
    <s v="4"/>
    <s v="0"/>
    <n v="2386.4450910999999"/>
    <n v="477.28901822"/>
    <s v="Romania"/>
    <s v="23 Jan 2026 11:03"/>
    <s v="22 Jan 2026"/>
    <s v="Jan"/>
    <n v="0"/>
    <n v="0"/>
    <n v="0"/>
    <n v="2"/>
    <n v="2"/>
    <n v="4"/>
    <n v="-1"/>
    <s v="23.01.2025"/>
    <x v="14"/>
    <s v="29.08.2026"/>
    <x v="3"/>
  </r>
  <r>
    <s v="TO"/>
    <n v="0"/>
    <n v="4"/>
    <n v="3"/>
    <n v="9673"/>
    <s v="2321738"/>
    <s v="22 Aug 2026"/>
    <s v="22"/>
    <s v="Aug"/>
    <s v="29 Aug 2026"/>
    <s v="29"/>
    <s v="Aug"/>
    <n v="7"/>
    <n v="7"/>
    <n v="0"/>
    <n v="0"/>
    <s v="ТУРИСТИЧЕСКА АГЕНЦИЯ СОЛВЕКС - ЕООД"/>
    <x v="1"/>
    <s v="2"/>
    <s v="1"/>
    <n v="2029.7994905999999"/>
    <n v="289.97135579999997"/>
    <s v="Romania"/>
    <s v="23 Jan 2026 12:11"/>
    <s v="22 Jan 2026"/>
    <s v="Jan"/>
    <n v="0"/>
    <n v="0"/>
    <n v="0"/>
    <n v="7"/>
    <n v="0"/>
    <n v="7"/>
    <n v="0"/>
    <s v="23.01.2025"/>
    <x v="14"/>
    <s v="22.08.2026"/>
    <x v="4"/>
  </r>
  <r>
    <s v="TO"/>
    <n v="0"/>
    <n v="0"/>
    <n v="5"/>
    <n v="9675"/>
    <s v="2321894"/>
    <s v="03 Aug 2026"/>
    <s v="03"/>
    <s v="Aug"/>
    <s v="08 Aug 2026"/>
    <s v="08"/>
    <s v="Aug"/>
    <n v="5"/>
    <n v="5"/>
    <n v="0"/>
    <n v="0"/>
    <s v="ТУРИСТИЧЕСКА АГЕНЦИЯ СОЛВЕКС - ЕООД"/>
    <x v="1"/>
    <s v="2"/>
    <s v="2"/>
    <n v="1946.8331819999999"/>
    <n v="389.36663639999995"/>
    <s v="Romania"/>
    <s v="23 Jan 2026 13:04"/>
    <s v="23 Jan 2026"/>
    <s v="Jan"/>
    <n v="0"/>
    <n v="0"/>
    <n v="0"/>
    <n v="5"/>
    <n v="0"/>
    <n v="5"/>
    <n v="0"/>
    <s v="23.01.2025"/>
    <x v="14"/>
    <s v="03.08.2026"/>
    <x v="5"/>
  </r>
  <r>
    <s v="TO"/>
    <n v="0"/>
    <n v="0"/>
    <n v="5"/>
    <n v="9674"/>
    <s v="0344"/>
    <s v="12 Aug 2026"/>
    <s v="12"/>
    <s v="Aug"/>
    <s v="17 Aug 2026"/>
    <s v="17"/>
    <s v="Aug"/>
    <n v="5"/>
    <n v="5"/>
    <n v="0"/>
    <n v="0"/>
    <s v="КЛУБ МАГЕЛАН - ООД"/>
    <x v="2"/>
    <s v="3"/>
    <s v="1"/>
    <n v="2153.4666214999997"/>
    <n v="430.69332429999997"/>
    <s v="Romania"/>
    <s v="23 Jan 2026 13:03"/>
    <s v="23 Jan 2026"/>
    <s v="Jan"/>
    <n v="0"/>
    <n v="0"/>
    <n v="0"/>
    <n v="5"/>
    <n v="0"/>
    <n v="5"/>
    <n v="0"/>
    <s v="23.01.2025"/>
    <x v="14"/>
    <s v="12.08.2026"/>
    <x v="12"/>
  </r>
  <r>
    <s v="TO"/>
    <n v="0"/>
    <n v="7"/>
    <n v="0"/>
    <n v="9663"/>
    <s v="2321739"/>
    <s v="31 Aug 2026"/>
    <s v="31"/>
    <s v="Aug"/>
    <s v="07 Sep 2026"/>
    <s v="07"/>
    <s v="Sep"/>
    <n v="7"/>
    <n v="-24"/>
    <n v="0"/>
    <n v="6"/>
    <s v="ТУРИСТИЧЕСКА АГЕНЦИЯ СОЛВЕКС - ЕООД"/>
    <x v="1"/>
    <s v="1"/>
    <s v="1"/>
    <n v="1206.2972691"/>
    <n v="172.32818130000001"/>
    <s v="Romania"/>
    <s v="22 Jan 2026 18:01"/>
    <s v="22 Jan 2026"/>
    <s v="Jan"/>
    <n v="0"/>
    <n v="0"/>
    <n v="0"/>
    <n v="0"/>
    <n v="6"/>
    <n v="6"/>
    <n v="-1"/>
    <s v="22.01.2025"/>
    <x v="14"/>
    <s v="31.08.2026"/>
    <x v="11"/>
  </r>
  <r>
    <s v="TO"/>
    <n v="0"/>
    <n v="7"/>
    <n v="0"/>
    <n v="9662"/>
    <s v="2321737"/>
    <s v="31 Aug 2026"/>
    <s v="31"/>
    <s v="Aug"/>
    <s v="07 Sep 2026"/>
    <s v="07"/>
    <s v="Sep"/>
    <n v="7"/>
    <n v="-24"/>
    <n v="0"/>
    <n v="6"/>
    <s v="ТУРИСТИЧЕСКА АГЕНЦИЯ СОЛВЕКС - ЕООД"/>
    <x v="1"/>
    <s v="2"/>
    <s v="1"/>
    <n v="1723.3991627999999"/>
    <n v="246.19988039999998"/>
    <s v="Romania"/>
    <s v="22 Jan 2026 18:01"/>
    <s v="22 Jan 2026"/>
    <s v="Jan"/>
    <n v="0"/>
    <n v="0"/>
    <n v="0"/>
    <n v="0"/>
    <n v="6"/>
    <n v="6"/>
    <n v="-1"/>
    <s v="22.01.2025"/>
    <x v="14"/>
    <s v="31.08.2026"/>
    <x v="11"/>
  </r>
  <r>
    <s v="TO"/>
    <n v="0"/>
    <n v="0"/>
    <n v="5"/>
    <n v="9679"/>
    <s v="2321959"/>
    <s v="03 Aug 2026"/>
    <s v="03"/>
    <s v="Aug"/>
    <s v="08 Aug 2026"/>
    <s v="08"/>
    <s v="Aug"/>
    <n v="5"/>
    <n v="5"/>
    <n v="0"/>
    <n v="0"/>
    <s v="ТУРИСТИЧЕСКА АГЕНЦИЯ СОЛВЕКС - ЕООД"/>
    <x v="1"/>
    <s v="3"/>
    <s v="0"/>
    <n v="2102.5172499999999"/>
    <n v="420.50344999999999"/>
    <s v="Romania"/>
    <s v="23 Jan 2026 16:26"/>
    <s v="23 Jan 2026"/>
    <s v="Jan"/>
    <n v="0"/>
    <n v="0"/>
    <n v="0"/>
    <n v="5"/>
    <n v="0"/>
    <n v="5"/>
    <n v="0"/>
    <s v="23.01.2025"/>
    <x v="14"/>
    <s v="03.08.2026"/>
    <x v="5"/>
  </r>
  <r>
    <s v="TO"/>
    <n v="0"/>
    <n v="0"/>
    <n v="5"/>
    <n v="9680"/>
    <s v="2321964"/>
    <s v="03 Aug 2026"/>
    <s v="03"/>
    <s v="Aug"/>
    <s v="08 Aug 2026"/>
    <s v="08"/>
    <s v="Aug"/>
    <n v="5"/>
    <n v="5"/>
    <n v="0"/>
    <n v="0"/>
    <s v="ТУРИСТИЧЕСКА АГЕНЦИЯ СОЛВЕКС - ЕООД"/>
    <x v="1"/>
    <s v="2"/>
    <s v="0"/>
    <n v="1557.4274289999998"/>
    <n v="311.48548579999999"/>
    <s v="Romania"/>
    <s v="23 Jan 2026 16:27"/>
    <s v="23 Jan 2026"/>
    <s v="Jan"/>
    <n v="0"/>
    <n v="0"/>
    <n v="0"/>
    <n v="5"/>
    <n v="0"/>
    <n v="5"/>
    <n v="0"/>
    <s v="23.01.2025"/>
    <x v="14"/>
    <s v="03.08.2026"/>
    <x v="5"/>
  </r>
  <r>
    <s v="TO"/>
    <n v="0"/>
    <n v="0"/>
    <n v="5"/>
    <n v="9681"/>
    <s v="2321967"/>
    <s v="03 Aug 2026"/>
    <s v="03"/>
    <s v="Aug"/>
    <s v="08 Aug 2026"/>
    <s v="08"/>
    <s v="Aug"/>
    <n v="5"/>
    <n v="5"/>
    <n v="0"/>
    <n v="0"/>
    <s v="ТУРИСТИЧЕСКА АГЕНЦИЯ СОЛВЕКС - ЕООД"/>
    <x v="5"/>
    <s v="3"/>
    <s v="1"/>
    <n v="2153.4666214999997"/>
    <n v="430.69332429999997"/>
    <s v="Romania"/>
    <s v="23 Jan 2026 16:27"/>
    <s v="23 Jan 2026"/>
    <s v="Jan"/>
    <n v="0"/>
    <n v="0"/>
    <n v="0"/>
    <n v="5"/>
    <n v="0"/>
    <n v="5"/>
    <n v="0"/>
    <s v="23.01.2025"/>
    <x v="14"/>
    <s v="03.08.2026"/>
    <x v="5"/>
  </r>
  <r>
    <s v="BOOKING"/>
    <n v="0"/>
    <n v="0"/>
    <n v="4"/>
    <n v="9682"/>
    <s v="5447940153"/>
    <s v="24 Jul 2026"/>
    <s v="24"/>
    <s v="Jul"/>
    <s v="28 Jul 2026"/>
    <s v="28"/>
    <s v="Jul"/>
    <n v="4"/>
    <n v="4"/>
    <n v="0"/>
    <n v="0"/>
    <s v="BOOKING"/>
    <x v="5"/>
    <s v="2"/>
    <s v="2"/>
    <n v="2441.7371229357796"/>
    <n v="610.43428073394489"/>
    <s v="Israel"/>
    <s v="23 Jan 2026 16:48"/>
    <s v="23 Jan 2026"/>
    <s v="Jan"/>
    <n v="0"/>
    <n v="0"/>
    <n v="4"/>
    <n v="0"/>
    <n v="0"/>
    <n v="4"/>
    <n v="0"/>
    <s v="23.01.2025"/>
    <x v="14"/>
    <s v="24.07.2026"/>
    <x v="6"/>
  </r>
  <r>
    <s v="TOPOLA SKIES"/>
    <n v="0"/>
    <n v="0"/>
    <n v="6"/>
    <n v="9684"/>
    <s v="454363"/>
    <s v="01 Aug 2026"/>
    <s v="01"/>
    <s v="Aug"/>
    <s v="07 Aug 2026"/>
    <s v="07"/>
    <s v="Aug"/>
    <n v="6"/>
    <n v="6"/>
    <n v="0"/>
    <n v="0"/>
    <s v="TOPOLA SKIES"/>
    <x v="5"/>
    <s v="2"/>
    <s v="2"/>
    <n v="2873.1322133944955"/>
    <n v="478.85536889908252"/>
    <m/>
    <s v="23 Jan 2026 17:53"/>
    <s v="23 Jan 2026"/>
    <s v="Jan"/>
    <n v="0"/>
    <n v="0"/>
    <n v="0"/>
    <n v="6"/>
    <n v="0"/>
    <n v="6"/>
    <n v="0"/>
    <s v="23.01.2025"/>
    <x v="14"/>
    <s v="01.08.2026"/>
    <x v="8"/>
  </r>
  <r>
    <s v="TO"/>
    <n v="0"/>
    <n v="8"/>
    <n v="0"/>
    <n v="9683"/>
    <s v="2322013"/>
    <s v="27 Jun 2026"/>
    <s v="27"/>
    <s v="Jun"/>
    <s v="05 Jul 2026"/>
    <s v="05"/>
    <s v="Jul"/>
    <n v="8"/>
    <n v="-22"/>
    <n v="4"/>
    <n v="4"/>
    <s v="ТУРИСТИЧЕСКА АГЕНЦИЯ СОЛВЕКС - ЕООД"/>
    <x v="5"/>
    <s v="3"/>
    <s v="0"/>
    <n v="3119.940016"/>
    <n v="389.992502"/>
    <m/>
    <s v="23 Jan 2026 17:51"/>
    <s v="23 Jan 2026"/>
    <s v="Jan"/>
    <n v="0"/>
    <n v="4"/>
    <n v="4"/>
    <n v="0"/>
    <n v="0"/>
    <n v="8"/>
    <n v="0"/>
    <s v="23.01.2025"/>
    <x v="14"/>
    <s v="27.06.2026"/>
    <x v="7"/>
  </r>
  <r>
    <s v="TO"/>
    <n v="0"/>
    <n v="7"/>
    <n v="0"/>
    <n v="9685"/>
    <s v="1235337.230388"/>
    <s v="03 Jul 2026"/>
    <s v="03"/>
    <s v="Jul"/>
    <s v="10 Jul 2026"/>
    <s v="10"/>
    <s v="Jul"/>
    <n v="7"/>
    <n v="7"/>
    <n v="0"/>
    <n v="0"/>
    <s v="СЛР-ХОЛИДЕЙ-СЪРВИС ЕООД"/>
    <x v="1"/>
    <s v="1"/>
    <s v="2"/>
    <n v="1999.6797085999999"/>
    <n v="285.66852979999999"/>
    <s v="Romania"/>
    <s v="23 Jan 2026 17:59"/>
    <s v="23 Jan 2026"/>
    <s v="Jan"/>
    <n v="0"/>
    <n v="0"/>
    <n v="7"/>
    <n v="0"/>
    <n v="0"/>
    <n v="7"/>
    <n v="0"/>
    <s v="23.01.2025"/>
    <x v="14"/>
    <s v="03.07.2026"/>
    <x v="2"/>
  </r>
  <r>
    <s v="TO"/>
    <n v="0"/>
    <n v="0"/>
    <n v="5"/>
    <n v="9686"/>
    <s v="NT315533"/>
    <s v="10 Aug 2026"/>
    <s v="10"/>
    <s v="Aug"/>
    <s v="15 Aug 2026"/>
    <s v="15"/>
    <s v="Aug"/>
    <n v="5"/>
    <n v="5"/>
    <n v="0"/>
    <n v="0"/>
    <s v="НОВОТОН - ЕООД"/>
    <x v="7"/>
    <s v="3"/>
    <s v="2"/>
    <n v="3014.5207789999999"/>
    <n v="602.90415580000001"/>
    <s v="Romania"/>
    <s v="23 Jan 2026 18:01"/>
    <s v="23 Jan 2026"/>
    <s v="Jan"/>
    <n v="0"/>
    <n v="0"/>
    <n v="0"/>
    <n v="5"/>
    <n v="0"/>
    <n v="5"/>
    <n v="0"/>
    <s v="23.01.2025"/>
    <x v="14"/>
    <s v="10.08.2026"/>
    <x v="12"/>
  </r>
  <r>
    <s v="TO"/>
    <n v="0"/>
    <n v="8"/>
    <n v="0"/>
    <n v="9687"/>
    <s v="2322017"/>
    <s v="27 Jun 2026"/>
    <s v="27"/>
    <s v="Jun"/>
    <s v="05 Jul 2026"/>
    <s v="05"/>
    <s v="Jul"/>
    <n v="8"/>
    <n v="-22"/>
    <n v="4"/>
    <n v="4"/>
    <s v="ТУРИСТИЧЕСКА АГЕНЦИЯ СОЛВЕКС - ЕООД"/>
    <x v="1"/>
    <s v="2"/>
    <s v="0"/>
    <n v="2250.9256304"/>
    <n v="281.36570380000001"/>
    <m/>
    <s v="23 Jan 2026 18:45"/>
    <s v="23 Jan 2026"/>
    <s v="Jan"/>
    <n v="0"/>
    <n v="4"/>
    <n v="4"/>
    <n v="0"/>
    <n v="0"/>
    <n v="8"/>
    <n v="0"/>
    <s v="23.01.2025"/>
    <x v="14"/>
    <s v="27.06.2026"/>
    <x v="7"/>
  </r>
  <r>
    <s v="BOOKING"/>
    <n v="0"/>
    <n v="0"/>
    <n v="7"/>
    <n v="9688"/>
    <s v="5192623318"/>
    <s v="27 Jul 2026"/>
    <s v="27"/>
    <s v="Jul"/>
    <s v="03 Aug 2026"/>
    <s v="03"/>
    <s v="Aug"/>
    <n v="7"/>
    <n v="-24"/>
    <n v="4"/>
    <n v="2"/>
    <s v="BOOKING"/>
    <x v="1"/>
    <s v="2"/>
    <s v="2"/>
    <n v="4171.3009183486229"/>
    <n v="595.90013119266052"/>
    <s v="Israel"/>
    <s v="23 Jan 2026 19:18"/>
    <s v="23 Jan 2026"/>
    <s v="Jan"/>
    <n v="0"/>
    <n v="0"/>
    <n v="4"/>
    <n v="2"/>
    <n v="0"/>
    <n v="6"/>
    <n v="-1"/>
    <s v="23.01.2025"/>
    <x v="14"/>
    <s v="27.07.2026"/>
    <x v="8"/>
  </r>
  <r>
    <s v="TO"/>
    <n v="0"/>
    <n v="0"/>
    <n v="5"/>
    <n v="9689"/>
    <s v="1235351.230393"/>
    <s v="14 Jul 2026"/>
    <s v="14"/>
    <s v="Jul"/>
    <s v="19 Jul 2026"/>
    <s v="19"/>
    <s v="Jul"/>
    <n v="5"/>
    <n v="5"/>
    <n v="0"/>
    <n v="0"/>
    <s v="СЛР-ХОЛИДЕЙ-СЪРВИС ЕООД"/>
    <x v="4"/>
    <s v="4"/>
    <s v="0"/>
    <n v="2826.0765584999999"/>
    <n v="565.21531170000003"/>
    <s v="Romania"/>
    <s v="23 Jan 2026 20:17"/>
    <s v="23 Jan 2026"/>
    <s v="Jan"/>
    <n v="0"/>
    <n v="0"/>
    <n v="5"/>
    <n v="0"/>
    <n v="0"/>
    <n v="5"/>
    <n v="0"/>
    <s v="23.01.2025"/>
    <x v="14"/>
    <s v="14.07.2026"/>
    <x v="1"/>
  </r>
  <r>
    <s v="BOOKING"/>
    <n v="0"/>
    <n v="5"/>
    <n v="0"/>
    <n v="9690"/>
    <s v="5860298705"/>
    <s v="25 Aug 2026"/>
    <s v="25"/>
    <s v="Aug"/>
    <s v="30 Aug 2026"/>
    <s v="30"/>
    <s v="Aug"/>
    <n v="5"/>
    <n v="5"/>
    <n v="0"/>
    <n v="0"/>
    <s v="BOOKING"/>
    <x v="1"/>
    <s v="2"/>
    <s v="1"/>
    <n v="2151.0541321100914"/>
    <n v="430.21082642201827"/>
    <s v="Israel"/>
    <s v="24 Jan 2026 11:30"/>
    <s v="24 Jan 2026"/>
    <s v="Jan"/>
    <n v="0"/>
    <n v="0"/>
    <n v="0"/>
    <n v="5"/>
    <n v="0"/>
    <n v="5"/>
    <n v="0"/>
    <s v="24.01.2025"/>
    <x v="14"/>
    <s v="25.08.2026"/>
    <x v="3"/>
  </r>
  <r>
    <s v="BOOKING"/>
    <n v="0"/>
    <n v="5"/>
    <n v="0"/>
    <n v="9691"/>
    <s v="5860298705"/>
    <s v="25 Aug 2026"/>
    <s v="25"/>
    <s v="Aug"/>
    <s v="30 Aug 2026"/>
    <s v="30"/>
    <s v="Aug"/>
    <n v="5"/>
    <n v="5"/>
    <n v="0"/>
    <n v="0"/>
    <s v="BOOKING"/>
    <x v="1"/>
    <s v="2"/>
    <s v="2"/>
    <n v="2903.9589651376145"/>
    <n v="580.791793027523"/>
    <m/>
    <s v="24 Jan 2026 11:30"/>
    <s v="24 Jan 2026"/>
    <s v="Jan"/>
    <n v="0"/>
    <n v="0"/>
    <n v="0"/>
    <n v="5"/>
    <n v="0"/>
    <n v="5"/>
    <n v="0"/>
    <s v="24.01.2025"/>
    <x v="14"/>
    <s v="25.08.2026"/>
    <x v="3"/>
  </r>
  <r>
    <s v="BOOKING"/>
    <n v="0"/>
    <n v="5"/>
    <n v="0"/>
    <n v="9692"/>
    <s v="5860298705"/>
    <s v="25 Aug 2026"/>
    <s v="25"/>
    <s v="Aug"/>
    <s v="30 Aug 2026"/>
    <s v="30"/>
    <s v="Aug"/>
    <n v="5"/>
    <n v="5"/>
    <n v="0"/>
    <n v="0"/>
    <s v="BOOKING"/>
    <x v="1"/>
    <s v="1"/>
    <s v="2"/>
    <n v="2688.8176651376148"/>
    <n v="537.76353302752284"/>
    <m/>
    <s v="24 Jan 2026 11:30"/>
    <s v="24 Jan 2026"/>
    <s v="Jan"/>
    <n v="0"/>
    <n v="0"/>
    <n v="0"/>
    <n v="5"/>
    <n v="0"/>
    <n v="5"/>
    <n v="0"/>
    <s v="24.01.2025"/>
    <x v="14"/>
    <s v="25.08.2026"/>
    <x v="3"/>
  </r>
  <r>
    <s v="TO"/>
    <n v="0"/>
    <n v="7"/>
    <n v="0"/>
    <n v="9693"/>
    <s v="1235391.230410"/>
    <s v="29 Aug 2026"/>
    <s v="29"/>
    <s v="Aug"/>
    <s v="05 Sep 2026"/>
    <s v="05"/>
    <s v="Sep"/>
    <n v="7"/>
    <n v="-24"/>
    <n v="2"/>
    <n v="4"/>
    <s v="СЛР-ХОЛИДЕЙ-СЪРВИС ЕООД"/>
    <x v="5"/>
    <s v="2"/>
    <s v="2"/>
    <n v="2307.8989582999998"/>
    <n v="329.69985118571424"/>
    <s v="Romania"/>
    <s v="24 Jan 2026 13:06"/>
    <s v="24 Jan 2026"/>
    <s v="Jan"/>
    <n v="0"/>
    <n v="0"/>
    <n v="0"/>
    <n v="2"/>
    <n v="4"/>
    <n v="6"/>
    <n v="-1"/>
    <s v="24.01.2025"/>
    <x v="14"/>
    <s v="29.08.2026"/>
    <x v="3"/>
  </r>
  <r>
    <s v="BOOKING"/>
    <n v="0"/>
    <n v="4"/>
    <n v="0"/>
    <n v="9694"/>
    <s v="6947061642"/>
    <s v="01 Jul 2026"/>
    <s v="01"/>
    <s v="Jul"/>
    <s v="05 Jul 2026"/>
    <s v="05"/>
    <s v="Jul"/>
    <n v="4"/>
    <n v="4"/>
    <n v="0"/>
    <n v="0"/>
    <s v="BOOKING"/>
    <x v="5"/>
    <s v="2"/>
    <s v="2"/>
    <n v="2209.1907302752293"/>
    <n v="552.29768256880732"/>
    <s v="Romania"/>
    <s v="24 Jan 2026 14:52"/>
    <s v="24 Jan 2026"/>
    <s v="Jan"/>
    <n v="0"/>
    <n v="0"/>
    <n v="4"/>
    <n v="0"/>
    <n v="0"/>
    <n v="4"/>
    <n v="0"/>
    <s v="24.01.2025"/>
    <x v="14"/>
    <s v="01.07.2026"/>
    <x v="2"/>
  </r>
  <r>
    <s v="TOPOLA SKIES"/>
    <n v="0"/>
    <n v="0"/>
    <n v="7"/>
    <n v="9695"/>
    <s v="454967"/>
    <s v="26 Jul 2026"/>
    <s v="26"/>
    <s v="Jul"/>
    <s v="02 Aug 2026"/>
    <s v="02"/>
    <s v="Aug"/>
    <n v="7"/>
    <n v="-24"/>
    <n v="5"/>
    <n v="1"/>
    <s v="TOPOLA SKIES"/>
    <x v="2"/>
    <s v="2"/>
    <s v="2"/>
    <n v="3351.9875822935774"/>
    <n v="478.85536889908252"/>
    <m/>
    <s v="24 Jan 2026 15:38"/>
    <s v="24 Jan 2026"/>
    <s v="Jan"/>
    <n v="0"/>
    <n v="0"/>
    <n v="5"/>
    <n v="1"/>
    <n v="0"/>
    <n v="6"/>
    <n v="-1"/>
    <s v="24.01.2025"/>
    <x v="14"/>
    <s v="26.07.2026"/>
    <x v="8"/>
  </r>
  <r>
    <s v="TO"/>
    <n v="0"/>
    <n v="0"/>
    <n v="5"/>
    <n v="9567"/>
    <s v="52206"/>
    <s v="24 Jul 2026"/>
    <s v="24"/>
    <s v="Jul"/>
    <s v="29 Jul 2026"/>
    <s v="29"/>
    <s v="Jul"/>
    <n v="5"/>
    <n v="5"/>
    <n v="0"/>
    <n v="0"/>
    <s v="КЛУБ МАГЕЛАН - ООД"/>
    <x v="1"/>
    <s v="2"/>
    <s v="1"/>
    <n v="1557.4274289999998"/>
    <n v="311.48548579999999"/>
    <s v="Romania"/>
    <s v="19 Jan 2026 09:42"/>
    <s v="16 Jan 2026"/>
    <s v="Jan"/>
    <n v="0"/>
    <n v="0"/>
    <n v="5"/>
    <n v="0"/>
    <n v="0"/>
    <n v="5"/>
    <n v="0"/>
    <s v="19.01.2025"/>
    <x v="14"/>
    <s v="24.07.2026"/>
    <x v="6"/>
  </r>
  <r>
    <s v="BOOKING"/>
    <n v="0"/>
    <n v="4"/>
    <n v="0"/>
    <n v="9696"/>
    <s v="5737253418"/>
    <s v="19 Jun 2026"/>
    <s v="19"/>
    <s v="Jun"/>
    <s v="23 Jun 2026"/>
    <s v="23"/>
    <s v="Jun"/>
    <n v="4"/>
    <n v="4"/>
    <n v="0"/>
    <n v="0"/>
    <s v="BOOKING"/>
    <x v="5"/>
    <s v="2"/>
    <s v="2"/>
    <n v="1773.1662440366972"/>
    <n v="443.2915610091743"/>
    <m/>
    <s v="24 Jan 2026 16:32"/>
    <s v="24 Jan 2026"/>
    <s v="Jan"/>
    <n v="0"/>
    <n v="4"/>
    <n v="0"/>
    <n v="0"/>
    <n v="0"/>
    <n v="4"/>
    <n v="0"/>
    <s v="24.01.2025"/>
    <x v="14"/>
    <s v="19.06.2026"/>
    <x v="9"/>
  </r>
  <r>
    <s v="TO"/>
    <n v="0"/>
    <n v="5"/>
    <n v="0"/>
    <n v="9572"/>
    <s v="4545"/>
    <s v="25 Jun 2026"/>
    <s v="25"/>
    <s v="Jun"/>
    <s v="30 Jun 2026"/>
    <s v="30"/>
    <s v="Jun"/>
    <n v="5"/>
    <n v="5"/>
    <n v="0"/>
    <n v="0"/>
    <s v="КЛУБ МАГЕЛАН - ООД"/>
    <x v="1"/>
    <s v="2"/>
    <s v="1"/>
    <n v="1406.8285189999999"/>
    <n v="281.36570380000001"/>
    <s v="Romania"/>
    <s v="19 Jan 2026 10:42"/>
    <s v="18 Jan 2026"/>
    <s v="Jan"/>
    <n v="0"/>
    <n v="5"/>
    <n v="0"/>
    <n v="0"/>
    <n v="0"/>
    <n v="5"/>
    <n v="0"/>
    <s v="19.01.2025"/>
    <x v="14"/>
    <s v="25.06.2026"/>
    <x v="7"/>
  </r>
  <r>
    <s v="BOOKING"/>
    <n v="2"/>
    <n v="1"/>
    <n v="0"/>
    <n v="9699"/>
    <s v="5737272413"/>
    <s v="29 May 2026"/>
    <s v="29"/>
    <s v="May"/>
    <s v="01 Jun 2026"/>
    <s v="01"/>
    <s v="Jun"/>
    <n v="3"/>
    <n v="-28"/>
    <n v="2"/>
    <n v="0"/>
    <s v="BOOKING"/>
    <x v="1"/>
    <s v="2"/>
    <s v="1"/>
    <n v="1000.7031110091743"/>
    <n v="333.56770366972472"/>
    <m/>
    <s v="24 Jan 2026 18:46"/>
    <s v="24 Jan 2026"/>
    <s v="Jan"/>
    <n v="2"/>
    <n v="0"/>
    <n v="0"/>
    <n v="0"/>
    <n v="0"/>
    <n v="2"/>
    <n v="-1"/>
    <s v="24.01.2025"/>
    <x v="14"/>
    <s v="29.05.2026"/>
    <x v="15"/>
  </r>
  <r>
    <s v="BOOKING"/>
    <n v="2"/>
    <n v="1"/>
    <n v="0"/>
    <n v="9700"/>
    <s v="5737272413"/>
    <s v="29 May 2026"/>
    <s v="29"/>
    <s v="May"/>
    <s v="01 Jun 2026"/>
    <s v="01"/>
    <s v="Jun"/>
    <n v="3"/>
    <n v="-28"/>
    <n v="2"/>
    <n v="0"/>
    <s v="BOOKING"/>
    <x v="1"/>
    <s v="2"/>
    <s v="1"/>
    <n v="741.24162660550462"/>
    <n v="247.08054220183485"/>
    <m/>
    <s v="24 Jan 2026 18:46"/>
    <s v="24 Jan 2026"/>
    <s v="Jan"/>
    <n v="2"/>
    <n v="0"/>
    <n v="0"/>
    <n v="0"/>
    <n v="0"/>
    <n v="2"/>
    <n v="-1"/>
    <s v="24.01.2025"/>
    <x v="14"/>
    <s v="29.05.2026"/>
    <x v="15"/>
  </r>
  <r>
    <s v="BOOKING"/>
    <n v="2"/>
    <n v="1"/>
    <n v="0"/>
    <n v="9701"/>
    <s v="5737272413"/>
    <s v="29 May 2026"/>
    <s v="29"/>
    <s v="May"/>
    <s v="01 Jun 2026"/>
    <s v="01"/>
    <s v="Jun"/>
    <n v="3"/>
    <n v="-28"/>
    <n v="2"/>
    <n v="0"/>
    <s v="BOOKING"/>
    <x v="1"/>
    <s v="2"/>
    <s v="0"/>
    <n v="741.24162660550462"/>
    <n v="247.08054220183485"/>
    <m/>
    <s v="24 Jan 2026 18:46"/>
    <s v="24 Jan 2026"/>
    <s v="Jan"/>
    <n v="2"/>
    <n v="0"/>
    <n v="0"/>
    <n v="0"/>
    <n v="0"/>
    <n v="2"/>
    <n v="-1"/>
    <s v="24.01.2025"/>
    <x v="14"/>
    <s v="29.05.2026"/>
    <x v="15"/>
  </r>
  <r>
    <s v="TO"/>
    <n v="0"/>
    <n v="0"/>
    <n v="5"/>
    <n v="9702"/>
    <s v="1235439.230433"/>
    <s v="10 Aug 2026"/>
    <s v="10"/>
    <s v="Aug"/>
    <s v="15 Aug 2026"/>
    <s v="15"/>
    <s v="Aug"/>
    <n v="5"/>
    <n v="5"/>
    <n v="0"/>
    <n v="0"/>
    <s v="СЛР-ХОЛИДЕЙ-СЪРВИС ЕООД"/>
    <x v="1"/>
    <s v="2"/>
    <s v="1"/>
    <n v="1557.4274289999998"/>
    <n v="311.48548579999999"/>
    <s v="Romania"/>
    <s v="24 Jan 2026 18:54"/>
    <s v="24 Jan 2026"/>
    <s v="Jan"/>
    <n v="0"/>
    <n v="0"/>
    <n v="0"/>
    <n v="5"/>
    <n v="0"/>
    <n v="5"/>
    <n v="0"/>
    <s v="24.01.2025"/>
    <x v="14"/>
    <s v="10.08.2026"/>
    <x v="12"/>
  </r>
  <r>
    <s v="TO"/>
    <n v="0"/>
    <n v="0"/>
    <n v="5"/>
    <n v="9703"/>
    <s v="1235443.230434"/>
    <s v="10 Aug 2026"/>
    <s v="10"/>
    <s v="Aug"/>
    <s v="15 Aug 2026"/>
    <s v="15"/>
    <s v="Aug"/>
    <n v="5"/>
    <n v="5"/>
    <n v="0"/>
    <n v="0"/>
    <s v="СЛР-ХОЛИДЕЙ-СЪРВИС ЕООД"/>
    <x v="1"/>
    <s v="2"/>
    <s v="2"/>
    <n v="1946.8331819999999"/>
    <n v="389.36663639999995"/>
    <s v="Romania"/>
    <s v="24 Jan 2026 19:01"/>
    <s v="24 Jan 2026"/>
    <s v="Jan"/>
    <n v="0"/>
    <n v="0"/>
    <n v="0"/>
    <n v="5"/>
    <n v="0"/>
    <n v="5"/>
    <n v="0"/>
    <s v="24.01.2025"/>
    <x v="14"/>
    <s v="10.08.2026"/>
    <x v="12"/>
  </r>
  <r>
    <s v="TO"/>
    <n v="0"/>
    <n v="0"/>
    <n v="5"/>
    <n v="9706"/>
    <s v="1235478.230452"/>
    <s v="03 Aug 2026"/>
    <s v="03"/>
    <s v="Aug"/>
    <s v="08 Aug 2026"/>
    <s v="08"/>
    <s v="Aug"/>
    <n v="5"/>
    <n v="5"/>
    <n v="0"/>
    <n v="0"/>
    <s v="СЛР-ХОЛИДЕЙ-СЪРВИС ЕООД"/>
    <x v="3"/>
    <s v="3"/>
    <s v="1"/>
    <n v="2441.7559635000002"/>
    <n v="488.35119270000007"/>
    <s v="Romania"/>
    <s v="24 Jan 2026 21:43"/>
    <s v="24 Jan 2026"/>
    <s v="Jan"/>
    <n v="0"/>
    <n v="0"/>
    <n v="0"/>
    <n v="5"/>
    <n v="0"/>
    <n v="5"/>
    <n v="0"/>
    <s v="24.01.2025"/>
    <x v="14"/>
    <s v="03.08.2026"/>
    <x v="5"/>
  </r>
  <r>
    <s v="BOOKING"/>
    <n v="2"/>
    <n v="0"/>
    <n v="0"/>
    <n v="9704"/>
    <s v="5860274469"/>
    <s v="09 Jun 2026"/>
    <s v="09"/>
    <s v="Jun"/>
    <s v="11 Jun 2026"/>
    <s v="11"/>
    <s v="Jun"/>
    <n v="2"/>
    <n v="2"/>
    <n v="0"/>
    <n v="0"/>
    <s v="BOOKING"/>
    <x v="5"/>
    <s v="2"/>
    <s v="1"/>
    <n v="514.50889376146779"/>
    <n v="257.25444688073389"/>
    <s v="Bulgaria"/>
    <s v="24 Jan 2026 20:38"/>
    <s v="24 Jan 2026"/>
    <s v="Jan"/>
    <n v="0"/>
    <n v="2"/>
    <n v="0"/>
    <n v="0"/>
    <n v="0"/>
    <n v="2"/>
    <n v="0"/>
    <s v="24.01.2025"/>
    <x v="14"/>
    <s v="09.06.2026"/>
    <x v="0"/>
  </r>
  <r>
    <s v="TO"/>
    <n v="0"/>
    <n v="5"/>
    <n v="0"/>
    <n v="9571"/>
    <s v="4544"/>
    <s v="25 Jun 2026"/>
    <s v="25"/>
    <s v="Jun"/>
    <s v="30 Jun 2026"/>
    <s v="30"/>
    <s v="Jun"/>
    <n v="5"/>
    <n v="5"/>
    <n v="0"/>
    <n v="0"/>
    <s v="КЛУБ МАГЕЛАН - ООД"/>
    <x v="1"/>
    <s v="2"/>
    <s v="1"/>
    <n v="1406.8285189999999"/>
    <n v="281.36570380000001"/>
    <s v="Romania"/>
    <s v="19 Jan 2026 10:42"/>
    <s v="18 Jan 2026"/>
    <s v="Jan"/>
    <n v="0"/>
    <n v="5"/>
    <n v="0"/>
    <n v="0"/>
    <n v="0"/>
    <n v="5"/>
    <n v="0"/>
    <s v="19.01.2025"/>
    <x v="14"/>
    <s v="25.06.2026"/>
    <x v="7"/>
  </r>
  <r>
    <s v="ITAKA"/>
    <n v="0"/>
    <n v="7"/>
    <n v="0"/>
    <n v="9568"/>
    <s v="13665710"/>
    <s v="19 Jun 2026"/>
    <s v="19"/>
    <s v="Jun"/>
    <s v="26 Jun 2026"/>
    <s v="26"/>
    <s v="Jun"/>
    <n v="7"/>
    <n v="7"/>
    <n v="0"/>
    <n v="0"/>
    <s v="NOWA ITAKA SPOLKA Z OGRANICZONA ODPOWIEDZIALNOSCIA"/>
    <x v="2"/>
    <s v="2"/>
    <s v="0"/>
    <n v="1394.1351822999998"/>
    <n v="199.16216889999995"/>
    <s v="Poland"/>
    <s v="19 Jan 2026 10:41"/>
    <s v="14 Jan 2026"/>
    <s v="Jan"/>
    <n v="0"/>
    <n v="7"/>
    <n v="0"/>
    <n v="0"/>
    <n v="0"/>
    <n v="7"/>
    <n v="0"/>
    <s v="19.01.2025"/>
    <x v="14"/>
    <s v="19.06.2026"/>
    <x v="9"/>
  </r>
  <r>
    <s v="TO"/>
    <n v="0"/>
    <n v="0"/>
    <n v="5"/>
    <n v="9705"/>
    <s v="1235469.230446"/>
    <s v="10 Aug 2026"/>
    <s v="10"/>
    <s v="Aug"/>
    <s v="15 Aug 2026"/>
    <s v="15"/>
    <s v="Aug"/>
    <n v="5"/>
    <n v="5"/>
    <n v="0"/>
    <n v="0"/>
    <s v="СЛР-ХОЛИДЕЙ-СЪРВИС ЕООД"/>
    <x v="1"/>
    <s v="2"/>
    <s v="2"/>
    <n v="1946.8331819999999"/>
    <n v="389.36663639999995"/>
    <s v="Romania"/>
    <s v="24 Jan 2026 21:08"/>
    <s v="24 Jan 2026"/>
    <s v="Jan"/>
    <n v="0"/>
    <n v="0"/>
    <n v="0"/>
    <n v="5"/>
    <n v="0"/>
    <n v="5"/>
    <n v="0"/>
    <s v="24.01.2025"/>
    <x v="14"/>
    <s v="10.08.2026"/>
    <x v="12"/>
  </r>
  <r>
    <s v="TO"/>
    <n v="0"/>
    <n v="5"/>
    <n v="0"/>
    <n v="9570"/>
    <s v="4543"/>
    <s v="25 Jun 2026"/>
    <s v="25"/>
    <s v="Jun"/>
    <s v="30 Jun 2026"/>
    <s v="30"/>
    <s v="Jun"/>
    <n v="5"/>
    <n v="5"/>
    <n v="0"/>
    <n v="0"/>
    <s v="КЛУБ МАГЕЛАН - ООД"/>
    <x v="1"/>
    <s v="2"/>
    <s v="1"/>
    <n v="1406.8285189999999"/>
    <n v="281.36570380000001"/>
    <s v="Romania"/>
    <s v="19 Jan 2026 10:41"/>
    <s v="18 Jan 2026"/>
    <s v="Jan"/>
    <n v="0"/>
    <n v="5"/>
    <n v="0"/>
    <n v="0"/>
    <n v="0"/>
    <n v="5"/>
    <n v="0"/>
    <s v="19.01.2025"/>
    <x v="14"/>
    <s v="25.06.2026"/>
    <x v="7"/>
  </r>
  <r>
    <s v="TO"/>
    <n v="0"/>
    <n v="5"/>
    <n v="0"/>
    <n v="9569"/>
    <s v="4542"/>
    <s v="25 Jun 2026"/>
    <s v="25"/>
    <s v="Jun"/>
    <s v="30 Jun 2026"/>
    <s v="30"/>
    <s v="Jun"/>
    <n v="5"/>
    <n v="5"/>
    <n v="0"/>
    <n v="0"/>
    <s v="КЛУБ МАГЕЛАН - ООД"/>
    <x v="1"/>
    <s v="2"/>
    <s v="1"/>
    <n v="1406.8285189999999"/>
    <n v="281.36570380000001"/>
    <s v="Romania"/>
    <s v="19 Jan 2026 10:41"/>
    <s v="18 Jan 2026"/>
    <s v="Jan"/>
    <n v="0"/>
    <n v="5"/>
    <n v="0"/>
    <n v="0"/>
    <n v="0"/>
    <n v="5"/>
    <n v="0"/>
    <s v="19.01.2025"/>
    <x v="14"/>
    <s v="25.06.2026"/>
    <x v="7"/>
  </r>
  <r>
    <s v="TO"/>
    <n v="0"/>
    <n v="0"/>
    <n v="6"/>
    <n v="9574"/>
    <s v="1189438.229143"/>
    <s v="19 Jul 2026"/>
    <s v="19"/>
    <s v="Jul"/>
    <s v="25 Jul 2026"/>
    <s v="25"/>
    <s v="Jul"/>
    <n v="6"/>
    <n v="6"/>
    <n v="0"/>
    <n v="0"/>
    <s v="СЛР-ХОЛИДЕЙ-СЪРВИС ЕООД"/>
    <x v="2"/>
    <s v="3"/>
    <s v="1"/>
    <n v="2584.1599458000001"/>
    <n v="430.69332430000003"/>
    <s v="Romania"/>
    <s v="19 Jan 2026 10:53"/>
    <s v="18 Jan 2026"/>
    <s v="Jan"/>
    <n v="0"/>
    <n v="0"/>
    <n v="6"/>
    <n v="0"/>
    <n v="0"/>
    <n v="6"/>
    <n v="0"/>
    <s v="19.01.2025"/>
    <x v="14"/>
    <s v="19.07.2026"/>
    <x v="6"/>
  </r>
  <r>
    <s v="TO"/>
    <n v="0"/>
    <n v="0"/>
    <n v="5"/>
    <n v="9707"/>
    <s v="1235499.230462"/>
    <s v="10 Aug 2026"/>
    <s v="10"/>
    <s v="Aug"/>
    <s v="15 Aug 2026"/>
    <s v="15"/>
    <s v="Aug"/>
    <n v="5"/>
    <n v="5"/>
    <n v="0"/>
    <n v="0"/>
    <s v="СЛР-ХОЛИДЕЙ-СЪРВИС ЕООД"/>
    <x v="5"/>
    <s v="2"/>
    <s v="1"/>
    <n v="1595.1749480000001"/>
    <n v="319.03498960000002"/>
    <s v="Romania"/>
    <s v="25 Jan 2026 09:26"/>
    <s v="25 Jan 2026"/>
    <s v="Jan"/>
    <n v="0"/>
    <n v="0"/>
    <n v="0"/>
    <n v="5"/>
    <n v="0"/>
    <n v="5"/>
    <n v="0"/>
    <s v="25.01.2025"/>
    <x v="14"/>
    <s v="10.08.2026"/>
    <x v="12"/>
  </r>
  <r>
    <s v="TO"/>
    <n v="0"/>
    <n v="0"/>
    <n v="6"/>
    <n v="9573"/>
    <s v="1189301.229120"/>
    <s v="19 Jul 2026"/>
    <s v="19"/>
    <s v="Jul"/>
    <s v="25 Jul 2026"/>
    <s v="25"/>
    <s v="Jul"/>
    <n v="6"/>
    <n v="6"/>
    <n v="0"/>
    <n v="0"/>
    <s v="СЛР-ХОЛИДЕЙ-СЪРВИС ЕООД"/>
    <x v="3"/>
    <s v="2"/>
    <s v="1"/>
    <n v="2170.5019007999999"/>
    <n v="361.75031680000001"/>
    <s v="Romania"/>
    <s v="19 Jan 2026 10:48"/>
    <s v="16 Jan 2026"/>
    <s v="Jan"/>
    <n v="0"/>
    <n v="0"/>
    <n v="6"/>
    <n v="0"/>
    <n v="0"/>
    <n v="6"/>
    <n v="0"/>
    <s v="19.01.2025"/>
    <x v="14"/>
    <s v="19.07.2026"/>
    <x v="6"/>
  </r>
  <r>
    <s v="BOOKING"/>
    <n v="0"/>
    <n v="5"/>
    <n v="0"/>
    <n v="9710"/>
    <s v="6947059304"/>
    <s v="03 Jul 2026"/>
    <s v="03"/>
    <s v="Jul"/>
    <s v="08 Jul 2026"/>
    <s v="08"/>
    <s v="Jul"/>
    <n v="5"/>
    <n v="5"/>
    <n v="0"/>
    <n v="0"/>
    <s v="BOOKING"/>
    <x v="0"/>
    <s v="2"/>
    <s v="1"/>
    <n v="2245.5261041284402"/>
    <n v="449.10522082568798"/>
    <s v="Romania"/>
    <s v="25 Jan 2026 11:48"/>
    <s v="25 Jan 2026"/>
    <s v="Jan"/>
    <n v="0"/>
    <n v="0"/>
    <n v="5"/>
    <n v="0"/>
    <n v="0"/>
    <n v="5"/>
    <n v="0"/>
    <s v="25.01.2025"/>
    <x v="14"/>
    <s v="03.07.2026"/>
    <x v="2"/>
  </r>
  <r>
    <s v="TO"/>
    <n v="0"/>
    <n v="0"/>
    <n v="5"/>
    <n v="9576"/>
    <s v="1189431.229165"/>
    <s v="20 Jul 2026"/>
    <s v="20"/>
    <s v="Jul"/>
    <s v="25 Jul 2026"/>
    <s v="25"/>
    <s v="Jul"/>
    <n v="5"/>
    <n v="5"/>
    <n v="0"/>
    <n v="0"/>
    <s v="СЛР-ХОЛИДЕЙ-СЪРВИС ЕООД"/>
    <x v="3"/>
    <s v="3"/>
    <s v="1"/>
    <n v="2441.7559635000002"/>
    <n v="488.35119270000007"/>
    <s v="Romania"/>
    <s v="19 Jan 2026 10:55"/>
    <s v="18 Jan 2026"/>
    <s v="Jan"/>
    <n v="0"/>
    <n v="0"/>
    <n v="5"/>
    <n v="0"/>
    <n v="0"/>
    <n v="5"/>
    <n v="0"/>
    <s v="19.01.2025"/>
    <x v="14"/>
    <s v="20.07.2026"/>
    <x v="6"/>
  </r>
  <r>
    <s v="TO"/>
    <n v="0"/>
    <n v="0"/>
    <n v="5"/>
    <n v="9575"/>
    <s v="1189404.229164"/>
    <s v="01 Aug 2026"/>
    <s v="01"/>
    <s v="Aug"/>
    <s v="06 Aug 2026"/>
    <s v="06"/>
    <s v="Aug"/>
    <n v="5"/>
    <n v="5"/>
    <n v="0"/>
    <n v="0"/>
    <s v="СЛР-ХОЛИДЕЙ-СЪРВИС ЕООД"/>
    <x v="5"/>
    <s v="2"/>
    <s v="1"/>
    <n v="1595.1749480000001"/>
    <n v="319.03498960000002"/>
    <s v="Romania"/>
    <s v="19 Jan 2026 10:55"/>
    <s v="17 Jan 2026"/>
    <s v="Jan"/>
    <n v="0"/>
    <n v="0"/>
    <n v="0"/>
    <n v="5"/>
    <n v="0"/>
    <n v="5"/>
    <n v="0"/>
    <s v="19.01.2025"/>
    <x v="14"/>
    <s v="01.08.2026"/>
    <x v="8"/>
  </r>
  <r>
    <s v="TO"/>
    <n v="0"/>
    <n v="5"/>
    <n v="0"/>
    <n v="9577"/>
    <s v="4537"/>
    <s v="06 Jul 2026"/>
    <s v="06"/>
    <s v="Jul"/>
    <s v="11 Jul 2026"/>
    <s v="11"/>
    <s v="Jul"/>
    <n v="5"/>
    <n v="5"/>
    <n v="0"/>
    <n v="0"/>
    <s v="КЛУБ МАГЕЛАН - ООД"/>
    <x v="1"/>
    <s v="2"/>
    <s v="0"/>
    <n v="1467.0680830000001"/>
    <n v="293.41361660000001"/>
    <s v="Romania"/>
    <s v="19 Jan 2026 11:02"/>
    <s v="17 Jan 2026"/>
    <s v="Jan"/>
    <n v="0"/>
    <n v="0"/>
    <n v="5"/>
    <n v="0"/>
    <n v="0"/>
    <n v="5"/>
    <n v="0"/>
    <s v="19.01.2025"/>
    <x v="14"/>
    <s v="06.07.2026"/>
    <x v="13"/>
  </r>
  <r>
    <s v="TO"/>
    <n v="0"/>
    <n v="0"/>
    <n v="5"/>
    <n v="9578"/>
    <s v="2320638"/>
    <s v="03 Aug 2026"/>
    <s v="03"/>
    <s v="Aug"/>
    <s v="08 Aug 2026"/>
    <s v="08"/>
    <s v="Aug"/>
    <n v="5"/>
    <n v="5"/>
    <n v="0"/>
    <n v="0"/>
    <s v="ТУРИСТИЧЕСКА АГЕНЦИЯ СОЛВЕКС - ЕООД"/>
    <x v="6"/>
    <s v="3"/>
    <s v="0"/>
    <n v="2373.9864539999999"/>
    <n v="474.79729079999998"/>
    <s v="Romania"/>
    <s v="19 Jan 2026 11:40"/>
    <s v="19 Jan 2026"/>
    <s v="Jan"/>
    <n v="0"/>
    <n v="0"/>
    <n v="0"/>
    <n v="5"/>
    <n v="0"/>
    <n v="5"/>
    <n v="0"/>
    <s v="19.01.2025"/>
    <x v="14"/>
    <s v="03.08.2026"/>
    <x v="5"/>
  </r>
  <r>
    <s v="BOOKING"/>
    <n v="0"/>
    <n v="4"/>
    <n v="0"/>
    <n v="9579"/>
    <s v="5489163786"/>
    <s v="20 Jun 2026"/>
    <s v="20"/>
    <s v="Jun"/>
    <s v="24 Jun 2026"/>
    <s v="24"/>
    <s v="Jun"/>
    <n v="4"/>
    <n v="4"/>
    <n v="0"/>
    <n v="0"/>
    <s v="BOOKING"/>
    <x v="2"/>
    <s v="2"/>
    <s v="0"/>
    <n v="1418.5329952293575"/>
    <n v="354.63324880733938"/>
    <m/>
    <s v="19 Jan 2026 12:10"/>
    <s v="19 Jan 2026"/>
    <s v="Jan"/>
    <n v="0"/>
    <n v="4"/>
    <n v="0"/>
    <n v="0"/>
    <n v="0"/>
    <n v="4"/>
    <n v="0"/>
    <s v="19.01.2025"/>
    <x v="14"/>
    <s v="20.06.2026"/>
    <x v="9"/>
  </r>
  <r>
    <s v="TO"/>
    <n v="0"/>
    <n v="5"/>
    <n v="0"/>
    <n v="9580"/>
    <s v="1189876.229281"/>
    <s v="23 Jun 2026"/>
    <s v="23"/>
    <s v="Jun"/>
    <s v="28 Jun 2026"/>
    <s v="28"/>
    <s v="Jun"/>
    <n v="5"/>
    <n v="5"/>
    <n v="0"/>
    <n v="0"/>
    <s v="СЛР-ХОЛИДЕЙ-СЪРВИС ЕООД"/>
    <x v="4"/>
    <s v="4"/>
    <s v="1"/>
    <n v="2449.2467923999998"/>
    <n v="489.84935847999998"/>
    <s v="Romania"/>
    <s v="19 Jan 2026 12:24"/>
    <s v="19 Jan 2026"/>
    <s v="Jan"/>
    <n v="0"/>
    <n v="5"/>
    <n v="0"/>
    <n v="0"/>
    <n v="0"/>
    <n v="5"/>
    <n v="0"/>
    <s v="19.01.2025"/>
    <x v="14"/>
    <s v="23.06.2026"/>
    <x v="7"/>
  </r>
  <r>
    <s v="TO"/>
    <n v="0"/>
    <n v="5"/>
    <n v="0"/>
    <n v="9581"/>
    <s v="52253"/>
    <s v="15 Jun 2026"/>
    <s v="15"/>
    <s v="Jun"/>
    <s v="20 Jun 2026"/>
    <s v="20"/>
    <s v="Jun"/>
    <n v="5"/>
    <n v="5"/>
    <n v="0"/>
    <n v="0"/>
    <s v="КЛУБ МАГЕЛАН - ООД"/>
    <x v="7"/>
    <s v="4"/>
    <s v="0"/>
    <n v="2386.5037659999998"/>
    <n v="477.30075319999997"/>
    <s v="Romania"/>
    <s v="19 Jan 2026 12:30"/>
    <s v="19 Jan 2026"/>
    <s v="Jan"/>
    <n v="0"/>
    <n v="5"/>
    <n v="0"/>
    <n v="0"/>
    <n v="0"/>
    <n v="5"/>
    <n v="0"/>
    <s v="19.01.2025"/>
    <x v="14"/>
    <s v="15.06.2026"/>
    <x v="9"/>
  </r>
  <r>
    <s v="TO"/>
    <n v="0"/>
    <n v="3"/>
    <n v="0"/>
    <n v="9582"/>
    <s v="1189482.229285"/>
    <s v="27 Aug 2026"/>
    <s v="27"/>
    <s v="Aug"/>
    <s v="30 Aug 2026"/>
    <s v="30"/>
    <s v="Aug"/>
    <n v="3"/>
    <n v="3"/>
    <n v="0"/>
    <n v="0"/>
    <s v="СЛР-ХОЛИДЕЙ-СЪРВИС ЕООД"/>
    <x v="0"/>
    <s v="2"/>
    <s v="1"/>
    <n v="1259.6327531999998"/>
    <n v="419.87758439999993"/>
    <s v="Romania"/>
    <s v="19 Jan 2026 12:45"/>
    <s v="18 Jan 2026"/>
    <s v="Jan"/>
    <n v="0"/>
    <n v="0"/>
    <n v="0"/>
    <n v="3"/>
    <n v="0"/>
    <n v="3"/>
    <n v="0"/>
    <s v="19.01.2025"/>
    <x v="14"/>
    <s v="27.08.2026"/>
    <x v="3"/>
  </r>
  <r>
    <s v="TO"/>
    <n v="0"/>
    <n v="0"/>
    <n v="7"/>
    <n v="9583"/>
    <s v="NT314801"/>
    <s v="03 Aug 2026"/>
    <s v="03"/>
    <s v="Aug"/>
    <s v="10 Aug 2026"/>
    <s v="10"/>
    <s v="Aug"/>
    <n v="7"/>
    <n v="7"/>
    <n v="0"/>
    <n v="0"/>
    <s v="НОВОТОН - ЕООД"/>
    <x v="7"/>
    <s v="4"/>
    <s v="1"/>
    <n v="4220.3290906000002"/>
    <n v="602.90415580000001"/>
    <s v="Romania"/>
    <s v="19 Jan 2026 12:54"/>
    <s v="19 Jan 2026"/>
    <s v="Jan"/>
    <n v="0"/>
    <n v="0"/>
    <n v="0"/>
    <n v="7"/>
    <n v="0"/>
    <n v="7"/>
    <n v="0"/>
    <s v="19.01.2025"/>
    <x v="14"/>
    <s v="03.08.2026"/>
    <x v="5"/>
  </r>
  <r>
    <s v="TOPOLA SKIES"/>
    <n v="0"/>
    <n v="0"/>
    <n v="5"/>
    <n v="9676"/>
    <s v="454208"/>
    <s v="28 Jul 2026"/>
    <s v="28"/>
    <s v="Jul"/>
    <s v="02 Aug 2026"/>
    <s v="02"/>
    <s v="Aug"/>
    <n v="5"/>
    <n v="-26"/>
    <n v="3"/>
    <n v="1"/>
    <s v="TOPOLA SKIES"/>
    <x v="4"/>
    <s v="4"/>
    <s v="1"/>
    <n v="3391.3015596330274"/>
    <n v="678.26031192660537"/>
    <m/>
    <s v="23 Jan 2026 15:13"/>
    <s v="23 Jan 2026"/>
    <s v="Jan"/>
    <n v="0"/>
    <n v="0"/>
    <n v="3"/>
    <n v="1"/>
    <n v="0"/>
    <n v="4"/>
    <n v="-1"/>
    <s v="23.01.2025"/>
    <x v="14"/>
    <s v="28.07.2026"/>
    <x v="8"/>
  </r>
  <r>
    <s v="TOPOLA SKIES"/>
    <n v="0"/>
    <n v="0"/>
    <n v="5"/>
    <n v="9678"/>
    <s v="454208"/>
    <s v="28 Jul 2026"/>
    <s v="28"/>
    <s v="Jul"/>
    <s v="02 Aug 2026"/>
    <s v="02"/>
    <s v="Aug"/>
    <n v="5"/>
    <n v="-26"/>
    <n v="3"/>
    <n v="1"/>
    <s v="TOPOLA SKIES"/>
    <x v="1"/>
    <s v="2"/>
    <s v="2"/>
    <n v="2339.3700573394494"/>
    <n v="467.87401146788983"/>
    <m/>
    <s v="23 Jan 2026 15:13"/>
    <s v="23 Jan 2026"/>
    <s v="Jan"/>
    <n v="0"/>
    <n v="0"/>
    <n v="3"/>
    <n v="1"/>
    <n v="0"/>
    <n v="4"/>
    <n v="-1"/>
    <s v="23.01.2025"/>
    <x v="14"/>
    <s v="28.07.2026"/>
    <x v="8"/>
  </r>
  <r>
    <s v="TOPOLA SKIES"/>
    <n v="0"/>
    <n v="0"/>
    <n v="5"/>
    <n v="9677"/>
    <s v="454208"/>
    <s v="28 Jul 2026"/>
    <s v="28"/>
    <s v="Jul"/>
    <s v="02 Aug 2026"/>
    <s v="02"/>
    <s v="Aug"/>
    <n v="5"/>
    <n v="-26"/>
    <n v="3"/>
    <n v="1"/>
    <s v="TOPOLA SKIES"/>
    <x v="4"/>
    <s v="3"/>
    <s v="3"/>
    <n v="3391.3015596330274"/>
    <n v="678.26031192660537"/>
    <m/>
    <s v="23 Jan 2026 15:13"/>
    <s v="23 Jan 2026"/>
    <s v="Jan"/>
    <n v="0"/>
    <n v="0"/>
    <n v="3"/>
    <n v="1"/>
    <n v="0"/>
    <n v="4"/>
    <n v="-1"/>
    <s v="23.01.2025"/>
    <x v="14"/>
    <s v="28.07.2026"/>
    <x v="8"/>
  </r>
  <r>
    <s v="BOOKING"/>
    <n v="0"/>
    <n v="0"/>
    <n v="6"/>
    <n v="9711"/>
    <s v="5505164002"/>
    <s v="17 Aug 2026"/>
    <s v="17"/>
    <s v="Aug"/>
    <s v="23 Aug 2026"/>
    <s v="23"/>
    <s v="Aug"/>
    <n v="6"/>
    <n v="6"/>
    <n v="0"/>
    <n v="0"/>
    <s v="BOOKING"/>
    <x v="5"/>
    <s v="2"/>
    <s v="1"/>
    <n v="3955.6572033027519"/>
    <n v="659.27620055045861"/>
    <s v="Bulgaria"/>
    <s v="25 Jan 2026 15:52"/>
    <s v="25 Jan 2026"/>
    <s v="Jan"/>
    <n v="0"/>
    <n v="0"/>
    <n v="0"/>
    <n v="6"/>
    <n v="0"/>
    <n v="6"/>
    <n v="0"/>
    <s v="25.01.2025"/>
    <x v="14"/>
    <s v="17.08.2026"/>
    <x v="4"/>
  </r>
  <r>
    <s v="BOOKING"/>
    <n v="0"/>
    <n v="4"/>
    <n v="0"/>
    <n v="9712"/>
    <s v="6016886670"/>
    <s v="20 Jun 2026"/>
    <s v="20"/>
    <s v="Jun"/>
    <s v="24 Jun 2026"/>
    <s v="24"/>
    <s v="Jun"/>
    <n v="4"/>
    <n v="4"/>
    <n v="0"/>
    <n v="0"/>
    <s v="BOOKING"/>
    <x v="4"/>
    <s v="4"/>
    <s v="2"/>
    <n v="3041.6924612844036"/>
    <n v="760.42311532110091"/>
    <s v="Romania"/>
    <s v="25 Jan 2026 16:52"/>
    <s v="25 Jan 2026"/>
    <s v="Jan"/>
    <n v="0"/>
    <n v="4"/>
    <n v="0"/>
    <n v="0"/>
    <n v="0"/>
    <n v="4"/>
    <n v="0"/>
    <s v="25.01.2025"/>
    <x v="14"/>
    <s v="20.06.2026"/>
    <x v="9"/>
  </r>
  <r>
    <s v="BOOKING"/>
    <n v="0"/>
    <n v="5"/>
    <n v="0"/>
    <n v="9713"/>
    <s v="6146098552"/>
    <s v="25 Aug 2026"/>
    <s v="25"/>
    <s v="Aug"/>
    <s v="30 Aug 2026"/>
    <s v="30"/>
    <s v="Aug"/>
    <n v="5"/>
    <n v="5"/>
    <n v="0"/>
    <n v="0"/>
    <s v="BOOKING"/>
    <x v="5"/>
    <s v="2"/>
    <s v="2"/>
    <n v="2761.4884128440367"/>
    <n v="552.29768256880732"/>
    <s v="Romania"/>
    <s v="25 Jan 2026 17:02"/>
    <s v="25 Jan 2026"/>
    <s v="Jan"/>
    <n v="0"/>
    <n v="0"/>
    <n v="0"/>
    <n v="5"/>
    <n v="0"/>
    <n v="5"/>
    <n v="0"/>
    <s v="25.01.2025"/>
    <x v="14"/>
    <s v="25.08.2026"/>
    <x v="3"/>
  </r>
  <r>
    <s v="BOOKING"/>
    <n v="0"/>
    <n v="5"/>
    <n v="0"/>
    <n v="9714"/>
    <s v="6146098552"/>
    <s v="25 Aug 2026"/>
    <s v="25"/>
    <s v="Aug"/>
    <s v="30 Aug 2026"/>
    <s v="30"/>
    <s v="Aug"/>
    <n v="5"/>
    <n v="5"/>
    <n v="0"/>
    <n v="0"/>
    <s v="BOOKING"/>
    <x v="2"/>
    <s v="2"/>
    <s v="1"/>
    <n v="2209.1907302752293"/>
    <n v="441.83814605504585"/>
    <m/>
    <s v="25 Jan 2026 17:02"/>
    <s v="25 Jan 2026"/>
    <s v="Jan"/>
    <n v="0"/>
    <n v="0"/>
    <n v="0"/>
    <n v="5"/>
    <n v="0"/>
    <n v="5"/>
    <n v="0"/>
    <s v="25.01.2025"/>
    <x v="14"/>
    <s v="25.08.2026"/>
    <x v="3"/>
  </r>
  <r>
    <s v="BOOKING"/>
    <n v="0"/>
    <n v="0"/>
    <n v="4"/>
    <n v="9715"/>
    <s v="6146084397"/>
    <s v="11 Aug 2026"/>
    <s v="11"/>
    <s v="Aug"/>
    <s v="15 Aug 2026"/>
    <s v="15"/>
    <s v="Aug"/>
    <n v="4"/>
    <n v="4"/>
    <n v="0"/>
    <n v="0"/>
    <s v="BOOKING"/>
    <x v="5"/>
    <s v="2"/>
    <s v="2"/>
    <n v="2930.0845475229357"/>
    <n v="732.52113688073393"/>
    <s v="Romania"/>
    <s v="25 Jan 2026 18:12"/>
    <s v="25 Jan 2026"/>
    <s v="Jan"/>
    <n v="0"/>
    <n v="0"/>
    <n v="0"/>
    <n v="4"/>
    <n v="0"/>
    <n v="4"/>
    <n v="0"/>
    <s v="25.01.2025"/>
    <x v="14"/>
    <s v="11.08.2026"/>
    <x v="12"/>
  </r>
  <r>
    <s v="BOOKING"/>
    <n v="4"/>
    <n v="0"/>
    <n v="0"/>
    <n v="9698"/>
    <s v="6016519716"/>
    <s v="08 Jun 2026"/>
    <s v="08"/>
    <s v="Jun"/>
    <s v="12 Jun 2026"/>
    <s v="12"/>
    <s v="Jun"/>
    <n v="4"/>
    <n v="4"/>
    <n v="0"/>
    <n v="0"/>
    <s v="BOOKING"/>
    <x v="1"/>
    <s v="2"/>
    <s v="0"/>
    <n v="988.32216880733938"/>
    <n v="247.08054220183485"/>
    <m/>
    <s v="24 Jan 2026 17:24"/>
    <s v="24 Jan 2026"/>
    <s v="Jan"/>
    <n v="0"/>
    <n v="4"/>
    <n v="0"/>
    <n v="0"/>
    <n v="0"/>
    <n v="4"/>
    <n v="0"/>
    <s v="24.01.2025"/>
    <x v="14"/>
    <s v="08.06.2026"/>
    <x v="0"/>
  </r>
  <r>
    <s v="BOOKING"/>
    <n v="0"/>
    <n v="0"/>
    <n v="7"/>
    <n v="9716"/>
    <s v="6737703151"/>
    <s v="03 Aug 2026"/>
    <s v="03"/>
    <s v="Aug"/>
    <s v="10 Aug 2026"/>
    <s v="10"/>
    <s v="Aug"/>
    <n v="7"/>
    <n v="7"/>
    <n v="0"/>
    <n v="0"/>
    <s v="BOOKING"/>
    <x v="2"/>
    <s v="2"/>
    <s v="1"/>
    <n v="3418.4319721100915"/>
    <n v="488.34742458715596"/>
    <m/>
    <s v="25 Jan 2026 18:54"/>
    <s v="25 Jan 2026"/>
    <s v="Jan"/>
    <n v="0"/>
    <n v="0"/>
    <n v="0"/>
    <n v="7"/>
    <n v="0"/>
    <n v="7"/>
    <n v="0"/>
    <s v="25.01.2025"/>
    <x v="14"/>
    <s v="03.08.2026"/>
    <x v="5"/>
  </r>
  <r>
    <s v="TO"/>
    <n v="0"/>
    <n v="5"/>
    <n v="0"/>
    <n v="9717"/>
    <s v="2322252"/>
    <s v="04 Jul 2026"/>
    <s v="04"/>
    <s v="Jul"/>
    <s v="09 Jul 2026"/>
    <s v="09"/>
    <s v="Jul"/>
    <n v="5"/>
    <n v="5"/>
    <n v="0"/>
    <n v="0"/>
    <s v="ТУРИСТИЧЕСКА АГЕНЦИЯ СОЛВЕКС - ЕООД"/>
    <x v="2"/>
    <s v="3"/>
    <s v="0"/>
    <n v="1949.9625100000001"/>
    <n v="389.992502"/>
    <s v="Romania"/>
    <s v="25 Jan 2026 19:00"/>
    <s v="25 Jan 2026"/>
    <s v="Jan"/>
    <n v="0"/>
    <n v="0"/>
    <n v="5"/>
    <n v="0"/>
    <n v="0"/>
    <n v="5"/>
    <n v="0"/>
    <s v="25.01.2025"/>
    <x v="14"/>
    <s v="04.07.2026"/>
    <x v="2"/>
  </r>
  <r>
    <s v="TO"/>
    <n v="0"/>
    <n v="0"/>
    <n v="5"/>
    <n v="9718"/>
    <s v="1235574.230489"/>
    <s v="10 Aug 2026"/>
    <s v="10"/>
    <s v="Aug"/>
    <s v="15 Aug 2026"/>
    <s v="15"/>
    <s v="Aug"/>
    <n v="5"/>
    <n v="5"/>
    <n v="0"/>
    <n v="0"/>
    <s v="СЛР-ХОЛИДЕЙ-СЪРВИС ЕООД"/>
    <x v="5"/>
    <s v="3"/>
    <s v="1"/>
    <n v="2153.4666214999997"/>
    <n v="430.69332429999997"/>
    <s v="Romania"/>
    <s v="25 Jan 2026 19:18"/>
    <s v="25 Jan 2026"/>
    <s v="Jan"/>
    <n v="0"/>
    <n v="0"/>
    <n v="0"/>
    <n v="5"/>
    <n v="0"/>
    <n v="5"/>
    <n v="0"/>
    <s v="25.01.2025"/>
    <x v="14"/>
    <s v="10.08.2026"/>
    <x v="12"/>
  </r>
  <r>
    <s v="BOOKING"/>
    <n v="0"/>
    <n v="5"/>
    <n v="0"/>
    <n v="9719"/>
    <s v="5342739987"/>
    <s v="01 Sep 2026"/>
    <s v="01"/>
    <s v="Sep"/>
    <s v="06 Sep 2026"/>
    <s v="06"/>
    <s v="Sep"/>
    <n v="5"/>
    <n v="5"/>
    <n v="0"/>
    <n v="0"/>
    <s v="BOOKING"/>
    <x v="2"/>
    <s v="2"/>
    <s v="0"/>
    <n v="1773.1662440366972"/>
    <n v="354.63324880733938"/>
    <s v="Bulgaria"/>
    <s v="25 Jan 2026 20:18"/>
    <s v="25 Jan 2026"/>
    <s v="Jan"/>
    <n v="0"/>
    <n v="0"/>
    <n v="0"/>
    <n v="0"/>
    <n v="5"/>
    <n v="5"/>
    <n v="0"/>
    <s v="25.01.2025"/>
    <x v="14"/>
    <s v="01.09.2026"/>
    <x v="11"/>
  </r>
  <r>
    <s v="TO"/>
    <n v="0"/>
    <n v="0"/>
    <n v="6"/>
    <n v="9720"/>
    <s v="2322264"/>
    <s v="21 Jul 2026"/>
    <s v="21"/>
    <s v="Jul"/>
    <s v="27 Jul 2026"/>
    <s v="27"/>
    <s v="Jul"/>
    <n v="6"/>
    <n v="6"/>
    <n v="0"/>
    <n v="0"/>
    <s v="ТУРИСТИЧЕСКА АГЕНЦИЯ СОЛВЕКС - ЕООД"/>
    <x v="1"/>
    <s v="1"/>
    <s v="1"/>
    <n v="1308.2155703999999"/>
    <n v="218.03592839999999"/>
    <s v="Romania"/>
    <s v="25 Jan 2026 20:23"/>
    <s v="25 Jan 2026"/>
    <s v="Jan"/>
    <n v="0"/>
    <n v="0"/>
    <n v="6"/>
    <n v="0"/>
    <n v="0"/>
    <n v="6"/>
    <n v="0"/>
    <s v="25.01.2025"/>
    <x v="14"/>
    <s v="21.07.2026"/>
    <x v="6"/>
  </r>
  <r>
    <s v="TO"/>
    <n v="0"/>
    <n v="5"/>
    <n v="0"/>
    <n v="9586"/>
    <s v="2320885"/>
    <s v="25 Jun 2026"/>
    <s v="25"/>
    <s v="Jun"/>
    <s v="30 Jun 2026"/>
    <s v="30"/>
    <s v="Jun"/>
    <n v="5"/>
    <n v="5"/>
    <n v="0"/>
    <n v="0"/>
    <s v="ТУРИСТИЧЕСКА АГЕНЦИЯ СОЛВЕКС - ЕООД"/>
    <x v="1"/>
    <s v="2"/>
    <s v="2"/>
    <n v="1758.4867529999999"/>
    <n v="351.69735059999999"/>
    <s v="Romania"/>
    <s v="19 Jan 2026 21:03"/>
    <s v="19 Jan 2026"/>
    <s v="Jan"/>
    <n v="0"/>
    <n v="5"/>
    <n v="0"/>
    <n v="0"/>
    <n v="0"/>
    <n v="5"/>
    <n v="0"/>
    <s v="19.01.2025"/>
    <x v="14"/>
    <s v="25.06.2026"/>
    <x v="7"/>
  </r>
  <r>
    <s v="TO"/>
    <n v="0"/>
    <n v="5"/>
    <n v="0"/>
    <n v="9587"/>
    <s v="2320869"/>
    <s v="22 Jun 2026"/>
    <s v="22"/>
    <s v="Jun"/>
    <s v="27 Jun 2026"/>
    <s v="27"/>
    <s v="Jun"/>
    <n v="5"/>
    <n v="5"/>
    <n v="0"/>
    <n v="0"/>
    <s v="ТУРИСТИЧЕСКА АГЕНЦИЯ СОЛВЕКС - ЕООД"/>
    <x v="5"/>
    <s v="3"/>
    <s v="0"/>
    <n v="1807.4998527999999"/>
    <n v="361.49997055999995"/>
    <s v="Romania"/>
    <s v="19 Jan 2026 21:03"/>
    <s v="19 Jan 2026"/>
    <s v="Jan"/>
    <n v="0"/>
    <n v="5"/>
    <n v="0"/>
    <n v="0"/>
    <n v="0"/>
    <n v="5"/>
    <n v="0"/>
    <s v="19.01.2025"/>
    <x v="14"/>
    <s v="22.06.2026"/>
    <x v="7"/>
  </r>
  <r>
    <s v="TO"/>
    <n v="0"/>
    <n v="4"/>
    <n v="2"/>
    <n v="9584"/>
    <s v="NT314864"/>
    <s v="23 Aug 2026"/>
    <s v="23"/>
    <s v="Aug"/>
    <s v="29 Aug 2026"/>
    <s v="29"/>
    <s v="Aug"/>
    <n v="6"/>
    <n v="6"/>
    <n v="0"/>
    <n v="0"/>
    <s v="НОВОТОН - ЕООД"/>
    <x v="6"/>
    <s v="2"/>
    <s v="3"/>
    <n v="2760.7322781999997"/>
    <n v="460.12204636666661"/>
    <s v="Romania"/>
    <s v="19 Jan 2026 15:53"/>
    <s v="19 Jan 2026"/>
    <s v="Jan"/>
    <n v="0"/>
    <n v="0"/>
    <n v="0"/>
    <n v="6"/>
    <n v="0"/>
    <n v="6"/>
    <n v="0"/>
    <s v="19.01.2025"/>
    <x v="14"/>
    <s v="23.08.2026"/>
    <x v="3"/>
  </r>
  <r>
    <s v="TO"/>
    <n v="0"/>
    <n v="6"/>
    <n v="0"/>
    <n v="9708"/>
    <s v="2322186"/>
    <s v="21 Jun 2026"/>
    <s v="21"/>
    <s v="Jun"/>
    <s v="27 Jun 2026"/>
    <s v="27"/>
    <s v="Jun"/>
    <n v="6"/>
    <n v="6"/>
    <n v="0"/>
    <n v="0"/>
    <s v="ТУРИСТИЧЕСКА АГЕНЦИЯ СОЛВЕКС - ЕООД"/>
    <x v="2"/>
    <s v="2"/>
    <s v="0"/>
    <n v="1592.5932524"/>
    <n v="265.43220873333331"/>
    <s v="Romania"/>
    <s v="25 Jan 2026 10:18"/>
    <s v="25 Jan 2026"/>
    <s v="Jan"/>
    <n v="0"/>
    <n v="6"/>
    <n v="0"/>
    <n v="0"/>
    <n v="0"/>
    <n v="6"/>
    <n v="0"/>
    <s v="25.01.2025"/>
    <x v="14"/>
    <s v="21.06.2026"/>
    <x v="7"/>
  </r>
  <r>
    <s v="TOPOLA SKIES"/>
    <n v="0"/>
    <n v="0"/>
    <n v="5"/>
    <n v="9589"/>
    <s v="451300"/>
    <s v="10 Aug 2026"/>
    <s v="10"/>
    <s v="Aug"/>
    <s v="15 Aug 2026"/>
    <s v="15"/>
    <s v="Aug"/>
    <n v="5"/>
    <n v="5"/>
    <n v="0"/>
    <n v="0"/>
    <s v="TOPOLA SKIES"/>
    <x v="7"/>
    <s v="3"/>
    <s v="3"/>
    <n v="3617.3883302752288"/>
    <n v="723.4776660550458"/>
    <m/>
    <s v="20 Jan 2026 09:53"/>
    <s v="20 Jan 2026"/>
    <s v="Jan"/>
    <n v="0"/>
    <n v="0"/>
    <n v="0"/>
    <n v="5"/>
    <n v="0"/>
    <n v="5"/>
    <n v="0"/>
    <s v="20.01.2025"/>
    <x v="14"/>
    <s v="10.08.2026"/>
    <x v="12"/>
  </r>
  <r>
    <s v="TO"/>
    <n v="0"/>
    <n v="1"/>
    <n v="5"/>
    <n v="9590"/>
    <s v="1190232.229460"/>
    <s v="10 Jul 2026"/>
    <s v="10"/>
    <s v="Jul"/>
    <s v="16 Jul 2026"/>
    <s v="16"/>
    <s v="Jul"/>
    <n v="6"/>
    <n v="6"/>
    <n v="0"/>
    <n v="0"/>
    <s v="СЛР-ХОЛИДЕЙ-СЪРВИС ЕООД"/>
    <x v="3"/>
    <s v="2"/>
    <s v="2"/>
    <n v="2713.1273759999999"/>
    <n v="452.18789599999997"/>
    <s v="Romania"/>
    <s v="20 Jan 2026 09:57"/>
    <s v="19 Jan 2026"/>
    <s v="Jan"/>
    <n v="0"/>
    <n v="0"/>
    <n v="6"/>
    <n v="0"/>
    <n v="0"/>
    <n v="6"/>
    <n v="0"/>
    <s v="20.01.2025"/>
    <x v="14"/>
    <s v="10.07.2026"/>
    <x v="13"/>
  </r>
  <r>
    <s v="TO"/>
    <n v="0"/>
    <n v="0"/>
    <n v="6"/>
    <n v="9591"/>
    <s v="18577"/>
    <s v="10 Aug 2026"/>
    <s v="10"/>
    <s v="Aug"/>
    <s v="16 Aug 2026"/>
    <s v="16"/>
    <s v="Aug"/>
    <n v="6"/>
    <n v="6"/>
    <n v="0"/>
    <n v="0"/>
    <s v="КЛУБ МАГЕЛАН - ООД"/>
    <x v="2"/>
    <s v="2"/>
    <s v="1"/>
    <n v="1914.2099376000001"/>
    <n v="319.03498960000002"/>
    <s v="Romania"/>
    <s v="20 Jan 2026 10:15"/>
    <s v="19 Jan 2026"/>
    <s v="Jan"/>
    <n v="0"/>
    <n v="0"/>
    <n v="0"/>
    <n v="6"/>
    <n v="0"/>
    <n v="6"/>
    <n v="0"/>
    <s v="20.01.2025"/>
    <x v="14"/>
    <s v="10.08.2026"/>
    <x v="12"/>
  </r>
  <r>
    <s v="BOOKING"/>
    <n v="3"/>
    <n v="0"/>
    <n v="0"/>
    <n v="9592"/>
    <s v="6846202475"/>
    <s v="02 Jun 2026"/>
    <s v="02"/>
    <s v="Jun"/>
    <s v="05 Jun 2026"/>
    <s v="05"/>
    <s v="Jun"/>
    <n v="3"/>
    <n v="3"/>
    <n v="0"/>
    <n v="0"/>
    <s v="BOOKING"/>
    <x v="1"/>
    <s v="2"/>
    <s v="0"/>
    <n v="741.24162660550462"/>
    <n v="247.08054220183485"/>
    <s v="Romania"/>
    <s v="20 Jan 2026 10:42"/>
    <s v="20 Jan 2026"/>
    <s v="Jan"/>
    <n v="0"/>
    <n v="3"/>
    <n v="0"/>
    <n v="0"/>
    <n v="0"/>
    <n v="3"/>
    <n v="0"/>
    <s v="20.01.2025"/>
    <x v="14"/>
    <s v="02.06.2026"/>
    <x v="10"/>
  </r>
  <r>
    <s v="TO"/>
    <n v="0"/>
    <n v="0"/>
    <n v="5"/>
    <n v="9593"/>
    <s v="1190347.229467"/>
    <s v="18 Jul 2026"/>
    <s v="18"/>
    <s v="Jul"/>
    <s v="23 Jul 2026"/>
    <s v="23"/>
    <s v="Jul"/>
    <n v="5"/>
    <n v="5"/>
    <n v="0"/>
    <n v="0"/>
    <s v="СЛР-ХОЛИДЕЙ-СЪРВИС ЕООД"/>
    <x v="4"/>
    <s v="4"/>
    <s v="0"/>
    <n v="2826.0765584999999"/>
    <n v="565.21531170000003"/>
    <s v="Romania"/>
    <s v="20 Jan 2026 10:44"/>
    <s v="20 Jan 2026"/>
    <s v="Jan"/>
    <n v="0"/>
    <n v="0"/>
    <n v="5"/>
    <n v="0"/>
    <n v="0"/>
    <n v="5"/>
    <n v="0"/>
    <s v="20.01.2025"/>
    <x v="14"/>
    <s v="18.07.2026"/>
    <x v="1"/>
  </r>
  <r>
    <s v="TO"/>
    <n v="0"/>
    <n v="5"/>
    <n v="0"/>
    <n v="9594"/>
    <s v="61121"/>
    <s v="22 Jun 2026"/>
    <s v="22"/>
    <s v="Jun"/>
    <s v="27 Jun 2026"/>
    <s v="27"/>
    <s v="Jun"/>
    <n v="5"/>
    <n v="5"/>
    <n v="0"/>
    <n v="0"/>
    <s v="КЛУБ МАГЕЛАН - ООД"/>
    <x v="3"/>
    <s v="2"/>
    <s v="0"/>
    <n v="1537.4388464000001"/>
    <n v="307.48776928000001"/>
    <s v="Romania"/>
    <s v="20 Jan 2026 10:50"/>
    <s v="20 Jan 2026"/>
    <s v="Jan"/>
    <n v="0"/>
    <n v="5"/>
    <n v="0"/>
    <n v="0"/>
    <n v="0"/>
    <n v="5"/>
    <n v="0"/>
    <s v="20.01.2025"/>
    <x v="14"/>
    <s v="22.06.2026"/>
    <x v="7"/>
  </r>
  <r>
    <s v="TO"/>
    <n v="0"/>
    <n v="7"/>
    <n v="0"/>
    <n v="9595"/>
    <s v="18589"/>
    <s v="03 Jul 2026"/>
    <s v="03"/>
    <s v="Jul"/>
    <s v="10 Jul 2026"/>
    <s v="10"/>
    <s v="Jul"/>
    <n v="7"/>
    <n v="7"/>
    <n v="0"/>
    <n v="0"/>
    <s v="КЛУБ МАГЕЛАН - ООД"/>
    <x v="2"/>
    <s v="2"/>
    <s v="1"/>
    <n v="2052.2915355999999"/>
    <n v="293.18450508571425"/>
    <s v="Romania"/>
    <s v="20 Jan 2026 11:17"/>
    <s v="20 Jan 2026"/>
    <s v="Jan"/>
    <n v="0"/>
    <n v="0"/>
    <n v="7"/>
    <n v="0"/>
    <n v="0"/>
    <n v="7"/>
    <n v="0"/>
    <s v="20.01.2025"/>
    <x v="14"/>
    <s v="03.07.2026"/>
    <x v="2"/>
  </r>
  <r>
    <s v="TO"/>
    <n v="0"/>
    <n v="5"/>
    <n v="0"/>
    <n v="9597"/>
    <s v="52299"/>
    <s v="01 Jul 2026"/>
    <s v="01"/>
    <s v="Jul"/>
    <s v="06 Jul 2026"/>
    <s v="06"/>
    <s v="Jul"/>
    <n v="5"/>
    <n v="5"/>
    <n v="0"/>
    <n v="0"/>
    <s v="КЛУБ МАГЕЛАН - ООД"/>
    <x v="4"/>
    <s v="5"/>
    <s v="1"/>
    <n v="3089.8202339999998"/>
    <n v="617.96404680000001"/>
    <s v="Romania"/>
    <s v="20 Jan 2026 12:42"/>
    <s v="20 Jan 2026"/>
    <s v="Jan"/>
    <n v="0"/>
    <n v="0"/>
    <n v="5"/>
    <n v="0"/>
    <n v="0"/>
    <n v="5"/>
    <n v="0"/>
    <s v="20.01.2025"/>
    <x v="14"/>
    <s v="01.07.2026"/>
    <x v="2"/>
  </r>
  <r>
    <s v="TO"/>
    <n v="0"/>
    <n v="0"/>
    <n v="7"/>
    <n v="9596"/>
    <s v="2320984"/>
    <s v="20 Jul 2026"/>
    <s v="20"/>
    <s v="Jul"/>
    <s v="27 Jul 2026"/>
    <s v="27"/>
    <s v="Jul"/>
    <n v="7"/>
    <n v="7"/>
    <n v="0"/>
    <n v="0"/>
    <s v="ТУРИСТИЧЕСКА АГЕНЦИЯ СОЛВЕКС - ЕООД"/>
    <x v="3"/>
    <s v="2"/>
    <s v="1"/>
    <n v="2532.2522176000002"/>
    <n v="361.75031680000001"/>
    <s v="Romania"/>
    <s v="20 Jan 2026 12:42"/>
    <s v="20 Jan 2026"/>
    <s v="Jan"/>
    <n v="0"/>
    <n v="0"/>
    <n v="7"/>
    <n v="0"/>
    <n v="0"/>
    <n v="7"/>
    <n v="0"/>
    <s v="20.01.2025"/>
    <x v="14"/>
    <s v="20.07.2026"/>
    <x v="6"/>
  </r>
  <r>
    <s v="TO"/>
    <n v="0"/>
    <n v="0"/>
    <n v="6"/>
    <n v="9585"/>
    <s v="52279"/>
    <s v="01 Aug 2026"/>
    <s v="01"/>
    <s v="Aug"/>
    <s v="07 Aug 2026"/>
    <s v="07"/>
    <s v="Aug"/>
    <n v="6"/>
    <n v="6"/>
    <n v="0"/>
    <n v="0"/>
    <s v="КЛУБ МАГЕЛАН - ООД"/>
    <x v="0"/>
    <s v="2"/>
    <s v="1"/>
    <n v="1944.2514864"/>
    <n v="324.0419144"/>
    <s v="Romania"/>
    <s v="19 Jan 2026 17:45"/>
    <s v="19 Jan 2026"/>
    <s v="Jan"/>
    <n v="0"/>
    <n v="0"/>
    <n v="0"/>
    <n v="6"/>
    <n v="0"/>
    <n v="6"/>
    <n v="0"/>
    <s v="19.01.2025"/>
    <x v="14"/>
    <s v="01.08.2026"/>
    <x v="8"/>
  </r>
  <r>
    <s v="TO"/>
    <n v="0"/>
    <n v="0"/>
    <n v="5"/>
    <n v="9598"/>
    <s v="52302"/>
    <s v="20 Jul 2026"/>
    <s v="20"/>
    <s v="Jul"/>
    <s v="25 Jul 2026"/>
    <s v="25"/>
    <s v="Jul"/>
    <n v="5"/>
    <n v="5"/>
    <n v="0"/>
    <n v="0"/>
    <s v="КЛУБ МАГЕЛАН - ООД"/>
    <x v="5"/>
    <s v="2"/>
    <s v="2"/>
    <n v="1993.9686850000001"/>
    <n v="398.79373700000002"/>
    <s v="Romania"/>
    <s v="20 Jan 2026 13:37"/>
    <s v="20 Jan 2026"/>
    <s v="Jan"/>
    <n v="0"/>
    <n v="0"/>
    <n v="5"/>
    <n v="0"/>
    <n v="0"/>
    <n v="5"/>
    <n v="0"/>
    <s v="20.01.2025"/>
    <x v="14"/>
    <s v="20.07.2026"/>
    <x v="6"/>
  </r>
  <r>
    <s v="TO"/>
    <n v="0"/>
    <n v="0"/>
    <n v="5"/>
    <n v="9599"/>
    <s v="52303"/>
    <s v="20 Jul 2026"/>
    <s v="20"/>
    <s v="Jul"/>
    <s v="25 Jul 2026"/>
    <s v="25"/>
    <s v="Jul"/>
    <n v="5"/>
    <n v="5"/>
    <n v="0"/>
    <n v="0"/>
    <s v="КЛУБ МАГЕЛАН - ООД"/>
    <x v="5"/>
    <s v="3"/>
    <s v="0"/>
    <n v="2153.4666214999997"/>
    <n v="430.69332429999997"/>
    <s v="Romania"/>
    <s v="20 Jan 2026 13:37"/>
    <s v="20 Jan 2026"/>
    <s v="Jan"/>
    <n v="0"/>
    <n v="0"/>
    <n v="5"/>
    <n v="0"/>
    <n v="0"/>
    <n v="5"/>
    <n v="0"/>
    <s v="20.01.2025"/>
    <x v="14"/>
    <s v="20.07.2026"/>
    <x v="6"/>
  </r>
  <r>
    <s v="TO"/>
    <n v="0"/>
    <n v="0"/>
    <n v="5"/>
    <n v="9600"/>
    <s v="52306"/>
    <s v="20 Jul 2026"/>
    <s v="20"/>
    <s v="Jul"/>
    <s v="25 Jul 2026"/>
    <s v="25"/>
    <s v="Jul"/>
    <n v="5"/>
    <n v="5"/>
    <n v="0"/>
    <n v="0"/>
    <s v="КЛУБ МАГЕЛАН - ООД"/>
    <x v="4"/>
    <s v="3"/>
    <s v="2"/>
    <n v="2826.0765584999999"/>
    <n v="565.21531170000003"/>
    <s v="Romania"/>
    <s v="20 Jan 2026 13:37"/>
    <s v="20 Jan 2026"/>
    <s v="Jan"/>
    <n v="0"/>
    <n v="0"/>
    <n v="5"/>
    <n v="0"/>
    <n v="0"/>
    <n v="5"/>
    <n v="0"/>
    <s v="20.01.2025"/>
    <x v="14"/>
    <s v="20.07.2026"/>
    <x v="6"/>
  </r>
  <r>
    <s v="TO"/>
    <n v="0"/>
    <n v="0"/>
    <n v="5"/>
    <n v="9601"/>
    <s v="52308"/>
    <s v="20 Jul 2026"/>
    <s v="20"/>
    <s v="Jul"/>
    <s v="25 Jul 2026"/>
    <s v="25"/>
    <s v="Jul"/>
    <n v="5"/>
    <n v="5"/>
    <n v="0"/>
    <n v="0"/>
    <s v="КЛУБ МАГЕЛАН - ООД"/>
    <x v="5"/>
    <s v="2"/>
    <s v="2"/>
    <n v="1993.9686850000001"/>
    <n v="398.79373700000002"/>
    <s v="Romania"/>
    <s v="20 Jan 2026 13:38"/>
    <s v="20 Jan 2026"/>
    <s v="Jan"/>
    <n v="0"/>
    <n v="0"/>
    <n v="5"/>
    <n v="0"/>
    <n v="0"/>
    <n v="5"/>
    <n v="0"/>
    <s v="20.01.2025"/>
    <x v="14"/>
    <s v="20.07.2026"/>
    <x v="6"/>
  </r>
  <r>
    <s v="TO"/>
    <n v="0"/>
    <n v="0"/>
    <n v="6"/>
    <n v="9602"/>
    <s v="1190529.229566"/>
    <s v="14 Jul 2026"/>
    <s v="14"/>
    <s v="Jul"/>
    <s v="20 Jul 2026"/>
    <s v="20"/>
    <s v="Jul"/>
    <n v="6"/>
    <n v="6"/>
    <n v="0"/>
    <n v="0"/>
    <s v="СЛР-ХОЛИДЕЙ-СЪРВИС ЕООД"/>
    <x v="1"/>
    <s v="2"/>
    <s v="1"/>
    <n v="1868.9129148"/>
    <n v="311.48548579999999"/>
    <s v="Romania"/>
    <s v="20 Jan 2026 14:06"/>
    <s v="20 Jan 2026"/>
    <s v="Jan"/>
    <n v="0"/>
    <n v="0"/>
    <n v="6"/>
    <n v="0"/>
    <n v="0"/>
    <n v="6"/>
    <n v="0"/>
    <s v="20.01.2025"/>
    <x v="14"/>
    <s v="14.07.2026"/>
    <x v="1"/>
  </r>
  <r>
    <s v="TO"/>
    <n v="0"/>
    <n v="0"/>
    <n v="5"/>
    <n v="9605"/>
    <s v="3866"/>
    <s v="11 Aug 2026"/>
    <s v="11"/>
    <s v="Aug"/>
    <s v="16 Aug 2026"/>
    <s v="16"/>
    <s v="Aug"/>
    <n v="5"/>
    <n v="5"/>
    <n v="0"/>
    <n v="0"/>
    <s v="ТЕДИ - КАМ - ЕООД"/>
    <x v="2"/>
    <s v="2"/>
    <s v="1"/>
    <n v="1595.1749480000001"/>
    <n v="319.03498960000002"/>
    <s v="Israel"/>
    <s v="20 Jan 2026 14:35"/>
    <s v="20 Jan 2026"/>
    <s v="Jan"/>
    <n v="0"/>
    <n v="0"/>
    <n v="0"/>
    <n v="5"/>
    <n v="0"/>
    <n v="5"/>
    <n v="0"/>
    <s v="20.01.2025"/>
    <x v="14"/>
    <s v="11.08.2026"/>
    <x v="12"/>
  </r>
  <r>
    <s v="TO"/>
    <n v="0"/>
    <n v="0"/>
    <n v="5"/>
    <n v="9604"/>
    <s v="3866"/>
    <s v="11 Aug 2026"/>
    <s v="11"/>
    <s v="Aug"/>
    <s v="16 Aug 2026"/>
    <s v="16"/>
    <s v="Aug"/>
    <n v="5"/>
    <n v="5"/>
    <n v="0"/>
    <n v="0"/>
    <s v="ТЕДИ - КАМ - ЕООД"/>
    <x v="2"/>
    <s v="2"/>
    <s v="0"/>
    <n v="1595.1749480000001"/>
    <n v="319.03498960000002"/>
    <s v="Israel"/>
    <s v="20 Jan 2026 14:35"/>
    <s v="20 Jan 2026"/>
    <s v="Jan"/>
    <n v="0"/>
    <n v="0"/>
    <n v="0"/>
    <n v="5"/>
    <n v="0"/>
    <n v="5"/>
    <n v="0"/>
    <s v="20.01.2025"/>
    <x v="14"/>
    <s v="11.08.2026"/>
    <x v="12"/>
  </r>
  <r>
    <s v="TO"/>
    <n v="0"/>
    <n v="0"/>
    <n v="5"/>
    <n v="9603"/>
    <s v="3866"/>
    <s v="11 Aug 2026"/>
    <s v="11"/>
    <s v="Aug"/>
    <s v="16 Aug 2026"/>
    <s v="16"/>
    <s v="Aug"/>
    <n v="5"/>
    <n v="5"/>
    <n v="0"/>
    <n v="0"/>
    <s v="ТЕДИ - КАМ - ЕООД"/>
    <x v="2"/>
    <s v="2"/>
    <s v="1"/>
    <n v="1595.1749480000001"/>
    <n v="319.03498960000002"/>
    <s v="Israel"/>
    <s v="20 Jan 2026 14:35"/>
    <s v="20 Jan 2026"/>
    <s v="Jan"/>
    <n v="0"/>
    <n v="0"/>
    <n v="0"/>
    <n v="5"/>
    <n v="0"/>
    <n v="5"/>
    <n v="0"/>
    <s v="20.01.2025"/>
    <x v="14"/>
    <s v="11.08.2026"/>
    <x v="12"/>
  </r>
  <r>
    <s v="TO"/>
    <n v="0"/>
    <n v="0"/>
    <n v="5"/>
    <n v="9606"/>
    <s v="3866"/>
    <s v="11 Aug 2026"/>
    <s v="11"/>
    <s v="Aug"/>
    <s v="16 Aug 2026"/>
    <s v="16"/>
    <s v="Aug"/>
    <n v="5"/>
    <n v="5"/>
    <n v="0"/>
    <n v="0"/>
    <s v="ТЕДИ - КАМ - ЕООД"/>
    <x v="2"/>
    <s v="2"/>
    <s v="0"/>
    <n v="1595.1749480000001"/>
    <n v="319.03498960000002"/>
    <s v="Israel"/>
    <s v="20 Jan 2026 14:35"/>
    <s v="20 Jan 2026"/>
    <s v="Jan"/>
    <n v="0"/>
    <n v="0"/>
    <n v="0"/>
    <n v="5"/>
    <n v="0"/>
    <n v="5"/>
    <n v="0"/>
    <s v="20.01.2025"/>
    <x v="14"/>
    <s v="11.08.2026"/>
    <x v="12"/>
  </r>
  <r>
    <s v="TO"/>
    <n v="0"/>
    <n v="5"/>
    <n v="0"/>
    <n v="9608"/>
    <s v="1190603.229573"/>
    <s v="06 Jul 2026"/>
    <s v="06"/>
    <s v="Jul"/>
    <s v="11 Jul 2026"/>
    <s v="11"/>
    <s v="Jul"/>
    <n v="5"/>
    <n v="5"/>
    <n v="0"/>
    <n v="0"/>
    <s v="СЛР-ХОЛИДЕЙ-СЪРВИС ЕООД"/>
    <x v="5"/>
    <s v="3"/>
    <s v="1"/>
    <n v="2031.3641545999997"/>
    <n v="406.27283091999993"/>
    <s v="Romania"/>
    <s v="20 Jan 2026 15:01"/>
    <s v="20 Jan 2026"/>
    <s v="Jan"/>
    <n v="0"/>
    <n v="0"/>
    <n v="5"/>
    <n v="0"/>
    <n v="0"/>
    <n v="5"/>
    <n v="0"/>
    <s v="20.01.2025"/>
    <x v="14"/>
    <s v="06.07.2026"/>
    <x v="13"/>
  </r>
  <r>
    <s v="TO"/>
    <n v="0"/>
    <n v="5"/>
    <n v="0"/>
    <n v="9607"/>
    <s v="1190603.229572"/>
    <s v="06 Jul 2026"/>
    <s v="06"/>
    <s v="Jul"/>
    <s v="11 Jul 2026"/>
    <s v="11"/>
    <s v="Jul"/>
    <n v="5"/>
    <n v="5"/>
    <n v="0"/>
    <n v="0"/>
    <s v="СЛР-ХОЛИДЕЙ-СЪРВИС ЕООД"/>
    <x v="5"/>
    <s v="2"/>
    <s v="1"/>
    <n v="1504.6982522000001"/>
    <n v="300.93965044000004"/>
    <s v="Romania"/>
    <s v="20 Jan 2026 15:01"/>
    <s v="20 Jan 2026"/>
    <s v="Jan"/>
    <n v="0"/>
    <n v="0"/>
    <n v="5"/>
    <n v="0"/>
    <n v="0"/>
    <n v="5"/>
    <n v="0"/>
    <s v="20.01.2025"/>
    <x v="14"/>
    <s v="06.07.2026"/>
    <x v="13"/>
  </r>
  <r>
    <s v="TO"/>
    <n v="0"/>
    <n v="0"/>
    <n v="5"/>
    <n v="9609"/>
    <s v="1190609.229571"/>
    <s v="12 Jul 2026"/>
    <s v="12"/>
    <s v="Jul"/>
    <s v="17 Jul 2026"/>
    <s v="17"/>
    <s v="Jul"/>
    <n v="5"/>
    <n v="5"/>
    <n v="0"/>
    <n v="0"/>
    <s v="СЛР-ХОЛИДЕЙ-СЪРВИС ЕООД"/>
    <x v="5"/>
    <s v="3"/>
    <s v="1"/>
    <n v="2153.4666214999997"/>
    <n v="430.69332429999997"/>
    <s v="Romania"/>
    <s v="20 Jan 2026 15:02"/>
    <s v="20 Jan 2026"/>
    <s v="Jan"/>
    <n v="0"/>
    <n v="0"/>
    <n v="5"/>
    <n v="0"/>
    <n v="0"/>
    <n v="5"/>
    <n v="0"/>
    <s v="20.01.2025"/>
    <x v="14"/>
    <s v="12.07.2026"/>
    <x v="1"/>
  </r>
  <r>
    <s v="TO"/>
    <n v="0"/>
    <n v="7"/>
    <n v="0"/>
    <n v="9611"/>
    <s v="18609"/>
    <s v="21 Jun 2026"/>
    <s v="21"/>
    <s v="Jun"/>
    <s v="28 Jun 2026"/>
    <s v="28"/>
    <s v="Jun"/>
    <n v="7"/>
    <n v="7"/>
    <n v="0"/>
    <n v="0"/>
    <s v="КЛУБ МАГЕЛАН - ООД"/>
    <x v="5"/>
    <s v="2"/>
    <s v="2"/>
    <n v="2351.8660166999998"/>
    <n v="335.98085952857139"/>
    <s v="Romania"/>
    <s v="20 Jan 2026 16:52"/>
    <s v="20 Jan 2026"/>
    <s v="Jan"/>
    <n v="0"/>
    <n v="7"/>
    <n v="0"/>
    <n v="0"/>
    <n v="0"/>
    <n v="7"/>
    <n v="0"/>
    <s v="20.01.2025"/>
    <x v="14"/>
    <s v="21.06.2026"/>
    <x v="7"/>
  </r>
  <r>
    <s v="TOPOLA SKIES"/>
    <n v="0"/>
    <n v="0"/>
    <n v="6"/>
    <n v="9610"/>
    <s v="451668"/>
    <s v="23 Jul 2026"/>
    <s v="23"/>
    <s v="Jul"/>
    <s v="29 Jul 2026"/>
    <s v="29"/>
    <s v="Jul"/>
    <n v="6"/>
    <n v="6"/>
    <n v="0"/>
    <n v="0"/>
    <s v="TOPOLA SKIES"/>
    <x v="4"/>
    <s v="4"/>
    <s v="2"/>
    <n v="4476.5180587155965"/>
    <n v="746.08634311926596"/>
    <m/>
    <s v="20 Jan 2026 16:23"/>
    <s v="20 Jan 2026"/>
    <s v="Jan"/>
    <n v="0"/>
    <n v="0"/>
    <n v="6"/>
    <n v="0"/>
    <n v="0"/>
    <n v="6"/>
    <n v="0"/>
    <s v="20.01.2025"/>
    <x v="14"/>
    <s v="23.07.2026"/>
    <x v="6"/>
  </r>
  <r>
    <s v="TO"/>
    <n v="0"/>
    <n v="0"/>
    <n v="5"/>
    <n v="9612"/>
    <s v="2321099"/>
    <s v="13 Jul 2026"/>
    <s v="13"/>
    <s v="Jul"/>
    <s v="18 Jul 2026"/>
    <s v="18"/>
    <s v="Jul"/>
    <n v="5"/>
    <n v="5"/>
    <n v="0"/>
    <n v="0"/>
    <s v="ТУРИСТИЧЕСКА АГЕНЦИЯ СОЛВЕКС - ЕООД"/>
    <x v="5"/>
    <s v="2"/>
    <s v="2"/>
    <n v="1993.9686850000001"/>
    <n v="398.79373700000002"/>
    <s v="Romania"/>
    <s v="20 Jan 2026 17:48"/>
    <s v="20 Jan 2026"/>
    <s v="Jan"/>
    <n v="0"/>
    <n v="0"/>
    <n v="5"/>
    <n v="0"/>
    <n v="0"/>
    <n v="5"/>
    <n v="0"/>
    <s v="20.01.2025"/>
    <x v="14"/>
    <s v="13.07.2026"/>
    <x v="1"/>
  </r>
  <r>
    <s v="BOOKING"/>
    <n v="0"/>
    <n v="5"/>
    <n v="0"/>
    <n v="9613"/>
    <s v="6141003534"/>
    <s v="19 Jun 2026"/>
    <s v="19"/>
    <s v="Jun"/>
    <s v="24 Jun 2026"/>
    <s v="24"/>
    <s v="Jun"/>
    <n v="5"/>
    <n v="5"/>
    <n v="0"/>
    <n v="0"/>
    <s v="BOOKING"/>
    <x v="6"/>
    <s v="2"/>
    <s v="1"/>
    <n v="1991.1784871559632"/>
    <n v="398.23569743119259"/>
    <s v="Romania"/>
    <s v="20 Jan 2026 18:26"/>
    <s v="20 Jan 2026"/>
    <s v="Jan"/>
    <n v="0"/>
    <n v="5"/>
    <n v="0"/>
    <n v="0"/>
    <n v="0"/>
    <n v="5"/>
    <n v="0"/>
    <s v="20.01.2025"/>
    <x v="14"/>
    <s v="19.06.2026"/>
    <x v="9"/>
  </r>
  <r>
    <s v="BOOKING"/>
    <n v="0"/>
    <n v="5"/>
    <n v="0"/>
    <n v="9614"/>
    <s v="5414236199"/>
    <s v="19 Jun 2026"/>
    <s v="19"/>
    <s v="Jun"/>
    <s v="24 Jun 2026"/>
    <s v="24"/>
    <s v="Jun"/>
    <n v="5"/>
    <n v="5"/>
    <n v="0"/>
    <n v="0"/>
    <s v="BOOKING"/>
    <x v="6"/>
    <s v="2"/>
    <s v="2"/>
    <n v="2627.2718220183483"/>
    <n v="525.45436440366962"/>
    <s v="Romania"/>
    <s v="20 Jan 2026 20:04"/>
    <s v="20 Jan 2026"/>
    <s v="Jan"/>
    <n v="0"/>
    <n v="5"/>
    <n v="0"/>
    <n v="0"/>
    <n v="0"/>
    <n v="5"/>
    <n v="0"/>
    <s v="20.01.2025"/>
    <x v="14"/>
    <s v="19.06.2026"/>
    <x v="9"/>
  </r>
  <r>
    <s v="TO"/>
    <n v="0"/>
    <n v="0"/>
    <n v="5"/>
    <n v="9615"/>
    <s v="2321152"/>
    <s v="27 Jul 2026"/>
    <s v="27"/>
    <s v="Jul"/>
    <s v="01 Aug 2026"/>
    <s v="01"/>
    <s v="Aug"/>
    <n v="5"/>
    <n v="-26"/>
    <n v="4"/>
    <n v="0"/>
    <s v="ТУРИСТИЧЕСКА АГЕНЦИЯ СОЛВЕКС - ЕООД"/>
    <x v="4"/>
    <s v="3"/>
    <s v="2"/>
    <n v="2826.0765584999999"/>
    <n v="565.21531170000003"/>
    <m/>
    <s v="20 Jan 2026 20:36"/>
    <s v="20 Jan 2026"/>
    <s v="Jan"/>
    <n v="0"/>
    <n v="0"/>
    <n v="4"/>
    <n v="0"/>
    <n v="0"/>
    <n v="4"/>
    <n v="-1"/>
    <s v="20.01.2025"/>
    <x v="14"/>
    <s v="27.07.2026"/>
    <x v="8"/>
  </r>
  <r>
    <s v="TO"/>
    <n v="0"/>
    <n v="0"/>
    <n v="5"/>
    <n v="9616"/>
    <s v="2321169"/>
    <s v="28 Jul 2026"/>
    <s v="28"/>
    <s v="Jul"/>
    <s v="02 Aug 2026"/>
    <s v="02"/>
    <s v="Aug"/>
    <n v="5"/>
    <n v="-26"/>
    <n v="3"/>
    <n v="1"/>
    <s v="ТУРИСТИЧЕСКА АГЕНЦИЯ СОЛВЕКС - ЕООД"/>
    <x v="4"/>
    <s v="4"/>
    <s v="1"/>
    <n v="2826.0765584999999"/>
    <n v="565.21531170000003"/>
    <m/>
    <s v="20 Jan 2026 22:01"/>
    <s v="20 Jan 2026"/>
    <s v="Jan"/>
    <n v="0"/>
    <n v="0"/>
    <n v="3"/>
    <n v="1"/>
    <n v="0"/>
    <n v="4"/>
    <n v="-1"/>
    <s v="20.01.2025"/>
    <x v="14"/>
    <s v="28.07.2026"/>
    <x v="8"/>
  </r>
  <r>
    <s v="TO"/>
    <n v="0"/>
    <n v="3"/>
    <n v="4"/>
    <n v="9618"/>
    <s v="1190967.229749"/>
    <s v="08 Jul 2026"/>
    <s v="08"/>
    <s v="Jul"/>
    <s v="15 Jul 2026"/>
    <s v="15"/>
    <s v="Jul"/>
    <n v="7"/>
    <n v="7"/>
    <n v="0"/>
    <n v="0"/>
    <s v="СЛР-ХОЛИДЕЙ-СЪРВИС ЕООД"/>
    <x v="4"/>
    <s v="3"/>
    <s v="2"/>
    <n v="3906.2619092"/>
    <n v="558.03741560000003"/>
    <s v="Romania"/>
    <s v="21 Jan 2026 09:44"/>
    <s v="21 Jan 2026"/>
    <s v="Jan"/>
    <n v="0"/>
    <n v="0"/>
    <n v="7"/>
    <n v="0"/>
    <n v="0"/>
    <n v="7"/>
    <n v="0"/>
    <s v="21.01.2025"/>
    <x v="14"/>
    <s v="08.07.2026"/>
    <x v="13"/>
  </r>
  <r>
    <s v="INDIVIDUAL"/>
    <n v="0"/>
    <n v="7"/>
    <n v="0"/>
    <n v="9619"/>
    <s v="21012026"/>
    <s v="01 Sep 2026"/>
    <s v="01"/>
    <s v="Sep"/>
    <s v="08 Sep 2026"/>
    <s v="08"/>
    <s v="Sep"/>
    <n v="7"/>
    <n v="7"/>
    <n v="0"/>
    <n v="0"/>
    <s v="INDIVIDUAL"/>
    <x v="6"/>
    <s v="3"/>
    <s v="1"/>
    <n v="2955.2052998165132"/>
    <n v="422.17218568807334"/>
    <m/>
    <s v="21 Jan 2026 10:39"/>
    <s v="21 Jan 2026"/>
    <s v="Jan"/>
    <n v="0"/>
    <n v="0"/>
    <n v="0"/>
    <n v="0"/>
    <n v="7"/>
    <n v="7"/>
    <n v="0"/>
    <s v="21.01.2025"/>
    <x v="14"/>
    <s v="01.09.2026"/>
    <x v="11"/>
  </r>
  <r>
    <s v="TOPOLA SKIES"/>
    <n v="0"/>
    <n v="3"/>
    <n v="0"/>
    <n v="9621"/>
    <s v="452223"/>
    <s v="04 Sep 2026"/>
    <s v="04"/>
    <s v="Sep"/>
    <s v="07 Sep 2026"/>
    <s v="07"/>
    <s v="Sep"/>
    <n v="3"/>
    <n v="3"/>
    <n v="0"/>
    <n v="0"/>
    <s v="TOPOLA SKIES"/>
    <x v="5"/>
    <s v="2"/>
    <s v="2"/>
    <n v="1419.0712970642201"/>
    <n v="473.02376568807341"/>
    <m/>
    <s v="21 Jan 2026 11:28"/>
    <s v="21 Jan 2026"/>
    <s v="Jan"/>
    <n v="0"/>
    <n v="0"/>
    <n v="0"/>
    <n v="0"/>
    <n v="3"/>
    <n v="3"/>
    <n v="0"/>
    <s v="21.01.2025"/>
    <x v="14"/>
    <s v="04.09.2026"/>
    <x v="11"/>
  </r>
  <r>
    <s v="TO"/>
    <n v="0"/>
    <n v="0"/>
    <n v="5"/>
    <n v="9624"/>
    <s v="4562"/>
    <s v="02 Aug 2026"/>
    <s v="02"/>
    <s v="Aug"/>
    <s v="07 Aug 2026"/>
    <s v="07"/>
    <s v="Aug"/>
    <n v="5"/>
    <n v="5"/>
    <n v="0"/>
    <n v="0"/>
    <s v="КЛУБ МАГЕЛАН - ООД"/>
    <x v="0"/>
    <s v="1"/>
    <s v="1"/>
    <n v="1134.185817"/>
    <n v="226.83716340000001"/>
    <s v="Romania"/>
    <s v="21 Jan 2026 13:48"/>
    <s v="21 Jan 2026"/>
    <s v="Jan"/>
    <n v="0"/>
    <n v="0"/>
    <n v="0"/>
    <n v="5"/>
    <n v="0"/>
    <n v="5"/>
    <n v="0"/>
    <s v="21.01.2025"/>
    <x v="14"/>
    <s v="02.08.2026"/>
    <x v="5"/>
  </r>
  <r>
    <m/>
    <m/>
    <m/>
    <m/>
    <m/>
    <m/>
    <m/>
    <m/>
    <m/>
    <m/>
    <m/>
    <m/>
    <m/>
    <m/>
    <m/>
    <m/>
    <m/>
    <x v="9"/>
    <m/>
    <m/>
    <m/>
    <m/>
    <m/>
    <m/>
    <m/>
    <m/>
    <m/>
    <m/>
    <m/>
    <m/>
    <m/>
    <m/>
    <m/>
    <m/>
    <x v="15"/>
    <m/>
    <x v="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5">
  <r>
    <s v="INDIVIDUAL"/>
    <n v="0"/>
    <n v="0"/>
    <n v="5"/>
    <n v="9775"/>
    <s v="12122025"/>
    <s v="18 Aug 2026"/>
    <s v="18"/>
    <s v="Aug"/>
    <s v="23 Aug 2026"/>
    <s v="23"/>
    <s v="Aug"/>
    <n v="5"/>
    <n v="5"/>
    <n v="0"/>
    <n v="0"/>
    <s v="INDIVIDUAL"/>
    <x v="0"/>
    <n v="2"/>
    <n v="3"/>
    <n v="2637.6789908256874"/>
    <n v="527.53579816513752"/>
    <m/>
    <s v="27 Jan 2026 13:20"/>
    <s v="27 Jan 2026"/>
    <s v="Jan"/>
    <n v="0"/>
    <n v="0"/>
    <n v="0"/>
    <n v="5"/>
    <n v="0"/>
    <n v="5"/>
    <n v="0"/>
    <s v="27.01.2025"/>
    <x v="0"/>
  </r>
  <r>
    <s v="BOOKING"/>
    <n v="2"/>
    <n v="1"/>
    <n v="0"/>
    <n v="9413"/>
    <s v="6652855982"/>
    <s v="29 May 2026"/>
    <s v="29"/>
    <s v="May"/>
    <s v="01 Jun 2026"/>
    <s v="01"/>
    <s v="Jun"/>
    <n v="3"/>
    <n v="-28"/>
    <n v="2"/>
    <n v="0"/>
    <s v="BOOKING"/>
    <x v="1"/>
    <n v="2"/>
    <n v="3"/>
    <n v="1264.4710100917432"/>
    <n v="421.4903366972477"/>
    <s v="Romania"/>
    <s v="09 Jan 2026 18:54"/>
    <s v="09 Jan 2026"/>
    <s v="Jan"/>
    <n v="2"/>
    <n v="0"/>
    <n v="0"/>
    <n v="0"/>
    <n v="0"/>
    <n v="2"/>
    <n v="-1"/>
    <s v="09.01.2025"/>
    <x v="1"/>
  </r>
  <r>
    <s v="TO"/>
    <n v="0"/>
    <n v="7"/>
    <n v="0"/>
    <n v="9620"/>
    <s v="3896"/>
    <s v="23 Jun 2026"/>
    <s v="23"/>
    <s v="Jun"/>
    <s v="30 Jun 2026"/>
    <s v="30"/>
    <s v="Jun"/>
    <n v="7"/>
    <n v="7"/>
    <n v="0"/>
    <n v="0"/>
    <s v="ТЕДИ - КАМ - ЕООД"/>
    <x v="2"/>
    <n v="2"/>
    <n v="2"/>
    <n v="2483.8845416999998"/>
    <n v="354.84064881428566"/>
    <s v="Romania"/>
    <s v="21 Jan 2026 10:39"/>
    <s v="20 Jan 2026"/>
    <s v="Jan"/>
    <n v="0"/>
    <n v="7"/>
    <n v="0"/>
    <n v="0"/>
    <n v="0"/>
    <n v="7"/>
    <n v="0"/>
    <s v="21.01.2025"/>
    <x v="2"/>
  </r>
  <r>
    <s v="TO"/>
    <n v="0"/>
    <n v="5"/>
    <n v="0"/>
    <n v="8231"/>
    <s v="1173107.220477"/>
    <s v="04 Jul 2026"/>
    <s v="04"/>
    <s v="Jul"/>
    <s v="09 Jul 2026"/>
    <s v="09"/>
    <s v="Jul"/>
    <n v="5"/>
    <n v="5"/>
    <n v="0"/>
    <n v="0"/>
    <s v="СЛР-ХОЛИДЕЙ-СЪРВИС ЕООД"/>
    <x v="3"/>
    <n v="2"/>
    <n v="0"/>
    <n v="1238.1381815"/>
    <n v="247.62763630000001"/>
    <s v="Romania"/>
    <s v="07 Nov 2025 22:18"/>
    <s v="07 Nov 2025"/>
    <s v="Nov"/>
    <n v="0"/>
    <n v="0"/>
    <n v="5"/>
    <n v="0"/>
    <n v="0"/>
    <n v="5"/>
    <n v="0"/>
    <s v="07.11.2025"/>
    <x v="3"/>
  </r>
  <r>
    <s v="TO"/>
    <n v="0"/>
    <n v="0"/>
    <n v="6"/>
    <n v="8238"/>
    <s v="1173268.220507"/>
    <s v="11 Jul 2026"/>
    <s v="11"/>
    <s v="Jul"/>
    <s v="17 Jul 2026"/>
    <s v="17"/>
    <s v="Jul"/>
    <n v="6"/>
    <n v="6"/>
    <n v="0"/>
    <n v="0"/>
    <s v="СЛР-ХОЛИДЕЙ-СЪРВИС ЕООД"/>
    <x v="4"/>
    <n v="2"/>
    <n v="2"/>
    <n v="2050.9224545999996"/>
    <n v="341.82040909999995"/>
    <s v="Romania"/>
    <s v="08 Nov 2025 19:00"/>
    <s v="08 Nov 2025"/>
    <s v="Nov"/>
    <n v="0"/>
    <n v="0"/>
    <n v="6"/>
    <n v="0"/>
    <n v="0"/>
    <n v="6"/>
    <n v="0"/>
    <s v="08.11.2025"/>
    <x v="3"/>
  </r>
  <r>
    <s v="TO"/>
    <n v="0"/>
    <n v="0"/>
    <n v="5"/>
    <n v="8230"/>
    <s v="1173106.220476"/>
    <s v="19 Jul 2026"/>
    <s v="19"/>
    <s v="Jul"/>
    <s v="24 Jul 2026"/>
    <s v="24"/>
    <s v="Jul"/>
    <n v="5"/>
    <n v="5"/>
    <n v="0"/>
    <n v="0"/>
    <s v="СЛР-ХОЛИДЕЙ-СЪРВИС ЕООД"/>
    <x v="5"/>
    <n v="2"/>
    <n v="2"/>
    <n v="1937.9341555000001"/>
    <n v="387.58683110000004"/>
    <s v="Romania"/>
    <s v="07 Nov 2025 22:13"/>
    <s v="07 Nov 2025"/>
    <s v="Nov"/>
    <n v="0"/>
    <n v="0"/>
    <n v="5"/>
    <n v="0"/>
    <n v="0"/>
    <n v="5"/>
    <n v="0"/>
    <s v="07.11.2025"/>
    <x v="3"/>
  </r>
  <r>
    <s v="TO"/>
    <n v="0"/>
    <n v="6"/>
    <n v="0"/>
    <n v="9622"/>
    <s v="00001039"/>
    <s v="29 Jun 2026"/>
    <s v="29"/>
    <s v="Jun"/>
    <s v="05 Jul 2026"/>
    <s v="05"/>
    <s v="Jul"/>
    <n v="6"/>
    <n v="-24"/>
    <n v="2"/>
    <n v="4"/>
    <s v="КЛУБ МАГЕЛАН - ООД"/>
    <x v="6"/>
    <n v="2"/>
    <n v="0"/>
    <n v="1688.1942227999998"/>
    <n v="281.36570379999995"/>
    <s v="Romania"/>
    <s v="21 Jan 2026 12:49"/>
    <s v="21 Jan 2026"/>
    <s v="Jan"/>
    <n v="0"/>
    <n v="2"/>
    <n v="4"/>
    <n v="0"/>
    <n v="0"/>
    <n v="6"/>
    <n v="0"/>
    <s v="21.01.2025"/>
    <x v="2"/>
  </r>
  <r>
    <s v="TO"/>
    <n v="0"/>
    <n v="0"/>
    <n v="6"/>
    <n v="8049"/>
    <s v="1169860.219307"/>
    <s v="20 Jul 2026"/>
    <s v="20"/>
    <s v="Jul"/>
    <s v="26 Jul 2026"/>
    <s v="26"/>
    <s v="Jul"/>
    <n v="6"/>
    <n v="6"/>
    <n v="0"/>
    <n v="0"/>
    <s v="СЛР-ХОЛИДЕЙ-СЪРВИС ЕООД"/>
    <x v="6"/>
    <n v="2"/>
    <n v="1"/>
    <n v="1735.3688423999999"/>
    <n v="289.22814039999997"/>
    <s v="Romania"/>
    <s v="27 Oct 2025 15:55"/>
    <s v="22 Oct 2025"/>
    <s v="Oct"/>
    <n v="0"/>
    <n v="0"/>
    <n v="6"/>
    <n v="0"/>
    <n v="0"/>
    <n v="6"/>
    <n v="0"/>
    <s v="27.10.2025"/>
    <x v="4"/>
  </r>
  <r>
    <s v="TO"/>
    <n v="0"/>
    <n v="0"/>
    <n v="6"/>
    <n v="8050"/>
    <s v="1169861.219308"/>
    <s v="20 Jul 2026"/>
    <s v="20"/>
    <s v="Jul"/>
    <s v="26 Jul 2026"/>
    <s v="26"/>
    <s v="Jul"/>
    <n v="6"/>
    <n v="6"/>
    <n v="0"/>
    <n v="0"/>
    <s v="СЛР-ХОЛИДЕЙ-СЪРВИС ЕООД"/>
    <x v="6"/>
    <n v="3"/>
    <n v="1"/>
    <n v="2342.7714071999999"/>
    <n v="390.4619012"/>
    <s v="Romania"/>
    <s v="27 Oct 2025 15:55"/>
    <s v="22 Oct 2025"/>
    <s v="Oct"/>
    <n v="0"/>
    <n v="0"/>
    <n v="6"/>
    <n v="0"/>
    <n v="0"/>
    <n v="6"/>
    <n v="0"/>
    <s v="27.10.2025"/>
    <x v="4"/>
  </r>
  <r>
    <s v="TO"/>
    <n v="0"/>
    <n v="0"/>
    <n v="6"/>
    <n v="8055"/>
    <s v="1170038.219412"/>
    <s v="20 Jul 2026"/>
    <s v="20"/>
    <s v="Jul"/>
    <s v="26 Jul 2026"/>
    <s v="26"/>
    <s v="Jul"/>
    <n v="6"/>
    <n v="6"/>
    <n v="0"/>
    <n v="0"/>
    <s v="СЛР-ХОЛИДЕЙ-СЪРВИС ЕООД"/>
    <x v="6"/>
    <n v="3"/>
    <n v="1"/>
    <n v="2342.7714071999999"/>
    <n v="390.4619012"/>
    <s v="Romania"/>
    <s v="27 Oct 2025 15:55"/>
    <s v="23 Oct 2025"/>
    <s v="Oct"/>
    <n v="0"/>
    <n v="0"/>
    <n v="6"/>
    <n v="0"/>
    <n v="0"/>
    <n v="6"/>
    <n v="0"/>
    <s v="27.10.2025"/>
    <x v="4"/>
  </r>
  <r>
    <s v="TO"/>
    <n v="0"/>
    <n v="0"/>
    <n v="6"/>
    <n v="8057"/>
    <s v="1170169.219532"/>
    <s v="20 Jul 2026"/>
    <s v="20"/>
    <s v="Jul"/>
    <s v="26 Jul 2026"/>
    <s v="26"/>
    <s v="Jul"/>
    <n v="6"/>
    <n v="6"/>
    <n v="0"/>
    <n v="0"/>
    <s v="СЛР-ХОЛИДЕЙ-СЪРВИС ЕООД"/>
    <x v="2"/>
    <n v="2"/>
    <n v="1"/>
    <n v="1805.5440228"/>
    <n v="300.92400379999998"/>
    <s v="Romania"/>
    <s v="27 Oct 2025 15:56"/>
    <s v="24 Oct 2025"/>
    <s v="Oct"/>
    <n v="0"/>
    <n v="0"/>
    <n v="6"/>
    <n v="0"/>
    <n v="0"/>
    <n v="6"/>
    <n v="0"/>
    <s v="27.10.2025"/>
    <x v="4"/>
  </r>
  <r>
    <s v="TO"/>
    <n v="0"/>
    <n v="0"/>
    <n v="5"/>
    <n v="9975"/>
    <s v="1240128.232930"/>
    <s v="27 Jul 2026"/>
    <s v="27"/>
    <s v="Jul"/>
    <s v="01 Aug 2026"/>
    <s v="01"/>
    <s v="Aug"/>
    <n v="5"/>
    <n v="-26"/>
    <n v="4"/>
    <n v="0"/>
    <s v="СЛР-ХОЛИДЕЙ-СЪРВИС ЕООД"/>
    <x v="6"/>
    <n v="1"/>
    <n v="0"/>
    <n v="1168.1194674999999"/>
    <n v="233.62389349999998"/>
    <s v="Romania"/>
    <s v="02 Feb 2026 15:23"/>
    <s v="02 Feb 2026"/>
    <s v="Feb"/>
    <n v="0"/>
    <n v="0"/>
    <n v="4"/>
    <n v="0"/>
    <n v="0"/>
    <n v="4"/>
    <n v="-1"/>
    <s v="02.02.2025"/>
    <x v="5"/>
  </r>
  <r>
    <s v="TO"/>
    <n v="0"/>
    <n v="0"/>
    <n v="6"/>
    <n v="9628"/>
    <s v="18659"/>
    <s v="10 Aug 2026"/>
    <s v="10"/>
    <s v="Aug"/>
    <s v="16 Aug 2026"/>
    <s v="16"/>
    <s v="Aug"/>
    <n v="6"/>
    <n v="6"/>
    <n v="0"/>
    <n v="0"/>
    <s v="КЛУБ МАГЕЛАН - ООД"/>
    <x v="3"/>
    <n v="3"/>
    <n v="1"/>
    <n v="2584.1599458000001"/>
    <n v="430.69332430000003"/>
    <s v="Romania"/>
    <s v="21 Jan 2026 16:25"/>
    <s v="21 Jan 2026"/>
    <s v="Jan"/>
    <n v="0"/>
    <n v="0"/>
    <n v="0"/>
    <n v="6"/>
    <n v="0"/>
    <n v="6"/>
    <n v="0"/>
    <s v="21.01.2025"/>
    <x v="2"/>
  </r>
  <r>
    <s v="TO"/>
    <n v="0"/>
    <n v="0"/>
    <n v="6"/>
    <n v="8127"/>
    <s v="1170906.219838"/>
    <s v="20 Jul 2026"/>
    <s v="20"/>
    <s v="Jul"/>
    <s v="26 Jul 2026"/>
    <s v="26"/>
    <s v="Jul"/>
    <n v="6"/>
    <n v="6"/>
    <n v="0"/>
    <n v="0"/>
    <s v="СЛР-ХОЛИДЕЙ-СЪРВИС ЕООД"/>
    <x v="6"/>
    <n v="2"/>
    <n v="1"/>
    <n v="1735.3688423999999"/>
    <n v="289.22814039999997"/>
    <s v="Romania"/>
    <s v="03 Nov 2025 10:08"/>
    <s v="31 Oct 2025"/>
    <s v="Nov"/>
    <n v="0"/>
    <n v="0"/>
    <n v="6"/>
    <n v="0"/>
    <n v="0"/>
    <n v="6"/>
    <n v="0"/>
    <s v="03.11.2025"/>
    <x v="3"/>
  </r>
  <r>
    <s v="TO"/>
    <n v="0"/>
    <n v="5"/>
    <n v="0"/>
    <n v="10333"/>
    <s v="28971"/>
    <s v="22 Jun 2026"/>
    <s v="22"/>
    <s v="Jun"/>
    <s v="27 Jun 2026"/>
    <s v="27"/>
    <s v="Jun"/>
    <n v="5"/>
    <n v="5"/>
    <n v="0"/>
    <n v="0"/>
    <s v="КЛУБ МАГЕЛАН - ООД"/>
    <x v="3"/>
    <n v="2"/>
    <n v="0"/>
    <n v="1434.6404215999999"/>
    <n v="286.92808431999998"/>
    <s v="Romania"/>
    <s v="04 Mar 2026 17:24"/>
    <s v="04 Mar 2026"/>
    <s v="Mar"/>
    <n v="0"/>
    <n v="5"/>
    <n v="0"/>
    <n v="0"/>
    <n v="0"/>
    <n v="5"/>
    <n v="0"/>
    <s v="04.03.2025"/>
    <x v="6"/>
  </r>
  <r>
    <s v="TO"/>
    <n v="0"/>
    <n v="0"/>
    <n v="5"/>
    <n v="9510"/>
    <s v="NT314343"/>
    <s v="27 Jul 2026"/>
    <s v="27"/>
    <s v="Jul"/>
    <s v="01 Aug 2026"/>
    <s v="01"/>
    <s v="Aug"/>
    <n v="5"/>
    <n v="-26"/>
    <n v="4"/>
    <n v="0"/>
    <s v="НОВОТОН - ЕООД"/>
    <x v="6"/>
    <n v="2"/>
    <n v="0"/>
    <n v="1557.4274289999998"/>
    <n v="311.48548579999999"/>
    <s v="Romania"/>
    <s v="15 Jan 2026 11:25"/>
    <s v="15 Jan 2026"/>
    <s v="Jan"/>
    <n v="0"/>
    <n v="0"/>
    <n v="4"/>
    <n v="0"/>
    <n v="0"/>
    <n v="4"/>
    <n v="-1"/>
    <s v="15.01.2025"/>
    <x v="7"/>
  </r>
  <r>
    <s v="TO"/>
    <n v="0"/>
    <n v="6"/>
    <n v="0"/>
    <n v="9630"/>
    <s v="52373"/>
    <s v="29 Jun 2026"/>
    <s v="29"/>
    <s v="Jun"/>
    <s v="05 Jul 2026"/>
    <s v="05"/>
    <s v="Jul"/>
    <n v="6"/>
    <n v="-24"/>
    <n v="2"/>
    <n v="4"/>
    <s v="КЛУБ МАГЕЛАН - ООД"/>
    <x v="3"/>
    <n v="2"/>
    <n v="1"/>
    <n v="1733.2565460000001"/>
    <n v="288.87609100000003"/>
    <s v="Romania"/>
    <s v="21 Jan 2026 16:51"/>
    <s v="21 Jan 2026"/>
    <s v="Jan"/>
    <n v="0"/>
    <n v="2"/>
    <n v="4"/>
    <n v="0"/>
    <n v="0"/>
    <n v="6"/>
    <n v="0"/>
    <s v="21.01.2025"/>
    <x v="2"/>
  </r>
  <r>
    <s v="TO"/>
    <n v="0"/>
    <n v="6"/>
    <n v="0"/>
    <n v="9631"/>
    <s v="52374"/>
    <s v="29 Jun 2026"/>
    <s v="29"/>
    <s v="Jun"/>
    <s v="05 Jul 2026"/>
    <s v="05"/>
    <s v="Jul"/>
    <n v="6"/>
    <n v="-24"/>
    <n v="2"/>
    <n v="4"/>
    <s v="КЛУБ МАГЕЛАН - ООД"/>
    <x v="3"/>
    <n v="2"/>
    <n v="2"/>
    <n v="2166.6293574000001"/>
    <n v="361.10489290000004"/>
    <s v="Romania"/>
    <s v="21 Jan 2026 16:52"/>
    <s v="21 Jan 2026"/>
    <s v="Jan"/>
    <n v="0"/>
    <n v="2"/>
    <n v="4"/>
    <n v="0"/>
    <n v="0"/>
    <n v="6"/>
    <n v="0"/>
    <s v="21.01.2025"/>
    <x v="2"/>
  </r>
  <r>
    <s v="TO"/>
    <n v="0"/>
    <n v="0"/>
    <n v="7"/>
    <n v="9632"/>
    <s v="2321410"/>
    <s v="20 Jul 2026"/>
    <s v="20"/>
    <s v="Jul"/>
    <s v="27 Jul 2026"/>
    <s v="27"/>
    <s v="Jul"/>
    <n v="7"/>
    <n v="7"/>
    <n v="0"/>
    <n v="0"/>
    <s v="ТУРИСТИЧЕСКА АГЕНЦИЯ СОЛВЕКС - ЕООД"/>
    <x v="3"/>
    <n v="2"/>
    <n v="0"/>
    <n v="2233.2449271999999"/>
    <n v="319.03498959999996"/>
    <s v="Romania"/>
    <s v="21 Jan 2026 16:52"/>
    <s v="21 Jan 2026"/>
    <s v="Jan"/>
    <n v="0"/>
    <n v="0"/>
    <n v="7"/>
    <n v="0"/>
    <n v="0"/>
    <n v="7"/>
    <n v="0"/>
    <s v="21.01.2025"/>
    <x v="2"/>
  </r>
  <r>
    <s v="TO"/>
    <n v="0"/>
    <n v="0"/>
    <n v="6"/>
    <n v="9633"/>
    <s v="0296"/>
    <s v="08 Aug 2026"/>
    <s v="08"/>
    <s v="Aug"/>
    <s v="14 Aug 2026"/>
    <s v="14"/>
    <s v="Aug"/>
    <n v="6"/>
    <n v="6"/>
    <n v="0"/>
    <n v="0"/>
    <s v="АВАТАР ТУР - ООД"/>
    <x v="6"/>
    <n v="1"/>
    <n v="0"/>
    <n v="1308.3329202"/>
    <n v="218.05548669999999"/>
    <s v="Romania"/>
    <s v="21 Jan 2026 17:20"/>
    <s v="21 Jan 2026"/>
    <s v="Jan"/>
    <n v="0"/>
    <n v="0"/>
    <n v="0"/>
    <n v="6"/>
    <n v="0"/>
    <n v="6"/>
    <n v="0"/>
    <s v="21.01.2025"/>
    <x v="2"/>
  </r>
  <r>
    <s v="TO"/>
    <n v="0"/>
    <n v="0"/>
    <n v="7"/>
    <n v="9634"/>
    <s v="2321420"/>
    <s v="20 Jul 2026"/>
    <s v="20"/>
    <s v="Jul"/>
    <s v="27 Jul 2026"/>
    <s v="27"/>
    <s v="Jul"/>
    <n v="7"/>
    <n v="7"/>
    <n v="0"/>
    <n v="0"/>
    <s v="ТУРИСТИЧЕСКА АГЕНЦИЯ СОЛВЕКС - ЕООД"/>
    <x v="0"/>
    <n v="3"/>
    <n v="0"/>
    <n v="3323.5810355999997"/>
    <n v="474.79729079999998"/>
    <s v="Romania"/>
    <s v="21 Jan 2026 17:21"/>
    <s v="21 Jan 2026"/>
    <s v="Jan"/>
    <n v="0"/>
    <n v="0"/>
    <n v="7"/>
    <n v="0"/>
    <n v="0"/>
    <n v="7"/>
    <n v="0"/>
    <s v="21.01.2025"/>
    <x v="2"/>
  </r>
  <r>
    <s v="BOOKING"/>
    <n v="1"/>
    <n v="1"/>
    <n v="0"/>
    <n v="10335"/>
    <s v="6392823479"/>
    <s v="30 May 2026"/>
    <s v="30"/>
    <s v="May"/>
    <s v="01 Jun 2026"/>
    <s v="01"/>
    <s v="Jun"/>
    <n v="2"/>
    <n v="-29"/>
    <n v="1"/>
    <n v="0"/>
    <s v="BOOKING"/>
    <x v="4"/>
    <n v="2"/>
    <n v="1"/>
    <n v="694.58880091743117"/>
    <n v="347.29440045871559"/>
    <s v="Romania"/>
    <s v="05 Mar 2026 09:32"/>
    <s v="05 Mar 2026"/>
    <s v="Mar"/>
    <n v="1"/>
    <n v="0"/>
    <n v="0"/>
    <n v="0"/>
    <n v="0"/>
    <n v="1"/>
    <n v="-1"/>
    <s v="05.03.2025"/>
    <x v="6"/>
  </r>
  <r>
    <s v="TO"/>
    <n v="0"/>
    <n v="0"/>
    <n v="5"/>
    <n v="10245"/>
    <s v="1247335.196050"/>
    <s v="17 Aug 2026"/>
    <s v="17"/>
    <s v="Aug"/>
    <s v="22 Aug 2026"/>
    <s v="22"/>
    <s v="Aug"/>
    <n v="5"/>
    <n v="5"/>
    <n v="0"/>
    <n v="0"/>
    <s v="СЛР-ХОЛИДЕЙ-СЪРВИС ЕООД"/>
    <x v="4"/>
    <n v="2"/>
    <n v="1"/>
    <n v="1709.1998369999999"/>
    <n v="341.83996739999998"/>
    <s v="Romania"/>
    <s v="27 Feb 2026 09:50"/>
    <s v="26 Feb 2026"/>
    <s v="Feb"/>
    <n v="0"/>
    <n v="0"/>
    <n v="0"/>
    <n v="5"/>
    <n v="0"/>
    <n v="5"/>
    <n v="0"/>
    <s v="27.02.2025"/>
    <x v="8"/>
  </r>
  <r>
    <s v="TOPOLA SKIES"/>
    <n v="2"/>
    <n v="0"/>
    <n v="0"/>
    <n v="10336"/>
    <s v="487092"/>
    <s v="23 May 2026"/>
    <s v="23"/>
    <s v="May"/>
    <s v="25 May 2026"/>
    <s v="25"/>
    <s v="May"/>
    <n v="2"/>
    <n v="2"/>
    <n v="0"/>
    <n v="0"/>
    <s v="TOPOLA SKIES"/>
    <x v="4"/>
    <n v="3"/>
    <n v="1"/>
    <n v="740.99041908256868"/>
    <n v="370.49520954128434"/>
    <m/>
    <s v="05 Mar 2026 10:03"/>
    <s v="05 Mar 2026"/>
    <s v="Mar"/>
    <n v="2"/>
    <n v="0"/>
    <n v="0"/>
    <n v="0"/>
    <n v="0"/>
    <n v="2"/>
    <n v="0"/>
    <s v="05.03.2025"/>
    <x v="6"/>
  </r>
  <r>
    <s v="TO"/>
    <n v="0"/>
    <n v="0"/>
    <n v="7"/>
    <n v="10246"/>
    <s v="1247390.196053"/>
    <s v="12 Jul 2026"/>
    <s v="12"/>
    <s v="Jul"/>
    <s v="19 Jul 2026"/>
    <s v="19"/>
    <s v="Jul"/>
    <n v="7"/>
    <n v="7"/>
    <n v="0"/>
    <n v="0"/>
    <s v="СЛР-ХОЛИДЕЙ-СЪРВИС ЕООД"/>
    <x v="4"/>
    <n v="3"/>
    <n v="1"/>
    <n v="3230.3466195000001"/>
    <n v="461.47808850000001"/>
    <s v="Romania"/>
    <s v="27 Feb 2026 09:56"/>
    <s v="27 Feb 2026"/>
    <s v="Feb"/>
    <n v="0"/>
    <n v="0"/>
    <n v="7"/>
    <n v="0"/>
    <n v="0"/>
    <n v="7"/>
    <n v="0"/>
    <s v="27.02.2025"/>
    <x v="8"/>
  </r>
  <r>
    <s v="TO"/>
    <n v="0"/>
    <n v="4"/>
    <n v="0"/>
    <n v="10337"/>
    <s v="1248678.196840"/>
    <s v="22 Jun 2026"/>
    <s v="22"/>
    <s v="Jun"/>
    <s v="26 Jun 2026"/>
    <s v="26"/>
    <s v="Jun"/>
    <n v="4"/>
    <n v="4"/>
    <n v="0"/>
    <n v="0"/>
    <s v="СЛР-ХОЛИДЕЙ-СЪРВИС ЕООД"/>
    <x v="4"/>
    <n v="2"/>
    <n v="2"/>
    <n v="1875.0542210000001"/>
    <n v="468.76355525000002"/>
    <s v="Romania"/>
    <s v="05 Mar 2026 10:09"/>
    <s v="05 Mar 2026"/>
    <s v="Mar"/>
    <n v="0"/>
    <n v="4"/>
    <n v="0"/>
    <n v="0"/>
    <n v="0"/>
    <n v="4"/>
    <n v="0"/>
    <s v="05.03.2025"/>
    <x v="6"/>
  </r>
  <r>
    <s v="TO"/>
    <n v="0"/>
    <n v="0"/>
    <n v="5"/>
    <n v="10247"/>
    <s v="1247362.196067"/>
    <s v="13 Jul 2026"/>
    <s v="13"/>
    <s v="Jul"/>
    <s v="18 Jul 2026"/>
    <s v="18"/>
    <s v="Jul"/>
    <n v="5"/>
    <n v="5"/>
    <n v="0"/>
    <n v="0"/>
    <s v="СЛР-ХОЛИДЕЙ-СЪРВИС ЕООД"/>
    <x v="5"/>
    <n v="2"/>
    <n v="2"/>
    <n v="2422.2954549999999"/>
    <n v="484.459091"/>
    <s v="Romania"/>
    <s v="27 Feb 2026 10:02"/>
    <s v="26 Feb 2026"/>
    <s v="Feb"/>
    <n v="0"/>
    <n v="0"/>
    <n v="5"/>
    <n v="0"/>
    <n v="0"/>
    <n v="5"/>
    <n v="0"/>
    <s v="27.02.2025"/>
    <x v="8"/>
  </r>
  <r>
    <s v="TO"/>
    <n v="0"/>
    <n v="6"/>
    <n v="0"/>
    <n v="10086"/>
    <s v="2327451"/>
    <s v="05 Jul 2026"/>
    <s v="05"/>
    <s v="Jul"/>
    <s v="11 Jul 2026"/>
    <s v="11"/>
    <s v="Jul"/>
    <n v="6"/>
    <n v="6"/>
    <n v="0"/>
    <n v="0"/>
    <s v="ТУРИСТИЧЕСКА АГЕНЦИЯ СОЛВЕКС - ЕООД"/>
    <x v="3"/>
    <n v="2"/>
    <n v="2"/>
    <n v="2402.1895226000001"/>
    <n v="400.36492043333334"/>
    <s v="Romania"/>
    <s v="15 Feb 2026 12:08"/>
    <s v="14 Feb 2026"/>
    <s v="Feb"/>
    <n v="0"/>
    <n v="0"/>
    <n v="6"/>
    <n v="0"/>
    <n v="0"/>
    <n v="6"/>
    <n v="0"/>
    <s v="15.02.2025"/>
    <x v="9"/>
  </r>
  <r>
    <s v="TO"/>
    <n v="0"/>
    <n v="0"/>
    <n v="7"/>
    <n v="9635"/>
    <s v="2321426"/>
    <s v="20 Jul 2026"/>
    <s v="20"/>
    <s v="Jul"/>
    <s v="27 Jul 2026"/>
    <s v="27"/>
    <s v="Jul"/>
    <n v="7"/>
    <n v="7"/>
    <n v="0"/>
    <n v="0"/>
    <s v="ТУРИСТИЧЕСКА АГЕНЦИЯ СОЛВЕКС - ЕООД"/>
    <x v="0"/>
    <n v="3"/>
    <n v="1"/>
    <n v="3323.5810355999997"/>
    <n v="474.79729079999998"/>
    <s v="Romania"/>
    <s v="21 Jan 2026 17:48"/>
    <s v="21 Jan 2026"/>
    <s v="Jan"/>
    <n v="0"/>
    <n v="0"/>
    <n v="7"/>
    <n v="0"/>
    <n v="0"/>
    <n v="7"/>
    <n v="0"/>
    <s v="21.01.2025"/>
    <x v="2"/>
  </r>
  <r>
    <s v="TO"/>
    <n v="0"/>
    <n v="0"/>
    <n v="3"/>
    <n v="9776"/>
    <s v="2322977"/>
    <s v="31 Jul 2026"/>
    <s v="31"/>
    <s v="Jul"/>
    <s v="03 Aug 2026"/>
    <s v="03"/>
    <s v="Aug"/>
    <n v="3"/>
    <n v="-28"/>
    <n v="0"/>
    <n v="2"/>
    <s v="ТУРИСТИЧЕСКА АГЕНЦИЯ СОЛВЕКС - ЕООД"/>
    <x v="6"/>
    <n v="2"/>
    <n v="2"/>
    <n v="1668.714156"/>
    <n v="556.23805200000004"/>
    <s v="Romania"/>
    <s v="27 Jan 2026 14:08"/>
    <s v="27 Jan 2026"/>
    <s v="Jan"/>
    <n v="0"/>
    <n v="0"/>
    <n v="0"/>
    <n v="2"/>
    <n v="0"/>
    <n v="2"/>
    <n v="-1"/>
    <s v="27.01.2025"/>
    <x v="0"/>
  </r>
  <r>
    <s v="TO"/>
    <n v="0"/>
    <n v="0"/>
    <n v="7"/>
    <n v="10087"/>
    <s v="5828"/>
    <s v="27 Jul 2026"/>
    <s v="27"/>
    <s v="Jul"/>
    <s v="03 Aug 2026"/>
    <s v="03"/>
    <s v="Aug"/>
    <n v="7"/>
    <n v="-24"/>
    <n v="4"/>
    <n v="2"/>
    <s v="ТЕДИ - КАМ - ЕООД"/>
    <x v="4"/>
    <n v="2"/>
    <n v="2"/>
    <n v="2991.0312607000001"/>
    <n v="427.29018009999999"/>
    <s v="Israel"/>
    <s v="15 Feb 2026 15:27"/>
    <s v="15 Feb 2026"/>
    <s v="Feb"/>
    <n v="0"/>
    <n v="0"/>
    <n v="4"/>
    <n v="2"/>
    <n v="0"/>
    <n v="6"/>
    <n v="-1"/>
    <s v="15.02.2025"/>
    <x v="9"/>
  </r>
  <r>
    <s v="BOOKING"/>
    <n v="1"/>
    <n v="1"/>
    <n v="0"/>
    <n v="10088"/>
    <s v="5979154621"/>
    <s v="30 May 2026"/>
    <s v="30"/>
    <s v="May"/>
    <s v="01 Jun 2026"/>
    <s v="01"/>
    <s v="Jun"/>
    <n v="2"/>
    <n v="-29"/>
    <n v="1"/>
    <n v="0"/>
    <s v="BOOKING"/>
    <x v="6"/>
    <n v="2"/>
    <n v="1"/>
    <n v="494.16108440366963"/>
    <n v="247.08054220183482"/>
    <s v="Romania"/>
    <s v="15 Feb 2026 15:30"/>
    <s v="15 Feb 2026"/>
    <s v="Feb"/>
    <n v="1"/>
    <n v="0"/>
    <n v="0"/>
    <n v="0"/>
    <n v="0"/>
    <n v="1"/>
    <n v="-1"/>
    <s v="15.02.2025"/>
    <x v="9"/>
  </r>
  <r>
    <s v="TO"/>
    <n v="0"/>
    <n v="0"/>
    <n v="6"/>
    <n v="10089"/>
    <s v="1243618.234593"/>
    <s v="14 Jul 2026"/>
    <s v="14"/>
    <s v="Jul"/>
    <s v="20 Jul 2026"/>
    <s v="20"/>
    <s v="Jul"/>
    <n v="6"/>
    <n v="6"/>
    <n v="0"/>
    <n v="0"/>
    <s v="СЛР-ХОЛИДЕЙ-СЪРВИС ЕООД"/>
    <x v="2"/>
    <n v="2"/>
    <n v="1"/>
    <n v="2083.1936495999998"/>
    <n v="347.19894159999996"/>
    <s v="Romania"/>
    <s v="15 Feb 2026 15:52"/>
    <s v="15 Feb 2026"/>
    <s v="Feb"/>
    <n v="0"/>
    <n v="0"/>
    <n v="6"/>
    <n v="0"/>
    <n v="0"/>
    <n v="6"/>
    <n v="0"/>
    <s v="15.02.2025"/>
    <x v="9"/>
  </r>
  <r>
    <s v="BOOKING"/>
    <n v="0"/>
    <n v="4"/>
    <n v="0"/>
    <n v="10038"/>
    <s v="6956307117"/>
    <s v="01 Jul 2026"/>
    <s v="01"/>
    <s v="Jul"/>
    <s v="05 Jul 2026"/>
    <s v="05"/>
    <s v="Jul"/>
    <n v="4"/>
    <n v="4"/>
    <n v="0"/>
    <n v="0"/>
    <s v="BOOKING"/>
    <x v="6"/>
    <n v="1"/>
    <n v="2"/>
    <n v="1720.8433056880731"/>
    <n v="430.21082642201827"/>
    <s v="Bulgaria"/>
    <s v="09 Feb 2026 11:24"/>
    <s v="09 Feb 2026"/>
    <s v="Feb"/>
    <n v="0"/>
    <n v="0"/>
    <n v="4"/>
    <n v="0"/>
    <n v="0"/>
    <n v="4"/>
    <n v="0"/>
    <s v="09.02.2025"/>
    <x v="9"/>
  </r>
  <r>
    <s v="TO"/>
    <n v="0"/>
    <n v="0"/>
    <n v="6"/>
    <n v="9976"/>
    <s v="100674"/>
    <s v="13 Jul 2026"/>
    <s v="13"/>
    <s v="Jul"/>
    <s v="19 Jul 2026"/>
    <s v="19"/>
    <s v="Jul"/>
    <n v="6"/>
    <n v="6"/>
    <n v="0"/>
    <n v="0"/>
    <s v="ДЕСТИНЕЙШЪН ТУРИСТИК СЪРВИСИС - ЕООД"/>
    <x v="4"/>
    <n v="2"/>
    <n v="1"/>
    <n v="2051.0398043999999"/>
    <n v="341.83996739999998"/>
    <s v="Romania"/>
    <s v="02 Feb 2026 17:13"/>
    <s v="02 Feb 2026"/>
    <s v="Feb"/>
    <n v="0"/>
    <n v="0"/>
    <n v="6"/>
    <n v="0"/>
    <n v="0"/>
    <n v="6"/>
    <n v="0"/>
    <s v="02.02.2025"/>
    <x v="5"/>
  </r>
  <r>
    <s v="ITAKA"/>
    <n v="0"/>
    <n v="7"/>
    <n v="0"/>
    <n v="10249"/>
    <s v="13807138"/>
    <s v="23 Jun 2026"/>
    <s v="23"/>
    <s v="Jun"/>
    <s v="30 Jun 2026"/>
    <s v="30"/>
    <s v="Jun"/>
    <n v="7"/>
    <n v="7"/>
    <n v="0"/>
    <n v="0"/>
    <s v="NOWA ITAKA SPOLKA Z OGRANICZONA ODPOWIEDZIALNOSCIA"/>
    <x v="3"/>
    <n v="2"/>
    <n v="0"/>
    <n v="1631.0253118999999"/>
    <n v="233.00361598571428"/>
    <s v="Poland"/>
    <s v="27 Feb 2026 11:44"/>
    <s v="21 Feb 2026"/>
    <s v="Feb"/>
    <n v="0"/>
    <n v="7"/>
    <n v="0"/>
    <n v="0"/>
    <n v="0"/>
    <n v="7"/>
    <n v="0"/>
    <s v="27.02.2025"/>
    <x v="8"/>
  </r>
  <r>
    <s v="TO"/>
    <n v="0"/>
    <n v="0"/>
    <n v="5"/>
    <n v="10248"/>
    <s v="2329945"/>
    <s v="10 Aug 2026"/>
    <s v="10"/>
    <s v="Aug"/>
    <s v="15 Aug 2026"/>
    <s v="15"/>
    <s v="Aug"/>
    <n v="5"/>
    <n v="5"/>
    <n v="0"/>
    <n v="0"/>
    <s v="ТУРИСТИЧЕСКА АГЕНЦИЯ СОЛВЕКС - ЕООД"/>
    <x v="6"/>
    <n v="2"/>
    <n v="1"/>
    <n v="1668.714156"/>
    <n v="333.74283120000001"/>
    <s v="Romania"/>
    <s v="27 Feb 2026 11:44"/>
    <s v="27 Feb 2026"/>
    <s v="Feb"/>
    <n v="0"/>
    <n v="0"/>
    <n v="0"/>
    <n v="5"/>
    <n v="0"/>
    <n v="5"/>
    <n v="0"/>
    <s v="27.02.2025"/>
    <x v="8"/>
  </r>
  <r>
    <s v="ITAKA"/>
    <n v="0"/>
    <n v="0"/>
    <n v="7"/>
    <n v="10250"/>
    <s v="13821627"/>
    <s v="11 Aug 2026"/>
    <s v="11"/>
    <s v="Aug"/>
    <s v="18 Aug 2026"/>
    <s v="18"/>
    <s v="Aug"/>
    <n v="7"/>
    <n v="7"/>
    <n v="0"/>
    <n v="0"/>
    <s v="NOWA ITAKA SPOLKA Z OGRANICZONA ODPOWIEDZIALNOSCIA"/>
    <x v="3"/>
    <n v="2"/>
    <n v="1"/>
    <n v="1808.6929091"/>
    <n v="258.38470130000002"/>
    <s v="Poland"/>
    <s v="27 Feb 2026 11:44"/>
    <s v="26 Feb 2026"/>
    <s v="Feb"/>
    <n v="0"/>
    <n v="0"/>
    <n v="0"/>
    <n v="7"/>
    <n v="0"/>
    <n v="7"/>
    <n v="0"/>
    <s v="27.02.2025"/>
    <x v="8"/>
  </r>
  <r>
    <s v="ITAKA"/>
    <n v="0"/>
    <n v="7"/>
    <n v="0"/>
    <n v="10254"/>
    <s v="13816673"/>
    <s v="28 Aug 2026"/>
    <s v="28"/>
    <s v="Aug"/>
    <s v="04 Sep 2026"/>
    <s v="04"/>
    <s v="Sep"/>
    <n v="7"/>
    <n v="-24"/>
    <n v="3"/>
    <n v="3"/>
    <s v="NOWA ITAKA SPOLKA Z OGRANICZONA ODPOWIEDZIALNOSCIA"/>
    <x v="3"/>
    <n v="2"/>
    <n v="0"/>
    <n v="1453.3577147000001"/>
    <n v="207.62253067142859"/>
    <s v="Poland"/>
    <s v="27 Feb 2026 11:45"/>
    <s v="24 Feb 2026"/>
    <s v="Feb"/>
    <n v="0"/>
    <n v="0"/>
    <n v="0"/>
    <n v="3"/>
    <n v="3"/>
    <n v="6"/>
    <n v="-1"/>
    <s v="27.02.2025"/>
    <x v="8"/>
  </r>
  <r>
    <s v="ITAKA"/>
    <n v="0"/>
    <n v="7"/>
    <n v="0"/>
    <n v="10251"/>
    <s v="13816673"/>
    <s v="28 Aug 2026"/>
    <s v="28"/>
    <s v="Aug"/>
    <s v="04 Sep 2026"/>
    <s v="04"/>
    <s v="Sep"/>
    <n v="7"/>
    <n v="-24"/>
    <n v="3"/>
    <n v="3"/>
    <s v="NOWA ITAKA SPOLKA Z OGRANICZONA ODPOWIEDZIALNOSCIA"/>
    <x v="3"/>
    <n v="2"/>
    <n v="1"/>
    <n v="1453.3577147000001"/>
    <n v="207.62253067142859"/>
    <s v="Poland"/>
    <s v="27 Feb 2026 11:44"/>
    <s v="24 Feb 2026"/>
    <s v="Feb"/>
    <n v="0"/>
    <n v="0"/>
    <n v="0"/>
    <n v="3"/>
    <n v="3"/>
    <n v="6"/>
    <n v="-1"/>
    <s v="27.02.2025"/>
    <x v="8"/>
  </r>
  <r>
    <s v="ITAKA"/>
    <n v="0"/>
    <n v="7"/>
    <n v="0"/>
    <n v="10252"/>
    <s v="13816673"/>
    <s v="28 Aug 2026"/>
    <s v="28"/>
    <s v="Aug"/>
    <s v="04 Sep 2026"/>
    <s v="04"/>
    <s v="Sep"/>
    <n v="7"/>
    <n v="-24"/>
    <n v="3"/>
    <n v="3"/>
    <s v="NOWA ITAKA SPOLKA Z OGRANICZONA ODPOWIEDZIALNOSCIA"/>
    <x v="3"/>
    <n v="2"/>
    <n v="0"/>
    <n v="1453.3577147000001"/>
    <n v="207.62253067142859"/>
    <s v="Poland"/>
    <s v="27 Feb 2026 11:44"/>
    <s v="24 Feb 2026"/>
    <s v="Feb"/>
    <n v="0"/>
    <n v="0"/>
    <n v="0"/>
    <n v="3"/>
    <n v="3"/>
    <n v="6"/>
    <n v="-1"/>
    <s v="27.02.2025"/>
    <x v="8"/>
  </r>
  <r>
    <s v="ITAKA"/>
    <n v="0"/>
    <n v="7"/>
    <n v="0"/>
    <n v="10253"/>
    <s v="13816673"/>
    <s v="28 Aug 2026"/>
    <s v="28"/>
    <s v="Aug"/>
    <s v="04 Sep 2026"/>
    <s v="04"/>
    <s v="Sep"/>
    <n v="7"/>
    <n v="-24"/>
    <n v="3"/>
    <n v="3"/>
    <s v="NOWA ITAKA SPOLKA Z OGRANICZONA ODPOWIEDZIALNOSCIA"/>
    <x v="3"/>
    <n v="2"/>
    <n v="0"/>
    <n v="1453.3577147000001"/>
    <n v="207.62253067142859"/>
    <s v="Poland"/>
    <s v="27 Feb 2026 11:45"/>
    <s v="24 Feb 2026"/>
    <s v="Feb"/>
    <n v="0"/>
    <n v="0"/>
    <n v="0"/>
    <n v="3"/>
    <n v="3"/>
    <n v="6"/>
    <n v="-1"/>
    <s v="27.02.2025"/>
    <x v="8"/>
  </r>
  <r>
    <s v="TO"/>
    <n v="0"/>
    <n v="4"/>
    <n v="3"/>
    <n v="9777"/>
    <s v="1237114.231177"/>
    <s v="22 Aug 2026"/>
    <s v="22"/>
    <s v="Aug"/>
    <s v="29 Aug 2026"/>
    <s v="29"/>
    <s v="Aug"/>
    <n v="7"/>
    <n v="7"/>
    <n v="0"/>
    <n v="0"/>
    <s v="СЛР-ХОЛИДЕЙ-СЪРВИС ЕООД"/>
    <x v="5"/>
    <n v="2"/>
    <n v="1"/>
    <n v="2381.4577245999999"/>
    <n v="340.20824637142857"/>
    <s v="Romania"/>
    <s v="27 Jan 2026 14:37"/>
    <s v="27 Jan 2026"/>
    <s v="Jan"/>
    <n v="0"/>
    <n v="0"/>
    <n v="0"/>
    <n v="7"/>
    <n v="0"/>
    <n v="7"/>
    <n v="0"/>
    <s v="27.01.2025"/>
    <x v="0"/>
  </r>
  <r>
    <s v="TO"/>
    <n v="7"/>
    <n v="0"/>
    <n v="0"/>
    <n v="9778"/>
    <s v="1237156.231218"/>
    <s v="08 Jun 2026"/>
    <s v="08"/>
    <s v="Jun"/>
    <s v="15 Jun 2026"/>
    <s v="15"/>
    <s v="Jun"/>
    <n v="7"/>
    <n v="7"/>
    <n v="0"/>
    <n v="0"/>
    <s v="СЛР-ХОЛИДЕЙ-СЪРВИС ЕООД"/>
    <x v="4"/>
    <n v="3"/>
    <n v="0"/>
    <n v="1485.4137684"/>
    <n v="212.20196691428572"/>
    <s v="Romania"/>
    <s v="27 Jan 2026 14:55"/>
    <s v="27 Jan 2026"/>
    <s v="Jan"/>
    <n v="0"/>
    <n v="7"/>
    <n v="0"/>
    <n v="0"/>
    <n v="0"/>
    <n v="7"/>
    <n v="0"/>
    <s v="27.01.2025"/>
    <x v="0"/>
  </r>
  <r>
    <s v="TO"/>
    <n v="0"/>
    <n v="3"/>
    <n v="2"/>
    <n v="10039"/>
    <s v="1242039.233825"/>
    <s v="08 Jul 2026"/>
    <s v="08"/>
    <s v="Jul"/>
    <s v="13 Jul 2026"/>
    <s v="13"/>
    <s v="Jul"/>
    <n v="5"/>
    <n v="5"/>
    <n v="0"/>
    <n v="0"/>
    <s v="СЛР-ХОЛИДЕЙ-СЪРВИС ЕООД"/>
    <x v="2"/>
    <n v="2"/>
    <n v="1"/>
    <n v="1703.6843964"/>
    <n v="340.73687927999998"/>
    <s v="Romania"/>
    <s v="09 Feb 2026 11:53"/>
    <s v="09 Feb 2026"/>
    <s v="Feb"/>
    <n v="0"/>
    <n v="0"/>
    <n v="5"/>
    <n v="0"/>
    <n v="0"/>
    <n v="5"/>
    <n v="0"/>
    <s v="09.02.2025"/>
    <x v="9"/>
  </r>
  <r>
    <s v="ITAKA"/>
    <n v="0"/>
    <n v="0"/>
    <n v="14"/>
    <n v="9349"/>
    <s v="13608956"/>
    <s v="28 Jul 2026"/>
    <s v="28"/>
    <s v="Jul"/>
    <s v="11 Aug 2026"/>
    <s v="11"/>
    <s v="Aug"/>
    <n v="14"/>
    <n v="-17"/>
    <n v="3"/>
    <n v="10"/>
    <s v="NOWA ITAKA SPOLKA Z OGRANICZONA ODPOWIEDZIALNOSCIA"/>
    <x v="3"/>
    <n v="2"/>
    <n v="1"/>
    <n v="3617.3858181999999"/>
    <n v="258.38470130000002"/>
    <s v="Poland"/>
    <s v="05 Jan 2026 11:38"/>
    <s v="29 Dec 2025"/>
    <s v="Jan"/>
    <n v="0"/>
    <n v="0"/>
    <n v="3"/>
    <n v="10"/>
    <n v="0"/>
    <n v="13"/>
    <n v="-1"/>
    <s v="05.01.2025"/>
    <x v="1"/>
  </r>
  <r>
    <s v="BOOKING"/>
    <n v="0"/>
    <n v="0"/>
    <n v="3"/>
    <n v="9779"/>
    <s v="6591724951"/>
    <s v="19 Aug 2026"/>
    <s v="19"/>
    <s v="Aug"/>
    <s v="22 Aug 2026"/>
    <s v="22"/>
    <s v="Aug"/>
    <n v="3"/>
    <n v="3"/>
    <n v="0"/>
    <n v="0"/>
    <s v="BOOKING"/>
    <x v="3"/>
    <n v="2"/>
    <n v="2"/>
    <n v="1831.3028422018347"/>
    <n v="610.43428073394489"/>
    <s v="Israel"/>
    <s v="27 Jan 2026 15:26"/>
    <s v="27 Jan 2026"/>
    <s v="Jan"/>
    <n v="0"/>
    <n v="0"/>
    <n v="0"/>
    <n v="3"/>
    <n v="0"/>
    <n v="3"/>
    <n v="0"/>
    <s v="27.01.2025"/>
    <x v="0"/>
  </r>
  <r>
    <s v="TO"/>
    <n v="0"/>
    <n v="3"/>
    <n v="2"/>
    <n v="10037"/>
    <s v="2326136"/>
    <s v="08 Jul 2026"/>
    <s v="08"/>
    <s v="Jul"/>
    <s v="13 Jul 2026"/>
    <s v="13"/>
    <s v="Jul"/>
    <n v="5"/>
    <n v="5"/>
    <n v="0"/>
    <n v="0"/>
    <s v="ТУРИСТИЧЕСКА АГЕНЦИЯ СОЛВЕКС - ЕООД"/>
    <x v="0"/>
    <n v="2"/>
    <n v="2"/>
    <n v="2318.1083908999999"/>
    <n v="463.62167818"/>
    <s v="Romania"/>
    <s v="09 Feb 2026 10:53"/>
    <s v="09 Feb 2026"/>
    <s v="Feb"/>
    <n v="0"/>
    <n v="0"/>
    <n v="5"/>
    <n v="0"/>
    <n v="0"/>
    <n v="5"/>
    <n v="0"/>
    <s v="09.02.2025"/>
    <x v="9"/>
  </r>
  <r>
    <s v="BOOKING"/>
    <n v="0"/>
    <n v="7"/>
    <n v="0"/>
    <n v="10094"/>
    <s v="6335197353"/>
    <s v="18 Jun 2026"/>
    <s v="18"/>
    <s v="Jun"/>
    <s v="25 Jun 2026"/>
    <s v="25"/>
    <s v="Jun"/>
    <n v="7"/>
    <n v="7"/>
    <n v="0"/>
    <n v="0"/>
    <s v="BOOKING"/>
    <x v="3"/>
    <n v="2"/>
    <n v="1"/>
    <n v="3351.2339597247706"/>
    <n v="478.74770853211004"/>
    <m/>
    <s v="15 Feb 2026 18:16"/>
    <s v="15 Feb 2026"/>
    <s v="Feb"/>
    <n v="0"/>
    <n v="7"/>
    <n v="0"/>
    <n v="0"/>
    <n v="0"/>
    <n v="7"/>
    <n v="0"/>
    <s v="15.02.2025"/>
    <x v="9"/>
  </r>
  <r>
    <s v="BOOKING"/>
    <n v="0"/>
    <n v="7"/>
    <n v="0"/>
    <n v="10093"/>
    <s v="5601816523"/>
    <s v="18 Jun 2026"/>
    <s v="18"/>
    <s v="Jun"/>
    <s v="25 Jun 2026"/>
    <s v="25"/>
    <s v="Jun"/>
    <n v="7"/>
    <n v="7"/>
    <n v="0"/>
    <n v="0"/>
    <s v="BOOKING"/>
    <x v="3"/>
    <n v="2"/>
    <n v="0"/>
    <n v="2482.4327416513761"/>
    <n v="354.63324880733938"/>
    <s v="Romania"/>
    <s v="15 Feb 2026 18:10"/>
    <s v="15 Feb 2026"/>
    <s v="Feb"/>
    <n v="0"/>
    <n v="7"/>
    <n v="0"/>
    <n v="0"/>
    <n v="0"/>
    <n v="7"/>
    <n v="0"/>
    <s v="15.02.2025"/>
    <x v="9"/>
  </r>
  <r>
    <s v="TO"/>
    <n v="0"/>
    <n v="0"/>
    <n v="5"/>
    <n v="10095"/>
    <s v="2327506"/>
    <s v="03 Aug 2026"/>
    <s v="03"/>
    <s v="Aug"/>
    <s v="08 Aug 2026"/>
    <s v="08"/>
    <s v="Aug"/>
    <n v="5"/>
    <n v="5"/>
    <n v="0"/>
    <n v="0"/>
    <s v="ТУРИСТИЧЕСКА АГЕНЦИЯ СОЛВЕКС - ЕООД"/>
    <x v="6"/>
    <n v="2"/>
    <n v="1"/>
    <n v="1668.714156"/>
    <n v="333.74283120000001"/>
    <s v="Romania"/>
    <s v="15 Feb 2026 19:14"/>
    <s v="15 Feb 2026"/>
    <s v="Feb"/>
    <n v="0"/>
    <n v="0"/>
    <n v="0"/>
    <n v="5"/>
    <n v="0"/>
    <n v="5"/>
    <n v="0"/>
    <s v="15.02.2025"/>
    <x v="9"/>
  </r>
  <r>
    <s v="TO"/>
    <n v="0"/>
    <n v="0"/>
    <n v="5"/>
    <n v="10096"/>
    <s v="2327508"/>
    <s v="03 Aug 2026"/>
    <s v="03"/>
    <s v="Aug"/>
    <s v="08 Aug 2026"/>
    <s v="08"/>
    <s v="Aug"/>
    <n v="5"/>
    <n v="5"/>
    <n v="0"/>
    <n v="0"/>
    <s v="ТУРИСТИЧЕСКА АГЕНЦИЯ СОЛВЕКС - ЕООД"/>
    <x v="6"/>
    <n v="2"/>
    <n v="1"/>
    <n v="1668.714156"/>
    <n v="333.74283120000001"/>
    <s v="Romania"/>
    <s v="15 Feb 2026 19:14"/>
    <s v="15 Feb 2026"/>
    <s v="Feb"/>
    <n v="0"/>
    <n v="0"/>
    <n v="0"/>
    <n v="5"/>
    <n v="0"/>
    <n v="5"/>
    <n v="0"/>
    <s v="15.02.2025"/>
    <x v="9"/>
  </r>
  <r>
    <s v="TO"/>
    <n v="0"/>
    <n v="7"/>
    <n v="0"/>
    <n v="9512"/>
    <s v="18409"/>
    <s v="04 Jul 2026"/>
    <s v="04"/>
    <s v="Jul"/>
    <s v="11 Jul 2026"/>
    <s v="11"/>
    <s v="Jul"/>
    <n v="7"/>
    <n v="7"/>
    <n v="0"/>
    <n v="0"/>
    <s v="КЛУБ МАГЕЛАН - ООД"/>
    <x v="4"/>
    <n v="2"/>
    <n v="1"/>
    <n v="2082.4504342"/>
    <n v="297.49291917142858"/>
    <s v="Romania"/>
    <s v="15 Jan 2026 13:48"/>
    <s v="15 Jan 2026"/>
    <s v="Jan"/>
    <n v="0"/>
    <n v="0"/>
    <n v="7"/>
    <n v="0"/>
    <n v="0"/>
    <n v="7"/>
    <n v="0"/>
    <s v="15.01.2025"/>
    <x v="7"/>
  </r>
  <r>
    <s v="TO"/>
    <n v="0"/>
    <n v="7"/>
    <n v="0"/>
    <n v="9514"/>
    <s v="18411"/>
    <s v="04 Jul 2026"/>
    <s v="04"/>
    <s v="Jul"/>
    <s v="11 Jul 2026"/>
    <s v="11"/>
    <s v="Jul"/>
    <n v="7"/>
    <n v="7"/>
    <n v="0"/>
    <n v="0"/>
    <s v="КЛУБ МАГЕЛАН - ООД"/>
    <x v="4"/>
    <n v="2"/>
    <n v="1"/>
    <n v="2082.4504342"/>
    <n v="297.49291917142858"/>
    <s v="Romania"/>
    <s v="15 Jan 2026 13:49"/>
    <s v="15 Jan 2026"/>
    <s v="Jan"/>
    <n v="0"/>
    <n v="0"/>
    <n v="7"/>
    <n v="0"/>
    <n v="0"/>
    <n v="7"/>
    <n v="0"/>
    <s v="15.01.2025"/>
    <x v="7"/>
  </r>
  <r>
    <s v="TO"/>
    <n v="0"/>
    <n v="7"/>
    <n v="0"/>
    <n v="9513"/>
    <s v="18410"/>
    <s v="04 Jul 2026"/>
    <s v="04"/>
    <s v="Jul"/>
    <s v="11 Jul 2026"/>
    <s v="11"/>
    <s v="Jul"/>
    <n v="7"/>
    <n v="7"/>
    <n v="0"/>
    <n v="0"/>
    <s v="КЛУБ МАГЕЛАН - ООД"/>
    <x v="4"/>
    <n v="2"/>
    <n v="1"/>
    <n v="2082.4504342"/>
    <n v="297.49291917142858"/>
    <s v="Romania"/>
    <s v="15 Jan 2026 13:48"/>
    <s v="15 Jan 2026"/>
    <s v="Jan"/>
    <n v="0"/>
    <n v="0"/>
    <n v="7"/>
    <n v="0"/>
    <n v="0"/>
    <n v="7"/>
    <n v="0"/>
    <s v="15.01.2025"/>
    <x v="7"/>
  </r>
  <r>
    <s v="BOOKING"/>
    <n v="4"/>
    <n v="0"/>
    <n v="0"/>
    <n v="9148"/>
    <s v="6898114088"/>
    <s v="08 Jun 2026"/>
    <s v="08"/>
    <s v="Jun"/>
    <s v="12 Jun 2026"/>
    <s v="12"/>
    <s v="Jun"/>
    <n v="4"/>
    <n v="4"/>
    <n v="0"/>
    <n v="0"/>
    <s v="BOOKING"/>
    <x v="1"/>
    <n v="2"/>
    <n v="3"/>
    <n v="1685.9613467889908"/>
    <n v="421.4903366972477"/>
    <s v="Israel"/>
    <s v="20 Dec 2025 11:36"/>
    <s v="20 Dec 2025"/>
    <s v="Dec"/>
    <n v="0"/>
    <n v="4"/>
    <n v="0"/>
    <n v="0"/>
    <n v="0"/>
    <n v="4"/>
    <n v="0"/>
    <s v="20.12.2025"/>
    <x v="10"/>
  </r>
  <r>
    <s v="TO"/>
    <n v="0"/>
    <n v="1"/>
    <n v="6"/>
    <n v="10098"/>
    <s v="1243682.234617"/>
    <s v="10 Jul 2026"/>
    <s v="10"/>
    <s v="Jul"/>
    <s v="17 Jul 2026"/>
    <s v="17"/>
    <s v="Jul"/>
    <n v="7"/>
    <n v="7"/>
    <n v="0"/>
    <n v="0"/>
    <s v="СЛР-ХОЛИДЕЙ-СЪРВИС ЕООД"/>
    <x v="6"/>
    <n v="2"/>
    <n v="1"/>
    <n v="2336.1998183999999"/>
    <n v="333.74283120000001"/>
    <s v="Romania"/>
    <s v="15 Feb 2026 21:23"/>
    <s v="15 Feb 2026"/>
    <s v="Feb"/>
    <n v="0"/>
    <n v="0"/>
    <n v="7"/>
    <n v="0"/>
    <n v="0"/>
    <n v="7"/>
    <n v="0"/>
    <s v="15.02.2025"/>
    <x v="9"/>
  </r>
  <r>
    <s v="TO"/>
    <n v="0"/>
    <n v="1"/>
    <n v="6"/>
    <n v="10097"/>
    <s v="1243682.234616"/>
    <s v="10 Jul 2026"/>
    <s v="10"/>
    <s v="Jul"/>
    <s v="17 Jul 2026"/>
    <s v="17"/>
    <s v="Jul"/>
    <n v="7"/>
    <n v="7"/>
    <n v="0"/>
    <n v="0"/>
    <s v="СЛР-ХОЛИДЕЙ-СЪРВИС ЕООД"/>
    <x v="6"/>
    <n v="2"/>
    <n v="1"/>
    <n v="2336.1998183999999"/>
    <n v="333.74283120000001"/>
    <s v="Romania"/>
    <s v="15 Feb 2026 21:23"/>
    <s v="15 Feb 2026"/>
    <s v="Feb"/>
    <n v="0"/>
    <n v="0"/>
    <n v="7"/>
    <n v="0"/>
    <n v="0"/>
    <n v="7"/>
    <n v="0"/>
    <s v="15.02.2025"/>
    <x v="9"/>
  </r>
  <r>
    <s v="TO"/>
    <n v="0"/>
    <n v="0"/>
    <n v="6"/>
    <n v="8218"/>
    <s v="1172907.220427"/>
    <s v="02 Aug 2026"/>
    <s v="02"/>
    <s v="Aug"/>
    <s v="08 Aug 2026"/>
    <s v="08"/>
    <s v="Aug"/>
    <n v="6"/>
    <n v="6"/>
    <n v="0"/>
    <n v="0"/>
    <s v="СЛР-ХОЛИДЕЙ-СЪРВИС ЕООД"/>
    <x v="3"/>
    <n v="2"/>
    <n v="1"/>
    <n v="1640.7849035999998"/>
    <n v="273.46415059999998"/>
    <s v="Romania"/>
    <s v="07 Nov 2025 16:07"/>
    <s v="07 Nov 2025"/>
    <s v="Nov"/>
    <n v="0"/>
    <n v="0"/>
    <n v="0"/>
    <n v="6"/>
    <n v="0"/>
    <n v="6"/>
    <n v="0"/>
    <s v="07.11.2025"/>
    <x v="3"/>
  </r>
  <r>
    <s v="TO"/>
    <n v="0"/>
    <n v="0"/>
    <n v="5"/>
    <n v="8144"/>
    <s v="1172296.220048"/>
    <s v="03 Aug 2026"/>
    <s v="03"/>
    <s v="Aug"/>
    <s v="08 Aug 2026"/>
    <s v="08"/>
    <s v="Aug"/>
    <n v="5"/>
    <n v="5"/>
    <n v="0"/>
    <n v="0"/>
    <s v="СЛР-ХОЛИДЕЙ-СЪРВИС ЕООД"/>
    <x v="3"/>
    <n v="2"/>
    <n v="1"/>
    <n v="1367.320753"/>
    <n v="273.46415059999998"/>
    <s v="Romania"/>
    <s v="07 Nov 2025 09:06"/>
    <s v="07 Nov 2025"/>
    <s v="Nov"/>
    <n v="0"/>
    <n v="0"/>
    <n v="0"/>
    <n v="5"/>
    <n v="0"/>
    <n v="5"/>
    <n v="0"/>
    <s v="07.11.2025"/>
    <x v="3"/>
  </r>
  <r>
    <s v="TO"/>
    <n v="0"/>
    <n v="0"/>
    <n v="6"/>
    <n v="8235"/>
    <s v="1173198.220492"/>
    <s v="04 Aug 2026"/>
    <s v="04"/>
    <s v="Aug"/>
    <s v="10 Aug 2026"/>
    <s v="10"/>
    <s v="Aug"/>
    <n v="6"/>
    <n v="6"/>
    <n v="0"/>
    <n v="0"/>
    <s v="СЛР-ХОЛИДЕЙ-СЪРВИС ЕООД"/>
    <x v="1"/>
    <n v="2"/>
    <n v="3"/>
    <n v="2906.8718957999999"/>
    <n v="484.47864929999997"/>
    <s v="Romania"/>
    <s v="08 Nov 2025 13:26"/>
    <s v="08 Nov 2025"/>
    <s v="Nov"/>
    <n v="0"/>
    <n v="0"/>
    <n v="0"/>
    <n v="6"/>
    <n v="0"/>
    <n v="6"/>
    <n v="0"/>
    <s v="08.11.2025"/>
    <x v="3"/>
  </r>
  <r>
    <s v="TO"/>
    <n v="0"/>
    <n v="0"/>
    <n v="5"/>
    <n v="8228"/>
    <s v="1173090.220469"/>
    <s v="01 Aug 2026"/>
    <s v="01"/>
    <s v="Aug"/>
    <s v="06 Aug 2026"/>
    <s v="06"/>
    <s v="Aug"/>
    <n v="5"/>
    <n v="5"/>
    <n v="0"/>
    <n v="0"/>
    <s v="СЛР-ХОЛИДЕЙ-СЪРВИС ЕООД"/>
    <x v="5"/>
    <n v="2"/>
    <n v="0"/>
    <n v="1550.2886495"/>
    <n v="310.05772990000003"/>
    <s v="Romania"/>
    <s v="07 Nov 2025 21:25"/>
    <s v="07 Nov 2025"/>
    <s v="Nov"/>
    <n v="0"/>
    <n v="0"/>
    <n v="0"/>
    <n v="5"/>
    <n v="0"/>
    <n v="5"/>
    <n v="0"/>
    <s v="07.11.2025"/>
    <x v="3"/>
  </r>
  <r>
    <s v="TO"/>
    <n v="0"/>
    <n v="0"/>
    <n v="9"/>
    <n v="8149"/>
    <s v="1172226.220273"/>
    <s v="10 Aug 2026"/>
    <s v="10"/>
    <s v="Aug"/>
    <s v="19 Aug 2026"/>
    <s v="19"/>
    <s v="Aug"/>
    <n v="9"/>
    <n v="9"/>
    <n v="0"/>
    <n v="0"/>
    <s v="СЛР-ХОЛИДЕЙ-СЪРВИС ЕООД"/>
    <x v="5"/>
    <n v="2"/>
    <n v="2"/>
    <n v="3488.2814798999998"/>
    <n v="387.58683109999998"/>
    <s v="Romania"/>
    <s v="07 Nov 2025 10:25"/>
    <s v="07 Nov 2025"/>
    <s v="Nov"/>
    <n v="0"/>
    <n v="0"/>
    <n v="0"/>
    <n v="9"/>
    <n v="0"/>
    <n v="9"/>
    <n v="0"/>
    <s v="07.11.2025"/>
    <x v="3"/>
  </r>
  <r>
    <s v="TO"/>
    <n v="0"/>
    <n v="0"/>
    <n v="7"/>
    <n v="8147"/>
    <s v="1172325.220241"/>
    <s v="11 Aug 2026"/>
    <s v="11"/>
    <s v="Aug"/>
    <s v="18 Aug 2026"/>
    <s v="18"/>
    <s v="Aug"/>
    <n v="7"/>
    <n v="7"/>
    <n v="0"/>
    <n v="0"/>
    <s v="СЛР-ХОЛИДЕЙ-СЪРВИС ЕООД"/>
    <x v="5"/>
    <n v="2"/>
    <n v="2"/>
    <n v="2713.1078176999999"/>
    <n v="387.58683109999998"/>
    <s v="Romania"/>
    <s v="07 Nov 2025 10:11"/>
    <s v="07 Nov 2025"/>
    <s v="Nov"/>
    <n v="0"/>
    <n v="0"/>
    <n v="0"/>
    <n v="7"/>
    <n v="0"/>
    <n v="7"/>
    <n v="0"/>
    <s v="07.11.2025"/>
    <x v="3"/>
  </r>
  <r>
    <s v="TO"/>
    <n v="0"/>
    <n v="0"/>
    <n v="7"/>
    <n v="8148"/>
    <s v="1172203.220271"/>
    <s v="12 Aug 2026"/>
    <s v="12"/>
    <s v="Aug"/>
    <s v="19 Aug 2026"/>
    <s v="19"/>
    <s v="Aug"/>
    <n v="7"/>
    <n v="7"/>
    <n v="0"/>
    <n v="0"/>
    <s v="СЛР-ХОЛИДЕЙ-СЪРВИС ЕООД"/>
    <x v="5"/>
    <n v="2"/>
    <n v="2"/>
    <n v="2713.1078176999999"/>
    <n v="387.58683109999998"/>
    <s v="Romania"/>
    <s v="07 Nov 2025 10:24"/>
    <s v="07 Nov 2025"/>
    <s v="Nov"/>
    <n v="0"/>
    <n v="0"/>
    <n v="0"/>
    <n v="7"/>
    <n v="0"/>
    <n v="7"/>
    <n v="0"/>
    <s v="07.11.2025"/>
    <x v="3"/>
  </r>
  <r>
    <s v="TO"/>
    <n v="0"/>
    <n v="0"/>
    <n v="5"/>
    <n v="8234"/>
    <s v="1173170.220487"/>
    <s v="17 Aug 2026"/>
    <s v="17"/>
    <s v="Aug"/>
    <s v="22 Aug 2026"/>
    <s v="22"/>
    <s v="Aug"/>
    <n v="5"/>
    <n v="5"/>
    <n v="0"/>
    <n v="0"/>
    <s v="СЛР-ХОЛИДЕЙ-СЪРВИС ЕООД"/>
    <x v="2"/>
    <n v="2"/>
    <n v="1"/>
    <n v="1388.834883"/>
    <n v="277.76697660000002"/>
    <s v="Romania"/>
    <s v="08 Nov 2025 11:36"/>
    <s v="08 Nov 2025"/>
    <s v="Nov"/>
    <n v="0"/>
    <n v="0"/>
    <n v="0"/>
    <n v="5"/>
    <n v="0"/>
    <n v="5"/>
    <n v="0"/>
    <s v="08.11.2025"/>
    <x v="3"/>
  </r>
  <r>
    <s v="TO"/>
    <n v="0"/>
    <n v="5"/>
    <n v="0"/>
    <n v="8184"/>
    <s v="1172592.220377"/>
    <s v="01 Sep 2026"/>
    <s v="01"/>
    <s v="Sep"/>
    <s v="06 Sep 2026"/>
    <s v="06"/>
    <s v="Sep"/>
    <n v="5"/>
    <n v="5"/>
    <n v="0"/>
    <n v="0"/>
    <s v="СЛР-ХОЛИДЕЙ-СЪРВИС ЕООД"/>
    <x v="3"/>
    <n v="2"/>
    <n v="2"/>
    <n v="1359.2040585"/>
    <n v="271.84081170000002"/>
    <s v="Romania"/>
    <s v="07 Nov 2025 12:09"/>
    <s v="07 Nov 2025"/>
    <s v="Nov"/>
    <n v="0"/>
    <n v="0"/>
    <n v="0"/>
    <n v="0"/>
    <n v="5"/>
    <n v="5"/>
    <n v="0"/>
    <s v="07.11.2025"/>
    <x v="3"/>
  </r>
  <r>
    <s v="TO"/>
    <n v="0"/>
    <n v="0"/>
    <n v="6"/>
    <n v="9515"/>
    <s v="52141"/>
    <s v="01 Aug 2026"/>
    <s v="01"/>
    <s v="Aug"/>
    <s v="07 Aug 2026"/>
    <s v="07"/>
    <s v="Aug"/>
    <n v="6"/>
    <n v="6"/>
    <n v="0"/>
    <n v="0"/>
    <s v="КЛУБ МАГЕЛАН - ООД"/>
    <x v="2"/>
    <n v="2"/>
    <n v="0"/>
    <n v="1944.2514864"/>
    <n v="324.0419144"/>
    <s v="Romania"/>
    <s v="15 Jan 2026 14:43"/>
    <s v="15 Jan 2026"/>
    <s v="Jan"/>
    <n v="0"/>
    <n v="0"/>
    <n v="0"/>
    <n v="6"/>
    <n v="0"/>
    <n v="6"/>
    <n v="0"/>
    <s v="15.01.2025"/>
    <x v="7"/>
  </r>
  <r>
    <s v="BOOKING"/>
    <n v="0"/>
    <n v="5"/>
    <n v="0"/>
    <n v="9638"/>
    <s v="6811987913"/>
    <s v="31 Aug 2026"/>
    <s v="31"/>
    <s v="Aug"/>
    <s v="05 Sep 2026"/>
    <s v="05"/>
    <s v="Sep"/>
    <n v="5"/>
    <n v="-26"/>
    <n v="0"/>
    <n v="4"/>
    <s v="BOOKING"/>
    <x v="4"/>
    <n v="2"/>
    <n v="2"/>
    <n v="2393.7385426605501"/>
    <n v="478.74770853211004"/>
    <s v="Romania"/>
    <s v="22 Jan 2026 01:12"/>
    <s v="21 Jan 2026"/>
    <s v="Jan"/>
    <n v="0"/>
    <n v="0"/>
    <n v="0"/>
    <n v="0"/>
    <n v="4"/>
    <n v="4"/>
    <n v="-1"/>
    <s v="22.01.2025"/>
    <x v="2"/>
  </r>
  <r>
    <s v="TO"/>
    <n v="0"/>
    <n v="0"/>
    <n v="5"/>
    <n v="9516"/>
    <s v="99054"/>
    <s v="26 Jul 2026"/>
    <s v="26"/>
    <s v="Jul"/>
    <s v="31 Jul 2026"/>
    <s v="31"/>
    <s v="Jul"/>
    <n v="5"/>
    <n v="5"/>
    <n v="0"/>
    <n v="0"/>
    <s v="ДЕСТИНЕЙШЪН ТУРИСТИК СЪРВИСИС - ЕООД"/>
    <x v="2"/>
    <n v="3"/>
    <n v="0"/>
    <n v="2187.3024805"/>
    <n v="437.4604961"/>
    <s v="Romania"/>
    <s v="15 Jan 2026 15:43"/>
    <s v="15 Jan 2026"/>
    <s v="Jan"/>
    <n v="0"/>
    <n v="0"/>
    <n v="5"/>
    <n v="0"/>
    <n v="0"/>
    <n v="5"/>
    <n v="0"/>
    <s v="15.01.2025"/>
    <x v="7"/>
  </r>
  <r>
    <s v="TO"/>
    <n v="0"/>
    <n v="0"/>
    <n v="5"/>
    <n v="9517"/>
    <s v="99056"/>
    <s v="26 Jul 2026"/>
    <s v="26"/>
    <s v="Jul"/>
    <s v="31 Jul 2026"/>
    <s v="31"/>
    <s v="Jul"/>
    <n v="5"/>
    <n v="5"/>
    <n v="0"/>
    <n v="0"/>
    <s v="ДЕСТИНЕЙШЪН ТУРИСТИК СЪРВИСИС - ЕООД"/>
    <x v="2"/>
    <n v="2"/>
    <n v="2"/>
    <n v="2025.2619649999999"/>
    <n v="405.052393"/>
    <s v="Romania"/>
    <s v="15 Jan 2026 15:43"/>
    <s v="15 Jan 2026"/>
    <s v="Jan"/>
    <n v="0"/>
    <n v="0"/>
    <n v="5"/>
    <n v="0"/>
    <n v="0"/>
    <n v="5"/>
    <n v="0"/>
    <s v="15.01.2025"/>
    <x v="7"/>
  </r>
  <r>
    <s v="TO"/>
    <n v="0"/>
    <n v="0"/>
    <n v="5"/>
    <n v="9518"/>
    <s v="99053"/>
    <s v="26 Jul 2026"/>
    <s v="26"/>
    <s v="Jul"/>
    <s v="31 Jul 2026"/>
    <s v="31"/>
    <s v="Jul"/>
    <n v="5"/>
    <n v="5"/>
    <n v="0"/>
    <n v="0"/>
    <s v="ДЕСТИНЕЙШЪН ТУРИСТИК СЪРВИСИС - ЕООД"/>
    <x v="2"/>
    <n v="2"/>
    <n v="2"/>
    <n v="2025.2619649999999"/>
    <n v="405.052393"/>
    <s v="Romania"/>
    <s v="15 Jan 2026 15:43"/>
    <s v="15 Jan 2026"/>
    <s v="Jan"/>
    <n v="0"/>
    <n v="0"/>
    <n v="5"/>
    <n v="0"/>
    <n v="0"/>
    <n v="5"/>
    <n v="0"/>
    <s v="15.01.2025"/>
    <x v="7"/>
  </r>
  <r>
    <s v="TO"/>
    <n v="0"/>
    <n v="0"/>
    <n v="5"/>
    <n v="9519"/>
    <s v="99055"/>
    <s v="26 Jul 2026"/>
    <s v="26"/>
    <s v="Jul"/>
    <s v="31 Jul 2026"/>
    <s v="31"/>
    <s v="Jul"/>
    <n v="5"/>
    <n v="5"/>
    <n v="0"/>
    <n v="0"/>
    <s v="ДЕСТИНЕЙШЪН ТУРИСТИК СЪРВИСИС - ЕООД"/>
    <x v="2"/>
    <n v="2"/>
    <n v="0"/>
    <n v="1620.209572"/>
    <n v="324.0419144"/>
    <s v="Romania"/>
    <s v="15 Jan 2026 15:46"/>
    <s v="15 Jan 2026"/>
    <s v="Jan"/>
    <n v="0"/>
    <n v="0"/>
    <n v="5"/>
    <n v="0"/>
    <n v="0"/>
    <n v="5"/>
    <n v="0"/>
    <s v="15.01.2025"/>
    <x v="7"/>
  </r>
  <r>
    <s v="TO"/>
    <n v="0"/>
    <n v="0"/>
    <n v="6"/>
    <n v="8489"/>
    <s v="NT308642"/>
    <s v="17 Jul 2026"/>
    <s v="17"/>
    <s v="Jul"/>
    <s v="23 Jul 2026"/>
    <s v="23"/>
    <s v="Jul"/>
    <n v="6"/>
    <n v="6"/>
    <n v="0"/>
    <n v="0"/>
    <s v="НОВОТОН - ЕООД"/>
    <x v="6"/>
    <n v="2"/>
    <n v="1"/>
    <n v="1601.9421197999998"/>
    <n v="266.99035329999998"/>
    <s v="Bulgaria"/>
    <s v="14 Nov 2025 14:48"/>
    <s v="14 Nov 2025"/>
    <s v="Nov"/>
    <n v="0"/>
    <n v="0"/>
    <n v="6"/>
    <n v="0"/>
    <n v="0"/>
    <n v="6"/>
    <n v="0"/>
    <s v="14.11.2025"/>
    <x v="11"/>
  </r>
  <r>
    <s v="TO"/>
    <n v="0"/>
    <n v="0"/>
    <n v="5"/>
    <n v="9520"/>
    <s v="99055"/>
    <s v="26 Jul 2026"/>
    <s v="26"/>
    <s v="Jul"/>
    <s v="31 Jul 2026"/>
    <s v="31"/>
    <s v="Jul"/>
    <n v="5"/>
    <n v="5"/>
    <n v="0"/>
    <n v="0"/>
    <s v="ДЕСТИНЕЙШЪН ТУРИСТИК СЪРВИСИС - ЕООД"/>
    <x v="2"/>
    <n v="3"/>
    <n v="1"/>
    <n v="2187.3024805"/>
    <n v="437.4604961"/>
    <s v="Romania"/>
    <s v="15 Jan 2026 15:48"/>
    <s v="15 Jan 2026"/>
    <s v="Jan"/>
    <n v="0"/>
    <n v="0"/>
    <n v="5"/>
    <n v="0"/>
    <n v="0"/>
    <n v="5"/>
    <n v="0"/>
    <s v="15.01.2025"/>
    <x v="7"/>
  </r>
  <r>
    <s v="TO"/>
    <n v="0"/>
    <n v="0"/>
    <n v="5"/>
    <n v="8676"/>
    <s v="NT309614"/>
    <s v="19 Jul 2026"/>
    <s v="19"/>
    <s v="Jul"/>
    <s v="24 Jul 2026"/>
    <s v="24"/>
    <s v="Jul"/>
    <n v="5"/>
    <n v="5"/>
    <n v="0"/>
    <n v="0"/>
    <s v="НОВОТОН - ЕООД"/>
    <x v="6"/>
    <n v="2"/>
    <n v="1"/>
    <n v="1334.9517664999998"/>
    <n v="266.99035329999998"/>
    <s v="Bulgaria"/>
    <s v="21 Nov 2025 11:33"/>
    <s v="21 Nov 2025"/>
    <s v="Nov"/>
    <n v="0"/>
    <n v="0"/>
    <n v="5"/>
    <n v="0"/>
    <n v="0"/>
    <n v="5"/>
    <n v="0"/>
    <s v="21.11.2025"/>
    <x v="12"/>
  </r>
  <r>
    <s v="TO"/>
    <n v="0"/>
    <n v="0"/>
    <n v="7"/>
    <n v="8976"/>
    <s v="NT310991"/>
    <s v="25 Jul 2026"/>
    <s v="25"/>
    <s v="Jul"/>
    <s v="01 Aug 2026"/>
    <s v="01"/>
    <s v="Aug"/>
    <n v="7"/>
    <n v="-24"/>
    <n v="6"/>
    <n v="0"/>
    <s v="НОВОТОН - ЕООД"/>
    <x v="4"/>
    <n v="2"/>
    <n v="2"/>
    <n v="2592.0810572999999"/>
    <n v="370.2972939"/>
    <s v="Bulgaria"/>
    <s v="01 Dec 2025 15:46"/>
    <s v="01 Dec 2025"/>
    <s v="Dec"/>
    <n v="0"/>
    <n v="0"/>
    <n v="6"/>
    <n v="0"/>
    <n v="0"/>
    <n v="6"/>
    <n v="-1"/>
    <s v="01.12.2025"/>
    <x v="13"/>
  </r>
  <r>
    <s v="TO"/>
    <n v="0"/>
    <n v="5"/>
    <n v="0"/>
    <n v="9781"/>
    <s v="1237232.231287"/>
    <s v="20 Jun 2026"/>
    <s v="20"/>
    <s v="Jun"/>
    <s v="25 Jun 2026"/>
    <s v="25"/>
    <s v="Jun"/>
    <n v="5"/>
    <n v="5"/>
    <n v="0"/>
    <n v="0"/>
    <s v="СЛР-ХОЛИДЕЙ-СЪРВИС ЕООД"/>
    <x v="5"/>
    <n v="3"/>
    <n v="1"/>
    <n v="1967.0760224999999"/>
    <n v="393.41520449999996"/>
    <s v="Romania"/>
    <s v="27 Jan 2026 16:43"/>
    <s v="27 Jan 2026"/>
    <s v="Jan"/>
    <n v="0"/>
    <n v="5"/>
    <n v="0"/>
    <n v="0"/>
    <n v="0"/>
    <n v="5"/>
    <n v="0"/>
    <s v="27.01.2025"/>
    <x v="0"/>
  </r>
  <r>
    <s v="TO"/>
    <n v="0"/>
    <n v="5"/>
    <n v="0"/>
    <n v="10099"/>
    <s v="5833"/>
    <s v="25 Jun 2026"/>
    <s v="25"/>
    <s v="Jun"/>
    <s v="30 Jun 2026"/>
    <s v="30"/>
    <s v="Jun"/>
    <n v="5"/>
    <n v="5"/>
    <n v="0"/>
    <n v="0"/>
    <s v="ТЕДИ - КАМ - ЕООД"/>
    <x v="6"/>
    <n v="2"/>
    <n v="2"/>
    <n v="1883.9532474999999"/>
    <n v="376.79064949999997"/>
    <s v="Romania"/>
    <s v="16 Feb 2026 08:58"/>
    <s v="15 Feb 2026"/>
    <s v="Feb"/>
    <n v="0"/>
    <n v="5"/>
    <n v="0"/>
    <n v="0"/>
    <n v="0"/>
    <n v="5"/>
    <n v="0"/>
    <s v="16.02.2025"/>
    <x v="14"/>
  </r>
  <r>
    <s v="TO"/>
    <n v="0"/>
    <n v="0"/>
    <n v="5"/>
    <n v="9521"/>
    <s v="18437"/>
    <s v="02 Aug 2026"/>
    <s v="02"/>
    <s v="Aug"/>
    <s v="07 Aug 2026"/>
    <s v="07"/>
    <s v="Aug"/>
    <n v="5"/>
    <n v="5"/>
    <n v="0"/>
    <n v="0"/>
    <s v="КЛУБ МАГЕЛАН - ООД"/>
    <x v="4"/>
    <n v="3"/>
    <n v="1"/>
    <n v="2153.4666214999997"/>
    <n v="430.69332429999997"/>
    <s v="Romania"/>
    <s v="15 Jan 2026 17:43"/>
    <s v="15 Jan 2026"/>
    <s v="Jan"/>
    <n v="0"/>
    <n v="0"/>
    <n v="0"/>
    <n v="5"/>
    <n v="0"/>
    <n v="5"/>
    <n v="0"/>
    <s v="15.01.2025"/>
    <x v="7"/>
  </r>
  <r>
    <s v="TO"/>
    <n v="0"/>
    <n v="0"/>
    <n v="5"/>
    <n v="9522"/>
    <s v="18438"/>
    <s v="02 Aug 2026"/>
    <s v="02"/>
    <s v="Aug"/>
    <s v="07 Aug 2026"/>
    <s v="07"/>
    <s v="Aug"/>
    <n v="5"/>
    <n v="5"/>
    <n v="0"/>
    <n v="0"/>
    <s v="КЛУБ МАГЕЛАН - ООД"/>
    <x v="4"/>
    <n v="3"/>
    <n v="1"/>
    <n v="2153.4666214999997"/>
    <n v="430.69332429999997"/>
    <s v="Romania"/>
    <s v="15 Jan 2026 17:43"/>
    <s v="15 Jan 2026"/>
    <s v="Jan"/>
    <n v="0"/>
    <n v="0"/>
    <n v="0"/>
    <n v="5"/>
    <n v="0"/>
    <n v="5"/>
    <n v="0"/>
    <s v="15.01.2025"/>
    <x v="7"/>
  </r>
  <r>
    <s v="TO"/>
    <n v="0"/>
    <n v="0"/>
    <n v="6"/>
    <n v="9784"/>
    <s v="1237309.231300"/>
    <s v="15 Aug 2026"/>
    <s v="15"/>
    <s v="Aug"/>
    <s v="21 Aug 2026"/>
    <s v="21"/>
    <s v="Aug"/>
    <n v="6"/>
    <n v="6"/>
    <n v="0"/>
    <n v="0"/>
    <s v="СЛР-ХОЛИДЕЙ-СЪРВИС ЕООД"/>
    <x v="4"/>
    <n v="3"/>
    <n v="1"/>
    <n v="2584.1599458000001"/>
    <n v="430.69332430000003"/>
    <s v="Romania"/>
    <s v="27 Jan 2026 19:04"/>
    <s v="27 Jan 2026"/>
    <s v="Jan"/>
    <n v="0"/>
    <n v="0"/>
    <n v="0"/>
    <n v="6"/>
    <n v="0"/>
    <n v="6"/>
    <n v="0"/>
    <s v="27.01.2025"/>
    <x v="0"/>
  </r>
  <r>
    <s v="TO"/>
    <n v="0"/>
    <n v="0"/>
    <n v="6"/>
    <n v="9783"/>
    <s v="1237309.231299"/>
    <s v="15 Aug 2026"/>
    <s v="15"/>
    <s v="Aug"/>
    <s v="21 Aug 2026"/>
    <s v="21"/>
    <s v="Aug"/>
    <n v="6"/>
    <n v="6"/>
    <n v="0"/>
    <n v="0"/>
    <s v="СЛР-ХОЛИДЕЙ-СЪРВИС ЕООД"/>
    <x v="4"/>
    <n v="3"/>
    <n v="1"/>
    <n v="2584.1599458000001"/>
    <n v="430.69332430000003"/>
    <s v="Romania"/>
    <s v="27 Jan 2026 19:04"/>
    <s v="27 Jan 2026"/>
    <s v="Jan"/>
    <n v="0"/>
    <n v="0"/>
    <n v="0"/>
    <n v="6"/>
    <n v="0"/>
    <n v="6"/>
    <n v="0"/>
    <s v="27.01.2025"/>
    <x v="0"/>
  </r>
  <r>
    <s v="TO"/>
    <n v="0"/>
    <n v="0"/>
    <n v="6"/>
    <n v="9785"/>
    <s v="1237329.231304"/>
    <s v="05 Aug 2026"/>
    <s v="05"/>
    <s v="Aug"/>
    <s v="11 Aug 2026"/>
    <s v="11"/>
    <s v="Aug"/>
    <n v="6"/>
    <n v="6"/>
    <n v="0"/>
    <n v="0"/>
    <s v="СЛР-ХОЛИДЕЙ-СЪРВИС ЕООД"/>
    <x v="4"/>
    <n v="3"/>
    <n v="1"/>
    <n v="2584.1599458000001"/>
    <n v="430.69332430000003"/>
    <s v="Romania"/>
    <s v="27 Jan 2026 19:45"/>
    <s v="27 Jan 2026"/>
    <s v="Jan"/>
    <n v="0"/>
    <n v="0"/>
    <n v="0"/>
    <n v="6"/>
    <n v="0"/>
    <n v="6"/>
    <n v="0"/>
    <s v="27.01.2025"/>
    <x v="0"/>
  </r>
  <r>
    <s v="TO"/>
    <n v="0"/>
    <n v="0"/>
    <n v="5"/>
    <n v="9523"/>
    <s v="18439"/>
    <s v="02 Aug 2026"/>
    <s v="02"/>
    <s v="Aug"/>
    <s v="07 Aug 2026"/>
    <s v="07"/>
    <s v="Aug"/>
    <n v="5"/>
    <n v="5"/>
    <n v="0"/>
    <n v="0"/>
    <s v="КЛУБ МАГЕЛАН - ООД"/>
    <x v="2"/>
    <n v="2"/>
    <n v="0"/>
    <n v="1620.209572"/>
    <n v="324.0419144"/>
    <s v="Romania"/>
    <s v="15 Jan 2026 17:43"/>
    <s v="15 Jan 2026"/>
    <s v="Jan"/>
    <n v="0"/>
    <n v="0"/>
    <n v="0"/>
    <n v="5"/>
    <n v="0"/>
    <n v="5"/>
    <n v="0"/>
    <s v="15.01.2025"/>
    <x v="7"/>
  </r>
  <r>
    <s v="BOOKING"/>
    <n v="0"/>
    <n v="0"/>
    <n v="5"/>
    <n v="9786"/>
    <s v="5496113069"/>
    <s v="02 Aug 2026"/>
    <s v="02"/>
    <s v="Aug"/>
    <s v="07 Aug 2026"/>
    <s v="07"/>
    <s v="Aug"/>
    <n v="5"/>
    <n v="5"/>
    <n v="0"/>
    <n v="0"/>
    <s v="BOOKING"/>
    <x v="0"/>
    <n v="2"/>
    <n v="2"/>
    <n v="3734.4689793577977"/>
    <n v="746.89379587155952"/>
    <s v="Israel"/>
    <s v="27 Jan 2026 22:14"/>
    <s v="27 Jan 2026"/>
    <s v="Jan"/>
    <n v="0"/>
    <n v="0"/>
    <n v="0"/>
    <n v="5"/>
    <n v="0"/>
    <n v="5"/>
    <n v="0"/>
    <s v="27.01.2025"/>
    <x v="0"/>
  </r>
  <r>
    <s v="TO"/>
    <n v="0"/>
    <n v="0"/>
    <n v="7"/>
    <n v="9977"/>
    <s v="1240259.233066"/>
    <s v="20 Jul 2026"/>
    <s v="20"/>
    <s v="Jul"/>
    <s v="27 Jul 2026"/>
    <s v="27"/>
    <s v="Jul"/>
    <n v="7"/>
    <n v="7"/>
    <n v="0"/>
    <n v="0"/>
    <s v="СЛР-ХОЛИДЕЙ-СЪРВИС ЕООД"/>
    <x v="3"/>
    <n v="1"/>
    <n v="1"/>
    <n v="1674.9336954"/>
    <n v="239.27624220000001"/>
    <s v="Romania"/>
    <s v="03 Feb 2026 09:36"/>
    <s v="02 Feb 2026"/>
    <s v="Feb"/>
    <n v="0"/>
    <n v="0"/>
    <n v="7"/>
    <n v="0"/>
    <n v="0"/>
    <n v="7"/>
    <n v="0"/>
    <s v="03.02.2025"/>
    <x v="5"/>
  </r>
  <r>
    <s v="TO"/>
    <n v="0"/>
    <n v="0"/>
    <n v="7"/>
    <n v="9978"/>
    <s v="1240259.233067"/>
    <s v="20 Jul 2026"/>
    <s v="20"/>
    <s v="Jul"/>
    <s v="27 Jul 2026"/>
    <s v="27"/>
    <s v="Jul"/>
    <n v="7"/>
    <n v="7"/>
    <n v="0"/>
    <n v="0"/>
    <s v="СЛР-ХОЛИДЕЙ-СЪРВИС ЕООД"/>
    <x v="3"/>
    <n v="2"/>
    <n v="1"/>
    <n v="2392.8797718000001"/>
    <n v="341.83996740000003"/>
    <s v="Romania"/>
    <s v="03 Feb 2026 09:36"/>
    <s v="02 Feb 2026"/>
    <s v="Feb"/>
    <n v="0"/>
    <n v="0"/>
    <n v="7"/>
    <n v="0"/>
    <n v="0"/>
    <n v="7"/>
    <n v="0"/>
    <s v="03.02.2025"/>
    <x v="5"/>
  </r>
  <r>
    <s v="TOPOLA SKIES"/>
    <n v="0"/>
    <n v="5"/>
    <n v="0"/>
    <n v="9898"/>
    <s v="460594"/>
    <s v="29 Jun 2026"/>
    <s v="29"/>
    <s v="Jun"/>
    <s v="04 Jul 2026"/>
    <s v="04"/>
    <s v="Jul"/>
    <n v="5"/>
    <n v="-25"/>
    <n v="2"/>
    <n v="3"/>
    <s v="TOPOLA SKIES"/>
    <x v="1"/>
    <n v="4"/>
    <n v="1"/>
    <n v="3077.2921559633028"/>
    <n v="615.45843119266044"/>
    <m/>
    <s v="30 Jan 2026 19:18"/>
    <s v="30 Jan 2026"/>
    <s v="Jan"/>
    <n v="0"/>
    <n v="2"/>
    <n v="3"/>
    <n v="0"/>
    <n v="0"/>
    <n v="5"/>
    <n v="0"/>
    <s v="30.01.2025"/>
    <x v="0"/>
  </r>
  <r>
    <s v="BOOKING"/>
    <n v="0"/>
    <n v="0"/>
    <n v="3"/>
    <n v="10178"/>
    <s v="6415200612"/>
    <s v="23 Jul 2026"/>
    <s v="23"/>
    <s v="Jul"/>
    <s v="26 Jul 2026"/>
    <s v="26"/>
    <s v="Jul"/>
    <n v="3"/>
    <n v="3"/>
    <n v="0"/>
    <n v="0"/>
    <s v="BOOKING"/>
    <x v="6"/>
    <n v="2"/>
    <n v="1"/>
    <n v="1430.1603148623851"/>
    <n v="476.72010495412843"/>
    <s v="Romania"/>
    <s v="21 Feb 2026 16:24"/>
    <s v="21 Feb 2026"/>
    <s v="Feb"/>
    <n v="0"/>
    <n v="0"/>
    <n v="3"/>
    <n v="0"/>
    <n v="0"/>
    <n v="3"/>
    <n v="0"/>
    <s v="21.02.2025"/>
    <x v="14"/>
  </r>
  <r>
    <s v="TOPOLA SKIES"/>
    <n v="0"/>
    <n v="5"/>
    <n v="0"/>
    <n v="10180"/>
    <s v="478151"/>
    <s v="30 Aug 2026"/>
    <s v="30"/>
    <s v="Aug"/>
    <s v="04 Sep 2026"/>
    <s v="04"/>
    <s v="Sep"/>
    <n v="5"/>
    <n v="-26"/>
    <n v="1"/>
    <n v="3"/>
    <s v="TOPOLA SKIES"/>
    <x v="7"/>
    <n v="3"/>
    <n v="2"/>
    <n v="2944.5110366972476"/>
    <n v="588.90220733944943"/>
    <m/>
    <s v="21 Feb 2026 17:13"/>
    <s v="21 Feb 2026"/>
    <s v="Feb"/>
    <n v="0"/>
    <n v="0"/>
    <n v="0"/>
    <n v="1"/>
    <n v="3"/>
    <n v="4"/>
    <n v="-1"/>
    <s v="21.02.2025"/>
    <x v="14"/>
  </r>
  <r>
    <s v="TO"/>
    <n v="0"/>
    <n v="0"/>
    <n v="7"/>
    <n v="9735"/>
    <s v="4594"/>
    <s v="19 Jul 2026"/>
    <s v="19"/>
    <s v="Jul"/>
    <s v="26 Jul 2026"/>
    <s v="26"/>
    <s v="Jul"/>
    <n v="7"/>
    <n v="7"/>
    <n v="0"/>
    <n v="0"/>
    <s v="КЛУБ МАГЕЛАН - ООД"/>
    <x v="6"/>
    <n v="2"/>
    <n v="2"/>
    <n v="2725.5664548"/>
    <n v="389.3666364"/>
    <s v="Romania"/>
    <s v="26 Jan 2026 11:44"/>
    <s v="26 Jan 2026"/>
    <s v="Jan"/>
    <n v="0"/>
    <n v="0"/>
    <n v="7"/>
    <n v="0"/>
    <n v="0"/>
    <n v="7"/>
    <n v="0"/>
    <s v="26.01.2025"/>
    <x v="0"/>
  </r>
  <r>
    <s v="TOPOLA SKIES"/>
    <n v="0"/>
    <n v="0"/>
    <n v="7"/>
    <n v="10175"/>
    <s v="478029"/>
    <s v="20 Jul 2026"/>
    <s v="20"/>
    <s v="Jul"/>
    <s v="27 Jul 2026"/>
    <s v="27"/>
    <s v="Jul"/>
    <n v="7"/>
    <n v="7"/>
    <n v="0"/>
    <n v="0"/>
    <s v="TOPOLA SKIES"/>
    <x v="6"/>
    <n v="2"/>
    <n v="1"/>
    <n v="2807.2440688073393"/>
    <n v="401.034866972477"/>
    <m/>
    <s v="21 Feb 2026 14:18"/>
    <s v="21 Feb 2026"/>
    <s v="Feb"/>
    <n v="0"/>
    <n v="0"/>
    <n v="7"/>
    <n v="0"/>
    <n v="0"/>
    <n v="7"/>
    <n v="0"/>
    <s v="21.02.2025"/>
    <x v="14"/>
  </r>
  <r>
    <s v="TOPOLA SKIES"/>
    <n v="0"/>
    <n v="0"/>
    <n v="7"/>
    <n v="10176"/>
    <s v="478029"/>
    <s v="20 Jul 2026"/>
    <s v="20"/>
    <s v="Jul"/>
    <s v="27 Jul 2026"/>
    <s v="27"/>
    <s v="Jul"/>
    <n v="7"/>
    <n v="7"/>
    <n v="0"/>
    <n v="0"/>
    <s v="TOPOLA SKIES"/>
    <x v="6"/>
    <n v="2"/>
    <n v="1"/>
    <n v="2807.2440688073393"/>
    <n v="401.034866972477"/>
    <m/>
    <s v="21 Feb 2026 14:18"/>
    <s v="21 Feb 2026"/>
    <s v="Feb"/>
    <n v="0"/>
    <n v="0"/>
    <n v="7"/>
    <n v="0"/>
    <n v="0"/>
    <n v="7"/>
    <n v="0"/>
    <s v="21.02.2025"/>
    <x v="14"/>
  </r>
  <r>
    <s v="TOPOLA SKIES"/>
    <n v="0"/>
    <n v="0"/>
    <n v="7"/>
    <n v="10177"/>
    <s v="478029"/>
    <s v="20 Jul 2026"/>
    <s v="20"/>
    <s v="Jul"/>
    <s v="27 Jul 2026"/>
    <s v="27"/>
    <s v="Jul"/>
    <n v="7"/>
    <n v="7"/>
    <n v="0"/>
    <n v="0"/>
    <s v="TOPOLA SKIES"/>
    <x v="6"/>
    <n v="2"/>
    <n v="2"/>
    <n v="3508.9922841284401"/>
    <n v="501.28461201834858"/>
    <m/>
    <s v="21 Feb 2026 14:18"/>
    <s v="21 Feb 2026"/>
    <s v="Feb"/>
    <n v="0"/>
    <n v="0"/>
    <n v="7"/>
    <n v="0"/>
    <n v="0"/>
    <n v="7"/>
    <n v="0"/>
    <s v="21.02.2025"/>
    <x v="14"/>
  </r>
  <r>
    <s v="BOOKING"/>
    <n v="0"/>
    <n v="2"/>
    <n v="0"/>
    <n v="10256"/>
    <s v="5517618997"/>
    <s v="21 Jun 2026"/>
    <s v="21"/>
    <s v="Jun"/>
    <s v="23 Jun 2026"/>
    <s v="23"/>
    <s v="Jun"/>
    <n v="2"/>
    <n v="2"/>
    <n v="0"/>
    <n v="0"/>
    <s v="BOOKING"/>
    <x v="0"/>
    <n v="2"/>
    <n v="1"/>
    <n v="796.47139486238518"/>
    <n v="398.23569743119259"/>
    <s v="Romania"/>
    <s v="27 Feb 2026 15:19"/>
    <s v="27 Feb 2026"/>
    <s v="Feb"/>
    <n v="0"/>
    <n v="2"/>
    <n v="0"/>
    <n v="0"/>
    <n v="0"/>
    <n v="2"/>
    <n v="0"/>
    <s v="27.02.2025"/>
    <x v="8"/>
  </r>
  <r>
    <s v="TO"/>
    <n v="0"/>
    <n v="0"/>
    <n v="6"/>
    <n v="10257"/>
    <s v="62552"/>
    <s v="03 Aug 2026"/>
    <s v="03"/>
    <s v="Aug"/>
    <s v="09 Aug 2026"/>
    <s v="09"/>
    <s v="Aug"/>
    <n v="6"/>
    <n v="6"/>
    <n v="0"/>
    <n v="0"/>
    <s v="КЛУБ МАГЕЛАН - ООД"/>
    <x v="2"/>
    <n v="2"/>
    <n v="2"/>
    <n v="2604.1094118000001"/>
    <n v="434.01823530000001"/>
    <s v="Romania"/>
    <s v="27 Feb 2026 15:28"/>
    <s v="27 Feb 2026"/>
    <s v="Feb"/>
    <n v="0"/>
    <n v="0"/>
    <n v="0"/>
    <n v="6"/>
    <n v="0"/>
    <n v="6"/>
    <n v="0"/>
    <s v="27.02.2025"/>
    <x v="8"/>
  </r>
  <r>
    <s v="TOPOLA SKIES"/>
    <n v="0"/>
    <n v="0"/>
    <n v="5"/>
    <n v="9370"/>
    <s v="439851"/>
    <s v="24 Jul 2026"/>
    <s v="24"/>
    <s v="Jul"/>
    <s v="29 Jul 2026"/>
    <s v="29"/>
    <s v="Jul"/>
    <n v="5"/>
    <n v="5"/>
    <n v="0"/>
    <n v="0"/>
    <s v="TOPOLA SKIES"/>
    <x v="7"/>
    <n v="3"/>
    <n v="2"/>
    <n v="3617.3883302752288"/>
    <n v="723.4776660550458"/>
    <m/>
    <s v="06 Jan 2026 21:08"/>
    <s v="06 Jan 2026"/>
    <s v="Jan"/>
    <n v="0"/>
    <n v="0"/>
    <n v="5"/>
    <n v="0"/>
    <n v="0"/>
    <n v="5"/>
    <n v="0"/>
    <s v="06.01.2025"/>
    <x v="1"/>
  </r>
  <r>
    <s v="TO"/>
    <n v="0"/>
    <n v="0"/>
    <n v="3"/>
    <n v="9787"/>
    <s v="1237443.231422"/>
    <s v="16 Jul 2026"/>
    <s v="16"/>
    <s v="Jul"/>
    <s v="19 Jul 2026"/>
    <s v="19"/>
    <s v="Jul"/>
    <n v="3"/>
    <n v="3"/>
    <n v="0"/>
    <n v="0"/>
    <s v="СЛР-ХОЛИДЕЙ-СЪРВИС ЕООД"/>
    <x v="3"/>
    <n v="2"/>
    <n v="1"/>
    <n v="1367.2425197999999"/>
    <n v="455.74750659999995"/>
    <s v="Romania"/>
    <s v="28 Jan 2026 09:55"/>
    <s v="28 Jan 2026"/>
    <s v="Jan"/>
    <n v="0"/>
    <n v="0"/>
    <n v="3"/>
    <n v="0"/>
    <n v="0"/>
    <n v="3"/>
    <n v="0"/>
    <s v="28.01.2025"/>
    <x v="0"/>
  </r>
  <r>
    <s v="TO"/>
    <n v="0"/>
    <n v="0"/>
    <n v="7"/>
    <n v="10338"/>
    <s v="1248868.196943"/>
    <s v="11 Jul 2026"/>
    <s v="11"/>
    <s v="Jul"/>
    <s v="18 Jul 2026"/>
    <s v="18"/>
    <s v="Jul"/>
    <n v="7"/>
    <n v="7"/>
    <n v="0"/>
    <n v="0"/>
    <s v="СЛР-ХОЛИДЕЙ-СЪРВИС ЕООД"/>
    <x v="5"/>
    <n v="3"/>
    <n v="1"/>
    <n v="3662.5654912"/>
    <n v="523.22364159999995"/>
    <s v="Romania"/>
    <s v="05 Mar 2026 22:58"/>
    <s v="05 Mar 2026"/>
    <s v="Mar"/>
    <n v="0"/>
    <n v="0"/>
    <n v="7"/>
    <n v="0"/>
    <n v="0"/>
    <n v="7"/>
    <n v="0"/>
    <s v="05.03.2025"/>
    <x v="6"/>
  </r>
  <r>
    <s v="BOOKING"/>
    <n v="1"/>
    <n v="1"/>
    <n v="0"/>
    <n v="10181"/>
    <s v="6674537644"/>
    <s v="30 May 2026"/>
    <s v="30"/>
    <s v="May"/>
    <s v="01 Jun 2026"/>
    <s v="01"/>
    <s v="Jun"/>
    <n v="2"/>
    <n v="-29"/>
    <n v="1"/>
    <n v="0"/>
    <s v="BOOKING"/>
    <x v="2"/>
    <n v="2"/>
    <n v="1"/>
    <n v="526.13621339449537"/>
    <n v="263.06810669724769"/>
    <s v="Romania"/>
    <s v="21 Feb 2026 18:19"/>
    <s v="21 Feb 2026"/>
    <s v="Feb"/>
    <n v="1"/>
    <n v="0"/>
    <n v="0"/>
    <n v="0"/>
    <n v="0"/>
    <n v="1"/>
    <n v="-1"/>
    <s v="21.02.2025"/>
    <x v="14"/>
  </r>
  <r>
    <s v="TO"/>
    <n v="0"/>
    <n v="0"/>
    <n v="5"/>
    <n v="10259"/>
    <s v="1247644.196150"/>
    <s v="15 Jul 2026"/>
    <s v="15"/>
    <s v="Jul"/>
    <s v="20 Jul 2026"/>
    <s v="20"/>
    <s v="Jul"/>
    <n v="5"/>
    <n v="5"/>
    <n v="0"/>
    <n v="0"/>
    <s v="СЛР-ХОЛИДЕЙ-СЪРВИС ЕООД"/>
    <x v="3"/>
    <n v="2"/>
    <n v="1"/>
    <n v="1709.1998369999999"/>
    <n v="341.83996739999998"/>
    <s v="Romania"/>
    <s v="27 Feb 2026 16:27"/>
    <s v="27 Feb 2026"/>
    <s v="Feb"/>
    <n v="0"/>
    <n v="0"/>
    <n v="5"/>
    <n v="0"/>
    <n v="0"/>
    <n v="5"/>
    <n v="0"/>
    <s v="27.02.2025"/>
    <x v="8"/>
  </r>
  <r>
    <s v="TO"/>
    <n v="0"/>
    <n v="6"/>
    <n v="0"/>
    <n v="10102"/>
    <s v="19450"/>
    <s v="05 Jul 2026"/>
    <s v="05"/>
    <s v="Jul"/>
    <s v="11 Jul 2026"/>
    <s v="11"/>
    <s v="Jul"/>
    <n v="6"/>
    <n v="6"/>
    <n v="0"/>
    <n v="0"/>
    <s v="КЛУБ МАГЕЛАН - ООД"/>
    <x v="6"/>
    <n v="2"/>
    <n v="1"/>
    <n v="1873.2157408"/>
    <n v="312.20262346666669"/>
    <s v="Romania"/>
    <s v="16 Feb 2026 10:20"/>
    <s v="14 Feb 2026"/>
    <s v="Feb"/>
    <n v="0"/>
    <n v="0"/>
    <n v="6"/>
    <n v="0"/>
    <n v="0"/>
    <n v="6"/>
    <n v="0"/>
    <s v="16.02.2025"/>
    <x v="14"/>
  </r>
  <r>
    <s v="TO"/>
    <n v="0"/>
    <n v="6"/>
    <n v="0"/>
    <n v="10103"/>
    <s v="19454"/>
    <s v="05 Jul 2026"/>
    <s v="05"/>
    <s v="Jul"/>
    <s v="11 Jul 2026"/>
    <s v="11"/>
    <s v="Jul"/>
    <n v="6"/>
    <n v="6"/>
    <n v="0"/>
    <n v="0"/>
    <s v="КЛУБ МАГЕЛАН - ООД"/>
    <x v="6"/>
    <n v="2"/>
    <n v="1"/>
    <n v="1873.2157408"/>
    <n v="312.20262346666669"/>
    <s v="Romania"/>
    <s v="16 Feb 2026 10:20"/>
    <s v="14 Feb 2026"/>
    <s v="Feb"/>
    <n v="0"/>
    <n v="0"/>
    <n v="6"/>
    <n v="0"/>
    <n v="0"/>
    <n v="6"/>
    <n v="0"/>
    <s v="16.02.2025"/>
    <x v="14"/>
  </r>
  <r>
    <s v="TO"/>
    <n v="0"/>
    <n v="0"/>
    <n v="5"/>
    <n v="9788"/>
    <s v="1237508.231445"/>
    <s v="27 Jul 2026"/>
    <s v="27"/>
    <s v="Jul"/>
    <s v="01 Aug 2026"/>
    <s v="01"/>
    <s v="Aug"/>
    <n v="5"/>
    <n v="-26"/>
    <n v="4"/>
    <n v="0"/>
    <s v="СЛР-ХОЛИДЕЙ-СЪРВИС ЕООД"/>
    <x v="4"/>
    <n v="3"/>
    <n v="0"/>
    <n v="2153.4666214999997"/>
    <n v="430.69332429999997"/>
    <s v="Romania"/>
    <s v="28 Jan 2026 10:47"/>
    <s v="28 Jan 2026"/>
    <s v="Jan"/>
    <n v="0"/>
    <n v="0"/>
    <n v="4"/>
    <n v="0"/>
    <n v="0"/>
    <n v="4"/>
    <n v="-1"/>
    <s v="28.01.2025"/>
    <x v="0"/>
  </r>
  <r>
    <s v="TO"/>
    <n v="0"/>
    <n v="0"/>
    <n v="6"/>
    <n v="10104"/>
    <s v="19441"/>
    <s v="18 Jul 2026"/>
    <s v="18"/>
    <s v="Jul"/>
    <s v="24 Jul 2026"/>
    <s v="24"/>
    <s v="Jul"/>
    <n v="6"/>
    <n v="6"/>
    <n v="0"/>
    <n v="0"/>
    <s v="КЛУБ МАГЕЛАН - ООД"/>
    <x v="0"/>
    <n v="3"/>
    <n v="1"/>
    <n v="3052.1509481999997"/>
    <n v="508.69182469999993"/>
    <s v="Romania"/>
    <s v="16 Feb 2026 10:27"/>
    <s v="14 Feb 2026"/>
    <s v="Feb"/>
    <n v="0"/>
    <n v="0"/>
    <n v="6"/>
    <n v="0"/>
    <n v="0"/>
    <n v="6"/>
    <n v="0"/>
    <s v="16.02.2025"/>
    <x v="14"/>
  </r>
  <r>
    <s v="TO"/>
    <n v="0"/>
    <n v="7"/>
    <n v="0"/>
    <n v="10105"/>
    <s v="19471"/>
    <s v="02 Jul 2026"/>
    <s v="02"/>
    <s v="Jul"/>
    <s v="09 Jul 2026"/>
    <s v="09"/>
    <s v="Jul"/>
    <n v="7"/>
    <n v="7"/>
    <n v="0"/>
    <n v="0"/>
    <s v="КЛУБ МАГЕЛАН - ООД"/>
    <x v="2"/>
    <n v="2"/>
    <n v="1"/>
    <n v="2204.2204099999999"/>
    <n v="314.88862999999998"/>
    <s v="Romania"/>
    <s v="16 Feb 2026 10:30"/>
    <s v="15 Feb 2026"/>
    <s v="Feb"/>
    <n v="0"/>
    <n v="0"/>
    <n v="7"/>
    <n v="0"/>
    <n v="0"/>
    <n v="7"/>
    <n v="0"/>
    <s v="16.02.2025"/>
    <x v="14"/>
  </r>
  <r>
    <s v="TO"/>
    <n v="0"/>
    <n v="6"/>
    <n v="0"/>
    <n v="9790"/>
    <s v="1237371.231451"/>
    <s v="05 Jul 2026"/>
    <s v="05"/>
    <s v="Jul"/>
    <s v="11 Jul 2026"/>
    <s v="11"/>
    <s v="Jul"/>
    <n v="6"/>
    <n v="6"/>
    <n v="0"/>
    <n v="0"/>
    <s v="СЛР-ХОЛИДЕЙ-СЪРВИС ЕООД"/>
    <x v="5"/>
    <n v="2"/>
    <n v="1"/>
    <n v="2049.8663063999998"/>
    <n v="341.64438439999998"/>
    <s v="Romania"/>
    <s v="28 Jan 2026 11:25"/>
    <s v="27 Jan 2026"/>
    <s v="Jan"/>
    <n v="0"/>
    <n v="0"/>
    <n v="6"/>
    <n v="0"/>
    <n v="0"/>
    <n v="6"/>
    <n v="0"/>
    <s v="28.01.2025"/>
    <x v="0"/>
  </r>
  <r>
    <s v="TO"/>
    <n v="0"/>
    <n v="6"/>
    <n v="0"/>
    <n v="9789"/>
    <s v="1237371.231450"/>
    <s v="05 Jul 2026"/>
    <s v="05"/>
    <s v="Jul"/>
    <s v="11 Jul 2026"/>
    <s v="11"/>
    <s v="Jul"/>
    <n v="6"/>
    <n v="6"/>
    <n v="0"/>
    <n v="0"/>
    <s v="СЛР-ХОЛИДЕЙ-СЪРВИС ЕООД"/>
    <x v="5"/>
    <n v="2"/>
    <n v="1"/>
    <n v="2049.8663063999998"/>
    <n v="341.64438439999998"/>
    <s v="Romania"/>
    <s v="28 Jan 2026 11:25"/>
    <s v="27 Jan 2026"/>
    <s v="Jan"/>
    <n v="0"/>
    <n v="0"/>
    <n v="6"/>
    <n v="0"/>
    <n v="0"/>
    <n v="6"/>
    <n v="0"/>
    <s v="28.01.2025"/>
    <x v="0"/>
  </r>
  <r>
    <s v="TO"/>
    <n v="0"/>
    <n v="0"/>
    <n v="5"/>
    <n v="9791"/>
    <s v="1237566.231453"/>
    <s v="10 Aug 2026"/>
    <s v="10"/>
    <s v="Aug"/>
    <s v="15 Aug 2026"/>
    <s v="15"/>
    <s v="Aug"/>
    <n v="5"/>
    <n v="5"/>
    <n v="0"/>
    <n v="0"/>
    <s v="СЛР-ХОЛИДЕЙ-СЪРВИС ЕООД"/>
    <x v="6"/>
    <n v="2"/>
    <n v="1"/>
    <n v="1557.4274289999998"/>
    <n v="311.48548579999999"/>
    <s v="Romania"/>
    <s v="28 Jan 2026 11:30"/>
    <s v="28 Jan 2026"/>
    <s v="Jan"/>
    <n v="0"/>
    <n v="0"/>
    <n v="0"/>
    <n v="5"/>
    <n v="0"/>
    <n v="5"/>
    <n v="0"/>
    <s v="28.01.2025"/>
    <x v="0"/>
  </r>
  <r>
    <s v="TO"/>
    <n v="0"/>
    <n v="7"/>
    <n v="0"/>
    <n v="9526"/>
    <s v="2320065"/>
    <s v="04 Jul 2026"/>
    <s v="04"/>
    <s v="Jul"/>
    <s v="11 Jul 2026"/>
    <s v="11"/>
    <s v="Jul"/>
    <n v="7"/>
    <n v="7"/>
    <n v="0"/>
    <n v="0"/>
    <s v="ТУРИСТИЧЕСКА АГЕНЦИЯ СОЛВЕКС - ЕООД"/>
    <x v="6"/>
    <n v="2"/>
    <n v="1"/>
    <n v="2029.7994905999999"/>
    <n v="289.97135579999997"/>
    <s v="Romania"/>
    <s v="16 Jan 2026 09:15"/>
    <s v="15 Jan 2026"/>
    <s v="Jan"/>
    <n v="0"/>
    <n v="0"/>
    <n v="7"/>
    <n v="0"/>
    <n v="0"/>
    <n v="7"/>
    <n v="0"/>
    <s v="16.01.2025"/>
    <x v="7"/>
  </r>
  <r>
    <s v="TO"/>
    <n v="0"/>
    <n v="0"/>
    <n v="5"/>
    <n v="9527"/>
    <s v="18452"/>
    <s v="02 Aug 2026"/>
    <s v="02"/>
    <s v="Aug"/>
    <s v="07 Aug 2026"/>
    <s v="07"/>
    <s v="Aug"/>
    <n v="5"/>
    <n v="5"/>
    <n v="0"/>
    <n v="0"/>
    <s v="КЛУБ МАГЕЛАН - ООД"/>
    <x v="2"/>
    <n v="2"/>
    <n v="0"/>
    <n v="1620.209572"/>
    <n v="324.0419144"/>
    <s v="Romania"/>
    <s v="16 Jan 2026 09:32"/>
    <s v="15 Jan 2026"/>
    <s v="Jan"/>
    <n v="0"/>
    <n v="0"/>
    <n v="0"/>
    <n v="5"/>
    <n v="0"/>
    <n v="5"/>
    <n v="0"/>
    <s v="16.01.2025"/>
    <x v="7"/>
  </r>
  <r>
    <s v="TO"/>
    <n v="0"/>
    <n v="5"/>
    <n v="0"/>
    <n v="10106"/>
    <s v="1243753.234771"/>
    <s v="29 Jun 2026"/>
    <s v="29"/>
    <s v="Jun"/>
    <s v="04 Jul 2026"/>
    <s v="04"/>
    <s v="Jul"/>
    <n v="5"/>
    <n v="-25"/>
    <n v="2"/>
    <n v="3"/>
    <s v="СЛР-ХОЛИДЕЙ-СЪРВИС ЕООД"/>
    <x v="2"/>
    <n v="2"/>
    <n v="1"/>
    <n v="1574.4431500000001"/>
    <n v="314.88863000000003"/>
    <s v="Romania"/>
    <s v="16 Feb 2026 10:39"/>
    <s v="16 Feb 2026"/>
    <s v="Feb"/>
    <n v="0"/>
    <n v="2"/>
    <n v="3"/>
    <n v="0"/>
    <n v="0"/>
    <n v="5"/>
    <n v="0"/>
    <s v="16.02.2025"/>
    <x v="14"/>
  </r>
  <r>
    <s v="TO"/>
    <n v="0"/>
    <n v="7"/>
    <n v="1"/>
    <n v="8479"/>
    <s v="NT308587"/>
    <s v="04 Jul 2026"/>
    <s v="04"/>
    <s v="Jul"/>
    <s v="12 Jul 2026"/>
    <s v="12"/>
    <s v="Jul"/>
    <n v="8"/>
    <n v="8"/>
    <n v="0"/>
    <n v="0"/>
    <s v="НОВОТОН - ЕООД"/>
    <x v="2"/>
    <n v="2"/>
    <n v="1"/>
    <n v="2092.9532412999997"/>
    <n v="261.61915516249996"/>
    <s v="Bulgaria"/>
    <s v="14 Nov 2025 12:02"/>
    <s v="14 Nov 2025"/>
    <s v="Nov"/>
    <n v="0"/>
    <n v="0"/>
    <n v="8"/>
    <n v="0"/>
    <n v="0"/>
    <n v="8"/>
    <n v="0"/>
    <s v="14.11.2025"/>
    <x v="11"/>
  </r>
  <r>
    <s v="TO"/>
    <n v="0"/>
    <n v="7"/>
    <n v="0"/>
    <n v="8488"/>
    <s v="NT308616"/>
    <s v="04 Jul 2026"/>
    <s v="04"/>
    <s v="Jul"/>
    <s v="11 Jul 2026"/>
    <s v="11"/>
    <s v="Jul"/>
    <n v="7"/>
    <n v="7"/>
    <n v="0"/>
    <n v="0"/>
    <s v="НОВОТОН - ЕООД"/>
    <x v="5"/>
    <n v="2"/>
    <n v="2"/>
    <n v="2551.5562596999998"/>
    <n v="364.50803709999997"/>
    <s v="Bulgaria"/>
    <s v="14 Nov 2025 13:01"/>
    <s v="14 Nov 2025"/>
    <s v="Nov"/>
    <n v="0"/>
    <n v="0"/>
    <n v="7"/>
    <n v="0"/>
    <n v="0"/>
    <n v="7"/>
    <n v="0"/>
    <s v="14.11.2025"/>
    <x v="11"/>
  </r>
  <r>
    <s v="TO"/>
    <n v="0"/>
    <n v="5"/>
    <n v="0"/>
    <n v="10260"/>
    <s v="19765"/>
    <s v="04 Jul 2026"/>
    <s v="04"/>
    <s v="Jul"/>
    <s v="09 Jul 2026"/>
    <s v="09"/>
    <s v="Jul"/>
    <n v="5"/>
    <n v="5"/>
    <n v="0"/>
    <n v="0"/>
    <s v="КЛУБ МАГЕЛАН - ООД"/>
    <x v="1"/>
    <n v="4"/>
    <n v="0"/>
    <n v="2812.6204481"/>
    <n v="562.52408962000004"/>
    <s v="Romania"/>
    <s v="27 Feb 2026 17:21"/>
    <s v="27 Feb 2026"/>
    <s v="Feb"/>
    <n v="0"/>
    <n v="0"/>
    <n v="5"/>
    <n v="0"/>
    <n v="0"/>
    <n v="5"/>
    <n v="0"/>
    <s v="27.02.2025"/>
    <x v="8"/>
  </r>
  <r>
    <s v="BOOKING"/>
    <n v="0"/>
    <n v="5"/>
    <n v="0"/>
    <n v="9793"/>
    <s v="5788489733"/>
    <s v="04 Jul 2026"/>
    <s v="04"/>
    <s v="Jul"/>
    <s v="09 Jul 2026"/>
    <s v="09"/>
    <s v="Jul"/>
    <n v="5"/>
    <n v="5"/>
    <n v="0"/>
    <n v="0"/>
    <s v="BOOKING"/>
    <x v="6"/>
    <n v="2"/>
    <n v="0"/>
    <n v="2151.0541321100914"/>
    <n v="430.21082642201827"/>
    <s v="Romania"/>
    <s v="28 Jan 2026 12:50"/>
    <s v="28 Jan 2026"/>
    <s v="Jan"/>
    <n v="0"/>
    <n v="0"/>
    <n v="5"/>
    <n v="0"/>
    <n v="0"/>
    <n v="5"/>
    <n v="0"/>
    <s v="28.01.2025"/>
    <x v="0"/>
  </r>
  <r>
    <s v="TO"/>
    <n v="0"/>
    <n v="5"/>
    <n v="0"/>
    <n v="9792"/>
    <s v="52651"/>
    <s v="06 Jul 2026"/>
    <s v="06"/>
    <s v="Jul"/>
    <s v="11 Jul 2026"/>
    <s v="11"/>
    <s v="Jul"/>
    <n v="5"/>
    <n v="5"/>
    <n v="0"/>
    <n v="0"/>
    <s v="КЛУБ МАГЕЛАН - ООД"/>
    <x v="6"/>
    <n v="1"/>
    <n v="0"/>
    <n v="1026.9672164000001"/>
    <n v="205.39344328000001"/>
    <s v="Romania"/>
    <s v="28 Jan 2026 12:48"/>
    <s v="27 Jan 2026"/>
    <s v="Jan"/>
    <n v="0"/>
    <n v="0"/>
    <n v="5"/>
    <n v="0"/>
    <n v="0"/>
    <n v="5"/>
    <n v="0"/>
    <s v="28.01.2025"/>
    <x v="0"/>
  </r>
  <r>
    <s v="TO"/>
    <n v="0"/>
    <n v="0"/>
    <n v="5"/>
    <n v="9681"/>
    <s v="2321967"/>
    <s v="03 Aug 2026"/>
    <s v="03"/>
    <s v="Aug"/>
    <s v="08 Aug 2026"/>
    <s v="08"/>
    <s v="Aug"/>
    <n v="5"/>
    <n v="5"/>
    <n v="0"/>
    <n v="0"/>
    <s v="ТУРИСТИЧЕСКА АГЕНЦИЯ СОЛВЕКС - ЕООД"/>
    <x v="4"/>
    <n v="3"/>
    <n v="1"/>
    <n v="2153.4666214999997"/>
    <n v="430.69332429999997"/>
    <s v="Romania"/>
    <s v="23 Jan 2026 16:27"/>
    <s v="23 Jan 2026"/>
    <s v="Jan"/>
    <n v="0"/>
    <n v="0"/>
    <n v="0"/>
    <n v="5"/>
    <n v="0"/>
    <n v="5"/>
    <n v="0"/>
    <s v="23.01.2025"/>
    <x v="2"/>
  </r>
  <r>
    <s v="TO"/>
    <n v="0"/>
    <n v="0"/>
    <n v="7"/>
    <n v="9794"/>
    <s v="1235355.231477"/>
    <s v="15 Aug 2026"/>
    <s v="15"/>
    <s v="Aug"/>
    <s v="22 Aug 2026"/>
    <s v="22"/>
    <s v="Aug"/>
    <n v="7"/>
    <n v="7"/>
    <n v="0"/>
    <n v="0"/>
    <s v="СЛР-ХОЛИДЕЙ-СЪРВИС ЕООД"/>
    <x v="3"/>
    <n v="2"/>
    <n v="1"/>
    <n v="2233.2449271999999"/>
    <n v="319.03498959999996"/>
    <s v="Romania"/>
    <s v="28 Jan 2026 12:51"/>
    <s v="28 Jan 2026"/>
    <s v="Jan"/>
    <n v="0"/>
    <n v="0"/>
    <n v="0"/>
    <n v="7"/>
    <n v="0"/>
    <n v="7"/>
    <n v="0"/>
    <s v="28.01.2025"/>
    <x v="0"/>
  </r>
  <r>
    <s v="BOOKING"/>
    <n v="0"/>
    <n v="5"/>
    <n v="0"/>
    <n v="9795"/>
    <s v="6773744132"/>
    <s v="04 Jul 2026"/>
    <s v="04"/>
    <s v="Jul"/>
    <s v="09 Jul 2026"/>
    <s v="09"/>
    <s v="Jul"/>
    <n v="5"/>
    <n v="5"/>
    <n v="0"/>
    <n v="0"/>
    <s v="BOOKING"/>
    <x v="3"/>
    <n v="2"/>
    <n v="1"/>
    <n v="2209.1907302752288"/>
    <n v="441.83814605504585"/>
    <s v="Romania"/>
    <s v="28 Jan 2026 13:16"/>
    <s v="28 Jan 2026"/>
    <s v="Jan"/>
    <n v="0"/>
    <n v="0"/>
    <n v="5"/>
    <n v="0"/>
    <n v="0"/>
    <n v="5"/>
    <n v="0"/>
    <s v="28.01.2025"/>
    <x v="0"/>
  </r>
  <r>
    <s v="TOPOLA SKIES"/>
    <n v="0"/>
    <n v="0"/>
    <n v="6"/>
    <n v="10185"/>
    <s v="478451"/>
    <s v="20 Jul 2026"/>
    <s v="20"/>
    <s v="Jul"/>
    <s v="26 Jul 2026"/>
    <s v="26"/>
    <s v="Jul"/>
    <n v="6"/>
    <n v="6"/>
    <n v="0"/>
    <n v="0"/>
    <s v="TOPOLA SKIES"/>
    <x v="0"/>
    <n v="2"/>
    <n v="2"/>
    <n v="3391.3015596330274"/>
    <n v="565.21692660550445"/>
    <m/>
    <s v="22 Feb 2026 08:13"/>
    <s v="22 Feb 2026"/>
    <s v="Feb"/>
    <n v="0"/>
    <n v="0"/>
    <n v="6"/>
    <n v="0"/>
    <n v="0"/>
    <n v="6"/>
    <n v="0"/>
    <s v="22.02.2025"/>
    <x v="14"/>
  </r>
  <r>
    <s v="ITAKA"/>
    <n v="0"/>
    <n v="0"/>
    <n v="7"/>
    <n v="9640"/>
    <s v="13684884"/>
    <s v="17 Jul 2026"/>
    <s v="17"/>
    <s v="Jul"/>
    <s v="24 Jul 2026"/>
    <s v="24"/>
    <s v="Jul"/>
    <n v="7"/>
    <n v="7"/>
    <n v="0"/>
    <n v="0"/>
    <s v="NOWA ITAKA SPOLKA Z OGRANICZONA ODPOWIEDZIALNOSCIA"/>
    <x v="3"/>
    <n v="3"/>
    <n v="0"/>
    <n v="2373.8495459000001"/>
    <n v="339.12136370000002"/>
    <s v="Poland"/>
    <s v="22 Jan 2026 10:23"/>
    <s v="19 Jan 2026"/>
    <s v="Jan"/>
    <n v="0"/>
    <n v="0"/>
    <n v="7"/>
    <n v="0"/>
    <n v="0"/>
    <n v="7"/>
    <n v="0"/>
    <s v="22.01.2025"/>
    <x v="2"/>
  </r>
  <r>
    <s v="ITAKA"/>
    <n v="0"/>
    <n v="0"/>
    <n v="7"/>
    <n v="9643"/>
    <s v="13689340"/>
    <s v="14 Jul 2026"/>
    <s v="14"/>
    <s v="Jul"/>
    <s v="21 Jul 2026"/>
    <s v="21"/>
    <s v="Jul"/>
    <n v="7"/>
    <n v="7"/>
    <n v="0"/>
    <n v="0"/>
    <s v="NOWA ITAKA SPOLKA Z OGRANICZONA ODPOWIEDZIALNOSCIA"/>
    <x v="6"/>
    <n v="2"/>
    <n v="0"/>
    <n v="1808.6929091"/>
    <n v="258.38470130000002"/>
    <s v="Poland"/>
    <s v="22 Jan 2026 10:32"/>
    <s v="20 Jan 2026"/>
    <s v="Jan"/>
    <n v="0"/>
    <n v="0"/>
    <n v="7"/>
    <n v="0"/>
    <n v="0"/>
    <n v="7"/>
    <n v="0"/>
    <s v="22.01.2025"/>
    <x v="2"/>
  </r>
  <r>
    <s v="ITAKA"/>
    <n v="0"/>
    <n v="3"/>
    <n v="4"/>
    <n v="9641"/>
    <s v="13681144"/>
    <s v="21 Aug 2026"/>
    <s v="21"/>
    <s v="Aug"/>
    <s v="28 Aug 2026"/>
    <s v="28"/>
    <s v="Aug"/>
    <n v="7"/>
    <n v="7"/>
    <n v="0"/>
    <n v="0"/>
    <s v="NOWA ITAKA SPOLKA Z OGRANICZONA ODPOWIEDZIALNOSCIA"/>
    <x v="3"/>
    <n v="2"/>
    <n v="1"/>
    <n v="1808.6929091"/>
    <n v="258.38470130000002"/>
    <s v="Poland"/>
    <s v="22 Jan 2026 10:23"/>
    <s v="19 Jan 2026"/>
    <s v="Jan"/>
    <n v="0"/>
    <n v="0"/>
    <n v="0"/>
    <n v="7"/>
    <n v="0"/>
    <n v="7"/>
    <n v="0"/>
    <s v="22.01.2025"/>
    <x v="2"/>
  </r>
  <r>
    <s v="ITAKA"/>
    <n v="0"/>
    <n v="3"/>
    <n v="4"/>
    <n v="9642"/>
    <s v="13681144"/>
    <s v="21 Aug 2026"/>
    <s v="21"/>
    <s v="Aug"/>
    <s v="28 Aug 2026"/>
    <s v="28"/>
    <s v="Aug"/>
    <n v="7"/>
    <n v="7"/>
    <n v="0"/>
    <n v="0"/>
    <s v="NOWA ITAKA SPOLKA Z OGRANICZONA ODPOWIEDZIALNOSCIA"/>
    <x v="3"/>
    <n v="2"/>
    <n v="0"/>
    <n v="1808.6929091"/>
    <n v="258.38470130000002"/>
    <s v="Poland"/>
    <s v="22 Jan 2026 10:23"/>
    <s v="19 Jan 2026"/>
    <s v="Jan"/>
    <n v="0"/>
    <n v="0"/>
    <n v="0"/>
    <n v="7"/>
    <n v="0"/>
    <n v="7"/>
    <n v="0"/>
    <s v="22.01.2025"/>
    <x v="2"/>
  </r>
  <r>
    <s v="TO"/>
    <n v="0"/>
    <n v="0"/>
    <n v="7"/>
    <n v="8624"/>
    <s v="95968"/>
    <s v="14 Aug 2026"/>
    <s v="14"/>
    <s v="Aug"/>
    <s v="21 Aug 2026"/>
    <s v="21"/>
    <s v="Aug"/>
    <n v="7"/>
    <n v="7"/>
    <n v="0"/>
    <n v="0"/>
    <s v="ДЕСТИНЕЙШЪН ТУРИСТИК СЪРВИСИС - ЕООД"/>
    <x v="6"/>
    <n v="3"/>
    <n v="0"/>
    <n v="2523.0793748999999"/>
    <n v="360.43991069999998"/>
    <s v="Romania"/>
    <s v="19 Nov 2025 16:27"/>
    <s v="19 Nov 2025"/>
    <s v="Nov"/>
    <n v="0"/>
    <n v="0"/>
    <n v="0"/>
    <n v="7"/>
    <n v="0"/>
    <n v="7"/>
    <n v="0"/>
    <s v="19.11.2025"/>
    <x v="12"/>
  </r>
  <r>
    <s v="TO"/>
    <n v="0"/>
    <n v="5"/>
    <n v="0"/>
    <n v="9528"/>
    <s v="52162"/>
    <s v="01 Jul 2026"/>
    <s v="01"/>
    <s v="Jul"/>
    <s v="06 Jul 2026"/>
    <s v="06"/>
    <s v="Jul"/>
    <n v="5"/>
    <n v="5"/>
    <n v="0"/>
    <n v="0"/>
    <s v="КЛУБ МАГЕЛАН - ООД"/>
    <x v="1"/>
    <n v="3"/>
    <n v="2"/>
    <n v="2574.850195"/>
    <n v="514.97003900000004"/>
    <s v="Romania"/>
    <s v="16 Jan 2026 09:52"/>
    <s v="16 Jan 2026"/>
    <s v="Jan"/>
    <n v="0"/>
    <n v="0"/>
    <n v="5"/>
    <n v="0"/>
    <n v="0"/>
    <n v="5"/>
    <n v="0"/>
    <s v="16.01.2025"/>
    <x v="7"/>
  </r>
  <r>
    <s v="TO"/>
    <n v="0"/>
    <n v="0"/>
    <n v="5"/>
    <n v="9529"/>
    <s v="18457"/>
    <s v="27 Jul 2026"/>
    <s v="27"/>
    <s v="Jul"/>
    <s v="01 Aug 2026"/>
    <s v="01"/>
    <s v="Aug"/>
    <n v="5"/>
    <n v="-26"/>
    <n v="4"/>
    <n v="0"/>
    <s v="КЛУБ МАГЕЛАН - ООД"/>
    <x v="6"/>
    <n v="2"/>
    <n v="0"/>
    <n v="1557.4274289999998"/>
    <n v="311.48548579999999"/>
    <s v="Romania"/>
    <s v="16 Jan 2026 09:52"/>
    <s v="16 Jan 2026"/>
    <s v="Jan"/>
    <n v="0"/>
    <n v="0"/>
    <n v="4"/>
    <n v="0"/>
    <n v="0"/>
    <n v="4"/>
    <n v="-1"/>
    <s v="16.01.2025"/>
    <x v="7"/>
  </r>
  <r>
    <s v="TO"/>
    <n v="0"/>
    <n v="0"/>
    <n v="5"/>
    <n v="9981"/>
    <s v="0760"/>
    <s v="09 Aug 2026"/>
    <s v="09"/>
    <s v="Aug"/>
    <s v="14 Aug 2026"/>
    <s v="14"/>
    <s v="Aug"/>
    <n v="5"/>
    <n v="5"/>
    <n v="0"/>
    <n v="0"/>
    <s v="АВАТАР ТУР - ООД"/>
    <x v="4"/>
    <n v="2"/>
    <n v="1"/>
    <n v="1709.1998369999999"/>
    <n v="341.83996739999998"/>
    <s v="Israel"/>
    <s v="03 Feb 2026 12:54"/>
    <s v="03 Feb 2026"/>
    <s v="Feb"/>
    <n v="0"/>
    <n v="0"/>
    <n v="0"/>
    <n v="5"/>
    <n v="0"/>
    <n v="5"/>
    <n v="0"/>
    <s v="03.02.2025"/>
    <x v="5"/>
  </r>
  <r>
    <s v="TO"/>
    <n v="0"/>
    <n v="0"/>
    <n v="5"/>
    <n v="9982"/>
    <s v="0760"/>
    <s v="09 Aug 2026"/>
    <s v="09"/>
    <s v="Aug"/>
    <s v="14 Aug 2026"/>
    <s v="14"/>
    <s v="Aug"/>
    <n v="5"/>
    <n v="5"/>
    <n v="0"/>
    <n v="0"/>
    <s v="АВАТАР ТУР - ООД"/>
    <x v="4"/>
    <n v="2"/>
    <n v="2"/>
    <n v="2136.4509005"/>
    <n v="427.29018009999999"/>
    <s v="Israel"/>
    <s v="03 Feb 2026 12:54"/>
    <s v="03 Feb 2026"/>
    <s v="Feb"/>
    <n v="0"/>
    <n v="0"/>
    <n v="0"/>
    <n v="5"/>
    <n v="0"/>
    <n v="5"/>
    <n v="0"/>
    <s v="03.02.2025"/>
    <x v="5"/>
  </r>
  <r>
    <s v="TO"/>
    <n v="0"/>
    <n v="0"/>
    <n v="5"/>
    <n v="9983"/>
    <s v="0760"/>
    <s v="09 Aug 2026"/>
    <s v="09"/>
    <s v="Aug"/>
    <s v="14 Aug 2026"/>
    <s v="14"/>
    <s v="Aug"/>
    <n v="5"/>
    <n v="5"/>
    <n v="0"/>
    <n v="0"/>
    <s v="АВАТАР ТУР - ООД"/>
    <x v="4"/>
    <n v="2"/>
    <n v="2"/>
    <n v="2136.4509005"/>
    <n v="427.29018009999999"/>
    <s v="Israel"/>
    <s v="03 Feb 2026 12:54"/>
    <s v="03 Feb 2026"/>
    <s v="Feb"/>
    <n v="0"/>
    <n v="0"/>
    <n v="0"/>
    <n v="5"/>
    <n v="0"/>
    <n v="5"/>
    <n v="0"/>
    <s v="03.02.2025"/>
    <x v="5"/>
  </r>
  <r>
    <s v="TO"/>
    <n v="0"/>
    <n v="5"/>
    <n v="0"/>
    <n v="10107"/>
    <s v="1243754.234773"/>
    <s v="29 Jun 2026"/>
    <s v="29"/>
    <s v="Jun"/>
    <s v="04 Jul 2026"/>
    <s v="04"/>
    <s v="Jul"/>
    <n v="5"/>
    <n v="-25"/>
    <n v="2"/>
    <n v="3"/>
    <s v="СЛР-ХОЛИДЕЙ-СЪРВИС ЕООД"/>
    <x v="2"/>
    <n v="2"/>
    <n v="0"/>
    <n v="1574.4431500000001"/>
    <n v="314.88863000000003"/>
    <s v="Romania"/>
    <s v="16 Feb 2026 10:40"/>
    <s v="16 Feb 2026"/>
    <s v="Feb"/>
    <n v="0"/>
    <n v="2"/>
    <n v="3"/>
    <n v="0"/>
    <n v="0"/>
    <n v="5"/>
    <n v="0"/>
    <s v="16.02.2025"/>
    <x v="14"/>
  </r>
  <r>
    <s v="TO"/>
    <n v="0"/>
    <n v="0"/>
    <n v="5"/>
    <n v="9984"/>
    <s v="1240448.233110"/>
    <s v="16 Jul 2026"/>
    <s v="16"/>
    <s v="Jul"/>
    <s v="21 Jul 2026"/>
    <s v="21"/>
    <s v="Jul"/>
    <n v="5"/>
    <n v="5"/>
    <n v="0"/>
    <n v="0"/>
    <s v="СЛР-ХОЛИДЕЙ-СЪРВИС ЕООД"/>
    <x v="6"/>
    <n v="1"/>
    <n v="0"/>
    <n v="1168.1194674999999"/>
    <n v="233.62389349999998"/>
    <s v="Romania"/>
    <s v="03 Feb 2026 13:13"/>
    <s v="03 Feb 2026"/>
    <s v="Feb"/>
    <n v="0"/>
    <n v="0"/>
    <n v="5"/>
    <n v="0"/>
    <n v="0"/>
    <n v="5"/>
    <n v="0"/>
    <s v="03.02.2025"/>
    <x v="5"/>
  </r>
  <r>
    <s v="TO"/>
    <n v="0"/>
    <n v="0"/>
    <n v="7"/>
    <n v="8809"/>
    <s v="10082026"/>
    <s v="10 Aug 2026"/>
    <s v="10"/>
    <s v="Aug"/>
    <s v="17 Aug 2026"/>
    <s v="17"/>
    <s v="Aug"/>
    <n v="7"/>
    <n v="7"/>
    <n v="0"/>
    <n v="0"/>
    <s v="ТРАВЕЛИНА - ООД"/>
    <x v="4"/>
    <n v="2"/>
    <n v="2"/>
    <n v="2392.7428637000003"/>
    <n v="341.82040910000006"/>
    <m/>
    <s v="25 Nov 2025 10:47"/>
    <s v="24 Nov 2025"/>
    <s v="Nov"/>
    <n v="0"/>
    <n v="0"/>
    <n v="0"/>
    <n v="7"/>
    <n v="0"/>
    <n v="7"/>
    <n v="0"/>
    <s v="25.11.2025"/>
    <x v="15"/>
  </r>
  <r>
    <s v="TO"/>
    <n v="0"/>
    <n v="5"/>
    <n v="0"/>
    <n v="8164"/>
    <s v="1172230.220331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7"/>
    <s v="07 Nov 2025"/>
    <s v="Nov"/>
    <n v="0"/>
    <n v="5"/>
    <n v="0"/>
    <n v="0"/>
    <n v="0"/>
    <n v="5"/>
    <n v="0"/>
    <s v="07.11.2025"/>
    <x v="3"/>
  </r>
  <r>
    <s v="TO"/>
    <n v="0"/>
    <n v="5"/>
    <n v="0"/>
    <n v="10262"/>
    <s v="1247716.196199"/>
    <s v="20 Jun 2026"/>
    <s v="20"/>
    <s v="Jun"/>
    <s v="25 Jun 2026"/>
    <s v="25"/>
    <s v="Jun"/>
    <n v="5"/>
    <n v="5"/>
    <n v="0"/>
    <n v="0"/>
    <s v="СЛР-ХОЛИДЕЙ-СЪРВИС ЕООД"/>
    <x v="3"/>
    <n v="2"/>
    <n v="0"/>
    <n v="1359.3018500000001"/>
    <n v="271.86036999999999"/>
    <s v="Romania"/>
    <s v="27 Feb 2026 21:22"/>
    <s v="27 Feb 2026"/>
    <s v="Feb"/>
    <n v="0"/>
    <n v="5"/>
    <n v="0"/>
    <n v="0"/>
    <n v="0"/>
    <n v="5"/>
    <n v="0"/>
    <s v="27.02.2025"/>
    <x v="8"/>
  </r>
  <r>
    <s v="TO"/>
    <n v="0"/>
    <n v="5"/>
    <n v="0"/>
    <n v="9798"/>
    <s v="1237646.231494"/>
    <s v="20 Jun 2026"/>
    <s v="20"/>
    <s v="Jun"/>
    <s v="25 Jun 2026"/>
    <s v="25"/>
    <s v="Jun"/>
    <n v="5"/>
    <n v="5"/>
    <n v="0"/>
    <n v="0"/>
    <s v="СЛР-ХОЛИДЕЙ-СЪРВИС ЕООД"/>
    <x v="2"/>
    <n v="1"/>
    <n v="2"/>
    <n v="1293.7815450000001"/>
    <n v="258.75630899999999"/>
    <s v="Romania"/>
    <s v="28 Jan 2026 14:09"/>
    <s v="28 Jan 2026"/>
    <s v="Jan"/>
    <n v="0"/>
    <n v="5"/>
    <n v="0"/>
    <n v="0"/>
    <n v="0"/>
    <n v="5"/>
    <n v="0"/>
    <s v="28.01.2025"/>
    <x v="0"/>
  </r>
  <r>
    <s v="TO"/>
    <n v="0"/>
    <n v="6"/>
    <n v="0"/>
    <n v="9797"/>
    <s v="4609"/>
    <s v="20 Jun 2026"/>
    <s v="20"/>
    <s v="Jun"/>
    <s v="26 Jun 2026"/>
    <s v="26"/>
    <s v="Jun"/>
    <n v="6"/>
    <n v="6"/>
    <n v="0"/>
    <n v="0"/>
    <s v="КЛУБ МАГЕЛАН - ООД"/>
    <x v="4"/>
    <n v="3"/>
    <n v="1"/>
    <n v="2102.5172499999999"/>
    <n v="350.41954166666665"/>
    <s v="Romania"/>
    <s v="28 Jan 2026 14:06"/>
    <s v="28 Jan 2026"/>
    <s v="Jan"/>
    <n v="0"/>
    <n v="6"/>
    <n v="0"/>
    <n v="0"/>
    <n v="0"/>
    <n v="6"/>
    <n v="0"/>
    <s v="28.01.2025"/>
    <x v="0"/>
  </r>
  <r>
    <s v="TO"/>
    <n v="0"/>
    <n v="5"/>
    <n v="0"/>
    <n v="9799"/>
    <s v="1237646.231495"/>
    <s v="20 Jun 2026"/>
    <s v="20"/>
    <s v="Jun"/>
    <s v="25 Jun 2026"/>
    <s v="25"/>
    <s v="Jun"/>
    <n v="5"/>
    <n v="5"/>
    <n v="0"/>
    <n v="0"/>
    <s v="СЛР-ХОЛИДЕЙ-СЪРВИС ЕООД"/>
    <x v="2"/>
    <n v="1"/>
    <n v="2"/>
    <n v="1293.7815450000001"/>
    <n v="258.75630899999999"/>
    <s v="Romania"/>
    <s v="28 Jan 2026 14:09"/>
    <s v="28 Jan 2026"/>
    <s v="Jan"/>
    <n v="0"/>
    <n v="5"/>
    <n v="0"/>
    <n v="0"/>
    <n v="0"/>
    <n v="5"/>
    <n v="0"/>
    <s v="28.01.2025"/>
    <x v="0"/>
  </r>
  <r>
    <s v="TO"/>
    <n v="0"/>
    <n v="5"/>
    <n v="0"/>
    <n v="10264"/>
    <s v="1247730.196207"/>
    <s v="20 Jun 2026"/>
    <s v="20"/>
    <s v="Jun"/>
    <s v="25 Jun 2026"/>
    <s v="25"/>
    <s v="Jun"/>
    <n v="5"/>
    <n v="5"/>
    <n v="0"/>
    <n v="0"/>
    <s v="СЛР-ХОЛИДЕЙ-СЪРВИС ЕООД"/>
    <x v="4"/>
    <n v="3"/>
    <n v="0"/>
    <n v="1834.9597060000001"/>
    <n v="366.99194120000004"/>
    <s v="Romania"/>
    <s v="27 Feb 2026 22:05"/>
    <s v="27 Feb 2026"/>
    <s v="Feb"/>
    <n v="0"/>
    <n v="5"/>
    <n v="0"/>
    <n v="0"/>
    <n v="0"/>
    <n v="5"/>
    <n v="0"/>
    <s v="27.02.2025"/>
    <x v="8"/>
  </r>
  <r>
    <s v="TO"/>
    <n v="0"/>
    <n v="5"/>
    <n v="0"/>
    <n v="9534"/>
    <s v="99083"/>
    <s v="06 Jul 2026"/>
    <s v="06"/>
    <s v="Jul"/>
    <s v="11 Jul 2026"/>
    <s v="11"/>
    <s v="Jul"/>
    <n v="5"/>
    <n v="5"/>
    <n v="0"/>
    <n v="0"/>
    <s v="ДЕСТИНЕЙШЪН ТУРИСТИК СЪРВИСИС - ЕООД"/>
    <x v="6"/>
    <n v="2"/>
    <n v="1"/>
    <n v="1467.0680830000001"/>
    <n v="293.41361660000001"/>
    <s v="Romania"/>
    <s v="16 Jan 2026 10:14"/>
    <s v="15 Jan 2026"/>
    <s v="Jan"/>
    <n v="0"/>
    <n v="0"/>
    <n v="5"/>
    <n v="0"/>
    <n v="0"/>
    <n v="5"/>
    <n v="0"/>
    <s v="16.01.2025"/>
    <x v="7"/>
  </r>
  <r>
    <s v="TO"/>
    <n v="0"/>
    <n v="5"/>
    <n v="0"/>
    <n v="9531"/>
    <s v="99083"/>
    <s v="06 Jul 2026"/>
    <s v="06"/>
    <s v="Jul"/>
    <s v="11 Jul 2026"/>
    <s v="11"/>
    <s v="Jul"/>
    <n v="5"/>
    <n v="5"/>
    <n v="0"/>
    <n v="0"/>
    <s v="ДЕСТИНЕЙШЪН ТУРИСТИК СЪРВИСИС - ЕООД"/>
    <x v="6"/>
    <n v="2"/>
    <n v="2"/>
    <n v="1833.8253245999999"/>
    <n v="366.76506491999999"/>
    <s v="Romania"/>
    <s v="16 Jan 2026 10:13"/>
    <s v="15 Jan 2026"/>
    <s v="Jan"/>
    <n v="0"/>
    <n v="0"/>
    <n v="5"/>
    <n v="0"/>
    <n v="0"/>
    <n v="5"/>
    <n v="0"/>
    <s v="16.01.2025"/>
    <x v="7"/>
  </r>
  <r>
    <s v="TO"/>
    <n v="0"/>
    <n v="5"/>
    <n v="0"/>
    <n v="9532"/>
    <s v="99083"/>
    <s v="06 Jul 2026"/>
    <s v="06"/>
    <s v="Jul"/>
    <s v="11 Jul 2026"/>
    <s v="11"/>
    <s v="Jul"/>
    <n v="5"/>
    <n v="5"/>
    <n v="0"/>
    <n v="0"/>
    <s v="ДЕСТИНЕЙШЪН ТУРИСТИК СЪРВИСИС - ЕООД"/>
    <x v="6"/>
    <n v="2"/>
    <n v="1"/>
    <n v="1467.0680830000001"/>
    <n v="293.41361660000001"/>
    <s v="Romania"/>
    <s v="16 Jan 2026 10:13"/>
    <s v="15 Jan 2026"/>
    <s v="Jan"/>
    <n v="0"/>
    <n v="0"/>
    <n v="5"/>
    <n v="0"/>
    <n v="0"/>
    <n v="5"/>
    <n v="0"/>
    <s v="16.01.2025"/>
    <x v="7"/>
  </r>
  <r>
    <s v="TO"/>
    <n v="0"/>
    <n v="5"/>
    <n v="0"/>
    <n v="9533"/>
    <s v="99083"/>
    <s v="06 Jul 2026"/>
    <s v="06"/>
    <s v="Jul"/>
    <s v="11 Jul 2026"/>
    <s v="11"/>
    <s v="Jul"/>
    <n v="5"/>
    <n v="5"/>
    <n v="0"/>
    <n v="0"/>
    <s v="ДЕСТИНЕЙШЪН ТУРИСТИК СЪРВИСИС - ЕООД"/>
    <x v="6"/>
    <n v="2"/>
    <n v="1"/>
    <n v="1467.0680830000001"/>
    <n v="293.41361660000001"/>
    <s v="Romania"/>
    <s v="16 Jan 2026 10:14"/>
    <s v="15 Jan 2026"/>
    <s v="Jan"/>
    <n v="0"/>
    <n v="0"/>
    <n v="5"/>
    <n v="0"/>
    <n v="0"/>
    <n v="5"/>
    <n v="0"/>
    <s v="16.01.2025"/>
    <x v="7"/>
  </r>
  <r>
    <s v="TO"/>
    <n v="0"/>
    <n v="5"/>
    <n v="0"/>
    <n v="9535"/>
    <s v="99083"/>
    <s v="06 Jul 2026"/>
    <s v="06"/>
    <s v="Jul"/>
    <s v="11 Jul 2026"/>
    <s v="11"/>
    <s v="Jul"/>
    <n v="5"/>
    <n v="5"/>
    <n v="0"/>
    <n v="0"/>
    <s v="ДЕСТИНЕЙШЪН ТУРИСТИК СЪРВИСИС - ЕООД"/>
    <x v="6"/>
    <n v="2"/>
    <n v="1"/>
    <n v="1467.0680830000001"/>
    <n v="293.41361660000001"/>
    <s v="Romania"/>
    <s v="16 Jan 2026 10:14"/>
    <s v="15 Jan 2026"/>
    <s v="Jan"/>
    <n v="0"/>
    <n v="0"/>
    <n v="5"/>
    <n v="0"/>
    <n v="0"/>
    <n v="5"/>
    <n v="0"/>
    <s v="16.01.2025"/>
    <x v="7"/>
  </r>
  <r>
    <s v="TO"/>
    <n v="0"/>
    <n v="5"/>
    <n v="0"/>
    <n v="9536"/>
    <s v="99083"/>
    <s v="06 Jul 2026"/>
    <s v="06"/>
    <s v="Jul"/>
    <s v="11 Jul 2026"/>
    <s v="11"/>
    <s v="Jul"/>
    <n v="5"/>
    <n v="5"/>
    <n v="0"/>
    <n v="0"/>
    <s v="ДЕСТИНЕЙШЪН ТУРИСТИК СЪРВИСИС - ЕООД"/>
    <x v="6"/>
    <n v="2"/>
    <n v="1"/>
    <n v="1467.0680830000001"/>
    <n v="293.41361660000001"/>
    <s v="Romania"/>
    <s v="16 Jan 2026 10:14"/>
    <s v="16 Jan 2026"/>
    <s v="Jan"/>
    <n v="0"/>
    <n v="0"/>
    <n v="5"/>
    <n v="0"/>
    <n v="0"/>
    <n v="5"/>
    <n v="0"/>
    <s v="16.01.2025"/>
    <x v="7"/>
  </r>
  <r>
    <s v="TOPOLA SKIES"/>
    <n v="0"/>
    <n v="8"/>
    <n v="0"/>
    <n v="9998"/>
    <s v="465187"/>
    <s v="16 Jun 2026"/>
    <s v="16"/>
    <s v="Jun"/>
    <s v="24 Jun 2026"/>
    <s v="24"/>
    <s v="Jun"/>
    <n v="8"/>
    <n v="8"/>
    <n v="0"/>
    <n v="0"/>
    <s v="TOPOLA SKIES"/>
    <x v="0"/>
    <n v="2"/>
    <n v="1"/>
    <n v="2680.7431376146787"/>
    <n v="335.09289220183484"/>
    <m/>
    <s v="05 Feb 2026 00:33"/>
    <s v="05 Feb 2026"/>
    <s v="Feb"/>
    <n v="0"/>
    <n v="8"/>
    <n v="0"/>
    <n v="0"/>
    <n v="0"/>
    <n v="8"/>
    <n v="0"/>
    <s v="05.02.2025"/>
    <x v="5"/>
  </r>
  <r>
    <s v="BOOKING"/>
    <n v="0"/>
    <n v="0"/>
    <n v="4"/>
    <n v="10265"/>
    <s v="6628708775"/>
    <s v="05 Aug 2026"/>
    <s v="05"/>
    <s v="Aug"/>
    <s v="09 Aug 2026"/>
    <s v="09"/>
    <s v="Aug"/>
    <n v="4"/>
    <n v="4"/>
    <n v="0"/>
    <n v="0"/>
    <s v="BOOKING"/>
    <x v="6"/>
    <n v="1"/>
    <n v="1"/>
    <n v="1906.8804198165137"/>
    <n v="476.72010495412843"/>
    <s v="Romania"/>
    <s v="27 Feb 2026 22:56"/>
    <s v="27 Feb 2026"/>
    <s v="Feb"/>
    <n v="0"/>
    <n v="0"/>
    <n v="0"/>
    <n v="4"/>
    <n v="0"/>
    <n v="4"/>
    <n v="0"/>
    <s v="27.02.2025"/>
    <x v="8"/>
  </r>
  <r>
    <s v="BOOKING"/>
    <n v="0"/>
    <n v="0"/>
    <n v="4"/>
    <n v="10266"/>
    <s v="6628708775"/>
    <s v="05 Aug 2026"/>
    <s v="05"/>
    <s v="Aug"/>
    <s v="09 Aug 2026"/>
    <s v="09"/>
    <s v="Aug"/>
    <n v="4"/>
    <n v="4"/>
    <n v="0"/>
    <n v="0"/>
    <s v="BOOKING"/>
    <x v="6"/>
    <n v="2"/>
    <n v="1"/>
    <n v="1906.8804198165137"/>
    <n v="476.72010495412843"/>
    <m/>
    <s v="27 Feb 2026 22:56"/>
    <s v="27 Feb 2026"/>
    <s v="Feb"/>
    <n v="0"/>
    <n v="0"/>
    <n v="0"/>
    <n v="4"/>
    <n v="0"/>
    <n v="4"/>
    <n v="0"/>
    <s v="27.02.2025"/>
    <x v="8"/>
  </r>
  <r>
    <s v="BOOKING"/>
    <n v="0"/>
    <n v="2"/>
    <n v="5"/>
    <n v="9986"/>
    <s v="6246986269"/>
    <s v="09 Jul 2026"/>
    <s v="09"/>
    <s v="Jul"/>
    <s v="16 Jul 2026"/>
    <s v="16"/>
    <s v="Jul"/>
    <n v="7"/>
    <n v="7"/>
    <n v="0"/>
    <n v="0"/>
    <s v="BOOKING"/>
    <x v="3"/>
    <n v="2"/>
    <n v="2"/>
    <n v="4273.0399651376138"/>
    <n v="610.43428073394489"/>
    <s v="France"/>
    <s v="03 Feb 2026 14:22"/>
    <s v="03 Feb 2026"/>
    <s v="Feb"/>
    <n v="0"/>
    <n v="0"/>
    <n v="7"/>
    <n v="0"/>
    <n v="0"/>
    <n v="7"/>
    <n v="0"/>
    <s v="03.02.2025"/>
    <x v="5"/>
  </r>
  <r>
    <s v="BOOKING"/>
    <n v="2"/>
    <n v="0"/>
    <n v="0"/>
    <n v="9423"/>
    <s v="5050826257"/>
    <s v="29 May 2026"/>
    <s v="29"/>
    <s v="May"/>
    <s v="31 May 2026"/>
    <s v="31"/>
    <s v="May"/>
    <n v="2"/>
    <n v="2"/>
    <n v="0"/>
    <n v="0"/>
    <s v="BOOKING"/>
    <x v="3"/>
    <n v="2"/>
    <n v="0"/>
    <n v="514.50889376146779"/>
    <n v="257.25444688073389"/>
    <s v="Romania"/>
    <s v="10 Jan 2026 23:58"/>
    <s v="10 Jan 2026"/>
    <s v="Jan"/>
    <n v="2"/>
    <n v="0"/>
    <n v="0"/>
    <n v="0"/>
    <n v="0"/>
    <n v="2"/>
    <n v="0"/>
    <s v="10.01.2025"/>
    <x v="1"/>
  </r>
  <r>
    <s v="TO"/>
    <n v="0"/>
    <n v="0"/>
    <n v="6"/>
    <n v="9537"/>
    <s v="NT314502"/>
    <s v="01 Aug 2026"/>
    <s v="01"/>
    <s v="Aug"/>
    <s v="07 Aug 2026"/>
    <s v="07"/>
    <s v="Aug"/>
    <n v="6"/>
    <n v="6"/>
    <n v="0"/>
    <n v="0"/>
    <s v="НОВОТОН - ЕООД"/>
    <x v="3"/>
    <n v="1"/>
    <n v="1"/>
    <n v="1339.9000164000001"/>
    <n v="223.31666940000002"/>
    <s v="Romania"/>
    <s v="16 Jan 2026 11:10"/>
    <s v="16 Jan 2026"/>
    <s v="Jan"/>
    <n v="0"/>
    <n v="0"/>
    <n v="0"/>
    <n v="6"/>
    <n v="0"/>
    <n v="6"/>
    <n v="0"/>
    <s v="16.01.2025"/>
    <x v="7"/>
  </r>
  <r>
    <s v="TO"/>
    <n v="0"/>
    <n v="0"/>
    <n v="10"/>
    <n v="10041"/>
    <s v="1242318.233978"/>
    <s v="09 Aug 2026"/>
    <s v="09"/>
    <s v="Aug"/>
    <s v="19 Aug 2026"/>
    <s v="19"/>
    <s v="Aug"/>
    <n v="10"/>
    <n v="10"/>
    <n v="0"/>
    <n v="0"/>
    <s v="СЛР-ХОЛИДЕЙ-СЪРВИС ЕООД"/>
    <x v="5"/>
    <n v="2"/>
    <n v="1"/>
    <n v="3875.6727279999996"/>
    <n v="387.56727279999996"/>
    <s v="Romania"/>
    <s v="10 Feb 2026 09:44"/>
    <s v="09 Feb 2026"/>
    <s v="Feb"/>
    <n v="0"/>
    <n v="0"/>
    <n v="0"/>
    <n v="10"/>
    <n v="0"/>
    <n v="10"/>
    <n v="0"/>
    <s v="10.02.2025"/>
    <x v="9"/>
  </r>
  <r>
    <s v="TO"/>
    <n v="0"/>
    <n v="0"/>
    <n v="6"/>
    <n v="10268"/>
    <s v="1247751.196215"/>
    <s v="12 Jul 2026"/>
    <s v="12"/>
    <s v="Jul"/>
    <s v="18 Jul 2026"/>
    <s v="18"/>
    <s v="Jul"/>
    <n v="6"/>
    <n v="6"/>
    <n v="0"/>
    <n v="0"/>
    <s v="СЛР-ХОЛИДЕЙ-СЪРВИС ЕООД"/>
    <x v="6"/>
    <n v="2"/>
    <n v="1"/>
    <n v="2002.4569872"/>
    <n v="333.74283120000001"/>
    <s v="Romania"/>
    <s v="28 Feb 2026 07:48"/>
    <s v="28 Feb 2026"/>
    <s v="Feb"/>
    <n v="0"/>
    <n v="0"/>
    <n v="6"/>
    <n v="0"/>
    <n v="0"/>
    <n v="6"/>
    <n v="0"/>
    <s v="28.02.2025"/>
    <x v="8"/>
  </r>
  <r>
    <s v="TO"/>
    <n v="0"/>
    <n v="5"/>
    <n v="0"/>
    <n v="8642"/>
    <s v="2312449"/>
    <s v="20 Jun 2026"/>
    <s v="20"/>
    <s v="Jun"/>
    <s v="25 Jun 2026"/>
    <s v="25"/>
    <s v="Jun"/>
    <n v="5"/>
    <n v="5"/>
    <n v="0"/>
    <n v="0"/>
    <s v="ТУРИСТИЧЕСКА АГЕНЦИЯ СОЛВЕКС - ЕООД"/>
    <x v="6"/>
    <n v="2"/>
    <n v="1"/>
    <n v="1142.9870519999999"/>
    <n v="228.5974104"/>
    <s v="[&quot;RO&quot;]"/>
    <s v="20 Nov 2025 12:35"/>
    <s v="20 Nov 2025"/>
    <s v="Nov"/>
    <n v="0"/>
    <n v="5"/>
    <n v="0"/>
    <n v="0"/>
    <n v="0"/>
    <n v="5"/>
    <n v="0"/>
    <s v="20.11.2025"/>
    <x v="12"/>
  </r>
  <r>
    <s v="TO"/>
    <n v="0"/>
    <n v="5"/>
    <n v="0"/>
    <n v="10340"/>
    <s v="1248853.196990"/>
    <s v="01 Sep 2026"/>
    <s v="01"/>
    <s v="Sep"/>
    <s v="06 Sep 2026"/>
    <s v="06"/>
    <s v="Sep"/>
    <n v="5"/>
    <n v="5"/>
    <n v="0"/>
    <n v="0"/>
    <s v="СЛР-ХОЛИДЕЙ-СЪРВИС ЕООД"/>
    <x v="6"/>
    <n v="2"/>
    <n v="2"/>
    <n v="1648.569107"/>
    <n v="329.71382140000003"/>
    <s v="Romania"/>
    <s v="06 Mar 2026 12:41"/>
    <s v="05 Mar 2026"/>
    <s v="Mar"/>
    <n v="0"/>
    <n v="0"/>
    <n v="0"/>
    <n v="0"/>
    <n v="5"/>
    <n v="5"/>
    <n v="0"/>
    <s v="06.03.2025"/>
    <x v="6"/>
  </r>
  <r>
    <s v="TO"/>
    <n v="0"/>
    <n v="5"/>
    <n v="0"/>
    <n v="9644"/>
    <s v="52389"/>
    <s v="31 Aug 2026"/>
    <s v="31"/>
    <s v="Aug"/>
    <s v="05 Sep 2026"/>
    <s v="05"/>
    <s v="Sep"/>
    <n v="5"/>
    <n v="-26"/>
    <n v="0"/>
    <n v="4"/>
    <s v="КЛУБ МАГЕЛАН - ООД"/>
    <x v="6"/>
    <n v="2"/>
    <n v="1"/>
    <n v="1230.9994019999999"/>
    <n v="246.19988039999998"/>
    <s v="Romania"/>
    <s v="22 Jan 2026 11:49"/>
    <s v="22 Jan 2026"/>
    <s v="Jan"/>
    <n v="0"/>
    <n v="0"/>
    <n v="0"/>
    <n v="0"/>
    <n v="4"/>
    <n v="4"/>
    <n v="-1"/>
    <s v="22.01.2025"/>
    <x v="2"/>
  </r>
  <r>
    <s v="TO"/>
    <n v="0"/>
    <n v="5"/>
    <n v="0"/>
    <n v="9645"/>
    <s v="52389"/>
    <s v="31 Aug 2026"/>
    <s v="31"/>
    <s v="Aug"/>
    <s v="05 Sep 2026"/>
    <s v="05"/>
    <s v="Sep"/>
    <n v="5"/>
    <n v="-26"/>
    <n v="0"/>
    <n v="4"/>
    <s v="КЛУБ МАГЕЛАН - ООД"/>
    <x v="6"/>
    <n v="2"/>
    <n v="1"/>
    <n v="1230.9994019999999"/>
    <n v="246.19988039999998"/>
    <s v="Romania"/>
    <s v="22 Jan 2026 11:49"/>
    <s v="22 Jan 2026"/>
    <s v="Jan"/>
    <n v="0"/>
    <n v="0"/>
    <n v="0"/>
    <n v="0"/>
    <n v="4"/>
    <n v="4"/>
    <n v="-1"/>
    <s v="22.01.2025"/>
    <x v="2"/>
  </r>
  <r>
    <s v="TO"/>
    <n v="0"/>
    <n v="5"/>
    <n v="0"/>
    <n v="9646"/>
    <s v="52389"/>
    <s v="31 Aug 2026"/>
    <s v="31"/>
    <s v="Aug"/>
    <s v="05 Sep 2026"/>
    <s v="05"/>
    <s v="Sep"/>
    <n v="5"/>
    <n v="-26"/>
    <n v="0"/>
    <n v="4"/>
    <s v="КЛУБ МАГЕЛАН - ООД"/>
    <x v="6"/>
    <n v="2"/>
    <n v="1"/>
    <n v="1230.9994019999999"/>
    <n v="246.19988039999998"/>
    <s v="Romania"/>
    <s v="22 Jan 2026 11:49"/>
    <s v="22 Jan 2026"/>
    <s v="Jan"/>
    <n v="0"/>
    <n v="0"/>
    <n v="0"/>
    <n v="0"/>
    <n v="4"/>
    <n v="4"/>
    <n v="-1"/>
    <s v="22.01.2025"/>
    <x v="2"/>
  </r>
  <r>
    <s v="TO"/>
    <n v="0"/>
    <n v="0"/>
    <n v="6"/>
    <n v="9987"/>
    <s v="2325439"/>
    <s v="07 Aug 2026"/>
    <s v="07"/>
    <s v="Aug"/>
    <s v="13 Aug 2026"/>
    <s v="13"/>
    <s v="Aug"/>
    <n v="6"/>
    <n v="6"/>
    <n v="0"/>
    <n v="0"/>
    <s v="ТУРИСТИЧЕСКА АГЕНЦИЯ СОЛВЕКС - ЕООД"/>
    <x v="1"/>
    <n v="4"/>
    <n v="0"/>
    <n v="3633.5018574000001"/>
    <n v="605.58364289999997"/>
    <s v="Romania"/>
    <s v="03 Feb 2026 16:50"/>
    <s v="03 Feb 2026"/>
    <s v="Feb"/>
    <n v="0"/>
    <n v="0"/>
    <n v="0"/>
    <n v="6"/>
    <n v="0"/>
    <n v="6"/>
    <n v="0"/>
    <s v="03.02.2025"/>
    <x v="5"/>
  </r>
  <r>
    <s v="ITAKA"/>
    <n v="0"/>
    <n v="7"/>
    <n v="0"/>
    <n v="10341"/>
    <s v="13843239"/>
    <s v="26 Jun 2026"/>
    <s v="26"/>
    <s v="Jun"/>
    <s v="03 Jul 2026"/>
    <s v="03"/>
    <s v="Jul"/>
    <n v="7"/>
    <n v="-23"/>
    <n v="5"/>
    <n v="2"/>
    <s v="NOWA ITAKA SPOLKA Z OGRANICZONA ODPOWIEDZIALNOSCIA"/>
    <x v="3"/>
    <n v="3"/>
    <n v="0"/>
    <n v="2373.8495459000001"/>
    <n v="339.12136370000002"/>
    <s v="Poland"/>
    <s v="06 Mar 2026 13:47"/>
    <s v="04 Mar 2026"/>
    <s v="Mar"/>
    <n v="0"/>
    <n v="5"/>
    <n v="2"/>
    <n v="0"/>
    <n v="0"/>
    <n v="7"/>
    <n v="0"/>
    <s v="06.03.2025"/>
    <x v="6"/>
  </r>
  <r>
    <s v="ITAKA"/>
    <n v="0"/>
    <n v="7"/>
    <n v="0"/>
    <n v="10343"/>
    <s v="13845932"/>
    <s v="26 Jun 2026"/>
    <s v="26"/>
    <s v="Jun"/>
    <s v="03 Jul 2026"/>
    <s v="03"/>
    <s v="Jul"/>
    <n v="7"/>
    <n v="-23"/>
    <n v="5"/>
    <n v="2"/>
    <s v="NOWA ITAKA SPOLKA Z OGRANICZONA ODPOWIEDZIALNOSCIA"/>
    <x v="3"/>
    <n v="2"/>
    <n v="1"/>
    <n v="1808.6929091"/>
    <n v="258.38470130000002"/>
    <s v="Poland"/>
    <s v="06 Mar 2026 13:47"/>
    <s v="04 Mar 2026"/>
    <s v="Mar"/>
    <n v="0"/>
    <n v="5"/>
    <n v="2"/>
    <n v="0"/>
    <n v="0"/>
    <n v="7"/>
    <n v="0"/>
    <s v="06.03.2025"/>
    <x v="6"/>
  </r>
  <r>
    <s v="ITAKA"/>
    <n v="0"/>
    <n v="0"/>
    <n v="7"/>
    <n v="10344"/>
    <s v="13830238"/>
    <s v="21 Jul 2026"/>
    <s v="21"/>
    <s v="Jul"/>
    <s v="28 Jul 2026"/>
    <s v="28"/>
    <s v="Jul"/>
    <n v="7"/>
    <n v="7"/>
    <n v="0"/>
    <n v="0"/>
    <s v="NOWA ITAKA SPOLKA Z OGRANICZONA ODPOWIEDZIALNOSCIA"/>
    <x v="3"/>
    <n v="2"/>
    <n v="1"/>
    <n v="1808.6929091"/>
    <n v="258.38470130000002"/>
    <s v="Poland"/>
    <s v="06 Mar 2026 13:47"/>
    <s v="28 Feb 2026"/>
    <s v="Mar"/>
    <n v="0"/>
    <n v="0"/>
    <n v="7"/>
    <n v="0"/>
    <n v="0"/>
    <n v="7"/>
    <n v="0"/>
    <s v="06.03.2025"/>
    <x v="6"/>
  </r>
  <r>
    <s v="ITAKA"/>
    <n v="0"/>
    <n v="7"/>
    <n v="0"/>
    <n v="10345"/>
    <s v="13843210"/>
    <s v="26 Jun 2026"/>
    <s v="26"/>
    <s v="Jun"/>
    <s v="03 Jul 2026"/>
    <s v="03"/>
    <s v="Jul"/>
    <n v="7"/>
    <n v="-23"/>
    <n v="5"/>
    <n v="2"/>
    <s v="NOWA ITAKA SPOLKA Z OGRANICZONA ODPOWIEDZIALNOSCIA"/>
    <x v="3"/>
    <n v="3"/>
    <n v="0"/>
    <n v="2373.8495459000001"/>
    <n v="339.12136370000002"/>
    <s v="Poland"/>
    <s v="06 Mar 2026 13:47"/>
    <s v="04 Mar 2026"/>
    <s v="Mar"/>
    <n v="0"/>
    <n v="5"/>
    <n v="2"/>
    <n v="0"/>
    <n v="0"/>
    <n v="7"/>
    <n v="0"/>
    <s v="06.03.2025"/>
    <x v="6"/>
  </r>
  <r>
    <s v="ITAKA"/>
    <n v="0"/>
    <n v="0"/>
    <n v="7"/>
    <n v="10347"/>
    <s v="13841294"/>
    <s v="24 Jul 2026"/>
    <s v="24"/>
    <s v="Jul"/>
    <s v="31 Jul 2026"/>
    <s v="31"/>
    <s v="Jul"/>
    <n v="7"/>
    <n v="7"/>
    <n v="0"/>
    <n v="0"/>
    <s v="NOWA ITAKA SPOLKA Z OGRANICZONA ODPOWIEDZIALNOSCIA"/>
    <x v="3"/>
    <n v="2"/>
    <n v="0"/>
    <n v="1808.6929091"/>
    <n v="258.38470130000002"/>
    <s v="Poland"/>
    <s v="06 Mar 2026 13:47"/>
    <s v="03 Mar 2026"/>
    <s v="Mar"/>
    <n v="0"/>
    <n v="0"/>
    <n v="7"/>
    <n v="0"/>
    <n v="0"/>
    <n v="7"/>
    <n v="0"/>
    <s v="06.03.2025"/>
    <x v="6"/>
  </r>
  <r>
    <s v="ITAKA"/>
    <n v="0"/>
    <n v="0"/>
    <n v="7"/>
    <n v="10342"/>
    <s v="13846150"/>
    <s v="24 Jul 2026"/>
    <s v="24"/>
    <s v="Jul"/>
    <s v="31 Jul 2026"/>
    <s v="31"/>
    <s v="Jul"/>
    <n v="7"/>
    <n v="7"/>
    <n v="0"/>
    <n v="0"/>
    <s v="NOWA ITAKA SPOLKA Z OGRANICZONA ODPOWIEDZIALNOSCIA"/>
    <x v="3"/>
    <n v="2"/>
    <n v="1"/>
    <n v="1808.6929091"/>
    <n v="258.38470130000002"/>
    <s v="Poland"/>
    <s v="06 Mar 2026 13:47"/>
    <s v="04 Mar 2026"/>
    <s v="Mar"/>
    <n v="0"/>
    <n v="0"/>
    <n v="7"/>
    <n v="0"/>
    <n v="0"/>
    <n v="7"/>
    <n v="0"/>
    <s v="06.03.2025"/>
    <x v="6"/>
  </r>
  <r>
    <s v="TO"/>
    <n v="0"/>
    <n v="0"/>
    <n v="5"/>
    <n v="9543"/>
    <s v="1188936.228677"/>
    <s v="18 Jul 2026"/>
    <s v="18"/>
    <s v="Jul"/>
    <s v="23 Jul 2026"/>
    <s v="23"/>
    <s v="Jul"/>
    <n v="5"/>
    <n v="5"/>
    <n v="0"/>
    <n v="0"/>
    <s v="СЛР-ХОЛИДЕЙ-СЪРВИС ЕООД"/>
    <x v="6"/>
    <n v="2"/>
    <n v="1"/>
    <n v="1557.4274289999998"/>
    <n v="311.48548579999999"/>
    <s v="Romania"/>
    <s v="16 Jan 2026 14:10"/>
    <s v="16 Jan 2026"/>
    <s v="Jan"/>
    <n v="0"/>
    <n v="0"/>
    <n v="5"/>
    <n v="0"/>
    <n v="0"/>
    <n v="5"/>
    <n v="0"/>
    <s v="16.01.2025"/>
    <x v="7"/>
  </r>
  <r>
    <s v="TO"/>
    <n v="0"/>
    <n v="0"/>
    <n v="7"/>
    <n v="9540"/>
    <s v="1188731.228347"/>
    <s v="18 Jul 2026"/>
    <s v="18"/>
    <s v="Jul"/>
    <s v="25 Jul 2026"/>
    <s v="25"/>
    <s v="Jul"/>
    <n v="7"/>
    <n v="7"/>
    <n v="0"/>
    <n v="0"/>
    <s v="СЛР-ХОЛИДЕЙ-СЪРВИС ЕООД"/>
    <x v="4"/>
    <n v="2"/>
    <n v="2"/>
    <n v="2791.5561589999998"/>
    <n v="398.79373699999996"/>
    <s v="Romania"/>
    <s v="16 Jan 2026 13:35"/>
    <s v="15 Jan 2026"/>
    <s v="Jan"/>
    <n v="0"/>
    <n v="0"/>
    <n v="7"/>
    <n v="0"/>
    <n v="0"/>
    <n v="7"/>
    <n v="0"/>
    <s v="16.01.2025"/>
    <x v="7"/>
  </r>
  <r>
    <s v="TO"/>
    <n v="0"/>
    <n v="0"/>
    <n v="7"/>
    <n v="9541"/>
    <s v="1188735.228348"/>
    <s v="18 Jul 2026"/>
    <s v="18"/>
    <s v="Jul"/>
    <s v="25 Jul 2026"/>
    <s v="25"/>
    <s v="Jul"/>
    <n v="7"/>
    <n v="7"/>
    <n v="0"/>
    <n v="0"/>
    <s v="СЛР-ХОЛИДЕЙ-СЪРВИС ЕООД"/>
    <x v="4"/>
    <n v="2"/>
    <n v="1"/>
    <n v="2233.2449271999999"/>
    <n v="319.03498959999996"/>
    <s v="Romania"/>
    <s v="16 Jan 2026 13:35"/>
    <s v="15 Jan 2026"/>
    <s v="Jan"/>
    <n v="0"/>
    <n v="0"/>
    <n v="7"/>
    <n v="0"/>
    <n v="0"/>
    <n v="7"/>
    <n v="0"/>
    <s v="16.01.2025"/>
    <x v="7"/>
  </r>
  <r>
    <s v="TO"/>
    <n v="0"/>
    <n v="0"/>
    <n v="7"/>
    <n v="9542"/>
    <s v="1188814.228585"/>
    <s v="18 Jul 2026"/>
    <s v="18"/>
    <s v="Jul"/>
    <s v="25 Jul 2026"/>
    <s v="25"/>
    <s v="Jul"/>
    <n v="7"/>
    <n v="7"/>
    <n v="0"/>
    <n v="0"/>
    <s v="СЛР-ХОЛИДЕЙ-СЪРВИС ЕООД"/>
    <x v="3"/>
    <n v="2"/>
    <n v="1"/>
    <n v="2233.2449271999999"/>
    <n v="319.03498959999996"/>
    <s v="Romania"/>
    <s v="16 Jan 2026 13:41"/>
    <s v="15 Jan 2026"/>
    <s v="Jan"/>
    <n v="0"/>
    <n v="0"/>
    <n v="7"/>
    <n v="0"/>
    <n v="0"/>
    <n v="7"/>
    <n v="0"/>
    <s v="16.01.2025"/>
    <x v="7"/>
  </r>
  <r>
    <s v="TO"/>
    <n v="0"/>
    <n v="0"/>
    <n v="5"/>
    <n v="9539"/>
    <s v="1188482.228337"/>
    <s v="19 Jul 2026"/>
    <s v="19"/>
    <s v="Jul"/>
    <s v="24 Jul 2026"/>
    <s v="24"/>
    <s v="Jul"/>
    <n v="5"/>
    <n v="5"/>
    <n v="0"/>
    <n v="0"/>
    <s v="СЛР-ХОЛИДЕЙ-СЪРВИС ЕООД"/>
    <x v="6"/>
    <n v="2"/>
    <n v="1"/>
    <n v="1557.4274289999998"/>
    <n v="311.48548579999999"/>
    <s v="Romania"/>
    <s v="16 Jan 2026 13:32"/>
    <s v="14 Jan 2026"/>
    <s v="Jan"/>
    <n v="0"/>
    <n v="0"/>
    <n v="5"/>
    <n v="0"/>
    <n v="0"/>
    <n v="5"/>
    <n v="0"/>
    <s v="16.01.2025"/>
    <x v="7"/>
  </r>
  <r>
    <s v="TO"/>
    <n v="0"/>
    <n v="5"/>
    <n v="0"/>
    <n v="9538"/>
    <s v="1188673.228334"/>
    <s v="30 Aug 2026"/>
    <s v="30"/>
    <s v="Aug"/>
    <s v="04 Sep 2026"/>
    <s v="04"/>
    <s v="Sep"/>
    <n v="5"/>
    <n v="-26"/>
    <n v="1"/>
    <n v="3"/>
    <s v="СЛР-ХОЛИДЕЙ-СЪРВИС ЕООД"/>
    <x v="1"/>
    <n v="3"/>
    <n v="2"/>
    <n v="2323.6433898"/>
    <n v="464.72867796000003"/>
    <s v="Romania"/>
    <s v="16 Jan 2026 13:32"/>
    <s v="15 Jan 2026"/>
    <s v="Jan"/>
    <n v="0"/>
    <n v="0"/>
    <n v="0"/>
    <n v="1"/>
    <n v="3"/>
    <n v="4"/>
    <n v="-1"/>
    <s v="16.01.2025"/>
    <x v="7"/>
  </r>
  <r>
    <s v="TO"/>
    <n v="0"/>
    <n v="0"/>
    <n v="7"/>
    <n v="9524"/>
    <s v="1188907.228672"/>
    <s v="18 Jul 2026"/>
    <s v="18"/>
    <s v="Jul"/>
    <s v="25 Jul 2026"/>
    <s v="25"/>
    <s v="Jul"/>
    <n v="7"/>
    <n v="7"/>
    <n v="0"/>
    <n v="0"/>
    <s v="СЛР-ХОЛИДЕЙ-СЪРВИС ЕООД"/>
    <x v="4"/>
    <n v="2"/>
    <n v="2"/>
    <n v="2791.5561589999998"/>
    <n v="398.79373699999996"/>
    <s v="Romania"/>
    <s v="15 Jan 2026 18:20"/>
    <s v="15 Jan 2026"/>
    <s v="Jan"/>
    <n v="0"/>
    <n v="0"/>
    <n v="7"/>
    <n v="0"/>
    <n v="0"/>
    <n v="7"/>
    <n v="0"/>
    <s v="15.01.2025"/>
    <x v="7"/>
  </r>
  <r>
    <s v="TO"/>
    <n v="0"/>
    <n v="6"/>
    <n v="0"/>
    <n v="9544"/>
    <s v="1188918.228759"/>
    <s v="29 Jun 2026"/>
    <s v="29"/>
    <s v="Jun"/>
    <s v="05 Jul 2026"/>
    <s v="05"/>
    <s v="Jul"/>
    <n v="6"/>
    <n v="-24"/>
    <n v="2"/>
    <n v="4"/>
    <s v="СЛР-ХОЛИДЕЙ-СЪРВИС ЕООД"/>
    <x v="4"/>
    <n v="3"/>
    <n v="1"/>
    <n v="2339.9550120000004"/>
    <n v="389.99250200000006"/>
    <s v="Romania"/>
    <s v="16 Jan 2026 14:19"/>
    <s v="15 Jan 2026"/>
    <s v="Jan"/>
    <n v="0"/>
    <n v="2"/>
    <n v="4"/>
    <n v="0"/>
    <n v="0"/>
    <n v="6"/>
    <n v="0"/>
    <s v="16.01.2025"/>
    <x v="7"/>
  </r>
  <r>
    <s v="TOPOLA SKIES"/>
    <n v="0"/>
    <n v="5"/>
    <n v="0"/>
    <n v="9664"/>
    <s v="453705"/>
    <s v="03 Sep 2026"/>
    <s v="03"/>
    <s v="Sep"/>
    <s v="08 Sep 2026"/>
    <s v="08"/>
    <s v="Sep"/>
    <n v="5"/>
    <n v="5"/>
    <n v="0"/>
    <n v="0"/>
    <s v="TOPOLA SKIES"/>
    <x v="4"/>
    <n v="2"/>
    <n v="2"/>
    <n v="1742.7521903669722"/>
    <n v="348.5504380733945"/>
    <m/>
    <s v="22 Jan 2026 22:43"/>
    <s v="22 Jan 2026"/>
    <s v="Jan"/>
    <n v="0"/>
    <n v="0"/>
    <n v="0"/>
    <n v="0"/>
    <n v="5"/>
    <n v="5"/>
    <n v="0"/>
    <s v="22.01.2025"/>
    <x v="2"/>
  </r>
  <r>
    <s v="ITAKA"/>
    <n v="0"/>
    <n v="0"/>
    <n v="7"/>
    <n v="10346"/>
    <s v="13841294"/>
    <s v="24 Jul 2026"/>
    <s v="24"/>
    <s v="Jul"/>
    <s v="31 Jul 2026"/>
    <s v="31"/>
    <s v="Jul"/>
    <n v="7"/>
    <n v="7"/>
    <n v="0"/>
    <n v="0"/>
    <s v="NOWA ITAKA SPOLKA Z OGRANICZONA ODPOWIEDZIALNOSCIA"/>
    <x v="3"/>
    <n v="2"/>
    <n v="0"/>
    <n v="1808.6929091"/>
    <n v="258.38470130000002"/>
    <s v="Poland"/>
    <s v="06 Mar 2026 13:47"/>
    <s v="03 Mar 2026"/>
    <s v="Mar"/>
    <n v="0"/>
    <n v="0"/>
    <n v="7"/>
    <n v="0"/>
    <n v="0"/>
    <n v="7"/>
    <n v="0"/>
    <s v="06.03.2025"/>
    <x v="6"/>
  </r>
  <r>
    <s v="TO"/>
    <n v="1"/>
    <n v="2"/>
    <n v="0"/>
    <n v="10349"/>
    <s v="NT321149"/>
    <s v="30 May 2026"/>
    <s v="30"/>
    <s v="May"/>
    <s v="02 Jun 2026"/>
    <s v="02"/>
    <s v="Jun"/>
    <n v="3"/>
    <n v="-28"/>
    <n v="1"/>
    <n v="1"/>
    <s v="НОВОТОН - ЕООД"/>
    <x v="4"/>
    <n v="3"/>
    <n v="1"/>
    <n v="1060.9595418000001"/>
    <n v="353.65318060000004"/>
    <s v="Romania"/>
    <s v="06 Mar 2026 15:35"/>
    <s v="06 Mar 2026"/>
    <s v="Mar"/>
    <n v="1"/>
    <n v="1"/>
    <n v="0"/>
    <n v="0"/>
    <n v="0"/>
    <n v="2"/>
    <n v="-1"/>
    <s v="06.03.2025"/>
    <x v="6"/>
  </r>
  <r>
    <s v="TO"/>
    <n v="0"/>
    <n v="0"/>
    <n v="7"/>
    <n v="10188"/>
    <s v="NT319735"/>
    <s v="03 Aug 2026"/>
    <s v="03"/>
    <s v="Aug"/>
    <s v="10 Aug 2026"/>
    <s v="10"/>
    <s v="Aug"/>
    <n v="7"/>
    <n v="7"/>
    <n v="0"/>
    <n v="0"/>
    <s v="НОВОТОН - ЕООД"/>
    <x v="6"/>
    <n v="2"/>
    <n v="0"/>
    <n v="2336.1998183999999"/>
    <n v="333.74283120000001"/>
    <s v="Romania"/>
    <s v="22 Feb 2026 14:40"/>
    <s v="22 Feb 2026"/>
    <s v="Feb"/>
    <n v="0"/>
    <n v="0"/>
    <n v="0"/>
    <n v="7"/>
    <n v="0"/>
    <n v="7"/>
    <n v="0"/>
    <s v="22.02.2025"/>
    <x v="14"/>
  </r>
  <r>
    <s v="TO"/>
    <n v="1"/>
    <n v="2"/>
    <n v="0"/>
    <n v="10348"/>
    <s v="NT321148"/>
    <s v="30 May 2026"/>
    <s v="30"/>
    <s v="May"/>
    <s v="02 Jun 2026"/>
    <s v="02"/>
    <s v="Jun"/>
    <n v="3"/>
    <n v="-28"/>
    <n v="1"/>
    <n v="1"/>
    <s v="НОВОТОН - ЕООД"/>
    <x v="4"/>
    <n v="3"/>
    <n v="1"/>
    <n v="1060.9595418000001"/>
    <n v="353.65318060000004"/>
    <s v="Romania"/>
    <s v="06 Mar 2026 15:35"/>
    <s v="06 Mar 2026"/>
    <s v="Mar"/>
    <n v="1"/>
    <n v="1"/>
    <n v="0"/>
    <n v="0"/>
    <n v="0"/>
    <n v="2"/>
    <n v="-1"/>
    <s v="06.03.2025"/>
    <x v="6"/>
  </r>
  <r>
    <s v="TO"/>
    <n v="0"/>
    <n v="0"/>
    <n v="7"/>
    <n v="10271"/>
    <s v="1247839.196247"/>
    <s v="13 Jul 2026"/>
    <s v="13"/>
    <s v="Jul"/>
    <s v="20 Jul 2026"/>
    <s v="20"/>
    <s v="Jul"/>
    <n v="7"/>
    <n v="7"/>
    <n v="0"/>
    <n v="0"/>
    <s v="СЛР-ХОЛИДЕЙ-СЪРВИС ЕООД"/>
    <x v="1"/>
    <n v="4"/>
    <n v="2"/>
    <n v="4662.9529779000004"/>
    <n v="666.13613970000006"/>
    <s v="Romania"/>
    <s v="28 Feb 2026 17:51"/>
    <s v="28 Feb 2026"/>
    <s v="Feb"/>
    <n v="0"/>
    <n v="0"/>
    <n v="7"/>
    <n v="0"/>
    <n v="0"/>
    <n v="7"/>
    <n v="0"/>
    <s v="28.02.2025"/>
    <x v="8"/>
  </r>
  <r>
    <s v="TO"/>
    <n v="0"/>
    <n v="0"/>
    <n v="7"/>
    <n v="10270"/>
    <s v="1247839.196246"/>
    <s v="13 Jul 2026"/>
    <s v="13"/>
    <s v="Jul"/>
    <s v="20 Jul 2026"/>
    <s v="20"/>
    <s v="Jul"/>
    <n v="7"/>
    <n v="7"/>
    <n v="0"/>
    <n v="0"/>
    <s v="СЛР-ХОЛИДЕЙ-СЪРВИС ЕООД"/>
    <x v="6"/>
    <n v="2"/>
    <n v="0"/>
    <n v="2336.1998183999999"/>
    <n v="333.74283120000001"/>
    <s v="Romania"/>
    <s v="28 Feb 2026 17:51"/>
    <s v="28 Feb 2026"/>
    <s v="Feb"/>
    <n v="0"/>
    <n v="0"/>
    <n v="7"/>
    <n v="0"/>
    <n v="0"/>
    <n v="7"/>
    <n v="0"/>
    <s v="28.02.2025"/>
    <x v="8"/>
  </r>
  <r>
    <s v="TO"/>
    <n v="0"/>
    <n v="0"/>
    <n v="5"/>
    <n v="9988"/>
    <s v="5137"/>
    <s v="10 Aug 2026"/>
    <s v="10"/>
    <s v="Aug"/>
    <s v="15 Aug 2026"/>
    <s v="15"/>
    <s v="Aug"/>
    <n v="5"/>
    <n v="5"/>
    <n v="0"/>
    <n v="0"/>
    <s v="ТЕДИ - КАМ - ЕООД"/>
    <x v="6"/>
    <n v="3"/>
    <n v="1"/>
    <n v="2252.7249939999997"/>
    <n v="450.54499879999992"/>
    <s v="Romania"/>
    <s v="03 Feb 2026 18:46"/>
    <s v="03 Feb 2026"/>
    <s v="Feb"/>
    <n v="0"/>
    <n v="0"/>
    <n v="0"/>
    <n v="5"/>
    <n v="0"/>
    <n v="5"/>
    <n v="0"/>
    <s v="03.02.2025"/>
    <x v="5"/>
  </r>
  <r>
    <s v="INDIVIDUAL"/>
    <n v="0"/>
    <n v="5"/>
    <n v="0"/>
    <n v="10042"/>
    <s v="10022026"/>
    <s v="27 Jun 2026"/>
    <s v="27"/>
    <s v="Jun"/>
    <s v="02 Jul 2026"/>
    <s v="02"/>
    <s v="Jul"/>
    <n v="5"/>
    <n v="-25"/>
    <n v="4"/>
    <n v="1"/>
    <s v="INDIVIDUAL"/>
    <x v="7"/>
    <n v="3"/>
    <n v="3"/>
    <n v="3472.0468348623849"/>
    <n v="694.40936697247696"/>
    <m/>
    <s v="10 Feb 2026 12:06"/>
    <s v="10 Feb 2026"/>
    <s v="Feb"/>
    <n v="0"/>
    <n v="4"/>
    <n v="1"/>
    <n v="0"/>
    <n v="0"/>
    <n v="5"/>
    <n v="0"/>
    <s v="10.02.2025"/>
    <x v="9"/>
  </r>
  <r>
    <s v="BOOKING"/>
    <n v="2"/>
    <n v="1"/>
    <n v="0"/>
    <n v="10189"/>
    <s v="5620397289"/>
    <s v="29 May 2026"/>
    <s v="29"/>
    <s v="May"/>
    <s v="01 Jun 2026"/>
    <s v="01"/>
    <s v="Jun"/>
    <n v="3"/>
    <n v="-28"/>
    <n v="2"/>
    <n v="0"/>
    <s v="BOOKING"/>
    <x v="6"/>
    <n v="2"/>
    <n v="1"/>
    <n v="741.24162660550462"/>
    <n v="247.08054220183482"/>
    <s v="Romania"/>
    <s v="22 Feb 2026 17:34"/>
    <s v="22 Feb 2026"/>
    <s v="Feb"/>
    <n v="2"/>
    <n v="0"/>
    <n v="0"/>
    <n v="0"/>
    <n v="0"/>
    <n v="2"/>
    <n v="-1"/>
    <s v="22.02.2025"/>
    <x v="14"/>
  </r>
  <r>
    <s v="TO"/>
    <n v="0"/>
    <n v="0"/>
    <n v="7"/>
    <n v="10272"/>
    <s v="NT320692"/>
    <s v="25 Jul 2026"/>
    <s v="25"/>
    <s v="Jul"/>
    <s v="01 Aug 2026"/>
    <s v="01"/>
    <s v="Aug"/>
    <n v="7"/>
    <n v="-24"/>
    <n v="6"/>
    <n v="0"/>
    <s v="НОВОТОН - ЕООД"/>
    <x v="0"/>
    <n v="2"/>
    <n v="2"/>
    <n v="3297.1577723"/>
    <n v="471.02253890000003"/>
    <s v="Romania"/>
    <s v="28 Feb 2026 18:35"/>
    <s v="28 Feb 2026"/>
    <s v="Feb"/>
    <n v="0"/>
    <n v="0"/>
    <n v="6"/>
    <n v="0"/>
    <n v="0"/>
    <n v="6"/>
    <n v="-1"/>
    <s v="28.02.2025"/>
    <x v="8"/>
  </r>
  <r>
    <s v="TO"/>
    <n v="0"/>
    <n v="0"/>
    <n v="5"/>
    <n v="9800"/>
    <s v="52686"/>
    <s v="07 Aug 2026"/>
    <s v="07"/>
    <s v="Aug"/>
    <s v="12 Aug 2026"/>
    <s v="12"/>
    <s v="Aug"/>
    <n v="5"/>
    <n v="5"/>
    <n v="0"/>
    <n v="0"/>
    <s v="КЛУБ МАГЕЛАН - ООД"/>
    <x v="6"/>
    <n v="3"/>
    <n v="1"/>
    <n v="2102.5172499999999"/>
    <n v="420.50344999999999"/>
    <s v="Romania"/>
    <s v="28 Jan 2026 14:44"/>
    <s v="28 Jan 2026"/>
    <s v="Jan"/>
    <n v="0"/>
    <n v="0"/>
    <n v="0"/>
    <n v="5"/>
    <n v="0"/>
    <n v="5"/>
    <n v="0"/>
    <s v="28.01.2025"/>
    <x v="0"/>
  </r>
  <r>
    <s v="TOPOLA SKIES"/>
    <n v="0"/>
    <n v="0"/>
    <n v="6"/>
    <n v="9990"/>
    <s v="464519"/>
    <s v="12 Jul 2026"/>
    <s v="12"/>
    <s v="Jul"/>
    <s v="18 Jul 2026"/>
    <s v="18"/>
    <s v="Jul"/>
    <n v="6"/>
    <n v="6"/>
    <n v="0"/>
    <n v="0"/>
    <s v="TOPOLA SKIES"/>
    <x v="0"/>
    <n v="2"/>
    <n v="2"/>
    <n v="3391.3015596330274"/>
    <n v="565.21692660550445"/>
    <m/>
    <s v="04 Feb 2026 10:48"/>
    <s v="04 Feb 2026"/>
    <s v="Feb"/>
    <n v="0"/>
    <n v="0"/>
    <n v="6"/>
    <n v="0"/>
    <n v="0"/>
    <n v="6"/>
    <n v="0"/>
    <s v="04.02.2025"/>
    <x v="5"/>
  </r>
  <r>
    <s v="TO"/>
    <n v="0"/>
    <n v="9"/>
    <n v="0"/>
    <n v="10110"/>
    <s v="1243961.234829"/>
    <s v="21 Jun 2026"/>
    <s v="21"/>
    <s v="Jun"/>
    <s v="30 Jun 2026"/>
    <s v="30"/>
    <s v="Jun"/>
    <n v="9"/>
    <n v="9"/>
    <n v="0"/>
    <n v="0"/>
    <s v="СЛР-ХОЛИДЕЙ-СЪРВИС ЕООД"/>
    <x v="4"/>
    <n v="2"/>
    <n v="1"/>
    <n v="2635.089759"/>
    <n v="292.78775100000001"/>
    <s v="Romania"/>
    <s v="16 Feb 2026 15:01"/>
    <s v="16 Feb 2026"/>
    <s v="Feb"/>
    <n v="0"/>
    <n v="9"/>
    <n v="0"/>
    <n v="0"/>
    <n v="0"/>
    <n v="9"/>
    <n v="0"/>
    <s v="16.02.2025"/>
    <x v="14"/>
  </r>
  <r>
    <s v="TOPOLA SKIES"/>
    <n v="0"/>
    <n v="5"/>
    <n v="0"/>
    <n v="8130"/>
    <s v="403593"/>
    <s v="01 Jul 2026"/>
    <s v="01"/>
    <s v="Jul"/>
    <s v="06 Jul 2026"/>
    <s v="06"/>
    <s v="Jul"/>
    <n v="5"/>
    <n v="5"/>
    <n v="0"/>
    <n v="0"/>
    <s v="TOPOLA SKIES"/>
    <x v="4"/>
    <n v="3"/>
    <n v="1"/>
    <n v="2005.7305800917427"/>
    <n v="401.14252733944949"/>
    <m/>
    <s v="06 Nov 2025 06:11"/>
    <s v="06 Nov 2025"/>
    <s v="Nov"/>
    <n v="0"/>
    <n v="0"/>
    <n v="5"/>
    <n v="0"/>
    <n v="0"/>
    <n v="5"/>
    <n v="0"/>
    <s v="06.11.2025"/>
    <x v="3"/>
  </r>
  <r>
    <s v="TO"/>
    <n v="0"/>
    <n v="0"/>
    <n v="5"/>
    <n v="10274"/>
    <s v="6975"/>
    <s v="14 Jul 2026"/>
    <s v="14"/>
    <s v="Jul"/>
    <s v="19 Jul 2026"/>
    <s v="19"/>
    <s v="Jul"/>
    <n v="5"/>
    <n v="5"/>
    <n v="0"/>
    <n v="0"/>
    <s v="ТЕДИ - КАМ - ЕООД"/>
    <x v="6"/>
    <n v="3"/>
    <n v="0"/>
    <n v="2252.7249939999997"/>
    <n v="450.54499879999992"/>
    <s v="Romania"/>
    <s v="28 Feb 2026 20:14"/>
    <s v="28 Feb 2026"/>
    <s v="Feb"/>
    <n v="0"/>
    <n v="0"/>
    <n v="5"/>
    <n v="0"/>
    <n v="0"/>
    <n v="5"/>
    <n v="0"/>
    <s v="28.02.2025"/>
    <x v="8"/>
  </r>
  <r>
    <s v="BOOKING"/>
    <n v="0"/>
    <n v="5"/>
    <n v="0"/>
    <n v="10275"/>
    <s v="6780792666"/>
    <s v="05 Jul 2026"/>
    <s v="05"/>
    <s v="Jul"/>
    <s v="10 Jul 2026"/>
    <s v="10"/>
    <s v="Jul"/>
    <n v="5"/>
    <n v="5"/>
    <n v="0"/>
    <n v="0"/>
    <s v="BOOKING"/>
    <x v="3"/>
    <n v="2"/>
    <n v="1"/>
    <n v="2255.7000088073391"/>
    <n v="451.13282440366964"/>
    <s v="Romania"/>
    <s v="28 Feb 2026 20:22"/>
    <s v="28 Feb 2026"/>
    <s v="Feb"/>
    <n v="0"/>
    <n v="0"/>
    <n v="5"/>
    <n v="0"/>
    <n v="0"/>
    <n v="5"/>
    <n v="0"/>
    <s v="28.02.2025"/>
    <x v="8"/>
  </r>
  <r>
    <s v="TO"/>
    <n v="0"/>
    <n v="4"/>
    <n v="0"/>
    <n v="10111"/>
    <s v="1243986.234840"/>
    <s v="30 Jun 2026"/>
    <s v="30"/>
    <s v="Jun"/>
    <s v="04 Jul 2026"/>
    <s v="04"/>
    <s v="Jul"/>
    <n v="4"/>
    <n v="-26"/>
    <n v="1"/>
    <n v="3"/>
    <s v="СЛР-ХОЛИДЕЙ-СЪРВИС ЕООД"/>
    <x v="4"/>
    <n v="2"/>
    <n v="2"/>
    <n v="2063.40065"/>
    <n v="515.85016250000001"/>
    <s v="Romania"/>
    <s v="16 Feb 2026 15:32"/>
    <s v="16 Feb 2026"/>
    <s v="Feb"/>
    <n v="0"/>
    <n v="1"/>
    <n v="3"/>
    <n v="0"/>
    <n v="0"/>
    <n v="4"/>
    <n v="0"/>
    <s v="16.02.2025"/>
    <x v="14"/>
  </r>
  <r>
    <s v="ITAKA"/>
    <n v="0"/>
    <n v="0"/>
    <n v="7"/>
    <n v="10113"/>
    <s v="13771318"/>
    <s v="14 Jul 2026"/>
    <s v="14"/>
    <s v="Jul"/>
    <s v="21 Jul 2026"/>
    <s v="21"/>
    <s v="Jul"/>
    <n v="7"/>
    <n v="7"/>
    <n v="0"/>
    <n v="0"/>
    <s v="NOWA ITAKA SPOLKA Z OGRANICZONA ODPOWIEDZIALNOSCIA"/>
    <x v="3"/>
    <n v="2"/>
    <n v="0"/>
    <n v="1808.6929091"/>
    <n v="258.38470130000002"/>
    <s v="Poland"/>
    <s v="16 Feb 2026 15:39"/>
    <s v="11 Feb 2026"/>
    <s v="Feb"/>
    <n v="0"/>
    <n v="0"/>
    <n v="7"/>
    <n v="0"/>
    <n v="0"/>
    <n v="7"/>
    <n v="0"/>
    <s v="16.02.2025"/>
    <x v="14"/>
  </r>
  <r>
    <s v="ITAKA"/>
    <n v="0"/>
    <n v="0"/>
    <n v="7"/>
    <n v="10112"/>
    <s v="13771277"/>
    <s v="14 Jul 2026"/>
    <s v="14"/>
    <s v="Jul"/>
    <s v="21 Jul 2026"/>
    <s v="21"/>
    <s v="Jul"/>
    <n v="7"/>
    <n v="7"/>
    <n v="0"/>
    <n v="0"/>
    <s v="NOWA ITAKA SPOLKA Z OGRANICZONA ODPOWIEDZIALNOSCIA"/>
    <x v="3"/>
    <n v="2"/>
    <n v="0"/>
    <n v="1808.6929091"/>
    <n v="258.38470130000002"/>
    <s v="Poland"/>
    <s v="16 Feb 2026 15:39"/>
    <s v="11 Feb 2026"/>
    <s v="Feb"/>
    <n v="0"/>
    <n v="0"/>
    <n v="7"/>
    <n v="0"/>
    <n v="0"/>
    <n v="7"/>
    <n v="0"/>
    <s v="16.02.2025"/>
    <x v="14"/>
  </r>
  <r>
    <s v="TO"/>
    <n v="0"/>
    <n v="0"/>
    <n v="5"/>
    <n v="9780"/>
    <s v="1237000.231223"/>
    <s v="23 Jul 2026"/>
    <s v="23"/>
    <s v="Jul"/>
    <s v="28 Jul 2026"/>
    <s v="28"/>
    <s v="Jul"/>
    <n v="5"/>
    <n v="5"/>
    <n v="0"/>
    <n v="0"/>
    <s v="СЛР-ХОЛИДЕЙ-СЪРВИС ЕООД"/>
    <x v="3"/>
    <n v="3"/>
    <n v="0"/>
    <n v="2153.4666214999997"/>
    <n v="430.69332429999997"/>
    <s v="Romania"/>
    <s v="27 Jan 2026 15:34"/>
    <s v="27 Jan 2026"/>
    <s v="Jan"/>
    <n v="0"/>
    <n v="0"/>
    <n v="5"/>
    <n v="0"/>
    <n v="0"/>
    <n v="5"/>
    <n v="0"/>
    <s v="27.01.2025"/>
    <x v="0"/>
  </r>
  <r>
    <s v="TO"/>
    <n v="0"/>
    <n v="0"/>
    <n v="5"/>
    <n v="9801"/>
    <s v="2323508"/>
    <s v="03 Aug 2026"/>
    <s v="03"/>
    <s v="Aug"/>
    <s v="08 Aug 2026"/>
    <s v="08"/>
    <s v="Aug"/>
    <n v="5"/>
    <n v="5"/>
    <n v="0"/>
    <n v="0"/>
    <s v="ТУРИСТИЧЕСКА АГЕНЦИЯ СОЛВЕКС - ЕООД"/>
    <x v="4"/>
    <n v="2"/>
    <n v="2"/>
    <n v="1993.9686850000001"/>
    <n v="398.79373700000002"/>
    <s v="Romania"/>
    <s v="28 Jan 2026 15:39"/>
    <s v="28 Jan 2026"/>
    <s v="Jan"/>
    <n v="0"/>
    <n v="0"/>
    <n v="0"/>
    <n v="5"/>
    <n v="0"/>
    <n v="5"/>
    <n v="0"/>
    <s v="28.01.2025"/>
    <x v="0"/>
  </r>
  <r>
    <s v="TO"/>
    <n v="0"/>
    <n v="0"/>
    <n v="6"/>
    <n v="10114"/>
    <s v="NT319142"/>
    <s v="11 Jul 2026"/>
    <s v="11"/>
    <s v="Jul"/>
    <s v="17 Jul 2026"/>
    <s v="17"/>
    <s v="Jul"/>
    <n v="6"/>
    <n v="6"/>
    <n v="0"/>
    <n v="0"/>
    <s v="НОВОТОН - ЕООД"/>
    <x v="6"/>
    <n v="2"/>
    <n v="1"/>
    <n v="2002.4569872"/>
    <n v="333.74283120000001"/>
    <s v="Romania"/>
    <s v="16 Feb 2026 16:00"/>
    <s v="16 Feb 2026"/>
    <s v="Feb"/>
    <n v="0"/>
    <n v="0"/>
    <n v="6"/>
    <n v="0"/>
    <n v="0"/>
    <n v="6"/>
    <n v="0"/>
    <s v="16.02.2025"/>
    <x v="14"/>
  </r>
  <r>
    <s v="TO"/>
    <n v="0"/>
    <n v="5"/>
    <n v="0"/>
    <n v="9856"/>
    <s v="28720"/>
    <s v="06 Jul 2026"/>
    <s v="06"/>
    <s v="Jul"/>
    <s v="11 Jul 2026"/>
    <s v="11"/>
    <s v="Jul"/>
    <n v="5"/>
    <n v="5"/>
    <n v="0"/>
    <n v="0"/>
    <s v="КЛУБ МАГЕЛАН - ООД"/>
    <x v="3"/>
    <n v="2"/>
    <n v="0"/>
    <n v="1504.6982522000001"/>
    <n v="300.93965044000004"/>
    <s v="Romania"/>
    <s v="30 Jan 2026 09:59"/>
    <s v="29 Jan 2026"/>
    <s v="Jan"/>
    <n v="0"/>
    <n v="0"/>
    <n v="5"/>
    <n v="0"/>
    <n v="0"/>
    <n v="5"/>
    <n v="0"/>
    <s v="30.01.2025"/>
    <x v="0"/>
  </r>
  <r>
    <s v="TO"/>
    <n v="0"/>
    <n v="6"/>
    <n v="0"/>
    <n v="9802"/>
    <s v="NT316290"/>
    <s v="29 Aug 2026"/>
    <s v="29"/>
    <s v="Aug"/>
    <s v="04 Sep 2026"/>
    <s v="04"/>
    <s v="Sep"/>
    <n v="6"/>
    <n v="-25"/>
    <n v="2"/>
    <n v="3"/>
    <s v="НОВОТОН - ЕООД"/>
    <x v="6"/>
    <n v="2"/>
    <n v="0"/>
    <n v="1547.5309291999999"/>
    <n v="257.92182153333334"/>
    <s v="Romania"/>
    <s v="28 Jan 2026 15:55"/>
    <s v="28 Jan 2026"/>
    <s v="Jan"/>
    <n v="0"/>
    <n v="0"/>
    <n v="0"/>
    <n v="2"/>
    <n v="3"/>
    <n v="5"/>
    <n v="-1"/>
    <s v="28.01.2025"/>
    <x v="0"/>
  </r>
  <r>
    <s v="TO"/>
    <n v="0"/>
    <n v="0"/>
    <n v="5"/>
    <n v="9803"/>
    <s v="NT316282"/>
    <s v="01 Aug 2026"/>
    <s v="01"/>
    <s v="Aug"/>
    <s v="06 Aug 2026"/>
    <s v="06"/>
    <s v="Aug"/>
    <n v="5"/>
    <n v="5"/>
    <n v="0"/>
    <n v="0"/>
    <s v="НОВОТОН - ЕООД"/>
    <x v="7"/>
    <n v="3"/>
    <n v="2"/>
    <n v="3014.5207789999999"/>
    <n v="602.90415580000001"/>
    <s v="Romania"/>
    <s v="28 Jan 2026 16:00"/>
    <s v="28 Jan 2026"/>
    <s v="Jan"/>
    <n v="0"/>
    <n v="0"/>
    <n v="0"/>
    <n v="5"/>
    <n v="0"/>
    <n v="5"/>
    <n v="0"/>
    <s v="28.01.2025"/>
    <x v="0"/>
  </r>
  <r>
    <s v="INDIVIDUAL"/>
    <n v="0"/>
    <n v="0"/>
    <n v="8"/>
    <n v="10115"/>
    <s v="160220263"/>
    <s v="17 Jul 2026"/>
    <s v="17"/>
    <s v="Jul"/>
    <s v="25 Jul 2026"/>
    <s v="25"/>
    <s v="Jul"/>
    <n v="8"/>
    <n v="8"/>
    <n v="0"/>
    <n v="0"/>
    <s v="INDIVIDUAL"/>
    <x v="3"/>
    <n v="2"/>
    <n v="2"/>
    <n v="4104.5873776146782"/>
    <n v="513.07342220183477"/>
    <m/>
    <s v="16 Feb 2026 16:05"/>
    <s v="16 Feb 2026"/>
    <s v="Feb"/>
    <n v="0"/>
    <n v="0"/>
    <n v="8"/>
    <n v="0"/>
    <n v="0"/>
    <n v="8"/>
    <n v="0"/>
    <s v="16.02.2025"/>
    <x v="14"/>
  </r>
  <r>
    <s v="TO"/>
    <n v="0"/>
    <n v="0"/>
    <n v="6"/>
    <n v="9804"/>
    <s v="4530"/>
    <s v="04 Aug 2026"/>
    <s v="04"/>
    <s v="Aug"/>
    <s v="10 Aug 2026"/>
    <s v="10"/>
    <s v="Aug"/>
    <n v="6"/>
    <n v="6"/>
    <n v="0"/>
    <n v="0"/>
    <s v="ТЕДИ - КАМ - ЕООД"/>
    <x v="1"/>
    <n v="2"/>
    <n v="3"/>
    <n v="3391.2918702000002"/>
    <n v="565.21531170000003"/>
    <s v="Israel"/>
    <s v="28 Jan 2026 16:06"/>
    <s v="28 Jan 2026"/>
    <s v="Jan"/>
    <n v="0"/>
    <n v="0"/>
    <n v="0"/>
    <n v="6"/>
    <n v="0"/>
    <n v="6"/>
    <n v="0"/>
    <s v="28.01.2025"/>
    <x v="0"/>
  </r>
  <r>
    <s v="TO"/>
    <n v="5"/>
    <n v="0"/>
    <n v="0"/>
    <n v="10116"/>
    <s v="2327649"/>
    <s v="07 Jun 2026"/>
    <s v="07"/>
    <s v="Jun"/>
    <s v="12 Jun 2026"/>
    <s v="12"/>
    <s v="Jun"/>
    <n v="5"/>
    <n v="5"/>
    <n v="0"/>
    <n v="0"/>
    <s v="ТУРИСТИЧЕСКА АГЕНЦИЯ СОЛВЕКС - ЕООД"/>
    <x v="3"/>
    <n v="2"/>
    <n v="0"/>
    <n v="982.413409"/>
    <n v="196.48268179999999"/>
    <s v="Romania"/>
    <s v="16 Feb 2026 16:10"/>
    <s v="16 Feb 2026"/>
    <s v="Feb"/>
    <n v="0"/>
    <n v="5"/>
    <n v="0"/>
    <n v="0"/>
    <n v="0"/>
    <n v="5"/>
    <n v="0"/>
    <s v="16.02.2025"/>
    <x v="14"/>
  </r>
  <r>
    <s v="INDIVIDUAL"/>
    <n v="0"/>
    <n v="0"/>
    <n v="6"/>
    <n v="9092"/>
    <s v="12122025"/>
    <s v="18 Aug 2026"/>
    <s v="18"/>
    <s v="Aug"/>
    <s v="24 Aug 2026"/>
    <s v="24"/>
    <s v="Aug"/>
    <n v="6"/>
    <n v="6"/>
    <n v="0"/>
    <n v="0"/>
    <s v="INDIVIDUAL"/>
    <x v="0"/>
    <n v="2"/>
    <n v="2"/>
    <n v="2939.1280183486238"/>
    <n v="489.85466972477059"/>
    <m/>
    <s v="12 Dec 2025 09:42"/>
    <s v="12 Dec 2025"/>
    <s v="Dec"/>
    <n v="0"/>
    <n v="0"/>
    <n v="0"/>
    <n v="6"/>
    <n v="0"/>
    <n v="6"/>
    <n v="0"/>
    <s v="12.12.2025"/>
    <x v="16"/>
  </r>
  <r>
    <s v="TO"/>
    <n v="0"/>
    <n v="0"/>
    <n v="6"/>
    <n v="9505"/>
    <s v="0231"/>
    <s v="08 Aug 2026"/>
    <s v="08"/>
    <s v="Aug"/>
    <s v="14 Aug 2026"/>
    <s v="14"/>
    <s v="Aug"/>
    <n v="6"/>
    <n v="6"/>
    <n v="0"/>
    <n v="0"/>
    <s v="АВАТАР ТУР - ООД"/>
    <x v="6"/>
    <n v="2"/>
    <n v="0"/>
    <n v="1868.9129148"/>
    <n v="311.48548579999999"/>
    <s v="Romania"/>
    <s v="14 Jan 2026 16:57"/>
    <s v="14 Jan 2026"/>
    <s v="Jan"/>
    <n v="0"/>
    <n v="0"/>
    <n v="0"/>
    <n v="6"/>
    <n v="0"/>
    <n v="6"/>
    <n v="0"/>
    <s v="14.01.2025"/>
    <x v="7"/>
  </r>
  <r>
    <s v="TO"/>
    <n v="0"/>
    <n v="0"/>
    <n v="5"/>
    <n v="9991"/>
    <s v="1240854.233260"/>
    <s v="22 Jul 2026"/>
    <s v="22"/>
    <s v="Jul"/>
    <s v="27 Jul 2026"/>
    <s v="27"/>
    <s v="Jul"/>
    <n v="5"/>
    <n v="5"/>
    <n v="0"/>
    <n v="0"/>
    <s v="СЛР-ХОЛИДЕЙ-СЪРВИС ЕООД"/>
    <x v="3"/>
    <n v="2"/>
    <n v="1"/>
    <n v="1709.1998369999999"/>
    <n v="341.83996739999998"/>
    <s v="Romania"/>
    <s v="04 Feb 2026 11:15"/>
    <s v="04 Feb 2026"/>
    <s v="Feb"/>
    <n v="0"/>
    <n v="0"/>
    <n v="5"/>
    <n v="0"/>
    <n v="0"/>
    <n v="5"/>
    <n v="0"/>
    <s v="04.02.2025"/>
    <x v="5"/>
  </r>
  <r>
    <s v="TO"/>
    <n v="0"/>
    <n v="5"/>
    <n v="0"/>
    <n v="9805"/>
    <s v="1237922.231582"/>
    <s v="03 Sep 2026"/>
    <s v="03"/>
    <s v="Sep"/>
    <s v="08 Sep 2026"/>
    <s v="08"/>
    <s v="Sep"/>
    <n v="5"/>
    <n v="5"/>
    <n v="0"/>
    <n v="0"/>
    <s v="СЛР-ХОЛИДЕЙ-СЪРВИС ЕООД"/>
    <x v="7"/>
    <n v="3"/>
    <n v="2"/>
    <n v="2386.5037659999998"/>
    <n v="477.30075319999997"/>
    <s v="Romania"/>
    <s v="28 Jan 2026 17:20"/>
    <s v="28 Jan 2026"/>
    <s v="Jan"/>
    <n v="0"/>
    <n v="0"/>
    <n v="0"/>
    <n v="0"/>
    <n v="5"/>
    <n v="5"/>
    <n v="0"/>
    <s v="28.01.2025"/>
    <x v="0"/>
  </r>
  <r>
    <s v="BOOKING"/>
    <n v="2"/>
    <n v="1"/>
    <n v="0"/>
    <n v="10190"/>
    <s v="6494664361"/>
    <s v="29 May 2026"/>
    <s v="29"/>
    <s v="May"/>
    <s v="01 Jun 2026"/>
    <s v="01"/>
    <s v="Jun"/>
    <n v="3"/>
    <n v="-28"/>
    <n v="2"/>
    <n v="0"/>
    <s v="BOOKING"/>
    <x v="6"/>
    <n v="2"/>
    <n v="1"/>
    <n v="741.24162660550462"/>
    <n v="247.08054220183482"/>
    <s v="Romania"/>
    <s v="22 Feb 2026 21:38"/>
    <s v="22 Feb 2026"/>
    <s v="Feb"/>
    <n v="2"/>
    <n v="0"/>
    <n v="0"/>
    <n v="0"/>
    <n v="0"/>
    <n v="2"/>
    <n v="-1"/>
    <s v="22.02.2025"/>
    <x v="14"/>
  </r>
  <r>
    <s v="TO"/>
    <n v="0"/>
    <n v="0"/>
    <n v="5"/>
    <n v="9649"/>
    <s v="NT315298"/>
    <s v="27 Jul 2026"/>
    <s v="27"/>
    <s v="Jul"/>
    <s v="01 Aug 2026"/>
    <s v="01"/>
    <s v="Aug"/>
    <n v="5"/>
    <n v="-26"/>
    <n v="4"/>
    <n v="0"/>
    <s v="НОВОТОН - ЕООД"/>
    <x v="4"/>
    <n v="2"/>
    <n v="1"/>
    <n v="1595.1749480000001"/>
    <n v="319.03498960000002"/>
    <s v="Romania"/>
    <s v="22 Jan 2026 13:10"/>
    <s v="22 Jan 2026"/>
    <s v="Jan"/>
    <n v="0"/>
    <n v="0"/>
    <n v="4"/>
    <n v="0"/>
    <n v="0"/>
    <n v="4"/>
    <n v="-1"/>
    <s v="22.01.2025"/>
    <x v="2"/>
  </r>
  <r>
    <s v="TO"/>
    <n v="0"/>
    <n v="0"/>
    <n v="7"/>
    <n v="10351"/>
    <s v="1249098.197064"/>
    <s v="24 Jul 2026"/>
    <s v="24"/>
    <s v="Jul"/>
    <s v="31 Jul 2026"/>
    <s v="31"/>
    <s v="Jul"/>
    <n v="7"/>
    <n v="7"/>
    <n v="0"/>
    <n v="0"/>
    <s v="СЛР-ХОЛИДЕЙ-СЪРВИС ЕООД"/>
    <x v="3"/>
    <n v="2"/>
    <n v="1"/>
    <n v="2392.8797718000001"/>
    <n v="341.83996740000003"/>
    <s v="Romania"/>
    <s v="07 Mar 2026 08:39"/>
    <s v="07 Mar 2026"/>
    <s v="Mar"/>
    <n v="0"/>
    <n v="0"/>
    <n v="7"/>
    <n v="0"/>
    <n v="0"/>
    <n v="7"/>
    <n v="0"/>
    <s v="07.03.2025"/>
    <x v="6"/>
  </r>
  <r>
    <s v="BOOKING"/>
    <n v="0"/>
    <n v="0"/>
    <n v="5"/>
    <n v="10191"/>
    <s v="5826087188"/>
    <s v="02 Aug 2026"/>
    <s v="02"/>
    <s v="Aug"/>
    <s v="07 Aug 2026"/>
    <s v="07"/>
    <s v="Aug"/>
    <n v="5"/>
    <n v="5"/>
    <n v="0"/>
    <n v="0"/>
    <s v="BOOKING"/>
    <x v="0"/>
    <n v="2"/>
    <n v="2"/>
    <n v="3734.4689793577977"/>
    <n v="746.89379587155952"/>
    <s v="Israel"/>
    <s v="22 Feb 2026 22:01"/>
    <s v="22 Feb 2026"/>
    <s v="Feb"/>
    <n v="0"/>
    <n v="0"/>
    <n v="0"/>
    <n v="5"/>
    <n v="0"/>
    <n v="5"/>
    <n v="0"/>
    <s v="22.02.2025"/>
    <x v="14"/>
  </r>
  <r>
    <s v="TO"/>
    <n v="0"/>
    <n v="0"/>
    <n v="5"/>
    <n v="9648"/>
    <s v="NT315296"/>
    <s v="27 Jul 2026"/>
    <s v="27"/>
    <s v="Jul"/>
    <s v="01 Aug 2026"/>
    <s v="01"/>
    <s v="Aug"/>
    <n v="5"/>
    <n v="-26"/>
    <n v="4"/>
    <n v="0"/>
    <s v="НОВОТОН - ЕООД"/>
    <x v="4"/>
    <n v="3"/>
    <n v="1"/>
    <n v="2153.4666214999997"/>
    <n v="430.69332429999997"/>
    <s v="Romania"/>
    <s v="22 Jan 2026 13:10"/>
    <s v="22 Jan 2026"/>
    <s v="Jan"/>
    <n v="0"/>
    <n v="0"/>
    <n v="4"/>
    <n v="0"/>
    <n v="0"/>
    <n v="4"/>
    <n v="-1"/>
    <s v="22.01.2025"/>
    <x v="2"/>
  </r>
  <r>
    <s v="TO"/>
    <n v="0"/>
    <n v="0"/>
    <n v="7"/>
    <n v="8875"/>
    <s v="2313867"/>
    <s v="11 Jul 2026"/>
    <s v="11"/>
    <s v="Jul"/>
    <s v="18 Jul 2026"/>
    <s v="18"/>
    <s v="Jul"/>
    <n v="7"/>
    <n v="7"/>
    <n v="0"/>
    <n v="0"/>
    <s v="ТУРИСТИЧЕСКА АГЕНЦИЯ СОЛВЕКС - ЕООД"/>
    <x v="6"/>
    <n v="2"/>
    <n v="0"/>
    <n v="2024.5969828000002"/>
    <n v="289.22814040000003"/>
    <s v="Romania"/>
    <s v="27 Nov 2025 13:45"/>
    <s v="27 Nov 2025"/>
    <s v="Nov"/>
    <n v="0"/>
    <n v="0"/>
    <n v="7"/>
    <n v="0"/>
    <n v="0"/>
    <n v="7"/>
    <n v="0"/>
    <s v="27.11.2025"/>
    <x v="15"/>
  </r>
  <r>
    <s v="TO"/>
    <n v="0"/>
    <n v="0"/>
    <n v="3"/>
    <n v="10276"/>
    <s v="NT320723"/>
    <s v="10 Aug 2026"/>
    <s v="10"/>
    <s v="Aug"/>
    <s v="13 Aug 2026"/>
    <s v="13"/>
    <s v="Aug"/>
    <n v="3"/>
    <n v="3"/>
    <n v="0"/>
    <n v="0"/>
    <s v="НОВОТОН - ЕООД"/>
    <x v="6"/>
    <n v="3"/>
    <n v="1"/>
    <n v="1802.1995535000001"/>
    <n v="600.73318449999999"/>
    <s v="Romania"/>
    <s v="01 Mar 2026 09:15"/>
    <s v="01 Mar 2026"/>
    <s v="Mar"/>
    <n v="0"/>
    <n v="0"/>
    <n v="0"/>
    <n v="3"/>
    <n v="0"/>
    <n v="3"/>
    <n v="0"/>
    <s v="01.03.2025"/>
    <x v="8"/>
  </r>
  <r>
    <s v="TO"/>
    <n v="0"/>
    <n v="0"/>
    <n v="7"/>
    <n v="8876"/>
    <s v="2313868"/>
    <s v="11 Jul 2026"/>
    <s v="11"/>
    <s v="Jul"/>
    <s v="18 Jul 2026"/>
    <s v="18"/>
    <s v="Jul"/>
    <n v="7"/>
    <n v="7"/>
    <n v="0"/>
    <n v="0"/>
    <s v="ТУРИСТИЧЕСКА АГЕНЦИЯ СОЛВЕКС - ЕООД"/>
    <x v="6"/>
    <n v="2"/>
    <n v="0"/>
    <n v="2024.5969828000002"/>
    <n v="289.22814040000003"/>
    <s v="[&quot;RO&quot;]"/>
    <s v="27 Nov 2025 13:45"/>
    <s v="27 Nov 2025"/>
    <s v="Nov"/>
    <n v="0"/>
    <n v="0"/>
    <n v="7"/>
    <n v="0"/>
    <n v="0"/>
    <n v="7"/>
    <n v="0"/>
    <s v="27.11.2025"/>
    <x v="15"/>
  </r>
  <r>
    <s v="TO"/>
    <n v="0"/>
    <n v="6"/>
    <n v="0"/>
    <n v="9992"/>
    <s v="1240924.233265"/>
    <s v="29 Jun 2026"/>
    <s v="29"/>
    <s v="Jun"/>
    <s v="05 Jul 2026"/>
    <s v="05"/>
    <s v="Jul"/>
    <n v="6"/>
    <n v="-24"/>
    <n v="2"/>
    <n v="4"/>
    <s v="СЛР-ХОЛИДЕЙ-СЪРВИС ЕООД"/>
    <x v="2"/>
    <n v="2"/>
    <n v="1"/>
    <n v="1889.33178"/>
    <n v="314.88862999999998"/>
    <s v="Romania"/>
    <s v="04 Feb 2026 12:16"/>
    <s v="04 Feb 2026"/>
    <s v="Feb"/>
    <n v="0"/>
    <n v="2"/>
    <n v="4"/>
    <n v="0"/>
    <n v="0"/>
    <n v="6"/>
    <n v="0"/>
    <s v="04.02.2025"/>
    <x v="5"/>
  </r>
  <r>
    <s v="TOPOLA SKIES"/>
    <n v="3"/>
    <n v="2"/>
    <n v="0"/>
    <n v="10277"/>
    <s v="484114"/>
    <s v="12 Jun 2026"/>
    <s v="12"/>
    <s v="Jun"/>
    <s v="17 Jun 2026"/>
    <s v="17"/>
    <s v="Jun"/>
    <n v="5"/>
    <n v="5"/>
    <n v="0"/>
    <n v="0"/>
    <s v="TOPOLA SKIES"/>
    <x v="3"/>
    <n v="2"/>
    <m/>
    <n v="1247.5145022935778"/>
    <n v="249.5029004587156"/>
    <m/>
    <s v="01 Mar 2026 10:18"/>
    <s v="01 Mar 2026"/>
    <s v="Mar"/>
    <n v="0"/>
    <n v="5"/>
    <n v="0"/>
    <n v="0"/>
    <n v="0"/>
    <n v="5"/>
    <n v="0"/>
    <s v="01.03.2025"/>
    <x v="8"/>
  </r>
  <r>
    <s v="BOOKING"/>
    <n v="0"/>
    <n v="0"/>
    <n v="5"/>
    <n v="10279"/>
    <s v="6788515065"/>
    <s v="09 Aug 2026"/>
    <s v="09"/>
    <s v="Aug"/>
    <s v="14 Aug 2026"/>
    <s v="14"/>
    <s v="Aug"/>
    <n v="5"/>
    <n v="5"/>
    <n v="0"/>
    <n v="0"/>
    <s v="BOOKING"/>
    <x v="0"/>
    <n v="2"/>
    <n v="1"/>
    <n v="2688.8176651376143"/>
    <n v="537.76353302752284"/>
    <s v="Romania"/>
    <s v="01 Mar 2026 11:08"/>
    <s v="01 Mar 2026"/>
    <s v="Mar"/>
    <n v="0"/>
    <n v="0"/>
    <n v="0"/>
    <n v="5"/>
    <n v="0"/>
    <n v="5"/>
    <n v="0"/>
    <s v="01.03.2025"/>
    <x v="8"/>
  </r>
  <r>
    <s v="TO"/>
    <n v="0"/>
    <n v="0"/>
    <n v="5"/>
    <n v="10044"/>
    <s v="1242317.234010"/>
    <s v="27 Jul 2026"/>
    <s v="27"/>
    <s v="Jul"/>
    <s v="01 Aug 2026"/>
    <s v="01"/>
    <s v="Aug"/>
    <n v="5"/>
    <n v="-26"/>
    <n v="4"/>
    <n v="0"/>
    <s v="СЛР-ХОЛИДЕЙ-СЪРВИС ЕООД"/>
    <x v="4"/>
    <n v="2"/>
    <n v="2"/>
    <n v="2136.4509005"/>
    <n v="427.29018009999999"/>
    <s v="Romania"/>
    <s v="10 Feb 2026 14:26"/>
    <s v="09 Feb 2026"/>
    <s v="Feb"/>
    <n v="0"/>
    <n v="0"/>
    <n v="4"/>
    <n v="0"/>
    <n v="0"/>
    <n v="4"/>
    <n v="-1"/>
    <s v="10.02.2025"/>
    <x v="9"/>
  </r>
  <r>
    <s v="BOOKING"/>
    <n v="4"/>
    <n v="-1"/>
    <n v="0"/>
    <n v="10353"/>
    <s v="6752468496"/>
    <s v="11 Jun 2026"/>
    <s v="11"/>
    <s v="Jun"/>
    <s v="14 Jun 2026"/>
    <s v="14"/>
    <s v="Jun"/>
    <n v="3"/>
    <n v="3"/>
    <n v="0"/>
    <n v="0"/>
    <s v="BOOKING"/>
    <x v="6"/>
    <n v="2"/>
    <n v="0"/>
    <n v="741.24162660550462"/>
    <n v="247.08054220183482"/>
    <s v="Romania"/>
    <s v="07 Mar 2026 11:48"/>
    <s v="07 Mar 2026"/>
    <s v="Mar"/>
    <n v="0"/>
    <n v="3"/>
    <n v="0"/>
    <n v="0"/>
    <n v="0"/>
    <n v="3"/>
    <n v="0"/>
    <s v="07.03.2025"/>
    <x v="6"/>
  </r>
  <r>
    <s v="BOOKING"/>
    <n v="0"/>
    <n v="3"/>
    <n v="0"/>
    <n v="10352"/>
    <s v="5809865709"/>
    <s v="18 Jun 2026"/>
    <s v="18"/>
    <s v="Jun"/>
    <s v="21 Jun 2026"/>
    <s v="21"/>
    <s v="Jun"/>
    <n v="3"/>
    <n v="3"/>
    <n v="0"/>
    <n v="0"/>
    <s v="BOOKING"/>
    <x v="6"/>
    <n v="2"/>
    <n v="0"/>
    <n v="1037.7382772477063"/>
    <n v="345.91275908256875"/>
    <s v="Romania"/>
    <s v="07 Mar 2026 11:44"/>
    <s v="07 Mar 2026"/>
    <s v="Mar"/>
    <n v="0"/>
    <n v="3"/>
    <n v="0"/>
    <n v="0"/>
    <n v="0"/>
    <n v="3"/>
    <n v="0"/>
    <s v="07.03.2025"/>
    <x v="6"/>
  </r>
  <r>
    <s v="TO"/>
    <n v="0"/>
    <n v="0"/>
    <n v="5"/>
    <n v="8705"/>
    <s v="5041314"/>
    <s v="03 Aug 2026"/>
    <s v="03"/>
    <s v="Aug"/>
    <s v="08 Aug 2026"/>
    <s v="08"/>
    <s v="Aug"/>
    <n v="5"/>
    <n v="5"/>
    <n v="0"/>
    <n v="0"/>
    <s v="ВАРНА ТУРИСТ СЕРВИЗ - ООД"/>
    <x v="1"/>
    <n v="4"/>
    <n v="1"/>
    <n v="2422.3932464999998"/>
    <n v="484.47864929999997"/>
    <s v="Romania"/>
    <s v="22 Nov 2025 08:30"/>
    <s v="21 Nov 2025"/>
    <s v="Nov"/>
    <n v="0"/>
    <n v="0"/>
    <n v="0"/>
    <n v="5"/>
    <n v="0"/>
    <n v="5"/>
    <n v="0"/>
    <s v="22.11.2025"/>
    <x v="12"/>
  </r>
  <r>
    <s v="BOOKING"/>
    <n v="1"/>
    <n v="1"/>
    <n v="0"/>
    <n v="9548"/>
    <s v="5565598736"/>
    <s v="30 May 2026"/>
    <s v="30"/>
    <s v="May"/>
    <s v="01 Jun 2026"/>
    <s v="01"/>
    <s v="Jun"/>
    <n v="2"/>
    <n v="-29"/>
    <n v="1"/>
    <n v="0"/>
    <s v="BOOKING"/>
    <x v="1"/>
    <n v="2"/>
    <n v="2"/>
    <n v="842.9806733944954"/>
    <n v="421.4903366972477"/>
    <m/>
    <s v="17 Jan 2026 08:50"/>
    <s v="17 Jan 2026"/>
    <s v="Jan"/>
    <n v="1"/>
    <n v="0"/>
    <n v="0"/>
    <n v="0"/>
    <n v="0"/>
    <n v="1"/>
    <n v="-1"/>
    <s v="17.01.2025"/>
    <x v="7"/>
  </r>
  <r>
    <s v="TO"/>
    <n v="0"/>
    <n v="0"/>
    <n v="5"/>
    <n v="9652"/>
    <s v="52406"/>
    <s v="07 Aug 2026"/>
    <s v="07"/>
    <s v="Aug"/>
    <s v="12 Aug 2026"/>
    <s v="12"/>
    <s v="Aug"/>
    <n v="5"/>
    <n v="5"/>
    <n v="0"/>
    <n v="0"/>
    <s v="КЛУБ МАГЕЛАН - ООД"/>
    <x v="6"/>
    <n v="2"/>
    <n v="0"/>
    <n v="1557.4274289999998"/>
    <n v="311.48548579999999"/>
    <s v="Romania"/>
    <s v="22 Jan 2026 14:26"/>
    <s v="22 Jan 2026"/>
    <s v="Jan"/>
    <n v="0"/>
    <n v="0"/>
    <n v="0"/>
    <n v="5"/>
    <n v="0"/>
    <n v="5"/>
    <n v="0"/>
    <s v="22.01.2025"/>
    <x v="2"/>
  </r>
  <r>
    <s v="TO"/>
    <n v="0"/>
    <n v="0"/>
    <n v="5"/>
    <n v="9653"/>
    <s v="52409"/>
    <s v="07 Aug 2026"/>
    <s v="07"/>
    <s v="Aug"/>
    <s v="12 Aug 2026"/>
    <s v="12"/>
    <s v="Aug"/>
    <n v="5"/>
    <n v="5"/>
    <n v="0"/>
    <n v="0"/>
    <s v="КЛУБ МАГЕЛАН - ООД"/>
    <x v="6"/>
    <n v="2"/>
    <n v="1"/>
    <n v="1557.4274289999998"/>
    <n v="311.48548579999999"/>
    <s v="Romania"/>
    <s v="22 Jan 2026 14:26"/>
    <s v="22 Jan 2026"/>
    <s v="Jan"/>
    <n v="0"/>
    <n v="0"/>
    <n v="0"/>
    <n v="5"/>
    <n v="0"/>
    <n v="5"/>
    <n v="0"/>
    <s v="22.01.2025"/>
    <x v="2"/>
  </r>
  <r>
    <s v="TO"/>
    <n v="0"/>
    <n v="0"/>
    <n v="5"/>
    <n v="9654"/>
    <s v="52410"/>
    <s v="07 Aug 2026"/>
    <s v="07"/>
    <s v="Aug"/>
    <s v="12 Aug 2026"/>
    <s v="12"/>
    <s v="Aug"/>
    <n v="5"/>
    <n v="5"/>
    <n v="0"/>
    <n v="0"/>
    <s v="КЛУБ МАГЕЛАН - ООД"/>
    <x v="6"/>
    <n v="2"/>
    <n v="0"/>
    <n v="1557.4274289999998"/>
    <n v="311.48548579999999"/>
    <s v="Romania"/>
    <s v="22 Jan 2026 14:26"/>
    <s v="22 Jan 2026"/>
    <s v="Jan"/>
    <n v="0"/>
    <n v="0"/>
    <n v="0"/>
    <n v="5"/>
    <n v="0"/>
    <n v="5"/>
    <n v="0"/>
    <s v="22.01.2025"/>
    <x v="2"/>
  </r>
  <r>
    <s v="TOPOLA SKIES"/>
    <n v="0"/>
    <n v="4"/>
    <n v="1"/>
    <n v="10354"/>
    <s v="488757"/>
    <s v="07 Jul 2026"/>
    <s v="07"/>
    <s v="Jul"/>
    <s v="12 Jul 2026"/>
    <s v="12"/>
    <s v="Jul"/>
    <n v="5"/>
    <n v="5"/>
    <n v="0"/>
    <n v="0"/>
    <s v="TOPOLA SKIES"/>
    <x v="5"/>
    <n v="2"/>
    <n v="2"/>
    <n v="2812.6091437614677"/>
    <n v="562.52541743119264"/>
    <m/>
    <s v="07 Mar 2026 13:18"/>
    <s v="07 Mar 2026"/>
    <s v="Mar"/>
    <n v="0"/>
    <n v="0"/>
    <n v="5"/>
    <n v="0"/>
    <n v="0"/>
    <n v="5"/>
    <n v="0"/>
    <s v="07.03.2025"/>
    <x v="6"/>
  </r>
  <r>
    <s v="TO"/>
    <n v="0"/>
    <n v="0"/>
    <n v="5"/>
    <n v="9993"/>
    <s v="NT317622"/>
    <s v="03 Aug 2026"/>
    <s v="03"/>
    <s v="Aug"/>
    <s v="08 Aug 2026"/>
    <s v="08"/>
    <s v="Aug"/>
    <n v="5"/>
    <n v="5"/>
    <n v="0"/>
    <n v="0"/>
    <s v="НОВОТОН - ЕООД"/>
    <x v="6"/>
    <n v="2"/>
    <n v="1"/>
    <n v="1668.714156"/>
    <n v="333.74283120000001"/>
    <s v="Romania"/>
    <s v="04 Feb 2026 13:40"/>
    <s v="04 Feb 2026"/>
    <s v="Feb"/>
    <n v="0"/>
    <n v="0"/>
    <n v="0"/>
    <n v="5"/>
    <n v="0"/>
    <n v="5"/>
    <n v="0"/>
    <s v="04.02.2025"/>
    <x v="5"/>
  </r>
  <r>
    <s v="BOOKING"/>
    <n v="0"/>
    <n v="5"/>
    <n v="0"/>
    <n v="10046"/>
    <s v="6191748779"/>
    <s v="26 Aug 2026"/>
    <s v="26"/>
    <s v="Aug"/>
    <s v="31 Aug 2026"/>
    <s v="31"/>
    <s v="Aug"/>
    <n v="5"/>
    <n v="5"/>
    <n v="0"/>
    <n v="0"/>
    <s v="BOOKING"/>
    <x v="6"/>
    <n v="3"/>
    <n v="1"/>
    <n v="3226.5811981651373"/>
    <n v="645.31623963302741"/>
    <m/>
    <s v="10 Feb 2026 15:12"/>
    <s v="10 Feb 2026"/>
    <s v="Feb"/>
    <n v="0"/>
    <n v="0"/>
    <n v="0"/>
    <n v="5"/>
    <n v="0"/>
    <n v="5"/>
    <n v="0"/>
    <s v="10.02.2025"/>
    <x v="9"/>
  </r>
  <r>
    <s v="TO"/>
    <n v="0"/>
    <n v="0"/>
    <n v="5"/>
    <n v="9657"/>
    <s v="NT315350"/>
    <s v="10 Aug 2026"/>
    <s v="10"/>
    <s v="Aug"/>
    <s v="15 Aug 2026"/>
    <s v="15"/>
    <s v="Aug"/>
    <n v="5"/>
    <n v="5"/>
    <n v="0"/>
    <n v="0"/>
    <s v="НОВОТОН - ЕООД"/>
    <x v="4"/>
    <n v="3"/>
    <n v="0"/>
    <n v="2153.4666214999997"/>
    <n v="430.69332429999997"/>
    <s v="Romania"/>
    <s v="22 Jan 2026 16:10"/>
    <s v="22 Jan 2026"/>
    <s v="Jan"/>
    <n v="0"/>
    <n v="0"/>
    <n v="0"/>
    <n v="5"/>
    <n v="0"/>
    <n v="5"/>
    <n v="0"/>
    <s v="22.01.2025"/>
    <x v="2"/>
  </r>
  <r>
    <s v="TO"/>
    <n v="0"/>
    <n v="0"/>
    <n v="5"/>
    <n v="9656"/>
    <s v="NT315349"/>
    <s v="10 Aug 2026"/>
    <s v="10"/>
    <s v="Aug"/>
    <s v="15 Aug 2026"/>
    <s v="15"/>
    <s v="Aug"/>
    <n v="5"/>
    <n v="5"/>
    <n v="0"/>
    <n v="0"/>
    <s v="НОВОТОН - ЕООД"/>
    <x v="4"/>
    <n v="2"/>
    <n v="1"/>
    <n v="1595.1749480000001"/>
    <n v="319.03498960000002"/>
    <s v="Romania"/>
    <s v="22 Jan 2026 16:10"/>
    <s v="22 Jan 2026"/>
    <s v="Jan"/>
    <n v="0"/>
    <n v="0"/>
    <n v="0"/>
    <n v="5"/>
    <n v="0"/>
    <n v="5"/>
    <n v="0"/>
    <s v="22.01.2025"/>
    <x v="2"/>
  </r>
  <r>
    <s v="INDIVIDUAL"/>
    <n v="0"/>
    <n v="0"/>
    <n v="3"/>
    <n v="10192"/>
    <s v="23022026"/>
    <s v="27 Jul 2026"/>
    <s v="27"/>
    <s v="Jul"/>
    <s v="30 Jul 2026"/>
    <s v="30"/>
    <s v="Jul"/>
    <n v="3"/>
    <n v="3"/>
    <n v="0"/>
    <n v="0"/>
    <s v="INDIVIDUAL"/>
    <x v="8"/>
    <n v="2"/>
    <n v="2"/>
    <n v="0"/>
    <n v="0"/>
    <m/>
    <s v="23 Feb 2026 10:08"/>
    <s v="23 Feb 2026"/>
    <s v="Feb"/>
    <n v="0"/>
    <n v="0"/>
    <n v="3"/>
    <n v="0"/>
    <n v="0"/>
    <n v="3"/>
    <n v="0"/>
    <s v="23.02.2025"/>
    <x v="8"/>
  </r>
  <r>
    <s v="TO"/>
    <n v="0"/>
    <n v="0"/>
    <n v="5"/>
    <n v="9022"/>
    <s v="14072026"/>
    <s v="21 Jul 2026"/>
    <s v="21"/>
    <s v="Jul"/>
    <s v="26 Jul 2026"/>
    <s v="26"/>
    <s v="Jul"/>
    <n v="5"/>
    <n v="5"/>
    <n v="0"/>
    <n v="0"/>
    <s v="КЛАВИС ТРЕНД - ООД"/>
    <x v="1"/>
    <n v="4"/>
    <n v="1"/>
    <n v="2624.2349024999999"/>
    <n v="524.84698049999997"/>
    <m/>
    <s v="05 Dec 2025 09:12"/>
    <s v="04 Dec 2025"/>
    <s v="Dec"/>
    <n v="0"/>
    <n v="0"/>
    <n v="5"/>
    <n v="0"/>
    <n v="0"/>
    <n v="5"/>
    <n v="0"/>
    <s v="05.12.2025"/>
    <x v="13"/>
  </r>
  <r>
    <s v="BOOKING"/>
    <n v="0"/>
    <n v="4"/>
    <n v="1"/>
    <n v="10281"/>
    <s v="6732536798"/>
    <s v="24 Aug 2026"/>
    <s v="24"/>
    <s v="Aug"/>
    <s v="29 Aug 2026"/>
    <s v="29"/>
    <s v="Aug"/>
    <n v="5"/>
    <n v="5"/>
    <n v="0"/>
    <n v="0"/>
    <s v="BOOKING"/>
    <x v="4"/>
    <n v="2"/>
    <n v="2"/>
    <n v="2982.3715990825681"/>
    <n v="596.4743198165138"/>
    <s v="Romania"/>
    <s v="01 Mar 2026 19:20"/>
    <s v="01 Mar 2026"/>
    <s v="Mar"/>
    <n v="0"/>
    <n v="0"/>
    <n v="0"/>
    <n v="5"/>
    <n v="0"/>
    <n v="5"/>
    <n v="0"/>
    <s v="01.03.2025"/>
    <x v="8"/>
  </r>
  <r>
    <s v="BOOKING"/>
    <n v="2"/>
    <n v="1"/>
    <n v="0"/>
    <n v="10280"/>
    <s v="5645054638"/>
    <s v="29 May 2026"/>
    <s v="29"/>
    <s v="May"/>
    <s v="01 Jun 2026"/>
    <s v="01"/>
    <s v="Jun"/>
    <n v="3"/>
    <n v="-28"/>
    <n v="2"/>
    <n v="0"/>
    <s v="BOOKING"/>
    <x v="4"/>
    <n v="2"/>
    <n v="1"/>
    <n v="771.7633406422018"/>
    <n v="257.25444688073389"/>
    <s v="Romania"/>
    <s v="01 Mar 2026 19:06"/>
    <s v="01 Mar 2026"/>
    <s v="Mar"/>
    <n v="2"/>
    <n v="0"/>
    <n v="0"/>
    <n v="0"/>
    <n v="0"/>
    <n v="2"/>
    <n v="-1"/>
    <s v="01.03.2025"/>
    <x v="8"/>
  </r>
  <r>
    <s v="TO"/>
    <n v="0"/>
    <n v="0"/>
    <n v="5"/>
    <n v="10194"/>
    <s v="53574"/>
    <s v="25 Jul 2026"/>
    <s v="25"/>
    <s v="Jul"/>
    <s v="30 Jul 2026"/>
    <s v="30"/>
    <s v="Jul"/>
    <n v="5"/>
    <n v="5"/>
    <n v="0"/>
    <n v="0"/>
    <s v="КЛУБ МАГЕЛАН - ООД"/>
    <x v="6"/>
    <n v="2"/>
    <n v="0"/>
    <n v="1668.714156"/>
    <n v="333.74283120000001"/>
    <s v="Romania"/>
    <s v="23 Feb 2026 10:53"/>
    <s v="23 Feb 2026"/>
    <s v="Feb"/>
    <n v="0"/>
    <n v="0"/>
    <n v="5"/>
    <n v="0"/>
    <n v="0"/>
    <n v="5"/>
    <n v="0"/>
    <s v="23.02.2025"/>
    <x v="8"/>
  </r>
  <r>
    <s v="TO"/>
    <n v="0"/>
    <n v="0"/>
    <n v="5"/>
    <n v="9994"/>
    <s v="NT317686"/>
    <s v="03 Aug 2026"/>
    <s v="03"/>
    <s v="Aug"/>
    <s v="08 Aug 2026"/>
    <s v="08"/>
    <s v="Aug"/>
    <n v="5"/>
    <n v="5"/>
    <n v="0"/>
    <n v="0"/>
    <s v="НОВОТОН - ЕООД"/>
    <x v="6"/>
    <n v="2"/>
    <n v="1"/>
    <n v="1668.714156"/>
    <n v="333.74283120000001"/>
    <s v="Romania"/>
    <s v="04 Feb 2026 16:40"/>
    <s v="04 Feb 2026"/>
    <s v="Feb"/>
    <n v="0"/>
    <n v="0"/>
    <n v="0"/>
    <n v="5"/>
    <n v="0"/>
    <n v="5"/>
    <n v="0"/>
    <s v="04.02.2025"/>
    <x v="5"/>
  </r>
  <r>
    <s v="TO"/>
    <n v="0"/>
    <n v="0"/>
    <n v="6"/>
    <n v="9507"/>
    <s v="0233"/>
    <s v="08 Aug 2026"/>
    <s v="08"/>
    <s v="Aug"/>
    <s v="14 Aug 2026"/>
    <s v="14"/>
    <s v="Aug"/>
    <n v="6"/>
    <n v="6"/>
    <n v="0"/>
    <n v="0"/>
    <s v="АВАТАР ТУР - ООД"/>
    <x v="6"/>
    <n v="2"/>
    <n v="0"/>
    <n v="1868.9129148"/>
    <n v="311.48548579999999"/>
    <s v="Romania"/>
    <s v="14 Jan 2026 16:57"/>
    <s v="14 Jan 2026"/>
    <s v="Jan"/>
    <n v="0"/>
    <n v="0"/>
    <n v="0"/>
    <n v="6"/>
    <n v="0"/>
    <n v="6"/>
    <n v="0"/>
    <s v="14.01.2025"/>
    <x v="7"/>
  </r>
  <r>
    <s v="TO"/>
    <n v="0"/>
    <n v="0"/>
    <n v="5"/>
    <n v="9549"/>
    <s v="1189327.228893"/>
    <s v="19 Jul 2026"/>
    <s v="19"/>
    <s v="Jul"/>
    <s v="24 Jul 2026"/>
    <s v="24"/>
    <s v="Jul"/>
    <n v="5"/>
    <n v="5"/>
    <n v="0"/>
    <n v="0"/>
    <s v="СЛР-ХОЛИДЕЙ-СЪРВИС ЕООД"/>
    <x v="3"/>
    <n v="2"/>
    <n v="1"/>
    <n v="1595.1749480000001"/>
    <n v="319.03498960000002"/>
    <s v="Romania"/>
    <s v="17 Jan 2026 09:55"/>
    <s v="17 Jan 2026"/>
    <s v="Jan"/>
    <n v="0"/>
    <n v="0"/>
    <n v="5"/>
    <n v="0"/>
    <n v="0"/>
    <n v="5"/>
    <n v="0"/>
    <s v="17.01.2025"/>
    <x v="7"/>
  </r>
  <r>
    <s v="TO"/>
    <n v="0"/>
    <n v="5"/>
    <n v="1"/>
    <n v="10355"/>
    <s v="1249134.197082"/>
    <s v="24 Aug 2026"/>
    <s v="24"/>
    <s v="Aug"/>
    <s v="30 Aug 2026"/>
    <s v="30"/>
    <s v="Aug"/>
    <n v="6"/>
    <n v="6"/>
    <n v="0"/>
    <n v="0"/>
    <s v="СЛР-ХОЛИДЕЙ-СЪРВИС ЕООД"/>
    <x v="4"/>
    <n v="2"/>
    <n v="2"/>
    <n v="2321.4137436000001"/>
    <n v="386.90229060000001"/>
    <s v="Romania"/>
    <s v="07 Mar 2026 21:04"/>
    <s v="07 Mar 2026"/>
    <s v="Mar"/>
    <n v="0"/>
    <n v="0"/>
    <n v="0"/>
    <n v="6"/>
    <n v="0"/>
    <n v="6"/>
    <n v="0"/>
    <s v="07.03.2025"/>
    <x v="6"/>
  </r>
  <r>
    <s v="TO"/>
    <n v="0"/>
    <n v="0"/>
    <n v="6"/>
    <n v="9658"/>
    <s v="2321727"/>
    <s v="02 Aug 2026"/>
    <s v="02"/>
    <s v="Aug"/>
    <s v="08 Aug 2026"/>
    <s v="08"/>
    <s v="Aug"/>
    <n v="6"/>
    <n v="6"/>
    <n v="0"/>
    <n v="0"/>
    <s v="ТУРИСТИЧЕСКА АГЕНЦИЯ СОЛВЕКС - ЕООД"/>
    <x v="6"/>
    <n v="3"/>
    <n v="0"/>
    <n v="2523.0207"/>
    <n v="420.50344999999999"/>
    <s v="Moldova, Republic of"/>
    <s v="22 Jan 2026 17:34"/>
    <s v="22 Jan 2026"/>
    <s v="Jan"/>
    <n v="0"/>
    <n v="0"/>
    <n v="0"/>
    <n v="6"/>
    <n v="0"/>
    <n v="6"/>
    <n v="0"/>
    <s v="22.01.2025"/>
    <x v="2"/>
  </r>
  <r>
    <s v="TO"/>
    <n v="0"/>
    <n v="1"/>
    <n v="4"/>
    <n v="8221"/>
    <s v="1173007.220453"/>
    <s v="21 Aug 2026"/>
    <s v="21"/>
    <s v="Aug"/>
    <s v="26 Aug 2026"/>
    <s v="26"/>
    <s v="Aug"/>
    <n v="5"/>
    <n v="5"/>
    <n v="0"/>
    <n v="0"/>
    <s v="СЛР-ХОЛИДЕЙ-СЪРВИС ЕООД"/>
    <x v="4"/>
    <n v="2"/>
    <n v="2"/>
    <n v="1644.5205389"/>
    <n v="328.90410778"/>
    <s v="Romania"/>
    <s v="07 Nov 2025 17:30"/>
    <s v="07 Nov 2025"/>
    <s v="Nov"/>
    <n v="0"/>
    <n v="0"/>
    <n v="0"/>
    <n v="5"/>
    <n v="0"/>
    <n v="5"/>
    <n v="0"/>
    <s v="07.11.2025"/>
    <x v="3"/>
  </r>
  <r>
    <s v="INDIVIDUAL"/>
    <n v="0"/>
    <n v="1"/>
    <n v="4"/>
    <n v="9503"/>
    <s v="14012026"/>
    <s v="21 Aug 2026"/>
    <s v="21"/>
    <s v="Aug"/>
    <s v="26 Aug 2026"/>
    <s v="26"/>
    <s v="Aug"/>
    <n v="5"/>
    <n v="5"/>
    <n v="0"/>
    <n v="0"/>
    <s v="INDIVIDUAL"/>
    <x v="0"/>
    <n v="2"/>
    <n v="0"/>
    <n v="2045.5469724770637"/>
    <n v="409.1093944954128"/>
    <m/>
    <s v="14 Jan 2026 16:16"/>
    <s v="14 Jan 2026"/>
    <s v="Jan"/>
    <n v="0"/>
    <n v="0"/>
    <n v="0"/>
    <n v="5"/>
    <n v="0"/>
    <n v="5"/>
    <n v="0"/>
    <s v="14.01.2025"/>
    <x v="7"/>
  </r>
  <r>
    <s v="INDIVIDUAL"/>
    <n v="0"/>
    <n v="1"/>
    <n v="4"/>
    <n v="9504"/>
    <s v="14012026"/>
    <s v="21 Aug 2026"/>
    <s v="21"/>
    <s v="Aug"/>
    <s v="26 Aug 2026"/>
    <s v="26"/>
    <s v="Aug"/>
    <n v="5"/>
    <n v="5"/>
    <n v="0"/>
    <n v="0"/>
    <s v="INDIVIDUAL"/>
    <x v="0"/>
    <n v="2"/>
    <n v="2"/>
    <n v="2556.9337155963299"/>
    <n v="511.38674311926593"/>
    <m/>
    <s v="14 Jan 2026 16:16"/>
    <s v="14 Jan 2026"/>
    <s v="Jan"/>
    <n v="0"/>
    <n v="0"/>
    <n v="0"/>
    <n v="5"/>
    <n v="0"/>
    <n v="5"/>
    <n v="0"/>
    <s v="14.01.2025"/>
    <x v="7"/>
  </r>
  <r>
    <s v="TO"/>
    <n v="0"/>
    <n v="6"/>
    <n v="0"/>
    <n v="8373"/>
    <s v="95058"/>
    <s v="22 Jun 2026"/>
    <s v="22"/>
    <s v="Jun"/>
    <s v="28 Jun 2026"/>
    <s v="28"/>
    <s v="Jun"/>
    <n v="6"/>
    <n v="6"/>
    <n v="0"/>
    <n v="0"/>
    <s v="ДЕСТИНЕЙШЪН ТУРИСТИК СЪРВИСИС - ЕООД"/>
    <x v="7"/>
    <n v="4"/>
    <n v="0"/>
    <n v="2834.1736946999999"/>
    <n v="472.36228245000001"/>
    <s v="Romania"/>
    <s v="11 Nov 2025 16:23"/>
    <s v="31 Oct 2025"/>
    <s v="Nov"/>
    <n v="0"/>
    <n v="6"/>
    <n v="0"/>
    <n v="0"/>
    <n v="0"/>
    <n v="6"/>
    <n v="0"/>
    <s v="11.11.2025"/>
    <x v="11"/>
  </r>
  <r>
    <s v="TO"/>
    <n v="0"/>
    <n v="4"/>
    <n v="3"/>
    <n v="9660"/>
    <s v="2321734"/>
    <s v="22 Aug 2026"/>
    <s v="22"/>
    <s v="Aug"/>
    <s v="29 Aug 2026"/>
    <s v="29"/>
    <s v="Aug"/>
    <n v="7"/>
    <n v="7"/>
    <n v="0"/>
    <n v="0"/>
    <s v="ТУРИСТИЧЕСКА АГЕНЦИЯ СОЛВЕКС - ЕООД"/>
    <x v="6"/>
    <n v="2"/>
    <n v="1"/>
    <n v="2029.7994905999999"/>
    <n v="289.97135579999997"/>
    <s v="Romania"/>
    <s v="22 Jan 2026 18:00"/>
    <s v="22 Jan 2026"/>
    <s v="Jan"/>
    <n v="0"/>
    <n v="0"/>
    <n v="0"/>
    <n v="7"/>
    <n v="0"/>
    <n v="7"/>
    <n v="0"/>
    <s v="22.01.2025"/>
    <x v="2"/>
  </r>
  <r>
    <s v="TO"/>
    <n v="0"/>
    <n v="6"/>
    <n v="0"/>
    <n v="9807"/>
    <s v="1237946.231586"/>
    <s v="26 Jun 2026"/>
    <s v="26"/>
    <s v="Jun"/>
    <s v="02 Jul 2026"/>
    <s v="02"/>
    <s v="Jul"/>
    <n v="6"/>
    <n v="-24"/>
    <n v="5"/>
    <n v="1"/>
    <s v="СЛР-ХОЛИДЕЙ-СЪРВИС ЕООД"/>
    <x v="3"/>
    <n v="2"/>
    <n v="1"/>
    <n v="1733.2565460000001"/>
    <n v="288.87609100000003"/>
    <s v="Romania"/>
    <s v="28 Jan 2026 18:13"/>
    <s v="28 Jan 2026"/>
    <s v="Jan"/>
    <n v="0"/>
    <n v="5"/>
    <n v="1"/>
    <n v="0"/>
    <n v="0"/>
    <n v="6"/>
    <n v="0"/>
    <s v="28.01.2025"/>
    <x v="0"/>
  </r>
  <r>
    <s v="BOOKING"/>
    <n v="0"/>
    <n v="4"/>
    <n v="0"/>
    <n v="9806"/>
    <s v="5571588968"/>
    <s v="22 Jun 2026"/>
    <s v="22"/>
    <s v="Jun"/>
    <s v="26 Jun 2026"/>
    <s v="26"/>
    <s v="Jun"/>
    <n v="4"/>
    <n v="4"/>
    <n v="0"/>
    <n v="0"/>
    <s v="BOOKING"/>
    <x v="3"/>
    <n v="2"/>
    <n v="0"/>
    <n v="1505.737892477064"/>
    <n v="376.43447311926599"/>
    <s v="Romania"/>
    <s v="28 Jan 2026 18:12"/>
    <s v="28 Jan 2026"/>
    <s v="Jan"/>
    <n v="0"/>
    <n v="4"/>
    <n v="0"/>
    <n v="0"/>
    <n v="0"/>
    <n v="4"/>
    <n v="0"/>
    <s v="28.01.2025"/>
    <x v="0"/>
  </r>
  <r>
    <s v="TO"/>
    <n v="0"/>
    <n v="4"/>
    <n v="3"/>
    <n v="9661"/>
    <s v="2321735"/>
    <s v="22 Aug 2026"/>
    <s v="22"/>
    <s v="Aug"/>
    <s v="29 Aug 2026"/>
    <s v="29"/>
    <s v="Aug"/>
    <n v="7"/>
    <n v="7"/>
    <n v="0"/>
    <n v="0"/>
    <s v="ТУРИСТИЧЕСКА АГЕНЦИЯ СОЛВЕКС - ЕООД"/>
    <x v="6"/>
    <n v="2"/>
    <n v="2"/>
    <n v="2537.2200257999998"/>
    <n v="362.46000368571424"/>
    <s v="Romania"/>
    <s v="22 Jan 2026 18:00"/>
    <s v="22 Jan 2026"/>
    <s v="Jan"/>
    <n v="0"/>
    <n v="0"/>
    <n v="0"/>
    <n v="7"/>
    <n v="0"/>
    <n v="7"/>
    <n v="0"/>
    <s v="22.01.2025"/>
    <x v="2"/>
  </r>
  <r>
    <s v="BOOKING"/>
    <n v="0"/>
    <n v="3"/>
    <n v="3"/>
    <n v="10047"/>
    <s v="5287264313"/>
    <s v="22 Aug 2026"/>
    <s v="22"/>
    <s v="Aug"/>
    <s v="28 Aug 2026"/>
    <s v="28"/>
    <s v="Aug"/>
    <n v="6"/>
    <n v="6"/>
    <n v="0"/>
    <n v="0"/>
    <s v="BOOKING"/>
    <x v="6"/>
    <n v="1"/>
    <n v="2"/>
    <n v="2822.8548220183484"/>
    <n v="470.47580366972471"/>
    <m/>
    <s v="10 Feb 2026 16:32"/>
    <s v="10 Feb 2026"/>
    <s v="Feb"/>
    <n v="0"/>
    <n v="0"/>
    <n v="0"/>
    <n v="6"/>
    <n v="0"/>
    <n v="6"/>
    <n v="0"/>
    <s v="10.02.2025"/>
    <x v="9"/>
  </r>
  <r>
    <s v="TO"/>
    <n v="0"/>
    <n v="0"/>
    <n v="5"/>
    <n v="8857"/>
    <s v="1179616.223116"/>
    <s v="26 Jul 2026"/>
    <s v="26"/>
    <s v="Jul"/>
    <s v="31 Jul 2026"/>
    <s v="31"/>
    <s v="Jul"/>
    <n v="5"/>
    <n v="5"/>
    <n v="0"/>
    <n v="0"/>
    <s v="СЛР-ХОЛИДЕЙ-СЪРВИС ЕООД"/>
    <x v="3"/>
    <n v="2"/>
    <n v="0"/>
    <n v="1481.1500589999998"/>
    <n v="296.23001179999994"/>
    <s v="Romania"/>
    <s v="26 Nov 2025 22:49"/>
    <s v="26 Nov 2025"/>
    <s v="Nov"/>
    <n v="0"/>
    <n v="0"/>
    <n v="5"/>
    <n v="0"/>
    <n v="0"/>
    <n v="5"/>
    <n v="0"/>
    <s v="26.11.2025"/>
    <x v="15"/>
  </r>
  <r>
    <s v="BOOKING"/>
    <n v="0"/>
    <n v="5"/>
    <n v="0"/>
    <n v="10273"/>
    <s v="5645016663"/>
    <s v="05 Jul 2026"/>
    <s v="05"/>
    <s v="Jul"/>
    <s v="10 Jul 2026"/>
    <s v="10"/>
    <s v="Jul"/>
    <n v="5"/>
    <n v="5"/>
    <n v="0"/>
    <n v="0"/>
    <s v="BOOKING"/>
    <x v="3"/>
    <n v="2"/>
    <n v="0"/>
    <n v="2255.7000088073391"/>
    <n v="451.13282440366964"/>
    <s v="Romania"/>
    <s v="28 Feb 2026 20:14"/>
    <s v="28 Feb 2026"/>
    <s v="Feb"/>
    <n v="0"/>
    <n v="0"/>
    <n v="5"/>
    <n v="0"/>
    <n v="0"/>
    <n v="5"/>
    <n v="0"/>
    <s v="28.02.2025"/>
    <x v="8"/>
  </r>
  <r>
    <s v="BOOKING"/>
    <n v="0"/>
    <n v="0"/>
    <n v="7"/>
    <n v="10267"/>
    <s v="6185730772"/>
    <s v="12 Aug 2026"/>
    <s v="12"/>
    <s v="Aug"/>
    <s v="19 Aug 2026"/>
    <s v="19"/>
    <s v="Aug"/>
    <n v="7"/>
    <n v="7"/>
    <n v="0"/>
    <n v="0"/>
    <s v="BOOKING"/>
    <x v="0"/>
    <n v="2"/>
    <n v="2"/>
    <n v="5081.9281889908243"/>
    <n v="725.98974128440364"/>
    <m/>
    <s v="27 Feb 2026 23:26"/>
    <s v="27 Feb 2026"/>
    <s v="Feb"/>
    <n v="0"/>
    <n v="0"/>
    <n v="0"/>
    <n v="7"/>
    <n v="0"/>
    <n v="7"/>
    <n v="0"/>
    <s v="27.02.2025"/>
    <x v="8"/>
  </r>
  <r>
    <s v="TO"/>
    <n v="0"/>
    <n v="5"/>
    <n v="0"/>
    <n v="10048"/>
    <s v="2326571"/>
    <s v="26 Aug 2026"/>
    <s v="26"/>
    <s v="Aug"/>
    <s v="31 Aug 2026"/>
    <s v="31"/>
    <s v="Aug"/>
    <n v="5"/>
    <n v="5"/>
    <n v="0"/>
    <n v="0"/>
    <s v="ТУРИСТИЧЕСКА АГЕНЦИЯ СОЛВЕКС - ЕООД"/>
    <x v="5"/>
    <n v="3"/>
    <n v="1"/>
    <n v="2398.238746"/>
    <n v="479.64774920000002"/>
    <m/>
    <s v="10 Feb 2026 16:54"/>
    <s v="10 Feb 2026"/>
    <s v="Feb"/>
    <n v="0"/>
    <n v="0"/>
    <n v="0"/>
    <n v="5"/>
    <n v="0"/>
    <n v="5"/>
    <n v="0"/>
    <s v="10.02.2025"/>
    <x v="9"/>
  </r>
  <r>
    <s v="BOOKING"/>
    <n v="2"/>
    <n v="1"/>
    <n v="0"/>
    <n v="9808"/>
    <s v="6811811538"/>
    <s v="29 May 2026"/>
    <s v="29"/>
    <s v="May"/>
    <s v="01 Jun 2026"/>
    <s v="01"/>
    <s v="Jun"/>
    <n v="3"/>
    <n v="-28"/>
    <n v="2"/>
    <n v="0"/>
    <s v="BOOKING"/>
    <x v="4"/>
    <n v="2"/>
    <n v="2"/>
    <n v="1041.8832013761466"/>
    <n v="347.29440045871559"/>
    <s v="Romania"/>
    <s v="28 Jan 2026 19:12"/>
    <s v="28 Jan 2026"/>
    <s v="Jan"/>
    <n v="2"/>
    <n v="0"/>
    <n v="0"/>
    <n v="0"/>
    <n v="0"/>
    <n v="2"/>
    <n v="-1"/>
    <s v="28.01.2025"/>
    <x v="0"/>
  </r>
  <r>
    <s v="TO"/>
    <n v="0"/>
    <n v="0"/>
    <n v="5"/>
    <n v="9996"/>
    <s v="1241113.233322"/>
    <s v="18 Jul 2026"/>
    <s v="18"/>
    <s v="Jul"/>
    <s v="23 Jul 2026"/>
    <s v="23"/>
    <s v="Jul"/>
    <n v="5"/>
    <n v="5"/>
    <n v="0"/>
    <n v="0"/>
    <s v="СЛР-ХОЛИДЕЙ-СЪРВИС ЕООД"/>
    <x v="0"/>
    <n v="2"/>
    <n v="2"/>
    <n v="2355.1126945000001"/>
    <n v="471.02253890000003"/>
    <s v="Romania"/>
    <s v="04 Feb 2026 19:48"/>
    <s v="04 Feb 2026"/>
    <s v="Feb"/>
    <n v="0"/>
    <n v="0"/>
    <n v="5"/>
    <n v="0"/>
    <n v="0"/>
    <n v="5"/>
    <n v="0"/>
    <s v="04.02.2025"/>
    <x v="5"/>
  </r>
  <r>
    <s v="TO"/>
    <n v="0"/>
    <n v="0"/>
    <n v="5"/>
    <n v="9995"/>
    <s v="1241109.233321"/>
    <s v="18 Jul 2026"/>
    <s v="18"/>
    <s v="Jul"/>
    <s v="23 Jul 2026"/>
    <s v="23"/>
    <s v="Jul"/>
    <n v="5"/>
    <n v="5"/>
    <n v="0"/>
    <n v="0"/>
    <s v="СЛР-ХОЛИДЕЙ-СЪРВИС ЕООД"/>
    <x v="6"/>
    <n v="2"/>
    <n v="0"/>
    <n v="1668.714156"/>
    <n v="333.74283120000001"/>
    <s v="Romania"/>
    <s v="04 Feb 2026 19:18"/>
    <s v="04 Feb 2026"/>
    <s v="Feb"/>
    <n v="0"/>
    <n v="0"/>
    <n v="5"/>
    <n v="0"/>
    <n v="0"/>
    <n v="5"/>
    <n v="0"/>
    <s v="04.02.2025"/>
    <x v="5"/>
  </r>
  <r>
    <s v="TOPOLA SKIES"/>
    <n v="0"/>
    <n v="0"/>
    <n v="5"/>
    <n v="8039"/>
    <s v="396578"/>
    <s v="13 Jul 2026"/>
    <s v="13"/>
    <s v="Jul"/>
    <s v="18 Jul 2026"/>
    <s v="18"/>
    <s v="Jul"/>
    <n v="5"/>
    <n v="5"/>
    <n v="0"/>
    <n v="0"/>
    <s v="TOPOLA SKIES"/>
    <x v="2"/>
    <n v="3"/>
    <n v="1"/>
    <n v="1801.9653922018347"/>
    <n v="360.39307844036693"/>
    <m/>
    <s v="24 Oct 2025 09:08"/>
    <s v="24 Oct 2025"/>
    <s v="Oct"/>
    <n v="0"/>
    <n v="0"/>
    <n v="5"/>
    <n v="0"/>
    <n v="0"/>
    <n v="5"/>
    <n v="0"/>
    <s v="24.10.2025"/>
    <x v="17"/>
  </r>
  <r>
    <s v="BOOKING"/>
    <n v="0"/>
    <n v="0"/>
    <n v="5"/>
    <n v="9809"/>
    <s v="5143844053"/>
    <s v="14 Jul 2026"/>
    <s v="14"/>
    <s v="Jul"/>
    <s v="19 Jul 2026"/>
    <s v="19"/>
    <s v="Jul"/>
    <n v="5"/>
    <n v="5"/>
    <n v="0"/>
    <n v="0"/>
    <s v="BOOKING"/>
    <x v="0"/>
    <n v="3"/>
    <n v="1"/>
    <n v="3831.5427435779811"/>
    <n v="766.3085487155962"/>
    <s v="Romania"/>
    <s v="28 Jan 2026 20:42"/>
    <s v="28 Jan 2026"/>
    <s v="Jan"/>
    <n v="0"/>
    <n v="0"/>
    <n v="5"/>
    <n v="0"/>
    <n v="0"/>
    <n v="5"/>
    <n v="0"/>
    <s v="28.01.2025"/>
    <x v="0"/>
  </r>
  <r>
    <s v="TO"/>
    <n v="0"/>
    <n v="5"/>
    <n v="0"/>
    <n v="10284"/>
    <s v="1247687.196278"/>
    <s v="05 Jul 2026"/>
    <s v="05"/>
    <s v="Jul"/>
    <s v="10 Jul 2026"/>
    <s v="10"/>
    <s v="Jul"/>
    <n v="5"/>
    <n v="5"/>
    <n v="0"/>
    <n v="0"/>
    <s v="СЛР-ХОЛИДЕЙ-СЪРВИС ЕООД"/>
    <x v="6"/>
    <n v="2"/>
    <n v="2"/>
    <n v="1924.3411369999999"/>
    <n v="384.86822739999997"/>
    <s v="Romania"/>
    <s v="02 Mar 2026 09:45"/>
    <s v="27 Feb 2026"/>
    <s v="Mar"/>
    <n v="0"/>
    <n v="0"/>
    <n v="5"/>
    <n v="0"/>
    <n v="0"/>
    <n v="5"/>
    <n v="0"/>
    <s v="02.03.2025"/>
    <x v="6"/>
  </r>
  <r>
    <s v="TO"/>
    <n v="0"/>
    <n v="5"/>
    <n v="0"/>
    <n v="10285"/>
    <s v="1247724.196281"/>
    <s v="05 Jul 2026"/>
    <s v="05"/>
    <s v="Jul"/>
    <s v="10 Jul 2026"/>
    <s v="10"/>
    <s v="Jul"/>
    <n v="5"/>
    <n v="5"/>
    <n v="0"/>
    <n v="0"/>
    <s v="СЛР-ХОЛИДЕЙ-СЪРВИС ЕООД"/>
    <x v="6"/>
    <n v="3"/>
    <n v="1"/>
    <n v="2078.2649579999998"/>
    <n v="415.65299159999995"/>
    <s v="Romania"/>
    <s v="02 Mar 2026 09:49"/>
    <s v="27 Feb 2026"/>
    <s v="Mar"/>
    <n v="0"/>
    <n v="0"/>
    <n v="5"/>
    <n v="0"/>
    <n v="0"/>
    <n v="5"/>
    <n v="0"/>
    <s v="02.03.2025"/>
    <x v="6"/>
  </r>
  <r>
    <s v="TO"/>
    <n v="0"/>
    <n v="0"/>
    <n v="7"/>
    <n v="10287"/>
    <s v="53823"/>
    <s v="25 Jul 2026"/>
    <s v="25"/>
    <s v="Jul"/>
    <s v="01 Aug 2026"/>
    <s v="01"/>
    <s v="Aug"/>
    <n v="7"/>
    <n v="-24"/>
    <n v="6"/>
    <n v="0"/>
    <s v="КЛУБ МАГЕЛАН - ООД"/>
    <x v="0"/>
    <n v="2"/>
    <n v="2"/>
    <n v="3297.1577723"/>
    <n v="471.02253890000003"/>
    <s v="Romania"/>
    <s v="02 Mar 2026 09:53"/>
    <s v="27 Feb 2026"/>
    <s v="Mar"/>
    <n v="0"/>
    <n v="0"/>
    <n v="6"/>
    <n v="0"/>
    <n v="0"/>
    <n v="6"/>
    <n v="-1"/>
    <s v="02.03.2025"/>
    <x v="6"/>
  </r>
  <r>
    <s v="TO"/>
    <n v="0"/>
    <n v="0"/>
    <n v="7"/>
    <n v="10286"/>
    <s v="53823"/>
    <s v="25 Jul 2026"/>
    <s v="25"/>
    <s v="Jul"/>
    <s v="01 Aug 2026"/>
    <s v="01"/>
    <s v="Aug"/>
    <n v="7"/>
    <n v="-24"/>
    <n v="6"/>
    <n v="0"/>
    <s v="КЛУБ МАГЕЛАН - ООД"/>
    <x v="0"/>
    <n v="2"/>
    <n v="1"/>
    <n v="2637.6714545999998"/>
    <n v="376.8102078"/>
    <s v="Romania"/>
    <s v="02 Mar 2026 09:53"/>
    <s v="27 Feb 2026"/>
    <s v="Mar"/>
    <n v="0"/>
    <n v="0"/>
    <n v="6"/>
    <n v="0"/>
    <n v="0"/>
    <n v="6"/>
    <n v="-1"/>
    <s v="02.03.2025"/>
    <x v="6"/>
  </r>
  <r>
    <s v="TO"/>
    <n v="0"/>
    <n v="6"/>
    <n v="0"/>
    <n v="8665"/>
    <s v="NT309570"/>
    <s v="30 Jun 2026"/>
    <s v="30"/>
    <s v="Jun"/>
    <s v="06 Jul 2026"/>
    <s v="06"/>
    <s v="Jul"/>
    <n v="6"/>
    <n v="-24"/>
    <n v="1"/>
    <n v="5"/>
    <s v="НОВОТОН - ЕООД"/>
    <x v="4"/>
    <n v="3"/>
    <n v="0"/>
    <n v="2005.7427815999999"/>
    <n v="334.29046360000001"/>
    <s v="Bulgaria"/>
    <s v="21 Nov 2025 10:01"/>
    <s v="20 Nov 2025"/>
    <s v="Nov"/>
    <n v="0"/>
    <n v="1"/>
    <n v="5"/>
    <n v="0"/>
    <n v="0"/>
    <n v="6"/>
    <n v="0"/>
    <s v="21.11.2025"/>
    <x v="12"/>
  </r>
  <r>
    <s v="TO"/>
    <n v="0"/>
    <n v="5"/>
    <n v="0"/>
    <n v="9810"/>
    <s v="1238001.231592"/>
    <s v="05 Jul 2026"/>
    <s v="05"/>
    <s v="Jul"/>
    <s v="10 Jul 2026"/>
    <s v="10"/>
    <s v="Jul"/>
    <n v="5"/>
    <n v="5"/>
    <n v="0"/>
    <n v="0"/>
    <s v="СЛР-ХОЛИДЕЙ-СЪРВИС ЕООД"/>
    <x v="4"/>
    <n v="2"/>
    <n v="1"/>
    <n v="1474.5393535999999"/>
    <n v="294.90787072000001"/>
    <s v="Romania"/>
    <s v="28 Jan 2026 21:04"/>
    <s v="28 Jan 2026"/>
    <s v="Jan"/>
    <n v="0"/>
    <n v="0"/>
    <n v="5"/>
    <n v="0"/>
    <n v="0"/>
    <n v="5"/>
    <n v="0"/>
    <s v="28.01.2025"/>
    <x v="0"/>
  </r>
  <r>
    <s v="TO"/>
    <n v="0"/>
    <n v="5"/>
    <n v="0"/>
    <n v="9811"/>
    <s v="1238001.231593"/>
    <s v="05 Jul 2026"/>
    <s v="05"/>
    <s v="Jul"/>
    <s v="10 Jul 2026"/>
    <s v="10"/>
    <s v="Jul"/>
    <n v="5"/>
    <n v="5"/>
    <n v="0"/>
    <n v="0"/>
    <s v="СЛР-ХОЛИДЕЙ-СЪРВИС ЕООД"/>
    <x v="4"/>
    <n v="3"/>
    <n v="1"/>
    <n v="1990.6633322999999"/>
    <n v="398.13266646"/>
    <s v="Romania"/>
    <s v="28 Jan 2026 21:05"/>
    <s v="28 Jan 2026"/>
    <s v="Jan"/>
    <n v="0"/>
    <n v="0"/>
    <n v="5"/>
    <n v="0"/>
    <n v="0"/>
    <n v="5"/>
    <n v="0"/>
    <s v="28.01.2025"/>
    <x v="0"/>
  </r>
  <r>
    <s v="TO"/>
    <n v="0"/>
    <n v="5"/>
    <n v="0"/>
    <n v="8667"/>
    <s v="NT309565"/>
    <s v="30 Jun 2026"/>
    <s v="30"/>
    <s v="Jun"/>
    <s v="05 Jul 2026"/>
    <s v="05"/>
    <s v="Jul"/>
    <n v="5"/>
    <n v="-25"/>
    <n v="1"/>
    <n v="4"/>
    <s v="НОВОТОН - ЕООД"/>
    <x v="0"/>
    <n v="2"/>
    <n v="2"/>
    <n v="1735.9947079999999"/>
    <n v="347.19894160000001"/>
    <s v="Bulgaria"/>
    <s v="21 Nov 2025 10:05"/>
    <s v="20 Nov 2025"/>
    <s v="Nov"/>
    <n v="0"/>
    <n v="1"/>
    <n v="4"/>
    <n v="0"/>
    <n v="0"/>
    <n v="5"/>
    <n v="0"/>
    <s v="21.11.2025"/>
    <x v="12"/>
  </r>
  <r>
    <s v="TOPOLA SKIES"/>
    <n v="0"/>
    <n v="2"/>
    <n v="0"/>
    <n v="10356"/>
    <s v="489324"/>
    <s v="04 Jul 2026"/>
    <s v="04"/>
    <s v="Jul"/>
    <s v="06 Jul 2026"/>
    <s v="06"/>
    <s v="Jul"/>
    <n v="2"/>
    <n v="2"/>
    <n v="0"/>
    <n v="0"/>
    <s v="TOPOLA SKIES"/>
    <x v="4"/>
    <n v="2"/>
    <n v="2"/>
    <n v="940.95160733944942"/>
    <n v="470.47580366972471"/>
    <m/>
    <s v="08 Mar 2026 14:03"/>
    <s v="08 Mar 2026"/>
    <s v="Mar"/>
    <n v="0"/>
    <n v="0"/>
    <n v="2"/>
    <n v="0"/>
    <n v="0"/>
    <n v="2"/>
    <n v="0"/>
    <s v="08.03.2025"/>
    <x v="6"/>
  </r>
  <r>
    <s v="TO"/>
    <n v="0"/>
    <n v="5"/>
    <n v="0"/>
    <n v="10288"/>
    <s v="1247893.196415"/>
    <s v="23 Jun 2026"/>
    <s v="23"/>
    <s v="Jun"/>
    <s v="28 Jun 2026"/>
    <s v="28"/>
    <s v="Jun"/>
    <n v="5"/>
    <n v="5"/>
    <n v="0"/>
    <n v="0"/>
    <s v="СЛР-ХОЛИДЕЙ-СЪРВИС ЕООД"/>
    <x v="6"/>
    <n v="3"/>
    <n v="0"/>
    <n v="1932.9467889999999"/>
    <n v="386.58935779999996"/>
    <s v="Romania"/>
    <s v="02 Mar 2026 10:29"/>
    <s v="28 Feb 2026"/>
    <s v="Mar"/>
    <n v="0"/>
    <n v="5"/>
    <n v="0"/>
    <n v="0"/>
    <n v="0"/>
    <n v="5"/>
    <n v="0"/>
    <s v="02.03.2025"/>
    <x v="6"/>
  </r>
  <r>
    <s v="TOPOLA SKIES"/>
    <n v="0"/>
    <n v="7"/>
    <n v="0"/>
    <n v="10357"/>
    <s v="489340"/>
    <s v="30 Jun 2026"/>
    <s v="30"/>
    <s v="Jun"/>
    <s v="07 Jul 2026"/>
    <s v="07"/>
    <s v="Jul"/>
    <n v="7"/>
    <n v="-23"/>
    <n v="1"/>
    <n v="6"/>
    <s v="TOPOLA SKIES"/>
    <x v="1"/>
    <n v="3"/>
    <n v="2"/>
    <n v="4615.9382339449539"/>
    <n v="659.41974770642184"/>
    <m/>
    <s v="08 Mar 2026 14:23"/>
    <s v="08 Mar 2026"/>
    <s v="Mar"/>
    <n v="0"/>
    <n v="1"/>
    <n v="6"/>
    <n v="0"/>
    <n v="0"/>
    <n v="7"/>
    <n v="0"/>
    <s v="08.03.2025"/>
    <x v="6"/>
  </r>
  <r>
    <s v="TO"/>
    <n v="0"/>
    <n v="5"/>
    <n v="0"/>
    <n v="10195"/>
    <s v="1245887.235756"/>
    <s v="28 Aug 2026"/>
    <s v="28"/>
    <s v="Aug"/>
    <s v="02 Sep 2026"/>
    <s v="02"/>
    <s v="Sep"/>
    <n v="5"/>
    <n v="-26"/>
    <n v="3"/>
    <n v="1"/>
    <s v="СЛР-ХОЛИДЕЙ-СЪРВИС ЕООД"/>
    <x v="1"/>
    <n v="3"/>
    <n v="2"/>
    <n v="2624.2349024999999"/>
    <n v="524.84698049999997"/>
    <s v="Romania"/>
    <s v="23 Feb 2026 11:39"/>
    <s v="23 Feb 2026"/>
    <s v="Feb"/>
    <n v="0"/>
    <n v="0"/>
    <n v="0"/>
    <n v="3"/>
    <n v="1"/>
    <n v="4"/>
    <n v="-1"/>
    <s v="23.02.2025"/>
    <x v="8"/>
  </r>
  <r>
    <s v="BOOKING"/>
    <n v="0"/>
    <n v="5"/>
    <n v="0"/>
    <n v="9812"/>
    <s v="5241536994"/>
    <s v="04 Jul 2026"/>
    <s v="04"/>
    <s v="Jul"/>
    <s v="09 Jul 2026"/>
    <s v="09"/>
    <s v="Jul"/>
    <n v="5"/>
    <n v="5"/>
    <n v="0"/>
    <n v="0"/>
    <s v="BOOKING"/>
    <x v="4"/>
    <n v="2"/>
    <n v="2"/>
    <n v="2761.4884128440367"/>
    <n v="552.2976825688072"/>
    <s v="Romania"/>
    <s v="29 Jan 2026 00:06"/>
    <s v="28 Jan 2026"/>
    <s v="Jan"/>
    <n v="0"/>
    <n v="0"/>
    <n v="5"/>
    <n v="0"/>
    <n v="0"/>
    <n v="5"/>
    <n v="0"/>
    <s v="29.01.2025"/>
    <x v="0"/>
  </r>
  <r>
    <s v="TOPOLA SKIES"/>
    <n v="10"/>
    <n v="0"/>
    <n v="0"/>
    <n v="9997"/>
    <s v="465171"/>
    <s v="02 Jun 2026"/>
    <s v="02"/>
    <s v="Jun"/>
    <s v="12 Jun 2026"/>
    <s v="12"/>
    <s v="Jun"/>
    <n v="10"/>
    <n v="10"/>
    <n v="0"/>
    <n v="0"/>
    <s v="TOPOLA SKIES"/>
    <x v="0"/>
    <n v="2"/>
    <n v="1"/>
    <n v="2516.5610779816511"/>
    <n v="251.65610779816512"/>
    <m/>
    <s v="04 Feb 2026 23:53"/>
    <s v="04 Feb 2026"/>
    <s v="Feb"/>
    <n v="0"/>
    <n v="10"/>
    <n v="0"/>
    <n v="0"/>
    <n v="0"/>
    <n v="10"/>
    <n v="0"/>
    <s v="04.02.2025"/>
    <x v="5"/>
  </r>
  <r>
    <s v="INDIVIDUAL"/>
    <n v="0"/>
    <n v="0"/>
    <n v="8"/>
    <n v="8878"/>
    <s v="27112025"/>
    <s v="18 Jul 2026"/>
    <s v="18"/>
    <s v="Jul"/>
    <s v="26 Jul 2026"/>
    <s v="26"/>
    <s v="Jul"/>
    <n v="8"/>
    <n v="8"/>
    <n v="0"/>
    <n v="0"/>
    <s v="INDIVIDUAL"/>
    <x v="1"/>
    <n v="4"/>
    <n v="0"/>
    <n v="3875.1990223853204"/>
    <n v="484.39987779816505"/>
    <m/>
    <s v="27 Nov 2025 15:39"/>
    <s v="27 Nov 2025"/>
    <s v="Nov"/>
    <n v="0"/>
    <n v="0"/>
    <n v="8"/>
    <n v="0"/>
    <n v="0"/>
    <n v="8"/>
    <n v="0"/>
    <s v="27.11.2025"/>
    <x v="15"/>
  </r>
  <r>
    <s v="TO"/>
    <n v="0"/>
    <n v="0"/>
    <n v="5"/>
    <n v="8891"/>
    <s v="2314018"/>
    <s v="01 Aug 2026"/>
    <s v="01"/>
    <s v="Aug"/>
    <s v="06 Aug 2026"/>
    <s v="06"/>
    <s v="Aug"/>
    <n v="5"/>
    <n v="5"/>
    <n v="0"/>
    <n v="0"/>
    <s v="ТУРИСТИЧЕСКА АГЕНЦИЯ СОЛВЕКС - ЕООД"/>
    <x v="6"/>
    <n v="2"/>
    <n v="2"/>
    <n v="1446.1407019999999"/>
    <n v="289.22814039999997"/>
    <s v="[&quot;RO&quot;]"/>
    <s v="28 Nov 2025 10:35"/>
    <s v="28 Nov 2025"/>
    <s v="Nov"/>
    <n v="0"/>
    <n v="0"/>
    <n v="0"/>
    <n v="5"/>
    <n v="0"/>
    <n v="5"/>
    <n v="0"/>
    <s v="28.11.2025"/>
    <x v="15"/>
  </r>
  <r>
    <s v="TO"/>
    <n v="0"/>
    <n v="0"/>
    <n v="5"/>
    <n v="10000"/>
    <s v="1229795"/>
    <s v="03 Aug 2026"/>
    <s v="03"/>
    <s v="Aug"/>
    <s v="08 Aug 2026"/>
    <s v="08"/>
    <s v="Aug"/>
    <n v="5"/>
    <n v="5"/>
    <n v="0"/>
    <n v="0"/>
    <s v="АВАТАР ТУР - ООД"/>
    <x v="3"/>
    <n v="1"/>
    <n v="1"/>
    <n v="1196.3812110000001"/>
    <n v="239.27624220000001"/>
    <s v="Romania"/>
    <s v="05 Feb 2026 08:37"/>
    <s v="04 Feb 2026"/>
    <s v="Feb"/>
    <n v="0"/>
    <n v="0"/>
    <n v="0"/>
    <n v="5"/>
    <n v="0"/>
    <n v="5"/>
    <n v="0"/>
    <s v="05.02.2025"/>
    <x v="5"/>
  </r>
  <r>
    <s v="TO"/>
    <n v="0"/>
    <n v="0"/>
    <n v="5"/>
    <n v="9999"/>
    <s v="1229795"/>
    <s v="03 Aug 2026"/>
    <s v="03"/>
    <s v="Aug"/>
    <s v="08 Aug 2026"/>
    <s v="08"/>
    <s v="Aug"/>
    <n v="5"/>
    <n v="5"/>
    <n v="0"/>
    <n v="0"/>
    <s v="АВАТАР ТУР - ООД"/>
    <x v="3"/>
    <n v="1"/>
    <n v="2"/>
    <n v="1709.1998369999999"/>
    <n v="341.83996739999998"/>
    <s v="Romania"/>
    <s v="05 Feb 2026 08:37"/>
    <s v="04 Feb 2026"/>
    <s v="Feb"/>
    <n v="0"/>
    <n v="0"/>
    <n v="0"/>
    <n v="5"/>
    <n v="0"/>
    <n v="5"/>
    <n v="0"/>
    <s v="05.02.2025"/>
    <x v="5"/>
  </r>
  <r>
    <s v="TOPOLA SKIES"/>
    <n v="0"/>
    <n v="6"/>
    <n v="0"/>
    <n v="10092"/>
    <s v="473477"/>
    <s v="05 Jul 2026"/>
    <s v="05"/>
    <s v="Jul"/>
    <s v="11 Jul 2026"/>
    <s v="11"/>
    <s v="Jul"/>
    <n v="6"/>
    <n v="6"/>
    <n v="0"/>
    <n v="0"/>
    <s v="TOPOLA SKIES"/>
    <x v="0"/>
    <n v="2"/>
    <n v="2"/>
    <n v="2573.0827706422019"/>
    <n v="428.84712844036693"/>
    <m/>
    <s v="15 Feb 2026 17:03"/>
    <s v="15 Feb 2026"/>
    <s v="Feb"/>
    <n v="0"/>
    <n v="0"/>
    <n v="6"/>
    <n v="0"/>
    <n v="0"/>
    <n v="6"/>
    <n v="0"/>
    <s v="15.02.2025"/>
    <x v="9"/>
  </r>
  <r>
    <s v="TO"/>
    <n v="0"/>
    <n v="0"/>
    <n v="10"/>
    <n v="10289"/>
    <s v="1247694.196433"/>
    <s v="26 Jul 2026"/>
    <s v="26"/>
    <s v="Jul"/>
    <s v="05 Aug 2026"/>
    <s v="05"/>
    <s v="Aug"/>
    <n v="10"/>
    <n v="-21"/>
    <n v="5"/>
    <n v="4"/>
    <s v="СЛР-ХОЛИДЕЙ-СЪРВИС ЕООД"/>
    <x v="6"/>
    <n v="2"/>
    <n v="1"/>
    <n v="3337.428312"/>
    <n v="333.74283120000001"/>
    <s v="Romania"/>
    <s v="02 Mar 2026 10:52"/>
    <s v="27 Feb 2026"/>
    <s v="Mar"/>
    <n v="0"/>
    <n v="0"/>
    <n v="5"/>
    <n v="4"/>
    <n v="0"/>
    <n v="9"/>
    <n v="-1"/>
    <s v="02.03.2025"/>
    <x v="6"/>
  </r>
  <r>
    <s v="TO"/>
    <n v="0"/>
    <n v="0"/>
    <n v="5"/>
    <n v="10001"/>
    <s v="1241105.233381"/>
    <s v="27 Jul 2026"/>
    <s v="27"/>
    <s v="Jul"/>
    <s v="01 Aug 2026"/>
    <s v="01"/>
    <s v="Aug"/>
    <n v="5"/>
    <n v="-26"/>
    <n v="4"/>
    <n v="0"/>
    <s v="СЛР-ХОЛИДЕЙ-СЪРВИС ЕООД"/>
    <x v="4"/>
    <n v="3"/>
    <n v="1"/>
    <n v="2307.3904425000001"/>
    <n v="461.47808850000001"/>
    <s v="Romania"/>
    <s v="05 Feb 2026 09:39"/>
    <s v="04 Feb 2026"/>
    <s v="Feb"/>
    <n v="0"/>
    <n v="0"/>
    <n v="4"/>
    <n v="0"/>
    <n v="0"/>
    <n v="4"/>
    <n v="-1"/>
    <s v="05.02.2025"/>
    <x v="5"/>
  </r>
  <r>
    <s v="INDIVIDUAL"/>
    <n v="0"/>
    <n v="0"/>
    <n v="5"/>
    <n v="10117"/>
    <s v="17022026"/>
    <s v="20 Aug 2026"/>
    <s v="20"/>
    <s v="Aug"/>
    <s v="25 Aug 2026"/>
    <s v="25"/>
    <s v="Aug"/>
    <n v="5"/>
    <n v="5"/>
    <n v="0"/>
    <n v="0"/>
    <s v="INDIVIDUAL"/>
    <x v="5"/>
    <n v="2"/>
    <n v="2"/>
    <n v="2670.6051197247702"/>
    <n v="534.12102394495412"/>
    <m/>
    <s v="17 Feb 2026 08:40"/>
    <s v="17 Feb 2026"/>
    <s v="Feb"/>
    <n v="0"/>
    <n v="0"/>
    <n v="0"/>
    <n v="5"/>
    <n v="0"/>
    <n v="5"/>
    <n v="0"/>
    <s v="17.02.2025"/>
    <x v="14"/>
  </r>
  <r>
    <s v="INDIVIDUAL"/>
    <n v="0"/>
    <n v="0"/>
    <n v="5"/>
    <n v="10118"/>
    <s v="17022026"/>
    <s v="20 Aug 2026"/>
    <s v="20"/>
    <s v="Aug"/>
    <s v="25 Aug 2026"/>
    <s v="25"/>
    <s v="Aug"/>
    <n v="5"/>
    <n v="5"/>
    <n v="0"/>
    <n v="0"/>
    <s v="INDIVIDUAL"/>
    <x v="2"/>
    <n v="2"/>
    <n v="2"/>
    <n v="2381.7164683486235"/>
    <n v="476.34329366972474"/>
    <m/>
    <s v="17 Feb 2026 08:40"/>
    <s v="17 Feb 2026"/>
    <s v="Feb"/>
    <n v="0"/>
    <n v="0"/>
    <n v="0"/>
    <n v="5"/>
    <n v="0"/>
    <n v="5"/>
    <n v="0"/>
    <s v="17.02.2025"/>
    <x v="14"/>
  </r>
  <r>
    <s v="TO"/>
    <n v="0"/>
    <n v="0"/>
    <n v="8"/>
    <n v="10002"/>
    <s v="1241122.233389"/>
    <s v="20 Jul 2026"/>
    <s v="20"/>
    <s v="Jul"/>
    <s v="28 Jul 2026"/>
    <s v="28"/>
    <s v="Jul"/>
    <n v="8"/>
    <n v="8"/>
    <n v="0"/>
    <n v="0"/>
    <s v="СЛР-ХОЛИДЕЙ-СЪРВИС ЕООД"/>
    <x v="0"/>
    <n v="2"/>
    <n v="2"/>
    <n v="0"/>
    <n v="0"/>
    <s v="Romania"/>
    <s v="05 Feb 2026 09:44"/>
    <s v="04 Feb 2026"/>
    <s v="Feb"/>
    <n v="0"/>
    <n v="0"/>
    <n v="8"/>
    <n v="0"/>
    <n v="0"/>
    <n v="8"/>
    <n v="0"/>
    <s v="05.02.2025"/>
    <x v="5"/>
  </r>
  <r>
    <s v="TO"/>
    <n v="0"/>
    <n v="0"/>
    <n v="5"/>
    <n v="10197"/>
    <s v="NT319851"/>
    <s v="16 Aug 2026"/>
    <s v="16"/>
    <s v="Aug"/>
    <s v="21 Aug 2026"/>
    <s v="21"/>
    <s v="Aug"/>
    <n v="5"/>
    <n v="5"/>
    <n v="0"/>
    <n v="0"/>
    <s v="НОВОТОН - ЕООД"/>
    <x v="6"/>
    <n v="3"/>
    <n v="0"/>
    <n v="2252.7249939999997"/>
    <n v="450.54499879999992"/>
    <s v="Romania"/>
    <s v="23 Feb 2026 12:10"/>
    <s v="23 Feb 2026"/>
    <s v="Feb"/>
    <n v="0"/>
    <n v="0"/>
    <n v="0"/>
    <n v="5"/>
    <n v="0"/>
    <n v="5"/>
    <n v="0"/>
    <s v="23.02.2025"/>
    <x v="8"/>
  </r>
  <r>
    <s v="TO"/>
    <n v="0"/>
    <n v="0"/>
    <n v="5"/>
    <n v="10198"/>
    <s v="NT319852"/>
    <s v="16 Aug 2026"/>
    <s v="16"/>
    <s v="Aug"/>
    <s v="21 Aug 2026"/>
    <s v="21"/>
    <s v="Aug"/>
    <n v="5"/>
    <n v="5"/>
    <n v="0"/>
    <n v="0"/>
    <s v="НОВОТОН - ЕООД"/>
    <x v="6"/>
    <n v="2"/>
    <n v="1"/>
    <n v="1668.714156"/>
    <n v="333.74283120000001"/>
    <s v="Romania"/>
    <s v="23 Feb 2026 12:10"/>
    <s v="23 Feb 2026"/>
    <s v="Feb"/>
    <n v="0"/>
    <n v="0"/>
    <n v="0"/>
    <n v="5"/>
    <n v="0"/>
    <n v="5"/>
    <n v="0"/>
    <s v="23.02.2025"/>
    <x v="8"/>
  </r>
  <r>
    <s v="TO"/>
    <n v="0"/>
    <n v="0"/>
    <n v="5"/>
    <n v="10199"/>
    <s v="NT319853"/>
    <s v="16 Aug 2026"/>
    <s v="16"/>
    <s v="Aug"/>
    <s v="21 Aug 2026"/>
    <s v="21"/>
    <s v="Aug"/>
    <n v="5"/>
    <n v="5"/>
    <n v="0"/>
    <n v="0"/>
    <s v="НОВОТОН - ЕООД"/>
    <x v="6"/>
    <n v="2"/>
    <n v="0"/>
    <n v="1668.714156"/>
    <n v="333.74283120000001"/>
    <s v="Romania"/>
    <s v="23 Feb 2026 12:10"/>
    <s v="23 Feb 2026"/>
    <s v="Feb"/>
    <n v="0"/>
    <n v="0"/>
    <n v="0"/>
    <n v="5"/>
    <n v="0"/>
    <n v="5"/>
    <n v="0"/>
    <s v="23.02.2025"/>
    <x v="8"/>
  </r>
  <r>
    <s v="TOPOLA SKIES"/>
    <n v="0"/>
    <n v="0"/>
    <n v="6"/>
    <n v="9280"/>
    <s v="435140"/>
    <s v="16 Aug 2026"/>
    <s v="16"/>
    <s v="Aug"/>
    <s v="22 Aug 2026"/>
    <s v="22"/>
    <s v="Aug"/>
    <n v="6"/>
    <n v="6"/>
    <n v="0"/>
    <n v="0"/>
    <s v="TOPOLA SKIES"/>
    <x v="4"/>
    <n v="2"/>
    <n v="2"/>
    <n v="2667.9315539449535"/>
    <n v="444.65525899082564"/>
    <m/>
    <s v="31 Dec 2025 08:58"/>
    <s v="31 Dec 2025"/>
    <s v="Dec"/>
    <n v="0"/>
    <n v="0"/>
    <n v="0"/>
    <n v="6"/>
    <n v="0"/>
    <n v="6"/>
    <n v="0"/>
    <s v="31.12.2025"/>
    <x v="18"/>
  </r>
  <r>
    <s v="TO"/>
    <n v="0"/>
    <n v="5"/>
    <n v="0"/>
    <n v="9815"/>
    <s v="1238021.231680"/>
    <s v="06 Jul 2026"/>
    <s v="06"/>
    <s v="Jul"/>
    <s v="11 Jul 2026"/>
    <s v="11"/>
    <s v="Jul"/>
    <n v="5"/>
    <n v="5"/>
    <n v="0"/>
    <n v="0"/>
    <s v="СЛР-ХОЛИДЕЙ-СЪРВИС ЕООД"/>
    <x v="4"/>
    <n v="3"/>
    <n v="1"/>
    <n v="2031.3641545999997"/>
    <n v="406.27283091999993"/>
    <s v="Romania"/>
    <s v="29 Jan 2026 09:57"/>
    <s v="28 Jan 2026"/>
    <s v="Jan"/>
    <n v="0"/>
    <n v="0"/>
    <n v="5"/>
    <n v="0"/>
    <n v="0"/>
    <n v="5"/>
    <n v="0"/>
    <s v="29.01.2025"/>
    <x v="0"/>
  </r>
  <r>
    <s v="BOOKING"/>
    <n v="4"/>
    <n v="-1"/>
    <n v="0"/>
    <n v="9020"/>
    <s v="5783223803"/>
    <s v="11 Jun 2026"/>
    <s v="11"/>
    <s v="Jun"/>
    <s v="14 Jun 2026"/>
    <s v="14"/>
    <s v="Jun"/>
    <n v="3"/>
    <n v="3"/>
    <n v="0"/>
    <n v="0"/>
    <s v="BOOKING"/>
    <x v="6"/>
    <n v="2"/>
    <n v="2"/>
    <n v="1074.8093302752293"/>
    <n v="358.27575788990822"/>
    <s v="Romania"/>
    <s v="04 Dec 2025 22:12"/>
    <s v="04 Dec 2025"/>
    <s v="Dec"/>
    <n v="0"/>
    <n v="3"/>
    <n v="0"/>
    <n v="0"/>
    <n v="0"/>
    <n v="3"/>
    <n v="0"/>
    <s v="04.12.2025"/>
    <x v="13"/>
  </r>
  <r>
    <s v="TO"/>
    <n v="0"/>
    <n v="5"/>
    <n v="0"/>
    <n v="10119"/>
    <s v="19535"/>
    <s v="19 Jun 2026"/>
    <s v="19"/>
    <s v="Jun"/>
    <s v="24 Jun 2026"/>
    <s v="24"/>
    <s v="Jun"/>
    <n v="5"/>
    <n v="5"/>
    <n v="0"/>
    <n v="0"/>
    <s v="КЛУБ МАГЕЛАН - ООД"/>
    <x v="6"/>
    <n v="3"/>
    <n v="1"/>
    <n v="1780.3920489999998"/>
    <n v="356.07840979999997"/>
    <s v="Romania"/>
    <s v="17 Feb 2026 09:59"/>
    <s v="17 Feb 2026"/>
    <s v="Feb"/>
    <n v="0"/>
    <n v="5"/>
    <n v="0"/>
    <n v="0"/>
    <n v="0"/>
    <n v="5"/>
    <n v="0"/>
    <s v="17.02.2025"/>
    <x v="14"/>
  </r>
  <r>
    <s v="TO"/>
    <n v="1"/>
    <n v="1"/>
    <n v="0"/>
    <n v="10120"/>
    <s v="1244256.234986"/>
    <s v="30 May 2026"/>
    <s v="30"/>
    <s v="May"/>
    <s v="01 Jun 2026"/>
    <s v="01"/>
    <s v="Jun"/>
    <n v="2"/>
    <n v="-29"/>
    <n v="1"/>
    <n v="0"/>
    <s v="СЛР-ХОЛИДЕЙ-СЪРВИС ЕООД"/>
    <x v="3"/>
    <n v="3"/>
    <n v="1"/>
    <n v="707.30636119999997"/>
    <n v="353.65318059999998"/>
    <s v="Romania"/>
    <s v="17 Feb 2026 10:07"/>
    <s v="16 Feb 2026"/>
    <s v="Feb"/>
    <n v="1"/>
    <n v="0"/>
    <n v="0"/>
    <n v="0"/>
    <n v="0"/>
    <n v="1"/>
    <n v="-1"/>
    <s v="17.02.2025"/>
    <x v="14"/>
  </r>
  <r>
    <s v="TO"/>
    <n v="0"/>
    <n v="7"/>
    <n v="0"/>
    <n v="10295"/>
    <s v="0553"/>
    <s v="04 Jul 2026"/>
    <s v="04"/>
    <s v="Jul"/>
    <s v="11 Jul 2026"/>
    <s v="11"/>
    <s v="Jul"/>
    <n v="7"/>
    <n v="7"/>
    <n v="0"/>
    <n v="0"/>
    <s v="АВАТАР ТУР - ООД"/>
    <x v="3"/>
    <n v="2"/>
    <n v="1"/>
    <n v="2231.3282138"/>
    <n v="318.76117340000002"/>
    <s v="Romania"/>
    <s v="02 Mar 2026 11:12"/>
    <s v="02 Mar 2026"/>
    <s v="Mar"/>
    <n v="0"/>
    <n v="0"/>
    <n v="7"/>
    <n v="0"/>
    <n v="0"/>
    <n v="7"/>
    <n v="0"/>
    <s v="02.03.2025"/>
    <x v="6"/>
  </r>
  <r>
    <s v="TO"/>
    <n v="0"/>
    <n v="0"/>
    <n v="6"/>
    <n v="10290"/>
    <s v="4705"/>
    <s v="17 Aug 2026"/>
    <s v="17"/>
    <s v="Aug"/>
    <s v="23 Aug 2026"/>
    <s v="23"/>
    <s v="Aug"/>
    <n v="6"/>
    <n v="6"/>
    <n v="0"/>
    <n v="0"/>
    <s v="КЛУБ МАГЕЛАН - ООД"/>
    <x v="6"/>
    <n v="3"/>
    <n v="0"/>
    <n v="2703.2699928000002"/>
    <n v="450.54499880000003"/>
    <s v="Romania"/>
    <s v="02 Mar 2026 11:10"/>
    <s v="02 Mar 2026"/>
    <s v="Mar"/>
    <n v="0"/>
    <n v="0"/>
    <n v="0"/>
    <n v="6"/>
    <n v="0"/>
    <n v="6"/>
    <n v="0"/>
    <s v="02.03.2025"/>
    <x v="6"/>
  </r>
  <r>
    <s v="TO"/>
    <n v="0"/>
    <n v="0"/>
    <n v="6"/>
    <n v="10291"/>
    <s v="4705"/>
    <s v="17 Aug 2026"/>
    <s v="17"/>
    <s v="Aug"/>
    <s v="23 Aug 2026"/>
    <s v="23"/>
    <s v="Aug"/>
    <n v="6"/>
    <n v="6"/>
    <n v="0"/>
    <n v="0"/>
    <s v="КЛУБ МАГЕЛАН - ООД"/>
    <x v="6"/>
    <n v="2"/>
    <n v="1"/>
    <n v="2002.4569872"/>
    <n v="333.74283120000001"/>
    <s v="Romania"/>
    <s v="02 Mar 2026 11:11"/>
    <s v="02 Mar 2026"/>
    <s v="Mar"/>
    <n v="0"/>
    <n v="0"/>
    <n v="0"/>
    <n v="6"/>
    <n v="0"/>
    <n v="6"/>
    <n v="0"/>
    <s v="02.03.2025"/>
    <x v="6"/>
  </r>
  <r>
    <s v="TO"/>
    <n v="0"/>
    <n v="0"/>
    <n v="6"/>
    <n v="10292"/>
    <s v="19796"/>
    <s v="20 Jul 2026"/>
    <s v="20"/>
    <s v="Jul"/>
    <s v="26 Jul 2026"/>
    <s v="26"/>
    <s v="Jul"/>
    <n v="6"/>
    <n v="6"/>
    <n v="0"/>
    <n v="0"/>
    <s v="КЛУБ МАГЕЛАН - ООД"/>
    <x v="6"/>
    <n v="3"/>
    <n v="1"/>
    <n v="2703.2699928000002"/>
    <n v="450.54499880000003"/>
    <s v="Romania"/>
    <s v="02 Mar 2026 11:11"/>
    <s v="28 Feb 2026"/>
    <s v="Mar"/>
    <n v="0"/>
    <n v="0"/>
    <n v="6"/>
    <n v="0"/>
    <n v="0"/>
    <n v="6"/>
    <n v="0"/>
    <s v="02.03.2025"/>
    <x v="6"/>
  </r>
  <r>
    <s v="ITAKA"/>
    <n v="0"/>
    <n v="0"/>
    <n v="7"/>
    <n v="10293"/>
    <s v="13831173"/>
    <s v="21 Jul 2026"/>
    <s v="21"/>
    <s v="Jul"/>
    <s v="28 Jul 2026"/>
    <s v="28"/>
    <s v="Jul"/>
    <n v="7"/>
    <n v="7"/>
    <n v="0"/>
    <n v="0"/>
    <s v="NOWA ITAKA SPOLKA Z OGRANICZONA ODPOWIEDZIALNOSCIA"/>
    <x v="3"/>
    <n v="2"/>
    <n v="1"/>
    <n v="1808.6929091"/>
    <n v="258.38470130000002"/>
    <s v="Poland"/>
    <s v="02 Mar 2026 11:12"/>
    <s v="28 Feb 2026"/>
    <s v="Mar"/>
    <n v="0"/>
    <n v="0"/>
    <n v="7"/>
    <n v="0"/>
    <n v="0"/>
    <n v="7"/>
    <n v="0"/>
    <s v="02.03.2025"/>
    <x v="6"/>
  </r>
  <r>
    <s v="TO"/>
    <n v="0"/>
    <n v="0"/>
    <n v="5"/>
    <n v="10297"/>
    <s v="202637912165"/>
    <s v="10 Aug 2026"/>
    <s v="10"/>
    <s v="Aug"/>
    <s v="15 Aug 2026"/>
    <s v="15"/>
    <s v="Aug"/>
    <n v="5"/>
    <n v="5"/>
    <n v="0"/>
    <n v="0"/>
    <s v="БОЯНА МГ - ЕООД"/>
    <x v="0"/>
    <n v="2"/>
    <n v="1"/>
    <n v="1884.0510389999999"/>
    <n v="376.8102078"/>
    <m/>
    <s v="02 Mar 2026 11:18"/>
    <s v="27 Feb 2026"/>
    <s v="Mar"/>
    <n v="0"/>
    <n v="0"/>
    <n v="0"/>
    <n v="5"/>
    <n v="0"/>
    <n v="5"/>
    <n v="0"/>
    <s v="02.03.2025"/>
    <x v="6"/>
  </r>
  <r>
    <s v="TO"/>
    <n v="0"/>
    <n v="7"/>
    <n v="0"/>
    <n v="10296"/>
    <s v="0554"/>
    <s v="04 Jul 2026"/>
    <s v="04"/>
    <s v="Jul"/>
    <s v="11 Jul 2026"/>
    <s v="11"/>
    <s v="Jul"/>
    <n v="7"/>
    <n v="7"/>
    <n v="0"/>
    <n v="0"/>
    <s v="АВАТАР ТУР - ООД"/>
    <x v="3"/>
    <n v="2"/>
    <n v="1"/>
    <n v="2231.3282138"/>
    <n v="318.76117340000002"/>
    <s v="Romania"/>
    <s v="02 Mar 2026 11:13"/>
    <s v="02 Mar 2026"/>
    <s v="Mar"/>
    <n v="0"/>
    <n v="0"/>
    <n v="7"/>
    <n v="0"/>
    <n v="0"/>
    <n v="7"/>
    <n v="0"/>
    <s v="02.03.2025"/>
    <x v="6"/>
  </r>
  <r>
    <s v="TO"/>
    <n v="0"/>
    <n v="7"/>
    <n v="0"/>
    <n v="9816"/>
    <s v="1238101.231736"/>
    <s v="04 Jul 2026"/>
    <s v="04"/>
    <s v="Jul"/>
    <s v="11 Jul 2026"/>
    <s v="11"/>
    <s v="Jul"/>
    <n v="7"/>
    <n v="7"/>
    <n v="0"/>
    <n v="0"/>
    <s v="СЛР-ХОЛИДЕЙ-СЪРВИС ЕООД"/>
    <x v="4"/>
    <n v="2"/>
    <n v="2"/>
    <n v="2603.1119385000002"/>
    <n v="371.87313407142858"/>
    <s v="Romania"/>
    <s v="29 Jan 2026 10:59"/>
    <s v="29 Jan 2026"/>
    <s v="Jan"/>
    <n v="0"/>
    <n v="0"/>
    <n v="7"/>
    <n v="0"/>
    <n v="0"/>
    <n v="7"/>
    <n v="0"/>
    <s v="29.01.2025"/>
    <x v="0"/>
  </r>
  <r>
    <s v="TO"/>
    <n v="0"/>
    <n v="7"/>
    <n v="0"/>
    <n v="10298"/>
    <s v="1247940.196488"/>
    <s v="27 Jun 2026"/>
    <s v="27"/>
    <s v="Jun"/>
    <s v="04 Jul 2026"/>
    <s v="04"/>
    <s v="Jul"/>
    <n v="7"/>
    <n v="-23"/>
    <n v="4"/>
    <n v="3"/>
    <s v="СЛР-ХОЛИДЕЙ-СЪРВИС ЕООД"/>
    <x v="3"/>
    <n v="2"/>
    <n v="1"/>
    <n v="2166.7075906"/>
    <n v="309.5296558"/>
    <s v="Romania"/>
    <s v="02 Mar 2026 11:28"/>
    <s v="01 Mar 2026"/>
    <s v="Mar"/>
    <n v="0"/>
    <n v="4"/>
    <n v="3"/>
    <n v="0"/>
    <n v="0"/>
    <n v="7"/>
    <n v="0"/>
    <s v="02.03.2025"/>
    <x v="6"/>
  </r>
  <r>
    <s v="TO"/>
    <n v="0"/>
    <n v="2"/>
    <n v="0"/>
    <n v="8733"/>
    <s v="1178144.222682"/>
    <s v="03 Jul 2026"/>
    <s v="03"/>
    <s v="Jul"/>
    <s v="05 Jul 2026"/>
    <s v="05"/>
    <s v="Jul"/>
    <n v="2"/>
    <n v="2"/>
    <n v="0"/>
    <n v="0"/>
    <s v="СЛР-ХОЛИДЕЙ-СЪРВИС ЕООД"/>
    <x v="4"/>
    <n v="2"/>
    <n v="1"/>
    <n v="825.36025999999993"/>
    <n v="412.68012999999996"/>
    <s v="Romania"/>
    <s v="24 Nov 2025 09:45"/>
    <s v="24 Nov 2025"/>
    <s v="Nov"/>
    <n v="0"/>
    <n v="0"/>
    <n v="2"/>
    <n v="0"/>
    <n v="0"/>
    <n v="2"/>
    <n v="0"/>
    <s v="24.11.2025"/>
    <x v="15"/>
  </r>
  <r>
    <s v="BOOKING"/>
    <n v="0"/>
    <n v="5"/>
    <n v="0"/>
    <n v="10121"/>
    <s v="6117304460"/>
    <s v="21 Jun 2026"/>
    <s v="21"/>
    <s v="Jun"/>
    <s v="26 Jun 2026"/>
    <s v="26"/>
    <s v="Jun"/>
    <n v="5"/>
    <n v="5"/>
    <n v="0"/>
    <n v="0"/>
    <s v="BOOKING"/>
    <x v="0"/>
    <n v="2"/>
    <n v="1"/>
    <n v="2088.5572890825688"/>
    <n v="417.70428045871552"/>
    <s v="Bulgaria"/>
    <s v="17 Feb 2026 10:28"/>
    <s v="17 Feb 2026"/>
    <s v="Feb"/>
    <n v="0"/>
    <n v="5"/>
    <n v="0"/>
    <n v="0"/>
    <n v="0"/>
    <n v="5"/>
    <n v="0"/>
    <s v="17.02.2025"/>
    <x v="14"/>
  </r>
  <r>
    <s v="INDIVIDUAL"/>
    <n v="0"/>
    <n v="0"/>
    <n v="5"/>
    <n v="9091"/>
    <s v="12122025"/>
    <s v="18 Aug 2026"/>
    <s v="18"/>
    <s v="Aug"/>
    <s v="23 Aug 2026"/>
    <s v="23"/>
    <s v="Aug"/>
    <n v="5"/>
    <n v="5"/>
    <n v="0"/>
    <n v="0"/>
    <s v="INDIVIDUAL"/>
    <x v="0"/>
    <n v="2"/>
    <n v="2"/>
    <n v="2449.2733486238526"/>
    <n v="489.85466972477059"/>
    <m/>
    <s v="12 Dec 2025 09:42"/>
    <s v="12 Dec 2025"/>
    <s v="Dec"/>
    <n v="0"/>
    <n v="0"/>
    <n v="0"/>
    <n v="5"/>
    <n v="0"/>
    <n v="5"/>
    <n v="0"/>
    <s v="12.12.2025"/>
    <x v="16"/>
  </r>
  <r>
    <s v="TOPOLA SKIES"/>
    <n v="8"/>
    <n v="-1"/>
    <n v="0"/>
    <n v="10109"/>
    <s v="474135"/>
    <s v="07 Jun 2026"/>
    <s v="07"/>
    <s v="Jun"/>
    <s v="14 Jun 2026"/>
    <s v="14"/>
    <s v="Jun"/>
    <n v="7"/>
    <n v="7"/>
    <n v="0"/>
    <n v="0"/>
    <s v="TOPOLA SKIES"/>
    <x v="2"/>
    <n v="2"/>
    <n v="0"/>
    <n v="1554.3465481651374"/>
    <n v="222.04950688073393"/>
    <m/>
    <s v="16 Feb 2026 13:38"/>
    <s v="16 Feb 2026"/>
    <s v="Feb"/>
    <n v="0"/>
    <n v="7"/>
    <n v="0"/>
    <n v="0"/>
    <n v="0"/>
    <n v="7"/>
    <n v="0"/>
    <s v="16.02.2025"/>
    <x v="14"/>
  </r>
  <r>
    <s v="TO"/>
    <n v="1"/>
    <n v="1"/>
    <n v="0"/>
    <n v="10122"/>
    <s v="1244283.235021"/>
    <s v="30 May 2026"/>
    <s v="30"/>
    <s v="May"/>
    <s v="01 Jun 2026"/>
    <s v="01"/>
    <s v="Jun"/>
    <n v="2"/>
    <n v="-29"/>
    <n v="1"/>
    <n v="0"/>
    <s v="СЛР-ХОЛИДЕЙ-СЪРВИС ЕООД"/>
    <x v="6"/>
    <n v="2"/>
    <n v="1"/>
    <n v="502.41361039999998"/>
    <n v="251.20680519999999"/>
    <s v="Romania"/>
    <s v="17 Feb 2026 10:34"/>
    <s v="17 Feb 2026"/>
    <s v="Feb"/>
    <n v="1"/>
    <n v="0"/>
    <n v="0"/>
    <n v="0"/>
    <n v="0"/>
    <n v="1"/>
    <n v="-1"/>
    <s v="17.02.2025"/>
    <x v="14"/>
  </r>
  <r>
    <s v="TO"/>
    <n v="0"/>
    <n v="7"/>
    <n v="0"/>
    <n v="10299"/>
    <s v="1247940.196489"/>
    <s v="27 Jun 2026"/>
    <s v="27"/>
    <s v="Jun"/>
    <s v="04 Jul 2026"/>
    <s v="04"/>
    <s v="Jul"/>
    <n v="7"/>
    <n v="-23"/>
    <n v="4"/>
    <n v="3"/>
    <s v="СЛР-ХОЛИДЕЙ-СЪРВИС ЕООД"/>
    <x v="3"/>
    <n v="2"/>
    <n v="2"/>
    <n v="2708.3160342000001"/>
    <n v="386.90229060000001"/>
    <s v="Romania"/>
    <s v="02 Mar 2026 11:28"/>
    <s v="01 Mar 2026"/>
    <s v="Mar"/>
    <n v="0"/>
    <n v="4"/>
    <n v="3"/>
    <n v="0"/>
    <n v="0"/>
    <n v="7"/>
    <n v="0"/>
    <s v="02.03.2025"/>
    <x v="6"/>
  </r>
  <r>
    <s v="INDIVIDUAL"/>
    <n v="0"/>
    <n v="0"/>
    <n v="5"/>
    <n v="9089"/>
    <s v="12122025"/>
    <s v="18 Aug 2026"/>
    <s v="18"/>
    <s v="Aug"/>
    <s v="23 Aug 2026"/>
    <s v="23"/>
    <s v="Aug"/>
    <n v="5"/>
    <n v="5"/>
    <n v="0"/>
    <n v="0"/>
    <s v="INDIVIDUAL"/>
    <x v="0"/>
    <n v="2"/>
    <n v="3"/>
    <n v="2743.5450183486237"/>
    <n v="548.70900366972478"/>
    <m/>
    <s v="12 Dec 2025 09:42"/>
    <s v="12 Dec 2025"/>
    <s v="Dec"/>
    <n v="0"/>
    <n v="0"/>
    <n v="0"/>
    <n v="5"/>
    <n v="0"/>
    <n v="5"/>
    <n v="0"/>
    <s v="12.12.2025"/>
    <x v="16"/>
  </r>
  <r>
    <s v="TO"/>
    <n v="0"/>
    <n v="0"/>
    <n v="5"/>
    <n v="9625"/>
    <s v="NT315190"/>
    <s v="03 Aug 2026"/>
    <s v="03"/>
    <s v="Aug"/>
    <s v="08 Aug 2026"/>
    <s v="08"/>
    <s v="Aug"/>
    <n v="5"/>
    <n v="5"/>
    <n v="0"/>
    <n v="0"/>
    <s v="НОВОТОН - ЕООД"/>
    <x v="4"/>
    <n v="3"/>
    <n v="1"/>
    <n v="2153.4666214999997"/>
    <n v="430.69332429999997"/>
    <s v="Romania"/>
    <s v="21 Jan 2026 15:30"/>
    <s v="21 Jan 2026"/>
    <s v="Jan"/>
    <n v="0"/>
    <n v="0"/>
    <n v="0"/>
    <n v="5"/>
    <n v="0"/>
    <n v="5"/>
    <n v="0"/>
    <s v="21.01.2025"/>
    <x v="2"/>
  </r>
  <r>
    <s v="TO"/>
    <n v="0"/>
    <n v="5"/>
    <n v="0"/>
    <n v="8735"/>
    <s v="NT309845"/>
    <s v="06 Jul 2026"/>
    <s v="06"/>
    <s v="Jul"/>
    <s v="11 Jul 2026"/>
    <s v="11"/>
    <s v="Jul"/>
    <n v="5"/>
    <n v="5"/>
    <n v="0"/>
    <n v="0"/>
    <s v="НОВОТОН - ЕООД"/>
    <x v="5"/>
    <n v="3"/>
    <n v="1"/>
    <n v="1988.2576614"/>
    <n v="397.65153227999997"/>
    <m/>
    <s v="24 Nov 2025 10:22"/>
    <s v="23 Nov 2025"/>
    <s v="Nov"/>
    <n v="0"/>
    <n v="0"/>
    <n v="5"/>
    <n v="0"/>
    <n v="0"/>
    <n v="5"/>
    <n v="0"/>
    <s v="24.11.2025"/>
    <x v="15"/>
  </r>
  <r>
    <s v="TO"/>
    <n v="0"/>
    <n v="7"/>
    <n v="0"/>
    <n v="8671"/>
    <s v="1177930.222445"/>
    <s v="30 Jun 2026"/>
    <s v="30"/>
    <s v="Jun"/>
    <s v="07 Jul 2026"/>
    <s v="07"/>
    <s v="Jul"/>
    <n v="7"/>
    <n v="-23"/>
    <n v="1"/>
    <n v="6"/>
    <s v="СЛР-ХОЛИДЕЙ-СЪРВИС ЕООД"/>
    <x v="3"/>
    <n v="1"/>
    <n v="1"/>
    <n v="2214.9774750000001"/>
    <n v="316.42535357142862"/>
    <s v="Romania"/>
    <s v="21 Nov 2025 10:54"/>
    <s v="21 Nov 2025"/>
    <s v="Nov"/>
    <n v="0"/>
    <n v="1"/>
    <n v="6"/>
    <n v="0"/>
    <n v="0"/>
    <n v="7"/>
    <n v="0"/>
    <s v="21.11.2025"/>
    <x v="12"/>
  </r>
  <r>
    <s v="TO"/>
    <n v="0"/>
    <n v="0"/>
    <n v="10"/>
    <n v="10301"/>
    <s v="1247773.196499"/>
    <s v="26 Jul 2026"/>
    <s v="26"/>
    <s v="Jul"/>
    <s v="05 Aug 2026"/>
    <s v="05"/>
    <s v="Aug"/>
    <n v="10"/>
    <n v="-21"/>
    <n v="5"/>
    <n v="4"/>
    <s v="СЛР-ХОЛИДЕЙ-СЪРВИС ЕООД"/>
    <x v="6"/>
    <n v="2"/>
    <n v="0"/>
    <n v="3337.428312"/>
    <n v="333.74283120000001"/>
    <s v="Romania"/>
    <s v="02 Mar 2026 12:07"/>
    <s v="28 Feb 2026"/>
    <s v="Mar"/>
    <n v="0"/>
    <n v="0"/>
    <n v="5"/>
    <n v="4"/>
    <n v="0"/>
    <n v="9"/>
    <n v="-1"/>
    <s v="02.03.2025"/>
    <x v="6"/>
  </r>
  <r>
    <s v="TO"/>
    <n v="0"/>
    <n v="5"/>
    <n v="0"/>
    <n v="8757"/>
    <s v="1178330.222764"/>
    <s v="03 Jul 2026"/>
    <s v="03"/>
    <s v="Jul"/>
    <s v="08 Jul 2026"/>
    <s v="08"/>
    <s v="Jul"/>
    <n v="5"/>
    <n v="5"/>
    <n v="0"/>
    <n v="0"/>
    <s v="СЛР-ХОЛИДЕЙ-СЪРВИС ЕООД"/>
    <x v="3"/>
    <n v="2"/>
    <n v="1"/>
    <n v="1238.1381815"/>
    <n v="247.62763630000001"/>
    <s v="Romania"/>
    <s v="24 Nov 2025 11:24"/>
    <s v="24 Nov 2025"/>
    <s v="Nov"/>
    <n v="0"/>
    <n v="0"/>
    <n v="5"/>
    <n v="0"/>
    <n v="0"/>
    <n v="5"/>
    <n v="0"/>
    <s v="24.11.2025"/>
    <x v="15"/>
  </r>
  <r>
    <s v="TOPOLA SKIES"/>
    <n v="0"/>
    <n v="4"/>
    <n v="0"/>
    <n v="10003"/>
    <s v="465340"/>
    <s v="20 Jun 2026"/>
    <s v="20"/>
    <s v="Jun"/>
    <s v="24 Jun 2026"/>
    <s v="24"/>
    <s v="Jun"/>
    <n v="4"/>
    <n v="4"/>
    <n v="0"/>
    <n v="0"/>
    <s v="TOPOLA SKIES"/>
    <x v="4"/>
    <n v="2"/>
    <n v="1"/>
    <n v="1513.7047596330276"/>
    <n v="378.4261899082569"/>
    <m/>
    <s v="05 Feb 2026 10:38"/>
    <s v="05 Feb 2026"/>
    <s v="Feb"/>
    <n v="0"/>
    <n v="4"/>
    <n v="0"/>
    <n v="0"/>
    <n v="0"/>
    <n v="4"/>
    <n v="0"/>
    <s v="05.02.2025"/>
    <x v="5"/>
  </r>
  <r>
    <s v="TO"/>
    <n v="0"/>
    <n v="3"/>
    <n v="0"/>
    <n v="10108"/>
    <s v="1243652.234804"/>
    <s v="25 Jun 2026"/>
    <s v="25"/>
    <s v="Jun"/>
    <s v="28 Jun 2026"/>
    <s v="28"/>
    <s v="Jun"/>
    <n v="3"/>
    <n v="3"/>
    <n v="0"/>
    <n v="0"/>
    <s v="СЛР-ХОЛИДЕЙ-СЪРВИС ЕООД"/>
    <x v="5"/>
    <n v="2"/>
    <n v="2"/>
    <n v="1776.3825975"/>
    <n v="592.12753250000003"/>
    <s v="Romania"/>
    <s v="16 Feb 2026 11:23"/>
    <s v="15 Feb 2026"/>
    <s v="Feb"/>
    <n v="0"/>
    <n v="3"/>
    <n v="0"/>
    <n v="0"/>
    <n v="0"/>
    <n v="3"/>
    <n v="0"/>
    <s v="16.02.2025"/>
    <x v="14"/>
  </r>
  <r>
    <s v="TO"/>
    <n v="0"/>
    <n v="5"/>
    <n v="0"/>
    <n v="9818"/>
    <s v="NT316412"/>
    <s v="04 Jul 2026"/>
    <s v="04"/>
    <s v="Jul"/>
    <s v="09 Jul 2026"/>
    <s v="09"/>
    <s v="Jul"/>
    <n v="5"/>
    <n v="5"/>
    <n v="0"/>
    <n v="0"/>
    <s v="НОВОТОН - ЕООД"/>
    <x v="4"/>
    <n v="3"/>
    <n v="1"/>
    <n v="1949.9625100000001"/>
    <n v="389.992502"/>
    <s v="Romania"/>
    <s v="29 Jan 2026 11:25"/>
    <s v="29 Jan 2026"/>
    <s v="Jan"/>
    <n v="0"/>
    <n v="0"/>
    <n v="5"/>
    <n v="0"/>
    <n v="0"/>
    <n v="5"/>
    <n v="0"/>
    <s v="29.01.2025"/>
    <x v="0"/>
  </r>
  <r>
    <s v="TO"/>
    <n v="0"/>
    <n v="5"/>
    <n v="0"/>
    <n v="9819"/>
    <s v="NT316413"/>
    <s v="04 Jul 2026"/>
    <s v="04"/>
    <s v="Jul"/>
    <s v="09 Jul 2026"/>
    <s v="09"/>
    <s v="Jul"/>
    <n v="5"/>
    <n v="5"/>
    <n v="0"/>
    <n v="0"/>
    <s v="НОВОТОН - ЕООД"/>
    <x v="3"/>
    <n v="2"/>
    <n v="2"/>
    <n v="1805.5244645"/>
    <n v="361.10489289999998"/>
    <s v="Romania"/>
    <s v="29 Jan 2026 11:25"/>
    <s v="29 Jan 2026"/>
    <s v="Jan"/>
    <n v="0"/>
    <n v="0"/>
    <n v="5"/>
    <n v="0"/>
    <n v="0"/>
    <n v="5"/>
    <n v="0"/>
    <s v="29.01.2025"/>
    <x v="0"/>
  </r>
  <r>
    <s v="TO"/>
    <n v="0"/>
    <n v="0"/>
    <n v="5"/>
    <n v="9817"/>
    <s v="52743"/>
    <s v="27 Jul 2026"/>
    <s v="27"/>
    <s v="Jul"/>
    <s v="01 Aug 2026"/>
    <s v="01"/>
    <s v="Aug"/>
    <n v="5"/>
    <n v="-26"/>
    <n v="4"/>
    <n v="0"/>
    <s v="КЛУБ МАГЕЛАН - ООД"/>
    <x v="6"/>
    <n v="3"/>
    <n v="0"/>
    <n v="2102.5172499999999"/>
    <n v="420.50344999999999"/>
    <s v="Romania"/>
    <s v="29 Jan 2026 11:21"/>
    <s v="29 Jan 2026"/>
    <s v="Jan"/>
    <n v="0"/>
    <n v="0"/>
    <n v="4"/>
    <n v="0"/>
    <n v="0"/>
    <n v="4"/>
    <n v="-1"/>
    <s v="29.01.2025"/>
    <x v="0"/>
  </r>
  <r>
    <s v="TO"/>
    <n v="0"/>
    <n v="0"/>
    <n v="6"/>
    <n v="10049"/>
    <s v="NT318411"/>
    <s v="17 Jul 2026"/>
    <s v="17"/>
    <s v="Jul"/>
    <s v="23 Jul 2026"/>
    <s v="23"/>
    <s v="Jul"/>
    <n v="6"/>
    <n v="6"/>
    <n v="0"/>
    <n v="0"/>
    <s v="НОВОТОН - ЕООД"/>
    <x v="2"/>
    <n v="1"/>
    <n v="0"/>
    <n v="1458.3059645999999"/>
    <n v="243.0509941"/>
    <s v="Romania"/>
    <s v="11 Feb 2026 10:27"/>
    <s v="10 Feb 2026"/>
    <s v="Feb"/>
    <n v="0"/>
    <n v="0"/>
    <n v="6"/>
    <n v="0"/>
    <n v="0"/>
    <n v="6"/>
    <n v="0"/>
    <s v="11.02.2025"/>
    <x v="9"/>
  </r>
  <r>
    <s v="TO"/>
    <n v="0"/>
    <n v="6"/>
    <n v="1"/>
    <n v="8902"/>
    <s v="2314147"/>
    <s v="24 Aug 2026"/>
    <s v="24"/>
    <s v="Aug"/>
    <s v="31 Aug 2026"/>
    <s v="31"/>
    <s v="Aug"/>
    <n v="7"/>
    <n v="7"/>
    <n v="0"/>
    <n v="0"/>
    <s v="ТУРИСТИЧЕСКА АГЕНЦИЯ СОЛВЕКС - ЕООД"/>
    <x v="2"/>
    <n v="2"/>
    <n v="1"/>
    <n v="1910.4156273999999"/>
    <n v="272.91651819999998"/>
    <s v="[&quot;RO&quot;]"/>
    <s v="28 Nov 2025 14:55"/>
    <s v="28 Nov 2025"/>
    <s v="Nov"/>
    <n v="0"/>
    <n v="0"/>
    <n v="0"/>
    <n v="7"/>
    <n v="0"/>
    <n v="7"/>
    <n v="0"/>
    <s v="28.11.2025"/>
    <x v="15"/>
  </r>
  <r>
    <s v="TO"/>
    <n v="0"/>
    <n v="0"/>
    <n v="5"/>
    <n v="10302"/>
    <s v="53853"/>
    <s v="13 Jul 2026"/>
    <s v="13"/>
    <s v="Jul"/>
    <s v="18 Jul 2026"/>
    <s v="18"/>
    <s v="Jul"/>
    <n v="5"/>
    <n v="5"/>
    <n v="0"/>
    <n v="0"/>
    <s v="КЛУБ МАГЕЛАН - ООД"/>
    <x v="1"/>
    <n v="3"/>
    <n v="2"/>
    <n v="3027.9182145"/>
    <n v="605.58364289999997"/>
    <s v="Romania"/>
    <s v="02 Mar 2026 12:26"/>
    <s v="02 Mar 2026"/>
    <s v="Mar"/>
    <n v="0"/>
    <n v="0"/>
    <n v="5"/>
    <n v="0"/>
    <n v="0"/>
    <n v="5"/>
    <n v="0"/>
    <s v="02.03.2025"/>
    <x v="6"/>
  </r>
  <r>
    <s v="TO"/>
    <n v="0"/>
    <n v="0"/>
    <n v="5"/>
    <n v="9821"/>
    <s v="52745"/>
    <s v="27 Jul 2026"/>
    <s v="27"/>
    <s v="Jul"/>
    <s v="01 Aug 2026"/>
    <s v="01"/>
    <s v="Aug"/>
    <n v="5"/>
    <n v="-26"/>
    <n v="4"/>
    <n v="0"/>
    <s v="КЛУБ МАГЕЛАН - ООД"/>
    <x v="3"/>
    <n v="2"/>
    <n v="1"/>
    <n v="1595.1749480000001"/>
    <n v="319.03498960000002"/>
    <s v="Romania"/>
    <s v="29 Jan 2026 11:49"/>
    <s v="29 Jan 2026"/>
    <s v="Jan"/>
    <n v="0"/>
    <n v="0"/>
    <n v="4"/>
    <n v="0"/>
    <n v="0"/>
    <n v="4"/>
    <n v="-1"/>
    <s v="29.01.2025"/>
    <x v="0"/>
  </r>
  <r>
    <s v="TO"/>
    <n v="0"/>
    <n v="0"/>
    <n v="5"/>
    <n v="9822"/>
    <s v="52748"/>
    <s v="27 Jul 2026"/>
    <s v="27"/>
    <s v="Jul"/>
    <s v="01 Aug 2026"/>
    <s v="01"/>
    <s v="Aug"/>
    <n v="5"/>
    <n v="-26"/>
    <n v="4"/>
    <n v="0"/>
    <s v="КЛУБ МАГЕЛАН - ООД"/>
    <x v="3"/>
    <n v="2"/>
    <n v="0"/>
    <n v="1595.1749480000001"/>
    <n v="319.03498960000002"/>
    <s v="Romania"/>
    <s v="29 Jan 2026 11:50"/>
    <s v="29 Jan 2026"/>
    <s v="Jan"/>
    <n v="0"/>
    <n v="0"/>
    <n v="4"/>
    <n v="0"/>
    <n v="0"/>
    <n v="4"/>
    <n v="-1"/>
    <s v="29.01.2025"/>
    <x v="0"/>
  </r>
  <r>
    <s v="BOOKING"/>
    <n v="0"/>
    <n v="4"/>
    <n v="0"/>
    <n v="10303"/>
    <s v="5729025630"/>
    <s v="27 Aug 2026"/>
    <s v="27"/>
    <s v="Aug"/>
    <s v="31 Aug 2026"/>
    <s v="31"/>
    <s v="Aug"/>
    <n v="4"/>
    <n v="4"/>
    <n v="0"/>
    <n v="0"/>
    <s v="BOOKING"/>
    <x v="4"/>
    <n v="2"/>
    <n v="1"/>
    <n v="2385.8972792660552"/>
    <n v="596.4743198165138"/>
    <s v="Romania"/>
    <s v="02 Mar 2026 12:36"/>
    <s v="02 Mar 2026"/>
    <s v="Mar"/>
    <n v="0"/>
    <n v="0"/>
    <n v="0"/>
    <n v="4"/>
    <n v="0"/>
    <n v="4"/>
    <n v="0"/>
    <s v="02.03.2025"/>
    <x v="6"/>
  </r>
  <r>
    <s v="BOOKING"/>
    <n v="0"/>
    <n v="6"/>
    <n v="0"/>
    <n v="10359"/>
    <s v="6412823387"/>
    <s v="22 Jun 2026"/>
    <s v="22"/>
    <s v="Jun"/>
    <s v="28 Jun 2026"/>
    <s v="28"/>
    <s v="Jun"/>
    <n v="6"/>
    <n v="6"/>
    <n v="0"/>
    <n v="0"/>
    <s v="BOOKING"/>
    <x v="0"/>
    <n v="2"/>
    <n v="1"/>
    <n v="2681.5505903669723"/>
    <n v="446.93407009174308"/>
    <s v="Romania"/>
    <s v="08 Mar 2026 19:04"/>
    <s v="08 Mar 2026"/>
    <s v="Mar"/>
    <n v="0"/>
    <n v="6"/>
    <n v="0"/>
    <n v="0"/>
    <n v="0"/>
    <n v="6"/>
    <n v="0"/>
    <s v="08.03.2025"/>
    <x v="6"/>
  </r>
  <r>
    <s v="TO"/>
    <n v="0"/>
    <n v="0"/>
    <n v="5"/>
    <n v="10305"/>
    <s v="202605395801"/>
    <s v="10 Aug 2026"/>
    <s v="10"/>
    <s v="Aug"/>
    <s v="15 Aug 2026"/>
    <s v="15"/>
    <s v="Aug"/>
    <n v="5"/>
    <n v="5"/>
    <n v="0"/>
    <n v="0"/>
    <s v="БОЯНА МГ - ЕООД"/>
    <x v="4"/>
    <n v="3"/>
    <n v="1"/>
    <n v="2307.3904425000001"/>
    <n v="461.47808850000001"/>
    <m/>
    <s v="02 Mar 2026 12:47"/>
    <s v="28 Feb 2026"/>
    <s v="Mar"/>
    <n v="0"/>
    <n v="0"/>
    <n v="0"/>
    <n v="5"/>
    <n v="0"/>
    <n v="5"/>
    <n v="0"/>
    <s v="02.03.2025"/>
    <x v="6"/>
  </r>
  <r>
    <s v="TO"/>
    <n v="0"/>
    <n v="0"/>
    <n v="5"/>
    <n v="10306"/>
    <s v="202663291681"/>
    <s v="10 Aug 2026"/>
    <s v="10"/>
    <s v="Aug"/>
    <s v="15 Aug 2026"/>
    <s v="15"/>
    <s v="Aug"/>
    <n v="5"/>
    <n v="5"/>
    <n v="0"/>
    <n v="0"/>
    <s v="БОЯНА МГ - ЕООД"/>
    <x v="4"/>
    <n v="3"/>
    <n v="1"/>
    <n v="2307.3904425000001"/>
    <n v="461.47808850000001"/>
    <m/>
    <s v="02 Mar 2026 12:47"/>
    <s v="28 Feb 2026"/>
    <s v="Mar"/>
    <n v="0"/>
    <n v="0"/>
    <n v="0"/>
    <n v="5"/>
    <n v="0"/>
    <n v="5"/>
    <n v="0"/>
    <s v="02.03.2025"/>
    <x v="6"/>
  </r>
  <r>
    <s v="TO"/>
    <n v="0"/>
    <n v="0"/>
    <n v="3"/>
    <n v="10307"/>
    <s v="202645274494"/>
    <s v="10 Aug 2026"/>
    <s v="10"/>
    <s v="Aug"/>
    <s v="13 Aug 2026"/>
    <s v="13"/>
    <s v="Aug"/>
    <n v="3"/>
    <n v="3"/>
    <n v="0"/>
    <n v="0"/>
    <s v="БОЯНА МГ - ЕООД"/>
    <x v="6"/>
    <n v="2"/>
    <n v="0"/>
    <n v="1334.9713247999998"/>
    <n v="444.99044159999994"/>
    <m/>
    <s v="02 Mar 2026 12:47"/>
    <s v="28 Feb 2026"/>
    <s v="Mar"/>
    <n v="0"/>
    <n v="0"/>
    <n v="0"/>
    <n v="3"/>
    <n v="0"/>
    <n v="3"/>
    <n v="0"/>
    <s v="02.03.2025"/>
    <x v="6"/>
  </r>
  <r>
    <s v="TO"/>
    <n v="0"/>
    <n v="0"/>
    <n v="5"/>
    <n v="10304"/>
    <s v="202685996512"/>
    <s v="10 Aug 2026"/>
    <s v="10"/>
    <s v="Aug"/>
    <s v="15 Aug 2026"/>
    <s v="15"/>
    <s v="Aug"/>
    <n v="5"/>
    <n v="5"/>
    <n v="0"/>
    <n v="0"/>
    <s v="БОЯНА МГ - ЕООД"/>
    <x v="5"/>
    <n v="2"/>
    <n v="1"/>
    <n v="1937.8363639999998"/>
    <n v="387.56727279999996"/>
    <m/>
    <s v="02 Mar 2026 12:47"/>
    <s v="27 Feb 2026"/>
    <s v="Mar"/>
    <n v="0"/>
    <n v="0"/>
    <n v="0"/>
    <n v="5"/>
    <n v="0"/>
    <n v="5"/>
    <n v="0"/>
    <s v="02.03.2025"/>
    <x v="6"/>
  </r>
  <r>
    <s v="TO"/>
    <n v="0"/>
    <n v="0"/>
    <n v="5"/>
    <n v="10308"/>
    <s v="202634267860"/>
    <s v="10 Aug 2026"/>
    <s v="10"/>
    <s v="Aug"/>
    <s v="15 Aug 2026"/>
    <s v="15"/>
    <s v="Aug"/>
    <n v="5"/>
    <n v="5"/>
    <n v="0"/>
    <n v="0"/>
    <s v="БОЯНА МГ - ЕООД"/>
    <x v="6"/>
    <n v="1"/>
    <n v="1"/>
    <n v="1168.1194674999999"/>
    <n v="233.62389349999998"/>
    <m/>
    <s v="02 Mar 2026 12:47"/>
    <s v="28 Feb 2026"/>
    <s v="Mar"/>
    <n v="0"/>
    <n v="0"/>
    <n v="0"/>
    <n v="5"/>
    <n v="0"/>
    <n v="5"/>
    <n v="0"/>
    <s v="02.03.2025"/>
    <x v="6"/>
  </r>
  <r>
    <s v="TO"/>
    <n v="0"/>
    <n v="1"/>
    <n v="4"/>
    <n v="9447"/>
    <s v="1186998.227711"/>
    <s v="10 Jul 2026"/>
    <s v="10"/>
    <s v="Jul"/>
    <s v="15 Jul 2026"/>
    <s v="15"/>
    <s v="Jul"/>
    <n v="5"/>
    <n v="5"/>
    <n v="0"/>
    <n v="0"/>
    <s v="СЛР-ХОЛИДЕЙ-СЪРВИС ЕООД"/>
    <x v="7"/>
    <n v="3"/>
    <n v="2"/>
    <n v="3014.5207789999999"/>
    <n v="602.90415580000001"/>
    <s v="Romania"/>
    <s v="12 Jan 2026 11:16"/>
    <s v="12 Jan 2026"/>
    <s v="Jan"/>
    <n v="0"/>
    <n v="0"/>
    <n v="5"/>
    <n v="0"/>
    <n v="0"/>
    <n v="5"/>
    <n v="0"/>
    <s v="12.01.2025"/>
    <x v="7"/>
  </r>
  <r>
    <s v="INDIVIDUAL"/>
    <n v="0"/>
    <n v="0"/>
    <n v="5"/>
    <n v="10201"/>
    <s v="230220261"/>
    <s v="28 Jul 2026"/>
    <s v="28"/>
    <s v="Jul"/>
    <s v="02 Aug 2026"/>
    <s v="02"/>
    <s v="Aug"/>
    <n v="5"/>
    <n v="-26"/>
    <n v="3"/>
    <n v="1"/>
    <s v="INDIVIDUAL"/>
    <x v="4"/>
    <n v="2"/>
    <n v="2"/>
    <n v="2564.1110733944952"/>
    <n v="512.82221467889906"/>
    <m/>
    <s v="23 Feb 2026 13:49"/>
    <s v="23 Feb 2026"/>
    <s v="Feb"/>
    <n v="0"/>
    <n v="0"/>
    <n v="3"/>
    <n v="1"/>
    <n v="0"/>
    <n v="4"/>
    <n v="-1"/>
    <s v="23.02.2025"/>
    <x v="8"/>
  </r>
  <r>
    <s v="INDIVIDUAL"/>
    <n v="0"/>
    <n v="0"/>
    <n v="5"/>
    <n v="10202"/>
    <s v="230220261"/>
    <s v="28 Jul 2026"/>
    <s v="28"/>
    <s v="Jul"/>
    <s v="02 Aug 2026"/>
    <s v="02"/>
    <s v="Aug"/>
    <n v="5"/>
    <n v="-26"/>
    <n v="3"/>
    <n v="1"/>
    <s v="INDIVIDUAL"/>
    <x v="4"/>
    <n v="2"/>
    <n v="1"/>
    <n v="2050.929990825688"/>
    <n v="410.18599816513756"/>
    <m/>
    <s v="23 Feb 2026 13:49"/>
    <s v="23 Feb 2026"/>
    <s v="Feb"/>
    <n v="0"/>
    <n v="0"/>
    <n v="3"/>
    <n v="1"/>
    <n v="0"/>
    <n v="4"/>
    <n v="-1"/>
    <s v="23.02.2025"/>
    <x v="8"/>
  </r>
  <r>
    <s v="BOOKING"/>
    <n v="0"/>
    <n v="2"/>
    <n v="2"/>
    <n v="10360"/>
    <s v="6954883465"/>
    <s v="09 Jul 2026"/>
    <s v="09"/>
    <s v="Jul"/>
    <s v="13 Jul 2026"/>
    <s v="13"/>
    <s v="Jul"/>
    <n v="4"/>
    <n v="4"/>
    <n v="0"/>
    <n v="0"/>
    <s v="BOOKING"/>
    <x v="3"/>
    <n v="2"/>
    <n v="1"/>
    <n v="1953.3896983486238"/>
    <n v="488.34742458715596"/>
    <s v="Romania"/>
    <s v="08 Mar 2026 20:40"/>
    <s v="08 Mar 2026"/>
    <s v="Mar"/>
    <n v="0"/>
    <n v="0"/>
    <n v="4"/>
    <n v="0"/>
    <n v="0"/>
    <n v="4"/>
    <n v="0"/>
    <s v="08.03.2025"/>
    <x v="6"/>
  </r>
  <r>
    <s v="BOOKING"/>
    <n v="1"/>
    <n v="0"/>
    <n v="0"/>
    <n v="10309"/>
    <s v="5785228683"/>
    <s v="23 May 2026"/>
    <s v="23"/>
    <s v="May"/>
    <s v="24 May 2026"/>
    <s v="24"/>
    <s v="May"/>
    <n v="1"/>
    <n v="1"/>
    <n v="0"/>
    <n v="0"/>
    <s v="BOOKING"/>
    <x v="1"/>
    <n v="4"/>
    <n v="0"/>
    <n v="421.4903366972477"/>
    <n v="421.4903366972477"/>
    <s v="Bulgaria"/>
    <s v="02 Mar 2026 13:36"/>
    <s v="02 Mar 2026"/>
    <s v="Mar"/>
    <n v="1"/>
    <n v="0"/>
    <n v="0"/>
    <n v="0"/>
    <n v="0"/>
    <n v="1"/>
    <n v="0"/>
    <s v="02.03.2025"/>
    <x v="6"/>
  </r>
  <r>
    <s v="TO"/>
    <n v="0"/>
    <n v="0"/>
    <n v="7"/>
    <n v="10203"/>
    <s v="NT319884"/>
    <s v="12 Jul 2026"/>
    <s v="12"/>
    <s v="Jul"/>
    <s v="19 Jul 2026"/>
    <s v="19"/>
    <s v="Jul"/>
    <n v="7"/>
    <n v="7"/>
    <n v="0"/>
    <n v="0"/>
    <s v="НОВОТОН - ЕООД"/>
    <x v="4"/>
    <n v="2"/>
    <n v="1"/>
    <n v="2392.8797718000001"/>
    <n v="341.83996740000003"/>
    <s v="Bulgaria"/>
    <s v="23 Feb 2026 14:28"/>
    <s v="23 Feb 2026"/>
    <s v="Feb"/>
    <n v="0"/>
    <n v="0"/>
    <n v="7"/>
    <n v="0"/>
    <n v="0"/>
    <n v="7"/>
    <n v="0"/>
    <s v="23.02.2025"/>
    <x v="8"/>
  </r>
  <r>
    <s v="TO"/>
    <n v="0"/>
    <n v="0"/>
    <n v="5"/>
    <n v="10310"/>
    <s v="1247446.196578"/>
    <s v="08 Aug 2026"/>
    <s v="08"/>
    <s v="Aug"/>
    <s v="13 Aug 2026"/>
    <s v="13"/>
    <s v="Aug"/>
    <n v="5"/>
    <n v="5"/>
    <n v="0"/>
    <n v="0"/>
    <s v="СЛР-ХОЛИДЕЙ-СЪРВИС ЕООД"/>
    <x v="6"/>
    <n v="3"/>
    <n v="1"/>
    <n v="2252.7249939999997"/>
    <n v="450.54499879999992"/>
    <s v="Romania"/>
    <s v="02 Mar 2026 13:45"/>
    <s v="02 Mar 2026"/>
    <s v="Mar"/>
    <n v="0"/>
    <n v="0"/>
    <n v="0"/>
    <n v="5"/>
    <n v="0"/>
    <n v="5"/>
    <n v="0"/>
    <s v="02.03.2025"/>
    <x v="6"/>
  </r>
  <r>
    <s v="TO"/>
    <n v="0"/>
    <n v="4"/>
    <n v="0"/>
    <n v="10004"/>
    <s v="1241289.233406"/>
    <s v="26 Jun 2026"/>
    <s v="26"/>
    <s v="Jun"/>
    <s v="30 Jun 2026"/>
    <s v="30"/>
    <s v="Jun"/>
    <n v="4"/>
    <n v="4"/>
    <n v="0"/>
    <n v="0"/>
    <s v="СЛР-ХОЛИДЕЙ-СЪРВИС ЕООД"/>
    <x v="2"/>
    <n v="3"/>
    <n v="1"/>
    <n v="2267.3546023999997"/>
    <n v="566.83865059999994"/>
    <s v="Romania"/>
    <s v="05 Feb 2026 12:27"/>
    <s v="05 Feb 2026"/>
    <s v="Feb"/>
    <n v="0"/>
    <n v="4"/>
    <n v="0"/>
    <n v="0"/>
    <n v="0"/>
    <n v="4"/>
    <n v="0"/>
    <s v="05.02.2025"/>
    <x v="5"/>
  </r>
  <r>
    <s v="TO"/>
    <n v="0"/>
    <n v="5"/>
    <n v="0"/>
    <n v="9141"/>
    <s v="011930249"/>
    <s v="04 Jul 2026"/>
    <s v="04"/>
    <s v="Jul"/>
    <s v="09 Jul 2026"/>
    <s v="09"/>
    <s v="Jul"/>
    <n v="5"/>
    <n v="5"/>
    <n v="0"/>
    <n v="0"/>
    <s v="СЪНИ ТУРС ООД"/>
    <x v="6"/>
    <n v="1"/>
    <n v="1"/>
    <n v="914.44831650000003"/>
    <n v="182.8896633"/>
    <s v="Bulgaria"/>
    <s v="19 Dec 2025 08:25"/>
    <s v="18 Dec 2025"/>
    <s v="Dec"/>
    <n v="0"/>
    <n v="0"/>
    <n v="5"/>
    <n v="0"/>
    <n v="0"/>
    <n v="5"/>
    <n v="0"/>
    <s v="19.12.2025"/>
    <x v="10"/>
  </r>
  <r>
    <s v="TO"/>
    <n v="0"/>
    <n v="5"/>
    <n v="0"/>
    <n v="8764"/>
    <s v="2313068"/>
    <s v="22 Jun 2026"/>
    <s v="22"/>
    <s v="Jun"/>
    <s v="27 Jun 2026"/>
    <s v="27"/>
    <s v="Jun"/>
    <n v="5"/>
    <n v="5"/>
    <n v="0"/>
    <n v="0"/>
    <s v="ТУРИСТИЧЕСКА АГЕНЦИЯ СОЛВЕКС - ЕООД"/>
    <x v="6"/>
    <n v="3"/>
    <n v="0"/>
    <n v="1505.7348420999999"/>
    <n v="301.14696842000001"/>
    <s v="[&quot;RO&quot;]"/>
    <s v="24 Nov 2025 12:34"/>
    <s v="24 Nov 2025"/>
    <s v="Nov"/>
    <n v="0"/>
    <n v="5"/>
    <n v="0"/>
    <n v="0"/>
    <n v="0"/>
    <n v="5"/>
    <n v="0"/>
    <s v="24.11.2025"/>
    <x v="15"/>
  </r>
  <r>
    <s v="BOOKING"/>
    <n v="1"/>
    <n v="1"/>
    <n v="0"/>
    <n v="10361"/>
    <s v="6598496851"/>
    <s v="30 May 2026"/>
    <s v="30"/>
    <s v="May"/>
    <s v="01 Jun 2026"/>
    <s v="01"/>
    <s v="Jun"/>
    <n v="2"/>
    <n v="-29"/>
    <n v="1"/>
    <n v="0"/>
    <s v="BOOKING"/>
    <x v="3"/>
    <n v="2"/>
    <n v="1"/>
    <n v="694.58880091743117"/>
    <n v="347.29440045871559"/>
    <s v="Romania"/>
    <s v="08 Mar 2026 22:21"/>
    <s v="08 Mar 2026"/>
    <s v="Mar"/>
    <n v="1"/>
    <n v="0"/>
    <n v="0"/>
    <n v="0"/>
    <n v="0"/>
    <n v="1"/>
    <n v="-1"/>
    <s v="08.03.2025"/>
    <x v="6"/>
  </r>
  <r>
    <s v="TO"/>
    <n v="0"/>
    <n v="0"/>
    <n v="5"/>
    <n v="8775"/>
    <s v="28072026"/>
    <s v="28 Jul 2026"/>
    <s v="28"/>
    <s v="Jul"/>
    <s v="02 Aug 2026"/>
    <s v="02"/>
    <s v="Aug"/>
    <n v="5"/>
    <n v="-26"/>
    <n v="3"/>
    <n v="1"/>
    <s v="ДЖОЙ ТРАВЕЛ - ООД"/>
    <x v="6"/>
    <n v="2"/>
    <n v="1"/>
    <n v="1334.9517664999998"/>
    <n v="266.99035329999998"/>
    <m/>
    <s v="24 Nov 2025 13:24"/>
    <s v="24 Nov 2025"/>
    <s v="Nov"/>
    <n v="0"/>
    <n v="0"/>
    <n v="3"/>
    <n v="1"/>
    <n v="0"/>
    <n v="4"/>
    <n v="-1"/>
    <s v="24.11.2025"/>
    <x v="15"/>
  </r>
  <r>
    <s v="BOOKING"/>
    <n v="3"/>
    <n v="-1"/>
    <n v="0"/>
    <n v="10362"/>
    <s v="5552999145"/>
    <s v="12 Jun 2026"/>
    <s v="12"/>
    <s v="Jun"/>
    <s v="14 Jun 2026"/>
    <s v="14"/>
    <s v="Jun"/>
    <n v="2"/>
    <n v="2"/>
    <n v="0"/>
    <n v="0"/>
    <s v="BOOKING"/>
    <x v="3"/>
    <n v="2"/>
    <n v="0"/>
    <n v="514.50889376146779"/>
    <n v="257.25444688073389"/>
    <s v="Romania"/>
    <s v="08 Mar 2026 22:32"/>
    <s v="08 Mar 2026"/>
    <s v="Mar"/>
    <n v="0"/>
    <n v="2"/>
    <n v="0"/>
    <n v="0"/>
    <n v="0"/>
    <n v="2"/>
    <n v="0"/>
    <s v="08.03.2025"/>
    <x v="6"/>
  </r>
  <r>
    <s v="TO"/>
    <n v="0"/>
    <n v="0"/>
    <n v="5"/>
    <n v="8776"/>
    <s v="28072026"/>
    <s v="28 Jul 2026"/>
    <s v="28"/>
    <s v="Jul"/>
    <s v="02 Aug 2026"/>
    <s v="02"/>
    <s v="Aug"/>
    <n v="5"/>
    <n v="-26"/>
    <n v="3"/>
    <n v="1"/>
    <s v="ДЖОЙ ТРАВЕЛ - ООД"/>
    <x v="6"/>
    <n v="3"/>
    <n v="1"/>
    <n v="1802.1995535000001"/>
    <n v="360.43991070000004"/>
    <m/>
    <s v="24 Nov 2025 13:27"/>
    <s v="24 Nov 2025"/>
    <s v="Nov"/>
    <n v="0"/>
    <n v="0"/>
    <n v="3"/>
    <n v="1"/>
    <n v="0"/>
    <n v="4"/>
    <n v="-1"/>
    <s v="24.11.2025"/>
    <x v="15"/>
  </r>
  <r>
    <s v="INDIVIDUAL"/>
    <n v="0"/>
    <n v="0"/>
    <n v="5"/>
    <n v="9090"/>
    <s v="12122025"/>
    <s v="18 Aug 2026"/>
    <s v="18"/>
    <s v="Aug"/>
    <s v="23 Aug 2026"/>
    <s v="23"/>
    <s v="Aug"/>
    <n v="5"/>
    <n v="5"/>
    <n v="0"/>
    <n v="0"/>
    <s v="INDIVIDUAL"/>
    <x v="0"/>
    <n v="2"/>
    <n v="3"/>
    <n v="2449.2733486238526"/>
    <n v="489.85466972477059"/>
    <m/>
    <s v="12 Dec 2025 09:42"/>
    <s v="12 Dec 2025"/>
    <s v="Dec"/>
    <n v="0"/>
    <n v="0"/>
    <n v="0"/>
    <n v="5"/>
    <n v="0"/>
    <n v="5"/>
    <n v="0"/>
    <s v="12.12.2025"/>
    <x v="16"/>
  </r>
  <r>
    <s v="TO"/>
    <n v="0"/>
    <n v="0"/>
    <n v="6"/>
    <n v="9823"/>
    <s v="3129"/>
    <s v="26 Jul 2026"/>
    <s v="26"/>
    <s v="Jul"/>
    <s v="01 Aug 2026"/>
    <s v="01"/>
    <s v="Aug"/>
    <n v="6"/>
    <n v="-25"/>
    <n v="5"/>
    <n v="0"/>
    <s v="КЛУБ МАГЕЛАН - ООД"/>
    <x v="4"/>
    <n v="3"/>
    <n v="1"/>
    <n v="2584.1599458000001"/>
    <n v="430.69332430000003"/>
    <s v="Romania"/>
    <s v="29 Jan 2026 12:16"/>
    <s v="29 Jan 2026"/>
    <s v="Jan"/>
    <n v="0"/>
    <n v="0"/>
    <n v="5"/>
    <n v="0"/>
    <n v="0"/>
    <n v="5"/>
    <n v="-1"/>
    <s v="29.01.2025"/>
    <x v="0"/>
  </r>
  <r>
    <s v="TOPOLA SKIES"/>
    <n v="0"/>
    <n v="0"/>
    <n v="6"/>
    <n v="9550"/>
    <s v="448879"/>
    <s v="10 Aug 2026"/>
    <s v="10"/>
    <s v="Aug"/>
    <s v="16 Aug 2026"/>
    <s v="16"/>
    <s v="Aug"/>
    <n v="6"/>
    <n v="6"/>
    <n v="0"/>
    <n v="0"/>
    <s v="TOPOLA SKIES"/>
    <x v="6"/>
    <n v="3"/>
    <n v="1"/>
    <n v="3031.8235943119262"/>
    <n v="505.30393238532105"/>
    <m/>
    <s v="17 Jan 2026 11:53"/>
    <s v="17 Jan 2026"/>
    <s v="Jan"/>
    <n v="0"/>
    <n v="0"/>
    <n v="0"/>
    <n v="6"/>
    <n v="0"/>
    <n v="6"/>
    <n v="0"/>
    <s v="17.01.2025"/>
    <x v="7"/>
  </r>
  <r>
    <s v="BOOKING"/>
    <n v="0"/>
    <n v="0"/>
    <n v="5"/>
    <n v="10204"/>
    <s v="5033195875"/>
    <s v="20 Jul 2026"/>
    <s v="20"/>
    <s v="Jul"/>
    <s v="25 Jul 2026"/>
    <s v="25"/>
    <s v="Jul"/>
    <n v="5"/>
    <n v="5"/>
    <n v="0"/>
    <n v="0"/>
    <s v="BOOKING"/>
    <x v="0"/>
    <n v="2"/>
    <n v="2"/>
    <n v="3629.9487064220179"/>
    <n v="725.98974128440364"/>
    <s v="Romania"/>
    <s v="23 Feb 2026 14:56"/>
    <s v="23 Feb 2026"/>
    <s v="Feb"/>
    <n v="0"/>
    <n v="0"/>
    <n v="5"/>
    <n v="0"/>
    <n v="0"/>
    <n v="5"/>
    <n v="0"/>
    <s v="23.02.2025"/>
    <x v="8"/>
  </r>
  <r>
    <s v="TO"/>
    <n v="0"/>
    <n v="4"/>
    <n v="1"/>
    <n v="10123"/>
    <s v="1244356.235033"/>
    <s v="07 Jul 2026"/>
    <s v="07"/>
    <s v="Jul"/>
    <s v="12 Jul 2026"/>
    <s v="12"/>
    <s v="Jul"/>
    <n v="5"/>
    <n v="5"/>
    <n v="0"/>
    <n v="0"/>
    <s v="СЛР-ХОЛИДЕЙ-СЪРВИС ЕООД"/>
    <x v="1"/>
    <n v="3"/>
    <n v="2"/>
    <n v="2920.2693312999995"/>
    <n v="584.05386625999995"/>
    <s v="Romania"/>
    <s v="17 Feb 2026 12:05"/>
    <s v="17 Feb 2026"/>
    <s v="Feb"/>
    <n v="0"/>
    <n v="0"/>
    <n v="5"/>
    <n v="0"/>
    <n v="0"/>
    <n v="5"/>
    <n v="0"/>
    <s v="17.02.2025"/>
    <x v="14"/>
  </r>
  <r>
    <s v="TO"/>
    <n v="0"/>
    <n v="5"/>
    <n v="0"/>
    <n v="10005"/>
    <s v="100892"/>
    <s v="04 Jul 2026"/>
    <s v="04"/>
    <s v="Jul"/>
    <s v="09 Jul 2026"/>
    <s v="09"/>
    <s v="Jul"/>
    <n v="5"/>
    <n v="5"/>
    <n v="0"/>
    <n v="0"/>
    <s v="ДЕСТИНЕЙШЪН ТУРИСТИК СЪРВИСИС - ЕООД"/>
    <x v="6"/>
    <n v="2"/>
    <n v="1"/>
    <n v="1507.1625980000001"/>
    <n v="301.43251960000003"/>
    <s v="Romania"/>
    <s v="05 Feb 2026 13:44"/>
    <s v="05 Feb 2026"/>
    <s v="Feb"/>
    <n v="0"/>
    <n v="0"/>
    <n v="5"/>
    <n v="0"/>
    <n v="0"/>
    <n v="5"/>
    <n v="0"/>
    <s v="05.02.2025"/>
    <x v="5"/>
  </r>
  <r>
    <s v="TOPOLA SKIES"/>
    <n v="0"/>
    <n v="5"/>
    <n v="0"/>
    <n v="8822"/>
    <s v="414857"/>
    <s v="25 Aug 2026"/>
    <s v="25"/>
    <s v="Aug"/>
    <s v="30 Aug 2026"/>
    <s v="30"/>
    <s v="Aug"/>
    <n v="5"/>
    <n v="5"/>
    <n v="0"/>
    <n v="0"/>
    <s v="TOPOLA SKIES"/>
    <x v="1"/>
    <n v="2"/>
    <n v="3"/>
    <n v="2857.4855733944951"/>
    <n v="571.49711467889904"/>
    <m/>
    <s v="25 Nov 2025 23:08"/>
    <s v="25 Nov 2025"/>
    <s v="Nov"/>
    <n v="0"/>
    <n v="0"/>
    <n v="0"/>
    <n v="5"/>
    <n v="0"/>
    <n v="5"/>
    <n v="0"/>
    <s v="25.11.2025"/>
    <x v="15"/>
  </r>
  <r>
    <s v="TO"/>
    <n v="0"/>
    <n v="5"/>
    <n v="0"/>
    <n v="8517"/>
    <s v="NT308762"/>
    <s v="01 Jul 2026"/>
    <s v="01"/>
    <s v="Jul"/>
    <s v="06 Jul 2026"/>
    <s v="06"/>
    <s v="Jul"/>
    <n v="5"/>
    <n v="5"/>
    <n v="0"/>
    <n v="0"/>
    <s v="НОВОТОН - ЕООД"/>
    <x v="4"/>
    <n v="3"/>
    <n v="1"/>
    <n v="1671.4523180000001"/>
    <n v="334.29046360000001"/>
    <m/>
    <s v="16 Nov 2025 15:05"/>
    <s v="16 Nov 2025"/>
    <s v="Nov"/>
    <n v="0"/>
    <n v="0"/>
    <n v="5"/>
    <n v="0"/>
    <n v="0"/>
    <n v="5"/>
    <n v="0"/>
    <s v="16.11.2025"/>
    <x v="12"/>
  </r>
  <r>
    <s v="BOOKING"/>
    <n v="2"/>
    <n v="0"/>
    <n v="0"/>
    <n v="9551"/>
    <s v="6513128266"/>
    <s v="01 Jun 2026"/>
    <s v="01"/>
    <s v="Jun"/>
    <s v="03 Jun 2026"/>
    <s v="03"/>
    <s v="Jun"/>
    <n v="2"/>
    <n v="2"/>
    <n v="0"/>
    <n v="0"/>
    <s v="BOOKING"/>
    <x v="1"/>
    <n v="3"/>
    <n v="2"/>
    <n v="842.9806733944954"/>
    <n v="421.4903366972477"/>
    <s v="Romania"/>
    <s v="17 Jan 2026 17:42"/>
    <s v="17 Jan 2026"/>
    <s v="Jan"/>
    <n v="0"/>
    <n v="2"/>
    <n v="0"/>
    <n v="0"/>
    <n v="0"/>
    <n v="2"/>
    <n v="0"/>
    <s v="17.01.2025"/>
    <x v="7"/>
  </r>
  <r>
    <s v="INDIVIDUAL"/>
    <n v="1"/>
    <n v="3"/>
    <n v="0"/>
    <n v="10206"/>
    <s v="230220264"/>
    <s v="30 May 2026"/>
    <s v="30"/>
    <s v="May"/>
    <s v="03 Jun 2026"/>
    <s v="03"/>
    <s v="Jun"/>
    <n v="4"/>
    <n v="-27"/>
    <n v="1"/>
    <n v="2"/>
    <s v="INDIVIDUAL"/>
    <x v="8"/>
    <n v="3"/>
    <n v="0"/>
    <n v="1561.0753211009173"/>
    <n v="390.26883027522933"/>
    <m/>
    <s v="23 Feb 2026 15:50"/>
    <s v="23 Feb 2026"/>
    <s v="Feb"/>
    <n v="1"/>
    <n v="2"/>
    <n v="0"/>
    <n v="0"/>
    <n v="0"/>
    <n v="3"/>
    <n v="-1"/>
    <s v="23.02.2025"/>
    <x v="8"/>
  </r>
  <r>
    <s v="TO"/>
    <n v="0"/>
    <n v="5"/>
    <n v="0"/>
    <n v="8782"/>
    <s v="17332"/>
    <s v="29 Jun 2026"/>
    <s v="29"/>
    <s v="Jun"/>
    <s v="04 Jul 2026"/>
    <s v="04"/>
    <s v="Jul"/>
    <n v="5"/>
    <n v="-25"/>
    <n v="2"/>
    <n v="3"/>
    <s v="КЛУБ МАГЕЛАН - ООД"/>
    <x v="3"/>
    <n v="3"/>
    <n v="1"/>
    <n v="1671.4523180000001"/>
    <n v="334.29046360000001"/>
    <m/>
    <s v="24 Nov 2025 15:07"/>
    <s v="24 Nov 2025"/>
    <s v="Nov"/>
    <n v="0"/>
    <n v="2"/>
    <n v="3"/>
    <n v="0"/>
    <n v="0"/>
    <n v="5"/>
    <n v="0"/>
    <s v="24.11.2025"/>
    <x v="15"/>
  </r>
  <r>
    <s v="BOOKING"/>
    <n v="0"/>
    <n v="0"/>
    <n v="5"/>
    <n v="10313"/>
    <s v="5741100534"/>
    <s v="23 Jul 2026"/>
    <s v="23"/>
    <s v="Jul"/>
    <s v="28 Jul 2026"/>
    <s v="28"/>
    <s v="Jul"/>
    <n v="5"/>
    <n v="5"/>
    <n v="0"/>
    <n v="0"/>
    <s v="BOOKING"/>
    <x v="0"/>
    <n v="2"/>
    <n v="1"/>
    <n v="2688.8176651376143"/>
    <n v="537.76353302752284"/>
    <s v="Israel"/>
    <s v="02 Mar 2026 19:06"/>
    <s v="02 Mar 2026"/>
    <s v="Mar"/>
    <n v="0"/>
    <n v="0"/>
    <n v="5"/>
    <n v="0"/>
    <n v="0"/>
    <n v="5"/>
    <n v="0"/>
    <s v="02.03.2025"/>
    <x v="6"/>
  </r>
  <r>
    <s v="BOOKING"/>
    <n v="0"/>
    <n v="0"/>
    <n v="5"/>
    <n v="10283"/>
    <s v="5258008419"/>
    <s v="23 Jul 2026"/>
    <s v="23"/>
    <s v="Jul"/>
    <s v="28 Jul 2026"/>
    <s v="28"/>
    <s v="Jul"/>
    <n v="5"/>
    <n v="5"/>
    <n v="0"/>
    <n v="0"/>
    <s v="BOOKING"/>
    <x v="0"/>
    <n v="2"/>
    <n v="2"/>
    <n v="3361.0669399082567"/>
    <n v="672.21338798165129"/>
    <s v="Israel"/>
    <s v="02 Mar 2026 00:02"/>
    <s v="01 Mar 2026"/>
    <s v="Mar"/>
    <n v="0"/>
    <n v="0"/>
    <n v="5"/>
    <n v="0"/>
    <n v="0"/>
    <n v="5"/>
    <n v="0"/>
    <s v="02.03.2025"/>
    <x v="6"/>
  </r>
  <r>
    <s v="TO"/>
    <n v="0"/>
    <n v="3"/>
    <n v="2"/>
    <n v="10207"/>
    <s v="1246193.235778"/>
    <s v="08 Jul 2026"/>
    <s v="08"/>
    <s v="Jul"/>
    <s v="13 Jul 2026"/>
    <s v="13"/>
    <s v="Jul"/>
    <n v="5"/>
    <n v="5"/>
    <n v="0"/>
    <n v="0"/>
    <s v="СЛР-ХОЛИДЕЙ-СЪРВИС ЕООД"/>
    <x v="1"/>
    <n v="2"/>
    <n v="3"/>
    <n v="2974.0937729000002"/>
    <n v="594.81875458000002"/>
    <s v="Romania"/>
    <s v="23 Feb 2026 16:18"/>
    <s v="23 Feb 2026"/>
    <s v="Feb"/>
    <n v="0"/>
    <n v="0"/>
    <n v="5"/>
    <n v="0"/>
    <n v="0"/>
    <n v="5"/>
    <n v="0"/>
    <s v="23.02.2025"/>
    <x v="8"/>
  </r>
  <r>
    <s v="TO"/>
    <n v="0"/>
    <n v="0"/>
    <n v="6"/>
    <n v="9824"/>
    <s v="19037"/>
    <s v="01 Aug 2026"/>
    <s v="01"/>
    <s v="Aug"/>
    <s v="07 Aug 2026"/>
    <s v="07"/>
    <s v="Aug"/>
    <n v="6"/>
    <n v="6"/>
    <n v="0"/>
    <n v="0"/>
    <s v="КЛУБ МАГЕЛАН - ООД"/>
    <x v="4"/>
    <n v="3"/>
    <n v="1"/>
    <n v="2584.1599458000001"/>
    <n v="430.69332430000003"/>
    <s v="Romania"/>
    <s v="29 Jan 2026 12:48"/>
    <s v="29 Jan 2026"/>
    <s v="Jan"/>
    <n v="0"/>
    <n v="0"/>
    <n v="0"/>
    <n v="6"/>
    <n v="0"/>
    <n v="6"/>
    <n v="0"/>
    <s v="29.01.2025"/>
    <x v="0"/>
  </r>
  <r>
    <s v="TO"/>
    <n v="0"/>
    <n v="5"/>
    <n v="0"/>
    <n v="8481"/>
    <s v="2311648"/>
    <s v="01 Sep 2026"/>
    <s v="01"/>
    <s v="Sep"/>
    <s v="06 Sep 2026"/>
    <s v="06"/>
    <s v="Sep"/>
    <n v="5"/>
    <n v="5"/>
    <n v="0"/>
    <n v="0"/>
    <s v="ТУРИСТИЧЕСКА АГЕНЦИЯ СОЛВЕКС - ЕООД"/>
    <x v="6"/>
    <n v="3"/>
    <n v="0"/>
    <n v="1424.3331974999999"/>
    <n v="284.86663949999996"/>
    <s v="[&quot;RO&quot;]"/>
    <s v="14 Nov 2025 12:06"/>
    <s v="14 Nov 2025"/>
    <s v="Nov"/>
    <n v="0"/>
    <n v="0"/>
    <n v="0"/>
    <n v="0"/>
    <n v="5"/>
    <n v="5"/>
    <n v="0"/>
    <s v="14.11.2025"/>
    <x v="11"/>
  </r>
  <r>
    <s v="BOOKING"/>
    <n v="0"/>
    <n v="2"/>
    <n v="0"/>
    <n v="10050"/>
    <s v="5601317479"/>
    <s v="29 Jun 2026"/>
    <s v="29"/>
    <s v="Jun"/>
    <s v="01 Jul 2026"/>
    <s v="01"/>
    <s v="Jul"/>
    <n v="2"/>
    <n v="-28"/>
    <n v="2"/>
    <n v="0"/>
    <s v="BOOKING"/>
    <x v="3"/>
    <n v="2"/>
    <n v="1"/>
    <n v="883.67629211009171"/>
    <n v="441.83814605504585"/>
    <s v="Romania"/>
    <s v="11 Feb 2026 11:54"/>
    <s v="11 Feb 2026"/>
    <s v="Feb"/>
    <n v="0"/>
    <n v="2"/>
    <n v="0"/>
    <n v="0"/>
    <n v="0"/>
    <n v="2"/>
    <n v="0"/>
    <s v="11.02.2025"/>
    <x v="9"/>
  </r>
  <r>
    <s v="TO"/>
    <n v="0"/>
    <n v="5"/>
    <n v="0"/>
    <n v="10208"/>
    <s v="1246223.235812"/>
    <s v="01 Jul 2026"/>
    <s v="01"/>
    <s v="Jul"/>
    <s v="06 Jul 2026"/>
    <s v="06"/>
    <s v="Jul"/>
    <n v="5"/>
    <n v="5"/>
    <n v="0"/>
    <n v="0"/>
    <s v="СЛР-ХОЛИДЕЙ-СЪРВИС ЕООД"/>
    <x v="4"/>
    <n v="3"/>
    <n v="0"/>
    <n v="2089.3153975"/>
    <n v="417.86307950000003"/>
    <s v="Romania"/>
    <s v="23 Feb 2026 16:26"/>
    <s v="23 Feb 2026"/>
    <s v="Feb"/>
    <n v="0"/>
    <n v="0"/>
    <n v="5"/>
    <n v="0"/>
    <n v="0"/>
    <n v="5"/>
    <n v="0"/>
    <s v="23.02.2025"/>
    <x v="8"/>
  </r>
  <r>
    <s v="TO"/>
    <n v="0"/>
    <n v="5"/>
    <n v="0"/>
    <n v="8483"/>
    <s v="2311653"/>
    <s v="01 Sep 2026"/>
    <s v="01"/>
    <s v="Sep"/>
    <s v="06 Sep 2026"/>
    <s v="06"/>
    <s v="Sep"/>
    <n v="5"/>
    <n v="5"/>
    <n v="0"/>
    <n v="0"/>
    <s v="ТУРИСТИЧЕСКА АГЕНЦИЯ СОЛВЕКС - ЕООД"/>
    <x v="6"/>
    <n v="3"/>
    <n v="0"/>
    <n v="1424.3331974999999"/>
    <n v="284.86663949999996"/>
    <s v="[&quot;RO&quot;]"/>
    <s v="14 Nov 2025 12:06"/>
    <s v="14 Nov 2025"/>
    <s v="Nov"/>
    <n v="0"/>
    <n v="0"/>
    <n v="0"/>
    <n v="0"/>
    <n v="5"/>
    <n v="5"/>
    <n v="0"/>
    <s v="14.11.2025"/>
    <x v="11"/>
  </r>
  <r>
    <s v="TO"/>
    <n v="0"/>
    <n v="5"/>
    <n v="0"/>
    <n v="9041"/>
    <s v="1181678.224237"/>
    <s v="04 Jul 2026"/>
    <s v="04"/>
    <s v="Jul"/>
    <s v="09 Jul 2026"/>
    <s v="09"/>
    <s v="Jul"/>
    <n v="5"/>
    <n v="5"/>
    <n v="0"/>
    <n v="0"/>
    <s v="СЛР-ХОЛИДЕЙ-СЪРВИС ЕООД"/>
    <x v="6"/>
    <n v="2"/>
    <n v="2"/>
    <n v="1632.8246755"/>
    <n v="326.56493510000001"/>
    <s v="Romania"/>
    <s v="06 Dec 2025 19:28"/>
    <s v="06 Dec 2025"/>
    <s v="Dec"/>
    <n v="0"/>
    <n v="0"/>
    <n v="5"/>
    <n v="0"/>
    <n v="0"/>
    <n v="5"/>
    <n v="0"/>
    <s v="06.12.2025"/>
    <x v="13"/>
  </r>
  <r>
    <s v="TO"/>
    <n v="0"/>
    <n v="7"/>
    <n v="0"/>
    <n v="9667"/>
    <s v="18714"/>
    <s v="21 Jun 2026"/>
    <s v="21"/>
    <s v="Jun"/>
    <s v="28 Jun 2026"/>
    <s v="28"/>
    <s v="Jun"/>
    <n v="7"/>
    <n v="7"/>
    <n v="0"/>
    <n v="0"/>
    <s v="КЛУБ МАГЕЛАН - ООД"/>
    <x v="1"/>
    <n v="3"/>
    <n v="2"/>
    <n v="3353.5834678000001"/>
    <n v="479.08335254285714"/>
    <s v="Romania"/>
    <s v="23 Jan 2026 10:24"/>
    <s v="23 Jan 2026"/>
    <s v="Jan"/>
    <n v="0"/>
    <n v="7"/>
    <n v="0"/>
    <n v="0"/>
    <n v="0"/>
    <n v="7"/>
    <n v="0"/>
    <s v="23.01.2025"/>
    <x v="2"/>
  </r>
  <r>
    <s v="BOOKING"/>
    <n v="0"/>
    <n v="0"/>
    <n v="4"/>
    <n v="9042"/>
    <s v="6321505833"/>
    <s v="26 Jul 2026"/>
    <s v="26"/>
    <s v="Jul"/>
    <s v="30 Jul 2026"/>
    <s v="30"/>
    <s v="Jul"/>
    <n v="4"/>
    <n v="4"/>
    <n v="0"/>
    <n v="0"/>
    <s v="BOOKING"/>
    <x v="4"/>
    <n v="1"/>
    <n v="2"/>
    <n v="1953.3896983486238"/>
    <n v="488.34742458715596"/>
    <s v="Israel"/>
    <s v="07 Dec 2025 00:44"/>
    <s v="06 Dec 2025"/>
    <s v="Dec"/>
    <n v="0"/>
    <n v="0"/>
    <n v="4"/>
    <n v="0"/>
    <n v="0"/>
    <n v="4"/>
    <n v="0"/>
    <s v="07.12.2025"/>
    <x v="16"/>
  </r>
  <r>
    <s v="TO"/>
    <n v="0"/>
    <n v="4"/>
    <n v="1"/>
    <n v="9750"/>
    <s v="2322610"/>
    <s v="07 Jul 2026"/>
    <s v="07"/>
    <s v="Jul"/>
    <s v="12 Jul 2026"/>
    <s v="12"/>
    <s v="Jul"/>
    <n v="5"/>
    <n v="5"/>
    <n v="0"/>
    <n v="0"/>
    <s v="ТУРИСТИЧЕСКА АГЕНЦИЯ СОЛВЕКС - ЕООД"/>
    <x v="6"/>
    <n v="2"/>
    <n v="0"/>
    <n v="1497.1878649999999"/>
    <n v="299.43757299999999"/>
    <m/>
    <s v="26 Jan 2026 16:08"/>
    <s v="26 Jan 2026"/>
    <s v="Jan"/>
    <n v="0"/>
    <n v="0"/>
    <n v="5"/>
    <n v="0"/>
    <n v="0"/>
    <n v="5"/>
    <n v="0"/>
    <s v="26.01.2025"/>
    <x v="0"/>
  </r>
  <r>
    <s v="TO"/>
    <n v="0"/>
    <n v="0"/>
    <n v="5"/>
    <n v="9825"/>
    <s v="1238399.231758"/>
    <s v="15 Aug 2026"/>
    <s v="15"/>
    <s v="Aug"/>
    <s v="20 Aug 2026"/>
    <s v="20"/>
    <s v="Aug"/>
    <n v="5"/>
    <n v="5"/>
    <n v="0"/>
    <n v="0"/>
    <s v="СЛР-ХОЛИДЕЙ-СЪРВИС ЕООД"/>
    <x v="4"/>
    <n v="3"/>
    <n v="1"/>
    <n v="2153.4666214999997"/>
    <n v="430.69332429999997"/>
    <s v="Romania"/>
    <s v="29 Jan 2026 13:44"/>
    <s v="29 Jan 2026"/>
    <s v="Jan"/>
    <n v="0"/>
    <n v="0"/>
    <n v="0"/>
    <n v="5"/>
    <n v="0"/>
    <n v="5"/>
    <n v="0"/>
    <s v="29.01.2025"/>
    <x v="0"/>
  </r>
  <r>
    <s v="TO"/>
    <n v="0"/>
    <n v="5"/>
    <n v="0"/>
    <n v="8485"/>
    <s v="2311655"/>
    <s v="01 Sep 2026"/>
    <s v="01"/>
    <s v="Sep"/>
    <s v="06 Sep 2026"/>
    <s v="06"/>
    <s v="Sep"/>
    <n v="5"/>
    <n v="5"/>
    <n v="0"/>
    <n v="0"/>
    <s v="ТУРИСТИЧЕСКА АГЕНЦИЯ СОЛВЕКС - ЕООД"/>
    <x v="6"/>
    <n v="3"/>
    <n v="0"/>
    <n v="1424.3331974999999"/>
    <n v="284.86663949999996"/>
    <s v="[&quot;RO&quot;]"/>
    <s v="14 Nov 2025 12:16"/>
    <s v="14 Nov 2025"/>
    <s v="Nov"/>
    <n v="0"/>
    <n v="0"/>
    <n v="0"/>
    <n v="0"/>
    <n v="5"/>
    <n v="5"/>
    <n v="0"/>
    <s v="14.11.2025"/>
    <x v="11"/>
  </r>
  <r>
    <s v="TO"/>
    <n v="0"/>
    <n v="5"/>
    <n v="0"/>
    <n v="9553"/>
    <s v="1189394.228919"/>
    <s v="06 Jul 2026"/>
    <s v="06"/>
    <s v="Jul"/>
    <s v="11 Jul 2026"/>
    <s v="11"/>
    <s v="Jul"/>
    <n v="5"/>
    <n v="5"/>
    <n v="0"/>
    <n v="0"/>
    <s v="СЛР-ХОЛИДЕЙ-СЪРВИС ЕООД"/>
    <x v="4"/>
    <n v="3"/>
    <n v="1"/>
    <n v="2031.3641545999997"/>
    <n v="406.27283091999993"/>
    <s v="Romania"/>
    <s v="17 Jan 2026 21:14"/>
    <s v="17 Jan 2026"/>
    <s v="Jan"/>
    <n v="0"/>
    <n v="0"/>
    <n v="5"/>
    <n v="0"/>
    <n v="0"/>
    <n v="5"/>
    <n v="0"/>
    <s v="17.01.2025"/>
    <x v="7"/>
  </r>
  <r>
    <s v="TO"/>
    <n v="0"/>
    <n v="6"/>
    <n v="0"/>
    <n v="9672"/>
    <s v="1234886.230144"/>
    <s v="04 Jul 2026"/>
    <s v="04"/>
    <s v="Jul"/>
    <s v="10 Jul 2026"/>
    <s v="10"/>
    <s v="Jul"/>
    <n v="6"/>
    <n v="6"/>
    <n v="0"/>
    <n v="0"/>
    <s v="СЛР-ХОЛИДЕЙ-СЪРВИС ЕООД"/>
    <x v="5"/>
    <n v="2"/>
    <n v="2"/>
    <n v="2524.6831554999999"/>
    <n v="420.78052591666665"/>
    <s v="Romania"/>
    <s v="23 Jan 2026 11:04"/>
    <s v="23 Jan 2026"/>
    <s v="Jan"/>
    <n v="0"/>
    <n v="0"/>
    <n v="6"/>
    <n v="0"/>
    <n v="0"/>
    <n v="6"/>
    <n v="0"/>
    <s v="23.01.2025"/>
    <x v="2"/>
  </r>
  <r>
    <s v="TO"/>
    <n v="0"/>
    <n v="6"/>
    <n v="0"/>
    <n v="9623"/>
    <s v="1191248.229836"/>
    <s v="29 Jun 2026"/>
    <s v="29"/>
    <s v="Jun"/>
    <s v="05 Jul 2026"/>
    <s v="05"/>
    <s v="Jul"/>
    <n v="6"/>
    <n v="-24"/>
    <n v="2"/>
    <n v="4"/>
    <s v="СЛР-ХОЛИДЕЙ-СЪРВИС ЕООД"/>
    <x v="0"/>
    <n v="2"/>
    <n v="1"/>
    <n v="1944.2514864"/>
    <n v="324.0419144"/>
    <s v="Romania"/>
    <s v="21 Jan 2026 13:44"/>
    <s v="21 Jan 2026"/>
    <s v="Jan"/>
    <n v="0"/>
    <n v="2"/>
    <n v="4"/>
    <n v="0"/>
    <n v="0"/>
    <n v="6"/>
    <n v="0"/>
    <s v="21.01.2025"/>
    <x v="2"/>
  </r>
  <r>
    <s v="TO"/>
    <n v="0"/>
    <n v="0"/>
    <n v="7"/>
    <n v="9668"/>
    <s v="1191591.229873"/>
    <s v="01 Aug 2026"/>
    <s v="01"/>
    <s v="Aug"/>
    <s v="08 Aug 2026"/>
    <s v="08"/>
    <s v="Aug"/>
    <n v="7"/>
    <n v="7"/>
    <n v="0"/>
    <n v="0"/>
    <s v="СЛР-ХОЛИДЕЙ-СЪРВИС ЕООД"/>
    <x v="4"/>
    <n v="2"/>
    <n v="2"/>
    <n v="2791.5561589999998"/>
    <n v="398.79373699999996"/>
    <s v="Romania"/>
    <s v="23 Jan 2026 11:02"/>
    <s v="21 Jan 2026"/>
    <s v="Jan"/>
    <n v="0"/>
    <n v="0"/>
    <n v="0"/>
    <n v="7"/>
    <n v="0"/>
    <n v="7"/>
    <n v="0"/>
    <s v="23.01.2025"/>
    <x v="2"/>
  </r>
  <r>
    <s v="TO"/>
    <n v="0"/>
    <n v="0"/>
    <n v="7"/>
    <n v="9669"/>
    <s v="1191591.229874"/>
    <s v="01 Aug 2026"/>
    <s v="01"/>
    <s v="Aug"/>
    <s v="08 Aug 2026"/>
    <s v="08"/>
    <s v="Aug"/>
    <n v="7"/>
    <n v="7"/>
    <n v="0"/>
    <n v="0"/>
    <s v="СЛР-ХОЛИДЕЙ-СЪРВИС ЕООД"/>
    <x v="4"/>
    <n v="3"/>
    <n v="1"/>
    <n v="3014.8532700999999"/>
    <n v="430.69332429999997"/>
    <s v="Romania"/>
    <s v="23 Jan 2026 11:02"/>
    <s v="21 Jan 2026"/>
    <s v="Jan"/>
    <n v="0"/>
    <n v="0"/>
    <n v="0"/>
    <n v="7"/>
    <n v="0"/>
    <n v="7"/>
    <n v="0"/>
    <s v="23.01.2025"/>
    <x v="2"/>
  </r>
  <r>
    <s v="TO"/>
    <n v="0"/>
    <n v="0"/>
    <n v="5"/>
    <n v="9670"/>
    <s v="1191629.230086"/>
    <s v="13 Jul 2026"/>
    <s v="13"/>
    <s v="Jul"/>
    <s v="18 Jul 2026"/>
    <s v="18"/>
    <s v="Jul"/>
    <n v="5"/>
    <n v="5"/>
    <n v="0"/>
    <n v="0"/>
    <s v="СЛР-ХОЛИДЕЙ-СЪРВИС ЕООД"/>
    <x v="7"/>
    <n v="2"/>
    <n v="3"/>
    <n v="3014.5207789999999"/>
    <n v="602.90415580000001"/>
    <s v="Romania"/>
    <s v="23 Jan 2026 11:03"/>
    <s v="22 Jan 2026"/>
    <s v="Jan"/>
    <n v="0"/>
    <n v="0"/>
    <n v="5"/>
    <n v="0"/>
    <n v="0"/>
    <n v="5"/>
    <n v="0"/>
    <s v="23.01.2025"/>
    <x v="2"/>
  </r>
  <r>
    <s v="TO"/>
    <n v="0"/>
    <n v="5"/>
    <n v="0"/>
    <n v="9671"/>
    <s v="1191686.230098"/>
    <s v="29 Aug 2026"/>
    <s v="29"/>
    <s v="Aug"/>
    <s v="03 Sep 2026"/>
    <s v="03"/>
    <s v="Sep"/>
    <n v="5"/>
    <n v="-26"/>
    <n v="2"/>
    <n v="2"/>
    <s v="СЛР-ХОЛИДЕЙ-СЪРВИС ЕООД"/>
    <x v="1"/>
    <n v="4"/>
    <n v="0"/>
    <n v="2386.4450910999999"/>
    <n v="477.28901822"/>
    <s v="Romania"/>
    <s v="23 Jan 2026 11:03"/>
    <s v="22 Jan 2026"/>
    <s v="Jan"/>
    <n v="0"/>
    <n v="0"/>
    <n v="0"/>
    <n v="2"/>
    <n v="2"/>
    <n v="4"/>
    <n v="-1"/>
    <s v="23.01.2025"/>
    <x v="2"/>
  </r>
  <r>
    <s v="TO"/>
    <n v="0"/>
    <n v="5"/>
    <n v="0"/>
    <n v="8892"/>
    <s v="NT310567"/>
    <s v="28 Jun 2026"/>
    <s v="28"/>
    <s v="Jun"/>
    <s v="03 Jul 2026"/>
    <s v="03"/>
    <s v="Jul"/>
    <n v="5"/>
    <n v="-25"/>
    <n v="3"/>
    <n v="2"/>
    <s v="НОВОТОН - ЕООД"/>
    <x v="4"/>
    <n v="3"/>
    <n v="1"/>
    <n v="1810.707414"/>
    <n v="362.14148280000001"/>
    <s v="Bulgaria"/>
    <s v="28 Nov 2025 10:43"/>
    <s v="28 Nov 2025"/>
    <s v="Nov"/>
    <n v="0"/>
    <n v="3"/>
    <n v="2"/>
    <n v="0"/>
    <n v="0"/>
    <n v="5"/>
    <n v="0"/>
    <s v="28.11.2025"/>
    <x v="15"/>
  </r>
  <r>
    <s v="BOOKING"/>
    <n v="0"/>
    <n v="2"/>
    <n v="0"/>
    <n v="10051"/>
    <s v="6084596206"/>
    <s v="29 Jun 2026"/>
    <s v="29"/>
    <s v="Jun"/>
    <s v="01 Jul 2026"/>
    <s v="01"/>
    <s v="Jul"/>
    <n v="2"/>
    <n v="-28"/>
    <n v="2"/>
    <n v="0"/>
    <s v="BOOKING"/>
    <x v="3"/>
    <n v="3"/>
    <n v="1"/>
    <n v="1192.9486396330276"/>
    <n v="596.4743198165138"/>
    <s v="Romania"/>
    <s v="11 Feb 2026 12:18"/>
    <s v="11 Feb 2026"/>
    <s v="Feb"/>
    <n v="0"/>
    <n v="2"/>
    <n v="0"/>
    <n v="0"/>
    <n v="0"/>
    <n v="2"/>
    <n v="0"/>
    <s v="11.02.2025"/>
    <x v="9"/>
  </r>
  <r>
    <s v="TO"/>
    <n v="0"/>
    <n v="0"/>
    <n v="5"/>
    <n v="9826"/>
    <s v="1238401.231760"/>
    <s v="15 Aug 2026"/>
    <s v="15"/>
    <s v="Aug"/>
    <s v="20 Aug 2026"/>
    <s v="20"/>
    <s v="Aug"/>
    <n v="5"/>
    <n v="5"/>
    <n v="0"/>
    <n v="0"/>
    <s v="СЛР-ХОЛИДЕЙ-СЪРВИС ЕООД"/>
    <x v="4"/>
    <n v="2"/>
    <n v="2"/>
    <n v="1993.9686850000001"/>
    <n v="398.79373700000002"/>
    <s v="Romania"/>
    <s v="29 Jan 2026 13:58"/>
    <s v="29 Jan 2026"/>
    <s v="Jan"/>
    <n v="0"/>
    <n v="0"/>
    <n v="0"/>
    <n v="5"/>
    <n v="0"/>
    <n v="5"/>
    <n v="0"/>
    <s v="29.01.2025"/>
    <x v="0"/>
  </r>
  <r>
    <s v="TO"/>
    <n v="0"/>
    <n v="0"/>
    <n v="6"/>
    <n v="8217"/>
    <s v="1172907.220426"/>
    <s v="02 Aug 2026"/>
    <s v="02"/>
    <s v="Aug"/>
    <s v="08 Aug 2026"/>
    <s v="08"/>
    <s v="Aug"/>
    <n v="6"/>
    <n v="6"/>
    <n v="0"/>
    <n v="0"/>
    <s v="СЛР-ХОЛИДЕЙ-СЪРВИС ЕООД"/>
    <x v="3"/>
    <n v="2"/>
    <n v="1"/>
    <n v="1640.7849035999998"/>
    <n v="273.46415059999998"/>
    <s v="Romania"/>
    <s v="07 Nov 2025 16:07"/>
    <s v="07 Nov 2025"/>
    <s v="Nov"/>
    <n v="0"/>
    <n v="0"/>
    <n v="0"/>
    <n v="6"/>
    <n v="0"/>
    <n v="6"/>
    <n v="0"/>
    <s v="07.11.2025"/>
    <x v="3"/>
  </r>
  <r>
    <s v="BOOKING"/>
    <n v="0"/>
    <n v="2"/>
    <n v="0"/>
    <n v="10209"/>
    <s v="6622490588"/>
    <s v="11 Sep 2026"/>
    <s v="11"/>
    <s v="Sep"/>
    <s v="13 Sep 2026"/>
    <s v="13"/>
    <s v="Sep"/>
    <n v="2"/>
    <n v="2"/>
    <n v="0"/>
    <n v="0"/>
    <s v="BOOKING"/>
    <x v="6"/>
    <n v="2"/>
    <n v="2"/>
    <n v="617.71929889908245"/>
    <n v="308.85964944954122"/>
    <s v="Romania"/>
    <s v="23 Feb 2026 19:52"/>
    <s v="23 Feb 2026"/>
    <s v="Feb"/>
    <n v="0"/>
    <n v="0"/>
    <n v="0"/>
    <n v="0"/>
    <n v="2"/>
    <n v="2"/>
    <n v="0"/>
    <s v="23.02.2025"/>
    <x v="8"/>
  </r>
  <r>
    <s v="TO"/>
    <n v="0"/>
    <n v="0"/>
    <n v="6"/>
    <n v="8491"/>
    <s v="NT308644"/>
    <s v="17 Jul 2026"/>
    <s v="17"/>
    <s v="Jul"/>
    <s v="23 Jul 2026"/>
    <s v="23"/>
    <s v="Jul"/>
    <n v="6"/>
    <n v="6"/>
    <n v="0"/>
    <n v="0"/>
    <s v="НОВОТОН - ЕООД"/>
    <x v="6"/>
    <n v="3"/>
    <n v="0"/>
    <n v="2162.6394642"/>
    <n v="360.43991069999998"/>
    <s v="Bulgaria"/>
    <s v="14 Nov 2025 14:51"/>
    <s v="14 Nov 2025"/>
    <s v="Nov"/>
    <n v="0"/>
    <n v="0"/>
    <n v="6"/>
    <n v="0"/>
    <n v="0"/>
    <n v="6"/>
    <n v="0"/>
    <s v="14.11.2025"/>
    <x v="11"/>
  </r>
  <r>
    <s v="BOOKING"/>
    <n v="0"/>
    <n v="0"/>
    <n v="4"/>
    <n v="10258"/>
    <s v="6628775490"/>
    <s v="18 Aug 2026"/>
    <s v="18"/>
    <s v="Aug"/>
    <s v="22 Aug 2026"/>
    <s v="22"/>
    <s v="Aug"/>
    <n v="4"/>
    <n v="4"/>
    <n v="0"/>
    <n v="0"/>
    <s v="BOOKING"/>
    <x v="0"/>
    <n v="2"/>
    <n v="1"/>
    <n v="2151.0541321100914"/>
    <n v="537.76353302752284"/>
    <s v="Romania"/>
    <s v="27 Feb 2026 15:58"/>
    <s v="27 Feb 2026"/>
    <s v="Feb"/>
    <n v="0"/>
    <n v="0"/>
    <n v="0"/>
    <n v="4"/>
    <n v="0"/>
    <n v="4"/>
    <n v="0"/>
    <s v="27.02.2025"/>
    <x v="8"/>
  </r>
  <r>
    <s v="TO"/>
    <n v="0"/>
    <n v="0"/>
    <n v="5"/>
    <n v="9142"/>
    <s v="2316396"/>
    <s v="13 Aug 2026"/>
    <s v="13"/>
    <s v="Aug"/>
    <s v="18 Aug 2026"/>
    <s v="18"/>
    <s v="Aug"/>
    <n v="5"/>
    <n v="5"/>
    <n v="0"/>
    <n v="0"/>
    <s v="ТУРИСТИЧЕСКА АГЕНЦИЯ СОЛВЕКС - ЕООД"/>
    <x v="4"/>
    <n v="2"/>
    <n v="2"/>
    <n v="1851.4864694999999"/>
    <n v="370.2972939"/>
    <m/>
    <s v="19 Dec 2025 09:08"/>
    <s v="18 Dec 2025"/>
    <s v="Dec"/>
    <n v="0"/>
    <n v="0"/>
    <n v="0"/>
    <n v="5"/>
    <n v="0"/>
    <n v="5"/>
    <n v="0"/>
    <s v="19.12.2025"/>
    <x v="10"/>
  </r>
  <r>
    <s v="TO"/>
    <n v="0"/>
    <n v="6"/>
    <n v="0"/>
    <n v="8494"/>
    <s v="NT308655"/>
    <s v="26 Jun 2026"/>
    <s v="26"/>
    <s v="Jun"/>
    <s v="02 Jul 2026"/>
    <s v="02"/>
    <s v="Jul"/>
    <n v="6"/>
    <n v="-24"/>
    <n v="5"/>
    <n v="1"/>
    <s v="НОВОТОН - ЕООД"/>
    <x v="6"/>
    <n v="3"/>
    <n v="0"/>
    <n v="1953.4047708000001"/>
    <n v="325.56746179999999"/>
    <m/>
    <s v="14 Nov 2025 16:01"/>
    <s v="14 Nov 2025"/>
    <s v="Nov"/>
    <n v="0"/>
    <n v="5"/>
    <n v="1"/>
    <n v="0"/>
    <n v="0"/>
    <n v="6"/>
    <n v="0"/>
    <s v="14.11.2025"/>
    <x v="11"/>
  </r>
  <r>
    <s v="TOPOLA SKIES"/>
    <n v="0"/>
    <n v="5"/>
    <n v="0"/>
    <n v="8227"/>
    <s v="404690"/>
    <s v="15 Jun 2026"/>
    <s v="15"/>
    <s v="Jun"/>
    <s v="20 Jun 2026"/>
    <s v="20"/>
    <s v="Jun"/>
    <n v="5"/>
    <n v="5"/>
    <n v="0"/>
    <n v="0"/>
    <s v="TOPOLA SKIES"/>
    <x v="3"/>
    <n v="2"/>
    <n v="2"/>
    <n v="1195.0300733944953"/>
    <n v="239.00601467889902"/>
    <m/>
    <s v="07 Nov 2025 19:52"/>
    <s v="07 Nov 2025"/>
    <s v="Nov"/>
    <n v="0"/>
    <n v="5"/>
    <n v="0"/>
    <n v="0"/>
    <n v="0"/>
    <n v="5"/>
    <n v="0"/>
    <s v="07.11.2025"/>
    <x v="3"/>
  </r>
  <r>
    <s v="TOPOLA SKIES"/>
    <n v="0"/>
    <n v="0"/>
    <n v="5"/>
    <n v="8796"/>
    <s v="414171"/>
    <s v="21 Jul 2026"/>
    <s v="21"/>
    <s v="Jul"/>
    <s v="26 Jul 2026"/>
    <s v="26"/>
    <s v="Jul"/>
    <n v="5"/>
    <n v="5"/>
    <n v="0"/>
    <n v="0"/>
    <s v="TOPOLA SKIES"/>
    <x v="4"/>
    <n v="3"/>
    <n v="1"/>
    <n v="2401.1850513761465"/>
    <n v="480.2370102752293"/>
    <m/>
    <s v="24 Nov 2025 20:56"/>
    <s v="24 Nov 2025"/>
    <s v="Nov"/>
    <n v="0"/>
    <n v="0"/>
    <n v="5"/>
    <n v="0"/>
    <n v="0"/>
    <n v="5"/>
    <n v="0"/>
    <s v="24.11.2025"/>
    <x v="15"/>
  </r>
  <r>
    <s v="TO"/>
    <n v="0"/>
    <n v="0"/>
    <n v="6"/>
    <n v="8495"/>
    <s v="2311699"/>
    <s v="01 Aug 2026"/>
    <s v="01"/>
    <s v="Aug"/>
    <s v="07 Aug 2026"/>
    <s v="07"/>
    <s v="Aug"/>
    <n v="6"/>
    <n v="6"/>
    <n v="0"/>
    <n v="0"/>
    <s v="ТУРИСТИЧЕСКА АГЕНЦИЯ СОЛВЕКС - ЕООД"/>
    <x v="2"/>
    <n v="1"/>
    <n v="0"/>
    <n v="1263.857346"/>
    <n v="210.64289099999999"/>
    <s v="[&quot;RO&quot;]"/>
    <s v="14 Nov 2025 16:05"/>
    <s v="14 Nov 2025"/>
    <s v="Nov"/>
    <n v="0"/>
    <n v="0"/>
    <n v="0"/>
    <n v="6"/>
    <n v="0"/>
    <n v="6"/>
    <n v="0"/>
    <s v="14.11.2025"/>
    <x v="11"/>
  </r>
  <r>
    <s v="TO"/>
    <n v="0"/>
    <n v="0"/>
    <n v="5"/>
    <n v="10368"/>
    <s v="1249102.197242"/>
    <s v="09 Aug 2026"/>
    <s v="09"/>
    <s v="Aug"/>
    <s v="14 Aug 2026"/>
    <s v="14"/>
    <s v="Aug"/>
    <n v="5"/>
    <n v="5"/>
    <n v="0"/>
    <n v="0"/>
    <s v="СЛР-ХОЛИДЕЙ-СЪРВИС ЕООД"/>
    <x v="4"/>
    <n v="3"/>
    <n v="1"/>
    <n v="2307.3904425000001"/>
    <n v="461.47808850000001"/>
    <s v="Romania"/>
    <s v="09 Mar 2026 09:49"/>
    <s v="07 Mar 2026"/>
    <s v="Mar"/>
    <n v="0"/>
    <n v="0"/>
    <n v="0"/>
    <n v="5"/>
    <n v="0"/>
    <n v="5"/>
    <n v="0"/>
    <s v="09.03.2025"/>
    <x v="19"/>
  </r>
  <r>
    <s v="TO"/>
    <n v="0"/>
    <n v="5"/>
    <n v="2"/>
    <n v="8497"/>
    <s v="1175927.221515"/>
    <s v="06 Jul 2026"/>
    <s v="06"/>
    <s v="Jul"/>
    <s v="13 Jul 2026"/>
    <s v="13"/>
    <s v="Jul"/>
    <n v="7"/>
    <n v="7"/>
    <n v="0"/>
    <n v="0"/>
    <s v="СЛР-ХОЛИДЕЙ-СЪРВИС ЕООД"/>
    <x v="4"/>
    <n v="3"/>
    <n v="1"/>
    <n v="2479.5230407999998"/>
    <n v="354.21757725714281"/>
    <s v="Romania"/>
    <s v="14 Nov 2025 17:01"/>
    <s v="14 Nov 2025"/>
    <s v="Nov"/>
    <n v="0"/>
    <n v="0"/>
    <n v="7"/>
    <n v="0"/>
    <n v="0"/>
    <n v="7"/>
    <n v="0"/>
    <s v="14.11.2025"/>
    <x v="11"/>
  </r>
  <r>
    <s v="TO"/>
    <n v="0"/>
    <n v="5"/>
    <n v="0"/>
    <n v="10312"/>
    <s v="1248224.196598"/>
    <s v="01 Jul 2026"/>
    <s v="01"/>
    <s v="Jul"/>
    <s v="06 Jul 2026"/>
    <s v="06"/>
    <s v="Jul"/>
    <n v="5"/>
    <n v="5"/>
    <n v="0"/>
    <n v="0"/>
    <s v="СЛР-ХОЛИДЕЙ-СЪРВИС ЕООД"/>
    <x v="2"/>
    <n v="2"/>
    <n v="2"/>
    <n v="1968.1517289999999"/>
    <n v="393.63034579999999"/>
    <s v="Romania"/>
    <s v="02 Mar 2026 16:39"/>
    <s v="02 Mar 2026"/>
    <s v="Mar"/>
    <n v="0"/>
    <n v="0"/>
    <n v="5"/>
    <n v="0"/>
    <n v="0"/>
    <n v="5"/>
    <n v="0"/>
    <s v="02.03.2025"/>
    <x v="6"/>
  </r>
  <r>
    <s v="TO"/>
    <n v="0"/>
    <n v="5"/>
    <n v="1"/>
    <n v="10370"/>
    <s v="1249137.197252"/>
    <s v="24 Aug 2026"/>
    <s v="24"/>
    <s v="Aug"/>
    <s v="30 Aug 2026"/>
    <s v="30"/>
    <s v="Aug"/>
    <n v="6"/>
    <n v="6"/>
    <n v="0"/>
    <n v="0"/>
    <s v="СЛР-ХОЛИДЕЙ-СЪРВИС ЕООД"/>
    <x v="4"/>
    <n v="2"/>
    <n v="1"/>
    <n v="1857.1779347999998"/>
    <n v="309.52965579999994"/>
    <s v="Romania"/>
    <s v="09 Mar 2026 10:10"/>
    <s v="07 Mar 2026"/>
    <s v="Mar"/>
    <n v="0"/>
    <n v="0"/>
    <n v="0"/>
    <n v="6"/>
    <n v="0"/>
    <n v="6"/>
    <n v="0"/>
    <s v="09.03.2025"/>
    <x v="19"/>
  </r>
  <r>
    <s v="TOPOLA SKIES"/>
    <n v="0"/>
    <n v="7"/>
    <n v="0"/>
    <n v="10358"/>
    <s v="489354"/>
    <s v="30 Jun 2026"/>
    <s v="30"/>
    <s v="Jun"/>
    <s v="07 Jul 2026"/>
    <s v="07"/>
    <s v="Jul"/>
    <n v="7"/>
    <n v="-23"/>
    <n v="1"/>
    <n v="6"/>
    <s v="TOPOLA SKIES"/>
    <x v="0"/>
    <n v="2"/>
    <n v="2"/>
    <n v="2920.28745412844"/>
    <n v="417.18392201834854"/>
    <m/>
    <s v="08 Mar 2026 14:58"/>
    <s v="08 Mar 2026"/>
    <s v="Mar"/>
    <n v="0"/>
    <n v="1"/>
    <n v="6"/>
    <n v="0"/>
    <n v="0"/>
    <n v="7"/>
    <n v="0"/>
    <s v="08.03.2025"/>
    <x v="6"/>
  </r>
  <r>
    <s v="TO"/>
    <n v="0"/>
    <n v="5"/>
    <n v="0"/>
    <n v="10371"/>
    <s v="1249154.197254"/>
    <s v="25 Jun 2026"/>
    <s v="25"/>
    <s v="Jun"/>
    <s v="30 Jun 2026"/>
    <s v="30"/>
    <s v="Jun"/>
    <n v="5"/>
    <n v="5"/>
    <n v="0"/>
    <n v="0"/>
    <s v="СЛР-ХОЛИДЕЙ-СЪРВИС ЕООД"/>
    <x v="2"/>
    <n v="3"/>
    <n v="0"/>
    <n v="2125.4982525"/>
    <n v="425.0996505"/>
    <s v="Romania"/>
    <s v="09 Mar 2026 10:11"/>
    <s v="08 Mar 2026"/>
    <s v="Mar"/>
    <n v="0"/>
    <n v="5"/>
    <n v="0"/>
    <n v="0"/>
    <n v="0"/>
    <n v="5"/>
    <n v="0"/>
    <s v="09.03.2025"/>
    <x v="19"/>
  </r>
  <r>
    <s v="TO"/>
    <n v="0"/>
    <n v="0"/>
    <n v="5"/>
    <n v="9023"/>
    <s v="14072026"/>
    <s v="21 Jul 2026"/>
    <s v="21"/>
    <s v="Jul"/>
    <s v="26 Jul 2026"/>
    <s v="26"/>
    <s v="Jul"/>
    <n v="5"/>
    <n v="5"/>
    <n v="0"/>
    <n v="0"/>
    <s v="КЛАВИС ТРЕНД - ООД"/>
    <x v="4"/>
    <n v="3"/>
    <n v="1"/>
    <n v="1999.5428005000001"/>
    <n v="399.90856010000005"/>
    <m/>
    <s v="05 Dec 2025 09:12"/>
    <s v="04 Dec 2025"/>
    <s v="Dec"/>
    <n v="0"/>
    <n v="0"/>
    <n v="5"/>
    <n v="0"/>
    <n v="0"/>
    <n v="5"/>
    <n v="0"/>
    <s v="05.12.2025"/>
    <x v="13"/>
  </r>
  <r>
    <s v="TO"/>
    <n v="0"/>
    <n v="0"/>
    <n v="5"/>
    <n v="9146"/>
    <s v="2316535"/>
    <s v="26 Jul 2026"/>
    <s v="26"/>
    <s v="Jul"/>
    <s v="31 Jul 2026"/>
    <s v="31"/>
    <s v="Jul"/>
    <n v="5"/>
    <n v="5"/>
    <n v="0"/>
    <n v="0"/>
    <s v="ТУРИСТИЧЕСКА АГЕНЦИЯ СОЛВЕКС - ЕООД"/>
    <x v="3"/>
    <n v="2"/>
    <n v="2"/>
    <n v="1851.4864694999999"/>
    <n v="370.2972939"/>
    <s v="Romania"/>
    <s v="19 Dec 2025 20:56"/>
    <s v="19 Dec 2025"/>
    <s v="Dec"/>
    <n v="0"/>
    <n v="0"/>
    <n v="5"/>
    <n v="0"/>
    <n v="0"/>
    <n v="5"/>
    <n v="0"/>
    <s v="19.12.2025"/>
    <x v="10"/>
  </r>
  <r>
    <s v="TO"/>
    <n v="0"/>
    <n v="0"/>
    <n v="5"/>
    <n v="9147"/>
    <s v="2316536"/>
    <s v="26 Jul 2026"/>
    <s v="26"/>
    <s v="Jul"/>
    <s v="31 Jul 2026"/>
    <s v="31"/>
    <s v="Jul"/>
    <n v="5"/>
    <n v="5"/>
    <n v="0"/>
    <n v="0"/>
    <s v="ТУРИСТИЧЕСКА АГЕНЦИЯ СОЛВЕКС - ЕООД"/>
    <x v="3"/>
    <n v="1"/>
    <n v="2"/>
    <n v="1481.1500589999998"/>
    <n v="296.23001179999994"/>
    <s v="Romania"/>
    <s v="19 Dec 2025 20:56"/>
    <s v="19 Dec 2025"/>
    <s v="Dec"/>
    <n v="0"/>
    <n v="0"/>
    <n v="5"/>
    <n v="0"/>
    <n v="0"/>
    <n v="5"/>
    <n v="0"/>
    <s v="19.12.2025"/>
    <x v="10"/>
  </r>
  <r>
    <s v="TO"/>
    <n v="0"/>
    <n v="0"/>
    <n v="5"/>
    <n v="9829"/>
    <s v="1238438.231773"/>
    <s v="03 Aug 2026"/>
    <s v="03"/>
    <s v="Aug"/>
    <s v="08 Aug 2026"/>
    <s v="08"/>
    <s v="Aug"/>
    <n v="5"/>
    <n v="5"/>
    <n v="0"/>
    <n v="0"/>
    <s v="СЛР-ХОЛИДЕЙ-СЪРВИС ЕООД"/>
    <x v="3"/>
    <n v="2"/>
    <n v="1"/>
    <n v="1595.1749480000001"/>
    <n v="319.03498960000002"/>
    <s v="Romania"/>
    <s v="29 Jan 2026 14:39"/>
    <s v="29 Jan 2026"/>
    <s v="Jan"/>
    <n v="0"/>
    <n v="0"/>
    <n v="0"/>
    <n v="5"/>
    <n v="0"/>
    <n v="5"/>
    <n v="0"/>
    <s v="29.01.2025"/>
    <x v="0"/>
  </r>
  <r>
    <s v="TO"/>
    <n v="0"/>
    <n v="4"/>
    <n v="3"/>
    <n v="9673"/>
    <s v="2321738"/>
    <s v="22 Aug 2026"/>
    <s v="22"/>
    <s v="Aug"/>
    <s v="29 Aug 2026"/>
    <s v="29"/>
    <s v="Aug"/>
    <n v="7"/>
    <n v="7"/>
    <n v="0"/>
    <n v="0"/>
    <s v="ТУРИСТИЧЕСКА АГЕНЦИЯ СОЛВЕКС - ЕООД"/>
    <x v="6"/>
    <n v="2"/>
    <n v="1"/>
    <n v="2029.7994905999999"/>
    <n v="289.97135579999997"/>
    <s v="Romania"/>
    <s v="23 Jan 2026 12:11"/>
    <s v="22 Jan 2026"/>
    <s v="Jan"/>
    <n v="0"/>
    <n v="0"/>
    <n v="0"/>
    <n v="7"/>
    <n v="0"/>
    <n v="7"/>
    <n v="0"/>
    <s v="23.01.2025"/>
    <x v="2"/>
  </r>
  <r>
    <s v="TO"/>
    <n v="0"/>
    <n v="0"/>
    <n v="6"/>
    <n v="10376"/>
    <s v="1249179.197259"/>
    <s v="27 Jul 2026"/>
    <s v="27"/>
    <s v="Jul"/>
    <s v="02 Aug 2026"/>
    <s v="02"/>
    <s v="Aug"/>
    <n v="6"/>
    <n v="-25"/>
    <n v="4"/>
    <n v="1"/>
    <s v="СЛР-ХОЛИДЕЙ-СЪРВИС ЕООД"/>
    <x v="0"/>
    <n v="2"/>
    <n v="2"/>
    <n v="2826.1352333999998"/>
    <n v="471.02253889999997"/>
    <s v="Romania"/>
    <s v="09 Mar 2026 10:29"/>
    <s v="08 Mar 2026"/>
    <s v="Mar"/>
    <n v="0"/>
    <n v="0"/>
    <n v="4"/>
    <n v="1"/>
    <n v="0"/>
    <n v="5"/>
    <n v="-1"/>
    <s v="09.03.2025"/>
    <x v="19"/>
  </r>
  <r>
    <s v="TOPOLA SKIES"/>
    <n v="0"/>
    <n v="0"/>
    <n v="5"/>
    <n v="10027"/>
    <s v="467728"/>
    <s v="20 Jul 2026"/>
    <s v="20"/>
    <s v="Jul"/>
    <s v="25 Jul 2026"/>
    <s v="25"/>
    <s v="Jul"/>
    <n v="5"/>
    <n v="5"/>
    <n v="0"/>
    <n v="0"/>
    <s v="TOPOLA SKIES"/>
    <x v="0"/>
    <n v="2"/>
    <n v="2"/>
    <n v="2826.0846330275231"/>
    <n v="565.21692660550445"/>
    <m/>
    <s v="08 Feb 2026 11:58"/>
    <s v="08 Feb 2026"/>
    <s v="Feb"/>
    <n v="0"/>
    <n v="0"/>
    <n v="5"/>
    <n v="0"/>
    <n v="0"/>
    <n v="5"/>
    <n v="0"/>
    <s v="08.02.2025"/>
    <x v="5"/>
  </r>
  <r>
    <s v="TO"/>
    <n v="0"/>
    <n v="0"/>
    <n v="9"/>
    <n v="9827"/>
    <s v="1238409.231769"/>
    <s v="02 Aug 2026"/>
    <s v="02"/>
    <s v="Aug"/>
    <s v="11 Aug 2026"/>
    <s v="11"/>
    <s v="Aug"/>
    <n v="9"/>
    <n v="9"/>
    <n v="0"/>
    <n v="0"/>
    <s v="СЛР-ХОЛИДЕЙ-СЪРВИС ЕООД"/>
    <x v="3"/>
    <n v="1"/>
    <n v="1"/>
    <n v="2009.8500245999996"/>
    <n v="223.31666939999997"/>
    <s v="Romania"/>
    <s v="29 Jan 2026 14:24"/>
    <s v="29 Jan 2026"/>
    <s v="Jan"/>
    <n v="0"/>
    <n v="0"/>
    <n v="0"/>
    <n v="9"/>
    <n v="0"/>
    <n v="9"/>
    <n v="0"/>
    <s v="29.01.2025"/>
    <x v="0"/>
  </r>
  <r>
    <s v="TO"/>
    <n v="0"/>
    <n v="0"/>
    <n v="9"/>
    <n v="9828"/>
    <s v="1238409.231770"/>
    <s v="02 Aug 2026"/>
    <s v="02"/>
    <s v="Aug"/>
    <s v="11 Aug 2026"/>
    <s v="11"/>
    <s v="Aug"/>
    <n v="9"/>
    <n v="9"/>
    <n v="0"/>
    <n v="0"/>
    <s v="СЛР-ХОЛИДЕЙ-СЪРВИС ЕООД"/>
    <x v="4"/>
    <n v="3"/>
    <n v="1"/>
    <n v="3876.2399187000001"/>
    <n v="430.69332430000003"/>
    <s v="Romania"/>
    <s v="29 Jan 2026 14:24"/>
    <s v="29 Jan 2026"/>
    <s v="Jan"/>
    <n v="0"/>
    <n v="0"/>
    <n v="0"/>
    <n v="9"/>
    <n v="0"/>
    <n v="9"/>
    <n v="0"/>
    <s v="29.01.2025"/>
    <x v="0"/>
  </r>
  <r>
    <s v="TO"/>
    <n v="0"/>
    <n v="5"/>
    <n v="0"/>
    <n v="8801"/>
    <s v="1178873.222878"/>
    <s v="22 Jun 2026"/>
    <s v="22"/>
    <s v="Jun"/>
    <s v="27 Jun 2026"/>
    <s v="27"/>
    <s v="Jun"/>
    <n v="5"/>
    <n v="5"/>
    <n v="0"/>
    <n v="0"/>
    <s v="СЛР-ХОЛИДЕЙ-СЪРВИС ЕООД"/>
    <x v="5"/>
    <n v="2"/>
    <n v="1"/>
    <n v="1427.5603169999999"/>
    <n v="285.51206339999999"/>
    <s v="Romania"/>
    <s v="25 Nov 2025 10:00"/>
    <s v="25 Nov 2025"/>
    <s v="Nov"/>
    <n v="0"/>
    <n v="5"/>
    <n v="0"/>
    <n v="0"/>
    <n v="0"/>
    <n v="5"/>
    <n v="0"/>
    <s v="25.11.2025"/>
    <x v="15"/>
  </r>
  <r>
    <s v="BOOKING"/>
    <n v="0"/>
    <n v="0"/>
    <n v="5"/>
    <n v="10052"/>
    <s v="6585301341"/>
    <s v="28 Jul 2026"/>
    <s v="28"/>
    <s v="Jul"/>
    <s v="02 Aug 2026"/>
    <s v="02"/>
    <s v="Aug"/>
    <n v="5"/>
    <n v="-26"/>
    <n v="3"/>
    <n v="1"/>
    <s v="BOOKING"/>
    <x v="4"/>
    <n v="2"/>
    <n v="2"/>
    <n v="3391.3015596330274"/>
    <n v="678.26031192660548"/>
    <m/>
    <s v="11 Feb 2026 13:16"/>
    <s v="11 Feb 2026"/>
    <s v="Feb"/>
    <n v="0"/>
    <n v="0"/>
    <n v="3"/>
    <n v="1"/>
    <n v="0"/>
    <n v="4"/>
    <n v="-1"/>
    <s v="11.02.2025"/>
    <x v="9"/>
  </r>
  <r>
    <s v="TO"/>
    <n v="0"/>
    <n v="0"/>
    <n v="5"/>
    <n v="8800"/>
    <s v="1178826.222877"/>
    <s v="15 Aug 2026"/>
    <s v="15"/>
    <s v="Aug"/>
    <s v="20 Aug 2026"/>
    <s v="20"/>
    <s v="Aug"/>
    <n v="5"/>
    <n v="5"/>
    <n v="0"/>
    <n v="0"/>
    <s v="СЛР-ХОЛИДЕЙ-СЪРВИС ЕООД"/>
    <x v="7"/>
    <n v="4"/>
    <n v="0"/>
    <n v="2583.8470129999996"/>
    <n v="516.76940259999992"/>
    <s v="Romania"/>
    <s v="25 Nov 2025 09:59"/>
    <s v="24 Nov 2025"/>
    <s v="Nov"/>
    <n v="0"/>
    <n v="0"/>
    <n v="0"/>
    <n v="5"/>
    <n v="0"/>
    <n v="5"/>
    <n v="0"/>
    <s v="25.11.2025"/>
    <x v="15"/>
  </r>
  <r>
    <s v="BOOKING"/>
    <n v="4"/>
    <n v="0"/>
    <n v="0"/>
    <n v="10124"/>
    <s v="6638074924"/>
    <s v="03 Jun 2026"/>
    <s v="03"/>
    <s v="Jun"/>
    <s v="07 Jun 2026"/>
    <s v="07"/>
    <s v="Jun"/>
    <n v="4"/>
    <n v="4"/>
    <n v="0"/>
    <n v="0"/>
    <s v="BOOKING"/>
    <x v="6"/>
    <n v="2"/>
    <n v="0"/>
    <n v="988.32216880733927"/>
    <n v="247.08054220183482"/>
    <s v="Bulgaria"/>
    <s v="17 Feb 2026 14:30"/>
    <s v="17 Feb 2026"/>
    <s v="Feb"/>
    <n v="0"/>
    <n v="4"/>
    <n v="0"/>
    <n v="0"/>
    <n v="0"/>
    <n v="4"/>
    <n v="0"/>
    <s v="17.02.2025"/>
    <x v="14"/>
  </r>
  <r>
    <s v="TO"/>
    <n v="0"/>
    <n v="0"/>
    <n v="7"/>
    <n v="8120"/>
    <s v="NT307249"/>
    <s v="25 Jul 2026"/>
    <s v="25"/>
    <s v="Jul"/>
    <s v="01 Aug 2026"/>
    <s v="01"/>
    <s v="Aug"/>
    <n v="7"/>
    <n v="-24"/>
    <n v="6"/>
    <n v="0"/>
    <s v="НОВОТОН - ЕООД"/>
    <x v="4"/>
    <n v="2"/>
    <n v="2"/>
    <n v="2592.0810572999999"/>
    <n v="370.2972939"/>
    <m/>
    <s v="31 Oct 2025 23:42"/>
    <s v="31 Oct 2025"/>
    <s v="Oct"/>
    <n v="0"/>
    <n v="0"/>
    <n v="6"/>
    <n v="0"/>
    <n v="0"/>
    <n v="6"/>
    <n v="-1"/>
    <s v="31.10.2025"/>
    <x v="4"/>
  </r>
  <r>
    <s v="TO"/>
    <n v="0"/>
    <n v="0"/>
    <n v="5"/>
    <n v="9830"/>
    <s v="1238437.231778"/>
    <s v="03 Aug 2026"/>
    <s v="03"/>
    <s v="Aug"/>
    <s v="08 Aug 2026"/>
    <s v="08"/>
    <s v="Aug"/>
    <n v="5"/>
    <n v="5"/>
    <n v="0"/>
    <n v="0"/>
    <s v="СЛР-ХОЛИДЕЙ-СЪРВИС ЕООД"/>
    <x v="3"/>
    <n v="2"/>
    <n v="2"/>
    <n v="1993.9686850000001"/>
    <n v="398.79373700000002"/>
    <s v="Romania"/>
    <s v="29 Jan 2026 15:15"/>
    <s v="29 Jan 2026"/>
    <s v="Jan"/>
    <n v="0"/>
    <n v="0"/>
    <n v="0"/>
    <n v="5"/>
    <n v="0"/>
    <n v="5"/>
    <n v="0"/>
    <s v="29.01.2025"/>
    <x v="0"/>
  </r>
  <r>
    <s v="TO"/>
    <n v="0"/>
    <n v="0"/>
    <n v="5"/>
    <n v="8603"/>
    <s v="95909"/>
    <s v="17 Aug 2026"/>
    <s v="17"/>
    <s v="Aug"/>
    <s v="22 Aug 2026"/>
    <s v="22"/>
    <s v="Aug"/>
    <n v="5"/>
    <n v="5"/>
    <n v="0"/>
    <n v="0"/>
    <s v="ДЕСТИНЕЙШЪН ТУРИСТИК СЪРВИСИС - ЕООД"/>
    <x v="4"/>
    <n v="2"/>
    <n v="2"/>
    <n v="1709.1020455"/>
    <n v="341.82040910000001"/>
    <m/>
    <s v="18 Nov 2025 17:22"/>
    <s v="18 Nov 2025"/>
    <s v="Nov"/>
    <n v="0"/>
    <n v="0"/>
    <n v="0"/>
    <n v="5"/>
    <n v="0"/>
    <n v="5"/>
    <n v="0"/>
    <s v="18.11.2025"/>
    <x v="12"/>
  </r>
  <r>
    <s v="TO"/>
    <n v="0"/>
    <n v="4"/>
    <n v="2"/>
    <n v="10377"/>
    <s v="1249121.197264"/>
    <s v="07 Jul 2026"/>
    <s v="07"/>
    <s v="Jul"/>
    <s v="13 Jul 2026"/>
    <s v="13"/>
    <s v="Jul"/>
    <n v="6"/>
    <n v="6"/>
    <n v="0"/>
    <n v="0"/>
    <s v="СЛР-ХОЛИДЕЙ-СЪРВИС ЕООД"/>
    <x v="5"/>
    <n v="2"/>
    <n v="2"/>
    <n v="2826.0570001999999"/>
    <n v="471.00950003333332"/>
    <s v="Romania"/>
    <s v="09 Mar 2026 10:38"/>
    <s v="07 Mar 2026"/>
    <s v="Mar"/>
    <n v="0"/>
    <n v="0"/>
    <n v="6"/>
    <n v="0"/>
    <n v="0"/>
    <n v="6"/>
    <n v="0"/>
    <s v="09.03.2025"/>
    <x v="19"/>
  </r>
  <r>
    <s v="TO"/>
    <n v="0"/>
    <n v="0"/>
    <n v="5"/>
    <n v="8500"/>
    <s v="1175996.221524"/>
    <s v="19 Jul 2026"/>
    <s v="19"/>
    <s v="Jul"/>
    <s v="24 Jul 2026"/>
    <s v="24"/>
    <s v="Jul"/>
    <n v="5"/>
    <n v="5"/>
    <n v="0"/>
    <n v="0"/>
    <s v="СЛР-ХОЛИДЕЙ-СЪРВИС ЕООД"/>
    <x v="6"/>
    <n v="2"/>
    <n v="2"/>
    <n v="1668.714156"/>
    <n v="333.74283120000001"/>
    <s v="Romania"/>
    <s v="14 Nov 2025 19:20"/>
    <s v="14 Nov 2025"/>
    <s v="Nov"/>
    <n v="0"/>
    <n v="0"/>
    <n v="5"/>
    <n v="0"/>
    <n v="0"/>
    <n v="5"/>
    <n v="0"/>
    <s v="14.11.2025"/>
    <x v="11"/>
  </r>
  <r>
    <s v="TO"/>
    <n v="0"/>
    <n v="5"/>
    <n v="0"/>
    <n v="9831"/>
    <s v="1238463.231780"/>
    <s v="01 Jul 2026"/>
    <s v="01"/>
    <s v="Jul"/>
    <s v="06 Jul 2026"/>
    <s v="06"/>
    <s v="Jul"/>
    <n v="5"/>
    <n v="5"/>
    <n v="0"/>
    <n v="0"/>
    <s v="СЛР-ХОЛИДЕЙ-СЪРВИС ЕООД"/>
    <x v="0"/>
    <n v="3"/>
    <n v="1"/>
    <n v="2187.3024805"/>
    <n v="437.4604961"/>
    <s v="Romania"/>
    <s v="29 Jan 2026 15:24"/>
    <s v="29 Jan 2026"/>
    <s v="Jan"/>
    <n v="0"/>
    <n v="0"/>
    <n v="5"/>
    <n v="0"/>
    <n v="0"/>
    <n v="5"/>
    <n v="0"/>
    <s v="29.01.2025"/>
    <x v="0"/>
  </r>
  <r>
    <s v="TO"/>
    <n v="0"/>
    <n v="5"/>
    <n v="0"/>
    <n v="9832"/>
    <s v="1238466.231781"/>
    <s v="01 Jul 2026"/>
    <s v="01"/>
    <s v="Jul"/>
    <s v="06 Jul 2026"/>
    <s v="06"/>
    <s v="Jul"/>
    <n v="5"/>
    <n v="5"/>
    <n v="0"/>
    <n v="0"/>
    <s v="СЛР-ХОЛИДЕЙ-СЪРВИС ЕООД"/>
    <x v="2"/>
    <n v="2"/>
    <n v="0"/>
    <n v="1469.6106619999998"/>
    <n v="293.92213239999995"/>
    <s v="Romania"/>
    <s v="29 Jan 2026 15:25"/>
    <s v="29 Jan 2026"/>
    <s v="Jan"/>
    <n v="0"/>
    <n v="0"/>
    <n v="5"/>
    <n v="0"/>
    <n v="0"/>
    <n v="5"/>
    <n v="0"/>
    <s v="29.01.2025"/>
    <x v="0"/>
  </r>
  <r>
    <s v="TO"/>
    <n v="0"/>
    <n v="5"/>
    <n v="0"/>
    <n v="9833"/>
    <s v="1238465.231782"/>
    <s v="01 Jul 2026"/>
    <s v="01"/>
    <s v="Jul"/>
    <s v="06 Jul 2026"/>
    <s v="06"/>
    <s v="Jul"/>
    <n v="5"/>
    <n v="5"/>
    <n v="0"/>
    <n v="0"/>
    <s v="СЛР-ХОЛИДЕЙ-СЪРВИС ЕООД"/>
    <x v="2"/>
    <n v="2"/>
    <n v="0"/>
    <n v="1469.6106619999998"/>
    <n v="293.92213239999995"/>
    <s v="Romania"/>
    <s v="29 Jan 2026 15:25"/>
    <s v="29 Jan 2026"/>
    <s v="Jan"/>
    <n v="0"/>
    <n v="0"/>
    <n v="5"/>
    <n v="0"/>
    <n v="0"/>
    <n v="5"/>
    <n v="0"/>
    <s v="29.01.2025"/>
    <x v="0"/>
  </r>
  <r>
    <s v="TO"/>
    <n v="0"/>
    <n v="5"/>
    <n v="0"/>
    <n v="9834"/>
    <s v="1238475.231783"/>
    <s v="01 Jul 2026"/>
    <s v="01"/>
    <s v="Jul"/>
    <s v="06 Jul 2026"/>
    <s v="06"/>
    <s v="Jul"/>
    <n v="5"/>
    <n v="5"/>
    <n v="0"/>
    <n v="0"/>
    <s v="СЛР-ХОЛИДЕЙ-СЪРВИС ЕООД"/>
    <x v="0"/>
    <n v="2"/>
    <n v="2"/>
    <n v="2025.2619649999999"/>
    <n v="405.052393"/>
    <s v="Romania"/>
    <s v="29 Jan 2026 15:26"/>
    <s v="29 Jan 2026"/>
    <s v="Jan"/>
    <n v="0"/>
    <n v="0"/>
    <n v="5"/>
    <n v="0"/>
    <n v="0"/>
    <n v="5"/>
    <n v="0"/>
    <s v="29.01.2025"/>
    <x v="0"/>
  </r>
  <r>
    <s v="TO"/>
    <n v="0"/>
    <n v="5"/>
    <n v="0"/>
    <n v="8041"/>
    <s v="650924"/>
    <s v="29 Jun 2026"/>
    <s v="29"/>
    <s v="Jun"/>
    <s v="04 Jul 2026"/>
    <s v="04"/>
    <s v="Jul"/>
    <n v="5"/>
    <n v="-25"/>
    <n v="2"/>
    <n v="3"/>
    <s v="ПРОФИ ТУРС - ООД"/>
    <x v="5"/>
    <n v="3"/>
    <n v="1"/>
    <n v="2078.4605409999999"/>
    <n v="415.69210820000001"/>
    <m/>
    <s v="27 Oct 2025 08:26"/>
    <s v="26 Oct 2025"/>
    <s v="Oct"/>
    <n v="0"/>
    <n v="2"/>
    <n v="3"/>
    <n v="0"/>
    <n v="0"/>
    <n v="5"/>
    <n v="0"/>
    <s v="27.10.2025"/>
    <x v="4"/>
  </r>
  <r>
    <s v="TO"/>
    <n v="0"/>
    <n v="6"/>
    <n v="0"/>
    <n v="9556"/>
    <s v="1189430.228927"/>
    <s v="20 Jun 2026"/>
    <s v="20"/>
    <s v="Jun"/>
    <s v="26 Jun 2026"/>
    <s v="26"/>
    <s v="Jun"/>
    <n v="6"/>
    <n v="6"/>
    <n v="0"/>
    <n v="0"/>
    <s v="СЛР-ХОЛИДЕЙ-СЪРВИС ЕООД"/>
    <x v="5"/>
    <n v="3"/>
    <n v="1"/>
    <n v="2414.7263929000001"/>
    <n v="402.4543988166667"/>
    <s v="Romania"/>
    <s v="18 Jan 2026 10:09"/>
    <s v="18 Jan 2026"/>
    <s v="Jan"/>
    <n v="0"/>
    <n v="6"/>
    <n v="0"/>
    <n v="0"/>
    <n v="0"/>
    <n v="6"/>
    <n v="0"/>
    <s v="18.01.2025"/>
    <x v="7"/>
  </r>
  <r>
    <s v="BOOKING"/>
    <n v="0"/>
    <n v="0"/>
    <n v="4"/>
    <n v="9327"/>
    <s v="5155239213"/>
    <s v="17 Aug 2026"/>
    <s v="17"/>
    <s v="Aug"/>
    <s v="21 Aug 2026"/>
    <s v="21"/>
    <s v="Aug"/>
    <n v="4"/>
    <n v="4"/>
    <n v="0"/>
    <n v="0"/>
    <s v="BOOKING"/>
    <x v="4"/>
    <n v="2"/>
    <n v="2"/>
    <n v="2441.7371229357796"/>
    <n v="610.43428073394489"/>
    <s v="Romania"/>
    <s v="02 Jan 2026 19:36"/>
    <s v="02 Jan 2026"/>
    <s v="Jan"/>
    <n v="0"/>
    <n v="0"/>
    <n v="0"/>
    <n v="4"/>
    <n v="0"/>
    <n v="4"/>
    <n v="0"/>
    <s v="02.01.2025"/>
    <x v="20"/>
  </r>
  <r>
    <s v="INDIVIDUAL"/>
    <n v="0"/>
    <n v="5"/>
    <n v="0"/>
    <n v="9835"/>
    <s v="29012026"/>
    <s v="30 Jun 2026"/>
    <s v="30"/>
    <s v="Jun"/>
    <s v="05 Jul 2026"/>
    <s v="05"/>
    <s v="Jul"/>
    <n v="5"/>
    <n v="-25"/>
    <n v="1"/>
    <n v="4"/>
    <s v="INDIVIDUAL"/>
    <x v="4"/>
    <n v="2"/>
    <n v="2"/>
    <n v="1485.7130642201835"/>
    <n v="297.14261284403665"/>
    <m/>
    <s v="29 Jan 2026 15:49"/>
    <s v="29 Jan 2026"/>
    <s v="Jan"/>
    <n v="0"/>
    <n v="1"/>
    <n v="4"/>
    <n v="0"/>
    <n v="0"/>
    <n v="5"/>
    <n v="0"/>
    <s v="29.01.2025"/>
    <x v="0"/>
  </r>
  <r>
    <s v="TO"/>
    <n v="0"/>
    <n v="5"/>
    <n v="0"/>
    <n v="9836"/>
    <s v="2323954"/>
    <s v="01 Sep 2026"/>
    <s v="01"/>
    <s v="Sep"/>
    <s v="06 Sep 2026"/>
    <s v="06"/>
    <s v="Sep"/>
    <n v="5"/>
    <n v="5"/>
    <n v="0"/>
    <n v="0"/>
    <s v="ТУРИСТИЧЕСКА АГЕНЦИЯ СОЛВЕКС - ЕООД"/>
    <x v="4"/>
    <n v="3"/>
    <n v="1"/>
    <n v="1712.524748"/>
    <n v="342.50494960000003"/>
    <s v="Romania"/>
    <s v="29 Jan 2026 16:09"/>
    <s v="29 Jan 2026"/>
    <s v="Jan"/>
    <n v="0"/>
    <n v="0"/>
    <n v="0"/>
    <n v="0"/>
    <n v="5"/>
    <n v="5"/>
    <n v="0"/>
    <s v="29.01.2025"/>
    <x v="0"/>
  </r>
  <r>
    <s v="TO"/>
    <n v="0"/>
    <n v="7"/>
    <n v="0"/>
    <n v="9837"/>
    <s v="2323967"/>
    <s v="04 Jul 2026"/>
    <s v="04"/>
    <s v="Jul"/>
    <s v="11 Jul 2026"/>
    <s v="11"/>
    <s v="Jul"/>
    <n v="7"/>
    <n v="7"/>
    <n v="0"/>
    <n v="0"/>
    <s v="ТУРИСТИЧЕСКА АГЕНЦИЯ СОЛВЕКС - ЕООД"/>
    <x v="4"/>
    <n v="2"/>
    <n v="2"/>
    <n v="2603.1119385000002"/>
    <n v="371.87313407142858"/>
    <s v="Romania"/>
    <s v="29 Jan 2026 16:09"/>
    <s v="29 Jan 2026"/>
    <s v="Jan"/>
    <n v="0"/>
    <n v="0"/>
    <n v="7"/>
    <n v="0"/>
    <n v="0"/>
    <n v="7"/>
    <n v="0"/>
    <s v="29.01.2025"/>
    <x v="0"/>
  </r>
  <r>
    <s v="INDIVIDUAL"/>
    <n v="0"/>
    <n v="5"/>
    <n v="0"/>
    <n v="9838"/>
    <s v="290120263"/>
    <s v="22 Jun 2026"/>
    <s v="22"/>
    <s v="Jun"/>
    <s v="27 Jun 2026"/>
    <s v="27"/>
    <s v="Jun"/>
    <n v="5"/>
    <n v="5"/>
    <n v="0"/>
    <n v="0"/>
    <s v="INDIVIDUAL"/>
    <x v="7"/>
    <n v="4"/>
    <n v="1"/>
    <n v="3240.5770458715592"/>
    <n v="648.11540917431194"/>
    <m/>
    <s v="29 Jan 2026 16:14"/>
    <s v="29 Jan 2026"/>
    <s v="Jan"/>
    <n v="0"/>
    <n v="5"/>
    <n v="0"/>
    <n v="0"/>
    <n v="0"/>
    <n v="5"/>
    <n v="0"/>
    <s v="29.01.2025"/>
    <x v="0"/>
  </r>
  <r>
    <s v="TO"/>
    <n v="0"/>
    <n v="0"/>
    <n v="5"/>
    <n v="9839"/>
    <s v="61738"/>
    <s v="03 Aug 2026"/>
    <s v="03"/>
    <s v="Aug"/>
    <s v="08 Aug 2026"/>
    <s v="08"/>
    <s v="Aug"/>
    <n v="5"/>
    <n v="5"/>
    <n v="0"/>
    <n v="0"/>
    <s v="КЛУБ МАГЕЛАН - ООД"/>
    <x v="6"/>
    <n v="3"/>
    <n v="0"/>
    <n v="2102.5172499999999"/>
    <n v="420.50344999999999"/>
    <s v="Romania"/>
    <s v="29 Jan 2026 16:36"/>
    <s v="29 Jan 2026"/>
    <s v="Jan"/>
    <n v="0"/>
    <n v="0"/>
    <n v="0"/>
    <n v="5"/>
    <n v="0"/>
    <n v="5"/>
    <n v="0"/>
    <s v="29.01.2025"/>
    <x v="0"/>
  </r>
  <r>
    <s v="TO"/>
    <n v="0"/>
    <n v="0"/>
    <n v="5"/>
    <n v="9840"/>
    <s v="61738"/>
    <s v="03 Aug 2026"/>
    <s v="03"/>
    <s v="Aug"/>
    <s v="08 Aug 2026"/>
    <s v="08"/>
    <s v="Aug"/>
    <n v="5"/>
    <n v="5"/>
    <n v="0"/>
    <n v="0"/>
    <s v="КЛУБ МАГЕЛАН - ООД"/>
    <x v="6"/>
    <n v="2"/>
    <n v="0"/>
    <n v="1557.4274289999998"/>
    <n v="311.48548579999999"/>
    <s v="Romania"/>
    <s v="29 Jan 2026 16:36"/>
    <s v="29 Jan 2026"/>
    <s v="Jan"/>
    <n v="0"/>
    <n v="0"/>
    <n v="0"/>
    <n v="5"/>
    <n v="0"/>
    <n v="5"/>
    <n v="0"/>
    <s v="29.01.2025"/>
    <x v="0"/>
  </r>
  <r>
    <s v="TO"/>
    <n v="0"/>
    <n v="6"/>
    <n v="0"/>
    <n v="9841"/>
    <s v="19050"/>
    <s v="05 Jul 2026"/>
    <s v="05"/>
    <s v="Jul"/>
    <s v="11 Jul 2026"/>
    <s v="11"/>
    <s v="Jul"/>
    <n v="6"/>
    <n v="6"/>
    <n v="0"/>
    <n v="0"/>
    <s v="КЛУБ МАГЕЛАН - ООД"/>
    <x v="4"/>
    <n v="3"/>
    <n v="1"/>
    <n v="2421.3566566"/>
    <n v="403.55944276666668"/>
    <s v="Romania"/>
    <s v="29 Jan 2026 16:36"/>
    <s v="29 Jan 2026"/>
    <s v="Jan"/>
    <n v="0"/>
    <n v="0"/>
    <n v="6"/>
    <n v="0"/>
    <n v="0"/>
    <n v="6"/>
    <n v="0"/>
    <s v="29.01.2025"/>
    <x v="0"/>
  </r>
  <r>
    <s v="TOPOLA SKIES"/>
    <n v="0"/>
    <n v="0"/>
    <n v="7"/>
    <n v="10179"/>
    <s v="478130"/>
    <s v="13 Jul 2026"/>
    <s v="13"/>
    <s v="Jul"/>
    <s v="20 Jul 2026"/>
    <s v="20"/>
    <s v="Jul"/>
    <n v="7"/>
    <n v="7"/>
    <n v="0"/>
    <n v="0"/>
    <s v="TOPOLA SKIES"/>
    <x v="4"/>
    <n v="2"/>
    <n v="1"/>
    <n v="2873.1860435779813"/>
    <n v="410.45514908256877"/>
    <m/>
    <s v="21 Feb 2026 16:38"/>
    <s v="21 Feb 2026"/>
    <s v="Feb"/>
    <n v="0"/>
    <n v="0"/>
    <n v="7"/>
    <n v="0"/>
    <n v="0"/>
    <n v="7"/>
    <n v="0"/>
    <s v="21.02.2025"/>
    <x v="14"/>
  </r>
  <r>
    <s v="BOOKING"/>
    <n v="3"/>
    <n v="0"/>
    <n v="0"/>
    <n v="9328"/>
    <s v="6772126245"/>
    <s v="12 Jun 2026"/>
    <s v="12"/>
    <s v="Jun"/>
    <s v="15 Jun 2026"/>
    <s v="15"/>
    <s v="Jun"/>
    <n v="3"/>
    <n v="3"/>
    <n v="0"/>
    <n v="0"/>
    <s v="BOOKING"/>
    <x v="6"/>
    <n v="2"/>
    <n v="1"/>
    <n v="741.24162660550462"/>
    <n v="247.08054220183482"/>
    <s v="Romania"/>
    <s v="02 Jan 2026 20:02"/>
    <s v="02 Jan 2026"/>
    <s v="Jan"/>
    <n v="0"/>
    <n v="3"/>
    <n v="0"/>
    <n v="0"/>
    <n v="0"/>
    <n v="3"/>
    <n v="0"/>
    <s v="02.01.2025"/>
    <x v="20"/>
  </r>
  <r>
    <s v="TO"/>
    <n v="0"/>
    <n v="6"/>
    <n v="0"/>
    <n v="9842"/>
    <s v="61749"/>
    <s v="05 Jul 2026"/>
    <s v="05"/>
    <s v="Jul"/>
    <s v="11 Jul 2026"/>
    <s v="11"/>
    <s v="Jul"/>
    <n v="6"/>
    <n v="6"/>
    <n v="0"/>
    <n v="0"/>
    <s v="КЛУБ МАГЕЛАН - ООД"/>
    <x v="4"/>
    <n v="3"/>
    <n v="0"/>
    <n v="2421.3566566"/>
    <n v="403.55944276666668"/>
    <s v="Romania"/>
    <s v="29 Jan 2026 17:31"/>
    <s v="29 Jan 2026"/>
    <s v="Jan"/>
    <n v="0"/>
    <n v="0"/>
    <n v="6"/>
    <n v="0"/>
    <n v="0"/>
    <n v="6"/>
    <n v="0"/>
    <s v="29.01.2025"/>
    <x v="0"/>
  </r>
  <r>
    <s v="TO"/>
    <n v="0"/>
    <n v="6"/>
    <n v="0"/>
    <n v="9843"/>
    <s v="61749"/>
    <s v="05 Jul 2026"/>
    <s v="05"/>
    <s v="Jul"/>
    <s v="11 Jul 2026"/>
    <s v="11"/>
    <s v="Jul"/>
    <n v="6"/>
    <n v="6"/>
    <n v="0"/>
    <n v="0"/>
    <s v="КЛУБ МАГЕЛАН - ООД"/>
    <x v="3"/>
    <n v="2"/>
    <n v="2"/>
    <n v="2242.0070455999999"/>
    <n v="373.66784093333331"/>
    <s v="Romania"/>
    <s v="29 Jan 2026 17:31"/>
    <s v="29 Jan 2026"/>
    <s v="Jan"/>
    <n v="0"/>
    <n v="0"/>
    <n v="6"/>
    <n v="0"/>
    <n v="0"/>
    <n v="6"/>
    <n v="0"/>
    <s v="29.01.2025"/>
    <x v="0"/>
  </r>
  <r>
    <s v="TO"/>
    <n v="0"/>
    <n v="4"/>
    <n v="2"/>
    <n v="8924"/>
    <s v="1180569.223520"/>
    <s v="23 Aug 2026"/>
    <s v="23"/>
    <s v="Aug"/>
    <s v="29 Aug 2026"/>
    <s v="29"/>
    <s v="Aug"/>
    <n v="6"/>
    <n v="6"/>
    <n v="0"/>
    <n v="0"/>
    <s v="СЛР-ХОЛИДЕЙ-СЪРВИС ЕООД"/>
    <x v="2"/>
    <n v="2"/>
    <n v="1"/>
    <n v="1665.5065947999999"/>
    <n v="277.58443246666667"/>
    <s v="Romania"/>
    <s v="30 Nov 2025 13:15"/>
    <s v="30 Nov 2025"/>
    <s v="Nov"/>
    <n v="0"/>
    <n v="0"/>
    <n v="0"/>
    <n v="6"/>
    <n v="0"/>
    <n v="6"/>
    <n v="0"/>
    <s v="30.11.2025"/>
    <x v="13"/>
  </r>
  <r>
    <s v="TOPOLA SKIES"/>
    <n v="0"/>
    <n v="0"/>
    <n v="5"/>
    <n v="8511"/>
    <s v="408836"/>
    <s v="14 Jul 2026"/>
    <s v="14"/>
    <s v="Jul"/>
    <s v="19 Jul 2026"/>
    <s v="19"/>
    <s v="Jul"/>
    <n v="5"/>
    <n v="5"/>
    <n v="0"/>
    <n v="0"/>
    <s v="TOPOLA SKIES"/>
    <x v="1"/>
    <n v="2"/>
    <n v="3"/>
    <n v="2906.8299082568806"/>
    <n v="581.36598165137605"/>
    <m/>
    <s v="15 Nov 2025 12:13"/>
    <s v="15 Nov 2025"/>
    <s v="Nov"/>
    <n v="0"/>
    <n v="0"/>
    <n v="5"/>
    <n v="0"/>
    <n v="0"/>
    <n v="5"/>
    <n v="0"/>
    <s v="15.11.2025"/>
    <x v="11"/>
  </r>
  <r>
    <s v="TO"/>
    <n v="0"/>
    <n v="0"/>
    <n v="5"/>
    <n v="9844"/>
    <s v="NT316565"/>
    <s v="01 Aug 2026"/>
    <s v="01"/>
    <s v="Aug"/>
    <s v="06 Aug 2026"/>
    <s v="06"/>
    <s v="Aug"/>
    <n v="5"/>
    <n v="5"/>
    <n v="0"/>
    <n v="0"/>
    <s v="НОВОТОН - ЕООД"/>
    <x v="4"/>
    <n v="2"/>
    <n v="1"/>
    <n v="1595.1749480000001"/>
    <n v="319.03498960000002"/>
    <s v="Romania"/>
    <s v="29 Jan 2026 17:45"/>
    <s v="29 Jan 2026"/>
    <s v="Jan"/>
    <n v="0"/>
    <n v="0"/>
    <n v="0"/>
    <n v="5"/>
    <n v="0"/>
    <n v="5"/>
    <n v="0"/>
    <s v="29.01.2025"/>
    <x v="0"/>
  </r>
  <r>
    <s v="TOPOLA SKIES"/>
    <n v="0"/>
    <n v="0"/>
    <n v="6"/>
    <n v="10186"/>
    <s v="478455"/>
    <s v="20 Jul 2026"/>
    <s v="20"/>
    <s v="Jul"/>
    <s v="26 Jul 2026"/>
    <s v="26"/>
    <s v="Jul"/>
    <n v="6"/>
    <n v="6"/>
    <n v="0"/>
    <n v="0"/>
    <s v="TOPOLA SKIES"/>
    <x v="3"/>
    <n v="1"/>
    <n v="1"/>
    <n v="2462.7308944954129"/>
    <n v="410.45514908256877"/>
    <m/>
    <s v="22 Feb 2026 08:33"/>
    <s v="22 Feb 2026"/>
    <s v="Feb"/>
    <n v="0"/>
    <n v="0"/>
    <n v="6"/>
    <n v="0"/>
    <n v="0"/>
    <n v="6"/>
    <n v="0"/>
    <s v="22.02.2025"/>
    <x v="14"/>
  </r>
  <r>
    <s v="TOPOLA SKIES"/>
    <n v="0"/>
    <n v="0"/>
    <n v="6"/>
    <n v="10187"/>
    <s v="478455"/>
    <s v="20 Jul 2026"/>
    <s v="20"/>
    <s v="Jul"/>
    <s v="26 Jul 2026"/>
    <s v="26"/>
    <s v="Jul"/>
    <n v="6"/>
    <n v="6"/>
    <n v="0"/>
    <n v="0"/>
    <s v="TOPOLA SKIES"/>
    <x v="3"/>
    <n v="1"/>
    <n v="2"/>
    <n v="2462.7308944954129"/>
    <n v="410.45514908256877"/>
    <m/>
    <s v="22 Feb 2026 08:33"/>
    <s v="22 Feb 2026"/>
    <s v="Feb"/>
    <n v="0"/>
    <n v="0"/>
    <n v="6"/>
    <n v="0"/>
    <n v="0"/>
    <n v="6"/>
    <n v="0"/>
    <s v="22.02.2025"/>
    <x v="14"/>
  </r>
  <r>
    <s v="BOOKING"/>
    <n v="0"/>
    <n v="0"/>
    <n v="5"/>
    <n v="9098"/>
    <s v="5238725438"/>
    <s v="25 Jul 2026"/>
    <s v="25"/>
    <s v="Jul"/>
    <s v="30 Jul 2026"/>
    <s v="30"/>
    <s v="Jul"/>
    <n v="5"/>
    <n v="5"/>
    <n v="0"/>
    <n v="0"/>
    <s v="BOOKING"/>
    <x v="4"/>
    <n v="2"/>
    <n v="1"/>
    <n v="2441.7371229357796"/>
    <n v="488.34742458715596"/>
    <s v="Romania"/>
    <s v="13 Dec 2025 09:10"/>
    <s v="13 Dec 2025"/>
    <s v="Dec"/>
    <n v="0"/>
    <n v="0"/>
    <n v="5"/>
    <n v="0"/>
    <n v="0"/>
    <n v="5"/>
    <n v="0"/>
    <s v="13.12.2025"/>
    <x v="16"/>
  </r>
  <r>
    <s v="TO"/>
    <n v="0"/>
    <n v="0"/>
    <n v="5"/>
    <n v="8925"/>
    <s v="2314475"/>
    <s v="18 Aug 2026"/>
    <s v="18"/>
    <s v="Aug"/>
    <s v="23 Aug 2026"/>
    <s v="23"/>
    <s v="Aug"/>
    <n v="5"/>
    <n v="5"/>
    <n v="0"/>
    <n v="0"/>
    <s v="ТУРИСТИЧЕСКА АГЕНЦИЯ СОЛВЕКС - ЕООД"/>
    <x v="1"/>
    <n v="2"/>
    <n v="4"/>
    <n v="2886.6094969999999"/>
    <n v="577.32189940000001"/>
    <m/>
    <s v="30 Nov 2025 14:22"/>
    <s v="30 Nov 2025"/>
    <s v="Nov"/>
    <n v="0"/>
    <n v="0"/>
    <n v="0"/>
    <n v="5"/>
    <n v="0"/>
    <n v="5"/>
    <n v="0"/>
    <s v="30.11.2025"/>
    <x v="13"/>
  </r>
  <r>
    <s v="TO"/>
    <n v="0"/>
    <n v="0"/>
    <n v="5"/>
    <n v="10053"/>
    <s v="1242861.234172"/>
    <s v="17 Aug 2026"/>
    <s v="17"/>
    <s v="Aug"/>
    <s v="22 Aug 2026"/>
    <s v="22"/>
    <s v="Aug"/>
    <n v="5"/>
    <n v="5"/>
    <n v="0"/>
    <n v="0"/>
    <s v="СЛР-ХОЛИДЕЙ-СЪРВИС ЕООД"/>
    <x v="3"/>
    <n v="2"/>
    <n v="0"/>
    <n v="1709.1998369999999"/>
    <n v="341.83996739999998"/>
    <s v="Romania"/>
    <s v="11 Feb 2026 14:54"/>
    <s v="11 Feb 2026"/>
    <s v="Feb"/>
    <n v="0"/>
    <n v="0"/>
    <n v="0"/>
    <n v="5"/>
    <n v="0"/>
    <n v="5"/>
    <n v="0"/>
    <s v="11.02.2025"/>
    <x v="9"/>
  </r>
  <r>
    <s v="BOOKING"/>
    <n v="0"/>
    <n v="2"/>
    <n v="0"/>
    <n v="9100"/>
    <s v="5591272061"/>
    <s v="28 Jun 2026"/>
    <s v="28"/>
    <s v="Jun"/>
    <s v="30 Jun 2026"/>
    <s v="30"/>
    <s v="Jun"/>
    <n v="2"/>
    <n v="2"/>
    <n v="0"/>
    <n v="0"/>
    <s v="BOOKING"/>
    <x v="6"/>
    <n v="2"/>
    <n v="1"/>
    <n v="860.42165284403654"/>
    <n v="430.21082642201827"/>
    <s v="Romania"/>
    <s v="13 Dec 2025 11:00"/>
    <s v="13 Dec 2025"/>
    <s v="Dec"/>
    <n v="0"/>
    <n v="2"/>
    <n v="0"/>
    <n v="0"/>
    <n v="0"/>
    <n v="2"/>
    <n v="0"/>
    <s v="13.12.2025"/>
    <x v="16"/>
  </r>
  <r>
    <s v="BOOKING"/>
    <n v="0"/>
    <n v="2"/>
    <n v="0"/>
    <n v="9099"/>
    <s v="6685704554"/>
    <s v="28 Jun 2026"/>
    <s v="28"/>
    <s v="Jun"/>
    <s v="30 Jun 2026"/>
    <s v="30"/>
    <s v="Jun"/>
    <n v="2"/>
    <n v="2"/>
    <n v="0"/>
    <n v="0"/>
    <s v="BOOKING"/>
    <x v="6"/>
    <n v="2"/>
    <n v="1"/>
    <n v="860.42165284403654"/>
    <n v="430.21082642201827"/>
    <s v="Romania"/>
    <s v="13 Dec 2025 11:00"/>
    <s v="13 Dec 2025"/>
    <s v="Dec"/>
    <n v="0"/>
    <n v="2"/>
    <n v="0"/>
    <n v="0"/>
    <n v="0"/>
    <n v="2"/>
    <n v="0"/>
    <s v="13.12.2025"/>
    <x v="16"/>
  </r>
  <r>
    <s v="TO"/>
    <n v="0"/>
    <n v="6"/>
    <n v="0"/>
    <n v="9845"/>
    <s v="2324031"/>
    <s v="05 Jul 2026"/>
    <s v="05"/>
    <s v="Jul"/>
    <s v="11 Jul 2026"/>
    <s v="11"/>
    <s v="Jul"/>
    <n v="6"/>
    <n v="6"/>
    <n v="0"/>
    <n v="0"/>
    <s v="ТУРИСТИЧЕСКА АГЕНЦИЯ СОЛВЕКС - ЕООД"/>
    <x v="6"/>
    <n v="1"/>
    <n v="2"/>
    <n v="1748.4337868"/>
    <n v="291.40563113333332"/>
    <s v="Romania"/>
    <s v="29 Jan 2026 17:58"/>
    <s v="29 Jan 2026"/>
    <s v="Jan"/>
    <n v="0"/>
    <n v="0"/>
    <n v="6"/>
    <n v="0"/>
    <n v="0"/>
    <n v="6"/>
    <n v="0"/>
    <s v="29.01.2025"/>
    <x v="0"/>
  </r>
  <r>
    <s v="TO"/>
    <n v="0"/>
    <n v="5"/>
    <n v="0"/>
    <n v="9846"/>
    <s v="1238595.231845"/>
    <s v="23 Jun 2026"/>
    <s v="23"/>
    <s v="Jun"/>
    <s v="28 Jun 2026"/>
    <s v="28"/>
    <s v="Jun"/>
    <n v="5"/>
    <n v="5"/>
    <n v="0"/>
    <n v="0"/>
    <s v="СЛР-ХОЛИДЕЙ-СЪРВИС ЕООД"/>
    <x v="4"/>
    <n v="2"/>
    <n v="2"/>
    <n v="1717.5903477000002"/>
    <n v="343.51806954000006"/>
    <s v="Romania"/>
    <s v="29 Jan 2026 18:25"/>
    <s v="29 Jan 2026"/>
    <s v="Jan"/>
    <n v="0"/>
    <n v="5"/>
    <n v="0"/>
    <n v="0"/>
    <n v="0"/>
    <n v="5"/>
    <n v="0"/>
    <s v="29.01.2025"/>
    <x v="0"/>
  </r>
  <r>
    <s v="TO"/>
    <n v="0"/>
    <n v="0"/>
    <n v="10"/>
    <n v="8072"/>
    <s v="16666"/>
    <s v="25 Jul 2026"/>
    <s v="25"/>
    <s v="Jul"/>
    <s v="04 Aug 2026"/>
    <s v="04"/>
    <s v="Aug"/>
    <n v="10"/>
    <n v="-21"/>
    <n v="6"/>
    <n v="3"/>
    <s v="КЛУБ МАГЕЛАН - ООД"/>
    <x v="1"/>
    <n v="4"/>
    <n v="1"/>
    <n v="5248.4698049999997"/>
    <n v="524.84698049999997"/>
    <m/>
    <s v="27 Oct 2025 16:10"/>
    <s v="13 Oct 2025"/>
    <s v="Oct"/>
    <n v="0"/>
    <n v="0"/>
    <n v="6"/>
    <n v="3"/>
    <n v="0"/>
    <n v="9"/>
    <n v="-1"/>
    <s v="27.10.2025"/>
    <x v="4"/>
  </r>
  <r>
    <s v="TO"/>
    <n v="0"/>
    <n v="0"/>
    <n v="5"/>
    <n v="9675"/>
    <s v="2321894"/>
    <s v="03 Aug 2026"/>
    <s v="03"/>
    <s v="Aug"/>
    <s v="08 Aug 2026"/>
    <s v="08"/>
    <s v="Aug"/>
    <n v="5"/>
    <n v="5"/>
    <n v="0"/>
    <n v="0"/>
    <s v="ТУРИСТИЧЕСКА АГЕНЦИЯ СОЛВЕКС - ЕООД"/>
    <x v="6"/>
    <n v="2"/>
    <n v="2"/>
    <n v="1946.8331819999999"/>
    <n v="389.36663639999995"/>
    <s v="Romania"/>
    <s v="23 Jan 2026 13:04"/>
    <s v="23 Jan 2026"/>
    <s v="Jan"/>
    <n v="0"/>
    <n v="0"/>
    <n v="0"/>
    <n v="5"/>
    <n v="0"/>
    <n v="5"/>
    <n v="0"/>
    <s v="23.01.2025"/>
    <x v="2"/>
  </r>
  <r>
    <s v="TO"/>
    <n v="0"/>
    <n v="0"/>
    <n v="5"/>
    <n v="9674"/>
    <s v="0344"/>
    <s v="12 Aug 2026"/>
    <s v="12"/>
    <s v="Aug"/>
    <s v="17 Aug 2026"/>
    <s v="17"/>
    <s v="Aug"/>
    <n v="5"/>
    <n v="5"/>
    <n v="0"/>
    <n v="0"/>
    <s v="КЛУБ МАГЕЛАН - ООД"/>
    <x v="3"/>
    <n v="3"/>
    <n v="1"/>
    <n v="2153.4666214999997"/>
    <n v="430.69332429999997"/>
    <s v="Romania"/>
    <s v="23 Jan 2026 13:03"/>
    <s v="23 Jan 2026"/>
    <s v="Jan"/>
    <n v="0"/>
    <n v="0"/>
    <n v="0"/>
    <n v="5"/>
    <n v="0"/>
    <n v="5"/>
    <n v="0"/>
    <s v="23.01.2025"/>
    <x v="2"/>
  </r>
  <r>
    <s v="TO"/>
    <n v="0"/>
    <n v="0"/>
    <n v="9"/>
    <n v="9049"/>
    <s v="NT311338"/>
    <s v="16 Jul 2026"/>
    <s v="16"/>
    <s v="Jul"/>
    <s v="25 Jul 2026"/>
    <s v="25"/>
    <s v="Jul"/>
    <n v="9"/>
    <n v="9"/>
    <n v="0"/>
    <n v="0"/>
    <s v="НОВОТОН - ЕООД"/>
    <x v="4"/>
    <n v="2"/>
    <n v="1"/>
    <n v="2666.0701062000003"/>
    <n v="296.23001180000006"/>
    <m/>
    <s v="08 Dec 2025 09:39"/>
    <s v="07 Dec 2025"/>
    <s v="Dec"/>
    <n v="0"/>
    <n v="0"/>
    <n v="9"/>
    <n v="0"/>
    <n v="0"/>
    <n v="9"/>
    <n v="0"/>
    <s v="08.12.2025"/>
    <x v="16"/>
  </r>
  <r>
    <s v="TO"/>
    <n v="0"/>
    <n v="6"/>
    <n v="0"/>
    <n v="8079"/>
    <s v="50660"/>
    <s v="21 Jun 2026"/>
    <s v="21"/>
    <s v="Jun"/>
    <s v="27 Jun 2026"/>
    <s v="27"/>
    <s v="Jun"/>
    <n v="6"/>
    <n v="6"/>
    <n v="0"/>
    <n v="0"/>
    <s v="КЛУБ МАГЕЛАН - ООД"/>
    <x v="5"/>
    <n v="3"/>
    <n v="1"/>
    <n v="2292.4674595999995"/>
    <n v="382.07790993333327"/>
    <m/>
    <s v="27 Oct 2025 16:37"/>
    <s v="19 Oct 2025"/>
    <s v="Oct"/>
    <n v="0"/>
    <n v="6"/>
    <n v="0"/>
    <n v="0"/>
    <n v="0"/>
    <n v="6"/>
    <n v="0"/>
    <s v="27.10.2025"/>
    <x v="4"/>
  </r>
  <r>
    <s v="TO"/>
    <n v="0"/>
    <n v="6"/>
    <n v="0"/>
    <n v="10210"/>
    <s v="4693"/>
    <s v="20 Jun 2026"/>
    <s v="20"/>
    <s v="Jun"/>
    <s v="26 Jun 2026"/>
    <s v="26"/>
    <s v="Jun"/>
    <n v="6"/>
    <n v="6"/>
    <n v="0"/>
    <n v="0"/>
    <s v="КЛУБ МАГЕЛАН - ООД"/>
    <x v="6"/>
    <n v="2"/>
    <n v="2"/>
    <n v="2025.3597564999998"/>
    <n v="337.55995941666663"/>
    <s v="Romania"/>
    <s v="24 Feb 2026 11:32"/>
    <s v="24 Feb 2026"/>
    <s v="Feb"/>
    <n v="0"/>
    <n v="6"/>
    <n v="0"/>
    <n v="0"/>
    <n v="0"/>
    <n v="6"/>
    <n v="0"/>
    <s v="24.02.2025"/>
    <x v="8"/>
  </r>
  <r>
    <s v="TO"/>
    <n v="0"/>
    <n v="0"/>
    <n v="6"/>
    <n v="8515"/>
    <s v="2311820"/>
    <s v="24 Jul 2026"/>
    <s v="24"/>
    <s v="Jul"/>
    <s v="30 Jul 2026"/>
    <s v="30"/>
    <s v="Jul"/>
    <n v="6"/>
    <n v="6"/>
    <n v="0"/>
    <n v="0"/>
    <s v="ТУРИСТИЧЕСКА АГЕНЦИЯ СОЛВЕКС - ЕООД"/>
    <x v="3"/>
    <n v="2"/>
    <n v="1"/>
    <n v="1777.3800707999999"/>
    <n v="296.2300118"/>
    <s v="[&quot;RO&quot;]"/>
    <s v="15 Nov 2025 18:08"/>
    <s v="15 Nov 2025"/>
    <s v="Nov"/>
    <n v="0"/>
    <n v="0"/>
    <n v="6"/>
    <n v="0"/>
    <n v="0"/>
    <n v="6"/>
    <n v="0"/>
    <s v="15.11.2025"/>
    <x v="11"/>
  </r>
  <r>
    <s v="TO"/>
    <n v="0"/>
    <n v="7"/>
    <n v="0"/>
    <n v="9663"/>
    <s v="2321739"/>
    <s v="31 Aug 2026"/>
    <s v="31"/>
    <s v="Aug"/>
    <s v="07 Sep 2026"/>
    <s v="07"/>
    <s v="Sep"/>
    <n v="7"/>
    <n v="-24"/>
    <n v="0"/>
    <n v="6"/>
    <s v="ТУРИСТИЧЕСКА АГЕНЦИЯ СОЛВЕКС - ЕООД"/>
    <x v="6"/>
    <n v="1"/>
    <n v="1"/>
    <n v="1206.2972691"/>
    <n v="172.32818130000001"/>
    <s v="Romania"/>
    <s v="22 Jan 2026 18:01"/>
    <s v="22 Jan 2026"/>
    <s v="Jan"/>
    <n v="0"/>
    <n v="0"/>
    <n v="0"/>
    <n v="0"/>
    <n v="6"/>
    <n v="6"/>
    <n v="-1"/>
    <s v="22.01.2025"/>
    <x v="2"/>
  </r>
  <r>
    <s v="TO"/>
    <n v="0"/>
    <n v="7"/>
    <n v="0"/>
    <n v="9662"/>
    <s v="2321737"/>
    <s v="31 Aug 2026"/>
    <s v="31"/>
    <s v="Aug"/>
    <s v="07 Sep 2026"/>
    <s v="07"/>
    <s v="Sep"/>
    <n v="7"/>
    <n v="-24"/>
    <n v="0"/>
    <n v="6"/>
    <s v="ТУРИСТИЧЕСКА АГЕНЦИЯ СОЛВЕКС - ЕООД"/>
    <x v="6"/>
    <n v="2"/>
    <n v="1"/>
    <n v="1723.3991627999999"/>
    <n v="246.19988039999998"/>
    <s v="Romania"/>
    <s v="22 Jan 2026 18:01"/>
    <s v="22 Jan 2026"/>
    <s v="Jan"/>
    <n v="0"/>
    <n v="0"/>
    <n v="0"/>
    <n v="0"/>
    <n v="6"/>
    <n v="6"/>
    <n v="-1"/>
    <s v="22.01.2025"/>
    <x v="2"/>
  </r>
  <r>
    <s v="TOPOLA SKIES"/>
    <n v="0"/>
    <n v="7"/>
    <n v="0"/>
    <n v="9559"/>
    <s v="449719"/>
    <s v="20 Jun 2026"/>
    <s v="20"/>
    <s v="Jun"/>
    <s v="27 Jun 2026"/>
    <s v="27"/>
    <s v="Jun"/>
    <n v="7"/>
    <n v="7"/>
    <n v="0"/>
    <n v="0"/>
    <s v="TOPOLA SKIES"/>
    <x v="5"/>
    <n v="2"/>
    <m/>
    <n v="2397.7758064220179"/>
    <n v="342.53940091743118"/>
    <m/>
    <s v="18 Jan 2026 12:58"/>
    <s v="18 Jan 2026"/>
    <s v="Jan"/>
    <n v="0"/>
    <n v="7"/>
    <n v="0"/>
    <n v="0"/>
    <n v="0"/>
    <n v="7"/>
    <n v="0"/>
    <s v="18.01.2025"/>
    <x v="7"/>
  </r>
  <r>
    <s v="TO"/>
    <n v="0"/>
    <n v="5"/>
    <n v="0"/>
    <n v="9847"/>
    <s v="1238610.231855"/>
    <s v="23 Jun 2026"/>
    <s v="23"/>
    <s v="Jun"/>
    <s v="28 Jun 2026"/>
    <s v="28"/>
    <s v="Jun"/>
    <n v="5"/>
    <n v="5"/>
    <n v="0"/>
    <n v="0"/>
    <s v="СЛР-ХОЛИДЕЙ-СЪРВИС ЕООД"/>
    <x v="6"/>
    <n v="2"/>
    <n v="1"/>
    <n v="1336.4968722000001"/>
    <n v="267.29937444000001"/>
    <s v="Romania"/>
    <s v="29 Jan 2026 19:39"/>
    <s v="29 Jan 2026"/>
    <s v="Jan"/>
    <n v="0"/>
    <n v="5"/>
    <n v="0"/>
    <n v="0"/>
    <n v="0"/>
    <n v="5"/>
    <n v="0"/>
    <s v="29.01.2025"/>
    <x v="0"/>
  </r>
  <r>
    <s v="TO"/>
    <n v="0"/>
    <n v="0"/>
    <n v="6"/>
    <n v="10369"/>
    <s v="1249178.197251"/>
    <s v="27 Jul 2026"/>
    <s v="27"/>
    <s v="Jul"/>
    <s v="02 Aug 2026"/>
    <s v="02"/>
    <s v="Aug"/>
    <n v="6"/>
    <n v="-25"/>
    <n v="4"/>
    <n v="1"/>
    <s v="СЛР-ХОЛИДЕЙ-СЪРВИС ЕООД"/>
    <x v="3"/>
    <n v="1"/>
    <n v="0"/>
    <n v="1435.6574532"/>
    <n v="239.27624219999998"/>
    <s v="Romania"/>
    <s v="09 Mar 2026 10:07"/>
    <s v="08 Mar 2026"/>
    <s v="Mar"/>
    <n v="0"/>
    <n v="0"/>
    <n v="4"/>
    <n v="1"/>
    <n v="0"/>
    <n v="5"/>
    <n v="-1"/>
    <s v="09.03.2025"/>
    <x v="19"/>
  </r>
  <r>
    <s v="TO"/>
    <n v="0"/>
    <n v="0"/>
    <n v="5"/>
    <n v="9054"/>
    <s v="17661"/>
    <s v="13 Aug 2026"/>
    <s v="13"/>
    <s v="Aug"/>
    <s v="18 Aug 2026"/>
    <s v="18"/>
    <s v="Aug"/>
    <n v="5"/>
    <n v="5"/>
    <n v="0"/>
    <n v="0"/>
    <s v="КЛУБ МАГЕЛАН - ООД"/>
    <x v="4"/>
    <n v="2"/>
    <n v="1"/>
    <n v="1481.1500589999998"/>
    <n v="296.23001179999994"/>
    <m/>
    <s v="08 Dec 2025 12:59"/>
    <s v="08 Dec 2025"/>
    <s v="Dec"/>
    <n v="0"/>
    <n v="0"/>
    <n v="0"/>
    <n v="5"/>
    <n v="0"/>
    <n v="5"/>
    <n v="0"/>
    <s v="08.12.2025"/>
    <x v="16"/>
  </r>
  <r>
    <s v="TO"/>
    <n v="0"/>
    <n v="0"/>
    <n v="5"/>
    <n v="9056"/>
    <s v="17663"/>
    <s v="13 Aug 2026"/>
    <s v="13"/>
    <s v="Aug"/>
    <s v="18 Aug 2026"/>
    <s v="18"/>
    <s v="Aug"/>
    <n v="5"/>
    <n v="5"/>
    <n v="0"/>
    <n v="0"/>
    <s v="КЛУБ МАГЕЛАН - ООД"/>
    <x v="4"/>
    <n v="2"/>
    <n v="2"/>
    <n v="1851.4864694999999"/>
    <n v="370.2972939"/>
    <s v="Romania"/>
    <s v="08 Dec 2025 13:22"/>
    <s v="08 Dec 2025"/>
    <s v="Dec"/>
    <n v="0"/>
    <n v="0"/>
    <n v="0"/>
    <n v="5"/>
    <n v="0"/>
    <n v="5"/>
    <n v="0"/>
    <s v="08.12.2025"/>
    <x v="16"/>
  </r>
  <r>
    <s v="TO"/>
    <n v="0"/>
    <n v="0"/>
    <n v="5"/>
    <n v="10007"/>
    <s v="NT317845"/>
    <s v="03 Aug 2026"/>
    <s v="03"/>
    <s v="Aug"/>
    <s v="08 Aug 2026"/>
    <s v="08"/>
    <s v="Aug"/>
    <n v="5"/>
    <n v="5"/>
    <n v="0"/>
    <n v="0"/>
    <s v="НОВОТОН - ЕООД"/>
    <x v="3"/>
    <n v="2"/>
    <n v="1"/>
    <n v="1709.1998369999999"/>
    <n v="341.83996739999998"/>
    <s v="Romania"/>
    <s v="05 Feb 2026 20:10"/>
    <s v="05 Feb 2026"/>
    <s v="Feb"/>
    <n v="0"/>
    <n v="0"/>
    <n v="0"/>
    <n v="5"/>
    <n v="0"/>
    <n v="5"/>
    <n v="0"/>
    <s v="05.02.2025"/>
    <x v="5"/>
  </r>
  <r>
    <s v="TO"/>
    <n v="0"/>
    <n v="0"/>
    <n v="6"/>
    <n v="8053"/>
    <s v="1170032.219376"/>
    <s v="21 Jul 2026"/>
    <s v="21"/>
    <s v="Jul"/>
    <s v="27 Jul 2026"/>
    <s v="27"/>
    <s v="Jul"/>
    <n v="6"/>
    <n v="6"/>
    <n v="0"/>
    <n v="0"/>
    <s v="СЛР-ХОЛИДЕЙ-СЪРВИС ЕООД"/>
    <x v="5"/>
    <n v="2"/>
    <n v="2"/>
    <n v="2519.2655063999996"/>
    <n v="419.87758439999993"/>
    <s v="Romania"/>
    <s v="27 Oct 2025 15:55"/>
    <s v="23 Oct 2025"/>
    <s v="Oct"/>
    <n v="0"/>
    <n v="0"/>
    <n v="6"/>
    <n v="0"/>
    <n v="0"/>
    <n v="6"/>
    <n v="0"/>
    <s v="27.10.2025"/>
    <x v="4"/>
  </r>
  <r>
    <s v="TOPOLA SKIES"/>
    <n v="0"/>
    <n v="0"/>
    <n v="6"/>
    <n v="9772"/>
    <s v="457336"/>
    <s v="05 Aug 2026"/>
    <s v="05"/>
    <s v="Aug"/>
    <s v="11 Aug 2026"/>
    <s v="11"/>
    <s v="Aug"/>
    <n v="6"/>
    <n v="6"/>
    <n v="0"/>
    <n v="0"/>
    <s v="TOPOLA SKIES"/>
    <x v="4"/>
    <n v="2"/>
    <n v="2"/>
    <n v="2873.132213394495"/>
    <n v="478.85536889908252"/>
    <m/>
    <s v="27 Jan 2026 12:23"/>
    <s v="27 Jan 2026"/>
    <s v="Jan"/>
    <n v="0"/>
    <n v="0"/>
    <n v="0"/>
    <n v="6"/>
    <n v="0"/>
    <n v="6"/>
    <n v="0"/>
    <s v="27.01.2025"/>
    <x v="0"/>
  </r>
  <r>
    <s v="TOPOLA SKIES"/>
    <n v="0"/>
    <n v="6"/>
    <n v="0"/>
    <n v="9849"/>
    <s v="459714"/>
    <s v="04 Jul 2026"/>
    <s v="04"/>
    <s v="Jul"/>
    <s v="10 Jul 2026"/>
    <s v="10"/>
    <s v="Jul"/>
    <n v="6"/>
    <n v="6"/>
    <n v="0"/>
    <n v="0"/>
    <s v="TOPOLA SKIES"/>
    <x v="4"/>
    <n v="2"/>
    <n v="2"/>
    <n v="2645.5202542201832"/>
    <n v="440.92303293577976"/>
    <m/>
    <s v="29 Jan 2026 21:33"/>
    <s v="29 Jan 2026"/>
    <s v="Jan"/>
    <n v="0"/>
    <n v="0"/>
    <n v="6"/>
    <n v="0"/>
    <n v="0"/>
    <n v="6"/>
    <n v="0"/>
    <s v="29.01.2025"/>
    <x v="0"/>
  </r>
  <r>
    <s v="BOOKING"/>
    <n v="0"/>
    <n v="3"/>
    <n v="0"/>
    <n v="9850"/>
    <s v="6228173695"/>
    <s v="02 Sep 2026"/>
    <s v="02"/>
    <s v="Sep"/>
    <s v="05 Sep 2026"/>
    <s v="05"/>
    <s v="Sep"/>
    <n v="3"/>
    <n v="3"/>
    <n v="0"/>
    <n v="0"/>
    <s v="BOOKING"/>
    <x v="4"/>
    <n v="2"/>
    <n v="2"/>
    <n v="1436.2431255963302"/>
    <n v="478.74770853211004"/>
    <m/>
    <s v="29 Jan 2026 21:54"/>
    <s v="29 Jan 2026"/>
    <s v="Jan"/>
    <n v="0"/>
    <n v="0"/>
    <n v="0"/>
    <n v="0"/>
    <n v="3"/>
    <n v="3"/>
    <n v="0"/>
    <s v="29.01.2025"/>
    <x v="0"/>
  </r>
  <r>
    <s v="TO"/>
    <n v="0"/>
    <n v="0"/>
    <n v="6"/>
    <n v="8251"/>
    <s v="NT307810"/>
    <s v="26 Jul 2026"/>
    <s v="26"/>
    <s v="Jul"/>
    <s v="01 Aug 2026"/>
    <s v="01"/>
    <s v="Aug"/>
    <n v="6"/>
    <n v="-25"/>
    <n v="5"/>
    <n v="0"/>
    <s v="НОВОТОН - ЕООД"/>
    <x v="4"/>
    <n v="2"/>
    <n v="2"/>
    <n v="2050.9224545999996"/>
    <n v="341.82040909999995"/>
    <m/>
    <s v="09 Nov 2025 23:22"/>
    <s v="08 Nov 2025"/>
    <s v="Nov"/>
    <n v="0"/>
    <n v="0"/>
    <n v="5"/>
    <n v="0"/>
    <n v="0"/>
    <n v="5"/>
    <n v="-1"/>
    <s v="09.11.2025"/>
    <x v="11"/>
  </r>
  <r>
    <s v="TO"/>
    <n v="0"/>
    <n v="0"/>
    <n v="7"/>
    <n v="8256"/>
    <s v="NT307880"/>
    <s v="01 Aug 2026"/>
    <s v="01"/>
    <s v="Aug"/>
    <s v="08 Aug 2026"/>
    <s v="08"/>
    <s v="Aug"/>
    <n v="7"/>
    <n v="7"/>
    <n v="0"/>
    <n v="0"/>
    <s v="НОВОТОН - ЕООД"/>
    <x v="6"/>
    <n v="2"/>
    <n v="0"/>
    <n v="1868.9324731000002"/>
    <n v="266.99035330000004"/>
    <m/>
    <s v="09 Nov 2025 23:24"/>
    <s v="09 Nov 2025"/>
    <s v="Nov"/>
    <n v="0"/>
    <n v="0"/>
    <n v="0"/>
    <n v="7"/>
    <n v="0"/>
    <n v="7"/>
    <n v="0"/>
    <s v="09.11.2025"/>
    <x v="11"/>
  </r>
  <r>
    <s v="TOPOLA SKIES"/>
    <n v="0"/>
    <n v="6"/>
    <n v="0"/>
    <n v="9852"/>
    <s v="459853"/>
    <s v="01 Jul 2026"/>
    <s v="01"/>
    <s v="Jul"/>
    <s v="07 Jul 2026"/>
    <s v="07"/>
    <s v="Jul"/>
    <n v="6"/>
    <n v="6"/>
    <n v="0"/>
    <n v="0"/>
    <s v="TOPOLA SKIES"/>
    <x v="4"/>
    <n v="2"/>
    <n v="2"/>
    <n v="2079.998289908257"/>
    <n v="346.66638165137607"/>
    <m/>
    <s v="29 Jan 2026 23:48"/>
    <s v="29 Jan 2026"/>
    <s v="Jan"/>
    <n v="0"/>
    <n v="0"/>
    <n v="6"/>
    <n v="0"/>
    <n v="0"/>
    <n v="6"/>
    <n v="0"/>
    <s v="29.01.2025"/>
    <x v="0"/>
  </r>
  <r>
    <s v="TO"/>
    <n v="0"/>
    <n v="0"/>
    <n v="5"/>
    <n v="9679"/>
    <s v="2321959"/>
    <s v="03 Aug 2026"/>
    <s v="03"/>
    <s v="Aug"/>
    <s v="08 Aug 2026"/>
    <s v="08"/>
    <s v="Aug"/>
    <n v="5"/>
    <n v="5"/>
    <n v="0"/>
    <n v="0"/>
    <s v="ТУРИСТИЧЕСКА АГЕНЦИЯ СОЛВЕКС - ЕООД"/>
    <x v="6"/>
    <n v="3"/>
    <n v="0"/>
    <n v="2102.5172499999999"/>
    <n v="420.50344999999999"/>
    <s v="Romania"/>
    <s v="23 Jan 2026 16:26"/>
    <s v="23 Jan 2026"/>
    <s v="Jan"/>
    <n v="0"/>
    <n v="0"/>
    <n v="0"/>
    <n v="5"/>
    <n v="0"/>
    <n v="5"/>
    <n v="0"/>
    <s v="23.01.2025"/>
    <x v="2"/>
  </r>
  <r>
    <s v="TO"/>
    <n v="0"/>
    <n v="0"/>
    <n v="5"/>
    <n v="9680"/>
    <s v="2321964"/>
    <s v="03 Aug 2026"/>
    <s v="03"/>
    <s v="Aug"/>
    <s v="08 Aug 2026"/>
    <s v="08"/>
    <s v="Aug"/>
    <n v="5"/>
    <n v="5"/>
    <n v="0"/>
    <n v="0"/>
    <s v="ТУРИСТИЧЕСКА АГЕНЦИЯ СОЛВЕКС - ЕООД"/>
    <x v="6"/>
    <n v="2"/>
    <n v="0"/>
    <n v="1557.4274289999998"/>
    <n v="311.48548579999999"/>
    <s v="Romania"/>
    <s v="23 Jan 2026 16:27"/>
    <s v="23 Jan 2026"/>
    <s v="Jan"/>
    <n v="0"/>
    <n v="0"/>
    <n v="0"/>
    <n v="5"/>
    <n v="0"/>
    <n v="5"/>
    <n v="0"/>
    <s v="23.01.2025"/>
    <x v="2"/>
  </r>
  <r>
    <s v="TO"/>
    <n v="0"/>
    <n v="0"/>
    <n v="5"/>
    <n v="8949"/>
    <s v="1180317.223589"/>
    <s v="20 Jul 2026"/>
    <s v="20"/>
    <s v="Jul"/>
    <s v="25 Jul 2026"/>
    <s v="25"/>
    <s v="Jul"/>
    <n v="5"/>
    <n v="5"/>
    <n v="0"/>
    <n v="0"/>
    <s v="СЛР-ХОЛИДЕЙ-СЪРВИС ЕООД"/>
    <x v="4"/>
    <n v="2"/>
    <n v="0"/>
    <n v="1481.1500589999998"/>
    <n v="296.23001179999994"/>
    <s v="Romania"/>
    <s v="01 Dec 2025 09:40"/>
    <s v="28 Nov 2025"/>
    <s v="Dec"/>
    <n v="0"/>
    <n v="0"/>
    <n v="5"/>
    <n v="0"/>
    <n v="0"/>
    <n v="5"/>
    <n v="0"/>
    <s v="01.12.2025"/>
    <x v="13"/>
  </r>
  <r>
    <s v="TO"/>
    <n v="0"/>
    <n v="0"/>
    <n v="5"/>
    <n v="8952"/>
    <s v="1180317.223592"/>
    <s v="20 Jul 2026"/>
    <s v="20"/>
    <s v="Jul"/>
    <s v="25 Jul 2026"/>
    <s v="25"/>
    <s v="Jul"/>
    <n v="5"/>
    <n v="5"/>
    <n v="0"/>
    <n v="0"/>
    <s v="СЛР-ХОЛИДЕЙ-СЪРВИС ЕООД"/>
    <x v="2"/>
    <n v="1"/>
    <n v="2"/>
    <n v="1504.620019"/>
    <n v="300.92400379999998"/>
    <s v="Romania"/>
    <s v="01 Dec 2025 09:41"/>
    <s v="28 Nov 2025"/>
    <s v="Dec"/>
    <n v="0"/>
    <n v="0"/>
    <n v="5"/>
    <n v="0"/>
    <n v="0"/>
    <n v="5"/>
    <n v="0"/>
    <s v="01.12.2025"/>
    <x v="13"/>
  </r>
  <r>
    <s v="TO"/>
    <n v="0"/>
    <n v="0"/>
    <n v="5"/>
    <n v="8948"/>
    <s v="1180317.223588"/>
    <s v="20 Jul 2026"/>
    <s v="20"/>
    <s v="Jul"/>
    <s v="25 Jul 2026"/>
    <s v="25"/>
    <s v="Jul"/>
    <n v="5"/>
    <n v="5"/>
    <n v="0"/>
    <n v="0"/>
    <s v="СЛР-ХОЛИДЕЙ-СЪРВИС ЕООД"/>
    <x v="4"/>
    <n v="2"/>
    <n v="0"/>
    <n v="1481.1500589999998"/>
    <n v="296.23001179999994"/>
    <s v="Romania"/>
    <s v="01 Dec 2025 09:40"/>
    <s v="28 Nov 2025"/>
    <s v="Dec"/>
    <n v="0"/>
    <n v="0"/>
    <n v="5"/>
    <n v="0"/>
    <n v="0"/>
    <n v="5"/>
    <n v="0"/>
    <s v="01.12.2025"/>
    <x v="13"/>
  </r>
  <r>
    <s v="TO"/>
    <n v="0"/>
    <n v="0"/>
    <n v="5"/>
    <n v="8262"/>
    <s v="1173574.220613"/>
    <s v="15 Jul 2026"/>
    <s v="15"/>
    <s v="Jul"/>
    <s v="20 Jul 2026"/>
    <s v="20"/>
    <s v="Jul"/>
    <n v="5"/>
    <n v="5"/>
    <n v="0"/>
    <n v="0"/>
    <s v="СЛР-ХОЛИДЕЙ-СЪРВИС ЕООД"/>
    <x v="7"/>
    <n v="4"/>
    <n v="0"/>
    <n v="2583.8470129999996"/>
    <n v="516.76940259999992"/>
    <s v="Romania"/>
    <s v="10 Nov 2025 09:40"/>
    <s v="10 Nov 2025"/>
    <s v="Nov"/>
    <n v="0"/>
    <n v="0"/>
    <n v="5"/>
    <n v="0"/>
    <n v="0"/>
    <n v="5"/>
    <n v="0"/>
    <s v="10.11.2025"/>
    <x v="11"/>
  </r>
  <r>
    <s v="TO"/>
    <n v="0"/>
    <n v="5"/>
    <n v="0"/>
    <n v="8518"/>
    <s v="1176192.221577"/>
    <s v="31 Aug 2026"/>
    <s v="31"/>
    <s v="Aug"/>
    <s v="05 Sep 2026"/>
    <s v="05"/>
    <s v="Sep"/>
    <n v="5"/>
    <n v="-26"/>
    <n v="0"/>
    <n v="4"/>
    <s v="СЛР-ХОЛИДЕЙ-СЪРВИС ЕООД"/>
    <x v="5"/>
    <n v="3"/>
    <n v="0"/>
    <n v="1685.9254599999999"/>
    <n v="337.185092"/>
    <s v="Romania"/>
    <s v="16 Nov 2025 17:01"/>
    <s v="16 Nov 2025"/>
    <s v="Nov"/>
    <n v="0"/>
    <n v="0"/>
    <n v="0"/>
    <n v="0"/>
    <n v="4"/>
    <n v="4"/>
    <n v="-1"/>
    <s v="16.11.2025"/>
    <x v="12"/>
  </r>
  <r>
    <s v="TO"/>
    <n v="0"/>
    <n v="7"/>
    <n v="0"/>
    <n v="8266"/>
    <s v="1173464.220649"/>
    <s v="04 Jul 2026"/>
    <s v="04"/>
    <s v="Jul"/>
    <s v="11 Jul 2026"/>
    <s v="11"/>
    <s v="Jul"/>
    <n v="7"/>
    <n v="7"/>
    <n v="0"/>
    <n v="0"/>
    <s v="СЛР-ХОЛИДЕЙ-СЪРВИС ЕООД"/>
    <x v="6"/>
    <n v="2"/>
    <n v="1"/>
    <n v="1739.7499015999999"/>
    <n v="248.53570022857141"/>
    <s v="Romania"/>
    <s v="10 Nov 2025 10:09"/>
    <s v="10 Nov 2025"/>
    <s v="Nov"/>
    <n v="0"/>
    <n v="0"/>
    <n v="7"/>
    <n v="0"/>
    <n v="0"/>
    <n v="7"/>
    <n v="0"/>
    <s v="10.11.2025"/>
    <x v="11"/>
  </r>
  <r>
    <s v="TO"/>
    <n v="0"/>
    <n v="0"/>
    <n v="6"/>
    <n v="8957"/>
    <s v="1180828.223617"/>
    <s v="13 Jul 2026"/>
    <s v="13"/>
    <s v="Jul"/>
    <s v="19 Jul 2026"/>
    <s v="19"/>
    <s v="Jul"/>
    <n v="6"/>
    <n v="6"/>
    <n v="0"/>
    <n v="0"/>
    <s v="СЛР-ХОЛИДЕЙ-СЪРВИС ЕООД"/>
    <x v="6"/>
    <n v="3"/>
    <n v="1"/>
    <n v="2342.7714071999999"/>
    <n v="390.4619012"/>
    <s v="Romania"/>
    <s v="01 Dec 2025 10:04"/>
    <s v="30 Nov 2025"/>
    <s v="Dec"/>
    <n v="0"/>
    <n v="0"/>
    <n v="6"/>
    <n v="0"/>
    <n v="0"/>
    <n v="6"/>
    <n v="0"/>
    <s v="01.12.2025"/>
    <x v="13"/>
  </r>
  <r>
    <s v="TO"/>
    <n v="0"/>
    <n v="0"/>
    <n v="5"/>
    <n v="8272"/>
    <s v="28259"/>
    <s v="02 Aug 2026"/>
    <s v="02"/>
    <s v="Aug"/>
    <s v="07 Aug 2026"/>
    <s v="07"/>
    <s v="Aug"/>
    <n v="5"/>
    <n v="5"/>
    <n v="0"/>
    <n v="0"/>
    <s v="КЛУБ МАГЕЛАН - ООД"/>
    <x v="3"/>
    <n v="2"/>
    <n v="2"/>
    <n v="1709.1020455"/>
    <n v="341.82040910000001"/>
    <m/>
    <s v="10 Nov 2025 10:46"/>
    <s v="09 Nov 2025"/>
    <s v="Nov"/>
    <n v="0"/>
    <n v="0"/>
    <n v="0"/>
    <n v="5"/>
    <n v="0"/>
    <n v="5"/>
    <n v="0"/>
    <s v="10.11.2025"/>
    <x v="11"/>
  </r>
  <r>
    <s v="TO"/>
    <n v="0"/>
    <n v="5"/>
    <n v="0"/>
    <n v="9057"/>
    <s v="97564"/>
    <s v="04 Jul 2026"/>
    <s v="04"/>
    <s v="Jul"/>
    <s v="09 Jul 2026"/>
    <s v="09"/>
    <s v="Jul"/>
    <n v="5"/>
    <n v="5"/>
    <n v="0"/>
    <n v="0"/>
    <s v="ДЕСТИНЕЙШЪН ТУРИСТИК СЪРВИСИС - ЕООД"/>
    <x v="6"/>
    <n v="2"/>
    <n v="1"/>
    <n v="1306.298857"/>
    <n v="261.25977139999998"/>
    <m/>
    <s v="08 Dec 2025 15:18"/>
    <s v="08 Dec 2025"/>
    <s v="Dec"/>
    <n v="0"/>
    <n v="0"/>
    <n v="5"/>
    <n v="0"/>
    <n v="0"/>
    <n v="5"/>
    <n v="0"/>
    <s v="08.12.2025"/>
    <x v="16"/>
  </r>
  <r>
    <s v="TO"/>
    <n v="0"/>
    <n v="0"/>
    <n v="6"/>
    <n v="8273"/>
    <s v="59265"/>
    <s v="26 Jul 2026"/>
    <s v="26"/>
    <s v="Jul"/>
    <s v="01 Aug 2026"/>
    <s v="01"/>
    <s v="Aug"/>
    <n v="6"/>
    <n v="-25"/>
    <n v="5"/>
    <n v="0"/>
    <s v="КЛУБ МАГЕЛАН - ООД"/>
    <x v="4"/>
    <n v="2"/>
    <n v="1"/>
    <n v="1640.7849035999998"/>
    <n v="273.46415059999998"/>
    <m/>
    <s v="10 Nov 2025 10:57"/>
    <s v="08 Nov 2025"/>
    <s v="Nov"/>
    <n v="0"/>
    <n v="0"/>
    <n v="5"/>
    <n v="0"/>
    <n v="0"/>
    <n v="5"/>
    <n v="-1"/>
    <s v="10.11.2025"/>
    <x v="11"/>
  </r>
  <r>
    <s v="TO"/>
    <n v="0"/>
    <n v="6"/>
    <n v="0"/>
    <n v="8275"/>
    <s v="1173477.220718"/>
    <s v="01 Jul 2026"/>
    <s v="01"/>
    <s v="Jul"/>
    <s v="07 Jul 2026"/>
    <s v="07"/>
    <s v="Jul"/>
    <n v="6"/>
    <n v="6"/>
    <n v="0"/>
    <n v="0"/>
    <s v="СЛР-ХОЛИДЕЙ-СЪРВИС ЕООД"/>
    <x v="6"/>
    <n v="2"/>
    <n v="0"/>
    <n v="1446.9230339999999"/>
    <n v="241.15383899999998"/>
    <s v="Romania"/>
    <s v="10 Nov 2025 10:59"/>
    <s v="10 Nov 2025"/>
    <s v="Nov"/>
    <n v="0"/>
    <n v="0"/>
    <n v="6"/>
    <n v="0"/>
    <n v="0"/>
    <n v="6"/>
    <n v="0"/>
    <s v="10.11.2025"/>
    <x v="11"/>
  </r>
  <r>
    <s v="TO"/>
    <n v="0"/>
    <n v="0"/>
    <n v="5"/>
    <n v="8278"/>
    <s v="1173104.220735"/>
    <s v="17 Aug 2026"/>
    <s v="17"/>
    <s v="Aug"/>
    <s v="22 Aug 2026"/>
    <s v="22"/>
    <s v="Aug"/>
    <n v="5"/>
    <n v="5"/>
    <n v="0"/>
    <n v="0"/>
    <s v="СЛР-ХОЛИДЕЙ-СЪРВИС ЕООД"/>
    <x v="2"/>
    <n v="2"/>
    <n v="2"/>
    <n v="1735.9947079999999"/>
    <n v="347.19894160000001"/>
    <s v="Romania"/>
    <s v="10 Nov 2025 11:18"/>
    <s v="10 Nov 2025"/>
    <s v="Nov"/>
    <n v="0"/>
    <n v="0"/>
    <n v="0"/>
    <n v="5"/>
    <n v="0"/>
    <n v="5"/>
    <n v="0"/>
    <s v="10.11.2025"/>
    <x v="11"/>
  </r>
  <r>
    <s v="TO"/>
    <n v="0"/>
    <n v="0"/>
    <n v="7"/>
    <n v="8279"/>
    <s v="1173296.220737"/>
    <s v="11 Aug 2026"/>
    <s v="11"/>
    <s v="Aug"/>
    <s v="18 Aug 2026"/>
    <s v="18"/>
    <s v="Aug"/>
    <n v="7"/>
    <n v="7"/>
    <n v="0"/>
    <n v="0"/>
    <s v="СЛР-ХОЛИДЕЙ-СЪРВИС ЕООД"/>
    <x v="3"/>
    <n v="2"/>
    <n v="0"/>
    <n v="1914.2490542"/>
    <n v="273.46415059999998"/>
    <s v="Romania"/>
    <s v="10 Nov 2025 11:22"/>
    <s v="10 Nov 2025"/>
    <s v="Nov"/>
    <n v="0"/>
    <n v="0"/>
    <n v="0"/>
    <n v="7"/>
    <n v="0"/>
    <n v="7"/>
    <n v="0"/>
    <s v="10.11.2025"/>
    <x v="11"/>
  </r>
  <r>
    <s v="TO"/>
    <n v="0"/>
    <n v="0"/>
    <n v="6"/>
    <n v="8274"/>
    <s v="1173314.220717"/>
    <s v="17 Aug 2026"/>
    <s v="17"/>
    <s v="Aug"/>
    <s v="23 Aug 2026"/>
    <s v="23"/>
    <s v="Aug"/>
    <n v="6"/>
    <n v="6"/>
    <n v="0"/>
    <n v="0"/>
    <s v="СЛР-ХОЛИДЕЙ-СЪРВИС ЕООД"/>
    <x v="4"/>
    <n v="2"/>
    <n v="2"/>
    <n v="2050.9224545999996"/>
    <n v="341.82040909999995"/>
    <s v="Romania"/>
    <s v="10 Nov 2025 10:58"/>
    <s v="10 Nov 2025"/>
    <s v="Nov"/>
    <n v="0"/>
    <n v="0"/>
    <n v="0"/>
    <n v="6"/>
    <n v="0"/>
    <n v="6"/>
    <n v="0"/>
    <s v="10.11.2025"/>
    <x v="11"/>
  </r>
  <r>
    <s v="TO"/>
    <n v="0"/>
    <n v="6"/>
    <n v="0"/>
    <n v="8960"/>
    <s v="17509"/>
    <s v="31 Aug 2026"/>
    <s v="31"/>
    <s v="Aug"/>
    <s v="06 Sep 2026"/>
    <s v="06"/>
    <s v="Sep"/>
    <n v="6"/>
    <n v="-25"/>
    <n v="0"/>
    <n v="5"/>
    <s v="КЛУБ МАГЕЛАН - ООД"/>
    <x v="6"/>
    <n v="2"/>
    <n v="1"/>
    <n v="1371.5844623999999"/>
    <n v="228.59741039999997"/>
    <m/>
    <s v="01 Dec 2025 10:16"/>
    <s v="28 Nov 2025"/>
    <s v="Dec"/>
    <n v="0"/>
    <n v="0"/>
    <n v="0"/>
    <n v="0"/>
    <n v="5"/>
    <n v="5"/>
    <n v="-1"/>
    <s v="01.12.2025"/>
    <x v="13"/>
  </r>
  <r>
    <s v="TO"/>
    <n v="0"/>
    <n v="5"/>
    <n v="0"/>
    <n v="8967"/>
    <s v="17537"/>
    <s v="06 Jul 2026"/>
    <s v="06"/>
    <s v="Jul"/>
    <s v="11 Jul 2026"/>
    <s v="11"/>
    <s v="Jul"/>
    <n v="5"/>
    <n v="5"/>
    <n v="0"/>
    <n v="0"/>
    <s v="КЛУБ МАГЕЛАН - ООД"/>
    <x v="4"/>
    <n v="3"/>
    <n v="0"/>
    <n v="1886.2415685999999"/>
    <n v="377.24831372"/>
    <m/>
    <s v="01 Dec 2025 11:05"/>
    <s v="30 Nov 2025"/>
    <s v="Dec"/>
    <n v="0"/>
    <n v="0"/>
    <n v="5"/>
    <n v="0"/>
    <n v="0"/>
    <n v="5"/>
    <n v="0"/>
    <s v="01.12.2025"/>
    <x v="13"/>
  </r>
  <r>
    <s v="TO"/>
    <n v="0"/>
    <n v="0"/>
    <n v="5"/>
    <n v="8094"/>
    <s v="2309408"/>
    <s v="18 Aug 2026"/>
    <s v="18"/>
    <s v="Aug"/>
    <s v="23 Aug 2026"/>
    <s v="23"/>
    <s v="Aug"/>
    <n v="5"/>
    <n v="5"/>
    <n v="0"/>
    <n v="0"/>
    <s v="ТУРИСТИЧЕСКА АГЕНЦИЯ СОЛВЕКС - ЕООД"/>
    <x v="4"/>
    <n v="2"/>
    <n v="2"/>
    <n v="1851.4864694999999"/>
    <n v="370.2972939"/>
    <m/>
    <s v="28 Oct 2025 14:03"/>
    <s v="28 Oct 2025"/>
    <s v="Oct"/>
    <n v="0"/>
    <n v="0"/>
    <n v="0"/>
    <n v="5"/>
    <n v="0"/>
    <n v="5"/>
    <n v="0"/>
    <s v="28.10.2025"/>
    <x v="4"/>
  </r>
  <r>
    <s v="TO"/>
    <n v="0"/>
    <n v="5"/>
    <n v="1"/>
    <n v="8520"/>
    <s v="1176217.221585"/>
    <s v="24 Aug 2026"/>
    <s v="24"/>
    <s v="Aug"/>
    <s v="30 Aug 2026"/>
    <s v="30"/>
    <s v="Aug"/>
    <n v="6"/>
    <n v="6"/>
    <n v="0"/>
    <n v="0"/>
    <s v="СЛР-ХОЛИДЕЙ-СЪРВИС ЕООД"/>
    <x v="2"/>
    <n v="2"/>
    <n v="0"/>
    <n v="1511.5827738"/>
    <n v="251.93046230000002"/>
    <s v="Romania"/>
    <s v="16 Nov 2025 19:06"/>
    <s v="16 Nov 2025"/>
    <s v="Nov"/>
    <n v="0"/>
    <n v="0"/>
    <n v="0"/>
    <n v="6"/>
    <n v="0"/>
    <n v="6"/>
    <n v="0"/>
    <s v="16.11.2025"/>
    <x v="12"/>
  </r>
  <r>
    <s v="TO"/>
    <n v="0"/>
    <n v="5"/>
    <n v="0"/>
    <n v="8522"/>
    <s v="1176222.221587"/>
    <s v="27 Aug 2026"/>
    <s v="27"/>
    <s v="Aug"/>
    <s v="01 Sep 2026"/>
    <s v="01"/>
    <s v="Sep"/>
    <n v="5"/>
    <n v="-26"/>
    <n v="4"/>
    <n v="0"/>
    <s v="СЛР-ХОЛИДЕЙ-СЪРВИС ЕООД"/>
    <x v="4"/>
    <n v="2"/>
    <n v="2"/>
    <n v="1509.9594348999999"/>
    <n v="301.99188698"/>
    <s v="Romania"/>
    <s v="16 Nov 2025 19:20"/>
    <s v="16 Nov 2025"/>
    <s v="Nov"/>
    <n v="0"/>
    <n v="0"/>
    <n v="0"/>
    <n v="4"/>
    <n v="0"/>
    <n v="4"/>
    <n v="-1"/>
    <s v="16.11.2025"/>
    <x v="12"/>
  </r>
  <r>
    <s v="TO"/>
    <n v="0"/>
    <n v="6"/>
    <n v="0"/>
    <n v="9457"/>
    <s v="18221"/>
    <s v="03 Sep 2026"/>
    <s v="03"/>
    <s v="Sep"/>
    <s v="09 Sep 2026"/>
    <s v="09"/>
    <s v="Sep"/>
    <n v="6"/>
    <n v="6"/>
    <n v="0"/>
    <n v="0"/>
    <s v="КЛУБ МАГЕЛАН - ООД"/>
    <x v="2"/>
    <n v="2"/>
    <n v="1"/>
    <n v="1552.5378539999999"/>
    <n v="258.75630899999999"/>
    <s v="Romania"/>
    <s v="12 Jan 2026 15:30"/>
    <s v="12 Jan 2026"/>
    <s v="Jan"/>
    <n v="0"/>
    <n v="0"/>
    <n v="0"/>
    <n v="0"/>
    <n v="6"/>
    <n v="6"/>
    <n v="0"/>
    <s v="12.01.2025"/>
    <x v="7"/>
  </r>
  <r>
    <s v="TO"/>
    <n v="0"/>
    <n v="0"/>
    <n v="10"/>
    <n v="8904"/>
    <s v="97112"/>
    <s v="22 Jul 2026"/>
    <s v="22"/>
    <s v="Jul"/>
    <s v="01 Aug 2026"/>
    <s v="01"/>
    <s v="Aug"/>
    <n v="10"/>
    <n v="-21"/>
    <n v="9"/>
    <n v="0"/>
    <s v="ДЕСТИНЕЙШЪН ТУРИСТИК СЪРВИСИС - ЕООД"/>
    <x v="4"/>
    <n v="2"/>
    <n v="1"/>
    <n v="2962.3001179999997"/>
    <n v="296.23001179999994"/>
    <m/>
    <s v="28 Nov 2025 15:32"/>
    <s v="28 Nov 2025"/>
    <s v="Nov"/>
    <n v="0"/>
    <n v="0"/>
    <n v="9"/>
    <n v="0"/>
    <n v="0"/>
    <n v="9"/>
    <n v="-1"/>
    <s v="28.11.2025"/>
    <x v="15"/>
  </r>
  <r>
    <s v="TO"/>
    <n v="0"/>
    <n v="8"/>
    <n v="0"/>
    <n v="9683"/>
    <s v="2322013"/>
    <s v="27 Jun 2026"/>
    <s v="27"/>
    <s v="Jun"/>
    <s v="05 Jul 2026"/>
    <s v="05"/>
    <s v="Jul"/>
    <n v="8"/>
    <n v="-22"/>
    <n v="4"/>
    <n v="4"/>
    <s v="ТУРИСТИЧЕСКА АГЕНЦИЯ СОЛВЕКС - ЕООД"/>
    <x v="4"/>
    <n v="3"/>
    <n v="0"/>
    <n v="3119.940016"/>
    <n v="389.992502"/>
    <m/>
    <s v="23 Jan 2026 17:51"/>
    <s v="23 Jan 2026"/>
    <s v="Jan"/>
    <n v="0"/>
    <n v="4"/>
    <n v="4"/>
    <n v="0"/>
    <n v="0"/>
    <n v="8"/>
    <n v="0"/>
    <s v="23.01.2025"/>
    <x v="2"/>
  </r>
  <r>
    <s v="TOPOLA SKIES"/>
    <n v="0"/>
    <n v="2"/>
    <n v="0"/>
    <n v="9337"/>
    <s v="437066"/>
    <s v="04 Jul 2026"/>
    <s v="04"/>
    <s v="Jul"/>
    <s v="06 Jul 2026"/>
    <s v="06"/>
    <s v="Jul"/>
    <n v="2"/>
    <n v="2"/>
    <n v="0"/>
    <n v="0"/>
    <s v="TOPOLA SKIES"/>
    <x v="3"/>
    <n v="3"/>
    <n v="1"/>
    <n v="1270.2846699082568"/>
    <n v="635.14233495412839"/>
    <m/>
    <s v="03 Jan 2026 13:43"/>
    <s v="03 Jan 2026"/>
    <s v="Jan"/>
    <n v="0"/>
    <n v="0"/>
    <n v="2"/>
    <n v="0"/>
    <n v="0"/>
    <n v="2"/>
    <n v="0"/>
    <s v="03.01.2025"/>
    <x v="20"/>
  </r>
  <r>
    <s v="TO"/>
    <n v="0"/>
    <n v="0"/>
    <n v="7"/>
    <n v="8523"/>
    <s v="NT308841"/>
    <s v="18 Jul 2026"/>
    <s v="18"/>
    <s v="Jul"/>
    <s v="25 Jul 2026"/>
    <s v="25"/>
    <s v="Jul"/>
    <n v="7"/>
    <n v="7"/>
    <n v="0"/>
    <n v="0"/>
    <s v="НОВОТОН - ЕООД"/>
    <x v="4"/>
    <n v="2"/>
    <n v="2"/>
    <n v="2392.7428637000003"/>
    <n v="341.82040910000006"/>
    <m/>
    <s v="16 Nov 2025 23:25"/>
    <s v="16 Nov 2025"/>
    <s v="Nov"/>
    <n v="0"/>
    <n v="0"/>
    <n v="7"/>
    <n v="0"/>
    <n v="0"/>
    <n v="7"/>
    <n v="0"/>
    <s v="16.11.2025"/>
    <x v="12"/>
  </r>
  <r>
    <s v="TO"/>
    <n v="0"/>
    <n v="3"/>
    <n v="1"/>
    <n v="9853"/>
    <s v="1238714.231930"/>
    <s v="08 Jul 2026"/>
    <s v="08"/>
    <s v="Jul"/>
    <s v="12 Jul 2026"/>
    <s v="12"/>
    <s v="Jul"/>
    <n v="4"/>
    <n v="4"/>
    <n v="0"/>
    <n v="0"/>
    <s v="СЛР-ХОЛИДЕЙ-СЪРВИС ЕООД"/>
    <x v="4"/>
    <n v="2"/>
    <n v="2"/>
    <n v="2224.9326496999997"/>
    <n v="556.23316242499993"/>
    <s v="Romania"/>
    <s v="30 Jan 2026 09:42"/>
    <s v="30 Jan 2026"/>
    <s v="Jan"/>
    <n v="0"/>
    <n v="0"/>
    <n v="4"/>
    <n v="0"/>
    <n v="0"/>
    <n v="4"/>
    <n v="0"/>
    <s v="30.01.2025"/>
    <x v="0"/>
  </r>
  <r>
    <s v="TO"/>
    <n v="0"/>
    <n v="6"/>
    <n v="0"/>
    <n v="8282"/>
    <s v="NT307923"/>
    <s v="30 Aug 2026"/>
    <s v="30"/>
    <s v="Aug"/>
    <s v="05 Sep 2026"/>
    <s v="05"/>
    <s v="Sep"/>
    <n v="6"/>
    <n v="-25"/>
    <n v="1"/>
    <n v="4"/>
    <s v="НОВОТОН - ЕООД"/>
    <x v="6"/>
    <n v="2"/>
    <n v="1"/>
    <n v="1296.2263324999999"/>
    <n v="216.03772208333331"/>
    <m/>
    <s v="10 Nov 2025 11:38"/>
    <s v="10 Nov 2025"/>
    <s v="Nov"/>
    <n v="0"/>
    <n v="0"/>
    <n v="0"/>
    <n v="1"/>
    <n v="4"/>
    <n v="5"/>
    <n v="-1"/>
    <s v="10.11.2025"/>
    <x v="11"/>
  </r>
  <r>
    <s v="TO"/>
    <n v="0"/>
    <n v="0"/>
    <n v="5"/>
    <n v="9686"/>
    <s v="NT315533"/>
    <s v="10 Aug 2026"/>
    <s v="10"/>
    <s v="Aug"/>
    <s v="15 Aug 2026"/>
    <s v="15"/>
    <s v="Aug"/>
    <n v="5"/>
    <n v="5"/>
    <n v="0"/>
    <n v="0"/>
    <s v="НОВОТОН - ЕООД"/>
    <x v="7"/>
    <n v="3"/>
    <n v="2"/>
    <n v="3014.5207789999999"/>
    <n v="602.90415580000001"/>
    <s v="Romania"/>
    <s v="23 Jan 2026 18:01"/>
    <s v="23 Jan 2026"/>
    <s v="Jan"/>
    <n v="0"/>
    <n v="0"/>
    <n v="0"/>
    <n v="5"/>
    <n v="0"/>
    <n v="5"/>
    <n v="0"/>
    <s v="23.01.2025"/>
    <x v="2"/>
  </r>
  <r>
    <s v="TOPOLA SKIES"/>
    <n v="0"/>
    <n v="5"/>
    <n v="0"/>
    <n v="9340"/>
    <s v="437260"/>
    <s v="22 Jun 2026"/>
    <s v="22"/>
    <s v="Jun"/>
    <s v="27 Jun 2026"/>
    <s v="27"/>
    <s v="Jun"/>
    <n v="5"/>
    <n v="5"/>
    <n v="0"/>
    <n v="0"/>
    <s v="TOPOLA SKIES"/>
    <x v="3"/>
    <n v="2"/>
    <m/>
    <n v="1529.8538146788992"/>
    <n v="305.97076293577976"/>
    <m/>
    <s v="03 Jan 2026 17:58"/>
    <s v="03 Jan 2026"/>
    <s v="Jan"/>
    <n v="0"/>
    <n v="5"/>
    <n v="0"/>
    <n v="0"/>
    <n v="0"/>
    <n v="5"/>
    <n v="0"/>
    <s v="03.01.2025"/>
    <x v="20"/>
  </r>
  <r>
    <s v="TO"/>
    <n v="0"/>
    <n v="0"/>
    <n v="6"/>
    <n v="9854"/>
    <s v="NT316625"/>
    <s v="19 Jul 2026"/>
    <s v="19"/>
    <s v="Jul"/>
    <s v="25 Jul 2026"/>
    <s v="25"/>
    <s v="Jul"/>
    <n v="6"/>
    <n v="6"/>
    <n v="0"/>
    <n v="0"/>
    <s v="НОВОТОН - ЕООД"/>
    <x v="1"/>
    <n v="4"/>
    <n v="1"/>
    <n v="3391.2918702000002"/>
    <n v="565.21531170000003"/>
    <s v="Romania"/>
    <s v="30 Jan 2026 09:51"/>
    <s v="29 Jan 2026"/>
    <s v="Jan"/>
    <n v="0"/>
    <n v="0"/>
    <n v="6"/>
    <n v="0"/>
    <n v="0"/>
    <n v="6"/>
    <n v="0"/>
    <s v="30.01.2025"/>
    <x v="0"/>
  </r>
  <r>
    <s v="TO"/>
    <n v="0"/>
    <n v="2"/>
    <n v="5"/>
    <n v="8190"/>
    <s v="16925"/>
    <s v="20 Aug 2026"/>
    <s v="20"/>
    <s v="Aug"/>
    <s v="27 Aug 2026"/>
    <s v="27"/>
    <s v="Aug"/>
    <n v="7"/>
    <n v="7"/>
    <n v="0"/>
    <n v="0"/>
    <s v="КЛУБ МАГЕЛАН - ООД"/>
    <x v="3"/>
    <n v="3"/>
    <n v="1"/>
    <n v="2479.5230407999998"/>
    <n v="354.21757725714281"/>
    <m/>
    <s v="07 Nov 2025 13:26"/>
    <s v="07 Nov 2025"/>
    <s v="Nov"/>
    <n v="0"/>
    <n v="0"/>
    <n v="0"/>
    <n v="7"/>
    <n v="0"/>
    <n v="7"/>
    <n v="0"/>
    <s v="07.11.2025"/>
    <x v="3"/>
  </r>
  <r>
    <s v="TO"/>
    <n v="0"/>
    <n v="6"/>
    <n v="0"/>
    <n v="8285"/>
    <s v="44813"/>
    <s v="30 Aug 2026"/>
    <s v="30"/>
    <s v="Aug"/>
    <s v="05 Sep 2026"/>
    <s v="05"/>
    <s v="Sep"/>
    <n v="6"/>
    <n v="-25"/>
    <n v="1"/>
    <n v="4"/>
    <s v="КЛУБ МАГЕЛАН - ООД"/>
    <x v="4"/>
    <n v="3"/>
    <n v="1"/>
    <n v="1802.2386701"/>
    <n v="300.37311168333332"/>
    <m/>
    <s v="10 Nov 2025 12:11"/>
    <s v="10 Nov 2025"/>
    <s v="Nov"/>
    <n v="0"/>
    <n v="0"/>
    <n v="0"/>
    <n v="1"/>
    <n v="4"/>
    <n v="5"/>
    <n v="-1"/>
    <s v="10.11.2025"/>
    <x v="11"/>
  </r>
  <r>
    <s v="TO"/>
    <n v="0"/>
    <n v="0"/>
    <n v="5"/>
    <n v="9855"/>
    <s v="19057"/>
    <s v="20 Jul 2026"/>
    <s v="20"/>
    <s v="Jul"/>
    <s v="25 Jul 2026"/>
    <s v="25"/>
    <s v="Jul"/>
    <n v="5"/>
    <n v="5"/>
    <n v="0"/>
    <n v="0"/>
    <s v="КЛУБ МАГЕЛАН - ООД"/>
    <x v="0"/>
    <n v="2"/>
    <n v="1"/>
    <n v="1758.4867529999999"/>
    <n v="351.69735059999999"/>
    <s v="Romania"/>
    <s v="30 Jan 2026 09:59"/>
    <s v="29 Jan 2026"/>
    <s v="Jan"/>
    <n v="0"/>
    <n v="0"/>
    <n v="5"/>
    <n v="0"/>
    <n v="0"/>
    <n v="5"/>
    <n v="0"/>
    <s v="30.01.2025"/>
    <x v="0"/>
  </r>
  <r>
    <s v="TO"/>
    <n v="0"/>
    <n v="5"/>
    <n v="0"/>
    <n v="9857"/>
    <s v="28720"/>
    <s v="06 Jul 2026"/>
    <s v="06"/>
    <s v="Jul"/>
    <s v="11 Jul 2026"/>
    <s v="11"/>
    <s v="Jul"/>
    <n v="5"/>
    <n v="5"/>
    <n v="0"/>
    <n v="0"/>
    <s v="КЛУБ МАГЕЛАН - ООД"/>
    <x v="3"/>
    <n v="2"/>
    <n v="0"/>
    <n v="1504.6982522000001"/>
    <n v="300.93965044000004"/>
    <s v="Romania"/>
    <s v="30 Jan 2026 09:59"/>
    <s v="29 Jan 2026"/>
    <s v="Jan"/>
    <n v="0"/>
    <n v="0"/>
    <n v="5"/>
    <n v="0"/>
    <n v="0"/>
    <n v="5"/>
    <n v="0"/>
    <s v="30.01.2025"/>
    <x v="0"/>
  </r>
  <r>
    <s v="TO"/>
    <n v="0"/>
    <n v="0"/>
    <n v="8"/>
    <n v="8284"/>
    <s v="1173025.220756"/>
    <s v="25 Jul 2026"/>
    <s v="25"/>
    <s v="Jul"/>
    <s v="02 Aug 2026"/>
    <s v="02"/>
    <s v="Aug"/>
    <n v="8"/>
    <n v="-23"/>
    <n v="6"/>
    <n v="1"/>
    <s v="СЛР-ХОЛИДЕЙ-СЪРВИС ЕООД"/>
    <x v="4"/>
    <n v="2"/>
    <n v="2"/>
    <n v="2734.5632728"/>
    <n v="341.82040910000001"/>
    <s v="Romania"/>
    <s v="10 Nov 2025 12:02"/>
    <s v="10 Nov 2025"/>
    <s v="Nov"/>
    <n v="0"/>
    <n v="0"/>
    <n v="6"/>
    <n v="1"/>
    <n v="0"/>
    <n v="7"/>
    <n v="-1"/>
    <s v="10.11.2025"/>
    <x v="11"/>
  </r>
  <r>
    <s v="TO"/>
    <n v="0"/>
    <n v="0"/>
    <n v="5"/>
    <n v="8536"/>
    <s v="1176091.221757"/>
    <s v="02 Aug 2026"/>
    <s v="02"/>
    <s v="Aug"/>
    <s v="07 Aug 2026"/>
    <s v="07"/>
    <s v="Aug"/>
    <n v="5"/>
    <n v="5"/>
    <n v="0"/>
    <n v="0"/>
    <s v="СЛР-ХОЛИДЕЙ-СЪРВИС ЕООД"/>
    <x v="6"/>
    <n v="2"/>
    <n v="1"/>
    <n v="934.49557400000003"/>
    <n v="186.89911480000001"/>
    <s v="Romania"/>
    <s v="17 Nov 2025 10:32"/>
    <s v="17 Nov 2025"/>
    <s v="Nov"/>
    <n v="0"/>
    <n v="0"/>
    <n v="0"/>
    <n v="5"/>
    <n v="0"/>
    <n v="5"/>
    <n v="0"/>
    <s v="17.11.2025"/>
    <x v="12"/>
  </r>
  <r>
    <s v="TO"/>
    <n v="0"/>
    <n v="6"/>
    <n v="0"/>
    <n v="8277"/>
    <s v="11217"/>
    <s v="05 Jul 2026"/>
    <s v="05"/>
    <s v="Jul"/>
    <s v="11 Jul 2026"/>
    <s v="11"/>
    <s v="Jul"/>
    <n v="6"/>
    <n v="6"/>
    <n v="0"/>
    <n v="0"/>
    <s v="КЛУБ МАГЕЛАН - ООД"/>
    <x v="6"/>
    <n v="2"/>
    <n v="2"/>
    <n v="1873.2939739999999"/>
    <n v="312.21566233333334"/>
    <m/>
    <s v="10 Nov 2025 11:10"/>
    <s v="07 Nov 2025"/>
    <s v="Nov"/>
    <n v="0"/>
    <n v="0"/>
    <n v="6"/>
    <n v="0"/>
    <n v="0"/>
    <n v="6"/>
    <n v="0"/>
    <s v="10.11.2025"/>
    <x v="11"/>
  </r>
  <r>
    <s v="TO"/>
    <n v="0"/>
    <n v="8"/>
    <n v="0"/>
    <n v="9687"/>
    <s v="2322017"/>
    <s v="27 Jun 2026"/>
    <s v="27"/>
    <s v="Jun"/>
    <s v="05 Jul 2026"/>
    <s v="05"/>
    <s v="Jul"/>
    <n v="8"/>
    <n v="-22"/>
    <n v="4"/>
    <n v="4"/>
    <s v="ТУРИСТИЧЕСКА АГЕНЦИЯ СОЛВЕКС - ЕООД"/>
    <x v="6"/>
    <n v="2"/>
    <n v="0"/>
    <n v="2250.9256304"/>
    <n v="281.36570380000001"/>
    <m/>
    <s v="23 Jan 2026 18:45"/>
    <s v="23 Jan 2026"/>
    <s v="Jan"/>
    <n v="0"/>
    <n v="4"/>
    <n v="4"/>
    <n v="0"/>
    <n v="0"/>
    <n v="8"/>
    <n v="0"/>
    <s v="23.01.2025"/>
    <x v="2"/>
  </r>
  <r>
    <s v="TO"/>
    <n v="0"/>
    <n v="0"/>
    <n v="5"/>
    <n v="8286"/>
    <s v="1173604.220771"/>
    <s v="04 Aug 2026"/>
    <s v="04"/>
    <s v="Aug"/>
    <s v="09 Aug 2026"/>
    <s v="09"/>
    <s v="Aug"/>
    <n v="5"/>
    <n v="5"/>
    <n v="0"/>
    <n v="0"/>
    <s v="СЛР-ХОЛИДЕЙ-СЪРВИС ЕООД"/>
    <x v="4"/>
    <n v="2"/>
    <n v="1"/>
    <n v="1367.320753"/>
    <n v="273.46415059999998"/>
    <s v="Romania"/>
    <s v="10 Nov 2025 12:34"/>
    <s v="10 Nov 2025"/>
    <s v="Nov"/>
    <n v="0"/>
    <n v="0"/>
    <n v="0"/>
    <n v="5"/>
    <n v="0"/>
    <n v="5"/>
    <n v="0"/>
    <s v="10.11.2025"/>
    <x v="11"/>
  </r>
  <r>
    <s v="TO"/>
    <n v="0"/>
    <n v="1"/>
    <n v="5"/>
    <n v="9858"/>
    <s v="1238698.231998"/>
    <s v="10 Jul 2026"/>
    <s v="10"/>
    <s v="Jul"/>
    <s v="16 Jul 2026"/>
    <s v="16"/>
    <s v="Jul"/>
    <n v="6"/>
    <n v="6"/>
    <n v="0"/>
    <n v="0"/>
    <s v="СЛР-ХОЛИДЕЙ-СЪРВИС ЕООД"/>
    <x v="3"/>
    <n v="3"/>
    <n v="0"/>
    <n v="2584.1599458000001"/>
    <n v="430.69332430000003"/>
    <s v="Romania"/>
    <s v="30 Jan 2026 10:07"/>
    <s v="30 Jan 2026"/>
    <s v="Jan"/>
    <n v="0"/>
    <n v="0"/>
    <n v="6"/>
    <n v="0"/>
    <n v="0"/>
    <n v="6"/>
    <n v="0"/>
    <s v="30.01.2025"/>
    <x v="0"/>
  </r>
  <r>
    <s v="TOPOLA SKIES"/>
    <n v="0"/>
    <n v="7"/>
    <n v="0"/>
    <n v="8109"/>
    <s v="400435"/>
    <s v="30 Aug 2026"/>
    <s v="30"/>
    <s v="Aug"/>
    <s v="06 Sep 2026"/>
    <s v="06"/>
    <s v="Sep"/>
    <n v="7"/>
    <n v="-24"/>
    <n v="1"/>
    <n v="5"/>
    <s v="TOPOLA SKIES"/>
    <x v="4"/>
    <n v="3"/>
    <n v="1"/>
    <n v="2446.7612733944952"/>
    <n v="349.53732477064216"/>
    <m/>
    <s v="31 Oct 2025 09:55"/>
    <s v="31 Oct 2025"/>
    <s v="Oct"/>
    <n v="0"/>
    <n v="0"/>
    <n v="0"/>
    <n v="1"/>
    <n v="5"/>
    <n v="6"/>
    <n v="-1"/>
    <s v="31.10.2025"/>
    <x v="4"/>
  </r>
  <r>
    <s v="TO"/>
    <n v="0"/>
    <n v="5"/>
    <n v="0"/>
    <n v="8293"/>
    <s v="50972"/>
    <s v="31 Aug 2026"/>
    <s v="31"/>
    <s v="Aug"/>
    <s v="05 Sep 2026"/>
    <s v="05"/>
    <s v="Sep"/>
    <n v="5"/>
    <n v="-26"/>
    <n v="0"/>
    <n v="4"/>
    <s v="КЛУБ МАГЕЛАН - ООД"/>
    <x v="6"/>
    <n v="2"/>
    <n v="0"/>
    <n v="1055.0724935000001"/>
    <n v="211.01449870000002"/>
    <m/>
    <s v="10 Nov 2025 13:31"/>
    <s v="10 Nov 2025"/>
    <s v="Nov"/>
    <n v="0"/>
    <n v="0"/>
    <n v="0"/>
    <n v="0"/>
    <n v="4"/>
    <n v="4"/>
    <n v="-1"/>
    <s v="10.11.2025"/>
    <x v="11"/>
  </r>
  <r>
    <s v="TO"/>
    <n v="0"/>
    <n v="7"/>
    <n v="0"/>
    <n v="8532"/>
    <s v="1176220.221725"/>
    <s v="22 Jun 2026"/>
    <s v="22"/>
    <s v="Jun"/>
    <s v="29 Jun 2026"/>
    <s v="29"/>
    <s v="Jun"/>
    <n v="7"/>
    <n v="7"/>
    <n v="0"/>
    <n v="0"/>
    <s v="СЛР-ХОЛИДЕЙ-СЪРВИС ЕООД"/>
    <x v="6"/>
    <n v="3"/>
    <n v="1"/>
    <n v="2156.8697656999998"/>
    <n v="308.1242522428571"/>
    <s v="Romania"/>
    <s v="17 Nov 2025 10:09"/>
    <s v="17 Nov 2025"/>
    <s v="Nov"/>
    <n v="0"/>
    <n v="7"/>
    <n v="0"/>
    <n v="0"/>
    <n v="0"/>
    <n v="7"/>
    <n v="0"/>
    <s v="17.11.2025"/>
    <x v="12"/>
  </r>
  <r>
    <s v="TO"/>
    <n v="0"/>
    <n v="0"/>
    <n v="5"/>
    <n v="8542"/>
    <s v="17104"/>
    <s v="20 Jul 2026"/>
    <s v="20"/>
    <s v="Jul"/>
    <s v="25 Jul 2026"/>
    <s v="25"/>
    <s v="Jul"/>
    <n v="5"/>
    <n v="5"/>
    <n v="0"/>
    <n v="0"/>
    <s v="КЛУБ МАГЕЛАН - ООД"/>
    <x v="4"/>
    <n v="2"/>
    <n v="1"/>
    <n v="1367.320753"/>
    <n v="273.46415059999998"/>
    <m/>
    <s v="17 Nov 2025 10:39"/>
    <s v="15 Nov 2025"/>
    <s v="Nov"/>
    <n v="0"/>
    <n v="0"/>
    <n v="5"/>
    <n v="0"/>
    <n v="0"/>
    <n v="5"/>
    <n v="0"/>
    <s v="17.11.2025"/>
    <x v="12"/>
  </r>
  <r>
    <s v="BOOKING"/>
    <n v="0"/>
    <n v="0"/>
    <n v="4"/>
    <n v="9102"/>
    <s v="5070661610"/>
    <s v="12 Aug 2026"/>
    <s v="12"/>
    <s v="Aug"/>
    <s v="16 Aug 2026"/>
    <s v="16"/>
    <s v="Aug"/>
    <n v="4"/>
    <n v="4"/>
    <n v="0"/>
    <n v="0"/>
    <s v="BOOKING"/>
    <x v="6"/>
    <n v="2"/>
    <n v="2"/>
    <n v="2383.6005247706421"/>
    <n v="595.90013119266052"/>
    <s v="Israel"/>
    <s v="13 Dec 2025 19:08"/>
    <s v="13 Dec 2025"/>
    <s v="Dec"/>
    <n v="0"/>
    <n v="0"/>
    <n v="0"/>
    <n v="4"/>
    <n v="0"/>
    <n v="4"/>
    <n v="0"/>
    <s v="13.12.2025"/>
    <x v="16"/>
  </r>
  <r>
    <s v="TO"/>
    <n v="0"/>
    <n v="0"/>
    <n v="6"/>
    <n v="8533"/>
    <s v="1176340.221732"/>
    <s v="20 Jul 2026"/>
    <s v="20"/>
    <s v="Jul"/>
    <s v="26 Jul 2026"/>
    <s v="26"/>
    <s v="Jul"/>
    <n v="6"/>
    <n v="6"/>
    <n v="0"/>
    <n v="0"/>
    <s v="СЛР-ХОЛИДЕЙ-СЪРВИС ЕООД"/>
    <x v="1"/>
    <n v="3"/>
    <n v="2"/>
    <n v="1334.9517664999998"/>
    <n v="222.49196108333331"/>
    <s v="Romania"/>
    <s v="17 Nov 2025 10:18"/>
    <s v="17 Nov 2025"/>
    <s v="Nov"/>
    <n v="0"/>
    <n v="0"/>
    <n v="6"/>
    <n v="0"/>
    <n v="0"/>
    <n v="6"/>
    <n v="0"/>
    <s v="17.11.2025"/>
    <x v="12"/>
  </r>
  <r>
    <s v="TO"/>
    <n v="0"/>
    <n v="0"/>
    <n v="5"/>
    <n v="8219"/>
    <s v="NT307688"/>
    <s v="20 Jul 2026"/>
    <s v="20"/>
    <s v="Jul"/>
    <s v="25 Jul 2026"/>
    <s v="25"/>
    <s v="Jul"/>
    <n v="5"/>
    <n v="5"/>
    <n v="0"/>
    <n v="0"/>
    <s v="НОВОТОН - ЕООД"/>
    <x v="4"/>
    <n v="3"/>
    <n v="1"/>
    <n v="1845.8145625"/>
    <n v="369.1629125"/>
    <m/>
    <s v="07 Nov 2025 16:48"/>
    <s v="07 Nov 2025"/>
    <s v="Nov"/>
    <n v="0"/>
    <n v="0"/>
    <n v="5"/>
    <n v="0"/>
    <n v="0"/>
    <n v="5"/>
    <n v="0"/>
    <s v="07.11.2025"/>
    <x v="3"/>
  </r>
  <r>
    <s v="TO"/>
    <n v="0"/>
    <n v="0"/>
    <n v="5"/>
    <n v="8269"/>
    <s v="16951"/>
    <s v="02 Aug 2026"/>
    <s v="02"/>
    <s v="Aug"/>
    <s v="07 Aug 2026"/>
    <s v="07"/>
    <s v="Aug"/>
    <n v="5"/>
    <n v="5"/>
    <n v="0"/>
    <n v="0"/>
    <s v="КЛУБ МАГЕЛАН - ООД"/>
    <x v="2"/>
    <n v="3"/>
    <n v="1"/>
    <n v="1874.8586379999999"/>
    <n v="374.97172760000001"/>
    <m/>
    <s v="10 Nov 2025 10:11"/>
    <s v="08 Nov 2025"/>
    <s v="Nov"/>
    <n v="0"/>
    <n v="0"/>
    <n v="0"/>
    <n v="5"/>
    <n v="0"/>
    <n v="5"/>
    <n v="0"/>
    <s v="10.11.2025"/>
    <x v="11"/>
  </r>
  <r>
    <s v="TO"/>
    <n v="0"/>
    <n v="0"/>
    <n v="6"/>
    <n v="8534"/>
    <s v="NT308869"/>
    <s v="17 Jul 2026"/>
    <s v="17"/>
    <s v="Jul"/>
    <s v="23 Jul 2026"/>
    <s v="23"/>
    <s v="Jul"/>
    <n v="6"/>
    <n v="6"/>
    <n v="0"/>
    <n v="0"/>
    <s v="НОВОТОН - ЕООД"/>
    <x v="6"/>
    <n v="1"/>
    <n v="0"/>
    <n v="1121.3946888"/>
    <n v="186.89911480000001"/>
    <m/>
    <s v="17 Nov 2025 10:22"/>
    <s v="17 Nov 2025"/>
    <s v="Nov"/>
    <n v="0"/>
    <n v="0"/>
    <n v="6"/>
    <n v="0"/>
    <n v="0"/>
    <n v="6"/>
    <n v="0"/>
    <s v="17.11.2025"/>
    <x v="12"/>
  </r>
  <r>
    <s v="TO"/>
    <n v="0"/>
    <n v="6"/>
    <n v="0"/>
    <n v="8538"/>
    <s v="95702"/>
    <s v="28 Jun 2026"/>
    <s v="28"/>
    <s v="Jun"/>
    <s v="04 Jul 2026"/>
    <s v="04"/>
    <s v="Jul"/>
    <n v="6"/>
    <n v="-24"/>
    <n v="3"/>
    <n v="3"/>
    <s v="ДЕСТИНЕЙШЪН ТУРИСТИК СЪРВИСИС - ЕООД"/>
    <x v="6"/>
    <n v="2"/>
    <n v="2"/>
    <n v="1808.7124673999999"/>
    <n v="301.45207790000001"/>
    <s v="Romania"/>
    <s v="17 Nov 2025 10:36"/>
    <s v="14 Nov 2025"/>
    <s v="Nov"/>
    <n v="0"/>
    <n v="3"/>
    <n v="3"/>
    <n v="0"/>
    <n v="0"/>
    <n v="6"/>
    <n v="0"/>
    <s v="17.11.2025"/>
    <x v="12"/>
  </r>
  <r>
    <s v="TO"/>
    <n v="0"/>
    <n v="6"/>
    <n v="0"/>
    <n v="8540"/>
    <s v="NT308738"/>
    <s v="26 Jun 2026"/>
    <s v="26"/>
    <s v="Jun"/>
    <s v="02 Jul 2026"/>
    <s v="02"/>
    <s v="Jul"/>
    <n v="6"/>
    <n v="-24"/>
    <n v="5"/>
    <n v="1"/>
    <s v="НОВОТОН - ЕООД"/>
    <x v="6"/>
    <n v="2"/>
    <n v="1"/>
    <n v="1446.9230339999999"/>
    <n v="241.15383899999998"/>
    <m/>
    <s v="17 Nov 2025 10:39"/>
    <s v="15 Nov 2025"/>
    <s v="Nov"/>
    <n v="0"/>
    <n v="5"/>
    <n v="1"/>
    <n v="0"/>
    <n v="0"/>
    <n v="6"/>
    <n v="0"/>
    <s v="17.11.2025"/>
    <x v="12"/>
  </r>
  <r>
    <s v="TO"/>
    <n v="0"/>
    <n v="5"/>
    <n v="0"/>
    <n v="8546"/>
    <s v="NT308868"/>
    <s v="22 Jun 2026"/>
    <s v="22"/>
    <s v="Jun"/>
    <s v="27 Jun 2026"/>
    <s v="27"/>
    <s v="Jun"/>
    <n v="5"/>
    <n v="5"/>
    <n v="0"/>
    <n v="0"/>
    <s v="НОВОТОН - ЕООД"/>
    <x v="1"/>
    <n v="3"/>
    <n v="0"/>
    <n v="2045.5830387000001"/>
    <n v="409.11660774000001"/>
    <m/>
    <s v="17 Nov 2025 10:41"/>
    <s v="17 Nov 2025"/>
    <s v="Nov"/>
    <n v="0"/>
    <n v="5"/>
    <n v="0"/>
    <n v="0"/>
    <n v="0"/>
    <n v="5"/>
    <n v="0"/>
    <s v="17.11.2025"/>
    <x v="12"/>
  </r>
  <r>
    <s v="TO"/>
    <n v="0"/>
    <n v="0"/>
    <n v="5"/>
    <n v="8545"/>
    <s v="NT308858"/>
    <s v="03 Aug 2026"/>
    <s v="03"/>
    <s v="Aug"/>
    <s v="08 Aug 2026"/>
    <s v="08"/>
    <s v="Aug"/>
    <n v="5"/>
    <n v="5"/>
    <n v="0"/>
    <n v="0"/>
    <s v="НОВОТОН - ЕООД"/>
    <x v="6"/>
    <n v="2"/>
    <n v="2"/>
    <n v="1668.714156"/>
    <n v="333.74283120000001"/>
    <m/>
    <s v="17 Nov 2025 10:41"/>
    <s v="17 Nov 2025"/>
    <s v="Nov"/>
    <n v="0"/>
    <n v="0"/>
    <n v="0"/>
    <n v="5"/>
    <n v="0"/>
    <n v="5"/>
    <n v="0"/>
    <s v="17.11.2025"/>
    <x v="12"/>
  </r>
  <r>
    <s v="TO"/>
    <n v="0"/>
    <n v="7"/>
    <n v="0"/>
    <n v="8548"/>
    <s v="1176210.221769"/>
    <s v="30 Aug 2026"/>
    <s v="30"/>
    <s v="Aug"/>
    <s v="06 Sep 2026"/>
    <s v="06"/>
    <s v="Sep"/>
    <n v="7"/>
    <n v="-24"/>
    <n v="1"/>
    <n v="5"/>
    <s v="СЛР-ХОЛИДЕЙ-СЪРВИС ЕООД"/>
    <x v="6"/>
    <n v="2"/>
    <n v="1"/>
    <n v="1507.2408312"/>
    <n v="215.32011874285715"/>
    <s v="Romania"/>
    <s v="17 Nov 2025 10:43"/>
    <s v="17 Nov 2025"/>
    <s v="Nov"/>
    <n v="0"/>
    <n v="0"/>
    <n v="0"/>
    <n v="1"/>
    <n v="5"/>
    <n v="6"/>
    <n v="-1"/>
    <s v="17.11.2025"/>
    <x v="12"/>
  </r>
  <r>
    <s v="TO"/>
    <n v="0"/>
    <n v="0"/>
    <n v="5"/>
    <n v="8547"/>
    <s v="1176168.221767"/>
    <s v="23 Jul 2026"/>
    <s v="23"/>
    <s v="Jul"/>
    <s v="28 Jul 2026"/>
    <s v="28"/>
    <s v="Jul"/>
    <n v="5"/>
    <n v="5"/>
    <n v="0"/>
    <n v="0"/>
    <s v="СЛР-ХОЛИДЕЙ-СЪРВИС ЕООД"/>
    <x v="3"/>
    <n v="2"/>
    <n v="1"/>
    <n v="1367.320753"/>
    <n v="273.46415059999998"/>
    <s v="Romania"/>
    <s v="17 Nov 2025 10:42"/>
    <s v="17 Nov 2025"/>
    <s v="Nov"/>
    <n v="0"/>
    <n v="0"/>
    <n v="5"/>
    <n v="0"/>
    <n v="0"/>
    <n v="5"/>
    <n v="0"/>
    <s v="17.11.2025"/>
    <x v="12"/>
  </r>
  <r>
    <s v="TO"/>
    <n v="0"/>
    <n v="9"/>
    <n v="0"/>
    <n v="8550"/>
    <s v="1176270.221771"/>
    <s v="01 Jul 2026"/>
    <s v="01"/>
    <s v="Jul"/>
    <s v="10 Jul 2026"/>
    <s v="10"/>
    <s v="Jul"/>
    <n v="9"/>
    <n v="9"/>
    <n v="0"/>
    <n v="0"/>
    <s v="СЛР-ХОЛИДЕЙ-СЪРВИС ЕООД"/>
    <x v="6"/>
    <n v="2"/>
    <n v="1"/>
    <n v="2196.2210653000002"/>
    <n v="244.02456281111114"/>
    <s v="Romania"/>
    <s v="17 Nov 2025 10:46"/>
    <s v="17 Nov 2025"/>
    <s v="Nov"/>
    <n v="0"/>
    <n v="0"/>
    <n v="9"/>
    <n v="0"/>
    <n v="0"/>
    <n v="9"/>
    <n v="0"/>
    <s v="17.11.2025"/>
    <x v="12"/>
  </r>
  <r>
    <s v="TO"/>
    <n v="0"/>
    <n v="0"/>
    <n v="5"/>
    <n v="8551"/>
    <s v="1176278.221782"/>
    <s v="23 Jul 2026"/>
    <s v="23"/>
    <s v="Jul"/>
    <s v="28 Jul 2026"/>
    <s v="28"/>
    <s v="Jul"/>
    <n v="5"/>
    <n v="5"/>
    <n v="0"/>
    <n v="0"/>
    <s v="СЛР-ХОЛИДЕЙ-СЪРВИС ЕООД"/>
    <x v="3"/>
    <n v="2"/>
    <n v="1"/>
    <n v="1367.320753"/>
    <n v="273.46415059999998"/>
    <s v="Romania"/>
    <s v="17 Nov 2025 10:55"/>
    <s v="17 Nov 2025"/>
    <s v="Nov"/>
    <n v="0"/>
    <n v="0"/>
    <n v="5"/>
    <n v="0"/>
    <n v="0"/>
    <n v="5"/>
    <n v="0"/>
    <s v="17.11.2025"/>
    <x v="12"/>
  </r>
  <r>
    <s v="TO"/>
    <n v="0"/>
    <n v="0"/>
    <n v="5"/>
    <n v="10008"/>
    <s v="1241517.233461"/>
    <s v="13 Jul 2026"/>
    <s v="13"/>
    <s v="Jul"/>
    <s v="18 Jul 2026"/>
    <s v="18"/>
    <s v="Jul"/>
    <n v="5"/>
    <n v="5"/>
    <n v="0"/>
    <n v="0"/>
    <s v="СЛР-ХОЛИДЕЙ-СЪРВИС ЕООД"/>
    <x v="5"/>
    <n v="3"/>
    <n v="1"/>
    <n v="2616.1182079999999"/>
    <n v="523.22364159999995"/>
    <s v="Romania"/>
    <s v="05 Feb 2026 21:40"/>
    <s v="05 Feb 2026"/>
    <s v="Feb"/>
    <n v="0"/>
    <n v="0"/>
    <n v="5"/>
    <n v="0"/>
    <n v="0"/>
    <n v="5"/>
    <n v="0"/>
    <s v="05.02.2025"/>
    <x v="5"/>
  </r>
  <r>
    <s v="BOOKING"/>
    <n v="0"/>
    <n v="0"/>
    <n v="7"/>
    <n v="9688"/>
    <s v="5192623318"/>
    <s v="27 Jul 2026"/>
    <s v="27"/>
    <s v="Jul"/>
    <s v="03 Aug 2026"/>
    <s v="03"/>
    <s v="Aug"/>
    <n v="7"/>
    <n v="-24"/>
    <n v="4"/>
    <n v="2"/>
    <s v="BOOKING"/>
    <x v="6"/>
    <n v="2"/>
    <n v="2"/>
    <n v="4171.3009183486229"/>
    <n v="595.90013119266052"/>
    <s v="Israel"/>
    <s v="23 Jan 2026 19:18"/>
    <s v="23 Jan 2026"/>
    <s v="Jan"/>
    <n v="0"/>
    <n v="0"/>
    <n v="4"/>
    <n v="2"/>
    <n v="0"/>
    <n v="6"/>
    <n v="-1"/>
    <s v="23.01.2025"/>
    <x v="2"/>
  </r>
  <r>
    <s v="TO"/>
    <n v="0"/>
    <n v="0"/>
    <n v="5"/>
    <n v="8553"/>
    <s v="NT308824"/>
    <s v="03 Aug 2026"/>
    <s v="03"/>
    <s v="Aug"/>
    <s v="08 Aug 2026"/>
    <s v="08"/>
    <s v="Aug"/>
    <n v="5"/>
    <n v="5"/>
    <n v="0"/>
    <n v="0"/>
    <s v="НОВОТОН - ЕООД"/>
    <x v="2"/>
    <n v="2"/>
    <n v="1"/>
    <n v="1388.834883"/>
    <n v="277.76697660000002"/>
    <m/>
    <s v="17 Nov 2025 11:12"/>
    <s v="16 Nov 2025"/>
    <s v="Nov"/>
    <n v="0"/>
    <n v="0"/>
    <n v="0"/>
    <n v="5"/>
    <n v="0"/>
    <n v="5"/>
    <n v="0"/>
    <s v="17.11.2025"/>
    <x v="12"/>
  </r>
  <r>
    <s v="TO"/>
    <n v="0"/>
    <n v="0"/>
    <n v="5"/>
    <n v="8556"/>
    <s v="1176166.221821"/>
    <s v="20 Jul 2026"/>
    <s v="20"/>
    <s v="Jul"/>
    <s v="25 Jul 2026"/>
    <s v="25"/>
    <s v="Jul"/>
    <n v="5"/>
    <n v="5"/>
    <n v="0"/>
    <n v="0"/>
    <s v="СЛР-ХОЛИДЕЙ-СЪРВИС ЕООД"/>
    <x v="6"/>
    <n v="2"/>
    <n v="0"/>
    <n v="1334.9517664999998"/>
    <n v="266.99035329999998"/>
    <s v="Romania"/>
    <s v="17 Nov 2025 11:26"/>
    <s v="17 Nov 2025"/>
    <s v="Nov"/>
    <n v="0"/>
    <n v="0"/>
    <n v="5"/>
    <n v="0"/>
    <n v="0"/>
    <n v="5"/>
    <n v="0"/>
    <s v="17.11.2025"/>
    <x v="12"/>
  </r>
  <r>
    <s v="TO"/>
    <n v="0"/>
    <n v="0"/>
    <n v="5"/>
    <n v="9689"/>
    <s v="1235351.230393"/>
    <s v="14 Jul 2026"/>
    <s v="14"/>
    <s v="Jul"/>
    <s v="19 Jul 2026"/>
    <s v="19"/>
    <s v="Jul"/>
    <n v="5"/>
    <n v="5"/>
    <n v="0"/>
    <n v="0"/>
    <s v="СЛР-ХОЛИДЕЙ-СЪРВИС ЕООД"/>
    <x v="1"/>
    <n v="4"/>
    <n v="0"/>
    <n v="2826.0765584999999"/>
    <n v="565.21531170000003"/>
    <s v="Romania"/>
    <s v="23 Jan 2026 20:17"/>
    <s v="23 Jan 2026"/>
    <s v="Jan"/>
    <n v="0"/>
    <n v="0"/>
    <n v="5"/>
    <n v="0"/>
    <n v="0"/>
    <n v="5"/>
    <n v="0"/>
    <s v="23.01.2025"/>
    <x v="2"/>
  </r>
  <r>
    <s v="TO"/>
    <n v="0"/>
    <n v="0"/>
    <n v="5"/>
    <n v="10057"/>
    <s v="4651"/>
    <s v="15 Aug 2026"/>
    <s v="15"/>
    <s v="Aug"/>
    <s v="20 Aug 2026"/>
    <s v="20"/>
    <s v="Aug"/>
    <n v="5"/>
    <n v="5"/>
    <n v="0"/>
    <n v="0"/>
    <s v="КЛУБ МАГЕЛАН - ООД"/>
    <x v="6"/>
    <n v="2"/>
    <n v="0"/>
    <n v="1668.714156"/>
    <n v="333.74283120000001"/>
    <m/>
    <s v="11 Feb 2026 18:18"/>
    <s v="11 Feb 2026"/>
    <s v="Feb"/>
    <n v="0"/>
    <n v="0"/>
    <n v="0"/>
    <n v="5"/>
    <n v="0"/>
    <n v="5"/>
    <n v="0"/>
    <s v="11.02.2025"/>
    <x v="9"/>
  </r>
  <r>
    <s v="TO"/>
    <n v="0"/>
    <n v="0"/>
    <n v="7"/>
    <n v="10054"/>
    <s v="0698"/>
    <s v="01 Aug 2026"/>
    <s v="01"/>
    <s v="Aug"/>
    <s v="08 Aug 2026"/>
    <s v="08"/>
    <s v="Aug"/>
    <n v="7"/>
    <n v="7"/>
    <n v="0"/>
    <n v="0"/>
    <s v="КЛУБ МАГЕЛАН - ООД"/>
    <x v="6"/>
    <n v="2"/>
    <n v="0"/>
    <n v="2336.1998183999999"/>
    <n v="333.74283120000001"/>
    <m/>
    <s v="11 Feb 2026 18:17"/>
    <s v="11 Feb 2026"/>
    <s v="Feb"/>
    <n v="0"/>
    <n v="0"/>
    <n v="0"/>
    <n v="7"/>
    <n v="0"/>
    <n v="7"/>
    <n v="0"/>
    <s v="11.02.2025"/>
    <x v="9"/>
  </r>
  <r>
    <s v="TO"/>
    <n v="0"/>
    <n v="0"/>
    <n v="7"/>
    <n v="10055"/>
    <s v="0698"/>
    <s v="01 Aug 2026"/>
    <s v="01"/>
    <s v="Aug"/>
    <s v="08 Aug 2026"/>
    <s v="08"/>
    <s v="Aug"/>
    <n v="7"/>
    <n v="7"/>
    <n v="0"/>
    <n v="0"/>
    <s v="КЛУБ МАГЕЛАН - ООД"/>
    <x v="6"/>
    <n v="2"/>
    <n v="0"/>
    <n v="2336.1998183999999"/>
    <n v="333.74283120000001"/>
    <m/>
    <s v="11 Feb 2026 18:17"/>
    <s v="11 Feb 2026"/>
    <s v="Feb"/>
    <n v="0"/>
    <n v="0"/>
    <n v="0"/>
    <n v="7"/>
    <n v="0"/>
    <n v="7"/>
    <n v="0"/>
    <s v="11.02.2025"/>
    <x v="9"/>
  </r>
  <r>
    <s v="TO"/>
    <n v="0"/>
    <n v="0"/>
    <n v="7"/>
    <n v="10056"/>
    <s v="19378"/>
    <s v="01 Aug 2026"/>
    <s v="01"/>
    <s v="Aug"/>
    <s v="08 Aug 2026"/>
    <s v="08"/>
    <s v="Aug"/>
    <n v="7"/>
    <n v="7"/>
    <n v="0"/>
    <n v="0"/>
    <s v="КЛУБ МАГЕЛАН - ООД"/>
    <x v="6"/>
    <n v="3"/>
    <n v="0"/>
    <n v="3153.8149915999998"/>
    <n v="450.54499879999997"/>
    <m/>
    <s v="11 Feb 2026 18:18"/>
    <s v="11 Feb 2026"/>
    <s v="Feb"/>
    <n v="0"/>
    <n v="0"/>
    <n v="0"/>
    <n v="7"/>
    <n v="0"/>
    <n v="7"/>
    <n v="0"/>
    <s v="11.02.2025"/>
    <x v="9"/>
  </r>
  <r>
    <s v="TO"/>
    <n v="0"/>
    <n v="0"/>
    <n v="5"/>
    <n v="8557"/>
    <s v="1175572.221822"/>
    <s v="28 Jul 2026"/>
    <s v="28"/>
    <s v="Jul"/>
    <s v="02 Aug 2026"/>
    <s v="02"/>
    <s v="Aug"/>
    <n v="5"/>
    <n v="-26"/>
    <n v="3"/>
    <n v="1"/>
    <s v="СЛР-ХОЛИДЕЙ-СЪРВИС ЕООД"/>
    <x v="7"/>
    <n v="3"/>
    <n v="1"/>
    <n v="2583.8470129999996"/>
    <n v="516.76940259999992"/>
    <s v="Romania"/>
    <s v="17 Nov 2025 11:29"/>
    <s v="17 Nov 2025"/>
    <s v="Nov"/>
    <n v="0"/>
    <n v="0"/>
    <n v="3"/>
    <n v="1"/>
    <n v="0"/>
    <n v="4"/>
    <n v="-1"/>
    <s v="17.11.2025"/>
    <x v="12"/>
  </r>
  <r>
    <s v="BOOKING"/>
    <n v="0"/>
    <n v="0"/>
    <n v="3"/>
    <n v="10009"/>
    <s v="5542692706"/>
    <s v="13 Aug 2026"/>
    <s v="13"/>
    <s v="Aug"/>
    <s v="16 Aug 2026"/>
    <s v="16"/>
    <s v="Aug"/>
    <n v="3"/>
    <n v="3"/>
    <n v="0"/>
    <n v="0"/>
    <s v="BOOKING"/>
    <x v="4"/>
    <n v="2"/>
    <n v="1"/>
    <n v="1465.0422737614679"/>
    <n v="488.34742458715596"/>
    <s v="Romania"/>
    <s v="06 Feb 2026 01:04"/>
    <s v="05 Feb 2026"/>
    <s v="Feb"/>
    <n v="0"/>
    <n v="0"/>
    <n v="0"/>
    <n v="3"/>
    <n v="0"/>
    <n v="3"/>
    <n v="0"/>
    <s v="06.02.2025"/>
    <x v="5"/>
  </r>
  <r>
    <s v="TO"/>
    <n v="0"/>
    <n v="0"/>
    <n v="5"/>
    <n v="8560"/>
    <s v="1176531.221875"/>
    <s v="01 Aug 2026"/>
    <s v="01"/>
    <s v="Aug"/>
    <s v="06 Aug 2026"/>
    <s v="06"/>
    <s v="Aug"/>
    <n v="5"/>
    <n v="5"/>
    <n v="0"/>
    <n v="0"/>
    <s v="СЛР-ХОЛИДЕЙ-СЪРВИС ЕООД"/>
    <x v="5"/>
    <n v="2"/>
    <n v="2"/>
    <n v="1937.9341555000001"/>
    <n v="387.58683110000004"/>
    <s v="Romania"/>
    <s v="17 Nov 2025 13:07"/>
    <s v="17 Nov 2025"/>
    <s v="Nov"/>
    <n v="0"/>
    <n v="0"/>
    <n v="0"/>
    <n v="5"/>
    <n v="0"/>
    <n v="5"/>
    <n v="0"/>
    <s v="17.11.2025"/>
    <x v="12"/>
  </r>
  <r>
    <s v="BOOKING"/>
    <n v="4"/>
    <n v="0"/>
    <n v="0"/>
    <n v="9860"/>
    <s v="5705321162"/>
    <s v="05 Jun 2026"/>
    <s v="05"/>
    <s v="Jun"/>
    <s v="09 Jun 2026"/>
    <s v="09"/>
    <s v="Jun"/>
    <n v="4"/>
    <n v="4"/>
    <n v="0"/>
    <n v="0"/>
    <s v="BOOKING"/>
    <x v="6"/>
    <n v="2"/>
    <n v="2"/>
    <n v="1235.4385977981649"/>
    <n v="308.85964944954122"/>
    <s v="Romania"/>
    <s v="30 Jan 2026 10:40"/>
    <s v="30 Jan 2026"/>
    <s v="Jan"/>
    <n v="0"/>
    <n v="4"/>
    <n v="0"/>
    <n v="0"/>
    <n v="0"/>
    <n v="4"/>
    <n v="0"/>
    <s v="30.01.2025"/>
    <x v="0"/>
  </r>
  <r>
    <s v="TO"/>
    <n v="0"/>
    <n v="5"/>
    <n v="0"/>
    <n v="8558"/>
    <s v="2311954"/>
    <s v="01 Sep 2026"/>
    <s v="01"/>
    <s v="Sep"/>
    <s v="06 Sep 2026"/>
    <s v="06"/>
    <s v="Sep"/>
    <n v="5"/>
    <n v="5"/>
    <n v="0"/>
    <n v="0"/>
    <s v="ТУРИСТИЧЕСКА АГЕНЦИЯ СОЛВЕКС - ЕООД"/>
    <x v="6"/>
    <n v="3"/>
    <n v="0"/>
    <n v="1424.3331974999999"/>
    <n v="284.86663949999996"/>
    <s v="[&quot;RO&quot;]"/>
    <s v="17 Nov 2025 12:39"/>
    <s v="17 Nov 2025"/>
    <s v="Nov"/>
    <n v="0"/>
    <n v="0"/>
    <n v="0"/>
    <n v="0"/>
    <n v="5"/>
    <n v="5"/>
    <n v="0"/>
    <s v="17.11.2025"/>
    <x v="12"/>
  </r>
  <r>
    <s v="TO"/>
    <n v="0"/>
    <n v="0"/>
    <n v="7"/>
    <n v="9861"/>
    <s v="NT316655"/>
    <s v="19 Jul 2026"/>
    <s v="19"/>
    <s v="Jul"/>
    <s v="26 Jul 2026"/>
    <s v="26"/>
    <s v="Jul"/>
    <n v="7"/>
    <n v="7"/>
    <n v="0"/>
    <n v="0"/>
    <s v="НОВОТОН - ЕООД"/>
    <x v="0"/>
    <n v="2"/>
    <n v="3"/>
    <n v="3446.5245094000002"/>
    <n v="492.36064420000002"/>
    <s v="Romania"/>
    <s v="30 Jan 2026 11:05"/>
    <s v="30 Jan 2026"/>
    <s v="Jan"/>
    <n v="0"/>
    <n v="0"/>
    <n v="7"/>
    <n v="0"/>
    <n v="0"/>
    <n v="7"/>
    <n v="0"/>
    <s v="30.01.2025"/>
    <x v="0"/>
  </r>
  <r>
    <s v="TO"/>
    <n v="5"/>
    <n v="0"/>
    <n v="0"/>
    <n v="8825"/>
    <s v="1179276.222995"/>
    <s v="22 May 2026"/>
    <s v="22"/>
    <s v="May"/>
    <s v="27 May 2026"/>
    <s v="27"/>
    <s v="May"/>
    <n v="5"/>
    <n v="5"/>
    <n v="0"/>
    <n v="0"/>
    <s v="СЛР-ХОЛИДЕЙ-СЪРВИС ЕООД"/>
    <x v="0"/>
    <n v="2"/>
    <n v="0"/>
    <n v="991.41022699999996"/>
    <n v="198.28204539999999"/>
    <s v="Romania"/>
    <s v="26 Nov 2025 09:10"/>
    <s v="26 Nov 2025"/>
    <s v="Nov"/>
    <n v="5"/>
    <n v="0"/>
    <n v="0"/>
    <n v="0"/>
    <n v="0"/>
    <n v="5"/>
    <n v="0"/>
    <s v="26.11.2025"/>
    <x v="15"/>
  </r>
  <r>
    <s v="TO"/>
    <n v="0"/>
    <n v="0"/>
    <n v="5"/>
    <n v="9285"/>
    <s v="2317483"/>
    <s v="29 Jul 2026"/>
    <s v="29"/>
    <s v="Jul"/>
    <s v="03 Aug 2026"/>
    <s v="03"/>
    <s v="Aug"/>
    <n v="5"/>
    <n v="-26"/>
    <n v="2"/>
    <n v="2"/>
    <s v="ТУРИСТИЧЕСКА АГЕНЦИЯ СОЛВЕКС - ЕООД"/>
    <x v="4"/>
    <n v="3"/>
    <n v="1"/>
    <n v="1999.5428005000001"/>
    <n v="399.90856010000005"/>
    <s v="Romania"/>
    <s v="31 Dec 2025 10:30"/>
    <s v="31 Dec 2025"/>
    <s v="Dec"/>
    <n v="0"/>
    <n v="0"/>
    <n v="2"/>
    <n v="2"/>
    <n v="0"/>
    <n v="4"/>
    <n v="-1"/>
    <s v="31.12.2025"/>
    <x v="18"/>
  </r>
  <r>
    <s v="BOOKING"/>
    <n v="4"/>
    <n v="-1"/>
    <n v="0"/>
    <n v="9366"/>
    <s v="6173624505"/>
    <s v="11 Jun 2026"/>
    <s v="11"/>
    <s v="Jun"/>
    <s v="14 Jun 2026"/>
    <s v="14"/>
    <s v="Jun"/>
    <n v="3"/>
    <n v="3"/>
    <n v="0"/>
    <n v="0"/>
    <s v="BOOKING"/>
    <x v="6"/>
    <n v="2"/>
    <n v="0"/>
    <n v="796.14841376146785"/>
    <n v="265.38280458715593"/>
    <s v="Romania"/>
    <s v="06 Jan 2026 17:02"/>
    <s v="06 Jan 2026"/>
    <s v="Jan"/>
    <n v="0"/>
    <n v="3"/>
    <n v="0"/>
    <n v="0"/>
    <n v="0"/>
    <n v="3"/>
    <n v="0"/>
    <s v="06.01.2025"/>
    <x v="1"/>
  </r>
  <r>
    <s v="TO"/>
    <n v="0"/>
    <n v="6"/>
    <n v="0"/>
    <n v="8975"/>
    <s v="2314661"/>
    <s v="29 Jun 2026"/>
    <s v="29"/>
    <s v="Jun"/>
    <s v="05 Jul 2026"/>
    <s v="05"/>
    <s v="Jul"/>
    <n v="6"/>
    <n v="-24"/>
    <n v="2"/>
    <n v="4"/>
    <s v="ТУРИСТИЧЕСКА АГЕНЦИЯ СОЛВЕКС - ЕООД"/>
    <x v="6"/>
    <n v="2"/>
    <n v="1"/>
    <n v="1567.5586284000001"/>
    <n v="261.25977140000003"/>
    <s v="Romania"/>
    <s v="01 Dec 2025 15:21"/>
    <s v="01 Dec 2025"/>
    <s v="Dec"/>
    <n v="0"/>
    <n v="2"/>
    <n v="4"/>
    <n v="0"/>
    <n v="0"/>
    <n v="6"/>
    <n v="0"/>
    <s v="01.12.2025"/>
    <x v="13"/>
  </r>
  <r>
    <s v="TO"/>
    <n v="0"/>
    <n v="5"/>
    <n v="0"/>
    <n v="9862"/>
    <s v="1238864.232031"/>
    <s v="04 Jul 2026"/>
    <s v="04"/>
    <s v="Jul"/>
    <s v="09 Jul 2026"/>
    <s v="09"/>
    <s v="Jul"/>
    <n v="5"/>
    <n v="5"/>
    <n v="0"/>
    <n v="0"/>
    <s v="СЛР-ХОЛИДЕЙ-СЪРВИС ЕООД"/>
    <x v="6"/>
    <n v="2"/>
    <n v="2"/>
    <n v="1758.4867529999999"/>
    <n v="351.69735059999999"/>
    <s v="Romania"/>
    <s v="30 Jan 2026 11:50"/>
    <s v="30 Jan 2026"/>
    <s v="Jan"/>
    <n v="0"/>
    <n v="0"/>
    <n v="5"/>
    <n v="0"/>
    <n v="0"/>
    <n v="5"/>
    <n v="0"/>
    <s v="30.01.2025"/>
    <x v="0"/>
  </r>
  <r>
    <s v="TO"/>
    <n v="0"/>
    <n v="7"/>
    <n v="0"/>
    <n v="9863"/>
    <s v="2324236"/>
    <s v="01 Jul 2026"/>
    <s v="01"/>
    <s v="Jul"/>
    <s v="08 Jul 2026"/>
    <s v="08"/>
    <s v="Jul"/>
    <n v="7"/>
    <n v="7"/>
    <n v="0"/>
    <n v="0"/>
    <s v="ТУРИСТИЧЕСКА АГЕНЦИЯ СОЛВЕКС - ЕООД"/>
    <x v="2"/>
    <n v="2"/>
    <n v="1"/>
    <n v="2057.4549268000001"/>
    <n v="293.92213240000001"/>
    <s v="Romania"/>
    <s v="30 Jan 2026 11:53"/>
    <s v="30 Jan 2026"/>
    <s v="Jan"/>
    <n v="0"/>
    <n v="0"/>
    <n v="7"/>
    <n v="0"/>
    <n v="0"/>
    <n v="7"/>
    <n v="0"/>
    <s v="30.01.2025"/>
    <x v="0"/>
  </r>
  <r>
    <s v="TO"/>
    <n v="0"/>
    <n v="7"/>
    <n v="0"/>
    <n v="9865"/>
    <s v="2324236"/>
    <s v="01 Jul 2026"/>
    <s v="01"/>
    <s v="Jul"/>
    <s v="08 Jul 2026"/>
    <s v="08"/>
    <s v="Jul"/>
    <n v="7"/>
    <n v="7"/>
    <n v="0"/>
    <n v="0"/>
    <s v="ТУРИСТИЧЕСКА АГЕНЦИЯ СОЛВЕКС - ЕООД"/>
    <x v="2"/>
    <n v="2"/>
    <n v="0"/>
    <n v="2057.4549268000001"/>
    <n v="293.92213240000001"/>
    <s v="Romania"/>
    <s v="30 Jan 2026 11:53"/>
    <s v="30 Jan 2026"/>
    <s v="Jan"/>
    <n v="0"/>
    <n v="0"/>
    <n v="7"/>
    <n v="0"/>
    <n v="0"/>
    <n v="7"/>
    <n v="0"/>
    <s v="30.01.2025"/>
    <x v="0"/>
  </r>
  <r>
    <s v="TO"/>
    <n v="0"/>
    <n v="7"/>
    <n v="0"/>
    <n v="9864"/>
    <s v="2324236"/>
    <s v="01 Jul 2026"/>
    <s v="01"/>
    <s v="Jul"/>
    <s v="08 Jul 2026"/>
    <s v="08"/>
    <s v="Jul"/>
    <n v="7"/>
    <n v="7"/>
    <n v="0"/>
    <n v="0"/>
    <s v="ТУРИСТИЧЕСКА АГЕНЦИЯ СОЛВЕКС - ЕООД"/>
    <x v="2"/>
    <n v="2"/>
    <n v="1"/>
    <n v="2057.4549268000001"/>
    <n v="293.92213240000001"/>
    <s v="Romania"/>
    <s v="30 Jan 2026 11:53"/>
    <s v="30 Jan 2026"/>
    <s v="Jan"/>
    <n v="0"/>
    <n v="0"/>
    <n v="7"/>
    <n v="0"/>
    <n v="0"/>
    <n v="7"/>
    <n v="0"/>
    <s v="30.01.2025"/>
    <x v="0"/>
  </r>
  <r>
    <s v="TOPOLA SKIES"/>
    <n v="0"/>
    <n v="5"/>
    <n v="0"/>
    <n v="8561"/>
    <s v="409856"/>
    <s v="30 Jun 2026"/>
    <s v="30"/>
    <s v="Jun"/>
    <s v="05 Jul 2026"/>
    <s v="05"/>
    <s v="Jul"/>
    <n v="5"/>
    <n v="-25"/>
    <n v="1"/>
    <n v="4"/>
    <s v="TOPOLA SKIES"/>
    <x v="7"/>
    <n v="4"/>
    <n v="1"/>
    <n v="2777.6374678899078"/>
    <n v="555.52749357798155"/>
    <m/>
    <s v="17 Nov 2025 14:00"/>
    <s v="17 Nov 2025"/>
    <s v="Nov"/>
    <n v="0"/>
    <n v="1"/>
    <n v="4"/>
    <n v="0"/>
    <n v="0"/>
    <n v="5"/>
    <n v="0"/>
    <s v="17.11.2025"/>
    <x v="12"/>
  </r>
  <r>
    <s v="TO"/>
    <n v="0"/>
    <n v="0"/>
    <n v="6"/>
    <n v="8979"/>
    <s v="1181080.223870"/>
    <s v="24 Jul 2026"/>
    <s v="24"/>
    <s v="Jul"/>
    <s v="30 Jul 2026"/>
    <s v="30"/>
    <s v="Jul"/>
    <n v="6"/>
    <n v="6"/>
    <n v="0"/>
    <n v="0"/>
    <s v="СЛР-ХОЛИДЕЙ-СЪРВИС ЕООД"/>
    <x v="5"/>
    <n v="3"/>
    <n v="0"/>
    <n v="2720.7551129999997"/>
    <n v="453.45918549999993"/>
    <s v="Romania"/>
    <s v="01 Dec 2025 15:56"/>
    <s v="01 Dec 2025"/>
    <s v="Dec"/>
    <n v="0"/>
    <n v="0"/>
    <n v="6"/>
    <n v="0"/>
    <n v="0"/>
    <n v="6"/>
    <n v="0"/>
    <s v="01.12.2025"/>
    <x v="13"/>
  </r>
  <r>
    <s v="BOOKING"/>
    <n v="0"/>
    <n v="2"/>
    <n v="0"/>
    <n v="10058"/>
    <s v="5078686494"/>
    <s v="01 Sep 2026"/>
    <s v="01"/>
    <s v="Sep"/>
    <s v="03 Sep 2026"/>
    <s v="03"/>
    <s v="Sep"/>
    <n v="2"/>
    <n v="2"/>
    <n v="0"/>
    <n v="0"/>
    <s v="BOOKING"/>
    <x v="6"/>
    <n v="2"/>
    <n v="2"/>
    <n v="933.95368348623845"/>
    <n v="466.97684174311922"/>
    <s v="Romania"/>
    <s v="11 Feb 2026 20:30"/>
    <s v="11 Feb 2026"/>
    <s v="Feb"/>
    <n v="0"/>
    <n v="0"/>
    <n v="0"/>
    <n v="0"/>
    <n v="2"/>
    <n v="2"/>
    <n v="0"/>
    <s v="11.02.2025"/>
    <x v="9"/>
  </r>
  <r>
    <s v="TO"/>
    <n v="0"/>
    <n v="5"/>
    <n v="0"/>
    <n v="8142"/>
    <s v="1172238.220039"/>
    <s v="24 Jun 2026"/>
    <s v="24"/>
    <s v="Jun"/>
    <s v="29 Jun 2026"/>
    <s v="29"/>
    <s v="Jun"/>
    <n v="5"/>
    <n v="5"/>
    <n v="0"/>
    <n v="0"/>
    <s v="СЛР-ХОЛИДЕЙ-СЪРВИС ЕООД"/>
    <x v="6"/>
    <n v="2"/>
    <n v="0"/>
    <n v="1334.9517664999998"/>
    <n v="266.99035329999998"/>
    <s v="Romania"/>
    <s v="06 Nov 2025 23:55"/>
    <s v="06 Nov 2025"/>
    <s v="Nov"/>
    <n v="0"/>
    <n v="5"/>
    <n v="0"/>
    <n v="0"/>
    <n v="0"/>
    <n v="5"/>
    <n v="0"/>
    <s v="06.11.2025"/>
    <x v="3"/>
  </r>
  <r>
    <s v="TO"/>
    <n v="0"/>
    <n v="0"/>
    <n v="9"/>
    <n v="10339"/>
    <s v="2331089"/>
    <s v="03 Aug 2026"/>
    <s v="03"/>
    <s v="Aug"/>
    <s v="12 Aug 2026"/>
    <s v="12"/>
    <s v="Aug"/>
    <n v="9"/>
    <n v="9"/>
    <n v="0"/>
    <n v="0"/>
    <s v="ТУРИСТИЧЕСКА АГЕНЦИЯ СОЛВЕКС - ЕООД"/>
    <x v="3"/>
    <n v="2"/>
    <n v="1"/>
    <n v="3076.5597066"/>
    <n v="341.83996739999998"/>
    <s v="Ukraine"/>
    <s v="06 Mar 2026 09:18"/>
    <s v="05 Mar 2026"/>
    <s v="Mar"/>
    <n v="0"/>
    <n v="0"/>
    <n v="0"/>
    <n v="9"/>
    <n v="0"/>
    <n v="9"/>
    <n v="0"/>
    <s v="06.03.2025"/>
    <x v="6"/>
  </r>
  <r>
    <s v="TO"/>
    <n v="0"/>
    <n v="5"/>
    <n v="0"/>
    <n v="8980"/>
    <s v="NT311002"/>
    <s v="24 Jun 2026"/>
    <s v="24"/>
    <s v="Jun"/>
    <s v="29 Jun 2026"/>
    <s v="29"/>
    <s v="Jun"/>
    <n v="5"/>
    <n v="5"/>
    <n v="0"/>
    <n v="0"/>
    <s v="НОВОТОН - ЕООД"/>
    <x v="0"/>
    <n v="2"/>
    <n v="3"/>
    <n v="2054.1691323999999"/>
    <n v="410.83382647999997"/>
    <m/>
    <s v="01 Dec 2025 17:07"/>
    <s v="01 Dec 2025"/>
    <s v="Dec"/>
    <n v="0"/>
    <n v="5"/>
    <n v="0"/>
    <n v="0"/>
    <n v="0"/>
    <n v="5"/>
    <n v="0"/>
    <s v="01.12.2025"/>
    <x v="13"/>
  </r>
  <r>
    <s v="TO"/>
    <n v="0"/>
    <n v="0"/>
    <n v="6"/>
    <n v="8565"/>
    <s v="17140"/>
    <s v="01 Aug 2026"/>
    <s v="01"/>
    <s v="Aug"/>
    <s v="07 Aug 2026"/>
    <s v="07"/>
    <s v="Aug"/>
    <n v="6"/>
    <n v="6"/>
    <n v="0"/>
    <n v="0"/>
    <s v="КЛУБ МАГЕЛАН - ООД"/>
    <x v="6"/>
    <n v="2"/>
    <n v="2"/>
    <n v="2002.4569872"/>
    <n v="333.74283120000001"/>
    <m/>
    <s v="17 Nov 2025 14:27"/>
    <s v="17 Nov 2025"/>
    <s v="Nov"/>
    <n v="0"/>
    <n v="0"/>
    <n v="0"/>
    <n v="6"/>
    <n v="0"/>
    <n v="6"/>
    <n v="0"/>
    <s v="17.11.2025"/>
    <x v="12"/>
  </r>
  <r>
    <s v="INDIVIDUAL"/>
    <n v="0"/>
    <n v="0"/>
    <n v="7"/>
    <n v="9441"/>
    <s v="12012026"/>
    <s v="25 Jul 2026"/>
    <s v="25"/>
    <s v="Jul"/>
    <s v="01 Aug 2026"/>
    <s v="01"/>
    <s v="Aug"/>
    <n v="7"/>
    <n v="-24"/>
    <n v="6"/>
    <n v="0"/>
    <s v="INDIVIDUAL"/>
    <x v="0"/>
    <n v="2"/>
    <n v="3"/>
    <n v="4135.8806576146781"/>
    <n v="590.84009394495411"/>
    <m/>
    <s v="12 Jan 2026 09:26"/>
    <s v="12 Jan 2026"/>
    <s v="Jan"/>
    <n v="0"/>
    <n v="0"/>
    <n v="6"/>
    <n v="0"/>
    <n v="0"/>
    <n v="6"/>
    <n v="-1"/>
    <s v="12.01.2025"/>
    <x v="7"/>
  </r>
  <r>
    <s v="INDIVIDUAL"/>
    <n v="0"/>
    <n v="0"/>
    <n v="7"/>
    <n v="9458"/>
    <s v="12012026"/>
    <s v="25 Jul 2026"/>
    <s v="25"/>
    <s v="Jul"/>
    <s v="01 Aug 2026"/>
    <s v="01"/>
    <s v="Aug"/>
    <n v="7"/>
    <n v="-24"/>
    <n v="6"/>
    <n v="0"/>
    <s v="INDIVIDUAL"/>
    <x v="0"/>
    <n v="2"/>
    <n v="2"/>
    <n v="3692.7505871559629"/>
    <n v="527.53579816513752"/>
    <m/>
    <s v="12 Jan 2026 16:37"/>
    <s v="12 Jan 2026"/>
    <s v="Jan"/>
    <n v="0"/>
    <n v="0"/>
    <n v="6"/>
    <n v="0"/>
    <n v="0"/>
    <n v="6"/>
    <n v="-1"/>
    <s v="12.01.2025"/>
    <x v="7"/>
  </r>
  <r>
    <s v="TO"/>
    <n v="0"/>
    <n v="0"/>
    <n v="7"/>
    <n v="8566"/>
    <s v="NT308768"/>
    <s v="31 Jul 2026"/>
    <s v="31"/>
    <s v="Jul"/>
    <s v="07 Aug 2026"/>
    <s v="07"/>
    <s v="Aug"/>
    <n v="7"/>
    <n v="-24"/>
    <n v="0"/>
    <n v="6"/>
    <s v="НОВОТОН - ЕООД"/>
    <x v="6"/>
    <n v="2"/>
    <n v="1"/>
    <n v="1868.9324731000002"/>
    <n v="266.99035330000004"/>
    <m/>
    <s v="17 Nov 2025 14:43"/>
    <s v="16 Nov 2025"/>
    <s v="Nov"/>
    <n v="0"/>
    <n v="0"/>
    <n v="0"/>
    <n v="6"/>
    <n v="0"/>
    <n v="6"/>
    <n v="-1"/>
    <s v="17.11.2025"/>
    <x v="12"/>
  </r>
  <r>
    <s v="TO"/>
    <n v="0"/>
    <n v="0"/>
    <n v="7"/>
    <n v="8898"/>
    <s v="17477"/>
    <s v="12 Jul 2026"/>
    <s v="12"/>
    <s v="Jul"/>
    <s v="19 Jul 2026"/>
    <s v="19"/>
    <s v="Jul"/>
    <n v="7"/>
    <n v="7"/>
    <n v="0"/>
    <n v="0"/>
    <s v="КЛУБ МАГЕЛАН - ООД"/>
    <x v="4"/>
    <n v="2"/>
    <n v="2"/>
    <n v="2592.0810572999999"/>
    <n v="370.2972939"/>
    <s v="Romania"/>
    <s v="28 Nov 2025 13:05"/>
    <s v="28 Nov 2025"/>
    <s v="Nov"/>
    <n v="0"/>
    <n v="0"/>
    <n v="7"/>
    <n v="0"/>
    <n v="0"/>
    <n v="7"/>
    <n v="0"/>
    <s v="28.11.2025"/>
    <x v="15"/>
  </r>
  <r>
    <s v="TO"/>
    <n v="0"/>
    <n v="5"/>
    <n v="0"/>
    <n v="8158"/>
    <s v="1172230.220325"/>
    <s v="25 Jun 2026"/>
    <s v="25"/>
    <s v="Jun"/>
    <s v="30 Jun 2026"/>
    <s v="30"/>
    <s v="Jun"/>
    <n v="5"/>
    <n v="5"/>
    <n v="0"/>
    <n v="0"/>
    <s v="СЛР-ХОЛИДЕЙ-СЪРВИС ЕООД"/>
    <x v="6"/>
    <n v="2"/>
    <n v="0"/>
    <n v="1205.7691950000001"/>
    <n v="241.153839"/>
    <s v="Romania"/>
    <s v="07 Nov 2025 11:06"/>
    <s v="07 Nov 2025"/>
    <s v="Nov"/>
    <n v="0"/>
    <n v="5"/>
    <n v="0"/>
    <n v="0"/>
    <n v="0"/>
    <n v="5"/>
    <n v="0"/>
    <s v="07.11.2025"/>
    <x v="3"/>
  </r>
  <r>
    <s v="TO"/>
    <n v="0"/>
    <n v="0"/>
    <n v="5"/>
    <n v="8181"/>
    <s v="16853"/>
    <s v="31 Jul 2026"/>
    <s v="31"/>
    <s v="Jul"/>
    <s v="05 Aug 2026"/>
    <s v="05"/>
    <s v="Aug"/>
    <n v="5"/>
    <n v="-26"/>
    <n v="0"/>
    <n v="4"/>
    <s v="КЛУБ МАГЕЛАН - ООД"/>
    <x v="1"/>
    <n v="4"/>
    <n v="0"/>
    <n v="2624.2349024999999"/>
    <n v="524.84698049999997"/>
    <m/>
    <s v="07 Nov 2025 11:38"/>
    <s v="31 Oct 2025"/>
    <s v="Nov"/>
    <n v="0"/>
    <n v="0"/>
    <n v="0"/>
    <n v="4"/>
    <n v="0"/>
    <n v="4"/>
    <n v="-1"/>
    <s v="07.11.2025"/>
    <x v="3"/>
  </r>
  <r>
    <s v="TO"/>
    <n v="0"/>
    <n v="5"/>
    <n v="0"/>
    <n v="8370"/>
    <s v="1174767.221024"/>
    <s v="20 Jun 2026"/>
    <s v="20"/>
    <s v="Jun"/>
    <s v="25 Jun 2026"/>
    <s v="25"/>
    <s v="Jun"/>
    <n v="5"/>
    <n v="5"/>
    <n v="0"/>
    <n v="0"/>
    <s v="СЛР-ХОЛИДЕЙ-СЪРВИС ЕООД"/>
    <x v="4"/>
    <n v="2"/>
    <n v="1"/>
    <n v="1087.3436885000001"/>
    <n v="217.46873770000002"/>
    <s v="Romania"/>
    <s v="11 Nov 2025 16:20"/>
    <s v="11 Nov 2025"/>
    <s v="Nov"/>
    <n v="0"/>
    <n v="5"/>
    <n v="0"/>
    <n v="0"/>
    <n v="0"/>
    <n v="5"/>
    <n v="0"/>
    <s v="11.11.2025"/>
    <x v="11"/>
  </r>
  <r>
    <s v="TO"/>
    <n v="0"/>
    <n v="6"/>
    <n v="0"/>
    <n v="8334"/>
    <s v="1173255.220980"/>
    <s v="27 Jun 2026"/>
    <s v="27"/>
    <s v="Jun"/>
    <s v="03 Jul 2026"/>
    <s v="03"/>
    <s v="Jul"/>
    <n v="6"/>
    <n v="-24"/>
    <n v="4"/>
    <n v="2"/>
    <s v="СЛР-ХОЛИДЕЙ-СЪРВИС ЕООД"/>
    <x v="6"/>
    <n v="2"/>
    <n v="0"/>
    <n v="1446.9230339999999"/>
    <n v="241.15383899999998"/>
    <s v="Romania"/>
    <s v="11 Nov 2025 11:28"/>
    <s v="11 Nov 2025"/>
    <s v="Nov"/>
    <n v="0"/>
    <n v="4"/>
    <n v="2"/>
    <n v="0"/>
    <n v="0"/>
    <n v="6"/>
    <n v="0"/>
    <s v="11.11.2025"/>
    <x v="11"/>
  </r>
  <r>
    <s v="TO"/>
    <n v="0"/>
    <n v="6"/>
    <n v="0"/>
    <n v="8572"/>
    <s v="1176788.221910"/>
    <s v="22 Jun 2026"/>
    <s v="22"/>
    <s v="Jun"/>
    <s v="28 Jun 2026"/>
    <s v="28"/>
    <s v="Jun"/>
    <n v="6"/>
    <n v="6"/>
    <n v="0"/>
    <n v="0"/>
    <s v="СЛР-ХОЛИДЕЙ-СЪРВИС ЕООД"/>
    <x v="6"/>
    <n v="2"/>
    <n v="0"/>
    <n v="1356.5050131"/>
    <n v="226.08416885"/>
    <s v="Romania"/>
    <s v="17 Nov 2025 18:18"/>
    <s v="17 Nov 2025"/>
    <s v="Nov"/>
    <n v="0"/>
    <n v="6"/>
    <n v="0"/>
    <n v="0"/>
    <n v="0"/>
    <n v="6"/>
    <n v="0"/>
    <s v="17.11.2025"/>
    <x v="12"/>
  </r>
  <r>
    <s v="TO"/>
    <n v="1"/>
    <n v="1"/>
    <n v="0"/>
    <n v="10129"/>
    <s v="1244257.235109"/>
    <s v="30 May 2026"/>
    <s v="30"/>
    <s v="May"/>
    <s v="01 Jun 2026"/>
    <s v="01"/>
    <s v="Jun"/>
    <n v="2"/>
    <n v="-29"/>
    <n v="1"/>
    <n v="0"/>
    <s v="СЛР-ХОЛИДЕЙ-СЪРВИС ЕООД"/>
    <x v="4"/>
    <n v="2"/>
    <n v="2"/>
    <n v="654.92923380000002"/>
    <n v="327.46461690000001"/>
    <s v="Romania"/>
    <s v="18 Feb 2026 09:43"/>
    <s v="16 Feb 2026"/>
    <s v="Feb"/>
    <n v="1"/>
    <n v="0"/>
    <n v="0"/>
    <n v="0"/>
    <n v="0"/>
    <n v="1"/>
    <n v="-1"/>
    <s v="18.02.2025"/>
    <x v="14"/>
  </r>
  <r>
    <s v="TO"/>
    <n v="1"/>
    <n v="1"/>
    <n v="0"/>
    <n v="10128"/>
    <s v="1244257.235108"/>
    <s v="30 May 2026"/>
    <s v="30"/>
    <s v="May"/>
    <s v="01 Jun 2026"/>
    <s v="01"/>
    <s v="Jun"/>
    <n v="2"/>
    <n v="-29"/>
    <n v="1"/>
    <n v="0"/>
    <s v="СЛР-ХОЛИДЕЙ-СЪРВИС ЕООД"/>
    <x v="4"/>
    <n v="2"/>
    <n v="2"/>
    <n v="654.92923380000002"/>
    <n v="327.46461690000001"/>
    <s v="Romania"/>
    <s v="18 Feb 2026 09:43"/>
    <s v="16 Feb 2026"/>
    <s v="Feb"/>
    <n v="1"/>
    <n v="0"/>
    <n v="0"/>
    <n v="0"/>
    <n v="0"/>
    <n v="1"/>
    <n v="-1"/>
    <s v="18.02.2025"/>
    <x v="14"/>
  </r>
  <r>
    <s v="TO"/>
    <n v="0"/>
    <n v="0"/>
    <n v="6"/>
    <n v="8305"/>
    <s v="1172159.220359"/>
    <s v="15 Aug 2026"/>
    <s v="15"/>
    <s v="Aug"/>
    <s v="21 Aug 2026"/>
    <s v="21"/>
    <s v="Aug"/>
    <n v="6"/>
    <n v="6"/>
    <n v="0"/>
    <n v="0"/>
    <s v="СЛР-ХОЛИДЕЙ-СЪРВИС ЕООД"/>
    <x v="4"/>
    <n v="3"/>
    <n v="0"/>
    <n v="2214.9774750000001"/>
    <n v="369.1629125"/>
    <s v="Romania"/>
    <s v="10 Nov 2025 16:00"/>
    <s v="07 Nov 2025"/>
    <s v="Nov"/>
    <n v="0"/>
    <n v="0"/>
    <n v="0"/>
    <n v="6"/>
    <n v="0"/>
    <n v="6"/>
    <n v="0"/>
    <s v="10.11.2025"/>
    <x v="11"/>
  </r>
  <r>
    <s v="TO"/>
    <n v="0"/>
    <n v="0"/>
    <n v="6"/>
    <n v="8296"/>
    <s v="1172305.220049"/>
    <s v="10 Aug 2026"/>
    <s v="10"/>
    <s v="Aug"/>
    <s v="16 Aug 2026"/>
    <s v="16"/>
    <s v="Aug"/>
    <n v="6"/>
    <n v="6"/>
    <n v="0"/>
    <n v="0"/>
    <s v="СЛР-ХОЛИДЕЙ-СЪРВИС ЕООД"/>
    <x v="1"/>
    <n v="4"/>
    <n v="1"/>
    <n v="2906.8718957999999"/>
    <n v="484.47864929999997"/>
    <s v="Romania"/>
    <s v="10 Nov 2025 15:16"/>
    <s v="07 Nov 2025"/>
    <s v="Nov"/>
    <n v="0"/>
    <n v="0"/>
    <n v="0"/>
    <n v="6"/>
    <n v="0"/>
    <n v="6"/>
    <n v="0"/>
    <s v="10.11.2025"/>
    <x v="11"/>
  </r>
  <r>
    <s v="INDIVIDUAL"/>
    <n v="0"/>
    <n v="6"/>
    <n v="0"/>
    <n v="9382"/>
    <s v="07012026"/>
    <s v="05 Jul 2026"/>
    <s v="05"/>
    <s v="Jul"/>
    <s v="11 Jul 2026"/>
    <s v="11"/>
    <s v="Jul"/>
    <n v="6"/>
    <n v="6"/>
    <n v="0"/>
    <n v="0"/>
    <s v="INDIVIDUAL"/>
    <x v="6"/>
    <n v="2"/>
    <n v="1"/>
    <n v="2099.3771559633028"/>
    <n v="349.89619266055041"/>
    <s v="Bulgaria"/>
    <s v="07 Jan 2026 14:42"/>
    <s v="07 Jan 2026"/>
    <s v="Jan"/>
    <n v="0"/>
    <n v="0"/>
    <n v="6"/>
    <n v="0"/>
    <n v="0"/>
    <n v="6"/>
    <n v="0"/>
    <s v="07.01.2025"/>
    <x v="1"/>
  </r>
  <r>
    <s v="TO"/>
    <n v="0"/>
    <n v="0"/>
    <n v="5"/>
    <n v="8265"/>
    <s v="28250"/>
    <s v="02 Aug 2026"/>
    <s v="02"/>
    <s v="Aug"/>
    <s v="07 Aug 2026"/>
    <s v="07"/>
    <s v="Aug"/>
    <n v="5"/>
    <n v="5"/>
    <n v="0"/>
    <n v="0"/>
    <s v="КЛУБ МАГЕЛАН - ООД"/>
    <x v="6"/>
    <n v="2"/>
    <n v="2"/>
    <n v="1668.714156"/>
    <n v="333.74283120000001"/>
    <m/>
    <s v="10 Nov 2025 09:58"/>
    <s v="07 Nov 2025"/>
    <s v="Nov"/>
    <n v="0"/>
    <n v="0"/>
    <n v="0"/>
    <n v="5"/>
    <n v="0"/>
    <n v="5"/>
    <n v="0"/>
    <s v="10.11.2025"/>
    <x v="11"/>
  </r>
  <r>
    <s v="TO"/>
    <n v="0"/>
    <n v="7"/>
    <n v="0"/>
    <n v="8268"/>
    <s v="16940"/>
    <s v="27 Jun 2026"/>
    <s v="27"/>
    <s v="Jun"/>
    <s v="04 Jul 2026"/>
    <s v="04"/>
    <s v="Jul"/>
    <n v="7"/>
    <n v="-23"/>
    <n v="4"/>
    <n v="3"/>
    <s v="КЛУБ МАГЕЛАН - ООД"/>
    <x v="3"/>
    <n v="3"/>
    <n v="1"/>
    <n v="2340.0332452000002"/>
    <n v="334.29046360000001"/>
    <m/>
    <s v="10 Nov 2025 10:10"/>
    <s v="07 Nov 2025"/>
    <s v="Nov"/>
    <n v="0"/>
    <n v="4"/>
    <n v="3"/>
    <n v="0"/>
    <n v="0"/>
    <n v="7"/>
    <n v="0"/>
    <s v="10.11.2025"/>
    <x v="11"/>
  </r>
  <r>
    <s v="TO"/>
    <n v="0"/>
    <n v="5"/>
    <n v="2"/>
    <n v="8311"/>
    <s v="NT308020"/>
    <s v="23 Aug 2026"/>
    <s v="23"/>
    <s v="Aug"/>
    <s v="30 Aug 2026"/>
    <s v="30"/>
    <s v="Aug"/>
    <n v="7"/>
    <n v="7"/>
    <n v="0"/>
    <n v="0"/>
    <s v="НОВОТОН - ЕООД"/>
    <x v="6"/>
    <n v="2"/>
    <n v="1"/>
    <n v="1713.9133872999998"/>
    <n v="244.8447696142857"/>
    <m/>
    <s v="10 Nov 2025 16:55"/>
    <s v="10 Nov 2025"/>
    <s v="Nov"/>
    <n v="0"/>
    <n v="0"/>
    <n v="0"/>
    <n v="7"/>
    <n v="0"/>
    <n v="7"/>
    <n v="0"/>
    <s v="10.11.2025"/>
    <x v="11"/>
  </r>
  <r>
    <s v="TO"/>
    <n v="0"/>
    <n v="0"/>
    <n v="6"/>
    <n v="8308"/>
    <s v="1173561.220537"/>
    <s v="11 Aug 2026"/>
    <s v="11"/>
    <s v="Aug"/>
    <s v="17 Aug 2026"/>
    <s v="17"/>
    <s v="Aug"/>
    <n v="6"/>
    <n v="6"/>
    <n v="0"/>
    <n v="0"/>
    <s v="СЛР-ХОЛИДЕЙ-СЪРВИС ЕООД"/>
    <x v="3"/>
    <n v="1"/>
    <n v="0"/>
    <n v="1148.5024926000001"/>
    <n v="191.41708210000002"/>
    <s v="Romania"/>
    <s v="10 Nov 2025 16:10"/>
    <s v="09 Nov 2025"/>
    <s v="Nov"/>
    <n v="0"/>
    <n v="0"/>
    <n v="0"/>
    <n v="6"/>
    <n v="0"/>
    <n v="6"/>
    <n v="0"/>
    <s v="10.11.2025"/>
    <x v="11"/>
  </r>
  <r>
    <s v="TO"/>
    <n v="0"/>
    <n v="0"/>
    <n v="5"/>
    <n v="10010"/>
    <s v="1241505.233509"/>
    <s v="10 Aug 2026"/>
    <s v="10"/>
    <s v="Aug"/>
    <s v="15 Aug 2026"/>
    <s v="15"/>
    <s v="Aug"/>
    <n v="5"/>
    <n v="5"/>
    <n v="0"/>
    <n v="0"/>
    <s v="СЛР-ХОЛИДЕЙ-СЪРВИС ЕООД"/>
    <x v="5"/>
    <n v="3"/>
    <n v="0"/>
    <n v="2616.1182079999999"/>
    <n v="523.22364159999995"/>
    <s v="Romania"/>
    <s v="06 Feb 2026 09:36"/>
    <s v="05 Feb 2026"/>
    <s v="Feb"/>
    <n v="0"/>
    <n v="0"/>
    <n v="0"/>
    <n v="5"/>
    <n v="0"/>
    <n v="5"/>
    <n v="0"/>
    <s v="06.02.2025"/>
    <x v="5"/>
  </r>
  <r>
    <s v="TO"/>
    <n v="0"/>
    <n v="5"/>
    <n v="0"/>
    <n v="8301"/>
    <s v="1172212.220300"/>
    <s v="03 Jul 2026"/>
    <s v="03"/>
    <s v="Jul"/>
    <s v="08 Jul 2026"/>
    <s v="08"/>
    <s v="Jul"/>
    <n v="5"/>
    <n v="5"/>
    <n v="0"/>
    <n v="0"/>
    <s v="СЛР-ХОЛИДЕЙ-СЪРВИС ЕООД"/>
    <x v="4"/>
    <n v="2"/>
    <n v="1"/>
    <n v="1238.1381815"/>
    <n v="247.62763630000001"/>
    <s v="Romania"/>
    <s v="10 Nov 2025 15:44"/>
    <s v="07 Nov 2025"/>
    <s v="Nov"/>
    <n v="0"/>
    <n v="0"/>
    <n v="5"/>
    <n v="0"/>
    <n v="0"/>
    <n v="5"/>
    <n v="0"/>
    <s v="10.11.2025"/>
    <x v="11"/>
  </r>
  <r>
    <s v="TO"/>
    <n v="0"/>
    <n v="5"/>
    <n v="0"/>
    <n v="9866"/>
    <s v="1238895.232052"/>
    <s v="04 Jul 2026"/>
    <s v="04"/>
    <s v="Jul"/>
    <s v="09 Jul 2026"/>
    <s v="09"/>
    <s v="Jul"/>
    <n v="5"/>
    <n v="5"/>
    <n v="0"/>
    <n v="0"/>
    <s v="СЛР-ХОЛИДЕЙ-СЪРВИС ЕООД"/>
    <x v="6"/>
    <n v="2"/>
    <n v="2"/>
    <n v="1758.4867529999999"/>
    <n v="351.69735059999999"/>
    <s v="Romania"/>
    <s v="30 Jan 2026 12:41"/>
    <s v="30 Jan 2026"/>
    <s v="Jan"/>
    <n v="0"/>
    <n v="0"/>
    <n v="5"/>
    <n v="0"/>
    <n v="0"/>
    <n v="5"/>
    <n v="0"/>
    <s v="30.01.2025"/>
    <x v="0"/>
  </r>
  <r>
    <s v="TO"/>
    <n v="0"/>
    <n v="0"/>
    <n v="5"/>
    <n v="10011"/>
    <s v="1241520.233512"/>
    <s v="08 Aug 2026"/>
    <s v="08"/>
    <s v="Aug"/>
    <s v="13 Aug 2026"/>
    <s v="13"/>
    <s v="Aug"/>
    <n v="5"/>
    <n v="5"/>
    <n v="0"/>
    <n v="0"/>
    <s v="СЛР-ХОЛИДЕЙ-СЪРВИС ЕООД"/>
    <x v="1"/>
    <n v="4"/>
    <n v="1"/>
    <n v="3027.9182145"/>
    <n v="605.58364289999997"/>
    <s v="Romania"/>
    <s v="06 Feb 2026 09:40"/>
    <s v="06 Feb 2026"/>
    <s v="Feb"/>
    <n v="0"/>
    <n v="0"/>
    <n v="0"/>
    <n v="5"/>
    <n v="0"/>
    <n v="5"/>
    <n v="0"/>
    <s v="06.02.2025"/>
    <x v="5"/>
  </r>
  <r>
    <s v="TO"/>
    <n v="0"/>
    <n v="3"/>
    <n v="4"/>
    <n v="9460"/>
    <s v="3289"/>
    <s v="21 Aug 2026"/>
    <s v="21"/>
    <s v="Aug"/>
    <s v="28 Aug 2026"/>
    <s v="28"/>
    <s v="Aug"/>
    <n v="7"/>
    <n v="7"/>
    <n v="0"/>
    <n v="0"/>
    <s v="ТЕДИ - КАМ - ЕООД"/>
    <x v="6"/>
    <n v="2"/>
    <n v="0"/>
    <n v="0"/>
    <n v="0"/>
    <s v="Israel"/>
    <s v="12 Jan 2026 17:34"/>
    <s v="12 Jan 2026"/>
    <s v="Jan"/>
    <n v="0"/>
    <n v="0"/>
    <n v="0"/>
    <n v="7"/>
    <n v="0"/>
    <n v="7"/>
    <n v="0"/>
    <s v="12.01.2025"/>
    <x v="7"/>
  </r>
  <r>
    <s v="TO"/>
    <n v="0"/>
    <n v="5"/>
    <n v="0"/>
    <n v="8302"/>
    <s v="1172415.220310"/>
    <s v="04 Jul 2026"/>
    <s v="04"/>
    <s v="Jul"/>
    <s v="09 Jul 2026"/>
    <s v="09"/>
    <s v="Jul"/>
    <n v="5"/>
    <n v="5"/>
    <n v="0"/>
    <n v="0"/>
    <s v="СЛР-ХОЛИДЕЙ-СЪРВИС ЕООД"/>
    <x v="4"/>
    <n v="3"/>
    <n v="1"/>
    <n v="1671.4523180000001"/>
    <n v="334.29046360000001"/>
    <s v="Romania"/>
    <s v="10 Nov 2025 15:52"/>
    <s v="07 Nov 2025"/>
    <s v="Nov"/>
    <n v="0"/>
    <n v="0"/>
    <n v="5"/>
    <n v="0"/>
    <n v="0"/>
    <n v="5"/>
    <n v="0"/>
    <s v="10.11.2025"/>
    <x v="11"/>
  </r>
  <r>
    <s v="TO"/>
    <n v="0"/>
    <n v="0"/>
    <n v="6"/>
    <n v="8639"/>
    <s v="1177561.222274"/>
    <s v="03 Aug 2026"/>
    <s v="03"/>
    <s v="Aug"/>
    <s v="09 Aug 2026"/>
    <s v="09"/>
    <s v="Aug"/>
    <n v="6"/>
    <n v="6"/>
    <n v="0"/>
    <n v="0"/>
    <s v="СЛР-ХОЛИДЕЙ-СЪРВИС ЕООД"/>
    <x v="4"/>
    <n v="2"/>
    <n v="2"/>
    <n v="2050.9224545999996"/>
    <n v="341.82040909999995"/>
    <s v="Romania"/>
    <s v="20 Nov 2025 11:01"/>
    <s v="20 Nov 2025"/>
    <s v="Nov"/>
    <n v="0"/>
    <n v="0"/>
    <n v="0"/>
    <n v="6"/>
    <n v="0"/>
    <n v="6"/>
    <n v="0"/>
    <s v="20.11.2025"/>
    <x v="12"/>
  </r>
  <r>
    <s v="TO"/>
    <n v="0"/>
    <n v="7"/>
    <n v="0"/>
    <n v="8047"/>
    <s v="NT306920"/>
    <s v="30 Jun 2026"/>
    <s v="30"/>
    <s v="Jun"/>
    <s v="07 Jul 2026"/>
    <s v="07"/>
    <s v="Jul"/>
    <n v="7"/>
    <n v="-23"/>
    <n v="1"/>
    <n v="6"/>
    <s v="НОВОТОН - ЕООД"/>
    <x v="6"/>
    <n v="2"/>
    <n v="2"/>
    <n v="2285.9545456999999"/>
    <n v="326.56493510000001"/>
    <s v="Romania"/>
    <s v="27 Oct 2025 15:51"/>
    <s v="27 Oct 2025"/>
    <s v="Oct"/>
    <n v="0"/>
    <n v="1"/>
    <n v="6"/>
    <n v="0"/>
    <n v="0"/>
    <n v="7"/>
    <n v="0"/>
    <s v="27.10.2025"/>
    <x v="4"/>
  </r>
  <r>
    <s v="TO"/>
    <n v="0"/>
    <n v="7"/>
    <n v="0"/>
    <n v="8304"/>
    <s v="1174084.220826"/>
    <s v="27 Jun 2026"/>
    <s v="27"/>
    <s v="Jun"/>
    <s v="04 Jul 2026"/>
    <s v="04"/>
    <s v="Jul"/>
    <n v="7"/>
    <n v="-23"/>
    <n v="4"/>
    <n v="3"/>
    <s v="СЛР-ХОЛИДЕЙ-СЪРВИС ЕООД"/>
    <x v="5"/>
    <n v="2"/>
    <n v="2"/>
    <n v="2486.9356364999999"/>
    <n v="355.27651950000001"/>
    <s v="Romania"/>
    <s v="10 Nov 2025 15:55"/>
    <s v="10 Nov 2025"/>
    <s v="Nov"/>
    <n v="0"/>
    <n v="4"/>
    <n v="3"/>
    <n v="0"/>
    <n v="0"/>
    <n v="7"/>
    <n v="0"/>
    <s v="10.11.2025"/>
    <x v="11"/>
  </r>
  <r>
    <s v="TO"/>
    <n v="0"/>
    <n v="0"/>
    <n v="6"/>
    <n v="8307"/>
    <s v="1172532.220367"/>
    <s v="15 Aug 2026"/>
    <s v="15"/>
    <s v="Aug"/>
    <s v="21 Aug 2026"/>
    <s v="21"/>
    <s v="Aug"/>
    <n v="6"/>
    <n v="6"/>
    <n v="0"/>
    <n v="0"/>
    <s v="СЛР-ХОЛИДЕЙ-СЪРВИС ЕООД"/>
    <x v="4"/>
    <n v="2"/>
    <n v="2"/>
    <n v="2050.9224545999996"/>
    <n v="341.82040909999995"/>
    <s v="Romania"/>
    <s v="10 Nov 2025 16:02"/>
    <s v="07 Nov 2025"/>
    <s v="Nov"/>
    <n v="0"/>
    <n v="0"/>
    <n v="0"/>
    <n v="6"/>
    <n v="0"/>
    <n v="6"/>
    <n v="0"/>
    <s v="10.11.2025"/>
    <x v="11"/>
  </r>
  <r>
    <s v="TO"/>
    <n v="0"/>
    <n v="5"/>
    <n v="0"/>
    <n v="8172"/>
    <s v="1172230.220339"/>
    <s v="25 Jun 2026"/>
    <s v="25"/>
    <s v="Jun"/>
    <s v="30 Jun 2026"/>
    <s v="30"/>
    <s v="Jun"/>
    <n v="5"/>
    <n v="5"/>
    <n v="0"/>
    <n v="0"/>
    <s v="СЛР-ХОЛИДЕЙ-СЪРВИС ЕООД"/>
    <x v="6"/>
    <n v="3"/>
    <n v="0"/>
    <n v="1627.8373089999998"/>
    <n v="325.56746179999993"/>
    <s v="Romania"/>
    <s v="07 Nov 2025 11:09"/>
    <s v="07 Nov 2025"/>
    <s v="Nov"/>
    <n v="0"/>
    <n v="5"/>
    <n v="0"/>
    <n v="0"/>
    <n v="0"/>
    <n v="5"/>
    <n v="0"/>
    <s v="07.11.2025"/>
    <x v="3"/>
  </r>
  <r>
    <s v="TO"/>
    <n v="0"/>
    <n v="5"/>
    <n v="0"/>
    <n v="8176"/>
    <s v="1172230.220343"/>
    <s v="25 Jun 2026"/>
    <s v="25"/>
    <s v="Jun"/>
    <s v="30 Jun 2026"/>
    <s v="30"/>
    <s v="Jun"/>
    <n v="5"/>
    <n v="5"/>
    <n v="0"/>
    <n v="0"/>
    <s v="СЛР-ХОЛИДЕЙ-СЪРВИС ЕООД"/>
    <x v="6"/>
    <n v="3"/>
    <n v="0"/>
    <n v="1627.8373089999998"/>
    <n v="325.56746179999993"/>
    <s v="Romania"/>
    <s v="07 Nov 2025 11:09"/>
    <s v="07 Nov 2025"/>
    <s v="Nov"/>
    <n v="0"/>
    <n v="5"/>
    <n v="0"/>
    <n v="0"/>
    <n v="0"/>
    <n v="5"/>
    <n v="0"/>
    <s v="07.11.2025"/>
    <x v="3"/>
  </r>
  <r>
    <s v="TO"/>
    <n v="0"/>
    <n v="0"/>
    <n v="7"/>
    <n v="8309"/>
    <s v="NT308031"/>
    <s v="02 Aug 2026"/>
    <s v="02"/>
    <s v="Aug"/>
    <s v="09 Aug 2026"/>
    <s v="09"/>
    <s v="Aug"/>
    <n v="7"/>
    <n v="7"/>
    <n v="0"/>
    <n v="0"/>
    <s v="НОВОТОН - ЕООД"/>
    <x v="7"/>
    <n v="4"/>
    <n v="2"/>
    <n v="3979.0970183999998"/>
    <n v="568.44243119999999"/>
    <s v="Bulgaria"/>
    <s v="10 Nov 2025 16:21"/>
    <s v="10 Nov 2025"/>
    <s v="Nov"/>
    <n v="0"/>
    <n v="0"/>
    <n v="0"/>
    <n v="7"/>
    <n v="0"/>
    <n v="7"/>
    <n v="0"/>
    <s v="10.11.2025"/>
    <x v="11"/>
  </r>
  <r>
    <s v="TO"/>
    <n v="0"/>
    <n v="6"/>
    <n v="0"/>
    <n v="8312"/>
    <s v="1173139.220835"/>
    <s v="30 Aug 2026"/>
    <s v="30"/>
    <s v="Aug"/>
    <s v="05 Sep 2026"/>
    <s v="05"/>
    <s v="Sep"/>
    <n v="6"/>
    <n v="-25"/>
    <n v="1"/>
    <n v="4"/>
    <s v="СЛР-ХОЛИДЕЙ-СЪРВИС ЕООД"/>
    <x v="3"/>
    <n v="3"/>
    <n v="1"/>
    <n v="1802.2386701"/>
    <n v="300.37311168333332"/>
    <s v="Romania"/>
    <s v="10 Nov 2025 17:02"/>
    <s v="10 Nov 2025"/>
    <s v="Nov"/>
    <n v="0"/>
    <n v="0"/>
    <n v="0"/>
    <n v="1"/>
    <n v="4"/>
    <n v="5"/>
    <n v="-1"/>
    <s v="10.11.2025"/>
    <x v="11"/>
  </r>
  <r>
    <s v="TO"/>
    <n v="5"/>
    <n v="0"/>
    <n v="0"/>
    <n v="8608"/>
    <s v="1177172.222140"/>
    <s v="26 May 2026"/>
    <s v="26"/>
    <s v="May"/>
    <s v="31 May 2026"/>
    <s v="31"/>
    <s v="May"/>
    <n v="5"/>
    <n v="5"/>
    <n v="0"/>
    <n v="0"/>
    <s v="СЛР-ХОЛИДЕЙ-СЪРВИС ЕООД"/>
    <x v="6"/>
    <n v="2"/>
    <n v="0"/>
    <n v="753.58129900000006"/>
    <n v="150.71625980000002"/>
    <s v="Romania"/>
    <s v="19 Nov 2025 09:37"/>
    <s v="19 Nov 2025"/>
    <s v="Nov"/>
    <n v="5"/>
    <n v="0"/>
    <n v="0"/>
    <n v="0"/>
    <n v="0"/>
    <n v="5"/>
    <n v="0"/>
    <s v="19.11.2025"/>
    <x v="12"/>
  </r>
  <r>
    <s v="TO"/>
    <n v="0"/>
    <n v="0"/>
    <n v="5"/>
    <n v="8310"/>
    <s v="1174174.220832"/>
    <s v="30 Jul 2026"/>
    <s v="30"/>
    <s v="Jul"/>
    <s v="04 Aug 2026"/>
    <s v="04"/>
    <s v="Aug"/>
    <n v="5"/>
    <n v="-26"/>
    <n v="1"/>
    <n v="3"/>
    <s v="СЛР-ХОЛИДЕЙ-СЪРВИС ЕООД"/>
    <x v="4"/>
    <n v="2"/>
    <n v="2"/>
    <n v="1709.1020455"/>
    <n v="341.82040910000001"/>
    <s v="Romania"/>
    <s v="10 Nov 2025 16:31"/>
    <s v="10 Nov 2025"/>
    <s v="Nov"/>
    <n v="0"/>
    <n v="0"/>
    <n v="1"/>
    <n v="3"/>
    <n v="0"/>
    <n v="4"/>
    <n v="-1"/>
    <s v="10.11.2025"/>
    <x v="11"/>
  </r>
  <r>
    <s v="TO"/>
    <n v="0"/>
    <n v="5"/>
    <n v="0"/>
    <n v="8397"/>
    <s v="NT308262"/>
    <s v="22 Jun 2026"/>
    <s v="22"/>
    <s v="Jun"/>
    <s v="27 Jun 2026"/>
    <s v="27"/>
    <s v="Jun"/>
    <n v="5"/>
    <n v="5"/>
    <n v="0"/>
    <n v="0"/>
    <s v="НОВОТОН - ЕООД"/>
    <x v="4"/>
    <n v="2"/>
    <n v="2"/>
    <n v="0"/>
    <n v="0"/>
    <m/>
    <s v="12 Nov 2025 09:49"/>
    <s v="12 Nov 2025"/>
    <s v="Nov"/>
    <n v="0"/>
    <n v="5"/>
    <n v="0"/>
    <n v="0"/>
    <n v="0"/>
    <n v="5"/>
    <n v="0"/>
    <s v="12.11.2025"/>
    <x v="11"/>
  </r>
  <r>
    <s v="TO"/>
    <n v="0"/>
    <n v="0"/>
    <n v="5"/>
    <n v="8660"/>
    <s v="NT309577"/>
    <s v="04 Aug 2026"/>
    <s v="04"/>
    <s v="Aug"/>
    <s v="09 Aug 2026"/>
    <s v="09"/>
    <s v="Aug"/>
    <n v="5"/>
    <n v="5"/>
    <n v="0"/>
    <n v="0"/>
    <s v="НОВОТОН - ЕООД"/>
    <x v="4"/>
    <n v="2"/>
    <n v="2"/>
    <n v="1709.1020455"/>
    <n v="341.82040910000001"/>
    <m/>
    <s v="21 Nov 2025 09:51"/>
    <s v="21 Nov 2025"/>
    <s v="Nov"/>
    <n v="0"/>
    <n v="0"/>
    <n v="0"/>
    <n v="5"/>
    <n v="0"/>
    <n v="5"/>
    <n v="0"/>
    <s v="21.11.2025"/>
    <x v="12"/>
  </r>
  <r>
    <s v="INDIVIDUAL"/>
    <n v="0"/>
    <n v="3"/>
    <n v="2"/>
    <n v="9385"/>
    <s v="070120263"/>
    <s v="23 Aug 2026"/>
    <s v="23"/>
    <s v="Aug"/>
    <s v="28 Aug 2026"/>
    <s v="28"/>
    <s v="Aug"/>
    <n v="5"/>
    <n v="5"/>
    <n v="0"/>
    <n v="0"/>
    <s v="INDIVIDUAL"/>
    <x v="0"/>
    <n v="2"/>
    <n v="3"/>
    <n v="2474.3941009174309"/>
    <n v="494.8788201834862"/>
    <m/>
    <s v="07 Jan 2026 15:23"/>
    <s v="07 Jan 2026"/>
    <s v="Jan"/>
    <n v="0"/>
    <n v="0"/>
    <n v="0"/>
    <n v="5"/>
    <n v="0"/>
    <n v="5"/>
    <n v="0"/>
    <s v="07.01.2025"/>
    <x v="1"/>
  </r>
  <r>
    <s v="BOOKING"/>
    <n v="2"/>
    <n v="1"/>
    <n v="0"/>
    <n v="9267"/>
    <s v="6114969630"/>
    <s v="29 May 2026"/>
    <s v="29"/>
    <s v="May"/>
    <s v="01 Jun 2026"/>
    <s v="01"/>
    <s v="Jun"/>
    <n v="3"/>
    <n v="-28"/>
    <n v="2"/>
    <n v="0"/>
    <s v="BOOKING"/>
    <x v="6"/>
    <n v="2"/>
    <n v="1"/>
    <n v="1000.7031110091743"/>
    <n v="333.56770366972478"/>
    <s v="Romania"/>
    <s v="30 Dec 2025 17:32"/>
    <s v="30 Dec 2025"/>
    <s v="Dec"/>
    <n v="2"/>
    <n v="0"/>
    <n v="0"/>
    <n v="0"/>
    <n v="0"/>
    <n v="2"/>
    <n v="-1"/>
    <s v="30.12.2025"/>
    <x v="18"/>
  </r>
  <r>
    <s v="BOOKING"/>
    <n v="1"/>
    <n v="1"/>
    <n v="0"/>
    <n v="9195"/>
    <s v="5817762415"/>
    <s v="30 May 2026"/>
    <s v="30"/>
    <s v="May"/>
    <s v="01 Jun 2026"/>
    <s v="01"/>
    <s v="Jun"/>
    <n v="2"/>
    <n v="-29"/>
    <n v="1"/>
    <n v="0"/>
    <s v="BOOKING"/>
    <x v="3"/>
    <n v="2"/>
    <n v="0"/>
    <n v="571.67654862385314"/>
    <n v="285.83827431192657"/>
    <s v="Romania"/>
    <s v="27 Dec 2025 10:28"/>
    <s v="27 Dec 2025"/>
    <s v="Dec"/>
    <n v="1"/>
    <n v="0"/>
    <n v="0"/>
    <n v="0"/>
    <n v="0"/>
    <n v="1"/>
    <n v="-1"/>
    <s v="27.12.2025"/>
    <x v="21"/>
  </r>
  <r>
    <s v="BOOKING"/>
    <n v="2"/>
    <n v="1"/>
    <n v="0"/>
    <n v="9221"/>
    <s v="5673832280"/>
    <s v="29 May 2026"/>
    <s v="29"/>
    <s v="May"/>
    <s v="01 Jun 2026"/>
    <s v="01"/>
    <s v="Jun"/>
    <n v="3"/>
    <n v="-28"/>
    <n v="2"/>
    <n v="0"/>
    <s v="BOOKING"/>
    <x v="4"/>
    <n v="2"/>
    <n v="2"/>
    <n v="1041.8832013761466"/>
    <n v="347.29440045871559"/>
    <s v="Romania"/>
    <s v="29 Dec 2025 11:22"/>
    <s v="29 Dec 2025"/>
    <s v="Dec"/>
    <n v="2"/>
    <n v="0"/>
    <n v="0"/>
    <n v="0"/>
    <n v="0"/>
    <n v="2"/>
    <n v="-1"/>
    <s v="29.12.2025"/>
    <x v="18"/>
  </r>
  <r>
    <s v="TO"/>
    <n v="1"/>
    <n v="1"/>
    <n v="0"/>
    <n v="8991"/>
    <s v="97349"/>
    <s v="30 May 2026"/>
    <s v="30"/>
    <s v="May"/>
    <s v="01 Jun 2026"/>
    <s v="01"/>
    <s v="Jun"/>
    <n v="2"/>
    <n v="-29"/>
    <n v="1"/>
    <n v="0"/>
    <s v="ДЕСТИНЕЙШЪН ТУРИСТИК СЪРВИСИС - ЕООД"/>
    <x v="6"/>
    <n v="2"/>
    <n v="1"/>
    <n v="502.41361039999998"/>
    <n v="251.20680519999999"/>
    <m/>
    <s v="02 Dec 2025 16:25"/>
    <s v="02 Dec 2025"/>
    <s v="Dec"/>
    <n v="1"/>
    <n v="0"/>
    <n v="0"/>
    <n v="0"/>
    <n v="0"/>
    <n v="1"/>
    <n v="-1"/>
    <s v="02.12.2025"/>
    <x v="13"/>
  </r>
  <r>
    <s v="TO"/>
    <n v="0"/>
    <n v="5"/>
    <n v="0"/>
    <n v="8861"/>
    <s v="14782745"/>
    <s v="31 May 2026"/>
    <s v="31"/>
    <s v="May"/>
    <s v="05 Jun 2026"/>
    <s v="05"/>
    <s v="Jun"/>
    <n v="5"/>
    <n v="-26"/>
    <n v="0"/>
    <n v="4"/>
    <s v="ДЕСТИНЕЙШЪН ТУРИСТИК СЪРВИСИС - ЕООД"/>
    <x v="4"/>
    <n v="2"/>
    <n v="1"/>
    <n v="851.37279899999999"/>
    <n v="170.27455979999999"/>
    <s v="Romania"/>
    <s v="27 Nov 2025 09:18"/>
    <s v="26 Nov 2025"/>
    <s v="Nov"/>
    <n v="0"/>
    <n v="4"/>
    <n v="0"/>
    <n v="0"/>
    <n v="0"/>
    <n v="4"/>
    <n v="-1"/>
    <s v="27.11.2025"/>
    <x v="15"/>
  </r>
  <r>
    <s v="TO"/>
    <n v="2"/>
    <n v="3"/>
    <n v="0"/>
    <n v="8769"/>
    <s v="14747061"/>
    <s v="29 May 2026"/>
    <s v="29"/>
    <s v="May"/>
    <s v="03 Jun 2026"/>
    <s v="03"/>
    <s v="Jun"/>
    <n v="5"/>
    <n v="-26"/>
    <n v="2"/>
    <n v="2"/>
    <s v="ДЕСТИНЕЙШЪН ТУРИСТИК СЪРВИСИС - ЕООД"/>
    <x v="6"/>
    <n v="2"/>
    <n v="0"/>
    <n v="753.58129900000006"/>
    <n v="150.71625980000002"/>
    <s v="Romania"/>
    <s v="24 Nov 2025 13:15"/>
    <s v="24 Nov 2025"/>
    <s v="Nov"/>
    <n v="2"/>
    <n v="2"/>
    <n v="0"/>
    <n v="0"/>
    <n v="0"/>
    <n v="4"/>
    <n v="-1"/>
    <s v="24.11.2025"/>
    <x v="15"/>
  </r>
  <r>
    <s v="TO"/>
    <n v="0"/>
    <n v="7"/>
    <n v="0"/>
    <n v="8099"/>
    <s v="NT307007"/>
    <s v="30 Jun 2026"/>
    <s v="30"/>
    <s v="Jun"/>
    <s v="07 Jul 2026"/>
    <s v="07"/>
    <s v="Jul"/>
    <n v="7"/>
    <n v="-23"/>
    <n v="1"/>
    <n v="6"/>
    <s v="НОВОТОН - ЕООД"/>
    <x v="0"/>
    <n v="2"/>
    <n v="3"/>
    <n v="2949.0004739999999"/>
    <n v="421.28578199999998"/>
    <s v="Romania"/>
    <s v="29 Oct 2025 12:50"/>
    <s v="28 Oct 2025"/>
    <s v="Oct"/>
    <n v="0"/>
    <n v="1"/>
    <n v="6"/>
    <n v="0"/>
    <n v="0"/>
    <n v="7"/>
    <n v="0"/>
    <s v="29.10.2025"/>
    <x v="4"/>
  </r>
  <r>
    <s v="TO"/>
    <n v="2"/>
    <n v="3"/>
    <n v="0"/>
    <n v="9007"/>
    <s v="14880733"/>
    <s v="29 May 2026"/>
    <s v="29"/>
    <s v="May"/>
    <s v="03 Jun 2026"/>
    <s v="03"/>
    <s v="Jun"/>
    <n v="5"/>
    <n v="-26"/>
    <n v="2"/>
    <n v="2"/>
    <s v="ДЕСТИНЕЙШЪН ТУРИСТИК СЪРВИСИС - ЕООД"/>
    <x v="6"/>
    <n v="2"/>
    <n v="0"/>
    <n v="816.36344199999996"/>
    <n v="163.27268839999999"/>
    <s v="Romania"/>
    <s v="03 Dec 2025 15:23"/>
    <s v="03 Dec 2025"/>
    <s v="Dec"/>
    <n v="2"/>
    <n v="2"/>
    <n v="0"/>
    <n v="0"/>
    <n v="0"/>
    <n v="4"/>
    <n v="-1"/>
    <s v="03.12.2025"/>
    <x v="13"/>
  </r>
  <r>
    <s v="TO"/>
    <n v="1"/>
    <n v="1"/>
    <n v="0"/>
    <n v="9116"/>
    <s v="97349"/>
    <s v="30 May 2026"/>
    <s v="30"/>
    <s v="May"/>
    <s v="01 Jun 2026"/>
    <s v="01"/>
    <s v="Jun"/>
    <n v="2"/>
    <n v="-29"/>
    <n v="1"/>
    <n v="0"/>
    <s v="ДЕСТИНЕЙШЪН ТУРИСТИК СЪРВИСИС - ЕООД"/>
    <x v="6"/>
    <n v="3"/>
    <n v="1"/>
    <n v="678.24272739999992"/>
    <n v="339.12136369999996"/>
    <m/>
    <s v="16 Dec 2025 08:53"/>
    <s v="15 Dec 2025"/>
    <s v="Dec"/>
    <n v="1"/>
    <n v="0"/>
    <n v="0"/>
    <n v="0"/>
    <n v="0"/>
    <n v="1"/>
    <n v="-1"/>
    <s v="16.12.2025"/>
    <x v="10"/>
  </r>
  <r>
    <s v="TO"/>
    <n v="2"/>
    <n v="3"/>
    <n v="0"/>
    <n v="8773"/>
    <s v="14747020"/>
    <s v="29 May 2026"/>
    <s v="29"/>
    <s v="May"/>
    <s v="03 Jun 2026"/>
    <s v="03"/>
    <s v="Jun"/>
    <n v="5"/>
    <n v="-26"/>
    <n v="2"/>
    <n v="2"/>
    <s v="ДЕСТИНЕЙШЪН ТУРИСТИК СЪРВИСИС - ЕООД"/>
    <x v="6"/>
    <n v="2"/>
    <n v="0"/>
    <n v="753.58129900000006"/>
    <n v="150.71625980000002"/>
    <s v="Romania"/>
    <s v="24 Nov 2025 13:16"/>
    <s v="24 Nov 2025"/>
    <s v="Nov"/>
    <n v="2"/>
    <n v="2"/>
    <n v="0"/>
    <n v="0"/>
    <n v="0"/>
    <n v="4"/>
    <n v="-1"/>
    <s v="24.11.2025"/>
    <x v="15"/>
  </r>
  <r>
    <s v="TO"/>
    <n v="0"/>
    <n v="0"/>
    <n v="7"/>
    <n v="9867"/>
    <s v="1238922.232061"/>
    <s v="08 Aug 2026"/>
    <s v="08"/>
    <s v="Aug"/>
    <s v="15 Aug 2026"/>
    <s v="15"/>
    <s v="Aug"/>
    <n v="7"/>
    <n v="7"/>
    <n v="0"/>
    <n v="0"/>
    <s v="СЛР-ХОЛИДЕЙ-СЪРВИС ЕООД"/>
    <x v="6"/>
    <n v="2"/>
    <n v="2"/>
    <n v="2725.5664548"/>
    <n v="389.3666364"/>
    <s v="Romania"/>
    <s v="30 Jan 2026 12:49"/>
    <s v="30 Jan 2026"/>
    <s v="Jan"/>
    <n v="0"/>
    <n v="0"/>
    <n v="0"/>
    <n v="7"/>
    <n v="0"/>
    <n v="7"/>
    <n v="0"/>
    <s v="30.01.2025"/>
    <x v="0"/>
  </r>
  <r>
    <s v="TO"/>
    <n v="0"/>
    <n v="0"/>
    <n v="9"/>
    <n v="9868"/>
    <s v="NT316766"/>
    <s v="16 Jul 2026"/>
    <s v="16"/>
    <s v="Jul"/>
    <s v="25 Jul 2026"/>
    <s v="25"/>
    <s v="Jul"/>
    <n v="9"/>
    <n v="9"/>
    <n v="0"/>
    <n v="0"/>
    <s v="НОВОТОН - ЕООД"/>
    <x v="3"/>
    <n v="2"/>
    <n v="0"/>
    <n v="2871.3149063999999"/>
    <n v="319.03498960000002"/>
    <s v="Romania"/>
    <s v="30 Jan 2026 12:50"/>
    <s v="30 Jan 2026"/>
    <s v="Jan"/>
    <n v="0"/>
    <n v="0"/>
    <n v="9"/>
    <n v="0"/>
    <n v="0"/>
    <n v="9"/>
    <n v="0"/>
    <s v="30.01.2025"/>
    <x v="0"/>
  </r>
  <r>
    <s v="TO"/>
    <n v="0"/>
    <n v="0"/>
    <n v="6"/>
    <n v="8313"/>
    <s v="1174075.220838"/>
    <s v="25 Jul 2026"/>
    <s v="25"/>
    <s v="Jul"/>
    <s v="31 Jul 2026"/>
    <s v="31"/>
    <s v="Jul"/>
    <n v="6"/>
    <n v="6"/>
    <n v="0"/>
    <n v="0"/>
    <s v="СЛР-ХОЛИДЕЙ-СЪРВИС ЕООД"/>
    <x v="7"/>
    <n v="4"/>
    <n v="1"/>
    <n v="3100.6164156"/>
    <n v="516.76940260000003"/>
    <s v="Romania"/>
    <s v="10 Nov 2025 17:07"/>
    <s v="10 Nov 2025"/>
    <s v="Nov"/>
    <n v="0"/>
    <n v="0"/>
    <n v="6"/>
    <n v="0"/>
    <n v="0"/>
    <n v="6"/>
    <n v="0"/>
    <s v="10.11.2025"/>
    <x v="11"/>
  </r>
  <r>
    <s v="TO"/>
    <n v="0"/>
    <n v="0"/>
    <n v="6"/>
    <n v="8314"/>
    <s v="1174213.220841"/>
    <s v="01 Aug 2026"/>
    <s v="01"/>
    <s v="Aug"/>
    <s v="07 Aug 2026"/>
    <s v="07"/>
    <s v="Aug"/>
    <n v="6"/>
    <n v="6"/>
    <n v="0"/>
    <n v="0"/>
    <s v="СЛР-ХОЛИДЕЙ-СЪРВИС ЕООД"/>
    <x v="5"/>
    <n v="2"/>
    <n v="1"/>
    <n v="1860.3463793999999"/>
    <n v="310.05772989999997"/>
    <s v="Romania"/>
    <s v="10 Nov 2025 17:13"/>
    <s v="10 Nov 2025"/>
    <s v="Nov"/>
    <n v="0"/>
    <n v="0"/>
    <n v="0"/>
    <n v="6"/>
    <n v="0"/>
    <n v="6"/>
    <n v="0"/>
    <s v="10.11.2025"/>
    <x v="11"/>
  </r>
  <r>
    <s v="TO"/>
    <n v="0"/>
    <n v="0"/>
    <n v="10"/>
    <n v="10059"/>
    <s v="NT318586"/>
    <s v="15 Jul 2026"/>
    <s v="15"/>
    <s v="Jul"/>
    <s v="25 Jul 2026"/>
    <s v="25"/>
    <s v="Jul"/>
    <n v="10"/>
    <n v="10"/>
    <n v="0"/>
    <n v="0"/>
    <s v="НОВОТОН - ЕООД"/>
    <x v="3"/>
    <n v="2"/>
    <n v="2"/>
    <n v="4272.901801"/>
    <n v="427.29018009999999"/>
    <s v="Bulgaria"/>
    <s v="12 Feb 2026 09:09"/>
    <s v="12 Feb 2026"/>
    <s v="Feb"/>
    <n v="0"/>
    <n v="0"/>
    <n v="10"/>
    <n v="0"/>
    <n v="0"/>
    <n v="10"/>
    <n v="0"/>
    <s v="12.02.2025"/>
    <x v="9"/>
  </r>
  <r>
    <s v="BOOKING"/>
    <n v="4"/>
    <n v="0"/>
    <n v="0"/>
    <n v="9152"/>
    <s v="5087754605"/>
    <s v="25 May 2026"/>
    <s v="25"/>
    <s v="May"/>
    <s v="29 May 2026"/>
    <s v="29"/>
    <s v="May"/>
    <n v="4"/>
    <n v="4"/>
    <n v="0"/>
    <n v="0"/>
    <s v="BOOKING"/>
    <x v="6"/>
    <n v="2"/>
    <n v="0"/>
    <n v="988.32216880733927"/>
    <n v="247.08054220183482"/>
    <s v="Romania"/>
    <s v="22 Dec 2025 01:30"/>
    <s v="21 Dec 2025"/>
    <s v="Dec"/>
    <n v="4"/>
    <n v="0"/>
    <n v="0"/>
    <n v="0"/>
    <n v="0"/>
    <n v="4"/>
    <n v="0"/>
    <s v="22.12.2025"/>
    <x v="21"/>
  </r>
  <r>
    <s v="BOOKING"/>
    <n v="0"/>
    <n v="5"/>
    <n v="0"/>
    <n v="9690"/>
    <s v="5860298705"/>
    <s v="25 Aug 2026"/>
    <s v="25"/>
    <s v="Aug"/>
    <s v="30 Aug 2026"/>
    <s v="30"/>
    <s v="Aug"/>
    <n v="5"/>
    <n v="5"/>
    <n v="0"/>
    <n v="0"/>
    <s v="BOOKING"/>
    <x v="6"/>
    <n v="2"/>
    <n v="1"/>
    <n v="2151.0541321100914"/>
    <n v="430.21082642201827"/>
    <s v="Israel"/>
    <s v="24 Jan 2026 11:30"/>
    <s v="24 Jan 2026"/>
    <s v="Jan"/>
    <n v="0"/>
    <n v="0"/>
    <n v="0"/>
    <n v="5"/>
    <n v="0"/>
    <n v="5"/>
    <n v="0"/>
    <s v="24.01.2025"/>
    <x v="2"/>
  </r>
  <r>
    <s v="BOOKING"/>
    <n v="0"/>
    <n v="5"/>
    <n v="0"/>
    <n v="9691"/>
    <s v="5860298705"/>
    <s v="25 Aug 2026"/>
    <s v="25"/>
    <s v="Aug"/>
    <s v="30 Aug 2026"/>
    <s v="30"/>
    <s v="Aug"/>
    <n v="5"/>
    <n v="5"/>
    <n v="0"/>
    <n v="0"/>
    <s v="BOOKING"/>
    <x v="6"/>
    <n v="2"/>
    <n v="2"/>
    <n v="2903.9589651376145"/>
    <n v="580.79179302752289"/>
    <m/>
    <s v="24 Jan 2026 11:30"/>
    <s v="24 Jan 2026"/>
    <s v="Jan"/>
    <n v="0"/>
    <n v="0"/>
    <n v="0"/>
    <n v="5"/>
    <n v="0"/>
    <n v="5"/>
    <n v="0"/>
    <s v="24.01.2025"/>
    <x v="2"/>
  </r>
  <r>
    <s v="BOOKING"/>
    <n v="0"/>
    <n v="5"/>
    <n v="0"/>
    <n v="9692"/>
    <s v="5860298705"/>
    <s v="25 Aug 2026"/>
    <s v="25"/>
    <s v="Aug"/>
    <s v="30 Aug 2026"/>
    <s v="30"/>
    <s v="Aug"/>
    <n v="5"/>
    <n v="5"/>
    <n v="0"/>
    <n v="0"/>
    <s v="BOOKING"/>
    <x v="6"/>
    <n v="1"/>
    <n v="2"/>
    <n v="2688.8176651376143"/>
    <n v="537.76353302752284"/>
    <m/>
    <s v="24 Jan 2026 11:30"/>
    <s v="24 Jan 2026"/>
    <s v="Jan"/>
    <n v="0"/>
    <n v="0"/>
    <n v="0"/>
    <n v="5"/>
    <n v="0"/>
    <n v="5"/>
    <n v="0"/>
    <s v="24.01.2025"/>
    <x v="2"/>
  </r>
  <r>
    <s v="TO"/>
    <n v="0"/>
    <n v="7"/>
    <n v="0"/>
    <n v="8201"/>
    <s v="NT307631"/>
    <s v="31 May 2026"/>
    <s v="31"/>
    <s v="May"/>
    <s v="07 Jun 2026"/>
    <s v="07"/>
    <s v="Jun"/>
    <n v="7"/>
    <n v="-24"/>
    <n v="0"/>
    <n v="6"/>
    <s v="НОВОТОН - ЕООД"/>
    <x v="4"/>
    <n v="3"/>
    <n v="1"/>
    <n v="1379.3295492"/>
    <n v="197.04707845714285"/>
    <m/>
    <s v="07 Nov 2025 14:45"/>
    <s v="07 Nov 2025"/>
    <s v="Nov"/>
    <n v="0"/>
    <n v="6"/>
    <n v="0"/>
    <n v="0"/>
    <n v="0"/>
    <n v="6"/>
    <n v="-1"/>
    <s v="07.11.2025"/>
    <x v="3"/>
  </r>
  <r>
    <s v="TO"/>
    <n v="2"/>
    <n v="3"/>
    <n v="0"/>
    <n v="8770"/>
    <s v="14746994"/>
    <s v="29 May 2026"/>
    <s v="29"/>
    <s v="May"/>
    <s v="03 Jun 2026"/>
    <s v="03"/>
    <s v="Jun"/>
    <n v="5"/>
    <n v="-26"/>
    <n v="2"/>
    <n v="2"/>
    <s v="ДЕСТИНЕЙШЪН ТУРИСТИК СЪРВИСИС - ЕООД"/>
    <x v="6"/>
    <n v="2"/>
    <n v="0"/>
    <n v="753.58129900000006"/>
    <n v="150.71625980000002"/>
    <s v="Romania"/>
    <s v="24 Nov 2025 13:15"/>
    <s v="24 Nov 2025"/>
    <s v="Nov"/>
    <n v="2"/>
    <n v="2"/>
    <n v="0"/>
    <n v="0"/>
    <n v="0"/>
    <n v="4"/>
    <n v="-1"/>
    <s v="24.11.2025"/>
    <x v="15"/>
  </r>
  <r>
    <s v="TO"/>
    <n v="2"/>
    <n v="3"/>
    <n v="0"/>
    <n v="8772"/>
    <s v="14747004"/>
    <s v="29 May 2026"/>
    <s v="29"/>
    <s v="May"/>
    <s v="03 Jun 2026"/>
    <s v="03"/>
    <s v="Jun"/>
    <n v="5"/>
    <n v="-26"/>
    <n v="2"/>
    <n v="2"/>
    <s v="ДЕСТИНЕЙШЪН ТУРИСТИК СЪРВИСИС - ЕООД"/>
    <x v="6"/>
    <n v="2"/>
    <n v="0"/>
    <n v="753.58129900000006"/>
    <n v="150.71625980000002"/>
    <s v="Romania"/>
    <s v="24 Nov 2025 13:16"/>
    <s v="24 Nov 2025"/>
    <s v="Nov"/>
    <n v="2"/>
    <n v="2"/>
    <n v="0"/>
    <n v="0"/>
    <n v="0"/>
    <n v="4"/>
    <n v="-1"/>
    <s v="24.11.2025"/>
    <x v="15"/>
  </r>
  <r>
    <s v="TO"/>
    <n v="4"/>
    <n v="1"/>
    <n v="0"/>
    <n v="8945"/>
    <s v="97231"/>
    <s v="27 May 2026"/>
    <s v="27"/>
    <s v="May"/>
    <s v="01 Jun 2026"/>
    <s v="01"/>
    <s v="Jun"/>
    <n v="5"/>
    <n v="-26"/>
    <n v="4"/>
    <n v="0"/>
    <s v="ДЕСТИНЕЙШЪН ТУРИСТИК СЪРВИСИС - ЕООД"/>
    <x v="6"/>
    <n v="2"/>
    <n v="0"/>
    <n v="816.36344199999996"/>
    <n v="163.27268839999999"/>
    <s v="Romania"/>
    <s v="01 Dec 2025 09:10"/>
    <s v="29 Nov 2025"/>
    <s v="Dec"/>
    <n v="4"/>
    <n v="0"/>
    <n v="0"/>
    <n v="0"/>
    <n v="0"/>
    <n v="4"/>
    <n v="-1"/>
    <s v="01.12.2025"/>
    <x v="13"/>
  </r>
  <r>
    <s v="BOOKING"/>
    <n v="2"/>
    <n v="0"/>
    <n v="0"/>
    <n v="9302"/>
    <s v="6942995310"/>
    <s v="29 May 2026"/>
    <s v="29"/>
    <s v="May"/>
    <s v="31 May 2026"/>
    <s v="31"/>
    <s v="May"/>
    <n v="2"/>
    <n v="2"/>
    <n v="0"/>
    <n v="0"/>
    <s v="BOOKING"/>
    <x v="4"/>
    <n v="2"/>
    <n v="1"/>
    <n v="514.50889376146779"/>
    <n v="257.25444688073389"/>
    <s v="Romania"/>
    <s v="31 Dec 2025 18:54"/>
    <s v="31 Dec 2025"/>
    <s v="Dec"/>
    <n v="2"/>
    <n v="0"/>
    <n v="0"/>
    <n v="0"/>
    <n v="0"/>
    <n v="2"/>
    <n v="0"/>
    <s v="31.12.2025"/>
    <x v="18"/>
  </r>
  <r>
    <s v="TO"/>
    <n v="0"/>
    <n v="7"/>
    <n v="0"/>
    <n v="8747"/>
    <s v="NT309893"/>
    <s v="03 Jul 2026"/>
    <s v="03"/>
    <s v="Jul"/>
    <s v="10 Jul 2026"/>
    <s v="10"/>
    <s v="Jul"/>
    <n v="7"/>
    <n v="7"/>
    <n v="0"/>
    <n v="0"/>
    <s v="НОВОТОН - ЕООД"/>
    <x v="5"/>
    <n v="2"/>
    <n v="2"/>
    <n v="2519.2459480999996"/>
    <n v="359.89227829999993"/>
    <m/>
    <s v="24 Nov 2025 10:58"/>
    <s v="24 Nov 2025"/>
    <s v="Nov"/>
    <n v="0"/>
    <n v="0"/>
    <n v="7"/>
    <n v="0"/>
    <n v="0"/>
    <n v="7"/>
    <n v="0"/>
    <s v="24.11.2025"/>
    <x v="15"/>
  </r>
  <r>
    <s v="TOPOLA SKIES"/>
    <n v="0"/>
    <n v="5"/>
    <n v="0"/>
    <n v="9397"/>
    <s v="441640"/>
    <s v="31 Aug 2026"/>
    <s v="31"/>
    <s v="Aug"/>
    <s v="05 Sep 2026"/>
    <s v="05"/>
    <s v="Sep"/>
    <n v="5"/>
    <n v="-26"/>
    <n v="0"/>
    <n v="4"/>
    <s v="TOPOLA SKIES"/>
    <x v="3"/>
    <n v="2"/>
    <n v="1"/>
    <n v="1394.201752293578"/>
    <n v="278.84035045871559"/>
    <m/>
    <s v="08 Jan 2026 22:48"/>
    <s v="08 Jan 2026"/>
    <s v="Jan"/>
    <n v="0"/>
    <n v="0"/>
    <n v="0"/>
    <n v="0"/>
    <n v="4"/>
    <n v="4"/>
    <n v="-1"/>
    <s v="08.01.2025"/>
    <x v="1"/>
  </r>
  <r>
    <s v="TO"/>
    <n v="0"/>
    <n v="1"/>
    <n v="6"/>
    <n v="10130"/>
    <s v="1244648.235131"/>
    <s v="19 Aug 2026"/>
    <s v="19"/>
    <s v="Aug"/>
    <s v="26 Aug 2026"/>
    <s v="26"/>
    <s v="Aug"/>
    <n v="7"/>
    <n v="7"/>
    <n v="0"/>
    <n v="0"/>
    <s v="СЛР-ХОЛИДЕЙ-СЪРВИС ЕООД"/>
    <x v="6"/>
    <n v="2"/>
    <n v="0"/>
    <n v="2271.5791952"/>
    <n v="324.51131359999999"/>
    <s v="Romania"/>
    <s v="18 Feb 2026 10:08"/>
    <s v="17 Feb 2026"/>
    <s v="Feb"/>
    <n v="0"/>
    <n v="0"/>
    <n v="0"/>
    <n v="7"/>
    <n v="0"/>
    <n v="7"/>
    <n v="0"/>
    <s v="18.02.2025"/>
    <x v="14"/>
  </r>
  <r>
    <s v="TO"/>
    <n v="0"/>
    <n v="1"/>
    <n v="6"/>
    <n v="10131"/>
    <s v="1244648.235132"/>
    <s v="19 Aug 2026"/>
    <s v="19"/>
    <s v="Aug"/>
    <s v="26 Aug 2026"/>
    <s v="26"/>
    <s v="Aug"/>
    <n v="7"/>
    <n v="7"/>
    <n v="0"/>
    <n v="0"/>
    <s v="СЛР-ХОЛИДЕЙ-СЪРВИС ЕООД"/>
    <x v="6"/>
    <n v="2"/>
    <n v="1"/>
    <n v="2271.5791952"/>
    <n v="324.51131359999999"/>
    <s v="Romania"/>
    <s v="18 Feb 2026 10:08"/>
    <s v="17 Feb 2026"/>
    <s v="Feb"/>
    <n v="0"/>
    <n v="0"/>
    <n v="0"/>
    <n v="7"/>
    <n v="0"/>
    <n v="7"/>
    <n v="0"/>
    <s v="18.02.2025"/>
    <x v="14"/>
  </r>
  <r>
    <s v="TO"/>
    <n v="0"/>
    <n v="7"/>
    <n v="0"/>
    <n v="10132"/>
    <s v="1244645.235135"/>
    <s v="01 Jul 2026"/>
    <s v="01"/>
    <s v="Jul"/>
    <s v="08 Jul 2026"/>
    <s v="08"/>
    <s v="Jul"/>
    <n v="7"/>
    <n v="7"/>
    <n v="0"/>
    <n v="0"/>
    <s v="СЛР-ХОЛИДЕЙ-СЪРВИС ЕООД"/>
    <x v="6"/>
    <n v="2"/>
    <n v="1"/>
    <n v="2110.0276371999998"/>
    <n v="301.43251959999998"/>
    <s v="Romania"/>
    <s v="18 Feb 2026 10:09"/>
    <s v="17 Feb 2026"/>
    <s v="Feb"/>
    <n v="0"/>
    <n v="0"/>
    <n v="7"/>
    <n v="0"/>
    <n v="0"/>
    <n v="7"/>
    <n v="0"/>
    <s v="18.02.2025"/>
    <x v="14"/>
  </r>
  <r>
    <s v="TO"/>
    <n v="0"/>
    <n v="5"/>
    <n v="0"/>
    <n v="8570"/>
    <s v="NT308946"/>
    <s v="01 Jul 2026"/>
    <s v="01"/>
    <s v="Jul"/>
    <s v="06 Jul 2026"/>
    <s v="06"/>
    <s v="Jul"/>
    <n v="5"/>
    <n v="5"/>
    <n v="0"/>
    <n v="0"/>
    <s v="НОВОТОН - ЕООД"/>
    <x v="3"/>
    <n v="2"/>
    <n v="1"/>
    <n v="1238.1381815"/>
    <n v="247.62763630000001"/>
    <m/>
    <s v="17 Nov 2025 17:26"/>
    <s v="17 Nov 2025"/>
    <s v="Nov"/>
    <n v="0"/>
    <n v="0"/>
    <n v="5"/>
    <n v="0"/>
    <n v="0"/>
    <n v="5"/>
    <n v="0"/>
    <s v="17.11.2025"/>
    <x v="12"/>
  </r>
  <r>
    <s v="TO"/>
    <n v="0"/>
    <n v="6"/>
    <n v="0"/>
    <n v="10061"/>
    <s v="1242953.234237"/>
    <s v="23 Jun 2026"/>
    <s v="23"/>
    <s v="Jun"/>
    <s v="29 Jun 2026"/>
    <s v="29"/>
    <s v="Jun"/>
    <n v="6"/>
    <n v="6"/>
    <n v="0"/>
    <n v="0"/>
    <s v="СЛР-ХОЛИДЕЙ-СЪРВИС ЕООД"/>
    <x v="6"/>
    <n v="2"/>
    <n v="1"/>
    <n v="1733.2565460000001"/>
    <n v="288.87609100000003"/>
    <s v="Romania"/>
    <s v="12 Feb 2026 09:41"/>
    <s v="12 Feb 2026"/>
    <s v="Feb"/>
    <n v="0"/>
    <n v="6"/>
    <n v="0"/>
    <n v="0"/>
    <n v="0"/>
    <n v="6"/>
    <n v="0"/>
    <s v="12.02.2025"/>
    <x v="9"/>
  </r>
  <r>
    <s v="TO"/>
    <n v="0"/>
    <n v="6"/>
    <n v="0"/>
    <n v="10060"/>
    <s v="1242953.234236"/>
    <s v="23 Jun 2026"/>
    <s v="23"/>
    <s v="Jun"/>
    <s v="29 Jun 2026"/>
    <s v="29"/>
    <s v="Jun"/>
    <n v="6"/>
    <n v="6"/>
    <n v="0"/>
    <n v="0"/>
    <s v="СЛР-ХОЛИДЕЙ-СЪРВИС ЕООД"/>
    <x v="6"/>
    <n v="1"/>
    <n v="2"/>
    <n v="1733.2565460000001"/>
    <n v="288.87609100000003"/>
    <s v="Romania"/>
    <s v="12 Feb 2026 09:41"/>
    <s v="12 Feb 2026"/>
    <s v="Feb"/>
    <n v="0"/>
    <n v="6"/>
    <n v="0"/>
    <n v="0"/>
    <n v="0"/>
    <n v="6"/>
    <n v="0"/>
    <s v="12.02.2025"/>
    <x v="9"/>
  </r>
  <r>
    <s v="TO"/>
    <n v="0"/>
    <n v="0"/>
    <n v="6"/>
    <n v="8574"/>
    <s v="1176803.221913"/>
    <s v="09 Aug 2026"/>
    <s v="09"/>
    <s v="Aug"/>
    <s v="15 Aug 2026"/>
    <s v="15"/>
    <s v="Aug"/>
    <n v="6"/>
    <n v="6"/>
    <n v="0"/>
    <n v="0"/>
    <s v="СЛР-ХОЛИДЕЙ-СЪРВИС ЕООД"/>
    <x v="7"/>
    <n v="4"/>
    <n v="0"/>
    <n v="3100.6164156"/>
    <n v="516.76940260000003"/>
    <s v="Romania"/>
    <s v="17 Nov 2025 20:10"/>
    <s v="17 Nov 2025"/>
    <s v="Nov"/>
    <n v="0"/>
    <n v="0"/>
    <n v="0"/>
    <n v="6"/>
    <n v="0"/>
    <n v="6"/>
    <n v="0"/>
    <s v="17.11.2025"/>
    <x v="12"/>
  </r>
  <r>
    <s v="TOPOLA SKIES"/>
    <n v="0"/>
    <n v="0"/>
    <n v="5"/>
    <n v="8575"/>
    <s v="410110"/>
    <s v="13 Jul 2026"/>
    <s v="13"/>
    <s v="Jul"/>
    <s v="18 Jul 2026"/>
    <s v="18"/>
    <s v="Jul"/>
    <n v="5"/>
    <n v="5"/>
    <n v="0"/>
    <n v="0"/>
    <s v="TOPOLA SKIES"/>
    <x v="0"/>
    <n v="2"/>
    <n v="1"/>
    <n v="1959.4186788990824"/>
    <n v="391.8837357798165"/>
    <m/>
    <s v="17 Nov 2025 20:16"/>
    <s v="17 Nov 2025"/>
    <s v="Nov"/>
    <n v="0"/>
    <n v="0"/>
    <n v="5"/>
    <n v="0"/>
    <n v="0"/>
    <n v="5"/>
    <n v="0"/>
    <s v="17.11.2025"/>
    <x v="12"/>
  </r>
  <r>
    <s v="TO"/>
    <n v="0"/>
    <n v="7"/>
    <n v="0"/>
    <n v="9693"/>
    <s v="1235391.230410"/>
    <s v="29 Aug 2026"/>
    <s v="29"/>
    <s v="Aug"/>
    <s v="05 Sep 2026"/>
    <s v="05"/>
    <s v="Sep"/>
    <n v="7"/>
    <n v="-24"/>
    <n v="2"/>
    <n v="4"/>
    <s v="СЛР-ХОЛИДЕЙ-СЪРВИС ЕООД"/>
    <x v="4"/>
    <n v="2"/>
    <n v="2"/>
    <n v="0"/>
    <n v="0"/>
    <s v="Romania"/>
    <s v="24 Jan 2026 13:06"/>
    <s v="24 Jan 2026"/>
    <s v="Jan"/>
    <n v="0"/>
    <n v="0"/>
    <n v="0"/>
    <n v="2"/>
    <n v="4"/>
    <n v="6"/>
    <n v="-1"/>
    <s v="24.01.2025"/>
    <x v="2"/>
  </r>
  <r>
    <s v="TO"/>
    <n v="0"/>
    <n v="6"/>
    <n v="0"/>
    <n v="8316"/>
    <s v="1174350.220892"/>
    <s v="29 Jun 2026"/>
    <s v="29"/>
    <s v="Jun"/>
    <s v="05 Jul 2026"/>
    <s v="05"/>
    <s v="Jul"/>
    <n v="6"/>
    <n v="-24"/>
    <n v="2"/>
    <n v="4"/>
    <s v="СЛР-ХОЛИДЕЙ-СЪРВИС ЕООД"/>
    <x v="5"/>
    <n v="2"/>
    <n v="0"/>
    <n v="1705.3272935999998"/>
    <n v="284.22121559999999"/>
    <s v="Romania"/>
    <s v="11 Nov 2025 08:09"/>
    <s v="11 Nov 2025"/>
    <s v="Nov"/>
    <n v="0"/>
    <n v="2"/>
    <n v="4"/>
    <n v="0"/>
    <n v="0"/>
    <n v="6"/>
    <n v="0"/>
    <s v="11.11.2025"/>
    <x v="11"/>
  </r>
  <r>
    <s v="TO"/>
    <n v="0"/>
    <n v="5"/>
    <n v="1"/>
    <n v="8576"/>
    <s v="NT308981"/>
    <s v="24 Aug 2026"/>
    <s v="24"/>
    <s v="Aug"/>
    <s v="30 Aug 2026"/>
    <s v="30"/>
    <s v="Aug"/>
    <n v="6"/>
    <n v="6"/>
    <n v="0"/>
    <n v="0"/>
    <s v="НОВОТОН - ЕООД"/>
    <x v="7"/>
    <n v="4"/>
    <n v="2"/>
    <n v="3055.4367425999999"/>
    <n v="509.23945709999998"/>
    <m/>
    <s v="18 Nov 2025 08:21"/>
    <s v="17 Nov 2025"/>
    <s v="Nov"/>
    <n v="0"/>
    <n v="0"/>
    <n v="0"/>
    <n v="6"/>
    <n v="0"/>
    <n v="6"/>
    <n v="0"/>
    <s v="18.11.2025"/>
    <x v="12"/>
  </r>
  <r>
    <s v="TO"/>
    <n v="0"/>
    <n v="0"/>
    <n v="7"/>
    <n v="10211"/>
    <s v="2329246"/>
    <s v="17 Aug 2026"/>
    <s v="17"/>
    <s v="Aug"/>
    <s v="24 Aug 2026"/>
    <s v="24"/>
    <s v="Aug"/>
    <n v="7"/>
    <n v="7"/>
    <n v="0"/>
    <n v="0"/>
    <s v="ТУРИСТИЧЕСКА АГЕНЦИЯ СОЛВЕКС - ЕООД"/>
    <x v="4"/>
    <n v="1"/>
    <n v="0"/>
    <n v="1674.9336954"/>
    <n v="239.27624220000001"/>
    <s v="Romania"/>
    <s v="24 Feb 2026 15:30"/>
    <s v="24 Feb 2026"/>
    <s v="Feb"/>
    <n v="0"/>
    <n v="0"/>
    <n v="0"/>
    <n v="7"/>
    <n v="0"/>
    <n v="7"/>
    <n v="0"/>
    <s v="24.02.2025"/>
    <x v="8"/>
  </r>
  <r>
    <s v="TO"/>
    <n v="0"/>
    <n v="0"/>
    <n v="5"/>
    <n v="8317"/>
    <s v="NT308097"/>
    <s v="15 Jul 2026"/>
    <s v="15"/>
    <s v="Jul"/>
    <s v="20 Jul 2026"/>
    <s v="20"/>
    <s v="Jul"/>
    <n v="5"/>
    <n v="5"/>
    <n v="0"/>
    <n v="0"/>
    <s v="НОВОТОН - ЕООД"/>
    <x v="2"/>
    <n v="2"/>
    <n v="2"/>
    <n v="1735.9947079999999"/>
    <n v="347.19894160000001"/>
    <m/>
    <s v="11 Nov 2025 09:04"/>
    <s v="11 Nov 2025"/>
    <s v="Nov"/>
    <n v="0"/>
    <n v="0"/>
    <n v="5"/>
    <n v="0"/>
    <n v="0"/>
    <n v="5"/>
    <n v="0"/>
    <s v="11.11.2025"/>
    <x v="11"/>
  </r>
  <r>
    <s v="BOOKING"/>
    <n v="0"/>
    <n v="4"/>
    <n v="0"/>
    <n v="9560"/>
    <s v="6269836025"/>
    <s v="20 Jun 2026"/>
    <s v="20"/>
    <s v="Jun"/>
    <s v="24 Jun 2026"/>
    <s v="24"/>
    <s v="Jun"/>
    <n v="4"/>
    <n v="4"/>
    <n v="0"/>
    <n v="0"/>
    <s v="BOOKING"/>
    <x v="6"/>
    <n v="2"/>
    <n v="0"/>
    <n v="1383.651036330275"/>
    <n v="345.91275908256875"/>
    <s v="Romania"/>
    <s v="18 Jan 2026 18:18"/>
    <s v="18 Jan 2026"/>
    <s v="Jan"/>
    <n v="0"/>
    <n v="4"/>
    <n v="0"/>
    <n v="0"/>
    <n v="0"/>
    <n v="4"/>
    <n v="0"/>
    <s v="18.01.2025"/>
    <x v="7"/>
  </r>
  <r>
    <s v="TO"/>
    <n v="5"/>
    <n v="0"/>
    <n v="0"/>
    <n v="8580"/>
    <s v="1176784.221995"/>
    <s v="10 Jun 2026"/>
    <s v="10"/>
    <s v="Jun"/>
    <s v="15 Jun 2026"/>
    <s v="15"/>
    <s v="Jun"/>
    <n v="5"/>
    <n v="5"/>
    <n v="0"/>
    <n v="0"/>
    <s v="СЛР-ХОЛИДЕЙ-СЪРВИС ЕООД"/>
    <x v="6"/>
    <n v="2"/>
    <n v="1"/>
    <n v="753.58129900000006"/>
    <n v="150.71625980000002"/>
    <s v="Romania"/>
    <s v="18 Nov 2025 09:31"/>
    <s v="18 Nov 2025"/>
    <s v="Nov"/>
    <n v="0"/>
    <n v="5"/>
    <n v="0"/>
    <n v="0"/>
    <n v="0"/>
    <n v="5"/>
    <n v="0"/>
    <s v="18.11.2025"/>
    <x v="12"/>
  </r>
  <r>
    <s v="BOOKING"/>
    <n v="0"/>
    <n v="4"/>
    <n v="0"/>
    <n v="9561"/>
    <s v="6513196424"/>
    <s v="20 Jun 2026"/>
    <s v="20"/>
    <s v="Jun"/>
    <s v="24 Jun 2026"/>
    <s v="24"/>
    <s v="Jun"/>
    <n v="4"/>
    <n v="4"/>
    <n v="0"/>
    <n v="0"/>
    <s v="BOOKING"/>
    <x v="4"/>
    <n v="2"/>
    <n v="2"/>
    <n v="1914.9908341284402"/>
    <n v="478.74770853211004"/>
    <m/>
    <s v="18 Jan 2026 18:52"/>
    <s v="18 Jan 2026"/>
    <s v="Jan"/>
    <n v="0"/>
    <n v="4"/>
    <n v="0"/>
    <n v="0"/>
    <n v="0"/>
    <n v="4"/>
    <n v="0"/>
    <s v="18.01.2025"/>
    <x v="7"/>
  </r>
  <r>
    <s v="BOOKING"/>
    <n v="0"/>
    <n v="9"/>
    <n v="0"/>
    <n v="9563"/>
    <s v="5673902453"/>
    <s v="17 Jun 2026"/>
    <s v="17"/>
    <s v="Jun"/>
    <s v="26 Jun 2026"/>
    <s v="26"/>
    <s v="Jun"/>
    <n v="9"/>
    <n v="9"/>
    <n v="0"/>
    <n v="0"/>
    <s v="BOOKING"/>
    <x v="5"/>
    <n v="2"/>
    <n v="1"/>
    <n v="3774.5186358715596"/>
    <n v="419.39095954128436"/>
    <s v="Romania"/>
    <s v="18 Jan 2026 19:02"/>
    <s v="18 Jan 2026"/>
    <s v="Jan"/>
    <n v="0"/>
    <n v="9"/>
    <n v="0"/>
    <n v="0"/>
    <n v="0"/>
    <n v="9"/>
    <n v="0"/>
    <s v="18.01.2025"/>
    <x v="7"/>
  </r>
  <r>
    <s v="TO"/>
    <n v="0"/>
    <n v="0"/>
    <n v="5"/>
    <n v="8584"/>
    <s v="NT308966"/>
    <s v="29 Jul 2026"/>
    <s v="29"/>
    <s v="Jul"/>
    <s v="03 Aug 2026"/>
    <s v="03"/>
    <s v="Aug"/>
    <n v="5"/>
    <n v="-26"/>
    <n v="2"/>
    <n v="2"/>
    <s v="НОВОТОН - ЕООД"/>
    <x v="6"/>
    <n v="3"/>
    <n v="1"/>
    <n v="1802.1995535000001"/>
    <n v="360.43991070000004"/>
    <m/>
    <s v="18 Nov 2025 09:53"/>
    <s v="17 Nov 2025"/>
    <s v="Nov"/>
    <n v="0"/>
    <n v="0"/>
    <n v="2"/>
    <n v="2"/>
    <n v="0"/>
    <n v="4"/>
    <n v="-1"/>
    <s v="18.11.2025"/>
    <x v="12"/>
  </r>
  <r>
    <s v="TO"/>
    <n v="0"/>
    <n v="3"/>
    <n v="4"/>
    <n v="9562"/>
    <s v="1189504.228947"/>
    <s v="08 Jul 2026"/>
    <s v="08"/>
    <s v="Jul"/>
    <s v="15 Jul 2026"/>
    <s v="15"/>
    <s v="Jul"/>
    <n v="7"/>
    <n v="7"/>
    <n v="0"/>
    <n v="0"/>
    <s v="СЛР-ХОЛИДЕЙ-СЪРВИС ЕООД"/>
    <x v="4"/>
    <n v="2"/>
    <n v="2"/>
    <n v="2753.8673149000001"/>
    <n v="393.40961641428572"/>
    <s v="Romania"/>
    <s v="18 Jan 2026 18:54"/>
    <s v="18 Jan 2026"/>
    <s v="Jan"/>
    <n v="0"/>
    <n v="0"/>
    <n v="7"/>
    <n v="0"/>
    <n v="0"/>
    <n v="7"/>
    <n v="0"/>
    <s v="18.01.2025"/>
    <x v="7"/>
  </r>
  <r>
    <s v="TO"/>
    <n v="0"/>
    <n v="6"/>
    <n v="0"/>
    <n v="8327"/>
    <s v="011918187"/>
    <s v="02 Jul 2026"/>
    <s v="02"/>
    <s v="Jul"/>
    <s v="08 Jul 2026"/>
    <s v="08"/>
    <s v="Jul"/>
    <n v="6"/>
    <n v="6"/>
    <n v="0"/>
    <n v="0"/>
    <s v="СЪНИ ТУРС ООД"/>
    <x v="1"/>
    <n v="3"/>
    <n v="2"/>
    <n v="2869.2026099999998"/>
    <n v="478.20043499999997"/>
    <s v="Bulgaria"/>
    <s v="11 Nov 2025 10:39"/>
    <s v="10 Nov 2025"/>
    <s v="Nov"/>
    <n v="0"/>
    <n v="0"/>
    <n v="6"/>
    <n v="0"/>
    <n v="0"/>
    <n v="6"/>
    <n v="0"/>
    <s v="11.11.2025"/>
    <x v="11"/>
  </r>
  <r>
    <s v="ITAKA"/>
    <n v="0"/>
    <n v="0"/>
    <n v="7"/>
    <n v="8590"/>
    <s v="13419983"/>
    <s v="28 Jul 2026"/>
    <s v="28"/>
    <s v="Jul"/>
    <s v="04 Aug 2026"/>
    <s v="04"/>
    <s v="Aug"/>
    <n v="7"/>
    <n v="-24"/>
    <n v="3"/>
    <n v="3"/>
    <s v="NOWA ITAKA SPOLKA Z OGRANICZONA ODPOWIEDZIALNOSCIA"/>
    <x v="4"/>
    <n v="3"/>
    <n v="1"/>
    <n v="2549.7764544000001"/>
    <n v="364.2537792"/>
    <s v="Poland"/>
    <s v="18 Nov 2025 10:21"/>
    <s v="09 Oct 2025"/>
    <s v="Nov"/>
    <n v="0"/>
    <n v="0"/>
    <n v="3"/>
    <n v="3"/>
    <n v="0"/>
    <n v="6"/>
    <n v="-1"/>
    <s v="18.11.2025"/>
    <x v="12"/>
  </r>
  <r>
    <s v="TO"/>
    <n v="0"/>
    <n v="7"/>
    <n v="0"/>
    <n v="8097"/>
    <s v="011913494"/>
    <s v="02 Jul 2026"/>
    <s v="02"/>
    <s v="Jul"/>
    <s v="09 Jul 2026"/>
    <s v="09"/>
    <s v="Jul"/>
    <n v="7"/>
    <n v="7"/>
    <n v="0"/>
    <n v="0"/>
    <s v="СЪНИ ТУРС ООД"/>
    <x v="4"/>
    <n v="2"/>
    <n v="2"/>
    <n v="2347.2893745000001"/>
    <n v="335.32705350000003"/>
    <s v="Bulgaria"/>
    <s v="29 Oct 2025 10:42"/>
    <s v="29 Oct 2025"/>
    <s v="Oct"/>
    <n v="0"/>
    <n v="0"/>
    <n v="7"/>
    <n v="0"/>
    <n v="0"/>
    <n v="7"/>
    <n v="0"/>
    <s v="29.10.2025"/>
    <x v="4"/>
  </r>
  <r>
    <s v="TO"/>
    <n v="0"/>
    <n v="0"/>
    <n v="9"/>
    <n v="8189"/>
    <s v="011916336"/>
    <s v="27 Jul 2026"/>
    <s v="27"/>
    <s v="Jul"/>
    <s v="05 Aug 2026"/>
    <s v="05"/>
    <s v="Aug"/>
    <n v="9"/>
    <n v="-22"/>
    <n v="4"/>
    <n v="4"/>
    <s v="СЪНИ ТУРС ООД"/>
    <x v="4"/>
    <n v="2"/>
    <n v="1"/>
    <n v="2461.1773554000001"/>
    <n v="273.46415060000004"/>
    <s v="Bulgaria"/>
    <s v="07 Nov 2025 13:21"/>
    <s v="06 Nov 2025"/>
    <s v="Nov"/>
    <n v="0"/>
    <n v="0"/>
    <n v="4"/>
    <n v="4"/>
    <n v="0"/>
    <n v="8"/>
    <n v="-1"/>
    <s v="07.11.2025"/>
    <x v="3"/>
  </r>
  <r>
    <s v="TO"/>
    <n v="0"/>
    <n v="5"/>
    <n v="0"/>
    <n v="8563"/>
    <s v="011920667"/>
    <s v="04 Jul 2026"/>
    <s v="04"/>
    <s v="Jul"/>
    <s v="09 Jul 2026"/>
    <s v="09"/>
    <s v="Jul"/>
    <n v="5"/>
    <n v="5"/>
    <n v="0"/>
    <n v="0"/>
    <s v="СЪНИ ТУРС ООД"/>
    <x v="6"/>
    <n v="2"/>
    <n v="1"/>
    <n v="1205.7691950000001"/>
    <n v="241.153839"/>
    <s v="Bulgaria"/>
    <s v="17 Nov 2025 14:05"/>
    <s v="17 Nov 2025"/>
    <s v="Nov"/>
    <n v="0"/>
    <n v="0"/>
    <n v="5"/>
    <n v="0"/>
    <n v="0"/>
    <n v="5"/>
    <n v="0"/>
    <s v="17.11.2025"/>
    <x v="12"/>
  </r>
  <r>
    <s v="TO"/>
    <n v="0"/>
    <n v="0"/>
    <n v="5"/>
    <n v="10212"/>
    <s v="NT320083"/>
    <s v="25 Jul 2026"/>
    <s v="25"/>
    <s v="Jul"/>
    <s v="30 Jul 2026"/>
    <s v="30"/>
    <s v="Jul"/>
    <n v="5"/>
    <n v="5"/>
    <n v="0"/>
    <n v="0"/>
    <s v="НОВОТОН - ЕООД"/>
    <x v="6"/>
    <n v="2"/>
    <n v="2"/>
    <n v="2085.892695"/>
    <n v="417.178539"/>
    <s v="Romania"/>
    <s v="24 Feb 2026 16:30"/>
    <s v="24 Feb 2026"/>
    <s v="Feb"/>
    <n v="0"/>
    <n v="0"/>
    <n v="5"/>
    <n v="0"/>
    <n v="0"/>
    <n v="5"/>
    <n v="0"/>
    <s v="24.02.2025"/>
    <x v="8"/>
  </r>
  <r>
    <s v="TO"/>
    <n v="0"/>
    <n v="4"/>
    <n v="1"/>
    <n v="10125"/>
    <s v="53471"/>
    <s v="07 Jul 2026"/>
    <s v="07"/>
    <s v="Jul"/>
    <s v="12 Jul 2026"/>
    <s v="12"/>
    <s v="Jul"/>
    <n v="5"/>
    <n v="5"/>
    <n v="0"/>
    <n v="0"/>
    <s v="КЛУБ МАГЕЛАН - ООД"/>
    <x v="7"/>
    <n v="4"/>
    <n v="1"/>
    <n v="3095.2574413999996"/>
    <n v="619.05148827999994"/>
    <s v="Romania"/>
    <s v="17 Feb 2026 16:47"/>
    <s v="17 Feb 2026"/>
    <s v="Feb"/>
    <n v="0"/>
    <n v="0"/>
    <n v="5"/>
    <n v="0"/>
    <n v="0"/>
    <n v="5"/>
    <n v="0"/>
    <s v="17.02.2025"/>
    <x v="14"/>
  </r>
  <r>
    <s v="TO"/>
    <n v="0"/>
    <n v="7"/>
    <n v="0"/>
    <n v="8591"/>
    <s v="NT309028"/>
    <s v="28 Jun 2026"/>
    <s v="28"/>
    <s v="Jun"/>
    <s v="05 Jul 2026"/>
    <s v="05"/>
    <s v="Jul"/>
    <n v="7"/>
    <n v="-23"/>
    <n v="3"/>
    <n v="4"/>
    <s v="НОВОТОН - ЕООД"/>
    <x v="4"/>
    <n v="2"/>
    <n v="2"/>
    <n v="2166.7075906"/>
    <n v="309.5296558"/>
    <m/>
    <s v="18 Nov 2025 10:53"/>
    <s v="18 Nov 2025"/>
    <s v="Nov"/>
    <n v="0"/>
    <n v="3"/>
    <n v="4"/>
    <n v="0"/>
    <n v="0"/>
    <n v="7"/>
    <n v="0"/>
    <s v="18.11.2025"/>
    <x v="12"/>
  </r>
  <r>
    <s v="TO"/>
    <n v="0"/>
    <n v="0"/>
    <n v="5"/>
    <n v="9869"/>
    <s v="NT316803"/>
    <s v="27 Jul 2026"/>
    <s v="27"/>
    <s v="Jul"/>
    <s v="01 Aug 2026"/>
    <s v="01"/>
    <s v="Aug"/>
    <n v="5"/>
    <n v="-26"/>
    <n v="4"/>
    <n v="0"/>
    <s v="НОВОТОН - ЕООД"/>
    <x v="6"/>
    <n v="2"/>
    <n v="1"/>
    <n v="1557.4274289999998"/>
    <n v="311.48548579999999"/>
    <s v="Romania"/>
    <s v="30 Jan 2026 14:20"/>
    <s v="30 Jan 2026"/>
    <s v="Jan"/>
    <n v="0"/>
    <n v="0"/>
    <n v="4"/>
    <n v="0"/>
    <n v="0"/>
    <n v="4"/>
    <n v="-1"/>
    <s v="30.01.2025"/>
    <x v="0"/>
  </r>
  <r>
    <s v="TO"/>
    <n v="9"/>
    <n v="0"/>
    <n v="0"/>
    <n v="9870"/>
    <s v="1239016.232088"/>
    <s v="01 Jun 2026"/>
    <s v="01"/>
    <s v="Jun"/>
    <s v="10 Jun 2026"/>
    <s v="10"/>
    <s v="Jun"/>
    <n v="9"/>
    <n v="9"/>
    <n v="0"/>
    <n v="0"/>
    <s v="СЛР-ХОЛИДЕЙ-СЪРВИС ЕООД"/>
    <x v="2"/>
    <n v="2"/>
    <n v="1"/>
    <n v="1507.3972976"/>
    <n v="167.48858862222221"/>
    <s v="Romania"/>
    <s v="30 Jan 2026 14:25"/>
    <s v="30 Jan 2026"/>
    <s v="Jan"/>
    <n v="0"/>
    <n v="9"/>
    <n v="0"/>
    <n v="0"/>
    <n v="0"/>
    <n v="9"/>
    <n v="0"/>
    <s v="30.01.2025"/>
    <x v="0"/>
  </r>
  <r>
    <s v="TO"/>
    <n v="0"/>
    <n v="0"/>
    <n v="6"/>
    <n v="9506"/>
    <s v="0232!"/>
    <s v="08 Aug 2026"/>
    <s v="08"/>
    <s v="Aug"/>
    <s v="14 Aug 2026"/>
    <s v="14"/>
    <s v="Aug"/>
    <n v="6"/>
    <n v="6"/>
    <n v="0"/>
    <n v="0"/>
    <s v="АВАТАР ТУР - ООД"/>
    <x v="6"/>
    <n v="2"/>
    <n v="0"/>
    <n v="0"/>
    <n v="0"/>
    <s v="Romania"/>
    <s v="14 Jan 2026 16:57"/>
    <s v="14 Jan 2026"/>
    <s v="Jan"/>
    <n v="0"/>
    <n v="0"/>
    <n v="0"/>
    <n v="6"/>
    <n v="0"/>
    <n v="6"/>
    <n v="0"/>
    <s v="14.01.2025"/>
    <x v="7"/>
  </r>
  <r>
    <s v="TO"/>
    <n v="0"/>
    <n v="5"/>
    <n v="0"/>
    <n v="9566"/>
    <s v="1189535.228958"/>
    <s v="02 Sep 2026"/>
    <s v="02"/>
    <s v="Sep"/>
    <s v="07 Sep 2026"/>
    <s v="07"/>
    <s v="Sep"/>
    <n v="5"/>
    <n v="5"/>
    <n v="0"/>
    <n v="0"/>
    <s v="СЛР-ХОЛИДЕЙ-СЪРВИС ЕООД"/>
    <x v="6"/>
    <n v="2"/>
    <n v="0"/>
    <n v="1230.9994019999999"/>
    <n v="246.19988039999998"/>
    <s v="Romania"/>
    <s v="18 Jan 2026 21:20"/>
    <s v="18 Jan 2026"/>
    <s v="Jan"/>
    <n v="0"/>
    <n v="0"/>
    <n v="0"/>
    <n v="0"/>
    <n v="5"/>
    <n v="5"/>
    <n v="0"/>
    <s v="18.01.2025"/>
    <x v="7"/>
  </r>
  <r>
    <s v="TO"/>
    <n v="0"/>
    <n v="0"/>
    <n v="5"/>
    <n v="10012"/>
    <s v="1241586.233524"/>
    <s v="08 Aug 2026"/>
    <s v="08"/>
    <s v="Aug"/>
    <s v="13 Aug 2026"/>
    <s v="13"/>
    <s v="Aug"/>
    <n v="5"/>
    <n v="5"/>
    <n v="0"/>
    <n v="0"/>
    <s v="СЛР-ХОЛИДЕЙ-СЪРВИС ЕООД"/>
    <x v="4"/>
    <n v="2"/>
    <n v="1"/>
    <n v="1709.1998369999999"/>
    <n v="341.83996739999998"/>
    <s v="Romania"/>
    <s v="06 Feb 2026 11:52"/>
    <s v="06 Feb 2026"/>
    <s v="Feb"/>
    <n v="0"/>
    <n v="0"/>
    <n v="0"/>
    <n v="5"/>
    <n v="0"/>
    <n v="5"/>
    <n v="0"/>
    <s v="06.02.2025"/>
    <x v="5"/>
  </r>
  <r>
    <s v="TO"/>
    <n v="0"/>
    <n v="5"/>
    <n v="2"/>
    <n v="8321"/>
    <s v="16997"/>
    <s v="23 Aug 2026"/>
    <s v="23"/>
    <s v="Aug"/>
    <s v="30 Aug 2026"/>
    <s v="30"/>
    <s v="Aug"/>
    <n v="7"/>
    <n v="7"/>
    <n v="0"/>
    <n v="0"/>
    <s v="КЛУБ МАГЕЛАН - ООД"/>
    <x v="6"/>
    <n v="2"/>
    <n v="0"/>
    <n v="1713.9133872999998"/>
    <n v="244.8447696142857"/>
    <m/>
    <s v="11 Nov 2025 09:34"/>
    <s v="10 Nov 2025"/>
    <s v="Nov"/>
    <n v="0"/>
    <n v="0"/>
    <n v="0"/>
    <n v="7"/>
    <n v="0"/>
    <n v="7"/>
    <n v="0"/>
    <s v="11.11.2025"/>
    <x v="11"/>
  </r>
  <r>
    <s v="TOPOLA SKIES"/>
    <n v="0"/>
    <n v="0"/>
    <n v="7"/>
    <n v="9695"/>
    <s v="454967"/>
    <s v="26 Jul 2026"/>
    <s v="26"/>
    <s v="Jul"/>
    <s v="02 Aug 2026"/>
    <s v="02"/>
    <s v="Aug"/>
    <n v="7"/>
    <n v="-24"/>
    <n v="5"/>
    <n v="1"/>
    <s v="TOPOLA SKIES"/>
    <x v="3"/>
    <n v="2"/>
    <n v="2"/>
    <n v="3351.9875822935774"/>
    <n v="478.85536889908252"/>
    <m/>
    <s v="24 Jan 2026 15:38"/>
    <s v="24 Jan 2026"/>
    <s v="Jan"/>
    <n v="0"/>
    <n v="0"/>
    <n v="5"/>
    <n v="1"/>
    <n v="0"/>
    <n v="6"/>
    <n v="-1"/>
    <s v="24.01.2025"/>
    <x v="2"/>
  </r>
  <r>
    <s v="TO"/>
    <n v="0"/>
    <n v="0"/>
    <n v="5"/>
    <n v="10133"/>
    <s v="4674"/>
    <s v="10 Aug 2026"/>
    <s v="10"/>
    <s v="Aug"/>
    <s v="15 Aug 2026"/>
    <s v="15"/>
    <s v="Aug"/>
    <n v="5"/>
    <n v="5"/>
    <n v="0"/>
    <n v="0"/>
    <s v="КЛУБ МАГЕЛАН - ООД"/>
    <x v="6"/>
    <n v="1"/>
    <n v="0"/>
    <n v="1168.1194674999999"/>
    <n v="233.62389349999998"/>
    <s v="Romania"/>
    <s v="18 Feb 2026 12:05"/>
    <s v="18 Feb 2026"/>
    <s v="Feb"/>
    <n v="0"/>
    <n v="0"/>
    <n v="0"/>
    <n v="5"/>
    <n v="0"/>
    <n v="5"/>
    <n v="0"/>
    <s v="18.02.2025"/>
    <x v="14"/>
  </r>
  <r>
    <s v="TO"/>
    <n v="0"/>
    <n v="6"/>
    <n v="0"/>
    <n v="8323"/>
    <s v="1173126.220629"/>
    <s v="01 Jul 2026"/>
    <s v="01"/>
    <s v="Jul"/>
    <s v="07 Jul 2026"/>
    <s v="07"/>
    <s v="Jul"/>
    <n v="6"/>
    <n v="6"/>
    <n v="0"/>
    <n v="0"/>
    <s v="СЛР-ХОЛИДЕЙ-СЪРВИС ЕООД"/>
    <x v="6"/>
    <n v="1"/>
    <n v="0"/>
    <n v="1012.8461238"/>
    <n v="168.8076873"/>
    <s v="Romania"/>
    <s v="11 Nov 2025 09:56"/>
    <s v="10 Nov 2025"/>
    <s v="Nov"/>
    <n v="0"/>
    <n v="0"/>
    <n v="6"/>
    <n v="0"/>
    <n v="0"/>
    <n v="6"/>
    <n v="0"/>
    <s v="11.11.2025"/>
    <x v="11"/>
  </r>
  <r>
    <s v="TO"/>
    <n v="0"/>
    <n v="6"/>
    <n v="0"/>
    <n v="8322"/>
    <s v="1174349.220936"/>
    <s v="29 Jun 2026"/>
    <s v="29"/>
    <s v="Jun"/>
    <s v="05 Jul 2026"/>
    <s v="05"/>
    <s v="Jul"/>
    <n v="6"/>
    <n v="-24"/>
    <n v="2"/>
    <n v="4"/>
    <s v="СЛР-ХОЛИДЕЙ-СЪРВИС ЕООД"/>
    <x v="5"/>
    <n v="2"/>
    <n v="1"/>
    <n v="1705.3272935999998"/>
    <n v="284.22121559999999"/>
    <s v="Romania"/>
    <s v="11 Nov 2025 09:49"/>
    <s v="11 Nov 2025"/>
    <s v="Nov"/>
    <n v="0"/>
    <n v="2"/>
    <n v="4"/>
    <n v="0"/>
    <n v="0"/>
    <n v="6"/>
    <n v="0"/>
    <s v="11.11.2025"/>
    <x v="11"/>
  </r>
  <r>
    <s v="TO"/>
    <n v="0"/>
    <n v="7"/>
    <n v="0"/>
    <n v="8325"/>
    <s v="59337"/>
    <s v="25 Aug 2026"/>
    <s v="25"/>
    <s v="Aug"/>
    <s v="01 Sep 2026"/>
    <s v="01"/>
    <s v="Sep"/>
    <n v="7"/>
    <n v="-24"/>
    <n v="6"/>
    <n v="0"/>
    <s v="КЛУБ МАГЕЛАН - ООД"/>
    <x v="7"/>
    <n v="4"/>
    <n v="1"/>
    <n v="3186.7707270999999"/>
    <n v="455.25296101428569"/>
    <m/>
    <s v="11 Nov 2025 09:58"/>
    <s v="10 Nov 2025"/>
    <s v="Nov"/>
    <n v="0"/>
    <n v="0"/>
    <n v="0"/>
    <n v="6"/>
    <n v="0"/>
    <n v="6"/>
    <n v="-1"/>
    <s v="11.11.2025"/>
    <x v="11"/>
  </r>
  <r>
    <s v="TO"/>
    <n v="0"/>
    <n v="6"/>
    <n v="0"/>
    <n v="8177"/>
    <s v="1172361.220349"/>
    <s v="01 Jul 2026"/>
    <s v="01"/>
    <s v="Jul"/>
    <s v="07 Jul 2026"/>
    <s v="07"/>
    <s v="Jul"/>
    <n v="6"/>
    <n v="6"/>
    <n v="0"/>
    <n v="0"/>
    <s v="СЛР-ХОЛИДЕЙ-СЪРВИС ЕООД"/>
    <x v="6"/>
    <n v="2"/>
    <n v="0"/>
    <n v="1446.9230339999999"/>
    <n v="241.15383899999998"/>
    <s v="Romania"/>
    <s v="07 Nov 2025 11:15"/>
    <s v="07 Nov 2025"/>
    <s v="Nov"/>
    <n v="0"/>
    <n v="0"/>
    <n v="6"/>
    <n v="0"/>
    <n v="0"/>
    <n v="6"/>
    <n v="0"/>
    <s v="07.11.2025"/>
    <x v="3"/>
  </r>
  <r>
    <s v="TO"/>
    <n v="0"/>
    <n v="0"/>
    <n v="5"/>
    <n v="9567"/>
    <s v="52206"/>
    <s v="24 Jul 2026"/>
    <s v="24"/>
    <s v="Jul"/>
    <s v="29 Jul 2026"/>
    <s v="29"/>
    <s v="Jul"/>
    <n v="5"/>
    <n v="5"/>
    <n v="0"/>
    <n v="0"/>
    <s v="КЛУБ МАГЕЛАН - ООД"/>
    <x v="6"/>
    <n v="2"/>
    <n v="1"/>
    <n v="1557.4274289999998"/>
    <n v="311.48548579999999"/>
    <s v="Romania"/>
    <s v="19 Jan 2026 09:42"/>
    <s v="16 Jan 2026"/>
    <s v="Jan"/>
    <n v="0"/>
    <n v="0"/>
    <n v="5"/>
    <n v="0"/>
    <n v="0"/>
    <n v="5"/>
    <n v="0"/>
    <s v="19.01.2025"/>
    <x v="2"/>
  </r>
  <r>
    <s v="TO"/>
    <n v="0"/>
    <n v="0"/>
    <n v="5"/>
    <n v="8236"/>
    <s v="1173212.220494"/>
    <s v="13 Jul 2026"/>
    <s v="13"/>
    <s v="Jul"/>
    <s v="18 Jul 2026"/>
    <s v="18"/>
    <s v="Jul"/>
    <n v="5"/>
    <n v="5"/>
    <n v="0"/>
    <n v="0"/>
    <s v="СЛР-ХОЛИДЕЙ-СЪРВИС ЕООД"/>
    <x v="2"/>
    <n v="2"/>
    <n v="1"/>
    <n v="1388.834883"/>
    <n v="277.76697660000002"/>
    <s v="Romania"/>
    <s v="08 Nov 2025 14:50"/>
    <s v="08 Nov 2025"/>
    <s v="Nov"/>
    <n v="0"/>
    <n v="0"/>
    <n v="5"/>
    <n v="0"/>
    <n v="0"/>
    <n v="5"/>
    <n v="0"/>
    <s v="08.11.2025"/>
    <x v="3"/>
  </r>
  <r>
    <s v="TO"/>
    <n v="0"/>
    <n v="0"/>
    <n v="6"/>
    <n v="8150"/>
    <s v="1172143.220286"/>
    <s v="27 Jul 2026"/>
    <s v="27"/>
    <s v="Jul"/>
    <s v="02 Aug 2026"/>
    <s v="02"/>
    <s v="Aug"/>
    <n v="6"/>
    <n v="-25"/>
    <n v="4"/>
    <n v="1"/>
    <s v="СЛР-ХОЛИДЕЙ-СЪРВИС ЕООД"/>
    <x v="5"/>
    <n v="2"/>
    <n v="1"/>
    <n v="1860.3463793999999"/>
    <n v="310.05772989999997"/>
    <s v="Romania"/>
    <s v="07 Nov 2025 10:33"/>
    <s v="07 Nov 2025"/>
    <s v="Nov"/>
    <n v="0"/>
    <n v="0"/>
    <n v="4"/>
    <n v="1"/>
    <n v="0"/>
    <n v="5"/>
    <n v="-1"/>
    <s v="07.11.2025"/>
    <x v="3"/>
  </r>
  <r>
    <s v="TO"/>
    <n v="0"/>
    <n v="0"/>
    <n v="7"/>
    <n v="8154"/>
    <s v="1172124.220308"/>
    <s v="10 Aug 2026"/>
    <s v="10"/>
    <s v="Aug"/>
    <s v="17 Aug 2026"/>
    <s v="17"/>
    <s v="Aug"/>
    <n v="7"/>
    <n v="7"/>
    <n v="0"/>
    <n v="0"/>
    <s v="СЛР-ХОЛИДЕЙ-СЪРВИС ЕООД"/>
    <x v="6"/>
    <n v="3"/>
    <n v="1"/>
    <n v="2523.0793748999999"/>
    <n v="360.43991069999998"/>
    <s v="Romania"/>
    <s v="07 Nov 2025 10:55"/>
    <s v="07 Nov 2025"/>
    <s v="Nov"/>
    <n v="0"/>
    <n v="0"/>
    <n v="0"/>
    <n v="7"/>
    <n v="0"/>
    <n v="7"/>
    <n v="0"/>
    <s v="07.11.2025"/>
    <x v="3"/>
  </r>
  <r>
    <s v="TO"/>
    <n v="0"/>
    <n v="6"/>
    <n v="0"/>
    <n v="8329"/>
    <s v="1173263.220720"/>
    <s v="01 Jul 2026"/>
    <s v="01"/>
    <s v="Jul"/>
    <s v="07 Jul 2026"/>
    <s v="07"/>
    <s v="Jul"/>
    <n v="6"/>
    <n v="6"/>
    <n v="0"/>
    <n v="0"/>
    <s v="СЛР-ХОЛИДЕЙ-СЪРВИС ЕООД"/>
    <x v="6"/>
    <n v="1"/>
    <n v="0"/>
    <n v="1012.8461238"/>
    <n v="168.8076873"/>
    <s v="Romania"/>
    <s v="11 Nov 2025 10:53"/>
    <s v="10 Nov 2025"/>
    <s v="Nov"/>
    <n v="0"/>
    <n v="0"/>
    <n v="6"/>
    <n v="0"/>
    <n v="0"/>
    <n v="6"/>
    <n v="0"/>
    <s v="11.11.2025"/>
    <x v="11"/>
  </r>
  <r>
    <s v="TO"/>
    <n v="0"/>
    <n v="0"/>
    <n v="8"/>
    <n v="8330"/>
    <s v="1173025.220755"/>
    <s v="25 Jul 2026"/>
    <s v="25"/>
    <s v="Jul"/>
    <s v="02 Aug 2026"/>
    <s v="02"/>
    <s v="Aug"/>
    <n v="8"/>
    <n v="-23"/>
    <n v="6"/>
    <n v="1"/>
    <s v="СЛР-ХОЛИДЕЙ-СЪРВИС ЕООД"/>
    <x v="3"/>
    <n v="1"/>
    <n v="1"/>
    <n v="1531.3366568000001"/>
    <n v="191.41708210000002"/>
    <s v="Romania"/>
    <s v="11 Nov 2025 10:58"/>
    <s v="10 Nov 2025"/>
    <s v="Nov"/>
    <n v="0"/>
    <n v="0"/>
    <n v="6"/>
    <n v="1"/>
    <n v="0"/>
    <n v="7"/>
    <n v="-1"/>
    <s v="11.11.2025"/>
    <x v="11"/>
  </r>
  <r>
    <s v="TO"/>
    <n v="0"/>
    <n v="0"/>
    <n v="7"/>
    <n v="8140"/>
    <s v="1172123.220035"/>
    <s v="10 Aug 2026"/>
    <s v="10"/>
    <s v="Aug"/>
    <s v="17 Aug 2026"/>
    <s v="17"/>
    <s v="Aug"/>
    <n v="7"/>
    <n v="7"/>
    <n v="0"/>
    <n v="0"/>
    <s v="СЛР-ХОЛИДЕЙ-СЪРВИС ЕООД"/>
    <x v="3"/>
    <n v="3"/>
    <n v="1"/>
    <n v="2584.1403875000001"/>
    <n v="369.1629125"/>
    <s v="Romania"/>
    <s v="06 Nov 2025 19:48"/>
    <s v="06 Nov 2025"/>
    <s v="Nov"/>
    <n v="0"/>
    <n v="0"/>
    <n v="0"/>
    <n v="7"/>
    <n v="0"/>
    <n v="7"/>
    <n v="0"/>
    <s v="06.11.2025"/>
    <x v="3"/>
  </r>
  <r>
    <s v="TO"/>
    <n v="0"/>
    <n v="5"/>
    <n v="0"/>
    <n v="8170"/>
    <s v="1172230.220337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8"/>
    <s v="07 Nov 2025"/>
    <s v="Nov"/>
    <n v="0"/>
    <n v="5"/>
    <n v="0"/>
    <n v="0"/>
    <n v="0"/>
    <n v="5"/>
    <n v="0"/>
    <s v="07.11.2025"/>
    <x v="3"/>
  </r>
  <r>
    <s v="TO"/>
    <n v="0"/>
    <n v="5"/>
    <n v="0"/>
    <n v="8167"/>
    <s v="1172230.220334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8"/>
    <s v="07 Nov 2025"/>
    <s v="Nov"/>
    <n v="0"/>
    <n v="5"/>
    <n v="0"/>
    <n v="0"/>
    <n v="0"/>
    <n v="5"/>
    <n v="0"/>
    <s v="07.11.2025"/>
    <x v="3"/>
  </r>
  <r>
    <s v="TO"/>
    <n v="0"/>
    <n v="0"/>
    <n v="6"/>
    <n v="8243"/>
    <s v="1173561.220539"/>
    <s v="11 Aug 2026"/>
    <s v="11"/>
    <s v="Aug"/>
    <s v="17 Aug 2026"/>
    <s v="17"/>
    <s v="Aug"/>
    <n v="6"/>
    <n v="6"/>
    <n v="0"/>
    <n v="0"/>
    <s v="СЛР-ХОЛИДЕЙ-СЪРВИС ЕООД"/>
    <x v="2"/>
    <n v="2"/>
    <n v="2"/>
    <n v="2083.1936495999998"/>
    <n v="347.19894159999996"/>
    <s v="Romania"/>
    <s v="09 Nov 2025 21:27"/>
    <s v="09 Nov 2025"/>
    <s v="Nov"/>
    <n v="0"/>
    <n v="0"/>
    <n v="0"/>
    <n v="6"/>
    <n v="0"/>
    <n v="6"/>
    <n v="0"/>
    <s v="09.11.2025"/>
    <x v="11"/>
  </r>
  <r>
    <s v="TO"/>
    <n v="0"/>
    <n v="0"/>
    <n v="6"/>
    <n v="8143"/>
    <s v="1172265.220044"/>
    <s v="27 Jul 2026"/>
    <s v="27"/>
    <s v="Jul"/>
    <s v="02 Aug 2026"/>
    <s v="02"/>
    <s v="Aug"/>
    <n v="6"/>
    <n v="-25"/>
    <n v="4"/>
    <n v="1"/>
    <s v="СЛР-ХОЛИДЕЙ-СЪРВИС ЕООД"/>
    <x v="2"/>
    <n v="2"/>
    <n v="1"/>
    <n v="1666.6018595999999"/>
    <n v="277.76697659999996"/>
    <s v="Romania"/>
    <s v="07 Nov 2025 07:32"/>
    <s v="07 Nov 2025"/>
    <s v="Nov"/>
    <n v="0"/>
    <n v="0"/>
    <n v="4"/>
    <n v="1"/>
    <n v="0"/>
    <n v="5"/>
    <n v="-1"/>
    <s v="07.11.2025"/>
    <x v="3"/>
  </r>
  <r>
    <s v="TO"/>
    <n v="0"/>
    <n v="5"/>
    <n v="0"/>
    <n v="8159"/>
    <s v="1172230.220326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6"/>
    <s v="07 Nov 2025"/>
    <s v="Nov"/>
    <n v="0"/>
    <n v="5"/>
    <n v="0"/>
    <n v="0"/>
    <n v="0"/>
    <n v="5"/>
    <n v="0"/>
    <s v="07.11.2025"/>
    <x v="3"/>
  </r>
  <r>
    <s v="TO"/>
    <n v="0"/>
    <n v="5"/>
    <n v="0"/>
    <n v="8155"/>
    <s v="1172415.220309"/>
    <s v="04 Jul 2026"/>
    <s v="04"/>
    <s v="Jul"/>
    <s v="09 Jul 2026"/>
    <s v="09"/>
    <s v="Jul"/>
    <n v="5"/>
    <n v="5"/>
    <n v="0"/>
    <n v="0"/>
    <s v="СЛР-ХОЛИДЕЙ-СЪРВИС ЕООД"/>
    <x v="3"/>
    <n v="2"/>
    <n v="0"/>
    <n v="1238.1381815"/>
    <n v="247.62763630000001"/>
    <s v="Romania"/>
    <s v="07 Nov 2025 10:56"/>
    <s v="07 Nov 2025"/>
    <s v="Nov"/>
    <n v="0"/>
    <n v="0"/>
    <n v="5"/>
    <n v="0"/>
    <n v="0"/>
    <n v="5"/>
    <n v="0"/>
    <s v="07.11.2025"/>
    <x v="3"/>
  </r>
  <r>
    <s v="TO"/>
    <n v="0"/>
    <n v="0"/>
    <n v="10"/>
    <n v="8153"/>
    <s v="1172219.220299"/>
    <s v="12 Aug 2026"/>
    <s v="12"/>
    <s v="Aug"/>
    <s v="22 Aug 2026"/>
    <s v="22"/>
    <s v="Aug"/>
    <n v="10"/>
    <n v="10"/>
    <n v="0"/>
    <n v="0"/>
    <s v="СЛР-ХОЛИДЕЙ-СЪРВИС ЕООД"/>
    <x v="5"/>
    <n v="3"/>
    <n v="0"/>
    <n v="4185.8673659999995"/>
    <n v="418.58673659999994"/>
    <s v="Romania"/>
    <s v="07 Nov 2025 10:44"/>
    <s v="07 Nov 2025"/>
    <s v="Nov"/>
    <n v="0"/>
    <n v="0"/>
    <n v="0"/>
    <n v="10"/>
    <n v="0"/>
    <n v="10"/>
    <n v="0"/>
    <s v="07.11.2025"/>
    <x v="3"/>
  </r>
  <r>
    <s v="TO"/>
    <n v="0"/>
    <n v="5"/>
    <n v="0"/>
    <n v="8332"/>
    <s v="1174445.220959"/>
    <s v="06 Jul 2026"/>
    <s v="06"/>
    <s v="Jul"/>
    <s v="11 Jul 2026"/>
    <s v="11"/>
    <s v="Jul"/>
    <n v="5"/>
    <n v="5"/>
    <n v="0"/>
    <n v="0"/>
    <s v="СЛР-ХОЛИДЕЙ-СЪРВИС ЕООД"/>
    <x v="5"/>
    <n v="2"/>
    <n v="1"/>
    <n v="1472.7791066"/>
    <n v="294.55582132000001"/>
    <s v="Romania"/>
    <s v="11 Nov 2025 11:04"/>
    <s v="11 Nov 2025"/>
    <s v="Nov"/>
    <n v="0"/>
    <n v="0"/>
    <n v="5"/>
    <n v="0"/>
    <n v="0"/>
    <n v="5"/>
    <n v="0"/>
    <s v="11.11.2025"/>
    <x v="11"/>
  </r>
  <r>
    <s v="TO"/>
    <n v="0"/>
    <n v="0"/>
    <n v="5"/>
    <n v="8249"/>
    <s v="NT307793"/>
    <s v="16 Aug 2026"/>
    <s v="16"/>
    <s v="Aug"/>
    <s v="21 Aug 2026"/>
    <s v="21"/>
    <s v="Aug"/>
    <n v="5"/>
    <n v="5"/>
    <n v="0"/>
    <n v="0"/>
    <s v="НОВОТОН - ЕООД"/>
    <x v="5"/>
    <n v="2"/>
    <n v="1"/>
    <n v="1550.2886495"/>
    <n v="310.05772990000003"/>
    <m/>
    <s v="09 Nov 2025 23:21"/>
    <s v="08 Nov 2025"/>
    <s v="Nov"/>
    <n v="0"/>
    <n v="0"/>
    <n v="0"/>
    <n v="5"/>
    <n v="0"/>
    <n v="5"/>
    <n v="0"/>
    <s v="09.11.2025"/>
    <x v="11"/>
  </r>
  <r>
    <s v="TO"/>
    <n v="0"/>
    <n v="5"/>
    <n v="0"/>
    <n v="8173"/>
    <s v="1172230.220340"/>
    <s v="25 Jun 2026"/>
    <s v="25"/>
    <s v="Jun"/>
    <s v="30 Jun 2026"/>
    <s v="30"/>
    <s v="Jun"/>
    <n v="5"/>
    <n v="5"/>
    <n v="0"/>
    <n v="0"/>
    <s v="СЛР-ХОЛИДЕЙ-СЪРВИС ЕООД"/>
    <x v="6"/>
    <n v="3"/>
    <n v="0"/>
    <n v="1627.8373089999998"/>
    <n v="325.56746179999993"/>
    <s v="Romania"/>
    <s v="07 Nov 2025 11:09"/>
    <s v="07 Nov 2025"/>
    <s v="Nov"/>
    <n v="0"/>
    <n v="5"/>
    <n v="0"/>
    <n v="0"/>
    <n v="0"/>
    <n v="5"/>
    <n v="0"/>
    <s v="07.11.2025"/>
    <x v="3"/>
  </r>
  <r>
    <s v="TO"/>
    <n v="0"/>
    <n v="1"/>
    <n v="4"/>
    <n v="8211"/>
    <s v="1172891.220421"/>
    <s v="21 Aug 2026"/>
    <s v="21"/>
    <s v="Aug"/>
    <s v="26 Aug 2026"/>
    <s v="26"/>
    <s v="Aug"/>
    <n v="5"/>
    <n v="5"/>
    <n v="0"/>
    <n v="0"/>
    <s v="СЛР-ХОЛИДЕЙ-СЪРВИС ЕООД"/>
    <x v="4"/>
    <n v="2"/>
    <n v="1"/>
    <n v="1315.6477243999998"/>
    <n v="263.12954487999997"/>
    <s v="Romania"/>
    <s v="07 Nov 2025 15:42"/>
    <s v="07 Nov 2025"/>
    <s v="Nov"/>
    <n v="0"/>
    <n v="0"/>
    <n v="0"/>
    <n v="5"/>
    <n v="0"/>
    <n v="5"/>
    <n v="0"/>
    <s v="07.11.2025"/>
    <x v="3"/>
  </r>
  <r>
    <s v="TO"/>
    <n v="0"/>
    <n v="5"/>
    <n v="0"/>
    <n v="8171"/>
    <s v="1172230.220338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8"/>
    <s v="07 Nov 2025"/>
    <s v="Nov"/>
    <n v="0"/>
    <n v="5"/>
    <n v="0"/>
    <n v="0"/>
    <n v="0"/>
    <n v="5"/>
    <n v="0"/>
    <s v="07.11.2025"/>
    <x v="3"/>
  </r>
  <r>
    <s v="TO"/>
    <n v="0"/>
    <n v="5"/>
    <n v="2"/>
    <n v="8196"/>
    <s v="1172777.220395"/>
    <s v="06 Jul 2026"/>
    <s v="06"/>
    <s v="Jul"/>
    <s v="13 Jul 2026"/>
    <s v="13"/>
    <s v="Jul"/>
    <n v="7"/>
    <n v="7"/>
    <n v="0"/>
    <n v="0"/>
    <s v="СЛР-ХОЛИДЕЙ-СЪРВИС ЕООД"/>
    <x v="0"/>
    <n v="3"/>
    <n v="1"/>
    <n v="2752.7133752"/>
    <n v="393.24476788571428"/>
    <s v="Romania"/>
    <s v="07 Nov 2025 13:53"/>
    <s v="07 Nov 2025"/>
    <s v="Nov"/>
    <n v="0"/>
    <n v="0"/>
    <n v="7"/>
    <n v="0"/>
    <n v="0"/>
    <n v="7"/>
    <n v="0"/>
    <s v="07.11.2025"/>
    <x v="3"/>
  </r>
  <r>
    <s v="TO"/>
    <n v="0"/>
    <n v="0"/>
    <n v="5"/>
    <n v="8193"/>
    <s v="1172376.220387"/>
    <s v="14 Jul 2026"/>
    <s v="14"/>
    <s v="Jul"/>
    <s v="19 Jul 2026"/>
    <s v="19"/>
    <s v="Jul"/>
    <n v="5"/>
    <n v="5"/>
    <n v="0"/>
    <n v="0"/>
    <s v="СЛР-ХОЛИДЕЙ-СЪРВИС ЕООД"/>
    <x v="4"/>
    <n v="2"/>
    <n v="1"/>
    <n v="1367.320753"/>
    <n v="273.46415059999998"/>
    <s v="Romania"/>
    <s v="07 Nov 2025 13:41"/>
    <s v="07 Nov 2025"/>
    <s v="Nov"/>
    <n v="0"/>
    <n v="0"/>
    <n v="5"/>
    <n v="0"/>
    <n v="0"/>
    <n v="5"/>
    <n v="0"/>
    <s v="07.11.2025"/>
    <x v="3"/>
  </r>
  <r>
    <s v="TO"/>
    <n v="0"/>
    <n v="0"/>
    <n v="6"/>
    <n v="8289"/>
    <s v="1173532.220790"/>
    <s v="09 Aug 2026"/>
    <s v="09"/>
    <s v="Aug"/>
    <s v="15 Aug 2026"/>
    <s v="15"/>
    <s v="Aug"/>
    <n v="6"/>
    <n v="6"/>
    <n v="0"/>
    <n v="0"/>
    <s v="СЛР-ХОЛИДЕЙ-СЪРВИС ЕООД"/>
    <x v="3"/>
    <n v="2"/>
    <n v="1"/>
    <n v="1640.7849035999998"/>
    <n v="273.46415059999998"/>
    <s v="Romania"/>
    <s v="10 Nov 2025 13:02"/>
    <s v="10 Nov 2025"/>
    <s v="Nov"/>
    <n v="0"/>
    <n v="0"/>
    <n v="0"/>
    <n v="6"/>
    <n v="0"/>
    <n v="6"/>
    <n v="0"/>
    <s v="10.11.2025"/>
    <x v="11"/>
  </r>
  <r>
    <s v="TO"/>
    <n v="0"/>
    <n v="0"/>
    <n v="7"/>
    <n v="8204"/>
    <s v="1172873.220409"/>
    <s v="27 Jul 2026"/>
    <s v="27"/>
    <s v="Jul"/>
    <s v="03 Aug 2026"/>
    <s v="03"/>
    <s v="Aug"/>
    <n v="7"/>
    <n v="-24"/>
    <n v="4"/>
    <n v="2"/>
    <s v="СЛР-ХОЛИДЕЙ-СЪРВИС ЕООД"/>
    <x v="4"/>
    <n v="3"/>
    <n v="1"/>
    <n v="2584.1403875000001"/>
    <n v="369.1629125"/>
    <s v="Romania"/>
    <s v="07 Nov 2025 15:05"/>
    <s v="07 Nov 2025"/>
    <s v="Nov"/>
    <n v="0"/>
    <n v="0"/>
    <n v="4"/>
    <n v="2"/>
    <n v="0"/>
    <n v="6"/>
    <n v="-1"/>
    <s v="07.11.2025"/>
    <x v="3"/>
  </r>
  <r>
    <s v="TO"/>
    <n v="0"/>
    <n v="0"/>
    <n v="6"/>
    <n v="8333"/>
    <s v="2311105"/>
    <s v="01 Aug 2026"/>
    <s v="01"/>
    <s v="Aug"/>
    <s v="07 Aug 2026"/>
    <s v="07"/>
    <s v="Aug"/>
    <n v="6"/>
    <n v="6"/>
    <n v="0"/>
    <n v="0"/>
    <s v="ТУРИСТИЧЕСКА АГЕНЦИЯ СОЛВЕКС - ЕООД"/>
    <x v="5"/>
    <n v="2"/>
    <n v="1"/>
    <n v="2015.3654652"/>
    <n v="335.8942442"/>
    <s v="[&quot;RO&quot;]"/>
    <s v="11 Nov 2025 11:10"/>
    <s v="11 Nov 2025"/>
    <s v="Nov"/>
    <n v="0"/>
    <n v="0"/>
    <n v="0"/>
    <n v="6"/>
    <n v="0"/>
    <n v="6"/>
    <n v="0"/>
    <s v="11.11.2025"/>
    <x v="11"/>
  </r>
  <r>
    <s v="TO"/>
    <n v="0"/>
    <n v="0"/>
    <n v="6"/>
    <n v="8220"/>
    <s v="NT307682"/>
    <s v="22 Jul 2026"/>
    <s v="22"/>
    <s v="Jul"/>
    <s v="28 Jul 2026"/>
    <s v="28"/>
    <s v="Jul"/>
    <n v="6"/>
    <n v="6"/>
    <n v="0"/>
    <n v="0"/>
    <s v="НОВОТОН - ЕООД"/>
    <x v="4"/>
    <n v="2"/>
    <n v="1"/>
    <n v="1640.7849035999998"/>
    <n v="273.46415059999998"/>
    <m/>
    <s v="07 Nov 2025 17:02"/>
    <s v="07 Nov 2025"/>
    <s v="Nov"/>
    <n v="0"/>
    <n v="0"/>
    <n v="6"/>
    <n v="0"/>
    <n v="0"/>
    <n v="6"/>
    <n v="0"/>
    <s v="07.11.2025"/>
    <x v="3"/>
  </r>
  <r>
    <s v="TO"/>
    <n v="0"/>
    <n v="0"/>
    <n v="9"/>
    <n v="8258"/>
    <s v="1173602.220547"/>
    <s v="12 Jul 2026"/>
    <s v="12"/>
    <s v="Jul"/>
    <s v="21 Jul 2026"/>
    <s v="21"/>
    <s v="Jul"/>
    <n v="9"/>
    <n v="9"/>
    <n v="0"/>
    <n v="0"/>
    <s v="СЛР-ХОЛИДЕЙ-СЪРВИС ЕООД"/>
    <x v="3"/>
    <n v="2"/>
    <n v="1"/>
    <n v="2461.1773554000001"/>
    <n v="273.46415060000004"/>
    <s v="Romania"/>
    <s v="10 Nov 2025 08:22"/>
    <s v="10 Nov 2025"/>
    <s v="Nov"/>
    <n v="0"/>
    <n v="0"/>
    <n v="9"/>
    <n v="0"/>
    <n v="0"/>
    <n v="9"/>
    <n v="0"/>
    <s v="10.11.2025"/>
    <x v="11"/>
  </r>
  <r>
    <s v="TO"/>
    <n v="0"/>
    <n v="5"/>
    <n v="0"/>
    <n v="8331"/>
    <s v="1174445.220958"/>
    <s v="06 Jul 2026"/>
    <s v="06"/>
    <s v="Jul"/>
    <s v="11 Jul 2026"/>
    <s v="11"/>
    <s v="Jul"/>
    <n v="5"/>
    <n v="5"/>
    <n v="0"/>
    <n v="0"/>
    <s v="СЛР-ХОЛИДЕЙ-СЪРВИС ЕООД"/>
    <x v="2"/>
    <n v="2"/>
    <n v="1"/>
    <n v="1311.3253400999999"/>
    <n v="262.26506802"/>
    <s v="Romania"/>
    <s v="11 Nov 2025 11:04"/>
    <s v="11 Nov 2025"/>
    <s v="Nov"/>
    <n v="0"/>
    <n v="0"/>
    <n v="5"/>
    <n v="0"/>
    <n v="0"/>
    <n v="5"/>
    <n v="0"/>
    <s v="11.11.2025"/>
    <x v="11"/>
  </r>
  <r>
    <s v="TO"/>
    <n v="0"/>
    <n v="7"/>
    <n v="0"/>
    <n v="8324"/>
    <s v="59336"/>
    <s v="25 Aug 2026"/>
    <s v="25"/>
    <s v="Aug"/>
    <s v="01 Sep 2026"/>
    <s v="01"/>
    <s v="Sep"/>
    <n v="7"/>
    <n v="-24"/>
    <n v="6"/>
    <n v="0"/>
    <s v="КЛУБ МАГЕЛАН - ООД"/>
    <x v="7"/>
    <n v="4"/>
    <n v="0"/>
    <n v="3186.7707270999999"/>
    <n v="455.25296101428569"/>
    <m/>
    <s v="11 Nov 2025 09:58"/>
    <s v="10 Nov 2025"/>
    <s v="Nov"/>
    <n v="0"/>
    <n v="0"/>
    <n v="0"/>
    <n v="6"/>
    <n v="0"/>
    <n v="6"/>
    <n v="-1"/>
    <s v="11.11.2025"/>
    <x v="11"/>
  </r>
  <r>
    <s v="TO"/>
    <n v="0"/>
    <n v="0"/>
    <n v="5"/>
    <n v="8338"/>
    <s v="1174511.220990"/>
    <s v="07 Aug 2026"/>
    <s v="07"/>
    <s v="Aug"/>
    <s v="12 Aug 2026"/>
    <s v="12"/>
    <s v="Aug"/>
    <n v="5"/>
    <n v="5"/>
    <n v="0"/>
    <n v="0"/>
    <s v="СЛР-ХОЛИДЕЙ-СЪРВИС ЕООД"/>
    <x v="5"/>
    <n v="3"/>
    <n v="1"/>
    <n v="2092.9336829999997"/>
    <n v="418.58673659999994"/>
    <s v="Romania"/>
    <s v="11 Nov 2025 12:01"/>
    <s v="11 Nov 2025"/>
    <s v="Nov"/>
    <n v="0"/>
    <n v="0"/>
    <n v="0"/>
    <n v="5"/>
    <n v="0"/>
    <n v="5"/>
    <n v="0"/>
    <s v="11.11.2025"/>
    <x v="11"/>
  </r>
  <r>
    <s v="TO"/>
    <n v="7"/>
    <n v="0"/>
    <n v="0"/>
    <n v="8341"/>
    <s v="NT308137"/>
    <s v="01 Jun 2026"/>
    <s v="01"/>
    <s v="Jun"/>
    <s v="08 Jun 2026"/>
    <s v="08"/>
    <s v="Jun"/>
    <n v="7"/>
    <n v="7"/>
    <n v="0"/>
    <n v="0"/>
    <s v="НОВОТОН - ЕООД"/>
    <x v="6"/>
    <n v="2"/>
    <n v="0"/>
    <n v="979.63613039999996"/>
    <n v="139.94801862857142"/>
    <m/>
    <s v="11 Nov 2025 12:35"/>
    <s v="11 Nov 2025"/>
    <s v="Nov"/>
    <n v="0"/>
    <n v="7"/>
    <n v="0"/>
    <n v="0"/>
    <n v="0"/>
    <n v="7"/>
    <n v="0"/>
    <s v="11.11.2025"/>
    <x v="11"/>
  </r>
  <r>
    <s v="TO"/>
    <n v="0"/>
    <n v="6"/>
    <n v="0"/>
    <n v="8342"/>
    <s v="NT308146"/>
    <s v="21 Jun 2026"/>
    <s v="21"/>
    <s v="Jun"/>
    <s v="27 Jun 2026"/>
    <s v="27"/>
    <s v="Jun"/>
    <n v="6"/>
    <n v="6"/>
    <n v="0"/>
    <n v="0"/>
    <s v="НОВОТОН - ЕООД"/>
    <x v="4"/>
    <n v="3"/>
    <n v="0"/>
    <n v="1842.9394923999998"/>
    <n v="307.15658206666666"/>
    <m/>
    <s v="11 Nov 2025 12:38"/>
    <s v="11 Nov 2025"/>
    <s v="Nov"/>
    <n v="0"/>
    <n v="6"/>
    <n v="0"/>
    <n v="0"/>
    <n v="0"/>
    <n v="6"/>
    <n v="0"/>
    <s v="11.11.2025"/>
    <x v="11"/>
  </r>
  <r>
    <s v="TO"/>
    <n v="0"/>
    <n v="0"/>
    <n v="6"/>
    <n v="10014"/>
    <s v="0232"/>
    <s v="08 Aug 2026"/>
    <s v="08"/>
    <s v="Aug"/>
    <s v="14 Aug 2026"/>
    <s v="14"/>
    <s v="Aug"/>
    <n v="6"/>
    <n v="6"/>
    <n v="0"/>
    <n v="0"/>
    <s v="АВАТАР ТУР - ООД"/>
    <x v="6"/>
    <n v="2"/>
    <n v="0"/>
    <n v="1868.9129148"/>
    <n v="311.48548579999999"/>
    <s v="Romania"/>
    <s v="06 Feb 2026 13:01"/>
    <s v="14 Jan 2026"/>
    <s v="Feb"/>
    <n v="0"/>
    <n v="0"/>
    <n v="0"/>
    <n v="6"/>
    <n v="0"/>
    <n v="6"/>
    <n v="0"/>
    <s v="06.02.2025"/>
    <x v="5"/>
  </r>
  <r>
    <s v="TO"/>
    <n v="0"/>
    <n v="0"/>
    <n v="5"/>
    <n v="9872"/>
    <s v="NT316825"/>
    <s v="22 Jul 2026"/>
    <s v="22"/>
    <s v="Jul"/>
    <s v="27 Jul 2026"/>
    <s v="27"/>
    <s v="Jul"/>
    <n v="5"/>
    <n v="5"/>
    <n v="0"/>
    <n v="0"/>
    <s v="НОВОТОН - ЕООД"/>
    <x v="1"/>
    <n v="4"/>
    <n v="0"/>
    <n v="2826.0765584999999"/>
    <n v="565.21531170000003"/>
    <s v="Romania"/>
    <s v="30 Jan 2026 15:02"/>
    <s v="30 Jan 2026"/>
    <s v="Jan"/>
    <n v="0"/>
    <n v="0"/>
    <n v="5"/>
    <n v="0"/>
    <n v="0"/>
    <n v="5"/>
    <n v="0"/>
    <s v="30.01.2025"/>
    <x v="0"/>
  </r>
  <r>
    <s v="BOOKING"/>
    <n v="0"/>
    <n v="4"/>
    <n v="0"/>
    <n v="9696"/>
    <s v="5737253418"/>
    <s v="19 Jun 2026"/>
    <s v="19"/>
    <s v="Jun"/>
    <s v="23 Jun 2026"/>
    <s v="23"/>
    <s v="Jun"/>
    <n v="4"/>
    <n v="4"/>
    <n v="0"/>
    <n v="0"/>
    <s v="BOOKING"/>
    <x v="4"/>
    <n v="2"/>
    <n v="2"/>
    <n v="1773.1662440366972"/>
    <n v="443.2915610091743"/>
    <m/>
    <s v="24 Jan 2026 16:32"/>
    <s v="24 Jan 2026"/>
    <s v="Jan"/>
    <n v="0"/>
    <n v="4"/>
    <n v="0"/>
    <n v="0"/>
    <n v="0"/>
    <n v="4"/>
    <n v="0"/>
    <s v="24.01.2025"/>
    <x v="2"/>
  </r>
  <r>
    <s v="TO"/>
    <n v="0"/>
    <n v="0"/>
    <n v="5"/>
    <n v="9873"/>
    <s v="52862"/>
    <s v="25 Jul 2026"/>
    <s v="25"/>
    <s v="Jul"/>
    <s v="30 Jul 2026"/>
    <s v="30"/>
    <s v="Jul"/>
    <n v="5"/>
    <n v="5"/>
    <n v="0"/>
    <n v="0"/>
    <s v="КЛУБ МАГЕЛАН - ООД"/>
    <x v="3"/>
    <n v="2"/>
    <n v="1"/>
    <n v="1595.1749480000001"/>
    <n v="319.03498960000002"/>
    <s v="Romania"/>
    <s v="30 Jan 2026 15:11"/>
    <s v="30 Jan 2026"/>
    <s v="Jan"/>
    <n v="0"/>
    <n v="0"/>
    <n v="5"/>
    <n v="0"/>
    <n v="0"/>
    <n v="5"/>
    <n v="0"/>
    <s v="30.01.2025"/>
    <x v="0"/>
  </r>
  <r>
    <s v="TO"/>
    <n v="0"/>
    <n v="0"/>
    <n v="5"/>
    <n v="9874"/>
    <s v="52862"/>
    <s v="25 Jul 2026"/>
    <s v="25"/>
    <s v="Jul"/>
    <s v="30 Jul 2026"/>
    <s v="30"/>
    <s v="Jul"/>
    <n v="5"/>
    <n v="5"/>
    <n v="0"/>
    <n v="0"/>
    <s v="КЛУБ МАГЕЛАН - ООД"/>
    <x v="3"/>
    <n v="3"/>
    <n v="0"/>
    <n v="2153.4666214999997"/>
    <n v="430.69332429999997"/>
    <s v="Romania"/>
    <s v="30 Jan 2026 15:11"/>
    <s v="30 Jan 2026"/>
    <s v="Jan"/>
    <n v="0"/>
    <n v="0"/>
    <n v="5"/>
    <n v="0"/>
    <n v="0"/>
    <n v="5"/>
    <n v="0"/>
    <s v="30.01.2025"/>
    <x v="0"/>
  </r>
  <r>
    <s v="TO"/>
    <n v="0"/>
    <n v="0"/>
    <n v="5"/>
    <n v="9875"/>
    <s v="52863"/>
    <s v="25 Jul 2026"/>
    <s v="25"/>
    <s v="Jul"/>
    <s v="30 Jul 2026"/>
    <s v="30"/>
    <s v="Jul"/>
    <n v="5"/>
    <n v="5"/>
    <n v="0"/>
    <n v="0"/>
    <s v="КЛУБ МАГЕЛАН - ООД"/>
    <x v="0"/>
    <n v="3"/>
    <n v="0"/>
    <n v="2373.9864539999999"/>
    <n v="474.79729079999998"/>
    <s v="Romania"/>
    <s v="30 Jan 2026 15:11"/>
    <s v="30 Jan 2026"/>
    <s v="Jan"/>
    <n v="0"/>
    <n v="0"/>
    <n v="5"/>
    <n v="0"/>
    <n v="0"/>
    <n v="5"/>
    <n v="0"/>
    <s v="30.01.2025"/>
    <x v="0"/>
  </r>
  <r>
    <s v="TO"/>
    <n v="0"/>
    <n v="0"/>
    <n v="6"/>
    <n v="8606"/>
    <s v="1177150.222137"/>
    <s v="19 Jul 2026"/>
    <s v="19"/>
    <s v="Jul"/>
    <s v="25 Jul 2026"/>
    <s v="25"/>
    <s v="Jul"/>
    <n v="6"/>
    <n v="6"/>
    <n v="0"/>
    <n v="0"/>
    <s v="СЛР-ХОЛИДЕЙ-СЪРВИС ЕООД"/>
    <x v="3"/>
    <n v="2"/>
    <n v="0"/>
    <n v="1640.7849035999998"/>
    <n v="273.46415059999998"/>
    <s v="Romania"/>
    <s v="19 Nov 2025 09:36"/>
    <s v="19 Nov 2025"/>
    <s v="Nov"/>
    <n v="0"/>
    <n v="0"/>
    <n v="6"/>
    <n v="0"/>
    <n v="0"/>
    <n v="6"/>
    <n v="0"/>
    <s v="19.11.2025"/>
    <x v="12"/>
  </r>
  <r>
    <s v="TO"/>
    <n v="0"/>
    <n v="5"/>
    <n v="0"/>
    <n v="10134"/>
    <s v="53482"/>
    <s v="22 Jun 2026"/>
    <s v="22"/>
    <s v="Jun"/>
    <s v="27 Jun 2026"/>
    <s v="27"/>
    <s v="Jun"/>
    <n v="5"/>
    <n v="5"/>
    <n v="0"/>
    <n v="0"/>
    <s v="КЛУБ МАГЕЛАН - ООД"/>
    <x v="6"/>
    <n v="2"/>
    <n v="2"/>
    <n v="1742.7227631999999"/>
    <n v="348.54455264000001"/>
    <s v="Romania"/>
    <s v="18 Feb 2026 13:32"/>
    <s v="18 Feb 2026"/>
    <s v="Feb"/>
    <n v="0"/>
    <n v="5"/>
    <n v="0"/>
    <n v="0"/>
    <n v="0"/>
    <n v="5"/>
    <n v="0"/>
    <s v="18.02.2025"/>
    <x v="14"/>
  </r>
  <r>
    <s v="TO"/>
    <n v="1"/>
    <n v="1"/>
    <n v="0"/>
    <n v="10135"/>
    <s v="1244651.235152"/>
    <s v="30 May 2026"/>
    <s v="30"/>
    <s v="May"/>
    <s v="01 Jun 2026"/>
    <s v="01"/>
    <s v="Jun"/>
    <n v="2"/>
    <n v="-29"/>
    <n v="1"/>
    <n v="0"/>
    <s v="СЛР-ХОЛИДЕЙ-СЪРВИС ЕООД"/>
    <x v="6"/>
    <n v="3"/>
    <n v="0"/>
    <n v="678.24272739999992"/>
    <n v="339.12136369999996"/>
    <s v="Romania"/>
    <s v="18 Feb 2026 13:39"/>
    <s v="17 Feb 2026"/>
    <s v="Feb"/>
    <n v="1"/>
    <n v="0"/>
    <n v="0"/>
    <n v="0"/>
    <n v="0"/>
    <n v="1"/>
    <n v="-1"/>
    <s v="18.02.2025"/>
    <x v="14"/>
  </r>
  <r>
    <s v="TO"/>
    <n v="0"/>
    <n v="5"/>
    <n v="0"/>
    <n v="9572"/>
    <s v="4545"/>
    <s v="25 Jun 2026"/>
    <s v="25"/>
    <s v="Jun"/>
    <s v="30 Jun 2026"/>
    <s v="30"/>
    <s v="Jun"/>
    <n v="5"/>
    <n v="5"/>
    <n v="0"/>
    <n v="0"/>
    <s v="КЛУБ МАГЕЛАН - ООД"/>
    <x v="6"/>
    <n v="2"/>
    <n v="1"/>
    <n v="1406.8285189999999"/>
    <n v="281.36570380000001"/>
    <s v="Romania"/>
    <s v="19 Jan 2026 10:42"/>
    <s v="18 Jan 2026"/>
    <s v="Jan"/>
    <n v="0"/>
    <n v="5"/>
    <n v="0"/>
    <n v="0"/>
    <n v="0"/>
    <n v="5"/>
    <n v="0"/>
    <s v="19.01.2025"/>
    <x v="2"/>
  </r>
  <r>
    <s v="BOOKING"/>
    <n v="2"/>
    <n v="1"/>
    <n v="0"/>
    <n v="9699"/>
    <s v="5737272413"/>
    <s v="29 May 2026"/>
    <s v="29"/>
    <s v="May"/>
    <s v="01 Jun 2026"/>
    <s v="01"/>
    <s v="Jun"/>
    <n v="3"/>
    <n v="-28"/>
    <n v="2"/>
    <n v="0"/>
    <s v="BOOKING"/>
    <x v="6"/>
    <n v="2"/>
    <n v="1"/>
    <n v="1000.7031110091743"/>
    <n v="333.56770366972478"/>
    <m/>
    <s v="24 Jan 2026 18:46"/>
    <s v="24 Jan 2026"/>
    <s v="Jan"/>
    <n v="2"/>
    <n v="0"/>
    <n v="0"/>
    <n v="0"/>
    <n v="0"/>
    <n v="2"/>
    <n v="-1"/>
    <s v="24.01.2025"/>
    <x v="2"/>
  </r>
  <r>
    <s v="BOOKING"/>
    <n v="2"/>
    <n v="1"/>
    <n v="0"/>
    <n v="9700"/>
    <s v="5737272413"/>
    <s v="29 May 2026"/>
    <s v="29"/>
    <s v="May"/>
    <s v="01 Jun 2026"/>
    <s v="01"/>
    <s v="Jun"/>
    <n v="3"/>
    <n v="-28"/>
    <n v="2"/>
    <n v="0"/>
    <s v="BOOKING"/>
    <x v="6"/>
    <n v="2"/>
    <n v="1"/>
    <n v="741.24162660550462"/>
    <n v="247.08054220183482"/>
    <m/>
    <s v="24 Jan 2026 18:46"/>
    <s v="24 Jan 2026"/>
    <s v="Jan"/>
    <n v="2"/>
    <n v="0"/>
    <n v="0"/>
    <n v="0"/>
    <n v="0"/>
    <n v="2"/>
    <n v="-1"/>
    <s v="24.01.2025"/>
    <x v="2"/>
  </r>
  <r>
    <s v="BOOKING"/>
    <n v="2"/>
    <n v="1"/>
    <n v="0"/>
    <n v="9701"/>
    <s v="5737272413"/>
    <s v="29 May 2026"/>
    <s v="29"/>
    <s v="May"/>
    <s v="01 Jun 2026"/>
    <s v="01"/>
    <s v="Jun"/>
    <n v="3"/>
    <n v="-28"/>
    <n v="2"/>
    <n v="0"/>
    <s v="BOOKING"/>
    <x v="6"/>
    <n v="2"/>
    <n v="0"/>
    <n v="741.24162660550462"/>
    <n v="247.08054220183482"/>
    <m/>
    <s v="24 Jan 2026 18:46"/>
    <s v="24 Jan 2026"/>
    <s v="Jan"/>
    <n v="2"/>
    <n v="0"/>
    <n v="0"/>
    <n v="0"/>
    <n v="0"/>
    <n v="2"/>
    <n v="-1"/>
    <s v="24.01.2025"/>
    <x v="2"/>
  </r>
  <r>
    <s v="TO"/>
    <n v="0"/>
    <n v="0"/>
    <n v="5"/>
    <n v="9702"/>
    <s v="1235439.230433"/>
    <s v="10 Aug 2026"/>
    <s v="10"/>
    <s v="Aug"/>
    <s v="15 Aug 2026"/>
    <s v="15"/>
    <s v="Aug"/>
    <n v="5"/>
    <n v="5"/>
    <n v="0"/>
    <n v="0"/>
    <s v="СЛР-ХОЛИДЕЙ-СЪРВИС ЕООД"/>
    <x v="6"/>
    <n v="2"/>
    <n v="1"/>
    <n v="1557.4274289999998"/>
    <n v="311.48548579999999"/>
    <s v="Romania"/>
    <s v="24 Jan 2026 18:54"/>
    <s v="24 Jan 2026"/>
    <s v="Jan"/>
    <n v="0"/>
    <n v="0"/>
    <n v="0"/>
    <n v="5"/>
    <n v="0"/>
    <n v="5"/>
    <n v="0"/>
    <s v="24.01.2025"/>
    <x v="2"/>
  </r>
  <r>
    <s v="TO"/>
    <n v="0"/>
    <n v="0"/>
    <n v="5"/>
    <n v="9703"/>
    <s v="1235443.230434"/>
    <s v="10 Aug 2026"/>
    <s v="10"/>
    <s v="Aug"/>
    <s v="15 Aug 2026"/>
    <s v="15"/>
    <s v="Aug"/>
    <n v="5"/>
    <n v="5"/>
    <n v="0"/>
    <n v="0"/>
    <s v="СЛР-ХОЛИДЕЙ-СЪРВИС ЕООД"/>
    <x v="6"/>
    <n v="2"/>
    <n v="2"/>
    <n v="1946.8331819999999"/>
    <n v="389.36663639999995"/>
    <s v="Romania"/>
    <s v="24 Jan 2026 19:01"/>
    <s v="24 Jan 2026"/>
    <s v="Jan"/>
    <n v="0"/>
    <n v="0"/>
    <n v="0"/>
    <n v="5"/>
    <n v="0"/>
    <n v="5"/>
    <n v="0"/>
    <s v="24.01.2025"/>
    <x v="2"/>
  </r>
  <r>
    <s v="TO"/>
    <n v="0"/>
    <n v="5"/>
    <n v="0"/>
    <n v="9871"/>
    <s v="1238991.232075"/>
    <s v="29 Jun 2026"/>
    <s v="29"/>
    <s v="Jun"/>
    <s v="04 Jul 2026"/>
    <s v="04"/>
    <s v="Jul"/>
    <n v="5"/>
    <n v="-25"/>
    <n v="2"/>
    <n v="3"/>
    <s v="СЛР-ХОЛИДЕЙ-СЪРВИС ЕООД"/>
    <x v="4"/>
    <n v="3"/>
    <n v="1"/>
    <n v="1949.9625100000001"/>
    <n v="389.992502"/>
    <s v="Romania"/>
    <s v="30 Jan 2026 14:37"/>
    <s v="30 Jan 2026"/>
    <s v="Jan"/>
    <n v="0"/>
    <n v="2"/>
    <n v="3"/>
    <n v="0"/>
    <n v="0"/>
    <n v="5"/>
    <n v="0"/>
    <s v="30.01.2025"/>
    <x v="0"/>
  </r>
  <r>
    <s v="TO"/>
    <n v="0"/>
    <n v="5"/>
    <n v="1"/>
    <n v="9876"/>
    <s v="1239073.232099"/>
    <s v="24 Aug 2026"/>
    <s v="24"/>
    <s v="Aug"/>
    <s v="30 Aug 2026"/>
    <s v="30"/>
    <s v="Aug"/>
    <n v="6"/>
    <n v="6"/>
    <n v="0"/>
    <n v="0"/>
    <s v="СЛР-ХОЛИДЕЙ-СЪРВИС ЕООД"/>
    <x v="5"/>
    <n v="3"/>
    <n v="1"/>
    <n v="2685.9022224"/>
    <n v="447.65037039999999"/>
    <s v="Romania"/>
    <s v="30 Jan 2026 15:21"/>
    <s v="30 Jan 2026"/>
    <s v="Jan"/>
    <n v="0"/>
    <n v="0"/>
    <n v="0"/>
    <n v="6"/>
    <n v="0"/>
    <n v="6"/>
    <n v="0"/>
    <s v="30.01.2025"/>
    <x v="0"/>
  </r>
  <r>
    <s v="TO"/>
    <n v="0"/>
    <n v="0"/>
    <n v="5"/>
    <n v="9706"/>
    <s v="1235478.230452"/>
    <s v="03 Aug 2026"/>
    <s v="03"/>
    <s v="Aug"/>
    <s v="08 Aug 2026"/>
    <s v="08"/>
    <s v="Aug"/>
    <n v="5"/>
    <n v="5"/>
    <n v="0"/>
    <n v="0"/>
    <s v="СЛР-ХОЛИДЕЙ-СЪРВИС ЕООД"/>
    <x v="5"/>
    <n v="3"/>
    <n v="1"/>
    <n v="2441.7559635000002"/>
    <n v="488.35119270000007"/>
    <s v="Romania"/>
    <s v="24 Jan 2026 21:43"/>
    <s v="24 Jan 2026"/>
    <s v="Jan"/>
    <n v="0"/>
    <n v="0"/>
    <n v="0"/>
    <n v="5"/>
    <n v="0"/>
    <n v="5"/>
    <n v="0"/>
    <s v="24.01.2025"/>
    <x v="2"/>
  </r>
  <r>
    <s v="BOOKING"/>
    <n v="0"/>
    <n v="5"/>
    <n v="0"/>
    <n v="9461"/>
    <s v="6242549199"/>
    <s v="31 Aug 2026"/>
    <s v="31"/>
    <s v="Aug"/>
    <s v="05 Sep 2026"/>
    <s v="05"/>
    <s v="Sep"/>
    <n v="5"/>
    <n v="-26"/>
    <n v="0"/>
    <n v="4"/>
    <s v="BOOKING"/>
    <x v="4"/>
    <n v="2"/>
    <n v="2"/>
    <n v="2216.4578050458713"/>
    <n v="443.2915610091743"/>
    <m/>
    <s v="12 Jan 2026 19:08"/>
    <s v="12 Jan 2026"/>
    <s v="Jan"/>
    <n v="0"/>
    <n v="0"/>
    <n v="0"/>
    <n v="0"/>
    <n v="4"/>
    <n v="4"/>
    <n v="-1"/>
    <s v="12.01.2025"/>
    <x v="7"/>
  </r>
  <r>
    <s v="BOOKING"/>
    <n v="2"/>
    <n v="0"/>
    <n v="0"/>
    <n v="9704"/>
    <s v="5860274469"/>
    <s v="09 Jun 2026"/>
    <s v="09"/>
    <s v="Jun"/>
    <s v="11 Jun 2026"/>
    <s v="11"/>
    <s v="Jun"/>
    <n v="2"/>
    <n v="2"/>
    <n v="0"/>
    <n v="0"/>
    <s v="BOOKING"/>
    <x v="4"/>
    <n v="2"/>
    <n v="1"/>
    <n v="514.50889376146779"/>
    <n v="257.25444688073389"/>
    <s v="Bulgaria"/>
    <s v="24 Jan 2026 20:38"/>
    <s v="24 Jan 2026"/>
    <s v="Jan"/>
    <n v="0"/>
    <n v="2"/>
    <n v="0"/>
    <n v="0"/>
    <n v="0"/>
    <n v="2"/>
    <n v="0"/>
    <s v="24.01.2025"/>
    <x v="2"/>
  </r>
  <r>
    <s v="TO"/>
    <n v="0"/>
    <n v="5"/>
    <n v="0"/>
    <n v="9571"/>
    <s v="4544"/>
    <s v="25 Jun 2026"/>
    <s v="25"/>
    <s v="Jun"/>
    <s v="30 Jun 2026"/>
    <s v="30"/>
    <s v="Jun"/>
    <n v="5"/>
    <n v="5"/>
    <n v="0"/>
    <n v="0"/>
    <s v="КЛУБ МАГЕЛАН - ООД"/>
    <x v="6"/>
    <n v="2"/>
    <n v="1"/>
    <n v="1406.8285189999999"/>
    <n v="281.36570380000001"/>
    <s v="Romania"/>
    <s v="19 Jan 2026 10:42"/>
    <s v="18 Jan 2026"/>
    <s v="Jan"/>
    <n v="0"/>
    <n v="5"/>
    <n v="0"/>
    <n v="0"/>
    <n v="0"/>
    <n v="5"/>
    <n v="0"/>
    <s v="19.01.2025"/>
    <x v="2"/>
  </r>
  <r>
    <s v="ITAKA"/>
    <n v="0"/>
    <n v="7"/>
    <n v="0"/>
    <n v="9568"/>
    <s v="13665710"/>
    <s v="19 Jun 2026"/>
    <s v="19"/>
    <s v="Jun"/>
    <s v="26 Jun 2026"/>
    <s v="26"/>
    <s v="Jun"/>
    <n v="7"/>
    <n v="7"/>
    <n v="0"/>
    <n v="0"/>
    <s v="NOWA ITAKA SPOLKA Z OGRANICZONA ODPOWIEDZIALNOSCIA"/>
    <x v="3"/>
    <n v="2"/>
    <n v="0"/>
    <n v="1394.1351822999998"/>
    <n v="199.16216889999995"/>
    <s v="Poland"/>
    <s v="19 Jan 2026 10:41"/>
    <s v="14 Jan 2026"/>
    <s v="Jan"/>
    <n v="0"/>
    <n v="7"/>
    <n v="0"/>
    <n v="0"/>
    <n v="0"/>
    <n v="7"/>
    <n v="0"/>
    <s v="19.01.2025"/>
    <x v="2"/>
  </r>
  <r>
    <s v="TO"/>
    <n v="0"/>
    <n v="0"/>
    <n v="5"/>
    <n v="9705"/>
    <s v="1235469.230446"/>
    <s v="10 Aug 2026"/>
    <s v="10"/>
    <s v="Aug"/>
    <s v="15 Aug 2026"/>
    <s v="15"/>
    <s v="Aug"/>
    <n v="5"/>
    <n v="5"/>
    <n v="0"/>
    <n v="0"/>
    <s v="СЛР-ХОЛИДЕЙ-СЪРВИС ЕООД"/>
    <x v="6"/>
    <n v="2"/>
    <n v="2"/>
    <n v="1946.8331819999999"/>
    <n v="389.36663639999995"/>
    <s v="Romania"/>
    <s v="24 Jan 2026 21:08"/>
    <s v="24 Jan 2026"/>
    <s v="Jan"/>
    <n v="0"/>
    <n v="0"/>
    <n v="0"/>
    <n v="5"/>
    <n v="0"/>
    <n v="5"/>
    <n v="0"/>
    <s v="24.01.2025"/>
    <x v="2"/>
  </r>
  <r>
    <s v="TO"/>
    <n v="0"/>
    <n v="5"/>
    <n v="0"/>
    <n v="9570"/>
    <s v="4543"/>
    <s v="25 Jun 2026"/>
    <s v="25"/>
    <s v="Jun"/>
    <s v="30 Jun 2026"/>
    <s v="30"/>
    <s v="Jun"/>
    <n v="5"/>
    <n v="5"/>
    <n v="0"/>
    <n v="0"/>
    <s v="КЛУБ МАГЕЛАН - ООД"/>
    <x v="6"/>
    <n v="2"/>
    <n v="1"/>
    <n v="1406.8285189999999"/>
    <n v="281.36570380000001"/>
    <s v="Romania"/>
    <s v="19 Jan 2026 10:41"/>
    <s v="18 Jan 2026"/>
    <s v="Jan"/>
    <n v="0"/>
    <n v="5"/>
    <n v="0"/>
    <n v="0"/>
    <n v="0"/>
    <n v="5"/>
    <n v="0"/>
    <s v="19.01.2025"/>
    <x v="2"/>
  </r>
  <r>
    <s v="ITAKA"/>
    <n v="0"/>
    <n v="7"/>
    <n v="0"/>
    <n v="9511"/>
    <s v="13665666"/>
    <s v="19 Jun 2026"/>
    <s v="19"/>
    <s v="Jun"/>
    <s v="26 Jun 2026"/>
    <s v="26"/>
    <s v="Jun"/>
    <n v="7"/>
    <n v="7"/>
    <n v="0"/>
    <n v="0"/>
    <s v="NOWA ITAKA SPOLKA Z OGRANICZONA ODPOWIEDZIALNOSCIA"/>
    <x v="3"/>
    <n v="2"/>
    <n v="1"/>
    <n v="1394.1351822999998"/>
    <n v="199.16216889999995"/>
    <s v="Poland"/>
    <s v="15 Jan 2026 13:05"/>
    <s v="14 Jan 2026"/>
    <s v="Jan"/>
    <n v="0"/>
    <n v="7"/>
    <n v="0"/>
    <n v="0"/>
    <n v="0"/>
    <n v="7"/>
    <n v="0"/>
    <s v="15.01.2025"/>
    <x v="7"/>
  </r>
  <r>
    <s v="TO"/>
    <n v="0"/>
    <n v="5"/>
    <n v="0"/>
    <n v="9569"/>
    <s v="4542"/>
    <s v="25 Jun 2026"/>
    <s v="25"/>
    <s v="Jun"/>
    <s v="30 Jun 2026"/>
    <s v="30"/>
    <s v="Jun"/>
    <n v="5"/>
    <n v="5"/>
    <n v="0"/>
    <n v="0"/>
    <s v="КЛУБ МАГЕЛАН - ООД"/>
    <x v="6"/>
    <n v="2"/>
    <n v="1"/>
    <n v="1406.8285189999999"/>
    <n v="281.36570380000001"/>
    <s v="Romania"/>
    <s v="19 Jan 2026 10:41"/>
    <s v="18 Jan 2026"/>
    <s v="Jan"/>
    <n v="0"/>
    <n v="5"/>
    <n v="0"/>
    <n v="0"/>
    <n v="0"/>
    <n v="5"/>
    <n v="0"/>
    <s v="19.01.2025"/>
    <x v="2"/>
  </r>
  <r>
    <s v="TO"/>
    <n v="0"/>
    <n v="0"/>
    <n v="5"/>
    <n v="9462"/>
    <s v="1187606.227806"/>
    <s v="03 Aug 2026"/>
    <s v="03"/>
    <s v="Aug"/>
    <s v="08 Aug 2026"/>
    <s v="08"/>
    <s v="Aug"/>
    <n v="5"/>
    <n v="5"/>
    <n v="0"/>
    <n v="0"/>
    <s v="СЛР-ХОЛИДЕЙ-СЪРВИС ЕООД"/>
    <x v="3"/>
    <n v="2"/>
    <n v="1"/>
    <n v="1595.1749480000001"/>
    <n v="319.03498960000002"/>
    <s v="Romania"/>
    <s v="12 Jan 2026 20:24"/>
    <s v="12 Jan 2026"/>
    <s v="Jan"/>
    <n v="0"/>
    <n v="0"/>
    <n v="0"/>
    <n v="5"/>
    <n v="0"/>
    <n v="5"/>
    <n v="0"/>
    <s v="12.01.2025"/>
    <x v="7"/>
  </r>
  <r>
    <s v="TO"/>
    <n v="0"/>
    <n v="0"/>
    <n v="6"/>
    <n v="9463"/>
    <s v="2319100"/>
    <s v="15 Jul 2026"/>
    <s v="15"/>
    <s v="Jul"/>
    <s v="21 Jul 2026"/>
    <s v="21"/>
    <s v="Jul"/>
    <n v="6"/>
    <n v="6"/>
    <n v="0"/>
    <n v="0"/>
    <s v="ТУРИСТИЧЕСКА АГЕНЦИЯ СОЛВЕКС - ЕООД"/>
    <x v="1"/>
    <n v="5"/>
    <n v="0"/>
    <n v="4069.5737141999994"/>
    <n v="678.26228569999989"/>
    <m/>
    <s v="12 Jan 2026 21:12"/>
    <s v="12 Jan 2026"/>
    <s v="Jan"/>
    <n v="0"/>
    <n v="0"/>
    <n v="6"/>
    <n v="0"/>
    <n v="0"/>
    <n v="6"/>
    <n v="0"/>
    <s v="12.01.2025"/>
    <x v="7"/>
  </r>
  <r>
    <s v="TO"/>
    <n v="0"/>
    <n v="6"/>
    <n v="0"/>
    <n v="9877"/>
    <s v="NT316860"/>
    <s v="21 Jun 2026"/>
    <s v="21"/>
    <s v="Jun"/>
    <s v="27 Jun 2026"/>
    <s v="27"/>
    <s v="Jun"/>
    <n v="6"/>
    <n v="6"/>
    <n v="0"/>
    <n v="0"/>
    <s v="НОВОТОН - ЕООД"/>
    <x v="7"/>
    <n v="4"/>
    <n v="0"/>
    <n v="2989.4079218000002"/>
    <n v="498.23465363333338"/>
    <s v="Romania"/>
    <s v="30 Jan 2026 16:04"/>
    <s v="30 Jan 2026"/>
    <s v="Jan"/>
    <n v="0"/>
    <n v="6"/>
    <n v="0"/>
    <n v="0"/>
    <n v="0"/>
    <n v="6"/>
    <n v="0"/>
    <s v="30.01.2025"/>
    <x v="0"/>
  </r>
  <r>
    <s v="TO"/>
    <n v="0"/>
    <n v="4"/>
    <n v="2"/>
    <n v="10016"/>
    <s v="62072"/>
    <s v="07 Jul 2026"/>
    <s v="07"/>
    <s v="Jul"/>
    <s v="13 Jul 2026"/>
    <s v="13"/>
    <s v="Jul"/>
    <n v="6"/>
    <n v="6"/>
    <n v="0"/>
    <n v="0"/>
    <s v="КЛУБ МАГЕЛАН - ООД"/>
    <x v="6"/>
    <n v="2"/>
    <n v="2"/>
    <n v="2422.2954549999999"/>
    <n v="403.71590916666668"/>
    <s v="Romania"/>
    <s v="06 Feb 2026 16:03"/>
    <s v="06 Feb 2026"/>
    <s v="Feb"/>
    <n v="0"/>
    <n v="0"/>
    <n v="6"/>
    <n v="0"/>
    <n v="0"/>
    <n v="6"/>
    <n v="0"/>
    <s v="06.02.2025"/>
    <x v="5"/>
  </r>
  <r>
    <s v="TO"/>
    <n v="0"/>
    <n v="0"/>
    <n v="5"/>
    <n v="10017"/>
    <s v="00001070"/>
    <s v="13 Jul 2026"/>
    <s v="13"/>
    <s v="Jul"/>
    <s v="18 Jul 2026"/>
    <s v="18"/>
    <s v="Jul"/>
    <n v="5"/>
    <n v="5"/>
    <n v="0"/>
    <n v="0"/>
    <s v="КЛУБ МАГЕЛАН - ООД"/>
    <x v="2"/>
    <n v="2"/>
    <n v="1"/>
    <n v="1735.9947079999999"/>
    <n v="347.19894160000001"/>
    <s v="Romania"/>
    <s v="06 Feb 2026 16:04"/>
    <s v="06 Feb 2026"/>
    <s v="Feb"/>
    <n v="0"/>
    <n v="0"/>
    <n v="5"/>
    <n v="0"/>
    <n v="0"/>
    <n v="5"/>
    <n v="0"/>
    <s v="06.02.2025"/>
    <x v="5"/>
  </r>
  <r>
    <s v="TO"/>
    <n v="0"/>
    <n v="4"/>
    <n v="2"/>
    <n v="10015"/>
    <s v="62069"/>
    <s v="07 Jul 2026"/>
    <s v="07"/>
    <s v="Jul"/>
    <s v="13 Jul 2026"/>
    <s v="13"/>
    <s v="Jul"/>
    <n v="6"/>
    <n v="6"/>
    <n v="0"/>
    <n v="0"/>
    <s v="КЛУБ МАГЕЛАН - ООД"/>
    <x v="3"/>
    <n v="2"/>
    <n v="2"/>
    <n v="2482.9653015999997"/>
    <n v="413.82755026666661"/>
    <s v="Romania"/>
    <s v="06 Feb 2026 15:01"/>
    <s v="06 Feb 2026"/>
    <s v="Feb"/>
    <n v="0"/>
    <n v="0"/>
    <n v="6"/>
    <n v="0"/>
    <n v="0"/>
    <n v="6"/>
    <n v="0"/>
    <s v="06.02.2025"/>
    <x v="5"/>
  </r>
  <r>
    <s v="TO"/>
    <n v="0"/>
    <n v="0"/>
    <n v="6"/>
    <n v="9574"/>
    <s v="1189438.229143"/>
    <s v="19 Jul 2026"/>
    <s v="19"/>
    <s v="Jul"/>
    <s v="25 Jul 2026"/>
    <s v="25"/>
    <s v="Jul"/>
    <n v="6"/>
    <n v="6"/>
    <n v="0"/>
    <n v="0"/>
    <s v="СЛР-ХОЛИДЕЙ-СЪРВИС ЕООД"/>
    <x v="3"/>
    <n v="3"/>
    <n v="1"/>
    <n v="2584.1599458000001"/>
    <n v="430.69332430000003"/>
    <s v="Romania"/>
    <s v="19 Jan 2026 10:53"/>
    <s v="18 Jan 2026"/>
    <s v="Jan"/>
    <n v="0"/>
    <n v="0"/>
    <n v="6"/>
    <n v="0"/>
    <n v="0"/>
    <n v="6"/>
    <n v="0"/>
    <s v="19.01.2025"/>
    <x v="2"/>
  </r>
  <r>
    <s v="TO"/>
    <n v="0"/>
    <n v="0"/>
    <n v="5"/>
    <n v="9707"/>
    <s v="1235499.230462"/>
    <s v="10 Aug 2026"/>
    <s v="10"/>
    <s v="Aug"/>
    <s v="15 Aug 2026"/>
    <s v="15"/>
    <s v="Aug"/>
    <n v="5"/>
    <n v="5"/>
    <n v="0"/>
    <n v="0"/>
    <s v="СЛР-ХОЛИДЕЙ-СЪРВИС ЕООД"/>
    <x v="4"/>
    <n v="2"/>
    <n v="1"/>
    <n v="1595.1749480000001"/>
    <n v="319.03498960000002"/>
    <s v="Romania"/>
    <s v="25 Jan 2026 09:26"/>
    <s v="25 Jan 2026"/>
    <s v="Jan"/>
    <n v="0"/>
    <n v="0"/>
    <n v="0"/>
    <n v="5"/>
    <n v="0"/>
    <n v="5"/>
    <n v="0"/>
    <s v="25.01.2025"/>
    <x v="2"/>
  </r>
  <r>
    <s v="BOOKING"/>
    <n v="0"/>
    <n v="3"/>
    <n v="0"/>
    <n v="9464"/>
    <s v="5406073681"/>
    <s v="21 Jun 2026"/>
    <s v="21"/>
    <s v="Jun"/>
    <s v="24 Jun 2026"/>
    <s v="24"/>
    <s v="Jun"/>
    <n v="3"/>
    <n v="3"/>
    <n v="0"/>
    <n v="0"/>
    <s v="BOOKING"/>
    <x v="4"/>
    <n v="2"/>
    <n v="2"/>
    <n v="1436.2431255963302"/>
    <n v="478.74770853211004"/>
    <s v="Romania"/>
    <s v="12 Jan 2026 23:06"/>
    <s v="12 Jan 2026"/>
    <s v="Jan"/>
    <n v="0"/>
    <n v="3"/>
    <n v="0"/>
    <n v="0"/>
    <n v="0"/>
    <n v="3"/>
    <n v="0"/>
    <s v="12.01.2025"/>
    <x v="7"/>
  </r>
  <r>
    <s v="TO"/>
    <n v="0"/>
    <n v="0"/>
    <n v="6"/>
    <n v="9573"/>
    <s v="1189301.229120"/>
    <s v="19 Jul 2026"/>
    <s v="19"/>
    <s v="Jul"/>
    <s v="25 Jul 2026"/>
    <s v="25"/>
    <s v="Jul"/>
    <n v="6"/>
    <n v="6"/>
    <n v="0"/>
    <n v="0"/>
    <s v="СЛР-ХОЛИДЕЙ-СЪРВИС ЕООД"/>
    <x v="5"/>
    <n v="2"/>
    <n v="1"/>
    <n v="2170.5019007999999"/>
    <n v="361.75031680000001"/>
    <s v="Romania"/>
    <s v="19 Jan 2026 10:48"/>
    <s v="16 Jan 2026"/>
    <s v="Jan"/>
    <n v="0"/>
    <n v="0"/>
    <n v="6"/>
    <n v="0"/>
    <n v="0"/>
    <n v="6"/>
    <n v="0"/>
    <s v="19.01.2025"/>
    <x v="2"/>
  </r>
  <r>
    <s v="TO"/>
    <n v="0"/>
    <n v="5"/>
    <n v="0"/>
    <n v="9878"/>
    <s v="19118"/>
    <s v="21 Jun 2026"/>
    <s v="21"/>
    <s v="Jun"/>
    <s v="26 Jun 2026"/>
    <s v="26"/>
    <s v="Jun"/>
    <n v="5"/>
    <n v="5"/>
    <n v="0"/>
    <n v="0"/>
    <s v="КЛУБ МАГЕЛАН - ООД"/>
    <x v="4"/>
    <n v="2"/>
    <n v="2"/>
    <n v="1629.6562309000001"/>
    <n v="325.93124618000002"/>
    <s v="Romania"/>
    <s v="30 Jan 2026 16:13"/>
    <s v="30 Jan 2026"/>
    <s v="Jan"/>
    <n v="0"/>
    <n v="5"/>
    <n v="0"/>
    <n v="0"/>
    <n v="0"/>
    <n v="5"/>
    <n v="0"/>
    <s v="30.01.2025"/>
    <x v="0"/>
  </r>
  <r>
    <s v="TO"/>
    <n v="0"/>
    <n v="5"/>
    <n v="0"/>
    <n v="9879"/>
    <s v="19119"/>
    <s v="21 Jun 2026"/>
    <s v="21"/>
    <s v="Jun"/>
    <s v="26 Jun 2026"/>
    <s v="26"/>
    <s v="Jun"/>
    <n v="5"/>
    <n v="5"/>
    <n v="0"/>
    <n v="0"/>
    <s v="КЛУБ МАГЕЛАН - ООД"/>
    <x v="4"/>
    <n v="2"/>
    <n v="1"/>
    <n v="1303.7171614000001"/>
    <n v="260.74343228000004"/>
    <s v="Romania"/>
    <s v="30 Jan 2026 16:13"/>
    <s v="30 Jan 2026"/>
    <s v="Jan"/>
    <n v="0"/>
    <n v="5"/>
    <n v="0"/>
    <n v="0"/>
    <n v="0"/>
    <n v="5"/>
    <n v="0"/>
    <s v="30.01.2025"/>
    <x v="0"/>
  </r>
  <r>
    <s v="TO"/>
    <n v="0"/>
    <n v="5"/>
    <n v="0"/>
    <n v="9880"/>
    <s v="2324387"/>
    <s v="01 Sep 2026"/>
    <s v="01"/>
    <s v="Sep"/>
    <s v="06 Sep 2026"/>
    <s v="06"/>
    <s v="Sep"/>
    <n v="5"/>
    <n v="5"/>
    <n v="0"/>
    <n v="0"/>
    <s v="ТУРИСТИЧЕСКА АГЕНЦИЯ СОЛВЕКС - ЕООД"/>
    <x v="4"/>
    <n v="2"/>
    <n v="1"/>
    <n v="1268.551338"/>
    <n v="253.71026760000001"/>
    <s v="Romania"/>
    <s v="30 Jan 2026 16:13"/>
    <s v="30 Jan 2026"/>
    <s v="Jan"/>
    <n v="0"/>
    <n v="0"/>
    <n v="0"/>
    <n v="0"/>
    <n v="5"/>
    <n v="5"/>
    <n v="0"/>
    <s v="30.01.2025"/>
    <x v="0"/>
  </r>
  <r>
    <s v="TO"/>
    <n v="0"/>
    <n v="5"/>
    <n v="0"/>
    <n v="9881"/>
    <s v="19120"/>
    <s v="21 Jun 2026"/>
    <s v="21"/>
    <s v="Jun"/>
    <s v="26 Jun 2026"/>
    <s v="26"/>
    <s v="Jun"/>
    <n v="5"/>
    <n v="5"/>
    <n v="0"/>
    <n v="0"/>
    <s v="КЛУБ МАГЕЛАН - ООД"/>
    <x v="4"/>
    <n v="2"/>
    <n v="0"/>
    <n v="1303.7171614000001"/>
    <n v="260.74343228000004"/>
    <s v="Romania"/>
    <s v="30 Jan 2026 16:13"/>
    <s v="30 Jan 2026"/>
    <s v="Jan"/>
    <n v="0"/>
    <n v="5"/>
    <n v="0"/>
    <n v="0"/>
    <n v="0"/>
    <n v="5"/>
    <n v="0"/>
    <s v="30.01.2025"/>
    <x v="0"/>
  </r>
  <r>
    <s v="ITAKA"/>
    <n v="0"/>
    <n v="0"/>
    <n v="10"/>
    <n v="10018"/>
    <s v="13732799"/>
    <s v="21 Jul 2026"/>
    <s v="21"/>
    <s v="Jul"/>
    <s v="31 Jul 2026"/>
    <s v="31"/>
    <s v="Jul"/>
    <n v="10"/>
    <n v="10"/>
    <n v="0"/>
    <n v="0"/>
    <s v="NOWA ITAKA SPOLKA Z OGRANICZONA ODPOWIEDZIALNOSCIA"/>
    <x v="3"/>
    <n v="2"/>
    <n v="0"/>
    <n v="2583.8470129999996"/>
    <n v="258.38470129999996"/>
    <s v="Poland"/>
    <s v="06 Feb 2026 16:31"/>
    <s v="31 Jan 2026"/>
    <s v="Feb"/>
    <n v="0"/>
    <n v="0"/>
    <n v="10"/>
    <n v="0"/>
    <n v="0"/>
    <n v="10"/>
    <n v="0"/>
    <s v="06.02.2025"/>
    <x v="5"/>
  </r>
  <r>
    <s v="ITAKA"/>
    <n v="0"/>
    <n v="0"/>
    <n v="7"/>
    <n v="10019"/>
    <s v="13726065"/>
    <s v="14 Jul 2026"/>
    <s v="14"/>
    <s v="Jul"/>
    <s v="21 Jul 2026"/>
    <s v="21"/>
    <s v="Jul"/>
    <n v="7"/>
    <n v="7"/>
    <n v="0"/>
    <n v="0"/>
    <s v="NOWA ITAKA SPOLKA Z OGRANICZONA ODPOWIEDZIALNOSCIA"/>
    <x v="3"/>
    <n v="2"/>
    <n v="1"/>
    <n v="1808.6929091"/>
    <n v="258.38470130000002"/>
    <s v="Poland"/>
    <s v="06 Feb 2026 16:31"/>
    <s v="30 Jan 2026"/>
    <s v="Feb"/>
    <n v="0"/>
    <n v="0"/>
    <n v="7"/>
    <n v="0"/>
    <n v="0"/>
    <n v="7"/>
    <n v="0"/>
    <s v="06.02.2025"/>
    <x v="5"/>
  </r>
  <r>
    <s v="TO"/>
    <n v="0"/>
    <n v="3"/>
    <n v="4"/>
    <n v="9459"/>
    <s v="3289"/>
    <s v="21 Aug 2026"/>
    <s v="21"/>
    <s v="Aug"/>
    <s v="28 Aug 2026"/>
    <s v="28"/>
    <s v="Aug"/>
    <n v="7"/>
    <n v="7"/>
    <n v="0"/>
    <n v="0"/>
    <s v="ТЕДИ - КАМ - ЕООД"/>
    <x v="6"/>
    <n v="2"/>
    <n v="1"/>
    <n v="0"/>
    <n v="0"/>
    <s v="Israel"/>
    <s v="12 Jan 2026 17:34"/>
    <s v="12 Jan 2026"/>
    <s v="Jan"/>
    <n v="0"/>
    <n v="0"/>
    <n v="0"/>
    <n v="7"/>
    <n v="0"/>
    <n v="7"/>
    <n v="0"/>
    <s v="12.01.2025"/>
    <x v="7"/>
  </r>
  <r>
    <s v="TO"/>
    <n v="0"/>
    <n v="3"/>
    <n v="4"/>
    <n v="9465"/>
    <s v="3289"/>
    <s v="21 Aug 2026"/>
    <s v="21"/>
    <s v="Aug"/>
    <s v="28 Aug 2026"/>
    <s v="28"/>
    <s v="Aug"/>
    <n v="7"/>
    <n v="7"/>
    <n v="0"/>
    <n v="0"/>
    <s v="ТЕДИ - КАМ - ЕООД"/>
    <x v="7"/>
    <n v="2"/>
    <n v="2"/>
    <n v="0"/>
    <n v="0"/>
    <s v="Israel"/>
    <s v="13 Jan 2026 07:54"/>
    <s v="12 Jan 2026"/>
    <s v="Jan"/>
    <n v="0"/>
    <n v="0"/>
    <n v="0"/>
    <n v="7"/>
    <n v="0"/>
    <n v="7"/>
    <n v="0"/>
    <s v="13.01.2025"/>
    <x v="7"/>
  </r>
  <r>
    <s v="BOOKING"/>
    <n v="6"/>
    <n v="0"/>
    <n v="0"/>
    <n v="9196"/>
    <s v="5825928114"/>
    <s v="07 Jun 2026"/>
    <s v="07"/>
    <s v="Jun"/>
    <s v="13 Jun 2026"/>
    <s v="13"/>
    <s v="Jun"/>
    <n v="6"/>
    <n v="6"/>
    <n v="0"/>
    <n v="0"/>
    <s v="BOOKING"/>
    <x v="6"/>
    <n v="2"/>
    <n v="2"/>
    <n v="1853.1578966972475"/>
    <n v="308.85964944954122"/>
    <s v="Romania"/>
    <s v="27 Dec 2025 13:46"/>
    <s v="27 Dec 2025"/>
    <s v="Dec"/>
    <n v="0"/>
    <n v="6"/>
    <n v="0"/>
    <n v="0"/>
    <n v="0"/>
    <n v="6"/>
    <n v="0"/>
    <s v="27.12.2025"/>
    <x v="21"/>
  </r>
  <r>
    <s v="TO"/>
    <n v="0"/>
    <n v="0"/>
    <n v="5"/>
    <n v="9887"/>
    <s v="1239154.232180"/>
    <s v="28 Jul 2026"/>
    <s v="28"/>
    <s v="Jul"/>
    <s v="02 Aug 2026"/>
    <s v="02"/>
    <s v="Aug"/>
    <n v="5"/>
    <n v="-26"/>
    <n v="3"/>
    <n v="1"/>
    <s v="СЛР-ХОЛИДЕЙ-СЪРВИС ЕООД"/>
    <x v="0"/>
    <n v="2"/>
    <n v="1"/>
    <n v="1758.4867529999999"/>
    <n v="351.69735059999999"/>
    <s v="Romania"/>
    <s v="30 Jan 2026 17:03"/>
    <s v="30 Jan 2026"/>
    <s v="Jan"/>
    <n v="0"/>
    <n v="0"/>
    <n v="3"/>
    <n v="1"/>
    <n v="0"/>
    <n v="4"/>
    <n v="-1"/>
    <s v="30.01.2025"/>
    <x v="0"/>
  </r>
  <r>
    <s v="TO"/>
    <n v="2"/>
    <n v="2"/>
    <n v="0"/>
    <n v="10138"/>
    <s v="2328145"/>
    <s v="29 May 2026"/>
    <s v="29"/>
    <s v="May"/>
    <s v="02 Jun 2026"/>
    <s v="02"/>
    <s v="Jun"/>
    <n v="4"/>
    <n v="-27"/>
    <n v="2"/>
    <n v="1"/>
    <s v="ТУРИСТИЧЕСКА АГЕНЦИЯ СОЛВЕКС - ЕООД"/>
    <x v="6"/>
    <n v="2"/>
    <n v="0"/>
    <n v="0"/>
    <n v="0"/>
    <s v="Romania"/>
    <s v="18 Feb 2026 16:53"/>
    <s v="18 Feb 2026"/>
    <s v="Feb"/>
    <n v="2"/>
    <n v="1"/>
    <n v="0"/>
    <n v="0"/>
    <n v="0"/>
    <n v="3"/>
    <n v="-1"/>
    <s v="18.02.2025"/>
    <x v="14"/>
  </r>
  <r>
    <s v="TO"/>
    <n v="0"/>
    <n v="0"/>
    <n v="5"/>
    <n v="9886"/>
    <s v="1239147.232167"/>
    <s v="25 Jul 2026"/>
    <s v="25"/>
    <s v="Jul"/>
    <s v="30 Jul 2026"/>
    <s v="30"/>
    <s v="Jul"/>
    <n v="5"/>
    <n v="5"/>
    <n v="0"/>
    <n v="0"/>
    <s v="СЛР-ХОЛИДЕЙ-СЪРВИС ЕООД"/>
    <x v="4"/>
    <n v="3"/>
    <n v="1"/>
    <n v="2153.4666214999997"/>
    <n v="430.69332429999997"/>
    <s v="Romania"/>
    <s v="30 Jan 2026 16:53"/>
    <s v="30 Jan 2026"/>
    <s v="Jan"/>
    <n v="0"/>
    <n v="0"/>
    <n v="5"/>
    <n v="0"/>
    <n v="0"/>
    <n v="5"/>
    <n v="0"/>
    <s v="30.01.2025"/>
    <x v="0"/>
  </r>
  <r>
    <s v="TOPOLA SKIES"/>
    <n v="0"/>
    <n v="5"/>
    <n v="0"/>
    <n v="10136"/>
    <s v="475932"/>
    <s v="15 Jun 2026"/>
    <s v="15"/>
    <s v="Jun"/>
    <s v="20 Jun 2026"/>
    <s v="20"/>
    <s v="Jun"/>
    <n v="5"/>
    <n v="5"/>
    <n v="0"/>
    <n v="0"/>
    <s v="TOPOLA SKIES"/>
    <x v="3"/>
    <n v="2"/>
    <n v="2"/>
    <n v="1493.787591743119"/>
    <n v="298.75751834862382"/>
    <m/>
    <s v="18 Feb 2026 16:48"/>
    <s v="18 Feb 2026"/>
    <s v="Feb"/>
    <n v="0"/>
    <n v="5"/>
    <n v="0"/>
    <n v="0"/>
    <n v="0"/>
    <n v="5"/>
    <n v="0"/>
    <s v="18.02.2025"/>
    <x v="14"/>
  </r>
  <r>
    <s v="ITAKA"/>
    <n v="0"/>
    <n v="7"/>
    <n v="0"/>
    <n v="10020"/>
    <s v="13746066"/>
    <s v="16 Jun 2026"/>
    <s v="16"/>
    <s v="Jun"/>
    <s v="23 Jun 2026"/>
    <s v="23"/>
    <s v="Jun"/>
    <n v="7"/>
    <n v="7"/>
    <n v="0"/>
    <n v="0"/>
    <s v="NOWA ITAKA SPOLKA Z OGRANICZONA ODPOWIEDZIALNOSCIA"/>
    <x v="3"/>
    <n v="2"/>
    <n v="1"/>
    <n v="1394.1351822999998"/>
    <n v="199.16216889999995"/>
    <s v="Poland"/>
    <s v="06 Feb 2026 16:31"/>
    <s v="04 Feb 2026"/>
    <s v="Feb"/>
    <n v="0"/>
    <n v="7"/>
    <n v="0"/>
    <n v="0"/>
    <n v="0"/>
    <n v="7"/>
    <n v="0"/>
    <s v="06.02.2025"/>
    <x v="5"/>
  </r>
  <r>
    <s v="TO"/>
    <n v="2"/>
    <n v="2"/>
    <n v="0"/>
    <n v="10137"/>
    <s v="2328143"/>
    <s v="29 May 2026"/>
    <s v="29"/>
    <s v="May"/>
    <s v="02 Jun 2026"/>
    <s v="02"/>
    <s v="Jun"/>
    <n v="4"/>
    <n v="-27"/>
    <n v="2"/>
    <n v="1"/>
    <s v="ТУРИСТИЧЕСКА АГЕНЦИЯ СОЛВЕКС - ЕООД"/>
    <x v="6"/>
    <n v="2"/>
    <n v="1"/>
    <n v="0"/>
    <n v="0"/>
    <s v="Romania"/>
    <s v="18 Feb 2026 16:53"/>
    <s v="18 Feb 2026"/>
    <s v="Feb"/>
    <n v="2"/>
    <n v="1"/>
    <n v="0"/>
    <n v="0"/>
    <n v="0"/>
    <n v="3"/>
    <n v="-1"/>
    <s v="18.02.2025"/>
    <x v="14"/>
  </r>
  <r>
    <s v="BOOKING"/>
    <n v="0"/>
    <n v="4"/>
    <n v="0"/>
    <n v="10213"/>
    <s v="6687048429"/>
    <s v="01 Sep 2026"/>
    <s v="01"/>
    <s v="Sep"/>
    <s v="05 Sep 2026"/>
    <s v="05"/>
    <s v="Sep"/>
    <n v="4"/>
    <n v="4"/>
    <n v="0"/>
    <n v="0"/>
    <s v="BOOKING"/>
    <x v="6"/>
    <n v="1"/>
    <n v="1"/>
    <n v="1383.651036330275"/>
    <n v="345.91275908256875"/>
    <s v="Romania"/>
    <s v="24 Feb 2026 20:32"/>
    <s v="24 Feb 2026"/>
    <s v="Feb"/>
    <n v="0"/>
    <n v="0"/>
    <n v="0"/>
    <n v="0"/>
    <n v="4"/>
    <n v="4"/>
    <n v="0"/>
    <s v="24.02.2025"/>
    <x v="8"/>
  </r>
  <r>
    <s v="BOOKING"/>
    <n v="0"/>
    <n v="4"/>
    <n v="0"/>
    <n v="10214"/>
    <s v="6687048429"/>
    <s v="01 Sep 2026"/>
    <s v="01"/>
    <s v="Sep"/>
    <s v="05 Sep 2026"/>
    <s v="05"/>
    <s v="Sep"/>
    <n v="4"/>
    <n v="4"/>
    <n v="0"/>
    <n v="0"/>
    <s v="BOOKING"/>
    <x v="6"/>
    <n v="1"/>
    <n v="1"/>
    <n v="1383.651036330275"/>
    <n v="345.91275908256875"/>
    <m/>
    <s v="24 Feb 2026 20:32"/>
    <s v="24 Feb 2026"/>
    <s v="Feb"/>
    <n v="0"/>
    <n v="0"/>
    <n v="0"/>
    <n v="0"/>
    <n v="4"/>
    <n v="4"/>
    <n v="0"/>
    <s v="24.02.2025"/>
    <x v="8"/>
  </r>
  <r>
    <s v="TO"/>
    <n v="4"/>
    <n v="0"/>
    <n v="0"/>
    <n v="10062"/>
    <s v="1243041.234263"/>
    <s v="08 Jun 2026"/>
    <s v="08"/>
    <s v="Jun"/>
    <s v="12 Jun 2026"/>
    <s v="12"/>
    <s v="Jun"/>
    <n v="4"/>
    <n v="4"/>
    <n v="0"/>
    <n v="0"/>
    <s v="СЛР-ХОЛИДЕЙ-СЪРВИС ЕООД"/>
    <x v="1"/>
    <n v="3"/>
    <n v="2"/>
    <n v="1722.5385976"/>
    <n v="430.6346494"/>
    <s v="Romania"/>
    <s v="12 Feb 2026 13:32"/>
    <s v="12 Feb 2026"/>
    <s v="Feb"/>
    <n v="0"/>
    <n v="4"/>
    <n v="0"/>
    <n v="0"/>
    <n v="0"/>
    <n v="4"/>
    <n v="0"/>
    <s v="12.02.2025"/>
    <x v="9"/>
  </r>
  <r>
    <s v="BOOKING"/>
    <n v="0"/>
    <n v="4"/>
    <n v="0"/>
    <n v="10063"/>
    <s v="6851303328"/>
    <s v="26 Jun 2026"/>
    <s v="26"/>
    <s v="Jun"/>
    <s v="30 Jun 2026"/>
    <s v="30"/>
    <s v="Jun"/>
    <n v="4"/>
    <n v="4"/>
    <n v="0"/>
    <n v="0"/>
    <s v="BOOKING"/>
    <x v="4"/>
    <n v="1"/>
    <n v="2"/>
    <n v="1767.3525842201834"/>
    <n v="441.83814605504585"/>
    <s v="Romania"/>
    <s v="12 Feb 2026 14:18"/>
    <s v="12 Feb 2026"/>
    <s v="Feb"/>
    <n v="0"/>
    <n v="4"/>
    <n v="0"/>
    <n v="0"/>
    <n v="0"/>
    <n v="4"/>
    <n v="0"/>
    <s v="12.02.2025"/>
    <x v="9"/>
  </r>
  <r>
    <s v="TO"/>
    <n v="0"/>
    <n v="0"/>
    <n v="5"/>
    <n v="9888"/>
    <s v="52888"/>
    <s v="27 Jul 2026"/>
    <s v="27"/>
    <s v="Jul"/>
    <s v="01 Aug 2026"/>
    <s v="01"/>
    <s v="Aug"/>
    <n v="5"/>
    <n v="-26"/>
    <n v="4"/>
    <n v="0"/>
    <s v="КЛУБ МАГЕЛАН - ООД"/>
    <x v="3"/>
    <n v="1"/>
    <n v="1"/>
    <n v="1116.583347"/>
    <n v="223.31666939999999"/>
    <s v="Romania"/>
    <s v="30 Jan 2026 17:08"/>
    <s v="30 Jan 2026"/>
    <s v="Jan"/>
    <n v="0"/>
    <n v="0"/>
    <n v="4"/>
    <n v="0"/>
    <n v="0"/>
    <n v="4"/>
    <n v="-1"/>
    <s v="30.01.2025"/>
    <x v="0"/>
  </r>
  <r>
    <s v="TO"/>
    <n v="0"/>
    <n v="0"/>
    <n v="5"/>
    <n v="9882"/>
    <s v="1239148.232140"/>
    <s v="02 Aug 2026"/>
    <s v="02"/>
    <s v="Aug"/>
    <s v="07 Aug 2026"/>
    <s v="07"/>
    <s v="Aug"/>
    <n v="5"/>
    <n v="5"/>
    <n v="0"/>
    <n v="0"/>
    <s v="СЛР-ХОЛИДЕЙ-СЪРВИС ЕООД"/>
    <x v="6"/>
    <n v="2"/>
    <n v="0"/>
    <n v="1557.4274289999998"/>
    <n v="311.48548579999999"/>
    <s v="Romania"/>
    <s v="30 Jan 2026 16:46"/>
    <s v="30 Jan 2026"/>
    <s v="Jan"/>
    <n v="0"/>
    <n v="0"/>
    <n v="0"/>
    <n v="5"/>
    <n v="0"/>
    <n v="5"/>
    <n v="0"/>
    <s v="30.01.2025"/>
    <x v="0"/>
  </r>
  <r>
    <s v="TO"/>
    <n v="0"/>
    <n v="0"/>
    <n v="5"/>
    <n v="9883"/>
    <s v="1239148.232141"/>
    <s v="02 Aug 2026"/>
    <s v="02"/>
    <s v="Aug"/>
    <s v="07 Aug 2026"/>
    <s v="07"/>
    <s v="Aug"/>
    <n v="5"/>
    <n v="5"/>
    <n v="0"/>
    <n v="0"/>
    <s v="СЛР-ХОЛИДЕЙ-СЪРВИС ЕООД"/>
    <x v="6"/>
    <n v="2"/>
    <n v="0"/>
    <n v="1557.4274289999998"/>
    <n v="311.48548579999999"/>
    <s v="Romania"/>
    <s v="30 Jan 2026 16:47"/>
    <s v="30 Jan 2026"/>
    <s v="Jan"/>
    <n v="0"/>
    <n v="0"/>
    <n v="0"/>
    <n v="5"/>
    <n v="0"/>
    <n v="5"/>
    <n v="0"/>
    <s v="30.01.2025"/>
    <x v="0"/>
  </r>
  <r>
    <s v="TO"/>
    <n v="0"/>
    <n v="0"/>
    <n v="5"/>
    <n v="9884"/>
    <s v="1239148.232142"/>
    <s v="02 Aug 2026"/>
    <s v="02"/>
    <s v="Aug"/>
    <s v="07 Aug 2026"/>
    <s v="07"/>
    <s v="Aug"/>
    <n v="5"/>
    <n v="5"/>
    <n v="0"/>
    <n v="0"/>
    <s v="СЛР-ХОЛИДЕЙ-СЪРВИС ЕООД"/>
    <x v="6"/>
    <n v="2"/>
    <n v="0"/>
    <n v="1557.4274289999998"/>
    <n v="311.48548579999999"/>
    <s v="Romania"/>
    <s v="30 Jan 2026 16:47"/>
    <s v="30 Jan 2026"/>
    <s v="Jan"/>
    <n v="0"/>
    <n v="0"/>
    <n v="0"/>
    <n v="5"/>
    <n v="0"/>
    <n v="5"/>
    <n v="0"/>
    <s v="30.01.2025"/>
    <x v="0"/>
  </r>
  <r>
    <s v="TO"/>
    <n v="0"/>
    <n v="0"/>
    <n v="5"/>
    <n v="9885"/>
    <s v="1239148.232143"/>
    <s v="02 Aug 2026"/>
    <s v="02"/>
    <s v="Aug"/>
    <s v="07 Aug 2026"/>
    <s v="07"/>
    <s v="Aug"/>
    <n v="5"/>
    <n v="5"/>
    <n v="0"/>
    <n v="0"/>
    <s v="СЛР-ХОЛИДЕЙ-СЪРВИС ЕООД"/>
    <x v="6"/>
    <n v="2"/>
    <n v="0"/>
    <n v="1557.4274289999998"/>
    <n v="311.48548579999999"/>
    <s v="Romania"/>
    <s v="30 Jan 2026 16:47"/>
    <s v="30 Jan 2026"/>
    <s v="Jan"/>
    <n v="0"/>
    <n v="0"/>
    <n v="0"/>
    <n v="5"/>
    <n v="0"/>
    <n v="5"/>
    <n v="0"/>
    <s v="30.01.2025"/>
    <x v="0"/>
  </r>
  <r>
    <s v="TO"/>
    <n v="0"/>
    <n v="0"/>
    <n v="5"/>
    <n v="9575"/>
    <s v="1189404.229164"/>
    <s v="01 Aug 2026"/>
    <s v="01"/>
    <s v="Aug"/>
    <s v="06 Aug 2026"/>
    <s v="06"/>
    <s v="Aug"/>
    <n v="5"/>
    <n v="5"/>
    <n v="0"/>
    <n v="0"/>
    <s v="СЛР-ХОЛИДЕЙ-СЪРВИС ЕООД"/>
    <x v="4"/>
    <n v="2"/>
    <n v="1"/>
    <n v="1595.1749480000001"/>
    <n v="319.03498960000002"/>
    <s v="Romania"/>
    <s v="19 Jan 2026 10:55"/>
    <s v="17 Jan 2026"/>
    <s v="Jan"/>
    <n v="0"/>
    <n v="0"/>
    <n v="0"/>
    <n v="5"/>
    <n v="0"/>
    <n v="5"/>
    <n v="0"/>
    <s v="19.01.2025"/>
    <x v="2"/>
  </r>
  <r>
    <s v="TO"/>
    <n v="0"/>
    <n v="5"/>
    <n v="0"/>
    <n v="9577"/>
    <s v="4537"/>
    <s v="06 Jul 2026"/>
    <s v="06"/>
    <s v="Jul"/>
    <s v="11 Jul 2026"/>
    <s v="11"/>
    <s v="Jul"/>
    <n v="5"/>
    <n v="5"/>
    <n v="0"/>
    <n v="0"/>
    <s v="КЛУБ МАГЕЛАН - ООД"/>
    <x v="6"/>
    <n v="2"/>
    <n v="0"/>
    <n v="1467.0680830000001"/>
    <n v="293.41361660000001"/>
    <s v="Romania"/>
    <s v="19 Jan 2026 11:02"/>
    <s v="17 Jan 2026"/>
    <s v="Jan"/>
    <n v="0"/>
    <n v="0"/>
    <n v="5"/>
    <n v="0"/>
    <n v="0"/>
    <n v="5"/>
    <n v="0"/>
    <s v="19.01.2025"/>
    <x v="2"/>
  </r>
  <r>
    <s v="TO"/>
    <n v="0"/>
    <n v="0"/>
    <n v="5"/>
    <n v="9889"/>
    <s v="NT316901"/>
    <s v="22 Jul 2026"/>
    <s v="22"/>
    <s v="Jul"/>
    <s v="27 Jul 2026"/>
    <s v="27"/>
    <s v="Jul"/>
    <n v="5"/>
    <n v="5"/>
    <n v="0"/>
    <n v="0"/>
    <s v="НОВОТОН - ЕООД"/>
    <x v="4"/>
    <n v="3"/>
    <n v="1"/>
    <n v="2153.4666214999997"/>
    <n v="430.69332429999997"/>
    <s v="Romania"/>
    <s v="30 Jan 2026 17:40"/>
    <s v="30 Jan 2026"/>
    <s v="Jan"/>
    <n v="0"/>
    <n v="0"/>
    <n v="5"/>
    <n v="0"/>
    <n v="0"/>
    <n v="5"/>
    <n v="0"/>
    <s v="30.01.2025"/>
    <x v="0"/>
  </r>
  <r>
    <s v="TO"/>
    <n v="0"/>
    <n v="2"/>
    <n v="4"/>
    <n v="9891"/>
    <s v="2324542"/>
    <s v="09 Jul 2026"/>
    <s v="09"/>
    <s v="Jul"/>
    <s v="15 Jul 2026"/>
    <s v="15"/>
    <s v="Jul"/>
    <n v="6"/>
    <n v="6"/>
    <n v="0"/>
    <n v="0"/>
    <s v="ТУРИСТИЧЕСКА АГЕНЦИЯ СОЛВЕКС - ЕООД"/>
    <x v="5"/>
    <n v="3"/>
    <n v="1"/>
    <n v="2930.1071562000002"/>
    <n v="488.35119270000001"/>
    <s v="Romania"/>
    <s v="30 Jan 2026 17:47"/>
    <s v="30 Jan 2026"/>
    <s v="Jan"/>
    <n v="0"/>
    <n v="0"/>
    <n v="6"/>
    <n v="0"/>
    <n v="0"/>
    <n v="6"/>
    <n v="0"/>
    <s v="30.01.2025"/>
    <x v="0"/>
  </r>
  <r>
    <s v="TO"/>
    <n v="0"/>
    <n v="7"/>
    <n v="0"/>
    <n v="9890"/>
    <s v="2324541"/>
    <s v="22 Jun 2026"/>
    <s v="22"/>
    <s v="Jun"/>
    <s v="29 Jun 2026"/>
    <s v="29"/>
    <s v="Jun"/>
    <n v="7"/>
    <n v="7"/>
    <n v="0"/>
    <n v="0"/>
    <s v="ТУРИСТИЧЕСКА АГЕНЦИЯ СОЛВЕКС - ЕООД"/>
    <x v="6"/>
    <n v="2"/>
    <n v="1"/>
    <n v="1864.0624564"/>
    <n v="266.29463662857142"/>
    <s v="Romania"/>
    <s v="30 Jan 2026 17:47"/>
    <s v="30 Jan 2026"/>
    <s v="Jan"/>
    <n v="0"/>
    <n v="7"/>
    <n v="0"/>
    <n v="0"/>
    <n v="0"/>
    <n v="7"/>
    <n v="0"/>
    <s v="30.01.2025"/>
    <x v="0"/>
  </r>
  <r>
    <s v="TO"/>
    <n v="0"/>
    <n v="2"/>
    <n v="4"/>
    <n v="9892"/>
    <s v="2324546"/>
    <s v="09 Jul 2026"/>
    <s v="09"/>
    <s v="Jul"/>
    <s v="15 Jul 2026"/>
    <s v="15"/>
    <s v="Jul"/>
    <n v="6"/>
    <n v="6"/>
    <n v="0"/>
    <n v="0"/>
    <s v="ТУРИСТИЧЕСКА АГЕНЦИЯ СОЛВЕКС - ЕООД"/>
    <x v="5"/>
    <n v="3"/>
    <n v="0"/>
    <n v="2930.1071562000002"/>
    <n v="488.35119270000001"/>
    <s v="Romania"/>
    <s v="30 Jan 2026 17:47"/>
    <s v="30 Jan 2026"/>
    <s v="Jan"/>
    <n v="0"/>
    <n v="0"/>
    <n v="6"/>
    <n v="0"/>
    <n v="0"/>
    <n v="6"/>
    <n v="0"/>
    <s v="30.01.2025"/>
    <x v="0"/>
  </r>
  <r>
    <s v="TO"/>
    <n v="0"/>
    <n v="2"/>
    <n v="4"/>
    <n v="9893"/>
    <s v="2324553"/>
    <s v="09 Jul 2026"/>
    <s v="09"/>
    <s v="Jul"/>
    <s v="15 Jul 2026"/>
    <s v="15"/>
    <s v="Jul"/>
    <n v="6"/>
    <n v="6"/>
    <n v="0"/>
    <n v="0"/>
    <s v="ТУРИСТИЧЕСКА АГЕНЦИЯ СОЛВЕКС - ЕООД"/>
    <x v="3"/>
    <n v="3"/>
    <n v="0"/>
    <n v="2584.1599458000001"/>
    <n v="430.69332430000003"/>
    <s v="Romania"/>
    <s v="30 Jan 2026 17:48"/>
    <s v="30 Jan 2026"/>
    <s v="Jan"/>
    <n v="0"/>
    <n v="0"/>
    <n v="6"/>
    <n v="0"/>
    <n v="0"/>
    <n v="6"/>
    <n v="0"/>
    <s v="30.01.2025"/>
    <x v="0"/>
  </r>
  <r>
    <s v="TO"/>
    <n v="0"/>
    <n v="0"/>
    <n v="5"/>
    <n v="9894"/>
    <s v="1239198.232197"/>
    <s v="15 Aug 2026"/>
    <s v="15"/>
    <s v="Aug"/>
    <s v="20 Aug 2026"/>
    <s v="20"/>
    <s v="Aug"/>
    <n v="5"/>
    <n v="5"/>
    <n v="0"/>
    <n v="0"/>
    <s v="СЛР-ХОЛИДЕЙ-СЪРВИС ЕООД"/>
    <x v="6"/>
    <n v="1"/>
    <n v="0"/>
    <n v="1090.2774335000001"/>
    <n v="218.05548670000002"/>
    <s v="Romania"/>
    <s v="30 Jan 2026 17:55"/>
    <s v="30 Jan 2026"/>
    <s v="Jan"/>
    <n v="0"/>
    <n v="0"/>
    <n v="0"/>
    <n v="5"/>
    <n v="0"/>
    <n v="5"/>
    <n v="0"/>
    <s v="30.01.2025"/>
    <x v="0"/>
  </r>
  <r>
    <s v="TOPOLA SKIES"/>
    <n v="0"/>
    <n v="4"/>
    <n v="1"/>
    <n v="10216"/>
    <s v="480695"/>
    <s v="07 Jul 2026"/>
    <s v="07"/>
    <s v="Jul"/>
    <s v="12 Jul 2026"/>
    <s v="12"/>
    <s v="Jul"/>
    <n v="5"/>
    <n v="5"/>
    <n v="0"/>
    <n v="0"/>
    <s v="TOPOLA SKIES"/>
    <x v="7"/>
    <n v="3"/>
    <n v="3"/>
    <n v="3714.2826605504583"/>
    <n v="742.85653211009173"/>
    <m/>
    <s v="24 Feb 2026 21:38"/>
    <s v="24 Feb 2026"/>
    <s v="Feb"/>
    <n v="0"/>
    <n v="0"/>
    <n v="5"/>
    <n v="0"/>
    <n v="0"/>
    <n v="5"/>
    <n v="0"/>
    <s v="24.02.2025"/>
    <x v="8"/>
  </r>
  <r>
    <s v="ITAKA"/>
    <n v="0"/>
    <n v="7"/>
    <n v="0"/>
    <n v="10021"/>
    <s v="13746066"/>
    <s v="16 Jun 2026"/>
    <s v="16"/>
    <s v="Jun"/>
    <s v="23 Jun 2026"/>
    <s v="23"/>
    <s v="Jun"/>
    <n v="7"/>
    <n v="7"/>
    <n v="0"/>
    <n v="0"/>
    <s v="NOWA ITAKA SPOLKA Z OGRANICZONA ODPOWIEDZIALNOSCIA"/>
    <x v="3"/>
    <n v="2"/>
    <n v="0"/>
    <n v="1394.1351822999998"/>
    <n v="199.16216889999995"/>
    <s v="Poland"/>
    <s v="06 Feb 2026 16:32"/>
    <s v="04 Feb 2026"/>
    <s v="Feb"/>
    <n v="0"/>
    <n v="7"/>
    <n v="0"/>
    <n v="0"/>
    <n v="0"/>
    <n v="7"/>
    <n v="0"/>
    <s v="06.02.2025"/>
    <x v="5"/>
  </r>
  <r>
    <s v="TO"/>
    <n v="0"/>
    <n v="6"/>
    <n v="0"/>
    <n v="10139"/>
    <s v="2328200"/>
    <s v="02 Jul 2026"/>
    <s v="02"/>
    <s v="Jul"/>
    <s v="08 Jul 2026"/>
    <s v="08"/>
    <s v="Jul"/>
    <n v="6"/>
    <n v="6"/>
    <n v="0"/>
    <n v="0"/>
    <s v="ТУРИСТИЧЕСКА АГЕНЦИЯ СОЛВЕКС - ЕООД"/>
    <x v="0"/>
    <n v="3"/>
    <n v="1"/>
    <n v="2812.287957"/>
    <n v="468.71465949999998"/>
    <s v="Romania"/>
    <s v="18 Feb 2026 18:47"/>
    <s v="18 Feb 2026"/>
    <s v="Feb"/>
    <n v="0"/>
    <n v="0"/>
    <n v="6"/>
    <n v="0"/>
    <n v="0"/>
    <n v="6"/>
    <n v="0"/>
    <s v="18.02.2025"/>
    <x v="14"/>
  </r>
  <r>
    <s v="BOOKING"/>
    <n v="0"/>
    <n v="0"/>
    <n v="7"/>
    <n v="10022"/>
    <s v="6076915084"/>
    <s v="27 Jul 2026"/>
    <s v="27"/>
    <s v="Jul"/>
    <s v="03 Aug 2026"/>
    <s v="03"/>
    <s v="Aug"/>
    <n v="7"/>
    <n v="-24"/>
    <n v="4"/>
    <n v="2"/>
    <s v="BOOKING"/>
    <x v="6"/>
    <n v="2"/>
    <n v="2"/>
    <n v="4171.3009183486229"/>
    <n v="595.90013119266052"/>
    <s v="United Kingdom"/>
    <s v="06 Feb 2026 23:14"/>
    <s v="06 Feb 2026"/>
    <s v="Feb"/>
    <n v="0"/>
    <n v="0"/>
    <n v="4"/>
    <n v="2"/>
    <n v="0"/>
    <n v="6"/>
    <n v="-1"/>
    <s v="06.02.2025"/>
    <x v="5"/>
  </r>
  <r>
    <s v="TOPOLA SKIES"/>
    <n v="3"/>
    <n v="3"/>
    <n v="0"/>
    <n v="10278"/>
    <s v="484145"/>
    <s v="12 Jun 2026"/>
    <s v="12"/>
    <s v="Jun"/>
    <s v="18 Jun 2026"/>
    <s v="18"/>
    <s v="Jun"/>
    <n v="6"/>
    <n v="6"/>
    <n v="0"/>
    <n v="0"/>
    <s v="TOPOLA SKIES"/>
    <x v="2"/>
    <n v="3"/>
    <m/>
    <n v="2136.5199825688069"/>
    <n v="356.08666376146783"/>
    <m/>
    <s v="01 Mar 2026 10:53"/>
    <s v="01 Mar 2026"/>
    <s v="Mar"/>
    <n v="0"/>
    <n v="6"/>
    <n v="0"/>
    <n v="0"/>
    <n v="0"/>
    <n v="6"/>
    <n v="0"/>
    <s v="01.03.2025"/>
    <x v="8"/>
  </r>
  <r>
    <s v="TOPOLA SKIES"/>
    <n v="0"/>
    <n v="0"/>
    <n v="6"/>
    <n v="9186"/>
    <s v="431712"/>
    <s v="17 Jul 2026"/>
    <s v="17"/>
    <s v="Jul"/>
    <s v="23 Jul 2026"/>
    <s v="23"/>
    <s v="Jul"/>
    <n v="6"/>
    <n v="6"/>
    <n v="0"/>
    <n v="0"/>
    <s v="TOPOLA SKIES"/>
    <x v="7"/>
    <n v="4"/>
    <m/>
    <n v="4030.8041394495408"/>
    <n v="671.8006899082568"/>
    <m/>
    <s v="24 Dec 2025 22:33"/>
    <s v="24 Dec 2025"/>
    <s v="Dec"/>
    <n v="0"/>
    <n v="0"/>
    <n v="6"/>
    <n v="0"/>
    <n v="0"/>
    <n v="6"/>
    <n v="0"/>
    <s v="24.12.2025"/>
    <x v="21"/>
  </r>
  <r>
    <s v="TO"/>
    <n v="0"/>
    <n v="0"/>
    <n v="6"/>
    <n v="9895"/>
    <s v="2324565"/>
    <s v="10 Aug 2026"/>
    <s v="10"/>
    <s v="Aug"/>
    <s v="16 Aug 2026"/>
    <s v="16"/>
    <s v="Aug"/>
    <n v="6"/>
    <n v="6"/>
    <n v="0"/>
    <n v="0"/>
    <s v="ТУРИСТИЧЕСКА АГЕНЦИЯ СОЛВЕКС - ЕООД"/>
    <x v="2"/>
    <n v="2"/>
    <n v="1"/>
    <n v="1944.2514864"/>
    <n v="324.0419144"/>
    <s v="Romania"/>
    <s v="30 Jan 2026 18:19"/>
    <s v="30 Jan 2026"/>
    <s v="Jan"/>
    <n v="0"/>
    <n v="0"/>
    <n v="0"/>
    <n v="6"/>
    <n v="0"/>
    <n v="6"/>
    <n v="0"/>
    <s v="30.01.2025"/>
    <x v="0"/>
  </r>
  <r>
    <s v="TO"/>
    <n v="0"/>
    <n v="3"/>
    <n v="3"/>
    <n v="9376"/>
    <s v="1185563.226961"/>
    <s v="22 Aug 2026"/>
    <s v="22"/>
    <s v="Aug"/>
    <s v="28 Aug 2026"/>
    <s v="28"/>
    <s v="Aug"/>
    <n v="6"/>
    <n v="6"/>
    <n v="0"/>
    <n v="0"/>
    <s v="СЛР-ХОЛИДЕЙ-СЪРВИС ЕООД"/>
    <x v="2"/>
    <n v="2"/>
    <n v="1"/>
    <n v="1823.7723584"/>
    <n v="303.96205973333332"/>
    <s v="Romania"/>
    <s v="07 Jan 2026 09:41"/>
    <s v="06 Jan 2026"/>
    <s v="Jan"/>
    <n v="0"/>
    <n v="0"/>
    <n v="0"/>
    <n v="6"/>
    <n v="0"/>
    <n v="6"/>
    <n v="0"/>
    <s v="07.01.2025"/>
    <x v="1"/>
  </r>
  <r>
    <s v="TO"/>
    <n v="0"/>
    <n v="0"/>
    <n v="5"/>
    <n v="9501"/>
    <s v="NT314209"/>
    <s v="09 Aug 2026"/>
    <s v="09"/>
    <s v="Aug"/>
    <s v="14 Aug 2026"/>
    <s v="14"/>
    <s v="Aug"/>
    <n v="5"/>
    <n v="5"/>
    <n v="0"/>
    <n v="0"/>
    <s v="НОВОТОН - ЕООД"/>
    <x v="4"/>
    <n v="2"/>
    <n v="2"/>
    <n v="1993.9686850000001"/>
    <n v="398.79373700000002"/>
    <s v="Bulgaria"/>
    <s v="14 Jan 2026 15:29"/>
    <s v="14 Jan 2026"/>
    <s v="Jan"/>
    <n v="0"/>
    <n v="0"/>
    <n v="0"/>
    <n v="5"/>
    <n v="0"/>
    <n v="5"/>
    <n v="0"/>
    <s v="14.01.2025"/>
    <x v="7"/>
  </r>
  <r>
    <s v="TO"/>
    <n v="0"/>
    <n v="0"/>
    <n v="5"/>
    <n v="8699"/>
    <s v="NT309683"/>
    <s v="20 Aug 2026"/>
    <s v="20"/>
    <s v="Aug"/>
    <s v="25 Aug 2026"/>
    <s v="25"/>
    <s v="Aug"/>
    <n v="5"/>
    <n v="5"/>
    <n v="0"/>
    <n v="0"/>
    <s v="НОВОТОН - ЕООД"/>
    <x v="4"/>
    <n v="3"/>
    <n v="1"/>
    <n v="1810.9421135999999"/>
    <n v="362.18842271999995"/>
    <s v="Bulgaria"/>
    <s v="21 Nov 2025 17:01"/>
    <s v="21 Nov 2025"/>
    <s v="Nov"/>
    <n v="0"/>
    <n v="0"/>
    <n v="0"/>
    <n v="5"/>
    <n v="0"/>
    <n v="5"/>
    <n v="0"/>
    <s v="21.11.2025"/>
    <x v="12"/>
  </r>
  <r>
    <s v="TO"/>
    <n v="0"/>
    <n v="0"/>
    <n v="5"/>
    <n v="8085"/>
    <s v="2309341"/>
    <s v="18 Aug 2026"/>
    <s v="18"/>
    <s v="Aug"/>
    <s v="23 Aug 2026"/>
    <s v="23"/>
    <s v="Aug"/>
    <n v="5"/>
    <n v="5"/>
    <n v="0"/>
    <n v="0"/>
    <s v="ТУРИСТИЧЕСКА АГЕНЦИЯ СОЛВЕКС - ЕООД"/>
    <x v="4"/>
    <n v="2"/>
    <n v="1"/>
    <n v="1481.1500589999998"/>
    <n v="296.23001179999994"/>
    <m/>
    <s v="28 Oct 2025 11:16"/>
    <s v="27 Oct 2025"/>
    <s v="Oct"/>
    <n v="0"/>
    <n v="0"/>
    <n v="0"/>
    <n v="5"/>
    <n v="0"/>
    <n v="5"/>
    <n v="0"/>
    <s v="28.10.2025"/>
    <x v="4"/>
  </r>
  <r>
    <s v="TO"/>
    <n v="0"/>
    <n v="0"/>
    <n v="6"/>
    <n v="9266"/>
    <s v="1184068.226107"/>
    <s v="20 Jul 2026"/>
    <s v="20"/>
    <s v="Jul"/>
    <s v="26 Jul 2026"/>
    <s v="26"/>
    <s v="Jul"/>
    <n v="6"/>
    <n v="6"/>
    <n v="0"/>
    <n v="0"/>
    <s v="СЛР-ХОЛИДЕЙ-СЪРВИС ЕООД"/>
    <x v="6"/>
    <n v="2"/>
    <n v="1"/>
    <n v="1735.3688423999999"/>
    <n v="289.22814039999997"/>
    <s v="Romania"/>
    <s v="30 Dec 2025 16:13"/>
    <s v="30 Dec 2025"/>
    <s v="Dec"/>
    <n v="0"/>
    <n v="0"/>
    <n v="6"/>
    <n v="0"/>
    <n v="0"/>
    <n v="6"/>
    <n v="0"/>
    <s v="30.12.2025"/>
    <x v="18"/>
  </r>
  <r>
    <s v="TO"/>
    <n v="0"/>
    <n v="0"/>
    <n v="10"/>
    <n v="8885"/>
    <s v="753687630"/>
    <s v="21 Jul 2026"/>
    <s v="21"/>
    <s v="Jul"/>
    <s v="31 Jul 2026"/>
    <s v="31"/>
    <s v="Jul"/>
    <n v="10"/>
    <n v="10"/>
    <n v="0"/>
    <n v="0"/>
    <s v="ДЕСТИНЕЙШЪН ТУРИСТИК СЪРВИСИС - ЕООД"/>
    <x v="3"/>
    <n v="2"/>
    <n v="2"/>
    <n v="3702.9729389999998"/>
    <n v="370.2972939"/>
    <m/>
    <s v="28 Nov 2025 09:17"/>
    <s v="27 Nov 2025"/>
    <s v="Nov"/>
    <n v="0"/>
    <n v="0"/>
    <n v="10"/>
    <n v="0"/>
    <n v="0"/>
    <n v="10"/>
    <n v="0"/>
    <s v="28.11.2025"/>
    <x v="15"/>
  </r>
  <r>
    <s v="TO"/>
    <n v="0"/>
    <n v="0"/>
    <n v="5"/>
    <n v="8755"/>
    <s v="1178411.222761"/>
    <s v="19 Jul 2026"/>
    <s v="19"/>
    <s v="Jul"/>
    <s v="24 Jul 2026"/>
    <s v="24"/>
    <s v="Jul"/>
    <n v="5"/>
    <n v="5"/>
    <n v="0"/>
    <n v="0"/>
    <s v="СЛР-ХОЛИДЕЙ-СЪРВИС ЕООД"/>
    <x v="3"/>
    <n v="2"/>
    <n v="2"/>
    <n v="1709.1020455"/>
    <n v="341.82040910000001"/>
    <s v="Romania"/>
    <s v="24 Nov 2025 11:21"/>
    <s v="24 Nov 2025"/>
    <s v="Nov"/>
    <n v="0"/>
    <n v="0"/>
    <n v="5"/>
    <n v="0"/>
    <n v="0"/>
    <n v="5"/>
    <n v="0"/>
    <s v="24.11.2025"/>
    <x v="15"/>
  </r>
  <r>
    <s v="TO"/>
    <n v="0"/>
    <n v="7"/>
    <n v="0"/>
    <n v="8706"/>
    <s v="2312879"/>
    <s v="04 Jul 2026"/>
    <s v="04"/>
    <s v="Jul"/>
    <s v="11 Jul 2026"/>
    <s v="11"/>
    <s v="Jul"/>
    <n v="7"/>
    <n v="7"/>
    <n v="0"/>
    <n v="0"/>
    <s v="ТУРИСТИЧЕСКА АГЕНЦИЯ СОЛВЕКС - ЕООД"/>
    <x v="6"/>
    <n v="2"/>
    <n v="1"/>
    <n v="1739.7499015999999"/>
    <n v="248.53570022857141"/>
    <s v="[&quot;RO&quot;]"/>
    <s v="22 Nov 2025 13:24"/>
    <s v="22 Nov 2025"/>
    <s v="Nov"/>
    <n v="0"/>
    <n v="0"/>
    <n v="7"/>
    <n v="0"/>
    <n v="0"/>
    <n v="7"/>
    <n v="0"/>
    <s v="22.11.2025"/>
    <x v="12"/>
  </r>
  <r>
    <s v="TO"/>
    <n v="0"/>
    <n v="0"/>
    <n v="5"/>
    <n v="8544"/>
    <s v="17103"/>
    <s v="20 Jul 2026"/>
    <s v="20"/>
    <s v="Jul"/>
    <s v="25 Jul 2026"/>
    <s v="25"/>
    <s v="Jul"/>
    <n v="5"/>
    <n v="5"/>
    <n v="0"/>
    <n v="0"/>
    <s v="КЛУБ МАГЕЛАН - ООД"/>
    <x v="4"/>
    <n v="2"/>
    <n v="1"/>
    <n v="1367.320753"/>
    <n v="273.46415059999998"/>
    <m/>
    <s v="17 Nov 2025 10:39"/>
    <s v="15 Nov 2025"/>
    <s v="Nov"/>
    <n v="0"/>
    <n v="0"/>
    <n v="5"/>
    <n v="0"/>
    <n v="0"/>
    <n v="5"/>
    <n v="0"/>
    <s v="17.11.2025"/>
    <x v="12"/>
  </r>
  <r>
    <s v="TO"/>
    <n v="0"/>
    <n v="0"/>
    <n v="6"/>
    <n v="8270"/>
    <s v="1173055.220674"/>
    <s v="27 Jul 2026"/>
    <s v="27"/>
    <s v="Jul"/>
    <s v="02 Aug 2026"/>
    <s v="02"/>
    <s v="Aug"/>
    <n v="6"/>
    <n v="-25"/>
    <n v="4"/>
    <n v="1"/>
    <s v="СЛР-ХОЛИДЕЙ-СЪРВИС ЕООД"/>
    <x v="6"/>
    <n v="2"/>
    <n v="2"/>
    <n v="2002.4569872"/>
    <n v="333.74283120000001"/>
    <s v="Romania"/>
    <s v="10 Nov 2025 10:32"/>
    <s v="10 Nov 2025"/>
    <s v="Nov"/>
    <n v="0"/>
    <n v="0"/>
    <n v="4"/>
    <n v="1"/>
    <n v="0"/>
    <n v="5"/>
    <n v="-1"/>
    <s v="10.11.2025"/>
    <x v="11"/>
  </r>
  <r>
    <s v="BOOKING"/>
    <n v="0"/>
    <n v="5"/>
    <n v="0"/>
    <n v="10023"/>
    <s v="6092169423"/>
    <s v="17 Jun 2026"/>
    <s v="17"/>
    <s v="Jun"/>
    <s v="22 Jun 2026"/>
    <s v="22"/>
    <s v="Jun"/>
    <n v="5"/>
    <n v="5"/>
    <n v="0"/>
    <n v="0"/>
    <s v="BOOKING"/>
    <x v="3"/>
    <n v="2"/>
    <n v="1"/>
    <n v="1773.1662440366972"/>
    <n v="354.63324880733938"/>
    <s v="Romania"/>
    <s v="07 Feb 2026 10:36"/>
    <s v="07 Feb 2026"/>
    <s v="Feb"/>
    <n v="0"/>
    <n v="5"/>
    <n v="0"/>
    <n v="0"/>
    <n v="0"/>
    <n v="5"/>
    <n v="0"/>
    <s v="07.02.2025"/>
    <x v="5"/>
  </r>
  <r>
    <s v="TO"/>
    <n v="0"/>
    <n v="0"/>
    <n v="5"/>
    <n v="9578"/>
    <s v="2320638"/>
    <s v="03 Aug 2026"/>
    <s v="03"/>
    <s v="Aug"/>
    <s v="08 Aug 2026"/>
    <s v="08"/>
    <s v="Aug"/>
    <n v="5"/>
    <n v="5"/>
    <n v="0"/>
    <n v="0"/>
    <s v="ТУРИСТИЧЕСКА АГЕНЦИЯ СОЛВЕКС - ЕООД"/>
    <x v="0"/>
    <n v="3"/>
    <n v="0"/>
    <n v="2373.9864539999999"/>
    <n v="474.79729079999998"/>
    <s v="Romania"/>
    <s v="19 Jan 2026 11:40"/>
    <s v="19 Jan 2026"/>
    <s v="Jan"/>
    <n v="0"/>
    <n v="0"/>
    <n v="0"/>
    <n v="5"/>
    <n v="0"/>
    <n v="5"/>
    <n v="0"/>
    <s v="19.01.2025"/>
    <x v="2"/>
  </r>
  <r>
    <s v="TO"/>
    <n v="0"/>
    <n v="0"/>
    <n v="5"/>
    <n v="9079"/>
    <s v="2315617"/>
    <s v="11 Aug 2026"/>
    <s v="11"/>
    <s v="Aug"/>
    <s v="16 Aug 2026"/>
    <s v="16"/>
    <s v="Aug"/>
    <n v="5"/>
    <n v="5"/>
    <n v="0"/>
    <n v="0"/>
    <s v="ТУРИСТИЧЕСКА АГЕНЦИЯ СОЛВЕКС - ЕООД"/>
    <x v="6"/>
    <n v="2"/>
    <n v="1"/>
    <n v="1446.1407019999999"/>
    <n v="289.22814039999997"/>
    <m/>
    <s v="11 Dec 2025 10:24"/>
    <s v="10 Dec 2025"/>
    <s v="Dec"/>
    <n v="0"/>
    <n v="0"/>
    <n v="0"/>
    <n v="5"/>
    <n v="0"/>
    <n v="5"/>
    <n v="0"/>
    <s v="11.12.2025"/>
    <x v="16"/>
  </r>
  <r>
    <s v="TO"/>
    <n v="0"/>
    <n v="5"/>
    <n v="0"/>
    <n v="8702"/>
    <s v="1178127.222516"/>
    <s v="25 Jun 2026"/>
    <s v="25"/>
    <s v="Jun"/>
    <s v="30 Jun 2026"/>
    <s v="30"/>
    <s v="Jun"/>
    <n v="5"/>
    <n v="5"/>
    <n v="0"/>
    <n v="0"/>
    <s v="СЛР-ХОЛИДЕЙ-СЪРВИС ЕООД"/>
    <x v="4"/>
    <n v="2"/>
    <n v="2"/>
    <n v="1668.714156"/>
    <n v="333.74283120000001"/>
    <s v="Romania"/>
    <s v="21 Nov 2025 21:47"/>
    <s v="21 Nov 2025"/>
    <s v="Nov"/>
    <n v="0"/>
    <n v="5"/>
    <n v="0"/>
    <n v="0"/>
    <n v="0"/>
    <n v="5"/>
    <n v="0"/>
    <s v="21.11.2025"/>
    <x v="12"/>
  </r>
  <r>
    <s v="BOOKING"/>
    <n v="0"/>
    <n v="0"/>
    <n v="5"/>
    <n v="9421"/>
    <s v="6221127957"/>
    <s v="01 Aug 2026"/>
    <s v="01"/>
    <s v="Aug"/>
    <s v="06 Aug 2026"/>
    <s v="06"/>
    <s v="Aug"/>
    <n v="5"/>
    <n v="5"/>
    <n v="0"/>
    <n v="0"/>
    <s v="BOOKING"/>
    <x v="6"/>
    <n v="2"/>
    <n v="0"/>
    <n v="2383.6005247706421"/>
    <n v="476.72010495412843"/>
    <m/>
    <s v="10 Jan 2026 18:42"/>
    <s v="10 Jan 2026"/>
    <s v="Jan"/>
    <n v="0"/>
    <n v="0"/>
    <n v="0"/>
    <n v="5"/>
    <n v="0"/>
    <n v="5"/>
    <n v="0"/>
    <s v="10.01.2025"/>
    <x v="1"/>
  </r>
  <r>
    <s v="TO"/>
    <n v="0"/>
    <n v="4"/>
    <n v="1"/>
    <n v="9439"/>
    <s v="2318763"/>
    <s v="24 Aug 2026"/>
    <s v="24"/>
    <s v="Aug"/>
    <s v="29 Aug 2026"/>
    <s v="29"/>
    <s v="Aug"/>
    <n v="5"/>
    <n v="5"/>
    <n v="0"/>
    <n v="0"/>
    <s v="ТУРИСТИЧЕСКА АГЕНЦИЯ СОЛВЕКС - ЕООД"/>
    <x v="1"/>
    <n v="4"/>
    <n v="1"/>
    <n v="2574.850195"/>
    <n v="514.97003900000004"/>
    <m/>
    <s v="12 Jan 2026 09:15"/>
    <s v="11 Jan 2026"/>
    <s v="Jan"/>
    <n v="0"/>
    <n v="0"/>
    <n v="0"/>
    <n v="5"/>
    <n v="0"/>
    <n v="5"/>
    <n v="0"/>
    <s v="12.01.2025"/>
    <x v="7"/>
  </r>
  <r>
    <s v="TOPOLA SKIES"/>
    <n v="0"/>
    <n v="0"/>
    <n v="5"/>
    <n v="8437"/>
    <s v="407585"/>
    <s v="12 Jul 2026"/>
    <s v="12"/>
    <s v="Jul"/>
    <s v="17 Jul 2026"/>
    <s v="17"/>
    <s v="Jul"/>
    <n v="5"/>
    <n v="5"/>
    <n v="0"/>
    <n v="0"/>
    <s v="TOPOLA SKIES"/>
    <x v="4"/>
    <n v="2"/>
    <n v="1"/>
    <n v="1641.8205963302751"/>
    <n v="328.36411926605501"/>
    <m/>
    <s v="13 Nov 2025 07:51"/>
    <s v="13 Nov 2025"/>
    <s v="Nov"/>
    <n v="0"/>
    <n v="0"/>
    <n v="5"/>
    <n v="0"/>
    <n v="0"/>
    <n v="5"/>
    <n v="0"/>
    <s v="13.11.2025"/>
    <x v="11"/>
  </r>
  <r>
    <s v="TO"/>
    <n v="0"/>
    <n v="5"/>
    <n v="1"/>
    <n v="9426"/>
    <s v="1186886.227494"/>
    <s v="24 Aug 2026"/>
    <s v="24"/>
    <s v="Aug"/>
    <s v="30 Aug 2026"/>
    <s v="30"/>
    <s v="Aug"/>
    <n v="6"/>
    <n v="6"/>
    <n v="0"/>
    <n v="0"/>
    <s v="СЛР-ХОЛИДЕЙ-СЪРВИС ЕООД"/>
    <x v="1"/>
    <n v="4"/>
    <n v="0"/>
    <n v="3089.8202339999998"/>
    <n v="514.97003899999993"/>
    <s v="Romania"/>
    <s v="11 Jan 2026 12:05"/>
    <s v="11 Jan 2026"/>
    <s v="Jan"/>
    <n v="0"/>
    <n v="0"/>
    <n v="0"/>
    <n v="6"/>
    <n v="0"/>
    <n v="6"/>
    <n v="0"/>
    <s v="11.01.2025"/>
    <x v="1"/>
  </r>
  <r>
    <s v="TO"/>
    <n v="0"/>
    <n v="0"/>
    <n v="7"/>
    <n v="8255"/>
    <s v="NT307879"/>
    <s v="01 Aug 2026"/>
    <s v="01"/>
    <s v="Aug"/>
    <s v="08 Aug 2026"/>
    <s v="08"/>
    <s v="Aug"/>
    <n v="7"/>
    <n v="7"/>
    <n v="0"/>
    <n v="0"/>
    <s v="НОВОТОН - ЕООД"/>
    <x v="6"/>
    <n v="2"/>
    <n v="1"/>
    <n v="1868.9324731000002"/>
    <n v="266.99035330000004"/>
    <m/>
    <s v="09 Nov 2025 23:24"/>
    <s v="09 Nov 2025"/>
    <s v="Nov"/>
    <n v="0"/>
    <n v="0"/>
    <n v="0"/>
    <n v="7"/>
    <n v="0"/>
    <n v="7"/>
    <n v="0"/>
    <s v="09.11.2025"/>
    <x v="11"/>
  </r>
  <r>
    <s v="TO"/>
    <n v="0"/>
    <n v="4"/>
    <n v="1"/>
    <n v="9444"/>
    <s v="2318768"/>
    <s v="24 Aug 2026"/>
    <s v="24"/>
    <s v="Aug"/>
    <s v="29 Aug 2026"/>
    <s v="29"/>
    <s v="Aug"/>
    <n v="5"/>
    <n v="5"/>
    <n v="0"/>
    <n v="0"/>
    <s v="ТУРИСТИЧЕСКА АГЕНЦИЯ СОЛВЕКС - ЕООД"/>
    <x v="6"/>
    <n v="2"/>
    <n v="0"/>
    <n v="1406.8285189999999"/>
    <n v="281.36570380000001"/>
    <m/>
    <s v="12 Jan 2026 10:21"/>
    <s v="11 Jan 2026"/>
    <s v="Jan"/>
    <n v="0"/>
    <n v="0"/>
    <n v="0"/>
    <n v="5"/>
    <n v="0"/>
    <n v="5"/>
    <n v="0"/>
    <s v="12.01.2025"/>
    <x v="7"/>
  </r>
  <r>
    <s v="TO"/>
    <n v="0"/>
    <n v="5"/>
    <n v="0"/>
    <n v="9454"/>
    <s v="2318841"/>
    <s v="31 Aug 2026"/>
    <s v="31"/>
    <s v="Aug"/>
    <s v="05 Sep 2026"/>
    <s v="05"/>
    <s v="Sep"/>
    <n v="5"/>
    <n v="-26"/>
    <n v="0"/>
    <n v="4"/>
    <s v="ТУРИСТИЧЕСКА АГЕНЦИЯ СОЛВЕКС - ЕООД"/>
    <x v="6"/>
    <n v="2"/>
    <n v="0"/>
    <n v="1230.9994019999999"/>
    <n v="246.19988039999998"/>
    <s v="Romania"/>
    <s v="12 Jan 2026 12:19"/>
    <s v="12 Jan 2026"/>
    <s v="Jan"/>
    <n v="0"/>
    <n v="0"/>
    <n v="0"/>
    <n v="0"/>
    <n v="4"/>
    <n v="4"/>
    <n v="-1"/>
    <s v="12.01.2025"/>
    <x v="7"/>
  </r>
  <r>
    <s v="TO"/>
    <n v="0"/>
    <n v="0"/>
    <n v="6"/>
    <n v="9432"/>
    <s v="NT313715"/>
    <s v="06 Aug 2026"/>
    <s v="06"/>
    <s v="Aug"/>
    <s v="12 Aug 2026"/>
    <s v="12"/>
    <s v="Aug"/>
    <n v="6"/>
    <n v="6"/>
    <n v="0"/>
    <n v="0"/>
    <s v="НОВОТОН - ЕООД"/>
    <x v="3"/>
    <n v="3"/>
    <n v="0"/>
    <n v="2584.1599458000001"/>
    <n v="430.69332430000003"/>
    <s v="Romania"/>
    <s v="11 Jan 2026 23:30"/>
    <s v="11 Jan 2026"/>
    <s v="Jan"/>
    <n v="0"/>
    <n v="0"/>
    <n v="0"/>
    <n v="6"/>
    <n v="0"/>
    <n v="6"/>
    <n v="0"/>
    <s v="11.01.2025"/>
    <x v="1"/>
  </r>
  <r>
    <s v="TO"/>
    <n v="0"/>
    <n v="0"/>
    <n v="6"/>
    <n v="8635"/>
    <s v="1177486.222253"/>
    <s v="03 Aug 2026"/>
    <s v="03"/>
    <s v="Aug"/>
    <s v="09 Aug 2026"/>
    <s v="09"/>
    <s v="Aug"/>
    <n v="6"/>
    <n v="6"/>
    <n v="0"/>
    <n v="0"/>
    <s v="СЛР-ХОЛИДЕЙ-СЪРВИС ЕООД"/>
    <x v="4"/>
    <n v="2"/>
    <n v="2"/>
    <n v="2050.9224545999996"/>
    <n v="341.82040909999995"/>
    <s v="Romania"/>
    <s v="20 Nov 2025 09:59"/>
    <s v="20 Nov 2025"/>
    <s v="Nov"/>
    <n v="0"/>
    <n v="0"/>
    <n v="0"/>
    <n v="6"/>
    <n v="0"/>
    <n v="6"/>
    <n v="0"/>
    <s v="20.11.2025"/>
    <x v="12"/>
  </r>
  <r>
    <s v="TO"/>
    <n v="0"/>
    <n v="0"/>
    <n v="5"/>
    <n v="8403"/>
    <s v="NT308255"/>
    <s v="01 Aug 2026"/>
    <s v="01"/>
    <s v="Aug"/>
    <s v="06 Aug 2026"/>
    <s v="06"/>
    <s v="Aug"/>
    <n v="5"/>
    <n v="5"/>
    <n v="0"/>
    <n v="0"/>
    <s v="НОВОТОН - ЕООД"/>
    <x v="6"/>
    <n v="3"/>
    <n v="1"/>
    <n v="1802.1995535000001"/>
    <n v="360.43991070000004"/>
    <m/>
    <s v="12 Nov 2025 10:23"/>
    <s v="12 Nov 2025"/>
    <s v="Nov"/>
    <n v="0"/>
    <n v="0"/>
    <n v="0"/>
    <n v="5"/>
    <n v="0"/>
    <n v="5"/>
    <n v="0"/>
    <s v="12.11.2025"/>
    <x v="11"/>
  </r>
  <r>
    <s v="TO"/>
    <n v="0"/>
    <n v="0"/>
    <n v="5"/>
    <n v="9119"/>
    <s v="011927011"/>
    <s v="04 Aug 2026"/>
    <s v="04"/>
    <s v="Aug"/>
    <s v="09 Aug 2026"/>
    <s v="09"/>
    <s v="Aug"/>
    <n v="5"/>
    <n v="5"/>
    <n v="0"/>
    <n v="0"/>
    <s v="СЪНИ ТУРС ООД"/>
    <x v="4"/>
    <n v="3"/>
    <n v="1"/>
    <n v="1999.5428005000001"/>
    <n v="399.90856010000005"/>
    <s v="Bulgaria"/>
    <s v="16 Dec 2025 10:36"/>
    <s v="16 Dec 2025"/>
    <s v="Dec"/>
    <n v="0"/>
    <n v="0"/>
    <n v="0"/>
    <n v="5"/>
    <n v="0"/>
    <n v="5"/>
    <n v="0"/>
    <s v="16.12.2025"/>
    <x v="10"/>
  </r>
  <r>
    <s v="TO"/>
    <n v="0"/>
    <n v="0"/>
    <n v="6"/>
    <n v="9433"/>
    <s v="NT313714"/>
    <s v="06 Aug 2026"/>
    <s v="06"/>
    <s v="Aug"/>
    <s v="12 Aug 2026"/>
    <s v="12"/>
    <s v="Aug"/>
    <n v="6"/>
    <n v="6"/>
    <n v="0"/>
    <n v="0"/>
    <s v="НОВОТОН - ЕООД"/>
    <x v="3"/>
    <n v="2"/>
    <n v="0"/>
    <n v="1914.2099376000001"/>
    <n v="319.03498960000002"/>
    <s v="Romania"/>
    <s v="11 Jan 2026 23:31"/>
    <s v="11 Jan 2026"/>
    <s v="Jan"/>
    <n v="0"/>
    <n v="0"/>
    <n v="0"/>
    <n v="6"/>
    <n v="0"/>
    <n v="6"/>
    <n v="0"/>
    <s v="11.01.2025"/>
    <x v="1"/>
  </r>
  <r>
    <s v="TO"/>
    <n v="0"/>
    <n v="0"/>
    <n v="6"/>
    <n v="8076"/>
    <s v="16673"/>
    <s v="18 Aug 2026"/>
    <s v="18"/>
    <s v="Aug"/>
    <s v="24 Aug 2026"/>
    <s v="24"/>
    <s v="Aug"/>
    <n v="6"/>
    <n v="6"/>
    <n v="0"/>
    <n v="0"/>
    <s v="КЛУБ МАГЕЛАН - ООД"/>
    <x v="5"/>
    <n v="3"/>
    <n v="0"/>
    <n v="0"/>
    <n v="0"/>
    <m/>
    <s v="27 Oct 2025 16:31"/>
    <s v="13 Oct 2025"/>
    <s v="Oct"/>
    <n v="0"/>
    <n v="0"/>
    <n v="0"/>
    <n v="6"/>
    <n v="0"/>
    <n v="6"/>
    <n v="0"/>
    <s v="27.10.2025"/>
    <x v="4"/>
  </r>
  <r>
    <s v="TO"/>
    <n v="0"/>
    <n v="0"/>
    <n v="5"/>
    <n v="8615"/>
    <s v="1177294.222159"/>
    <s v="17 Aug 2026"/>
    <s v="17"/>
    <s v="Aug"/>
    <s v="22 Aug 2026"/>
    <s v="22"/>
    <s v="Aug"/>
    <n v="5"/>
    <n v="5"/>
    <n v="0"/>
    <n v="0"/>
    <s v="СЛР-ХОЛИДЕЙ-СЪРВИС ЕООД"/>
    <x v="7"/>
    <n v="4"/>
    <n v="1"/>
    <n v="2583.8470129999996"/>
    <n v="516.76940259999992"/>
    <s v="Romania"/>
    <s v="19 Nov 2025 11:55"/>
    <s v="19 Nov 2025"/>
    <s v="Nov"/>
    <n v="0"/>
    <n v="0"/>
    <n v="0"/>
    <n v="5"/>
    <n v="0"/>
    <n v="5"/>
    <n v="0"/>
    <s v="19.11.2025"/>
    <x v="12"/>
  </r>
  <r>
    <s v="TO"/>
    <n v="0"/>
    <n v="4"/>
    <n v="2"/>
    <n v="9445"/>
    <s v="51978"/>
    <s v="23 Aug 2026"/>
    <s v="23"/>
    <s v="Aug"/>
    <s v="29 Aug 2026"/>
    <s v="29"/>
    <s v="Aug"/>
    <n v="6"/>
    <n v="6"/>
    <n v="0"/>
    <n v="0"/>
    <s v="КЛУБ МАГЕЛАН - ООД"/>
    <x v="2"/>
    <n v="3"/>
    <n v="1"/>
    <n v="2421.4544480999998"/>
    <n v="403.57574134999999"/>
    <s v="Romania"/>
    <s v="12 Jan 2026 10:54"/>
    <s v="12 Jan 2026"/>
    <s v="Jan"/>
    <n v="0"/>
    <n v="0"/>
    <n v="0"/>
    <n v="6"/>
    <n v="0"/>
    <n v="6"/>
    <n v="0"/>
    <s v="12.01.2025"/>
    <x v="7"/>
  </r>
  <r>
    <s v="BOOKING"/>
    <n v="0"/>
    <n v="0"/>
    <n v="5"/>
    <n v="9417"/>
    <s v="6966459777"/>
    <s v="14 Aug 2026"/>
    <s v="14"/>
    <s v="Aug"/>
    <s v="19 Aug 2026"/>
    <s v="19"/>
    <s v="Aug"/>
    <n v="5"/>
    <n v="5"/>
    <n v="0"/>
    <n v="0"/>
    <s v="BOOKING"/>
    <x v="4"/>
    <n v="2"/>
    <n v="2"/>
    <n v="3296.3810027522932"/>
    <n v="659.27620055045873"/>
    <s v="Israel"/>
    <s v="10 Jan 2026 11:14"/>
    <s v="10 Jan 2026"/>
    <s v="Jan"/>
    <n v="0"/>
    <n v="0"/>
    <n v="0"/>
    <n v="5"/>
    <n v="0"/>
    <n v="5"/>
    <n v="0"/>
    <s v="10.01.2025"/>
    <x v="1"/>
  </r>
  <r>
    <s v="TOPOLA SKIES"/>
    <n v="0"/>
    <n v="0"/>
    <n v="5"/>
    <n v="9272"/>
    <s v="434906"/>
    <s v="14 Aug 2026"/>
    <s v="14"/>
    <s v="Aug"/>
    <s v="19 Aug 2026"/>
    <s v="19"/>
    <s v="Aug"/>
    <n v="5"/>
    <n v="5"/>
    <n v="0"/>
    <n v="0"/>
    <s v="TOPOLA SKIES"/>
    <x v="1"/>
    <n v="2"/>
    <n v="3"/>
    <n v="3149.0657339449535"/>
    <n v="629.81314678899071"/>
    <m/>
    <s v="30 Dec 2025 18:28"/>
    <s v="30 Dec 2025"/>
    <s v="Dec"/>
    <n v="0"/>
    <n v="0"/>
    <n v="0"/>
    <n v="5"/>
    <n v="0"/>
    <n v="5"/>
    <n v="0"/>
    <s v="30.12.2025"/>
    <x v="18"/>
  </r>
  <r>
    <s v="BOOKING"/>
    <n v="0"/>
    <n v="0"/>
    <n v="5"/>
    <n v="9420"/>
    <s v="6221127957"/>
    <s v="01 Aug 2026"/>
    <s v="01"/>
    <s v="Aug"/>
    <s v="06 Aug 2026"/>
    <s v="06"/>
    <s v="Aug"/>
    <n v="5"/>
    <n v="5"/>
    <n v="0"/>
    <n v="0"/>
    <s v="BOOKING"/>
    <x v="6"/>
    <n v="2"/>
    <n v="1"/>
    <n v="2383.6005247706421"/>
    <n v="476.72010495412843"/>
    <s v="Romania"/>
    <s v="10 Jan 2026 18:42"/>
    <s v="10 Jan 2026"/>
    <s v="Jan"/>
    <n v="0"/>
    <n v="0"/>
    <n v="0"/>
    <n v="5"/>
    <n v="0"/>
    <n v="5"/>
    <n v="0"/>
    <s v="10.01.2025"/>
    <x v="1"/>
  </r>
  <r>
    <s v="BOOKING"/>
    <n v="0"/>
    <n v="0"/>
    <n v="4"/>
    <n v="9427"/>
    <s v="6845943429"/>
    <s v="10 Aug 2026"/>
    <s v="10"/>
    <s v="Aug"/>
    <s v="14 Aug 2026"/>
    <s v="14"/>
    <s v="Aug"/>
    <n v="4"/>
    <n v="4"/>
    <n v="0"/>
    <n v="0"/>
    <s v="BOOKING"/>
    <x v="4"/>
    <n v="3"/>
    <n v="1"/>
    <n v="2637.1048022018349"/>
    <n v="659.27620055045873"/>
    <s v="Romania"/>
    <s v="11 Jan 2026 15:00"/>
    <s v="11 Jan 2026"/>
    <s v="Jan"/>
    <n v="0"/>
    <n v="0"/>
    <n v="0"/>
    <n v="4"/>
    <n v="0"/>
    <n v="4"/>
    <n v="0"/>
    <s v="11.01.2025"/>
    <x v="1"/>
  </r>
  <r>
    <s v="TO"/>
    <n v="0"/>
    <n v="0"/>
    <n v="5"/>
    <n v="8842"/>
    <s v="2313612"/>
    <s v="01 Aug 2026"/>
    <s v="01"/>
    <s v="Aug"/>
    <s v="06 Aug 2026"/>
    <s v="06"/>
    <s v="Aug"/>
    <n v="5"/>
    <n v="5"/>
    <n v="0"/>
    <n v="0"/>
    <s v="ТУРИСТИЧЕСКА АГЕНЦИЯ СОЛВЕКС - ЕООД"/>
    <x v="6"/>
    <n v="2"/>
    <n v="1"/>
    <n v="1446.1407019999999"/>
    <n v="289.22814039999997"/>
    <s v="Romania"/>
    <s v="26 Nov 2025 13:35"/>
    <s v="26 Nov 2025"/>
    <s v="Nov"/>
    <n v="0"/>
    <n v="0"/>
    <n v="0"/>
    <n v="5"/>
    <n v="0"/>
    <n v="5"/>
    <n v="0"/>
    <s v="26.11.2025"/>
    <x v="15"/>
  </r>
  <r>
    <s v="TO"/>
    <n v="0"/>
    <n v="0"/>
    <n v="5"/>
    <n v="9448"/>
    <s v="1186850.227715"/>
    <s v="17 Aug 2026"/>
    <s v="17"/>
    <s v="Aug"/>
    <s v="22 Aug 2026"/>
    <s v="22"/>
    <s v="Aug"/>
    <n v="5"/>
    <n v="5"/>
    <n v="0"/>
    <n v="0"/>
    <s v="СЛР-ХОЛИДЕЙ-СЪРВИС ЕООД"/>
    <x v="4"/>
    <n v="3"/>
    <n v="0"/>
    <n v="2153.4666214999997"/>
    <n v="430.69332429999997"/>
    <s v="Romania"/>
    <s v="12 Jan 2026 11:28"/>
    <s v="10 Jan 2026"/>
    <s v="Jan"/>
    <n v="0"/>
    <n v="0"/>
    <n v="0"/>
    <n v="5"/>
    <n v="0"/>
    <n v="5"/>
    <n v="0"/>
    <s v="12.01.2025"/>
    <x v="7"/>
  </r>
  <r>
    <s v="TOPOLA SKIES"/>
    <n v="0"/>
    <n v="4"/>
    <n v="1"/>
    <n v="9428"/>
    <s v="443743"/>
    <s v="24 Aug 2026"/>
    <s v="24"/>
    <s v="Aug"/>
    <s v="29 Aug 2026"/>
    <s v="29"/>
    <s v="Aug"/>
    <n v="5"/>
    <n v="5"/>
    <n v="0"/>
    <n v="0"/>
    <s v="TOPOLA SKIES"/>
    <x v="1"/>
    <n v="2"/>
    <n v="4"/>
    <n v="3077.2921559633028"/>
    <n v="615.45843119266044"/>
    <m/>
    <s v="11 Jan 2026 15:58"/>
    <s v="11 Jan 2026"/>
    <s v="Jan"/>
    <n v="0"/>
    <n v="0"/>
    <n v="0"/>
    <n v="5"/>
    <n v="0"/>
    <n v="5"/>
    <n v="0"/>
    <s v="11.01.2025"/>
    <x v="1"/>
  </r>
  <r>
    <s v="TO"/>
    <n v="0"/>
    <n v="4"/>
    <n v="1"/>
    <n v="9431"/>
    <s v="2318786"/>
    <s v="24 Aug 2026"/>
    <s v="24"/>
    <s v="Aug"/>
    <s v="29 Aug 2026"/>
    <s v="29"/>
    <s v="Aug"/>
    <n v="5"/>
    <n v="5"/>
    <n v="0"/>
    <n v="0"/>
    <s v="ТУРИСТИЧЕСКА АГЕНЦИЯ СОЛВЕКС - ЕООД"/>
    <x v="6"/>
    <n v="2"/>
    <n v="0"/>
    <n v="0"/>
    <n v="0"/>
    <m/>
    <s v="11 Jan 2026 22:48"/>
    <s v="11 Jan 2026"/>
    <s v="Jan"/>
    <n v="0"/>
    <n v="0"/>
    <n v="0"/>
    <n v="5"/>
    <n v="0"/>
    <n v="5"/>
    <n v="0"/>
    <s v="11.01.2025"/>
    <x v="1"/>
  </r>
  <r>
    <s v="TO"/>
    <n v="0"/>
    <n v="0"/>
    <n v="7"/>
    <n v="9438"/>
    <s v="2318726"/>
    <s v="07 Aug 2026"/>
    <s v="07"/>
    <s v="Aug"/>
    <s v="14 Aug 2026"/>
    <s v="14"/>
    <s v="Aug"/>
    <n v="7"/>
    <n v="7"/>
    <n v="0"/>
    <n v="0"/>
    <s v="ТУРИСТИЧЕСКА АГЕНЦИЯ СОЛВЕКС - ЕООД"/>
    <x v="6"/>
    <n v="2"/>
    <n v="2"/>
    <n v="2725.5664548"/>
    <n v="389.3666364"/>
    <m/>
    <s v="12 Jan 2026 09:11"/>
    <s v="10 Jan 2026"/>
    <s v="Jan"/>
    <n v="0"/>
    <n v="0"/>
    <n v="0"/>
    <n v="7"/>
    <n v="0"/>
    <n v="7"/>
    <n v="0"/>
    <s v="12.01.2025"/>
    <x v="7"/>
  </r>
  <r>
    <s v="TOPOLA SKIES"/>
    <n v="0"/>
    <n v="5"/>
    <n v="2"/>
    <n v="9087"/>
    <s v="424961"/>
    <s v="23 Aug 2026"/>
    <s v="23"/>
    <s v="Aug"/>
    <s v="30 Aug 2026"/>
    <s v="30"/>
    <s v="Aug"/>
    <n v="7"/>
    <n v="7"/>
    <n v="0"/>
    <n v="0"/>
    <s v="TOPOLA SKIES"/>
    <x v="5"/>
    <n v="2"/>
    <n v="2"/>
    <n v="3277.3251177981647"/>
    <n v="468.19699256880733"/>
    <m/>
    <s v="12 Dec 2025 00:28"/>
    <s v="12 Dec 2025"/>
    <s v="Dec"/>
    <n v="0"/>
    <n v="0"/>
    <n v="0"/>
    <n v="7"/>
    <n v="0"/>
    <n v="7"/>
    <n v="0"/>
    <s v="12.12.2025"/>
    <x v="16"/>
  </r>
  <r>
    <s v="TO"/>
    <n v="0"/>
    <n v="1"/>
    <n v="4"/>
    <n v="9440"/>
    <s v="2318765"/>
    <s v="21 Aug 2026"/>
    <s v="21"/>
    <s v="Aug"/>
    <s v="26 Aug 2026"/>
    <s v="26"/>
    <s v="Aug"/>
    <n v="5"/>
    <n v="5"/>
    <n v="0"/>
    <n v="0"/>
    <s v="ТУРИСТИЧЕСКА АГЕНЦИЯ СОЛВЕКС - ЕООД"/>
    <x v="7"/>
    <n v="2"/>
    <n v="3"/>
    <n v="2888.9173763999997"/>
    <n v="577.78347527999995"/>
    <m/>
    <s v="12 Jan 2026 09:17"/>
    <s v="11 Jan 2026"/>
    <s v="Jan"/>
    <n v="0"/>
    <n v="0"/>
    <n v="0"/>
    <n v="5"/>
    <n v="0"/>
    <n v="5"/>
    <n v="0"/>
    <s v="12.01.2025"/>
    <x v="7"/>
  </r>
  <r>
    <s v="TO"/>
    <n v="0"/>
    <n v="0"/>
    <n v="5"/>
    <n v="8709"/>
    <s v="2312910"/>
    <s v="17 Aug 2026"/>
    <s v="17"/>
    <s v="Aug"/>
    <s v="22 Aug 2026"/>
    <s v="22"/>
    <s v="Aug"/>
    <n v="5"/>
    <n v="5"/>
    <n v="0"/>
    <n v="0"/>
    <s v="ТУРИСТИЧЕСКА АГЕНЦИЯ СОЛВЕКС - ЕООД"/>
    <x v="3"/>
    <n v="3"/>
    <n v="1"/>
    <n v="1845.8145625"/>
    <n v="369.1629125"/>
    <s v="[&quot;RO&quot;]"/>
    <s v="22 Nov 2025 18:54"/>
    <s v="22 Nov 2025"/>
    <s v="Nov"/>
    <n v="0"/>
    <n v="0"/>
    <n v="0"/>
    <n v="5"/>
    <n v="0"/>
    <n v="5"/>
    <n v="0"/>
    <s v="22.11.2025"/>
    <x v="12"/>
  </r>
  <r>
    <s v="TO"/>
    <n v="0"/>
    <n v="0"/>
    <n v="7"/>
    <n v="9446"/>
    <s v="18171"/>
    <s v="03 Aug 2026"/>
    <s v="03"/>
    <s v="Aug"/>
    <s v="10 Aug 2026"/>
    <s v="10"/>
    <s v="Aug"/>
    <n v="7"/>
    <n v="7"/>
    <n v="0"/>
    <n v="0"/>
    <s v="КЛУБ МАГЕЛАН - ООД"/>
    <x v="3"/>
    <n v="2"/>
    <n v="1"/>
    <n v="2233.2449271999999"/>
    <n v="319.03498959999996"/>
    <s v="Romania"/>
    <s v="12 Jan 2026 10:54"/>
    <s v="11 Jan 2026"/>
    <s v="Jan"/>
    <n v="0"/>
    <n v="0"/>
    <n v="0"/>
    <n v="7"/>
    <n v="0"/>
    <n v="7"/>
    <n v="0"/>
    <s v="12.01.2025"/>
    <x v="7"/>
  </r>
  <r>
    <s v="TO"/>
    <n v="0"/>
    <n v="0"/>
    <n v="5"/>
    <n v="9449"/>
    <s v="1186850.227716"/>
    <s v="17 Aug 2026"/>
    <s v="17"/>
    <s v="Aug"/>
    <s v="22 Aug 2026"/>
    <s v="22"/>
    <s v="Aug"/>
    <n v="5"/>
    <n v="5"/>
    <n v="0"/>
    <n v="0"/>
    <s v="СЛР-ХОЛИДЕЙ-СЪРВИС ЕООД"/>
    <x v="4"/>
    <n v="3"/>
    <n v="0"/>
    <n v="2153.4666214999997"/>
    <n v="430.69332429999997"/>
    <s v="Romania"/>
    <s v="12 Jan 2026 11:28"/>
    <s v="10 Jan 2026"/>
    <s v="Jan"/>
    <n v="0"/>
    <n v="0"/>
    <n v="0"/>
    <n v="5"/>
    <n v="0"/>
    <n v="5"/>
    <n v="0"/>
    <s v="12.01.2025"/>
    <x v="7"/>
  </r>
  <r>
    <s v="BOOKING"/>
    <n v="0"/>
    <n v="0"/>
    <n v="3"/>
    <n v="9095"/>
    <s v="6417187569"/>
    <s v="15 Aug 2026"/>
    <s v="15"/>
    <s v="Aug"/>
    <s v="18 Aug 2026"/>
    <s v="18"/>
    <s v="Aug"/>
    <n v="3"/>
    <n v="3"/>
    <n v="0"/>
    <n v="0"/>
    <s v="BOOKING"/>
    <x v="1"/>
    <n v="2"/>
    <n v="3"/>
    <n v="2589.9854482568808"/>
    <n v="863.32848275229344"/>
    <s v="Bulgaria"/>
    <s v="12 Dec 2025 22:10"/>
    <s v="12 Dec 2025"/>
    <s v="Dec"/>
    <n v="0"/>
    <n v="0"/>
    <n v="0"/>
    <n v="3"/>
    <n v="0"/>
    <n v="3"/>
    <n v="0"/>
    <s v="12.12.2025"/>
    <x v="16"/>
  </r>
  <r>
    <s v="TO"/>
    <n v="0"/>
    <n v="0"/>
    <n v="7"/>
    <n v="8954"/>
    <s v="51469"/>
    <s v="09 Aug 2026"/>
    <s v="09"/>
    <s v="Aug"/>
    <s v="16 Aug 2026"/>
    <s v="16"/>
    <s v="Aug"/>
    <n v="7"/>
    <n v="7"/>
    <n v="0"/>
    <n v="0"/>
    <s v="КЛУБ МАГЕЛАН - ООД"/>
    <x v="3"/>
    <n v="2"/>
    <n v="2"/>
    <n v="2592.0810572999999"/>
    <n v="370.2972939"/>
    <m/>
    <s v="01 Dec 2025 09:57"/>
    <s v="30 Nov 2025"/>
    <s v="Dec"/>
    <n v="0"/>
    <n v="0"/>
    <n v="0"/>
    <n v="7"/>
    <n v="0"/>
    <n v="7"/>
    <n v="0"/>
    <s v="01.12.2025"/>
    <x v="13"/>
  </r>
  <r>
    <s v="TOPOLA SKIES"/>
    <n v="0"/>
    <n v="0"/>
    <n v="9"/>
    <n v="9040"/>
    <s v="421929"/>
    <s v="12 Aug 2026"/>
    <s v="12"/>
    <s v="Aug"/>
    <s v="21 Aug 2026"/>
    <s v="21"/>
    <s v="Aug"/>
    <n v="9"/>
    <n v="9"/>
    <n v="0"/>
    <n v="0"/>
    <s v="TOPOLA SKIES"/>
    <x v="1"/>
    <n v="3"/>
    <n v="2"/>
    <n v="5668.3183211009173"/>
    <n v="629.81314678899071"/>
    <m/>
    <s v="06 Dec 2025 16:43"/>
    <s v="06 Dec 2025"/>
    <s v="Dec"/>
    <n v="0"/>
    <n v="0"/>
    <n v="0"/>
    <n v="9"/>
    <n v="0"/>
    <n v="9"/>
    <n v="0"/>
    <s v="06.12.2025"/>
    <x v="13"/>
  </r>
  <r>
    <s v="TO"/>
    <n v="0"/>
    <n v="2"/>
    <n v="5"/>
    <n v="8988"/>
    <s v="2314748"/>
    <s v="20 Aug 2026"/>
    <s v="20"/>
    <s v="Aug"/>
    <s v="27 Aug 2026"/>
    <s v="27"/>
    <s v="Aug"/>
    <n v="7"/>
    <n v="7"/>
    <n v="0"/>
    <n v="0"/>
    <s v="ТУРИСТИЧЕСКА АГЕНЦИЯ СОЛВЕКС - ЕООД"/>
    <x v="3"/>
    <n v="2"/>
    <n v="2"/>
    <n v="2487.1703361"/>
    <n v="355.31004801428571"/>
    <s v="[&quot;RO&quot;]"/>
    <s v="02 Dec 2025 15:28"/>
    <s v="02 Dec 2025"/>
    <s v="Dec"/>
    <n v="0"/>
    <n v="0"/>
    <n v="0"/>
    <n v="7"/>
    <n v="0"/>
    <n v="7"/>
    <n v="0"/>
    <s v="02.12.2025"/>
    <x v="13"/>
  </r>
  <r>
    <s v="TO"/>
    <n v="0"/>
    <n v="5"/>
    <n v="0"/>
    <n v="8291"/>
    <s v="50971"/>
    <s v="31 Aug 2026"/>
    <s v="31"/>
    <s v="Aug"/>
    <s v="05 Sep 2026"/>
    <s v="05"/>
    <s v="Sep"/>
    <n v="5"/>
    <n v="-26"/>
    <n v="0"/>
    <n v="4"/>
    <s v="КЛУБ МАГЕЛАН - ООД"/>
    <x v="6"/>
    <n v="2"/>
    <n v="1"/>
    <n v="1055.0724935000001"/>
    <n v="211.01449870000002"/>
    <m/>
    <s v="10 Nov 2025 13:18"/>
    <s v="10 Nov 2025"/>
    <s v="Nov"/>
    <n v="0"/>
    <n v="0"/>
    <n v="0"/>
    <n v="0"/>
    <n v="4"/>
    <n v="4"/>
    <n v="-1"/>
    <s v="10.11.2025"/>
    <x v="11"/>
  </r>
  <r>
    <s v="TO"/>
    <n v="0"/>
    <n v="0"/>
    <n v="5"/>
    <n v="8835"/>
    <s v="2313570"/>
    <s v="13 Aug 2026"/>
    <s v="13"/>
    <s v="Aug"/>
    <s v="18 Aug 2026"/>
    <s v="18"/>
    <s v="Aug"/>
    <n v="5"/>
    <n v="5"/>
    <n v="0"/>
    <n v="0"/>
    <s v="ТУРИСТИЧЕСКА АГЕНЦИЯ СОЛВЕКС - ЕООД"/>
    <x v="2"/>
    <n v="2"/>
    <n v="2"/>
    <n v="1880.726128"/>
    <n v="376.1452256"/>
    <m/>
    <s v="26 Nov 2025 12:26"/>
    <s v="26 Nov 2025"/>
    <s v="Nov"/>
    <n v="0"/>
    <n v="0"/>
    <n v="0"/>
    <n v="5"/>
    <n v="0"/>
    <n v="5"/>
    <n v="0"/>
    <s v="26.11.2025"/>
    <x v="15"/>
  </r>
  <r>
    <s v="TO"/>
    <n v="0"/>
    <n v="0"/>
    <n v="5"/>
    <n v="8194"/>
    <s v="1172173.220036"/>
    <s v="01 Aug 2026"/>
    <s v="01"/>
    <s v="Aug"/>
    <s v="06 Aug 2026"/>
    <s v="06"/>
    <s v="Aug"/>
    <n v="5"/>
    <n v="5"/>
    <n v="0"/>
    <n v="0"/>
    <s v="СЛР-ХОЛИДЕЙ-СЪРВИС ЕООД"/>
    <x v="4"/>
    <n v="3"/>
    <n v="1"/>
    <n v="1845.8145625"/>
    <n v="369.1629125"/>
    <s v="Romania"/>
    <s v="07 Nov 2025 13:46"/>
    <s v="06 Nov 2025"/>
    <s v="Nov"/>
    <n v="0"/>
    <n v="0"/>
    <n v="0"/>
    <n v="5"/>
    <n v="0"/>
    <n v="5"/>
    <n v="0"/>
    <s v="07.11.2025"/>
    <x v="3"/>
  </r>
  <r>
    <s v="TO"/>
    <n v="0"/>
    <n v="0"/>
    <n v="6"/>
    <n v="8609"/>
    <s v="1177138.222139"/>
    <s v="04 Aug 2026"/>
    <s v="04"/>
    <s v="Aug"/>
    <s v="10 Aug 2026"/>
    <s v="10"/>
    <s v="Aug"/>
    <n v="6"/>
    <n v="6"/>
    <n v="0"/>
    <n v="0"/>
    <s v="СЛР-ХОЛИДЕЙ-СЪРВИС ЕООД"/>
    <x v="4"/>
    <n v="3"/>
    <n v="0"/>
    <n v="2214.9774750000001"/>
    <n v="369.1629125"/>
    <s v="Romania"/>
    <s v="19 Nov 2025 09:37"/>
    <s v="19 Nov 2025"/>
    <s v="Nov"/>
    <n v="0"/>
    <n v="0"/>
    <n v="0"/>
    <n v="6"/>
    <n v="0"/>
    <n v="6"/>
    <n v="0"/>
    <s v="19.11.2025"/>
    <x v="12"/>
  </r>
  <r>
    <s v="TO"/>
    <n v="0"/>
    <n v="0"/>
    <n v="6"/>
    <n v="8406"/>
    <s v="1174941.221138"/>
    <s v="16 Aug 2026"/>
    <s v="16"/>
    <s v="Aug"/>
    <s v="22 Aug 2026"/>
    <s v="22"/>
    <s v="Aug"/>
    <n v="6"/>
    <n v="6"/>
    <n v="0"/>
    <n v="0"/>
    <s v="СЛР-ХОЛИДЕЙ-СЪРВИС ЕООД"/>
    <x v="2"/>
    <n v="2"/>
    <n v="1"/>
    <n v="1666.6018595999999"/>
    <n v="277.76697659999996"/>
    <s v="Romania"/>
    <s v="12 Nov 2025 10:29"/>
    <s v="12 Nov 2025"/>
    <s v="Nov"/>
    <n v="0"/>
    <n v="0"/>
    <n v="0"/>
    <n v="6"/>
    <n v="0"/>
    <n v="6"/>
    <n v="0"/>
    <s v="12.11.2025"/>
    <x v="11"/>
  </r>
  <r>
    <s v="BOOKING"/>
    <n v="0"/>
    <n v="4"/>
    <n v="0"/>
    <n v="9579"/>
    <s v="5489163786"/>
    <s v="20 Jun 2026"/>
    <s v="20"/>
    <s v="Jun"/>
    <s v="24 Jun 2026"/>
    <s v="24"/>
    <s v="Jun"/>
    <n v="4"/>
    <n v="4"/>
    <n v="0"/>
    <n v="0"/>
    <s v="BOOKING"/>
    <x v="3"/>
    <n v="2"/>
    <n v="0"/>
    <n v="1418.5329952293575"/>
    <n v="354.63324880733938"/>
    <m/>
    <s v="19 Jan 2026 12:10"/>
    <s v="19 Jan 2026"/>
    <s v="Jan"/>
    <n v="0"/>
    <n v="4"/>
    <n v="0"/>
    <n v="0"/>
    <n v="0"/>
    <n v="4"/>
    <n v="0"/>
    <s v="19.01.2025"/>
    <x v="2"/>
  </r>
  <r>
    <s v="TO"/>
    <n v="0"/>
    <n v="3"/>
    <n v="2"/>
    <n v="8385"/>
    <s v="2311244"/>
    <s v="23 Aug 2026"/>
    <s v="23"/>
    <s v="Aug"/>
    <s v="28 Aug 2026"/>
    <s v="28"/>
    <s v="Aug"/>
    <n v="5"/>
    <n v="5"/>
    <n v="0"/>
    <n v="0"/>
    <s v="ТУРИСТИЧЕСКА АГЕНЦИЯ СОЛВЕКС - ЕООД"/>
    <x v="4"/>
    <n v="3"/>
    <n v="1"/>
    <n v="1706.3247668999998"/>
    <n v="341.26495337999995"/>
    <s v="[&quot;RO&quot;]"/>
    <s v="11 Nov 2025 19:46"/>
    <s v="11 Nov 2025"/>
    <s v="Nov"/>
    <n v="0"/>
    <n v="0"/>
    <n v="0"/>
    <n v="5"/>
    <n v="0"/>
    <n v="5"/>
    <n v="0"/>
    <s v="11.11.2025"/>
    <x v="11"/>
  </r>
  <r>
    <s v="TOPOLA SKIES"/>
    <n v="0"/>
    <n v="0"/>
    <n v="5"/>
    <n v="8240"/>
    <s v="405251"/>
    <s v="11 Aug 2026"/>
    <s v="11"/>
    <s v="Aug"/>
    <s v="16 Aug 2026"/>
    <s v="16"/>
    <s v="Aug"/>
    <n v="5"/>
    <n v="5"/>
    <n v="0"/>
    <n v="0"/>
    <s v="TOPOLA SKIES"/>
    <x v="4"/>
    <n v="2"/>
    <n v="1"/>
    <n v="1641.8205963302751"/>
    <n v="328.36411926605501"/>
    <m/>
    <s v="08 Nov 2025 21:52"/>
    <s v="08 Nov 2025"/>
    <s v="Nov"/>
    <n v="0"/>
    <n v="0"/>
    <n v="0"/>
    <n v="5"/>
    <n v="0"/>
    <n v="5"/>
    <n v="0"/>
    <s v="08.11.2025"/>
    <x v="3"/>
  </r>
  <r>
    <s v="BOOKING"/>
    <n v="0"/>
    <n v="0"/>
    <n v="5"/>
    <n v="9223"/>
    <s v="5501947657"/>
    <s v="16 Aug 2026"/>
    <s v="16"/>
    <s v="Aug"/>
    <s v="21 Aug 2026"/>
    <s v="21"/>
    <s v="Aug"/>
    <n v="5"/>
    <n v="5"/>
    <n v="0"/>
    <n v="0"/>
    <s v="BOOKING"/>
    <x v="4"/>
    <n v="1"/>
    <n v="1"/>
    <n v="2441.7371229357796"/>
    <n v="488.34742458715596"/>
    <s v="Israel"/>
    <s v="29 Dec 2025 13:16"/>
    <s v="29 Dec 2025"/>
    <s v="Dec"/>
    <n v="0"/>
    <n v="0"/>
    <n v="0"/>
    <n v="5"/>
    <n v="0"/>
    <n v="5"/>
    <n v="0"/>
    <s v="29.12.2025"/>
    <x v="18"/>
  </r>
  <r>
    <s v="TO"/>
    <n v="0"/>
    <n v="0"/>
    <n v="5"/>
    <n v="8064"/>
    <s v="0042"/>
    <s v="01 Aug 2026"/>
    <s v="01"/>
    <s v="Aug"/>
    <s v="06 Aug 2026"/>
    <s v="06"/>
    <s v="Aug"/>
    <n v="5"/>
    <n v="5"/>
    <n v="0"/>
    <n v="0"/>
    <s v="ТЕДИ - КАМ - ЕООД"/>
    <x v="4"/>
    <n v="3"/>
    <n v="1"/>
    <n v="1999.5428005000001"/>
    <n v="399.90856010000005"/>
    <s v="Romania"/>
    <s v="27 Oct 2025 16:01"/>
    <s v="16 Oct 2025"/>
    <s v="Oct"/>
    <n v="0"/>
    <n v="0"/>
    <n v="0"/>
    <n v="5"/>
    <n v="0"/>
    <n v="5"/>
    <n v="0"/>
    <s v="27.10.2025"/>
    <x v="4"/>
  </r>
  <r>
    <s v="TO"/>
    <n v="0"/>
    <n v="0"/>
    <n v="5"/>
    <n v="8840"/>
    <s v="2313606"/>
    <s v="01 Aug 2026"/>
    <s v="01"/>
    <s v="Aug"/>
    <s v="06 Aug 2026"/>
    <s v="06"/>
    <s v="Aug"/>
    <n v="5"/>
    <n v="5"/>
    <n v="0"/>
    <n v="0"/>
    <s v="ТУРИСТИЧЕСКА АГЕНЦИЯ СОЛВЕКС - ЕООД"/>
    <x v="6"/>
    <n v="2"/>
    <n v="1"/>
    <n v="1446.1407019999999"/>
    <n v="289.22814039999997"/>
    <s v="[&quot;RO&quot;]"/>
    <s v="26 Nov 2025 13:16"/>
    <s v="26 Nov 2025"/>
    <s v="Nov"/>
    <n v="0"/>
    <n v="0"/>
    <n v="0"/>
    <n v="5"/>
    <n v="0"/>
    <n v="5"/>
    <n v="0"/>
    <s v="26.11.2025"/>
    <x v="15"/>
  </r>
  <r>
    <s v="TO"/>
    <n v="0"/>
    <n v="0"/>
    <n v="5"/>
    <n v="8086"/>
    <s v="NT306961"/>
    <s v="01 Aug 2026"/>
    <s v="01"/>
    <s v="Aug"/>
    <s v="06 Aug 2026"/>
    <s v="06"/>
    <s v="Aug"/>
    <n v="5"/>
    <n v="5"/>
    <n v="0"/>
    <n v="0"/>
    <s v="НОВОТОН - ЕООД"/>
    <x v="3"/>
    <n v="1"/>
    <n v="1"/>
    <n v="1036.7854830000001"/>
    <n v="207.35709660000003"/>
    <s v="Romania"/>
    <s v="28 Oct 2025 11:29"/>
    <s v="27 Oct 2025"/>
    <s v="Oct"/>
    <n v="0"/>
    <n v="0"/>
    <n v="0"/>
    <n v="5"/>
    <n v="0"/>
    <n v="5"/>
    <n v="0"/>
    <s v="28.10.2025"/>
    <x v="4"/>
  </r>
  <r>
    <s v="TO"/>
    <n v="0"/>
    <n v="0"/>
    <n v="5"/>
    <n v="8662"/>
    <s v="17229"/>
    <s v="03 Aug 2026"/>
    <s v="03"/>
    <s v="Aug"/>
    <s v="08 Aug 2026"/>
    <s v="08"/>
    <s v="Aug"/>
    <n v="5"/>
    <n v="5"/>
    <n v="0"/>
    <n v="0"/>
    <s v="КЛУБ МАГЕЛАН - ООД"/>
    <x v="1"/>
    <n v="4"/>
    <n v="0"/>
    <n v="2422.3932464999998"/>
    <n v="484.47864929999997"/>
    <m/>
    <s v="21 Nov 2025 09:56"/>
    <s v="21 Nov 2025"/>
    <s v="Nov"/>
    <n v="0"/>
    <n v="0"/>
    <n v="0"/>
    <n v="5"/>
    <n v="0"/>
    <n v="5"/>
    <n v="0"/>
    <s v="21.11.2025"/>
    <x v="12"/>
  </r>
  <r>
    <s v="BOOKING"/>
    <n v="0"/>
    <n v="0"/>
    <n v="5"/>
    <n v="9303"/>
    <s v="6444193728"/>
    <s v="14 Aug 2026"/>
    <s v="14"/>
    <s v="Aug"/>
    <s v="19 Aug 2026"/>
    <s v="19"/>
    <s v="Aug"/>
    <n v="5"/>
    <n v="5"/>
    <n v="0"/>
    <n v="0"/>
    <s v="BOOKING"/>
    <x v="4"/>
    <n v="2"/>
    <n v="2"/>
    <n v="3391.3015596330274"/>
    <n v="678.26031192660548"/>
    <s v="Israel"/>
    <s v="31 Dec 2025 19:04"/>
    <s v="31 Dec 2025"/>
    <s v="Dec"/>
    <n v="0"/>
    <n v="0"/>
    <n v="0"/>
    <n v="5"/>
    <n v="0"/>
    <n v="5"/>
    <n v="0"/>
    <s v="31.12.2025"/>
    <x v="18"/>
  </r>
  <r>
    <s v="TO"/>
    <n v="0"/>
    <n v="0"/>
    <n v="5"/>
    <n v="9256"/>
    <s v="0119321945"/>
    <s v="15 Aug 2026"/>
    <s v="15"/>
    <s v="Aug"/>
    <s v="20 Aug 2026"/>
    <s v="20"/>
    <s v="Aug"/>
    <n v="5"/>
    <n v="5"/>
    <n v="0"/>
    <n v="0"/>
    <s v="СЪНИ ТУРС ООД"/>
    <x v="6"/>
    <n v="2"/>
    <n v="0"/>
    <n v="1446.1407019999999"/>
    <n v="289.22814039999997"/>
    <s v="Bulgaria"/>
    <s v="30 Dec 2025 13:22"/>
    <s v="30 Dec 2025"/>
    <s v="Dec"/>
    <n v="0"/>
    <n v="0"/>
    <n v="0"/>
    <n v="5"/>
    <n v="0"/>
    <n v="5"/>
    <n v="0"/>
    <s v="30.12.2025"/>
    <x v="18"/>
  </r>
  <r>
    <s v="TO"/>
    <n v="0"/>
    <n v="6"/>
    <n v="0"/>
    <n v="9072"/>
    <s v="60288"/>
    <s v="30 Aug 2026"/>
    <s v="30"/>
    <s v="Aug"/>
    <s v="05 Sep 2026"/>
    <s v="05"/>
    <s v="Sep"/>
    <n v="6"/>
    <n v="-25"/>
    <n v="1"/>
    <n v="4"/>
    <s v="КЛУБ МАГЕЛАН - ООД"/>
    <x v="6"/>
    <n v="2"/>
    <n v="1"/>
    <n v="1404.2468234"/>
    <n v="234.04113723333333"/>
    <m/>
    <s v="10 Dec 2025 13:10"/>
    <s v="10 Dec 2025"/>
    <s v="Dec"/>
    <n v="0"/>
    <n v="0"/>
    <n v="0"/>
    <n v="1"/>
    <n v="4"/>
    <n v="5"/>
    <n v="-1"/>
    <s v="10.12.2025"/>
    <x v="16"/>
  </r>
  <r>
    <s v="TOPOLA SKIES"/>
    <n v="0"/>
    <n v="5"/>
    <n v="2"/>
    <n v="9086"/>
    <s v="424961"/>
    <s v="23 Aug 2026"/>
    <s v="23"/>
    <s v="Aug"/>
    <s v="30 Aug 2026"/>
    <s v="30"/>
    <s v="Aug"/>
    <n v="7"/>
    <n v="7"/>
    <n v="0"/>
    <n v="0"/>
    <s v="TOPOLA SKIES"/>
    <x v="5"/>
    <n v="2"/>
    <n v="2"/>
    <n v="3277.3251177981647"/>
    <n v="468.19699256880733"/>
    <m/>
    <s v="12 Dec 2025 00:28"/>
    <s v="12 Dec 2025"/>
    <s v="Dec"/>
    <n v="0"/>
    <n v="0"/>
    <n v="0"/>
    <n v="7"/>
    <n v="0"/>
    <n v="7"/>
    <n v="0"/>
    <s v="12.12.2025"/>
    <x v="16"/>
  </r>
  <r>
    <s v="TO"/>
    <n v="0"/>
    <n v="0"/>
    <n v="5"/>
    <n v="8512"/>
    <s v="1176065.221552"/>
    <s v="03 Aug 2026"/>
    <s v="03"/>
    <s v="Aug"/>
    <s v="08 Aug 2026"/>
    <s v="08"/>
    <s v="Aug"/>
    <n v="5"/>
    <n v="5"/>
    <n v="0"/>
    <n v="0"/>
    <s v="СЛР-ХОЛИДЕЙ-СЪРВИС ЕООД"/>
    <x v="6"/>
    <n v="2"/>
    <n v="2"/>
    <n v="1668.714156"/>
    <n v="333.74283120000001"/>
    <s v="Romania"/>
    <s v="15 Nov 2025 12:59"/>
    <s v="15 Nov 2025"/>
    <s v="Nov"/>
    <n v="0"/>
    <n v="0"/>
    <n v="0"/>
    <n v="5"/>
    <n v="0"/>
    <n v="5"/>
    <n v="0"/>
    <s v="15.11.2025"/>
    <x v="11"/>
  </r>
  <r>
    <s v="BOOKING"/>
    <n v="0"/>
    <n v="5"/>
    <n v="0"/>
    <n v="10140"/>
    <s v="5368877599"/>
    <s v="21 Jun 2026"/>
    <s v="21"/>
    <s v="Jun"/>
    <s v="26 Jun 2026"/>
    <s v="26"/>
    <s v="Jun"/>
    <n v="5"/>
    <n v="5"/>
    <n v="0"/>
    <n v="0"/>
    <s v="BOOKING"/>
    <x v="4"/>
    <n v="2"/>
    <n v="2"/>
    <n v="2325.4639266055042"/>
    <n v="465.09278532110085"/>
    <s v="Romania"/>
    <s v="18 Feb 2026 22:56"/>
    <s v="18 Feb 2026"/>
    <s v="Feb"/>
    <n v="0"/>
    <n v="5"/>
    <n v="0"/>
    <n v="0"/>
    <n v="0"/>
    <n v="5"/>
    <n v="0"/>
    <s v="18.02.2025"/>
    <x v="14"/>
  </r>
  <r>
    <s v="TO"/>
    <n v="0"/>
    <n v="5"/>
    <n v="0"/>
    <n v="9580"/>
    <s v="1189876.229281"/>
    <s v="23 Jun 2026"/>
    <s v="23"/>
    <s v="Jun"/>
    <s v="28 Jun 2026"/>
    <s v="28"/>
    <s v="Jun"/>
    <n v="5"/>
    <n v="5"/>
    <n v="0"/>
    <n v="0"/>
    <s v="СЛР-ХОЛИДЕЙ-СЪРВИС ЕООД"/>
    <x v="1"/>
    <n v="4"/>
    <n v="1"/>
    <n v="2449.2467923999998"/>
    <n v="489.84935847999998"/>
    <s v="Romania"/>
    <s v="19 Jan 2026 12:24"/>
    <s v="19 Jan 2026"/>
    <s v="Jan"/>
    <n v="0"/>
    <n v="5"/>
    <n v="0"/>
    <n v="0"/>
    <n v="0"/>
    <n v="5"/>
    <n v="0"/>
    <s v="19.01.2025"/>
    <x v="2"/>
  </r>
  <r>
    <s v="TO"/>
    <n v="0"/>
    <n v="0"/>
    <n v="7"/>
    <n v="8111"/>
    <s v="NT307170"/>
    <s v="01 Aug 2026"/>
    <s v="01"/>
    <s v="Aug"/>
    <s v="08 Aug 2026"/>
    <s v="08"/>
    <s v="Aug"/>
    <n v="7"/>
    <n v="7"/>
    <n v="0"/>
    <n v="0"/>
    <s v="НОВОТОН - ЕООД"/>
    <x v="4"/>
    <n v="2"/>
    <n v="1"/>
    <n v="2073.6100826000002"/>
    <n v="296.2300118"/>
    <m/>
    <s v="31 Oct 2025 10:33"/>
    <s v="31 Oct 2025"/>
    <s v="Oct"/>
    <n v="0"/>
    <n v="0"/>
    <n v="0"/>
    <n v="7"/>
    <n v="0"/>
    <n v="7"/>
    <n v="0"/>
    <s v="31.10.2025"/>
    <x v="4"/>
  </r>
  <r>
    <s v="TO"/>
    <n v="0"/>
    <n v="1"/>
    <n v="4"/>
    <n v="9251"/>
    <s v="2317334"/>
    <s v="21 Aug 2026"/>
    <s v="21"/>
    <s v="Aug"/>
    <s v="26 Aug 2026"/>
    <s v="26"/>
    <s v="Aug"/>
    <n v="5"/>
    <n v="5"/>
    <n v="0"/>
    <n v="0"/>
    <s v="ТУРИСТИЧЕСКА АГЕНЦИЯ СОЛВЕКС - ЕООД"/>
    <x v="0"/>
    <n v="2"/>
    <n v="2"/>
    <n v="0"/>
    <n v="0"/>
    <m/>
    <s v="30 Dec 2025 12:53"/>
    <s v="30 Dec 2025"/>
    <s v="Dec"/>
    <n v="0"/>
    <n v="0"/>
    <n v="0"/>
    <n v="5"/>
    <n v="0"/>
    <n v="5"/>
    <n v="0"/>
    <s v="30.12.2025"/>
    <x v="18"/>
  </r>
  <r>
    <s v="TO"/>
    <n v="0"/>
    <n v="0"/>
    <n v="5"/>
    <n v="9263"/>
    <s v="1184029.226099"/>
    <s v="20 Aug 2026"/>
    <s v="20"/>
    <s v="Aug"/>
    <s v="25 Aug 2026"/>
    <s v="25"/>
    <s v="Aug"/>
    <n v="5"/>
    <n v="5"/>
    <n v="0"/>
    <n v="0"/>
    <s v="СЛР-ХОЛИДЕЙ-СЪРВИС ЕООД"/>
    <x v="3"/>
    <n v="2"/>
    <n v="1"/>
    <n v="1453.1816899999999"/>
    <n v="290.63633799999997"/>
    <s v="Romania"/>
    <s v="30 Dec 2025 14:32"/>
    <s v="30 Dec 2025"/>
    <s v="Dec"/>
    <n v="0"/>
    <n v="0"/>
    <n v="0"/>
    <n v="5"/>
    <n v="0"/>
    <n v="5"/>
    <n v="0"/>
    <s v="30.12.2025"/>
    <x v="18"/>
  </r>
  <r>
    <s v="TO"/>
    <n v="0"/>
    <n v="0"/>
    <n v="5"/>
    <n v="9126"/>
    <s v="2316096"/>
    <s v="04 Aug 2026"/>
    <s v="04"/>
    <s v="Aug"/>
    <s v="09 Aug 2026"/>
    <s v="09"/>
    <s v="Aug"/>
    <n v="5"/>
    <n v="5"/>
    <n v="0"/>
    <n v="0"/>
    <s v="ТУРИСТИЧЕСКА АГЕНЦИЯ СОЛВЕКС - ЕООД"/>
    <x v="1"/>
    <n v="2"/>
    <n v="3"/>
    <n v="2624.2349024999999"/>
    <n v="524.84698049999997"/>
    <m/>
    <s v="16 Dec 2025 16:01"/>
    <s v="16 Dec 2025"/>
    <s v="Dec"/>
    <n v="0"/>
    <n v="0"/>
    <n v="0"/>
    <n v="5"/>
    <n v="0"/>
    <n v="5"/>
    <n v="0"/>
    <s v="16.12.2025"/>
    <x v="10"/>
  </r>
  <r>
    <s v="TO"/>
    <n v="0"/>
    <n v="0"/>
    <n v="5"/>
    <n v="9301"/>
    <s v="2317604"/>
    <s v="07 Aug 2026"/>
    <s v="07"/>
    <s v="Aug"/>
    <s v="12 Aug 2026"/>
    <s v="12"/>
    <s v="Aug"/>
    <n v="5"/>
    <n v="5"/>
    <n v="0"/>
    <n v="0"/>
    <s v="ТУРИСТИЧЕСКА АГЕНЦИЯ СОЛВЕКС - ЕООД"/>
    <x v="7"/>
    <n v="2"/>
    <n v="4"/>
    <n v="3079.063169"/>
    <n v="615.81263379999996"/>
    <m/>
    <s v="31 Dec 2025 17:31"/>
    <s v="31 Dec 2025"/>
    <s v="Dec"/>
    <n v="0"/>
    <n v="0"/>
    <n v="0"/>
    <n v="5"/>
    <n v="0"/>
    <n v="5"/>
    <n v="0"/>
    <s v="31.12.2025"/>
    <x v="18"/>
  </r>
  <r>
    <s v="TO"/>
    <n v="0"/>
    <n v="0"/>
    <n v="5"/>
    <n v="8743"/>
    <s v="1178358.222729"/>
    <s v="09 Aug 2026"/>
    <s v="09"/>
    <s v="Aug"/>
    <s v="14 Aug 2026"/>
    <s v="14"/>
    <s v="Aug"/>
    <n v="5"/>
    <n v="5"/>
    <n v="0"/>
    <n v="0"/>
    <s v="СЛР-ХОЛИДЕЙ-СЪРВИС ЕООД"/>
    <x v="2"/>
    <n v="2"/>
    <n v="2"/>
    <n v="1735.9947079999999"/>
    <n v="347.19894160000001"/>
    <s v="Romania"/>
    <s v="24 Nov 2025 10:43"/>
    <s v="24 Nov 2025"/>
    <s v="Nov"/>
    <n v="0"/>
    <n v="0"/>
    <n v="0"/>
    <n v="5"/>
    <n v="0"/>
    <n v="5"/>
    <n v="0"/>
    <s v="24.11.2025"/>
    <x v="15"/>
  </r>
  <r>
    <s v="TO"/>
    <n v="0"/>
    <n v="5"/>
    <n v="0"/>
    <n v="8888"/>
    <s v="1180017.223331"/>
    <s v="27 Aug 2026"/>
    <s v="27"/>
    <s v="Aug"/>
    <s v="01 Sep 2026"/>
    <s v="01"/>
    <s v="Sep"/>
    <n v="5"/>
    <n v="-26"/>
    <n v="4"/>
    <n v="0"/>
    <s v="СЛР-ХОЛИДЕЙ-СЪРВИС ЕООД"/>
    <x v="4"/>
    <n v="2"/>
    <n v="2"/>
    <n v="1635.7975371"/>
    <n v="327.15950742000001"/>
    <s v="Romania"/>
    <s v="28 Nov 2025 10:04"/>
    <s v="27 Nov 2025"/>
    <s v="Nov"/>
    <n v="0"/>
    <n v="0"/>
    <n v="0"/>
    <n v="4"/>
    <n v="0"/>
    <n v="4"/>
    <n v="-1"/>
    <s v="28.11.2025"/>
    <x v="15"/>
  </r>
  <r>
    <s v="TOPOLA SKIES"/>
    <n v="0"/>
    <n v="0"/>
    <n v="6"/>
    <n v="9281"/>
    <s v="435140"/>
    <s v="16 Aug 2026"/>
    <s v="16"/>
    <s v="Aug"/>
    <s v="22 Aug 2026"/>
    <s v="22"/>
    <s v="Aug"/>
    <n v="6"/>
    <n v="6"/>
    <n v="0"/>
    <n v="0"/>
    <s v="TOPOLA SKIES"/>
    <x v="6"/>
    <n v="2"/>
    <n v="1"/>
    <n v="2085.3813082568804"/>
    <n v="347.56355137614673"/>
    <m/>
    <s v="31 Dec 2025 08:58"/>
    <s v="31 Dec 2025"/>
    <s v="Dec"/>
    <n v="0"/>
    <n v="0"/>
    <n v="0"/>
    <n v="6"/>
    <n v="0"/>
    <n v="6"/>
    <n v="0"/>
    <s v="31.12.2025"/>
    <x v="18"/>
  </r>
  <r>
    <s v="TO"/>
    <n v="0"/>
    <n v="0"/>
    <n v="6"/>
    <n v="9325"/>
    <s v="2874"/>
    <s v="11 Aug 2026"/>
    <s v="11"/>
    <s v="Aug"/>
    <s v="17 Aug 2026"/>
    <s v="17"/>
    <s v="Aug"/>
    <n v="6"/>
    <n v="6"/>
    <n v="0"/>
    <n v="0"/>
    <s v="ТЕДИ - КАМ - ЕООД"/>
    <x v="4"/>
    <n v="1"/>
    <n v="1"/>
    <n v="1244.1425796000001"/>
    <n v="207.35709660000001"/>
    <s v="Israel"/>
    <s v="02 Jan 2026 11:02"/>
    <s v="31 Dec 2025"/>
    <s v="Jan"/>
    <n v="0"/>
    <n v="0"/>
    <n v="0"/>
    <n v="6"/>
    <n v="0"/>
    <n v="6"/>
    <n v="0"/>
    <s v="02.01.2025"/>
    <x v="20"/>
  </r>
  <r>
    <s v="TO"/>
    <n v="0"/>
    <n v="5"/>
    <n v="0"/>
    <n v="8678"/>
    <s v="17236"/>
    <s v="25 Aug 2026"/>
    <s v="25"/>
    <s v="Aug"/>
    <s v="30 Aug 2026"/>
    <s v="30"/>
    <s v="Aug"/>
    <n v="5"/>
    <n v="5"/>
    <n v="0"/>
    <n v="0"/>
    <s v="КЛУБ МАГЕЛАН - ООД"/>
    <x v="6"/>
    <n v="2"/>
    <n v="0"/>
    <n v="1205.7691950000001"/>
    <n v="241.153839"/>
    <m/>
    <s v="21 Nov 2025 11:46"/>
    <s v="21 Nov 2025"/>
    <s v="Nov"/>
    <n v="0"/>
    <n v="0"/>
    <n v="0"/>
    <n v="5"/>
    <n v="0"/>
    <n v="5"/>
    <n v="0"/>
    <s v="21.11.2025"/>
    <x v="12"/>
  </r>
  <r>
    <s v="TO"/>
    <n v="0"/>
    <n v="0"/>
    <n v="7"/>
    <n v="9077"/>
    <s v="17690"/>
    <s v="02 Aug 2026"/>
    <s v="02"/>
    <s v="Aug"/>
    <s v="09 Aug 2026"/>
    <s v="09"/>
    <s v="Aug"/>
    <n v="7"/>
    <n v="7"/>
    <n v="0"/>
    <n v="0"/>
    <s v="КЛУБ МАГЕЛАН - ООД"/>
    <x v="1"/>
    <n v="5"/>
    <n v="0"/>
    <n v="4408.7146361999994"/>
    <n v="629.8163765999999"/>
    <m/>
    <s v="11 Dec 2025 10:08"/>
    <s v="10 Dec 2025"/>
    <s v="Dec"/>
    <n v="0"/>
    <n v="0"/>
    <n v="0"/>
    <n v="7"/>
    <n v="0"/>
    <n v="7"/>
    <n v="0"/>
    <s v="11.12.2025"/>
    <x v="16"/>
  </r>
  <r>
    <s v="TO"/>
    <n v="0"/>
    <n v="0"/>
    <n v="5"/>
    <n v="8088"/>
    <s v="NT306962"/>
    <s v="01 Aug 2026"/>
    <s v="01"/>
    <s v="Aug"/>
    <s v="06 Aug 2026"/>
    <s v="06"/>
    <s v="Aug"/>
    <n v="5"/>
    <n v="5"/>
    <n v="0"/>
    <n v="0"/>
    <s v="НОВОТОН - ЕООД"/>
    <x v="6"/>
    <n v="2"/>
    <n v="2"/>
    <n v="1807.6758775000001"/>
    <n v="361.53517550000004"/>
    <m/>
    <s v="28 Oct 2025 11:34"/>
    <s v="27 Oct 2025"/>
    <s v="Oct"/>
    <n v="0"/>
    <n v="0"/>
    <n v="0"/>
    <n v="5"/>
    <n v="0"/>
    <n v="5"/>
    <n v="0"/>
    <s v="28.10.2025"/>
    <x v="4"/>
  </r>
  <r>
    <s v="TO"/>
    <n v="0"/>
    <n v="0"/>
    <n v="7"/>
    <n v="9452"/>
    <s v="2318862"/>
    <s v="20 Jul 2026"/>
    <s v="20"/>
    <s v="Jul"/>
    <s v="27 Jul 2026"/>
    <s v="27"/>
    <s v="Jul"/>
    <n v="7"/>
    <n v="7"/>
    <n v="0"/>
    <n v="0"/>
    <s v="ТУРИСТИЧЕСКА АГЕНЦИЯ СОЛВЕКС - ЕООД"/>
    <x v="6"/>
    <n v="3"/>
    <n v="0"/>
    <n v="2943.5241499999997"/>
    <n v="420.50344999999999"/>
    <s v="Romania"/>
    <s v="12 Jan 2026 12:18"/>
    <s v="12 Jan 2026"/>
    <s v="Jan"/>
    <n v="0"/>
    <n v="0"/>
    <n v="7"/>
    <n v="0"/>
    <n v="0"/>
    <n v="7"/>
    <n v="0"/>
    <s v="12.01.2025"/>
    <x v="7"/>
  </r>
  <r>
    <s v="TO"/>
    <n v="0"/>
    <n v="0"/>
    <n v="7"/>
    <n v="9193"/>
    <s v="1183250.225621"/>
    <s v="05 Aug 2026"/>
    <s v="05"/>
    <s v="Aug"/>
    <s v="12 Aug 2026"/>
    <s v="12"/>
    <s v="Aug"/>
    <n v="7"/>
    <n v="7"/>
    <n v="0"/>
    <n v="0"/>
    <s v="СЛР-ХОЛИДЕЙ-СЪРВИС ЕООД"/>
    <x v="5"/>
    <n v="3"/>
    <n v="1"/>
    <n v="3174.2142985"/>
    <n v="453.45918549999999"/>
    <s v="Romania"/>
    <s v="26 Dec 2025 13:49"/>
    <s v="26 Dec 2025"/>
    <s v="Dec"/>
    <n v="0"/>
    <n v="0"/>
    <n v="0"/>
    <n v="7"/>
    <n v="0"/>
    <n v="7"/>
    <n v="0"/>
    <s v="26.12.2025"/>
    <x v="21"/>
  </r>
  <r>
    <s v="TO"/>
    <n v="0"/>
    <n v="7"/>
    <n v="0"/>
    <n v="8790"/>
    <s v="1178764.222821"/>
    <s v="29 Aug 2026"/>
    <s v="29"/>
    <s v="Aug"/>
    <s v="05 Sep 2026"/>
    <s v="05"/>
    <s v="Sep"/>
    <n v="7"/>
    <n v="-24"/>
    <n v="2"/>
    <n v="4"/>
    <s v="СЛР-ХОЛИДЕЙ-СЪРВИС ЕООД"/>
    <x v="1"/>
    <n v="3"/>
    <n v="3"/>
    <n v="3102.7678286"/>
    <n v="443.25254694285712"/>
    <s v="Romania"/>
    <s v="24 Nov 2025 16:30"/>
    <s v="24 Nov 2025"/>
    <s v="Nov"/>
    <n v="0"/>
    <n v="0"/>
    <n v="0"/>
    <n v="2"/>
    <n v="4"/>
    <n v="6"/>
    <n v="-1"/>
    <s v="24.11.2025"/>
    <x v="15"/>
  </r>
  <r>
    <s v="TO"/>
    <n v="0"/>
    <n v="0"/>
    <n v="6"/>
    <n v="8504"/>
    <s v="1176002.221528"/>
    <s v="17 Aug 2026"/>
    <s v="17"/>
    <s v="Aug"/>
    <s v="23 Aug 2026"/>
    <s v="23"/>
    <s v="Aug"/>
    <n v="6"/>
    <n v="6"/>
    <n v="0"/>
    <n v="0"/>
    <s v="СЛР-ХОЛИДЕЙ-СЪРВИС ЕООД"/>
    <x v="2"/>
    <n v="2"/>
    <n v="1"/>
    <n v="1666.6018595999999"/>
    <n v="277.76697659999996"/>
    <s v="Romania"/>
    <s v="14 Nov 2025 19:47"/>
    <s v="14 Nov 2025"/>
    <s v="Nov"/>
    <n v="0"/>
    <n v="0"/>
    <n v="0"/>
    <n v="6"/>
    <n v="0"/>
    <n v="6"/>
    <n v="0"/>
    <s v="14.11.2025"/>
    <x v="11"/>
  </r>
  <r>
    <s v="TO"/>
    <n v="0"/>
    <n v="0"/>
    <n v="8"/>
    <n v="9000"/>
    <s v="1181287.223988"/>
    <s v="14 Jul 2026"/>
    <s v="14"/>
    <s v="Jul"/>
    <s v="22 Jul 2026"/>
    <s v="22"/>
    <s v="Jul"/>
    <n v="8"/>
    <n v="8"/>
    <n v="0"/>
    <n v="0"/>
    <s v="СЛР-ХОЛИДЕЙ-СЪРВИС ЕООД"/>
    <x v="6"/>
    <n v="1"/>
    <n v="0"/>
    <n v="1619.7401728"/>
    <n v="202.4675216"/>
    <s v="Romania"/>
    <s v="02 Dec 2025 21:35"/>
    <s v="02 Dec 2025"/>
    <s v="Dec"/>
    <n v="0"/>
    <n v="0"/>
    <n v="8"/>
    <n v="0"/>
    <n v="0"/>
    <n v="8"/>
    <n v="0"/>
    <s v="02.12.2025"/>
    <x v="13"/>
  </r>
  <r>
    <s v="TO"/>
    <n v="0"/>
    <n v="7"/>
    <n v="0"/>
    <n v="8789"/>
    <s v="1178764.222820"/>
    <s v="29 Aug 2026"/>
    <s v="29"/>
    <s v="Aug"/>
    <s v="05 Sep 2026"/>
    <s v="05"/>
    <s v="Sep"/>
    <n v="7"/>
    <n v="-24"/>
    <n v="2"/>
    <n v="4"/>
    <s v="СЛР-ХОЛИДЕЙ-СЪРВИС ЕООД"/>
    <x v="6"/>
    <n v="3"/>
    <n v="1"/>
    <n v="2075.4681211000002"/>
    <n v="296.49544587142861"/>
    <s v="Romania"/>
    <s v="24 Nov 2025 16:30"/>
    <s v="24 Nov 2025"/>
    <s v="Nov"/>
    <n v="0"/>
    <n v="0"/>
    <n v="0"/>
    <n v="2"/>
    <n v="4"/>
    <n v="6"/>
    <n v="-1"/>
    <s v="24.11.2025"/>
    <x v="15"/>
  </r>
  <r>
    <s v="TO"/>
    <n v="0"/>
    <n v="0"/>
    <n v="7"/>
    <n v="8791"/>
    <s v="NT309993"/>
    <s v="01 Aug 2026"/>
    <s v="01"/>
    <s v="Aug"/>
    <s v="08 Aug 2026"/>
    <s v="08"/>
    <s v="Aug"/>
    <n v="7"/>
    <n v="7"/>
    <n v="0"/>
    <n v="0"/>
    <s v="НОВОТОН - ЕООД"/>
    <x v="4"/>
    <n v="3"/>
    <n v="1"/>
    <n v="2584.1403875000001"/>
    <n v="369.1629125"/>
    <m/>
    <s v="24 Nov 2025 16:33"/>
    <s v="24 Nov 2025"/>
    <s v="Nov"/>
    <n v="0"/>
    <n v="0"/>
    <n v="0"/>
    <n v="7"/>
    <n v="0"/>
    <n v="7"/>
    <n v="0"/>
    <s v="24.11.2025"/>
    <x v="15"/>
  </r>
  <r>
    <s v="TO"/>
    <n v="0"/>
    <n v="8"/>
    <n v="0"/>
    <n v="8804"/>
    <s v="1178838.222884"/>
    <s v="27 Aug 2026"/>
    <s v="27"/>
    <s v="Aug"/>
    <s v="04 Sep 2026"/>
    <s v="04"/>
    <s v="Sep"/>
    <n v="8"/>
    <n v="-23"/>
    <n v="4"/>
    <n v="3"/>
    <s v="СЛР-ХОЛИДЕЙ-СЪРВИС ЕООД"/>
    <x v="6"/>
    <n v="2"/>
    <n v="1"/>
    <n v="1808.6733508"/>
    <n v="226.08416885"/>
    <s v="Romania"/>
    <s v="25 Nov 2025 10:05"/>
    <s v="24 Nov 2025"/>
    <s v="Nov"/>
    <n v="0"/>
    <n v="0"/>
    <n v="0"/>
    <n v="4"/>
    <n v="3"/>
    <n v="7"/>
    <n v="-1"/>
    <s v="25.11.2025"/>
    <x v="15"/>
  </r>
  <r>
    <s v="TO"/>
    <n v="0"/>
    <n v="3"/>
    <n v="3"/>
    <n v="9404"/>
    <s v="1186385.227363"/>
    <s v="22 Aug 2026"/>
    <s v="22"/>
    <s v="Aug"/>
    <s v="28 Aug 2026"/>
    <s v="28"/>
    <s v="Aug"/>
    <n v="6"/>
    <n v="6"/>
    <n v="0"/>
    <n v="0"/>
    <s v="СЛР-ХОЛИДЕЙ-СЪРВИС ЕООД"/>
    <x v="2"/>
    <n v="2"/>
    <n v="1"/>
    <n v="1823.7723584"/>
    <n v="303.96205973333332"/>
    <s v="Romania"/>
    <s v="09 Jan 2026 09:51"/>
    <s v="08 Jan 2026"/>
    <s v="Jan"/>
    <n v="0"/>
    <n v="0"/>
    <n v="0"/>
    <n v="6"/>
    <n v="0"/>
    <n v="6"/>
    <n v="0"/>
    <s v="09.01.2025"/>
    <x v="1"/>
  </r>
  <r>
    <s v="TO"/>
    <n v="0"/>
    <n v="3"/>
    <n v="3"/>
    <n v="9403"/>
    <s v="1186386.227361"/>
    <s v="22 Aug 2026"/>
    <s v="22"/>
    <s v="Aug"/>
    <s v="28 Aug 2026"/>
    <s v="28"/>
    <s v="Aug"/>
    <n v="6"/>
    <n v="6"/>
    <n v="0"/>
    <n v="0"/>
    <s v="СЛР-ХОЛИДЕЙ-СЪРВИС ЕООД"/>
    <x v="2"/>
    <n v="2"/>
    <n v="1"/>
    <n v="1823.7723584"/>
    <n v="303.96205973333332"/>
    <s v="Romania"/>
    <s v="09 Jan 2026 09:51"/>
    <s v="08 Jan 2026"/>
    <s v="Jan"/>
    <n v="0"/>
    <n v="0"/>
    <n v="0"/>
    <n v="6"/>
    <n v="0"/>
    <n v="6"/>
    <n v="0"/>
    <s v="09.01.2025"/>
    <x v="1"/>
  </r>
  <r>
    <s v="TO"/>
    <n v="0"/>
    <n v="0"/>
    <n v="7"/>
    <n v="8647"/>
    <s v="NT309500"/>
    <s v="17 Jul 2026"/>
    <s v="17"/>
    <s v="Jul"/>
    <s v="24 Jul 2026"/>
    <s v="24"/>
    <s v="Jul"/>
    <n v="7"/>
    <n v="7"/>
    <n v="0"/>
    <n v="0"/>
    <s v="НОВОТОН - ЕООД"/>
    <x v="4"/>
    <n v="2"/>
    <n v="2"/>
    <n v="2392.7428637000003"/>
    <n v="341.82040910000006"/>
    <m/>
    <s v="20 Nov 2025 14:24"/>
    <s v="20 Nov 2025"/>
    <s v="Nov"/>
    <n v="0"/>
    <n v="0"/>
    <n v="7"/>
    <n v="0"/>
    <n v="0"/>
    <n v="7"/>
    <n v="0"/>
    <s v="20.11.2025"/>
    <x v="12"/>
  </r>
  <r>
    <s v="TOPOLA SKIES"/>
    <n v="0"/>
    <n v="0"/>
    <n v="5"/>
    <n v="8653"/>
    <s v="412112"/>
    <s v="22 Jul 2026"/>
    <s v="22"/>
    <s v="Jul"/>
    <s v="27 Jul 2026"/>
    <s v="27"/>
    <s v="Jul"/>
    <n v="5"/>
    <n v="5"/>
    <n v="0"/>
    <n v="0"/>
    <s v="TOPOLA SKIES"/>
    <x v="2"/>
    <n v="2"/>
    <n v="1"/>
    <n v="1801.9653922018347"/>
    <n v="360.39307844036693"/>
    <m/>
    <s v="21 Nov 2025 07:05"/>
    <s v="21 Nov 2025"/>
    <s v="Nov"/>
    <n v="0"/>
    <n v="0"/>
    <n v="5"/>
    <n v="0"/>
    <n v="0"/>
    <n v="5"/>
    <n v="0"/>
    <s v="21.11.2025"/>
    <x v="12"/>
  </r>
  <r>
    <s v="TO"/>
    <n v="0"/>
    <n v="0"/>
    <n v="5"/>
    <n v="8596"/>
    <s v="011920577"/>
    <s v="14 Jul 2026"/>
    <s v="14"/>
    <s v="Jul"/>
    <s v="19 Jul 2026"/>
    <s v="19"/>
    <s v="Jul"/>
    <n v="5"/>
    <n v="5"/>
    <n v="0"/>
    <n v="0"/>
    <s v="СЪНИ ТУРС ООД"/>
    <x v="6"/>
    <n v="2"/>
    <n v="1"/>
    <n v="1446.1407019999999"/>
    <n v="289.22814039999997"/>
    <s v="Bulgaria"/>
    <s v="18 Nov 2025 13:38"/>
    <s v="18 Nov 2025"/>
    <s v="Nov"/>
    <n v="0"/>
    <n v="0"/>
    <n v="5"/>
    <n v="0"/>
    <n v="0"/>
    <n v="5"/>
    <n v="0"/>
    <s v="18.11.2025"/>
    <x v="12"/>
  </r>
  <r>
    <s v="TO"/>
    <n v="0"/>
    <n v="0"/>
    <n v="5"/>
    <n v="9437"/>
    <s v="3098"/>
    <s v="26 Jul 2026"/>
    <s v="26"/>
    <s v="Jul"/>
    <s v="31 Jul 2026"/>
    <s v="31"/>
    <s v="Jul"/>
    <n v="5"/>
    <n v="5"/>
    <n v="0"/>
    <n v="0"/>
    <s v="КЛУБ МАГЕЛАН - ООД"/>
    <x v="6"/>
    <n v="2"/>
    <n v="1"/>
    <n v="0"/>
    <n v="0"/>
    <s v="Romania"/>
    <s v="12 Jan 2026 09:09"/>
    <s v="09 Jan 2026"/>
    <s v="Jan"/>
    <n v="0"/>
    <n v="0"/>
    <n v="5"/>
    <n v="0"/>
    <n v="0"/>
    <n v="5"/>
    <n v="0"/>
    <s v="12.01.2025"/>
    <x v="7"/>
  </r>
  <r>
    <s v="TO"/>
    <n v="0"/>
    <n v="3"/>
    <n v="2"/>
    <n v="8431"/>
    <s v="1175170.221200"/>
    <s v="08 Jul 2026"/>
    <s v="08"/>
    <s v="Jul"/>
    <s v="13 Jul 2026"/>
    <s v="13"/>
    <s v="Jul"/>
    <n v="5"/>
    <n v="5"/>
    <n v="0"/>
    <n v="0"/>
    <s v="СЛР-ХОЛИДЕЙ-СЪРВИС ЕООД"/>
    <x v="4"/>
    <n v="2"/>
    <n v="1"/>
    <n v="1341.4842386999999"/>
    <n v="268.29684773999998"/>
    <s v="Romania"/>
    <s v="12 Nov 2025 19:35"/>
    <s v="12 Nov 2025"/>
    <s v="Nov"/>
    <n v="0"/>
    <n v="0"/>
    <n v="5"/>
    <n v="0"/>
    <n v="0"/>
    <n v="5"/>
    <n v="0"/>
    <s v="12.11.2025"/>
    <x v="11"/>
  </r>
  <r>
    <s v="BOOKING"/>
    <n v="0"/>
    <n v="0"/>
    <n v="6"/>
    <n v="9422"/>
    <s v="5363723473"/>
    <s v="26 Jul 2026"/>
    <s v="26"/>
    <s v="Jul"/>
    <s v="01 Aug 2026"/>
    <s v="01"/>
    <s v="Aug"/>
    <n v="6"/>
    <n v="-25"/>
    <n v="5"/>
    <n v="0"/>
    <s v="BOOKING"/>
    <x v="4"/>
    <n v="2"/>
    <n v="1"/>
    <n v="2930.0845475229357"/>
    <n v="488.34742458715596"/>
    <s v="Romania"/>
    <s v="10 Jan 2026 20:58"/>
    <s v="10 Jan 2026"/>
    <s v="Jan"/>
    <n v="0"/>
    <n v="0"/>
    <n v="5"/>
    <n v="0"/>
    <n v="0"/>
    <n v="5"/>
    <n v="-1"/>
    <s v="10.01.2025"/>
    <x v="1"/>
  </r>
  <r>
    <s v="TO"/>
    <n v="0"/>
    <n v="0"/>
    <n v="6"/>
    <n v="8683"/>
    <s v="2312741"/>
    <s v="21 Jul 2026"/>
    <s v="21"/>
    <s v="Jul"/>
    <s v="27 Jul 2026"/>
    <s v="27"/>
    <s v="Jul"/>
    <n v="6"/>
    <n v="6"/>
    <n v="0"/>
    <n v="0"/>
    <s v="ТУРИСТИЧЕСКА АГЕНЦИЯ СОЛВЕКС - ЕООД"/>
    <x v="4"/>
    <n v="2"/>
    <n v="1"/>
    <n v="1640.7849035999998"/>
    <n v="273.46415059999998"/>
    <s v="[&quot;RO&quot;]"/>
    <s v="21 Nov 2025 15:51"/>
    <s v="21 Nov 2025"/>
    <s v="Nov"/>
    <n v="0"/>
    <n v="0"/>
    <n v="6"/>
    <n v="0"/>
    <n v="0"/>
    <n v="6"/>
    <n v="0"/>
    <s v="21.11.2025"/>
    <x v="12"/>
  </r>
  <r>
    <s v="BOOKING"/>
    <n v="0"/>
    <n v="0"/>
    <n v="7"/>
    <n v="9416"/>
    <s v="5050810107"/>
    <s v="27 Jul 2026"/>
    <s v="27"/>
    <s v="Jul"/>
    <s v="03 Aug 2026"/>
    <s v="03"/>
    <s v="Aug"/>
    <n v="7"/>
    <n v="-24"/>
    <n v="4"/>
    <n v="2"/>
    <s v="BOOKING"/>
    <x v="4"/>
    <n v="2"/>
    <n v="2"/>
    <n v="4273.0399651376138"/>
    <n v="610.43428073394489"/>
    <s v="United Kingdom"/>
    <s v="09 Jan 2026 23:48"/>
    <s v="09 Jan 2026"/>
    <s v="Jan"/>
    <n v="0"/>
    <n v="0"/>
    <n v="4"/>
    <n v="2"/>
    <n v="0"/>
    <n v="6"/>
    <n v="-1"/>
    <s v="09.01.2025"/>
    <x v="1"/>
  </r>
  <r>
    <s v="TO"/>
    <n v="0"/>
    <n v="6"/>
    <n v="0"/>
    <n v="8178"/>
    <s v="1172361.220350"/>
    <s v="01 Jul 2026"/>
    <s v="01"/>
    <s v="Jul"/>
    <s v="07 Jul 2026"/>
    <s v="07"/>
    <s v="Jul"/>
    <n v="6"/>
    <n v="6"/>
    <n v="0"/>
    <n v="0"/>
    <s v="СЛР-ХОЛИДЕЙ-СЪРВИС ЕООД"/>
    <x v="6"/>
    <n v="3"/>
    <n v="1"/>
    <n v="1953.4047708000001"/>
    <n v="325.56746179999999"/>
    <s v="Romania"/>
    <s v="07 Nov 2025 11:15"/>
    <s v="07 Nov 2025"/>
    <s v="Nov"/>
    <n v="0"/>
    <n v="0"/>
    <n v="6"/>
    <n v="0"/>
    <n v="0"/>
    <n v="6"/>
    <n v="0"/>
    <s v="07.11.2025"/>
    <x v="3"/>
  </r>
  <r>
    <s v="TO"/>
    <n v="0"/>
    <n v="0"/>
    <n v="5"/>
    <n v="8470"/>
    <s v="1175633.221352"/>
    <s v="28 Jul 2026"/>
    <s v="28"/>
    <s v="Jul"/>
    <s v="02 Aug 2026"/>
    <s v="02"/>
    <s v="Aug"/>
    <n v="5"/>
    <n v="-26"/>
    <n v="3"/>
    <n v="1"/>
    <s v="СЛР-ХОЛИДЕЙ-СЪРВИС ЕООД"/>
    <x v="4"/>
    <n v="3"/>
    <n v="0"/>
    <n v="1845.8145625"/>
    <n v="369.1629125"/>
    <s v="Romania"/>
    <s v="14 Nov 2025 09:13"/>
    <s v="14 Nov 2025"/>
    <s v="Nov"/>
    <n v="0"/>
    <n v="0"/>
    <n v="3"/>
    <n v="1"/>
    <n v="0"/>
    <n v="4"/>
    <n v="-1"/>
    <s v="14.11.2025"/>
    <x v="11"/>
  </r>
  <r>
    <s v="TO"/>
    <n v="0"/>
    <n v="6"/>
    <n v="0"/>
    <n v="9011"/>
    <s v="NT311201"/>
    <s v="01 Jul 2026"/>
    <s v="01"/>
    <s v="Jul"/>
    <s v="07 Jul 2026"/>
    <s v="07"/>
    <s v="Jul"/>
    <n v="6"/>
    <n v="6"/>
    <n v="0"/>
    <n v="0"/>
    <s v="НОВОТОН - ЕООД"/>
    <x v="0"/>
    <n v="2"/>
    <n v="2"/>
    <n v="2256.8713536"/>
    <n v="376.1452256"/>
    <m/>
    <s v="04 Dec 2025 09:18"/>
    <s v="03 Dec 2025"/>
    <s v="Dec"/>
    <n v="0"/>
    <n v="0"/>
    <n v="6"/>
    <n v="0"/>
    <n v="0"/>
    <n v="6"/>
    <n v="0"/>
    <s v="04.12.2025"/>
    <x v="13"/>
  </r>
  <r>
    <s v="TOPOLA SKIES"/>
    <n v="0"/>
    <n v="0"/>
    <n v="8"/>
    <n v="8626"/>
    <s v="411309"/>
    <s v="13 Jul 2026"/>
    <s v="13"/>
    <s v="Jul"/>
    <s v="21 Jul 2026"/>
    <s v="21"/>
    <s v="Jul"/>
    <n v="8"/>
    <n v="8"/>
    <n v="0"/>
    <n v="0"/>
    <s v="TOPOLA SKIES"/>
    <x v="4"/>
    <n v="2"/>
    <n v="2"/>
    <n v="3283.6411926605501"/>
    <n v="410.45514908256877"/>
    <m/>
    <s v="19 Nov 2025 20:10"/>
    <s v="19 Nov 2025"/>
    <s v="Nov"/>
    <n v="0"/>
    <n v="0"/>
    <n v="8"/>
    <n v="0"/>
    <n v="0"/>
    <n v="8"/>
    <n v="0"/>
    <s v="19.11.2025"/>
    <x v="12"/>
  </r>
  <r>
    <s v="TO"/>
    <n v="0"/>
    <n v="7"/>
    <n v="1"/>
    <n v="8253"/>
    <s v="NT307863"/>
    <s v="04 Jul 2026"/>
    <s v="04"/>
    <s v="Jul"/>
    <s v="12 Jul 2026"/>
    <s v="12"/>
    <s v="Jul"/>
    <n v="8"/>
    <n v="8"/>
    <n v="0"/>
    <n v="0"/>
    <s v="НОВОТОН - ЕООД"/>
    <x v="6"/>
    <n v="2"/>
    <n v="1"/>
    <n v="2006.7402548999999"/>
    <n v="250.84253186249998"/>
    <m/>
    <s v="09 Nov 2025 23:24"/>
    <s v="09 Nov 2025"/>
    <s v="Nov"/>
    <n v="0"/>
    <n v="0"/>
    <n v="8"/>
    <n v="0"/>
    <n v="0"/>
    <n v="8"/>
    <n v="0"/>
    <s v="09.11.2025"/>
    <x v="11"/>
  </r>
  <r>
    <s v="INDIVIDUAL"/>
    <n v="0"/>
    <n v="0"/>
    <n v="7"/>
    <n v="9442"/>
    <s v="120120263"/>
    <s v="26 Jul 2026"/>
    <s v="26"/>
    <s v="Jul"/>
    <s v="02 Aug 2026"/>
    <s v="02"/>
    <s v="Aug"/>
    <n v="7"/>
    <n v="-24"/>
    <n v="5"/>
    <n v="1"/>
    <s v="INDIVIDUAL"/>
    <x v="2"/>
    <n v="2"/>
    <n v="2"/>
    <n v="2716.8093605504582"/>
    <n v="388.11562293577975"/>
    <m/>
    <s v="12 Jan 2026 09:38"/>
    <s v="12 Jan 2026"/>
    <s v="Jan"/>
    <n v="0"/>
    <n v="0"/>
    <n v="5"/>
    <n v="1"/>
    <n v="0"/>
    <n v="6"/>
    <n v="-1"/>
    <s v="12.01.2025"/>
    <x v="7"/>
  </r>
  <r>
    <s v="TO"/>
    <n v="0"/>
    <n v="0"/>
    <n v="5"/>
    <n v="8745"/>
    <s v="17271"/>
    <s v="27 Jul 2026"/>
    <s v="27"/>
    <s v="Jul"/>
    <s v="01 Aug 2026"/>
    <s v="01"/>
    <s v="Aug"/>
    <n v="5"/>
    <n v="-26"/>
    <n v="4"/>
    <n v="0"/>
    <s v="КЛУБ МАГЕЛАН - ООД"/>
    <x v="2"/>
    <n v="2"/>
    <n v="1"/>
    <n v="1388.834883"/>
    <n v="277.76697660000002"/>
    <m/>
    <s v="24 Nov 2025 10:52"/>
    <s v="22 Nov 2025"/>
    <s v="Nov"/>
    <n v="0"/>
    <n v="0"/>
    <n v="4"/>
    <n v="0"/>
    <n v="0"/>
    <n v="4"/>
    <n v="-1"/>
    <s v="24.11.2025"/>
    <x v="15"/>
  </r>
  <r>
    <s v="TO"/>
    <n v="0"/>
    <n v="0"/>
    <n v="7"/>
    <n v="8978"/>
    <s v="NT310993"/>
    <s v="25 Jul 2026"/>
    <s v="25"/>
    <s v="Jul"/>
    <s v="01 Aug 2026"/>
    <s v="01"/>
    <s v="Aug"/>
    <n v="7"/>
    <n v="-24"/>
    <n v="6"/>
    <n v="0"/>
    <s v="НОВОТОН - ЕООД"/>
    <x v="0"/>
    <n v="2"/>
    <n v="3"/>
    <n v="3200.3637455999997"/>
    <n v="457.19482079999995"/>
    <s v="Bulgaria"/>
    <s v="01 Dec 2025 15:50"/>
    <s v="01 Dec 2025"/>
    <s v="Dec"/>
    <n v="0"/>
    <n v="0"/>
    <n v="6"/>
    <n v="0"/>
    <n v="0"/>
    <n v="6"/>
    <n v="-1"/>
    <s v="01.12.2025"/>
    <x v="13"/>
  </r>
  <r>
    <s v="TO"/>
    <n v="0"/>
    <n v="0"/>
    <n v="6"/>
    <n v="8462"/>
    <s v="2311557"/>
    <s v="24 Jul 2026"/>
    <s v="24"/>
    <s v="Jul"/>
    <s v="30 Jul 2026"/>
    <s v="30"/>
    <s v="Jul"/>
    <n v="6"/>
    <n v="6"/>
    <n v="0"/>
    <n v="0"/>
    <s v="ТУРИСТИЧЕСКА АГЕНЦИЯ СОЛВЕКС - ЕООД"/>
    <x v="1"/>
    <n v="4"/>
    <n v="0"/>
    <n v="2906.8718957999999"/>
    <n v="484.47864929999997"/>
    <s v="[&quot;RO&quot;]"/>
    <s v="13 Nov 2025 16:14"/>
    <s v="13 Nov 2025"/>
    <s v="Nov"/>
    <n v="0"/>
    <n v="0"/>
    <n v="6"/>
    <n v="0"/>
    <n v="0"/>
    <n v="6"/>
    <n v="0"/>
    <s v="13.11.2025"/>
    <x v="11"/>
  </r>
  <r>
    <s v="TO"/>
    <n v="0"/>
    <n v="0"/>
    <n v="5"/>
    <n v="9066"/>
    <s v="1181890.224463"/>
    <s v="20 Jul 2026"/>
    <s v="20"/>
    <s v="Jul"/>
    <s v="25 Jul 2026"/>
    <s v="25"/>
    <s v="Jul"/>
    <n v="5"/>
    <n v="5"/>
    <n v="0"/>
    <n v="0"/>
    <s v="СЛР-ХОЛИДЕЙ-СЪРВИС ЕООД"/>
    <x v="3"/>
    <n v="1"/>
    <n v="1"/>
    <n v="1036.7854830000001"/>
    <n v="207.35709660000003"/>
    <s v="Romania"/>
    <s v="09 Dec 2025 11:47"/>
    <s v="09 Dec 2025"/>
    <s v="Dec"/>
    <n v="0"/>
    <n v="0"/>
    <n v="5"/>
    <n v="0"/>
    <n v="0"/>
    <n v="5"/>
    <n v="0"/>
    <s v="09.12.2025"/>
    <x v="16"/>
  </r>
  <r>
    <s v="TO"/>
    <n v="0"/>
    <n v="0"/>
    <n v="6"/>
    <n v="9365"/>
    <s v="1185546.226910"/>
    <s v="26 Jul 2026"/>
    <s v="26"/>
    <s v="Jul"/>
    <s v="01 Aug 2026"/>
    <s v="01"/>
    <s v="Aug"/>
    <n v="6"/>
    <n v="-25"/>
    <n v="5"/>
    <n v="0"/>
    <s v="СЛР-ХОЛИДЕЙ-СЪРВИС ЕООД"/>
    <x v="3"/>
    <n v="2"/>
    <n v="2"/>
    <n v="2392.7624220000002"/>
    <n v="398.79373700000002"/>
    <s v="Romania"/>
    <s v="06 Jan 2026 16:58"/>
    <s v="06 Jan 2026"/>
    <s v="Jan"/>
    <n v="0"/>
    <n v="0"/>
    <n v="5"/>
    <n v="0"/>
    <n v="0"/>
    <n v="5"/>
    <n v="-1"/>
    <s v="06.01.2025"/>
    <x v="1"/>
  </r>
  <r>
    <s v="TOPOLA SKIES"/>
    <n v="0"/>
    <n v="0"/>
    <n v="7"/>
    <n v="8798"/>
    <s v="414175"/>
    <s v="17 Jul 2026"/>
    <s v="17"/>
    <s v="Jul"/>
    <s v="24 Jul 2026"/>
    <s v="24"/>
    <s v="Jul"/>
    <n v="7"/>
    <n v="7"/>
    <n v="0"/>
    <n v="0"/>
    <s v="TOPOLA SKIES"/>
    <x v="6"/>
    <n v="2"/>
    <m/>
    <n v="2432.9448596330271"/>
    <n v="347.56355137614673"/>
    <m/>
    <s v="24 Nov 2025 21:02"/>
    <s v="24 Nov 2025"/>
    <s v="Nov"/>
    <n v="0"/>
    <n v="0"/>
    <n v="7"/>
    <n v="0"/>
    <n v="0"/>
    <n v="7"/>
    <n v="0"/>
    <s v="24.11.2025"/>
    <x v="15"/>
  </r>
  <r>
    <s v="TO"/>
    <n v="0"/>
    <n v="0"/>
    <n v="5"/>
    <n v="9434"/>
    <s v="3098"/>
    <s v="26 Jul 2026"/>
    <s v="26"/>
    <s v="Jul"/>
    <s v="31 Jul 2026"/>
    <s v="31"/>
    <s v="Jul"/>
    <n v="5"/>
    <n v="5"/>
    <n v="0"/>
    <n v="0"/>
    <s v="КЛУБ МАГЕЛАН - ООД"/>
    <x v="6"/>
    <n v="2"/>
    <n v="2"/>
    <n v="1946.8331819999999"/>
    <n v="389.36663639999995"/>
    <s v="Romania"/>
    <s v="12 Jan 2026 09:08"/>
    <s v="09 Jan 2026"/>
    <s v="Jan"/>
    <n v="0"/>
    <n v="0"/>
    <n v="5"/>
    <n v="0"/>
    <n v="0"/>
    <n v="5"/>
    <n v="0"/>
    <s v="12.01.2025"/>
    <x v="7"/>
  </r>
  <r>
    <s v="TO"/>
    <n v="0"/>
    <n v="6"/>
    <n v="0"/>
    <n v="8780"/>
    <s v="2857"/>
    <s v="01 Jul 2026"/>
    <s v="01"/>
    <s v="Jul"/>
    <s v="07 Jul 2026"/>
    <s v="07"/>
    <s v="Jul"/>
    <n v="6"/>
    <n v="6"/>
    <n v="0"/>
    <n v="0"/>
    <s v="КЛУБ МАГЕЛАН - ООД"/>
    <x v="1"/>
    <n v="4"/>
    <n v="0"/>
    <n v="2648.4676362"/>
    <n v="441.41127269999998"/>
    <m/>
    <s v="24 Nov 2025 14:30"/>
    <s v="24 Nov 2025"/>
    <s v="Nov"/>
    <n v="0"/>
    <n v="0"/>
    <n v="6"/>
    <n v="0"/>
    <n v="0"/>
    <n v="6"/>
    <n v="0"/>
    <s v="24.11.2025"/>
    <x v="15"/>
  </r>
  <r>
    <s v="TO"/>
    <n v="0"/>
    <n v="0"/>
    <n v="7"/>
    <n v="8506"/>
    <s v="1176047.221544"/>
    <s v="15 Jul 2026"/>
    <s v="15"/>
    <s v="Jul"/>
    <s v="22 Jul 2026"/>
    <s v="22"/>
    <s v="Jul"/>
    <n v="7"/>
    <n v="7"/>
    <n v="0"/>
    <n v="0"/>
    <s v="СЛР-ХОЛИДЕЙ-СЪРВИС ЕООД"/>
    <x v="3"/>
    <n v="2"/>
    <n v="1"/>
    <n v="1914.2490542"/>
    <n v="273.46415059999998"/>
    <s v="Romania"/>
    <s v="15 Nov 2025 10:41"/>
    <s v="15 Nov 2025"/>
    <s v="Nov"/>
    <n v="0"/>
    <n v="0"/>
    <n v="7"/>
    <n v="0"/>
    <n v="0"/>
    <n v="7"/>
    <n v="0"/>
    <s v="15.11.2025"/>
    <x v="11"/>
  </r>
  <r>
    <s v="TO"/>
    <n v="0"/>
    <n v="0"/>
    <n v="6"/>
    <n v="9451"/>
    <s v="1187025.227719"/>
    <s v="20 Jul 2026"/>
    <s v="20"/>
    <s v="Jul"/>
    <s v="26 Jul 2026"/>
    <s v="26"/>
    <s v="Jul"/>
    <n v="6"/>
    <n v="6"/>
    <n v="0"/>
    <n v="0"/>
    <s v="СЛР-ХОЛИДЕЙ-СЪРВИС ЕООД"/>
    <x v="3"/>
    <n v="3"/>
    <n v="1"/>
    <n v="2584.1599458000001"/>
    <n v="430.69332430000003"/>
    <s v="Romania"/>
    <s v="12 Jan 2026 12:00"/>
    <s v="12 Jan 2026"/>
    <s v="Jan"/>
    <n v="0"/>
    <n v="0"/>
    <n v="6"/>
    <n v="0"/>
    <n v="0"/>
    <n v="6"/>
    <n v="0"/>
    <s v="12.01.2025"/>
    <x v="7"/>
  </r>
  <r>
    <s v="TO"/>
    <n v="0"/>
    <n v="0"/>
    <n v="5"/>
    <n v="9436"/>
    <s v="3098"/>
    <s v="26 Jul 2026"/>
    <s v="26"/>
    <s v="Jul"/>
    <s v="31 Jul 2026"/>
    <s v="31"/>
    <s v="Jul"/>
    <n v="5"/>
    <n v="5"/>
    <n v="0"/>
    <n v="0"/>
    <s v="КЛУБ МАГЕЛАН - ООД"/>
    <x v="1"/>
    <n v="4"/>
    <n v="1"/>
    <n v="0"/>
    <n v="0"/>
    <s v="Romania"/>
    <s v="12 Jan 2026 09:09"/>
    <s v="09 Jan 2026"/>
    <s v="Jan"/>
    <n v="0"/>
    <n v="0"/>
    <n v="5"/>
    <n v="0"/>
    <n v="0"/>
    <n v="5"/>
    <n v="0"/>
    <s v="12.01.2025"/>
    <x v="7"/>
  </r>
  <r>
    <s v="TO"/>
    <n v="0"/>
    <n v="5"/>
    <n v="0"/>
    <n v="8644"/>
    <s v="011921870"/>
    <s v="04 Jul 2026"/>
    <s v="04"/>
    <s v="Jul"/>
    <s v="09 Jul 2026"/>
    <s v="09"/>
    <s v="Jul"/>
    <n v="5"/>
    <n v="5"/>
    <n v="0"/>
    <n v="0"/>
    <s v="СЪНИ ТУРС ООД"/>
    <x v="6"/>
    <n v="1"/>
    <n v="1"/>
    <n v="844.03843649999999"/>
    <n v="168.8076873"/>
    <s v="Bulgaria"/>
    <s v="20 Nov 2025 12:46"/>
    <s v="20 Nov 2025"/>
    <s v="Nov"/>
    <n v="0"/>
    <n v="0"/>
    <n v="5"/>
    <n v="0"/>
    <n v="0"/>
    <n v="5"/>
    <n v="0"/>
    <s v="20.11.2025"/>
    <x v="12"/>
  </r>
  <r>
    <s v="TOPOLA SKIES"/>
    <n v="0"/>
    <n v="0"/>
    <n v="5"/>
    <n v="8654"/>
    <s v="412112"/>
    <s v="22 Jul 2026"/>
    <s v="22"/>
    <s v="Jul"/>
    <s v="27 Jul 2026"/>
    <s v="27"/>
    <s v="Jul"/>
    <n v="5"/>
    <n v="5"/>
    <n v="0"/>
    <n v="0"/>
    <s v="TOPOLA SKIES"/>
    <x v="2"/>
    <n v="2"/>
    <n v="1"/>
    <n v="1801.9653922018347"/>
    <n v="360.39307844036693"/>
    <m/>
    <s v="21 Nov 2025 07:05"/>
    <s v="21 Nov 2025"/>
    <s v="Nov"/>
    <n v="0"/>
    <n v="0"/>
    <n v="5"/>
    <n v="0"/>
    <n v="0"/>
    <n v="5"/>
    <n v="0"/>
    <s v="21.11.2025"/>
    <x v="12"/>
  </r>
  <r>
    <s v="TO"/>
    <n v="0"/>
    <n v="0"/>
    <n v="6"/>
    <n v="8391"/>
    <s v="95581"/>
    <s v="19 Jul 2026"/>
    <s v="19"/>
    <s v="Jul"/>
    <s v="25 Jul 2026"/>
    <s v="25"/>
    <s v="Jul"/>
    <n v="6"/>
    <n v="6"/>
    <n v="0"/>
    <n v="0"/>
    <s v="ДЕСТИНЕЙШЪН ТУРИСТИК СЪРВИСИС - ЕООД"/>
    <x v="2"/>
    <n v="2"/>
    <n v="1"/>
    <n v="1666.6018595999999"/>
    <n v="277.76697659999996"/>
    <m/>
    <s v="12 Nov 2025 09:11"/>
    <s v="11 Nov 2025"/>
    <s v="Nov"/>
    <n v="0"/>
    <n v="0"/>
    <n v="6"/>
    <n v="0"/>
    <n v="0"/>
    <n v="6"/>
    <n v="0"/>
    <s v="12.11.2025"/>
    <x v="11"/>
  </r>
  <r>
    <s v="TO"/>
    <n v="0"/>
    <n v="0"/>
    <n v="6"/>
    <n v="9429"/>
    <s v="1186918.227505"/>
    <s v="26 Jul 2026"/>
    <s v="26"/>
    <s v="Jul"/>
    <s v="01 Aug 2026"/>
    <s v="01"/>
    <s v="Aug"/>
    <n v="6"/>
    <n v="-25"/>
    <n v="5"/>
    <n v="0"/>
    <s v="СЛР-ХОЛИДЕЙ-СЪРВИС ЕООД"/>
    <x v="2"/>
    <n v="2"/>
    <n v="2"/>
    <n v="2430.3143579999996"/>
    <n v="405.05239299999994"/>
    <s v="Romania"/>
    <s v="11 Jan 2026 17:27"/>
    <s v="11 Jan 2026"/>
    <s v="Jan"/>
    <n v="0"/>
    <n v="0"/>
    <n v="5"/>
    <n v="0"/>
    <n v="0"/>
    <n v="5"/>
    <n v="-1"/>
    <s v="11.01.2025"/>
    <x v="1"/>
  </r>
  <r>
    <s v="TO"/>
    <n v="0"/>
    <n v="0"/>
    <n v="7"/>
    <n v="9453"/>
    <s v="2318865"/>
    <s v="20 Jul 2026"/>
    <s v="20"/>
    <s v="Jul"/>
    <s v="27 Jul 2026"/>
    <s v="27"/>
    <s v="Jul"/>
    <n v="7"/>
    <n v="7"/>
    <n v="0"/>
    <n v="0"/>
    <s v="ТУРИСТИЧЕСКА АГЕНЦИЯ СОЛВЕКС - ЕООД"/>
    <x v="6"/>
    <n v="2"/>
    <n v="2"/>
    <n v="2725.5664548"/>
    <n v="389.3666364"/>
    <s v="Romania"/>
    <s v="12 Jan 2026 12:19"/>
    <s v="12 Jan 2026"/>
    <s v="Jan"/>
    <n v="0"/>
    <n v="0"/>
    <n v="7"/>
    <n v="0"/>
    <n v="0"/>
    <n v="7"/>
    <n v="0"/>
    <s v="12.01.2025"/>
    <x v="7"/>
  </r>
  <r>
    <s v="TO"/>
    <n v="0"/>
    <n v="0"/>
    <n v="8"/>
    <n v="9058"/>
    <s v="1181882.224417"/>
    <s v="14 Jul 2026"/>
    <s v="14"/>
    <s v="Jul"/>
    <s v="22 Jul 2026"/>
    <s v="22"/>
    <s v="Jul"/>
    <n v="8"/>
    <n v="8"/>
    <n v="0"/>
    <n v="0"/>
    <s v="СЛР-ХОЛИДЕЙ-СЪРВИС ЕООД"/>
    <x v="6"/>
    <n v="2"/>
    <n v="1"/>
    <n v="2313.8251231999998"/>
    <n v="289.22814039999997"/>
    <s v="Romania"/>
    <s v="08 Dec 2025 19:48"/>
    <s v="08 Dec 2025"/>
    <s v="Dec"/>
    <n v="0"/>
    <n v="0"/>
    <n v="8"/>
    <n v="0"/>
    <n v="0"/>
    <n v="8"/>
    <n v="0"/>
    <s v="08.12.2025"/>
    <x v="16"/>
  </r>
  <r>
    <s v="TO"/>
    <n v="0"/>
    <n v="0"/>
    <n v="5"/>
    <n v="9435"/>
    <s v="3098"/>
    <s v="26 Jul 2026"/>
    <s v="26"/>
    <s v="Jul"/>
    <s v="31 Jul 2026"/>
    <s v="31"/>
    <s v="Jul"/>
    <n v="5"/>
    <n v="5"/>
    <n v="0"/>
    <n v="0"/>
    <s v="КЛУБ МАГЕЛАН - ООД"/>
    <x v="6"/>
    <n v="3"/>
    <n v="1"/>
    <n v="2102.5172499999999"/>
    <n v="420.50344999999999"/>
    <s v="Romania"/>
    <s v="12 Jan 2026 09:08"/>
    <s v="09 Jan 2026"/>
    <s v="Jan"/>
    <n v="0"/>
    <n v="0"/>
    <n v="5"/>
    <n v="0"/>
    <n v="0"/>
    <n v="5"/>
    <n v="0"/>
    <s v="12.01.2025"/>
    <x v="7"/>
  </r>
  <r>
    <s v="TO"/>
    <n v="0"/>
    <n v="0"/>
    <n v="9"/>
    <n v="8378"/>
    <s v="1174760.221041"/>
    <s v="20 Jul 2026"/>
    <s v="20"/>
    <s v="Jul"/>
    <s v="29 Jul 2026"/>
    <s v="29"/>
    <s v="Jul"/>
    <n v="9"/>
    <n v="9"/>
    <n v="0"/>
    <n v="0"/>
    <s v="СЛР-ХОЛИДЕЙ-СЪРВИС ЕООД"/>
    <x v="7"/>
    <n v="4"/>
    <n v="2"/>
    <n v="5115.9818808"/>
    <n v="568.44243119999999"/>
    <s v="Romania"/>
    <s v="11 Nov 2025 16:44"/>
    <s v="11 Nov 2025"/>
    <s v="Nov"/>
    <n v="0"/>
    <n v="0"/>
    <n v="9"/>
    <n v="0"/>
    <n v="0"/>
    <n v="9"/>
    <n v="0"/>
    <s v="11.11.2025"/>
    <x v="11"/>
  </r>
  <r>
    <s v="TO"/>
    <n v="0"/>
    <n v="5"/>
    <n v="0"/>
    <n v="8408"/>
    <s v="1174850.221139"/>
    <s v="02 Jul 2026"/>
    <s v="02"/>
    <s v="Jul"/>
    <s v="07 Jul 2026"/>
    <s v="07"/>
    <s v="Jul"/>
    <n v="5"/>
    <n v="5"/>
    <n v="0"/>
    <n v="0"/>
    <s v="СЛР-ХОЛИДЕЙ-СЪРВИС ЕООД"/>
    <x v="4"/>
    <n v="2"/>
    <n v="1"/>
    <n v="1238.1381815"/>
    <n v="247.62763630000001"/>
    <s v="Romania"/>
    <s v="12 Nov 2025 10:37"/>
    <s v="12 Nov 2025"/>
    <s v="Nov"/>
    <n v="0"/>
    <n v="0"/>
    <n v="5"/>
    <n v="0"/>
    <n v="0"/>
    <n v="5"/>
    <n v="0"/>
    <s v="12.11.2025"/>
    <x v="11"/>
  </r>
  <r>
    <s v="TO"/>
    <n v="0"/>
    <n v="0"/>
    <n v="5"/>
    <n v="8863"/>
    <s v="51384"/>
    <s v="25 Jul 2026"/>
    <s v="25"/>
    <s v="Jul"/>
    <s v="30 Jul 2026"/>
    <s v="30"/>
    <s v="Jul"/>
    <n v="5"/>
    <n v="5"/>
    <n v="0"/>
    <n v="0"/>
    <s v="КЛУБ МАГЕЛАН - ООД"/>
    <x v="6"/>
    <n v="2"/>
    <n v="0"/>
    <n v="1446.1407019999999"/>
    <n v="289.22814039999997"/>
    <m/>
    <s v="27 Nov 2025 09:36"/>
    <s v="27 Nov 2025"/>
    <s v="Nov"/>
    <n v="0"/>
    <n v="0"/>
    <n v="5"/>
    <n v="0"/>
    <n v="0"/>
    <n v="5"/>
    <n v="0"/>
    <s v="27.11.2025"/>
    <x v="15"/>
  </r>
  <r>
    <s v="TO"/>
    <n v="0"/>
    <n v="5"/>
    <n v="0"/>
    <n v="8744"/>
    <s v="1178335.222733"/>
    <s v="04 Jul 2026"/>
    <s v="04"/>
    <s v="Jul"/>
    <s v="09 Jul 2026"/>
    <s v="09"/>
    <s v="Jul"/>
    <n v="5"/>
    <n v="5"/>
    <n v="0"/>
    <n v="0"/>
    <s v="СЛР-ХОЛИДЕЙ-СЪРВИС ЕООД"/>
    <x v="3"/>
    <n v="2"/>
    <n v="2"/>
    <n v="1547.6482789999998"/>
    <n v="309.52965579999994"/>
    <s v="Romania"/>
    <s v="24 Nov 2025 10:45"/>
    <s v="24 Nov 2025"/>
    <s v="Nov"/>
    <n v="0"/>
    <n v="0"/>
    <n v="5"/>
    <n v="0"/>
    <n v="0"/>
    <n v="5"/>
    <n v="0"/>
    <s v="24.11.2025"/>
    <x v="15"/>
  </r>
  <r>
    <s v="TO"/>
    <n v="0"/>
    <n v="0"/>
    <n v="5"/>
    <n v="8740"/>
    <s v="1178214.222723"/>
    <s v="19 Jul 2026"/>
    <s v="19"/>
    <s v="Jul"/>
    <s v="24 Jul 2026"/>
    <s v="24"/>
    <s v="Jul"/>
    <n v="5"/>
    <n v="5"/>
    <n v="0"/>
    <n v="0"/>
    <s v="СЛР-ХОЛИДЕЙ-СЪРВИС ЕООД"/>
    <x v="5"/>
    <n v="2"/>
    <n v="1"/>
    <n v="1550.2886495"/>
    <n v="310.05772990000003"/>
    <s v="Romania"/>
    <s v="24 Nov 2025 10:39"/>
    <s v="24 Nov 2025"/>
    <s v="Nov"/>
    <n v="0"/>
    <n v="0"/>
    <n v="5"/>
    <n v="0"/>
    <n v="0"/>
    <n v="5"/>
    <n v="0"/>
    <s v="24.11.2025"/>
    <x v="15"/>
  </r>
  <r>
    <s v="TO"/>
    <n v="0"/>
    <n v="0"/>
    <n v="7"/>
    <n v="9455"/>
    <s v="2318888"/>
    <s v="15 Jul 2026"/>
    <s v="15"/>
    <s v="Jul"/>
    <s v="22 Jul 2026"/>
    <s v="22"/>
    <s v="Jul"/>
    <n v="7"/>
    <n v="7"/>
    <n v="0"/>
    <n v="0"/>
    <s v="ТУРИСТИЧЕСКА АГЕНЦИЯ СОЛВЕКС - ЕООД"/>
    <x v="0"/>
    <n v="2"/>
    <n v="2"/>
    <n v="3077.2833637000003"/>
    <n v="439.61190910000005"/>
    <s v="Romania"/>
    <s v="12 Jan 2026 13:03"/>
    <s v="12 Jan 2026"/>
    <s v="Jan"/>
    <n v="0"/>
    <n v="0"/>
    <n v="7"/>
    <n v="0"/>
    <n v="0"/>
    <n v="7"/>
    <n v="0"/>
    <s v="12.01.2025"/>
    <x v="7"/>
  </r>
  <r>
    <s v="TO"/>
    <n v="0"/>
    <n v="0"/>
    <n v="6"/>
    <n v="8670"/>
    <s v="1177929.222444"/>
    <s v="19 Jul 2026"/>
    <s v="19"/>
    <s v="Jul"/>
    <s v="25 Jul 2026"/>
    <s v="25"/>
    <s v="Jul"/>
    <n v="6"/>
    <n v="6"/>
    <n v="0"/>
    <n v="0"/>
    <s v="СЛР-ХОЛИДЕЙ-СЪРВИС ЕООД"/>
    <x v="5"/>
    <n v="2"/>
    <n v="2"/>
    <n v="2325.5209866"/>
    <n v="387.58683109999998"/>
    <s v="Romania"/>
    <s v="21 Nov 2025 10:46"/>
    <s v="21 Nov 2025"/>
    <s v="Nov"/>
    <n v="0"/>
    <n v="0"/>
    <n v="6"/>
    <n v="0"/>
    <n v="0"/>
    <n v="6"/>
    <n v="0"/>
    <s v="21.11.2025"/>
    <x v="12"/>
  </r>
  <r>
    <s v="TO"/>
    <n v="0"/>
    <n v="0"/>
    <n v="5"/>
    <n v="9024"/>
    <s v="14072026"/>
    <s v="21 Jul 2026"/>
    <s v="21"/>
    <s v="Jul"/>
    <s v="26 Jul 2026"/>
    <s v="26"/>
    <s v="Jul"/>
    <n v="5"/>
    <n v="5"/>
    <n v="0"/>
    <n v="0"/>
    <s v="КЛАВИС ТРЕНД - ООД"/>
    <x v="4"/>
    <n v="2"/>
    <n v="2"/>
    <n v="1851.4864694999999"/>
    <n v="370.2972939"/>
    <m/>
    <s v="05 Dec 2025 09:12"/>
    <s v="04 Dec 2025"/>
    <s v="Dec"/>
    <n v="0"/>
    <n v="0"/>
    <n v="5"/>
    <n v="0"/>
    <n v="0"/>
    <n v="5"/>
    <n v="0"/>
    <s v="05.12.2025"/>
    <x v="13"/>
  </r>
  <r>
    <s v="TO"/>
    <n v="0"/>
    <n v="0"/>
    <n v="6"/>
    <n v="9348"/>
    <s v="1184508.226619"/>
    <s v="11 Jul 2026"/>
    <s v="11"/>
    <s v="Jul"/>
    <s v="17 Jul 2026"/>
    <s v="17"/>
    <s v="Jul"/>
    <n v="6"/>
    <n v="6"/>
    <n v="0"/>
    <n v="0"/>
    <s v="СЛР-ХОЛИДЕЙ-СЪРВИС ЕООД"/>
    <x v="2"/>
    <n v="3"/>
    <n v="0"/>
    <n v="2624.7629766"/>
    <n v="437.4604961"/>
    <s v="Romania"/>
    <s v="05 Jan 2026 10:44"/>
    <s v="03 Jan 2026"/>
    <s v="Jan"/>
    <n v="0"/>
    <n v="0"/>
    <n v="6"/>
    <n v="0"/>
    <n v="0"/>
    <n v="6"/>
    <n v="0"/>
    <s v="05.01.2025"/>
    <x v="1"/>
  </r>
  <r>
    <s v="TO"/>
    <n v="0"/>
    <n v="0"/>
    <n v="6"/>
    <n v="9232"/>
    <s v="1183833.225886"/>
    <s v="20 Jul 2026"/>
    <s v="20"/>
    <s v="Jul"/>
    <s v="26 Jul 2026"/>
    <s v="26"/>
    <s v="Jul"/>
    <n v="6"/>
    <n v="6"/>
    <n v="0"/>
    <n v="0"/>
    <s v="СЛР-ХОЛИДЕЙ-СЪРВИС ЕООД"/>
    <x v="4"/>
    <n v="3"/>
    <n v="1"/>
    <n v="2399.4513606"/>
    <n v="399.90856009999999"/>
    <s v="Romania"/>
    <s v="29 Dec 2025 18:23"/>
    <s v="29 Dec 2025"/>
    <s v="Dec"/>
    <n v="0"/>
    <n v="0"/>
    <n v="6"/>
    <n v="0"/>
    <n v="0"/>
    <n v="6"/>
    <n v="0"/>
    <s v="29.12.2025"/>
    <x v="18"/>
  </r>
  <r>
    <s v="TOPOLA SKIES"/>
    <n v="0"/>
    <n v="0"/>
    <n v="7"/>
    <n v="8778"/>
    <s v="413903"/>
    <s v="10 Aug 2026"/>
    <s v="10"/>
    <s v="Aug"/>
    <s v="17 Aug 2026"/>
    <s v="17"/>
    <s v="Aug"/>
    <n v="7"/>
    <n v="7"/>
    <n v="0"/>
    <n v="0"/>
    <s v="TOPOLA SKIES"/>
    <x v="1"/>
    <n v="2"/>
    <n v="2"/>
    <n v="4408.6920275229359"/>
    <n v="629.81314678899071"/>
    <m/>
    <s v="24 Nov 2025 14:17"/>
    <s v="24 Nov 2025"/>
    <s v="Nov"/>
    <n v="0"/>
    <n v="0"/>
    <n v="0"/>
    <n v="7"/>
    <n v="0"/>
    <n v="7"/>
    <n v="0"/>
    <s v="24.11.2025"/>
    <x v="15"/>
  </r>
  <r>
    <s v="TO"/>
    <n v="0"/>
    <n v="0"/>
    <n v="7"/>
    <n v="8183"/>
    <s v="16854"/>
    <s v="25 Jul 2026"/>
    <s v="25"/>
    <s v="Jul"/>
    <s v="01 Aug 2026"/>
    <s v="01"/>
    <s v="Aug"/>
    <n v="7"/>
    <n v="-24"/>
    <n v="6"/>
    <n v="0"/>
    <s v="КЛУБ МАГЕЛАН - ООД"/>
    <x v="5"/>
    <n v="2"/>
    <n v="1"/>
    <n v="2351.2597094000002"/>
    <n v="335.89424420000006"/>
    <m/>
    <s v="07 Nov 2025 11:43"/>
    <s v="31 Oct 2025"/>
    <s v="Nov"/>
    <n v="0"/>
    <n v="0"/>
    <n v="6"/>
    <n v="0"/>
    <n v="0"/>
    <n v="6"/>
    <n v="-1"/>
    <s v="07.11.2025"/>
    <x v="3"/>
  </r>
  <r>
    <s v="TOPOLA SKIES"/>
    <n v="0"/>
    <n v="0"/>
    <n v="7"/>
    <n v="8848"/>
    <s v="415203"/>
    <s v="27 Jul 2026"/>
    <s v="27"/>
    <s v="Jul"/>
    <s v="03 Aug 2026"/>
    <s v="03"/>
    <s v="Aug"/>
    <n v="7"/>
    <n v="-24"/>
    <n v="4"/>
    <n v="2"/>
    <s v="TOPOLA SKIES"/>
    <x v="2"/>
    <n v="2"/>
    <n v="2"/>
    <n v="3153.4080354128441"/>
    <n v="450.48686220183487"/>
    <m/>
    <s v="26 Nov 2025 15:49"/>
    <s v="26 Nov 2025"/>
    <s v="Nov"/>
    <n v="0"/>
    <n v="0"/>
    <n v="4"/>
    <n v="2"/>
    <n v="0"/>
    <n v="6"/>
    <n v="-1"/>
    <s v="26.11.2025"/>
    <x v="15"/>
  </r>
  <r>
    <s v="TOPOLA SKIES"/>
    <n v="0"/>
    <n v="0"/>
    <n v="5"/>
    <n v="9319"/>
    <s v="436061"/>
    <s v="24 Jul 2026"/>
    <s v="24"/>
    <s v="Jul"/>
    <s v="29 Jul 2026"/>
    <s v="29"/>
    <s v="Jul"/>
    <n v="5"/>
    <n v="5"/>
    <n v="0"/>
    <n v="0"/>
    <s v="TOPOLA SKIES"/>
    <x v="4"/>
    <n v="2"/>
    <n v="1"/>
    <n v="1915.4573623853209"/>
    <n v="383.0914724770642"/>
    <m/>
    <s v="02 Jan 2026 00:53"/>
    <s v="02 Jan 2026"/>
    <s v="Jan"/>
    <n v="0"/>
    <n v="0"/>
    <n v="5"/>
    <n v="0"/>
    <n v="0"/>
    <n v="5"/>
    <n v="0"/>
    <s v="02.01.2025"/>
    <x v="20"/>
  </r>
  <r>
    <s v="TO"/>
    <n v="0"/>
    <n v="0"/>
    <n v="5"/>
    <n v="8631"/>
    <s v="17200"/>
    <s v="18 Jul 2026"/>
    <s v="18"/>
    <s v="Jul"/>
    <s v="23 Jul 2026"/>
    <s v="23"/>
    <s v="Jul"/>
    <n v="5"/>
    <n v="5"/>
    <n v="0"/>
    <n v="0"/>
    <s v="КЛУБ МАГЕЛАН - ООД"/>
    <x v="6"/>
    <n v="3"/>
    <n v="0"/>
    <n v="1802.1995535000001"/>
    <n v="360.43991070000004"/>
    <m/>
    <s v="20 Nov 2025 09:44"/>
    <s v="19 Nov 2025"/>
    <s v="Nov"/>
    <n v="0"/>
    <n v="0"/>
    <n v="5"/>
    <n v="0"/>
    <n v="0"/>
    <n v="5"/>
    <n v="0"/>
    <s v="20.11.2025"/>
    <x v="12"/>
  </r>
  <r>
    <s v="TO"/>
    <n v="0"/>
    <n v="0"/>
    <n v="6"/>
    <n v="8461"/>
    <s v="2311538"/>
    <s v="24 Jul 2026"/>
    <s v="24"/>
    <s v="Jul"/>
    <s v="30 Jul 2026"/>
    <s v="30"/>
    <s v="Jul"/>
    <n v="6"/>
    <n v="6"/>
    <n v="0"/>
    <n v="0"/>
    <s v="ТУРИСТИЧЕСКА АГЕНЦИЯ СОЛВЕКС - ЕООД"/>
    <x v="4"/>
    <n v="3"/>
    <n v="1"/>
    <n v="2214.9774750000001"/>
    <n v="369.1629125"/>
    <s v="[&quot;RO&quot;]"/>
    <s v="13 Nov 2025 16:14"/>
    <s v="13 Nov 2025"/>
    <s v="Nov"/>
    <n v="0"/>
    <n v="0"/>
    <n v="6"/>
    <n v="0"/>
    <n v="0"/>
    <n v="6"/>
    <n v="0"/>
    <s v="13.11.2025"/>
    <x v="11"/>
  </r>
  <r>
    <s v="TO"/>
    <n v="0"/>
    <n v="0"/>
    <n v="8"/>
    <n v="8929"/>
    <s v="NT310879"/>
    <s v="18 Jul 2026"/>
    <s v="18"/>
    <s v="Jul"/>
    <s v="26 Jul 2026"/>
    <s v="26"/>
    <s v="Jul"/>
    <n v="8"/>
    <n v="8"/>
    <n v="0"/>
    <n v="0"/>
    <s v="НОВОТОН - ЕООД"/>
    <x v="4"/>
    <n v="2"/>
    <n v="2"/>
    <n v="2962.3783512"/>
    <n v="370.2972939"/>
    <m/>
    <s v="30 Nov 2025 19:24"/>
    <s v="30 Nov 2025"/>
    <s v="Nov"/>
    <n v="0"/>
    <n v="0"/>
    <n v="8"/>
    <n v="0"/>
    <n v="0"/>
    <n v="8"/>
    <n v="0"/>
    <s v="30.11.2025"/>
    <x v="13"/>
  </r>
  <r>
    <s v="TO"/>
    <n v="0"/>
    <n v="0"/>
    <n v="6"/>
    <n v="9168"/>
    <s v="60484"/>
    <s v="24 Jul 2026"/>
    <s v="24"/>
    <s v="Jul"/>
    <s v="30 Jul 2026"/>
    <s v="30"/>
    <s v="Jul"/>
    <n v="6"/>
    <n v="6"/>
    <n v="0"/>
    <n v="0"/>
    <s v="КЛУБ МАГЕЛАН - ООД"/>
    <x v="4"/>
    <n v="2"/>
    <n v="1"/>
    <n v="1777.3800707999999"/>
    <n v="296.2300118"/>
    <s v="Romania"/>
    <s v="23 Dec 2025 09:40"/>
    <s v="22 Dec 2025"/>
    <s v="Dec"/>
    <n v="0"/>
    <n v="0"/>
    <n v="6"/>
    <n v="0"/>
    <n v="0"/>
    <n v="6"/>
    <n v="0"/>
    <s v="23.12.2025"/>
    <x v="21"/>
  </r>
  <r>
    <s v="TO"/>
    <n v="0"/>
    <n v="0"/>
    <n v="6"/>
    <n v="9165"/>
    <s v="60481"/>
    <s v="24 Jul 2026"/>
    <s v="24"/>
    <s v="Jul"/>
    <s v="30 Jul 2026"/>
    <s v="30"/>
    <s v="Jul"/>
    <n v="6"/>
    <n v="6"/>
    <n v="0"/>
    <n v="0"/>
    <s v="КЛУБ МАГЕЛАН - ООД"/>
    <x v="4"/>
    <n v="3"/>
    <n v="1"/>
    <n v="2399.4513606"/>
    <n v="399.90856009999999"/>
    <s v="Romania"/>
    <s v="23 Dec 2025 09:39"/>
    <s v="22 Dec 2025"/>
    <s v="Dec"/>
    <n v="0"/>
    <n v="0"/>
    <n v="6"/>
    <n v="0"/>
    <n v="0"/>
    <n v="6"/>
    <n v="0"/>
    <s v="23.12.2025"/>
    <x v="21"/>
  </r>
  <r>
    <s v="TO"/>
    <n v="0"/>
    <n v="0"/>
    <n v="6"/>
    <n v="8394"/>
    <s v="NT308251"/>
    <s v="20 Jul 2026"/>
    <s v="20"/>
    <s v="Jul"/>
    <s v="26 Jul 2026"/>
    <s v="26"/>
    <s v="Jul"/>
    <n v="6"/>
    <n v="6"/>
    <n v="0"/>
    <n v="0"/>
    <s v="НОВОТОН - ЕООД"/>
    <x v="6"/>
    <n v="2"/>
    <n v="2"/>
    <n v="2002.4569872"/>
    <n v="333.74283120000001"/>
    <m/>
    <s v="12 Nov 2025 09:41"/>
    <s v="11 Nov 2025"/>
    <s v="Nov"/>
    <n v="0"/>
    <n v="0"/>
    <n v="6"/>
    <n v="0"/>
    <n v="0"/>
    <n v="6"/>
    <n v="0"/>
    <s v="12.11.2025"/>
    <x v="11"/>
  </r>
  <r>
    <s v="TO"/>
    <n v="0"/>
    <n v="0"/>
    <n v="5"/>
    <n v="8569"/>
    <s v="95805"/>
    <s v="20 Jul 2026"/>
    <s v="20"/>
    <s v="Jul"/>
    <s v="25 Jul 2026"/>
    <s v="25"/>
    <s v="Jul"/>
    <n v="5"/>
    <n v="5"/>
    <n v="0"/>
    <n v="0"/>
    <s v="ДЕСТИНЕЙШЪН ТУРИСТИК СЪРВИСИС - ЕООД"/>
    <x v="6"/>
    <n v="3"/>
    <n v="1"/>
    <n v="1802.1995535000001"/>
    <n v="360.43991070000004"/>
    <m/>
    <s v="17 Nov 2025 16:39"/>
    <s v="17 Nov 2025"/>
    <s v="Nov"/>
    <n v="0"/>
    <n v="0"/>
    <n v="5"/>
    <n v="0"/>
    <n v="0"/>
    <n v="5"/>
    <n v="0"/>
    <s v="17.11.2025"/>
    <x v="12"/>
  </r>
  <r>
    <s v="TO"/>
    <n v="0"/>
    <n v="0"/>
    <n v="7"/>
    <n v="8961"/>
    <s v="1180312.223717"/>
    <s v="16 Jul 2026"/>
    <s v="16"/>
    <s v="Jul"/>
    <s v="23 Jul 2026"/>
    <s v="23"/>
    <s v="Jul"/>
    <n v="7"/>
    <n v="7"/>
    <n v="0"/>
    <n v="0"/>
    <s v="СЛР-ХОЛИДЕЙ-СЪРВИС ЕООД"/>
    <x v="4"/>
    <n v="3"/>
    <n v="1"/>
    <n v="2799.3599206999997"/>
    <n v="399.90856009999999"/>
    <s v="Romania"/>
    <s v="01 Dec 2025 10:26"/>
    <s v="28 Nov 2025"/>
    <s v="Dec"/>
    <n v="0"/>
    <n v="0"/>
    <n v="7"/>
    <n v="0"/>
    <n v="0"/>
    <n v="7"/>
    <n v="0"/>
    <s v="01.12.2025"/>
    <x v="13"/>
  </r>
  <r>
    <s v="TO"/>
    <n v="0"/>
    <n v="0"/>
    <n v="5"/>
    <n v="8742"/>
    <s v="4054"/>
    <s v="23 Jul 2026"/>
    <s v="23"/>
    <s v="Jul"/>
    <s v="28 Jul 2026"/>
    <s v="28"/>
    <s v="Jul"/>
    <n v="5"/>
    <n v="5"/>
    <n v="0"/>
    <n v="0"/>
    <s v="КЛУБ МАГЕЛАН - ООД"/>
    <x v="3"/>
    <n v="2"/>
    <n v="2"/>
    <n v="1709.1020455"/>
    <n v="341.82040910000001"/>
    <m/>
    <s v="24 Nov 2025 10:39"/>
    <s v="22 Nov 2025"/>
    <s v="Nov"/>
    <n v="0"/>
    <n v="0"/>
    <n v="5"/>
    <n v="0"/>
    <n v="0"/>
    <n v="5"/>
    <n v="0"/>
    <s v="24.11.2025"/>
    <x v="15"/>
  </r>
  <r>
    <s v="TO"/>
    <n v="0"/>
    <n v="7"/>
    <n v="0"/>
    <n v="8750"/>
    <s v="NT309901"/>
    <s v="03 Jul 2026"/>
    <s v="03"/>
    <s v="Jul"/>
    <s v="10 Jul 2026"/>
    <s v="10"/>
    <s v="Jul"/>
    <n v="7"/>
    <n v="7"/>
    <n v="0"/>
    <n v="0"/>
    <s v="НОВОТОН - ЕООД"/>
    <x v="5"/>
    <n v="2"/>
    <n v="2"/>
    <n v="2519.2459480999996"/>
    <n v="359.89227829999993"/>
    <m/>
    <s v="24 Nov 2025 10:59"/>
    <s v="24 Nov 2025"/>
    <s v="Nov"/>
    <n v="0"/>
    <n v="0"/>
    <n v="7"/>
    <n v="0"/>
    <n v="0"/>
    <n v="7"/>
    <n v="0"/>
    <s v="24.11.2025"/>
    <x v="15"/>
  </r>
  <r>
    <s v="TO"/>
    <n v="0"/>
    <n v="0"/>
    <n v="9"/>
    <n v="9005"/>
    <s v="4092"/>
    <s v="18 Jul 2026"/>
    <s v="18"/>
    <s v="Jul"/>
    <s v="27 Jul 2026"/>
    <s v="27"/>
    <s v="Jul"/>
    <n v="9"/>
    <n v="9"/>
    <n v="0"/>
    <n v="0"/>
    <s v="КЛУБ МАГЕЛАН - ООД"/>
    <x v="6"/>
    <n v="2"/>
    <n v="2"/>
    <n v="3253.8165795"/>
    <n v="361.53517549999998"/>
    <m/>
    <s v="03 Dec 2025 09:48"/>
    <s v="02 Dec 2025"/>
    <s v="Dec"/>
    <n v="0"/>
    <n v="0"/>
    <n v="9"/>
    <n v="0"/>
    <n v="0"/>
    <n v="9"/>
    <n v="0"/>
    <s v="03.12.2025"/>
    <x v="13"/>
  </r>
  <r>
    <s v="TOPOLA SKIES"/>
    <n v="0"/>
    <n v="0"/>
    <n v="6"/>
    <n v="8432"/>
    <s v="407438"/>
    <s v="26 Jul 2026"/>
    <s v="26"/>
    <s v="Jul"/>
    <s v="01 Aug 2026"/>
    <s v="01"/>
    <s v="Aug"/>
    <n v="6"/>
    <n v="-25"/>
    <n v="5"/>
    <n v="0"/>
    <s v="TOPOLA SKIES"/>
    <x v="5"/>
    <n v="2"/>
    <m/>
    <n v="2235.0292183486231"/>
    <n v="372.50486972477057"/>
    <m/>
    <s v="12 Nov 2025 21:02"/>
    <s v="12 Nov 2025"/>
    <s v="Nov"/>
    <n v="0"/>
    <n v="0"/>
    <n v="5"/>
    <n v="0"/>
    <n v="0"/>
    <n v="5"/>
    <n v="-1"/>
    <s v="12.11.2025"/>
    <x v="11"/>
  </r>
  <r>
    <s v="TO"/>
    <n v="0"/>
    <n v="0"/>
    <n v="5"/>
    <n v="8100"/>
    <s v="NT307057"/>
    <s v="12 Jul 2026"/>
    <s v="12"/>
    <s v="Jul"/>
    <s v="17 Jul 2026"/>
    <s v="17"/>
    <s v="Jul"/>
    <n v="5"/>
    <n v="5"/>
    <n v="0"/>
    <n v="0"/>
    <s v="НОВОТОН - ЕООД"/>
    <x v="4"/>
    <n v="3"/>
    <n v="1"/>
    <n v="1999.5428005000001"/>
    <n v="399.90856010000005"/>
    <m/>
    <s v="29 Oct 2025 13:07"/>
    <s v="29 Oct 2025"/>
    <s v="Oct"/>
    <n v="0"/>
    <n v="0"/>
    <n v="5"/>
    <n v="0"/>
    <n v="0"/>
    <n v="5"/>
    <n v="0"/>
    <s v="29.10.2025"/>
    <x v="4"/>
  </r>
  <r>
    <s v="INDIVIDUAL"/>
    <n v="0"/>
    <n v="6"/>
    <n v="0"/>
    <n v="8673"/>
    <s v="21112025"/>
    <s v="04 Jul 2026"/>
    <s v="04"/>
    <s v="Jul"/>
    <s v="10 Jul 2026"/>
    <s v="10"/>
    <s v="Jul"/>
    <n v="6"/>
    <n v="6"/>
    <n v="0"/>
    <n v="0"/>
    <s v="INDIVIDUAL"/>
    <x v="7"/>
    <n v="4"/>
    <n v="1"/>
    <n v="2831.4676513761465"/>
    <n v="471.91127522935773"/>
    <m/>
    <s v="21 Nov 2025 10:56"/>
    <s v="21 Nov 2025"/>
    <s v="Nov"/>
    <n v="0"/>
    <n v="0"/>
    <n v="6"/>
    <n v="0"/>
    <n v="0"/>
    <n v="6"/>
    <n v="0"/>
    <s v="21.11.2025"/>
    <x v="12"/>
  </r>
  <r>
    <s v="TO"/>
    <n v="0"/>
    <n v="0"/>
    <n v="5"/>
    <n v="8202"/>
    <s v="NT307664"/>
    <s v="28 Jul 2026"/>
    <s v="28"/>
    <s v="Jul"/>
    <s v="02 Aug 2026"/>
    <s v="02"/>
    <s v="Aug"/>
    <n v="5"/>
    <n v="-26"/>
    <n v="3"/>
    <n v="1"/>
    <s v="НОВОТОН - ЕООД"/>
    <x v="4"/>
    <n v="2"/>
    <n v="1"/>
    <n v="1367.320753"/>
    <n v="273.46415059999998"/>
    <m/>
    <s v="07 Nov 2025 14:54"/>
    <s v="07 Nov 2025"/>
    <s v="Nov"/>
    <n v="0"/>
    <n v="0"/>
    <n v="3"/>
    <n v="1"/>
    <n v="0"/>
    <n v="4"/>
    <n v="-1"/>
    <s v="07.11.2025"/>
    <x v="3"/>
  </r>
  <r>
    <s v="TO"/>
    <n v="0"/>
    <n v="0"/>
    <n v="5"/>
    <n v="9065"/>
    <s v="17671"/>
    <s v="19 Jul 2026"/>
    <s v="19"/>
    <s v="Jul"/>
    <s v="24 Jul 2026"/>
    <s v="24"/>
    <s v="Jul"/>
    <n v="5"/>
    <n v="5"/>
    <n v="0"/>
    <n v="0"/>
    <s v="КЛУБ МАГЕЛАН - ООД"/>
    <x v="4"/>
    <n v="3"/>
    <n v="1"/>
    <n v="1999.5428005000001"/>
    <n v="399.90856010000005"/>
    <m/>
    <s v="09 Dec 2025 11:36"/>
    <s v="09 Dec 2025"/>
    <s v="Dec"/>
    <n v="0"/>
    <n v="0"/>
    <n v="5"/>
    <n v="0"/>
    <n v="0"/>
    <n v="5"/>
    <n v="0"/>
    <s v="09.12.2025"/>
    <x v="16"/>
  </r>
  <r>
    <s v="TO"/>
    <n v="0"/>
    <n v="0"/>
    <n v="3"/>
    <n v="9372"/>
    <s v="2318080"/>
    <s v="31 Jul 2026"/>
    <s v="31"/>
    <s v="Jul"/>
    <s v="03 Aug 2026"/>
    <s v="03"/>
    <s v="Aug"/>
    <n v="3"/>
    <n v="-28"/>
    <n v="0"/>
    <n v="2"/>
    <s v="ТУРИСТИЧЕСКА АГЕНЦИЯ СОЛВЕКС - ЕООД"/>
    <x v="3"/>
    <n v="2"/>
    <n v="1"/>
    <n v="1367.2425197999999"/>
    <n v="455.74750659999995"/>
    <s v="Romania"/>
    <s v="06 Jan 2026 21:15"/>
    <s v="06 Jan 2026"/>
    <s v="Jan"/>
    <n v="0"/>
    <n v="0"/>
    <n v="0"/>
    <n v="2"/>
    <n v="0"/>
    <n v="2"/>
    <n v="-1"/>
    <s v="06.01.2025"/>
    <x v="1"/>
  </r>
  <r>
    <s v="TO"/>
    <n v="0"/>
    <n v="0"/>
    <n v="5"/>
    <n v="8531"/>
    <s v="1176101.221720"/>
    <s v="23 Jul 2026"/>
    <s v="23"/>
    <s v="Jul"/>
    <s v="28 Jul 2026"/>
    <s v="28"/>
    <s v="Jul"/>
    <n v="5"/>
    <n v="5"/>
    <n v="0"/>
    <n v="0"/>
    <s v="СЛР-ХОЛИДЕЙ-СЪРВИС ЕООД"/>
    <x v="3"/>
    <n v="2"/>
    <n v="1"/>
    <n v="1367.320753"/>
    <n v="273.46415059999998"/>
    <s v="Romania"/>
    <s v="17 Nov 2025 10:03"/>
    <s v="17 Nov 2025"/>
    <s v="Nov"/>
    <n v="0"/>
    <n v="0"/>
    <n v="5"/>
    <n v="0"/>
    <n v="0"/>
    <n v="5"/>
    <n v="0"/>
    <s v="17.11.2025"/>
    <x v="12"/>
  </r>
  <r>
    <s v="TO"/>
    <n v="0"/>
    <n v="0"/>
    <n v="6"/>
    <n v="9330"/>
    <s v="1184457.226423"/>
    <s v="26 Jul 2026"/>
    <s v="26"/>
    <s v="Jul"/>
    <s v="01 Aug 2026"/>
    <s v="01"/>
    <s v="Aug"/>
    <n v="6"/>
    <n v="-25"/>
    <n v="5"/>
    <n v="0"/>
    <s v="СЛР-ХОЛИДЕЙ-СЪРВИС ЕООД"/>
    <x v="3"/>
    <n v="2"/>
    <n v="1"/>
    <n v="1914.2099376000001"/>
    <n v="319.03498960000002"/>
    <s v="Romania"/>
    <s v="02 Jan 2026 20:35"/>
    <s v="02 Jan 2026"/>
    <s v="Jan"/>
    <n v="0"/>
    <n v="0"/>
    <n v="5"/>
    <n v="0"/>
    <n v="0"/>
    <n v="5"/>
    <n v="-1"/>
    <s v="02.01.2025"/>
    <x v="20"/>
  </r>
  <r>
    <s v="TO"/>
    <n v="0"/>
    <n v="0"/>
    <n v="7"/>
    <n v="8959"/>
    <s v="2314606"/>
    <s v="16 Jul 2026"/>
    <s v="16"/>
    <s v="Jul"/>
    <s v="23 Jul 2026"/>
    <s v="23"/>
    <s v="Jul"/>
    <n v="7"/>
    <n v="7"/>
    <n v="0"/>
    <n v="0"/>
    <s v="ТУРИСТИЧЕСКА АГЕНЦИЯ СОЛВЕКС - ЕООД"/>
    <x v="6"/>
    <n v="2"/>
    <n v="2"/>
    <n v="2530.7462285000001"/>
    <n v="361.53517550000004"/>
    <m/>
    <s v="01 Dec 2025 10:16"/>
    <s v="01 Dec 2025"/>
    <s v="Dec"/>
    <n v="0"/>
    <n v="0"/>
    <n v="7"/>
    <n v="0"/>
    <n v="0"/>
    <n v="7"/>
    <n v="0"/>
    <s v="01.12.2025"/>
    <x v="13"/>
  </r>
  <r>
    <s v="TO"/>
    <n v="0"/>
    <n v="0"/>
    <n v="9"/>
    <n v="9048"/>
    <s v="NT311337"/>
    <s v="16 Jul 2026"/>
    <s v="16"/>
    <s v="Jul"/>
    <s v="25 Jul 2026"/>
    <s v="25"/>
    <s v="Jul"/>
    <n v="9"/>
    <n v="9"/>
    <n v="0"/>
    <n v="0"/>
    <s v="НОВОТОН - ЕООД"/>
    <x v="4"/>
    <n v="3"/>
    <n v="1"/>
    <n v="3599.1770409000001"/>
    <n v="399.90856009999999"/>
    <m/>
    <s v="08 Dec 2025 09:38"/>
    <s v="07 Dec 2025"/>
    <s v="Dec"/>
    <n v="0"/>
    <n v="0"/>
    <n v="9"/>
    <n v="0"/>
    <n v="0"/>
    <n v="9"/>
    <n v="0"/>
    <s v="08.12.2025"/>
    <x v="16"/>
  </r>
  <r>
    <s v="TO"/>
    <n v="0"/>
    <n v="0"/>
    <n v="5"/>
    <n v="8807"/>
    <s v="NT310057"/>
    <s v="17 Jul 2026"/>
    <s v="17"/>
    <s v="Jul"/>
    <s v="22 Jul 2026"/>
    <s v="22"/>
    <s v="Jul"/>
    <n v="5"/>
    <n v="5"/>
    <n v="0"/>
    <n v="0"/>
    <s v="НОВОТОН - ЕООД"/>
    <x v="0"/>
    <n v="2"/>
    <n v="1"/>
    <n v="1507.2603895"/>
    <n v="301.45207790000001"/>
    <m/>
    <s v="25 Nov 2025 10:35"/>
    <s v="24 Nov 2025"/>
    <s v="Nov"/>
    <n v="0"/>
    <n v="0"/>
    <n v="5"/>
    <n v="0"/>
    <n v="0"/>
    <n v="5"/>
    <n v="0"/>
    <s v="25.11.2025"/>
    <x v="15"/>
  </r>
  <r>
    <s v="TO"/>
    <n v="0"/>
    <n v="0"/>
    <n v="6"/>
    <n v="8415"/>
    <s v="2311327"/>
    <s v="21 Jul 2026"/>
    <s v="21"/>
    <s v="Jul"/>
    <s v="27 Jul 2026"/>
    <s v="27"/>
    <s v="Jul"/>
    <n v="6"/>
    <n v="6"/>
    <n v="0"/>
    <n v="0"/>
    <s v="ТУРИСТИЧЕСКА АГЕНЦИЯ СОЛВЕКС - ЕООД"/>
    <x v="6"/>
    <n v="2"/>
    <n v="2"/>
    <n v="2002.4569872"/>
    <n v="333.74283120000001"/>
    <s v="[&quot;RO&quot;]"/>
    <s v="12 Nov 2025 13:36"/>
    <s v="12 Nov 2025"/>
    <s v="Nov"/>
    <n v="0"/>
    <n v="0"/>
    <n v="6"/>
    <n v="0"/>
    <n v="0"/>
    <n v="6"/>
    <n v="0"/>
    <s v="12.11.2025"/>
    <x v="11"/>
  </r>
  <r>
    <s v="TO"/>
    <n v="0"/>
    <n v="6"/>
    <n v="0"/>
    <n v="8781"/>
    <s v="2858"/>
    <s v="01 Jul 2026"/>
    <s v="01"/>
    <s v="Jul"/>
    <s v="07 Jul 2026"/>
    <s v="07"/>
    <s v="Jul"/>
    <n v="6"/>
    <n v="6"/>
    <n v="0"/>
    <n v="0"/>
    <s v="КЛУБ МАГЕЛАН - ООД"/>
    <x v="2"/>
    <n v="2"/>
    <n v="2"/>
    <n v="1889.4491297999998"/>
    <n v="314.90818829999995"/>
    <m/>
    <s v="24 Nov 2025 14:42"/>
    <s v="24 Nov 2025"/>
    <s v="Nov"/>
    <n v="0"/>
    <n v="0"/>
    <n v="6"/>
    <n v="0"/>
    <n v="0"/>
    <n v="6"/>
    <n v="0"/>
    <s v="24.11.2025"/>
    <x v="15"/>
  </r>
  <r>
    <s v="TO"/>
    <n v="0"/>
    <n v="0"/>
    <n v="5"/>
    <n v="8860"/>
    <s v="1179616.223119"/>
    <s v="26 Jul 2026"/>
    <s v="26"/>
    <s v="Jul"/>
    <s v="31 Jul 2026"/>
    <s v="31"/>
    <s v="Jul"/>
    <n v="5"/>
    <n v="5"/>
    <n v="0"/>
    <n v="0"/>
    <s v="СЛР-ХОЛИДЕЙ-СЪРВИС ЕООД"/>
    <x v="4"/>
    <n v="3"/>
    <n v="1"/>
    <n v="1999.5428005000001"/>
    <n v="399.90856010000005"/>
    <s v="Romania"/>
    <s v="26 Nov 2025 22:49"/>
    <s v="26 Nov 2025"/>
    <s v="Nov"/>
    <n v="0"/>
    <n v="0"/>
    <n v="5"/>
    <n v="0"/>
    <n v="0"/>
    <n v="5"/>
    <n v="0"/>
    <s v="26.11.2025"/>
    <x v="15"/>
  </r>
  <r>
    <s v="TO"/>
    <n v="0"/>
    <n v="6"/>
    <n v="0"/>
    <n v="8765"/>
    <s v="1178558.222785"/>
    <s v="04 Jul 2026"/>
    <s v="04"/>
    <s v="Jul"/>
    <s v="10 Jul 2026"/>
    <s v="10"/>
    <s v="Jul"/>
    <n v="6"/>
    <n v="6"/>
    <n v="0"/>
    <n v="0"/>
    <s v="СЛР-ХОЛИДЕЙ-СЪРВИС ЕООД"/>
    <x v="1"/>
    <n v="3"/>
    <n v="2"/>
    <n v="2691.5350128"/>
    <n v="448.58916879999998"/>
    <s v="Romania"/>
    <s v="24 Nov 2025 12:41"/>
    <s v="24 Nov 2025"/>
    <s v="Nov"/>
    <n v="0"/>
    <n v="0"/>
    <n v="6"/>
    <n v="0"/>
    <n v="0"/>
    <n v="6"/>
    <n v="0"/>
    <s v="24.11.2025"/>
    <x v="15"/>
  </r>
  <r>
    <s v="TO"/>
    <n v="0"/>
    <n v="0"/>
    <n v="5"/>
    <n v="8864"/>
    <s v="17438"/>
    <s v="25 Jul 2026"/>
    <s v="25"/>
    <s v="Jul"/>
    <s v="30 Jul 2026"/>
    <s v="30"/>
    <s v="Jul"/>
    <n v="5"/>
    <n v="5"/>
    <n v="0"/>
    <n v="0"/>
    <s v="КЛУБ МАГЕЛАН - ООД"/>
    <x v="3"/>
    <n v="2"/>
    <n v="1"/>
    <n v="1481.1500589999998"/>
    <n v="296.23001179999994"/>
    <m/>
    <s v="27 Nov 2025 09:36"/>
    <s v="27 Nov 2025"/>
    <s v="Nov"/>
    <n v="0"/>
    <n v="0"/>
    <n v="5"/>
    <n v="0"/>
    <n v="0"/>
    <n v="5"/>
    <n v="0"/>
    <s v="27.11.2025"/>
    <x v="15"/>
  </r>
  <r>
    <s v="TO"/>
    <n v="0"/>
    <n v="0"/>
    <n v="5"/>
    <n v="8693"/>
    <s v="1178087.222509"/>
    <s v="19 Jul 2026"/>
    <s v="19"/>
    <s v="Jul"/>
    <s v="24 Jul 2026"/>
    <s v="24"/>
    <s v="Jul"/>
    <n v="5"/>
    <n v="5"/>
    <n v="0"/>
    <n v="0"/>
    <s v="СЛР-ХОЛИДЕЙ-СЪРВИС ЕООД"/>
    <x v="6"/>
    <n v="2"/>
    <n v="1"/>
    <n v="1334.9517664999998"/>
    <n v="266.99035329999998"/>
    <s v="Romania"/>
    <s v="21 Nov 2025 16:50"/>
    <s v="21 Nov 2025"/>
    <s v="Nov"/>
    <n v="0"/>
    <n v="0"/>
    <n v="5"/>
    <n v="0"/>
    <n v="0"/>
    <n v="5"/>
    <n v="0"/>
    <s v="21.11.2025"/>
    <x v="12"/>
  </r>
  <r>
    <s v="TO"/>
    <n v="0"/>
    <n v="0"/>
    <n v="5"/>
    <n v="8962"/>
    <s v="1180670.223746"/>
    <s v="27 Jul 2026"/>
    <s v="27"/>
    <s v="Jul"/>
    <s v="01 Aug 2026"/>
    <s v="01"/>
    <s v="Aug"/>
    <n v="5"/>
    <n v="-26"/>
    <n v="4"/>
    <n v="0"/>
    <s v="СЛР-ХОЛИДЕЙ-СЪРВИС ЕООД"/>
    <x v="6"/>
    <n v="1"/>
    <n v="0"/>
    <n v="1012.337608"/>
    <n v="202.4675216"/>
    <s v="Romania"/>
    <s v="01 Dec 2025 10:47"/>
    <s v="30 Nov 2025"/>
    <s v="Dec"/>
    <n v="0"/>
    <n v="0"/>
    <n v="4"/>
    <n v="0"/>
    <n v="0"/>
    <n v="4"/>
    <n v="-1"/>
    <s v="01.12.2025"/>
    <x v="13"/>
  </r>
  <r>
    <s v="TO"/>
    <n v="0"/>
    <n v="0"/>
    <n v="6"/>
    <n v="8932"/>
    <s v="1180735.223565"/>
    <s v="19 Jul 2026"/>
    <s v="19"/>
    <s v="Jul"/>
    <s v="25 Jul 2026"/>
    <s v="25"/>
    <s v="Jul"/>
    <n v="6"/>
    <n v="6"/>
    <n v="0"/>
    <n v="0"/>
    <s v="СЛР-ХОЛИДЕЙ-СЪРВИС ЕООД"/>
    <x v="2"/>
    <n v="2"/>
    <n v="1"/>
    <n v="1805.5440228"/>
    <n v="300.92400379999998"/>
    <s v="Romania"/>
    <s v="30 Nov 2025 20:17"/>
    <s v="30 Nov 2025"/>
    <s v="Nov"/>
    <n v="0"/>
    <n v="0"/>
    <n v="6"/>
    <n v="0"/>
    <n v="0"/>
    <n v="6"/>
    <n v="0"/>
    <s v="30.11.2025"/>
    <x v="13"/>
  </r>
  <r>
    <s v="TOPOLA SKIES"/>
    <n v="0"/>
    <n v="0"/>
    <n v="5"/>
    <n v="8701"/>
    <s v="412555"/>
    <s v="28 Jul 2026"/>
    <s v="28"/>
    <s v="Jul"/>
    <s v="02 Aug 2026"/>
    <s v="02"/>
    <s v="Aug"/>
    <n v="5"/>
    <n v="-26"/>
    <n v="3"/>
    <n v="1"/>
    <s v="TOPOLA SKIES"/>
    <x v="1"/>
    <n v="4"/>
    <m/>
    <n v="2906.8299082568806"/>
    <n v="581.36598165137605"/>
    <m/>
    <s v="21 Nov 2025 21:25"/>
    <s v="21 Nov 2025"/>
    <s v="Nov"/>
    <n v="0"/>
    <n v="0"/>
    <n v="3"/>
    <n v="1"/>
    <n v="0"/>
    <n v="4"/>
    <n v="-1"/>
    <s v="21.11.2025"/>
    <x v="12"/>
  </r>
  <r>
    <s v="TO"/>
    <n v="0"/>
    <n v="0"/>
    <n v="5"/>
    <n v="8965"/>
    <s v="1180670.223749"/>
    <s v="27 Jul 2026"/>
    <s v="27"/>
    <s v="Jul"/>
    <s v="01 Aug 2026"/>
    <s v="01"/>
    <s v="Aug"/>
    <n v="5"/>
    <n v="-26"/>
    <n v="4"/>
    <n v="0"/>
    <s v="СЛР-ХОЛИДЕЙ-СЪРВИС ЕООД"/>
    <x v="4"/>
    <n v="3"/>
    <n v="1"/>
    <n v="1999.5428005000001"/>
    <n v="399.90856010000005"/>
    <s v="Romania"/>
    <s v="01 Dec 2025 10:48"/>
    <s v="30 Nov 2025"/>
    <s v="Dec"/>
    <n v="0"/>
    <n v="0"/>
    <n v="4"/>
    <n v="0"/>
    <n v="0"/>
    <n v="4"/>
    <n v="-1"/>
    <s v="01.12.2025"/>
    <x v="13"/>
  </r>
  <r>
    <s v="TO"/>
    <n v="0"/>
    <n v="0"/>
    <n v="7"/>
    <n v="8669"/>
    <s v="17233"/>
    <s v="25 Jul 2026"/>
    <s v="25"/>
    <s v="Jul"/>
    <s v="01 Aug 2026"/>
    <s v="01"/>
    <s v="Aug"/>
    <n v="7"/>
    <n v="-24"/>
    <n v="6"/>
    <n v="0"/>
    <s v="КЛУБ МАГЕЛАН - ООД"/>
    <x v="2"/>
    <n v="2"/>
    <n v="0"/>
    <n v="1944.3688362"/>
    <n v="277.76697660000002"/>
    <m/>
    <s v="21 Nov 2025 10:45"/>
    <s v="21 Nov 2025"/>
    <s v="Nov"/>
    <n v="0"/>
    <n v="0"/>
    <n v="6"/>
    <n v="0"/>
    <n v="0"/>
    <n v="6"/>
    <n v="-1"/>
    <s v="21.11.2025"/>
    <x v="12"/>
  </r>
  <r>
    <s v="TO"/>
    <n v="0"/>
    <n v="0"/>
    <n v="8"/>
    <n v="8930"/>
    <s v="NT310871"/>
    <s v="18 Jul 2026"/>
    <s v="18"/>
    <s v="Jul"/>
    <s v="26 Jul 2026"/>
    <s v="26"/>
    <s v="Jul"/>
    <n v="8"/>
    <n v="8"/>
    <n v="0"/>
    <n v="0"/>
    <s v="НОВОТОН - ЕООД"/>
    <x v="6"/>
    <n v="2"/>
    <n v="0"/>
    <n v="2313.8251231999998"/>
    <n v="289.22814039999997"/>
    <m/>
    <s v="30 Nov 2025 19:25"/>
    <s v="30 Nov 2025"/>
    <s v="Nov"/>
    <n v="0"/>
    <n v="0"/>
    <n v="8"/>
    <n v="0"/>
    <n v="0"/>
    <n v="8"/>
    <n v="0"/>
    <s v="30.11.2025"/>
    <x v="13"/>
  </r>
  <r>
    <s v="TOPOLA SKIES"/>
    <n v="0"/>
    <n v="5"/>
    <n v="0"/>
    <n v="8767"/>
    <s v="413844"/>
    <s v="04 Jul 2026"/>
    <s v="04"/>
    <s v="Jul"/>
    <s v="09 Jul 2026"/>
    <s v="09"/>
    <s v="Jul"/>
    <n v="5"/>
    <n v="5"/>
    <n v="0"/>
    <n v="0"/>
    <s v="TOPOLA SKIES"/>
    <x v="6"/>
    <n v="2"/>
    <n v="2"/>
    <n v="1810.0399197247705"/>
    <n v="362.00798394495405"/>
    <m/>
    <s v="24 Nov 2025 13:06"/>
    <s v="24 Nov 2025"/>
    <s v="Nov"/>
    <n v="0"/>
    <n v="0"/>
    <n v="5"/>
    <n v="0"/>
    <n v="0"/>
    <n v="5"/>
    <n v="0"/>
    <s v="24.11.2025"/>
    <x v="15"/>
  </r>
  <r>
    <s v="TOPOLA SKIES"/>
    <n v="0"/>
    <n v="0"/>
    <n v="5"/>
    <n v="9369"/>
    <s v="439851"/>
    <s v="24 Jul 2026"/>
    <s v="24"/>
    <s v="Jul"/>
    <s v="29 Jul 2026"/>
    <s v="29"/>
    <s v="Jul"/>
    <n v="5"/>
    <n v="5"/>
    <n v="0"/>
    <n v="0"/>
    <s v="TOPOLA SKIES"/>
    <x v="7"/>
    <n v="3"/>
    <n v="2"/>
    <n v="3617.3883302752288"/>
    <n v="723.4776660550458"/>
    <m/>
    <s v="06 Jan 2026 21:08"/>
    <s v="06 Jan 2026"/>
    <s v="Jan"/>
    <n v="0"/>
    <n v="0"/>
    <n v="5"/>
    <n v="0"/>
    <n v="0"/>
    <n v="5"/>
    <n v="0"/>
    <s v="06.01.2025"/>
    <x v="1"/>
  </r>
  <r>
    <s v="TO"/>
    <n v="0"/>
    <n v="4"/>
    <n v="1"/>
    <n v="8787"/>
    <s v="1178736.222818"/>
    <s v="07 Jul 2026"/>
    <s v="07"/>
    <s v="Jul"/>
    <s v="12 Jul 2026"/>
    <s v="12"/>
    <s v="Jul"/>
    <n v="5"/>
    <n v="5"/>
    <n v="0"/>
    <n v="0"/>
    <s v="СЛР-ХОЛИДЕЙ-СЪРВИС ЕООД"/>
    <x v="3"/>
    <n v="2"/>
    <n v="0"/>
    <n v="1315.6477243999998"/>
    <n v="263.12954487999997"/>
    <s v="Romania"/>
    <s v="24 Nov 2025 15:55"/>
    <s v="24 Nov 2025"/>
    <s v="Nov"/>
    <n v="0"/>
    <n v="0"/>
    <n v="5"/>
    <n v="0"/>
    <n v="0"/>
    <n v="5"/>
    <n v="0"/>
    <s v="24.11.2025"/>
    <x v="15"/>
  </r>
  <r>
    <s v="TO"/>
    <n v="0"/>
    <n v="0"/>
    <n v="5"/>
    <n v="8724"/>
    <s v="31072026"/>
    <s v="31 Jul 2026"/>
    <s v="31"/>
    <s v="Jul"/>
    <s v="05 Aug 2026"/>
    <s v="05"/>
    <s v="Aug"/>
    <n v="5"/>
    <n v="-26"/>
    <n v="0"/>
    <n v="4"/>
    <s v="ВЕРСО ТРАВЪЛ - ООД"/>
    <x v="2"/>
    <n v="2"/>
    <n v="2"/>
    <n v="1735.9947079999999"/>
    <n v="347.19894160000001"/>
    <m/>
    <s v="24 Nov 2025 08:35"/>
    <s v="20 Nov 2025"/>
    <s v="Nov"/>
    <n v="0"/>
    <n v="0"/>
    <n v="0"/>
    <n v="4"/>
    <n v="0"/>
    <n v="4"/>
    <n v="-1"/>
    <s v="24.11.2025"/>
    <x v="15"/>
  </r>
  <r>
    <s v="INDIVIDUAL"/>
    <n v="0"/>
    <n v="0"/>
    <n v="6"/>
    <n v="8889"/>
    <s v="27112025"/>
    <s v="20 Jul 2026"/>
    <s v="20"/>
    <s v="Jul"/>
    <s v="26 Jul 2026"/>
    <s v="26"/>
    <s v="Jul"/>
    <n v="6"/>
    <n v="6"/>
    <n v="0"/>
    <n v="0"/>
    <s v="INDIVIDUAL"/>
    <x v="4"/>
    <n v="2"/>
    <n v="0"/>
    <n v="1970.1847155963301"/>
    <n v="328.36411926605501"/>
    <m/>
    <s v="28 Nov 2025 10:13"/>
    <s v="28 Nov 2025"/>
    <s v="Nov"/>
    <n v="0"/>
    <n v="0"/>
    <n v="6"/>
    <n v="0"/>
    <n v="0"/>
    <n v="6"/>
    <n v="0"/>
    <s v="28.11.2025"/>
    <x v="15"/>
  </r>
  <r>
    <s v="TO"/>
    <n v="0"/>
    <n v="0"/>
    <n v="7"/>
    <n v="8200"/>
    <s v="NT307612"/>
    <s v="25 Jul 2026"/>
    <s v="25"/>
    <s v="Jul"/>
    <s v="01 Aug 2026"/>
    <s v="01"/>
    <s v="Aug"/>
    <n v="7"/>
    <n v="-24"/>
    <n v="6"/>
    <n v="0"/>
    <s v="НОВОТОН - ЕООД"/>
    <x v="3"/>
    <n v="3"/>
    <n v="1"/>
    <n v="2584.1403875000001"/>
    <n v="369.1629125"/>
    <m/>
    <s v="07 Nov 2025 14:43"/>
    <s v="07 Nov 2025"/>
    <s v="Nov"/>
    <n v="0"/>
    <n v="0"/>
    <n v="6"/>
    <n v="0"/>
    <n v="0"/>
    <n v="6"/>
    <n v="-1"/>
    <s v="07.11.2025"/>
    <x v="3"/>
  </r>
  <r>
    <s v="TO"/>
    <n v="0"/>
    <n v="5"/>
    <n v="0"/>
    <n v="8905"/>
    <s v="1180270.223370"/>
    <s v="04 Jul 2026"/>
    <s v="04"/>
    <s v="Jul"/>
    <s v="09 Jul 2026"/>
    <s v="09"/>
    <s v="Jul"/>
    <n v="5"/>
    <n v="5"/>
    <n v="0"/>
    <n v="0"/>
    <s v="СЛР-ХОЛИДЕЙ-СЪРВИС ЕООД"/>
    <x v="4"/>
    <n v="2"/>
    <n v="1"/>
    <n v="1341.3082139999999"/>
    <n v="268.2616428"/>
    <s v="Romania"/>
    <s v="28 Nov 2025 15:54"/>
    <s v="28 Nov 2025"/>
    <s v="Nov"/>
    <n v="0"/>
    <n v="0"/>
    <n v="5"/>
    <n v="0"/>
    <n v="0"/>
    <n v="5"/>
    <n v="0"/>
    <s v="28.11.2025"/>
    <x v="15"/>
  </r>
  <r>
    <s v="TO"/>
    <n v="0"/>
    <n v="0"/>
    <n v="6"/>
    <n v="9360"/>
    <s v="011933749"/>
    <s v="18 Jul 2026"/>
    <s v="18"/>
    <s v="Jul"/>
    <s v="24 Jul 2026"/>
    <s v="24"/>
    <s v="Jul"/>
    <n v="6"/>
    <n v="6"/>
    <n v="0"/>
    <n v="0"/>
    <s v="СЪНИ ТУРС ООД"/>
    <x v="3"/>
    <n v="2"/>
    <n v="1"/>
    <n v="1914.2099376000001"/>
    <n v="319.03498960000002"/>
    <s v="Bulgaria"/>
    <s v="06 Jan 2026 12:29"/>
    <s v="06 Jan 2026"/>
    <s v="Jan"/>
    <n v="0"/>
    <n v="0"/>
    <n v="6"/>
    <n v="0"/>
    <n v="0"/>
    <n v="6"/>
    <n v="0"/>
    <s v="06.01.2025"/>
    <x v="1"/>
  </r>
  <r>
    <s v="TO"/>
    <n v="0"/>
    <n v="0"/>
    <n v="5"/>
    <n v="8792"/>
    <s v="1178806.222843"/>
    <s v="12 Jul 2026"/>
    <s v="12"/>
    <s v="Jul"/>
    <s v="17 Jul 2026"/>
    <s v="17"/>
    <s v="Jul"/>
    <n v="5"/>
    <n v="5"/>
    <n v="0"/>
    <n v="0"/>
    <s v="СЛР-ХОЛИДЕЙ-СЪРВИС ЕООД"/>
    <x v="4"/>
    <n v="2"/>
    <n v="1"/>
    <n v="1367.320753"/>
    <n v="273.46415059999998"/>
    <s v="Romania"/>
    <s v="24 Nov 2025 16:54"/>
    <s v="24 Nov 2025"/>
    <s v="Nov"/>
    <n v="0"/>
    <n v="0"/>
    <n v="5"/>
    <n v="0"/>
    <n v="0"/>
    <n v="5"/>
    <n v="0"/>
    <s v="24.11.2025"/>
    <x v="15"/>
  </r>
  <r>
    <s v="TO"/>
    <n v="0"/>
    <n v="0"/>
    <n v="5"/>
    <n v="8128"/>
    <s v="NT307258"/>
    <s v="31 Jul 2026"/>
    <s v="31"/>
    <s v="Jul"/>
    <s v="05 Aug 2026"/>
    <s v="05"/>
    <s v="Aug"/>
    <n v="5"/>
    <n v="-26"/>
    <n v="0"/>
    <n v="4"/>
    <s v="НОВОТОН - ЕООД"/>
    <x v="4"/>
    <n v="1"/>
    <n v="1"/>
    <n v="1036.7854830000001"/>
    <n v="207.35709660000003"/>
    <m/>
    <s v="03 Nov 2025 10:21"/>
    <s v="01 Nov 2025"/>
    <s v="Nov"/>
    <n v="0"/>
    <n v="0"/>
    <n v="0"/>
    <n v="4"/>
    <n v="0"/>
    <n v="4"/>
    <n v="-1"/>
    <s v="03.11.2025"/>
    <x v="3"/>
  </r>
  <r>
    <s v="TO"/>
    <n v="0"/>
    <n v="0"/>
    <n v="5"/>
    <n v="8720"/>
    <s v="1178342.222598"/>
    <s v="16 Jul 2026"/>
    <s v="16"/>
    <s v="Jul"/>
    <s v="21 Jul 2026"/>
    <s v="21"/>
    <s v="Jul"/>
    <n v="5"/>
    <n v="5"/>
    <n v="0"/>
    <n v="0"/>
    <s v="СЛР-ХОЛИДЕЙ-СЪРВИС ЕООД"/>
    <x v="6"/>
    <n v="2"/>
    <n v="1"/>
    <n v="1334.9517664999998"/>
    <n v="266.99035329999998"/>
    <s v="Romania"/>
    <s v="23 Nov 2025 21:11"/>
    <s v="23 Nov 2025"/>
    <s v="Nov"/>
    <n v="0"/>
    <n v="0"/>
    <n v="5"/>
    <n v="0"/>
    <n v="0"/>
    <n v="5"/>
    <n v="0"/>
    <s v="23.11.2025"/>
    <x v="15"/>
  </r>
  <r>
    <s v="TO"/>
    <n v="0"/>
    <n v="9"/>
    <n v="0"/>
    <n v="8549"/>
    <s v="1176267.221770"/>
    <s v="01 Jul 2026"/>
    <s v="01"/>
    <s v="Jul"/>
    <s v="10 Jul 2026"/>
    <s v="10"/>
    <s v="Jul"/>
    <n v="9"/>
    <n v="9"/>
    <n v="0"/>
    <n v="0"/>
    <s v="СЛР-ХОЛИДЕЙ-СЪРВИС ЕООД"/>
    <x v="3"/>
    <n v="3"/>
    <n v="0"/>
    <n v="3043.4866212999996"/>
    <n v="338.16518014444438"/>
    <s v="Romania"/>
    <s v="17 Nov 2025 10:46"/>
    <s v="17 Nov 2025"/>
    <s v="Nov"/>
    <n v="0"/>
    <n v="0"/>
    <n v="9"/>
    <n v="0"/>
    <n v="0"/>
    <n v="9"/>
    <n v="0"/>
    <s v="17.11.2025"/>
    <x v="12"/>
  </r>
  <r>
    <s v="TO"/>
    <n v="0"/>
    <n v="5"/>
    <n v="0"/>
    <n v="9581"/>
    <s v="52253"/>
    <s v="15 Jun 2026"/>
    <s v="15"/>
    <s v="Jun"/>
    <s v="20 Jun 2026"/>
    <s v="20"/>
    <s v="Jun"/>
    <n v="5"/>
    <n v="5"/>
    <n v="0"/>
    <n v="0"/>
    <s v="КЛУБ МАГЕЛАН - ООД"/>
    <x v="7"/>
    <n v="4"/>
    <n v="0"/>
    <n v="2386.5037659999998"/>
    <n v="477.30075319999997"/>
    <s v="Romania"/>
    <s v="19 Jan 2026 12:30"/>
    <s v="19 Jan 2026"/>
    <s v="Jan"/>
    <n v="0"/>
    <n v="5"/>
    <n v="0"/>
    <n v="0"/>
    <n v="0"/>
    <n v="5"/>
    <n v="0"/>
    <s v="19.01.2025"/>
    <x v="2"/>
  </r>
  <r>
    <s v="TO"/>
    <n v="0"/>
    <n v="0"/>
    <n v="7"/>
    <n v="8185"/>
    <s v="16868"/>
    <s v="25 Jul 2026"/>
    <s v="25"/>
    <s v="Jul"/>
    <s v="01 Aug 2026"/>
    <s v="01"/>
    <s v="Aug"/>
    <n v="7"/>
    <n v="-24"/>
    <n v="6"/>
    <n v="0"/>
    <s v="КЛУБ МАГЕЛАН - ООД"/>
    <x v="5"/>
    <n v="3"/>
    <n v="0"/>
    <n v="3174.2142985"/>
    <n v="453.45918549999999"/>
    <m/>
    <s v="07 Nov 2025 12:33"/>
    <s v="03 Nov 2025"/>
    <s v="Nov"/>
    <n v="0"/>
    <n v="0"/>
    <n v="6"/>
    <n v="0"/>
    <n v="0"/>
    <n v="6"/>
    <n v="-1"/>
    <s v="07.11.2025"/>
    <x v="3"/>
  </r>
  <r>
    <s v="TO"/>
    <n v="0"/>
    <n v="4"/>
    <n v="2"/>
    <n v="8320"/>
    <s v="2311079"/>
    <s v="07 Jul 2026"/>
    <s v="07"/>
    <s v="Jul"/>
    <s v="13 Jul 2026"/>
    <s v="13"/>
    <s v="Jul"/>
    <n v="6"/>
    <n v="6"/>
    <n v="0"/>
    <n v="0"/>
    <s v="ТУРИСТИЧЕСКА АГЕНЦИЯ СОЛВЕКС - ЕООД"/>
    <x v="2"/>
    <n v="2"/>
    <n v="1"/>
    <n v="1614.9288309999999"/>
    <n v="269.15480516666668"/>
    <s v="[&quot;RO&quot;]"/>
    <s v="11 Nov 2025 09:26"/>
    <s v="10 Nov 2025"/>
    <s v="Nov"/>
    <n v="0"/>
    <n v="0"/>
    <n v="6"/>
    <n v="0"/>
    <n v="0"/>
    <n v="6"/>
    <n v="0"/>
    <s v="11.11.2025"/>
    <x v="11"/>
  </r>
  <r>
    <s v="TO"/>
    <n v="0"/>
    <n v="0"/>
    <n v="5"/>
    <n v="8862"/>
    <s v="51382"/>
    <s v="25 Jul 2026"/>
    <s v="25"/>
    <s v="Jul"/>
    <s v="30 Jul 2026"/>
    <s v="30"/>
    <s v="Jul"/>
    <n v="5"/>
    <n v="5"/>
    <n v="0"/>
    <n v="0"/>
    <s v="КЛУБ МАГЕЛАН - ООД"/>
    <x v="3"/>
    <n v="3"/>
    <n v="1"/>
    <n v="1999.5428005000001"/>
    <n v="399.90856010000005"/>
    <m/>
    <s v="27 Nov 2025 09:27"/>
    <s v="26 Nov 2025"/>
    <s v="Nov"/>
    <n v="0"/>
    <n v="0"/>
    <n v="5"/>
    <n v="0"/>
    <n v="0"/>
    <n v="5"/>
    <n v="0"/>
    <s v="27.11.2025"/>
    <x v="15"/>
  </r>
  <r>
    <s v="TO"/>
    <n v="0"/>
    <n v="0"/>
    <n v="6"/>
    <n v="8056"/>
    <s v="1170141.219429"/>
    <s v="20 Jul 2026"/>
    <s v="20"/>
    <s v="Jul"/>
    <s v="26 Jul 2026"/>
    <s v="26"/>
    <s v="Jul"/>
    <n v="6"/>
    <n v="6"/>
    <n v="0"/>
    <n v="0"/>
    <s v="СЛР-ХОЛИДЕЙ-СЪРВИС ЕООД"/>
    <x v="5"/>
    <n v="2"/>
    <n v="1"/>
    <n v="2015.3654652"/>
    <n v="335.8942442"/>
    <s v="Romania"/>
    <s v="27 Oct 2025 15:56"/>
    <s v="24 Oct 2025"/>
    <s v="Oct"/>
    <n v="0"/>
    <n v="0"/>
    <n v="6"/>
    <n v="0"/>
    <n v="0"/>
    <n v="6"/>
    <n v="0"/>
    <s v="27.10.2025"/>
    <x v="4"/>
  </r>
  <r>
    <s v="TO"/>
    <n v="0"/>
    <n v="5"/>
    <n v="0"/>
    <n v="8716"/>
    <s v="2312939"/>
    <s v="01 Jul 2026"/>
    <s v="01"/>
    <s v="Jul"/>
    <s v="06 Jul 2026"/>
    <s v="06"/>
    <s v="Jul"/>
    <n v="5"/>
    <n v="5"/>
    <n v="0"/>
    <n v="0"/>
    <s v="ТУРИСТИЧЕСКА АГЕНЦИЯ СОЛВЕКС - ЕООД"/>
    <x v="6"/>
    <n v="3"/>
    <n v="1"/>
    <n v="1627.8373089999998"/>
    <n v="325.56746179999993"/>
    <s v="[&quot;RO&quot;]"/>
    <s v="23 Nov 2025 16:26"/>
    <s v="23 Nov 2025"/>
    <s v="Nov"/>
    <n v="0"/>
    <n v="0"/>
    <n v="5"/>
    <n v="0"/>
    <n v="0"/>
    <n v="5"/>
    <n v="0"/>
    <s v="23.11.2025"/>
    <x v="15"/>
  </r>
  <r>
    <s v="TO"/>
    <n v="0"/>
    <n v="0"/>
    <n v="5"/>
    <n v="8543"/>
    <s v="17105"/>
    <s v="20 Jul 2026"/>
    <s v="20"/>
    <s v="Jul"/>
    <s v="25 Jul 2026"/>
    <s v="25"/>
    <s v="Jul"/>
    <n v="5"/>
    <n v="5"/>
    <n v="0"/>
    <n v="0"/>
    <s v="КЛУБ МАГЕЛАН - ООД"/>
    <x v="4"/>
    <n v="2"/>
    <n v="1"/>
    <n v="1367.320753"/>
    <n v="273.46415059999998"/>
    <m/>
    <s v="17 Nov 2025 10:39"/>
    <s v="15 Nov 2025"/>
    <s v="Nov"/>
    <n v="0"/>
    <n v="0"/>
    <n v="5"/>
    <n v="0"/>
    <n v="0"/>
    <n v="5"/>
    <n v="0"/>
    <s v="17.11.2025"/>
    <x v="12"/>
  </r>
  <r>
    <s v="TO"/>
    <n v="0"/>
    <n v="0"/>
    <n v="7"/>
    <n v="8530"/>
    <s v="1176037.221719"/>
    <s v="20 Jul 2026"/>
    <s v="20"/>
    <s v="Jul"/>
    <s v="27 Jul 2026"/>
    <s v="27"/>
    <s v="Jul"/>
    <n v="7"/>
    <n v="7"/>
    <n v="0"/>
    <n v="0"/>
    <s v="СЛР-ХОЛИДЕЙ-СЪРВИС ЕООД"/>
    <x v="7"/>
    <n v="3"/>
    <n v="2"/>
    <n v="1671.4523180000001"/>
    <n v="238.77890257142857"/>
    <s v="Romania"/>
    <s v="17 Nov 2025 10:01"/>
    <s v="17 Nov 2025"/>
    <s v="Nov"/>
    <n v="0"/>
    <n v="0"/>
    <n v="7"/>
    <n v="0"/>
    <n v="0"/>
    <n v="7"/>
    <n v="0"/>
    <s v="17.11.2025"/>
    <x v="12"/>
  </r>
  <r>
    <s v="INDIVIDUAL"/>
    <n v="0"/>
    <n v="0"/>
    <n v="5"/>
    <n v="8880"/>
    <s v="27112025"/>
    <s v="21 Jul 2026"/>
    <s v="21"/>
    <s v="Jul"/>
    <s v="26 Jul 2026"/>
    <s v="26"/>
    <s v="Jul"/>
    <n v="5"/>
    <n v="5"/>
    <n v="0"/>
    <n v="0"/>
    <s v="INDIVIDUAL"/>
    <x v="4"/>
    <n v="2"/>
    <n v="1"/>
    <n v="1641.2822944954128"/>
    <n v="328.25645889908253"/>
    <m/>
    <s v="27 Nov 2025 15:43"/>
    <s v="27 Nov 2025"/>
    <s v="Nov"/>
    <n v="0"/>
    <n v="0"/>
    <n v="5"/>
    <n v="0"/>
    <n v="0"/>
    <n v="5"/>
    <n v="0"/>
    <s v="27.11.2025"/>
    <x v="15"/>
  </r>
  <r>
    <s v="TO"/>
    <n v="0"/>
    <n v="0"/>
    <n v="6"/>
    <n v="8527"/>
    <s v="NT308703"/>
    <s v="25 Jul 2026"/>
    <s v="25"/>
    <s v="Jul"/>
    <s v="31 Jul 2026"/>
    <s v="31"/>
    <s v="Jul"/>
    <n v="6"/>
    <n v="6"/>
    <n v="0"/>
    <n v="0"/>
    <s v="НОВОТОН - ЕООД"/>
    <x v="5"/>
    <n v="2"/>
    <n v="2"/>
    <n v="2325.5209866"/>
    <n v="387.58683109999998"/>
    <m/>
    <s v="17 Nov 2025 09:10"/>
    <s v="14 Nov 2025"/>
    <s v="Nov"/>
    <n v="0"/>
    <n v="0"/>
    <n v="6"/>
    <n v="0"/>
    <n v="0"/>
    <n v="6"/>
    <n v="0"/>
    <s v="17.11.2025"/>
    <x v="12"/>
  </r>
  <r>
    <s v="TO"/>
    <n v="0"/>
    <n v="0"/>
    <n v="6"/>
    <n v="8583"/>
    <s v="1176814.222007"/>
    <s v="19 Jul 2026"/>
    <s v="19"/>
    <s v="Jul"/>
    <s v="25 Jul 2026"/>
    <s v="25"/>
    <s v="Jul"/>
    <n v="6"/>
    <n v="6"/>
    <n v="0"/>
    <n v="0"/>
    <s v="СЛР-ХОЛИДЕЙ-СЪРВИС ЕООД"/>
    <x v="3"/>
    <n v="3"/>
    <n v="1"/>
    <n v="2214.9774750000001"/>
    <n v="369.1629125"/>
    <s v="Romania"/>
    <s v="18 Nov 2025 09:43"/>
    <s v="18 Nov 2025"/>
    <s v="Nov"/>
    <n v="0"/>
    <n v="0"/>
    <n v="6"/>
    <n v="0"/>
    <n v="0"/>
    <n v="6"/>
    <n v="0"/>
    <s v="18.11.2025"/>
    <x v="12"/>
  </r>
  <r>
    <s v="TO"/>
    <n v="0"/>
    <n v="0"/>
    <n v="5"/>
    <n v="8689"/>
    <s v="1178087.222506"/>
    <s v="19 Jul 2026"/>
    <s v="19"/>
    <s v="Jul"/>
    <s v="24 Jul 2026"/>
    <s v="24"/>
    <s v="Jul"/>
    <n v="5"/>
    <n v="5"/>
    <n v="0"/>
    <n v="0"/>
    <s v="СЛР-ХОЛИДЕЙ-СЪРВИС ЕООД"/>
    <x v="4"/>
    <n v="3"/>
    <n v="0"/>
    <n v="1845.8145625"/>
    <n v="369.1629125"/>
    <s v="Romania"/>
    <s v="21 Nov 2025 16:50"/>
    <s v="21 Nov 2025"/>
    <s v="Nov"/>
    <n v="0"/>
    <n v="0"/>
    <n v="5"/>
    <n v="0"/>
    <n v="0"/>
    <n v="5"/>
    <n v="0"/>
    <s v="21.11.2025"/>
    <x v="12"/>
  </r>
  <r>
    <s v="TO"/>
    <n v="0"/>
    <n v="0"/>
    <n v="5"/>
    <n v="8499"/>
    <s v="1175996.221523"/>
    <s v="19 Jul 2026"/>
    <s v="19"/>
    <s v="Jul"/>
    <s v="24 Jul 2026"/>
    <s v="24"/>
    <s v="Jul"/>
    <n v="5"/>
    <n v="5"/>
    <n v="0"/>
    <n v="0"/>
    <s v="СЛР-ХОЛИДЕЙ-СЪРВИС ЕООД"/>
    <x v="6"/>
    <n v="2"/>
    <n v="0"/>
    <n v="1334.9517664999998"/>
    <n v="266.99035329999998"/>
    <s v="Romania"/>
    <s v="14 Nov 2025 19:20"/>
    <s v="14 Nov 2025"/>
    <s v="Nov"/>
    <n v="0"/>
    <n v="0"/>
    <n v="5"/>
    <n v="0"/>
    <n v="0"/>
    <n v="5"/>
    <n v="0"/>
    <s v="14.11.2025"/>
    <x v="11"/>
  </r>
  <r>
    <s v="TO"/>
    <n v="0"/>
    <n v="0"/>
    <n v="7"/>
    <n v="9139"/>
    <s v="97865"/>
    <s v="28 Jul 2026"/>
    <s v="28"/>
    <s v="Jul"/>
    <s v="04 Aug 2026"/>
    <s v="04"/>
    <s v="Aug"/>
    <n v="7"/>
    <n v="-24"/>
    <n v="3"/>
    <n v="3"/>
    <s v="ДЕСТИНЕЙШЪН ТУРИСТИК СЪРВИСИС - ЕООД"/>
    <x v="2"/>
    <n v="2"/>
    <n v="2"/>
    <n v="2633.0165791999998"/>
    <n v="376.14522559999995"/>
    <s v="Romania"/>
    <s v="18 Dec 2025 15:10"/>
    <s v="18 Dec 2025"/>
    <s v="Dec"/>
    <n v="0"/>
    <n v="0"/>
    <n v="3"/>
    <n v="3"/>
    <n v="0"/>
    <n v="6"/>
    <n v="-1"/>
    <s v="18.12.2025"/>
    <x v="10"/>
  </r>
  <r>
    <s v="TO"/>
    <n v="0"/>
    <n v="5"/>
    <n v="0"/>
    <n v="9093"/>
    <s v="2002"/>
    <s v="06 Jul 2026"/>
    <s v="06"/>
    <s v="Jul"/>
    <s v="11 Jul 2026"/>
    <s v="11"/>
    <s v="Jul"/>
    <n v="5"/>
    <n v="5"/>
    <n v="0"/>
    <n v="0"/>
    <s v="ТЕДИ - КАМ - ЕООД"/>
    <x v="3"/>
    <n v="3"/>
    <n v="1"/>
    <n v="1886.2415685999999"/>
    <n v="377.24831372"/>
    <s v="Romania"/>
    <s v="12 Dec 2025 14:31"/>
    <s v="12 Dec 2025"/>
    <s v="Dec"/>
    <n v="0"/>
    <n v="0"/>
    <n v="5"/>
    <n v="0"/>
    <n v="0"/>
    <n v="5"/>
    <n v="0"/>
    <s v="12.12.2025"/>
    <x v="16"/>
  </r>
  <r>
    <s v="TO"/>
    <n v="0"/>
    <n v="0"/>
    <n v="5"/>
    <n v="9469"/>
    <s v="18259"/>
    <s v="11 Aug 2026"/>
    <s v="11"/>
    <s v="Aug"/>
    <s v="16 Aug 2026"/>
    <s v="16"/>
    <s v="Aug"/>
    <n v="5"/>
    <n v="5"/>
    <n v="0"/>
    <n v="0"/>
    <s v="КЛУБ МАГЕЛАН - ООД"/>
    <x v="3"/>
    <n v="2"/>
    <n v="1"/>
    <n v="1595.1749480000001"/>
    <n v="319.03498960000002"/>
    <s v="Romania"/>
    <s v="13 Jan 2026 10:28"/>
    <s v="13 Jan 2026"/>
    <s v="Jan"/>
    <n v="0"/>
    <n v="0"/>
    <n v="0"/>
    <n v="5"/>
    <n v="0"/>
    <n v="5"/>
    <n v="0"/>
    <s v="13.01.2025"/>
    <x v="7"/>
  </r>
  <r>
    <s v="TO"/>
    <n v="0"/>
    <n v="0"/>
    <n v="5"/>
    <n v="8964"/>
    <s v="1180670.223748"/>
    <s v="27 Jul 2026"/>
    <s v="27"/>
    <s v="Jul"/>
    <s v="01 Aug 2026"/>
    <s v="01"/>
    <s v="Aug"/>
    <n v="5"/>
    <n v="-26"/>
    <n v="4"/>
    <n v="0"/>
    <s v="СЛР-ХОЛИДЕЙ-СЪРВИС ЕООД"/>
    <x v="4"/>
    <n v="3"/>
    <n v="1"/>
    <n v="1999.5428005000001"/>
    <n v="399.90856010000005"/>
    <s v="Romania"/>
    <s v="01 Dec 2025 10:47"/>
    <s v="30 Nov 2025"/>
    <s v="Dec"/>
    <n v="0"/>
    <n v="0"/>
    <n v="4"/>
    <n v="0"/>
    <n v="0"/>
    <n v="4"/>
    <n v="-1"/>
    <s v="01.12.2025"/>
    <x v="13"/>
  </r>
  <r>
    <s v="TO"/>
    <n v="0"/>
    <n v="0"/>
    <n v="5"/>
    <n v="9013"/>
    <s v="95805"/>
    <s v="20 Jul 2026"/>
    <s v="20"/>
    <s v="Jul"/>
    <s v="25 Jul 2026"/>
    <s v="25"/>
    <s v="Jul"/>
    <n v="5"/>
    <n v="5"/>
    <n v="0"/>
    <n v="0"/>
    <s v="ДЕСТИНЕЙШЪН ТУРИСТИК СЪРВИСИС - ЕООД"/>
    <x v="6"/>
    <n v="2"/>
    <n v="2"/>
    <n v="1668.714156"/>
    <n v="333.74283120000001"/>
    <m/>
    <s v="04 Dec 2025 10:46"/>
    <s v="17 Nov 2025"/>
    <s v="Dec"/>
    <n v="0"/>
    <n v="0"/>
    <n v="5"/>
    <n v="0"/>
    <n v="0"/>
    <n v="5"/>
    <n v="0"/>
    <s v="04.12.2025"/>
    <x v="13"/>
  </r>
  <r>
    <s v="TO"/>
    <n v="0"/>
    <n v="0"/>
    <n v="6"/>
    <n v="9311"/>
    <s v="1184365.226347"/>
    <s v="11 Jul 2026"/>
    <s v="11"/>
    <s v="Jul"/>
    <s v="17 Jul 2026"/>
    <s v="17"/>
    <s v="Jul"/>
    <n v="6"/>
    <n v="6"/>
    <n v="0"/>
    <n v="0"/>
    <s v="СЛР-ХОЛИДЕЙ-СЪРВИС ЕООД"/>
    <x v="2"/>
    <n v="2"/>
    <n v="2"/>
    <n v="2256.8713536"/>
    <n v="376.1452256"/>
    <s v="Romania"/>
    <s v="01 Jan 2026 03:56"/>
    <s v="31 Dec 2025"/>
    <s v="Jan"/>
    <n v="0"/>
    <n v="0"/>
    <n v="6"/>
    <n v="0"/>
    <n v="0"/>
    <n v="6"/>
    <n v="0"/>
    <s v="01.01.2025"/>
    <x v="20"/>
  </r>
  <r>
    <s v="TO"/>
    <n v="0"/>
    <n v="7"/>
    <n v="0"/>
    <n v="8658"/>
    <s v="1177829.222417"/>
    <s v="29 Jun 2026"/>
    <s v="29"/>
    <s v="Jun"/>
    <s v="06 Jul 2026"/>
    <s v="06"/>
    <s v="Jul"/>
    <n v="7"/>
    <n v="-23"/>
    <n v="2"/>
    <n v="5"/>
    <s v="СЛР-ХОЛИДЕЙ-СЪРВИС ЕООД"/>
    <x v="2"/>
    <n v="2"/>
    <n v="0"/>
    <n v="1763.5132360999999"/>
    <n v="251.93046229999999"/>
    <s v="Romania"/>
    <s v="21 Nov 2025 09:45"/>
    <s v="21 Nov 2025"/>
    <s v="Nov"/>
    <n v="0"/>
    <n v="2"/>
    <n v="5"/>
    <n v="0"/>
    <n v="0"/>
    <n v="7"/>
    <n v="0"/>
    <s v="21.11.2025"/>
    <x v="12"/>
  </r>
  <r>
    <s v="TO"/>
    <n v="0"/>
    <n v="0"/>
    <n v="5"/>
    <n v="8198"/>
    <s v="NT307655"/>
    <s v="15 Jul 2026"/>
    <s v="15"/>
    <s v="Jul"/>
    <s v="20 Jul 2026"/>
    <s v="20"/>
    <s v="Jul"/>
    <n v="5"/>
    <n v="5"/>
    <n v="0"/>
    <n v="0"/>
    <s v="НОВОТОН - ЕООД"/>
    <x v="2"/>
    <n v="2"/>
    <n v="2"/>
    <n v="1735.9947079999999"/>
    <n v="347.19894160000001"/>
    <m/>
    <s v="07 Nov 2025 14:30"/>
    <s v="07 Nov 2025"/>
    <s v="Nov"/>
    <n v="0"/>
    <n v="0"/>
    <n v="5"/>
    <n v="0"/>
    <n v="0"/>
    <n v="5"/>
    <n v="0"/>
    <s v="07.11.2025"/>
    <x v="3"/>
  </r>
  <r>
    <s v="TO"/>
    <n v="0"/>
    <n v="0"/>
    <n v="5"/>
    <n v="9027"/>
    <s v="17643"/>
    <s v="17 Jul 2026"/>
    <s v="17"/>
    <s v="Jul"/>
    <s v="22 Jul 2026"/>
    <s v="22"/>
    <s v="Jul"/>
    <n v="5"/>
    <n v="5"/>
    <n v="0"/>
    <n v="0"/>
    <s v="КЛУБ МАГЕЛАН - ООД"/>
    <x v="4"/>
    <n v="3"/>
    <n v="1"/>
    <n v="1999.5428005000001"/>
    <n v="399.90856010000005"/>
    <m/>
    <s v="05 Dec 2025 11:35"/>
    <s v="05 Dec 2025"/>
    <s v="Dec"/>
    <n v="0"/>
    <n v="0"/>
    <n v="5"/>
    <n v="0"/>
    <n v="0"/>
    <n v="5"/>
    <n v="0"/>
    <s v="05.12.2025"/>
    <x v="13"/>
  </r>
  <r>
    <s v="TO"/>
    <n v="0"/>
    <n v="0"/>
    <n v="5"/>
    <n v="8723"/>
    <s v="31072026"/>
    <s v="31 Jul 2026"/>
    <s v="31"/>
    <s v="Jul"/>
    <s v="05 Aug 2026"/>
    <s v="05"/>
    <s v="Aug"/>
    <n v="5"/>
    <n v="-26"/>
    <n v="0"/>
    <n v="4"/>
    <s v="ВЕРСО ТРАВЪЛ - ООД"/>
    <x v="1"/>
    <n v="3"/>
    <n v="2"/>
    <n v="2422.3932464999998"/>
    <n v="484.47864929999997"/>
    <m/>
    <s v="24 Nov 2025 08:29"/>
    <s v="20 Nov 2025"/>
    <s v="Nov"/>
    <n v="0"/>
    <n v="0"/>
    <n v="0"/>
    <n v="4"/>
    <n v="0"/>
    <n v="4"/>
    <n v="-1"/>
    <s v="24.11.2025"/>
    <x v="15"/>
  </r>
  <r>
    <s v="BOOKING"/>
    <n v="0"/>
    <n v="0"/>
    <n v="5"/>
    <n v="8926"/>
    <s v="5657120666"/>
    <s v="26 Jul 2026"/>
    <s v="26"/>
    <s v="Jul"/>
    <s v="31 Jul 2026"/>
    <s v="31"/>
    <s v="Jul"/>
    <n v="5"/>
    <n v="5"/>
    <n v="0"/>
    <n v="0"/>
    <s v="BOOKING"/>
    <x v="4"/>
    <n v="2"/>
    <n v="1"/>
    <n v="2441.7371229357796"/>
    <n v="488.34742458715596"/>
    <m/>
    <s v="30 Nov 2025 17:56"/>
    <s v="30 Nov 2025"/>
    <s v="Nov"/>
    <n v="0"/>
    <n v="0"/>
    <n v="5"/>
    <n v="0"/>
    <n v="0"/>
    <n v="5"/>
    <n v="0"/>
    <s v="30.11.2025"/>
    <x v="13"/>
  </r>
  <r>
    <s v="TO"/>
    <n v="0"/>
    <n v="0"/>
    <n v="6"/>
    <n v="9362"/>
    <s v="1185423.226862"/>
    <s v="26 Jul 2026"/>
    <s v="26"/>
    <s v="Jul"/>
    <s v="01 Aug 2026"/>
    <s v="01"/>
    <s v="Aug"/>
    <n v="6"/>
    <n v="-25"/>
    <n v="5"/>
    <n v="0"/>
    <s v="СЛР-ХОЛИДЕЙ-СЪРВИС ЕООД"/>
    <x v="3"/>
    <n v="2"/>
    <n v="2"/>
    <n v="2392.7624220000002"/>
    <n v="398.79373700000002"/>
    <s v="Romania"/>
    <s v="06 Jan 2026 14:14"/>
    <s v="06 Jan 2026"/>
    <s v="Jan"/>
    <n v="0"/>
    <n v="0"/>
    <n v="5"/>
    <n v="0"/>
    <n v="0"/>
    <n v="5"/>
    <n v="-1"/>
    <s v="06.01.2025"/>
    <x v="1"/>
  </r>
  <r>
    <s v="TO"/>
    <n v="0"/>
    <n v="0"/>
    <n v="5"/>
    <n v="8082"/>
    <s v="58969"/>
    <s v="20 Jul 2026"/>
    <s v="20"/>
    <s v="Jul"/>
    <s v="25 Jul 2026"/>
    <s v="25"/>
    <s v="Jul"/>
    <n v="5"/>
    <n v="5"/>
    <n v="0"/>
    <n v="0"/>
    <s v="КЛУБ МАГЕЛАН - ООД"/>
    <x v="0"/>
    <n v="3"/>
    <n v="1"/>
    <n v="2204.4159929999996"/>
    <n v="440.8831985999999"/>
    <m/>
    <s v="27 Oct 2025 16:52"/>
    <s v="21 Oct 2025"/>
    <s v="Oct"/>
    <n v="0"/>
    <n v="0"/>
    <n v="5"/>
    <n v="0"/>
    <n v="0"/>
    <n v="5"/>
    <n v="0"/>
    <s v="27.10.2025"/>
    <x v="4"/>
  </r>
  <r>
    <s v="TO"/>
    <n v="0"/>
    <n v="7"/>
    <n v="0"/>
    <n v="8931"/>
    <s v="1180715.223553"/>
    <s v="01 Jul 2026"/>
    <s v="01"/>
    <s v="Jul"/>
    <s v="08 Jul 2026"/>
    <s v="08"/>
    <s v="Jul"/>
    <n v="7"/>
    <n v="7"/>
    <n v="0"/>
    <n v="0"/>
    <s v="СЛР-ХОЛИДЕЙ-СЪРВИС ЕООД"/>
    <x v="7"/>
    <n v="4"/>
    <n v="0"/>
    <n v="3510.5975002"/>
    <n v="501.51392859999999"/>
    <s v="Romania"/>
    <s v="30 Nov 2025 19:29"/>
    <s v="30 Nov 2025"/>
    <s v="Nov"/>
    <n v="0"/>
    <n v="0"/>
    <n v="7"/>
    <n v="0"/>
    <n v="0"/>
    <n v="7"/>
    <n v="0"/>
    <s v="30.11.2025"/>
    <x v="13"/>
  </r>
  <r>
    <s v="TO"/>
    <n v="0"/>
    <n v="0"/>
    <n v="5"/>
    <n v="8838"/>
    <s v="51360"/>
    <s v="25 Jul 2026"/>
    <s v="25"/>
    <s v="Jul"/>
    <s v="30 Jul 2026"/>
    <s v="30"/>
    <s v="Jul"/>
    <n v="5"/>
    <n v="5"/>
    <n v="0"/>
    <n v="0"/>
    <s v="КЛУБ МАГЕЛАН - ООД"/>
    <x v="2"/>
    <n v="2"/>
    <n v="2"/>
    <n v="1880.726128"/>
    <n v="376.1452256"/>
    <m/>
    <s v="26 Nov 2025 12:40"/>
    <s v="26 Nov 2025"/>
    <s v="Nov"/>
    <n v="0"/>
    <n v="0"/>
    <n v="5"/>
    <n v="0"/>
    <n v="0"/>
    <n v="5"/>
    <n v="0"/>
    <s v="26.11.2025"/>
    <x v="15"/>
  </r>
  <r>
    <s v="TO"/>
    <n v="0"/>
    <n v="0"/>
    <n v="4"/>
    <n v="9371"/>
    <s v="2318079"/>
    <s v="31 Jul 2026"/>
    <s v="31"/>
    <s v="Jul"/>
    <s v="04 Aug 2026"/>
    <s v="04"/>
    <s v="Aug"/>
    <n v="4"/>
    <n v="-27"/>
    <n v="0"/>
    <n v="3"/>
    <s v="ТУРИСТИЧЕСКА АГЕНЦИЯ СОЛВЕКС - ЕООД"/>
    <x v="4"/>
    <n v="3"/>
    <n v="1"/>
    <n v="2461.0600055999998"/>
    <n v="615.26500139999996"/>
    <s v="Romania"/>
    <s v="06 Jan 2026 21:15"/>
    <s v="06 Jan 2026"/>
    <s v="Jan"/>
    <n v="0"/>
    <n v="0"/>
    <n v="0"/>
    <n v="3"/>
    <n v="0"/>
    <n v="3"/>
    <n v="-1"/>
    <s v="06.01.2025"/>
    <x v="1"/>
  </r>
  <r>
    <s v="TO"/>
    <n v="0"/>
    <n v="6"/>
    <n v="0"/>
    <n v="8913"/>
    <s v="1180323.223432"/>
    <s v="02 Jul 2026"/>
    <s v="02"/>
    <s v="Jul"/>
    <s v="08 Jul 2026"/>
    <s v="08"/>
    <s v="Jul"/>
    <n v="6"/>
    <n v="6"/>
    <n v="0"/>
    <n v="0"/>
    <s v="СЛР-ХОЛИДЕЙ-СЪРВИС ЕООД"/>
    <x v="5"/>
    <n v="3"/>
    <n v="1"/>
    <n v="2494.1526491999998"/>
    <n v="415.69210819999995"/>
    <s v="Romania"/>
    <s v="28 Nov 2025 20:37"/>
    <s v="28 Nov 2025"/>
    <s v="Nov"/>
    <n v="0"/>
    <n v="0"/>
    <n v="6"/>
    <n v="0"/>
    <n v="0"/>
    <n v="6"/>
    <n v="0"/>
    <s v="28.11.2025"/>
    <x v="15"/>
  </r>
  <r>
    <s v="TOPOLA SKIES"/>
    <n v="0"/>
    <n v="0"/>
    <n v="7"/>
    <n v="8797"/>
    <s v="414175"/>
    <s v="17 Jul 2026"/>
    <s v="17"/>
    <s v="Jul"/>
    <s v="24 Jul 2026"/>
    <s v="24"/>
    <s v="Jul"/>
    <n v="7"/>
    <n v="7"/>
    <n v="0"/>
    <n v="0"/>
    <s v="TOPOLA SKIES"/>
    <x v="1"/>
    <n v="4"/>
    <n v="1"/>
    <n v="4408.6920275229359"/>
    <n v="629.81314678899071"/>
    <m/>
    <s v="24 Nov 2025 21:01"/>
    <s v="24 Nov 2025"/>
    <s v="Nov"/>
    <n v="0"/>
    <n v="0"/>
    <n v="7"/>
    <n v="0"/>
    <n v="0"/>
    <n v="7"/>
    <n v="0"/>
    <s v="24.11.2025"/>
    <x v="15"/>
  </r>
  <r>
    <s v="TO"/>
    <n v="0"/>
    <n v="0"/>
    <n v="5"/>
    <n v="9145"/>
    <s v="2316534"/>
    <s v="26 Jul 2026"/>
    <s v="26"/>
    <s v="Jul"/>
    <s v="31 Jul 2026"/>
    <s v="31"/>
    <s v="Jul"/>
    <n v="5"/>
    <n v="5"/>
    <n v="0"/>
    <n v="0"/>
    <s v="ТУРИСТИЧЕСКА АГЕНЦИЯ СОЛВЕКС - ЕООД"/>
    <x v="3"/>
    <n v="2"/>
    <n v="1"/>
    <n v="1481.1500589999998"/>
    <n v="296.23001179999994"/>
    <s v="Romania"/>
    <s v="19 Dec 2025 20:56"/>
    <s v="19 Dec 2025"/>
    <s v="Dec"/>
    <n v="0"/>
    <n v="0"/>
    <n v="5"/>
    <n v="0"/>
    <n v="0"/>
    <n v="5"/>
    <n v="0"/>
    <s v="19.12.2025"/>
    <x v="10"/>
  </r>
  <r>
    <s v="TOPOLA SKIES"/>
    <n v="0"/>
    <n v="5"/>
    <n v="0"/>
    <n v="8241"/>
    <s v="405337"/>
    <s v="03 Jul 2026"/>
    <s v="03"/>
    <s v="Jul"/>
    <s v="08 Jul 2026"/>
    <s v="08"/>
    <s v="Jul"/>
    <n v="5"/>
    <n v="5"/>
    <n v="0"/>
    <n v="0"/>
    <s v="TOPOLA SKIES"/>
    <x v="4"/>
    <n v="2"/>
    <n v="1"/>
    <n v="1485.7130642201835"/>
    <n v="297.14261284403665"/>
    <m/>
    <s v="09 Nov 2025 10:10"/>
    <s v="09 Nov 2025"/>
    <s v="Nov"/>
    <n v="0"/>
    <n v="0"/>
    <n v="5"/>
    <n v="0"/>
    <n v="0"/>
    <n v="5"/>
    <n v="0"/>
    <s v="09.11.2025"/>
    <x v="11"/>
  </r>
  <r>
    <s v="TO"/>
    <n v="0"/>
    <n v="0"/>
    <n v="9"/>
    <n v="9047"/>
    <s v="NT311336"/>
    <s v="16 Jul 2026"/>
    <s v="16"/>
    <s v="Jul"/>
    <s v="25 Jul 2026"/>
    <s v="25"/>
    <s v="Jul"/>
    <n v="9"/>
    <n v="9"/>
    <n v="0"/>
    <n v="0"/>
    <s v="НОВОТОН - ЕООД"/>
    <x v="4"/>
    <n v="2"/>
    <n v="2"/>
    <n v="0"/>
    <n v="0"/>
    <m/>
    <s v="08 Dec 2025 09:36"/>
    <s v="07 Dec 2025"/>
    <s v="Dec"/>
    <n v="0"/>
    <n v="0"/>
    <n v="9"/>
    <n v="0"/>
    <n v="0"/>
    <n v="9"/>
    <n v="0"/>
    <s v="08.12.2025"/>
    <x v="16"/>
  </r>
  <r>
    <s v="TO"/>
    <n v="0"/>
    <n v="1"/>
    <n v="4"/>
    <n v="8453"/>
    <s v="1175211.221281"/>
    <s v="10 Jul 2026"/>
    <s v="10"/>
    <s v="Jul"/>
    <s v="15 Jul 2026"/>
    <s v="15"/>
    <s v="Jul"/>
    <n v="5"/>
    <n v="5"/>
    <n v="0"/>
    <n v="0"/>
    <s v="СЛР-ХОЛИДЕЙ-СЪРВИС ЕООД"/>
    <x v="5"/>
    <n v="2"/>
    <n v="2"/>
    <n v="1937.9341555000001"/>
    <n v="387.58683110000004"/>
    <s v="Romania"/>
    <s v="13 Nov 2025 12:34"/>
    <s v="13 Nov 2025"/>
    <s v="Nov"/>
    <n v="0"/>
    <n v="0"/>
    <n v="5"/>
    <n v="0"/>
    <n v="0"/>
    <n v="5"/>
    <n v="0"/>
    <s v="13.11.2025"/>
    <x v="11"/>
  </r>
  <r>
    <s v="TO"/>
    <n v="0"/>
    <n v="0"/>
    <n v="5"/>
    <n v="8968"/>
    <s v="1180458.223780"/>
    <s v="20 Jul 2026"/>
    <s v="20"/>
    <s v="Jul"/>
    <s v="25 Jul 2026"/>
    <s v="25"/>
    <s v="Jul"/>
    <n v="5"/>
    <n v="5"/>
    <n v="0"/>
    <n v="0"/>
    <s v="СЛР-ХОЛИДЕЙ-СЪРВИС ЕООД"/>
    <x v="3"/>
    <n v="2"/>
    <n v="0"/>
    <n v="1481.1500589999998"/>
    <n v="296.23001179999994"/>
    <s v="Romania"/>
    <s v="01 Dec 2025 11:12"/>
    <s v="29 Nov 2025"/>
    <s v="Dec"/>
    <n v="0"/>
    <n v="0"/>
    <n v="5"/>
    <n v="0"/>
    <n v="0"/>
    <n v="5"/>
    <n v="0"/>
    <s v="01.12.2025"/>
    <x v="13"/>
  </r>
  <r>
    <s v="TO"/>
    <n v="0"/>
    <n v="7"/>
    <n v="0"/>
    <n v="9108"/>
    <s v="YAN60618A02"/>
    <s v="19 Jun 2026"/>
    <s v="19"/>
    <s v="Jun"/>
    <s v="26 Jun 2026"/>
    <s v="26"/>
    <s v="Jun"/>
    <n v="7"/>
    <n v="7"/>
    <n v="0"/>
    <n v="0"/>
    <s v="Алма Сървис - ЕООД"/>
    <x v="6"/>
    <n v="1"/>
    <n v="1"/>
    <n v="1143.0457268999999"/>
    <n v="163.29224669999999"/>
    <m/>
    <s v="15 Dec 2025 09:44"/>
    <s v="13 Dec 2025"/>
    <s v="Dec"/>
    <n v="0"/>
    <n v="7"/>
    <n v="0"/>
    <n v="0"/>
    <n v="0"/>
    <n v="7"/>
    <n v="0"/>
    <s v="15.12.2025"/>
    <x v="10"/>
  </r>
  <r>
    <s v="TO"/>
    <n v="0"/>
    <n v="0"/>
    <n v="5"/>
    <n v="8264"/>
    <s v="1171982.219969"/>
    <s v="11 Jul 2026"/>
    <s v="11"/>
    <s v="Jul"/>
    <s v="16 Jul 2026"/>
    <s v="16"/>
    <s v="Jul"/>
    <n v="5"/>
    <n v="5"/>
    <n v="0"/>
    <n v="0"/>
    <s v="СЛР-ХОЛИДЕЙ-СЪРВИС ЕООД"/>
    <x v="4"/>
    <n v="2"/>
    <n v="1"/>
    <n v="1481.1500589999998"/>
    <n v="296.23001179999994"/>
    <s v="Romania"/>
    <s v="10 Nov 2025 09:54"/>
    <s v="05 Nov 2025"/>
    <s v="Nov"/>
    <n v="0"/>
    <n v="0"/>
    <n v="5"/>
    <n v="0"/>
    <n v="0"/>
    <n v="5"/>
    <n v="0"/>
    <s v="10.11.2025"/>
    <x v="11"/>
  </r>
  <r>
    <s v="TO"/>
    <n v="0"/>
    <n v="0"/>
    <n v="5"/>
    <n v="8951"/>
    <s v="1180317.223591"/>
    <s v="20 Jul 2026"/>
    <s v="20"/>
    <s v="Jul"/>
    <s v="25 Jul 2026"/>
    <s v="25"/>
    <s v="Jul"/>
    <n v="5"/>
    <n v="5"/>
    <n v="0"/>
    <n v="0"/>
    <s v="СЛР-ХОЛИДЕЙ-СЪРВИС ЕООД"/>
    <x v="4"/>
    <n v="2"/>
    <n v="0"/>
    <n v="1481.1500589999998"/>
    <n v="296.23001179999994"/>
    <s v="Romania"/>
    <s v="01 Dec 2025 09:40"/>
    <s v="28 Nov 2025"/>
    <s v="Dec"/>
    <n v="0"/>
    <n v="0"/>
    <n v="5"/>
    <n v="0"/>
    <n v="0"/>
    <n v="5"/>
    <n v="0"/>
    <s v="01.12.2025"/>
    <x v="13"/>
  </r>
  <r>
    <s v="TO"/>
    <n v="0"/>
    <n v="5"/>
    <n v="0"/>
    <n v="8564"/>
    <s v="011920668"/>
    <s v="04 Jul 2026"/>
    <s v="04"/>
    <s v="Jul"/>
    <s v="09 Jul 2026"/>
    <s v="09"/>
    <s v="Jul"/>
    <n v="5"/>
    <n v="5"/>
    <n v="0"/>
    <n v="0"/>
    <s v="СЪНИ ТУРС ООД"/>
    <x v="6"/>
    <n v="2"/>
    <n v="1"/>
    <n v="1205.7691950000001"/>
    <n v="241.153839"/>
    <s v="Bulgaria"/>
    <s v="17 Nov 2025 14:06"/>
    <s v="17 Nov 2025"/>
    <s v="Nov"/>
    <n v="0"/>
    <n v="0"/>
    <n v="5"/>
    <n v="0"/>
    <n v="0"/>
    <n v="5"/>
    <n v="0"/>
    <s v="17.11.2025"/>
    <x v="12"/>
  </r>
  <r>
    <s v="TO"/>
    <n v="0"/>
    <n v="0"/>
    <n v="6"/>
    <n v="9412"/>
    <s v="51945"/>
    <s v="28 Jul 2026"/>
    <s v="28"/>
    <s v="Jul"/>
    <s v="03 Aug 2026"/>
    <s v="03"/>
    <s v="Aug"/>
    <n v="6"/>
    <n v="-25"/>
    <n v="3"/>
    <n v="2"/>
    <s v="КЛУБ МАГЕЛАН - ООД"/>
    <x v="5"/>
    <n v="2"/>
    <n v="2"/>
    <n v="2713.1273759999999"/>
    <n v="452.18789599999997"/>
    <s v="Romania"/>
    <s v="09 Jan 2026 13:21"/>
    <s v="09 Jan 2026"/>
    <s v="Jan"/>
    <n v="0"/>
    <n v="0"/>
    <n v="3"/>
    <n v="2"/>
    <n v="0"/>
    <n v="5"/>
    <n v="-1"/>
    <s v="09.01.2025"/>
    <x v="1"/>
  </r>
  <r>
    <s v="TO"/>
    <n v="0"/>
    <n v="0"/>
    <n v="5"/>
    <n v="9206"/>
    <s v="1183428.225735"/>
    <s v="27 Jul 2026"/>
    <s v="27"/>
    <s v="Jul"/>
    <s v="01 Aug 2026"/>
    <s v="01"/>
    <s v="Aug"/>
    <n v="5"/>
    <n v="-26"/>
    <n v="4"/>
    <n v="0"/>
    <s v="СЛР-ХОЛИДЕЙ-СЪРВИС ЕООД"/>
    <x v="4"/>
    <n v="2"/>
    <n v="1"/>
    <n v="1481.1500589999998"/>
    <n v="296.23001179999994"/>
    <s v="Romania"/>
    <s v="28 Dec 2025 21:23"/>
    <s v="28 Dec 2025"/>
    <s v="Dec"/>
    <n v="0"/>
    <n v="0"/>
    <n v="4"/>
    <n v="0"/>
    <n v="0"/>
    <n v="4"/>
    <n v="-1"/>
    <s v="28.12.2025"/>
    <x v="18"/>
  </r>
  <r>
    <s v="TO"/>
    <n v="5"/>
    <n v="0"/>
    <n v="0"/>
    <n v="8440"/>
    <s v="5041292"/>
    <s v="10 Jun 2026"/>
    <s v="10"/>
    <s v="Jun"/>
    <s v="15 Jun 2026"/>
    <s v="15"/>
    <s v="Jun"/>
    <n v="5"/>
    <n v="5"/>
    <n v="0"/>
    <n v="0"/>
    <s v="ВАРНА ТУРИСТ СЕРВИЗ - ООД"/>
    <x v="6"/>
    <n v="2"/>
    <n v="0"/>
    <n v="753.58129900000006"/>
    <n v="150.71625980000002"/>
    <s v="Romania"/>
    <s v="13 Nov 2025 08:27"/>
    <s v="12 Nov 2025"/>
    <s v="Nov"/>
    <n v="0"/>
    <n v="5"/>
    <n v="0"/>
    <n v="0"/>
    <n v="0"/>
    <n v="5"/>
    <n v="0"/>
    <s v="13.11.2025"/>
    <x v="11"/>
  </r>
  <r>
    <s v="TOPOLA SKIES"/>
    <n v="0"/>
    <n v="5"/>
    <n v="0"/>
    <n v="8133"/>
    <s v="403621"/>
    <s v="25 Jun 2026"/>
    <s v="25"/>
    <s v="Jun"/>
    <s v="30 Jun 2026"/>
    <s v="30"/>
    <s v="Jun"/>
    <n v="5"/>
    <n v="5"/>
    <n v="0"/>
    <n v="0"/>
    <s v="TOPOLA SKIES"/>
    <x v="1"/>
    <n v="1"/>
    <n v="4"/>
    <n v="2637.6789908256874"/>
    <n v="527.53579816513752"/>
    <m/>
    <s v="06 Nov 2025 09:28"/>
    <s v="06 Nov 2025"/>
    <s v="Nov"/>
    <n v="0"/>
    <n v="5"/>
    <n v="0"/>
    <n v="0"/>
    <n v="0"/>
    <n v="5"/>
    <n v="0"/>
    <s v="06.11.2025"/>
    <x v="3"/>
  </r>
  <r>
    <s v="TOPOLA SKIES"/>
    <n v="0"/>
    <n v="5"/>
    <n v="0"/>
    <n v="8652"/>
    <s v="411966"/>
    <s v="22 Jun 2026"/>
    <s v="22"/>
    <s v="Jun"/>
    <s v="27 Jun 2026"/>
    <s v="27"/>
    <s v="Jun"/>
    <n v="5"/>
    <n v="5"/>
    <n v="0"/>
    <n v="0"/>
    <s v="TOPOLA SKIES"/>
    <x v="1"/>
    <n v="2"/>
    <n v="3"/>
    <n v="2528.5831522935778"/>
    <n v="505.71663045871554"/>
    <m/>
    <s v="20 Nov 2025 19:59"/>
    <s v="20 Nov 2025"/>
    <s v="Nov"/>
    <n v="0"/>
    <n v="5"/>
    <n v="0"/>
    <n v="0"/>
    <n v="0"/>
    <n v="5"/>
    <n v="0"/>
    <s v="20.11.2025"/>
    <x v="12"/>
  </r>
  <r>
    <s v="TO"/>
    <n v="0"/>
    <n v="5"/>
    <n v="0"/>
    <n v="8487"/>
    <s v="1175770.221444"/>
    <s v="22 Jun 2026"/>
    <s v="22"/>
    <s v="Jun"/>
    <s v="27 Jun 2026"/>
    <s v="27"/>
    <s v="Jun"/>
    <n v="5"/>
    <n v="5"/>
    <n v="0"/>
    <n v="0"/>
    <s v="СЛР-ХОЛИДЕЙ-СЪРВИС ЕООД"/>
    <x v="5"/>
    <n v="2"/>
    <n v="1"/>
    <n v="1317.7795790999999"/>
    <n v="263.55591582"/>
    <s v="Romania"/>
    <s v="14 Nov 2025 12:22"/>
    <s v="14 Nov 2025"/>
    <s v="Nov"/>
    <n v="0"/>
    <n v="5"/>
    <n v="0"/>
    <n v="0"/>
    <n v="0"/>
    <n v="5"/>
    <n v="0"/>
    <s v="14.11.2025"/>
    <x v="11"/>
  </r>
  <r>
    <s v="TO"/>
    <n v="0"/>
    <n v="7"/>
    <n v="0"/>
    <n v="8349"/>
    <s v="5041285"/>
    <s v="01 Jul 2026"/>
    <s v="01"/>
    <s v="Jul"/>
    <s v="08 Jul 2026"/>
    <s v="08"/>
    <s v="Jul"/>
    <n v="7"/>
    <n v="7"/>
    <n v="0"/>
    <n v="0"/>
    <s v="ВАРНА ТУРИСТ СЕРВИЗ - ООД"/>
    <x v="4"/>
    <n v="2"/>
    <n v="2"/>
    <n v="2166.7075906"/>
    <n v="309.5296558"/>
    <s v="Romania"/>
    <s v="11 Nov 2025 13:47"/>
    <s v="10 Nov 2025"/>
    <s v="Nov"/>
    <n v="0"/>
    <n v="0"/>
    <n v="7"/>
    <n v="0"/>
    <n v="0"/>
    <n v="7"/>
    <n v="0"/>
    <s v="11.11.2025"/>
    <x v="11"/>
  </r>
  <r>
    <s v="TO"/>
    <n v="0"/>
    <n v="5"/>
    <n v="0"/>
    <n v="8390"/>
    <s v="1174874.221076"/>
    <s v="21 Jun 2026"/>
    <s v="21"/>
    <s v="Jun"/>
    <s v="26 Jun 2026"/>
    <s v="26"/>
    <s v="Jun"/>
    <n v="5"/>
    <n v="5"/>
    <n v="0"/>
    <n v="0"/>
    <s v="СЛР-ХОЛИДЕЙ-СЪРВИС ЕООД"/>
    <x v="4"/>
    <n v="2"/>
    <n v="1"/>
    <n v="1117.5025871"/>
    <n v="223.50051741999999"/>
    <s v="Romania"/>
    <s v="12 Nov 2025 07:46"/>
    <s v="12 Nov 2025"/>
    <s v="Nov"/>
    <n v="0"/>
    <n v="5"/>
    <n v="0"/>
    <n v="0"/>
    <n v="0"/>
    <n v="5"/>
    <n v="0"/>
    <s v="12.11.2025"/>
    <x v="11"/>
  </r>
  <r>
    <s v="TO"/>
    <n v="0"/>
    <n v="6"/>
    <n v="0"/>
    <n v="9203"/>
    <s v="1183418.225731"/>
    <s v="29 Jun 2026"/>
    <s v="29"/>
    <s v="Jun"/>
    <s v="05 Jul 2026"/>
    <s v="05"/>
    <s v="Jul"/>
    <n v="6"/>
    <n v="-24"/>
    <n v="2"/>
    <n v="4"/>
    <s v="СЛР-ХОЛИДЕЙ-СЪРВИС ЕООД"/>
    <x v="4"/>
    <n v="3"/>
    <n v="1"/>
    <n v="2172.8488968000001"/>
    <n v="362.14148280000001"/>
    <s v="Romania"/>
    <s v="28 Dec 2025 19:34"/>
    <s v="28 Dec 2025"/>
    <s v="Dec"/>
    <n v="0"/>
    <n v="2"/>
    <n v="4"/>
    <n v="0"/>
    <n v="0"/>
    <n v="6"/>
    <n v="0"/>
    <s v="28.12.2025"/>
    <x v="18"/>
  </r>
  <r>
    <s v="TO"/>
    <n v="0"/>
    <n v="5"/>
    <n v="0"/>
    <n v="9213"/>
    <s v="NT312368"/>
    <s v="27 Jun 2026"/>
    <s v="27"/>
    <s v="Jun"/>
    <s v="02 Jul 2026"/>
    <s v="02"/>
    <s v="Jul"/>
    <n v="5"/>
    <n v="-25"/>
    <n v="4"/>
    <n v="1"/>
    <s v="НОВОТОН - ЕООД"/>
    <x v="0"/>
    <n v="3"/>
    <n v="1"/>
    <n v="2031.2272464999999"/>
    <n v="406.24544929999996"/>
    <s v="Romania"/>
    <s v="29 Dec 2025 06:30"/>
    <s v="28 Dec 2025"/>
    <s v="Dec"/>
    <n v="0"/>
    <n v="4"/>
    <n v="1"/>
    <n v="0"/>
    <n v="0"/>
    <n v="5"/>
    <n v="0"/>
    <s v="29.12.2025"/>
    <x v="18"/>
  </r>
  <r>
    <s v="TO"/>
    <n v="0"/>
    <n v="5"/>
    <n v="0"/>
    <n v="8360"/>
    <s v="1174701.221014"/>
    <s v="20 Jun 2026"/>
    <s v="20"/>
    <s v="Jun"/>
    <s v="25 Jun 2026"/>
    <s v="25"/>
    <s v="Jun"/>
    <n v="5"/>
    <n v="5"/>
    <n v="0"/>
    <n v="0"/>
    <s v="СЛР-ХОЛИДЕЙ-СЪРВИС ЕООД"/>
    <x v="3"/>
    <n v="2"/>
    <n v="1"/>
    <n v="1087.3436885000001"/>
    <n v="217.46873770000002"/>
    <s v="Romania"/>
    <s v="11 Nov 2025 15:16"/>
    <s v="11 Nov 2025"/>
    <s v="Nov"/>
    <n v="0"/>
    <n v="5"/>
    <n v="0"/>
    <n v="0"/>
    <n v="0"/>
    <n v="5"/>
    <n v="0"/>
    <s v="11.11.2025"/>
    <x v="11"/>
  </r>
  <r>
    <s v="TO"/>
    <n v="0"/>
    <n v="5"/>
    <n v="0"/>
    <n v="8364"/>
    <s v="1174734.221019"/>
    <s v="20 Jun 2026"/>
    <s v="20"/>
    <s v="Jun"/>
    <s v="25 Jun 2026"/>
    <s v="25"/>
    <s v="Jun"/>
    <n v="5"/>
    <n v="5"/>
    <n v="0"/>
    <n v="0"/>
    <s v="СЛР-ХОЛИДЕЙ-СЪРВИС ЕООД"/>
    <x v="4"/>
    <n v="2"/>
    <n v="1"/>
    <n v="1087.3436885000001"/>
    <n v="217.46873770000002"/>
    <s v="Romania"/>
    <s v="11 Nov 2025 15:52"/>
    <s v="11 Nov 2025"/>
    <s v="Nov"/>
    <n v="0"/>
    <n v="5"/>
    <n v="0"/>
    <n v="0"/>
    <n v="0"/>
    <n v="5"/>
    <n v="0"/>
    <s v="11.11.2025"/>
    <x v="11"/>
  </r>
  <r>
    <s v="TO"/>
    <n v="0"/>
    <n v="6"/>
    <n v="0"/>
    <n v="8336"/>
    <s v="1174490.220983"/>
    <s v="29 Jun 2026"/>
    <s v="29"/>
    <s v="Jun"/>
    <s v="05 Jul 2026"/>
    <s v="05"/>
    <s v="Jul"/>
    <n v="6"/>
    <n v="-24"/>
    <n v="2"/>
    <n v="4"/>
    <s v="СЛР-ХОЛИДЕЙ-СЪРВИС ЕООД"/>
    <x v="5"/>
    <n v="2"/>
    <n v="1"/>
    <n v="1705.3272935999998"/>
    <n v="284.22121559999999"/>
    <s v="Romania"/>
    <s v="11 Nov 2025 11:45"/>
    <s v="11 Nov 2025"/>
    <s v="Nov"/>
    <n v="0"/>
    <n v="2"/>
    <n v="4"/>
    <n v="0"/>
    <n v="0"/>
    <n v="6"/>
    <n v="0"/>
    <s v="11.11.2025"/>
    <x v="11"/>
  </r>
  <r>
    <s v="TO"/>
    <n v="0"/>
    <n v="5"/>
    <n v="0"/>
    <n v="8381"/>
    <s v="1174798.221051"/>
    <s v="20 Jun 2026"/>
    <s v="20"/>
    <s v="Jun"/>
    <s v="25 Jun 2026"/>
    <s v="25"/>
    <s v="Jun"/>
    <n v="5"/>
    <n v="5"/>
    <n v="0"/>
    <n v="0"/>
    <s v="СЛР-ХОЛИДЕЙ-СЪРВИС ЕООД"/>
    <x v="3"/>
    <n v="3"/>
    <n v="1"/>
    <n v="1467.9482065"/>
    <n v="293.58964129999998"/>
    <s v="Romania"/>
    <s v="11 Nov 2025 17:02"/>
    <s v="11 Nov 2025"/>
    <s v="Nov"/>
    <n v="0"/>
    <n v="5"/>
    <n v="0"/>
    <n v="0"/>
    <n v="0"/>
    <n v="5"/>
    <n v="0"/>
    <s v="11.11.2025"/>
    <x v="11"/>
  </r>
  <r>
    <s v="BOOKING"/>
    <n v="0"/>
    <n v="2"/>
    <n v="0"/>
    <n v="9101"/>
    <s v="5557746565"/>
    <s v="28 Jun 2026"/>
    <s v="28"/>
    <s v="Jun"/>
    <s v="30 Jun 2026"/>
    <s v="30"/>
    <s v="Jun"/>
    <n v="2"/>
    <n v="2"/>
    <n v="0"/>
    <n v="0"/>
    <s v="BOOKING"/>
    <x v="3"/>
    <n v="2"/>
    <n v="0"/>
    <n v="883.67629211009171"/>
    <n v="441.83814605504585"/>
    <s v="Romania"/>
    <s v="13 Dec 2025 11:02"/>
    <s v="13 Dec 2025"/>
    <s v="Dec"/>
    <n v="0"/>
    <n v="2"/>
    <n v="0"/>
    <n v="0"/>
    <n v="0"/>
    <n v="2"/>
    <n v="0"/>
    <s v="13.12.2025"/>
    <x v="16"/>
  </r>
  <r>
    <s v="TO"/>
    <n v="0"/>
    <n v="7"/>
    <n v="0"/>
    <n v="9235"/>
    <s v="2317272"/>
    <s v="27 Jun 2026"/>
    <s v="27"/>
    <s v="Jun"/>
    <s v="04 Jul 2026"/>
    <s v="04"/>
    <s v="Jul"/>
    <n v="7"/>
    <n v="-23"/>
    <n v="4"/>
    <n v="3"/>
    <s v="ТУРИСТИЧЕСКА АГЕНЦИЯ СОЛВЕКС - ЕООД"/>
    <x v="4"/>
    <n v="2"/>
    <n v="2"/>
    <n v="2347.2893745000001"/>
    <n v="335.32705350000003"/>
    <s v="Romania"/>
    <s v="29 Dec 2025 20:35"/>
    <s v="29 Dec 2025"/>
    <s v="Dec"/>
    <n v="0"/>
    <n v="4"/>
    <n v="3"/>
    <n v="0"/>
    <n v="0"/>
    <n v="7"/>
    <n v="0"/>
    <s v="29.12.2025"/>
    <x v="18"/>
  </r>
  <r>
    <s v="TO"/>
    <n v="0"/>
    <n v="5"/>
    <n v="0"/>
    <n v="8396"/>
    <s v="NT308261"/>
    <s v="22 Jun 2026"/>
    <s v="22"/>
    <s v="Jun"/>
    <s v="27 Jun 2026"/>
    <s v="27"/>
    <s v="Jun"/>
    <n v="5"/>
    <n v="5"/>
    <n v="0"/>
    <n v="0"/>
    <s v="НОВОТОН - ЕООД"/>
    <x v="4"/>
    <n v="3"/>
    <n v="1"/>
    <n v="1549.3498510999998"/>
    <n v="309.86997021999997"/>
    <m/>
    <s v="12 Nov 2025 09:48"/>
    <s v="12 Nov 2025"/>
    <s v="Nov"/>
    <n v="0"/>
    <n v="5"/>
    <n v="0"/>
    <n v="0"/>
    <n v="0"/>
    <n v="5"/>
    <n v="0"/>
    <s v="12.11.2025"/>
    <x v="11"/>
  </r>
  <r>
    <s v="TO"/>
    <n v="0"/>
    <n v="6"/>
    <n v="0"/>
    <n v="8623"/>
    <s v="51195"/>
    <s v="29 Jun 2026"/>
    <s v="29"/>
    <s v="Jun"/>
    <s v="05 Jul 2026"/>
    <s v="05"/>
    <s v="Jul"/>
    <n v="6"/>
    <n v="-24"/>
    <n v="2"/>
    <n v="4"/>
    <s v="КЛУБ МАГЕЛАН - ООД"/>
    <x v="6"/>
    <n v="3"/>
    <n v="1"/>
    <n v="1953.4047708000001"/>
    <n v="325.56746179999999"/>
    <m/>
    <s v="19 Nov 2025 15:51"/>
    <s v="19 Nov 2025"/>
    <s v="Nov"/>
    <n v="0"/>
    <n v="2"/>
    <n v="4"/>
    <n v="0"/>
    <n v="0"/>
    <n v="6"/>
    <n v="0"/>
    <s v="19.11.2025"/>
    <x v="12"/>
  </r>
  <r>
    <s v="TO"/>
    <n v="0"/>
    <n v="0"/>
    <n v="5"/>
    <n v="9468"/>
    <s v="18258"/>
    <s v="11 Aug 2026"/>
    <s v="11"/>
    <s v="Aug"/>
    <s v="16 Aug 2026"/>
    <s v="16"/>
    <s v="Aug"/>
    <n v="5"/>
    <n v="5"/>
    <n v="0"/>
    <n v="0"/>
    <s v="КЛУБ МАГЕЛАН - ООД"/>
    <x v="3"/>
    <n v="3"/>
    <n v="1"/>
    <n v="2153.4666214999997"/>
    <n v="430.69332429999997"/>
    <s v="Romania"/>
    <s v="13 Jan 2026 10:27"/>
    <s v="13 Jan 2026"/>
    <s v="Jan"/>
    <n v="0"/>
    <n v="0"/>
    <n v="0"/>
    <n v="5"/>
    <n v="0"/>
    <n v="5"/>
    <n v="0"/>
    <s v="13.01.2025"/>
    <x v="7"/>
  </r>
  <r>
    <s v="TO"/>
    <n v="5"/>
    <n v="0"/>
    <n v="0"/>
    <n v="8339"/>
    <s v="0414"/>
    <s v="10 Jun 2026"/>
    <s v="10"/>
    <s v="Jun"/>
    <s v="15 Jun 2026"/>
    <s v="15"/>
    <s v="Jun"/>
    <n v="5"/>
    <n v="5"/>
    <n v="0"/>
    <n v="0"/>
    <s v="ТЕДИ - КАМ - ЕООД"/>
    <x v="4"/>
    <n v="2"/>
    <n v="1"/>
    <n v="785.95028550000006"/>
    <n v="157.19005710000002"/>
    <s v="Romania"/>
    <s v="11 Nov 2025 12:22"/>
    <s v="10 Nov 2025"/>
    <s v="Nov"/>
    <n v="0"/>
    <n v="5"/>
    <n v="0"/>
    <n v="0"/>
    <n v="0"/>
    <n v="5"/>
    <n v="0"/>
    <s v="11.11.2025"/>
    <x v="11"/>
  </r>
  <r>
    <s v="TO"/>
    <n v="0"/>
    <n v="5"/>
    <n v="0"/>
    <n v="8179"/>
    <s v="0235"/>
    <s v="01 Jul 2026"/>
    <s v="01"/>
    <s v="Jul"/>
    <s v="06 Jul 2026"/>
    <s v="06"/>
    <s v="Jul"/>
    <n v="5"/>
    <n v="5"/>
    <n v="0"/>
    <n v="0"/>
    <s v="ТЕДИ - КАМ - ЕООД"/>
    <x v="6"/>
    <n v="1"/>
    <n v="0"/>
    <n v="914.35052499999995"/>
    <n v="182.870105"/>
    <s v="Romania"/>
    <s v="07 Nov 2025 11:20"/>
    <s v="01 Nov 2025"/>
    <s v="Nov"/>
    <n v="0"/>
    <n v="0"/>
    <n v="5"/>
    <n v="0"/>
    <n v="0"/>
    <n v="5"/>
    <n v="0"/>
    <s v="07.11.2025"/>
    <x v="3"/>
  </r>
  <r>
    <s v="TO"/>
    <n v="0"/>
    <n v="5"/>
    <n v="0"/>
    <n v="8169"/>
    <s v="1172230.220336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8"/>
    <s v="07 Nov 2025"/>
    <s v="Nov"/>
    <n v="0"/>
    <n v="5"/>
    <n v="0"/>
    <n v="0"/>
    <n v="0"/>
    <n v="5"/>
    <n v="0"/>
    <s v="07.11.2025"/>
    <x v="3"/>
  </r>
  <r>
    <s v="BOOKING"/>
    <n v="2"/>
    <n v="0"/>
    <n v="0"/>
    <n v="9363"/>
    <s v="5689404114"/>
    <s v="01 Jun 2026"/>
    <s v="01"/>
    <s v="Jun"/>
    <s v="03 Jun 2026"/>
    <s v="03"/>
    <s v="Jun"/>
    <n v="2"/>
    <n v="2"/>
    <n v="0"/>
    <n v="0"/>
    <s v="BOOKING"/>
    <x v="4"/>
    <n v="2"/>
    <n v="1"/>
    <n v="694.58880091743117"/>
    <n v="347.29440045871559"/>
    <s v="Romania"/>
    <s v="06 Jan 2026 15:04"/>
    <s v="06 Jan 2026"/>
    <s v="Jan"/>
    <n v="0"/>
    <n v="2"/>
    <n v="0"/>
    <n v="0"/>
    <n v="0"/>
    <n v="2"/>
    <n v="0"/>
    <s v="06.01.2025"/>
    <x v="1"/>
  </r>
  <r>
    <s v="TO"/>
    <n v="6"/>
    <n v="-1"/>
    <n v="0"/>
    <n v="8867"/>
    <s v="1179724.223172"/>
    <s v="09 Jun 2026"/>
    <s v="09"/>
    <s v="Jun"/>
    <s v="14 Jun 2026"/>
    <s v="14"/>
    <s v="Jun"/>
    <n v="5"/>
    <n v="5"/>
    <n v="0"/>
    <n v="0"/>
    <s v="СЛР-ХОЛИДЕЙ-СЪРВИС ЕООД"/>
    <x v="0"/>
    <n v="2"/>
    <n v="0"/>
    <n v="991.41022699999996"/>
    <n v="198.28204539999999"/>
    <s v="Romania"/>
    <s v="27 Nov 2025 11:39"/>
    <s v="27 Nov 2025"/>
    <s v="Nov"/>
    <n v="0"/>
    <n v="5"/>
    <n v="0"/>
    <n v="0"/>
    <n v="0"/>
    <n v="5"/>
    <n v="0"/>
    <s v="27.11.2025"/>
    <x v="15"/>
  </r>
  <r>
    <s v="TO"/>
    <n v="0"/>
    <n v="6"/>
    <n v="0"/>
    <n v="8493"/>
    <s v="NT308654"/>
    <s v="26 Jun 2026"/>
    <s v="26"/>
    <s v="Jun"/>
    <s v="02 Jul 2026"/>
    <s v="02"/>
    <s v="Jul"/>
    <n v="6"/>
    <n v="-24"/>
    <n v="5"/>
    <n v="1"/>
    <s v="НОВОТОН - ЕООД"/>
    <x v="6"/>
    <n v="2"/>
    <n v="1"/>
    <n v="1446.9230339999999"/>
    <n v="241.15383899999998"/>
    <m/>
    <s v="14 Nov 2025 15:59"/>
    <s v="14 Nov 2025"/>
    <s v="Nov"/>
    <n v="0"/>
    <n v="5"/>
    <n v="1"/>
    <n v="0"/>
    <n v="0"/>
    <n v="6"/>
    <n v="0"/>
    <s v="14.11.2025"/>
    <x v="11"/>
  </r>
  <r>
    <s v="TO"/>
    <n v="0"/>
    <n v="6"/>
    <n v="0"/>
    <n v="9260"/>
    <s v="98173"/>
    <s v="29 Jun 2026"/>
    <s v="29"/>
    <s v="Jun"/>
    <s v="05 Jul 2026"/>
    <s v="05"/>
    <s v="Jul"/>
    <n v="6"/>
    <n v="-24"/>
    <n v="2"/>
    <n v="4"/>
    <s v="ДЕСТИНЕЙШЪН ТУРИСТИК СЪРВИСИС - ЕООД"/>
    <x v="6"/>
    <n v="2"/>
    <n v="2"/>
    <n v="1959.3896106"/>
    <n v="326.56493510000001"/>
    <s v="Romania"/>
    <s v="30 Dec 2025 14:05"/>
    <s v="30 Dec 2025"/>
    <s v="Dec"/>
    <n v="0"/>
    <n v="2"/>
    <n v="4"/>
    <n v="0"/>
    <n v="0"/>
    <n v="6"/>
    <n v="0"/>
    <s v="30.12.2025"/>
    <x v="18"/>
  </r>
  <r>
    <s v="TO"/>
    <n v="0"/>
    <n v="0"/>
    <n v="5"/>
    <n v="9200"/>
    <s v="1183407.225727"/>
    <s v="24 Jul 2026"/>
    <s v="24"/>
    <s v="Jul"/>
    <s v="29 Jul 2026"/>
    <s v="29"/>
    <s v="Jul"/>
    <n v="5"/>
    <n v="5"/>
    <n v="0"/>
    <n v="0"/>
    <s v="СЛР-ХОЛИДЕЙ-СЪРВИС ЕООД"/>
    <x v="6"/>
    <n v="2"/>
    <n v="2"/>
    <n v="1807.6758775000001"/>
    <n v="361.53517550000004"/>
    <s v="Romania"/>
    <s v="28 Dec 2025 18:29"/>
    <s v="28 Dec 2025"/>
    <s v="Dec"/>
    <n v="0"/>
    <n v="0"/>
    <n v="5"/>
    <n v="0"/>
    <n v="0"/>
    <n v="5"/>
    <n v="0"/>
    <s v="28.12.2025"/>
    <x v="18"/>
  </r>
  <r>
    <s v="TO"/>
    <n v="0"/>
    <n v="6"/>
    <n v="0"/>
    <n v="8449"/>
    <s v="NT308386"/>
    <s v="26 Jun 2026"/>
    <s v="26"/>
    <s v="Jun"/>
    <s v="02 Jul 2026"/>
    <s v="02"/>
    <s v="Jul"/>
    <n v="6"/>
    <n v="-24"/>
    <n v="5"/>
    <n v="1"/>
    <s v="НОВОТОН - ЕООД"/>
    <x v="6"/>
    <n v="2"/>
    <n v="1"/>
    <n v="1446.9230339999999"/>
    <n v="241.15383899999998"/>
    <m/>
    <s v="13 Nov 2025 10:25"/>
    <s v="13 Nov 2025"/>
    <s v="Nov"/>
    <n v="0"/>
    <n v="5"/>
    <n v="1"/>
    <n v="0"/>
    <n v="0"/>
    <n v="6"/>
    <n v="0"/>
    <s v="13.11.2025"/>
    <x v="11"/>
  </r>
  <r>
    <s v="TOPOLA SKIES"/>
    <n v="0"/>
    <n v="5"/>
    <n v="0"/>
    <n v="8472"/>
    <s v="408272"/>
    <s v="22 Jun 2026"/>
    <s v="22"/>
    <s v="Jun"/>
    <s v="27 Jun 2026"/>
    <s v="27"/>
    <s v="Jun"/>
    <n v="5"/>
    <n v="5"/>
    <n v="0"/>
    <n v="0"/>
    <s v="TOPOLA SKIES"/>
    <x v="4"/>
    <n v="3"/>
    <m/>
    <n v="1770.2594141284403"/>
    <n v="354.05906018348617"/>
    <m/>
    <s v="14 Nov 2025 09:50"/>
    <s v="14 Nov 2025"/>
    <s v="Nov"/>
    <n v="0"/>
    <n v="5"/>
    <n v="0"/>
    <n v="0"/>
    <n v="0"/>
    <n v="5"/>
    <n v="0"/>
    <s v="14.11.2025"/>
    <x v="11"/>
  </r>
  <r>
    <s v="TOPOLA SKIES"/>
    <n v="0"/>
    <n v="5"/>
    <n v="0"/>
    <n v="8708"/>
    <s v="412949"/>
    <s v="30 Jun 2026"/>
    <s v="30"/>
    <s v="Jun"/>
    <s v="05 Jul 2026"/>
    <s v="05"/>
    <s v="Jul"/>
    <n v="5"/>
    <n v="-25"/>
    <n v="1"/>
    <n v="4"/>
    <s v="TOPOLA SKIES"/>
    <x v="4"/>
    <n v="2"/>
    <n v="1"/>
    <n v="1485.7130642201835"/>
    <n v="297.14261284403665"/>
    <m/>
    <s v="22 Nov 2025 17:43"/>
    <s v="22 Nov 2025"/>
    <s v="Nov"/>
    <n v="0"/>
    <n v="1"/>
    <n v="4"/>
    <n v="0"/>
    <n v="0"/>
    <n v="5"/>
    <n v="0"/>
    <s v="22.11.2025"/>
    <x v="12"/>
  </r>
  <r>
    <s v="TO"/>
    <n v="0"/>
    <n v="0"/>
    <n v="5"/>
    <n v="9470"/>
    <s v="2317595"/>
    <s v="07 Aug 2026"/>
    <s v="07"/>
    <s v="Aug"/>
    <s v="12 Aug 2026"/>
    <s v="12"/>
    <s v="Aug"/>
    <n v="5"/>
    <n v="5"/>
    <n v="0"/>
    <n v="0"/>
    <s v="ТУРИСТИЧЕСКА АГЕНЦИЯ СОЛВЕКС - ЕООД"/>
    <x v="7"/>
    <n v="3"/>
    <n v="2"/>
    <n v="2799.183896"/>
    <n v="559.83677920000002"/>
    <m/>
    <s v="13 Jan 2026 10:28"/>
    <s v="31 Dec 2025"/>
    <s v="Jan"/>
    <n v="0"/>
    <n v="0"/>
    <n v="0"/>
    <n v="5"/>
    <n v="0"/>
    <n v="5"/>
    <n v="0"/>
    <s v="13.01.2025"/>
    <x v="7"/>
  </r>
  <r>
    <s v="TO"/>
    <n v="0"/>
    <n v="5"/>
    <n v="0"/>
    <n v="9130"/>
    <s v="60376"/>
    <s v="29 Jun 2026"/>
    <s v="29"/>
    <s v="Jun"/>
    <s v="04 Jul 2026"/>
    <s v="04"/>
    <s v="Jul"/>
    <n v="5"/>
    <n v="-25"/>
    <n v="2"/>
    <n v="3"/>
    <s v="КЛУБ МАГЕЛАН - ООД"/>
    <x v="0"/>
    <n v="2"/>
    <n v="1"/>
    <n v="1504.620019"/>
    <n v="300.92400379999998"/>
    <s v="Romania"/>
    <s v="17 Dec 2025 10:48"/>
    <s v="17 Dec 2025"/>
    <s v="Dec"/>
    <n v="0"/>
    <n v="2"/>
    <n v="3"/>
    <n v="0"/>
    <n v="0"/>
    <n v="5"/>
    <n v="0"/>
    <s v="17.12.2025"/>
    <x v="10"/>
  </r>
  <r>
    <s v="TO"/>
    <n v="0"/>
    <n v="7"/>
    <n v="0"/>
    <n v="9296"/>
    <s v="28467"/>
    <s v="29 Jun 2026"/>
    <s v="29"/>
    <s v="Jun"/>
    <s v="06 Jul 2026"/>
    <s v="06"/>
    <s v="Jul"/>
    <n v="7"/>
    <n v="-23"/>
    <n v="2"/>
    <n v="5"/>
    <s v="КЛУБ МАГЕЛАН - ООД"/>
    <x v="1"/>
    <n v="4"/>
    <n v="1"/>
    <n v="3347.403045"/>
    <n v="478.20043500000003"/>
    <s v="Romania"/>
    <s v="31 Dec 2025 15:26"/>
    <s v="31 Dec 2025"/>
    <s v="Dec"/>
    <n v="0"/>
    <n v="2"/>
    <n v="5"/>
    <n v="0"/>
    <n v="0"/>
    <n v="7"/>
    <n v="0"/>
    <s v="31.12.2025"/>
    <x v="18"/>
  </r>
  <r>
    <s v="TO"/>
    <n v="0"/>
    <n v="6"/>
    <n v="0"/>
    <n v="8877"/>
    <s v="1179912.223194"/>
    <s v="22 Jun 2026"/>
    <s v="22"/>
    <s v="Jun"/>
    <s v="28 Jun 2026"/>
    <s v="28"/>
    <s v="Jun"/>
    <n v="6"/>
    <n v="6"/>
    <n v="0"/>
    <n v="0"/>
    <s v="СЛР-ХОЛИДЕЙ-СЪРВИС ЕООД"/>
    <x v="5"/>
    <n v="3"/>
    <n v="1"/>
    <n v="2342.8887570000002"/>
    <n v="390.48145950000003"/>
    <s v="Romania"/>
    <s v="27 Nov 2025 15:05"/>
    <s v="27 Nov 2025"/>
    <s v="Nov"/>
    <n v="0"/>
    <n v="6"/>
    <n v="0"/>
    <n v="0"/>
    <n v="0"/>
    <n v="6"/>
    <n v="0"/>
    <s v="27.11.2025"/>
    <x v="15"/>
  </r>
  <r>
    <s v="TO"/>
    <n v="0"/>
    <n v="5"/>
    <n v="0"/>
    <n v="9343"/>
    <s v="2317858"/>
    <s v="03 Jul 2026"/>
    <s v="03"/>
    <s v="Jul"/>
    <s v="08 Jul 2026"/>
    <s v="08"/>
    <s v="Jul"/>
    <n v="5"/>
    <n v="5"/>
    <n v="0"/>
    <n v="0"/>
    <s v="ТУРИСТИЧЕСКА АГЕНЦИЯ СОЛВЕКС - ЕООД"/>
    <x v="4"/>
    <n v="2"/>
    <n v="2"/>
    <n v="0"/>
    <n v="0"/>
    <m/>
    <s v="04 Jan 2026 14:45"/>
    <s v="04 Jan 2026"/>
    <s v="Jan"/>
    <n v="0"/>
    <n v="0"/>
    <n v="5"/>
    <n v="0"/>
    <n v="0"/>
    <n v="5"/>
    <n v="0"/>
    <s v="04.01.2025"/>
    <x v="20"/>
  </r>
  <r>
    <s v="TO"/>
    <n v="0"/>
    <n v="0"/>
    <n v="6"/>
    <n v="8834"/>
    <s v="1179229.223056"/>
    <s v="17 Jul 2026"/>
    <s v="17"/>
    <s v="Jul"/>
    <s v="23 Jul 2026"/>
    <s v="23"/>
    <s v="Jul"/>
    <n v="6"/>
    <n v="6"/>
    <n v="0"/>
    <n v="0"/>
    <s v="СЛР-ХОЛИДЕЙ-СЪРВИС ЕООД"/>
    <x v="2"/>
    <n v="2"/>
    <n v="1"/>
    <n v="1805.5440228"/>
    <n v="300.92400379999998"/>
    <s v="Romania"/>
    <s v="26 Nov 2025 11:26"/>
    <s v="25 Nov 2025"/>
    <s v="Nov"/>
    <n v="0"/>
    <n v="0"/>
    <n v="6"/>
    <n v="0"/>
    <n v="0"/>
    <n v="6"/>
    <n v="0"/>
    <s v="26.11.2025"/>
    <x v="15"/>
  </r>
  <r>
    <s v="TO"/>
    <n v="0"/>
    <n v="5"/>
    <n v="0"/>
    <n v="8625"/>
    <s v="95961"/>
    <s v="24 Jun 2026"/>
    <s v="24"/>
    <s v="Jun"/>
    <s v="29 Jun 2026"/>
    <s v="29"/>
    <s v="Jun"/>
    <n v="5"/>
    <n v="5"/>
    <n v="0"/>
    <n v="0"/>
    <s v="ДЕСТИНЕЙШЪН ТУРИСТИК СЪРВИСИС - ЕООД"/>
    <x v="4"/>
    <n v="2"/>
    <n v="1"/>
    <n v="1207.9792829"/>
    <n v="241.59585658"/>
    <s v="Romania"/>
    <s v="19 Nov 2025 16:27"/>
    <s v="19 Nov 2025"/>
    <s v="Nov"/>
    <n v="0"/>
    <n v="5"/>
    <n v="0"/>
    <n v="0"/>
    <n v="0"/>
    <n v="5"/>
    <n v="0"/>
    <s v="19.11.2025"/>
    <x v="12"/>
  </r>
  <r>
    <s v="BOOKING"/>
    <n v="0"/>
    <n v="3"/>
    <n v="0"/>
    <n v="9317"/>
    <s v="6251881202"/>
    <s v="22 Jun 2026"/>
    <s v="22"/>
    <s v="Jun"/>
    <s v="25 Jun 2026"/>
    <s v="25"/>
    <s v="Jun"/>
    <n v="3"/>
    <n v="3"/>
    <n v="0"/>
    <n v="0"/>
    <s v="BOOKING"/>
    <x v="1"/>
    <n v="3"/>
    <n v="2"/>
    <n v="1901.0667599999999"/>
    <n v="633.68891999999994"/>
    <s v="Romania"/>
    <s v="01 Jan 2026 20:40"/>
    <s v="01 Jan 2026"/>
    <s v="Jan"/>
    <n v="0"/>
    <n v="3"/>
    <n v="0"/>
    <n v="0"/>
    <n v="0"/>
    <n v="3"/>
    <n v="0"/>
    <s v="01.01.2025"/>
    <x v="20"/>
  </r>
  <r>
    <s v="TO"/>
    <n v="0"/>
    <n v="0"/>
    <n v="6"/>
    <n v="8411"/>
    <s v="NT308278"/>
    <s v="21 Jul 2026"/>
    <s v="21"/>
    <s v="Jul"/>
    <s v="27 Jul 2026"/>
    <s v="27"/>
    <s v="Jul"/>
    <n v="6"/>
    <n v="6"/>
    <n v="0"/>
    <n v="0"/>
    <s v="НОВОТОН - ЕООД"/>
    <x v="6"/>
    <n v="3"/>
    <n v="0"/>
    <n v="2162.6394642"/>
    <n v="360.43991069999998"/>
    <m/>
    <s v="12 Nov 2025 11:09"/>
    <s v="12 Nov 2025"/>
    <s v="Nov"/>
    <n v="0"/>
    <n v="0"/>
    <n v="6"/>
    <n v="0"/>
    <n v="0"/>
    <n v="6"/>
    <n v="0"/>
    <s v="12.11.2025"/>
    <x v="11"/>
  </r>
  <r>
    <s v="TO"/>
    <n v="0"/>
    <n v="5"/>
    <n v="0"/>
    <n v="8883"/>
    <s v="96955"/>
    <s v="21 Jun 2026"/>
    <s v="21"/>
    <s v="Jun"/>
    <s v="26 Jun 2026"/>
    <s v="26"/>
    <s v="Jun"/>
    <n v="5"/>
    <n v="5"/>
    <n v="0"/>
    <n v="0"/>
    <s v="ДЕСТИНЕЙШЪН ТУРИСТИК СЪРВИСИС - ЕООД"/>
    <x v="3"/>
    <n v="2"/>
    <n v="1"/>
    <n v="1210.65877"/>
    <n v="242.131754"/>
    <m/>
    <s v="27 Nov 2025 18:20"/>
    <s v="27 Nov 2025"/>
    <s v="Nov"/>
    <n v="0"/>
    <n v="5"/>
    <n v="0"/>
    <n v="0"/>
    <n v="0"/>
    <n v="5"/>
    <n v="0"/>
    <s v="27.11.2025"/>
    <x v="15"/>
  </r>
  <r>
    <s v="TO"/>
    <n v="0"/>
    <n v="5"/>
    <n v="0"/>
    <n v="8884"/>
    <s v="96956"/>
    <s v="21 Jun 2026"/>
    <s v="21"/>
    <s v="Jun"/>
    <s v="26 Jun 2026"/>
    <s v="26"/>
    <s v="Jun"/>
    <n v="5"/>
    <n v="5"/>
    <n v="0"/>
    <n v="0"/>
    <s v="ДЕСТИНЕЙШЪН ТУРИСТИК СЪРВИСИС - ЕООД"/>
    <x v="4"/>
    <n v="3"/>
    <n v="0"/>
    <n v="1634.4480143999999"/>
    <n v="326.88960287999998"/>
    <m/>
    <s v="27 Nov 2025 18:20"/>
    <s v="27 Nov 2025"/>
    <s v="Nov"/>
    <n v="0"/>
    <n v="5"/>
    <n v="0"/>
    <n v="0"/>
    <n v="0"/>
    <n v="5"/>
    <n v="0"/>
    <s v="27.11.2025"/>
    <x v="15"/>
  </r>
  <r>
    <s v="TO"/>
    <n v="0"/>
    <n v="7"/>
    <n v="0"/>
    <n v="8752"/>
    <s v="17313"/>
    <s v="22 Jun 2026"/>
    <s v="22"/>
    <s v="Jun"/>
    <s v="29 Jun 2026"/>
    <s v="29"/>
    <s v="Jun"/>
    <n v="7"/>
    <n v="7"/>
    <n v="0"/>
    <n v="0"/>
    <s v="КЛУБ МАГЕЛАН - ООД"/>
    <x v="0"/>
    <n v="2"/>
    <n v="1"/>
    <n v="1840.9836624"/>
    <n v="262.99766605714285"/>
    <m/>
    <s v="24 Nov 2025 11:04"/>
    <s v="24 Nov 2025"/>
    <s v="Nov"/>
    <n v="0"/>
    <n v="7"/>
    <n v="0"/>
    <n v="0"/>
    <n v="0"/>
    <n v="7"/>
    <n v="0"/>
    <s v="24.11.2025"/>
    <x v="15"/>
  </r>
  <r>
    <s v="TOPOLA SKIES"/>
    <n v="0"/>
    <n v="5"/>
    <n v="0"/>
    <n v="8996"/>
    <s v="419667"/>
    <s v="22 Jun 2026"/>
    <s v="22"/>
    <s v="Jun"/>
    <s v="27 Jun 2026"/>
    <s v="27"/>
    <s v="Jun"/>
    <n v="5"/>
    <n v="5"/>
    <n v="0"/>
    <n v="0"/>
    <s v="TOPOLA SKIES"/>
    <x v="0"/>
    <n v="3"/>
    <n v="1"/>
    <n v="2152.381943302752"/>
    <n v="430.47997733944948"/>
    <m/>
    <s v="02 Dec 2025 19:53"/>
    <s v="02 Dec 2025"/>
    <s v="Dec"/>
    <n v="0"/>
    <n v="5"/>
    <n v="0"/>
    <n v="0"/>
    <n v="0"/>
    <n v="5"/>
    <n v="0"/>
    <s v="02.12.2025"/>
    <x v="13"/>
  </r>
  <r>
    <s v="TO"/>
    <n v="0"/>
    <n v="5"/>
    <n v="0"/>
    <n v="8893"/>
    <s v="NT310568"/>
    <s v="28 Jun 2026"/>
    <s v="28"/>
    <s v="Jun"/>
    <s v="03 Jul 2026"/>
    <s v="03"/>
    <s v="Jul"/>
    <n v="5"/>
    <n v="-25"/>
    <n v="3"/>
    <n v="2"/>
    <s v="НОВОТОН - ЕООД"/>
    <x v="4"/>
    <n v="3"/>
    <n v="1"/>
    <n v="1810.707414"/>
    <n v="362.14148280000001"/>
    <s v="Bulgaria"/>
    <s v="28 Nov 2025 10:43"/>
    <s v="28 Nov 2025"/>
    <s v="Nov"/>
    <n v="0"/>
    <n v="3"/>
    <n v="2"/>
    <n v="0"/>
    <n v="0"/>
    <n v="5"/>
    <n v="0"/>
    <s v="28.11.2025"/>
    <x v="15"/>
  </r>
  <r>
    <s v="TO"/>
    <n v="0"/>
    <n v="5"/>
    <n v="0"/>
    <n v="8475"/>
    <s v="1175582.221390"/>
    <s v="20 Jun 2026"/>
    <s v="20"/>
    <s v="Jun"/>
    <s v="25 Jun 2026"/>
    <s v="25"/>
    <s v="Jun"/>
    <n v="5"/>
    <n v="5"/>
    <n v="0"/>
    <n v="0"/>
    <s v="СЛР-ХОЛИДЕЙ-СЪРВИС ЕООД"/>
    <x v="3"/>
    <n v="2"/>
    <n v="1"/>
    <n v="1087.3436885000001"/>
    <n v="217.46873770000002"/>
    <s v="Romania"/>
    <s v="14 Nov 2025 10:01"/>
    <s v="14 Nov 2025"/>
    <s v="Nov"/>
    <n v="0"/>
    <n v="5"/>
    <n v="0"/>
    <n v="0"/>
    <n v="0"/>
    <n v="5"/>
    <n v="0"/>
    <s v="14.11.2025"/>
    <x v="11"/>
  </r>
  <r>
    <s v="TOPOLA SKIES"/>
    <n v="0"/>
    <n v="5"/>
    <n v="0"/>
    <n v="8237"/>
    <s v="405085"/>
    <s v="15 Jun 2026"/>
    <s v="15"/>
    <s v="Jun"/>
    <s v="20 Jun 2026"/>
    <s v="20"/>
    <s v="Jun"/>
    <n v="5"/>
    <n v="5"/>
    <n v="0"/>
    <n v="0"/>
    <s v="TOPOLA SKIES"/>
    <x v="3"/>
    <n v="2"/>
    <n v="1"/>
    <n v="1195.0300733944953"/>
    <n v="239.00601467889902"/>
    <m/>
    <s v="08 Nov 2025 16:34"/>
    <s v="08 Nov 2025"/>
    <s v="Nov"/>
    <n v="0"/>
    <n v="5"/>
    <n v="0"/>
    <n v="0"/>
    <n v="0"/>
    <n v="5"/>
    <n v="0"/>
    <s v="08.11.2025"/>
    <x v="3"/>
  </r>
  <r>
    <s v="TO"/>
    <n v="0"/>
    <n v="0"/>
    <n v="6"/>
    <n v="8480"/>
    <s v="1175772.221439"/>
    <s v="16 Jul 2026"/>
    <s v="16"/>
    <s v="Jul"/>
    <s v="22 Jul 2026"/>
    <s v="22"/>
    <s v="Jul"/>
    <n v="6"/>
    <n v="6"/>
    <n v="0"/>
    <n v="0"/>
    <s v="СЛР-ХОЛИДЕЙ-СЪРВИС ЕООД"/>
    <x v="5"/>
    <n v="2"/>
    <n v="2"/>
    <n v="2325.5209866"/>
    <n v="387.58683109999998"/>
    <s v="Romania"/>
    <s v="14 Nov 2025 12:03"/>
    <s v="14 Nov 2025"/>
    <s v="Nov"/>
    <n v="0"/>
    <n v="0"/>
    <n v="6"/>
    <n v="0"/>
    <n v="0"/>
    <n v="6"/>
    <n v="0"/>
    <s v="14.11.2025"/>
    <x v="11"/>
  </r>
  <r>
    <s v="TO"/>
    <n v="0"/>
    <n v="5"/>
    <n v="0"/>
    <n v="8163"/>
    <s v="1172230.220330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7"/>
    <s v="07 Nov 2025"/>
    <s v="Nov"/>
    <n v="0"/>
    <n v="5"/>
    <n v="0"/>
    <n v="0"/>
    <n v="0"/>
    <n v="5"/>
    <n v="0"/>
    <s v="07.11.2025"/>
    <x v="3"/>
  </r>
  <r>
    <s v="TO"/>
    <n v="0"/>
    <n v="5"/>
    <n v="0"/>
    <n v="8725"/>
    <s v="96310"/>
    <s v="02 Jul 2026"/>
    <s v="02"/>
    <s v="Jul"/>
    <s v="07 Jul 2026"/>
    <s v="07"/>
    <s v="Jul"/>
    <n v="5"/>
    <n v="5"/>
    <n v="0"/>
    <n v="0"/>
    <s v="ДЕСТИНЕЙШЪН ТУРИСТИК СЪРВИСИС - ЕООД"/>
    <x v="4"/>
    <n v="3"/>
    <n v="0"/>
    <n v="1671.4523180000001"/>
    <n v="334.29046360000001"/>
    <s v="Romania"/>
    <s v="24 Nov 2025 09:12"/>
    <s v="22 Nov 2025"/>
    <s v="Nov"/>
    <n v="0"/>
    <n v="0"/>
    <n v="5"/>
    <n v="0"/>
    <n v="0"/>
    <n v="5"/>
    <n v="0"/>
    <s v="24.11.2025"/>
    <x v="15"/>
  </r>
  <r>
    <s v="TO"/>
    <n v="0"/>
    <n v="7"/>
    <n v="0"/>
    <n v="8350"/>
    <s v="5041286"/>
    <s v="01 Jul 2026"/>
    <s v="01"/>
    <s v="Jul"/>
    <s v="08 Jul 2026"/>
    <s v="08"/>
    <s v="Jul"/>
    <n v="7"/>
    <n v="7"/>
    <n v="0"/>
    <n v="0"/>
    <s v="ВАРНА ТУРИСТ СЕРВИЗ - ООД"/>
    <x v="4"/>
    <n v="2"/>
    <n v="1"/>
    <n v="1733.3934540999999"/>
    <n v="247.62763629999998"/>
    <s v="Romania"/>
    <s v="11 Nov 2025 13:48"/>
    <s v="10 Nov 2025"/>
    <s v="Nov"/>
    <n v="0"/>
    <n v="0"/>
    <n v="7"/>
    <n v="0"/>
    <n v="0"/>
    <n v="7"/>
    <n v="0"/>
    <s v="11.11.2025"/>
    <x v="11"/>
  </r>
  <r>
    <s v="BOOKING"/>
    <n v="4"/>
    <n v="-1"/>
    <n v="0"/>
    <n v="9380"/>
    <s v="5372747209"/>
    <s v="11 Jun 2026"/>
    <s v="11"/>
    <s v="Jun"/>
    <s v="14 Jun 2026"/>
    <s v="14"/>
    <s v="Jun"/>
    <n v="3"/>
    <n v="3"/>
    <n v="0"/>
    <n v="0"/>
    <s v="BOOKING"/>
    <x v="6"/>
    <n v="2"/>
    <n v="0"/>
    <n v="796.14841376146785"/>
    <n v="265.38280458715593"/>
    <s v="Romania"/>
    <s v="07 Jan 2026 12:22"/>
    <s v="07 Jan 2026"/>
    <s v="Jan"/>
    <n v="0"/>
    <n v="3"/>
    <n v="0"/>
    <n v="0"/>
    <n v="0"/>
    <n v="3"/>
    <n v="0"/>
    <s v="07.01.2025"/>
    <x v="1"/>
  </r>
  <r>
    <s v="TO"/>
    <n v="0"/>
    <n v="0"/>
    <n v="7"/>
    <n v="9163"/>
    <s v="51694"/>
    <s v="18 Jul 2026"/>
    <s v="18"/>
    <s v="Jul"/>
    <s v="25 Jul 2026"/>
    <s v="25"/>
    <s v="Jul"/>
    <n v="7"/>
    <n v="7"/>
    <n v="0"/>
    <n v="0"/>
    <s v="КЛУБ МАГЕЛАН - ООД"/>
    <x v="2"/>
    <n v="2"/>
    <n v="2"/>
    <n v="2633.0165791999998"/>
    <n v="376.14522559999995"/>
    <s v="Romania"/>
    <s v="22 Dec 2025 11:27"/>
    <s v="22 Dec 2025"/>
    <s v="Dec"/>
    <n v="0"/>
    <n v="0"/>
    <n v="7"/>
    <n v="0"/>
    <n v="0"/>
    <n v="7"/>
    <n v="0"/>
    <s v="22.12.2025"/>
    <x v="21"/>
  </r>
  <r>
    <s v="BOOKING"/>
    <n v="0"/>
    <n v="4"/>
    <n v="0"/>
    <n v="9151"/>
    <s v="5901396047"/>
    <s v="06 Jul 2026"/>
    <s v="06"/>
    <s v="Jul"/>
    <s v="10 Jul 2026"/>
    <s v="10"/>
    <s v="Jul"/>
    <n v="4"/>
    <n v="4"/>
    <n v="0"/>
    <n v="0"/>
    <s v="BOOKING"/>
    <x v="4"/>
    <n v="2"/>
    <n v="2"/>
    <n v="2267.3273284403663"/>
    <n v="566.83183211009157"/>
    <s v="Israel"/>
    <s v="22 Dec 2025 00:06"/>
    <s v="21 Dec 2025"/>
    <s v="Dec"/>
    <n v="0"/>
    <n v="0"/>
    <n v="4"/>
    <n v="0"/>
    <n v="0"/>
    <n v="4"/>
    <n v="0"/>
    <s v="22.12.2025"/>
    <x v="21"/>
  </r>
  <r>
    <s v="TO"/>
    <n v="0"/>
    <n v="0"/>
    <n v="5"/>
    <n v="9207"/>
    <s v="1183428.225736"/>
    <s v="27 Jul 2026"/>
    <s v="27"/>
    <s v="Jul"/>
    <s v="01 Aug 2026"/>
    <s v="01"/>
    <s v="Aug"/>
    <n v="5"/>
    <n v="-26"/>
    <n v="4"/>
    <n v="0"/>
    <s v="СЛР-ХОЛИДЕЙ-СЪРВИС ЕООД"/>
    <x v="4"/>
    <n v="3"/>
    <n v="1"/>
    <n v="1999.5428005000001"/>
    <n v="399.90856010000005"/>
    <s v="Romania"/>
    <s v="28 Dec 2025 21:23"/>
    <s v="28 Dec 2025"/>
    <s v="Dec"/>
    <n v="0"/>
    <n v="0"/>
    <n v="4"/>
    <n v="0"/>
    <n v="0"/>
    <n v="4"/>
    <n v="-1"/>
    <s v="28.12.2025"/>
    <x v="18"/>
  </r>
  <r>
    <s v="TO"/>
    <n v="0"/>
    <n v="5"/>
    <n v="0"/>
    <n v="8175"/>
    <s v="1172230.220342"/>
    <s v="25 Jun 2026"/>
    <s v="25"/>
    <s v="Jun"/>
    <s v="30 Jun 2026"/>
    <s v="30"/>
    <s v="Jun"/>
    <n v="5"/>
    <n v="5"/>
    <n v="0"/>
    <n v="0"/>
    <s v="СЛР-ХОЛИДЕЙ-СЪРВИС ЕООД"/>
    <x v="6"/>
    <n v="3"/>
    <n v="0"/>
    <n v="1627.8373089999998"/>
    <n v="325.56746179999993"/>
    <s v="Romania"/>
    <s v="07 Nov 2025 11:09"/>
    <s v="07 Nov 2025"/>
    <s v="Nov"/>
    <n v="0"/>
    <n v="5"/>
    <n v="0"/>
    <n v="0"/>
    <n v="0"/>
    <n v="5"/>
    <n v="0"/>
    <s v="07.11.2025"/>
    <x v="3"/>
  </r>
  <r>
    <s v="TOPOLA SKIES"/>
    <n v="0"/>
    <n v="7"/>
    <n v="0"/>
    <n v="8982"/>
    <s v="419170"/>
    <s v="22 Jun 2026"/>
    <s v="22"/>
    <s v="Jun"/>
    <s v="29 Jun 2026"/>
    <s v="29"/>
    <s v="Jun"/>
    <n v="7"/>
    <n v="7"/>
    <n v="0"/>
    <n v="0"/>
    <s v="TOPOLA SKIES"/>
    <x v="0"/>
    <n v="2"/>
    <n v="1"/>
    <n v="2317.4791160550458"/>
    <n v="331.07357183486232"/>
    <m/>
    <s v="01 Dec 2025 23:45"/>
    <s v="01 Dec 2025"/>
    <s v="Dec"/>
    <n v="0"/>
    <n v="7"/>
    <n v="0"/>
    <n v="0"/>
    <n v="0"/>
    <n v="7"/>
    <n v="0"/>
    <s v="01.12.2025"/>
    <x v="13"/>
  </r>
  <r>
    <s v="TO"/>
    <n v="0"/>
    <n v="0"/>
    <n v="5"/>
    <n v="8614"/>
    <s v="1177280.222158"/>
    <s v="30 Jul 2026"/>
    <s v="30"/>
    <s v="Jul"/>
    <s v="04 Aug 2026"/>
    <s v="04"/>
    <s v="Aug"/>
    <n v="5"/>
    <n v="-26"/>
    <n v="1"/>
    <n v="3"/>
    <s v="СЛР-ХОЛИДЕЙ-СЪРВИС ЕООД"/>
    <x v="6"/>
    <n v="2"/>
    <n v="0"/>
    <n v="1334.9517664999998"/>
    <n v="266.99035329999998"/>
    <s v="Romania"/>
    <s v="19 Nov 2025 11:52"/>
    <s v="19 Nov 2025"/>
    <s v="Nov"/>
    <n v="0"/>
    <n v="0"/>
    <n v="1"/>
    <n v="3"/>
    <n v="0"/>
    <n v="4"/>
    <n v="-1"/>
    <s v="19.11.2025"/>
    <x v="12"/>
  </r>
  <r>
    <s v="TO"/>
    <n v="0"/>
    <n v="5"/>
    <n v="0"/>
    <n v="9178"/>
    <s v="1183120.225550"/>
    <s v="06 Jul 2026"/>
    <s v="06"/>
    <s v="Jul"/>
    <s v="11 Jul 2026"/>
    <s v="11"/>
    <s v="Jul"/>
    <n v="5"/>
    <n v="5"/>
    <n v="0"/>
    <n v="0"/>
    <s v="СЛР-ХОЛИДЕЙ-СЪРВИС ЕООД"/>
    <x v="4"/>
    <n v="2"/>
    <n v="1"/>
    <n v="1397.244952"/>
    <n v="279.44899040000001"/>
    <s v="Romania"/>
    <s v="23 Dec 2025 17:16"/>
    <s v="23 Dec 2025"/>
    <s v="Dec"/>
    <n v="0"/>
    <n v="0"/>
    <n v="5"/>
    <n v="0"/>
    <n v="0"/>
    <n v="5"/>
    <n v="0"/>
    <s v="23.12.2025"/>
    <x v="21"/>
  </r>
  <r>
    <s v="TO"/>
    <n v="0"/>
    <n v="0"/>
    <n v="6"/>
    <n v="8392"/>
    <s v="95581"/>
    <s v="19 Jul 2026"/>
    <s v="19"/>
    <s v="Jul"/>
    <s v="25 Jul 2026"/>
    <s v="25"/>
    <s v="Jul"/>
    <n v="6"/>
    <n v="6"/>
    <n v="0"/>
    <n v="0"/>
    <s v="ДЕСТИНЕЙШЪН ТУРИСТИК СЪРВИСИС - ЕООД"/>
    <x v="2"/>
    <n v="2"/>
    <n v="0"/>
    <n v="1666.6018595999999"/>
    <n v="277.76697659999996"/>
    <m/>
    <s v="12 Nov 2025 09:11"/>
    <s v="11 Nov 2025"/>
    <s v="Nov"/>
    <n v="0"/>
    <n v="0"/>
    <n v="6"/>
    <n v="0"/>
    <n v="0"/>
    <n v="6"/>
    <n v="0"/>
    <s v="12.11.2025"/>
    <x v="11"/>
  </r>
  <r>
    <s v="TO"/>
    <n v="0"/>
    <n v="0"/>
    <n v="6"/>
    <n v="9167"/>
    <s v="60483"/>
    <s v="24 Jul 2026"/>
    <s v="24"/>
    <s v="Jul"/>
    <s v="30 Jul 2026"/>
    <s v="30"/>
    <s v="Jul"/>
    <n v="6"/>
    <n v="6"/>
    <n v="0"/>
    <n v="0"/>
    <s v="КЛУБ МАГЕЛАН - ООД"/>
    <x v="4"/>
    <n v="3"/>
    <n v="1"/>
    <n v="2399.4513606"/>
    <n v="399.90856009999999"/>
    <s v="Romania"/>
    <s v="23 Dec 2025 09:39"/>
    <s v="22 Dec 2025"/>
    <s v="Dec"/>
    <n v="0"/>
    <n v="0"/>
    <n v="6"/>
    <n v="0"/>
    <n v="0"/>
    <n v="6"/>
    <n v="0"/>
    <s v="23.12.2025"/>
    <x v="21"/>
  </r>
  <r>
    <s v="TO"/>
    <n v="0"/>
    <n v="0"/>
    <n v="6"/>
    <n v="9169"/>
    <s v="60485"/>
    <s v="24 Jul 2026"/>
    <s v="24"/>
    <s v="Jul"/>
    <s v="30 Jul 2026"/>
    <s v="30"/>
    <s v="Jul"/>
    <n v="6"/>
    <n v="6"/>
    <n v="0"/>
    <n v="0"/>
    <s v="КЛУБ МАГЕЛАН - ООД"/>
    <x v="4"/>
    <n v="2"/>
    <n v="1"/>
    <n v="1777.3800707999999"/>
    <n v="296.2300118"/>
    <s v="Romania"/>
    <s v="23 Dec 2025 09:50"/>
    <s v="22 Dec 2025"/>
    <s v="Dec"/>
    <n v="0"/>
    <n v="0"/>
    <n v="6"/>
    <n v="0"/>
    <n v="0"/>
    <n v="6"/>
    <n v="0"/>
    <s v="23.12.2025"/>
    <x v="21"/>
  </r>
  <r>
    <s v="TO"/>
    <n v="0"/>
    <n v="5"/>
    <n v="0"/>
    <n v="9067"/>
    <s v="2315451"/>
    <s v="06 Jul 2026"/>
    <s v="06"/>
    <s v="Jul"/>
    <s v="11 Jul 2026"/>
    <s v="11"/>
    <s v="Jul"/>
    <n v="5"/>
    <n v="5"/>
    <n v="0"/>
    <n v="0"/>
    <s v="ТУРИСТИЧЕСКА АГЕНЦИЯ СОЛВЕКС - ЕООД"/>
    <x v="6"/>
    <n v="2"/>
    <n v="1"/>
    <n v="1362.2355949999999"/>
    <n v="272.44711899999999"/>
    <s v="[&quot;RO&quot;]"/>
    <s v="09 Dec 2025 11:59"/>
    <s v="09 Dec 2025"/>
    <s v="Dec"/>
    <n v="0"/>
    <n v="0"/>
    <n v="5"/>
    <n v="0"/>
    <n v="0"/>
    <n v="5"/>
    <n v="0"/>
    <s v="09.12.2025"/>
    <x v="16"/>
  </r>
  <r>
    <s v="BOOKING"/>
    <n v="0"/>
    <n v="0"/>
    <n v="4"/>
    <n v="9060"/>
    <s v="5236282363"/>
    <s v="27 Jul 2026"/>
    <s v="27"/>
    <s v="Jul"/>
    <s v="31 Jul 2026"/>
    <s v="31"/>
    <s v="Jul"/>
    <n v="4"/>
    <n v="4"/>
    <n v="0"/>
    <n v="0"/>
    <s v="BOOKING"/>
    <x v="6"/>
    <n v="2"/>
    <n v="2"/>
    <n v="2383.6005247706421"/>
    <n v="595.90013119266052"/>
    <m/>
    <s v="08 Dec 2025 20:16"/>
    <s v="08 Dec 2025"/>
    <s v="Dec"/>
    <n v="0"/>
    <n v="0"/>
    <n v="4"/>
    <n v="0"/>
    <n v="0"/>
    <n v="4"/>
    <n v="0"/>
    <s v="08.12.2025"/>
    <x v="16"/>
  </r>
  <r>
    <s v="TO"/>
    <n v="0"/>
    <n v="0"/>
    <n v="5"/>
    <n v="8630"/>
    <s v="17199"/>
    <s v="18 Jul 2026"/>
    <s v="18"/>
    <s v="Jul"/>
    <s v="23 Jul 2026"/>
    <s v="23"/>
    <s v="Jul"/>
    <n v="5"/>
    <n v="5"/>
    <n v="0"/>
    <n v="0"/>
    <s v="КЛУБ МАГЕЛАН - ООД"/>
    <x v="6"/>
    <n v="2"/>
    <n v="1"/>
    <n v="1334.9517664999998"/>
    <n v="266.99035329999998"/>
    <m/>
    <s v="20 Nov 2025 09:44"/>
    <s v="19 Nov 2025"/>
    <s v="Nov"/>
    <n v="0"/>
    <n v="0"/>
    <n v="5"/>
    <n v="0"/>
    <n v="0"/>
    <n v="5"/>
    <n v="0"/>
    <s v="20.11.2025"/>
    <x v="12"/>
  </r>
  <r>
    <s v="TO"/>
    <n v="0"/>
    <n v="0"/>
    <n v="6"/>
    <n v="8444"/>
    <s v="95537"/>
    <s v="18 Jul 2026"/>
    <s v="18"/>
    <s v="Jul"/>
    <s v="24 Jul 2026"/>
    <s v="24"/>
    <s v="Jul"/>
    <n v="6"/>
    <n v="6"/>
    <n v="0"/>
    <n v="0"/>
    <s v="ДЕСТИНЕЙШЪН ТУРИСТИК СЪРВИСИС - ЕООД"/>
    <x v="2"/>
    <n v="3"/>
    <n v="0"/>
    <n v="2249.8303655999998"/>
    <n v="374.97172759999995"/>
    <s v="Romania"/>
    <s v="13 Nov 2025 09:52"/>
    <s v="12 Nov 2025"/>
    <s v="Nov"/>
    <n v="0"/>
    <n v="0"/>
    <n v="6"/>
    <n v="0"/>
    <n v="0"/>
    <n v="6"/>
    <n v="0"/>
    <s v="13.11.2025"/>
    <x v="11"/>
  </r>
  <r>
    <s v="TO"/>
    <n v="0"/>
    <n v="0"/>
    <n v="5"/>
    <n v="8363"/>
    <s v="NT308194"/>
    <s v="31 Jul 2026"/>
    <s v="31"/>
    <s v="Jul"/>
    <s v="05 Aug 2026"/>
    <s v="05"/>
    <s v="Aug"/>
    <n v="5"/>
    <n v="-26"/>
    <n v="0"/>
    <n v="4"/>
    <s v="НОВОТОН - ЕООД"/>
    <x v="6"/>
    <n v="2"/>
    <n v="1"/>
    <n v="1334.9517664999998"/>
    <n v="266.99035329999998"/>
    <m/>
    <s v="11 Nov 2025 15:45"/>
    <s v="11 Nov 2025"/>
    <s v="Nov"/>
    <n v="0"/>
    <n v="0"/>
    <n v="0"/>
    <n v="4"/>
    <n v="0"/>
    <n v="4"/>
    <n v="-1"/>
    <s v="11.11.2025"/>
    <x v="11"/>
  </r>
  <r>
    <s v="TO"/>
    <n v="0"/>
    <n v="0"/>
    <n v="7"/>
    <n v="8476"/>
    <s v="1175589.221406"/>
    <s v="25 Jul 2026"/>
    <s v="25"/>
    <s v="Jul"/>
    <s v="01 Aug 2026"/>
    <s v="01"/>
    <s v="Aug"/>
    <n v="7"/>
    <n v="-24"/>
    <n v="6"/>
    <n v="0"/>
    <s v="СЛР-ХОЛИДЕЙ-СЪРВИС ЕООД"/>
    <x v="7"/>
    <n v="4"/>
    <n v="0"/>
    <n v="3617.3858181999999"/>
    <n v="516.76940260000003"/>
    <s v="Romania"/>
    <s v="14 Nov 2025 10:13"/>
    <s v="14 Nov 2025"/>
    <s v="Nov"/>
    <n v="0"/>
    <n v="0"/>
    <n v="6"/>
    <n v="0"/>
    <n v="0"/>
    <n v="6"/>
    <n v="-1"/>
    <s v="14.11.2025"/>
    <x v="11"/>
  </r>
  <r>
    <s v="TO"/>
    <n v="0"/>
    <n v="0"/>
    <n v="6"/>
    <n v="9179"/>
    <s v="1183139.225551"/>
    <s v="23 Jul 2026"/>
    <s v="23"/>
    <s v="Jul"/>
    <s v="29 Jul 2026"/>
    <s v="29"/>
    <s v="Jul"/>
    <n v="6"/>
    <n v="6"/>
    <n v="0"/>
    <n v="0"/>
    <s v="СЛР-ХОЛИДЕЙ-СЪРВИС ЕООД"/>
    <x v="5"/>
    <n v="2"/>
    <n v="1"/>
    <n v="2015.3654652"/>
    <n v="335.8942442"/>
    <s v="Romania"/>
    <s v="23 Dec 2025 18:49"/>
    <s v="23 Dec 2025"/>
    <s v="Dec"/>
    <n v="0"/>
    <n v="0"/>
    <n v="6"/>
    <n v="0"/>
    <n v="0"/>
    <n v="6"/>
    <n v="0"/>
    <s v="23.12.2025"/>
    <x v="21"/>
  </r>
  <r>
    <s v="TO"/>
    <n v="0"/>
    <n v="5"/>
    <n v="0"/>
    <n v="9177"/>
    <s v="1183119.225549"/>
    <s v="06 Jul 2026"/>
    <s v="06"/>
    <s v="Jul"/>
    <s v="11 Jul 2026"/>
    <s v="11"/>
    <s v="Jul"/>
    <n v="5"/>
    <n v="5"/>
    <n v="0"/>
    <n v="0"/>
    <s v="СЛР-ХОЛИДЕЙ-СЪРВИС ЕООД"/>
    <x v="4"/>
    <n v="2"/>
    <n v="1"/>
    <n v="1397.244952"/>
    <n v="279.44899040000001"/>
    <s v="Romania"/>
    <s v="23 Dec 2025 17:02"/>
    <s v="23 Dec 2025"/>
    <s v="Dec"/>
    <n v="0"/>
    <n v="0"/>
    <n v="5"/>
    <n v="0"/>
    <n v="0"/>
    <n v="5"/>
    <n v="0"/>
    <s v="23.12.2025"/>
    <x v="21"/>
  </r>
  <r>
    <s v="TO"/>
    <n v="0"/>
    <n v="5"/>
    <n v="0"/>
    <n v="9114"/>
    <s v="2315959"/>
    <s v="06 Jul 2026"/>
    <s v="06"/>
    <s v="Jul"/>
    <s v="11 Jul 2026"/>
    <s v="11"/>
    <s v="Jul"/>
    <n v="5"/>
    <n v="5"/>
    <n v="0"/>
    <n v="0"/>
    <s v="ТУРИСТИЧЕСКА АГЕНЦИЯ СОЛВЕКС - ЕООД"/>
    <x v="6"/>
    <n v="1"/>
    <n v="2"/>
    <n v="1362.2355949999999"/>
    <n v="272.44711899999999"/>
    <s v="Romania"/>
    <s v="15 Dec 2025 16:31"/>
    <s v="15 Dec 2025"/>
    <s v="Dec"/>
    <n v="0"/>
    <n v="0"/>
    <n v="5"/>
    <n v="0"/>
    <n v="0"/>
    <n v="5"/>
    <n v="0"/>
    <s v="15.12.2025"/>
    <x v="10"/>
  </r>
  <r>
    <s v="TO"/>
    <n v="0"/>
    <n v="5"/>
    <n v="0"/>
    <n v="9219"/>
    <s v="1183352.225802"/>
    <s v="06 Jul 2026"/>
    <s v="06"/>
    <s v="Jul"/>
    <s v="11 Jul 2026"/>
    <s v="11"/>
    <s v="Jul"/>
    <n v="5"/>
    <n v="5"/>
    <n v="0"/>
    <n v="0"/>
    <s v="СЛР-ХОЛИДЕЙ-СЪРВИС ЕООД"/>
    <x v="5"/>
    <n v="2"/>
    <n v="1"/>
    <n v="1595.566114"/>
    <n v="319.11322280000002"/>
    <s v="Romania"/>
    <s v="29 Dec 2025 10:16"/>
    <s v="27 Dec 2025"/>
    <s v="Dec"/>
    <n v="0"/>
    <n v="0"/>
    <n v="5"/>
    <n v="0"/>
    <n v="0"/>
    <n v="5"/>
    <n v="0"/>
    <s v="29.12.2025"/>
    <x v="18"/>
  </r>
  <r>
    <s v="TO"/>
    <n v="0"/>
    <n v="0"/>
    <n v="6"/>
    <n v="8478"/>
    <s v="1175771.221438"/>
    <s v="16 Jul 2026"/>
    <s v="16"/>
    <s v="Jul"/>
    <s v="22 Jul 2026"/>
    <s v="22"/>
    <s v="Jul"/>
    <n v="6"/>
    <n v="6"/>
    <n v="0"/>
    <n v="0"/>
    <s v="СЛР-ХОЛИДЕЙ-СЪРВИС ЕООД"/>
    <x v="5"/>
    <n v="2"/>
    <n v="1"/>
    <n v="1860.3463793999999"/>
    <n v="310.05772989999997"/>
    <s v="Romania"/>
    <s v="14 Nov 2025 12:00"/>
    <s v="14 Nov 2025"/>
    <s v="Nov"/>
    <n v="0"/>
    <n v="0"/>
    <n v="6"/>
    <n v="0"/>
    <n v="0"/>
    <n v="6"/>
    <n v="0"/>
    <s v="14.11.2025"/>
    <x v="11"/>
  </r>
  <r>
    <s v="TO"/>
    <n v="0"/>
    <n v="0"/>
    <n v="5"/>
    <n v="8597"/>
    <s v="0119205777"/>
    <s v="14 Jul 2026"/>
    <s v="14"/>
    <s v="Jul"/>
    <s v="19 Jul 2026"/>
    <s v="19"/>
    <s v="Jul"/>
    <n v="5"/>
    <n v="5"/>
    <n v="0"/>
    <n v="0"/>
    <s v="СЪНИ ТУРС ООД"/>
    <x v="3"/>
    <n v="3"/>
    <n v="0"/>
    <n v="1999.5428005000001"/>
    <n v="399.90856010000005"/>
    <s v="Bulgaria"/>
    <s v="18 Nov 2025 13:52"/>
    <s v="18 Nov 2025"/>
    <s v="Nov"/>
    <n v="0"/>
    <n v="0"/>
    <n v="5"/>
    <n v="0"/>
    <n v="0"/>
    <n v="5"/>
    <n v="0"/>
    <s v="18.11.2025"/>
    <x v="12"/>
  </r>
  <r>
    <s v="TO"/>
    <n v="0"/>
    <n v="5"/>
    <n v="0"/>
    <n v="9068"/>
    <s v="2315451"/>
    <s v="06 Jul 2026"/>
    <s v="06"/>
    <s v="Jul"/>
    <s v="11 Jul 2026"/>
    <s v="11"/>
    <s v="Jul"/>
    <n v="5"/>
    <n v="5"/>
    <n v="0"/>
    <n v="0"/>
    <s v="ТУРИСТИЧЕСКА АГЕНЦИЯ СОЛВЕКС - ЕООД"/>
    <x v="6"/>
    <n v="2"/>
    <n v="1"/>
    <n v="1362.2355949999999"/>
    <n v="272.44711899999999"/>
    <s v="[&quot;RO&quot;]"/>
    <s v="09 Dec 2025 11:59"/>
    <s v="09 Dec 2025"/>
    <s v="Dec"/>
    <n v="0"/>
    <n v="0"/>
    <n v="5"/>
    <n v="0"/>
    <n v="0"/>
    <n v="5"/>
    <n v="0"/>
    <s v="09.12.2025"/>
    <x v="16"/>
  </r>
  <r>
    <s v="TO"/>
    <n v="0"/>
    <n v="0"/>
    <n v="6"/>
    <n v="8407"/>
    <s v="17038"/>
    <s v="13 Jul 2026"/>
    <s v="13"/>
    <s v="Jul"/>
    <s v="19 Jul 2026"/>
    <s v="19"/>
    <s v="Jul"/>
    <n v="6"/>
    <n v="6"/>
    <n v="0"/>
    <n v="0"/>
    <s v="КЛУБ МАГЕЛАН - ООД"/>
    <x v="6"/>
    <n v="2"/>
    <n v="0"/>
    <n v="1601.9421197999998"/>
    <n v="266.99035329999998"/>
    <m/>
    <s v="12 Nov 2025 10:36"/>
    <s v="12 Nov 2025"/>
    <s v="Nov"/>
    <n v="0"/>
    <n v="0"/>
    <n v="6"/>
    <n v="0"/>
    <n v="0"/>
    <n v="6"/>
    <n v="0"/>
    <s v="12.11.2025"/>
    <x v="11"/>
  </r>
  <r>
    <s v="TO"/>
    <n v="0"/>
    <n v="0"/>
    <n v="5"/>
    <n v="8754"/>
    <s v="2313019"/>
    <s v="22 Jul 2026"/>
    <s v="22"/>
    <s v="Jul"/>
    <s v="27 Jul 2026"/>
    <s v="27"/>
    <s v="Jul"/>
    <n v="5"/>
    <n v="5"/>
    <n v="0"/>
    <n v="0"/>
    <s v="ТУРИСТИЧЕСКА АГЕНЦИЯ СОЛВЕКС - ЕООД"/>
    <x v="1"/>
    <n v="4"/>
    <n v="0"/>
    <n v="2422.3932464999998"/>
    <n v="484.47864929999997"/>
    <s v="[&quot;RO&quot;]"/>
    <s v="24 Nov 2025 11:16"/>
    <s v="24 Nov 2025"/>
    <s v="Nov"/>
    <n v="0"/>
    <n v="0"/>
    <n v="5"/>
    <n v="0"/>
    <n v="0"/>
    <n v="5"/>
    <n v="0"/>
    <s v="24.11.2025"/>
    <x v="15"/>
  </r>
  <r>
    <s v="TO"/>
    <n v="0"/>
    <n v="5"/>
    <n v="0"/>
    <n v="9180"/>
    <s v="1183141.225553"/>
    <s v="06 Jul 2026"/>
    <s v="06"/>
    <s v="Jul"/>
    <s v="11 Jul 2026"/>
    <s v="11"/>
    <s v="Jul"/>
    <n v="5"/>
    <n v="5"/>
    <n v="0"/>
    <n v="0"/>
    <s v="СЛР-ХОЛИДЕЙ-СЪРВИС ЕООД"/>
    <x v="4"/>
    <n v="2"/>
    <n v="1"/>
    <n v="1397.244952"/>
    <n v="279.44899040000001"/>
    <s v="Romania"/>
    <s v="23 Dec 2025 19:28"/>
    <s v="23 Dec 2025"/>
    <s v="Dec"/>
    <n v="0"/>
    <n v="0"/>
    <n v="5"/>
    <n v="0"/>
    <n v="0"/>
    <n v="5"/>
    <n v="0"/>
    <s v="23.12.2025"/>
    <x v="21"/>
  </r>
  <r>
    <s v="TO"/>
    <n v="0"/>
    <n v="7"/>
    <n v="0"/>
    <n v="8831"/>
    <s v="1179365.223053"/>
    <s v="04 Jul 2026"/>
    <s v="04"/>
    <s v="Jul"/>
    <s v="11 Jul 2026"/>
    <s v="11"/>
    <s v="Jul"/>
    <n v="7"/>
    <n v="7"/>
    <n v="0"/>
    <n v="0"/>
    <s v="СЛР-ХОЛИДЕЙ-СЪРВИС ЕООД"/>
    <x v="4"/>
    <n v="2"/>
    <n v="2"/>
    <n v="2417.2298553000001"/>
    <n v="345.31855075714287"/>
    <s v="Romania"/>
    <s v="26 Nov 2025 11:24"/>
    <s v="26 Nov 2025"/>
    <s v="Nov"/>
    <n v="0"/>
    <n v="0"/>
    <n v="7"/>
    <n v="0"/>
    <n v="0"/>
    <n v="7"/>
    <n v="0"/>
    <s v="26.11.2025"/>
    <x v="15"/>
  </r>
  <r>
    <s v="TO"/>
    <n v="0"/>
    <n v="0"/>
    <n v="5"/>
    <n v="9028"/>
    <s v="17644"/>
    <s v="17 Jul 2026"/>
    <s v="17"/>
    <s v="Jul"/>
    <s v="22 Jul 2026"/>
    <s v="22"/>
    <s v="Jul"/>
    <n v="5"/>
    <n v="5"/>
    <n v="0"/>
    <n v="0"/>
    <s v="КЛУБ МАГЕЛАН - ООД"/>
    <x v="4"/>
    <n v="3"/>
    <n v="1"/>
    <n v="1999.5428005000001"/>
    <n v="399.90856010000005"/>
    <m/>
    <s v="05 Dec 2025 11:35"/>
    <s v="05 Dec 2025"/>
    <s v="Dec"/>
    <n v="0"/>
    <n v="0"/>
    <n v="5"/>
    <n v="0"/>
    <n v="0"/>
    <n v="5"/>
    <n v="0"/>
    <s v="05.12.2025"/>
    <x v="13"/>
  </r>
  <r>
    <s v="TO"/>
    <n v="0"/>
    <n v="0"/>
    <n v="6"/>
    <n v="8496"/>
    <s v="2311722"/>
    <s v="24 Jul 2026"/>
    <s v="24"/>
    <s v="Jul"/>
    <s v="30 Jul 2026"/>
    <s v="30"/>
    <s v="Jul"/>
    <n v="6"/>
    <n v="6"/>
    <n v="0"/>
    <n v="0"/>
    <s v="ТУРИСТИЧЕСКА АГЕНЦИЯ СОЛВЕКС - ЕООД"/>
    <x v="0"/>
    <n v="3"/>
    <n v="1"/>
    <n v="2645.2991916000001"/>
    <n v="440.88319860000001"/>
    <s v="[&quot;RO&quot;]"/>
    <s v="14 Nov 2025 16:07"/>
    <s v="14 Nov 2025"/>
    <s v="Nov"/>
    <n v="0"/>
    <n v="0"/>
    <n v="6"/>
    <n v="0"/>
    <n v="0"/>
    <n v="6"/>
    <n v="0"/>
    <s v="14.11.2025"/>
    <x v="11"/>
  </r>
  <r>
    <s v="TO"/>
    <n v="0"/>
    <n v="0"/>
    <n v="5"/>
    <n v="8610"/>
    <s v="NT309148"/>
    <s v="26 Jul 2026"/>
    <s v="26"/>
    <s v="Jul"/>
    <s v="31 Jul 2026"/>
    <s v="31"/>
    <s v="Jul"/>
    <n v="5"/>
    <n v="5"/>
    <n v="0"/>
    <n v="0"/>
    <s v="НОВОТОН - ЕООД"/>
    <x v="7"/>
    <n v="4"/>
    <n v="1"/>
    <n v="2799.183896"/>
    <n v="559.83677920000002"/>
    <m/>
    <s v="19 Nov 2025 09:41"/>
    <s v="18 Nov 2025"/>
    <s v="Nov"/>
    <n v="0"/>
    <n v="0"/>
    <n v="5"/>
    <n v="0"/>
    <n v="0"/>
    <n v="5"/>
    <n v="0"/>
    <s v="19.11.2025"/>
    <x v="12"/>
  </r>
  <r>
    <s v="TO"/>
    <n v="0"/>
    <n v="0"/>
    <n v="9"/>
    <n v="9004"/>
    <s v="4091"/>
    <s v="18 Jul 2026"/>
    <s v="18"/>
    <s v="Jul"/>
    <s v="27 Jul 2026"/>
    <s v="27"/>
    <s v="Jul"/>
    <n v="9"/>
    <n v="9"/>
    <n v="0"/>
    <n v="0"/>
    <s v="КЛУБ МАГЕЛАН - ООД"/>
    <x v="6"/>
    <n v="2"/>
    <n v="2"/>
    <n v="3253.8165795"/>
    <n v="361.53517549999998"/>
    <m/>
    <s v="03 Dec 2025 09:48"/>
    <s v="02 Dec 2025"/>
    <s v="Dec"/>
    <n v="0"/>
    <n v="0"/>
    <n v="9"/>
    <n v="0"/>
    <n v="0"/>
    <n v="9"/>
    <n v="0"/>
    <s v="03.12.2025"/>
    <x v="13"/>
  </r>
  <r>
    <s v="TO"/>
    <n v="0"/>
    <n v="0"/>
    <n v="5"/>
    <n v="8859"/>
    <s v="1179616.223118"/>
    <s v="26 Jul 2026"/>
    <s v="26"/>
    <s v="Jul"/>
    <s v="31 Jul 2026"/>
    <s v="31"/>
    <s v="Jul"/>
    <n v="5"/>
    <n v="5"/>
    <n v="0"/>
    <n v="0"/>
    <s v="СЛР-ХОЛИДЕЙ-СЪРВИС ЕООД"/>
    <x v="4"/>
    <n v="2"/>
    <n v="2"/>
    <n v="1851.4864694999999"/>
    <n v="370.2972939"/>
    <s v="Romania"/>
    <s v="26 Nov 2025 22:49"/>
    <s v="26 Nov 2025"/>
    <s v="Nov"/>
    <n v="0"/>
    <n v="0"/>
    <n v="5"/>
    <n v="0"/>
    <n v="0"/>
    <n v="5"/>
    <n v="0"/>
    <s v="26.11.2025"/>
    <x v="15"/>
  </r>
  <r>
    <s v="TO"/>
    <n v="0"/>
    <n v="7"/>
    <n v="1"/>
    <n v="8252"/>
    <s v="NT307862"/>
    <s v="04 Jul 2026"/>
    <s v="04"/>
    <s v="Jul"/>
    <s v="12 Jul 2026"/>
    <s v="12"/>
    <s v="Jul"/>
    <n v="8"/>
    <n v="8"/>
    <n v="0"/>
    <n v="0"/>
    <s v="НОВОТОН - ЕООД"/>
    <x v="6"/>
    <n v="3"/>
    <n v="0"/>
    <n v="2709.1570411000002"/>
    <n v="338.64463013750003"/>
    <m/>
    <s v="09 Nov 2025 23:23"/>
    <s v="09 Nov 2025"/>
    <s v="Nov"/>
    <n v="0"/>
    <n v="0"/>
    <n v="8"/>
    <n v="0"/>
    <n v="0"/>
    <n v="8"/>
    <n v="0"/>
    <s v="09.11.2025"/>
    <x v="11"/>
  </r>
  <r>
    <s v="BOOKING"/>
    <n v="0"/>
    <n v="0"/>
    <n v="2"/>
    <n v="9314"/>
    <s v="6980650943"/>
    <s v="21 Aug 2026"/>
    <s v="21"/>
    <s v="Aug"/>
    <s v="23 Aug 2026"/>
    <s v="23"/>
    <s v="Aug"/>
    <n v="2"/>
    <n v="2"/>
    <n v="0"/>
    <n v="0"/>
    <s v="BOOKING"/>
    <x v="3"/>
    <n v="2"/>
    <n v="2"/>
    <n v="1356.520623853211"/>
    <n v="678.26031192660548"/>
    <m/>
    <s v="01 Jan 2026 12:00"/>
    <s v="01 Jan 2026"/>
    <s v="Jan"/>
    <n v="0"/>
    <n v="0"/>
    <n v="0"/>
    <n v="2"/>
    <n v="0"/>
    <n v="2"/>
    <n v="0"/>
    <s v="01.01.2025"/>
    <x v="20"/>
  </r>
  <r>
    <s v="INDIVIDUAL"/>
    <n v="0"/>
    <n v="0"/>
    <n v="7"/>
    <n v="9112"/>
    <s v="15122025"/>
    <s v="18 Jul 2026"/>
    <s v="18"/>
    <s v="Jul"/>
    <s v="25 Jul 2026"/>
    <s v="25"/>
    <s v="Jul"/>
    <n v="7"/>
    <n v="7"/>
    <n v="0"/>
    <n v="0"/>
    <s v="INDIVIDUAL"/>
    <x v="5"/>
    <n v="2"/>
    <n v="1"/>
    <n v="2824.7029916513757"/>
    <n v="403.52899880733935"/>
    <m/>
    <s v="15 Dec 2025 13:09"/>
    <s v="15 Dec 2025"/>
    <s v="Dec"/>
    <n v="0"/>
    <n v="0"/>
    <n v="7"/>
    <n v="0"/>
    <n v="0"/>
    <n v="7"/>
    <n v="0"/>
    <s v="15.12.2025"/>
    <x v="10"/>
  </r>
  <r>
    <s v="TO"/>
    <n v="0"/>
    <n v="4"/>
    <n v="2"/>
    <n v="8319"/>
    <s v="2311077"/>
    <s v="07 Jul 2026"/>
    <s v="07"/>
    <s v="Jul"/>
    <s v="13 Jul 2026"/>
    <s v="13"/>
    <s v="Jul"/>
    <n v="6"/>
    <n v="6"/>
    <n v="0"/>
    <n v="0"/>
    <s v="ТУРИСТИЧЕСКА АГЕНЦИЯ СОЛВЕКС - ЕООД"/>
    <x v="2"/>
    <n v="2"/>
    <n v="1"/>
    <n v="1614.9288309999999"/>
    <n v="269.15480516666668"/>
    <s v="[&quot;RO&quot;]"/>
    <s v="11 Nov 2025 09:26"/>
    <s v="10 Nov 2025"/>
    <s v="Nov"/>
    <n v="0"/>
    <n v="0"/>
    <n v="6"/>
    <n v="0"/>
    <n v="0"/>
    <n v="6"/>
    <n v="0"/>
    <s v="11.11.2025"/>
    <x v="11"/>
  </r>
  <r>
    <s v="TO"/>
    <n v="0"/>
    <n v="0"/>
    <n v="5"/>
    <n v="9063"/>
    <s v="17669"/>
    <s v="19 Jul 2026"/>
    <s v="19"/>
    <s v="Jul"/>
    <s v="24 Jul 2026"/>
    <s v="24"/>
    <s v="Jul"/>
    <n v="5"/>
    <n v="5"/>
    <n v="0"/>
    <n v="0"/>
    <s v="КЛУБ МАГЕЛАН - ООД"/>
    <x v="6"/>
    <n v="2"/>
    <n v="0"/>
    <n v="1446.1407019999999"/>
    <n v="289.22814039999997"/>
    <m/>
    <s v="09 Dec 2025 11:36"/>
    <s v="09 Dec 2025"/>
    <s v="Dec"/>
    <n v="0"/>
    <n v="0"/>
    <n v="5"/>
    <n v="0"/>
    <n v="0"/>
    <n v="5"/>
    <n v="0"/>
    <s v="09.12.2025"/>
    <x v="16"/>
  </r>
  <r>
    <s v="TO"/>
    <n v="0"/>
    <n v="0"/>
    <n v="7"/>
    <n v="9161"/>
    <s v="51692"/>
    <s v="18 Jul 2026"/>
    <s v="18"/>
    <s v="Jul"/>
    <s v="25 Jul 2026"/>
    <s v="25"/>
    <s v="Jul"/>
    <n v="7"/>
    <n v="7"/>
    <n v="0"/>
    <n v="0"/>
    <s v="КЛУБ МАГЕЛАН - ООД"/>
    <x v="2"/>
    <n v="2"/>
    <n v="2"/>
    <n v="2633.0165791999998"/>
    <n v="376.14522559999995"/>
    <s v="Romania"/>
    <s v="22 Dec 2025 11:15"/>
    <s v="22 Dec 2025"/>
    <s v="Dec"/>
    <n v="0"/>
    <n v="0"/>
    <n v="7"/>
    <n v="0"/>
    <n v="0"/>
    <n v="7"/>
    <n v="0"/>
    <s v="22.12.2025"/>
    <x v="21"/>
  </r>
  <r>
    <s v="TO"/>
    <n v="0"/>
    <n v="0"/>
    <n v="6"/>
    <n v="8247"/>
    <s v="NT307760"/>
    <s v="26 Jul 2026"/>
    <s v="26"/>
    <s v="Jul"/>
    <s v="01 Aug 2026"/>
    <s v="01"/>
    <s v="Aug"/>
    <n v="6"/>
    <n v="-25"/>
    <n v="5"/>
    <n v="0"/>
    <s v="НОВОТОН - ЕООД"/>
    <x v="6"/>
    <n v="2"/>
    <n v="1"/>
    <n v="1601.9421197999998"/>
    <n v="266.99035329999998"/>
    <m/>
    <s v="09 Nov 2025 23:20"/>
    <s v="08 Nov 2025"/>
    <s v="Nov"/>
    <n v="0"/>
    <n v="0"/>
    <n v="5"/>
    <n v="0"/>
    <n v="0"/>
    <n v="5"/>
    <n v="-1"/>
    <s v="09.11.2025"/>
    <x v="11"/>
  </r>
  <r>
    <s v="TO"/>
    <n v="0"/>
    <n v="6"/>
    <n v="0"/>
    <n v="8806"/>
    <s v="1178878.222888"/>
    <s v="02 Jul 2026"/>
    <s v="02"/>
    <s v="Jul"/>
    <s v="08 Jul 2026"/>
    <s v="08"/>
    <s v="Jul"/>
    <n v="6"/>
    <n v="6"/>
    <n v="0"/>
    <n v="0"/>
    <s v="СЛР-ХОЛИДЕЙ-СЪРВИС ЕООД"/>
    <x v="5"/>
    <n v="3"/>
    <n v="1"/>
    <n v="2302.1683763999999"/>
    <n v="383.69472939999997"/>
    <s v="Romania"/>
    <s v="25 Nov 2025 10:08"/>
    <s v="24 Nov 2025"/>
    <s v="Nov"/>
    <n v="0"/>
    <n v="0"/>
    <n v="6"/>
    <n v="0"/>
    <n v="0"/>
    <n v="6"/>
    <n v="0"/>
    <s v="25.11.2025"/>
    <x v="15"/>
  </r>
  <r>
    <s v="TO"/>
    <n v="0"/>
    <n v="7"/>
    <n v="0"/>
    <n v="8352"/>
    <s v="5041287"/>
    <s v="01 Jul 2026"/>
    <s v="01"/>
    <s v="Jul"/>
    <s v="08 Jul 2026"/>
    <s v="08"/>
    <s v="Jul"/>
    <n v="7"/>
    <n v="7"/>
    <n v="0"/>
    <n v="0"/>
    <s v="ВАРНА ТУРИСТ СЕРВИЗ - ООД"/>
    <x v="4"/>
    <n v="2"/>
    <n v="1"/>
    <n v="1733.3934540999999"/>
    <n v="247.62763629999998"/>
    <s v="Romania"/>
    <s v="11 Nov 2025 13:58"/>
    <s v="10 Nov 2025"/>
    <s v="Nov"/>
    <n v="0"/>
    <n v="0"/>
    <n v="7"/>
    <n v="0"/>
    <n v="0"/>
    <n v="7"/>
    <n v="0"/>
    <s v="11.11.2025"/>
    <x v="11"/>
  </r>
  <r>
    <s v="TO"/>
    <n v="0"/>
    <n v="0"/>
    <n v="5"/>
    <n v="8836"/>
    <s v="2313568"/>
    <s v="31 Jul 2026"/>
    <s v="31"/>
    <s v="Jul"/>
    <s v="05 Aug 2026"/>
    <s v="05"/>
    <s v="Aug"/>
    <n v="5"/>
    <n v="-26"/>
    <n v="0"/>
    <n v="4"/>
    <s v="ТУРИСТИЧЕСКА АГЕНЦИЯ СОЛВЕКС - ЕООД"/>
    <x v="6"/>
    <n v="2"/>
    <n v="1"/>
    <n v="1446.1407019999999"/>
    <n v="289.22814039999997"/>
    <s v="Romania"/>
    <s v="26 Nov 2025 12:31"/>
    <s v="26 Nov 2025"/>
    <s v="Nov"/>
    <n v="0"/>
    <n v="0"/>
    <n v="0"/>
    <n v="4"/>
    <n v="0"/>
    <n v="4"/>
    <n v="-1"/>
    <s v="26.11.2025"/>
    <x v="15"/>
  </r>
  <r>
    <s v="TO"/>
    <n v="0"/>
    <n v="0"/>
    <n v="5"/>
    <n v="8464"/>
    <s v="NT308519"/>
    <s v="26 Jul 2026"/>
    <s v="26"/>
    <s v="Jul"/>
    <s v="31 Jul 2026"/>
    <s v="31"/>
    <s v="Jul"/>
    <n v="5"/>
    <n v="5"/>
    <n v="0"/>
    <n v="0"/>
    <s v="НОВОТОН - ЕООД"/>
    <x v="4"/>
    <n v="2"/>
    <n v="2"/>
    <n v="1709.1020455"/>
    <n v="341.82040910000001"/>
    <m/>
    <s v="13 Nov 2025 16:52"/>
    <s v="13 Nov 2025"/>
    <s v="Nov"/>
    <n v="0"/>
    <n v="0"/>
    <n v="5"/>
    <n v="0"/>
    <n v="0"/>
    <n v="5"/>
    <n v="0"/>
    <s v="13.11.2025"/>
    <x v="11"/>
  </r>
  <r>
    <s v="TO"/>
    <n v="0"/>
    <n v="0"/>
    <n v="5"/>
    <n v="9358"/>
    <s v="1185078.226809"/>
    <s v="24 Jul 2026"/>
    <s v="24"/>
    <s v="Jul"/>
    <s v="29 Jul 2026"/>
    <s v="29"/>
    <s v="Jul"/>
    <n v="5"/>
    <n v="5"/>
    <n v="0"/>
    <n v="0"/>
    <s v="СЛР-ХОЛИДЕЙ-СЪРВИС ЕООД"/>
    <x v="2"/>
    <n v="2"/>
    <n v="1"/>
    <n v="1620.209572"/>
    <n v="324.0419144"/>
    <s v="Romania"/>
    <s v="06 Jan 2026 09:29"/>
    <s v="05 Jan 2026"/>
    <s v="Jan"/>
    <n v="0"/>
    <n v="0"/>
    <n v="5"/>
    <n v="0"/>
    <n v="0"/>
    <n v="5"/>
    <n v="0"/>
    <s v="06.01.2025"/>
    <x v="1"/>
  </r>
  <r>
    <s v="TO"/>
    <n v="0"/>
    <n v="7"/>
    <n v="1"/>
    <n v="8254"/>
    <s v="NT307864"/>
    <s v="04 Jul 2026"/>
    <s v="04"/>
    <s v="Jul"/>
    <s v="12 Jul 2026"/>
    <s v="12"/>
    <s v="Jul"/>
    <n v="8"/>
    <n v="8"/>
    <n v="0"/>
    <n v="0"/>
    <s v="НОВОТОН - ЕООД"/>
    <x v="6"/>
    <n v="2"/>
    <n v="0"/>
    <n v="2006.7402548999999"/>
    <n v="250.84253186249998"/>
    <m/>
    <s v="09 Nov 2025 23:24"/>
    <s v="09 Nov 2025"/>
    <s v="Nov"/>
    <n v="0"/>
    <n v="0"/>
    <n v="8"/>
    <n v="0"/>
    <n v="0"/>
    <n v="8"/>
    <n v="0"/>
    <s v="09.11.2025"/>
    <x v="11"/>
  </r>
  <r>
    <s v="TO"/>
    <n v="0"/>
    <n v="0"/>
    <n v="3"/>
    <n v="9373"/>
    <s v="2318082"/>
    <s v="31 Jul 2026"/>
    <s v="31"/>
    <s v="Jul"/>
    <s v="03 Aug 2026"/>
    <s v="03"/>
    <s v="Aug"/>
    <n v="3"/>
    <n v="-28"/>
    <n v="0"/>
    <n v="2"/>
    <s v="ТУРИСТИЧЕСКА АГЕНЦИЯ СОЛВЕКС - ЕООД"/>
    <x v="3"/>
    <n v="2"/>
    <n v="1"/>
    <n v="1367.2425197999999"/>
    <n v="455.74750659999995"/>
    <s v="Romania"/>
    <s v="06 Jan 2026 21:15"/>
    <s v="06 Jan 2026"/>
    <s v="Jan"/>
    <n v="0"/>
    <n v="0"/>
    <n v="0"/>
    <n v="2"/>
    <n v="0"/>
    <n v="2"/>
    <n v="-1"/>
    <s v="06.01.2025"/>
    <x v="1"/>
  </r>
  <r>
    <s v="TO"/>
    <n v="0"/>
    <n v="5"/>
    <n v="1"/>
    <n v="8141"/>
    <s v="1172211.220037"/>
    <s v="06 Jul 2026"/>
    <s v="06"/>
    <s v="Jul"/>
    <s v="12 Jul 2026"/>
    <s v="12"/>
    <s v="Jul"/>
    <n v="6"/>
    <n v="6"/>
    <n v="0"/>
    <n v="0"/>
    <s v="СЛР-ХОЛИДЕЙ-СЪРВИС ЕООД"/>
    <x v="3"/>
    <n v="3"/>
    <n v="1"/>
    <n v="2110.3601282999998"/>
    <n v="351.72668804999995"/>
    <s v="Romania"/>
    <s v="06 Nov 2025 22:35"/>
    <s v="06 Nov 2025"/>
    <s v="Nov"/>
    <n v="0"/>
    <n v="0"/>
    <n v="6"/>
    <n v="0"/>
    <n v="0"/>
    <n v="6"/>
    <n v="0"/>
    <s v="06.11.2025"/>
    <x v="3"/>
  </r>
  <r>
    <s v="TO"/>
    <n v="0"/>
    <n v="0"/>
    <n v="5"/>
    <n v="9208"/>
    <s v="1183437.225740"/>
    <s v="13 Jul 2026"/>
    <s v="13"/>
    <s v="Jul"/>
    <s v="18 Jul 2026"/>
    <s v="18"/>
    <s v="Jul"/>
    <n v="5"/>
    <n v="5"/>
    <n v="0"/>
    <n v="0"/>
    <s v="СЛР-ХОЛИДЕЙ-СЪРВИС ЕООД"/>
    <x v="3"/>
    <n v="2"/>
    <n v="1"/>
    <n v="1481.1500589999998"/>
    <n v="296.23001179999994"/>
    <s v="Romania"/>
    <s v="28 Dec 2025 22:57"/>
    <s v="28 Dec 2025"/>
    <s v="Dec"/>
    <n v="0"/>
    <n v="0"/>
    <n v="5"/>
    <n v="0"/>
    <n v="0"/>
    <n v="5"/>
    <n v="0"/>
    <s v="28.12.2025"/>
    <x v="18"/>
  </r>
  <r>
    <s v="TO"/>
    <n v="0"/>
    <n v="5"/>
    <n v="0"/>
    <n v="8981"/>
    <s v="2314701"/>
    <s v="05 Jul 2026"/>
    <s v="05"/>
    <s v="Jul"/>
    <s v="10 Jul 2026"/>
    <s v="10"/>
    <s v="Jul"/>
    <n v="5"/>
    <n v="5"/>
    <n v="0"/>
    <n v="0"/>
    <s v="ТУРИСТИЧЕСКА АГЕНЦИЯ СОЛВЕКС - ЕООД"/>
    <x v="4"/>
    <n v="3"/>
    <n v="1"/>
    <n v="1848.4744913"/>
    <n v="369.69489826"/>
    <s v="[&quot;RO&quot;]"/>
    <s v="01 Dec 2025 21:28"/>
    <s v="01 Dec 2025"/>
    <s v="Dec"/>
    <n v="0"/>
    <n v="0"/>
    <n v="5"/>
    <n v="0"/>
    <n v="0"/>
    <n v="5"/>
    <n v="0"/>
    <s v="01.12.2025"/>
    <x v="13"/>
  </r>
  <r>
    <s v="TO"/>
    <n v="0"/>
    <n v="0"/>
    <n v="5"/>
    <n v="9205"/>
    <s v="1183428.225734"/>
    <s v="27 Jul 2026"/>
    <s v="27"/>
    <s v="Jul"/>
    <s v="01 Aug 2026"/>
    <s v="01"/>
    <s v="Aug"/>
    <n v="5"/>
    <n v="-26"/>
    <n v="4"/>
    <n v="0"/>
    <s v="СЛР-ХОЛИДЕЙ-СЪРВИС ЕООД"/>
    <x v="4"/>
    <n v="2"/>
    <n v="0"/>
    <n v="1481.1500589999998"/>
    <n v="296.23001179999994"/>
    <s v="Romania"/>
    <s v="28 Dec 2025 21:23"/>
    <s v="28 Dec 2025"/>
    <s v="Dec"/>
    <n v="0"/>
    <n v="0"/>
    <n v="4"/>
    <n v="0"/>
    <n v="0"/>
    <n v="4"/>
    <n v="-1"/>
    <s v="28.12.2025"/>
    <x v="18"/>
  </r>
  <r>
    <s v="TO"/>
    <n v="0"/>
    <n v="0"/>
    <n v="5"/>
    <n v="8675"/>
    <s v="NT309613"/>
    <s v="19 Jul 2026"/>
    <s v="19"/>
    <s v="Jul"/>
    <s v="24 Jul 2026"/>
    <s v="24"/>
    <s v="Jul"/>
    <n v="5"/>
    <n v="5"/>
    <n v="0"/>
    <n v="0"/>
    <s v="НОВОТОН - ЕООД"/>
    <x v="4"/>
    <n v="3"/>
    <n v="1"/>
    <n v="1845.8145625"/>
    <n v="369.1629125"/>
    <s v="Bulgaria"/>
    <s v="21 Nov 2025 11:31"/>
    <s v="21 Nov 2025"/>
    <s v="Nov"/>
    <n v="0"/>
    <n v="0"/>
    <n v="5"/>
    <n v="0"/>
    <n v="0"/>
    <n v="5"/>
    <n v="0"/>
    <s v="21.11.2025"/>
    <x v="12"/>
  </r>
  <r>
    <s v="TO"/>
    <n v="0"/>
    <n v="5"/>
    <n v="0"/>
    <n v="8817"/>
    <s v="1179126.222945"/>
    <s v="06 Jul 2026"/>
    <s v="06"/>
    <s v="Jul"/>
    <s v="11 Jul 2026"/>
    <s v="11"/>
    <s v="Jul"/>
    <n v="5"/>
    <n v="5"/>
    <n v="0"/>
    <n v="0"/>
    <s v="СЛР-ХОЛИДЕЙ-СЪРВИС ЕООД"/>
    <x v="4"/>
    <n v="3"/>
    <n v="0"/>
    <n v="1886.2415685999999"/>
    <n v="377.24831372"/>
    <s v="Romania"/>
    <s v="25 Nov 2025 15:04"/>
    <s v="25 Nov 2025"/>
    <s v="Nov"/>
    <n v="0"/>
    <n v="0"/>
    <n v="5"/>
    <n v="0"/>
    <n v="0"/>
    <n v="5"/>
    <n v="0"/>
    <s v="25.11.2025"/>
    <x v="15"/>
  </r>
  <r>
    <s v="TO"/>
    <n v="0"/>
    <n v="0"/>
    <n v="5"/>
    <n v="8839"/>
    <s v="17402"/>
    <s v="25 Jul 2026"/>
    <s v="25"/>
    <s v="Jul"/>
    <s v="30 Jul 2026"/>
    <s v="30"/>
    <s v="Jul"/>
    <n v="5"/>
    <n v="5"/>
    <n v="0"/>
    <n v="0"/>
    <s v="КЛУБ МАГЕЛАН - ООД"/>
    <x v="3"/>
    <n v="2"/>
    <n v="0"/>
    <n v="0"/>
    <n v="0"/>
    <m/>
    <s v="26 Nov 2025 13:07"/>
    <s v="26 Nov 2025"/>
    <s v="Nov"/>
    <n v="0"/>
    <n v="0"/>
    <n v="5"/>
    <n v="0"/>
    <n v="0"/>
    <n v="5"/>
    <n v="0"/>
    <s v="26.11.2025"/>
    <x v="15"/>
  </r>
  <r>
    <s v="TO"/>
    <n v="0"/>
    <n v="0"/>
    <n v="6"/>
    <n v="9214"/>
    <s v="NT312369"/>
    <s v="26 Jul 2026"/>
    <s v="26"/>
    <s v="Jul"/>
    <s v="01 Aug 2026"/>
    <s v="01"/>
    <s v="Aug"/>
    <n v="6"/>
    <n v="-25"/>
    <n v="5"/>
    <n v="0"/>
    <s v="НОВОТОН - ЕООД"/>
    <x v="5"/>
    <n v="2"/>
    <n v="1"/>
    <n v="2015.3654652"/>
    <n v="335.8942442"/>
    <s v="Romania"/>
    <s v="29 Dec 2025 06:31"/>
    <s v="28 Dec 2025"/>
    <s v="Dec"/>
    <n v="0"/>
    <n v="0"/>
    <n v="5"/>
    <n v="0"/>
    <n v="0"/>
    <n v="5"/>
    <n v="-1"/>
    <s v="29.12.2025"/>
    <x v="18"/>
  </r>
  <r>
    <s v="TO"/>
    <n v="0"/>
    <n v="0"/>
    <n v="5"/>
    <n v="8984"/>
    <s v="17586"/>
    <s v="13 Jul 2026"/>
    <s v="13"/>
    <s v="Jul"/>
    <s v="18 Jul 2026"/>
    <s v="18"/>
    <s v="Jul"/>
    <n v="5"/>
    <n v="5"/>
    <n v="0"/>
    <n v="0"/>
    <s v="КЛУБ МАГЕЛАН - ООД"/>
    <x v="6"/>
    <n v="2"/>
    <n v="2"/>
    <n v="1807.6758775000001"/>
    <n v="361.53517550000004"/>
    <m/>
    <s v="02 Dec 2025 09:38"/>
    <s v="01 Dec 2025"/>
    <s v="Dec"/>
    <n v="0"/>
    <n v="0"/>
    <n v="5"/>
    <n v="0"/>
    <n v="0"/>
    <n v="5"/>
    <n v="0"/>
    <s v="02.12.2025"/>
    <x v="13"/>
  </r>
  <r>
    <s v="TO"/>
    <n v="0"/>
    <n v="5"/>
    <n v="0"/>
    <n v="8328"/>
    <s v="1174453.220953"/>
    <s v="05 Jul 2026"/>
    <s v="05"/>
    <s v="Jul"/>
    <s v="10 Jul 2026"/>
    <s v="10"/>
    <s v="Jul"/>
    <n v="5"/>
    <n v="5"/>
    <n v="0"/>
    <n v="0"/>
    <s v="СЛР-ХОЛИДЕЙ-СЪРВИС ЕООД"/>
    <x v="5"/>
    <n v="2"/>
    <n v="1"/>
    <n v="1446.9425922999999"/>
    <n v="289.38851846"/>
    <s v="Romania"/>
    <s v="11 Nov 2025 10:50"/>
    <s v="11 Nov 2025"/>
    <s v="Nov"/>
    <n v="0"/>
    <n v="0"/>
    <n v="5"/>
    <n v="0"/>
    <n v="0"/>
    <n v="5"/>
    <n v="0"/>
    <s v="11.11.2025"/>
    <x v="11"/>
  </r>
  <r>
    <s v="BOOKING"/>
    <n v="0"/>
    <n v="0"/>
    <n v="4"/>
    <n v="9059"/>
    <s v="5236282363"/>
    <s v="27 Jul 2026"/>
    <s v="27"/>
    <s v="Jul"/>
    <s v="31 Jul 2026"/>
    <s v="31"/>
    <s v="Jul"/>
    <n v="4"/>
    <n v="4"/>
    <n v="0"/>
    <n v="0"/>
    <s v="BOOKING"/>
    <x v="6"/>
    <n v="2"/>
    <n v="2"/>
    <n v="2383.6005247706421"/>
    <n v="595.90013119266052"/>
    <s v="Romania"/>
    <s v="08 Dec 2025 20:16"/>
    <s v="08 Dec 2025"/>
    <s v="Dec"/>
    <n v="0"/>
    <n v="0"/>
    <n v="4"/>
    <n v="0"/>
    <n v="0"/>
    <n v="4"/>
    <n v="0"/>
    <s v="08.12.2025"/>
    <x v="16"/>
  </r>
  <r>
    <s v="TO"/>
    <n v="0"/>
    <n v="0"/>
    <n v="8"/>
    <n v="8986"/>
    <s v="1181190.223938"/>
    <s v="14 Jul 2026"/>
    <s v="14"/>
    <s v="Jul"/>
    <s v="22 Jul 2026"/>
    <s v="22"/>
    <s v="Jul"/>
    <n v="8"/>
    <n v="8"/>
    <n v="0"/>
    <n v="0"/>
    <s v="СЛР-ХОЛИДЕЙ-СЪРВИС ЕООД"/>
    <x v="6"/>
    <n v="2"/>
    <n v="1"/>
    <n v="2313.8251231999998"/>
    <n v="289.22814039999997"/>
    <s v="Romania"/>
    <s v="02 Dec 2025 10:30"/>
    <s v="02 Dec 2025"/>
    <s v="Dec"/>
    <n v="0"/>
    <n v="0"/>
    <n v="8"/>
    <n v="0"/>
    <n v="0"/>
    <n v="8"/>
    <n v="0"/>
    <s v="02.12.2025"/>
    <x v="13"/>
  </r>
  <r>
    <s v="TO"/>
    <n v="0"/>
    <n v="0"/>
    <n v="5"/>
    <n v="8386"/>
    <s v="2311248"/>
    <s v="19 Jul 2026"/>
    <s v="19"/>
    <s v="Jul"/>
    <s v="24 Jul 2026"/>
    <s v="24"/>
    <s v="Jul"/>
    <n v="5"/>
    <n v="5"/>
    <n v="0"/>
    <n v="0"/>
    <s v="ТУРИСТИЧЕСКА АГЕНЦИЯ СОЛВЕКС - ЕООД"/>
    <x v="4"/>
    <n v="3"/>
    <n v="1"/>
    <n v="1845.8145625"/>
    <n v="369.1629125"/>
    <s v="[&quot;RO&quot;]"/>
    <s v="11 Nov 2025 19:46"/>
    <s v="11 Nov 2025"/>
    <s v="Nov"/>
    <n v="0"/>
    <n v="0"/>
    <n v="5"/>
    <n v="0"/>
    <n v="0"/>
    <n v="5"/>
    <n v="0"/>
    <s v="11.11.2025"/>
    <x v="11"/>
  </r>
  <r>
    <s v="TO"/>
    <n v="0"/>
    <n v="0"/>
    <n v="6"/>
    <n v="9217"/>
    <s v="60533"/>
    <s v="24 Jul 2026"/>
    <s v="24"/>
    <s v="Jul"/>
    <s v="30 Jul 2026"/>
    <s v="30"/>
    <s v="Jul"/>
    <n v="6"/>
    <n v="6"/>
    <n v="0"/>
    <n v="0"/>
    <s v="КЛУБ МАГЕЛАН - ООД"/>
    <x v="2"/>
    <n v="3"/>
    <n v="0"/>
    <n v="2437.4726958000001"/>
    <n v="406.24544930000002"/>
    <s v="Romania"/>
    <s v="29 Dec 2025 10:00"/>
    <s v="28 Dec 2025"/>
    <s v="Dec"/>
    <n v="0"/>
    <n v="0"/>
    <n v="6"/>
    <n v="0"/>
    <n v="0"/>
    <n v="6"/>
    <n v="0"/>
    <s v="29.12.2025"/>
    <x v="18"/>
  </r>
  <r>
    <s v="TO"/>
    <n v="0"/>
    <n v="0"/>
    <n v="6"/>
    <n v="8104"/>
    <s v="1170754.219699"/>
    <s v="20 Jul 2026"/>
    <s v="20"/>
    <s v="Jul"/>
    <s v="26 Jul 2026"/>
    <s v="26"/>
    <s v="Jul"/>
    <n v="6"/>
    <n v="6"/>
    <n v="0"/>
    <n v="0"/>
    <s v="СЛР-ХОЛИДЕЙ-СЪРВИС ЕООД"/>
    <x v="6"/>
    <n v="2"/>
    <n v="1"/>
    <n v="1735.3688423999999"/>
    <n v="289.22814039999997"/>
    <s v="Romania"/>
    <s v="30 Oct 2025 09:46"/>
    <s v="30 Oct 2025"/>
    <s v="Oct"/>
    <n v="0"/>
    <n v="0"/>
    <n v="6"/>
    <n v="0"/>
    <n v="0"/>
    <n v="6"/>
    <n v="0"/>
    <s v="30.10.2025"/>
    <x v="4"/>
  </r>
  <r>
    <s v="TO"/>
    <n v="0"/>
    <n v="0"/>
    <n v="6"/>
    <n v="9081"/>
    <s v="NT311526"/>
    <s v="19 Aug 2026"/>
    <s v="19"/>
    <s v="Aug"/>
    <s v="25 Aug 2026"/>
    <s v="25"/>
    <s v="Aug"/>
    <n v="6"/>
    <n v="6"/>
    <n v="0"/>
    <n v="0"/>
    <s v="НОВОТОН - ЕООД"/>
    <x v="4"/>
    <n v="3"/>
    <n v="1"/>
    <n v="2361.6842833000001"/>
    <n v="393.61404721666668"/>
    <m/>
    <s v="11 Dec 2025 10:38"/>
    <s v="11 Dec 2025"/>
    <s v="Dec"/>
    <n v="0"/>
    <n v="0"/>
    <n v="0"/>
    <n v="6"/>
    <n v="0"/>
    <n v="6"/>
    <n v="0"/>
    <s v="11.12.2025"/>
    <x v="16"/>
  </r>
  <r>
    <s v="TO"/>
    <n v="0"/>
    <n v="0"/>
    <n v="8"/>
    <n v="8985"/>
    <s v="1181190.223937"/>
    <s v="14 Jul 2026"/>
    <s v="14"/>
    <s v="Jul"/>
    <s v="22 Jul 2026"/>
    <s v="22"/>
    <s v="Jul"/>
    <n v="8"/>
    <n v="8"/>
    <n v="0"/>
    <n v="0"/>
    <s v="СЛР-ХОЛИДЕЙ-СЪРВИС ЕООД"/>
    <x v="6"/>
    <n v="2"/>
    <n v="1"/>
    <n v="2313.8251231999998"/>
    <n v="289.22814039999997"/>
    <s v="Romania"/>
    <s v="02 Dec 2025 10:30"/>
    <s v="02 Dec 2025"/>
    <s v="Dec"/>
    <n v="0"/>
    <n v="0"/>
    <n v="8"/>
    <n v="0"/>
    <n v="0"/>
    <n v="8"/>
    <n v="0"/>
    <s v="02.12.2025"/>
    <x v="13"/>
  </r>
  <r>
    <s v="TO"/>
    <n v="0"/>
    <n v="0"/>
    <n v="6"/>
    <n v="9218"/>
    <s v="17860"/>
    <s v="26 Jul 2026"/>
    <s v="26"/>
    <s v="Jul"/>
    <s v="01 Aug 2026"/>
    <s v="01"/>
    <s v="Aug"/>
    <n v="6"/>
    <n v="-25"/>
    <n v="5"/>
    <n v="0"/>
    <s v="КЛУБ МАГЕЛАН - ООД"/>
    <x v="3"/>
    <n v="2"/>
    <n v="1"/>
    <n v="1777.3800707999999"/>
    <n v="296.2300118"/>
    <s v="Romania"/>
    <s v="29 Dec 2025 10:12"/>
    <s v="28 Dec 2025"/>
    <s v="Dec"/>
    <n v="0"/>
    <n v="0"/>
    <n v="5"/>
    <n v="0"/>
    <n v="0"/>
    <n v="5"/>
    <n v="-1"/>
    <s v="29.12.2025"/>
    <x v="18"/>
  </r>
  <r>
    <s v="TOPOLA SKIES"/>
    <n v="0"/>
    <n v="0"/>
    <n v="5"/>
    <n v="8816"/>
    <s v="414542"/>
    <s v="18 Jul 2026"/>
    <s v="18"/>
    <s v="Jul"/>
    <s v="23 Jul 2026"/>
    <s v="23"/>
    <s v="Jul"/>
    <n v="5"/>
    <n v="5"/>
    <n v="0"/>
    <n v="0"/>
    <s v="TOPOLA SKIES"/>
    <x v="4"/>
    <n v="2"/>
    <n v="2"/>
    <n v="2223.2762949541279"/>
    <n v="444.65525899082564"/>
    <m/>
    <s v="25 Nov 2025 14:58"/>
    <s v="25 Nov 2025"/>
    <s v="Nov"/>
    <n v="0"/>
    <n v="0"/>
    <n v="5"/>
    <n v="0"/>
    <n v="0"/>
    <n v="5"/>
    <n v="0"/>
    <s v="25.11.2025"/>
    <x v="15"/>
  </r>
  <r>
    <s v="TO"/>
    <n v="0"/>
    <n v="5"/>
    <n v="0"/>
    <n v="9175"/>
    <s v="1183116.225503"/>
    <s v="06 Jul 2026"/>
    <s v="06"/>
    <s v="Jul"/>
    <s v="11 Jul 2026"/>
    <s v="11"/>
    <s v="Jul"/>
    <n v="5"/>
    <n v="5"/>
    <n v="0"/>
    <n v="0"/>
    <s v="СЛР-ХОЛИДЕЙ-СЪРВИС ЕООД"/>
    <x v="4"/>
    <n v="2"/>
    <n v="1"/>
    <n v="1397.244952"/>
    <n v="279.44899040000001"/>
    <s v="Romania"/>
    <s v="23 Dec 2025 16:05"/>
    <s v="23 Dec 2025"/>
    <s v="Dec"/>
    <n v="0"/>
    <n v="0"/>
    <n v="5"/>
    <n v="0"/>
    <n v="0"/>
    <n v="5"/>
    <n v="0"/>
    <s v="23.12.2025"/>
    <x v="21"/>
  </r>
  <r>
    <s v="TO"/>
    <n v="0"/>
    <n v="0"/>
    <n v="5"/>
    <n v="9220"/>
    <s v="1183219.225834"/>
    <s v="20 Jul 2026"/>
    <s v="20"/>
    <s v="Jul"/>
    <s v="25 Jul 2026"/>
    <s v="25"/>
    <s v="Jul"/>
    <n v="5"/>
    <n v="5"/>
    <n v="0"/>
    <n v="0"/>
    <s v="СЛР-ХОЛИДЕЙ-СЪРВИС ЕООД"/>
    <x v="4"/>
    <n v="3"/>
    <n v="1"/>
    <n v="1999.5428005000001"/>
    <n v="399.90856010000005"/>
    <s v="Romania"/>
    <s v="29 Dec 2025 11:13"/>
    <s v="29 Dec 2025"/>
    <s v="Dec"/>
    <n v="0"/>
    <n v="0"/>
    <n v="5"/>
    <n v="0"/>
    <n v="0"/>
    <n v="5"/>
    <n v="0"/>
    <s v="29.12.2025"/>
    <x v="18"/>
  </r>
  <r>
    <s v="TO"/>
    <n v="0"/>
    <n v="0"/>
    <n v="5"/>
    <n v="9226"/>
    <s v="2317183"/>
    <s v="17 Jul 2026"/>
    <s v="17"/>
    <s v="Jul"/>
    <s v="22 Jul 2026"/>
    <s v="22"/>
    <s v="Jul"/>
    <n v="5"/>
    <n v="5"/>
    <n v="0"/>
    <n v="0"/>
    <s v="ТУРИСТИЧЕСКА АГЕНЦИЯ СОЛВЕКС - ЕООД"/>
    <x v="6"/>
    <n v="2"/>
    <n v="1"/>
    <n v="1446.1407019999999"/>
    <n v="289.22814039999997"/>
    <s v="Romania"/>
    <s v="29 Dec 2025 13:22"/>
    <s v="29 Dec 2025"/>
    <s v="Dec"/>
    <n v="0"/>
    <n v="0"/>
    <n v="5"/>
    <n v="0"/>
    <n v="0"/>
    <n v="5"/>
    <n v="0"/>
    <s v="29.12.2025"/>
    <x v="18"/>
  </r>
  <r>
    <s v="TO"/>
    <n v="0"/>
    <n v="0"/>
    <n v="5"/>
    <n v="8383"/>
    <s v="1174822.221059"/>
    <s v="12 Jul 2026"/>
    <s v="12"/>
    <s v="Jul"/>
    <s v="17 Jul 2026"/>
    <s v="17"/>
    <s v="Jul"/>
    <n v="5"/>
    <n v="5"/>
    <n v="0"/>
    <n v="0"/>
    <s v="СЛР-ХОЛИДЕЙ-СЪРВИС ЕООД"/>
    <x v="6"/>
    <n v="2"/>
    <n v="1"/>
    <n v="1334.9517664999998"/>
    <n v="266.99035329999998"/>
    <s v="Romania"/>
    <s v="11 Nov 2025 18:40"/>
    <s v="11 Nov 2025"/>
    <s v="Nov"/>
    <n v="0"/>
    <n v="0"/>
    <n v="5"/>
    <n v="0"/>
    <n v="0"/>
    <n v="5"/>
    <n v="0"/>
    <s v="11.11.2025"/>
    <x v="11"/>
  </r>
  <r>
    <s v="TO"/>
    <n v="0"/>
    <n v="0"/>
    <n v="5"/>
    <n v="8858"/>
    <s v="1179616.223117"/>
    <s v="26 Jul 2026"/>
    <s v="26"/>
    <s v="Jul"/>
    <s v="31 Jul 2026"/>
    <s v="31"/>
    <s v="Jul"/>
    <n v="5"/>
    <n v="5"/>
    <n v="0"/>
    <n v="0"/>
    <s v="СЛР-ХОЛИДЕЙ-СЪРВИС ЕООД"/>
    <x v="3"/>
    <n v="2"/>
    <n v="0"/>
    <n v="1481.1500589999998"/>
    <n v="296.23001179999994"/>
    <s v="Romania"/>
    <s v="26 Nov 2025 22:49"/>
    <s v="26 Nov 2025"/>
    <s v="Nov"/>
    <n v="0"/>
    <n v="0"/>
    <n v="5"/>
    <n v="0"/>
    <n v="0"/>
    <n v="5"/>
    <n v="0"/>
    <s v="26.11.2025"/>
    <x v="15"/>
  </r>
  <r>
    <s v="TO"/>
    <n v="0"/>
    <n v="0"/>
    <n v="6"/>
    <n v="8463"/>
    <s v="2311535"/>
    <s v="24 Jul 2026"/>
    <s v="24"/>
    <s v="Jul"/>
    <s v="30 Jul 2026"/>
    <s v="30"/>
    <s v="Jul"/>
    <n v="6"/>
    <n v="6"/>
    <n v="0"/>
    <n v="0"/>
    <s v="ТУРИСТИЧЕСКА АГЕНЦИЯ СОЛВЕКС - ЕООД"/>
    <x v="3"/>
    <n v="2"/>
    <n v="0"/>
    <n v="1640.7849035999998"/>
    <n v="273.46415059999998"/>
    <s v="[&quot;RO&quot;]"/>
    <s v="13 Nov 2025 16:28"/>
    <s v="13 Nov 2025"/>
    <s v="Nov"/>
    <n v="0"/>
    <n v="0"/>
    <n v="6"/>
    <n v="0"/>
    <n v="0"/>
    <n v="6"/>
    <n v="0"/>
    <s v="13.11.2025"/>
    <x v="11"/>
  </r>
  <r>
    <s v="TO"/>
    <n v="0"/>
    <n v="0"/>
    <n v="6"/>
    <n v="9304"/>
    <s v="2317684"/>
    <s v="14 Jul 2026"/>
    <s v="14"/>
    <s v="Jul"/>
    <s v="20 Jul 2026"/>
    <s v="20"/>
    <s v="Jul"/>
    <n v="6"/>
    <n v="6"/>
    <n v="0"/>
    <n v="0"/>
    <s v="ТУРИСТИЧЕСКА АГЕНЦИЯ СОЛВЕКС - ЕООД"/>
    <x v="3"/>
    <n v="1"/>
    <n v="1"/>
    <n v="1244.1425796000001"/>
    <n v="207.35709660000001"/>
    <s v="Romania"/>
    <s v="31 Dec 2025 19:32"/>
    <s v="31 Dec 2025"/>
    <s v="Dec"/>
    <n v="0"/>
    <n v="0"/>
    <n v="6"/>
    <n v="0"/>
    <n v="0"/>
    <n v="6"/>
    <n v="0"/>
    <s v="31.12.2025"/>
    <x v="18"/>
  </r>
  <r>
    <s v="TO"/>
    <n v="0"/>
    <n v="7"/>
    <n v="0"/>
    <n v="8872"/>
    <s v="2313852"/>
    <s v="04 Jul 2026"/>
    <s v="04"/>
    <s v="Jul"/>
    <s v="11 Jul 2026"/>
    <s v="11"/>
    <s v="Jul"/>
    <n v="7"/>
    <n v="7"/>
    <n v="0"/>
    <n v="0"/>
    <s v="ТУРИСТИЧЕСКА АГЕНЦИЯ СОЛВЕКС - ЕООД"/>
    <x v="6"/>
    <n v="2"/>
    <n v="2"/>
    <n v="2355.8950264999999"/>
    <n v="336.55643235714285"/>
    <s v="Romania"/>
    <s v="27 Nov 2025 13:44"/>
    <s v="27 Nov 2025"/>
    <s v="Nov"/>
    <n v="0"/>
    <n v="0"/>
    <n v="7"/>
    <n v="0"/>
    <n v="0"/>
    <n v="7"/>
    <n v="0"/>
    <s v="27.11.2025"/>
    <x v="15"/>
  </r>
  <r>
    <s v="TO"/>
    <n v="0"/>
    <n v="0"/>
    <n v="6"/>
    <n v="8442"/>
    <s v="1175169.221222"/>
    <s v="26 Jul 2026"/>
    <s v="26"/>
    <s v="Jul"/>
    <s v="01 Aug 2026"/>
    <s v="01"/>
    <s v="Aug"/>
    <n v="6"/>
    <n v="-25"/>
    <n v="5"/>
    <n v="0"/>
    <s v="СЛР-ХОЛИДЕЙ-СЪРВИС ЕООД"/>
    <x v="1"/>
    <n v="2"/>
    <n v="3"/>
    <n v="2906.8718957999999"/>
    <n v="484.47864929999997"/>
    <s v="Romania"/>
    <s v="13 Nov 2025 09:44"/>
    <s v="13 Nov 2025"/>
    <s v="Nov"/>
    <n v="0"/>
    <n v="0"/>
    <n v="5"/>
    <n v="0"/>
    <n v="0"/>
    <n v="5"/>
    <n v="-1"/>
    <s v="13.11.2025"/>
    <x v="11"/>
  </r>
  <r>
    <s v="TO"/>
    <n v="0"/>
    <n v="0"/>
    <n v="7"/>
    <n v="9162"/>
    <s v="51693"/>
    <s v="18 Jul 2026"/>
    <s v="18"/>
    <s v="Jul"/>
    <s v="25 Jul 2026"/>
    <s v="25"/>
    <s v="Jul"/>
    <n v="7"/>
    <n v="7"/>
    <n v="0"/>
    <n v="0"/>
    <s v="КЛУБ МАГЕЛАН - ООД"/>
    <x v="2"/>
    <n v="2"/>
    <n v="2"/>
    <n v="2633.0165791999998"/>
    <n v="376.14522559999995"/>
    <s v="Romania"/>
    <s v="22 Dec 2025 11:15"/>
    <s v="22 Dec 2025"/>
    <s v="Dec"/>
    <n v="0"/>
    <n v="0"/>
    <n v="7"/>
    <n v="0"/>
    <n v="0"/>
    <n v="7"/>
    <n v="0"/>
    <s v="22.12.2025"/>
    <x v="21"/>
  </r>
  <r>
    <s v="TO"/>
    <n v="0"/>
    <n v="0"/>
    <n v="6"/>
    <n v="8607"/>
    <s v="1177150.222138"/>
    <s v="19 Jul 2026"/>
    <s v="19"/>
    <s v="Jul"/>
    <s v="25 Jul 2026"/>
    <s v="25"/>
    <s v="Jul"/>
    <n v="6"/>
    <n v="6"/>
    <n v="0"/>
    <n v="0"/>
    <s v="СЛР-ХОЛИДЕЙ-СЪРВИС ЕООД"/>
    <x v="3"/>
    <n v="2"/>
    <n v="2"/>
    <n v="2050.9224545999996"/>
    <n v="341.82040909999995"/>
    <s v="Romania"/>
    <s v="19 Nov 2025 09:36"/>
    <s v="19 Nov 2025"/>
    <s v="Nov"/>
    <n v="0"/>
    <n v="0"/>
    <n v="6"/>
    <n v="0"/>
    <n v="0"/>
    <n v="6"/>
    <n v="0"/>
    <s v="19.11.2025"/>
    <x v="12"/>
  </r>
  <r>
    <s v="TO"/>
    <n v="0"/>
    <n v="0"/>
    <n v="6"/>
    <n v="8404"/>
    <s v="17036"/>
    <s v="13 Jul 2026"/>
    <s v="13"/>
    <s v="Jul"/>
    <s v="19 Jul 2026"/>
    <s v="19"/>
    <s v="Jul"/>
    <n v="6"/>
    <n v="6"/>
    <n v="0"/>
    <n v="0"/>
    <s v="КЛУБ МАГЕЛАН - ООД"/>
    <x v="6"/>
    <n v="2"/>
    <n v="1"/>
    <n v="1601.9421197999998"/>
    <n v="266.99035329999998"/>
    <m/>
    <s v="12 Nov 2025 10:24"/>
    <s v="12 Nov 2025"/>
    <s v="Nov"/>
    <n v="0"/>
    <n v="0"/>
    <n v="6"/>
    <n v="0"/>
    <n v="0"/>
    <n v="6"/>
    <n v="0"/>
    <s v="12.11.2025"/>
    <x v="11"/>
  </r>
  <r>
    <s v="TO"/>
    <n v="0"/>
    <n v="0"/>
    <n v="5"/>
    <n v="8508"/>
    <s v="1176060.221545"/>
    <s v="19 Jul 2026"/>
    <s v="19"/>
    <s v="Jul"/>
    <s v="24 Jul 2026"/>
    <s v="24"/>
    <s v="Jul"/>
    <n v="5"/>
    <n v="5"/>
    <n v="0"/>
    <n v="0"/>
    <s v="СЛР-ХОЛИДЕЙ-СЪРВИС ЕООД"/>
    <x v="6"/>
    <n v="2"/>
    <n v="0"/>
    <n v="1334.9517664999998"/>
    <n v="266.99035329999998"/>
    <s v="Romania"/>
    <s v="15 Nov 2025 11:31"/>
    <s v="15 Nov 2025"/>
    <s v="Nov"/>
    <n v="0"/>
    <n v="0"/>
    <n v="5"/>
    <n v="0"/>
    <n v="0"/>
    <n v="5"/>
    <n v="0"/>
    <s v="15.11.2025"/>
    <x v="11"/>
  </r>
  <r>
    <s v="TO"/>
    <n v="0"/>
    <n v="5"/>
    <n v="1"/>
    <n v="8611"/>
    <s v="1177166.222145"/>
    <s v="06 Jul 2026"/>
    <s v="06"/>
    <s v="Jul"/>
    <s v="12 Jul 2026"/>
    <s v="12"/>
    <s v="Jul"/>
    <n v="6"/>
    <n v="6"/>
    <n v="0"/>
    <n v="0"/>
    <s v="СЛР-ХОЛИДЕЙ-СЪРВИС ЕООД"/>
    <x v="4"/>
    <n v="3"/>
    <n v="1"/>
    <n v="2110.3601282999998"/>
    <n v="351.72668804999995"/>
    <s v="Romania"/>
    <s v="19 Nov 2025 09:46"/>
    <s v="19 Nov 2025"/>
    <s v="Nov"/>
    <n v="0"/>
    <n v="0"/>
    <n v="6"/>
    <n v="0"/>
    <n v="0"/>
    <n v="6"/>
    <n v="0"/>
    <s v="19.11.2025"/>
    <x v="12"/>
  </r>
  <r>
    <s v="TO"/>
    <n v="0"/>
    <n v="0"/>
    <n v="5"/>
    <n v="9061"/>
    <s v="17667"/>
    <s v="19 Jul 2026"/>
    <s v="19"/>
    <s v="Jul"/>
    <s v="24 Jul 2026"/>
    <s v="24"/>
    <s v="Jul"/>
    <n v="5"/>
    <n v="5"/>
    <n v="0"/>
    <n v="0"/>
    <s v="КЛУБ МАГЕЛАН - ООД"/>
    <x v="6"/>
    <n v="2"/>
    <n v="1"/>
    <n v="1446.1407019999999"/>
    <n v="289.22814039999997"/>
    <m/>
    <s v="09 Dec 2025 11:35"/>
    <s v="09 Dec 2025"/>
    <s v="Dec"/>
    <n v="0"/>
    <n v="0"/>
    <n v="5"/>
    <n v="0"/>
    <n v="0"/>
    <n v="5"/>
    <n v="0"/>
    <s v="09.12.2025"/>
    <x v="16"/>
  </r>
  <r>
    <s v="TO"/>
    <n v="0"/>
    <n v="0"/>
    <n v="5"/>
    <n v="9062"/>
    <s v="17668"/>
    <s v="19 Jul 2026"/>
    <s v="19"/>
    <s v="Jul"/>
    <s v="24 Jul 2026"/>
    <s v="24"/>
    <s v="Jul"/>
    <n v="5"/>
    <n v="5"/>
    <n v="0"/>
    <n v="0"/>
    <s v="КЛУБ МАГЕЛАН - ООД"/>
    <x v="6"/>
    <n v="2"/>
    <n v="1"/>
    <n v="1446.1407019999999"/>
    <n v="289.22814039999997"/>
    <m/>
    <s v="09 Dec 2025 11:35"/>
    <s v="09 Dec 2025"/>
    <s v="Dec"/>
    <n v="0"/>
    <n v="0"/>
    <n v="5"/>
    <n v="0"/>
    <n v="0"/>
    <n v="5"/>
    <n v="0"/>
    <s v="09.12.2025"/>
    <x v="16"/>
  </r>
  <r>
    <s v="TO"/>
    <n v="0"/>
    <n v="0"/>
    <n v="5"/>
    <n v="9064"/>
    <s v="17670"/>
    <s v="20 Jul 2026"/>
    <s v="20"/>
    <s v="Jul"/>
    <s v="25 Jul 2026"/>
    <s v="25"/>
    <s v="Jul"/>
    <n v="5"/>
    <n v="5"/>
    <n v="0"/>
    <n v="0"/>
    <s v="КЛУБ МАГЕЛАН - ООД"/>
    <x v="6"/>
    <n v="3"/>
    <n v="1"/>
    <n v="1952.3095060000001"/>
    <n v="390.4619012"/>
    <m/>
    <s v="09 Dec 2025 11:36"/>
    <s v="09 Dec 2025"/>
    <s v="Dec"/>
    <n v="0"/>
    <n v="0"/>
    <n v="5"/>
    <n v="0"/>
    <n v="0"/>
    <n v="5"/>
    <n v="0"/>
    <s v="09.12.2025"/>
    <x v="16"/>
  </r>
  <r>
    <s v="TO"/>
    <n v="0"/>
    <n v="0"/>
    <n v="5"/>
    <n v="8692"/>
    <s v="1178087.222508"/>
    <s v="19 Jul 2026"/>
    <s v="19"/>
    <s v="Jul"/>
    <s v="24 Jul 2026"/>
    <s v="24"/>
    <s v="Jul"/>
    <n v="5"/>
    <n v="5"/>
    <n v="0"/>
    <n v="0"/>
    <s v="СЛР-ХОЛИДЕЙ-СЪРВИС ЕООД"/>
    <x v="6"/>
    <n v="3"/>
    <n v="0"/>
    <n v="1802.1995535000001"/>
    <n v="360.43991070000004"/>
    <s v="Romania"/>
    <s v="21 Nov 2025 16:50"/>
    <s v="21 Nov 2025"/>
    <s v="Nov"/>
    <n v="0"/>
    <n v="0"/>
    <n v="5"/>
    <n v="0"/>
    <n v="0"/>
    <n v="5"/>
    <n v="0"/>
    <s v="21.11.2025"/>
    <x v="12"/>
  </r>
  <r>
    <s v="TO"/>
    <n v="0"/>
    <n v="8"/>
    <n v="0"/>
    <n v="8477"/>
    <s v="1175624.221419"/>
    <s v="03 Jul 2026"/>
    <s v="03"/>
    <s v="Jul"/>
    <s v="11 Jul 2026"/>
    <s v="11"/>
    <s v="Jul"/>
    <n v="8"/>
    <n v="8"/>
    <n v="0"/>
    <n v="0"/>
    <s v="СЛР-ХОЛИДЕЙ-СЪРВИС ЕООД"/>
    <x v="4"/>
    <n v="2"/>
    <n v="1"/>
    <n v="2032.6941189999998"/>
    <n v="254.08676487499997"/>
    <s v="Romania"/>
    <s v="14 Nov 2025 10:46"/>
    <s v="14 Nov 2025"/>
    <s v="Nov"/>
    <n v="0"/>
    <n v="0"/>
    <n v="8"/>
    <n v="0"/>
    <n v="0"/>
    <n v="8"/>
    <n v="0"/>
    <s v="14.11.2025"/>
    <x v="11"/>
  </r>
  <r>
    <s v="TO"/>
    <n v="0"/>
    <n v="5"/>
    <n v="0"/>
    <n v="9069"/>
    <s v="2315453"/>
    <s v="06 Jul 2026"/>
    <s v="06"/>
    <s v="Jul"/>
    <s v="11 Jul 2026"/>
    <s v="11"/>
    <s v="Jul"/>
    <n v="5"/>
    <n v="5"/>
    <n v="0"/>
    <n v="0"/>
    <s v="ТУРИСТИЧЕСКА АГЕНЦИЯ СОЛВЕКС - ЕООД"/>
    <x v="6"/>
    <n v="2"/>
    <n v="2"/>
    <n v="1702.7651562999999"/>
    <n v="340.55303126000001"/>
    <s v="[&quot;RO&quot;]"/>
    <s v="09 Dec 2025 12:00"/>
    <s v="09 Dec 2025"/>
    <s v="Dec"/>
    <n v="0"/>
    <n v="0"/>
    <n v="5"/>
    <n v="0"/>
    <n v="0"/>
    <n v="5"/>
    <n v="0"/>
    <s v="09.12.2025"/>
    <x v="16"/>
  </r>
  <r>
    <s v="TO"/>
    <n v="0"/>
    <n v="5"/>
    <n v="0"/>
    <n v="9070"/>
    <s v="14952078"/>
    <s v="01 Jul 2026"/>
    <s v="01"/>
    <s v="Jul"/>
    <s v="06 Jul 2026"/>
    <s v="06"/>
    <s v="Jul"/>
    <n v="5"/>
    <n v="5"/>
    <n v="0"/>
    <n v="0"/>
    <s v="ДЕСТИНЕЙШЪН ТУРИСТИК СЪРВИСИС - ЕООД"/>
    <x v="6"/>
    <n v="2"/>
    <n v="1"/>
    <n v="1306.298857"/>
    <n v="261.25977139999998"/>
    <s v="Romania"/>
    <s v="09 Dec 2025 12:02"/>
    <s v="08 Dec 2025"/>
    <s v="Dec"/>
    <n v="0"/>
    <n v="0"/>
    <n v="5"/>
    <n v="0"/>
    <n v="0"/>
    <n v="5"/>
    <n v="0"/>
    <s v="09.12.2025"/>
    <x v="16"/>
  </r>
  <r>
    <s v="TO"/>
    <n v="0"/>
    <n v="0"/>
    <n v="5"/>
    <n v="8443"/>
    <s v="1175162.221230"/>
    <s v="21 Jul 2026"/>
    <s v="21"/>
    <s v="Jul"/>
    <s v="26 Jul 2026"/>
    <s v="26"/>
    <s v="Jul"/>
    <n v="5"/>
    <n v="5"/>
    <n v="0"/>
    <n v="0"/>
    <s v="СЛР-ХОЛИДЕЙ-СЪРВИС ЕООД"/>
    <x v="4"/>
    <n v="2"/>
    <n v="2"/>
    <n v="1709.1020455"/>
    <n v="341.82040910000001"/>
    <s v="Romania"/>
    <s v="13 Nov 2025 09:48"/>
    <s v="13 Nov 2025"/>
    <s v="Nov"/>
    <n v="0"/>
    <n v="0"/>
    <n v="5"/>
    <n v="0"/>
    <n v="0"/>
    <n v="5"/>
    <n v="0"/>
    <s v="13.11.2025"/>
    <x v="11"/>
  </r>
  <r>
    <s v="TO"/>
    <n v="0"/>
    <n v="0"/>
    <n v="6"/>
    <n v="8459"/>
    <s v="2311523"/>
    <s v="24 Jul 2026"/>
    <s v="24"/>
    <s v="Jul"/>
    <s v="30 Jul 2026"/>
    <s v="30"/>
    <s v="Jul"/>
    <n v="6"/>
    <n v="6"/>
    <n v="0"/>
    <n v="0"/>
    <s v="ТУРИСТИЧЕСКА АГЕНЦИЯ СОЛВЕКС - ЕООД"/>
    <x v="6"/>
    <n v="3"/>
    <n v="0"/>
    <n v="2162.6394642"/>
    <n v="360.43991069999998"/>
    <s v="[&quot;RO&quot;]"/>
    <s v="13 Nov 2025 14:14"/>
    <s v="13 Nov 2025"/>
    <s v="Nov"/>
    <n v="0"/>
    <n v="0"/>
    <n v="6"/>
    <n v="0"/>
    <n v="0"/>
    <n v="6"/>
    <n v="0"/>
    <s v="13.11.2025"/>
    <x v="11"/>
  </r>
  <r>
    <s v="TO"/>
    <n v="0"/>
    <n v="7"/>
    <n v="0"/>
    <n v="8348"/>
    <s v="1174614.221001"/>
    <s v="01 Jul 2026"/>
    <s v="01"/>
    <s v="Jul"/>
    <s v="08 Jul 2026"/>
    <s v="08"/>
    <s v="Jul"/>
    <n v="7"/>
    <n v="7"/>
    <n v="0"/>
    <n v="0"/>
    <s v="СЛР-ХОЛИДЕЙ-СЪРВИС ЕООД"/>
    <x v="6"/>
    <n v="3"/>
    <n v="1"/>
    <n v="2278.9722326000001"/>
    <n v="325.56746179999999"/>
    <s v="Romania"/>
    <s v="11 Nov 2025 13:40"/>
    <s v="11 Nov 2025"/>
    <s v="Nov"/>
    <n v="0"/>
    <n v="0"/>
    <n v="7"/>
    <n v="0"/>
    <n v="0"/>
    <n v="7"/>
    <n v="0"/>
    <s v="11.11.2025"/>
    <x v="11"/>
  </r>
  <r>
    <s v="TO"/>
    <n v="0"/>
    <n v="0"/>
    <n v="5"/>
    <n v="8458"/>
    <s v="2311513"/>
    <s v="26 Jul 2026"/>
    <s v="26"/>
    <s v="Jul"/>
    <s v="31 Jul 2026"/>
    <s v="31"/>
    <s v="Jul"/>
    <n v="5"/>
    <n v="5"/>
    <n v="0"/>
    <n v="0"/>
    <s v="ТУРИСТИЧЕСКА АГЕНЦИЯ СОЛВЕКС - ЕООД"/>
    <x v="6"/>
    <n v="3"/>
    <n v="1"/>
    <n v="1802.1995535000001"/>
    <n v="360.43991070000004"/>
    <s v="[&quot;RO&quot;]"/>
    <s v="13 Nov 2025 13:50"/>
    <s v="13 Nov 2025"/>
    <s v="Nov"/>
    <n v="0"/>
    <n v="0"/>
    <n v="5"/>
    <n v="0"/>
    <n v="0"/>
    <n v="5"/>
    <n v="0"/>
    <s v="13.11.2025"/>
    <x v="11"/>
  </r>
  <r>
    <s v="TO"/>
    <n v="0"/>
    <n v="0"/>
    <n v="6"/>
    <n v="8451"/>
    <s v="1175313.221270"/>
    <s v="20 Jul 2026"/>
    <s v="20"/>
    <s v="Jul"/>
    <s v="26 Jul 2026"/>
    <s v="26"/>
    <s v="Jul"/>
    <n v="6"/>
    <n v="6"/>
    <n v="0"/>
    <n v="0"/>
    <s v="СЛР-ХОЛИДЕЙ-СЪРВИС ЕООД"/>
    <x v="4"/>
    <n v="2"/>
    <n v="2"/>
    <n v="2050.9224545999996"/>
    <n v="341.82040909999995"/>
    <s v="Romania"/>
    <s v="13 Nov 2025 11:35"/>
    <s v="13 Nov 2025"/>
    <s v="Nov"/>
    <n v="0"/>
    <n v="0"/>
    <n v="6"/>
    <n v="0"/>
    <n v="0"/>
    <n v="6"/>
    <n v="0"/>
    <s v="13.11.2025"/>
    <x v="11"/>
  </r>
  <r>
    <s v="TO"/>
    <n v="0"/>
    <n v="0"/>
    <n v="6"/>
    <n v="8447"/>
    <s v="1175181.221237"/>
    <s v="26 Jul 2026"/>
    <s v="26"/>
    <s v="Jul"/>
    <s v="01 Aug 2026"/>
    <s v="01"/>
    <s v="Aug"/>
    <n v="6"/>
    <n v="-25"/>
    <n v="5"/>
    <n v="0"/>
    <s v="СЛР-ХОЛИДЕЙ-СЪРВИС ЕООД"/>
    <x v="5"/>
    <n v="2"/>
    <n v="2"/>
    <n v="2325.5209866"/>
    <n v="387.58683109999998"/>
    <s v="Romania"/>
    <s v="13 Nov 2025 10:08"/>
    <s v="13 Nov 2025"/>
    <s v="Nov"/>
    <n v="0"/>
    <n v="0"/>
    <n v="5"/>
    <n v="0"/>
    <n v="0"/>
    <n v="5"/>
    <n v="-1"/>
    <s v="13.11.2025"/>
    <x v="11"/>
  </r>
  <r>
    <s v="TO"/>
    <n v="0"/>
    <n v="0"/>
    <n v="5"/>
    <n v="8362"/>
    <s v="1174629.221018"/>
    <s v="30 Jul 2026"/>
    <s v="30"/>
    <s v="Jul"/>
    <s v="04 Aug 2026"/>
    <s v="04"/>
    <s v="Aug"/>
    <n v="5"/>
    <n v="-26"/>
    <n v="1"/>
    <n v="3"/>
    <s v="СЛР-ХОЛИДЕЙ-СЪРВИС ЕООД"/>
    <x v="6"/>
    <n v="2"/>
    <n v="2"/>
    <n v="1668.714156"/>
    <n v="333.74283120000001"/>
    <s v="Romania"/>
    <s v="11 Nov 2025 15:45"/>
    <s v="11 Nov 2025"/>
    <s v="Nov"/>
    <n v="0"/>
    <n v="0"/>
    <n v="1"/>
    <n v="3"/>
    <n v="0"/>
    <n v="4"/>
    <n v="-1"/>
    <s v="11.11.2025"/>
    <x v="11"/>
  </r>
  <r>
    <s v="TO"/>
    <n v="0"/>
    <n v="4"/>
    <n v="1"/>
    <n v="8826"/>
    <s v="1179269.223006"/>
    <s v="07 Jul 2026"/>
    <s v="07"/>
    <s v="Jul"/>
    <s v="12 Jul 2026"/>
    <s v="12"/>
    <s v="Jul"/>
    <n v="5"/>
    <n v="5"/>
    <n v="0"/>
    <n v="0"/>
    <s v="СЛР-ХОЛИДЕЙ-СЪРВИС ЕООД"/>
    <x v="3"/>
    <n v="3"/>
    <n v="0"/>
    <n v="1924.0086458999999"/>
    <n v="384.80172918"/>
    <s v="Romania"/>
    <s v="26 Nov 2025 09:48"/>
    <s v="26 Nov 2025"/>
    <s v="Nov"/>
    <n v="0"/>
    <n v="0"/>
    <n v="5"/>
    <n v="0"/>
    <n v="0"/>
    <n v="5"/>
    <n v="0"/>
    <s v="26.11.2025"/>
    <x v="15"/>
  </r>
  <r>
    <s v="TO"/>
    <n v="0"/>
    <n v="0"/>
    <n v="6"/>
    <n v="8405"/>
    <s v="17037"/>
    <s v="13 Jul 2026"/>
    <s v="13"/>
    <s v="Jul"/>
    <s v="19 Jul 2026"/>
    <s v="19"/>
    <s v="Jul"/>
    <n v="6"/>
    <n v="6"/>
    <n v="0"/>
    <n v="0"/>
    <s v="КЛУБ МАГЕЛАН - ООД"/>
    <x v="6"/>
    <n v="2"/>
    <n v="0"/>
    <n v="1601.9421197999998"/>
    <n v="266.99035329999998"/>
    <m/>
    <s v="12 Nov 2025 10:24"/>
    <s v="12 Nov 2025"/>
    <s v="Nov"/>
    <n v="0"/>
    <n v="0"/>
    <n v="6"/>
    <n v="0"/>
    <n v="0"/>
    <n v="6"/>
    <n v="0"/>
    <s v="12.11.2025"/>
    <x v="11"/>
  </r>
  <r>
    <s v="TO"/>
    <n v="0"/>
    <n v="0"/>
    <n v="6"/>
    <n v="8832"/>
    <s v="1179228.223054"/>
    <s v="17 Jul 2026"/>
    <s v="17"/>
    <s v="Jul"/>
    <s v="23 Jul 2026"/>
    <s v="23"/>
    <s v="Jul"/>
    <n v="6"/>
    <n v="6"/>
    <n v="0"/>
    <n v="0"/>
    <s v="СЛР-ХОЛИДЕЙ-СЪРВИС ЕООД"/>
    <x v="5"/>
    <n v="2"/>
    <n v="1"/>
    <n v="2015.3654652"/>
    <n v="335.8942442"/>
    <s v="Romania"/>
    <s v="26 Nov 2025 11:25"/>
    <s v="25 Nov 2025"/>
    <s v="Nov"/>
    <n v="0"/>
    <n v="0"/>
    <n v="6"/>
    <n v="0"/>
    <n v="0"/>
    <n v="6"/>
    <n v="0"/>
    <s v="26.11.2025"/>
    <x v="15"/>
  </r>
  <r>
    <s v="TO"/>
    <n v="0"/>
    <n v="2"/>
    <n v="3"/>
    <n v="8191"/>
    <s v="16923"/>
    <s v="09 Jul 2026"/>
    <s v="09"/>
    <s v="Jul"/>
    <s v="14 Jul 2026"/>
    <s v="14"/>
    <s v="Jul"/>
    <n v="5"/>
    <n v="5"/>
    <n v="0"/>
    <n v="0"/>
    <s v="КЛУБ МАГЕЛАН - ООД"/>
    <x v="2"/>
    <n v="2"/>
    <n v="2"/>
    <n v="1735.9947079999999"/>
    <n v="347.19894160000001"/>
    <m/>
    <s v="07 Nov 2025 13:27"/>
    <s v="07 Nov 2025"/>
    <s v="Nov"/>
    <n v="0"/>
    <n v="0"/>
    <n v="5"/>
    <n v="0"/>
    <n v="0"/>
    <n v="5"/>
    <n v="0"/>
    <s v="07.11.2025"/>
    <x v="3"/>
  </r>
  <r>
    <s v="TO"/>
    <n v="0"/>
    <n v="7"/>
    <n v="0"/>
    <n v="8679"/>
    <s v="1178008.222461"/>
    <s v="04 Jul 2026"/>
    <s v="04"/>
    <s v="Jul"/>
    <s v="11 Jul 2026"/>
    <s v="11"/>
    <s v="Jul"/>
    <n v="7"/>
    <n v="7"/>
    <n v="0"/>
    <n v="0"/>
    <s v="СЛР-ХОЛИДЕЙ-СЪРВИС ЕООД"/>
    <x v="4"/>
    <n v="2"/>
    <n v="2"/>
    <n v="1601.9421197999998"/>
    <n v="228.84887425714282"/>
    <s v="Romania"/>
    <s v="21 Nov 2025 13:27"/>
    <s v="21 Nov 2025"/>
    <s v="Nov"/>
    <n v="0"/>
    <n v="0"/>
    <n v="7"/>
    <n v="0"/>
    <n v="0"/>
    <n v="7"/>
    <n v="0"/>
    <s v="21.11.2025"/>
    <x v="12"/>
  </r>
  <r>
    <s v="TO"/>
    <n v="0"/>
    <n v="0"/>
    <n v="6"/>
    <n v="8833"/>
    <s v="1179230.223055"/>
    <s v="17 Jul 2026"/>
    <s v="17"/>
    <s v="Jul"/>
    <s v="23 Jul 2026"/>
    <s v="23"/>
    <s v="Jul"/>
    <n v="6"/>
    <n v="6"/>
    <n v="0"/>
    <n v="0"/>
    <s v="СЛР-ХОЛИДЕЙ-СЪРВИС ЕООД"/>
    <x v="2"/>
    <n v="2"/>
    <n v="0"/>
    <n v="1805.5440228"/>
    <n v="300.92400379999998"/>
    <s v="Romania"/>
    <s v="26 Nov 2025 11:25"/>
    <s v="25 Nov 2025"/>
    <s v="Nov"/>
    <n v="0"/>
    <n v="0"/>
    <n v="6"/>
    <n v="0"/>
    <n v="0"/>
    <n v="6"/>
    <n v="0"/>
    <s v="26.11.2025"/>
    <x v="15"/>
  </r>
  <r>
    <s v="TO"/>
    <n v="0"/>
    <n v="5"/>
    <n v="1"/>
    <n v="9234"/>
    <s v="1183838.225888"/>
    <s v="06 Jul 2026"/>
    <s v="06"/>
    <s v="Jul"/>
    <s v="12 Jul 2026"/>
    <s v="12"/>
    <s v="Jul"/>
    <n v="6"/>
    <n v="6"/>
    <n v="0"/>
    <n v="0"/>
    <s v="СЛР-ХОЛИДЕЙ-СЪРВИС ЕООД"/>
    <x v="4"/>
    <n v="2"/>
    <n v="2"/>
    <n v="2116.8730421999999"/>
    <n v="352.81217369999996"/>
    <s v="Romania"/>
    <s v="29 Dec 2025 19:32"/>
    <s v="29 Dec 2025"/>
    <s v="Dec"/>
    <n v="0"/>
    <n v="0"/>
    <n v="6"/>
    <n v="0"/>
    <n v="0"/>
    <n v="6"/>
    <n v="0"/>
    <s v="29.12.2025"/>
    <x v="18"/>
  </r>
  <r>
    <s v="TO"/>
    <n v="0"/>
    <n v="0"/>
    <n v="6"/>
    <n v="9117"/>
    <s v="96192"/>
    <s v="13 Jul 2026"/>
    <s v="13"/>
    <s v="Jul"/>
    <s v="19 Jul 2026"/>
    <s v="19"/>
    <s v="Jul"/>
    <n v="6"/>
    <n v="6"/>
    <n v="0"/>
    <n v="0"/>
    <s v="ДЕСТИНЕЙШЪН ТУРИСТИК СЪРВИСИС - ЕООД"/>
    <x v="4"/>
    <n v="2"/>
    <n v="1"/>
    <n v="1640.7849035999998"/>
    <n v="273.46415059999998"/>
    <m/>
    <s v="16 Dec 2025 09:56"/>
    <s v="23 Nov 2025"/>
    <s v="Dec"/>
    <n v="0"/>
    <n v="0"/>
    <n v="6"/>
    <n v="0"/>
    <n v="0"/>
    <n v="6"/>
    <n v="0"/>
    <s v="16.12.2025"/>
    <x v="10"/>
  </r>
  <r>
    <s v="TO"/>
    <n v="0"/>
    <n v="0"/>
    <n v="5"/>
    <n v="9261"/>
    <s v="51796"/>
    <s v="20 Jul 2026"/>
    <s v="20"/>
    <s v="Jul"/>
    <s v="25 Jul 2026"/>
    <s v="25"/>
    <s v="Jul"/>
    <n v="5"/>
    <n v="5"/>
    <n v="0"/>
    <n v="0"/>
    <s v="КЛУБ МАГЕЛАН - ООД"/>
    <x v="4"/>
    <n v="3"/>
    <n v="1"/>
    <n v="1999.5428005000001"/>
    <n v="399.90856010000005"/>
    <s v="Romania"/>
    <s v="30 Dec 2025 14:17"/>
    <s v="30 Dec 2025"/>
    <s v="Dec"/>
    <n v="0"/>
    <n v="0"/>
    <n v="5"/>
    <n v="0"/>
    <n v="0"/>
    <n v="5"/>
    <n v="0"/>
    <s v="30.12.2025"/>
    <x v="18"/>
  </r>
  <r>
    <s v="TO"/>
    <n v="0"/>
    <n v="0"/>
    <n v="6"/>
    <n v="9118"/>
    <s v="96203"/>
    <s v="13 Jul 2026"/>
    <s v="13"/>
    <s v="Jul"/>
    <s v="19 Jul 2026"/>
    <s v="19"/>
    <s v="Jul"/>
    <n v="6"/>
    <n v="6"/>
    <n v="0"/>
    <n v="0"/>
    <s v="ДЕСТИНЕЙШЪН ТУРИСТИК СЪРВИСИС - ЕООД"/>
    <x v="4"/>
    <n v="2"/>
    <n v="1"/>
    <n v="1640.7849035999998"/>
    <n v="273.46415059999998"/>
    <m/>
    <s v="16 Dec 2025 09:58"/>
    <s v="23 Nov 2025"/>
    <s v="Dec"/>
    <n v="0"/>
    <n v="0"/>
    <n v="6"/>
    <n v="0"/>
    <n v="0"/>
    <n v="6"/>
    <n v="0"/>
    <s v="16.12.2025"/>
    <x v="10"/>
  </r>
  <r>
    <s v="TOPOLA SKIES"/>
    <n v="0"/>
    <n v="0"/>
    <n v="5"/>
    <n v="8651"/>
    <s v="411956"/>
    <s v="29 Jul 2026"/>
    <s v="29"/>
    <s v="Jul"/>
    <s v="03 Aug 2026"/>
    <s v="03"/>
    <s v="Aug"/>
    <n v="5"/>
    <n v="-26"/>
    <n v="2"/>
    <n v="2"/>
    <s v="TOPOLA SKIES"/>
    <x v="7"/>
    <n v="3"/>
    <n v="2"/>
    <n v="3100.6006254128433"/>
    <n v="620.1237137614678"/>
    <m/>
    <s v="20 Nov 2025 19:34"/>
    <s v="20 Nov 2025"/>
    <s v="Nov"/>
    <n v="0"/>
    <n v="0"/>
    <n v="2"/>
    <n v="2"/>
    <n v="0"/>
    <n v="4"/>
    <n v="-1"/>
    <s v="20.11.2025"/>
    <x v="12"/>
  </r>
  <r>
    <s v="BOOKING"/>
    <n v="0"/>
    <n v="0"/>
    <n v="4"/>
    <n v="9031"/>
    <s v="6121601674"/>
    <s v="13 Jul 2026"/>
    <s v="13"/>
    <s v="Jul"/>
    <s v="17 Jul 2026"/>
    <s v="17"/>
    <s v="Jul"/>
    <n v="4"/>
    <n v="4"/>
    <n v="0"/>
    <n v="0"/>
    <s v="BOOKING"/>
    <x v="5"/>
    <n v="2"/>
    <n v="1"/>
    <n v="2209.1907302752288"/>
    <n v="552.2976825688072"/>
    <s v="Romania"/>
    <s v="05 Dec 2025 21:28"/>
    <s v="05 Dec 2025"/>
    <s v="Dec"/>
    <n v="0"/>
    <n v="0"/>
    <n v="4"/>
    <n v="0"/>
    <n v="0"/>
    <n v="4"/>
    <n v="0"/>
    <s v="05.12.2025"/>
    <x v="13"/>
  </r>
  <r>
    <s v="TO"/>
    <n v="0"/>
    <n v="0"/>
    <n v="5"/>
    <n v="8950"/>
    <s v="1180317.223590"/>
    <s v="20 Jul 2026"/>
    <s v="20"/>
    <s v="Jul"/>
    <s v="25 Jul 2026"/>
    <s v="25"/>
    <s v="Jul"/>
    <n v="5"/>
    <n v="5"/>
    <n v="0"/>
    <n v="0"/>
    <s v="СЛР-ХОЛИДЕЙ-СЪРВИС ЕООД"/>
    <x v="4"/>
    <n v="2"/>
    <n v="0"/>
    <n v="1481.1500589999998"/>
    <n v="296.23001179999994"/>
    <s v="Romania"/>
    <s v="01 Dec 2025 09:40"/>
    <s v="28 Nov 2025"/>
    <s v="Dec"/>
    <n v="0"/>
    <n v="0"/>
    <n v="5"/>
    <n v="0"/>
    <n v="0"/>
    <n v="5"/>
    <n v="0"/>
    <s v="01.12.2025"/>
    <x v="13"/>
  </r>
  <r>
    <s v="TO"/>
    <n v="0"/>
    <n v="0"/>
    <n v="5"/>
    <n v="8554"/>
    <s v="17123"/>
    <s v="20 Jul 2026"/>
    <s v="20"/>
    <s v="Jul"/>
    <s v="25 Jul 2026"/>
    <s v="25"/>
    <s v="Jul"/>
    <n v="5"/>
    <n v="5"/>
    <n v="0"/>
    <n v="0"/>
    <s v="КЛУБ МАГЕЛАН - ООД"/>
    <x v="2"/>
    <n v="3"/>
    <n v="1"/>
    <n v="1874.8586379999999"/>
    <n v="374.97172760000001"/>
    <m/>
    <s v="17 Nov 2025 11:15"/>
    <s v="17 Nov 2025"/>
    <s v="Nov"/>
    <n v="0"/>
    <n v="0"/>
    <n v="5"/>
    <n v="0"/>
    <n v="0"/>
    <n v="5"/>
    <n v="0"/>
    <s v="17.11.2025"/>
    <x v="12"/>
  </r>
  <r>
    <s v="TO"/>
    <n v="0"/>
    <n v="0"/>
    <n v="6"/>
    <n v="8413"/>
    <s v="NT308303"/>
    <s v="20 Jul 2026"/>
    <s v="20"/>
    <s v="Jul"/>
    <s v="26 Jul 2026"/>
    <s v="26"/>
    <s v="Jul"/>
    <n v="6"/>
    <n v="6"/>
    <n v="0"/>
    <n v="0"/>
    <s v="НОВОТОН - ЕООД"/>
    <x v="4"/>
    <n v="2"/>
    <n v="1"/>
    <n v="1640.7849035999998"/>
    <n v="273.46415059999998"/>
    <m/>
    <s v="12 Nov 2025 12:18"/>
    <s v="12 Nov 2025"/>
    <s v="Nov"/>
    <n v="0"/>
    <n v="0"/>
    <n v="6"/>
    <n v="0"/>
    <n v="0"/>
    <n v="6"/>
    <n v="0"/>
    <s v="12.11.2025"/>
    <x v="11"/>
  </r>
  <r>
    <s v="TO"/>
    <n v="0"/>
    <n v="0"/>
    <n v="5"/>
    <n v="8837"/>
    <s v="2313569"/>
    <s v="31 Jul 2026"/>
    <s v="31"/>
    <s v="Jul"/>
    <s v="05 Aug 2026"/>
    <s v="05"/>
    <s v="Aug"/>
    <n v="5"/>
    <n v="-26"/>
    <n v="0"/>
    <n v="4"/>
    <s v="ТУРИСТИЧЕСКА АГЕНЦИЯ СОЛВЕКС - ЕООД"/>
    <x v="6"/>
    <n v="2"/>
    <n v="1"/>
    <n v="1446.1407019999999"/>
    <n v="289.22814039999997"/>
    <s v="Romania"/>
    <s v="26 Nov 2025 12:31"/>
    <s v="26 Nov 2025"/>
    <s v="Nov"/>
    <n v="0"/>
    <n v="0"/>
    <n v="0"/>
    <n v="4"/>
    <n v="0"/>
    <n v="4"/>
    <n v="-1"/>
    <s v="26.11.2025"/>
    <x v="15"/>
  </r>
  <r>
    <s v="TO"/>
    <n v="0"/>
    <n v="0"/>
    <n v="6"/>
    <n v="8356"/>
    <s v="0438"/>
    <s v="20 Jul 2026"/>
    <s v="20"/>
    <s v="Jul"/>
    <s v="26 Jul 2026"/>
    <s v="26"/>
    <s v="Jul"/>
    <n v="6"/>
    <n v="6"/>
    <n v="0"/>
    <n v="0"/>
    <s v="ТЕДИ - КАМ - ЕООД"/>
    <x v="2"/>
    <n v="3"/>
    <n v="1"/>
    <n v="2249.8303655999998"/>
    <n v="374.97172759999995"/>
    <s v="Romania"/>
    <s v="11 Nov 2025 14:16"/>
    <s v="11 Nov 2025"/>
    <s v="Nov"/>
    <n v="0"/>
    <n v="0"/>
    <n v="6"/>
    <n v="0"/>
    <n v="0"/>
    <n v="6"/>
    <n v="0"/>
    <s v="11.11.2025"/>
    <x v="11"/>
  </r>
  <r>
    <s v="TO"/>
    <n v="0"/>
    <n v="0"/>
    <n v="5"/>
    <n v="9347"/>
    <s v="2317487"/>
    <s v="29 Jul 2026"/>
    <s v="29"/>
    <s v="Jul"/>
    <s v="03 Aug 2026"/>
    <s v="03"/>
    <s v="Aug"/>
    <n v="5"/>
    <n v="-26"/>
    <n v="2"/>
    <n v="2"/>
    <s v="ТУРИСТИЧЕСКА АГЕНЦИЯ СОЛВЕКС - ЕООД"/>
    <x v="6"/>
    <n v="1"/>
    <n v="0"/>
    <n v="1012.337608"/>
    <n v="202.4675216"/>
    <s v="Romania"/>
    <s v="05 Jan 2026 10:06"/>
    <s v="31 Dec 2025"/>
    <s v="Jan"/>
    <n v="0"/>
    <n v="0"/>
    <n v="2"/>
    <n v="2"/>
    <n v="0"/>
    <n v="4"/>
    <n v="-1"/>
    <s v="05.01.2025"/>
    <x v="1"/>
  </r>
  <r>
    <s v="TO"/>
    <n v="0"/>
    <n v="0"/>
    <n v="7"/>
    <n v="8874"/>
    <s v="2313866"/>
    <s v="11 Jul 2026"/>
    <s v="11"/>
    <s v="Jul"/>
    <s v="18 Jul 2026"/>
    <s v="18"/>
    <s v="Jul"/>
    <n v="7"/>
    <n v="7"/>
    <n v="0"/>
    <n v="0"/>
    <s v="ТУРИСТИЧЕСКА АГЕНЦИЯ СОЛВЕКС - ЕООД"/>
    <x v="6"/>
    <n v="2"/>
    <n v="1"/>
    <n v="2024.5969828000002"/>
    <n v="289.22814040000003"/>
    <s v="Romania"/>
    <s v="27 Nov 2025 13:44"/>
    <s v="27 Nov 2025"/>
    <s v="Nov"/>
    <n v="0"/>
    <n v="0"/>
    <n v="7"/>
    <n v="0"/>
    <n v="0"/>
    <n v="7"/>
    <n v="0"/>
    <s v="27.11.2025"/>
    <x v="15"/>
  </r>
  <r>
    <s v="TO"/>
    <n v="0"/>
    <n v="0"/>
    <n v="6"/>
    <n v="8674"/>
    <s v="1177941.222450"/>
    <s v="16 Jul 2026"/>
    <s v="16"/>
    <s v="Jul"/>
    <s v="22 Jul 2026"/>
    <s v="22"/>
    <s v="Jul"/>
    <n v="6"/>
    <n v="6"/>
    <n v="0"/>
    <n v="0"/>
    <s v="СЛР-ХОЛИДЕЙ-СЪРВИС ЕООД"/>
    <x v="7"/>
    <n v="2"/>
    <n v="3"/>
    <n v="3100.6164156"/>
    <n v="516.76940260000003"/>
    <s v="Romania"/>
    <s v="21 Nov 2025 11:11"/>
    <s v="21 Nov 2025"/>
    <s v="Nov"/>
    <n v="0"/>
    <n v="0"/>
    <n v="6"/>
    <n v="0"/>
    <n v="0"/>
    <n v="6"/>
    <n v="0"/>
    <s v="21.11.2025"/>
    <x v="12"/>
  </r>
  <r>
    <s v="TO"/>
    <n v="0"/>
    <n v="5"/>
    <n v="0"/>
    <n v="8186"/>
    <s v="NT307571"/>
    <s v="06 Jul 2026"/>
    <s v="06"/>
    <s v="Jul"/>
    <s v="11 Jul 2026"/>
    <s v="11"/>
    <s v="Jul"/>
    <n v="5"/>
    <n v="5"/>
    <n v="0"/>
    <n v="0"/>
    <s v="НОВОТОН - ЕООД"/>
    <x v="4"/>
    <n v="3"/>
    <n v="1"/>
    <n v="1741.1972157999999"/>
    <n v="348.23944315999995"/>
    <m/>
    <s v="07 Nov 2025 12:43"/>
    <s v="07 Nov 2025"/>
    <s v="Nov"/>
    <n v="0"/>
    <n v="0"/>
    <n v="5"/>
    <n v="0"/>
    <n v="0"/>
    <n v="5"/>
    <n v="0"/>
    <s v="07.11.2025"/>
    <x v="3"/>
  </r>
  <r>
    <s v="TO"/>
    <n v="0"/>
    <n v="0"/>
    <n v="6"/>
    <n v="9166"/>
    <s v="60482"/>
    <s v="24 Jul 2026"/>
    <s v="24"/>
    <s v="Jul"/>
    <s v="30 Jul 2026"/>
    <s v="30"/>
    <s v="Jul"/>
    <n v="6"/>
    <n v="6"/>
    <n v="0"/>
    <n v="0"/>
    <s v="КЛУБ МАГЕЛАН - ООД"/>
    <x v="4"/>
    <n v="3"/>
    <n v="1"/>
    <n v="2399.4513606"/>
    <n v="399.90856009999999"/>
    <s v="Romania"/>
    <s v="23 Dec 2025 09:39"/>
    <s v="22 Dec 2025"/>
    <s v="Dec"/>
    <n v="0"/>
    <n v="0"/>
    <n v="6"/>
    <n v="0"/>
    <n v="0"/>
    <n v="6"/>
    <n v="0"/>
    <s v="23.12.2025"/>
    <x v="21"/>
  </r>
  <r>
    <s v="TO"/>
    <n v="0"/>
    <n v="0"/>
    <n v="5"/>
    <n v="8366"/>
    <s v="2311186"/>
    <s v="19 Jul 2026"/>
    <s v="19"/>
    <s v="Jul"/>
    <s v="24 Jul 2026"/>
    <s v="24"/>
    <s v="Jul"/>
    <n v="5"/>
    <n v="5"/>
    <n v="0"/>
    <n v="0"/>
    <s v="ТУРИСТИЧЕСКА АГЕНЦИЯ СОЛВЕКС - ЕООД"/>
    <x v="4"/>
    <n v="3"/>
    <n v="1"/>
    <n v="1845.8145625"/>
    <n v="369.1629125"/>
    <s v="[&quot;RO&quot;]"/>
    <s v="11 Nov 2025 16:06"/>
    <s v="11 Nov 2025"/>
    <s v="Nov"/>
    <n v="0"/>
    <n v="0"/>
    <n v="5"/>
    <n v="0"/>
    <n v="0"/>
    <n v="5"/>
    <n v="0"/>
    <s v="11.11.2025"/>
    <x v="11"/>
  </r>
  <r>
    <s v="TO"/>
    <n v="0"/>
    <n v="4"/>
    <n v="2"/>
    <n v="8318"/>
    <s v="2311074"/>
    <s v="07 Jul 2026"/>
    <s v="07"/>
    <s v="Jul"/>
    <s v="13 Jul 2026"/>
    <s v="13"/>
    <s v="Jul"/>
    <n v="6"/>
    <n v="6"/>
    <n v="0"/>
    <n v="0"/>
    <s v="ТУРИСТИЧЕСКА АГЕНЦИЯ СОЛВЕКС - ЕООД"/>
    <x v="1"/>
    <n v="2"/>
    <n v="3"/>
    <n v="2820.7371426"/>
    <n v="470.12285709999998"/>
    <s v="[&quot;RO&quot;]"/>
    <s v="11 Nov 2025 09:26"/>
    <s v="10 Nov 2025"/>
    <s v="Nov"/>
    <n v="0"/>
    <n v="0"/>
    <n v="6"/>
    <n v="0"/>
    <n v="0"/>
    <n v="6"/>
    <n v="0"/>
    <s v="11.11.2025"/>
    <x v="11"/>
  </r>
  <r>
    <s v="TO"/>
    <n v="0"/>
    <n v="0"/>
    <n v="5"/>
    <n v="8753"/>
    <s v="NT309846"/>
    <s v="27 Jul 2026"/>
    <s v="27"/>
    <s v="Jul"/>
    <s v="01 Aug 2026"/>
    <s v="01"/>
    <s v="Aug"/>
    <n v="5"/>
    <n v="-26"/>
    <n v="4"/>
    <n v="0"/>
    <s v="НОВОТОН - ЕООД"/>
    <x v="2"/>
    <n v="2"/>
    <n v="0"/>
    <n v="1388.834883"/>
    <n v="277.76697660000002"/>
    <m/>
    <s v="24 Nov 2025 11:10"/>
    <s v="23 Nov 2025"/>
    <s v="Nov"/>
    <n v="0"/>
    <n v="0"/>
    <n v="4"/>
    <n v="0"/>
    <n v="0"/>
    <n v="4"/>
    <n v="-1"/>
    <s v="24.11.2025"/>
    <x v="15"/>
  </r>
  <r>
    <s v="TO"/>
    <n v="0"/>
    <n v="0"/>
    <n v="6"/>
    <n v="9240"/>
    <s v="1183883.225896"/>
    <s v="25 Jul 2026"/>
    <s v="25"/>
    <s v="Jul"/>
    <s v="31 Jul 2026"/>
    <s v="31"/>
    <s v="Jul"/>
    <n v="6"/>
    <n v="6"/>
    <n v="0"/>
    <n v="0"/>
    <s v="СЛР-ХОЛИДЕЙ-СЪРВИС ЕООД"/>
    <x v="5"/>
    <n v="2"/>
    <n v="2"/>
    <n v="2519.2655063999996"/>
    <n v="419.87758439999993"/>
    <s v="Romania"/>
    <s v="30 Dec 2025 09:35"/>
    <s v="30 Dec 2025"/>
    <s v="Dec"/>
    <n v="0"/>
    <n v="0"/>
    <n v="6"/>
    <n v="0"/>
    <n v="0"/>
    <n v="6"/>
    <n v="0"/>
    <s v="30.12.2025"/>
    <x v="18"/>
  </r>
  <r>
    <s v="TO"/>
    <n v="0"/>
    <n v="5"/>
    <n v="0"/>
    <n v="9249"/>
    <s v="60569"/>
    <s v="03 Jul 2026"/>
    <s v="03"/>
    <s v="Jul"/>
    <s v="08 Jul 2026"/>
    <s v="08"/>
    <s v="Jul"/>
    <n v="5"/>
    <n v="5"/>
    <n v="0"/>
    <n v="0"/>
    <s v="КЛУБ МАГЕЛАН - ООД"/>
    <x v="4"/>
    <n v="2"/>
    <n v="1"/>
    <n v="1341.3082139999999"/>
    <n v="268.2616428"/>
    <s v="Romania"/>
    <s v="30 Dec 2025 11:01"/>
    <s v="29 Dec 2025"/>
    <s v="Dec"/>
    <n v="0"/>
    <n v="0"/>
    <n v="5"/>
    <n v="0"/>
    <n v="0"/>
    <n v="5"/>
    <n v="0"/>
    <s v="30.12.2025"/>
    <x v="18"/>
  </r>
  <r>
    <s v="TOPOLA SKIES"/>
    <n v="0"/>
    <n v="7"/>
    <n v="0"/>
    <n v="8430"/>
    <s v="407378"/>
    <s v="04 Jul 2026"/>
    <s v="04"/>
    <s v="Jul"/>
    <s v="11 Jul 2026"/>
    <s v="11"/>
    <s v="Jul"/>
    <n v="7"/>
    <n v="7"/>
    <n v="0"/>
    <n v="0"/>
    <s v="TOPOLA SKIES"/>
    <x v="4"/>
    <n v="2"/>
    <n v="1"/>
    <n v="2142.4413027522933"/>
    <n v="306.06047990825681"/>
    <m/>
    <s v="12 Nov 2025 19:25"/>
    <s v="12 Nov 2025"/>
    <s v="Nov"/>
    <n v="0"/>
    <n v="0"/>
    <n v="7"/>
    <n v="0"/>
    <n v="0"/>
    <n v="7"/>
    <n v="0"/>
    <s v="12.11.2025"/>
    <x v="11"/>
  </r>
  <r>
    <s v="TO"/>
    <n v="0"/>
    <n v="5"/>
    <n v="0"/>
    <n v="9172"/>
    <s v="1183109.225498"/>
    <s v="04 Jul 2026"/>
    <s v="04"/>
    <s v="Jul"/>
    <s v="09 Jul 2026"/>
    <s v="09"/>
    <s v="Jul"/>
    <n v="5"/>
    <n v="5"/>
    <n v="0"/>
    <n v="0"/>
    <s v="СЛР-ХОЛИДЕЙ-СЪРВИС ЕООД"/>
    <x v="4"/>
    <n v="2"/>
    <n v="2"/>
    <n v="1676.6352675000001"/>
    <n v="335.32705350000003"/>
    <s v="Romania"/>
    <s v="23 Dec 2025 13:15"/>
    <s v="23 Dec 2025"/>
    <s v="Dec"/>
    <n v="0"/>
    <n v="0"/>
    <n v="5"/>
    <n v="0"/>
    <n v="0"/>
    <n v="5"/>
    <n v="0"/>
    <s v="23.12.2025"/>
    <x v="21"/>
  </r>
  <r>
    <s v="TO"/>
    <n v="0"/>
    <n v="0"/>
    <n v="5"/>
    <n v="8656"/>
    <s v="1177836.222402"/>
    <s v="15 Jul 2026"/>
    <s v="15"/>
    <s v="Jul"/>
    <s v="20 Jul 2026"/>
    <s v="20"/>
    <s v="Jul"/>
    <n v="5"/>
    <n v="5"/>
    <n v="0"/>
    <n v="0"/>
    <s v="СЛР-ХОЛИДЕЙ-СЪРВИС ЕООД"/>
    <x v="3"/>
    <n v="2"/>
    <n v="1"/>
    <n v="1367.320753"/>
    <n v="273.46415059999998"/>
    <s v="Romania"/>
    <s v="21 Nov 2025 09:34"/>
    <s v="21 Nov 2025"/>
    <s v="Nov"/>
    <n v="0"/>
    <n v="0"/>
    <n v="5"/>
    <n v="0"/>
    <n v="0"/>
    <n v="5"/>
    <n v="0"/>
    <s v="21.11.2025"/>
    <x v="12"/>
  </r>
  <r>
    <s v="TO"/>
    <n v="0"/>
    <n v="0"/>
    <n v="5"/>
    <n v="8849"/>
    <s v="51371"/>
    <s v="25 Jul 2026"/>
    <s v="25"/>
    <s v="Jul"/>
    <s v="30 Jul 2026"/>
    <s v="30"/>
    <s v="Jul"/>
    <n v="5"/>
    <n v="5"/>
    <n v="0"/>
    <n v="0"/>
    <s v="КЛУБ МАГЕЛАН - ООД"/>
    <x v="4"/>
    <n v="2"/>
    <n v="2"/>
    <n v="1851.4864694999999"/>
    <n v="370.2972939"/>
    <m/>
    <s v="26 Nov 2025 16:29"/>
    <s v="26 Nov 2025"/>
    <s v="Nov"/>
    <n v="0"/>
    <n v="0"/>
    <n v="5"/>
    <n v="0"/>
    <n v="0"/>
    <n v="5"/>
    <n v="0"/>
    <s v="26.11.2025"/>
    <x v="15"/>
  </r>
  <r>
    <s v="TO"/>
    <n v="0"/>
    <n v="5"/>
    <n v="0"/>
    <n v="9176"/>
    <s v="1183117.225504"/>
    <s v="06 Jul 2026"/>
    <s v="06"/>
    <s v="Jul"/>
    <s v="11 Jul 2026"/>
    <s v="11"/>
    <s v="Jul"/>
    <n v="5"/>
    <n v="5"/>
    <n v="0"/>
    <n v="0"/>
    <s v="СЛР-ХОЛИДЕЙ-СЪРВИС ЕООД"/>
    <x v="4"/>
    <n v="3"/>
    <n v="1"/>
    <n v="1886.2415685999999"/>
    <n v="377.24831372"/>
    <s v="Romania"/>
    <s v="23 Dec 2025 16:11"/>
    <s v="23 Dec 2025"/>
    <s v="Dec"/>
    <n v="0"/>
    <n v="0"/>
    <n v="5"/>
    <n v="0"/>
    <n v="0"/>
    <n v="5"/>
    <n v="0"/>
    <s v="23.12.2025"/>
    <x v="21"/>
  </r>
  <r>
    <s v="TO"/>
    <n v="0"/>
    <n v="0"/>
    <n v="5"/>
    <n v="8690"/>
    <s v="1178087.222507"/>
    <s v="19 Jul 2026"/>
    <s v="19"/>
    <s v="Jul"/>
    <s v="24 Jul 2026"/>
    <s v="24"/>
    <s v="Jul"/>
    <n v="5"/>
    <n v="5"/>
    <n v="0"/>
    <n v="0"/>
    <s v="СЛР-ХОЛИДЕЙ-СЪРВИС ЕООД"/>
    <x v="4"/>
    <n v="3"/>
    <n v="0"/>
    <n v="1845.8145625"/>
    <n v="369.1629125"/>
    <s v="Romania"/>
    <s v="21 Nov 2025 16:50"/>
    <s v="21 Nov 2025"/>
    <s v="Nov"/>
    <n v="0"/>
    <n v="0"/>
    <n v="5"/>
    <n v="0"/>
    <n v="0"/>
    <n v="5"/>
    <n v="0"/>
    <s v="21.11.2025"/>
    <x v="12"/>
  </r>
  <r>
    <s v="TO"/>
    <n v="0"/>
    <n v="0"/>
    <n v="5"/>
    <n v="8856"/>
    <s v="1179575.223108"/>
    <s v="30 Jul 2026"/>
    <s v="30"/>
    <s v="Jul"/>
    <s v="04 Aug 2026"/>
    <s v="04"/>
    <s v="Aug"/>
    <n v="5"/>
    <n v="-26"/>
    <n v="1"/>
    <n v="3"/>
    <s v="СЛР-ХОЛИДЕЙ-СЪРВИС ЕООД"/>
    <x v="6"/>
    <n v="2"/>
    <n v="0"/>
    <n v="1446.1407019999999"/>
    <n v="289.22814039999997"/>
    <s v="Romania"/>
    <s v="26 Nov 2025 18:25"/>
    <s v="26 Nov 2025"/>
    <s v="Nov"/>
    <n v="0"/>
    <n v="0"/>
    <n v="1"/>
    <n v="3"/>
    <n v="0"/>
    <n v="4"/>
    <n v="-1"/>
    <s v="26.11.2025"/>
    <x v="15"/>
  </r>
  <r>
    <s v="TO"/>
    <n v="0"/>
    <n v="0"/>
    <n v="6"/>
    <n v="8734"/>
    <s v="NT309813"/>
    <s v="26 Jul 2026"/>
    <s v="26"/>
    <s v="Jul"/>
    <s v="01 Aug 2026"/>
    <s v="01"/>
    <s v="Aug"/>
    <n v="6"/>
    <n v="-25"/>
    <n v="5"/>
    <n v="0"/>
    <s v="НОВОТОН - ЕООД"/>
    <x v="4"/>
    <n v="3"/>
    <n v="1"/>
    <n v="2214.9774750000001"/>
    <n v="369.1629125"/>
    <m/>
    <s v="24 Nov 2025 10:01"/>
    <s v="23 Nov 2025"/>
    <s v="Nov"/>
    <n v="0"/>
    <n v="0"/>
    <n v="5"/>
    <n v="0"/>
    <n v="0"/>
    <n v="5"/>
    <n v="-1"/>
    <s v="24.11.2025"/>
    <x v="15"/>
  </r>
  <r>
    <s v="TO"/>
    <n v="0"/>
    <n v="0"/>
    <n v="6"/>
    <n v="9265"/>
    <s v="1184068.226106"/>
    <s v="20 Jul 2026"/>
    <s v="20"/>
    <s v="Jul"/>
    <s v="26 Jul 2026"/>
    <s v="26"/>
    <s v="Jul"/>
    <n v="6"/>
    <n v="6"/>
    <n v="0"/>
    <n v="0"/>
    <s v="СЛР-ХОЛИДЕЙ-СЪРВИС ЕООД"/>
    <x v="6"/>
    <n v="2"/>
    <n v="1"/>
    <n v="1735.3688423999999"/>
    <n v="289.22814039999997"/>
    <s v="Romania"/>
    <s v="30 Dec 2025 16:13"/>
    <s v="30 Dec 2025"/>
    <s v="Dec"/>
    <n v="0"/>
    <n v="0"/>
    <n v="6"/>
    <n v="0"/>
    <n v="0"/>
    <n v="6"/>
    <n v="0"/>
    <s v="30.12.2025"/>
    <x v="18"/>
  </r>
  <r>
    <s v="TO"/>
    <n v="0"/>
    <n v="0"/>
    <n v="5"/>
    <n v="8448"/>
    <s v="NT308388"/>
    <s v="20 Jul 2026"/>
    <s v="20"/>
    <s v="Jul"/>
    <s v="25 Jul 2026"/>
    <s v="25"/>
    <s v="Jul"/>
    <n v="5"/>
    <n v="5"/>
    <n v="0"/>
    <n v="0"/>
    <s v="НОВОТОН - ЕООД"/>
    <x v="4"/>
    <n v="3"/>
    <n v="1"/>
    <n v="1845.8145625"/>
    <n v="369.1629125"/>
    <m/>
    <s v="13 Nov 2025 10:11"/>
    <s v="13 Nov 2025"/>
    <s v="Nov"/>
    <n v="0"/>
    <n v="0"/>
    <n v="5"/>
    <n v="0"/>
    <n v="0"/>
    <n v="5"/>
    <n v="0"/>
    <s v="13.11.2025"/>
    <x v="11"/>
  </r>
  <r>
    <s v="TO"/>
    <n v="0"/>
    <n v="0"/>
    <n v="5"/>
    <n v="9258"/>
    <s v="1184027.226093"/>
    <s v="15 Jul 2026"/>
    <s v="15"/>
    <s v="Jul"/>
    <s v="20 Jul 2026"/>
    <s v="20"/>
    <s v="Jul"/>
    <n v="5"/>
    <n v="5"/>
    <n v="0"/>
    <n v="0"/>
    <s v="СЛР-ХОЛИДЕЙ-СЪРВИС ЕООД"/>
    <x v="5"/>
    <n v="2"/>
    <n v="1"/>
    <n v="1679.471221"/>
    <n v="335.8942442"/>
    <s v="Romania"/>
    <s v="30 Dec 2025 13:52"/>
    <s v="30 Dec 2025"/>
    <s v="Dec"/>
    <n v="0"/>
    <n v="0"/>
    <n v="5"/>
    <n v="0"/>
    <n v="0"/>
    <n v="5"/>
    <n v="0"/>
    <s v="30.12.2025"/>
    <x v="18"/>
  </r>
  <r>
    <s v="TO"/>
    <n v="0"/>
    <n v="0"/>
    <n v="5"/>
    <n v="9295"/>
    <s v="NT312732"/>
    <s v="20 Jul 2026"/>
    <s v="20"/>
    <s v="Jul"/>
    <s v="25 Jul 2026"/>
    <s v="25"/>
    <s v="Jul"/>
    <n v="5"/>
    <n v="5"/>
    <n v="0"/>
    <n v="0"/>
    <s v="НОВОТОН - ЕООД"/>
    <x v="4"/>
    <n v="2"/>
    <n v="1"/>
    <n v="1481.1500589999998"/>
    <n v="296.23001179999994"/>
    <s v="Romania"/>
    <s v="31 Dec 2025 13:57"/>
    <s v="31 Dec 2025"/>
    <s v="Dec"/>
    <n v="0"/>
    <n v="0"/>
    <n v="5"/>
    <n v="0"/>
    <n v="0"/>
    <n v="5"/>
    <n v="0"/>
    <s v="31.12.2025"/>
    <x v="18"/>
  </r>
  <r>
    <s v="TO"/>
    <n v="0"/>
    <n v="0"/>
    <n v="5"/>
    <n v="8450"/>
    <s v="NT308380"/>
    <s v="19 Jul 2026"/>
    <s v="19"/>
    <s v="Jul"/>
    <s v="24 Jul 2026"/>
    <s v="24"/>
    <s v="Jul"/>
    <n v="5"/>
    <n v="5"/>
    <n v="0"/>
    <n v="0"/>
    <s v="НОВОТОН - ЕООД"/>
    <x v="4"/>
    <n v="2"/>
    <n v="2"/>
    <n v="1709.1020455"/>
    <n v="341.82040910000001"/>
    <m/>
    <s v="13 Nov 2025 10:50"/>
    <s v="12 Nov 2025"/>
    <s v="Nov"/>
    <n v="0"/>
    <n v="0"/>
    <n v="5"/>
    <n v="0"/>
    <n v="0"/>
    <n v="5"/>
    <n v="0"/>
    <s v="13.11.2025"/>
    <x v="11"/>
  </r>
  <r>
    <s v="TO"/>
    <n v="0"/>
    <n v="6"/>
    <n v="4"/>
    <n v="9268"/>
    <s v="1184123.226151"/>
    <s v="05 Jul 2026"/>
    <s v="05"/>
    <s v="Jul"/>
    <s v="15 Jul 2026"/>
    <s v="15"/>
    <s v="Jul"/>
    <n v="10"/>
    <n v="10"/>
    <n v="0"/>
    <n v="0"/>
    <s v="СЛР-ХОЛИДЕЙ-СЪРВИС ЕООД"/>
    <x v="6"/>
    <n v="2"/>
    <n v="1"/>
    <n v="2780.4079279999996"/>
    <n v="278.04079279999996"/>
    <s v="Romania"/>
    <s v="30 Dec 2025 17:40"/>
    <s v="30 Dec 2025"/>
    <s v="Dec"/>
    <n v="0"/>
    <n v="0"/>
    <n v="10"/>
    <n v="0"/>
    <n v="0"/>
    <n v="10"/>
    <n v="0"/>
    <s v="30.12.2025"/>
    <x v="18"/>
  </r>
  <r>
    <s v="BOOKING"/>
    <n v="0"/>
    <n v="0"/>
    <n v="4"/>
    <n v="9297"/>
    <s v="6942982427"/>
    <s v="20 Jul 2026"/>
    <s v="20"/>
    <s v="Jul"/>
    <s v="24 Jul 2026"/>
    <s v="24"/>
    <s v="Jul"/>
    <n v="4"/>
    <n v="4"/>
    <n v="0"/>
    <n v="0"/>
    <s v="BOOKING"/>
    <x v="6"/>
    <n v="1"/>
    <n v="1"/>
    <n v="1906.8804198165137"/>
    <n v="476.72010495412843"/>
    <s v="Romania"/>
    <s v="31 Dec 2025 16:06"/>
    <s v="31 Dec 2025"/>
    <s v="Dec"/>
    <n v="0"/>
    <n v="0"/>
    <n v="4"/>
    <n v="0"/>
    <n v="0"/>
    <n v="4"/>
    <n v="0"/>
    <s v="31.12.2025"/>
    <x v="18"/>
  </r>
  <r>
    <s v="TO"/>
    <n v="0"/>
    <n v="0"/>
    <n v="5"/>
    <n v="9008"/>
    <s v="1181442.224050"/>
    <s v="15 Jul 2026"/>
    <s v="15"/>
    <s v="Jul"/>
    <s v="20 Jul 2026"/>
    <s v="20"/>
    <s v="Jul"/>
    <n v="5"/>
    <n v="5"/>
    <n v="0"/>
    <n v="0"/>
    <s v="СЛР-ХОЛИДЕЙ-СЪРВИС ЕООД"/>
    <x v="1"/>
    <n v="4"/>
    <n v="0"/>
    <n v="2624.2349024999999"/>
    <n v="524.84698049999997"/>
    <s v="Romania"/>
    <s v="03 Dec 2025 17:05"/>
    <s v="03 Dec 2025"/>
    <s v="Dec"/>
    <n v="0"/>
    <n v="0"/>
    <n v="5"/>
    <n v="0"/>
    <n v="0"/>
    <n v="5"/>
    <n v="0"/>
    <s v="03.12.2025"/>
    <x v="13"/>
  </r>
  <r>
    <s v="TO"/>
    <n v="0"/>
    <n v="0"/>
    <n v="5"/>
    <n v="8808"/>
    <s v="NT310059"/>
    <s v="17 Jul 2026"/>
    <s v="17"/>
    <s v="Jul"/>
    <s v="22 Jul 2026"/>
    <s v="22"/>
    <s v="Jul"/>
    <n v="5"/>
    <n v="5"/>
    <n v="0"/>
    <n v="0"/>
    <s v="НОВОТОН - ЕООД"/>
    <x v="0"/>
    <n v="2"/>
    <n v="1"/>
    <n v="1507.2603895"/>
    <n v="301.45207790000001"/>
    <m/>
    <s v="25 Nov 2025 10:36"/>
    <s v="24 Nov 2025"/>
    <s v="Nov"/>
    <n v="0"/>
    <n v="0"/>
    <n v="5"/>
    <n v="0"/>
    <n v="0"/>
    <n v="5"/>
    <n v="0"/>
    <s v="25.11.2025"/>
    <x v="15"/>
  </r>
  <r>
    <s v="TO"/>
    <n v="0"/>
    <n v="0"/>
    <n v="5"/>
    <n v="9355"/>
    <s v="NT313083"/>
    <s v="27 Jul 2026"/>
    <s v="27"/>
    <s v="Jul"/>
    <s v="01 Aug 2026"/>
    <s v="01"/>
    <s v="Aug"/>
    <n v="5"/>
    <n v="-26"/>
    <n v="4"/>
    <n v="0"/>
    <s v="НОВОТОН - ЕООД"/>
    <x v="5"/>
    <n v="3"/>
    <n v="1"/>
    <n v="2441.7559635000002"/>
    <n v="488.35119270000007"/>
    <s v="Romania"/>
    <s v="05 Jan 2026 17:27"/>
    <s v="05 Jan 2026"/>
    <s v="Jan"/>
    <n v="0"/>
    <n v="0"/>
    <n v="4"/>
    <n v="0"/>
    <n v="0"/>
    <n v="4"/>
    <n v="-1"/>
    <s v="05.01.2025"/>
    <x v="1"/>
  </r>
  <r>
    <s v="TOPOLA SKIES"/>
    <n v="0"/>
    <n v="0"/>
    <n v="5"/>
    <n v="8714"/>
    <s v="413217"/>
    <s v="19 Jul 2026"/>
    <s v="19"/>
    <s v="Jul"/>
    <s v="24 Jul 2026"/>
    <s v="24"/>
    <s v="Jul"/>
    <n v="5"/>
    <n v="5"/>
    <n v="0"/>
    <n v="0"/>
    <s v="TOPOLA SKIES"/>
    <x v="4"/>
    <n v="2"/>
    <n v="1"/>
    <n v="1641.8205963302751"/>
    <n v="328.36411926605501"/>
    <m/>
    <s v="23 Nov 2025 12:08"/>
    <s v="23 Nov 2025"/>
    <s v="Nov"/>
    <n v="0"/>
    <n v="0"/>
    <n v="5"/>
    <n v="0"/>
    <n v="0"/>
    <n v="5"/>
    <n v="0"/>
    <s v="23.11.2025"/>
    <x v="15"/>
  </r>
  <r>
    <s v="TO"/>
    <n v="0"/>
    <n v="0"/>
    <n v="7"/>
    <n v="9359"/>
    <s v="NT313135"/>
    <s v="18 Jul 2026"/>
    <s v="18"/>
    <s v="Jul"/>
    <s v="25 Jul 2026"/>
    <s v="25"/>
    <s v="Jul"/>
    <n v="7"/>
    <n v="7"/>
    <n v="0"/>
    <n v="0"/>
    <s v="НОВОТОН - ЕООД"/>
    <x v="4"/>
    <n v="2"/>
    <n v="1"/>
    <n v="2233.2449271999999"/>
    <n v="319.03498959999996"/>
    <s v="Romania"/>
    <s v="06 Jan 2026 11:50"/>
    <s v="06 Jan 2026"/>
    <s v="Jan"/>
    <n v="0"/>
    <n v="0"/>
    <n v="7"/>
    <n v="0"/>
    <n v="0"/>
    <n v="7"/>
    <n v="0"/>
    <s v="06.01.2025"/>
    <x v="1"/>
  </r>
  <r>
    <s v="TO"/>
    <n v="0"/>
    <n v="3"/>
    <n v="2"/>
    <n v="8928"/>
    <s v="2314517"/>
    <s v="08 Jul 2026"/>
    <s v="08"/>
    <s v="Jul"/>
    <s v="13 Jul 2026"/>
    <s v="13"/>
    <s v="Jul"/>
    <n v="5"/>
    <n v="5"/>
    <n v="0"/>
    <n v="0"/>
    <s v="ТУРИСТИЧЕСКА АГЕНЦИЯ СОЛВЕКС - ЕООД"/>
    <x v="7"/>
    <n v="3"/>
    <n v="2"/>
    <n v="2740.8610454"/>
    <n v="548.17220908000002"/>
    <s v="[&quot;RO&quot;]"/>
    <s v="30 Nov 2025 18:03"/>
    <s v="30 Nov 2025"/>
    <s v="Nov"/>
    <n v="0"/>
    <n v="0"/>
    <n v="5"/>
    <n v="0"/>
    <n v="0"/>
    <n v="5"/>
    <n v="0"/>
    <s v="30.11.2025"/>
    <x v="13"/>
  </r>
  <r>
    <s v="TO"/>
    <n v="0"/>
    <n v="0"/>
    <n v="5"/>
    <n v="8106"/>
    <s v="50780"/>
    <s v="25 Jul 2026"/>
    <s v="25"/>
    <s v="Jul"/>
    <s v="30 Jul 2026"/>
    <s v="30"/>
    <s v="Jul"/>
    <n v="5"/>
    <n v="5"/>
    <n v="0"/>
    <n v="0"/>
    <s v="КЛУБ МАГЕЛАН - ООД"/>
    <x v="4"/>
    <n v="3"/>
    <n v="1"/>
    <n v="1999.5428005000001"/>
    <n v="399.90856010000005"/>
    <m/>
    <s v="30 Oct 2025 14:22"/>
    <s v="30 Oct 2025"/>
    <s v="Oct"/>
    <n v="0"/>
    <n v="0"/>
    <n v="5"/>
    <n v="0"/>
    <n v="0"/>
    <n v="5"/>
    <n v="0"/>
    <s v="30.10.2025"/>
    <x v="4"/>
  </r>
  <r>
    <s v="TO"/>
    <n v="0"/>
    <n v="7"/>
    <n v="0"/>
    <n v="8873"/>
    <s v="2313854"/>
    <s v="04 Jul 2026"/>
    <s v="04"/>
    <s v="Jul"/>
    <s v="11 Jul 2026"/>
    <s v="11"/>
    <s v="Jul"/>
    <n v="7"/>
    <n v="7"/>
    <n v="0"/>
    <n v="0"/>
    <s v="ТУРИСТИЧЕСКА АГЕНЦИЯ СОЛВЕКС - ЕООД"/>
    <x v="6"/>
    <n v="2"/>
    <n v="1"/>
    <n v="1884.7551377999998"/>
    <n v="269.25073397142853"/>
    <s v="Romania"/>
    <s v="27 Nov 2025 13:44"/>
    <s v="27 Nov 2025"/>
    <s v="Nov"/>
    <n v="0"/>
    <n v="0"/>
    <n v="7"/>
    <n v="0"/>
    <n v="0"/>
    <n v="7"/>
    <n v="0"/>
    <s v="27.11.2025"/>
    <x v="15"/>
  </r>
  <r>
    <s v="TO"/>
    <n v="0"/>
    <n v="5"/>
    <n v="0"/>
    <n v="8758"/>
    <s v="1178330.222765"/>
    <s v="03 Jul 2026"/>
    <s v="03"/>
    <s v="Jul"/>
    <s v="08 Jul 2026"/>
    <s v="08"/>
    <s v="Jul"/>
    <n v="5"/>
    <n v="5"/>
    <n v="0"/>
    <n v="0"/>
    <s v="СЛР-ХОЛИДЕЙ-СЪРВИС ЕООД"/>
    <x v="3"/>
    <n v="2"/>
    <n v="1"/>
    <n v="1238.1381815"/>
    <n v="247.62763630000001"/>
    <s v="Romania"/>
    <s v="24 Nov 2025 11:24"/>
    <s v="24 Nov 2025"/>
    <s v="Nov"/>
    <n v="0"/>
    <n v="0"/>
    <n v="5"/>
    <n v="0"/>
    <n v="0"/>
    <n v="5"/>
    <n v="0"/>
    <s v="24.11.2025"/>
    <x v="15"/>
  </r>
  <r>
    <s v="TO"/>
    <n v="0"/>
    <n v="0"/>
    <n v="5"/>
    <n v="8694"/>
    <s v="1178087.222510"/>
    <s v="19 Jul 2026"/>
    <s v="19"/>
    <s v="Jul"/>
    <s v="24 Jul 2026"/>
    <s v="24"/>
    <s v="Jul"/>
    <n v="5"/>
    <n v="5"/>
    <n v="0"/>
    <n v="0"/>
    <s v="СЛР-ХОЛИДЕЙ-СЪРВИС ЕООД"/>
    <x v="6"/>
    <n v="2"/>
    <n v="0"/>
    <n v="1334.9517664999998"/>
    <n v="266.99035329999998"/>
    <s v="Romania"/>
    <s v="21 Nov 2025 16:51"/>
    <s v="21 Nov 2025"/>
    <s v="Nov"/>
    <n v="0"/>
    <n v="0"/>
    <n v="5"/>
    <n v="0"/>
    <n v="0"/>
    <n v="5"/>
    <n v="0"/>
    <s v="21.11.2025"/>
    <x v="12"/>
  </r>
  <r>
    <s v="TO"/>
    <n v="0"/>
    <n v="0"/>
    <n v="5"/>
    <n v="8568"/>
    <s v="95805"/>
    <s v="20 Jul 2026"/>
    <s v="20"/>
    <s v="Jul"/>
    <s v="25 Jul 2026"/>
    <s v="25"/>
    <s v="Jul"/>
    <n v="5"/>
    <n v="5"/>
    <n v="0"/>
    <n v="0"/>
    <s v="ДЕСТИНЕЙШЪН ТУРИСТИК СЪРВИСИС - ЕООД"/>
    <x v="6"/>
    <n v="2"/>
    <n v="2"/>
    <n v="1668.714156"/>
    <n v="333.74283120000001"/>
    <m/>
    <s v="17 Nov 2025 16:39"/>
    <s v="17 Nov 2025"/>
    <s v="Nov"/>
    <n v="0"/>
    <n v="0"/>
    <n v="5"/>
    <n v="0"/>
    <n v="0"/>
    <n v="5"/>
    <n v="0"/>
    <s v="17.11.2025"/>
    <x v="12"/>
  </r>
  <r>
    <s v="TO"/>
    <n v="0"/>
    <n v="0"/>
    <n v="5"/>
    <n v="9025"/>
    <s v="14072026"/>
    <s v="21 Jul 2026"/>
    <s v="21"/>
    <s v="Jul"/>
    <s v="26 Jul 2026"/>
    <s v="26"/>
    <s v="Jul"/>
    <n v="5"/>
    <n v="5"/>
    <n v="0"/>
    <n v="0"/>
    <s v="КЛАВИС ТРЕНД - ООД"/>
    <x v="6"/>
    <n v="2"/>
    <n v="1"/>
    <n v="1446.1407019999999"/>
    <n v="289.22814039999997"/>
    <m/>
    <s v="05 Dec 2025 09:12"/>
    <s v="04 Dec 2025"/>
    <s v="Dec"/>
    <n v="0"/>
    <n v="0"/>
    <n v="5"/>
    <n v="0"/>
    <n v="0"/>
    <n v="5"/>
    <n v="0"/>
    <s v="05.12.2025"/>
    <x v="13"/>
  </r>
  <r>
    <s v="TO"/>
    <n v="0"/>
    <n v="0"/>
    <n v="5"/>
    <n v="8371"/>
    <s v="94752"/>
    <s v="19 Jul 2026"/>
    <s v="19"/>
    <s v="Jul"/>
    <s v="24 Jul 2026"/>
    <s v="24"/>
    <s v="Jul"/>
    <n v="5"/>
    <n v="5"/>
    <n v="0"/>
    <n v="0"/>
    <s v="ДЕСТИНЕЙШЪН ТУРИСТИК СЪРВИСИС - ЕООД"/>
    <x v="3"/>
    <n v="2"/>
    <n v="2"/>
    <n v="1851.4864694999999"/>
    <n v="370.2972939"/>
    <s v="Romania"/>
    <s v="11 Nov 2025 16:23"/>
    <s v="24 Oct 2025"/>
    <s v="Nov"/>
    <n v="0"/>
    <n v="0"/>
    <n v="5"/>
    <n v="0"/>
    <n v="0"/>
    <n v="5"/>
    <n v="0"/>
    <s v="11.11.2025"/>
    <x v="11"/>
  </r>
  <r>
    <s v="TO"/>
    <n v="0"/>
    <n v="4"/>
    <n v="1"/>
    <n v="9299"/>
    <s v="2317587"/>
    <s v="07 Jul 2026"/>
    <s v="07"/>
    <s v="Jul"/>
    <s v="12 Jul 2026"/>
    <s v="12"/>
    <s v="Jul"/>
    <n v="5"/>
    <n v="5"/>
    <n v="0"/>
    <n v="0"/>
    <s v="ТУРИСТИЧЕСКА АГЕНЦИЯ СОЛВЕКС - ЕООД"/>
    <x v="1"/>
    <n v="2"/>
    <n v="3"/>
    <n v="2530.9418114999999"/>
    <n v="506.18836229999999"/>
    <m/>
    <s v="31 Dec 2025 17:19"/>
    <s v="31 Dec 2025"/>
    <s v="Dec"/>
    <n v="0"/>
    <n v="0"/>
    <n v="5"/>
    <n v="0"/>
    <n v="0"/>
    <n v="5"/>
    <n v="0"/>
    <s v="31.12.2025"/>
    <x v="18"/>
  </r>
  <r>
    <s v="TO"/>
    <n v="0"/>
    <n v="0"/>
    <n v="5"/>
    <n v="8966"/>
    <s v="17531"/>
    <s v="26 Jul 2026"/>
    <s v="26"/>
    <s v="Jul"/>
    <s v="31 Jul 2026"/>
    <s v="31"/>
    <s v="Jul"/>
    <n v="5"/>
    <n v="5"/>
    <n v="0"/>
    <n v="0"/>
    <s v="КЛУБ МАГЕЛАН - ООД"/>
    <x v="0"/>
    <n v="2"/>
    <n v="1"/>
    <n v="1632.9224669999999"/>
    <n v="326.58449339999999"/>
    <m/>
    <s v="01 Dec 2025 11:05"/>
    <s v="29 Nov 2025"/>
    <s v="Dec"/>
    <n v="0"/>
    <n v="0"/>
    <n v="5"/>
    <n v="0"/>
    <n v="0"/>
    <n v="5"/>
    <n v="0"/>
    <s v="01.12.2025"/>
    <x v="13"/>
  </r>
  <r>
    <s v="TO"/>
    <n v="0"/>
    <n v="0"/>
    <n v="7"/>
    <n v="8977"/>
    <s v="NT310992"/>
    <s v="25 Jul 2026"/>
    <s v="25"/>
    <s v="Jul"/>
    <s v="01 Aug 2026"/>
    <s v="01"/>
    <s v="Aug"/>
    <n v="7"/>
    <n v="-24"/>
    <n v="6"/>
    <n v="0"/>
    <s v="НОВОТОН - ЕООД"/>
    <x v="6"/>
    <n v="2"/>
    <n v="2"/>
    <n v="2530.7462285000001"/>
    <n v="361.53517550000004"/>
    <s v="Bulgaria"/>
    <s v="01 Dec 2025 15:49"/>
    <s v="01 Dec 2025"/>
    <s v="Dec"/>
    <n v="0"/>
    <n v="0"/>
    <n v="6"/>
    <n v="0"/>
    <n v="0"/>
    <n v="6"/>
    <n v="-1"/>
    <s v="01.12.2025"/>
    <x v="13"/>
  </r>
  <r>
    <s v="TO"/>
    <n v="0"/>
    <n v="5"/>
    <n v="0"/>
    <n v="9132"/>
    <s v="NT311864"/>
    <s v="04 Jul 2026"/>
    <s v="04"/>
    <s v="Jul"/>
    <s v="09 Jul 2026"/>
    <s v="09"/>
    <s v="Jul"/>
    <n v="5"/>
    <n v="5"/>
    <n v="0"/>
    <n v="0"/>
    <s v="НОВОТОН - ЕООД"/>
    <x v="7"/>
    <n v="3"/>
    <n v="2"/>
    <n v="2507.5696429999998"/>
    <n v="501.51392859999999"/>
    <s v="Romania"/>
    <s v="17 Dec 2025 15:28"/>
    <s v="17 Dec 2025"/>
    <s v="Dec"/>
    <n v="0"/>
    <n v="0"/>
    <n v="5"/>
    <n v="0"/>
    <n v="0"/>
    <n v="5"/>
    <n v="0"/>
    <s v="17.12.2025"/>
    <x v="10"/>
  </r>
  <r>
    <s v="TOPOLA SKIES"/>
    <n v="0"/>
    <n v="0"/>
    <n v="5"/>
    <n v="8680"/>
    <s v="412289"/>
    <s v="17 Jul 2026"/>
    <s v="17"/>
    <s v="Jul"/>
    <s v="22 Jul 2026"/>
    <s v="22"/>
    <s v="Jul"/>
    <n v="5"/>
    <n v="5"/>
    <n v="0"/>
    <n v="0"/>
    <s v="TOPOLA SKIES"/>
    <x v="4"/>
    <n v="2"/>
    <n v="2"/>
    <n v="1778.638979357798"/>
    <n v="355.72779587155958"/>
    <m/>
    <s v="21 Nov 2025 14:05"/>
    <s v="21 Nov 2025"/>
    <s v="Nov"/>
    <n v="0"/>
    <n v="0"/>
    <n v="5"/>
    <n v="0"/>
    <n v="0"/>
    <n v="5"/>
    <n v="0"/>
    <s v="21.11.2025"/>
    <x v="12"/>
  </r>
  <r>
    <s v="TO"/>
    <n v="0"/>
    <n v="0"/>
    <n v="5"/>
    <n v="8736"/>
    <s v="NT309782"/>
    <s v="27 Jul 2026"/>
    <s v="27"/>
    <s v="Jul"/>
    <s v="01 Aug 2026"/>
    <s v="01"/>
    <s v="Aug"/>
    <n v="5"/>
    <n v="-26"/>
    <n v="4"/>
    <n v="0"/>
    <s v="НОВОТОН - ЕООД"/>
    <x v="4"/>
    <n v="3"/>
    <n v="1"/>
    <n v="1845.8145625"/>
    <n v="369.1629125"/>
    <m/>
    <s v="24 Nov 2025 10:24"/>
    <s v="22 Nov 2025"/>
    <s v="Nov"/>
    <n v="0"/>
    <n v="0"/>
    <n v="4"/>
    <n v="0"/>
    <n v="0"/>
    <n v="4"/>
    <n v="-1"/>
    <s v="24.11.2025"/>
    <x v="15"/>
  </r>
  <r>
    <s v="TO"/>
    <n v="0"/>
    <n v="0"/>
    <n v="5"/>
    <n v="8719"/>
    <s v="1178317.222589"/>
    <s v="29 Jul 2026"/>
    <s v="29"/>
    <s v="Jul"/>
    <s v="03 Aug 2026"/>
    <s v="03"/>
    <s v="Aug"/>
    <n v="5"/>
    <n v="-26"/>
    <n v="2"/>
    <n v="2"/>
    <s v="СЛР-ХОЛИДЕЙ-СЪРВИС ЕООД"/>
    <x v="3"/>
    <n v="2"/>
    <n v="2"/>
    <n v="1709.1020455"/>
    <n v="341.82040910000001"/>
    <s v="Romania"/>
    <s v="23 Nov 2025 18:32"/>
    <s v="23 Nov 2025"/>
    <s v="Nov"/>
    <n v="0"/>
    <n v="0"/>
    <n v="2"/>
    <n v="2"/>
    <n v="0"/>
    <n v="4"/>
    <n v="-1"/>
    <s v="23.11.2025"/>
    <x v="15"/>
  </r>
  <r>
    <s v="TO"/>
    <n v="0"/>
    <n v="0"/>
    <n v="6"/>
    <n v="8906"/>
    <s v="2314232"/>
    <s v="16 Jul 2026"/>
    <s v="16"/>
    <s v="Jul"/>
    <s v="22 Jul 2026"/>
    <s v="22"/>
    <s v="Jul"/>
    <n v="6"/>
    <n v="6"/>
    <n v="0"/>
    <n v="0"/>
    <s v="ТУРИСТИЧЕСКА АГЕНЦИЯ СОЛВЕКС - ЕООД"/>
    <x v="5"/>
    <n v="2"/>
    <n v="2"/>
    <n v="2519.2655063999996"/>
    <n v="419.87758439999993"/>
    <s v="[&quot;RO&quot;]"/>
    <s v="28 Nov 2025 16:17"/>
    <s v="28 Nov 2025"/>
    <s v="Nov"/>
    <n v="0"/>
    <n v="0"/>
    <n v="6"/>
    <n v="0"/>
    <n v="0"/>
    <n v="6"/>
    <n v="0"/>
    <s v="28.11.2025"/>
    <x v="15"/>
  </r>
  <r>
    <s v="TO"/>
    <n v="0"/>
    <n v="5"/>
    <n v="0"/>
    <n v="8539"/>
    <s v="95771"/>
    <s v="02 Jul 2026"/>
    <s v="02"/>
    <s v="Jul"/>
    <s v="07 Jul 2026"/>
    <s v="07"/>
    <s v="Jul"/>
    <n v="5"/>
    <n v="5"/>
    <n v="0"/>
    <n v="0"/>
    <s v="ДЕСТИНЕЙШЪН ТУРИСТИК СЪРВИСИС - ЕООД"/>
    <x v="6"/>
    <n v="3"/>
    <n v="1"/>
    <n v="1627.8373089999998"/>
    <n v="325.56746179999993"/>
    <s v="Romania"/>
    <s v="17 Nov 2025 10:36"/>
    <s v="14 Nov 2025"/>
    <s v="Nov"/>
    <n v="0"/>
    <n v="0"/>
    <n v="5"/>
    <n v="0"/>
    <n v="0"/>
    <n v="5"/>
    <n v="0"/>
    <s v="17.11.2025"/>
    <x v="12"/>
  </r>
  <r>
    <s v="INDIVIDUAL"/>
    <n v="0"/>
    <n v="0"/>
    <n v="5"/>
    <n v="8879"/>
    <s v="27112025"/>
    <s v="18 Jul 2026"/>
    <s v="18"/>
    <s v="Jul"/>
    <s v="23 Jul 2026"/>
    <s v="23"/>
    <s v="Jul"/>
    <n v="5"/>
    <n v="5"/>
    <n v="0"/>
    <n v="0"/>
    <s v="INDIVIDUAL"/>
    <x v="4"/>
    <n v="3"/>
    <n v="0"/>
    <n v="2215.560635321101"/>
    <n v="443.11212706422015"/>
    <m/>
    <s v="27 Nov 2025 15:42"/>
    <s v="27 Nov 2025"/>
    <s v="Nov"/>
    <n v="0"/>
    <n v="0"/>
    <n v="5"/>
    <n v="0"/>
    <n v="0"/>
    <n v="5"/>
    <n v="0"/>
    <s v="27.11.2025"/>
    <x v="15"/>
  </r>
  <r>
    <s v="TO"/>
    <n v="0"/>
    <n v="0"/>
    <n v="6"/>
    <n v="8393"/>
    <s v="95581"/>
    <s v="19 Jul 2026"/>
    <s v="19"/>
    <s v="Jul"/>
    <s v="25 Jul 2026"/>
    <s v="25"/>
    <s v="Jul"/>
    <n v="6"/>
    <n v="6"/>
    <n v="0"/>
    <n v="0"/>
    <s v="ДЕСТИНЕЙШЪН ТУРИСТИК СЪРВИСИС - ЕООД"/>
    <x v="2"/>
    <n v="2"/>
    <n v="0"/>
    <n v="1666.6018595999999"/>
    <n v="277.76697659999996"/>
    <m/>
    <s v="12 Nov 2025 09:11"/>
    <s v="11 Nov 2025"/>
    <s v="Nov"/>
    <n v="0"/>
    <n v="0"/>
    <n v="6"/>
    <n v="0"/>
    <n v="0"/>
    <n v="6"/>
    <n v="0"/>
    <s v="12.11.2025"/>
    <x v="11"/>
  </r>
  <r>
    <s v="TO"/>
    <n v="0"/>
    <n v="0"/>
    <n v="5"/>
    <n v="8718"/>
    <s v="1178316.222588"/>
    <s v="29 Jul 2026"/>
    <s v="29"/>
    <s v="Jul"/>
    <s v="03 Aug 2026"/>
    <s v="03"/>
    <s v="Aug"/>
    <n v="5"/>
    <n v="-26"/>
    <n v="2"/>
    <n v="2"/>
    <s v="СЛР-ХОЛИДЕЙ-СЪРВИС ЕООД"/>
    <x v="3"/>
    <n v="2"/>
    <n v="1"/>
    <n v="1367.320753"/>
    <n v="273.46415059999998"/>
    <s v="Romania"/>
    <s v="23 Nov 2025 18:29"/>
    <s v="23 Nov 2025"/>
    <s v="Nov"/>
    <n v="0"/>
    <n v="0"/>
    <n v="2"/>
    <n v="2"/>
    <n v="0"/>
    <n v="4"/>
    <n v="-1"/>
    <s v="23.11.2025"/>
    <x v="15"/>
  </r>
  <r>
    <s v="TO"/>
    <n v="0"/>
    <n v="5"/>
    <n v="0"/>
    <n v="8187"/>
    <s v="NT307573"/>
    <s v="06 Jul 2026"/>
    <s v="06"/>
    <s v="Jul"/>
    <s v="11 Jul 2026"/>
    <s v="11"/>
    <s v="Jul"/>
    <n v="5"/>
    <n v="5"/>
    <n v="0"/>
    <n v="0"/>
    <s v="НОВОТОН - ЕООД"/>
    <x v="1"/>
    <n v="4"/>
    <n v="0"/>
    <n v="2293.1911166999998"/>
    <n v="458.63822333999997"/>
    <m/>
    <s v="07 Nov 2025 12:44"/>
    <s v="07 Nov 2025"/>
    <s v="Nov"/>
    <n v="0"/>
    <n v="0"/>
    <n v="5"/>
    <n v="0"/>
    <n v="0"/>
    <n v="5"/>
    <n v="0"/>
    <s v="07.11.2025"/>
    <x v="3"/>
  </r>
  <r>
    <s v="TO"/>
    <n v="0"/>
    <n v="0"/>
    <n v="6"/>
    <n v="8115"/>
    <s v="NT307189"/>
    <s v="26 Jul 2026"/>
    <s v="26"/>
    <s v="Jul"/>
    <s v="01 Aug 2026"/>
    <s v="01"/>
    <s v="Aug"/>
    <n v="6"/>
    <n v="-25"/>
    <n v="5"/>
    <n v="0"/>
    <s v="НОВОТОН - ЕООД"/>
    <x v="1"/>
    <n v="3"/>
    <n v="2"/>
    <n v="3149.0818829999998"/>
    <n v="524.84698049999997"/>
    <m/>
    <s v="31 Oct 2025 15:40"/>
    <s v="31 Oct 2025"/>
    <s v="Oct"/>
    <n v="0"/>
    <n v="0"/>
    <n v="5"/>
    <n v="0"/>
    <n v="0"/>
    <n v="5"/>
    <n v="-1"/>
    <s v="31.10.2025"/>
    <x v="4"/>
  </r>
  <r>
    <s v="TO"/>
    <n v="0"/>
    <n v="5"/>
    <n v="0"/>
    <n v="9016"/>
    <s v="97475"/>
    <s v="04 Jul 2026"/>
    <s v="04"/>
    <s v="Jul"/>
    <s v="09 Jul 2026"/>
    <s v="09"/>
    <s v="Jul"/>
    <n v="5"/>
    <n v="5"/>
    <n v="0"/>
    <n v="0"/>
    <s v="ДЕСТИНЕЙШЪН ТУРИСТИК СЪРВИСИС - ЕООД"/>
    <x v="6"/>
    <n v="2"/>
    <n v="1"/>
    <n v="1306.298857"/>
    <n v="261.25977139999998"/>
    <m/>
    <s v="04 Dec 2025 15:27"/>
    <s v="04 Dec 2025"/>
    <s v="Dec"/>
    <n v="0"/>
    <n v="0"/>
    <n v="5"/>
    <n v="0"/>
    <n v="0"/>
    <n v="5"/>
    <n v="0"/>
    <s v="04.12.2025"/>
    <x v="13"/>
  </r>
  <r>
    <s v="TO"/>
    <n v="0"/>
    <n v="0"/>
    <n v="5"/>
    <n v="8890"/>
    <s v="17466"/>
    <s v="13 Jul 2026"/>
    <s v="13"/>
    <s v="Jul"/>
    <s v="18 Jul 2026"/>
    <s v="18"/>
    <s v="Jul"/>
    <n v="5"/>
    <n v="5"/>
    <n v="0"/>
    <n v="0"/>
    <s v="КЛУБ МАГЕЛАН - ООД"/>
    <x v="6"/>
    <n v="2"/>
    <n v="1"/>
    <n v="1446.1407019999999"/>
    <n v="289.22814039999997"/>
    <m/>
    <s v="28 Nov 2025 10:16"/>
    <s v="28 Nov 2025"/>
    <s v="Nov"/>
    <n v="0"/>
    <n v="0"/>
    <n v="5"/>
    <n v="0"/>
    <n v="0"/>
    <n v="5"/>
    <n v="0"/>
    <s v="28.11.2025"/>
    <x v="15"/>
  </r>
  <r>
    <s v="TOPOLA SKIES"/>
    <n v="0"/>
    <n v="0"/>
    <n v="5"/>
    <n v="9105"/>
    <s v="426232"/>
    <s v="18 Jul 2026"/>
    <s v="18"/>
    <s v="Jul"/>
    <s v="23 Jul 2026"/>
    <s v="23"/>
    <s v="Jul"/>
    <n v="5"/>
    <n v="5"/>
    <n v="0"/>
    <n v="0"/>
    <s v="TOPOLA SKIES"/>
    <x v="4"/>
    <n v="3"/>
    <m/>
    <n v="2401.1850513761465"/>
    <n v="480.2370102752293"/>
    <m/>
    <s v="14 Dec 2025 17:33"/>
    <s v="14 Dec 2025"/>
    <s v="Dec"/>
    <n v="0"/>
    <n v="0"/>
    <n v="5"/>
    <n v="0"/>
    <n v="0"/>
    <n v="5"/>
    <n v="0"/>
    <s v="14.12.2025"/>
    <x v="10"/>
  </r>
  <r>
    <s v="TO"/>
    <n v="0"/>
    <n v="0"/>
    <n v="5"/>
    <n v="9197"/>
    <s v="17845"/>
    <s v="20 Jul 2026"/>
    <s v="20"/>
    <s v="Jul"/>
    <s v="25 Jul 2026"/>
    <s v="25"/>
    <s v="Jul"/>
    <n v="5"/>
    <n v="5"/>
    <n v="0"/>
    <n v="0"/>
    <s v="КЛУБ МАГЕЛАН - ООД"/>
    <x v="4"/>
    <n v="2"/>
    <n v="1"/>
    <n v="1481.1500589999998"/>
    <n v="296.23001179999994"/>
    <s v="Romania"/>
    <s v="27 Dec 2025 13:57"/>
    <s v="27 Dec 2025"/>
    <s v="Dec"/>
    <n v="0"/>
    <n v="0"/>
    <n v="5"/>
    <n v="0"/>
    <n v="0"/>
    <n v="5"/>
    <n v="0"/>
    <s v="27.12.2025"/>
    <x v="21"/>
  </r>
  <r>
    <s v="TO"/>
    <n v="0"/>
    <n v="5"/>
    <n v="0"/>
    <n v="9322"/>
    <s v="4484"/>
    <s v="06 Jul 2026"/>
    <s v="06"/>
    <s v="Jul"/>
    <s v="11 Jul 2026"/>
    <s v="11"/>
    <s v="Jul"/>
    <n v="5"/>
    <n v="5"/>
    <n v="0"/>
    <n v="0"/>
    <s v="КЛУБ МАГЕЛАН - ООД"/>
    <x v="3"/>
    <n v="2"/>
    <n v="1"/>
    <n v="1504.6982522000001"/>
    <n v="300.93965044000004"/>
    <s v="Romania"/>
    <s v="02 Jan 2026 10:27"/>
    <s v="01 Jan 2026"/>
    <s v="Jan"/>
    <n v="0"/>
    <n v="0"/>
    <n v="5"/>
    <n v="0"/>
    <n v="0"/>
    <n v="5"/>
    <n v="0"/>
    <s v="02.01.2025"/>
    <x v="20"/>
  </r>
  <r>
    <s v="TOPOLA SKIES"/>
    <n v="0"/>
    <n v="0"/>
    <n v="5"/>
    <n v="8434"/>
    <s v="407470"/>
    <s v="20 Jul 2026"/>
    <s v="20"/>
    <s v="Jul"/>
    <s v="25 Jul 2026"/>
    <s v="25"/>
    <s v="Jul"/>
    <n v="5"/>
    <n v="5"/>
    <n v="0"/>
    <n v="0"/>
    <s v="TOPOLA SKIES"/>
    <x v="2"/>
    <n v="2"/>
    <n v="1"/>
    <n v="1663.3526697247705"/>
    <n v="332.67053394495412"/>
    <m/>
    <s v="12 Nov 2025 21:43"/>
    <s v="12 Nov 2025"/>
    <s v="Nov"/>
    <n v="0"/>
    <n v="0"/>
    <n v="5"/>
    <n v="0"/>
    <n v="0"/>
    <n v="5"/>
    <n v="0"/>
    <s v="12.11.2025"/>
    <x v="11"/>
  </r>
  <r>
    <s v="TO"/>
    <n v="0"/>
    <n v="0"/>
    <n v="7"/>
    <n v="9138"/>
    <s v="97865"/>
    <s v="28 Jul 2026"/>
    <s v="28"/>
    <s v="Jul"/>
    <s v="04 Aug 2026"/>
    <s v="04"/>
    <s v="Aug"/>
    <n v="7"/>
    <n v="-24"/>
    <n v="3"/>
    <n v="3"/>
    <s v="ДЕСТИНЕЙШЪН ТУРИСТИК СЪРВИСИС - ЕООД"/>
    <x v="1"/>
    <n v="4"/>
    <n v="1"/>
    <n v="3673.9288634999998"/>
    <n v="524.84698049999997"/>
    <s v="Romania"/>
    <s v="18 Dec 2025 15:10"/>
    <s v="18 Dec 2025"/>
    <s v="Dec"/>
    <n v="0"/>
    <n v="0"/>
    <n v="3"/>
    <n v="3"/>
    <n v="0"/>
    <n v="6"/>
    <n v="-1"/>
    <s v="18.12.2025"/>
    <x v="10"/>
  </r>
  <r>
    <s v="TOPOLA SKIES"/>
    <n v="0"/>
    <n v="0"/>
    <n v="5"/>
    <n v="9107"/>
    <s v="426285"/>
    <s v="18 Jul 2026"/>
    <s v="18"/>
    <s v="Jul"/>
    <s v="23 Jul 2026"/>
    <s v="23"/>
    <s v="Jul"/>
    <n v="5"/>
    <n v="5"/>
    <n v="0"/>
    <n v="0"/>
    <s v="TOPOLA SKIES"/>
    <x v="7"/>
    <n v="4"/>
    <m/>
    <n v="3359.0034495412842"/>
    <n v="671.8006899082568"/>
    <m/>
    <s v="14 Dec 2025 19:03"/>
    <s v="14 Dec 2025"/>
    <s v="Dec"/>
    <n v="0"/>
    <n v="0"/>
    <n v="5"/>
    <n v="0"/>
    <n v="0"/>
    <n v="5"/>
    <n v="0"/>
    <s v="14.12.2025"/>
    <x v="10"/>
  </r>
  <r>
    <s v="TO"/>
    <n v="0"/>
    <n v="6"/>
    <n v="0"/>
    <n v="8741"/>
    <s v="17263"/>
    <s v="05 Jul 2026"/>
    <s v="05"/>
    <s v="Jul"/>
    <s v="11 Jul 2026"/>
    <s v="11"/>
    <s v="Jul"/>
    <n v="6"/>
    <n v="6"/>
    <n v="0"/>
    <n v="0"/>
    <s v="КЛУБ МАГЕЛАН - ООД"/>
    <x v="4"/>
    <n v="3"/>
    <n v="1"/>
    <n v="2075.4876794000002"/>
    <n v="345.91461323333334"/>
    <m/>
    <s v="24 Nov 2025 10:39"/>
    <s v="22 Nov 2025"/>
    <s v="Nov"/>
    <n v="0"/>
    <n v="0"/>
    <n v="6"/>
    <n v="0"/>
    <n v="0"/>
    <n v="6"/>
    <n v="0"/>
    <s v="24.11.2025"/>
    <x v="15"/>
  </r>
  <r>
    <s v="TO"/>
    <n v="0"/>
    <n v="0"/>
    <n v="5"/>
    <n v="8763"/>
    <s v="1178334.222783"/>
    <s v="29 Jul 2026"/>
    <s v="29"/>
    <s v="Jul"/>
    <s v="03 Aug 2026"/>
    <s v="03"/>
    <s v="Aug"/>
    <n v="5"/>
    <n v="-26"/>
    <n v="2"/>
    <n v="2"/>
    <s v="СЛР-ХОЛИДЕЙ-СЪРВИС ЕООД"/>
    <x v="5"/>
    <n v="3"/>
    <n v="0"/>
    <n v="2092.9336829999997"/>
    <n v="418.58673659999994"/>
    <s v="Romania"/>
    <s v="24 Nov 2025 12:11"/>
    <s v="24 Nov 2025"/>
    <s v="Nov"/>
    <n v="0"/>
    <n v="0"/>
    <n v="2"/>
    <n v="2"/>
    <n v="0"/>
    <n v="4"/>
    <n v="-1"/>
    <s v="24.11.2025"/>
    <x v="15"/>
  </r>
  <r>
    <s v="TO"/>
    <n v="0"/>
    <n v="0"/>
    <n v="7"/>
    <n v="9052"/>
    <s v="4456"/>
    <s v="27 Jul 2026"/>
    <s v="27"/>
    <s v="Jul"/>
    <s v="03 Aug 2026"/>
    <s v="03"/>
    <s v="Aug"/>
    <n v="7"/>
    <n v="-24"/>
    <n v="4"/>
    <n v="2"/>
    <s v="КЛУБ МАГЕЛАН - ООД"/>
    <x v="0"/>
    <n v="3"/>
    <n v="1"/>
    <n v="3086.1823902000001"/>
    <n v="440.88319860000001"/>
    <m/>
    <s v="08 Dec 2025 11:02"/>
    <s v="08 Dec 2025"/>
    <s v="Dec"/>
    <n v="0"/>
    <n v="0"/>
    <n v="4"/>
    <n v="2"/>
    <n v="0"/>
    <n v="6"/>
    <n v="-1"/>
    <s v="08.12.2025"/>
    <x v="16"/>
  </r>
  <r>
    <s v="TO"/>
    <n v="0"/>
    <n v="0"/>
    <n v="5"/>
    <n v="8766"/>
    <s v="18072026"/>
    <s v="18 Jul 2026"/>
    <s v="18"/>
    <s v="Jul"/>
    <s v="23 Jul 2026"/>
    <s v="23"/>
    <s v="Jul"/>
    <n v="5"/>
    <n v="5"/>
    <n v="0"/>
    <n v="0"/>
    <s v="ВЕРСО ТРАВЪЛ - ООД"/>
    <x v="4"/>
    <n v="2"/>
    <n v="2"/>
    <n v="1709.1020455"/>
    <n v="341.82040910000001"/>
    <m/>
    <s v="24 Nov 2025 12:47"/>
    <s v="24 Nov 2025"/>
    <s v="Nov"/>
    <n v="0"/>
    <n v="0"/>
    <n v="5"/>
    <n v="0"/>
    <n v="0"/>
    <n v="5"/>
    <n v="0"/>
    <s v="24.11.2025"/>
    <x v="15"/>
  </r>
  <r>
    <s v="BOOKING"/>
    <n v="0"/>
    <n v="7"/>
    <n v="0"/>
    <n v="8915"/>
    <s v="6359084030"/>
    <s v="01 Jul 2026"/>
    <s v="01"/>
    <s v="Jul"/>
    <s v="08 Jul 2026"/>
    <s v="08"/>
    <s v="Jul"/>
    <n v="7"/>
    <n v="7"/>
    <n v="0"/>
    <n v="0"/>
    <s v="BOOKING"/>
    <x v="4"/>
    <n v="2"/>
    <n v="2"/>
    <n v="3866.0837779816511"/>
    <n v="552.2976825688072"/>
    <s v="Israel"/>
    <s v="29 Nov 2025 01:00"/>
    <s v="28 Nov 2025"/>
    <s v="Nov"/>
    <n v="0"/>
    <n v="0"/>
    <n v="7"/>
    <n v="0"/>
    <n v="0"/>
    <n v="7"/>
    <n v="0"/>
    <s v="29.11.2025"/>
    <x v="15"/>
  </r>
  <r>
    <s v="TO"/>
    <n v="0"/>
    <n v="0"/>
    <n v="5"/>
    <n v="8963"/>
    <s v="1180670.223747"/>
    <s v="27 Jul 2026"/>
    <s v="27"/>
    <s v="Jul"/>
    <s v="01 Aug 2026"/>
    <s v="01"/>
    <s v="Aug"/>
    <n v="5"/>
    <n v="-26"/>
    <n v="4"/>
    <n v="0"/>
    <s v="СЛР-ХОЛИДЕЙ-СЪРВИС ЕООД"/>
    <x v="4"/>
    <n v="2"/>
    <n v="0"/>
    <n v="1481.1500589999998"/>
    <n v="296.23001179999994"/>
    <s v="Romania"/>
    <s v="01 Dec 2025 10:47"/>
    <s v="30 Nov 2025"/>
    <s v="Dec"/>
    <n v="0"/>
    <n v="0"/>
    <n v="4"/>
    <n v="0"/>
    <n v="0"/>
    <n v="4"/>
    <n v="-1"/>
    <s v="01.12.2025"/>
    <x v="13"/>
  </r>
  <r>
    <s v="TO"/>
    <n v="0"/>
    <n v="0"/>
    <n v="6"/>
    <n v="8490"/>
    <s v="NT308643"/>
    <s v="17 Jul 2026"/>
    <s v="17"/>
    <s v="Jul"/>
    <s v="23 Jul 2026"/>
    <s v="23"/>
    <s v="Jul"/>
    <n v="6"/>
    <n v="6"/>
    <n v="0"/>
    <n v="0"/>
    <s v="НОВОТОН - ЕООД"/>
    <x v="6"/>
    <n v="3"/>
    <n v="1"/>
    <n v="2162.6394642"/>
    <n v="360.43991069999998"/>
    <s v="Bulgaria"/>
    <s v="14 Nov 2025 14:50"/>
    <s v="14 Nov 2025"/>
    <s v="Nov"/>
    <n v="0"/>
    <n v="0"/>
    <n v="6"/>
    <n v="0"/>
    <n v="0"/>
    <n v="6"/>
    <n v="0"/>
    <s v="14.11.2025"/>
    <x v="11"/>
  </r>
  <r>
    <s v="BOOKING"/>
    <n v="0"/>
    <n v="0"/>
    <n v="5"/>
    <n v="8998"/>
    <s v="6728709995"/>
    <s v="07 Aug 2026"/>
    <s v="07"/>
    <s v="Aug"/>
    <s v="12 Aug 2026"/>
    <s v="12"/>
    <s v="Aug"/>
    <n v="5"/>
    <n v="5"/>
    <n v="0"/>
    <n v="0"/>
    <s v="BOOKING"/>
    <x v="6"/>
    <n v="1"/>
    <n v="2"/>
    <n v="2383.6005247706421"/>
    <n v="476.72010495412843"/>
    <m/>
    <s v="02 Dec 2025 21:34"/>
    <s v="02 Dec 2025"/>
    <s v="Dec"/>
    <n v="0"/>
    <n v="0"/>
    <n v="0"/>
    <n v="5"/>
    <n v="0"/>
    <n v="5"/>
    <n v="0"/>
    <s v="02.12.2025"/>
    <x v="13"/>
  </r>
  <r>
    <s v="TO"/>
    <n v="0"/>
    <n v="7"/>
    <n v="0"/>
    <n v="8799"/>
    <s v="17347"/>
    <s v="02 Jul 2026"/>
    <s v="02"/>
    <s v="Jul"/>
    <s v="09 Jul 2026"/>
    <s v="09"/>
    <s v="Jul"/>
    <n v="7"/>
    <n v="7"/>
    <n v="0"/>
    <n v="0"/>
    <s v="КЛУБ МАГЕЛАН - ООД"/>
    <x v="4"/>
    <n v="2"/>
    <n v="2"/>
    <n v="2166.7075906"/>
    <n v="309.5296558"/>
    <m/>
    <s v="25 Nov 2025 09:49"/>
    <s v="24 Nov 2025"/>
    <s v="Nov"/>
    <n v="0"/>
    <n v="0"/>
    <n v="7"/>
    <n v="0"/>
    <n v="0"/>
    <n v="7"/>
    <n v="0"/>
    <s v="25.11.2025"/>
    <x v="15"/>
  </r>
  <r>
    <s v="TO"/>
    <n v="0"/>
    <n v="0"/>
    <n v="5"/>
    <n v="8498"/>
    <s v="1175992.221522"/>
    <s v="19 Jul 2026"/>
    <s v="19"/>
    <s v="Jul"/>
    <s v="24 Jul 2026"/>
    <s v="24"/>
    <s v="Jul"/>
    <n v="5"/>
    <n v="5"/>
    <n v="0"/>
    <n v="0"/>
    <s v="СЛР-ХОЛИДЕЙ-СЪРВИС ЕООД"/>
    <x v="6"/>
    <n v="2"/>
    <n v="1"/>
    <n v="1334.9517664999998"/>
    <n v="266.99035329999998"/>
    <s v="Romania"/>
    <s v="14 Nov 2025 19:18"/>
    <s v="14 Nov 2025"/>
    <s v="Nov"/>
    <n v="0"/>
    <n v="0"/>
    <n v="5"/>
    <n v="0"/>
    <n v="0"/>
    <n v="5"/>
    <n v="0"/>
    <s v="14.11.2025"/>
    <x v="11"/>
  </r>
  <r>
    <s v="TO"/>
    <n v="0"/>
    <n v="5"/>
    <n v="0"/>
    <n v="8078"/>
    <s v="16675"/>
    <s v="01 Jul 2026"/>
    <s v="01"/>
    <s v="Jul"/>
    <s v="06 Jul 2026"/>
    <s v="06"/>
    <s v="Jul"/>
    <n v="5"/>
    <n v="5"/>
    <n v="0"/>
    <n v="0"/>
    <s v="КЛУБ МАГЕЛАН - ООД"/>
    <x v="4"/>
    <n v="2"/>
    <n v="1"/>
    <n v="1341.3082139999999"/>
    <n v="268.2616428"/>
    <m/>
    <s v="27 Oct 2025 16:36"/>
    <s v="14 Oct 2025"/>
    <s v="Oct"/>
    <n v="0"/>
    <n v="0"/>
    <n v="5"/>
    <n v="0"/>
    <n v="0"/>
    <n v="5"/>
    <n v="0"/>
    <s v="27.10.2025"/>
    <x v="4"/>
  </r>
  <r>
    <s v="TO"/>
    <n v="0"/>
    <n v="0"/>
    <n v="3"/>
    <n v="9379"/>
    <s v="60702"/>
    <s v="31 Jul 2026"/>
    <s v="31"/>
    <s v="Jul"/>
    <s v="03 Aug 2026"/>
    <s v="03"/>
    <s v="Aug"/>
    <n v="3"/>
    <n v="-28"/>
    <n v="0"/>
    <n v="2"/>
    <s v="КЛУБ МАГЕЛАН - ООД"/>
    <x v="3"/>
    <n v="1"/>
    <n v="0"/>
    <n v="957.10496880000005"/>
    <n v="319.03498960000002"/>
    <s v="Romania"/>
    <s v="07 Jan 2026 11:16"/>
    <s v="06 Jan 2026"/>
    <s v="Jan"/>
    <n v="0"/>
    <n v="0"/>
    <n v="0"/>
    <n v="2"/>
    <n v="0"/>
    <n v="2"/>
    <n v="-1"/>
    <s v="07.01.2025"/>
    <x v="1"/>
  </r>
  <r>
    <s v="TO"/>
    <n v="0"/>
    <n v="0"/>
    <n v="5"/>
    <n v="8602"/>
    <s v="2312185"/>
    <s v="10 Aug 2026"/>
    <s v="10"/>
    <s v="Aug"/>
    <s v="15 Aug 2026"/>
    <s v="15"/>
    <s v="Aug"/>
    <n v="5"/>
    <n v="5"/>
    <n v="0"/>
    <n v="0"/>
    <s v="ТУРИСТИЧЕСКА АГЕНЦИЯ СОЛВЕКС - ЕООД"/>
    <x v="4"/>
    <n v="2"/>
    <n v="1"/>
    <n v="1481.1500589999998"/>
    <n v="296.23001179999994"/>
    <s v="[&quot;RO&quot;]"/>
    <s v="18 Nov 2025 15:36"/>
    <s v="18 Nov 2025"/>
    <s v="Nov"/>
    <n v="0"/>
    <n v="0"/>
    <n v="0"/>
    <n v="5"/>
    <n v="0"/>
    <n v="5"/>
    <n v="0"/>
    <s v="18.11.2025"/>
    <x v="12"/>
  </r>
  <r>
    <s v="TO"/>
    <n v="0"/>
    <n v="0"/>
    <n v="5"/>
    <n v="9199"/>
    <s v="51734"/>
    <s v="24 Jul 2026"/>
    <s v="24"/>
    <s v="Jul"/>
    <s v="29 Jul 2026"/>
    <s v="29"/>
    <s v="Jul"/>
    <n v="5"/>
    <n v="5"/>
    <n v="0"/>
    <n v="0"/>
    <s v="КЛУБ МАГЕЛАН - ООД"/>
    <x v="4"/>
    <n v="2"/>
    <n v="2"/>
    <n v="1851.4864694999999"/>
    <n v="370.2972939"/>
    <s v="Romania"/>
    <s v="28 Dec 2025 15:20"/>
    <s v="28 Dec 2025"/>
    <s v="Dec"/>
    <n v="0"/>
    <n v="0"/>
    <n v="5"/>
    <n v="0"/>
    <n v="0"/>
    <n v="5"/>
    <n v="0"/>
    <s v="28.12.2025"/>
    <x v="18"/>
  </r>
  <r>
    <s v="INDIVIDUAL"/>
    <n v="0"/>
    <n v="6"/>
    <n v="0"/>
    <n v="9381"/>
    <s v="07012026"/>
    <s v="05 Jul 2026"/>
    <s v="05"/>
    <s v="Jul"/>
    <s v="11 Jul 2026"/>
    <s v="11"/>
    <s v="Jul"/>
    <n v="6"/>
    <n v="6"/>
    <n v="0"/>
    <n v="0"/>
    <s v="INDIVIDUAL"/>
    <x v="6"/>
    <n v="3"/>
    <n v="1"/>
    <n v="2867.3185535779812"/>
    <n v="477.88642559633024"/>
    <s v="Bulgaria"/>
    <s v="07 Jan 2026 14:39"/>
    <s v="07 Jan 2026"/>
    <s v="Jan"/>
    <n v="0"/>
    <n v="0"/>
    <n v="6"/>
    <n v="0"/>
    <n v="0"/>
    <n v="6"/>
    <n v="0"/>
    <s v="07.01.2025"/>
    <x v="1"/>
  </r>
  <r>
    <s v="TOPOLA SKIES"/>
    <n v="0"/>
    <n v="0"/>
    <n v="5"/>
    <n v="8684"/>
    <s v="412365"/>
    <s v="31 Jul 2026"/>
    <s v="31"/>
    <s v="Jul"/>
    <s v="05 Aug 2026"/>
    <s v="05"/>
    <s v="Aug"/>
    <n v="5"/>
    <n v="-26"/>
    <n v="0"/>
    <n v="4"/>
    <s v="TOPOLA SKIES"/>
    <x v="4"/>
    <n v="2"/>
    <n v="1"/>
    <n v="1778.638979357798"/>
    <n v="355.72779587155958"/>
    <m/>
    <s v="21 Nov 2025 15:52"/>
    <s v="21 Nov 2025"/>
    <s v="Nov"/>
    <n v="0"/>
    <n v="0"/>
    <n v="0"/>
    <n v="4"/>
    <n v="0"/>
    <n v="4"/>
    <n v="-1"/>
    <s v="21.11.2025"/>
    <x v="12"/>
  </r>
  <r>
    <s v="TO"/>
    <n v="0"/>
    <n v="0"/>
    <n v="6"/>
    <n v="8054"/>
    <s v="1170032.219377"/>
    <s v="21 Jul 2026"/>
    <s v="21"/>
    <s v="Jul"/>
    <s v="27 Jul 2026"/>
    <s v="27"/>
    <s v="Jul"/>
    <n v="6"/>
    <n v="6"/>
    <n v="0"/>
    <n v="0"/>
    <s v="СЛР-ХОЛИДЕЙ-СЪРВИС ЕООД"/>
    <x v="5"/>
    <n v="2"/>
    <n v="2"/>
    <n v="2519.2655063999996"/>
    <n v="419.87758439999993"/>
    <s v="Romania"/>
    <s v="27 Oct 2025 15:55"/>
    <s v="23 Oct 2025"/>
    <s v="Oct"/>
    <n v="0"/>
    <n v="0"/>
    <n v="6"/>
    <n v="0"/>
    <n v="0"/>
    <n v="6"/>
    <n v="0"/>
    <s v="27.10.2025"/>
    <x v="4"/>
  </r>
  <r>
    <s v="TO"/>
    <n v="0"/>
    <n v="0"/>
    <n v="6"/>
    <n v="8060"/>
    <s v="2308258"/>
    <s v="14 Jul 2026"/>
    <s v="14"/>
    <s v="Jul"/>
    <s v="20 Jul 2026"/>
    <s v="20"/>
    <s v="Jul"/>
    <n v="6"/>
    <n v="6"/>
    <n v="0"/>
    <n v="0"/>
    <s v="ТУРИСТИЧЕСКА АГЕНЦИЯ СОЛВЕКС - ЕООД"/>
    <x v="1"/>
    <n v="5"/>
    <n v="0"/>
    <n v="3778.8982595999996"/>
    <n v="629.8163765999999"/>
    <m/>
    <s v="27 Oct 2025 15:57"/>
    <s v="14 Oct 2025"/>
    <s v="Oct"/>
    <n v="0"/>
    <n v="0"/>
    <n v="6"/>
    <n v="0"/>
    <n v="0"/>
    <n v="6"/>
    <n v="0"/>
    <s v="27.10.2025"/>
    <x v="4"/>
  </r>
  <r>
    <s v="TO"/>
    <n v="0"/>
    <n v="0"/>
    <n v="6"/>
    <n v="8513"/>
    <s v="1176073.221555"/>
    <s v="26 Jul 2026"/>
    <s v="26"/>
    <s v="Jul"/>
    <s v="01 Aug 2026"/>
    <s v="01"/>
    <s v="Aug"/>
    <n v="6"/>
    <n v="-25"/>
    <n v="5"/>
    <n v="0"/>
    <s v="СЛР-ХОЛИДЕЙ-СЪРВИС ЕООД"/>
    <x v="2"/>
    <n v="2"/>
    <n v="2"/>
    <n v="2083.1936495999998"/>
    <n v="347.19894159999996"/>
    <s v="Romania"/>
    <s v="15 Nov 2025 14:21"/>
    <s v="15 Nov 2025"/>
    <s v="Nov"/>
    <n v="0"/>
    <n v="0"/>
    <n v="5"/>
    <n v="0"/>
    <n v="0"/>
    <n v="5"/>
    <n v="-1"/>
    <s v="15.11.2025"/>
    <x v="11"/>
  </r>
  <r>
    <s v="TO"/>
    <n v="0"/>
    <n v="5"/>
    <n v="0"/>
    <n v="8567"/>
    <s v="1176605.221892"/>
    <s v="06 Jul 2026"/>
    <s v="06"/>
    <s v="Jul"/>
    <s v="11 Jul 2026"/>
    <s v="11"/>
    <s v="Jul"/>
    <n v="5"/>
    <n v="5"/>
    <n v="0"/>
    <n v="0"/>
    <s v="СЛР-ХОЛИДЕЙ-СЪРВИС ЕООД"/>
    <x v="6"/>
    <n v="3"/>
    <n v="1"/>
    <n v="1697.5822068"/>
    <n v="339.51644135999999"/>
    <s v="Romania"/>
    <s v="17 Nov 2025 14:49"/>
    <s v="17 Nov 2025"/>
    <s v="Nov"/>
    <n v="0"/>
    <n v="0"/>
    <n v="5"/>
    <n v="0"/>
    <n v="0"/>
    <n v="5"/>
    <n v="0"/>
    <s v="17.11.2025"/>
    <x v="12"/>
  </r>
  <r>
    <s v="TO"/>
    <n v="0"/>
    <n v="0"/>
    <n v="6"/>
    <n v="8956"/>
    <s v="1180362.223613"/>
    <s v="20 Jul 2026"/>
    <s v="20"/>
    <s v="Jul"/>
    <s v="26 Jul 2026"/>
    <s v="26"/>
    <s v="Jul"/>
    <n v="6"/>
    <n v="6"/>
    <n v="0"/>
    <n v="0"/>
    <s v="СЛР-ХОЛИДЕЙ-СЪРВИС ЕООД"/>
    <x v="6"/>
    <n v="3"/>
    <n v="1"/>
    <n v="2342.7714071999999"/>
    <n v="390.4619012"/>
    <s v="Romania"/>
    <s v="01 Dec 2025 10:01"/>
    <s v="29 Nov 2025"/>
    <s v="Dec"/>
    <n v="0"/>
    <n v="0"/>
    <n v="6"/>
    <n v="0"/>
    <n v="0"/>
    <n v="6"/>
    <n v="0"/>
    <s v="01.12.2025"/>
    <x v="13"/>
  </r>
  <r>
    <s v="TO"/>
    <n v="0"/>
    <n v="7"/>
    <n v="0"/>
    <n v="8081"/>
    <s v="50625"/>
    <s v="03 Jul 2026"/>
    <s v="03"/>
    <s v="Jul"/>
    <s v="10 Jul 2026"/>
    <s v="10"/>
    <s v="Jul"/>
    <n v="7"/>
    <n v="7"/>
    <n v="0"/>
    <n v="0"/>
    <s v="КЛУБ МАГЕЛАН - ООД"/>
    <x v="2"/>
    <n v="2"/>
    <n v="1"/>
    <n v="1938.4231130000001"/>
    <n v="276.91758757142856"/>
    <m/>
    <s v="27 Oct 2025 16:38"/>
    <s v="16 Oct 2025"/>
    <s v="Oct"/>
    <n v="0"/>
    <n v="0"/>
    <n v="7"/>
    <n v="0"/>
    <n v="0"/>
    <n v="7"/>
    <n v="0"/>
    <s v="27.10.2025"/>
    <x v="4"/>
  </r>
  <r>
    <s v="TO"/>
    <n v="0"/>
    <n v="0"/>
    <n v="5"/>
    <n v="9103"/>
    <s v="NT311642"/>
    <s v="20 Jul 2026"/>
    <s v="20"/>
    <s v="Jul"/>
    <s v="25 Jul 2026"/>
    <s v="25"/>
    <s v="Jul"/>
    <n v="5"/>
    <n v="5"/>
    <n v="0"/>
    <n v="0"/>
    <s v="НОВОТОН - ЕООД"/>
    <x v="6"/>
    <n v="3"/>
    <n v="1"/>
    <n v="1952.3095060000001"/>
    <n v="390.4619012"/>
    <m/>
    <s v="13 Dec 2025 22:59"/>
    <s v="13 Dec 2025"/>
    <s v="Dec"/>
    <n v="0"/>
    <n v="0"/>
    <n v="5"/>
    <n v="0"/>
    <n v="0"/>
    <n v="5"/>
    <n v="0"/>
    <s v="13.12.2025"/>
    <x v="16"/>
  </r>
  <r>
    <s v="TO"/>
    <n v="0"/>
    <n v="3"/>
    <n v="2"/>
    <n v="8927"/>
    <s v="2314517"/>
    <s v="08 Jul 2026"/>
    <s v="08"/>
    <s v="Jul"/>
    <s v="13 Jul 2026"/>
    <s v="13"/>
    <s v="Jul"/>
    <n v="5"/>
    <n v="5"/>
    <n v="0"/>
    <n v="0"/>
    <s v="ТУРИСТИЧЕСКА АГЕНЦИЯ СОЛВЕКС - ЕООД"/>
    <x v="7"/>
    <n v="4"/>
    <n v="2"/>
    <n v="3014.9119449999998"/>
    <n v="602.98238900000001"/>
    <s v="[&quot;RO&quot;]"/>
    <s v="30 Nov 2025 18:02"/>
    <s v="30 Nov 2025"/>
    <s v="Nov"/>
    <n v="0"/>
    <n v="0"/>
    <n v="5"/>
    <n v="0"/>
    <n v="0"/>
    <n v="5"/>
    <n v="0"/>
    <s v="30.11.2025"/>
    <x v="13"/>
  </r>
  <r>
    <s v="TO"/>
    <n v="0"/>
    <n v="0"/>
    <n v="6"/>
    <n v="8290"/>
    <s v="NT307971"/>
    <s v="27 Jul 2026"/>
    <s v="27"/>
    <s v="Jul"/>
    <s v="02 Aug 2026"/>
    <s v="02"/>
    <s v="Aug"/>
    <n v="6"/>
    <n v="-25"/>
    <n v="4"/>
    <n v="1"/>
    <s v="НОВОТОН - ЕООД"/>
    <x v="6"/>
    <n v="2"/>
    <n v="1"/>
    <n v="1601.9421197999998"/>
    <n v="266.99035329999998"/>
    <m/>
    <s v="10 Nov 2025 13:07"/>
    <s v="10 Nov 2025"/>
    <s v="Nov"/>
    <n v="0"/>
    <n v="0"/>
    <n v="4"/>
    <n v="1"/>
    <n v="0"/>
    <n v="5"/>
    <n v="-1"/>
    <s v="10.11.2025"/>
    <x v="11"/>
  </r>
  <r>
    <s v="TO"/>
    <n v="0"/>
    <n v="6"/>
    <n v="0"/>
    <n v="8938"/>
    <s v="1180826.223584"/>
    <s v="03 Jul 2026"/>
    <s v="03"/>
    <s v="Jul"/>
    <s v="09 Jul 2026"/>
    <s v="09"/>
    <s v="Jul"/>
    <n v="6"/>
    <n v="6"/>
    <n v="0"/>
    <n v="0"/>
    <s v="СЛР-ХОЛИДЕЙ-СЪРВИС ЕООД"/>
    <x v="0"/>
    <n v="2"/>
    <n v="1"/>
    <n v="1805.5440228"/>
    <n v="300.92400379999998"/>
    <s v="Romania"/>
    <s v="30 Nov 2025 23:07"/>
    <s v="30 Nov 2025"/>
    <s v="Nov"/>
    <n v="0"/>
    <n v="0"/>
    <n v="6"/>
    <n v="0"/>
    <n v="0"/>
    <n v="6"/>
    <n v="0"/>
    <s v="30.11.2025"/>
    <x v="13"/>
  </r>
  <r>
    <s v="TOPOLA SKIES"/>
    <n v="0"/>
    <n v="0"/>
    <n v="5"/>
    <n v="8040"/>
    <s v="397146"/>
    <s v="13 Jul 2026"/>
    <s v="13"/>
    <s v="Jul"/>
    <s v="18 Jul 2026"/>
    <s v="18"/>
    <s v="Jul"/>
    <n v="5"/>
    <n v="5"/>
    <n v="0"/>
    <n v="0"/>
    <s v="TOPOLA SKIES"/>
    <x v="3"/>
    <n v="2"/>
    <n v="1"/>
    <n v="1778.638979357798"/>
    <n v="355.72779587155958"/>
    <m/>
    <s v="25 Oct 2025 09:27"/>
    <s v="25 Oct 2025"/>
    <s v="Oct"/>
    <n v="0"/>
    <n v="0"/>
    <n v="5"/>
    <n v="0"/>
    <n v="0"/>
    <n v="5"/>
    <n v="0"/>
    <s v="25.10.2025"/>
    <x v="17"/>
  </r>
  <r>
    <s v="TO"/>
    <n v="0"/>
    <n v="5"/>
    <n v="4"/>
    <n v="9053"/>
    <s v="4112"/>
    <s v="06 Jul 2026"/>
    <s v="06"/>
    <s v="Jul"/>
    <s v="15 Jul 2026"/>
    <s v="15"/>
    <s v="Jul"/>
    <n v="9"/>
    <n v="9"/>
    <n v="0"/>
    <n v="0"/>
    <s v="КЛУБ МАГЕЛАН - ООД"/>
    <x v="6"/>
    <n v="3"/>
    <n v="1"/>
    <n v="3400.8558788999999"/>
    <n v="377.87287543333332"/>
    <m/>
    <s v="08 Dec 2025 12:59"/>
    <s v="08 Dec 2025"/>
    <s v="Dec"/>
    <n v="0"/>
    <n v="0"/>
    <n v="9"/>
    <n v="0"/>
    <n v="0"/>
    <n v="9"/>
    <n v="0"/>
    <s v="08.12.2025"/>
    <x v="16"/>
  </r>
  <r>
    <s v="TO"/>
    <n v="0"/>
    <n v="5"/>
    <n v="0"/>
    <n v="8947"/>
    <s v="2314588"/>
    <s v="05 Jul 2026"/>
    <s v="05"/>
    <s v="Jul"/>
    <s v="10 Jul 2026"/>
    <s v="10"/>
    <s v="Jul"/>
    <n v="5"/>
    <n v="5"/>
    <n v="0"/>
    <n v="0"/>
    <s v="ТУРИСТИЧЕСКА АГЕНЦИЯ СОЛВЕКС - ЕООД"/>
    <x v="4"/>
    <n v="2"/>
    <n v="1"/>
    <n v="1369.2765830000001"/>
    <n v="273.85531660000004"/>
    <s v="[&quot;RO&quot;]"/>
    <s v="01 Dec 2025 09:11"/>
    <s v="01 Dec 2025"/>
    <s v="Dec"/>
    <n v="0"/>
    <n v="0"/>
    <n v="5"/>
    <n v="0"/>
    <n v="0"/>
    <n v="5"/>
    <n v="0"/>
    <s v="01.12.2025"/>
    <x v="13"/>
  </r>
  <r>
    <s v="TO"/>
    <n v="0"/>
    <n v="0"/>
    <n v="5"/>
    <n v="9245"/>
    <s v="2317307"/>
    <s v="19 Aug 2026"/>
    <s v="19"/>
    <s v="Aug"/>
    <s v="24 Aug 2026"/>
    <s v="24"/>
    <s v="Aug"/>
    <n v="5"/>
    <n v="5"/>
    <n v="0"/>
    <n v="0"/>
    <s v="ТУРИСТИЧЕСКА АГЕНЦИЯ СОЛВЕКС - ЕООД"/>
    <x v="3"/>
    <n v="2"/>
    <n v="1"/>
    <n v="1481.1500589999998"/>
    <n v="296.23001179999994"/>
    <s v="Romania"/>
    <s v="30 Dec 2025 10:35"/>
    <s v="30 Dec 2025"/>
    <s v="Dec"/>
    <n v="0"/>
    <n v="0"/>
    <n v="0"/>
    <n v="5"/>
    <n v="0"/>
    <n v="5"/>
    <n v="0"/>
    <s v="30.12.2025"/>
    <x v="18"/>
  </r>
  <r>
    <s v="TO"/>
    <n v="0"/>
    <n v="0"/>
    <n v="6"/>
    <n v="8457"/>
    <s v="NT308460"/>
    <s v="01 Aug 2026"/>
    <s v="01"/>
    <s v="Aug"/>
    <s v="07 Aug 2026"/>
    <s v="07"/>
    <s v="Aug"/>
    <n v="6"/>
    <n v="6"/>
    <n v="0"/>
    <n v="0"/>
    <s v="НОВОТОН - ЕООД"/>
    <x v="6"/>
    <n v="2"/>
    <n v="2"/>
    <n v="2002.4569872"/>
    <n v="333.74283120000001"/>
    <m/>
    <s v="13 Nov 2025 13:13"/>
    <s v="13 Nov 2025"/>
    <s v="Nov"/>
    <n v="0"/>
    <n v="0"/>
    <n v="0"/>
    <n v="6"/>
    <n v="0"/>
    <n v="6"/>
    <n v="0"/>
    <s v="13.11.2025"/>
    <x v="11"/>
  </r>
  <r>
    <s v="TO"/>
    <n v="0"/>
    <n v="0"/>
    <n v="6"/>
    <n v="8059"/>
    <s v="1170218.219536"/>
    <s v="25 Jul 2026"/>
    <s v="25"/>
    <s v="Jul"/>
    <s v="31 Jul 2026"/>
    <s v="31"/>
    <s v="Jul"/>
    <n v="6"/>
    <n v="6"/>
    <n v="0"/>
    <n v="0"/>
    <s v="СЛР-ХОЛИДЕЙ-СЪРВИС ЕООД"/>
    <x v="5"/>
    <n v="3"/>
    <n v="0"/>
    <n v="2720.7551129999997"/>
    <n v="453.45918549999993"/>
    <s v="Romania"/>
    <s v="27 Oct 2025 15:56"/>
    <s v="26 Oct 2025"/>
    <s v="Oct"/>
    <n v="0"/>
    <n v="0"/>
    <n v="6"/>
    <n v="0"/>
    <n v="0"/>
    <n v="6"/>
    <n v="0"/>
    <s v="27.10.2025"/>
    <x v="4"/>
  </r>
  <r>
    <s v="TO"/>
    <n v="0"/>
    <n v="0"/>
    <n v="6"/>
    <n v="8182"/>
    <s v="50891"/>
    <s v="17 Aug 2026"/>
    <s v="17"/>
    <s v="Aug"/>
    <s v="23 Aug 2026"/>
    <s v="23"/>
    <s v="Aug"/>
    <n v="6"/>
    <n v="6"/>
    <n v="0"/>
    <n v="0"/>
    <s v="КЛУБ МАГЕЛАН - ООД"/>
    <x v="4"/>
    <n v="3"/>
    <n v="1"/>
    <n v="2214.9774750000001"/>
    <n v="369.1629125"/>
    <m/>
    <s v="07 Nov 2025 11:40"/>
    <s v="07 Nov 2025"/>
    <s v="Nov"/>
    <n v="0"/>
    <n v="0"/>
    <n v="0"/>
    <n v="6"/>
    <n v="0"/>
    <n v="6"/>
    <n v="0"/>
    <s v="07.11.2025"/>
    <x v="3"/>
  </r>
  <r>
    <s v="TO"/>
    <n v="0"/>
    <n v="0"/>
    <n v="5"/>
    <n v="8526"/>
    <s v="NT308818"/>
    <s v="20 Jul 2026"/>
    <s v="20"/>
    <s v="Jul"/>
    <s v="25 Jul 2026"/>
    <s v="25"/>
    <s v="Jul"/>
    <n v="5"/>
    <n v="5"/>
    <n v="0"/>
    <n v="0"/>
    <s v="НОВОТОН - ЕООД"/>
    <x v="6"/>
    <n v="2"/>
    <n v="1"/>
    <n v="1334.9517664999998"/>
    <n v="266.99035329999998"/>
    <m/>
    <s v="16 Nov 2025 23:33"/>
    <s v="16 Nov 2025"/>
    <s v="Nov"/>
    <n v="0"/>
    <n v="0"/>
    <n v="5"/>
    <n v="0"/>
    <n v="0"/>
    <n v="5"/>
    <n v="0"/>
    <s v="16.11.2025"/>
    <x v="12"/>
  </r>
  <r>
    <s v="TO"/>
    <n v="0"/>
    <n v="0"/>
    <n v="6"/>
    <n v="8528"/>
    <s v="NT308704"/>
    <s v="25 Jul 2026"/>
    <s v="25"/>
    <s v="Jul"/>
    <s v="31 Jul 2026"/>
    <s v="31"/>
    <s v="Jul"/>
    <n v="6"/>
    <n v="6"/>
    <n v="0"/>
    <n v="0"/>
    <s v="НОВОТОН - ЕООД"/>
    <x v="5"/>
    <n v="2"/>
    <n v="2"/>
    <n v="2325.5209866"/>
    <n v="387.58683109999998"/>
    <m/>
    <s v="17 Nov 2025 09:11"/>
    <s v="14 Nov 2025"/>
    <s v="Nov"/>
    <n v="0"/>
    <n v="0"/>
    <n v="6"/>
    <n v="0"/>
    <n v="0"/>
    <n v="6"/>
    <n v="0"/>
    <s v="17.11.2025"/>
    <x v="12"/>
  </r>
  <r>
    <s v="BOOKING"/>
    <n v="0"/>
    <n v="0"/>
    <n v="10"/>
    <n v="9212"/>
    <s v="6286753740"/>
    <s v="14 Aug 2026"/>
    <s v="14"/>
    <s v="Aug"/>
    <s v="24 Aug 2026"/>
    <s v="24"/>
    <s v="Aug"/>
    <n v="10"/>
    <n v="10"/>
    <n v="0"/>
    <n v="0"/>
    <s v="BOOKING"/>
    <x v="4"/>
    <n v="2"/>
    <n v="1"/>
    <n v="4883.4742458715591"/>
    <n v="488.34742458715596"/>
    <s v="Israel"/>
    <s v="29 Dec 2025 05:30"/>
    <s v="29 Dec 2025"/>
    <s v="Dec"/>
    <n v="0"/>
    <n v="0"/>
    <n v="0"/>
    <n v="10"/>
    <n v="0"/>
    <n v="10"/>
    <n v="0"/>
    <s v="29.12.2025"/>
    <x v="18"/>
  </r>
  <r>
    <s v="BOOKING"/>
    <n v="0"/>
    <n v="0"/>
    <n v="5"/>
    <n v="9305"/>
    <s v="5331234168"/>
    <s v="14 Aug 2026"/>
    <s v="14"/>
    <s v="Aug"/>
    <s v="19 Aug 2026"/>
    <s v="19"/>
    <s v="Aug"/>
    <n v="5"/>
    <n v="5"/>
    <n v="0"/>
    <n v="0"/>
    <s v="BOOKING"/>
    <x v="4"/>
    <n v="2"/>
    <n v="2"/>
    <n v="3391.3015596330274"/>
    <n v="678.26031192660548"/>
    <s v="Israel"/>
    <s v="31 Dec 2025 19:48"/>
    <s v="31 Dec 2025"/>
    <s v="Dec"/>
    <n v="0"/>
    <n v="0"/>
    <n v="0"/>
    <n v="5"/>
    <n v="0"/>
    <n v="5"/>
    <n v="0"/>
    <s v="31.12.2025"/>
    <x v="18"/>
  </r>
  <r>
    <s v="TO"/>
    <n v="0"/>
    <n v="0"/>
    <n v="7"/>
    <n v="8973"/>
    <s v="1180845.223853"/>
    <s v="21 Jul 2026"/>
    <s v="21"/>
    <s v="Jul"/>
    <s v="28 Jul 2026"/>
    <s v="28"/>
    <s v="Jul"/>
    <n v="7"/>
    <n v="7"/>
    <n v="0"/>
    <n v="0"/>
    <s v="СЛР-ХОЛИДЕЙ-СЪРВИС ЕООД"/>
    <x v="3"/>
    <n v="2"/>
    <n v="1"/>
    <n v="2073.6100826000002"/>
    <n v="296.2300118"/>
    <s v="Romania"/>
    <s v="01 Dec 2025 12:52"/>
    <s v="30 Nov 2025"/>
    <s v="Dec"/>
    <n v="0"/>
    <n v="0"/>
    <n v="7"/>
    <n v="0"/>
    <n v="0"/>
    <n v="7"/>
    <n v="0"/>
    <s v="01.12.2025"/>
    <x v="13"/>
  </r>
  <r>
    <s v="TO"/>
    <n v="0"/>
    <n v="0"/>
    <n v="6"/>
    <n v="9341"/>
    <s v="1184521.226520"/>
    <s v="12 Jul 2026"/>
    <s v="12"/>
    <s v="Jul"/>
    <s v="18 Jul 2026"/>
    <s v="18"/>
    <s v="Jul"/>
    <n v="6"/>
    <n v="6"/>
    <n v="0"/>
    <n v="0"/>
    <s v="СЛР-ХОЛИДЕЙ-СЪРВИС ЕООД"/>
    <x v="3"/>
    <n v="2"/>
    <n v="2"/>
    <n v="2392.7624220000002"/>
    <n v="398.79373700000002"/>
    <s v="Romania"/>
    <s v="03 Jan 2026 22:29"/>
    <s v="03 Jan 2026"/>
    <s v="Jan"/>
    <n v="0"/>
    <n v="0"/>
    <n v="6"/>
    <n v="0"/>
    <n v="0"/>
    <n v="6"/>
    <n v="0"/>
    <s v="03.01.2025"/>
    <x v="20"/>
  </r>
  <r>
    <s v="TO"/>
    <n v="0"/>
    <n v="0"/>
    <n v="6"/>
    <n v="9342"/>
    <s v="1184522.226521"/>
    <s v="12 Jul 2026"/>
    <s v="12"/>
    <s v="Jul"/>
    <s v="18 Jul 2026"/>
    <s v="18"/>
    <s v="Jul"/>
    <n v="6"/>
    <n v="6"/>
    <n v="0"/>
    <n v="0"/>
    <s v="СЛР-ХОЛИДЕЙ-СЪРВИС ЕООД"/>
    <x v="3"/>
    <n v="2"/>
    <n v="1"/>
    <n v="1914.2099376000001"/>
    <n v="319.03498960000002"/>
    <s v="Romania"/>
    <s v="03 Jan 2026 22:30"/>
    <s v="03 Jan 2026"/>
    <s v="Jan"/>
    <n v="0"/>
    <n v="0"/>
    <n v="6"/>
    <n v="0"/>
    <n v="0"/>
    <n v="6"/>
    <n v="0"/>
    <s v="03.01.2025"/>
    <x v="20"/>
  </r>
  <r>
    <s v="TO"/>
    <n v="0"/>
    <n v="0"/>
    <n v="7"/>
    <n v="8303"/>
    <s v="59309"/>
    <s v="20 Jul 2026"/>
    <s v="20"/>
    <s v="Jul"/>
    <s v="27 Jul 2026"/>
    <s v="27"/>
    <s v="Jul"/>
    <n v="7"/>
    <n v="7"/>
    <n v="0"/>
    <n v="0"/>
    <s v="КЛУБ МАГЕЛАН - ООД"/>
    <x v="2"/>
    <n v="3"/>
    <n v="0"/>
    <n v="2624.8020931999999"/>
    <n v="374.97172760000001"/>
    <m/>
    <s v="10 Nov 2025 15:54"/>
    <s v="10 Nov 2025"/>
    <s v="Nov"/>
    <n v="0"/>
    <n v="0"/>
    <n v="7"/>
    <n v="0"/>
    <n v="0"/>
    <n v="7"/>
    <n v="0"/>
    <s v="10.11.2025"/>
    <x v="11"/>
  </r>
  <r>
    <s v="TO"/>
    <n v="0"/>
    <n v="0"/>
    <n v="6"/>
    <n v="9386"/>
    <s v="1186017.227078"/>
    <s v="19 Jul 2026"/>
    <s v="19"/>
    <s v="Jul"/>
    <s v="25 Jul 2026"/>
    <s v="25"/>
    <s v="Jul"/>
    <n v="6"/>
    <n v="6"/>
    <n v="0"/>
    <n v="0"/>
    <s v="СЛР-ХОЛИДЕЙ-СЪРВИС ЕООД"/>
    <x v="4"/>
    <n v="2"/>
    <n v="1"/>
    <n v="1914.2099376000001"/>
    <n v="319.03498960000002"/>
    <s v="Romania"/>
    <s v="07 Jan 2026 20:11"/>
    <s v="07 Jan 2026"/>
    <s v="Jan"/>
    <n v="0"/>
    <n v="0"/>
    <n v="6"/>
    <n v="0"/>
    <n v="0"/>
    <n v="6"/>
    <n v="0"/>
    <s v="07.01.2025"/>
    <x v="1"/>
  </r>
  <r>
    <s v="TO"/>
    <n v="0"/>
    <n v="0"/>
    <n v="6"/>
    <n v="9201"/>
    <s v="NT312335"/>
    <s v="01 Aug 2026"/>
    <s v="01"/>
    <s v="Aug"/>
    <s v="07 Aug 2026"/>
    <s v="07"/>
    <s v="Aug"/>
    <n v="6"/>
    <n v="6"/>
    <n v="0"/>
    <n v="0"/>
    <s v="НОВОТОН - ЕООД"/>
    <x v="6"/>
    <n v="2"/>
    <n v="1"/>
    <n v="1735.3688423999999"/>
    <n v="289.22814039999997"/>
    <m/>
    <s v="28 Dec 2025 19:09"/>
    <s v="27 Dec 2025"/>
    <s v="Dec"/>
    <n v="0"/>
    <n v="0"/>
    <n v="0"/>
    <n v="6"/>
    <n v="0"/>
    <n v="6"/>
    <n v="0"/>
    <s v="28.12.2025"/>
    <x v="18"/>
  </r>
  <r>
    <s v="TO"/>
    <n v="0"/>
    <n v="6"/>
    <n v="0"/>
    <n v="8188"/>
    <s v="50895"/>
    <s v="01 Jul 2026"/>
    <s v="01"/>
    <s v="Jul"/>
    <s v="07 Jul 2026"/>
    <s v="07"/>
    <s v="Jul"/>
    <n v="6"/>
    <n v="6"/>
    <n v="0"/>
    <n v="0"/>
    <s v="КЛУБ МАГЕЛАН - ООД"/>
    <x v="0"/>
    <n v="3"/>
    <n v="1"/>
    <n v="2249.8303655999998"/>
    <n v="374.97172759999995"/>
    <m/>
    <s v="07 Nov 2025 13:08"/>
    <s v="07 Nov 2025"/>
    <s v="Nov"/>
    <n v="0"/>
    <n v="0"/>
    <n v="6"/>
    <n v="0"/>
    <n v="0"/>
    <n v="6"/>
    <n v="0"/>
    <s v="07.11.2025"/>
    <x v="3"/>
  </r>
  <r>
    <s v="TO"/>
    <n v="0"/>
    <n v="0"/>
    <n v="5"/>
    <n v="8402"/>
    <s v="NT308254"/>
    <s v="01 Aug 2026"/>
    <s v="01"/>
    <s v="Aug"/>
    <s v="06 Aug 2026"/>
    <s v="06"/>
    <s v="Aug"/>
    <n v="5"/>
    <n v="5"/>
    <n v="0"/>
    <n v="0"/>
    <s v="НОВОТОН - ЕООД"/>
    <x v="6"/>
    <n v="2"/>
    <n v="2"/>
    <n v="1668.714156"/>
    <n v="333.74283120000001"/>
    <m/>
    <s v="12 Nov 2025 10:22"/>
    <s v="12 Nov 2025"/>
    <s v="Nov"/>
    <n v="0"/>
    <n v="0"/>
    <n v="0"/>
    <n v="5"/>
    <n v="0"/>
    <n v="5"/>
    <n v="0"/>
    <s v="12.11.2025"/>
    <x v="11"/>
  </r>
  <r>
    <s v="TOPOLA SKIES"/>
    <n v="0"/>
    <n v="0"/>
    <n v="6"/>
    <n v="9185"/>
    <s v="431695"/>
    <s v="17 Jul 2026"/>
    <s v="17"/>
    <s v="Jul"/>
    <s v="23 Jul 2026"/>
    <s v="23"/>
    <s v="Jul"/>
    <n v="6"/>
    <n v="6"/>
    <n v="0"/>
    <n v="0"/>
    <s v="TOPOLA SKIES"/>
    <x v="7"/>
    <n v="3"/>
    <n v="2"/>
    <n v="4030.8041394495408"/>
    <n v="671.8006899082568"/>
    <m/>
    <s v="24 Dec 2025 21:48"/>
    <s v="24 Dec 2025"/>
    <s v="Dec"/>
    <n v="0"/>
    <n v="0"/>
    <n v="6"/>
    <n v="0"/>
    <n v="0"/>
    <n v="6"/>
    <n v="0"/>
    <s v="24.12.2025"/>
    <x v="21"/>
  </r>
  <r>
    <s v="TO"/>
    <n v="0"/>
    <n v="5"/>
    <n v="1"/>
    <n v="9030"/>
    <s v="1181657.224230"/>
    <s v="24 Aug 2026"/>
    <s v="24"/>
    <s v="Aug"/>
    <s v="30 Aug 2026"/>
    <s v="30"/>
    <s v="Aug"/>
    <n v="6"/>
    <n v="6"/>
    <n v="0"/>
    <n v="0"/>
    <s v="СЛР-ХОЛИДЕЙ-СЪРВИС ЕООД"/>
    <x v="3"/>
    <n v="2"/>
    <n v="1"/>
    <n v="1609.5698568"/>
    <n v="268.2616428"/>
    <s v="Romania"/>
    <s v="05 Dec 2025 18:10"/>
    <s v="05 Dec 2025"/>
    <s v="Dec"/>
    <n v="0"/>
    <n v="0"/>
    <n v="0"/>
    <n v="6"/>
    <n v="0"/>
    <n v="6"/>
    <n v="0"/>
    <s v="05.12.2025"/>
    <x v="13"/>
  </r>
  <r>
    <s v="TO"/>
    <n v="0"/>
    <n v="0"/>
    <n v="5"/>
    <n v="9284"/>
    <s v="1184172.226201"/>
    <s v="11 Jul 2026"/>
    <s v="11"/>
    <s v="Jul"/>
    <s v="16 Jul 2026"/>
    <s v="16"/>
    <s v="Jul"/>
    <n v="5"/>
    <n v="5"/>
    <n v="0"/>
    <n v="0"/>
    <s v="СЛР-ХОЛИДЕЙ-СЪРВИС ЕООД"/>
    <x v="0"/>
    <n v="2"/>
    <n v="2"/>
    <n v="2041.1041879999998"/>
    <n v="408.22083759999998"/>
    <s v="Romania"/>
    <s v="31 Dec 2025 10:24"/>
    <s v="30 Dec 2025"/>
    <s v="Dec"/>
    <n v="0"/>
    <n v="0"/>
    <n v="5"/>
    <n v="0"/>
    <n v="0"/>
    <n v="5"/>
    <n v="0"/>
    <s v="31.12.2025"/>
    <x v="18"/>
  </r>
  <r>
    <s v="TO"/>
    <n v="0"/>
    <n v="0"/>
    <n v="6"/>
    <n v="9307"/>
    <s v="1184368.226343"/>
    <s v="17 Aug 2026"/>
    <s v="17"/>
    <s v="Aug"/>
    <s v="23 Aug 2026"/>
    <s v="23"/>
    <s v="Aug"/>
    <n v="6"/>
    <n v="6"/>
    <n v="0"/>
    <n v="0"/>
    <s v="СЛР-ХОЛИДЕЙ-СЪРВИС ЕООД"/>
    <x v="6"/>
    <n v="2"/>
    <n v="2"/>
    <n v="2169.211053"/>
    <n v="361.53517549999998"/>
    <s v="Romania"/>
    <s v="01 Jan 2026 03:53"/>
    <s v="31 Dec 2025"/>
    <s v="Jan"/>
    <n v="0"/>
    <n v="0"/>
    <n v="0"/>
    <n v="6"/>
    <n v="0"/>
    <n v="6"/>
    <n v="0"/>
    <s v="01.01.2025"/>
    <x v="20"/>
  </r>
  <r>
    <s v="TO"/>
    <n v="0"/>
    <n v="0"/>
    <n v="5"/>
    <n v="9109"/>
    <s v="2315876"/>
    <s v="11 Aug 2026"/>
    <s v="11"/>
    <s v="Aug"/>
    <s v="16 Aug 2026"/>
    <s v="16"/>
    <s v="Aug"/>
    <n v="5"/>
    <n v="5"/>
    <n v="0"/>
    <n v="0"/>
    <s v="ТУРИСТИЧЕСКА АГЕНЦИЯ СОЛВЕКС - ЕООД"/>
    <x v="6"/>
    <n v="2"/>
    <n v="2"/>
    <n v="1807.6758775000001"/>
    <n v="361.53517550000004"/>
    <m/>
    <s v="15 Dec 2025 09:49"/>
    <s v="14 Dec 2025"/>
    <s v="Dec"/>
    <n v="0"/>
    <n v="0"/>
    <n v="0"/>
    <n v="5"/>
    <n v="0"/>
    <n v="5"/>
    <n v="0"/>
    <s v="15.12.2025"/>
    <x v="10"/>
  </r>
  <r>
    <s v="BOOKING"/>
    <n v="0"/>
    <n v="0"/>
    <n v="5"/>
    <n v="9294"/>
    <s v="5917814159"/>
    <s v="14 Aug 2026"/>
    <s v="14"/>
    <s v="Aug"/>
    <s v="19 Aug 2026"/>
    <s v="19"/>
    <s v="Aug"/>
    <n v="5"/>
    <n v="5"/>
    <n v="0"/>
    <n v="0"/>
    <s v="BOOKING"/>
    <x v="4"/>
    <n v="2"/>
    <n v="2"/>
    <n v="3391.3015596330274"/>
    <n v="678.26031192660548"/>
    <s v="Israel"/>
    <s v="31 Dec 2025 13:56"/>
    <s v="31 Dec 2025"/>
    <s v="Dec"/>
    <n v="0"/>
    <n v="0"/>
    <n v="0"/>
    <n v="5"/>
    <n v="0"/>
    <n v="5"/>
    <n v="0"/>
    <s v="31.12.2025"/>
    <x v="18"/>
  </r>
  <r>
    <s v="TO"/>
    <n v="0"/>
    <n v="0"/>
    <n v="6"/>
    <n v="9154"/>
    <s v="1182843.225305"/>
    <s v="03 Aug 2026"/>
    <s v="03"/>
    <s v="Aug"/>
    <s v="09 Aug 2026"/>
    <s v="09"/>
    <s v="Aug"/>
    <n v="6"/>
    <n v="6"/>
    <n v="0"/>
    <n v="0"/>
    <s v="СЛР-ХОЛИДЕЙ-СЪРВИС ЕООД"/>
    <x v="2"/>
    <n v="2"/>
    <n v="1"/>
    <n v="1805.5440228"/>
    <n v="300.92400379999998"/>
    <s v="Romania"/>
    <s v="22 Dec 2025 09:43"/>
    <s v="21 Dec 2025"/>
    <s v="Dec"/>
    <n v="0"/>
    <n v="0"/>
    <n v="0"/>
    <n v="6"/>
    <n v="0"/>
    <n v="6"/>
    <n v="0"/>
    <s v="22.12.2025"/>
    <x v="21"/>
  </r>
  <r>
    <s v="TO"/>
    <n v="0"/>
    <n v="5"/>
    <n v="1"/>
    <n v="8401"/>
    <s v="1174867.221129"/>
    <s v="24 Aug 2026"/>
    <s v="24"/>
    <s v="Aug"/>
    <s v="30 Aug 2026"/>
    <s v="30"/>
    <s v="Aug"/>
    <n v="6"/>
    <n v="6"/>
    <n v="0"/>
    <n v="0"/>
    <s v="СЛР-ХОЛИДЕЙ-СЪРВИС ЕООД"/>
    <x v="6"/>
    <n v="2"/>
    <n v="1"/>
    <n v="1446.9230339999999"/>
    <n v="241.15383899999998"/>
    <s v="Romania"/>
    <s v="12 Nov 2025 10:11"/>
    <s v="12 Nov 2025"/>
    <s v="Nov"/>
    <n v="0"/>
    <n v="0"/>
    <n v="0"/>
    <n v="6"/>
    <n v="0"/>
    <n v="6"/>
    <n v="0"/>
    <s v="12.11.2025"/>
    <x v="11"/>
  </r>
  <r>
    <s v="TO"/>
    <n v="0"/>
    <n v="0"/>
    <n v="5"/>
    <n v="8844"/>
    <s v="2313621"/>
    <s v="13 Aug 2026"/>
    <s v="13"/>
    <s v="Aug"/>
    <s v="18 Aug 2026"/>
    <s v="18"/>
    <s v="Aug"/>
    <n v="5"/>
    <n v="5"/>
    <n v="0"/>
    <n v="0"/>
    <s v="ТУРИСТИЧЕСКА АГЕНЦИЯ СОЛВЕКС - ЕООД"/>
    <x v="3"/>
    <n v="2"/>
    <n v="2"/>
    <n v="1851.4864694999999"/>
    <n v="370.2972939"/>
    <m/>
    <s v="26 Nov 2025 13:56"/>
    <s v="26 Nov 2025"/>
    <s v="Nov"/>
    <n v="0"/>
    <n v="0"/>
    <n v="0"/>
    <n v="5"/>
    <n v="0"/>
    <n v="5"/>
    <n v="0"/>
    <s v="26.11.2025"/>
    <x v="15"/>
  </r>
  <r>
    <s v="TO"/>
    <n v="0"/>
    <n v="0"/>
    <n v="5"/>
    <n v="9248"/>
    <s v="2317310"/>
    <s v="19 Aug 2026"/>
    <s v="19"/>
    <s v="Aug"/>
    <s v="24 Aug 2026"/>
    <s v="24"/>
    <s v="Aug"/>
    <n v="5"/>
    <n v="5"/>
    <n v="0"/>
    <n v="0"/>
    <s v="ТУРИСТИЧЕСКА АГЕНЦИЯ СОЛВЕКС - ЕООД"/>
    <x v="3"/>
    <n v="2"/>
    <n v="1"/>
    <n v="1481.1500589999998"/>
    <n v="296.23001179999994"/>
    <s v="Romania"/>
    <s v="30 Dec 2025 10:35"/>
    <s v="30 Dec 2025"/>
    <s v="Dec"/>
    <n v="0"/>
    <n v="0"/>
    <n v="0"/>
    <n v="5"/>
    <n v="0"/>
    <n v="5"/>
    <n v="0"/>
    <s v="30.12.2025"/>
    <x v="18"/>
  </r>
  <r>
    <s v="TO"/>
    <n v="0"/>
    <n v="0"/>
    <n v="6"/>
    <n v="9471"/>
    <s v="18072026"/>
    <s v="18 Jul 2026"/>
    <s v="18"/>
    <s v="Jul"/>
    <s v="24 Jul 2026"/>
    <s v="24"/>
    <s v="Jul"/>
    <n v="6"/>
    <n v="6"/>
    <n v="0"/>
    <n v="0"/>
    <s v="ВЕРСО ТРАВЪЛ - ООД"/>
    <x v="5"/>
    <n v="3"/>
    <n v="1"/>
    <n v="2930.1071562000002"/>
    <n v="488.35119270000001"/>
    <m/>
    <s v="13 Jan 2026 10:33"/>
    <s v="13 Jan 2026"/>
    <s v="Jan"/>
    <n v="0"/>
    <n v="0"/>
    <n v="6"/>
    <n v="0"/>
    <n v="0"/>
    <n v="6"/>
    <n v="0"/>
    <s v="13.01.2025"/>
    <x v="7"/>
  </r>
  <r>
    <s v="TO"/>
    <n v="0"/>
    <n v="1"/>
    <n v="5"/>
    <n v="9113"/>
    <s v="17728"/>
    <s v="20 Aug 2026"/>
    <s v="20"/>
    <s v="Aug"/>
    <s v="26 Aug 2026"/>
    <s v="26"/>
    <s v="Aug"/>
    <n v="6"/>
    <n v="6"/>
    <n v="0"/>
    <n v="0"/>
    <s v="КЛУБ МАГЕЛАН - ООД"/>
    <x v="7"/>
    <n v="5"/>
    <n v="1"/>
    <n v="3890.8499687999997"/>
    <n v="648.47499479999999"/>
    <m/>
    <s v="15 Dec 2025 14:49"/>
    <s v="15 Dec 2025"/>
    <s v="Dec"/>
    <n v="0"/>
    <n v="0"/>
    <n v="0"/>
    <n v="6"/>
    <n v="0"/>
    <n v="6"/>
    <n v="0"/>
    <s v="15.12.2025"/>
    <x v="10"/>
  </r>
  <r>
    <s v="TO"/>
    <n v="0"/>
    <n v="0"/>
    <n v="5"/>
    <n v="9353"/>
    <s v="28486"/>
    <s v="03 Aug 2026"/>
    <s v="03"/>
    <s v="Aug"/>
    <s v="08 Aug 2026"/>
    <s v="08"/>
    <s v="Aug"/>
    <n v="5"/>
    <n v="5"/>
    <n v="0"/>
    <n v="0"/>
    <s v="КЛУБ МАГЕЛАН - ООД"/>
    <x v="4"/>
    <n v="3"/>
    <n v="1"/>
    <n v="2153.4666214999997"/>
    <n v="430.69332429999997"/>
    <s v="Romania"/>
    <s v="05 Jan 2026 15:43"/>
    <s v="05 Jan 2026"/>
    <s v="Jan"/>
    <n v="0"/>
    <n v="0"/>
    <n v="0"/>
    <n v="5"/>
    <n v="0"/>
    <n v="5"/>
    <n v="0"/>
    <s v="05.01.2025"/>
    <x v="1"/>
  </r>
  <r>
    <s v="TO"/>
    <n v="0"/>
    <n v="4"/>
    <n v="1"/>
    <n v="9242"/>
    <s v="1183868.225916"/>
    <s v="24 Aug 2026"/>
    <s v="24"/>
    <s v="Aug"/>
    <s v="29 Aug 2026"/>
    <s v="29"/>
    <s v="Aug"/>
    <n v="5"/>
    <n v="5"/>
    <n v="0"/>
    <n v="0"/>
    <s v="СЛР-ХОЛИДЕЙ-СЪРВИС ЕООД"/>
    <x v="4"/>
    <n v="2"/>
    <n v="2"/>
    <n v="1676.6352675000001"/>
    <n v="335.32705350000003"/>
    <s v="Romania"/>
    <s v="30 Dec 2025 09:54"/>
    <s v="29 Dec 2025"/>
    <s v="Dec"/>
    <n v="0"/>
    <n v="0"/>
    <n v="0"/>
    <n v="5"/>
    <n v="0"/>
    <n v="5"/>
    <n v="0"/>
    <s v="30.12.2025"/>
    <x v="18"/>
  </r>
  <r>
    <s v="TO"/>
    <n v="0"/>
    <n v="0"/>
    <n v="5"/>
    <n v="9127"/>
    <s v="2316098"/>
    <s v="04 Aug 2026"/>
    <s v="04"/>
    <s v="Aug"/>
    <s v="09 Aug 2026"/>
    <s v="09"/>
    <s v="Aug"/>
    <n v="5"/>
    <n v="5"/>
    <n v="0"/>
    <n v="0"/>
    <s v="ТУРИСТИЧЕСКА АГЕНЦИЯ СОЛВЕКС - ЕООД"/>
    <x v="6"/>
    <n v="1"/>
    <n v="1"/>
    <n v="1012.337608"/>
    <n v="202.4675216"/>
    <m/>
    <s v="16 Dec 2025 16:01"/>
    <s v="16 Dec 2025"/>
    <s v="Dec"/>
    <n v="0"/>
    <n v="0"/>
    <n v="0"/>
    <n v="5"/>
    <n v="0"/>
    <n v="5"/>
    <n v="0"/>
    <s v="16.12.2025"/>
    <x v="10"/>
  </r>
  <r>
    <s v="TO"/>
    <n v="0"/>
    <n v="0"/>
    <n v="7"/>
    <n v="8810"/>
    <s v="10082026"/>
    <s v="10 Aug 2026"/>
    <s v="10"/>
    <s v="Aug"/>
    <s v="17 Aug 2026"/>
    <s v="17"/>
    <s v="Aug"/>
    <n v="7"/>
    <n v="7"/>
    <n v="0"/>
    <n v="0"/>
    <s v="ТРАВЕЛИНА - ООД"/>
    <x v="4"/>
    <n v="2"/>
    <n v="2"/>
    <n v="2392.7428637000003"/>
    <n v="341.82040910000006"/>
    <m/>
    <s v="25 Nov 2025 10:47"/>
    <s v="24 Nov 2025"/>
    <s v="Nov"/>
    <n v="0"/>
    <n v="0"/>
    <n v="0"/>
    <n v="7"/>
    <n v="0"/>
    <n v="7"/>
    <n v="0"/>
    <s v="25.11.2025"/>
    <x v="15"/>
  </r>
  <r>
    <s v="TO"/>
    <n v="0"/>
    <n v="6"/>
    <n v="0"/>
    <n v="8410"/>
    <s v="1174965.221143"/>
    <s v="25 Aug 2026"/>
    <s v="25"/>
    <s v="Aug"/>
    <s v="31 Aug 2026"/>
    <s v="31"/>
    <s v="Aug"/>
    <n v="6"/>
    <n v="6"/>
    <n v="0"/>
    <n v="0"/>
    <s v="СЛР-ХОЛИДЕЙ-СЪРВИС ЕООД"/>
    <x v="7"/>
    <n v="4"/>
    <n v="0"/>
    <n v="2777.669766"/>
    <n v="462.94496099999998"/>
    <s v="Romania"/>
    <s v="12 Nov 2025 10:44"/>
    <s v="12 Nov 2025"/>
    <s v="Nov"/>
    <n v="0"/>
    <n v="0"/>
    <n v="0"/>
    <n v="6"/>
    <n v="0"/>
    <n v="6"/>
    <n v="0"/>
    <s v="12.11.2025"/>
    <x v="11"/>
  </r>
  <r>
    <s v="TO"/>
    <n v="0"/>
    <n v="0"/>
    <n v="5"/>
    <n v="8847"/>
    <s v="2313628"/>
    <s v="13 Aug 2026"/>
    <s v="13"/>
    <s v="Aug"/>
    <s v="18 Aug 2026"/>
    <s v="18"/>
    <s v="Aug"/>
    <n v="5"/>
    <n v="5"/>
    <n v="0"/>
    <n v="0"/>
    <s v="ТУРИСТИЧЕСКА АГЕНЦИЯ СОЛВЕКС - ЕООД"/>
    <x v="2"/>
    <n v="2"/>
    <n v="1"/>
    <n v="1504.620019"/>
    <n v="300.92400379999998"/>
    <m/>
    <s v="26 Nov 2025 15:34"/>
    <s v="26 Nov 2025"/>
    <s v="Nov"/>
    <n v="0"/>
    <n v="0"/>
    <n v="0"/>
    <n v="5"/>
    <n v="0"/>
    <n v="5"/>
    <n v="0"/>
    <s v="26.11.2025"/>
    <x v="15"/>
  </r>
  <r>
    <s v="TO"/>
    <n v="0"/>
    <n v="7"/>
    <n v="0"/>
    <n v="8353"/>
    <s v="5041288"/>
    <s v="29 Aug 2026"/>
    <s v="29"/>
    <s v="Aug"/>
    <s v="05 Sep 2026"/>
    <s v="05"/>
    <s v="Sep"/>
    <n v="7"/>
    <n v="-24"/>
    <n v="2"/>
    <n v="4"/>
    <s v="ВАРНА ТУРИСТ СЕРВИЗ - ООД"/>
    <x v="3"/>
    <n v="2"/>
    <n v="2"/>
    <n v="1978.2633701"/>
    <n v="282.60905287142856"/>
    <s v="Romania"/>
    <s v="11 Nov 2025 14:00"/>
    <s v="10 Nov 2025"/>
    <s v="Nov"/>
    <n v="0"/>
    <n v="0"/>
    <n v="0"/>
    <n v="2"/>
    <n v="4"/>
    <n v="6"/>
    <n v="-1"/>
    <s v="11.11.2025"/>
    <x v="11"/>
  </r>
  <r>
    <s v="TO"/>
    <n v="0"/>
    <n v="0"/>
    <n v="5"/>
    <n v="8710"/>
    <s v="2312911"/>
    <s v="17 Aug 2026"/>
    <s v="17"/>
    <s v="Aug"/>
    <s v="22 Aug 2026"/>
    <s v="22"/>
    <s v="Aug"/>
    <n v="5"/>
    <n v="5"/>
    <n v="0"/>
    <n v="0"/>
    <s v="ТУРИСТИЧЕСКА АГЕНЦИЯ СОЛВЕКС - ЕООД"/>
    <x v="3"/>
    <n v="3"/>
    <n v="1"/>
    <n v="1845.8145625"/>
    <n v="369.1629125"/>
    <s v="[&quot;RO&quot;]"/>
    <s v="22 Nov 2025 18:54"/>
    <s v="22 Nov 2025"/>
    <s v="Nov"/>
    <n v="0"/>
    <n v="0"/>
    <n v="0"/>
    <n v="5"/>
    <n v="0"/>
    <n v="5"/>
    <n v="0"/>
    <s v="22.11.2025"/>
    <x v="12"/>
  </r>
  <r>
    <s v="TO"/>
    <n v="0"/>
    <n v="0"/>
    <n v="5"/>
    <n v="9247"/>
    <s v="2317309"/>
    <s v="19 Aug 2026"/>
    <s v="19"/>
    <s v="Aug"/>
    <s v="24 Aug 2026"/>
    <s v="24"/>
    <s v="Aug"/>
    <n v="5"/>
    <n v="5"/>
    <n v="0"/>
    <n v="0"/>
    <s v="ТУРИСТИЧЕСКА АГЕНЦИЯ СОЛВЕКС - ЕООД"/>
    <x v="3"/>
    <n v="2"/>
    <n v="1"/>
    <n v="1481.1500589999998"/>
    <n v="296.23001179999994"/>
    <s v="Romania"/>
    <s v="30 Dec 2025 10:35"/>
    <s v="30 Dec 2025"/>
    <s v="Dec"/>
    <n v="0"/>
    <n v="0"/>
    <n v="0"/>
    <n v="5"/>
    <n v="0"/>
    <n v="5"/>
    <n v="0"/>
    <s v="30.12.2025"/>
    <x v="18"/>
  </r>
  <r>
    <s v="TO"/>
    <n v="0"/>
    <n v="0"/>
    <n v="6"/>
    <n v="8351"/>
    <s v="1174607.221004"/>
    <s v="02 Aug 2026"/>
    <s v="02"/>
    <s v="Aug"/>
    <s v="08 Aug 2026"/>
    <s v="08"/>
    <s v="Aug"/>
    <n v="6"/>
    <n v="6"/>
    <n v="0"/>
    <n v="0"/>
    <s v="СЛР-ХОЛИДЕЙ-СЪРВИС ЕООД"/>
    <x v="7"/>
    <n v="4"/>
    <n v="0"/>
    <n v="3100.6164156"/>
    <n v="516.76940260000003"/>
    <s v="Romania"/>
    <s v="11 Nov 2025 13:57"/>
    <s v="11 Nov 2025"/>
    <s v="Nov"/>
    <n v="0"/>
    <n v="0"/>
    <n v="0"/>
    <n v="6"/>
    <n v="0"/>
    <n v="6"/>
    <n v="0"/>
    <s v="11.11.2025"/>
    <x v="11"/>
  </r>
  <r>
    <s v="TO"/>
    <n v="0"/>
    <n v="0"/>
    <n v="5"/>
    <n v="8601"/>
    <s v="2312184"/>
    <s v="10 Aug 2026"/>
    <s v="10"/>
    <s v="Aug"/>
    <s v="15 Aug 2026"/>
    <s v="15"/>
    <s v="Aug"/>
    <n v="5"/>
    <n v="5"/>
    <n v="0"/>
    <n v="0"/>
    <s v="ТУРИСТИЧЕСКА АГЕНЦИЯ СОЛВЕКС - ЕООД"/>
    <x v="4"/>
    <n v="3"/>
    <n v="0"/>
    <n v="1999.5428005000001"/>
    <n v="399.90856010000005"/>
    <s v="[&quot;RO&quot;]"/>
    <s v="18 Nov 2025 15:36"/>
    <s v="18 Nov 2025"/>
    <s v="Nov"/>
    <n v="0"/>
    <n v="0"/>
    <n v="0"/>
    <n v="5"/>
    <n v="0"/>
    <n v="5"/>
    <n v="0"/>
    <s v="18.11.2025"/>
    <x v="12"/>
  </r>
  <r>
    <s v="TO"/>
    <n v="0"/>
    <n v="0"/>
    <n v="6"/>
    <n v="8346"/>
    <s v="NT308149"/>
    <s v="01 Aug 2026"/>
    <s v="01"/>
    <s v="Aug"/>
    <s v="07 Aug 2026"/>
    <s v="07"/>
    <s v="Aug"/>
    <n v="6"/>
    <n v="6"/>
    <n v="0"/>
    <n v="0"/>
    <s v="НОВОТОН - ЕООД"/>
    <x v="7"/>
    <n v="4"/>
    <n v="0"/>
    <n v="3100.6164156"/>
    <n v="516.76940260000003"/>
    <m/>
    <s v="11 Nov 2025 13:04"/>
    <s v="11 Nov 2025"/>
    <s v="Nov"/>
    <n v="0"/>
    <n v="0"/>
    <n v="0"/>
    <n v="6"/>
    <n v="0"/>
    <n v="6"/>
    <n v="0"/>
    <s v="11.11.2025"/>
    <x v="11"/>
  </r>
  <r>
    <s v="TO"/>
    <n v="0"/>
    <n v="0"/>
    <n v="6"/>
    <n v="9202"/>
    <s v="NT312337"/>
    <s v="01 Aug 2026"/>
    <s v="01"/>
    <s v="Aug"/>
    <s v="07 Aug 2026"/>
    <s v="07"/>
    <s v="Aug"/>
    <n v="6"/>
    <n v="6"/>
    <n v="0"/>
    <n v="0"/>
    <s v="НОВОТОН - ЕООД"/>
    <x v="6"/>
    <n v="2"/>
    <n v="1"/>
    <n v="1735.3688423999999"/>
    <n v="289.22814039999997"/>
    <m/>
    <s v="28 Dec 2025 19:10"/>
    <s v="27 Dec 2025"/>
    <s v="Dec"/>
    <n v="0"/>
    <n v="0"/>
    <n v="0"/>
    <n v="6"/>
    <n v="0"/>
    <n v="6"/>
    <n v="0"/>
    <s v="28.12.2025"/>
    <x v="18"/>
  </r>
  <r>
    <s v="BOOKING"/>
    <n v="0"/>
    <n v="0"/>
    <n v="5"/>
    <n v="9289"/>
    <s v="5419207014"/>
    <s v="14 Aug 2026"/>
    <s v="14"/>
    <s v="Aug"/>
    <s v="19 Aug 2026"/>
    <s v="19"/>
    <s v="Aug"/>
    <n v="5"/>
    <n v="5"/>
    <n v="0"/>
    <n v="0"/>
    <s v="BOOKING"/>
    <x v="4"/>
    <n v="2"/>
    <n v="2"/>
    <n v="3391.3015596330274"/>
    <n v="678.26031192660548"/>
    <s v="Israel"/>
    <s v="31 Dec 2025 13:44"/>
    <s v="31 Dec 2025"/>
    <s v="Dec"/>
    <n v="0"/>
    <n v="0"/>
    <n v="0"/>
    <n v="5"/>
    <n v="0"/>
    <n v="5"/>
    <n v="0"/>
    <s v="31.12.2025"/>
    <x v="18"/>
  </r>
  <r>
    <s v="TO"/>
    <n v="0"/>
    <n v="5"/>
    <n v="0"/>
    <n v="8713"/>
    <s v="1178250.222564"/>
    <s v="26 Aug 2026"/>
    <s v="26"/>
    <s v="Aug"/>
    <s v="31 Aug 2026"/>
    <s v="31"/>
    <s v="Aug"/>
    <n v="5"/>
    <n v="5"/>
    <n v="0"/>
    <n v="0"/>
    <s v="СЛР-ХОЛИДЕЙ-СЪРВИС ЕООД"/>
    <x v="3"/>
    <n v="3"/>
    <n v="1"/>
    <n v="1671.4523180000001"/>
    <n v="334.29046360000001"/>
    <s v="Romania"/>
    <s v="23 Nov 2025 07:54"/>
    <s v="23 Nov 2025"/>
    <s v="Nov"/>
    <n v="0"/>
    <n v="0"/>
    <n v="0"/>
    <n v="5"/>
    <n v="0"/>
    <n v="5"/>
    <n v="0"/>
    <s v="23.11.2025"/>
    <x v="15"/>
  </r>
  <r>
    <s v="TO"/>
    <n v="0"/>
    <n v="0"/>
    <n v="5"/>
    <n v="9110"/>
    <s v="17711"/>
    <s v="10 Aug 2026"/>
    <s v="10"/>
    <s v="Aug"/>
    <s v="15 Aug 2026"/>
    <s v="15"/>
    <s v="Aug"/>
    <n v="5"/>
    <n v="5"/>
    <n v="0"/>
    <n v="0"/>
    <s v="КЛУБ МАГЕЛАН - ООД"/>
    <x v="4"/>
    <n v="3"/>
    <n v="0"/>
    <n v="1999.5428005000001"/>
    <n v="399.90856010000005"/>
    <m/>
    <s v="15 Dec 2025 10:23"/>
    <s v="14 Dec 2025"/>
    <s v="Dec"/>
    <n v="0"/>
    <n v="0"/>
    <n v="0"/>
    <n v="5"/>
    <n v="0"/>
    <n v="5"/>
    <n v="0"/>
    <s v="15.12.2025"/>
    <x v="10"/>
  </r>
  <r>
    <s v="TO"/>
    <n v="0"/>
    <n v="5"/>
    <n v="0"/>
    <n v="8640"/>
    <s v="NT309462"/>
    <s v="31 Aug 2026"/>
    <s v="31"/>
    <s v="Aug"/>
    <s v="05 Sep 2026"/>
    <s v="05"/>
    <s v="Sep"/>
    <n v="5"/>
    <n v="-26"/>
    <n v="0"/>
    <n v="4"/>
    <s v="НОВОТОН - ЕООД"/>
    <x v="6"/>
    <n v="3"/>
    <n v="1"/>
    <n v="1424.3331974999999"/>
    <n v="284.86663949999996"/>
    <s v="Bulgaria"/>
    <s v="20 Nov 2025 11:09"/>
    <s v="20 Nov 2025"/>
    <s v="Nov"/>
    <n v="0"/>
    <n v="0"/>
    <n v="0"/>
    <n v="0"/>
    <n v="4"/>
    <n v="4"/>
    <n v="-1"/>
    <s v="20.11.2025"/>
    <x v="12"/>
  </r>
  <r>
    <s v="BOOKING"/>
    <n v="0"/>
    <n v="0"/>
    <n v="10"/>
    <n v="9211"/>
    <s v="6963787963"/>
    <s v="14 Aug 2026"/>
    <s v="14"/>
    <s v="Aug"/>
    <s v="24 Aug 2026"/>
    <s v="24"/>
    <s v="Aug"/>
    <n v="10"/>
    <n v="10"/>
    <n v="0"/>
    <n v="0"/>
    <s v="BOOKING"/>
    <x v="6"/>
    <n v="2"/>
    <n v="1"/>
    <n v="4767.2010495412842"/>
    <n v="476.72010495412843"/>
    <s v="Israel"/>
    <s v="29 Dec 2025 05:28"/>
    <s v="29 Dec 2025"/>
    <s v="Dec"/>
    <n v="0"/>
    <n v="0"/>
    <n v="0"/>
    <n v="10"/>
    <n v="0"/>
    <n v="10"/>
    <n v="0"/>
    <s v="29.12.2025"/>
    <x v="18"/>
  </r>
  <r>
    <s v="TO"/>
    <n v="0"/>
    <n v="4"/>
    <n v="1"/>
    <n v="8994"/>
    <s v="NT311090"/>
    <s v="24 Aug 2026"/>
    <s v="24"/>
    <s v="Aug"/>
    <s v="29 Aug 2026"/>
    <s v="29"/>
    <s v="Aug"/>
    <n v="5"/>
    <n v="5"/>
    <n v="0"/>
    <n v="0"/>
    <s v="НОВОТОН - ЕООД"/>
    <x v="3"/>
    <n v="2"/>
    <n v="1"/>
    <n v="1341.3082139999999"/>
    <n v="268.2616428"/>
    <m/>
    <s v="02 Dec 2025 16:28"/>
    <s v="02 Dec 2025"/>
    <s v="Dec"/>
    <n v="0"/>
    <n v="0"/>
    <n v="0"/>
    <n v="5"/>
    <n v="0"/>
    <n v="5"/>
    <n v="0"/>
    <s v="02.12.2025"/>
    <x v="13"/>
  </r>
  <r>
    <s v="TO"/>
    <n v="0"/>
    <n v="0"/>
    <n v="5"/>
    <n v="9188"/>
    <s v="2316948"/>
    <s v="04 Aug 2026"/>
    <s v="04"/>
    <s v="Aug"/>
    <s v="09 Aug 2026"/>
    <s v="09"/>
    <s v="Aug"/>
    <n v="5"/>
    <n v="5"/>
    <n v="0"/>
    <n v="0"/>
    <s v="ТУРИСТИЧЕСКА АГЕНЦИЯ СОЛВЕКС - ЕООД"/>
    <x v="1"/>
    <n v="2"/>
    <n v="2"/>
    <n v="2624.2349024999999"/>
    <n v="524.84698049999997"/>
    <m/>
    <s v="25 Dec 2025 23:37"/>
    <s v="25 Dec 2025"/>
    <s v="Dec"/>
    <n v="0"/>
    <n v="0"/>
    <n v="0"/>
    <n v="5"/>
    <n v="0"/>
    <n v="5"/>
    <n v="0"/>
    <s v="25.12.2025"/>
    <x v="21"/>
  </r>
  <r>
    <s v="TO"/>
    <n v="0"/>
    <n v="0"/>
    <n v="6"/>
    <n v="8343"/>
    <s v="2311142"/>
    <s v="01 Aug 2026"/>
    <s v="01"/>
    <s v="Aug"/>
    <s v="07 Aug 2026"/>
    <s v="07"/>
    <s v="Aug"/>
    <n v="6"/>
    <n v="6"/>
    <n v="0"/>
    <n v="0"/>
    <s v="ТУРИСТИЧЕСКА АГЕНЦИЯ СОЛВЕКС - ЕООД"/>
    <x v="5"/>
    <n v="3"/>
    <n v="1"/>
    <n v="2720.7551129999997"/>
    <n v="453.45918549999993"/>
    <s v="[&quot;RO&quot;]"/>
    <s v="11 Nov 2025 12:46"/>
    <s v="11 Nov 2025"/>
    <s v="Nov"/>
    <n v="0"/>
    <n v="0"/>
    <n v="0"/>
    <n v="6"/>
    <n v="0"/>
    <n v="6"/>
    <n v="0"/>
    <s v="11.11.2025"/>
    <x v="11"/>
  </r>
  <r>
    <s v="TO"/>
    <n v="0"/>
    <n v="0"/>
    <n v="6"/>
    <n v="8355"/>
    <s v="1174624.221006"/>
    <s v="02 Aug 2026"/>
    <s v="02"/>
    <s v="Aug"/>
    <s v="08 Aug 2026"/>
    <s v="08"/>
    <s v="Aug"/>
    <n v="6"/>
    <n v="6"/>
    <n v="0"/>
    <n v="0"/>
    <s v="СЛР-ХОЛИДЕЙ-СЪРВИС ЕООД"/>
    <x v="2"/>
    <n v="3"/>
    <n v="0"/>
    <n v="2249.8303655999998"/>
    <n v="374.97172759999995"/>
    <s v="Romania"/>
    <s v="11 Nov 2025 14:06"/>
    <s v="11 Nov 2025"/>
    <s v="Nov"/>
    <n v="0"/>
    <n v="0"/>
    <n v="0"/>
    <n v="6"/>
    <n v="0"/>
    <n v="6"/>
    <n v="0"/>
    <s v="11.11.2025"/>
    <x v="11"/>
  </r>
  <r>
    <s v="TO"/>
    <n v="0"/>
    <n v="0"/>
    <n v="6"/>
    <n v="8427"/>
    <s v="1175145.221182"/>
    <s v="03 Aug 2026"/>
    <s v="03"/>
    <s v="Aug"/>
    <s v="09 Aug 2026"/>
    <s v="09"/>
    <s v="Aug"/>
    <n v="6"/>
    <n v="6"/>
    <n v="0"/>
    <n v="0"/>
    <s v="СЛР-ХОЛИДЕЙ-СЪРВИС ЕООД"/>
    <x v="4"/>
    <n v="2"/>
    <n v="2"/>
    <n v="2050.9224545999996"/>
    <n v="341.82040909999995"/>
    <s v="Romania"/>
    <s v="12 Nov 2025 17:28"/>
    <s v="12 Nov 2025"/>
    <s v="Nov"/>
    <n v="0"/>
    <n v="0"/>
    <n v="0"/>
    <n v="6"/>
    <n v="0"/>
    <n v="6"/>
    <n v="0"/>
    <s v="12.11.2025"/>
    <x v="11"/>
  </r>
  <r>
    <s v="TO"/>
    <n v="0"/>
    <n v="3"/>
    <n v="2"/>
    <n v="8384"/>
    <s v="2311241"/>
    <s v="23 Aug 2026"/>
    <s v="23"/>
    <s v="Aug"/>
    <s v="28 Aug 2026"/>
    <s v="28"/>
    <s v="Aug"/>
    <n v="5"/>
    <n v="5"/>
    <n v="0"/>
    <n v="0"/>
    <s v="ТУРИСТИЧЕСКА АГЕНЦИЯ СОЛВЕКС - ЕООД"/>
    <x v="6"/>
    <n v="2"/>
    <n v="1"/>
    <n v="1231.6057092999999"/>
    <n v="246.32114185999998"/>
    <s v="[&quot;RO&quot;]"/>
    <s v="11 Nov 2025 19:46"/>
    <s v="11 Nov 2025"/>
    <s v="Nov"/>
    <n v="0"/>
    <n v="0"/>
    <n v="0"/>
    <n v="5"/>
    <n v="0"/>
    <n v="5"/>
    <n v="0"/>
    <s v="11.11.2025"/>
    <x v="11"/>
  </r>
  <r>
    <s v="BOOKING"/>
    <n v="0"/>
    <n v="0"/>
    <n v="5"/>
    <n v="9306"/>
    <s v="6416330304"/>
    <s v="14 Aug 2026"/>
    <s v="14"/>
    <s v="Aug"/>
    <s v="19 Aug 2026"/>
    <s v="19"/>
    <s v="Aug"/>
    <n v="5"/>
    <n v="5"/>
    <n v="0"/>
    <n v="0"/>
    <s v="BOOKING"/>
    <x v="4"/>
    <n v="2"/>
    <n v="2"/>
    <n v="3391.3015596330274"/>
    <n v="678.26031192660548"/>
    <s v="Israel"/>
    <s v="31 Dec 2025 20:22"/>
    <s v="31 Dec 2025"/>
    <s v="Dec"/>
    <n v="0"/>
    <n v="0"/>
    <n v="0"/>
    <n v="5"/>
    <n v="0"/>
    <n v="5"/>
    <n v="0"/>
    <s v="31.12.2025"/>
    <x v="18"/>
  </r>
  <r>
    <s v="TO"/>
    <n v="0"/>
    <n v="4"/>
    <n v="3"/>
    <n v="9153"/>
    <s v="2316611"/>
    <s v="22 Aug 2026"/>
    <s v="22"/>
    <s v="Aug"/>
    <s v="29 Aug 2026"/>
    <s v="29"/>
    <s v="Aug"/>
    <n v="7"/>
    <n v="7"/>
    <n v="0"/>
    <n v="0"/>
    <s v="ТУРИСТИЧЕСКА АГЕНЦИЯ СОЛВЕКС - ЕООД"/>
    <x v="3"/>
    <n v="2"/>
    <n v="0"/>
    <n v="1933.7682376"/>
    <n v="276.25260537142856"/>
    <s v="Romania"/>
    <s v="22 Dec 2025 09:05"/>
    <s v="22 Dec 2025"/>
    <s v="Dec"/>
    <n v="0"/>
    <n v="0"/>
    <n v="0"/>
    <n v="7"/>
    <n v="0"/>
    <n v="7"/>
    <n v="0"/>
    <s v="22.12.2025"/>
    <x v="21"/>
  </r>
  <r>
    <s v="TO"/>
    <n v="0"/>
    <n v="0"/>
    <n v="5"/>
    <n v="8098"/>
    <s v="2309488"/>
    <s v="18 Aug 2026"/>
    <s v="18"/>
    <s v="Aug"/>
    <s v="23 Aug 2026"/>
    <s v="23"/>
    <s v="Aug"/>
    <n v="5"/>
    <n v="5"/>
    <n v="0"/>
    <n v="0"/>
    <s v="ТУРИСТИЧЕСКА АГЕНЦИЯ СОЛВЕКС - ЕООД"/>
    <x v="1"/>
    <n v="3"/>
    <n v="2"/>
    <n v="2624.2349024999999"/>
    <n v="524.84698049999997"/>
    <m/>
    <s v="29 Oct 2025 11:36"/>
    <s v="29 Oct 2025"/>
    <s v="Oct"/>
    <n v="0"/>
    <n v="0"/>
    <n v="0"/>
    <n v="5"/>
    <n v="0"/>
    <n v="5"/>
    <n v="0"/>
    <s v="29.10.2025"/>
    <x v="4"/>
  </r>
  <r>
    <s v="TO"/>
    <n v="0"/>
    <n v="0"/>
    <n v="6"/>
    <n v="8245"/>
    <s v="1173561.220541"/>
    <s v="11 Aug 2026"/>
    <s v="11"/>
    <s v="Aug"/>
    <s v="17 Aug 2026"/>
    <s v="17"/>
    <s v="Aug"/>
    <n v="6"/>
    <n v="6"/>
    <n v="0"/>
    <n v="0"/>
    <s v="СЛР-ХОЛИДЕЙ-СЪРВИС ЕООД"/>
    <x v="2"/>
    <n v="3"/>
    <n v="1"/>
    <n v="2249.8303655999998"/>
    <n v="374.97172759999995"/>
    <s v="Romania"/>
    <s v="09 Nov 2025 21:27"/>
    <s v="09 Nov 2025"/>
    <s v="Nov"/>
    <n v="0"/>
    <n v="0"/>
    <n v="0"/>
    <n v="6"/>
    <n v="0"/>
    <n v="6"/>
    <n v="0"/>
    <s v="09.11.2025"/>
    <x v="11"/>
  </r>
  <r>
    <s v="TO"/>
    <n v="0"/>
    <n v="6"/>
    <n v="0"/>
    <n v="8661"/>
    <s v="17228"/>
    <s v="27 Aug 2026"/>
    <s v="27"/>
    <s v="Aug"/>
    <s v="02 Sep 2026"/>
    <s v="02"/>
    <s v="Sep"/>
    <n v="6"/>
    <n v="-25"/>
    <n v="4"/>
    <n v="1"/>
    <s v="КЛУБ МАГЕЛАН - ООД"/>
    <x v="4"/>
    <n v="2"/>
    <n v="2"/>
    <n v="1781.8002466"/>
    <n v="296.96670776666667"/>
    <m/>
    <s v="21 Nov 2025 09:56"/>
    <s v="20 Nov 2025"/>
    <s v="Nov"/>
    <n v="0"/>
    <n v="0"/>
    <n v="0"/>
    <n v="4"/>
    <n v="1"/>
    <n v="5"/>
    <n v="-1"/>
    <s v="21.11.2025"/>
    <x v="12"/>
  </r>
  <r>
    <s v="BOOKING"/>
    <n v="0"/>
    <n v="0"/>
    <n v="5"/>
    <n v="9224"/>
    <s v="5501947657"/>
    <s v="16 Aug 2026"/>
    <s v="16"/>
    <s v="Aug"/>
    <s v="21 Aug 2026"/>
    <s v="21"/>
    <s v="Aug"/>
    <n v="5"/>
    <n v="5"/>
    <n v="0"/>
    <n v="0"/>
    <s v="BOOKING"/>
    <x v="4"/>
    <n v="1"/>
    <n v="2"/>
    <n v="2441.7371229357796"/>
    <n v="488.34742458715596"/>
    <m/>
    <s v="29 Dec 2025 13:16"/>
    <s v="29 Dec 2025"/>
    <s v="Dec"/>
    <n v="0"/>
    <n v="0"/>
    <n v="0"/>
    <n v="5"/>
    <n v="0"/>
    <n v="5"/>
    <n v="0"/>
    <s v="29.12.2025"/>
    <x v="18"/>
  </r>
  <r>
    <s v="TO"/>
    <n v="0"/>
    <n v="0"/>
    <n v="5"/>
    <n v="9237"/>
    <s v="1183864.225895"/>
    <s v="17 Aug 2026"/>
    <s v="17"/>
    <s v="Aug"/>
    <s v="22 Aug 2026"/>
    <s v="22"/>
    <s v="Aug"/>
    <n v="5"/>
    <n v="5"/>
    <n v="0"/>
    <n v="0"/>
    <s v="СЛР-ХОЛИДЕЙ-СЪРВИС ЕООД"/>
    <x v="4"/>
    <n v="2"/>
    <n v="2"/>
    <n v="1851.4864694999999"/>
    <n v="370.2972939"/>
    <s v="Romania"/>
    <s v="29 Dec 2025 22:44"/>
    <s v="29 Dec 2025"/>
    <s v="Dec"/>
    <n v="0"/>
    <n v="0"/>
    <n v="0"/>
    <n v="5"/>
    <n v="0"/>
    <n v="5"/>
    <n v="0"/>
    <s v="29.12.2025"/>
    <x v="18"/>
  </r>
  <r>
    <s v="TO"/>
    <n v="0"/>
    <n v="4"/>
    <n v="1"/>
    <n v="8993"/>
    <s v="NT311089"/>
    <s v="24 Aug 2026"/>
    <s v="24"/>
    <s v="Aug"/>
    <s v="29 Aug 2026"/>
    <s v="29"/>
    <s v="Aug"/>
    <n v="5"/>
    <n v="5"/>
    <n v="0"/>
    <n v="0"/>
    <s v="НОВОТОН - ЕООД"/>
    <x v="3"/>
    <n v="2"/>
    <n v="1"/>
    <n v="1341.3082139999999"/>
    <n v="268.2616428"/>
    <m/>
    <s v="02 Dec 2025 16:27"/>
    <s v="02 Dec 2025"/>
    <s v="Dec"/>
    <n v="0"/>
    <n v="0"/>
    <n v="0"/>
    <n v="5"/>
    <n v="0"/>
    <n v="5"/>
    <n v="0"/>
    <s v="02.12.2025"/>
    <x v="13"/>
  </r>
  <r>
    <s v="BOOKING"/>
    <n v="0"/>
    <n v="0"/>
    <n v="5"/>
    <n v="8999"/>
    <s v="6728709995"/>
    <s v="07 Aug 2026"/>
    <s v="07"/>
    <s v="Aug"/>
    <s v="12 Aug 2026"/>
    <s v="12"/>
    <s v="Aug"/>
    <n v="5"/>
    <n v="5"/>
    <n v="0"/>
    <n v="0"/>
    <s v="BOOKING"/>
    <x v="6"/>
    <n v="1"/>
    <n v="1"/>
    <n v="2383.6005247706421"/>
    <n v="476.72010495412843"/>
    <m/>
    <s v="02 Dec 2025 21:34"/>
    <s v="02 Dec 2025"/>
    <s v="Dec"/>
    <n v="0"/>
    <n v="0"/>
    <n v="0"/>
    <n v="5"/>
    <n v="0"/>
    <n v="5"/>
    <n v="0"/>
    <s v="02.12.2025"/>
    <x v="13"/>
  </r>
  <r>
    <s v="TO"/>
    <n v="0"/>
    <n v="0"/>
    <n v="5"/>
    <n v="8337"/>
    <s v="1174443.220988"/>
    <s v="13 Aug 2026"/>
    <s v="13"/>
    <s v="Aug"/>
    <s v="18 Aug 2026"/>
    <s v="18"/>
    <s v="Aug"/>
    <n v="5"/>
    <n v="5"/>
    <n v="0"/>
    <n v="0"/>
    <s v="СЛР-ХОЛИДЕЙ-СЪРВИС ЕООД"/>
    <x v="6"/>
    <n v="3"/>
    <n v="0"/>
    <n v="1802.1995535000001"/>
    <n v="360.43991070000004"/>
    <s v="Romania"/>
    <s v="11 Nov 2025 11:58"/>
    <s v="11 Nov 2025"/>
    <s v="Nov"/>
    <n v="0"/>
    <n v="0"/>
    <n v="0"/>
    <n v="5"/>
    <n v="0"/>
    <n v="5"/>
    <n v="0"/>
    <s v="11.11.2025"/>
    <x v="11"/>
  </r>
  <r>
    <s v="BOOKING"/>
    <n v="0"/>
    <n v="5"/>
    <n v="1"/>
    <n v="9078"/>
    <s v="5114083160"/>
    <s v="24 Aug 2026"/>
    <s v="24"/>
    <s v="Aug"/>
    <s v="30 Aug 2026"/>
    <s v="30"/>
    <s v="Aug"/>
    <n v="6"/>
    <n v="6"/>
    <n v="0"/>
    <n v="0"/>
    <s v="BOOKING"/>
    <x v="1"/>
    <n v="2"/>
    <n v="3"/>
    <n v="4717.7849411009174"/>
    <n v="786.29749018348616"/>
    <s v="Israel"/>
    <s v="11 Dec 2025 10:20"/>
    <s v="11 Dec 2025"/>
    <s v="Dec"/>
    <n v="0"/>
    <n v="0"/>
    <n v="0"/>
    <n v="6"/>
    <n v="0"/>
    <n v="6"/>
    <n v="0"/>
    <s v="11.12.2025"/>
    <x v="16"/>
  </r>
  <r>
    <s v="TO"/>
    <n v="0"/>
    <n v="0"/>
    <n v="6"/>
    <n v="9228"/>
    <s v="60555"/>
    <s v="04 Aug 2026"/>
    <s v="04"/>
    <s v="Aug"/>
    <s v="10 Aug 2026"/>
    <s v="10"/>
    <s v="Aug"/>
    <n v="6"/>
    <n v="6"/>
    <n v="0"/>
    <n v="0"/>
    <s v="КЛУБ МАГЕЛАН - ООД"/>
    <x v="6"/>
    <n v="3"/>
    <n v="1"/>
    <n v="2342.7714071999999"/>
    <n v="390.4619012"/>
    <s v="Romania"/>
    <s v="29 Dec 2025 14:45"/>
    <s v="29 Dec 2025"/>
    <s v="Dec"/>
    <n v="0"/>
    <n v="0"/>
    <n v="0"/>
    <n v="6"/>
    <n v="0"/>
    <n v="6"/>
    <n v="0"/>
    <s v="29.12.2025"/>
    <x v="18"/>
  </r>
  <r>
    <s v="TO"/>
    <n v="0"/>
    <n v="0"/>
    <n v="6"/>
    <n v="8354"/>
    <s v="1174626.221005"/>
    <s v="02 Aug 2026"/>
    <s v="02"/>
    <s v="Aug"/>
    <s v="08 Aug 2026"/>
    <s v="08"/>
    <s v="Aug"/>
    <n v="6"/>
    <n v="6"/>
    <n v="0"/>
    <n v="0"/>
    <s v="СЛР-ХОЛИДЕЙ-СЪРВИС ЕООД"/>
    <x v="5"/>
    <n v="2"/>
    <n v="1"/>
    <n v="1860.3463793999999"/>
    <n v="310.05772989999997"/>
    <s v="Romania"/>
    <s v="11 Nov 2025 14:05"/>
    <s v="11 Nov 2025"/>
    <s v="Nov"/>
    <n v="0"/>
    <n v="0"/>
    <n v="0"/>
    <n v="6"/>
    <n v="0"/>
    <n v="6"/>
    <n v="0"/>
    <s v="11.11.2025"/>
    <x v="11"/>
  </r>
  <r>
    <s v="TO"/>
    <n v="0"/>
    <n v="5"/>
    <n v="0"/>
    <n v="8612"/>
    <s v="1177273.222156"/>
    <s v="27 Aug 2026"/>
    <s v="27"/>
    <s v="Aug"/>
    <s v="01 Sep 2026"/>
    <s v="01"/>
    <s v="Sep"/>
    <n v="5"/>
    <n v="-26"/>
    <n v="4"/>
    <n v="0"/>
    <s v="СЛР-ХОЛИДЕЙ-СЪРВИС ЕООД"/>
    <x v="1"/>
    <n v="4"/>
    <n v="2"/>
    <n v="2368.5492466000001"/>
    <n v="473.70984931999999"/>
    <s v="Romania"/>
    <s v="19 Nov 2025 11:22"/>
    <s v="19 Nov 2025"/>
    <s v="Nov"/>
    <n v="0"/>
    <n v="0"/>
    <n v="0"/>
    <n v="4"/>
    <n v="0"/>
    <n v="4"/>
    <n v="-1"/>
    <s v="19.11.2025"/>
    <x v="12"/>
  </r>
  <r>
    <s v="TO"/>
    <n v="0"/>
    <n v="0"/>
    <n v="6"/>
    <n v="8409"/>
    <s v="1174808.221142"/>
    <s v="11 Aug 2026"/>
    <s v="11"/>
    <s v="Aug"/>
    <s v="17 Aug 2026"/>
    <s v="17"/>
    <s v="Aug"/>
    <n v="6"/>
    <n v="6"/>
    <n v="0"/>
    <n v="0"/>
    <s v="СЛР-ХОЛИДЕЙ-СЪРВИС ЕООД"/>
    <x v="2"/>
    <n v="2"/>
    <n v="2"/>
    <n v="2083.1936495999998"/>
    <n v="347.19894159999996"/>
    <s v="Romania"/>
    <s v="12 Nov 2025 10:42"/>
    <s v="12 Nov 2025"/>
    <s v="Nov"/>
    <n v="0"/>
    <n v="0"/>
    <n v="0"/>
    <n v="6"/>
    <n v="0"/>
    <n v="6"/>
    <n v="0"/>
    <s v="12.11.2025"/>
    <x v="11"/>
  </r>
  <r>
    <s v="TOPOLA SKIES"/>
    <n v="0"/>
    <n v="0"/>
    <n v="5"/>
    <n v="8426"/>
    <s v="407294"/>
    <s v="01 Aug 2026"/>
    <s v="01"/>
    <s v="Aug"/>
    <s v="06 Aug 2026"/>
    <s v="06"/>
    <s v="Aug"/>
    <n v="5"/>
    <n v="5"/>
    <n v="0"/>
    <n v="0"/>
    <s v="TOPOLA SKIES"/>
    <x v="4"/>
    <n v="2"/>
    <n v="1"/>
    <n v="1641.8205963302751"/>
    <n v="328.36411926605501"/>
    <m/>
    <s v="12 Nov 2025 16:25"/>
    <s v="12 Nov 2025"/>
    <s v="Nov"/>
    <n v="0"/>
    <n v="0"/>
    <n v="0"/>
    <n v="5"/>
    <n v="0"/>
    <n v="5"/>
    <n v="0"/>
    <s v="12.11.2025"/>
    <x v="11"/>
  </r>
  <r>
    <s v="TO"/>
    <n v="0"/>
    <n v="0"/>
    <n v="5"/>
    <n v="8616"/>
    <s v="1177294.222160"/>
    <s v="17 Aug 2026"/>
    <s v="17"/>
    <s v="Aug"/>
    <s v="22 Aug 2026"/>
    <s v="22"/>
    <s v="Aug"/>
    <n v="5"/>
    <n v="5"/>
    <n v="0"/>
    <n v="0"/>
    <s v="СЛР-ХОЛИДЕЙ-СЪРВИС ЕООД"/>
    <x v="5"/>
    <n v="3"/>
    <n v="0"/>
    <n v="2092.9336829999997"/>
    <n v="418.58673659999994"/>
    <s v="Romania"/>
    <s v="19 Nov 2025 11:55"/>
    <s v="19 Nov 2025"/>
    <s v="Nov"/>
    <n v="0"/>
    <n v="0"/>
    <n v="0"/>
    <n v="5"/>
    <n v="0"/>
    <n v="5"/>
    <n v="0"/>
    <s v="19.11.2025"/>
    <x v="12"/>
  </r>
  <r>
    <s v="TO"/>
    <n v="0"/>
    <n v="0"/>
    <n v="7"/>
    <n v="9164"/>
    <s v="51700"/>
    <s v="03 Aug 2026"/>
    <s v="03"/>
    <s v="Aug"/>
    <s v="10 Aug 2026"/>
    <s v="10"/>
    <s v="Aug"/>
    <n v="7"/>
    <n v="7"/>
    <n v="0"/>
    <n v="0"/>
    <s v="КЛУБ МАГЕЛАН - ООД"/>
    <x v="4"/>
    <n v="2"/>
    <n v="1"/>
    <n v="2073.6100826000002"/>
    <n v="296.2300118"/>
    <s v="Romania"/>
    <s v="22 Dec 2025 14:07"/>
    <s v="22 Dec 2025"/>
    <s v="Dec"/>
    <n v="0"/>
    <n v="0"/>
    <n v="0"/>
    <n v="7"/>
    <n v="0"/>
    <n v="7"/>
    <n v="0"/>
    <s v="22.12.2025"/>
    <x v="21"/>
  </r>
  <r>
    <s v="TO"/>
    <n v="0"/>
    <n v="0"/>
    <n v="5"/>
    <n v="8441"/>
    <s v="1175219.221219"/>
    <s v="10 Aug 2026"/>
    <s v="10"/>
    <s v="Aug"/>
    <s v="15 Aug 2026"/>
    <s v="15"/>
    <s v="Aug"/>
    <n v="5"/>
    <n v="5"/>
    <n v="0"/>
    <n v="0"/>
    <s v="СЛР-ХОЛИДЕЙ-СЪРВИС ЕООД"/>
    <x v="1"/>
    <n v="4"/>
    <n v="1"/>
    <n v="2422.3932464999998"/>
    <n v="484.47864929999997"/>
    <s v="Romania"/>
    <s v="13 Nov 2025 09:38"/>
    <s v="13 Nov 2025"/>
    <s v="Nov"/>
    <n v="0"/>
    <n v="0"/>
    <n v="0"/>
    <n v="5"/>
    <n v="0"/>
    <n v="5"/>
    <n v="0"/>
    <s v="13.11.2025"/>
    <x v="11"/>
  </r>
  <r>
    <s v="TO"/>
    <n v="0"/>
    <n v="0"/>
    <n v="6"/>
    <n v="8428"/>
    <s v="1175152.221188"/>
    <s v="16 Aug 2026"/>
    <s v="16"/>
    <s v="Aug"/>
    <s v="22 Aug 2026"/>
    <s v="22"/>
    <s v="Aug"/>
    <n v="6"/>
    <n v="6"/>
    <n v="0"/>
    <n v="0"/>
    <s v="СЛР-ХОЛИДЕЙ-СЪРВИС ЕООД"/>
    <x v="2"/>
    <n v="2"/>
    <n v="2"/>
    <n v="2083.1936495999998"/>
    <n v="347.19894159999996"/>
    <s v="Romania"/>
    <s v="12 Nov 2025 18:25"/>
    <s v="12 Nov 2025"/>
    <s v="Nov"/>
    <n v="0"/>
    <n v="0"/>
    <n v="0"/>
    <n v="6"/>
    <n v="0"/>
    <n v="6"/>
    <n v="0"/>
    <s v="12.11.2025"/>
    <x v="11"/>
  </r>
  <r>
    <s v="TO"/>
    <n v="0"/>
    <n v="0"/>
    <n v="5"/>
    <n v="9080"/>
    <s v="2315617"/>
    <s v="11 Aug 2026"/>
    <s v="11"/>
    <s v="Aug"/>
    <s v="16 Aug 2026"/>
    <s v="16"/>
    <s v="Aug"/>
    <n v="5"/>
    <n v="5"/>
    <n v="0"/>
    <n v="0"/>
    <s v="ТУРИСТИЧЕСКА АГЕНЦИЯ СОЛВЕКС - ЕООД"/>
    <x v="6"/>
    <n v="2"/>
    <n v="2"/>
    <n v="1807.6758775000001"/>
    <n v="361.53517550000004"/>
    <m/>
    <s v="11 Dec 2025 10:24"/>
    <s v="10 Dec 2025"/>
    <s v="Dec"/>
    <n v="0"/>
    <n v="0"/>
    <n v="0"/>
    <n v="5"/>
    <n v="0"/>
    <n v="5"/>
    <n v="0"/>
    <s v="11.12.2025"/>
    <x v="16"/>
  </r>
  <r>
    <s v="TO"/>
    <n v="0"/>
    <n v="6"/>
    <n v="0"/>
    <n v="8421"/>
    <s v="1175072.221159"/>
    <s v="25 Aug 2026"/>
    <s v="25"/>
    <s v="Aug"/>
    <s v="31 Aug 2026"/>
    <s v="31"/>
    <s v="Aug"/>
    <n v="6"/>
    <n v="6"/>
    <n v="0"/>
    <n v="0"/>
    <s v="СЛР-ХОЛИДЕЙ-СЪРВИС ЕООД"/>
    <x v="2"/>
    <n v="2"/>
    <n v="1"/>
    <n v="1511.5827738"/>
    <n v="251.93046230000002"/>
    <s v="Romania"/>
    <s v="12 Nov 2025 14:27"/>
    <s v="12 Nov 2025"/>
    <s v="Nov"/>
    <n v="0"/>
    <n v="0"/>
    <n v="0"/>
    <n v="6"/>
    <n v="0"/>
    <n v="6"/>
    <n v="0"/>
    <s v="12.11.2025"/>
    <x v="11"/>
  </r>
  <r>
    <s v="TO"/>
    <n v="0"/>
    <n v="0"/>
    <n v="6"/>
    <n v="8244"/>
    <s v="1173561.220540"/>
    <s v="11 Aug 2026"/>
    <s v="11"/>
    <s v="Aug"/>
    <s v="17 Aug 2026"/>
    <s v="17"/>
    <s v="Aug"/>
    <n v="6"/>
    <n v="6"/>
    <n v="0"/>
    <n v="0"/>
    <s v="СЛР-ХОЛИДЕЙ-СЪРВИС ЕООД"/>
    <x v="2"/>
    <n v="3"/>
    <n v="1"/>
    <n v="2249.8303655999998"/>
    <n v="374.97172759999995"/>
    <s v="Romania"/>
    <s v="09 Nov 2025 21:27"/>
    <s v="09 Nov 2025"/>
    <s v="Nov"/>
    <n v="0"/>
    <n v="0"/>
    <n v="0"/>
    <n v="6"/>
    <n v="0"/>
    <n v="6"/>
    <n v="0"/>
    <s v="09.11.2025"/>
    <x v="11"/>
  </r>
  <r>
    <s v="BOOKING"/>
    <n v="0"/>
    <n v="0"/>
    <n v="5"/>
    <n v="8997"/>
    <s v="6728709995"/>
    <s v="07 Aug 2026"/>
    <s v="07"/>
    <s v="Aug"/>
    <s v="12 Aug 2026"/>
    <s v="12"/>
    <s v="Aug"/>
    <n v="5"/>
    <n v="5"/>
    <n v="0"/>
    <n v="0"/>
    <s v="BOOKING"/>
    <x v="6"/>
    <n v="1"/>
    <n v="2"/>
    <n v="2383.6005247706421"/>
    <n v="476.72010495412843"/>
    <s v="Israel"/>
    <s v="02 Dec 2025 21:34"/>
    <s v="02 Dec 2025"/>
    <s v="Dec"/>
    <n v="0"/>
    <n v="0"/>
    <n v="0"/>
    <n v="5"/>
    <n v="0"/>
    <n v="5"/>
    <n v="0"/>
    <s v="02.12.2025"/>
    <x v="13"/>
  </r>
  <r>
    <s v="TO"/>
    <n v="0"/>
    <n v="0"/>
    <n v="6"/>
    <n v="9323"/>
    <s v="2874"/>
    <s v="11 Aug 2026"/>
    <s v="11"/>
    <s v="Aug"/>
    <s v="17 Aug 2026"/>
    <s v="17"/>
    <s v="Aug"/>
    <n v="6"/>
    <n v="6"/>
    <n v="0"/>
    <n v="0"/>
    <s v="ТЕДИ - КАМ - ЕООД"/>
    <x v="4"/>
    <n v="2"/>
    <n v="0"/>
    <n v="1777.3800707999999"/>
    <n v="296.2300118"/>
    <s v="Israel"/>
    <s v="02 Jan 2026 11:02"/>
    <s v="31 Dec 2025"/>
    <s v="Jan"/>
    <n v="0"/>
    <n v="0"/>
    <n v="0"/>
    <n v="6"/>
    <n v="0"/>
    <n v="6"/>
    <n v="0"/>
    <s v="02.01.2025"/>
    <x v="20"/>
  </r>
  <r>
    <s v="TO"/>
    <n v="0"/>
    <n v="0"/>
    <n v="7"/>
    <n v="8618"/>
    <s v="NT309337"/>
    <s v="13 Aug 2026"/>
    <s v="13"/>
    <s v="Aug"/>
    <s v="20 Aug 2026"/>
    <s v="20"/>
    <s v="Aug"/>
    <n v="7"/>
    <n v="7"/>
    <n v="0"/>
    <n v="0"/>
    <s v="НОВОТОН - ЕООД"/>
    <x v="1"/>
    <n v="5"/>
    <n v="0"/>
    <n v="4069.5932724999998"/>
    <n v="581.37046750000002"/>
    <m/>
    <s v="19 Nov 2025 14:22"/>
    <s v="19 Nov 2025"/>
    <s v="Nov"/>
    <n v="0"/>
    <n v="0"/>
    <n v="0"/>
    <n v="7"/>
    <n v="0"/>
    <n v="7"/>
    <n v="0"/>
    <s v="19.11.2025"/>
    <x v="12"/>
  </r>
  <r>
    <s v="TO"/>
    <n v="0"/>
    <n v="7"/>
    <n v="0"/>
    <n v="8345"/>
    <s v="0431"/>
    <s v="28 Aug 2026"/>
    <s v="28"/>
    <s v="Aug"/>
    <s v="04 Sep 2026"/>
    <s v="04"/>
    <s v="Sep"/>
    <n v="7"/>
    <n v="-24"/>
    <n v="3"/>
    <n v="3"/>
    <s v="ТЕДИ - КАМ - ЕООД"/>
    <x v="5"/>
    <n v="2"/>
    <n v="2"/>
    <n v="2314.6661300999999"/>
    <n v="330.6665900142857"/>
    <s v="Romania"/>
    <s v="11 Nov 2025 13:03"/>
    <s v="11 Nov 2025"/>
    <s v="Nov"/>
    <n v="0"/>
    <n v="0"/>
    <n v="0"/>
    <n v="3"/>
    <n v="3"/>
    <n v="6"/>
    <n v="-1"/>
    <s v="11.11.2025"/>
    <x v="11"/>
  </r>
  <r>
    <s v="TO"/>
    <n v="0"/>
    <n v="0"/>
    <n v="5"/>
    <n v="9292"/>
    <s v="1184277.226285"/>
    <s v="17 Aug 2026"/>
    <s v="17"/>
    <s v="Aug"/>
    <s v="22 Aug 2026"/>
    <s v="22"/>
    <s v="Aug"/>
    <n v="5"/>
    <n v="5"/>
    <n v="0"/>
    <n v="0"/>
    <s v="СЛР-ХОЛИДЕЙ-СЪРВИС ЕООД"/>
    <x v="6"/>
    <n v="1"/>
    <n v="0"/>
    <n v="1012.337608"/>
    <n v="202.4675216"/>
    <s v="Romania"/>
    <s v="31 Dec 2025 13:46"/>
    <s v="31 Dec 2025"/>
    <s v="Dec"/>
    <n v="0"/>
    <n v="0"/>
    <n v="0"/>
    <n v="5"/>
    <n v="0"/>
    <n v="5"/>
    <n v="0"/>
    <s v="31.12.2025"/>
    <x v="18"/>
  </r>
  <r>
    <s v="TO"/>
    <n v="0"/>
    <n v="0"/>
    <n v="6"/>
    <n v="9229"/>
    <s v="0111"/>
    <s v="08 Aug 2026"/>
    <s v="08"/>
    <s v="Aug"/>
    <s v="14 Aug 2026"/>
    <s v="14"/>
    <s v="Aug"/>
    <n v="6"/>
    <n v="6"/>
    <n v="0"/>
    <n v="0"/>
    <s v="АВАТАР ТУР - ООД"/>
    <x v="4"/>
    <n v="3"/>
    <n v="0"/>
    <n v="2399.4513606"/>
    <n v="399.90856009999999"/>
    <s v="Romania"/>
    <s v="29 Dec 2025 16:57"/>
    <s v="29 Dec 2025"/>
    <s v="Dec"/>
    <n v="0"/>
    <n v="0"/>
    <n v="0"/>
    <n v="6"/>
    <n v="0"/>
    <n v="6"/>
    <n v="0"/>
    <s v="29.12.2025"/>
    <x v="18"/>
  </r>
  <r>
    <s v="TO"/>
    <n v="0"/>
    <n v="0"/>
    <n v="6"/>
    <n v="9230"/>
    <s v="0112"/>
    <s v="08 Aug 2026"/>
    <s v="08"/>
    <s v="Aug"/>
    <s v="14 Aug 2026"/>
    <s v="14"/>
    <s v="Aug"/>
    <n v="6"/>
    <n v="6"/>
    <n v="0"/>
    <n v="0"/>
    <s v="АВАТАР ТУР - ООД"/>
    <x v="4"/>
    <n v="3"/>
    <n v="0"/>
    <n v="2399.4513606"/>
    <n v="399.90856009999999"/>
    <s v="Romania"/>
    <s v="29 Dec 2025 16:57"/>
    <s v="29 Dec 2025"/>
    <s v="Dec"/>
    <n v="0"/>
    <n v="0"/>
    <n v="0"/>
    <n v="6"/>
    <n v="0"/>
    <n v="6"/>
    <n v="0"/>
    <s v="29.12.2025"/>
    <x v="18"/>
  </r>
  <r>
    <s v="TO"/>
    <n v="0"/>
    <n v="0"/>
    <n v="7"/>
    <n v="8257"/>
    <s v="NT307885"/>
    <s v="01 Aug 2026"/>
    <s v="01"/>
    <s v="Aug"/>
    <s v="08 Aug 2026"/>
    <s v="08"/>
    <s v="Aug"/>
    <n v="7"/>
    <n v="7"/>
    <n v="0"/>
    <n v="0"/>
    <s v="НОВОТОН - ЕООД"/>
    <x v="6"/>
    <n v="2"/>
    <n v="2"/>
    <n v="2336.1998183999999"/>
    <n v="333.74283120000001"/>
    <m/>
    <s v="09 Nov 2025 23:25"/>
    <s v="09 Nov 2025"/>
    <s v="Nov"/>
    <n v="0"/>
    <n v="0"/>
    <n v="0"/>
    <n v="7"/>
    <n v="0"/>
    <n v="7"/>
    <n v="0"/>
    <s v="09.11.2025"/>
    <x v="11"/>
  </r>
  <r>
    <s v="TO"/>
    <n v="0"/>
    <n v="4"/>
    <n v="1"/>
    <n v="9003"/>
    <s v="NT311103"/>
    <s v="24 Aug 2026"/>
    <s v="24"/>
    <s v="Aug"/>
    <s v="29 Aug 2026"/>
    <s v="29"/>
    <s v="Aug"/>
    <n v="5"/>
    <n v="5"/>
    <n v="0"/>
    <n v="0"/>
    <s v="НОВОТОН - ЕООД"/>
    <x v="3"/>
    <n v="3"/>
    <n v="0"/>
    <n v="1810.707414"/>
    <n v="362.14148280000001"/>
    <m/>
    <s v="03 Dec 2025 09:16"/>
    <s v="02 Dec 2025"/>
    <s v="Dec"/>
    <n v="0"/>
    <n v="0"/>
    <n v="0"/>
    <n v="5"/>
    <n v="0"/>
    <n v="5"/>
    <n v="0"/>
    <s v="03.12.2025"/>
    <x v="13"/>
  </r>
  <r>
    <s v="TO"/>
    <n v="0"/>
    <n v="0"/>
    <n v="6"/>
    <n v="8779"/>
    <s v="51313"/>
    <s v="17 Aug 2026"/>
    <s v="17"/>
    <s v="Aug"/>
    <s v="23 Aug 2026"/>
    <s v="23"/>
    <s v="Aug"/>
    <n v="6"/>
    <n v="6"/>
    <n v="0"/>
    <n v="0"/>
    <s v="КЛУБ МАГЕЛАН - ООД"/>
    <x v="1"/>
    <n v="4"/>
    <n v="0"/>
    <n v="2906.8718957999999"/>
    <n v="484.47864929999997"/>
    <m/>
    <s v="24 Nov 2025 14:18"/>
    <s v="24 Nov 2025"/>
    <s v="Nov"/>
    <n v="0"/>
    <n v="0"/>
    <n v="0"/>
    <n v="6"/>
    <n v="0"/>
    <n v="6"/>
    <n v="0"/>
    <s v="24.11.2025"/>
    <x v="15"/>
  </r>
  <r>
    <s v="TO"/>
    <n v="0"/>
    <n v="0"/>
    <n v="6"/>
    <n v="8682"/>
    <s v="11345"/>
    <s v="03 Aug 2026"/>
    <s v="03"/>
    <s v="Aug"/>
    <s v="09 Aug 2026"/>
    <s v="09"/>
    <s v="Aug"/>
    <n v="6"/>
    <n v="6"/>
    <n v="0"/>
    <n v="0"/>
    <s v="КЛУБ МАГЕЛАН - ООД"/>
    <x v="6"/>
    <n v="3"/>
    <n v="1"/>
    <n v="2162.6394642"/>
    <n v="360.43991069999998"/>
    <m/>
    <s v="21 Nov 2025 15:38"/>
    <s v="21 Nov 2025"/>
    <s v="Nov"/>
    <n v="0"/>
    <n v="0"/>
    <n v="0"/>
    <n v="6"/>
    <n v="0"/>
    <n v="6"/>
    <n v="0"/>
    <s v="21.11.2025"/>
    <x v="12"/>
  </r>
  <r>
    <s v="TO"/>
    <n v="0"/>
    <n v="0"/>
    <n v="5"/>
    <n v="9236"/>
    <s v="1183863.225894"/>
    <s v="17 Aug 2026"/>
    <s v="17"/>
    <s v="Aug"/>
    <s v="22 Aug 2026"/>
    <s v="22"/>
    <s v="Aug"/>
    <n v="5"/>
    <n v="5"/>
    <n v="0"/>
    <n v="0"/>
    <s v="СЛР-ХОЛИДЕЙ-СЪРВИС ЕООД"/>
    <x v="0"/>
    <n v="2"/>
    <n v="2"/>
    <n v="2041.1041879999998"/>
    <n v="408.22083759999998"/>
    <s v="Romania"/>
    <s v="29 Dec 2025 22:28"/>
    <s v="29 Dec 2025"/>
    <s v="Dec"/>
    <n v="0"/>
    <n v="0"/>
    <n v="0"/>
    <n v="5"/>
    <n v="0"/>
    <n v="5"/>
    <n v="0"/>
    <s v="29.12.2025"/>
    <x v="18"/>
  </r>
  <r>
    <s v="TO"/>
    <n v="0"/>
    <n v="1"/>
    <n v="4"/>
    <n v="9191"/>
    <s v="2316957"/>
    <s v="21 Aug 2026"/>
    <s v="21"/>
    <s v="Aug"/>
    <s v="26 Aug 2026"/>
    <s v="26"/>
    <s v="Aug"/>
    <n v="5"/>
    <n v="5"/>
    <n v="0"/>
    <n v="0"/>
    <s v="ТУРИСТИЧЕСКА АГЕНЦИЯ СОЛВЕКС - ЕООД"/>
    <x v="6"/>
    <n v="2"/>
    <n v="0"/>
    <n v="1390.2039639999998"/>
    <n v="278.04079279999996"/>
    <m/>
    <s v="25 Dec 2025 23:38"/>
    <s v="25 Dec 2025"/>
    <s v="Dec"/>
    <n v="0"/>
    <n v="0"/>
    <n v="0"/>
    <n v="5"/>
    <n v="0"/>
    <n v="5"/>
    <n v="0"/>
    <s v="25.12.2025"/>
    <x v="21"/>
  </r>
  <r>
    <s v="TO"/>
    <n v="0"/>
    <n v="3"/>
    <n v="2"/>
    <n v="8367"/>
    <s v="2311189"/>
    <s v="23 Aug 2026"/>
    <s v="23"/>
    <s v="Aug"/>
    <s v="28 Aug 2026"/>
    <s v="28"/>
    <s v="Aug"/>
    <n v="5"/>
    <n v="5"/>
    <n v="0"/>
    <n v="0"/>
    <s v="ТУРИСТИЧЕСКА АГЕНЦИЯ СОЛВЕКС - ЕООД"/>
    <x v="4"/>
    <n v="3"/>
    <n v="1"/>
    <n v="1706.3247668999998"/>
    <n v="341.26495337999995"/>
    <s v="[&quot;RO&quot;]"/>
    <s v="11 Nov 2025 16:06"/>
    <s v="11 Nov 2025"/>
    <s v="Nov"/>
    <n v="0"/>
    <n v="0"/>
    <n v="0"/>
    <n v="5"/>
    <n v="0"/>
    <n v="5"/>
    <n v="0"/>
    <s v="11.11.2025"/>
    <x v="11"/>
  </r>
  <r>
    <s v="TO"/>
    <n v="0"/>
    <n v="0"/>
    <n v="5"/>
    <n v="9255"/>
    <s v="0119321944"/>
    <s v="15 Aug 2026"/>
    <s v="15"/>
    <s v="Aug"/>
    <s v="20 Aug 2026"/>
    <s v="20"/>
    <s v="Aug"/>
    <n v="5"/>
    <n v="5"/>
    <n v="0"/>
    <n v="0"/>
    <s v="СЪНИ ТУРС ООД"/>
    <x v="6"/>
    <n v="3"/>
    <n v="0"/>
    <n v="1952.3095060000001"/>
    <n v="390.4619012"/>
    <s v="Bulgaria"/>
    <s v="30 Dec 2025 13:22"/>
    <s v="30 Dec 2025"/>
    <s v="Dec"/>
    <n v="0"/>
    <n v="0"/>
    <n v="0"/>
    <n v="5"/>
    <n v="0"/>
    <n v="5"/>
    <n v="0"/>
    <s v="30.12.2025"/>
    <x v="18"/>
  </r>
  <r>
    <s v="TO"/>
    <n v="0"/>
    <n v="0"/>
    <n v="6"/>
    <n v="8395"/>
    <s v="2311103"/>
    <s v="01 Aug 2026"/>
    <s v="01"/>
    <s v="Aug"/>
    <s v="07 Aug 2026"/>
    <s v="07"/>
    <s v="Aug"/>
    <n v="6"/>
    <n v="6"/>
    <n v="0"/>
    <n v="0"/>
    <s v="ТУРИСТИЧЕСКА АГЕНЦИЯ СОЛВЕКС - ЕООД"/>
    <x v="7"/>
    <n v="5"/>
    <n v="1"/>
    <n v="4030.8482801999999"/>
    <n v="671.80804669999998"/>
    <s v="[&quot;RO&quot;]"/>
    <s v="12 Nov 2025 09:43"/>
    <s v="11 Nov 2025"/>
    <s v="Nov"/>
    <n v="0"/>
    <n v="0"/>
    <n v="0"/>
    <n v="6"/>
    <n v="0"/>
    <n v="6"/>
    <n v="0"/>
    <s v="12.11.2025"/>
    <x v="11"/>
  </r>
  <r>
    <s v="TO"/>
    <n v="0"/>
    <n v="0"/>
    <n v="5"/>
    <n v="9246"/>
    <s v="2317308"/>
    <s v="19 Aug 2026"/>
    <s v="19"/>
    <s v="Aug"/>
    <s v="24 Aug 2026"/>
    <s v="24"/>
    <s v="Aug"/>
    <n v="5"/>
    <n v="5"/>
    <n v="0"/>
    <n v="0"/>
    <s v="ТУРИСТИЧЕСКА АГЕНЦИЯ СОЛВЕКС - ЕООД"/>
    <x v="3"/>
    <n v="2"/>
    <n v="1"/>
    <n v="1481.1500589999998"/>
    <n v="296.23001179999994"/>
    <s v="Romania"/>
    <s v="30 Dec 2025 10:35"/>
    <s v="30 Dec 2025"/>
    <s v="Dec"/>
    <n v="0"/>
    <n v="0"/>
    <n v="0"/>
    <n v="5"/>
    <n v="0"/>
    <n v="5"/>
    <n v="0"/>
    <s v="30.12.2025"/>
    <x v="18"/>
  </r>
  <r>
    <s v="TO"/>
    <n v="0"/>
    <n v="5"/>
    <n v="0"/>
    <n v="8578"/>
    <s v="14656643"/>
    <s v="26 Aug 2026"/>
    <s v="26"/>
    <s v="Aug"/>
    <s v="31 Aug 2026"/>
    <s v="31"/>
    <s v="Aug"/>
    <n v="5"/>
    <n v="5"/>
    <n v="0"/>
    <n v="0"/>
    <s v="ДЕСТИНЕЙШЪН ТУРИСТИК СЪРВИСИС - ЕООД"/>
    <x v="0"/>
    <n v="2"/>
    <n v="1"/>
    <n v="1388.834883"/>
    <n v="277.76697660000002"/>
    <s v="Romania"/>
    <s v="18 Nov 2025 08:49"/>
    <s v="17 Nov 2025"/>
    <s v="Nov"/>
    <n v="0"/>
    <n v="0"/>
    <n v="0"/>
    <n v="5"/>
    <n v="0"/>
    <n v="5"/>
    <n v="0"/>
    <s v="18.11.2025"/>
    <x v="12"/>
  </r>
  <r>
    <s v="TO"/>
    <n v="0"/>
    <n v="3"/>
    <n v="2"/>
    <n v="8382"/>
    <s v="2311234"/>
    <s v="23 Aug 2026"/>
    <s v="23"/>
    <s v="Aug"/>
    <s v="28 Aug 2026"/>
    <s v="28"/>
    <s v="Aug"/>
    <n v="5"/>
    <n v="5"/>
    <n v="0"/>
    <n v="0"/>
    <s v="ТУРИСТИЧЕСКА АГЕНЦИЯ СОЛВЕКС - ЕООД"/>
    <x v="4"/>
    <n v="3"/>
    <n v="1"/>
    <n v="1706.3247668999998"/>
    <n v="341.26495337999995"/>
    <s v="[&quot;RO&quot;]"/>
    <s v="11 Nov 2025 18:25"/>
    <s v="11 Nov 2025"/>
    <s v="Nov"/>
    <n v="0"/>
    <n v="0"/>
    <n v="0"/>
    <n v="5"/>
    <n v="0"/>
    <n v="5"/>
    <n v="0"/>
    <s v="11.11.2025"/>
    <x v="11"/>
  </r>
  <r>
    <s v="TO"/>
    <n v="0"/>
    <n v="0"/>
    <n v="5"/>
    <n v="9137"/>
    <s v="2316337"/>
    <s v="04 Aug 2026"/>
    <s v="04"/>
    <s v="Aug"/>
    <s v="09 Aug 2026"/>
    <s v="09"/>
    <s v="Aug"/>
    <n v="5"/>
    <n v="5"/>
    <n v="0"/>
    <n v="0"/>
    <s v="ТУРИСТИЧЕСКА АГЕНЦИЯ СОЛВЕКС - ЕООД"/>
    <x v="1"/>
    <n v="4"/>
    <n v="2"/>
    <n v="2886.6094969999999"/>
    <n v="577.32189940000001"/>
    <m/>
    <s v="18 Dec 2025 14:38"/>
    <s v="18 Dec 2025"/>
    <s v="Dec"/>
    <n v="0"/>
    <n v="0"/>
    <n v="0"/>
    <n v="5"/>
    <n v="0"/>
    <n v="5"/>
    <n v="0"/>
    <s v="18.12.2025"/>
    <x v="10"/>
  </r>
  <r>
    <s v="TO"/>
    <n v="0"/>
    <n v="0"/>
    <n v="5"/>
    <n v="8841"/>
    <s v="2313608"/>
    <s v="01 Aug 2026"/>
    <s v="01"/>
    <s v="Aug"/>
    <s v="06 Aug 2026"/>
    <s v="06"/>
    <s v="Aug"/>
    <n v="5"/>
    <n v="5"/>
    <n v="0"/>
    <n v="0"/>
    <s v="ТУРИСТИЧЕСКА АГЕНЦИЯ СОЛВЕКС - ЕООД"/>
    <x v="6"/>
    <n v="2"/>
    <n v="1"/>
    <n v="1446.1407019999999"/>
    <n v="289.22814039999997"/>
    <s v="[&quot;RO&quot;]"/>
    <s v="26 Nov 2025 13:16"/>
    <s v="26 Nov 2025"/>
    <s v="Nov"/>
    <n v="0"/>
    <n v="0"/>
    <n v="0"/>
    <n v="5"/>
    <n v="0"/>
    <n v="5"/>
    <n v="0"/>
    <s v="26.11.2025"/>
    <x v="15"/>
  </r>
  <r>
    <s v="TO"/>
    <n v="0"/>
    <n v="5"/>
    <n v="1"/>
    <n v="9331"/>
    <s v="1184473.226427"/>
    <s v="24 Aug 2026"/>
    <s v="24"/>
    <s v="Aug"/>
    <s v="30 Aug 2026"/>
    <s v="30"/>
    <s v="Aug"/>
    <n v="6"/>
    <n v="6"/>
    <n v="0"/>
    <n v="0"/>
    <s v="СЛР-ХОЛИДЕЙ-СЪРВИС ЕООД"/>
    <x v="4"/>
    <n v="2"/>
    <n v="1"/>
    <n v="1733.2565460000001"/>
    <n v="288.87609100000003"/>
    <s v="Romania"/>
    <s v="02 Jan 2026 22:39"/>
    <s v="02 Jan 2026"/>
    <s v="Jan"/>
    <n v="0"/>
    <n v="0"/>
    <n v="0"/>
    <n v="6"/>
    <n v="0"/>
    <n v="6"/>
    <n v="0"/>
    <s v="02.01.2025"/>
    <x v="20"/>
  </r>
  <r>
    <s v="TO"/>
    <n v="0"/>
    <n v="0"/>
    <n v="6"/>
    <n v="9241"/>
    <s v="0116"/>
    <s v="08 Aug 2026"/>
    <s v="08"/>
    <s v="Aug"/>
    <s v="14 Aug 2026"/>
    <s v="14"/>
    <s v="Aug"/>
    <n v="6"/>
    <n v="6"/>
    <n v="0"/>
    <n v="0"/>
    <s v="АВАТАР ТУР - ООД"/>
    <x v="6"/>
    <n v="2"/>
    <n v="2"/>
    <n v="2169.211053"/>
    <n v="361.53517549999998"/>
    <s v="Romania"/>
    <s v="30 Dec 2025 09:43"/>
    <s v="30 Dec 2025"/>
    <s v="Dec"/>
    <n v="0"/>
    <n v="0"/>
    <n v="0"/>
    <n v="6"/>
    <n v="0"/>
    <n v="6"/>
    <n v="0"/>
    <s v="30.12.2025"/>
    <x v="18"/>
  </r>
  <r>
    <s v="TO"/>
    <n v="0"/>
    <n v="0"/>
    <n v="5"/>
    <n v="8843"/>
    <s v="2313619"/>
    <s v="13 Aug 2026"/>
    <s v="13"/>
    <s v="Aug"/>
    <s v="18 Aug 2026"/>
    <s v="18"/>
    <s v="Aug"/>
    <n v="5"/>
    <n v="5"/>
    <n v="0"/>
    <n v="0"/>
    <s v="ТУРИСТИЧЕСКА АГЕНЦИЯ СОЛВЕКС - ЕООД"/>
    <x v="7"/>
    <n v="2"/>
    <n v="4"/>
    <n v="3079.063169"/>
    <n v="615.81263379999996"/>
    <m/>
    <s v="26 Nov 2025 13:44"/>
    <s v="26 Nov 2025"/>
    <s v="Nov"/>
    <n v="0"/>
    <n v="0"/>
    <n v="0"/>
    <n v="5"/>
    <n v="0"/>
    <n v="5"/>
    <n v="0"/>
    <s v="26.11.2025"/>
    <x v="15"/>
  </r>
  <r>
    <s v="TO"/>
    <n v="0"/>
    <n v="5"/>
    <n v="0"/>
    <n v="8845"/>
    <s v="1179491.223069"/>
    <s v="31 Aug 2026"/>
    <s v="31"/>
    <s v="Aug"/>
    <s v="05 Sep 2026"/>
    <s v="05"/>
    <s v="Sep"/>
    <n v="5"/>
    <n v="-26"/>
    <n v="0"/>
    <n v="4"/>
    <s v="СЛР-ХОЛИДЕЙ-СЪРВИС ЕООД"/>
    <x v="6"/>
    <n v="2"/>
    <n v="0"/>
    <n v="1142.9870519999999"/>
    <n v="228.5974104"/>
    <s v="Romania"/>
    <s v="26 Nov 2025 15:08"/>
    <s v="26 Nov 2025"/>
    <s v="Nov"/>
    <n v="0"/>
    <n v="0"/>
    <n v="0"/>
    <n v="0"/>
    <n v="4"/>
    <n v="4"/>
    <n v="-1"/>
    <s v="26.11.2025"/>
    <x v="15"/>
  </r>
  <r>
    <s v="TO"/>
    <n v="0"/>
    <n v="5"/>
    <n v="0"/>
    <n v="8628"/>
    <s v="17196"/>
    <s v="25 Aug 2026"/>
    <s v="25"/>
    <s v="Aug"/>
    <s v="30 Aug 2026"/>
    <s v="30"/>
    <s v="Aug"/>
    <n v="5"/>
    <n v="5"/>
    <n v="0"/>
    <n v="0"/>
    <s v="КЛУБ МАГЕЛАН - ООД"/>
    <x v="6"/>
    <n v="2"/>
    <n v="0"/>
    <n v="1205.7691950000001"/>
    <n v="241.153839"/>
    <m/>
    <s v="20 Nov 2025 09:32"/>
    <s v="19 Nov 2025"/>
    <s v="Nov"/>
    <n v="0"/>
    <n v="0"/>
    <n v="0"/>
    <n v="5"/>
    <n v="0"/>
    <n v="5"/>
    <n v="0"/>
    <s v="20.11.2025"/>
    <x v="12"/>
  </r>
  <r>
    <s v="TO"/>
    <n v="0"/>
    <n v="0"/>
    <n v="5"/>
    <n v="8634"/>
    <s v="1177485.222252"/>
    <s v="04 Aug 2026"/>
    <s v="04"/>
    <s v="Aug"/>
    <s v="09 Aug 2026"/>
    <s v="09"/>
    <s v="Aug"/>
    <n v="5"/>
    <n v="5"/>
    <n v="0"/>
    <n v="0"/>
    <s v="СЛР-ХОЛИДЕЙ-СЪРВИС ЕООД"/>
    <x v="4"/>
    <n v="3"/>
    <n v="1"/>
    <n v="1845.8145625"/>
    <n v="369.1629125"/>
    <s v="Romania"/>
    <s v="20 Nov 2025 09:59"/>
    <s v="20 Nov 2025"/>
    <s v="Nov"/>
    <n v="0"/>
    <n v="0"/>
    <n v="0"/>
    <n v="5"/>
    <n v="0"/>
    <n v="5"/>
    <n v="0"/>
    <s v="20.11.2025"/>
    <x v="12"/>
  </r>
  <r>
    <s v="TO"/>
    <n v="0"/>
    <n v="0"/>
    <n v="6"/>
    <n v="8633"/>
    <s v="1177487.222251"/>
    <s v="03 Aug 2026"/>
    <s v="03"/>
    <s v="Aug"/>
    <s v="09 Aug 2026"/>
    <s v="09"/>
    <s v="Aug"/>
    <n v="6"/>
    <n v="6"/>
    <n v="0"/>
    <n v="0"/>
    <s v="СЛР-ХОЛИДЕЙ-СЪРВИС ЕООД"/>
    <x v="4"/>
    <n v="2"/>
    <n v="1"/>
    <n v="2214.9774750000001"/>
    <n v="369.1629125"/>
    <s v="Romania"/>
    <s v="20 Nov 2025 09:58"/>
    <s v="20 Nov 2025"/>
    <s v="Nov"/>
    <n v="0"/>
    <n v="0"/>
    <n v="0"/>
    <n v="6"/>
    <n v="0"/>
    <n v="6"/>
    <n v="0"/>
    <s v="20.11.2025"/>
    <x v="12"/>
  </r>
  <r>
    <s v="TO"/>
    <n v="0"/>
    <n v="0"/>
    <n v="5"/>
    <n v="8688"/>
    <s v="NT309677"/>
    <s v="20 Aug 2026"/>
    <s v="20"/>
    <s v="Aug"/>
    <s v="25 Aug 2026"/>
    <s v="25"/>
    <s v="Aug"/>
    <n v="5"/>
    <n v="5"/>
    <n v="0"/>
    <n v="0"/>
    <s v="НОВОТОН - ЕООД"/>
    <x v="1"/>
    <n v="4"/>
    <n v="0"/>
    <n v="2379.3258698999998"/>
    <n v="475.86517397999995"/>
    <s v="Bulgaria"/>
    <s v="21 Nov 2025 16:50"/>
    <s v="21 Nov 2025"/>
    <s v="Nov"/>
    <n v="0"/>
    <n v="0"/>
    <n v="0"/>
    <n v="5"/>
    <n v="0"/>
    <n v="5"/>
    <n v="0"/>
    <s v="21.11.2025"/>
    <x v="12"/>
  </r>
  <r>
    <s v="TO"/>
    <n v="0"/>
    <n v="5"/>
    <n v="0"/>
    <n v="8636"/>
    <s v="1177534.222256"/>
    <s v="31 Aug 2026"/>
    <s v="31"/>
    <s v="Aug"/>
    <s v="05 Sep 2026"/>
    <s v="05"/>
    <s v="Sep"/>
    <n v="5"/>
    <n v="-26"/>
    <n v="0"/>
    <n v="4"/>
    <s v="СЛР-ХОЛИДЕЙ-СЪРВИС ЕООД"/>
    <x v="2"/>
    <n v="3"/>
    <n v="0"/>
    <n v="1496.9922819999999"/>
    <n v="299.39845639999999"/>
    <s v="Romania"/>
    <s v="20 Nov 2025 10:11"/>
    <s v="20 Nov 2025"/>
    <s v="Nov"/>
    <n v="0"/>
    <n v="0"/>
    <n v="0"/>
    <n v="0"/>
    <n v="4"/>
    <n v="4"/>
    <n v="-1"/>
    <s v="20.11.2025"/>
    <x v="12"/>
  </r>
  <r>
    <s v="TO"/>
    <n v="0"/>
    <n v="0"/>
    <n v="5"/>
    <n v="9244"/>
    <s v="2317305"/>
    <s v="19 Aug 2026"/>
    <s v="19"/>
    <s v="Aug"/>
    <s v="24 Aug 2026"/>
    <s v="24"/>
    <s v="Aug"/>
    <n v="5"/>
    <n v="5"/>
    <n v="0"/>
    <n v="0"/>
    <s v="ТУРИСТИЧЕСКА АГЕНЦИЯ СОЛВЕКС - ЕООД"/>
    <x v="3"/>
    <n v="2"/>
    <n v="0"/>
    <n v="1481.1500589999998"/>
    <n v="296.23001179999994"/>
    <s v="Romania"/>
    <s v="30 Dec 2025 10:34"/>
    <s v="30 Dec 2025"/>
    <s v="Dec"/>
    <n v="0"/>
    <n v="0"/>
    <n v="0"/>
    <n v="5"/>
    <n v="0"/>
    <n v="5"/>
    <n v="0"/>
    <s v="30.12.2025"/>
    <x v="18"/>
  </r>
  <r>
    <s v="TOPOLA SKIES"/>
    <n v="0"/>
    <n v="0"/>
    <n v="6"/>
    <n v="9181"/>
    <s v="431186"/>
    <s v="18 Aug 2026"/>
    <s v="18"/>
    <s v="Aug"/>
    <s v="24 Aug 2026"/>
    <s v="24"/>
    <s v="Aug"/>
    <n v="6"/>
    <n v="6"/>
    <n v="0"/>
    <n v="0"/>
    <s v="TOPOLA SKIES"/>
    <x v="4"/>
    <n v="2"/>
    <m/>
    <n v="2134.3667752293577"/>
    <n v="355.72779587155958"/>
    <m/>
    <s v="23 Dec 2025 19:33"/>
    <s v="23 Dec 2025"/>
    <s v="Dec"/>
    <n v="0"/>
    <n v="0"/>
    <n v="0"/>
    <n v="6"/>
    <n v="0"/>
    <n v="6"/>
    <n v="0"/>
    <s v="23.12.2025"/>
    <x v="21"/>
  </r>
  <r>
    <s v="TO"/>
    <n v="0"/>
    <n v="0"/>
    <n v="6"/>
    <n v="8195"/>
    <s v="1172075.220012"/>
    <s v="13 Aug 2026"/>
    <s v="13"/>
    <s v="Aug"/>
    <s v="19 Aug 2026"/>
    <s v="19"/>
    <s v="Aug"/>
    <n v="6"/>
    <n v="6"/>
    <n v="0"/>
    <n v="0"/>
    <s v="СЛР-ХОЛИДЕЙ-СЪРВИС ЕООД"/>
    <x v="4"/>
    <n v="3"/>
    <n v="1"/>
    <n v="2214.9774750000001"/>
    <n v="369.1629125"/>
    <s v="Romania"/>
    <s v="07 Nov 2025 13:48"/>
    <s v="06 Nov 2025"/>
    <s v="Nov"/>
    <n v="0"/>
    <n v="0"/>
    <n v="0"/>
    <n v="6"/>
    <n v="0"/>
    <n v="6"/>
    <n v="0"/>
    <s v="07.11.2025"/>
    <x v="3"/>
  </r>
  <r>
    <s v="TO"/>
    <n v="0"/>
    <n v="0"/>
    <n v="5"/>
    <n v="9124"/>
    <s v="2316059"/>
    <s v="18 Aug 2026"/>
    <s v="18"/>
    <s v="Aug"/>
    <s v="23 Aug 2026"/>
    <s v="23"/>
    <s v="Aug"/>
    <n v="5"/>
    <n v="5"/>
    <n v="0"/>
    <n v="0"/>
    <s v="ТУРИСТИЧЕСКА АГЕНЦИЯ СОЛВЕКС - ЕООД"/>
    <x v="6"/>
    <n v="1"/>
    <n v="2"/>
    <n v="1446.1407019999999"/>
    <n v="289.22814039999997"/>
    <m/>
    <s v="16 Dec 2025 14:12"/>
    <s v="16 Dec 2025"/>
    <s v="Dec"/>
    <n v="0"/>
    <n v="0"/>
    <n v="0"/>
    <n v="5"/>
    <n v="0"/>
    <n v="5"/>
    <n v="0"/>
    <s v="16.12.2025"/>
    <x v="10"/>
  </r>
  <r>
    <s v="TOPOLA SKIES"/>
    <n v="0"/>
    <n v="0"/>
    <n v="6"/>
    <n v="9182"/>
    <s v="431186"/>
    <s v="18 Aug 2026"/>
    <s v="18"/>
    <s v="Aug"/>
    <s v="24 Aug 2026"/>
    <s v="24"/>
    <s v="Aug"/>
    <n v="6"/>
    <n v="6"/>
    <n v="0"/>
    <n v="0"/>
    <s v="TOPOLA SKIES"/>
    <x v="4"/>
    <n v="2"/>
    <m/>
    <n v="2134.3667752293577"/>
    <n v="355.72779587155958"/>
    <m/>
    <s v="23 Dec 2025 19:33"/>
    <s v="23 Dec 2025"/>
    <s v="Dec"/>
    <n v="0"/>
    <n v="0"/>
    <n v="0"/>
    <n v="6"/>
    <n v="0"/>
    <n v="6"/>
    <n v="0"/>
    <s v="23.12.2025"/>
    <x v="21"/>
  </r>
  <r>
    <s v="TO"/>
    <n v="0"/>
    <n v="0"/>
    <n v="5"/>
    <n v="9125"/>
    <s v="2316059"/>
    <s v="18 Aug 2026"/>
    <s v="18"/>
    <s v="Aug"/>
    <s v="23 Aug 2026"/>
    <s v="23"/>
    <s v="Aug"/>
    <n v="5"/>
    <n v="5"/>
    <n v="0"/>
    <n v="0"/>
    <s v="ТУРИСТИЧЕСКА АГЕНЦИЯ СОЛВЕКС - ЕООД"/>
    <x v="6"/>
    <n v="1"/>
    <n v="2"/>
    <n v="1446.1407019999999"/>
    <n v="289.22814039999997"/>
    <m/>
    <s v="16 Dec 2025 14:12"/>
    <s v="16 Dec 2025"/>
    <s v="Dec"/>
    <n v="0"/>
    <n v="0"/>
    <n v="0"/>
    <n v="5"/>
    <n v="0"/>
    <n v="5"/>
    <n v="0"/>
    <s v="16.12.2025"/>
    <x v="10"/>
  </r>
  <r>
    <s v="TO"/>
    <n v="0"/>
    <n v="0"/>
    <n v="5"/>
    <n v="8846"/>
    <s v="2313624"/>
    <s v="13 Aug 2026"/>
    <s v="13"/>
    <s v="Aug"/>
    <s v="18 Aug 2026"/>
    <s v="18"/>
    <s v="Aug"/>
    <n v="5"/>
    <n v="5"/>
    <n v="0"/>
    <n v="0"/>
    <s v="ТУРИСТИЧЕСКА АГЕНЦИЯ СОЛВЕКС - ЕООД"/>
    <x v="7"/>
    <n v="2"/>
    <n v="3"/>
    <n v="2799.183896"/>
    <n v="559.83677920000002"/>
    <m/>
    <s v="26 Nov 2025 15:25"/>
    <s v="26 Nov 2025"/>
    <s v="Nov"/>
    <n v="0"/>
    <n v="0"/>
    <n v="0"/>
    <n v="5"/>
    <n v="0"/>
    <n v="5"/>
    <n v="0"/>
    <s v="26.11.2025"/>
    <x v="15"/>
  </r>
  <r>
    <s v="TO"/>
    <n v="0"/>
    <n v="0"/>
    <n v="5"/>
    <n v="9083"/>
    <s v="17692"/>
    <s v="13 Aug 2026"/>
    <s v="13"/>
    <s v="Aug"/>
    <s v="18 Aug 2026"/>
    <s v="18"/>
    <s v="Aug"/>
    <n v="5"/>
    <n v="5"/>
    <n v="0"/>
    <n v="0"/>
    <s v="КЛУБ МАГЕЛАН - ООД"/>
    <x v="6"/>
    <n v="2"/>
    <n v="0"/>
    <n v="1446.1407019999999"/>
    <n v="289.22814039999997"/>
    <m/>
    <s v="11 Dec 2025 15:07"/>
    <s v="11 Dec 2025"/>
    <s v="Dec"/>
    <n v="0"/>
    <n v="0"/>
    <n v="0"/>
    <n v="5"/>
    <n v="0"/>
    <n v="5"/>
    <n v="0"/>
    <s v="11.12.2025"/>
    <x v="16"/>
  </r>
  <r>
    <s v="TO"/>
    <n v="0"/>
    <n v="4"/>
    <n v="1"/>
    <n v="9225"/>
    <s v="1183254.225832"/>
    <s v="24 Aug 2026"/>
    <s v="24"/>
    <s v="Aug"/>
    <s v="29 Aug 2026"/>
    <s v="29"/>
    <s v="Aug"/>
    <n v="5"/>
    <n v="5"/>
    <n v="0"/>
    <n v="0"/>
    <s v="СЛР-ХОЛИДЕЙ-СЪРВИС ЕООД"/>
    <x v="8"/>
    <n v="3"/>
    <n v="0"/>
    <n v="2645.1622834999998"/>
    <n v="529.03245670000001"/>
    <s v="Romania"/>
    <s v="29 Dec 2025 13:21"/>
    <s v="26 Dec 2025"/>
    <s v="Dec"/>
    <n v="0"/>
    <n v="0"/>
    <n v="0"/>
    <n v="5"/>
    <n v="0"/>
    <n v="5"/>
    <n v="0"/>
    <s v="29.12.2025"/>
    <x v="18"/>
  </r>
  <r>
    <s v="TO"/>
    <n v="0"/>
    <n v="0"/>
    <n v="6"/>
    <n v="8288"/>
    <s v="1173532.220789"/>
    <s v="09 Aug 2026"/>
    <s v="09"/>
    <s v="Aug"/>
    <s v="15 Aug 2026"/>
    <s v="15"/>
    <s v="Aug"/>
    <n v="6"/>
    <n v="6"/>
    <n v="0"/>
    <n v="0"/>
    <s v="СЛР-ХОЛИДЕЙ-СЪРВИС ЕООД"/>
    <x v="3"/>
    <n v="2"/>
    <n v="1"/>
    <n v="1640.7849035999998"/>
    <n v="273.46415059999998"/>
    <s v="Romania"/>
    <s v="10 Nov 2025 13:02"/>
    <s v="10 Nov 2025"/>
    <s v="Nov"/>
    <n v="0"/>
    <n v="0"/>
    <n v="0"/>
    <n v="6"/>
    <n v="0"/>
    <n v="6"/>
    <n v="0"/>
    <s v="10.11.2025"/>
    <x v="11"/>
  </r>
  <r>
    <s v="TO"/>
    <n v="0"/>
    <n v="0"/>
    <n v="6"/>
    <n v="8646"/>
    <s v="17212"/>
    <s v="01 Aug 2026"/>
    <s v="01"/>
    <s v="Aug"/>
    <s v="07 Aug 2026"/>
    <s v="07"/>
    <s v="Aug"/>
    <n v="6"/>
    <n v="6"/>
    <n v="0"/>
    <n v="0"/>
    <s v="КЛУБ МАГЕЛАН - ООД"/>
    <x v="6"/>
    <n v="2"/>
    <n v="0"/>
    <n v="1601.9421197999998"/>
    <n v="266.99035329999998"/>
    <m/>
    <s v="20 Nov 2025 13:35"/>
    <s v="20 Nov 2025"/>
    <s v="Nov"/>
    <n v="0"/>
    <n v="0"/>
    <n v="0"/>
    <n v="6"/>
    <n v="0"/>
    <n v="6"/>
    <n v="0"/>
    <s v="20.11.2025"/>
    <x v="12"/>
  </r>
  <r>
    <s v="TO"/>
    <n v="0"/>
    <n v="7"/>
    <n v="0"/>
    <n v="8788"/>
    <s v="1178764.222819"/>
    <s v="29 Aug 2026"/>
    <s v="29"/>
    <s v="Aug"/>
    <s v="05 Sep 2026"/>
    <s v="05"/>
    <s v="Sep"/>
    <n v="7"/>
    <n v="-24"/>
    <n v="2"/>
    <n v="4"/>
    <s v="СЛР-ХОЛИДЕЙ-СЪРВИС ЕООД"/>
    <x v="6"/>
    <n v="3"/>
    <n v="1"/>
    <n v="2075.4681211000002"/>
    <n v="296.49544587142861"/>
    <s v="Romania"/>
    <s v="24 Nov 2025 16:30"/>
    <s v="24 Nov 2025"/>
    <s v="Nov"/>
    <n v="0"/>
    <n v="0"/>
    <n v="0"/>
    <n v="2"/>
    <n v="4"/>
    <n v="6"/>
    <n v="-1"/>
    <s v="24.11.2025"/>
    <x v="15"/>
  </r>
  <r>
    <s v="TO"/>
    <n v="0"/>
    <n v="1"/>
    <n v="4"/>
    <n v="9250"/>
    <s v="2317332"/>
    <s v="21 Aug 2026"/>
    <s v="21"/>
    <s v="Aug"/>
    <s v="26 Aug 2026"/>
    <s v="26"/>
    <s v="Aug"/>
    <n v="5"/>
    <n v="5"/>
    <n v="0"/>
    <n v="0"/>
    <s v="ТУРИСТИЧЕСКА АГЕНЦИЯ СОЛВЕКС - ЕООД"/>
    <x v="0"/>
    <n v="2"/>
    <n v="2"/>
    <n v="0"/>
    <n v="0"/>
    <m/>
    <s v="30 Dec 2025 12:53"/>
    <s v="30 Dec 2025"/>
    <s v="Dec"/>
    <n v="0"/>
    <n v="0"/>
    <n v="0"/>
    <n v="5"/>
    <n v="0"/>
    <n v="5"/>
    <n v="0"/>
    <s v="30.12.2025"/>
    <x v="18"/>
  </r>
  <r>
    <s v="TO"/>
    <n v="0"/>
    <n v="1"/>
    <n v="4"/>
    <n v="9252"/>
    <s v="2317340"/>
    <s v="21 Aug 2026"/>
    <s v="21"/>
    <s v="Aug"/>
    <s v="26 Aug 2026"/>
    <s v="26"/>
    <s v="Aug"/>
    <n v="5"/>
    <n v="5"/>
    <n v="0"/>
    <n v="0"/>
    <s v="ТУРИСТИЧЕСКА АГЕНЦИЯ СОЛВЕКС - ЕООД"/>
    <x v="0"/>
    <n v="3"/>
    <n v="1"/>
    <n v="0"/>
    <n v="0"/>
    <m/>
    <s v="30 Dec 2025 12:53"/>
    <s v="30 Dec 2025"/>
    <s v="Dec"/>
    <n v="0"/>
    <n v="0"/>
    <n v="0"/>
    <n v="5"/>
    <n v="0"/>
    <n v="5"/>
    <n v="0"/>
    <s v="30.12.2025"/>
    <x v="18"/>
  </r>
  <r>
    <s v="BOOKING"/>
    <n v="0"/>
    <n v="6"/>
    <n v="1"/>
    <n v="8467"/>
    <s v="6694746596"/>
    <s v="24 Aug 2026"/>
    <s v="24"/>
    <s v="Aug"/>
    <s v="31 Aug 2026"/>
    <s v="31"/>
    <s v="Aug"/>
    <n v="7"/>
    <n v="7"/>
    <n v="0"/>
    <n v="0"/>
    <s v="BOOKING"/>
    <x v="5"/>
    <n v="2"/>
    <n v="2"/>
    <n v="4437.9577039449532"/>
    <n v="633.99395770642195"/>
    <s v="Israel"/>
    <s v="13 Nov 2025 22:30"/>
    <s v="13 Nov 2025"/>
    <s v="Nov"/>
    <n v="0"/>
    <n v="0"/>
    <n v="0"/>
    <n v="7"/>
    <n v="0"/>
    <n v="7"/>
    <n v="0"/>
    <s v="13.11.2025"/>
    <x v="11"/>
  </r>
  <r>
    <s v="TO"/>
    <n v="0"/>
    <n v="0"/>
    <n v="6"/>
    <n v="9310"/>
    <s v="1184374.226345"/>
    <s v="17 Aug 2026"/>
    <s v="17"/>
    <s v="Aug"/>
    <s v="23 Aug 2026"/>
    <s v="23"/>
    <s v="Aug"/>
    <n v="6"/>
    <n v="6"/>
    <n v="0"/>
    <n v="0"/>
    <s v="СЛР-ХОЛИДЕЙ-СЪРВИС ЕООД"/>
    <x v="6"/>
    <n v="2"/>
    <n v="0"/>
    <n v="1735.3688423999999"/>
    <n v="289.22814039999997"/>
    <s v="Romania"/>
    <s v="01 Jan 2026 03:54"/>
    <s v="31 Dec 2025"/>
    <s v="Jan"/>
    <n v="0"/>
    <n v="0"/>
    <n v="0"/>
    <n v="6"/>
    <n v="0"/>
    <n v="6"/>
    <n v="0"/>
    <s v="01.01.2025"/>
    <x v="20"/>
  </r>
  <r>
    <s v="TO"/>
    <n v="0"/>
    <n v="1"/>
    <n v="4"/>
    <n v="9253"/>
    <s v="2317344"/>
    <s v="21 Aug 2026"/>
    <s v="21"/>
    <s v="Aug"/>
    <s v="26 Aug 2026"/>
    <s v="26"/>
    <s v="Aug"/>
    <n v="5"/>
    <n v="5"/>
    <n v="0"/>
    <n v="0"/>
    <s v="ТУРИСТИЧЕСКА АГЕНЦИЯ СОЛВЕКС - ЕООД"/>
    <x v="0"/>
    <n v="3"/>
    <n v="0"/>
    <n v="0"/>
    <n v="0"/>
    <m/>
    <s v="30 Dec 2025 12:54"/>
    <s v="30 Dec 2025"/>
    <s v="Dec"/>
    <n v="0"/>
    <n v="0"/>
    <n v="0"/>
    <n v="5"/>
    <n v="0"/>
    <n v="5"/>
    <n v="0"/>
    <s v="30.12.2025"/>
    <x v="18"/>
  </r>
  <r>
    <s v="TO"/>
    <n v="0"/>
    <n v="0"/>
    <n v="7"/>
    <n v="9194"/>
    <s v="1183251.225622"/>
    <s v="05 Aug 2026"/>
    <s v="05"/>
    <s v="Aug"/>
    <s v="12 Aug 2026"/>
    <s v="12"/>
    <s v="Aug"/>
    <n v="7"/>
    <n v="7"/>
    <n v="0"/>
    <n v="0"/>
    <s v="СЛР-ХОЛИДЕЙ-СЪРВИС ЕООД"/>
    <x v="3"/>
    <n v="2"/>
    <n v="1"/>
    <n v="2073.6100826000002"/>
    <n v="296.2300118"/>
    <s v="Romania"/>
    <s v="26 Dec 2025 13:52"/>
    <s v="26 Dec 2025"/>
    <s v="Dec"/>
    <n v="0"/>
    <n v="0"/>
    <n v="0"/>
    <n v="7"/>
    <n v="0"/>
    <n v="7"/>
    <n v="0"/>
    <s v="26.12.2025"/>
    <x v="21"/>
  </r>
  <r>
    <s v="TO"/>
    <n v="0"/>
    <n v="0"/>
    <n v="6"/>
    <n v="8681"/>
    <s v="11344"/>
    <s v="03 Aug 2026"/>
    <s v="03"/>
    <s v="Aug"/>
    <s v="09 Aug 2026"/>
    <s v="09"/>
    <s v="Aug"/>
    <n v="6"/>
    <n v="6"/>
    <n v="0"/>
    <n v="0"/>
    <s v="КЛУБ МАГЕЛАН - ООД"/>
    <x v="6"/>
    <n v="2"/>
    <n v="2"/>
    <n v="2002.4569872"/>
    <n v="333.74283120000001"/>
    <m/>
    <s v="21 Nov 2025 15:38"/>
    <s v="21 Nov 2025"/>
    <s v="Nov"/>
    <n v="0"/>
    <n v="0"/>
    <n v="0"/>
    <n v="6"/>
    <n v="0"/>
    <n v="6"/>
    <n v="0"/>
    <s v="21.11.2025"/>
    <x v="12"/>
  </r>
  <r>
    <s v="TO"/>
    <n v="0"/>
    <n v="0"/>
    <n v="5"/>
    <n v="8700"/>
    <s v="NT309684"/>
    <s v="20 Aug 2026"/>
    <s v="20"/>
    <s v="Aug"/>
    <s v="25 Aug 2026"/>
    <s v="25"/>
    <s v="Aug"/>
    <n v="5"/>
    <n v="5"/>
    <n v="0"/>
    <n v="0"/>
    <s v="НОВОТОН - ЕООД"/>
    <x v="6"/>
    <n v="2"/>
    <n v="1"/>
    <n v="1309.1152522"/>
    <n v="261.82305043999997"/>
    <s v="Bulgaria"/>
    <s v="21 Nov 2025 17:09"/>
    <s v="21 Nov 2025"/>
    <s v="Nov"/>
    <n v="0"/>
    <n v="0"/>
    <n v="0"/>
    <n v="5"/>
    <n v="0"/>
    <n v="5"/>
    <n v="0"/>
    <s v="21.11.2025"/>
    <x v="12"/>
  </r>
  <r>
    <s v="TO"/>
    <n v="0"/>
    <n v="0"/>
    <n v="5"/>
    <n v="9254"/>
    <s v="011932194"/>
    <s v="15 Aug 2026"/>
    <s v="15"/>
    <s v="Aug"/>
    <s v="20 Aug 2026"/>
    <s v="20"/>
    <s v="Aug"/>
    <n v="5"/>
    <n v="5"/>
    <n v="0"/>
    <n v="0"/>
    <s v="СЪНИ ТУРС ООД"/>
    <x v="6"/>
    <n v="2"/>
    <n v="1"/>
    <n v="1446.1407019999999"/>
    <n v="289.22814039999997"/>
    <s v="Bulgaria"/>
    <s v="30 Dec 2025 13:22"/>
    <s v="30 Dec 2025"/>
    <s v="Dec"/>
    <n v="0"/>
    <n v="0"/>
    <n v="0"/>
    <n v="5"/>
    <n v="0"/>
    <n v="5"/>
    <n v="0"/>
    <s v="30.12.2025"/>
    <x v="18"/>
  </r>
  <r>
    <s v="TO"/>
    <n v="0"/>
    <n v="5"/>
    <n v="1"/>
    <n v="9332"/>
    <s v="1184473.226428"/>
    <s v="24 Aug 2026"/>
    <s v="24"/>
    <s v="Aug"/>
    <s v="30 Aug 2026"/>
    <s v="30"/>
    <s v="Aug"/>
    <n v="6"/>
    <n v="6"/>
    <n v="0"/>
    <n v="0"/>
    <s v="СЛР-ХОЛИДЕЙ-СЪРВИС ЕООД"/>
    <x v="4"/>
    <n v="2"/>
    <n v="2"/>
    <n v="2166.6293574000001"/>
    <n v="361.10489290000004"/>
    <s v="Romania"/>
    <s v="02 Jan 2026 22:39"/>
    <s v="02 Jan 2026"/>
    <s v="Jan"/>
    <n v="0"/>
    <n v="0"/>
    <n v="0"/>
    <n v="6"/>
    <n v="0"/>
    <n v="6"/>
    <n v="0"/>
    <s v="02.01.2025"/>
    <x v="20"/>
  </r>
  <r>
    <s v="TO"/>
    <n v="0"/>
    <n v="0"/>
    <n v="5"/>
    <n v="9264"/>
    <s v="1184078.226105"/>
    <s v="03 Aug 2026"/>
    <s v="03"/>
    <s v="Aug"/>
    <s v="08 Aug 2026"/>
    <s v="08"/>
    <s v="Aug"/>
    <n v="5"/>
    <n v="5"/>
    <n v="0"/>
    <n v="0"/>
    <s v="СЛР-ХОЛИДЕЙ-СЪРВИС ЕООД"/>
    <x v="4"/>
    <n v="3"/>
    <n v="1"/>
    <n v="1999.5428005000001"/>
    <n v="399.90856010000005"/>
    <s v="Romania"/>
    <s v="30 Dec 2025 16:12"/>
    <s v="30 Dec 2025"/>
    <s v="Dec"/>
    <n v="0"/>
    <n v="0"/>
    <n v="0"/>
    <n v="5"/>
    <n v="0"/>
    <n v="5"/>
    <n v="0"/>
    <s v="30.12.2025"/>
    <x v="18"/>
  </r>
  <r>
    <s v="TO"/>
    <n v="0"/>
    <n v="0"/>
    <n v="5"/>
    <n v="9257"/>
    <s v="0119321946"/>
    <s v="15 Aug 2026"/>
    <s v="15"/>
    <s v="Aug"/>
    <s v="20 Aug 2026"/>
    <s v="20"/>
    <s v="Aug"/>
    <n v="5"/>
    <n v="5"/>
    <n v="0"/>
    <n v="0"/>
    <s v="СЪНИ ТУРС ООД"/>
    <x v="6"/>
    <n v="2"/>
    <n v="0"/>
    <n v="1446.1407019999999"/>
    <n v="289.22814039999997"/>
    <s v="Bulgaria"/>
    <s v="30 Dec 2025 13:22"/>
    <s v="30 Dec 2025"/>
    <s v="Dec"/>
    <n v="0"/>
    <n v="0"/>
    <n v="0"/>
    <n v="5"/>
    <n v="0"/>
    <n v="5"/>
    <n v="0"/>
    <s v="30.12.2025"/>
    <x v="18"/>
  </r>
  <r>
    <s v="TOPOLA SKIES"/>
    <n v="0"/>
    <n v="0"/>
    <n v="7"/>
    <n v="8145"/>
    <s v="404261"/>
    <s v="01 Aug 2026"/>
    <s v="01"/>
    <s v="Aug"/>
    <s v="08 Aug 2026"/>
    <s v="08"/>
    <s v="Aug"/>
    <n v="7"/>
    <n v="7"/>
    <n v="0"/>
    <n v="0"/>
    <s v="TOPOLA SKIES"/>
    <x v="4"/>
    <n v="2"/>
    <n v="2"/>
    <n v="2873.1860435779813"/>
    <n v="410.45514908256877"/>
    <m/>
    <s v="07 Nov 2025 09:27"/>
    <s v="07 Nov 2025"/>
    <s v="Nov"/>
    <n v="0"/>
    <n v="0"/>
    <n v="0"/>
    <n v="7"/>
    <n v="0"/>
    <n v="7"/>
    <n v="0"/>
    <s v="07.11.2025"/>
    <x v="3"/>
  </r>
  <r>
    <s v="TO"/>
    <n v="0"/>
    <n v="5"/>
    <n v="0"/>
    <n v="9129"/>
    <s v="2316140"/>
    <s v="25 Aug 2026"/>
    <s v="25"/>
    <s v="Aug"/>
    <s v="30 Aug 2026"/>
    <s v="30"/>
    <s v="Aug"/>
    <n v="5"/>
    <n v="5"/>
    <n v="0"/>
    <n v="0"/>
    <s v="ТУРИСТИЧЕСКА АГЕНЦИЯ СОЛВЕКС - ЕООД"/>
    <x v="1"/>
    <n v="3"/>
    <n v="2"/>
    <n v="2391.0021750000001"/>
    <n v="478.20043500000003"/>
    <m/>
    <s v="16 Dec 2025 21:29"/>
    <s v="16 Dec 2025"/>
    <s v="Dec"/>
    <n v="0"/>
    <n v="0"/>
    <n v="0"/>
    <n v="5"/>
    <n v="0"/>
    <n v="5"/>
    <n v="0"/>
    <s v="16.12.2025"/>
    <x v="10"/>
  </r>
  <r>
    <s v="BOOKING"/>
    <n v="0"/>
    <n v="0"/>
    <n v="5"/>
    <n v="9293"/>
    <s v="6500912475"/>
    <s v="14 Aug 2026"/>
    <s v="14"/>
    <s v="Aug"/>
    <s v="19 Aug 2026"/>
    <s v="19"/>
    <s v="Aug"/>
    <n v="5"/>
    <n v="5"/>
    <n v="0"/>
    <n v="0"/>
    <s v="BOOKING"/>
    <x v="3"/>
    <n v="2"/>
    <n v="2"/>
    <n v="3391.3015596330274"/>
    <n v="678.26031192660548"/>
    <s v="Israel"/>
    <s v="31 Dec 2025 13:54"/>
    <s v="31 Dec 2025"/>
    <s v="Dec"/>
    <n v="0"/>
    <n v="0"/>
    <n v="0"/>
    <n v="5"/>
    <n v="0"/>
    <n v="5"/>
    <n v="0"/>
    <s v="31.12.2025"/>
    <x v="18"/>
  </r>
  <r>
    <s v="TO"/>
    <n v="0"/>
    <n v="0"/>
    <n v="5"/>
    <n v="9262"/>
    <s v="1184029.226098"/>
    <s v="20 Aug 2026"/>
    <s v="20"/>
    <s v="Aug"/>
    <s v="25 Aug 2026"/>
    <s v="25"/>
    <s v="Aug"/>
    <n v="5"/>
    <n v="5"/>
    <n v="0"/>
    <n v="0"/>
    <s v="СЛР-ХОЛИДЕЙ-СЪРВИС ЕООД"/>
    <x v="3"/>
    <n v="1"/>
    <n v="1"/>
    <n v="1017.2076247"/>
    <n v="203.44152493999999"/>
    <s v="Romania"/>
    <s v="30 Dec 2025 14:32"/>
    <s v="30 Dec 2025"/>
    <s v="Dec"/>
    <n v="0"/>
    <n v="0"/>
    <n v="0"/>
    <n v="5"/>
    <n v="0"/>
    <n v="5"/>
    <n v="0"/>
    <s v="30.12.2025"/>
    <x v="18"/>
  </r>
  <r>
    <s v="TO"/>
    <n v="0"/>
    <n v="0"/>
    <n v="5"/>
    <n v="9269"/>
    <s v="60622"/>
    <s v="05 Aug 2026"/>
    <s v="05"/>
    <s v="Aug"/>
    <s v="10 Aug 2026"/>
    <s v="10"/>
    <s v="Aug"/>
    <n v="5"/>
    <n v="5"/>
    <n v="0"/>
    <n v="0"/>
    <s v="КЛУБ МАГЕЛАН - ООД"/>
    <x v="1"/>
    <n v="3"/>
    <n v="2"/>
    <n v="2624.2349024999999"/>
    <n v="524.84698049999997"/>
    <s v="Romania"/>
    <s v="30 Dec 2025 17:47"/>
    <s v="30 Dec 2025"/>
    <s v="Dec"/>
    <n v="0"/>
    <n v="0"/>
    <n v="0"/>
    <n v="5"/>
    <n v="0"/>
    <n v="5"/>
    <n v="0"/>
    <s v="30.12.2025"/>
    <x v="18"/>
  </r>
  <r>
    <s v="TO"/>
    <n v="0"/>
    <n v="0"/>
    <n v="5"/>
    <n v="9312"/>
    <s v="1184389.226356"/>
    <s v="14 Aug 2026"/>
    <s v="14"/>
    <s v="Aug"/>
    <s v="19 Aug 2026"/>
    <s v="19"/>
    <s v="Aug"/>
    <n v="5"/>
    <n v="5"/>
    <n v="0"/>
    <n v="0"/>
    <s v="СЛР-ХОЛИДЕЙ-СЪРВИС ЕООД"/>
    <x v="4"/>
    <n v="2"/>
    <n v="2"/>
    <n v="1851.4864694999999"/>
    <n v="370.2972939"/>
    <s v="Romania"/>
    <s v="01 Jan 2026 04:09"/>
    <s v="31 Dec 2025"/>
    <s v="Jan"/>
    <n v="0"/>
    <n v="0"/>
    <n v="0"/>
    <n v="5"/>
    <n v="0"/>
    <n v="5"/>
    <n v="0"/>
    <s v="01.01.2025"/>
    <x v="20"/>
  </r>
  <r>
    <s v="TO"/>
    <n v="0"/>
    <n v="5"/>
    <n v="0"/>
    <n v="8375"/>
    <s v="94917"/>
    <s v="27 Aug 2026"/>
    <s v="27"/>
    <s v="Aug"/>
    <s v="01 Sep 2026"/>
    <s v="01"/>
    <s v="Sep"/>
    <n v="5"/>
    <n v="-26"/>
    <n v="4"/>
    <n v="0"/>
    <s v="ДЕСТИНЕЙШЪН ТУРИСТИК СЪРВИСИС - ЕООД"/>
    <x v="7"/>
    <n v="4"/>
    <n v="0"/>
    <n v="2449.2663506999997"/>
    <n v="489.85327013999995"/>
    <s v="Romania"/>
    <s v="11 Nov 2025 16:23"/>
    <s v="29 Oct 2025"/>
    <s v="Nov"/>
    <n v="0"/>
    <n v="0"/>
    <n v="0"/>
    <n v="4"/>
    <n v="0"/>
    <n v="4"/>
    <n v="-1"/>
    <s v="11.11.2025"/>
    <x v="11"/>
  </r>
  <r>
    <s v="TO"/>
    <n v="0"/>
    <n v="0"/>
    <n v="5"/>
    <n v="8695"/>
    <s v="NT309679"/>
    <s v="20 Aug 2026"/>
    <s v="20"/>
    <s v="Aug"/>
    <s v="25 Aug 2026"/>
    <s v="25"/>
    <s v="Aug"/>
    <n v="5"/>
    <n v="5"/>
    <n v="0"/>
    <n v="0"/>
    <s v="НОВОТОН - ЕООД"/>
    <x v="4"/>
    <n v="3"/>
    <n v="0"/>
    <n v="1810.9421135999999"/>
    <n v="362.18842271999995"/>
    <s v="Bulgaria"/>
    <s v="21 Nov 2025 16:53"/>
    <s v="21 Nov 2025"/>
    <s v="Nov"/>
    <n v="0"/>
    <n v="0"/>
    <n v="0"/>
    <n v="5"/>
    <n v="0"/>
    <n v="5"/>
    <n v="0"/>
    <s v="21.11.2025"/>
    <x v="12"/>
  </r>
  <r>
    <s v="TOPOLA SKIES"/>
    <n v="0"/>
    <n v="5"/>
    <n v="0"/>
    <n v="8717"/>
    <s v="413382"/>
    <s v="25 Aug 2026"/>
    <s v="25"/>
    <s v="Aug"/>
    <s v="30 Aug 2026"/>
    <s v="30"/>
    <s v="Aug"/>
    <n v="5"/>
    <n v="5"/>
    <n v="0"/>
    <n v="0"/>
    <s v="TOPOLA SKIES"/>
    <x v="4"/>
    <n v="3"/>
    <n v="1"/>
    <n v="2005.7126366972475"/>
    <n v="401.14252733944949"/>
    <m/>
    <s v="23 Nov 2025 17:04"/>
    <s v="23 Nov 2025"/>
    <s v="Nov"/>
    <n v="0"/>
    <n v="0"/>
    <n v="0"/>
    <n v="5"/>
    <n v="0"/>
    <n v="5"/>
    <n v="0"/>
    <s v="23.11.2025"/>
    <x v="15"/>
  </r>
  <r>
    <s v="TO"/>
    <n v="0"/>
    <n v="1"/>
    <n v="4"/>
    <n v="9189"/>
    <s v="2316952"/>
    <s v="21 Aug 2026"/>
    <s v="21"/>
    <s v="Aug"/>
    <s v="26 Aug 2026"/>
    <s v="26"/>
    <s v="Aug"/>
    <n v="5"/>
    <n v="5"/>
    <n v="0"/>
    <n v="0"/>
    <s v="ТУРИСТИЧЕСКА АГЕНЦИЯ СОЛВЕКС - ЕООД"/>
    <x v="1"/>
    <n v="2"/>
    <n v="3"/>
    <n v="2530.9418114999999"/>
    <n v="506.18836229999999"/>
    <m/>
    <s v="25 Dec 2025 23:37"/>
    <s v="25 Dec 2025"/>
    <s v="Dec"/>
    <n v="0"/>
    <n v="0"/>
    <n v="0"/>
    <n v="5"/>
    <n v="0"/>
    <n v="5"/>
    <n v="0"/>
    <s v="25.12.2025"/>
    <x v="21"/>
  </r>
  <r>
    <s v="TOPOLA SKIES"/>
    <n v="0"/>
    <n v="0"/>
    <n v="6"/>
    <n v="9032"/>
    <s v="421720"/>
    <s v="17 Aug 2026"/>
    <s v="17"/>
    <s v="Aug"/>
    <s v="23 Aug 2026"/>
    <s v="23"/>
    <s v="Aug"/>
    <n v="6"/>
    <n v="6"/>
    <n v="0"/>
    <n v="0"/>
    <s v="TOPOLA SKIES"/>
    <x v="1"/>
    <n v="2"/>
    <n v="3"/>
    <n v="3778.8788807339442"/>
    <n v="629.81314678899071"/>
    <m/>
    <s v="06 Dec 2025 09:08"/>
    <s v="06 Dec 2025"/>
    <s v="Dec"/>
    <n v="0"/>
    <n v="0"/>
    <n v="0"/>
    <n v="6"/>
    <n v="0"/>
    <n v="6"/>
    <n v="0"/>
    <s v="06.12.2025"/>
    <x v="13"/>
  </r>
  <r>
    <s v="TOPOLA SKIES"/>
    <n v="0"/>
    <n v="0"/>
    <n v="7"/>
    <n v="8146"/>
    <s v="404263"/>
    <s v="01 Aug 2026"/>
    <s v="01"/>
    <s v="Aug"/>
    <s v="08 Aug 2026"/>
    <s v="08"/>
    <s v="Aug"/>
    <n v="7"/>
    <n v="7"/>
    <n v="0"/>
    <n v="0"/>
    <s v="TOPOLA SKIES"/>
    <x v="4"/>
    <n v="2"/>
    <n v="2"/>
    <n v="2873.1860435779813"/>
    <n v="410.45514908256877"/>
    <m/>
    <s v="07 Nov 2025 09:32"/>
    <s v="07 Nov 2025"/>
    <s v="Nov"/>
    <n v="0"/>
    <n v="0"/>
    <n v="0"/>
    <n v="7"/>
    <n v="0"/>
    <n v="7"/>
    <n v="0"/>
    <s v="07.11.2025"/>
    <x v="3"/>
  </r>
  <r>
    <s v="TO"/>
    <n v="0"/>
    <n v="0"/>
    <n v="5"/>
    <n v="8707"/>
    <s v="1178186.222535"/>
    <s v="03 Aug 2026"/>
    <s v="03"/>
    <s v="Aug"/>
    <s v="08 Aug 2026"/>
    <s v="08"/>
    <s v="Aug"/>
    <n v="5"/>
    <n v="5"/>
    <n v="0"/>
    <n v="0"/>
    <s v="СЛР-ХОЛИДЕЙ-СЪРВИС ЕООД"/>
    <x v="1"/>
    <n v="4"/>
    <n v="1"/>
    <n v="2422.3932464999998"/>
    <n v="484.47864929999997"/>
    <s v="Romania"/>
    <s v="22 Nov 2025 14:48"/>
    <s v="22 Nov 2025"/>
    <s v="Nov"/>
    <n v="0"/>
    <n v="0"/>
    <n v="0"/>
    <n v="5"/>
    <n v="0"/>
    <n v="5"/>
    <n v="0"/>
    <s v="22.11.2025"/>
    <x v="12"/>
  </r>
  <r>
    <s v="TO"/>
    <n v="0"/>
    <n v="1"/>
    <n v="4"/>
    <n v="9190"/>
    <s v="2316956"/>
    <s v="21 Aug 2026"/>
    <s v="21"/>
    <s v="Aug"/>
    <s v="26 Aug 2026"/>
    <s v="26"/>
    <s v="Aug"/>
    <n v="5"/>
    <n v="5"/>
    <n v="0"/>
    <n v="0"/>
    <s v="ТУРИСТИЧЕСКА АГЕНЦИЯ СОЛВЕКС - ЕООД"/>
    <x v="6"/>
    <n v="2"/>
    <n v="0"/>
    <n v="1390.2039639999998"/>
    <n v="278.04079279999996"/>
    <m/>
    <s v="25 Dec 2025 23:37"/>
    <s v="25 Dec 2025"/>
    <s v="Dec"/>
    <n v="0"/>
    <n v="0"/>
    <n v="0"/>
    <n v="5"/>
    <n v="0"/>
    <n v="5"/>
    <n v="0"/>
    <s v="25.12.2025"/>
    <x v="21"/>
  </r>
  <r>
    <s v="TO"/>
    <n v="0"/>
    <n v="5"/>
    <n v="0"/>
    <n v="9183"/>
    <s v="2316891"/>
    <s v="25 Aug 2026"/>
    <s v="25"/>
    <s v="Aug"/>
    <s v="30 Aug 2026"/>
    <s v="30"/>
    <s v="Aug"/>
    <n v="5"/>
    <n v="5"/>
    <n v="0"/>
    <n v="0"/>
    <s v="ТУРИСТИЧЕСКА АГЕНЦИЯ СОЛВЕКС - ЕООД"/>
    <x v="6"/>
    <n v="1"/>
    <n v="1"/>
    <n v="0"/>
    <n v="0"/>
    <m/>
    <s v="24 Dec 2025 10:47"/>
    <s v="24 Dec 2025"/>
    <s v="Dec"/>
    <n v="0"/>
    <n v="0"/>
    <n v="0"/>
    <n v="5"/>
    <n v="0"/>
    <n v="5"/>
    <n v="0"/>
    <s v="24.12.2025"/>
    <x v="21"/>
  </r>
  <r>
    <s v="TO"/>
    <n v="0"/>
    <n v="7"/>
    <n v="0"/>
    <n v="9026"/>
    <s v="1181568.224180"/>
    <s v="28 Aug 2026"/>
    <s v="28"/>
    <s v="Aug"/>
    <s v="04 Sep 2026"/>
    <s v="04"/>
    <s v="Sep"/>
    <n v="7"/>
    <n v="-24"/>
    <n v="3"/>
    <n v="3"/>
    <s v="СЛР-ХОЛИДЕЙ-СЪРВИС ЕООД"/>
    <x v="1"/>
    <n v="4"/>
    <n v="2"/>
    <n v="3425.5384534999998"/>
    <n v="489.36263621428571"/>
    <s v="Romania"/>
    <s v="05 Dec 2025 09:51"/>
    <s v="05 Dec 2025"/>
    <s v="Dec"/>
    <n v="0"/>
    <n v="0"/>
    <n v="0"/>
    <n v="3"/>
    <n v="3"/>
    <n v="6"/>
    <n v="-1"/>
    <s v="05.12.2025"/>
    <x v="13"/>
  </r>
  <r>
    <s v="TO"/>
    <n v="0"/>
    <n v="0"/>
    <n v="5"/>
    <n v="9071"/>
    <s v="17686"/>
    <s v="13 Aug 2026"/>
    <s v="13"/>
    <s v="Aug"/>
    <s v="18 Aug 2026"/>
    <s v="18"/>
    <s v="Aug"/>
    <n v="5"/>
    <n v="5"/>
    <n v="0"/>
    <n v="0"/>
    <s v="КЛУБ МАГЕЛАН - ООД"/>
    <x v="6"/>
    <n v="2"/>
    <n v="0"/>
    <n v="1446.1407019999999"/>
    <n v="289.22814039999997"/>
    <m/>
    <s v="10 Dec 2025 11:56"/>
    <s v="10 Dec 2025"/>
    <s v="Dec"/>
    <n v="0"/>
    <n v="0"/>
    <n v="0"/>
    <n v="5"/>
    <n v="0"/>
    <n v="5"/>
    <n v="0"/>
    <s v="10.12.2025"/>
    <x v="16"/>
  </r>
  <r>
    <s v="TO"/>
    <n v="0"/>
    <n v="2"/>
    <n v="5"/>
    <n v="9356"/>
    <s v="1185104.226759"/>
    <s v="20 Aug 2026"/>
    <s v="20"/>
    <s v="Aug"/>
    <s v="27 Aug 2026"/>
    <s v="27"/>
    <s v="Aug"/>
    <n v="7"/>
    <n v="7"/>
    <n v="0"/>
    <n v="0"/>
    <s v="СЛР-ХОЛИДЕЙ-СЪРВИС ЕООД"/>
    <x v="7"/>
    <n v="3"/>
    <n v="2"/>
    <n v="4031.9239866999997"/>
    <n v="575.98914095714281"/>
    <s v="Romania"/>
    <s v="05 Jan 2026 20:41"/>
    <s v="05 Jan 2026"/>
    <s v="Jan"/>
    <n v="0"/>
    <n v="0"/>
    <n v="0"/>
    <n v="7"/>
    <n v="0"/>
    <n v="7"/>
    <n v="0"/>
    <s v="05.01.2025"/>
    <x v="1"/>
  </r>
  <r>
    <s v="TO"/>
    <n v="0"/>
    <n v="0"/>
    <n v="3"/>
    <n v="9354"/>
    <s v="2317943"/>
    <s v="03 Aug 2026"/>
    <s v="03"/>
    <s v="Aug"/>
    <s v="06 Aug 2026"/>
    <s v="06"/>
    <s v="Aug"/>
    <n v="3"/>
    <n v="3"/>
    <n v="0"/>
    <n v="0"/>
    <s v="ТУРИСТИЧЕСКА АГЕНЦИЯ СОЛВЕКС - ЕООД"/>
    <x v="6"/>
    <n v="2"/>
    <n v="0"/>
    <n v="1334.9713247999998"/>
    <n v="444.99044159999994"/>
    <s v="Romania"/>
    <s v="05 Jan 2026 16:31"/>
    <s v="05 Jan 2026"/>
    <s v="Jan"/>
    <n v="0"/>
    <n v="0"/>
    <n v="0"/>
    <n v="3"/>
    <n v="0"/>
    <n v="3"/>
    <n v="0"/>
    <s v="05.01.2025"/>
    <x v="1"/>
  </r>
  <r>
    <s v="TOPOLA SKIES"/>
    <n v="0"/>
    <n v="0"/>
    <n v="5"/>
    <n v="8571"/>
    <s v="410015"/>
    <s v="04 Aug 2026"/>
    <s v="04"/>
    <s v="Aug"/>
    <s v="09 Aug 2026"/>
    <s v="09"/>
    <s v="Aug"/>
    <n v="5"/>
    <n v="5"/>
    <n v="0"/>
    <n v="0"/>
    <s v="TOPOLA SKIES"/>
    <x v="4"/>
    <n v="3"/>
    <n v="1"/>
    <n v="2401.1850513761465"/>
    <n v="480.2370102752293"/>
    <m/>
    <s v="17 Nov 2025 18:01"/>
    <s v="17 Nov 2025"/>
    <s v="Nov"/>
    <n v="0"/>
    <n v="0"/>
    <n v="0"/>
    <n v="5"/>
    <n v="0"/>
    <n v="5"/>
    <n v="0"/>
    <s v="17.11.2025"/>
    <x v="12"/>
  </r>
  <r>
    <s v="TO"/>
    <n v="0"/>
    <n v="0"/>
    <n v="7"/>
    <n v="8207"/>
    <s v="NT307671"/>
    <s v="01 Aug 2026"/>
    <s v="01"/>
    <s v="Aug"/>
    <s v="08 Aug 2026"/>
    <s v="08"/>
    <s v="Aug"/>
    <n v="7"/>
    <n v="7"/>
    <n v="0"/>
    <n v="0"/>
    <s v="НОВОТОН - ЕООД"/>
    <x v="4"/>
    <n v="2"/>
    <n v="1"/>
    <n v="1914.2490542"/>
    <n v="273.46415059999998"/>
    <m/>
    <s v="07 Nov 2025 15:11"/>
    <s v="07 Nov 2025"/>
    <s v="Nov"/>
    <n v="0"/>
    <n v="0"/>
    <n v="0"/>
    <n v="7"/>
    <n v="0"/>
    <n v="7"/>
    <n v="0"/>
    <s v="07.11.2025"/>
    <x v="3"/>
  </r>
  <r>
    <s v="TO"/>
    <n v="0"/>
    <n v="0"/>
    <n v="5"/>
    <n v="8896"/>
    <s v="1180115.223350"/>
    <s v="09 Aug 2026"/>
    <s v="09"/>
    <s v="Aug"/>
    <s v="14 Aug 2026"/>
    <s v="14"/>
    <s v="Aug"/>
    <n v="5"/>
    <n v="5"/>
    <n v="0"/>
    <n v="0"/>
    <s v="СЛР-ХОЛИДЕЙ-СЪРВИС ЕООД"/>
    <x v="3"/>
    <n v="1"/>
    <n v="1"/>
    <n v="1036.7854830000001"/>
    <n v="207.35709660000003"/>
    <s v="Romania"/>
    <s v="28 Nov 2025 11:56"/>
    <s v="28 Nov 2025"/>
    <s v="Nov"/>
    <n v="0"/>
    <n v="0"/>
    <n v="0"/>
    <n v="5"/>
    <n v="0"/>
    <n v="5"/>
    <n v="0"/>
    <s v="28.11.2025"/>
    <x v="15"/>
  </r>
  <r>
    <s v="TO"/>
    <n v="0"/>
    <n v="0"/>
    <n v="6"/>
    <n v="9309"/>
    <s v="1184374.226344"/>
    <s v="17 Aug 2026"/>
    <s v="17"/>
    <s v="Aug"/>
    <s v="23 Aug 2026"/>
    <s v="23"/>
    <s v="Aug"/>
    <n v="6"/>
    <n v="6"/>
    <n v="0"/>
    <n v="0"/>
    <s v="СЛР-ХОЛИДЕЙ-СЪРВИС ЕООД"/>
    <x v="6"/>
    <n v="2"/>
    <n v="0"/>
    <n v="1735.3688423999999"/>
    <n v="289.22814039999997"/>
    <s v="Romania"/>
    <s v="01 Jan 2026 03:54"/>
    <s v="31 Dec 2025"/>
    <s v="Jan"/>
    <n v="0"/>
    <n v="0"/>
    <n v="0"/>
    <n v="6"/>
    <n v="0"/>
    <n v="6"/>
    <n v="0"/>
    <s v="01.01.2025"/>
    <x v="20"/>
  </r>
  <r>
    <s v="TOPOLA SKIES"/>
    <n v="0"/>
    <n v="0"/>
    <n v="5"/>
    <n v="9017"/>
    <s v="421032"/>
    <s v="13 Aug 2026"/>
    <s v="13"/>
    <s v="Aug"/>
    <s v="18 Aug 2026"/>
    <s v="18"/>
    <s v="Aug"/>
    <n v="5"/>
    <n v="5"/>
    <n v="0"/>
    <n v="0"/>
    <s v="TOPOLA SKIES"/>
    <x v="1"/>
    <n v="3"/>
    <n v="2"/>
    <n v="3149.0657339449535"/>
    <n v="629.81314678899071"/>
    <m/>
    <s v="04 Dec 2025 20:58"/>
    <s v="04 Dec 2025"/>
    <s v="Dec"/>
    <n v="0"/>
    <n v="0"/>
    <n v="0"/>
    <n v="5"/>
    <n v="0"/>
    <n v="5"/>
    <n v="0"/>
    <s v="04.12.2025"/>
    <x v="13"/>
  </r>
  <r>
    <s v="TO"/>
    <n v="0"/>
    <n v="0"/>
    <n v="5"/>
    <n v="8691"/>
    <s v="NT309678"/>
    <s v="20 Aug 2026"/>
    <s v="20"/>
    <s v="Aug"/>
    <s v="25 Aug 2026"/>
    <s v="25"/>
    <s v="Aug"/>
    <n v="5"/>
    <n v="5"/>
    <n v="0"/>
    <n v="0"/>
    <s v="НОВОТОН - ЕООД"/>
    <x v="4"/>
    <n v="3"/>
    <n v="1"/>
    <n v="1810.9421135999999"/>
    <n v="362.18842271999995"/>
    <s v="Bulgaria"/>
    <s v="21 Nov 2025 16:50"/>
    <s v="21 Nov 2025"/>
    <s v="Nov"/>
    <n v="0"/>
    <n v="0"/>
    <n v="0"/>
    <n v="5"/>
    <n v="0"/>
    <n v="5"/>
    <n v="0"/>
    <s v="21.11.2025"/>
    <x v="12"/>
  </r>
  <r>
    <s v="TO"/>
    <n v="0"/>
    <n v="5"/>
    <n v="0"/>
    <n v="8552"/>
    <s v="1176234.221802"/>
    <s v="27 Aug 2026"/>
    <s v="27"/>
    <s v="Aug"/>
    <s v="01 Sep 2026"/>
    <s v="01"/>
    <s v="Sep"/>
    <n v="5"/>
    <n v="-26"/>
    <n v="4"/>
    <n v="0"/>
    <s v="СЛР-ХОЛИДЕЙ-СЪРВИС ЕООД"/>
    <x v="4"/>
    <n v="2"/>
    <n v="2"/>
    <n v="1509.9594348999999"/>
    <n v="301.99188698"/>
    <s v="Romania"/>
    <s v="17 Nov 2025 11:10"/>
    <s v="17 Nov 2025"/>
    <s v="Nov"/>
    <n v="0"/>
    <n v="0"/>
    <n v="0"/>
    <n v="4"/>
    <n v="0"/>
    <n v="4"/>
    <n v="-1"/>
    <s v="17.11.2025"/>
    <x v="12"/>
  </r>
  <r>
    <s v="TO"/>
    <n v="0"/>
    <n v="6"/>
    <n v="0"/>
    <n v="9282"/>
    <s v="1184184.226178"/>
    <s v="31 Aug 2026"/>
    <s v="31"/>
    <s v="Aug"/>
    <s v="06 Sep 2026"/>
    <s v="06"/>
    <s v="Sep"/>
    <n v="6"/>
    <n v="-25"/>
    <n v="0"/>
    <n v="5"/>
    <s v="СЛР-ХОЛИДЕЙ-СЪРВИС ЕООД"/>
    <x v="2"/>
    <n v="2"/>
    <n v="1"/>
    <n v="1441.5249431999998"/>
    <n v="240.25415719999998"/>
    <s v="Romania"/>
    <s v="31 Dec 2025 09:15"/>
    <s v="31 Dec 2025"/>
    <s v="Dec"/>
    <n v="0"/>
    <n v="0"/>
    <n v="0"/>
    <n v="0"/>
    <n v="5"/>
    <n v="5"/>
    <n v="-1"/>
    <s v="31.12.2025"/>
    <x v="18"/>
  </r>
  <r>
    <s v="TO"/>
    <n v="0"/>
    <n v="6"/>
    <n v="0"/>
    <n v="9073"/>
    <s v="60289"/>
    <s v="30 Aug 2026"/>
    <s v="30"/>
    <s v="Aug"/>
    <s v="05 Sep 2026"/>
    <s v="05"/>
    <s v="Sep"/>
    <n v="6"/>
    <n v="-25"/>
    <n v="1"/>
    <n v="4"/>
    <s v="КЛУБ МАГЕЛАН - ООД"/>
    <x v="6"/>
    <n v="2"/>
    <n v="1"/>
    <n v="1404.2468234"/>
    <n v="234.04113723333333"/>
    <m/>
    <s v="10 Dec 2025 13:10"/>
    <s v="10 Dec 2025"/>
    <s v="Dec"/>
    <n v="0"/>
    <n v="0"/>
    <n v="0"/>
    <n v="1"/>
    <n v="4"/>
    <n v="5"/>
    <n v="-1"/>
    <s v="10.12.2025"/>
    <x v="16"/>
  </r>
  <r>
    <s v="TO"/>
    <n v="0"/>
    <n v="0"/>
    <n v="5"/>
    <n v="8698"/>
    <s v="NT309682"/>
    <s v="20 Aug 2026"/>
    <s v="20"/>
    <s v="Aug"/>
    <s v="25 Aug 2026"/>
    <s v="25"/>
    <s v="Aug"/>
    <n v="5"/>
    <n v="5"/>
    <n v="0"/>
    <n v="0"/>
    <s v="НОВОТОН - ЕООД"/>
    <x v="6"/>
    <n v="2"/>
    <n v="1"/>
    <n v="1309.1152522"/>
    <n v="261.82305043999997"/>
    <s v="Bulgaria"/>
    <s v="21 Nov 2025 17:00"/>
    <s v="21 Nov 2025"/>
    <s v="Nov"/>
    <n v="0"/>
    <n v="0"/>
    <n v="0"/>
    <n v="5"/>
    <n v="0"/>
    <n v="5"/>
    <n v="0"/>
    <s v="21.11.2025"/>
    <x v="12"/>
  </r>
  <r>
    <s v="TO"/>
    <n v="0"/>
    <n v="0"/>
    <n v="5"/>
    <n v="8668"/>
    <s v="59777"/>
    <s v="06 Aug 2026"/>
    <s v="06"/>
    <s v="Aug"/>
    <s v="11 Aug 2026"/>
    <s v="11"/>
    <s v="Aug"/>
    <n v="5"/>
    <n v="5"/>
    <n v="0"/>
    <n v="0"/>
    <s v="КЛУБ МАГЕЛАН - ООД"/>
    <x v="4"/>
    <n v="2"/>
    <n v="2"/>
    <n v="1709.1020455"/>
    <n v="341.82040910000001"/>
    <m/>
    <s v="21 Nov 2025 10:08"/>
    <s v="21 Nov 2025"/>
    <s v="Nov"/>
    <n v="0"/>
    <n v="0"/>
    <n v="0"/>
    <n v="5"/>
    <n v="0"/>
    <n v="5"/>
    <n v="0"/>
    <s v="21.11.2025"/>
    <x v="12"/>
  </r>
  <r>
    <s v="TOPOLA SKIES"/>
    <n v="0"/>
    <n v="0"/>
    <n v="5"/>
    <n v="8509"/>
    <s v="408825"/>
    <s v="10 Aug 2026"/>
    <s v="10"/>
    <s v="Aug"/>
    <s v="15 Aug 2026"/>
    <s v="15"/>
    <s v="Aug"/>
    <n v="5"/>
    <n v="5"/>
    <n v="0"/>
    <n v="0"/>
    <s v="TOPOLA SKIES"/>
    <x v="6"/>
    <n v="2"/>
    <m/>
    <n v="1737.8177568807339"/>
    <n v="347.56355137614673"/>
    <m/>
    <s v="15 Nov 2025 11:42"/>
    <s v="15 Nov 2025"/>
    <s v="Nov"/>
    <n v="0"/>
    <n v="0"/>
    <n v="0"/>
    <n v="5"/>
    <n v="0"/>
    <n v="5"/>
    <n v="0"/>
    <s v="15.11.2025"/>
    <x v="11"/>
  </r>
  <r>
    <s v="TO"/>
    <n v="0"/>
    <n v="0"/>
    <n v="5"/>
    <n v="8460"/>
    <s v="NT308507"/>
    <s v="08 Aug 2026"/>
    <s v="08"/>
    <s v="Aug"/>
    <s v="13 Aug 2026"/>
    <s v="13"/>
    <s v="Aug"/>
    <n v="5"/>
    <n v="5"/>
    <n v="0"/>
    <n v="0"/>
    <s v="НОВОТОН - ЕООД"/>
    <x v="2"/>
    <n v="2"/>
    <n v="2"/>
    <n v="1735.9947079999999"/>
    <n v="347.19894160000001"/>
    <s v="Bulgaria"/>
    <s v="13 Nov 2025 15:46"/>
    <s v="13 Nov 2025"/>
    <s v="Nov"/>
    <n v="0"/>
    <n v="0"/>
    <n v="0"/>
    <n v="5"/>
    <n v="0"/>
    <n v="5"/>
    <n v="0"/>
    <s v="13.11.2025"/>
    <x v="11"/>
  </r>
  <r>
    <s v="TOPOLA SKIES"/>
    <n v="0"/>
    <n v="0"/>
    <n v="5"/>
    <n v="9085"/>
    <s v="424916"/>
    <s v="10 Aug 2026"/>
    <s v="10"/>
    <s v="Aug"/>
    <s v="15 Aug 2026"/>
    <s v="15"/>
    <s v="Aug"/>
    <n v="5"/>
    <n v="5"/>
    <n v="0"/>
    <n v="0"/>
    <s v="TOPOLA SKIES"/>
    <x v="5"/>
    <n v="2"/>
    <n v="2"/>
    <n v="2522.1235302752289"/>
    <n v="504.42470605504582"/>
    <m/>
    <s v="11 Dec 2025 22:33"/>
    <s v="11 Dec 2025"/>
    <s v="Dec"/>
    <n v="0"/>
    <n v="0"/>
    <n v="0"/>
    <n v="5"/>
    <n v="0"/>
    <n v="5"/>
    <n v="0"/>
    <s v="11.12.2025"/>
    <x v="16"/>
  </r>
  <r>
    <s v="TO"/>
    <n v="0"/>
    <n v="0"/>
    <n v="5"/>
    <n v="9378"/>
    <s v="28497"/>
    <s v="03 Aug 2026"/>
    <s v="03"/>
    <s v="Aug"/>
    <s v="08 Aug 2026"/>
    <s v="08"/>
    <s v="Aug"/>
    <n v="5"/>
    <n v="5"/>
    <n v="0"/>
    <n v="0"/>
    <s v="КЛУБ МАГЕЛАН - ООД"/>
    <x v="3"/>
    <n v="2"/>
    <n v="1"/>
    <n v="1595.1749480000001"/>
    <n v="319.03498960000002"/>
    <s v="Romania"/>
    <s v="07 Jan 2026 10:26"/>
    <s v="07 Jan 2026"/>
    <s v="Jan"/>
    <n v="0"/>
    <n v="0"/>
    <n v="0"/>
    <n v="5"/>
    <n v="0"/>
    <n v="5"/>
    <n v="0"/>
    <s v="07.01.2025"/>
    <x v="1"/>
  </r>
  <r>
    <s v="TOPOLA SKIES"/>
    <n v="0"/>
    <n v="5"/>
    <n v="0"/>
    <n v="9275"/>
    <s v="434957"/>
    <s v="25 Aug 2026"/>
    <s v="25"/>
    <s v="Aug"/>
    <s v="30 Aug 2026"/>
    <s v="30"/>
    <s v="Aug"/>
    <n v="5"/>
    <n v="5"/>
    <n v="0"/>
    <n v="0"/>
    <s v="TOPOLA SKIES"/>
    <x v="4"/>
    <n v="2"/>
    <n v="2"/>
    <n v="2011.9031077981651"/>
    <n v="402.38062155963297"/>
    <m/>
    <s v="30 Dec 2025 19:58"/>
    <s v="30 Dec 2025"/>
    <s v="Dec"/>
    <n v="0"/>
    <n v="0"/>
    <n v="0"/>
    <n v="5"/>
    <n v="0"/>
    <n v="5"/>
    <n v="0"/>
    <s v="30.12.2025"/>
    <x v="18"/>
  </r>
  <r>
    <s v="TO"/>
    <n v="0"/>
    <n v="0"/>
    <n v="5"/>
    <n v="9283"/>
    <s v="1184135.226184"/>
    <s v="17 Aug 2026"/>
    <s v="17"/>
    <s v="Aug"/>
    <s v="22 Aug 2026"/>
    <s v="22"/>
    <s v="Aug"/>
    <n v="5"/>
    <n v="5"/>
    <n v="0"/>
    <n v="0"/>
    <s v="СЛР-ХОЛИДЕЙ-СЪРВИС ЕООД"/>
    <x v="4"/>
    <n v="2"/>
    <n v="1"/>
    <n v="1481.1500589999998"/>
    <n v="296.23001179999994"/>
    <s v="Romania"/>
    <s v="31 Dec 2025 09:37"/>
    <s v="30 Dec 2025"/>
    <s v="Dec"/>
    <n v="0"/>
    <n v="0"/>
    <n v="0"/>
    <n v="5"/>
    <n v="0"/>
    <n v="5"/>
    <n v="0"/>
    <s v="31.12.2025"/>
    <x v="18"/>
  </r>
  <r>
    <s v="TOPOLA SKIES"/>
    <n v="0"/>
    <n v="0"/>
    <n v="5"/>
    <n v="8510"/>
    <s v="408825"/>
    <s v="10 Aug 2026"/>
    <s v="10"/>
    <s v="Aug"/>
    <s v="15 Aug 2026"/>
    <s v="15"/>
    <s v="Aug"/>
    <n v="5"/>
    <n v="5"/>
    <n v="0"/>
    <n v="0"/>
    <s v="TOPOLA SKIES"/>
    <x v="6"/>
    <n v="2"/>
    <n v="1"/>
    <n v="1737.8177568807339"/>
    <n v="347.56355137614673"/>
    <m/>
    <s v="15 Nov 2025 11:42"/>
    <s v="15 Nov 2025"/>
    <s v="Nov"/>
    <n v="0"/>
    <n v="0"/>
    <n v="0"/>
    <n v="5"/>
    <n v="0"/>
    <n v="5"/>
    <n v="0"/>
    <s v="15.11.2025"/>
    <x v="11"/>
  </r>
  <r>
    <s v="TO"/>
    <n v="0"/>
    <n v="0"/>
    <n v="7"/>
    <n v="8137"/>
    <s v="NT307451"/>
    <s v="08 Aug 2026"/>
    <s v="08"/>
    <s v="Aug"/>
    <s v="15 Aug 2026"/>
    <s v="15"/>
    <s v="Aug"/>
    <n v="7"/>
    <n v="7"/>
    <n v="0"/>
    <n v="0"/>
    <s v="НОВОТОН - ЕООД"/>
    <x v="6"/>
    <n v="2"/>
    <n v="1"/>
    <n v="1868.9324731000002"/>
    <n v="266.99035330000004"/>
    <m/>
    <s v="06 Nov 2025 10:57"/>
    <s v="06 Nov 2025"/>
    <s v="Nov"/>
    <n v="0"/>
    <n v="0"/>
    <n v="0"/>
    <n v="7"/>
    <n v="0"/>
    <n v="7"/>
    <n v="0"/>
    <s v="06.11.2025"/>
    <x v="3"/>
  </r>
  <r>
    <s v="TOPOLA SKIES"/>
    <n v="0"/>
    <n v="0"/>
    <n v="5"/>
    <n v="8465"/>
    <s v="408112"/>
    <s v="17 Aug 2026"/>
    <s v="17"/>
    <s v="Aug"/>
    <s v="22 Aug 2026"/>
    <s v="22"/>
    <s v="Aug"/>
    <n v="5"/>
    <n v="5"/>
    <n v="0"/>
    <n v="0"/>
    <s v="TOPOLA SKIES"/>
    <x v="4"/>
    <n v="2"/>
    <n v="2"/>
    <n v="2223.2762949541279"/>
    <n v="444.65525899082564"/>
    <m/>
    <s v="13 Nov 2025 21:19"/>
    <s v="13 Nov 2025"/>
    <s v="Nov"/>
    <n v="0"/>
    <n v="0"/>
    <n v="0"/>
    <n v="5"/>
    <n v="0"/>
    <n v="5"/>
    <n v="0"/>
    <s v="13.11.2025"/>
    <x v="11"/>
  </r>
  <r>
    <s v="TOPOLA SKIES"/>
    <n v="0"/>
    <n v="0"/>
    <n v="5"/>
    <n v="8466"/>
    <s v="408112"/>
    <s v="17 Aug 2026"/>
    <s v="17"/>
    <s v="Aug"/>
    <s v="22 Aug 2026"/>
    <s v="22"/>
    <s v="Aug"/>
    <n v="5"/>
    <n v="5"/>
    <n v="0"/>
    <n v="0"/>
    <s v="TOPOLA SKIES"/>
    <x v="6"/>
    <n v="2"/>
    <n v="2"/>
    <n v="2172.2273376146782"/>
    <n v="434.4454675229357"/>
    <m/>
    <s v="13 Nov 2025 21:19"/>
    <s v="13 Nov 2025"/>
    <s v="Nov"/>
    <n v="0"/>
    <n v="0"/>
    <n v="0"/>
    <n v="5"/>
    <n v="0"/>
    <n v="5"/>
    <n v="0"/>
    <s v="13.11.2025"/>
    <x v="11"/>
  </r>
  <r>
    <s v="TO"/>
    <n v="0"/>
    <n v="0"/>
    <n v="7"/>
    <n v="8205"/>
    <s v="NT307668"/>
    <s v="01 Aug 2026"/>
    <s v="01"/>
    <s v="Aug"/>
    <s v="08 Aug 2026"/>
    <s v="08"/>
    <s v="Aug"/>
    <n v="7"/>
    <n v="7"/>
    <n v="0"/>
    <n v="0"/>
    <s v="НОВОТОН - ЕООД"/>
    <x v="4"/>
    <n v="2"/>
    <n v="1"/>
    <n v="1914.2490542"/>
    <n v="273.46415059999998"/>
    <m/>
    <s v="07 Nov 2025 15:10"/>
    <s v="07 Nov 2025"/>
    <s v="Nov"/>
    <n v="0"/>
    <n v="0"/>
    <n v="0"/>
    <n v="7"/>
    <n v="0"/>
    <n v="7"/>
    <n v="0"/>
    <s v="07.11.2025"/>
    <x v="3"/>
  </r>
  <r>
    <s v="TO"/>
    <n v="0"/>
    <n v="7"/>
    <n v="0"/>
    <n v="8911"/>
    <s v="1180309.223430"/>
    <s v="25 Aug 2026"/>
    <s v="25"/>
    <s v="Aug"/>
    <s v="01 Sep 2026"/>
    <s v="01"/>
    <s v="Sep"/>
    <n v="7"/>
    <n v="-24"/>
    <n v="6"/>
    <n v="0"/>
    <s v="СЛР-ХОЛИДЕЙ-СЪРВИС ЕООД"/>
    <x v="2"/>
    <n v="3"/>
    <n v="0"/>
    <n v="2534.9708212999999"/>
    <n v="362.13868875714286"/>
    <s v="Romania"/>
    <s v="28 Nov 2025 18:40"/>
    <s v="28 Nov 2025"/>
    <s v="Nov"/>
    <n v="0"/>
    <n v="0"/>
    <n v="0"/>
    <n v="6"/>
    <n v="0"/>
    <n v="6"/>
    <n v="-1"/>
    <s v="28.11.2025"/>
    <x v="15"/>
  </r>
  <r>
    <s v="TO"/>
    <n v="0"/>
    <n v="0"/>
    <n v="5"/>
    <n v="9316"/>
    <s v="753715395"/>
    <s v="08 Aug 2026"/>
    <s v="08"/>
    <s v="Aug"/>
    <s v="13 Aug 2026"/>
    <s v="13"/>
    <s v="Aug"/>
    <n v="5"/>
    <n v="5"/>
    <n v="0"/>
    <n v="0"/>
    <s v="ДЕСТИНЕЙШЪН ТУРИСТИК СЪРВИСИС - ЕООД"/>
    <x v="3"/>
    <n v="2"/>
    <n v="2"/>
    <n v="1851.4864694999999"/>
    <n v="370.2972939"/>
    <s v="Poland"/>
    <s v="01 Jan 2026 16:10"/>
    <s v="31 Dec 2025"/>
    <s v="Jan"/>
    <n v="0"/>
    <n v="0"/>
    <n v="0"/>
    <n v="5"/>
    <n v="0"/>
    <n v="5"/>
    <n v="0"/>
    <s v="01.01.2025"/>
    <x v="20"/>
  </r>
  <r>
    <s v="TO"/>
    <n v="0"/>
    <n v="6"/>
    <n v="0"/>
    <n v="8761"/>
    <s v="1178460.222768"/>
    <s v="31 Aug 2026"/>
    <s v="31"/>
    <s v="Aug"/>
    <s v="06 Sep 2026"/>
    <s v="06"/>
    <s v="Sep"/>
    <n v="6"/>
    <n v="-25"/>
    <n v="0"/>
    <n v="5"/>
    <s v="СЛР-ХОЛИДЕЙ-СЪРВИС ЕООД"/>
    <x v="4"/>
    <n v="3"/>
    <n v="1"/>
    <n v="1761.5378478"/>
    <n v="293.58964129999998"/>
    <s v="Romania"/>
    <s v="24 Nov 2025 11:30"/>
    <s v="24 Nov 2025"/>
    <s v="Nov"/>
    <n v="0"/>
    <n v="0"/>
    <n v="0"/>
    <n v="0"/>
    <n v="5"/>
    <n v="5"/>
    <n v="-1"/>
    <s v="24.11.2025"/>
    <x v="15"/>
  </r>
  <r>
    <s v="TO"/>
    <n v="0"/>
    <n v="0"/>
    <n v="7"/>
    <n v="8704"/>
    <s v="2312499"/>
    <s v="15 Aug 2026"/>
    <s v="15"/>
    <s v="Aug"/>
    <s v="22 Aug 2026"/>
    <s v="22"/>
    <s v="Aug"/>
    <n v="7"/>
    <n v="7"/>
    <n v="0"/>
    <n v="0"/>
    <s v="ТУРИСТИЧЕСКА АГЕНЦИЯ СОЛВЕКС - ЕООД"/>
    <x v="7"/>
    <n v="3"/>
    <n v="3"/>
    <n v="3979.0970183999998"/>
    <n v="568.44243119999999"/>
    <s v="[&quot;RO&quot;]"/>
    <s v="21 Nov 2025 23:41"/>
    <s v="20 Nov 2025"/>
    <s v="Nov"/>
    <n v="0"/>
    <n v="0"/>
    <n v="0"/>
    <n v="7"/>
    <n v="0"/>
    <n v="7"/>
    <n v="0"/>
    <s v="21.11.2025"/>
    <x v="12"/>
  </r>
  <r>
    <s v="TO"/>
    <n v="0"/>
    <n v="0"/>
    <n v="6"/>
    <n v="8242"/>
    <s v="1173561.220538"/>
    <s v="11 Aug 2026"/>
    <s v="11"/>
    <s v="Aug"/>
    <s v="17 Aug 2026"/>
    <s v="17"/>
    <s v="Aug"/>
    <n v="6"/>
    <n v="6"/>
    <n v="0"/>
    <n v="0"/>
    <s v="СЛР-ХОЛИДЕЙ-СЪРВИС ЕООД"/>
    <x v="2"/>
    <n v="2"/>
    <n v="1"/>
    <n v="1666.6018595999999"/>
    <n v="277.76697659999996"/>
    <s v="Romania"/>
    <s v="09 Nov 2025 21:27"/>
    <s v="09 Nov 2025"/>
    <s v="Nov"/>
    <n v="0"/>
    <n v="0"/>
    <n v="0"/>
    <n v="6"/>
    <n v="0"/>
    <n v="6"/>
    <n v="0"/>
    <s v="09.11.2025"/>
    <x v="11"/>
  </r>
  <r>
    <s v="TOPOLA SKIES"/>
    <n v="0"/>
    <n v="0"/>
    <n v="9"/>
    <n v="8882"/>
    <s v="415867"/>
    <s v="14 Aug 2026"/>
    <s v="14"/>
    <s v="Aug"/>
    <s v="23 Aug 2026"/>
    <s v="23"/>
    <s v="Aug"/>
    <n v="9"/>
    <n v="9"/>
    <n v="0"/>
    <n v="0"/>
    <s v="TOPOLA SKIES"/>
    <x v="7"/>
    <n v="2"/>
    <n v="2"/>
    <n v="6046.206209174311"/>
    <n v="671.8006899082568"/>
    <m/>
    <s v="27 Nov 2025 16:18"/>
    <s v="27 Nov 2025"/>
    <s v="Nov"/>
    <n v="0"/>
    <n v="0"/>
    <n v="0"/>
    <n v="9"/>
    <n v="0"/>
    <n v="9"/>
    <n v="0"/>
    <s v="27.11.2025"/>
    <x v="15"/>
  </r>
  <r>
    <s v="TO"/>
    <n v="0"/>
    <n v="0"/>
    <n v="5"/>
    <n v="9076"/>
    <s v="2315635"/>
    <s v="11 Aug 2026"/>
    <s v="11"/>
    <s v="Aug"/>
    <s v="16 Aug 2026"/>
    <s v="16"/>
    <s v="Aug"/>
    <n v="5"/>
    <n v="5"/>
    <n v="0"/>
    <n v="0"/>
    <s v="ТУРИСТИЧЕСКА АГЕНЦИЯ СОЛВЕКС - ЕООД"/>
    <x v="1"/>
    <n v="4"/>
    <n v="1"/>
    <n v="0"/>
    <n v="0"/>
    <m/>
    <s v="11 Dec 2025 09:49"/>
    <s v="11 Dec 2025"/>
    <s v="Dec"/>
    <n v="0"/>
    <n v="0"/>
    <n v="0"/>
    <n v="5"/>
    <n v="0"/>
    <n v="5"/>
    <n v="0"/>
    <s v="11.12.2025"/>
    <x v="16"/>
  </r>
  <r>
    <s v="TO"/>
    <n v="0"/>
    <n v="0"/>
    <n v="7"/>
    <n v="8280"/>
    <s v="1173531.220738"/>
    <s v="11 Aug 2026"/>
    <s v="11"/>
    <s v="Aug"/>
    <s v="18 Aug 2026"/>
    <s v="18"/>
    <s v="Aug"/>
    <n v="7"/>
    <n v="7"/>
    <n v="0"/>
    <n v="0"/>
    <s v="СЛР-ХОЛИДЕЙ-СЪРВИС ЕООД"/>
    <x v="3"/>
    <n v="2"/>
    <n v="0"/>
    <n v="1914.2490542"/>
    <n v="273.46415059999998"/>
    <s v="Romania"/>
    <s v="10 Nov 2025 11:24"/>
    <s v="10 Nov 2025"/>
    <s v="Nov"/>
    <n v="0"/>
    <n v="0"/>
    <n v="0"/>
    <n v="7"/>
    <n v="0"/>
    <n v="7"/>
    <n v="0"/>
    <s v="10.11.2025"/>
    <x v="11"/>
  </r>
  <r>
    <s v="INDIVIDUAL"/>
    <n v="0"/>
    <n v="2"/>
    <n v="3"/>
    <n v="8641"/>
    <s v="20112025"/>
    <s v="22 Aug 2026"/>
    <s v="22"/>
    <s v="Aug"/>
    <s v="27 Aug 2026"/>
    <s v="27"/>
    <s v="Aug"/>
    <n v="5"/>
    <n v="5"/>
    <n v="0"/>
    <n v="0"/>
    <s v="INDIVIDUAL"/>
    <x v="3"/>
    <n v="3"/>
    <n v="1"/>
    <n v="2038.3696146788991"/>
    <n v="407.67392293577979"/>
    <m/>
    <s v="20 Nov 2025 11:51"/>
    <s v="20 Nov 2025"/>
    <s v="Nov"/>
    <n v="0"/>
    <n v="0"/>
    <n v="0"/>
    <n v="5"/>
    <n v="0"/>
    <n v="5"/>
    <n v="0"/>
    <s v="20.11.2025"/>
    <x v="12"/>
  </r>
  <r>
    <s v="BOOKING"/>
    <n v="0"/>
    <n v="0"/>
    <n v="7"/>
    <n v="9143"/>
    <s v="5249368961"/>
    <s v="02 Aug 2026"/>
    <s v="02"/>
    <s v="Aug"/>
    <s v="09 Aug 2026"/>
    <s v="09"/>
    <s v="Aug"/>
    <n v="7"/>
    <n v="7"/>
    <n v="0"/>
    <n v="0"/>
    <s v="BOOKING"/>
    <x v="4"/>
    <n v="2"/>
    <n v="2"/>
    <n v="4273.0399651376138"/>
    <n v="610.43428073394489"/>
    <s v="Romania"/>
    <s v="19 Dec 2025 12:46"/>
    <s v="19 Dec 2025"/>
    <s v="Dec"/>
    <n v="0"/>
    <n v="0"/>
    <n v="0"/>
    <n v="7"/>
    <n v="0"/>
    <n v="7"/>
    <n v="0"/>
    <s v="19.12.2025"/>
    <x v="10"/>
  </r>
  <r>
    <s v="TO"/>
    <n v="0"/>
    <n v="0"/>
    <n v="6"/>
    <n v="9326"/>
    <s v="17946"/>
    <s v="01 Aug 2026"/>
    <s v="01"/>
    <s v="Aug"/>
    <s v="07 Aug 2026"/>
    <s v="07"/>
    <s v="Aug"/>
    <n v="6"/>
    <n v="6"/>
    <n v="0"/>
    <n v="0"/>
    <s v="КЛУБ МАГЕЛАН - ООД"/>
    <x v="6"/>
    <n v="2"/>
    <n v="1"/>
    <n v="1868.9129148"/>
    <n v="311.48548579999999"/>
    <s v="Romania"/>
    <s v="02 Jan 2026 17:08"/>
    <s v="02 Jan 2026"/>
    <s v="Jan"/>
    <n v="0"/>
    <n v="0"/>
    <n v="0"/>
    <n v="6"/>
    <n v="0"/>
    <n v="6"/>
    <n v="0"/>
    <s v="02.01.2025"/>
    <x v="20"/>
  </r>
  <r>
    <s v="TO"/>
    <n v="0"/>
    <n v="0"/>
    <n v="12"/>
    <n v="9088"/>
    <s v="NT311550"/>
    <s v="02 Aug 2026"/>
    <s v="02"/>
    <s v="Aug"/>
    <s v="14 Aug 2026"/>
    <s v="14"/>
    <s v="Aug"/>
    <n v="12"/>
    <n v="12"/>
    <n v="0"/>
    <n v="0"/>
    <s v="НОВОТОН - ЕООД"/>
    <x v="1"/>
    <n v="3"/>
    <n v="2"/>
    <n v="6298.1637659999997"/>
    <n v="524.84698049999997"/>
    <m/>
    <s v="12 Dec 2025 08:34"/>
    <s v="11 Dec 2025"/>
    <s v="Dec"/>
    <n v="0"/>
    <n v="0"/>
    <n v="0"/>
    <n v="12"/>
    <n v="0"/>
    <n v="12"/>
    <n v="0"/>
    <s v="12.12.2025"/>
    <x v="16"/>
  </r>
  <r>
    <s v="BOOKING"/>
    <n v="0"/>
    <n v="0"/>
    <n v="5"/>
    <n v="9038"/>
    <s v="5511706666"/>
    <s v="09 Aug 2026"/>
    <s v="09"/>
    <s v="Aug"/>
    <s v="14 Aug 2026"/>
    <s v="14"/>
    <s v="Aug"/>
    <n v="5"/>
    <n v="5"/>
    <n v="0"/>
    <n v="0"/>
    <s v="BOOKING"/>
    <x v="7"/>
    <n v="2"/>
    <n v="3"/>
    <n v="4600.0583298165138"/>
    <n v="920.01166596330279"/>
    <m/>
    <s v="06 Dec 2025 14:42"/>
    <s v="06 Dec 2025"/>
    <s v="Dec"/>
    <n v="0"/>
    <n v="0"/>
    <n v="0"/>
    <n v="5"/>
    <n v="0"/>
    <n v="5"/>
    <n v="0"/>
    <s v="06.12.2025"/>
    <x v="13"/>
  </r>
  <r>
    <s v="TO"/>
    <n v="0"/>
    <n v="0"/>
    <n v="5"/>
    <n v="8093"/>
    <s v="2309407"/>
    <s v="18 Aug 2026"/>
    <s v="18"/>
    <s v="Aug"/>
    <s v="23 Aug 2026"/>
    <s v="23"/>
    <s v="Aug"/>
    <n v="5"/>
    <n v="5"/>
    <n v="0"/>
    <n v="0"/>
    <s v="ТУРИСТИЧЕСКА АГЕНЦИЯ СОЛВЕКС - ЕООД"/>
    <x v="4"/>
    <n v="2"/>
    <n v="2"/>
    <n v="1851.4864694999999"/>
    <n v="370.2972939"/>
    <m/>
    <s v="28 Oct 2025 14:03"/>
    <s v="28 Oct 2025"/>
    <s v="Oct"/>
    <n v="0"/>
    <n v="0"/>
    <n v="0"/>
    <n v="5"/>
    <n v="0"/>
    <n v="5"/>
    <n v="0"/>
    <s v="28.10.2025"/>
    <x v="4"/>
  </r>
  <r>
    <s v="TO"/>
    <n v="0"/>
    <n v="0"/>
    <n v="6"/>
    <n v="8579"/>
    <s v="NT308974"/>
    <s v="09 Aug 2026"/>
    <s v="09"/>
    <s v="Aug"/>
    <s v="15 Aug 2026"/>
    <s v="15"/>
    <s v="Aug"/>
    <n v="6"/>
    <n v="6"/>
    <n v="0"/>
    <n v="0"/>
    <s v="НОВОТОН - ЕООД"/>
    <x v="3"/>
    <n v="2"/>
    <n v="1"/>
    <n v="1749.4117017999999"/>
    <n v="291.56861696666664"/>
    <m/>
    <s v="18 Nov 2025 09:10"/>
    <s v="17 Nov 2025"/>
    <s v="Nov"/>
    <n v="0"/>
    <n v="0"/>
    <n v="0"/>
    <n v="6"/>
    <n v="0"/>
    <n v="6"/>
    <n v="0"/>
    <s v="18.11.2025"/>
    <x v="12"/>
  </r>
  <r>
    <s v="TO"/>
    <n v="0"/>
    <n v="0"/>
    <n v="7"/>
    <n v="8136"/>
    <s v="NT307450"/>
    <s v="08 Aug 2026"/>
    <s v="08"/>
    <s v="Aug"/>
    <s v="15 Aug 2026"/>
    <s v="15"/>
    <s v="Aug"/>
    <n v="7"/>
    <n v="7"/>
    <n v="0"/>
    <n v="0"/>
    <s v="НОВОТОН - ЕООД"/>
    <x v="6"/>
    <n v="3"/>
    <n v="1"/>
    <n v="2523.0793748999999"/>
    <n v="360.43991069999998"/>
    <m/>
    <s v="06 Nov 2025 10:56"/>
    <s v="06 Nov 2025"/>
    <s v="Nov"/>
    <n v="0"/>
    <n v="0"/>
    <n v="0"/>
    <n v="7"/>
    <n v="0"/>
    <n v="7"/>
    <n v="0"/>
    <s v="06.11.2025"/>
    <x v="3"/>
  </r>
  <r>
    <s v="TO"/>
    <n v="0"/>
    <n v="0"/>
    <n v="5"/>
    <n v="9320"/>
    <s v="17933"/>
    <s v="10 Aug 2026"/>
    <s v="10"/>
    <s v="Aug"/>
    <s v="15 Aug 2026"/>
    <s v="15"/>
    <s v="Aug"/>
    <n v="5"/>
    <n v="5"/>
    <n v="0"/>
    <n v="0"/>
    <s v="КЛУБ МАГЕЛАН - ООД"/>
    <x v="6"/>
    <n v="3"/>
    <n v="1"/>
    <n v="1952.3095060000001"/>
    <n v="390.4619012"/>
    <s v="Romania"/>
    <s v="02 Jan 2026 09:49"/>
    <s v="31 Dec 2025"/>
    <s v="Jan"/>
    <n v="0"/>
    <n v="0"/>
    <n v="0"/>
    <n v="5"/>
    <n v="0"/>
    <n v="5"/>
    <n v="0"/>
    <s v="02.01.2025"/>
    <x v="20"/>
  </r>
  <r>
    <s v="TO"/>
    <n v="0"/>
    <n v="0"/>
    <n v="7"/>
    <n v="8206"/>
    <s v="NT307670"/>
    <s v="01 Aug 2026"/>
    <s v="01"/>
    <s v="Aug"/>
    <s v="08 Aug 2026"/>
    <s v="08"/>
    <s v="Aug"/>
    <n v="7"/>
    <n v="7"/>
    <n v="0"/>
    <n v="0"/>
    <s v="НОВОТОН - ЕООД"/>
    <x v="4"/>
    <n v="2"/>
    <n v="0"/>
    <n v="1914.2490542"/>
    <n v="273.46415059999998"/>
    <m/>
    <s v="07 Nov 2025 15:11"/>
    <s v="07 Nov 2025"/>
    <s v="Nov"/>
    <n v="0"/>
    <n v="0"/>
    <n v="0"/>
    <n v="7"/>
    <n v="0"/>
    <n v="7"/>
    <n v="0"/>
    <s v="07.11.2025"/>
    <x v="3"/>
  </r>
  <r>
    <s v="TO"/>
    <n v="0"/>
    <n v="0"/>
    <n v="6"/>
    <n v="9324"/>
    <s v="2874"/>
    <s v="11 Aug 2026"/>
    <s v="11"/>
    <s v="Aug"/>
    <s v="17 Aug 2026"/>
    <s v="17"/>
    <s v="Aug"/>
    <n v="6"/>
    <n v="6"/>
    <n v="0"/>
    <n v="0"/>
    <s v="ТЕДИ - КАМ - ЕООД"/>
    <x v="4"/>
    <n v="1"/>
    <n v="1"/>
    <n v="1244.1425796000001"/>
    <n v="207.35709660000001"/>
    <s v="Israel"/>
    <s v="02 Jan 2026 11:02"/>
    <s v="31 Dec 2025"/>
    <s v="Jan"/>
    <n v="0"/>
    <n v="0"/>
    <n v="0"/>
    <n v="6"/>
    <n v="0"/>
    <n v="6"/>
    <n v="0"/>
    <s v="02.01.2025"/>
    <x v="20"/>
  </r>
  <r>
    <s v="TOPOLA SKIES"/>
    <n v="0"/>
    <n v="0"/>
    <n v="6"/>
    <n v="9084"/>
    <s v="424651"/>
    <s v="03 Aug 2026"/>
    <s v="03"/>
    <s v="Aug"/>
    <s v="09 Aug 2026"/>
    <s v="09"/>
    <s v="Aug"/>
    <n v="6"/>
    <n v="6"/>
    <n v="0"/>
    <n v="0"/>
    <s v="TOPOLA SKIES"/>
    <x v="6"/>
    <n v="2"/>
    <n v="2"/>
    <n v="2606.6728051376144"/>
    <n v="434.4454675229357"/>
    <m/>
    <s v="11 Dec 2025 15:28"/>
    <s v="11 Dec 2025"/>
    <s v="Dec"/>
    <n v="0"/>
    <n v="0"/>
    <n v="0"/>
    <n v="6"/>
    <n v="0"/>
    <n v="6"/>
    <n v="0"/>
    <s v="11.12.2025"/>
    <x v="16"/>
  </r>
  <r>
    <s v="TO"/>
    <n v="0"/>
    <n v="0"/>
    <n v="6"/>
    <n v="9321"/>
    <s v="17937"/>
    <s v="01 Aug 2026"/>
    <s v="01"/>
    <s v="Aug"/>
    <s v="07 Aug 2026"/>
    <s v="07"/>
    <s v="Aug"/>
    <n v="6"/>
    <n v="6"/>
    <n v="0"/>
    <n v="0"/>
    <s v="КЛУБ МАГЕЛАН - ООД"/>
    <x v="4"/>
    <n v="2"/>
    <n v="2"/>
    <n v="2221.7837633999998"/>
    <n v="370.29729389999994"/>
    <s v="Romania"/>
    <s v="02 Jan 2026 10:04"/>
    <s v="31 Dec 2025"/>
    <s v="Jan"/>
    <n v="0"/>
    <n v="0"/>
    <n v="0"/>
    <n v="6"/>
    <n v="0"/>
    <n v="6"/>
    <n v="0"/>
    <s v="02.01.2025"/>
    <x v="20"/>
  </r>
  <r>
    <s v="TO"/>
    <n v="0"/>
    <n v="0"/>
    <n v="5"/>
    <n v="8697"/>
    <s v="NT309681"/>
    <s v="20 Aug 2026"/>
    <s v="20"/>
    <s v="Aug"/>
    <s v="25 Aug 2026"/>
    <s v="25"/>
    <s v="Aug"/>
    <n v="5"/>
    <n v="5"/>
    <n v="0"/>
    <n v="0"/>
    <s v="НОВОТОН - ЕООД"/>
    <x v="4"/>
    <n v="3"/>
    <n v="0"/>
    <n v="1810.9421135999999"/>
    <n v="362.18842271999995"/>
    <m/>
    <s v="21 Nov 2025 16:58"/>
    <s v="21 Nov 2025"/>
    <s v="Nov"/>
    <n v="0"/>
    <n v="0"/>
    <n v="0"/>
    <n v="5"/>
    <n v="0"/>
    <n v="5"/>
    <n v="0"/>
    <s v="21.11.2025"/>
    <x v="12"/>
  </r>
  <r>
    <s v="TO"/>
    <n v="0"/>
    <n v="5"/>
    <n v="1"/>
    <n v="8519"/>
    <s v="1176217.221584"/>
    <s v="24 Aug 2026"/>
    <s v="24"/>
    <s v="Aug"/>
    <s v="30 Aug 2026"/>
    <s v="30"/>
    <s v="Aug"/>
    <n v="6"/>
    <n v="6"/>
    <n v="0"/>
    <n v="0"/>
    <s v="СЛР-ХОЛИДЕЙ-СЪРВИС ЕООД"/>
    <x v="4"/>
    <n v="2"/>
    <n v="0"/>
    <n v="1485.7658177999999"/>
    <n v="247.62763629999998"/>
    <s v="Romania"/>
    <s v="16 Nov 2025 19:06"/>
    <s v="16 Nov 2025"/>
    <s v="Nov"/>
    <n v="0"/>
    <n v="0"/>
    <n v="0"/>
    <n v="6"/>
    <n v="0"/>
    <n v="6"/>
    <n v="0"/>
    <s v="16.11.2025"/>
    <x v="12"/>
  </r>
  <r>
    <s v="TO"/>
    <n v="0"/>
    <n v="0"/>
    <n v="5"/>
    <n v="8192"/>
    <s v="1172667.220384"/>
    <s v="01 Aug 2026"/>
    <s v="01"/>
    <s v="Aug"/>
    <s v="06 Aug 2026"/>
    <s v="06"/>
    <s v="Aug"/>
    <n v="5"/>
    <n v="5"/>
    <n v="0"/>
    <n v="0"/>
    <s v="СЛР-ХОЛИДЕЙ-СЪРВИС ЕООД"/>
    <x v="4"/>
    <n v="2"/>
    <n v="2"/>
    <n v="1709.1020455"/>
    <n v="341.82040910000001"/>
    <s v="Romania"/>
    <s v="07 Nov 2025 13:40"/>
    <s v="07 Nov 2025"/>
    <s v="Nov"/>
    <n v="0"/>
    <n v="0"/>
    <n v="0"/>
    <n v="5"/>
    <n v="0"/>
    <n v="5"/>
    <n v="0"/>
    <s v="07.11.2025"/>
    <x v="3"/>
  </r>
  <r>
    <s v="TO"/>
    <n v="0"/>
    <n v="0"/>
    <n v="6"/>
    <n v="8503"/>
    <s v="1176002.221527"/>
    <s v="17 Aug 2026"/>
    <s v="17"/>
    <s v="Aug"/>
    <s v="23 Aug 2026"/>
    <s v="23"/>
    <s v="Aug"/>
    <n v="6"/>
    <n v="6"/>
    <n v="0"/>
    <n v="0"/>
    <s v="СЛР-ХОЛИДЕЙ-СЪРВИС ЕООД"/>
    <x v="2"/>
    <n v="2"/>
    <n v="1"/>
    <n v="1666.6018595999999"/>
    <n v="277.76697659999996"/>
    <s v="Romania"/>
    <s v="14 Nov 2025 19:47"/>
    <s v="14 Nov 2025"/>
    <s v="Nov"/>
    <n v="0"/>
    <n v="0"/>
    <n v="0"/>
    <n v="6"/>
    <n v="0"/>
    <n v="6"/>
    <n v="0"/>
    <s v="14.11.2025"/>
    <x v="11"/>
  </r>
  <r>
    <s v="TO"/>
    <n v="0"/>
    <n v="7"/>
    <n v="0"/>
    <n v="8919"/>
    <s v="1180433.223471"/>
    <s v="30 Aug 2026"/>
    <s v="30"/>
    <s v="Aug"/>
    <s v="06 Sep 2026"/>
    <s v="06"/>
    <s v="Sep"/>
    <n v="7"/>
    <n v="-24"/>
    <n v="1"/>
    <n v="5"/>
    <s v="СЛР-ХОЛИДЕЙ-СЪРВИС ЕООД"/>
    <x v="5"/>
    <n v="2"/>
    <n v="1"/>
    <n v="1931.3430083999999"/>
    <n v="275.90614405714285"/>
    <s v="Romania"/>
    <s v="29 Nov 2025 16:20"/>
    <s v="29 Nov 2025"/>
    <s v="Nov"/>
    <n v="0"/>
    <n v="0"/>
    <n v="0"/>
    <n v="1"/>
    <n v="5"/>
    <n v="6"/>
    <n v="-1"/>
    <s v="29.11.2025"/>
    <x v="15"/>
  </r>
  <r>
    <s v="TO"/>
    <n v="0"/>
    <n v="0"/>
    <n v="5"/>
    <n v="8110"/>
    <s v="2309589"/>
    <s v="18 Aug 2026"/>
    <s v="18"/>
    <s v="Aug"/>
    <s v="23 Aug 2026"/>
    <s v="23"/>
    <s v="Aug"/>
    <n v="5"/>
    <n v="5"/>
    <n v="0"/>
    <n v="0"/>
    <s v="ТУРИСТИЧЕСКА АГЕНЦИЯ СОЛВЕКС - ЕООД"/>
    <x v="6"/>
    <n v="2"/>
    <n v="1"/>
    <n v="1446.1407019999999"/>
    <n v="289.22814039999997"/>
    <m/>
    <s v="31 Oct 2025 10:19"/>
    <s v="29 Oct 2025"/>
    <s v="Oct"/>
    <n v="0"/>
    <n v="0"/>
    <n v="0"/>
    <n v="5"/>
    <n v="0"/>
    <n v="5"/>
    <n v="0"/>
    <s v="31.10.2025"/>
    <x v="4"/>
  </r>
  <r>
    <s v="TO"/>
    <n v="0"/>
    <n v="2"/>
    <n v="3"/>
    <n v="8899"/>
    <s v="011924823"/>
    <s v="22 Aug 2026"/>
    <s v="22"/>
    <s v="Aug"/>
    <s v="27 Aug 2026"/>
    <s v="27"/>
    <s v="Aug"/>
    <n v="5"/>
    <n v="5"/>
    <n v="0"/>
    <n v="0"/>
    <s v="СЪНИ ТУРС ООД"/>
    <x v="6"/>
    <n v="2"/>
    <n v="2"/>
    <n v="1702.7651562999999"/>
    <n v="340.55303126000001"/>
    <s v="Bulgaria"/>
    <s v="28 Nov 2025 13:05"/>
    <s v="28 Nov 2025"/>
    <s v="Nov"/>
    <n v="0"/>
    <n v="0"/>
    <n v="0"/>
    <n v="5"/>
    <n v="0"/>
    <n v="5"/>
    <n v="0"/>
    <s v="28.11.2025"/>
    <x v="15"/>
  </r>
  <r>
    <s v="TO"/>
    <n v="0"/>
    <n v="0"/>
    <n v="5"/>
    <n v="8738"/>
    <s v="1178319.222712"/>
    <s v="09 Aug 2026"/>
    <s v="09"/>
    <s v="Aug"/>
    <s v="14 Aug 2026"/>
    <s v="14"/>
    <s v="Aug"/>
    <n v="5"/>
    <n v="5"/>
    <n v="0"/>
    <n v="0"/>
    <s v="СЛР-ХОЛИДЕЙ-СЪРВИС ЕООД"/>
    <x v="2"/>
    <n v="3"/>
    <n v="0"/>
    <n v="1874.8586379999999"/>
    <n v="374.97172760000001"/>
    <s v="Romania"/>
    <s v="24 Nov 2025 10:27"/>
    <s v="24 Nov 2025"/>
    <s v="Nov"/>
    <n v="0"/>
    <n v="0"/>
    <n v="0"/>
    <n v="5"/>
    <n v="0"/>
    <n v="5"/>
    <n v="0"/>
    <s v="24.11.2025"/>
    <x v="15"/>
  </r>
  <r>
    <s v="TO"/>
    <n v="0"/>
    <n v="0"/>
    <n v="6"/>
    <n v="8972"/>
    <s v="1180400.223852"/>
    <s v="15 Aug 2026"/>
    <s v="15"/>
    <s v="Aug"/>
    <s v="21 Aug 2026"/>
    <s v="21"/>
    <s v="Aug"/>
    <n v="6"/>
    <n v="6"/>
    <n v="0"/>
    <n v="0"/>
    <s v="СЛР-ХОЛИДЕЙ-СЪРВИС ЕООД"/>
    <x v="1"/>
    <n v="3"/>
    <n v="1"/>
    <n v="3149.0818829999998"/>
    <n v="524.84698049999997"/>
    <s v="Romania"/>
    <s v="01 Dec 2025 12:44"/>
    <s v="29 Nov 2025"/>
    <s v="Dec"/>
    <n v="0"/>
    <n v="0"/>
    <n v="0"/>
    <n v="6"/>
    <n v="0"/>
    <n v="6"/>
    <n v="0"/>
    <s v="01.12.2025"/>
    <x v="13"/>
  </r>
  <r>
    <s v="TO"/>
    <n v="0"/>
    <n v="2"/>
    <n v="4"/>
    <n v="8759"/>
    <s v="1178158.222766"/>
    <s v="21 Aug 2026"/>
    <s v="21"/>
    <s v="Aug"/>
    <s v="27 Aug 2026"/>
    <s v="27"/>
    <s v="Aug"/>
    <n v="6"/>
    <n v="6"/>
    <n v="0"/>
    <n v="0"/>
    <s v="СЛР-ХОЛИДЕЙ-СЪРВИС ЕООД"/>
    <x v="4"/>
    <n v="3"/>
    <n v="1"/>
    <n v="2110.3601282999998"/>
    <n v="351.72668804999995"/>
    <s v="Romania"/>
    <s v="24 Nov 2025 11:30"/>
    <s v="24 Nov 2025"/>
    <s v="Nov"/>
    <n v="0"/>
    <n v="0"/>
    <n v="0"/>
    <n v="6"/>
    <n v="0"/>
    <n v="6"/>
    <n v="0"/>
    <s v="24.11.2025"/>
    <x v="15"/>
  </r>
  <r>
    <s v="TO"/>
    <n v="0"/>
    <n v="6"/>
    <n v="0"/>
    <n v="8760"/>
    <s v="1178460.222767"/>
    <s v="31 Aug 2026"/>
    <s v="31"/>
    <s v="Aug"/>
    <s v="06 Sep 2026"/>
    <s v="06"/>
    <s v="Sep"/>
    <n v="6"/>
    <n v="-25"/>
    <n v="0"/>
    <n v="5"/>
    <s v="СЛР-ХОЛИДЕЙ-СЪРВИС ЕООД"/>
    <x v="4"/>
    <n v="2"/>
    <n v="1"/>
    <n v="1304.8124261999999"/>
    <n v="217.46873769999999"/>
    <s v="Romania"/>
    <s v="24 Nov 2025 11:30"/>
    <s v="24 Nov 2025"/>
    <s v="Nov"/>
    <n v="0"/>
    <n v="0"/>
    <n v="0"/>
    <n v="0"/>
    <n v="5"/>
    <n v="5"/>
    <n v="-1"/>
    <s v="24.11.2025"/>
    <x v="15"/>
  </r>
  <r>
    <s v="BOOKING"/>
    <n v="0"/>
    <n v="4"/>
    <n v="3"/>
    <n v="8907"/>
    <s v="5971171481"/>
    <s v="22 Aug 2026"/>
    <s v="22"/>
    <s v="Aug"/>
    <s v="29 Aug 2026"/>
    <s v="29"/>
    <s v="Aug"/>
    <n v="7"/>
    <n v="7"/>
    <n v="0"/>
    <n v="0"/>
    <s v="BOOKING"/>
    <x v="1"/>
    <n v="2"/>
    <n v="3"/>
    <n v="5658.1444164220175"/>
    <n v="808.31403522935784"/>
    <s v="Israel"/>
    <s v="28 Nov 2025 16:46"/>
    <s v="28 Nov 2025"/>
    <s v="Nov"/>
    <n v="0"/>
    <n v="0"/>
    <n v="0"/>
    <n v="7"/>
    <n v="0"/>
    <n v="7"/>
    <n v="0"/>
    <s v="28.11.2025"/>
    <x v="15"/>
  </r>
  <r>
    <s v="BOOKING"/>
    <n v="0"/>
    <n v="0"/>
    <n v="5"/>
    <n v="9039"/>
    <s v="6062050992"/>
    <s v="09 Aug 2026"/>
    <s v="09"/>
    <s v="Aug"/>
    <s v="14 Aug 2026"/>
    <s v="14"/>
    <s v="Aug"/>
    <n v="5"/>
    <n v="5"/>
    <n v="0"/>
    <n v="0"/>
    <s v="BOOKING"/>
    <x v="7"/>
    <n v="2"/>
    <n v="3"/>
    <n v="4600.0583298165138"/>
    <n v="920.01166596330279"/>
    <s v="Israel"/>
    <s v="06 Dec 2025 15:16"/>
    <s v="06 Dec 2025"/>
    <s v="Dec"/>
    <n v="0"/>
    <n v="0"/>
    <n v="0"/>
    <n v="5"/>
    <n v="0"/>
    <n v="5"/>
    <n v="0"/>
    <s v="06.12.2025"/>
    <x v="13"/>
  </r>
  <r>
    <s v="TO"/>
    <n v="0"/>
    <n v="7"/>
    <n v="0"/>
    <n v="9144"/>
    <s v="51680"/>
    <s v="27 Aug 2026"/>
    <s v="27"/>
    <s v="Aug"/>
    <s v="03 Sep 2026"/>
    <s v="03"/>
    <s v="Sep"/>
    <n v="7"/>
    <n v="-24"/>
    <n v="4"/>
    <n v="2"/>
    <s v="КЛУБ МАГЕЛАН - ООД"/>
    <x v="1"/>
    <n v="4"/>
    <n v="0"/>
    <n v="3172.4344931999999"/>
    <n v="453.20492759999996"/>
    <s v="Romania"/>
    <s v="19 Dec 2025 12:53"/>
    <s v="19 Dec 2025"/>
    <s v="Dec"/>
    <n v="0"/>
    <n v="0"/>
    <n v="0"/>
    <n v="4"/>
    <n v="2"/>
    <n v="6"/>
    <n v="-1"/>
    <s v="19.12.2025"/>
    <x v="10"/>
  </r>
  <r>
    <s v="BOOKING"/>
    <n v="0"/>
    <n v="0"/>
    <n v="3"/>
    <n v="8921"/>
    <s v="5043527325"/>
    <s v="06 Aug 2026"/>
    <s v="06"/>
    <s v="Aug"/>
    <s v="09 Aug 2026"/>
    <s v="09"/>
    <s v="Aug"/>
    <n v="3"/>
    <n v="3"/>
    <n v="0"/>
    <n v="0"/>
    <s v="BOOKING"/>
    <x v="2"/>
    <n v="2"/>
    <n v="1"/>
    <n v="1482.4832532110092"/>
    <n v="494.16108440366963"/>
    <s v="Bulgaria"/>
    <s v="30 Nov 2025 09:22"/>
    <s v="30 Nov 2025"/>
    <s v="Nov"/>
    <n v="0"/>
    <n v="0"/>
    <n v="0"/>
    <n v="3"/>
    <n v="0"/>
    <n v="3"/>
    <n v="0"/>
    <s v="30.11.2025"/>
    <x v="13"/>
  </r>
  <r>
    <s v="TO"/>
    <n v="0"/>
    <n v="0"/>
    <n v="5"/>
    <n v="9050"/>
    <s v="NT311356"/>
    <s v="17 Aug 2026"/>
    <s v="17"/>
    <s v="Aug"/>
    <s v="22 Aug 2026"/>
    <s v="22"/>
    <s v="Aug"/>
    <n v="5"/>
    <n v="5"/>
    <n v="0"/>
    <n v="0"/>
    <s v="НОВОТОН - ЕООД"/>
    <x v="1"/>
    <n v="5"/>
    <n v="1"/>
    <n v="3149.0818829999998"/>
    <n v="629.81637660000001"/>
    <m/>
    <s v="08 Dec 2025 09:42"/>
    <s v="07 Dec 2025"/>
    <s v="Dec"/>
    <n v="0"/>
    <n v="0"/>
    <n v="0"/>
    <n v="5"/>
    <n v="0"/>
    <n v="5"/>
    <n v="0"/>
    <s v="08.12.2025"/>
    <x v="16"/>
  </r>
  <r>
    <s v="TO"/>
    <n v="0"/>
    <n v="0"/>
    <n v="5"/>
    <n v="8737"/>
    <s v="1178319.222711"/>
    <s v="09 Aug 2026"/>
    <s v="09"/>
    <s v="Aug"/>
    <s v="14 Aug 2026"/>
    <s v="14"/>
    <s v="Aug"/>
    <n v="5"/>
    <n v="5"/>
    <n v="0"/>
    <n v="0"/>
    <s v="СЛР-ХОЛИДЕЙ-СЪРВИС ЕООД"/>
    <x v="2"/>
    <n v="2"/>
    <n v="2"/>
    <n v="1735.9947079999999"/>
    <n v="347.19894160000001"/>
    <s v="Romania"/>
    <s v="24 Nov 2025 10:27"/>
    <s v="24 Nov 2025"/>
    <s v="Nov"/>
    <n v="0"/>
    <n v="0"/>
    <n v="0"/>
    <n v="5"/>
    <n v="0"/>
    <n v="5"/>
    <n v="0"/>
    <s v="24.11.2025"/>
    <x v="15"/>
  </r>
  <r>
    <s v="BOOKING"/>
    <n v="0"/>
    <n v="0"/>
    <n v="3"/>
    <n v="8239"/>
    <s v="5934287558"/>
    <s v="13 Aug 2026"/>
    <s v="13"/>
    <s v="Aug"/>
    <s v="16 Aug 2026"/>
    <s v="16"/>
    <s v="Aug"/>
    <n v="3"/>
    <n v="3"/>
    <n v="0"/>
    <n v="0"/>
    <s v="BOOKING"/>
    <x v="6"/>
    <n v="2"/>
    <n v="2"/>
    <n v="1930.5657005504588"/>
    <n v="643.52190018348608"/>
    <s v="Romania"/>
    <s v="08 Nov 2025 20:22"/>
    <s v="08 Nov 2025"/>
    <s v="Nov"/>
    <n v="0"/>
    <n v="0"/>
    <n v="0"/>
    <n v="3"/>
    <n v="0"/>
    <n v="3"/>
    <n v="0"/>
    <s v="08.11.2025"/>
    <x v="3"/>
  </r>
  <r>
    <s v="TO"/>
    <n v="0"/>
    <n v="5"/>
    <n v="1"/>
    <n v="8042"/>
    <s v="NT306699"/>
    <s v="24 Aug 2026"/>
    <s v="24"/>
    <s v="Aug"/>
    <s v="30 Aug 2026"/>
    <s v="30"/>
    <s v="Aug"/>
    <n v="6"/>
    <n v="6"/>
    <n v="0"/>
    <n v="0"/>
    <s v="НОВОТОН - ЕООД"/>
    <x v="1"/>
    <n v="4"/>
    <n v="0"/>
    <n v="2869.2026099999998"/>
    <n v="478.20043499999997"/>
    <s v="Romania"/>
    <s v="27 Oct 2025 15:49"/>
    <s v="22 Oct 2025"/>
    <s v="Oct"/>
    <n v="0"/>
    <n v="0"/>
    <n v="0"/>
    <n v="6"/>
    <n v="0"/>
    <n v="6"/>
    <n v="0"/>
    <s v="27.10.2025"/>
    <x v="4"/>
  </r>
  <r>
    <s v="TO"/>
    <n v="0"/>
    <n v="5"/>
    <n v="1"/>
    <n v="9333"/>
    <s v="1184473.226429"/>
    <s v="24 Aug 2026"/>
    <s v="24"/>
    <s v="Aug"/>
    <s v="30 Aug 2026"/>
    <s v="30"/>
    <s v="Aug"/>
    <n v="6"/>
    <n v="6"/>
    <n v="0"/>
    <n v="0"/>
    <s v="СЛР-ХОЛИДЕЙ-СЪРВИС ЕООД"/>
    <x v="1"/>
    <n v="3"/>
    <n v="2"/>
    <n v="3089.8202339999998"/>
    <n v="514.97003899999993"/>
    <s v="Romania"/>
    <s v="02 Jan 2026 22:39"/>
    <s v="02 Jan 2026"/>
    <s v="Jan"/>
    <n v="0"/>
    <n v="0"/>
    <n v="0"/>
    <n v="6"/>
    <n v="0"/>
    <n v="6"/>
    <n v="0"/>
    <s v="02.01.2025"/>
    <x v="20"/>
  </r>
  <r>
    <s v="TO"/>
    <n v="0"/>
    <n v="4"/>
    <n v="3"/>
    <n v="8063"/>
    <s v="2309043"/>
    <s v="22 Aug 2026"/>
    <s v="22"/>
    <s v="Aug"/>
    <s v="29 Aug 2026"/>
    <s v="29"/>
    <s v="Aug"/>
    <n v="7"/>
    <n v="7"/>
    <n v="0"/>
    <n v="0"/>
    <s v="ТУРИСТИЧЕСКА АГЕНЦИЯ СОЛВЕКС - ЕООД"/>
    <x v="3"/>
    <n v="2"/>
    <n v="1"/>
    <n v="1933.7682376"/>
    <n v="276.25260537142856"/>
    <s v="Romania"/>
    <s v="27 Oct 2025 16:01"/>
    <s v="23 Oct 2025"/>
    <s v="Oct"/>
    <n v="0"/>
    <n v="0"/>
    <n v="0"/>
    <n v="7"/>
    <n v="0"/>
    <n v="7"/>
    <n v="0"/>
    <s v="27.10.2025"/>
    <x v="4"/>
  </r>
  <r>
    <s v="TO"/>
    <n v="0"/>
    <n v="3"/>
    <n v="3"/>
    <n v="9377"/>
    <s v="1185566.226962"/>
    <s v="22 Aug 2026"/>
    <s v="22"/>
    <s v="Aug"/>
    <s v="28 Aug 2026"/>
    <s v="28"/>
    <s v="Aug"/>
    <n v="6"/>
    <n v="6"/>
    <n v="0"/>
    <n v="0"/>
    <s v="СЛР-ХОЛИДЕЙ-СЪРВИС ЕООД"/>
    <x v="5"/>
    <n v="2"/>
    <n v="2"/>
    <n v="2562.3719995999995"/>
    <n v="427.06199993333325"/>
    <s v="Romania"/>
    <s v="07 Jan 2026 09:42"/>
    <s v="06 Jan 2026"/>
    <s v="Jan"/>
    <n v="0"/>
    <n v="0"/>
    <n v="0"/>
    <n v="6"/>
    <n v="0"/>
    <n v="6"/>
    <n v="0"/>
    <s v="07.01.2025"/>
    <x v="1"/>
  </r>
  <r>
    <s v="TO"/>
    <n v="0"/>
    <n v="7"/>
    <n v="0"/>
    <n v="9001"/>
    <s v="011925913"/>
    <s v="31 Aug 2026"/>
    <s v="31"/>
    <s v="Aug"/>
    <s v="07 Sep 2026"/>
    <s v="07"/>
    <s v="Sep"/>
    <n v="7"/>
    <n v="-24"/>
    <n v="0"/>
    <n v="6"/>
    <s v="СЪНИ ТУРС ООД"/>
    <x v="6"/>
    <n v="2"/>
    <n v="1"/>
    <n v="1600.1818727999998"/>
    <n v="228.59741039999997"/>
    <s v="Bulgaria"/>
    <s v="03 Dec 2025 09:02"/>
    <s v="01 Dec 2025"/>
    <s v="Dec"/>
    <n v="0"/>
    <n v="0"/>
    <n v="0"/>
    <n v="0"/>
    <n v="6"/>
    <n v="6"/>
    <n v="-1"/>
    <s v="03.12.2025"/>
    <x v="13"/>
  </r>
  <r>
    <s v="TO"/>
    <n v="0"/>
    <n v="0"/>
    <n v="5"/>
    <n v="9055"/>
    <s v="17662"/>
    <s v="13 Aug 2026"/>
    <s v="13"/>
    <s v="Aug"/>
    <s v="18 Aug 2026"/>
    <s v="18"/>
    <s v="Aug"/>
    <n v="5"/>
    <n v="5"/>
    <n v="0"/>
    <n v="0"/>
    <s v="КЛУБ МАГЕЛАН - ООД"/>
    <x v="4"/>
    <n v="2"/>
    <n v="1"/>
    <n v="1481.1500589999998"/>
    <n v="296.23001179999994"/>
    <m/>
    <s v="08 Dec 2025 12:59"/>
    <s v="08 Dec 2025"/>
    <s v="Dec"/>
    <n v="0"/>
    <n v="0"/>
    <n v="0"/>
    <n v="5"/>
    <n v="0"/>
    <n v="5"/>
    <n v="0"/>
    <s v="08.12.2025"/>
    <x v="16"/>
  </r>
  <r>
    <s v="TOPOLA SKIES"/>
    <n v="0"/>
    <n v="1"/>
    <n v="6"/>
    <n v="8974"/>
    <s v="418827"/>
    <s v="19 Aug 2026"/>
    <s v="19"/>
    <s v="Aug"/>
    <s v="26 Aug 2026"/>
    <s v="26"/>
    <s v="Aug"/>
    <n v="7"/>
    <n v="7"/>
    <n v="0"/>
    <n v="0"/>
    <s v="TOPOLA SKIES"/>
    <x v="1"/>
    <n v="2"/>
    <n v="3"/>
    <n v="4292.0599633027514"/>
    <n v="613.14373330275214"/>
    <m/>
    <s v="01 Dec 2025 15:15"/>
    <s v="01 Dec 2025"/>
    <s v="Dec"/>
    <n v="0"/>
    <n v="0"/>
    <n v="0"/>
    <n v="7"/>
    <n v="0"/>
    <n v="7"/>
    <n v="0"/>
    <s v="01.12.2025"/>
    <x v="13"/>
  </r>
  <r>
    <s v="TO"/>
    <n v="0"/>
    <n v="0"/>
    <n v="7"/>
    <n v="8048"/>
    <s v="1169811.219280"/>
    <s v="02 Aug 2026"/>
    <s v="02"/>
    <s v="Aug"/>
    <s v="09 Aug 2026"/>
    <s v="09"/>
    <s v="Aug"/>
    <n v="7"/>
    <n v="7"/>
    <n v="0"/>
    <n v="0"/>
    <s v="СЛР-ХОЛИДЕЙ-СЪРВИС ЕООД"/>
    <x v="5"/>
    <n v="2"/>
    <n v="2"/>
    <n v="2939.1430907999998"/>
    <n v="419.87758439999999"/>
    <s v="Romania"/>
    <s v="27 Oct 2025 15:54"/>
    <s v="22 Oct 2025"/>
    <s v="Oct"/>
    <n v="0"/>
    <n v="0"/>
    <n v="0"/>
    <n v="7"/>
    <n v="0"/>
    <n v="7"/>
    <n v="0"/>
    <s v="27.10.2025"/>
    <x v="4"/>
  </r>
  <r>
    <s v="TO"/>
    <n v="0"/>
    <n v="0"/>
    <n v="7"/>
    <n v="8953"/>
    <s v="51468"/>
    <s v="09 Aug 2026"/>
    <s v="09"/>
    <s v="Aug"/>
    <s v="16 Aug 2026"/>
    <s v="16"/>
    <s v="Aug"/>
    <n v="7"/>
    <n v="7"/>
    <n v="0"/>
    <n v="0"/>
    <s v="КЛУБ МАГЕЛАН - ООД"/>
    <x v="3"/>
    <n v="2"/>
    <n v="2"/>
    <n v="2592.0810572999999"/>
    <n v="370.2972939"/>
    <m/>
    <s v="01 Dec 2025 09:57"/>
    <s v="30 Nov 2025"/>
    <s v="Dec"/>
    <n v="0"/>
    <n v="0"/>
    <n v="0"/>
    <n v="7"/>
    <n v="0"/>
    <n v="7"/>
    <n v="0"/>
    <s v="01.12.2025"/>
    <x v="13"/>
  </r>
  <r>
    <s v="TOPOLA SKIES"/>
    <n v="0"/>
    <n v="1"/>
    <n v="6"/>
    <n v="8971"/>
    <s v="418668"/>
    <s v="19 Aug 2026"/>
    <s v="19"/>
    <s v="Aug"/>
    <s v="26 Aug 2026"/>
    <s v="26"/>
    <s v="Aug"/>
    <n v="7"/>
    <n v="7"/>
    <n v="0"/>
    <n v="0"/>
    <s v="TOPOLA SKIES"/>
    <x v="1"/>
    <n v="3"/>
    <n v="2"/>
    <n v="4292.0599633027514"/>
    <n v="613.14373330275214"/>
    <m/>
    <s v="01 Dec 2025 12:24"/>
    <s v="01 Dec 2025"/>
    <s v="Dec"/>
    <n v="0"/>
    <n v="0"/>
    <n v="0"/>
    <n v="7"/>
    <n v="0"/>
    <n v="7"/>
    <n v="0"/>
    <s v="01.12.2025"/>
    <x v="13"/>
  </r>
  <r>
    <s v="TO"/>
    <n v="0"/>
    <n v="1"/>
    <n v="5"/>
    <n v="8541"/>
    <s v="17094"/>
    <s v="20 Aug 2026"/>
    <s v="20"/>
    <s v="Aug"/>
    <s v="26 Aug 2026"/>
    <s v="26"/>
    <s v="Aug"/>
    <n v="6"/>
    <n v="6"/>
    <n v="0"/>
    <n v="0"/>
    <s v="КЛУБ МАГЕЛАН - ООД"/>
    <x v="0"/>
    <n v="3"/>
    <n v="1"/>
    <n v="2377.7416475999999"/>
    <n v="396.29027459999998"/>
    <m/>
    <s v="17 Nov 2025 10:39"/>
    <s v="15 Nov 2025"/>
    <s v="Nov"/>
    <n v="0"/>
    <n v="0"/>
    <n v="0"/>
    <n v="6"/>
    <n v="0"/>
    <n v="6"/>
    <n v="0"/>
    <s v="17.11.2025"/>
    <x v="12"/>
  </r>
  <r>
    <s v="TO"/>
    <n v="0"/>
    <n v="0"/>
    <n v="5"/>
    <n v="8582"/>
    <s v="NT309009"/>
    <s v="01 Aug 2026"/>
    <s v="01"/>
    <s v="Aug"/>
    <s v="06 Aug 2026"/>
    <s v="06"/>
    <s v="Aug"/>
    <n v="5"/>
    <n v="5"/>
    <n v="0"/>
    <n v="0"/>
    <s v="НОВОТОН - ЕООД"/>
    <x v="3"/>
    <n v="2"/>
    <n v="1"/>
    <n v="1367.320753"/>
    <n v="273.46415059999998"/>
    <m/>
    <s v="18 Nov 2025 09:41"/>
    <s v="18 Nov 2025"/>
    <s v="Nov"/>
    <n v="0"/>
    <n v="0"/>
    <n v="0"/>
    <n v="5"/>
    <n v="0"/>
    <n v="5"/>
    <n v="0"/>
    <s v="18.11.2025"/>
    <x v="12"/>
  </r>
  <r>
    <s v="TO"/>
    <n v="0"/>
    <n v="0"/>
    <n v="5"/>
    <n v="9111"/>
    <s v="17712"/>
    <s v="10 Aug 2026"/>
    <s v="10"/>
    <s v="Aug"/>
    <s v="15 Aug 2026"/>
    <s v="15"/>
    <s v="Aug"/>
    <n v="5"/>
    <n v="5"/>
    <n v="0"/>
    <n v="0"/>
    <s v="КЛУБ МАГЕЛАН - ООД"/>
    <x v="4"/>
    <n v="2"/>
    <n v="2"/>
    <n v="1851.4864694999999"/>
    <n v="370.2972939"/>
    <m/>
    <s v="15 Dec 2025 10:23"/>
    <s v="14 Dec 2025"/>
    <s v="Dec"/>
    <n v="0"/>
    <n v="0"/>
    <n v="0"/>
    <n v="5"/>
    <n v="0"/>
    <n v="5"/>
    <n v="0"/>
    <s v="15.12.2025"/>
    <x v="10"/>
  </r>
  <r>
    <s v="TO"/>
    <n v="0"/>
    <n v="0"/>
    <n v="5"/>
    <n v="8089"/>
    <s v="16810"/>
    <s v="01 Aug 2026"/>
    <s v="01"/>
    <s v="Aug"/>
    <s v="06 Aug 2026"/>
    <s v="06"/>
    <s v="Aug"/>
    <n v="5"/>
    <n v="5"/>
    <n v="0"/>
    <n v="0"/>
    <s v="КЛУБ МАГЕЛАН - ООД"/>
    <x v="6"/>
    <n v="3"/>
    <n v="1"/>
    <n v="1952.3095060000001"/>
    <n v="390.4619012"/>
    <m/>
    <s v="28 Oct 2025 12:18"/>
    <s v="28 Oct 2025"/>
    <s v="Oct"/>
    <n v="0"/>
    <n v="0"/>
    <n v="0"/>
    <n v="5"/>
    <n v="0"/>
    <n v="5"/>
    <n v="0"/>
    <s v="28.10.2025"/>
    <x v="4"/>
  </r>
  <r>
    <s v="TO"/>
    <n v="0"/>
    <n v="0"/>
    <n v="6"/>
    <n v="8398"/>
    <s v="1174910.221117"/>
    <s v="04 Aug 2026"/>
    <s v="04"/>
    <s v="Aug"/>
    <s v="10 Aug 2026"/>
    <s v="10"/>
    <s v="Aug"/>
    <n v="6"/>
    <n v="6"/>
    <n v="0"/>
    <n v="0"/>
    <s v="СЛР-ХОЛИДЕЙ-СЪРВИС ЕООД"/>
    <x v="3"/>
    <n v="3"/>
    <n v="0"/>
    <n v="2214.9774750000001"/>
    <n v="369.1629125"/>
    <s v="Romania"/>
    <s v="12 Nov 2025 09:55"/>
    <s v="12 Nov 2025"/>
    <s v="Nov"/>
    <n v="0"/>
    <n v="0"/>
    <n v="0"/>
    <n v="6"/>
    <n v="0"/>
    <n v="6"/>
    <n v="0"/>
    <s v="12.11.2025"/>
    <x v="11"/>
  </r>
  <r>
    <s v="TO"/>
    <n v="0"/>
    <n v="0"/>
    <n v="6"/>
    <n v="8300"/>
    <s v="1172288.220285"/>
    <s v="02 Aug 2026"/>
    <s v="02"/>
    <s v="Aug"/>
    <s v="08 Aug 2026"/>
    <s v="08"/>
    <s v="Aug"/>
    <n v="6"/>
    <n v="6"/>
    <n v="0"/>
    <n v="0"/>
    <s v="СЛР-ХОЛИДЕЙ-СЪРВИС ЕООД"/>
    <x v="4"/>
    <n v="2"/>
    <n v="1"/>
    <n v="1640.7849035999998"/>
    <n v="273.46415059999998"/>
    <s v="Romania"/>
    <s v="10 Nov 2025 15:41"/>
    <s v="07 Nov 2025"/>
    <s v="Nov"/>
    <n v="0"/>
    <n v="0"/>
    <n v="0"/>
    <n v="6"/>
    <n v="0"/>
    <n v="6"/>
    <n v="0"/>
    <s v="10.11.2025"/>
    <x v="11"/>
  </r>
  <r>
    <s v="TO"/>
    <n v="0"/>
    <n v="5"/>
    <n v="0"/>
    <n v="8482"/>
    <s v="2311649"/>
    <s v="01 Sep 2026"/>
    <s v="01"/>
    <s v="Sep"/>
    <s v="06 Sep 2026"/>
    <s v="06"/>
    <s v="Sep"/>
    <n v="5"/>
    <n v="5"/>
    <n v="0"/>
    <n v="0"/>
    <s v="ТУРИСТИЧЕСКА АГЕНЦИЯ СОЛВЕКС - ЕООД"/>
    <x v="6"/>
    <n v="3"/>
    <n v="0"/>
    <n v="1424.3331974999999"/>
    <n v="284.86663949999996"/>
    <s v="[&quot;RO&quot;]"/>
    <s v="14 Nov 2025 12:06"/>
    <s v="14 Nov 2025"/>
    <s v="Nov"/>
    <n v="0"/>
    <n v="0"/>
    <n v="0"/>
    <n v="0"/>
    <n v="5"/>
    <n v="5"/>
    <n v="0"/>
    <s v="14.11.2025"/>
    <x v="11"/>
  </r>
  <r>
    <s v="INDIVIDUAL"/>
    <n v="0"/>
    <n v="3"/>
    <n v="2"/>
    <n v="9384"/>
    <s v="070120263"/>
    <s v="23 Aug 2026"/>
    <s v="23"/>
    <s v="Aug"/>
    <s v="28 Aug 2026"/>
    <s v="28"/>
    <s v="Aug"/>
    <n v="5"/>
    <n v="5"/>
    <n v="0"/>
    <n v="0"/>
    <s v="INDIVIDUAL"/>
    <x v="0"/>
    <n v="2"/>
    <n v="3"/>
    <n v="2573.0827706422019"/>
    <n v="514.61655412844027"/>
    <m/>
    <s v="07 Jan 2026 15:23"/>
    <s v="07 Jan 2026"/>
    <s v="Jan"/>
    <n v="0"/>
    <n v="0"/>
    <n v="0"/>
    <n v="5"/>
    <n v="0"/>
    <n v="5"/>
    <n v="0"/>
    <s v="07.01.2025"/>
    <x v="1"/>
  </r>
  <r>
    <s v="TO"/>
    <n v="0"/>
    <n v="0"/>
    <n v="6"/>
    <n v="8577"/>
    <s v="NT308990"/>
    <s v="03 Aug 2026"/>
    <s v="03"/>
    <s v="Aug"/>
    <s v="09 Aug 2026"/>
    <s v="09"/>
    <s v="Aug"/>
    <n v="6"/>
    <n v="6"/>
    <n v="0"/>
    <n v="0"/>
    <s v="НОВОТОН - ЕООД"/>
    <x v="6"/>
    <n v="2"/>
    <n v="2"/>
    <n v="2002.4569872"/>
    <n v="333.74283120000001"/>
    <m/>
    <s v="18 Nov 2025 08:23"/>
    <s v="17 Nov 2025"/>
    <s v="Nov"/>
    <n v="0"/>
    <n v="0"/>
    <n v="0"/>
    <n v="6"/>
    <n v="0"/>
    <n v="6"/>
    <n v="0"/>
    <s v="18.11.2025"/>
    <x v="12"/>
  </r>
  <r>
    <s v="TO"/>
    <n v="0"/>
    <n v="7"/>
    <n v="0"/>
    <n v="8666"/>
    <s v="1177814.222433"/>
    <s v="25 Aug 2026"/>
    <s v="25"/>
    <s v="Aug"/>
    <s v="01 Sep 2026"/>
    <s v="01"/>
    <s v="Sep"/>
    <n v="7"/>
    <n v="-24"/>
    <n v="6"/>
    <n v="0"/>
    <s v="СЛР-ХОЛИДЕЙ-СЪРВИС ЕООД"/>
    <x v="0"/>
    <n v="2"/>
    <n v="3"/>
    <n v="2673.9129845000002"/>
    <n v="381.98756921428577"/>
    <s v="Romania"/>
    <s v="21 Nov 2025 10:04"/>
    <s v="21 Nov 2025"/>
    <s v="Nov"/>
    <n v="0"/>
    <n v="0"/>
    <n v="0"/>
    <n v="6"/>
    <n v="0"/>
    <n v="6"/>
    <n v="-1"/>
    <s v="21.11.2025"/>
    <x v="12"/>
  </r>
  <r>
    <s v="TO"/>
    <n v="0"/>
    <n v="5"/>
    <n v="0"/>
    <n v="8815"/>
    <s v="NT310126"/>
    <s v="03 Sep 2026"/>
    <s v="03"/>
    <s v="Sep"/>
    <s v="08 Sep 2026"/>
    <s v="08"/>
    <s v="Sep"/>
    <n v="5"/>
    <n v="5"/>
    <n v="0"/>
    <n v="0"/>
    <s v="НОВОТОН - ЕООД"/>
    <x v="3"/>
    <n v="2"/>
    <n v="0"/>
    <n v="1177.9964089999999"/>
    <n v="235.59928179999997"/>
    <m/>
    <s v="25 Nov 2025 14:26"/>
    <s v="25 Nov 2025"/>
    <s v="Nov"/>
    <n v="0"/>
    <n v="0"/>
    <n v="0"/>
    <n v="0"/>
    <n v="5"/>
    <n v="5"/>
    <n v="0"/>
    <s v="25.11.2025"/>
    <x v="15"/>
  </r>
  <r>
    <s v="TO"/>
    <n v="0"/>
    <n v="0"/>
    <n v="6"/>
    <n v="8581"/>
    <s v="1176801.222000"/>
    <s v="09 Aug 2026"/>
    <s v="09"/>
    <s v="Aug"/>
    <s v="15 Aug 2026"/>
    <s v="15"/>
    <s v="Aug"/>
    <n v="6"/>
    <n v="6"/>
    <n v="0"/>
    <n v="0"/>
    <s v="СЛР-ХОЛИДЕЙ-СЪРВИС ЕООД"/>
    <x v="1"/>
    <n v="5"/>
    <n v="0"/>
    <n v="3488.2228049999999"/>
    <n v="581.37046750000002"/>
    <s v="Romania"/>
    <s v="18 Nov 2025 09:37"/>
    <s v="18 Nov 2025"/>
    <s v="Nov"/>
    <n v="0"/>
    <n v="0"/>
    <n v="0"/>
    <n v="6"/>
    <n v="0"/>
    <n v="6"/>
    <n v="0"/>
    <s v="18.11.2025"/>
    <x v="12"/>
  </r>
  <r>
    <s v="TO"/>
    <n v="0"/>
    <n v="6"/>
    <n v="0"/>
    <n v="9046"/>
    <s v="011927521"/>
    <s v="02 Sep 2026"/>
    <s v="02"/>
    <s v="Sep"/>
    <s v="08 Sep 2026"/>
    <s v="08"/>
    <s v="Sep"/>
    <n v="6"/>
    <n v="6"/>
    <n v="0"/>
    <n v="0"/>
    <s v="СЪНИ ТУРС ООД"/>
    <x v="3"/>
    <n v="3"/>
    <n v="1"/>
    <n v="1908.4597973999998"/>
    <n v="318.07663289999999"/>
    <s v="Bulgaria"/>
    <s v="08 Dec 2025 08:57"/>
    <s v="08 Dec 2025"/>
    <s v="Dec"/>
    <n v="0"/>
    <n v="0"/>
    <n v="0"/>
    <n v="0"/>
    <n v="6"/>
    <n v="6"/>
    <n v="0"/>
    <s v="08.12.2025"/>
    <x v="16"/>
  </r>
  <r>
    <s v="TO"/>
    <n v="0"/>
    <n v="5"/>
    <n v="0"/>
    <n v="9131"/>
    <s v="60381"/>
    <s v="01 Sep 2026"/>
    <s v="01"/>
    <s v="Sep"/>
    <s v="06 Sep 2026"/>
    <s v="06"/>
    <s v="Sep"/>
    <n v="5"/>
    <n v="5"/>
    <n v="0"/>
    <n v="0"/>
    <s v="КЛУБ МАГЕЛАН - ООД"/>
    <x v="6"/>
    <n v="2"/>
    <n v="0"/>
    <n v="1142.9870519999999"/>
    <n v="228.5974104"/>
    <s v="Romania"/>
    <s v="17 Dec 2025 12:01"/>
    <s v="17 Dec 2025"/>
    <s v="Dec"/>
    <n v="0"/>
    <n v="0"/>
    <n v="0"/>
    <n v="0"/>
    <n v="5"/>
    <n v="5"/>
    <n v="0"/>
    <s v="17.12.2025"/>
    <x v="10"/>
  </r>
  <r>
    <s v="TO"/>
    <n v="0"/>
    <n v="5"/>
    <n v="0"/>
    <n v="8748"/>
    <s v="1178231.222750"/>
    <s v="01 Sep 2026"/>
    <s v="01"/>
    <s v="Sep"/>
    <s v="06 Sep 2026"/>
    <s v="06"/>
    <s v="Sep"/>
    <n v="5"/>
    <n v="5"/>
    <n v="0"/>
    <n v="0"/>
    <s v="СЛР-ХОЛИДЕЙ-СЪРВИС ЕООД"/>
    <x v="6"/>
    <n v="2"/>
    <n v="0"/>
    <n v="1055.0724935000001"/>
    <n v="211.01449870000002"/>
    <s v="Romania"/>
    <s v="24 Nov 2025 10:58"/>
    <s v="24 Nov 2025"/>
    <s v="Nov"/>
    <n v="0"/>
    <n v="0"/>
    <n v="0"/>
    <n v="0"/>
    <n v="5"/>
    <n v="5"/>
    <n v="0"/>
    <s v="24.11.2025"/>
    <x v="15"/>
  </r>
  <r>
    <s v="TO"/>
    <n v="0"/>
    <n v="3"/>
    <n v="0"/>
    <n v="9582"/>
    <s v="1189482.229285"/>
    <s v="27 Aug 2026"/>
    <s v="27"/>
    <s v="Aug"/>
    <s v="30 Aug 2026"/>
    <s v="30"/>
    <s v="Aug"/>
    <n v="3"/>
    <n v="3"/>
    <n v="0"/>
    <n v="0"/>
    <s v="СЛР-ХОЛИДЕЙ-СЪРВИС ЕООД"/>
    <x v="2"/>
    <n v="2"/>
    <n v="1"/>
    <n v="1259.6327531999998"/>
    <n v="419.87758439999993"/>
    <s v="Romania"/>
    <s v="19 Jan 2026 12:45"/>
    <s v="18 Jan 2026"/>
    <s v="Jan"/>
    <n v="0"/>
    <n v="0"/>
    <n v="0"/>
    <n v="3"/>
    <n v="0"/>
    <n v="3"/>
    <n v="0"/>
    <s v="19.01.2025"/>
    <x v="2"/>
  </r>
  <r>
    <s v="TO"/>
    <n v="0"/>
    <n v="5"/>
    <n v="0"/>
    <n v="8987"/>
    <s v="2314720"/>
    <s v="01 Sep 2026"/>
    <s v="01"/>
    <s v="Sep"/>
    <s v="06 Sep 2026"/>
    <s v="06"/>
    <s v="Sep"/>
    <n v="5"/>
    <n v="5"/>
    <n v="0"/>
    <n v="0"/>
    <s v="ТУРИСТИЧЕСКА АГЕНЦИЯ СОЛВЕКС - ЕООД"/>
    <x v="6"/>
    <n v="2"/>
    <n v="0"/>
    <n v="1142.9870519999999"/>
    <n v="228.5974104"/>
    <s v="[&quot;RO&quot;]"/>
    <s v="02 Dec 2025 11:58"/>
    <s v="02 Dec 2025"/>
    <s v="Dec"/>
    <n v="0"/>
    <n v="0"/>
    <n v="0"/>
    <n v="0"/>
    <n v="5"/>
    <n v="5"/>
    <n v="0"/>
    <s v="02.12.2025"/>
    <x v="13"/>
  </r>
  <r>
    <s v="TO"/>
    <n v="0"/>
    <n v="7"/>
    <n v="0"/>
    <n v="8180"/>
    <s v="16851"/>
    <s v="11 Sep 2026"/>
    <s v="11"/>
    <s v="Sep"/>
    <s v="18 Sep 2026"/>
    <s v="18"/>
    <s v="Sep"/>
    <n v="7"/>
    <n v="7"/>
    <n v="0"/>
    <n v="0"/>
    <s v="КЛУБ МАГЕЛАН - ООД"/>
    <x v="4"/>
    <n v="2"/>
    <n v="0"/>
    <n v="1021.6473588"/>
    <n v="145.94962268571427"/>
    <m/>
    <s v="07 Nov 2025 11:21"/>
    <s v="31 Oct 2025"/>
    <s v="Nov"/>
    <n v="0"/>
    <n v="0"/>
    <n v="0"/>
    <n v="0"/>
    <n v="7"/>
    <n v="7"/>
    <n v="0"/>
    <s v="07.11.2025"/>
    <x v="3"/>
  </r>
  <r>
    <s v="TO"/>
    <n v="0"/>
    <n v="5"/>
    <n v="0"/>
    <n v="8751"/>
    <s v="1178230.222752"/>
    <s v="01 Sep 2026"/>
    <s v="01"/>
    <s v="Sep"/>
    <s v="06 Sep 2026"/>
    <s v="06"/>
    <s v="Sep"/>
    <n v="5"/>
    <n v="5"/>
    <n v="0"/>
    <n v="0"/>
    <s v="СЛР-ХОЛИДЕЙ-СЪРВИС ЕООД"/>
    <x v="4"/>
    <n v="2"/>
    <n v="1"/>
    <n v="1087.3436885000001"/>
    <n v="217.46873770000002"/>
    <s v="Romania"/>
    <s v="24 Nov 2025 11:02"/>
    <s v="24 Nov 2025"/>
    <s v="Nov"/>
    <n v="0"/>
    <n v="0"/>
    <n v="0"/>
    <n v="0"/>
    <n v="5"/>
    <n v="5"/>
    <n v="0"/>
    <s v="24.11.2025"/>
    <x v="15"/>
  </r>
  <r>
    <s v="TO"/>
    <n v="0"/>
    <n v="0"/>
    <n v="6"/>
    <n v="8529"/>
    <s v="NT308705"/>
    <s v="25 Jul 2026"/>
    <s v="25"/>
    <s v="Jul"/>
    <s v="31 Jul 2026"/>
    <s v="31"/>
    <s v="Jul"/>
    <n v="6"/>
    <n v="6"/>
    <n v="0"/>
    <n v="0"/>
    <s v="НОВОТОН - ЕООД"/>
    <x v="5"/>
    <n v="2"/>
    <n v="1"/>
    <n v="1860.3463793999999"/>
    <n v="310.05772989999997"/>
    <m/>
    <s v="17 Nov 2025 09:12"/>
    <s v="14 Nov 2025"/>
    <s v="Nov"/>
    <n v="0"/>
    <n v="0"/>
    <n v="6"/>
    <n v="0"/>
    <n v="0"/>
    <n v="6"/>
    <n v="0"/>
    <s v="17.11.2025"/>
    <x v="12"/>
  </r>
  <r>
    <s v="TOPOLA SKIES"/>
    <n v="0"/>
    <n v="5"/>
    <n v="0"/>
    <n v="8516"/>
    <s v="409091"/>
    <s v="10 Sep 2026"/>
    <s v="10"/>
    <s v="Sep"/>
    <s v="15 Sep 2026"/>
    <s v="15"/>
    <s v="Sep"/>
    <n v="5"/>
    <n v="5"/>
    <n v="0"/>
    <n v="0"/>
    <s v="TOPOLA SKIES"/>
    <x v="6"/>
    <n v="1"/>
    <n v="1"/>
    <n v="970.37877431192646"/>
    <n v="194.07575486238528"/>
    <m/>
    <s v="15 Nov 2025 20:55"/>
    <s v="15 Nov 2025"/>
    <s v="Nov"/>
    <n v="0"/>
    <n v="0"/>
    <n v="0"/>
    <n v="0"/>
    <n v="5"/>
    <n v="5"/>
    <n v="0"/>
    <s v="15.11.2025"/>
    <x v="11"/>
  </r>
  <r>
    <s v="TOPOLA SKIES"/>
    <n v="0"/>
    <n v="5"/>
    <n v="0"/>
    <n v="8092"/>
    <s v="398802"/>
    <s v="01 Sep 2026"/>
    <s v="01"/>
    <s v="Sep"/>
    <s v="06 Sep 2026"/>
    <s v="06"/>
    <s v="Sep"/>
    <n v="5"/>
    <n v="5"/>
    <n v="0"/>
    <n v="0"/>
    <s v="TOPOLA SKIES"/>
    <x v="0"/>
    <n v="3"/>
    <n v="1"/>
    <n v="1960.3158486238531"/>
    <n v="392.0631697247706"/>
    <m/>
    <s v="28 Oct 2025 13:56"/>
    <s v="28 Oct 2025"/>
    <s v="Oct"/>
    <n v="0"/>
    <n v="0"/>
    <n v="0"/>
    <n v="0"/>
    <n v="5"/>
    <n v="5"/>
    <n v="0"/>
    <s v="28.10.2025"/>
    <x v="4"/>
  </r>
  <r>
    <s v="TOPOLA SKIES"/>
    <n v="0"/>
    <n v="5"/>
    <n v="0"/>
    <n v="8414"/>
    <s v="407155"/>
    <s v="01 Sep 2026"/>
    <s v="01"/>
    <s v="Sep"/>
    <s v="06 Sep 2026"/>
    <s v="06"/>
    <s v="Sep"/>
    <n v="5"/>
    <n v="5"/>
    <n v="0"/>
    <n v="0"/>
    <s v="TOPOLA SKIES"/>
    <x v="3"/>
    <n v="3"/>
    <m/>
    <n v="1613.2905990825686"/>
    <n v="322.6581198165137"/>
    <m/>
    <s v="12 Nov 2025 12:18"/>
    <s v="12 Nov 2025"/>
    <s v="Nov"/>
    <n v="0"/>
    <n v="0"/>
    <n v="0"/>
    <n v="0"/>
    <n v="5"/>
    <n v="5"/>
    <n v="0"/>
    <s v="12.11.2025"/>
    <x v="11"/>
  </r>
  <r>
    <s v="TO"/>
    <n v="0"/>
    <n v="7"/>
    <n v="0"/>
    <n v="8648"/>
    <s v="NT309501"/>
    <s v="01 Sep 2026"/>
    <s v="01"/>
    <s v="Sep"/>
    <s v="08 Sep 2026"/>
    <s v="08"/>
    <s v="Sep"/>
    <n v="7"/>
    <n v="7"/>
    <n v="0"/>
    <n v="0"/>
    <s v="НОВОТОН - ЕООД"/>
    <x v="0"/>
    <n v="2"/>
    <n v="0"/>
    <n v="1703.1367639999999"/>
    <n v="243.30525199999997"/>
    <m/>
    <s v="20 Nov 2025 14:50"/>
    <s v="20 Nov 2025"/>
    <s v="Nov"/>
    <n v="0"/>
    <n v="0"/>
    <n v="0"/>
    <n v="0"/>
    <n v="7"/>
    <n v="7"/>
    <n v="0"/>
    <s v="20.11.2025"/>
    <x v="12"/>
  </r>
  <r>
    <s v="TOPOLA SKIES"/>
    <n v="0"/>
    <n v="6"/>
    <n v="0"/>
    <n v="8649"/>
    <s v="411790"/>
    <s v="06 Sep 2026"/>
    <s v="06"/>
    <s v="Sep"/>
    <s v="12 Sep 2026"/>
    <s v="12"/>
    <s v="Sep"/>
    <n v="6"/>
    <n v="6"/>
    <n v="0"/>
    <n v="0"/>
    <s v="TOPOLA SKIES"/>
    <x v="4"/>
    <n v="2"/>
    <n v="1"/>
    <n v="1368.3632642201835"/>
    <n v="228.06054403669722"/>
    <m/>
    <s v="20 Nov 2025 15:12"/>
    <s v="20 Nov 2025"/>
    <s v="Nov"/>
    <n v="0"/>
    <n v="0"/>
    <n v="0"/>
    <n v="0"/>
    <n v="6"/>
    <n v="6"/>
    <n v="0"/>
    <s v="20.11.2025"/>
    <x v="12"/>
  </r>
  <r>
    <s v="TO"/>
    <n v="0"/>
    <n v="5"/>
    <n v="0"/>
    <n v="8749"/>
    <s v="1178231.222751"/>
    <s v="01 Sep 2026"/>
    <s v="01"/>
    <s v="Sep"/>
    <s v="06 Sep 2026"/>
    <s v="06"/>
    <s v="Sep"/>
    <n v="5"/>
    <n v="5"/>
    <n v="0"/>
    <n v="0"/>
    <s v="СЛР-ХОЛИДЕЙ-СЪРВИС ЕООД"/>
    <x v="6"/>
    <n v="2"/>
    <n v="0"/>
    <n v="1055.0724935000001"/>
    <n v="211.01449870000002"/>
    <s v="Romania"/>
    <s v="24 Nov 2025 10:58"/>
    <s v="24 Nov 2025"/>
    <s v="Nov"/>
    <n v="0"/>
    <n v="0"/>
    <n v="0"/>
    <n v="0"/>
    <n v="5"/>
    <n v="5"/>
    <n v="0"/>
    <s v="24.11.2025"/>
    <x v="15"/>
  </r>
  <r>
    <s v="TO"/>
    <n v="0"/>
    <n v="5"/>
    <n v="0"/>
    <n v="8746"/>
    <s v="1178229.222749"/>
    <s v="01 Sep 2026"/>
    <s v="01"/>
    <s v="Sep"/>
    <s v="06 Sep 2026"/>
    <s v="06"/>
    <s v="Sep"/>
    <n v="5"/>
    <n v="5"/>
    <n v="0"/>
    <n v="0"/>
    <s v="СЛР-ХОЛИДЕЙ-СЪРВИС ЕООД"/>
    <x v="6"/>
    <n v="2"/>
    <n v="1"/>
    <n v="1055.0724935000001"/>
    <n v="211.01449870000002"/>
    <s v="Romania"/>
    <s v="24 Nov 2025 10:57"/>
    <s v="24 Nov 2025"/>
    <s v="Nov"/>
    <n v="0"/>
    <n v="0"/>
    <n v="0"/>
    <n v="0"/>
    <n v="5"/>
    <n v="5"/>
    <n v="0"/>
    <s v="24.11.2025"/>
    <x v="15"/>
  </r>
  <r>
    <s v="TO"/>
    <n v="0"/>
    <n v="5"/>
    <n v="0"/>
    <n v="8344"/>
    <s v="NT308154"/>
    <s v="04 Jul 2026"/>
    <s v="04"/>
    <s v="Jul"/>
    <s v="09 Jul 2026"/>
    <s v="09"/>
    <s v="Jul"/>
    <n v="5"/>
    <n v="5"/>
    <n v="0"/>
    <n v="0"/>
    <s v="НОВОТОН - ЕООД"/>
    <x v="3"/>
    <n v="2"/>
    <n v="0"/>
    <n v="1238.1381815"/>
    <n v="247.62763630000001"/>
    <m/>
    <s v="11 Nov 2025 12:51"/>
    <s v="11 Nov 2025"/>
    <s v="Nov"/>
    <n v="0"/>
    <n v="0"/>
    <n v="5"/>
    <n v="0"/>
    <n v="0"/>
    <n v="5"/>
    <n v="0"/>
    <s v="11.11.2025"/>
    <x v="11"/>
  </r>
  <r>
    <s v="TOPOLA SKIES"/>
    <n v="0"/>
    <n v="0"/>
    <n v="5"/>
    <n v="8617"/>
    <s v="411013"/>
    <s v="31 Jul 2026"/>
    <s v="31"/>
    <s v="Jul"/>
    <s v="05 Aug 2026"/>
    <s v="05"/>
    <s v="Aug"/>
    <n v="5"/>
    <n v="-26"/>
    <n v="0"/>
    <n v="4"/>
    <s v="TOPOLA SKIES"/>
    <x v="5"/>
    <n v="2"/>
    <n v="2"/>
    <n v="2522.1235302752289"/>
    <n v="504.42470605504582"/>
    <m/>
    <s v="19 Nov 2025 12:35"/>
    <s v="19 Nov 2025"/>
    <s v="Nov"/>
    <n v="0"/>
    <n v="0"/>
    <n v="0"/>
    <n v="4"/>
    <n v="0"/>
    <n v="4"/>
    <n v="-1"/>
    <s v="19.11.2025"/>
    <x v="12"/>
  </r>
  <r>
    <s v="TO"/>
    <n v="0"/>
    <n v="0"/>
    <n v="7"/>
    <n v="9583"/>
    <s v="NT314801"/>
    <s v="03 Aug 2026"/>
    <s v="03"/>
    <s v="Aug"/>
    <s v="10 Aug 2026"/>
    <s v="10"/>
    <s v="Aug"/>
    <n v="7"/>
    <n v="7"/>
    <n v="0"/>
    <n v="0"/>
    <s v="НОВОТОН - ЕООД"/>
    <x v="7"/>
    <n v="4"/>
    <n v="1"/>
    <n v="4220.3290906000002"/>
    <n v="602.90415580000001"/>
    <s v="Romania"/>
    <s v="19 Jan 2026 12:54"/>
    <s v="19 Jan 2026"/>
    <s v="Jan"/>
    <n v="0"/>
    <n v="0"/>
    <n v="0"/>
    <n v="7"/>
    <n v="0"/>
    <n v="7"/>
    <n v="0"/>
    <s v="19.01.2025"/>
    <x v="2"/>
  </r>
  <r>
    <s v="TOPOLA SKIES"/>
    <n v="0"/>
    <n v="7"/>
    <n v="0"/>
    <n v="9425"/>
    <s v="443535"/>
    <s v="12 Sep 2026"/>
    <s v="12"/>
    <s v="Sep"/>
    <s v="19 Sep 2026"/>
    <s v="19"/>
    <s v="Sep"/>
    <n v="7"/>
    <n v="7"/>
    <n v="0"/>
    <n v="0"/>
    <s v="TOPOLA SKIES"/>
    <x v="0"/>
    <n v="3"/>
    <m/>
    <n v="2219.5440688990825"/>
    <n v="317.07772412844037"/>
    <m/>
    <s v="11 Jan 2026 12:03"/>
    <s v="11 Jan 2026"/>
    <s v="Jan"/>
    <n v="0"/>
    <n v="0"/>
    <n v="0"/>
    <n v="0"/>
    <n v="7"/>
    <n v="7"/>
    <n v="0"/>
    <s v="11.01.2025"/>
    <x v="1"/>
  </r>
  <r>
    <s v="TO"/>
    <n v="0"/>
    <n v="5"/>
    <n v="0"/>
    <n v="8276"/>
    <s v="50955"/>
    <s v="20 Jun 2026"/>
    <s v="20"/>
    <s v="Jun"/>
    <s v="25 Jun 2026"/>
    <s v="25"/>
    <s v="Jun"/>
    <n v="5"/>
    <n v="5"/>
    <n v="0"/>
    <n v="0"/>
    <s v="КЛУБ МАГЕЛАН - ООД"/>
    <x v="6"/>
    <n v="2"/>
    <n v="1"/>
    <n v="1055.0724935000001"/>
    <n v="211.01449870000002"/>
    <m/>
    <s v="10 Nov 2025 11:09"/>
    <s v="10 Nov 2025"/>
    <s v="Nov"/>
    <n v="0"/>
    <n v="5"/>
    <n v="0"/>
    <n v="0"/>
    <n v="0"/>
    <n v="5"/>
    <n v="0"/>
    <s v="10.11.2025"/>
    <x v="11"/>
  </r>
  <r>
    <s v="BOOKING"/>
    <n v="0"/>
    <n v="5"/>
    <n v="0"/>
    <n v="9414"/>
    <s v="6835904095"/>
    <s v="30 Jun 2026"/>
    <s v="30"/>
    <s v="Jun"/>
    <s v="05 Jul 2026"/>
    <s v="05"/>
    <s v="Jul"/>
    <n v="5"/>
    <n v="-25"/>
    <n v="1"/>
    <n v="4"/>
    <s v="BOOKING"/>
    <x v="4"/>
    <n v="2"/>
    <n v="2"/>
    <n v="2761.4884128440367"/>
    <n v="552.2976825688072"/>
    <s v="Romania"/>
    <s v="09 Jan 2026 21:08"/>
    <s v="09 Jan 2026"/>
    <s v="Jan"/>
    <n v="0"/>
    <n v="1"/>
    <n v="4"/>
    <n v="0"/>
    <n v="0"/>
    <n v="5"/>
    <n v="0"/>
    <s v="09.01.2025"/>
    <x v="1"/>
  </r>
  <r>
    <s v="TO"/>
    <n v="0"/>
    <n v="6"/>
    <n v="0"/>
    <n v="9134"/>
    <s v="60407"/>
    <s v="21 Jun 2026"/>
    <s v="21"/>
    <s v="Jun"/>
    <s v="27 Jun 2026"/>
    <s v="27"/>
    <s v="Jun"/>
    <n v="6"/>
    <n v="6"/>
    <n v="0"/>
    <n v="0"/>
    <s v="КЛУБ МАГЕЛАН - ООД"/>
    <x v="2"/>
    <n v="2"/>
    <n v="0"/>
    <n v="1506.8496652000001"/>
    <n v="251.1416108666667"/>
    <s v="Romania"/>
    <s v="18 Dec 2025 11:14"/>
    <s v="18 Dec 2025"/>
    <s v="Dec"/>
    <n v="0"/>
    <n v="6"/>
    <n v="0"/>
    <n v="0"/>
    <n v="0"/>
    <n v="6"/>
    <n v="0"/>
    <s v="18.12.2025"/>
    <x v="10"/>
  </r>
  <r>
    <s v="TO"/>
    <n v="0"/>
    <n v="6"/>
    <n v="0"/>
    <n v="8828"/>
    <s v="NT310193"/>
    <s v="28 Jun 2026"/>
    <s v="28"/>
    <s v="Jun"/>
    <s v="04 Jul 2026"/>
    <s v="04"/>
    <s v="Jul"/>
    <n v="6"/>
    <n v="-24"/>
    <n v="3"/>
    <n v="3"/>
    <s v="НОВОТОН - ЕООД"/>
    <x v="6"/>
    <n v="2"/>
    <n v="1"/>
    <n v="1567.5586284000001"/>
    <n v="261.25977140000003"/>
    <m/>
    <s v="26 Nov 2025 10:36"/>
    <s v="25 Nov 2025"/>
    <s v="Nov"/>
    <n v="0"/>
    <n v="3"/>
    <n v="3"/>
    <n v="0"/>
    <n v="0"/>
    <n v="6"/>
    <n v="0"/>
    <s v="26.11.2025"/>
    <x v="15"/>
  </r>
  <r>
    <s v="TO"/>
    <n v="0"/>
    <n v="6"/>
    <n v="0"/>
    <n v="8335"/>
    <s v="1173255.220981"/>
    <s v="27 Jun 2026"/>
    <s v="27"/>
    <s v="Jun"/>
    <s v="03 Jul 2026"/>
    <s v="03"/>
    <s v="Jul"/>
    <n v="6"/>
    <n v="-24"/>
    <n v="4"/>
    <n v="2"/>
    <s v="СЛР-ХОЛИДЕЙ-СЪРВИС ЕООД"/>
    <x v="6"/>
    <n v="2"/>
    <n v="1"/>
    <n v="1446.9230339999999"/>
    <n v="241.15383899999998"/>
    <s v="Romania"/>
    <s v="11 Nov 2025 11:28"/>
    <s v="11 Nov 2025"/>
    <s v="Nov"/>
    <n v="0"/>
    <n v="4"/>
    <n v="2"/>
    <n v="0"/>
    <n v="0"/>
    <n v="6"/>
    <n v="0"/>
    <s v="11.11.2025"/>
    <x v="11"/>
  </r>
  <r>
    <s v="TO"/>
    <n v="0"/>
    <n v="5"/>
    <n v="0"/>
    <n v="8474"/>
    <s v="1175582.221389"/>
    <s v="20 Jun 2026"/>
    <s v="20"/>
    <s v="Jun"/>
    <s v="25 Jun 2026"/>
    <s v="25"/>
    <s v="Jun"/>
    <n v="5"/>
    <n v="5"/>
    <n v="0"/>
    <n v="0"/>
    <s v="СЛР-ХОЛИДЕЙ-СЪРВИС ЕООД"/>
    <x v="3"/>
    <n v="1"/>
    <n v="1"/>
    <n v="761.11124449999988"/>
    <n v="152.22224889999998"/>
    <s v="Romania"/>
    <s v="14 Nov 2025 10:01"/>
    <s v="14 Nov 2025"/>
    <s v="Nov"/>
    <n v="0"/>
    <n v="5"/>
    <n v="0"/>
    <n v="0"/>
    <n v="0"/>
    <n v="5"/>
    <n v="0"/>
    <s v="14.11.2025"/>
    <x v="11"/>
  </r>
  <r>
    <s v="TO"/>
    <n v="0"/>
    <n v="6"/>
    <n v="0"/>
    <n v="9174"/>
    <s v="60499"/>
    <s v="29 Jun 2026"/>
    <s v="29"/>
    <s v="Jun"/>
    <s v="05 Jul 2026"/>
    <s v="05"/>
    <s v="Jul"/>
    <n v="6"/>
    <n v="-24"/>
    <n v="2"/>
    <n v="4"/>
    <s v="КЛУБ МАГЕЛАН - ООД"/>
    <x v="6"/>
    <n v="2"/>
    <n v="2"/>
    <n v="1959.3896106"/>
    <n v="326.56493510000001"/>
    <s v="Romania"/>
    <s v="23 Dec 2025 14:50"/>
    <s v="23 Dec 2025"/>
    <s v="Dec"/>
    <n v="0"/>
    <n v="2"/>
    <n v="4"/>
    <n v="0"/>
    <n v="0"/>
    <n v="6"/>
    <n v="0"/>
    <s v="23.12.2025"/>
    <x v="21"/>
  </r>
  <r>
    <s v="TO"/>
    <n v="0"/>
    <n v="6"/>
    <n v="0"/>
    <n v="8677"/>
    <s v="1177984.222457"/>
    <s v="29 Jun 2026"/>
    <s v="29"/>
    <s v="Jun"/>
    <s v="05 Jul 2026"/>
    <s v="05"/>
    <s v="Jul"/>
    <n v="6"/>
    <n v="-24"/>
    <n v="2"/>
    <n v="4"/>
    <s v="СЛР-ХОЛИДЕЙ-СЪРВИС ЕООД"/>
    <x v="3"/>
    <n v="2"/>
    <n v="1"/>
    <n v="1485.7658177999999"/>
    <n v="247.62763629999998"/>
    <s v="Romania"/>
    <s v="21 Nov 2025 11:43"/>
    <s v="21 Nov 2025"/>
    <s v="Nov"/>
    <n v="0"/>
    <n v="2"/>
    <n v="4"/>
    <n v="0"/>
    <n v="0"/>
    <n v="6"/>
    <n v="0"/>
    <s v="21.11.2025"/>
    <x v="12"/>
  </r>
  <r>
    <s v="TO"/>
    <n v="0"/>
    <n v="5"/>
    <n v="0"/>
    <n v="8871"/>
    <s v="011924145"/>
    <s v="26 Jun 2026"/>
    <s v="26"/>
    <s v="Jun"/>
    <s v="01 Jul 2026"/>
    <s v="01"/>
    <s v="Jul"/>
    <n v="5"/>
    <n v="-25"/>
    <n v="5"/>
    <n v="0"/>
    <s v="СЪНИ ТУРС ООД"/>
    <x v="3"/>
    <n v="3"/>
    <n v="0"/>
    <n v="1810.707414"/>
    <n v="362.14148280000001"/>
    <s v="Bulgaria"/>
    <s v="27 Nov 2025 12:30"/>
    <s v="27 Nov 2025"/>
    <s v="Nov"/>
    <n v="0"/>
    <n v="5"/>
    <n v="0"/>
    <n v="0"/>
    <n v="0"/>
    <n v="5"/>
    <n v="0"/>
    <s v="27.11.2025"/>
    <x v="15"/>
  </r>
  <r>
    <s v="TO"/>
    <n v="0"/>
    <n v="5"/>
    <n v="0"/>
    <n v="8473"/>
    <s v="1175587.221388"/>
    <s v="20 Jun 2026"/>
    <s v="20"/>
    <s v="Jun"/>
    <s v="25 Jun 2026"/>
    <s v="25"/>
    <s v="Jun"/>
    <n v="5"/>
    <n v="5"/>
    <n v="0"/>
    <n v="0"/>
    <s v="СЛР-ХОЛИДЕЙ-СЪРВИС ЕООД"/>
    <x v="4"/>
    <n v="2"/>
    <n v="1"/>
    <n v="1087.3436885000001"/>
    <n v="217.46873770000002"/>
    <s v="Romania"/>
    <s v="14 Nov 2025 10:01"/>
    <s v="14 Nov 2025"/>
    <s v="Nov"/>
    <n v="0"/>
    <n v="5"/>
    <n v="0"/>
    <n v="0"/>
    <n v="0"/>
    <n v="5"/>
    <n v="0"/>
    <s v="14.11.2025"/>
    <x v="11"/>
  </r>
  <r>
    <s v="BOOKING"/>
    <n v="0"/>
    <n v="4"/>
    <n v="0"/>
    <n v="9424"/>
    <s v="6343428945"/>
    <s v="20 Jun 2026"/>
    <s v="20"/>
    <s v="Jun"/>
    <s v="24 Jun 2026"/>
    <s v="24"/>
    <s v="Jun"/>
    <n v="4"/>
    <n v="4"/>
    <n v="0"/>
    <n v="0"/>
    <s v="BOOKING"/>
    <x v="2"/>
    <n v="1"/>
    <n v="2"/>
    <n v="1453.4149541284403"/>
    <n v="363.35373853211007"/>
    <s v="Bulgaria"/>
    <s v="11 Jan 2026 10:08"/>
    <s v="11 Jan 2026"/>
    <s v="Jan"/>
    <n v="0"/>
    <n v="4"/>
    <n v="0"/>
    <n v="0"/>
    <n v="0"/>
    <n v="4"/>
    <n v="0"/>
    <s v="11.01.2025"/>
    <x v="1"/>
  </r>
  <r>
    <s v="TO"/>
    <n v="0"/>
    <n v="5"/>
    <n v="0"/>
    <n v="8903"/>
    <s v="97010"/>
    <s v="21 Jun 2026"/>
    <s v="21"/>
    <s v="Jun"/>
    <s v="26 Jun 2026"/>
    <s v="26"/>
    <s v="Jun"/>
    <n v="5"/>
    <n v="5"/>
    <n v="0"/>
    <n v="0"/>
    <s v="ДЕСТИНЕЙШЪН ТУРИСТИК СЪРВИСИС - ЕООД"/>
    <x v="3"/>
    <n v="2"/>
    <n v="1"/>
    <n v="1210.65877"/>
    <n v="242.131754"/>
    <m/>
    <s v="28 Nov 2025 15:32"/>
    <s v="28 Nov 2025"/>
    <s v="Nov"/>
    <n v="0"/>
    <n v="5"/>
    <n v="0"/>
    <n v="0"/>
    <n v="0"/>
    <n v="5"/>
    <n v="0"/>
    <s v="28.11.2025"/>
    <x v="15"/>
  </r>
  <r>
    <s v="TO"/>
    <n v="0"/>
    <n v="8"/>
    <n v="0"/>
    <n v="8358"/>
    <s v="1174631.221009"/>
    <s v="21 Jun 2026"/>
    <s v="21"/>
    <s v="Jun"/>
    <s v="29 Jun 2026"/>
    <s v="29"/>
    <s v="Jun"/>
    <n v="8"/>
    <n v="8"/>
    <n v="0"/>
    <n v="0"/>
    <s v="СЛР-ХОЛИДЕЙ-СЪРВИС ЕООД"/>
    <x v="3"/>
    <n v="1"/>
    <n v="1"/>
    <n v="1302.1916139999998"/>
    <n v="162.77395174999998"/>
    <s v="Romania"/>
    <s v="11 Nov 2025 14:28"/>
    <s v="11 Nov 2025"/>
    <s v="Nov"/>
    <n v="0"/>
    <n v="8"/>
    <n v="0"/>
    <n v="0"/>
    <n v="0"/>
    <n v="8"/>
    <n v="0"/>
    <s v="11.11.2025"/>
    <x v="11"/>
  </r>
  <r>
    <s v="BOOKING"/>
    <n v="2"/>
    <n v="0"/>
    <n v="0"/>
    <n v="9430"/>
    <s v="6413029491"/>
    <s v="03 Jun 2026"/>
    <s v="03"/>
    <s v="Jun"/>
    <s v="05 Jun 2026"/>
    <s v="05"/>
    <s v="Jun"/>
    <n v="2"/>
    <n v="2"/>
    <n v="0"/>
    <n v="0"/>
    <s v="BOOKING"/>
    <x v="4"/>
    <n v="2"/>
    <n v="2"/>
    <n v="643.12714550458713"/>
    <n v="321.56357275229357"/>
    <s v="Romania"/>
    <s v="11 Jan 2026 21:46"/>
    <s v="11 Jan 2026"/>
    <s v="Jan"/>
    <n v="0"/>
    <n v="2"/>
    <n v="0"/>
    <n v="0"/>
    <n v="0"/>
    <n v="2"/>
    <n v="0"/>
    <s v="11.01.2025"/>
    <x v="1"/>
  </r>
  <r>
    <s v="TO"/>
    <n v="0"/>
    <n v="6"/>
    <n v="0"/>
    <n v="8854"/>
    <s v="1179573.223106"/>
    <s v="28 Jun 2026"/>
    <s v="28"/>
    <s v="Jun"/>
    <s v="04 Jul 2026"/>
    <s v="04"/>
    <s v="Jul"/>
    <n v="6"/>
    <n v="-24"/>
    <n v="3"/>
    <n v="3"/>
    <s v="СЛР-ХОЛИДЕЙ-СЪРВИС ЕООД"/>
    <x v="7"/>
    <n v="4"/>
    <n v="1"/>
    <n v="3009.0835715999997"/>
    <n v="501.51392859999993"/>
    <s v="Romania"/>
    <s v="26 Nov 2025 18:12"/>
    <s v="26 Nov 2025"/>
    <s v="Nov"/>
    <n v="0"/>
    <n v="3"/>
    <n v="3"/>
    <n v="0"/>
    <n v="0"/>
    <n v="6"/>
    <n v="0"/>
    <s v="26.11.2025"/>
    <x v="15"/>
  </r>
  <r>
    <s v="TO"/>
    <n v="0"/>
    <n v="5"/>
    <n v="0"/>
    <n v="8168"/>
    <s v="1172230.220335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8"/>
    <s v="07 Nov 2025"/>
    <s v="Nov"/>
    <n v="0"/>
    <n v="5"/>
    <n v="0"/>
    <n v="0"/>
    <n v="0"/>
    <n v="5"/>
    <n v="0"/>
    <s v="07.11.2025"/>
    <x v="3"/>
  </r>
  <r>
    <s v="TO"/>
    <n v="0"/>
    <n v="7"/>
    <n v="0"/>
    <n v="8592"/>
    <s v="NT309037"/>
    <s v="28 Jun 2026"/>
    <s v="28"/>
    <s v="Jun"/>
    <s v="05 Jul 2026"/>
    <s v="05"/>
    <s v="Jul"/>
    <n v="7"/>
    <n v="-23"/>
    <n v="3"/>
    <n v="4"/>
    <s v="НОВОТОН - ЕООД"/>
    <x v="6"/>
    <n v="1"/>
    <n v="1"/>
    <n v="1181.6538111"/>
    <n v="168.8076873"/>
    <m/>
    <s v="18 Nov 2025 11:23"/>
    <s v="18 Nov 2025"/>
    <s v="Nov"/>
    <n v="0"/>
    <n v="3"/>
    <n v="4"/>
    <n v="0"/>
    <n v="0"/>
    <n v="7"/>
    <n v="0"/>
    <s v="18.11.2025"/>
    <x v="12"/>
  </r>
  <r>
    <s v="TO"/>
    <n v="5"/>
    <n v="0"/>
    <n v="0"/>
    <n v="8637"/>
    <s v="17201"/>
    <s v="01 Jun 2026"/>
    <s v="01"/>
    <s v="Jun"/>
    <s v="06 Jun 2026"/>
    <s v="06"/>
    <s v="Jun"/>
    <n v="5"/>
    <n v="5"/>
    <n v="0"/>
    <n v="0"/>
    <s v="КЛУБ МАГЕЛАН - ООД"/>
    <x v="3"/>
    <n v="2"/>
    <n v="1"/>
    <n v="785.95028550000006"/>
    <n v="157.19005710000002"/>
    <m/>
    <s v="20 Nov 2025 10:39"/>
    <s v="20 Nov 2025"/>
    <s v="Nov"/>
    <n v="0"/>
    <n v="5"/>
    <n v="0"/>
    <n v="0"/>
    <n v="0"/>
    <n v="5"/>
    <n v="0"/>
    <s v="20.11.2025"/>
    <x v="12"/>
  </r>
  <r>
    <s v="TO"/>
    <n v="0"/>
    <n v="3"/>
    <n v="0"/>
    <n v="9450"/>
    <s v="1187003.227717"/>
    <s v="21 Jun 2026"/>
    <s v="21"/>
    <s v="Jun"/>
    <s v="24 Jun 2026"/>
    <s v="24"/>
    <s v="Jun"/>
    <n v="3"/>
    <n v="3"/>
    <n v="0"/>
    <n v="0"/>
    <s v="СЛР-ХОЛИДЕЙ-СЪРВИС ЕООД"/>
    <x v="1"/>
    <n v="4"/>
    <n v="1"/>
    <n v="1937.9145972000001"/>
    <n v="645.9715324"/>
    <s v="Romania"/>
    <s v="12 Jan 2026 11:40"/>
    <s v="12 Jan 2026"/>
    <s v="Jan"/>
    <n v="0"/>
    <n v="3"/>
    <n v="0"/>
    <n v="0"/>
    <n v="0"/>
    <n v="3"/>
    <n v="0"/>
    <s v="12.01.2025"/>
    <x v="7"/>
  </r>
  <r>
    <s v="TO"/>
    <n v="0"/>
    <n v="5"/>
    <n v="0"/>
    <n v="8161"/>
    <s v="1172230.220328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6"/>
    <s v="07 Nov 2025"/>
    <s v="Nov"/>
    <n v="0"/>
    <n v="5"/>
    <n v="0"/>
    <n v="0"/>
    <n v="0"/>
    <n v="5"/>
    <n v="0"/>
    <s v="07.11.2025"/>
    <x v="3"/>
  </r>
  <r>
    <s v="BOOKING"/>
    <n v="0"/>
    <n v="2"/>
    <n v="0"/>
    <n v="8886"/>
    <s v="6359022473"/>
    <s v="22 Jun 2026"/>
    <s v="22"/>
    <s v="Jun"/>
    <s v="24 Jun 2026"/>
    <s v="24"/>
    <s v="Jun"/>
    <n v="2"/>
    <n v="2"/>
    <n v="0"/>
    <n v="0"/>
    <s v="BOOKING"/>
    <x v="6"/>
    <n v="2"/>
    <n v="0"/>
    <n v="730.26026917431193"/>
    <n v="365.13013458715596"/>
    <s v="Romania"/>
    <s v="28 Nov 2025 09:28"/>
    <s v="28 Nov 2025"/>
    <s v="Nov"/>
    <n v="0"/>
    <n v="2"/>
    <n v="0"/>
    <n v="0"/>
    <n v="0"/>
    <n v="2"/>
    <n v="0"/>
    <s v="28.11.2025"/>
    <x v="15"/>
  </r>
  <r>
    <s v="TO"/>
    <n v="2"/>
    <n v="6"/>
    <n v="0"/>
    <n v="8361"/>
    <s v="1174667.221016"/>
    <s v="13 Jun 2026"/>
    <s v="13"/>
    <s v="Jun"/>
    <s v="21 Jun 2026"/>
    <s v="21"/>
    <s v="Jun"/>
    <n v="8"/>
    <n v="8"/>
    <n v="0"/>
    <n v="0"/>
    <s v="СЛР-ХОЛИДЕЙ-СЪРВИС ЕООД"/>
    <x v="1"/>
    <n v="3"/>
    <n v="2"/>
    <n v="2842.2903891999999"/>
    <n v="355.28629864999999"/>
    <s v="Romania"/>
    <s v="11 Nov 2025 15:17"/>
    <s v="11 Nov 2025"/>
    <s v="Nov"/>
    <n v="0"/>
    <n v="8"/>
    <n v="0"/>
    <n v="0"/>
    <n v="0"/>
    <n v="8"/>
    <n v="0"/>
    <s v="11.11.2025"/>
    <x v="11"/>
  </r>
  <r>
    <s v="TO"/>
    <n v="0"/>
    <n v="7"/>
    <n v="0"/>
    <n v="8116"/>
    <s v="1170811.219779"/>
    <s v="20 Jun 2026"/>
    <s v="20"/>
    <s v="Jun"/>
    <s v="27 Jun 2026"/>
    <s v="27"/>
    <s v="Jun"/>
    <n v="7"/>
    <n v="7"/>
    <n v="0"/>
    <n v="0"/>
    <s v="СЛР-ХОЛИДЕЙ-СЪРВИС ЕООД"/>
    <x v="5"/>
    <n v="2"/>
    <n v="1"/>
    <n v="1968.6993614"/>
    <n v="281.24276591428571"/>
    <s v="Romania"/>
    <s v="31 Oct 2025 16:46"/>
    <s v="31 Oct 2025"/>
    <s v="Oct"/>
    <n v="0"/>
    <n v="7"/>
    <n v="0"/>
    <n v="0"/>
    <n v="0"/>
    <n v="7"/>
    <n v="0"/>
    <s v="31.10.2025"/>
    <x v="4"/>
  </r>
  <r>
    <s v="TO"/>
    <n v="0"/>
    <n v="6"/>
    <n v="0"/>
    <n v="8573"/>
    <s v="1176788.221911"/>
    <s v="22 Jun 2026"/>
    <s v="22"/>
    <s v="Jun"/>
    <s v="28 Jun 2026"/>
    <s v="28"/>
    <s v="Jun"/>
    <n v="6"/>
    <n v="6"/>
    <n v="0"/>
    <n v="0"/>
    <s v="СЛР-ХОЛИДЕЙ-СЪРВИС ЕООД"/>
    <x v="6"/>
    <n v="2"/>
    <n v="0"/>
    <n v="1356.5050131"/>
    <n v="226.08416885"/>
    <s v="Romania"/>
    <s v="17 Nov 2025 18:18"/>
    <s v="17 Nov 2025"/>
    <s v="Nov"/>
    <n v="0"/>
    <n v="6"/>
    <n v="0"/>
    <n v="0"/>
    <n v="0"/>
    <n v="6"/>
    <n v="0"/>
    <s v="17.11.2025"/>
    <x v="12"/>
  </r>
  <r>
    <s v="TO"/>
    <n v="0"/>
    <n v="5"/>
    <n v="0"/>
    <n v="9170"/>
    <s v="2316779"/>
    <s v="29 Jun 2026"/>
    <s v="29"/>
    <s v="Jun"/>
    <s v="04 Jul 2026"/>
    <s v="04"/>
    <s v="Jul"/>
    <n v="5"/>
    <n v="-25"/>
    <n v="2"/>
    <n v="3"/>
    <s v="ТУРИСТИЧЕСКА АГЕНЦИЯ СОЛВЕКС - ЕООД"/>
    <x v="6"/>
    <n v="2"/>
    <n v="1"/>
    <n v="1306.298857"/>
    <n v="261.25977139999998"/>
    <s v="Romania"/>
    <s v="23 Dec 2025 11:35"/>
    <s v="23 Dec 2025"/>
    <s v="Dec"/>
    <n v="0"/>
    <n v="2"/>
    <n v="3"/>
    <n v="0"/>
    <n v="0"/>
    <n v="5"/>
    <n v="0"/>
    <s v="23.12.2025"/>
    <x v="21"/>
  </r>
  <r>
    <s v="TO"/>
    <n v="0"/>
    <n v="7"/>
    <n v="0"/>
    <n v="8436"/>
    <s v="NT308366"/>
    <s v="27 Jun 2026"/>
    <s v="27"/>
    <s v="Jun"/>
    <s v="04 Jul 2026"/>
    <s v="04"/>
    <s v="Jul"/>
    <n v="7"/>
    <n v="-23"/>
    <n v="4"/>
    <n v="3"/>
    <s v="НОВОТОН - ЕООД"/>
    <x v="4"/>
    <n v="2"/>
    <n v="1"/>
    <n v="1733.3934540999999"/>
    <n v="247.62763629999998"/>
    <m/>
    <s v="13 Nov 2025 07:46"/>
    <s v="12 Nov 2025"/>
    <s v="Nov"/>
    <n v="0"/>
    <n v="4"/>
    <n v="3"/>
    <n v="0"/>
    <n v="0"/>
    <n v="7"/>
    <n v="0"/>
    <s v="13.11.2025"/>
    <x v="11"/>
  </r>
  <r>
    <s v="TO"/>
    <n v="0"/>
    <n v="6"/>
    <n v="0"/>
    <n v="9443"/>
    <s v="28520"/>
    <s v="26 Jun 2026"/>
    <s v="26"/>
    <s v="Jun"/>
    <s v="02 Jul 2026"/>
    <s v="02"/>
    <s v="Jul"/>
    <n v="6"/>
    <n v="-24"/>
    <n v="5"/>
    <n v="1"/>
    <s v="КЛУБ МАГЕЛАН - ООД"/>
    <x v="3"/>
    <n v="2"/>
    <n v="2"/>
    <n v="2166.6293574000001"/>
    <n v="361.10489290000004"/>
    <s v="Romania"/>
    <s v="12 Jan 2026 09:53"/>
    <s v="10 Jan 2026"/>
    <s v="Jan"/>
    <n v="0"/>
    <n v="5"/>
    <n v="1"/>
    <n v="0"/>
    <n v="0"/>
    <n v="6"/>
    <n v="0"/>
    <s v="12.01.2025"/>
    <x v="7"/>
  </r>
  <r>
    <s v="TO"/>
    <n v="0"/>
    <n v="7"/>
    <n v="0"/>
    <n v="8813"/>
    <s v="1179108.222935"/>
    <s v="22 Jun 2026"/>
    <s v="22"/>
    <s v="Jun"/>
    <s v="29 Jun 2026"/>
    <s v="29"/>
    <s v="Jun"/>
    <n v="7"/>
    <n v="7"/>
    <n v="0"/>
    <n v="0"/>
    <s v="СЛР-ХОЛИДЕЙ-СЪРВИС ЕООД"/>
    <x v="3"/>
    <n v="2"/>
    <n v="2"/>
    <n v="2224.7761833"/>
    <n v="317.82516904285711"/>
    <s v="Romania"/>
    <s v="25 Nov 2025 14:04"/>
    <s v="25 Nov 2025"/>
    <s v="Nov"/>
    <n v="0"/>
    <n v="7"/>
    <n v="0"/>
    <n v="0"/>
    <n v="0"/>
    <n v="7"/>
    <n v="0"/>
    <s v="25.11.2025"/>
    <x v="15"/>
  </r>
  <r>
    <s v="TO"/>
    <n v="0"/>
    <n v="6"/>
    <n v="0"/>
    <n v="8897"/>
    <s v="1180149.223353"/>
    <s v="22 Jun 2026"/>
    <s v="22"/>
    <s v="Jun"/>
    <s v="28 Jun 2026"/>
    <s v="28"/>
    <s v="Jun"/>
    <n v="6"/>
    <n v="6"/>
    <n v="0"/>
    <n v="0"/>
    <s v="СЛР-ХОЛИДЕЙ-СЪРВИС ЕООД"/>
    <x v="2"/>
    <n v="2"/>
    <n v="1"/>
    <n v="1539.5120262"/>
    <n v="256.58533770000003"/>
    <s v="Romania"/>
    <s v="28 Nov 2025 12:48"/>
    <s v="28 Nov 2025"/>
    <s v="Nov"/>
    <n v="0"/>
    <n v="6"/>
    <n v="0"/>
    <n v="0"/>
    <n v="0"/>
    <n v="6"/>
    <n v="0"/>
    <s v="28.11.2025"/>
    <x v="15"/>
  </r>
  <r>
    <s v="TOPOLA SKIES"/>
    <n v="0"/>
    <n v="5"/>
    <n v="0"/>
    <n v="8131"/>
    <s v="403621"/>
    <s v="25 Jun 2026"/>
    <s v="25"/>
    <s v="Jun"/>
    <s v="30 Jun 2026"/>
    <s v="30"/>
    <s v="Jun"/>
    <n v="5"/>
    <n v="5"/>
    <n v="0"/>
    <n v="0"/>
    <s v="TOPOLA SKIES"/>
    <x v="7"/>
    <n v="1"/>
    <n v="5"/>
    <n v="2777.6374678899078"/>
    <n v="555.52749357798155"/>
    <m/>
    <s v="06 Nov 2025 09:28"/>
    <s v="06 Nov 2025"/>
    <s v="Nov"/>
    <n v="0"/>
    <n v="5"/>
    <n v="0"/>
    <n v="0"/>
    <n v="0"/>
    <n v="5"/>
    <n v="0"/>
    <s v="06.11.2025"/>
    <x v="3"/>
  </r>
  <r>
    <s v="TO"/>
    <n v="0"/>
    <n v="5"/>
    <n v="0"/>
    <n v="8471"/>
    <s v="1175639.221369"/>
    <s v="29 Jun 2026"/>
    <s v="29"/>
    <s v="Jun"/>
    <s v="04 Jul 2026"/>
    <s v="04"/>
    <s v="Jul"/>
    <n v="5"/>
    <n v="-25"/>
    <n v="2"/>
    <n v="3"/>
    <s v="СЛР-ХОЛИДЕЙ-СЪРВИС ЕООД"/>
    <x v="1"/>
    <n v="4"/>
    <n v="1"/>
    <n v="2207.0563634999999"/>
    <n v="441.41127269999998"/>
    <s v="Romania"/>
    <s v="14 Nov 2025 09:43"/>
    <s v="14 Nov 2025"/>
    <s v="Nov"/>
    <n v="0"/>
    <n v="2"/>
    <n v="3"/>
    <n v="0"/>
    <n v="0"/>
    <n v="5"/>
    <n v="0"/>
    <s v="14.11.2025"/>
    <x v="11"/>
  </r>
  <r>
    <s v="TO"/>
    <n v="0"/>
    <n v="5"/>
    <n v="0"/>
    <n v="8389"/>
    <s v="1174864.221073"/>
    <s v="20 Jun 2026"/>
    <s v="20"/>
    <s v="Jun"/>
    <s v="25 Jun 2026"/>
    <s v="25"/>
    <s v="Jun"/>
    <n v="5"/>
    <n v="5"/>
    <n v="0"/>
    <n v="0"/>
    <s v="СЛР-ХОЛИДЕЙ-СЪРВИС ЕООД"/>
    <x v="2"/>
    <n v="2"/>
    <n v="1"/>
    <n v="1108.8578185000001"/>
    <n v="221.77156370000003"/>
    <s v="Romania"/>
    <s v="11 Nov 2025 22:38"/>
    <s v="11 Nov 2025"/>
    <s v="Nov"/>
    <n v="0"/>
    <n v="5"/>
    <n v="0"/>
    <n v="0"/>
    <n v="0"/>
    <n v="5"/>
    <n v="0"/>
    <s v="11.11.2025"/>
    <x v="11"/>
  </r>
  <r>
    <s v="TO"/>
    <n v="0"/>
    <n v="5"/>
    <n v="0"/>
    <n v="8165"/>
    <s v="1172230.220332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7"/>
    <s v="07 Nov 2025"/>
    <s v="Nov"/>
    <n v="0"/>
    <n v="5"/>
    <n v="0"/>
    <n v="0"/>
    <n v="0"/>
    <n v="5"/>
    <n v="0"/>
    <s v="07.11.2025"/>
    <x v="3"/>
  </r>
  <r>
    <s v="TO"/>
    <n v="0"/>
    <n v="7"/>
    <n v="0"/>
    <n v="8455"/>
    <s v="NT308441"/>
    <s v="27 Jun 2026"/>
    <s v="27"/>
    <s v="Jun"/>
    <s v="04 Jul 2026"/>
    <s v="04"/>
    <s v="Jul"/>
    <n v="7"/>
    <n v="-23"/>
    <n v="4"/>
    <n v="3"/>
    <s v="НОВОТОН - ЕООД"/>
    <x v="6"/>
    <n v="2"/>
    <n v="2"/>
    <n v="2110.1645453000001"/>
    <n v="301.45207790000001"/>
    <m/>
    <s v="13 Nov 2025 12:39"/>
    <s v="13 Nov 2025"/>
    <s v="Nov"/>
    <n v="0"/>
    <n v="4"/>
    <n v="3"/>
    <n v="0"/>
    <n v="0"/>
    <n v="7"/>
    <n v="0"/>
    <s v="13.11.2025"/>
    <x v="11"/>
  </r>
  <r>
    <s v="TO"/>
    <n v="0"/>
    <n v="7"/>
    <n v="0"/>
    <n v="9456"/>
    <s v="28532"/>
    <s v="29 Jun 2026"/>
    <s v="29"/>
    <s v="Jun"/>
    <s v="06 Jul 2026"/>
    <s v="06"/>
    <s v="Jul"/>
    <n v="7"/>
    <n v="-23"/>
    <n v="2"/>
    <n v="5"/>
    <s v="КЛУБ МАГЕЛАН - ООД"/>
    <x v="0"/>
    <n v="3"/>
    <n v="1"/>
    <n v="3062.2234727"/>
    <n v="437.4604961"/>
    <s v="Romania"/>
    <s v="12 Jan 2026 15:14"/>
    <s v="12 Jan 2026"/>
    <s v="Jan"/>
    <n v="0"/>
    <n v="2"/>
    <n v="5"/>
    <n v="0"/>
    <n v="0"/>
    <n v="7"/>
    <n v="0"/>
    <s v="12.01.2025"/>
    <x v="7"/>
  </r>
  <r>
    <s v="TO"/>
    <n v="0"/>
    <n v="5"/>
    <n v="0"/>
    <n v="8359"/>
    <s v="1174700.221013"/>
    <s v="20 Jun 2026"/>
    <s v="20"/>
    <s v="Jun"/>
    <s v="25 Jun 2026"/>
    <s v="25"/>
    <s v="Jun"/>
    <n v="5"/>
    <n v="5"/>
    <n v="0"/>
    <n v="0"/>
    <s v="СЛР-ХОЛИДЕЙ-СЪРВИС ЕООД"/>
    <x v="4"/>
    <n v="2"/>
    <n v="1"/>
    <n v="1087.3436885000001"/>
    <n v="217.46873770000002"/>
    <s v="Romania"/>
    <s v="11 Nov 2025 15:13"/>
    <s v="11 Nov 2025"/>
    <s v="Nov"/>
    <n v="0"/>
    <n v="5"/>
    <n v="0"/>
    <n v="0"/>
    <n v="0"/>
    <n v="5"/>
    <n v="0"/>
    <s v="11.11.2025"/>
    <x v="11"/>
  </r>
  <r>
    <s v="TO"/>
    <n v="0"/>
    <n v="5"/>
    <n v="0"/>
    <n v="8794"/>
    <s v="2859"/>
    <s v="20 Jun 2026"/>
    <s v="20"/>
    <s v="Jun"/>
    <s v="25 Jun 2026"/>
    <s v="25"/>
    <s v="Jun"/>
    <n v="5"/>
    <n v="5"/>
    <n v="0"/>
    <n v="0"/>
    <s v="КЛУБ МАГЕЛАН - ООД"/>
    <x v="2"/>
    <n v="2"/>
    <n v="1"/>
    <n v="1108.8578185000001"/>
    <n v="221.77156370000003"/>
    <m/>
    <s v="24 Nov 2025 17:36"/>
    <s v="24 Nov 2025"/>
    <s v="Nov"/>
    <n v="0"/>
    <n v="5"/>
    <n v="0"/>
    <n v="0"/>
    <n v="0"/>
    <n v="5"/>
    <n v="0"/>
    <s v="24.11.2025"/>
    <x v="15"/>
  </r>
  <r>
    <s v="TOPOLA SKIES"/>
    <n v="0"/>
    <n v="5"/>
    <n v="0"/>
    <n v="8712"/>
    <s v="413073"/>
    <s v="22 Jun 2026"/>
    <s v="22"/>
    <s v="Jun"/>
    <s v="27 Jun 2026"/>
    <s v="27"/>
    <s v="Jun"/>
    <n v="5"/>
    <n v="5"/>
    <n v="0"/>
    <n v="0"/>
    <s v="TOPOLA SKIES"/>
    <x v="3"/>
    <n v="2"/>
    <n v="1"/>
    <n v="1311.3032697247704"/>
    <n v="262.26065394495413"/>
    <m/>
    <s v="22 Nov 2025 21:42"/>
    <s v="22 Nov 2025"/>
    <s v="Nov"/>
    <n v="0"/>
    <n v="5"/>
    <n v="0"/>
    <n v="0"/>
    <n v="0"/>
    <n v="5"/>
    <n v="0"/>
    <s v="22.11.2025"/>
    <x v="12"/>
  </r>
  <r>
    <s v="TO"/>
    <n v="0"/>
    <n v="6"/>
    <n v="0"/>
    <n v="8299"/>
    <s v="1172184.220254"/>
    <s v="21 Jun 2026"/>
    <s v="21"/>
    <s v="Jun"/>
    <s v="27 Jun 2026"/>
    <s v="27"/>
    <s v="Jun"/>
    <n v="6"/>
    <n v="6"/>
    <n v="0"/>
    <n v="0"/>
    <s v="СЛР-ХОЛИДЕЙ-СЪРВИС ЕООД"/>
    <x v="4"/>
    <n v="2"/>
    <n v="1"/>
    <n v="1365.1302234"/>
    <n v="227.52170390000001"/>
    <s v="Romania"/>
    <s v="10 Nov 2025 15:39"/>
    <s v="07 Nov 2025"/>
    <s v="Nov"/>
    <n v="0"/>
    <n v="6"/>
    <n v="0"/>
    <n v="0"/>
    <n v="0"/>
    <n v="6"/>
    <n v="0"/>
    <s v="10.11.2025"/>
    <x v="11"/>
  </r>
  <r>
    <s v="TO"/>
    <n v="0"/>
    <n v="5"/>
    <n v="0"/>
    <n v="8069"/>
    <s v="0049"/>
    <s v="19 Jun 2026"/>
    <s v="19"/>
    <s v="Jun"/>
    <s v="24 Jun 2026"/>
    <s v="24"/>
    <s v="Jun"/>
    <n v="5"/>
    <n v="5"/>
    <n v="0"/>
    <n v="0"/>
    <s v="ТЕДИ - КАМ - ЕООД"/>
    <x v="3"/>
    <n v="2"/>
    <n v="1"/>
    <n v="1177.9964089999999"/>
    <n v="235.59928179999997"/>
    <s v="Romania"/>
    <s v="27 Oct 2025 16:04"/>
    <s v="16 Oct 2025"/>
    <s v="Oct"/>
    <n v="0"/>
    <n v="5"/>
    <n v="0"/>
    <n v="0"/>
    <n v="0"/>
    <n v="5"/>
    <n v="0"/>
    <s v="27.10.2025"/>
    <x v="4"/>
  </r>
  <r>
    <s v="TO"/>
    <n v="0"/>
    <n v="5"/>
    <n v="0"/>
    <n v="8663"/>
    <s v="1177788.222426"/>
    <s v="20 Jun 2026"/>
    <s v="20"/>
    <s v="Jun"/>
    <s v="25 Jun 2026"/>
    <s v="25"/>
    <s v="Jun"/>
    <n v="5"/>
    <n v="5"/>
    <n v="0"/>
    <n v="0"/>
    <s v="СЛР-ХОЛИДЕЙ-СЪРВИС ЕООД"/>
    <x v="4"/>
    <n v="2"/>
    <n v="2"/>
    <n v="761.11124449999988"/>
    <n v="152.22224889999998"/>
    <s v="Romania"/>
    <s v="21 Nov 2025 09:57"/>
    <s v="21 Nov 2025"/>
    <s v="Nov"/>
    <n v="0"/>
    <n v="5"/>
    <n v="0"/>
    <n v="0"/>
    <n v="0"/>
    <n v="5"/>
    <n v="0"/>
    <s v="21.11.2025"/>
    <x v="12"/>
  </r>
  <r>
    <s v="BOOKING"/>
    <n v="0"/>
    <n v="3"/>
    <n v="0"/>
    <n v="9334"/>
    <s v="5066034994"/>
    <s v="27 Jun 2026"/>
    <s v="27"/>
    <s v="Jun"/>
    <s v="30 Jun 2026"/>
    <s v="30"/>
    <s v="Jun"/>
    <n v="3"/>
    <n v="3"/>
    <n v="0"/>
    <n v="0"/>
    <s v="BOOKING"/>
    <x v="4"/>
    <n v="2"/>
    <n v="1"/>
    <n v="1325.5144381651376"/>
    <n v="441.83814605504585"/>
    <s v="Bulgaria"/>
    <s v="02 Jan 2026 22:56"/>
    <s v="02 Jan 2026"/>
    <s v="Jan"/>
    <n v="0"/>
    <n v="3"/>
    <n v="0"/>
    <n v="0"/>
    <n v="0"/>
    <n v="3"/>
    <n v="0"/>
    <s v="02.01.2025"/>
    <x v="20"/>
  </r>
  <r>
    <s v="TO"/>
    <n v="0"/>
    <n v="5"/>
    <n v="0"/>
    <n v="8162"/>
    <s v="1172230.220329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7"/>
    <s v="07 Nov 2025"/>
    <s v="Nov"/>
    <n v="0"/>
    <n v="5"/>
    <n v="0"/>
    <n v="0"/>
    <n v="0"/>
    <n v="5"/>
    <n v="0"/>
    <s v="07.11.2025"/>
    <x v="3"/>
  </r>
  <r>
    <s v="TOPOLA SKIES"/>
    <n v="0"/>
    <n v="5"/>
    <n v="0"/>
    <n v="8132"/>
    <s v="403621"/>
    <s v="25 Jun 2026"/>
    <s v="25"/>
    <s v="Jun"/>
    <s v="30 Jun 2026"/>
    <s v="30"/>
    <s v="Jun"/>
    <n v="5"/>
    <n v="5"/>
    <n v="0"/>
    <n v="0"/>
    <s v="TOPOLA SKIES"/>
    <x v="7"/>
    <n v="1"/>
    <n v="5"/>
    <n v="2777.6374678899078"/>
    <n v="555.52749357798155"/>
    <m/>
    <s v="06 Nov 2025 09:28"/>
    <s v="06 Nov 2025"/>
    <s v="Nov"/>
    <n v="0"/>
    <n v="5"/>
    <n v="0"/>
    <n v="0"/>
    <n v="0"/>
    <n v="5"/>
    <n v="0"/>
    <s v="06.11.2025"/>
    <x v="3"/>
  </r>
  <r>
    <s v="TO"/>
    <n v="5"/>
    <n v="0"/>
    <n v="0"/>
    <n v="9222"/>
    <s v="2317162"/>
    <s v="10 Jun 2026"/>
    <s v="10"/>
    <s v="Jun"/>
    <s v="15 Jun 2026"/>
    <s v="15"/>
    <s v="Jun"/>
    <n v="5"/>
    <n v="5"/>
    <n v="0"/>
    <n v="0"/>
    <s v="ТУРИСТИЧЕСКА АГЕНЦИЯ СОЛВЕКС - ЕООД"/>
    <x v="2"/>
    <n v="2"/>
    <n v="0"/>
    <n v="874.64717599999994"/>
    <n v="174.9294352"/>
    <s v="Romania"/>
    <s v="29 Dec 2025 11:39"/>
    <s v="29 Dec 2025"/>
    <s v="Dec"/>
    <n v="0"/>
    <n v="5"/>
    <n v="0"/>
    <n v="0"/>
    <n v="0"/>
    <n v="5"/>
    <n v="0"/>
    <s v="29.12.2025"/>
    <x v="18"/>
  </r>
  <r>
    <s v="TO"/>
    <n v="8"/>
    <n v="0"/>
    <n v="0"/>
    <n v="8281"/>
    <s v="2310923"/>
    <s v="07 Jun 2026"/>
    <s v="07"/>
    <s v="Jun"/>
    <s v="15 Jun 2026"/>
    <s v="15"/>
    <s v="Jun"/>
    <n v="8"/>
    <n v="8"/>
    <n v="0"/>
    <n v="0"/>
    <s v="ТУРИСТИЧЕСКА АГЕНЦИЯ СОЛВЕКС - ЕООД"/>
    <x v="8"/>
    <n v="2"/>
    <n v="0"/>
    <n v="1845.2473718000001"/>
    <n v="230.65592147500001"/>
    <s v="[&quot;RO&quot;]"/>
    <s v="10 Nov 2025 11:37"/>
    <s v="10 Nov 2025"/>
    <s v="Nov"/>
    <n v="0"/>
    <n v="8"/>
    <n v="0"/>
    <n v="0"/>
    <n v="0"/>
    <n v="8"/>
    <n v="0"/>
    <s v="10.11.2025"/>
    <x v="11"/>
  </r>
  <r>
    <s v="TO"/>
    <n v="0"/>
    <n v="9"/>
    <n v="0"/>
    <n v="8468"/>
    <s v="1175617.221335"/>
    <s v="27 Jun 2026"/>
    <s v="27"/>
    <s v="Jun"/>
    <s v="06 Jul 2026"/>
    <s v="06"/>
    <s v="Jul"/>
    <n v="9"/>
    <n v="-21"/>
    <n v="4"/>
    <n v="5"/>
    <s v="СЛР-ХОЛИДЕЙ-СЪРВИС ЕООД"/>
    <x v="4"/>
    <n v="3"/>
    <n v="0"/>
    <n v="3008.6141723999999"/>
    <n v="334.29046360000001"/>
    <s v="Romania"/>
    <s v="13 Nov 2025 23:56"/>
    <s v="13 Nov 2025"/>
    <s v="Nov"/>
    <n v="0"/>
    <n v="4"/>
    <n v="5"/>
    <n v="0"/>
    <n v="0"/>
    <n v="9"/>
    <n v="0"/>
    <s v="13.11.2025"/>
    <x v="11"/>
  </r>
  <r>
    <s v="TOPOLA SKIES"/>
    <n v="0"/>
    <n v="6"/>
    <n v="0"/>
    <n v="8514"/>
    <s v="409003"/>
    <s v="29 Jun 2026"/>
    <s v="29"/>
    <s v="Jun"/>
    <s v="05 Jul 2026"/>
    <s v="05"/>
    <s v="Jul"/>
    <n v="6"/>
    <n v="-24"/>
    <n v="2"/>
    <n v="4"/>
    <s v="TOPOLA SKIES"/>
    <x v="3"/>
    <n v="2"/>
    <m/>
    <n v="1931.4269834862384"/>
    <n v="321.90449724770639"/>
    <m/>
    <s v="15 Nov 2025 18:06"/>
    <s v="15 Nov 2025"/>
    <s v="Nov"/>
    <n v="0"/>
    <n v="2"/>
    <n v="4"/>
    <n v="0"/>
    <n v="0"/>
    <n v="6"/>
    <n v="0"/>
    <s v="15.11.2025"/>
    <x v="11"/>
  </r>
  <r>
    <s v="TO"/>
    <n v="0"/>
    <n v="6"/>
    <n v="0"/>
    <n v="9259"/>
    <s v="98174"/>
    <s v="29 Jun 2026"/>
    <s v="29"/>
    <s v="Jun"/>
    <s v="05 Jul 2026"/>
    <s v="05"/>
    <s v="Jul"/>
    <n v="6"/>
    <n v="-24"/>
    <n v="2"/>
    <n v="4"/>
    <s v="ДЕСТИНЕЙШЪН ТУРИСТИК СЪРВИСИС - ЕООД"/>
    <x v="6"/>
    <n v="2"/>
    <n v="2"/>
    <n v="1959.3896106"/>
    <n v="326.56493510000001"/>
    <s v="Romania"/>
    <s v="30 Dec 2025 14:05"/>
    <s v="30 Dec 2025"/>
    <s v="Dec"/>
    <n v="0"/>
    <n v="2"/>
    <n v="4"/>
    <n v="0"/>
    <n v="0"/>
    <n v="6"/>
    <n v="0"/>
    <s v="30.12.2025"/>
    <x v="18"/>
  </r>
  <r>
    <s v="TO"/>
    <n v="0"/>
    <n v="5"/>
    <n v="0"/>
    <n v="8535"/>
    <s v="1176092.221758"/>
    <s v="20 Jun 2026"/>
    <s v="20"/>
    <s v="Jun"/>
    <s v="25 Jun 2026"/>
    <s v="25"/>
    <s v="Jun"/>
    <n v="5"/>
    <n v="5"/>
    <n v="0"/>
    <n v="0"/>
    <s v="СЛР-ХОЛИДЕЙ-СЪРВИС ЕООД"/>
    <x v="6"/>
    <n v="2"/>
    <n v="1"/>
    <n v="738.52140800000006"/>
    <n v="147.7042816"/>
    <s v="Romania"/>
    <s v="17 Nov 2025 10:32"/>
    <s v="17 Nov 2025"/>
    <s v="Nov"/>
    <n v="0"/>
    <n v="5"/>
    <n v="0"/>
    <n v="0"/>
    <n v="0"/>
    <n v="5"/>
    <n v="0"/>
    <s v="17.11.2025"/>
    <x v="12"/>
  </r>
  <r>
    <s v="TO"/>
    <n v="0"/>
    <n v="5"/>
    <n v="0"/>
    <n v="8399"/>
    <s v="1174907.221119"/>
    <s v="15 Jun 2026"/>
    <s v="15"/>
    <s v="Jun"/>
    <s v="20 Jun 2026"/>
    <s v="20"/>
    <s v="Jun"/>
    <n v="5"/>
    <n v="5"/>
    <n v="0"/>
    <n v="0"/>
    <s v="СЛР-ХОЛИДЕЙ-СЪРВИС ЕООД"/>
    <x v="3"/>
    <n v="2"/>
    <n v="0"/>
    <n v="1087.3436885000001"/>
    <n v="217.46873770000002"/>
    <s v="Romania"/>
    <s v="12 Nov 2025 10:03"/>
    <s v="12 Nov 2025"/>
    <s v="Nov"/>
    <n v="0"/>
    <n v="5"/>
    <n v="0"/>
    <n v="0"/>
    <n v="0"/>
    <n v="5"/>
    <n v="0"/>
    <s v="12.11.2025"/>
    <x v="11"/>
  </r>
  <r>
    <s v="TO"/>
    <n v="0"/>
    <n v="7"/>
    <n v="0"/>
    <n v="8657"/>
    <s v="1177829.222416"/>
    <s v="29 Jun 2026"/>
    <s v="29"/>
    <s v="Jun"/>
    <s v="06 Jul 2026"/>
    <s v="06"/>
    <s v="Jul"/>
    <n v="7"/>
    <n v="-23"/>
    <n v="2"/>
    <n v="5"/>
    <s v="СЛР-ХОЛИДЕЙ-СЪРВИС ЕООД"/>
    <x v="2"/>
    <n v="2"/>
    <n v="0"/>
    <n v="1763.5132360999999"/>
    <n v="251.93046229999999"/>
    <s v="Romania"/>
    <s v="21 Nov 2025 09:45"/>
    <s v="21 Nov 2025"/>
    <s v="Nov"/>
    <n v="0"/>
    <n v="2"/>
    <n v="5"/>
    <n v="0"/>
    <n v="0"/>
    <n v="7"/>
    <n v="0"/>
    <s v="21.11.2025"/>
    <x v="12"/>
  </r>
  <r>
    <s v="TO"/>
    <n v="0"/>
    <n v="5"/>
    <n v="0"/>
    <n v="8802"/>
    <s v="1178874.222881"/>
    <s v="22 Jun 2026"/>
    <s v="22"/>
    <s v="Jun"/>
    <s v="27 Jun 2026"/>
    <s v="27"/>
    <s v="Jun"/>
    <n v="5"/>
    <n v="5"/>
    <n v="0"/>
    <n v="0"/>
    <s v="СЛР-ХОЛИДЕЙ-СЪРВИС ЕООД"/>
    <x v="6"/>
    <n v="1"/>
    <n v="0"/>
    <n v="845.8182417999999"/>
    <n v="169.16364835999997"/>
    <s v="Romania"/>
    <s v="25 Nov 2025 10:02"/>
    <s v="25 Nov 2025"/>
    <s v="Nov"/>
    <n v="0"/>
    <n v="5"/>
    <n v="0"/>
    <n v="0"/>
    <n v="0"/>
    <n v="5"/>
    <n v="0"/>
    <s v="25.11.2025"/>
    <x v="15"/>
  </r>
  <r>
    <s v="TO"/>
    <n v="0"/>
    <n v="6"/>
    <n v="0"/>
    <n v="8622"/>
    <s v="51193"/>
    <s v="29 Jun 2026"/>
    <s v="29"/>
    <s v="Jun"/>
    <s v="05 Jul 2026"/>
    <s v="05"/>
    <s v="Jul"/>
    <n v="6"/>
    <n v="-24"/>
    <n v="2"/>
    <n v="4"/>
    <s v="КЛУБ МАГЕЛАН - ООД"/>
    <x v="6"/>
    <n v="2"/>
    <n v="2"/>
    <n v="1808.7124673999999"/>
    <n v="301.45207790000001"/>
    <m/>
    <s v="19 Nov 2025 15:51"/>
    <s v="19 Nov 2025"/>
    <s v="Nov"/>
    <n v="0"/>
    <n v="2"/>
    <n v="4"/>
    <n v="0"/>
    <n v="0"/>
    <n v="6"/>
    <n v="0"/>
    <s v="19.11.2025"/>
    <x v="12"/>
  </r>
  <r>
    <s v="TO"/>
    <n v="0"/>
    <n v="5"/>
    <n v="0"/>
    <n v="8369"/>
    <s v="1174765.221023"/>
    <s v="20 Jun 2026"/>
    <s v="20"/>
    <s v="Jun"/>
    <s v="25 Jun 2026"/>
    <s v="25"/>
    <s v="Jun"/>
    <n v="5"/>
    <n v="5"/>
    <n v="0"/>
    <n v="0"/>
    <s v="СЛР-ХОЛИДЕЙ-СЪРВИС ЕООД"/>
    <x v="3"/>
    <n v="2"/>
    <n v="1"/>
    <n v="1087.3436885000001"/>
    <n v="217.46873770000002"/>
    <s v="Romania"/>
    <s v="11 Nov 2025 16:20"/>
    <s v="11 Nov 2025"/>
    <s v="Nov"/>
    <n v="0"/>
    <n v="5"/>
    <n v="0"/>
    <n v="0"/>
    <n v="0"/>
    <n v="5"/>
    <n v="0"/>
    <s v="11.11.2025"/>
    <x v="11"/>
  </r>
  <r>
    <s v="TO"/>
    <n v="0"/>
    <n v="5"/>
    <n v="0"/>
    <n v="8484"/>
    <s v="1175768.221441"/>
    <s v="22 Jun 2026"/>
    <s v="22"/>
    <s v="Jun"/>
    <s v="27 Jun 2026"/>
    <s v="27"/>
    <s v="Jun"/>
    <n v="5"/>
    <n v="5"/>
    <n v="0"/>
    <n v="0"/>
    <s v="СЛР-ХОЛИДЕЙ-СЪРВИС ЕООД"/>
    <x v="1"/>
    <n v="5"/>
    <n v="1"/>
    <n v="2454.6839998"/>
    <n v="490.93679996000003"/>
    <s v="Romania"/>
    <s v="14 Nov 2025 12:15"/>
    <s v="14 Nov 2025"/>
    <s v="Nov"/>
    <n v="0"/>
    <n v="5"/>
    <n v="0"/>
    <n v="0"/>
    <n v="0"/>
    <n v="5"/>
    <n v="0"/>
    <s v="14.11.2025"/>
    <x v="11"/>
  </r>
  <r>
    <s v="TO"/>
    <n v="0"/>
    <n v="7"/>
    <n v="0"/>
    <n v="8246"/>
    <s v="NT307765"/>
    <s v="28 Jun 2026"/>
    <s v="28"/>
    <s v="Jun"/>
    <s v="05 Jul 2026"/>
    <s v="05"/>
    <s v="Jul"/>
    <n v="7"/>
    <n v="-23"/>
    <n v="3"/>
    <n v="4"/>
    <s v="НОВОТОН - ЕООД"/>
    <x v="4"/>
    <n v="3"/>
    <n v="1"/>
    <n v="2340.0332452000002"/>
    <n v="334.29046360000001"/>
    <m/>
    <s v="09 Nov 2025 23:07"/>
    <s v="08 Nov 2025"/>
    <s v="Nov"/>
    <n v="0"/>
    <n v="3"/>
    <n v="4"/>
    <n v="0"/>
    <n v="0"/>
    <n v="7"/>
    <n v="0"/>
    <s v="09.11.2025"/>
    <x v="11"/>
  </r>
  <r>
    <s v="TO"/>
    <n v="0"/>
    <n v="6"/>
    <n v="0"/>
    <n v="8420"/>
    <s v="1175043.221158"/>
    <s v="27 Jun 2026"/>
    <s v="27"/>
    <s v="Jun"/>
    <s v="03 Jul 2026"/>
    <s v="03"/>
    <s v="Jul"/>
    <n v="6"/>
    <n v="-24"/>
    <n v="4"/>
    <n v="2"/>
    <s v="СЛР-ХОЛИДЕЙ-СЪРВИС ЕООД"/>
    <x v="4"/>
    <n v="3"/>
    <n v="0"/>
    <n v="2005.7427815999999"/>
    <n v="334.29046360000001"/>
    <s v="Romania"/>
    <s v="12 Nov 2025 14:02"/>
    <s v="12 Nov 2025"/>
    <s v="Nov"/>
    <n v="0"/>
    <n v="4"/>
    <n v="2"/>
    <n v="0"/>
    <n v="0"/>
    <n v="6"/>
    <n v="0"/>
    <s v="12.11.2025"/>
    <x v="11"/>
  </r>
  <r>
    <s v="TOPOLA SKIES"/>
    <n v="0"/>
    <n v="6"/>
    <n v="0"/>
    <n v="8435"/>
    <s v="407569"/>
    <s v="21 Jun 2026"/>
    <s v="21"/>
    <s v="Jun"/>
    <s v="27 Jun 2026"/>
    <s v="27"/>
    <s v="Jun"/>
    <n v="6"/>
    <n v="6"/>
    <n v="0"/>
    <n v="0"/>
    <s v="TOPOLA SKIES"/>
    <x v="4"/>
    <n v="3"/>
    <n v="1"/>
    <n v="2092.9175339449544"/>
    <n v="348.81958899082565"/>
    <m/>
    <s v="13 Nov 2025 01:38"/>
    <s v="13 Nov 2025"/>
    <s v="Nov"/>
    <n v="0"/>
    <n v="6"/>
    <n v="0"/>
    <n v="0"/>
    <n v="0"/>
    <n v="6"/>
    <n v="0"/>
    <s v="13.11.2025"/>
    <x v="11"/>
  </r>
  <r>
    <s v="TO"/>
    <n v="0"/>
    <n v="6"/>
    <n v="0"/>
    <n v="9398"/>
    <s v="51922"/>
    <s v="29 Jun 2026"/>
    <s v="29"/>
    <s v="Jun"/>
    <s v="05 Jul 2026"/>
    <s v="05"/>
    <s v="Jul"/>
    <n v="6"/>
    <n v="-24"/>
    <n v="2"/>
    <n v="4"/>
    <s v="КЛУБ МАГЕЛАН - ООД"/>
    <x v="3"/>
    <n v="3"/>
    <n v="1"/>
    <n v="2339.9550120000004"/>
    <n v="389.99250200000006"/>
    <s v="Romania"/>
    <s v="09 Jan 2026 08:44"/>
    <s v="08 Jan 2026"/>
    <s v="Jan"/>
    <n v="0"/>
    <n v="2"/>
    <n v="4"/>
    <n v="0"/>
    <n v="0"/>
    <n v="6"/>
    <n v="0"/>
    <s v="09.01.2025"/>
    <x v="1"/>
  </r>
  <r>
    <s v="TO"/>
    <n v="0"/>
    <n v="6"/>
    <n v="0"/>
    <n v="8711"/>
    <s v="1178233.222558"/>
    <s v="24 Jun 2026"/>
    <s v="24"/>
    <s v="Jun"/>
    <s v="30 Jun 2026"/>
    <s v="30"/>
    <s v="Jun"/>
    <n v="6"/>
    <n v="6"/>
    <n v="0"/>
    <n v="0"/>
    <s v="СЛР-ХОЛИДЕЙ-СЪРВИС ЕООД"/>
    <x v="0"/>
    <n v="3"/>
    <n v="1"/>
    <n v="2203.3207281999998"/>
    <n v="367.22012136666666"/>
    <s v="Romania"/>
    <s v="22 Nov 2025 21:17"/>
    <s v="22 Nov 2025"/>
    <s v="Nov"/>
    <n v="0"/>
    <n v="6"/>
    <n v="0"/>
    <n v="0"/>
    <n v="0"/>
    <n v="6"/>
    <n v="0"/>
    <s v="22.11.2025"/>
    <x v="12"/>
  </r>
  <r>
    <s v="TO"/>
    <n v="0"/>
    <n v="5"/>
    <n v="0"/>
    <n v="9051"/>
    <s v="60243"/>
    <s v="24 Jun 2026"/>
    <s v="24"/>
    <s v="Jun"/>
    <s v="29 Jun 2026"/>
    <s v="29"/>
    <s v="Jun"/>
    <n v="5"/>
    <n v="5"/>
    <n v="0"/>
    <n v="0"/>
    <s v="КЛУБ МАГЕЛАН - ООД"/>
    <x v="1"/>
    <n v="3"/>
    <n v="2"/>
    <n v="2332.6793244"/>
    <n v="466.53586488000002"/>
    <m/>
    <s v="08 Dec 2025 09:50"/>
    <s v="05 Dec 2025"/>
    <s v="Dec"/>
    <n v="0"/>
    <n v="5"/>
    <n v="0"/>
    <n v="0"/>
    <n v="0"/>
    <n v="5"/>
    <n v="0"/>
    <s v="08.12.2025"/>
    <x v="16"/>
  </r>
  <r>
    <s v="TO"/>
    <n v="0"/>
    <n v="6"/>
    <n v="0"/>
    <n v="8135"/>
    <s v="NT307365"/>
    <s v="29 Jun 2026"/>
    <s v="29"/>
    <s v="Jun"/>
    <s v="05 Jul 2026"/>
    <s v="05"/>
    <s v="Jul"/>
    <n v="6"/>
    <n v="-24"/>
    <n v="2"/>
    <n v="4"/>
    <s v="НОВОТОН - ЕООД"/>
    <x v="4"/>
    <n v="3"/>
    <n v="1"/>
    <n v="2005.7427815999999"/>
    <n v="334.29046360000001"/>
    <m/>
    <s v="06 Nov 2025 09:41"/>
    <s v="06 Nov 2025"/>
    <s v="Nov"/>
    <n v="0"/>
    <n v="2"/>
    <n v="4"/>
    <n v="0"/>
    <n v="0"/>
    <n v="6"/>
    <n v="0"/>
    <s v="06.11.2025"/>
    <x v="3"/>
  </r>
  <r>
    <s v="TO"/>
    <n v="0"/>
    <n v="5"/>
    <n v="0"/>
    <n v="8486"/>
    <s v="1175770.221443"/>
    <s v="22 Jun 2026"/>
    <s v="22"/>
    <s v="Jun"/>
    <s v="27 Jun 2026"/>
    <s v="27"/>
    <s v="Jun"/>
    <n v="5"/>
    <n v="5"/>
    <n v="0"/>
    <n v="0"/>
    <s v="СЛР-ХОЛИДЕЙ-СЪРВИС ЕООД"/>
    <x v="5"/>
    <n v="2"/>
    <n v="1"/>
    <n v="1317.7795790999999"/>
    <n v="263.55591582"/>
    <s v="Romania"/>
    <s v="14 Nov 2025 12:21"/>
    <s v="14 Nov 2025"/>
    <s v="Nov"/>
    <n v="0"/>
    <n v="5"/>
    <n v="0"/>
    <n v="0"/>
    <n v="0"/>
    <n v="5"/>
    <n v="0"/>
    <s v="14.11.2025"/>
    <x v="11"/>
  </r>
  <r>
    <s v="TO"/>
    <n v="0"/>
    <n v="6"/>
    <n v="0"/>
    <n v="8446"/>
    <s v="17056"/>
    <s v="28 Jun 2026"/>
    <s v="28"/>
    <s v="Jun"/>
    <s v="04 Jul 2026"/>
    <s v="04"/>
    <s v="Jul"/>
    <n v="6"/>
    <n v="-24"/>
    <n v="3"/>
    <n v="3"/>
    <s v="КЛУБ МАГЕЛАН - ООД"/>
    <x v="2"/>
    <n v="2"/>
    <n v="1"/>
    <n v="1511.5827738"/>
    <n v="251.93046230000002"/>
    <m/>
    <s v="13 Nov 2025 09:52"/>
    <s v="12 Nov 2025"/>
    <s v="Nov"/>
    <n v="0"/>
    <n v="3"/>
    <n v="3"/>
    <n v="0"/>
    <n v="0"/>
    <n v="6"/>
    <n v="0"/>
    <s v="13.11.2025"/>
    <x v="11"/>
  </r>
  <r>
    <s v="TO"/>
    <n v="0"/>
    <n v="14"/>
    <n v="0"/>
    <n v="9123"/>
    <s v="45524"/>
    <s v="23 Jun 2026"/>
    <s v="23"/>
    <s v="Jun"/>
    <s v="07 Jul 2026"/>
    <s v="07"/>
    <s v="Jul"/>
    <n v="14"/>
    <n v="-16"/>
    <n v="8"/>
    <n v="6"/>
    <s v="КЛУБ МАГЕЛАН - ООД"/>
    <x v="6"/>
    <n v="2"/>
    <n v="1"/>
    <n v="3592.3120776000001"/>
    <n v="256.59371982857141"/>
    <m/>
    <s v="16 Dec 2025 11:14"/>
    <s v="15 Dec 2025"/>
    <s v="Dec"/>
    <n v="0"/>
    <n v="8"/>
    <n v="6"/>
    <n v="0"/>
    <n v="0"/>
    <n v="14"/>
    <n v="0"/>
    <s v="16.12.2025"/>
    <x v="10"/>
  </r>
  <r>
    <s v="TO"/>
    <n v="0"/>
    <n v="6"/>
    <n v="0"/>
    <n v="9350"/>
    <s v="1184746.226686"/>
    <s v="22 Jun 2026"/>
    <s v="22"/>
    <s v="Jun"/>
    <s v="28 Jun 2026"/>
    <s v="28"/>
    <s v="Jun"/>
    <n v="6"/>
    <n v="6"/>
    <n v="0"/>
    <n v="0"/>
    <s v="СЛР-ХОЛИДЕЙ-СЪРВИС ЕООД"/>
    <x v="2"/>
    <n v="2"/>
    <n v="1"/>
    <n v="1658.0353241999999"/>
    <n v="276.3392207"/>
    <s v="Romania"/>
    <s v="05 Jan 2026 12:50"/>
    <s v="05 Jan 2026"/>
    <s v="Jan"/>
    <n v="0"/>
    <n v="6"/>
    <n v="0"/>
    <n v="0"/>
    <n v="0"/>
    <n v="6"/>
    <n v="0"/>
    <s v="05.01.2025"/>
    <x v="1"/>
  </r>
  <r>
    <s v="TO"/>
    <n v="0"/>
    <n v="5"/>
    <n v="0"/>
    <n v="8452"/>
    <s v="1175332.221273"/>
    <s v="20 Jun 2026"/>
    <s v="20"/>
    <s v="Jun"/>
    <s v="25 Jun 2026"/>
    <s v="25"/>
    <s v="Jun"/>
    <n v="5"/>
    <n v="5"/>
    <n v="0"/>
    <n v="0"/>
    <s v="СЛР-ХОЛИДЕЙ-СЪРВИС ЕООД"/>
    <x v="7"/>
    <n v="4"/>
    <n v="1"/>
    <n v="2045.5048054999997"/>
    <n v="409.10096109999995"/>
    <s v="Romania"/>
    <s v="13 Nov 2025 12:02"/>
    <s v="13 Nov 2025"/>
    <s v="Nov"/>
    <n v="0"/>
    <n v="5"/>
    <n v="0"/>
    <n v="0"/>
    <n v="0"/>
    <n v="5"/>
    <n v="0"/>
    <s v="13.11.2025"/>
    <x v="11"/>
  </r>
  <r>
    <s v="TO"/>
    <n v="0"/>
    <n v="5"/>
    <n v="0"/>
    <n v="8160"/>
    <s v="1172230.220327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6"/>
    <s v="07 Nov 2025"/>
    <s v="Nov"/>
    <n v="0"/>
    <n v="5"/>
    <n v="0"/>
    <n v="0"/>
    <n v="0"/>
    <n v="5"/>
    <n v="0"/>
    <s v="07.11.2025"/>
    <x v="3"/>
  </r>
  <r>
    <s v="TO"/>
    <n v="0"/>
    <n v="6"/>
    <n v="0"/>
    <n v="9173"/>
    <s v="60498"/>
    <s v="29 Jun 2026"/>
    <s v="29"/>
    <s v="Jun"/>
    <s v="05 Jul 2026"/>
    <s v="05"/>
    <s v="Jul"/>
    <n v="6"/>
    <n v="-24"/>
    <n v="2"/>
    <n v="4"/>
    <s v="КЛУБ МАГЕЛАН - ООД"/>
    <x v="6"/>
    <n v="2"/>
    <n v="2"/>
    <n v="1959.3896106"/>
    <n v="326.56493510000001"/>
    <s v="Romania"/>
    <s v="23 Dec 2025 14:50"/>
    <s v="23 Dec 2025"/>
    <s v="Dec"/>
    <n v="0"/>
    <n v="2"/>
    <n v="4"/>
    <n v="0"/>
    <n v="0"/>
    <n v="6"/>
    <n v="0"/>
    <s v="23.12.2025"/>
    <x v="21"/>
  </r>
  <r>
    <s v="TOPOLA SKIES"/>
    <n v="0"/>
    <n v="5"/>
    <n v="0"/>
    <n v="8134"/>
    <s v="403621"/>
    <s v="25 Jun 2026"/>
    <s v="25"/>
    <s v="Jun"/>
    <s v="30 Jun 2026"/>
    <s v="30"/>
    <s v="Jun"/>
    <n v="5"/>
    <n v="5"/>
    <n v="0"/>
    <n v="0"/>
    <s v="TOPOLA SKIES"/>
    <x v="1"/>
    <n v="1"/>
    <n v="4"/>
    <n v="2637.6789908256874"/>
    <n v="527.53579816513752"/>
    <m/>
    <s v="06 Nov 2025 09:28"/>
    <s v="06 Nov 2025"/>
    <s v="Nov"/>
    <n v="0"/>
    <n v="5"/>
    <n v="0"/>
    <n v="0"/>
    <n v="0"/>
    <n v="5"/>
    <n v="0"/>
    <s v="06.11.2025"/>
    <x v="3"/>
  </r>
  <r>
    <s v="TO"/>
    <n v="0"/>
    <n v="7"/>
    <n v="0"/>
    <n v="8823"/>
    <s v="96743"/>
    <s v="23 Jun 2026"/>
    <s v="23"/>
    <s v="Jun"/>
    <s v="30 Jun 2026"/>
    <s v="30"/>
    <s v="Jun"/>
    <n v="7"/>
    <n v="7"/>
    <n v="0"/>
    <n v="0"/>
    <s v="ДЕСТИНЕЙШЪН ТУРИСТИК СЪРВИСИС - ЕООД"/>
    <x v="6"/>
    <n v="3"/>
    <n v="1"/>
    <n v="2380.6949509000001"/>
    <n v="340.09927870000001"/>
    <s v="Romania"/>
    <s v="26 Nov 2025 08:45"/>
    <s v="25 Nov 2025"/>
    <s v="Nov"/>
    <n v="0"/>
    <n v="7"/>
    <n v="0"/>
    <n v="0"/>
    <n v="0"/>
    <n v="7"/>
    <n v="0"/>
    <s v="26.11.2025"/>
    <x v="15"/>
  </r>
  <r>
    <s v="TO"/>
    <n v="0"/>
    <n v="6"/>
    <n v="0"/>
    <n v="8233"/>
    <s v="1173152.220485"/>
    <s v="24 Jun 2026"/>
    <s v="24"/>
    <s v="Jun"/>
    <s v="30 Jun 2026"/>
    <s v="30"/>
    <s v="Jun"/>
    <n v="6"/>
    <n v="6"/>
    <n v="0"/>
    <n v="0"/>
    <s v="СЛР-ХОЛИДЕЙ-СЪРВИС ЕООД"/>
    <x v="4"/>
    <n v="2"/>
    <n v="2"/>
    <n v="1819.4890906999999"/>
    <n v="303.24818178333334"/>
    <s v="Romania"/>
    <s v="08 Nov 2025 09:57"/>
    <s v="08 Nov 2025"/>
    <s v="Nov"/>
    <n v="0"/>
    <n v="6"/>
    <n v="0"/>
    <n v="0"/>
    <n v="0"/>
    <n v="6"/>
    <n v="0"/>
    <s v="08.11.2025"/>
    <x v="3"/>
  </r>
  <r>
    <s v="TO"/>
    <n v="0"/>
    <n v="6"/>
    <n v="0"/>
    <n v="8419"/>
    <s v="1175043.221157"/>
    <s v="27 Jun 2026"/>
    <s v="27"/>
    <s v="Jun"/>
    <s v="03 Jul 2026"/>
    <s v="03"/>
    <s v="Jul"/>
    <n v="6"/>
    <n v="-24"/>
    <n v="4"/>
    <n v="2"/>
    <s v="СЛР-ХОЛИДЕЙ-СЪРВИС ЕООД"/>
    <x v="4"/>
    <n v="3"/>
    <n v="0"/>
    <n v="2005.7427815999999"/>
    <n v="334.29046360000001"/>
    <s v="Romania"/>
    <s v="12 Nov 2025 14:02"/>
    <s v="12 Nov 2025"/>
    <s v="Nov"/>
    <n v="0"/>
    <n v="4"/>
    <n v="2"/>
    <n v="0"/>
    <n v="0"/>
    <n v="6"/>
    <n v="0"/>
    <s v="12.11.2025"/>
    <x v="11"/>
  </r>
  <r>
    <s v="TO"/>
    <n v="7"/>
    <n v="0"/>
    <n v="0"/>
    <n v="8412"/>
    <s v="753664050"/>
    <s v="06 Jun 2026"/>
    <s v="06"/>
    <s v="Jun"/>
    <s v="13 Jun 2026"/>
    <s v="13"/>
    <s v="Jun"/>
    <n v="7"/>
    <n v="7"/>
    <n v="0"/>
    <n v="0"/>
    <s v="ДЕСТИНЕЙШЪН ТУРИСТИК СЪРВИСИС - ЕООД"/>
    <x v="1"/>
    <n v="4"/>
    <n v="1"/>
    <n v="1679.5103376"/>
    <n v="239.93004822857142"/>
    <s v="Poland"/>
    <s v="12 Nov 2025 11:24"/>
    <s v="29 Oct 2025"/>
    <s v="Nov"/>
    <n v="0"/>
    <n v="7"/>
    <n v="0"/>
    <n v="0"/>
    <n v="0"/>
    <n v="7"/>
    <n v="0"/>
    <s v="12.11.2025"/>
    <x v="11"/>
  </r>
  <r>
    <s v="TO"/>
    <n v="0"/>
    <n v="7"/>
    <n v="0"/>
    <n v="8672"/>
    <s v="1177930.222446"/>
    <s v="30 Jun 2026"/>
    <s v="30"/>
    <s v="Jun"/>
    <s v="07 Jul 2026"/>
    <s v="07"/>
    <s v="Jul"/>
    <n v="7"/>
    <n v="-23"/>
    <n v="1"/>
    <n v="6"/>
    <s v="СЛР-ХОЛИДЕЙ-СЪРВИС ЕООД"/>
    <x v="6"/>
    <n v="2"/>
    <n v="0"/>
    <n v="1334.9517664999998"/>
    <n v="190.7073952142857"/>
    <s v="Romania"/>
    <s v="21 Nov 2025 10:54"/>
    <s v="21 Nov 2025"/>
    <s v="Nov"/>
    <n v="0"/>
    <n v="1"/>
    <n v="6"/>
    <n v="0"/>
    <n v="0"/>
    <n v="7"/>
    <n v="0"/>
    <s v="21.11.2025"/>
    <x v="12"/>
  </r>
  <r>
    <s v="TO"/>
    <n v="0"/>
    <n v="7"/>
    <n v="0"/>
    <n v="8824"/>
    <s v="96739"/>
    <s v="23 Jun 2026"/>
    <s v="23"/>
    <s v="Jun"/>
    <s v="30 Jun 2026"/>
    <s v="30"/>
    <s v="Jun"/>
    <n v="7"/>
    <n v="7"/>
    <n v="0"/>
    <n v="0"/>
    <s v="ДЕСТИНЕЙШЪН ТУРИСТИК СЪРВИСИС - ЕООД"/>
    <x v="6"/>
    <n v="3"/>
    <n v="1"/>
    <n v="2380.6949509000001"/>
    <n v="340.09927870000001"/>
    <s v="Romania"/>
    <s v="26 Nov 2025 08:45"/>
    <s v="25 Nov 2025"/>
    <s v="Nov"/>
    <n v="0"/>
    <n v="7"/>
    <n v="0"/>
    <n v="0"/>
    <n v="0"/>
    <n v="7"/>
    <n v="0"/>
    <s v="26.11.2025"/>
    <x v="15"/>
  </r>
  <r>
    <s v="TO"/>
    <n v="0"/>
    <n v="6"/>
    <n v="0"/>
    <n v="8900"/>
    <s v="NT310648"/>
    <s v="27 Jun 2026"/>
    <s v="27"/>
    <s v="Jun"/>
    <s v="03 Jul 2026"/>
    <s v="03"/>
    <s v="Jul"/>
    <n v="6"/>
    <n v="-24"/>
    <n v="4"/>
    <n v="2"/>
    <s v="НОВОТОН - ЕООД"/>
    <x v="5"/>
    <n v="3"/>
    <n v="0"/>
    <n v="2494.1526491999998"/>
    <n v="415.69210819999995"/>
    <m/>
    <s v="28 Nov 2025 14:30"/>
    <s v="28 Nov 2025"/>
    <s v="Nov"/>
    <n v="0"/>
    <n v="4"/>
    <n v="2"/>
    <n v="0"/>
    <n v="0"/>
    <n v="6"/>
    <n v="0"/>
    <s v="28.11.2025"/>
    <x v="15"/>
  </r>
  <r>
    <s v="TO"/>
    <n v="0"/>
    <n v="5"/>
    <n v="0"/>
    <n v="8917"/>
    <s v="1180371.223451"/>
    <s v="22 Jun 2026"/>
    <s v="22"/>
    <s v="Jun"/>
    <s v="27 Jun 2026"/>
    <s v="27"/>
    <s v="Jun"/>
    <n v="5"/>
    <n v="5"/>
    <n v="0"/>
    <n v="0"/>
    <s v="СЛР-ХОЛИДЕЙ-СЪРВИС ЕООД"/>
    <x v="2"/>
    <n v="1"/>
    <n v="2"/>
    <n v="1266.5955080000001"/>
    <n v="253.31910160000001"/>
    <s v="Romania"/>
    <s v="29 Nov 2025 10:47"/>
    <s v="29 Nov 2025"/>
    <s v="Nov"/>
    <n v="0"/>
    <n v="5"/>
    <n v="0"/>
    <n v="0"/>
    <n v="0"/>
    <n v="5"/>
    <n v="0"/>
    <s v="29.11.2025"/>
    <x v="15"/>
  </r>
  <r>
    <s v="TO"/>
    <n v="0"/>
    <n v="6"/>
    <n v="0"/>
    <n v="8901"/>
    <s v="NT310649"/>
    <s v="27 Jun 2026"/>
    <s v="27"/>
    <s v="Jun"/>
    <s v="03 Jul 2026"/>
    <s v="03"/>
    <s v="Jul"/>
    <n v="6"/>
    <n v="-24"/>
    <n v="4"/>
    <n v="2"/>
    <s v="НОВОТОН - ЕООД"/>
    <x v="5"/>
    <n v="3"/>
    <n v="1"/>
    <n v="2494.1526491999998"/>
    <n v="415.69210819999995"/>
    <m/>
    <s v="28 Nov 2025 14:31"/>
    <s v="28 Nov 2025"/>
    <s v="Nov"/>
    <n v="0"/>
    <n v="4"/>
    <n v="2"/>
    <n v="0"/>
    <n v="0"/>
    <n v="6"/>
    <n v="0"/>
    <s v="28.11.2025"/>
    <x v="15"/>
  </r>
  <r>
    <s v="TO"/>
    <n v="0"/>
    <n v="14"/>
    <n v="0"/>
    <n v="9122"/>
    <s v="45525"/>
    <s v="23 Jun 2026"/>
    <s v="23"/>
    <s v="Jun"/>
    <s v="07 Jul 2026"/>
    <s v="07"/>
    <s v="Jul"/>
    <n v="14"/>
    <n v="-16"/>
    <n v="8"/>
    <n v="6"/>
    <s v="КЛУБ МАГЕЛАН - ООД"/>
    <x v="6"/>
    <n v="2"/>
    <n v="2"/>
    <n v="4490.2727472000006"/>
    <n v="320.73376765714289"/>
    <m/>
    <s v="16 Dec 2025 11:13"/>
    <s v="15 Dec 2025"/>
    <s v="Dec"/>
    <n v="0"/>
    <n v="8"/>
    <n v="6"/>
    <n v="0"/>
    <n v="0"/>
    <n v="14"/>
    <n v="0"/>
    <s v="16.12.2025"/>
    <x v="10"/>
  </r>
  <r>
    <s v="TO"/>
    <n v="0"/>
    <n v="7"/>
    <n v="0"/>
    <n v="8659"/>
    <s v="1177829.222418"/>
    <s v="29 Jun 2026"/>
    <s v="29"/>
    <s v="Jun"/>
    <s v="06 Jul 2026"/>
    <s v="06"/>
    <s v="Jul"/>
    <n v="7"/>
    <n v="-23"/>
    <n v="2"/>
    <n v="5"/>
    <s v="СЛР-ХОЛИДЕЙ-СЪРВИС ЕООД"/>
    <x v="2"/>
    <n v="2"/>
    <n v="2"/>
    <n v="2204.3573180999997"/>
    <n v="314.90818829999995"/>
    <s v="Romania"/>
    <s v="21 Nov 2025 09:45"/>
    <s v="21 Nov 2025"/>
    <s v="Nov"/>
    <n v="0"/>
    <n v="2"/>
    <n v="5"/>
    <n v="0"/>
    <n v="0"/>
    <n v="7"/>
    <n v="0"/>
    <s v="21.11.2025"/>
    <x v="12"/>
  </r>
  <r>
    <s v="TO"/>
    <n v="0"/>
    <n v="5"/>
    <n v="0"/>
    <n v="8400"/>
    <s v="1174907.221120"/>
    <s v="15 Jun 2026"/>
    <s v="15"/>
    <s v="Jun"/>
    <s v="20 Jun 2026"/>
    <s v="20"/>
    <s v="Jun"/>
    <n v="5"/>
    <n v="5"/>
    <n v="0"/>
    <n v="0"/>
    <s v="СЛР-ХОЛИДЕЙ-СЪРВИС ЕООД"/>
    <x v="3"/>
    <n v="2"/>
    <n v="0"/>
    <n v="1087.3436885000001"/>
    <n v="217.46873770000002"/>
    <s v="Romania"/>
    <s v="12 Nov 2025 10:03"/>
    <s v="12 Nov 2025"/>
    <s v="Nov"/>
    <n v="0"/>
    <n v="5"/>
    <n v="0"/>
    <n v="0"/>
    <n v="0"/>
    <n v="5"/>
    <n v="0"/>
    <s v="12.11.2025"/>
    <x v="11"/>
  </r>
  <r>
    <s v="BOOKING"/>
    <n v="0"/>
    <n v="4"/>
    <n v="0"/>
    <n v="8920"/>
    <s v="6592624788"/>
    <s v="21 Jun 2026"/>
    <s v="21"/>
    <s v="Jun"/>
    <s v="25 Jun 2026"/>
    <s v="25"/>
    <s v="Jun"/>
    <n v="4"/>
    <n v="4"/>
    <n v="0"/>
    <n v="0"/>
    <s v="BOOKING"/>
    <x v="4"/>
    <n v="2"/>
    <n v="1"/>
    <n v="1418.5329952293575"/>
    <n v="354.63324880733938"/>
    <m/>
    <s v="29 Nov 2025 21:08"/>
    <s v="29 Nov 2025"/>
    <s v="Nov"/>
    <n v="0"/>
    <n v="4"/>
    <n v="0"/>
    <n v="0"/>
    <n v="0"/>
    <n v="4"/>
    <n v="0"/>
    <s v="29.11.2025"/>
    <x v="15"/>
  </r>
  <r>
    <s v="TO"/>
    <n v="0"/>
    <n v="5"/>
    <n v="0"/>
    <n v="8703"/>
    <s v="1178127.222517"/>
    <s v="25 Jun 2026"/>
    <s v="25"/>
    <s v="Jun"/>
    <s v="30 Jun 2026"/>
    <s v="30"/>
    <s v="Jun"/>
    <n v="5"/>
    <n v="5"/>
    <n v="0"/>
    <n v="0"/>
    <s v="СЛР-ХОЛИДЕЙ-СЪРВИС ЕООД"/>
    <x v="4"/>
    <n v="3"/>
    <n v="1"/>
    <n v="1259.6523115"/>
    <n v="251.93046229999999"/>
    <s v="Romania"/>
    <s v="21 Nov 2025 21:47"/>
    <s v="21 Nov 2025"/>
    <s v="Nov"/>
    <n v="0"/>
    <n v="5"/>
    <n v="0"/>
    <n v="0"/>
    <n v="0"/>
    <n v="5"/>
    <n v="0"/>
    <s v="21.11.2025"/>
    <x v="12"/>
  </r>
  <r>
    <s v="TO"/>
    <n v="0"/>
    <n v="5"/>
    <n v="0"/>
    <n v="8379"/>
    <s v="1174791.221042"/>
    <s v="20 Jun 2026"/>
    <s v="20"/>
    <s v="Jun"/>
    <s v="25 Jun 2026"/>
    <s v="25"/>
    <s v="Jun"/>
    <n v="5"/>
    <n v="5"/>
    <n v="0"/>
    <n v="0"/>
    <s v="СЛР-ХОЛИДЕЙ-СЪРВИС ЕООД"/>
    <x v="4"/>
    <n v="2"/>
    <n v="1"/>
    <n v="1087.3436885000001"/>
    <n v="217.46873770000002"/>
    <s v="Romania"/>
    <s v="11 Nov 2025 16:52"/>
    <s v="11 Nov 2025"/>
    <s v="Nov"/>
    <n v="0"/>
    <n v="5"/>
    <n v="0"/>
    <n v="0"/>
    <n v="0"/>
    <n v="5"/>
    <n v="0"/>
    <s v="11.11.2025"/>
    <x v="11"/>
  </r>
  <r>
    <s v="TO"/>
    <n v="0"/>
    <n v="6"/>
    <n v="0"/>
    <n v="9308"/>
    <s v="1184376.226346"/>
    <s v="15 Jun 2026"/>
    <s v="15"/>
    <s v="Jun"/>
    <s v="21 Jun 2026"/>
    <s v="21"/>
    <s v="Jun"/>
    <n v="6"/>
    <n v="6"/>
    <n v="0"/>
    <n v="0"/>
    <s v="СЛР-ХОЛИДЕЙ-СЪРВИС ЕООД"/>
    <x v="7"/>
    <n v="4"/>
    <n v="2"/>
    <n v="0"/>
    <n v="0"/>
    <s v="Romania"/>
    <s v="01 Jan 2026 03:54"/>
    <s v="31 Dec 2025"/>
    <s v="Jan"/>
    <n v="0"/>
    <n v="6"/>
    <n v="0"/>
    <n v="0"/>
    <n v="0"/>
    <n v="6"/>
    <n v="0"/>
    <s v="01.01.2025"/>
    <x v="20"/>
  </r>
  <r>
    <s v="TO"/>
    <n v="5"/>
    <n v="0"/>
    <n v="0"/>
    <n v="8559"/>
    <s v="1176529.221867"/>
    <s v="10 Jun 2026"/>
    <s v="10"/>
    <s v="Jun"/>
    <s v="15 Jun 2026"/>
    <s v="15"/>
    <s v="Jun"/>
    <n v="5"/>
    <n v="5"/>
    <n v="0"/>
    <n v="0"/>
    <s v="СЛР-ХОЛИДЕЙ-СЪРВИС ЕООД"/>
    <x v="6"/>
    <n v="2"/>
    <n v="1"/>
    <n v="753.58129900000006"/>
    <n v="150.71625980000002"/>
    <s v="Romania"/>
    <s v="17 Nov 2025 12:43"/>
    <s v="17 Nov 2025"/>
    <s v="Nov"/>
    <n v="0"/>
    <n v="5"/>
    <n v="0"/>
    <n v="0"/>
    <n v="0"/>
    <n v="5"/>
    <n v="0"/>
    <s v="17.11.2025"/>
    <x v="12"/>
  </r>
  <r>
    <s v="TO"/>
    <n v="0"/>
    <n v="6"/>
    <n v="0"/>
    <n v="9233"/>
    <s v="1183835.225887"/>
    <s v="29 Jun 2026"/>
    <s v="29"/>
    <s v="Jun"/>
    <s v="05 Jul 2026"/>
    <s v="05"/>
    <s v="Jul"/>
    <n v="6"/>
    <n v="-24"/>
    <n v="2"/>
    <n v="4"/>
    <s v="СЛР-ХОЛИДЕЙ-СЪРВИС ЕООД"/>
    <x v="4"/>
    <n v="3"/>
    <n v="1"/>
    <n v="2172.8488968000001"/>
    <n v="362.14148280000001"/>
    <s v="Romania"/>
    <s v="29 Dec 2025 18:47"/>
    <s v="29 Dec 2025"/>
    <s v="Dec"/>
    <n v="0"/>
    <n v="2"/>
    <n v="4"/>
    <n v="0"/>
    <n v="0"/>
    <n v="6"/>
    <n v="0"/>
    <s v="29.12.2025"/>
    <x v="18"/>
  </r>
  <r>
    <s v="TO"/>
    <n v="0"/>
    <n v="5"/>
    <n v="0"/>
    <n v="8174"/>
    <s v="1172230.220341"/>
    <s v="25 Jun 2026"/>
    <s v="25"/>
    <s v="Jun"/>
    <s v="30 Jun 2026"/>
    <s v="30"/>
    <s v="Jun"/>
    <n v="5"/>
    <n v="5"/>
    <n v="0"/>
    <n v="0"/>
    <s v="СЛР-ХОЛИДЕЙ-СЪРВИС ЕООД"/>
    <x v="6"/>
    <n v="3"/>
    <n v="0"/>
    <n v="1627.8373089999998"/>
    <n v="325.56746179999993"/>
    <s v="Romania"/>
    <s v="07 Nov 2025 11:09"/>
    <s v="07 Nov 2025"/>
    <s v="Nov"/>
    <n v="0"/>
    <n v="5"/>
    <n v="0"/>
    <n v="0"/>
    <n v="0"/>
    <n v="5"/>
    <n v="0"/>
    <s v="07.11.2025"/>
    <x v="3"/>
  </r>
  <r>
    <s v="TO"/>
    <n v="0"/>
    <n v="6"/>
    <n v="0"/>
    <n v="9243"/>
    <s v="NT312510"/>
    <s v="22 Jun 2026"/>
    <s v="22"/>
    <s v="Jun"/>
    <s v="28 Jun 2026"/>
    <s v="28"/>
    <s v="Jun"/>
    <n v="6"/>
    <n v="6"/>
    <n v="0"/>
    <n v="0"/>
    <s v="НОВОТОН - ЕООД"/>
    <x v="1"/>
    <n v="4"/>
    <n v="0"/>
    <n v="2694.2340581999997"/>
    <n v="449.03900969999995"/>
    <s v="Romania"/>
    <s v="30 Dec 2025 10:31"/>
    <s v="29 Dec 2025"/>
    <s v="Dec"/>
    <n v="0"/>
    <n v="6"/>
    <n v="0"/>
    <n v="0"/>
    <n v="0"/>
    <n v="6"/>
    <n v="0"/>
    <s v="30.12.2025"/>
    <x v="18"/>
  </r>
  <r>
    <s v="TO"/>
    <n v="0"/>
    <n v="5"/>
    <n v="0"/>
    <n v="9288"/>
    <s v="3094"/>
    <s v="25 Jun 2026"/>
    <s v="25"/>
    <s v="Jun"/>
    <s v="30 Jun 2026"/>
    <s v="30"/>
    <s v="Jun"/>
    <n v="5"/>
    <n v="5"/>
    <n v="0"/>
    <n v="0"/>
    <s v="КЛУБ МАГЕЛАН - ООД"/>
    <x v="4"/>
    <n v="3"/>
    <n v="1"/>
    <n v="1810.707414"/>
    <n v="362.14148280000001"/>
    <s v="Romania"/>
    <s v="31 Dec 2025 13:09"/>
    <s v="31 Dec 2025"/>
    <s v="Dec"/>
    <n v="0"/>
    <n v="5"/>
    <n v="0"/>
    <n v="0"/>
    <n v="0"/>
    <n v="5"/>
    <n v="0"/>
    <s v="31.12.2025"/>
    <x v="18"/>
  </r>
  <r>
    <s v="BOOKING"/>
    <n v="0"/>
    <n v="4"/>
    <n v="0"/>
    <n v="8912"/>
    <s v="5975733652"/>
    <s v="20 Jun 2026"/>
    <s v="20"/>
    <s v="Jun"/>
    <s v="24 Jun 2026"/>
    <s v="24"/>
    <s v="Jun"/>
    <n v="4"/>
    <n v="4"/>
    <n v="0"/>
    <n v="0"/>
    <s v="BOOKING"/>
    <x v="7"/>
    <n v="3"/>
    <n v="2"/>
    <n v="3127.7489812844028"/>
    <n v="781.9372453211007"/>
    <m/>
    <s v="28 Nov 2025 19:24"/>
    <s v="28 Nov 2025"/>
    <s v="Nov"/>
    <n v="0"/>
    <n v="4"/>
    <n v="0"/>
    <n v="0"/>
    <n v="0"/>
    <n v="4"/>
    <n v="0"/>
    <s v="28.11.2025"/>
    <x v="15"/>
  </r>
  <r>
    <s v="TO"/>
    <n v="0"/>
    <n v="7"/>
    <n v="0"/>
    <n v="8521"/>
    <s v="1176218.221586"/>
    <s v="22 Jun 2026"/>
    <s v="22"/>
    <s v="Jun"/>
    <s v="29 Jun 2026"/>
    <s v="29"/>
    <s v="Jun"/>
    <n v="7"/>
    <n v="7"/>
    <n v="0"/>
    <n v="0"/>
    <s v="СЛР-ХОЛИДЕЙ-СЪРВИС ЕООД"/>
    <x v="6"/>
    <n v="3"/>
    <n v="0"/>
    <n v="2156.8697656999998"/>
    <n v="308.1242522428571"/>
    <s v="Romania"/>
    <s v="16 Nov 2025 19:13"/>
    <s v="16 Nov 2025"/>
    <s v="Nov"/>
    <n v="0"/>
    <n v="7"/>
    <n v="0"/>
    <n v="0"/>
    <n v="0"/>
    <n v="7"/>
    <n v="0"/>
    <s v="16.11.2025"/>
    <x v="12"/>
  </r>
  <r>
    <s v="TO"/>
    <n v="0"/>
    <n v="7"/>
    <n v="0"/>
    <n v="8869"/>
    <s v="NT310329"/>
    <s v="20 Jun 2026"/>
    <s v="20"/>
    <s v="Jun"/>
    <s v="27 Jun 2026"/>
    <s v="27"/>
    <s v="Jun"/>
    <n v="7"/>
    <n v="7"/>
    <n v="0"/>
    <n v="0"/>
    <s v="НОВОТОН - ЕООД"/>
    <x v="3"/>
    <n v="1"/>
    <n v="1"/>
    <n v="1200.1364045999999"/>
    <n v="171.44805779999999"/>
    <m/>
    <s v="27 Nov 2025 11:40"/>
    <s v="27 Nov 2025"/>
    <s v="Nov"/>
    <n v="0"/>
    <n v="7"/>
    <n v="0"/>
    <n v="0"/>
    <n v="0"/>
    <n v="7"/>
    <n v="0"/>
    <s v="27.11.2025"/>
    <x v="15"/>
  </r>
  <r>
    <s v="TO"/>
    <n v="0"/>
    <n v="7"/>
    <n v="0"/>
    <n v="8768"/>
    <s v="17323"/>
    <s v="22 Jun 2026"/>
    <s v="22"/>
    <s v="Jun"/>
    <s v="29 Jun 2026"/>
    <s v="29"/>
    <s v="Jun"/>
    <n v="7"/>
    <n v="7"/>
    <n v="0"/>
    <n v="0"/>
    <s v="КЛУБ МАГЕЛАН - ООД"/>
    <x v="6"/>
    <n v="2"/>
    <n v="2"/>
    <n v="1997.098013"/>
    <n v="285.29971614285716"/>
    <m/>
    <s v="24 Nov 2025 13:15"/>
    <s v="24 Nov 2025"/>
    <s v="Nov"/>
    <n v="0"/>
    <n v="7"/>
    <n v="0"/>
    <n v="0"/>
    <n v="0"/>
    <n v="7"/>
    <n v="0"/>
    <s v="24.11.2025"/>
    <x v="15"/>
  </r>
  <r>
    <s v="TOPOLA SKIES"/>
    <n v="0"/>
    <n v="5"/>
    <n v="0"/>
    <n v="8562"/>
    <s v="409856"/>
    <s v="30 Jun 2026"/>
    <s v="30"/>
    <s v="Jun"/>
    <s v="05 Jul 2026"/>
    <s v="05"/>
    <s v="Jul"/>
    <n v="5"/>
    <n v="-25"/>
    <n v="1"/>
    <n v="4"/>
    <s v="TOPOLA SKIES"/>
    <x v="7"/>
    <n v="4"/>
    <m/>
    <n v="2777.6374678899078"/>
    <n v="555.52749357798155"/>
    <m/>
    <s v="17 Nov 2025 14:00"/>
    <s v="17 Nov 2025"/>
    <s v="Nov"/>
    <n v="0"/>
    <n v="1"/>
    <n v="4"/>
    <n v="0"/>
    <n v="0"/>
    <n v="5"/>
    <n v="0"/>
    <s v="17.11.2025"/>
    <x v="12"/>
  </r>
  <r>
    <s v="TO"/>
    <n v="0"/>
    <n v="7"/>
    <n v="0"/>
    <n v="8655"/>
    <s v="1177826.222359"/>
    <s v="29 Jun 2026"/>
    <s v="29"/>
    <s v="Jun"/>
    <s v="06 Jul 2026"/>
    <s v="06"/>
    <s v="Jul"/>
    <n v="7"/>
    <n v="-23"/>
    <n v="2"/>
    <n v="5"/>
    <s v="СЛР-ХОЛИДЕЙ-СЪРВИС ЕООД"/>
    <x v="5"/>
    <n v="2"/>
    <n v="1"/>
    <n v="1989.5485091999999"/>
    <n v="284.22121559999999"/>
    <s v="Romania"/>
    <s v="21 Nov 2025 07:54"/>
    <s v="21 Nov 2025"/>
    <s v="Nov"/>
    <n v="0"/>
    <n v="2"/>
    <n v="5"/>
    <n v="0"/>
    <n v="0"/>
    <n v="7"/>
    <n v="0"/>
    <s v="21.11.2025"/>
    <x v="12"/>
  </r>
  <r>
    <s v="TO"/>
    <n v="0"/>
    <n v="5"/>
    <n v="0"/>
    <n v="8197"/>
    <s v="NT307605"/>
    <s v="27 Jun 2026"/>
    <s v="27"/>
    <s v="Jun"/>
    <s v="02 Jul 2026"/>
    <s v="02"/>
    <s v="Jul"/>
    <n v="5"/>
    <n v="-25"/>
    <n v="4"/>
    <n v="1"/>
    <s v="НОВОТОН - ЕООД"/>
    <x v="6"/>
    <n v="3"/>
    <n v="1"/>
    <n v="1627.8373089999998"/>
    <n v="325.56746179999993"/>
    <m/>
    <s v="07 Nov 2025 14:27"/>
    <s v="07 Nov 2025"/>
    <s v="Nov"/>
    <n v="0"/>
    <n v="4"/>
    <n v="1"/>
    <n v="0"/>
    <n v="0"/>
    <n v="5"/>
    <n v="0"/>
    <s v="07.11.2025"/>
    <x v="3"/>
  </r>
  <r>
    <s v="TO"/>
    <n v="0"/>
    <n v="7"/>
    <n v="0"/>
    <n v="8868"/>
    <s v="NT310328"/>
    <s v="20 Jun 2026"/>
    <s v="20"/>
    <s v="Jun"/>
    <s v="27 Jun 2026"/>
    <s v="27"/>
    <s v="Jun"/>
    <n v="7"/>
    <n v="7"/>
    <n v="0"/>
    <n v="0"/>
    <s v="НОВОТОН - ЕООД"/>
    <x v="1"/>
    <n v="3"/>
    <n v="2"/>
    <n v="3055.7887920000003"/>
    <n v="436.54125600000003"/>
    <m/>
    <s v="27 Nov 2025 11:39"/>
    <s v="27 Nov 2025"/>
    <s v="Nov"/>
    <n v="0"/>
    <n v="7"/>
    <n v="0"/>
    <n v="0"/>
    <n v="0"/>
    <n v="7"/>
    <n v="0"/>
    <s v="27.11.2025"/>
    <x v="15"/>
  </r>
  <r>
    <s v="TO"/>
    <n v="0"/>
    <n v="5"/>
    <n v="0"/>
    <n v="9096"/>
    <s v="1182278.224778"/>
    <s v="20 Jun 2026"/>
    <s v="20"/>
    <s v="Jun"/>
    <s v="25 Jun 2026"/>
    <s v="25"/>
    <s v="Jun"/>
    <n v="5"/>
    <n v="5"/>
    <n v="0"/>
    <n v="0"/>
    <s v="СЛР-ХОЛИДЕЙ-СЪРВИС ЕООД"/>
    <x v="6"/>
    <n v="1"/>
    <n v="1"/>
    <n v="800.13005299999998"/>
    <n v="160.02601060000001"/>
    <s v="Romania"/>
    <s v="12 Dec 2025 22:23"/>
    <s v="12 Dec 2025"/>
    <s v="Dec"/>
    <n v="0"/>
    <n v="5"/>
    <n v="0"/>
    <n v="0"/>
    <n v="0"/>
    <n v="5"/>
    <n v="0"/>
    <s v="12.12.2025"/>
    <x v="16"/>
  </r>
  <r>
    <s v="TO"/>
    <n v="0"/>
    <n v="5"/>
    <n v="0"/>
    <n v="8203"/>
    <s v="1172866.220408"/>
    <s v="24 Jun 2026"/>
    <s v="24"/>
    <s v="Jun"/>
    <s v="29 Jun 2026"/>
    <s v="29"/>
    <s v="Jun"/>
    <n v="5"/>
    <n v="5"/>
    <n v="0"/>
    <n v="0"/>
    <s v="СЛР-ХОЛИДЕЙ-СЪРВИС ЕООД"/>
    <x v="4"/>
    <n v="2"/>
    <n v="2"/>
    <n v="1509.9594348999999"/>
    <n v="301.99188698"/>
    <s v="Romania"/>
    <s v="07 Nov 2025 15:04"/>
    <s v="07 Nov 2025"/>
    <s v="Nov"/>
    <n v="0"/>
    <n v="5"/>
    <n v="0"/>
    <n v="0"/>
    <n v="0"/>
    <n v="5"/>
    <n v="0"/>
    <s v="07.11.2025"/>
    <x v="3"/>
  </r>
  <r>
    <s v="BOOKING"/>
    <n v="3"/>
    <n v="0"/>
    <n v="0"/>
    <n v="9329"/>
    <s v="6862703466"/>
    <s v="12 Jun 2026"/>
    <s v="12"/>
    <s v="Jun"/>
    <s v="15 Jun 2026"/>
    <s v="15"/>
    <s v="Jun"/>
    <n v="3"/>
    <n v="3"/>
    <n v="0"/>
    <n v="0"/>
    <s v="BOOKING"/>
    <x v="4"/>
    <n v="2"/>
    <n v="1"/>
    <n v="771.7633406422018"/>
    <n v="257.25444688073389"/>
    <s v="Romania"/>
    <s v="02 Jan 2026 20:10"/>
    <s v="02 Jan 2026"/>
    <s v="Jan"/>
    <n v="0"/>
    <n v="3"/>
    <n v="0"/>
    <n v="0"/>
    <n v="0"/>
    <n v="3"/>
    <n v="0"/>
    <s v="02.01.2025"/>
    <x v="20"/>
  </r>
  <r>
    <s v="TO"/>
    <n v="0"/>
    <n v="7"/>
    <n v="0"/>
    <n v="8910"/>
    <s v="NT310695"/>
    <s v="28 Jun 2026"/>
    <s v="28"/>
    <s v="Jun"/>
    <s v="05 Jul 2026"/>
    <s v="05"/>
    <s v="Jul"/>
    <n v="7"/>
    <n v="-23"/>
    <n v="3"/>
    <n v="4"/>
    <s v="НОВОТОН - ЕООД"/>
    <x v="4"/>
    <n v="1"/>
    <n v="1"/>
    <n v="1314.4546681000002"/>
    <n v="187.77923830000003"/>
    <m/>
    <s v="28 Nov 2025 18:17"/>
    <s v="28 Nov 2025"/>
    <s v="Nov"/>
    <n v="0"/>
    <n v="3"/>
    <n v="4"/>
    <n v="0"/>
    <n v="0"/>
    <n v="7"/>
    <n v="0"/>
    <s v="28.11.2025"/>
    <x v="15"/>
  </r>
  <r>
    <s v="TO"/>
    <n v="0"/>
    <n v="6"/>
    <n v="0"/>
    <n v="9270"/>
    <s v="1790"/>
    <s v="21 Jun 2026"/>
    <s v="21"/>
    <s v="Jun"/>
    <s v="27 Jun 2026"/>
    <s v="27"/>
    <s v="Jun"/>
    <n v="6"/>
    <n v="6"/>
    <n v="0"/>
    <n v="0"/>
    <s v="КЛУБ МАГЕЛАН - ООД"/>
    <x v="4"/>
    <n v="2"/>
    <n v="2"/>
    <n v="1848.6113993999998"/>
    <n v="308.10189989999998"/>
    <s v="Romania"/>
    <s v="30 Dec 2025 17:48"/>
    <s v="30 Dec 2025"/>
    <s v="Dec"/>
    <n v="0"/>
    <n v="6"/>
    <n v="0"/>
    <n v="0"/>
    <n v="0"/>
    <n v="6"/>
    <n v="0"/>
    <s v="30.12.2025"/>
    <x v="18"/>
  </r>
  <r>
    <s v="TO"/>
    <n v="0"/>
    <n v="6"/>
    <n v="0"/>
    <n v="8492"/>
    <s v="NT308653"/>
    <s v="26 Jun 2026"/>
    <s v="26"/>
    <s v="Jun"/>
    <s v="02 Jul 2026"/>
    <s v="02"/>
    <s v="Jul"/>
    <n v="6"/>
    <n v="-24"/>
    <n v="5"/>
    <n v="1"/>
    <s v="НОВОТОН - ЕООД"/>
    <x v="6"/>
    <n v="2"/>
    <n v="1"/>
    <n v="1446.9230339999999"/>
    <n v="241.15383899999998"/>
    <m/>
    <s v="14 Nov 2025 15:56"/>
    <s v="14 Nov 2025"/>
    <s v="Nov"/>
    <n v="0"/>
    <n v="5"/>
    <n v="1"/>
    <n v="0"/>
    <n v="0"/>
    <n v="6"/>
    <n v="0"/>
    <s v="14.11.2025"/>
    <x v="11"/>
  </r>
  <r>
    <s v="TO"/>
    <n v="7"/>
    <n v="0"/>
    <n v="0"/>
    <n v="8084"/>
    <s v="58900"/>
    <s v="01 Jun 2026"/>
    <s v="01"/>
    <s v="Jun"/>
    <s v="08 Jun 2026"/>
    <s v="08"/>
    <s v="Jun"/>
    <n v="7"/>
    <n v="7"/>
    <n v="0"/>
    <n v="0"/>
    <s v="КЛУБ МАГЕЛАН - ООД"/>
    <x v="0"/>
    <n v="2"/>
    <n v="0"/>
    <n v="1189.6922723999999"/>
    <n v="169.9560389142857"/>
    <m/>
    <s v="27 Oct 2025 16:56"/>
    <s v="16 Oct 2025"/>
    <s v="Oct"/>
    <n v="0"/>
    <n v="7"/>
    <n v="0"/>
    <n v="0"/>
    <n v="0"/>
    <n v="7"/>
    <n v="0"/>
    <s v="27.10.2025"/>
    <x v="4"/>
  </r>
  <r>
    <s v="TO"/>
    <n v="0"/>
    <n v="5"/>
    <n v="0"/>
    <n v="8166"/>
    <s v="1172230.220333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7"/>
    <s v="07 Nov 2025"/>
    <s v="Nov"/>
    <n v="0"/>
    <n v="5"/>
    <n v="0"/>
    <n v="0"/>
    <n v="0"/>
    <n v="5"/>
    <n v="0"/>
    <s v="07.11.2025"/>
    <x v="3"/>
  </r>
  <r>
    <s v="TOPOLA SKIES"/>
    <n v="0"/>
    <n v="8"/>
    <n v="0"/>
    <n v="8126"/>
    <s v="401672"/>
    <s v="20 Jun 2026"/>
    <s v="20"/>
    <s v="Jun"/>
    <s v="28 Jun 2026"/>
    <s v="28"/>
    <s v="Jun"/>
    <n v="8"/>
    <n v="8"/>
    <n v="0"/>
    <n v="0"/>
    <s v="TOPOLA SKIES"/>
    <x v="6"/>
    <n v="2"/>
    <n v="1"/>
    <n v="2200.8470518348622"/>
    <n v="275.10812440366971"/>
    <m/>
    <s v="02 Nov 2025 19:55"/>
    <s v="02 Nov 2025"/>
    <s v="Nov"/>
    <n v="0"/>
    <n v="8"/>
    <n v="0"/>
    <n v="0"/>
    <n v="0"/>
    <n v="8"/>
    <n v="0"/>
    <s v="02.11.2025"/>
    <x v="3"/>
  </r>
  <r>
    <s v="TO"/>
    <n v="0"/>
    <n v="7"/>
    <n v="0"/>
    <n v="8248"/>
    <s v="NT307769"/>
    <s v="28 Jun 2026"/>
    <s v="28"/>
    <s v="Jun"/>
    <s v="05 Jul 2026"/>
    <s v="05"/>
    <s v="Jul"/>
    <n v="7"/>
    <n v="-23"/>
    <n v="3"/>
    <n v="4"/>
    <s v="НОВОТОН - ЕООД"/>
    <x v="4"/>
    <n v="3"/>
    <n v="1"/>
    <n v="2340.0332452000002"/>
    <n v="334.29046360000001"/>
    <m/>
    <s v="09 Nov 2025 23:20"/>
    <s v="08 Nov 2025"/>
    <s v="Nov"/>
    <n v="0"/>
    <n v="3"/>
    <n v="4"/>
    <n v="0"/>
    <n v="0"/>
    <n v="7"/>
    <n v="0"/>
    <s v="09.11.2025"/>
    <x v="11"/>
  </r>
  <r>
    <s v="TO"/>
    <n v="0"/>
    <n v="7"/>
    <n v="0"/>
    <n v="8223"/>
    <s v="NT307698"/>
    <s v="20 Jun 2026"/>
    <s v="20"/>
    <s v="Jun"/>
    <s v="27 Jun 2026"/>
    <s v="27"/>
    <s v="Jun"/>
    <n v="7"/>
    <n v="7"/>
    <n v="0"/>
    <n v="0"/>
    <s v="НОВОТОН - ЕООД"/>
    <x v="6"/>
    <n v="2"/>
    <n v="1"/>
    <n v="1537.3801715"/>
    <n v="219.62573878571428"/>
    <m/>
    <s v="07 Nov 2025 17:52"/>
    <s v="07 Nov 2025"/>
    <s v="Nov"/>
    <n v="0"/>
    <n v="7"/>
    <n v="0"/>
    <n v="0"/>
    <n v="0"/>
    <n v="7"/>
    <n v="0"/>
    <s v="07.11.2025"/>
    <x v="3"/>
  </r>
  <r>
    <s v="TOPOLA SKIES"/>
    <n v="1"/>
    <n v="4"/>
    <n v="0"/>
    <n v="8795"/>
    <s v="414158"/>
    <s v="14 Jun 2026"/>
    <s v="14"/>
    <s v="Jun"/>
    <s v="19 Jun 2026"/>
    <s v="19"/>
    <s v="Jun"/>
    <n v="5"/>
    <n v="5"/>
    <n v="0"/>
    <n v="0"/>
    <s v="TOPOLA SKIES"/>
    <x v="4"/>
    <n v="2"/>
    <n v="1"/>
    <n v="1129.3572495412843"/>
    <n v="225.87144990825686"/>
    <m/>
    <s v="24 Nov 2025 20:25"/>
    <s v="24 Nov 2025"/>
    <s v="Nov"/>
    <n v="0"/>
    <n v="5"/>
    <n v="0"/>
    <n v="0"/>
    <n v="0"/>
    <n v="5"/>
    <n v="0"/>
    <s v="24.11.2025"/>
    <x v="15"/>
  </r>
  <r>
    <s v="TO"/>
    <n v="0"/>
    <n v="0"/>
    <n v="7"/>
    <n v="8250"/>
    <s v="NT307802"/>
    <s v="01 Aug 2026"/>
    <s v="01"/>
    <s v="Aug"/>
    <s v="08 Aug 2026"/>
    <s v="08"/>
    <s v="Aug"/>
    <n v="7"/>
    <n v="7"/>
    <n v="0"/>
    <n v="0"/>
    <s v="НОВОТОН - ЕООД"/>
    <x v="7"/>
    <n v="4"/>
    <n v="0"/>
    <n v="3617.3858181999999"/>
    <n v="516.76940260000003"/>
    <m/>
    <s v="09 Nov 2025 23:21"/>
    <s v="08 Nov 2025"/>
    <s v="Nov"/>
    <n v="0"/>
    <n v="0"/>
    <n v="0"/>
    <n v="7"/>
    <n v="0"/>
    <n v="7"/>
    <n v="0"/>
    <s v="09.11.2025"/>
    <x v="11"/>
  </r>
  <r>
    <s v="TOPOLA SKIES"/>
    <n v="0"/>
    <n v="0"/>
    <n v="5"/>
    <n v="8870"/>
    <s v="415676"/>
    <s v="20 Jul 2026"/>
    <s v="20"/>
    <s v="Jul"/>
    <s v="25 Jul 2026"/>
    <s v="25"/>
    <s v="Jul"/>
    <n v="5"/>
    <n v="5"/>
    <n v="0"/>
    <n v="0"/>
    <s v="TOPOLA SKIES"/>
    <x v="1"/>
    <n v="4"/>
    <n v="1"/>
    <n v="3149.0657339449535"/>
    <n v="629.81314678899071"/>
    <m/>
    <s v="27 Nov 2025 12:05"/>
    <s v="27 Nov 2025"/>
    <s v="Nov"/>
    <n v="0"/>
    <n v="0"/>
    <n v="5"/>
    <n v="0"/>
    <n v="0"/>
    <n v="5"/>
    <n v="0"/>
    <s v="27.11.2025"/>
    <x v="15"/>
  </r>
  <r>
    <s v="TO"/>
    <n v="0"/>
    <n v="4"/>
    <n v="2"/>
    <n v="10315"/>
    <s v="62624"/>
    <s v="07 Jul 2026"/>
    <s v="07"/>
    <s v="Jul"/>
    <s v="13 Jul 2026"/>
    <s v="13"/>
    <s v="Jul"/>
    <n v="6"/>
    <n v="6"/>
    <n v="0"/>
    <n v="0"/>
    <s v="КЛУБ МАГЕЛАН - ООД"/>
    <x v="4"/>
    <n v="2"/>
    <n v="2"/>
    <n v="2482.9653015999997"/>
    <n v="413.82755026666661"/>
    <s v="Romania"/>
    <s v="03 Mar 2026 11:52"/>
    <s v="03 Mar 2026"/>
    <s v="Mar"/>
    <n v="0"/>
    <n v="0"/>
    <n v="6"/>
    <n v="0"/>
    <n v="0"/>
    <n v="6"/>
    <n v="0"/>
    <s v="03.03.2025"/>
    <x v="6"/>
  </r>
  <r>
    <s v="TOPOLA SKIES"/>
    <n v="0"/>
    <n v="0"/>
    <n v="5"/>
    <n v="9676"/>
    <s v="454208"/>
    <s v="28 Jul 2026"/>
    <s v="28"/>
    <s v="Jul"/>
    <s v="02 Aug 2026"/>
    <s v="02"/>
    <s v="Aug"/>
    <n v="5"/>
    <n v="-26"/>
    <n v="3"/>
    <n v="1"/>
    <s v="TOPOLA SKIES"/>
    <x v="1"/>
    <n v="4"/>
    <n v="1"/>
    <n v="3391.3015596330274"/>
    <n v="678.26031192660548"/>
    <m/>
    <s v="23 Jan 2026 15:13"/>
    <s v="23 Jan 2026"/>
    <s v="Jan"/>
    <n v="0"/>
    <n v="0"/>
    <n v="3"/>
    <n v="1"/>
    <n v="0"/>
    <n v="4"/>
    <n v="-1"/>
    <s v="23.01.2025"/>
    <x v="2"/>
  </r>
  <r>
    <s v="TO"/>
    <n v="0"/>
    <n v="0"/>
    <n v="6"/>
    <n v="9896"/>
    <s v="2324565"/>
    <s v="10 Aug 2026"/>
    <s v="10"/>
    <s v="Aug"/>
    <s v="16 Aug 2026"/>
    <s v="16"/>
    <s v="Aug"/>
    <n v="6"/>
    <n v="6"/>
    <n v="0"/>
    <n v="0"/>
    <s v="ТУРИСТИЧЕСКА АГЕНЦИЯ СОЛВЕКС - ЕООД"/>
    <x v="2"/>
    <n v="2"/>
    <n v="1"/>
    <n v="1944.2514864"/>
    <n v="324.0419144"/>
    <s v="Romania"/>
    <s v="30 Jan 2026 18:19"/>
    <s v="30 Jan 2026"/>
    <s v="Jan"/>
    <n v="0"/>
    <n v="0"/>
    <n v="0"/>
    <n v="6"/>
    <n v="0"/>
    <n v="6"/>
    <n v="0"/>
    <s v="30.01.2025"/>
    <x v="0"/>
  </r>
  <r>
    <s v="TOPOLA SKIES"/>
    <n v="0"/>
    <n v="0"/>
    <n v="5"/>
    <n v="9678"/>
    <s v="454208"/>
    <s v="28 Jul 2026"/>
    <s v="28"/>
    <s v="Jul"/>
    <s v="02 Aug 2026"/>
    <s v="02"/>
    <s v="Aug"/>
    <n v="5"/>
    <n v="-26"/>
    <n v="3"/>
    <n v="1"/>
    <s v="TOPOLA SKIES"/>
    <x v="6"/>
    <n v="2"/>
    <n v="2"/>
    <n v="2339.3700573394494"/>
    <n v="467.87401146788983"/>
    <m/>
    <s v="23 Jan 2026 15:13"/>
    <s v="23 Jan 2026"/>
    <s v="Jan"/>
    <n v="0"/>
    <n v="0"/>
    <n v="3"/>
    <n v="1"/>
    <n v="0"/>
    <n v="4"/>
    <n v="-1"/>
    <s v="23.01.2025"/>
    <x v="2"/>
  </r>
  <r>
    <s v="TOPOLA SKIES"/>
    <n v="0"/>
    <n v="0"/>
    <n v="5"/>
    <n v="9677"/>
    <s v="454208"/>
    <s v="28 Jul 2026"/>
    <s v="28"/>
    <s v="Jul"/>
    <s v="02 Aug 2026"/>
    <s v="02"/>
    <s v="Aug"/>
    <n v="5"/>
    <n v="-26"/>
    <n v="3"/>
    <n v="1"/>
    <s v="TOPOLA SKIES"/>
    <x v="1"/>
    <n v="3"/>
    <n v="3"/>
    <n v="3391.3015596330274"/>
    <n v="678.26031192660548"/>
    <m/>
    <s v="23 Jan 2026 15:13"/>
    <s v="23 Jan 2026"/>
    <s v="Jan"/>
    <n v="0"/>
    <n v="0"/>
    <n v="3"/>
    <n v="1"/>
    <n v="0"/>
    <n v="4"/>
    <n v="-1"/>
    <s v="23.01.2025"/>
    <x v="2"/>
  </r>
  <r>
    <s v="BOOKING"/>
    <n v="0"/>
    <n v="0"/>
    <n v="6"/>
    <n v="9711"/>
    <s v="5505164002"/>
    <s v="17 Aug 2026"/>
    <s v="17"/>
    <s v="Aug"/>
    <s v="23 Aug 2026"/>
    <s v="23"/>
    <s v="Aug"/>
    <n v="6"/>
    <n v="6"/>
    <n v="0"/>
    <n v="0"/>
    <s v="BOOKING"/>
    <x v="4"/>
    <n v="2"/>
    <n v="1"/>
    <n v="3955.6572033027519"/>
    <n v="659.27620055045873"/>
    <s v="Bulgaria"/>
    <s v="25 Jan 2026 15:52"/>
    <s v="25 Jan 2026"/>
    <s v="Jan"/>
    <n v="0"/>
    <n v="0"/>
    <n v="0"/>
    <n v="6"/>
    <n v="0"/>
    <n v="6"/>
    <n v="0"/>
    <s v="25.01.2025"/>
    <x v="2"/>
  </r>
  <r>
    <s v="TO"/>
    <n v="0"/>
    <n v="0"/>
    <n v="4"/>
    <n v="9390"/>
    <s v="1186089.227177"/>
    <s v="25 Jul 2026"/>
    <s v="25"/>
    <s v="Jul"/>
    <s v="29 Jul 2026"/>
    <s v="29"/>
    <s v="Jul"/>
    <n v="4"/>
    <n v="4"/>
    <n v="0"/>
    <n v="0"/>
    <s v="СЛР-ХОЛИДЕЙ-СЪРВИС ЕООД"/>
    <x v="3"/>
    <n v="1"/>
    <n v="1"/>
    <n v="1276.1399584000001"/>
    <n v="319.03498960000002"/>
    <s v="Romania"/>
    <s v="08 Jan 2026 11:58"/>
    <s v="08 Jan 2026"/>
    <s v="Jan"/>
    <n v="0"/>
    <n v="0"/>
    <n v="4"/>
    <n v="0"/>
    <n v="0"/>
    <n v="4"/>
    <n v="0"/>
    <s v="08.01.2025"/>
    <x v="1"/>
  </r>
  <r>
    <s v="BOOKING"/>
    <n v="0"/>
    <n v="4"/>
    <n v="0"/>
    <n v="10316"/>
    <s v="5219638306"/>
    <s v="25 Jun 2026"/>
    <s v="25"/>
    <s v="Jun"/>
    <s v="29 Jun 2026"/>
    <s v="29"/>
    <s v="Jun"/>
    <n v="4"/>
    <n v="4"/>
    <n v="0"/>
    <n v="0"/>
    <s v="BOOKING"/>
    <x v="6"/>
    <n v="2"/>
    <n v="1"/>
    <n v="1912.0481174311922"/>
    <n v="478.01202935779804"/>
    <s v="Bulgaria"/>
    <s v="03 Mar 2026 13:20"/>
    <s v="03 Mar 2026"/>
    <s v="Mar"/>
    <n v="0"/>
    <n v="4"/>
    <n v="0"/>
    <n v="0"/>
    <n v="0"/>
    <n v="4"/>
    <n v="0"/>
    <s v="03.03.2025"/>
    <x v="6"/>
  </r>
  <r>
    <s v="TO"/>
    <n v="0"/>
    <n v="5"/>
    <n v="0"/>
    <n v="10141"/>
    <s v="1245005.235321"/>
    <s v="25 Jun 2026"/>
    <s v="25"/>
    <s v="Jun"/>
    <s v="30 Jun 2026"/>
    <s v="30"/>
    <s v="Jun"/>
    <n v="5"/>
    <n v="5"/>
    <n v="0"/>
    <n v="0"/>
    <s v="СЛР-ХОЛИДЕЙ-СЪРВИС ЕООД"/>
    <x v="6"/>
    <n v="3"/>
    <n v="1"/>
    <n v="2034.6499489999999"/>
    <n v="406.92998979999999"/>
    <s v="Romania"/>
    <s v="19 Feb 2026 10:37"/>
    <s v="19 Feb 2026"/>
    <s v="Feb"/>
    <n v="0"/>
    <n v="5"/>
    <n v="0"/>
    <n v="0"/>
    <n v="0"/>
    <n v="5"/>
    <n v="0"/>
    <s v="19.02.2025"/>
    <x v="14"/>
  </r>
  <r>
    <s v="BOOKING"/>
    <n v="0"/>
    <n v="4"/>
    <n v="0"/>
    <n v="9712"/>
    <s v="6016886670"/>
    <s v="20 Jun 2026"/>
    <s v="20"/>
    <s v="Jun"/>
    <s v="24 Jun 2026"/>
    <s v="24"/>
    <s v="Jun"/>
    <n v="4"/>
    <n v="4"/>
    <n v="0"/>
    <n v="0"/>
    <s v="BOOKING"/>
    <x v="1"/>
    <n v="4"/>
    <n v="2"/>
    <n v="3041.6924612844036"/>
    <n v="760.42311532110091"/>
    <s v="Romania"/>
    <s v="25 Jan 2026 16:52"/>
    <s v="25 Jan 2026"/>
    <s v="Jan"/>
    <n v="0"/>
    <n v="4"/>
    <n v="0"/>
    <n v="0"/>
    <n v="0"/>
    <n v="4"/>
    <n v="0"/>
    <s v="25.01.2025"/>
    <x v="2"/>
  </r>
  <r>
    <s v="BOOKING"/>
    <n v="0"/>
    <n v="0"/>
    <n v="5"/>
    <n v="10224"/>
    <s v="5080990181"/>
    <s v="15 Jul 2026"/>
    <s v="15"/>
    <s v="Jul"/>
    <s v="20 Jul 2026"/>
    <s v="20"/>
    <s v="Jul"/>
    <n v="5"/>
    <n v="5"/>
    <n v="0"/>
    <n v="0"/>
    <s v="BOOKING"/>
    <x v="6"/>
    <n v="2"/>
    <n v="2"/>
    <n v="2979.5006559633025"/>
    <n v="595.90013119266052"/>
    <s v="Israel"/>
    <s v="25 Feb 2026 09:46"/>
    <s v="25 Feb 2026"/>
    <s v="Feb"/>
    <n v="0"/>
    <n v="0"/>
    <n v="5"/>
    <n v="0"/>
    <n v="0"/>
    <n v="5"/>
    <n v="0"/>
    <s v="25.02.2025"/>
    <x v="8"/>
  </r>
  <r>
    <s v="TO"/>
    <n v="0"/>
    <n v="0"/>
    <n v="5"/>
    <n v="8983"/>
    <s v="60170"/>
    <s v="13 Jul 2026"/>
    <s v="13"/>
    <s v="Jul"/>
    <s v="18 Jul 2026"/>
    <s v="18"/>
    <s v="Jul"/>
    <n v="5"/>
    <n v="5"/>
    <n v="0"/>
    <n v="0"/>
    <s v="КЛУБ МАГЕЛАН - ООД"/>
    <x v="4"/>
    <n v="2"/>
    <n v="2"/>
    <n v="1851.4864694999999"/>
    <n v="370.2972939"/>
    <s v="Romania"/>
    <s v="02 Dec 2025 09:38"/>
    <s v="01 Dec 2025"/>
    <s v="Dec"/>
    <n v="0"/>
    <n v="0"/>
    <n v="5"/>
    <n v="0"/>
    <n v="0"/>
    <n v="5"/>
    <n v="0"/>
    <s v="02.12.2025"/>
    <x v="13"/>
  </r>
  <r>
    <s v="TO"/>
    <n v="0"/>
    <n v="0"/>
    <n v="6"/>
    <n v="10226"/>
    <s v="NT320160"/>
    <s v="15 Aug 2026"/>
    <s v="15"/>
    <s v="Aug"/>
    <s v="21 Aug 2026"/>
    <s v="21"/>
    <s v="Aug"/>
    <n v="6"/>
    <n v="6"/>
    <n v="0"/>
    <n v="0"/>
    <s v="НОВОТОН - ЕООД"/>
    <x v="7"/>
    <n v="4"/>
    <n v="0"/>
    <n v="3875.8291944000002"/>
    <n v="645.9715324"/>
    <s v="Romania"/>
    <s v="25 Feb 2026 10:06"/>
    <s v="25 Feb 2026"/>
    <s v="Feb"/>
    <n v="0"/>
    <n v="0"/>
    <n v="0"/>
    <n v="6"/>
    <n v="0"/>
    <n v="6"/>
    <n v="0"/>
    <s v="25.02.2025"/>
    <x v="8"/>
  </r>
  <r>
    <s v="TO"/>
    <n v="0"/>
    <n v="6"/>
    <n v="0"/>
    <n v="10227"/>
    <s v="1246745.195752"/>
    <s v="29 Jun 2026"/>
    <s v="29"/>
    <s v="Jun"/>
    <s v="05 Jul 2026"/>
    <s v="05"/>
    <s v="Jul"/>
    <n v="6"/>
    <n v="-24"/>
    <n v="2"/>
    <n v="4"/>
    <s v="СЛР-ХОЛИДЕЙ-СЪРВИС ЕООД"/>
    <x v="6"/>
    <n v="2"/>
    <n v="1"/>
    <n v="1808.5951176000001"/>
    <n v="301.43251960000003"/>
    <s v="Romania"/>
    <s v="25 Feb 2026 10:07"/>
    <s v="24 Feb 2026"/>
    <s v="Feb"/>
    <n v="0"/>
    <n v="2"/>
    <n v="4"/>
    <n v="0"/>
    <n v="0"/>
    <n v="6"/>
    <n v="0"/>
    <s v="25.02.2025"/>
    <x v="8"/>
  </r>
  <r>
    <s v="BOOKING"/>
    <n v="0"/>
    <n v="5"/>
    <n v="0"/>
    <n v="9713"/>
    <s v="6146098552"/>
    <s v="25 Aug 2026"/>
    <s v="25"/>
    <s v="Aug"/>
    <s v="30 Aug 2026"/>
    <s v="30"/>
    <s v="Aug"/>
    <n v="5"/>
    <n v="5"/>
    <n v="0"/>
    <n v="0"/>
    <s v="BOOKING"/>
    <x v="4"/>
    <n v="2"/>
    <n v="2"/>
    <n v="2761.4884128440367"/>
    <n v="552.2976825688072"/>
    <s v="Romania"/>
    <s v="25 Jan 2026 17:02"/>
    <s v="25 Jan 2026"/>
    <s v="Jan"/>
    <n v="0"/>
    <n v="0"/>
    <n v="0"/>
    <n v="5"/>
    <n v="0"/>
    <n v="5"/>
    <n v="0"/>
    <s v="25.01.2025"/>
    <x v="2"/>
  </r>
  <r>
    <s v="BOOKING"/>
    <n v="0"/>
    <n v="5"/>
    <n v="0"/>
    <n v="9714"/>
    <s v="6146098552"/>
    <s v="25 Aug 2026"/>
    <s v="25"/>
    <s v="Aug"/>
    <s v="30 Aug 2026"/>
    <s v="30"/>
    <s v="Aug"/>
    <n v="5"/>
    <n v="5"/>
    <n v="0"/>
    <n v="0"/>
    <s v="BOOKING"/>
    <x v="3"/>
    <n v="2"/>
    <n v="1"/>
    <n v="2209.1907302752288"/>
    <n v="441.83814605504585"/>
    <m/>
    <s v="25 Jan 2026 17:02"/>
    <s v="25 Jan 2026"/>
    <s v="Jan"/>
    <n v="0"/>
    <n v="0"/>
    <n v="0"/>
    <n v="5"/>
    <n v="0"/>
    <n v="5"/>
    <n v="0"/>
    <s v="25.01.2025"/>
    <x v="2"/>
  </r>
  <r>
    <s v="TO"/>
    <n v="0"/>
    <n v="5"/>
    <n v="0"/>
    <n v="8388"/>
    <s v="1174857.221071"/>
    <s v="20 Jun 2026"/>
    <s v="20"/>
    <s v="Jun"/>
    <s v="25 Jun 2026"/>
    <s v="25"/>
    <s v="Jun"/>
    <n v="5"/>
    <n v="5"/>
    <n v="0"/>
    <n v="0"/>
    <s v="СЛР-ХОЛИДЕЙ-СЪРВИС ЕООД"/>
    <x v="6"/>
    <n v="2"/>
    <n v="0"/>
    <n v="1055.0724935000001"/>
    <n v="211.01449870000002"/>
    <s v="Romania"/>
    <s v="11 Nov 2025 21:48"/>
    <s v="11 Nov 2025"/>
    <s v="Nov"/>
    <n v="0"/>
    <n v="5"/>
    <n v="0"/>
    <n v="0"/>
    <n v="0"/>
    <n v="5"/>
    <n v="0"/>
    <s v="11.11.2025"/>
    <x v="11"/>
  </r>
  <r>
    <s v="TO"/>
    <n v="0"/>
    <n v="5"/>
    <n v="0"/>
    <n v="8387"/>
    <s v="1174857.221070"/>
    <s v="20 Jun 2026"/>
    <s v="20"/>
    <s v="Jun"/>
    <s v="25 Jun 2026"/>
    <s v="25"/>
    <s v="Jun"/>
    <n v="5"/>
    <n v="5"/>
    <n v="0"/>
    <n v="0"/>
    <s v="СЛР-ХОЛИДЕЙ-СЪРВИС ЕООД"/>
    <x v="6"/>
    <n v="2"/>
    <n v="1"/>
    <n v="1055.0724935000001"/>
    <n v="211.01449870000002"/>
    <s v="Romania"/>
    <s v="11 Nov 2025 21:48"/>
    <s v="11 Nov 2025"/>
    <s v="Nov"/>
    <n v="0"/>
    <n v="5"/>
    <n v="0"/>
    <n v="0"/>
    <n v="0"/>
    <n v="5"/>
    <n v="0"/>
    <s v="11.11.2025"/>
    <x v="11"/>
  </r>
  <r>
    <s v="TO"/>
    <n v="0"/>
    <n v="0"/>
    <n v="5"/>
    <n v="9473"/>
    <s v="2319239"/>
    <s v="11 Jul 2026"/>
    <s v="11"/>
    <s v="Jul"/>
    <s v="16 Jul 2026"/>
    <s v="16"/>
    <s v="Jul"/>
    <n v="5"/>
    <n v="5"/>
    <n v="0"/>
    <n v="0"/>
    <s v="ТУРИСТИЧЕСКА АГЕНЦИЯ СОЛВЕКС - ЕООД"/>
    <x v="1"/>
    <n v="4"/>
    <n v="0"/>
    <n v="2826.0765584999999"/>
    <n v="565.21531170000003"/>
    <s v="Romania"/>
    <s v="13 Jan 2026 13:42"/>
    <s v="13 Jan 2026"/>
    <s v="Jan"/>
    <n v="0"/>
    <n v="0"/>
    <n v="5"/>
    <n v="0"/>
    <n v="0"/>
    <n v="5"/>
    <n v="0"/>
    <s v="13.01.2025"/>
    <x v="7"/>
  </r>
  <r>
    <s v="TO"/>
    <n v="0"/>
    <n v="1"/>
    <n v="5"/>
    <n v="9472"/>
    <s v="2319234"/>
    <s v="10 Jul 2026"/>
    <s v="10"/>
    <s v="Jul"/>
    <s v="16 Jul 2026"/>
    <s v="16"/>
    <s v="Jul"/>
    <n v="6"/>
    <n v="6"/>
    <n v="0"/>
    <n v="0"/>
    <s v="ТУРИСТИЧЕСКА АГЕНЦИЯ СОЛВЕКС - ЕООД"/>
    <x v="4"/>
    <n v="3"/>
    <n v="1"/>
    <n v="2584.1599458000001"/>
    <n v="430.69332430000003"/>
    <s v="Romania"/>
    <s v="13 Jan 2026 13:41"/>
    <s v="13 Jan 2026"/>
    <s v="Jan"/>
    <n v="0"/>
    <n v="0"/>
    <n v="6"/>
    <n v="0"/>
    <n v="0"/>
    <n v="6"/>
    <n v="0"/>
    <s v="13.01.2025"/>
    <x v="7"/>
  </r>
  <r>
    <s v="TOPOLA SKIES"/>
    <n v="0"/>
    <n v="5"/>
    <n v="0"/>
    <n v="9897"/>
    <s v="460574"/>
    <s v="29 Jun 2026"/>
    <s v="29"/>
    <s v="Jun"/>
    <s v="04 Jul 2026"/>
    <s v="04"/>
    <s v="Jul"/>
    <n v="5"/>
    <n v="-25"/>
    <n v="2"/>
    <n v="3"/>
    <s v="TOPOLA SKIES"/>
    <x v="4"/>
    <n v="2"/>
    <n v="1"/>
    <n v="1733.3319082568805"/>
    <n v="346.66638165137607"/>
    <m/>
    <s v="30 Jan 2026 18:58"/>
    <s v="30 Jan 2026"/>
    <s v="Jan"/>
    <n v="0"/>
    <n v="2"/>
    <n v="3"/>
    <n v="0"/>
    <n v="0"/>
    <n v="5"/>
    <n v="0"/>
    <s v="30.01.2025"/>
    <x v="0"/>
  </r>
  <r>
    <s v="TO"/>
    <n v="0"/>
    <n v="7"/>
    <n v="0"/>
    <n v="10066"/>
    <s v="2327066"/>
    <s v="29 Aug 2026"/>
    <s v="29"/>
    <s v="Aug"/>
    <s v="05 Sep 2026"/>
    <s v="05"/>
    <s v="Sep"/>
    <n v="7"/>
    <n v="-24"/>
    <n v="2"/>
    <n v="4"/>
    <s v="ТУРИСТИЧЕСКА АГЕНЦИЯ СОЛВЕКС - ЕООД"/>
    <x v="6"/>
    <n v="3"/>
    <n v="1"/>
    <n v="2594.2520285999999"/>
    <n v="370.60743265714285"/>
    <s v="Romania"/>
    <s v="12 Feb 2026 20:25"/>
    <s v="12 Feb 2026"/>
    <s v="Feb"/>
    <n v="0"/>
    <n v="0"/>
    <n v="0"/>
    <n v="2"/>
    <n v="4"/>
    <n v="6"/>
    <n v="-1"/>
    <s v="12.02.2025"/>
    <x v="9"/>
  </r>
  <r>
    <s v="TO"/>
    <n v="0"/>
    <n v="7"/>
    <n v="0"/>
    <n v="10067"/>
    <s v="2327073"/>
    <s v="29 Aug 2026"/>
    <s v="29"/>
    <s v="Aug"/>
    <s v="05 Sep 2026"/>
    <s v="05"/>
    <s v="Sep"/>
    <n v="7"/>
    <n v="-24"/>
    <n v="2"/>
    <n v="4"/>
    <s v="ТУРИСТИЧЕСКА АГЕНЦИЯ СОЛВЕКС - ЕООД"/>
    <x v="6"/>
    <n v="3"/>
    <n v="1"/>
    <n v="2594.2520285999999"/>
    <n v="370.60743265714285"/>
    <s v="Romania"/>
    <s v="12 Feb 2026 20:26"/>
    <s v="12 Feb 2026"/>
    <s v="Feb"/>
    <n v="0"/>
    <n v="0"/>
    <n v="0"/>
    <n v="2"/>
    <n v="4"/>
    <n v="6"/>
    <n v="-1"/>
    <s v="12.02.2025"/>
    <x v="9"/>
  </r>
  <r>
    <s v="TO"/>
    <n v="0"/>
    <n v="7"/>
    <n v="0"/>
    <n v="10064"/>
    <s v="2327074"/>
    <s v="29 Aug 2026"/>
    <s v="29"/>
    <s v="Aug"/>
    <s v="05 Sep 2026"/>
    <s v="05"/>
    <s v="Sep"/>
    <n v="7"/>
    <n v="-24"/>
    <n v="2"/>
    <n v="4"/>
    <s v="ТУРИСТИЧЕСКА АГЕНЦИЯ СОЛВЕКС - ЕООД"/>
    <x v="6"/>
    <n v="2"/>
    <n v="0"/>
    <n v="1921.6812081999999"/>
    <n v="274.52588688571427"/>
    <s v="Romania"/>
    <s v="12 Feb 2026 20:25"/>
    <s v="12 Feb 2026"/>
    <s v="Feb"/>
    <n v="0"/>
    <n v="0"/>
    <n v="0"/>
    <n v="2"/>
    <n v="4"/>
    <n v="6"/>
    <n v="-1"/>
    <s v="12.02.2025"/>
    <x v="9"/>
  </r>
  <r>
    <s v="TO"/>
    <n v="0"/>
    <n v="7"/>
    <n v="0"/>
    <n v="10065"/>
    <s v="2327063"/>
    <s v="29 Aug 2026"/>
    <s v="29"/>
    <s v="Aug"/>
    <s v="05 Sep 2026"/>
    <s v="05"/>
    <s v="Sep"/>
    <n v="7"/>
    <n v="-24"/>
    <n v="2"/>
    <n v="4"/>
    <s v="ТУРИСТИЧЕСКА АГЕНЦИЯ СОЛВЕКС - ЕООД"/>
    <x v="1"/>
    <n v="3"/>
    <n v="2"/>
    <n v="3525.9116491"/>
    <n v="503.70166415714283"/>
    <s v="Romania"/>
    <s v="12 Feb 2026 20:25"/>
    <s v="12 Feb 2026"/>
    <s v="Feb"/>
    <n v="0"/>
    <n v="0"/>
    <n v="0"/>
    <n v="2"/>
    <n v="4"/>
    <n v="6"/>
    <n v="-1"/>
    <s v="12.02.2025"/>
    <x v="9"/>
  </r>
  <r>
    <s v="BOOKING"/>
    <n v="2"/>
    <n v="1"/>
    <n v="0"/>
    <n v="10068"/>
    <s v="5381744256"/>
    <s v="29 May 2026"/>
    <s v="29"/>
    <s v="May"/>
    <s v="01 Jun 2026"/>
    <s v="01"/>
    <s v="Jun"/>
    <n v="3"/>
    <n v="-28"/>
    <n v="2"/>
    <n v="0"/>
    <s v="BOOKING"/>
    <x v="1"/>
    <n v="4"/>
    <n v="0"/>
    <n v="1264.4710100917432"/>
    <n v="421.4903366972477"/>
    <s v="Romania"/>
    <s v="12 Feb 2026 20:58"/>
    <s v="12 Feb 2026"/>
    <s v="Feb"/>
    <n v="2"/>
    <n v="0"/>
    <n v="0"/>
    <n v="0"/>
    <n v="0"/>
    <n v="2"/>
    <n v="-1"/>
    <s v="12.02.2025"/>
    <x v="9"/>
  </r>
  <r>
    <s v="BOOKING"/>
    <n v="2"/>
    <n v="1"/>
    <n v="0"/>
    <n v="10069"/>
    <s v="6149856735"/>
    <s v="29 May 2026"/>
    <s v="29"/>
    <s v="May"/>
    <s v="01 Jun 2026"/>
    <s v="01"/>
    <s v="Jun"/>
    <n v="3"/>
    <n v="-28"/>
    <n v="2"/>
    <n v="0"/>
    <s v="BOOKING"/>
    <x v="6"/>
    <n v="2"/>
    <n v="0"/>
    <n v="741.24162660550462"/>
    <n v="247.08054220183482"/>
    <s v="Romania"/>
    <s v="12 Feb 2026 21:02"/>
    <s v="12 Feb 2026"/>
    <s v="Feb"/>
    <n v="2"/>
    <n v="0"/>
    <n v="0"/>
    <n v="0"/>
    <n v="0"/>
    <n v="2"/>
    <n v="-1"/>
    <s v="12.02.2025"/>
    <x v="9"/>
  </r>
  <r>
    <s v="BOOKING"/>
    <n v="2"/>
    <n v="1"/>
    <n v="0"/>
    <n v="10070"/>
    <s v="5820148825"/>
    <s v="29 May 2026"/>
    <s v="29"/>
    <s v="May"/>
    <s v="01 Jun 2026"/>
    <s v="01"/>
    <s v="Jun"/>
    <n v="3"/>
    <n v="-28"/>
    <n v="2"/>
    <n v="0"/>
    <s v="BOOKING"/>
    <x v="1"/>
    <n v="3"/>
    <n v="2"/>
    <n v="1264.4710100917432"/>
    <n v="421.4903366972477"/>
    <s v="Romania"/>
    <s v="12 Feb 2026 21:02"/>
    <s v="12 Feb 2026"/>
    <s v="Feb"/>
    <n v="2"/>
    <n v="0"/>
    <n v="0"/>
    <n v="0"/>
    <n v="0"/>
    <n v="2"/>
    <n v="-1"/>
    <s v="12.02.2025"/>
    <x v="9"/>
  </r>
  <r>
    <s v="BOOKING"/>
    <n v="0"/>
    <n v="0"/>
    <n v="7"/>
    <n v="10071"/>
    <s v="6170020689"/>
    <s v="26 Jul 2026"/>
    <s v="26"/>
    <s v="Jul"/>
    <s v="02 Aug 2026"/>
    <s v="02"/>
    <s v="Aug"/>
    <n v="7"/>
    <n v="-24"/>
    <n v="5"/>
    <n v="1"/>
    <s v="BOOKING"/>
    <x v="6"/>
    <n v="1"/>
    <n v="2"/>
    <n v="3337.0407346788984"/>
    <n v="476.72010495412843"/>
    <s v="Israel"/>
    <s v="12 Feb 2026 21:16"/>
    <s v="12 Feb 2026"/>
    <s v="Feb"/>
    <n v="0"/>
    <n v="0"/>
    <n v="5"/>
    <n v="1"/>
    <n v="0"/>
    <n v="6"/>
    <n v="-1"/>
    <s v="12.02.2025"/>
    <x v="9"/>
  </r>
  <r>
    <s v="BOOKING"/>
    <n v="0"/>
    <n v="0"/>
    <n v="7"/>
    <n v="10072"/>
    <s v="6170020689"/>
    <s v="26 Jul 2026"/>
    <s v="26"/>
    <s v="Jul"/>
    <s v="02 Aug 2026"/>
    <s v="02"/>
    <s v="Aug"/>
    <n v="7"/>
    <n v="-24"/>
    <n v="5"/>
    <n v="1"/>
    <s v="BOOKING"/>
    <x v="6"/>
    <n v="1"/>
    <n v="2"/>
    <n v="3337.0407346788984"/>
    <n v="476.72010495412843"/>
    <m/>
    <s v="12 Feb 2026 21:16"/>
    <s v="12 Feb 2026"/>
    <s v="Feb"/>
    <n v="0"/>
    <n v="0"/>
    <n v="5"/>
    <n v="1"/>
    <n v="0"/>
    <n v="6"/>
    <n v="-1"/>
    <s v="12.02.2025"/>
    <x v="9"/>
  </r>
  <r>
    <s v="BOOKING"/>
    <n v="0"/>
    <n v="0"/>
    <n v="5"/>
    <n v="9149"/>
    <s v="6229259155"/>
    <s v="19 Aug 2026"/>
    <s v="19"/>
    <s v="Aug"/>
    <s v="24 Aug 2026"/>
    <s v="24"/>
    <s v="Aug"/>
    <n v="5"/>
    <n v="5"/>
    <n v="0"/>
    <n v="0"/>
    <s v="BOOKING"/>
    <x v="7"/>
    <n v="2"/>
    <n v="3"/>
    <n v="4600.0583298165138"/>
    <n v="920.01166596330279"/>
    <s v="Israel"/>
    <s v="20 Dec 2025 15:16"/>
    <s v="20 Dec 2025"/>
    <s v="Dec"/>
    <n v="0"/>
    <n v="0"/>
    <n v="0"/>
    <n v="5"/>
    <n v="0"/>
    <n v="5"/>
    <n v="0"/>
    <s v="20.12.2025"/>
    <x v="10"/>
  </r>
  <r>
    <s v="BOOKING"/>
    <n v="0"/>
    <n v="0"/>
    <n v="4"/>
    <n v="9715"/>
    <s v="6146084397"/>
    <s v="11 Aug 2026"/>
    <s v="11"/>
    <s v="Aug"/>
    <s v="15 Aug 2026"/>
    <s v="15"/>
    <s v="Aug"/>
    <n v="4"/>
    <n v="4"/>
    <n v="0"/>
    <n v="0"/>
    <s v="BOOKING"/>
    <x v="4"/>
    <n v="2"/>
    <n v="2"/>
    <n v="2930.0845475229357"/>
    <n v="732.52113688073393"/>
    <s v="Romania"/>
    <s v="25 Jan 2026 18:12"/>
    <s v="25 Jan 2026"/>
    <s v="Jan"/>
    <n v="0"/>
    <n v="0"/>
    <n v="0"/>
    <n v="4"/>
    <n v="0"/>
    <n v="4"/>
    <n v="0"/>
    <s v="25.01.2025"/>
    <x v="2"/>
  </r>
  <r>
    <s v="BOOKING"/>
    <n v="4"/>
    <n v="0"/>
    <n v="0"/>
    <n v="9698"/>
    <s v="6016519716"/>
    <s v="08 Jun 2026"/>
    <s v="08"/>
    <s v="Jun"/>
    <s v="12 Jun 2026"/>
    <s v="12"/>
    <s v="Jun"/>
    <n v="4"/>
    <n v="4"/>
    <n v="0"/>
    <n v="0"/>
    <s v="BOOKING"/>
    <x v="6"/>
    <n v="2"/>
    <n v="0"/>
    <n v="988.32216880733927"/>
    <n v="247.08054220183482"/>
    <m/>
    <s v="24 Jan 2026 17:24"/>
    <s v="24 Jan 2026"/>
    <s v="Jan"/>
    <n v="0"/>
    <n v="4"/>
    <n v="0"/>
    <n v="0"/>
    <n v="0"/>
    <n v="4"/>
    <n v="0"/>
    <s v="24.01.2025"/>
    <x v="2"/>
  </r>
  <r>
    <s v="TO"/>
    <n v="0"/>
    <n v="1"/>
    <n v="5"/>
    <n v="9388"/>
    <s v="1185998.227158"/>
    <s v="20 Aug 2026"/>
    <s v="20"/>
    <s v="Aug"/>
    <s v="26 Aug 2026"/>
    <s v="26"/>
    <s v="Aug"/>
    <n v="6"/>
    <n v="6"/>
    <n v="0"/>
    <n v="0"/>
    <s v="СЛР-ХОЛИДЕЙ-СЪРВИС ЕООД"/>
    <x v="5"/>
    <n v="2"/>
    <n v="2"/>
    <n v="2637.7496878000002"/>
    <n v="439.6249479666667"/>
    <s v="Romania"/>
    <s v="08 Jan 2026 09:46"/>
    <s v="07 Jan 2026"/>
    <s v="Jan"/>
    <n v="0"/>
    <n v="0"/>
    <n v="0"/>
    <n v="6"/>
    <n v="0"/>
    <n v="6"/>
    <n v="0"/>
    <s v="08.01.2025"/>
    <x v="1"/>
  </r>
  <r>
    <s v="BOOKING"/>
    <n v="0"/>
    <n v="0"/>
    <n v="7"/>
    <n v="9716"/>
    <s v="6737703151"/>
    <s v="03 Aug 2026"/>
    <s v="03"/>
    <s v="Aug"/>
    <s v="10 Aug 2026"/>
    <s v="10"/>
    <s v="Aug"/>
    <n v="7"/>
    <n v="7"/>
    <n v="0"/>
    <n v="0"/>
    <s v="BOOKING"/>
    <x v="3"/>
    <n v="2"/>
    <n v="1"/>
    <n v="3418.431972110091"/>
    <n v="488.34742458715596"/>
    <m/>
    <s v="25 Jan 2026 18:54"/>
    <s v="25 Jan 2026"/>
    <s v="Jan"/>
    <n v="0"/>
    <n v="0"/>
    <n v="0"/>
    <n v="7"/>
    <n v="0"/>
    <n v="7"/>
    <n v="0"/>
    <s v="25.01.2025"/>
    <x v="2"/>
  </r>
  <r>
    <s v="TO"/>
    <n v="0"/>
    <n v="5"/>
    <n v="0"/>
    <n v="9717"/>
    <s v="2322252"/>
    <s v="04 Jul 2026"/>
    <s v="04"/>
    <s v="Jul"/>
    <s v="09 Jul 2026"/>
    <s v="09"/>
    <s v="Jul"/>
    <n v="5"/>
    <n v="5"/>
    <n v="0"/>
    <n v="0"/>
    <s v="ТУРИСТИЧЕСКА АГЕНЦИЯ СОЛВЕКС - ЕООД"/>
    <x v="3"/>
    <n v="3"/>
    <n v="0"/>
    <n v="1949.9625100000001"/>
    <n v="389.992502"/>
    <s v="Romania"/>
    <s v="25 Jan 2026 19:00"/>
    <s v="25 Jan 2026"/>
    <s v="Jan"/>
    <n v="0"/>
    <n v="0"/>
    <n v="5"/>
    <n v="0"/>
    <n v="0"/>
    <n v="5"/>
    <n v="0"/>
    <s v="25.01.2025"/>
    <x v="2"/>
  </r>
  <r>
    <s v="TO"/>
    <n v="0"/>
    <n v="0"/>
    <n v="5"/>
    <n v="9718"/>
    <s v="1235574.230489"/>
    <s v="10 Aug 2026"/>
    <s v="10"/>
    <s v="Aug"/>
    <s v="15 Aug 2026"/>
    <s v="15"/>
    <s v="Aug"/>
    <n v="5"/>
    <n v="5"/>
    <n v="0"/>
    <n v="0"/>
    <s v="СЛР-ХОЛИДЕЙ-СЪРВИС ЕООД"/>
    <x v="4"/>
    <n v="3"/>
    <n v="1"/>
    <n v="2153.4666214999997"/>
    <n v="430.69332429999997"/>
    <s v="Romania"/>
    <s v="25 Jan 2026 19:18"/>
    <s v="25 Jan 2026"/>
    <s v="Jan"/>
    <n v="0"/>
    <n v="0"/>
    <n v="0"/>
    <n v="5"/>
    <n v="0"/>
    <n v="5"/>
    <n v="0"/>
    <s v="25.01.2025"/>
    <x v="2"/>
  </r>
  <r>
    <s v="INDIVIDUAL"/>
    <n v="0"/>
    <n v="6"/>
    <n v="0"/>
    <n v="10073"/>
    <s v="13022026"/>
    <s v="21 Jun 2026"/>
    <s v="21"/>
    <s v="Jun"/>
    <s v="27 Jun 2026"/>
    <s v="27"/>
    <s v="Jun"/>
    <n v="6"/>
    <n v="6"/>
    <n v="0"/>
    <n v="0"/>
    <s v="INDIVIDUAL"/>
    <x v="7"/>
    <n v="4"/>
    <n v="0"/>
    <n v="3638.9204036697247"/>
    <n v="606.48673394495404"/>
    <m/>
    <s v="13 Feb 2026 07:59"/>
    <s v="13 Feb 2026"/>
    <s v="Feb"/>
    <n v="0"/>
    <n v="6"/>
    <n v="0"/>
    <n v="0"/>
    <n v="0"/>
    <n v="6"/>
    <n v="0"/>
    <s v="13.02.2025"/>
    <x v="9"/>
  </r>
  <r>
    <s v="TO"/>
    <n v="0"/>
    <n v="5"/>
    <n v="0"/>
    <n v="9474"/>
    <s v="2319256"/>
    <s v="20 Jun 2026"/>
    <s v="20"/>
    <s v="Jun"/>
    <s v="25 Jun 2026"/>
    <s v="25"/>
    <s v="Jun"/>
    <n v="5"/>
    <n v="5"/>
    <n v="0"/>
    <n v="0"/>
    <s v="ТУРИСТИЧЕСКА АГЕНЦИЯ СОЛВЕКС - ЕООД"/>
    <x v="6"/>
    <n v="2"/>
    <n v="1"/>
    <n v="1230.9994019999999"/>
    <n v="246.19988039999998"/>
    <s v="Romania"/>
    <s v="13 Jan 2026 14:20"/>
    <s v="13 Jan 2026"/>
    <s v="Jan"/>
    <n v="0"/>
    <n v="5"/>
    <n v="0"/>
    <n v="0"/>
    <n v="0"/>
    <n v="5"/>
    <n v="0"/>
    <s v="13.01.2025"/>
    <x v="7"/>
  </r>
  <r>
    <s v="TO"/>
    <n v="0"/>
    <n v="0"/>
    <n v="6"/>
    <n v="9475"/>
    <s v="2319175"/>
    <s v="27 Jul 2026"/>
    <s v="27"/>
    <s v="Jul"/>
    <s v="02 Aug 2026"/>
    <s v="02"/>
    <s v="Aug"/>
    <n v="6"/>
    <n v="-25"/>
    <n v="4"/>
    <n v="1"/>
    <s v="ТУРИСТИЧЕСКА АГЕНЦИЯ СОЛВЕКС - ЕООД"/>
    <x v="6"/>
    <n v="3"/>
    <n v="1"/>
    <n v="2523.0207"/>
    <n v="420.50344999999999"/>
    <s v="Romania"/>
    <s v="13 Jan 2026 14:20"/>
    <s v="13 Jan 2026"/>
    <s v="Jan"/>
    <n v="0"/>
    <n v="0"/>
    <n v="4"/>
    <n v="1"/>
    <n v="0"/>
    <n v="5"/>
    <n v="-1"/>
    <s v="13.01.2025"/>
    <x v="7"/>
  </r>
  <r>
    <s v="BOOKING"/>
    <n v="0"/>
    <n v="5"/>
    <n v="0"/>
    <n v="9719"/>
    <s v="5342739987"/>
    <s v="01 Sep 2026"/>
    <s v="01"/>
    <s v="Sep"/>
    <s v="06 Sep 2026"/>
    <s v="06"/>
    <s v="Sep"/>
    <n v="5"/>
    <n v="5"/>
    <n v="0"/>
    <n v="0"/>
    <s v="BOOKING"/>
    <x v="3"/>
    <n v="2"/>
    <n v="0"/>
    <n v="1773.1662440366972"/>
    <n v="354.63324880733938"/>
    <s v="Bulgaria"/>
    <s v="25 Jan 2026 20:18"/>
    <s v="25 Jan 2026"/>
    <s v="Jan"/>
    <n v="0"/>
    <n v="0"/>
    <n v="0"/>
    <n v="0"/>
    <n v="5"/>
    <n v="5"/>
    <n v="0"/>
    <s v="25.01.2025"/>
    <x v="2"/>
  </r>
  <r>
    <s v="TO"/>
    <n v="0"/>
    <n v="0"/>
    <n v="6"/>
    <n v="9720"/>
    <s v="2322264"/>
    <s v="21 Jul 2026"/>
    <s v="21"/>
    <s v="Jul"/>
    <s v="27 Jul 2026"/>
    <s v="27"/>
    <s v="Jul"/>
    <n v="6"/>
    <n v="6"/>
    <n v="0"/>
    <n v="0"/>
    <s v="ТУРИСТИЧЕСКА АГЕНЦИЯ СОЛВЕКС - ЕООД"/>
    <x v="6"/>
    <n v="1"/>
    <n v="1"/>
    <n v="1308.2155703999999"/>
    <n v="218.03592839999999"/>
    <s v="Romania"/>
    <s v="25 Jan 2026 20:23"/>
    <s v="25 Jan 2026"/>
    <s v="Jan"/>
    <n v="0"/>
    <n v="0"/>
    <n v="6"/>
    <n v="0"/>
    <n v="0"/>
    <n v="6"/>
    <n v="0"/>
    <s v="25.01.2025"/>
    <x v="2"/>
  </r>
  <r>
    <s v="TO"/>
    <n v="0"/>
    <n v="0"/>
    <n v="6"/>
    <n v="9899"/>
    <s v="2324628"/>
    <s v="10 Aug 2026"/>
    <s v="10"/>
    <s v="Aug"/>
    <s v="16 Aug 2026"/>
    <s v="16"/>
    <s v="Aug"/>
    <n v="6"/>
    <n v="6"/>
    <n v="0"/>
    <n v="0"/>
    <s v="ТУРИСТИЧЕСКА АГЕНЦИЯ СОЛВЕКС - ЕООД"/>
    <x v="2"/>
    <n v="2"/>
    <n v="1"/>
    <n v="1944.2514864"/>
    <n v="324.0419144"/>
    <s v="Romania"/>
    <s v="30 Jan 2026 20:08"/>
    <s v="30 Jan 2026"/>
    <s v="Jan"/>
    <n v="0"/>
    <n v="0"/>
    <n v="0"/>
    <n v="6"/>
    <n v="0"/>
    <n v="6"/>
    <n v="0"/>
    <s v="30.01.2025"/>
    <x v="0"/>
  </r>
  <r>
    <s v="TO"/>
    <n v="0"/>
    <n v="0"/>
    <n v="6"/>
    <n v="9900"/>
    <s v="2324628"/>
    <s v="10 Aug 2026"/>
    <s v="10"/>
    <s v="Aug"/>
    <s v="16 Aug 2026"/>
    <s v="16"/>
    <s v="Aug"/>
    <n v="6"/>
    <n v="6"/>
    <n v="0"/>
    <n v="0"/>
    <s v="ТУРИСТИЧЕСКА АГЕНЦИЯ СОЛВЕКС - ЕООД"/>
    <x v="2"/>
    <n v="2"/>
    <n v="1"/>
    <n v="1944.2514864"/>
    <n v="324.0419144"/>
    <s v="Romania"/>
    <s v="30 Jan 2026 20:08"/>
    <s v="30 Jan 2026"/>
    <s v="Jan"/>
    <n v="0"/>
    <n v="0"/>
    <n v="0"/>
    <n v="6"/>
    <n v="0"/>
    <n v="6"/>
    <n v="0"/>
    <s v="30.01.2025"/>
    <x v="0"/>
  </r>
  <r>
    <s v="TO"/>
    <n v="0"/>
    <n v="0"/>
    <n v="6"/>
    <n v="9902"/>
    <s v="2324633"/>
    <s v="10 Aug 2026"/>
    <s v="10"/>
    <s v="Aug"/>
    <s v="16 Aug 2026"/>
    <s v="16"/>
    <s v="Aug"/>
    <n v="6"/>
    <n v="6"/>
    <n v="0"/>
    <n v="0"/>
    <s v="ТУРИСТИЧЕСКА АГЕНЦИЯ СОЛВЕКС - ЕООД"/>
    <x v="2"/>
    <n v="2"/>
    <n v="1"/>
    <n v="1944.2514864"/>
    <n v="324.0419144"/>
    <s v="Romania"/>
    <s v="30 Jan 2026 20:09"/>
    <s v="30 Jan 2026"/>
    <s v="Jan"/>
    <n v="0"/>
    <n v="0"/>
    <n v="0"/>
    <n v="6"/>
    <n v="0"/>
    <n v="6"/>
    <n v="0"/>
    <s v="30.01.2025"/>
    <x v="0"/>
  </r>
  <r>
    <s v="TO"/>
    <n v="0"/>
    <n v="0"/>
    <n v="6"/>
    <n v="9901"/>
    <s v="2324633"/>
    <s v="10 Aug 2026"/>
    <s v="10"/>
    <s v="Aug"/>
    <s v="16 Aug 2026"/>
    <s v="16"/>
    <s v="Aug"/>
    <n v="6"/>
    <n v="6"/>
    <n v="0"/>
    <n v="0"/>
    <s v="ТУРИСТИЧЕСКА АГЕНЦИЯ СОЛВЕКС - ЕООД"/>
    <x v="2"/>
    <n v="2"/>
    <n v="1"/>
    <n v="1944.2514864"/>
    <n v="324.0419144"/>
    <s v="Romania"/>
    <s v="30 Jan 2026 20:08"/>
    <s v="30 Jan 2026"/>
    <s v="Jan"/>
    <n v="0"/>
    <n v="0"/>
    <n v="0"/>
    <n v="6"/>
    <n v="0"/>
    <n v="6"/>
    <n v="0"/>
    <s v="30.01.2025"/>
    <x v="0"/>
  </r>
  <r>
    <s v="BOOKING"/>
    <n v="2"/>
    <n v="0"/>
    <n v="0"/>
    <n v="9277"/>
    <s v="6239875008"/>
    <s v="03 Jun 2026"/>
    <s v="03"/>
    <s v="Jun"/>
    <s v="05 Jun 2026"/>
    <s v="05"/>
    <s v="Jun"/>
    <n v="2"/>
    <n v="2"/>
    <n v="0"/>
    <n v="0"/>
    <s v="BOOKING"/>
    <x v="6"/>
    <n v="2"/>
    <n v="0"/>
    <n v="494.16108440366963"/>
    <n v="247.08054220183482"/>
    <s v="Romania"/>
    <s v="31 Dec 2025 08:56"/>
    <s v="31 Dec 2025"/>
    <s v="Dec"/>
    <n v="0"/>
    <n v="2"/>
    <n v="0"/>
    <n v="0"/>
    <n v="0"/>
    <n v="2"/>
    <n v="0"/>
    <s v="31.12.2025"/>
    <x v="18"/>
  </r>
  <r>
    <s v="BOOKING"/>
    <n v="2"/>
    <n v="0"/>
    <n v="0"/>
    <n v="9278"/>
    <s v="6239875008"/>
    <s v="03 Jun 2026"/>
    <s v="03"/>
    <s v="Jun"/>
    <s v="05 Jun 2026"/>
    <s v="05"/>
    <s v="Jun"/>
    <n v="2"/>
    <n v="2"/>
    <n v="0"/>
    <n v="0"/>
    <s v="BOOKING"/>
    <x v="6"/>
    <n v="1"/>
    <n v="1"/>
    <n v="494.16108440366963"/>
    <n v="247.08054220183482"/>
    <m/>
    <s v="31 Dec 2025 08:56"/>
    <s v="31 Dec 2025"/>
    <s v="Dec"/>
    <n v="0"/>
    <n v="2"/>
    <n v="0"/>
    <n v="0"/>
    <n v="0"/>
    <n v="2"/>
    <n v="0"/>
    <s v="31.12.2025"/>
    <x v="18"/>
  </r>
  <r>
    <s v="BOOKING"/>
    <n v="2"/>
    <n v="0"/>
    <n v="0"/>
    <n v="9279"/>
    <s v="6239875008"/>
    <s v="03 Jun 2026"/>
    <s v="03"/>
    <s v="Jun"/>
    <s v="05 Jun 2026"/>
    <s v="05"/>
    <s v="Jun"/>
    <n v="2"/>
    <n v="2"/>
    <n v="0"/>
    <n v="0"/>
    <s v="BOOKING"/>
    <x v="6"/>
    <n v="2"/>
    <n v="1"/>
    <n v="494.16108440366963"/>
    <n v="247.08054220183482"/>
    <m/>
    <s v="31 Dec 2025 08:56"/>
    <s v="31 Dec 2025"/>
    <s v="Dec"/>
    <n v="0"/>
    <n v="2"/>
    <n v="0"/>
    <n v="0"/>
    <n v="0"/>
    <n v="2"/>
    <n v="0"/>
    <s v="31.12.2025"/>
    <x v="18"/>
  </r>
  <r>
    <s v="TO"/>
    <n v="0"/>
    <n v="0"/>
    <n v="7"/>
    <n v="9910"/>
    <s v="1239308.232239"/>
    <s v="14 Jul 2026"/>
    <s v="14"/>
    <s v="Jul"/>
    <s v="21 Jul 2026"/>
    <s v="21"/>
    <s v="Jul"/>
    <n v="7"/>
    <n v="7"/>
    <n v="0"/>
    <n v="0"/>
    <s v="СЛР-ХОЛИДЕЙ-СЪРВИС ЕООД"/>
    <x v="0"/>
    <n v="2"/>
    <n v="1"/>
    <n v="2461.8814542"/>
    <n v="351.69735059999999"/>
    <s v="Romania"/>
    <s v="30 Jan 2026 22:27"/>
    <s v="30 Jan 2026"/>
    <s v="Jan"/>
    <n v="0"/>
    <n v="0"/>
    <n v="7"/>
    <n v="0"/>
    <n v="0"/>
    <n v="7"/>
    <n v="0"/>
    <s v="30.01.2025"/>
    <x v="0"/>
  </r>
  <r>
    <s v="INDIVIDUAL"/>
    <n v="0"/>
    <n v="0"/>
    <n v="7"/>
    <n v="9476"/>
    <s v="12012026"/>
    <s v="25 Jul 2026"/>
    <s v="25"/>
    <s v="Jul"/>
    <s v="01 Aug 2026"/>
    <s v="01"/>
    <s v="Aug"/>
    <n v="7"/>
    <n v="-24"/>
    <n v="6"/>
    <n v="0"/>
    <s v="INDIVIDUAL"/>
    <x v="2"/>
    <n v="2"/>
    <n v="2"/>
    <n v="3395.948898807339"/>
    <n v="485.13555697247705"/>
    <s v="Bulgaria"/>
    <s v="13 Jan 2026 14:48"/>
    <s v="13 Jan 2026"/>
    <s v="Jan"/>
    <n v="0"/>
    <n v="0"/>
    <n v="6"/>
    <n v="0"/>
    <n v="0"/>
    <n v="6"/>
    <n v="-1"/>
    <s v="13.01.2025"/>
    <x v="7"/>
  </r>
  <r>
    <s v="BOOKING"/>
    <n v="0"/>
    <n v="0"/>
    <n v="5"/>
    <n v="9907"/>
    <s v="5471124954"/>
    <s v="15 Jul 2026"/>
    <s v="15"/>
    <s v="Jul"/>
    <s v="20 Jul 2026"/>
    <s v="20"/>
    <s v="Jul"/>
    <n v="5"/>
    <n v="5"/>
    <n v="0"/>
    <n v="0"/>
    <s v="BOOKING"/>
    <x v="0"/>
    <n v="2"/>
    <n v="2"/>
    <n v="3361.0669399082567"/>
    <n v="672.21338798165129"/>
    <s v="Romania"/>
    <s v="30 Jan 2026 21:46"/>
    <s v="30 Jan 2026"/>
    <s v="Jan"/>
    <n v="0"/>
    <n v="0"/>
    <n v="5"/>
    <n v="0"/>
    <n v="0"/>
    <n v="5"/>
    <n v="0"/>
    <s v="30.01.2025"/>
    <x v="0"/>
  </r>
  <r>
    <s v="BOOKING"/>
    <n v="0"/>
    <n v="1"/>
    <n v="4"/>
    <n v="9908"/>
    <s v="5672817368"/>
    <s v="21 Aug 2026"/>
    <s v="21"/>
    <s v="Aug"/>
    <s v="26 Aug 2026"/>
    <s v="26"/>
    <s v="Aug"/>
    <n v="5"/>
    <n v="5"/>
    <n v="0"/>
    <n v="0"/>
    <s v="BOOKING"/>
    <x v="4"/>
    <n v="2"/>
    <n v="0"/>
    <n v="2348.7185658715593"/>
    <n v="469.74012449541283"/>
    <s v="Israel"/>
    <s v="30 Jan 2026 22:12"/>
    <s v="30 Jan 2026"/>
    <s v="Jan"/>
    <n v="0"/>
    <n v="0"/>
    <n v="0"/>
    <n v="5"/>
    <n v="0"/>
    <n v="5"/>
    <n v="0"/>
    <s v="30.01.2025"/>
    <x v="0"/>
  </r>
  <r>
    <s v="BOOKING"/>
    <n v="0"/>
    <n v="1"/>
    <n v="4"/>
    <n v="9909"/>
    <s v="5672817368"/>
    <s v="21 Aug 2026"/>
    <s v="21"/>
    <s v="Aug"/>
    <s v="26 Aug 2026"/>
    <s v="26"/>
    <s v="Aug"/>
    <n v="5"/>
    <n v="5"/>
    <n v="0"/>
    <n v="0"/>
    <s v="BOOKING"/>
    <x v="4"/>
    <n v="2"/>
    <n v="1"/>
    <n v="2348.7185658715593"/>
    <n v="469.74012449541283"/>
    <m/>
    <s v="30 Jan 2026 22:12"/>
    <s v="30 Jan 2026"/>
    <s v="Jan"/>
    <n v="0"/>
    <n v="0"/>
    <n v="0"/>
    <n v="5"/>
    <n v="0"/>
    <n v="5"/>
    <n v="0"/>
    <s v="30.01.2025"/>
    <x v="0"/>
  </r>
  <r>
    <s v="TO"/>
    <n v="0"/>
    <n v="5"/>
    <n v="1"/>
    <n v="9911"/>
    <s v="1239316.232243"/>
    <s v="24 Aug 2026"/>
    <s v="24"/>
    <s v="Aug"/>
    <s v="30 Aug 2026"/>
    <s v="30"/>
    <s v="Aug"/>
    <n v="6"/>
    <n v="6"/>
    <n v="0"/>
    <n v="0"/>
    <s v="СЛР-ХОЛИДЕЙ-СЪРВИС ЕООД"/>
    <x v="5"/>
    <n v="3"/>
    <n v="0"/>
    <n v="2685.9022224"/>
    <n v="447.65037039999999"/>
    <s v="Romania"/>
    <s v="30 Jan 2026 23:03"/>
    <s v="30 Jan 2026"/>
    <s v="Jan"/>
    <n v="0"/>
    <n v="0"/>
    <n v="0"/>
    <n v="6"/>
    <n v="0"/>
    <n v="6"/>
    <n v="0"/>
    <s v="30.01.2025"/>
    <x v="0"/>
  </r>
  <r>
    <s v="TO"/>
    <n v="0"/>
    <n v="5"/>
    <n v="0"/>
    <n v="9587"/>
    <s v="2320869"/>
    <s v="22 Jun 2026"/>
    <s v="22"/>
    <s v="Jun"/>
    <s v="27 Jun 2026"/>
    <s v="27"/>
    <s v="Jun"/>
    <n v="5"/>
    <n v="5"/>
    <n v="0"/>
    <n v="0"/>
    <s v="ТУРИСТИЧЕСКА АГЕНЦИЯ СОЛВЕКС - ЕООД"/>
    <x v="4"/>
    <n v="3"/>
    <n v="0"/>
    <n v="1807.4998527999999"/>
    <n v="361.49997055999995"/>
    <s v="Romania"/>
    <s v="19 Jan 2026 21:03"/>
    <s v="19 Jan 2026"/>
    <s v="Jan"/>
    <n v="0"/>
    <n v="5"/>
    <n v="0"/>
    <n v="0"/>
    <n v="0"/>
    <n v="5"/>
    <n v="0"/>
    <s v="19.01.2025"/>
    <x v="2"/>
  </r>
  <r>
    <s v="TO"/>
    <n v="0"/>
    <n v="0"/>
    <n v="5"/>
    <n v="9912"/>
    <s v="NT316984"/>
    <s v="01 Aug 2026"/>
    <s v="01"/>
    <s v="Aug"/>
    <s v="06 Aug 2026"/>
    <s v="06"/>
    <s v="Aug"/>
    <n v="5"/>
    <n v="5"/>
    <n v="0"/>
    <n v="0"/>
    <s v="НОВОТОН - ЕООД"/>
    <x v="6"/>
    <n v="2"/>
    <n v="2"/>
    <n v="1946.8331819999999"/>
    <n v="389.36663639999995"/>
    <s v="Romania"/>
    <s v="31 Jan 2026 00:40"/>
    <s v="31 Jan 2026"/>
    <s v="Jan"/>
    <n v="0"/>
    <n v="0"/>
    <n v="0"/>
    <n v="5"/>
    <n v="0"/>
    <n v="5"/>
    <n v="0"/>
    <s v="31.01.2025"/>
    <x v="0"/>
  </r>
  <r>
    <s v="TO"/>
    <n v="0"/>
    <n v="4"/>
    <n v="2"/>
    <n v="9584"/>
    <s v="NT314864"/>
    <s v="23 Aug 2026"/>
    <s v="23"/>
    <s v="Aug"/>
    <s v="29 Aug 2026"/>
    <s v="29"/>
    <s v="Aug"/>
    <n v="6"/>
    <n v="6"/>
    <n v="0"/>
    <n v="0"/>
    <s v="НОВОТОН - ЕООД"/>
    <x v="0"/>
    <n v="2"/>
    <n v="3"/>
    <n v="2760.7322781999997"/>
    <n v="460.12204636666661"/>
    <s v="Romania"/>
    <s v="19 Jan 2026 15:53"/>
    <s v="19 Jan 2026"/>
    <s v="Jan"/>
    <n v="0"/>
    <n v="0"/>
    <n v="0"/>
    <n v="6"/>
    <n v="0"/>
    <n v="6"/>
    <n v="0"/>
    <s v="19.01.2025"/>
    <x v="2"/>
  </r>
  <r>
    <s v="TO"/>
    <n v="0"/>
    <n v="0"/>
    <n v="5"/>
    <n v="10317"/>
    <s v="0563"/>
    <s v="21 Jul 2026"/>
    <s v="21"/>
    <s v="Jul"/>
    <s v="26 Jul 2026"/>
    <s v="26"/>
    <s v="Jul"/>
    <n v="5"/>
    <n v="5"/>
    <n v="0"/>
    <n v="0"/>
    <s v="АВАТАР ТУР - ООД"/>
    <x v="3"/>
    <n v="2"/>
    <n v="0"/>
    <n v="1709.1998369999999"/>
    <n v="341.83996739999998"/>
    <s v="Romania"/>
    <s v="03 Mar 2026 19:10"/>
    <s v="03 Mar 2026"/>
    <s v="Mar"/>
    <n v="0"/>
    <n v="0"/>
    <n v="5"/>
    <n v="0"/>
    <n v="0"/>
    <n v="5"/>
    <n v="0"/>
    <s v="03.03.2025"/>
    <x v="6"/>
  </r>
  <r>
    <s v="TO"/>
    <n v="0"/>
    <n v="0"/>
    <n v="5"/>
    <n v="10318"/>
    <s v="0564"/>
    <s v="21 Jul 2026"/>
    <s v="21"/>
    <s v="Jul"/>
    <s v="26 Jul 2026"/>
    <s v="26"/>
    <s v="Jul"/>
    <n v="5"/>
    <n v="5"/>
    <n v="0"/>
    <n v="0"/>
    <s v="АВАТАР ТУР - ООД"/>
    <x v="3"/>
    <n v="2"/>
    <n v="1"/>
    <n v="1709.1998369999999"/>
    <n v="341.83996739999998"/>
    <s v="Romania"/>
    <s v="03 Mar 2026 19:10"/>
    <s v="03 Mar 2026"/>
    <s v="Mar"/>
    <n v="0"/>
    <n v="0"/>
    <n v="5"/>
    <n v="0"/>
    <n v="0"/>
    <n v="5"/>
    <n v="0"/>
    <s v="03.03.2025"/>
    <x v="6"/>
  </r>
  <r>
    <s v="TO"/>
    <n v="0"/>
    <n v="0"/>
    <n v="5"/>
    <n v="10319"/>
    <s v="0565"/>
    <s v="21 Jul 2026"/>
    <s v="21"/>
    <s v="Jul"/>
    <s v="26 Jul 2026"/>
    <s v="26"/>
    <s v="Jul"/>
    <n v="5"/>
    <n v="5"/>
    <n v="0"/>
    <n v="0"/>
    <s v="АВАТАР ТУР - ООД"/>
    <x v="6"/>
    <n v="2"/>
    <n v="1"/>
    <n v="1668.714156"/>
    <n v="333.74283120000001"/>
    <s v="Romania"/>
    <s v="03 Mar 2026 19:11"/>
    <s v="03 Mar 2026"/>
    <s v="Mar"/>
    <n v="0"/>
    <n v="0"/>
    <n v="5"/>
    <n v="0"/>
    <n v="0"/>
    <n v="5"/>
    <n v="0"/>
    <s v="03.03.2025"/>
    <x v="6"/>
  </r>
  <r>
    <s v="TO"/>
    <n v="0"/>
    <n v="0"/>
    <n v="5"/>
    <n v="10320"/>
    <s v="0566"/>
    <s v="21 Jul 2026"/>
    <s v="21"/>
    <s v="Jul"/>
    <s v="26 Jul 2026"/>
    <s v="26"/>
    <s v="Jul"/>
    <n v="5"/>
    <n v="5"/>
    <n v="0"/>
    <n v="0"/>
    <s v="АВАТАР ТУР - ООД"/>
    <x v="3"/>
    <n v="2"/>
    <n v="0"/>
    <n v="1709.1998369999999"/>
    <n v="341.83996739999998"/>
    <s v="Romania"/>
    <s v="03 Mar 2026 19:11"/>
    <s v="03 Mar 2026"/>
    <s v="Mar"/>
    <n v="0"/>
    <n v="0"/>
    <n v="5"/>
    <n v="0"/>
    <n v="0"/>
    <n v="5"/>
    <n v="0"/>
    <s v="03.03.2025"/>
    <x v="6"/>
  </r>
  <r>
    <s v="TOPOLA SKIES"/>
    <n v="0"/>
    <n v="0"/>
    <n v="6"/>
    <n v="9721"/>
    <s v="456244"/>
    <s v="19 Jul 2026"/>
    <s v="19"/>
    <s v="Jul"/>
    <s v="25 Jul 2026"/>
    <s v="25"/>
    <s v="Jul"/>
    <n v="6"/>
    <n v="6"/>
    <n v="0"/>
    <n v="0"/>
    <s v="TOPOLA SKIES"/>
    <x v="0"/>
    <n v="2"/>
    <n v="2"/>
    <n v="2532.1718311926602"/>
    <n v="422.02863853210999"/>
    <m/>
    <s v="26 Jan 2026 09:13"/>
    <s v="26 Jan 2026"/>
    <s v="Jan"/>
    <n v="0"/>
    <n v="0"/>
    <n v="6"/>
    <n v="0"/>
    <n v="0"/>
    <n v="6"/>
    <n v="0"/>
    <s v="26.01.2025"/>
    <x v="0"/>
  </r>
  <r>
    <s v="BOOKING"/>
    <n v="0"/>
    <n v="2"/>
    <n v="0"/>
    <n v="10322"/>
    <s v="5985212897"/>
    <s v="24 Jun 2026"/>
    <s v="24"/>
    <s v="Jun"/>
    <s v="26 Jun 2026"/>
    <s v="26"/>
    <s v="Jun"/>
    <n v="2"/>
    <n v="2"/>
    <n v="0"/>
    <n v="0"/>
    <s v="BOOKING"/>
    <x v="6"/>
    <n v="2"/>
    <n v="0"/>
    <n v="776.12358550458714"/>
    <n v="388.06179275229357"/>
    <m/>
    <s v="03 Mar 2026 19:58"/>
    <s v="03 Mar 2026"/>
    <s v="Mar"/>
    <n v="0"/>
    <n v="2"/>
    <n v="0"/>
    <n v="0"/>
    <n v="0"/>
    <n v="2"/>
    <n v="0"/>
    <s v="03.03.2025"/>
    <x v="6"/>
  </r>
  <r>
    <s v="TO"/>
    <n v="0"/>
    <n v="0"/>
    <n v="5"/>
    <n v="10025"/>
    <s v="NT318001"/>
    <s v="01 Aug 2026"/>
    <s v="01"/>
    <s v="Aug"/>
    <s v="06 Aug 2026"/>
    <s v="06"/>
    <s v="Aug"/>
    <n v="5"/>
    <n v="5"/>
    <n v="0"/>
    <n v="0"/>
    <s v="НОВОТОН - ЕООД"/>
    <x v="3"/>
    <n v="2"/>
    <n v="0"/>
    <n v="1709.1998369999999"/>
    <n v="341.83996739999998"/>
    <s v="Romania"/>
    <s v="07 Feb 2026 17:10"/>
    <s v="07 Feb 2026"/>
    <s v="Feb"/>
    <n v="0"/>
    <n v="0"/>
    <n v="0"/>
    <n v="5"/>
    <n v="0"/>
    <n v="5"/>
    <n v="0"/>
    <s v="07.02.2025"/>
    <x v="5"/>
  </r>
  <r>
    <s v="TO"/>
    <n v="0"/>
    <n v="6"/>
    <n v="0"/>
    <n v="9708"/>
    <s v="2322186"/>
    <s v="21 Jun 2026"/>
    <s v="21"/>
    <s v="Jun"/>
    <s v="27 Jun 2026"/>
    <s v="27"/>
    <s v="Jun"/>
    <n v="6"/>
    <n v="6"/>
    <n v="0"/>
    <n v="0"/>
    <s v="ТУРИСТИЧЕСКА АГЕНЦИЯ СОЛВЕКС - ЕООД"/>
    <x v="3"/>
    <n v="2"/>
    <n v="0"/>
    <n v="1592.5932524"/>
    <n v="265.43220873333331"/>
    <s v="Romania"/>
    <s v="25 Jan 2026 10:18"/>
    <s v="25 Jan 2026"/>
    <s v="Jan"/>
    <n v="0"/>
    <n v="6"/>
    <n v="0"/>
    <n v="0"/>
    <n v="0"/>
    <n v="6"/>
    <n v="0"/>
    <s v="25.01.2025"/>
    <x v="2"/>
  </r>
  <r>
    <s v="TO"/>
    <n v="0"/>
    <n v="0"/>
    <n v="5"/>
    <n v="9722"/>
    <s v="1235362.230663"/>
    <s v="14 Jul 2026"/>
    <s v="14"/>
    <s v="Jul"/>
    <s v="19 Jul 2026"/>
    <s v="19"/>
    <s v="Jul"/>
    <n v="5"/>
    <n v="5"/>
    <n v="0"/>
    <n v="0"/>
    <s v="СЛР-ХОЛИДЕЙ-СЪРВИС ЕООД"/>
    <x v="1"/>
    <n v="5"/>
    <n v="0"/>
    <n v="3391.3114285000001"/>
    <n v="678.26228570000001"/>
    <s v="Romania"/>
    <s v="26 Jan 2026 09:35"/>
    <s v="23 Jan 2026"/>
    <s v="Jan"/>
    <n v="0"/>
    <n v="0"/>
    <n v="5"/>
    <n v="0"/>
    <n v="0"/>
    <n v="5"/>
    <n v="0"/>
    <s v="26.01.2025"/>
    <x v="0"/>
  </r>
  <r>
    <s v="BOOKING"/>
    <n v="0"/>
    <n v="0"/>
    <n v="5"/>
    <n v="9477"/>
    <s v="6915011094"/>
    <s v="12 Jul 2026"/>
    <s v="12"/>
    <s v="Jul"/>
    <s v="17 Jul 2026"/>
    <s v="17"/>
    <s v="Jul"/>
    <n v="5"/>
    <n v="5"/>
    <n v="0"/>
    <n v="0"/>
    <s v="BOOKING"/>
    <x v="6"/>
    <n v="2"/>
    <n v="1"/>
    <n v="2383.6005247706421"/>
    <n v="476.72010495412843"/>
    <s v="Turkey"/>
    <s v="13 Jan 2026 15:18"/>
    <s v="13 Jan 2026"/>
    <s v="Jan"/>
    <n v="0"/>
    <n v="0"/>
    <n v="5"/>
    <n v="0"/>
    <n v="0"/>
    <n v="5"/>
    <n v="0"/>
    <s v="13.01.2025"/>
    <x v="7"/>
  </r>
  <r>
    <s v="BOOKING"/>
    <n v="0"/>
    <n v="0"/>
    <n v="5"/>
    <n v="9478"/>
    <s v="6915011094"/>
    <s v="12 Jul 2026"/>
    <s v="12"/>
    <s v="Jul"/>
    <s v="17 Jul 2026"/>
    <s v="17"/>
    <s v="Jul"/>
    <n v="5"/>
    <n v="5"/>
    <n v="0"/>
    <n v="0"/>
    <s v="BOOKING"/>
    <x v="6"/>
    <n v="2"/>
    <n v="1"/>
    <n v="2383.6005247706421"/>
    <n v="476.72010495412843"/>
    <m/>
    <s v="13 Jan 2026 15:18"/>
    <s v="13 Jan 2026"/>
    <s v="Jan"/>
    <n v="0"/>
    <n v="0"/>
    <n v="5"/>
    <n v="0"/>
    <n v="0"/>
    <n v="5"/>
    <n v="0"/>
    <s v="13.01.2025"/>
    <x v="7"/>
  </r>
  <r>
    <s v="TO"/>
    <n v="0"/>
    <n v="0"/>
    <n v="5"/>
    <n v="10228"/>
    <s v="NT320181"/>
    <s v="30 Jul 2026"/>
    <s v="30"/>
    <s v="Jul"/>
    <s v="04 Aug 2026"/>
    <s v="04"/>
    <s v="Aug"/>
    <n v="5"/>
    <n v="-26"/>
    <n v="1"/>
    <n v="3"/>
    <s v="НОВОТОН - ЕООД"/>
    <x v="4"/>
    <n v="3"/>
    <n v="1"/>
    <n v="2307.3904425000001"/>
    <n v="461.47808850000001"/>
    <s v="Romania"/>
    <s v="25 Feb 2026 10:50"/>
    <s v="25 Feb 2026"/>
    <s v="Feb"/>
    <n v="0"/>
    <n v="0"/>
    <n v="1"/>
    <n v="3"/>
    <n v="0"/>
    <n v="4"/>
    <n v="-1"/>
    <s v="25.02.2025"/>
    <x v="8"/>
  </r>
  <r>
    <s v="TO"/>
    <n v="0"/>
    <n v="1"/>
    <n v="5"/>
    <n v="9479"/>
    <s v="2319261"/>
    <s v="10 Jul 2026"/>
    <s v="10"/>
    <s v="Jul"/>
    <s v="16 Jul 2026"/>
    <s v="16"/>
    <s v="Jul"/>
    <n v="6"/>
    <n v="6"/>
    <n v="0"/>
    <n v="0"/>
    <s v="ТУРИСТИЧЕСКА АГЕНЦИЯ СОЛВЕКС - ЕООД"/>
    <x v="6"/>
    <n v="2"/>
    <n v="2"/>
    <n v="2336.1998183999999"/>
    <n v="389.3666364"/>
    <s v="Romania"/>
    <s v="13 Jan 2026 15:35"/>
    <s v="13 Jan 2026"/>
    <s v="Jan"/>
    <n v="0"/>
    <n v="0"/>
    <n v="6"/>
    <n v="0"/>
    <n v="0"/>
    <n v="6"/>
    <n v="0"/>
    <s v="13.01.2025"/>
    <x v="7"/>
  </r>
  <r>
    <s v="TOPOLA SKIES"/>
    <n v="0"/>
    <n v="0"/>
    <n v="5"/>
    <n v="9589"/>
    <s v="451300"/>
    <s v="10 Aug 2026"/>
    <s v="10"/>
    <s v="Aug"/>
    <s v="15 Aug 2026"/>
    <s v="15"/>
    <s v="Aug"/>
    <n v="5"/>
    <n v="5"/>
    <n v="0"/>
    <n v="0"/>
    <s v="TOPOLA SKIES"/>
    <x v="7"/>
    <n v="3"/>
    <n v="3"/>
    <n v="3617.3883302752288"/>
    <n v="723.4776660550458"/>
    <m/>
    <s v="20 Jan 2026 09:53"/>
    <s v="20 Jan 2026"/>
    <s v="Jan"/>
    <n v="0"/>
    <n v="0"/>
    <n v="0"/>
    <n v="5"/>
    <n v="0"/>
    <n v="5"/>
    <n v="0"/>
    <s v="20.01.2025"/>
    <x v="2"/>
  </r>
  <r>
    <s v="TO"/>
    <n v="0"/>
    <n v="1"/>
    <n v="5"/>
    <n v="9590"/>
    <s v="1190232.229460"/>
    <s v="10 Jul 2026"/>
    <s v="10"/>
    <s v="Jul"/>
    <s v="16 Jul 2026"/>
    <s v="16"/>
    <s v="Jul"/>
    <n v="6"/>
    <n v="6"/>
    <n v="0"/>
    <n v="0"/>
    <s v="СЛР-ХОЛИДЕЙ-СЪРВИС ЕООД"/>
    <x v="5"/>
    <n v="2"/>
    <n v="2"/>
    <n v="2713.1273759999999"/>
    <n v="452.18789599999997"/>
    <s v="Romania"/>
    <s v="20 Jan 2026 09:57"/>
    <s v="19 Jan 2026"/>
    <s v="Jan"/>
    <n v="0"/>
    <n v="0"/>
    <n v="6"/>
    <n v="0"/>
    <n v="0"/>
    <n v="6"/>
    <n v="0"/>
    <s v="20.01.2025"/>
    <x v="2"/>
  </r>
  <r>
    <s v="BOOKING"/>
    <n v="0"/>
    <n v="2"/>
    <n v="0"/>
    <n v="10026"/>
    <s v="6911722363"/>
    <s v="26 Jun 2026"/>
    <s v="26"/>
    <s v="Jun"/>
    <s v="28 Jun 2026"/>
    <s v="28"/>
    <s v="Jun"/>
    <n v="2"/>
    <n v="2"/>
    <n v="0"/>
    <n v="0"/>
    <s v="BOOKING"/>
    <x v="4"/>
    <n v="2"/>
    <n v="0"/>
    <n v="883.67629211009171"/>
    <n v="441.83814605504585"/>
    <s v="United Kingdom"/>
    <s v="07 Feb 2026 19:46"/>
    <s v="07 Feb 2026"/>
    <s v="Feb"/>
    <n v="0"/>
    <n v="2"/>
    <n v="0"/>
    <n v="0"/>
    <n v="0"/>
    <n v="2"/>
    <n v="0"/>
    <s v="07.02.2025"/>
    <x v="5"/>
  </r>
  <r>
    <s v="TO"/>
    <n v="0"/>
    <n v="4"/>
    <n v="1"/>
    <n v="9915"/>
    <s v="NT317015"/>
    <s v="24 Aug 2026"/>
    <s v="24"/>
    <s v="Aug"/>
    <s v="29 Aug 2026"/>
    <s v="29"/>
    <s v="Aug"/>
    <n v="5"/>
    <n v="5"/>
    <n v="0"/>
    <n v="0"/>
    <s v="НОВОТОН - ЕООД"/>
    <x v="5"/>
    <n v="3"/>
    <n v="0"/>
    <n v="2238.2518520000003"/>
    <n v="447.65037040000004"/>
    <s v="Romania"/>
    <s v="31 Jan 2026 13:05"/>
    <s v="31 Jan 2026"/>
    <s v="Jan"/>
    <n v="0"/>
    <n v="0"/>
    <n v="0"/>
    <n v="5"/>
    <n v="0"/>
    <n v="5"/>
    <n v="0"/>
    <s v="31.01.2025"/>
    <x v="0"/>
  </r>
  <r>
    <s v="TO"/>
    <n v="0"/>
    <n v="0"/>
    <n v="5"/>
    <n v="10230"/>
    <s v="53658"/>
    <s v="27 Jul 2026"/>
    <s v="27"/>
    <s v="Jul"/>
    <s v="01 Aug 2026"/>
    <s v="01"/>
    <s v="Aug"/>
    <n v="5"/>
    <n v="-26"/>
    <n v="4"/>
    <n v="0"/>
    <s v="КЛУБ МАГЕЛАН - ООД"/>
    <x v="0"/>
    <n v="2"/>
    <n v="1"/>
    <n v="1884.0510389999999"/>
    <n v="376.8102078"/>
    <s v="Romania"/>
    <s v="25 Feb 2026 11:01"/>
    <s v="25 Feb 2026"/>
    <s v="Feb"/>
    <n v="0"/>
    <n v="0"/>
    <n v="4"/>
    <n v="0"/>
    <n v="0"/>
    <n v="4"/>
    <n v="-1"/>
    <s v="25.02.2025"/>
    <x v="8"/>
  </r>
  <r>
    <s v="TO"/>
    <n v="0"/>
    <n v="0"/>
    <n v="5"/>
    <n v="10229"/>
    <s v="53657"/>
    <s v="27 Jul 2026"/>
    <s v="27"/>
    <s v="Jul"/>
    <s v="01 Aug 2026"/>
    <s v="01"/>
    <s v="Aug"/>
    <n v="5"/>
    <n v="-26"/>
    <n v="4"/>
    <n v="0"/>
    <s v="КЛУБ МАГЕЛАН - ООД"/>
    <x v="0"/>
    <n v="3"/>
    <n v="1"/>
    <n v="2543.4591235000003"/>
    <n v="508.69182470000004"/>
    <s v="Romania"/>
    <s v="25 Feb 2026 11:01"/>
    <s v="25 Feb 2026"/>
    <s v="Feb"/>
    <n v="0"/>
    <n v="0"/>
    <n v="4"/>
    <n v="0"/>
    <n v="0"/>
    <n v="4"/>
    <n v="-1"/>
    <s v="25.02.2025"/>
    <x v="8"/>
  </r>
  <r>
    <s v="TO"/>
    <n v="0"/>
    <n v="0"/>
    <n v="5"/>
    <n v="10231"/>
    <s v="53659"/>
    <s v="27 Jul 2026"/>
    <s v="27"/>
    <s v="Jul"/>
    <s v="01 Aug 2026"/>
    <s v="01"/>
    <s v="Aug"/>
    <n v="5"/>
    <n v="-26"/>
    <n v="4"/>
    <n v="0"/>
    <s v="КЛУБ МАГЕЛАН - ООД"/>
    <x v="0"/>
    <n v="3"/>
    <n v="0"/>
    <n v="2543.4591235000003"/>
    <n v="508.69182470000004"/>
    <s v="Romania"/>
    <s v="25 Feb 2026 11:02"/>
    <s v="25 Feb 2026"/>
    <s v="Feb"/>
    <n v="0"/>
    <n v="0"/>
    <n v="4"/>
    <n v="0"/>
    <n v="0"/>
    <n v="4"/>
    <n v="-1"/>
    <s v="25.02.2025"/>
    <x v="8"/>
  </r>
  <r>
    <s v="TO"/>
    <n v="0"/>
    <n v="0"/>
    <n v="6"/>
    <n v="9591"/>
    <s v="18577"/>
    <s v="10 Aug 2026"/>
    <s v="10"/>
    <s v="Aug"/>
    <s v="16 Aug 2026"/>
    <s v="16"/>
    <s v="Aug"/>
    <n v="6"/>
    <n v="6"/>
    <n v="0"/>
    <n v="0"/>
    <s v="КЛУБ МАГЕЛАН - ООД"/>
    <x v="3"/>
    <n v="2"/>
    <n v="1"/>
    <n v="1914.2099376000001"/>
    <n v="319.03498960000002"/>
    <s v="Romania"/>
    <s v="20 Jan 2026 10:15"/>
    <s v="19 Jan 2026"/>
    <s v="Jan"/>
    <n v="0"/>
    <n v="0"/>
    <n v="0"/>
    <n v="6"/>
    <n v="0"/>
    <n v="6"/>
    <n v="0"/>
    <s v="20.01.2025"/>
    <x v="2"/>
  </r>
  <r>
    <s v="TO"/>
    <n v="0"/>
    <n v="5"/>
    <n v="0"/>
    <n v="9916"/>
    <s v="1239415.232268"/>
    <s v="22 Jun 2026"/>
    <s v="22"/>
    <s v="Jun"/>
    <s v="27 Jun 2026"/>
    <s v="27"/>
    <s v="Jun"/>
    <n v="5"/>
    <n v="5"/>
    <n v="0"/>
    <n v="0"/>
    <s v="СЛР-ХОЛИДЕЙ-СЪРВИС ЕООД"/>
    <x v="6"/>
    <n v="2"/>
    <n v="0"/>
    <n v="1301.3310488"/>
    <n v="260.26620975999998"/>
    <s v="Romania"/>
    <s v="31 Jan 2026 13:48"/>
    <s v="31 Jan 2026"/>
    <s v="Jan"/>
    <n v="0"/>
    <n v="5"/>
    <n v="0"/>
    <n v="0"/>
    <n v="0"/>
    <n v="5"/>
    <n v="0"/>
    <s v="31.01.2025"/>
    <x v="0"/>
  </r>
  <r>
    <s v="TO"/>
    <n v="0"/>
    <n v="0"/>
    <n v="5"/>
    <n v="9917"/>
    <s v="NT317027"/>
    <s v="01 Aug 2026"/>
    <s v="01"/>
    <s v="Aug"/>
    <s v="06 Aug 2026"/>
    <s v="06"/>
    <s v="Aug"/>
    <n v="5"/>
    <n v="5"/>
    <n v="0"/>
    <n v="0"/>
    <s v="НОВОТОН - ЕООД"/>
    <x v="6"/>
    <n v="2"/>
    <n v="2"/>
    <n v="1946.8331819999999"/>
    <n v="389.36663639999995"/>
    <s v="Romania"/>
    <s v="31 Jan 2026 14:15"/>
    <s v="31 Jan 2026"/>
    <s v="Jan"/>
    <n v="0"/>
    <n v="0"/>
    <n v="0"/>
    <n v="5"/>
    <n v="0"/>
    <n v="5"/>
    <n v="0"/>
    <s v="31.01.2025"/>
    <x v="0"/>
  </r>
  <r>
    <s v="TO"/>
    <n v="0"/>
    <n v="0"/>
    <n v="7"/>
    <n v="9723"/>
    <s v="52515"/>
    <s v="01 Aug 2026"/>
    <s v="01"/>
    <s v="Aug"/>
    <s v="08 Aug 2026"/>
    <s v="08"/>
    <s v="Aug"/>
    <n v="7"/>
    <n v="7"/>
    <n v="0"/>
    <n v="0"/>
    <s v="КЛУБ МАГЕЛАН - ООД"/>
    <x v="6"/>
    <n v="3"/>
    <n v="0"/>
    <n v="2943.5241499999997"/>
    <n v="420.50344999999999"/>
    <s v="Romania"/>
    <s v="26 Jan 2026 10:07"/>
    <s v="26 Jan 2026"/>
    <s v="Jan"/>
    <n v="0"/>
    <n v="0"/>
    <n v="0"/>
    <n v="7"/>
    <n v="0"/>
    <n v="7"/>
    <n v="0"/>
    <s v="26.01.2025"/>
    <x v="0"/>
  </r>
  <r>
    <s v="TOPOLA SKIES"/>
    <n v="0"/>
    <n v="0"/>
    <n v="6"/>
    <n v="9771"/>
    <s v="457330"/>
    <s v="05 Aug 2026"/>
    <s v="05"/>
    <s v="Aug"/>
    <s v="11 Aug 2026"/>
    <s v="11"/>
    <s v="Aug"/>
    <n v="6"/>
    <n v="6"/>
    <n v="0"/>
    <n v="0"/>
    <s v="TOPOLA SKIES"/>
    <x v="4"/>
    <n v="2"/>
    <n v="2"/>
    <n v="2873.132213394495"/>
    <n v="478.85536889908252"/>
    <m/>
    <s v="27 Jan 2026 12:18"/>
    <s v="27 Jan 2026"/>
    <s v="Jan"/>
    <n v="0"/>
    <n v="0"/>
    <n v="0"/>
    <n v="6"/>
    <n v="0"/>
    <n v="6"/>
    <n v="0"/>
    <s v="27.01.2025"/>
    <x v="0"/>
  </r>
  <r>
    <s v="TO"/>
    <n v="0"/>
    <n v="0"/>
    <n v="5"/>
    <n v="9724"/>
    <s v="1235682.230786"/>
    <s v="20 Jul 2026"/>
    <s v="20"/>
    <s v="Jul"/>
    <s v="25 Jul 2026"/>
    <s v="25"/>
    <s v="Jul"/>
    <n v="5"/>
    <n v="5"/>
    <n v="0"/>
    <n v="0"/>
    <s v="СЛР-ХОЛИДЕЙ-СЪРВИС ЕООД"/>
    <x v="4"/>
    <n v="3"/>
    <n v="1"/>
    <n v="2153.4666214999997"/>
    <n v="430.69332429999997"/>
    <s v="Romania"/>
    <s v="26 Jan 2026 10:07"/>
    <s v="26 Jan 2026"/>
    <s v="Jan"/>
    <n v="0"/>
    <n v="0"/>
    <n v="5"/>
    <n v="0"/>
    <n v="0"/>
    <n v="5"/>
    <n v="0"/>
    <s v="26.01.2025"/>
    <x v="0"/>
  </r>
  <r>
    <s v="TO"/>
    <n v="0"/>
    <n v="0"/>
    <n v="5"/>
    <n v="10146"/>
    <s v="1245184.235353"/>
    <s v="19 Aug 2026"/>
    <s v="19"/>
    <s v="Aug"/>
    <s v="24 Aug 2026"/>
    <s v="24"/>
    <s v="Aug"/>
    <n v="5"/>
    <n v="5"/>
    <n v="0"/>
    <n v="0"/>
    <s v="СЛР-ХОЛИДЕЙ-СЪРВИС ЕООД"/>
    <x v="6"/>
    <n v="2"/>
    <n v="2"/>
    <n v="2085.892695"/>
    <n v="417.178539"/>
    <s v="Romania"/>
    <s v="19 Feb 2026 15:14"/>
    <s v="19 Feb 2026"/>
    <s v="Feb"/>
    <n v="0"/>
    <n v="0"/>
    <n v="0"/>
    <n v="5"/>
    <n v="0"/>
    <n v="5"/>
    <n v="0"/>
    <s v="19.02.2025"/>
    <x v="14"/>
  </r>
  <r>
    <s v="TO"/>
    <n v="0"/>
    <n v="0"/>
    <n v="5"/>
    <n v="9399"/>
    <s v="51923"/>
    <s v="05 Aug 2026"/>
    <s v="05"/>
    <s v="Aug"/>
    <s v="10 Aug 2026"/>
    <s v="10"/>
    <s v="Aug"/>
    <n v="5"/>
    <n v="5"/>
    <n v="0"/>
    <n v="0"/>
    <s v="КЛУБ МАГЕЛАН - ООД"/>
    <x v="3"/>
    <n v="2"/>
    <n v="1"/>
    <n v="1595.1749480000001"/>
    <n v="319.03498960000002"/>
    <s v="Romania"/>
    <s v="09 Jan 2026 08:46"/>
    <s v="08 Jan 2026"/>
    <s v="Jan"/>
    <n v="0"/>
    <n v="0"/>
    <n v="0"/>
    <n v="5"/>
    <n v="0"/>
    <n v="5"/>
    <n v="0"/>
    <s v="09.01.2025"/>
    <x v="1"/>
  </r>
  <r>
    <s v="TO"/>
    <n v="0"/>
    <n v="0"/>
    <n v="5"/>
    <n v="9400"/>
    <s v="51924"/>
    <s v="05 Aug 2026"/>
    <s v="05"/>
    <s v="Aug"/>
    <s v="10 Aug 2026"/>
    <s v="10"/>
    <s v="Aug"/>
    <n v="5"/>
    <n v="5"/>
    <n v="0"/>
    <n v="0"/>
    <s v="КЛУБ МАГЕЛАН - ООД"/>
    <x v="3"/>
    <n v="2"/>
    <n v="2"/>
    <n v="1993.9686850000001"/>
    <n v="398.79373700000002"/>
    <s v="Romania"/>
    <s v="09 Jan 2026 08:46"/>
    <s v="08 Jan 2026"/>
    <s v="Jan"/>
    <n v="0"/>
    <n v="0"/>
    <n v="0"/>
    <n v="5"/>
    <n v="0"/>
    <n v="5"/>
    <n v="0"/>
    <s v="09.01.2025"/>
    <x v="1"/>
  </r>
  <r>
    <s v="BOOKING"/>
    <n v="0"/>
    <n v="4"/>
    <n v="0"/>
    <n v="10028"/>
    <s v="5894914040"/>
    <s v="01 Jul 2026"/>
    <s v="01"/>
    <s v="Jul"/>
    <s v="05 Jul 2026"/>
    <s v="05"/>
    <s v="Jul"/>
    <n v="4"/>
    <n v="4"/>
    <n v="0"/>
    <n v="0"/>
    <s v="BOOKING"/>
    <x v="4"/>
    <n v="2"/>
    <n v="2"/>
    <n v="2209.1907302752288"/>
    <n v="552.2976825688072"/>
    <s v="Romania"/>
    <s v="08 Feb 2026 13:28"/>
    <s v="08 Feb 2026"/>
    <s v="Feb"/>
    <n v="0"/>
    <n v="0"/>
    <n v="4"/>
    <n v="0"/>
    <n v="0"/>
    <n v="4"/>
    <n v="0"/>
    <s v="08.02.2025"/>
    <x v="5"/>
  </r>
  <r>
    <s v="TO"/>
    <n v="0"/>
    <n v="0"/>
    <n v="5"/>
    <n v="10029"/>
    <s v="NT318049"/>
    <s v="16 Aug 2026"/>
    <s v="16"/>
    <s v="Aug"/>
    <s v="21 Aug 2026"/>
    <s v="21"/>
    <s v="Aug"/>
    <n v="5"/>
    <n v="5"/>
    <n v="0"/>
    <n v="0"/>
    <s v="НОВОТОН - ЕООД"/>
    <x v="3"/>
    <n v="2"/>
    <n v="1"/>
    <n v="1709.1998369999999"/>
    <n v="341.83996739999998"/>
    <s v="Bulgaria"/>
    <s v="08 Feb 2026 13:37"/>
    <s v="08 Feb 2026"/>
    <s v="Feb"/>
    <n v="0"/>
    <n v="0"/>
    <n v="0"/>
    <n v="5"/>
    <n v="0"/>
    <n v="5"/>
    <n v="0"/>
    <s v="08.02.2025"/>
    <x v="5"/>
  </r>
  <r>
    <s v="TO"/>
    <n v="0"/>
    <n v="7"/>
    <n v="0"/>
    <n v="9401"/>
    <s v="3102"/>
    <s v="16 Jun 2026"/>
    <s v="16"/>
    <s v="Jun"/>
    <s v="23 Jun 2026"/>
    <s v="23"/>
    <s v="Jun"/>
    <n v="7"/>
    <n v="7"/>
    <n v="0"/>
    <n v="0"/>
    <s v="ТЕДИ - КАМ - ЕООД"/>
    <x v="3"/>
    <n v="1"/>
    <n v="1"/>
    <n v="1243.125548"/>
    <n v="177.58936399999999"/>
    <s v="Ukraine"/>
    <s v="09 Jan 2026 09:25"/>
    <s v="08 Jan 2026"/>
    <s v="Jan"/>
    <n v="0"/>
    <n v="7"/>
    <n v="0"/>
    <n v="0"/>
    <n v="0"/>
    <n v="7"/>
    <n v="0"/>
    <s v="09.01.2025"/>
    <x v="1"/>
  </r>
  <r>
    <s v="BOOKING"/>
    <n v="0"/>
    <n v="4"/>
    <n v="0"/>
    <n v="10030"/>
    <s v="5790064839"/>
    <s v="01 Jul 2026"/>
    <s v="01"/>
    <s v="Jul"/>
    <s v="05 Jul 2026"/>
    <s v="05"/>
    <s v="Jul"/>
    <n v="4"/>
    <n v="4"/>
    <n v="0"/>
    <n v="0"/>
    <s v="BOOKING"/>
    <x v="3"/>
    <n v="2"/>
    <n v="1"/>
    <n v="1767.3525842201834"/>
    <n v="441.83814605504585"/>
    <s v="Romania"/>
    <s v="08 Feb 2026 13:42"/>
    <s v="08 Feb 2026"/>
    <s v="Feb"/>
    <n v="0"/>
    <n v="0"/>
    <n v="4"/>
    <n v="0"/>
    <n v="0"/>
    <n v="4"/>
    <n v="0"/>
    <s v="08.02.2025"/>
    <x v="5"/>
  </r>
  <r>
    <s v="BOOKING"/>
    <n v="0"/>
    <n v="4"/>
    <n v="0"/>
    <n v="10031"/>
    <s v="5388585248"/>
    <s v="01 Jul 2026"/>
    <s v="01"/>
    <s v="Jul"/>
    <s v="05 Jul 2026"/>
    <s v="05"/>
    <s v="Jul"/>
    <n v="4"/>
    <n v="4"/>
    <n v="0"/>
    <n v="0"/>
    <s v="BOOKING"/>
    <x v="4"/>
    <n v="2"/>
    <n v="2"/>
    <n v="2651.0288763302751"/>
    <n v="662.75721908256878"/>
    <m/>
    <s v="08 Feb 2026 13:48"/>
    <s v="08 Feb 2026"/>
    <s v="Feb"/>
    <n v="0"/>
    <n v="0"/>
    <n v="4"/>
    <n v="0"/>
    <n v="0"/>
    <n v="4"/>
    <n v="0"/>
    <s v="08.02.2025"/>
    <x v="5"/>
  </r>
  <r>
    <s v="BOOKING"/>
    <n v="3"/>
    <n v="0"/>
    <n v="0"/>
    <n v="9592"/>
    <s v="6846202475"/>
    <s v="02 Jun 2026"/>
    <s v="02"/>
    <s v="Jun"/>
    <s v="05 Jun 2026"/>
    <s v="05"/>
    <s v="Jun"/>
    <n v="3"/>
    <n v="3"/>
    <n v="0"/>
    <n v="0"/>
    <s v="BOOKING"/>
    <x v="6"/>
    <n v="2"/>
    <n v="0"/>
    <n v="741.24162660550462"/>
    <n v="247.08054220183482"/>
    <s v="Romania"/>
    <s v="20 Jan 2026 10:42"/>
    <s v="20 Jan 2026"/>
    <s v="Jan"/>
    <n v="0"/>
    <n v="3"/>
    <n v="0"/>
    <n v="0"/>
    <n v="0"/>
    <n v="3"/>
    <n v="0"/>
    <s v="20.01.2025"/>
    <x v="2"/>
  </r>
  <r>
    <s v="TO"/>
    <n v="0"/>
    <n v="0"/>
    <n v="5"/>
    <n v="10147"/>
    <s v="6138"/>
    <s v="05 Aug 2026"/>
    <s v="05"/>
    <s v="Aug"/>
    <s v="10 Aug 2026"/>
    <s v="10"/>
    <s v="Aug"/>
    <n v="5"/>
    <n v="5"/>
    <n v="0"/>
    <n v="0"/>
    <s v="ТЕДИ - КАМ - ЕООД"/>
    <x v="6"/>
    <n v="2"/>
    <n v="2"/>
    <n v="2085.892695"/>
    <n v="417.178539"/>
    <s v="Romania"/>
    <s v="19 Feb 2026 16:08"/>
    <s v="19 Feb 2026"/>
    <s v="Feb"/>
    <n v="0"/>
    <n v="0"/>
    <n v="0"/>
    <n v="5"/>
    <n v="0"/>
    <n v="5"/>
    <n v="0"/>
    <s v="19.02.2025"/>
    <x v="14"/>
  </r>
  <r>
    <s v="TO"/>
    <n v="0"/>
    <n v="0"/>
    <n v="5"/>
    <n v="10148"/>
    <s v="1245181.235377"/>
    <s v="19 Aug 2026"/>
    <s v="19"/>
    <s v="Aug"/>
    <s v="24 Aug 2026"/>
    <s v="24"/>
    <s v="Aug"/>
    <n v="5"/>
    <n v="5"/>
    <n v="0"/>
    <n v="0"/>
    <s v="СЛР-ХОЛИДЕЙ-СЪРВИС ЕООД"/>
    <x v="6"/>
    <n v="2"/>
    <n v="2"/>
    <n v="2085.892695"/>
    <n v="417.178539"/>
    <s v="Romania"/>
    <s v="19 Feb 2026 16:08"/>
    <s v="19 Feb 2026"/>
    <s v="Feb"/>
    <n v="0"/>
    <n v="0"/>
    <n v="0"/>
    <n v="5"/>
    <n v="0"/>
    <n v="5"/>
    <n v="0"/>
    <s v="19.02.2025"/>
    <x v="14"/>
  </r>
  <r>
    <s v="TO"/>
    <n v="0"/>
    <n v="0"/>
    <n v="5"/>
    <n v="10149"/>
    <s v="6139"/>
    <s v="05 Aug 2026"/>
    <s v="05"/>
    <s v="Aug"/>
    <s v="10 Aug 2026"/>
    <s v="10"/>
    <s v="Aug"/>
    <n v="5"/>
    <n v="5"/>
    <n v="0"/>
    <n v="0"/>
    <s v="ТЕДИ - КАМ - ЕООД"/>
    <x v="6"/>
    <n v="2"/>
    <n v="1"/>
    <n v="1668.714156"/>
    <n v="333.74283120000001"/>
    <s v="Romania"/>
    <s v="19 Feb 2026 16:08"/>
    <s v="19 Feb 2026"/>
    <s v="Feb"/>
    <n v="0"/>
    <n v="0"/>
    <n v="0"/>
    <n v="5"/>
    <n v="0"/>
    <n v="5"/>
    <n v="0"/>
    <s v="19.02.2025"/>
    <x v="14"/>
  </r>
  <r>
    <s v="TO"/>
    <n v="0"/>
    <n v="0"/>
    <n v="5"/>
    <n v="9593"/>
    <s v="1190347.229467"/>
    <s v="18 Jul 2026"/>
    <s v="18"/>
    <s v="Jul"/>
    <s v="23 Jul 2026"/>
    <s v="23"/>
    <s v="Jul"/>
    <n v="5"/>
    <n v="5"/>
    <n v="0"/>
    <n v="0"/>
    <s v="СЛР-ХОЛИДЕЙ-СЪРВИС ЕООД"/>
    <x v="1"/>
    <n v="4"/>
    <n v="0"/>
    <n v="2826.0765584999999"/>
    <n v="565.21531170000003"/>
    <s v="Romania"/>
    <s v="20 Jan 2026 10:44"/>
    <s v="20 Jan 2026"/>
    <s v="Jan"/>
    <n v="0"/>
    <n v="0"/>
    <n v="5"/>
    <n v="0"/>
    <n v="0"/>
    <n v="5"/>
    <n v="0"/>
    <s v="20.01.2025"/>
    <x v="2"/>
  </r>
  <r>
    <s v="TO"/>
    <n v="0"/>
    <n v="5"/>
    <n v="0"/>
    <n v="9594"/>
    <s v="61121"/>
    <s v="22 Jun 2026"/>
    <s v="22"/>
    <s v="Jun"/>
    <s v="27 Jun 2026"/>
    <s v="27"/>
    <s v="Jun"/>
    <n v="5"/>
    <n v="5"/>
    <n v="0"/>
    <n v="0"/>
    <s v="КЛУБ МАГЕЛАН - ООД"/>
    <x v="5"/>
    <n v="2"/>
    <n v="0"/>
    <n v="1537.4388464000001"/>
    <n v="307.48776928000001"/>
    <s v="Romania"/>
    <s v="20 Jan 2026 10:50"/>
    <s v="20 Jan 2026"/>
    <s v="Jan"/>
    <n v="0"/>
    <n v="5"/>
    <n v="0"/>
    <n v="0"/>
    <n v="0"/>
    <n v="5"/>
    <n v="0"/>
    <s v="20.01.2025"/>
    <x v="2"/>
  </r>
  <r>
    <s v="TO"/>
    <n v="0"/>
    <n v="0"/>
    <n v="5"/>
    <n v="9725"/>
    <s v="NT315535"/>
    <s v="10 Aug 2026"/>
    <s v="10"/>
    <s v="Aug"/>
    <s v="15 Aug 2026"/>
    <s v="15"/>
    <s v="Aug"/>
    <n v="5"/>
    <n v="5"/>
    <n v="0"/>
    <n v="0"/>
    <s v="НОВОТОН - ЕООД"/>
    <x v="7"/>
    <n v="4"/>
    <n v="1"/>
    <n v="3014.5207789999999"/>
    <n v="602.90415580000001"/>
    <s v="Romania"/>
    <s v="26 Jan 2026 10:28"/>
    <s v="23 Jan 2026"/>
    <s v="Jan"/>
    <n v="0"/>
    <n v="0"/>
    <n v="0"/>
    <n v="5"/>
    <n v="0"/>
    <n v="5"/>
    <n v="0"/>
    <s v="26.01.2025"/>
    <x v="0"/>
  </r>
  <r>
    <s v="TO"/>
    <n v="0"/>
    <n v="3"/>
    <n v="3"/>
    <n v="9405"/>
    <s v="1186384.227364"/>
    <s v="22 Aug 2026"/>
    <s v="22"/>
    <s v="Aug"/>
    <s v="28 Aug 2026"/>
    <s v="28"/>
    <s v="Aug"/>
    <n v="6"/>
    <n v="6"/>
    <n v="0"/>
    <n v="0"/>
    <s v="СЛР-ХОЛИДЕЙ-СЪРВИС ЕООД"/>
    <x v="2"/>
    <n v="1"/>
    <n v="2"/>
    <n v="1823.7723584"/>
    <n v="303.96205973333332"/>
    <s v="Romania"/>
    <s v="09 Jan 2026 09:52"/>
    <s v="08 Jan 2026"/>
    <s v="Jan"/>
    <n v="0"/>
    <n v="0"/>
    <n v="0"/>
    <n v="6"/>
    <n v="0"/>
    <n v="6"/>
    <n v="0"/>
    <s v="09.01.2025"/>
    <x v="1"/>
  </r>
  <r>
    <s v="TO"/>
    <n v="0"/>
    <n v="5"/>
    <n v="0"/>
    <n v="9407"/>
    <s v="28511"/>
    <s v="06 Jul 2026"/>
    <s v="06"/>
    <s v="Jul"/>
    <s v="11 Jul 2026"/>
    <s v="11"/>
    <s v="Jul"/>
    <n v="5"/>
    <n v="5"/>
    <n v="0"/>
    <n v="0"/>
    <s v="КЛУБ МАГЕЛАН - ООД"/>
    <x v="6"/>
    <n v="2"/>
    <n v="1"/>
    <n v="1467.0680830000001"/>
    <n v="293.41361660000001"/>
    <s v="Romania"/>
    <s v="09 Jan 2026 09:59"/>
    <s v="08 Jan 2026"/>
    <s v="Jan"/>
    <n v="0"/>
    <n v="0"/>
    <n v="5"/>
    <n v="0"/>
    <n v="0"/>
    <n v="5"/>
    <n v="0"/>
    <s v="09.01.2025"/>
    <x v="1"/>
  </r>
  <r>
    <s v="BOOKING"/>
    <n v="0"/>
    <n v="4"/>
    <n v="0"/>
    <n v="9726"/>
    <s v="6146029330"/>
    <s v="27 Aug 2026"/>
    <s v="27"/>
    <s v="Aug"/>
    <s v="31 Aug 2026"/>
    <s v="31"/>
    <s v="Aug"/>
    <n v="4"/>
    <n v="4"/>
    <n v="0"/>
    <n v="0"/>
    <s v="BOOKING"/>
    <x v="4"/>
    <n v="2"/>
    <n v="1"/>
    <n v="1767.3525842201834"/>
    <n v="441.83814605504585"/>
    <s v="Germany"/>
    <s v="26 Jan 2026 10:32"/>
    <s v="26 Jan 2026"/>
    <s v="Jan"/>
    <n v="0"/>
    <n v="0"/>
    <n v="0"/>
    <n v="4"/>
    <n v="0"/>
    <n v="4"/>
    <n v="0"/>
    <s v="26.01.2025"/>
    <x v="0"/>
  </r>
  <r>
    <s v="BOOKING"/>
    <n v="0"/>
    <n v="4"/>
    <n v="0"/>
    <n v="9336"/>
    <s v="5035754987"/>
    <s v="03 Jul 2026"/>
    <s v="03"/>
    <s v="Jul"/>
    <s v="07 Jul 2026"/>
    <s v="07"/>
    <s v="Jul"/>
    <n v="4"/>
    <n v="4"/>
    <n v="0"/>
    <n v="0"/>
    <s v="BOOKING"/>
    <x v="4"/>
    <n v="2"/>
    <n v="2"/>
    <n v="1963.7250935779816"/>
    <n v="490.93127339449541"/>
    <s v="Israel"/>
    <s v="03 Jan 2026 10:40"/>
    <s v="03 Jan 2026"/>
    <s v="Jan"/>
    <n v="0"/>
    <n v="0"/>
    <n v="4"/>
    <n v="0"/>
    <n v="0"/>
    <n v="4"/>
    <n v="0"/>
    <s v="03.01.2025"/>
    <x v="20"/>
  </r>
  <r>
    <s v="ITAKA"/>
    <n v="0"/>
    <n v="11"/>
    <n v="0"/>
    <n v="10077"/>
    <s v="13758816"/>
    <s v="19 Jun 2026"/>
    <s v="19"/>
    <s v="Jun"/>
    <s v="30 Jun 2026"/>
    <s v="30"/>
    <s v="Jun"/>
    <n v="11"/>
    <n v="11"/>
    <n v="0"/>
    <n v="0"/>
    <s v="NOWA ITAKA SPOLKA Z OGRANICZONA ODPOWIEDZIALNOSCIA"/>
    <x v="3"/>
    <n v="2"/>
    <n v="0"/>
    <n v="2427.6739874999998"/>
    <n v="220.69763522727271"/>
    <s v="Poland"/>
    <s v="13 Feb 2026 12:19"/>
    <s v="08 Feb 2026"/>
    <s v="Feb"/>
    <n v="0"/>
    <n v="11"/>
    <n v="0"/>
    <n v="0"/>
    <n v="0"/>
    <n v="11"/>
    <n v="0"/>
    <s v="13.02.2025"/>
    <x v="9"/>
  </r>
  <r>
    <s v="ITAKA"/>
    <n v="0"/>
    <n v="0"/>
    <n v="7"/>
    <n v="10074"/>
    <s v="13763434"/>
    <s v="14 Jul 2026"/>
    <s v="14"/>
    <s v="Jul"/>
    <s v="21 Jul 2026"/>
    <s v="21"/>
    <s v="Jul"/>
    <n v="7"/>
    <n v="7"/>
    <n v="0"/>
    <n v="0"/>
    <s v="NOWA ITAKA SPOLKA Z OGRANICZONA ODPOWIEDZIALNOSCIA"/>
    <x v="3"/>
    <n v="2"/>
    <n v="1"/>
    <n v="1808.6929091"/>
    <n v="258.38470130000002"/>
    <s v="Poland"/>
    <s v="13 Feb 2026 12:18"/>
    <s v="09 Feb 2026"/>
    <s v="Feb"/>
    <n v="0"/>
    <n v="0"/>
    <n v="7"/>
    <n v="0"/>
    <n v="0"/>
    <n v="7"/>
    <n v="0"/>
    <s v="13.02.2025"/>
    <x v="9"/>
  </r>
  <r>
    <s v="ITAKA"/>
    <n v="0"/>
    <n v="0"/>
    <n v="14"/>
    <n v="10075"/>
    <s v="13766573"/>
    <s v="04 Aug 2026"/>
    <s v="04"/>
    <s v="Aug"/>
    <s v="18 Aug 2026"/>
    <s v="18"/>
    <s v="Aug"/>
    <n v="14"/>
    <n v="14"/>
    <n v="0"/>
    <n v="0"/>
    <s v="NOWA ITAKA SPOLKA Z OGRANICZONA ODPOWIEDZIALNOSCIA"/>
    <x v="3"/>
    <n v="2"/>
    <n v="1"/>
    <n v="3617.3858181999999"/>
    <n v="258.38470130000002"/>
    <s v="Poland"/>
    <s v="13 Feb 2026 12:18"/>
    <s v="10 Feb 2026"/>
    <s v="Feb"/>
    <n v="0"/>
    <n v="0"/>
    <n v="0"/>
    <n v="14"/>
    <n v="0"/>
    <n v="14"/>
    <n v="0"/>
    <s v="13.02.2025"/>
    <x v="9"/>
  </r>
  <r>
    <s v="ITAKA"/>
    <n v="0"/>
    <n v="11"/>
    <n v="0"/>
    <n v="10076"/>
    <s v="13758816"/>
    <s v="19 Jun 2026"/>
    <s v="19"/>
    <s v="Jun"/>
    <s v="30 Jun 2026"/>
    <s v="30"/>
    <s v="Jun"/>
    <n v="11"/>
    <n v="11"/>
    <n v="0"/>
    <n v="0"/>
    <s v="NOWA ITAKA SPOLKA Z OGRANICZONA ODPOWIEDZIALNOSCIA"/>
    <x v="3"/>
    <n v="1"/>
    <n v="2"/>
    <n v="3028.8765711999999"/>
    <n v="275.35241556363638"/>
    <s v="Poland"/>
    <s v="13 Feb 2026 12:19"/>
    <s v="08 Feb 2026"/>
    <s v="Feb"/>
    <n v="0"/>
    <n v="11"/>
    <n v="0"/>
    <n v="0"/>
    <n v="0"/>
    <n v="11"/>
    <n v="0"/>
    <s v="13.02.2025"/>
    <x v="9"/>
  </r>
  <r>
    <s v="TO"/>
    <n v="0"/>
    <n v="7"/>
    <n v="0"/>
    <n v="9595"/>
    <s v="18589"/>
    <s v="03 Jul 2026"/>
    <s v="03"/>
    <s v="Jul"/>
    <s v="10 Jul 2026"/>
    <s v="10"/>
    <s v="Jul"/>
    <n v="7"/>
    <n v="7"/>
    <n v="0"/>
    <n v="0"/>
    <s v="КЛУБ МАГЕЛАН - ООД"/>
    <x v="3"/>
    <n v="2"/>
    <n v="1"/>
    <n v="2052.2915355999999"/>
    <n v="293.18450508571425"/>
    <s v="Romania"/>
    <s v="20 Jan 2026 11:17"/>
    <s v="20 Jan 2026"/>
    <s v="Jan"/>
    <n v="0"/>
    <n v="0"/>
    <n v="7"/>
    <n v="0"/>
    <n v="0"/>
    <n v="7"/>
    <n v="0"/>
    <s v="20.01.2025"/>
    <x v="2"/>
  </r>
  <r>
    <s v="TO"/>
    <n v="0"/>
    <n v="0"/>
    <n v="5"/>
    <n v="10078"/>
    <s v="1243291.234440"/>
    <s v="02 Aug 2026"/>
    <s v="02"/>
    <s v="Aug"/>
    <s v="07 Aug 2026"/>
    <s v="07"/>
    <s v="Aug"/>
    <n v="5"/>
    <n v="5"/>
    <n v="0"/>
    <n v="0"/>
    <s v="СЛР-ХОЛИДЕЙ-СЪРВИС ЕООД"/>
    <x v="6"/>
    <n v="2"/>
    <n v="1"/>
    <n v="1668.714156"/>
    <n v="333.74283120000001"/>
    <s v="Romania"/>
    <s v="13 Feb 2026 12:46"/>
    <s v="13 Feb 2026"/>
    <s v="Feb"/>
    <n v="0"/>
    <n v="0"/>
    <n v="0"/>
    <n v="5"/>
    <n v="0"/>
    <n v="5"/>
    <n v="0"/>
    <s v="13.02.2025"/>
    <x v="9"/>
  </r>
  <r>
    <s v="TO"/>
    <n v="0"/>
    <n v="0"/>
    <n v="6"/>
    <n v="9408"/>
    <s v="NT313516"/>
    <s v="01 Aug 2026"/>
    <s v="01"/>
    <s v="Aug"/>
    <s v="07 Aug 2026"/>
    <s v="07"/>
    <s v="Aug"/>
    <n v="6"/>
    <n v="6"/>
    <n v="0"/>
    <n v="0"/>
    <s v="НОВОТОН - ЕООД"/>
    <x v="1"/>
    <n v="4"/>
    <n v="0"/>
    <n v="3391.2918702000002"/>
    <n v="565.21531170000003"/>
    <s v="Romania"/>
    <s v="09 Jan 2026 10:27"/>
    <s v="09 Jan 2026"/>
    <s v="Jan"/>
    <n v="0"/>
    <n v="0"/>
    <n v="0"/>
    <n v="6"/>
    <n v="0"/>
    <n v="6"/>
    <n v="0"/>
    <s v="09.01.2025"/>
    <x v="1"/>
  </r>
  <r>
    <s v="TO"/>
    <n v="0"/>
    <n v="0"/>
    <n v="5"/>
    <n v="10150"/>
    <s v="1244964.235407"/>
    <s v="03 Aug 2026"/>
    <s v="03"/>
    <s v="Aug"/>
    <s v="08 Aug 2026"/>
    <s v="08"/>
    <s v="Aug"/>
    <n v="5"/>
    <n v="5"/>
    <n v="0"/>
    <n v="0"/>
    <s v="СЛР-ХОЛИДЕЙ-СЪРВИС ЕООД"/>
    <x v="6"/>
    <n v="2"/>
    <n v="0"/>
    <n v="1668.714156"/>
    <n v="333.74283120000001"/>
    <s v="Romania"/>
    <s v="19 Feb 2026 16:42"/>
    <s v="18 Feb 2026"/>
    <s v="Feb"/>
    <n v="0"/>
    <n v="0"/>
    <n v="0"/>
    <n v="5"/>
    <n v="0"/>
    <n v="5"/>
    <n v="0"/>
    <s v="19.02.2025"/>
    <x v="14"/>
  </r>
  <r>
    <s v="BOOKING"/>
    <n v="0"/>
    <n v="5"/>
    <n v="0"/>
    <n v="9919"/>
    <s v="6358682229"/>
    <s v="04 Jul 2026"/>
    <s v="04"/>
    <s v="Jul"/>
    <s v="09 Jul 2026"/>
    <s v="09"/>
    <s v="Jul"/>
    <n v="5"/>
    <n v="5"/>
    <n v="0"/>
    <n v="0"/>
    <s v="BOOKING"/>
    <x v="6"/>
    <n v="2"/>
    <n v="2"/>
    <n v="2688.8176651376143"/>
    <n v="537.76353302752284"/>
    <s v="Romania"/>
    <s v="31 Jan 2026 16:18"/>
    <s v="31 Jan 2026"/>
    <s v="Jan"/>
    <n v="0"/>
    <n v="0"/>
    <n v="5"/>
    <n v="0"/>
    <n v="0"/>
    <n v="5"/>
    <n v="0"/>
    <s v="31.01.2025"/>
    <x v="0"/>
  </r>
  <r>
    <s v="TOPOLA SKIES"/>
    <n v="0"/>
    <n v="0"/>
    <n v="5"/>
    <n v="9273"/>
    <s v="434905"/>
    <s v="14 Aug 2026"/>
    <s v="14"/>
    <s v="Aug"/>
    <s v="19 Aug 2026"/>
    <s v="19"/>
    <s v="Aug"/>
    <n v="5"/>
    <n v="5"/>
    <n v="0"/>
    <n v="0"/>
    <s v="TOPOLA SKIES"/>
    <x v="1"/>
    <n v="2"/>
    <n v="3"/>
    <n v="3149.0657339449535"/>
    <n v="629.81314678899071"/>
    <m/>
    <s v="30 Dec 2025 18:28"/>
    <s v="30 Dec 2025"/>
    <s v="Dec"/>
    <n v="0"/>
    <n v="0"/>
    <n v="0"/>
    <n v="5"/>
    <n v="0"/>
    <n v="5"/>
    <n v="0"/>
    <s v="30.12.2025"/>
    <x v="18"/>
  </r>
  <r>
    <s v="TO"/>
    <n v="0"/>
    <n v="5"/>
    <n v="0"/>
    <n v="9920"/>
    <s v="1239501.232294"/>
    <s v="25 Jun 2026"/>
    <s v="25"/>
    <s v="Jun"/>
    <s v="30 Jun 2026"/>
    <s v="30"/>
    <s v="Jun"/>
    <n v="5"/>
    <n v="5"/>
    <n v="0"/>
    <n v="0"/>
    <s v="СЛР-ХОЛИДЕЙ-СЪРВИС ЕООД"/>
    <x v="6"/>
    <n v="1"/>
    <n v="0"/>
    <n v="984.76040499999999"/>
    <n v="196.95208099999999"/>
    <s v="Romania"/>
    <s v="31 Jan 2026 17:47"/>
    <s v="31 Jan 2026"/>
    <s v="Jan"/>
    <n v="0"/>
    <n v="5"/>
    <n v="0"/>
    <n v="0"/>
    <n v="0"/>
    <n v="5"/>
    <n v="0"/>
    <s v="31.01.2025"/>
    <x v="0"/>
  </r>
  <r>
    <s v="TO"/>
    <n v="0"/>
    <n v="5"/>
    <n v="0"/>
    <n v="9921"/>
    <s v="1239501.232295"/>
    <s v="25 Jun 2026"/>
    <s v="25"/>
    <s v="Jun"/>
    <s v="30 Jun 2026"/>
    <s v="30"/>
    <s v="Jun"/>
    <n v="5"/>
    <n v="5"/>
    <n v="0"/>
    <n v="0"/>
    <s v="СЛР-ХОЛИДЕЙ-СЪРВИС ЕООД"/>
    <x v="4"/>
    <n v="2"/>
    <n v="1"/>
    <n v="1444.380455"/>
    <n v="288.87609099999997"/>
    <s v="Romania"/>
    <s v="31 Jan 2026 17:47"/>
    <s v="31 Jan 2026"/>
    <s v="Jan"/>
    <n v="0"/>
    <n v="5"/>
    <n v="0"/>
    <n v="0"/>
    <n v="0"/>
    <n v="5"/>
    <n v="0"/>
    <s v="31.01.2025"/>
    <x v="0"/>
  </r>
  <r>
    <s v="TO"/>
    <n v="0"/>
    <n v="5"/>
    <n v="0"/>
    <n v="9922"/>
    <s v="1239501.232296"/>
    <s v="25 Jun 2026"/>
    <s v="25"/>
    <s v="Jun"/>
    <s v="30 Jun 2026"/>
    <s v="30"/>
    <s v="Jun"/>
    <n v="5"/>
    <n v="5"/>
    <n v="0"/>
    <n v="0"/>
    <s v="СЛР-ХОЛИДЕЙ-СЪРВИС ЕООД"/>
    <x v="4"/>
    <n v="2"/>
    <n v="2"/>
    <n v="1805.5244645"/>
    <n v="361.10489289999998"/>
    <s v="Romania"/>
    <s v="31 Jan 2026 17:48"/>
    <s v="31 Jan 2026"/>
    <s v="Jan"/>
    <n v="0"/>
    <n v="5"/>
    <n v="0"/>
    <n v="0"/>
    <n v="0"/>
    <n v="5"/>
    <n v="0"/>
    <s v="31.01.2025"/>
    <x v="0"/>
  </r>
  <r>
    <s v="BOOKING"/>
    <n v="4"/>
    <n v="0"/>
    <n v="0"/>
    <n v="9546"/>
    <s v="6227211650"/>
    <s v="08 Jun 2026"/>
    <s v="08"/>
    <s v="Jun"/>
    <s v="12 Jun 2026"/>
    <s v="12"/>
    <s v="Jun"/>
    <n v="4"/>
    <n v="4"/>
    <n v="0"/>
    <n v="0"/>
    <s v="BOOKING"/>
    <x v="0"/>
    <n v="2"/>
    <n v="1"/>
    <n v="1197.6139222018348"/>
    <n v="299.40348055045871"/>
    <m/>
    <s v="16 Jan 2026 20:56"/>
    <s v="16 Jan 2026"/>
    <s v="Jan"/>
    <n v="0"/>
    <n v="4"/>
    <n v="0"/>
    <n v="0"/>
    <n v="0"/>
    <n v="4"/>
    <n v="0"/>
    <s v="16.01.2025"/>
    <x v="7"/>
  </r>
  <r>
    <s v="TO"/>
    <n v="0"/>
    <n v="3"/>
    <n v="0"/>
    <n v="8340"/>
    <s v="1174558.220993"/>
    <s v="01 Jul 2026"/>
    <s v="01"/>
    <s v="Jul"/>
    <s v="04 Jul 2026"/>
    <s v="04"/>
    <s v="Jul"/>
    <n v="3"/>
    <n v="3"/>
    <n v="0"/>
    <n v="0"/>
    <s v="СЛР-ХОЛИДЕЙ-СЪРВИС ЕООД"/>
    <x v="5"/>
    <n v="2"/>
    <n v="1"/>
    <n v="1550.3082078"/>
    <n v="516.76940260000003"/>
    <s v="Romania"/>
    <s v="11 Nov 2025 12:25"/>
    <s v="11 Nov 2025"/>
    <s v="Nov"/>
    <n v="0"/>
    <n v="0"/>
    <n v="3"/>
    <n v="0"/>
    <n v="0"/>
    <n v="3"/>
    <n v="0"/>
    <s v="11.11.2025"/>
    <x v="11"/>
  </r>
  <r>
    <s v="TO"/>
    <n v="0"/>
    <n v="5"/>
    <n v="0"/>
    <n v="9597"/>
    <s v="52299"/>
    <s v="01 Jul 2026"/>
    <s v="01"/>
    <s v="Jul"/>
    <s v="06 Jul 2026"/>
    <s v="06"/>
    <s v="Jul"/>
    <n v="5"/>
    <n v="5"/>
    <n v="0"/>
    <n v="0"/>
    <s v="КЛУБ МАГЕЛАН - ООД"/>
    <x v="1"/>
    <n v="5"/>
    <n v="1"/>
    <n v="3089.8202339999998"/>
    <n v="617.96404680000001"/>
    <s v="Romania"/>
    <s v="20 Jan 2026 12:42"/>
    <s v="20 Jan 2026"/>
    <s v="Jan"/>
    <n v="0"/>
    <n v="0"/>
    <n v="5"/>
    <n v="0"/>
    <n v="0"/>
    <n v="5"/>
    <n v="0"/>
    <s v="20.01.2025"/>
    <x v="2"/>
  </r>
  <r>
    <s v="TO"/>
    <n v="0"/>
    <n v="0"/>
    <n v="5"/>
    <n v="9480"/>
    <s v="18287"/>
    <s v="27 Jul 2026"/>
    <s v="27"/>
    <s v="Jul"/>
    <s v="01 Aug 2026"/>
    <s v="01"/>
    <s v="Aug"/>
    <n v="5"/>
    <n v="-26"/>
    <n v="4"/>
    <n v="0"/>
    <s v="КЛУБ МАГЕЛАН - ООД"/>
    <x v="2"/>
    <n v="2"/>
    <n v="1"/>
    <n v="1620.209572"/>
    <n v="324.0419144"/>
    <s v="Romania"/>
    <s v="14 Jan 2026 09:28"/>
    <s v="13 Jan 2026"/>
    <s v="Jan"/>
    <n v="0"/>
    <n v="0"/>
    <n v="4"/>
    <n v="0"/>
    <n v="0"/>
    <n v="4"/>
    <n v="-1"/>
    <s v="14.01.2025"/>
    <x v="7"/>
  </r>
  <r>
    <s v="TO"/>
    <n v="0"/>
    <n v="0"/>
    <n v="5"/>
    <n v="9481"/>
    <s v="1188098.228094"/>
    <s v="03 Aug 2026"/>
    <s v="03"/>
    <s v="Aug"/>
    <s v="08 Aug 2026"/>
    <s v="08"/>
    <s v="Aug"/>
    <n v="5"/>
    <n v="5"/>
    <n v="0"/>
    <n v="0"/>
    <s v="СЛР-ХОЛИДЕЙ-СЪРВИС ЕООД"/>
    <x v="6"/>
    <n v="2"/>
    <n v="0"/>
    <n v="1557.4274289999998"/>
    <n v="311.48548579999999"/>
    <s v="Romania"/>
    <s v="14 Jan 2026 09:39"/>
    <s v="13 Jan 2026"/>
    <s v="Jan"/>
    <n v="0"/>
    <n v="0"/>
    <n v="0"/>
    <n v="5"/>
    <n v="0"/>
    <n v="5"/>
    <n v="0"/>
    <s v="14.01.2025"/>
    <x v="7"/>
  </r>
  <r>
    <s v="TO"/>
    <n v="0"/>
    <n v="0"/>
    <n v="5"/>
    <n v="9482"/>
    <s v="1188098.228095"/>
    <s v="03 Aug 2026"/>
    <s v="03"/>
    <s v="Aug"/>
    <s v="08 Aug 2026"/>
    <s v="08"/>
    <s v="Aug"/>
    <n v="5"/>
    <n v="5"/>
    <n v="0"/>
    <n v="0"/>
    <s v="СЛР-ХОЛИДЕЙ-СЪРВИС ЕООД"/>
    <x v="3"/>
    <n v="2"/>
    <n v="0"/>
    <n v="1595.1749480000001"/>
    <n v="319.03498960000002"/>
    <s v="Romania"/>
    <s v="14 Jan 2026 09:39"/>
    <s v="13 Jan 2026"/>
    <s v="Jan"/>
    <n v="0"/>
    <n v="0"/>
    <n v="0"/>
    <n v="5"/>
    <n v="0"/>
    <n v="5"/>
    <n v="0"/>
    <s v="14.01.2025"/>
    <x v="7"/>
  </r>
  <r>
    <s v="TO"/>
    <n v="0"/>
    <n v="0"/>
    <n v="7"/>
    <n v="9596"/>
    <s v="2320984"/>
    <s v="20 Jul 2026"/>
    <s v="20"/>
    <s v="Jul"/>
    <s v="27 Jul 2026"/>
    <s v="27"/>
    <s v="Jul"/>
    <n v="7"/>
    <n v="7"/>
    <n v="0"/>
    <n v="0"/>
    <s v="ТУРИСТИЧЕСКА АГЕНЦИЯ СОЛВЕКС - ЕООД"/>
    <x v="5"/>
    <n v="2"/>
    <n v="1"/>
    <n v="2532.2522176000002"/>
    <n v="361.75031680000001"/>
    <s v="Romania"/>
    <s v="20 Jan 2026 12:42"/>
    <s v="20 Jan 2026"/>
    <s v="Jan"/>
    <n v="0"/>
    <n v="0"/>
    <n v="7"/>
    <n v="0"/>
    <n v="0"/>
    <n v="7"/>
    <n v="0"/>
    <s v="20.01.2025"/>
    <x v="2"/>
  </r>
  <r>
    <s v="TO"/>
    <n v="0"/>
    <n v="0"/>
    <n v="5"/>
    <n v="9483"/>
    <s v="1188098.228096"/>
    <s v="03 Aug 2026"/>
    <s v="03"/>
    <s v="Aug"/>
    <s v="08 Aug 2026"/>
    <s v="08"/>
    <s v="Aug"/>
    <n v="5"/>
    <n v="5"/>
    <n v="0"/>
    <n v="0"/>
    <s v="СЛР-ХОЛИДЕЙ-СЪРВИС ЕООД"/>
    <x v="3"/>
    <n v="2"/>
    <n v="2"/>
    <n v="1993.9686850000001"/>
    <n v="398.79373700000002"/>
    <s v="Romania"/>
    <s v="14 Jan 2026 09:39"/>
    <s v="13 Jan 2026"/>
    <s v="Jan"/>
    <n v="0"/>
    <n v="0"/>
    <n v="0"/>
    <n v="5"/>
    <n v="0"/>
    <n v="5"/>
    <n v="0"/>
    <s v="14.01.2025"/>
    <x v="7"/>
  </r>
  <r>
    <s v="TO"/>
    <n v="0"/>
    <n v="0"/>
    <n v="5"/>
    <n v="9484"/>
    <s v="NT314087"/>
    <s v="27 Jul 2026"/>
    <s v="27"/>
    <s v="Jul"/>
    <s v="01 Aug 2026"/>
    <s v="01"/>
    <s v="Aug"/>
    <n v="5"/>
    <n v="-26"/>
    <n v="4"/>
    <n v="0"/>
    <s v="НОВОТОН - ЕООД"/>
    <x v="6"/>
    <n v="3"/>
    <n v="0"/>
    <n v="2102.5172499999999"/>
    <n v="420.50344999999999"/>
    <s v="Romania"/>
    <s v="14 Jan 2026 10:05"/>
    <s v="14 Jan 2026"/>
    <s v="Jan"/>
    <n v="0"/>
    <n v="0"/>
    <n v="4"/>
    <n v="0"/>
    <n v="0"/>
    <n v="4"/>
    <n v="-1"/>
    <s v="14.01.2025"/>
    <x v="7"/>
  </r>
  <r>
    <s v="TO"/>
    <n v="0"/>
    <n v="0"/>
    <n v="5"/>
    <n v="9485"/>
    <s v="2319441"/>
    <s v="13 Jul 2026"/>
    <s v="13"/>
    <s v="Jul"/>
    <s v="18 Jul 2026"/>
    <s v="18"/>
    <s v="Jul"/>
    <n v="5"/>
    <n v="5"/>
    <n v="0"/>
    <n v="0"/>
    <s v="ТУРИСТИЧЕСКА АГЕНЦИЯ СОЛВЕКС - ЕООД"/>
    <x v="4"/>
    <n v="3"/>
    <n v="1"/>
    <n v="2153.4666214999997"/>
    <n v="430.69332429999997"/>
    <s v="Romania"/>
    <s v="14 Jan 2026 10:25"/>
    <s v="14 Jan 2026"/>
    <s v="Jan"/>
    <n v="0"/>
    <n v="0"/>
    <n v="5"/>
    <n v="0"/>
    <n v="0"/>
    <n v="5"/>
    <n v="0"/>
    <s v="14.01.2025"/>
    <x v="7"/>
  </r>
  <r>
    <s v="TO"/>
    <n v="0"/>
    <n v="6"/>
    <n v="0"/>
    <n v="9727"/>
    <s v="1235447.230837"/>
    <s v="21 Jun 2026"/>
    <s v="21"/>
    <s v="Jun"/>
    <s v="27 Jun 2026"/>
    <s v="27"/>
    <s v="Jun"/>
    <n v="6"/>
    <n v="6"/>
    <n v="0"/>
    <n v="0"/>
    <s v="СЛР-ХОЛИДЕЙ-СЪРВИС ЕООД"/>
    <x v="6"/>
    <n v="2"/>
    <n v="2"/>
    <n v="1934.3941031999998"/>
    <n v="322.39901719999995"/>
    <s v="Romania"/>
    <s v="26 Jan 2026 10:58"/>
    <s v="24 Jan 2026"/>
    <s v="Jan"/>
    <n v="0"/>
    <n v="6"/>
    <n v="0"/>
    <n v="0"/>
    <n v="0"/>
    <n v="6"/>
    <n v="0"/>
    <s v="26.01.2025"/>
    <x v="0"/>
  </r>
  <r>
    <s v="TO"/>
    <n v="0"/>
    <n v="0"/>
    <n v="5"/>
    <n v="10324"/>
    <s v="753785750"/>
    <s v="08 Aug 2026"/>
    <s v="08"/>
    <s v="Aug"/>
    <s v="13 Aug 2026"/>
    <s v="13"/>
    <s v="Aug"/>
    <n v="5"/>
    <n v="5"/>
    <n v="0"/>
    <n v="0"/>
    <s v="ДЕСТИНЕЙШЪН ТУРИСТИК СЪРВИСИС - ЕООД"/>
    <x v="3"/>
    <n v="1"/>
    <n v="2"/>
    <n v="1709.1998369999999"/>
    <n v="341.83996739999998"/>
    <m/>
    <s v="04 Mar 2026 09:04"/>
    <s v="03 Mar 2026"/>
    <s v="Mar"/>
    <n v="0"/>
    <n v="0"/>
    <n v="0"/>
    <n v="5"/>
    <n v="0"/>
    <n v="5"/>
    <n v="0"/>
    <s v="04.03.2025"/>
    <x v="6"/>
  </r>
  <r>
    <s v="ITAKA"/>
    <n v="0"/>
    <n v="11"/>
    <n v="0"/>
    <n v="9734"/>
    <s v="13691787"/>
    <s v="26 Jun 2026"/>
    <s v="26"/>
    <s v="Jun"/>
    <s v="07 Jul 2026"/>
    <s v="07"/>
    <s v="Jul"/>
    <n v="11"/>
    <n v="-19"/>
    <n v="5"/>
    <n v="6"/>
    <s v="NOWA ITAKA SPOLKA Z OGRANICZONA ODPOWIEDZIALNOSCIA"/>
    <x v="3"/>
    <n v="2"/>
    <n v="1"/>
    <n v="2842.2317143"/>
    <n v="258.38470130000002"/>
    <s v="Poland"/>
    <s v="26 Jan 2026 11:44"/>
    <s v="21 Jan 2026"/>
    <s v="Jan"/>
    <n v="0"/>
    <n v="5"/>
    <n v="6"/>
    <n v="0"/>
    <n v="0"/>
    <n v="11"/>
    <n v="0"/>
    <s v="26.01.2025"/>
    <x v="0"/>
  </r>
  <r>
    <s v="TO"/>
    <n v="0"/>
    <n v="6"/>
    <n v="1"/>
    <n v="9728"/>
    <s v="011941712"/>
    <s v="05 Jul 2026"/>
    <s v="05"/>
    <s v="Jul"/>
    <s v="12 Jul 2026"/>
    <s v="12"/>
    <s v="Jul"/>
    <n v="7"/>
    <n v="7"/>
    <n v="0"/>
    <n v="0"/>
    <s v="СЪНИ ТУРС ООД"/>
    <x v="4"/>
    <n v="3"/>
    <n v="0"/>
    <n v="2852.0499808999998"/>
    <n v="407.43571155714284"/>
    <s v="Bulgaria"/>
    <s v="26 Jan 2026 11:10"/>
    <s v="26 Jan 2026"/>
    <s v="Jan"/>
    <n v="0"/>
    <n v="0"/>
    <n v="7"/>
    <n v="0"/>
    <n v="0"/>
    <n v="7"/>
    <n v="0"/>
    <s v="26.01.2025"/>
    <x v="0"/>
  </r>
  <r>
    <s v="TO"/>
    <n v="0"/>
    <n v="0"/>
    <n v="5"/>
    <n v="9729"/>
    <s v="1235523.230857"/>
    <s v="18 Jul 2026"/>
    <s v="18"/>
    <s v="Jul"/>
    <s v="23 Jul 2026"/>
    <s v="23"/>
    <s v="Jul"/>
    <n v="5"/>
    <n v="5"/>
    <n v="0"/>
    <n v="0"/>
    <s v="СЛР-ХОЛИДЕЙ-СЪРВИС ЕООД"/>
    <x v="6"/>
    <n v="2"/>
    <n v="0"/>
    <n v="1557.4274289999998"/>
    <n v="311.48548579999999"/>
    <s v="Romania"/>
    <s v="26 Jan 2026 11:17"/>
    <s v="25 Jan 2026"/>
    <s v="Jan"/>
    <n v="0"/>
    <n v="0"/>
    <n v="5"/>
    <n v="0"/>
    <n v="0"/>
    <n v="5"/>
    <n v="0"/>
    <s v="26.01.2025"/>
    <x v="0"/>
  </r>
  <r>
    <s v="TO"/>
    <n v="0"/>
    <n v="0"/>
    <n v="4"/>
    <n v="9925"/>
    <s v="NT317126"/>
    <s v="01 Aug 2026"/>
    <s v="01"/>
    <s v="Aug"/>
    <s v="05 Aug 2026"/>
    <s v="05"/>
    <s v="Aug"/>
    <n v="4"/>
    <n v="4"/>
    <n v="0"/>
    <n v="0"/>
    <s v="НОВОТОН - ЕООД"/>
    <x v="4"/>
    <n v="3"/>
    <n v="1"/>
    <n v="2461.0600055999998"/>
    <n v="615.26500139999996"/>
    <s v="Romania"/>
    <s v="31 Jan 2026 20:35"/>
    <s v="31 Jan 2026"/>
    <s v="Jan"/>
    <n v="0"/>
    <n v="0"/>
    <n v="0"/>
    <n v="4"/>
    <n v="0"/>
    <n v="4"/>
    <n v="0"/>
    <s v="31.01.2025"/>
    <x v="0"/>
  </r>
  <r>
    <s v="TO"/>
    <n v="0"/>
    <n v="0"/>
    <n v="5"/>
    <n v="9730"/>
    <s v="1235889.230863"/>
    <s v="03 Aug 2026"/>
    <s v="03"/>
    <s v="Aug"/>
    <s v="08 Aug 2026"/>
    <s v="08"/>
    <s v="Aug"/>
    <n v="5"/>
    <n v="5"/>
    <n v="0"/>
    <n v="0"/>
    <s v="СЛР-ХОЛИДЕЙ-СЪРВИС ЕООД"/>
    <x v="4"/>
    <n v="2"/>
    <n v="1"/>
    <n v="1595.1749480000001"/>
    <n v="319.03498960000002"/>
    <s v="Romania"/>
    <s v="26 Jan 2026 11:22"/>
    <s v="26 Jan 2026"/>
    <s v="Jan"/>
    <n v="0"/>
    <n v="0"/>
    <n v="0"/>
    <n v="5"/>
    <n v="0"/>
    <n v="5"/>
    <n v="0"/>
    <s v="26.01.2025"/>
    <x v="0"/>
  </r>
  <r>
    <s v="TO"/>
    <n v="0"/>
    <n v="0"/>
    <n v="6"/>
    <n v="9731"/>
    <s v="654385"/>
    <s v="10 Aug 2026"/>
    <s v="10"/>
    <s v="Aug"/>
    <s v="16 Aug 2026"/>
    <s v="16"/>
    <s v="Aug"/>
    <n v="6"/>
    <n v="6"/>
    <n v="0"/>
    <n v="0"/>
    <s v="ПРОФИ ТУРС - ООД"/>
    <x v="8"/>
    <n v="2"/>
    <n v="2"/>
    <n v="3297.1773306"/>
    <n v="549.52955510000004"/>
    <m/>
    <s v="26 Jan 2026 11:38"/>
    <s v="26 Jan 2026"/>
    <s v="Jan"/>
    <n v="0"/>
    <n v="0"/>
    <n v="0"/>
    <n v="6"/>
    <n v="0"/>
    <n v="6"/>
    <n v="0"/>
    <s v="26.01.2025"/>
    <x v="0"/>
  </r>
  <r>
    <s v="TO"/>
    <n v="0"/>
    <n v="0"/>
    <n v="4"/>
    <n v="9736"/>
    <s v="1235973.230867"/>
    <s v="03 Aug 2026"/>
    <s v="03"/>
    <s v="Aug"/>
    <s v="07 Aug 2026"/>
    <s v="07"/>
    <s v="Aug"/>
    <n v="4"/>
    <n v="4"/>
    <n v="0"/>
    <n v="0"/>
    <s v="СЛР-ХОЛИДЕЙ-СЪРВИС ЕООД"/>
    <x v="5"/>
    <n v="2"/>
    <n v="1"/>
    <n v="2067.0776104000001"/>
    <n v="516.76940260000003"/>
    <s v="Romania"/>
    <s v="26 Jan 2026 11:47"/>
    <s v="26 Jan 2026"/>
    <s v="Jan"/>
    <n v="0"/>
    <n v="0"/>
    <n v="0"/>
    <n v="4"/>
    <n v="0"/>
    <n v="4"/>
    <n v="0"/>
    <s v="26.01.2025"/>
    <x v="0"/>
  </r>
  <r>
    <s v="TO"/>
    <n v="0"/>
    <n v="0"/>
    <n v="7"/>
    <n v="9732"/>
    <s v="4592"/>
    <s v="19 Jul 2026"/>
    <s v="19"/>
    <s v="Jul"/>
    <s v="26 Jul 2026"/>
    <s v="26"/>
    <s v="Jul"/>
    <n v="7"/>
    <n v="7"/>
    <n v="0"/>
    <n v="0"/>
    <s v="КЛУБ МАГЕЛАН - ООД"/>
    <x v="6"/>
    <n v="3"/>
    <n v="1"/>
    <n v="2943.5241499999997"/>
    <n v="420.50344999999999"/>
    <s v="Romania"/>
    <s v="26 Jan 2026 11:43"/>
    <s v="26 Jan 2026"/>
    <s v="Jan"/>
    <n v="0"/>
    <n v="0"/>
    <n v="7"/>
    <n v="0"/>
    <n v="0"/>
    <n v="7"/>
    <n v="0"/>
    <s v="26.01.2025"/>
    <x v="0"/>
  </r>
  <r>
    <s v="TO"/>
    <n v="0"/>
    <n v="0"/>
    <n v="7"/>
    <n v="9733"/>
    <s v="4593"/>
    <s v="19 Jul 2026"/>
    <s v="19"/>
    <s v="Jul"/>
    <s v="26 Jul 2026"/>
    <s v="26"/>
    <s v="Jul"/>
    <n v="7"/>
    <n v="7"/>
    <n v="0"/>
    <n v="0"/>
    <s v="КЛУБ МАГЕЛАН - ООД"/>
    <x v="6"/>
    <n v="2"/>
    <n v="2"/>
    <n v="2725.5664548"/>
    <n v="389.3666364"/>
    <s v="Romania"/>
    <s v="26 Jan 2026 11:43"/>
    <s v="26 Jan 2026"/>
    <s v="Jan"/>
    <n v="0"/>
    <n v="0"/>
    <n v="7"/>
    <n v="0"/>
    <n v="0"/>
    <n v="7"/>
    <n v="0"/>
    <s v="26.01.2025"/>
    <x v="0"/>
  </r>
  <r>
    <s v="TO"/>
    <n v="0"/>
    <n v="0"/>
    <n v="5"/>
    <n v="9410"/>
    <s v="3151"/>
    <s v="18 Aug 2026"/>
    <s v="18"/>
    <s v="Aug"/>
    <s v="23 Aug 2026"/>
    <s v="23"/>
    <s v="Aug"/>
    <n v="5"/>
    <n v="5"/>
    <n v="0"/>
    <n v="0"/>
    <s v="ТЕДИ - КАМ - ЕООД"/>
    <x v="6"/>
    <n v="2"/>
    <n v="2"/>
    <n v="1946.8331819999999"/>
    <n v="389.36663639999995"/>
    <s v="Israel"/>
    <s v="09 Jan 2026 12:24"/>
    <s v="09 Jan 2026"/>
    <s v="Jan"/>
    <n v="0"/>
    <n v="0"/>
    <n v="0"/>
    <n v="5"/>
    <n v="0"/>
    <n v="5"/>
    <n v="0"/>
    <s v="09.01.2025"/>
    <x v="1"/>
  </r>
  <r>
    <s v="TO"/>
    <n v="0"/>
    <n v="0"/>
    <n v="5"/>
    <n v="9486"/>
    <s v="18311"/>
    <s v="27 Jul 2026"/>
    <s v="27"/>
    <s v="Jul"/>
    <s v="01 Aug 2026"/>
    <s v="01"/>
    <s v="Aug"/>
    <n v="5"/>
    <n v="-26"/>
    <n v="4"/>
    <n v="0"/>
    <s v="КЛУБ МАГЕЛАН - ООД"/>
    <x v="0"/>
    <n v="3"/>
    <n v="0"/>
    <n v="2373.9864539999999"/>
    <n v="474.79729079999998"/>
    <s v="Romania"/>
    <s v="14 Jan 2026 11:04"/>
    <s v="14 Jan 2026"/>
    <s v="Jan"/>
    <n v="0"/>
    <n v="0"/>
    <n v="4"/>
    <n v="0"/>
    <n v="0"/>
    <n v="4"/>
    <n v="-1"/>
    <s v="14.01.2025"/>
    <x v="7"/>
  </r>
  <r>
    <s v="BOOKING"/>
    <n v="0"/>
    <n v="3"/>
    <n v="2"/>
    <n v="10152"/>
    <s v="6866655523"/>
    <s v="23 Aug 2026"/>
    <s v="23"/>
    <s v="Aug"/>
    <s v="28 Aug 2026"/>
    <s v="28"/>
    <s v="Aug"/>
    <n v="5"/>
    <n v="5"/>
    <n v="0"/>
    <n v="0"/>
    <s v="BOOKING"/>
    <x v="0"/>
    <n v="3"/>
    <n v="1"/>
    <n v="3402.2829170642199"/>
    <n v="680.44940605504587"/>
    <s v="Romania"/>
    <s v="19 Feb 2026 17:29"/>
    <s v="19 Feb 2026"/>
    <s v="Feb"/>
    <n v="0"/>
    <n v="0"/>
    <n v="0"/>
    <n v="5"/>
    <n v="0"/>
    <n v="5"/>
    <n v="0"/>
    <s v="19.02.2025"/>
    <x v="14"/>
  </r>
  <r>
    <s v="TO"/>
    <n v="0"/>
    <n v="3"/>
    <n v="2"/>
    <n v="10032"/>
    <s v="2326064"/>
    <s v="08 Jul 2026"/>
    <s v="08"/>
    <s v="Jul"/>
    <s v="13 Jul 2026"/>
    <s v="13"/>
    <s v="Jul"/>
    <n v="5"/>
    <n v="5"/>
    <n v="0"/>
    <n v="0"/>
    <s v="ТУРИСТИЧЕСКА АГЕНЦИЯ СОЛВЕКС - ЕООД"/>
    <x v="0"/>
    <n v="2"/>
    <n v="1"/>
    <n v="1854.4397727999999"/>
    <n v="370.88795455999997"/>
    <s v="Romania"/>
    <s v="08 Feb 2026 18:47"/>
    <s v="08 Feb 2026"/>
    <s v="Feb"/>
    <n v="0"/>
    <n v="0"/>
    <n v="5"/>
    <n v="0"/>
    <n v="0"/>
    <n v="5"/>
    <n v="0"/>
    <s v="08.02.2025"/>
    <x v="5"/>
  </r>
  <r>
    <s v="TO"/>
    <n v="0"/>
    <n v="3"/>
    <n v="0"/>
    <n v="10220"/>
    <s v="1246451.195586"/>
    <s v="07 Jul 2026"/>
    <s v="07"/>
    <s v="Jul"/>
    <s v="10 Jul 2026"/>
    <s v="10"/>
    <s v="Jul"/>
    <n v="3"/>
    <n v="3"/>
    <n v="0"/>
    <n v="0"/>
    <s v="СЛР-ХОЛИДЕЙ-СЪРВИС ЕООД"/>
    <x v="6"/>
    <n v="1"/>
    <n v="1"/>
    <n v="874.17777679999995"/>
    <n v="291.39259226666667"/>
    <s v="Romania"/>
    <s v="24 Feb 2026 23:10"/>
    <s v="24 Feb 2026"/>
    <s v="Feb"/>
    <n v="0"/>
    <n v="0"/>
    <n v="3"/>
    <n v="0"/>
    <n v="0"/>
    <n v="3"/>
    <n v="0"/>
    <s v="24.02.2025"/>
    <x v="8"/>
  </r>
  <r>
    <s v="TO"/>
    <n v="0"/>
    <n v="0"/>
    <n v="5"/>
    <n v="10223"/>
    <s v="1246713.195658"/>
    <s v="27 Jul 2026"/>
    <s v="27"/>
    <s v="Jul"/>
    <s v="01 Aug 2026"/>
    <s v="01"/>
    <s v="Aug"/>
    <n v="5"/>
    <n v="-26"/>
    <n v="4"/>
    <n v="0"/>
    <s v="СЛР-ХОЛИДЕЙ-СЪРВИС ЕООД"/>
    <x v="3"/>
    <n v="1"/>
    <n v="1"/>
    <n v="1196.3812110000001"/>
    <n v="239.27624220000001"/>
    <s v="Romania"/>
    <s v="24 Feb 2026 23:16"/>
    <s v="24 Feb 2026"/>
    <s v="Feb"/>
    <n v="0"/>
    <n v="0"/>
    <n v="4"/>
    <n v="0"/>
    <n v="0"/>
    <n v="4"/>
    <n v="-1"/>
    <s v="24.02.2025"/>
    <x v="8"/>
  </r>
  <r>
    <s v="TO"/>
    <n v="0"/>
    <n v="0"/>
    <n v="6"/>
    <n v="10225"/>
    <s v="1246746.195747"/>
    <s v="12 Jul 2026"/>
    <s v="12"/>
    <s v="Jul"/>
    <s v="18 Jul 2026"/>
    <s v="18"/>
    <s v="Jul"/>
    <n v="6"/>
    <n v="6"/>
    <n v="0"/>
    <n v="0"/>
    <s v="СЛР-ХОЛИДЕЙ-СЪРВИС ЕООД"/>
    <x v="6"/>
    <n v="2"/>
    <n v="1"/>
    <n v="2002.4569872"/>
    <n v="333.74283120000001"/>
    <s v="Romania"/>
    <s v="25 Feb 2026 09:55"/>
    <s v="24 Feb 2026"/>
    <s v="Feb"/>
    <n v="0"/>
    <n v="0"/>
    <n v="6"/>
    <n v="0"/>
    <n v="0"/>
    <n v="6"/>
    <n v="0"/>
    <s v="25.02.2025"/>
    <x v="8"/>
  </r>
  <r>
    <s v="TO"/>
    <n v="0"/>
    <n v="5"/>
    <n v="0"/>
    <n v="10222"/>
    <s v="1246440.195588"/>
    <s v="01 Sep 2026"/>
    <s v="01"/>
    <s v="Sep"/>
    <s v="06 Sep 2026"/>
    <s v="06"/>
    <s v="Sep"/>
    <n v="5"/>
    <n v="5"/>
    <n v="0"/>
    <n v="0"/>
    <s v="СЛР-ХОЛИДЕЙ-СЪРВИС ЕООД"/>
    <x v="3"/>
    <n v="2"/>
    <n v="1"/>
    <n v="1359.3018500000001"/>
    <n v="271.86036999999999"/>
    <s v="Romania"/>
    <s v="24 Feb 2026 23:12"/>
    <s v="24 Feb 2026"/>
    <s v="Feb"/>
    <n v="0"/>
    <n v="0"/>
    <n v="0"/>
    <n v="0"/>
    <n v="5"/>
    <n v="5"/>
    <n v="0"/>
    <s v="24.02.2025"/>
    <x v="8"/>
  </r>
  <r>
    <s v="TO"/>
    <n v="0"/>
    <n v="0"/>
    <n v="6"/>
    <n v="10221"/>
    <s v="1246407.195584"/>
    <s v="07 Aug 2026"/>
    <s v="07"/>
    <s v="Aug"/>
    <s v="13 Aug 2026"/>
    <s v="13"/>
    <s v="Aug"/>
    <n v="6"/>
    <n v="6"/>
    <n v="0"/>
    <n v="0"/>
    <s v="СЛР-ХОЛИДЕЙ-СЪРВИС ЕООД"/>
    <x v="3"/>
    <n v="2"/>
    <n v="1"/>
    <n v="2051.0398043999999"/>
    <n v="341.83996739999998"/>
    <s v="Romania"/>
    <s v="24 Feb 2026 23:11"/>
    <s v="24 Feb 2026"/>
    <s v="Feb"/>
    <n v="0"/>
    <n v="0"/>
    <n v="0"/>
    <n v="6"/>
    <n v="0"/>
    <n v="6"/>
    <n v="0"/>
    <s v="24.02.2025"/>
    <x v="8"/>
  </r>
  <r>
    <s v="TO"/>
    <n v="0"/>
    <n v="0"/>
    <n v="5"/>
    <n v="9409"/>
    <s v="3151"/>
    <s v="18 Aug 2026"/>
    <s v="18"/>
    <s v="Aug"/>
    <s v="23 Aug 2026"/>
    <s v="23"/>
    <s v="Aug"/>
    <n v="5"/>
    <n v="5"/>
    <n v="0"/>
    <n v="0"/>
    <s v="ТЕДИ - КАМ - ЕООД"/>
    <x v="6"/>
    <n v="2"/>
    <n v="2"/>
    <n v="1946.8331819999999"/>
    <n v="389.36663639999995"/>
    <s v="Israel"/>
    <s v="09 Jan 2026 12:23"/>
    <s v="09 Jan 2026"/>
    <s v="Jan"/>
    <n v="0"/>
    <n v="0"/>
    <n v="0"/>
    <n v="5"/>
    <n v="0"/>
    <n v="5"/>
    <n v="0"/>
    <s v="09.01.2025"/>
    <x v="1"/>
  </r>
  <r>
    <s v="TO"/>
    <n v="0"/>
    <n v="6"/>
    <n v="0"/>
    <n v="9487"/>
    <s v="NT314110"/>
    <s v="29 Aug 2026"/>
    <s v="29"/>
    <s v="Aug"/>
    <s v="04 Sep 2026"/>
    <s v="04"/>
    <s v="Sep"/>
    <n v="6"/>
    <n v="-25"/>
    <n v="2"/>
    <n v="3"/>
    <s v="НОВОТОН - ЕООД"/>
    <x v="4"/>
    <n v="3"/>
    <n v="1"/>
    <n v="2150.0048023999998"/>
    <n v="358.33413373333332"/>
    <s v="Romania"/>
    <s v="14 Jan 2026 11:10"/>
    <s v="14 Jan 2026"/>
    <s v="Jan"/>
    <n v="0"/>
    <n v="0"/>
    <n v="0"/>
    <n v="2"/>
    <n v="3"/>
    <n v="5"/>
    <n v="-1"/>
    <s v="14.01.2025"/>
    <x v="7"/>
  </r>
  <r>
    <s v="TO"/>
    <n v="0"/>
    <n v="0"/>
    <n v="5"/>
    <n v="9926"/>
    <s v="1239633.232334"/>
    <s v="18 Jul 2026"/>
    <s v="18"/>
    <s v="Jul"/>
    <s v="23 Jul 2026"/>
    <s v="23"/>
    <s v="Jul"/>
    <n v="5"/>
    <n v="5"/>
    <n v="0"/>
    <n v="0"/>
    <s v="СЛР-ХОЛИДЕЙ-СЪРВИС ЕООД"/>
    <x v="4"/>
    <n v="3"/>
    <n v="1"/>
    <n v="2153.4666214999997"/>
    <n v="430.69332429999997"/>
    <s v="Romania"/>
    <s v="31 Jan 2026 21:18"/>
    <s v="31 Jan 2026"/>
    <s v="Jan"/>
    <n v="0"/>
    <n v="0"/>
    <n v="5"/>
    <n v="0"/>
    <n v="0"/>
    <n v="5"/>
    <n v="0"/>
    <s v="31.01.2025"/>
    <x v="0"/>
  </r>
  <r>
    <s v="BOOKING"/>
    <n v="3"/>
    <n v="0"/>
    <n v="0"/>
    <n v="10033"/>
    <s v="5264969455"/>
    <s v="12 Jun 2026"/>
    <s v="12"/>
    <s v="Jun"/>
    <s v="15 Jun 2026"/>
    <s v="15"/>
    <s v="Jun"/>
    <n v="3"/>
    <n v="3"/>
    <n v="0"/>
    <n v="0"/>
    <s v="BOOKING"/>
    <x v="1"/>
    <n v="4"/>
    <n v="0"/>
    <n v="1264.4710100917432"/>
    <n v="421.4903366972477"/>
    <s v="Romania"/>
    <s v="08 Feb 2026 19:12"/>
    <s v="08 Feb 2026"/>
    <s v="Feb"/>
    <n v="0"/>
    <n v="3"/>
    <n v="0"/>
    <n v="0"/>
    <n v="0"/>
    <n v="3"/>
    <n v="0"/>
    <s v="08.02.2025"/>
    <x v="5"/>
  </r>
  <r>
    <s v="TO"/>
    <n v="0"/>
    <n v="0"/>
    <n v="6"/>
    <n v="9927"/>
    <s v="1239642.232337"/>
    <s v="19 Jul 2026"/>
    <s v="19"/>
    <s v="Jul"/>
    <s v="25 Jul 2026"/>
    <s v="25"/>
    <s v="Jul"/>
    <n v="6"/>
    <n v="6"/>
    <n v="0"/>
    <n v="0"/>
    <s v="СЛР-ХОЛИДЕЙ-СЪРВИС ЕООД"/>
    <x v="6"/>
    <n v="2"/>
    <n v="2"/>
    <n v="2336.1998183999999"/>
    <n v="389.3666364"/>
    <s v="Romania"/>
    <s v="31 Jan 2026 21:23"/>
    <s v="31 Jan 2026"/>
    <s v="Jan"/>
    <n v="0"/>
    <n v="0"/>
    <n v="6"/>
    <n v="0"/>
    <n v="0"/>
    <n v="6"/>
    <n v="0"/>
    <s v="31.01.2025"/>
    <x v="0"/>
  </r>
  <r>
    <s v="TO"/>
    <n v="0"/>
    <n v="5"/>
    <n v="0"/>
    <n v="9006"/>
    <s v="2314863"/>
    <s v="16 Jun 2026"/>
    <s v="16"/>
    <s v="Jun"/>
    <s v="21 Jun 2026"/>
    <s v="21"/>
    <s v="Jun"/>
    <n v="5"/>
    <n v="5"/>
    <n v="0"/>
    <n v="0"/>
    <s v="ТУРИСТИЧЕСКА АГЕНЦИЯ СОЛВЕКС - ЕООД"/>
    <x v="6"/>
    <n v="2"/>
    <n v="2"/>
    <n v="1428.733815"/>
    <n v="285.74676299999999"/>
    <s v="Moldova, Republic of"/>
    <s v="03 Dec 2025 11:17"/>
    <s v="03 Dec 2025"/>
    <s v="Dec"/>
    <n v="0"/>
    <n v="5"/>
    <n v="0"/>
    <n v="0"/>
    <n v="0"/>
    <n v="5"/>
    <n v="0"/>
    <s v="03.12.2025"/>
    <x v="13"/>
  </r>
  <r>
    <s v="TO"/>
    <n v="0"/>
    <n v="6"/>
    <n v="0"/>
    <n v="10233"/>
    <s v="1246745.195751"/>
    <s v="29 Jun 2026"/>
    <s v="29"/>
    <s v="Jun"/>
    <s v="05 Jul 2026"/>
    <s v="05"/>
    <s v="Jul"/>
    <n v="6"/>
    <n v="-24"/>
    <n v="2"/>
    <n v="4"/>
    <s v="СЛР-ХОЛИДЕЙ-СЪРВИС ЕООД"/>
    <x v="6"/>
    <n v="2"/>
    <n v="1"/>
    <n v="1808.5951176000001"/>
    <n v="301.43251960000003"/>
    <s v="Romania"/>
    <s v="25 Feb 2026 12:33"/>
    <s v="24 Feb 2026"/>
    <s v="Feb"/>
    <n v="0"/>
    <n v="2"/>
    <n v="4"/>
    <n v="0"/>
    <n v="0"/>
    <n v="6"/>
    <n v="0"/>
    <s v="25.02.2025"/>
    <x v="8"/>
  </r>
  <r>
    <s v="TO"/>
    <n v="0"/>
    <n v="6"/>
    <n v="0"/>
    <n v="8062"/>
    <s v="2308685"/>
    <s v="21 Jun 2026"/>
    <s v="21"/>
    <s v="Jun"/>
    <s v="27 Jun 2026"/>
    <s v="27"/>
    <s v="Jun"/>
    <n v="6"/>
    <n v="6"/>
    <n v="0"/>
    <n v="0"/>
    <s v="ТУРИСТИЧЕСКА АГЕНЦИЯ СОЛВЕКС - ЕООД"/>
    <x v="3"/>
    <n v="2"/>
    <n v="1"/>
    <n v="1478.9204127999999"/>
    <n v="246.48673546666666"/>
    <s v="Romania"/>
    <s v="27 Oct 2025 16:00"/>
    <s v="20 Oct 2025"/>
    <s v="Oct"/>
    <n v="0"/>
    <n v="6"/>
    <n v="0"/>
    <n v="0"/>
    <n v="0"/>
    <n v="6"/>
    <n v="0"/>
    <s v="27.10.2025"/>
    <x v="4"/>
  </r>
  <r>
    <s v="TO"/>
    <n v="0"/>
    <n v="0"/>
    <n v="5"/>
    <n v="9928"/>
    <s v="NT317146"/>
    <s v="12 Aug 2026"/>
    <s v="12"/>
    <s v="Aug"/>
    <s v="17 Aug 2026"/>
    <s v="17"/>
    <s v="Aug"/>
    <n v="5"/>
    <n v="5"/>
    <n v="0"/>
    <n v="0"/>
    <s v="НОВОТОН - ЕООД"/>
    <x v="0"/>
    <n v="3"/>
    <n v="0"/>
    <n v="2373.9864539999999"/>
    <n v="474.79729079999998"/>
    <s v="Romania"/>
    <s v="31 Jan 2026 21:50"/>
    <s v="31 Jan 2026"/>
    <s v="Jan"/>
    <n v="0"/>
    <n v="0"/>
    <n v="0"/>
    <n v="5"/>
    <n v="0"/>
    <n v="5"/>
    <n v="0"/>
    <s v="31.01.2025"/>
    <x v="0"/>
  </r>
  <r>
    <s v="TO"/>
    <n v="0"/>
    <n v="6"/>
    <n v="0"/>
    <n v="8066"/>
    <s v="2309040"/>
    <s v="21 Jun 2026"/>
    <s v="21"/>
    <s v="Jun"/>
    <s v="27 Jun 2026"/>
    <s v="27"/>
    <s v="Jun"/>
    <n v="6"/>
    <n v="6"/>
    <n v="0"/>
    <n v="0"/>
    <s v="ТУРИСТИЧЕСКА АГЕНЦИЯ СОЛВЕКС - ЕООД"/>
    <x v="4"/>
    <n v="3"/>
    <n v="1"/>
    <n v="1996.5894972000001"/>
    <n v="332.76491620000002"/>
    <s v="Romania"/>
    <s v="27 Oct 2025 16:02"/>
    <s v="23 Oct 2025"/>
    <s v="Oct"/>
    <n v="0"/>
    <n v="6"/>
    <n v="0"/>
    <n v="0"/>
    <n v="0"/>
    <n v="6"/>
    <n v="0"/>
    <s v="27.10.2025"/>
    <x v="4"/>
  </r>
  <r>
    <s v="TO"/>
    <n v="0"/>
    <n v="0"/>
    <n v="7"/>
    <n v="9488"/>
    <s v="1188183.228123"/>
    <s v="17 Aug 2026"/>
    <s v="17"/>
    <s v="Aug"/>
    <s v="24 Aug 2026"/>
    <s v="24"/>
    <s v="Aug"/>
    <n v="7"/>
    <n v="7"/>
    <n v="0"/>
    <n v="0"/>
    <s v="СЛР-ХОЛИДЕЙ-СЪРВИС ЕООД"/>
    <x v="5"/>
    <n v="2"/>
    <n v="2"/>
    <n v="3165.3152720000003"/>
    <n v="452.18789600000002"/>
    <s v="Romania"/>
    <s v="14 Jan 2026 11:18"/>
    <s v="14 Jan 2026"/>
    <s v="Jan"/>
    <n v="0"/>
    <n v="0"/>
    <n v="0"/>
    <n v="7"/>
    <n v="0"/>
    <n v="7"/>
    <n v="0"/>
    <s v="14.01.2025"/>
    <x v="7"/>
  </r>
  <r>
    <s v="TOPOLA SKIES"/>
    <n v="0"/>
    <n v="3"/>
    <n v="2"/>
    <n v="9929"/>
    <s v="461722"/>
    <s v="23 Aug 2026"/>
    <s v="23"/>
    <s v="Aug"/>
    <s v="28 Aug 2026"/>
    <s v="28"/>
    <s v="Aug"/>
    <n v="5"/>
    <n v="5"/>
    <n v="0"/>
    <n v="0"/>
    <s v="TOPOLA SKIES"/>
    <x v="4"/>
    <n v="1"/>
    <n v="3"/>
    <n v="1769.7569990825684"/>
    <n v="353.95139981651369"/>
    <m/>
    <s v="31 Jan 2026 21:58"/>
    <s v="31 Jan 2026"/>
    <s v="Jan"/>
    <n v="0"/>
    <n v="0"/>
    <n v="0"/>
    <n v="5"/>
    <n v="0"/>
    <n v="5"/>
    <n v="0"/>
    <s v="31.01.2025"/>
    <x v="0"/>
  </r>
  <r>
    <s v="TOPOLA SKIES"/>
    <n v="0"/>
    <n v="3"/>
    <n v="2"/>
    <n v="9930"/>
    <s v="461722"/>
    <s v="23 Aug 2026"/>
    <s v="23"/>
    <s v="Aug"/>
    <s v="28 Aug 2026"/>
    <s v="28"/>
    <s v="Aug"/>
    <n v="5"/>
    <n v="5"/>
    <n v="0"/>
    <n v="0"/>
    <s v="TOPOLA SKIES"/>
    <x v="4"/>
    <n v="1"/>
    <n v="3"/>
    <n v="1769.7569990825684"/>
    <n v="353.95139981651369"/>
    <m/>
    <s v="31 Jan 2026 21:58"/>
    <s v="31 Jan 2026"/>
    <s v="Jan"/>
    <n v="0"/>
    <n v="0"/>
    <n v="0"/>
    <n v="5"/>
    <n v="0"/>
    <n v="5"/>
    <n v="0"/>
    <s v="31.01.2025"/>
    <x v="0"/>
  </r>
  <r>
    <s v="TO"/>
    <n v="0"/>
    <n v="5"/>
    <n v="0"/>
    <n v="8061"/>
    <s v="2308309"/>
    <s v="02 Jul 2026"/>
    <s v="02"/>
    <s v="Jul"/>
    <s v="07 Jul 2026"/>
    <s v="07"/>
    <s v="Jul"/>
    <n v="5"/>
    <n v="5"/>
    <n v="0"/>
    <n v="0"/>
    <s v="ТУРИСТИЧЕСКА АГЕНЦИЯ СОЛВЕКС - ЕООД"/>
    <x v="1"/>
    <n v="4"/>
    <n v="1"/>
    <n v="2391.0021750000001"/>
    <n v="478.20043500000003"/>
    <s v="Romania"/>
    <s v="27 Oct 2025 15:57"/>
    <s v="15 Oct 2025"/>
    <s v="Oct"/>
    <n v="0"/>
    <n v="0"/>
    <n v="5"/>
    <n v="0"/>
    <n v="0"/>
    <n v="5"/>
    <n v="0"/>
    <s v="27.10.2025"/>
    <x v="4"/>
  </r>
  <r>
    <s v="TO"/>
    <n v="0"/>
    <n v="0"/>
    <n v="5"/>
    <n v="9931"/>
    <s v="NT317152"/>
    <s v="03 Aug 2026"/>
    <s v="03"/>
    <s v="Aug"/>
    <s v="08 Aug 2026"/>
    <s v="08"/>
    <s v="Aug"/>
    <n v="5"/>
    <n v="5"/>
    <n v="0"/>
    <n v="0"/>
    <s v="НОВОТОН - ЕООД"/>
    <x v="3"/>
    <n v="3"/>
    <n v="0"/>
    <n v="2153.4666214999997"/>
    <n v="430.69332429999997"/>
    <s v="Romania"/>
    <s v="31 Jan 2026 22:10"/>
    <s v="31 Jan 2026"/>
    <s v="Jan"/>
    <n v="0"/>
    <n v="0"/>
    <n v="0"/>
    <n v="5"/>
    <n v="0"/>
    <n v="5"/>
    <n v="0"/>
    <s v="31.01.2025"/>
    <x v="0"/>
  </r>
  <r>
    <s v="TO"/>
    <n v="0"/>
    <n v="0"/>
    <n v="6"/>
    <n v="9585"/>
    <s v="52279"/>
    <s v="01 Aug 2026"/>
    <s v="01"/>
    <s v="Aug"/>
    <s v="07 Aug 2026"/>
    <s v="07"/>
    <s v="Aug"/>
    <n v="6"/>
    <n v="6"/>
    <n v="0"/>
    <n v="0"/>
    <s v="КЛУБ МАГЕЛАН - ООД"/>
    <x v="2"/>
    <n v="2"/>
    <n v="1"/>
    <n v="1944.2514864"/>
    <n v="324.0419144"/>
    <s v="Romania"/>
    <s v="19 Jan 2026 17:45"/>
    <s v="19 Jan 2026"/>
    <s v="Jan"/>
    <n v="0"/>
    <n v="0"/>
    <n v="0"/>
    <n v="6"/>
    <n v="0"/>
    <n v="6"/>
    <n v="0"/>
    <s v="19.01.2025"/>
    <x v="2"/>
  </r>
  <r>
    <s v="TO"/>
    <n v="0"/>
    <n v="0"/>
    <n v="6"/>
    <n v="9932"/>
    <s v="NT317170"/>
    <s v="02 Aug 2026"/>
    <s v="02"/>
    <s v="Aug"/>
    <s v="08 Aug 2026"/>
    <s v="08"/>
    <s v="Aug"/>
    <n v="6"/>
    <n v="6"/>
    <n v="0"/>
    <n v="0"/>
    <s v="НОВОТОН - ЕООД"/>
    <x v="5"/>
    <n v="2"/>
    <n v="2"/>
    <n v="2713.1273759999999"/>
    <n v="452.18789599999997"/>
    <s v="Romania"/>
    <s v="31 Jan 2026 23:25"/>
    <s v="31 Jan 2026"/>
    <s v="Jan"/>
    <n v="0"/>
    <n v="0"/>
    <n v="0"/>
    <n v="6"/>
    <n v="0"/>
    <n v="6"/>
    <n v="0"/>
    <s v="31.01.2025"/>
    <x v="0"/>
  </r>
  <r>
    <s v="TO"/>
    <n v="0"/>
    <n v="6"/>
    <n v="0"/>
    <n v="9489"/>
    <s v="2319507"/>
    <s v="29 Jun 2026"/>
    <s v="29"/>
    <s v="Jun"/>
    <s v="05 Jul 2026"/>
    <s v="05"/>
    <s v="Jul"/>
    <n v="6"/>
    <n v="-24"/>
    <n v="2"/>
    <n v="4"/>
    <s v="ТУРИСТИЧЕСКА АГЕНЦИЯ СОЛВЕКС - ЕООД"/>
    <x v="6"/>
    <n v="2"/>
    <n v="0"/>
    <n v="1688.1942227999998"/>
    <n v="281.36570379999995"/>
    <s v="Romania"/>
    <s v="14 Jan 2026 11:46"/>
    <s v="14 Jan 2026"/>
    <s v="Jan"/>
    <n v="0"/>
    <n v="2"/>
    <n v="4"/>
    <n v="0"/>
    <n v="0"/>
    <n v="6"/>
    <n v="0"/>
    <s v="14.01.2025"/>
    <x v="7"/>
  </r>
  <r>
    <s v="TO"/>
    <n v="0"/>
    <n v="1"/>
    <n v="6"/>
    <n v="10153"/>
    <s v="28913"/>
    <s v="10 Jul 2026"/>
    <s v="10"/>
    <s v="Jul"/>
    <s v="17 Jul 2026"/>
    <s v="17"/>
    <s v="Jul"/>
    <n v="7"/>
    <n v="7"/>
    <n v="0"/>
    <n v="0"/>
    <s v="КЛУБ МАГЕЛАН - ООД"/>
    <x v="4"/>
    <n v="2"/>
    <n v="2"/>
    <n v="2991.0312607000001"/>
    <n v="427.29018009999999"/>
    <s v="Romania"/>
    <s v="19 Feb 2026 17:33"/>
    <s v="19 Feb 2026"/>
    <s v="Feb"/>
    <n v="0"/>
    <n v="0"/>
    <n v="7"/>
    <n v="0"/>
    <n v="0"/>
    <n v="7"/>
    <n v="0"/>
    <s v="19.02.2025"/>
    <x v="14"/>
  </r>
  <r>
    <s v="TO"/>
    <n v="0"/>
    <n v="0"/>
    <n v="5"/>
    <n v="9598"/>
    <s v="52302"/>
    <s v="20 Jul 2026"/>
    <s v="20"/>
    <s v="Jul"/>
    <s v="25 Jul 2026"/>
    <s v="25"/>
    <s v="Jul"/>
    <n v="5"/>
    <n v="5"/>
    <n v="0"/>
    <n v="0"/>
    <s v="КЛУБ МАГЕЛАН - ООД"/>
    <x v="4"/>
    <n v="2"/>
    <n v="2"/>
    <n v="1993.9686850000001"/>
    <n v="398.79373700000002"/>
    <s v="Romania"/>
    <s v="20 Jan 2026 13:37"/>
    <s v="20 Jan 2026"/>
    <s v="Jan"/>
    <n v="0"/>
    <n v="0"/>
    <n v="5"/>
    <n v="0"/>
    <n v="0"/>
    <n v="5"/>
    <n v="0"/>
    <s v="20.01.2025"/>
    <x v="2"/>
  </r>
  <r>
    <s v="TO"/>
    <n v="0"/>
    <n v="0"/>
    <n v="5"/>
    <n v="9599"/>
    <s v="52303"/>
    <s v="20 Jul 2026"/>
    <s v="20"/>
    <s v="Jul"/>
    <s v="25 Jul 2026"/>
    <s v="25"/>
    <s v="Jul"/>
    <n v="5"/>
    <n v="5"/>
    <n v="0"/>
    <n v="0"/>
    <s v="КЛУБ МАГЕЛАН - ООД"/>
    <x v="4"/>
    <n v="3"/>
    <n v="0"/>
    <n v="2153.4666214999997"/>
    <n v="430.69332429999997"/>
    <s v="Romania"/>
    <s v="20 Jan 2026 13:37"/>
    <s v="20 Jan 2026"/>
    <s v="Jan"/>
    <n v="0"/>
    <n v="0"/>
    <n v="5"/>
    <n v="0"/>
    <n v="0"/>
    <n v="5"/>
    <n v="0"/>
    <s v="20.01.2025"/>
    <x v="2"/>
  </r>
  <r>
    <s v="TO"/>
    <n v="0"/>
    <n v="0"/>
    <n v="5"/>
    <n v="9600"/>
    <s v="52306"/>
    <s v="20 Jul 2026"/>
    <s v="20"/>
    <s v="Jul"/>
    <s v="25 Jul 2026"/>
    <s v="25"/>
    <s v="Jul"/>
    <n v="5"/>
    <n v="5"/>
    <n v="0"/>
    <n v="0"/>
    <s v="КЛУБ МАГЕЛАН - ООД"/>
    <x v="1"/>
    <n v="3"/>
    <n v="2"/>
    <n v="2826.0765584999999"/>
    <n v="565.21531170000003"/>
    <s v="Romania"/>
    <s v="20 Jan 2026 13:37"/>
    <s v="20 Jan 2026"/>
    <s v="Jan"/>
    <n v="0"/>
    <n v="0"/>
    <n v="5"/>
    <n v="0"/>
    <n v="0"/>
    <n v="5"/>
    <n v="0"/>
    <s v="20.01.2025"/>
    <x v="2"/>
  </r>
  <r>
    <s v="TO"/>
    <n v="0"/>
    <n v="0"/>
    <n v="5"/>
    <n v="9601"/>
    <s v="52308"/>
    <s v="20 Jul 2026"/>
    <s v="20"/>
    <s v="Jul"/>
    <s v="25 Jul 2026"/>
    <s v="25"/>
    <s v="Jul"/>
    <n v="5"/>
    <n v="5"/>
    <n v="0"/>
    <n v="0"/>
    <s v="КЛУБ МАГЕЛАН - ООД"/>
    <x v="4"/>
    <n v="2"/>
    <n v="2"/>
    <n v="1993.9686850000001"/>
    <n v="398.79373700000002"/>
    <s v="Romania"/>
    <s v="20 Jan 2026 13:38"/>
    <s v="20 Jan 2026"/>
    <s v="Jan"/>
    <n v="0"/>
    <n v="0"/>
    <n v="5"/>
    <n v="0"/>
    <n v="0"/>
    <n v="5"/>
    <n v="0"/>
    <s v="20.01.2025"/>
    <x v="2"/>
  </r>
  <r>
    <s v="TO"/>
    <n v="0"/>
    <n v="5"/>
    <n v="0"/>
    <n v="9490"/>
    <s v="18318"/>
    <s v="20 Jun 2026"/>
    <s v="20"/>
    <s v="Jun"/>
    <s v="25 Jun 2026"/>
    <s v="25"/>
    <s v="Jun"/>
    <n v="5"/>
    <n v="5"/>
    <n v="0"/>
    <n v="0"/>
    <s v="КЛУБ МАГЕЛАН - ООД"/>
    <x v="1"/>
    <n v="4"/>
    <n v="1"/>
    <n v="2260.8416885000001"/>
    <n v="452.16833770000005"/>
    <s v="Romania"/>
    <s v="14 Jan 2026 12:05"/>
    <s v="14 Jan 2026"/>
    <s v="Jan"/>
    <n v="0"/>
    <n v="5"/>
    <n v="0"/>
    <n v="0"/>
    <n v="0"/>
    <n v="5"/>
    <n v="0"/>
    <s v="14.01.2025"/>
    <x v="7"/>
  </r>
  <r>
    <s v="TO"/>
    <n v="0"/>
    <n v="0"/>
    <n v="6"/>
    <n v="9492"/>
    <s v="52091"/>
    <s v="01 Aug 2026"/>
    <s v="01"/>
    <s v="Aug"/>
    <s v="07 Aug 2026"/>
    <s v="07"/>
    <s v="Aug"/>
    <n v="6"/>
    <n v="6"/>
    <n v="0"/>
    <n v="0"/>
    <s v="КЛУБ МАГЕЛАН - ООД"/>
    <x v="2"/>
    <n v="2"/>
    <n v="1"/>
    <n v="1944.2514864"/>
    <n v="324.0419144"/>
    <s v="Romania"/>
    <s v="14 Jan 2026 12:28"/>
    <s v="14 Jan 2026"/>
    <s v="Jan"/>
    <n v="0"/>
    <n v="0"/>
    <n v="0"/>
    <n v="6"/>
    <n v="0"/>
    <n v="6"/>
    <n v="0"/>
    <s v="14.01.2025"/>
    <x v="7"/>
  </r>
  <r>
    <s v="TO"/>
    <n v="0"/>
    <n v="0"/>
    <n v="6"/>
    <n v="9493"/>
    <s v="52093"/>
    <s v="01 Aug 2026"/>
    <s v="01"/>
    <s v="Aug"/>
    <s v="07 Aug 2026"/>
    <s v="07"/>
    <s v="Aug"/>
    <n v="6"/>
    <n v="6"/>
    <n v="0"/>
    <n v="0"/>
    <s v="КЛУБ МАГЕЛАН - ООД"/>
    <x v="2"/>
    <n v="2"/>
    <n v="1"/>
    <n v="1944.2514864"/>
    <n v="324.0419144"/>
    <s v="Romania"/>
    <s v="14 Jan 2026 12:28"/>
    <s v="14 Jan 2026"/>
    <s v="Jan"/>
    <n v="0"/>
    <n v="0"/>
    <n v="0"/>
    <n v="6"/>
    <n v="0"/>
    <n v="6"/>
    <n v="0"/>
    <s v="14.01.2025"/>
    <x v="7"/>
  </r>
  <r>
    <s v="TO"/>
    <n v="0"/>
    <n v="0"/>
    <n v="6"/>
    <n v="9494"/>
    <s v="52094"/>
    <s v="01 Aug 2026"/>
    <s v="01"/>
    <s v="Aug"/>
    <s v="07 Aug 2026"/>
    <s v="07"/>
    <s v="Aug"/>
    <n v="6"/>
    <n v="6"/>
    <n v="0"/>
    <n v="0"/>
    <s v="КЛУБ МАГЕЛАН - ООД"/>
    <x v="2"/>
    <n v="2"/>
    <n v="1"/>
    <n v="1944.2514864"/>
    <n v="324.0419144"/>
    <s v="Romania"/>
    <s v="14 Jan 2026 12:28"/>
    <s v="14 Jan 2026"/>
    <s v="Jan"/>
    <n v="0"/>
    <n v="0"/>
    <n v="0"/>
    <n v="6"/>
    <n v="0"/>
    <n v="6"/>
    <n v="0"/>
    <s v="14.01.2025"/>
    <x v="7"/>
  </r>
  <r>
    <s v="BOOKING"/>
    <n v="0"/>
    <n v="3"/>
    <n v="0"/>
    <n v="10036"/>
    <s v="6053628058"/>
    <s v="25 Jun 2026"/>
    <s v="25"/>
    <s v="Jun"/>
    <s v="28 Jun 2026"/>
    <s v="28"/>
    <s v="Jun"/>
    <n v="3"/>
    <n v="3"/>
    <n v="0"/>
    <n v="0"/>
    <s v="BOOKING"/>
    <x v="3"/>
    <n v="2"/>
    <n v="2"/>
    <n v="1789.4229594495412"/>
    <n v="596.4743198165138"/>
    <m/>
    <s v="08 Feb 2026 21:30"/>
    <s v="08 Feb 2026"/>
    <s v="Feb"/>
    <n v="0"/>
    <n v="3"/>
    <n v="0"/>
    <n v="0"/>
    <n v="0"/>
    <n v="3"/>
    <n v="0"/>
    <s v="08.02.2025"/>
    <x v="5"/>
  </r>
  <r>
    <s v="TO"/>
    <n v="0"/>
    <n v="0"/>
    <n v="6"/>
    <n v="10034"/>
    <s v="1241876.233633"/>
    <s v="26 Jul 2026"/>
    <s v="26"/>
    <s v="Jul"/>
    <s v="01 Aug 2026"/>
    <s v="01"/>
    <s v="Aug"/>
    <n v="6"/>
    <n v="-25"/>
    <n v="5"/>
    <n v="0"/>
    <s v="СЛР-ХОЛИДЕЙ-СЪРВИС ЕООД"/>
    <x v="6"/>
    <n v="2"/>
    <n v="1"/>
    <n v="2002.4569872"/>
    <n v="333.74283120000001"/>
    <s v="Romania"/>
    <s v="08 Feb 2026 20:48"/>
    <s v="08 Feb 2026"/>
    <s v="Feb"/>
    <n v="0"/>
    <n v="0"/>
    <n v="5"/>
    <n v="0"/>
    <n v="0"/>
    <n v="5"/>
    <n v="-1"/>
    <s v="08.02.2025"/>
    <x v="5"/>
  </r>
  <r>
    <s v="TO"/>
    <n v="0"/>
    <n v="0"/>
    <n v="6"/>
    <n v="10035"/>
    <s v="1241878.233636"/>
    <s v="26 Jul 2026"/>
    <s v="26"/>
    <s v="Jul"/>
    <s v="01 Aug 2026"/>
    <s v="01"/>
    <s v="Aug"/>
    <n v="6"/>
    <n v="-25"/>
    <n v="5"/>
    <n v="0"/>
    <s v="СЛР-ХОЛИДЕЙ-СЪРВИС ЕООД"/>
    <x v="4"/>
    <n v="2"/>
    <n v="0"/>
    <n v="2051.0398043999999"/>
    <n v="341.83996739999998"/>
    <s v="Romania"/>
    <s v="08 Feb 2026 20:55"/>
    <s v="08 Feb 2026"/>
    <s v="Feb"/>
    <n v="0"/>
    <n v="0"/>
    <n v="5"/>
    <n v="0"/>
    <n v="0"/>
    <n v="5"/>
    <n v="-1"/>
    <s v="08.02.2025"/>
    <x v="5"/>
  </r>
  <r>
    <s v="TO"/>
    <n v="0"/>
    <n v="0"/>
    <n v="6"/>
    <n v="9602"/>
    <s v="1190529.229566"/>
    <s v="14 Jul 2026"/>
    <s v="14"/>
    <s v="Jul"/>
    <s v="20 Jul 2026"/>
    <s v="20"/>
    <s v="Jul"/>
    <n v="6"/>
    <n v="6"/>
    <n v="0"/>
    <n v="0"/>
    <s v="СЛР-ХОЛИДЕЙ-СЪРВИС ЕООД"/>
    <x v="6"/>
    <n v="2"/>
    <n v="1"/>
    <n v="1868.9129148"/>
    <n v="311.48548579999999"/>
    <s v="Romania"/>
    <s v="20 Jan 2026 14:06"/>
    <s v="20 Jan 2026"/>
    <s v="Jan"/>
    <n v="0"/>
    <n v="0"/>
    <n v="6"/>
    <n v="0"/>
    <n v="0"/>
    <n v="6"/>
    <n v="0"/>
    <s v="20.01.2025"/>
    <x v="2"/>
  </r>
  <r>
    <s v="TO"/>
    <n v="0"/>
    <n v="5"/>
    <n v="1"/>
    <n v="10282"/>
    <s v="1247969.196272"/>
    <s v="24 Aug 2026"/>
    <s v="24"/>
    <s v="Aug"/>
    <s v="30 Aug 2026"/>
    <s v="30"/>
    <s v="Aug"/>
    <n v="6"/>
    <n v="6"/>
    <n v="0"/>
    <n v="0"/>
    <s v="СЛР-ХОЛИДЕЙ-СЪРВИС ЕООД"/>
    <x v="4"/>
    <n v="2"/>
    <n v="2"/>
    <n v="2321.4137436000001"/>
    <n v="386.90229060000001"/>
    <s v="Romania"/>
    <s v="01 Mar 2026 19:37"/>
    <s v="01 Mar 2026"/>
    <s v="Mar"/>
    <n v="0"/>
    <n v="0"/>
    <n v="0"/>
    <n v="6"/>
    <n v="0"/>
    <n v="6"/>
    <n v="0"/>
    <s v="01.03.2025"/>
    <x v="8"/>
  </r>
  <r>
    <s v="TO"/>
    <n v="0"/>
    <n v="0"/>
    <n v="5"/>
    <n v="9605"/>
    <s v="3866"/>
    <s v="11 Aug 2026"/>
    <s v="11"/>
    <s v="Aug"/>
    <s v="16 Aug 2026"/>
    <s v="16"/>
    <s v="Aug"/>
    <n v="5"/>
    <n v="5"/>
    <n v="0"/>
    <n v="0"/>
    <s v="ТЕДИ - КАМ - ЕООД"/>
    <x v="3"/>
    <n v="2"/>
    <n v="1"/>
    <n v="1595.1749480000001"/>
    <n v="319.03498960000002"/>
    <s v="Israel"/>
    <s v="20 Jan 2026 14:35"/>
    <s v="20 Jan 2026"/>
    <s v="Jan"/>
    <n v="0"/>
    <n v="0"/>
    <n v="0"/>
    <n v="5"/>
    <n v="0"/>
    <n v="5"/>
    <n v="0"/>
    <s v="20.01.2025"/>
    <x v="2"/>
  </r>
  <r>
    <s v="TO"/>
    <n v="0"/>
    <n v="0"/>
    <n v="5"/>
    <n v="9604"/>
    <s v="3866"/>
    <s v="11 Aug 2026"/>
    <s v="11"/>
    <s v="Aug"/>
    <s v="16 Aug 2026"/>
    <s v="16"/>
    <s v="Aug"/>
    <n v="5"/>
    <n v="5"/>
    <n v="0"/>
    <n v="0"/>
    <s v="ТЕДИ - КАМ - ЕООД"/>
    <x v="3"/>
    <n v="2"/>
    <n v="0"/>
    <n v="1595.1749480000001"/>
    <n v="319.03498960000002"/>
    <s v="Israel"/>
    <s v="20 Jan 2026 14:35"/>
    <s v="20 Jan 2026"/>
    <s v="Jan"/>
    <n v="0"/>
    <n v="0"/>
    <n v="0"/>
    <n v="5"/>
    <n v="0"/>
    <n v="5"/>
    <n v="0"/>
    <s v="20.01.2025"/>
    <x v="2"/>
  </r>
  <r>
    <s v="TO"/>
    <n v="0"/>
    <n v="0"/>
    <n v="5"/>
    <n v="9603"/>
    <s v="3866"/>
    <s v="11 Aug 2026"/>
    <s v="11"/>
    <s v="Aug"/>
    <s v="16 Aug 2026"/>
    <s v="16"/>
    <s v="Aug"/>
    <n v="5"/>
    <n v="5"/>
    <n v="0"/>
    <n v="0"/>
    <s v="ТЕДИ - КАМ - ЕООД"/>
    <x v="3"/>
    <n v="2"/>
    <n v="1"/>
    <n v="1595.1749480000001"/>
    <n v="319.03498960000002"/>
    <s v="Israel"/>
    <s v="20 Jan 2026 14:35"/>
    <s v="20 Jan 2026"/>
    <s v="Jan"/>
    <n v="0"/>
    <n v="0"/>
    <n v="0"/>
    <n v="5"/>
    <n v="0"/>
    <n v="5"/>
    <n v="0"/>
    <s v="20.01.2025"/>
    <x v="2"/>
  </r>
  <r>
    <s v="TO"/>
    <n v="0"/>
    <n v="0"/>
    <n v="6"/>
    <n v="9738"/>
    <s v="NT315762"/>
    <s v="24 Jul 2026"/>
    <s v="24"/>
    <s v="Jul"/>
    <s v="30 Jul 2026"/>
    <s v="30"/>
    <s v="Jul"/>
    <n v="6"/>
    <n v="6"/>
    <n v="0"/>
    <n v="0"/>
    <s v="НОВОТОН - ЕООД"/>
    <x v="6"/>
    <n v="2"/>
    <n v="0"/>
    <n v="1868.9129148"/>
    <n v="311.48548579999999"/>
    <s v="Romania"/>
    <s v="26 Jan 2026 12:10"/>
    <s v="26 Jan 2026"/>
    <s v="Jan"/>
    <n v="0"/>
    <n v="0"/>
    <n v="6"/>
    <n v="0"/>
    <n v="0"/>
    <n v="6"/>
    <n v="0"/>
    <s v="26.01.2025"/>
    <x v="0"/>
  </r>
  <r>
    <s v="TO"/>
    <n v="0"/>
    <n v="0"/>
    <n v="6"/>
    <n v="9737"/>
    <s v="NT315761"/>
    <s v="24 Jul 2026"/>
    <s v="24"/>
    <s v="Jul"/>
    <s v="30 Jul 2026"/>
    <s v="30"/>
    <s v="Jul"/>
    <n v="6"/>
    <n v="6"/>
    <n v="0"/>
    <n v="0"/>
    <s v="НОВОТОН - ЕООД"/>
    <x v="6"/>
    <n v="2"/>
    <n v="0"/>
    <n v="1868.9129148"/>
    <n v="311.48548579999999"/>
    <s v="Romania"/>
    <s v="26 Jan 2026 12:10"/>
    <s v="26 Jan 2026"/>
    <s v="Jan"/>
    <n v="0"/>
    <n v="0"/>
    <n v="6"/>
    <n v="0"/>
    <n v="0"/>
    <n v="6"/>
    <n v="0"/>
    <s v="26.01.2025"/>
    <x v="0"/>
  </r>
  <r>
    <s v="TO"/>
    <n v="0"/>
    <n v="0"/>
    <n v="5"/>
    <n v="9739"/>
    <s v="2322429"/>
    <s v="02 Aug 2026"/>
    <s v="02"/>
    <s v="Aug"/>
    <s v="07 Aug 2026"/>
    <s v="07"/>
    <s v="Aug"/>
    <n v="5"/>
    <n v="5"/>
    <n v="0"/>
    <n v="0"/>
    <s v="ТУРИСТИЧЕСКА АГЕНЦИЯ СОЛВЕКС - ЕООД"/>
    <x v="0"/>
    <n v="3"/>
    <n v="1"/>
    <n v="2373.9864539999999"/>
    <n v="474.79729079999998"/>
    <s v="Romania"/>
    <s v="26 Jan 2026 12:13"/>
    <s v="26 Jan 2026"/>
    <s v="Jan"/>
    <n v="0"/>
    <n v="0"/>
    <n v="0"/>
    <n v="5"/>
    <n v="0"/>
    <n v="5"/>
    <n v="0"/>
    <s v="26.01.2025"/>
    <x v="0"/>
  </r>
  <r>
    <s v="TO"/>
    <n v="0"/>
    <n v="0"/>
    <n v="6"/>
    <n v="9740"/>
    <s v="18835"/>
    <s v="24 Jul 2026"/>
    <s v="24"/>
    <s v="Jul"/>
    <s v="30 Jul 2026"/>
    <s v="30"/>
    <s v="Jul"/>
    <n v="6"/>
    <n v="6"/>
    <n v="0"/>
    <n v="0"/>
    <s v="КЛУБ МАГЕЛАН - ООД"/>
    <x v="4"/>
    <n v="3"/>
    <n v="1"/>
    <n v="2584.1599458000001"/>
    <n v="430.69332430000003"/>
    <s v="Romania"/>
    <s v="26 Jan 2026 12:13"/>
    <s v="26 Jan 2026"/>
    <s v="Jan"/>
    <n v="0"/>
    <n v="0"/>
    <n v="6"/>
    <n v="0"/>
    <n v="0"/>
    <n v="6"/>
    <n v="0"/>
    <s v="26.01.2025"/>
    <x v="0"/>
  </r>
  <r>
    <s v="TO"/>
    <n v="0"/>
    <n v="0"/>
    <n v="5"/>
    <n v="9606"/>
    <s v="3866"/>
    <s v="11 Aug 2026"/>
    <s v="11"/>
    <s v="Aug"/>
    <s v="16 Aug 2026"/>
    <s v="16"/>
    <s v="Aug"/>
    <n v="5"/>
    <n v="5"/>
    <n v="0"/>
    <n v="0"/>
    <s v="ТЕДИ - КАМ - ЕООД"/>
    <x v="3"/>
    <n v="2"/>
    <n v="0"/>
    <n v="1595.1749480000001"/>
    <n v="319.03498960000002"/>
    <s v="Israel"/>
    <s v="20 Jan 2026 14:35"/>
    <s v="20 Jan 2026"/>
    <s v="Jan"/>
    <n v="0"/>
    <n v="0"/>
    <n v="0"/>
    <n v="5"/>
    <n v="0"/>
    <n v="5"/>
    <n v="0"/>
    <s v="20.01.2025"/>
    <x v="2"/>
  </r>
  <r>
    <s v="TO"/>
    <n v="0"/>
    <n v="0"/>
    <n v="7"/>
    <n v="10079"/>
    <s v="2327256"/>
    <s v="18 Aug 2026"/>
    <s v="18"/>
    <s v="Aug"/>
    <s v="25 Aug 2026"/>
    <s v="25"/>
    <s v="Aug"/>
    <n v="7"/>
    <n v="7"/>
    <n v="0"/>
    <n v="0"/>
    <s v="ТУРИСТИЧЕСКА АГЕНЦИЯ СОЛВЕКС - ЕООД"/>
    <x v="4"/>
    <n v="2"/>
    <n v="2"/>
    <n v="2950.6433712000003"/>
    <n v="421.52048160000004"/>
    <s v="Romania"/>
    <s v="13 Feb 2026 16:28"/>
    <s v="13 Feb 2026"/>
    <s v="Feb"/>
    <n v="0"/>
    <n v="0"/>
    <n v="0"/>
    <n v="7"/>
    <n v="0"/>
    <n v="7"/>
    <n v="0"/>
    <s v="13.02.2025"/>
    <x v="9"/>
  </r>
  <r>
    <s v="TO"/>
    <n v="0"/>
    <n v="5"/>
    <n v="0"/>
    <n v="9608"/>
    <s v="1190603.229573"/>
    <s v="06 Jul 2026"/>
    <s v="06"/>
    <s v="Jul"/>
    <s v="11 Jul 2026"/>
    <s v="11"/>
    <s v="Jul"/>
    <n v="5"/>
    <n v="5"/>
    <n v="0"/>
    <n v="0"/>
    <s v="СЛР-ХОЛИДЕЙ-СЪРВИС ЕООД"/>
    <x v="4"/>
    <n v="3"/>
    <n v="1"/>
    <n v="2031.3641545999997"/>
    <n v="406.27283091999993"/>
    <s v="Romania"/>
    <s v="20 Jan 2026 15:01"/>
    <s v="20 Jan 2026"/>
    <s v="Jan"/>
    <n v="0"/>
    <n v="0"/>
    <n v="5"/>
    <n v="0"/>
    <n v="0"/>
    <n v="5"/>
    <n v="0"/>
    <s v="20.01.2025"/>
    <x v="2"/>
  </r>
  <r>
    <s v="TO"/>
    <n v="0"/>
    <n v="5"/>
    <n v="0"/>
    <n v="9607"/>
    <s v="1190603.229572"/>
    <s v="06 Jul 2026"/>
    <s v="06"/>
    <s v="Jul"/>
    <s v="11 Jul 2026"/>
    <s v="11"/>
    <s v="Jul"/>
    <n v="5"/>
    <n v="5"/>
    <n v="0"/>
    <n v="0"/>
    <s v="СЛР-ХОЛИДЕЙ-СЪРВИС ЕООД"/>
    <x v="4"/>
    <n v="2"/>
    <n v="1"/>
    <n v="1504.6982522000001"/>
    <n v="300.93965044000004"/>
    <s v="Romania"/>
    <s v="20 Jan 2026 15:01"/>
    <s v="20 Jan 2026"/>
    <s v="Jan"/>
    <n v="0"/>
    <n v="0"/>
    <n v="5"/>
    <n v="0"/>
    <n v="0"/>
    <n v="5"/>
    <n v="0"/>
    <s v="20.01.2025"/>
    <x v="2"/>
  </r>
  <r>
    <s v="TO"/>
    <n v="0"/>
    <n v="0"/>
    <n v="5"/>
    <n v="9609"/>
    <s v="1190609.229571"/>
    <s v="12 Jul 2026"/>
    <s v="12"/>
    <s v="Jul"/>
    <s v="17 Jul 2026"/>
    <s v="17"/>
    <s v="Jul"/>
    <n v="5"/>
    <n v="5"/>
    <n v="0"/>
    <n v="0"/>
    <s v="СЛР-ХОЛИДЕЙ-СЪРВИС ЕООД"/>
    <x v="4"/>
    <n v="3"/>
    <n v="1"/>
    <n v="2153.4666214999997"/>
    <n v="430.69332429999997"/>
    <s v="Romania"/>
    <s v="20 Jan 2026 15:02"/>
    <s v="20 Jan 2026"/>
    <s v="Jan"/>
    <n v="0"/>
    <n v="0"/>
    <n v="5"/>
    <n v="0"/>
    <n v="0"/>
    <n v="5"/>
    <n v="0"/>
    <s v="20.01.2025"/>
    <x v="2"/>
  </r>
  <r>
    <s v="TO"/>
    <n v="0"/>
    <n v="0"/>
    <n v="5"/>
    <n v="10325"/>
    <s v="1248457.196723"/>
    <s v="03 Aug 2026"/>
    <s v="03"/>
    <s v="Aug"/>
    <s v="08 Aug 2026"/>
    <s v="08"/>
    <s v="Aug"/>
    <n v="5"/>
    <n v="5"/>
    <n v="0"/>
    <n v="0"/>
    <s v="СЛР-ХОЛИДЕЙ-СЪРВИС ЕООД"/>
    <x v="0"/>
    <n v="3"/>
    <n v="1"/>
    <n v="2543.4591235000003"/>
    <n v="508.69182470000004"/>
    <s v="Romania"/>
    <s v="04 Mar 2026 09:41"/>
    <s v="03 Mar 2026"/>
    <s v="Mar"/>
    <n v="0"/>
    <n v="0"/>
    <n v="0"/>
    <n v="5"/>
    <n v="0"/>
    <n v="5"/>
    <n v="0"/>
    <s v="04.03.2025"/>
    <x v="6"/>
  </r>
  <r>
    <s v="TO"/>
    <n v="0"/>
    <n v="0"/>
    <n v="5"/>
    <n v="9495"/>
    <s v="NT314161"/>
    <s v="27 Jul 2026"/>
    <s v="27"/>
    <s v="Jul"/>
    <s v="01 Aug 2026"/>
    <s v="01"/>
    <s v="Aug"/>
    <n v="5"/>
    <n v="-26"/>
    <n v="4"/>
    <n v="0"/>
    <s v="НОВОТОН - ЕООД"/>
    <x v="4"/>
    <n v="3"/>
    <n v="1"/>
    <n v="2153.4666214999997"/>
    <n v="430.69332429999997"/>
    <s v="Romania"/>
    <s v="14 Jan 2026 13:10"/>
    <s v="14 Jan 2026"/>
    <s v="Jan"/>
    <n v="0"/>
    <n v="0"/>
    <n v="4"/>
    <n v="0"/>
    <n v="0"/>
    <n v="4"/>
    <n v="-1"/>
    <s v="14.01.2025"/>
    <x v="7"/>
  </r>
  <r>
    <s v="TO"/>
    <n v="0"/>
    <n v="0"/>
    <n v="6"/>
    <n v="9496"/>
    <s v="1188330.228129"/>
    <s v="20 Jul 2026"/>
    <s v="20"/>
    <s v="Jul"/>
    <s v="26 Jul 2026"/>
    <s v="26"/>
    <s v="Jul"/>
    <n v="6"/>
    <n v="6"/>
    <n v="0"/>
    <n v="0"/>
    <s v="СЛР-ХОЛИДЕЙ-СЪРВИС ЕООД"/>
    <x v="3"/>
    <n v="2"/>
    <n v="1"/>
    <n v="1914.2099376000001"/>
    <n v="319.03498960000002"/>
    <s v="Romania"/>
    <s v="14 Jan 2026 13:13"/>
    <s v="14 Jan 2026"/>
    <s v="Jan"/>
    <n v="0"/>
    <n v="0"/>
    <n v="6"/>
    <n v="0"/>
    <n v="0"/>
    <n v="6"/>
    <n v="0"/>
    <s v="14.01.2025"/>
    <x v="7"/>
  </r>
  <r>
    <s v="TO"/>
    <n v="0"/>
    <n v="0"/>
    <n v="5"/>
    <n v="8080"/>
    <s v="50707"/>
    <s v="25 Jul 2026"/>
    <s v="25"/>
    <s v="Jul"/>
    <s v="30 Jul 2026"/>
    <s v="30"/>
    <s v="Jul"/>
    <n v="5"/>
    <n v="5"/>
    <n v="0"/>
    <n v="0"/>
    <s v="КЛУБ МАГЕЛАН - ООД"/>
    <x v="7"/>
    <n v="4"/>
    <n v="1"/>
    <n v="2799.183896"/>
    <n v="559.83677920000002"/>
    <s v="Romania"/>
    <s v="27 Oct 2025 16:37"/>
    <s v="27 Oct 2025"/>
    <s v="Oct"/>
    <n v="0"/>
    <n v="0"/>
    <n v="5"/>
    <n v="0"/>
    <n v="0"/>
    <n v="5"/>
    <n v="0"/>
    <s v="27.10.2025"/>
    <x v="4"/>
  </r>
  <r>
    <s v="TO"/>
    <n v="0"/>
    <n v="0"/>
    <n v="4"/>
    <n v="9934"/>
    <s v="NT317197"/>
    <s v="01 Aug 2026"/>
    <s v="01"/>
    <s v="Aug"/>
    <s v="05 Aug 2026"/>
    <s v="05"/>
    <s v="Aug"/>
    <n v="4"/>
    <n v="4"/>
    <n v="0"/>
    <n v="0"/>
    <s v="НОВОТОН - ЕООД"/>
    <x v="4"/>
    <n v="2"/>
    <n v="2"/>
    <n v="2278.7766495999999"/>
    <n v="569.69416239999998"/>
    <s v="Romania"/>
    <s v="01 Feb 2026 11:10"/>
    <s v="01 Feb 2026"/>
    <s v="Feb"/>
    <n v="0"/>
    <n v="0"/>
    <n v="0"/>
    <n v="4"/>
    <n v="0"/>
    <n v="4"/>
    <n v="0"/>
    <s v="01.02.2025"/>
    <x v="0"/>
  </r>
  <r>
    <s v="TO"/>
    <n v="0"/>
    <n v="0"/>
    <n v="5"/>
    <n v="10234"/>
    <s v="53678"/>
    <s v="27 Jul 2026"/>
    <s v="27"/>
    <s v="Jul"/>
    <s v="01 Aug 2026"/>
    <s v="01"/>
    <s v="Aug"/>
    <n v="5"/>
    <n v="-26"/>
    <n v="4"/>
    <n v="0"/>
    <s v="КЛУБ МАГЕЛАН - ООД"/>
    <x v="0"/>
    <n v="2"/>
    <n v="0"/>
    <n v="1884.0510389999999"/>
    <n v="376.8102078"/>
    <s v="Romania"/>
    <s v="25 Feb 2026 14:19"/>
    <s v="25 Feb 2026"/>
    <s v="Feb"/>
    <n v="0"/>
    <n v="0"/>
    <n v="4"/>
    <n v="0"/>
    <n v="0"/>
    <n v="4"/>
    <n v="-1"/>
    <s v="25.02.2025"/>
    <x v="8"/>
  </r>
  <r>
    <s v="TO"/>
    <n v="0"/>
    <n v="0"/>
    <n v="5"/>
    <n v="10235"/>
    <s v="53679"/>
    <s v="27 Jul 2026"/>
    <s v="27"/>
    <s v="Jul"/>
    <s v="01 Aug 2026"/>
    <s v="01"/>
    <s v="Aug"/>
    <n v="5"/>
    <n v="-26"/>
    <n v="4"/>
    <n v="0"/>
    <s v="КЛУБ МАГЕЛАН - ООД"/>
    <x v="6"/>
    <n v="2"/>
    <n v="0"/>
    <n v="1668.714156"/>
    <n v="333.74283120000001"/>
    <s v="Romania"/>
    <s v="25 Feb 2026 14:19"/>
    <s v="25 Feb 2026"/>
    <s v="Feb"/>
    <n v="0"/>
    <n v="0"/>
    <n v="4"/>
    <n v="0"/>
    <n v="0"/>
    <n v="4"/>
    <n v="-1"/>
    <s v="25.02.2025"/>
    <x v="8"/>
  </r>
  <r>
    <s v="BOOKING"/>
    <n v="0"/>
    <n v="0"/>
    <n v="7"/>
    <n v="9935"/>
    <s v="6766288780"/>
    <s v="17 Aug 2026"/>
    <s v="17"/>
    <s v="Aug"/>
    <s v="24 Aug 2026"/>
    <s v="24"/>
    <s v="Aug"/>
    <n v="7"/>
    <n v="7"/>
    <n v="0"/>
    <n v="0"/>
    <s v="BOOKING"/>
    <x v="0"/>
    <n v="2"/>
    <n v="1"/>
    <n v="3764.3447311926602"/>
    <n v="537.76353302752284"/>
    <m/>
    <s v="01 Feb 2026 12:40"/>
    <s v="01 Feb 2026"/>
    <s v="Feb"/>
    <n v="0"/>
    <n v="0"/>
    <n v="0"/>
    <n v="7"/>
    <n v="0"/>
    <n v="7"/>
    <n v="0"/>
    <s v="01.02.2025"/>
    <x v="0"/>
  </r>
  <r>
    <s v="TO"/>
    <n v="0"/>
    <n v="0"/>
    <n v="7"/>
    <n v="8043"/>
    <s v="NT306720"/>
    <s v="17 Aug 2026"/>
    <s v="17"/>
    <s v="Aug"/>
    <s v="24 Aug 2026"/>
    <s v="24"/>
    <s v="Aug"/>
    <n v="7"/>
    <n v="7"/>
    <n v="0"/>
    <n v="0"/>
    <s v="НОВОТОН - ЕООД"/>
    <x v="4"/>
    <n v="2"/>
    <n v="2"/>
    <n v="2592.0810572999999"/>
    <n v="370.2972939"/>
    <s v="Romania"/>
    <s v="27 Oct 2025 15:49"/>
    <s v="22 Oct 2025"/>
    <s v="Oct"/>
    <n v="0"/>
    <n v="0"/>
    <n v="0"/>
    <n v="7"/>
    <n v="0"/>
    <n v="7"/>
    <n v="0"/>
    <s v="27.10.2025"/>
    <x v="4"/>
  </r>
  <r>
    <s v="TO"/>
    <n v="0"/>
    <n v="0"/>
    <n v="7"/>
    <n v="8044"/>
    <s v="NT306721"/>
    <s v="17 Aug 2026"/>
    <s v="17"/>
    <s v="Aug"/>
    <s v="24 Aug 2026"/>
    <s v="24"/>
    <s v="Aug"/>
    <n v="7"/>
    <n v="7"/>
    <n v="0"/>
    <n v="0"/>
    <s v="НОВОТОН - ЕООД"/>
    <x v="4"/>
    <n v="3"/>
    <n v="1"/>
    <n v="2799.3599206999997"/>
    <n v="399.90856009999999"/>
    <s v="Romania"/>
    <s v="27 Oct 2025 15:50"/>
    <s v="22 Oct 2025"/>
    <s v="Oct"/>
    <n v="0"/>
    <n v="0"/>
    <n v="0"/>
    <n v="7"/>
    <n v="0"/>
    <n v="7"/>
    <n v="0"/>
    <s v="27.10.2025"/>
    <x v="4"/>
  </r>
  <r>
    <s v="TO"/>
    <n v="0"/>
    <n v="7"/>
    <n v="0"/>
    <n v="8046"/>
    <s v="NT306899"/>
    <s v="30 Jun 2026"/>
    <s v="30"/>
    <s v="Jun"/>
    <s v="07 Jul 2026"/>
    <s v="07"/>
    <s v="Jul"/>
    <n v="7"/>
    <n v="-23"/>
    <n v="1"/>
    <n v="6"/>
    <s v="НОВОТОН - ЕООД"/>
    <x v="4"/>
    <n v="2"/>
    <n v="3"/>
    <n v="2628.9093362000003"/>
    <n v="375.55847660000006"/>
    <s v="Romania"/>
    <s v="27 Oct 2025 15:50"/>
    <s v="27 Oct 2025"/>
    <s v="Oct"/>
    <n v="0"/>
    <n v="1"/>
    <n v="6"/>
    <n v="0"/>
    <n v="0"/>
    <n v="7"/>
    <n v="0"/>
    <s v="27.10.2025"/>
    <x v="4"/>
  </r>
  <r>
    <s v="TO"/>
    <n v="0"/>
    <n v="5"/>
    <n v="0"/>
    <n v="8087"/>
    <s v="NT306992"/>
    <s v="29 Jun 2026"/>
    <s v="29"/>
    <s v="Jun"/>
    <s v="04 Jul 2026"/>
    <s v="04"/>
    <s v="Jul"/>
    <n v="5"/>
    <n v="-25"/>
    <n v="2"/>
    <n v="3"/>
    <s v="НОВОТОН - ЕООД"/>
    <x v="2"/>
    <n v="3"/>
    <n v="0"/>
    <n v="1842.196277"/>
    <n v="368.43925539999998"/>
    <s v="Romania"/>
    <s v="28 Oct 2025 11:32"/>
    <s v="28 Oct 2025"/>
    <s v="Oct"/>
    <n v="0"/>
    <n v="2"/>
    <n v="3"/>
    <n v="0"/>
    <n v="0"/>
    <n v="5"/>
    <n v="0"/>
    <s v="28.10.2025"/>
    <x v="4"/>
  </r>
  <r>
    <s v="TO"/>
    <n v="0"/>
    <n v="5"/>
    <n v="0"/>
    <n v="10323"/>
    <s v="1178868.182609"/>
    <s v="01 Jul 2026"/>
    <s v="01"/>
    <s v="Jul"/>
    <s v="06 Jul 2026"/>
    <s v="06"/>
    <s v="Jul"/>
    <n v="5"/>
    <n v="5"/>
    <n v="0"/>
    <n v="0"/>
    <s v="СЛР-ХОЛИДЕЙ-СЪРВИС ЕООД"/>
    <x v="3"/>
    <n v="2"/>
    <n v="1"/>
    <n v="1238.1381815"/>
    <n v="247.62763630000001"/>
    <s v="Romania"/>
    <s v="04 Mar 2026 08:25"/>
    <s v="24 Nov 2025"/>
    <s v="Mar"/>
    <n v="0"/>
    <n v="0"/>
    <n v="5"/>
    <n v="0"/>
    <n v="0"/>
    <n v="5"/>
    <n v="0"/>
    <s v="04.03.2025"/>
    <x v="6"/>
  </r>
  <r>
    <s v="TOPOLA SKIES"/>
    <n v="0"/>
    <n v="0"/>
    <n v="5"/>
    <n v="9498"/>
    <s v="446441"/>
    <s v="21 Jul 2026"/>
    <s v="21"/>
    <s v="Jul"/>
    <s v="26 Jul 2026"/>
    <s v="26"/>
    <s v="Jul"/>
    <n v="5"/>
    <n v="5"/>
    <n v="0"/>
    <n v="0"/>
    <s v="TOPOLA SKIES"/>
    <x v="4"/>
    <n v="2"/>
    <n v="1"/>
    <n v="1915.4573623853209"/>
    <n v="383.0914724770642"/>
    <m/>
    <s v="14 Jan 2026 14:23"/>
    <s v="14 Jan 2026"/>
    <s v="Jan"/>
    <n v="0"/>
    <n v="0"/>
    <n v="5"/>
    <n v="0"/>
    <n v="0"/>
    <n v="5"/>
    <n v="0"/>
    <s v="14.01.2025"/>
    <x v="7"/>
  </r>
  <r>
    <s v="TOPOLA SKIES"/>
    <n v="0"/>
    <n v="0"/>
    <n v="6"/>
    <n v="9184"/>
    <s v="431687"/>
    <s v="17 Jul 2026"/>
    <s v="17"/>
    <s v="Jul"/>
    <s v="23 Jul 2026"/>
    <s v="23"/>
    <s v="Jul"/>
    <n v="6"/>
    <n v="6"/>
    <n v="0"/>
    <n v="0"/>
    <s v="TOPOLA SKIES"/>
    <x v="7"/>
    <n v="4"/>
    <n v="1"/>
    <n v="4030.8041394495408"/>
    <n v="671.8006899082568"/>
    <m/>
    <s v="24 Dec 2025 21:33"/>
    <s v="24 Dec 2025"/>
    <s v="Dec"/>
    <n v="0"/>
    <n v="0"/>
    <n v="6"/>
    <n v="0"/>
    <n v="0"/>
    <n v="6"/>
    <n v="0"/>
    <s v="24.12.2025"/>
    <x v="21"/>
  </r>
  <r>
    <s v="TO"/>
    <n v="0"/>
    <n v="4"/>
    <n v="1"/>
    <n v="9499"/>
    <s v="1188372.228134"/>
    <s v="24 Aug 2026"/>
    <s v="24"/>
    <s v="Aug"/>
    <s v="29 Aug 2026"/>
    <s v="29"/>
    <s v="Aug"/>
    <n v="5"/>
    <n v="5"/>
    <n v="0"/>
    <n v="0"/>
    <s v="СЛР-ХОЛИДЕЙ-СЪРВИС ЕООД"/>
    <x v="4"/>
    <n v="2"/>
    <n v="1"/>
    <n v="1444.380455"/>
    <n v="288.87609099999997"/>
    <s v="Romania"/>
    <s v="14 Jan 2026 14:34"/>
    <s v="14 Jan 2026"/>
    <s v="Jan"/>
    <n v="0"/>
    <n v="0"/>
    <n v="0"/>
    <n v="5"/>
    <n v="0"/>
    <n v="5"/>
    <n v="0"/>
    <s v="14.01.2025"/>
    <x v="7"/>
  </r>
  <r>
    <s v="TO"/>
    <n v="0"/>
    <n v="4"/>
    <n v="1"/>
    <n v="9500"/>
    <s v="1188372.228135"/>
    <s v="24 Aug 2026"/>
    <s v="24"/>
    <s v="Aug"/>
    <s v="29 Aug 2026"/>
    <s v="29"/>
    <s v="Aug"/>
    <n v="5"/>
    <n v="5"/>
    <n v="0"/>
    <n v="0"/>
    <s v="СЛР-ХОЛИДЕЙ-СЪРВИС ЕООД"/>
    <x v="4"/>
    <n v="2"/>
    <n v="1"/>
    <n v="1444.380455"/>
    <n v="288.87609099999997"/>
    <s v="Romania"/>
    <s v="14 Jan 2026 14:34"/>
    <s v="14 Jan 2026"/>
    <s v="Jan"/>
    <n v="0"/>
    <n v="0"/>
    <n v="0"/>
    <n v="5"/>
    <n v="0"/>
    <n v="5"/>
    <n v="0"/>
    <s v="14.01.2025"/>
    <x v="7"/>
  </r>
  <r>
    <s v="TO"/>
    <n v="0"/>
    <n v="8"/>
    <n v="0"/>
    <n v="8805"/>
    <s v="1178838.222885"/>
    <s v="27 Aug 2026"/>
    <s v="27"/>
    <s v="Aug"/>
    <s v="04 Sep 2026"/>
    <s v="04"/>
    <s v="Sep"/>
    <n v="8"/>
    <n v="-23"/>
    <n v="4"/>
    <n v="3"/>
    <s v="СЛР-ХОЛИДЕЙ-СЪРВИС ЕООД"/>
    <x v="4"/>
    <n v="2"/>
    <n v="1"/>
    <n v="1860.3854960000001"/>
    <n v="232.54818700000001"/>
    <s v="Romania"/>
    <s v="25 Nov 2025 10:05"/>
    <s v="24 Nov 2025"/>
    <s v="Nov"/>
    <n v="0"/>
    <n v="0"/>
    <n v="0"/>
    <n v="4"/>
    <n v="3"/>
    <n v="7"/>
    <n v="-1"/>
    <s v="25.11.2025"/>
    <x v="15"/>
  </r>
  <r>
    <s v="TO"/>
    <n v="0"/>
    <n v="0"/>
    <n v="5"/>
    <n v="8918"/>
    <s v="1180401.223463"/>
    <s v="10 Aug 2026"/>
    <s v="10"/>
    <s v="Aug"/>
    <s v="15 Aug 2026"/>
    <s v="15"/>
    <s v="Aug"/>
    <n v="5"/>
    <n v="5"/>
    <n v="0"/>
    <n v="0"/>
    <s v="СЛР-ХОЛИДЕЙ-СЪРВИС ЕООД"/>
    <x v="4"/>
    <n v="2"/>
    <n v="1"/>
    <n v="1481.1500589999998"/>
    <n v="296.23001179999994"/>
    <s v="Romania"/>
    <s v="29 Nov 2025 14:23"/>
    <s v="29 Nov 2025"/>
    <s v="Nov"/>
    <n v="0"/>
    <n v="0"/>
    <n v="0"/>
    <n v="5"/>
    <n v="0"/>
    <n v="5"/>
    <n v="0"/>
    <s v="29.11.2025"/>
    <x v="15"/>
  </r>
  <r>
    <s v="TO"/>
    <n v="0"/>
    <n v="4"/>
    <n v="2"/>
    <n v="8970"/>
    <s v="1180562.223832"/>
    <s v="23 Aug 2026"/>
    <s v="23"/>
    <s v="Aug"/>
    <s v="29 Aug 2026"/>
    <s v="29"/>
    <s v="Aug"/>
    <n v="6"/>
    <n v="6"/>
    <n v="0"/>
    <n v="0"/>
    <s v="СЛР-ХОЛИДЕЙ-СЪРВИС ЕООД"/>
    <x v="4"/>
    <n v="2"/>
    <n v="1"/>
    <n v="1637.5382258"/>
    <n v="272.92303763333331"/>
    <s v="Romania"/>
    <s v="01 Dec 2025 12:16"/>
    <s v="30 Nov 2025"/>
    <s v="Dec"/>
    <n v="0"/>
    <n v="0"/>
    <n v="0"/>
    <n v="6"/>
    <n v="0"/>
    <n v="6"/>
    <n v="0"/>
    <s v="01.12.2025"/>
    <x v="13"/>
  </r>
  <r>
    <s v="TO"/>
    <n v="0"/>
    <n v="0"/>
    <n v="5"/>
    <n v="9313"/>
    <s v="1184391.226358"/>
    <s v="27 Jul 2026"/>
    <s v="27"/>
    <s v="Jul"/>
    <s v="01 Aug 2026"/>
    <s v="01"/>
    <s v="Aug"/>
    <n v="5"/>
    <n v="-26"/>
    <n v="4"/>
    <n v="0"/>
    <s v="СЛР-ХОЛИДЕЙ-СЪРВИС ЕООД"/>
    <x v="5"/>
    <n v="2"/>
    <n v="1"/>
    <n v="1679.471221"/>
    <n v="335.8942442"/>
    <s v="Romania"/>
    <s v="01 Jan 2026 04:11"/>
    <s v="31 Dec 2025"/>
    <s v="Jan"/>
    <n v="0"/>
    <n v="0"/>
    <n v="4"/>
    <n v="0"/>
    <n v="0"/>
    <n v="4"/>
    <n v="-1"/>
    <s v="01.01.2025"/>
    <x v="20"/>
  </r>
  <r>
    <s v="TO"/>
    <n v="0"/>
    <n v="1"/>
    <n v="5"/>
    <n v="9291"/>
    <s v="1184275.226283"/>
    <s v="10 Jul 2026"/>
    <s v="10"/>
    <s v="Jul"/>
    <s v="16 Jul 2026"/>
    <s v="16"/>
    <s v="Jul"/>
    <n v="6"/>
    <n v="6"/>
    <n v="0"/>
    <n v="0"/>
    <s v="СЛР-ХОЛИДЕЙ-СЪРВИС ЕООД"/>
    <x v="5"/>
    <n v="3"/>
    <n v="1"/>
    <n v="2720.7551129999997"/>
    <n v="453.45918549999993"/>
    <s v="Romania"/>
    <s v="31 Dec 2025 13:44"/>
    <s v="31 Dec 2025"/>
    <s v="Dec"/>
    <n v="0"/>
    <n v="0"/>
    <n v="6"/>
    <n v="0"/>
    <n v="0"/>
    <n v="6"/>
    <n v="0"/>
    <s v="31.12.2025"/>
    <x v="18"/>
  </r>
  <r>
    <s v="TOPOLA SKIES"/>
    <n v="0"/>
    <n v="7"/>
    <n v="0"/>
    <n v="10263"/>
    <s v="483193"/>
    <s v="18 Jun 2026"/>
    <s v="18"/>
    <s v="Jun"/>
    <s v="25 Jun 2026"/>
    <s v="25"/>
    <s v="Jun"/>
    <n v="7"/>
    <n v="7"/>
    <n v="0"/>
    <n v="0"/>
    <s v="TOPOLA SKIES"/>
    <x v="4"/>
    <n v="2"/>
    <n v="2"/>
    <n v="2614.065483669724"/>
    <n v="373.4379262385321"/>
    <m/>
    <s v="27 Feb 2026 21:23"/>
    <s v="27 Feb 2026"/>
    <s v="Feb"/>
    <n v="0"/>
    <n v="7"/>
    <n v="0"/>
    <n v="0"/>
    <n v="0"/>
    <n v="7"/>
    <n v="0"/>
    <s v="27.02.2025"/>
    <x v="8"/>
  </r>
  <r>
    <s v="TO"/>
    <n v="0"/>
    <n v="0"/>
    <n v="5"/>
    <n v="8067"/>
    <s v="0046"/>
    <s v="01 Aug 2026"/>
    <s v="01"/>
    <s v="Aug"/>
    <s v="06 Aug 2026"/>
    <s v="06"/>
    <s v="Aug"/>
    <n v="5"/>
    <n v="5"/>
    <n v="0"/>
    <n v="0"/>
    <s v="ТЕДИ - КАМ - ЕООД"/>
    <x v="6"/>
    <n v="2"/>
    <n v="1"/>
    <n v="1446.1407019999999"/>
    <n v="289.22814039999997"/>
    <s v="Romania"/>
    <s v="27 Oct 2025 16:03"/>
    <s v="16 Oct 2025"/>
    <s v="Oct"/>
    <n v="0"/>
    <n v="0"/>
    <n v="0"/>
    <n v="5"/>
    <n v="0"/>
    <n v="5"/>
    <n v="0"/>
    <s v="27.10.2025"/>
    <x v="4"/>
  </r>
  <r>
    <s v="TO"/>
    <n v="0"/>
    <n v="1"/>
    <n v="5"/>
    <n v="9290"/>
    <s v="1184275.226282"/>
    <s v="10 Jul 2026"/>
    <s v="10"/>
    <s v="Jul"/>
    <s v="16 Jul 2026"/>
    <s v="16"/>
    <s v="Jul"/>
    <n v="6"/>
    <n v="6"/>
    <n v="0"/>
    <n v="0"/>
    <s v="СЛР-ХОЛИДЕЙ-СЪРВИС ЕООД"/>
    <x v="5"/>
    <n v="2"/>
    <n v="1"/>
    <n v="2015.3654652"/>
    <n v="335.8942442"/>
    <s v="Romania"/>
    <s v="31 Dec 2025 13:44"/>
    <s v="31 Dec 2025"/>
    <s v="Dec"/>
    <n v="0"/>
    <n v="0"/>
    <n v="6"/>
    <n v="0"/>
    <n v="0"/>
    <n v="6"/>
    <n v="0"/>
    <s v="31.12.2025"/>
    <x v="18"/>
  </r>
  <r>
    <s v="TO"/>
    <n v="0"/>
    <n v="6"/>
    <n v="0"/>
    <n v="8326"/>
    <s v="1174442.220950"/>
    <s v="29 Jun 2026"/>
    <s v="29"/>
    <s v="Jun"/>
    <s v="05 Jul 2026"/>
    <s v="05"/>
    <s v="Jul"/>
    <n v="6"/>
    <n v="-24"/>
    <n v="2"/>
    <n v="4"/>
    <s v="СЛР-ХОЛИДЕЙ-СЪРВИС ЕООД"/>
    <x v="5"/>
    <n v="2"/>
    <n v="0"/>
    <n v="1705.3272935999998"/>
    <n v="284.22121559999999"/>
    <s v="Romania"/>
    <s v="11 Nov 2025 10:38"/>
    <s v="11 Nov 2025"/>
    <s v="Nov"/>
    <n v="0"/>
    <n v="2"/>
    <n v="4"/>
    <n v="0"/>
    <n v="0"/>
    <n v="6"/>
    <n v="0"/>
    <s v="11.11.2025"/>
    <x v="11"/>
  </r>
  <r>
    <s v="TO"/>
    <n v="0"/>
    <n v="5"/>
    <n v="0"/>
    <n v="9128"/>
    <s v="1182540.225086"/>
    <s v="22 Jun 2026"/>
    <s v="22"/>
    <s v="Jun"/>
    <s v="27 Jun 2026"/>
    <s v="27"/>
    <s v="Jun"/>
    <n v="5"/>
    <n v="5"/>
    <n v="0"/>
    <n v="0"/>
    <s v="СЛР-ХОЛИДЕЙ-СЪРВИС ЕООД"/>
    <x v="2"/>
    <n v="2"/>
    <n v="1"/>
    <n v="1266.5955080000001"/>
    <n v="253.31910160000001"/>
    <s v="Romania"/>
    <s v="16 Dec 2025 21:13"/>
    <s v="16 Dec 2025"/>
    <s v="Dec"/>
    <n v="0"/>
    <n v="5"/>
    <n v="0"/>
    <n v="0"/>
    <n v="0"/>
    <n v="5"/>
    <n v="0"/>
    <s v="16.12.2025"/>
    <x v="10"/>
  </r>
  <r>
    <s v="TO"/>
    <n v="0"/>
    <n v="7"/>
    <n v="0"/>
    <n v="9611"/>
    <s v="18609"/>
    <s v="21 Jun 2026"/>
    <s v="21"/>
    <s v="Jun"/>
    <s v="28 Jun 2026"/>
    <s v="28"/>
    <s v="Jun"/>
    <n v="7"/>
    <n v="7"/>
    <n v="0"/>
    <n v="0"/>
    <s v="КЛУБ МАГЕЛАН - ООД"/>
    <x v="4"/>
    <n v="2"/>
    <n v="2"/>
    <n v="2351.8660166999998"/>
    <n v="335.98085952857139"/>
    <s v="Romania"/>
    <s v="20 Jan 2026 16:52"/>
    <s v="20 Jan 2026"/>
    <s v="Jan"/>
    <n v="0"/>
    <n v="7"/>
    <n v="0"/>
    <n v="0"/>
    <n v="0"/>
    <n v="7"/>
    <n v="0"/>
    <s v="20.01.2025"/>
    <x v="2"/>
  </r>
  <r>
    <s v="TO"/>
    <n v="0"/>
    <n v="0"/>
    <n v="3"/>
    <n v="9029"/>
    <s v="0690"/>
    <s v="17 Aug 2026"/>
    <s v="17"/>
    <s v="Aug"/>
    <s v="20 Aug 2026"/>
    <s v="20"/>
    <s v="Aug"/>
    <n v="3"/>
    <n v="3"/>
    <n v="0"/>
    <n v="0"/>
    <s v="АВАТАР ТУР - ООД"/>
    <x v="2"/>
    <n v="2"/>
    <n v="2"/>
    <n v="0"/>
    <n v="0"/>
    <s v="Israel"/>
    <s v="05 Dec 2025 12:40"/>
    <s v="05 Dec 2025"/>
    <s v="Dec"/>
    <n v="0"/>
    <n v="0"/>
    <n v="0"/>
    <n v="3"/>
    <n v="0"/>
    <n v="3"/>
    <n v="0"/>
    <s v="05.12.2025"/>
    <x v="13"/>
  </r>
  <r>
    <s v="TOPOLA SKIES"/>
    <n v="0"/>
    <n v="0"/>
    <n v="6"/>
    <n v="9610"/>
    <s v="451668"/>
    <s v="23 Jul 2026"/>
    <s v="23"/>
    <s v="Jul"/>
    <s v="29 Jul 2026"/>
    <s v="29"/>
    <s v="Jul"/>
    <n v="6"/>
    <n v="6"/>
    <n v="0"/>
    <n v="0"/>
    <s v="TOPOLA SKIES"/>
    <x v="1"/>
    <n v="4"/>
    <n v="2"/>
    <n v="4476.5180587155965"/>
    <n v="746.08634311926596"/>
    <m/>
    <s v="20 Jan 2026 16:23"/>
    <s v="20 Jan 2026"/>
    <s v="Jan"/>
    <n v="0"/>
    <n v="0"/>
    <n v="6"/>
    <n v="0"/>
    <n v="0"/>
    <n v="6"/>
    <n v="0"/>
    <s v="20.01.2025"/>
    <x v="2"/>
  </r>
  <r>
    <s v="TO"/>
    <n v="0"/>
    <n v="0"/>
    <n v="5"/>
    <n v="8065"/>
    <s v="0043"/>
    <s v="01 Aug 2026"/>
    <s v="01"/>
    <s v="Aug"/>
    <s v="06 Aug 2026"/>
    <s v="06"/>
    <s v="Aug"/>
    <n v="5"/>
    <n v="5"/>
    <n v="0"/>
    <n v="0"/>
    <s v="ТЕДИ - КАМ - ЕООД"/>
    <x v="4"/>
    <n v="2"/>
    <n v="2"/>
    <n v="1851.4864694999999"/>
    <n v="370.2972939"/>
    <s v="Romania"/>
    <s v="27 Oct 2025 16:02"/>
    <s v="16 Oct 2025"/>
    <s v="Oct"/>
    <n v="0"/>
    <n v="0"/>
    <n v="0"/>
    <n v="5"/>
    <n v="0"/>
    <n v="5"/>
    <n v="0"/>
    <s v="27.10.2025"/>
    <x v="4"/>
  </r>
  <r>
    <s v="TO"/>
    <n v="0"/>
    <n v="0"/>
    <n v="5"/>
    <n v="9502"/>
    <s v="NT314208"/>
    <s v="09 Aug 2026"/>
    <s v="09"/>
    <s v="Aug"/>
    <s v="14 Aug 2026"/>
    <s v="14"/>
    <s v="Aug"/>
    <n v="5"/>
    <n v="5"/>
    <n v="0"/>
    <n v="0"/>
    <s v="НОВОТОН - ЕООД"/>
    <x v="4"/>
    <n v="2"/>
    <n v="2"/>
    <n v="1993.9686850000001"/>
    <n v="398.79373700000002"/>
    <s v="Bulgaria"/>
    <s v="14 Jan 2026 15:29"/>
    <s v="14 Jan 2026"/>
    <s v="Jan"/>
    <n v="0"/>
    <n v="0"/>
    <n v="0"/>
    <n v="5"/>
    <n v="0"/>
    <n v="5"/>
    <n v="0"/>
    <s v="14.01.2025"/>
    <x v="7"/>
  </r>
  <r>
    <s v="TO"/>
    <n v="0"/>
    <n v="0"/>
    <n v="5"/>
    <n v="8068"/>
    <s v="0047"/>
    <s v="01 Aug 2026"/>
    <s v="01"/>
    <s v="Aug"/>
    <s v="06 Aug 2026"/>
    <s v="06"/>
    <s v="Aug"/>
    <n v="5"/>
    <n v="5"/>
    <n v="0"/>
    <n v="0"/>
    <s v="ТЕДИ - КАМ - ЕООД"/>
    <x v="6"/>
    <n v="2"/>
    <n v="1"/>
    <n v="1446.1407019999999"/>
    <n v="289.22814039999997"/>
    <s v="Romania"/>
    <s v="27 Oct 2025 16:03"/>
    <s v="16 Oct 2025"/>
    <s v="Oct"/>
    <n v="0"/>
    <n v="0"/>
    <n v="0"/>
    <n v="5"/>
    <n v="0"/>
    <n v="5"/>
    <n v="0"/>
    <s v="27.10.2025"/>
    <x v="4"/>
  </r>
  <r>
    <s v="TO"/>
    <n v="0"/>
    <n v="5"/>
    <n v="0"/>
    <n v="8129"/>
    <s v="0255"/>
    <s v="01 Jul 2026"/>
    <s v="01"/>
    <s v="Jul"/>
    <s v="06 Jul 2026"/>
    <s v="06"/>
    <s v="Jul"/>
    <n v="5"/>
    <n v="5"/>
    <n v="0"/>
    <n v="0"/>
    <s v="ТЕДИ - КАМ - ЕООД"/>
    <x v="6"/>
    <n v="2"/>
    <n v="0"/>
    <n v="1306.298857"/>
    <n v="261.25977139999998"/>
    <s v="Romania"/>
    <s v="03 Nov 2025 16:15"/>
    <s v="03 Nov 2025"/>
    <s v="Nov"/>
    <n v="0"/>
    <n v="0"/>
    <n v="5"/>
    <n v="0"/>
    <n v="0"/>
    <n v="5"/>
    <n v="0"/>
    <s v="03.11.2025"/>
    <x v="3"/>
  </r>
  <r>
    <s v="TO"/>
    <n v="0"/>
    <n v="5"/>
    <n v="0"/>
    <n v="9082"/>
    <s v="1970"/>
    <s v="06 Jul 2026"/>
    <s v="06"/>
    <s v="Jul"/>
    <s v="11 Jul 2026"/>
    <s v="11"/>
    <s v="Jul"/>
    <n v="5"/>
    <n v="5"/>
    <n v="0"/>
    <n v="0"/>
    <s v="ТЕДИ - КАМ - ЕООД"/>
    <x v="3"/>
    <n v="2"/>
    <n v="1"/>
    <n v="1397.244952"/>
    <n v="279.44899040000001"/>
    <s v="Romania"/>
    <s v="11 Dec 2025 14:20"/>
    <s v="11 Dec 2025"/>
    <s v="Dec"/>
    <n v="0"/>
    <n v="0"/>
    <n v="5"/>
    <n v="0"/>
    <n v="0"/>
    <n v="5"/>
    <n v="0"/>
    <s v="11.12.2025"/>
    <x v="16"/>
  </r>
  <r>
    <s v="TO"/>
    <n v="0"/>
    <n v="5"/>
    <n v="0"/>
    <n v="9012"/>
    <s v="0712"/>
    <s v="25 Aug 2026"/>
    <s v="25"/>
    <s v="Aug"/>
    <s v="30 Aug 2026"/>
    <s v="30"/>
    <s v="Aug"/>
    <n v="5"/>
    <n v="5"/>
    <n v="0"/>
    <n v="0"/>
    <s v="ТЕДИ - КАМ - ЕООД"/>
    <x v="4"/>
    <n v="2"/>
    <n v="2"/>
    <n v="1676.6352675000001"/>
    <n v="335.32705350000003"/>
    <s v="Israel"/>
    <s v="04 Dec 2025 10:28"/>
    <s v="18 Nov 2025"/>
    <s v="Dec"/>
    <n v="0"/>
    <n v="0"/>
    <n v="0"/>
    <n v="5"/>
    <n v="0"/>
    <n v="5"/>
    <n v="0"/>
    <s v="04.12.2025"/>
    <x v="13"/>
  </r>
  <r>
    <s v="TO"/>
    <n v="0"/>
    <n v="0"/>
    <n v="5"/>
    <n v="9346"/>
    <s v="2802"/>
    <s v="18 Aug 2026"/>
    <s v="18"/>
    <s v="Aug"/>
    <s v="23 Aug 2026"/>
    <s v="23"/>
    <s v="Aug"/>
    <n v="5"/>
    <n v="5"/>
    <n v="0"/>
    <n v="0"/>
    <s v="ТЕДИ - КАМ - ЕООД"/>
    <x v="0"/>
    <n v="2"/>
    <n v="2"/>
    <n v="2041.1041879999998"/>
    <n v="408.22083759999998"/>
    <s v="Israel"/>
    <s v="05 Jan 2026 08:59"/>
    <s v="31 Dec 2025"/>
    <s v="Jan"/>
    <n v="0"/>
    <n v="0"/>
    <n v="0"/>
    <n v="5"/>
    <n v="0"/>
    <n v="5"/>
    <n v="0"/>
    <s v="05.01.2025"/>
    <x v="1"/>
  </r>
  <r>
    <s v="TO"/>
    <n v="0"/>
    <n v="7"/>
    <n v="0"/>
    <n v="9402"/>
    <s v="3103"/>
    <s v="16 Jun 2026"/>
    <s v="16"/>
    <s v="Jun"/>
    <s v="23 Jun 2026"/>
    <s v="23"/>
    <s v="Jun"/>
    <n v="7"/>
    <n v="7"/>
    <n v="0"/>
    <n v="0"/>
    <s v="ТЕДИ - КАМ - ЕООД"/>
    <x v="3"/>
    <n v="1"/>
    <n v="1"/>
    <n v="1243.125548"/>
    <n v="177.58936399999999"/>
    <s v="Ukraine"/>
    <s v="09 Jan 2026 09:26"/>
    <s v="08 Jan 2026"/>
    <s v="Jan"/>
    <n v="0"/>
    <n v="7"/>
    <n v="0"/>
    <n v="0"/>
    <n v="0"/>
    <n v="7"/>
    <n v="0"/>
    <s v="09.01.2025"/>
    <x v="1"/>
  </r>
  <r>
    <s v="TO"/>
    <n v="0"/>
    <n v="0"/>
    <n v="5"/>
    <n v="9612"/>
    <s v="2321099"/>
    <s v="13 Jul 2026"/>
    <s v="13"/>
    <s v="Jul"/>
    <s v="18 Jul 2026"/>
    <s v="18"/>
    <s v="Jul"/>
    <n v="5"/>
    <n v="5"/>
    <n v="0"/>
    <n v="0"/>
    <s v="ТУРИСТИЧЕСКА АГЕНЦИЯ СОЛВЕКС - ЕООД"/>
    <x v="4"/>
    <n v="2"/>
    <n v="2"/>
    <n v="1993.9686850000001"/>
    <n v="398.79373700000002"/>
    <s v="Romania"/>
    <s v="20 Jan 2026 17:48"/>
    <s v="20 Jan 2026"/>
    <s v="Jan"/>
    <n v="0"/>
    <n v="0"/>
    <n v="5"/>
    <n v="0"/>
    <n v="0"/>
    <n v="5"/>
    <n v="0"/>
    <s v="20.01.2025"/>
    <x v="2"/>
  </r>
  <r>
    <s v="TOPOLA SKIES"/>
    <n v="0"/>
    <n v="5"/>
    <n v="0"/>
    <n v="9936"/>
    <s v="462118"/>
    <s v="20 Jun 2026"/>
    <s v="20"/>
    <s v="Jun"/>
    <s v="25 Jun 2026"/>
    <s v="25"/>
    <s v="Jun"/>
    <n v="5"/>
    <n v="5"/>
    <n v="0"/>
    <n v="0"/>
    <s v="TOPOLA SKIES"/>
    <x v="4"/>
    <n v="2"/>
    <n v="1"/>
    <n v="1493.787591743119"/>
    <n v="298.75751834862382"/>
    <m/>
    <s v="01 Feb 2026 13:43"/>
    <s v="01 Feb 2026"/>
    <s v="Feb"/>
    <n v="0"/>
    <n v="5"/>
    <n v="0"/>
    <n v="0"/>
    <n v="0"/>
    <n v="5"/>
    <n v="0"/>
    <s v="01.02.2025"/>
    <x v="0"/>
  </r>
  <r>
    <s v="TO"/>
    <n v="0"/>
    <n v="0"/>
    <n v="5"/>
    <n v="9742"/>
    <s v="1236202.230890"/>
    <s v="17 Aug 2026"/>
    <s v="17"/>
    <s v="Aug"/>
    <s v="22 Aug 2026"/>
    <s v="22"/>
    <s v="Aug"/>
    <n v="5"/>
    <n v="5"/>
    <n v="0"/>
    <n v="0"/>
    <s v="СЛР-ХОЛИДЕЙ-СЪРВИС ЕООД"/>
    <x v="2"/>
    <n v="3"/>
    <n v="1"/>
    <n v="2187.3024805"/>
    <n v="437.4604961"/>
    <s v="Romania"/>
    <s v="26 Jan 2026 13:25"/>
    <s v="26 Jan 2026"/>
    <s v="Jan"/>
    <n v="0"/>
    <n v="0"/>
    <n v="0"/>
    <n v="5"/>
    <n v="0"/>
    <n v="5"/>
    <n v="0"/>
    <s v="26.01.2025"/>
    <x v="0"/>
  </r>
  <r>
    <s v="BOOKING"/>
    <n v="0"/>
    <n v="5"/>
    <n v="0"/>
    <n v="9613"/>
    <s v="6141003534"/>
    <s v="19 Jun 2026"/>
    <s v="19"/>
    <s v="Jun"/>
    <s v="24 Jun 2026"/>
    <s v="24"/>
    <s v="Jun"/>
    <n v="5"/>
    <n v="5"/>
    <n v="0"/>
    <n v="0"/>
    <s v="BOOKING"/>
    <x v="0"/>
    <n v="2"/>
    <n v="1"/>
    <n v="1991.1784871559632"/>
    <n v="398.23569743119259"/>
    <s v="Romania"/>
    <s v="20 Jan 2026 18:26"/>
    <s v="20 Jan 2026"/>
    <s v="Jan"/>
    <n v="0"/>
    <n v="5"/>
    <n v="0"/>
    <n v="0"/>
    <n v="0"/>
    <n v="5"/>
    <n v="0"/>
    <s v="20.01.2025"/>
    <x v="2"/>
  </r>
  <r>
    <s v="TO"/>
    <n v="0"/>
    <n v="0"/>
    <n v="7"/>
    <n v="9743"/>
    <s v="2322513"/>
    <s v="20 Jul 2026"/>
    <s v="20"/>
    <s v="Jul"/>
    <s v="27 Jul 2026"/>
    <s v="27"/>
    <s v="Jul"/>
    <n v="7"/>
    <n v="7"/>
    <n v="0"/>
    <n v="0"/>
    <s v="ТУРИСТИЧЕСКА АГЕНЦИЯ СОЛВЕКС - ЕООД"/>
    <x v="3"/>
    <n v="2"/>
    <n v="0"/>
    <n v="2233.2449271999999"/>
    <n v="319.03498959999996"/>
    <s v="Romania"/>
    <s v="26 Jan 2026 14:10"/>
    <s v="26 Jan 2026"/>
    <s v="Jan"/>
    <n v="0"/>
    <n v="0"/>
    <n v="7"/>
    <n v="0"/>
    <n v="0"/>
    <n v="7"/>
    <n v="0"/>
    <s v="26.01.2025"/>
    <x v="0"/>
  </r>
  <r>
    <s v="TO"/>
    <n v="0"/>
    <n v="0"/>
    <n v="6"/>
    <n v="9744"/>
    <s v="18850"/>
    <s v="24 Jul 2026"/>
    <s v="24"/>
    <s v="Jul"/>
    <s v="30 Jul 2026"/>
    <s v="30"/>
    <s v="Jul"/>
    <n v="6"/>
    <n v="6"/>
    <n v="0"/>
    <n v="0"/>
    <s v="КЛУБ МАГЕЛАН - ООД"/>
    <x v="4"/>
    <n v="3"/>
    <n v="1"/>
    <n v="2584.1599458000001"/>
    <n v="430.69332430000003"/>
    <s v="Romania"/>
    <s v="26 Jan 2026 14:37"/>
    <s v="26 Jan 2026"/>
    <s v="Jan"/>
    <n v="0"/>
    <n v="0"/>
    <n v="6"/>
    <n v="0"/>
    <n v="0"/>
    <n v="6"/>
    <n v="0"/>
    <s v="26.01.2025"/>
    <x v="0"/>
  </r>
  <r>
    <s v="BOOKING"/>
    <n v="0"/>
    <n v="5"/>
    <n v="0"/>
    <n v="9614"/>
    <s v="5414236199"/>
    <s v="19 Jun 2026"/>
    <s v="19"/>
    <s v="Jun"/>
    <s v="24 Jun 2026"/>
    <s v="24"/>
    <s v="Jun"/>
    <n v="5"/>
    <n v="5"/>
    <n v="0"/>
    <n v="0"/>
    <s v="BOOKING"/>
    <x v="0"/>
    <n v="2"/>
    <n v="2"/>
    <n v="2627.2718220183483"/>
    <n v="525.45436440366962"/>
    <s v="Romania"/>
    <s v="20 Jan 2026 20:04"/>
    <s v="20 Jan 2026"/>
    <s v="Jan"/>
    <n v="0"/>
    <n v="5"/>
    <n v="0"/>
    <n v="0"/>
    <n v="0"/>
    <n v="5"/>
    <n v="0"/>
    <s v="20.01.2025"/>
    <x v="2"/>
  </r>
  <r>
    <s v="TO"/>
    <n v="0"/>
    <n v="0"/>
    <n v="5"/>
    <n v="9615"/>
    <s v="2321152"/>
    <s v="27 Jul 2026"/>
    <s v="27"/>
    <s v="Jul"/>
    <s v="01 Aug 2026"/>
    <s v="01"/>
    <s v="Aug"/>
    <n v="5"/>
    <n v="-26"/>
    <n v="4"/>
    <n v="0"/>
    <s v="ТУРИСТИЧЕСКА АГЕНЦИЯ СОЛВЕКС - ЕООД"/>
    <x v="1"/>
    <n v="3"/>
    <n v="2"/>
    <n v="2826.0765584999999"/>
    <n v="565.21531170000003"/>
    <m/>
    <s v="20 Jan 2026 20:36"/>
    <s v="20 Jan 2026"/>
    <s v="Jan"/>
    <n v="0"/>
    <n v="0"/>
    <n v="4"/>
    <n v="0"/>
    <n v="0"/>
    <n v="4"/>
    <n v="-1"/>
    <s v="20.01.2025"/>
    <x v="2"/>
  </r>
  <r>
    <s v="BOOKING"/>
    <n v="0"/>
    <n v="5"/>
    <n v="0"/>
    <n v="9937"/>
    <s v="5678877057"/>
    <s v="01 Sep 2026"/>
    <s v="01"/>
    <s v="Sep"/>
    <s v="06 Sep 2026"/>
    <s v="06"/>
    <s v="Sep"/>
    <n v="5"/>
    <n v="5"/>
    <n v="0"/>
    <n v="0"/>
    <s v="BOOKING"/>
    <x v="6"/>
    <n v="2"/>
    <n v="2"/>
    <n v="2334.8842087155958"/>
    <n v="466.97684174311922"/>
    <m/>
    <s v="01 Feb 2026 15:04"/>
    <s v="01 Feb 2026"/>
    <s v="Feb"/>
    <n v="0"/>
    <n v="0"/>
    <n v="0"/>
    <n v="0"/>
    <n v="5"/>
    <n v="5"/>
    <n v="0"/>
    <s v="01.02.2025"/>
    <x v="0"/>
  </r>
  <r>
    <s v="BOOKING"/>
    <n v="0"/>
    <n v="3"/>
    <n v="0"/>
    <n v="9938"/>
    <s v="5995999132"/>
    <s v="03 Jul 2026"/>
    <s v="03"/>
    <s v="Jul"/>
    <s v="06 Jul 2026"/>
    <s v="06"/>
    <s v="Jul"/>
    <n v="3"/>
    <n v="3"/>
    <n v="0"/>
    <n v="0"/>
    <s v="BOOKING"/>
    <x v="6"/>
    <n v="2"/>
    <n v="0"/>
    <n v="1290.6324792660548"/>
    <n v="430.21082642201827"/>
    <m/>
    <s v="01 Feb 2026 15:08"/>
    <s v="01 Feb 2026"/>
    <s v="Feb"/>
    <n v="0"/>
    <n v="0"/>
    <n v="3"/>
    <n v="0"/>
    <n v="0"/>
    <n v="3"/>
    <n v="0"/>
    <s v="01.02.2025"/>
    <x v="0"/>
  </r>
  <r>
    <s v="ITAKA"/>
    <n v="0"/>
    <n v="10"/>
    <n v="0"/>
    <n v="8969"/>
    <s v="13541356"/>
    <s v="30 Jun 2026"/>
    <s v="30"/>
    <s v="Jun"/>
    <s v="10 Jul 2026"/>
    <s v="10"/>
    <s v="Jul"/>
    <n v="10"/>
    <n v="-20"/>
    <n v="1"/>
    <n v="9"/>
    <s v="NOWA ITAKA SPOLKA Z OGRANICZONA ODPOWIEDZIALNOSCIA"/>
    <x v="3"/>
    <n v="2"/>
    <n v="1"/>
    <n v="2583.8470129999996"/>
    <n v="258.38470129999996"/>
    <s v="Poland"/>
    <s v="01 Dec 2025 12:02"/>
    <s v="26 Nov 2025"/>
    <s v="Dec"/>
    <n v="0"/>
    <n v="1"/>
    <n v="9"/>
    <n v="0"/>
    <n v="0"/>
    <n v="10"/>
    <n v="0"/>
    <s v="01.12.2025"/>
    <x v="13"/>
  </r>
  <r>
    <s v="TO"/>
    <n v="0"/>
    <n v="4"/>
    <n v="1"/>
    <n v="9747"/>
    <s v="2322602"/>
    <s v="07 Jul 2026"/>
    <s v="07"/>
    <s v="Jul"/>
    <s v="12 Jul 2026"/>
    <s v="12"/>
    <s v="Jul"/>
    <n v="5"/>
    <n v="5"/>
    <n v="0"/>
    <n v="0"/>
    <s v="ТУРИСТИЧЕСКА АГЕНЦИЯ СОЛВЕКС - ЕООД"/>
    <x v="6"/>
    <n v="2"/>
    <n v="2"/>
    <n v="1871.4946104000001"/>
    <n v="374.29892208000001"/>
    <m/>
    <s v="26 Jan 2026 15:38"/>
    <s v="26 Jan 2026"/>
    <s v="Jan"/>
    <n v="0"/>
    <n v="0"/>
    <n v="5"/>
    <n v="0"/>
    <n v="0"/>
    <n v="5"/>
    <n v="0"/>
    <s v="26.01.2025"/>
    <x v="0"/>
  </r>
  <r>
    <s v="TO"/>
    <n v="0"/>
    <n v="0"/>
    <n v="5"/>
    <n v="9616"/>
    <s v="2321169"/>
    <s v="28 Jul 2026"/>
    <s v="28"/>
    <s v="Jul"/>
    <s v="02 Aug 2026"/>
    <s v="02"/>
    <s v="Aug"/>
    <n v="5"/>
    <n v="-26"/>
    <n v="3"/>
    <n v="1"/>
    <s v="ТУРИСТИЧЕСКА АГЕНЦИЯ СОЛВЕКС - ЕООД"/>
    <x v="1"/>
    <n v="4"/>
    <n v="1"/>
    <n v="2826.0765584999999"/>
    <n v="565.21531170000003"/>
    <m/>
    <s v="20 Jan 2026 22:01"/>
    <s v="20 Jan 2026"/>
    <s v="Jan"/>
    <n v="0"/>
    <n v="0"/>
    <n v="3"/>
    <n v="1"/>
    <n v="0"/>
    <n v="4"/>
    <n v="-1"/>
    <s v="20.01.2025"/>
    <x v="2"/>
  </r>
  <r>
    <s v="TO"/>
    <n v="0"/>
    <n v="4"/>
    <n v="1"/>
    <n v="9746"/>
    <s v="2322594"/>
    <s v="07 Jul 2026"/>
    <s v="07"/>
    <s v="Jul"/>
    <s v="12 Jul 2026"/>
    <s v="12"/>
    <s v="Jul"/>
    <n v="5"/>
    <n v="5"/>
    <n v="0"/>
    <n v="0"/>
    <s v="ТУРИСТИЧЕСКА АГЕНЦИЯ СОЛВЕКС - ЕООД"/>
    <x v="7"/>
    <n v="4"/>
    <n v="0"/>
    <n v="2888.9173763999997"/>
    <n v="577.78347527999995"/>
    <m/>
    <s v="26 Jan 2026 15:08"/>
    <s v="26 Jan 2026"/>
    <s v="Jan"/>
    <n v="0"/>
    <n v="0"/>
    <n v="5"/>
    <n v="0"/>
    <n v="0"/>
    <n v="5"/>
    <n v="0"/>
    <s v="26.01.2025"/>
    <x v="0"/>
  </r>
  <r>
    <s v="TO"/>
    <n v="0"/>
    <n v="4"/>
    <n v="1"/>
    <n v="9749"/>
    <s v="0745"/>
    <s v="07 Jul 2026"/>
    <s v="07"/>
    <s v="Jul"/>
    <s v="12 Jul 2026"/>
    <s v="12"/>
    <s v="Jul"/>
    <n v="5"/>
    <n v="5"/>
    <n v="0"/>
    <n v="0"/>
    <s v="АВАТАР ТУР - ООД"/>
    <x v="4"/>
    <n v="2"/>
    <n v="2"/>
    <n v="1918.5909968000001"/>
    <n v="383.71819936000003"/>
    <s v="Israel"/>
    <s v="26 Jan 2026 15:38"/>
    <s v="26 Jan 2026"/>
    <s v="Jan"/>
    <n v="0"/>
    <n v="0"/>
    <n v="5"/>
    <n v="0"/>
    <n v="0"/>
    <n v="5"/>
    <n v="0"/>
    <s v="26.01.2025"/>
    <x v="0"/>
  </r>
  <r>
    <s v="TOPOLA SKIES"/>
    <n v="0"/>
    <n v="0"/>
    <n v="5"/>
    <n v="9318"/>
    <s v="436034"/>
    <s v="24 Jul 2026"/>
    <s v="24"/>
    <s v="Jul"/>
    <s v="29 Jul 2026"/>
    <s v="29"/>
    <s v="Jul"/>
    <n v="5"/>
    <n v="5"/>
    <n v="0"/>
    <n v="0"/>
    <s v="TOPOLA SKIES"/>
    <x v="4"/>
    <n v="2"/>
    <n v="2"/>
    <n v="2394.2768444954122"/>
    <n v="478.85536889908252"/>
    <m/>
    <s v="01 Jan 2026 23:43"/>
    <s v="01 Jan 2026"/>
    <s v="Jan"/>
    <n v="0"/>
    <n v="0"/>
    <n v="5"/>
    <n v="0"/>
    <n v="0"/>
    <n v="5"/>
    <n v="0"/>
    <s v="01.01.2025"/>
    <x v="20"/>
  </r>
  <r>
    <s v="TOPOLA SKIES"/>
    <n v="0"/>
    <n v="0"/>
    <n v="5"/>
    <n v="9276"/>
    <s v="434963"/>
    <s v="14 Aug 2026"/>
    <s v="14"/>
    <s v="Aug"/>
    <s v="19 Aug 2026"/>
    <s v="19"/>
    <s v="Aug"/>
    <n v="5"/>
    <n v="5"/>
    <n v="0"/>
    <n v="0"/>
    <s v="TOPOLA SKIES"/>
    <x v="4"/>
    <n v="2"/>
    <n v="1"/>
    <n v="1778.638979357798"/>
    <n v="355.72779587155958"/>
    <m/>
    <s v="30 Dec 2025 20:08"/>
    <s v="30 Dec 2025"/>
    <s v="Dec"/>
    <n v="0"/>
    <n v="0"/>
    <n v="0"/>
    <n v="5"/>
    <n v="0"/>
    <n v="5"/>
    <n v="0"/>
    <s v="30.12.2025"/>
    <x v="18"/>
  </r>
  <r>
    <s v="TOPOLA SKIES"/>
    <n v="0"/>
    <n v="5"/>
    <n v="0"/>
    <n v="9508"/>
    <s v="446829"/>
    <s v="22 Jun 2026"/>
    <s v="22"/>
    <s v="Jun"/>
    <s v="27 Jun 2026"/>
    <s v="27"/>
    <s v="Jun"/>
    <n v="5"/>
    <n v="5"/>
    <n v="0"/>
    <n v="0"/>
    <s v="TOPOLA SKIES"/>
    <x v="4"/>
    <n v="3"/>
    <n v="1"/>
    <n v="2065.3026498165136"/>
    <n v="413.05694128440365"/>
    <m/>
    <s v="14 Jan 2026 21:13"/>
    <s v="14 Jan 2026"/>
    <s v="Jan"/>
    <n v="0"/>
    <n v="5"/>
    <n v="0"/>
    <n v="0"/>
    <n v="0"/>
    <n v="5"/>
    <n v="0"/>
    <s v="14.01.2025"/>
    <x v="7"/>
  </r>
  <r>
    <s v="TO"/>
    <n v="0"/>
    <n v="0"/>
    <n v="7"/>
    <n v="9748"/>
    <s v="99809"/>
    <s v="15 Jul 2026"/>
    <s v="15"/>
    <s v="Jul"/>
    <s v="22 Jul 2026"/>
    <s v="22"/>
    <s v="Jul"/>
    <n v="7"/>
    <n v="7"/>
    <n v="0"/>
    <n v="0"/>
    <s v="ДЕСТИНЕЙШЪН ТУРИСТИК СЪРВИСИС - ЕООД"/>
    <x v="3"/>
    <n v="2"/>
    <n v="1"/>
    <n v="2233.2449271999999"/>
    <n v="319.03498959999996"/>
    <s v="Romania"/>
    <s v="26 Jan 2026 15:38"/>
    <s v="26 Jan 2026"/>
    <s v="Jan"/>
    <n v="0"/>
    <n v="0"/>
    <n v="7"/>
    <n v="0"/>
    <n v="0"/>
    <n v="7"/>
    <n v="0"/>
    <s v="26.01.2025"/>
    <x v="0"/>
  </r>
  <r>
    <s v="BOOKING"/>
    <n v="0"/>
    <n v="0"/>
    <n v="6"/>
    <n v="10237"/>
    <s v="6527770935"/>
    <s v="20 Jul 2026"/>
    <s v="20"/>
    <s v="Jul"/>
    <s v="26 Jul 2026"/>
    <s v="26"/>
    <s v="Jul"/>
    <n v="6"/>
    <n v="6"/>
    <n v="0"/>
    <n v="0"/>
    <s v="BOOKING"/>
    <x v="0"/>
    <n v="2"/>
    <n v="2"/>
    <n v="4033.2803278899082"/>
    <n v="672.21338798165129"/>
    <s v="Romania"/>
    <s v="25 Feb 2026 18:58"/>
    <s v="25 Feb 2026"/>
    <s v="Feb"/>
    <n v="0"/>
    <n v="0"/>
    <n v="6"/>
    <n v="0"/>
    <n v="0"/>
    <n v="6"/>
    <n v="0"/>
    <s v="25.02.2025"/>
    <x v="8"/>
  </r>
  <r>
    <s v="TO"/>
    <n v="0"/>
    <n v="4"/>
    <n v="1"/>
    <n v="9751"/>
    <s v="0746"/>
    <s v="07 Jul 2026"/>
    <s v="07"/>
    <s v="Jul"/>
    <s v="12 Jul 2026"/>
    <s v="12"/>
    <s v="Jul"/>
    <n v="5"/>
    <n v="5"/>
    <n v="0"/>
    <n v="0"/>
    <s v="АВАТАР ТУР - ООД"/>
    <x v="6"/>
    <n v="1"/>
    <n v="0"/>
    <n v="1048.0706221"/>
    <n v="209.61412442"/>
    <m/>
    <s v="26 Jan 2026 16:08"/>
    <s v="26 Jan 2026"/>
    <s v="Jan"/>
    <n v="0"/>
    <n v="0"/>
    <n v="5"/>
    <n v="0"/>
    <n v="0"/>
    <n v="5"/>
    <n v="0"/>
    <s v="26.01.2025"/>
    <x v="0"/>
  </r>
  <r>
    <s v="TO"/>
    <n v="0"/>
    <n v="0"/>
    <n v="6"/>
    <n v="9491"/>
    <s v="52088"/>
    <s v="01 Aug 2026"/>
    <s v="01"/>
    <s v="Aug"/>
    <s v="07 Aug 2026"/>
    <s v="07"/>
    <s v="Aug"/>
    <n v="6"/>
    <n v="6"/>
    <n v="0"/>
    <n v="0"/>
    <s v="КЛУБ МАГЕЛАН - ООД"/>
    <x v="2"/>
    <n v="2"/>
    <n v="1"/>
    <n v="1944.2514864"/>
    <n v="324.0419144"/>
    <s v="Romania"/>
    <s v="14 Jan 2026 12:27"/>
    <s v="14 Jan 2026"/>
    <s v="Jan"/>
    <n v="0"/>
    <n v="0"/>
    <n v="0"/>
    <n v="6"/>
    <n v="0"/>
    <n v="6"/>
    <n v="0"/>
    <s v="14.01.2025"/>
    <x v="7"/>
  </r>
  <r>
    <s v="TO"/>
    <n v="0"/>
    <n v="7"/>
    <n v="0"/>
    <n v="8347"/>
    <s v="5041284"/>
    <s v="01 Jul 2026"/>
    <s v="01"/>
    <s v="Jul"/>
    <s v="08 Jul 2026"/>
    <s v="08"/>
    <s v="Jul"/>
    <n v="7"/>
    <n v="7"/>
    <n v="0"/>
    <n v="0"/>
    <s v="ВАРНА ТУРИСТ СЕРВИЗ - ООД"/>
    <x v="4"/>
    <n v="2"/>
    <n v="1"/>
    <n v="1733.3934540999999"/>
    <n v="247.62763629999998"/>
    <s v="Romania"/>
    <s v="11 Nov 2025 13:39"/>
    <s v="10 Nov 2025"/>
    <s v="Nov"/>
    <n v="0"/>
    <n v="0"/>
    <n v="7"/>
    <n v="0"/>
    <n v="0"/>
    <n v="7"/>
    <n v="0"/>
    <s v="11.11.2025"/>
    <x v="11"/>
  </r>
  <r>
    <s v="TO"/>
    <n v="0"/>
    <n v="6"/>
    <n v="0"/>
    <n v="8732"/>
    <s v="5041318"/>
    <s v="28 Jun 2026"/>
    <s v="28"/>
    <s v="Jun"/>
    <s v="04 Jul 2026"/>
    <s v="04"/>
    <s v="Jul"/>
    <n v="6"/>
    <n v="-24"/>
    <n v="3"/>
    <n v="3"/>
    <s v="ВАРНА ТУРИСТ СЕРВИЗ - ООД"/>
    <x v="4"/>
    <n v="3"/>
    <n v="1"/>
    <n v="2005.7427815999999"/>
    <n v="334.29046360000001"/>
    <s v="Romania"/>
    <s v="24 Nov 2025 09:38"/>
    <s v="22 Nov 2025"/>
    <s v="Nov"/>
    <n v="0"/>
    <n v="3"/>
    <n v="3"/>
    <n v="0"/>
    <n v="0"/>
    <n v="6"/>
    <n v="0"/>
    <s v="24.11.2025"/>
    <x v="15"/>
  </r>
  <r>
    <s v="TO"/>
    <n v="0"/>
    <n v="0"/>
    <n v="5"/>
    <n v="8454"/>
    <s v="5041296"/>
    <s v="10 Aug 2026"/>
    <s v="10"/>
    <s v="Aug"/>
    <s v="15 Aug 2026"/>
    <s v="15"/>
    <s v="Aug"/>
    <n v="5"/>
    <n v="5"/>
    <n v="0"/>
    <n v="0"/>
    <s v="ВАРНА ТУРИСТ СЕРВИЗ - ООД"/>
    <x v="1"/>
    <n v="5"/>
    <n v="1"/>
    <n v="2906.8523375"/>
    <n v="581.37046750000002"/>
    <s v="Romania"/>
    <s v="13 Nov 2025 12:38"/>
    <s v="13 Nov 2025"/>
    <s v="Nov"/>
    <n v="0"/>
    <n v="0"/>
    <n v="0"/>
    <n v="5"/>
    <n v="0"/>
    <n v="5"/>
    <n v="0"/>
    <s v="13.11.2025"/>
    <x v="11"/>
  </r>
  <r>
    <s v="TO"/>
    <n v="5"/>
    <n v="0"/>
    <n v="0"/>
    <n v="8439"/>
    <s v="5041292"/>
    <s v="10 Jun 2026"/>
    <s v="10"/>
    <s v="Jun"/>
    <s v="15 Jun 2026"/>
    <s v="15"/>
    <s v="Jun"/>
    <n v="5"/>
    <n v="5"/>
    <n v="0"/>
    <n v="0"/>
    <s v="ВАРНА ТУРИСТ СЕРВИЗ - ООД"/>
    <x v="6"/>
    <n v="2"/>
    <n v="0"/>
    <n v="753.58129900000006"/>
    <n v="150.71625980000002"/>
    <s v="Romania"/>
    <s v="13 Nov 2025 08:27"/>
    <s v="12 Nov 2025"/>
    <s v="Nov"/>
    <n v="0"/>
    <n v="5"/>
    <n v="0"/>
    <n v="0"/>
    <n v="0"/>
    <n v="5"/>
    <n v="0"/>
    <s v="13.11.2025"/>
    <x v="11"/>
  </r>
  <r>
    <s v="TO"/>
    <n v="0"/>
    <n v="6"/>
    <n v="0"/>
    <n v="10080"/>
    <s v="1243477.234545"/>
    <s v="30 Aug 2026"/>
    <s v="30"/>
    <s v="Aug"/>
    <s v="05 Sep 2026"/>
    <s v="05"/>
    <s v="Sep"/>
    <n v="6"/>
    <n v="-25"/>
    <n v="1"/>
    <n v="4"/>
    <s v="СЛР-ХОЛИДЕЙ-СЪРВИС ЕООД"/>
    <x v="5"/>
    <n v="3"/>
    <n v="0"/>
    <n v="2587.1523656999998"/>
    <n v="431.19206094999998"/>
    <s v="Romania"/>
    <s v="14 Feb 2026 09:38"/>
    <s v="14 Feb 2026"/>
    <s v="Feb"/>
    <n v="0"/>
    <n v="0"/>
    <n v="0"/>
    <n v="1"/>
    <n v="4"/>
    <n v="5"/>
    <n v="-1"/>
    <s v="14.02.2025"/>
    <x v="9"/>
  </r>
  <r>
    <s v="TO"/>
    <n v="0"/>
    <n v="3"/>
    <n v="4"/>
    <n v="9618"/>
    <s v="1190967.229749"/>
    <s v="08 Jul 2026"/>
    <s v="08"/>
    <s v="Jul"/>
    <s v="15 Jul 2026"/>
    <s v="15"/>
    <s v="Jul"/>
    <n v="7"/>
    <n v="7"/>
    <n v="0"/>
    <n v="0"/>
    <s v="СЛР-ХОЛИДЕЙ-СЪРВИС ЕООД"/>
    <x v="1"/>
    <n v="3"/>
    <n v="2"/>
    <n v="3906.2619092"/>
    <n v="558.03741560000003"/>
    <s v="Romania"/>
    <s v="21 Jan 2026 09:44"/>
    <s v="21 Jan 2026"/>
    <s v="Jan"/>
    <n v="0"/>
    <n v="0"/>
    <n v="7"/>
    <n v="0"/>
    <n v="0"/>
    <n v="7"/>
    <n v="0"/>
    <s v="21.01.2025"/>
    <x v="2"/>
  </r>
  <r>
    <s v="BOOKING"/>
    <n v="0"/>
    <n v="5"/>
    <n v="0"/>
    <n v="9939"/>
    <s v="6755429515"/>
    <s v="25 Aug 2026"/>
    <s v="25"/>
    <s v="Aug"/>
    <s v="30 Aug 2026"/>
    <s v="30"/>
    <s v="Aug"/>
    <n v="5"/>
    <n v="5"/>
    <n v="0"/>
    <n v="0"/>
    <s v="BOOKING"/>
    <x v="4"/>
    <n v="2"/>
    <n v="1"/>
    <n v="2209.1907302752288"/>
    <n v="441.83814605504585"/>
    <s v="Romania"/>
    <s v="01 Feb 2026 18:48"/>
    <s v="01 Feb 2026"/>
    <s v="Feb"/>
    <n v="0"/>
    <n v="0"/>
    <n v="0"/>
    <n v="5"/>
    <n v="0"/>
    <n v="5"/>
    <n v="0"/>
    <s v="01.02.2025"/>
    <x v="0"/>
  </r>
  <r>
    <s v="TO"/>
    <n v="0"/>
    <n v="0"/>
    <n v="7"/>
    <n v="9509"/>
    <s v="1188503.228304"/>
    <s v="01 Aug 2026"/>
    <s v="01"/>
    <s v="Aug"/>
    <s v="08 Aug 2026"/>
    <s v="08"/>
    <s v="Aug"/>
    <n v="7"/>
    <n v="7"/>
    <n v="0"/>
    <n v="0"/>
    <s v="СЛР-ХОЛИДЕЙ-СЪРВИС ЕООД"/>
    <x v="5"/>
    <n v="2"/>
    <n v="1"/>
    <n v="2532.2522176000002"/>
    <n v="361.75031680000001"/>
    <s v="Romania"/>
    <s v="15 Jan 2026 09:47"/>
    <s v="14 Jan 2026"/>
    <s v="Jan"/>
    <n v="0"/>
    <n v="0"/>
    <n v="0"/>
    <n v="7"/>
    <n v="0"/>
    <n v="7"/>
    <n v="0"/>
    <s v="15.01.2025"/>
    <x v="7"/>
  </r>
  <r>
    <s v="INDIVIDUAL"/>
    <n v="0"/>
    <n v="7"/>
    <n v="0"/>
    <n v="9619"/>
    <s v="21012026"/>
    <s v="01 Sep 2026"/>
    <s v="01"/>
    <s v="Sep"/>
    <s v="08 Sep 2026"/>
    <s v="08"/>
    <s v="Sep"/>
    <n v="7"/>
    <n v="7"/>
    <n v="0"/>
    <n v="0"/>
    <s v="INDIVIDUAL"/>
    <x v="0"/>
    <n v="3"/>
    <n v="1"/>
    <n v="2955.2052998165136"/>
    <n v="422.17218568807334"/>
    <m/>
    <s v="21 Jan 2026 10:39"/>
    <s v="21 Jan 2026"/>
    <s v="Jan"/>
    <n v="0"/>
    <n v="0"/>
    <n v="0"/>
    <n v="0"/>
    <n v="7"/>
    <n v="7"/>
    <n v="0"/>
    <s v="21.01.2025"/>
    <x v="2"/>
  </r>
  <r>
    <s v="BOOKING"/>
    <n v="0"/>
    <n v="5"/>
    <n v="0"/>
    <n v="9940"/>
    <s v="5995949104"/>
    <s v="25 Aug 2026"/>
    <s v="25"/>
    <s v="Aug"/>
    <s v="30 Aug 2026"/>
    <s v="30"/>
    <s v="Aug"/>
    <n v="5"/>
    <n v="5"/>
    <n v="0"/>
    <n v="0"/>
    <s v="BOOKING"/>
    <x v="6"/>
    <n v="2"/>
    <n v="0"/>
    <n v="2151.0541321100914"/>
    <n v="430.21082642201827"/>
    <s v="Romania"/>
    <s v="01 Feb 2026 20:30"/>
    <s v="01 Feb 2026"/>
    <s v="Feb"/>
    <n v="0"/>
    <n v="0"/>
    <n v="0"/>
    <n v="5"/>
    <n v="0"/>
    <n v="5"/>
    <n v="0"/>
    <s v="01.02.2025"/>
    <x v="0"/>
  </r>
  <r>
    <s v="TO"/>
    <n v="0"/>
    <n v="5"/>
    <n v="0"/>
    <n v="8225"/>
    <s v="1173032.220461"/>
    <s v="24 Jun 2026"/>
    <s v="24"/>
    <s v="Jun"/>
    <s v="29 Jun 2026"/>
    <s v="29"/>
    <s v="Jun"/>
    <n v="5"/>
    <n v="5"/>
    <n v="0"/>
    <n v="0"/>
    <s v="СЛР-ХОЛИДЕЙ-СЪРВИС ЕООД"/>
    <x v="7"/>
    <n v="2"/>
    <n v="3"/>
    <n v="2260.8808051000001"/>
    <n v="452.17616102"/>
    <s v="Romania"/>
    <s v="07 Nov 2025 18:46"/>
    <s v="07 Nov 2025"/>
    <s v="Nov"/>
    <n v="0"/>
    <n v="5"/>
    <n v="0"/>
    <n v="0"/>
    <n v="0"/>
    <n v="5"/>
    <n v="0"/>
    <s v="07.11.2025"/>
    <x v="3"/>
  </r>
  <r>
    <s v="BOOKING"/>
    <n v="0"/>
    <n v="0"/>
    <n v="5"/>
    <n v="10081"/>
    <s v="6633600928"/>
    <s v="15 Jul 2026"/>
    <s v="15"/>
    <s v="Jul"/>
    <s v="20 Jul 2026"/>
    <s v="20"/>
    <s v="Jul"/>
    <n v="5"/>
    <n v="5"/>
    <n v="0"/>
    <n v="0"/>
    <s v="BOOKING"/>
    <x v="3"/>
    <n v="2"/>
    <n v="1"/>
    <n v="2441.7371229357796"/>
    <n v="488.34742458715596"/>
    <s v="Romania"/>
    <s v="14 Feb 2026 11:16"/>
    <s v="14 Feb 2026"/>
    <s v="Feb"/>
    <n v="0"/>
    <n v="0"/>
    <n v="5"/>
    <n v="0"/>
    <n v="0"/>
    <n v="5"/>
    <n v="0"/>
    <s v="14.02.2025"/>
    <x v="9"/>
  </r>
  <r>
    <s v="TOPOLA SKIES"/>
    <n v="0"/>
    <n v="3"/>
    <n v="0"/>
    <n v="9621"/>
    <s v="452223"/>
    <s v="04 Sep 2026"/>
    <s v="04"/>
    <s v="Sep"/>
    <s v="07 Sep 2026"/>
    <s v="07"/>
    <s v="Sep"/>
    <n v="3"/>
    <n v="3"/>
    <n v="0"/>
    <n v="0"/>
    <s v="TOPOLA SKIES"/>
    <x v="4"/>
    <n v="2"/>
    <n v="2"/>
    <n v="1419.0712970642201"/>
    <n v="473.02376568807335"/>
    <m/>
    <s v="21 Jan 2026 11:28"/>
    <s v="21 Jan 2026"/>
    <s v="Jan"/>
    <n v="0"/>
    <n v="0"/>
    <n v="0"/>
    <n v="0"/>
    <n v="3"/>
    <n v="3"/>
    <n v="0"/>
    <s v="21.01.2025"/>
    <x v="2"/>
  </r>
  <r>
    <s v="TO"/>
    <n v="0"/>
    <n v="0"/>
    <n v="5"/>
    <n v="10326"/>
    <s v="19849"/>
    <s v="03 Aug 2026"/>
    <s v="03"/>
    <s v="Aug"/>
    <s v="08 Aug 2026"/>
    <s v="08"/>
    <s v="Aug"/>
    <n v="5"/>
    <n v="5"/>
    <n v="0"/>
    <n v="0"/>
    <s v="КЛУБ МАГЕЛАН - ООД"/>
    <x v="6"/>
    <n v="2"/>
    <n v="0"/>
    <n v="1668.714156"/>
    <n v="333.74283120000001"/>
    <s v="Romania"/>
    <s v="04 Mar 2026 11:43"/>
    <s v="04 Mar 2026"/>
    <s v="Mar"/>
    <n v="0"/>
    <n v="0"/>
    <n v="0"/>
    <n v="5"/>
    <n v="0"/>
    <n v="5"/>
    <n v="0"/>
    <s v="04.03.2025"/>
    <x v="6"/>
  </r>
  <r>
    <s v="TO"/>
    <n v="0"/>
    <n v="0"/>
    <n v="6"/>
    <n v="9942"/>
    <s v="NT316875"/>
    <s v="27 Jul 2026"/>
    <s v="27"/>
    <s v="Jul"/>
    <s v="02 Aug 2026"/>
    <s v="02"/>
    <s v="Aug"/>
    <n v="6"/>
    <n v="-25"/>
    <n v="4"/>
    <n v="1"/>
    <s v="НОВОТОН - ЕООД"/>
    <x v="1"/>
    <n v="4"/>
    <n v="0"/>
    <n v="3391.2918702000002"/>
    <n v="565.21531170000003"/>
    <s v="Romania"/>
    <s v="02 Feb 2026 07:59"/>
    <s v="30 Jan 2026"/>
    <s v="Feb"/>
    <n v="0"/>
    <n v="0"/>
    <n v="4"/>
    <n v="1"/>
    <n v="0"/>
    <n v="5"/>
    <n v="-1"/>
    <s v="02.02.2025"/>
    <x v="5"/>
  </r>
  <r>
    <s v="TO"/>
    <n v="0"/>
    <n v="5"/>
    <n v="0"/>
    <n v="10238"/>
    <s v="2329612"/>
    <s v="05 Jul 2026"/>
    <s v="05"/>
    <s v="Jul"/>
    <s v="10 Jul 2026"/>
    <s v="10"/>
    <s v="Jul"/>
    <n v="5"/>
    <n v="5"/>
    <n v="0"/>
    <n v="0"/>
    <s v="ТУРИСТИЧЕСКА АГЕНЦИЯ СОЛВЕКС - ЕООД"/>
    <x v="6"/>
    <n v="2"/>
    <n v="1"/>
    <n v="1539.4729095999999"/>
    <n v="307.89458191999995"/>
    <s v="Romania"/>
    <s v="25 Feb 2026 21:37"/>
    <s v="25 Feb 2026"/>
    <s v="Feb"/>
    <n v="0"/>
    <n v="0"/>
    <n v="5"/>
    <n v="0"/>
    <n v="0"/>
    <n v="5"/>
    <n v="0"/>
    <s v="25.02.2025"/>
    <x v="8"/>
  </r>
  <r>
    <s v="TO"/>
    <n v="0"/>
    <n v="0"/>
    <n v="6"/>
    <n v="9752"/>
    <s v="18868"/>
    <s v="24 Jul 2026"/>
    <s v="24"/>
    <s v="Jul"/>
    <s v="30 Jul 2026"/>
    <s v="30"/>
    <s v="Jul"/>
    <n v="6"/>
    <n v="6"/>
    <n v="0"/>
    <n v="0"/>
    <s v="КЛУБ МАГЕЛАН - ООД"/>
    <x v="0"/>
    <n v="2"/>
    <n v="1"/>
    <n v="2110.1841036000001"/>
    <n v="351.69735059999999"/>
    <s v="Romania"/>
    <s v="26 Jan 2026 19:01"/>
    <s v="26 Jan 2026"/>
    <s v="Jan"/>
    <n v="0"/>
    <n v="0"/>
    <n v="6"/>
    <n v="0"/>
    <n v="0"/>
    <n v="6"/>
    <n v="0"/>
    <s v="26.01.2025"/>
    <x v="0"/>
  </r>
  <r>
    <s v="BOOKING"/>
    <n v="0"/>
    <n v="0"/>
    <n v="5"/>
    <n v="10154"/>
    <s v="6663694913"/>
    <s v="16 Jul 2026"/>
    <s v="16"/>
    <s v="Jul"/>
    <s v="21 Jul 2026"/>
    <s v="21"/>
    <s v="Jul"/>
    <n v="5"/>
    <n v="5"/>
    <n v="0"/>
    <n v="0"/>
    <s v="BOOKING"/>
    <x v="6"/>
    <n v="2"/>
    <n v="2"/>
    <n v="2979.5006559633025"/>
    <n v="595.90013119266052"/>
    <s v="Israel"/>
    <s v="20 Feb 2026 07:36"/>
    <s v="20 Feb 2026"/>
    <s v="Feb"/>
    <n v="0"/>
    <n v="0"/>
    <n v="5"/>
    <n v="0"/>
    <n v="0"/>
    <n v="5"/>
    <n v="0"/>
    <s v="20.02.2025"/>
    <x v="14"/>
  </r>
  <r>
    <s v="TOPOLA SKIES"/>
    <n v="0"/>
    <n v="0"/>
    <n v="6"/>
    <n v="9770"/>
    <s v="457331"/>
    <s v="05 Aug 2026"/>
    <s v="05"/>
    <s v="Aug"/>
    <s v="11 Aug 2026"/>
    <s v="11"/>
    <s v="Aug"/>
    <n v="6"/>
    <n v="6"/>
    <n v="0"/>
    <n v="0"/>
    <s v="TOPOLA SKIES"/>
    <x v="4"/>
    <n v="2"/>
    <n v="2"/>
    <n v="2873.132213394495"/>
    <n v="478.85536889908252"/>
    <m/>
    <s v="27 Jan 2026 12:18"/>
    <s v="27 Jan 2026"/>
    <s v="Jan"/>
    <n v="0"/>
    <n v="0"/>
    <n v="0"/>
    <n v="6"/>
    <n v="0"/>
    <n v="6"/>
    <n v="0"/>
    <s v="27.01.2025"/>
    <x v="0"/>
  </r>
  <r>
    <s v="BOOKING"/>
    <n v="0"/>
    <n v="2"/>
    <n v="0"/>
    <n v="8643"/>
    <s v="6422277610"/>
    <s v="03 Jul 2026"/>
    <s v="03"/>
    <s v="Jul"/>
    <s v="05 Jul 2026"/>
    <s v="05"/>
    <s v="Jul"/>
    <n v="2"/>
    <n v="2"/>
    <n v="0"/>
    <n v="0"/>
    <s v="BOOKING"/>
    <x v="6"/>
    <n v="2"/>
    <n v="2"/>
    <n v="1161.4759256880732"/>
    <n v="580.73796284403659"/>
    <m/>
    <s v="20 Nov 2025 12:38"/>
    <s v="20 Nov 2025"/>
    <s v="Nov"/>
    <n v="0"/>
    <n v="0"/>
    <n v="2"/>
    <n v="0"/>
    <n v="0"/>
    <n v="2"/>
    <n v="0"/>
    <s v="20.11.2025"/>
    <x v="12"/>
  </r>
  <r>
    <s v="TOPOLA SKIES"/>
    <n v="0"/>
    <n v="5"/>
    <n v="0"/>
    <n v="8469"/>
    <s v="408189"/>
    <s v="29 Jun 2026"/>
    <s v="29"/>
    <s v="Jun"/>
    <s v="04 Jul 2026"/>
    <s v="04"/>
    <s v="Jul"/>
    <n v="5"/>
    <n v="-25"/>
    <n v="2"/>
    <n v="3"/>
    <s v="TOPOLA SKIES"/>
    <x v="4"/>
    <n v="2"/>
    <n v="2"/>
    <n v="2138.7629068807337"/>
    <n v="427.75258137614674"/>
    <m/>
    <s v="14 Nov 2025 00:23"/>
    <s v="14 Nov 2025"/>
    <s v="Nov"/>
    <n v="0"/>
    <n v="2"/>
    <n v="3"/>
    <n v="0"/>
    <n v="0"/>
    <n v="5"/>
    <n v="0"/>
    <s v="14.11.2025"/>
    <x v="11"/>
  </r>
  <r>
    <s v="BOOKING"/>
    <n v="0"/>
    <n v="2"/>
    <n v="0"/>
    <n v="10321"/>
    <s v="5985212897"/>
    <s v="24 Jun 2026"/>
    <s v="24"/>
    <s v="Jun"/>
    <s v="26 Jun 2026"/>
    <s v="26"/>
    <s v="Jun"/>
    <n v="2"/>
    <n v="2"/>
    <n v="0"/>
    <n v="0"/>
    <s v="BOOKING"/>
    <x v="6"/>
    <n v="2"/>
    <n v="1"/>
    <n v="776.12358550458714"/>
    <n v="388.06179275229357"/>
    <m/>
    <s v="03 Mar 2026 19:58"/>
    <s v="03 Mar 2026"/>
    <s v="Mar"/>
    <n v="0"/>
    <n v="2"/>
    <n v="0"/>
    <n v="0"/>
    <n v="0"/>
    <n v="2"/>
    <n v="0"/>
    <s v="03.03.2025"/>
    <x v="6"/>
  </r>
  <r>
    <s v="TO"/>
    <n v="0"/>
    <n v="0"/>
    <n v="6"/>
    <n v="9944"/>
    <s v="2324638"/>
    <s v="10 Aug 2026"/>
    <s v="10"/>
    <s v="Aug"/>
    <s v="16 Aug 2026"/>
    <s v="16"/>
    <s v="Aug"/>
    <n v="6"/>
    <n v="6"/>
    <n v="0"/>
    <n v="0"/>
    <s v="ТУРИСТИЧЕСКА АГЕНЦИЯ СОЛВЕКС - ЕООД"/>
    <x v="2"/>
    <n v="2"/>
    <n v="1"/>
    <n v="1944.2514864"/>
    <n v="324.0419144"/>
    <s v="Romania"/>
    <s v="02 Feb 2026 09:15"/>
    <s v="30 Jan 2026"/>
    <s v="Feb"/>
    <n v="0"/>
    <n v="0"/>
    <n v="0"/>
    <n v="6"/>
    <n v="0"/>
    <n v="6"/>
    <n v="0"/>
    <s v="02.02.2025"/>
    <x v="5"/>
  </r>
  <r>
    <s v="TO"/>
    <n v="0"/>
    <n v="0"/>
    <n v="6"/>
    <n v="9903"/>
    <s v="2324633"/>
    <s v="10 Aug 2026"/>
    <s v="10"/>
    <s v="Aug"/>
    <s v="16 Aug 2026"/>
    <s v="16"/>
    <s v="Aug"/>
    <n v="6"/>
    <n v="6"/>
    <n v="0"/>
    <n v="0"/>
    <s v="ТУРИСТИЧЕСКА АГЕНЦИЯ СОЛВЕКС - ЕООД"/>
    <x v="2"/>
    <n v="2"/>
    <n v="1"/>
    <n v="1944.2514864"/>
    <n v="324.0419144"/>
    <s v="Romania"/>
    <s v="30 Jan 2026 20:09"/>
    <s v="30 Jan 2026"/>
    <s v="Jan"/>
    <n v="0"/>
    <n v="0"/>
    <n v="0"/>
    <n v="6"/>
    <n v="0"/>
    <n v="6"/>
    <n v="0"/>
    <s v="30.01.2025"/>
    <x v="0"/>
  </r>
  <r>
    <s v="TO"/>
    <n v="0"/>
    <n v="0"/>
    <n v="6"/>
    <n v="9904"/>
    <s v="2324638"/>
    <s v="10 Aug 2026"/>
    <s v="10"/>
    <s v="Aug"/>
    <s v="16 Aug 2026"/>
    <s v="16"/>
    <s v="Aug"/>
    <n v="6"/>
    <n v="6"/>
    <n v="0"/>
    <n v="0"/>
    <s v="ТУРИСТИЧЕСКА АГЕНЦИЯ СОЛВЕКС - ЕООД"/>
    <x v="2"/>
    <n v="2"/>
    <n v="2"/>
    <n v="2430.3143579999996"/>
    <n v="405.05239299999994"/>
    <s v="Romania"/>
    <s v="30 Jan 2026 20:09"/>
    <s v="30 Jan 2026"/>
    <s v="Jan"/>
    <n v="0"/>
    <n v="0"/>
    <n v="0"/>
    <n v="6"/>
    <n v="0"/>
    <n v="6"/>
    <n v="0"/>
    <s v="30.01.2025"/>
    <x v="0"/>
  </r>
  <r>
    <s v="TO"/>
    <n v="0"/>
    <n v="0"/>
    <n v="6"/>
    <n v="9753"/>
    <s v="18869"/>
    <s v="24 Jul 2026"/>
    <s v="24"/>
    <s v="Jul"/>
    <s v="30 Jul 2026"/>
    <s v="30"/>
    <s v="Jul"/>
    <n v="6"/>
    <n v="6"/>
    <n v="0"/>
    <n v="0"/>
    <s v="КЛУБ МАГЕЛАН - ООД"/>
    <x v="4"/>
    <n v="2"/>
    <n v="2"/>
    <n v="2392.7624220000002"/>
    <n v="398.79373700000002"/>
    <s v="Romania"/>
    <s v="26 Jan 2026 19:56"/>
    <s v="26 Jan 2026"/>
    <s v="Jan"/>
    <n v="0"/>
    <n v="0"/>
    <n v="6"/>
    <n v="0"/>
    <n v="0"/>
    <n v="6"/>
    <n v="0"/>
    <s v="26.01.2025"/>
    <x v="0"/>
  </r>
  <r>
    <s v="TO"/>
    <n v="0"/>
    <n v="0"/>
    <n v="7"/>
    <n v="10082"/>
    <s v="2327402"/>
    <s v="02 Aug 2026"/>
    <s v="02"/>
    <s v="Aug"/>
    <s v="09 Aug 2026"/>
    <s v="09"/>
    <s v="Aug"/>
    <n v="7"/>
    <n v="7"/>
    <n v="0"/>
    <n v="0"/>
    <s v="ТУРИСТИЧЕСКА АГЕНЦИЯ СОЛВЕКС - ЕООД"/>
    <x v="0"/>
    <n v="3"/>
    <n v="0"/>
    <n v="3560.8427729"/>
    <n v="508.69182469999998"/>
    <s v="Romania"/>
    <s v="14 Feb 2026 17:27"/>
    <s v="14 Feb 2026"/>
    <s v="Feb"/>
    <n v="0"/>
    <n v="0"/>
    <n v="0"/>
    <n v="7"/>
    <n v="0"/>
    <n v="7"/>
    <n v="0"/>
    <s v="14.02.2025"/>
    <x v="9"/>
  </r>
  <r>
    <s v="BOOKING"/>
    <n v="0"/>
    <n v="5"/>
    <n v="0"/>
    <n v="9710"/>
    <s v="6947059304"/>
    <s v="03 Jul 2026"/>
    <s v="03"/>
    <s v="Jul"/>
    <s v="08 Jul 2026"/>
    <s v="08"/>
    <s v="Jul"/>
    <n v="5"/>
    <n v="5"/>
    <n v="0"/>
    <n v="0"/>
    <s v="BOOKING"/>
    <x v="2"/>
    <n v="2"/>
    <n v="1"/>
    <n v="2245.5261041284402"/>
    <n v="449.10522082568804"/>
    <s v="Romania"/>
    <s v="25 Jan 2026 11:48"/>
    <s v="25 Jan 2026"/>
    <s v="Jan"/>
    <n v="0"/>
    <n v="0"/>
    <n v="5"/>
    <n v="0"/>
    <n v="0"/>
    <n v="5"/>
    <n v="0"/>
    <s v="25.01.2025"/>
    <x v="2"/>
  </r>
  <r>
    <s v="TO"/>
    <n v="0"/>
    <n v="0"/>
    <n v="5"/>
    <n v="10155"/>
    <s v="1244964.235406"/>
    <s v="03 Aug 2026"/>
    <s v="03"/>
    <s v="Aug"/>
    <s v="08 Aug 2026"/>
    <s v="08"/>
    <s v="Aug"/>
    <n v="5"/>
    <n v="5"/>
    <n v="0"/>
    <n v="0"/>
    <s v="СЛР-ХОЛИДЕЙ-СЪРВИС ЕООД"/>
    <x v="6"/>
    <n v="2"/>
    <n v="0"/>
    <n v="1668.714156"/>
    <n v="333.74283120000001"/>
    <s v="Romania"/>
    <s v="20 Feb 2026 08:51"/>
    <s v="18 Feb 2026"/>
    <s v="Feb"/>
    <n v="0"/>
    <n v="0"/>
    <n v="0"/>
    <n v="5"/>
    <n v="0"/>
    <n v="5"/>
    <n v="0"/>
    <s v="20.02.2025"/>
    <x v="14"/>
  </r>
  <r>
    <s v="TO"/>
    <n v="0"/>
    <n v="1"/>
    <n v="4"/>
    <n v="9945"/>
    <s v="1239831.232622"/>
    <s v="10 Jul 2026"/>
    <s v="10"/>
    <s v="Jul"/>
    <s v="15 Jul 2026"/>
    <s v="15"/>
    <s v="Jul"/>
    <n v="5"/>
    <n v="5"/>
    <n v="0"/>
    <n v="0"/>
    <s v="СЛР-ХОЛИДЕЙ-СЪРВИС ЕООД"/>
    <x v="3"/>
    <n v="2"/>
    <n v="1"/>
    <n v="1595.1749480000001"/>
    <n v="319.03498960000002"/>
    <s v="Romania"/>
    <s v="02 Feb 2026 09:40"/>
    <s v="31 Jan 2026"/>
    <s v="Feb"/>
    <n v="0"/>
    <n v="0"/>
    <n v="5"/>
    <n v="0"/>
    <n v="0"/>
    <n v="5"/>
    <n v="0"/>
    <s v="02.02.2025"/>
    <x v="5"/>
  </r>
  <r>
    <s v="TO"/>
    <n v="0"/>
    <n v="0"/>
    <n v="6"/>
    <n v="9948"/>
    <s v="1239837.232630"/>
    <s v="27 Jul 2026"/>
    <s v="27"/>
    <s v="Jul"/>
    <s v="02 Aug 2026"/>
    <s v="02"/>
    <s v="Aug"/>
    <n v="6"/>
    <n v="-25"/>
    <n v="4"/>
    <n v="1"/>
    <s v="СЛР-ХОЛИДЕЙ-СЪРВИС ЕООД"/>
    <x v="4"/>
    <n v="2"/>
    <n v="2"/>
    <n v="2392.7624220000002"/>
    <n v="398.79373700000002"/>
    <s v="Romania"/>
    <s v="02 Feb 2026 09:46"/>
    <s v="31 Jan 2026"/>
    <s v="Feb"/>
    <n v="0"/>
    <n v="0"/>
    <n v="4"/>
    <n v="1"/>
    <n v="0"/>
    <n v="5"/>
    <n v="-1"/>
    <s v="02.02.2025"/>
    <x v="5"/>
  </r>
  <r>
    <s v="TO"/>
    <n v="0"/>
    <n v="0"/>
    <n v="6"/>
    <n v="9946"/>
    <s v="1239837.232626"/>
    <s v="27 Jul 2026"/>
    <s v="27"/>
    <s v="Jul"/>
    <s v="02 Aug 2026"/>
    <s v="02"/>
    <s v="Aug"/>
    <n v="6"/>
    <n v="-25"/>
    <n v="4"/>
    <n v="1"/>
    <s v="СЛР-ХОЛИДЕЙ-СЪРВИС ЕООД"/>
    <x v="4"/>
    <n v="2"/>
    <n v="1"/>
    <n v="1914.2099376000001"/>
    <n v="319.03498960000002"/>
    <s v="Romania"/>
    <s v="02 Feb 2026 09:45"/>
    <s v="31 Jan 2026"/>
    <s v="Feb"/>
    <n v="0"/>
    <n v="0"/>
    <n v="4"/>
    <n v="1"/>
    <n v="0"/>
    <n v="5"/>
    <n v="-1"/>
    <s v="02.02.2025"/>
    <x v="5"/>
  </r>
  <r>
    <s v="TO"/>
    <n v="0"/>
    <n v="0"/>
    <n v="6"/>
    <n v="9947"/>
    <s v="1239837.232627"/>
    <s v="27 Jul 2026"/>
    <s v="27"/>
    <s v="Jul"/>
    <s v="02 Aug 2026"/>
    <s v="02"/>
    <s v="Aug"/>
    <n v="6"/>
    <n v="-25"/>
    <n v="4"/>
    <n v="1"/>
    <s v="СЛР-ХОЛИДЕЙ-СЪРВИС ЕООД"/>
    <x v="4"/>
    <n v="2"/>
    <n v="1"/>
    <n v="1914.2099376000001"/>
    <n v="319.03498960000002"/>
    <s v="Romania"/>
    <s v="02 Feb 2026 09:45"/>
    <s v="31 Jan 2026"/>
    <s v="Feb"/>
    <n v="0"/>
    <n v="0"/>
    <n v="4"/>
    <n v="1"/>
    <n v="0"/>
    <n v="5"/>
    <n v="-1"/>
    <s v="02.02.2025"/>
    <x v="5"/>
  </r>
  <r>
    <s v="TO"/>
    <n v="0"/>
    <n v="0"/>
    <n v="5"/>
    <n v="9950"/>
    <s v="1239839.232633"/>
    <s v="11 Aug 2026"/>
    <s v="11"/>
    <s v="Aug"/>
    <s v="16 Aug 2026"/>
    <s v="16"/>
    <s v="Aug"/>
    <n v="5"/>
    <n v="5"/>
    <n v="0"/>
    <n v="0"/>
    <s v="СЛР-ХОЛИДЕЙ-СЪРВИС ЕООД"/>
    <x v="6"/>
    <n v="2"/>
    <n v="2"/>
    <n v="1946.8331819999999"/>
    <n v="389.36663639999995"/>
    <s v="Romania"/>
    <s v="02 Feb 2026 09:49"/>
    <s v="31 Jan 2026"/>
    <s v="Feb"/>
    <n v="0"/>
    <n v="0"/>
    <n v="0"/>
    <n v="5"/>
    <n v="0"/>
    <n v="5"/>
    <n v="0"/>
    <s v="02.02.2025"/>
    <x v="5"/>
  </r>
  <r>
    <s v="TO"/>
    <n v="0"/>
    <n v="0"/>
    <n v="5"/>
    <n v="9951"/>
    <s v="1239839.232634"/>
    <s v="11 Aug 2026"/>
    <s v="11"/>
    <s v="Aug"/>
    <s v="16 Aug 2026"/>
    <s v="16"/>
    <s v="Aug"/>
    <n v="5"/>
    <n v="5"/>
    <n v="0"/>
    <n v="0"/>
    <s v="СЛР-ХОЛИДЕЙ-СЪРВИС ЕООД"/>
    <x v="6"/>
    <n v="1"/>
    <n v="0"/>
    <n v="1090.2774335000001"/>
    <n v="218.05548670000002"/>
    <s v="Romania"/>
    <s v="02 Feb 2026 09:50"/>
    <s v="31 Jan 2026"/>
    <s v="Feb"/>
    <n v="0"/>
    <n v="0"/>
    <n v="0"/>
    <n v="5"/>
    <n v="0"/>
    <n v="5"/>
    <n v="0"/>
    <s v="02.02.2025"/>
    <x v="5"/>
  </r>
  <r>
    <s v="TO"/>
    <n v="0"/>
    <n v="0"/>
    <n v="6"/>
    <n v="9757"/>
    <s v="1236607.231010"/>
    <s v="01 Aug 2026"/>
    <s v="01"/>
    <s v="Aug"/>
    <s v="07 Aug 2026"/>
    <s v="07"/>
    <s v="Aug"/>
    <n v="6"/>
    <n v="6"/>
    <n v="0"/>
    <n v="0"/>
    <s v="СЛР-ХОЛИДЕЙ-СЪРВИС ЕООД"/>
    <x v="4"/>
    <n v="2"/>
    <n v="2"/>
    <n v="2392.7624220000002"/>
    <n v="398.79373700000002"/>
    <s v="Romania"/>
    <s v="26 Jan 2026 23:19"/>
    <s v="26 Jan 2026"/>
    <s v="Jan"/>
    <n v="0"/>
    <n v="0"/>
    <n v="0"/>
    <n v="6"/>
    <n v="0"/>
    <n v="6"/>
    <n v="0"/>
    <s v="26.01.2025"/>
    <x v="0"/>
  </r>
  <r>
    <s v="BOOKING"/>
    <n v="0"/>
    <n v="5"/>
    <n v="1"/>
    <n v="9758"/>
    <s v="6242419777"/>
    <s v="06 Jul 2026"/>
    <s v="06"/>
    <s v="Jul"/>
    <s v="12 Jul 2026"/>
    <s v="12"/>
    <s v="Jul"/>
    <n v="6"/>
    <n v="6"/>
    <n v="0"/>
    <n v="0"/>
    <s v="BOOKING"/>
    <x v="6"/>
    <n v="2"/>
    <n v="2"/>
    <n v="3673.102570183486"/>
    <n v="612.19273339449535"/>
    <s v="Romania"/>
    <s v="26 Jan 2026 23:22"/>
    <s v="26 Jan 2026"/>
    <s v="Jan"/>
    <n v="0"/>
    <n v="0"/>
    <n v="6"/>
    <n v="0"/>
    <n v="0"/>
    <n v="6"/>
    <n v="0"/>
    <s v="26.01.2025"/>
    <x v="0"/>
  </r>
  <r>
    <s v="TO"/>
    <n v="0"/>
    <n v="7"/>
    <n v="0"/>
    <n v="9952"/>
    <s v="1239812.232638"/>
    <s v="03 Jul 2026"/>
    <s v="03"/>
    <s v="Jul"/>
    <s v="10 Jul 2026"/>
    <s v="10"/>
    <s v="Jul"/>
    <n v="7"/>
    <n v="7"/>
    <n v="0"/>
    <n v="0"/>
    <s v="СЛР-ХОЛИДЕЙ-СЪРВИС ЕООД"/>
    <x v="6"/>
    <n v="2"/>
    <n v="1"/>
    <n v="1999.6797085999999"/>
    <n v="285.66852979999999"/>
    <s v="Romania"/>
    <s v="02 Feb 2026 09:53"/>
    <s v="31 Jan 2026"/>
    <s v="Feb"/>
    <n v="0"/>
    <n v="0"/>
    <n v="7"/>
    <n v="0"/>
    <n v="0"/>
    <n v="7"/>
    <n v="0"/>
    <s v="02.02.2025"/>
    <x v="5"/>
  </r>
  <r>
    <s v="TO"/>
    <n v="0"/>
    <n v="7"/>
    <n v="0"/>
    <n v="9953"/>
    <s v="1239813.232639"/>
    <s v="03 Jul 2026"/>
    <s v="03"/>
    <s v="Jul"/>
    <s v="10 Jul 2026"/>
    <s v="10"/>
    <s v="Jul"/>
    <n v="7"/>
    <n v="7"/>
    <n v="0"/>
    <n v="0"/>
    <s v="СЛР-ХОЛИДЕЙ-СЪРВИС ЕООД"/>
    <x v="6"/>
    <n v="2"/>
    <n v="1"/>
    <n v="1999.6797085999999"/>
    <n v="285.66852979999999"/>
    <s v="Romania"/>
    <s v="02 Feb 2026 09:54"/>
    <s v="31 Jan 2026"/>
    <s v="Feb"/>
    <n v="0"/>
    <n v="0"/>
    <n v="7"/>
    <n v="0"/>
    <n v="0"/>
    <n v="7"/>
    <n v="0"/>
    <s v="02.02.2025"/>
    <x v="5"/>
  </r>
  <r>
    <s v="TO"/>
    <n v="0"/>
    <n v="1"/>
    <n v="4"/>
    <n v="9954"/>
    <s v="1239824.232642"/>
    <s v="10 Jul 2026"/>
    <s v="10"/>
    <s v="Jul"/>
    <s v="15 Jul 2026"/>
    <s v="15"/>
    <s v="Jul"/>
    <n v="5"/>
    <n v="5"/>
    <n v="0"/>
    <n v="0"/>
    <s v="СЛР-ХОЛИДЕЙ-СЪРВИС ЕООД"/>
    <x v="3"/>
    <n v="2"/>
    <n v="0"/>
    <n v="1595.1749480000001"/>
    <n v="319.03498960000002"/>
    <s v="Romania"/>
    <s v="02 Feb 2026 09:56"/>
    <s v="31 Jan 2026"/>
    <s v="Feb"/>
    <n v="0"/>
    <n v="0"/>
    <n v="5"/>
    <n v="0"/>
    <n v="0"/>
    <n v="5"/>
    <n v="0"/>
    <s v="02.02.2025"/>
    <x v="5"/>
  </r>
  <r>
    <s v="TO"/>
    <n v="0"/>
    <n v="4"/>
    <n v="1"/>
    <n v="9955"/>
    <s v="1239854.232655"/>
    <s v="24 Aug 2026"/>
    <s v="24"/>
    <s v="Aug"/>
    <s v="29 Aug 2026"/>
    <s v="29"/>
    <s v="Aug"/>
    <n v="5"/>
    <n v="5"/>
    <n v="0"/>
    <n v="0"/>
    <s v="СЛР-ХОЛИДЕЙ-СЪРВИС ЕООД"/>
    <x v="6"/>
    <n v="2"/>
    <n v="1"/>
    <n v="1406.8285189999999"/>
    <n v="281.36570380000001"/>
    <s v="Romania"/>
    <s v="02 Feb 2026 09:58"/>
    <s v="31 Jan 2026"/>
    <s v="Feb"/>
    <n v="0"/>
    <n v="0"/>
    <n v="0"/>
    <n v="5"/>
    <n v="0"/>
    <n v="5"/>
    <n v="0"/>
    <s v="02.02.2025"/>
    <x v="5"/>
  </r>
  <r>
    <s v="TO"/>
    <n v="0"/>
    <n v="0"/>
    <n v="5"/>
    <n v="9956"/>
    <s v="1239760.232661"/>
    <s v="31 Jul 2026"/>
    <s v="31"/>
    <s v="Jul"/>
    <s v="05 Aug 2026"/>
    <s v="05"/>
    <s v="Aug"/>
    <n v="5"/>
    <n v="-26"/>
    <n v="0"/>
    <n v="4"/>
    <s v="СЛР-ХОЛИДЕЙ-СЪРВИС ЕООД"/>
    <x v="4"/>
    <n v="3"/>
    <n v="1"/>
    <n v="2153.4666214999997"/>
    <n v="430.69332429999997"/>
    <s v="Romania"/>
    <s v="02 Feb 2026 10:03"/>
    <s v="31 Jan 2026"/>
    <s v="Feb"/>
    <n v="0"/>
    <n v="0"/>
    <n v="0"/>
    <n v="4"/>
    <n v="0"/>
    <n v="4"/>
    <n v="-1"/>
    <s v="02.02.2025"/>
    <x v="5"/>
  </r>
  <r>
    <s v="TO"/>
    <n v="0"/>
    <n v="0"/>
    <n v="5"/>
    <n v="9957"/>
    <s v="1239766.232678"/>
    <s v="03 Aug 2026"/>
    <s v="03"/>
    <s v="Aug"/>
    <s v="08 Aug 2026"/>
    <s v="08"/>
    <s v="Aug"/>
    <n v="5"/>
    <n v="5"/>
    <n v="0"/>
    <n v="0"/>
    <s v="СЛР-ХОЛИДЕЙ-СЪРВИС ЕООД"/>
    <x v="0"/>
    <n v="2"/>
    <n v="2"/>
    <n v="2198.0595454999998"/>
    <n v="439.61190909999993"/>
    <s v="Romania"/>
    <s v="02 Feb 2026 10:12"/>
    <s v="31 Jan 2026"/>
    <s v="Feb"/>
    <n v="0"/>
    <n v="0"/>
    <n v="0"/>
    <n v="5"/>
    <n v="0"/>
    <n v="5"/>
    <n v="0"/>
    <s v="02.02.2025"/>
    <x v="5"/>
  </r>
  <r>
    <s v="TO"/>
    <n v="0"/>
    <n v="5"/>
    <n v="0"/>
    <n v="9958"/>
    <s v="1239553.232681"/>
    <s v="29 Jun 2026"/>
    <s v="29"/>
    <s v="Jun"/>
    <s v="04 Jul 2026"/>
    <s v="04"/>
    <s v="Jul"/>
    <n v="5"/>
    <n v="-25"/>
    <n v="2"/>
    <n v="3"/>
    <s v="СЛР-ХОЛИДЕЙ-СЪРВИС ЕООД"/>
    <x v="4"/>
    <n v="3"/>
    <n v="1"/>
    <n v="1949.9625100000001"/>
    <n v="389.992502"/>
    <s v="Romania"/>
    <s v="02 Feb 2026 10:14"/>
    <s v="31 Jan 2026"/>
    <s v="Feb"/>
    <n v="0"/>
    <n v="2"/>
    <n v="3"/>
    <n v="0"/>
    <n v="0"/>
    <n v="5"/>
    <n v="0"/>
    <s v="02.02.2025"/>
    <x v="5"/>
  </r>
  <r>
    <s v="TO"/>
    <n v="0"/>
    <n v="5"/>
    <n v="1"/>
    <n v="9959"/>
    <s v="1239724.232692"/>
    <s v="24 Aug 2026"/>
    <s v="24"/>
    <s v="Aug"/>
    <s v="30 Aug 2026"/>
    <s v="30"/>
    <s v="Aug"/>
    <n v="6"/>
    <n v="6"/>
    <n v="0"/>
    <n v="0"/>
    <s v="СЛР-ХОЛИДЕЙ-СЪРВИС ЕООД"/>
    <x v="3"/>
    <n v="3"/>
    <n v="1"/>
    <n v="2339.9550120000004"/>
    <n v="389.99250200000006"/>
    <s v="Romania"/>
    <s v="02 Feb 2026 10:20"/>
    <s v="31 Jan 2026"/>
    <s v="Feb"/>
    <n v="0"/>
    <n v="0"/>
    <n v="0"/>
    <n v="6"/>
    <n v="0"/>
    <n v="6"/>
    <n v="0"/>
    <s v="02.02.2025"/>
    <x v="5"/>
  </r>
  <r>
    <s v="TO"/>
    <n v="0"/>
    <n v="5"/>
    <n v="0"/>
    <n v="9960"/>
    <s v="1239310.232694"/>
    <s v="06 Jul 2026"/>
    <s v="06"/>
    <s v="Jul"/>
    <s v="11 Jul 2026"/>
    <s v="11"/>
    <s v="Jul"/>
    <n v="5"/>
    <n v="5"/>
    <n v="0"/>
    <n v="0"/>
    <s v="СЛР-ХОЛИДЕЙ-СЪРВИС ЕООД"/>
    <x v="2"/>
    <n v="2"/>
    <n v="1"/>
    <n v="1529.850226"/>
    <n v="305.97004520000002"/>
    <s v="Romania"/>
    <s v="02 Feb 2026 10:22"/>
    <s v="30 Jan 2026"/>
    <s v="Feb"/>
    <n v="0"/>
    <n v="0"/>
    <n v="5"/>
    <n v="0"/>
    <n v="0"/>
    <n v="5"/>
    <n v="0"/>
    <s v="02.02.2025"/>
    <x v="5"/>
  </r>
  <r>
    <s v="TO"/>
    <n v="0"/>
    <n v="1"/>
    <n v="5"/>
    <n v="10083"/>
    <s v="1243539.234560"/>
    <s v="20 Aug 2026"/>
    <s v="20"/>
    <s v="Aug"/>
    <s v="26 Aug 2026"/>
    <s v="26"/>
    <s v="Aug"/>
    <n v="6"/>
    <n v="6"/>
    <n v="0"/>
    <n v="0"/>
    <s v="СЛР-ХОЛИДЕЙ-СЪРВИС ЕООД"/>
    <x v="5"/>
    <n v="3"/>
    <n v="1"/>
    <n v="3052.1900647999996"/>
    <n v="508.69834413333325"/>
    <s v="Romania"/>
    <s v="14 Feb 2026 20:53"/>
    <s v="14 Feb 2026"/>
    <s v="Feb"/>
    <n v="0"/>
    <n v="0"/>
    <n v="0"/>
    <n v="6"/>
    <n v="0"/>
    <n v="6"/>
    <n v="0"/>
    <s v="14.02.2025"/>
    <x v="9"/>
  </r>
  <r>
    <s v="TO"/>
    <n v="0"/>
    <n v="3"/>
    <n v="0"/>
    <n v="9961"/>
    <s v="1239217.232700"/>
    <s v="31 May 2026"/>
    <s v="31"/>
    <s v="May"/>
    <s v="03 Jun 2026"/>
    <s v="03"/>
    <s v="Jun"/>
    <n v="3"/>
    <n v="-28"/>
    <n v="0"/>
    <n v="2"/>
    <s v="СЛР-ХОЛИДЕЙ-СЪРВИС ЕООД"/>
    <x v="4"/>
    <n v="2"/>
    <n v="1"/>
    <n v="785.89161059999992"/>
    <n v="261.96387019999997"/>
    <s v="Romania"/>
    <s v="02 Feb 2026 10:26"/>
    <s v="30 Jan 2026"/>
    <s v="Feb"/>
    <n v="0"/>
    <n v="2"/>
    <n v="0"/>
    <n v="0"/>
    <n v="0"/>
    <n v="2"/>
    <n v="-1"/>
    <s v="02.02.2025"/>
    <x v="5"/>
  </r>
  <r>
    <s v="TO"/>
    <n v="4"/>
    <n v="1"/>
    <n v="0"/>
    <n v="8946"/>
    <s v="97230"/>
    <s v="27 May 2026"/>
    <s v="27"/>
    <s v="May"/>
    <s v="01 Jun 2026"/>
    <s v="01"/>
    <s v="Jun"/>
    <n v="5"/>
    <n v="-26"/>
    <n v="4"/>
    <n v="0"/>
    <s v="ДЕСТИНЕЙШЪН ТУРИСТИК СЪРВИСИС - ЕООД"/>
    <x v="6"/>
    <n v="2"/>
    <n v="0"/>
    <n v="816.36344199999996"/>
    <n v="163.27268839999999"/>
    <s v="Romania"/>
    <s v="01 Dec 2025 09:10"/>
    <s v="29 Nov 2025"/>
    <s v="Dec"/>
    <n v="4"/>
    <n v="0"/>
    <n v="0"/>
    <n v="0"/>
    <n v="0"/>
    <n v="4"/>
    <n v="-1"/>
    <s v="01.12.2025"/>
    <x v="13"/>
  </r>
  <r>
    <s v="TO"/>
    <n v="0"/>
    <n v="5"/>
    <n v="0"/>
    <n v="8777"/>
    <s v="96403"/>
    <s v="27 Jun 2026"/>
    <s v="27"/>
    <s v="Jun"/>
    <s v="02 Jul 2026"/>
    <s v="02"/>
    <s v="Jul"/>
    <n v="5"/>
    <n v="-25"/>
    <n v="4"/>
    <n v="1"/>
    <s v="ДЕСТИНЕЙШЪН ТУРИСТИК СЪРВИСИС - ЕООД"/>
    <x v="5"/>
    <n v="3"/>
    <n v="1"/>
    <n v="1918.4736469999998"/>
    <n v="383.69472939999997"/>
    <s v="Romania"/>
    <s v="24 Nov 2025 13:52"/>
    <s v="24 Nov 2025"/>
    <s v="Nov"/>
    <n v="0"/>
    <n v="4"/>
    <n v="1"/>
    <n v="0"/>
    <n v="0"/>
    <n v="5"/>
    <n v="0"/>
    <s v="24.11.2025"/>
    <x v="15"/>
  </r>
  <r>
    <s v="TO"/>
    <n v="2"/>
    <n v="3"/>
    <n v="0"/>
    <n v="8771"/>
    <s v="14747063"/>
    <s v="29 May 2026"/>
    <s v="29"/>
    <s v="May"/>
    <s v="03 Jun 2026"/>
    <s v="03"/>
    <s v="Jun"/>
    <n v="5"/>
    <n v="-26"/>
    <n v="2"/>
    <n v="2"/>
    <s v="ДЕСТИНЕЙШЪН ТУРИСТИК СЪРВИСИС - ЕООД"/>
    <x v="6"/>
    <n v="2"/>
    <n v="0"/>
    <n v="753.58129900000006"/>
    <n v="150.71625980000002"/>
    <s v="Romania"/>
    <s v="24 Nov 2025 13:15"/>
    <s v="24 Nov 2025"/>
    <s v="Nov"/>
    <n v="2"/>
    <n v="2"/>
    <n v="0"/>
    <n v="0"/>
    <n v="0"/>
    <n v="4"/>
    <n v="-1"/>
    <s v="24.11.2025"/>
    <x v="15"/>
  </r>
  <r>
    <s v="TO"/>
    <n v="0"/>
    <n v="6"/>
    <n v="0"/>
    <n v="8372"/>
    <s v="95058"/>
    <s v="22 Jun 2026"/>
    <s v="22"/>
    <s v="Jun"/>
    <s v="28 Jun 2026"/>
    <s v="28"/>
    <s v="Jun"/>
    <n v="6"/>
    <n v="6"/>
    <n v="0"/>
    <n v="0"/>
    <s v="ДЕСТИНЕЙШЪН ТУРИСТИК СЪРВИСИС - ЕООД"/>
    <x v="7"/>
    <n v="4"/>
    <n v="1"/>
    <n v="2834.1736946999999"/>
    <n v="472.36228245000001"/>
    <s v="Romania"/>
    <s v="11 Nov 2025 16:23"/>
    <s v="31 Oct 2025"/>
    <s v="Nov"/>
    <n v="0"/>
    <n v="6"/>
    <n v="0"/>
    <n v="0"/>
    <n v="0"/>
    <n v="6"/>
    <n v="0"/>
    <s v="11.11.2025"/>
    <x v="11"/>
  </r>
  <r>
    <s v="TO"/>
    <n v="0"/>
    <n v="6"/>
    <n v="0"/>
    <n v="8374"/>
    <s v="95058"/>
    <s v="22 Jun 2026"/>
    <s v="22"/>
    <s v="Jun"/>
    <s v="28 Jun 2026"/>
    <s v="28"/>
    <s v="Jun"/>
    <n v="6"/>
    <n v="6"/>
    <n v="0"/>
    <n v="0"/>
    <s v="ДЕСТИНЕЙШЪН ТУРИСТИК СЪРВИСИС - ЕООД"/>
    <x v="2"/>
    <n v="2"/>
    <n v="2"/>
    <n v="1924.4193702"/>
    <n v="320.73656169999998"/>
    <s v="Romania"/>
    <s v="11 Nov 2025 16:23"/>
    <s v="31 Oct 2025"/>
    <s v="Nov"/>
    <n v="0"/>
    <n v="6"/>
    <n v="0"/>
    <n v="0"/>
    <n v="0"/>
    <n v="6"/>
    <n v="0"/>
    <s v="11.11.2025"/>
    <x v="11"/>
  </r>
  <r>
    <s v="BOOKING"/>
    <n v="2"/>
    <n v="0"/>
    <n v="0"/>
    <n v="10084"/>
    <s v="5601823939"/>
    <s v="29 May 2026"/>
    <s v="29"/>
    <s v="May"/>
    <s v="31 May 2026"/>
    <s v="31"/>
    <s v="May"/>
    <n v="2"/>
    <n v="2"/>
    <n v="0"/>
    <n v="0"/>
    <s v="BOOKING"/>
    <x v="5"/>
    <n v="2"/>
    <n v="2"/>
    <n v="835.87508917431171"/>
    <n v="417.93754458715586"/>
    <s v="Romania"/>
    <s v="14 Feb 2026 21:42"/>
    <s v="14 Feb 2026"/>
    <s v="Feb"/>
    <n v="2"/>
    <n v="0"/>
    <n v="0"/>
    <n v="0"/>
    <n v="0"/>
    <n v="2"/>
    <n v="0"/>
    <s v="14.02.2025"/>
    <x v="9"/>
  </r>
  <r>
    <s v="BOOKING"/>
    <n v="2"/>
    <n v="0"/>
    <n v="0"/>
    <n v="10085"/>
    <s v="5601823939"/>
    <s v="29 May 2026"/>
    <s v="29"/>
    <s v="May"/>
    <s v="31 May 2026"/>
    <s v="31"/>
    <s v="May"/>
    <n v="2"/>
    <n v="2"/>
    <n v="0"/>
    <n v="0"/>
    <s v="BOOKING"/>
    <x v="5"/>
    <n v="2"/>
    <n v="2"/>
    <n v="835.87508917431171"/>
    <n v="417.93754458715586"/>
    <m/>
    <s v="14 Feb 2026 21:42"/>
    <s v="14 Feb 2026"/>
    <s v="Feb"/>
    <n v="2"/>
    <n v="0"/>
    <n v="0"/>
    <n v="0"/>
    <n v="0"/>
    <n v="2"/>
    <n v="0"/>
    <s v="14.02.2025"/>
    <x v="9"/>
  </r>
  <r>
    <s v="TO"/>
    <n v="0"/>
    <n v="0"/>
    <n v="5"/>
    <n v="8376"/>
    <s v="94790"/>
    <s v="19 Jul 2026"/>
    <s v="19"/>
    <s v="Jul"/>
    <s v="24 Jul 2026"/>
    <s v="24"/>
    <s v="Jul"/>
    <n v="5"/>
    <n v="5"/>
    <n v="0"/>
    <n v="0"/>
    <s v="ДЕСТИНЕЙШЪН ТУРИСТИК СЪРВИСИС - ЕООД"/>
    <x v="3"/>
    <n v="2"/>
    <n v="2"/>
    <n v="1851.4864694999999"/>
    <n v="370.2972939"/>
    <s v="Romania"/>
    <s v="11 Nov 2025 16:23"/>
    <s v="26 Oct 2025"/>
    <s v="Nov"/>
    <n v="0"/>
    <n v="0"/>
    <n v="5"/>
    <n v="0"/>
    <n v="0"/>
    <n v="5"/>
    <n v="0"/>
    <s v="11.11.2025"/>
    <x v="11"/>
  </r>
  <r>
    <s v="TO"/>
    <n v="0"/>
    <n v="0"/>
    <n v="5"/>
    <n v="8377"/>
    <s v="94753"/>
    <s v="19 Jul 2026"/>
    <s v="19"/>
    <s v="Jul"/>
    <s v="24 Jul 2026"/>
    <s v="24"/>
    <s v="Jul"/>
    <n v="5"/>
    <n v="5"/>
    <n v="0"/>
    <n v="0"/>
    <s v="ДЕСТИНЕЙШЪН ТУРИСТИК СЪРВИСИС - ЕООД"/>
    <x v="3"/>
    <n v="2"/>
    <n v="2"/>
    <n v="1851.4864694999999"/>
    <n v="370.2972939"/>
    <s v="Romania"/>
    <s v="11 Nov 2025 16:23"/>
    <s v="23 Oct 2025"/>
    <s v="Nov"/>
    <n v="0"/>
    <n v="0"/>
    <n v="5"/>
    <n v="0"/>
    <n v="0"/>
    <n v="5"/>
    <n v="0"/>
    <s v="11.11.2025"/>
    <x v="11"/>
  </r>
  <r>
    <s v="TO"/>
    <n v="0"/>
    <n v="0"/>
    <n v="5"/>
    <n v="10156"/>
    <s v="1245259.235439"/>
    <s v="05 Aug 2026"/>
    <s v="05"/>
    <s v="Aug"/>
    <s v="10 Aug 2026"/>
    <s v="10"/>
    <s v="Aug"/>
    <n v="5"/>
    <n v="5"/>
    <n v="0"/>
    <n v="0"/>
    <s v="СЛР-ХОЛИДЕЙ-СЪРВИС ЕООД"/>
    <x v="4"/>
    <n v="3"/>
    <n v="1"/>
    <n v="2307.3904425000001"/>
    <n v="461.47808850000001"/>
    <s v="Romania"/>
    <s v="20 Feb 2026 09:36"/>
    <s v="19 Feb 2026"/>
    <s v="Feb"/>
    <n v="0"/>
    <n v="0"/>
    <n v="0"/>
    <n v="5"/>
    <n v="0"/>
    <n v="5"/>
    <n v="0"/>
    <s v="20.02.2025"/>
    <x v="14"/>
  </r>
  <r>
    <s v="TO"/>
    <n v="0"/>
    <n v="0"/>
    <n v="5"/>
    <n v="10157"/>
    <s v="1245262.235441"/>
    <s v="05 Aug 2026"/>
    <s v="05"/>
    <s v="Aug"/>
    <s v="10 Aug 2026"/>
    <s v="10"/>
    <s v="Aug"/>
    <n v="5"/>
    <n v="5"/>
    <n v="0"/>
    <n v="0"/>
    <s v="СЛР-ХОЛИДЕЙ-СЪРВИС ЕООД"/>
    <x v="6"/>
    <n v="3"/>
    <n v="0"/>
    <n v="2252.7249939999997"/>
    <n v="450.54499879999992"/>
    <s v="Romania"/>
    <s v="20 Feb 2026 09:37"/>
    <s v="19 Feb 2026"/>
    <s v="Feb"/>
    <n v="0"/>
    <n v="0"/>
    <n v="0"/>
    <n v="5"/>
    <n v="0"/>
    <n v="5"/>
    <n v="0"/>
    <s v="20.02.2025"/>
    <x v="14"/>
  </r>
  <r>
    <s v="TO"/>
    <n v="0"/>
    <n v="0"/>
    <n v="5"/>
    <n v="9963"/>
    <s v="52944"/>
    <s v="15 Jul 2026"/>
    <s v="15"/>
    <s v="Jul"/>
    <s v="20 Jul 2026"/>
    <s v="20"/>
    <s v="Jul"/>
    <n v="5"/>
    <n v="5"/>
    <n v="0"/>
    <n v="0"/>
    <s v="КЛУБ МАГЕЛАН - ООД"/>
    <x v="4"/>
    <n v="2"/>
    <n v="2"/>
    <n v="1993.9686850000001"/>
    <n v="398.79373700000002"/>
    <s v="Romania"/>
    <s v="02 Feb 2026 11:00"/>
    <s v="31 Jan 2026"/>
    <s v="Feb"/>
    <n v="0"/>
    <n v="0"/>
    <n v="5"/>
    <n v="0"/>
    <n v="0"/>
    <n v="5"/>
    <n v="0"/>
    <s v="02.02.2025"/>
    <x v="5"/>
  </r>
  <r>
    <s v="TO"/>
    <n v="0"/>
    <n v="5"/>
    <n v="0"/>
    <n v="9962"/>
    <s v="1239740.232767"/>
    <s v="01 Jul 2026"/>
    <s v="01"/>
    <s v="Jul"/>
    <s v="06 Jul 2026"/>
    <s v="06"/>
    <s v="Jul"/>
    <n v="5"/>
    <n v="5"/>
    <n v="0"/>
    <n v="0"/>
    <s v="СЛР-ХОЛИДЕЙ-СЪРВИС ЕООД"/>
    <x v="6"/>
    <n v="2"/>
    <n v="2"/>
    <n v="1758.4867529999999"/>
    <n v="351.69735059999999"/>
    <s v="Romania"/>
    <s v="02 Feb 2026 10:54"/>
    <s v="31 Jan 2026"/>
    <s v="Feb"/>
    <n v="0"/>
    <n v="0"/>
    <n v="5"/>
    <n v="0"/>
    <n v="0"/>
    <n v="5"/>
    <n v="0"/>
    <s v="02.02.2025"/>
    <x v="5"/>
  </r>
  <r>
    <s v="TO"/>
    <n v="0"/>
    <n v="6"/>
    <n v="0"/>
    <n v="8827"/>
    <s v="96771"/>
    <s v="29 Jun 2026"/>
    <s v="29"/>
    <s v="Jun"/>
    <s v="05 Jul 2026"/>
    <s v="05"/>
    <s v="Jul"/>
    <n v="6"/>
    <n v="-24"/>
    <n v="2"/>
    <n v="4"/>
    <s v="ДЕСТИНЕЙШЪН ТУРИСТИК СЪРВИСИС - ЕООД"/>
    <x v="4"/>
    <n v="2"/>
    <n v="1"/>
    <n v="1609.5698568"/>
    <n v="268.2616428"/>
    <s v="Romania"/>
    <s v="26 Nov 2025 10:22"/>
    <s v="26 Nov 2025"/>
    <s v="Nov"/>
    <n v="0"/>
    <n v="2"/>
    <n v="4"/>
    <n v="0"/>
    <n v="0"/>
    <n v="6"/>
    <n v="0"/>
    <s v="26.11.2025"/>
    <x v="15"/>
  </r>
  <r>
    <s v="TO"/>
    <n v="0"/>
    <n v="6"/>
    <n v="0"/>
    <n v="8537"/>
    <s v="95702"/>
    <s v="28 Jun 2026"/>
    <s v="28"/>
    <s v="Jun"/>
    <s v="04 Jul 2026"/>
    <s v="04"/>
    <s v="Jul"/>
    <n v="6"/>
    <n v="-24"/>
    <n v="3"/>
    <n v="3"/>
    <s v="ДЕСТИНЕЙШЪН ТУРИСТИК СЪРВИСИС - ЕООД"/>
    <x v="6"/>
    <n v="2"/>
    <n v="2"/>
    <n v="1808.7124673999999"/>
    <n v="301.45207790000001"/>
    <s v="Romania"/>
    <s v="17 Nov 2025 10:35"/>
    <s v="14 Nov 2025"/>
    <s v="Nov"/>
    <n v="0"/>
    <n v="3"/>
    <n v="3"/>
    <n v="0"/>
    <n v="0"/>
    <n v="6"/>
    <n v="0"/>
    <s v="17.11.2025"/>
    <x v="12"/>
  </r>
  <r>
    <s v="TO"/>
    <n v="0"/>
    <n v="0"/>
    <n v="7"/>
    <n v="8731"/>
    <s v="96428"/>
    <s v="15 Aug 2026"/>
    <s v="15"/>
    <s v="Aug"/>
    <s v="22 Aug 2026"/>
    <s v="22"/>
    <s v="Aug"/>
    <n v="7"/>
    <n v="7"/>
    <n v="0"/>
    <n v="0"/>
    <s v="ДЕСТИНЕЙШЪН ТУРИСТИК СЪРВИСИС - ЕООД"/>
    <x v="6"/>
    <n v="2"/>
    <n v="0"/>
    <n v="1868.9324731000002"/>
    <n v="266.99035330000004"/>
    <s v="Romania"/>
    <s v="24 Nov 2025 09:12"/>
    <s v="23 Nov 2025"/>
    <s v="Nov"/>
    <n v="0"/>
    <n v="0"/>
    <n v="0"/>
    <n v="7"/>
    <n v="0"/>
    <n v="7"/>
    <n v="0"/>
    <s v="24.11.2025"/>
    <x v="15"/>
  </r>
  <r>
    <s v="TO"/>
    <n v="0"/>
    <n v="0"/>
    <n v="7"/>
    <n v="8728"/>
    <s v="96255"/>
    <s v="15 Aug 2026"/>
    <s v="15"/>
    <s v="Aug"/>
    <s v="22 Aug 2026"/>
    <s v="22"/>
    <s v="Aug"/>
    <n v="7"/>
    <n v="7"/>
    <n v="0"/>
    <n v="0"/>
    <s v="ДЕСТИНЕЙШЪН ТУРИСТИК СЪРВИСИС - ЕООД"/>
    <x v="6"/>
    <n v="2"/>
    <n v="1"/>
    <n v="1868.9324731000002"/>
    <n v="266.99035330000004"/>
    <s v="Romania"/>
    <s v="24 Nov 2025 09:12"/>
    <s v="21 Nov 2025"/>
    <s v="Nov"/>
    <n v="0"/>
    <n v="0"/>
    <n v="0"/>
    <n v="7"/>
    <n v="0"/>
    <n v="7"/>
    <n v="0"/>
    <s v="24.11.2025"/>
    <x v="15"/>
  </r>
  <r>
    <s v="TO"/>
    <n v="0"/>
    <n v="5"/>
    <n v="0"/>
    <n v="8727"/>
    <s v="96238"/>
    <s v="02 Jul 2026"/>
    <s v="02"/>
    <s v="Jul"/>
    <s v="07 Jul 2026"/>
    <s v="07"/>
    <s v="Jul"/>
    <n v="5"/>
    <n v="5"/>
    <n v="0"/>
    <n v="0"/>
    <s v="ДЕСТИНЕЙШЪН ТУРИСТИК СЪРВИСИС - ЕООД"/>
    <x v="6"/>
    <n v="2"/>
    <n v="0"/>
    <n v="1205.7691950000001"/>
    <n v="241.153839"/>
    <s v="Romania"/>
    <s v="24 Nov 2025 09:12"/>
    <s v="21 Nov 2025"/>
    <s v="Nov"/>
    <n v="0"/>
    <n v="0"/>
    <n v="5"/>
    <n v="0"/>
    <n v="0"/>
    <n v="5"/>
    <n v="0"/>
    <s v="24.11.2025"/>
    <x v="15"/>
  </r>
  <r>
    <s v="TO"/>
    <n v="0"/>
    <n v="6"/>
    <n v="0"/>
    <n v="9760"/>
    <s v="18876"/>
    <s v="29 Aug 2026"/>
    <s v="29"/>
    <s v="Aug"/>
    <s v="04 Sep 2026"/>
    <s v="04"/>
    <s v="Sep"/>
    <n v="6"/>
    <n v="-25"/>
    <n v="2"/>
    <n v="3"/>
    <s v="КЛУБ МАГЕЛАН - ООД"/>
    <x v="6"/>
    <n v="2"/>
    <n v="0"/>
    <n v="1547.5309291999999"/>
    <n v="257.92182153333334"/>
    <s v="Romania"/>
    <s v="27 Jan 2026 09:36"/>
    <s v="26 Jan 2026"/>
    <s v="Jan"/>
    <n v="0"/>
    <n v="0"/>
    <n v="0"/>
    <n v="2"/>
    <n v="3"/>
    <n v="5"/>
    <n v="-1"/>
    <s v="27.01.2025"/>
    <x v="0"/>
  </r>
  <r>
    <s v="TO"/>
    <n v="0"/>
    <n v="6"/>
    <n v="0"/>
    <n v="9759"/>
    <s v="NT315902"/>
    <s v="21 Jun 2026"/>
    <s v="21"/>
    <s v="Jun"/>
    <s v="27 Jun 2026"/>
    <s v="27"/>
    <s v="Jun"/>
    <n v="6"/>
    <n v="6"/>
    <n v="0"/>
    <n v="0"/>
    <s v="НОВОТОН - ЕООД"/>
    <x v="1"/>
    <n v="4"/>
    <n v="2"/>
    <n v="3122.4825949999999"/>
    <n v="520.41376583333329"/>
    <s v="Romania"/>
    <s v="27 Jan 2026 09:33"/>
    <s v="27 Jan 2026"/>
    <s v="Jan"/>
    <n v="0"/>
    <n v="6"/>
    <n v="0"/>
    <n v="0"/>
    <n v="0"/>
    <n v="6"/>
    <n v="0"/>
    <s v="27.01.2025"/>
    <x v="0"/>
  </r>
  <r>
    <s v="TO"/>
    <n v="0"/>
    <n v="6"/>
    <n v="0"/>
    <n v="9761"/>
    <s v="18878"/>
    <s v="29 Aug 2026"/>
    <s v="29"/>
    <s v="Aug"/>
    <s v="04 Sep 2026"/>
    <s v="04"/>
    <s v="Sep"/>
    <n v="6"/>
    <n v="-25"/>
    <n v="2"/>
    <n v="3"/>
    <s v="КЛУБ МАГЕЛАН - ООД"/>
    <x v="4"/>
    <n v="3"/>
    <n v="0"/>
    <n v="2150.0048023999998"/>
    <n v="358.33413373333332"/>
    <s v="Romania"/>
    <s v="27 Jan 2026 09:36"/>
    <s v="26 Jan 2026"/>
    <s v="Jan"/>
    <n v="0"/>
    <n v="0"/>
    <n v="0"/>
    <n v="2"/>
    <n v="3"/>
    <n v="5"/>
    <n v="-1"/>
    <s v="27.01.2025"/>
    <x v="0"/>
  </r>
  <r>
    <s v="TO"/>
    <n v="0"/>
    <n v="6"/>
    <n v="0"/>
    <n v="9762"/>
    <s v="1236555.231092"/>
    <s v="01 Jul 2026"/>
    <s v="01"/>
    <s v="Jul"/>
    <s v="07 Jul 2026"/>
    <s v="07"/>
    <s v="Jul"/>
    <n v="6"/>
    <n v="6"/>
    <n v="0"/>
    <n v="0"/>
    <s v="СЛР-ХОЛИДЕЙ-СЪРВИС ЕООД"/>
    <x v="6"/>
    <n v="3"/>
    <n v="1"/>
    <n v="2279.0504658"/>
    <n v="379.84174430000002"/>
    <s v="Romania"/>
    <s v="27 Jan 2026 09:42"/>
    <s v="26 Jan 2026"/>
    <s v="Jan"/>
    <n v="0"/>
    <n v="0"/>
    <n v="6"/>
    <n v="0"/>
    <n v="0"/>
    <n v="6"/>
    <n v="0"/>
    <s v="27.01.2025"/>
    <x v="0"/>
  </r>
  <r>
    <s v="TO"/>
    <n v="0"/>
    <n v="0"/>
    <n v="5"/>
    <n v="9964"/>
    <s v="1239615.232795"/>
    <s v="25 Jul 2026"/>
    <s v="25"/>
    <s v="Jul"/>
    <s v="30 Jul 2026"/>
    <s v="30"/>
    <s v="Jul"/>
    <n v="5"/>
    <n v="5"/>
    <n v="0"/>
    <n v="0"/>
    <s v="СЛР-ХОЛИДЕЙ-СЪРВИС ЕООД"/>
    <x v="8"/>
    <n v="2"/>
    <n v="1"/>
    <n v="2198.1573370000001"/>
    <n v="439.63146740000002"/>
    <s v="Romania"/>
    <s v="02 Feb 2026 11:12"/>
    <s v="31 Jan 2026"/>
    <s v="Feb"/>
    <n v="0"/>
    <n v="0"/>
    <n v="5"/>
    <n v="0"/>
    <n v="0"/>
    <n v="5"/>
    <n v="0"/>
    <s v="02.02.2025"/>
    <x v="5"/>
  </r>
  <r>
    <s v="BOOKING"/>
    <n v="0"/>
    <n v="0"/>
    <n v="4"/>
    <n v="9298"/>
    <s v="6942982427"/>
    <s v="20 Jul 2026"/>
    <s v="20"/>
    <s v="Jul"/>
    <s v="24 Jul 2026"/>
    <s v="24"/>
    <s v="Jul"/>
    <n v="4"/>
    <n v="4"/>
    <n v="0"/>
    <n v="0"/>
    <s v="BOOKING"/>
    <x v="6"/>
    <n v="2"/>
    <n v="1"/>
    <n v="1906.8804198165137"/>
    <n v="476.72010495412843"/>
    <m/>
    <s v="31 Dec 2025 16:06"/>
    <s v="31 Dec 2025"/>
    <s v="Dec"/>
    <n v="0"/>
    <n v="0"/>
    <n v="4"/>
    <n v="0"/>
    <n v="0"/>
    <n v="4"/>
    <n v="0"/>
    <s v="31.12.2025"/>
    <x v="18"/>
  </r>
  <r>
    <s v="TO"/>
    <n v="0"/>
    <n v="7"/>
    <n v="0"/>
    <n v="9965"/>
    <s v="1239805.232807"/>
    <s v="04 Jul 2026"/>
    <s v="04"/>
    <s v="Jul"/>
    <s v="11 Jul 2026"/>
    <s v="11"/>
    <s v="Jul"/>
    <n v="7"/>
    <n v="7"/>
    <n v="0"/>
    <n v="0"/>
    <s v="СЛР-ХОЛИДЕЙ-СЪРВИС ЕООД"/>
    <x v="3"/>
    <n v="2"/>
    <n v="2"/>
    <n v="2603.1119385000002"/>
    <n v="371.87313407142858"/>
    <s v="Romania"/>
    <s v="02 Feb 2026 11:17"/>
    <s v="31 Jan 2026"/>
    <s v="Feb"/>
    <n v="0"/>
    <n v="0"/>
    <n v="7"/>
    <n v="0"/>
    <n v="0"/>
    <n v="7"/>
    <n v="0"/>
    <s v="02.02.2025"/>
    <x v="5"/>
  </r>
  <r>
    <s v="TO"/>
    <n v="0"/>
    <n v="3"/>
    <n v="6"/>
    <n v="9215"/>
    <s v="120644475"/>
    <s v="19 Aug 2026"/>
    <s v="19"/>
    <s v="Aug"/>
    <s v="28 Aug 2026"/>
    <s v="28"/>
    <s v="Aug"/>
    <n v="9"/>
    <n v="9"/>
    <n v="0"/>
    <n v="0"/>
    <s v="ДЕСТИНЕЙШЪН ТУРИСТИК СЪРВИСИС - ЕООД"/>
    <x v="6"/>
    <n v="2"/>
    <n v="1"/>
    <n v="0"/>
    <n v="0"/>
    <s v="Germany"/>
    <s v="29 Dec 2025 08:49"/>
    <s v="26 Dec 2025"/>
    <s v="Dec"/>
    <n v="0"/>
    <n v="0"/>
    <n v="0"/>
    <n v="9"/>
    <n v="0"/>
    <n v="9"/>
    <n v="0"/>
    <s v="29.12.2025"/>
    <x v="18"/>
  </r>
  <r>
    <s v="TO"/>
    <n v="0"/>
    <n v="0"/>
    <n v="5"/>
    <n v="9315"/>
    <s v="753715383"/>
    <s v="08 Aug 2026"/>
    <s v="08"/>
    <s v="Aug"/>
    <s v="13 Aug 2026"/>
    <s v="13"/>
    <s v="Aug"/>
    <n v="5"/>
    <n v="5"/>
    <n v="0"/>
    <n v="0"/>
    <s v="ДЕСТИНЕЙШЪН ТУРИСТИК СЪРВИСИС - ЕООД"/>
    <x v="3"/>
    <n v="2"/>
    <n v="2"/>
    <n v="1851.4864694999999"/>
    <n v="370.2972939"/>
    <s v="Poland"/>
    <s v="01 Jan 2026 16:10"/>
    <s v="31 Dec 2025"/>
    <s v="Jan"/>
    <n v="0"/>
    <n v="0"/>
    <n v="0"/>
    <n v="5"/>
    <n v="0"/>
    <n v="5"/>
    <n v="0"/>
    <s v="01.01.2025"/>
    <x v="20"/>
  </r>
  <r>
    <s v="TO"/>
    <n v="0"/>
    <n v="0"/>
    <n v="5"/>
    <n v="8685"/>
    <s v="14713477"/>
    <s v="31 Jul 2026"/>
    <s v="31"/>
    <s v="Jul"/>
    <s v="05 Aug 2026"/>
    <s v="05"/>
    <s v="Aug"/>
    <n v="5"/>
    <n v="-26"/>
    <n v="0"/>
    <n v="4"/>
    <s v="ДЕСТИНЕЙШЪН ТУРИСТИК СЪРВИСИС - ЕООД"/>
    <x v="4"/>
    <n v="2"/>
    <n v="1"/>
    <n v="1367.320753"/>
    <n v="273.46415059999998"/>
    <s v="Romania"/>
    <s v="21 Nov 2025 16:03"/>
    <s v="21 Nov 2025"/>
    <s v="Nov"/>
    <n v="0"/>
    <n v="0"/>
    <n v="0"/>
    <n v="4"/>
    <n v="0"/>
    <n v="4"/>
    <n v="-1"/>
    <s v="21.11.2025"/>
    <x v="12"/>
  </r>
  <r>
    <s v="TO"/>
    <n v="0"/>
    <n v="0"/>
    <n v="5"/>
    <n v="9009"/>
    <s v="14886650"/>
    <s v="04 Aug 2026"/>
    <s v="04"/>
    <s v="Aug"/>
    <s v="09 Aug 2026"/>
    <s v="09"/>
    <s v="Aug"/>
    <n v="5"/>
    <n v="5"/>
    <n v="0"/>
    <n v="0"/>
    <s v="ДЕСТИНЕЙШЪН ТУРИСТИК СЪРВИСИС - ЕООД"/>
    <x v="4"/>
    <n v="3"/>
    <n v="1"/>
    <n v="1999.5428005000001"/>
    <n v="399.90856010000005"/>
    <s v="Romania"/>
    <s v="03 Dec 2025 17:38"/>
    <s v="03 Dec 2025"/>
    <s v="Dec"/>
    <n v="0"/>
    <n v="0"/>
    <n v="0"/>
    <n v="5"/>
    <n v="0"/>
    <n v="5"/>
    <n v="0"/>
    <s v="03.12.2025"/>
    <x v="13"/>
  </r>
  <r>
    <s v="TO"/>
    <n v="0"/>
    <n v="0"/>
    <n v="5"/>
    <n v="8785"/>
    <s v="96561"/>
    <s v="27 Jul 2026"/>
    <s v="27"/>
    <s v="Jul"/>
    <s v="01 Aug 2026"/>
    <s v="01"/>
    <s v="Aug"/>
    <n v="5"/>
    <n v="-26"/>
    <n v="4"/>
    <n v="0"/>
    <s v="ДЕСТИНЕЙШЪН ТУРИСТИК СЪРВИСИС - ЕООД"/>
    <x v="2"/>
    <n v="2"/>
    <n v="2"/>
    <n v="1735.9947079999999"/>
    <n v="347.19894160000001"/>
    <s v="Romania"/>
    <s v="24 Nov 2025 15:31"/>
    <s v="24 Nov 2025"/>
    <s v="Nov"/>
    <n v="0"/>
    <n v="0"/>
    <n v="4"/>
    <n v="0"/>
    <n v="0"/>
    <n v="4"/>
    <n v="-1"/>
    <s v="24.11.2025"/>
    <x v="15"/>
  </r>
  <r>
    <s v="TO"/>
    <n v="0"/>
    <n v="0"/>
    <n v="7"/>
    <n v="8784"/>
    <s v="96554"/>
    <s v="14 Aug 2026"/>
    <s v="14"/>
    <s v="Aug"/>
    <s v="21 Aug 2026"/>
    <s v="21"/>
    <s v="Aug"/>
    <n v="7"/>
    <n v="7"/>
    <n v="0"/>
    <n v="0"/>
    <s v="ДЕСТИНЕЙШЪН ТУРИСТИК СЪРВИСИС - ЕООД"/>
    <x v="1"/>
    <n v="5"/>
    <n v="0"/>
    <n v="4069.5932724999998"/>
    <n v="581.37046750000002"/>
    <s v="Romania"/>
    <s v="24 Nov 2025 15:31"/>
    <s v="24 Nov 2025"/>
    <s v="Nov"/>
    <n v="0"/>
    <n v="0"/>
    <n v="0"/>
    <n v="7"/>
    <n v="0"/>
    <n v="7"/>
    <n v="0"/>
    <s v="24.11.2025"/>
    <x v="15"/>
  </r>
  <r>
    <s v="TO"/>
    <n v="0"/>
    <n v="0"/>
    <n v="5"/>
    <n v="8783"/>
    <s v="96575"/>
    <s v="27 Jul 2026"/>
    <s v="27"/>
    <s v="Jul"/>
    <s v="01 Aug 2026"/>
    <s v="01"/>
    <s v="Aug"/>
    <n v="5"/>
    <n v="-26"/>
    <n v="4"/>
    <n v="0"/>
    <s v="ДЕСТИНЕЙШЪН ТУРИСТИК СЪРВИСИС - ЕООД"/>
    <x v="2"/>
    <n v="2"/>
    <n v="1"/>
    <n v="1388.834883"/>
    <n v="277.76697660000002"/>
    <s v="Romania"/>
    <s v="24 Nov 2025 15:31"/>
    <s v="24 Nov 2025"/>
    <s v="Nov"/>
    <n v="0"/>
    <n v="0"/>
    <n v="4"/>
    <n v="0"/>
    <n v="0"/>
    <n v="4"/>
    <n v="-1"/>
    <s v="24.11.2025"/>
    <x v="15"/>
  </r>
  <r>
    <s v="TO"/>
    <n v="0"/>
    <n v="6"/>
    <n v="0"/>
    <n v="9966"/>
    <s v="28759"/>
    <s v="21 Jun 2026"/>
    <s v="21"/>
    <s v="Jun"/>
    <s v="27 Jun 2026"/>
    <s v="27"/>
    <s v="Jun"/>
    <n v="6"/>
    <n v="6"/>
    <n v="0"/>
    <n v="0"/>
    <s v="КЛУБ МАГЕЛАН - ООД"/>
    <x v="0"/>
    <n v="2"/>
    <n v="1"/>
    <n v="1910.9241431999999"/>
    <n v="318.48735719999996"/>
    <s v="Romania"/>
    <s v="02 Feb 2026 11:29"/>
    <s v="01 Feb 2026"/>
    <s v="Feb"/>
    <n v="0"/>
    <n v="6"/>
    <n v="0"/>
    <n v="0"/>
    <n v="0"/>
    <n v="6"/>
    <n v="0"/>
    <s v="02.02.2025"/>
    <x v="5"/>
  </r>
  <r>
    <s v="TO"/>
    <n v="0"/>
    <n v="6"/>
    <n v="0"/>
    <n v="9967"/>
    <s v="28760"/>
    <s v="21 Jun 2026"/>
    <s v="21"/>
    <s v="Jun"/>
    <s v="27 Jun 2026"/>
    <s v="27"/>
    <s v="Jun"/>
    <n v="6"/>
    <n v="6"/>
    <n v="0"/>
    <n v="0"/>
    <s v="КЛУБ МАГЕЛАН - ООД"/>
    <x v="3"/>
    <n v="2"/>
    <n v="0"/>
    <n v="1706.5007916"/>
    <n v="284.41679859999999"/>
    <s v="Romania"/>
    <s v="02 Feb 2026 11:29"/>
    <s v="01 Feb 2026"/>
    <s v="Feb"/>
    <n v="0"/>
    <n v="6"/>
    <n v="0"/>
    <n v="0"/>
    <n v="0"/>
    <n v="6"/>
    <n v="0"/>
    <s v="02.02.2025"/>
    <x v="5"/>
  </r>
  <r>
    <s v="TO"/>
    <n v="5"/>
    <n v="2"/>
    <n v="0"/>
    <n v="9968"/>
    <s v="1239393.232885"/>
    <s v="10 Jun 2026"/>
    <s v="10"/>
    <s v="Jun"/>
    <s v="17 Jun 2026"/>
    <s v="17"/>
    <s v="Jun"/>
    <n v="7"/>
    <n v="7"/>
    <n v="0"/>
    <n v="0"/>
    <s v="СЛР-ХОЛИДЕЙ-СЪРВИС ЕООД"/>
    <x v="5"/>
    <n v="3"/>
    <n v="0"/>
    <n v="1980.5125745999999"/>
    <n v="282.9303678"/>
    <s v="Romania"/>
    <s v="02 Feb 2026 12:14"/>
    <s v="31 Jan 2026"/>
    <s v="Feb"/>
    <n v="0"/>
    <n v="7"/>
    <n v="0"/>
    <n v="0"/>
    <n v="0"/>
    <n v="7"/>
    <n v="0"/>
    <s v="02.02.2025"/>
    <x v="5"/>
  </r>
  <r>
    <s v="BOOKING"/>
    <n v="0"/>
    <n v="3"/>
    <n v="0"/>
    <n v="9763"/>
    <s v="6842389847"/>
    <s v="01 Jul 2026"/>
    <s v="01"/>
    <s v="Jul"/>
    <s v="04 Jul 2026"/>
    <s v="04"/>
    <s v="Jul"/>
    <n v="3"/>
    <n v="3"/>
    <n v="0"/>
    <n v="0"/>
    <s v="BOOKING"/>
    <x v="4"/>
    <n v="2"/>
    <n v="2"/>
    <n v="1789.4229594495412"/>
    <n v="596.4743198165138"/>
    <s v="Romania"/>
    <s v="27 Jan 2026 09:54"/>
    <s v="27 Jan 2026"/>
    <s v="Jan"/>
    <n v="0"/>
    <n v="0"/>
    <n v="3"/>
    <n v="0"/>
    <n v="0"/>
    <n v="3"/>
    <n v="0"/>
    <s v="27.01.2025"/>
    <x v="0"/>
  </r>
  <r>
    <s v="TO"/>
    <n v="0"/>
    <n v="0"/>
    <n v="5"/>
    <n v="9764"/>
    <s v="1236600.231107"/>
    <s v="26 Jul 2026"/>
    <s v="26"/>
    <s v="Jul"/>
    <s v="31 Jul 2026"/>
    <s v="31"/>
    <s v="Jul"/>
    <n v="5"/>
    <n v="5"/>
    <n v="0"/>
    <n v="0"/>
    <s v="СЛР-ХОЛИДЕЙ-СЪРВИС ЕООД"/>
    <x v="4"/>
    <n v="3"/>
    <n v="0"/>
    <n v="2153.4666214999997"/>
    <n v="430.69332429999997"/>
    <s v="Romania"/>
    <s v="27 Jan 2026 09:54"/>
    <s v="26 Jan 2026"/>
    <s v="Jan"/>
    <n v="0"/>
    <n v="0"/>
    <n v="5"/>
    <n v="0"/>
    <n v="0"/>
    <n v="5"/>
    <n v="0"/>
    <s v="27.01.2025"/>
    <x v="0"/>
  </r>
  <r>
    <s v="BOOKING"/>
    <n v="0"/>
    <n v="2"/>
    <n v="0"/>
    <n v="9765"/>
    <s v="6842393329"/>
    <s v="26 Jun 2026"/>
    <s v="26"/>
    <s v="Jun"/>
    <s v="28 Jun 2026"/>
    <s v="28"/>
    <s v="Jun"/>
    <n v="2"/>
    <n v="2"/>
    <n v="0"/>
    <n v="0"/>
    <s v="BOOKING"/>
    <x v="4"/>
    <n v="2"/>
    <n v="1"/>
    <n v="883.67629211009171"/>
    <n v="441.83814605504585"/>
    <s v="United Kingdom"/>
    <s v="27 Jan 2026 10:10"/>
    <s v="27 Jan 2026"/>
    <s v="Jan"/>
    <n v="0"/>
    <n v="2"/>
    <n v="0"/>
    <n v="0"/>
    <n v="0"/>
    <n v="2"/>
    <n v="0"/>
    <s v="27.01.2025"/>
    <x v="0"/>
  </r>
  <r>
    <s v="BOOKING"/>
    <n v="0"/>
    <n v="2"/>
    <n v="0"/>
    <n v="9767"/>
    <s v="6842393329"/>
    <s v="26 Jun 2026"/>
    <s v="26"/>
    <s v="Jun"/>
    <s v="28 Jun 2026"/>
    <s v="28"/>
    <s v="Jun"/>
    <n v="2"/>
    <n v="2"/>
    <n v="0"/>
    <n v="0"/>
    <s v="BOOKING"/>
    <x v="4"/>
    <n v="2"/>
    <n v="1"/>
    <n v="883.67629211009171"/>
    <n v="441.83814605504585"/>
    <m/>
    <s v="27 Jan 2026 10:10"/>
    <s v="27 Jan 2026"/>
    <s v="Jan"/>
    <n v="0"/>
    <n v="2"/>
    <n v="0"/>
    <n v="0"/>
    <n v="0"/>
    <n v="2"/>
    <n v="0"/>
    <s v="27.01.2025"/>
    <x v="0"/>
  </r>
  <r>
    <s v="BOOKING"/>
    <n v="0"/>
    <n v="2"/>
    <n v="0"/>
    <n v="9766"/>
    <s v="6842393329"/>
    <s v="26 Jun 2026"/>
    <s v="26"/>
    <s v="Jun"/>
    <s v="28 Jun 2026"/>
    <s v="28"/>
    <s v="Jun"/>
    <n v="2"/>
    <n v="2"/>
    <n v="0"/>
    <n v="0"/>
    <s v="BOOKING"/>
    <x v="4"/>
    <n v="2"/>
    <n v="1"/>
    <n v="883.67629211009171"/>
    <n v="441.83814605504585"/>
    <m/>
    <s v="27 Jan 2026 10:10"/>
    <s v="27 Jan 2026"/>
    <s v="Jan"/>
    <n v="0"/>
    <n v="2"/>
    <n v="0"/>
    <n v="0"/>
    <n v="0"/>
    <n v="2"/>
    <n v="0"/>
    <s v="27.01.2025"/>
    <x v="0"/>
  </r>
  <r>
    <s v="TO"/>
    <n v="0"/>
    <n v="0"/>
    <n v="5"/>
    <n v="9768"/>
    <s v="1236660.231126"/>
    <s v="09 Aug 2026"/>
    <s v="09"/>
    <s v="Aug"/>
    <s v="14 Aug 2026"/>
    <s v="14"/>
    <s v="Aug"/>
    <n v="5"/>
    <n v="5"/>
    <n v="0"/>
    <n v="0"/>
    <s v="СЛР-ХОЛИДЕЙ-СЪРВИС ЕООД"/>
    <x v="2"/>
    <n v="2"/>
    <n v="1"/>
    <n v="1620.209572"/>
    <n v="324.0419144"/>
    <s v="Romania"/>
    <s v="27 Jan 2026 10:15"/>
    <s v="27 Jan 2026"/>
    <s v="Jan"/>
    <n v="0"/>
    <n v="0"/>
    <n v="0"/>
    <n v="5"/>
    <n v="0"/>
    <n v="5"/>
    <n v="0"/>
    <s v="27.01.2025"/>
    <x v="0"/>
  </r>
  <r>
    <s v="TO"/>
    <n v="0"/>
    <n v="6"/>
    <n v="0"/>
    <n v="9971"/>
    <s v="00001061"/>
    <s v="29 Jun 2026"/>
    <s v="29"/>
    <s v="Jun"/>
    <s v="05 Jul 2026"/>
    <s v="05"/>
    <s v="Jul"/>
    <n v="6"/>
    <n v="-24"/>
    <n v="2"/>
    <n v="4"/>
    <s v="КЛУБ МАГЕЛАН - ООД"/>
    <x v="3"/>
    <n v="2"/>
    <n v="0"/>
    <n v="1733.2565460000001"/>
    <n v="288.87609100000003"/>
    <s v="Romania"/>
    <s v="02 Feb 2026 12:24"/>
    <s v="31 Jan 2026"/>
    <s v="Feb"/>
    <n v="0"/>
    <n v="2"/>
    <n v="4"/>
    <n v="0"/>
    <n v="0"/>
    <n v="6"/>
    <n v="0"/>
    <s v="02.02.2025"/>
    <x v="5"/>
  </r>
  <r>
    <s v="TO"/>
    <n v="0"/>
    <n v="6"/>
    <n v="0"/>
    <n v="9970"/>
    <s v="00001060"/>
    <s v="29 Jun 2026"/>
    <s v="29"/>
    <s v="Jun"/>
    <s v="05 Jul 2026"/>
    <s v="05"/>
    <s v="Jul"/>
    <n v="6"/>
    <n v="-24"/>
    <n v="2"/>
    <n v="4"/>
    <s v="КЛУБ МАГЕЛАН - ООД"/>
    <x v="3"/>
    <n v="2"/>
    <n v="1"/>
    <n v="1733.2565460000001"/>
    <n v="288.87609100000003"/>
    <s v="Romania"/>
    <s v="02 Feb 2026 12:24"/>
    <s v="31 Jan 2026"/>
    <s v="Feb"/>
    <n v="0"/>
    <n v="2"/>
    <n v="4"/>
    <n v="0"/>
    <n v="0"/>
    <n v="6"/>
    <n v="0"/>
    <s v="02.02.2025"/>
    <x v="5"/>
  </r>
  <r>
    <s v="TOPOLA SKIES"/>
    <n v="0"/>
    <n v="3"/>
    <n v="2"/>
    <n v="10217"/>
    <s v="480747"/>
    <s v="23 Aug 2026"/>
    <s v="23"/>
    <s v="Aug"/>
    <s v="28 Aug 2026"/>
    <s v="28"/>
    <s v="Aug"/>
    <n v="5"/>
    <n v="5"/>
    <n v="0"/>
    <n v="0"/>
    <s v="TOPOLA SKIES"/>
    <x v="2"/>
    <n v="2"/>
    <m/>
    <n v="1928.4663233944952"/>
    <n v="385.69326467889903"/>
    <m/>
    <s v="24 Feb 2026 22:23"/>
    <s v="24 Feb 2026"/>
    <s v="Feb"/>
    <n v="0"/>
    <n v="0"/>
    <n v="0"/>
    <n v="5"/>
    <n v="0"/>
    <n v="5"/>
    <n v="0"/>
    <s v="24.02.2025"/>
    <x v="8"/>
  </r>
  <r>
    <s v="TOPOLA SKIES"/>
    <n v="0"/>
    <n v="3"/>
    <n v="2"/>
    <n v="10218"/>
    <s v="480747"/>
    <s v="23 Aug 2026"/>
    <s v="23"/>
    <s v="Aug"/>
    <s v="28 Aug 2026"/>
    <s v="28"/>
    <s v="Aug"/>
    <n v="5"/>
    <n v="5"/>
    <n v="0"/>
    <n v="0"/>
    <s v="TOPOLA SKIES"/>
    <x v="2"/>
    <n v="2"/>
    <m/>
    <n v="1928.4663233944952"/>
    <n v="385.69326467889903"/>
    <m/>
    <s v="24 Feb 2026 22:23"/>
    <s v="24 Feb 2026"/>
    <s v="Feb"/>
    <n v="0"/>
    <n v="0"/>
    <n v="0"/>
    <n v="5"/>
    <n v="0"/>
    <n v="5"/>
    <n v="0"/>
    <s v="24.02.2025"/>
    <x v="8"/>
  </r>
  <r>
    <s v="TO"/>
    <n v="0"/>
    <n v="5"/>
    <n v="0"/>
    <n v="10158"/>
    <s v="1245287.235442"/>
    <s v="22 Jun 2026"/>
    <s v="22"/>
    <s v="Jun"/>
    <s v="27 Jun 2026"/>
    <s v="27"/>
    <s v="Jun"/>
    <n v="5"/>
    <n v="5"/>
    <n v="0"/>
    <n v="0"/>
    <s v="СЛР-ХОЛИДЕЙ-СЪРВИС ЕООД"/>
    <x v="6"/>
    <n v="2"/>
    <n v="1"/>
    <n v="1394.1547406"/>
    <n v="278.83094812000002"/>
    <s v="Romania"/>
    <s v="20 Feb 2026 09:42"/>
    <s v="19 Feb 2026"/>
    <s v="Feb"/>
    <n v="0"/>
    <n v="5"/>
    <n v="0"/>
    <n v="0"/>
    <n v="0"/>
    <n v="5"/>
    <n v="0"/>
    <s v="20.02.2025"/>
    <x v="14"/>
  </r>
  <r>
    <s v="ITAKA"/>
    <n v="0"/>
    <n v="4"/>
    <n v="3"/>
    <n v="9973"/>
    <s v="13731213"/>
    <s v="07 Jul 2026"/>
    <s v="07"/>
    <s v="Jul"/>
    <s v="14 Jul 2026"/>
    <s v="14"/>
    <s v="Jul"/>
    <n v="7"/>
    <n v="7"/>
    <n v="0"/>
    <n v="0"/>
    <s v="NOWA ITAKA SPOLKA Z OGRANICZONA ODPOWIEDZIALNOSCIA"/>
    <x v="4"/>
    <n v="2"/>
    <n v="2"/>
    <n v="2713.1078176999999"/>
    <n v="387.58683109999998"/>
    <s v="Poland"/>
    <s v="02 Feb 2026 12:51"/>
    <s v="31 Jan 2026"/>
    <s v="Feb"/>
    <n v="0"/>
    <n v="0"/>
    <n v="7"/>
    <n v="0"/>
    <n v="0"/>
    <n v="7"/>
    <n v="0"/>
    <s v="02.02.2025"/>
    <x v="5"/>
  </r>
  <r>
    <s v="ITAKA"/>
    <n v="0"/>
    <n v="0"/>
    <n v="7"/>
    <n v="9972"/>
    <s v="13733205"/>
    <s v="21 Jul 2026"/>
    <s v="21"/>
    <s v="Jul"/>
    <s v="28 Jul 2026"/>
    <s v="28"/>
    <s v="Jul"/>
    <n v="7"/>
    <n v="7"/>
    <n v="0"/>
    <n v="0"/>
    <s v="NOWA ITAKA SPOLKA Z OGRANICZONA ODPOWIEDZIALNOSCIA"/>
    <x v="3"/>
    <n v="3"/>
    <n v="0"/>
    <n v="2373.8495459000001"/>
    <n v="339.12136370000002"/>
    <s v="Poland"/>
    <s v="02 Feb 2026 12:51"/>
    <s v="01 Feb 2026"/>
    <s v="Feb"/>
    <n v="0"/>
    <n v="0"/>
    <n v="7"/>
    <n v="0"/>
    <n v="0"/>
    <n v="7"/>
    <n v="0"/>
    <s v="02.02.2025"/>
    <x v="5"/>
  </r>
  <r>
    <s v="TO"/>
    <n v="0"/>
    <n v="0"/>
    <n v="5"/>
    <n v="9624"/>
    <s v="4562"/>
    <s v="02 Aug 2026"/>
    <s v="02"/>
    <s v="Aug"/>
    <s v="07 Aug 2026"/>
    <s v="07"/>
    <s v="Aug"/>
    <n v="5"/>
    <n v="5"/>
    <n v="0"/>
    <n v="0"/>
    <s v="КЛУБ МАГЕЛАН - ООД"/>
    <x v="2"/>
    <n v="1"/>
    <n v="1"/>
    <n v="1134.185817"/>
    <n v="226.83716340000001"/>
    <s v="Romania"/>
    <s v="21 Jan 2026 13:48"/>
    <s v="21 Jan 2026"/>
    <s v="Jan"/>
    <n v="0"/>
    <n v="0"/>
    <n v="0"/>
    <n v="5"/>
    <n v="0"/>
    <n v="5"/>
    <n v="0"/>
    <s v="21.01.2025"/>
    <x v="2"/>
  </r>
  <r>
    <s v="TO"/>
    <n v="0"/>
    <n v="5"/>
    <n v="0"/>
    <n v="8210"/>
    <s v="1172870.220418"/>
    <s v="24 Jun 2026"/>
    <s v="24"/>
    <s v="Jun"/>
    <s v="29 Jun 2026"/>
    <s v="29"/>
    <s v="Jun"/>
    <n v="5"/>
    <n v="5"/>
    <n v="0"/>
    <n v="0"/>
    <s v="СЛР-ХОЛИДЕЙ-СЪРВИС ЕООД"/>
    <x v="4"/>
    <n v="3"/>
    <n v="1"/>
    <n v="1630.7514956999999"/>
    <n v="326.15029913999996"/>
    <s v="Romania"/>
    <s v="07 Nov 2025 15:40"/>
    <s v="07 Nov 2025"/>
    <s v="Nov"/>
    <n v="0"/>
    <n v="5"/>
    <n v="0"/>
    <n v="0"/>
    <n v="0"/>
    <n v="5"/>
    <n v="0"/>
    <s v="07.11.2025"/>
    <x v="3"/>
  </r>
  <r>
    <s v="TO"/>
    <n v="0"/>
    <n v="0"/>
    <n v="7"/>
    <n v="9796"/>
    <s v="2323457"/>
    <s v="11 Jul 2026"/>
    <s v="11"/>
    <s v="Jul"/>
    <s v="18 Jul 2026"/>
    <s v="18"/>
    <s v="Jul"/>
    <n v="7"/>
    <n v="7"/>
    <n v="0"/>
    <n v="0"/>
    <s v="ТУРИСТИЧЕСКА АГЕНЦИЯ СОЛВЕКС - ЕООД"/>
    <x v="7"/>
    <n v="4"/>
    <n v="1"/>
    <n v="4220.3290906000002"/>
    <n v="602.90415580000001"/>
    <s v="Romania"/>
    <s v="28 Jan 2026 14:06"/>
    <s v="28 Jan 2026"/>
    <s v="Jan"/>
    <n v="0"/>
    <n v="0"/>
    <n v="7"/>
    <n v="0"/>
    <n v="0"/>
    <n v="7"/>
    <n v="0"/>
    <s v="28.01.2025"/>
    <x v="0"/>
  </r>
  <r>
    <s v="INDIVIDUAL"/>
    <n v="0"/>
    <n v="0"/>
    <n v="6"/>
    <n v="10327"/>
    <s v="04032026"/>
    <s v="08 Aug 2026"/>
    <s v="08"/>
    <s v="Aug"/>
    <s v="14 Aug 2026"/>
    <s v="14"/>
    <s v="Aug"/>
    <n v="6"/>
    <n v="6"/>
    <n v="0"/>
    <n v="0"/>
    <s v="INDIVIDUAL"/>
    <x v="0"/>
    <n v="2"/>
    <n v="3"/>
    <n v="3271.0449297247706"/>
    <n v="545.17415495412843"/>
    <m/>
    <s v="04 Mar 2026 13:29"/>
    <s v="04 Mar 2026"/>
    <s v="Mar"/>
    <n v="0"/>
    <n v="0"/>
    <n v="0"/>
    <n v="6"/>
    <n v="0"/>
    <n v="6"/>
    <n v="0"/>
    <s v="04.03.2025"/>
    <x v="6"/>
  </r>
  <r>
    <s v="TO"/>
    <n v="0"/>
    <n v="0"/>
    <n v="5"/>
    <n v="10159"/>
    <s v="101832"/>
    <s v="17 Aug 2026"/>
    <s v="17"/>
    <s v="Aug"/>
    <s v="22 Aug 2026"/>
    <s v="22"/>
    <s v="Aug"/>
    <n v="5"/>
    <n v="5"/>
    <n v="0"/>
    <n v="0"/>
    <s v="ДЕСТИНЕЙШЪН ТУРИСТИК СЪРВИСИС - ЕООД"/>
    <x v="6"/>
    <n v="3"/>
    <n v="1"/>
    <n v="2252.7249939999997"/>
    <n v="450.54499879999992"/>
    <m/>
    <s v="20 Feb 2026 10:52"/>
    <s v="20 Feb 2026"/>
    <s v="Feb"/>
    <n v="0"/>
    <n v="0"/>
    <n v="0"/>
    <n v="5"/>
    <n v="0"/>
    <n v="5"/>
    <n v="0"/>
    <s v="20.02.2025"/>
    <x v="14"/>
  </r>
  <r>
    <s v="TO"/>
    <n v="0"/>
    <n v="0"/>
    <n v="5"/>
    <n v="9974"/>
    <s v="654669"/>
    <s v="14 Jul 2026"/>
    <s v="14"/>
    <s v="Jul"/>
    <s v="19 Jul 2026"/>
    <s v="19"/>
    <s v="Jul"/>
    <n v="5"/>
    <n v="5"/>
    <n v="0"/>
    <n v="0"/>
    <s v="ПРОФИ ТУРС - ООД"/>
    <x v="0"/>
    <n v="3"/>
    <n v="1"/>
    <n v="2373.9864539999999"/>
    <n v="474.79729079999998"/>
    <s v="Bulgaria"/>
    <s v="02 Feb 2026 13:04"/>
    <s v="31 Jan 2026"/>
    <s v="Feb"/>
    <n v="0"/>
    <n v="0"/>
    <n v="5"/>
    <n v="0"/>
    <n v="0"/>
    <n v="5"/>
    <n v="0"/>
    <s v="02.02.2025"/>
    <x v="5"/>
  </r>
  <r>
    <s v="TO"/>
    <n v="0"/>
    <n v="0"/>
    <n v="5"/>
    <n v="10330"/>
    <s v="21072026"/>
    <s v="21 Jul 2026"/>
    <s v="21"/>
    <s v="Jul"/>
    <s v="26 Jul 2026"/>
    <s v="26"/>
    <s v="Jul"/>
    <n v="5"/>
    <n v="5"/>
    <n v="0"/>
    <n v="0"/>
    <s v="КЛАВИС ТРЕНД - ООД"/>
    <x v="5"/>
    <n v="2"/>
    <n v="1"/>
    <n v="1937.8363639999998"/>
    <n v="387.56727279999996"/>
    <m/>
    <s v="04 Mar 2026 14:27"/>
    <s v="04 Mar 2026"/>
    <s v="Mar"/>
    <n v="0"/>
    <n v="0"/>
    <n v="5"/>
    <n v="0"/>
    <n v="0"/>
    <n v="5"/>
    <n v="0"/>
    <s v="04.03.2025"/>
    <x v="6"/>
  </r>
  <r>
    <s v="TO"/>
    <n v="0"/>
    <n v="0"/>
    <n v="5"/>
    <n v="10328"/>
    <s v="21072026"/>
    <s v="21 Jul 2026"/>
    <s v="21"/>
    <s v="Jul"/>
    <s v="26 Jul 2026"/>
    <s v="26"/>
    <s v="Jul"/>
    <n v="5"/>
    <n v="5"/>
    <n v="0"/>
    <n v="0"/>
    <s v="КЛАВИС ТРЕНД - ООД"/>
    <x v="5"/>
    <n v="3"/>
    <n v="1"/>
    <n v="2616.1182079999999"/>
    <n v="523.22364159999995"/>
    <m/>
    <s v="04 Mar 2026 14:24"/>
    <s v="04 Mar 2026"/>
    <s v="Mar"/>
    <n v="0"/>
    <n v="0"/>
    <n v="5"/>
    <n v="0"/>
    <n v="0"/>
    <n v="5"/>
    <n v="0"/>
    <s v="04.03.2025"/>
    <x v="6"/>
  </r>
  <r>
    <s v="TOPOLA SKIES"/>
    <n v="0"/>
    <n v="0"/>
    <n v="5"/>
    <n v="9497"/>
    <s v="446441"/>
    <s v="21 Jul 2026"/>
    <s v="21"/>
    <s v="Jul"/>
    <s v="26 Jul 2026"/>
    <s v="26"/>
    <s v="Jul"/>
    <n v="5"/>
    <n v="5"/>
    <n v="0"/>
    <n v="0"/>
    <s v="TOPOLA SKIES"/>
    <x v="4"/>
    <n v="2"/>
    <n v="1"/>
    <n v="1915.4573623853209"/>
    <n v="383.0914724770642"/>
    <m/>
    <s v="14 Jan 2026 14:23"/>
    <s v="14 Jan 2026"/>
    <s v="Jan"/>
    <n v="0"/>
    <n v="0"/>
    <n v="5"/>
    <n v="0"/>
    <n v="0"/>
    <n v="5"/>
    <n v="0"/>
    <s v="14.01.2025"/>
    <x v="7"/>
  </r>
  <r>
    <s v="TO"/>
    <n v="0"/>
    <n v="0"/>
    <n v="5"/>
    <n v="10331"/>
    <s v="21072026"/>
    <s v="21 Jul 2026"/>
    <s v="21"/>
    <s v="Jul"/>
    <s v="26 Jul 2026"/>
    <s v="26"/>
    <s v="Jul"/>
    <n v="5"/>
    <n v="5"/>
    <n v="0"/>
    <n v="0"/>
    <s v="КЛАВИС ТРЕНД - ООД"/>
    <x v="0"/>
    <n v="2"/>
    <n v="1"/>
    <n v="1884.0510389999999"/>
    <n v="376.8102078"/>
    <m/>
    <s v="04 Mar 2026 14:27"/>
    <s v="04 Mar 2026"/>
    <s v="Mar"/>
    <n v="0"/>
    <n v="0"/>
    <n v="5"/>
    <n v="0"/>
    <n v="0"/>
    <n v="5"/>
    <n v="0"/>
    <s v="04.03.2025"/>
    <x v="6"/>
  </r>
  <r>
    <s v="TO"/>
    <n v="0"/>
    <n v="0"/>
    <n v="5"/>
    <n v="10239"/>
    <s v="1247126.195934"/>
    <s v="20 Jul 2026"/>
    <s v="20"/>
    <s v="Jul"/>
    <s v="25 Jul 2026"/>
    <s v="25"/>
    <s v="Jul"/>
    <n v="5"/>
    <n v="5"/>
    <n v="0"/>
    <n v="0"/>
    <s v="СЛР-ХОЛИДЕЙ-СЪРВИС ЕООД"/>
    <x v="6"/>
    <n v="1"/>
    <n v="0"/>
    <n v="1168.1194674999999"/>
    <n v="233.62389349999998"/>
    <s v="Romania"/>
    <s v="26 Feb 2026 10:55"/>
    <s v="26 Feb 2026"/>
    <s v="Feb"/>
    <n v="0"/>
    <n v="0"/>
    <n v="5"/>
    <n v="0"/>
    <n v="0"/>
    <n v="5"/>
    <n v="0"/>
    <s v="26.02.2025"/>
    <x v="8"/>
  </r>
  <r>
    <s v="TO"/>
    <n v="0"/>
    <n v="0"/>
    <n v="5"/>
    <n v="10240"/>
    <s v="1247126.195935"/>
    <s v="20 Jul 2026"/>
    <s v="20"/>
    <s v="Jul"/>
    <s v="25 Jul 2026"/>
    <s v="25"/>
    <s v="Jul"/>
    <n v="5"/>
    <n v="5"/>
    <n v="0"/>
    <n v="0"/>
    <s v="СЛР-ХОЛИДЕЙ-СЪРВИС ЕООД"/>
    <x v="6"/>
    <n v="2"/>
    <n v="1"/>
    <n v="1668.714156"/>
    <n v="333.74283120000001"/>
    <s v="Romania"/>
    <s v="26 Feb 2026 10:55"/>
    <s v="26 Feb 2026"/>
    <s v="Feb"/>
    <n v="0"/>
    <n v="0"/>
    <n v="5"/>
    <n v="0"/>
    <n v="0"/>
    <n v="5"/>
    <n v="0"/>
    <s v="26.02.2025"/>
    <x v="8"/>
  </r>
  <r>
    <s v="TO"/>
    <n v="0"/>
    <n v="7"/>
    <n v="0"/>
    <n v="8208"/>
    <s v="1172168.220412"/>
    <s v="27 Jun 2026"/>
    <s v="27"/>
    <s v="Jun"/>
    <s v="04 Jul 2026"/>
    <s v="04"/>
    <s v="Jul"/>
    <n v="7"/>
    <n v="-23"/>
    <n v="4"/>
    <n v="3"/>
    <s v="СЛР-ХОЛИДЕЙ-СЪРВИС ЕООД"/>
    <x v="3"/>
    <n v="3"/>
    <n v="1"/>
    <n v="2340.0332452000002"/>
    <n v="334.29046360000001"/>
    <s v="Romania"/>
    <s v="07 Nov 2025 15:15"/>
    <s v="07 Nov 2025"/>
    <s v="Nov"/>
    <n v="0"/>
    <n v="4"/>
    <n v="3"/>
    <n v="0"/>
    <n v="0"/>
    <n v="7"/>
    <n v="0"/>
    <s v="07.11.2025"/>
    <x v="3"/>
  </r>
  <r>
    <s v="ITAKA"/>
    <n v="0"/>
    <n v="7"/>
    <n v="0"/>
    <n v="10163"/>
    <s v="13756272"/>
    <s v="19 Jun 2026"/>
    <s v="19"/>
    <s v="Jun"/>
    <s v="26 Jun 2026"/>
    <s v="26"/>
    <s v="Jun"/>
    <n v="7"/>
    <n v="7"/>
    <n v="0"/>
    <n v="0"/>
    <s v="NOWA ITAKA SPOLKA Z OGRANICZONA ODPOWIEDZIALNOSCIA"/>
    <x v="3"/>
    <n v="2"/>
    <n v="1"/>
    <n v="1394.1351822999998"/>
    <n v="199.16216889999995"/>
    <s v="Poland"/>
    <s v="20 Feb 2026 11:51"/>
    <s v="07 Feb 2026"/>
    <s v="Feb"/>
    <n v="0"/>
    <n v="7"/>
    <n v="0"/>
    <n v="0"/>
    <n v="0"/>
    <n v="7"/>
    <n v="0"/>
    <s v="20.02.2025"/>
    <x v="14"/>
  </r>
  <r>
    <s v="ITAKA"/>
    <n v="0"/>
    <n v="7"/>
    <n v="0"/>
    <n v="10160"/>
    <s v="13795495"/>
    <s v="23 Jun 2026"/>
    <s v="23"/>
    <s v="Jun"/>
    <s v="30 Jun 2026"/>
    <s v="30"/>
    <s v="Jun"/>
    <n v="7"/>
    <n v="7"/>
    <n v="0"/>
    <n v="0"/>
    <s v="NOWA ITAKA SPOLKA Z OGRANICZONA ODPOWIEDZIALNOSCIA"/>
    <x v="6"/>
    <n v="2"/>
    <n v="1"/>
    <n v="1631.0253118999999"/>
    <n v="233.00361598571428"/>
    <s v="Poland"/>
    <s v="20 Feb 2026 11:51"/>
    <s v="18 Feb 2026"/>
    <s v="Feb"/>
    <n v="0"/>
    <n v="7"/>
    <n v="0"/>
    <n v="0"/>
    <n v="0"/>
    <n v="7"/>
    <n v="0"/>
    <s v="20.02.2025"/>
    <x v="14"/>
  </r>
  <r>
    <s v="ITAKA"/>
    <n v="0"/>
    <n v="0"/>
    <n v="7"/>
    <n v="10161"/>
    <s v="13786385"/>
    <s v="04 Aug 2026"/>
    <s v="04"/>
    <s v="Aug"/>
    <s v="11 Aug 2026"/>
    <s v="11"/>
    <s v="Aug"/>
    <n v="7"/>
    <n v="7"/>
    <n v="0"/>
    <n v="0"/>
    <s v="NOWA ITAKA SPOLKA Z OGRANICZONA ODPOWIEDZIALNOSCIA"/>
    <x v="3"/>
    <n v="2"/>
    <n v="1"/>
    <n v="1808.6929091"/>
    <n v="258.38470130000002"/>
    <s v="Poland"/>
    <s v="20 Feb 2026 11:51"/>
    <s v="16 Feb 2026"/>
    <s v="Feb"/>
    <n v="0"/>
    <n v="0"/>
    <n v="0"/>
    <n v="7"/>
    <n v="0"/>
    <n v="7"/>
    <n v="0"/>
    <s v="20.02.2025"/>
    <x v="14"/>
  </r>
  <r>
    <s v="ITAKA"/>
    <n v="0"/>
    <n v="7"/>
    <n v="0"/>
    <n v="10162"/>
    <s v="13800946"/>
    <s v="16 Jun 2026"/>
    <s v="16"/>
    <s v="Jun"/>
    <s v="23 Jun 2026"/>
    <s v="23"/>
    <s v="Jun"/>
    <n v="7"/>
    <n v="7"/>
    <n v="0"/>
    <n v="0"/>
    <s v="NOWA ITAKA SPOLKA Z OGRANICZONA ODPOWIEDZIALNOSCIA"/>
    <x v="3"/>
    <n v="2"/>
    <n v="1"/>
    <n v="1394.1351822999998"/>
    <n v="199.16216889999995"/>
    <s v="Poland"/>
    <s v="20 Feb 2026 11:51"/>
    <s v="19 Feb 2026"/>
    <s v="Feb"/>
    <n v="0"/>
    <n v="7"/>
    <n v="0"/>
    <n v="0"/>
    <n v="0"/>
    <n v="7"/>
    <n v="0"/>
    <s v="20.02.2025"/>
    <x v="14"/>
  </r>
  <r>
    <s v="ITAKA"/>
    <n v="0"/>
    <n v="0"/>
    <n v="7"/>
    <n v="10164"/>
    <s v="13786530"/>
    <s v="04 Aug 2026"/>
    <s v="04"/>
    <s v="Aug"/>
    <s v="11 Aug 2026"/>
    <s v="11"/>
    <s v="Aug"/>
    <n v="7"/>
    <n v="7"/>
    <n v="0"/>
    <n v="0"/>
    <s v="NOWA ITAKA SPOLKA Z OGRANICZONA ODPOWIEDZIALNOSCIA"/>
    <x v="3"/>
    <n v="3"/>
    <n v="0"/>
    <n v="2373.8495459000001"/>
    <n v="339.12136370000002"/>
    <s v="Poland"/>
    <s v="20 Feb 2026 11:51"/>
    <s v="16 Feb 2026"/>
    <s v="Feb"/>
    <n v="0"/>
    <n v="0"/>
    <n v="0"/>
    <n v="7"/>
    <n v="0"/>
    <n v="7"/>
    <n v="0"/>
    <s v="20.02.2025"/>
    <x v="14"/>
  </r>
  <r>
    <s v="ITAKA"/>
    <n v="0"/>
    <n v="0"/>
    <n v="7"/>
    <n v="10165"/>
    <s v="13786603"/>
    <s v="04 Aug 2026"/>
    <s v="04"/>
    <s v="Aug"/>
    <s v="11 Aug 2026"/>
    <s v="11"/>
    <s v="Aug"/>
    <n v="7"/>
    <n v="7"/>
    <n v="0"/>
    <n v="0"/>
    <s v="NOWA ITAKA SPOLKA Z OGRANICZONA ODPOWIEDZIALNOSCIA"/>
    <x v="6"/>
    <n v="2"/>
    <n v="0"/>
    <n v="1808.6929091"/>
    <n v="258.38470130000002"/>
    <s v="Poland"/>
    <s v="20 Feb 2026 11:51"/>
    <s v="16 Feb 2026"/>
    <s v="Feb"/>
    <n v="0"/>
    <n v="0"/>
    <n v="0"/>
    <n v="7"/>
    <n v="0"/>
    <n v="7"/>
    <n v="0"/>
    <s v="20.02.2025"/>
    <x v="14"/>
  </r>
  <r>
    <s v="TO"/>
    <n v="0"/>
    <n v="0"/>
    <n v="5"/>
    <n v="10241"/>
    <s v="19721"/>
    <s v="02 Aug 2026"/>
    <s v="02"/>
    <s v="Aug"/>
    <s v="07 Aug 2026"/>
    <s v="07"/>
    <s v="Aug"/>
    <n v="5"/>
    <n v="5"/>
    <n v="0"/>
    <n v="0"/>
    <s v="КЛУБ МАГЕЛАН - ООД"/>
    <x v="6"/>
    <n v="3"/>
    <n v="0"/>
    <n v="0"/>
    <n v="0"/>
    <s v="Romania"/>
    <s v="26 Feb 2026 12:12"/>
    <s v="26 Feb 2026"/>
    <s v="Feb"/>
    <n v="0"/>
    <n v="0"/>
    <n v="0"/>
    <n v="5"/>
    <n v="0"/>
    <n v="5"/>
    <n v="0"/>
    <s v="26.02.2025"/>
    <x v="8"/>
  </r>
  <r>
    <s v="TO"/>
    <n v="0"/>
    <n v="0"/>
    <n v="5"/>
    <n v="10166"/>
    <s v="6193"/>
    <s v="05 Aug 2026"/>
    <s v="05"/>
    <s v="Aug"/>
    <s v="10 Aug 2026"/>
    <s v="10"/>
    <s v="Aug"/>
    <n v="5"/>
    <n v="5"/>
    <n v="0"/>
    <n v="0"/>
    <s v="ТЕДИ - КАМ - ЕООД"/>
    <x v="6"/>
    <n v="2"/>
    <n v="0"/>
    <n v="1668.714156"/>
    <n v="333.74283120000001"/>
    <s v="Romania"/>
    <s v="20 Feb 2026 12:49"/>
    <s v="20 Feb 2026"/>
    <s v="Feb"/>
    <n v="0"/>
    <n v="0"/>
    <n v="0"/>
    <n v="5"/>
    <n v="0"/>
    <n v="5"/>
    <n v="0"/>
    <s v="20.02.2025"/>
    <x v="14"/>
  </r>
  <r>
    <s v="TO"/>
    <n v="5"/>
    <n v="0"/>
    <n v="0"/>
    <n v="10168"/>
    <s v="1245462.235484"/>
    <s v="08 Jun 2026"/>
    <s v="08"/>
    <s v="Jun"/>
    <s v="13 Jun 2026"/>
    <s v="13"/>
    <s v="Jun"/>
    <n v="5"/>
    <n v="5"/>
    <n v="0"/>
    <n v="0"/>
    <s v="СЛР-ХОЛИДЕЙ-СЪРВИС ЕООД"/>
    <x v="3"/>
    <n v="2"/>
    <n v="1"/>
    <n v="982.413409"/>
    <n v="196.48268179999999"/>
    <s v="Romania"/>
    <s v="20 Feb 2026 12:52"/>
    <s v="20 Feb 2026"/>
    <s v="Feb"/>
    <n v="0"/>
    <n v="5"/>
    <n v="0"/>
    <n v="0"/>
    <n v="0"/>
    <n v="5"/>
    <n v="0"/>
    <s v="20.02.2025"/>
    <x v="14"/>
  </r>
  <r>
    <s v="TO"/>
    <n v="0"/>
    <n v="0"/>
    <n v="5"/>
    <n v="10167"/>
    <s v="6193"/>
    <s v="05 Aug 2026"/>
    <s v="05"/>
    <s v="Aug"/>
    <s v="10 Aug 2026"/>
    <s v="10"/>
    <s v="Aug"/>
    <n v="5"/>
    <n v="5"/>
    <n v="0"/>
    <n v="0"/>
    <s v="ТЕДИ - КАМ - ЕООД"/>
    <x v="6"/>
    <n v="2"/>
    <n v="0"/>
    <n v="1668.714156"/>
    <n v="333.74283120000001"/>
    <s v="Romania"/>
    <s v="20 Feb 2026 12:49"/>
    <s v="20 Feb 2026"/>
    <s v="Feb"/>
    <n v="0"/>
    <n v="0"/>
    <n v="0"/>
    <n v="5"/>
    <n v="0"/>
    <n v="5"/>
    <n v="0"/>
    <s v="20.02.2025"/>
    <x v="14"/>
  </r>
  <r>
    <s v="TO"/>
    <n v="0"/>
    <n v="0"/>
    <n v="5"/>
    <n v="9021"/>
    <s v="14072026"/>
    <s v="21 Jul 2026"/>
    <s v="21"/>
    <s v="Jul"/>
    <s v="26 Jul 2026"/>
    <s v="26"/>
    <s v="Jul"/>
    <n v="5"/>
    <n v="5"/>
    <n v="0"/>
    <n v="0"/>
    <s v="КЛАВИС ТРЕНД - ООД"/>
    <x v="7"/>
    <n v="3"/>
    <n v="2"/>
    <n v="2799.183896"/>
    <n v="559.83677920000002"/>
    <m/>
    <s v="05 Dec 2025 09:12"/>
    <s v="04 Dec 2025"/>
    <s v="Dec"/>
    <n v="0"/>
    <n v="0"/>
    <n v="5"/>
    <n v="0"/>
    <n v="0"/>
    <n v="5"/>
    <n v="0"/>
    <s v="05.12.2025"/>
    <x v="13"/>
  </r>
  <r>
    <s v="TO"/>
    <n v="0"/>
    <n v="0"/>
    <n v="5"/>
    <n v="10170"/>
    <s v="2328552"/>
    <s v="03 Aug 2026"/>
    <s v="03"/>
    <s v="Aug"/>
    <s v="08 Aug 2026"/>
    <s v="08"/>
    <s v="Aug"/>
    <n v="5"/>
    <n v="5"/>
    <n v="0"/>
    <n v="0"/>
    <s v="ТУРИСТИЧЕСКА АГЕНЦИЯ СОЛВЕКС - ЕООД"/>
    <x v="3"/>
    <n v="1"/>
    <n v="1"/>
    <n v="1196.3812110000001"/>
    <n v="239.27624220000001"/>
    <s v="Romania"/>
    <s v="20 Feb 2026 14:30"/>
    <s v="20 Feb 2026"/>
    <s v="Feb"/>
    <n v="0"/>
    <n v="0"/>
    <n v="0"/>
    <n v="5"/>
    <n v="0"/>
    <n v="5"/>
    <n v="0"/>
    <s v="20.02.2025"/>
    <x v="14"/>
  </r>
  <r>
    <s v="TO"/>
    <n v="0"/>
    <n v="0"/>
    <n v="7"/>
    <n v="10169"/>
    <s v="1857"/>
    <s v="03 Aug 2026"/>
    <s v="03"/>
    <s v="Aug"/>
    <s v="10 Aug 2026"/>
    <s v="10"/>
    <s v="Aug"/>
    <n v="7"/>
    <n v="7"/>
    <n v="0"/>
    <n v="0"/>
    <s v="КЛУБ МАГЕЛАН - ООД"/>
    <x v="5"/>
    <n v="2"/>
    <n v="2"/>
    <n v="3391.2136370000003"/>
    <n v="484.45909100000006"/>
    <s v="Romania"/>
    <s v="20 Feb 2026 14:29"/>
    <s v="20 Feb 2026"/>
    <s v="Feb"/>
    <n v="0"/>
    <n v="0"/>
    <n v="0"/>
    <n v="7"/>
    <n v="0"/>
    <n v="7"/>
    <n v="0"/>
    <s v="20.02.2025"/>
    <x v="14"/>
  </r>
  <r>
    <s v="TO"/>
    <n v="0"/>
    <n v="0"/>
    <n v="5"/>
    <n v="10242"/>
    <s v="1247238.195970"/>
    <s v="20 Jul 2026"/>
    <s v="20"/>
    <s v="Jul"/>
    <s v="25 Jul 2026"/>
    <s v="25"/>
    <s v="Jul"/>
    <n v="5"/>
    <n v="5"/>
    <n v="0"/>
    <n v="0"/>
    <s v="СЛР-ХОЛИДЕЙ-СЪРВИС ЕООД"/>
    <x v="3"/>
    <n v="3"/>
    <n v="0"/>
    <n v="2307.3904425000001"/>
    <n v="461.47808850000001"/>
    <s v="Romania"/>
    <s v="26 Feb 2026 14:18"/>
    <s v="26 Feb 2026"/>
    <s v="Feb"/>
    <n v="0"/>
    <n v="0"/>
    <n v="5"/>
    <n v="0"/>
    <n v="0"/>
    <n v="5"/>
    <n v="0"/>
    <s v="26.02.2025"/>
    <x v="8"/>
  </r>
  <r>
    <s v="TO"/>
    <n v="0"/>
    <n v="0"/>
    <n v="7"/>
    <n v="10171"/>
    <s v="62372"/>
    <s v="31 Jul 2026"/>
    <s v="31"/>
    <s v="Jul"/>
    <s v="07 Aug 2026"/>
    <s v="07"/>
    <s v="Aug"/>
    <n v="7"/>
    <n v="-24"/>
    <n v="0"/>
    <n v="6"/>
    <s v="КЛУБ МАГЕЛАН - ООД"/>
    <x v="2"/>
    <n v="2"/>
    <n v="1"/>
    <n v="2430.3925912"/>
    <n v="347.19894160000001"/>
    <s v="Romania"/>
    <s v="20 Feb 2026 14:59"/>
    <s v="20 Feb 2026"/>
    <s v="Feb"/>
    <n v="0"/>
    <n v="0"/>
    <n v="0"/>
    <n v="6"/>
    <n v="0"/>
    <n v="6"/>
    <n v="-1"/>
    <s v="20.02.2025"/>
    <x v="14"/>
  </r>
  <r>
    <s v="BOOKING"/>
    <n v="0"/>
    <n v="4"/>
    <n v="0"/>
    <n v="10172"/>
    <s v="6127971154"/>
    <s v="03 Jul 2026"/>
    <s v="03"/>
    <s v="Jul"/>
    <s v="07 Jul 2026"/>
    <s v="07"/>
    <s v="Jul"/>
    <n v="4"/>
    <n v="4"/>
    <n v="0"/>
    <n v="0"/>
    <s v="BOOKING"/>
    <x v="2"/>
    <n v="2"/>
    <n v="1"/>
    <n v="1796.4208833027521"/>
    <n v="449.10522082568804"/>
    <s v="Romania"/>
    <s v="20 Feb 2026 16:22"/>
    <s v="20 Feb 2026"/>
    <s v="Feb"/>
    <n v="0"/>
    <n v="0"/>
    <n v="4"/>
    <n v="0"/>
    <n v="0"/>
    <n v="4"/>
    <n v="0"/>
    <s v="20.02.2025"/>
    <x v="14"/>
  </r>
  <r>
    <s v="BOOKING"/>
    <n v="2"/>
    <n v="1"/>
    <n v="0"/>
    <n v="10334"/>
    <s v="5819707214"/>
    <s v="29 May 2026"/>
    <s v="29"/>
    <s v="May"/>
    <s v="01 Jun 2026"/>
    <s v="01"/>
    <s v="Jun"/>
    <n v="3"/>
    <n v="-28"/>
    <n v="2"/>
    <n v="0"/>
    <s v="BOOKING"/>
    <x v="6"/>
    <n v="2"/>
    <n v="0"/>
    <n v="741.24162660550462"/>
    <n v="247.08054220183482"/>
    <s v="Romania"/>
    <s v="04 Mar 2026 18:26"/>
    <s v="04 Mar 2026"/>
    <s v="Mar"/>
    <n v="2"/>
    <n v="0"/>
    <n v="0"/>
    <n v="0"/>
    <n v="0"/>
    <n v="2"/>
    <n v="-1"/>
    <s v="04.03.2025"/>
    <x v="6"/>
  </r>
  <r>
    <s v="TO"/>
    <n v="0"/>
    <n v="4"/>
    <n v="1"/>
    <n v="10243"/>
    <s v="1245608.195973"/>
    <s v="24 Aug 2026"/>
    <s v="24"/>
    <s v="Aug"/>
    <s v="29 Aug 2026"/>
    <s v="29"/>
    <s v="Aug"/>
    <n v="5"/>
    <n v="5"/>
    <n v="0"/>
    <n v="0"/>
    <s v="СЛР-ХОЛИДЕЙ-СЪРВИС ЕООД"/>
    <x v="6"/>
    <n v="2"/>
    <n v="2"/>
    <n v="1883.9532474999999"/>
    <n v="376.79064949999997"/>
    <s v="Romania"/>
    <s v="26 Feb 2026 15:23"/>
    <s v="26 Feb 2026"/>
    <s v="Feb"/>
    <n v="0"/>
    <n v="0"/>
    <n v="0"/>
    <n v="5"/>
    <n v="0"/>
    <n v="5"/>
    <n v="0"/>
    <s v="26.02.2025"/>
    <x v="8"/>
  </r>
  <r>
    <s v="BOOKING"/>
    <n v="0"/>
    <n v="4"/>
    <n v="0"/>
    <n v="10244"/>
    <s v="6707063792"/>
    <s v="01 Jul 2026"/>
    <s v="01"/>
    <s v="Jul"/>
    <s v="05 Jul 2026"/>
    <s v="05"/>
    <s v="Jul"/>
    <n v="4"/>
    <n v="4"/>
    <n v="0"/>
    <n v="0"/>
    <s v="BOOKING"/>
    <x v="6"/>
    <n v="1"/>
    <n v="2"/>
    <n v="1720.8433056880731"/>
    <n v="430.21082642201827"/>
    <s v="Romania"/>
    <s v="26 Feb 2026 21:44"/>
    <s v="26 Feb 2026"/>
    <s v="Feb"/>
    <n v="0"/>
    <n v="0"/>
    <n v="4"/>
    <n v="0"/>
    <n v="0"/>
    <n v="4"/>
    <n v="0"/>
    <s v="26.02.2025"/>
    <x v="8"/>
  </r>
  <r>
    <s v="TO"/>
    <n v="0"/>
    <n v="0"/>
    <n v="5"/>
    <n v="10173"/>
    <s v="1245593.235544"/>
    <s v="29 Jul 2026"/>
    <s v="29"/>
    <s v="Jul"/>
    <s v="03 Aug 2026"/>
    <s v="03"/>
    <s v="Aug"/>
    <n v="5"/>
    <n v="-26"/>
    <n v="2"/>
    <n v="2"/>
    <s v="СЛР-ХОЛИДЕЙ-СЪРВИС ЕООД"/>
    <x v="6"/>
    <n v="2"/>
    <n v="2"/>
    <n v="2085.892695"/>
    <n v="417.178539"/>
    <s v="Romania"/>
    <s v="20 Feb 2026 18:27"/>
    <s v="20 Feb 2026"/>
    <s v="Feb"/>
    <n v="0"/>
    <n v="0"/>
    <n v="2"/>
    <n v="2"/>
    <n v="0"/>
    <n v="4"/>
    <n v="-1"/>
    <s v="20.02.2025"/>
    <x v="14"/>
  </r>
  <r>
    <s v="TOPOLA SKIES"/>
    <n v="0"/>
    <n v="5"/>
    <n v="0"/>
    <n v="10174"/>
    <s v="477709"/>
    <s v="30 Jun 2026"/>
    <s v="30"/>
    <s v="Jun"/>
    <s v="05 Jul 2026"/>
    <s v="05"/>
    <s v="Jul"/>
    <n v="5"/>
    <n v="-25"/>
    <n v="1"/>
    <n v="4"/>
    <s v="TOPOLA SKIES"/>
    <x v="1"/>
    <n v="5"/>
    <m/>
    <n v="3956.5184862385318"/>
    <n v="791.3036972477064"/>
    <m/>
    <s v="20 Feb 2026 23:14"/>
    <s v="20 Feb 2026"/>
    <s v="Feb"/>
    <n v="0"/>
    <n v="1"/>
    <n v="4"/>
    <n v="0"/>
    <n v="0"/>
    <n v="5"/>
    <n v="0"/>
    <s v="20.02.2025"/>
    <x v="14"/>
  </r>
  <r>
    <s v="TO"/>
    <n v="0"/>
    <n v="3"/>
    <n v="2"/>
    <n v="9754"/>
    <s v="1236579.231000"/>
    <s v="08 Jul 2026"/>
    <s v="08"/>
    <s v="Jul"/>
    <s v="13 Jul 2026"/>
    <s v="13"/>
    <s v="Jul"/>
    <n v="5"/>
    <n v="5"/>
    <n v="0"/>
    <n v="0"/>
    <s v="СЛР-ХОЛИДЕЙ-СЪРВИС ЕООД"/>
    <x v="1"/>
    <n v="4"/>
    <n v="0"/>
    <n v="2775.8312857999999"/>
    <n v="555.16625715999999"/>
    <s v="Romania"/>
    <s v="26 Jan 2026 21:00"/>
    <s v="26 Jan 2026"/>
    <s v="Jan"/>
    <n v="0"/>
    <n v="0"/>
    <n v="5"/>
    <n v="0"/>
    <n v="0"/>
    <n v="5"/>
    <n v="0"/>
    <s v="26.01.2025"/>
    <x v="0"/>
  </r>
  <r>
    <s v="TO"/>
    <n v="0"/>
    <n v="3"/>
    <n v="2"/>
    <n v="9769"/>
    <s v="1236792.231132"/>
    <s v="08 Jul 2026"/>
    <s v="08"/>
    <s v="Jul"/>
    <s v="13 Jul 2026"/>
    <s v="13"/>
    <s v="Jul"/>
    <n v="5"/>
    <n v="5"/>
    <n v="0"/>
    <n v="0"/>
    <s v="СЛР-ХОЛИДЕЙ-СЪРВИС ЕООД"/>
    <x v="4"/>
    <n v="2"/>
    <n v="1"/>
    <n v="1565.0160493999999"/>
    <n v="313.00320987999999"/>
    <s v="Romania"/>
    <s v="27 Jan 2026 10:47"/>
    <s v="27 Jan 2026"/>
    <s v="Jan"/>
    <n v="0"/>
    <n v="0"/>
    <n v="5"/>
    <n v="0"/>
    <n v="0"/>
    <n v="5"/>
    <n v="0"/>
    <s v="27.01.2025"/>
    <x v="0"/>
  </r>
  <r>
    <s v="TO"/>
    <n v="0"/>
    <n v="0"/>
    <n v="7"/>
    <n v="9773"/>
    <s v="1236963.231149"/>
    <s v="18 Aug 2026"/>
    <s v="18"/>
    <s v="Aug"/>
    <s v="25 Aug 2026"/>
    <s v="25"/>
    <s v="Aug"/>
    <n v="7"/>
    <n v="7"/>
    <n v="0"/>
    <n v="0"/>
    <s v="СЛР-ХОЛИДЕЙ-СЪРВИС ЕООД"/>
    <x v="2"/>
    <n v="3"/>
    <n v="1"/>
    <n v="3021.5617670000001"/>
    <n v="431.651681"/>
    <s v="Romania"/>
    <s v="27 Jan 2026 13:18"/>
    <s v="27 Jan 2026"/>
    <s v="Jan"/>
    <n v="0"/>
    <n v="0"/>
    <n v="0"/>
    <n v="7"/>
    <n v="0"/>
    <n v="7"/>
    <n v="0"/>
    <s v="27.01.2025"/>
    <x v="0"/>
  </r>
  <r>
    <s v="BOOKING"/>
    <n v="0"/>
    <n v="3"/>
    <n v="0"/>
    <n v="10366"/>
    <s v="5753309354"/>
    <s v="18 Jun 2026"/>
    <s v="18"/>
    <s v="Jun"/>
    <s v="21 Jun 2026"/>
    <s v="21"/>
    <s v="Jun"/>
    <n v="3"/>
    <n v="3"/>
    <n v="0"/>
    <n v="0"/>
    <s v="BOOKING"/>
    <x v="3"/>
    <n v="2"/>
    <n v="2"/>
    <n v="1329.8746830275229"/>
    <n v="443.2915610091743"/>
    <s v="Romania"/>
    <s v="09 Mar 2026 08:33"/>
    <s v="09 Mar 2026"/>
    <s v="Mar"/>
    <n v="0"/>
    <n v="3"/>
    <n v="0"/>
    <n v="0"/>
    <n v="0"/>
    <n v="3"/>
    <n v="0"/>
    <s v="09.03.2025"/>
    <x v="19"/>
  </r>
  <r>
    <s v="TO"/>
    <n v="0"/>
    <n v="0"/>
    <n v="7"/>
    <n v="10367"/>
    <s v="10082026"/>
    <s v="10 Aug 2026"/>
    <s v="10"/>
    <s v="Aug"/>
    <s v="17 Aug 2026"/>
    <s v="17"/>
    <s v="Aug"/>
    <n v="7"/>
    <n v="7"/>
    <n v="0"/>
    <n v="0"/>
    <s v="ТРАВЕЛИНА - ООД"/>
    <x v="4"/>
    <n v="2"/>
    <n v="2"/>
    <n v="2991.0312607000001"/>
    <n v="427.29018009999999"/>
    <m/>
    <s v="09 Mar 2026 09:43"/>
    <s v="09 Mar 2026"/>
    <s v="Mar"/>
    <n v="0"/>
    <n v="0"/>
    <n v="0"/>
    <n v="7"/>
    <n v="0"/>
    <n v="7"/>
    <n v="0"/>
    <s v="09.03.2025"/>
    <x v="19"/>
  </r>
  <r>
    <s v="TO"/>
    <n v="0"/>
    <n v="2"/>
    <n v="4"/>
    <n v="10372"/>
    <s v="7399"/>
    <s v="21 Aug 2026"/>
    <s v="21"/>
    <s v="Aug"/>
    <s v="27 Aug 2026"/>
    <s v="27"/>
    <s v="Aug"/>
    <n v="6"/>
    <n v="6"/>
    <n v="0"/>
    <n v="0"/>
    <s v="ТЕДИ - КАМ - ЕООД"/>
    <x v="0"/>
    <n v="2"/>
    <n v="2"/>
    <n v="0"/>
    <n v="0"/>
    <s v="Israel"/>
    <s v="09 Mar 2026 10:27"/>
    <s v="09 Mar 2026"/>
    <s v="Mar"/>
    <n v="0"/>
    <n v="0"/>
    <n v="0"/>
    <n v="6"/>
    <n v="0"/>
    <n v="6"/>
    <n v="0"/>
    <s v="09.03.2025"/>
    <x v="19"/>
  </r>
  <r>
    <s v="TO"/>
    <n v="0"/>
    <n v="3"/>
    <n v="2"/>
    <n v="10373"/>
    <s v="19900"/>
    <s v="23 Aug 2026"/>
    <s v="23"/>
    <s v="Aug"/>
    <s v="28 Aug 2026"/>
    <s v="28"/>
    <s v="Aug"/>
    <n v="5"/>
    <n v="5"/>
    <n v="0"/>
    <n v="0"/>
    <s v="КЛУБ МАГЕЛАН - ООД"/>
    <x v="4"/>
    <n v="3"/>
    <n v="1"/>
    <n v="2132.9304064999997"/>
    <n v="426.58608129999993"/>
    <s v="Romania"/>
    <s v="09 Mar 2026 10:27"/>
    <s v="09 Mar 2026"/>
    <s v="Mar"/>
    <n v="0"/>
    <n v="0"/>
    <n v="0"/>
    <n v="5"/>
    <n v="0"/>
    <n v="5"/>
    <n v="0"/>
    <s v="09.03.2025"/>
    <x v="19"/>
  </r>
  <r>
    <s v="TO"/>
    <n v="0"/>
    <n v="1"/>
    <n v="4"/>
    <n v="10374"/>
    <s v="7400"/>
    <s v="21 Aug 2026"/>
    <s v="21"/>
    <s v="Aug"/>
    <s v="26 Aug 2026"/>
    <s v="26"/>
    <s v="Aug"/>
    <n v="5"/>
    <n v="5"/>
    <n v="0"/>
    <n v="0"/>
    <s v="ТЕДИ - КАМ - ЕООД"/>
    <x v="0"/>
    <n v="2"/>
    <n v="1"/>
    <n v="0"/>
    <n v="0"/>
    <s v="Israel"/>
    <s v="09 Mar 2026 10:27"/>
    <s v="09 Mar 2026"/>
    <s v="Mar"/>
    <n v="0"/>
    <n v="0"/>
    <n v="0"/>
    <n v="5"/>
    <n v="0"/>
    <n v="5"/>
    <n v="0"/>
    <s v="09.03.2025"/>
    <x v="19"/>
  </r>
  <r>
    <s v="TO"/>
    <n v="0"/>
    <n v="1"/>
    <n v="4"/>
    <n v="10375"/>
    <s v="7400"/>
    <s v="21 Aug 2026"/>
    <s v="21"/>
    <s v="Aug"/>
    <s v="26 Aug 2026"/>
    <s v="26"/>
    <s v="Aug"/>
    <n v="5"/>
    <n v="5"/>
    <n v="0"/>
    <n v="0"/>
    <s v="ТЕДИ - КАМ - ЕООД"/>
    <x v="0"/>
    <n v="2"/>
    <n v="1"/>
    <n v="0"/>
    <n v="0"/>
    <s v="Israel"/>
    <s v="09 Mar 2026 10:28"/>
    <s v="09 Mar 2026"/>
    <s v="Mar"/>
    <n v="0"/>
    <n v="0"/>
    <n v="0"/>
    <n v="5"/>
    <n v="0"/>
    <n v="5"/>
    <n v="0"/>
    <s v="09.03.2025"/>
    <x v="19"/>
  </r>
  <r>
    <s v="TO"/>
    <n v="0"/>
    <n v="5"/>
    <n v="0"/>
    <n v="10378"/>
    <s v="62707"/>
    <s v="20 Jun 2026"/>
    <s v="20"/>
    <s v="Jun"/>
    <s v="25 Jun 2026"/>
    <s v="25"/>
    <s v="Jun"/>
    <n v="5"/>
    <n v="5"/>
    <n v="0"/>
    <n v="0"/>
    <s v="КЛУБ МАГЕЛАН - ООД"/>
    <x v="4"/>
    <n v="2"/>
    <n v="2"/>
    <n v="1699.1273125"/>
    <n v="339.82546250000001"/>
    <s v="Romania"/>
    <s v="09 Mar 2026 10:58"/>
    <s v="09 Mar 2026"/>
    <s v="Mar"/>
    <n v="0"/>
    <n v="5"/>
    <n v="0"/>
    <n v="0"/>
    <n v="0"/>
    <n v="5"/>
    <n v="0"/>
    <s v="09.03.2025"/>
    <x v="19"/>
  </r>
  <r>
    <s v="INDIVIDUAL"/>
    <n v="0"/>
    <n v="0"/>
    <n v="6"/>
    <n v="10379"/>
    <s v="09032026"/>
    <s v="26 Jul 2026"/>
    <s v="26"/>
    <s v="Jul"/>
    <s v="01 Aug 2026"/>
    <s v="01"/>
    <s v="Aug"/>
    <n v="6"/>
    <n v="-25"/>
    <n v="5"/>
    <n v="0"/>
    <s v="INDIVIDUAL"/>
    <x v="0"/>
    <n v="2"/>
    <n v="1"/>
    <n v="2713.0412477064219"/>
    <n v="452.1735412844036"/>
    <m/>
    <s v="09 Mar 2026 11:44"/>
    <s v="09 Mar 2026"/>
    <s v="Mar"/>
    <n v="0"/>
    <n v="0"/>
    <n v="5"/>
    <n v="0"/>
    <n v="0"/>
    <n v="5"/>
    <n v="-1"/>
    <s v="09.03.2025"/>
    <x v="19"/>
  </r>
  <r>
    <s v="BOOKING"/>
    <n v="0"/>
    <n v="0"/>
    <n v="3"/>
    <n v="10380"/>
    <s v="5552920636"/>
    <s v="20 Aug 2026"/>
    <s v="20"/>
    <s v="Aug"/>
    <s v="23 Aug 2026"/>
    <s v="23"/>
    <s v="Aug"/>
    <n v="3"/>
    <n v="3"/>
    <n v="0"/>
    <n v="0"/>
    <s v="BOOKING"/>
    <x v="3"/>
    <n v="2"/>
    <n v="0"/>
    <n v="1465.0422737614679"/>
    <n v="488.34742458715596"/>
    <s v="Bulgaria"/>
    <s v="09 Mar 2026 12:20"/>
    <s v="09 Mar 2026"/>
    <s v="Mar"/>
    <n v="0"/>
    <n v="0"/>
    <n v="0"/>
    <n v="3"/>
    <n v="0"/>
    <n v="3"/>
    <n v="0"/>
    <s v="09.03.2025"/>
    <x v="19"/>
  </r>
  <r>
    <s v="BOOKING"/>
    <n v="3"/>
    <n v="0"/>
    <n v="0"/>
    <n v="10381"/>
    <s v="5610454100"/>
    <s v="12 Jun 2026"/>
    <s v="12"/>
    <s v="Jun"/>
    <s v="15 Jun 2026"/>
    <s v="15"/>
    <s v="Jun"/>
    <n v="3"/>
    <n v="3"/>
    <n v="0"/>
    <n v="0"/>
    <s v="BOOKING"/>
    <x v="6"/>
    <n v="2"/>
    <n v="1"/>
    <n v="741.24162660550462"/>
    <n v="247.08054220183482"/>
    <s v="Romania"/>
    <s v="09 Mar 2026 13:08"/>
    <s v="09 Mar 2026"/>
    <s v="Mar"/>
    <n v="0"/>
    <n v="3"/>
    <n v="0"/>
    <n v="0"/>
    <n v="0"/>
    <n v="3"/>
    <n v="0"/>
    <s v="09.03.2025"/>
    <x v="19"/>
  </r>
  <r>
    <s v="TO"/>
    <n v="0"/>
    <n v="7"/>
    <n v="0"/>
    <n v="10382"/>
    <s v="19905"/>
    <s v="29 Jun 2026"/>
    <s v="29"/>
    <s v="Jun"/>
    <s v="06 Jul 2026"/>
    <s v="06"/>
    <s v="Jul"/>
    <n v="7"/>
    <n v="-23"/>
    <n v="2"/>
    <n v="5"/>
    <s v="КЛУБ МАГЕЛАН - ООД"/>
    <x v="6"/>
    <n v="2"/>
    <n v="1"/>
    <n v="2110.0276371999998"/>
    <n v="301.43251959999998"/>
    <s v="Romania"/>
    <s v="09 Mar 2026 14:22"/>
    <s v="09 Mar 2026"/>
    <s v="Mar"/>
    <n v="0"/>
    <n v="2"/>
    <n v="5"/>
    <n v="0"/>
    <n v="0"/>
    <n v="7"/>
    <n v="0"/>
    <s v="09.03.2025"/>
    <x v="19"/>
  </r>
  <r>
    <s v="TO"/>
    <n v="0"/>
    <n v="5"/>
    <n v="2"/>
    <n v="10383"/>
    <s v="1249442.197298"/>
    <s v="06 Jul 2026"/>
    <s v="06"/>
    <s v="Jul"/>
    <s v="13 Jul 2026"/>
    <s v="13"/>
    <s v="Jul"/>
    <n v="7"/>
    <n v="7"/>
    <n v="0"/>
    <n v="0"/>
    <s v="СЛР-ХОЛИДЕЙ-СЪРВИС ЕООД"/>
    <x v="3"/>
    <n v="2"/>
    <n v="1"/>
    <n v="2295.9488369999999"/>
    <n v="327.99269099999998"/>
    <s v="Romania"/>
    <s v="09 Mar 2026 14:53"/>
    <s v="09 Mar 2026"/>
    <s v="Mar"/>
    <n v="0"/>
    <n v="0"/>
    <n v="7"/>
    <n v="0"/>
    <n v="0"/>
    <n v="7"/>
    <n v="0"/>
    <s v="09.03.2025"/>
    <x v="19"/>
  </r>
  <r>
    <s v="TOPOLA SKIES"/>
    <n v="0"/>
    <n v="0"/>
    <n v="7"/>
    <n v="10365"/>
    <s v="489708"/>
    <s v="18 Aug 2026"/>
    <s v="18"/>
    <s v="Aug"/>
    <s v="25 Aug 2026"/>
    <s v="25"/>
    <s v="Aug"/>
    <n v="7"/>
    <n v="7"/>
    <n v="0"/>
    <n v="0"/>
    <s v="TOPOLA SKIES"/>
    <x v="0"/>
    <n v="1"/>
    <n v="2"/>
    <n v="3130.2251697247702"/>
    <n v="447.16733422018348"/>
    <m/>
    <s v="09 Mar 2026 00:43"/>
    <s v="09 Mar 2026"/>
    <s v="Mar"/>
    <n v="0"/>
    <n v="0"/>
    <n v="0"/>
    <n v="7"/>
    <n v="0"/>
    <n v="7"/>
    <n v="0"/>
    <s v="09.03.2025"/>
    <x v="19"/>
  </r>
  <r>
    <s v="TOPOLA SKIES"/>
    <n v="0"/>
    <n v="0"/>
    <n v="7"/>
    <n v="10364"/>
    <s v="489708"/>
    <s v="18 Aug 2026"/>
    <s v="18"/>
    <s v="Aug"/>
    <s v="25 Aug 2026"/>
    <s v="25"/>
    <s v="Aug"/>
    <n v="7"/>
    <n v="7"/>
    <n v="0"/>
    <n v="0"/>
    <s v="TOPOLA SKIES"/>
    <x v="0"/>
    <n v="1"/>
    <n v="2"/>
    <n v="3130.2251697247702"/>
    <n v="447.16733422018348"/>
    <m/>
    <s v="09 Mar 2026 00:43"/>
    <s v="09 Mar 2026"/>
    <s v="Mar"/>
    <n v="0"/>
    <n v="0"/>
    <n v="0"/>
    <n v="7"/>
    <n v="0"/>
    <n v="7"/>
    <n v="0"/>
    <s v="09.03.2025"/>
    <x v="19"/>
  </r>
  <r>
    <s v="ITAKA"/>
    <n v="0"/>
    <n v="0"/>
    <n v="10"/>
    <n v="8588"/>
    <s v="13278921"/>
    <s v="21 Jul 2026"/>
    <s v="21"/>
    <s v="Jul"/>
    <s v="31 Jul 2026"/>
    <s v="31"/>
    <s v="Jul"/>
    <n v="10"/>
    <n v="10"/>
    <n v="0"/>
    <n v="0"/>
    <s v="NOWA ITAKA SPOLKA Z OGRANICZONA ODPOWIEDZIALNOSCIA"/>
    <x v="3"/>
    <n v="2"/>
    <n v="1"/>
    <n v="2583.8470129999996"/>
    <n v="258.38470129999996"/>
    <s v="Poland"/>
    <s v="18 Nov 2025 10:21"/>
    <s v="29 Aug 2025"/>
    <s v="Nov"/>
    <n v="0"/>
    <n v="0"/>
    <n v="10"/>
    <n v="0"/>
    <n v="0"/>
    <n v="10"/>
    <n v="0"/>
    <s v="18.11.2025"/>
    <x v="12"/>
  </r>
  <r>
    <s v="ITAKA"/>
    <n v="0"/>
    <n v="0"/>
    <n v="10"/>
    <n v="8586"/>
    <s v="13392551"/>
    <s v="04 Aug 2026"/>
    <s v="04"/>
    <s v="Aug"/>
    <s v="14 Aug 2026"/>
    <s v="14"/>
    <s v="Aug"/>
    <n v="10"/>
    <n v="10"/>
    <n v="0"/>
    <n v="0"/>
    <s v="NOWA ITAKA SPOLKA Z OGRANICZONA ODPOWIEDZIALNOSCIA"/>
    <x v="4"/>
    <n v="2"/>
    <n v="2"/>
    <n v="3875.8683110000002"/>
    <n v="387.58683110000004"/>
    <s v="Poland"/>
    <s v="18 Nov 2025 10:21"/>
    <s v="29 Sep 2025"/>
    <s v="Nov"/>
    <n v="0"/>
    <n v="0"/>
    <n v="0"/>
    <n v="10"/>
    <n v="0"/>
    <n v="10"/>
    <n v="0"/>
    <s v="18.11.2025"/>
    <x v="12"/>
  </r>
  <r>
    <s v="ITAKA"/>
    <n v="3"/>
    <n v="4"/>
    <n v="0"/>
    <n v="8587"/>
    <s v="13179458"/>
    <s v="12 Jun 2026"/>
    <s v="12"/>
    <s v="Jun"/>
    <s v="19 Jun 2026"/>
    <s v="19"/>
    <s v="Jun"/>
    <n v="7"/>
    <n v="7"/>
    <n v="0"/>
    <n v="0"/>
    <s v="NOWA ITAKA SPOLKA Z OGRANICZONA ODPOWIEDZIALNOSCIA"/>
    <x v="6"/>
    <n v="3"/>
    <n v="0"/>
    <n v="1821.2884543"/>
    <n v="260.18406490000001"/>
    <s v="Poland"/>
    <s v="18 Nov 2025 10:21"/>
    <s v="07 Aug 2025"/>
    <s v="Nov"/>
    <n v="0"/>
    <n v="7"/>
    <n v="0"/>
    <n v="0"/>
    <n v="0"/>
    <n v="7"/>
    <n v="0"/>
    <s v="18.11.2025"/>
    <x v="12"/>
  </r>
  <r>
    <s v="TOPOLA SKIES"/>
    <n v="0"/>
    <n v="0"/>
    <n v="7"/>
    <n v="10363"/>
    <s v="489706"/>
    <s v="18 Aug 2026"/>
    <s v="18"/>
    <s v="Aug"/>
    <s v="25 Aug 2026"/>
    <s v="25"/>
    <s v="Aug"/>
    <n v="7"/>
    <n v="7"/>
    <n v="0"/>
    <n v="0"/>
    <s v="TOPOLA SKIES"/>
    <x v="0"/>
    <n v="2"/>
    <n v="2"/>
    <n v="3912.7724904587149"/>
    <n v="558.97262532110085"/>
    <m/>
    <s v="09 Mar 2026 00:38"/>
    <s v="09 Mar 2026"/>
    <s v="Mar"/>
    <n v="0"/>
    <n v="0"/>
    <n v="0"/>
    <n v="7"/>
    <n v="0"/>
    <n v="7"/>
    <n v="0"/>
    <s v="09.03.2025"/>
    <x v="19"/>
  </r>
  <r>
    <s v="INDIVIDUAL"/>
    <n v="0"/>
    <n v="0"/>
    <n v="5"/>
    <n v="10384"/>
    <s v="30072026"/>
    <s v="30 Jul 2026"/>
    <s v="30"/>
    <s v="Jul"/>
    <s v="04 Aug 2026"/>
    <s v="04"/>
    <s v="Aug"/>
    <n v="5"/>
    <n v="-26"/>
    <n v="1"/>
    <n v="3"/>
    <s v="INDIVIDUAL"/>
    <x v="7"/>
    <n v="3"/>
    <n v="1"/>
    <n v="3229.8110091743119"/>
    <n v="645.9622018348623"/>
    <m/>
    <s v="10 Mar 2026 09:21"/>
    <s v="10 Mar 2026"/>
    <s v="Mar"/>
    <n v="0"/>
    <n v="0"/>
    <n v="1"/>
    <n v="3"/>
    <n v="0"/>
    <n v="4"/>
    <n v="-1"/>
    <s v="10.03.2025"/>
    <x v="19"/>
  </r>
  <r>
    <s v="INDIVIDUAL"/>
    <n v="0"/>
    <n v="0"/>
    <n v="5"/>
    <n v="10385"/>
    <s v="30072026"/>
    <s v="30 Jul 2026"/>
    <s v="30"/>
    <s v="Jul"/>
    <s v="04 Aug 2026"/>
    <s v="04"/>
    <s v="Aug"/>
    <n v="5"/>
    <n v="-26"/>
    <n v="1"/>
    <n v="3"/>
    <s v="INDIVIDUAL"/>
    <x v="5"/>
    <n v="2"/>
    <n v="1"/>
    <n v="1937.8866055045869"/>
    <n v="387.5773211009174"/>
    <m/>
    <s v="10 Mar 2026 09:23"/>
    <s v="10 Mar 2026"/>
    <s v="Mar"/>
    <n v="0"/>
    <n v="0"/>
    <n v="1"/>
    <n v="3"/>
    <n v="0"/>
    <n v="4"/>
    <n v="-1"/>
    <s v="10.03.2025"/>
    <x v="19"/>
  </r>
  <r>
    <s v="INDIVIDUAL"/>
    <n v="0"/>
    <n v="0"/>
    <n v="5"/>
    <n v="10386"/>
    <s v="30072026"/>
    <s v="30 Jul 2026"/>
    <s v="30"/>
    <s v="Jul"/>
    <s v="04 Aug 2026"/>
    <s v="04"/>
    <s v="Aug"/>
    <n v="5"/>
    <n v="-26"/>
    <n v="1"/>
    <n v="3"/>
    <s v="INDIVIDUAL"/>
    <x v="5"/>
    <n v="2"/>
    <n v="1"/>
    <n v="1937.8866055045869"/>
    <n v="387.5773211009174"/>
    <m/>
    <s v="10 Mar 2026 09:23"/>
    <s v="10 Mar 2026"/>
    <s v="Mar"/>
    <n v="0"/>
    <n v="0"/>
    <n v="1"/>
    <n v="3"/>
    <n v="0"/>
    <n v="4"/>
    <n v="-1"/>
    <s v="10.03.2025"/>
    <x v="19"/>
  </r>
  <r>
    <s v="ITAKA"/>
    <n v="0"/>
    <n v="14"/>
    <n v="0"/>
    <n v="8589"/>
    <s v="13354602"/>
    <s v="16 Jun 2026"/>
    <s v="16"/>
    <s v="Jun"/>
    <s v="30 Jun 2026"/>
    <s v="30"/>
    <s v="Jun"/>
    <n v="14"/>
    <n v="14"/>
    <n v="0"/>
    <n v="0"/>
    <s v="NOWA ITAKA SPOLKA Z OGRANICZONA ODPOWIEDZIALNOSCIA"/>
    <x v="3"/>
    <n v="2"/>
    <n v="0"/>
    <n v="3025.1604941999999"/>
    <n v="216.08289244285714"/>
    <s v="Poland"/>
    <s v="18 Nov 2025 10:21"/>
    <s v="17 Sep 2025"/>
    <s v="Nov"/>
    <n v="0"/>
    <n v="14"/>
    <n v="0"/>
    <n v="0"/>
    <n v="0"/>
    <n v="14"/>
    <n v="0"/>
    <s v="18.11.2025"/>
    <x v="12"/>
  </r>
  <r>
    <s v="TO"/>
    <n v="0"/>
    <n v="0"/>
    <n v="6"/>
    <n v="10395"/>
    <s v="1249847.197464"/>
    <s v="27 Jul 2026"/>
    <s v="27"/>
    <s v="Jul"/>
    <s v="02 Aug 2026"/>
    <s v="02"/>
    <s v="Aug"/>
    <n v="6"/>
    <n v="-25"/>
    <n v="4"/>
    <n v="1"/>
    <s v="СЛР-ХОЛИДЕЙ-СЪРВИС ЕООД"/>
    <x v="6"/>
    <n v="2"/>
    <n v="1"/>
    <n v="2002.4569872"/>
    <n v="333.74283120000001"/>
    <s v="Romania"/>
    <s v="10 Mar 2026 22:21"/>
    <s v="10 Mar 2026"/>
    <s v="Mar"/>
    <n v="0"/>
    <n v="0"/>
    <n v="4"/>
    <n v="1"/>
    <n v="0"/>
    <n v="5"/>
    <n v="-1"/>
    <s v="10.03.2025"/>
    <x v="19"/>
  </r>
  <r>
    <s v="TO"/>
    <n v="0"/>
    <n v="0"/>
    <n v="7"/>
    <n v="10396"/>
    <s v="1249848.197507"/>
    <s v="31 Jul 2026"/>
    <s v="31"/>
    <s v="Jul"/>
    <s v="07 Aug 2026"/>
    <s v="07"/>
    <s v="Aug"/>
    <n v="7"/>
    <n v="-24"/>
    <n v="0"/>
    <n v="6"/>
    <s v="СЛР-ХОЛИДЕЙ-СЪРВИС ЕООД"/>
    <x v="4"/>
    <n v="2"/>
    <n v="2"/>
    <n v="2991.0312607000001"/>
    <n v="427.29018009999999"/>
    <s v="Romania"/>
    <s v="11 Mar 2026 09:49"/>
    <s v="11 Mar 2026"/>
    <s v="Mar"/>
    <n v="0"/>
    <n v="0"/>
    <n v="0"/>
    <n v="6"/>
    <n v="0"/>
    <n v="6"/>
    <n v="-1"/>
    <s v="11.03.2025"/>
    <x v="19"/>
  </r>
  <r>
    <s v="TO"/>
    <n v="0"/>
    <n v="0"/>
    <n v="7"/>
    <n v="10397"/>
    <s v="2331649"/>
    <s v="09 Aug 2026"/>
    <s v="09"/>
    <s v="Aug"/>
    <s v="16 Aug 2026"/>
    <s v="16"/>
    <s v="Aug"/>
    <n v="7"/>
    <n v="7"/>
    <n v="0"/>
    <n v="0"/>
    <s v="ТУРИСТИЧЕСКА АГЕНЦИЯ СОЛВЕКС - ЕООД"/>
    <x v="6"/>
    <n v="2"/>
    <n v="1"/>
    <n v="2336.1998183999999"/>
    <n v="333.74283120000001"/>
    <s v="Romania"/>
    <s v="11 Mar 2026 10:35"/>
    <s v="11 Mar 2026"/>
    <s v="Mar"/>
    <n v="0"/>
    <n v="0"/>
    <n v="0"/>
    <n v="7"/>
    <n v="0"/>
    <n v="7"/>
    <n v="0"/>
    <s v="11.03.2025"/>
    <x v="19"/>
  </r>
  <r>
    <s v="INDIVIDUAL"/>
    <n v="0"/>
    <n v="3"/>
    <n v="0"/>
    <n v="10398"/>
    <s v="11032026"/>
    <s v="05 Jul 2026"/>
    <s v="05"/>
    <s v="Jul"/>
    <s v="08 Jul 2026"/>
    <s v="08"/>
    <s v="Jul"/>
    <n v="3"/>
    <n v="3"/>
    <n v="0"/>
    <n v="0"/>
    <s v="INDIVIDUAL"/>
    <x v="0"/>
    <n v="2"/>
    <n v="2"/>
    <n v="1980.9507522935778"/>
    <n v="660.31691743119256"/>
    <m/>
    <s v="11 Mar 2026 12:17"/>
    <s v="11 Mar 2026"/>
    <s v="Mar"/>
    <n v="0"/>
    <n v="0"/>
    <n v="3"/>
    <n v="0"/>
    <n v="0"/>
    <n v="3"/>
    <n v="0"/>
    <s v="11.03.2025"/>
    <x v="19"/>
  </r>
  <r>
    <s v="INDIVIDUAL"/>
    <n v="0"/>
    <n v="3"/>
    <n v="0"/>
    <n v="10399"/>
    <s v="11032026"/>
    <s v="05 Jul 2026"/>
    <s v="05"/>
    <s v="Jul"/>
    <s v="08 Jul 2026"/>
    <s v="08"/>
    <s v="Jul"/>
    <n v="3"/>
    <n v="3"/>
    <n v="0"/>
    <n v="0"/>
    <s v="INDIVIDUAL"/>
    <x v="0"/>
    <n v="2"/>
    <n v="2"/>
    <n v="1584.3837905504586"/>
    <n v="528.12793018348611"/>
    <m/>
    <s v="11 Mar 2026 12:17"/>
    <s v="11 Mar 2026"/>
    <s v="Mar"/>
    <n v="0"/>
    <n v="0"/>
    <n v="3"/>
    <n v="0"/>
    <n v="0"/>
    <n v="3"/>
    <n v="0"/>
    <s v="11.03.2025"/>
    <x v="19"/>
  </r>
  <r>
    <s v="TO"/>
    <n v="0"/>
    <n v="0"/>
    <n v="5"/>
    <n v="10462"/>
    <s v="1250108.197586"/>
    <s v="13 Jul 2026"/>
    <s v="13"/>
    <s v="Jul"/>
    <s v="18 Jul 2026"/>
    <s v="18"/>
    <s v="Jul"/>
    <n v="5"/>
    <n v="5"/>
    <n v="0"/>
    <n v="0"/>
    <s v="СЛР-ХОЛИДЕЙ-СЪРВИС ЕООД"/>
    <x v="4"/>
    <n v="2"/>
    <n v="2"/>
    <n v="2136.4509005"/>
    <n v="427.29018009999999"/>
    <s v="Romania"/>
    <s v="11 Mar 2026 21:07"/>
    <s v="11 Mar 2026"/>
    <s v="Mar"/>
    <n v="0"/>
    <n v="0"/>
    <n v="5"/>
    <n v="0"/>
    <n v="0"/>
    <n v="5"/>
    <n v="0"/>
    <s v="11.03.2025"/>
    <x v="19"/>
  </r>
  <r>
    <s v="TO"/>
    <n v="0"/>
    <n v="5"/>
    <n v="5"/>
    <n v="10465"/>
    <s v="7562"/>
    <s v="06 Jul 2026"/>
    <s v="06"/>
    <s v="Jul"/>
    <s v="16 Jul 2026"/>
    <s v="16"/>
    <s v="Jul"/>
    <n v="10"/>
    <n v="10"/>
    <n v="0"/>
    <n v="0"/>
    <s v="ТЕДИ - КАМ - ЕООД"/>
    <x v="2"/>
    <n v="1"/>
    <n v="1"/>
    <n v="2362.4861736000003"/>
    <n v="236.24861736000003"/>
    <s v="Ukraine"/>
    <s v="12 Mar 2026 11:04"/>
    <s v="11 Mar 2026"/>
    <s v="Mar"/>
    <n v="0"/>
    <n v="0"/>
    <n v="10"/>
    <n v="0"/>
    <n v="0"/>
    <n v="10"/>
    <n v="0"/>
    <s v="12.03.2025"/>
    <x v="19"/>
  </r>
  <r>
    <s v="TO"/>
    <n v="0"/>
    <n v="4"/>
    <n v="1"/>
    <n v="10466"/>
    <s v="2331869"/>
    <s v="07 Jul 2026"/>
    <s v="07"/>
    <s v="Jul"/>
    <s v="12 Jul 2026"/>
    <s v="12"/>
    <s v="Jul"/>
    <n v="5"/>
    <n v="5"/>
    <n v="0"/>
    <n v="0"/>
    <s v="ТУРИСТИЧЕСКА АГЕНЦИЯ СОЛВЕКС - ЕООД"/>
    <x v="1"/>
    <n v="3"/>
    <n v="2"/>
    <n v="2920.2693312999995"/>
    <n v="584.05386625999995"/>
    <m/>
    <s v="12 Mar 2026 12:29"/>
    <s v="12 Mar 2026"/>
    <s v="Mar"/>
    <n v="0"/>
    <n v="0"/>
    <n v="5"/>
    <n v="0"/>
    <n v="0"/>
    <n v="5"/>
    <n v="0"/>
    <s v="12.03.2025"/>
    <x v="19"/>
  </r>
  <r>
    <s v="TO"/>
    <n v="0"/>
    <n v="0"/>
    <n v="5"/>
    <n v="10467"/>
    <s v="4718"/>
    <s v="19 Jul 2026"/>
    <s v="19"/>
    <s v="Jul"/>
    <s v="24 Jul 2026"/>
    <s v="24"/>
    <s v="Jul"/>
    <n v="5"/>
    <n v="5"/>
    <n v="0"/>
    <n v="0"/>
    <s v="КЛУБ МАГЕЛАН - ООД"/>
    <x v="3"/>
    <n v="3"/>
    <n v="1"/>
    <n v="2307.3904425000001"/>
    <n v="461.47808850000001"/>
    <s v="Romania"/>
    <s v="12 Mar 2026 14:21"/>
    <s v="12 Mar 2026"/>
    <s v="Mar"/>
    <n v="0"/>
    <n v="0"/>
    <n v="5"/>
    <n v="0"/>
    <n v="0"/>
    <n v="5"/>
    <n v="0"/>
    <s v="12.03.2025"/>
    <x v="19"/>
  </r>
  <r>
    <s v="BOOKING"/>
    <n v="7"/>
    <n v="6"/>
    <n v="0"/>
    <n v="10469"/>
    <s v="6754120790"/>
    <s v="08 Jun 2026"/>
    <s v="08"/>
    <s v="Jun"/>
    <s v="21 Jun 2026"/>
    <s v="21"/>
    <s v="Jun"/>
    <n v="13"/>
    <n v="13"/>
    <n v="0"/>
    <n v="0"/>
    <s v="BOOKING"/>
    <x v="6"/>
    <n v="2"/>
    <n v="1"/>
    <n v="4016.4314804587152"/>
    <n v="308.94936642201833"/>
    <s v="Romania"/>
    <s v="12 Mar 2026 15:34"/>
    <s v="12 Mar 2026"/>
    <s v="Mar"/>
    <n v="0"/>
    <n v="13"/>
    <n v="0"/>
    <n v="0"/>
    <n v="0"/>
    <n v="13"/>
    <n v="0"/>
    <s v="12.03.2025"/>
    <x v="19"/>
  </r>
  <r>
    <s v="BOOKING"/>
    <n v="7"/>
    <n v="6"/>
    <n v="0"/>
    <n v="10468"/>
    <s v="6754120790"/>
    <s v="08 Jun 2026"/>
    <s v="08"/>
    <s v="Jun"/>
    <s v="21 Jun 2026"/>
    <s v="21"/>
    <s v="Jun"/>
    <n v="13"/>
    <n v="13"/>
    <n v="0"/>
    <n v="0"/>
    <s v="BOOKING"/>
    <x v="6"/>
    <n v="2"/>
    <n v="0"/>
    <n v="4016.4314804587152"/>
    <n v="308.94936642201833"/>
    <m/>
    <s v="12 Mar 2026 15:34"/>
    <s v="12 Mar 2026"/>
    <s v="Mar"/>
    <n v="0"/>
    <n v="13"/>
    <n v="0"/>
    <n v="0"/>
    <n v="0"/>
    <n v="13"/>
    <n v="0"/>
    <s v="12.03.2025"/>
    <x v="19"/>
  </r>
  <r>
    <s v="TO"/>
    <n v="0"/>
    <n v="0"/>
    <n v="5"/>
    <n v="10470"/>
    <s v="3098"/>
    <s v="26 Jul 2026"/>
    <s v="26"/>
    <s v="Jul"/>
    <s v="31 Jul 2026"/>
    <s v="31"/>
    <s v="Jul"/>
    <n v="5"/>
    <n v="5"/>
    <n v="0"/>
    <n v="0"/>
    <s v="КЛУБ МАГЕЛАН - ООД"/>
    <x v="1"/>
    <n v="4"/>
    <n v="2"/>
    <n v="3108.6939935"/>
    <n v="621.73879869999996"/>
    <s v="Romania"/>
    <s v="12 Mar 2026 15:49"/>
    <s v="09 Jan 2026"/>
    <s v="Mar"/>
    <n v="0"/>
    <n v="0"/>
    <n v="5"/>
    <n v="0"/>
    <n v="0"/>
    <n v="5"/>
    <n v="0"/>
    <s v="12.03.2025"/>
    <x v="19"/>
  </r>
  <r>
    <s v="TO"/>
    <n v="0"/>
    <n v="3"/>
    <n v="2"/>
    <n v="10471"/>
    <s v="1250277.197673"/>
    <s v="08 Jul 2026"/>
    <s v="08"/>
    <s v="Jul"/>
    <s v="13 Jul 2026"/>
    <s v="13"/>
    <s v="Jul"/>
    <n v="5"/>
    <n v="5"/>
    <n v="0"/>
    <n v="0"/>
    <s v="СЛР-ХОЛИДЕЙ-СЪРВИС ЕООД"/>
    <x v="3"/>
    <n v="2"/>
    <n v="1"/>
    <n v="1676.8895253999999"/>
    <n v="335.37790508000001"/>
    <s v="Romania"/>
    <s v="12 Mar 2026 20:40"/>
    <s v="12 Mar 2026"/>
    <s v="Mar"/>
    <n v="0"/>
    <n v="0"/>
    <n v="5"/>
    <n v="0"/>
    <n v="0"/>
    <n v="5"/>
    <n v="0"/>
    <s v="12.03.2025"/>
    <x v="19"/>
  </r>
  <r>
    <s v="TO"/>
    <n v="0"/>
    <n v="0"/>
    <n v="6"/>
    <n v="10474"/>
    <s v="1250280.197676"/>
    <s v="23 Jul 2026"/>
    <s v="23"/>
    <s v="Jul"/>
    <s v="29 Jul 2026"/>
    <s v="29"/>
    <s v="Jul"/>
    <n v="6"/>
    <n v="6"/>
    <n v="0"/>
    <n v="0"/>
    <s v="СЛР-ХОЛИДЕЙ-СЪРВИС ЕООД"/>
    <x v="6"/>
    <n v="2"/>
    <n v="1"/>
    <n v="2002.4569872"/>
    <n v="333.74283120000001"/>
    <s v="Romania"/>
    <s v="12 Mar 2026 20:52"/>
    <s v="12 Mar 2026"/>
    <s v="Mar"/>
    <n v="0"/>
    <n v="0"/>
    <n v="6"/>
    <n v="0"/>
    <n v="0"/>
    <n v="6"/>
    <n v="0"/>
    <s v="12.03.2025"/>
    <x v="19"/>
  </r>
  <r>
    <s v="BOOKING"/>
    <n v="1"/>
    <n v="2"/>
    <n v="0"/>
    <n v="10475"/>
    <s v="6185102305"/>
    <s v="14 Jun 2026"/>
    <s v="14"/>
    <s v="Jun"/>
    <s v="17 Jun 2026"/>
    <s v="17"/>
    <s v="Jun"/>
    <n v="3"/>
    <n v="3"/>
    <n v="0"/>
    <n v="0"/>
    <s v="BOOKING"/>
    <x v="6"/>
    <n v="2"/>
    <n v="0"/>
    <n v="938.90606036697238"/>
    <n v="312.96868678899079"/>
    <m/>
    <s v="13 Mar 2026 08:34"/>
    <s v="13 Mar 2026"/>
    <s v="Mar"/>
    <n v="0"/>
    <n v="3"/>
    <n v="0"/>
    <n v="0"/>
    <n v="0"/>
    <n v="3"/>
    <n v="0"/>
    <s v="13.03.2025"/>
    <x v="19"/>
  </r>
  <r>
    <s v="TOPOLA SKIES"/>
    <n v="0"/>
    <n v="0"/>
    <n v="5"/>
    <n v="10463"/>
    <s v="492256"/>
    <s v="22 Jul 2026"/>
    <s v="22"/>
    <s v="Jul"/>
    <s v="27 Jul 2026"/>
    <s v="27"/>
    <s v="Jul"/>
    <n v="5"/>
    <n v="5"/>
    <n v="0"/>
    <n v="0"/>
    <s v="TOPOLA SKIES"/>
    <x v="6"/>
    <n v="3"/>
    <m/>
    <n v="2706.9404935779812"/>
    <n v="541.38809871559636"/>
    <m/>
    <s v="12 Mar 2026 09:13"/>
    <s v="12 Mar 2026"/>
    <s v="Mar"/>
    <n v="0"/>
    <n v="0"/>
    <n v="5"/>
    <n v="0"/>
    <n v="0"/>
    <n v="5"/>
    <n v="0"/>
    <s v="12.03.2025"/>
    <x v="19"/>
  </r>
  <r>
    <s v="ITAKA"/>
    <n v="0"/>
    <n v="0"/>
    <n v="7"/>
    <n v="10480"/>
    <s v="13866616"/>
    <s v="18 Aug 2026"/>
    <s v="18"/>
    <s v="Aug"/>
    <s v="25 Aug 2026"/>
    <s v="25"/>
    <s v="Aug"/>
    <n v="7"/>
    <n v="7"/>
    <n v="0"/>
    <n v="0"/>
    <s v="NOWA ITAKA SPOLKA Z OGRANICZONA ODPOWIEDZIALNOSCIA"/>
    <x v="6"/>
    <n v="2"/>
    <n v="1"/>
    <n v="1808.6929091"/>
    <n v="258.38470130000002"/>
    <s v="Poland"/>
    <s v="13 Mar 2026 10:57"/>
    <s v="12 Mar 2026"/>
    <s v="Mar"/>
    <n v="0"/>
    <n v="0"/>
    <n v="0"/>
    <n v="7"/>
    <n v="0"/>
    <n v="7"/>
    <n v="0"/>
    <s v="13.03.2025"/>
    <x v="19"/>
  </r>
  <r>
    <s v="ITAKA"/>
    <n v="0"/>
    <n v="0"/>
    <n v="7"/>
    <n v="10479"/>
    <s v="13848586"/>
    <s v="28 Jul 2026"/>
    <s v="28"/>
    <s v="Jul"/>
    <s v="04 Aug 2026"/>
    <s v="04"/>
    <s v="Aug"/>
    <n v="7"/>
    <n v="-24"/>
    <n v="3"/>
    <n v="3"/>
    <s v="NOWA ITAKA SPOLKA Z OGRANICZONA ODPOWIEDZIALNOSCIA"/>
    <x v="3"/>
    <n v="2"/>
    <n v="0"/>
    <n v="1808.6929091"/>
    <n v="258.38470130000002"/>
    <s v="Poland"/>
    <s v="13 Mar 2026 10:57"/>
    <s v="05 Mar 2026"/>
    <s v="Mar"/>
    <n v="0"/>
    <n v="0"/>
    <n v="3"/>
    <n v="3"/>
    <n v="0"/>
    <n v="6"/>
    <n v="-1"/>
    <s v="13.03.2025"/>
    <x v="19"/>
  </r>
  <r>
    <s v="ITAKA"/>
    <n v="0"/>
    <n v="7"/>
    <n v="0"/>
    <n v="10477"/>
    <s v="13857932"/>
    <s v="30 Jun 2026"/>
    <s v="30"/>
    <s v="Jun"/>
    <s v="07 Jul 2026"/>
    <s v="07"/>
    <s v="Jul"/>
    <n v="7"/>
    <n v="-23"/>
    <n v="1"/>
    <n v="6"/>
    <s v="NOWA ITAKA SPOLKA Z OGRANICZONA ODPOWIEDZIALNOSCIA"/>
    <x v="3"/>
    <n v="2"/>
    <n v="1"/>
    <n v="1808.6929091"/>
    <n v="258.38470130000002"/>
    <s v="Poland"/>
    <s v="13 Mar 2026 10:57"/>
    <s v="09 Mar 2026"/>
    <s v="Mar"/>
    <n v="0"/>
    <n v="1"/>
    <n v="6"/>
    <n v="0"/>
    <n v="0"/>
    <n v="7"/>
    <n v="0"/>
    <s v="13.03.2025"/>
    <x v="19"/>
  </r>
  <r>
    <s v="ITAKA"/>
    <n v="0"/>
    <n v="7"/>
    <n v="0"/>
    <n v="10478"/>
    <s v="13866314"/>
    <s v="28 Aug 2026"/>
    <s v="28"/>
    <s v="Aug"/>
    <s v="04 Sep 2026"/>
    <s v="04"/>
    <s v="Sep"/>
    <n v="7"/>
    <n v="-24"/>
    <n v="3"/>
    <n v="3"/>
    <s v="NOWA ITAKA SPOLKA Z OGRANICZONA ODPOWIEDZIALNOSCIA"/>
    <x v="3"/>
    <n v="2"/>
    <n v="0"/>
    <n v="1453.3577147000001"/>
    <n v="207.62253067142859"/>
    <s v="Poland"/>
    <s v="13 Mar 2026 10:57"/>
    <s v="12 Mar 2026"/>
    <s v="Mar"/>
    <n v="0"/>
    <n v="0"/>
    <n v="0"/>
    <n v="3"/>
    <n v="3"/>
    <n v="6"/>
    <n v="-1"/>
    <s v="13.03.2025"/>
    <x v="19"/>
  </r>
  <r>
    <s v="BOOKING"/>
    <n v="0"/>
    <n v="0"/>
    <n v="5"/>
    <n v="10518"/>
    <s v="5793962479"/>
    <s v="28 Jul 2026"/>
    <s v="28"/>
    <s v="Jul"/>
    <s v="02 Aug 2026"/>
    <s v="02"/>
    <s v="Aug"/>
    <n v="5"/>
    <n v="-26"/>
    <n v="3"/>
    <n v="1"/>
    <s v="BOOKING"/>
    <x v="6"/>
    <n v="2"/>
    <n v="2"/>
    <n v="2979.5006559633025"/>
    <n v="595.90013119266052"/>
    <s v="Israel"/>
    <s v="13 Mar 2026 13:00"/>
    <s v="13 Mar 2026"/>
    <s v="Mar"/>
    <n v="0"/>
    <n v="0"/>
    <n v="3"/>
    <n v="1"/>
    <n v="0"/>
    <n v="4"/>
    <n v="-1"/>
    <s v="13.03.2025"/>
    <x v="19"/>
  </r>
  <r>
    <s v="TO"/>
    <n v="0"/>
    <n v="1"/>
    <n v="4"/>
    <n v="10519"/>
    <s v="19939"/>
    <s v="10 Jul 2026"/>
    <s v="10"/>
    <s v="Jul"/>
    <s v="15 Jul 2026"/>
    <s v="15"/>
    <s v="Jul"/>
    <n v="5"/>
    <n v="5"/>
    <n v="0"/>
    <n v="0"/>
    <s v="КЛУБ МАГЕЛАН - ООД"/>
    <x v="4"/>
    <n v="2"/>
    <n v="2"/>
    <n v="2136.4509005"/>
    <n v="427.29018009999999"/>
    <s v="Romania"/>
    <s v="13 Mar 2026 13:22"/>
    <s v="13 Mar 2026"/>
    <s v="Mar"/>
    <n v="0"/>
    <n v="0"/>
    <n v="5"/>
    <n v="0"/>
    <n v="0"/>
    <n v="5"/>
    <n v="0"/>
    <s v="13.03.2025"/>
    <x v="19"/>
  </r>
  <r>
    <s v="BOOKING"/>
    <n v="0"/>
    <n v="0"/>
    <n v="5"/>
    <n v="10520"/>
    <s v="6536605213"/>
    <s v="17 Jul 2026"/>
    <s v="17"/>
    <s v="Jul"/>
    <s v="22 Jul 2026"/>
    <s v="22"/>
    <s v="Jul"/>
    <n v="5"/>
    <n v="5"/>
    <n v="0"/>
    <n v="0"/>
    <s v="BOOKING"/>
    <x v="6"/>
    <n v="2"/>
    <n v="1"/>
    <n v="3217.878651834862"/>
    <n v="643.57573036697249"/>
    <s v="Romania"/>
    <s v="13 Mar 2026 14:50"/>
    <s v="13 Mar 2026"/>
    <s v="Mar"/>
    <n v="0"/>
    <n v="0"/>
    <n v="5"/>
    <n v="0"/>
    <n v="0"/>
    <n v="5"/>
    <n v="0"/>
    <s v="13.03.2025"/>
    <x v="19"/>
  </r>
  <r>
    <s v="TO"/>
    <n v="0"/>
    <n v="5"/>
    <n v="0"/>
    <n v="10521"/>
    <s v="NT321661"/>
    <s v="22 Jun 2026"/>
    <s v="22"/>
    <s v="Jun"/>
    <s v="27 Jun 2026"/>
    <s v="27"/>
    <s v="Jun"/>
    <n v="5"/>
    <n v="5"/>
    <n v="0"/>
    <n v="0"/>
    <s v="НОВОТОН - ЕООД"/>
    <x v="4"/>
    <n v="3"/>
    <n v="1"/>
    <n v="1936.7019826000001"/>
    <n v="387.34039652000001"/>
    <s v="Romania"/>
    <s v="13 Mar 2026 15:10"/>
    <s v="13 Mar 2026"/>
    <s v="Mar"/>
    <n v="0"/>
    <n v="5"/>
    <n v="0"/>
    <n v="0"/>
    <n v="0"/>
    <n v="5"/>
    <n v="0"/>
    <s v="13.03.2025"/>
    <x v="19"/>
  </r>
  <r>
    <s v="TO"/>
    <n v="0"/>
    <n v="5"/>
    <n v="0"/>
    <n v="10522"/>
    <s v="19945"/>
    <s v="22 Jun 2026"/>
    <s v="22"/>
    <s v="Jun"/>
    <s v="27 Jun 2026"/>
    <s v="27"/>
    <s v="Jun"/>
    <n v="5"/>
    <n v="5"/>
    <n v="0"/>
    <n v="0"/>
    <s v="КЛУБ МАГЕЛАН - ООД"/>
    <x v="4"/>
    <n v="3"/>
    <n v="1"/>
    <n v="1936.7019826000001"/>
    <n v="387.34039652000001"/>
    <s v="Romania"/>
    <s v="13 Mar 2026 15:37"/>
    <s v="13 Mar 2026"/>
    <s v="Mar"/>
    <n v="0"/>
    <n v="5"/>
    <n v="0"/>
    <n v="0"/>
    <n v="0"/>
    <n v="5"/>
    <n v="0"/>
    <s v="13.03.2025"/>
    <x v="19"/>
  </r>
  <r>
    <s v="TO"/>
    <n v="0"/>
    <n v="5"/>
    <n v="0"/>
    <n v="10523"/>
    <s v="NT321672"/>
    <s v="22 Jun 2026"/>
    <s v="22"/>
    <s v="Jun"/>
    <s v="27 Jun 2026"/>
    <s v="27"/>
    <s v="Jun"/>
    <n v="5"/>
    <n v="5"/>
    <n v="0"/>
    <n v="0"/>
    <s v="НОВОТОН - ЕООД"/>
    <x v="1"/>
    <n v="4"/>
    <n v="0"/>
    <n v="2556.9543504999997"/>
    <n v="511.39087009999992"/>
    <s v="Romania"/>
    <s v="13 Mar 2026 15:53"/>
    <s v="13 Mar 2026"/>
    <s v="Mar"/>
    <n v="0"/>
    <n v="5"/>
    <n v="0"/>
    <n v="0"/>
    <n v="0"/>
    <n v="5"/>
    <n v="0"/>
    <s v="13.03.2025"/>
    <x v="19"/>
  </r>
  <r>
    <s v="TO"/>
    <n v="0"/>
    <n v="0"/>
    <n v="5"/>
    <n v="10524"/>
    <s v="1250467.197737"/>
    <s v="08 Aug 2026"/>
    <s v="08"/>
    <s v="Aug"/>
    <s v="13 Aug 2026"/>
    <s v="13"/>
    <s v="Aug"/>
    <n v="5"/>
    <n v="5"/>
    <n v="0"/>
    <n v="0"/>
    <s v="СЛР-ХОЛИДЕЙ-СЪРВИС ЕООД"/>
    <x v="4"/>
    <n v="3"/>
    <n v="0"/>
    <n v="2307.3904425000001"/>
    <n v="461.47808850000001"/>
    <s v="Romania"/>
    <s v="13 Mar 2026 16:20"/>
    <s v="13 Mar 2026"/>
    <s v="Mar"/>
    <n v="0"/>
    <n v="0"/>
    <n v="0"/>
    <n v="5"/>
    <n v="0"/>
    <n v="5"/>
    <n v="0"/>
    <s v="13.03.2025"/>
    <x v="19"/>
  </r>
  <r>
    <s v="TO"/>
    <n v="0"/>
    <n v="0"/>
    <n v="5"/>
    <n v="10525"/>
    <s v="1250468.197739"/>
    <s v="08 Aug 2026"/>
    <s v="08"/>
    <s v="Aug"/>
    <s v="13 Aug 2026"/>
    <s v="13"/>
    <s v="Aug"/>
    <n v="5"/>
    <n v="5"/>
    <n v="0"/>
    <n v="0"/>
    <s v="СЛР-ХОЛИДЕЙ-СЪРВИС ЕООД"/>
    <x v="4"/>
    <n v="2"/>
    <n v="1"/>
    <n v="1709.1998369999999"/>
    <n v="341.83996739999998"/>
    <s v="Romania"/>
    <s v="13 Mar 2026 16:21"/>
    <s v="13 Mar 2026"/>
    <s v="Mar"/>
    <n v="0"/>
    <n v="0"/>
    <n v="0"/>
    <n v="5"/>
    <n v="0"/>
    <n v="5"/>
    <n v="0"/>
    <s v="13.03.2025"/>
    <x v="19"/>
  </r>
  <r>
    <s v="TO"/>
    <n v="0"/>
    <n v="5"/>
    <n v="0"/>
    <n v="10526"/>
    <s v="19946"/>
    <s v="22 Jun 2026"/>
    <s v="22"/>
    <s v="Jun"/>
    <s v="27 Jun 2026"/>
    <s v="27"/>
    <s v="Jun"/>
    <n v="5"/>
    <n v="5"/>
    <n v="0"/>
    <n v="0"/>
    <s v="КЛУБ МАГЕЛАН - ООД"/>
    <x v="6"/>
    <n v="2"/>
    <n v="2"/>
    <n v="1742.7227631999999"/>
    <n v="348.54455264000001"/>
    <s v="Romania"/>
    <s v="13 Mar 2026 16:31"/>
    <s v="13 Mar 2026"/>
    <s v="Mar"/>
    <n v="0"/>
    <n v="5"/>
    <n v="0"/>
    <n v="0"/>
    <n v="0"/>
    <n v="5"/>
    <n v="0"/>
    <s v="13.03.2025"/>
    <x v="19"/>
  </r>
  <r>
    <s v="TO"/>
    <n v="0"/>
    <n v="0"/>
    <n v="5"/>
    <n v="10527"/>
    <s v="1250502.197773"/>
    <s v="14 Aug 2026"/>
    <s v="14"/>
    <s v="Aug"/>
    <s v="19 Aug 2026"/>
    <s v="19"/>
    <s v="Aug"/>
    <n v="5"/>
    <n v="5"/>
    <n v="0"/>
    <n v="0"/>
    <s v="СЛР-ХОЛИДЕЙ-СЪРВИС ЕООД"/>
    <x v="5"/>
    <n v="2"/>
    <n v="2"/>
    <n v="2422.2954549999999"/>
    <n v="484.459091"/>
    <s v="Romania"/>
    <s v="13 Mar 2026 17:29"/>
    <s v="13 Mar 2026"/>
    <s v="Mar"/>
    <n v="0"/>
    <n v="0"/>
    <n v="0"/>
    <n v="5"/>
    <n v="0"/>
    <n v="5"/>
    <n v="0"/>
    <s v="13.03.2025"/>
    <x v="19"/>
  </r>
  <r>
    <s v="TO"/>
    <n v="0"/>
    <n v="5"/>
    <n v="0"/>
    <n v="10528"/>
    <s v="54090"/>
    <s v="31 Aug 2026"/>
    <s v="31"/>
    <s v="Aug"/>
    <s v="05 Sep 2026"/>
    <s v="05"/>
    <s v="Sep"/>
    <n v="5"/>
    <n v="-26"/>
    <n v="0"/>
    <n v="4"/>
    <s v="КЛУБ МАГЕЛАН - ООД"/>
    <x v="6"/>
    <n v="1"/>
    <n v="1"/>
    <n v="923.15175999999997"/>
    <n v="184.63035199999999"/>
    <s v="Romania"/>
    <s v="13 Mar 2026 17:53"/>
    <s v="13 Mar 2026"/>
    <s v="Mar"/>
    <n v="0"/>
    <n v="0"/>
    <n v="0"/>
    <n v="0"/>
    <n v="4"/>
    <n v="4"/>
    <n v="-1"/>
    <s v="13.03.2025"/>
    <x v="19"/>
  </r>
  <r>
    <s v="TO"/>
    <n v="0"/>
    <n v="0"/>
    <n v="5"/>
    <n v="10529"/>
    <s v="1250509.197777"/>
    <s v="15 Aug 2026"/>
    <s v="15"/>
    <s v="Aug"/>
    <s v="20 Aug 2026"/>
    <s v="20"/>
    <s v="Aug"/>
    <n v="5"/>
    <n v="5"/>
    <n v="0"/>
    <n v="0"/>
    <s v="СЛР-ХОЛИДЕЙ-СЪРВИС ЕООД"/>
    <x v="2"/>
    <n v="3"/>
    <n v="0"/>
    <n v="2343.5732975000001"/>
    <n v="468.71465950000004"/>
    <s v="Romania"/>
    <s v="13 Mar 2026 18:23"/>
    <s v="13 Mar 2026"/>
    <s v="Mar"/>
    <n v="0"/>
    <n v="0"/>
    <n v="0"/>
    <n v="5"/>
    <n v="0"/>
    <n v="5"/>
    <n v="0"/>
    <s v="13.03.2025"/>
    <x v="19"/>
  </r>
  <r>
    <s v="TOPOLA SKIES"/>
    <n v="0"/>
    <n v="4"/>
    <n v="1"/>
    <n v="10530"/>
    <s v="493999"/>
    <s v="07 Jul 2026"/>
    <s v="07"/>
    <s v="Jul"/>
    <s v="12 Jul 2026"/>
    <s v="12"/>
    <s v="Jul"/>
    <n v="5"/>
    <n v="5"/>
    <n v="0"/>
    <n v="0"/>
    <s v="TOPOLA SKIES"/>
    <x v="0"/>
    <n v="2"/>
    <n v="1"/>
    <n v="2190.888467889908"/>
    <n v="438.17769357798159"/>
    <m/>
    <s v="14 Mar 2026 09:58"/>
    <s v="14 Mar 2026"/>
    <s v="Mar"/>
    <n v="0"/>
    <n v="0"/>
    <n v="5"/>
    <n v="0"/>
    <n v="0"/>
    <n v="5"/>
    <n v="0"/>
    <s v="14.03.2025"/>
    <x v="19"/>
  </r>
  <r>
    <s v="BOOKING"/>
    <n v="0"/>
    <n v="0"/>
    <n v="7"/>
    <n v="10531"/>
    <s v="5919350624"/>
    <s v="18 Jul 2026"/>
    <s v="18"/>
    <s v="Jul"/>
    <s v="25 Jul 2026"/>
    <s v="25"/>
    <s v="Jul"/>
    <n v="7"/>
    <n v="7"/>
    <n v="0"/>
    <n v="0"/>
    <s v="BOOKING"/>
    <x v="0"/>
    <n v="2"/>
    <n v="2"/>
    <n v="4705.4937158715593"/>
    <n v="672.21338798165129"/>
    <s v="Romania"/>
    <s v="14 Mar 2026 11:58"/>
    <s v="14 Mar 2026"/>
    <s v="Mar"/>
    <n v="0"/>
    <n v="0"/>
    <n v="7"/>
    <n v="0"/>
    <n v="0"/>
    <n v="7"/>
    <n v="0"/>
    <s v="14.03.2025"/>
    <x v="19"/>
  </r>
  <r>
    <s v="TO"/>
    <n v="0"/>
    <n v="1"/>
    <n v="4"/>
    <n v="10532"/>
    <s v="NT321725"/>
    <s v="10 Jul 2026"/>
    <s v="10"/>
    <s v="Jul"/>
    <s v="15 Jul 2026"/>
    <s v="15"/>
    <s v="Jul"/>
    <n v="5"/>
    <n v="5"/>
    <n v="0"/>
    <n v="0"/>
    <s v="НОВОТОН - ЕООД"/>
    <x v="6"/>
    <n v="2"/>
    <n v="1"/>
    <n v="1668.714156"/>
    <n v="333.74283120000001"/>
    <s v="Romania"/>
    <s v="14 Mar 2026 12:45"/>
    <s v="14 Mar 2026"/>
    <s v="Mar"/>
    <n v="0"/>
    <n v="0"/>
    <n v="5"/>
    <n v="0"/>
    <n v="0"/>
    <n v="5"/>
    <n v="0"/>
    <s v="14.03.2025"/>
    <x v="19"/>
  </r>
  <r>
    <s v="BOOKING"/>
    <n v="0"/>
    <n v="5"/>
    <n v="0"/>
    <n v="10539"/>
    <s v="5668230833"/>
    <s v="04 Jul 2026"/>
    <s v="04"/>
    <s v="Jul"/>
    <s v="09 Jul 2026"/>
    <s v="09"/>
    <s v="Jul"/>
    <n v="5"/>
    <n v="5"/>
    <n v="0"/>
    <n v="0"/>
    <s v="BOOKING"/>
    <x v="6"/>
    <n v="2"/>
    <n v="2"/>
    <n v="2903.9589651376145"/>
    <n v="580.79179302752289"/>
    <s v="Romania"/>
    <s v="15 Mar 2026 20:12"/>
    <s v="15 Mar 2026"/>
    <s v="Mar"/>
    <n v="0"/>
    <n v="0"/>
    <n v="5"/>
    <n v="0"/>
    <n v="0"/>
    <n v="5"/>
    <n v="0"/>
    <s v="15.03.2025"/>
    <x v="19"/>
  </r>
  <r>
    <s v="BOOKING"/>
    <n v="0"/>
    <n v="4"/>
    <n v="0"/>
    <n v="10387"/>
    <s v="5603352459"/>
    <s v="22 Jun 2026"/>
    <s v="22"/>
    <s v="Jun"/>
    <s v="26 Jun 2026"/>
    <s v="26"/>
    <s v="Jun"/>
    <n v="4"/>
    <n v="4"/>
    <n v="0"/>
    <n v="0"/>
    <s v="BOOKING"/>
    <x v="4"/>
    <n v="2"/>
    <n v="2"/>
    <n v="2091.3385152293577"/>
    <n v="522.83462880733941"/>
    <s v="Romania"/>
    <s v="10 Mar 2026 13:02"/>
    <s v="10 Mar 2026"/>
    <s v="Mar"/>
    <n v="0"/>
    <n v="4"/>
    <n v="0"/>
    <n v="0"/>
    <n v="0"/>
    <n v="4"/>
    <n v="0"/>
    <s v="10.03.2025"/>
    <x v="19"/>
  </r>
  <r>
    <s v="TO"/>
    <n v="0"/>
    <n v="0"/>
    <n v="5"/>
    <n v="10389"/>
    <s v="202634557784"/>
    <s v="23 Jul 2026"/>
    <s v="23"/>
    <s v="Jul"/>
    <s v="28 Jul 2026"/>
    <s v="28"/>
    <s v="Jul"/>
    <n v="5"/>
    <n v="5"/>
    <n v="0"/>
    <n v="0"/>
    <s v="БОЯНА МГ - ЕООД"/>
    <x v="6"/>
    <n v="2"/>
    <n v="0"/>
    <n v="1668.714156"/>
    <n v="333.74283120000001"/>
    <m/>
    <s v="10 Mar 2026 13:31"/>
    <s v="10 Mar 2026"/>
    <s v="Mar"/>
    <n v="0"/>
    <n v="0"/>
    <n v="5"/>
    <n v="0"/>
    <n v="0"/>
    <n v="5"/>
    <n v="0"/>
    <s v="10.03.2025"/>
    <x v="19"/>
  </r>
  <r>
    <s v="TO"/>
    <n v="0"/>
    <n v="0"/>
    <n v="5"/>
    <n v="10388"/>
    <s v="202696393584"/>
    <s v="23 Jul 2026"/>
    <s v="23"/>
    <s v="Jul"/>
    <s v="28 Jul 2026"/>
    <s v="28"/>
    <s v="Jul"/>
    <n v="5"/>
    <n v="5"/>
    <n v="0"/>
    <n v="0"/>
    <s v="БОЯНА МГ - ЕООД"/>
    <x v="6"/>
    <n v="2"/>
    <n v="1"/>
    <n v="1668.714156"/>
    <n v="333.74283120000001"/>
    <m/>
    <s v="10 Mar 2026 13:31"/>
    <s v="10 Mar 2026"/>
    <s v="Mar"/>
    <n v="0"/>
    <n v="0"/>
    <n v="5"/>
    <n v="0"/>
    <n v="0"/>
    <n v="5"/>
    <n v="0"/>
    <s v="10.03.2025"/>
    <x v="19"/>
  </r>
  <r>
    <s v="TO"/>
    <n v="0"/>
    <n v="0"/>
    <n v="5"/>
    <n v="10390"/>
    <s v="1249781.197424"/>
    <s v="09 Aug 2026"/>
    <s v="09"/>
    <s v="Aug"/>
    <s v="14 Aug 2026"/>
    <s v="14"/>
    <s v="Aug"/>
    <n v="5"/>
    <n v="5"/>
    <n v="0"/>
    <n v="0"/>
    <s v="СЛР-ХОЛИДЕЙ-СЪРВИС ЕООД"/>
    <x v="5"/>
    <n v="2"/>
    <n v="1"/>
    <n v="1937.8363639999998"/>
    <n v="387.56727279999996"/>
    <s v="Romania"/>
    <s v="10 Mar 2026 15:26"/>
    <s v="10 Mar 2026"/>
    <s v="Mar"/>
    <n v="0"/>
    <n v="0"/>
    <n v="0"/>
    <n v="5"/>
    <n v="0"/>
    <n v="5"/>
    <n v="0"/>
    <s v="10.03.2025"/>
    <x v="19"/>
  </r>
  <r>
    <s v="BOOKING"/>
    <n v="0"/>
    <n v="0"/>
    <n v="4"/>
    <n v="10533"/>
    <s v="6123201448"/>
    <s v="13 Jul 2026"/>
    <s v="13"/>
    <s v="Jul"/>
    <s v="17 Jul 2026"/>
    <s v="17"/>
    <s v="Jul"/>
    <n v="4"/>
    <n v="4"/>
    <n v="0"/>
    <n v="0"/>
    <s v="BOOKING"/>
    <x v="0"/>
    <n v="2"/>
    <n v="1"/>
    <n v="2151.0541321100914"/>
    <n v="537.76353302752284"/>
    <s v="Romania"/>
    <s v="14 Mar 2026 18:00"/>
    <s v="14 Mar 2026"/>
    <s v="Mar"/>
    <n v="0"/>
    <n v="0"/>
    <n v="4"/>
    <n v="0"/>
    <n v="0"/>
    <n v="4"/>
    <n v="0"/>
    <s v="14.03.2025"/>
    <x v="19"/>
  </r>
  <r>
    <s v="BOOKING"/>
    <n v="0"/>
    <n v="6"/>
    <n v="0"/>
    <n v="10534"/>
    <s v="5385348308"/>
    <s v="19 Jun 2026"/>
    <s v="19"/>
    <s v="Jun"/>
    <s v="25 Jun 2026"/>
    <s v="25"/>
    <s v="Jun"/>
    <n v="6"/>
    <n v="6"/>
    <n v="0"/>
    <n v="0"/>
    <s v="BOOKING"/>
    <x v="4"/>
    <n v="2"/>
    <n v="2"/>
    <n v="2872.4862511926603"/>
    <n v="478.74770853211004"/>
    <s v="Ukraine"/>
    <s v="14 Mar 2026 18:06"/>
    <s v="14 Mar 2026"/>
    <s v="Mar"/>
    <n v="0"/>
    <n v="6"/>
    <n v="0"/>
    <n v="0"/>
    <n v="0"/>
    <n v="6"/>
    <n v="0"/>
    <s v="14.03.2025"/>
    <x v="19"/>
  </r>
  <r>
    <s v="BOOKING"/>
    <n v="1"/>
    <n v="1"/>
    <n v="0"/>
    <n v="10536"/>
    <s v="5036468270"/>
    <s v="30 May 2026"/>
    <s v="30"/>
    <s v="May"/>
    <s v="01 Jun 2026"/>
    <s v="01"/>
    <s v="Jun"/>
    <n v="2"/>
    <n v="-29"/>
    <n v="1"/>
    <n v="0"/>
    <s v="BOOKING"/>
    <x v="6"/>
    <n v="1"/>
    <n v="2"/>
    <n v="494.16108440366963"/>
    <n v="247.08054220183482"/>
    <s v="Romania"/>
    <s v="15 Mar 2026 00:44"/>
    <s v="14 Mar 2026"/>
    <s v="Mar"/>
    <n v="1"/>
    <n v="0"/>
    <n v="0"/>
    <n v="0"/>
    <n v="0"/>
    <n v="1"/>
    <n v="-1"/>
    <s v="15.03.2025"/>
    <x v="19"/>
  </r>
  <r>
    <s v="BOOKING"/>
    <n v="2"/>
    <n v="0"/>
    <n v="0"/>
    <n v="10535"/>
    <s v="5124895938"/>
    <s v="01 Jun 2026"/>
    <s v="01"/>
    <s v="Jun"/>
    <s v="03 Jun 2026"/>
    <s v="03"/>
    <s v="Jun"/>
    <n v="2"/>
    <n v="2"/>
    <n v="0"/>
    <n v="0"/>
    <s v="BOOKING"/>
    <x v="6"/>
    <n v="3"/>
    <n v="1"/>
    <n v="667.13540733944956"/>
    <n v="333.56770366972478"/>
    <s v="Romania"/>
    <s v="14 Mar 2026 23:56"/>
    <s v="14 Mar 2026"/>
    <s v="Mar"/>
    <n v="0"/>
    <n v="2"/>
    <n v="0"/>
    <n v="0"/>
    <n v="0"/>
    <n v="2"/>
    <n v="0"/>
    <s v="14.03.2025"/>
    <x v="19"/>
  </r>
  <r>
    <s v="TOPOLA SKIES"/>
    <n v="0"/>
    <n v="0"/>
    <n v="6"/>
    <n v="10391"/>
    <s v="491033"/>
    <s v="20 Jul 2026"/>
    <s v="20"/>
    <s v="Jul"/>
    <s v="26 Jul 2026"/>
    <s v="26"/>
    <s v="Jul"/>
    <n v="6"/>
    <n v="6"/>
    <n v="0"/>
    <n v="0"/>
    <s v="TOPOLA SKIES"/>
    <x v="3"/>
    <n v="2"/>
    <n v="1"/>
    <n v="2462.7308944954129"/>
    <n v="410.45514908256877"/>
    <m/>
    <s v="10 Mar 2026 17:18"/>
    <s v="10 Mar 2026"/>
    <s v="Mar"/>
    <n v="0"/>
    <n v="0"/>
    <n v="6"/>
    <n v="0"/>
    <n v="0"/>
    <n v="6"/>
    <n v="0"/>
    <s v="10.03.2025"/>
    <x v="19"/>
  </r>
  <r>
    <s v="BOOKING"/>
    <n v="0"/>
    <n v="0"/>
    <n v="5"/>
    <n v="10537"/>
    <s v="5520760389"/>
    <s v="20 Jul 2026"/>
    <s v="20"/>
    <s v="Jul"/>
    <s v="25 Jul 2026"/>
    <s v="25"/>
    <s v="Jul"/>
    <n v="5"/>
    <n v="5"/>
    <n v="0"/>
    <n v="0"/>
    <s v="BOOKING"/>
    <x v="3"/>
    <n v="2"/>
    <n v="1"/>
    <n v="2441.7371229357796"/>
    <n v="488.34742458715596"/>
    <s v="Belgium"/>
    <s v="15 Mar 2026 10:04"/>
    <s v="15 Mar 2026"/>
    <s v="Mar"/>
    <n v="0"/>
    <n v="0"/>
    <n v="5"/>
    <n v="0"/>
    <n v="0"/>
    <n v="5"/>
    <n v="0"/>
    <s v="15.03.2025"/>
    <x v="19"/>
  </r>
  <r>
    <s v="TOPOLA SKIES"/>
    <n v="2"/>
    <n v="1"/>
    <n v="0"/>
    <n v="10538"/>
    <s v="495161"/>
    <s v="29 May 2026"/>
    <s v="29"/>
    <s v="May"/>
    <s v="01 Jun 2026"/>
    <s v="01"/>
    <s v="Jun"/>
    <n v="3"/>
    <n v="-28"/>
    <n v="2"/>
    <n v="0"/>
    <s v="TOPOLA SKIES"/>
    <x v="0"/>
    <n v="2"/>
    <n v="1"/>
    <n v="956.29320963302746"/>
    <n v="318.76440321100915"/>
    <m/>
    <s v="15 Mar 2026 19:38"/>
    <s v="15 Mar 2026"/>
    <s v="Mar"/>
    <n v="2"/>
    <n v="0"/>
    <n v="0"/>
    <n v="0"/>
    <n v="0"/>
    <n v="2"/>
    <n v="-1"/>
    <s v="15.03.2025"/>
    <x v="19"/>
  </r>
  <r>
    <s v="TOPOLA SKIES"/>
    <n v="0"/>
    <n v="0"/>
    <n v="5"/>
    <n v="10540"/>
    <s v="495222"/>
    <s v="28 Jul 2026"/>
    <s v="28"/>
    <s v="Jul"/>
    <s v="02 Aug 2026"/>
    <s v="02"/>
    <s v="Aug"/>
    <n v="5"/>
    <n v="-26"/>
    <n v="3"/>
    <n v="1"/>
    <s v="TOPOLA SKIES"/>
    <x v="6"/>
    <n v="2"/>
    <n v="1"/>
    <n v="2005.174334862385"/>
    <n v="401.034866972477"/>
    <m/>
    <s v="15 Mar 2026 20:28"/>
    <s v="15 Mar 2026"/>
    <s v="Mar"/>
    <n v="0"/>
    <n v="0"/>
    <n v="3"/>
    <n v="1"/>
    <n v="0"/>
    <n v="4"/>
    <n v="-1"/>
    <s v="15.03.2025"/>
    <x v="19"/>
  </r>
  <r>
    <s v="TO"/>
    <n v="0"/>
    <n v="0"/>
    <n v="5"/>
    <n v="10541"/>
    <s v="1250630.197826"/>
    <s v="06 Aug 2026"/>
    <s v="06"/>
    <s v="Aug"/>
    <s v="11 Aug 2026"/>
    <s v="11"/>
    <s v="Aug"/>
    <n v="5"/>
    <n v="5"/>
    <n v="0"/>
    <n v="0"/>
    <s v="СЛР-ХОЛИДЕЙ-СЪРВИС ЕООД"/>
    <x v="4"/>
    <n v="2"/>
    <n v="2"/>
    <n v="2136.4509005"/>
    <n v="427.29018009999999"/>
    <s v="Romania"/>
    <s v="15 Mar 2026 20:51"/>
    <s v="15 Mar 2026"/>
    <s v="Mar"/>
    <n v="0"/>
    <n v="0"/>
    <n v="0"/>
    <n v="5"/>
    <n v="0"/>
    <n v="5"/>
    <n v="0"/>
    <s v="15.03.2025"/>
    <x v="19"/>
  </r>
  <r>
    <s v="TO"/>
    <n v="0"/>
    <n v="0"/>
    <n v="5"/>
    <n v="10542"/>
    <s v="1250632.197827"/>
    <s v="06 Aug 2026"/>
    <s v="06"/>
    <s v="Aug"/>
    <s v="11 Aug 2026"/>
    <s v="11"/>
    <s v="Aug"/>
    <n v="5"/>
    <n v="5"/>
    <n v="0"/>
    <n v="0"/>
    <s v="СЛР-ХОЛИДЕЙ-СЪРВИС ЕООД"/>
    <x v="6"/>
    <n v="2"/>
    <n v="1"/>
    <n v="1668.714156"/>
    <n v="333.74283120000001"/>
    <s v="Romania"/>
    <s v="15 Mar 2026 21:09"/>
    <s v="15 Mar 2026"/>
    <s v="Mar"/>
    <n v="0"/>
    <n v="0"/>
    <n v="0"/>
    <n v="5"/>
    <n v="0"/>
    <n v="5"/>
    <n v="0"/>
    <s v="15.03.2025"/>
    <x v="19"/>
  </r>
  <r>
    <s v="BOOKING"/>
    <n v="6"/>
    <n v="0"/>
    <n v="0"/>
    <n v="10543"/>
    <s v="6126999878"/>
    <s v="07 Jun 2026"/>
    <s v="07"/>
    <s v="Jun"/>
    <s v="13 Jun 2026"/>
    <s v="13"/>
    <s v="Jun"/>
    <n v="6"/>
    <n v="6"/>
    <n v="0"/>
    <n v="0"/>
    <s v="BOOKING"/>
    <x v="7"/>
    <n v="4"/>
    <n v="0"/>
    <n v="2851.60014"/>
    <n v="475.26668999999998"/>
    <m/>
    <s v="15 Mar 2026 22:34"/>
    <s v="15 Mar 2026"/>
    <s v="Mar"/>
    <n v="0"/>
    <n v="6"/>
    <n v="0"/>
    <n v="0"/>
    <n v="0"/>
    <n v="6"/>
    <n v="0"/>
    <s v="15.03.2025"/>
    <x v="19"/>
  </r>
  <r>
    <s v="BOOKING"/>
    <n v="0"/>
    <n v="0"/>
    <n v="4"/>
    <n v="10547"/>
    <s v="6531219752"/>
    <s v="09 Aug 2026"/>
    <s v="09"/>
    <s v="Aug"/>
    <s v="13 Aug 2026"/>
    <s v="13"/>
    <s v="Aug"/>
    <n v="4"/>
    <n v="4"/>
    <n v="0"/>
    <n v="0"/>
    <s v="BOOKING"/>
    <x v="0"/>
    <n v="1"/>
    <n v="2"/>
    <n v="2688.8535519266052"/>
    <n v="672.21338798165129"/>
    <m/>
    <s v="15 Mar 2026 23:42"/>
    <s v="15 Mar 2026"/>
    <s v="Mar"/>
    <n v="0"/>
    <n v="0"/>
    <n v="0"/>
    <n v="4"/>
    <n v="0"/>
    <n v="4"/>
    <n v="0"/>
    <s v="15.03.2025"/>
    <x v="19"/>
  </r>
  <r>
    <s v="BOOKING"/>
    <n v="0"/>
    <n v="0"/>
    <n v="4"/>
    <n v="10546"/>
    <s v="6531219752"/>
    <s v="09 Aug 2026"/>
    <s v="09"/>
    <s v="Aug"/>
    <s v="13 Aug 2026"/>
    <s v="13"/>
    <s v="Aug"/>
    <n v="4"/>
    <n v="4"/>
    <n v="0"/>
    <n v="0"/>
    <s v="BOOKING"/>
    <x v="6"/>
    <n v="2"/>
    <n v="1"/>
    <n v="1906.8804198165137"/>
    <n v="476.72010495412843"/>
    <s v="Israel"/>
    <s v="15 Mar 2026 23:42"/>
    <s v="15 Mar 2026"/>
    <s v="Mar"/>
    <n v="0"/>
    <n v="0"/>
    <n v="0"/>
    <n v="4"/>
    <n v="0"/>
    <n v="4"/>
    <n v="0"/>
    <s v="15.03.2025"/>
    <x v="19"/>
  </r>
  <r>
    <s v="TO"/>
    <n v="0"/>
    <n v="0"/>
    <n v="6"/>
    <n v="10566"/>
    <s v="2332435"/>
    <s v="20 Jul 2026"/>
    <s v="20"/>
    <s v="Jul"/>
    <s v="26 Jul 2026"/>
    <s v="26"/>
    <s v="Jul"/>
    <n v="6"/>
    <n v="6"/>
    <n v="0"/>
    <n v="0"/>
    <s v="ТУРИСТИЧЕСКА АГЕНЦИЯ СОЛВЕКС - ЕООД"/>
    <x v="3"/>
    <n v="2"/>
    <n v="1"/>
    <n v="2051.0398043999999"/>
    <n v="341.83996739999998"/>
    <s v="Romania"/>
    <s v="16 Mar 2026 21:34"/>
    <s v="16 Mar 2026"/>
    <s v="Mar"/>
    <n v="0"/>
    <n v="0"/>
    <n v="6"/>
    <n v="0"/>
    <n v="0"/>
    <n v="6"/>
    <n v="0"/>
    <s v="16.03.2025"/>
    <x v="22"/>
  </r>
  <r>
    <s v="TO"/>
    <n v="0"/>
    <n v="0"/>
    <n v="6"/>
    <n v="10565"/>
    <s v="2332433"/>
    <s v="20 Jul 2026"/>
    <s v="20"/>
    <s v="Jul"/>
    <s v="26 Jul 2026"/>
    <s v="26"/>
    <s v="Jul"/>
    <n v="6"/>
    <n v="6"/>
    <n v="0"/>
    <n v="0"/>
    <s v="ТУРИСТИЧЕСКА АГЕНЦИЯ СОЛВЕКС - ЕООД"/>
    <x v="0"/>
    <n v="2"/>
    <n v="1"/>
    <n v="2260.8612468000001"/>
    <n v="376.8102078"/>
    <s v="Romania"/>
    <s v="16 Mar 2026 21:34"/>
    <s v="16 Mar 2026"/>
    <s v="Mar"/>
    <n v="0"/>
    <n v="0"/>
    <n v="6"/>
    <n v="0"/>
    <n v="0"/>
    <n v="6"/>
    <n v="0"/>
    <s v="16.03.2025"/>
    <x v="22"/>
  </r>
  <r>
    <s v="TO"/>
    <n v="0"/>
    <n v="0"/>
    <n v="6"/>
    <n v="10567"/>
    <s v="2332436"/>
    <s v="20 Jul 2026"/>
    <s v="20"/>
    <s v="Jul"/>
    <s v="26 Jul 2026"/>
    <s v="26"/>
    <s v="Jul"/>
    <n v="6"/>
    <n v="6"/>
    <n v="0"/>
    <n v="0"/>
    <s v="ТУРИСТИЧЕСКА АГЕНЦИЯ СОЛВЕКС - ЕООД"/>
    <x v="3"/>
    <n v="2"/>
    <n v="1"/>
    <n v="2051.0398043999999"/>
    <n v="341.83996739999998"/>
    <s v="Romania"/>
    <s v="16 Mar 2026 21:34"/>
    <s v="16 Mar 2026"/>
    <s v="Mar"/>
    <n v="0"/>
    <n v="0"/>
    <n v="6"/>
    <n v="0"/>
    <n v="0"/>
    <n v="6"/>
    <n v="0"/>
    <s v="16.03.2025"/>
    <x v="22"/>
  </r>
  <r>
    <s v="TO"/>
    <n v="0"/>
    <n v="0"/>
    <n v="5"/>
    <n v="10568"/>
    <s v="1251105.198035"/>
    <s v="03 Aug 2026"/>
    <s v="03"/>
    <s v="Aug"/>
    <s v="08 Aug 2026"/>
    <s v="08"/>
    <s v="Aug"/>
    <n v="5"/>
    <n v="5"/>
    <n v="0"/>
    <n v="0"/>
    <s v="СЛР-ХОЛИДЕЙ-СЪРВИС ЕООД"/>
    <x v="4"/>
    <n v="3"/>
    <n v="1"/>
    <n v="2307.3904425000001"/>
    <n v="461.47808850000001"/>
    <s v="Romania"/>
    <s v="16 Mar 2026 22:59"/>
    <s v="16 Mar 2026"/>
    <s v="Mar"/>
    <n v="0"/>
    <n v="0"/>
    <n v="0"/>
    <n v="5"/>
    <n v="0"/>
    <n v="5"/>
    <n v="0"/>
    <s v="16.03.2025"/>
    <x v="22"/>
  </r>
  <r>
    <s v="BOOKING"/>
    <n v="1"/>
    <n v="1"/>
    <n v="0"/>
    <n v="10569"/>
    <s v="6889008159"/>
    <s v="30 May 2026"/>
    <s v="30"/>
    <s v="May"/>
    <s v="01 Jun 2026"/>
    <s v="01"/>
    <s v="Jun"/>
    <n v="2"/>
    <n v="-29"/>
    <n v="1"/>
    <n v="0"/>
    <s v="BOOKING"/>
    <x v="6"/>
    <n v="2"/>
    <n v="1"/>
    <n v="667.13540733944956"/>
    <n v="333.56770366972478"/>
    <s v="Romania"/>
    <s v="17 Mar 2026 08:40"/>
    <s v="17 Mar 2026"/>
    <s v="Mar"/>
    <n v="1"/>
    <n v="0"/>
    <n v="0"/>
    <n v="0"/>
    <n v="0"/>
    <n v="1"/>
    <n v="-1"/>
    <s v="17.03.2025"/>
    <x v="22"/>
  </r>
  <r>
    <s v="TO"/>
    <n v="0"/>
    <n v="5"/>
    <n v="0"/>
    <n v="10570"/>
    <s v="1251114.198073"/>
    <s v="29 Jun 2026"/>
    <s v="29"/>
    <s v="Jun"/>
    <s v="04 Jul 2026"/>
    <s v="04"/>
    <s v="Jul"/>
    <n v="5"/>
    <n v="-25"/>
    <n v="2"/>
    <n v="3"/>
    <s v="СЛР-ХОЛИДЕЙ-СЪРВИС ЕООД"/>
    <x v="4"/>
    <n v="2"/>
    <n v="1"/>
    <n v="1547.6482789999998"/>
    <n v="309.52965579999994"/>
    <s v="Romania"/>
    <s v="17 Mar 2026 09:28"/>
    <s v="17 Mar 2026"/>
    <s v="Mar"/>
    <n v="0"/>
    <n v="2"/>
    <n v="3"/>
    <n v="0"/>
    <n v="0"/>
    <n v="5"/>
    <n v="0"/>
    <s v="17.03.2025"/>
    <x v="22"/>
  </r>
  <r>
    <s v="BOOKING"/>
    <n v="0"/>
    <n v="0"/>
    <n v="4"/>
    <n v="10635"/>
    <s v="5593566155"/>
    <s v="22 Jul 2026"/>
    <s v="22"/>
    <s v="Jul"/>
    <s v="26 Jul 2026"/>
    <s v="26"/>
    <s v="Jul"/>
    <n v="4"/>
    <n v="4"/>
    <n v="0"/>
    <n v="0"/>
    <s v="BOOKING"/>
    <x v="0"/>
    <n v="2"/>
    <n v="1"/>
    <n v="2151.0541321100914"/>
    <n v="537.76353302752284"/>
    <s v="Romania"/>
    <s v="21 Mar 2026 22:38"/>
    <s v="21 Mar 2026"/>
    <s v="Mar"/>
    <n v="0"/>
    <n v="0"/>
    <n v="4"/>
    <n v="0"/>
    <n v="0"/>
    <n v="4"/>
    <n v="0"/>
    <s v="21.03.2025"/>
    <x v="22"/>
  </r>
  <r>
    <s v="TO"/>
    <n v="0"/>
    <n v="0"/>
    <n v="5"/>
    <n v="10636"/>
    <s v="1252018.198500"/>
    <s v="16 Aug 2026"/>
    <s v="16"/>
    <s v="Aug"/>
    <s v="21 Aug 2026"/>
    <s v="21"/>
    <s v="Aug"/>
    <n v="5"/>
    <n v="5"/>
    <n v="0"/>
    <n v="0"/>
    <s v="СЛР-ХОЛИДЕЙ-СЪРВИС ЕООД"/>
    <x v="0"/>
    <n v="2"/>
    <n v="2"/>
    <n v="2355.1126945000001"/>
    <n v="471.02253890000003"/>
    <s v="Romania"/>
    <s v="22 Mar 2026 10:13"/>
    <s v="22 Mar 2026"/>
    <s v="Mar"/>
    <n v="0"/>
    <n v="0"/>
    <n v="0"/>
    <n v="5"/>
    <n v="0"/>
    <n v="5"/>
    <n v="0"/>
    <s v="22.03.2025"/>
    <x v="22"/>
  </r>
  <r>
    <s v="TO"/>
    <n v="0"/>
    <n v="1"/>
    <n v="4"/>
    <n v="10572"/>
    <s v="NT321883"/>
    <s v="10 Jul 2026"/>
    <s v="10"/>
    <s v="Jul"/>
    <s v="15 Jul 2026"/>
    <s v="15"/>
    <s v="Jul"/>
    <n v="5"/>
    <n v="5"/>
    <n v="0"/>
    <n v="0"/>
    <s v="НОВОТОН - ЕООД"/>
    <x v="6"/>
    <n v="2"/>
    <n v="1"/>
    <n v="1668.714156"/>
    <n v="333.74283120000001"/>
    <s v="Romania"/>
    <s v="17 Mar 2026 09:55"/>
    <s v="17 Mar 2026"/>
    <s v="Mar"/>
    <n v="0"/>
    <n v="0"/>
    <n v="5"/>
    <n v="0"/>
    <n v="0"/>
    <n v="5"/>
    <n v="0"/>
    <s v="17.03.2025"/>
    <x v="22"/>
  </r>
  <r>
    <s v="TO"/>
    <n v="0"/>
    <n v="0"/>
    <n v="5"/>
    <n v="10573"/>
    <s v="011961531"/>
    <s v="10 Aug 2026"/>
    <s v="10"/>
    <s v="Aug"/>
    <s v="15 Aug 2026"/>
    <s v="15"/>
    <s v="Aug"/>
    <n v="5"/>
    <n v="5"/>
    <n v="0"/>
    <n v="0"/>
    <s v="СЪНИ ТУРС ООД"/>
    <x v="3"/>
    <n v="2"/>
    <n v="1"/>
    <n v="1709.1998369999999"/>
    <n v="341.83996739999998"/>
    <s v="Bulgaria"/>
    <s v="17 Mar 2026 10:05"/>
    <s v="17 Mar 2026"/>
    <s v="Mar"/>
    <n v="0"/>
    <n v="0"/>
    <n v="0"/>
    <n v="5"/>
    <n v="0"/>
    <n v="5"/>
    <n v="0"/>
    <s v="17.03.2025"/>
    <x v="22"/>
  </r>
  <r>
    <s v="TO"/>
    <n v="0"/>
    <n v="0"/>
    <n v="7"/>
    <n v="10574"/>
    <s v="1251094.198091"/>
    <s v="15 Aug 2026"/>
    <s v="15"/>
    <s v="Aug"/>
    <s v="22 Aug 2026"/>
    <s v="22"/>
    <s v="Aug"/>
    <n v="7"/>
    <n v="7"/>
    <n v="0"/>
    <n v="0"/>
    <s v="СЛР-ХОЛИДЕЙ-СЪРВИС ЕООД"/>
    <x v="4"/>
    <n v="3"/>
    <n v="1"/>
    <n v="3230.3466195000001"/>
    <n v="461.47808850000001"/>
    <s v="Romania"/>
    <s v="17 Mar 2026 10:35"/>
    <s v="16 Mar 2026"/>
    <s v="Mar"/>
    <n v="0"/>
    <n v="0"/>
    <n v="0"/>
    <n v="7"/>
    <n v="0"/>
    <n v="7"/>
    <n v="0"/>
    <s v="17.03.2025"/>
    <x v="22"/>
  </r>
  <r>
    <s v="TO"/>
    <n v="0"/>
    <n v="0"/>
    <n v="7"/>
    <n v="10575"/>
    <s v="1251094.198092"/>
    <s v="15 Aug 2026"/>
    <s v="15"/>
    <s v="Aug"/>
    <s v="22 Aug 2026"/>
    <s v="22"/>
    <s v="Aug"/>
    <n v="7"/>
    <n v="7"/>
    <n v="0"/>
    <n v="0"/>
    <s v="СЛР-ХОЛИДЕЙ-СЪРВИС ЕООД"/>
    <x v="4"/>
    <n v="3"/>
    <n v="1"/>
    <n v="3230.3466195000001"/>
    <n v="461.47808850000001"/>
    <s v="Romania"/>
    <s v="17 Mar 2026 10:36"/>
    <s v="16 Mar 2026"/>
    <s v="Mar"/>
    <n v="0"/>
    <n v="0"/>
    <n v="0"/>
    <n v="7"/>
    <n v="0"/>
    <n v="7"/>
    <n v="0"/>
    <s v="17.03.2025"/>
    <x v="22"/>
  </r>
  <r>
    <s v="TO"/>
    <n v="0"/>
    <n v="0"/>
    <n v="4"/>
    <n v="10638"/>
    <s v="0006"/>
    <s v="23 Jul 2026"/>
    <s v="23"/>
    <s v="Jul"/>
    <s v="27 Jul 2026"/>
    <s v="27"/>
    <s v="Jul"/>
    <n v="4"/>
    <n v="4"/>
    <n v="0"/>
    <n v="0"/>
    <s v="АВАТАР ТУР - ООД"/>
    <x v="4"/>
    <n v="2"/>
    <n v="0"/>
    <n v="1822.9900264"/>
    <n v="455.74750660000001"/>
    <s v="Israel"/>
    <s v="22 Mar 2026 18:51"/>
    <s v="22 Mar 2026"/>
    <s v="Mar"/>
    <n v="0"/>
    <n v="0"/>
    <n v="4"/>
    <n v="0"/>
    <n v="0"/>
    <n v="4"/>
    <n v="0"/>
    <s v="22.03.2025"/>
    <x v="22"/>
  </r>
  <r>
    <s v="TO"/>
    <n v="0"/>
    <n v="0"/>
    <n v="4"/>
    <n v="10637"/>
    <s v="0006"/>
    <s v="23 Jul 2026"/>
    <s v="23"/>
    <s v="Jul"/>
    <s v="27 Jul 2026"/>
    <s v="27"/>
    <s v="Jul"/>
    <n v="4"/>
    <n v="4"/>
    <n v="0"/>
    <n v="0"/>
    <s v="АВАТАР ТУР - ООД"/>
    <x v="4"/>
    <n v="2"/>
    <n v="1"/>
    <n v="1822.9900264"/>
    <n v="455.74750660000001"/>
    <s v="Israel"/>
    <s v="22 Mar 2026 18:51"/>
    <s v="22 Mar 2026"/>
    <s v="Mar"/>
    <n v="0"/>
    <n v="0"/>
    <n v="4"/>
    <n v="0"/>
    <n v="0"/>
    <n v="4"/>
    <n v="0"/>
    <s v="22.03.2025"/>
    <x v="22"/>
  </r>
  <r>
    <s v="TO"/>
    <n v="0"/>
    <n v="0"/>
    <n v="4"/>
    <n v="10639"/>
    <s v="0007"/>
    <s v="23 Jul 2026"/>
    <s v="23"/>
    <s v="Jul"/>
    <s v="27 Jul 2026"/>
    <s v="27"/>
    <s v="Jul"/>
    <n v="4"/>
    <n v="4"/>
    <n v="0"/>
    <n v="0"/>
    <s v="АВАТАР ТУР - ООД"/>
    <x v="4"/>
    <n v="2"/>
    <n v="1"/>
    <n v="1822.9900264"/>
    <n v="455.74750660000001"/>
    <s v="Israel"/>
    <s v="22 Mar 2026 18:51"/>
    <s v="22 Mar 2026"/>
    <s v="Mar"/>
    <n v="0"/>
    <n v="0"/>
    <n v="4"/>
    <n v="0"/>
    <n v="0"/>
    <n v="4"/>
    <n v="0"/>
    <s v="22.03.2025"/>
    <x v="22"/>
  </r>
  <r>
    <s v="TO"/>
    <n v="0"/>
    <n v="0"/>
    <n v="4"/>
    <n v="10640"/>
    <s v="0007"/>
    <s v="23 Jul 2026"/>
    <s v="23"/>
    <s v="Jul"/>
    <s v="27 Jul 2026"/>
    <s v="27"/>
    <s v="Jul"/>
    <n v="4"/>
    <n v="4"/>
    <n v="0"/>
    <n v="0"/>
    <s v="АВАТАР ТУР - ООД"/>
    <x v="4"/>
    <n v="2"/>
    <n v="0"/>
    <n v="1822.9900264"/>
    <n v="455.74750660000001"/>
    <s v="Israel"/>
    <s v="22 Mar 2026 18:51"/>
    <s v="22 Mar 2026"/>
    <s v="Mar"/>
    <n v="0"/>
    <n v="0"/>
    <n v="4"/>
    <n v="0"/>
    <n v="0"/>
    <n v="4"/>
    <n v="0"/>
    <s v="22.03.2025"/>
    <x v="22"/>
  </r>
  <r>
    <s v="TO"/>
    <n v="0"/>
    <n v="4"/>
    <n v="1"/>
    <n v="10576"/>
    <s v="1251200.198113"/>
    <s v="24 Aug 2026"/>
    <s v="24"/>
    <s v="Aug"/>
    <s v="29 Aug 2026"/>
    <s v="29"/>
    <s v="Aug"/>
    <n v="5"/>
    <n v="5"/>
    <n v="0"/>
    <n v="0"/>
    <s v="СЛР-ХОЛИДЕЙ-СЪРВИС ЕООД"/>
    <x v="6"/>
    <n v="2"/>
    <n v="1"/>
    <n v="1507.1625980000001"/>
    <n v="301.43251960000003"/>
    <s v="Romania"/>
    <s v="17 Mar 2026 11:55"/>
    <s v="17 Mar 2026"/>
    <s v="Mar"/>
    <n v="0"/>
    <n v="0"/>
    <n v="0"/>
    <n v="5"/>
    <n v="0"/>
    <n v="5"/>
    <n v="0"/>
    <s v="17.03.2025"/>
    <x v="22"/>
  </r>
  <r>
    <s v="TO"/>
    <n v="0"/>
    <n v="0"/>
    <n v="6"/>
    <n v="10641"/>
    <s v="1252072.198516"/>
    <s v="13 Jul 2026"/>
    <s v="13"/>
    <s v="Jul"/>
    <s v="19 Jul 2026"/>
    <s v="19"/>
    <s v="Jul"/>
    <n v="6"/>
    <n v="6"/>
    <n v="0"/>
    <n v="0"/>
    <s v="СЛР-ХОЛИДЕЙ-СЪРВИС ЕООД"/>
    <x v="4"/>
    <n v="2"/>
    <n v="1"/>
    <n v="2051.0398043999999"/>
    <n v="341.83996739999998"/>
    <s v="Romania"/>
    <s v="22 Mar 2026 19:29"/>
    <s v="22 Mar 2026"/>
    <s v="Mar"/>
    <n v="0"/>
    <n v="0"/>
    <n v="6"/>
    <n v="0"/>
    <n v="0"/>
    <n v="6"/>
    <n v="0"/>
    <s v="22.03.2025"/>
    <x v="22"/>
  </r>
  <r>
    <s v="TO"/>
    <n v="0"/>
    <n v="0"/>
    <n v="5"/>
    <n v="10578"/>
    <s v="1251220.198125"/>
    <s v="11 Aug 2026"/>
    <s v="11"/>
    <s v="Aug"/>
    <s v="16 Aug 2026"/>
    <s v="16"/>
    <s v="Aug"/>
    <n v="5"/>
    <n v="5"/>
    <n v="0"/>
    <n v="0"/>
    <s v="СЛР-ХОЛИДЕЙ-СЪРВИС ЕООД"/>
    <x v="6"/>
    <n v="2"/>
    <n v="0"/>
    <n v="1668.714156"/>
    <n v="333.74283120000001"/>
    <s v="Romania"/>
    <s v="17 Mar 2026 13:37"/>
    <s v="17 Mar 2026"/>
    <s v="Mar"/>
    <n v="0"/>
    <n v="0"/>
    <n v="0"/>
    <n v="5"/>
    <n v="0"/>
    <n v="5"/>
    <n v="0"/>
    <s v="17.03.2025"/>
    <x v="22"/>
  </r>
  <r>
    <s v="ITAKA"/>
    <n v="0"/>
    <n v="0"/>
    <n v="7"/>
    <n v="10619"/>
    <s v="13883353"/>
    <s v="04 Aug 2026"/>
    <s v="04"/>
    <s v="Aug"/>
    <s v="11 Aug 2026"/>
    <s v="11"/>
    <s v="Aug"/>
    <n v="7"/>
    <n v="7"/>
    <n v="0"/>
    <n v="0"/>
    <s v="NOWA ITAKA SPOLKA Z OGRANICZONA ODPOWIEDZIALNOSCIA"/>
    <x v="3"/>
    <n v="2"/>
    <n v="1"/>
    <n v="1808.6929091"/>
    <n v="258.38470130000002"/>
    <s v="Poland"/>
    <s v="20 Mar 2026 12:06"/>
    <s v="19 Mar 2026"/>
    <s v="Mar"/>
    <n v="0"/>
    <n v="0"/>
    <n v="0"/>
    <n v="7"/>
    <n v="0"/>
    <n v="7"/>
    <n v="0"/>
    <s v="20.03.2025"/>
    <x v="22"/>
  </r>
  <r>
    <s v="TO"/>
    <n v="0"/>
    <n v="0"/>
    <n v="5"/>
    <n v="10577"/>
    <s v="1251220.198124"/>
    <s v="11 Aug 2026"/>
    <s v="11"/>
    <s v="Aug"/>
    <s v="16 Aug 2026"/>
    <s v="16"/>
    <s v="Aug"/>
    <n v="5"/>
    <n v="5"/>
    <n v="0"/>
    <n v="0"/>
    <s v="СЛР-ХОЛИДЕЙ-СЪРВИС ЕООД"/>
    <x v="6"/>
    <n v="2"/>
    <n v="0"/>
    <n v="1668.714156"/>
    <n v="333.74283120000001"/>
    <s v="Romania"/>
    <s v="17 Mar 2026 13:37"/>
    <s v="17 Mar 2026"/>
    <s v="Mar"/>
    <n v="0"/>
    <n v="0"/>
    <n v="0"/>
    <n v="5"/>
    <n v="0"/>
    <n v="5"/>
    <n v="0"/>
    <s v="17.03.2025"/>
    <x v="22"/>
  </r>
  <r>
    <s v="ITAKA"/>
    <n v="0"/>
    <n v="7"/>
    <n v="0"/>
    <n v="10625"/>
    <s v="13870290"/>
    <s v="16 Jun 2026"/>
    <s v="16"/>
    <s v="Jun"/>
    <s v="23 Jun 2026"/>
    <s v="23"/>
    <s v="Jun"/>
    <n v="7"/>
    <n v="7"/>
    <n v="0"/>
    <n v="0"/>
    <s v="NOWA ITAKA SPOLKA Z OGRANICZONA ODPOWIEDZIALNOSCIA"/>
    <x v="6"/>
    <n v="2"/>
    <n v="0"/>
    <n v="1394.1351822999998"/>
    <n v="199.16216889999995"/>
    <s v="Poland"/>
    <s v="20 Mar 2026 12:07"/>
    <s v="14 Mar 2026"/>
    <s v="Mar"/>
    <n v="0"/>
    <n v="7"/>
    <n v="0"/>
    <n v="0"/>
    <n v="0"/>
    <n v="7"/>
    <n v="0"/>
    <s v="20.03.2025"/>
    <x v="22"/>
  </r>
  <r>
    <s v="ITAKA"/>
    <n v="0"/>
    <n v="7"/>
    <n v="0"/>
    <n v="10621"/>
    <s v="13872803"/>
    <s v="30 Jun 2026"/>
    <s v="30"/>
    <s v="Jun"/>
    <s v="07 Jul 2026"/>
    <s v="07"/>
    <s v="Jul"/>
    <n v="7"/>
    <n v="-23"/>
    <n v="1"/>
    <n v="6"/>
    <s v="NOWA ITAKA SPOLKA Z OGRANICZONA ODPOWIEDZIALNOSCIA"/>
    <x v="6"/>
    <n v="2"/>
    <n v="0"/>
    <n v="1808.6929091"/>
    <n v="258.38470130000002"/>
    <s v="Poland"/>
    <s v="20 Mar 2026 12:06"/>
    <s v="15 Mar 2026"/>
    <s v="Mar"/>
    <n v="0"/>
    <n v="1"/>
    <n v="6"/>
    <n v="0"/>
    <n v="0"/>
    <n v="7"/>
    <n v="0"/>
    <s v="20.03.2025"/>
    <x v="22"/>
  </r>
  <r>
    <s v="TO"/>
    <n v="0"/>
    <n v="0"/>
    <n v="3"/>
    <n v="10579"/>
    <s v="1251221.198129"/>
    <s v="11 Aug 2026"/>
    <s v="11"/>
    <s v="Aug"/>
    <s v="14 Aug 2026"/>
    <s v="14"/>
    <s v="Aug"/>
    <n v="3"/>
    <n v="3"/>
    <n v="0"/>
    <n v="0"/>
    <s v="СЛР-ХОЛИДЕЙ-СЪРВИС ЕООД"/>
    <x v="6"/>
    <n v="3"/>
    <n v="0"/>
    <n v="1802.1995535000001"/>
    <n v="600.73318449999999"/>
    <s v="Romania"/>
    <s v="17 Mar 2026 13:58"/>
    <s v="17 Mar 2026"/>
    <s v="Mar"/>
    <n v="0"/>
    <n v="0"/>
    <n v="0"/>
    <n v="3"/>
    <n v="0"/>
    <n v="3"/>
    <n v="0"/>
    <s v="17.03.2025"/>
    <x v="22"/>
  </r>
  <r>
    <s v="TO"/>
    <n v="0"/>
    <n v="4"/>
    <n v="1"/>
    <n v="10580"/>
    <s v="1251223.198130"/>
    <s v="24 Aug 2026"/>
    <s v="24"/>
    <s v="Aug"/>
    <s v="29 Aug 2026"/>
    <s v="29"/>
    <s v="Aug"/>
    <n v="5"/>
    <n v="5"/>
    <n v="0"/>
    <n v="0"/>
    <s v="СЛР-ХОЛИДЕЙ-СЪРВИС ЕООД"/>
    <x v="6"/>
    <n v="2"/>
    <n v="0"/>
    <n v="1507.1625980000001"/>
    <n v="301.43251960000003"/>
    <s v="Romania"/>
    <s v="17 Mar 2026 14:19"/>
    <s v="17 Mar 2026"/>
    <s v="Mar"/>
    <n v="0"/>
    <n v="0"/>
    <n v="0"/>
    <n v="5"/>
    <n v="0"/>
    <n v="5"/>
    <n v="0"/>
    <s v="17.03.2025"/>
    <x v="22"/>
  </r>
  <r>
    <s v="TO"/>
    <n v="0"/>
    <n v="4"/>
    <n v="1"/>
    <n v="10581"/>
    <s v="1251223.198131"/>
    <s v="24 Aug 2026"/>
    <s v="24"/>
    <s v="Aug"/>
    <s v="29 Aug 2026"/>
    <s v="29"/>
    <s v="Aug"/>
    <n v="5"/>
    <n v="5"/>
    <n v="0"/>
    <n v="0"/>
    <s v="СЛР-ХОЛИДЕЙ-СЪРВИС ЕООД"/>
    <x v="6"/>
    <n v="2"/>
    <n v="0"/>
    <n v="1507.1625980000001"/>
    <n v="301.43251960000003"/>
    <s v="Romania"/>
    <s v="17 Mar 2026 14:19"/>
    <s v="17 Mar 2026"/>
    <s v="Mar"/>
    <n v="0"/>
    <n v="0"/>
    <n v="0"/>
    <n v="5"/>
    <n v="0"/>
    <n v="5"/>
    <n v="0"/>
    <s v="17.03.2025"/>
    <x v="22"/>
  </r>
  <r>
    <s v="TO"/>
    <n v="0"/>
    <n v="6"/>
    <n v="0"/>
    <n v="10583"/>
    <s v="NT321920A"/>
    <s v="01 Jul 2026"/>
    <s v="01"/>
    <s v="Jul"/>
    <s v="07 Jul 2026"/>
    <s v="07"/>
    <s v="Jul"/>
    <n v="6"/>
    <n v="6"/>
    <n v="0"/>
    <n v="0"/>
    <s v="НОВОТОН - ЕООД"/>
    <x v="1"/>
    <n v="4"/>
    <n v="0"/>
    <n v="3310.5552078000001"/>
    <n v="551.75920129999997"/>
    <s v="Romania"/>
    <s v="17 Mar 2026 14:45"/>
    <s v="17 Mar 2026"/>
    <s v="Mar"/>
    <n v="0"/>
    <n v="0"/>
    <n v="6"/>
    <n v="0"/>
    <n v="0"/>
    <n v="6"/>
    <n v="0"/>
    <s v="17.03.2025"/>
    <x v="22"/>
  </r>
  <r>
    <s v="TO"/>
    <n v="0"/>
    <n v="6"/>
    <n v="0"/>
    <n v="10584"/>
    <s v="NT321920B"/>
    <s v="01 Jul 2026"/>
    <s v="01"/>
    <s v="Jul"/>
    <s v="07 Jul 2026"/>
    <s v="07"/>
    <s v="Jul"/>
    <n v="6"/>
    <n v="6"/>
    <n v="0"/>
    <n v="0"/>
    <s v="НОВОТОН - ЕООД"/>
    <x v="0"/>
    <n v="3"/>
    <n v="0"/>
    <n v="2812.287957"/>
    <n v="468.71465949999998"/>
    <s v="Romania"/>
    <s v="17 Mar 2026 14:45"/>
    <s v="17 Mar 2026"/>
    <s v="Mar"/>
    <n v="0"/>
    <n v="0"/>
    <n v="6"/>
    <n v="0"/>
    <n v="0"/>
    <n v="6"/>
    <n v="0"/>
    <s v="17.03.2025"/>
    <x v="22"/>
  </r>
  <r>
    <s v="TO"/>
    <n v="0"/>
    <n v="0"/>
    <n v="5"/>
    <n v="10587"/>
    <s v="7782"/>
    <s v="24 Jul 2026"/>
    <s v="24"/>
    <s v="Jul"/>
    <s v="29 Jul 2026"/>
    <s v="29"/>
    <s v="Jul"/>
    <n v="5"/>
    <n v="5"/>
    <n v="0"/>
    <n v="0"/>
    <s v="ТЕДИ - КАМ - ЕООД"/>
    <x v="6"/>
    <n v="2"/>
    <n v="0"/>
    <n v="0"/>
    <n v="0"/>
    <s v="Israel"/>
    <s v="17 Mar 2026 15:59"/>
    <s v="17 Mar 2026"/>
    <s v="Mar"/>
    <n v="0"/>
    <n v="0"/>
    <n v="5"/>
    <n v="0"/>
    <n v="0"/>
    <n v="5"/>
    <n v="0"/>
    <s v="17.03.2025"/>
    <x v="22"/>
  </r>
  <r>
    <s v="TO"/>
    <n v="0"/>
    <n v="0"/>
    <n v="5"/>
    <n v="10586"/>
    <s v="7782"/>
    <s v="24 Jul 2026"/>
    <s v="24"/>
    <s v="Jul"/>
    <s v="29 Jul 2026"/>
    <s v="29"/>
    <s v="Jul"/>
    <n v="5"/>
    <n v="5"/>
    <n v="0"/>
    <n v="0"/>
    <s v="ТЕДИ - КАМ - ЕООД"/>
    <x v="0"/>
    <n v="3"/>
    <n v="1"/>
    <n v="0"/>
    <n v="0"/>
    <s v="Israel"/>
    <s v="17 Mar 2026 15:59"/>
    <s v="17 Mar 2026"/>
    <s v="Mar"/>
    <n v="0"/>
    <n v="0"/>
    <n v="5"/>
    <n v="0"/>
    <n v="0"/>
    <n v="5"/>
    <n v="0"/>
    <s v="17.03.2025"/>
    <x v="22"/>
  </r>
  <r>
    <s v="INDIVIDUAL"/>
    <n v="0"/>
    <n v="1"/>
    <n v="0"/>
    <n v="10588"/>
    <m/>
    <s v="17 Mar 2026"/>
    <s v="17"/>
    <s v="Mar"/>
    <s v="18 Mar 2026"/>
    <s v="18"/>
    <s v="Mar"/>
    <n v="1"/>
    <n v="1"/>
    <n v="0"/>
    <n v="0"/>
    <s v="INDIVIDUAL"/>
    <x v="6"/>
    <n v="1"/>
    <n v="0"/>
    <n v="116.63206422018348"/>
    <n v="116.63206422018348"/>
    <s v="Bulgaria"/>
    <s v="17 Mar 2026 17:02"/>
    <m/>
    <s v="Mar"/>
    <n v="0"/>
    <n v="0"/>
    <n v="0"/>
    <n v="0"/>
    <n v="0"/>
    <n v="0"/>
    <n v="-1"/>
    <s v="17.03.2025"/>
    <x v="22"/>
  </r>
  <r>
    <s v="TOPOLA SKIES"/>
    <n v="2"/>
    <n v="1"/>
    <n v="0"/>
    <n v="10591"/>
    <s v="497219"/>
    <s v="29 May 2026"/>
    <s v="29"/>
    <s v="May"/>
    <s v="01 Jun 2026"/>
    <s v="01"/>
    <s v="Jun"/>
    <n v="3"/>
    <n v="-28"/>
    <n v="2"/>
    <n v="0"/>
    <s v="TOPOLA SKIES"/>
    <x v="0"/>
    <n v="2"/>
    <n v="2"/>
    <n v="1195.3530544954128"/>
    <n v="398.45101816513761"/>
    <m/>
    <s v="17 Mar 2026 23:03"/>
    <s v="17 Mar 2026"/>
    <s v="Mar"/>
    <n v="2"/>
    <n v="0"/>
    <n v="0"/>
    <n v="0"/>
    <n v="0"/>
    <n v="2"/>
    <n v="-1"/>
    <s v="17.03.2025"/>
    <x v="22"/>
  </r>
  <r>
    <s v="TO"/>
    <n v="0"/>
    <n v="6"/>
    <n v="0"/>
    <n v="10592"/>
    <s v="1251343.198223"/>
    <s v="22 Jun 2026"/>
    <s v="22"/>
    <s v="Jun"/>
    <s v="28 Jun 2026"/>
    <s v="28"/>
    <s v="Jun"/>
    <n v="6"/>
    <n v="6"/>
    <n v="0"/>
    <n v="0"/>
    <s v="СЛР-ХОЛИДЕЙ-СЪРВИС ЕООД"/>
    <x v="4"/>
    <n v="3"/>
    <n v="1"/>
    <n v="2354.5650620999995"/>
    <n v="392.42751034999992"/>
    <s v="Romania"/>
    <s v="18 Mar 2026 09:41"/>
    <s v="17 Mar 2026"/>
    <s v="Mar"/>
    <n v="0"/>
    <n v="6"/>
    <n v="0"/>
    <n v="0"/>
    <n v="0"/>
    <n v="6"/>
    <n v="0"/>
    <s v="18.03.2025"/>
    <x v="22"/>
  </r>
  <r>
    <s v="TO"/>
    <n v="0"/>
    <n v="3"/>
    <n v="4"/>
    <n v="10593"/>
    <s v="1251322.198233"/>
    <s v="21 Aug 2026"/>
    <s v="21"/>
    <s v="Aug"/>
    <s v="28 Aug 2026"/>
    <s v="28"/>
    <s v="Aug"/>
    <n v="7"/>
    <n v="7"/>
    <n v="0"/>
    <n v="0"/>
    <s v="СЛР-ХОЛИДЕЙ-СЪРВИС ЕООД"/>
    <x v="6"/>
    <n v="1"/>
    <n v="1"/>
    <n v="1544.9296752999999"/>
    <n v="220.70423932857142"/>
    <s v="Romania"/>
    <s v="18 Mar 2026 09:56"/>
    <s v="17 Mar 2026"/>
    <s v="Mar"/>
    <n v="0"/>
    <n v="0"/>
    <n v="0"/>
    <n v="7"/>
    <n v="0"/>
    <n v="7"/>
    <n v="0"/>
    <s v="18.03.2025"/>
    <x v="22"/>
  </r>
  <r>
    <s v="ITAKA"/>
    <n v="0"/>
    <n v="7"/>
    <n v="0"/>
    <n v="10626"/>
    <s v="13872808"/>
    <s v="30 Jun 2026"/>
    <s v="30"/>
    <s v="Jun"/>
    <s v="07 Jul 2026"/>
    <s v="07"/>
    <s v="Jul"/>
    <n v="7"/>
    <n v="-23"/>
    <n v="1"/>
    <n v="6"/>
    <s v="NOWA ITAKA SPOLKA Z OGRANICZONA ODPOWIEDZIALNOSCIA"/>
    <x v="6"/>
    <n v="2"/>
    <n v="0"/>
    <n v="1808.6929091"/>
    <n v="258.38470130000002"/>
    <s v="Poland"/>
    <s v="20 Mar 2026 12:07"/>
    <s v="15 Mar 2026"/>
    <s v="Mar"/>
    <n v="0"/>
    <n v="1"/>
    <n v="6"/>
    <n v="0"/>
    <n v="0"/>
    <n v="7"/>
    <n v="0"/>
    <s v="20.03.2025"/>
    <x v="22"/>
  </r>
  <r>
    <s v="ITAKA"/>
    <n v="0"/>
    <n v="7"/>
    <n v="0"/>
    <n v="10618"/>
    <s v="13876192"/>
    <s v="19 Jun 2026"/>
    <s v="19"/>
    <s v="Jun"/>
    <s v="26 Jun 2026"/>
    <s v="26"/>
    <s v="Jun"/>
    <n v="7"/>
    <n v="7"/>
    <n v="0"/>
    <n v="0"/>
    <s v="NOWA ITAKA SPOLKA Z OGRANICZONA ODPOWIEDZIALNOSCIA"/>
    <x v="6"/>
    <n v="2"/>
    <n v="0"/>
    <n v="1394.1351822999998"/>
    <n v="199.16216889999995"/>
    <s v="Poland"/>
    <s v="20 Mar 2026 12:06"/>
    <s v="16 Mar 2026"/>
    <s v="Mar"/>
    <n v="0"/>
    <n v="7"/>
    <n v="0"/>
    <n v="0"/>
    <n v="0"/>
    <n v="7"/>
    <n v="0"/>
    <s v="20.03.2025"/>
    <x v="22"/>
  </r>
  <r>
    <s v="BOOKING"/>
    <n v="7"/>
    <n v="-1"/>
    <n v="0"/>
    <n v="10595"/>
    <s v="6680816874"/>
    <s v="08 Jun 2026"/>
    <s v="08"/>
    <s v="Jun"/>
    <s v="14 Jun 2026"/>
    <s v="14"/>
    <s v="Jun"/>
    <n v="6"/>
    <n v="6"/>
    <n v="0"/>
    <n v="0"/>
    <s v="BOOKING"/>
    <x v="6"/>
    <n v="2"/>
    <n v="2"/>
    <n v="1853.1578966972475"/>
    <n v="308.85964944954122"/>
    <s v="Romania"/>
    <s v="18 Mar 2026 14:54"/>
    <s v="18 Mar 2026"/>
    <s v="Mar"/>
    <n v="0"/>
    <n v="6"/>
    <n v="0"/>
    <n v="0"/>
    <n v="0"/>
    <n v="6"/>
    <n v="0"/>
    <s v="18.03.2025"/>
    <x v="22"/>
  </r>
  <r>
    <s v="TO"/>
    <n v="0"/>
    <n v="0"/>
    <n v="7"/>
    <n v="10596"/>
    <s v="NT322001"/>
    <s v="30 Jul 2026"/>
    <s v="30"/>
    <s v="Jul"/>
    <s v="06 Aug 2026"/>
    <s v="06"/>
    <s v="Aug"/>
    <n v="7"/>
    <n v="-24"/>
    <n v="1"/>
    <n v="5"/>
    <s v="НОВОТОН - ЕООД"/>
    <x v="0"/>
    <n v="2"/>
    <n v="3"/>
    <n v="3692.6852731999998"/>
    <n v="527.52646759999993"/>
    <s v="Romania"/>
    <s v="18 Mar 2026 15:13"/>
    <s v="18 Mar 2026"/>
    <s v="Mar"/>
    <n v="0"/>
    <n v="0"/>
    <n v="1"/>
    <n v="5"/>
    <n v="0"/>
    <n v="6"/>
    <n v="-1"/>
    <s v="18.03.2025"/>
    <x v="22"/>
  </r>
  <r>
    <s v="TO"/>
    <n v="0"/>
    <n v="0"/>
    <n v="6"/>
    <n v="10597"/>
    <s v="NT322018"/>
    <s v="18 Jul 2026"/>
    <s v="18"/>
    <s v="Jul"/>
    <s v="24 Jul 2026"/>
    <s v="24"/>
    <s v="Jul"/>
    <n v="6"/>
    <n v="6"/>
    <n v="0"/>
    <n v="0"/>
    <s v="НОВОТОН - ЕООД"/>
    <x v="6"/>
    <n v="2"/>
    <n v="2"/>
    <n v="2503.071234"/>
    <n v="417.178539"/>
    <s v="Bulgaria"/>
    <s v="18 Mar 2026 17:35"/>
    <s v="18 Mar 2026"/>
    <s v="Mar"/>
    <n v="0"/>
    <n v="0"/>
    <n v="6"/>
    <n v="0"/>
    <n v="0"/>
    <n v="6"/>
    <n v="0"/>
    <s v="18.03.2025"/>
    <x v="22"/>
  </r>
  <r>
    <s v="BOOKING"/>
    <n v="1"/>
    <n v="1"/>
    <n v="0"/>
    <n v="10598"/>
    <s v="6009699282"/>
    <s v="30 May 2026"/>
    <s v="30"/>
    <s v="May"/>
    <s v="01 Jun 2026"/>
    <s v="01"/>
    <s v="Jun"/>
    <n v="2"/>
    <n v="-29"/>
    <n v="1"/>
    <n v="0"/>
    <s v="BOOKING"/>
    <x v="2"/>
    <n v="2"/>
    <n v="0"/>
    <n v="526.13621339449537"/>
    <n v="263.06810669724769"/>
    <s v="Romania"/>
    <s v="18 Mar 2026 20:42"/>
    <s v="18 Mar 2026"/>
    <s v="Mar"/>
    <n v="1"/>
    <n v="0"/>
    <n v="0"/>
    <n v="0"/>
    <n v="0"/>
    <n v="1"/>
    <n v="-1"/>
    <s v="18.03.2025"/>
    <x v="22"/>
  </r>
  <r>
    <s v="BOOKING"/>
    <n v="0"/>
    <n v="4"/>
    <n v="0"/>
    <n v="10599"/>
    <s v="6184230400"/>
    <s v="30 Aug 2026"/>
    <s v="30"/>
    <s v="Aug"/>
    <s v="03 Sep 2026"/>
    <s v="03"/>
    <s v="Sep"/>
    <n v="4"/>
    <n v="-27"/>
    <n v="1"/>
    <n v="2"/>
    <s v="BOOKING"/>
    <x v="4"/>
    <n v="2"/>
    <n v="1"/>
    <n v="1505.737892477064"/>
    <n v="376.43447311926599"/>
    <s v="Romania"/>
    <s v="18 Mar 2026 21:46"/>
    <s v="18 Mar 2026"/>
    <s v="Mar"/>
    <n v="0"/>
    <n v="0"/>
    <n v="0"/>
    <n v="1"/>
    <n v="2"/>
    <n v="3"/>
    <n v="-1"/>
    <s v="18.03.2025"/>
    <x v="22"/>
  </r>
  <r>
    <s v="BOOKING"/>
    <n v="0"/>
    <n v="0"/>
    <n v="7"/>
    <n v="10601"/>
    <s v="6448136100"/>
    <s v="11 Jul 2026"/>
    <s v="11"/>
    <s v="Jul"/>
    <s v="18 Jul 2026"/>
    <s v="18"/>
    <s v="Jul"/>
    <n v="7"/>
    <n v="7"/>
    <n v="0"/>
    <n v="0"/>
    <s v="BOOKING"/>
    <x v="4"/>
    <n v="2"/>
    <n v="0"/>
    <n v="3418.431972110091"/>
    <n v="488.34742458715596"/>
    <s v="Romania"/>
    <s v="19 Mar 2026 09:28"/>
    <s v="19 Mar 2026"/>
    <s v="Mar"/>
    <n v="0"/>
    <n v="0"/>
    <n v="7"/>
    <n v="0"/>
    <n v="0"/>
    <n v="7"/>
    <n v="0"/>
    <s v="19.03.2025"/>
    <x v="22"/>
  </r>
  <r>
    <s v="TO"/>
    <n v="0"/>
    <n v="6"/>
    <n v="0"/>
    <n v="10602"/>
    <s v="19997"/>
    <s v="22 Jun 2026"/>
    <s v="22"/>
    <s v="Jun"/>
    <s v="28 Jun 2026"/>
    <s v="28"/>
    <s v="Jun"/>
    <n v="6"/>
    <n v="6"/>
    <n v="0"/>
    <n v="0"/>
    <s v="КЛУБ МАГЕЛАН - ООД"/>
    <x v="0"/>
    <n v="3"/>
    <n v="1"/>
    <n v="2637.8474793"/>
    <n v="439.64124655000001"/>
    <s v="Romania"/>
    <s v="19 Mar 2026 11:40"/>
    <s v="19 Mar 2026"/>
    <s v="Mar"/>
    <n v="0"/>
    <n v="6"/>
    <n v="0"/>
    <n v="0"/>
    <n v="0"/>
    <n v="6"/>
    <n v="0"/>
    <s v="19.03.2025"/>
    <x v="22"/>
  </r>
  <r>
    <s v="BOOKING"/>
    <n v="0"/>
    <n v="0"/>
    <n v="7"/>
    <n v="10603"/>
    <s v="6405623629"/>
    <s v="21 Jul 2026"/>
    <s v="21"/>
    <s v="Jul"/>
    <s v="28 Jul 2026"/>
    <s v="28"/>
    <s v="Jul"/>
    <n v="7"/>
    <n v="7"/>
    <n v="0"/>
    <n v="0"/>
    <s v="BOOKING"/>
    <x v="6"/>
    <n v="2"/>
    <n v="2"/>
    <n v="4171.3009183486229"/>
    <n v="595.90013119266052"/>
    <s v="Israel"/>
    <s v="19 Mar 2026 13:04"/>
    <s v="19 Mar 2026"/>
    <s v="Mar"/>
    <n v="0"/>
    <n v="0"/>
    <n v="7"/>
    <n v="0"/>
    <n v="0"/>
    <n v="7"/>
    <n v="0"/>
    <s v="19.03.2025"/>
    <x v="22"/>
  </r>
  <r>
    <s v="TO"/>
    <n v="0"/>
    <n v="0"/>
    <n v="5"/>
    <n v="10548"/>
    <s v="1250631.197893"/>
    <s v="06 Aug 2026"/>
    <s v="06"/>
    <s v="Aug"/>
    <s v="11 Aug 2026"/>
    <s v="11"/>
    <s v="Aug"/>
    <n v="5"/>
    <n v="5"/>
    <n v="0"/>
    <n v="0"/>
    <s v="СЛР-ХОЛИДЕЙ-СЪРВИС ЕООД"/>
    <x v="4"/>
    <n v="3"/>
    <n v="1"/>
    <n v="2307.3904425000001"/>
    <n v="461.47808850000001"/>
    <s v="Romania"/>
    <s v="16 Mar 2026 09:47"/>
    <s v="15 Mar 2026"/>
    <s v="Mar"/>
    <n v="0"/>
    <n v="0"/>
    <n v="0"/>
    <n v="5"/>
    <n v="0"/>
    <n v="5"/>
    <n v="0"/>
    <s v="16.03.2025"/>
    <x v="22"/>
  </r>
  <r>
    <s v="TO"/>
    <n v="0"/>
    <n v="5"/>
    <n v="0"/>
    <n v="10549"/>
    <s v="0595"/>
    <s v="25 Jun 2026"/>
    <s v="25"/>
    <s v="Jun"/>
    <s v="30 Jun 2026"/>
    <s v="30"/>
    <s v="Jun"/>
    <n v="5"/>
    <n v="5"/>
    <n v="0"/>
    <n v="0"/>
    <s v="АВАТАР ТУР - ООД"/>
    <x v="4"/>
    <n v="2"/>
    <n v="2"/>
    <n v="1934.5114530000001"/>
    <n v="386.90229060000001"/>
    <s v="Romania"/>
    <s v="16 Mar 2026 09:52"/>
    <s v="14 Mar 2026"/>
    <s v="Mar"/>
    <n v="0"/>
    <n v="5"/>
    <n v="0"/>
    <n v="0"/>
    <n v="0"/>
    <n v="5"/>
    <n v="0"/>
    <s v="16.03.2025"/>
    <x v="22"/>
  </r>
  <r>
    <s v="TO"/>
    <n v="0"/>
    <n v="5"/>
    <n v="0"/>
    <n v="10550"/>
    <s v="1250567.197929"/>
    <s v="21 Jun 2026"/>
    <s v="21"/>
    <s v="Jun"/>
    <s v="26 Jun 2026"/>
    <s v="26"/>
    <s v="Jun"/>
    <n v="5"/>
    <n v="5"/>
    <n v="0"/>
    <n v="0"/>
    <s v="СЛР-ХОЛИДЕЙ-СЪРВИС ЕООД"/>
    <x v="4"/>
    <n v="2"/>
    <n v="2"/>
    <n v="1746.2041406000001"/>
    <n v="349.24082812"/>
    <s v="Romania"/>
    <s v="16 Mar 2026 10:22"/>
    <s v="14 Mar 2026"/>
    <s v="Mar"/>
    <n v="0"/>
    <n v="5"/>
    <n v="0"/>
    <n v="0"/>
    <n v="0"/>
    <n v="5"/>
    <n v="0"/>
    <s v="16.03.2025"/>
    <x v="22"/>
  </r>
  <r>
    <s v="TO"/>
    <n v="0"/>
    <n v="0"/>
    <n v="5"/>
    <n v="10551"/>
    <s v="1250521.197957"/>
    <s v="08 Aug 2026"/>
    <s v="08"/>
    <s v="Aug"/>
    <s v="13 Aug 2026"/>
    <s v="13"/>
    <s v="Aug"/>
    <n v="5"/>
    <n v="5"/>
    <n v="0"/>
    <n v="0"/>
    <s v="СЛР-ХОЛИДЕЙ-СЪРВИС ЕООД"/>
    <x v="4"/>
    <n v="2"/>
    <n v="1"/>
    <n v="1709.1998369999999"/>
    <n v="341.83996739999998"/>
    <s v="Romania"/>
    <s v="16 Mar 2026 10:31"/>
    <s v="13 Mar 2026"/>
    <s v="Mar"/>
    <n v="0"/>
    <n v="0"/>
    <n v="0"/>
    <n v="5"/>
    <n v="0"/>
    <n v="5"/>
    <n v="0"/>
    <s v="16.03.2025"/>
    <x v="22"/>
  </r>
  <r>
    <s v="INDIVIDUAL"/>
    <n v="0"/>
    <n v="0"/>
    <n v="6"/>
    <n v="10604"/>
    <s v="19032026"/>
    <s v="27 Jul 2026"/>
    <s v="27"/>
    <s v="Jul"/>
    <s v="02 Aug 2026"/>
    <s v="02"/>
    <s v="Aug"/>
    <n v="6"/>
    <n v="-25"/>
    <n v="4"/>
    <n v="1"/>
    <s v="INDIVIDUAL"/>
    <x v="0"/>
    <n v="3"/>
    <n v="0"/>
    <n v="3664.0052691743117"/>
    <n v="610.66754486238528"/>
    <m/>
    <s v="19 Mar 2026 15:34"/>
    <s v="19 Mar 2026"/>
    <s v="Mar"/>
    <n v="0"/>
    <n v="0"/>
    <n v="4"/>
    <n v="1"/>
    <n v="0"/>
    <n v="5"/>
    <n v="-1"/>
    <s v="19.03.2025"/>
    <x v="22"/>
  </r>
  <r>
    <s v="BOOKING"/>
    <n v="0"/>
    <n v="0"/>
    <n v="7"/>
    <n v="10605"/>
    <s v="6050240381"/>
    <s v="21 Jul 2026"/>
    <s v="21"/>
    <s v="Jul"/>
    <s v="28 Jul 2026"/>
    <s v="28"/>
    <s v="Jul"/>
    <n v="7"/>
    <n v="7"/>
    <n v="0"/>
    <n v="0"/>
    <s v="BOOKING"/>
    <x v="6"/>
    <n v="1"/>
    <n v="2"/>
    <n v="3337.0407346788984"/>
    <n v="476.72010495412843"/>
    <s v="Israel"/>
    <s v="19 Mar 2026 15:36"/>
    <s v="19 Mar 2026"/>
    <s v="Mar"/>
    <n v="0"/>
    <n v="0"/>
    <n v="7"/>
    <n v="0"/>
    <n v="0"/>
    <n v="7"/>
    <n v="0"/>
    <s v="19.03.2025"/>
    <x v="22"/>
  </r>
  <r>
    <s v="BOOKING"/>
    <n v="0"/>
    <n v="0"/>
    <n v="7"/>
    <n v="10606"/>
    <s v="6050240381"/>
    <s v="21 Jul 2026"/>
    <s v="21"/>
    <s v="Jul"/>
    <s v="28 Jul 2026"/>
    <s v="28"/>
    <s v="Jul"/>
    <n v="7"/>
    <n v="7"/>
    <n v="0"/>
    <n v="0"/>
    <s v="BOOKING"/>
    <x v="6"/>
    <n v="1"/>
    <n v="2"/>
    <n v="3337.0407346788984"/>
    <n v="476.72010495412843"/>
    <m/>
    <s v="19 Mar 2026 15:36"/>
    <s v="19 Mar 2026"/>
    <s v="Mar"/>
    <n v="0"/>
    <n v="0"/>
    <n v="7"/>
    <n v="0"/>
    <n v="0"/>
    <n v="7"/>
    <n v="0"/>
    <s v="19.03.2025"/>
    <x v="22"/>
  </r>
  <r>
    <s v="TO"/>
    <n v="0"/>
    <n v="5"/>
    <n v="0"/>
    <n v="10552"/>
    <s v="2332263"/>
    <s v="02 Jul 2026"/>
    <s v="02"/>
    <s v="Jul"/>
    <s v="07 Jul 2026"/>
    <s v="07"/>
    <s v="Jul"/>
    <n v="5"/>
    <n v="5"/>
    <n v="0"/>
    <n v="0"/>
    <s v="ТУРИСТИЧЕСКА АГЕНЦИЯ СОЛВЕКС - ЕООД"/>
    <x v="6"/>
    <n v="3"/>
    <n v="1"/>
    <n v="2034.6499489999999"/>
    <n v="406.92998979999999"/>
    <s v="Romania"/>
    <s v="16 Mar 2026 10:37"/>
    <s v="16 Mar 2026"/>
    <s v="Mar"/>
    <n v="0"/>
    <n v="0"/>
    <n v="5"/>
    <n v="0"/>
    <n v="0"/>
    <n v="5"/>
    <n v="0"/>
    <s v="16.03.2025"/>
    <x v="22"/>
  </r>
  <r>
    <s v="ITAKA"/>
    <n v="0"/>
    <n v="0"/>
    <n v="10"/>
    <n v="10553"/>
    <s v="13866762"/>
    <s v="14 Jul 2026"/>
    <s v="14"/>
    <s v="Jul"/>
    <s v="24 Jul 2026"/>
    <s v="24"/>
    <s v="Jul"/>
    <n v="10"/>
    <n v="10"/>
    <n v="0"/>
    <n v="0"/>
    <s v="NOWA ITAKA SPOLKA Z OGRANICZONA ODPOWIEDZIALNOSCIA"/>
    <x v="6"/>
    <n v="2"/>
    <n v="1"/>
    <n v="2583.8470129999996"/>
    <n v="258.38470129999996"/>
    <s v="Poland"/>
    <s v="16 Mar 2026 11:58"/>
    <s v="12 Mar 2026"/>
    <s v="Mar"/>
    <n v="0"/>
    <n v="0"/>
    <n v="10"/>
    <n v="0"/>
    <n v="0"/>
    <n v="10"/>
    <n v="0"/>
    <s v="16.03.2025"/>
    <x v="22"/>
  </r>
  <r>
    <s v="ITAKA"/>
    <n v="3"/>
    <n v="4"/>
    <n v="0"/>
    <n v="10554"/>
    <s v="13870667"/>
    <s v="12 Jun 2026"/>
    <s v="12"/>
    <s v="Jun"/>
    <s v="19 Jun 2026"/>
    <s v="19"/>
    <s v="Jun"/>
    <n v="7"/>
    <n v="7"/>
    <n v="0"/>
    <n v="0"/>
    <s v="NOWA ITAKA SPOLKA Z OGRANICZONA ODPOWIEDZIALNOSCIA"/>
    <x v="3"/>
    <n v="2"/>
    <n v="1"/>
    <n v="1394.1351822999998"/>
    <n v="199.16216889999995"/>
    <s v="Poland"/>
    <s v="16 Mar 2026 11:58"/>
    <s v="14 Mar 2026"/>
    <s v="Mar"/>
    <n v="0"/>
    <n v="7"/>
    <n v="0"/>
    <n v="0"/>
    <n v="0"/>
    <n v="7"/>
    <n v="0"/>
    <s v="16.03.2025"/>
    <x v="22"/>
  </r>
  <r>
    <s v="ITAKA"/>
    <n v="3"/>
    <n v="4"/>
    <n v="0"/>
    <n v="10555"/>
    <s v="13870526"/>
    <s v="12 Jun 2026"/>
    <s v="12"/>
    <s v="Jun"/>
    <s v="19 Jun 2026"/>
    <s v="19"/>
    <s v="Jun"/>
    <n v="7"/>
    <n v="7"/>
    <n v="0"/>
    <n v="0"/>
    <s v="NOWA ITAKA SPOLKA Z OGRANICZONA ODPOWIEDZIALNOSCIA"/>
    <x v="3"/>
    <n v="2"/>
    <n v="1"/>
    <n v="1394.1351822999998"/>
    <n v="199.16216889999995"/>
    <s v="Poland"/>
    <s v="16 Mar 2026 11:59"/>
    <s v="14 Mar 2026"/>
    <s v="Mar"/>
    <n v="0"/>
    <n v="7"/>
    <n v="0"/>
    <n v="0"/>
    <n v="0"/>
    <n v="7"/>
    <n v="0"/>
    <s v="16.03.2025"/>
    <x v="22"/>
  </r>
  <r>
    <s v="BOOKING"/>
    <n v="0"/>
    <n v="0"/>
    <n v="3"/>
    <n v="10556"/>
    <s v="6027068744"/>
    <s v="23 Jul 2026"/>
    <s v="23"/>
    <s v="Jul"/>
    <s v="26 Jul 2026"/>
    <s v="26"/>
    <s v="Jul"/>
    <n v="3"/>
    <n v="3"/>
    <n v="0"/>
    <n v="0"/>
    <s v="BOOKING"/>
    <x v="3"/>
    <n v="2"/>
    <n v="0"/>
    <n v="1465.0422737614679"/>
    <n v="488.34742458715596"/>
    <s v="Bulgaria"/>
    <s v="16 Mar 2026 12:42"/>
    <s v="16 Mar 2026"/>
    <s v="Mar"/>
    <n v="0"/>
    <n v="0"/>
    <n v="3"/>
    <n v="0"/>
    <n v="0"/>
    <n v="3"/>
    <n v="0"/>
    <s v="16.03.2025"/>
    <x v="22"/>
  </r>
  <r>
    <s v="BOOKING"/>
    <n v="1"/>
    <n v="1"/>
    <n v="0"/>
    <n v="10557"/>
    <s v="5047930507"/>
    <s v="30 May 2026"/>
    <s v="30"/>
    <s v="May"/>
    <s v="01 Jun 2026"/>
    <s v="01"/>
    <s v="Jun"/>
    <n v="2"/>
    <n v="-29"/>
    <n v="1"/>
    <n v="0"/>
    <s v="BOOKING"/>
    <x v="4"/>
    <n v="2"/>
    <n v="2"/>
    <n v="694.58880091743117"/>
    <n v="347.29440045871559"/>
    <s v="Romania"/>
    <s v="16 Mar 2026 13:30"/>
    <s v="16 Mar 2026"/>
    <s v="Mar"/>
    <n v="1"/>
    <n v="0"/>
    <n v="0"/>
    <n v="0"/>
    <n v="0"/>
    <n v="1"/>
    <n v="-1"/>
    <s v="16.03.2025"/>
    <x v="22"/>
  </r>
  <r>
    <s v="BOOKING"/>
    <n v="1"/>
    <n v="1"/>
    <n v="0"/>
    <n v="10558"/>
    <s v="5047930507"/>
    <s v="30 May 2026"/>
    <s v="30"/>
    <s v="May"/>
    <s v="01 Jun 2026"/>
    <s v="01"/>
    <s v="Jun"/>
    <n v="2"/>
    <n v="-29"/>
    <n v="1"/>
    <n v="0"/>
    <s v="BOOKING"/>
    <x v="4"/>
    <n v="2"/>
    <n v="2"/>
    <n v="694.58880091743117"/>
    <n v="347.29440045871559"/>
    <m/>
    <s v="16 Mar 2026 13:30"/>
    <s v="16 Mar 2026"/>
    <s v="Mar"/>
    <n v="1"/>
    <n v="0"/>
    <n v="0"/>
    <n v="0"/>
    <n v="0"/>
    <n v="1"/>
    <n v="-1"/>
    <s v="16.03.2025"/>
    <x v="22"/>
  </r>
  <r>
    <s v="BOOKING"/>
    <n v="0"/>
    <n v="6"/>
    <n v="0"/>
    <n v="10559"/>
    <s v="6252818730"/>
    <s v="15 Jun 2026"/>
    <s v="15"/>
    <s v="Jun"/>
    <s v="21 Jun 2026"/>
    <s v="21"/>
    <s v="Jun"/>
    <n v="6"/>
    <n v="6"/>
    <n v="0"/>
    <n v="0"/>
    <s v="BOOKING"/>
    <x v="0"/>
    <n v="2"/>
    <n v="2"/>
    <n v="2986.8215609174308"/>
    <n v="497.80359348623847"/>
    <s v="Romania"/>
    <s v="16 Mar 2026 13:32"/>
    <s v="16 Mar 2026"/>
    <s v="Mar"/>
    <n v="0"/>
    <n v="6"/>
    <n v="0"/>
    <n v="0"/>
    <n v="0"/>
    <n v="6"/>
    <n v="0"/>
    <s v="16.03.2025"/>
    <x v="22"/>
  </r>
  <r>
    <s v="TO"/>
    <n v="0"/>
    <n v="6"/>
    <n v="0"/>
    <n v="10560"/>
    <s v="1250963.197981"/>
    <s v="21 Jun 2026"/>
    <s v="21"/>
    <s v="Jun"/>
    <s v="27 Jun 2026"/>
    <s v="27"/>
    <s v="Jun"/>
    <n v="6"/>
    <n v="6"/>
    <n v="0"/>
    <n v="0"/>
    <s v="СЛР-ХОЛИДЕЙ-СЪРВИС ЕООД"/>
    <x v="5"/>
    <n v="2"/>
    <n v="2"/>
    <n v="2449.3641421999996"/>
    <n v="408.22735703333325"/>
    <s v="Romania"/>
    <s v="16 Mar 2026 13:48"/>
    <s v="16 Mar 2026"/>
    <s v="Mar"/>
    <n v="0"/>
    <n v="6"/>
    <n v="0"/>
    <n v="0"/>
    <n v="0"/>
    <n v="6"/>
    <n v="0"/>
    <s v="16.03.2025"/>
    <x v="22"/>
  </r>
  <r>
    <s v="BOOKING"/>
    <n v="0"/>
    <n v="3"/>
    <n v="0"/>
    <n v="10608"/>
    <s v="6315842907"/>
    <s v="04 Jul 2026"/>
    <s v="04"/>
    <s v="Jul"/>
    <s v="07 Jul 2026"/>
    <s v="07"/>
    <s v="Jul"/>
    <n v="3"/>
    <n v="3"/>
    <n v="0"/>
    <n v="0"/>
    <s v="BOOKING"/>
    <x v="0"/>
    <n v="2"/>
    <n v="2"/>
    <n v="1858.5409150458713"/>
    <n v="619.51363834862377"/>
    <s v="Romania"/>
    <s v="19 Mar 2026 21:20"/>
    <s v="19 Mar 2026"/>
    <s v="Mar"/>
    <n v="0"/>
    <n v="0"/>
    <n v="3"/>
    <n v="0"/>
    <n v="0"/>
    <n v="3"/>
    <n v="0"/>
    <s v="19.03.2025"/>
    <x v="22"/>
  </r>
  <r>
    <s v="TO"/>
    <n v="0"/>
    <n v="0"/>
    <n v="7"/>
    <n v="10561"/>
    <s v="2332388"/>
    <s v="07 Aug 2026"/>
    <s v="07"/>
    <s v="Aug"/>
    <s v="14 Aug 2026"/>
    <s v="14"/>
    <s v="Aug"/>
    <n v="7"/>
    <n v="7"/>
    <n v="0"/>
    <n v="0"/>
    <s v="ТУРИСТИЧЕСКА АГЕНЦИЯ СОЛВЕКС - ЕООД"/>
    <x v="4"/>
    <n v="3"/>
    <n v="0"/>
    <n v="3230.3466195000001"/>
    <n v="461.47808850000001"/>
    <s v="Romania"/>
    <s v="16 Mar 2026 16:37"/>
    <s v="16 Mar 2026"/>
    <s v="Mar"/>
    <n v="0"/>
    <n v="0"/>
    <n v="0"/>
    <n v="7"/>
    <n v="0"/>
    <n v="7"/>
    <n v="0"/>
    <s v="16.03.2025"/>
    <x v="22"/>
  </r>
  <r>
    <s v="TO"/>
    <n v="0"/>
    <n v="6"/>
    <n v="1"/>
    <n v="10609"/>
    <s v="2333044"/>
    <s v="05 Jul 2026"/>
    <s v="05"/>
    <s v="Jul"/>
    <s v="12 Jul 2026"/>
    <s v="12"/>
    <s v="Jul"/>
    <n v="7"/>
    <n v="7"/>
    <n v="0"/>
    <n v="0"/>
    <s v="ТУРИСТИЧЕСКА АГЕНЦИЯ СОЛВЕКС - ЕООД"/>
    <x v="1"/>
    <n v="4"/>
    <n v="0"/>
    <n v="0"/>
    <n v="0"/>
    <s v="Romania"/>
    <s v="20 Mar 2026 09:30"/>
    <s v="19 Mar 2026"/>
    <s v="Mar"/>
    <n v="0"/>
    <n v="0"/>
    <n v="7"/>
    <n v="0"/>
    <n v="0"/>
    <n v="7"/>
    <n v="0"/>
    <s v="20.03.2025"/>
    <x v="22"/>
  </r>
  <r>
    <s v="TO"/>
    <n v="0"/>
    <n v="0"/>
    <n v="5"/>
    <n v="10611"/>
    <s v="1251739.198415"/>
    <s v="10 Aug 2026"/>
    <s v="10"/>
    <s v="Aug"/>
    <s v="15 Aug 2026"/>
    <s v="15"/>
    <s v="Aug"/>
    <n v="5"/>
    <n v="5"/>
    <n v="0"/>
    <n v="0"/>
    <s v="СЛР-ХОЛИДЕЙ-СЪРВИС ЕООД"/>
    <x v="6"/>
    <n v="2"/>
    <n v="1"/>
    <n v="1668.714156"/>
    <n v="333.74283120000001"/>
    <s v="Romania"/>
    <s v="20 Mar 2026 09:42"/>
    <s v="19 Mar 2026"/>
    <s v="Mar"/>
    <n v="0"/>
    <n v="0"/>
    <n v="0"/>
    <n v="5"/>
    <n v="0"/>
    <n v="5"/>
    <n v="0"/>
    <s v="20.03.2025"/>
    <x v="22"/>
  </r>
  <r>
    <s v="TO"/>
    <n v="0"/>
    <n v="6"/>
    <n v="0"/>
    <n v="10610"/>
    <s v="1251773.198413"/>
    <s v="29 Jun 2026"/>
    <s v="29"/>
    <s v="Jun"/>
    <s v="05 Jul 2026"/>
    <s v="05"/>
    <s v="Jul"/>
    <n v="6"/>
    <n v="-24"/>
    <n v="2"/>
    <n v="4"/>
    <s v="СЛР-ХОЛИДЕЙ-СЪРВИС ЕООД"/>
    <x v="4"/>
    <n v="2"/>
    <n v="1"/>
    <n v="1857.1779347999998"/>
    <n v="309.52965579999994"/>
    <s v="Romania"/>
    <s v="20 Mar 2026 09:40"/>
    <s v="20 Mar 2026"/>
    <s v="Mar"/>
    <n v="0"/>
    <n v="2"/>
    <n v="4"/>
    <n v="0"/>
    <n v="0"/>
    <n v="6"/>
    <n v="0"/>
    <s v="20.03.2025"/>
    <x v="22"/>
  </r>
  <r>
    <s v="TO"/>
    <n v="0"/>
    <n v="7"/>
    <n v="0"/>
    <n v="10562"/>
    <s v="62840"/>
    <s v="22 Jun 2026"/>
    <s v="22"/>
    <s v="Jun"/>
    <s v="29 Jun 2026"/>
    <s v="29"/>
    <s v="Jun"/>
    <n v="7"/>
    <n v="7"/>
    <n v="0"/>
    <n v="0"/>
    <s v="КЛУБ МАГЕЛАН - ООД"/>
    <x v="2"/>
    <n v="2"/>
    <n v="2"/>
    <n v="2614.0645864999997"/>
    <n v="373.43779807142852"/>
    <s v="Romania"/>
    <s v="16 Mar 2026 17:30"/>
    <s v="16 Mar 2026"/>
    <s v="Mar"/>
    <n v="0"/>
    <n v="7"/>
    <n v="0"/>
    <n v="0"/>
    <n v="0"/>
    <n v="7"/>
    <n v="0"/>
    <s v="16.03.2025"/>
    <x v="22"/>
  </r>
  <r>
    <s v="TO"/>
    <n v="0"/>
    <n v="6"/>
    <n v="1"/>
    <n v="10612"/>
    <s v="NT322116"/>
    <s v="05 Jul 2026"/>
    <s v="05"/>
    <s v="Jul"/>
    <s v="12 Jul 2026"/>
    <s v="12"/>
    <s v="Jul"/>
    <n v="7"/>
    <n v="7"/>
    <n v="0"/>
    <n v="0"/>
    <s v="НОВОТОН - ЕООД"/>
    <x v="7"/>
    <n v="4"/>
    <n v="0"/>
    <n v="4252.6002856000005"/>
    <n v="607.51432651428581"/>
    <s v="Romania"/>
    <s v="20 Mar 2026 11:15"/>
    <s v="20 Mar 2026"/>
    <s v="Mar"/>
    <n v="0"/>
    <n v="0"/>
    <n v="7"/>
    <n v="0"/>
    <n v="0"/>
    <n v="7"/>
    <n v="0"/>
    <s v="20.03.2025"/>
    <x v="22"/>
  </r>
  <r>
    <s v="TO"/>
    <n v="0"/>
    <n v="3"/>
    <n v="4"/>
    <n v="10613"/>
    <s v="1251822.198437"/>
    <s v="21 Aug 2026"/>
    <s v="21"/>
    <s v="Aug"/>
    <s v="28 Aug 2026"/>
    <s v="28"/>
    <s v="Aug"/>
    <n v="7"/>
    <n v="7"/>
    <n v="0"/>
    <n v="0"/>
    <s v="СЛР-ХОЛИДЕЙ-СЪРВИС ЕООД"/>
    <x v="6"/>
    <n v="1"/>
    <n v="1"/>
    <n v="1544.9296752999999"/>
    <n v="220.70423932857142"/>
    <s v="Romania"/>
    <s v="20 Mar 2026 11:27"/>
    <s v="20 Mar 2026"/>
    <s v="Mar"/>
    <n v="0"/>
    <n v="0"/>
    <n v="0"/>
    <n v="7"/>
    <n v="0"/>
    <n v="7"/>
    <n v="0"/>
    <s v="20.03.2025"/>
    <x v="22"/>
  </r>
  <r>
    <s v="BOOKING"/>
    <n v="0"/>
    <n v="6"/>
    <n v="0"/>
    <n v="10564"/>
    <s v="6723663889"/>
    <s v="19 Jun 2026"/>
    <s v="19"/>
    <s v="Jun"/>
    <s v="25 Jun 2026"/>
    <s v="25"/>
    <s v="Jun"/>
    <n v="6"/>
    <n v="6"/>
    <n v="0"/>
    <n v="0"/>
    <s v="BOOKING"/>
    <x v="6"/>
    <n v="2"/>
    <n v="2"/>
    <n v="2801.8610504587155"/>
    <n v="466.97684174311922"/>
    <s v="Ukraine"/>
    <s v="16 Mar 2026 18:46"/>
    <s v="16 Mar 2026"/>
    <s v="Mar"/>
    <n v="0"/>
    <n v="6"/>
    <n v="0"/>
    <n v="0"/>
    <n v="0"/>
    <n v="6"/>
    <n v="0"/>
    <s v="16.03.2025"/>
    <x v="22"/>
  </r>
  <r>
    <s v="ITAKA"/>
    <n v="0"/>
    <n v="7"/>
    <n v="0"/>
    <n v="10615"/>
    <s v="13870278"/>
    <s v="16 Jun 2026"/>
    <s v="16"/>
    <s v="Jun"/>
    <s v="23 Jun 2026"/>
    <s v="23"/>
    <s v="Jun"/>
    <n v="7"/>
    <n v="7"/>
    <n v="0"/>
    <n v="0"/>
    <s v="NOWA ITAKA SPOLKA Z OGRANICZONA ODPOWIEDZIALNOSCIA"/>
    <x v="6"/>
    <n v="3"/>
    <n v="0"/>
    <n v="1821.2884543"/>
    <n v="260.18406490000001"/>
    <s v="Poland"/>
    <s v="20 Mar 2026 12:06"/>
    <s v="14 Mar 2026"/>
    <s v="Mar"/>
    <n v="0"/>
    <n v="7"/>
    <n v="0"/>
    <n v="0"/>
    <n v="0"/>
    <n v="7"/>
    <n v="0"/>
    <s v="20.03.2025"/>
    <x v="22"/>
  </r>
  <r>
    <s v="ITAKA"/>
    <n v="0"/>
    <n v="4"/>
    <n v="3"/>
    <n v="10616"/>
    <s v="13873886"/>
    <s v="07 Jul 2026"/>
    <s v="07"/>
    <s v="Jul"/>
    <s v="14 Jul 2026"/>
    <s v="14"/>
    <s v="Jul"/>
    <n v="7"/>
    <n v="7"/>
    <n v="0"/>
    <n v="0"/>
    <s v="NOWA ITAKA SPOLKA Z OGRANICZONA ODPOWIEDZIALNOSCIA"/>
    <x v="3"/>
    <n v="2"/>
    <n v="1"/>
    <n v="1808.6929091"/>
    <n v="258.38470130000002"/>
    <s v="Poland"/>
    <s v="20 Mar 2026 12:06"/>
    <s v="16 Mar 2026"/>
    <s v="Mar"/>
    <n v="0"/>
    <n v="0"/>
    <n v="7"/>
    <n v="0"/>
    <n v="0"/>
    <n v="7"/>
    <n v="0"/>
    <s v="20.03.2025"/>
    <x v="22"/>
  </r>
  <r>
    <s v="ITAKA"/>
    <n v="0"/>
    <n v="7"/>
    <n v="0"/>
    <n v="10617"/>
    <s v="13876192"/>
    <s v="19 Jun 2026"/>
    <s v="19"/>
    <s v="Jun"/>
    <s v="26 Jun 2026"/>
    <s v="26"/>
    <s v="Jun"/>
    <n v="7"/>
    <n v="7"/>
    <n v="0"/>
    <n v="0"/>
    <s v="NOWA ITAKA SPOLKA Z OGRANICZONA ODPOWIEDZIALNOSCIA"/>
    <x v="6"/>
    <n v="1"/>
    <n v="2"/>
    <n v="1758.4476364"/>
    <n v="251.20680519999999"/>
    <s v="Poland"/>
    <s v="20 Mar 2026 12:06"/>
    <s v="16 Mar 2026"/>
    <s v="Mar"/>
    <n v="0"/>
    <n v="7"/>
    <n v="0"/>
    <n v="0"/>
    <n v="0"/>
    <n v="7"/>
    <n v="0"/>
    <s v="20.03.2025"/>
    <x v="22"/>
  </r>
  <r>
    <s v="ITAKA"/>
    <n v="0"/>
    <n v="0"/>
    <n v="7"/>
    <n v="10622"/>
    <s v="13882258"/>
    <s v="17 Jul 2026"/>
    <s v="17"/>
    <s v="Jul"/>
    <s v="24 Jul 2026"/>
    <s v="24"/>
    <s v="Jul"/>
    <n v="7"/>
    <n v="7"/>
    <n v="0"/>
    <n v="0"/>
    <s v="NOWA ITAKA SPOLKA Z OGRANICZONA ODPOWIEDZIALNOSCIA"/>
    <x v="3"/>
    <n v="3"/>
    <n v="0"/>
    <n v="2373.8495459000001"/>
    <n v="339.12136370000002"/>
    <s v="Poland"/>
    <s v="20 Mar 2026 12:07"/>
    <s v="19 Mar 2026"/>
    <s v="Mar"/>
    <n v="0"/>
    <n v="0"/>
    <n v="7"/>
    <n v="0"/>
    <n v="0"/>
    <n v="7"/>
    <n v="0"/>
    <s v="20.03.2025"/>
    <x v="22"/>
  </r>
  <r>
    <s v="ITAKA"/>
    <n v="0"/>
    <n v="7"/>
    <n v="0"/>
    <n v="10624"/>
    <s v="13870290"/>
    <s v="16 Jun 2026"/>
    <s v="16"/>
    <s v="Jun"/>
    <s v="23 Jun 2026"/>
    <s v="23"/>
    <s v="Jun"/>
    <n v="7"/>
    <n v="7"/>
    <n v="0"/>
    <n v="0"/>
    <s v="NOWA ITAKA SPOLKA Z OGRANICZONA ODPOWIEDZIALNOSCIA"/>
    <x v="6"/>
    <n v="1"/>
    <n v="1"/>
    <n v="1394.1351822999998"/>
    <n v="199.16216889999995"/>
    <s v="Poland"/>
    <s v="20 Mar 2026 12:07"/>
    <s v="14 Mar 2026"/>
    <s v="Mar"/>
    <n v="0"/>
    <n v="7"/>
    <n v="0"/>
    <n v="0"/>
    <n v="0"/>
    <n v="7"/>
    <n v="0"/>
    <s v="20.03.2025"/>
    <x v="22"/>
  </r>
  <r>
    <s v="ITAKA"/>
    <n v="0"/>
    <n v="0"/>
    <n v="7"/>
    <n v="10620"/>
    <s v="13883353"/>
    <s v="04 Aug 2026"/>
    <s v="04"/>
    <s v="Aug"/>
    <s v="11 Aug 2026"/>
    <s v="11"/>
    <s v="Aug"/>
    <n v="7"/>
    <n v="7"/>
    <n v="0"/>
    <n v="0"/>
    <s v="NOWA ITAKA SPOLKA Z OGRANICZONA ODPOWIEDZIALNOSCIA"/>
    <x v="3"/>
    <n v="2"/>
    <n v="1"/>
    <n v="1808.6929091"/>
    <n v="258.38470130000002"/>
    <s v="Poland"/>
    <s v="20 Mar 2026 12:06"/>
    <s v="19 Mar 2026"/>
    <s v="Mar"/>
    <n v="0"/>
    <n v="0"/>
    <n v="0"/>
    <n v="7"/>
    <n v="0"/>
    <n v="7"/>
    <n v="0"/>
    <s v="20.03.2025"/>
    <x v="22"/>
  </r>
  <r>
    <s v="ITAKA"/>
    <n v="0"/>
    <n v="0"/>
    <n v="10"/>
    <n v="10614"/>
    <s v="13875602"/>
    <s v="14 Jul 2026"/>
    <s v="14"/>
    <s v="Jul"/>
    <s v="24 Jul 2026"/>
    <s v="24"/>
    <s v="Jul"/>
    <n v="10"/>
    <n v="10"/>
    <n v="0"/>
    <n v="0"/>
    <s v="NOWA ITAKA SPOLKA Z OGRANICZONA ODPOWIEDZIALNOSCIA"/>
    <x v="3"/>
    <n v="1"/>
    <n v="1"/>
    <n v="2583.8470129999996"/>
    <n v="258.38470129999996"/>
    <s v="Poland"/>
    <s v="20 Mar 2026 12:06"/>
    <s v="16 Mar 2026"/>
    <s v="Mar"/>
    <n v="0"/>
    <n v="0"/>
    <n v="10"/>
    <n v="0"/>
    <n v="0"/>
    <n v="10"/>
    <n v="0"/>
    <s v="20.03.2025"/>
    <x v="22"/>
  </r>
  <r>
    <s v="ITAKA"/>
    <n v="0"/>
    <n v="7"/>
    <n v="0"/>
    <n v="10623"/>
    <s v="13872814"/>
    <s v="30 Jun 2026"/>
    <s v="30"/>
    <s v="Jun"/>
    <s v="07 Jul 2026"/>
    <s v="07"/>
    <s v="Jul"/>
    <n v="7"/>
    <n v="-23"/>
    <n v="1"/>
    <n v="6"/>
    <s v="NOWA ITAKA SPOLKA Z OGRANICZONA ODPOWIEDZIALNOSCIA"/>
    <x v="6"/>
    <n v="1"/>
    <n v="2"/>
    <n v="2223.2506358999999"/>
    <n v="317.60723369999999"/>
    <s v="Poland"/>
    <s v="20 Mar 2026 12:07"/>
    <s v="15 Mar 2026"/>
    <s v="Mar"/>
    <n v="0"/>
    <n v="1"/>
    <n v="6"/>
    <n v="0"/>
    <n v="0"/>
    <n v="7"/>
    <n v="0"/>
    <s v="20.03.2025"/>
    <x v="22"/>
  </r>
  <r>
    <s v="ITAKA"/>
    <n v="0"/>
    <n v="4"/>
    <n v="6"/>
    <n v="10627"/>
    <s v="13873510"/>
    <s v="07 Jul 2026"/>
    <s v="07"/>
    <s v="Jul"/>
    <s v="17 Jul 2026"/>
    <s v="17"/>
    <s v="Jul"/>
    <n v="10"/>
    <n v="10"/>
    <n v="0"/>
    <n v="0"/>
    <s v="NOWA ITAKA SPOLKA Z OGRANICZONA ODPOWIEDZIALNOSCIA"/>
    <x v="3"/>
    <n v="2"/>
    <n v="1"/>
    <n v="2583.8470129999996"/>
    <n v="258.38470129999996"/>
    <s v="Poland"/>
    <s v="20 Mar 2026 12:07"/>
    <s v="16 Mar 2026"/>
    <s v="Mar"/>
    <n v="0"/>
    <n v="0"/>
    <n v="10"/>
    <n v="0"/>
    <n v="0"/>
    <n v="10"/>
    <n v="0"/>
    <s v="20.03.2025"/>
    <x v="22"/>
  </r>
  <r>
    <s v="ITAKA"/>
    <n v="0"/>
    <n v="7"/>
    <n v="0"/>
    <n v="10629"/>
    <s v="13877023"/>
    <s v="26 Jun 2026"/>
    <s v="26"/>
    <s v="Jun"/>
    <s v="03 Jul 2026"/>
    <s v="03"/>
    <s v="Jul"/>
    <n v="7"/>
    <n v="-23"/>
    <n v="5"/>
    <n v="2"/>
    <s v="NOWA ITAKA SPOLKA Z OGRANICZONA ODPOWIEDZIALNOSCIA"/>
    <x v="3"/>
    <n v="2"/>
    <n v="1"/>
    <n v="1808.6929091"/>
    <n v="258.38470130000002"/>
    <s v="Poland"/>
    <s v="20 Mar 2026 12:07"/>
    <s v="17 Mar 2026"/>
    <s v="Mar"/>
    <n v="0"/>
    <n v="5"/>
    <n v="2"/>
    <n v="0"/>
    <n v="0"/>
    <n v="7"/>
    <n v="0"/>
    <s v="20.03.2025"/>
    <x v="22"/>
  </r>
  <r>
    <s v="ITAKA"/>
    <n v="0"/>
    <n v="0"/>
    <n v="10"/>
    <n v="10628"/>
    <s v="13875593"/>
    <s v="14 Jul 2026"/>
    <s v="14"/>
    <s v="Jul"/>
    <s v="24 Jul 2026"/>
    <s v="24"/>
    <s v="Jul"/>
    <n v="10"/>
    <n v="10"/>
    <n v="0"/>
    <n v="0"/>
    <s v="NOWA ITAKA SPOLKA Z OGRANICZONA ODPOWIEDZIALNOSCIA"/>
    <x v="3"/>
    <n v="1"/>
    <n v="1"/>
    <n v="2583.8470129999996"/>
    <n v="258.38470129999996"/>
    <s v="Poland"/>
    <s v="20 Mar 2026 12:07"/>
    <s v="16 Mar 2026"/>
    <s v="Mar"/>
    <n v="0"/>
    <n v="0"/>
    <n v="10"/>
    <n v="0"/>
    <n v="0"/>
    <n v="10"/>
    <n v="0"/>
    <s v="20.03.2025"/>
    <x v="22"/>
  </r>
  <r>
    <s v="TO"/>
    <n v="1"/>
    <n v="1"/>
    <n v="0"/>
    <n v="10630"/>
    <s v="NT322150"/>
    <s v="30 May 2026"/>
    <s v="30"/>
    <s v="May"/>
    <s v="01 Jun 2026"/>
    <s v="01"/>
    <s v="Jun"/>
    <n v="2"/>
    <n v="-29"/>
    <n v="1"/>
    <n v="0"/>
    <s v="НОВОТОН - ЕООД"/>
    <x v="6"/>
    <n v="3"/>
    <n v="1"/>
    <n v="678.24272739999992"/>
    <n v="339.12136369999996"/>
    <s v="Romania"/>
    <s v="20 Mar 2026 16:35"/>
    <s v="20 Mar 2026"/>
    <s v="Mar"/>
    <n v="1"/>
    <n v="0"/>
    <n v="0"/>
    <n v="0"/>
    <n v="0"/>
    <n v="1"/>
    <n v="-1"/>
    <s v="20.03.2025"/>
    <x v="22"/>
  </r>
  <r>
    <s v="BOOKING"/>
    <n v="1"/>
    <n v="1"/>
    <n v="0"/>
    <n v="10631"/>
    <s v="5319694601"/>
    <s v="30 May 2026"/>
    <s v="30"/>
    <s v="May"/>
    <s v="01 Jun 2026"/>
    <s v="01"/>
    <s v="Jun"/>
    <n v="2"/>
    <n v="-29"/>
    <n v="1"/>
    <n v="0"/>
    <s v="BOOKING"/>
    <x v="5"/>
    <n v="2"/>
    <n v="2"/>
    <n v="835.87508917431171"/>
    <n v="417.93754458715586"/>
    <s v="Romania"/>
    <s v="20 Mar 2026 17:18"/>
    <s v="20 Mar 2026"/>
    <s v="Mar"/>
    <n v="1"/>
    <n v="0"/>
    <n v="0"/>
    <n v="0"/>
    <n v="0"/>
    <n v="1"/>
    <n v="-1"/>
    <s v="20.03.2025"/>
    <x v="22"/>
  </r>
  <r>
    <s v="BOOKING"/>
    <n v="0"/>
    <n v="4"/>
    <n v="0"/>
    <n v="10632"/>
    <s v="5635494377"/>
    <s v="01 Jul 2026"/>
    <s v="01"/>
    <s v="Jul"/>
    <s v="05 Jul 2026"/>
    <s v="05"/>
    <s v="Jul"/>
    <n v="4"/>
    <n v="4"/>
    <n v="0"/>
    <n v="0"/>
    <s v="BOOKING"/>
    <x v="4"/>
    <n v="2"/>
    <n v="1"/>
    <n v="1963.7250935779816"/>
    <n v="490.93127339449541"/>
    <s v="Romania"/>
    <s v="21 Mar 2026 08:26"/>
    <s v="21 Mar 2026"/>
    <s v="Mar"/>
    <n v="0"/>
    <n v="0"/>
    <n v="4"/>
    <n v="0"/>
    <n v="0"/>
    <n v="4"/>
    <n v="0"/>
    <s v="21.03.2025"/>
    <x v="22"/>
  </r>
  <r>
    <s v="TO"/>
    <n v="0"/>
    <n v="5"/>
    <n v="0"/>
    <n v="10708"/>
    <s v="1253286.199092"/>
    <s v="22 Jun 2026"/>
    <s v="22"/>
    <s v="Jun"/>
    <s v="27 Jun 2026"/>
    <s v="27"/>
    <s v="Jun"/>
    <n v="5"/>
    <n v="5"/>
    <n v="0"/>
    <n v="0"/>
    <s v="СЛР-ХОЛИДЕЙ-СЪРВИС ЕООД"/>
    <x v="3"/>
    <n v="2"/>
    <n v="2"/>
    <n v="1793.2809686999999"/>
    <n v="358.65619373999999"/>
    <s v="Romania"/>
    <s v="27 Mar 2026 12:15"/>
    <s v="27 Mar 2026"/>
    <s v="Mar"/>
    <n v="0"/>
    <n v="5"/>
    <n v="0"/>
    <n v="0"/>
    <n v="0"/>
    <n v="5"/>
    <n v="0"/>
    <s v="27.03.2025"/>
    <x v="23"/>
  </r>
  <r>
    <s v="TO"/>
    <n v="0"/>
    <n v="0"/>
    <n v="5"/>
    <n v="10709"/>
    <s v="20145"/>
    <s v="26 Jul 2026"/>
    <s v="26"/>
    <s v="Jul"/>
    <s v="31 Jul 2026"/>
    <s v="31"/>
    <s v="Jul"/>
    <n v="5"/>
    <n v="5"/>
    <n v="0"/>
    <n v="0"/>
    <s v="КЛУБ МАГЕЛАН - ООД"/>
    <x v="3"/>
    <n v="2"/>
    <n v="1"/>
    <n v="1709.1998369999999"/>
    <n v="341.83996739999998"/>
    <s v="Romania"/>
    <s v="27 Mar 2026 12:23"/>
    <s v="27 Mar 2026"/>
    <s v="Mar"/>
    <n v="0"/>
    <n v="0"/>
    <n v="5"/>
    <n v="0"/>
    <n v="0"/>
    <n v="5"/>
    <n v="0"/>
    <s v="27.03.2025"/>
    <x v="23"/>
  </r>
  <r>
    <s v="TO"/>
    <n v="0"/>
    <n v="5"/>
    <n v="0"/>
    <n v="10710"/>
    <s v="1253293.199093"/>
    <s v="22 Jun 2026"/>
    <s v="22"/>
    <s v="Jun"/>
    <s v="27 Jun 2026"/>
    <s v="27"/>
    <s v="Jun"/>
    <n v="5"/>
    <n v="5"/>
    <n v="0"/>
    <n v="0"/>
    <s v="СЛР-ХОЛИДЕЙ-СЪРВИС ЕООД"/>
    <x v="3"/>
    <n v="1"/>
    <n v="0"/>
    <n v="1004.1817968999999"/>
    <n v="200.83635937999998"/>
    <s v="Romania"/>
    <s v="27 Mar 2026 12:25"/>
    <s v="27 Mar 2026"/>
    <s v="Mar"/>
    <n v="0"/>
    <n v="5"/>
    <n v="0"/>
    <n v="0"/>
    <n v="0"/>
    <n v="5"/>
    <n v="0"/>
    <s v="27.03.2025"/>
    <x v="23"/>
  </r>
  <r>
    <s v="INDIVIDUAL"/>
    <n v="3"/>
    <n v="0"/>
    <n v="0"/>
    <n v="10711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26"/>
    <n v="209.66856467889906"/>
    <m/>
    <s v="27 Mar 2026 12:26"/>
    <s v="27 Mar 2026"/>
    <s v="Mar"/>
    <n v="3"/>
    <n v="0"/>
    <n v="0"/>
    <n v="0"/>
    <n v="0"/>
    <n v="3"/>
    <n v="0"/>
    <s v="27.03.2025"/>
    <x v="23"/>
  </r>
  <r>
    <s v="ITAKA"/>
    <n v="0"/>
    <n v="7"/>
    <n v="0"/>
    <n v="10724"/>
    <s v="13900144"/>
    <s v="23 Jun 2026"/>
    <s v="23"/>
    <s v="Jun"/>
    <s v="30 Jun 2026"/>
    <s v="30"/>
    <s v="Jun"/>
    <n v="7"/>
    <n v="7"/>
    <n v="0"/>
    <n v="0"/>
    <s v="NOWA ITAKA SPOLKA Z OGRANICZONA ODPOWIEDZIALNOSCIA"/>
    <x v="3"/>
    <n v="2"/>
    <n v="1"/>
    <n v="1631.0253118999999"/>
    <n v="233.00361598571428"/>
    <s v="Poland"/>
    <s v="27 Mar 2026 13:50"/>
    <s v="25 Mar 2026"/>
    <s v="Mar"/>
    <n v="0"/>
    <n v="7"/>
    <n v="0"/>
    <n v="0"/>
    <n v="0"/>
    <n v="7"/>
    <n v="0"/>
    <s v="27.03.2025"/>
    <x v="23"/>
  </r>
  <r>
    <s v="ITAKA"/>
    <n v="0"/>
    <n v="0"/>
    <n v="7"/>
    <n v="10713"/>
    <s v="13900351"/>
    <s v="18 Aug 2026"/>
    <s v="18"/>
    <s v="Aug"/>
    <s v="25 Aug 2026"/>
    <s v="25"/>
    <s v="Aug"/>
    <n v="7"/>
    <n v="7"/>
    <n v="0"/>
    <n v="0"/>
    <s v="NOWA ITAKA SPOLKA Z OGRANICZONA ODPOWIEDZIALNOSCIA"/>
    <x v="3"/>
    <n v="1"/>
    <n v="1"/>
    <n v="1808.6929091"/>
    <n v="258.38470130000002"/>
    <s v="Poland"/>
    <s v="27 Mar 2026 13:49"/>
    <s v="25 Mar 2026"/>
    <s v="Mar"/>
    <n v="0"/>
    <n v="0"/>
    <n v="0"/>
    <n v="7"/>
    <n v="0"/>
    <n v="7"/>
    <n v="0"/>
    <s v="27.03.2025"/>
    <x v="23"/>
  </r>
  <r>
    <s v="ITAKA"/>
    <n v="0"/>
    <n v="0"/>
    <n v="7"/>
    <n v="10714"/>
    <s v="13887614"/>
    <s v="14 Jul 2026"/>
    <s v="14"/>
    <s v="Jul"/>
    <s v="21 Jul 2026"/>
    <s v="21"/>
    <s v="Jul"/>
    <n v="7"/>
    <n v="7"/>
    <n v="0"/>
    <n v="0"/>
    <s v="NOWA ITAKA SPOLKA Z OGRANICZONA ODPOWIEDZIALNOSCIA"/>
    <x v="3"/>
    <n v="2"/>
    <n v="1"/>
    <n v="1808.6929091"/>
    <n v="258.38470130000002"/>
    <s v="Poland"/>
    <s v="27 Mar 2026 13:49"/>
    <s v="20 Mar 2026"/>
    <s v="Mar"/>
    <n v="0"/>
    <n v="0"/>
    <n v="7"/>
    <n v="0"/>
    <n v="0"/>
    <n v="7"/>
    <n v="0"/>
    <s v="27.03.2025"/>
    <x v="23"/>
  </r>
  <r>
    <s v="ITAKA"/>
    <n v="0"/>
    <n v="7"/>
    <n v="0"/>
    <n v="10720"/>
    <s v="13893984"/>
    <s v="23 Jun 2026"/>
    <s v="23"/>
    <s v="Jun"/>
    <s v="30 Jun 2026"/>
    <s v="30"/>
    <s v="Jun"/>
    <n v="7"/>
    <n v="7"/>
    <n v="0"/>
    <n v="0"/>
    <s v="NOWA ITAKA SPOLKA Z OGRANICZONA ODPOWIEDZIALNOSCIA"/>
    <x v="6"/>
    <n v="2"/>
    <n v="0"/>
    <n v="1631.0253118999999"/>
    <n v="233.00361598571428"/>
    <s v="Poland"/>
    <s v="27 Mar 2026 13:49"/>
    <s v="23 Mar 2026"/>
    <s v="Mar"/>
    <n v="0"/>
    <n v="7"/>
    <n v="0"/>
    <n v="0"/>
    <n v="0"/>
    <n v="7"/>
    <n v="0"/>
    <s v="27.03.2025"/>
    <x v="23"/>
  </r>
  <r>
    <s v="ITAKA"/>
    <n v="0"/>
    <n v="0"/>
    <n v="7"/>
    <n v="10717"/>
    <s v="13894227"/>
    <s v="18 Aug 2026"/>
    <s v="18"/>
    <s v="Aug"/>
    <s v="25 Aug 2026"/>
    <s v="25"/>
    <s v="Aug"/>
    <n v="7"/>
    <n v="7"/>
    <n v="0"/>
    <n v="0"/>
    <s v="NOWA ITAKA SPOLKA Z OGRANICZONA ODPOWIEDZIALNOSCIA"/>
    <x v="6"/>
    <n v="2"/>
    <n v="1"/>
    <n v="1808.6929091"/>
    <n v="258.38470130000002"/>
    <s v="Poland"/>
    <s v="27 Mar 2026 13:49"/>
    <s v="23 Mar 2026"/>
    <s v="Mar"/>
    <n v="0"/>
    <n v="0"/>
    <n v="0"/>
    <n v="7"/>
    <n v="0"/>
    <n v="7"/>
    <n v="0"/>
    <s v="27.03.2025"/>
    <x v="23"/>
  </r>
  <r>
    <s v="ITAKA"/>
    <n v="0"/>
    <n v="7"/>
    <n v="0"/>
    <n v="10721"/>
    <s v="13895274"/>
    <s v="28 Aug 2026"/>
    <s v="28"/>
    <s v="Aug"/>
    <s v="04 Sep 2026"/>
    <s v="04"/>
    <s v="Sep"/>
    <n v="7"/>
    <n v="-24"/>
    <n v="3"/>
    <n v="3"/>
    <s v="NOWA ITAKA SPOLKA Z OGRANICZONA ODPOWIEDZIALNOSCIA"/>
    <x v="3"/>
    <n v="2"/>
    <n v="0"/>
    <n v="1453.3577147000001"/>
    <n v="207.62253067142859"/>
    <s v="Poland"/>
    <s v="27 Mar 2026 13:49"/>
    <s v="24 Mar 2026"/>
    <s v="Mar"/>
    <n v="0"/>
    <n v="0"/>
    <n v="0"/>
    <n v="3"/>
    <n v="3"/>
    <n v="6"/>
    <n v="-1"/>
    <s v="27.03.2025"/>
    <x v="23"/>
  </r>
  <r>
    <s v="ITAKA"/>
    <n v="0"/>
    <n v="0"/>
    <n v="7"/>
    <n v="10722"/>
    <s v="13887612"/>
    <s v="14 Jul 2026"/>
    <s v="14"/>
    <s v="Jul"/>
    <s v="21 Jul 2026"/>
    <s v="21"/>
    <s v="Jul"/>
    <n v="7"/>
    <n v="7"/>
    <n v="0"/>
    <n v="0"/>
    <s v="NOWA ITAKA SPOLKA Z OGRANICZONA ODPOWIEDZIALNOSCIA"/>
    <x v="3"/>
    <n v="2"/>
    <n v="1"/>
    <n v="1808.6929091"/>
    <n v="258.38470130000002"/>
    <s v="Poland"/>
    <s v="27 Mar 2026 13:49"/>
    <s v="20 Mar 2026"/>
    <s v="Mar"/>
    <n v="0"/>
    <n v="0"/>
    <n v="7"/>
    <n v="0"/>
    <n v="0"/>
    <n v="7"/>
    <n v="0"/>
    <s v="27.03.2025"/>
    <x v="23"/>
  </r>
  <r>
    <s v="ITAKA"/>
    <n v="0"/>
    <n v="0"/>
    <n v="7"/>
    <n v="10712"/>
    <s v="13900356"/>
    <s v="18 Aug 2026"/>
    <s v="18"/>
    <s v="Aug"/>
    <s v="25 Aug 2026"/>
    <s v="25"/>
    <s v="Aug"/>
    <n v="7"/>
    <n v="7"/>
    <n v="0"/>
    <n v="0"/>
    <s v="NOWA ITAKA SPOLKA Z OGRANICZONA ODPOWIEDZIALNOSCIA"/>
    <x v="3"/>
    <n v="1"/>
    <n v="2"/>
    <n v="2223.2506358999999"/>
    <n v="317.60723369999999"/>
    <s v="Poland"/>
    <s v="27 Mar 2026 13:49"/>
    <s v="25 Mar 2026"/>
    <s v="Mar"/>
    <n v="0"/>
    <n v="0"/>
    <n v="0"/>
    <n v="7"/>
    <n v="0"/>
    <n v="7"/>
    <n v="0"/>
    <s v="27.03.2025"/>
    <x v="23"/>
  </r>
  <r>
    <s v="ITAKA"/>
    <n v="0"/>
    <n v="10"/>
    <n v="0"/>
    <n v="10715"/>
    <s v="13889633"/>
    <s v="30 Jun 2026"/>
    <s v="30"/>
    <s v="Jun"/>
    <s v="10 Jul 2026"/>
    <s v="10"/>
    <s v="Jul"/>
    <n v="10"/>
    <n v="-20"/>
    <n v="1"/>
    <n v="9"/>
    <s v="NOWA ITAKA SPOLKA Z OGRANICZONA ODPOWIEDZIALNOSCIA"/>
    <x v="3"/>
    <n v="2"/>
    <n v="0"/>
    <n v="2583.8470129999996"/>
    <n v="258.38470129999996"/>
    <s v="Poland"/>
    <s v="27 Mar 2026 13:49"/>
    <s v="21 Mar 2026"/>
    <s v="Mar"/>
    <n v="0"/>
    <n v="1"/>
    <n v="9"/>
    <n v="0"/>
    <n v="0"/>
    <n v="10"/>
    <n v="0"/>
    <s v="27.03.2025"/>
    <x v="23"/>
  </r>
  <r>
    <s v="ITAKA"/>
    <n v="0"/>
    <n v="10"/>
    <n v="0"/>
    <n v="10716"/>
    <s v="13889633"/>
    <s v="30 Jun 2026"/>
    <s v="30"/>
    <s v="Jun"/>
    <s v="10 Jul 2026"/>
    <s v="10"/>
    <s v="Jul"/>
    <n v="10"/>
    <n v="-20"/>
    <n v="1"/>
    <n v="9"/>
    <s v="NOWA ITAKA SPOLKA Z OGRANICZONA ODPOWIEDZIALNOSCIA"/>
    <x v="3"/>
    <n v="2"/>
    <n v="1"/>
    <n v="2583.8470129999996"/>
    <n v="258.38470129999996"/>
    <s v="Poland"/>
    <s v="27 Mar 2026 13:49"/>
    <s v="21 Mar 2026"/>
    <s v="Mar"/>
    <n v="0"/>
    <n v="1"/>
    <n v="9"/>
    <n v="0"/>
    <n v="0"/>
    <n v="10"/>
    <n v="0"/>
    <s v="27.03.2025"/>
    <x v="23"/>
  </r>
  <r>
    <s v="ITAKA"/>
    <n v="0"/>
    <n v="14"/>
    <n v="0"/>
    <n v="10718"/>
    <s v="13895753"/>
    <s v="30 Jun 2026"/>
    <s v="30"/>
    <s v="Jun"/>
    <s v="14 Jul 2026"/>
    <s v="14"/>
    <s v="Jul"/>
    <n v="14"/>
    <n v="-16"/>
    <n v="1"/>
    <n v="13"/>
    <s v="NOWA ITAKA SPOLKA Z OGRANICZONA ODPOWIEDZIALNOSCIA"/>
    <x v="3"/>
    <n v="2"/>
    <n v="1"/>
    <n v="3617.3858181999999"/>
    <n v="258.38470130000002"/>
    <s v="Poland"/>
    <s v="27 Mar 2026 13:49"/>
    <s v="24 Mar 2026"/>
    <s v="Mar"/>
    <n v="0"/>
    <n v="1"/>
    <n v="13"/>
    <n v="0"/>
    <n v="0"/>
    <n v="14"/>
    <n v="0"/>
    <s v="27.03.2025"/>
    <x v="23"/>
  </r>
  <r>
    <s v="ITAKA"/>
    <n v="0"/>
    <n v="0"/>
    <n v="7"/>
    <n v="10719"/>
    <s v="13894259"/>
    <s v="18 Aug 2026"/>
    <s v="18"/>
    <s v="Aug"/>
    <s v="25 Aug 2026"/>
    <s v="25"/>
    <s v="Aug"/>
    <n v="7"/>
    <n v="7"/>
    <n v="0"/>
    <n v="0"/>
    <s v="NOWA ITAKA SPOLKA Z OGRANICZONA ODPOWIEDZIALNOSCIA"/>
    <x v="6"/>
    <n v="3"/>
    <n v="0"/>
    <n v="2373.8495459000001"/>
    <n v="339.12136370000002"/>
    <s v="Poland"/>
    <s v="27 Mar 2026 13:49"/>
    <s v="23 Mar 2026"/>
    <s v="Mar"/>
    <n v="0"/>
    <n v="0"/>
    <n v="0"/>
    <n v="7"/>
    <n v="0"/>
    <n v="7"/>
    <n v="0"/>
    <s v="27.03.2025"/>
    <x v="23"/>
  </r>
  <r>
    <s v="ITAKA"/>
    <n v="0"/>
    <n v="7"/>
    <n v="0"/>
    <n v="10723"/>
    <s v="13895271"/>
    <s v="28 Aug 2026"/>
    <s v="28"/>
    <s v="Aug"/>
    <s v="04 Sep 2026"/>
    <s v="04"/>
    <s v="Sep"/>
    <n v="7"/>
    <n v="-24"/>
    <n v="3"/>
    <n v="3"/>
    <s v="NOWA ITAKA SPOLKA Z OGRANICZONA ODPOWIEDZIALNOSCIA"/>
    <x v="3"/>
    <n v="2"/>
    <n v="0"/>
    <n v="1453.3577147000001"/>
    <n v="207.62253067142859"/>
    <s v="Poland"/>
    <s v="27 Mar 2026 13:50"/>
    <s v="24 Mar 2026"/>
    <s v="Mar"/>
    <n v="0"/>
    <n v="0"/>
    <n v="0"/>
    <n v="3"/>
    <n v="3"/>
    <n v="6"/>
    <n v="-1"/>
    <s v="27.03.2025"/>
    <x v="23"/>
  </r>
  <r>
    <s v="ITAKA"/>
    <n v="0"/>
    <n v="0"/>
    <n v="7"/>
    <n v="10656"/>
    <s v="13885433"/>
    <s v="04 Aug 2026"/>
    <s v="04"/>
    <s v="Aug"/>
    <s v="11 Aug 2026"/>
    <s v="11"/>
    <s v="Aug"/>
    <n v="7"/>
    <n v="7"/>
    <n v="0"/>
    <n v="0"/>
    <s v="NOWA ITAKA SPOLKA Z OGRANICZONA ODPOWIEDZIALNOSCIA"/>
    <x v="3"/>
    <n v="2"/>
    <n v="1"/>
    <n v="1808.6929091"/>
    <n v="258.38470130000002"/>
    <s v="Poland"/>
    <s v="23 Mar 2026 11:53"/>
    <s v="20 Mar 2026"/>
    <s v="Mar"/>
    <n v="0"/>
    <n v="0"/>
    <n v="0"/>
    <n v="7"/>
    <n v="0"/>
    <n v="7"/>
    <n v="0"/>
    <s v="23.03.2025"/>
    <x v="23"/>
  </r>
  <r>
    <s v="TO"/>
    <n v="0"/>
    <n v="0"/>
    <n v="6"/>
    <n v="10725"/>
    <s v="1253182.199044"/>
    <s v="13 Jul 2026"/>
    <s v="13"/>
    <s v="Jul"/>
    <s v="19 Jul 2026"/>
    <s v="19"/>
    <s v="Jul"/>
    <n v="6"/>
    <n v="6"/>
    <n v="0"/>
    <n v="0"/>
    <s v="СЛР-ХОЛИДЕЙ-СЪРВИС ЕООД"/>
    <x v="4"/>
    <n v="2"/>
    <n v="0"/>
    <n v="2051.0398043999999"/>
    <n v="341.83996739999998"/>
    <s v="Romania"/>
    <s v="27 Mar 2026 16:47"/>
    <s v="27 Mar 2026"/>
    <s v="Mar"/>
    <n v="0"/>
    <n v="0"/>
    <n v="6"/>
    <n v="0"/>
    <n v="0"/>
    <n v="6"/>
    <n v="0"/>
    <s v="27.03.2025"/>
    <x v="23"/>
  </r>
  <r>
    <s v="TOPOLA SKIES"/>
    <n v="0"/>
    <n v="0"/>
    <n v="5"/>
    <n v="10727"/>
    <s v="505524"/>
    <s v="23 Jul 2026"/>
    <s v="23"/>
    <s v="Jul"/>
    <s v="28 Jul 2026"/>
    <s v="28"/>
    <s v="Jul"/>
    <n v="5"/>
    <n v="5"/>
    <n v="0"/>
    <n v="0"/>
    <s v="TOPOLA SKIES"/>
    <x v="4"/>
    <n v="2"/>
    <n v="2"/>
    <n v="2565.3671110091741"/>
    <n v="513.07342220183477"/>
    <m/>
    <s v="27 Mar 2026 22:58"/>
    <s v="27 Mar 2026"/>
    <s v="Mar"/>
    <n v="0"/>
    <n v="0"/>
    <n v="5"/>
    <n v="0"/>
    <n v="0"/>
    <n v="5"/>
    <n v="0"/>
    <s v="27.03.2025"/>
    <x v="23"/>
  </r>
  <r>
    <s v="BOOKING"/>
    <n v="3"/>
    <n v="0"/>
    <n v="0"/>
    <n v="10728"/>
    <s v="5274455665"/>
    <s v="12 Jun 2026"/>
    <s v="12"/>
    <s v="Jun"/>
    <s v="15 Jun 2026"/>
    <s v="15"/>
    <s v="Jun"/>
    <n v="3"/>
    <n v="3"/>
    <n v="0"/>
    <n v="0"/>
    <s v="BOOKING"/>
    <x v="6"/>
    <n v="3"/>
    <n v="1"/>
    <n v="1000.7031110091743"/>
    <n v="333.56770366972478"/>
    <s v="Romania"/>
    <s v="28 Mar 2026 14:52"/>
    <s v="28 Mar 2026"/>
    <s v="Mar"/>
    <n v="0"/>
    <n v="3"/>
    <n v="0"/>
    <n v="0"/>
    <n v="0"/>
    <n v="3"/>
    <n v="0"/>
    <s v="28.03.2025"/>
    <x v="23"/>
  </r>
  <r>
    <s v="TO"/>
    <n v="0"/>
    <n v="0"/>
    <n v="5"/>
    <n v="10729"/>
    <s v="1253425.199138"/>
    <s v="27 Jul 2026"/>
    <s v="27"/>
    <s v="Jul"/>
    <s v="01 Aug 2026"/>
    <s v="01"/>
    <s v="Aug"/>
    <n v="5"/>
    <n v="-26"/>
    <n v="4"/>
    <n v="0"/>
    <s v="СЛР-ХОЛИДЕЙ-СЪРВИС ЕООД"/>
    <x v="3"/>
    <n v="2"/>
    <n v="1"/>
    <n v="1709.1998369999999"/>
    <n v="341.83996739999998"/>
    <s v="Romania"/>
    <s v="28 Mar 2026 15:01"/>
    <s v="28 Mar 2026"/>
    <s v="Mar"/>
    <n v="0"/>
    <n v="0"/>
    <n v="4"/>
    <n v="0"/>
    <n v="0"/>
    <n v="4"/>
    <n v="-1"/>
    <s v="28.03.2025"/>
    <x v="23"/>
  </r>
  <r>
    <s v="BOOKING"/>
    <n v="0"/>
    <n v="0"/>
    <n v="4"/>
    <n v="10730"/>
    <s v="5313864988"/>
    <s v="13 Jul 2026"/>
    <s v="13"/>
    <s v="Jul"/>
    <s v="17 Jul 2026"/>
    <s v="17"/>
    <s v="Jul"/>
    <n v="4"/>
    <n v="4"/>
    <n v="0"/>
    <n v="0"/>
    <s v="BOOKING"/>
    <x v="3"/>
    <n v="1"/>
    <n v="2"/>
    <n v="1953.3896983486238"/>
    <n v="488.34742458715596"/>
    <s v="Bulgaria"/>
    <s v="28 Mar 2026 15:42"/>
    <s v="28 Mar 2026"/>
    <s v="Mar"/>
    <n v="0"/>
    <n v="0"/>
    <n v="4"/>
    <n v="0"/>
    <n v="0"/>
    <n v="4"/>
    <n v="0"/>
    <s v="28.03.2025"/>
    <x v="23"/>
  </r>
  <r>
    <s v="BOOKING"/>
    <n v="0"/>
    <n v="0"/>
    <n v="5"/>
    <n v="10732"/>
    <s v="6040276627"/>
    <s v="19 Jul 2026"/>
    <s v="19"/>
    <s v="Jul"/>
    <s v="24 Jul 2026"/>
    <s v="24"/>
    <s v="Jul"/>
    <n v="5"/>
    <n v="5"/>
    <n v="0"/>
    <n v="0"/>
    <s v="BOOKING"/>
    <x v="6"/>
    <n v="2"/>
    <n v="1"/>
    <n v="2648.4450275229356"/>
    <n v="529.68900550458716"/>
    <s v="Bulgaria"/>
    <s v="28 Mar 2026 18:52"/>
    <s v="28 Mar 2026"/>
    <s v="Mar"/>
    <n v="0"/>
    <n v="0"/>
    <n v="5"/>
    <n v="0"/>
    <n v="0"/>
    <n v="5"/>
    <n v="0"/>
    <s v="28.03.2025"/>
    <x v="23"/>
  </r>
  <r>
    <s v="BOOKING"/>
    <n v="0"/>
    <n v="0"/>
    <n v="3"/>
    <n v="10733"/>
    <s v="6618971943"/>
    <s v="23 Jul 2026"/>
    <s v="23"/>
    <s v="Jul"/>
    <s v="26 Jul 2026"/>
    <s v="26"/>
    <s v="Jul"/>
    <n v="3"/>
    <n v="3"/>
    <n v="0"/>
    <n v="0"/>
    <s v="BOOKING"/>
    <x v="6"/>
    <n v="2"/>
    <n v="2"/>
    <n v="1787.7003935779815"/>
    <n v="595.90013119266052"/>
    <s v="Bulgaria"/>
    <s v="28 Mar 2026 19:00"/>
    <s v="28 Mar 2026"/>
    <s v="Mar"/>
    <n v="0"/>
    <n v="0"/>
    <n v="3"/>
    <n v="0"/>
    <n v="0"/>
    <n v="3"/>
    <n v="0"/>
    <s v="28.03.2025"/>
    <x v="23"/>
  </r>
  <r>
    <s v="BOOKING"/>
    <n v="0"/>
    <n v="0"/>
    <n v="4"/>
    <n v="10734"/>
    <s v="5486141146"/>
    <s v="27 Jul 2026"/>
    <s v="27"/>
    <s v="Jul"/>
    <s v="31 Jul 2026"/>
    <s v="31"/>
    <s v="Jul"/>
    <n v="4"/>
    <n v="4"/>
    <n v="0"/>
    <n v="0"/>
    <s v="BOOKING"/>
    <x v="0"/>
    <n v="2"/>
    <n v="1"/>
    <n v="2390.0601467889906"/>
    <n v="597.51503669724764"/>
    <s v="Netherlands"/>
    <s v="28 Mar 2026 19:20"/>
    <s v="28 Mar 2026"/>
    <s v="Mar"/>
    <n v="0"/>
    <n v="0"/>
    <n v="4"/>
    <n v="0"/>
    <n v="0"/>
    <n v="4"/>
    <n v="0"/>
    <s v="28.03.2025"/>
    <x v="23"/>
  </r>
  <r>
    <s v="TO"/>
    <n v="0"/>
    <n v="5"/>
    <n v="1"/>
    <n v="10735"/>
    <s v="1253450.199147"/>
    <s v="24 Aug 2026"/>
    <s v="24"/>
    <s v="Aug"/>
    <s v="30 Aug 2026"/>
    <s v="30"/>
    <s v="Aug"/>
    <n v="6"/>
    <n v="6"/>
    <n v="0"/>
    <n v="0"/>
    <s v="СЛР-ХОЛИДЕЙ-СЪРВИС ЕООД"/>
    <x v="3"/>
    <n v="2"/>
    <n v="2"/>
    <n v="0"/>
    <n v="0"/>
    <s v="Romania"/>
    <s v="28 Mar 2026 20:27"/>
    <s v="28 Mar 2026"/>
    <s v="Mar"/>
    <n v="0"/>
    <n v="0"/>
    <n v="0"/>
    <n v="6"/>
    <n v="0"/>
    <n v="6"/>
    <n v="0"/>
    <s v="28.03.2025"/>
    <x v="23"/>
  </r>
  <r>
    <s v="BOOKING"/>
    <n v="3"/>
    <n v="0"/>
    <n v="0"/>
    <n v="10736"/>
    <s v="5313839610"/>
    <s v="12 Jun 2026"/>
    <s v="12"/>
    <s v="Jun"/>
    <s v="15 Jun 2026"/>
    <s v="15"/>
    <s v="Jun"/>
    <n v="3"/>
    <n v="3"/>
    <n v="0"/>
    <n v="0"/>
    <s v="BOOKING"/>
    <x v="4"/>
    <n v="2"/>
    <n v="1"/>
    <n v="771.7633406422018"/>
    <n v="257.25444688073389"/>
    <s v="Romania"/>
    <s v="28 Mar 2026 20:34"/>
    <s v="28 Mar 2026"/>
    <s v="Mar"/>
    <n v="0"/>
    <n v="3"/>
    <n v="0"/>
    <n v="0"/>
    <n v="0"/>
    <n v="3"/>
    <n v="0"/>
    <s v="28.03.2025"/>
    <x v="23"/>
  </r>
  <r>
    <s v="TO"/>
    <n v="0"/>
    <n v="5"/>
    <n v="1"/>
    <n v="10737"/>
    <s v="1253464.199150"/>
    <s v="24 Aug 2026"/>
    <s v="24"/>
    <s v="Aug"/>
    <s v="30 Aug 2026"/>
    <s v="30"/>
    <s v="Aug"/>
    <n v="6"/>
    <n v="6"/>
    <n v="0"/>
    <n v="0"/>
    <s v="СЛР-ХОЛИДЕЙ-СЪРВИС ЕООД"/>
    <x v="3"/>
    <n v="2"/>
    <n v="2"/>
    <n v="2321.4137436000001"/>
    <n v="386.90229060000001"/>
    <s v="Romania"/>
    <s v="28 Mar 2026 21:10"/>
    <s v="28 Mar 2026"/>
    <s v="Mar"/>
    <n v="0"/>
    <n v="0"/>
    <n v="0"/>
    <n v="6"/>
    <n v="0"/>
    <n v="6"/>
    <n v="0"/>
    <s v="28.03.2025"/>
    <x v="23"/>
  </r>
  <r>
    <s v="TO"/>
    <n v="0"/>
    <n v="2"/>
    <n v="0"/>
    <n v="10738"/>
    <s v="1253469.199152"/>
    <s v="19 Jun 2026"/>
    <s v="19"/>
    <s v="Jun"/>
    <s v="21 Jun 2026"/>
    <s v="21"/>
    <s v="Jun"/>
    <n v="2"/>
    <n v="2"/>
    <n v="0"/>
    <n v="0"/>
    <s v="СЛР-ХОЛИДЕЙ-СЪРВИС ЕООД"/>
    <x v="6"/>
    <n v="3"/>
    <n v="1"/>
    <n v="949.59458159999997"/>
    <n v="474.79729079999998"/>
    <s v="Romania"/>
    <s v="28 Mar 2026 21:24"/>
    <s v="28 Mar 2026"/>
    <s v="Mar"/>
    <n v="0"/>
    <n v="2"/>
    <n v="0"/>
    <n v="0"/>
    <n v="0"/>
    <n v="2"/>
    <n v="0"/>
    <s v="28.03.2025"/>
    <x v="23"/>
  </r>
  <r>
    <s v="TO"/>
    <n v="2"/>
    <n v="1"/>
    <n v="0"/>
    <n v="10739"/>
    <s v="1253474.199154"/>
    <s v="29 May 2026"/>
    <s v="29"/>
    <s v="May"/>
    <s v="01 Jun 2026"/>
    <s v="01"/>
    <s v="Jun"/>
    <n v="3"/>
    <n v="-28"/>
    <n v="2"/>
    <n v="0"/>
    <s v="СЛР-ХОЛИДЕЙ-СЪРВИС ЕООД"/>
    <x v="6"/>
    <n v="1"/>
    <n v="1"/>
    <n v="527.54602590000002"/>
    <n v="175.8486753"/>
    <s v="Romania"/>
    <s v="28 Mar 2026 21:53"/>
    <s v="28 Mar 2026"/>
    <s v="Mar"/>
    <n v="2"/>
    <n v="0"/>
    <n v="0"/>
    <n v="0"/>
    <n v="0"/>
    <n v="2"/>
    <n v="-1"/>
    <s v="28.03.2025"/>
    <x v="23"/>
  </r>
  <r>
    <s v="BOOKING"/>
    <n v="0"/>
    <n v="1"/>
    <n v="0"/>
    <n v="10642"/>
    <s v="5711235878"/>
    <s v="31 May 2026"/>
    <s v="31"/>
    <s v="May"/>
    <s v="01 Jun 2026"/>
    <s v="01"/>
    <s v="Jun"/>
    <n v="1"/>
    <n v="-30"/>
    <n v="0"/>
    <n v="0"/>
    <s v="BOOKING"/>
    <x v="6"/>
    <n v="2"/>
    <n v="2"/>
    <n v="333.56770366972478"/>
    <n v="333.56770366972478"/>
    <s v="Romania"/>
    <s v="23 Mar 2026 08:32"/>
    <s v="23 Mar 2026"/>
    <s v="Mar"/>
    <n v="0"/>
    <n v="0"/>
    <n v="0"/>
    <n v="0"/>
    <n v="0"/>
    <n v="0"/>
    <n v="-1"/>
    <s v="23.03.2025"/>
    <x v="23"/>
  </r>
  <r>
    <s v="TO"/>
    <n v="0"/>
    <n v="0"/>
    <n v="5"/>
    <n v="10643"/>
    <s v="2333377"/>
    <s v="02 Aug 2026"/>
    <s v="02"/>
    <s v="Aug"/>
    <s v="07 Aug 2026"/>
    <s v="07"/>
    <s v="Aug"/>
    <n v="5"/>
    <n v="5"/>
    <n v="0"/>
    <n v="0"/>
    <s v="ТУРИСТИЧЕСКА АГЕНЦИЯ СОЛВЕКС - ЕООД"/>
    <x v="4"/>
    <n v="3"/>
    <n v="1"/>
    <n v="2307.3904425000001"/>
    <n v="461.47808850000001"/>
    <s v="Romania"/>
    <s v="23 Mar 2026 09:20"/>
    <s v="23 Mar 2026"/>
    <s v="Mar"/>
    <n v="0"/>
    <n v="0"/>
    <n v="0"/>
    <n v="5"/>
    <n v="0"/>
    <n v="5"/>
    <n v="0"/>
    <s v="23.03.2025"/>
    <x v="23"/>
  </r>
  <r>
    <s v="TO"/>
    <n v="0"/>
    <n v="0"/>
    <n v="5"/>
    <n v="10644"/>
    <s v="2333378"/>
    <s v="02 Aug 2026"/>
    <s v="02"/>
    <s v="Aug"/>
    <s v="07 Aug 2026"/>
    <s v="07"/>
    <s v="Aug"/>
    <n v="5"/>
    <n v="5"/>
    <n v="0"/>
    <n v="0"/>
    <s v="ТУРИСТИЧЕСКА АГЕНЦИЯ СОЛВЕКС - ЕООД"/>
    <x v="6"/>
    <n v="2"/>
    <n v="0"/>
    <n v="1668.714156"/>
    <n v="333.74283120000001"/>
    <s v="Romania"/>
    <s v="23 Mar 2026 09:20"/>
    <s v="23 Mar 2026"/>
    <s v="Mar"/>
    <n v="0"/>
    <n v="0"/>
    <n v="0"/>
    <n v="5"/>
    <n v="0"/>
    <n v="5"/>
    <n v="0"/>
    <s v="23.03.2025"/>
    <x v="23"/>
  </r>
  <r>
    <s v="INDIVIDUAL"/>
    <n v="0"/>
    <n v="0"/>
    <n v="6"/>
    <n v="10646"/>
    <s v="230320261"/>
    <s v="13 Jul 2026"/>
    <s v="13"/>
    <s v="Jul"/>
    <s v="19 Jul 2026"/>
    <s v="19"/>
    <s v="Jul"/>
    <n v="6"/>
    <n v="6"/>
    <n v="0"/>
    <n v="0"/>
    <s v="INDIVIDUAL"/>
    <x v="6"/>
    <n v="2"/>
    <n v="1"/>
    <n v="1399.5847706422016"/>
    <n v="233.26412844036696"/>
    <m/>
    <s v="23 Mar 2026 10:23"/>
    <s v="23 Mar 2026"/>
    <s v="Mar"/>
    <n v="0"/>
    <n v="0"/>
    <n v="6"/>
    <n v="0"/>
    <n v="0"/>
    <n v="6"/>
    <n v="0"/>
    <s v="23.03.2025"/>
    <x v="23"/>
  </r>
  <r>
    <s v="TO"/>
    <n v="0"/>
    <n v="0"/>
    <n v="5"/>
    <n v="10647"/>
    <s v="20050"/>
    <s v="27 Jul 2026"/>
    <s v="27"/>
    <s v="Jul"/>
    <s v="01 Aug 2026"/>
    <s v="01"/>
    <s v="Aug"/>
    <n v="5"/>
    <n v="-26"/>
    <n v="4"/>
    <n v="0"/>
    <s v="КЛУБ МАГЕЛАН - ООД"/>
    <x v="3"/>
    <n v="2"/>
    <n v="1"/>
    <n v="1709.1998369999999"/>
    <n v="341.83996739999998"/>
    <s v="Romania"/>
    <s v="23 Mar 2026 10:36"/>
    <s v="22 Mar 2026"/>
    <s v="Mar"/>
    <n v="0"/>
    <n v="0"/>
    <n v="4"/>
    <n v="0"/>
    <n v="0"/>
    <n v="4"/>
    <n v="-1"/>
    <s v="23.03.2025"/>
    <x v="23"/>
  </r>
  <r>
    <s v="TO"/>
    <n v="0"/>
    <n v="7"/>
    <n v="0"/>
    <n v="10648"/>
    <s v="4794"/>
    <s v="29 Jun 2026"/>
    <s v="29"/>
    <s v="Jun"/>
    <s v="06 Jul 2026"/>
    <s v="06"/>
    <s v="Jul"/>
    <n v="7"/>
    <n v="-23"/>
    <n v="2"/>
    <n v="5"/>
    <s v="КЛУБ МАГЕЛАН - ООД"/>
    <x v="3"/>
    <n v="2"/>
    <n v="1"/>
    <n v="2166.7075906"/>
    <n v="309.5296558"/>
    <s v="Germany"/>
    <s v="23 Mar 2026 10:36"/>
    <s v="21 Mar 2026"/>
    <s v="Mar"/>
    <n v="0"/>
    <n v="2"/>
    <n v="5"/>
    <n v="0"/>
    <n v="0"/>
    <n v="7"/>
    <n v="0"/>
    <s v="23.03.2025"/>
    <x v="23"/>
  </r>
  <r>
    <s v="TO"/>
    <n v="0"/>
    <n v="0"/>
    <n v="5"/>
    <n v="10645"/>
    <s v="1251988.198606"/>
    <s v="10 Aug 2026"/>
    <s v="10"/>
    <s v="Aug"/>
    <s v="15 Aug 2026"/>
    <s v="15"/>
    <s v="Aug"/>
    <n v="5"/>
    <n v="5"/>
    <n v="0"/>
    <n v="0"/>
    <s v="СЛР-ХОЛИДЕЙ-СЪРВИС ЕООД"/>
    <x v="6"/>
    <n v="2"/>
    <n v="2"/>
    <n v="2085.892695"/>
    <n v="417.178539"/>
    <s v="Romania"/>
    <s v="23 Mar 2026 10:01"/>
    <s v="21 Mar 2026"/>
    <s v="Mar"/>
    <n v="0"/>
    <n v="0"/>
    <n v="0"/>
    <n v="5"/>
    <n v="0"/>
    <n v="5"/>
    <n v="0"/>
    <s v="23.03.2025"/>
    <x v="23"/>
  </r>
  <r>
    <s v="TO"/>
    <n v="0"/>
    <n v="5"/>
    <n v="0"/>
    <n v="10741"/>
    <s v="1253504.199161"/>
    <s v="06 Jul 2026"/>
    <s v="06"/>
    <s v="Jul"/>
    <s v="11 Jul 2026"/>
    <s v="11"/>
    <s v="Jul"/>
    <n v="5"/>
    <n v="5"/>
    <n v="0"/>
    <n v="0"/>
    <s v="СЛР-ХОЛИДЕЙ-СЪРВИС ЕООД"/>
    <x v="2"/>
    <n v="2"/>
    <n v="2"/>
    <n v="2048.9275079999998"/>
    <n v="409.78550159999998"/>
    <s v="Romania"/>
    <s v="29 Mar 2026 12:59"/>
    <s v="29 Mar 2026"/>
    <s v="Mar"/>
    <n v="0"/>
    <n v="0"/>
    <n v="5"/>
    <n v="0"/>
    <n v="0"/>
    <n v="5"/>
    <n v="0"/>
    <s v="29.03.2025"/>
    <x v="23"/>
  </r>
  <r>
    <s v="TO"/>
    <n v="0"/>
    <n v="6"/>
    <n v="0"/>
    <n v="10742"/>
    <s v="NT322758"/>
    <s v="30 Aug 2026"/>
    <s v="30"/>
    <s v="Aug"/>
    <s v="05 Sep 2026"/>
    <s v="05"/>
    <s v="Sep"/>
    <n v="6"/>
    <n v="-25"/>
    <n v="1"/>
    <n v="4"/>
    <s v="НОВОТОН - ЕООД"/>
    <x v="6"/>
    <n v="2"/>
    <n v="2"/>
    <n v="2025.3597564999998"/>
    <n v="337.55995941666663"/>
    <s v="Romania"/>
    <s v="29 Mar 2026 13:45"/>
    <s v="29 Mar 2026"/>
    <s v="Mar"/>
    <n v="0"/>
    <n v="0"/>
    <n v="0"/>
    <n v="1"/>
    <n v="4"/>
    <n v="5"/>
    <n v="-1"/>
    <s v="29.03.2025"/>
    <x v="23"/>
  </r>
  <r>
    <s v="INDIVIDUAL"/>
    <n v="0"/>
    <n v="0"/>
    <n v="5"/>
    <n v="10649"/>
    <s v="23032026"/>
    <s v="09 Aug 2026"/>
    <s v="09"/>
    <s v="Aug"/>
    <s v="14 Aug 2026"/>
    <s v="14"/>
    <s v="Aug"/>
    <n v="5"/>
    <n v="5"/>
    <n v="0"/>
    <n v="0"/>
    <s v="INDIVIDUAL"/>
    <x v="1"/>
    <n v="3"/>
    <n v="2"/>
    <n v="3633.5373853211004"/>
    <n v="726.70747706422014"/>
    <m/>
    <s v="23 Mar 2026 10:50"/>
    <s v="23 Mar 2026"/>
    <s v="Mar"/>
    <n v="0"/>
    <n v="0"/>
    <n v="0"/>
    <n v="5"/>
    <n v="0"/>
    <n v="5"/>
    <n v="0"/>
    <s v="23.03.2025"/>
    <x v="23"/>
  </r>
  <r>
    <s v="TO"/>
    <n v="0"/>
    <n v="5"/>
    <n v="0"/>
    <n v="10650"/>
    <s v="1252194.198665"/>
    <s v="29 Aug 2026"/>
    <s v="29"/>
    <s v="Aug"/>
    <s v="03 Sep 2026"/>
    <s v="03"/>
    <s v="Sep"/>
    <n v="5"/>
    <n v="-26"/>
    <n v="2"/>
    <n v="2"/>
    <s v="СЛР-ХОЛИДЕЙ-СЪРВИС ЕООД"/>
    <x v="6"/>
    <n v="2"/>
    <n v="0"/>
    <n v="1394.1547406"/>
    <n v="278.83094812000002"/>
    <s v="Romania"/>
    <s v="23 Mar 2026 11:26"/>
    <s v="23 Mar 2026"/>
    <s v="Mar"/>
    <n v="0"/>
    <n v="0"/>
    <n v="0"/>
    <n v="2"/>
    <n v="2"/>
    <n v="4"/>
    <n v="-1"/>
    <s v="23.03.2025"/>
    <x v="23"/>
  </r>
  <r>
    <s v="TO"/>
    <n v="0"/>
    <n v="5"/>
    <n v="0"/>
    <n v="10651"/>
    <s v="1252194.198666"/>
    <s v="29 Aug 2026"/>
    <s v="29"/>
    <s v="Aug"/>
    <s v="03 Sep 2026"/>
    <s v="03"/>
    <s v="Sep"/>
    <n v="5"/>
    <n v="-26"/>
    <n v="2"/>
    <n v="2"/>
    <s v="СЛР-ХОЛИДЕЙ-СЪРВИС ЕООД"/>
    <x v="6"/>
    <n v="2"/>
    <n v="1"/>
    <n v="1394.1547406"/>
    <n v="278.83094812000002"/>
    <s v="Romania"/>
    <s v="23 Mar 2026 11:26"/>
    <s v="23 Mar 2026"/>
    <s v="Mar"/>
    <n v="0"/>
    <n v="0"/>
    <n v="0"/>
    <n v="2"/>
    <n v="2"/>
    <n v="4"/>
    <n v="-1"/>
    <s v="23.03.2025"/>
    <x v="23"/>
  </r>
  <r>
    <s v="ITAKA"/>
    <n v="0"/>
    <n v="0"/>
    <n v="7"/>
    <n v="10655"/>
    <s v="13885415"/>
    <s v="04 Aug 2026"/>
    <s v="04"/>
    <s v="Aug"/>
    <s v="11 Aug 2026"/>
    <s v="11"/>
    <s v="Aug"/>
    <n v="7"/>
    <n v="7"/>
    <n v="0"/>
    <n v="0"/>
    <s v="NOWA ITAKA SPOLKA Z OGRANICZONA ODPOWIEDZIALNOSCIA"/>
    <x v="3"/>
    <n v="2"/>
    <n v="1"/>
    <n v="1808.6929091"/>
    <n v="258.38470130000002"/>
    <s v="Poland"/>
    <s v="23 Mar 2026 11:53"/>
    <s v="20 Mar 2026"/>
    <s v="Mar"/>
    <n v="0"/>
    <n v="0"/>
    <n v="0"/>
    <n v="7"/>
    <n v="0"/>
    <n v="7"/>
    <n v="0"/>
    <s v="23.03.2025"/>
    <x v="23"/>
  </r>
  <r>
    <s v="ITAKA"/>
    <n v="0"/>
    <n v="0"/>
    <n v="7"/>
    <n v="10652"/>
    <s v="13890268"/>
    <s v="24 Jul 2026"/>
    <s v="24"/>
    <s v="Jul"/>
    <s v="31 Jul 2026"/>
    <s v="31"/>
    <s v="Jul"/>
    <n v="7"/>
    <n v="7"/>
    <n v="0"/>
    <n v="0"/>
    <s v="NOWA ITAKA SPOLKA Z OGRANICZONA ODPOWIEDZIALNOSCIA"/>
    <x v="3"/>
    <n v="2"/>
    <n v="1"/>
    <n v="1808.6929091"/>
    <n v="258.38470130000002"/>
    <s v="Poland"/>
    <s v="23 Mar 2026 11:52"/>
    <s v="22 Mar 2026"/>
    <s v="Mar"/>
    <n v="0"/>
    <n v="0"/>
    <n v="7"/>
    <n v="0"/>
    <n v="0"/>
    <n v="7"/>
    <n v="0"/>
    <s v="23.03.2025"/>
    <x v="23"/>
  </r>
  <r>
    <s v="ITAKA"/>
    <n v="0"/>
    <n v="0"/>
    <n v="10"/>
    <n v="10653"/>
    <s v="13888153"/>
    <s v="04 Aug 2026"/>
    <s v="04"/>
    <s v="Aug"/>
    <s v="14 Aug 2026"/>
    <s v="14"/>
    <s v="Aug"/>
    <n v="10"/>
    <n v="10"/>
    <n v="0"/>
    <n v="0"/>
    <s v="NOWA ITAKA SPOLKA Z OGRANICZONA ODPOWIEDZIALNOSCIA"/>
    <x v="3"/>
    <n v="2"/>
    <n v="1"/>
    <n v="2583.8470129999996"/>
    <n v="258.38470129999996"/>
    <s v="Poland"/>
    <s v="23 Mar 2026 11:52"/>
    <s v="21 Mar 2026"/>
    <s v="Mar"/>
    <n v="0"/>
    <n v="0"/>
    <n v="0"/>
    <n v="10"/>
    <n v="0"/>
    <n v="10"/>
    <n v="0"/>
    <s v="23.03.2025"/>
    <x v="23"/>
  </r>
  <r>
    <s v="ITAKA"/>
    <n v="0"/>
    <n v="0"/>
    <n v="7"/>
    <n v="10657"/>
    <s v="13890275"/>
    <s v="24 Jul 2026"/>
    <s v="24"/>
    <s v="Jul"/>
    <s v="31 Jul 2026"/>
    <s v="31"/>
    <s v="Jul"/>
    <n v="7"/>
    <n v="7"/>
    <n v="0"/>
    <n v="0"/>
    <s v="NOWA ITAKA SPOLKA Z OGRANICZONA ODPOWIEDZIALNOSCIA"/>
    <x v="3"/>
    <n v="2"/>
    <n v="0"/>
    <n v="1808.6929091"/>
    <n v="258.38470130000002"/>
    <s v="Poland"/>
    <s v="23 Mar 2026 11:53"/>
    <s v="22 Mar 2026"/>
    <s v="Mar"/>
    <n v="0"/>
    <n v="0"/>
    <n v="7"/>
    <n v="0"/>
    <n v="0"/>
    <n v="7"/>
    <n v="0"/>
    <s v="23.03.2025"/>
    <x v="23"/>
  </r>
  <r>
    <s v="ITAKA"/>
    <n v="0"/>
    <n v="7"/>
    <n v="0"/>
    <n v="10660"/>
    <s v="13890112"/>
    <s v="19 Jun 2026"/>
    <s v="19"/>
    <s v="Jun"/>
    <s v="26 Jun 2026"/>
    <s v="26"/>
    <s v="Jun"/>
    <n v="7"/>
    <n v="7"/>
    <n v="0"/>
    <n v="0"/>
    <s v="NOWA ITAKA SPOLKA Z OGRANICZONA ODPOWIEDZIALNOSCIA"/>
    <x v="3"/>
    <n v="2"/>
    <n v="0"/>
    <n v="1394.1351822999998"/>
    <n v="199.16216889999995"/>
    <s v="Poland"/>
    <s v="23 Mar 2026 11:53"/>
    <s v="22 Mar 2026"/>
    <s v="Mar"/>
    <n v="0"/>
    <n v="7"/>
    <n v="0"/>
    <n v="0"/>
    <n v="0"/>
    <n v="7"/>
    <n v="0"/>
    <s v="23.03.2025"/>
    <x v="23"/>
  </r>
  <r>
    <s v="ITAKA"/>
    <n v="0"/>
    <n v="7"/>
    <n v="0"/>
    <n v="10658"/>
    <s v="13890109"/>
    <s v="19 Jun 2026"/>
    <s v="19"/>
    <s v="Jun"/>
    <s v="26 Jun 2026"/>
    <s v="26"/>
    <s v="Jun"/>
    <n v="7"/>
    <n v="7"/>
    <n v="0"/>
    <n v="0"/>
    <s v="NOWA ITAKA SPOLKA Z OGRANICZONA ODPOWIEDZIALNOSCIA"/>
    <x v="6"/>
    <n v="2"/>
    <n v="0"/>
    <n v="1394.1351822999998"/>
    <n v="199.16216889999995"/>
    <s v="Poland"/>
    <s v="23 Mar 2026 11:53"/>
    <s v="22 Mar 2026"/>
    <s v="Mar"/>
    <n v="0"/>
    <n v="7"/>
    <n v="0"/>
    <n v="0"/>
    <n v="0"/>
    <n v="7"/>
    <n v="0"/>
    <s v="23.03.2025"/>
    <x v="23"/>
  </r>
  <r>
    <s v="ITAKA"/>
    <n v="0"/>
    <n v="0"/>
    <n v="10"/>
    <n v="10654"/>
    <s v="13888173"/>
    <s v="04 Aug 2026"/>
    <s v="04"/>
    <s v="Aug"/>
    <s v="14 Aug 2026"/>
    <s v="14"/>
    <s v="Aug"/>
    <n v="10"/>
    <n v="10"/>
    <n v="0"/>
    <n v="0"/>
    <s v="NOWA ITAKA SPOLKA Z OGRANICZONA ODPOWIEDZIALNOSCIA"/>
    <x v="3"/>
    <n v="2"/>
    <n v="0"/>
    <n v="2583.8470129999996"/>
    <n v="258.38470129999996"/>
    <s v="Poland"/>
    <s v="23 Mar 2026 11:53"/>
    <s v="21 Mar 2026"/>
    <s v="Mar"/>
    <n v="0"/>
    <n v="0"/>
    <n v="0"/>
    <n v="10"/>
    <n v="0"/>
    <n v="10"/>
    <n v="0"/>
    <s v="23.03.2025"/>
    <x v="23"/>
  </r>
  <r>
    <s v="ITAKA"/>
    <n v="0"/>
    <n v="7"/>
    <n v="0"/>
    <n v="10659"/>
    <s v="13400533"/>
    <s v="30 Jun 2026"/>
    <s v="30"/>
    <s v="Jun"/>
    <s v="07 Jul 2026"/>
    <s v="07"/>
    <s v="Jul"/>
    <n v="7"/>
    <n v="-23"/>
    <n v="1"/>
    <n v="6"/>
    <s v="NOWA ITAKA SPOLKA Z OGRANICZONA ODPOWIEDZIALNOSCIA"/>
    <x v="3"/>
    <n v="2"/>
    <n v="1"/>
    <n v="1808.6929091"/>
    <n v="258.38470130000002"/>
    <s v="Poland"/>
    <s v="23 Mar 2026 11:53"/>
    <s v="01 Oct 2025"/>
    <s v="Mar"/>
    <n v="0"/>
    <n v="1"/>
    <n v="6"/>
    <n v="0"/>
    <n v="0"/>
    <n v="7"/>
    <n v="0"/>
    <s v="23.03.2025"/>
    <x v="23"/>
  </r>
  <r>
    <s v="TO"/>
    <n v="0"/>
    <n v="0"/>
    <n v="6"/>
    <n v="10743"/>
    <s v="NT322783"/>
    <s v="01 Aug 2026"/>
    <s v="01"/>
    <s v="Aug"/>
    <s v="07 Aug 2026"/>
    <s v="07"/>
    <s v="Aug"/>
    <n v="6"/>
    <n v="6"/>
    <n v="0"/>
    <n v="0"/>
    <s v="НОВОТОН - ЕООД"/>
    <x v="3"/>
    <n v="2"/>
    <n v="1"/>
    <n v="3052.1509481999997"/>
    <n v="508.69182469999993"/>
    <s v="Bulgaria"/>
    <s v="29 Mar 2026 20:14"/>
    <s v="29 Mar 2026"/>
    <s v="Mar"/>
    <n v="0"/>
    <n v="0"/>
    <n v="0"/>
    <n v="6"/>
    <n v="0"/>
    <n v="6"/>
    <n v="0"/>
    <s v="29.03.2025"/>
    <x v="23"/>
  </r>
  <r>
    <s v="BOOKING"/>
    <n v="2"/>
    <n v="0"/>
    <n v="0"/>
    <n v="10744"/>
    <s v="6399298539"/>
    <s v="23 May 2026"/>
    <s v="23"/>
    <s v="May"/>
    <s v="25 May 2026"/>
    <s v="25"/>
    <s v="May"/>
    <n v="2"/>
    <n v="2"/>
    <n v="0"/>
    <n v="0"/>
    <s v="BOOKING"/>
    <x v="4"/>
    <n v="2"/>
    <n v="2"/>
    <n v="694.58880091743117"/>
    <n v="347.29440045871559"/>
    <s v="Bulgaria"/>
    <s v="29 Mar 2026 22:18"/>
    <s v="29 Mar 2026"/>
    <s v="Mar"/>
    <n v="2"/>
    <n v="0"/>
    <n v="0"/>
    <n v="0"/>
    <n v="0"/>
    <n v="2"/>
    <n v="0"/>
    <s v="29.03.2025"/>
    <x v="23"/>
  </r>
  <r>
    <s v="BOOKING"/>
    <n v="0"/>
    <n v="1"/>
    <n v="0"/>
    <n v="10661"/>
    <s v="5207193138"/>
    <s v="05 Sep 2026"/>
    <s v="05"/>
    <s v="Sep"/>
    <s v="06 Sep 2026"/>
    <s v="06"/>
    <s v="Sep"/>
    <n v="1"/>
    <n v="1"/>
    <n v="0"/>
    <n v="0"/>
    <s v="BOOKING"/>
    <x v="3"/>
    <n v="2"/>
    <n v="0"/>
    <n v="354.63324880733938"/>
    <n v="354.63324880733938"/>
    <s v="Bulgaria"/>
    <s v="23 Mar 2026 13:12"/>
    <s v="23 Mar 2026"/>
    <s v="Mar"/>
    <n v="0"/>
    <n v="0"/>
    <n v="0"/>
    <n v="0"/>
    <n v="1"/>
    <n v="1"/>
    <n v="0"/>
    <s v="23.03.2025"/>
    <x v="23"/>
  </r>
  <r>
    <s v="TOPOLA SKIES"/>
    <n v="0"/>
    <n v="5"/>
    <n v="0"/>
    <n v="10745"/>
    <s v="506998"/>
    <s v="23 Jun 2026"/>
    <s v="23"/>
    <s v="Jun"/>
    <s v="28 Jun 2026"/>
    <s v="28"/>
    <s v="Jun"/>
    <n v="5"/>
    <n v="5"/>
    <n v="0"/>
    <n v="0"/>
    <s v="TOPOLA SKIES"/>
    <x v="4"/>
    <n v="2"/>
    <n v="1"/>
    <n v="1711.7998348623853"/>
    <n v="342.35996697247703"/>
    <m/>
    <s v="29 Mar 2026 23:08"/>
    <s v="29 Mar 2026"/>
    <s v="Mar"/>
    <n v="0"/>
    <n v="5"/>
    <n v="0"/>
    <n v="0"/>
    <n v="0"/>
    <n v="5"/>
    <n v="0"/>
    <s v="29.03.2025"/>
    <x v="23"/>
  </r>
  <r>
    <s v="BOOKING"/>
    <n v="0"/>
    <n v="3"/>
    <n v="0"/>
    <n v="10662"/>
    <s v="6986464638"/>
    <s v="31 Aug 2026"/>
    <s v="31"/>
    <s v="Aug"/>
    <s v="03 Sep 2026"/>
    <s v="03"/>
    <s v="Sep"/>
    <n v="3"/>
    <n v="-28"/>
    <n v="0"/>
    <n v="2"/>
    <s v="BOOKING"/>
    <x v="6"/>
    <n v="2"/>
    <n v="0"/>
    <n v="1037.7382772477063"/>
    <n v="345.91275908256875"/>
    <s v="Romania"/>
    <s v="23 Mar 2026 15:22"/>
    <s v="23 Mar 2026"/>
    <s v="Mar"/>
    <n v="0"/>
    <n v="0"/>
    <n v="0"/>
    <n v="0"/>
    <n v="2"/>
    <n v="2"/>
    <n v="-1"/>
    <s v="23.03.2025"/>
    <x v="23"/>
  </r>
  <r>
    <s v="TO"/>
    <n v="0"/>
    <n v="0"/>
    <n v="6"/>
    <n v="10663"/>
    <s v="1252339.198715"/>
    <s v="13 Jul 2026"/>
    <s v="13"/>
    <s v="Jul"/>
    <s v="19 Jul 2026"/>
    <s v="19"/>
    <s v="Jul"/>
    <n v="6"/>
    <n v="6"/>
    <n v="0"/>
    <n v="0"/>
    <s v="СЛР-ХОЛИДЕЙ-СЪРВИС ЕООД"/>
    <x v="3"/>
    <n v="1"/>
    <n v="1"/>
    <n v="1435.6574532"/>
    <n v="239.27624219999998"/>
    <s v="Romania"/>
    <s v="23 Mar 2026 17:05"/>
    <s v="23 Mar 2026"/>
    <s v="Mar"/>
    <n v="0"/>
    <n v="0"/>
    <n v="6"/>
    <n v="0"/>
    <n v="0"/>
    <n v="6"/>
    <n v="0"/>
    <s v="23.03.2025"/>
    <x v="23"/>
  </r>
  <r>
    <s v="TO"/>
    <n v="2"/>
    <n v="1"/>
    <n v="0"/>
    <n v="10664"/>
    <s v="1252387.198741"/>
    <s v="29 May 2026"/>
    <s v="29"/>
    <s v="May"/>
    <s v="01 Jun 2026"/>
    <s v="01"/>
    <s v="Jun"/>
    <n v="3"/>
    <n v="-28"/>
    <n v="2"/>
    <n v="0"/>
    <s v="СЛР-ХОЛИДЕЙ-СЪРВИС ЕООД"/>
    <x v="6"/>
    <n v="2"/>
    <n v="2"/>
    <n v="942.02551949999997"/>
    <n v="314.00850650000001"/>
    <s v="Romania"/>
    <s v="24 Mar 2026 08:57"/>
    <s v="23 Mar 2026"/>
    <s v="Mar"/>
    <n v="2"/>
    <n v="0"/>
    <n v="0"/>
    <n v="0"/>
    <n v="0"/>
    <n v="2"/>
    <n v="-1"/>
    <s v="24.03.2025"/>
    <x v="23"/>
  </r>
  <r>
    <s v="BOOKING"/>
    <n v="0"/>
    <n v="4"/>
    <n v="0"/>
    <n v="10667"/>
    <s v="6763142826"/>
    <s v="22 Jun 2026"/>
    <s v="22"/>
    <s v="Jun"/>
    <s v="26 Jun 2026"/>
    <s v="26"/>
    <s v="Jun"/>
    <n v="4"/>
    <n v="4"/>
    <n v="0"/>
    <n v="0"/>
    <s v="BOOKING"/>
    <x v="4"/>
    <n v="2"/>
    <n v="1"/>
    <n v="1505.737892477064"/>
    <n v="376.43447311926599"/>
    <s v="Romania"/>
    <s v="24 Mar 2026 09:00"/>
    <s v="24 Mar 2026"/>
    <s v="Mar"/>
    <n v="0"/>
    <n v="4"/>
    <n v="0"/>
    <n v="0"/>
    <n v="0"/>
    <n v="4"/>
    <n v="0"/>
    <s v="24.03.2025"/>
    <x v="23"/>
  </r>
  <r>
    <s v="BOOKING"/>
    <n v="0"/>
    <n v="0"/>
    <n v="6"/>
    <n v="10665"/>
    <s v="5029769671"/>
    <s v="08 Aug 2026"/>
    <s v="08"/>
    <s v="Aug"/>
    <s v="14 Aug 2026"/>
    <s v="14"/>
    <s v="Aug"/>
    <n v="6"/>
    <n v="6"/>
    <n v="0"/>
    <n v="0"/>
    <s v="BOOKING"/>
    <x v="4"/>
    <n v="2"/>
    <n v="2"/>
    <n v="3662.6056844036693"/>
    <n v="610.43428073394489"/>
    <s v="Romania"/>
    <s v="24 Mar 2026 08:59"/>
    <s v="24 Mar 2026"/>
    <s v="Mar"/>
    <n v="0"/>
    <n v="0"/>
    <n v="0"/>
    <n v="6"/>
    <n v="0"/>
    <n v="6"/>
    <n v="0"/>
    <s v="24.03.2025"/>
    <x v="23"/>
  </r>
  <r>
    <s v="BOOKING"/>
    <n v="0"/>
    <n v="0"/>
    <n v="6"/>
    <n v="10666"/>
    <s v="5029769671"/>
    <s v="08 Aug 2026"/>
    <s v="08"/>
    <s v="Aug"/>
    <s v="14 Aug 2026"/>
    <s v="14"/>
    <s v="Aug"/>
    <n v="6"/>
    <n v="6"/>
    <n v="0"/>
    <n v="0"/>
    <s v="BOOKING"/>
    <x v="6"/>
    <n v="2"/>
    <n v="1"/>
    <n v="2860.3206297247702"/>
    <n v="476.72010495412843"/>
    <m/>
    <s v="24 Mar 2026 08:59"/>
    <s v="24 Mar 2026"/>
    <s v="Mar"/>
    <n v="0"/>
    <n v="0"/>
    <n v="0"/>
    <n v="6"/>
    <n v="0"/>
    <n v="6"/>
    <n v="0"/>
    <s v="24.03.2025"/>
    <x v="23"/>
  </r>
  <r>
    <s v="TO"/>
    <n v="0"/>
    <n v="0"/>
    <n v="6"/>
    <n v="10668"/>
    <s v="2333625"/>
    <s v="07 Aug 2026"/>
    <s v="07"/>
    <s v="Aug"/>
    <s v="13 Aug 2026"/>
    <s v="13"/>
    <s v="Aug"/>
    <n v="6"/>
    <n v="6"/>
    <n v="0"/>
    <n v="0"/>
    <s v="ТУРИСТИЧЕСКА АГЕНЦИЯ СОЛВЕКС - ЕООД"/>
    <x v="4"/>
    <n v="3"/>
    <n v="1"/>
    <n v="2768.8685310000001"/>
    <n v="461.47808850000001"/>
    <s v="Romania"/>
    <s v="24 Mar 2026 09:25"/>
    <s v="24 Mar 2026"/>
    <s v="Mar"/>
    <n v="0"/>
    <n v="0"/>
    <n v="0"/>
    <n v="6"/>
    <n v="0"/>
    <n v="6"/>
    <n v="0"/>
    <s v="24.03.2025"/>
    <x v="23"/>
  </r>
  <r>
    <s v="TO"/>
    <n v="0"/>
    <n v="6"/>
    <n v="0"/>
    <n v="10669"/>
    <s v="4751"/>
    <s v="20 Jun 2026"/>
    <s v="20"/>
    <s v="Jun"/>
    <s v="26 Jun 2026"/>
    <s v="26"/>
    <s v="Jun"/>
    <n v="6"/>
    <n v="6"/>
    <n v="0"/>
    <n v="0"/>
    <s v="КЛУБ МАГЕЛАН - ООД"/>
    <x v="6"/>
    <n v="1"/>
    <n v="0"/>
    <n v="1134.1662586999998"/>
    <n v="189.02770978333331"/>
    <m/>
    <s v="24 Mar 2026 09:56"/>
    <s v="24 Mar 2026"/>
    <s v="Mar"/>
    <n v="0"/>
    <n v="6"/>
    <n v="0"/>
    <n v="0"/>
    <n v="0"/>
    <n v="6"/>
    <n v="0"/>
    <s v="24.03.2025"/>
    <x v="23"/>
  </r>
  <r>
    <s v="TO"/>
    <n v="0"/>
    <n v="0"/>
    <n v="7"/>
    <n v="10670"/>
    <s v="2333659"/>
    <s v="20 Jul 2026"/>
    <s v="20"/>
    <s v="Jul"/>
    <s v="27 Jul 2026"/>
    <s v="27"/>
    <s v="Jul"/>
    <n v="7"/>
    <n v="7"/>
    <n v="0"/>
    <n v="0"/>
    <s v="ТУРИСТИЧЕСКА АГЕНЦИЯ СОЛВЕКС - ЕООД"/>
    <x v="0"/>
    <n v="3"/>
    <n v="1"/>
    <n v="3560.8427729"/>
    <n v="508.69182469999998"/>
    <s v="Romania"/>
    <s v="24 Mar 2026 11:19"/>
    <s v="24 Mar 2026"/>
    <s v="Mar"/>
    <n v="0"/>
    <n v="0"/>
    <n v="7"/>
    <n v="0"/>
    <n v="0"/>
    <n v="7"/>
    <n v="0"/>
    <s v="24.03.2025"/>
    <x v="23"/>
  </r>
  <r>
    <s v="TO"/>
    <n v="0"/>
    <n v="0"/>
    <n v="7"/>
    <n v="10672"/>
    <s v="2333662"/>
    <s v="20 Jul 2026"/>
    <s v="20"/>
    <s v="Jul"/>
    <s v="27 Jul 2026"/>
    <s v="27"/>
    <s v="Jul"/>
    <n v="7"/>
    <n v="7"/>
    <n v="0"/>
    <n v="0"/>
    <s v="ТУРИСТИЧЕСКА АГЕНЦИЯ СОЛВЕКС - ЕООД"/>
    <x v="0"/>
    <n v="3"/>
    <n v="1"/>
    <n v="3560.8427729"/>
    <n v="508.69182469999998"/>
    <s v="Romania"/>
    <s v="24 Mar 2026 11:52"/>
    <s v="24 Mar 2026"/>
    <s v="Mar"/>
    <n v="0"/>
    <n v="0"/>
    <n v="7"/>
    <n v="0"/>
    <n v="0"/>
    <n v="7"/>
    <n v="0"/>
    <s v="24.03.2025"/>
    <x v="23"/>
  </r>
  <r>
    <s v="TO"/>
    <n v="0"/>
    <n v="7"/>
    <n v="0"/>
    <n v="10673"/>
    <s v="24032026"/>
    <s v="04 Jul 2026"/>
    <s v="04"/>
    <s v="Jul"/>
    <s v="11 Jul 2026"/>
    <s v="11"/>
    <s v="Jul"/>
    <n v="7"/>
    <n v="7"/>
    <n v="0"/>
    <n v="0"/>
    <s v="ВЕРСО ТРАВЪЛ - ООД"/>
    <x v="3"/>
    <n v="2"/>
    <n v="1"/>
    <n v="2231.3282138"/>
    <n v="318.76117340000002"/>
    <m/>
    <s v="24 Mar 2026 14:57"/>
    <s v="24 Mar 2026"/>
    <s v="Mar"/>
    <n v="0"/>
    <n v="0"/>
    <n v="7"/>
    <n v="0"/>
    <n v="0"/>
    <n v="7"/>
    <n v="0"/>
    <s v="24.03.2025"/>
    <x v="23"/>
  </r>
  <r>
    <s v="TO"/>
    <n v="0"/>
    <n v="7"/>
    <n v="0"/>
    <n v="10674"/>
    <s v="24032026"/>
    <s v="04 Jul 2026"/>
    <s v="04"/>
    <s v="Jul"/>
    <s v="11 Jul 2026"/>
    <s v="11"/>
    <s v="Jul"/>
    <n v="7"/>
    <n v="7"/>
    <n v="0"/>
    <n v="0"/>
    <s v="ВЕРСО ТРАВЪЛ - ООД"/>
    <x v="3"/>
    <n v="3"/>
    <n v="1"/>
    <n v="3012.2715745"/>
    <n v="430.32451064285715"/>
    <m/>
    <s v="24 Mar 2026 14:59"/>
    <s v="24 Mar 2026"/>
    <s v="Mar"/>
    <n v="0"/>
    <n v="0"/>
    <n v="7"/>
    <n v="0"/>
    <n v="0"/>
    <n v="7"/>
    <n v="0"/>
    <s v="24.03.2025"/>
    <x v="23"/>
  </r>
  <r>
    <s v="TO"/>
    <n v="0"/>
    <n v="5"/>
    <n v="0"/>
    <n v="10675"/>
    <s v="PIL60619A01"/>
    <s v="20 Jun 2026"/>
    <s v="20"/>
    <s v="Jun"/>
    <s v="25 Jun 2026"/>
    <s v="25"/>
    <s v="Jun"/>
    <n v="5"/>
    <n v="5"/>
    <n v="0"/>
    <n v="0"/>
    <s v="Алма Сървис - ЕООД"/>
    <x v="2"/>
    <n v="2"/>
    <n v="1"/>
    <n v="1386.0967210000001"/>
    <n v="277.21934420000002"/>
    <m/>
    <s v="24 Mar 2026 15:47"/>
    <s v="24 Mar 2026"/>
    <s v="Mar"/>
    <n v="0"/>
    <n v="5"/>
    <n v="0"/>
    <n v="0"/>
    <n v="0"/>
    <n v="5"/>
    <n v="0"/>
    <s v="24.03.2025"/>
    <x v="23"/>
  </r>
  <r>
    <s v="BOOKING"/>
    <n v="1"/>
    <n v="1"/>
    <n v="0"/>
    <n v="10676"/>
    <s v="5901187430"/>
    <s v="30 May 2026"/>
    <s v="30"/>
    <s v="May"/>
    <s v="01 Jun 2026"/>
    <s v="01"/>
    <s v="Jun"/>
    <n v="2"/>
    <n v="-29"/>
    <n v="1"/>
    <n v="0"/>
    <s v="BOOKING"/>
    <x v="2"/>
    <n v="2"/>
    <n v="1"/>
    <n v="526.13621339449537"/>
    <n v="263.06810669724769"/>
    <m/>
    <s v="24 Mar 2026 17:42"/>
    <s v="24 Mar 2026"/>
    <s v="Mar"/>
    <n v="1"/>
    <n v="0"/>
    <n v="0"/>
    <n v="0"/>
    <n v="0"/>
    <n v="1"/>
    <n v="-1"/>
    <s v="24.03.2025"/>
    <x v="23"/>
  </r>
  <r>
    <s v="TO"/>
    <n v="0"/>
    <n v="4"/>
    <n v="1"/>
    <n v="10679"/>
    <s v="NT322498"/>
    <s v="07 Jul 2026"/>
    <s v="07"/>
    <s v="Jul"/>
    <s v="12 Jul 2026"/>
    <s v="12"/>
    <s v="Jul"/>
    <n v="5"/>
    <n v="5"/>
    <n v="0"/>
    <n v="0"/>
    <s v="НОВОТОН - ЕООД"/>
    <x v="5"/>
    <n v="2"/>
    <n v="2"/>
    <n v="2341.5979091999998"/>
    <n v="468.31958183999996"/>
    <s v="Bulgaria"/>
    <s v="25 Mar 2026 11:01"/>
    <s v="25 Mar 2026"/>
    <s v="Mar"/>
    <n v="0"/>
    <n v="0"/>
    <n v="5"/>
    <n v="0"/>
    <n v="0"/>
    <n v="5"/>
    <n v="0"/>
    <s v="25.03.2025"/>
    <x v="23"/>
  </r>
  <r>
    <s v="BOOKING"/>
    <n v="0"/>
    <n v="4"/>
    <n v="0"/>
    <n v="10680"/>
    <s v="6997183712"/>
    <s v="29 Jun 2026"/>
    <s v="29"/>
    <s v="Jun"/>
    <s v="03 Jul 2026"/>
    <s v="03"/>
    <s v="Jul"/>
    <n v="4"/>
    <n v="-26"/>
    <n v="2"/>
    <n v="2"/>
    <s v="BOOKING"/>
    <x v="0"/>
    <n v="2"/>
    <n v="1"/>
    <n v="1982.4579974311923"/>
    <n v="495.61449935779808"/>
    <s v="Romania"/>
    <s v="25 Mar 2026 11:36"/>
    <s v="25 Mar 2026"/>
    <s v="Mar"/>
    <n v="0"/>
    <n v="2"/>
    <n v="2"/>
    <n v="0"/>
    <n v="0"/>
    <n v="4"/>
    <n v="0"/>
    <s v="25.03.2025"/>
    <x v="23"/>
  </r>
  <r>
    <s v="TO"/>
    <n v="0"/>
    <n v="0"/>
    <n v="5"/>
    <n v="10681"/>
    <s v="2333869"/>
    <s v="27 Jul 2026"/>
    <s v="27"/>
    <s v="Jul"/>
    <s v="01 Aug 2026"/>
    <s v="01"/>
    <s v="Aug"/>
    <n v="5"/>
    <n v="-26"/>
    <n v="4"/>
    <n v="0"/>
    <s v="ТУРИСТИЧЕСКА АГЕНЦИЯ СОЛВЕКС - ЕООД"/>
    <x v="3"/>
    <n v="2"/>
    <n v="2"/>
    <n v="2136.4509005"/>
    <n v="427.29018009999999"/>
    <s v="Romania"/>
    <s v="25 Mar 2026 11:53"/>
    <s v="25 Mar 2026"/>
    <s v="Mar"/>
    <n v="0"/>
    <n v="0"/>
    <n v="4"/>
    <n v="0"/>
    <n v="0"/>
    <n v="4"/>
    <n v="-1"/>
    <s v="25.03.2025"/>
    <x v="23"/>
  </r>
  <r>
    <s v="TO"/>
    <n v="0"/>
    <n v="0"/>
    <n v="7"/>
    <n v="10682"/>
    <s v="NT322502"/>
    <s v="20 Jul 2026"/>
    <s v="20"/>
    <s v="Jul"/>
    <s v="27 Jul 2026"/>
    <s v="27"/>
    <s v="Jul"/>
    <n v="7"/>
    <n v="7"/>
    <n v="0"/>
    <n v="0"/>
    <s v="НОВОТОН - ЕООД"/>
    <x v="0"/>
    <n v="3"/>
    <n v="1"/>
    <n v="3560.8427729"/>
    <n v="508.69182469999998"/>
    <s v="Romania"/>
    <s v="25 Mar 2026 11:55"/>
    <s v="25 Mar 2026"/>
    <s v="Mar"/>
    <n v="0"/>
    <n v="0"/>
    <n v="7"/>
    <n v="0"/>
    <n v="0"/>
    <n v="7"/>
    <n v="0"/>
    <s v="25.03.2025"/>
    <x v="23"/>
  </r>
  <r>
    <s v="TO"/>
    <n v="0"/>
    <n v="0"/>
    <n v="5"/>
    <n v="10683"/>
    <s v="1252855.198886"/>
    <s v="19 Jul 2026"/>
    <s v="19"/>
    <s v="Jul"/>
    <s v="24 Jul 2026"/>
    <s v="24"/>
    <s v="Jul"/>
    <n v="5"/>
    <n v="5"/>
    <n v="0"/>
    <n v="0"/>
    <s v="СЛР-ХОЛИДЕЙ-СЪРВИС ЕООД"/>
    <x v="0"/>
    <n v="2"/>
    <n v="1"/>
    <n v="1884.0510389999999"/>
    <n v="376.8102078"/>
    <s v="Romania"/>
    <s v="25 Mar 2026 13:09"/>
    <s v="25 Mar 2026"/>
    <s v="Mar"/>
    <n v="0"/>
    <n v="0"/>
    <n v="5"/>
    <n v="0"/>
    <n v="0"/>
    <n v="5"/>
    <n v="0"/>
    <s v="25.03.2025"/>
    <x v="23"/>
  </r>
  <r>
    <s v="INDIVIDUAL"/>
    <n v="0"/>
    <n v="0"/>
    <n v="7"/>
    <n v="10678"/>
    <s v="25032026"/>
    <s v="05 Aug 2026"/>
    <s v="05"/>
    <s v="Aug"/>
    <s v="12 Aug 2026"/>
    <s v="12"/>
    <s v="Aug"/>
    <n v="7"/>
    <n v="7"/>
    <n v="0"/>
    <n v="0"/>
    <s v="INDIVIDUAL"/>
    <x v="1"/>
    <n v="4"/>
    <n v="2"/>
    <n v="5594.642743302752"/>
    <n v="799.23467761467884"/>
    <m/>
    <s v="25 Mar 2026 08:17"/>
    <s v="26 Mar 2026"/>
    <s v="Mar"/>
    <n v="0"/>
    <n v="0"/>
    <n v="0"/>
    <n v="7"/>
    <n v="0"/>
    <n v="7"/>
    <n v="0"/>
    <s v="25.03.2025"/>
    <x v="23"/>
  </r>
  <r>
    <s v="INDIVIDUAL"/>
    <n v="3"/>
    <n v="0"/>
    <n v="0"/>
    <n v="10685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62.11125688073389"/>
    <n v="220.70375229357796"/>
    <m/>
    <s v="25 Mar 2026 16:55"/>
    <s v="25 Mar 2026"/>
    <s v="Mar"/>
    <n v="3"/>
    <n v="0"/>
    <n v="0"/>
    <n v="0"/>
    <n v="0"/>
    <n v="3"/>
    <n v="0"/>
    <s v="25.03.2025"/>
    <x v="23"/>
  </r>
  <r>
    <s v="TO"/>
    <n v="0"/>
    <n v="5"/>
    <n v="0"/>
    <n v="10686"/>
    <s v="NT322528"/>
    <s v="27 Jun 2026"/>
    <s v="27"/>
    <s v="Jun"/>
    <s v="02 Jul 2026"/>
    <s v="02"/>
    <s v="Jul"/>
    <n v="5"/>
    <n v="-25"/>
    <n v="4"/>
    <n v="1"/>
    <s v="НОВОТОН - ЕООД"/>
    <x v="0"/>
    <n v="3"/>
    <n v="1"/>
    <n v="2343.5732975000001"/>
    <n v="468.71465950000004"/>
    <s v="Romania"/>
    <s v="25 Mar 2026 18:10"/>
    <s v="25 Mar 2026"/>
    <s v="Mar"/>
    <n v="0"/>
    <n v="4"/>
    <n v="1"/>
    <n v="0"/>
    <n v="0"/>
    <n v="5"/>
    <n v="0"/>
    <s v="25.03.2025"/>
    <x v="23"/>
  </r>
  <r>
    <s v="TO"/>
    <n v="0"/>
    <n v="0"/>
    <n v="7"/>
    <n v="10687"/>
    <s v="NT322529"/>
    <s v="14 Jul 2026"/>
    <s v="14"/>
    <s v="Jul"/>
    <s v="21 Jul 2026"/>
    <s v="21"/>
    <s v="Jul"/>
    <n v="7"/>
    <n v="7"/>
    <n v="0"/>
    <n v="0"/>
    <s v="НОВОТОН - ЕООД"/>
    <x v="1"/>
    <n v="4"/>
    <n v="1"/>
    <n v="4239.0855002999997"/>
    <n v="605.58364289999997"/>
    <s v="Romania"/>
    <s v="25 Mar 2026 19:40"/>
    <s v="25 Mar 2026"/>
    <s v="Mar"/>
    <n v="0"/>
    <n v="0"/>
    <n v="7"/>
    <n v="0"/>
    <n v="0"/>
    <n v="7"/>
    <n v="0"/>
    <s v="25.03.2025"/>
    <x v="23"/>
  </r>
  <r>
    <s v="BOOKING"/>
    <n v="0"/>
    <n v="0"/>
    <n v="4"/>
    <n v="10688"/>
    <s v="5977610617"/>
    <s v="27 Jul 2026"/>
    <s v="27"/>
    <s v="Jul"/>
    <s v="31 Jul 2026"/>
    <s v="31"/>
    <s v="Jul"/>
    <n v="4"/>
    <n v="4"/>
    <n v="0"/>
    <n v="0"/>
    <s v="BOOKING"/>
    <x v="6"/>
    <n v="1"/>
    <n v="2"/>
    <n v="1906.8804198165137"/>
    <n v="476.72010495412843"/>
    <s v="Romania"/>
    <s v="25 Mar 2026 20:22"/>
    <s v="25 Mar 2026"/>
    <s v="Mar"/>
    <n v="0"/>
    <n v="0"/>
    <n v="4"/>
    <n v="0"/>
    <n v="0"/>
    <n v="4"/>
    <n v="0"/>
    <s v="25.03.2025"/>
    <x v="23"/>
  </r>
  <r>
    <s v="TO"/>
    <n v="0"/>
    <n v="0"/>
    <n v="5"/>
    <n v="10689"/>
    <s v="2334027"/>
    <s v="27 Jul 2026"/>
    <s v="27"/>
    <s v="Jul"/>
    <s v="01 Aug 2026"/>
    <s v="01"/>
    <s v="Aug"/>
    <n v="5"/>
    <n v="-26"/>
    <n v="4"/>
    <n v="0"/>
    <s v="ТУРИСТИЧЕСКА АГЕНЦИЯ СОЛВЕКС - ЕООД"/>
    <x v="3"/>
    <n v="2"/>
    <n v="2"/>
    <n v="2136.4509005"/>
    <n v="427.29018009999999"/>
    <s v="Romania"/>
    <s v="26 Mar 2026 09:47"/>
    <s v="26 Mar 2026"/>
    <s v="Mar"/>
    <n v="0"/>
    <n v="0"/>
    <n v="4"/>
    <n v="0"/>
    <n v="0"/>
    <n v="4"/>
    <n v="-1"/>
    <s v="26.03.2025"/>
    <x v="23"/>
  </r>
  <r>
    <s v="TO"/>
    <n v="0"/>
    <n v="5"/>
    <n v="1"/>
    <n v="10690"/>
    <s v="1253010.198982"/>
    <s v="24 Aug 2026"/>
    <s v="24"/>
    <s v="Aug"/>
    <s v="30 Aug 2026"/>
    <s v="30"/>
    <s v="Aug"/>
    <n v="6"/>
    <n v="6"/>
    <n v="0"/>
    <n v="0"/>
    <s v="СЛР-ХОЛИДЕЙ-СЪРВИС ЕООД"/>
    <x v="3"/>
    <n v="2"/>
    <n v="2"/>
    <n v="2321.4137436000001"/>
    <n v="386.90229060000001"/>
    <s v="Romania"/>
    <s v="26 Mar 2026 10:24"/>
    <s v="26 Mar 2026"/>
    <s v="Mar"/>
    <n v="0"/>
    <n v="0"/>
    <n v="0"/>
    <n v="6"/>
    <n v="0"/>
    <n v="6"/>
    <n v="0"/>
    <s v="26.03.2025"/>
    <x v="23"/>
  </r>
  <r>
    <s v="BOOKING"/>
    <n v="1"/>
    <n v="1"/>
    <n v="0"/>
    <n v="10693"/>
    <s v="5046758888"/>
    <s v="30 May 2026"/>
    <s v="30"/>
    <s v="May"/>
    <s v="01 Jun 2026"/>
    <s v="01"/>
    <s v="Jun"/>
    <n v="2"/>
    <n v="-29"/>
    <n v="1"/>
    <n v="0"/>
    <s v="BOOKING"/>
    <x v="6"/>
    <n v="2"/>
    <n v="2"/>
    <n v="617.71929889908245"/>
    <n v="308.85964944954122"/>
    <s v="Romania"/>
    <s v="26 Mar 2026 14:22"/>
    <s v="26 Mar 2026"/>
    <s v="Mar"/>
    <n v="1"/>
    <n v="0"/>
    <n v="0"/>
    <n v="0"/>
    <n v="0"/>
    <n v="1"/>
    <n v="-1"/>
    <s v="26.03.2025"/>
    <x v="23"/>
  </r>
  <r>
    <s v="INDIVIDUAL"/>
    <n v="3"/>
    <n v="0"/>
    <n v="0"/>
    <n v="10694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26"/>
    <n v="209.66856467889906"/>
    <m/>
    <s v="26 Mar 2026 16:34"/>
    <s v="26 Mar 2026"/>
    <s v="Mar"/>
    <n v="3"/>
    <n v="0"/>
    <n v="0"/>
    <n v="0"/>
    <n v="0"/>
    <n v="3"/>
    <n v="0"/>
    <s v="26.03.2025"/>
    <x v="23"/>
  </r>
  <r>
    <s v="TO"/>
    <n v="0"/>
    <n v="5"/>
    <n v="0"/>
    <n v="10695"/>
    <s v="63038"/>
    <s v="25 Jun 2026"/>
    <s v="25"/>
    <s v="Jun"/>
    <s v="30 Jun 2026"/>
    <s v="30"/>
    <s v="Jun"/>
    <n v="5"/>
    <n v="5"/>
    <n v="0"/>
    <n v="0"/>
    <s v="КЛУБ МАГЕЛАН - ООД"/>
    <x v="6"/>
    <n v="1"/>
    <n v="1"/>
    <n v="1055.0724935000001"/>
    <n v="211.01449870000002"/>
    <s v="Romania"/>
    <s v="26 Mar 2026 17:44"/>
    <s v="26 Mar 2026"/>
    <s v="Mar"/>
    <n v="0"/>
    <n v="5"/>
    <n v="0"/>
    <n v="0"/>
    <n v="0"/>
    <n v="5"/>
    <n v="0"/>
    <s v="26.03.2025"/>
    <x v="23"/>
  </r>
  <r>
    <s v="TO"/>
    <n v="0"/>
    <n v="6"/>
    <n v="0"/>
    <n v="10696"/>
    <s v="1253168.199034"/>
    <s v="26 Aug 2026"/>
    <s v="26"/>
    <s v="Aug"/>
    <s v="01 Sep 2026"/>
    <s v="01"/>
    <s v="Sep"/>
    <n v="6"/>
    <n v="-25"/>
    <n v="5"/>
    <n v="0"/>
    <s v="СЛР-ХОЛИДЕЙ-СЪРВИС ЕООД"/>
    <x v="3"/>
    <n v="2"/>
    <n v="0"/>
    <n v="1819.5086489999999"/>
    <n v="303.2514415"/>
    <s v="Romania"/>
    <s v="26 Mar 2026 20:30"/>
    <s v="26 Mar 2026"/>
    <s v="Mar"/>
    <n v="0"/>
    <n v="0"/>
    <n v="0"/>
    <n v="5"/>
    <n v="0"/>
    <n v="5"/>
    <n v="-1"/>
    <s v="26.03.2025"/>
    <x v="23"/>
  </r>
  <r>
    <s v="TO"/>
    <n v="0"/>
    <n v="6"/>
    <n v="0"/>
    <n v="10697"/>
    <s v="1253168.199035"/>
    <s v="26 Aug 2026"/>
    <s v="26"/>
    <s v="Aug"/>
    <s v="01 Sep 2026"/>
    <s v="01"/>
    <s v="Sep"/>
    <n v="6"/>
    <n v="-25"/>
    <n v="5"/>
    <n v="0"/>
    <s v="СЛР-ХОЛИДЕЙ-СЪРВИС ЕООД"/>
    <x v="3"/>
    <n v="3"/>
    <n v="1"/>
    <n v="2456.3073386999999"/>
    <n v="409.38455644999999"/>
    <s v="Romania"/>
    <s v="26 Mar 2026 20:30"/>
    <s v="26 Mar 2026"/>
    <s v="Mar"/>
    <n v="0"/>
    <n v="0"/>
    <n v="0"/>
    <n v="5"/>
    <n v="0"/>
    <n v="5"/>
    <n v="-1"/>
    <s v="26.03.2025"/>
    <x v="23"/>
  </r>
  <r>
    <s v="TO"/>
    <n v="0"/>
    <n v="0"/>
    <n v="7"/>
    <n v="10698"/>
    <s v="2334194"/>
    <s v="20 Jul 2026"/>
    <s v="20"/>
    <s v="Jul"/>
    <s v="27 Jul 2026"/>
    <s v="27"/>
    <s v="Jul"/>
    <n v="7"/>
    <n v="7"/>
    <n v="0"/>
    <n v="0"/>
    <s v="ТУРИСТИЧЕСКА АГЕНЦИЯ СОЛВЕКС - ЕООД"/>
    <x v="3"/>
    <n v="2"/>
    <n v="0"/>
    <n v="2392.8797718000001"/>
    <n v="341.83996740000003"/>
    <s v="Romania"/>
    <s v="26 Mar 2026 21:50"/>
    <s v="26 Mar 2026"/>
    <s v="Mar"/>
    <n v="0"/>
    <n v="0"/>
    <n v="7"/>
    <n v="0"/>
    <n v="0"/>
    <n v="7"/>
    <n v="0"/>
    <s v="26.03.2025"/>
    <x v="23"/>
  </r>
  <r>
    <s v="TO"/>
    <n v="0"/>
    <n v="0"/>
    <n v="6"/>
    <n v="10700"/>
    <s v="1253164.199073"/>
    <s v="13 Jul 2026"/>
    <s v="13"/>
    <s v="Jul"/>
    <s v="19 Jul 2026"/>
    <s v="19"/>
    <s v="Jul"/>
    <n v="6"/>
    <n v="6"/>
    <n v="0"/>
    <n v="0"/>
    <s v="СЛР-ХОЛИДЕЙ-СЪРВИС ЕООД"/>
    <x v="4"/>
    <n v="2"/>
    <n v="1"/>
    <n v="2051.0398043999999"/>
    <n v="341.83996739999998"/>
    <s v="Romania"/>
    <s v="27 Mar 2026 09:40"/>
    <s v="26 Mar 2026"/>
    <s v="Mar"/>
    <n v="0"/>
    <n v="0"/>
    <n v="6"/>
    <n v="0"/>
    <n v="0"/>
    <n v="6"/>
    <n v="0"/>
    <s v="27.03.2025"/>
    <x v="23"/>
  </r>
  <r>
    <s v="BOOKING"/>
    <n v="2"/>
    <n v="0"/>
    <n v="0"/>
    <n v="10702"/>
    <s v="5713184210"/>
    <s v="13 Jun 2026"/>
    <s v="13"/>
    <s v="Jun"/>
    <s v="15 Jun 2026"/>
    <s v="15"/>
    <s v="Jun"/>
    <n v="2"/>
    <n v="2"/>
    <n v="0"/>
    <n v="0"/>
    <s v="BOOKING"/>
    <x v="4"/>
    <n v="2"/>
    <n v="2"/>
    <n v="694.58880091743117"/>
    <n v="347.29440045871559"/>
    <s v="Romania"/>
    <s v="27 Mar 2026 10:26"/>
    <s v="27 Mar 2026"/>
    <s v="Mar"/>
    <n v="0"/>
    <n v="2"/>
    <n v="0"/>
    <n v="0"/>
    <n v="0"/>
    <n v="2"/>
    <n v="0"/>
    <s v="27.03.2025"/>
    <x v="23"/>
  </r>
  <r>
    <s v="BOOKING"/>
    <n v="0"/>
    <n v="3"/>
    <n v="0"/>
    <n v="10703"/>
    <s v="6174250105"/>
    <s v="29 Aug 2026"/>
    <s v="29"/>
    <s v="Aug"/>
    <s v="01 Sep 2026"/>
    <s v="01"/>
    <s v="Sep"/>
    <n v="3"/>
    <n v="-28"/>
    <n v="2"/>
    <n v="0"/>
    <s v="BOOKING"/>
    <x v="3"/>
    <n v="2"/>
    <n v="1"/>
    <n v="1238.3095409174309"/>
    <n v="412.76984697247701"/>
    <s v="Romania"/>
    <s v="27 Mar 2026 10:50"/>
    <s v="27 Mar 2026"/>
    <s v="Mar"/>
    <n v="0"/>
    <n v="0"/>
    <n v="0"/>
    <n v="2"/>
    <n v="0"/>
    <n v="2"/>
    <n v="-1"/>
    <s v="27.03.2025"/>
    <x v="23"/>
  </r>
  <r>
    <s v="INDIVIDUAL"/>
    <n v="3"/>
    <n v="0"/>
    <n v="0"/>
    <n v="10691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26"/>
    <n v="209.66856467889906"/>
    <m/>
    <s v="26 Mar 2026 11:16"/>
    <s v="26 Mar 2026"/>
    <s v="Mar"/>
    <n v="3"/>
    <n v="0"/>
    <n v="0"/>
    <n v="0"/>
    <n v="0"/>
    <n v="3"/>
    <n v="0"/>
    <s v="26.03.2025"/>
    <x v="23"/>
  </r>
  <r>
    <s v="TO"/>
    <n v="0"/>
    <n v="5"/>
    <n v="1"/>
    <n v="10704"/>
    <s v="63042"/>
    <s v="24 Aug 2026"/>
    <s v="24"/>
    <s v="Aug"/>
    <s v="30 Aug 2026"/>
    <s v="30"/>
    <s v="Aug"/>
    <n v="6"/>
    <n v="6"/>
    <n v="0"/>
    <n v="0"/>
    <s v="КЛУБ МАГЕЛАН - ООД"/>
    <x v="6"/>
    <n v="2"/>
    <n v="1"/>
    <n v="1808.5951176000001"/>
    <n v="301.43251960000003"/>
    <s v="Romania"/>
    <s v="27 Mar 2026 11:21"/>
    <s v="27 Mar 2026"/>
    <s v="Mar"/>
    <n v="0"/>
    <n v="0"/>
    <n v="0"/>
    <n v="6"/>
    <n v="0"/>
    <n v="6"/>
    <n v="0"/>
    <s v="27.03.2025"/>
    <x v="23"/>
  </r>
  <r>
    <s v="TO"/>
    <n v="0"/>
    <n v="0"/>
    <n v="6"/>
    <n v="10705"/>
    <s v="0276"/>
    <s v="20 Jul 2026"/>
    <s v="20"/>
    <s v="Jul"/>
    <s v="26 Jul 2026"/>
    <s v="26"/>
    <s v="Jul"/>
    <n v="6"/>
    <n v="6"/>
    <n v="0"/>
    <n v="0"/>
    <s v="КЛУБ МАГЕЛАН - ООД"/>
    <x v="6"/>
    <n v="2"/>
    <n v="2"/>
    <n v="2503.071234"/>
    <n v="417.178539"/>
    <s v="Romania"/>
    <s v="27 Mar 2026 11:21"/>
    <s v="27 Mar 2026"/>
    <s v="Mar"/>
    <n v="0"/>
    <n v="0"/>
    <n v="6"/>
    <n v="0"/>
    <n v="0"/>
    <n v="6"/>
    <n v="0"/>
    <s v="27.03.2025"/>
    <x v="23"/>
  </r>
  <r>
    <s v="INDIVIDUAL"/>
    <n v="3"/>
    <n v="0"/>
    <n v="0"/>
    <n v="10706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26"/>
    <n v="209.66856467889906"/>
    <m/>
    <s v="27 Mar 2026 11:25"/>
    <s v="27 Mar 2026"/>
    <s v="Mar"/>
    <n v="3"/>
    <n v="0"/>
    <n v="0"/>
    <n v="0"/>
    <n v="0"/>
    <n v="3"/>
    <n v="0"/>
    <s v="27.03.2025"/>
    <x v="23"/>
  </r>
  <r>
    <s v="INDIVIDUAL"/>
    <n v="0"/>
    <n v="3"/>
    <n v="0"/>
    <n v="10707"/>
    <s v="14052026"/>
    <s v="14 Mar 2026"/>
    <s v="14"/>
    <s v="Mar"/>
    <s v="17 Mar 2026"/>
    <s v="17"/>
    <s v="Mar"/>
    <n v="3"/>
    <n v="3"/>
    <n v="0"/>
    <n v="0"/>
    <s v="INDIVIDUAL"/>
    <x v="3"/>
    <n v="1"/>
    <n v="0"/>
    <n v="629.00569403669726"/>
    <n v="209.66856467889906"/>
    <m/>
    <s v="27 Mar 2026 11:34"/>
    <s v="27 Mar 2026"/>
    <s v="Mar"/>
    <n v="0"/>
    <n v="0"/>
    <n v="0"/>
    <n v="0"/>
    <n v="0"/>
    <n v="0"/>
    <n v="-3"/>
    <s v="27.03.2025"/>
    <x v="23"/>
  </r>
  <r>
    <s v="TO"/>
    <n v="0"/>
    <n v="4"/>
    <n v="0"/>
    <n v="10836"/>
    <s v="1254714.199742"/>
    <s v="01 Jul 2026"/>
    <s v="01"/>
    <s v="Jul"/>
    <s v="05 Jul 2026"/>
    <s v="05"/>
    <s v="Jul"/>
    <n v="4"/>
    <n v="4"/>
    <n v="0"/>
    <n v="0"/>
    <s v="СЛР-ХОЛИДЕЙ-СЪРВИС ЕООД"/>
    <x v="6"/>
    <n v="2"/>
    <n v="2"/>
    <n v="2009.6544415999999"/>
    <n v="502.41361039999998"/>
    <s v="Romania"/>
    <s v="02 Apr 2026 15:22"/>
    <s v="02 Apr 2026"/>
    <s v="Apr"/>
    <n v="0"/>
    <n v="0"/>
    <n v="4"/>
    <n v="0"/>
    <n v="0"/>
    <n v="4"/>
    <n v="0"/>
    <s v="02.04.2025"/>
    <x v="24"/>
  </r>
  <r>
    <s v="TOPOLA SKIES"/>
    <n v="0"/>
    <n v="0"/>
    <n v="6"/>
    <n v="10798"/>
    <s v="508502"/>
    <s v="30 Jul 2026"/>
    <s v="30"/>
    <s v="Jul"/>
    <s v="05 Aug 2026"/>
    <s v="05"/>
    <s v="Aug"/>
    <n v="6"/>
    <n v="-25"/>
    <n v="1"/>
    <n v="4"/>
    <s v="TOPOLA SKIES"/>
    <x v="0"/>
    <n v="2"/>
    <n v="2"/>
    <n v="3391.3015596330274"/>
    <n v="565.21692660550457"/>
    <m/>
    <s v="31 Mar 2026 16:33"/>
    <s v="31 Mar 2026"/>
    <s v="Mar"/>
    <n v="0"/>
    <n v="0"/>
    <n v="1"/>
    <n v="4"/>
    <n v="0"/>
    <n v="5"/>
    <n v="-1"/>
    <s v="31.03.2025"/>
    <x v="24"/>
  </r>
  <r>
    <s v="TO"/>
    <n v="0"/>
    <n v="0"/>
    <n v="5"/>
    <n v="10847"/>
    <s v="8761"/>
    <s v="18 Aug 2026"/>
    <s v="18"/>
    <s v="Aug"/>
    <s v="23 Aug 2026"/>
    <s v="23"/>
    <s v="Aug"/>
    <n v="5"/>
    <n v="5"/>
    <n v="0"/>
    <n v="0"/>
    <s v="ТЕДИ - КАМ - ЕООД"/>
    <x v="1"/>
    <n v="2"/>
    <n v="3"/>
    <n v="3229.8576619999999"/>
    <n v="645.9715324"/>
    <s v="Israel"/>
    <s v="03 Apr 2026 13:07"/>
    <s v="03 Apr 2026"/>
    <s v="Apr"/>
    <n v="0"/>
    <n v="0"/>
    <n v="0"/>
    <n v="5"/>
    <n v="0"/>
    <n v="5"/>
    <n v="0"/>
    <s v="03.04.2025"/>
    <x v="24"/>
  </r>
  <r>
    <s v="ITAKA"/>
    <n v="0"/>
    <n v="7"/>
    <n v="0"/>
    <n v="10837"/>
    <s v="13919979"/>
    <s v="23 Jun 2026"/>
    <s v="23"/>
    <s v="Jun"/>
    <s v="30 Jun 2026"/>
    <s v="30"/>
    <s v="Jun"/>
    <n v="7"/>
    <n v="7"/>
    <n v="0"/>
    <n v="0"/>
    <s v="NOWA ITAKA SPOLKA Z OGRANICZONA ODPOWIEDZIALNOSCIA"/>
    <x v="6"/>
    <n v="2"/>
    <n v="0"/>
    <n v="1631.0253118999999"/>
    <n v="233.00361598571428"/>
    <s v="Poland"/>
    <s v="03 Apr 2026 12:03"/>
    <s v="02 Apr 2026"/>
    <s v="Apr"/>
    <n v="0"/>
    <n v="7"/>
    <n v="0"/>
    <n v="0"/>
    <n v="0"/>
    <n v="7"/>
    <n v="0"/>
    <s v="03.04.2025"/>
    <x v="24"/>
  </r>
  <r>
    <s v="TO"/>
    <n v="0"/>
    <n v="6"/>
    <n v="0"/>
    <n v="10857"/>
    <s v="NT323226"/>
    <s v="29 Jun 2026"/>
    <s v="29"/>
    <s v="Jun"/>
    <s v="05 Jul 2026"/>
    <s v="05"/>
    <s v="Jul"/>
    <n v="6"/>
    <n v="-24"/>
    <n v="2"/>
    <n v="4"/>
    <s v="НОВОТОН - ЕООД"/>
    <x v="6"/>
    <n v="3"/>
    <n v="1"/>
    <n v="2604.4614612"/>
    <n v="434.07691019999999"/>
    <s v="Romania"/>
    <s v="03 Apr 2026 15:15"/>
    <s v="03 Apr 2026"/>
    <s v="Apr"/>
    <n v="0"/>
    <n v="2"/>
    <n v="4"/>
    <n v="0"/>
    <n v="0"/>
    <n v="6"/>
    <n v="0"/>
    <s v="03.04.2025"/>
    <x v="24"/>
  </r>
  <r>
    <s v="BOOKING"/>
    <n v="0"/>
    <n v="0"/>
    <n v="4"/>
    <n v="10858"/>
    <s v="6397444677"/>
    <s v="19 Jul 2026"/>
    <s v="19"/>
    <s v="Jul"/>
    <s v="23 Jul 2026"/>
    <s v="23"/>
    <s v="Jul"/>
    <n v="4"/>
    <n v="4"/>
    <n v="0"/>
    <n v="0"/>
    <s v="BOOKING"/>
    <x v="6"/>
    <n v="2"/>
    <n v="2"/>
    <n v="2648.4450275229356"/>
    <n v="662.11125688073389"/>
    <m/>
    <s v="03 Apr 2026 16:56"/>
    <s v="03 Apr 2026"/>
    <s v="Apr"/>
    <n v="0"/>
    <n v="0"/>
    <n v="4"/>
    <n v="0"/>
    <n v="0"/>
    <n v="4"/>
    <n v="0"/>
    <s v="03.04.2025"/>
    <x v="24"/>
  </r>
  <r>
    <s v="TO"/>
    <n v="0"/>
    <n v="0"/>
    <n v="5"/>
    <n v="10859"/>
    <s v="NT323243"/>
    <s v="29 Jul 2026"/>
    <s v="29"/>
    <s v="Jul"/>
    <s v="03 Aug 2026"/>
    <s v="03"/>
    <s v="Aug"/>
    <n v="5"/>
    <n v="-26"/>
    <n v="2"/>
    <n v="2"/>
    <s v="НОВОТОН - ЕООД"/>
    <x v="6"/>
    <n v="2"/>
    <n v="0"/>
    <n v="0"/>
    <n v="0"/>
    <s v="Romania"/>
    <s v="03 Apr 2026 17:58"/>
    <s v="03 Apr 2026"/>
    <s v="Apr"/>
    <n v="0"/>
    <n v="0"/>
    <n v="2"/>
    <n v="2"/>
    <n v="0"/>
    <n v="4"/>
    <n v="-1"/>
    <s v="03.04.2025"/>
    <x v="24"/>
  </r>
  <r>
    <s v="TO"/>
    <n v="0"/>
    <n v="0"/>
    <n v="5"/>
    <n v="10860"/>
    <s v="NT323241"/>
    <s v="29 Jul 2026"/>
    <s v="29"/>
    <s v="Jul"/>
    <s v="03 Aug 2026"/>
    <s v="03"/>
    <s v="Aug"/>
    <n v="5"/>
    <n v="-26"/>
    <n v="2"/>
    <n v="2"/>
    <s v="НОВОТОН - ЕООД"/>
    <x v="6"/>
    <n v="2"/>
    <n v="0"/>
    <n v="0"/>
    <n v="0"/>
    <s v="Romania"/>
    <s v="03 Apr 2026 17:58"/>
    <s v="03 Apr 2026"/>
    <s v="Apr"/>
    <n v="0"/>
    <n v="0"/>
    <n v="2"/>
    <n v="2"/>
    <n v="0"/>
    <n v="4"/>
    <n v="-1"/>
    <s v="03.04.2025"/>
    <x v="24"/>
  </r>
  <r>
    <s v="TO"/>
    <n v="0"/>
    <n v="0"/>
    <n v="5"/>
    <n v="10861"/>
    <s v="NT323242"/>
    <s v="29 Jul 2026"/>
    <s v="29"/>
    <s v="Jul"/>
    <s v="03 Aug 2026"/>
    <s v="03"/>
    <s v="Aug"/>
    <n v="5"/>
    <n v="-26"/>
    <n v="2"/>
    <n v="2"/>
    <s v="НОВОТОН - ЕООД"/>
    <x v="6"/>
    <n v="2"/>
    <n v="0"/>
    <n v="0"/>
    <n v="0"/>
    <s v="Romania"/>
    <s v="03 Apr 2026 17:58"/>
    <s v="03 Apr 2026"/>
    <s v="Apr"/>
    <n v="0"/>
    <n v="0"/>
    <n v="2"/>
    <n v="2"/>
    <n v="0"/>
    <n v="4"/>
    <n v="-1"/>
    <s v="03.04.2025"/>
    <x v="24"/>
  </r>
  <r>
    <s v="TO"/>
    <n v="0"/>
    <n v="0"/>
    <n v="5"/>
    <n v="10862"/>
    <s v="NT323244"/>
    <s v="29 Jul 2026"/>
    <s v="29"/>
    <s v="Jul"/>
    <s v="03 Aug 2026"/>
    <s v="03"/>
    <s v="Aug"/>
    <n v="5"/>
    <n v="-26"/>
    <n v="2"/>
    <n v="2"/>
    <s v="НОВОТОН - ЕООД"/>
    <x v="6"/>
    <n v="2"/>
    <n v="1"/>
    <n v="0"/>
    <n v="0"/>
    <s v="Romania"/>
    <s v="03 Apr 2026 18:02"/>
    <s v="03 Apr 2026"/>
    <s v="Apr"/>
    <n v="0"/>
    <n v="0"/>
    <n v="2"/>
    <n v="2"/>
    <n v="0"/>
    <n v="4"/>
    <n v="-1"/>
    <s v="03.04.2025"/>
    <x v="24"/>
  </r>
  <r>
    <s v="BOOKING"/>
    <n v="7"/>
    <n v="-1"/>
    <n v="0"/>
    <n v="10746"/>
    <s v="5910745719"/>
    <s v="08 Jun 2026"/>
    <s v="08"/>
    <s v="Jun"/>
    <s v="14 Jun 2026"/>
    <s v="14"/>
    <s v="Jun"/>
    <n v="6"/>
    <n v="6"/>
    <n v="0"/>
    <n v="0"/>
    <s v="BOOKING"/>
    <x v="3"/>
    <n v="2"/>
    <n v="1"/>
    <n v="1543.5266812844036"/>
    <n v="257.25444688073389"/>
    <s v="Romania"/>
    <s v="30 Mar 2026 00:14"/>
    <s v="29 Mar 2026"/>
    <s v="Mar"/>
    <n v="0"/>
    <n v="6"/>
    <n v="0"/>
    <n v="0"/>
    <n v="0"/>
    <n v="6"/>
    <n v="0"/>
    <s v="30.03.2025"/>
    <x v="24"/>
  </r>
  <r>
    <s v="BOOKING"/>
    <n v="7"/>
    <n v="-1"/>
    <n v="0"/>
    <n v="10747"/>
    <s v="5910745152"/>
    <s v="08 Jun 2026"/>
    <s v="08"/>
    <s v="Jun"/>
    <s v="14 Jun 2026"/>
    <s v="14"/>
    <s v="Jun"/>
    <n v="6"/>
    <n v="6"/>
    <n v="0"/>
    <n v="0"/>
    <s v="BOOKING"/>
    <x v="7"/>
    <n v="4"/>
    <n v="1"/>
    <n v="3421.8771038532104"/>
    <n v="570.31285064220174"/>
    <s v="Romania"/>
    <s v="30 Mar 2026 00:20"/>
    <s v="29 Mar 2026"/>
    <s v="Mar"/>
    <n v="0"/>
    <n v="6"/>
    <n v="0"/>
    <n v="0"/>
    <n v="0"/>
    <n v="6"/>
    <n v="0"/>
    <s v="30.03.2025"/>
    <x v="24"/>
  </r>
  <r>
    <s v="TO"/>
    <n v="0"/>
    <n v="2"/>
    <n v="0"/>
    <n v="10750"/>
    <s v="1253468.199285"/>
    <s v="19 Jun 2026"/>
    <s v="19"/>
    <s v="Jun"/>
    <s v="21 Jun 2026"/>
    <s v="21"/>
    <s v="Jun"/>
    <n v="2"/>
    <n v="2"/>
    <n v="0"/>
    <n v="0"/>
    <s v="СЛР-ХОЛИДЕЙ-СЪРВИС ЕООД"/>
    <x v="6"/>
    <n v="3"/>
    <n v="1"/>
    <n v="949.59458159999997"/>
    <n v="474.79729079999998"/>
    <s v="Romania"/>
    <s v="30 Mar 2026 10:03"/>
    <s v="28 Mar 2026"/>
    <s v="Mar"/>
    <n v="0"/>
    <n v="2"/>
    <n v="0"/>
    <n v="0"/>
    <n v="0"/>
    <n v="2"/>
    <n v="0"/>
    <s v="30.03.2025"/>
    <x v="24"/>
  </r>
  <r>
    <s v="BOOKING"/>
    <n v="1"/>
    <n v="1"/>
    <n v="0"/>
    <n v="10751"/>
    <s v="5364742918"/>
    <s v="30 May 2026"/>
    <s v="30"/>
    <s v="May"/>
    <s v="01 Jun 2026"/>
    <s v="01"/>
    <s v="Jun"/>
    <n v="2"/>
    <n v="-29"/>
    <n v="1"/>
    <n v="0"/>
    <s v="BOOKING"/>
    <x v="6"/>
    <n v="2"/>
    <n v="0"/>
    <n v="494.16108440366969"/>
    <n v="247.08054220183485"/>
    <s v="Romania"/>
    <s v="30 Mar 2026 10:10"/>
    <s v="30 Mar 2026"/>
    <s v="Mar"/>
    <n v="1"/>
    <n v="0"/>
    <n v="0"/>
    <n v="0"/>
    <n v="0"/>
    <n v="1"/>
    <n v="-1"/>
    <s v="30.03.2025"/>
    <x v="24"/>
  </r>
  <r>
    <s v="TO"/>
    <n v="0"/>
    <n v="5"/>
    <n v="0"/>
    <n v="10752"/>
    <s v="29068"/>
    <s v="06 Jul 2026"/>
    <s v="06"/>
    <s v="Jul"/>
    <s v="11 Jul 2026"/>
    <s v="11"/>
    <s v="Jul"/>
    <n v="5"/>
    <n v="5"/>
    <n v="0"/>
    <n v="0"/>
    <s v="КЛУБ МАГЕЛАН - ООД"/>
    <x v="3"/>
    <n v="2"/>
    <n v="2"/>
    <n v="2015.2872320000001"/>
    <n v="403.0574464"/>
    <s v="Romania"/>
    <s v="30 Mar 2026 10:43"/>
    <s v="29 Mar 2026"/>
    <s v="Mar"/>
    <n v="0"/>
    <n v="0"/>
    <n v="5"/>
    <n v="0"/>
    <n v="0"/>
    <n v="5"/>
    <n v="0"/>
    <s v="30.03.2025"/>
    <x v="24"/>
  </r>
  <r>
    <s v="TO"/>
    <n v="0"/>
    <n v="0"/>
    <n v="5"/>
    <n v="10755"/>
    <s v="20179"/>
    <s v="20 Jul 2026"/>
    <s v="20"/>
    <s v="Jul"/>
    <s v="25 Jul 2026"/>
    <s v="25"/>
    <s v="Jul"/>
    <n v="5"/>
    <n v="5"/>
    <n v="0"/>
    <n v="0"/>
    <s v="КЛУБ МАГЕЛАН - ООД"/>
    <x v="6"/>
    <n v="1"/>
    <n v="0"/>
    <n v="1168.1194674999999"/>
    <n v="233.62389349999998"/>
    <s v="Romania"/>
    <s v="30 Mar 2026 10:47"/>
    <s v="30 Mar 2026"/>
    <s v="Mar"/>
    <n v="0"/>
    <n v="0"/>
    <n v="5"/>
    <n v="0"/>
    <n v="0"/>
    <n v="5"/>
    <n v="0"/>
    <s v="30.03.2025"/>
    <x v="24"/>
  </r>
  <r>
    <s v="TO"/>
    <n v="0"/>
    <n v="5"/>
    <n v="0"/>
    <n v="10756"/>
    <s v="NT322820"/>
    <s v="22 Jun 2026"/>
    <s v="22"/>
    <s v="Jun"/>
    <s v="27 Jun 2026"/>
    <s v="27"/>
    <s v="Jun"/>
    <n v="5"/>
    <n v="5"/>
    <n v="0"/>
    <n v="0"/>
    <s v="НОВОТОН - ЕООД"/>
    <x v="3"/>
    <n v="2"/>
    <n v="2"/>
    <n v="1793.2809686999999"/>
    <n v="358.65619373999999"/>
    <s v="Romania"/>
    <s v="30 Mar 2026 10:55"/>
    <s v="30 Mar 2026"/>
    <s v="Mar"/>
    <n v="0"/>
    <n v="5"/>
    <n v="0"/>
    <n v="0"/>
    <n v="0"/>
    <n v="5"/>
    <n v="0"/>
    <s v="30.03.2025"/>
    <x v="24"/>
  </r>
  <r>
    <s v="TO"/>
    <n v="0"/>
    <n v="5"/>
    <n v="0"/>
    <n v="10757"/>
    <s v="NT322822"/>
    <s v="22 Jun 2026"/>
    <s v="22"/>
    <s v="Jun"/>
    <s v="27 Jun 2026"/>
    <s v="27"/>
    <s v="Jun"/>
    <n v="5"/>
    <n v="5"/>
    <n v="0"/>
    <n v="0"/>
    <s v="НОВОТОН - ЕООД"/>
    <x v="6"/>
    <n v="2"/>
    <n v="0"/>
    <n v="1394.1547406"/>
    <n v="278.83094812000002"/>
    <s v="Romania"/>
    <s v="30 Mar 2026 10:55"/>
    <s v="30 Mar 2026"/>
    <s v="Mar"/>
    <n v="0"/>
    <n v="5"/>
    <n v="0"/>
    <n v="0"/>
    <n v="0"/>
    <n v="5"/>
    <n v="0"/>
    <s v="30.03.2025"/>
    <x v="24"/>
  </r>
  <r>
    <s v="TO"/>
    <n v="0"/>
    <n v="5"/>
    <n v="0"/>
    <n v="10762"/>
    <s v="2334567"/>
    <s v="02 Jul 2026"/>
    <s v="02"/>
    <s v="Jul"/>
    <s v="07 Jul 2026"/>
    <s v="07"/>
    <s v="Jul"/>
    <n v="5"/>
    <n v="5"/>
    <n v="0"/>
    <n v="0"/>
    <s v="ТУРИСТИЧЕСКА АГЕНЦИЯ СОЛВЕКС - ЕООД"/>
    <x v="1"/>
    <n v="3"/>
    <n v="2"/>
    <n v="0"/>
    <n v="0"/>
    <m/>
    <s v="30 Mar 2026 12:09"/>
    <s v="30 Mar 2026"/>
    <s v="Mar"/>
    <n v="0"/>
    <n v="0"/>
    <n v="5"/>
    <n v="0"/>
    <n v="0"/>
    <n v="5"/>
    <n v="0"/>
    <s v="30.03.2025"/>
    <x v="24"/>
  </r>
  <r>
    <s v="TO"/>
    <n v="0"/>
    <n v="3"/>
    <n v="0"/>
    <n v="10758"/>
    <s v="1253752.199325"/>
    <s v="02 Jul 2026"/>
    <s v="02"/>
    <s v="Jul"/>
    <s v="05 Jul 2026"/>
    <s v="05"/>
    <s v="Jul"/>
    <n v="3"/>
    <n v="3"/>
    <n v="0"/>
    <n v="0"/>
    <s v="СЛР-ХОЛИДЕЙ-СЪРВИС ЕООД"/>
    <x v="3"/>
    <n v="2"/>
    <n v="1"/>
    <n v="1238.0403899999999"/>
    <n v="412.68012999999996"/>
    <s v="Romania"/>
    <s v="30 Mar 2026 12:06"/>
    <s v="30 Mar 2026"/>
    <s v="Mar"/>
    <n v="0"/>
    <n v="0"/>
    <n v="3"/>
    <n v="0"/>
    <n v="0"/>
    <n v="3"/>
    <n v="0"/>
    <s v="30.03.2025"/>
    <x v="24"/>
  </r>
  <r>
    <s v="ITAKA"/>
    <n v="0"/>
    <n v="0"/>
    <n v="7"/>
    <n v="10759"/>
    <s v="13906296"/>
    <s v="17 Jul 2026"/>
    <s v="17"/>
    <s v="Jul"/>
    <s v="24 Jul 2026"/>
    <s v="24"/>
    <s v="Jul"/>
    <n v="7"/>
    <n v="7"/>
    <n v="0"/>
    <n v="0"/>
    <s v="NOWA ITAKA SPOLKA Z OGRANICZONA ODPOWIEDZIALNOSCIA"/>
    <x v="3"/>
    <n v="1"/>
    <n v="1"/>
    <n v="1808.6929091"/>
    <n v="258.38470130000002"/>
    <s v="Poland"/>
    <s v="30 Mar 2026 12:09"/>
    <s v="28 Mar 2026"/>
    <s v="Mar"/>
    <n v="0"/>
    <n v="0"/>
    <n v="7"/>
    <n v="0"/>
    <n v="0"/>
    <n v="7"/>
    <n v="0"/>
    <s v="30.03.2025"/>
    <x v="24"/>
  </r>
  <r>
    <s v="ITAKA"/>
    <n v="0"/>
    <n v="0"/>
    <n v="7"/>
    <n v="10760"/>
    <s v="13906296"/>
    <s v="17 Jul 2026"/>
    <s v="17"/>
    <s v="Jul"/>
    <s v="24 Jul 2026"/>
    <s v="24"/>
    <s v="Jul"/>
    <n v="7"/>
    <n v="7"/>
    <n v="0"/>
    <n v="0"/>
    <s v="NOWA ITAKA SPOLKA Z OGRANICZONA ODPOWIEDZIALNOSCIA"/>
    <x v="3"/>
    <n v="1"/>
    <n v="1"/>
    <n v="1808.6929091"/>
    <n v="258.38470130000002"/>
    <s v="Poland"/>
    <s v="30 Mar 2026 12:09"/>
    <s v="28 Mar 2026"/>
    <s v="Mar"/>
    <n v="0"/>
    <n v="0"/>
    <n v="7"/>
    <n v="0"/>
    <n v="0"/>
    <n v="7"/>
    <n v="0"/>
    <s v="30.03.2025"/>
    <x v="24"/>
  </r>
  <r>
    <s v="TO"/>
    <n v="0"/>
    <n v="0"/>
    <n v="5"/>
    <n v="10763"/>
    <s v="1253764.199329"/>
    <s v="16 Aug 2026"/>
    <s v="16"/>
    <s v="Aug"/>
    <s v="21 Aug 2026"/>
    <s v="21"/>
    <s v="Aug"/>
    <n v="5"/>
    <n v="5"/>
    <n v="0"/>
    <n v="0"/>
    <s v="СЛР-ХОЛИДЕЙ-СЪРВИС ЕООД"/>
    <x v="0"/>
    <n v="2"/>
    <n v="1"/>
    <n v="1884.0510389999999"/>
    <n v="376.8102078"/>
    <s v="Romania"/>
    <s v="30 Mar 2026 12:27"/>
    <s v="30 Mar 2026"/>
    <s v="Mar"/>
    <n v="0"/>
    <n v="0"/>
    <n v="0"/>
    <n v="5"/>
    <n v="0"/>
    <n v="5"/>
    <n v="0"/>
    <s v="30.03.2025"/>
    <x v="24"/>
  </r>
  <r>
    <s v="BOOKING"/>
    <n v="1"/>
    <n v="1"/>
    <n v="0"/>
    <n v="10764"/>
    <s v="5824690370"/>
    <s v="30 May 2026"/>
    <s v="30"/>
    <s v="May"/>
    <s v="01 Jun 2026"/>
    <s v="01"/>
    <s v="Jun"/>
    <n v="2"/>
    <n v="-29"/>
    <n v="1"/>
    <n v="0"/>
    <s v="BOOKING"/>
    <x v="4"/>
    <n v="2"/>
    <n v="1"/>
    <n v="514.50889376146779"/>
    <n v="257.25444688073389"/>
    <s v="Romania"/>
    <s v="30 Mar 2026 13:26"/>
    <s v="30 Mar 2026"/>
    <s v="Mar"/>
    <n v="1"/>
    <n v="0"/>
    <n v="0"/>
    <n v="0"/>
    <n v="0"/>
    <n v="1"/>
    <n v="-1"/>
    <s v="30.03.2025"/>
    <x v="24"/>
  </r>
  <r>
    <s v="TO"/>
    <n v="0"/>
    <n v="2"/>
    <n v="1"/>
    <n v="10766"/>
    <s v="103186"/>
    <s v="09 Jul 2026"/>
    <s v="09"/>
    <s v="Jul"/>
    <s v="12 Jul 2026"/>
    <s v="12"/>
    <s v="Jul"/>
    <n v="3"/>
    <n v="3"/>
    <n v="0"/>
    <n v="0"/>
    <s v="ДЕСТИНЕЙШЪН ТУРИСТИК СЪРВИСИС - ЕООД"/>
    <x v="6"/>
    <n v="2"/>
    <n v="1"/>
    <n v="1334.9713247999998"/>
    <n v="444.99044159999994"/>
    <m/>
    <s v="30 Mar 2026 13:32"/>
    <s v="30 Mar 2026"/>
    <s v="Mar"/>
    <n v="0"/>
    <n v="0"/>
    <n v="3"/>
    <n v="0"/>
    <n v="0"/>
    <n v="3"/>
    <n v="0"/>
    <s v="30.03.2025"/>
    <x v="24"/>
  </r>
  <r>
    <s v="TO"/>
    <n v="0"/>
    <n v="2"/>
    <n v="1"/>
    <n v="10765"/>
    <s v="103185"/>
    <s v="09 Jul 2026"/>
    <s v="09"/>
    <s v="Jul"/>
    <s v="12 Jul 2026"/>
    <s v="12"/>
    <s v="Jul"/>
    <n v="3"/>
    <n v="3"/>
    <n v="0"/>
    <n v="0"/>
    <s v="ДЕСТИНЕЙШЪН ТУРИСТИК СЪРВИСИС - ЕООД"/>
    <x v="1"/>
    <n v="4"/>
    <n v="0"/>
    <n v="2422.3345715999999"/>
    <n v="807.4448572"/>
    <m/>
    <s v="30 Mar 2026 13:32"/>
    <s v="30 Mar 2026"/>
    <s v="Mar"/>
    <n v="0"/>
    <n v="0"/>
    <n v="3"/>
    <n v="0"/>
    <n v="0"/>
    <n v="3"/>
    <n v="0"/>
    <s v="30.03.2025"/>
    <x v="24"/>
  </r>
  <r>
    <s v="TO"/>
    <n v="0"/>
    <n v="7"/>
    <n v="0"/>
    <n v="10770"/>
    <s v="1253868.199343"/>
    <s v="29 Aug 2026"/>
    <s v="29"/>
    <s v="Aug"/>
    <s v="05 Sep 2026"/>
    <s v="05"/>
    <s v="Sep"/>
    <n v="7"/>
    <n v="-24"/>
    <n v="2"/>
    <n v="4"/>
    <s v="СЛР-ХОЛИДЕЙ-СЪРВИС ЕООД"/>
    <x v="4"/>
    <n v="2"/>
    <n v="2"/>
    <n v="2425.8550655999998"/>
    <n v="346.55072365714284"/>
    <s v="Romania"/>
    <s v="30 Mar 2026 14:47"/>
    <s v="30 Mar 2026"/>
    <s v="Mar"/>
    <n v="0"/>
    <n v="0"/>
    <n v="0"/>
    <n v="2"/>
    <n v="4"/>
    <n v="6"/>
    <n v="-1"/>
    <s v="30.03.2025"/>
    <x v="24"/>
  </r>
  <r>
    <s v="TOPOLA SKIES"/>
    <n v="0"/>
    <n v="5"/>
    <n v="0"/>
    <n v="10863"/>
    <s v="511909"/>
    <s v="29 Jun 2026"/>
    <s v="29"/>
    <s v="Jun"/>
    <s v="04 Jul 2026"/>
    <s v="04"/>
    <s v="Jul"/>
    <n v="5"/>
    <n v="-25"/>
    <n v="2"/>
    <n v="3"/>
    <s v="TOPOLA SKIES"/>
    <x v="4"/>
    <n v="2"/>
    <n v="1"/>
    <n v="1980.9507522935778"/>
    <n v="396.19015045871555"/>
    <m/>
    <s v="04 Apr 2026 19:28"/>
    <s v="04 Apr 2026"/>
    <s v="Apr"/>
    <n v="0"/>
    <n v="2"/>
    <n v="3"/>
    <n v="0"/>
    <n v="0"/>
    <n v="5"/>
    <n v="0"/>
    <s v="04.04.2025"/>
    <x v="24"/>
  </r>
  <r>
    <s v="TO"/>
    <n v="0"/>
    <n v="0"/>
    <n v="7"/>
    <n v="10864"/>
    <s v="2335464"/>
    <s v="20 Jul 2026"/>
    <s v="20"/>
    <s v="Jul"/>
    <s v="27 Jul 2026"/>
    <s v="27"/>
    <s v="Jul"/>
    <n v="7"/>
    <n v="7"/>
    <n v="0"/>
    <n v="0"/>
    <s v="ТУРИСТИЧЕСКА АГЕНЦИЯ СОЛВЕКС - ЕООД"/>
    <x v="3"/>
    <n v="2"/>
    <n v="0"/>
    <n v="2552.2408002000002"/>
    <n v="364.60582860000005"/>
    <s v="Romania"/>
    <s v="04 Apr 2026 19:30"/>
    <s v="04 Apr 2026"/>
    <s v="Apr"/>
    <n v="0"/>
    <n v="0"/>
    <n v="7"/>
    <n v="0"/>
    <n v="0"/>
    <n v="7"/>
    <n v="0"/>
    <s v="04.04.2025"/>
    <x v="24"/>
  </r>
  <r>
    <s v="BOOKING"/>
    <n v="0"/>
    <n v="0"/>
    <n v="4"/>
    <n v="10865"/>
    <s v="5065320919"/>
    <s v="10 Aug 2026"/>
    <s v="10"/>
    <s v="Aug"/>
    <s v="14 Aug 2026"/>
    <s v="14"/>
    <s v="Aug"/>
    <n v="4"/>
    <n v="4"/>
    <n v="0"/>
    <n v="0"/>
    <s v="BOOKING"/>
    <x v="4"/>
    <n v="3"/>
    <n v="1"/>
    <n v="2637.1048022018344"/>
    <n v="659.27620055045861"/>
    <s v="Romania"/>
    <s v="04 Apr 2026 21:48"/>
    <s v="04 Apr 2026"/>
    <s v="Apr"/>
    <n v="0"/>
    <n v="0"/>
    <n v="0"/>
    <n v="4"/>
    <n v="0"/>
    <n v="4"/>
    <n v="0"/>
    <s v="04.04.2025"/>
    <x v="24"/>
  </r>
  <r>
    <s v="INDIVIDUAL"/>
    <n v="0"/>
    <n v="5"/>
    <n v="2"/>
    <n v="10772"/>
    <s v="30032026"/>
    <s v="06 Jul 2026"/>
    <s v="06"/>
    <s v="Jul"/>
    <s v="13 Jul 2026"/>
    <s v="13"/>
    <s v="Jul"/>
    <n v="7"/>
    <n v="7"/>
    <n v="0"/>
    <n v="0"/>
    <s v="INDIVIDUAL"/>
    <x v="2"/>
    <n v="2"/>
    <n v="1"/>
    <n v="2797.8237866972472"/>
    <n v="399.6891123853211"/>
    <m/>
    <s v="30 Mar 2026 15:54"/>
    <s v="30 Mar 2026"/>
    <s v="Mar"/>
    <n v="0"/>
    <n v="0"/>
    <n v="7"/>
    <n v="0"/>
    <n v="0"/>
    <n v="7"/>
    <n v="0"/>
    <s v="30.03.2025"/>
    <x v="24"/>
  </r>
  <r>
    <s v="BOOKING"/>
    <n v="0"/>
    <n v="3"/>
    <n v="1"/>
    <n v="10866"/>
    <s v="6520452604"/>
    <s v="24 Aug 2026"/>
    <s v="24"/>
    <s v="Aug"/>
    <s v="28 Aug 2026"/>
    <s v="28"/>
    <s v="Aug"/>
    <n v="4"/>
    <n v="4"/>
    <n v="0"/>
    <n v="0"/>
    <s v="BOOKING"/>
    <x v="3"/>
    <n v="2"/>
    <n v="2"/>
    <n v="2209.1907302752293"/>
    <n v="552.29768256880732"/>
    <s v="Romania"/>
    <s v="05 Apr 2026 10:22"/>
    <s v="05 Apr 2026"/>
    <s v="Apr"/>
    <n v="0"/>
    <n v="0"/>
    <n v="0"/>
    <n v="4"/>
    <n v="0"/>
    <n v="4"/>
    <n v="0"/>
    <s v="05.04.2025"/>
    <x v="24"/>
  </r>
  <r>
    <s v="BOOKING"/>
    <n v="2"/>
    <n v="1"/>
    <n v="0"/>
    <n v="10867"/>
    <s v="6461557671"/>
    <s v="29 May 2026"/>
    <s v="29"/>
    <s v="May"/>
    <s v="01 Jun 2026"/>
    <s v="01"/>
    <s v="Jun"/>
    <n v="3"/>
    <n v="-28"/>
    <n v="2"/>
    <n v="0"/>
    <s v="BOOKING"/>
    <x v="4"/>
    <n v="2"/>
    <n v="1"/>
    <n v="771.7633406422018"/>
    <n v="257.25444688073389"/>
    <m/>
    <s v="05 Apr 2026 12:46"/>
    <s v="05 Apr 2026"/>
    <s v="Apr"/>
    <n v="2"/>
    <n v="0"/>
    <n v="0"/>
    <n v="0"/>
    <n v="0"/>
    <n v="2"/>
    <n v="-1"/>
    <s v="05.04.2025"/>
    <x v="24"/>
  </r>
  <r>
    <s v="BOOKING"/>
    <n v="2"/>
    <n v="1"/>
    <n v="0"/>
    <n v="10868"/>
    <s v="6461557671"/>
    <s v="29 May 2026"/>
    <s v="29"/>
    <s v="May"/>
    <s v="01 Jun 2026"/>
    <s v="01"/>
    <s v="Jun"/>
    <n v="3"/>
    <n v="-28"/>
    <n v="2"/>
    <n v="0"/>
    <s v="BOOKING"/>
    <x v="4"/>
    <n v="2"/>
    <n v="1"/>
    <n v="771.7633406422018"/>
    <n v="257.25444688073389"/>
    <m/>
    <s v="05 Apr 2026 12:46"/>
    <s v="05 Apr 2026"/>
    <s v="Apr"/>
    <n v="2"/>
    <n v="0"/>
    <n v="0"/>
    <n v="0"/>
    <n v="0"/>
    <n v="2"/>
    <n v="-1"/>
    <s v="05.04.2025"/>
    <x v="24"/>
  </r>
  <r>
    <s v="BOOKING"/>
    <n v="1"/>
    <n v="1"/>
    <n v="0"/>
    <n v="10869"/>
    <s v="6913958854"/>
    <s v="30 May 2026"/>
    <s v="30"/>
    <s v="May"/>
    <s v="01 Jun 2026"/>
    <s v="01"/>
    <s v="Jun"/>
    <n v="2"/>
    <n v="-29"/>
    <n v="1"/>
    <n v="0"/>
    <s v="BOOKING"/>
    <x v="6"/>
    <n v="1"/>
    <n v="2"/>
    <n v="494.16108440366969"/>
    <n v="247.08054220183485"/>
    <m/>
    <s v="05 Apr 2026 20:16"/>
    <s v="05 Apr 2026"/>
    <s v="Apr"/>
    <n v="1"/>
    <n v="0"/>
    <n v="0"/>
    <n v="0"/>
    <n v="0"/>
    <n v="1"/>
    <n v="-1"/>
    <s v="05.04.2025"/>
    <x v="24"/>
  </r>
  <r>
    <s v="BOOKING"/>
    <n v="2"/>
    <n v="0"/>
    <n v="0"/>
    <n v="10870"/>
    <s v="6460734914"/>
    <s v="29 May 2026"/>
    <s v="29"/>
    <s v="May"/>
    <s v="31 May 2026"/>
    <s v="31"/>
    <s v="May"/>
    <n v="2"/>
    <n v="2"/>
    <n v="0"/>
    <n v="0"/>
    <s v="BOOKING"/>
    <x v="3"/>
    <n v="2"/>
    <n v="0"/>
    <n v="514.50889376146779"/>
    <n v="257.25444688073389"/>
    <s v="Romania"/>
    <s v="05 Apr 2026 20:54"/>
    <s v="05 Apr 2026"/>
    <s v="Apr"/>
    <n v="2"/>
    <n v="0"/>
    <n v="0"/>
    <n v="0"/>
    <n v="0"/>
    <n v="2"/>
    <n v="0"/>
    <s v="05.04.2025"/>
    <x v="24"/>
  </r>
  <r>
    <s v="TOPOLA SKIES"/>
    <n v="0"/>
    <n v="5"/>
    <n v="0"/>
    <n v="10871"/>
    <s v="512540"/>
    <s v="25 Jun 2026"/>
    <s v="25"/>
    <s v="Jun"/>
    <s v="30 Jun 2026"/>
    <s v="30"/>
    <s v="Jun"/>
    <n v="5"/>
    <n v="5"/>
    <n v="0"/>
    <n v="0"/>
    <s v="TOPOLA SKIES"/>
    <x v="4"/>
    <n v="2"/>
    <n v="1"/>
    <n v="1980.9507522935778"/>
    <n v="396.19015045871555"/>
    <m/>
    <s v="05 Apr 2026 21:18"/>
    <s v="05 Apr 2026"/>
    <s v="Apr"/>
    <n v="0"/>
    <n v="5"/>
    <n v="0"/>
    <n v="0"/>
    <n v="0"/>
    <n v="5"/>
    <n v="0"/>
    <s v="05.04.2025"/>
    <x v="24"/>
  </r>
  <r>
    <s v="BOOKING"/>
    <n v="0"/>
    <n v="6"/>
    <n v="0"/>
    <n v="10872"/>
    <s v="5743935099"/>
    <s v="07 Sep 2026"/>
    <s v="07"/>
    <s v="Sep"/>
    <s v="13 Sep 2026"/>
    <s v="13"/>
    <s v="Sep"/>
    <n v="6"/>
    <n v="6"/>
    <n v="0"/>
    <n v="0"/>
    <s v="BOOKING"/>
    <x v="0"/>
    <n v="2"/>
    <n v="1"/>
    <n v="2191.7497508256879"/>
    <n v="365.29162513761469"/>
    <s v="Romania"/>
    <s v="05 Apr 2026 22:00"/>
    <s v="05 Apr 2026"/>
    <s v="Apr"/>
    <n v="0"/>
    <n v="0"/>
    <n v="0"/>
    <n v="0"/>
    <n v="6"/>
    <n v="6"/>
    <n v="0"/>
    <s v="05.04.2025"/>
    <x v="24"/>
  </r>
  <r>
    <s v="BOOKING"/>
    <n v="0"/>
    <n v="2"/>
    <n v="0"/>
    <n v="10873"/>
    <s v="5743969343"/>
    <s v="20 Jun 2026"/>
    <s v="20"/>
    <s v="Jun"/>
    <s v="22 Jun 2026"/>
    <s v="22"/>
    <s v="Jun"/>
    <n v="2"/>
    <n v="2"/>
    <n v="0"/>
    <n v="0"/>
    <s v="BOOKING"/>
    <x v="0"/>
    <n v="2"/>
    <n v="1"/>
    <n v="796.47139486238518"/>
    <n v="398.23569743119259"/>
    <s v="Romania"/>
    <s v="05 Apr 2026 22:24"/>
    <s v="05 Apr 2026"/>
    <s v="Apr"/>
    <n v="0"/>
    <n v="2"/>
    <n v="0"/>
    <n v="0"/>
    <n v="0"/>
    <n v="2"/>
    <n v="0"/>
    <s v="05.04.2025"/>
    <x v="24"/>
  </r>
  <r>
    <s v="TO"/>
    <n v="0"/>
    <n v="0"/>
    <n v="3"/>
    <n v="10827"/>
    <s v="1254638.199711"/>
    <s v="20 Jul 2026"/>
    <s v="20"/>
    <s v="Jul"/>
    <s v="23 Jul 2026"/>
    <s v="23"/>
    <s v="Jul"/>
    <n v="3"/>
    <n v="3"/>
    <n v="0"/>
    <n v="0"/>
    <s v="СЛР-ХОЛИДЕЙ-СЪРВИС ЕООД"/>
    <x v="3"/>
    <n v="2"/>
    <n v="1"/>
    <n v="1367.2425197999999"/>
    <n v="455.74750659999995"/>
    <s v="Romania"/>
    <s v="02 Apr 2026 10:30"/>
    <s v="02 Apr 2026"/>
    <s v="Apr"/>
    <n v="0"/>
    <n v="0"/>
    <n v="3"/>
    <n v="0"/>
    <n v="0"/>
    <n v="3"/>
    <n v="0"/>
    <s v="02.04.2025"/>
    <x v="24"/>
  </r>
  <r>
    <s v="BOOKING"/>
    <n v="0"/>
    <n v="4"/>
    <n v="1"/>
    <n v="10775"/>
    <s v="5931643785"/>
    <s v="24 Aug 2026"/>
    <s v="24"/>
    <s v="Aug"/>
    <s v="29 Aug 2026"/>
    <s v="29"/>
    <s v="Aug"/>
    <n v="5"/>
    <n v="5"/>
    <n v="0"/>
    <n v="0"/>
    <s v="BOOKING"/>
    <x v="6"/>
    <n v="1"/>
    <n v="2"/>
    <n v="2151.0541321100914"/>
    <n v="430.21082642201827"/>
    <m/>
    <s v="30 Mar 2026 20:14"/>
    <s v="30 Mar 2026"/>
    <s v="Mar"/>
    <n v="0"/>
    <n v="0"/>
    <n v="0"/>
    <n v="5"/>
    <n v="0"/>
    <n v="5"/>
    <n v="0"/>
    <s v="30.03.2025"/>
    <x v="24"/>
  </r>
  <r>
    <s v="BOOKING"/>
    <n v="0"/>
    <n v="4"/>
    <n v="1"/>
    <n v="10774"/>
    <s v="5931643785"/>
    <s v="24 Aug 2026"/>
    <s v="24"/>
    <s v="Aug"/>
    <s v="29 Aug 2026"/>
    <s v="29"/>
    <s v="Aug"/>
    <n v="5"/>
    <n v="5"/>
    <n v="0"/>
    <n v="0"/>
    <s v="BOOKING"/>
    <x v="6"/>
    <n v="1"/>
    <n v="1"/>
    <n v="2151.0541321100914"/>
    <n v="430.21082642201827"/>
    <s v="Romania"/>
    <s v="30 Mar 2026 20:14"/>
    <s v="30 Mar 2026"/>
    <s v="Mar"/>
    <n v="0"/>
    <n v="0"/>
    <n v="0"/>
    <n v="5"/>
    <n v="0"/>
    <n v="5"/>
    <n v="0"/>
    <s v="30.03.2025"/>
    <x v="24"/>
  </r>
  <r>
    <s v="TO"/>
    <n v="0"/>
    <n v="2"/>
    <n v="3"/>
    <n v="10776"/>
    <s v="2334752"/>
    <s v="22 Aug 2026"/>
    <s v="22"/>
    <s v="Aug"/>
    <s v="27 Aug 2026"/>
    <s v="27"/>
    <s v="Aug"/>
    <n v="5"/>
    <n v="5"/>
    <n v="0"/>
    <n v="0"/>
    <s v="ТУРИСТИЧЕСКА АГЕНЦИЯ СОЛВЕКС - ЕООД"/>
    <x v="6"/>
    <n v="3"/>
    <n v="0"/>
    <n v="2121.8799670000003"/>
    <n v="424.37599340000008"/>
    <s v="Romania"/>
    <s v="30 Mar 2026 21:52"/>
    <s v="30 Mar 2026"/>
    <s v="Mar"/>
    <n v="0"/>
    <n v="0"/>
    <n v="0"/>
    <n v="5"/>
    <n v="0"/>
    <n v="5"/>
    <n v="0"/>
    <s v="30.03.2025"/>
    <x v="24"/>
  </r>
  <r>
    <s v="TO"/>
    <n v="0"/>
    <n v="5"/>
    <n v="0"/>
    <n v="10777"/>
    <s v="1253989.199437"/>
    <s v="29 Aug 2026"/>
    <s v="29"/>
    <s v="Aug"/>
    <s v="03 Sep 2026"/>
    <s v="03"/>
    <s v="Sep"/>
    <n v="5"/>
    <n v="-26"/>
    <n v="2"/>
    <n v="2"/>
    <s v="СЛР-ХОЛИДЕЙ-СЪРВИС ЕООД"/>
    <x v="6"/>
    <n v="3"/>
    <n v="1"/>
    <n v="1882.0952089999998"/>
    <n v="376.41904179999995"/>
    <s v="Romania"/>
    <s v="31 Mar 2026 09:52"/>
    <s v="30 Mar 2026"/>
    <s v="Mar"/>
    <n v="0"/>
    <n v="0"/>
    <n v="0"/>
    <n v="2"/>
    <n v="2"/>
    <n v="4"/>
    <n v="-1"/>
    <s v="31.03.2025"/>
    <x v="24"/>
  </r>
  <r>
    <s v="BOOKING"/>
    <n v="0"/>
    <n v="0"/>
    <n v="4"/>
    <n v="10778"/>
    <s v="6533249799"/>
    <s v="14 Aug 2026"/>
    <s v="14"/>
    <s v="Aug"/>
    <s v="18 Aug 2026"/>
    <s v="18"/>
    <s v="Aug"/>
    <n v="4"/>
    <n v="4"/>
    <n v="0"/>
    <n v="0"/>
    <s v="BOOKING"/>
    <x v="0"/>
    <n v="2"/>
    <n v="2"/>
    <n v="2903.9589651376145"/>
    <n v="725.98974128440364"/>
    <m/>
    <s v="31 Mar 2026 10:06"/>
    <s v="31 Mar 2026"/>
    <s v="Mar"/>
    <n v="0"/>
    <n v="0"/>
    <n v="0"/>
    <n v="4"/>
    <n v="0"/>
    <n v="4"/>
    <n v="0"/>
    <s v="31.03.2025"/>
    <x v="24"/>
  </r>
  <r>
    <s v="TO"/>
    <n v="0"/>
    <n v="5"/>
    <n v="0"/>
    <n v="10779"/>
    <s v="NT322906"/>
    <s v="27 Jun 2026"/>
    <s v="27"/>
    <s v="Jun"/>
    <s v="02 Jul 2026"/>
    <s v="02"/>
    <s v="Jul"/>
    <n v="5"/>
    <n v="-25"/>
    <n v="4"/>
    <n v="1"/>
    <s v="НОВОТОН - ЕООД"/>
    <x v="7"/>
    <n v="4"/>
    <n v="0"/>
    <n v="2893.3571104999996"/>
    <n v="578.67142209999997"/>
    <s v="Romania"/>
    <s v="31 Mar 2026 10:07"/>
    <s v="30 Mar 2026"/>
    <s v="Mar"/>
    <n v="0"/>
    <n v="4"/>
    <n v="1"/>
    <n v="0"/>
    <n v="0"/>
    <n v="5"/>
    <n v="0"/>
    <s v="31.03.2025"/>
    <x v="24"/>
  </r>
  <r>
    <s v="TO"/>
    <n v="0"/>
    <n v="3"/>
    <n v="1"/>
    <n v="10780"/>
    <s v="0167"/>
    <s v="24 Aug 2026"/>
    <s v="24"/>
    <s v="Aug"/>
    <s v="28 Aug 2026"/>
    <s v="28"/>
    <s v="Aug"/>
    <n v="4"/>
    <n v="4"/>
    <n v="0"/>
    <n v="0"/>
    <s v="КЛУБ МАГЕЛАН - ООД"/>
    <x v="3"/>
    <n v="1"/>
    <n v="1"/>
    <n v="1155.5043639999999"/>
    <n v="288.87609099999997"/>
    <s v="Romania"/>
    <s v="31 Mar 2026 11:03"/>
    <s v="31 Mar 2026"/>
    <s v="Mar"/>
    <n v="0"/>
    <n v="0"/>
    <n v="0"/>
    <n v="4"/>
    <n v="0"/>
    <n v="4"/>
    <n v="0"/>
    <s v="31.03.2025"/>
    <x v="24"/>
  </r>
  <r>
    <s v="TO"/>
    <n v="0"/>
    <n v="3"/>
    <n v="1"/>
    <n v="10781"/>
    <s v="0167"/>
    <s v="24 Aug 2026"/>
    <s v="24"/>
    <s v="Aug"/>
    <s v="28 Aug 2026"/>
    <s v="28"/>
    <s v="Aug"/>
    <n v="4"/>
    <n v="4"/>
    <n v="0"/>
    <n v="0"/>
    <s v="КЛУБ МАГЕЛАН - ООД"/>
    <x v="3"/>
    <n v="1"/>
    <n v="1"/>
    <n v="1155.5043639999999"/>
    <n v="288.87609099999997"/>
    <s v="Romania"/>
    <s v="31 Mar 2026 11:03"/>
    <s v="31 Mar 2026"/>
    <s v="Mar"/>
    <n v="0"/>
    <n v="0"/>
    <n v="0"/>
    <n v="4"/>
    <n v="0"/>
    <n v="4"/>
    <n v="0"/>
    <s v="31.03.2025"/>
    <x v="24"/>
  </r>
  <r>
    <s v="INDIVIDUAL"/>
    <n v="3"/>
    <n v="0"/>
    <n v="0"/>
    <n v="10767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15"/>
    <n v="209.66856467889903"/>
    <m/>
    <s v="30 Mar 2026 14:34"/>
    <s v="30 Mar 2026"/>
    <s v="Mar"/>
    <n v="3"/>
    <n v="0"/>
    <n v="0"/>
    <n v="0"/>
    <n v="0"/>
    <n v="3"/>
    <n v="0"/>
    <s v="30.03.2025"/>
    <x v="24"/>
  </r>
  <r>
    <s v="INDIVIDUAL"/>
    <n v="3"/>
    <n v="0"/>
    <n v="0"/>
    <n v="10782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15"/>
    <n v="209.66856467889903"/>
    <m/>
    <s v="31 Mar 2026 12:03"/>
    <s v="31 Mar 2026"/>
    <s v="Mar"/>
    <n v="3"/>
    <n v="0"/>
    <n v="0"/>
    <n v="0"/>
    <n v="0"/>
    <n v="3"/>
    <n v="0"/>
    <s v="31.03.2025"/>
    <x v="24"/>
  </r>
  <r>
    <s v="TO"/>
    <n v="0"/>
    <n v="0"/>
    <n v="5"/>
    <n v="10785"/>
    <s v="20220"/>
    <s v="03 Aug 2026"/>
    <s v="03"/>
    <s v="Aug"/>
    <s v="08 Aug 2026"/>
    <s v="08"/>
    <s v="Aug"/>
    <n v="5"/>
    <n v="5"/>
    <n v="0"/>
    <n v="0"/>
    <s v="КЛУБ МАГЕЛАН - ООД"/>
    <x v="6"/>
    <n v="1"/>
    <n v="1"/>
    <n v="1168.1194674999999"/>
    <n v="233.62389349999998"/>
    <s v="Romania"/>
    <s v="31 Mar 2026 12:49"/>
    <s v="31 Mar 2026"/>
    <s v="Mar"/>
    <n v="0"/>
    <n v="0"/>
    <n v="0"/>
    <n v="5"/>
    <n v="0"/>
    <n v="5"/>
    <n v="0"/>
    <s v="31.03.2025"/>
    <x v="24"/>
  </r>
  <r>
    <s v="TO"/>
    <n v="0"/>
    <n v="0"/>
    <n v="6"/>
    <n v="10786"/>
    <s v="2334863"/>
    <s v="21 Jul 2026"/>
    <s v="21"/>
    <s v="Jul"/>
    <s v="27 Jul 2026"/>
    <s v="27"/>
    <s v="Jul"/>
    <n v="6"/>
    <n v="6"/>
    <n v="0"/>
    <n v="0"/>
    <s v="ТУРИСТИЧЕСКА АГЕНЦИЯ СОЛВЕКС - ЕООД"/>
    <x v="0"/>
    <n v="2"/>
    <n v="2"/>
    <n v="2826.1352333999998"/>
    <n v="471.02253889999997"/>
    <s v="Romania"/>
    <s v="31 Mar 2026 12:50"/>
    <s v="31 Mar 2026"/>
    <s v="Mar"/>
    <n v="0"/>
    <n v="0"/>
    <n v="6"/>
    <n v="0"/>
    <n v="0"/>
    <n v="6"/>
    <n v="0"/>
    <s v="31.03.2025"/>
    <x v="24"/>
  </r>
  <r>
    <s v="INDIVIDUAL"/>
    <n v="0"/>
    <n v="0"/>
    <n v="6"/>
    <n v="10787"/>
    <s v="31032026"/>
    <s v="10 Aug 2026"/>
    <s v="10"/>
    <s v="Aug"/>
    <s v="16 Aug 2026"/>
    <s v="16"/>
    <s v="Aug"/>
    <n v="6"/>
    <n v="6"/>
    <n v="0"/>
    <n v="0"/>
    <s v="INDIVIDUAL"/>
    <x v="5"/>
    <n v="2"/>
    <n v="1"/>
    <n v="2793.7865229357794"/>
    <n v="465.63108715596326"/>
    <m/>
    <s v="31 Mar 2026 13:00"/>
    <s v="31 Mar 2026"/>
    <s v="Mar"/>
    <n v="0"/>
    <n v="0"/>
    <n v="0"/>
    <n v="6"/>
    <n v="0"/>
    <n v="6"/>
    <n v="0"/>
    <s v="31.03.2025"/>
    <x v="24"/>
  </r>
  <r>
    <s v="TO"/>
    <n v="0"/>
    <n v="5"/>
    <n v="0"/>
    <n v="10788"/>
    <s v="2334911"/>
    <s v="02 Jul 2026"/>
    <s v="02"/>
    <s v="Jul"/>
    <s v="07 Jul 2026"/>
    <s v="07"/>
    <s v="Jul"/>
    <n v="5"/>
    <n v="5"/>
    <n v="0"/>
    <n v="0"/>
    <s v="ТУРИСТИЧЕСКА АГЕНЦИЯ СОЛВЕКС - ЕООД"/>
    <x v="1"/>
    <n v="3"/>
    <n v="2"/>
    <n v="2758.7960064999997"/>
    <n v="551.75920129999997"/>
    <m/>
    <s v="31 Mar 2026 14:22"/>
    <s v="31 Mar 2026"/>
    <s v="Mar"/>
    <n v="0"/>
    <n v="0"/>
    <n v="5"/>
    <n v="0"/>
    <n v="0"/>
    <n v="5"/>
    <n v="0"/>
    <s v="31.03.2025"/>
    <x v="24"/>
  </r>
  <r>
    <s v="TO"/>
    <n v="0"/>
    <n v="0"/>
    <n v="5"/>
    <n v="10791"/>
    <s v="NT323015"/>
    <s v="08 Aug 2026"/>
    <s v="08"/>
    <s v="Aug"/>
    <s v="13 Aug 2026"/>
    <s v="13"/>
    <s v="Aug"/>
    <n v="5"/>
    <n v="5"/>
    <n v="0"/>
    <n v="0"/>
    <s v="НОВОТОН - ЕООД"/>
    <x v="1"/>
    <n v="4"/>
    <n v="2"/>
    <n v="3330.6806984999998"/>
    <n v="666.13613969999994"/>
    <s v="Romania"/>
    <s v="31 Mar 2026 15:05"/>
    <s v="31 Mar 2026"/>
    <s v="Mar"/>
    <n v="0"/>
    <n v="0"/>
    <n v="0"/>
    <n v="5"/>
    <n v="0"/>
    <n v="5"/>
    <n v="0"/>
    <s v="31.03.2025"/>
    <x v="24"/>
  </r>
  <r>
    <s v="TO"/>
    <n v="0"/>
    <n v="0"/>
    <n v="5"/>
    <n v="10792"/>
    <s v="NT323016"/>
    <s v="08 Aug 2026"/>
    <s v="08"/>
    <s v="Aug"/>
    <s v="13 Aug 2026"/>
    <s v="13"/>
    <s v="Aug"/>
    <n v="5"/>
    <n v="5"/>
    <n v="0"/>
    <n v="0"/>
    <s v="НОВОТОН - ЕООД"/>
    <x v="4"/>
    <n v="2"/>
    <n v="0"/>
    <n v="1709.1998369999999"/>
    <n v="341.83996739999998"/>
    <s v="Romania"/>
    <s v="31 Mar 2026 15:05"/>
    <s v="31 Mar 2026"/>
    <s v="Mar"/>
    <n v="0"/>
    <n v="0"/>
    <n v="0"/>
    <n v="5"/>
    <n v="0"/>
    <n v="5"/>
    <n v="0"/>
    <s v="31.03.2025"/>
    <x v="24"/>
  </r>
  <r>
    <s v="TO"/>
    <n v="0"/>
    <n v="0"/>
    <n v="5"/>
    <n v="10793"/>
    <s v="NT323017"/>
    <s v="08 Aug 2026"/>
    <s v="08"/>
    <s v="Aug"/>
    <s v="13 Aug 2026"/>
    <s v="13"/>
    <s v="Aug"/>
    <n v="5"/>
    <n v="5"/>
    <n v="0"/>
    <n v="0"/>
    <s v="НОВОТОН - ЕООД"/>
    <x v="4"/>
    <n v="2"/>
    <n v="1"/>
    <n v="1709.1998369999999"/>
    <n v="341.83996739999998"/>
    <s v="Romania"/>
    <s v="31 Mar 2026 15:05"/>
    <s v="31 Mar 2026"/>
    <s v="Mar"/>
    <n v="0"/>
    <n v="0"/>
    <n v="0"/>
    <n v="5"/>
    <n v="0"/>
    <n v="5"/>
    <n v="0"/>
    <s v="31.03.2025"/>
    <x v="24"/>
  </r>
  <r>
    <s v="TO"/>
    <n v="0"/>
    <n v="7"/>
    <n v="0"/>
    <n v="10794"/>
    <s v="20232"/>
    <s v="29 Aug 2026"/>
    <s v="29"/>
    <s v="Aug"/>
    <s v="05 Sep 2026"/>
    <s v="05"/>
    <s v="Sep"/>
    <n v="7"/>
    <n v="-24"/>
    <n v="2"/>
    <n v="4"/>
    <s v="КЛУБ МАГЕЛАН - ООД"/>
    <x v="3"/>
    <n v="2"/>
    <n v="0"/>
    <n v="1978.3611615999998"/>
    <n v="282.62302308571424"/>
    <s v="Romania"/>
    <s v="31 Mar 2026 15:18"/>
    <s v="31 Mar 2026"/>
    <s v="Mar"/>
    <n v="0"/>
    <n v="0"/>
    <n v="0"/>
    <n v="2"/>
    <n v="4"/>
    <n v="6"/>
    <n v="-1"/>
    <s v="31.03.2025"/>
    <x v="24"/>
  </r>
  <r>
    <s v="TO"/>
    <n v="0"/>
    <n v="7"/>
    <n v="0"/>
    <n v="10795"/>
    <s v="20233"/>
    <s v="29 Aug 2026"/>
    <s v="29"/>
    <s v="Aug"/>
    <s v="05 Sep 2026"/>
    <s v="05"/>
    <s v="Sep"/>
    <n v="7"/>
    <n v="-24"/>
    <n v="2"/>
    <n v="4"/>
    <s v="КЛУБ МАГЕЛАН - ООД"/>
    <x v="3"/>
    <n v="2"/>
    <n v="0"/>
    <n v="1978.3611615999998"/>
    <n v="282.62302308571424"/>
    <s v="Romania"/>
    <s v="31 Mar 2026 15:19"/>
    <s v="31 Mar 2026"/>
    <s v="Mar"/>
    <n v="0"/>
    <n v="0"/>
    <n v="0"/>
    <n v="2"/>
    <n v="4"/>
    <n v="6"/>
    <n v="-1"/>
    <s v="31.03.2025"/>
    <x v="24"/>
  </r>
  <r>
    <s v="TO"/>
    <n v="0"/>
    <n v="7"/>
    <n v="0"/>
    <n v="10796"/>
    <s v="20234"/>
    <s v="29 Aug 2026"/>
    <s v="29"/>
    <s v="Aug"/>
    <s v="05 Sep 2026"/>
    <s v="05"/>
    <s v="Sep"/>
    <n v="7"/>
    <n v="-24"/>
    <n v="2"/>
    <n v="4"/>
    <s v="КЛУБ МАГЕЛАН - ООД"/>
    <x v="3"/>
    <n v="2"/>
    <n v="0"/>
    <n v="1978.3611615999998"/>
    <n v="282.62302308571424"/>
    <s v="Romania"/>
    <s v="31 Mar 2026 15:19"/>
    <s v="31 Mar 2026"/>
    <s v="Mar"/>
    <n v="0"/>
    <n v="0"/>
    <n v="0"/>
    <n v="2"/>
    <n v="4"/>
    <n v="6"/>
    <n v="-1"/>
    <s v="31.03.2025"/>
    <x v="24"/>
  </r>
  <r>
    <s v="TO"/>
    <n v="0"/>
    <n v="0"/>
    <n v="7"/>
    <n v="10790"/>
    <s v="1254154.199477"/>
    <s v="24 Jul 2026"/>
    <s v="24"/>
    <s v="Jul"/>
    <s v="31 Jul 2026"/>
    <s v="31"/>
    <s v="Jul"/>
    <n v="7"/>
    <n v="7"/>
    <n v="0"/>
    <n v="0"/>
    <s v="СЛР-ХОЛИДЕЙ-СЪРВИС ЕООД"/>
    <x v="8"/>
    <n v="3"/>
    <n v="1"/>
    <n v="4451.0192391"/>
    <n v="635.85989129999996"/>
    <s v="Romania"/>
    <s v="31 Mar 2026 14:39"/>
    <s v="31 Mar 2026"/>
    <s v="Mar"/>
    <n v="0"/>
    <n v="0"/>
    <n v="7"/>
    <n v="0"/>
    <n v="0"/>
    <n v="7"/>
    <n v="0"/>
    <s v="31.03.2025"/>
    <x v="24"/>
  </r>
  <r>
    <s v="TOPOLA SKIES"/>
    <n v="0"/>
    <n v="5"/>
    <n v="0"/>
    <n v="10799"/>
    <s v="508516"/>
    <s v="23 Jun 2026"/>
    <s v="23"/>
    <s v="Jun"/>
    <s v="28 Jun 2026"/>
    <s v="28"/>
    <s v="Jun"/>
    <n v="5"/>
    <n v="5"/>
    <n v="0"/>
    <n v="0"/>
    <s v="TOPOLA SKIES"/>
    <x v="4"/>
    <n v="2"/>
    <n v="1"/>
    <n v="1711.7998348623851"/>
    <n v="342.35996697247708"/>
    <m/>
    <s v="31 Mar 2026 16:48"/>
    <s v="31 Mar 2026"/>
    <s v="Mar"/>
    <n v="0"/>
    <n v="5"/>
    <n v="0"/>
    <n v="0"/>
    <n v="0"/>
    <n v="5"/>
    <n v="0"/>
    <s v="31.03.2025"/>
    <x v="24"/>
  </r>
  <r>
    <s v="TO"/>
    <n v="0"/>
    <n v="5"/>
    <n v="0"/>
    <n v="10801"/>
    <s v="1254303.199524"/>
    <s v="29 Jun 2026"/>
    <s v="29"/>
    <s v="Jun"/>
    <s v="04 Jul 2026"/>
    <s v="04"/>
    <s v="Jul"/>
    <n v="5"/>
    <n v="-25"/>
    <n v="2"/>
    <n v="3"/>
    <s v="СЛР-ХОЛИДЕЙ-СЪРВИС ЕООД"/>
    <x v="3"/>
    <n v="2"/>
    <n v="1"/>
    <n v="1547.6482789999998"/>
    <n v="309.52965579999994"/>
    <s v="Romania"/>
    <s v="31 Mar 2026 18:21"/>
    <s v="31 Mar 2026"/>
    <s v="Mar"/>
    <n v="0"/>
    <n v="2"/>
    <n v="3"/>
    <n v="0"/>
    <n v="0"/>
    <n v="5"/>
    <n v="0"/>
    <s v="31.03.2025"/>
    <x v="24"/>
  </r>
  <r>
    <s v="TO"/>
    <n v="0"/>
    <n v="0"/>
    <n v="6"/>
    <n v="10802"/>
    <s v="2335082"/>
    <s v="23 Jul 2026"/>
    <s v="23"/>
    <s v="Jul"/>
    <s v="29 Jul 2026"/>
    <s v="29"/>
    <s v="Jul"/>
    <n v="6"/>
    <n v="6"/>
    <n v="0"/>
    <n v="0"/>
    <s v="ТУРИСТИЧЕСКА АГЕНЦИЯ СОЛВЕКС - ЕООД"/>
    <x v="6"/>
    <n v="2"/>
    <n v="2"/>
    <n v="2503.071234"/>
    <n v="417.178539"/>
    <s v="Romania"/>
    <s v="31 Mar 2026 21:26"/>
    <s v="31 Mar 2026"/>
    <s v="Mar"/>
    <n v="0"/>
    <n v="0"/>
    <n v="6"/>
    <n v="0"/>
    <n v="0"/>
    <n v="6"/>
    <n v="0"/>
    <s v="31.03.2025"/>
    <x v="24"/>
  </r>
  <r>
    <s v="TO"/>
    <n v="0"/>
    <n v="4"/>
    <n v="1"/>
    <n v="10803"/>
    <s v="1254375.199541"/>
    <s v="24 Aug 2026"/>
    <s v="24"/>
    <s v="Aug"/>
    <s v="29 Aug 2026"/>
    <s v="29"/>
    <s v="Aug"/>
    <n v="5"/>
    <n v="5"/>
    <n v="0"/>
    <n v="0"/>
    <s v="СЛР-ХОЛИДЕЙ-СЪРВИС ЕООД"/>
    <x v="6"/>
    <n v="2"/>
    <n v="1"/>
    <n v="1507.1625980000001"/>
    <n v="301.43251960000003"/>
    <s v="Romania"/>
    <s v="31 Mar 2026 21:39"/>
    <s v="31 Mar 2026"/>
    <s v="Mar"/>
    <n v="0"/>
    <n v="0"/>
    <n v="0"/>
    <n v="5"/>
    <n v="0"/>
    <n v="5"/>
    <n v="0"/>
    <s v="31.03.2025"/>
    <x v="24"/>
  </r>
  <r>
    <s v="TO"/>
    <n v="0"/>
    <n v="4"/>
    <n v="1"/>
    <n v="10804"/>
    <s v="1254382.199544"/>
    <s v="24 Aug 2026"/>
    <s v="24"/>
    <s v="Aug"/>
    <s v="29 Aug 2026"/>
    <s v="29"/>
    <s v="Aug"/>
    <n v="5"/>
    <n v="5"/>
    <n v="0"/>
    <n v="0"/>
    <s v="СЛР-ХОЛИДЕЙ-СЪРВИС ЕООД"/>
    <x v="6"/>
    <n v="2"/>
    <n v="2"/>
    <n v="1883.9532474999999"/>
    <n v="376.79064949999997"/>
    <s v="Romania"/>
    <s v="31 Mar 2026 21:53"/>
    <s v="31 Mar 2026"/>
    <s v="Mar"/>
    <n v="0"/>
    <n v="0"/>
    <n v="0"/>
    <n v="5"/>
    <n v="0"/>
    <n v="5"/>
    <n v="0"/>
    <s v="31.03.2025"/>
    <x v="24"/>
  </r>
  <r>
    <s v="BOOKING"/>
    <n v="0"/>
    <n v="4"/>
    <n v="0"/>
    <n v="10805"/>
    <s v="6778855286"/>
    <s v="25 Jun 2026"/>
    <s v="25"/>
    <s v="Jun"/>
    <s v="29 Jun 2026"/>
    <s v="29"/>
    <s v="Jun"/>
    <n v="4"/>
    <n v="4"/>
    <n v="0"/>
    <n v="0"/>
    <s v="BOOKING"/>
    <x v="4"/>
    <n v="2"/>
    <n v="2"/>
    <n v="2209.1907302752293"/>
    <n v="552.29768256880732"/>
    <s v="Romania"/>
    <s v="31 Mar 2026 23:52"/>
    <s v="31 Mar 2026"/>
    <s v="Mar"/>
    <n v="0"/>
    <n v="4"/>
    <n v="0"/>
    <n v="0"/>
    <n v="0"/>
    <n v="4"/>
    <n v="0"/>
    <s v="31.03.2025"/>
    <x v="24"/>
  </r>
  <r>
    <s v="TO"/>
    <n v="0"/>
    <n v="2"/>
    <n v="5"/>
    <n v="10806"/>
    <s v="753811617"/>
    <s v="20 Aug 2026"/>
    <s v="20"/>
    <s v="Aug"/>
    <s v="27 Aug 2026"/>
    <s v="27"/>
    <s v="Aug"/>
    <n v="7"/>
    <n v="7"/>
    <n v="0"/>
    <n v="0"/>
    <s v="ДЕСТИНЕЙШЪН ТУРИСТИК СЪРВИСИС - ЕООД"/>
    <x v="3"/>
    <n v="2"/>
    <n v="2"/>
    <n v="2869.8675921999998"/>
    <n v="409.98108459999997"/>
    <m/>
    <s v="01 Apr 2026 08:52"/>
    <s v="31 Mar 2026"/>
    <s v="Apr"/>
    <n v="0"/>
    <n v="0"/>
    <n v="0"/>
    <n v="7"/>
    <n v="0"/>
    <n v="7"/>
    <n v="0"/>
    <s v="01.04.2025"/>
    <x v="24"/>
  </r>
  <r>
    <s v="TO"/>
    <n v="0"/>
    <n v="2"/>
    <n v="5"/>
    <n v="10807"/>
    <s v="753811623"/>
    <s v="20 Aug 2026"/>
    <s v="20"/>
    <s v="Aug"/>
    <s v="27 Aug 2026"/>
    <s v="27"/>
    <s v="Aug"/>
    <n v="7"/>
    <n v="7"/>
    <n v="0"/>
    <n v="0"/>
    <s v="ДЕСТИНЕЙШЪН ТУРИСТИК СЪРВИСИС - ЕООД"/>
    <x v="3"/>
    <n v="1"/>
    <n v="0"/>
    <n v="1607.105511"/>
    <n v="229.58650157142856"/>
    <m/>
    <s v="01 Apr 2026 09:16"/>
    <s v="31 Mar 2026"/>
    <s v="Apr"/>
    <n v="0"/>
    <n v="0"/>
    <n v="0"/>
    <n v="7"/>
    <n v="0"/>
    <n v="7"/>
    <n v="0"/>
    <s v="01.04.2025"/>
    <x v="24"/>
  </r>
  <r>
    <s v="BOOKING"/>
    <n v="0"/>
    <n v="0"/>
    <n v="4"/>
    <n v="10808"/>
    <s v="6902129170"/>
    <s v="27 Jul 2026"/>
    <s v="27"/>
    <s v="Jul"/>
    <s v="31 Jul 2026"/>
    <s v="31"/>
    <s v="Jul"/>
    <n v="4"/>
    <n v="4"/>
    <n v="0"/>
    <n v="0"/>
    <s v="BOOKING"/>
    <x v="0"/>
    <n v="2"/>
    <n v="1"/>
    <n v="2151.0541321100914"/>
    <n v="537.76353302752284"/>
    <s v="Romania"/>
    <s v="01 Apr 2026 09:36"/>
    <s v="01 Apr 2026"/>
    <s v="Apr"/>
    <n v="0"/>
    <n v="0"/>
    <n v="4"/>
    <n v="0"/>
    <n v="0"/>
    <n v="4"/>
    <n v="0"/>
    <s v="01.04.2025"/>
    <x v="24"/>
  </r>
  <r>
    <s v="TO"/>
    <n v="6"/>
    <n v="0"/>
    <n v="0"/>
    <n v="10810"/>
    <s v="12373"/>
    <s v="01 Jun 2026"/>
    <s v="01"/>
    <s v="Jun"/>
    <s v="07 Jun 2026"/>
    <s v="07"/>
    <s v="Jun"/>
    <n v="6"/>
    <n v="6"/>
    <n v="0"/>
    <n v="0"/>
    <s v="КЛУБ МАГЕЛАН - ООД"/>
    <x v="1"/>
    <n v="3"/>
    <n v="2"/>
    <n v="1937.9145972000001"/>
    <n v="322.9857662"/>
    <s v="Moldova, Republic of"/>
    <s v="01 Apr 2026 10:05"/>
    <s v="31 Mar 2026"/>
    <s v="Apr"/>
    <n v="0"/>
    <n v="6"/>
    <n v="0"/>
    <n v="0"/>
    <n v="0"/>
    <n v="6"/>
    <n v="0"/>
    <s v="01.04.2025"/>
    <x v="24"/>
  </r>
  <r>
    <s v="TO"/>
    <n v="0"/>
    <n v="5"/>
    <n v="0"/>
    <n v="10811"/>
    <s v="1254411.199618"/>
    <s v="28 Jun 2026"/>
    <s v="28"/>
    <s v="Jun"/>
    <s v="03 Jul 2026"/>
    <s v="03"/>
    <s v="Jul"/>
    <n v="5"/>
    <n v="-25"/>
    <n v="3"/>
    <n v="2"/>
    <s v="СЛР-ХОЛИДЕЙ-СЪРВИС ЕООД"/>
    <x v="3"/>
    <n v="2"/>
    <n v="2"/>
    <n v="1934.5114530000001"/>
    <n v="386.90229060000001"/>
    <s v="Romania"/>
    <s v="01 Apr 2026 10:06"/>
    <s v="31 Mar 2026"/>
    <s v="Apr"/>
    <n v="0"/>
    <n v="3"/>
    <n v="2"/>
    <n v="0"/>
    <n v="0"/>
    <n v="5"/>
    <n v="0"/>
    <s v="01.04.2025"/>
    <x v="24"/>
  </r>
  <r>
    <s v="TO"/>
    <n v="0"/>
    <n v="5"/>
    <n v="0"/>
    <n v="10812"/>
    <s v="1254306.199629"/>
    <s v="28 Jun 2026"/>
    <s v="28"/>
    <s v="Jun"/>
    <s v="03 Jul 2026"/>
    <s v="03"/>
    <s v="Jul"/>
    <n v="5"/>
    <n v="-25"/>
    <n v="3"/>
    <n v="2"/>
    <s v="СЛР-ХОЛИДЕЙ-СЪРВИС ЕООД"/>
    <x v="3"/>
    <n v="2"/>
    <n v="0"/>
    <n v="1547.6482789999998"/>
    <n v="309.52965579999994"/>
    <s v="Romania"/>
    <s v="01 Apr 2026 11:17"/>
    <s v="31 Mar 2026"/>
    <s v="Apr"/>
    <n v="0"/>
    <n v="3"/>
    <n v="2"/>
    <n v="0"/>
    <n v="0"/>
    <n v="5"/>
    <n v="0"/>
    <s v="01.04.2025"/>
    <x v="24"/>
  </r>
  <r>
    <s v="TO"/>
    <n v="0"/>
    <n v="5"/>
    <n v="0"/>
    <n v="10813"/>
    <s v="1254306.199630"/>
    <s v="28 Jun 2026"/>
    <s v="28"/>
    <s v="Jun"/>
    <s v="03 Jul 2026"/>
    <s v="03"/>
    <s v="Jul"/>
    <n v="5"/>
    <n v="-25"/>
    <n v="3"/>
    <n v="2"/>
    <s v="СЛР-ХОЛИДЕЙ-СЪРВИС ЕООД"/>
    <x v="3"/>
    <n v="2"/>
    <n v="0"/>
    <n v="1547.6482789999998"/>
    <n v="309.52965579999994"/>
    <s v="Romania"/>
    <s v="01 Apr 2026 11:17"/>
    <s v="31 Mar 2026"/>
    <s v="Apr"/>
    <n v="0"/>
    <n v="3"/>
    <n v="2"/>
    <n v="0"/>
    <n v="0"/>
    <n v="5"/>
    <n v="0"/>
    <s v="01.04.2025"/>
    <x v="24"/>
  </r>
  <r>
    <s v="BOOKING"/>
    <n v="0"/>
    <n v="6"/>
    <n v="1"/>
    <n v="10814"/>
    <s v="5137827805"/>
    <s v="05 Jul 2026"/>
    <s v="05"/>
    <s v="Jul"/>
    <s v="12 Jul 2026"/>
    <s v="12"/>
    <s v="Jul"/>
    <n v="7"/>
    <n v="7"/>
    <n v="0"/>
    <n v="0"/>
    <s v="BOOKING"/>
    <x v="3"/>
    <n v="2"/>
    <n v="2"/>
    <n v="4040.5294592660553"/>
    <n v="577.22105752293567"/>
    <s v="Romania"/>
    <s v="01 Apr 2026 11:46"/>
    <s v="01 Apr 2026"/>
    <s v="Apr"/>
    <n v="0"/>
    <n v="0"/>
    <n v="7"/>
    <n v="0"/>
    <n v="0"/>
    <n v="7"/>
    <n v="0"/>
    <s v="01.04.2025"/>
    <x v="24"/>
  </r>
  <r>
    <s v="TO"/>
    <n v="0"/>
    <n v="5"/>
    <n v="0"/>
    <n v="10809"/>
    <s v="1254351.199615"/>
    <s v="28 Jun 2026"/>
    <s v="28"/>
    <s v="Jun"/>
    <s v="03 Jul 2026"/>
    <s v="03"/>
    <s v="Jul"/>
    <n v="5"/>
    <n v="-25"/>
    <n v="3"/>
    <n v="2"/>
    <s v="СЛР-ХОЛИДЕЙ-СЪРВИС ЕООД"/>
    <x v="6"/>
    <n v="3"/>
    <n v="1"/>
    <n v="2034.6499489999999"/>
    <n v="406.92998979999999"/>
    <s v="Romania"/>
    <s v="01 Apr 2026 09:58"/>
    <s v="31 Mar 2026"/>
    <s v="Apr"/>
    <n v="0"/>
    <n v="3"/>
    <n v="2"/>
    <n v="0"/>
    <n v="0"/>
    <n v="5"/>
    <n v="0"/>
    <s v="01.04.2025"/>
    <x v="24"/>
  </r>
  <r>
    <s v="ITAKA"/>
    <n v="0"/>
    <n v="7"/>
    <n v="0"/>
    <n v="10761"/>
    <s v="13905524"/>
    <s v="30 Jun 2026"/>
    <s v="30"/>
    <s v="Jun"/>
    <s v="07 Jul 2026"/>
    <s v="07"/>
    <s v="Jul"/>
    <n v="7"/>
    <n v="-23"/>
    <n v="1"/>
    <n v="6"/>
    <s v="NOWA ITAKA SPOLKA Z OGRANICZONA ODPOWIEDZIALNOSCIA"/>
    <x v="6"/>
    <n v="2"/>
    <n v="1"/>
    <n v="1808.6929091"/>
    <n v="258.38470130000002"/>
    <s v="Poland"/>
    <s v="30 Mar 2026 12:09"/>
    <s v="27 Mar 2026"/>
    <s v="Mar"/>
    <n v="0"/>
    <n v="1"/>
    <n v="6"/>
    <n v="0"/>
    <n v="0"/>
    <n v="7"/>
    <n v="0"/>
    <s v="30.03.2025"/>
    <x v="24"/>
  </r>
  <r>
    <s v="ITAKA"/>
    <n v="0"/>
    <n v="7"/>
    <n v="0"/>
    <n v="10815"/>
    <s v="13915911"/>
    <s v="23 Jun 2026"/>
    <s v="23"/>
    <s v="Jun"/>
    <s v="30 Jun 2026"/>
    <s v="30"/>
    <s v="Jun"/>
    <n v="7"/>
    <n v="7"/>
    <n v="0"/>
    <n v="0"/>
    <s v="NOWA ITAKA SPOLKA Z OGRANICZONA ODPOWIEDZIALNOSCIA"/>
    <x v="6"/>
    <n v="2"/>
    <n v="0"/>
    <n v="1631.0253118999999"/>
    <n v="233.00361598571428"/>
    <s v="Poland"/>
    <s v="01 Apr 2026 12:14"/>
    <s v="31 Mar 2026"/>
    <s v="Apr"/>
    <n v="0"/>
    <n v="7"/>
    <n v="0"/>
    <n v="0"/>
    <n v="0"/>
    <n v="7"/>
    <n v="0"/>
    <s v="01.04.2025"/>
    <x v="24"/>
  </r>
  <r>
    <s v="ITAKA"/>
    <n v="0"/>
    <n v="1"/>
    <n v="6"/>
    <n v="10816"/>
    <s v="13910458"/>
    <s v="10 Jul 2026"/>
    <s v="10"/>
    <s v="Jul"/>
    <s v="17 Jul 2026"/>
    <s v="17"/>
    <s v="Jul"/>
    <n v="7"/>
    <n v="7"/>
    <n v="0"/>
    <n v="0"/>
    <s v="NOWA ITAKA SPOLKA Z OGRANICZONA ODPOWIEDZIALNOSCIA"/>
    <x v="3"/>
    <n v="2"/>
    <n v="0"/>
    <n v="1808.6929091"/>
    <n v="258.38470130000002"/>
    <s v="Poland"/>
    <s v="01 Apr 2026 12:14"/>
    <s v="30 Mar 2026"/>
    <s v="Apr"/>
    <n v="0"/>
    <n v="0"/>
    <n v="7"/>
    <n v="0"/>
    <n v="0"/>
    <n v="7"/>
    <n v="0"/>
    <s v="01.04.2025"/>
    <x v="24"/>
  </r>
  <r>
    <s v="ITAKA"/>
    <n v="0"/>
    <n v="7"/>
    <n v="0"/>
    <n v="10818"/>
    <s v="13915891"/>
    <s v="23 Jun 2026"/>
    <s v="23"/>
    <s v="Jun"/>
    <s v="30 Jun 2026"/>
    <s v="30"/>
    <s v="Jun"/>
    <n v="7"/>
    <n v="7"/>
    <n v="0"/>
    <n v="0"/>
    <s v="NOWA ITAKA SPOLKA Z OGRANICZONA ODPOWIEDZIALNOSCIA"/>
    <x v="3"/>
    <n v="2"/>
    <n v="0"/>
    <n v="1631.0253118999999"/>
    <n v="233.00361598571428"/>
    <s v="Poland"/>
    <s v="01 Apr 2026 12:15"/>
    <s v="31 Mar 2026"/>
    <s v="Apr"/>
    <n v="0"/>
    <n v="7"/>
    <n v="0"/>
    <n v="0"/>
    <n v="0"/>
    <n v="7"/>
    <n v="0"/>
    <s v="01.04.2025"/>
    <x v="24"/>
  </r>
  <r>
    <s v="ITAKA"/>
    <n v="0"/>
    <n v="7"/>
    <n v="0"/>
    <n v="10817"/>
    <s v="13909419"/>
    <s v="30 Jun 2026"/>
    <s v="30"/>
    <s v="Jun"/>
    <s v="07 Jul 2026"/>
    <s v="07"/>
    <s v="Jul"/>
    <n v="7"/>
    <n v="-23"/>
    <n v="1"/>
    <n v="6"/>
    <s v="NOWA ITAKA SPOLKA Z OGRANICZONA ODPOWIEDZIALNOSCIA"/>
    <x v="6"/>
    <n v="3"/>
    <n v="0"/>
    <n v="2373.8495459000001"/>
    <n v="339.12136370000002"/>
    <s v="Poland"/>
    <s v="01 Apr 2026 12:15"/>
    <s v="29 Mar 2026"/>
    <s v="Apr"/>
    <n v="0"/>
    <n v="1"/>
    <n v="6"/>
    <n v="0"/>
    <n v="0"/>
    <n v="7"/>
    <n v="0"/>
    <s v="01.04.2025"/>
    <x v="24"/>
  </r>
  <r>
    <s v="TOPOLA SKIES"/>
    <n v="2"/>
    <n v="0"/>
    <n v="0"/>
    <n v="10820"/>
    <s v="509262"/>
    <s v="23 May 2026"/>
    <s v="23"/>
    <s v="May"/>
    <s v="25 May 2026"/>
    <s v="25"/>
    <s v="May"/>
    <n v="2"/>
    <n v="2"/>
    <n v="0"/>
    <n v="0"/>
    <s v="TOPOLA SKIES"/>
    <x v="3"/>
    <n v="3"/>
    <n v="1"/>
    <n v="740.99041908256868"/>
    <n v="370.49520954128434"/>
    <m/>
    <s v="01 Apr 2026 13:38"/>
    <s v="01 Apr 2026"/>
    <s v="Apr"/>
    <n v="2"/>
    <n v="0"/>
    <n v="0"/>
    <n v="0"/>
    <n v="0"/>
    <n v="2"/>
    <n v="0"/>
    <s v="01.04.2025"/>
    <x v="24"/>
  </r>
  <r>
    <s v="TO"/>
    <n v="0"/>
    <n v="0"/>
    <n v="5"/>
    <n v="10821"/>
    <s v="1254513.199641"/>
    <s v="03 Aug 2026"/>
    <s v="03"/>
    <s v="Aug"/>
    <s v="08 Aug 2026"/>
    <s v="08"/>
    <s v="Aug"/>
    <n v="5"/>
    <n v="5"/>
    <n v="0"/>
    <n v="0"/>
    <s v="СЛР-ХОЛИДЕЙ-СЪРВИС ЕООД"/>
    <x v="3"/>
    <n v="3"/>
    <n v="1"/>
    <n v="2461.1186804999998"/>
    <n v="492.22373609999994"/>
    <s v="Romania"/>
    <s v="01 Apr 2026 14:02"/>
    <s v="01 Apr 2026"/>
    <s v="Apr"/>
    <n v="0"/>
    <n v="0"/>
    <n v="0"/>
    <n v="5"/>
    <n v="0"/>
    <n v="5"/>
    <n v="0"/>
    <s v="01.04.2025"/>
    <x v="24"/>
  </r>
  <r>
    <s v="TO"/>
    <n v="0"/>
    <n v="5"/>
    <n v="0"/>
    <n v="10823"/>
    <s v="1254306.199628"/>
    <s v="28 Jun 2026"/>
    <s v="28"/>
    <s v="Jun"/>
    <s v="03 Jul 2026"/>
    <s v="03"/>
    <s v="Jul"/>
    <n v="5"/>
    <n v="-25"/>
    <n v="3"/>
    <n v="2"/>
    <s v="СЛР-ХОЛИДЕЙ-СЪРВИС ЕООД"/>
    <x v="7"/>
    <n v="4"/>
    <n v="1"/>
    <n v="2893.3571104999996"/>
    <n v="578.67142209999997"/>
    <s v="Romania"/>
    <s v="01 Apr 2026 15:33"/>
    <s v="31 Mar 2026"/>
    <s v="Apr"/>
    <n v="0"/>
    <n v="3"/>
    <n v="2"/>
    <n v="0"/>
    <n v="0"/>
    <n v="5"/>
    <n v="0"/>
    <s v="01.04.2025"/>
    <x v="24"/>
  </r>
  <r>
    <s v="TO"/>
    <n v="0"/>
    <n v="0"/>
    <n v="5"/>
    <n v="10822"/>
    <s v="NT323126"/>
    <s v="08 Aug 2026"/>
    <s v="08"/>
    <s v="Aug"/>
    <s v="13 Aug 2026"/>
    <s v="13"/>
    <s v="Aug"/>
    <n v="5"/>
    <n v="5"/>
    <n v="0"/>
    <n v="0"/>
    <s v="НОВОТОН - ЕООД"/>
    <x v="4"/>
    <n v="2"/>
    <n v="2"/>
    <n v="2136.4509005"/>
    <n v="427.29018009999999"/>
    <s v="Romania"/>
    <s v="01 Apr 2026 14:35"/>
    <s v="31 Mar 2026"/>
    <s v="Apr"/>
    <n v="0"/>
    <n v="0"/>
    <n v="0"/>
    <n v="5"/>
    <n v="0"/>
    <n v="5"/>
    <n v="0"/>
    <s v="01.04.2025"/>
    <x v="24"/>
  </r>
  <r>
    <s v="BOOKING"/>
    <n v="2"/>
    <n v="0"/>
    <n v="0"/>
    <n v="10824"/>
    <s v="6638540422"/>
    <s v="28 May 2026"/>
    <s v="28"/>
    <s v="May"/>
    <s v="30 May 2026"/>
    <s v="30"/>
    <s v="May"/>
    <n v="2"/>
    <n v="2"/>
    <n v="0"/>
    <n v="0"/>
    <s v="BOOKING"/>
    <x v="3"/>
    <n v="2"/>
    <n v="0"/>
    <n v="514.50889376146779"/>
    <n v="257.25444688073389"/>
    <s v="Romania"/>
    <s v="01 Apr 2026 22:12"/>
    <s v="01 Apr 2026"/>
    <s v="Apr"/>
    <n v="2"/>
    <n v="0"/>
    <n v="0"/>
    <n v="0"/>
    <n v="0"/>
    <n v="2"/>
    <n v="0"/>
    <s v="01.04.2025"/>
    <x v="24"/>
  </r>
  <r>
    <s v="TOPOLA SKIES"/>
    <n v="0"/>
    <n v="5"/>
    <n v="1"/>
    <n v="10825"/>
    <s v="509946"/>
    <s v="06 Jul 2026"/>
    <s v="06"/>
    <s v="Jul"/>
    <s v="12 Jul 2026"/>
    <s v="12"/>
    <s v="Jul"/>
    <n v="6"/>
    <n v="6"/>
    <n v="0"/>
    <n v="0"/>
    <s v="TOPOLA SKIES"/>
    <x v="3"/>
    <n v="2"/>
    <n v="2"/>
    <n v="3127.5336605504585"/>
    <n v="521.25561009174305"/>
    <m/>
    <s v="02 Apr 2026 09:43"/>
    <s v="02 Apr 2026"/>
    <s v="Apr"/>
    <n v="0"/>
    <n v="0"/>
    <n v="6"/>
    <n v="0"/>
    <n v="0"/>
    <n v="6"/>
    <n v="0"/>
    <s v="02.04.2025"/>
    <x v="24"/>
  </r>
  <r>
    <s v="TO"/>
    <n v="0"/>
    <n v="0"/>
    <n v="3"/>
    <n v="10826"/>
    <s v="1254638.199710"/>
    <s v="20 Jul 2026"/>
    <s v="20"/>
    <s v="Jul"/>
    <s v="23 Jul 2026"/>
    <s v="23"/>
    <s v="Jul"/>
    <n v="3"/>
    <n v="3"/>
    <n v="0"/>
    <n v="0"/>
    <s v="СЛР-ХОЛИДЕЙ-СЪРВИС ЕООД"/>
    <x v="3"/>
    <n v="1"/>
    <n v="1"/>
    <n v="957.10496880000005"/>
    <n v="319.03498960000002"/>
    <s v="Romania"/>
    <s v="02 Apr 2026 10:30"/>
    <s v="02 Apr 2026"/>
    <s v="Apr"/>
    <n v="0"/>
    <n v="0"/>
    <n v="3"/>
    <n v="0"/>
    <n v="0"/>
    <n v="3"/>
    <n v="0"/>
    <s v="02.04.2025"/>
    <x v="24"/>
  </r>
  <r>
    <s v="TO"/>
    <n v="2"/>
    <n v="1"/>
    <n v="0"/>
    <n v="10828"/>
    <s v="103365"/>
    <s v="29 May 2026"/>
    <s v="29"/>
    <s v="May"/>
    <s v="01 Jun 2026"/>
    <s v="01"/>
    <s v="Jun"/>
    <n v="3"/>
    <n v="-28"/>
    <n v="2"/>
    <n v="0"/>
    <s v="ДЕСТИНЕЙШЪН ТУРИСТИК СЪРВИСИС - ЕООД"/>
    <x v="2"/>
    <n v="3"/>
    <n v="1"/>
    <n v="1090.1209670999999"/>
    <n v="363.37365569999997"/>
    <m/>
    <s v="02 Apr 2026 11:09"/>
    <s v="02 Apr 2026"/>
    <s v="Apr"/>
    <n v="2"/>
    <n v="0"/>
    <n v="0"/>
    <n v="0"/>
    <n v="0"/>
    <n v="2"/>
    <n v="-1"/>
    <s v="02.04.2025"/>
    <x v="24"/>
  </r>
  <r>
    <s v="INDIVIDUAL"/>
    <n v="3"/>
    <n v="0"/>
    <n v="0"/>
    <n v="10831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15"/>
    <n v="209.66856467889903"/>
    <m/>
    <s v="02 Apr 2026 12:32"/>
    <s v="02 Apr 2026"/>
    <s v="Apr"/>
    <n v="3"/>
    <n v="0"/>
    <n v="0"/>
    <n v="0"/>
    <n v="0"/>
    <n v="3"/>
    <n v="0"/>
    <s v="02.04.2025"/>
    <x v="24"/>
  </r>
  <r>
    <s v="INDIVIDUAL"/>
    <n v="3"/>
    <n v="0"/>
    <n v="0"/>
    <n v="10768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15"/>
    <n v="209.66856467889903"/>
    <m/>
    <s v="30 Mar 2026 14:34"/>
    <s v="30 Mar 2026"/>
    <s v="Mar"/>
    <n v="3"/>
    <n v="0"/>
    <n v="0"/>
    <n v="0"/>
    <n v="0"/>
    <n v="3"/>
    <n v="0"/>
    <s v="30.03.2025"/>
    <x v="24"/>
  </r>
  <r>
    <s v="TOPOLA SKIES"/>
    <n v="0"/>
    <n v="7"/>
    <n v="0"/>
    <n v="10771"/>
    <s v="507501"/>
    <s v="04 Jul 2026"/>
    <s v="04"/>
    <s v="Jul"/>
    <s v="11 Jul 2026"/>
    <s v="11"/>
    <s v="Jul"/>
    <n v="7"/>
    <n v="7"/>
    <n v="0"/>
    <n v="0"/>
    <s v="TOPOLA SKIES"/>
    <x v="1"/>
    <n v="3"/>
    <n v="3"/>
    <n v="4750.5136926605501"/>
    <n v="678.637123211009"/>
    <m/>
    <s v="30 Mar 2026 15:33"/>
    <s v="30 Mar 2026"/>
    <s v="Mar"/>
    <n v="0"/>
    <n v="0"/>
    <n v="7"/>
    <n v="0"/>
    <n v="0"/>
    <n v="7"/>
    <n v="0"/>
    <s v="30.03.2025"/>
    <x v="24"/>
  </r>
  <r>
    <s v="INDIVIDUAL"/>
    <n v="3"/>
    <n v="0"/>
    <n v="0"/>
    <n v="10830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62.11125688073389"/>
    <n v="220.70375229357796"/>
    <m/>
    <s v="02 Apr 2026 12:26"/>
    <s v="02 Apr 2026"/>
    <s v="Apr"/>
    <n v="3"/>
    <n v="0"/>
    <n v="0"/>
    <n v="0"/>
    <n v="0"/>
    <n v="3"/>
    <n v="0"/>
    <s v="02.04.2025"/>
    <x v="24"/>
  </r>
  <r>
    <s v="INDIVIDUAL"/>
    <n v="3"/>
    <n v="0"/>
    <n v="0"/>
    <n v="10773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15"/>
    <n v="209.66856467889903"/>
    <m/>
    <s v="30 Mar 2026 16:13"/>
    <s v="30 Mar 2026"/>
    <s v="Mar"/>
    <n v="3"/>
    <n v="0"/>
    <n v="0"/>
    <n v="0"/>
    <n v="0"/>
    <n v="3"/>
    <n v="0"/>
    <s v="30.03.2025"/>
    <x v="24"/>
  </r>
  <r>
    <s v="INDIVIDUAL"/>
    <n v="3"/>
    <n v="0"/>
    <n v="0"/>
    <n v="10783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15"/>
    <n v="209.66856467889903"/>
    <m/>
    <s v="31 Mar 2026 12:03"/>
    <s v="31 Mar 2026"/>
    <s v="Mar"/>
    <n v="3"/>
    <n v="0"/>
    <n v="0"/>
    <n v="0"/>
    <n v="0"/>
    <n v="3"/>
    <n v="0"/>
    <s v="31.03.2025"/>
    <x v="24"/>
  </r>
  <r>
    <s v="INDIVIDUAL"/>
    <n v="3"/>
    <n v="0"/>
    <n v="0"/>
    <n v="10784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15"/>
    <n v="209.66856467889903"/>
    <m/>
    <s v="31 Mar 2026 12:03"/>
    <s v="31 Mar 2026"/>
    <s v="Mar"/>
    <n v="3"/>
    <n v="0"/>
    <n v="0"/>
    <n v="0"/>
    <n v="0"/>
    <n v="3"/>
    <n v="0"/>
    <s v="31.03.2025"/>
    <x v="24"/>
  </r>
  <r>
    <s v="INDIVIDUAL"/>
    <n v="3"/>
    <n v="0"/>
    <n v="0"/>
    <n v="10829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62.11125688073389"/>
    <n v="220.70375229357796"/>
    <m/>
    <s v="02 Apr 2026 12:19"/>
    <s v="02 Apr 2026"/>
    <s v="Apr"/>
    <n v="3"/>
    <n v="0"/>
    <n v="0"/>
    <n v="0"/>
    <n v="0"/>
    <n v="3"/>
    <n v="0"/>
    <s v="02.04.2025"/>
    <x v="24"/>
  </r>
  <r>
    <s v="INDIVIDUAL"/>
    <n v="3"/>
    <n v="0"/>
    <n v="0"/>
    <n v="10769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15"/>
    <n v="209.66856467889903"/>
    <m/>
    <s v="30 Mar 2026 14:34"/>
    <s v="30 Mar 2026"/>
    <s v="Mar"/>
    <n v="3"/>
    <n v="0"/>
    <n v="0"/>
    <n v="0"/>
    <n v="0"/>
    <n v="3"/>
    <n v="0"/>
    <s v="30.03.2025"/>
    <x v="24"/>
  </r>
  <r>
    <s v="TO"/>
    <n v="0"/>
    <n v="0"/>
    <n v="5"/>
    <n v="10896"/>
    <s v="NT323432"/>
    <s v="27 Jul 2026"/>
    <s v="27"/>
    <s v="Jul"/>
    <s v="01 Aug 2026"/>
    <s v="01"/>
    <s v="Aug"/>
    <n v="5"/>
    <n v="-26"/>
    <n v="4"/>
    <n v="0"/>
    <s v="НОВОТОН - ЕООД"/>
    <x v="0"/>
    <n v="2"/>
    <n v="1"/>
    <n v="2009.615325"/>
    <n v="401.92306500000001"/>
    <s v="Bulgaria"/>
    <s v="08 Apr 2026 12:09"/>
    <s v="08 Apr 2026"/>
    <s v="Apr"/>
    <n v="0"/>
    <n v="0"/>
    <n v="4"/>
    <n v="0"/>
    <n v="0"/>
    <n v="4"/>
    <n v="-1"/>
    <s v="08.04.2025"/>
    <x v="25"/>
  </r>
  <r>
    <s v="TO"/>
    <n v="0"/>
    <n v="0"/>
    <n v="6"/>
    <n v="10897"/>
    <s v="NT323446"/>
    <s v="01 Aug 2026"/>
    <s v="01"/>
    <s v="Aug"/>
    <s v="07 Aug 2026"/>
    <s v="07"/>
    <s v="Aug"/>
    <n v="6"/>
    <n v="6"/>
    <n v="0"/>
    <n v="0"/>
    <s v="НОВОТОН - ЕООД"/>
    <x v="4"/>
    <n v="2"/>
    <n v="2"/>
    <n v="2734.6023894"/>
    <n v="455.76706489999998"/>
    <s v="Bulgaria"/>
    <s v="08 Apr 2026 15:59"/>
    <s v="08 Apr 2026"/>
    <s v="Apr"/>
    <n v="0"/>
    <n v="0"/>
    <n v="0"/>
    <n v="6"/>
    <n v="0"/>
    <n v="6"/>
    <n v="0"/>
    <s v="08.04.2025"/>
    <x v="25"/>
  </r>
  <r>
    <s v="TO"/>
    <n v="0"/>
    <n v="0"/>
    <n v="6"/>
    <n v="10898"/>
    <s v="NT323447"/>
    <s v="01 Aug 2026"/>
    <s v="01"/>
    <s v="Aug"/>
    <s v="07 Aug 2026"/>
    <s v="07"/>
    <s v="Aug"/>
    <n v="6"/>
    <n v="6"/>
    <n v="0"/>
    <n v="0"/>
    <s v="НОВОТОН - ЕООД"/>
    <x v="4"/>
    <n v="2"/>
    <n v="0"/>
    <n v="2187.6349716"/>
    <n v="364.6058286"/>
    <s v="Bulgaria"/>
    <s v="08 Apr 2026 15:59"/>
    <s v="08 Apr 2026"/>
    <s v="Apr"/>
    <n v="0"/>
    <n v="0"/>
    <n v="0"/>
    <n v="6"/>
    <n v="0"/>
    <n v="6"/>
    <n v="0"/>
    <s v="08.04.2025"/>
    <x v="25"/>
  </r>
  <r>
    <s v="TO"/>
    <n v="0"/>
    <n v="5"/>
    <n v="0"/>
    <n v="10899"/>
    <s v="1255457.200188"/>
    <s v="25 Jun 2026"/>
    <s v="25"/>
    <s v="Jun"/>
    <s v="30 Jun 2026"/>
    <s v="30"/>
    <s v="Jun"/>
    <n v="5"/>
    <n v="5"/>
    <n v="0"/>
    <n v="0"/>
    <s v="СЛР-ХОЛИДЕЙ-СЪРВИС ЕООД"/>
    <x v="3"/>
    <n v="2"/>
    <n v="1"/>
    <n v="1650.7205199999999"/>
    <n v="330.14410399999997"/>
    <s v="Romania"/>
    <s v="08 Apr 2026 20:06"/>
    <s v="08 Apr 2026"/>
    <s v="Apr"/>
    <n v="0"/>
    <n v="5"/>
    <n v="0"/>
    <n v="0"/>
    <n v="0"/>
    <n v="5"/>
    <n v="0"/>
    <s v="08.04.2025"/>
    <x v="25"/>
  </r>
  <r>
    <s v="TO"/>
    <n v="0"/>
    <n v="5"/>
    <n v="0"/>
    <n v="10900"/>
    <s v="1255458.200189"/>
    <s v="25 Jun 2026"/>
    <s v="25"/>
    <s v="Jun"/>
    <s v="30 Jun 2026"/>
    <s v="30"/>
    <s v="Jun"/>
    <n v="5"/>
    <n v="5"/>
    <n v="0"/>
    <n v="0"/>
    <s v="СЛР-ХОЛИДЕЙ-СЪРВИС ЕООД"/>
    <x v="6"/>
    <n v="2"/>
    <n v="0"/>
    <n v="1607.69226"/>
    <n v="321.53845200000001"/>
    <s v="Romania"/>
    <s v="08 Apr 2026 20:28"/>
    <s v="08 Apr 2026"/>
    <s v="Apr"/>
    <n v="0"/>
    <n v="5"/>
    <n v="0"/>
    <n v="0"/>
    <n v="0"/>
    <n v="5"/>
    <n v="0"/>
    <s v="08.04.2025"/>
    <x v="25"/>
  </r>
  <r>
    <s v="TO"/>
    <n v="0"/>
    <n v="0"/>
    <n v="6"/>
    <n v="10903"/>
    <s v="1255464.200242"/>
    <s v="03 Aug 2026"/>
    <s v="03"/>
    <s v="Aug"/>
    <s v="09 Aug 2026"/>
    <s v="09"/>
    <s v="Aug"/>
    <n v="6"/>
    <n v="6"/>
    <n v="0"/>
    <n v="0"/>
    <s v="СЛР-ХОЛИДЕЙ-СЪРВИС ЕООД"/>
    <x v="4"/>
    <n v="2"/>
    <n v="2"/>
    <n v="2734.6023894"/>
    <n v="455.76706489999998"/>
    <s v="Romania"/>
    <s v="09 Apr 2026 10:37"/>
    <s v="08 Apr 2026"/>
    <s v="Apr"/>
    <n v="0"/>
    <n v="0"/>
    <n v="0"/>
    <n v="6"/>
    <n v="0"/>
    <n v="6"/>
    <n v="0"/>
    <s v="09.04.2025"/>
    <x v="25"/>
  </r>
  <r>
    <s v="TOPOLA SKIES"/>
    <n v="0"/>
    <n v="4"/>
    <n v="1"/>
    <n v="10904"/>
    <s v="515308"/>
    <s v="07 Jul 2026"/>
    <s v="07"/>
    <s v="Jul"/>
    <s v="12 Jul 2026"/>
    <s v="12"/>
    <s v="Jul"/>
    <n v="5"/>
    <n v="5"/>
    <n v="0"/>
    <n v="0"/>
    <s v="TOPOLA SKIES"/>
    <x v="0"/>
    <n v="2"/>
    <n v="1"/>
    <n v="2336.9476990825688"/>
    <n v="467.38953981651377"/>
    <m/>
    <s v="09 Apr 2026 16:08"/>
    <s v="09 Apr 2026"/>
    <s v="Apr"/>
    <n v="0"/>
    <n v="0"/>
    <n v="5"/>
    <n v="0"/>
    <n v="0"/>
    <n v="5"/>
    <n v="0"/>
    <s v="09.04.2025"/>
    <x v="25"/>
  </r>
  <r>
    <s v="BOOKING"/>
    <n v="0"/>
    <n v="0"/>
    <n v="6"/>
    <n v="10905"/>
    <s v="5936491807"/>
    <s v="14 Aug 2026"/>
    <s v="14"/>
    <s v="Aug"/>
    <s v="20 Aug 2026"/>
    <s v="20"/>
    <s v="Aug"/>
    <n v="6"/>
    <n v="6"/>
    <n v="0"/>
    <n v="0"/>
    <s v="BOOKING"/>
    <x v="3"/>
    <n v="1"/>
    <n v="2"/>
    <n v="2930.0845475229357"/>
    <n v="488.34742458715596"/>
    <s v="Israel"/>
    <s v="11 Apr 2026 02:50"/>
    <s v="10 Apr 2026"/>
    <s v="Apr"/>
    <n v="0"/>
    <n v="0"/>
    <n v="0"/>
    <n v="6"/>
    <n v="0"/>
    <n v="6"/>
    <n v="0"/>
    <s v="11.04.2025"/>
    <x v="25"/>
  </r>
  <r>
    <s v="BOOKING"/>
    <n v="0"/>
    <n v="0"/>
    <n v="6"/>
    <n v="10906"/>
    <s v="5936491807"/>
    <s v="14 Aug 2026"/>
    <s v="14"/>
    <s v="Aug"/>
    <s v="20 Aug 2026"/>
    <s v="20"/>
    <s v="Aug"/>
    <n v="6"/>
    <n v="6"/>
    <n v="0"/>
    <n v="0"/>
    <s v="BOOKING"/>
    <x v="3"/>
    <n v="1"/>
    <n v="1"/>
    <n v="2930.0845475229357"/>
    <n v="488.34742458715596"/>
    <m/>
    <s v="11 Apr 2026 02:50"/>
    <s v="10 Apr 2026"/>
    <s v="Apr"/>
    <n v="0"/>
    <n v="0"/>
    <n v="0"/>
    <n v="6"/>
    <n v="0"/>
    <n v="6"/>
    <n v="0"/>
    <s v="11.04.2025"/>
    <x v="25"/>
  </r>
  <r>
    <s v="BOOKING"/>
    <n v="1"/>
    <n v="2"/>
    <n v="0"/>
    <n v="10907"/>
    <s v="6995008739"/>
    <s v="14 Jun 2026"/>
    <s v="14"/>
    <s v="Jun"/>
    <s v="17 Jun 2026"/>
    <s v="17"/>
    <s v="Jun"/>
    <n v="3"/>
    <n v="3"/>
    <n v="0"/>
    <n v="0"/>
    <s v="BOOKING"/>
    <x v="3"/>
    <n v="2"/>
    <n v="0"/>
    <n v="966.52094449541278"/>
    <n v="322.17364816513759"/>
    <m/>
    <s v="11 Apr 2026 12:10"/>
    <s v="11 Apr 2026"/>
    <s v="Apr"/>
    <n v="0"/>
    <n v="3"/>
    <n v="0"/>
    <n v="0"/>
    <n v="0"/>
    <n v="3"/>
    <n v="0"/>
    <s v="11.04.2025"/>
    <x v="25"/>
  </r>
  <r>
    <s v="BOOKING"/>
    <n v="0"/>
    <n v="1"/>
    <n v="3"/>
    <n v="10909"/>
    <s v="6471207658"/>
    <s v="10 Jul 2026"/>
    <s v="10"/>
    <s v="Jul"/>
    <s v="14 Jul 2026"/>
    <s v="14"/>
    <s v="Jul"/>
    <n v="4"/>
    <n v="4"/>
    <n v="0"/>
    <n v="0"/>
    <s v="BOOKING"/>
    <x v="4"/>
    <n v="2"/>
    <n v="0"/>
    <n v="2170.4329981651372"/>
    <n v="542.60824954128429"/>
    <s v="Denmark"/>
    <s v="11 Apr 2026 18:24"/>
    <s v="11 Apr 2026"/>
    <s v="Apr"/>
    <n v="0"/>
    <n v="0"/>
    <n v="4"/>
    <n v="0"/>
    <n v="0"/>
    <n v="4"/>
    <n v="0"/>
    <s v="11.04.2025"/>
    <x v="25"/>
  </r>
  <r>
    <s v="BOOKING"/>
    <n v="0"/>
    <n v="1"/>
    <n v="3"/>
    <n v="10910"/>
    <s v="5780372073"/>
    <s v="10 Jul 2026"/>
    <s v="10"/>
    <s v="Jul"/>
    <s v="14 Jul 2026"/>
    <s v="14"/>
    <s v="Jul"/>
    <n v="4"/>
    <n v="4"/>
    <n v="0"/>
    <n v="0"/>
    <s v="BOOKING"/>
    <x v="4"/>
    <n v="2"/>
    <n v="2"/>
    <n v="2713.0412477064219"/>
    <n v="678.26031192660548"/>
    <s v="Denmark"/>
    <s v="11 Apr 2026 18:30"/>
    <s v="11 Apr 2026"/>
    <s v="Apr"/>
    <n v="0"/>
    <n v="0"/>
    <n v="4"/>
    <n v="0"/>
    <n v="0"/>
    <n v="4"/>
    <n v="0"/>
    <s v="11.04.2025"/>
    <x v="25"/>
  </r>
  <r>
    <s v="BOOKING"/>
    <n v="2"/>
    <n v="1"/>
    <n v="0"/>
    <n v="10911"/>
    <s v="6121069234"/>
    <s v="29 May 2026"/>
    <s v="29"/>
    <s v="May"/>
    <s v="01 Jun 2026"/>
    <s v="01"/>
    <s v="Jun"/>
    <n v="3"/>
    <n v="-28"/>
    <n v="2"/>
    <n v="0"/>
    <s v="BOOKING"/>
    <x v="4"/>
    <n v="2"/>
    <n v="2"/>
    <n v="964.69071825688059"/>
    <n v="321.56357275229357"/>
    <s v="Romania"/>
    <s v="11 Apr 2026 23:01"/>
    <s v="11 Apr 2026"/>
    <s v="Apr"/>
    <n v="2"/>
    <n v="0"/>
    <n v="0"/>
    <n v="0"/>
    <n v="0"/>
    <n v="2"/>
    <n v="-1"/>
    <s v="11.04.2025"/>
    <x v="25"/>
  </r>
  <r>
    <s v="BOOKING"/>
    <n v="2"/>
    <n v="1"/>
    <n v="0"/>
    <n v="10912"/>
    <s v="6333672097"/>
    <s v="29 May 2026"/>
    <s v="29"/>
    <s v="May"/>
    <s v="01 Jun 2026"/>
    <s v="01"/>
    <s v="Jun"/>
    <n v="3"/>
    <n v="-28"/>
    <n v="2"/>
    <n v="0"/>
    <s v="BOOKING"/>
    <x v="4"/>
    <n v="2"/>
    <n v="2"/>
    <n v="964.69071825688059"/>
    <n v="321.56357275229357"/>
    <s v="Romania"/>
    <s v="11 Apr 2026 23:04"/>
    <s v="11 Apr 2026"/>
    <s v="Apr"/>
    <n v="2"/>
    <n v="0"/>
    <n v="0"/>
    <n v="0"/>
    <n v="0"/>
    <n v="2"/>
    <n v="-1"/>
    <s v="11.04.2025"/>
    <x v="25"/>
  </r>
  <r>
    <s v="BOOKING"/>
    <n v="2"/>
    <n v="1"/>
    <n v="0"/>
    <n v="10913"/>
    <s v="5022283462"/>
    <s v="29 May 2026"/>
    <s v="29"/>
    <s v="May"/>
    <s v="01 Jun 2026"/>
    <s v="01"/>
    <s v="Jun"/>
    <n v="3"/>
    <n v="-28"/>
    <n v="2"/>
    <n v="0"/>
    <s v="BOOKING"/>
    <x v="4"/>
    <n v="2"/>
    <n v="2"/>
    <n v="964.69071825688059"/>
    <n v="321.56357275229357"/>
    <s v="Romania"/>
    <s v="11 Apr 2026 23:04"/>
    <s v="11 Apr 2026"/>
    <s v="Apr"/>
    <n v="2"/>
    <n v="0"/>
    <n v="0"/>
    <n v="0"/>
    <n v="0"/>
    <n v="2"/>
    <n v="-1"/>
    <s v="11.04.2025"/>
    <x v="25"/>
  </r>
  <r>
    <s v="BOOKING"/>
    <n v="0"/>
    <n v="0"/>
    <n v="6"/>
    <n v="10914"/>
    <s v="6780906927"/>
    <s v="27 Jul 2026"/>
    <s v="27"/>
    <s v="Jul"/>
    <s v="02 Aug 2026"/>
    <s v="02"/>
    <s v="Aug"/>
    <n v="6"/>
    <n v="-25"/>
    <n v="4"/>
    <n v="1"/>
    <s v="BOOKING"/>
    <x v="0"/>
    <n v="2"/>
    <n v="2"/>
    <n v="4597.8512922935779"/>
    <n v="766.3085487155962"/>
    <s v="Romania"/>
    <s v="12 Apr 2026 10:51"/>
    <s v="12 Apr 2026"/>
    <s v="Apr"/>
    <n v="0"/>
    <n v="0"/>
    <n v="4"/>
    <n v="1"/>
    <n v="0"/>
    <n v="5"/>
    <n v="-1"/>
    <s v="12.04.2025"/>
    <x v="25"/>
  </r>
  <r>
    <s v="TO"/>
    <n v="0"/>
    <n v="5"/>
    <n v="0"/>
    <n v="10915"/>
    <s v="NT323530"/>
    <s v="28 Jun 2026"/>
    <s v="28"/>
    <s v="Jun"/>
    <s v="03 Jul 2026"/>
    <s v="03"/>
    <s v="Jul"/>
    <n v="5"/>
    <n v="-25"/>
    <n v="3"/>
    <n v="2"/>
    <s v="НОВОТОН - ЕООД"/>
    <x v="3"/>
    <n v="3"/>
    <n v="1"/>
    <n v="2228.472702"/>
    <n v="445.69454039999999"/>
    <s v="Romania"/>
    <s v="12 Apr 2026 10:55"/>
    <s v="12 Apr 2026"/>
    <s v="Apr"/>
    <n v="0"/>
    <n v="3"/>
    <n v="2"/>
    <n v="0"/>
    <n v="0"/>
    <n v="5"/>
    <n v="0"/>
    <s v="12.04.2025"/>
    <x v="25"/>
  </r>
  <r>
    <s v="TOPOLA SKIES"/>
    <n v="0"/>
    <n v="0"/>
    <n v="9"/>
    <n v="10916"/>
    <s v="517117"/>
    <s v="03 Aug 2026"/>
    <s v="03"/>
    <s v="Aug"/>
    <s v="12 Aug 2026"/>
    <s v="12"/>
    <s v="Aug"/>
    <n v="9"/>
    <n v="9"/>
    <n v="0"/>
    <n v="0"/>
    <s v="TOPOLA SKIES"/>
    <x v="4"/>
    <n v="2"/>
    <n v="2"/>
    <n v="4925.4617889908259"/>
    <n v="547.27353211009176"/>
    <m/>
    <s v="12 Apr 2026 17:33"/>
    <s v="12 Apr 2026"/>
    <s v="Apr"/>
    <n v="0"/>
    <n v="0"/>
    <n v="0"/>
    <n v="9"/>
    <n v="0"/>
    <n v="9"/>
    <n v="0"/>
    <s v="12.04.2025"/>
    <x v="25"/>
  </r>
  <r>
    <s v="TO"/>
    <n v="0"/>
    <n v="5"/>
    <n v="0"/>
    <n v="10874"/>
    <s v="1254910.199913"/>
    <s v="25 Jun 2026"/>
    <s v="25"/>
    <s v="Jun"/>
    <s v="30 Jun 2026"/>
    <s v="30"/>
    <s v="Jun"/>
    <n v="5"/>
    <n v="5"/>
    <n v="0"/>
    <n v="0"/>
    <s v="СЛР-ХОЛИДЕЙ-СЪРВИС ЕООД"/>
    <x v="4"/>
    <n v="3"/>
    <n v="0"/>
    <n v="2228.472702"/>
    <n v="445.69454039999999"/>
    <s v="Romania"/>
    <s v="06 Apr 2026 09:57"/>
    <s v="05 Apr 2026"/>
    <s v="Apr"/>
    <n v="0"/>
    <n v="5"/>
    <n v="0"/>
    <n v="0"/>
    <n v="0"/>
    <n v="5"/>
    <n v="0"/>
    <s v="06.04.2025"/>
    <x v="25"/>
  </r>
  <r>
    <s v="TO"/>
    <n v="0"/>
    <n v="5"/>
    <n v="0"/>
    <n v="10876"/>
    <s v="1254908.199915"/>
    <s v="25 Jun 2026"/>
    <s v="25"/>
    <s v="Jun"/>
    <s v="30 Jun 2026"/>
    <s v="30"/>
    <s v="Jun"/>
    <n v="5"/>
    <n v="5"/>
    <n v="0"/>
    <n v="0"/>
    <s v="СЛР-ХОЛИДЕЙ-СЪРВИС ЕООД"/>
    <x v="6"/>
    <n v="2"/>
    <n v="0"/>
    <n v="1607.69226"/>
    <n v="321.53845200000001"/>
    <s v="Romania"/>
    <s v="06 Apr 2026 09:58"/>
    <s v="05 Apr 2026"/>
    <s v="Apr"/>
    <n v="0"/>
    <n v="5"/>
    <n v="0"/>
    <n v="0"/>
    <n v="0"/>
    <n v="5"/>
    <n v="0"/>
    <s v="06.04.2025"/>
    <x v="25"/>
  </r>
  <r>
    <s v="TO"/>
    <n v="0"/>
    <n v="5"/>
    <n v="0"/>
    <n v="10877"/>
    <s v="1254908.199916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607.69226"/>
    <n v="321.53845200000001"/>
    <s v="Romania"/>
    <s v="06 Apr 2026 09:59"/>
    <s v="05 Apr 2026"/>
    <s v="Apr"/>
    <n v="0"/>
    <n v="5"/>
    <n v="0"/>
    <n v="0"/>
    <n v="0"/>
    <n v="5"/>
    <n v="0"/>
    <s v="06.04.2025"/>
    <x v="25"/>
  </r>
  <r>
    <s v="TO"/>
    <n v="0"/>
    <n v="5"/>
    <n v="0"/>
    <n v="10875"/>
    <s v="1254908.199914"/>
    <s v="25 Jun 2026"/>
    <s v="25"/>
    <s v="Jun"/>
    <s v="30 Jun 2026"/>
    <s v="30"/>
    <s v="Jun"/>
    <n v="5"/>
    <n v="5"/>
    <n v="0"/>
    <n v="0"/>
    <s v="СЛР-ХОЛИДЕЙ-СЪРВИС ЕООД"/>
    <x v="6"/>
    <n v="2"/>
    <n v="0"/>
    <n v="1607.69226"/>
    <n v="321.53845200000001"/>
    <s v="Romania"/>
    <s v="06 Apr 2026 09:58"/>
    <s v="05 Apr 2026"/>
    <s v="Apr"/>
    <n v="0"/>
    <n v="5"/>
    <n v="0"/>
    <n v="0"/>
    <n v="0"/>
    <n v="5"/>
    <n v="0"/>
    <s v="06.04.2025"/>
    <x v="25"/>
  </r>
  <r>
    <s v="TO"/>
    <n v="0"/>
    <n v="0"/>
    <n v="5"/>
    <n v="10880"/>
    <s v="0148"/>
    <s v="17 Aug 2026"/>
    <s v="17"/>
    <s v="Aug"/>
    <s v="22 Aug 2026"/>
    <s v="22"/>
    <s v="Aug"/>
    <n v="5"/>
    <n v="5"/>
    <n v="0"/>
    <n v="0"/>
    <s v="КЛУБ МАГЕЛАН - ООД"/>
    <x v="6"/>
    <n v="2"/>
    <n v="2"/>
    <n v="2224.9522079999997"/>
    <n v="444.99044159999994"/>
    <s v="Romania"/>
    <s v="06 Apr 2026 11:35"/>
    <s v="06 Apr 2026"/>
    <s v="Apr"/>
    <n v="0"/>
    <n v="0"/>
    <n v="0"/>
    <n v="5"/>
    <n v="0"/>
    <n v="5"/>
    <n v="0"/>
    <s v="06.04.2025"/>
    <x v="25"/>
  </r>
  <r>
    <s v="INDIVIDUAL"/>
    <n v="0"/>
    <n v="0"/>
    <n v="5"/>
    <n v="10879"/>
    <s v="06042026"/>
    <s v="19 Jul 2026"/>
    <s v="19"/>
    <s v="Jul"/>
    <s v="24 Jul 2026"/>
    <s v="24"/>
    <s v="Jul"/>
    <n v="5"/>
    <n v="5"/>
    <n v="0"/>
    <n v="0"/>
    <s v="INDIVIDUAL"/>
    <x v="0"/>
    <n v="3"/>
    <n v="1"/>
    <n v="1570.0470183486239"/>
    <n v="314.00940366972469"/>
    <m/>
    <s v="06 Apr 2026 11:04"/>
    <s v="06 Apr 2026"/>
    <s v="Apr"/>
    <n v="0"/>
    <n v="0"/>
    <n v="5"/>
    <n v="0"/>
    <n v="0"/>
    <n v="5"/>
    <n v="0"/>
    <s v="06.04.2025"/>
    <x v="25"/>
  </r>
  <r>
    <s v="INDIVIDUAL"/>
    <n v="3"/>
    <n v="0"/>
    <n v="0"/>
    <n v="10883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26"/>
    <n v="209.66856467889906"/>
    <m/>
    <s v="06 Apr 2026 15:37"/>
    <s v="06 Apr 2026"/>
    <s v="Apr"/>
    <n v="3"/>
    <n v="0"/>
    <n v="0"/>
    <n v="0"/>
    <n v="0"/>
    <n v="3"/>
    <n v="0"/>
    <s v="06.04.2025"/>
    <x v="25"/>
  </r>
  <r>
    <s v="TO"/>
    <n v="0"/>
    <n v="5"/>
    <n v="0"/>
    <n v="10884"/>
    <s v="25062026"/>
    <s v="25 Jun 2026"/>
    <s v="25"/>
    <s v="Jun"/>
    <s v="30 Jun 2026"/>
    <s v="30"/>
    <s v="Jun"/>
    <n v="5"/>
    <n v="5"/>
    <n v="0"/>
    <n v="0"/>
    <s v="ВЕРСО ТРАВЪЛ - ООД"/>
    <x v="6"/>
    <n v="2"/>
    <n v="1"/>
    <n v="1607.69226"/>
    <n v="321.53845200000001"/>
    <m/>
    <s v="06 Apr 2026 16:05"/>
    <s v="06 Apr 2026"/>
    <s v="Apr"/>
    <n v="0"/>
    <n v="5"/>
    <n v="0"/>
    <n v="0"/>
    <n v="0"/>
    <n v="5"/>
    <n v="0"/>
    <s v="06.04.2025"/>
    <x v="25"/>
  </r>
  <r>
    <s v="BOOKING"/>
    <n v="2"/>
    <n v="1"/>
    <n v="0"/>
    <n v="10885"/>
    <s v="5575499340"/>
    <s v="29 May 2026"/>
    <s v="29"/>
    <s v="May"/>
    <s v="01 Jun 2026"/>
    <s v="01"/>
    <s v="Jun"/>
    <n v="3"/>
    <n v="-28"/>
    <n v="2"/>
    <n v="0"/>
    <s v="BOOKING"/>
    <x v="6"/>
    <n v="2"/>
    <n v="0"/>
    <n v="741.24162660550462"/>
    <n v="247.08054220183482"/>
    <s v="Romania"/>
    <s v="07 Apr 2026 08:46"/>
    <s v="07 Apr 2026"/>
    <s v="Apr"/>
    <n v="2"/>
    <n v="0"/>
    <n v="0"/>
    <n v="0"/>
    <n v="0"/>
    <n v="2"/>
    <n v="-1"/>
    <s v="07.04.2025"/>
    <x v="25"/>
  </r>
  <r>
    <s v="TO"/>
    <n v="0"/>
    <n v="5"/>
    <n v="0"/>
    <n v="10889"/>
    <s v="1255244.200015"/>
    <s v="04 Jul 2026"/>
    <s v="04"/>
    <s v="Jul"/>
    <s v="09 Jul 2026"/>
    <s v="09"/>
    <s v="Jul"/>
    <n v="5"/>
    <n v="5"/>
    <n v="0"/>
    <n v="0"/>
    <s v="СЛР-ХОЛИДЕЙ-СЪРВИС ЕООД"/>
    <x v="2"/>
    <n v="2"/>
    <n v="1"/>
    <n v="1679.471221"/>
    <n v="335.8942442"/>
    <s v="Romania"/>
    <s v="07 Apr 2026 11:26"/>
    <s v="07 Apr 2026"/>
    <s v="Apr"/>
    <n v="0"/>
    <n v="0"/>
    <n v="5"/>
    <n v="0"/>
    <n v="0"/>
    <n v="5"/>
    <n v="0"/>
    <s v="07.04.2025"/>
    <x v="25"/>
  </r>
  <r>
    <s v="TO"/>
    <n v="0"/>
    <n v="0"/>
    <n v="7"/>
    <n v="10891"/>
    <s v="2335647"/>
    <s v="12 Jul 2026"/>
    <s v="12"/>
    <s v="Jul"/>
    <s v="19 Jul 2026"/>
    <s v="19"/>
    <s v="Jul"/>
    <n v="7"/>
    <n v="7"/>
    <n v="0"/>
    <n v="0"/>
    <s v="ТУРИСТИЧЕСКА АГЕНЦИЯ СОЛВЕКС - ЕООД"/>
    <x v="1"/>
    <n v="5"/>
    <n v="0"/>
    <n v="5426.2156353999999"/>
    <n v="775.17366219999997"/>
    <s v="Romania"/>
    <s v="07 Apr 2026 12:54"/>
    <s v="07 Apr 2026"/>
    <s v="Apr"/>
    <n v="0"/>
    <n v="0"/>
    <n v="7"/>
    <n v="0"/>
    <n v="0"/>
    <n v="7"/>
    <n v="0"/>
    <s v="07.04.2025"/>
    <x v="25"/>
  </r>
  <r>
    <s v="TO"/>
    <n v="0"/>
    <n v="5"/>
    <n v="0"/>
    <n v="10888"/>
    <s v="1255244.200014"/>
    <s v="04 Jul 2026"/>
    <s v="04"/>
    <s v="Jul"/>
    <s v="09 Jul 2026"/>
    <s v="09"/>
    <s v="Jul"/>
    <n v="5"/>
    <n v="5"/>
    <n v="0"/>
    <n v="0"/>
    <s v="СЛР-ХОЛИДЕЙ-СЪРВИС ЕООД"/>
    <x v="2"/>
    <n v="2"/>
    <n v="0"/>
    <n v="1679.471221"/>
    <n v="335.8942442"/>
    <s v="Romania"/>
    <s v="07 Apr 2026 11:26"/>
    <s v="07 Apr 2026"/>
    <s v="Apr"/>
    <n v="0"/>
    <n v="0"/>
    <n v="5"/>
    <n v="0"/>
    <n v="0"/>
    <n v="5"/>
    <n v="0"/>
    <s v="07.04.2025"/>
    <x v="25"/>
  </r>
  <r>
    <s v="BOOKING"/>
    <n v="2"/>
    <n v="1"/>
    <n v="0"/>
    <n v="10892"/>
    <s v="6922412215"/>
    <s v="29 May 2026"/>
    <s v="29"/>
    <s v="May"/>
    <s v="01 Jun 2026"/>
    <s v="01"/>
    <s v="Jun"/>
    <n v="3"/>
    <n v="-28"/>
    <n v="2"/>
    <n v="0"/>
    <s v="BOOKING"/>
    <x v="4"/>
    <n v="2"/>
    <n v="2"/>
    <n v="964.69071825688059"/>
    <n v="321.56357275229357"/>
    <s v="Romania"/>
    <s v="07 Apr 2026 13:58"/>
    <s v="07 Apr 2026"/>
    <s v="Apr"/>
    <n v="2"/>
    <n v="0"/>
    <n v="0"/>
    <n v="0"/>
    <n v="0"/>
    <n v="2"/>
    <n v="-1"/>
    <s v="07.04.2025"/>
    <x v="25"/>
  </r>
  <r>
    <s v="INDIVIDUAL"/>
    <n v="3"/>
    <n v="0"/>
    <n v="0"/>
    <n v="10893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26"/>
    <n v="209.66856467889906"/>
    <m/>
    <s v="07 Apr 2026 15:39"/>
    <s v="07 Apr 2026"/>
    <s v="Apr"/>
    <n v="3"/>
    <n v="0"/>
    <n v="0"/>
    <n v="0"/>
    <n v="0"/>
    <n v="3"/>
    <n v="0"/>
    <s v="07.04.2025"/>
    <x v="25"/>
  </r>
  <r>
    <s v="BOOKING"/>
    <n v="0"/>
    <n v="0"/>
    <n v="3"/>
    <n v="10894"/>
    <s v="5880865622"/>
    <s v="20 Jul 2026"/>
    <s v="20"/>
    <s v="Jul"/>
    <s v="23 Jul 2026"/>
    <s v="23"/>
    <s v="Jul"/>
    <n v="3"/>
    <n v="3"/>
    <n v="0"/>
    <n v="0"/>
    <s v="BOOKING"/>
    <x v="6"/>
    <n v="2"/>
    <n v="2"/>
    <n v="1787.7003935779815"/>
    <n v="595.90013119266052"/>
    <s v="Romania"/>
    <s v="08 Apr 2026 00:08"/>
    <s v="07 Apr 2026"/>
    <s v="Apr"/>
    <n v="0"/>
    <n v="0"/>
    <n v="3"/>
    <n v="0"/>
    <n v="0"/>
    <n v="3"/>
    <n v="0"/>
    <s v="08.04.2025"/>
    <x v="25"/>
  </r>
  <r>
    <s v="TO"/>
    <n v="0"/>
    <n v="5"/>
    <n v="0"/>
    <n v="10890"/>
    <s v="1255244.200016"/>
    <s v="04 Jul 2026"/>
    <s v="04"/>
    <s v="Jul"/>
    <s v="09 Jul 2026"/>
    <s v="09"/>
    <s v="Jul"/>
    <n v="5"/>
    <n v="5"/>
    <n v="0"/>
    <n v="0"/>
    <s v="СЛР-ХОЛИДЕЙ-СЪРВИС ЕООД"/>
    <x v="2"/>
    <n v="3"/>
    <n v="1"/>
    <n v="2267.2959274999998"/>
    <n v="453.45918549999999"/>
    <s v="Romania"/>
    <s v="07 Apr 2026 11:27"/>
    <s v="07 Apr 2026"/>
    <s v="Apr"/>
    <n v="0"/>
    <n v="0"/>
    <n v="5"/>
    <n v="0"/>
    <n v="0"/>
    <n v="5"/>
    <n v="0"/>
    <s v="07.04.2025"/>
    <x v="25"/>
  </r>
  <r>
    <s v="TO"/>
    <n v="0"/>
    <n v="0"/>
    <n v="6"/>
    <n v="10895"/>
    <s v="63277"/>
    <s v="06 Aug 2026"/>
    <s v="06"/>
    <s v="Aug"/>
    <s v="12 Aug 2026"/>
    <s v="12"/>
    <s v="Aug"/>
    <n v="6"/>
    <n v="6"/>
    <n v="0"/>
    <n v="0"/>
    <s v="КЛУБ МАГЕЛАН - ООД"/>
    <x v="4"/>
    <n v="2"/>
    <n v="1"/>
    <n v="2187.6349716"/>
    <n v="364.6058286"/>
    <s v="Romania"/>
    <s v="08 Apr 2026 11:44"/>
    <s v="08 Apr 2026"/>
    <s v="Apr"/>
    <n v="0"/>
    <n v="0"/>
    <n v="0"/>
    <n v="6"/>
    <n v="0"/>
    <n v="6"/>
    <n v="0"/>
    <s v="08.04.2025"/>
    <x v="25"/>
  </r>
  <r>
    <s v="ITAKA"/>
    <n v="0"/>
    <n v="3"/>
    <n v="4"/>
    <n v="10881"/>
    <s v="13914644"/>
    <s v="21 Aug 2026"/>
    <s v="21"/>
    <s v="Aug"/>
    <s v="28 Aug 2026"/>
    <s v="28"/>
    <s v="Aug"/>
    <n v="7"/>
    <n v="7"/>
    <n v="0"/>
    <n v="0"/>
    <s v="NOWA ITAKA SPOLKA Z OGRANICZONA ODPOWIEDZIALNOSCIA"/>
    <x v="3"/>
    <n v="2"/>
    <n v="0"/>
    <n v="1808.6929091"/>
    <n v="258.38470130000002"/>
    <s v="Poland"/>
    <s v="06 Apr 2026 13:02"/>
    <s v="31 Mar 2026"/>
    <s v="Apr"/>
    <n v="0"/>
    <n v="0"/>
    <n v="0"/>
    <n v="7"/>
    <n v="0"/>
    <n v="7"/>
    <n v="0"/>
    <s v="06.04.2025"/>
    <x v="25"/>
  </r>
  <r>
    <s v="ITAKA"/>
    <n v="0"/>
    <n v="3"/>
    <n v="4"/>
    <n v="10882"/>
    <s v="13914644"/>
    <s v="21 Aug 2026"/>
    <s v="21"/>
    <s v="Aug"/>
    <s v="28 Aug 2026"/>
    <s v="28"/>
    <s v="Aug"/>
    <n v="7"/>
    <n v="7"/>
    <n v="0"/>
    <n v="0"/>
    <s v="NOWA ITAKA SPOLKA Z OGRANICZONA ODPOWIEDZIALNOSCIA"/>
    <x v="3"/>
    <n v="2"/>
    <n v="0"/>
    <n v="1808.6929091"/>
    <n v="258.38470130000002"/>
    <s v="Poland"/>
    <s v="06 Apr 2026 13:02"/>
    <s v="31 Mar 2026"/>
    <s v="Apr"/>
    <n v="0"/>
    <n v="0"/>
    <n v="0"/>
    <n v="7"/>
    <n v="0"/>
    <n v="7"/>
    <n v="0"/>
    <s v="06.04.2025"/>
    <x v="25"/>
  </r>
  <r>
    <s v="BOOKING"/>
    <n v="0"/>
    <n v="4"/>
    <n v="3"/>
    <n v="11107"/>
    <s v="5368119301"/>
    <s v="22 Aug 2026"/>
    <s v="22"/>
    <s v="Aug"/>
    <s v="29 Aug 2026"/>
    <s v="29"/>
    <s v="Aug"/>
    <n v="7"/>
    <n v="7"/>
    <n v="0"/>
    <n v="0"/>
    <s v="BOOKING"/>
    <x v="0"/>
    <n v="2"/>
    <n v="2"/>
    <n v="4441.9949677064224"/>
    <n v="634.56814633027511"/>
    <s v="Israel"/>
    <s v="26 Apr 2026 11:49"/>
    <s v="26 Apr 2026"/>
    <s v="Apr"/>
    <n v="0"/>
    <n v="0"/>
    <n v="0"/>
    <n v="7"/>
    <n v="0"/>
    <n v="7"/>
    <n v="0"/>
    <s v="26.04.2025"/>
    <x v="26"/>
  </r>
  <r>
    <s v="BOOKING"/>
    <n v="2"/>
    <n v="1"/>
    <n v="0"/>
    <n v="11288"/>
    <s v="6213754083"/>
    <s v="29 May 2026"/>
    <s v="29"/>
    <s v="May"/>
    <s v="01 Jun 2026"/>
    <s v="01"/>
    <s v="Jun"/>
    <n v="3"/>
    <n v="-28"/>
    <n v="2"/>
    <n v="0"/>
    <s v="BOOKING"/>
    <x v="7"/>
    <n v="4"/>
    <n v="1"/>
    <n v="1710.9385519266052"/>
    <n v="570.31285064220174"/>
    <s v="Romania"/>
    <s v="02 May 2026 09:48"/>
    <s v="02 May 2026"/>
    <s v="May"/>
    <n v="2"/>
    <n v="0"/>
    <n v="0"/>
    <n v="0"/>
    <n v="0"/>
    <n v="2"/>
    <n v="-1"/>
    <s v="02.05.2025"/>
    <x v="27"/>
  </r>
  <r>
    <s v="BOOKING"/>
    <n v="0"/>
    <n v="4"/>
    <n v="0"/>
    <n v="10988"/>
    <s v="5655667646"/>
    <s v="22 Jun 2026"/>
    <s v="22"/>
    <s v="Jun"/>
    <s v="26 Jun 2026"/>
    <s v="26"/>
    <s v="Jun"/>
    <n v="4"/>
    <n v="4"/>
    <n v="0"/>
    <n v="0"/>
    <s v="BOOKING"/>
    <x v="4"/>
    <n v="2"/>
    <n v="2"/>
    <n v="1882.1903089908255"/>
    <n v="470.54757724770639"/>
    <m/>
    <s v="20 Apr 2026 12:54"/>
    <s v="20 Apr 2026"/>
    <s v="Apr"/>
    <n v="0"/>
    <n v="4"/>
    <n v="0"/>
    <n v="0"/>
    <n v="0"/>
    <n v="4"/>
    <n v="0"/>
    <s v="20.04.2025"/>
    <x v="26"/>
  </r>
  <r>
    <s v="BOOKING"/>
    <n v="3"/>
    <n v="-1"/>
    <n v="0"/>
    <n v="11108"/>
    <s v="6796539176"/>
    <s v="12 Jun 2026"/>
    <s v="12"/>
    <s v="Jun"/>
    <s v="14 Jun 2026"/>
    <s v="14"/>
    <s v="Jun"/>
    <n v="2"/>
    <n v="2"/>
    <n v="0"/>
    <n v="0"/>
    <s v="BOOKING"/>
    <x v="6"/>
    <n v="2"/>
    <n v="2"/>
    <n v="667.13540733944956"/>
    <n v="333.56770366972478"/>
    <s v="Romania"/>
    <s v="26 Apr 2026 13:21"/>
    <s v="26 Apr 2026"/>
    <s v="Apr"/>
    <n v="0"/>
    <n v="2"/>
    <n v="0"/>
    <n v="0"/>
    <n v="0"/>
    <n v="2"/>
    <n v="0"/>
    <s v="26.04.2025"/>
    <x v="26"/>
  </r>
  <r>
    <s v="TO"/>
    <n v="0"/>
    <n v="0"/>
    <n v="7"/>
    <n v="10990"/>
    <s v="3289"/>
    <s v="16 Aug 2026"/>
    <s v="16"/>
    <s v="Aug"/>
    <s v="23 Aug 2026"/>
    <s v="23"/>
    <s v="Aug"/>
    <n v="7"/>
    <n v="7"/>
    <n v="0"/>
    <n v="0"/>
    <s v="ТЕДИ - КАМ - ЕООД"/>
    <x v="6"/>
    <n v="2"/>
    <n v="0"/>
    <n v="2180.3984005999996"/>
    <n v="311.48548579999994"/>
    <s v="Israel"/>
    <s v="20 Apr 2026 13:10"/>
    <s v="12 Jan 2026"/>
    <s v="Apr"/>
    <n v="0"/>
    <n v="0"/>
    <n v="0"/>
    <n v="7"/>
    <n v="0"/>
    <n v="7"/>
    <n v="0"/>
    <s v="20.04.2025"/>
    <x v="26"/>
  </r>
  <r>
    <s v="TO"/>
    <n v="0"/>
    <n v="0"/>
    <n v="7"/>
    <n v="10991"/>
    <s v="3289"/>
    <s v="16 Aug 2026"/>
    <s v="16"/>
    <s v="Aug"/>
    <s v="23 Aug 2026"/>
    <s v="23"/>
    <s v="Aug"/>
    <n v="7"/>
    <n v="7"/>
    <n v="0"/>
    <n v="0"/>
    <s v="ТЕДИ - КАМ - ЕООД"/>
    <x v="6"/>
    <n v="2"/>
    <n v="1"/>
    <n v="2180.3984005999996"/>
    <n v="311.48548579999994"/>
    <s v="Israel"/>
    <s v="20 Apr 2026 13:10"/>
    <s v="12 Jan 2026"/>
    <s v="Apr"/>
    <n v="0"/>
    <n v="0"/>
    <n v="0"/>
    <n v="7"/>
    <n v="0"/>
    <n v="7"/>
    <n v="0"/>
    <s v="20.04.2025"/>
    <x v="26"/>
  </r>
  <r>
    <s v="TO"/>
    <n v="0"/>
    <n v="0"/>
    <n v="7"/>
    <n v="10992"/>
    <s v="3289"/>
    <s v="16 Aug 2026"/>
    <s v="16"/>
    <s v="Aug"/>
    <s v="23 Aug 2026"/>
    <s v="23"/>
    <s v="Aug"/>
    <n v="7"/>
    <n v="7"/>
    <n v="0"/>
    <n v="0"/>
    <s v="ТЕДИ - КАМ - ЕООД"/>
    <x v="7"/>
    <n v="2"/>
    <n v="2"/>
    <n v="4220.3290906000002"/>
    <n v="602.90415580000001"/>
    <s v="Israel"/>
    <s v="20 Apr 2026 13:10"/>
    <s v="12 Jan 2026"/>
    <s v="Apr"/>
    <n v="0"/>
    <n v="0"/>
    <n v="0"/>
    <n v="7"/>
    <n v="0"/>
    <n v="7"/>
    <n v="0"/>
    <s v="20.04.2025"/>
    <x v="26"/>
  </r>
  <r>
    <s v="BOOKING"/>
    <n v="3"/>
    <n v="-1"/>
    <n v="0"/>
    <n v="11109"/>
    <s v="5797435998"/>
    <s v="12 Jun 2026"/>
    <s v="12"/>
    <s v="Jun"/>
    <s v="14 Jun 2026"/>
    <s v="14"/>
    <s v="Jun"/>
    <n v="2"/>
    <n v="2"/>
    <n v="0"/>
    <n v="0"/>
    <s v="BOOKING"/>
    <x v="6"/>
    <n v="2"/>
    <n v="0"/>
    <n v="494.16108440366963"/>
    <n v="247.08054220183482"/>
    <m/>
    <s v="26 Apr 2026 15:14"/>
    <s v="26 Apr 2026"/>
    <s v="Apr"/>
    <n v="0"/>
    <n v="2"/>
    <n v="0"/>
    <n v="0"/>
    <n v="0"/>
    <n v="2"/>
    <n v="0"/>
    <s v="26.04.2025"/>
    <x v="26"/>
  </r>
  <r>
    <s v="TOPOLA SKIES"/>
    <n v="0"/>
    <n v="0"/>
    <n v="14"/>
    <n v="11110"/>
    <s v="529120"/>
    <s v="11 Jul 2026"/>
    <s v="11"/>
    <s v="Jul"/>
    <s v="25 Jul 2026"/>
    <s v="25"/>
    <s v="Jul"/>
    <n v="14"/>
    <n v="14"/>
    <n v="0"/>
    <n v="0"/>
    <s v="TOPOLA SKIES"/>
    <x v="0"/>
    <n v="2"/>
    <n v="2"/>
    <n v="8440.5727706422003"/>
    <n v="602.8980550458715"/>
    <m/>
    <s v="26 Apr 2026 16:23"/>
    <s v="26 Apr 2026"/>
    <s v="Apr"/>
    <n v="0"/>
    <n v="0"/>
    <n v="14"/>
    <n v="0"/>
    <n v="0"/>
    <n v="14"/>
    <n v="0"/>
    <s v="26.04.2025"/>
    <x v="26"/>
  </r>
  <r>
    <s v="TO"/>
    <n v="0"/>
    <n v="7"/>
    <n v="0"/>
    <n v="11113"/>
    <s v="1258875.201855"/>
    <s v="20 Jun 2026"/>
    <s v="20"/>
    <s v="Jun"/>
    <s v="27 Jun 2026"/>
    <s v="27"/>
    <s v="Jun"/>
    <n v="7"/>
    <n v="7"/>
    <n v="0"/>
    <n v="0"/>
    <s v="СЛР-ХОЛИДЕЙ-СЪРВИС ЕООД"/>
    <x v="3"/>
    <n v="2"/>
    <n v="1"/>
    <n v="2110.1449870000001"/>
    <n v="301.44928385714286"/>
    <s v="Romania"/>
    <s v="26 Apr 2026 20:06"/>
    <s v="26 Apr 2026"/>
    <s v="Apr"/>
    <n v="0"/>
    <n v="7"/>
    <n v="0"/>
    <n v="0"/>
    <n v="0"/>
    <n v="7"/>
    <n v="0"/>
    <s v="26.04.2025"/>
    <x v="26"/>
  </r>
  <r>
    <s v="BOOKING"/>
    <n v="0"/>
    <n v="0"/>
    <n v="6"/>
    <n v="11114"/>
    <s v="6159289084"/>
    <s v="17 Aug 2026"/>
    <s v="17"/>
    <s v="Aug"/>
    <s v="23 Aug 2026"/>
    <s v="23"/>
    <s v="Aug"/>
    <n v="6"/>
    <n v="6"/>
    <n v="0"/>
    <n v="0"/>
    <s v="BOOKING"/>
    <x v="0"/>
    <n v="2"/>
    <n v="2"/>
    <n v="4355.9384477064214"/>
    <n v="725.98974128440364"/>
    <m/>
    <s v="26 Apr 2026 20:31"/>
    <s v="26 Apr 2026"/>
    <s v="Apr"/>
    <n v="0"/>
    <n v="0"/>
    <n v="0"/>
    <n v="6"/>
    <n v="0"/>
    <n v="6"/>
    <n v="0"/>
    <s v="26.04.2025"/>
    <x v="26"/>
  </r>
  <r>
    <s v="BOOKING"/>
    <n v="3"/>
    <n v="-1"/>
    <n v="0"/>
    <n v="11116"/>
    <s v="6717245973"/>
    <s v="12 Jun 2026"/>
    <s v="12"/>
    <s v="Jun"/>
    <s v="14 Jun 2026"/>
    <s v="14"/>
    <s v="Jun"/>
    <n v="2"/>
    <n v="2"/>
    <n v="0"/>
    <n v="0"/>
    <s v="BOOKING"/>
    <x v="4"/>
    <n v="2"/>
    <n v="1"/>
    <n v="514.50889376146779"/>
    <n v="257.25444688073389"/>
    <s v="Romania"/>
    <s v="26 Apr 2026 21:32"/>
    <s v="26 Apr 2026"/>
    <s v="Apr"/>
    <n v="0"/>
    <n v="2"/>
    <n v="0"/>
    <n v="0"/>
    <n v="0"/>
    <n v="2"/>
    <n v="0"/>
    <s v="26.04.2025"/>
    <x v="26"/>
  </r>
  <r>
    <s v="BOOKING"/>
    <n v="3"/>
    <n v="-1"/>
    <n v="0"/>
    <n v="11117"/>
    <s v="6312208614"/>
    <s v="12 Jun 2026"/>
    <s v="12"/>
    <s v="Jun"/>
    <s v="14 Jun 2026"/>
    <s v="14"/>
    <s v="Jun"/>
    <n v="2"/>
    <n v="2"/>
    <n v="0"/>
    <n v="0"/>
    <s v="BOOKING"/>
    <x v="6"/>
    <n v="1"/>
    <n v="1"/>
    <n v="494.16108440366963"/>
    <n v="247.08054220183482"/>
    <s v="Romania"/>
    <s v="26 Apr 2026 21:35"/>
    <s v="26 Apr 2026"/>
    <s v="Apr"/>
    <n v="0"/>
    <n v="2"/>
    <n v="0"/>
    <n v="0"/>
    <n v="0"/>
    <n v="2"/>
    <n v="0"/>
    <s v="26.04.2025"/>
    <x v="26"/>
  </r>
  <r>
    <s v="BOOKING"/>
    <n v="1"/>
    <n v="1"/>
    <n v="0"/>
    <n v="11289"/>
    <s v="5169457393"/>
    <s v="30 May 2026"/>
    <s v="30"/>
    <s v="May"/>
    <s v="01 Jun 2026"/>
    <s v="01"/>
    <s v="Jun"/>
    <n v="2"/>
    <n v="-29"/>
    <n v="1"/>
    <n v="0"/>
    <s v="BOOKING"/>
    <x v="7"/>
    <n v="2"/>
    <n v="3"/>
    <n v="950.53337999999997"/>
    <n v="475.26668999999998"/>
    <s v="Romania"/>
    <s v="02 May 2026 15:00"/>
    <s v="02 May 2026"/>
    <s v="May"/>
    <n v="1"/>
    <n v="0"/>
    <n v="0"/>
    <n v="0"/>
    <n v="0"/>
    <n v="1"/>
    <n v="-1"/>
    <s v="02.05.2025"/>
    <x v="27"/>
  </r>
  <r>
    <s v="BOOKING"/>
    <n v="4"/>
    <n v="-1"/>
    <n v="0"/>
    <n v="11118"/>
    <s v="5220344900"/>
    <s v="11 Jun 2026"/>
    <s v="11"/>
    <s v="Jun"/>
    <s v="14 Jun 2026"/>
    <s v="14"/>
    <s v="Jun"/>
    <n v="3"/>
    <n v="3"/>
    <n v="0"/>
    <n v="0"/>
    <s v="BOOKING"/>
    <x v="7"/>
    <n v="4"/>
    <n v="0"/>
    <n v="1425.80007"/>
    <n v="475.26668999999998"/>
    <s v="Romania"/>
    <s v="26 Apr 2026 23:54"/>
    <s v="26 Apr 2026"/>
    <s v="Apr"/>
    <n v="0"/>
    <n v="3"/>
    <n v="0"/>
    <n v="0"/>
    <n v="0"/>
    <n v="3"/>
    <n v="0"/>
    <s v="26.04.2025"/>
    <x v="26"/>
  </r>
  <r>
    <s v="BOOKING"/>
    <n v="4"/>
    <n v="0"/>
    <n v="0"/>
    <n v="11290"/>
    <s v="6339199863"/>
    <s v="26 May 2026"/>
    <s v="26"/>
    <s v="May"/>
    <s v="30 May 2026"/>
    <s v="30"/>
    <s v="May"/>
    <n v="4"/>
    <n v="4"/>
    <n v="0"/>
    <n v="0"/>
    <s v="BOOKING"/>
    <x v="1"/>
    <n v="4"/>
    <n v="0"/>
    <n v="1685.9613467889908"/>
    <n v="421.4903366972477"/>
    <s v="Romania"/>
    <s v="02 May 2026 15:56"/>
    <s v="02 May 2026"/>
    <s v="May"/>
    <n v="4"/>
    <n v="0"/>
    <n v="0"/>
    <n v="0"/>
    <n v="0"/>
    <n v="4"/>
    <n v="0"/>
    <s v="02.05.2025"/>
    <x v="27"/>
  </r>
  <r>
    <s v="TOPOLA SKIES"/>
    <n v="3"/>
    <n v="0"/>
    <n v="0"/>
    <n v="11020"/>
    <s v="525558"/>
    <s v="04 Jun 2026"/>
    <s v="04"/>
    <s v="Jun"/>
    <s v="07 Jun 2026"/>
    <s v="07"/>
    <s v="Jun"/>
    <n v="3"/>
    <n v="3"/>
    <n v="0"/>
    <n v="0"/>
    <s v="TOPOLA SKIES"/>
    <x v="4"/>
    <n v="3"/>
    <n v="1"/>
    <n v="1111.4856286238532"/>
    <n v="370.49520954128434"/>
    <m/>
    <s v="22 Apr 2026 15:23"/>
    <s v="22 Apr 2026"/>
    <s v="Apr"/>
    <n v="0"/>
    <n v="3"/>
    <n v="0"/>
    <n v="0"/>
    <n v="0"/>
    <n v="3"/>
    <n v="0"/>
    <s v="22.04.2025"/>
    <x v="26"/>
  </r>
  <r>
    <s v="BOOKING"/>
    <n v="0"/>
    <n v="1"/>
    <n v="0"/>
    <n v="11291"/>
    <s v="5050721794"/>
    <s v="31 May 2026"/>
    <s v="31"/>
    <s v="May"/>
    <s v="01 Jun 2026"/>
    <s v="01"/>
    <s v="Jun"/>
    <n v="1"/>
    <n v="-30"/>
    <n v="0"/>
    <n v="0"/>
    <s v="BOOKING"/>
    <x v="1"/>
    <n v="2"/>
    <n v="3"/>
    <n v="421.4903366972477"/>
    <n v="421.4903366972477"/>
    <s v="Romania"/>
    <s v="02 May 2026 18:34"/>
    <s v="02 May 2026"/>
    <s v="May"/>
    <n v="0"/>
    <n v="0"/>
    <n v="0"/>
    <n v="0"/>
    <n v="0"/>
    <n v="0"/>
    <n v="-1"/>
    <s v="02.05.2025"/>
    <x v="27"/>
  </r>
  <r>
    <s v="BOOKING"/>
    <n v="0"/>
    <n v="5"/>
    <n v="1"/>
    <n v="11293"/>
    <s v="6339184637"/>
    <s v="24 Aug 2026"/>
    <s v="24"/>
    <s v="Aug"/>
    <s v="30 Aug 2026"/>
    <s v="30"/>
    <s v="Aug"/>
    <n v="6"/>
    <n v="6"/>
    <n v="0"/>
    <n v="0"/>
    <s v="BOOKING"/>
    <x v="6"/>
    <n v="2"/>
    <n v="1"/>
    <n v="2581.2649585321096"/>
    <n v="430.21082642201827"/>
    <m/>
    <s v="02 May 2026 18:48"/>
    <s v="02 May 2026"/>
    <s v="May"/>
    <n v="0"/>
    <n v="0"/>
    <n v="0"/>
    <n v="6"/>
    <n v="0"/>
    <n v="6"/>
    <n v="0"/>
    <s v="02.05.2025"/>
    <x v="27"/>
  </r>
  <r>
    <s v="BOOKING"/>
    <n v="0"/>
    <n v="5"/>
    <n v="1"/>
    <n v="11292"/>
    <s v="6339184637"/>
    <s v="24 Aug 2026"/>
    <s v="24"/>
    <s v="Aug"/>
    <s v="30 Aug 2026"/>
    <s v="30"/>
    <s v="Aug"/>
    <n v="6"/>
    <n v="6"/>
    <n v="0"/>
    <n v="0"/>
    <s v="BOOKING"/>
    <x v="6"/>
    <n v="2"/>
    <n v="1"/>
    <n v="2581.2649585321096"/>
    <n v="430.21082642201827"/>
    <s v="Romania"/>
    <s v="02 May 2026 18:48"/>
    <s v="02 May 2026"/>
    <s v="May"/>
    <n v="0"/>
    <n v="0"/>
    <n v="0"/>
    <n v="6"/>
    <n v="0"/>
    <n v="6"/>
    <n v="0"/>
    <s v="02.05.2025"/>
    <x v="27"/>
  </r>
  <r>
    <s v="BOOKING"/>
    <n v="4"/>
    <n v="0"/>
    <n v="0"/>
    <n v="11122"/>
    <s v="6410457326"/>
    <s v="01 Jun 2026"/>
    <s v="01"/>
    <s v="Jun"/>
    <s v="05 Jun 2026"/>
    <s v="05"/>
    <s v="Jun"/>
    <n v="4"/>
    <n v="4"/>
    <n v="0"/>
    <n v="0"/>
    <s v="BOOKING"/>
    <x v="3"/>
    <n v="2"/>
    <n v="1"/>
    <n v="1029.0177875229356"/>
    <n v="257.25444688073389"/>
    <s v="Romania"/>
    <s v="27 Apr 2026 10:16"/>
    <s v="27 Apr 2026"/>
    <s v="Apr"/>
    <n v="0"/>
    <n v="4"/>
    <n v="0"/>
    <n v="0"/>
    <n v="0"/>
    <n v="4"/>
    <n v="0"/>
    <s v="27.04.2025"/>
    <x v="27"/>
  </r>
  <r>
    <s v="ITAKA"/>
    <n v="3"/>
    <n v="4"/>
    <n v="0"/>
    <n v="10926"/>
    <s v="13934191"/>
    <s v="12 Jun 2026"/>
    <s v="12"/>
    <s v="Jun"/>
    <s v="19 Jun 2026"/>
    <s v="19"/>
    <s v="Jun"/>
    <n v="7"/>
    <n v="7"/>
    <n v="0"/>
    <n v="0"/>
    <s v="NOWA ITAKA SPOLKA Z OGRANICZONA ODPOWIEDZIALNOSCIA"/>
    <x v="3"/>
    <n v="2"/>
    <n v="0"/>
    <n v="1394.1351822999998"/>
    <n v="199.16216889999995"/>
    <s v="Poland"/>
    <s v="14 Apr 2026 17:55"/>
    <s v="09 Apr 2026"/>
    <s v="Apr"/>
    <n v="0"/>
    <n v="7"/>
    <n v="0"/>
    <n v="0"/>
    <n v="0"/>
    <n v="7"/>
    <n v="0"/>
    <s v="14.04.2025"/>
    <x v="28"/>
  </r>
  <r>
    <s v="ITAKA"/>
    <n v="0"/>
    <n v="7"/>
    <n v="0"/>
    <n v="10924"/>
    <s v="13938830"/>
    <s v="26 Jun 2026"/>
    <s v="26"/>
    <s v="Jun"/>
    <s v="03 Jul 2026"/>
    <s v="03"/>
    <s v="Jul"/>
    <n v="7"/>
    <n v="-23"/>
    <n v="5"/>
    <n v="2"/>
    <s v="NOWA ITAKA SPOLKA Z OGRANICZONA ODPOWIEDZIALNOSCIA"/>
    <x v="6"/>
    <n v="2"/>
    <n v="1"/>
    <n v="1808.6929091"/>
    <n v="258.38470130000002"/>
    <s v="Poland"/>
    <s v="14 Apr 2026 17:55"/>
    <s v="10 Apr 2026"/>
    <s v="Apr"/>
    <n v="0"/>
    <n v="5"/>
    <n v="2"/>
    <n v="0"/>
    <n v="0"/>
    <n v="7"/>
    <n v="0"/>
    <s v="14.04.2025"/>
    <x v="28"/>
  </r>
  <r>
    <s v="ITAKA"/>
    <n v="3"/>
    <n v="4"/>
    <n v="0"/>
    <n v="10925"/>
    <s v="13934237"/>
    <s v="12 Jun 2026"/>
    <s v="12"/>
    <s v="Jun"/>
    <s v="19 Jun 2026"/>
    <s v="19"/>
    <s v="Jun"/>
    <n v="7"/>
    <n v="7"/>
    <n v="0"/>
    <n v="0"/>
    <s v="NOWA ITAKA SPOLKA Z OGRANICZONA ODPOWIEDZIALNOSCIA"/>
    <x v="3"/>
    <n v="3"/>
    <n v="0"/>
    <n v="1821.2884543"/>
    <n v="260.18406490000001"/>
    <s v="Poland"/>
    <s v="14 Apr 2026 17:55"/>
    <s v="09 Apr 2026"/>
    <s v="Apr"/>
    <n v="0"/>
    <n v="7"/>
    <n v="0"/>
    <n v="0"/>
    <n v="0"/>
    <n v="7"/>
    <n v="0"/>
    <s v="14.04.2025"/>
    <x v="28"/>
  </r>
  <r>
    <s v="INDIVIDUAL"/>
    <n v="0"/>
    <n v="5"/>
    <n v="1"/>
    <n v="11040"/>
    <s v="24042026"/>
    <s v="24 Aug 2026"/>
    <s v="24"/>
    <s v="Aug"/>
    <s v="30 Aug 2026"/>
    <s v="30"/>
    <s v="Aug"/>
    <n v="6"/>
    <n v="6"/>
    <n v="0"/>
    <n v="0"/>
    <s v="INDIVIDUAL"/>
    <x v="1"/>
    <n v="5"/>
    <n v="0"/>
    <n v="5085.014452844036"/>
    <n v="847.50240880733941"/>
    <m/>
    <s v="24 Apr 2026 10:42"/>
    <s v="24 Apr 2026"/>
    <s v="Apr"/>
    <n v="0"/>
    <n v="0"/>
    <n v="0"/>
    <n v="6"/>
    <n v="0"/>
    <n v="6"/>
    <n v="0"/>
    <s v="24.04.2025"/>
    <x v="26"/>
  </r>
  <r>
    <s v="BOOKING"/>
    <n v="0"/>
    <n v="0"/>
    <n v="5"/>
    <n v="11294"/>
    <s v="6290205861"/>
    <s v="06 Aug 2026"/>
    <s v="06"/>
    <s v="Aug"/>
    <s v="11 Aug 2026"/>
    <s v="11"/>
    <s v="Aug"/>
    <n v="5"/>
    <n v="5"/>
    <n v="0"/>
    <n v="0"/>
    <s v="BOOKING"/>
    <x v="4"/>
    <n v="2"/>
    <n v="2"/>
    <n v="3052.1714036697244"/>
    <n v="610.43428073394489"/>
    <s v="Israel"/>
    <s v="02 May 2026 23:14"/>
    <s v="02 May 2026"/>
    <s v="May"/>
    <n v="0"/>
    <n v="0"/>
    <n v="0"/>
    <n v="5"/>
    <n v="0"/>
    <n v="5"/>
    <n v="0"/>
    <s v="02.05.2025"/>
    <x v="27"/>
  </r>
  <r>
    <s v="BOOKING"/>
    <n v="0"/>
    <n v="0"/>
    <n v="5"/>
    <n v="11295"/>
    <s v="6339170850"/>
    <s v="06 Aug 2026"/>
    <s v="06"/>
    <s v="Aug"/>
    <s v="11 Aug 2026"/>
    <s v="11"/>
    <s v="Aug"/>
    <n v="5"/>
    <n v="5"/>
    <n v="0"/>
    <n v="0"/>
    <s v="BOOKING"/>
    <x v="4"/>
    <n v="2"/>
    <n v="2"/>
    <n v="3052.1714036697244"/>
    <n v="610.43428073394489"/>
    <s v="Israel"/>
    <s v="02 May 2026 23:22"/>
    <s v="02 May 2026"/>
    <s v="May"/>
    <n v="0"/>
    <n v="0"/>
    <n v="0"/>
    <n v="5"/>
    <n v="0"/>
    <n v="5"/>
    <n v="0"/>
    <s v="02.05.2025"/>
    <x v="27"/>
  </r>
  <r>
    <s v="BOOKING"/>
    <n v="3"/>
    <n v="1"/>
    <n v="0"/>
    <n v="11123"/>
    <s v="5439431603"/>
    <s v="28 May 2026"/>
    <s v="28"/>
    <s v="May"/>
    <s v="01 Jun 2026"/>
    <s v="01"/>
    <s v="Jun"/>
    <n v="4"/>
    <n v="-27"/>
    <n v="3"/>
    <n v="0"/>
    <s v="BOOKING"/>
    <x v="6"/>
    <n v="2"/>
    <n v="1"/>
    <n v="988.32216880733927"/>
    <n v="247.08054220183482"/>
    <s v="Romania"/>
    <s v="27 Apr 2026 11:14"/>
    <s v="27 Apr 2026"/>
    <s v="Apr"/>
    <n v="3"/>
    <n v="0"/>
    <n v="0"/>
    <n v="0"/>
    <n v="0"/>
    <n v="3"/>
    <n v="-1"/>
    <s v="27.04.2025"/>
    <x v="27"/>
  </r>
  <r>
    <s v="BOOKING"/>
    <n v="0"/>
    <n v="4"/>
    <n v="0"/>
    <n v="11296"/>
    <s v="5057449369"/>
    <s v="17 Jun 2026"/>
    <s v="17"/>
    <s v="Jun"/>
    <s v="21 Jun 2026"/>
    <s v="21"/>
    <s v="Jun"/>
    <n v="4"/>
    <n v="4"/>
    <n v="0"/>
    <n v="0"/>
    <s v="BOOKING"/>
    <x v="6"/>
    <n v="2"/>
    <n v="1"/>
    <n v="1383.651036330275"/>
    <n v="345.91275908256875"/>
    <s v="Romania"/>
    <s v="03 May 2026 08:12"/>
    <s v="03 May 2026"/>
    <s v="May"/>
    <n v="0"/>
    <n v="4"/>
    <n v="0"/>
    <n v="0"/>
    <n v="0"/>
    <n v="4"/>
    <n v="0"/>
    <s v="03.05.2025"/>
    <x v="27"/>
  </r>
  <r>
    <s v="TO"/>
    <n v="0"/>
    <n v="0"/>
    <n v="7"/>
    <n v="10998"/>
    <s v="753827914"/>
    <s v="15 Jul 2026"/>
    <s v="15"/>
    <s v="Jul"/>
    <s v="22 Jul 2026"/>
    <s v="22"/>
    <s v="Jul"/>
    <n v="7"/>
    <n v="7"/>
    <n v="0"/>
    <n v="0"/>
    <s v="ДЕСТИНЕЙШЪН ТУРИСТИК СЪРВИСИС - ЕООД"/>
    <x v="1"/>
    <n v="4"/>
    <n v="1"/>
    <n v="4521.8007268000001"/>
    <n v="645.9715324"/>
    <m/>
    <s v="21 Apr 2026 09:12"/>
    <s v="20 Apr 2026"/>
    <s v="Apr"/>
    <n v="0"/>
    <n v="0"/>
    <n v="7"/>
    <n v="0"/>
    <n v="0"/>
    <n v="7"/>
    <n v="0"/>
    <s v="21.04.2025"/>
    <x v="26"/>
  </r>
  <r>
    <s v="TO"/>
    <n v="0"/>
    <n v="4"/>
    <n v="0"/>
    <n v="11128"/>
    <s v="1259112.202028"/>
    <s v="20 Jun 2026"/>
    <s v="20"/>
    <s v="Jun"/>
    <s v="24 Jun 2026"/>
    <s v="24"/>
    <s v="Jun"/>
    <n v="4"/>
    <n v="4"/>
    <n v="0"/>
    <n v="0"/>
    <s v="СЛР-ХОЛИДЕЙ-СЪРВИС ЕООД"/>
    <x v="0"/>
    <n v="2"/>
    <n v="1"/>
    <n v="1622.0871688"/>
    <n v="405.52179219999999"/>
    <s v="Romania"/>
    <s v="27 Apr 2026 13:32"/>
    <s v="27 Apr 2026"/>
    <s v="Apr"/>
    <n v="0"/>
    <n v="4"/>
    <n v="0"/>
    <n v="0"/>
    <n v="0"/>
    <n v="4"/>
    <n v="0"/>
    <s v="27.04.2025"/>
    <x v="27"/>
  </r>
  <r>
    <s v="BOOKING"/>
    <n v="1"/>
    <n v="1"/>
    <n v="0"/>
    <n v="11129"/>
    <s v="6918546703"/>
    <s v="30 May 2026"/>
    <s v="30"/>
    <s v="May"/>
    <s v="01 Jun 2026"/>
    <s v="01"/>
    <s v="Jun"/>
    <n v="2"/>
    <n v="-29"/>
    <n v="1"/>
    <n v="0"/>
    <s v="BOOKING"/>
    <x v="3"/>
    <n v="2"/>
    <n v="1"/>
    <n v="514.50889376146779"/>
    <n v="257.25444688073389"/>
    <s v="Romania"/>
    <s v="27 Apr 2026 13:54"/>
    <s v="27 Apr 2026"/>
    <s v="Apr"/>
    <n v="1"/>
    <n v="0"/>
    <n v="0"/>
    <n v="0"/>
    <n v="0"/>
    <n v="1"/>
    <n v="-1"/>
    <s v="27.04.2025"/>
    <x v="27"/>
  </r>
  <r>
    <s v="BOOKING"/>
    <n v="1"/>
    <n v="1"/>
    <n v="0"/>
    <n v="11132"/>
    <s v="6886358563"/>
    <s v="30 May 2026"/>
    <s v="30"/>
    <s v="May"/>
    <s v="01 Jun 2026"/>
    <s v="01"/>
    <s v="Jun"/>
    <n v="2"/>
    <n v="-29"/>
    <n v="1"/>
    <n v="0"/>
    <s v="BOOKING"/>
    <x v="4"/>
    <n v="3"/>
    <n v="1"/>
    <n v="694.58880091743117"/>
    <n v="347.29440045871559"/>
    <s v="Romania"/>
    <s v="27 Apr 2026 14:08"/>
    <s v="27 Apr 2026"/>
    <s v="Apr"/>
    <n v="1"/>
    <n v="0"/>
    <n v="0"/>
    <n v="0"/>
    <n v="0"/>
    <n v="1"/>
    <n v="-1"/>
    <s v="27.04.2025"/>
    <x v="27"/>
  </r>
  <r>
    <s v="TO"/>
    <n v="0"/>
    <n v="5"/>
    <n v="0"/>
    <n v="11133"/>
    <s v="1259155.202044"/>
    <s v="03 Sep 2026"/>
    <s v="03"/>
    <s v="Sep"/>
    <s v="08 Sep 2026"/>
    <s v="08"/>
    <s v="Sep"/>
    <n v="5"/>
    <n v="5"/>
    <n v="0"/>
    <n v="0"/>
    <s v="СЛР-ХОЛИДЕЙ-СЪРВИС ЕООД"/>
    <x v="7"/>
    <n v="5"/>
    <n v="0"/>
    <n v="3272.8859219999999"/>
    <n v="654.57718439999996"/>
    <s v="Romania"/>
    <s v="27 Apr 2026 14:44"/>
    <s v="27 Apr 2026"/>
    <s v="Apr"/>
    <n v="0"/>
    <n v="0"/>
    <n v="0"/>
    <n v="0"/>
    <n v="5"/>
    <n v="5"/>
    <n v="0"/>
    <s v="27.04.2025"/>
    <x v="27"/>
  </r>
  <r>
    <s v="BOOKING"/>
    <n v="0"/>
    <n v="5"/>
    <n v="0"/>
    <n v="11297"/>
    <s v="6217718248"/>
    <s v="04 Jul 2026"/>
    <s v="04"/>
    <s v="Jul"/>
    <s v="09 Jul 2026"/>
    <s v="09"/>
    <s v="Jul"/>
    <n v="5"/>
    <n v="5"/>
    <n v="0"/>
    <n v="0"/>
    <s v="BOOKING"/>
    <x v="4"/>
    <n v="2"/>
    <n v="2"/>
    <n v="2982.3715990825681"/>
    <n v="596.4743198165138"/>
    <s v="Romania"/>
    <s v="03 May 2026 14:58"/>
    <s v="03 May 2026"/>
    <s v="May"/>
    <n v="0"/>
    <n v="0"/>
    <n v="5"/>
    <n v="0"/>
    <n v="0"/>
    <n v="5"/>
    <n v="0"/>
    <s v="03.05.2025"/>
    <x v="27"/>
  </r>
  <r>
    <s v="BOOKING"/>
    <n v="0"/>
    <n v="0"/>
    <n v="5"/>
    <n v="11134"/>
    <s v="6886346493"/>
    <s v="27 Jul 2026"/>
    <s v="27"/>
    <s v="Jul"/>
    <s v="01 Aug 2026"/>
    <s v="01"/>
    <s v="Aug"/>
    <n v="5"/>
    <n v="-26"/>
    <n v="4"/>
    <n v="0"/>
    <s v="BOOKING"/>
    <x v="3"/>
    <n v="2"/>
    <n v="0"/>
    <n v="2441.7371229357796"/>
    <n v="488.34742458715596"/>
    <s v="Romania"/>
    <s v="27 Apr 2026 14:56"/>
    <s v="27 Apr 2026"/>
    <s v="Apr"/>
    <n v="0"/>
    <n v="0"/>
    <n v="4"/>
    <n v="0"/>
    <n v="0"/>
    <n v="4"/>
    <n v="-1"/>
    <s v="27.04.2025"/>
    <x v="27"/>
  </r>
  <r>
    <s v="BOOKING"/>
    <n v="0"/>
    <n v="0"/>
    <n v="5"/>
    <n v="11135"/>
    <s v="6886346493"/>
    <s v="27 Jul 2026"/>
    <s v="27"/>
    <s v="Jul"/>
    <s v="01 Aug 2026"/>
    <s v="01"/>
    <s v="Aug"/>
    <n v="5"/>
    <n v="-26"/>
    <n v="4"/>
    <n v="0"/>
    <s v="BOOKING"/>
    <x v="3"/>
    <n v="2"/>
    <n v="0"/>
    <n v="2441.7371229357796"/>
    <n v="488.34742458715596"/>
    <m/>
    <s v="27 Apr 2026 14:56"/>
    <s v="27 Apr 2026"/>
    <s v="Apr"/>
    <n v="0"/>
    <n v="0"/>
    <n v="4"/>
    <n v="0"/>
    <n v="0"/>
    <n v="4"/>
    <n v="-1"/>
    <s v="27.04.2025"/>
    <x v="27"/>
  </r>
  <r>
    <s v="BOOKING"/>
    <n v="0"/>
    <n v="3"/>
    <n v="0"/>
    <n v="11138"/>
    <s v="6871683438"/>
    <s v="26 Jun 2026"/>
    <s v="26"/>
    <s v="Jun"/>
    <s v="29 Jun 2026"/>
    <s v="29"/>
    <s v="Jun"/>
    <n v="3"/>
    <n v="3"/>
    <n v="0"/>
    <n v="0"/>
    <s v="BOOKING"/>
    <x v="3"/>
    <n v="2"/>
    <n v="1"/>
    <n v="1325.5144381651376"/>
    <n v="441.83814605504585"/>
    <s v="Romania"/>
    <s v="27 Apr 2026 16:44"/>
    <s v="27 Apr 2026"/>
    <s v="Apr"/>
    <n v="0"/>
    <n v="3"/>
    <n v="0"/>
    <n v="0"/>
    <n v="0"/>
    <n v="3"/>
    <n v="0"/>
    <s v="27.04.2025"/>
    <x v="27"/>
  </r>
  <r>
    <s v="BOOKING"/>
    <n v="0"/>
    <n v="5"/>
    <n v="0"/>
    <n v="11298"/>
    <s v="6724351972"/>
    <s v="30 Aug 2026"/>
    <s v="30"/>
    <s v="Aug"/>
    <s v="04 Sep 2026"/>
    <s v="04"/>
    <s v="Sep"/>
    <n v="5"/>
    <n v="-26"/>
    <n v="1"/>
    <n v="3"/>
    <s v="BOOKING"/>
    <x v="3"/>
    <n v="2"/>
    <n v="1"/>
    <n v="1860.3711412844034"/>
    <n v="372.0742282568807"/>
    <s v="Romania"/>
    <s v="03 May 2026 19:16"/>
    <s v="03 May 2026"/>
    <s v="May"/>
    <n v="0"/>
    <n v="0"/>
    <n v="0"/>
    <n v="1"/>
    <n v="3"/>
    <n v="4"/>
    <n v="-1"/>
    <s v="03.05.2025"/>
    <x v="27"/>
  </r>
  <r>
    <s v="BOOKING"/>
    <n v="0"/>
    <n v="5"/>
    <n v="0"/>
    <n v="11299"/>
    <s v="6603084342"/>
    <s v="30 Aug 2026"/>
    <s v="30"/>
    <s v="Aug"/>
    <s v="04 Sep 2026"/>
    <s v="04"/>
    <s v="Sep"/>
    <n v="5"/>
    <n v="-26"/>
    <n v="1"/>
    <n v="3"/>
    <s v="BOOKING"/>
    <x v="0"/>
    <n v="1"/>
    <n v="2"/>
    <n v="2819.553237431192"/>
    <n v="563.90705880733947"/>
    <s v="Romania"/>
    <s v="03 May 2026 19:21"/>
    <s v="03 May 2026"/>
    <s v="May"/>
    <n v="0"/>
    <n v="0"/>
    <n v="0"/>
    <n v="1"/>
    <n v="3"/>
    <n v="4"/>
    <n v="-1"/>
    <s v="03.05.2025"/>
    <x v="27"/>
  </r>
  <r>
    <s v="TO"/>
    <n v="3"/>
    <n v="2"/>
    <n v="0"/>
    <n v="11139"/>
    <s v="103958"/>
    <s v="28 May 2026"/>
    <s v="28"/>
    <s v="May"/>
    <s v="02 Jun 2026"/>
    <s v="02"/>
    <s v="Jun"/>
    <n v="5"/>
    <n v="-26"/>
    <n v="3"/>
    <n v="1"/>
    <s v="ДЕСТИНЕЙШЪН ТУРИСТИК СЪРВИСИС - ЕООД"/>
    <x v="4"/>
    <n v="2"/>
    <n v="1"/>
    <n v="1047.9337139999998"/>
    <n v="209.58674279999997"/>
    <m/>
    <s v="27 Apr 2026 17:37"/>
    <s v="27 Apr 2026"/>
    <s v="Apr"/>
    <n v="3"/>
    <n v="1"/>
    <n v="0"/>
    <n v="0"/>
    <n v="0"/>
    <n v="4"/>
    <n v="-1"/>
    <s v="27.04.2025"/>
    <x v="27"/>
  </r>
  <r>
    <s v="TO"/>
    <n v="3"/>
    <n v="2"/>
    <n v="0"/>
    <n v="11140"/>
    <s v="103958"/>
    <s v="28 May 2026"/>
    <s v="28"/>
    <s v="May"/>
    <s v="02 Jun 2026"/>
    <s v="02"/>
    <s v="Jun"/>
    <n v="5"/>
    <n v="-26"/>
    <n v="3"/>
    <n v="1"/>
    <s v="ДЕСТИНЕЙШЪН ТУРИСТИК СЪРВИСИС - ЕООД"/>
    <x v="6"/>
    <n v="2"/>
    <n v="0"/>
    <n v="1004.9054539999998"/>
    <n v="200.98109079999998"/>
    <m/>
    <s v="27 Apr 2026 17:37"/>
    <s v="27 Apr 2026"/>
    <s v="Apr"/>
    <n v="3"/>
    <n v="1"/>
    <n v="0"/>
    <n v="0"/>
    <n v="0"/>
    <n v="4"/>
    <n v="-1"/>
    <s v="27.04.2025"/>
    <x v="27"/>
  </r>
  <r>
    <s v="BOOKING"/>
    <n v="0"/>
    <n v="5"/>
    <n v="0"/>
    <n v="11300"/>
    <s v="6354453965"/>
    <s v="04 Sep 2026"/>
    <s v="04"/>
    <s v="Sep"/>
    <s v="09 Sep 2026"/>
    <s v="09"/>
    <s v="Sep"/>
    <n v="5"/>
    <n v="5"/>
    <n v="0"/>
    <n v="0"/>
    <s v="BOOKING"/>
    <x v="6"/>
    <n v="2"/>
    <n v="2"/>
    <n v="2334.8842087155958"/>
    <n v="466.97684174311922"/>
    <s v="Romania"/>
    <s v="03 May 2026 19:40"/>
    <s v="03 May 2026"/>
    <s v="May"/>
    <n v="0"/>
    <n v="0"/>
    <n v="0"/>
    <n v="0"/>
    <n v="5"/>
    <n v="5"/>
    <n v="0"/>
    <s v="03.05.2025"/>
    <x v="27"/>
  </r>
  <r>
    <s v="BOOKING"/>
    <n v="0"/>
    <n v="3"/>
    <n v="0"/>
    <n v="11301"/>
    <s v="6522669841"/>
    <s v="31 Aug 2026"/>
    <s v="31"/>
    <s v="Aug"/>
    <s v="03 Sep 2026"/>
    <s v="03"/>
    <s v="Sep"/>
    <n v="3"/>
    <n v="-28"/>
    <n v="0"/>
    <n v="2"/>
    <s v="BOOKING"/>
    <x v="4"/>
    <n v="2"/>
    <n v="2"/>
    <n v="1436.2431255963302"/>
    <n v="478.74770853211004"/>
    <s v="Romania"/>
    <s v="03 May 2026 19:44"/>
    <s v="03 May 2026"/>
    <s v="May"/>
    <n v="0"/>
    <n v="0"/>
    <n v="0"/>
    <n v="0"/>
    <n v="2"/>
    <n v="2"/>
    <n v="-1"/>
    <s v="03.05.2025"/>
    <x v="27"/>
  </r>
  <r>
    <s v="TO"/>
    <n v="0"/>
    <n v="2"/>
    <n v="3"/>
    <n v="11141"/>
    <s v="1259319.202088"/>
    <s v="09 Jul 2026"/>
    <s v="09"/>
    <s v="Jul"/>
    <s v="14 Jul 2026"/>
    <s v="14"/>
    <s v="Jul"/>
    <n v="5"/>
    <n v="5"/>
    <n v="0"/>
    <n v="0"/>
    <s v="СЛР-ХОЛИДЕЙ-СЪРВИС ЕООД"/>
    <x v="4"/>
    <n v="2"/>
    <n v="1"/>
    <n v="1823.029143"/>
    <n v="364.6058286"/>
    <s v="Romania"/>
    <s v="27 Apr 2026 18:17"/>
    <s v="27 Apr 2026"/>
    <s v="Apr"/>
    <n v="0"/>
    <n v="0"/>
    <n v="5"/>
    <n v="0"/>
    <n v="0"/>
    <n v="5"/>
    <n v="0"/>
    <s v="27.04.2025"/>
    <x v="27"/>
  </r>
  <r>
    <s v="INDIVIDUAL"/>
    <n v="0"/>
    <n v="0"/>
    <n v="7"/>
    <n v="11302"/>
    <m/>
    <s v="01 Aug 2026"/>
    <s v="01"/>
    <s v="Aug"/>
    <s v="08 Aug 2026"/>
    <s v="08"/>
    <s v="Aug"/>
    <n v="7"/>
    <n v="7"/>
    <n v="0"/>
    <n v="0"/>
    <s v="INDIVIDUAL"/>
    <x v="0"/>
    <n v="2"/>
    <n v="0"/>
    <n v="3516.9053211009173"/>
    <n v="502.41504587155958"/>
    <m/>
    <s v="03 May 2026 20:25"/>
    <m/>
    <s v="May"/>
    <n v="0"/>
    <n v="0"/>
    <n v="0"/>
    <n v="7"/>
    <n v="0"/>
    <n v="7"/>
    <n v="0"/>
    <s v="03.05.2025"/>
    <x v="27"/>
  </r>
  <r>
    <s v="INDIVIDUAL"/>
    <n v="0"/>
    <n v="0"/>
    <n v="5"/>
    <n v="11303"/>
    <m/>
    <s v="01 Aug 2026"/>
    <s v="01"/>
    <s v="Aug"/>
    <s v="06 Aug 2026"/>
    <s v="06"/>
    <s v="Aug"/>
    <n v="5"/>
    <n v="5"/>
    <n v="0"/>
    <n v="0"/>
    <s v="INDIVIDUAL"/>
    <x v="0"/>
    <n v="2"/>
    <n v="1"/>
    <n v="3391.3015596330274"/>
    <n v="678.26031192660548"/>
    <m/>
    <s v="03 May 2026 20:27"/>
    <m/>
    <s v="May"/>
    <n v="0"/>
    <n v="0"/>
    <n v="0"/>
    <n v="5"/>
    <n v="0"/>
    <n v="5"/>
    <n v="0"/>
    <s v="03.05.2025"/>
    <x v="27"/>
  </r>
  <r>
    <s v="TO"/>
    <n v="0"/>
    <n v="5"/>
    <n v="0"/>
    <n v="11142"/>
    <s v="1259352.202096"/>
    <s v="29 Aug 2026"/>
    <s v="29"/>
    <s v="Aug"/>
    <s v="03 Sep 2026"/>
    <s v="03"/>
    <s v="Sep"/>
    <n v="5"/>
    <n v="-26"/>
    <n v="2"/>
    <n v="2"/>
    <s v="СЛР-ХОЛИДЕЙ-СЪРВИС ЕООД"/>
    <x v="4"/>
    <n v="2"/>
    <n v="1"/>
    <n v="1530.2022754"/>
    <n v="306.04045508000002"/>
    <s v="Romania"/>
    <s v="27 Apr 2026 22:48"/>
    <s v="27 Apr 2026"/>
    <s v="Apr"/>
    <n v="0"/>
    <n v="0"/>
    <n v="0"/>
    <n v="2"/>
    <n v="2"/>
    <n v="4"/>
    <n v="-1"/>
    <s v="27.04.2025"/>
    <x v="27"/>
  </r>
  <r>
    <s v="BOOKING"/>
    <n v="0"/>
    <n v="2"/>
    <n v="0"/>
    <n v="11143"/>
    <s v="5184704327"/>
    <s v="26 Jun 2026"/>
    <s v="26"/>
    <s v="Jun"/>
    <s v="28 Jun 2026"/>
    <s v="28"/>
    <s v="Jun"/>
    <n v="2"/>
    <n v="2"/>
    <n v="0"/>
    <n v="0"/>
    <s v="BOOKING"/>
    <x v="4"/>
    <n v="2"/>
    <n v="1"/>
    <n v="883.67629211009171"/>
    <n v="441.83814605504585"/>
    <s v="Romania"/>
    <s v="28 Apr 2026 06:20"/>
    <s v="28 Apr 2026"/>
    <s v="Apr"/>
    <n v="0"/>
    <n v="2"/>
    <n v="0"/>
    <n v="0"/>
    <n v="0"/>
    <n v="2"/>
    <n v="0"/>
    <s v="28.04.2025"/>
    <x v="27"/>
  </r>
  <r>
    <s v="BOOKING"/>
    <n v="1"/>
    <n v="1"/>
    <n v="0"/>
    <n v="11144"/>
    <s v="6248588888"/>
    <s v="30 May 2026"/>
    <s v="30"/>
    <s v="May"/>
    <s v="01 Jun 2026"/>
    <s v="01"/>
    <s v="Jun"/>
    <n v="2"/>
    <n v="-29"/>
    <n v="1"/>
    <n v="0"/>
    <s v="BOOKING"/>
    <x v="1"/>
    <n v="2"/>
    <n v="2"/>
    <n v="842.9806733944954"/>
    <n v="421.4903366972477"/>
    <s v="Romania"/>
    <s v="28 Apr 2026 08:14"/>
    <s v="28 Apr 2026"/>
    <s v="Apr"/>
    <n v="1"/>
    <n v="0"/>
    <n v="0"/>
    <n v="0"/>
    <n v="0"/>
    <n v="1"/>
    <n v="-1"/>
    <s v="28.04.2025"/>
    <x v="27"/>
  </r>
  <r>
    <s v="INDIVIDUAL"/>
    <n v="0"/>
    <n v="0"/>
    <n v="5"/>
    <n v="10997"/>
    <s v="21042026"/>
    <s v="27 Jul 2026"/>
    <s v="27"/>
    <s v="Jul"/>
    <s v="01 Aug 2026"/>
    <s v="01"/>
    <s v="Aug"/>
    <n v="5"/>
    <n v="-26"/>
    <n v="4"/>
    <n v="0"/>
    <s v="INDIVIDUAL"/>
    <x v="3"/>
    <n v="1"/>
    <n v="1"/>
    <n v="2189.0941284403671"/>
    <n v="437.81882568807333"/>
    <m/>
    <s v="21 Apr 2026 08:47"/>
    <s v="21 Apr 2026"/>
    <s v="Apr"/>
    <n v="0"/>
    <n v="0"/>
    <n v="4"/>
    <n v="0"/>
    <n v="0"/>
    <n v="4"/>
    <n v="-1"/>
    <s v="21.04.2025"/>
    <x v="26"/>
  </r>
  <r>
    <s v="INDIVIDUAL"/>
    <n v="0"/>
    <n v="0"/>
    <n v="5"/>
    <n v="11003"/>
    <s v="21042026"/>
    <s v="30 Jul 2026"/>
    <s v="30"/>
    <s v="Jul"/>
    <s v="04 Aug 2026"/>
    <s v="04"/>
    <s v="Aug"/>
    <n v="5"/>
    <n v="-26"/>
    <n v="1"/>
    <n v="3"/>
    <s v="INDIVIDUAL"/>
    <x v="8"/>
    <n v="2"/>
    <n v="1"/>
    <n v="3014.4902752293578"/>
    <n v="602.8980550458715"/>
    <m/>
    <s v="21 Apr 2026 12:46"/>
    <s v="21 Apr 2026"/>
    <s v="Apr"/>
    <n v="0"/>
    <n v="0"/>
    <n v="1"/>
    <n v="3"/>
    <n v="0"/>
    <n v="4"/>
    <n v="-1"/>
    <s v="21.04.2025"/>
    <x v="26"/>
  </r>
  <r>
    <s v="TO"/>
    <n v="0"/>
    <n v="3"/>
    <n v="2"/>
    <n v="11145"/>
    <s v="NT324714"/>
    <s v="08 Jul 2026"/>
    <s v="08"/>
    <s v="Jul"/>
    <s v="13 Jul 2026"/>
    <s v="13"/>
    <s v="Jul"/>
    <n v="5"/>
    <n v="5"/>
    <n v="0"/>
    <n v="0"/>
    <s v="НОВОТОН - ЕООД"/>
    <x v="4"/>
    <n v="2"/>
    <n v="0"/>
    <n v="1453.1816899999999"/>
    <n v="290.63633799999997"/>
    <s v="Romania"/>
    <s v="28 Apr 2026 09:10"/>
    <s v="27 Apr 2026"/>
    <s v="Apr"/>
    <n v="0"/>
    <n v="0"/>
    <n v="5"/>
    <n v="0"/>
    <n v="0"/>
    <n v="5"/>
    <n v="0"/>
    <s v="28.04.2025"/>
    <x v="27"/>
  </r>
  <r>
    <s v="TO"/>
    <n v="0"/>
    <n v="0"/>
    <n v="5"/>
    <n v="11146"/>
    <s v="103962"/>
    <s v="27 Jul 2026"/>
    <s v="27"/>
    <s v="Jul"/>
    <s v="01 Aug 2026"/>
    <s v="01"/>
    <s v="Aug"/>
    <n v="5"/>
    <n v="-26"/>
    <n v="4"/>
    <n v="0"/>
    <s v="ДЕСТИНЕЙШЪН ТУРИСТИК СЪРВИСИС - ЕООД"/>
    <x v="3"/>
    <n v="2"/>
    <n v="0"/>
    <n v="1823.029143"/>
    <n v="364.6058286"/>
    <m/>
    <s v="28 Apr 2026 09:12"/>
    <s v="27 Apr 2026"/>
    <s v="Apr"/>
    <n v="0"/>
    <n v="0"/>
    <n v="4"/>
    <n v="0"/>
    <n v="0"/>
    <n v="4"/>
    <n v="-1"/>
    <s v="28.04.2025"/>
    <x v="27"/>
  </r>
  <r>
    <s v="TO"/>
    <n v="0"/>
    <n v="3"/>
    <n v="2"/>
    <n v="11147"/>
    <s v="NT324715"/>
    <s v="08 Jul 2026"/>
    <s v="08"/>
    <s v="Jul"/>
    <s v="13 Jul 2026"/>
    <s v="13"/>
    <s v="Jul"/>
    <n v="5"/>
    <n v="5"/>
    <n v="0"/>
    <n v="0"/>
    <s v="НОВОТОН - ЕООД"/>
    <x v="4"/>
    <n v="2"/>
    <n v="0"/>
    <n v="1453.1816899999999"/>
    <n v="290.63633799999997"/>
    <s v="Romania"/>
    <s v="28 Apr 2026 09:12"/>
    <s v="27 Apr 2026"/>
    <s v="Apr"/>
    <n v="0"/>
    <n v="0"/>
    <n v="5"/>
    <n v="0"/>
    <n v="0"/>
    <n v="5"/>
    <n v="0"/>
    <s v="28.04.2025"/>
    <x v="27"/>
  </r>
  <r>
    <s v="TO"/>
    <n v="2"/>
    <n v="0"/>
    <n v="0"/>
    <n v="11149"/>
    <s v="1259334.202128"/>
    <s v="05 Jun 2026"/>
    <s v="05"/>
    <s v="Jun"/>
    <s v="07 Jun 2026"/>
    <s v="07"/>
    <s v="Jun"/>
    <n v="2"/>
    <n v="2"/>
    <n v="0"/>
    <n v="0"/>
    <s v="СЛР-ХОЛИДЕЙ-СЪРВИС ЕООД"/>
    <x v="6"/>
    <n v="2"/>
    <n v="0"/>
    <n v="502.41361039999998"/>
    <n v="251.20680519999999"/>
    <s v="Romania"/>
    <s v="28 Apr 2026 09:40"/>
    <s v="27 Apr 2026"/>
    <s v="Apr"/>
    <n v="0"/>
    <n v="2"/>
    <n v="0"/>
    <n v="0"/>
    <n v="0"/>
    <n v="2"/>
    <n v="0"/>
    <s v="28.04.2025"/>
    <x v="27"/>
  </r>
  <r>
    <s v="INDIVIDUAL"/>
    <n v="0"/>
    <n v="4"/>
    <n v="0"/>
    <n v="11151"/>
    <s v="123456"/>
    <s v="15 Jun 2026"/>
    <s v="15"/>
    <s v="Jun"/>
    <s v="19 Jun 2026"/>
    <s v="19"/>
    <s v="Jun"/>
    <n v="4"/>
    <n v="4"/>
    <n v="0"/>
    <n v="0"/>
    <s v="INDIVIDUAL"/>
    <x v="7"/>
    <n v="3"/>
    <n v="3"/>
    <n v="0"/>
    <n v="0"/>
    <s v="Romania"/>
    <s v="28 Apr 2026 10:36"/>
    <s v="28 Apr 2026"/>
    <s v="Apr"/>
    <n v="0"/>
    <n v="4"/>
    <n v="0"/>
    <n v="0"/>
    <n v="0"/>
    <n v="4"/>
    <n v="0"/>
    <s v="28.04.2025"/>
    <x v="27"/>
  </r>
  <r>
    <s v="TO"/>
    <n v="0"/>
    <n v="0"/>
    <n v="6"/>
    <n v="11150"/>
    <s v="1259359.202132"/>
    <s v="01 Aug 2026"/>
    <s v="01"/>
    <s v="Aug"/>
    <s v="07 Aug 2026"/>
    <s v="07"/>
    <s v="Aug"/>
    <n v="6"/>
    <n v="6"/>
    <n v="0"/>
    <n v="0"/>
    <s v="СЛР-ХОЛИДЕЙ-СЪРВИС ЕООД"/>
    <x v="4"/>
    <n v="3"/>
    <n v="1"/>
    <n v="2953.3424166"/>
    <n v="492.2237361"/>
    <s v="Romania"/>
    <s v="28 Apr 2026 09:49"/>
    <s v="28 Apr 2026"/>
    <s v="Apr"/>
    <n v="0"/>
    <n v="0"/>
    <n v="0"/>
    <n v="6"/>
    <n v="0"/>
    <n v="6"/>
    <n v="0"/>
    <s v="28.04.2025"/>
    <x v="27"/>
  </r>
  <r>
    <s v="TO"/>
    <n v="0"/>
    <n v="3"/>
    <n v="0"/>
    <n v="11153"/>
    <s v="86163"/>
    <s v="24 Jun 2026"/>
    <s v="24"/>
    <s v="Jun"/>
    <s v="27 Jun 2026"/>
    <s v="27"/>
    <s v="Jun"/>
    <n v="3"/>
    <n v="3"/>
    <n v="0"/>
    <n v="0"/>
    <s v="НЮ СЪН ТРАВЕЛ - ЕООД"/>
    <x v="4"/>
    <n v="2"/>
    <n v="2"/>
    <n v="1484.7683445"/>
    <n v="494.92278149999999"/>
    <m/>
    <s v="28 Apr 2026 11:38"/>
    <s v="28 Apr 2026"/>
    <s v="Apr"/>
    <n v="0"/>
    <n v="3"/>
    <n v="0"/>
    <n v="0"/>
    <n v="0"/>
    <n v="3"/>
    <n v="0"/>
    <s v="28.04.2025"/>
    <x v="27"/>
  </r>
  <r>
    <s v="INDIVIDUAL"/>
    <n v="0"/>
    <n v="0"/>
    <n v="5"/>
    <n v="11148"/>
    <s v="123456"/>
    <s v="12 Jul 2026"/>
    <s v="12"/>
    <s v="Jul"/>
    <s v="17 Jul 2026"/>
    <s v="17"/>
    <s v="Jul"/>
    <n v="5"/>
    <n v="5"/>
    <n v="0"/>
    <n v="0"/>
    <s v="INDIVIDUAL"/>
    <x v="7"/>
    <n v="4"/>
    <n v="1"/>
    <n v="0"/>
    <n v="0"/>
    <s v="Bulgaria"/>
    <s v="28 Apr 2026 09:23"/>
    <s v="28 Apr 2026"/>
    <s v="Apr"/>
    <n v="0"/>
    <n v="0"/>
    <n v="5"/>
    <n v="0"/>
    <n v="0"/>
    <n v="5"/>
    <n v="0"/>
    <s v="28.04.2025"/>
    <x v="27"/>
  </r>
  <r>
    <s v="TOPOLA SKIES"/>
    <n v="0"/>
    <n v="6"/>
    <n v="0"/>
    <n v="10933"/>
    <s v="519415"/>
    <s v="07 Sep 2026"/>
    <s v="07"/>
    <s v="Sep"/>
    <s v="13 Sep 2026"/>
    <s v="13"/>
    <s v="Sep"/>
    <n v="6"/>
    <n v="6"/>
    <n v="0"/>
    <n v="0"/>
    <s v="TOPOLA SKIES"/>
    <x v="4"/>
    <n v="2"/>
    <n v="1"/>
    <n v="1736.9205871559632"/>
    <n v="289.4807833944954"/>
    <m/>
    <s v="15 Apr 2026 14:03"/>
    <s v="15 Apr 2026"/>
    <s v="Apr"/>
    <n v="0"/>
    <n v="0"/>
    <n v="0"/>
    <n v="0"/>
    <n v="6"/>
    <n v="6"/>
    <n v="0"/>
    <s v="15.04.2025"/>
    <x v="28"/>
  </r>
  <r>
    <s v="TO"/>
    <n v="3"/>
    <n v="0"/>
    <n v="0"/>
    <n v="10996"/>
    <s v="1257379.201314"/>
    <s v="05 Jun 2026"/>
    <s v="05"/>
    <s v="Jun"/>
    <s v="08 Jun 2026"/>
    <s v="08"/>
    <s v="Jun"/>
    <n v="3"/>
    <n v="3"/>
    <n v="0"/>
    <n v="0"/>
    <s v="СЛР-ХОЛИДЕЙ-СЪРВИС ЕООД"/>
    <x v="4"/>
    <n v="2"/>
    <n v="2"/>
    <n v="982.39385070000003"/>
    <n v="327.46461690000001"/>
    <s v="Romania"/>
    <s v="20 Apr 2026 16:55"/>
    <s v="20 Apr 2026"/>
    <s v="Apr"/>
    <n v="0"/>
    <n v="3"/>
    <n v="0"/>
    <n v="0"/>
    <n v="0"/>
    <n v="3"/>
    <n v="0"/>
    <s v="20.04.2025"/>
    <x v="26"/>
  </r>
  <r>
    <s v="TO"/>
    <n v="0"/>
    <n v="6"/>
    <n v="0"/>
    <n v="10969"/>
    <s v="1256875.201128"/>
    <s v="21 Jun 2026"/>
    <s v="21"/>
    <s v="Jun"/>
    <s v="27 Jun 2026"/>
    <s v="27"/>
    <s v="Jun"/>
    <n v="6"/>
    <n v="6"/>
    <n v="0"/>
    <n v="0"/>
    <s v="СЛР-ХОЛИДЕЙ-СЪРВИС ЕООД"/>
    <x v="5"/>
    <n v="2"/>
    <n v="1"/>
    <n v="2090.0781712000003"/>
    <n v="348.34636186666671"/>
    <s v="Romania"/>
    <s v="18 Apr 2026 22:43"/>
    <s v="18 Apr 2026"/>
    <s v="Apr"/>
    <n v="0"/>
    <n v="6"/>
    <n v="0"/>
    <n v="0"/>
    <n v="0"/>
    <n v="6"/>
    <n v="0"/>
    <s v="18.04.2025"/>
    <x v="28"/>
  </r>
  <r>
    <s v="TO"/>
    <n v="2"/>
    <n v="1"/>
    <n v="0"/>
    <n v="11013"/>
    <s v="63479"/>
    <s v="29 May 2026"/>
    <s v="29"/>
    <s v="May"/>
    <s v="01 Jun 2026"/>
    <s v="01"/>
    <s v="Jun"/>
    <n v="3"/>
    <n v="-28"/>
    <n v="2"/>
    <n v="0"/>
    <s v="КЛУБ МАГЕЛАН - ООД"/>
    <x v="4"/>
    <n v="3"/>
    <n v="0"/>
    <n v="1060.9595418000001"/>
    <n v="353.65318060000004"/>
    <s v="Romania"/>
    <s v="22 Apr 2026 10:03"/>
    <s v="22 Apr 2026"/>
    <s v="Apr"/>
    <n v="2"/>
    <n v="0"/>
    <n v="0"/>
    <n v="0"/>
    <n v="0"/>
    <n v="2"/>
    <n v="-1"/>
    <s v="22.04.2025"/>
    <x v="26"/>
  </r>
  <r>
    <s v="TO"/>
    <n v="0"/>
    <n v="7"/>
    <n v="0"/>
    <n v="10984"/>
    <s v="63409"/>
    <s v="21 Jun 2026"/>
    <s v="21"/>
    <s v="Jun"/>
    <s v="28 Jun 2026"/>
    <s v="28"/>
    <s v="Jun"/>
    <n v="7"/>
    <n v="7"/>
    <n v="0"/>
    <n v="0"/>
    <s v="КЛУБ МАГЕЛАН - ООД"/>
    <x v="4"/>
    <n v="2"/>
    <n v="2"/>
    <n v="2687.8580523999999"/>
    <n v="383.97972177142856"/>
    <s v="Romania"/>
    <s v="20 Apr 2026 12:09"/>
    <s v="20 Apr 2026"/>
    <s v="Apr"/>
    <n v="0"/>
    <n v="7"/>
    <n v="0"/>
    <n v="0"/>
    <n v="0"/>
    <n v="7"/>
    <n v="0"/>
    <s v="20.04.2025"/>
    <x v="26"/>
  </r>
  <r>
    <s v="TO"/>
    <n v="0"/>
    <n v="7"/>
    <n v="0"/>
    <n v="11025"/>
    <s v="20515"/>
    <s v="01 Jul 2026"/>
    <s v="01"/>
    <s v="Jul"/>
    <s v="08 Jul 2026"/>
    <s v="08"/>
    <s v="Jul"/>
    <n v="7"/>
    <n v="7"/>
    <n v="0"/>
    <n v="0"/>
    <s v="КЛУБ МАГЕЛАН - ООД"/>
    <x v="3"/>
    <n v="2"/>
    <n v="1"/>
    <n v="2311.0087279999998"/>
    <n v="330.14410399999997"/>
    <s v="Romania"/>
    <s v="22 Apr 2026 16:36"/>
    <s v="22 Apr 2026"/>
    <s v="Apr"/>
    <n v="0"/>
    <n v="0"/>
    <n v="7"/>
    <n v="0"/>
    <n v="0"/>
    <n v="7"/>
    <n v="0"/>
    <s v="22.04.2025"/>
    <x v="26"/>
  </r>
  <r>
    <s v="TO"/>
    <n v="0"/>
    <n v="3"/>
    <n v="2"/>
    <n v="11124"/>
    <s v="0841"/>
    <s v="08 Jul 2026"/>
    <s v="08"/>
    <s v="Jul"/>
    <s v="13 Jul 2026"/>
    <s v="13"/>
    <s v="Jul"/>
    <n v="5"/>
    <n v="5"/>
    <n v="0"/>
    <n v="0"/>
    <s v="КЛУБ МАГЕЛАН - ООД"/>
    <x v="6"/>
    <n v="2"/>
    <n v="1"/>
    <n v="1745.5391583999999"/>
    <n v="349.10783168"/>
    <s v="Romania"/>
    <s v="27 Apr 2026 11:51"/>
    <s v="27 Apr 2026"/>
    <s v="Apr"/>
    <n v="0"/>
    <n v="0"/>
    <n v="5"/>
    <n v="0"/>
    <n v="0"/>
    <n v="5"/>
    <n v="0"/>
    <s v="27.04.2025"/>
    <x v="27"/>
  </r>
  <r>
    <s v="TO"/>
    <n v="0"/>
    <n v="3"/>
    <n v="2"/>
    <n v="11125"/>
    <s v="0841"/>
    <s v="08 Jul 2026"/>
    <s v="08"/>
    <s v="Jul"/>
    <s v="13 Jul 2026"/>
    <s v="13"/>
    <s v="Jul"/>
    <n v="5"/>
    <n v="5"/>
    <n v="0"/>
    <n v="0"/>
    <s v="КЛУБ МАГЕЛАН - ООД"/>
    <x v="6"/>
    <n v="2"/>
    <n v="2"/>
    <n v="2181.8848313999997"/>
    <n v="436.37696627999992"/>
    <s v="Romania"/>
    <s v="27 Apr 2026 11:51"/>
    <s v="27 Apr 2026"/>
    <s v="Apr"/>
    <n v="0"/>
    <n v="0"/>
    <n v="5"/>
    <n v="0"/>
    <n v="0"/>
    <n v="5"/>
    <n v="0"/>
    <s v="27.04.2025"/>
    <x v="27"/>
  </r>
  <r>
    <s v="TO"/>
    <n v="0"/>
    <n v="3"/>
    <n v="2"/>
    <n v="11126"/>
    <s v="0841"/>
    <s v="08 Jul 2026"/>
    <s v="08"/>
    <s v="Jul"/>
    <s v="13 Jul 2026"/>
    <s v="13"/>
    <s v="Jul"/>
    <n v="5"/>
    <n v="5"/>
    <n v="0"/>
    <n v="0"/>
    <s v="КЛУБ МАГЕЛАН - ООД"/>
    <x v="4"/>
    <n v="3"/>
    <n v="0"/>
    <n v="2414.5894847999998"/>
    <n v="482.91789695999995"/>
    <s v="Romania"/>
    <s v="27 Apr 2026 11:52"/>
    <s v="27 Apr 2026"/>
    <s v="Apr"/>
    <n v="0"/>
    <n v="0"/>
    <n v="5"/>
    <n v="0"/>
    <n v="0"/>
    <n v="5"/>
    <n v="0"/>
    <s v="27.04.2025"/>
    <x v="27"/>
  </r>
  <r>
    <s v="TO"/>
    <n v="0"/>
    <n v="0"/>
    <n v="6"/>
    <n v="10953"/>
    <s v="63359"/>
    <s v="18 Jul 2026"/>
    <s v="18"/>
    <s v="Jul"/>
    <s v="24 Jul 2026"/>
    <s v="24"/>
    <s v="Jul"/>
    <n v="6"/>
    <n v="6"/>
    <n v="0"/>
    <n v="0"/>
    <s v="КЛУБ МАГЕЛАН - ООД"/>
    <x v="0"/>
    <n v="3"/>
    <n v="0"/>
    <n v="3255.6355013999996"/>
    <n v="542.6059168999999"/>
    <s v="Romania"/>
    <s v="17 Apr 2026 13:26"/>
    <s v="17 Apr 2026"/>
    <s v="Apr"/>
    <n v="0"/>
    <n v="0"/>
    <n v="6"/>
    <n v="0"/>
    <n v="0"/>
    <n v="6"/>
    <n v="0"/>
    <s v="17.04.2025"/>
    <x v="28"/>
  </r>
  <r>
    <s v="TO"/>
    <n v="0"/>
    <n v="0"/>
    <n v="7"/>
    <n v="11032"/>
    <s v="4818"/>
    <s v="19 Jul 2026"/>
    <s v="19"/>
    <s v="Jul"/>
    <s v="26 Jul 2026"/>
    <s v="26"/>
    <s v="Jul"/>
    <n v="7"/>
    <n v="7"/>
    <n v="0"/>
    <n v="0"/>
    <s v="КЛУБ МАГЕЛАН - ООД"/>
    <x v="6"/>
    <n v="2"/>
    <n v="1"/>
    <n v="2492.0012362000002"/>
    <n v="356.00017660000003"/>
    <s v="Romania"/>
    <s v="23 Apr 2026 16:17"/>
    <s v="23 Apr 2026"/>
    <s v="Apr"/>
    <n v="0"/>
    <n v="0"/>
    <n v="7"/>
    <n v="0"/>
    <n v="0"/>
    <n v="7"/>
    <n v="0"/>
    <s v="23.04.2025"/>
    <x v="26"/>
  </r>
  <r>
    <s v="TO"/>
    <n v="0"/>
    <n v="0"/>
    <n v="3"/>
    <n v="11012"/>
    <s v="29128"/>
    <s v="15 Jul 2026"/>
    <s v="15"/>
    <s v="Jul"/>
    <s v="18 Jul 2026"/>
    <s v="18"/>
    <s v="Jul"/>
    <n v="3"/>
    <n v="3"/>
    <n v="0"/>
    <n v="0"/>
    <s v="КЛУБ МАГЕЛАН - ООД"/>
    <x v="0"/>
    <n v="2"/>
    <n v="2"/>
    <n v="1884.0510389999999"/>
    <n v="628.01701300000002"/>
    <s v="Romania"/>
    <s v="22 Apr 2026 09:34"/>
    <s v="21 Apr 2026"/>
    <s v="Apr"/>
    <n v="0"/>
    <n v="0"/>
    <n v="3"/>
    <n v="0"/>
    <n v="0"/>
    <n v="3"/>
    <n v="0"/>
    <s v="22.04.2025"/>
    <x v="26"/>
  </r>
  <r>
    <s v="TO"/>
    <n v="0"/>
    <n v="0"/>
    <n v="6"/>
    <n v="10989"/>
    <s v="63411"/>
    <s v="20 Jul 2026"/>
    <s v="20"/>
    <s v="Jul"/>
    <s v="26 Jul 2026"/>
    <s v="26"/>
    <s v="Jul"/>
    <n v="6"/>
    <n v="6"/>
    <n v="0"/>
    <n v="0"/>
    <s v="КЛУБ МАГЕЛАН - ООД"/>
    <x v="3"/>
    <n v="2"/>
    <n v="1"/>
    <n v="2187.6349716"/>
    <n v="364.6058286"/>
    <s v="Romania"/>
    <s v="20 Apr 2026 13:06"/>
    <s v="20 Apr 2026"/>
    <s v="Apr"/>
    <n v="0"/>
    <n v="0"/>
    <n v="6"/>
    <n v="0"/>
    <n v="0"/>
    <n v="6"/>
    <n v="0"/>
    <s v="20.04.2025"/>
    <x v="26"/>
  </r>
  <r>
    <s v="TO"/>
    <n v="0"/>
    <n v="0"/>
    <n v="5"/>
    <n v="11154"/>
    <s v="63607"/>
    <s v="31 Jul 2026"/>
    <s v="31"/>
    <s v="Jul"/>
    <s v="05 Aug 2026"/>
    <s v="05"/>
    <s v="Aug"/>
    <n v="5"/>
    <n v="-26"/>
    <n v="0"/>
    <n v="4"/>
    <s v="КЛУБ МАГЕЛАН - ООД"/>
    <x v="4"/>
    <n v="3"/>
    <n v="1"/>
    <n v="2461.1186804999998"/>
    <n v="492.22373609999994"/>
    <s v="Romania"/>
    <s v="28 Apr 2026 11:52"/>
    <s v="28 Apr 2026"/>
    <s v="Apr"/>
    <n v="0"/>
    <n v="0"/>
    <n v="0"/>
    <n v="4"/>
    <n v="0"/>
    <n v="4"/>
    <n v="-1"/>
    <s v="28.04.2025"/>
    <x v="27"/>
  </r>
  <r>
    <s v="TO"/>
    <n v="0"/>
    <n v="0"/>
    <n v="6"/>
    <n v="11121"/>
    <s v="20588"/>
    <s v="02 Aug 2026"/>
    <s v="02"/>
    <s v="Aug"/>
    <s v="08 Aug 2026"/>
    <s v="08"/>
    <s v="Aug"/>
    <n v="6"/>
    <n v="6"/>
    <n v="0"/>
    <n v="0"/>
    <s v="КЛУБ МАГЕЛАН - ООД"/>
    <x v="4"/>
    <n v="2"/>
    <n v="0"/>
    <n v="2187.6349716"/>
    <n v="364.6058286"/>
    <s v="Romania"/>
    <s v="27 Apr 2026 10:13"/>
    <s v="26 Apr 2026"/>
    <s v="Apr"/>
    <n v="0"/>
    <n v="0"/>
    <n v="0"/>
    <n v="6"/>
    <n v="0"/>
    <n v="6"/>
    <n v="0"/>
    <s v="27.04.2025"/>
    <x v="27"/>
  </r>
  <r>
    <s v="TO"/>
    <n v="0"/>
    <n v="0"/>
    <n v="6"/>
    <n v="11120"/>
    <s v="63560"/>
    <s v="30 Jul 2026"/>
    <s v="30"/>
    <s v="Jul"/>
    <s v="05 Aug 2026"/>
    <s v="05"/>
    <s v="Aug"/>
    <n v="6"/>
    <n v="-25"/>
    <n v="1"/>
    <n v="4"/>
    <s v="КЛУБ МАГЕЛАН - ООД"/>
    <x v="6"/>
    <n v="3"/>
    <n v="1"/>
    <n v="2883.6366354000002"/>
    <n v="480.60610590000005"/>
    <s v="Romania"/>
    <s v="27 Apr 2026 09:32"/>
    <s v="25 Apr 2026"/>
    <s v="Apr"/>
    <n v="0"/>
    <n v="0"/>
    <n v="1"/>
    <n v="4"/>
    <n v="0"/>
    <n v="5"/>
    <n v="-1"/>
    <s v="27.04.2025"/>
    <x v="27"/>
  </r>
  <r>
    <s v="BOOKING"/>
    <n v="3"/>
    <n v="0"/>
    <n v="0"/>
    <n v="11006"/>
    <s v="5868837319"/>
    <s v="04 Jun 2026"/>
    <s v="04"/>
    <s v="Jun"/>
    <s v="07 Jun 2026"/>
    <s v="07"/>
    <s v="Jun"/>
    <n v="3"/>
    <n v="3"/>
    <n v="0"/>
    <n v="0"/>
    <s v="BOOKING"/>
    <x v="5"/>
    <n v="2"/>
    <n v="1"/>
    <n v="928.73215568807336"/>
    <n v="309.57738522935773"/>
    <s v="Romania"/>
    <s v="21 Apr 2026 18:24"/>
    <s v="21 Apr 2026"/>
    <s v="Apr"/>
    <n v="0"/>
    <n v="3"/>
    <n v="0"/>
    <n v="0"/>
    <n v="0"/>
    <n v="3"/>
    <n v="0"/>
    <s v="21.04.2025"/>
    <x v="26"/>
  </r>
  <r>
    <s v="TOPOLA SKIES"/>
    <n v="0"/>
    <n v="7"/>
    <n v="0"/>
    <n v="11005"/>
    <s v="524756"/>
    <s v="02 Jul 2026"/>
    <s v="02"/>
    <s v="Jul"/>
    <s v="09 Jul 2026"/>
    <s v="09"/>
    <s v="Jul"/>
    <n v="7"/>
    <n v="7"/>
    <n v="0"/>
    <n v="0"/>
    <s v="TOPOLA SKIES"/>
    <x v="6"/>
    <n v="3"/>
    <n v="1"/>
    <n v="3649.0404781651373"/>
    <n v="521.29149688073392"/>
    <m/>
    <s v="21 Apr 2026 18:23"/>
    <s v="21 Apr 2026"/>
    <s v="Apr"/>
    <n v="0"/>
    <n v="0"/>
    <n v="7"/>
    <n v="0"/>
    <n v="0"/>
    <n v="7"/>
    <n v="0"/>
    <s v="21.04.2025"/>
    <x v="26"/>
  </r>
  <r>
    <s v="TO"/>
    <n v="0"/>
    <n v="6"/>
    <n v="0"/>
    <n v="10947"/>
    <s v="54485"/>
    <s v="26 Aug 2026"/>
    <s v="26"/>
    <s v="Aug"/>
    <s v="01 Sep 2026"/>
    <s v="01"/>
    <s v="Sep"/>
    <n v="6"/>
    <n v="-25"/>
    <n v="5"/>
    <n v="0"/>
    <s v="КЛУБ МАГЕЛАН - ООД"/>
    <x v="7"/>
    <n v="4"/>
    <n v="0"/>
    <n v="3631.7807270000003"/>
    <n v="605.29678783333338"/>
    <s v="Romania"/>
    <s v="17 Apr 2026 10:14"/>
    <s v="16 Apr 2026"/>
    <s v="Apr"/>
    <n v="0"/>
    <n v="0"/>
    <n v="0"/>
    <n v="5"/>
    <n v="0"/>
    <n v="5"/>
    <n v="-1"/>
    <s v="17.04.2025"/>
    <x v="28"/>
  </r>
  <r>
    <s v="TO"/>
    <n v="0"/>
    <n v="5"/>
    <n v="0"/>
    <n v="10993"/>
    <s v="20458"/>
    <s v="29 Aug 2026"/>
    <s v="29"/>
    <s v="Aug"/>
    <s v="03 Sep 2026"/>
    <s v="03"/>
    <s v="Sep"/>
    <n v="5"/>
    <n v="-26"/>
    <n v="2"/>
    <n v="2"/>
    <s v="КЛУБ МАГЕЛАН - ООД"/>
    <x v="6"/>
    <n v="2"/>
    <n v="1"/>
    <n v="1487.1740153999999"/>
    <n v="297.43480307999999"/>
    <s v="Romania"/>
    <s v="20 Apr 2026 14:07"/>
    <s v="20 Apr 2026"/>
    <s v="Apr"/>
    <n v="0"/>
    <n v="0"/>
    <n v="0"/>
    <n v="2"/>
    <n v="2"/>
    <n v="4"/>
    <n v="-1"/>
    <s v="20.04.2025"/>
    <x v="26"/>
  </r>
  <r>
    <s v="TO"/>
    <n v="0"/>
    <n v="5"/>
    <n v="0"/>
    <n v="11001"/>
    <s v="20478"/>
    <s v="29 Aug 2026"/>
    <s v="29"/>
    <s v="Aug"/>
    <s v="03 Sep 2026"/>
    <s v="03"/>
    <s v="Sep"/>
    <n v="5"/>
    <n v="-26"/>
    <n v="2"/>
    <n v="2"/>
    <s v="КЛУБ МАГЕЛАН - ООД"/>
    <x v="6"/>
    <n v="2"/>
    <n v="1"/>
    <n v="1487.1740153999999"/>
    <n v="297.43480307999999"/>
    <s v="Romania"/>
    <s v="21 Apr 2026 10:40"/>
    <s v="21 Apr 2026"/>
    <s v="Apr"/>
    <n v="0"/>
    <n v="0"/>
    <n v="0"/>
    <n v="2"/>
    <n v="2"/>
    <n v="4"/>
    <n v="-1"/>
    <s v="21.04.2025"/>
    <x v="26"/>
  </r>
  <r>
    <s v="TO"/>
    <n v="0"/>
    <n v="5"/>
    <n v="0"/>
    <n v="10994"/>
    <s v="2337084"/>
    <s v="01 Jul 2026"/>
    <s v="01"/>
    <s v="Jul"/>
    <s v="06 Jul 2026"/>
    <s v="06"/>
    <s v="Jul"/>
    <n v="5"/>
    <n v="5"/>
    <n v="0"/>
    <n v="0"/>
    <s v="ТУРИСТИЧЕСКА АГЕНЦИЯ СОЛВЕКС - ЕООД"/>
    <x v="6"/>
    <n v="2"/>
    <n v="0"/>
    <n v="1607.69226"/>
    <n v="321.53845200000001"/>
    <s v="Romania"/>
    <s v="20 Apr 2026 16:29"/>
    <s v="20 Apr 2026"/>
    <s v="Apr"/>
    <n v="0"/>
    <n v="0"/>
    <n v="5"/>
    <n v="0"/>
    <n v="0"/>
    <n v="5"/>
    <n v="0"/>
    <s v="20.04.2025"/>
    <x v="26"/>
  </r>
  <r>
    <s v="TO"/>
    <n v="0"/>
    <n v="5"/>
    <n v="0"/>
    <n v="10995"/>
    <s v="2337084"/>
    <s v="01 Jul 2026"/>
    <s v="01"/>
    <s v="Jul"/>
    <s v="06 Jul 2026"/>
    <s v="06"/>
    <s v="Jul"/>
    <n v="5"/>
    <n v="5"/>
    <n v="0"/>
    <n v="0"/>
    <s v="ТУРИСТИЧЕСКА АГЕНЦИЯ СОЛВЕКС - ЕООД"/>
    <x v="6"/>
    <n v="2"/>
    <n v="1"/>
    <n v="1607.69226"/>
    <n v="321.53845200000001"/>
    <s v="Romania"/>
    <s v="20 Apr 2026 16:29"/>
    <s v="20 Apr 2026"/>
    <s v="Apr"/>
    <n v="0"/>
    <n v="0"/>
    <n v="5"/>
    <n v="0"/>
    <n v="0"/>
    <n v="5"/>
    <n v="0"/>
    <s v="20.04.2025"/>
    <x v="26"/>
  </r>
  <r>
    <s v="TO"/>
    <n v="0"/>
    <n v="6"/>
    <n v="0"/>
    <n v="11155"/>
    <s v="1259610.202184"/>
    <s v="15 Jun 2026"/>
    <s v="15"/>
    <s v="Jun"/>
    <s v="21 Jun 2026"/>
    <s v="21"/>
    <s v="Jun"/>
    <n v="6"/>
    <n v="6"/>
    <n v="0"/>
    <n v="0"/>
    <s v="СЛР-ХОЛИДЕЙ-СЪРВИС ЕООД"/>
    <x v="5"/>
    <n v="2"/>
    <n v="1"/>
    <n v="1998.2323943999997"/>
    <n v="333.03873239999996"/>
    <s v="Romania"/>
    <s v="28 Apr 2026 15:02"/>
    <s v="28 Apr 2026"/>
    <s v="Apr"/>
    <n v="0"/>
    <n v="6"/>
    <n v="0"/>
    <n v="0"/>
    <n v="0"/>
    <n v="6"/>
    <n v="0"/>
    <s v="28.04.2025"/>
    <x v="27"/>
  </r>
  <r>
    <s v="BOOKING"/>
    <n v="0"/>
    <n v="5"/>
    <n v="0"/>
    <n v="11156"/>
    <s v="5028943372"/>
    <s v="28 Jun 2026"/>
    <s v="28"/>
    <s v="Jun"/>
    <s v="03 Jul 2026"/>
    <s v="03"/>
    <s v="Jul"/>
    <n v="5"/>
    <n v="-25"/>
    <n v="3"/>
    <n v="2"/>
    <s v="BOOKING"/>
    <x v="4"/>
    <n v="2"/>
    <n v="1"/>
    <n v="2209.1907302752288"/>
    <n v="441.83814605504585"/>
    <s v="Romania"/>
    <s v="28 Apr 2026 15:26"/>
    <s v="28 Apr 2026"/>
    <s v="Apr"/>
    <n v="0"/>
    <n v="3"/>
    <n v="2"/>
    <n v="0"/>
    <n v="0"/>
    <n v="5"/>
    <n v="0"/>
    <s v="28.04.2025"/>
    <x v="27"/>
  </r>
  <r>
    <s v="TO"/>
    <n v="0"/>
    <n v="0"/>
    <n v="5"/>
    <n v="10985"/>
    <s v="2337043"/>
    <s v="18 Aug 2026"/>
    <s v="18"/>
    <s v="Aug"/>
    <s v="23 Aug 2026"/>
    <s v="23"/>
    <s v="Aug"/>
    <n v="5"/>
    <n v="5"/>
    <n v="0"/>
    <n v="0"/>
    <s v="ТУРИСТИЧЕСКА АГЕНЦИЯ СОЛВЕКС - ЕООД"/>
    <x v="0"/>
    <n v="3"/>
    <n v="1"/>
    <n v="2713.0295845000001"/>
    <n v="542.60591690000001"/>
    <m/>
    <s v="20 Apr 2026 12:37"/>
    <s v="20 Apr 2026"/>
    <s v="Apr"/>
    <n v="0"/>
    <n v="0"/>
    <n v="0"/>
    <n v="5"/>
    <n v="0"/>
    <n v="5"/>
    <n v="0"/>
    <s v="20.04.2025"/>
    <x v="26"/>
  </r>
  <r>
    <s v="TO"/>
    <n v="0"/>
    <n v="0"/>
    <n v="5"/>
    <n v="10986"/>
    <s v="2337048"/>
    <s v="18 Aug 2026"/>
    <s v="18"/>
    <s v="Aug"/>
    <s v="23 Aug 2026"/>
    <s v="23"/>
    <s v="Aug"/>
    <n v="5"/>
    <n v="5"/>
    <n v="0"/>
    <n v="0"/>
    <s v="ТУРИСТИЧЕСКА АГЕНЦИЯ СОЛВЕКС - ЕООД"/>
    <x v="0"/>
    <n v="3"/>
    <n v="0"/>
    <n v="2713.0295845000001"/>
    <n v="542.60591690000001"/>
    <m/>
    <s v="20 Apr 2026 12:38"/>
    <s v="20 Apr 2026"/>
    <s v="Apr"/>
    <n v="0"/>
    <n v="0"/>
    <n v="0"/>
    <n v="5"/>
    <n v="0"/>
    <n v="5"/>
    <n v="0"/>
    <s v="20.04.2025"/>
    <x v="26"/>
  </r>
  <r>
    <s v="TO"/>
    <n v="0"/>
    <n v="0"/>
    <n v="5"/>
    <n v="10987"/>
    <s v="2337050"/>
    <s v="18 Aug 2026"/>
    <s v="18"/>
    <s v="Aug"/>
    <s v="23 Aug 2026"/>
    <s v="23"/>
    <s v="Aug"/>
    <n v="5"/>
    <n v="5"/>
    <n v="0"/>
    <n v="0"/>
    <s v="ТУРИСТИЧЕСКА АГЕНЦИЯ СОЛВЕКС - ЕООД"/>
    <x v="0"/>
    <n v="2"/>
    <n v="2"/>
    <n v="2512.0680520000001"/>
    <n v="502.41361040000004"/>
    <m/>
    <s v="20 Apr 2026 12:38"/>
    <s v="20 Apr 2026"/>
    <s v="Apr"/>
    <n v="0"/>
    <n v="0"/>
    <n v="0"/>
    <n v="5"/>
    <n v="0"/>
    <n v="5"/>
    <n v="0"/>
    <s v="20.04.2025"/>
    <x v="26"/>
  </r>
  <r>
    <s v="TO"/>
    <n v="0"/>
    <n v="0"/>
    <n v="5"/>
    <n v="11111"/>
    <s v="2337928"/>
    <s v="07 Aug 2026"/>
    <s v="07"/>
    <s v="Aug"/>
    <s v="12 Aug 2026"/>
    <s v="12"/>
    <s v="Aug"/>
    <n v="5"/>
    <n v="5"/>
    <n v="0"/>
    <n v="0"/>
    <s v="ТУРИСТИЧЕСКА АГЕНЦИЯ СОЛВЕКС - ЕООД"/>
    <x v="6"/>
    <n v="1"/>
    <n v="1"/>
    <n v="1245.9615014999999"/>
    <n v="249.1923003"/>
    <s v="Ukraine"/>
    <s v="26 Apr 2026 17:05"/>
    <s v="26 Apr 2026"/>
    <s v="Apr"/>
    <n v="0"/>
    <n v="0"/>
    <n v="0"/>
    <n v="5"/>
    <n v="0"/>
    <n v="5"/>
    <n v="0"/>
    <s v="26.04.2025"/>
    <x v="26"/>
  </r>
  <r>
    <s v="TO"/>
    <n v="0"/>
    <n v="0"/>
    <n v="5"/>
    <n v="11112"/>
    <s v="2337929"/>
    <s v="07 Aug 2026"/>
    <s v="07"/>
    <s v="Aug"/>
    <s v="12 Aug 2026"/>
    <s v="12"/>
    <s v="Aug"/>
    <n v="5"/>
    <n v="5"/>
    <n v="0"/>
    <n v="0"/>
    <s v="ТУРИСТИЧЕСКА АГЕНЦИЯ СОЛВЕКС - ЕООД"/>
    <x v="6"/>
    <n v="1"/>
    <n v="1"/>
    <n v="1245.9615014999999"/>
    <n v="249.1923003"/>
    <s v="Ukraine"/>
    <s v="26 Apr 2026 17:05"/>
    <s v="26 Apr 2026"/>
    <s v="Apr"/>
    <n v="0"/>
    <n v="0"/>
    <n v="0"/>
    <n v="5"/>
    <n v="0"/>
    <n v="5"/>
    <n v="0"/>
    <s v="26.04.2025"/>
    <x v="26"/>
  </r>
  <r>
    <s v="TOPOLA SKIES"/>
    <n v="0"/>
    <n v="5"/>
    <n v="0"/>
    <n v="10934"/>
    <s v="519615"/>
    <s v="21 Jun 2026"/>
    <s v="21"/>
    <s v="Jun"/>
    <s v="26 Jun 2026"/>
    <s v="26"/>
    <s v="Jun"/>
    <n v="5"/>
    <n v="5"/>
    <n v="0"/>
    <n v="0"/>
    <s v="TOPOLA SKIES"/>
    <x v="4"/>
    <n v="3"/>
    <n v="1"/>
    <n v="2255.7000088073391"/>
    <n v="451.13282440366964"/>
    <m/>
    <s v="15 Apr 2026 16:58"/>
    <s v="15 Apr 2026"/>
    <s v="Apr"/>
    <n v="0"/>
    <n v="5"/>
    <n v="0"/>
    <n v="0"/>
    <n v="0"/>
    <n v="5"/>
    <n v="0"/>
    <s v="15.04.2025"/>
    <x v="28"/>
  </r>
  <r>
    <s v="TO"/>
    <n v="0"/>
    <n v="0"/>
    <n v="10"/>
    <n v="11157"/>
    <s v="NT324808"/>
    <s v="28 Jul 2026"/>
    <s v="28"/>
    <s v="Jul"/>
    <s v="07 Aug 2026"/>
    <s v="07"/>
    <s v="Aug"/>
    <n v="10"/>
    <n v="-21"/>
    <n v="3"/>
    <n v="6"/>
    <s v="НОВОТОН - ЕООД"/>
    <x v="5"/>
    <n v="3"/>
    <n v="0"/>
    <n v="4534.5918549999997"/>
    <n v="453.45918549999999"/>
    <s v="Romania"/>
    <s v="28 Apr 2026 15:52"/>
    <s v="28 Apr 2026"/>
    <s v="Apr"/>
    <n v="0"/>
    <n v="0"/>
    <n v="3"/>
    <n v="6"/>
    <n v="0"/>
    <n v="9"/>
    <n v="-1"/>
    <s v="28.04.2025"/>
    <x v="27"/>
  </r>
  <r>
    <s v="TOPOLA SKIES"/>
    <n v="0"/>
    <n v="5"/>
    <n v="0"/>
    <n v="10935"/>
    <s v="519632"/>
    <s v="21 Jun 2026"/>
    <s v="21"/>
    <s v="Jun"/>
    <s v="26 Jun 2026"/>
    <s v="26"/>
    <s v="Jun"/>
    <n v="5"/>
    <n v="5"/>
    <n v="0"/>
    <n v="0"/>
    <s v="TOPOLA SKIES"/>
    <x v="4"/>
    <n v="3"/>
    <n v="1"/>
    <n v="2255.7000088073391"/>
    <n v="451.13282440366964"/>
    <m/>
    <s v="15 Apr 2026 17:23"/>
    <s v="15 Apr 2026"/>
    <s v="Apr"/>
    <n v="0"/>
    <n v="5"/>
    <n v="0"/>
    <n v="0"/>
    <n v="0"/>
    <n v="5"/>
    <n v="0"/>
    <s v="15.04.2025"/>
    <x v="28"/>
  </r>
  <r>
    <s v="BOOKING"/>
    <n v="0"/>
    <n v="2"/>
    <n v="0"/>
    <n v="11159"/>
    <s v="6854252128"/>
    <s v="31 May 2026"/>
    <s v="31"/>
    <s v="May"/>
    <s v="02 Jun 2026"/>
    <s v="02"/>
    <s v="Jun"/>
    <n v="2"/>
    <n v="-29"/>
    <n v="0"/>
    <n v="1"/>
    <s v="BOOKING"/>
    <x v="6"/>
    <n v="3"/>
    <n v="1"/>
    <n v="667.13540733944956"/>
    <n v="333.56770366972478"/>
    <s v="Romania"/>
    <s v="28 Apr 2026 16:28"/>
    <s v="28 Apr 2026"/>
    <s v="Apr"/>
    <n v="0"/>
    <n v="1"/>
    <n v="0"/>
    <n v="0"/>
    <n v="0"/>
    <n v="1"/>
    <n v="-1"/>
    <s v="28.04.2025"/>
    <x v="27"/>
  </r>
  <r>
    <s v="INDIVIDUAL"/>
    <n v="0"/>
    <n v="0"/>
    <n v="6"/>
    <n v="11158"/>
    <s v="28042026"/>
    <s v="27 Jul 2026"/>
    <s v="27"/>
    <s v="Jul"/>
    <s v="02 Aug 2026"/>
    <s v="02"/>
    <s v="Aug"/>
    <n v="6"/>
    <n v="-25"/>
    <n v="4"/>
    <n v="1"/>
    <s v="INDIVIDUAL"/>
    <x v="6"/>
    <n v="2"/>
    <n v="1"/>
    <n v="2566.6231486238535"/>
    <n v="427.77052477064217"/>
    <m/>
    <s v="28 Apr 2026 16:28"/>
    <s v="28 Apr 2026"/>
    <s v="Apr"/>
    <n v="0"/>
    <n v="0"/>
    <n v="4"/>
    <n v="1"/>
    <n v="0"/>
    <n v="5"/>
    <n v="-1"/>
    <s v="28.04.2025"/>
    <x v="27"/>
  </r>
  <r>
    <s v="INDIVIDUAL"/>
    <n v="0"/>
    <n v="0"/>
    <n v="6"/>
    <n v="11160"/>
    <s v="28042026"/>
    <s v="27 Jul 2026"/>
    <s v="27"/>
    <s v="Jul"/>
    <s v="02 Aug 2026"/>
    <s v="02"/>
    <s v="Aug"/>
    <n v="6"/>
    <n v="-25"/>
    <n v="4"/>
    <n v="1"/>
    <s v="INDIVIDUAL"/>
    <x v="6"/>
    <n v="2"/>
    <n v="2"/>
    <n v="3208.278935779816"/>
    <n v="534.71315596330271"/>
    <m/>
    <s v="28 Apr 2026 16:31"/>
    <s v="28 Apr 2026"/>
    <s v="Apr"/>
    <n v="0"/>
    <n v="0"/>
    <n v="4"/>
    <n v="1"/>
    <n v="0"/>
    <n v="5"/>
    <n v="-1"/>
    <s v="28.04.2025"/>
    <x v="27"/>
  </r>
  <r>
    <s v="TO"/>
    <n v="0"/>
    <n v="5"/>
    <n v="0"/>
    <n v="11161"/>
    <s v="104001"/>
    <s v="15 Jun 2026"/>
    <s v="15"/>
    <s v="Jun"/>
    <s v="20 Jun 2026"/>
    <s v="20"/>
    <s v="Jun"/>
    <n v="5"/>
    <n v="5"/>
    <n v="0"/>
    <n v="0"/>
    <s v="ДЕСТИНЕЙШЪН ТУРИСТИК СЪРВИСИС - ЕООД"/>
    <x v="3"/>
    <n v="2"/>
    <n v="0"/>
    <n v="1449.856779"/>
    <n v="289.97135579999997"/>
    <m/>
    <s v="28 Apr 2026 16:52"/>
    <s v="28 Apr 2026"/>
    <s v="Apr"/>
    <n v="0"/>
    <n v="5"/>
    <n v="0"/>
    <n v="0"/>
    <n v="0"/>
    <n v="5"/>
    <n v="0"/>
    <s v="28.04.2025"/>
    <x v="27"/>
  </r>
  <r>
    <s v="BOOKING"/>
    <n v="0"/>
    <n v="4"/>
    <n v="2"/>
    <n v="11009"/>
    <s v="6508447443"/>
    <s v="23 Aug 2026"/>
    <s v="23"/>
    <s v="Aug"/>
    <s v="29 Aug 2026"/>
    <s v="29"/>
    <s v="Aug"/>
    <n v="6"/>
    <n v="6"/>
    <n v="0"/>
    <n v="0"/>
    <s v="BOOKING"/>
    <x v="6"/>
    <n v="2"/>
    <n v="1"/>
    <n v="2627.77423706422"/>
    <n v="437.96237284403668"/>
    <s v="Romania"/>
    <s v="21 Apr 2026 22:48"/>
    <s v="21 Apr 2026"/>
    <s v="Apr"/>
    <n v="0"/>
    <n v="0"/>
    <n v="0"/>
    <n v="6"/>
    <n v="0"/>
    <n v="6"/>
    <n v="0"/>
    <s v="21.04.2025"/>
    <x v="26"/>
  </r>
  <r>
    <s v="TO"/>
    <n v="0"/>
    <n v="7"/>
    <n v="0"/>
    <n v="11162"/>
    <s v="753836192"/>
    <s v="04 Jul 2026"/>
    <s v="04"/>
    <s v="Jul"/>
    <s v="11 Jul 2026"/>
    <s v="11"/>
    <s v="Jul"/>
    <n v="7"/>
    <n v="7"/>
    <n v="0"/>
    <n v="0"/>
    <s v="ДЕСТИНЕЙШЪН ТУРИСТИК СЪРВИСИС - ЕООД"/>
    <x v="4"/>
    <n v="2"/>
    <n v="2"/>
    <n v="2974.9347797999999"/>
    <n v="424.99068282857144"/>
    <m/>
    <s v="28 Apr 2026 17:58"/>
    <s v="28 Apr 2026"/>
    <s v="Apr"/>
    <n v="0"/>
    <n v="0"/>
    <n v="7"/>
    <n v="0"/>
    <n v="0"/>
    <n v="7"/>
    <n v="0"/>
    <s v="28.04.2025"/>
    <x v="27"/>
  </r>
  <r>
    <s v="BOOKING"/>
    <n v="0"/>
    <n v="3"/>
    <n v="0"/>
    <n v="11163"/>
    <s v="6854214848"/>
    <s v="04 Jul 2026"/>
    <s v="04"/>
    <s v="Jul"/>
    <s v="07 Jul 2026"/>
    <s v="07"/>
    <s v="Jul"/>
    <n v="3"/>
    <n v="3"/>
    <n v="0"/>
    <n v="0"/>
    <s v="BOOKING"/>
    <x v="6"/>
    <n v="2"/>
    <n v="2"/>
    <n v="1792.5451100917428"/>
    <n v="597.51503669724764"/>
    <m/>
    <s v="28 Apr 2026 19:06"/>
    <s v="28 Apr 2026"/>
    <s v="Apr"/>
    <n v="0"/>
    <n v="0"/>
    <n v="3"/>
    <n v="0"/>
    <n v="0"/>
    <n v="3"/>
    <n v="0"/>
    <s v="28.04.2025"/>
    <x v="27"/>
  </r>
  <r>
    <s v="BOOKING"/>
    <n v="0"/>
    <n v="0"/>
    <n v="5"/>
    <n v="11165"/>
    <s v="6513637632"/>
    <s v="15 Jul 2026"/>
    <s v="15"/>
    <s v="Jul"/>
    <s v="20 Jul 2026"/>
    <s v="20"/>
    <s v="Jul"/>
    <n v="5"/>
    <n v="5"/>
    <n v="0"/>
    <n v="0"/>
    <s v="BOOKING"/>
    <x v="6"/>
    <n v="2"/>
    <n v="0"/>
    <n v="2383.6005247706421"/>
    <n v="476.72010495412843"/>
    <s v="Romania"/>
    <s v="28 Apr 2026 20:08"/>
    <s v="28 Apr 2026"/>
    <s v="Apr"/>
    <n v="0"/>
    <n v="0"/>
    <n v="5"/>
    <n v="0"/>
    <n v="0"/>
    <n v="5"/>
    <n v="0"/>
    <s v="28.04.2025"/>
    <x v="27"/>
  </r>
  <r>
    <s v="BOOKING"/>
    <n v="0"/>
    <n v="1"/>
    <n v="0"/>
    <n v="11166"/>
    <s v="5077781282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s v="Bulgaria"/>
    <s v="28 Apr 2026 21:04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67"/>
    <s v="5077781282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68"/>
    <s v="5077781282"/>
    <s v="12 Sep 2026"/>
    <s v="12"/>
    <s v="Sep"/>
    <s v="13 Sep 2026"/>
    <s v="13"/>
    <s v="Sep"/>
    <n v="1"/>
    <n v="1"/>
    <n v="0"/>
    <n v="0"/>
    <s v="BOOKING"/>
    <x v="1"/>
    <n v="3"/>
    <n v="0"/>
    <n v="505.78840403669722"/>
    <n v="505.78840403669722"/>
    <m/>
    <s v="28 Apr 2026 21:04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69"/>
    <s v="5077781282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70"/>
    <s v="5077781282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71"/>
    <s v="5077781282"/>
    <s v="12 Sep 2026"/>
    <s v="12"/>
    <s v="Sep"/>
    <s v="13 Sep 2026"/>
    <s v="13"/>
    <s v="Sep"/>
    <n v="1"/>
    <n v="1"/>
    <n v="0"/>
    <n v="0"/>
    <s v="BOOKING"/>
    <x v="6"/>
    <n v="2"/>
    <n v="0"/>
    <n v="333.56770366972478"/>
    <n v="333.56770366972478"/>
    <m/>
    <s v="28 Apr 2026 21:04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72"/>
    <s v="5077781282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73"/>
    <s v="5077781282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74"/>
    <s v="5077781282"/>
    <s v="12 Sep 2026"/>
    <s v="12"/>
    <s v="Sep"/>
    <s v="13 Sep 2026"/>
    <s v="13"/>
    <s v="Sep"/>
    <n v="1"/>
    <n v="1"/>
    <n v="0"/>
    <n v="0"/>
    <s v="BOOKING"/>
    <x v="6"/>
    <n v="2"/>
    <n v="0"/>
    <n v="333.56770366972478"/>
    <n v="333.56770366972478"/>
    <m/>
    <s v="28 Apr 2026 21:04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75"/>
    <s v="5077781282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76"/>
    <s v="5077781282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77"/>
    <s v="5077781282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78"/>
    <s v="5077781282"/>
    <s v="12 Sep 2026"/>
    <s v="12"/>
    <s v="Sep"/>
    <s v="13 Sep 2026"/>
    <s v="13"/>
    <s v="Sep"/>
    <n v="1"/>
    <n v="1"/>
    <n v="0"/>
    <n v="0"/>
    <s v="BOOKING"/>
    <x v="1"/>
    <n v="3"/>
    <n v="0"/>
    <n v="505.78840403669722"/>
    <n v="505.78840403669722"/>
    <m/>
    <s v="28 Apr 2026 21:04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79"/>
    <s v="5077781282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</r>
  <r>
    <s v="TOPOLA SKIES"/>
    <n v="0"/>
    <n v="0"/>
    <n v="5"/>
    <n v="10961"/>
    <s v="521998"/>
    <s v="02 Aug 2026"/>
    <s v="02"/>
    <s v="Aug"/>
    <s v="07 Aug 2026"/>
    <s v="07"/>
    <s v="Aug"/>
    <n v="5"/>
    <n v="5"/>
    <n v="0"/>
    <n v="0"/>
    <s v="TOPOLA SKIES"/>
    <x v="4"/>
    <n v="2"/>
    <n v="1"/>
    <n v="2189.0941284403671"/>
    <n v="437.81882568807333"/>
    <m/>
    <s v="18 Apr 2026 15:13"/>
    <s v="18 Apr 2026"/>
    <s v="Apr"/>
    <n v="0"/>
    <n v="0"/>
    <n v="0"/>
    <n v="5"/>
    <n v="0"/>
    <n v="5"/>
    <n v="0"/>
    <s v="18.04.2025"/>
    <x v="28"/>
  </r>
  <r>
    <s v="BOOKING"/>
    <n v="0"/>
    <n v="6"/>
    <n v="0"/>
    <n v="11180"/>
    <s v="6969344510"/>
    <s v="29 Jun 2026"/>
    <s v="29"/>
    <s v="Jun"/>
    <s v="05 Jul 2026"/>
    <s v="05"/>
    <s v="Jul"/>
    <n v="6"/>
    <n v="-24"/>
    <n v="2"/>
    <n v="4"/>
    <s v="BOOKING"/>
    <x v="6"/>
    <n v="2"/>
    <n v="0"/>
    <n v="2581.2649585321096"/>
    <n v="430.21082642201827"/>
    <m/>
    <s v="28 Apr 2026 21:34"/>
    <s v="28 Apr 2026"/>
    <s v="Apr"/>
    <n v="0"/>
    <n v="2"/>
    <n v="4"/>
    <n v="0"/>
    <n v="0"/>
    <n v="6"/>
    <n v="0"/>
    <s v="28.04.2025"/>
    <x v="27"/>
  </r>
  <r>
    <s v="TOPOLA SKIES"/>
    <n v="0"/>
    <n v="5"/>
    <n v="3"/>
    <n v="11010"/>
    <s v="525182"/>
    <s v="22 Aug 2026"/>
    <s v="22"/>
    <s v="Aug"/>
    <s v="30 Aug 2026"/>
    <s v="30"/>
    <s v="Aug"/>
    <n v="8"/>
    <n v="8"/>
    <n v="0"/>
    <n v="0"/>
    <s v="TOPOLA SKIES"/>
    <x v="5"/>
    <n v="2"/>
    <m/>
    <n v="3723.6132256880728"/>
    <n v="465.4516532110091"/>
    <m/>
    <s v="22 Apr 2026 09:33"/>
    <s v="22 Apr 2026"/>
    <s v="Apr"/>
    <n v="0"/>
    <n v="0"/>
    <n v="0"/>
    <n v="8"/>
    <n v="0"/>
    <n v="8"/>
    <n v="0"/>
    <s v="22.04.2025"/>
    <x v="26"/>
  </r>
  <r>
    <s v="TOPOLA SKIES"/>
    <n v="0"/>
    <n v="5"/>
    <n v="3"/>
    <n v="11011"/>
    <s v="525182"/>
    <s v="22 Aug 2026"/>
    <s v="22"/>
    <s v="Aug"/>
    <s v="30 Aug 2026"/>
    <s v="30"/>
    <s v="Aug"/>
    <n v="8"/>
    <n v="8"/>
    <n v="0"/>
    <n v="0"/>
    <s v="TOPOLA SKIES"/>
    <x v="4"/>
    <n v="1"/>
    <n v="1"/>
    <n v="3252.7785541284402"/>
    <n v="406.59731926605502"/>
    <m/>
    <s v="22 Apr 2026 09:33"/>
    <s v="22 Apr 2026"/>
    <s v="Apr"/>
    <n v="0"/>
    <n v="0"/>
    <n v="0"/>
    <n v="8"/>
    <n v="0"/>
    <n v="8"/>
    <n v="0"/>
    <s v="22.04.2025"/>
    <x v="26"/>
  </r>
  <r>
    <s v="TOPOLA SKIES"/>
    <n v="0"/>
    <n v="4"/>
    <n v="0"/>
    <n v="11181"/>
    <s v="531603"/>
    <s v="20 Jun 2026"/>
    <s v="20"/>
    <s v="Jun"/>
    <s v="24 Jun 2026"/>
    <s v="24"/>
    <s v="Jun"/>
    <n v="4"/>
    <n v="4"/>
    <n v="0"/>
    <n v="0"/>
    <s v="TOPOLA SKIES"/>
    <x v="3"/>
    <n v="2"/>
    <n v="2"/>
    <n v="1892.0950627522934"/>
    <n v="473.02376568807335"/>
    <m/>
    <s v="28 Apr 2026 21:54"/>
    <s v="28 Apr 2026"/>
    <s v="Apr"/>
    <n v="0"/>
    <n v="4"/>
    <n v="0"/>
    <n v="0"/>
    <n v="0"/>
    <n v="4"/>
    <n v="0"/>
    <s v="28.04.2025"/>
    <x v="27"/>
  </r>
  <r>
    <s v="TO"/>
    <n v="0"/>
    <n v="3"/>
    <n v="0"/>
    <n v="10960"/>
    <s v="1256846.201120"/>
    <s v="02 Jul 2026"/>
    <s v="02"/>
    <s v="Jul"/>
    <s v="05 Jul 2026"/>
    <s v="05"/>
    <s v="Jul"/>
    <n v="3"/>
    <n v="3"/>
    <n v="0"/>
    <n v="0"/>
    <s v="СЛР-ХОЛИДЕЙ-СЪРВИС ЕООД"/>
    <x v="4"/>
    <n v="2"/>
    <n v="1"/>
    <n v="1238.0403899999999"/>
    <n v="412.68012999999996"/>
    <s v="Romania"/>
    <s v="18 Apr 2026 13:03"/>
    <s v="18 Apr 2026"/>
    <s v="Apr"/>
    <n v="0"/>
    <n v="0"/>
    <n v="3"/>
    <n v="0"/>
    <n v="0"/>
    <n v="3"/>
    <n v="0"/>
    <s v="18.04.2025"/>
    <x v="28"/>
  </r>
  <r>
    <s v="TO"/>
    <n v="0"/>
    <n v="3"/>
    <n v="0"/>
    <n v="10965"/>
    <s v="1256860.201123"/>
    <s v="02 Jul 2026"/>
    <s v="02"/>
    <s v="Jul"/>
    <s v="05 Jul 2026"/>
    <s v="05"/>
    <s v="Jul"/>
    <n v="3"/>
    <n v="3"/>
    <n v="0"/>
    <n v="0"/>
    <s v="СЛР-ХОЛИДЕЙ-СЪРВИС ЕООД"/>
    <x v="4"/>
    <n v="2"/>
    <n v="1"/>
    <n v="1238.0403899999999"/>
    <n v="412.68012999999996"/>
    <s v="Romania"/>
    <s v="18 Apr 2026 18:12"/>
    <s v="18 Apr 2026"/>
    <s v="Apr"/>
    <n v="0"/>
    <n v="0"/>
    <n v="3"/>
    <n v="0"/>
    <n v="0"/>
    <n v="3"/>
    <n v="0"/>
    <s v="18.04.2025"/>
    <x v="28"/>
  </r>
  <r>
    <s v="BOOKING"/>
    <n v="0"/>
    <n v="1"/>
    <n v="0"/>
    <n v="11182"/>
    <s v="5110330211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s v="Bulgaria"/>
    <s v="28 Apr 2026 22:28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83"/>
    <s v="5110330211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2:28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84"/>
    <s v="5110330211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2:28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85"/>
    <s v="5110330211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2:28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86"/>
    <s v="5110330211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2:28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87"/>
    <s v="5110330211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2:28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88"/>
    <s v="5110330211"/>
    <s v="12 Sep 2026"/>
    <s v="12"/>
    <s v="Sep"/>
    <s v="13 Sep 2026"/>
    <s v="13"/>
    <s v="Sep"/>
    <n v="1"/>
    <n v="1"/>
    <n v="0"/>
    <n v="0"/>
    <s v="BOOKING"/>
    <x v="1"/>
    <n v="3"/>
    <n v="0"/>
    <n v="505.78840403669722"/>
    <n v="505.78840403669722"/>
    <m/>
    <s v="28 Apr 2026 22:28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89"/>
    <s v="5110330211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2:28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90"/>
    <s v="5110330211"/>
    <s v="12 Sep 2026"/>
    <s v="12"/>
    <s v="Sep"/>
    <s v="13 Sep 2026"/>
    <s v="13"/>
    <s v="Sep"/>
    <n v="1"/>
    <n v="1"/>
    <n v="0"/>
    <n v="0"/>
    <s v="BOOKING"/>
    <x v="1"/>
    <n v="3"/>
    <n v="0"/>
    <n v="505.78840403669722"/>
    <n v="505.78840403669722"/>
    <m/>
    <s v="28 Apr 2026 22:28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91"/>
    <s v="5110330211"/>
    <s v="12 Sep 2026"/>
    <s v="12"/>
    <s v="Sep"/>
    <s v="13 Sep 2026"/>
    <s v="13"/>
    <s v="Sep"/>
    <n v="1"/>
    <n v="1"/>
    <n v="0"/>
    <n v="0"/>
    <s v="BOOKING"/>
    <x v="6"/>
    <n v="2"/>
    <n v="0"/>
    <n v="333.56770366972478"/>
    <n v="333.56770366972478"/>
    <m/>
    <s v="28 Apr 2026 22:28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92"/>
    <s v="5110330211"/>
    <s v="12 Sep 2026"/>
    <s v="12"/>
    <s v="Sep"/>
    <s v="13 Sep 2026"/>
    <s v="13"/>
    <s v="Sep"/>
    <n v="1"/>
    <n v="1"/>
    <n v="0"/>
    <n v="0"/>
    <s v="BOOKING"/>
    <x v="6"/>
    <n v="2"/>
    <n v="0"/>
    <n v="333.56770366972478"/>
    <n v="333.56770366972478"/>
    <m/>
    <s v="28 Apr 2026 22:28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93"/>
    <s v="5110330211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2:29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94"/>
    <s v="5110330211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2:29"/>
    <s v="28 Apr 2026"/>
    <s v="Apr"/>
    <n v="0"/>
    <n v="0"/>
    <n v="0"/>
    <n v="0"/>
    <n v="1"/>
    <n v="1"/>
    <n v="0"/>
    <s v="28.04.2025"/>
    <x v="27"/>
  </r>
  <r>
    <s v="BOOKING"/>
    <n v="0"/>
    <n v="1"/>
    <n v="0"/>
    <n v="11195"/>
    <s v="5110330211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2:29"/>
    <s v="28 Apr 2026"/>
    <s v="Apr"/>
    <n v="0"/>
    <n v="0"/>
    <n v="0"/>
    <n v="0"/>
    <n v="1"/>
    <n v="1"/>
    <n v="0"/>
    <s v="28.04.2025"/>
    <x v="27"/>
  </r>
  <r>
    <s v="TO"/>
    <n v="0"/>
    <n v="3"/>
    <n v="0"/>
    <n v="10977"/>
    <s v="1256936.201152"/>
    <s v="02 Jul 2026"/>
    <s v="02"/>
    <s v="Jul"/>
    <s v="05 Jul 2026"/>
    <s v="05"/>
    <s v="Jul"/>
    <n v="3"/>
    <n v="3"/>
    <n v="0"/>
    <n v="0"/>
    <s v="СЛР-ХОЛИДЕЙ-СЪРВИС ЕООД"/>
    <x v="6"/>
    <n v="2"/>
    <n v="1"/>
    <n v="1205.7691950000001"/>
    <n v="401.92306500000001"/>
    <s v="Romania"/>
    <s v="19 Apr 2026 20:49"/>
    <s v="19 Apr 2026"/>
    <s v="Apr"/>
    <n v="0"/>
    <n v="0"/>
    <n v="3"/>
    <n v="0"/>
    <n v="0"/>
    <n v="3"/>
    <n v="0"/>
    <s v="19.04.2025"/>
    <x v="28"/>
  </r>
  <r>
    <s v="BOOKING"/>
    <n v="0"/>
    <n v="2"/>
    <n v="0"/>
    <n v="11210"/>
    <s v="5044217490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s v="Bulgaria"/>
    <s v="28 Apr 2026 22:51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11"/>
    <s v="5044217490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12"/>
    <s v="5044217490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196"/>
    <s v="5110360448"/>
    <s v="11 Sep 2026"/>
    <s v="11"/>
    <s v="Sep"/>
    <s v="13 Sep 2026"/>
    <s v="13"/>
    <s v="Sep"/>
    <n v="2"/>
    <n v="2"/>
    <n v="0"/>
    <n v="0"/>
    <s v="BOOKING"/>
    <x v="1"/>
    <n v="3"/>
    <n v="0"/>
    <n v="1011.5768080733944"/>
    <n v="505.78840403669722"/>
    <s v="Bulgaria"/>
    <s v="28 Apr 2026 22:42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13"/>
    <s v="5044217490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14"/>
    <s v="5044217490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15"/>
    <s v="5044217490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16"/>
    <s v="5044217490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17"/>
    <s v="5044217490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18"/>
    <s v="5044217490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19"/>
    <s v="5044217490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197"/>
    <s v="5110360448"/>
    <s v="11 Sep 2026"/>
    <s v="11"/>
    <s v="Sep"/>
    <s v="13 Sep 2026"/>
    <s v="13"/>
    <s v="Sep"/>
    <n v="2"/>
    <n v="2"/>
    <n v="0"/>
    <n v="0"/>
    <s v="BOOKING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198"/>
    <s v="5110360448"/>
    <s v="11 Sep 2026"/>
    <s v="11"/>
    <s v="Sep"/>
    <s v="13 Sep 2026"/>
    <s v="13"/>
    <s v="Sep"/>
    <n v="2"/>
    <n v="2"/>
    <n v="0"/>
    <n v="0"/>
    <s v="BOOKING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199"/>
    <s v="5110360448"/>
    <s v="11 Sep 2026"/>
    <s v="11"/>
    <s v="Sep"/>
    <s v="13 Sep 2026"/>
    <s v="13"/>
    <s v="Sep"/>
    <n v="2"/>
    <n v="2"/>
    <n v="0"/>
    <n v="0"/>
    <s v="BOOKING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00"/>
    <s v="5110360448"/>
    <s v="11 Sep 2026"/>
    <s v="11"/>
    <s v="Sep"/>
    <s v="13 Sep 2026"/>
    <s v="13"/>
    <s v="Sep"/>
    <n v="2"/>
    <n v="2"/>
    <n v="0"/>
    <n v="0"/>
    <s v="BOOKING"/>
    <x v="6"/>
    <n v="2"/>
    <n v="0"/>
    <n v="667.13540733944956"/>
    <n v="333.56770366972478"/>
    <m/>
    <s v="28 Apr 2026 22:42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01"/>
    <s v="5110360448"/>
    <s v="11 Sep 2026"/>
    <s v="11"/>
    <s v="Sep"/>
    <s v="13 Sep 2026"/>
    <s v="13"/>
    <s v="Sep"/>
    <n v="2"/>
    <n v="2"/>
    <n v="0"/>
    <n v="0"/>
    <s v="BOOKING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02"/>
    <s v="5110360448"/>
    <s v="11 Sep 2026"/>
    <s v="11"/>
    <s v="Sep"/>
    <s v="13 Sep 2026"/>
    <s v="13"/>
    <s v="Sep"/>
    <n v="2"/>
    <n v="2"/>
    <n v="0"/>
    <n v="0"/>
    <s v="BOOKING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03"/>
    <s v="5110360448"/>
    <s v="11 Sep 2026"/>
    <s v="11"/>
    <s v="Sep"/>
    <s v="13 Sep 2026"/>
    <s v="13"/>
    <s v="Sep"/>
    <n v="2"/>
    <n v="2"/>
    <n v="0"/>
    <n v="0"/>
    <s v="BOOKING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04"/>
    <s v="5110360448"/>
    <s v="11 Sep 2026"/>
    <s v="11"/>
    <s v="Sep"/>
    <s v="13 Sep 2026"/>
    <s v="13"/>
    <s v="Sep"/>
    <n v="2"/>
    <n v="2"/>
    <n v="0"/>
    <n v="0"/>
    <s v="BOOKING"/>
    <x v="6"/>
    <n v="2"/>
    <n v="0"/>
    <n v="667.13540733944956"/>
    <n v="333.56770366972478"/>
    <m/>
    <s v="28 Apr 2026 22:42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05"/>
    <s v="5110360448"/>
    <s v="11 Sep 2026"/>
    <s v="11"/>
    <s v="Sep"/>
    <s v="13 Sep 2026"/>
    <s v="13"/>
    <s v="Sep"/>
    <n v="2"/>
    <n v="2"/>
    <n v="0"/>
    <n v="0"/>
    <s v="BOOKING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06"/>
    <s v="5110360448"/>
    <s v="11 Sep 2026"/>
    <s v="11"/>
    <s v="Sep"/>
    <s v="13 Sep 2026"/>
    <s v="13"/>
    <s v="Sep"/>
    <n v="2"/>
    <n v="2"/>
    <n v="0"/>
    <n v="0"/>
    <s v="BOOKING"/>
    <x v="1"/>
    <n v="3"/>
    <n v="0"/>
    <n v="1011.5768080733944"/>
    <n v="505.78840403669722"/>
    <m/>
    <s v="28 Apr 2026 22:42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07"/>
    <s v="5110360448"/>
    <s v="11 Sep 2026"/>
    <s v="11"/>
    <s v="Sep"/>
    <s v="13 Sep 2026"/>
    <s v="13"/>
    <s v="Sep"/>
    <n v="2"/>
    <n v="2"/>
    <n v="0"/>
    <n v="0"/>
    <s v="BOOKING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08"/>
    <s v="5110360448"/>
    <s v="11 Sep 2026"/>
    <s v="11"/>
    <s v="Sep"/>
    <s v="13 Sep 2026"/>
    <s v="13"/>
    <s v="Sep"/>
    <n v="2"/>
    <n v="2"/>
    <n v="0"/>
    <n v="0"/>
    <s v="BOOKING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09"/>
    <s v="5110360448"/>
    <s v="11 Sep 2026"/>
    <s v="11"/>
    <s v="Sep"/>
    <s v="13 Sep 2026"/>
    <s v="13"/>
    <s v="Sep"/>
    <n v="2"/>
    <n v="2"/>
    <n v="0"/>
    <n v="0"/>
    <s v="BOOKING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</r>
  <r>
    <s v="TO"/>
    <n v="0"/>
    <n v="0"/>
    <n v="6"/>
    <n v="10938"/>
    <s v="011968678"/>
    <s v="20 Jul 2026"/>
    <s v="20"/>
    <s v="Jul"/>
    <s v="26 Jul 2026"/>
    <s v="26"/>
    <s v="Jul"/>
    <n v="6"/>
    <n v="6"/>
    <n v="0"/>
    <n v="0"/>
    <s v="СЪНИ ТУРС ООД"/>
    <x v="6"/>
    <n v="2"/>
    <n v="1"/>
    <n v="2136.0010595999997"/>
    <n v="356.00017659999997"/>
    <s v="Bulgaria"/>
    <s v="16 Apr 2026 08:58"/>
    <s v="15 Apr 2026"/>
    <s v="Apr"/>
    <n v="0"/>
    <n v="0"/>
    <n v="6"/>
    <n v="0"/>
    <n v="0"/>
    <n v="6"/>
    <n v="0"/>
    <s v="16.04.2025"/>
    <x v="28"/>
  </r>
  <r>
    <s v="INDIVIDUAL"/>
    <n v="3"/>
    <n v="-1"/>
    <n v="0"/>
    <n v="10939"/>
    <s v="16042025"/>
    <s v="12 Jun 2026"/>
    <s v="12"/>
    <s v="Jun"/>
    <s v="14 Jun 2026"/>
    <s v="14"/>
    <s v="Jun"/>
    <n v="2"/>
    <n v="2"/>
    <n v="0"/>
    <n v="0"/>
    <s v="INDIVIDUAL"/>
    <x v="0"/>
    <n v="2"/>
    <n v="0"/>
    <n v="523.94711926605498"/>
    <n v="261.97355963302749"/>
    <m/>
    <s v="16 Apr 2026 09:05"/>
    <s v="16 Apr 2026"/>
    <s v="Apr"/>
    <n v="0"/>
    <n v="2"/>
    <n v="0"/>
    <n v="0"/>
    <n v="0"/>
    <n v="2"/>
    <n v="0"/>
    <s v="16.04.2025"/>
    <x v="28"/>
  </r>
  <r>
    <s v="BOOKING"/>
    <n v="0"/>
    <n v="2"/>
    <n v="0"/>
    <n v="11225"/>
    <s v="5489610417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5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21"/>
    <s v="5489610417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5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22"/>
    <s v="5489610417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5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23"/>
    <s v="5489610417"/>
    <s v="11 Sep 2026"/>
    <s v="11"/>
    <s v="Sep"/>
    <s v="13 Sep 2026"/>
    <s v="13"/>
    <s v="Sep"/>
    <n v="2"/>
    <n v="2"/>
    <n v="0"/>
    <n v="0"/>
    <s v="BOOKING"/>
    <x v="1"/>
    <n v="5"/>
    <n v="0"/>
    <n v="1011.5768080733944"/>
    <n v="505.78840403669722"/>
    <m/>
    <s v="28 Apr 2026 22:55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24"/>
    <s v="5489610417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5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20"/>
    <s v="5489610417"/>
    <s v="11 Sep 2026"/>
    <s v="11"/>
    <s v="Sep"/>
    <s v="13 Sep 2026"/>
    <s v="13"/>
    <s v="Sep"/>
    <n v="2"/>
    <n v="2"/>
    <n v="0"/>
    <n v="0"/>
    <s v="BOOKING"/>
    <x v="1"/>
    <n v="5"/>
    <n v="0"/>
    <n v="1011.5768080733944"/>
    <n v="505.78840403669722"/>
    <s v="Bulgaria"/>
    <s v="28 Apr 2026 22:54"/>
    <s v="28 Apr 2026"/>
    <s v="Apr"/>
    <n v="0"/>
    <n v="0"/>
    <n v="0"/>
    <n v="0"/>
    <n v="2"/>
    <n v="2"/>
    <n v="0"/>
    <s v="28.04.2025"/>
    <x v="27"/>
  </r>
  <r>
    <s v="BOOKING"/>
    <n v="0"/>
    <n v="2"/>
    <n v="0"/>
    <n v="11226"/>
    <s v="5489610417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5"/>
    <s v="28 Apr 2026"/>
    <s v="Apr"/>
    <n v="0"/>
    <n v="0"/>
    <n v="0"/>
    <n v="0"/>
    <n v="2"/>
    <n v="2"/>
    <n v="0"/>
    <s v="28.04.2025"/>
    <x v="27"/>
  </r>
  <r>
    <s v="TO"/>
    <n v="0"/>
    <n v="5"/>
    <n v="0"/>
    <n v="10932"/>
    <s v="1256142.200772"/>
    <s v="06 Jul 2026"/>
    <s v="06"/>
    <s v="Jul"/>
    <s v="11 Jul 2026"/>
    <s v="11"/>
    <s v="Jul"/>
    <n v="5"/>
    <n v="5"/>
    <n v="0"/>
    <n v="0"/>
    <s v="СЛР-ХОЛИДЕЙ-СЪРВИС ЕООД"/>
    <x v="2"/>
    <n v="3"/>
    <n v="0"/>
    <n v="2360.3543188999997"/>
    <n v="472.07086377999997"/>
    <s v="Romania"/>
    <s v="15 Apr 2026 13:08"/>
    <s v="15 Apr 2026"/>
    <s v="Apr"/>
    <n v="0"/>
    <n v="0"/>
    <n v="5"/>
    <n v="0"/>
    <n v="0"/>
    <n v="5"/>
    <n v="0"/>
    <s v="15.04.2025"/>
    <x v="28"/>
  </r>
  <r>
    <s v="TO"/>
    <n v="0"/>
    <n v="5"/>
    <n v="0"/>
    <n v="10958"/>
    <s v="1256824.201114"/>
    <s v="06 Jul 2026"/>
    <s v="06"/>
    <s v="Jul"/>
    <s v="11 Jul 2026"/>
    <s v="11"/>
    <s v="Jul"/>
    <n v="5"/>
    <n v="5"/>
    <n v="0"/>
    <n v="0"/>
    <s v="СЛР-ХОЛИДЕЙ-СЪРВИС ЕООД"/>
    <x v="6"/>
    <n v="1"/>
    <n v="2"/>
    <n v="1676.6157092000001"/>
    <n v="335.32314184000001"/>
    <s v="Romania"/>
    <s v="18 Apr 2026 08:49"/>
    <s v="18 Apr 2026"/>
    <s v="Apr"/>
    <n v="0"/>
    <n v="0"/>
    <n v="5"/>
    <n v="0"/>
    <n v="0"/>
    <n v="5"/>
    <n v="0"/>
    <s v="18.04.2025"/>
    <x v="28"/>
  </r>
  <r>
    <s v="TO"/>
    <n v="0"/>
    <n v="0"/>
    <n v="6"/>
    <n v="11228"/>
    <s v="2338306"/>
    <s v="01 Aug 2026"/>
    <s v="01"/>
    <s v="Aug"/>
    <s v="07 Aug 2026"/>
    <s v="07"/>
    <s v="Aug"/>
    <n v="6"/>
    <n v="6"/>
    <n v="0"/>
    <n v="0"/>
    <s v="ТУРИСТИЧЕСКА АГЕНЦИЯ СОЛВЕКС - ЕООД"/>
    <x v="4"/>
    <n v="3"/>
    <n v="0"/>
    <n v="2953.3424166"/>
    <n v="492.2237361"/>
    <s v="Romania"/>
    <s v="29 Apr 2026 09:26"/>
    <s v="28 Apr 2026"/>
    <s v="Apr"/>
    <n v="0"/>
    <n v="0"/>
    <n v="0"/>
    <n v="6"/>
    <n v="0"/>
    <n v="6"/>
    <n v="0"/>
    <s v="29.04.2025"/>
    <x v="27"/>
  </r>
  <r>
    <s v="TO"/>
    <n v="0"/>
    <n v="0"/>
    <n v="6"/>
    <n v="11229"/>
    <s v="2338308"/>
    <s v="01 Aug 2026"/>
    <s v="01"/>
    <s v="Aug"/>
    <s v="07 Aug 2026"/>
    <s v="07"/>
    <s v="Aug"/>
    <n v="6"/>
    <n v="6"/>
    <n v="0"/>
    <n v="0"/>
    <s v="ТУРИСТИЧЕСКА АГЕНЦИЯ СОЛВЕКС - ЕООД"/>
    <x v="4"/>
    <n v="3"/>
    <n v="0"/>
    <n v="2953.3424166"/>
    <n v="492.2237361"/>
    <s v="Romania"/>
    <s v="29 Apr 2026 09:27"/>
    <s v="28 Apr 2026"/>
    <s v="Apr"/>
    <n v="0"/>
    <n v="0"/>
    <n v="0"/>
    <n v="6"/>
    <n v="0"/>
    <n v="6"/>
    <n v="0"/>
    <s v="29.04.2025"/>
    <x v="27"/>
  </r>
  <r>
    <s v="TO"/>
    <n v="0"/>
    <n v="6"/>
    <n v="0"/>
    <n v="11137"/>
    <s v="NT324675"/>
    <s v="05 Jul 2026"/>
    <s v="05"/>
    <s v="Jul"/>
    <s v="11 Jul 2026"/>
    <s v="11"/>
    <s v="Jul"/>
    <n v="6"/>
    <n v="6"/>
    <n v="0"/>
    <n v="0"/>
    <s v="НОВОТОН - ЕООД"/>
    <x v="6"/>
    <n v="1"/>
    <n v="1"/>
    <n v="1398.6922661999999"/>
    <n v="233.11537769999998"/>
    <s v="Romania"/>
    <s v="27 Apr 2026 16:15"/>
    <s v="27 Apr 2026"/>
    <s v="Apr"/>
    <n v="0"/>
    <n v="0"/>
    <n v="6"/>
    <n v="0"/>
    <n v="0"/>
    <n v="6"/>
    <n v="0"/>
    <s v="27.04.2025"/>
    <x v="27"/>
  </r>
  <r>
    <s v="TO"/>
    <n v="0"/>
    <n v="5"/>
    <n v="0"/>
    <n v="10922"/>
    <s v="NT323612"/>
    <s v="27 Jun 2026"/>
    <s v="27"/>
    <s v="Jun"/>
    <s v="02 Jul 2026"/>
    <s v="02"/>
    <s v="Jul"/>
    <n v="5"/>
    <n v="-25"/>
    <n v="4"/>
    <n v="1"/>
    <s v="НОВОТОН - ЕООД"/>
    <x v="0"/>
    <n v="2"/>
    <n v="2"/>
    <n v="2314.7248049999998"/>
    <n v="462.94496099999998"/>
    <s v="Romania"/>
    <s v="14 Apr 2026 14:35"/>
    <s v="14 Apr 2026"/>
    <s v="Apr"/>
    <n v="0"/>
    <n v="4"/>
    <n v="1"/>
    <n v="0"/>
    <n v="0"/>
    <n v="5"/>
    <n v="0"/>
    <s v="14.04.2025"/>
    <x v="28"/>
  </r>
  <r>
    <s v="TO"/>
    <n v="0"/>
    <n v="6"/>
    <n v="0"/>
    <n v="11230"/>
    <s v="1259715.202260"/>
    <s v="04 Jul 2026"/>
    <s v="04"/>
    <s v="Jul"/>
    <s v="10 Jul 2026"/>
    <s v="10"/>
    <s v="Jul"/>
    <n v="6"/>
    <n v="6"/>
    <n v="0"/>
    <n v="0"/>
    <s v="СЛР-ХОЛИДЕЙ-СЪРВИС ЕООД"/>
    <x v="4"/>
    <n v="2"/>
    <n v="2"/>
    <n v="2519.1677148999997"/>
    <n v="419.86128581666662"/>
    <s v="Romania"/>
    <s v="29 Apr 2026 09:36"/>
    <s v="28 Apr 2026"/>
    <s v="Apr"/>
    <n v="0"/>
    <n v="0"/>
    <n v="6"/>
    <n v="0"/>
    <n v="0"/>
    <n v="6"/>
    <n v="0"/>
    <s v="29.04.2025"/>
    <x v="27"/>
  </r>
  <r>
    <s v="TO"/>
    <n v="0"/>
    <n v="5"/>
    <n v="0"/>
    <n v="11231"/>
    <s v="1259753.202261"/>
    <s v="06 Jul 2026"/>
    <s v="06"/>
    <s v="Jul"/>
    <s v="11 Jul 2026"/>
    <s v="11"/>
    <s v="Jul"/>
    <n v="5"/>
    <n v="5"/>
    <n v="0"/>
    <n v="0"/>
    <s v="СЛР-ХОЛИДЕЙ-СЪРВИС ЕООД"/>
    <x v="4"/>
    <n v="3"/>
    <n v="0"/>
    <n v="2321.5310933999999"/>
    <n v="464.30621867999997"/>
    <s v="Romania"/>
    <s v="29 Apr 2026 09:37"/>
    <s v="29 Apr 2026"/>
    <s v="Apr"/>
    <n v="0"/>
    <n v="0"/>
    <n v="5"/>
    <n v="0"/>
    <n v="0"/>
    <n v="5"/>
    <n v="0"/>
    <s v="29.04.2025"/>
    <x v="27"/>
  </r>
  <r>
    <s v="TO"/>
    <n v="0"/>
    <n v="0"/>
    <n v="5"/>
    <n v="10999"/>
    <s v="NT324129"/>
    <s v="18 Jul 2026"/>
    <s v="18"/>
    <s v="Jul"/>
    <s v="23 Jul 2026"/>
    <s v="23"/>
    <s v="Jul"/>
    <n v="5"/>
    <n v="5"/>
    <n v="0"/>
    <n v="0"/>
    <s v="НОВОТОН - ЕООД"/>
    <x v="0"/>
    <n v="2"/>
    <n v="2"/>
    <n v="2512.0680520000001"/>
    <n v="502.41361040000004"/>
    <s v="Romania"/>
    <s v="21 Apr 2026 09:40"/>
    <s v="21 Apr 2026"/>
    <s v="Apr"/>
    <n v="0"/>
    <n v="0"/>
    <n v="5"/>
    <n v="0"/>
    <n v="0"/>
    <n v="5"/>
    <n v="0"/>
    <s v="21.04.2025"/>
    <x v="26"/>
  </r>
  <r>
    <s v="TO"/>
    <n v="0"/>
    <n v="5"/>
    <n v="0"/>
    <n v="11232"/>
    <s v="1259746.202267"/>
    <s v="06 Jul 2026"/>
    <s v="06"/>
    <s v="Jul"/>
    <s v="11 Jul 2026"/>
    <s v="11"/>
    <s v="Jul"/>
    <n v="5"/>
    <n v="5"/>
    <n v="0"/>
    <n v="0"/>
    <s v="СЛР-ХОЛИДЕЙ-СЪРВИС ЕООД"/>
    <x v="4"/>
    <n v="2"/>
    <n v="1"/>
    <n v="1719.6439691999999"/>
    <n v="343.92879383999997"/>
    <s v="Romania"/>
    <s v="29 Apr 2026 09:47"/>
    <s v="29 Apr 2026"/>
    <s v="Apr"/>
    <n v="0"/>
    <n v="0"/>
    <n v="5"/>
    <n v="0"/>
    <n v="0"/>
    <n v="5"/>
    <n v="0"/>
    <s v="29.04.2025"/>
    <x v="27"/>
  </r>
  <r>
    <s v="TO"/>
    <n v="0"/>
    <n v="0"/>
    <n v="6"/>
    <n v="11119"/>
    <s v="NT324585"/>
    <s v="18 Jul 2026"/>
    <s v="18"/>
    <s v="Jul"/>
    <s v="24 Jul 2026"/>
    <s v="24"/>
    <s v="Jul"/>
    <n v="6"/>
    <n v="6"/>
    <n v="0"/>
    <n v="0"/>
    <s v="НОВОТОН - ЕООД"/>
    <x v="6"/>
    <n v="2"/>
    <n v="0"/>
    <n v="2136.0010595999997"/>
    <n v="356.00017659999997"/>
    <s v="Romania"/>
    <s v="27 Apr 2026 08:30"/>
    <s v="27 Apr 2026"/>
    <s v="Apr"/>
    <n v="0"/>
    <n v="0"/>
    <n v="6"/>
    <n v="0"/>
    <n v="0"/>
    <n v="6"/>
    <n v="0"/>
    <s v="27.04.2025"/>
    <x v="27"/>
  </r>
  <r>
    <s v="TO"/>
    <n v="0"/>
    <n v="0"/>
    <n v="5"/>
    <n v="11002"/>
    <s v="NT324152"/>
    <s v="26 Jul 2026"/>
    <s v="26"/>
    <s v="Jul"/>
    <s v="31 Jul 2026"/>
    <s v="31"/>
    <s v="Jul"/>
    <n v="5"/>
    <n v="5"/>
    <n v="0"/>
    <n v="0"/>
    <s v="НОВОТОН - ЕООД"/>
    <x v="6"/>
    <n v="2"/>
    <n v="1"/>
    <n v="1780.0008829999999"/>
    <n v="356.00017659999997"/>
    <s v="Romania"/>
    <s v="21 Apr 2026 11:00"/>
    <s v="21 Apr 2026"/>
    <s v="Apr"/>
    <n v="0"/>
    <n v="0"/>
    <n v="5"/>
    <n v="0"/>
    <n v="0"/>
    <n v="5"/>
    <n v="0"/>
    <s v="21.04.2025"/>
    <x v="26"/>
  </r>
  <r>
    <s v="TO"/>
    <n v="0"/>
    <n v="0"/>
    <n v="5"/>
    <n v="11164"/>
    <s v="NT324835"/>
    <s v="26 Jul 2026"/>
    <s v="26"/>
    <s v="Jul"/>
    <s v="31 Jul 2026"/>
    <s v="31"/>
    <s v="Jul"/>
    <n v="5"/>
    <n v="5"/>
    <n v="0"/>
    <n v="0"/>
    <s v="НОВОТОН - ЕООД"/>
    <x v="6"/>
    <n v="2"/>
    <n v="1"/>
    <n v="1780.0008829999999"/>
    <n v="356.00017659999997"/>
    <s v="Romania"/>
    <s v="28 Apr 2026 19:20"/>
    <s v="28 Apr 2026"/>
    <s v="Apr"/>
    <n v="0"/>
    <n v="0"/>
    <n v="5"/>
    <n v="0"/>
    <n v="0"/>
    <n v="5"/>
    <n v="0"/>
    <s v="28.04.2025"/>
    <x v="27"/>
  </r>
  <r>
    <s v="TO"/>
    <n v="0"/>
    <n v="0"/>
    <n v="5"/>
    <n v="10936"/>
    <s v="NT323779"/>
    <s v="10 Aug 2026"/>
    <s v="10"/>
    <s v="Aug"/>
    <s v="15 Aug 2026"/>
    <s v="15"/>
    <s v="Aug"/>
    <n v="5"/>
    <n v="5"/>
    <n v="0"/>
    <n v="0"/>
    <s v="НОВОТОН - ЕООД"/>
    <x v="6"/>
    <n v="2"/>
    <n v="1"/>
    <n v="1780.0008829999999"/>
    <n v="356.00017659999997"/>
    <s v="Romania"/>
    <s v="15 Apr 2026 22:25"/>
    <s v="15 Apr 2026"/>
    <s v="Apr"/>
    <n v="0"/>
    <n v="0"/>
    <n v="0"/>
    <n v="5"/>
    <n v="0"/>
    <n v="5"/>
    <n v="0"/>
    <s v="15.04.2025"/>
    <x v="28"/>
  </r>
  <r>
    <s v="TO"/>
    <n v="0"/>
    <n v="5"/>
    <n v="0"/>
    <n v="11152"/>
    <s v="NT324752"/>
    <s v="27 Aug 2026"/>
    <s v="27"/>
    <s v="Aug"/>
    <s v="01 Sep 2026"/>
    <s v="01"/>
    <s v="Sep"/>
    <n v="5"/>
    <n v="-26"/>
    <n v="4"/>
    <n v="0"/>
    <s v="НОВОТОН - ЕООД"/>
    <x v="6"/>
    <n v="2"/>
    <n v="0"/>
    <n v="1567.5195118000001"/>
    <n v="313.50390236000004"/>
    <s v="Romania"/>
    <s v="28 Apr 2026 11:10"/>
    <s v="28 Apr 2026"/>
    <s v="Apr"/>
    <n v="0"/>
    <n v="0"/>
    <n v="0"/>
    <n v="4"/>
    <n v="0"/>
    <n v="4"/>
    <n v="-1"/>
    <s v="28.04.2025"/>
    <x v="27"/>
  </r>
  <r>
    <s v="BOOKING"/>
    <n v="0"/>
    <n v="0"/>
    <n v="5"/>
    <n v="11233"/>
    <s v="5853069444"/>
    <s v="10 Aug 2026"/>
    <s v="10"/>
    <s v="Aug"/>
    <s v="15 Aug 2026"/>
    <s v="15"/>
    <s v="Aug"/>
    <n v="5"/>
    <n v="5"/>
    <n v="0"/>
    <n v="0"/>
    <s v="BOOKING"/>
    <x v="4"/>
    <n v="1"/>
    <n v="2"/>
    <n v="2441.7371229357796"/>
    <n v="488.34742458715596"/>
    <s v="Spain"/>
    <s v="29 Apr 2026 10:59"/>
    <s v="29 Apr 2026"/>
    <s v="Apr"/>
    <n v="0"/>
    <n v="0"/>
    <n v="0"/>
    <n v="5"/>
    <n v="0"/>
    <n v="5"/>
    <n v="0"/>
    <s v="29.04.2025"/>
    <x v="27"/>
  </r>
  <r>
    <s v="TO"/>
    <n v="0"/>
    <n v="6"/>
    <n v="0"/>
    <n v="10941"/>
    <s v="NT323804"/>
    <s v="14 Sep 2026"/>
    <s v="14"/>
    <s v="Sep"/>
    <s v="20 Sep 2026"/>
    <s v="20"/>
    <s v="Sep"/>
    <n v="6"/>
    <n v="6"/>
    <n v="0"/>
    <n v="0"/>
    <s v="НОВОТОН - ЕООД"/>
    <x v="1"/>
    <n v="4"/>
    <n v="0"/>
    <n v="2067.1167270000001"/>
    <n v="344.51945449999999"/>
    <s v="Romania"/>
    <s v="16 Apr 2026 11:20"/>
    <s v="16 Apr 2026"/>
    <s v="Apr"/>
    <n v="0"/>
    <n v="0"/>
    <n v="0"/>
    <n v="0"/>
    <n v="6"/>
    <n v="6"/>
    <n v="0"/>
    <s v="16.04.2025"/>
    <x v="28"/>
  </r>
  <r>
    <s v="TOPOLA SKIES"/>
    <n v="0"/>
    <n v="0"/>
    <n v="4"/>
    <n v="11234"/>
    <s v="532087"/>
    <s v="14 Aug 2026"/>
    <s v="14"/>
    <s v="Aug"/>
    <s v="18 Aug 2026"/>
    <s v="18"/>
    <s v="Aug"/>
    <n v="4"/>
    <n v="4"/>
    <n v="0"/>
    <n v="0"/>
    <s v="TOPOLA SKIES"/>
    <x v="2"/>
    <n v="2"/>
    <n v="2"/>
    <n v="2633.6596704587155"/>
    <n v="658.41491761467887"/>
    <m/>
    <s v="29 Apr 2026 13:43"/>
    <s v="29 Apr 2026"/>
    <s v="Apr"/>
    <n v="0"/>
    <n v="0"/>
    <n v="0"/>
    <n v="4"/>
    <n v="0"/>
    <n v="4"/>
    <n v="0"/>
    <s v="29.04.2025"/>
    <x v="27"/>
  </r>
  <r>
    <s v="BOOKING"/>
    <n v="1"/>
    <n v="0"/>
    <n v="0"/>
    <n v="11235"/>
    <s v="6890376332"/>
    <s v="01 Jun 2026"/>
    <s v="01"/>
    <s v="Jun"/>
    <s v="02 Jun 2026"/>
    <s v="02"/>
    <s v="Jun"/>
    <n v="1"/>
    <n v="1"/>
    <n v="0"/>
    <n v="0"/>
    <s v="BOOKING"/>
    <x v="2"/>
    <n v="2"/>
    <n v="1"/>
    <n v="263.06810669724769"/>
    <n v="263.06810669724769"/>
    <s v="Romania"/>
    <s v="29 Apr 2026 14:16"/>
    <s v="29 Apr 2026"/>
    <s v="Apr"/>
    <n v="0"/>
    <n v="1"/>
    <n v="0"/>
    <n v="0"/>
    <n v="0"/>
    <n v="1"/>
    <n v="0"/>
    <s v="29.04.2025"/>
    <x v="27"/>
  </r>
  <r>
    <s v="BOOKING"/>
    <n v="4"/>
    <n v="0"/>
    <n v="0"/>
    <n v="11227"/>
    <s v="5044609586"/>
    <s v="24 May 2026"/>
    <s v="24"/>
    <s v="May"/>
    <s v="28 May 2026"/>
    <s v="28"/>
    <s v="May"/>
    <n v="4"/>
    <n v="4"/>
    <n v="0"/>
    <n v="0"/>
    <s v="BOOKING"/>
    <x v="4"/>
    <n v="2"/>
    <n v="1"/>
    <n v="1029.0177875229356"/>
    <n v="257.25444688073389"/>
    <s v="Bulgaria"/>
    <s v="29 Apr 2026 08:42"/>
    <s v="29 Apr 2026"/>
    <s v="Apr"/>
    <n v="4"/>
    <n v="0"/>
    <n v="0"/>
    <n v="0"/>
    <n v="0"/>
    <n v="4"/>
    <n v="0"/>
    <s v="29.04.2025"/>
    <x v="27"/>
  </r>
  <r>
    <s v="TO"/>
    <n v="0"/>
    <n v="5"/>
    <n v="0"/>
    <n v="11236"/>
    <s v="1259916.202366"/>
    <s v="31 Aug 2026"/>
    <s v="31"/>
    <s v="Aug"/>
    <s v="05 Sep 2026"/>
    <s v="05"/>
    <s v="Sep"/>
    <n v="5"/>
    <n v="-26"/>
    <n v="0"/>
    <n v="4"/>
    <s v="СЛР-ХОЛИДЕЙ-СЪРВИС ЕООД"/>
    <x v="5"/>
    <n v="2"/>
    <n v="1"/>
    <n v="1665.1936619999999"/>
    <n v="333.03873239999996"/>
    <s v="Romania"/>
    <s v="29 Apr 2026 15:33"/>
    <s v="29 Apr 2026"/>
    <s v="Apr"/>
    <n v="0"/>
    <n v="0"/>
    <n v="0"/>
    <n v="0"/>
    <n v="4"/>
    <n v="4"/>
    <n v="-1"/>
    <s v="29.04.2025"/>
    <x v="27"/>
  </r>
  <r>
    <s v="TO"/>
    <n v="0"/>
    <n v="5"/>
    <n v="0"/>
    <n v="11238"/>
    <s v="54703"/>
    <s v="01 Jul 2026"/>
    <s v="01"/>
    <s v="Jul"/>
    <s v="06 Jul 2026"/>
    <s v="06"/>
    <s v="Jul"/>
    <n v="5"/>
    <n v="5"/>
    <n v="0"/>
    <n v="0"/>
    <s v="КЛУБ МАГЕЛАН - ООД"/>
    <x v="6"/>
    <n v="3"/>
    <n v="1"/>
    <n v="2170.3845510000001"/>
    <n v="434.07691020000004"/>
    <s v="Romania"/>
    <s v="29 Apr 2026 16:11"/>
    <s v="29 Apr 2026"/>
    <s v="Apr"/>
    <n v="0"/>
    <n v="0"/>
    <n v="5"/>
    <n v="0"/>
    <n v="0"/>
    <n v="5"/>
    <n v="0"/>
    <s v="29.04.2025"/>
    <x v="27"/>
  </r>
  <r>
    <s v="TO"/>
    <n v="0"/>
    <n v="5"/>
    <n v="0"/>
    <n v="11239"/>
    <s v="54704"/>
    <s v="01 Jul 2026"/>
    <s v="01"/>
    <s v="Jul"/>
    <s v="06 Jul 2026"/>
    <s v="06"/>
    <s v="Jul"/>
    <n v="5"/>
    <n v="5"/>
    <n v="0"/>
    <n v="0"/>
    <s v="КЛУБ МАГЕЛАН - ООД"/>
    <x v="6"/>
    <n v="2"/>
    <n v="2"/>
    <n v="2009.615325"/>
    <n v="401.92306500000001"/>
    <s v="Romania"/>
    <s v="29 Apr 2026 16:11"/>
    <s v="29 Apr 2026"/>
    <s v="Apr"/>
    <n v="0"/>
    <n v="0"/>
    <n v="5"/>
    <n v="0"/>
    <n v="0"/>
    <n v="5"/>
    <n v="0"/>
    <s v="29.04.2025"/>
    <x v="27"/>
  </r>
  <r>
    <s v="ITAKA"/>
    <n v="0"/>
    <n v="7"/>
    <n v="0"/>
    <n v="11014"/>
    <s v="13970309"/>
    <s v="26 Jun 2026"/>
    <s v="26"/>
    <s v="Jun"/>
    <s v="03 Jul 2026"/>
    <s v="03"/>
    <s v="Jul"/>
    <n v="7"/>
    <n v="-23"/>
    <n v="5"/>
    <n v="2"/>
    <s v="NOWA ITAKA SPOLKA Z OGRANICZONA ODPOWIEDZIALNOSCIA"/>
    <x v="6"/>
    <n v="2"/>
    <n v="1"/>
    <n v="1808.6929091"/>
    <n v="258.38470130000002"/>
    <s v="Poland"/>
    <s v="22 Apr 2026 11:58"/>
    <s v="21 Apr 2026"/>
    <s v="Apr"/>
    <n v="0"/>
    <n v="5"/>
    <n v="2"/>
    <n v="0"/>
    <n v="0"/>
    <n v="7"/>
    <n v="0"/>
    <s v="22.04.2025"/>
    <x v="26"/>
  </r>
  <r>
    <s v="BOOKING"/>
    <n v="0"/>
    <n v="4"/>
    <n v="0"/>
    <n v="11242"/>
    <s v="5176599887"/>
    <s v="30 Aug 2026"/>
    <s v="30"/>
    <s v="Aug"/>
    <s v="03 Sep 2026"/>
    <s v="03"/>
    <s v="Sep"/>
    <n v="4"/>
    <n v="-27"/>
    <n v="1"/>
    <n v="2"/>
    <s v="BOOKING"/>
    <x v="4"/>
    <n v="2"/>
    <n v="2"/>
    <n v="1882.1903089908255"/>
    <n v="470.54757724770639"/>
    <s v="Romania"/>
    <s v="29 Apr 2026 17:11"/>
    <s v="29 Apr 2026"/>
    <s v="Apr"/>
    <n v="0"/>
    <n v="0"/>
    <n v="0"/>
    <n v="1"/>
    <n v="2"/>
    <n v="3"/>
    <n v="-1"/>
    <s v="29.04.2025"/>
    <x v="27"/>
  </r>
  <r>
    <s v="BOOKING"/>
    <n v="0"/>
    <n v="0"/>
    <n v="8"/>
    <n v="11017"/>
    <s v="5223887881"/>
    <s v="17 Jul 2026"/>
    <s v="17"/>
    <s v="Jul"/>
    <s v="25 Jul 2026"/>
    <s v="25"/>
    <s v="Jul"/>
    <n v="8"/>
    <n v="8"/>
    <n v="0"/>
    <n v="0"/>
    <s v="BOOKING"/>
    <x v="0"/>
    <n v="2"/>
    <n v="2"/>
    <n v="5807.9179302752291"/>
    <n v="725.98974128440364"/>
    <s v="Romania"/>
    <s v="22 Apr 2026 14:32"/>
    <s v="22 Apr 2026"/>
    <s v="Apr"/>
    <n v="0"/>
    <n v="0"/>
    <n v="8"/>
    <n v="0"/>
    <n v="0"/>
    <n v="8"/>
    <n v="0"/>
    <s v="22.04.2025"/>
    <x v="26"/>
  </r>
  <r>
    <s v="TO"/>
    <n v="0"/>
    <n v="5"/>
    <n v="0"/>
    <n v="11243"/>
    <s v="1260006.202400"/>
    <s v="22 Jun 2026"/>
    <s v="22"/>
    <s v="Jun"/>
    <s v="27 Jun 2026"/>
    <s v="27"/>
    <s v="Jun"/>
    <n v="5"/>
    <n v="5"/>
    <n v="0"/>
    <n v="0"/>
    <s v="СЛР-ХОЛИДЕЙ-СЪРВИС ЕООД"/>
    <x v="6"/>
    <n v="2"/>
    <n v="2"/>
    <n v="1858.9381817999999"/>
    <n v="371.78763635999996"/>
    <s v="Romania"/>
    <s v="29 Apr 2026 17:32"/>
    <s v="29 Apr 2026"/>
    <s v="Apr"/>
    <n v="0"/>
    <n v="5"/>
    <n v="0"/>
    <n v="0"/>
    <n v="0"/>
    <n v="5"/>
    <n v="0"/>
    <s v="29.04.2025"/>
    <x v="27"/>
  </r>
  <r>
    <s v="BOOKING"/>
    <n v="0"/>
    <n v="0"/>
    <n v="6"/>
    <n v="11245"/>
    <s v="6768433058"/>
    <s v="20 Jul 2026"/>
    <s v="20"/>
    <s v="Jul"/>
    <s v="26 Jul 2026"/>
    <s v="26"/>
    <s v="Jul"/>
    <n v="6"/>
    <n v="6"/>
    <n v="0"/>
    <n v="0"/>
    <s v="BOOKING"/>
    <x v="3"/>
    <n v="2"/>
    <n v="2"/>
    <n v="4175.3920122935779"/>
    <n v="695.89866871559627"/>
    <s v="Bulgaria"/>
    <s v="29 Apr 2026 19:19"/>
    <s v="29 Apr 2026"/>
    <s v="Apr"/>
    <n v="0"/>
    <n v="0"/>
    <n v="6"/>
    <n v="0"/>
    <n v="0"/>
    <n v="6"/>
    <n v="0"/>
    <s v="29.04.2025"/>
    <x v="27"/>
  </r>
  <r>
    <s v="BOOKING"/>
    <n v="0"/>
    <n v="0"/>
    <n v="4"/>
    <n v="11246"/>
    <s v="6103822434"/>
    <s v="10 Aug 2026"/>
    <s v="10"/>
    <s v="Aug"/>
    <s v="14 Aug 2026"/>
    <s v="14"/>
    <s v="Aug"/>
    <n v="4"/>
    <n v="4"/>
    <n v="0"/>
    <n v="0"/>
    <s v="BOOKING"/>
    <x v="3"/>
    <n v="2"/>
    <n v="1"/>
    <n v="1953.3896983486238"/>
    <n v="488.34742458715596"/>
    <s v="Romania"/>
    <s v="29 Apr 2026 19:19"/>
    <s v="29 Apr 2026"/>
    <s v="Apr"/>
    <n v="0"/>
    <n v="0"/>
    <n v="0"/>
    <n v="4"/>
    <n v="0"/>
    <n v="4"/>
    <n v="0"/>
    <s v="29.04.2025"/>
    <x v="27"/>
  </r>
  <r>
    <s v="TO"/>
    <n v="0"/>
    <n v="0"/>
    <n v="5"/>
    <n v="10928"/>
    <s v="1255998.200678"/>
    <s v="25 Jul 2026"/>
    <s v="25"/>
    <s v="Jul"/>
    <s v="30 Jul 2026"/>
    <s v="30"/>
    <s v="Jul"/>
    <n v="5"/>
    <n v="5"/>
    <n v="0"/>
    <n v="0"/>
    <s v="СЛР-ХОЛИДЕЙ-СЪРВИС ЕООД"/>
    <x v="3"/>
    <n v="2"/>
    <n v="1"/>
    <n v="1823.029143"/>
    <n v="364.6058286"/>
    <s v="Romania"/>
    <s v="14 Apr 2026 19:34"/>
    <s v="14 Apr 2026"/>
    <s v="Apr"/>
    <n v="0"/>
    <n v="0"/>
    <n v="5"/>
    <n v="0"/>
    <n v="0"/>
    <n v="5"/>
    <n v="0"/>
    <s v="14.04.2025"/>
    <x v="28"/>
  </r>
  <r>
    <s v="TO"/>
    <n v="0"/>
    <n v="0"/>
    <n v="5"/>
    <n v="11247"/>
    <s v="1260030.202408"/>
    <s v="20 Jul 2026"/>
    <s v="20"/>
    <s v="Jul"/>
    <s v="25 Jul 2026"/>
    <s v="25"/>
    <s v="Jul"/>
    <n v="5"/>
    <n v="5"/>
    <n v="0"/>
    <n v="0"/>
    <s v="СЛР-ХОЛИДЕЙ-СЪРВИС ЕООД"/>
    <x v="3"/>
    <n v="2"/>
    <n v="1"/>
    <n v="1823.029143"/>
    <n v="364.6058286"/>
    <s v="Romania"/>
    <s v="29 Apr 2026 20:55"/>
    <s v="29 Apr 2026"/>
    <s v="Apr"/>
    <n v="0"/>
    <n v="0"/>
    <n v="5"/>
    <n v="0"/>
    <n v="0"/>
    <n v="5"/>
    <n v="0"/>
    <s v="29.04.2025"/>
    <x v="27"/>
  </r>
  <r>
    <s v="BOOKING"/>
    <n v="2"/>
    <n v="1"/>
    <n v="0"/>
    <n v="11021"/>
    <s v="5868885252"/>
    <s v="29 May 2026"/>
    <s v="29"/>
    <s v="May"/>
    <s v="01 Jun 2026"/>
    <s v="01"/>
    <s v="Jun"/>
    <n v="3"/>
    <n v="-28"/>
    <n v="2"/>
    <n v="0"/>
    <s v="BOOKING"/>
    <x v="1"/>
    <n v="2"/>
    <n v="1"/>
    <n v="1685.9613467889908"/>
    <n v="561.98711559633011"/>
    <s v="Romania"/>
    <s v="22 Apr 2026 15:54"/>
    <s v="22 Apr 2026"/>
    <s v="Apr"/>
    <n v="2"/>
    <n v="0"/>
    <n v="0"/>
    <n v="0"/>
    <n v="0"/>
    <n v="2"/>
    <n v="-1"/>
    <s v="22.04.2025"/>
    <x v="26"/>
  </r>
  <r>
    <s v="BOOKING"/>
    <n v="2"/>
    <n v="1"/>
    <n v="0"/>
    <n v="11022"/>
    <s v="5868885252"/>
    <s v="29 May 2026"/>
    <s v="29"/>
    <s v="May"/>
    <s v="01 Jun 2026"/>
    <s v="01"/>
    <s v="Jun"/>
    <n v="3"/>
    <n v="-28"/>
    <n v="2"/>
    <n v="0"/>
    <s v="BOOKING"/>
    <x v="7"/>
    <n v="2"/>
    <n v="0"/>
    <n v="1901.0667599999999"/>
    <n v="633.68891999999994"/>
    <m/>
    <s v="22 Apr 2026 15:54"/>
    <s v="22 Apr 2026"/>
    <s v="Apr"/>
    <n v="2"/>
    <n v="0"/>
    <n v="0"/>
    <n v="0"/>
    <n v="0"/>
    <n v="2"/>
    <n v="-1"/>
    <s v="22.04.2025"/>
    <x v="26"/>
  </r>
  <r>
    <s v="TO"/>
    <n v="0"/>
    <n v="5"/>
    <n v="0"/>
    <n v="11248"/>
    <s v="1260036.202409"/>
    <s v="27 Aug 2026"/>
    <s v="27"/>
    <s v="Aug"/>
    <s v="01 Sep 2026"/>
    <s v="01"/>
    <s v="Sep"/>
    <n v="5"/>
    <n v="-26"/>
    <n v="4"/>
    <n v="0"/>
    <s v="СЛР-ХОЛИДЕЙ-СЪРВИС ЕООД"/>
    <x v="3"/>
    <n v="2"/>
    <n v="2"/>
    <n v="2013.1749355999998"/>
    <n v="402.63498711999995"/>
    <s v="Romania"/>
    <s v="29 Apr 2026 21:39"/>
    <s v="29 Apr 2026"/>
    <s v="Apr"/>
    <n v="0"/>
    <n v="0"/>
    <n v="0"/>
    <n v="4"/>
    <n v="0"/>
    <n v="4"/>
    <n v="-1"/>
    <s v="29.04.2025"/>
    <x v="27"/>
  </r>
  <r>
    <s v="TO"/>
    <n v="0"/>
    <n v="5"/>
    <n v="0"/>
    <n v="11250"/>
    <s v="1260036.202411"/>
    <s v="27 Aug 2026"/>
    <s v="27"/>
    <s v="Aug"/>
    <s v="01 Sep 2026"/>
    <s v="01"/>
    <s v="Sep"/>
    <n v="5"/>
    <n v="-26"/>
    <n v="4"/>
    <n v="0"/>
    <s v="СЛР-ХОЛИДЕЙ-СЪРВИС ЕООД"/>
    <x v="4"/>
    <n v="3"/>
    <n v="1"/>
    <n v="2174.2375360999999"/>
    <n v="434.84750722000001"/>
    <s v="Romania"/>
    <s v="29 Apr 2026 21:39"/>
    <s v="29 Apr 2026"/>
    <s v="Apr"/>
    <n v="0"/>
    <n v="0"/>
    <n v="0"/>
    <n v="4"/>
    <n v="0"/>
    <n v="4"/>
    <n v="-1"/>
    <s v="29.04.2025"/>
    <x v="27"/>
  </r>
  <r>
    <s v="TO"/>
    <n v="0"/>
    <n v="0"/>
    <n v="7"/>
    <n v="11023"/>
    <s v="NT324308"/>
    <s v="20 Jul 2026"/>
    <s v="20"/>
    <s v="Jul"/>
    <s v="27 Jul 2026"/>
    <s v="27"/>
    <s v="Jul"/>
    <n v="7"/>
    <n v="7"/>
    <n v="0"/>
    <n v="0"/>
    <s v="НОВОТОН - ЕООД"/>
    <x v="0"/>
    <n v="3"/>
    <n v="1"/>
    <n v="3086.1823902000001"/>
    <n v="440.88319860000001"/>
    <s v="Romania"/>
    <s v="22 Apr 2026 15:56"/>
    <s v="22 Apr 2026"/>
    <s v="Apr"/>
    <n v="0"/>
    <n v="0"/>
    <n v="7"/>
    <n v="0"/>
    <n v="0"/>
    <n v="7"/>
    <n v="0"/>
    <s v="22.04.2025"/>
    <x v="26"/>
  </r>
  <r>
    <s v="TO"/>
    <n v="0"/>
    <n v="0"/>
    <n v="7"/>
    <n v="11024"/>
    <s v="NT324307"/>
    <s v="20 Jul 2026"/>
    <s v="20"/>
    <s v="Jul"/>
    <s v="27 Jul 2026"/>
    <s v="27"/>
    <s v="Jul"/>
    <n v="7"/>
    <n v="7"/>
    <n v="0"/>
    <n v="0"/>
    <s v="НОВОТОН - ЕООД"/>
    <x v="0"/>
    <n v="3"/>
    <n v="1"/>
    <n v="3086.1823902000001"/>
    <n v="440.88319860000001"/>
    <s v="Romania"/>
    <s v="22 Apr 2026 16:06"/>
    <s v="22 Apr 2026"/>
    <s v="Apr"/>
    <n v="0"/>
    <n v="0"/>
    <n v="7"/>
    <n v="0"/>
    <n v="0"/>
    <n v="7"/>
    <n v="0"/>
    <s v="22.04.2025"/>
    <x v="26"/>
  </r>
  <r>
    <s v="TOPOLA SKIES"/>
    <n v="0"/>
    <n v="0"/>
    <n v="6"/>
    <n v="11240"/>
    <s v="532282"/>
    <s v="18 Jul 2026"/>
    <s v="18"/>
    <s v="Jul"/>
    <s v="24 Jul 2026"/>
    <s v="24"/>
    <s v="Jul"/>
    <n v="6"/>
    <n v="6"/>
    <n v="0"/>
    <n v="0"/>
    <s v="TOPOLA SKIES"/>
    <x v="3"/>
    <n v="2"/>
    <n v="1"/>
    <n v="2626.9129541284401"/>
    <n v="437.81882568807333"/>
    <m/>
    <s v="29 Apr 2026 16:38"/>
    <s v="29 Apr 2026"/>
    <s v="Apr"/>
    <n v="0"/>
    <n v="0"/>
    <n v="6"/>
    <n v="0"/>
    <n v="0"/>
    <n v="6"/>
    <n v="0"/>
    <s v="29.04.2025"/>
    <x v="27"/>
  </r>
  <r>
    <s v="BOOKING"/>
    <n v="2"/>
    <n v="1"/>
    <n v="0"/>
    <n v="11252"/>
    <s v="5012762772"/>
    <s v="29 May 2026"/>
    <s v="29"/>
    <s v="May"/>
    <s v="01 Jun 2026"/>
    <s v="01"/>
    <s v="Jun"/>
    <n v="3"/>
    <n v="-28"/>
    <n v="2"/>
    <n v="0"/>
    <s v="BOOKING"/>
    <x v="1"/>
    <n v="4"/>
    <n v="1"/>
    <n v="1264.4710100917432"/>
    <n v="421.4903366972477"/>
    <s v="Romania"/>
    <s v="30 Apr 2026 07:40"/>
    <s v="30 Apr 2026"/>
    <s v="Apr"/>
    <n v="2"/>
    <n v="0"/>
    <n v="0"/>
    <n v="0"/>
    <n v="0"/>
    <n v="2"/>
    <n v="-1"/>
    <s v="30.04.2025"/>
    <x v="27"/>
  </r>
  <r>
    <s v="TO"/>
    <n v="0"/>
    <n v="5"/>
    <n v="0"/>
    <n v="11249"/>
    <s v="1260036.202410"/>
    <s v="27 Aug 2026"/>
    <s v="27"/>
    <s v="Aug"/>
    <s v="01 Sep 2026"/>
    <s v="01"/>
    <s v="Sep"/>
    <n v="5"/>
    <n v="-26"/>
    <n v="4"/>
    <n v="0"/>
    <s v="СЛР-ХОЛИДЕЙ-СЪРВИС ЕООД"/>
    <x v="4"/>
    <n v="3"/>
    <n v="1"/>
    <n v="2174.2375360999999"/>
    <n v="434.84750722000001"/>
    <s v="Romania"/>
    <s v="29 Apr 2026 21:39"/>
    <s v="29 Apr 2026"/>
    <s v="Apr"/>
    <n v="0"/>
    <n v="0"/>
    <n v="0"/>
    <n v="4"/>
    <n v="0"/>
    <n v="4"/>
    <n v="-1"/>
    <s v="29.04.2025"/>
    <x v="27"/>
  </r>
  <r>
    <s v="TO"/>
    <n v="0"/>
    <n v="5"/>
    <n v="0"/>
    <n v="11253"/>
    <s v="1260070.202456"/>
    <s v="27 Aug 2026"/>
    <s v="27"/>
    <s v="Aug"/>
    <s v="01 Sep 2026"/>
    <s v="01"/>
    <s v="Sep"/>
    <n v="5"/>
    <n v="-26"/>
    <n v="4"/>
    <n v="0"/>
    <s v="СЛР-ХОЛИДЕЙ-СЪРВИС ЕООД"/>
    <x v="4"/>
    <n v="3"/>
    <n v="1"/>
    <n v="2174.2375360999999"/>
    <n v="434.84750722000001"/>
    <s v="Romania"/>
    <s v="30 Apr 2026 09:43"/>
    <s v="30 Apr 2026"/>
    <s v="Apr"/>
    <n v="0"/>
    <n v="0"/>
    <n v="0"/>
    <n v="4"/>
    <n v="0"/>
    <n v="4"/>
    <n v="-1"/>
    <s v="30.04.2025"/>
    <x v="27"/>
  </r>
  <r>
    <s v="TO"/>
    <n v="0"/>
    <n v="5"/>
    <n v="0"/>
    <n v="11254"/>
    <s v="1260020.202472"/>
    <s v="04 Jul 2026"/>
    <s v="04"/>
    <s v="Jul"/>
    <s v="09 Jul 2026"/>
    <s v="09"/>
    <s v="Jul"/>
    <n v="5"/>
    <n v="5"/>
    <n v="0"/>
    <n v="0"/>
    <s v="СЛР-ХОЛИДЕЙ-СЪРВИС ЕООД"/>
    <x v="3"/>
    <n v="2"/>
    <n v="1"/>
    <n v="1650.7205199999999"/>
    <n v="330.14410399999997"/>
    <s v="Romania"/>
    <s v="30 Apr 2026 10:00"/>
    <s v="29 Apr 2026"/>
    <s v="Apr"/>
    <n v="0"/>
    <n v="0"/>
    <n v="5"/>
    <n v="0"/>
    <n v="0"/>
    <n v="5"/>
    <n v="0"/>
    <s v="30.04.2025"/>
    <x v="27"/>
  </r>
  <r>
    <s v="TO"/>
    <n v="0"/>
    <n v="5"/>
    <n v="0"/>
    <n v="11255"/>
    <s v="1260012.202476"/>
    <s v="30 Jun 2026"/>
    <s v="30"/>
    <s v="Jun"/>
    <s v="05 Jul 2026"/>
    <s v="05"/>
    <s v="Jul"/>
    <n v="5"/>
    <n v="-25"/>
    <n v="1"/>
    <n v="4"/>
    <s v="СЛР-ХОЛИДЕЙ-СЪРВИС ЕООД"/>
    <x v="3"/>
    <n v="2"/>
    <n v="1"/>
    <n v="1650.7205199999999"/>
    <n v="330.14410399999997"/>
    <s v="Romania"/>
    <s v="30 Apr 2026 10:22"/>
    <s v="29 Apr 2026"/>
    <s v="Apr"/>
    <n v="0"/>
    <n v="1"/>
    <n v="4"/>
    <n v="0"/>
    <n v="0"/>
    <n v="5"/>
    <n v="0"/>
    <s v="30.04.2025"/>
    <x v="27"/>
  </r>
  <r>
    <s v="TO"/>
    <n v="0"/>
    <n v="0"/>
    <n v="7"/>
    <n v="11256"/>
    <s v="1260145.202489"/>
    <s v="01 Aug 2026"/>
    <s v="01"/>
    <s v="Aug"/>
    <s v="08 Aug 2026"/>
    <s v="08"/>
    <s v="Aug"/>
    <n v="7"/>
    <n v="7"/>
    <n v="0"/>
    <n v="0"/>
    <s v="СЛР-ХОЛИДЕЙ-СЪРВИС ЕООД"/>
    <x v="0"/>
    <n v="2"/>
    <n v="2"/>
    <n v="3516.8952727999999"/>
    <n v="502.41361039999998"/>
    <s v="Romania"/>
    <s v="30 Apr 2026 11:15"/>
    <s v="30 Apr 2026"/>
    <s v="Apr"/>
    <n v="0"/>
    <n v="0"/>
    <n v="0"/>
    <n v="7"/>
    <n v="0"/>
    <n v="7"/>
    <n v="0"/>
    <s v="30.04.2025"/>
    <x v="27"/>
  </r>
  <r>
    <s v="TO"/>
    <n v="0"/>
    <n v="5"/>
    <n v="0"/>
    <n v="11237"/>
    <s v="54702"/>
    <s v="01 Jul 2026"/>
    <s v="01"/>
    <s v="Jul"/>
    <s v="06 Jul 2026"/>
    <s v="06"/>
    <s v="Jul"/>
    <n v="5"/>
    <n v="5"/>
    <n v="0"/>
    <n v="0"/>
    <s v="КЛУБ МАГЕЛАН - ООД"/>
    <x v="3"/>
    <n v="2"/>
    <n v="1"/>
    <n v="1650.7205199999999"/>
    <n v="330.14410399999997"/>
    <s v="Romania"/>
    <s v="29 Apr 2026 16:10"/>
    <s v="29 Apr 2026"/>
    <s v="Apr"/>
    <n v="0"/>
    <n v="0"/>
    <n v="5"/>
    <n v="0"/>
    <n v="0"/>
    <n v="5"/>
    <n v="0"/>
    <s v="29.04.2025"/>
    <x v="27"/>
  </r>
  <r>
    <s v="TO"/>
    <n v="0"/>
    <n v="0"/>
    <n v="5"/>
    <n v="11257"/>
    <s v="1260189.202497"/>
    <s v="23 Jul 2026"/>
    <s v="23"/>
    <s v="Jul"/>
    <s v="28 Jul 2026"/>
    <s v="28"/>
    <s v="Jul"/>
    <n v="5"/>
    <n v="5"/>
    <n v="0"/>
    <n v="0"/>
    <s v="СЛР-ХОЛИДЕЙ-СЪРВИС ЕООД"/>
    <x v="6"/>
    <n v="2"/>
    <n v="2"/>
    <n v="2224.9522079999997"/>
    <n v="444.99044159999994"/>
    <s v="Romania"/>
    <s v="30 Apr 2026 11:53"/>
    <s v="30 Apr 2026"/>
    <s v="Apr"/>
    <n v="0"/>
    <n v="0"/>
    <n v="5"/>
    <n v="0"/>
    <n v="0"/>
    <n v="5"/>
    <n v="0"/>
    <s v="30.04.2025"/>
    <x v="27"/>
  </r>
  <r>
    <s v="INDIVIDUAL"/>
    <n v="2"/>
    <n v="0"/>
    <n v="0"/>
    <n v="10930"/>
    <s v="14052026"/>
    <s v="15 May 2026"/>
    <s v="15"/>
    <s v="May"/>
    <s v="17 May 2026"/>
    <s v="17"/>
    <s v="May"/>
    <n v="2"/>
    <n v="2"/>
    <n v="0"/>
    <n v="0"/>
    <s v="INDIVIDUAL"/>
    <x v="7"/>
    <n v="3"/>
    <n v="0"/>
    <n v="838.67425871559624"/>
    <n v="419.33712935779812"/>
    <m/>
    <s v="15 Apr 2026 09:46"/>
    <s v="15 Apr 2026"/>
    <s v="Apr"/>
    <n v="2"/>
    <n v="0"/>
    <n v="0"/>
    <n v="0"/>
    <n v="0"/>
    <n v="2"/>
    <n v="0"/>
    <s v="15.04.2025"/>
    <x v="28"/>
  </r>
  <r>
    <s v="TO"/>
    <n v="0"/>
    <n v="6"/>
    <n v="0"/>
    <n v="11241"/>
    <s v="12539"/>
    <s v="01 Jul 2026"/>
    <s v="01"/>
    <s v="Jul"/>
    <s v="07 Jul 2026"/>
    <s v="07"/>
    <s v="Jul"/>
    <n v="6"/>
    <n v="6"/>
    <n v="0"/>
    <n v="0"/>
    <s v="КЛУБ МАГЕЛАН - ООД"/>
    <x v="6"/>
    <n v="1"/>
    <n v="1"/>
    <n v="1350.4614984"/>
    <n v="225.07691639999999"/>
    <s v="Moldova, Republic of"/>
    <s v="29 Apr 2026 17:09"/>
    <s v="29 Apr 2026"/>
    <s v="Apr"/>
    <n v="0"/>
    <n v="0"/>
    <n v="6"/>
    <n v="0"/>
    <n v="0"/>
    <n v="6"/>
    <n v="0"/>
    <s v="29.04.2025"/>
    <x v="27"/>
  </r>
  <r>
    <s v="TO"/>
    <n v="0"/>
    <n v="5"/>
    <n v="0"/>
    <n v="11258"/>
    <s v="1260204.202500"/>
    <s v="29 Aug 2026"/>
    <s v="29"/>
    <s v="Aug"/>
    <s v="03 Sep 2026"/>
    <s v="03"/>
    <s v="Sep"/>
    <n v="5"/>
    <n v="-26"/>
    <n v="2"/>
    <n v="2"/>
    <s v="СЛР-ХОЛИДЕЙ-СЪРВИС ЕООД"/>
    <x v="3"/>
    <n v="3"/>
    <n v="1"/>
    <n v="2065.7672043000002"/>
    <n v="413.15344086000005"/>
    <s v="Romania"/>
    <s v="30 Apr 2026 12:25"/>
    <s v="30 Apr 2026"/>
    <s v="Apr"/>
    <n v="0"/>
    <n v="0"/>
    <n v="0"/>
    <n v="2"/>
    <n v="2"/>
    <n v="4"/>
    <n v="-1"/>
    <s v="30.04.2025"/>
    <x v="27"/>
  </r>
  <r>
    <s v="TOPOLA SKIES"/>
    <n v="0"/>
    <n v="0"/>
    <n v="6"/>
    <n v="11027"/>
    <s v="526126"/>
    <s v="20 Jul 2026"/>
    <s v="20"/>
    <s v="Jul"/>
    <s v="26 Jul 2026"/>
    <s v="26"/>
    <s v="Jul"/>
    <n v="6"/>
    <n v="6"/>
    <n v="0"/>
    <n v="0"/>
    <s v="TOPOLA SKIES"/>
    <x v="6"/>
    <n v="2"/>
    <n v="1"/>
    <n v="2566.6231486238535"/>
    <n v="427.77052477064217"/>
    <m/>
    <s v="23 Apr 2026 09:08"/>
    <s v="23 Apr 2026"/>
    <s v="Apr"/>
    <n v="0"/>
    <n v="0"/>
    <n v="6"/>
    <n v="0"/>
    <n v="0"/>
    <n v="6"/>
    <n v="0"/>
    <s v="23.04.2025"/>
    <x v="26"/>
  </r>
  <r>
    <s v="TO"/>
    <n v="0"/>
    <n v="0"/>
    <n v="3"/>
    <n v="11007"/>
    <s v="1257804.201465"/>
    <s v="20 Aug 2026"/>
    <s v="20"/>
    <s v="Aug"/>
    <s v="23 Aug 2026"/>
    <s v="23"/>
    <s v="Aug"/>
    <n v="3"/>
    <n v="3"/>
    <n v="0"/>
    <n v="0"/>
    <s v="СЛР-ХОЛИДЕЙ-СЪРВИС ЕООД"/>
    <x v="2"/>
    <n v="2"/>
    <n v="1"/>
    <n v="1388.834883"/>
    <n v="462.94496099999998"/>
    <s v="Romania"/>
    <s v="21 Apr 2026 21:08"/>
    <s v="21 Apr 2026"/>
    <s v="Apr"/>
    <n v="0"/>
    <n v="0"/>
    <n v="0"/>
    <n v="3"/>
    <n v="0"/>
    <n v="3"/>
    <n v="0"/>
    <s v="21.04.2025"/>
    <x v="26"/>
  </r>
  <r>
    <s v="TO"/>
    <n v="0"/>
    <n v="0"/>
    <n v="3"/>
    <n v="11008"/>
    <s v="1257804.201466"/>
    <s v="20 Aug 2026"/>
    <s v="20"/>
    <s v="Aug"/>
    <s v="23 Aug 2026"/>
    <s v="23"/>
    <s v="Aug"/>
    <n v="3"/>
    <n v="3"/>
    <n v="0"/>
    <n v="0"/>
    <s v="СЛР-ХОЛИДЕЙ-СЪРВИС ЕООД"/>
    <x v="2"/>
    <n v="2"/>
    <n v="1"/>
    <n v="1388.834883"/>
    <n v="462.94496099999998"/>
    <s v="Romania"/>
    <s v="21 Apr 2026 21:08"/>
    <s v="21 Apr 2026"/>
    <s v="Apr"/>
    <n v="0"/>
    <n v="0"/>
    <n v="0"/>
    <n v="3"/>
    <n v="0"/>
    <n v="3"/>
    <n v="0"/>
    <s v="21.04.2025"/>
    <x v="26"/>
  </r>
  <r>
    <s v="TO"/>
    <n v="0"/>
    <n v="5"/>
    <n v="0"/>
    <n v="10975"/>
    <s v="1256929.201150"/>
    <s v="29 Aug 2026"/>
    <s v="29"/>
    <s v="Aug"/>
    <s v="03 Sep 2026"/>
    <s v="03"/>
    <s v="Sep"/>
    <n v="5"/>
    <n v="-26"/>
    <n v="2"/>
    <n v="2"/>
    <s v="СЛР-ХОЛИДЕЙ-СЪРВИС ЕООД"/>
    <x v="0"/>
    <n v="2"/>
    <n v="1"/>
    <n v="1714.0111787999999"/>
    <n v="342.80223575999997"/>
    <s v="Romania"/>
    <s v="19 Apr 2026 18:48"/>
    <s v="19 Apr 2026"/>
    <s v="Apr"/>
    <n v="0"/>
    <n v="0"/>
    <n v="0"/>
    <n v="2"/>
    <n v="2"/>
    <n v="4"/>
    <n v="-1"/>
    <s v="19.04.2025"/>
    <x v="28"/>
  </r>
  <r>
    <s v="TO"/>
    <n v="0"/>
    <n v="0"/>
    <n v="5"/>
    <n v="10927"/>
    <s v="1255994.200673"/>
    <s v="27 Jul 2026"/>
    <s v="27"/>
    <s v="Jul"/>
    <s v="01 Aug 2026"/>
    <s v="01"/>
    <s v="Aug"/>
    <n v="5"/>
    <n v="-26"/>
    <n v="4"/>
    <n v="0"/>
    <s v="СЛР-ХОЛИДЕЙ-СЪРВИС ЕООД"/>
    <x v="3"/>
    <n v="3"/>
    <n v="1"/>
    <n v="2461.1186804999998"/>
    <n v="492.22373609999994"/>
    <s v="Romania"/>
    <s v="14 Apr 2026 19:02"/>
    <s v="14 Apr 2026"/>
    <s v="Apr"/>
    <n v="0"/>
    <n v="0"/>
    <n v="4"/>
    <n v="0"/>
    <n v="0"/>
    <n v="4"/>
    <n v="-1"/>
    <s v="14.04.2025"/>
    <x v="28"/>
  </r>
  <r>
    <s v="TO"/>
    <n v="0"/>
    <n v="0"/>
    <n v="3"/>
    <n v="10942"/>
    <s v="1256494.200869"/>
    <s v="29 Jul 2026"/>
    <s v="29"/>
    <s v="Jul"/>
    <s v="01 Aug 2026"/>
    <s v="01"/>
    <s v="Aug"/>
    <n v="3"/>
    <n v="-28"/>
    <n v="2"/>
    <n v="0"/>
    <s v="СЛР-ХОЛИДЕЙ-СЪРВИС ЕООД"/>
    <x v="3"/>
    <n v="3"/>
    <n v="1"/>
    <n v="1845.7950042"/>
    <n v="615.26500139999996"/>
    <s v="Romania"/>
    <s v="16 Apr 2026 15:57"/>
    <s v="16 Apr 2026"/>
    <s v="Apr"/>
    <n v="0"/>
    <n v="0"/>
    <n v="2"/>
    <n v="0"/>
    <n v="0"/>
    <n v="2"/>
    <n v="-1"/>
    <s v="16.04.2025"/>
    <x v="28"/>
  </r>
  <r>
    <s v="TO"/>
    <n v="0"/>
    <n v="0"/>
    <n v="5"/>
    <n v="10950"/>
    <s v="1256651.201041"/>
    <s v="29 Jul 2026"/>
    <s v="29"/>
    <s v="Jul"/>
    <s v="03 Aug 2026"/>
    <s v="03"/>
    <s v="Aug"/>
    <n v="5"/>
    <n v="-26"/>
    <n v="2"/>
    <n v="2"/>
    <s v="СЛР-ХОЛИДЕЙ-СЪРВИС ЕООД"/>
    <x v="6"/>
    <n v="2"/>
    <n v="0"/>
    <n v="1780.0008829999999"/>
    <n v="356.00017659999997"/>
    <s v="Romania"/>
    <s v="17 Apr 2026 12:40"/>
    <s v="17 Apr 2026"/>
    <s v="Apr"/>
    <n v="0"/>
    <n v="0"/>
    <n v="2"/>
    <n v="2"/>
    <n v="0"/>
    <n v="4"/>
    <n v="-1"/>
    <s v="17.04.2025"/>
    <x v="28"/>
  </r>
  <r>
    <s v="TO"/>
    <n v="0"/>
    <n v="6"/>
    <n v="0"/>
    <n v="11259"/>
    <s v="63698"/>
    <s v="05 Jul 2026"/>
    <s v="05"/>
    <s v="Jul"/>
    <s v="11 Jul 2026"/>
    <s v="11"/>
    <s v="Jul"/>
    <n v="6"/>
    <n v="6"/>
    <n v="0"/>
    <n v="0"/>
    <s v="КЛУБ МАГЕЛАН - ООД"/>
    <x v="3"/>
    <n v="3"/>
    <n v="0"/>
    <n v="2767.2256337999997"/>
    <n v="461.20427229999996"/>
    <s v="Romania"/>
    <s v="30 Apr 2026 13:03"/>
    <s v="30 Apr 2026"/>
    <s v="Apr"/>
    <n v="0"/>
    <n v="0"/>
    <n v="6"/>
    <n v="0"/>
    <n v="0"/>
    <n v="6"/>
    <n v="0"/>
    <s v="30.04.2025"/>
    <x v="27"/>
  </r>
  <r>
    <s v="BOOKING"/>
    <n v="0"/>
    <n v="0"/>
    <n v="5"/>
    <n v="10918"/>
    <s v="6502697885"/>
    <s v="12 Aug 2026"/>
    <s v="12"/>
    <s v="Aug"/>
    <s v="17 Aug 2026"/>
    <s v="17"/>
    <s v="Aug"/>
    <n v="5"/>
    <n v="5"/>
    <n v="0"/>
    <n v="0"/>
    <s v="BOOKING"/>
    <x v="0"/>
    <n v="2"/>
    <n v="2"/>
    <n v="3361.0669399082567"/>
    <n v="672.21338798165129"/>
    <s v="Greece"/>
    <s v="13 Apr 2026 14:28"/>
    <s v="13 Apr 2026"/>
    <s v="Apr"/>
    <n v="0"/>
    <n v="0"/>
    <n v="0"/>
    <n v="5"/>
    <n v="0"/>
    <n v="5"/>
    <n v="0"/>
    <s v="13.04.2025"/>
    <x v="28"/>
  </r>
  <r>
    <s v="TO"/>
    <n v="0"/>
    <n v="0"/>
    <n v="5"/>
    <n v="11261"/>
    <s v="54741"/>
    <s v="20 Jul 2026"/>
    <s v="20"/>
    <s v="Jul"/>
    <s v="25 Jul 2026"/>
    <s v="25"/>
    <s v="Jul"/>
    <n v="5"/>
    <n v="5"/>
    <n v="0"/>
    <n v="0"/>
    <s v="КЛУБ МАГЕЛАН - ООД"/>
    <x v="6"/>
    <n v="2"/>
    <n v="0"/>
    <n v="1780.0008829999999"/>
    <n v="356.00017659999997"/>
    <s v="Romania"/>
    <s v="30 Apr 2026 14:00"/>
    <s v="30 Apr 2026"/>
    <s v="Apr"/>
    <n v="0"/>
    <n v="0"/>
    <n v="5"/>
    <n v="0"/>
    <n v="0"/>
    <n v="5"/>
    <n v="0"/>
    <s v="30.04.2025"/>
    <x v="27"/>
  </r>
  <r>
    <s v="TO"/>
    <n v="0"/>
    <n v="0"/>
    <n v="5"/>
    <n v="11262"/>
    <s v="54742"/>
    <s v="20 Jul 2026"/>
    <s v="20"/>
    <s v="Jul"/>
    <s v="25 Jul 2026"/>
    <s v="25"/>
    <s v="Jul"/>
    <n v="5"/>
    <n v="5"/>
    <n v="0"/>
    <n v="0"/>
    <s v="КЛУБ МАГЕЛАН - ООД"/>
    <x v="6"/>
    <n v="1"/>
    <n v="2"/>
    <n v="1780.0008829999999"/>
    <n v="356.00017659999997"/>
    <s v="Romania"/>
    <s v="30 Apr 2026 14:00"/>
    <s v="30 Apr 2026"/>
    <s v="Apr"/>
    <n v="0"/>
    <n v="0"/>
    <n v="5"/>
    <n v="0"/>
    <n v="0"/>
    <n v="5"/>
    <n v="0"/>
    <s v="30.04.2025"/>
    <x v="27"/>
  </r>
  <r>
    <s v="TO"/>
    <n v="0"/>
    <n v="6"/>
    <n v="0"/>
    <n v="11260"/>
    <s v="63699"/>
    <s v="05 Jul 2026"/>
    <s v="05"/>
    <s v="Jul"/>
    <s v="11 Jul 2026"/>
    <s v="11"/>
    <s v="Jul"/>
    <n v="6"/>
    <n v="6"/>
    <n v="0"/>
    <n v="0"/>
    <s v="КЛУБ МАГЕЛАН - ООД"/>
    <x v="3"/>
    <n v="3"/>
    <n v="0"/>
    <n v="2767.2256337999997"/>
    <n v="461.20427229999996"/>
    <s v="Romania"/>
    <s v="30 Apr 2026 13:32"/>
    <s v="30 Apr 2026"/>
    <s v="Apr"/>
    <n v="0"/>
    <n v="0"/>
    <n v="6"/>
    <n v="0"/>
    <n v="0"/>
    <n v="6"/>
    <n v="0"/>
    <s v="30.04.2025"/>
    <x v="27"/>
  </r>
  <r>
    <s v="TO"/>
    <n v="0"/>
    <n v="1"/>
    <n v="0"/>
    <n v="11251"/>
    <s v="1260042.202413"/>
    <s v="03 Jul 2026"/>
    <s v="03"/>
    <s v="Jul"/>
    <s v="04 Jul 2026"/>
    <s v="04"/>
    <s v="Jul"/>
    <n v="1"/>
    <n v="1"/>
    <n v="0"/>
    <n v="0"/>
    <s v="СЛР-ХОЛИДЕЙ-СЪРВИС ЕООД"/>
    <x v="6"/>
    <n v="2"/>
    <n v="0"/>
    <n v="401.92306500000001"/>
    <n v="401.92306500000001"/>
    <s v="Romania"/>
    <s v="29 Apr 2026 22:07"/>
    <s v="29 Apr 2026"/>
    <s v="Apr"/>
    <n v="0"/>
    <n v="0"/>
    <n v="1"/>
    <n v="0"/>
    <n v="0"/>
    <n v="1"/>
    <n v="0"/>
    <s v="29.04.2025"/>
    <x v="27"/>
  </r>
  <r>
    <s v="TO"/>
    <n v="0"/>
    <n v="0"/>
    <n v="5"/>
    <n v="11263"/>
    <s v="2338675"/>
    <s v="20 Jul 2026"/>
    <s v="20"/>
    <s v="Jul"/>
    <s v="25 Jul 2026"/>
    <s v="25"/>
    <s v="Jul"/>
    <n v="5"/>
    <n v="5"/>
    <n v="0"/>
    <n v="0"/>
    <s v="ТУРИСТИЧЕСКА АГЕНЦИЯ СОЛВЕКС - ЕООД"/>
    <x v="0"/>
    <n v="3"/>
    <n v="1"/>
    <n v="2713.0295845000001"/>
    <n v="542.60591690000001"/>
    <s v="Romania"/>
    <s v="30 Apr 2026 15:14"/>
    <s v="30 Apr 2026"/>
    <s v="Apr"/>
    <n v="0"/>
    <n v="0"/>
    <n v="5"/>
    <n v="0"/>
    <n v="0"/>
    <n v="5"/>
    <n v="0"/>
    <s v="30.04.2025"/>
    <x v="27"/>
  </r>
  <r>
    <s v="INDIVIDUAL"/>
    <n v="0"/>
    <n v="5"/>
    <n v="0"/>
    <n v="11265"/>
    <s v="30042026"/>
    <s v="24 Jun 2026"/>
    <s v="24"/>
    <s v="Jun"/>
    <s v="29 Jun 2026"/>
    <s v="29"/>
    <s v="Jun"/>
    <n v="5"/>
    <n v="5"/>
    <n v="0"/>
    <n v="0"/>
    <s v="INDIVIDUAL"/>
    <x v="4"/>
    <n v="3"/>
    <n v="0"/>
    <n v="2569.5838087155958"/>
    <n v="513.91676174311931"/>
    <m/>
    <s v="30 Apr 2026 15:36"/>
    <s v="30 Apr 2026"/>
    <s v="Apr"/>
    <n v="0"/>
    <n v="5"/>
    <n v="0"/>
    <n v="0"/>
    <n v="0"/>
    <n v="5"/>
    <n v="0"/>
    <s v="30.04.2025"/>
    <x v="27"/>
  </r>
  <r>
    <s v="BOOKING"/>
    <n v="0"/>
    <n v="0"/>
    <n v="3"/>
    <n v="10945"/>
    <s v="5969775077"/>
    <s v="21 Aug 2026"/>
    <s v="21"/>
    <s v="Aug"/>
    <s v="24 Aug 2026"/>
    <s v="24"/>
    <s v="Aug"/>
    <n v="3"/>
    <n v="3"/>
    <n v="0"/>
    <n v="0"/>
    <s v="BOOKING"/>
    <x v="4"/>
    <n v="1"/>
    <n v="0"/>
    <n v="1627.8247486238531"/>
    <n v="542.60824954128429"/>
    <m/>
    <s v="16 Apr 2026 17:42"/>
    <s v="16 Apr 2026"/>
    <s v="Apr"/>
    <n v="0"/>
    <n v="0"/>
    <n v="0"/>
    <n v="3"/>
    <n v="0"/>
    <n v="3"/>
    <n v="0"/>
    <s v="16.04.2025"/>
    <x v="28"/>
  </r>
  <r>
    <s v="BOOKING"/>
    <n v="0"/>
    <n v="0"/>
    <n v="3"/>
    <n v="10943"/>
    <s v="5969775077"/>
    <s v="21 Aug 2026"/>
    <s v="21"/>
    <s v="Aug"/>
    <s v="24 Aug 2026"/>
    <s v="24"/>
    <s v="Aug"/>
    <n v="3"/>
    <n v="3"/>
    <n v="0"/>
    <n v="0"/>
    <s v="BOOKING"/>
    <x v="4"/>
    <n v="1"/>
    <n v="0"/>
    <n v="1627.8247486238531"/>
    <n v="542.60824954128429"/>
    <s v="Netherlands"/>
    <s v="16 Apr 2026 17:42"/>
    <s v="16 Apr 2026"/>
    <s v="Apr"/>
    <n v="0"/>
    <n v="0"/>
    <n v="0"/>
    <n v="3"/>
    <n v="0"/>
    <n v="3"/>
    <n v="0"/>
    <s v="16.04.2025"/>
    <x v="28"/>
  </r>
  <r>
    <s v="BOOKING"/>
    <n v="0"/>
    <n v="0"/>
    <n v="3"/>
    <n v="10944"/>
    <s v="5969775077"/>
    <s v="21 Aug 2026"/>
    <s v="21"/>
    <s v="Aug"/>
    <s v="24 Aug 2026"/>
    <s v="24"/>
    <s v="Aug"/>
    <n v="3"/>
    <n v="3"/>
    <n v="0"/>
    <n v="0"/>
    <s v="BOOKING"/>
    <x v="4"/>
    <n v="2"/>
    <n v="0"/>
    <n v="1627.8247486238531"/>
    <n v="542.60824954128429"/>
    <m/>
    <s v="16 Apr 2026 17:42"/>
    <s v="16 Apr 2026"/>
    <s v="Apr"/>
    <n v="0"/>
    <n v="0"/>
    <n v="0"/>
    <n v="3"/>
    <n v="0"/>
    <n v="3"/>
    <n v="0"/>
    <s v="16.04.2025"/>
    <x v="28"/>
  </r>
  <r>
    <s v="TO"/>
    <n v="0"/>
    <n v="0"/>
    <n v="3"/>
    <n v="10920"/>
    <s v="1255737.200528"/>
    <s v="18 Jul 2026"/>
    <s v="18"/>
    <s v="Jul"/>
    <s v="21 Jul 2026"/>
    <s v="21"/>
    <s v="Jul"/>
    <n v="3"/>
    <n v="3"/>
    <n v="0"/>
    <n v="0"/>
    <s v="СЛР-ХОЛИДЕЙ-СЪРВИС ЕООД"/>
    <x v="4"/>
    <n v="2"/>
    <n v="2"/>
    <n v="1709.0824872000001"/>
    <n v="569.69416239999998"/>
    <s v="Romania"/>
    <s v="13 Apr 2026 22:13"/>
    <s v="13 Apr 2026"/>
    <s v="Apr"/>
    <n v="0"/>
    <n v="0"/>
    <n v="3"/>
    <n v="0"/>
    <n v="0"/>
    <n v="3"/>
    <n v="0"/>
    <s v="13.04.2025"/>
    <x v="28"/>
  </r>
  <r>
    <s v="BOOKING"/>
    <n v="0"/>
    <n v="0"/>
    <n v="4"/>
    <n v="11028"/>
    <s v="5387700311"/>
    <s v="16 Aug 2026"/>
    <s v="16"/>
    <s v="Aug"/>
    <s v="20 Aug 2026"/>
    <s v="20"/>
    <s v="Aug"/>
    <n v="4"/>
    <n v="4"/>
    <n v="0"/>
    <n v="0"/>
    <s v="BOOKING"/>
    <x v="0"/>
    <n v="2"/>
    <n v="2"/>
    <n v="2688.8535519266052"/>
    <n v="672.21338798165129"/>
    <s v="United Kingdom"/>
    <s v="23 Apr 2026 14:04"/>
    <s v="23 Apr 2026"/>
    <s v="Apr"/>
    <n v="0"/>
    <n v="0"/>
    <n v="0"/>
    <n v="4"/>
    <n v="0"/>
    <n v="4"/>
    <n v="0"/>
    <s v="23.04.2025"/>
    <x v="26"/>
  </r>
  <r>
    <s v="BOOKING"/>
    <n v="0"/>
    <n v="0"/>
    <n v="4"/>
    <n v="11029"/>
    <s v="6301481817"/>
    <s v="16 Aug 2026"/>
    <s v="16"/>
    <s v="Aug"/>
    <s v="20 Aug 2026"/>
    <s v="20"/>
    <s v="Aug"/>
    <n v="4"/>
    <n v="4"/>
    <n v="0"/>
    <n v="0"/>
    <s v="BOOKING"/>
    <x v="0"/>
    <n v="2"/>
    <n v="2"/>
    <n v="2688.8535519266052"/>
    <n v="672.21338798165129"/>
    <s v="Romania"/>
    <s v="23 Apr 2026 14:04"/>
    <s v="23 Apr 2026"/>
    <s v="Apr"/>
    <n v="0"/>
    <n v="0"/>
    <n v="0"/>
    <n v="4"/>
    <n v="0"/>
    <n v="4"/>
    <n v="0"/>
    <s v="23.04.2025"/>
    <x v="26"/>
  </r>
  <r>
    <s v="TO"/>
    <n v="0"/>
    <n v="5"/>
    <n v="0"/>
    <n v="11030"/>
    <s v="NT324381"/>
    <s v="06 Jul 2026"/>
    <s v="06"/>
    <s v="Jul"/>
    <s v="11 Jul 2026"/>
    <s v="11"/>
    <s v="Jul"/>
    <n v="5"/>
    <n v="5"/>
    <n v="0"/>
    <n v="0"/>
    <s v="НОВОТОН - ЕООД"/>
    <x v="4"/>
    <n v="3"/>
    <n v="0"/>
    <n v="1886.2415685999999"/>
    <n v="377.24831372"/>
    <s v="Romania"/>
    <s v="23 Apr 2026 15:07"/>
    <s v="23 Apr 2026"/>
    <s v="Apr"/>
    <n v="0"/>
    <n v="0"/>
    <n v="5"/>
    <n v="0"/>
    <n v="0"/>
    <n v="5"/>
    <n v="0"/>
    <s v="23.04.2025"/>
    <x v="26"/>
  </r>
  <r>
    <s v="INDIVIDUAL"/>
    <n v="0"/>
    <n v="0"/>
    <n v="7"/>
    <n v="11031"/>
    <s v="23042026"/>
    <s v="15 Jul 2026"/>
    <s v="15"/>
    <s v="Jul"/>
    <s v="22 Jul 2026"/>
    <s v="22"/>
    <s v="Jul"/>
    <n v="7"/>
    <n v="7"/>
    <n v="0"/>
    <n v="0"/>
    <s v="INDIVIDUAL"/>
    <x v="7"/>
    <n v="5"/>
    <n v="0"/>
    <n v="6945.3855941284392"/>
    <n v="992.1979420183485"/>
    <m/>
    <s v="23 Apr 2026 15:15"/>
    <s v="23 Apr 2026"/>
    <s v="Apr"/>
    <n v="0"/>
    <n v="0"/>
    <n v="7"/>
    <n v="0"/>
    <n v="0"/>
    <n v="7"/>
    <n v="0"/>
    <s v="23.04.2025"/>
    <x v="26"/>
  </r>
  <r>
    <s v="TO"/>
    <n v="0"/>
    <n v="5"/>
    <n v="0"/>
    <n v="11033"/>
    <s v="1258399.201688"/>
    <s v="28 Jun 2026"/>
    <s v="28"/>
    <s v="Jun"/>
    <s v="03 Jul 2026"/>
    <s v="03"/>
    <s v="Jul"/>
    <n v="5"/>
    <n v="-25"/>
    <n v="3"/>
    <n v="2"/>
    <s v="СЛР-ХОЛИДЕЙ-СЪРВИС ЕООД"/>
    <x v="4"/>
    <n v="2"/>
    <n v="2"/>
    <n v="2063.40065"/>
    <n v="412.68013000000002"/>
    <s v="Romania"/>
    <s v="23 Apr 2026 18:03"/>
    <s v="23 Apr 2026"/>
    <s v="Apr"/>
    <n v="0"/>
    <n v="3"/>
    <n v="2"/>
    <n v="0"/>
    <n v="0"/>
    <n v="5"/>
    <n v="0"/>
    <s v="23.04.2025"/>
    <x v="26"/>
  </r>
  <r>
    <s v="TOPOLA SKIES"/>
    <n v="0"/>
    <n v="5"/>
    <n v="3"/>
    <n v="11036"/>
    <s v="526928"/>
    <s v="22 Aug 2026"/>
    <s v="22"/>
    <s v="Aug"/>
    <s v="30 Aug 2026"/>
    <s v="30"/>
    <s v="Aug"/>
    <n v="8"/>
    <n v="8"/>
    <n v="0"/>
    <n v="0"/>
    <s v="TOPOLA SKIES"/>
    <x v="4"/>
    <n v="3"/>
    <n v="1"/>
    <n v="4391.2510480733945"/>
    <n v="548.90638100917431"/>
    <m/>
    <s v="23 Apr 2026 22:33"/>
    <s v="23 Apr 2026"/>
    <s v="Apr"/>
    <n v="0"/>
    <n v="0"/>
    <n v="0"/>
    <n v="8"/>
    <n v="0"/>
    <n v="8"/>
    <n v="0"/>
    <s v="23.04.2025"/>
    <x v="26"/>
  </r>
  <r>
    <s v="BOOKING"/>
    <n v="0"/>
    <n v="4"/>
    <n v="0"/>
    <n v="11037"/>
    <s v="6151461655"/>
    <s v="20 Jun 2026"/>
    <s v="20"/>
    <s v="Jun"/>
    <s v="24 Jun 2026"/>
    <s v="24"/>
    <s v="Jun"/>
    <n v="4"/>
    <n v="4"/>
    <n v="0"/>
    <n v="0"/>
    <s v="BOOKING"/>
    <x v="3"/>
    <n v="3"/>
    <n v="1"/>
    <n v="1914.9908341284402"/>
    <n v="478.74770853211004"/>
    <m/>
    <s v="24 Apr 2026 08:18"/>
    <s v="24 Apr 2026"/>
    <s v="Apr"/>
    <n v="0"/>
    <n v="4"/>
    <n v="0"/>
    <n v="0"/>
    <n v="0"/>
    <n v="4"/>
    <n v="0"/>
    <s v="24.04.2025"/>
    <x v="26"/>
  </r>
  <r>
    <s v="BOOKING"/>
    <n v="0"/>
    <n v="4"/>
    <n v="0"/>
    <n v="11038"/>
    <s v="6151461655"/>
    <s v="20 Jun 2026"/>
    <s v="20"/>
    <s v="Jun"/>
    <s v="24 Jun 2026"/>
    <s v="24"/>
    <s v="Jun"/>
    <n v="4"/>
    <n v="4"/>
    <n v="0"/>
    <n v="0"/>
    <s v="BOOKING"/>
    <x v="0"/>
    <n v="3"/>
    <n v="1"/>
    <n v="2150.4799434862384"/>
    <n v="537.61998587155961"/>
    <s v="Romania"/>
    <s v="24 Apr 2026 08:18"/>
    <s v="24 Apr 2026"/>
    <s v="Apr"/>
    <n v="0"/>
    <n v="4"/>
    <n v="0"/>
    <n v="0"/>
    <n v="0"/>
    <n v="4"/>
    <n v="0"/>
    <s v="24.04.2025"/>
    <x v="26"/>
  </r>
  <r>
    <s v="TO"/>
    <n v="0"/>
    <n v="5"/>
    <n v="0"/>
    <n v="11039"/>
    <s v="NT324414"/>
    <s v="06 Jul 2026"/>
    <s v="06"/>
    <s v="Jul"/>
    <s v="11 Jul 2026"/>
    <s v="11"/>
    <s v="Jul"/>
    <n v="5"/>
    <n v="5"/>
    <n v="0"/>
    <n v="0"/>
    <s v="НОВОТОН - ЕООД"/>
    <x v="4"/>
    <n v="2"/>
    <n v="1"/>
    <n v="1397.244952"/>
    <n v="279.44899040000001"/>
    <s v="Romania"/>
    <s v="24 Apr 2026 09:36"/>
    <s v="24 Apr 2026"/>
    <s v="Apr"/>
    <n v="0"/>
    <n v="0"/>
    <n v="5"/>
    <n v="0"/>
    <n v="0"/>
    <n v="5"/>
    <n v="0"/>
    <s v="24.04.2025"/>
    <x v="26"/>
  </r>
  <r>
    <s v="ITAKA"/>
    <n v="0"/>
    <n v="0"/>
    <n v="7"/>
    <n v="11054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</r>
  <r>
    <s v="ITAKA"/>
    <n v="0"/>
    <n v="0"/>
    <n v="7"/>
    <n v="11051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</r>
  <r>
    <s v="ITAKA"/>
    <n v="0"/>
    <n v="4"/>
    <n v="3"/>
    <n v="11077"/>
    <s v="13956069"/>
    <s v="07 Jul 2026"/>
    <s v="07"/>
    <s v="Jul"/>
    <s v="14 Jul 2026"/>
    <s v="14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12:17"/>
    <s v="16 Apr 2026"/>
    <s v="Apr"/>
    <n v="0"/>
    <n v="0"/>
    <n v="7"/>
    <n v="0"/>
    <n v="0"/>
    <n v="7"/>
    <n v="0"/>
    <s v="24.04.2025"/>
    <x v="26"/>
  </r>
  <r>
    <s v="ITAKA"/>
    <n v="0"/>
    <n v="4"/>
    <n v="3"/>
    <n v="11075"/>
    <s v="13956069"/>
    <s v="07 Jul 2026"/>
    <s v="07"/>
    <s v="Jul"/>
    <s v="14 Jul 2026"/>
    <s v="14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12:17"/>
    <s v="16 Apr 2026"/>
    <s v="Apr"/>
    <n v="0"/>
    <n v="0"/>
    <n v="7"/>
    <n v="0"/>
    <n v="0"/>
    <n v="7"/>
    <n v="0"/>
    <s v="24.04.2025"/>
    <x v="26"/>
  </r>
  <r>
    <s v="TO"/>
    <n v="0"/>
    <n v="5"/>
    <n v="0"/>
    <n v="11079"/>
    <s v="NT324449"/>
    <s v="27 Aug 2026"/>
    <s v="27"/>
    <s v="Aug"/>
    <s v="01 Sep 2026"/>
    <s v="01"/>
    <s v="Sep"/>
    <n v="5"/>
    <n v="-26"/>
    <n v="4"/>
    <n v="0"/>
    <s v="НОВОТОН - ЕООД"/>
    <x v="6"/>
    <n v="3"/>
    <n v="0"/>
    <n v="2116.1493851"/>
    <n v="423.22987702"/>
    <s v="Romania"/>
    <s v="24 Apr 2026 12:20"/>
    <s v="24 Apr 2026"/>
    <s v="Apr"/>
    <n v="0"/>
    <n v="0"/>
    <n v="0"/>
    <n v="4"/>
    <n v="0"/>
    <n v="4"/>
    <n v="-1"/>
    <s v="24.04.2025"/>
    <x v="26"/>
  </r>
  <r>
    <s v="INDIVIDUAL"/>
    <n v="0"/>
    <n v="5"/>
    <n v="0"/>
    <n v="11264"/>
    <s v="30042026"/>
    <s v="24 Jun 2026"/>
    <s v="24"/>
    <s v="Jun"/>
    <s v="29 Jun 2026"/>
    <s v="29"/>
    <s v="Jun"/>
    <n v="5"/>
    <n v="5"/>
    <n v="0"/>
    <n v="0"/>
    <s v="INDIVIDUAL"/>
    <x v="4"/>
    <n v="2"/>
    <n v="1"/>
    <n v="1903.4352880733943"/>
    <n v="380.68705761467885"/>
    <m/>
    <s v="30 Apr 2026 15:33"/>
    <s v="30 Apr 2026"/>
    <s v="Apr"/>
    <n v="0"/>
    <n v="5"/>
    <n v="0"/>
    <n v="0"/>
    <n v="0"/>
    <n v="5"/>
    <n v="0"/>
    <s v="30.04.2025"/>
    <x v="27"/>
  </r>
  <r>
    <s v="TO"/>
    <n v="0"/>
    <n v="0"/>
    <n v="6"/>
    <n v="11266"/>
    <s v="1260227.202526"/>
    <s v="11 Jul 2026"/>
    <s v="11"/>
    <s v="Jul"/>
    <s v="17 Jul 2026"/>
    <s v="17"/>
    <s v="Jul"/>
    <n v="6"/>
    <n v="6"/>
    <n v="0"/>
    <n v="0"/>
    <s v="СЛР-ХОЛИДЕЙ-СЪРВИС ЕООД"/>
    <x v="6"/>
    <n v="2"/>
    <n v="2"/>
    <n v="2669.9426495999996"/>
    <n v="444.99044159999994"/>
    <s v="Romania"/>
    <s v="30 Apr 2026 16:13"/>
    <s v="30 Apr 2026"/>
    <s v="Apr"/>
    <n v="0"/>
    <n v="0"/>
    <n v="6"/>
    <n v="0"/>
    <n v="0"/>
    <n v="6"/>
    <n v="0"/>
    <s v="30.04.2025"/>
    <x v="27"/>
  </r>
  <r>
    <s v="INDIVIDUAL"/>
    <n v="0"/>
    <n v="5"/>
    <n v="1"/>
    <n v="10948"/>
    <s v="17042026"/>
    <s v="24 Aug 2026"/>
    <s v="24"/>
    <s v="Aug"/>
    <s v="30 Aug 2026"/>
    <s v="30"/>
    <s v="Aug"/>
    <n v="6"/>
    <n v="6"/>
    <n v="0"/>
    <n v="0"/>
    <s v="INDIVIDUAL"/>
    <x v="4"/>
    <n v="2"/>
    <n v="2"/>
    <n v="3327.9972638532108"/>
    <n v="554.6662106422018"/>
    <m/>
    <s v="17 Apr 2026 12:38"/>
    <s v="17 Apr 2026"/>
    <s v="Apr"/>
    <n v="0"/>
    <n v="0"/>
    <n v="0"/>
    <n v="6"/>
    <n v="0"/>
    <n v="6"/>
    <n v="0"/>
    <s v="17.04.2025"/>
    <x v="28"/>
  </r>
  <r>
    <s v="BOOKING"/>
    <n v="0"/>
    <n v="6"/>
    <n v="0"/>
    <n v="10954"/>
    <s v="6385183127"/>
    <s v="29 Aug 2026"/>
    <s v="29"/>
    <s v="Aug"/>
    <s v="04 Sep 2026"/>
    <s v="04"/>
    <s v="Sep"/>
    <n v="6"/>
    <n v="-25"/>
    <n v="2"/>
    <n v="3"/>
    <s v="BOOKING"/>
    <x v="0"/>
    <n v="2"/>
    <n v="1"/>
    <n v="2584.171788440367"/>
    <n v="430.6952980733945"/>
    <s v="Romania"/>
    <s v="17 Apr 2026 13:38"/>
    <s v="17 Apr 2026"/>
    <s v="Apr"/>
    <n v="0"/>
    <n v="0"/>
    <n v="0"/>
    <n v="2"/>
    <n v="3"/>
    <n v="5"/>
    <n v="-1"/>
    <s v="17.04.2025"/>
    <x v="28"/>
  </r>
  <r>
    <s v="TO"/>
    <n v="0"/>
    <n v="5"/>
    <n v="0"/>
    <n v="10955"/>
    <s v="63367"/>
    <s v="01 Sep 2026"/>
    <s v="01"/>
    <s v="Sep"/>
    <s v="06 Sep 2026"/>
    <s v="06"/>
    <s v="Sep"/>
    <n v="5"/>
    <n v="5"/>
    <n v="0"/>
    <n v="0"/>
    <s v="КЛУБ МАГЕЛАН - ООД"/>
    <x v="4"/>
    <n v="3"/>
    <n v="1"/>
    <n v="1957.2968725000001"/>
    <n v="391.45937450000002"/>
    <s v="Romania"/>
    <s v="17 Apr 2026 15:21"/>
    <s v="17 Apr 2026"/>
    <s v="Apr"/>
    <n v="0"/>
    <n v="0"/>
    <n v="0"/>
    <n v="0"/>
    <n v="5"/>
    <n v="5"/>
    <n v="0"/>
    <s v="17.04.2025"/>
    <x v="28"/>
  </r>
  <r>
    <s v="BOOKING"/>
    <n v="2"/>
    <n v="1"/>
    <n v="0"/>
    <n v="11080"/>
    <s v="6493389484"/>
    <s v="29 May 2026"/>
    <s v="29"/>
    <s v="May"/>
    <s v="01 Jun 2026"/>
    <s v="01"/>
    <s v="Jun"/>
    <n v="3"/>
    <n v="-28"/>
    <n v="2"/>
    <n v="0"/>
    <s v="BOOKING"/>
    <x v="7"/>
    <n v="3"/>
    <n v="1"/>
    <n v="1425.80007"/>
    <n v="475.26668999999998"/>
    <s v="Romania"/>
    <s v="24 Apr 2026 15:04"/>
    <s v="24 Apr 2026"/>
    <s v="Apr"/>
    <n v="2"/>
    <n v="0"/>
    <n v="0"/>
    <n v="0"/>
    <n v="0"/>
    <n v="2"/>
    <n v="-1"/>
    <s v="24.04.2025"/>
    <x v="26"/>
  </r>
  <r>
    <s v="TO"/>
    <n v="2"/>
    <n v="0"/>
    <n v="0"/>
    <n v="11081"/>
    <s v="1258667.201777"/>
    <s v="05 Jun 2026"/>
    <s v="05"/>
    <s v="Jun"/>
    <s v="07 Jun 2026"/>
    <s v="07"/>
    <s v="Jun"/>
    <n v="2"/>
    <n v="2"/>
    <n v="0"/>
    <n v="0"/>
    <s v="СЛР-ХОЛИДЕЙ-СЪРВИС ЕООД"/>
    <x v="6"/>
    <n v="2"/>
    <n v="1"/>
    <n v="502.41361039999998"/>
    <n v="251.20680519999999"/>
    <s v="Romania"/>
    <s v="24 Apr 2026 15:42"/>
    <s v="24 Apr 2026"/>
    <s v="Apr"/>
    <n v="0"/>
    <n v="2"/>
    <n v="0"/>
    <n v="0"/>
    <n v="0"/>
    <n v="2"/>
    <n v="0"/>
    <s v="24.04.2025"/>
    <x v="26"/>
  </r>
  <r>
    <s v="TO"/>
    <n v="0"/>
    <n v="0"/>
    <n v="7"/>
    <n v="11267"/>
    <s v="1260376.202552"/>
    <s v="11 Jul 2026"/>
    <s v="11"/>
    <s v="Jul"/>
    <s v="18 Jul 2026"/>
    <s v="18"/>
    <s v="Jul"/>
    <n v="7"/>
    <n v="7"/>
    <n v="0"/>
    <n v="0"/>
    <s v="СЛР-ХОЛИДЕЙ-СЪРВИС ЕООД"/>
    <x v="3"/>
    <n v="1"/>
    <n v="1"/>
    <n v="1786.5137968999998"/>
    <n v="255.21625669999997"/>
    <s v="Romania"/>
    <s v="30 Apr 2026 18:48"/>
    <s v="30 Apr 2026"/>
    <s v="Apr"/>
    <n v="0"/>
    <n v="0"/>
    <n v="7"/>
    <n v="0"/>
    <n v="0"/>
    <n v="7"/>
    <n v="0"/>
    <s v="30.04.2025"/>
    <x v="27"/>
  </r>
  <r>
    <s v="TO"/>
    <n v="0"/>
    <n v="0"/>
    <n v="5"/>
    <n v="11270"/>
    <s v="63720"/>
    <s v="13 Jul 2026"/>
    <s v="13"/>
    <s v="Jul"/>
    <s v="18 Jul 2026"/>
    <s v="18"/>
    <s v="Jul"/>
    <n v="5"/>
    <n v="5"/>
    <n v="0"/>
    <n v="0"/>
    <s v="КЛУБ МАГЕЛАН - ООД"/>
    <x v="6"/>
    <n v="1"/>
    <n v="0"/>
    <n v="1245.9615014999999"/>
    <n v="249.1923003"/>
    <s v="Romania"/>
    <s v="30 Apr 2026 19:09"/>
    <s v="30 Apr 2026"/>
    <s v="Apr"/>
    <n v="0"/>
    <n v="0"/>
    <n v="5"/>
    <n v="0"/>
    <n v="0"/>
    <n v="5"/>
    <n v="0"/>
    <s v="30.04.2025"/>
    <x v="27"/>
  </r>
  <r>
    <s v="TO"/>
    <n v="0"/>
    <n v="0"/>
    <n v="5"/>
    <n v="11268"/>
    <s v="63718"/>
    <s v="13 Jul 2026"/>
    <s v="13"/>
    <s v="Jul"/>
    <s v="18 Jul 2026"/>
    <s v="18"/>
    <s v="Jul"/>
    <n v="5"/>
    <n v="5"/>
    <n v="0"/>
    <n v="0"/>
    <s v="КЛУБ МАГЕЛАН - ООД"/>
    <x v="4"/>
    <n v="3"/>
    <n v="1"/>
    <n v="2461.1186804999998"/>
    <n v="492.22373609999994"/>
    <s v="Romania"/>
    <s v="30 Apr 2026 19:08"/>
    <s v="30 Apr 2026"/>
    <s v="Apr"/>
    <n v="0"/>
    <n v="0"/>
    <n v="5"/>
    <n v="0"/>
    <n v="0"/>
    <n v="5"/>
    <n v="0"/>
    <s v="30.04.2025"/>
    <x v="27"/>
  </r>
  <r>
    <s v="TO"/>
    <n v="0"/>
    <n v="0"/>
    <n v="5"/>
    <n v="11269"/>
    <s v="63719"/>
    <s v="13 Jul 2026"/>
    <s v="13"/>
    <s v="Jul"/>
    <s v="18 Jul 2026"/>
    <s v="18"/>
    <s v="Jul"/>
    <n v="5"/>
    <n v="5"/>
    <n v="0"/>
    <n v="0"/>
    <s v="КЛУБ МАГЕЛАН - ООД"/>
    <x v="4"/>
    <n v="3"/>
    <n v="0"/>
    <n v="2461.1186804999998"/>
    <n v="492.22373609999994"/>
    <s v="Romania"/>
    <s v="30 Apr 2026 19:09"/>
    <s v="30 Apr 2026"/>
    <s v="Apr"/>
    <n v="0"/>
    <n v="0"/>
    <n v="5"/>
    <n v="0"/>
    <n v="0"/>
    <n v="5"/>
    <n v="0"/>
    <s v="30.04.2025"/>
    <x v="27"/>
  </r>
  <r>
    <s v="TO"/>
    <n v="0"/>
    <n v="0"/>
    <n v="5"/>
    <n v="11271"/>
    <s v="63721"/>
    <s v="13 Jul 2026"/>
    <s v="13"/>
    <s v="Jul"/>
    <s v="18 Jul 2026"/>
    <s v="18"/>
    <s v="Jul"/>
    <n v="5"/>
    <n v="5"/>
    <n v="0"/>
    <n v="0"/>
    <s v="КЛУБ МАГЕЛАН - ООД"/>
    <x v="6"/>
    <n v="1"/>
    <n v="0"/>
    <n v="1245.9615014999999"/>
    <n v="249.1923003"/>
    <s v="Romania"/>
    <s v="30 Apr 2026 19:18"/>
    <s v="30 Apr 2026"/>
    <s v="Apr"/>
    <n v="0"/>
    <n v="0"/>
    <n v="5"/>
    <n v="0"/>
    <n v="0"/>
    <n v="5"/>
    <n v="0"/>
    <s v="30.04.2025"/>
    <x v="27"/>
  </r>
  <r>
    <s v="BOOKING"/>
    <n v="0"/>
    <n v="0"/>
    <n v="4"/>
    <n v="11083"/>
    <s v="6184343538"/>
    <s v="05 Aug 2026"/>
    <s v="05"/>
    <s v="Aug"/>
    <s v="09 Aug 2026"/>
    <s v="09"/>
    <s v="Aug"/>
    <n v="4"/>
    <n v="4"/>
    <n v="0"/>
    <n v="0"/>
    <s v="BOOKING"/>
    <x v="6"/>
    <n v="2"/>
    <n v="2"/>
    <n v="2383.6005247706421"/>
    <n v="595.90013119266052"/>
    <m/>
    <s v="24 Apr 2026 17:41"/>
    <s v="24 Apr 2026"/>
    <s v="Apr"/>
    <n v="0"/>
    <n v="0"/>
    <n v="0"/>
    <n v="4"/>
    <n v="0"/>
    <n v="4"/>
    <n v="0"/>
    <s v="24.04.2025"/>
    <x v="26"/>
  </r>
  <r>
    <s v="BOOKING"/>
    <n v="0"/>
    <n v="0"/>
    <n v="4"/>
    <n v="11082"/>
    <s v="6184343538"/>
    <s v="05 Aug 2026"/>
    <s v="05"/>
    <s v="Aug"/>
    <s v="09 Aug 2026"/>
    <s v="09"/>
    <s v="Aug"/>
    <n v="4"/>
    <n v="4"/>
    <n v="0"/>
    <n v="0"/>
    <s v="BOOKING"/>
    <x v="6"/>
    <n v="2"/>
    <n v="2"/>
    <n v="2574.30292146789"/>
    <n v="643.57573036697249"/>
    <s v="Bulgaria"/>
    <s v="24 Apr 2026 17:41"/>
    <s v="24 Apr 2026"/>
    <s v="Apr"/>
    <n v="0"/>
    <n v="0"/>
    <n v="0"/>
    <n v="4"/>
    <n v="0"/>
    <n v="4"/>
    <n v="0"/>
    <s v="24.04.2025"/>
    <x v="26"/>
  </r>
  <r>
    <s v="BOOKING"/>
    <n v="0"/>
    <n v="0"/>
    <n v="7"/>
    <n v="11272"/>
    <s v="5510189725"/>
    <s v="30 Jul 2026"/>
    <s v="30"/>
    <s v="Jul"/>
    <s v="06 Aug 2026"/>
    <s v="06"/>
    <s v="Aug"/>
    <n v="7"/>
    <n v="-24"/>
    <n v="1"/>
    <n v="5"/>
    <s v="BOOKING"/>
    <x v="3"/>
    <n v="3"/>
    <n v="0"/>
    <n v="4614.9334038532106"/>
    <n v="659.27620055045873"/>
    <s v="Israel"/>
    <s v="30 Apr 2026 21:52"/>
    <s v="30 Apr 2026"/>
    <s v="Apr"/>
    <n v="0"/>
    <n v="0"/>
    <n v="1"/>
    <n v="5"/>
    <n v="0"/>
    <n v="6"/>
    <n v="-1"/>
    <s v="30.04.2025"/>
    <x v="27"/>
  </r>
  <r>
    <s v="TOPOLA SKIES"/>
    <n v="0"/>
    <n v="5"/>
    <n v="0"/>
    <n v="11274"/>
    <s v="533636"/>
    <s v="29 Jun 2026"/>
    <s v="29"/>
    <s v="Jun"/>
    <s v="04 Jul 2026"/>
    <s v="04"/>
    <s v="Jul"/>
    <n v="5"/>
    <n v="-25"/>
    <n v="2"/>
    <n v="3"/>
    <s v="TOPOLA SKIES"/>
    <x v="5"/>
    <n v="2"/>
    <n v="2"/>
    <n v="2844.0280275229356"/>
    <n v="568.80560550458711"/>
    <m/>
    <s v="30 Apr 2026 21:53"/>
    <s v="30 Apr 2026"/>
    <s v="Apr"/>
    <n v="0"/>
    <n v="2"/>
    <n v="3"/>
    <n v="0"/>
    <n v="0"/>
    <n v="5"/>
    <n v="0"/>
    <s v="30.04.2025"/>
    <x v="27"/>
  </r>
  <r>
    <s v="BOOKING"/>
    <n v="0"/>
    <n v="0"/>
    <n v="7"/>
    <n v="11273"/>
    <s v="5510189725"/>
    <s v="30 Jul 2026"/>
    <s v="30"/>
    <s v="Jul"/>
    <s v="06 Aug 2026"/>
    <s v="06"/>
    <s v="Aug"/>
    <n v="7"/>
    <n v="-24"/>
    <n v="1"/>
    <n v="5"/>
    <s v="BOOKING"/>
    <x v="0"/>
    <n v="2"/>
    <n v="0"/>
    <n v="3764.3447311926602"/>
    <n v="537.76353302752284"/>
    <m/>
    <s v="30 Apr 2026 21:52"/>
    <s v="30 Apr 2026"/>
    <s v="Apr"/>
    <n v="0"/>
    <n v="0"/>
    <n v="1"/>
    <n v="5"/>
    <n v="0"/>
    <n v="6"/>
    <n v="-1"/>
    <s v="30.04.2025"/>
    <x v="27"/>
  </r>
  <r>
    <s v="BOOKING"/>
    <n v="0"/>
    <n v="3"/>
    <n v="1"/>
    <n v="11275"/>
    <s v="6591945924"/>
    <s v="24 Aug 2026"/>
    <s v="24"/>
    <s v="Aug"/>
    <s v="28 Aug 2026"/>
    <s v="28"/>
    <s v="Aug"/>
    <n v="4"/>
    <n v="4"/>
    <n v="0"/>
    <n v="0"/>
    <s v="BOOKING"/>
    <x v="4"/>
    <n v="2"/>
    <n v="1"/>
    <n v="1767.3525842201834"/>
    <n v="441.83814605504585"/>
    <s v="Romania"/>
    <s v="30 Apr 2026 23:16"/>
    <s v="30 Apr 2026"/>
    <s v="Apr"/>
    <n v="0"/>
    <n v="0"/>
    <n v="0"/>
    <n v="4"/>
    <n v="0"/>
    <n v="4"/>
    <n v="0"/>
    <s v="30.04.2025"/>
    <x v="27"/>
  </r>
  <r>
    <s v="TO"/>
    <n v="0"/>
    <n v="0"/>
    <n v="10"/>
    <n v="11276"/>
    <s v="1260443.202562"/>
    <s v="10 Aug 2026"/>
    <s v="10"/>
    <s v="Aug"/>
    <s v="20 Aug 2026"/>
    <s v="20"/>
    <s v="Aug"/>
    <n v="10"/>
    <n v="10"/>
    <n v="0"/>
    <n v="0"/>
    <s v="СЛР-ХОЛИДЕЙ-СЪРВИС ЕООД"/>
    <x v="4"/>
    <n v="2"/>
    <n v="2"/>
    <n v="4557.6706490000006"/>
    <n v="455.76706490000004"/>
    <s v="Romania"/>
    <s v="30 Apr 2026 23:47"/>
    <s v="30 Apr 2026"/>
    <s v="Apr"/>
    <n v="0"/>
    <n v="0"/>
    <n v="0"/>
    <n v="10"/>
    <n v="0"/>
    <n v="10"/>
    <n v="0"/>
    <s v="30.04.2025"/>
    <x v="27"/>
  </r>
  <r>
    <s v="ITAKA"/>
    <n v="0"/>
    <n v="0"/>
    <n v="7"/>
    <n v="11047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</r>
  <r>
    <s v="ITAKA"/>
    <n v="0"/>
    <n v="4"/>
    <n v="3"/>
    <n v="11068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</r>
  <r>
    <s v="ITAKA"/>
    <n v="0"/>
    <n v="4"/>
    <n v="3"/>
    <n v="11059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</r>
  <r>
    <s v="ITAKA"/>
    <n v="0"/>
    <n v="4"/>
    <n v="3"/>
    <n v="11065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</r>
  <r>
    <s v="ITAKA"/>
    <n v="0"/>
    <n v="4"/>
    <n v="3"/>
    <n v="11060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</r>
  <r>
    <s v="ITAKA"/>
    <n v="0"/>
    <n v="4"/>
    <n v="3"/>
    <n v="11063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</r>
  <r>
    <s v="ITAKA"/>
    <n v="0"/>
    <n v="4"/>
    <n v="3"/>
    <n v="11067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</r>
  <r>
    <s v="ITAKA"/>
    <n v="0"/>
    <n v="4"/>
    <n v="3"/>
    <n v="11070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</r>
  <r>
    <s v="ITAKA"/>
    <n v="0"/>
    <n v="4"/>
    <n v="3"/>
    <n v="11071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</r>
  <r>
    <s v="ITAKA"/>
    <n v="0"/>
    <n v="4"/>
    <n v="3"/>
    <n v="11072"/>
    <s v="13956069"/>
    <s v="07 Jul 2026"/>
    <s v="07"/>
    <s v="Jul"/>
    <s v="14 Jul 2026"/>
    <s v="14"/>
    <s v="Jul"/>
    <n v="7"/>
    <n v="7"/>
    <n v="0"/>
    <n v="0"/>
    <s v="NOWA ITAKA SPOLKA Z OGRANICZONA ODPOWIEDZIALNOSCIA"/>
    <x v="3"/>
    <n v="3"/>
    <n v="0"/>
    <n v="2373.8495459000001"/>
    <n v="339.12136370000002"/>
    <s v="Poland"/>
    <s v="24 Apr 2026 12:16"/>
    <s v="16 Apr 2026"/>
    <s v="Apr"/>
    <n v="0"/>
    <n v="0"/>
    <n v="7"/>
    <n v="0"/>
    <n v="0"/>
    <n v="7"/>
    <n v="0"/>
    <s v="24.04.2025"/>
    <x v="26"/>
  </r>
  <r>
    <s v="ITAKA"/>
    <n v="0"/>
    <n v="4"/>
    <n v="3"/>
    <n v="11073"/>
    <s v="13956069"/>
    <s v="07 Jul 2026"/>
    <s v="07"/>
    <s v="Jul"/>
    <s v="14 Jul 2026"/>
    <s v="14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</r>
  <r>
    <s v="ITAKA"/>
    <n v="0"/>
    <n v="4"/>
    <n v="3"/>
    <n v="11076"/>
    <s v="13956069"/>
    <s v="07 Jul 2026"/>
    <s v="07"/>
    <s v="Jul"/>
    <s v="14 Jul 2026"/>
    <s v="14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12:17"/>
    <s v="16 Apr 2026"/>
    <s v="Apr"/>
    <n v="0"/>
    <n v="0"/>
    <n v="7"/>
    <n v="0"/>
    <n v="0"/>
    <n v="7"/>
    <n v="0"/>
    <s v="24.04.2025"/>
    <x v="26"/>
  </r>
  <r>
    <s v="ITAKA"/>
    <n v="0"/>
    <n v="4"/>
    <n v="3"/>
    <n v="11078"/>
    <s v="13956069"/>
    <s v="07 Jul 2026"/>
    <s v="07"/>
    <s v="Jul"/>
    <s v="14 Jul 2026"/>
    <s v="14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12:17"/>
    <s v="16 Apr 2026"/>
    <s v="Apr"/>
    <n v="0"/>
    <n v="0"/>
    <n v="7"/>
    <n v="0"/>
    <n v="0"/>
    <n v="7"/>
    <n v="0"/>
    <s v="24.04.2025"/>
    <x v="26"/>
  </r>
  <r>
    <s v="ITAKA"/>
    <n v="0"/>
    <n v="0"/>
    <n v="7"/>
    <n v="11053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</r>
  <r>
    <s v="ITAKA"/>
    <n v="0"/>
    <n v="0"/>
    <n v="7"/>
    <n v="11085"/>
    <s v="13956045"/>
    <s v="21 Jul 2026"/>
    <s v="21"/>
    <s v="Jul"/>
    <s v="28 Jul 2026"/>
    <s v="28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19:10"/>
    <s v="16 Apr 2026"/>
    <s v="Apr"/>
    <n v="0"/>
    <n v="0"/>
    <n v="7"/>
    <n v="0"/>
    <n v="0"/>
    <n v="7"/>
    <n v="0"/>
    <s v="24.04.2025"/>
    <x v="26"/>
  </r>
  <r>
    <s v="ITAKA"/>
    <n v="0"/>
    <n v="0"/>
    <n v="7"/>
    <n v="11045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</r>
  <r>
    <s v="ITAKA"/>
    <n v="0"/>
    <n v="0"/>
    <n v="7"/>
    <n v="11052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</r>
  <r>
    <s v="ITAKA"/>
    <n v="0"/>
    <n v="0"/>
    <n v="7"/>
    <n v="11084"/>
    <s v="13956045"/>
    <s v="21 Jul 2026"/>
    <s v="21"/>
    <s v="Jul"/>
    <s v="28 Jul 2026"/>
    <s v="28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19:10"/>
    <s v="16 Apr 2026"/>
    <s v="Apr"/>
    <n v="0"/>
    <n v="0"/>
    <n v="7"/>
    <n v="0"/>
    <n v="0"/>
    <n v="7"/>
    <n v="0"/>
    <s v="24.04.2025"/>
    <x v="26"/>
  </r>
  <r>
    <s v="ITAKA"/>
    <n v="0"/>
    <n v="4"/>
    <n v="3"/>
    <n v="11069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</r>
  <r>
    <s v="ITAKA"/>
    <n v="0"/>
    <n v="4"/>
    <n v="3"/>
    <n v="11061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</r>
  <r>
    <s v="ITAKA"/>
    <n v="0"/>
    <n v="4"/>
    <n v="3"/>
    <n v="11058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</r>
  <r>
    <s v="ITAKA"/>
    <n v="0"/>
    <n v="4"/>
    <n v="3"/>
    <n v="11074"/>
    <s v="13956069"/>
    <s v="07 Jul 2026"/>
    <s v="07"/>
    <s v="Jul"/>
    <s v="14 Jul 2026"/>
    <s v="14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12:17"/>
    <s v="16 Apr 2026"/>
    <s v="Apr"/>
    <n v="0"/>
    <n v="0"/>
    <n v="7"/>
    <n v="0"/>
    <n v="0"/>
    <n v="7"/>
    <n v="0"/>
    <s v="24.04.2025"/>
    <x v="26"/>
  </r>
  <r>
    <s v="ITAKA"/>
    <n v="0"/>
    <n v="0"/>
    <n v="7"/>
    <n v="11041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</r>
  <r>
    <s v="ITAKA"/>
    <n v="0"/>
    <n v="0"/>
    <n v="7"/>
    <n v="11043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</r>
  <r>
    <s v="ITAKA"/>
    <n v="0"/>
    <n v="0"/>
    <n v="7"/>
    <n v="11046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</r>
  <r>
    <s v="ITAKA"/>
    <n v="0"/>
    <n v="0"/>
    <n v="7"/>
    <n v="11042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</r>
  <r>
    <s v="ITAKA"/>
    <n v="0"/>
    <n v="0"/>
    <n v="7"/>
    <n v="11056"/>
    <s v="13956045"/>
    <s v="21 Jul 2026"/>
    <s v="21"/>
    <s v="Jul"/>
    <s v="28 Jul 2026"/>
    <s v="28"/>
    <s v="Jul"/>
    <n v="7"/>
    <n v="7"/>
    <n v="0"/>
    <n v="0"/>
    <s v="NOWA ITAKA SPOLKA Z OGRANICZONA ODPOWIEDZIALNOSCIA"/>
    <x v="3"/>
    <n v="3"/>
    <n v="0"/>
    <n v="2373.8495459000001"/>
    <n v="339.12136370000002"/>
    <s v="Poland"/>
    <s v="24 Apr 2026 12:15"/>
    <s v="16 Apr 2026"/>
    <s v="Apr"/>
    <n v="0"/>
    <n v="0"/>
    <n v="7"/>
    <n v="0"/>
    <n v="0"/>
    <n v="7"/>
    <n v="0"/>
    <s v="24.04.2025"/>
    <x v="26"/>
  </r>
  <r>
    <s v="ITAKA"/>
    <n v="0"/>
    <n v="0"/>
    <n v="7"/>
    <n v="11057"/>
    <s v="13956045"/>
    <s v="21 Jul 2026"/>
    <s v="21"/>
    <s v="Jul"/>
    <s v="28 Jul 2026"/>
    <s v="28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</r>
  <r>
    <s v="ITAKA"/>
    <n v="0"/>
    <n v="4"/>
    <n v="3"/>
    <n v="11062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</r>
  <r>
    <s v="ITAKA"/>
    <n v="0"/>
    <n v="4"/>
    <n v="3"/>
    <n v="11064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</r>
  <r>
    <s v="ITAKA"/>
    <n v="0"/>
    <n v="4"/>
    <n v="3"/>
    <n v="11066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</r>
  <r>
    <s v="ITAKA"/>
    <n v="0"/>
    <n v="0"/>
    <n v="7"/>
    <n v="11044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</r>
  <r>
    <s v="ITAKA"/>
    <n v="0"/>
    <n v="0"/>
    <n v="7"/>
    <n v="11087"/>
    <s v="13956045"/>
    <s v="21 Jul 2026"/>
    <s v="21"/>
    <s v="Jul"/>
    <s v="28 Jul 2026"/>
    <s v="28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20:38"/>
    <s v="16 Apr 2026"/>
    <s v="Apr"/>
    <n v="0"/>
    <n v="0"/>
    <n v="7"/>
    <n v="0"/>
    <n v="0"/>
    <n v="7"/>
    <n v="0"/>
    <s v="24.04.2025"/>
    <x v="26"/>
  </r>
  <r>
    <s v="ITAKA"/>
    <n v="0"/>
    <n v="0"/>
    <n v="7"/>
    <n v="11050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</r>
  <r>
    <s v="ITAKA"/>
    <n v="0"/>
    <n v="0"/>
    <n v="7"/>
    <n v="11086"/>
    <s v="13956045"/>
    <s v="21 Jul 2026"/>
    <s v="21"/>
    <s v="Jul"/>
    <s v="28 Jul 2026"/>
    <s v="28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19:10"/>
    <s v="16 Apr 2026"/>
    <s v="Apr"/>
    <n v="0"/>
    <n v="0"/>
    <n v="7"/>
    <n v="0"/>
    <n v="0"/>
    <n v="7"/>
    <n v="0"/>
    <s v="24.04.2025"/>
    <x v="26"/>
  </r>
  <r>
    <s v="ITAKA"/>
    <n v="0"/>
    <n v="0"/>
    <n v="7"/>
    <n v="11049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</r>
  <r>
    <s v="ITAKA"/>
    <n v="0"/>
    <n v="0"/>
    <n v="7"/>
    <n v="11055"/>
    <s v="13956045"/>
    <s v="21 Jul 2026"/>
    <s v="21"/>
    <s v="Jul"/>
    <s v="28 Jul 2026"/>
    <s v="28"/>
    <s v="Jul"/>
    <n v="7"/>
    <n v="7"/>
    <n v="0"/>
    <n v="0"/>
    <s v="NOWA ITAKA SPOLKA Z OGRANICZONA ODPOWIEDZIALNOSCIA"/>
    <x v="3"/>
    <n v="3"/>
    <n v="0"/>
    <n v="2373.8495459000001"/>
    <n v="339.12136370000002"/>
    <s v="Poland"/>
    <s v="24 Apr 2026 12:15"/>
    <s v="16 Apr 2026"/>
    <s v="Apr"/>
    <n v="0"/>
    <n v="0"/>
    <n v="7"/>
    <n v="0"/>
    <n v="0"/>
    <n v="7"/>
    <n v="0"/>
    <s v="24.04.2025"/>
    <x v="26"/>
  </r>
  <r>
    <s v="ITAKA"/>
    <n v="0"/>
    <n v="0"/>
    <n v="7"/>
    <n v="11048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</r>
  <r>
    <s v="TO"/>
    <n v="0"/>
    <n v="0"/>
    <n v="5"/>
    <n v="11278"/>
    <s v="63734"/>
    <s v="01 Aug 2026"/>
    <s v="01"/>
    <s v="Aug"/>
    <s v="06 Aug 2026"/>
    <s v="06"/>
    <s v="Aug"/>
    <n v="5"/>
    <n v="5"/>
    <n v="0"/>
    <n v="0"/>
    <s v="КЛУБ МАГЕЛАН - ООД"/>
    <x v="6"/>
    <n v="3"/>
    <n v="1"/>
    <n v="2403.0305295000003"/>
    <n v="480.60610590000005"/>
    <s v="Romania"/>
    <s v="01 May 2026 09:47"/>
    <s v="30 Apr 2026"/>
    <s v="May"/>
    <n v="0"/>
    <n v="0"/>
    <n v="0"/>
    <n v="5"/>
    <n v="0"/>
    <n v="5"/>
    <n v="0"/>
    <s v="01.05.2025"/>
    <x v="27"/>
  </r>
  <r>
    <s v="BOOKING"/>
    <n v="0"/>
    <n v="2"/>
    <n v="2"/>
    <n v="10956"/>
    <s v="6613074926"/>
    <s v="23 Aug 2026"/>
    <s v="23"/>
    <s v="Aug"/>
    <s v="27 Aug 2026"/>
    <s v="27"/>
    <s v="Aug"/>
    <n v="4"/>
    <n v="4"/>
    <n v="0"/>
    <n v="0"/>
    <s v="BOOKING"/>
    <x v="6"/>
    <n v="1"/>
    <n v="1"/>
    <n v="1767.3525842201834"/>
    <n v="441.83814605504585"/>
    <s v="Israel"/>
    <s v="17 Apr 2026 23:52"/>
    <s v="17 Apr 2026"/>
    <s v="Apr"/>
    <n v="0"/>
    <n v="0"/>
    <n v="0"/>
    <n v="4"/>
    <n v="0"/>
    <n v="4"/>
    <n v="0"/>
    <s v="17.04.2025"/>
    <x v="28"/>
  </r>
  <r>
    <s v="BOOKING"/>
    <n v="0"/>
    <n v="2"/>
    <n v="2"/>
    <n v="10957"/>
    <s v="6613074926"/>
    <s v="23 Aug 2026"/>
    <s v="23"/>
    <s v="Aug"/>
    <s v="27 Aug 2026"/>
    <s v="27"/>
    <s v="Aug"/>
    <n v="4"/>
    <n v="4"/>
    <n v="0"/>
    <n v="0"/>
    <s v="BOOKING"/>
    <x v="6"/>
    <n v="2"/>
    <n v="1"/>
    <n v="1767.3525842201834"/>
    <n v="441.83814605504585"/>
    <m/>
    <s v="17 Apr 2026 23:52"/>
    <s v="17 Apr 2026"/>
    <s v="Apr"/>
    <n v="0"/>
    <n v="0"/>
    <n v="0"/>
    <n v="4"/>
    <n v="0"/>
    <n v="4"/>
    <n v="0"/>
    <s v="17.04.2025"/>
    <x v="28"/>
  </r>
  <r>
    <s v="TO"/>
    <n v="0"/>
    <n v="0"/>
    <n v="5"/>
    <n v="11095"/>
    <s v="NT324492"/>
    <s v="11 Aug 2026"/>
    <s v="11"/>
    <s v="Aug"/>
    <s v="16 Aug 2026"/>
    <s v="16"/>
    <s v="Aug"/>
    <n v="5"/>
    <n v="5"/>
    <n v="0"/>
    <n v="0"/>
    <s v="НОВОТОН - ЕООД"/>
    <x v="4"/>
    <n v="3"/>
    <n v="0"/>
    <n v="1999.5428005000001"/>
    <n v="399.90856010000005"/>
    <s v="Romania"/>
    <s v="25 Apr 2026 09:56"/>
    <s v="24 Apr 2026"/>
    <s v="Apr"/>
    <n v="0"/>
    <n v="0"/>
    <n v="0"/>
    <n v="5"/>
    <n v="0"/>
    <n v="5"/>
    <n v="0"/>
    <s v="25.04.2025"/>
    <x v="26"/>
  </r>
  <r>
    <s v="TO"/>
    <n v="0"/>
    <n v="0"/>
    <n v="5"/>
    <n v="11094"/>
    <s v="NT324491"/>
    <s v="11 Aug 2026"/>
    <s v="11"/>
    <s v="Aug"/>
    <s v="16 Aug 2026"/>
    <s v="16"/>
    <s v="Aug"/>
    <n v="5"/>
    <n v="5"/>
    <n v="0"/>
    <n v="0"/>
    <s v="НОВОТОН - ЕООД"/>
    <x v="4"/>
    <n v="3"/>
    <n v="1"/>
    <n v="1999.5428005000001"/>
    <n v="399.90856010000005"/>
    <s v="Romania"/>
    <s v="25 Apr 2026 09:55"/>
    <s v="24 Apr 2026"/>
    <s v="Apr"/>
    <n v="0"/>
    <n v="0"/>
    <n v="0"/>
    <n v="5"/>
    <n v="0"/>
    <n v="5"/>
    <n v="0"/>
    <s v="25.04.2025"/>
    <x v="26"/>
  </r>
  <r>
    <s v="TO"/>
    <n v="0"/>
    <n v="5"/>
    <n v="0"/>
    <n v="11279"/>
    <s v="1260390.202591"/>
    <s v="29 Aug 2026"/>
    <s v="29"/>
    <s v="Aug"/>
    <s v="03 Sep 2026"/>
    <s v="03"/>
    <s v="Sep"/>
    <n v="5"/>
    <n v="-26"/>
    <n v="2"/>
    <n v="2"/>
    <s v="СЛР-ХОЛИДЕЙ-СЪРВИС ЕООД"/>
    <x v="4"/>
    <n v="2"/>
    <n v="2"/>
    <n v="1912.7235068"/>
    <n v="382.54470135999998"/>
    <s v="Romania"/>
    <s v="01 May 2026 10:06"/>
    <s v="30 Apr 2026"/>
    <s v="May"/>
    <n v="0"/>
    <n v="0"/>
    <n v="0"/>
    <n v="2"/>
    <n v="2"/>
    <n v="4"/>
    <n v="-1"/>
    <s v="01.05.2025"/>
    <x v="27"/>
  </r>
  <r>
    <s v="BOOKING"/>
    <n v="2"/>
    <n v="1"/>
    <n v="0"/>
    <n v="11096"/>
    <s v="5415138046"/>
    <s v="29 May 2026"/>
    <s v="29"/>
    <s v="May"/>
    <s v="01 Jun 2026"/>
    <s v="01"/>
    <s v="Jun"/>
    <n v="3"/>
    <n v="-28"/>
    <n v="2"/>
    <n v="0"/>
    <s v="BOOKING"/>
    <x v="4"/>
    <n v="2"/>
    <n v="1"/>
    <n v="771.7633406422018"/>
    <n v="257.25444688073389"/>
    <s v="Romania"/>
    <s v="25 Apr 2026 12:02"/>
    <s v="25 Apr 2026"/>
    <s v="Apr"/>
    <n v="2"/>
    <n v="0"/>
    <n v="0"/>
    <n v="0"/>
    <n v="0"/>
    <n v="2"/>
    <n v="-1"/>
    <s v="25.04.2025"/>
    <x v="26"/>
  </r>
  <r>
    <s v="BOOKING"/>
    <n v="0"/>
    <n v="0"/>
    <n v="5"/>
    <n v="11097"/>
    <s v="5340808470"/>
    <s v="15 Aug 2026"/>
    <s v="15"/>
    <s v="Aug"/>
    <s v="20 Aug 2026"/>
    <s v="20"/>
    <s v="Aug"/>
    <n v="5"/>
    <n v="5"/>
    <n v="0"/>
    <n v="0"/>
    <s v="BOOKING"/>
    <x v="3"/>
    <n v="2"/>
    <n v="0"/>
    <n v="2441.7371229357796"/>
    <n v="488.34742458715596"/>
    <s v="Romania"/>
    <s v="25 Apr 2026 14:41"/>
    <s v="25 Apr 2026"/>
    <s v="Apr"/>
    <n v="0"/>
    <n v="0"/>
    <n v="0"/>
    <n v="5"/>
    <n v="0"/>
    <n v="5"/>
    <n v="0"/>
    <s v="25.04.2025"/>
    <x v="26"/>
  </r>
  <r>
    <s v="BOOKING"/>
    <n v="0"/>
    <n v="0"/>
    <n v="5"/>
    <n v="11098"/>
    <s v="5340808470"/>
    <s v="15 Aug 2026"/>
    <s v="15"/>
    <s v="Aug"/>
    <s v="20 Aug 2026"/>
    <s v="20"/>
    <s v="Aug"/>
    <n v="5"/>
    <n v="5"/>
    <n v="0"/>
    <n v="0"/>
    <s v="BOOKING"/>
    <x v="3"/>
    <n v="2"/>
    <n v="1"/>
    <n v="2441.7371229357796"/>
    <n v="488.34742458715596"/>
    <m/>
    <s v="25 Apr 2026 14:41"/>
    <s v="25 Apr 2026"/>
    <s v="Apr"/>
    <n v="0"/>
    <n v="0"/>
    <n v="0"/>
    <n v="5"/>
    <n v="0"/>
    <n v="5"/>
    <n v="0"/>
    <s v="25.04.2025"/>
    <x v="26"/>
  </r>
  <r>
    <s v="BOOKING"/>
    <n v="0"/>
    <n v="0"/>
    <n v="5"/>
    <n v="11099"/>
    <s v="5340808470"/>
    <s v="15 Aug 2026"/>
    <s v="15"/>
    <s v="Aug"/>
    <s v="20 Aug 2026"/>
    <s v="20"/>
    <s v="Aug"/>
    <n v="5"/>
    <n v="5"/>
    <n v="0"/>
    <n v="0"/>
    <s v="BOOKING"/>
    <x v="0"/>
    <n v="2"/>
    <n v="0"/>
    <n v="2688.8176651376143"/>
    <n v="537.76353302752284"/>
    <m/>
    <s v="25 Apr 2026 14:41"/>
    <s v="25 Apr 2026"/>
    <s v="Apr"/>
    <n v="0"/>
    <n v="0"/>
    <n v="0"/>
    <n v="5"/>
    <n v="0"/>
    <n v="5"/>
    <n v="0"/>
    <s v="25.04.2025"/>
    <x v="26"/>
  </r>
  <r>
    <s v="BOOKING"/>
    <n v="4"/>
    <n v="0"/>
    <n v="0"/>
    <n v="11100"/>
    <s v="6063760362"/>
    <s v="11 Jun 2026"/>
    <s v="11"/>
    <s v="Jun"/>
    <s v="15 Jun 2026"/>
    <s v="15"/>
    <s v="Jun"/>
    <n v="4"/>
    <n v="4"/>
    <n v="0"/>
    <n v="0"/>
    <s v="BOOKING"/>
    <x v="6"/>
    <n v="2"/>
    <n v="1"/>
    <n v="988.32216880733927"/>
    <n v="247.08054220183482"/>
    <s v="Romania"/>
    <s v="25 Apr 2026 14:44"/>
    <s v="25 Apr 2026"/>
    <s v="Apr"/>
    <n v="0"/>
    <n v="4"/>
    <n v="0"/>
    <n v="0"/>
    <n v="0"/>
    <n v="4"/>
    <n v="0"/>
    <s v="25.04.2025"/>
    <x v="26"/>
  </r>
  <r>
    <s v="BOOKING"/>
    <n v="0"/>
    <n v="0"/>
    <n v="7"/>
    <n v="11101"/>
    <s v="6063726411"/>
    <s v="13 Aug 2026"/>
    <s v="13"/>
    <s v="Aug"/>
    <s v="20 Aug 2026"/>
    <s v="20"/>
    <s v="Aug"/>
    <n v="7"/>
    <n v="7"/>
    <n v="0"/>
    <n v="0"/>
    <s v="BOOKING"/>
    <x v="4"/>
    <n v="2"/>
    <n v="1"/>
    <n v="3608.3448594495408"/>
    <n v="515.47783706422001"/>
    <s v="Poland"/>
    <s v="25 Apr 2026 16:12"/>
    <s v="25 Apr 2026"/>
    <s v="Apr"/>
    <n v="0"/>
    <n v="0"/>
    <n v="0"/>
    <n v="7"/>
    <n v="0"/>
    <n v="7"/>
    <n v="0"/>
    <s v="25.04.2025"/>
    <x v="26"/>
  </r>
  <r>
    <s v="BOOKING"/>
    <n v="1"/>
    <n v="1"/>
    <n v="0"/>
    <n v="11102"/>
    <s v="5508677004"/>
    <s v="30 May 2026"/>
    <s v="30"/>
    <s v="May"/>
    <s v="01 Jun 2026"/>
    <s v="01"/>
    <s v="Jun"/>
    <n v="2"/>
    <n v="-29"/>
    <n v="1"/>
    <n v="0"/>
    <s v="BOOKING"/>
    <x v="4"/>
    <n v="2"/>
    <n v="1"/>
    <n v="514.50889376146779"/>
    <n v="257.25444688073389"/>
    <s v="Romania"/>
    <s v="25 Apr 2026 16:29"/>
    <s v="25 Apr 2026"/>
    <s v="Apr"/>
    <n v="1"/>
    <n v="0"/>
    <n v="0"/>
    <n v="0"/>
    <n v="0"/>
    <n v="1"/>
    <n v="-1"/>
    <s v="25.04.2025"/>
    <x v="26"/>
  </r>
  <r>
    <s v="BOOKING"/>
    <n v="3"/>
    <n v="-1"/>
    <n v="0"/>
    <n v="11103"/>
    <s v="5281847972"/>
    <s v="12 Jun 2026"/>
    <s v="12"/>
    <s v="Jun"/>
    <s v="14 Jun 2026"/>
    <s v="14"/>
    <s v="Jun"/>
    <n v="2"/>
    <n v="2"/>
    <n v="0"/>
    <n v="0"/>
    <s v="BOOKING"/>
    <x v="6"/>
    <n v="2"/>
    <n v="0"/>
    <n v="494.16108440366963"/>
    <n v="247.08054220183482"/>
    <s v="Romania"/>
    <s v="25 Apr 2026 16:31"/>
    <s v="25 Apr 2026"/>
    <s v="Apr"/>
    <n v="0"/>
    <n v="2"/>
    <n v="0"/>
    <n v="0"/>
    <n v="0"/>
    <n v="2"/>
    <n v="0"/>
    <s v="25.04.2025"/>
    <x v="26"/>
  </r>
  <r>
    <s v="BOOKING"/>
    <n v="3"/>
    <n v="-1"/>
    <n v="0"/>
    <n v="11104"/>
    <s v="5415119080"/>
    <s v="12 Jun 2026"/>
    <s v="12"/>
    <s v="Jun"/>
    <s v="14 Jun 2026"/>
    <s v="14"/>
    <s v="Jun"/>
    <n v="2"/>
    <n v="2"/>
    <n v="0"/>
    <n v="0"/>
    <s v="BOOKING"/>
    <x v="3"/>
    <n v="3"/>
    <n v="0"/>
    <n v="694.58880091743117"/>
    <n v="347.29440045871559"/>
    <m/>
    <s v="25 Apr 2026 16:32"/>
    <s v="25 Apr 2026"/>
    <s v="Apr"/>
    <n v="0"/>
    <n v="2"/>
    <n v="0"/>
    <n v="0"/>
    <n v="0"/>
    <n v="2"/>
    <n v="0"/>
    <s v="25.04.2025"/>
    <x v="26"/>
  </r>
  <r>
    <s v="BOOKING"/>
    <n v="3"/>
    <n v="-1"/>
    <n v="0"/>
    <n v="11105"/>
    <s v="5415151012"/>
    <s v="12 Jun 2026"/>
    <s v="12"/>
    <s v="Jun"/>
    <s v="14 Jun 2026"/>
    <s v="14"/>
    <s v="Jun"/>
    <n v="2"/>
    <n v="2"/>
    <n v="0"/>
    <n v="0"/>
    <s v="BOOKING"/>
    <x v="6"/>
    <n v="2"/>
    <n v="0"/>
    <n v="494.16108440366963"/>
    <n v="247.08054220183482"/>
    <s v="Romania"/>
    <s v="25 Apr 2026 16:39"/>
    <s v="25 Apr 2026"/>
    <s v="Apr"/>
    <n v="0"/>
    <n v="2"/>
    <n v="0"/>
    <n v="0"/>
    <n v="0"/>
    <n v="2"/>
    <n v="0"/>
    <s v="25.04.2025"/>
    <x v="26"/>
  </r>
  <r>
    <s v="BOOKING"/>
    <n v="0"/>
    <n v="0"/>
    <n v="6"/>
    <n v="11106"/>
    <s v="5020604257"/>
    <s v="20 Jul 2026"/>
    <s v="20"/>
    <s v="Jul"/>
    <s v="26 Jul 2026"/>
    <s v="26"/>
    <s v="Jul"/>
    <n v="6"/>
    <n v="6"/>
    <n v="0"/>
    <n v="0"/>
    <s v="BOOKING"/>
    <x v="0"/>
    <n v="2"/>
    <n v="2"/>
    <n v="4033.2803278899082"/>
    <n v="672.21338798165129"/>
    <s v="Romania"/>
    <s v="26 Apr 2026 00:11"/>
    <s v="25 Apr 2026"/>
    <s v="Apr"/>
    <n v="0"/>
    <n v="0"/>
    <n v="6"/>
    <n v="0"/>
    <n v="0"/>
    <n v="6"/>
    <n v="0"/>
    <s v="26.04.2025"/>
    <x v="26"/>
  </r>
  <r>
    <s v="TO"/>
    <n v="0"/>
    <n v="4"/>
    <n v="1"/>
    <n v="10959"/>
    <s v="1256838.201116"/>
    <s v="24 Aug 2026"/>
    <s v="24"/>
    <s v="Aug"/>
    <s v="29 Aug 2026"/>
    <s v="29"/>
    <s v="Aug"/>
    <n v="5"/>
    <n v="5"/>
    <n v="0"/>
    <n v="0"/>
    <s v="СЛР-ХОЛИДЕЙ-СЪРВИС ЕООД"/>
    <x v="4"/>
    <n v="2"/>
    <n v="2"/>
    <n v="2063.40065"/>
    <n v="412.68013000000002"/>
    <s v="Romania"/>
    <s v="18 Apr 2026 12:05"/>
    <s v="18 Apr 2026"/>
    <s v="Apr"/>
    <n v="0"/>
    <n v="0"/>
    <n v="0"/>
    <n v="5"/>
    <n v="0"/>
    <n v="5"/>
    <n v="0"/>
    <s v="18.04.2025"/>
    <x v="28"/>
  </r>
  <r>
    <s v="TOPOLA SKIES"/>
    <n v="0"/>
    <n v="0"/>
    <n v="5"/>
    <n v="10962"/>
    <s v="521998"/>
    <s v="02 Aug 2026"/>
    <s v="02"/>
    <s v="Aug"/>
    <s v="07 Aug 2026"/>
    <s v="07"/>
    <s v="Aug"/>
    <n v="5"/>
    <n v="5"/>
    <n v="0"/>
    <n v="0"/>
    <s v="TOPOLA SKIES"/>
    <x v="4"/>
    <n v="2"/>
    <n v="1"/>
    <n v="2189.0941284403671"/>
    <n v="437.81882568807333"/>
    <m/>
    <s v="18 Apr 2026 15:13"/>
    <s v="18 Apr 2026"/>
    <s v="Apr"/>
    <n v="0"/>
    <n v="0"/>
    <n v="0"/>
    <n v="5"/>
    <n v="0"/>
    <n v="5"/>
    <n v="0"/>
    <s v="18.04.2025"/>
    <x v="28"/>
  </r>
  <r>
    <s v="BOOKING"/>
    <n v="0"/>
    <n v="5"/>
    <n v="0"/>
    <n v="10964"/>
    <s v="6030396052"/>
    <s v="25 Aug 2026"/>
    <s v="25"/>
    <s v="Aug"/>
    <s v="30 Aug 2026"/>
    <s v="30"/>
    <s v="Aug"/>
    <n v="5"/>
    <n v="5"/>
    <n v="0"/>
    <n v="0"/>
    <s v="BOOKING"/>
    <x v="6"/>
    <n v="1"/>
    <n v="2"/>
    <n v="2151.0541321100914"/>
    <n v="430.21082642201827"/>
    <m/>
    <s v="18 Apr 2026 17:38"/>
    <s v="18 Apr 2026"/>
    <s v="Apr"/>
    <n v="0"/>
    <n v="0"/>
    <n v="0"/>
    <n v="5"/>
    <n v="0"/>
    <n v="5"/>
    <n v="0"/>
    <s v="18.04.2025"/>
    <x v="28"/>
  </r>
  <r>
    <s v="BOOKING"/>
    <n v="0"/>
    <n v="5"/>
    <n v="0"/>
    <n v="10963"/>
    <s v="6030396052"/>
    <s v="25 Aug 2026"/>
    <s v="25"/>
    <s v="Aug"/>
    <s v="30 Aug 2026"/>
    <s v="30"/>
    <s v="Aug"/>
    <n v="5"/>
    <n v="5"/>
    <n v="0"/>
    <n v="0"/>
    <s v="BOOKING"/>
    <x v="6"/>
    <n v="2"/>
    <n v="1"/>
    <n v="2151.0541321100914"/>
    <n v="430.21082642201827"/>
    <s v="Israel"/>
    <s v="18 Apr 2026 17:38"/>
    <s v="18 Apr 2026"/>
    <s v="Apr"/>
    <n v="0"/>
    <n v="0"/>
    <n v="0"/>
    <n v="5"/>
    <n v="0"/>
    <n v="5"/>
    <n v="0"/>
    <s v="18.04.2025"/>
    <x v="28"/>
  </r>
  <r>
    <s v="BOOKING"/>
    <n v="0"/>
    <n v="4"/>
    <n v="0"/>
    <n v="11280"/>
    <s v="6237179773"/>
    <s v="26 Jun 2026"/>
    <s v="26"/>
    <s v="Jun"/>
    <s v="30 Jun 2026"/>
    <s v="30"/>
    <s v="Jun"/>
    <n v="4"/>
    <n v="4"/>
    <n v="0"/>
    <n v="0"/>
    <s v="BOOKING"/>
    <x v="4"/>
    <n v="2"/>
    <n v="2"/>
    <n v="2209.1907302752288"/>
    <n v="552.2976825688072"/>
    <s v="Romania"/>
    <s v="01 May 2026 18:20"/>
    <s v="01 May 2026"/>
    <s v="May"/>
    <n v="0"/>
    <n v="4"/>
    <n v="0"/>
    <n v="0"/>
    <n v="0"/>
    <n v="4"/>
    <n v="0"/>
    <s v="01.05.2025"/>
    <x v="27"/>
  </r>
  <r>
    <s v="BOOKING"/>
    <n v="0"/>
    <n v="4"/>
    <n v="0"/>
    <n v="11281"/>
    <s v="5322643394"/>
    <s v="15 Jun 2026"/>
    <s v="15"/>
    <s v="Jun"/>
    <s v="19 Jun 2026"/>
    <s v="19"/>
    <s v="Jun"/>
    <n v="4"/>
    <n v="4"/>
    <n v="0"/>
    <n v="0"/>
    <s v="BOOKING"/>
    <x v="3"/>
    <n v="2"/>
    <n v="1"/>
    <n v="1418.5329952293575"/>
    <n v="354.63324880733938"/>
    <s v="Romania"/>
    <s v="01 May 2026 18:56"/>
    <s v="01 May 2026"/>
    <s v="May"/>
    <n v="0"/>
    <n v="4"/>
    <n v="0"/>
    <n v="0"/>
    <n v="0"/>
    <n v="4"/>
    <n v="0"/>
    <s v="01.05.2025"/>
    <x v="27"/>
  </r>
  <r>
    <s v="BOOKING"/>
    <n v="0"/>
    <n v="4"/>
    <n v="0"/>
    <n v="11282"/>
    <s v="5169401973"/>
    <s v="15 Jun 2026"/>
    <s v="15"/>
    <s v="Jun"/>
    <s v="19 Jun 2026"/>
    <s v="19"/>
    <s v="Jun"/>
    <n v="4"/>
    <n v="4"/>
    <n v="0"/>
    <n v="0"/>
    <s v="BOOKING"/>
    <x v="3"/>
    <n v="2"/>
    <n v="1"/>
    <n v="1914.9908341284402"/>
    <n v="478.74770853211004"/>
    <s v="Romania"/>
    <s v="01 May 2026 19:00"/>
    <s v="01 May 2026"/>
    <s v="May"/>
    <n v="0"/>
    <n v="4"/>
    <n v="0"/>
    <n v="0"/>
    <n v="0"/>
    <n v="4"/>
    <n v="0"/>
    <s v="01.05.2025"/>
    <x v="27"/>
  </r>
  <r>
    <s v="BOOKING"/>
    <n v="0"/>
    <n v="4"/>
    <n v="0"/>
    <n v="11283"/>
    <s v="6390683695"/>
    <s v="15 Jun 2026"/>
    <s v="15"/>
    <s v="Jun"/>
    <s v="19 Jun 2026"/>
    <s v="19"/>
    <s v="Jun"/>
    <n v="4"/>
    <n v="4"/>
    <n v="0"/>
    <n v="0"/>
    <s v="BOOKING"/>
    <x v="3"/>
    <n v="2"/>
    <n v="0"/>
    <n v="1418.5329952293575"/>
    <n v="354.63324880733938"/>
    <s v="Romania"/>
    <s v="01 May 2026 19:02"/>
    <s v="01 May 2026"/>
    <s v="May"/>
    <n v="0"/>
    <n v="4"/>
    <n v="0"/>
    <n v="0"/>
    <n v="0"/>
    <n v="4"/>
    <n v="0"/>
    <s v="01.05.2025"/>
    <x v="27"/>
  </r>
  <r>
    <s v="BOOKING"/>
    <n v="1"/>
    <n v="1"/>
    <n v="0"/>
    <n v="11284"/>
    <s v="6554913098"/>
    <s v="30 May 2026"/>
    <s v="30"/>
    <s v="May"/>
    <s v="01 Jun 2026"/>
    <s v="01"/>
    <s v="Jun"/>
    <n v="2"/>
    <n v="-29"/>
    <n v="1"/>
    <n v="0"/>
    <s v="BOOKING"/>
    <x v="6"/>
    <n v="2"/>
    <n v="0"/>
    <n v="494.16108440366963"/>
    <n v="247.08054220183482"/>
    <s v="Romania"/>
    <s v="01 May 2026 20:52"/>
    <s v="01 May 2026"/>
    <s v="May"/>
    <n v="1"/>
    <n v="0"/>
    <n v="0"/>
    <n v="0"/>
    <n v="0"/>
    <n v="1"/>
    <n v="-1"/>
    <s v="01.05.2025"/>
    <x v="27"/>
  </r>
  <r>
    <s v="BOOKING"/>
    <n v="0"/>
    <n v="5"/>
    <n v="0"/>
    <n v="11285"/>
    <s v="6390637531"/>
    <s v="19 Jun 2026"/>
    <s v="19"/>
    <s v="Jun"/>
    <s v="24 Jun 2026"/>
    <s v="24"/>
    <s v="Jun"/>
    <n v="5"/>
    <n v="5"/>
    <n v="0"/>
    <n v="0"/>
    <s v="BOOKING"/>
    <x v="4"/>
    <n v="1"/>
    <n v="0"/>
    <n v="1773.1662440366972"/>
    <n v="354.63324880733938"/>
    <s v="Romania"/>
    <s v="01 May 2026 21:08"/>
    <s v="01 May 2026"/>
    <s v="May"/>
    <n v="0"/>
    <n v="5"/>
    <n v="0"/>
    <n v="0"/>
    <n v="0"/>
    <n v="5"/>
    <n v="0"/>
    <s v="01.05.2025"/>
    <x v="27"/>
  </r>
  <r>
    <s v="BOOKING"/>
    <n v="0"/>
    <n v="5"/>
    <n v="0"/>
    <n v="11286"/>
    <s v="6390637531"/>
    <s v="19 Jun 2026"/>
    <s v="19"/>
    <s v="Jun"/>
    <s v="24 Jun 2026"/>
    <s v="24"/>
    <s v="Jun"/>
    <n v="5"/>
    <n v="5"/>
    <n v="0"/>
    <n v="0"/>
    <s v="BOOKING"/>
    <x v="4"/>
    <n v="1"/>
    <n v="1"/>
    <n v="1773.1662440366972"/>
    <n v="354.63324880733938"/>
    <m/>
    <s v="01 May 2026 21:08"/>
    <s v="01 May 2026"/>
    <s v="May"/>
    <n v="0"/>
    <n v="5"/>
    <n v="0"/>
    <n v="0"/>
    <n v="0"/>
    <n v="5"/>
    <n v="0"/>
    <s v="01.05.2025"/>
    <x v="27"/>
  </r>
  <r>
    <s v="BOOKING"/>
    <n v="0"/>
    <n v="0"/>
    <n v="5"/>
    <n v="11287"/>
    <s v="5644665407"/>
    <s v="10 Aug 2026"/>
    <s v="10"/>
    <s v="Aug"/>
    <s v="15 Aug 2026"/>
    <s v="15"/>
    <s v="Aug"/>
    <n v="5"/>
    <n v="5"/>
    <n v="0"/>
    <n v="0"/>
    <s v="BOOKING"/>
    <x v="4"/>
    <n v="2"/>
    <n v="1"/>
    <n v="2441.7371229357796"/>
    <n v="488.34742458715596"/>
    <s v="Germany"/>
    <s v="02 May 2026 00:16"/>
    <s v="01 May 2026"/>
    <s v="May"/>
    <n v="0"/>
    <n v="0"/>
    <n v="0"/>
    <n v="5"/>
    <n v="0"/>
    <n v="5"/>
    <n v="0"/>
    <s v="02.05.2025"/>
    <x v="27"/>
  </r>
  <r>
    <s v="TO"/>
    <n v="0"/>
    <n v="0"/>
    <n v="6"/>
    <n v="10970"/>
    <s v="1256887.201133"/>
    <s v="03 Aug 2026"/>
    <s v="03"/>
    <s v="Aug"/>
    <s v="09 Aug 2026"/>
    <s v="09"/>
    <s v="Aug"/>
    <n v="6"/>
    <n v="6"/>
    <n v="0"/>
    <n v="0"/>
    <s v="СЛР-ХОЛИДЕЙ-СЪРВИС ЕООД"/>
    <x v="6"/>
    <n v="3"/>
    <n v="1"/>
    <n v="2883.6366354000002"/>
    <n v="480.60610590000005"/>
    <s v="Romania"/>
    <s v="19 Apr 2026 10:30"/>
    <s v="19 Apr 2026"/>
    <s v="Apr"/>
    <n v="0"/>
    <n v="0"/>
    <n v="0"/>
    <n v="6"/>
    <n v="0"/>
    <n v="6"/>
    <n v="0"/>
    <s v="19.04.2025"/>
    <x v="28"/>
  </r>
  <r>
    <s v="BOOKING"/>
    <n v="1"/>
    <n v="2"/>
    <n v="0"/>
    <n v="10971"/>
    <s v="5201076353"/>
    <s v="30 May 2026"/>
    <s v="30"/>
    <s v="May"/>
    <s v="02 Jun 2026"/>
    <s v="02"/>
    <s v="Jun"/>
    <n v="3"/>
    <n v="-28"/>
    <n v="1"/>
    <n v="1"/>
    <s v="BOOKING"/>
    <x v="1"/>
    <n v="2"/>
    <n v="2"/>
    <n v="1264.4710100917432"/>
    <n v="421.4903366972477"/>
    <m/>
    <s v="19 Apr 2026 11:11"/>
    <s v="19 Apr 2026"/>
    <s v="Apr"/>
    <n v="1"/>
    <n v="1"/>
    <n v="0"/>
    <n v="0"/>
    <n v="0"/>
    <n v="2"/>
    <n v="-1"/>
    <s v="19.04.2025"/>
    <x v="28"/>
  </r>
  <r>
    <s v="BOOKING"/>
    <n v="0"/>
    <n v="0"/>
    <n v="4"/>
    <n v="10972"/>
    <s v="5289550283"/>
    <s v="28 Jul 2026"/>
    <s v="28"/>
    <s v="Jul"/>
    <s v="01 Aug 2026"/>
    <s v="01"/>
    <s v="Aug"/>
    <n v="4"/>
    <n v="-27"/>
    <n v="3"/>
    <n v="0"/>
    <s v="BOOKING"/>
    <x v="0"/>
    <n v="2"/>
    <n v="0"/>
    <n v="2151.0541321100914"/>
    <n v="537.76353302752284"/>
    <s v="Bulgaria"/>
    <s v="19 Apr 2026 12:41"/>
    <s v="19 Apr 2026"/>
    <s v="Apr"/>
    <n v="0"/>
    <n v="0"/>
    <n v="3"/>
    <n v="0"/>
    <n v="0"/>
    <n v="3"/>
    <n v="-1"/>
    <s v="19.04.2025"/>
    <x v="28"/>
  </r>
  <r>
    <s v="BOOKING"/>
    <n v="3"/>
    <n v="-1"/>
    <n v="0"/>
    <n v="10973"/>
    <s v="5487359976"/>
    <s v="12 Jun 2026"/>
    <s v="12"/>
    <s v="Jun"/>
    <s v="14 Jun 2026"/>
    <s v="14"/>
    <s v="Jun"/>
    <n v="2"/>
    <n v="2"/>
    <n v="0"/>
    <n v="0"/>
    <s v="BOOKING"/>
    <x v="3"/>
    <n v="2"/>
    <n v="1"/>
    <n v="694.58880091743117"/>
    <n v="347.29440045871559"/>
    <s v="Romania"/>
    <s v="19 Apr 2026 12:48"/>
    <s v="19 Apr 2026"/>
    <s v="Apr"/>
    <n v="0"/>
    <n v="2"/>
    <n v="0"/>
    <n v="0"/>
    <n v="0"/>
    <n v="2"/>
    <n v="0"/>
    <s v="19.04.2025"/>
    <x v="28"/>
  </r>
  <r>
    <s v="TOPOLA SKIES"/>
    <n v="0"/>
    <n v="5"/>
    <n v="0"/>
    <n v="10979"/>
    <s v="522990"/>
    <s v="19 Jun 2026"/>
    <s v="19"/>
    <s v="Jun"/>
    <s v="24 Jun 2026"/>
    <s v="24"/>
    <s v="Jun"/>
    <n v="5"/>
    <n v="5"/>
    <n v="0"/>
    <n v="0"/>
    <s v="TOPOLA SKIES"/>
    <x v="5"/>
    <n v="2"/>
    <n v="1"/>
    <n v="1830.2262385321098"/>
    <n v="366.04524770642195"/>
    <m/>
    <s v="19 Apr 2026 21:18"/>
    <s v="19 Apr 2026"/>
    <s v="Apr"/>
    <n v="0"/>
    <n v="5"/>
    <n v="0"/>
    <n v="0"/>
    <n v="0"/>
    <n v="5"/>
    <n v="0"/>
    <s v="19.04.2025"/>
    <x v="28"/>
  </r>
  <r>
    <s v="BOOKING"/>
    <n v="2"/>
    <n v="1"/>
    <n v="0"/>
    <n v="10976"/>
    <s v="6686585369"/>
    <s v="29 May 2026"/>
    <s v="29"/>
    <s v="May"/>
    <s v="01 Jun 2026"/>
    <s v="01"/>
    <s v="Jun"/>
    <n v="3"/>
    <n v="-28"/>
    <n v="2"/>
    <n v="0"/>
    <s v="BOOKING"/>
    <x v="5"/>
    <n v="2"/>
    <n v="0"/>
    <n v="928.73215568807336"/>
    <n v="309.57738522935773"/>
    <s v="Romania"/>
    <s v="19 Apr 2026 20:32"/>
    <s v="19 Apr 2026"/>
    <s v="Apr"/>
    <n v="2"/>
    <n v="0"/>
    <n v="0"/>
    <n v="0"/>
    <n v="0"/>
    <n v="2"/>
    <n v="-1"/>
    <s v="19.04.2025"/>
    <x v="28"/>
  </r>
  <r>
    <s v="BOOKING"/>
    <n v="0"/>
    <n v="0"/>
    <n v="6"/>
    <n v="10980"/>
    <s v="5047834207"/>
    <s v="17 Aug 2026"/>
    <s v="17"/>
    <s v="Aug"/>
    <s v="23 Aug 2026"/>
    <s v="23"/>
    <s v="Aug"/>
    <n v="6"/>
    <n v="6"/>
    <n v="0"/>
    <n v="0"/>
    <s v="BOOKING"/>
    <x v="4"/>
    <n v="2"/>
    <n v="1"/>
    <n v="2930.0845475229357"/>
    <n v="488.34742458715596"/>
    <s v="Bulgaria"/>
    <s v="19 Apr 2026 22:08"/>
    <s v="19 Apr 2026"/>
    <s v="Apr"/>
    <n v="0"/>
    <n v="0"/>
    <n v="0"/>
    <n v="6"/>
    <n v="0"/>
    <n v="6"/>
    <n v="0"/>
    <s v="19.04.2025"/>
    <x v="28"/>
  </r>
  <r>
    <s v="TOPOLA SKIES"/>
    <n v="2"/>
    <n v="0"/>
    <n v="0"/>
    <n v="10981"/>
    <s v="523052"/>
    <s v="22 May 2026"/>
    <s v="22"/>
    <s v="May"/>
    <s v="24 May 2026"/>
    <s v="24"/>
    <s v="May"/>
    <n v="2"/>
    <n v="2"/>
    <n v="0"/>
    <n v="0"/>
    <s v="TOPOLA SKIES"/>
    <x v="6"/>
    <n v="2"/>
    <n v="2"/>
    <n v="656.26171027522923"/>
    <n v="328.13085513761462"/>
    <m/>
    <s v="19 Apr 2026 22:18"/>
    <s v="19 Apr 2026"/>
    <s v="Apr"/>
    <n v="2"/>
    <n v="0"/>
    <n v="0"/>
    <n v="0"/>
    <n v="0"/>
    <n v="2"/>
    <n v="0"/>
    <s v="19.04.2025"/>
    <x v="28"/>
  </r>
  <r>
    <s v="TO"/>
    <n v="0"/>
    <n v="5"/>
    <n v="0"/>
    <n v="10982"/>
    <s v="656127"/>
    <s v="29 Jun 2026"/>
    <s v="29"/>
    <s v="Jun"/>
    <s v="04 Jul 2026"/>
    <s v="04"/>
    <s v="Jul"/>
    <n v="5"/>
    <n v="-25"/>
    <n v="2"/>
    <n v="3"/>
    <s v="ПРОФИ ТУРС - ООД"/>
    <x v="0"/>
    <n v="2"/>
    <n v="1"/>
    <n v="1851.7798439999999"/>
    <n v="370.35596879999997"/>
    <s v="Romania"/>
    <s v="20 Apr 2026 09:20"/>
    <s v="18 Apr 2026"/>
    <s v="Apr"/>
    <n v="0"/>
    <n v="2"/>
    <n v="3"/>
    <n v="0"/>
    <n v="0"/>
    <n v="5"/>
    <n v="0"/>
    <s v="20.04.2025"/>
    <x v="26"/>
  </r>
  <r>
    <s v="BOOKING"/>
    <n v="4"/>
    <n v="0"/>
    <n v="0"/>
    <n v="10983"/>
    <s v="5753498074"/>
    <s v="01 Jun 2026"/>
    <s v="01"/>
    <s v="Jun"/>
    <s v="05 Jun 2026"/>
    <s v="05"/>
    <s v="Jun"/>
    <n v="4"/>
    <n v="4"/>
    <n v="0"/>
    <n v="0"/>
    <s v="BOOKING"/>
    <x v="5"/>
    <n v="2"/>
    <n v="1"/>
    <n v="1238.3095409174309"/>
    <n v="309.57738522935773"/>
    <s v="Romania"/>
    <s v="20 Apr 2026 10:02"/>
    <s v="20 Apr 2026"/>
    <s v="Apr"/>
    <n v="0"/>
    <n v="4"/>
    <n v="0"/>
    <n v="0"/>
    <n v="0"/>
    <n v="4"/>
    <n v="0"/>
    <s v="20.04.2025"/>
    <x v="26"/>
  </r>
  <r>
    <m/>
    <m/>
    <m/>
    <m/>
    <m/>
    <m/>
    <m/>
    <m/>
    <m/>
    <m/>
    <m/>
    <m/>
    <m/>
    <m/>
    <m/>
    <m/>
    <m/>
    <x v="9"/>
    <m/>
    <m/>
    <m/>
    <m/>
    <m/>
    <m/>
    <m/>
    <m/>
    <m/>
    <m/>
    <m/>
    <m/>
    <m/>
    <m/>
    <m/>
    <m/>
    <x v="2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8">
  <r>
    <s v="INDIVIDUAL"/>
    <n v="0"/>
    <n v="0"/>
    <n v="5"/>
    <n v="9775"/>
    <s v="12122025"/>
    <s v="18 Aug 2026"/>
    <s v="18"/>
    <s v="Aug"/>
    <s v="23 Aug 2026"/>
    <s v="23"/>
    <s v="Aug"/>
    <n v="5"/>
    <n v="5"/>
    <n v="0"/>
    <n v="0"/>
    <s v="INDIVIDUAL"/>
    <x v="0"/>
    <n v="2"/>
    <n v="3"/>
    <n v="2637.6789908256874"/>
    <n v="527.53579816513752"/>
    <m/>
    <s v="27 Jan 2026 13:20"/>
    <s v="27 Jan 2026"/>
    <s v="Jan"/>
    <n v="0"/>
    <n v="0"/>
    <n v="0"/>
    <n v="5"/>
    <n v="0"/>
    <n v="5"/>
    <n v="0"/>
    <s v="27.01.2025"/>
    <x v="0"/>
    <s v="18.08.2026"/>
    <n v="34"/>
    <x v="0"/>
  </r>
  <r>
    <s v="BOOKING"/>
    <n v="2"/>
    <n v="1"/>
    <n v="0"/>
    <n v="9413"/>
    <s v="6652855982"/>
    <s v="29 May 2026"/>
    <s v="29"/>
    <s v="May"/>
    <s v="01 Jun 2026"/>
    <s v="01"/>
    <s v="Jun"/>
    <n v="3"/>
    <n v="-28"/>
    <n v="2"/>
    <n v="0"/>
    <s v="BOOKING"/>
    <x v="1"/>
    <n v="2"/>
    <n v="3"/>
    <n v="1264.4710100917432"/>
    <n v="421.4903366972477"/>
    <s v="Romania"/>
    <s v="09 Jan 2026 18:54"/>
    <s v="09 Jan 2026"/>
    <s v="Jan"/>
    <n v="2"/>
    <n v="0"/>
    <n v="0"/>
    <n v="0"/>
    <n v="0"/>
    <n v="2"/>
    <n v="-1"/>
    <s v="09.01.2025"/>
    <x v="1"/>
    <s v="29.05.2026"/>
    <n v="22"/>
    <x v="0"/>
  </r>
  <r>
    <s v="TO"/>
    <n v="0"/>
    <n v="7"/>
    <n v="0"/>
    <n v="9620"/>
    <s v="3896"/>
    <s v="23 Jun 2026"/>
    <s v="23"/>
    <s v="Jun"/>
    <s v="30 Jun 2026"/>
    <s v="30"/>
    <s v="Jun"/>
    <n v="7"/>
    <n v="7"/>
    <n v="0"/>
    <n v="0"/>
    <s v="ТЕДИ - КАМ - ЕООД"/>
    <x v="2"/>
    <n v="2"/>
    <n v="2"/>
    <n v="2483.8845416999998"/>
    <n v="354.84064881428566"/>
    <s v="Romania"/>
    <s v="21 Jan 2026 10:39"/>
    <s v="20 Jan 2026"/>
    <s v="Jan"/>
    <n v="0"/>
    <n v="7"/>
    <n v="0"/>
    <n v="0"/>
    <n v="0"/>
    <n v="7"/>
    <n v="0"/>
    <s v="21.01.2025"/>
    <x v="2"/>
    <s v="23.06.2026"/>
    <n v="26"/>
    <x v="0"/>
  </r>
  <r>
    <s v="TO"/>
    <n v="0"/>
    <n v="5"/>
    <n v="0"/>
    <n v="8231"/>
    <s v="1173107.220477"/>
    <s v="04 Jul 2026"/>
    <s v="04"/>
    <s v="Jul"/>
    <s v="09 Jul 2026"/>
    <s v="09"/>
    <s v="Jul"/>
    <n v="5"/>
    <n v="5"/>
    <n v="0"/>
    <n v="0"/>
    <s v="СЛР-ХОЛИДЕЙ-СЪРВИС ЕООД"/>
    <x v="3"/>
    <n v="2"/>
    <n v="0"/>
    <n v="1238.1381815"/>
    <n v="247.62763630000001"/>
    <s v="Romania"/>
    <s v="07 Nov 2025 22:18"/>
    <s v="07 Nov 2025"/>
    <s v="Nov"/>
    <n v="0"/>
    <n v="0"/>
    <n v="5"/>
    <n v="0"/>
    <n v="0"/>
    <n v="5"/>
    <n v="0"/>
    <s v="07.11.2025"/>
    <x v="3"/>
    <s v="04.07.2026"/>
    <n v="27"/>
    <x v="0"/>
  </r>
  <r>
    <s v="TO"/>
    <n v="0"/>
    <n v="0"/>
    <n v="6"/>
    <n v="8238"/>
    <s v="1173268.220507"/>
    <s v="11 Jul 2026"/>
    <s v="11"/>
    <s v="Jul"/>
    <s v="17 Jul 2026"/>
    <s v="17"/>
    <s v="Jul"/>
    <n v="6"/>
    <n v="6"/>
    <n v="0"/>
    <n v="0"/>
    <s v="СЛР-ХОЛИДЕЙ-СЪРВИС ЕООД"/>
    <x v="4"/>
    <n v="2"/>
    <n v="2"/>
    <n v="2050.9224545999996"/>
    <n v="341.82040909999995"/>
    <s v="Romania"/>
    <s v="08 Nov 2025 19:00"/>
    <s v="08 Nov 2025"/>
    <s v="Nov"/>
    <n v="0"/>
    <n v="0"/>
    <n v="6"/>
    <n v="0"/>
    <n v="0"/>
    <n v="6"/>
    <n v="0"/>
    <s v="08.11.2025"/>
    <x v="3"/>
    <s v="11.07.2026"/>
    <n v="28"/>
    <x v="0"/>
  </r>
  <r>
    <s v="TO"/>
    <n v="0"/>
    <n v="0"/>
    <n v="5"/>
    <n v="8230"/>
    <s v="1173106.220476"/>
    <s v="19 Jul 2026"/>
    <s v="19"/>
    <s v="Jul"/>
    <s v="24 Jul 2026"/>
    <s v="24"/>
    <s v="Jul"/>
    <n v="5"/>
    <n v="5"/>
    <n v="0"/>
    <n v="0"/>
    <s v="СЛР-ХОЛИДЕЙ-СЪРВИС ЕООД"/>
    <x v="5"/>
    <n v="2"/>
    <n v="2"/>
    <n v="1937.9341555000001"/>
    <n v="387.58683110000004"/>
    <s v="Romania"/>
    <s v="07 Nov 2025 22:13"/>
    <s v="07 Nov 2025"/>
    <s v="Nov"/>
    <n v="0"/>
    <n v="0"/>
    <n v="5"/>
    <n v="0"/>
    <n v="0"/>
    <n v="5"/>
    <n v="0"/>
    <s v="07.11.2025"/>
    <x v="3"/>
    <s v="19.07.2026"/>
    <n v="30"/>
    <x v="0"/>
  </r>
  <r>
    <s v="TO"/>
    <n v="0"/>
    <n v="6"/>
    <n v="0"/>
    <n v="9622"/>
    <s v="00001039"/>
    <s v="29 Jun 2026"/>
    <s v="29"/>
    <s v="Jun"/>
    <s v="05 Jul 2026"/>
    <s v="05"/>
    <s v="Jul"/>
    <n v="6"/>
    <n v="-24"/>
    <n v="2"/>
    <n v="4"/>
    <s v="КЛУБ МАГЕЛАН - ООД"/>
    <x v="6"/>
    <n v="2"/>
    <n v="0"/>
    <n v="1688.1942227999998"/>
    <n v="281.36570379999995"/>
    <s v="Romania"/>
    <s v="21 Jan 2026 12:49"/>
    <s v="21 Jan 2026"/>
    <s v="Jan"/>
    <n v="0"/>
    <n v="2"/>
    <n v="4"/>
    <n v="0"/>
    <n v="0"/>
    <n v="6"/>
    <n v="0"/>
    <s v="21.01.2025"/>
    <x v="2"/>
    <s v="29.06.2026"/>
    <n v="27"/>
    <x v="0"/>
  </r>
  <r>
    <s v="TO"/>
    <n v="0"/>
    <n v="0"/>
    <n v="6"/>
    <n v="8049"/>
    <s v="1169860.219307"/>
    <s v="20 Jul 2026"/>
    <s v="20"/>
    <s v="Jul"/>
    <s v="26 Jul 2026"/>
    <s v="26"/>
    <s v="Jul"/>
    <n v="6"/>
    <n v="6"/>
    <n v="0"/>
    <n v="0"/>
    <s v="СЛР-ХОЛИДЕЙ-СЪРВИС ЕООД"/>
    <x v="6"/>
    <n v="2"/>
    <n v="1"/>
    <n v="1735.3688423999999"/>
    <n v="289.22814039999997"/>
    <s v="Romania"/>
    <s v="27 Oct 2025 15:55"/>
    <s v="22 Oct 2025"/>
    <s v="Oct"/>
    <n v="0"/>
    <n v="0"/>
    <n v="6"/>
    <n v="0"/>
    <n v="0"/>
    <n v="6"/>
    <n v="0"/>
    <s v="27.10.2025"/>
    <x v="4"/>
    <s v="20.07.2026"/>
    <n v="30"/>
    <x v="0"/>
  </r>
  <r>
    <s v="TO"/>
    <n v="0"/>
    <n v="0"/>
    <n v="6"/>
    <n v="8050"/>
    <s v="1169861.219308"/>
    <s v="20 Jul 2026"/>
    <s v="20"/>
    <s v="Jul"/>
    <s v="26 Jul 2026"/>
    <s v="26"/>
    <s v="Jul"/>
    <n v="6"/>
    <n v="6"/>
    <n v="0"/>
    <n v="0"/>
    <s v="СЛР-ХОЛИДЕЙ-СЪРВИС ЕООД"/>
    <x v="6"/>
    <n v="3"/>
    <n v="1"/>
    <n v="2342.7714071999999"/>
    <n v="390.4619012"/>
    <s v="Romania"/>
    <s v="27 Oct 2025 15:55"/>
    <s v="22 Oct 2025"/>
    <s v="Oct"/>
    <n v="0"/>
    <n v="0"/>
    <n v="6"/>
    <n v="0"/>
    <n v="0"/>
    <n v="6"/>
    <n v="0"/>
    <s v="27.10.2025"/>
    <x v="4"/>
    <s v="20.07.2026"/>
    <n v="30"/>
    <x v="0"/>
  </r>
  <r>
    <s v="TO"/>
    <n v="0"/>
    <n v="0"/>
    <n v="6"/>
    <n v="8055"/>
    <s v="1170038.219412"/>
    <s v="20 Jul 2026"/>
    <s v="20"/>
    <s v="Jul"/>
    <s v="26 Jul 2026"/>
    <s v="26"/>
    <s v="Jul"/>
    <n v="6"/>
    <n v="6"/>
    <n v="0"/>
    <n v="0"/>
    <s v="СЛР-ХОЛИДЕЙ-СЪРВИС ЕООД"/>
    <x v="6"/>
    <n v="3"/>
    <n v="1"/>
    <n v="2342.7714071999999"/>
    <n v="390.4619012"/>
    <s v="Romania"/>
    <s v="27 Oct 2025 15:55"/>
    <s v="23 Oct 2025"/>
    <s v="Oct"/>
    <n v="0"/>
    <n v="0"/>
    <n v="6"/>
    <n v="0"/>
    <n v="0"/>
    <n v="6"/>
    <n v="0"/>
    <s v="27.10.2025"/>
    <x v="4"/>
    <s v="20.07.2026"/>
    <n v="30"/>
    <x v="0"/>
  </r>
  <r>
    <s v="TO"/>
    <n v="0"/>
    <n v="0"/>
    <n v="6"/>
    <n v="8057"/>
    <s v="1170169.219532"/>
    <s v="20 Jul 2026"/>
    <s v="20"/>
    <s v="Jul"/>
    <s v="26 Jul 2026"/>
    <s v="26"/>
    <s v="Jul"/>
    <n v="6"/>
    <n v="6"/>
    <n v="0"/>
    <n v="0"/>
    <s v="СЛР-ХОЛИДЕЙ-СЪРВИС ЕООД"/>
    <x v="2"/>
    <n v="2"/>
    <n v="1"/>
    <n v="1805.5440228"/>
    <n v="300.92400379999998"/>
    <s v="Romania"/>
    <s v="27 Oct 2025 15:56"/>
    <s v="24 Oct 2025"/>
    <s v="Oct"/>
    <n v="0"/>
    <n v="0"/>
    <n v="6"/>
    <n v="0"/>
    <n v="0"/>
    <n v="6"/>
    <n v="0"/>
    <s v="27.10.2025"/>
    <x v="4"/>
    <s v="20.07.2026"/>
    <n v="30"/>
    <x v="0"/>
  </r>
  <r>
    <s v="TO"/>
    <n v="0"/>
    <n v="0"/>
    <n v="5"/>
    <n v="9975"/>
    <s v="1240128.232930"/>
    <s v="27 Jul 2026"/>
    <s v="27"/>
    <s v="Jul"/>
    <s v="01 Aug 2026"/>
    <s v="01"/>
    <s v="Aug"/>
    <n v="5"/>
    <n v="-26"/>
    <n v="4"/>
    <n v="0"/>
    <s v="СЛР-ХОЛИДЕЙ-СЪРВИС ЕООД"/>
    <x v="6"/>
    <n v="1"/>
    <n v="0"/>
    <n v="1168.1194674999999"/>
    <n v="233.62389349999998"/>
    <s v="Romania"/>
    <s v="02 Feb 2026 15:23"/>
    <s v="02 Feb 2026"/>
    <s v="Feb"/>
    <n v="0"/>
    <n v="0"/>
    <n v="4"/>
    <n v="0"/>
    <n v="0"/>
    <n v="4"/>
    <n v="-1"/>
    <s v="02.02.2025"/>
    <x v="5"/>
    <s v="27.07.2026"/>
    <n v="31"/>
    <x v="0"/>
  </r>
  <r>
    <s v="TO"/>
    <n v="0"/>
    <n v="0"/>
    <n v="6"/>
    <n v="9628"/>
    <s v="18659"/>
    <s v="10 Aug 2026"/>
    <s v="10"/>
    <s v="Aug"/>
    <s v="16 Aug 2026"/>
    <s v="16"/>
    <s v="Aug"/>
    <n v="6"/>
    <n v="6"/>
    <n v="0"/>
    <n v="0"/>
    <s v="КЛУБ МАГЕЛАН - ООД"/>
    <x v="3"/>
    <n v="3"/>
    <n v="1"/>
    <n v="2584.1599458000001"/>
    <n v="430.69332430000003"/>
    <s v="Romania"/>
    <s v="21 Jan 2026 16:25"/>
    <s v="21 Jan 2026"/>
    <s v="Jan"/>
    <n v="0"/>
    <n v="0"/>
    <n v="0"/>
    <n v="6"/>
    <n v="0"/>
    <n v="6"/>
    <n v="0"/>
    <s v="21.01.2025"/>
    <x v="2"/>
    <s v="10.08.2026"/>
    <n v="33"/>
    <x v="0"/>
  </r>
  <r>
    <s v="TO"/>
    <n v="0"/>
    <n v="0"/>
    <n v="6"/>
    <n v="8127"/>
    <s v="1170906.219838"/>
    <s v="20 Jul 2026"/>
    <s v="20"/>
    <s v="Jul"/>
    <s v="26 Jul 2026"/>
    <s v="26"/>
    <s v="Jul"/>
    <n v="6"/>
    <n v="6"/>
    <n v="0"/>
    <n v="0"/>
    <s v="СЛР-ХОЛИДЕЙ-СЪРВИС ЕООД"/>
    <x v="6"/>
    <n v="2"/>
    <n v="1"/>
    <n v="1735.3688423999999"/>
    <n v="289.22814039999997"/>
    <s v="Romania"/>
    <s v="03 Nov 2025 10:08"/>
    <s v="31 Oct 2025"/>
    <s v="Nov"/>
    <n v="0"/>
    <n v="0"/>
    <n v="6"/>
    <n v="0"/>
    <n v="0"/>
    <n v="6"/>
    <n v="0"/>
    <s v="03.11.2025"/>
    <x v="3"/>
    <s v="20.07.2026"/>
    <n v="30"/>
    <x v="0"/>
  </r>
  <r>
    <s v="TO"/>
    <n v="0"/>
    <n v="5"/>
    <n v="0"/>
    <n v="10333"/>
    <s v="28971"/>
    <s v="22 Jun 2026"/>
    <s v="22"/>
    <s v="Jun"/>
    <s v="27 Jun 2026"/>
    <s v="27"/>
    <s v="Jun"/>
    <n v="5"/>
    <n v="5"/>
    <n v="0"/>
    <n v="0"/>
    <s v="КЛУБ МАГЕЛАН - ООД"/>
    <x v="3"/>
    <n v="2"/>
    <n v="0"/>
    <n v="1434.6404215999999"/>
    <n v="286.92808431999998"/>
    <s v="Romania"/>
    <s v="04 Mar 2026 17:24"/>
    <s v="04 Mar 2026"/>
    <s v="Mar"/>
    <n v="0"/>
    <n v="5"/>
    <n v="0"/>
    <n v="0"/>
    <n v="0"/>
    <n v="5"/>
    <n v="0"/>
    <s v="04.03.2025"/>
    <x v="6"/>
    <s v="22.06.2026"/>
    <n v="26"/>
    <x v="0"/>
  </r>
  <r>
    <s v="TO"/>
    <n v="0"/>
    <n v="0"/>
    <n v="5"/>
    <n v="9510"/>
    <s v="NT314343"/>
    <s v="27 Jul 2026"/>
    <s v="27"/>
    <s v="Jul"/>
    <s v="01 Aug 2026"/>
    <s v="01"/>
    <s v="Aug"/>
    <n v="5"/>
    <n v="-26"/>
    <n v="4"/>
    <n v="0"/>
    <s v="НОВОТОН - ЕООД"/>
    <x v="6"/>
    <n v="2"/>
    <n v="0"/>
    <n v="0"/>
    <n v="0"/>
    <s v="Romania"/>
    <s v="15 Jan 2026 11:25"/>
    <s v="15 Jan 2026"/>
    <s v="Jan"/>
    <n v="0"/>
    <n v="0"/>
    <n v="4"/>
    <n v="0"/>
    <n v="0"/>
    <n v="4"/>
    <n v="-1"/>
    <s v="15.01.2025"/>
    <x v="7"/>
    <s v="27.07.2026"/>
    <n v="31"/>
    <x v="1"/>
  </r>
  <r>
    <s v="TO"/>
    <n v="0"/>
    <n v="6"/>
    <n v="0"/>
    <n v="9630"/>
    <s v="52373"/>
    <s v="29 Jun 2026"/>
    <s v="29"/>
    <s v="Jun"/>
    <s v="05 Jul 2026"/>
    <s v="05"/>
    <s v="Jul"/>
    <n v="6"/>
    <n v="-24"/>
    <n v="2"/>
    <n v="4"/>
    <s v="КЛУБ МАГЕЛАН - ООД"/>
    <x v="3"/>
    <n v="2"/>
    <n v="1"/>
    <n v="1733.2565460000001"/>
    <n v="288.87609100000003"/>
    <s v="Romania"/>
    <s v="21 Jan 2026 16:51"/>
    <s v="21 Jan 2026"/>
    <s v="Jan"/>
    <n v="0"/>
    <n v="2"/>
    <n v="4"/>
    <n v="0"/>
    <n v="0"/>
    <n v="6"/>
    <n v="0"/>
    <s v="21.01.2025"/>
    <x v="2"/>
    <s v="29.06.2026"/>
    <n v="27"/>
    <x v="0"/>
  </r>
  <r>
    <s v="TO"/>
    <n v="0"/>
    <n v="6"/>
    <n v="0"/>
    <n v="9631"/>
    <s v="52374"/>
    <s v="29 Jun 2026"/>
    <s v="29"/>
    <s v="Jun"/>
    <s v="05 Jul 2026"/>
    <s v="05"/>
    <s v="Jul"/>
    <n v="6"/>
    <n v="-24"/>
    <n v="2"/>
    <n v="4"/>
    <s v="КЛУБ МАГЕЛАН - ООД"/>
    <x v="3"/>
    <n v="2"/>
    <n v="2"/>
    <n v="2166.6293574000001"/>
    <n v="361.10489290000004"/>
    <s v="Romania"/>
    <s v="21 Jan 2026 16:52"/>
    <s v="21 Jan 2026"/>
    <s v="Jan"/>
    <n v="0"/>
    <n v="2"/>
    <n v="4"/>
    <n v="0"/>
    <n v="0"/>
    <n v="6"/>
    <n v="0"/>
    <s v="21.01.2025"/>
    <x v="2"/>
    <s v="29.06.2026"/>
    <n v="27"/>
    <x v="0"/>
  </r>
  <r>
    <s v="TO"/>
    <n v="0"/>
    <n v="0"/>
    <n v="7"/>
    <n v="9632"/>
    <s v="2321410"/>
    <s v="20 Jul 2026"/>
    <s v="20"/>
    <s v="Jul"/>
    <s v="27 Jul 2026"/>
    <s v="27"/>
    <s v="Jul"/>
    <n v="7"/>
    <n v="7"/>
    <n v="0"/>
    <n v="0"/>
    <s v="ТУРИСТИЧЕСКА АГЕНЦИЯ СОЛВЕКС - ЕООД"/>
    <x v="3"/>
    <n v="2"/>
    <n v="0"/>
    <n v="2233.2449271999999"/>
    <n v="319.03498959999996"/>
    <s v="Romania"/>
    <s v="21 Jan 2026 16:52"/>
    <s v="21 Jan 2026"/>
    <s v="Jan"/>
    <n v="0"/>
    <n v="0"/>
    <n v="7"/>
    <n v="0"/>
    <n v="0"/>
    <n v="7"/>
    <n v="0"/>
    <s v="21.01.2025"/>
    <x v="2"/>
    <s v="20.07.2026"/>
    <n v="30"/>
    <x v="0"/>
  </r>
  <r>
    <s v="TO"/>
    <n v="0"/>
    <n v="0"/>
    <n v="6"/>
    <n v="9633"/>
    <s v="0296"/>
    <s v="08 Aug 2026"/>
    <s v="08"/>
    <s v="Aug"/>
    <s v="14 Aug 2026"/>
    <s v="14"/>
    <s v="Aug"/>
    <n v="6"/>
    <n v="6"/>
    <n v="0"/>
    <n v="0"/>
    <s v="АВАТАР ТУР - ООД"/>
    <x v="6"/>
    <n v="1"/>
    <n v="0"/>
    <n v="1308.3329202"/>
    <n v="218.05548669999999"/>
    <s v="Romania"/>
    <s v="21 Jan 2026 17:20"/>
    <s v="21 Jan 2026"/>
    <s v="Jan"/>
    <n v="0"/>
    <n v="0"/>
    <n v="0"/>
    <n v="6"/>
    <n v="0"/>
    <n v="6"/>
    <n v="0"/>
    <s v="21.01.2025"/>
    <x v="2"/>
    <s v="08.08.2026"/>
    <n v="32"/>
    <x v="0"/>
  </r>
  <r>
    <s v="TO"/>
    <n v="0"/>
    <n v="0"/>
    <n v="7"/>
    <n v="9634"/>
    <s v="2321420"/>
    <s v="20 Jul 2026"/>
    <s v="20"/>
    <s v="Jul"/>
    <s v="27 Jul 2026"/>
    <s v="27"/>
    <s v="Jul"/>
    <n v="7"/>
    <n v="7"/>
    <n v="0"/>
    <n v="0"/>
    <s v="ТУРИСТИЧЕСКА АГЕНЦИЯ СОЛВЕКС - ЕООД"/>
    <x v="0"/>
    <n v="3"/>
    <n v="0"/>
    <n v="3323.5810355999997"/>
    <n v="474.79729079999998"/>
    <s v="Romania"/>
    <s v="21 Jan 2026 17:21"/>
    <s v="21 Jan 2026"/>
    <s v="Jan"/>
    <n v="0"/>
    <n v="0"/>
    <n v="7"/>
    <n v="0"/>
    <n v="0"/>
    <n v="7"/>
    <n v="0"/>
    <s v="21.01.2025"/>
    <x v="2"/>
    <s v="20.07.2026"/>
    <n v="30"/>
    <x v="0"/>
  </r>
  <r>
    <s v="BOOKING"/>
    <n v="1"/>
    <n v="1"/>
    <n v="0"/>
    <n v="10335"/>
    <s v="6392823479"/>
    <s v="30 May 2026"/>
    <s v="30"/>
    <s v="May"/>
    <s v="01 Jun 2026"/>
    <s v="01"/>
    <s v="Jun"/>
    <n v="2"/>
    <n v="-29"/>
    <n v="1"/>
    <n v="0"/>
    <s v="BOOKING"/>
    <x v="4"/>
    <n v="2"/>
    <n v="1"/>
    <n v="694.58880091743117"/>
    <n v="347.29440045871559"/>
    <s v="Romania"/>
    <s v="05 Mar 2026 09:32"/>
    <s v="05 Mar 2026"/>
    <s v="Mar"/>
    <n v="1"/>
    <n v="0"/>
    <n v="0"/>
    <n v="0"/>
    <n v="0"/>
    <n v="1"/>
    <n v="-1"/>
    <s v="05.03.2025"/>
    <x v="6"/>
    <s v="30.05.2026"/>
    <n v="22"/>
    <x v="1"/>
  </r>
  <r>
    <s v="TO"/>
    <n v="0"/>
    <n v="0"/>
    <n v="5"/>
    <n v="10245"/>
    <s v="1247335.196050"/>
    <s v="17 Aug 2026"/>
    <s v="17"/>
    <s v="Aug"/>
    <s v="22 Aug 2026"/>
    <s v="22"/>
    <s v="Aug"/>
    <n v="5"/>
    <n v="5"/>
    <n v="0"/>
    <n v="0"/>
    <s v="СЛР-ХОЛИДЕЙ-СЪРВИС ЕООД"/>
    <x v="4"/>
    <n v="2"/>
    <n v="1"/>
    <n v="1709.1998369999999"/>
    <n v="341.83996739999998"/>
    <s v="Romania"/>
    <s v="27 Feb 2026 09:50"/>
    <s v="26 Feb 2026"/>
    <s v="Feb"/>
    <n v="0"/>
    <n v="0"/>
    <n v="0"/>
    <n v="5"/>
    <n v="0"/>
    <n v="5"/>
    <n v="0"/>
    <s v="27.02.2025"/>
    <x v="8"/>
    <s v="17.08.2026"/>
    <n v="34"/>
    <x v="0"/>
  </r>
  <r>
    <s v="TOPOLA SKIES"/>
    <n v="2"/>
    <n v="0"/>
    <n v="0"/>
    <n v="10336"/>
    <s v="487092"/>
    <s v="23 May 2026"/>
    <s v="23"/>
    <s v="May"/>
    <s v="25 May 2026"/>
    <s v="25"/>
    <s v="May"/>
    <n v="2"/>
    <n v="2"/>
    <n v="0"/>
    <n v="0"/>
    <s v="TOPOLA SKIES"/>
    <x v="4"/>
    <n v="3"/>
    <n v="1"/>
    <n v="740.99041908256868"/>
    <n v="370.49520954128434"/>
    <m/>
    <s v="05 Mar 2026 10:03"/>
    <s v="05 Mar 2026"/>
    <s v="Mar"/>
    <n v="2"/>
    <n v="0"/>
    <n v="0"/>
    <n v="0"/>
    <n v="0"/>
    <n v="2"/>
    <n v="0"/>
    <s v="05.03.2025"/>
    <x v="6"/>
    <s v="23.05.2026"/>
    <n v="21"/>
    <x v="1"/>
  </r>
  <r>
    <s v="TO"/>
    <n v="0"/>
    <n v="0"/>
    <n v="7"/>
    <n v="10246"/>
    <s v="1247390.196053"/>
    <s v="12 Jul 2026"/>
    <s v="12"/>
    <s v="Jul"/>
    <s v="19 Jul 2026"/>
    <s v="19"/>
    <s v="Jul"/>
    <n v="7"/>
    <n v="7"/>
    <n v="0"/>
    <n v="0"/>
    <s v="СЛР-ХОЛИДЕЙ-СЪРВИС ЕООД"/>
    <x v="4"/>
    <n v="3"/>
    <n v="1"/>
    <n v="3230.3466195000001"/>
    <n v="461.47808850000001"/>
    <s v="Romania"/>
    <s v="27 Feb 2026 09:56"/>
    <s v="27 Feb 2026"/>
    <s v="Feb"/>
    <n v="0"/>
    <n v="0"/>
    <n v="7"/>
    <n v="0"/>
    <n v="0"/>
    <n v="7"/>
    <n v="0"/>
    <s v="27.02.2025"/>
    <x v="8"/>
    <s v="12.07.2026"/>
    <n v="29"/>
    <x v="0"/>
  </r>
  <r>
    <s v="TO"/>
    <n v="0"/>
    <n v="4"/>
    <n v="0"/>
    <n v="10337"/>
    <s v="1248678.196840"/>
    <s v="22 Jun 2026"/>
    <s v="22"/>
    <s v="Jun"/>
    <s v="26 Jun 2026"/>
    <s v="26"/>
    <s v="Jun"/>
    <n v="4"/>
    <n v="4"/>
    <n v="0"/>
    <n v="0"/>
    <s v="СЛР-ХОЛИДЕЙ-СЪРВИС ЕООД"/>
    <x v="4"/>
    <n v="2"/>
    <n v="2"/>
    <n v="1875.0542210000001"/>
    <n v="468.76355525000002"/>
    <s v="Romania"/>
    <s v="05 Mar 2026 10:09"/>
    <s v="05 Mar 2026"/>
    <s v="Mar"/>
    <n v="0"/>
    <n v="4"/>
    <n v="0"/>
    <n v="0"/>
    <n v="0"/>
    <n v="4"/>
    <n v="0"/>
    <s v="05.03.2025"/>
    <x v="6"/>
    <s v="22.06.2026"/>
    <n v="26"/>
    <x v="0"/>
  </r>
  <r>
    <s v="TO"/>
    <n v="0"/>
    <n v="0"/>
    <n v="5"/>
    <n v="10247"/>
    <s v="1247362.196067"/>
    <s v="13 Jul 2026"/>
    <s v="13"/>
    <s v="Jul"/>
    <s v="18 Jul 2026"/>
    <s v="18"/>
    <s v="Jul"/>
    <n v="5"/>
    <n v="5"/>
    <n v="0"/>
    <n v="0"/>
    <s v="СЛР-ХОЛИДЕЙ-СЪРВИС ЕООД"/>
    <x v="5"/>
    <n v="2"/>
    <n v="2"/>
    <n v="2422.2954549999999"/>
    <n v="484.459091"/>
    <s v="Romania"/>
    <s v="27 Feb 2026 10:02"/>
    <s v="26 Feb 2026"/>
    <s v="Feb"/>
    <n v="0"/>
    <n v="0"/>
    <n v="5"/>
    <n v="0"/>
    <n v="0"/>
    <n v="5"/>
    <n v="0"/>
    <s v="27.02.2025"/>
    <x v="8"/>
    <s v="13.07.2026"/>
    <n v="29"/>
    <x v="0"/>
  </r>
  <r>
    <s v="TO"/>
    <n v="0"/>
    <n v="6"/>
    <n v="0"/>
    <n v="10086"/>
    <s v="2327451"/>
    <s v="05 Jul 2026"/>
    <s v="05"/>
    <s v="Jul"/>
    <s v="11 Jul 2026"/>
    <s v="11"/>
    <s v="Jul"/>
    <n v="6"/>
    <n v="6"/>
    <n v="0"/>
    <n v="0"/>
    <s v="ТУРИСТИЧЕСКА АГЕНЦИЯ СОЛВЕКС - ЕООД"/>
    <x v="3"/>
    <n v="2"/>
    <n v="2"/>
    <n v="2402.1895226000001"/>
    <n v="400.36492043333334"/>
    <s v="Romania"/>
    <s v="15 Feb 2026 12:08"/>
    <s v="14 Feb 2026"/>
    <s v="Feb"/>
    <n v="0"/>
    <n v="0"/>
    <n v="6"/>
    <n v="0"/>
    <n v="0"/>
    <n v="6"/>
    <n v="0"/>
    <s v="15.02.2025"/>
    <x v="9"/>
    <s v="05.07.2026"/>
    <n v="28"/>
    <x v="0"/>
  </r>
  <r>
    <s v="TO"/>
    <n v="0"/>
    <n v="0"/>
    <n v="7"/>
    <n v="9635"/>
    <s v="2321426"/>
    <s v="20 Jul 2026"/>
    <s v="20"/>
    <s v="Jul"/>
    <s v="27 Jul 2026"/>
    <s v="27"/>
    <s v="Jul"/>
    <n v="7"/>
    <n v="7"/>
    <n v="0"/>
    <n v="0"/>
    <s v="ТУРИСТИЧЕСКА АГЕНЦИЯ СОЛВЕКС - ЕООД"/>
    <x v="0"/>
    <n v="3"/>
    <n v="1"/>
    <n v="3323.5810355999997"/>
    <n v="474.79729079999998"/>
    <s v="Romania"/>
    <s v="21 Jan 2026 17:48"/>
    <s v="21 Jan 2026"/>
    <s v="Jan"/>
    <n v="0"/>
    <n v="0"/>
    <n v="7"/>
    <n v="0"/>
    <n v="0"/>
    <n v="7"/>
    <n v="0"/>
    <s v="21.01.2025"/>
    <x v="2"/>
    <s v="20.07.2026"/>
    <n v="30"/>
    <x v="0"/>
  </r>
  <r>
    <s v="TO"/>
    <n v="0"/>
    <n v="0"/>
    <n v="3"/>
    <n v="9776"/>
    <s v="2322977"/>
    <s v="31 Jul 2026"/>
    <s v="31"/>
    <s v="Jul"/>
    <s v="03 Aug 2026"/>
    <s v="03"/>
    <s v="Aug"/>
    <n v="3"/>
    <n v="-28"/>
    <n v="0"/>
    <n v="2"/>
    <s v="ТУРИСТИЧЕСКА АГЕНЦИЯ СОЛВЕКС - ЕООД"/>
    <x v="6"/>
    <n v="2"/>
    <n v="2"/>
    <n v="1668.714156"/>
    <n v="556.23805200000004"/>
    <s v="Romania"/>
    <s v="27 Jan 2026 14:08"/>
    <s v="27 Jan 2026"/>
    <s v="Jan"/>
    <n v="0"/>
    <n v="0"/>
    <n v="0"/>
    <n v="2"/>
    <n v="0"/>
    <n v="2"/>
    <n v="-1"/>
    <s v="27.01.2025"/>
    <x v="0"/>
    <s v="31.07.2026"/>
    <n v="31"/>
    <x v="0"/>
  </r>
  <r>
    <s v="TO"/>
    <n v="0"/>
    <n v="0"/>
    <n v="7"/>
    <n v="10087"/>
    <s v="5828"/>
    <s v="27 Jul 2026"/>
    <s v="27"/>
    <s v="Jul"/>
    <s v="03 Aug 2026"/>
    <s v="03"/>
    <s v="Aug"/>
    <n v="7"/>
    <n v="-24"/>
    <n v="4"/>
    <n v="2"/>
    <s v="ТЕДИ - КАМ - ЕООД"/>
    <x v="4"/>
    <n v="2"/>
    <n v="2"/>
    <n v="2991.0312607000001"/>
    <n v="427.29018009999999"/>
    <s v="Israel"/>
    <s v="15 Feb 2026 15:27"/>
    <s v="15 Feb 2026"/>
    <s v="Feb"/>
    <n v="0"/>
    <n v="0"/>
    <n v="4"/>
    <n v="2"/>
    <n v="0"/>
    <n v="6"/>
    <n v="-1"/>
    <s v="15.02.2025"/>
    <x v="9"/>
    <s v="27.07.2026"/>
    <n v="31"/>
    <x v="0"/>
  </r>
  <r>
    <s v="BOOKING"/>
    <n v="1"/>
    <n v="1"/>
    <n v="0"/>
    <n v="10088"/>
    <s v="5979154621"/>
    <s v="30 May 2026"/>
    <s v="30"/>
    <s v="May"/>
    <s v="01 Jun 2026"/>
    <s v="01"/>
    <s v="Jun"/>
    <n v="2"/>
    <n v="-29"/>
    <n v="1"/>
    <n v="0"/>
    <s v="BOOKING"/>
    <x v="6"/>
    <n v="2"/>
    <n v="1"/>
    <n v="494.16108440366963"/>
    <n v="247.08054220183482"/>
    <s v="Romania"/>
    <s v="15 Feb 2026 15:30"/>
    <s v="15 Feb 2026"/>
    <s v="Feb"/>
    <n v="1"/>
    <n v="0"/>
    <n v="0"/>
    <n v="0"/>
    <n v="0"/>
    <n v="1"/>
    <n v="-1"/>
    <s v="15.02.2025"/>
    <x v="9"/>
    <s v="30.05.2026"/>
    <n v="22"/>
    <x v="0"/>
  </r>
  <r>
    <s v="TO"/>
    <n v="0"/>
    <n v="0"/>
    <n v="6"/>
    <n v="10089"/>
    <s v="1243618.234593"/>
    <s v="14 Jul 2026"/>
    <s v="14"/>
    <s v="Jul"/>
    <s v="20 Jul 2026"/>
    <s v="20"/>
    <s v="Jul"/>
    <n v="6"/>
    <n v="6"/>
    <n v="0"/>
    <n v="0"/>
    <s v="СЛР-ХОЛИДЕЙ-СЪРВИС ЕООД"/>
    <x v="2"/>
    <n v="2"/>
    <n v="1"/>
    <n v="2083.1936495999998"/>
    <n v="347.19894159999996"/>
    <s v="Romania"/>
    <s v="15 Feb 2026 15:52"/>
    <s v="15 Feb 2026"/>
    <s v="Feb"/>
    <n v="0"/>
    <n v="0"/>
    <n v="6"/>
    <n v="0"/>
    <n v="0"/>
    <n v="6"/>
    <n v="0"/>
    <s v="15.02.2025"/>
    <x v="9"/>
    <s v="14.07.2026"/>
    <n v="29"/>
    <x v="0"/>
  </r>
  <r>
    <s v="BOOKING"/>
    <n v="0"/>
    <n v="4"/>
    <n v="0"/>
    <n v="10038"/>
    <s v="6956307117"/>
    <s v="01 Jul 2026"/>
    <s v="01"/>
    <s v="Jul"/>
    <s v="05 Jul 2026"/>
    <s v="05"/>
    <s v="Jul"/>
    <n v="4"/>
    <n v="4"/>
    <n v="0"/>
    <n v="0"/>
    <s v="BOOKING"/>
    <x v="6"/>
    <n v="1"/>
    <n v="2"/>
    <n v="1720.8433056880731"/>
    <n v="430.21082642201827"/>
    <s v="Bulgaria"/>
    <s v="09 Feb 2026 11:24"/>
    <s v="09 Feb 2026"/>
    <s v="Feb"/>
    <n v="0"/>
    <n v="0"/>
    <n v="4"/>
    <n v="0"/>
    <n v="0"/>
    <n v="4"/>
    <n v="0"/>
    <s v="09.02.2025"/>
    <x v="9"/>
    <s v="01.07.2026"/>
    <n v="27"/>
    <x v="1"/>
  </r>
  <r>
    <s v="TO"/>
    <n v="0"/>
    <n v="0"/>
    <n v="6"/>
    <n v="9976"/>
    <s v="100674"/>
    <s v="13 Jul 2026"/>
    <s v="13"/>
    <s v="Jul"/>
    <s v="19 Jul 2026"/>
    <s v="19"/>
    <s v="Jul"/>
    <n v="6"/>
    <n v="6"/>
    <n v="0"/>
    <n v="0"/>
    <s v="ДЕСТИНЕЙШЪН ТУРИСТИК СЪРВИСИС - ЕООД"/>
    <x v="4"/>
    <n v="2"/>
    <n v="1"/>
    <n v="2051.0398043999999"/>
    <n v="341.83996739999998"/>
    <s v="Romania"/>
    <s v="02 Feb 2026 17:13"/>
    <s v="02 Feb 2026"/>
    <s v="Feb"/>
    <n v="0"/>
    <n v="0"/>
    <n v="6"/>
    <n v="0"/>
    <n v="0"/>
    <n v="6"/>
    <n v="0"/>
    <s v="02.02.2025"/>
    <x v="5"/>
    <s v="13.07.2026"/>
    <n v="29"/>
    <x v="0"/>
  </r>
  <r>
    <s v="ITAKA"/>
    <n v="0"/>
    <n v="7"/>
    <n v="0"/>
    <n v="10249"/>
    <s v="13807138"/>
    <s v="23 Jun 2026"/>
    <s v="23"/>
    <s v="Jun"/>
    <s v="30 Jun 2026"/>
    <s v="30"/>
    <s v="Jun"/>
    <n v="7"/>
    <n v="7"/>
    <n v="0"/>
    <n v="0"/>
    <s v="NOWA ITAKA SPOLKA Z OGRANICZONA ODPOWIEDZIALNOSCIA"/>
    <x v="3"/>
    <n v="2"/>
    <n v="0"/>
    <n v="1631.0253118999999"/>
    <n v="233.00361598571428"/>
    <s v="Poland"/>
    <s v="27 Feb 2026 11:44"/>
    <s v="21 Feb 2026"/>
    <s v="Feb"/>
    <n v="0"/>
    <n v="7"/>
    <n v="0"/>
    <n v="0"/>
    <n v="0"/>
    <n v="7"/>
    <n v="0"/>
    <s v="27.02.2025"/>
    <x v="8"/>
    <s v="23.06.2026"/>
    <n v="26"/>
    <x v="0"/>
  </r>
  <r>
    <s v="TO"/>
    <n v="0"/>
    <n v="0"/>
    <n v="5"/>
    <n v="10248"/>
    <s v="2329945"/>
    <s v="10 Aug 2026"/>
    <s v="10"/>
    <s v="Aug"/>
    <s v="15 Aug 2026"/>
    <s v="15"/>
    <s v="Aug"/>
    <n v="5"/>
    <n v="5"/>
    <n v="0"/>
    <n v="0"/>
    <s v="ТУРИСТИЧЕСКА АГЕНЦИЯ СОЛВЕКС - ЕООД"/>
    <x v="6"/>
    <n v="2"/>
    <n v="1"/>
    <n v="1668.714156"/>
    <n v="333.74283120000001"/>
    <s v="Romania"/>
    <s v="27 Feb 2026 11:44"/>
    <s v="27 Feb 2026"/>
    <s v="Feb"/>
    <n v="0"/>
    <n v="0"/>
    <n v="0"/>
    <n v="5"/>
    <n v="0"/>
    <n v="5"/>
    <n v="0"/>
    <s v="27.02.2025"/>
    <x v="8"/>
    <s v="10.08.2026"/>
    <n v="33"/>
    <x v="0"/>
  </r>
  <r>
    <s v="ITAKA"/>
    <n v="0"/>
    <n v="0"/>
    <n v="7"/>
    <n v="10250"/>
    <s v="13821627"/>
    <s v="11 Aug 2026"/>
    <s v="11"/>
    <s v="Aug"/>
    <s v="18 Aug 2026"/>
    <s v="18"/>
    <s v="Aug"/>
    <n v="7"/>
    <n v="7"/>
    <n v="0"/>
    <n v="0"/>
    <s v="NOWA ITAKA SPOLKA Z OGRANICZONA ODPOWIEDZIALNOSCIA"/>
    <x v="3"/>
    <n v="2"/>
    <n v="1"/>
    <n v="1808.6929091"/>
    <n v="258.38470130000002"/>
    <s v="Poland"/>
    <s v="27 Feb 2026 11:44"/>
    <s v="26 Feb 2026"/>
    <s v="Feb"/>
    <n v="0"/>
    <n v="0"/>
    <n v="0"/>
    <n v="7"/>
    <n v="0"/>
    <n v="7"/>
    <n v="0"/>
    <s v="27.02.2025"/>
    <x v="8"/>
    <s v="11.08.2026"/>
    <n v="33"/>
    <x v="0"/>
  </r>
  <r>
    <s v="ITAKA"/>
    <n v="0"/>
    <n v="7"/>
    <n v="0"/>
    <n v="10254"/>
    <s v="13816673"/>
    <s v="28 Aug 2026"/>
    <s v="28"/>
    <s v="Aug"/>
    <s v="04 Sep 2026"/>
    <s v="04"/>
    <s v="Sep"/>
    <n v="7"/>
    <n v="-24"/>
    <n v="3"/>
    <n v="3"/>
    <s v="NOWA ITAKA SPOLKA Z OGRANICZONA ODPOWIEDZIALNOSCIA"/>
    <x v="3"/>
    <n v="2"/>
    <n v="0"/>
    <n v="1453.3577147000001"/>
    <n v="207.62253067142859"/>
    <s v="Poland"/>
    <s v="27 Feb 2026 11:45"/>
    <s v="24 Feb 2026"/>
    <s v="Feb"/>
    <n v="0"/>
    <n v="0"/>
    <n v="0"/>
    <n v="3"/>
    <n v="3"/>
    <n v="6"/>
    <n v="-1"/>
    <s v="27.02.2025"/>
    <x v="8"/>
    <s v="28.08.2026"/>
    <n v="35"/>
    <x v="0"/>
  </r>
  <r>
    <s v="ITAKA"/>
    <n v="0"/>
    <n v="7"/>
    <n v="0"/>
    <n v="10251"/>
    <s v="13816673"/>
    <s v="28 Aug 2026"/>
    <s v="28"/>
    <s v="Aug"/>
    <s v="04 Sep 2026"/>
    <s v="04"/>
    <s v="Sep"/>
    <n v="7"/>
    <n v="-24"/>
    <n v="3"/>
    <n v="3"/>
    <s v="NOWA ITAKA SPOLKA Z OGRANICZONA ODPOWIEDZIALNOSCIA"/>
    <x v="3"/>
    <n v="2"/>
    <n v="1"/>
    <n v="1453.3577147000001"/>
    <n v="207.62253067142859"/>
    <s v="Poland"/>
    <s v="27 Feb 2026 11:44"/>
    <s v="24 Feb 2026"/>
    <s v="Feb"/>
    <n v="0"/>
    <n v="0"/>
    <n v="0"/>
    <n v="3"/>
    <n v="3"/>
    <n v="6"/>
    <n v="-1"/>
    <s v="27.02.2025"/>
    <x v="8"/>
    <s v="28.08.2026"/>
    <n v="35"/>
    <x v="0"/>
  </r>
  <r>
    <s v="ITAKA"/>
    <n v="0"/>
    <n v="7"/>
    <n v="0"/>
    <n v="10252"/>
    <s v="13816673"/>
    <s v="28 Aug 2026"/>
    <s v="28"/>
    <s v="Aug"/>
    <s v="04 Sep 2026"/>
    <s v="04"/>
    <s v="Sep"/>
    <n v="7"/>
    <n v="-24"/>
    <n v="3"/>
    <n v="3"/>
    <s v="NOWA ITAKA SPOLKA Z OGRANICZONA ODPOWIEDZIALNOSCIA"/>
    <x v="3"/>
    <n v="2"/>
    <n v="0"/>
    <n v="1453.3577147000001"/>
    <n v="207.62253067142859"/>
    <s v="Poland"/>
    <s v="27 Feb 2026 11:44"/>
    <s v="24 Feb 2026"/>
    <s v="Feb"/>
    <n v="0"/>
    <n v="0"/>
    <n v="0"/>
    <n v="3"/>
    <n v="3"/>
    <n v="6"/>
    <n v="-1"/>
    <s v="27.02.2025"/>
    <x v="8"/>
    <s v="28.08.2026"/>
    <n v="35"/>
    <x v="0"/>
  </r>
  <r>
    <s v="ITAKA"/>
    <n v="0"/>
    <n v="7"/>
    <n v="0"/>
    <n v="10253"/>
    <s v="13816673"/>
    <s v="28 Aug 2026"/>
    <s v="28"/>
    <s v="Aug"/>
    <s v="04 Sep 2026"/>
    <s v="04"/>
    <s v="Sep"/>
    <n v="7"/>
    <n v="-24"/>
    <n v="3"/>
    <n v="3"/>
    <s v="NOWA ITAKA SPOLKA Z OGRANICZONA ODPOWIEDZIALNOSCIA"/>
    <x v="3"/>
    <n v="2"/>
    <n v="0"/>
    <n v="1453.3577147000001"/>
    <n v="207.62253067142859"/>
    <s v="Poland"/>
    <s v="27 Feb 2026 11:45"/>
    <s v="24 Feb 2026"/>
    <s v="Feb"/>
    <n v="0"/>
    <n v="0"/>
    <n v="0"/>
    <n v="3"/>
    <n v="3"/>
    <n v="6"/>
    <n v="-1"/>
    <s v="27.02.2025"/>
    <x v="8"/>
    <s v="28.08.2026"/>
    <n v="35"/>
    <x v="0"/>
  </r>
  <r>
    <s v="TO"/>
    <n v="0"/>
    <n v="4"/>
    <n v="3"/>
    <n v="9777"/>
    <s v="1237114.231177"/>
    <s v="22 Aug 2026"/>
    <s v="22"/>
    <s v="Aug"/>
    <s v="29 Aug 2026"/>
    <s v="29"/>
    <s v="Aug"/>
    <n v="7"/>
    <n v="7"/>
    <n v="0"/>
    <n v="0"/>
    <s v="СЛР-ХОЛИДЕЙ-СЪРВИС ЕООД"/>
    <x v="5"/>
    <n v="2"/>
    <n v="1"/>
    <n v="2381.4577245999999"/>
    <n v="340.20824637142857"/>
    <s v="Romania"/>
    <s v="27 Jan 2026 14:37"/>
    <s v="27 Jan 2026"/>
    <s v="Jan"/>
    <n v="0"/>
    <n v="0"/>
    <n v="0"/>
    <n v="7"/>
    <n v="0"/>
    <n v="7"/>
    <n v="0"/>
    <s v="27.01.2025"/>
    <x v="0"/>
    <s v="22.08.2026"/>
    <n v="34"/>
    <x v="0"/>
  </r>
  <r>
    <s v="TO"/>
    <n v="7"/>
    <n v="0"/>
    <n v="0"/>
    <n v="9778"/>
    <s v="1237156.231218"/>
    <s v="08 Jun 2026"/>
    <s v="08"/>
    <s v="Jun"/>
    <s v="15 Jun 2026"/>
    <s v="15"/>
    <s v="Jun"/>
    <n v="7"/>
    <n v="7"/>
    <n v="0"/>
    <n v="0"/>
    <s v="СЛР-ХОЛИДЕЙ-СЪРВИС ЕООД"/>
    <x v="4"/>
    <n v="3"/>
    <n v="0"/>
    <n v="1485.4137684"/>
    <n v="212.20196691428572"/>
    <s v="Romania"/>
    <s v="27 Jan 2026 14:55"/>
    <s v="27 Jan 2026"/>
    <s v="Jan"/>
    <n v="0"/>
    <n v="7"/>
    <n v="0"/>
    <n v="0"/>
    <n v="0"/>
    <n v="7"/>
    <n v="0"/>
    <s v="27.01.2025"/>
    <x v="0"/>
    <s v="08.06.2026"/>
    <n v="24"/>
    <x v="0"/>
  </r>
  <r>
    <s v="TO"/>
    <n v="0"/>
    <n v="3"/>
    <n v="2"/>
    <n v="10039"/>
    <s v="1242039.233825"/>
    <s v="08 Jul 2026"/>
    <s v="08"/>
    <s v="Jul"/>
    <s v="13 Jul 2026"/>
    <s v="13"/>
    <s v="Jul"/>
    <n v="5"/>
    <n v="5"/>
    <n v="0"/>
    <n v="0"/>
    <s v="СЛР-ХОЛИДЕЙ-СЪРВИС ЕООД"/>
    <x v="2"/>
    <n v="2"/>
    <n v="1"/>
    <n v="1703.6843964"/>
    <n v="340.73687927999998"/>
    <s v="Romania"/>
    <s v="09 Feb 2026 11:53"/>
    <s v="09 Feb 2026"/>
    <s v="Feb"/>
    <n v="0"/>
    <n v="0"/>
    <n v="5"/>
    <n v="0"/>
    <n v="0"/>
    <n v="5"/>
    <n v="0"/>
    <s v="09.02.2025"/>
    <x v="9"/>
    <s v="08.07.2026"/>
    <n v="28"/>
    <x v="0"/>
  </r>
  <r>
    <s v="ITAKA"/>
    <n v="0"/>
    <n v="0"/>
    <n v="14"/>
    <n v="9349"/>
    <s v="13608956"/>
    <s v="28 Jul 2026"/>
    <s v="28"/>
    <s v="Jul"/>
    <s v="11 Aug 2026"/>
    <s v="11"/>
    <s v="Aug"/>
    <n v="14"/>
    <n v="-17"/>
    <n v="3"/>
    <n v="10"/>
    <s v="NOWA ITAKA SPOLKA Z OGRANICZONA ODPOWIEDZIALNOSCIA"/>
    <x v="3"/>
    <n v="2"/>
    <n v="1"/>
    <n v="3617.3858181999999"/>
    <n v="258.38470130000002"/>
    <s v="Poland"/>
    <s v="05 Jan 2026 11:38"/>
    <s v="29 Dec 2025"/>
    <s v="Jan"/>
    <n v="0"/>
    <n v="0"/>
    <n v="3"/>
    <n v="10"/>
    <n v="0"/>
    <n v="13"/>
    <n v="-1"/>
    <s v="05.01.2025"/>
    <x v="1"/>
    <s v="28.07.2026"/>
    <n v="31"/>
    <x v="0"/>
  </r>
  <r>
    <s v="BOOKING"/>
    <n v="0"/>
    <n v="0"/>
    <n v="3"/>
    <n v="9779"/>
    <s v="6591724951"/>
    <s v="19 Aug 2026"/>
    <s v="19"/>
    <s v="Aug"/>
    <s v="22 Aug 2026"/>
    <s v="22"/>
    <s v="Aug"/>
    <n v="3"/>
    <n v="3"/>
    <n v="0"/>
    <n v="0"/>
    <s v="BOOKING"/>
    <x v="3"/>
    <n v="2"/>
    <n v="2"/>
    <n v="1831.3028422018347"/>
    <n v="610.43428073394489"/>
    <s v="Israel"/>
    <s v="27 Jan 2026 15:26"/>
    <s v="27 Jan 2026"/>
    <s v="Jan"/>
    <n v="0"/>
    <n v="0"/>
    <n v="0"/>
    <n v="3"/>
    <n v="0"/>
    <n v="3"/>
    <n v="0"/>
    <s v="27.01.2025"/>
    <x v="0"/>
    <s v="19.08.2026"/>
    <n v="34"/>
    <x v="1"/>
  </r>
  <r>
    <s v="TO"/>
    <n v="0"/>
    <n v="3"/>
    <n v="2"/>
    <n v="10037"/>
    <s v="2326136"/>
    <s v="08 Jul 2026"/>
    <s v="08"/>
    <s v="Jul"/>
    <s v="13 Jul 2026"/>
    <s v="13"/>
    <s v="Jul"/>
    <n v="5"/>
    <n v="5"/>
    <n v="0"/>
    <n v="0"/>
    <s v="ТУРИСТИЧЕСКА АГЕНЦИЯ СОЛВЕКС - ЕООД"/>
    <x v="0"/>
    <n v="2"/>
    <n v="2"/>
    <n v="2318.1083908999999"/>
    <n v="463.62167818"/>
    <s v="Romania"/>
    <s v="09 Feb 2026 10:53"/>
    <s v="09 Feb 2026"/>
    <s v="Feb"/>
    <n v="0"/>
    <n v="0"/>
    <n v="5"/>
    <n v="0"/>
    <n v="0"/>
    <n v="5"/>
    <n v="0"/>
    <s v="09.02.2025"/>
    <x v="9"/>
    <s v="08.07.2026"/>
    <n v="28"/>
    <x v="0"/>
  </r>
  <r>
    <s v="BOOKING"/>
    <n v="0"/>
    <n v="7"/>
    <n v="0"/>
    <n v="10094"/>
    <s v="6335197353"/>
    <s v="18 Jun 2026"/>
    <s v="18"/>
    <s v="Jun"/>
    <s v="25 Jun 2026"/>
    <s v="25"/>
    <s v="Jun"/>
    <n v="7"/>
    <n v="7"/>
    <n v="0"/>
    <n v="0"/>
    <s v="BOOKING"/>
    <x v="3"/>
    <n v="2"/>
    <n v="1"/>
    <n v="3351.2339597247706"/>
    <n v="478.74770853211004"/>
    <m/>
    <s v="15 Feb 2026 18:16"/>
    <s v="15 Feb 2026"/>
    <s v="Feb"/>
    <n v="0"/>
    <n v="7"/>
    <n v="0"/>
    <n v="0"/>
    <n v="0"/>
    <n v="7"/>
    <n v="0"/>
    <s v="15.02.2025"/>
    <x v="9"/>
    <s v="18.06.2026"/>
    <n v="25"/>
    <x v="1"/>
  </r>
  <r>
    <s v="BOOKING"/>
    <n v="0"/>
    <n v="7"/>
    <n v="0"/>
    <n v="10093"/>
    <s v="5601816523"/>
    <s v="18 Jun 2026"/>
    <s v="18"/>
    <s v="Jun"/>
    <s v="25 Jun 2026"/>
    <s v="25"/>
    <s v="Jun"/>
    <n v="7"/>
    <n v="7"/>
    <n v="0"/>
    <n v="0"/>
    <s v="BOOKING"/>
    <x v="3"/>
    <n v="2"/>
    <n v="0"/>
    <n v="2482.4327416513761"/>
    <n v="354.63324880733938"/>
    <s v="Romania"/>
    <s v="15 Feb 2026 18:10"/>
    <s v="15 Feb 2026"/>
    <s v="Feb"/>
    <n v="0"/>
    <n v="7"/>
    <n v="0"/>
    <n v="0"/>
    <n v="0"/>
    <n v="7"/>
    <n v="0"/>
    <s v="15.02.2025"/>
    <x v="9"/>
    <s v="18.06.2026"/>
    <n v="25"/>
    <x v="1"/>
  </r>
  <r>
    <s v="TO"/>
    <n v="0"/>
    <n v="0"/>
    <n v="5"/>
    <n v="10095"/>
    <s v="2327506"/>
    <s v="03 Aug 2026"/>
    <s v="03"/>
    <s v="Aug"/>
    <s v="08 Aug 2026"/>
    <s v="08"/>
    <s v="Aug"/>
    <n v="5"/>
    <n v="5"/>
    <n v="0"/>
    <n v="0"/>
    <s v="ТУРИСТИЧЕСКА АГЕНЦИЯ СОЛВЕКС - ЕООД"/>
    <x v="6"/>
    <n v="2"/>
    <n v="1"/>
    <n v="1668.714156"/>
    <n v="333.74283120000001"/>
    <s v="Romania"/>
    <s v="15 Feb 2026 19:14"/>
    <s v="15 Feb 2026"/>
    <s v="Feb"/>
    <n v="0"/>
    <n v="0"/>
    <n v="0"/>
    <n v="5"/>
    <n v="0"/>
    <n v="5"/>
    <n v="0"/>
    <s v="15.02.2025"/>
    <x v="9"/>
    <s v="03.08.2026"/>
    <n v="32"/>
    <x v="0"/>
  </r>
  <r>
    <s v="TO"/>
    <n v="0"/>
    <n v="0"/>
    <n v="5"/>
    <n v="10096"/>
    <s v="2327508"/>
    <s v="03 Aug 2026"/>
    <s v="03"/>
    <s v="Aug"/>
    <s v="08 Aug 2026"/>
    <s v="08"/>
    <s v="Aug"/>
    <n v="5"/>
    <n v="5"/>
    <n v="0"/>
    <n v="0"/>
    <s v="ТУРИСТИЧЕСКА АГЕНЦИЯ СОЛВЕКС - ЕООД"/>
    <x v="6"/>
    <n v="2"/>
    <n v="1"/>
    <n v="1668.714156"/>
    <n v="333.74283120000001"/>
    <s v="Romania"/>
    <s v="15 Feb 2026 19:14"/>
    <s v="15 Feb 2026"/>
    <s v="Feb"/>
    <n v="0"/>
    <n v="0"/>
    <n v="0"/>
    <n v="5"/>
    <n v="0"/>
    <n v="5"/>
    <n v="0"/>
    <s v="15.02.2025"/>
    <x v="9"/>
    <s v="03.08.2026"/>
    <n v="32"/>
    <x v="0"/>
  </r>
  <r>
    <s v="TO"/>
    <n v="0"/>
    <n v="7"/>
    <n v="0"/>
    <n v="9512"/>
    <s v="18409"/>
    <s v="04 Jul 2026"/>
    <s v="04"/>
    <s v="Jul"/>
    <s v="11 Jul 2026"/>
    <s v="11"/>
    <s v="Jul"/>
    <n v="7"/>
    <n v="7"/>
    <n v="0"/>
    <n v="0"/>
    <s v="КЛУБ МАГЕЛАН - ООД"/>
    <x v="4"/>
    <n v="2"/>
    <n v="1"/>
    <n v="2082.4504342"/>
    <n v="297.49291917142858"/>
    <s v="Romania"/>
    <s v="15 Jan 2026 13:48"/>
    <s v="15 Jan 2026"/>
    <s v="Jan"/>
    <n v="0"/>
    <n v="0"/>
    <n v="7"/>
    <n v="0"/>
    <n v="0"/>
    <n v="7"/>
    <n v="0"/>
    <s v="15.01.2025"/>
    <x v="7"/>
    <s v="04.07.2026"/>
    <n v="27"/>
    <x v="0"/>
  </r>
  <r>
    <s v="TO"/>
    <n v="0"/>
    <n v="7"/>
    <n v="0"/>
    <n v="9514"/>
    <s v="18411"/>
    <s v="04 Jul 2026"/>
    <s v="04"/>
    <s v="Jul"/>
    <s v="11 Jul 2026"/>
    <s v="11"/>
    <s v="Jul"/>
    <n v="7"/>
    <n v="7"/>
    <n v="0"/>
    <n v="0"/>
    <s v="КЛУБ МАГЕЛАН - ООД"/>
    <x v="4"/>
    <n v="2"/>
    <n v="1"/>
    <n v="2082.4504342"/>
    <n v="297.49291917142858"/>
    <s v="Romania"/>
    <s v="15 Jan 2026 13:49"/>
    <s v="15 Jan 2026"/>
    <s v="Jan"/>
    <n v="0"/>
    <n v="0"/>
    <n v="7"/>
    <n v="0"/>
    <n v="0"/>
    <n v="7"/>
    <n v="0"/>
    <s v="15.01.2025"/>
    <x v="7"/>
    <s v="04.07.2026"/>
    <n v="27"/>
    <x v="0"/>
  </r>
  <r>
    <s v="TO"/>
    <n v="0"/>
    <n v="7"/>
    <n v="0"/>
    <n v="9513"/>
    <s v="18410"/>
    <s v="04 Jul 2026"/>
    <s v="04"/>
    <s v="Jul"/>
    <s v="11 Jul 2026"/>
    <s v="11"/>
    <s v="Jul"/>
    <n v="7"/>
    <n v="7"/>
    <n v="0"/>
    <n v="0"/>
    <s v="КЛУБ МАГЕЛАН - ООД"/>
    <x v="4"/>
    <n v="2"/>
    <n v="1"/>
    <n v="2082.4504342"/>
    <n v="297.49291917142858"/>
    <s v="Romania"/>
    <s v="15 Jan 2026 13:48"/>
    <s v="15 Jan 2026"/>
    <s v="Jan"/>
    <n v="0"/>
    <n v="0"/>
    <n v="7"/>
    <n v="0"/>
    <n v="0"/>
    <n v="7"/>
    <n v="0"/>
    <s v="15.01.2025"/>
    <x v="7"/>
    <s v="04.07.2026"/>
    <n v="27"/>
    <x v="0"/>
  </r>
  <r>
    <s v="BOOKING"/>
    <n v="4"/>
    <n v="0"/>
    <n v="0"/>
    <n v="9148"/>
    <s v="6898114088"/>
    <s v="08 Jun 2026"/>
    <s v="08"/>
    <s v="Jun"/>
    <s v="12 Jun 2026"/>
    <s v="12"/>
    <s v="Jun"/>
    <n v="4"/>
    <n v="4"/>
    <n v="0"/>
    <n v="0"/>
    <s v="BOOKING"/>
    <x v="1"/>
    <n v="2"/>
    <n v="3"/>
    <n v="1685.9613467889908"/>
    <n v="421.4903366972477"/>
    <s v="Israel"/>
    <s v="20 Dec 2025 11:36"/>
    <s v="20 Dec 2025"/>
    <s v="Dec"/>
    <n v="0"/>
    <n v="4"/>
    <n v="0"/>
    <n v="0"/>
    <n v="0"/>
    <n v="4"/>
    <n v="0"/>
    <s v="20.12.2025"/>
    <x v="10"/>
    <s v="08.06.2026"/>
    <n v="24"/>
    <x v="1"/>
  </r>
  <r>
    <s v="TO"/>
    <n v="0"/>
    <n v="1"/>
    <n v="6"/>
    <n v="10098"/>
    <s v="1243682.234617"/>
    <s v="10 Jul 2026"/>
    <s v="10"/>
    <s v="Jul"/>
    <s v="17 Jul 2026"/>
    <s v="17"/>
    <s v="Jul"/>
    <n v="7"/>
    <n v="7"/>
    <n v="0"/>
    <n v="0"/>
    <s v="СЛР-ХОЛИДЕЙ-СЪРВИС ЕООД"/>
    <x v="6"/>
    <n v="2"/>
    <n v="1"/>
    <n v="2336.1998183999999"/>
    <n v="333.74283120000001"/>
    <s v="Romania"/>
    <s v="15 Feb 2026 21:23"/>
    <s v="15 Feb 2026"/>
    <s v="Feb"/>
    <n v="0"/>
    <n v="0"/>
    <n v="7"/>
    <n v="0"/>
    <n v="0"/>
    <n v="7"/>
    <n v="0"/>
    <s v="15.02.2025"/>
    <x v="9"/>
    <s v="10.07.2026"/>
    <n v="28"/>
    <x v="0"/>
  </r>
  <r>
    <s v="TO"/>
    <n v="0"/>
    <n v="1"/>
    <n v="6"/>
    <n v="10097"/>
    <s v="1243682.234616"/>
    <s v="10 Jul 2026"/>
    <s v="10"/>
    <s v="Jul"/>
    <s v="17 Jul 2026"/>
    <s v="17"/>
    <s v="Jul"/>
    <n v="7"/>
    <n v="7"/>
    <n v="0"/>
    <n v="0"/>
    <s v="СЛР-ХОЛИДЕЙ-СЪРВИС ЕООД"/>
    <x v="6"/>
    <n v="2"/>
    <n v="1"/>
    <n v="2336.1998183999999"/>
    <n v="333.74283120000001"/>
    <s v="Romania"/>
    <s v="15 Feb 2026 21:23"/>
    <s v="15 Feb 2026"/>
    <s v="Feb"/>
    <n v="0"/>
    <n v="0"/>
    <n v="7"/>
    <n v="0"/>
    <n v="0"/>
    <n v="7"/>
    <n v="0"/>
    <s v="15.02.2025"/>
    <x v="9"/>
    <s v="10.07.2026"/>
    <n v="28"/>
    <x v="0"/>
  </r>
  <r>
    <s v="TO"/>
    <n v="0"/>
    <n v="0"/>
    <n v="6"/>
    <n v="8218"/>
    <s v="1172907.220427"/>
    <s v="02 Aug 2026"/>
    <s v="02"/>
    <s v="Aug"/>
    <s v="08 Aug 2026"/>
    <s v="08"/>
    <s v="Aug"/>
    <n v="6"/>
    <n v="6"/>
    <n v="0"/>
    <n v="0"/>
    <s v="СЛР-ХОЛИДЕЙ-СЪРВИС ЕООД"/>
    <x v="3"/>
    <n v="2"/>
    <n v="1"/>
    <n v="1640.7849035999998"/>
    <n v="273.46415059999998"/>
    <s v="Romania"/>
    <s v="07 Nov 2025 16:07"/>
    <s v="07 Nov 2025"/>
    <s v="Nov"/>
    <n v="0"/>
    <n v="0"/>
    <n v="0"/>
    <n v="6"/>
    <n v="0"/>
    <n v="6"/>
    <n v="0"/>
    <s v="07.11.2025"/>
    <x v="3"/>
    <s v="02.08.2026"/>
    <n v="32"/>
    <x v="0"/>
  </r>
  <r>
    <s v="TO"/>
    <n v="0"/>
    <n v="0"/>
    <n v="5"/>
    <n v="8144"/>
    <s v="1172296.220048"/>
    <s v="03 Aug 2026"/>
    <s v="03"/>
    <s v="Aug"/>
    <s v="08 Aug 2026"/>
    <s v="08"/>
    <s v="Aug"/>
    <n v="5"/>
    <n v="5"/>
    <n v="0"/>
    <n v="0"/>
    <s v="СЛР-ХОЛИДЕЙ-СЪРВИС ЕООД"/>
    <x v="3"/>
    <n v="2"/>
    <n v="1"/>
    <n v="1367.320753"/>
    <n v="273.46415059999998"/>
    <s v="Romania"/>
    <s v="07 Nov 2025 09:06"/>
    <s v="07 Nov 2025"/>
    <s v="Nov"/>
    <n v="0"/>
    <n v="0"/>
    <n v="0"/>
    <n v="5"/>
    <n v="0"/>
    <n v="5"/>
    <n v="0"/>
    <s v="07.11.2025"/>
    <x v="3"/>
    <s v="03.08.2026"/>
    <n v="32"/>
    <x v="0"/>
  </r>
  <r>
    <s v="TO"/>
    <n v="0"/>
    <n v="0"/>
    <n v="6"/>
    <n v="8235"/>
    <s v="1173198.220492"/>
    <s v="04 Aug 2026"/>
    <s v="04"/>
    <s v="Aug"/>
    <s v="10 Aug 2026"/>
    <s v="10"/>
    <s v="Aug"/>
    <n v="6"/>
    <n v="6"/>
    <n v="0"/>
    <n v="0"/>
    <s v="СЛР-ХОЛИДЕЙ-СЪРВИС ЕООД"/>
    <x v="1"/>
    <n v="2"/>
    <n v="3"/>
    <n v="2906.8718957999999"/>
    <n v="484.47864929999997"/>
    <s v="Romania"/>
    <s v="08 Nov 2025 13:26"/>
    <s v="08 Nov 2025"/>
    <s v="Nov"/>
    <n v="0"/>
    <n v="0"/>
    <n v="0"/>
    <n v="6"/>
    <n v="0"/>
    <n v="6"/>
    <n v="0"/>
    <s v="08.11.2025"/>
    <x v="3"/>
    <s v="04.08.2026"/>
    <n v="32"/>
    <x v="0"/>
  </r>
  <r>
    <s v="TO"/>
    <n v="0"/>
    <n v="0"/>
    <n v="5"/>
    <n v="8228"/>
    <s v="1173090.220469"/>
    <s v="01 Aug 2026"/>
    <s v="01"/>
    <s v="Aug"/>
    <s v="06 Aug 2026"/>
    <s v="06"/>
    <s v="Aug"/>
    <n v="5"/>
    <n v="5"/>
    <n v="0"/>
    <n v="0"/>
    <s v="СЛР-ХОЛИДЕЙ-СЪРВИС ЕООД"/>
    <x v="5"/>
    <n v="2"/>
    <n v="0"/>
    <n v="1550.2886495"/>
    <n v="310.05772990000003"/>
    <s v="Romania"/>
    <s v="07 Nov 2025 21:25"/>
    <s v="07 Nov 2025"/>
    <s v="Nov"/>
    <n v="0"/>
    <n v="0"/>
    <n v="0"/>
    <n v="5"/>
    <n v="0"/>
    <n v="5"/>
    <n v="0"/>
    <s v="07.11.2025"/>
    <x v="3"/>
    <s v="01.08.2026"/>
    <n v="31"/>
    <x v="0"/>
  </r>
  <r>
    <s v="TO"/>
    <n v="0"/>
    <n v="0"/>
    <n v="9"/>
    <n v="8149"/>
    <s v="1172226.220273"/>
    <s v="10 Aug 2026"/>
    <s v="10"/>
    <s v="Aug"/>
    <s v="19 Aug 2026"/>
    <s v="19"/>
    <s v="Aug"/>
    <n v="9"/>
    <n v="9"/>
    <n v="0"/>
    <n v="0"/>
    <s v="СЛР-ХОЛИДЕЙ-СЪРВИС ЕООД"/>
    <x v="5"/>
    <n v="2"/>
    <n v="2"/>
    <n v="3488.2814798999998"/>
    <n v="387.58683109999998"/>
    <s v="Romania"/>
    <s v="07 Nov 2025 10:25"/>
    <s v="07 Nov 2025"/>
    <s v="Nov"/>
    <n v="0"/>
    <n v="0"/>
    <n v="0"/>
    <n v="9"/>
    <n v="0"/>
    <n v="9"/>
    <n v="0"/>
    <s v="07.11.2025"/>
    <x v="3"/>
    <s v="10.08.2026"/>
    <n v="33"/>
    <x v="0"/>
  </r>
  <r>
    <s v="TO"/>
    <n v="0"/>
    <n v="0"/>
    <n v="7"/>
    <n v="8147"/>
    <s v="1172325.220241"/>
    <s v="11 Aug 2026"/>
    <s v="11"/>
    <s v="Aug"/>
    <s v="18 Aug 2026"/>
    <s v="18"/>
    <s v="Aug"/>
    <n v="7"/>
    <n v="7"/>
    <n v="0"/>
    <n v="0"/>
    <s v="СЛР-ХОЛИДЕЙ-СЪРВИС ЕООД"/>
    <x v="5"/>
    <n v="2"/>
    <n v="2"/>
    <n v="2713.1078176999999"/>
    <n v="387.58683109999998"/>
    <s v="Romania"/>
    <s v="07 Nov 2025 10:11"/>
    <s v="07 Nov 2025"/>
    <s v="Nov"/>
    <n v="0"/>
    <n v="0"/>
    <n v="0"/>
    <n v="7"/>
    <n v="0"/>
    <n v="7"/>
    <n v="0"/>
    <s v="07.11.2025"/>
    <x v="3"/>
    <s v="11.08.2026"/>
    <n v="33"/>
    <x v="0"/>
  </r>
  <r>
    <s v="TO"/>
    <n v="0"/>
    <n v="0"/>
    <n v="7"/>
    <n v="8148"/>
    <s v="1172203.220271"/>
    <s v="12 Aug 2026"/>
    <s v="12"/>
    <s v="Aug"/>
    <s v="19 Aug 2026"/>
    <s v="19"/>
    <s v="Aug"/>
    <n v="7"/>
    <n v="7"/>
    <n v="0"/>
    <n v="0"/>
    <s v="СЛР-ХОЛИДЕЙ-СЪРВИС ЕООД"/>
    <x v="5"/>
    <n v="2"/>
    <n v="2"/>
    <n v="2713.1078176999999"/>
    <n v="387.58683109999998"/>
    <s v="Romania"/>
    <s v="07 Nov 2025 10:24"/>
    <s v="07 Nov 2025"/>
    <s v="Nov"/>
    <n v="0"/>
    <n v="0"/>
    <n v="0"/>
    <n v="7"/>
    <n v="0"/>
    <n v="7"/>
    <n v="0"/>
    <s v="07.11.2025"/>
    <x v="3"/>
    <s v="12.08.2026"/>
    <n v="33"/>
    <x v="0"/>
  </r>
  <r>
    <s v="TO"/>
    <n v="0"/>
    <n v="0"/>
    <n v="5"/>
    <n v="8234"/>
    <s v="1173170.220487"/>
    <s v="17 Aug 2026"/>
    <s v="17"/>
    <s v="Aug"/>
    <s v="22 Aug 2026"/>
    <s v="22"/>
    <s v="Aug"/>
    <n v="5"/>
    <n v="5"/>
    <n v="0"/>
    <n v="0"/>
    <s v="СЛР-ХОЛИДЕЙ-СЪРВИС ЕООД"/>
    <x v="2"/>
    <n v="2"/>
    <n v="1"/>
    <n v="1388.834883"/>
    <n v="277.76697660000002"/>
    <s v="Romania"/>
    <s v="08 Nov 2025 11:36"/>
    <s v="08 Nov 2025"/>
    <s v="Nov"/>
    <n v="0"/>
    <n v="0"/>
    <n v="0"/>
    <n v="5"/>
    <n v="0"/>
    <n v="5"/>
    <n v="0"/>
    <s v="08.11.2025"/>
    <x v="3"/>
    <s v="17.08.2026"/>
    <n v="34"/>
    <x v="0"/>
  </r>
  <r>
    <s v="TO"/>
    <n v="0"/>
    <n v="5"/>
    <n v="0"/>
    <n v="8184"/>
    <s v="1172592.220377"/>
    <s v="01 Sep 2026"/>
    <s v="01"/>
    <s v="Sep"/>
    <s v="06 Sep 2026"/>
    <s v="06"/>
    <s v="Sep"/>
    <n v="5"/>
    <n v="5"/>
    <n v="0"/>
    <n v="0"/>
    <s v="СЛР-ХОЛИДЕЙ-СЪРВИС ЕООД"/>
    <x v="3"/>
    <n v="2"/>
    <n v="2"/>
    <n v="1359.2040585"/>
    <n v="271.84081170000002"/>
    <s v="Romania"/>
    <s v="07 Nov 2025 12:09"/>
    <s v="07 Nov 2025"/>
    <s v="Nov"/>
    <n v="0"/>
    <n v="0"/>
    <n v="0"/>
    <n v="0"/>
    <n v="5"/>
    <n v="5"/>
    <n v="0"/>
    <s v="07.11.2025"/>
    <x v="3"/>
    <s v="01.09.2026"/>
    <n v="36"/>
    <x v="0"/>
  </r>
  <r>
    <s v="TO"/>
    <n v="0"/>
    <n v="0"/>
    <n v="6"/>
    <n v="9515"/>
    <s v="52141"/>
    <s v="01 Aug 2026"/>
    <s v="01"/>
    <s v="Aug"/>
    <s v="07 Aug 2026"/>
    <s v="07"/>
    <s v="Aug"/>
    <n v="6"/>
    <n v="6"/>
    <n v="0"/>
    <n v="0"/>
    <s v="КЛУБ МАГЕЛАН - ООД"/>
    <x v="2"/>
    <n v="2"/>
    <n v="0"/>
    <n v="1944.2514864"/>
    <n v="324.0419144"/>
    <s v="Romania"/>
    <s v="15 Jan 2026 14:43"/>
    <s v="15 Jan 2026"/>
    <s v="Jan"/>
    <n v="0"/>
    <n v="0"/>
    <n v="0"/>
    <n v="6"/>
    <n v="0"/>
    <n v="6"/>
    <n v="0"/>
    <s v="15.01.2025"/>
    <x v="7"/>
    <s v="01.08.2026"/>
    <n v="31"/>
    <x v="0"/>
  </r>
  <r>
    <s v="BOOKING"/>
    <n v="0"/>
    <n v="5"/>
    <n v="0"/>
    <n v="9638"/>
    <s v="6811987913"/>
    <s v="31 Aug 2026"/>
    <s v="31"/>
    <s v="Aug"/>
    <s v="05 Sep 2026"/>
    <s v="05"/>
    <s v="Sep"/>
    <n v="5"/>
    <n v="-26"/>
    <n v="0"/>
    <n v="4"/>
    <s v="BOOKING"/>
    <x v="4"/>
    <n v="2"/>
    <n v="2"/>
    <n v="2393.7385426605501"/>
    <n v="478.74770853211004"/>
    <s v="Romania"/>
    <s v="22 Jan 2026 01:12"/>
    <s v="21 Jan 2026"/>
    <s v="Jan"/>
    <n v="0"/>
    <n v="0"/>
    <n v="0"/>
    <n v="0"/>
    <n v="4"/>
    <n v="4"/>
    <n v="-1"/>
    <s v="22.01.2025"/>
    <x v="2"/>
    <s v="31.08.2026"/>
    <n v="36"/>
    <x v="1"/>
  </r>
  <r>
    <s v="TO"/>
    <n v="0"/>
    <n v="0"/>
    <n v="5"/>
    <n v="9516"/>
    <s v="99054"/>
    <s v="26 Jul 2026"/>
    <s v="26"/>
    <s v="Jul"/>
    <s v="31 Jul 2026"/>
    <s v="31"/>
    <s v="Jul"/>
    <n v="5"/>
    <n v="5"/>
    <n v="0"/>
    <n v="0"/>
    <s v="ДЕСТИНЕЙШЪН ТУРИСТИК СЪРВИСИС - ЕООД"/>
    <x v="2"/>
    <n v="3"/>
    <n v="0"/>
    <n v="2187.3024805"/>
    <n v="437.4604961"/>
    <s v="Romania"/>
    <s v="15 Jan 2026 15:43"/>
    <s v="15 Jan 2026"/>
    <s v="Jan"/>
    <n v="0"/>
    <n v="0"/>
    <n v="5"/>
    <n v="0"/>
    <n v="0"/>
    <n v="5"/>
    <n v="0"/>
    <s v="15.01.2025"/>
    <x v="7"/>
    <s v="26.07.2026"/>
    <n v="31"/>
    <x v="0"/>
  </r>
  <r>
    <s v="TO"/>
    <n v="0"/>
    <n v="0"/>
    <n v="5"/>
    <n v="9517"/>
    <s v="99056"/>
    <s v="26 Jul 2026"/>
    <s v="26"/>
    <s v="Jul"/>
    <s v="31 Jul 2026"/>
    <s v="31"/>
    <s v="Jul"/>
    <n v="5"/>
    <n v="5"/>
    <n v="0"/>
    <n v="0"/>
    <s v="ДЕСТИНЕЙШЪН ТУРИСТИК СЪРВИСИС - ЕООД"/>
    <x v="2"/>
    <n v="2"/>
    <n v="2"/>
    <n v="2025.2619649999999"/>
    <n v="405.052393"/>
    <s v="Romania"/>
    <s v="15 Jan 2026 15:43"/>
    <s v="15 Jan 2026"/>
    <s v="Jan"/>
    <n v="0"/>
    <n v="0"/>
    <n v="5"/>
    <n v="0"/>
    <n v="0"/>
    <n v="5"/>
    <n v="0"/>
    <s v="15.01.2025"/>
    <x v="7"/>
    <s v="26.07.2026"/>
    <n v="31"/>
    <x v="0"/>
  </r>
  <r>
    <s v="TO"/>
    <n v="0"/>
    <n v="0"/>
    <n v="5"/>
    <n v="9518"/>
    <s v="99053"/>
    <s v="26 Jul 2026"/>
    <s v="26"/>
    <s v="Jul"/>
    <s v="31 Jul 2026"/>
    <s v="31"/>
    <s v="Jul"/>
    <n v="5"/>
    <n v="5"/>
    <n v="0"/>
    <n v="0"/>
    <s v="ДЕСТИНЕЙШЪН ТУРИСТИК СЪРВИСИС - ЕООД"/>
    <x v="2"/>
    <n v="2"/>
    <n v="2"/>
    <n v="2025.2619649999999"/>
    <n v="405.052393"/>
    <s v="Romania"/>
    <s v="15 Jan 2026 15:43"/>
    <s v="15 Jan 2026"/>
    <s v="Jan"/>
    <n v="0"/>
    <n v="0"/>
    <n v="5"/>
    <n v="0"/>
    <n v="0"/>
    <n v="5"/>
    <n v="0"/>
    <s v="15.01.2025"/>
    <x v="7"/>
    <s v="26.07.2026"/>
    <n v="31"/>
    <x v="0"/>
  </r>
  <r>
    <s v="TO"/>
    <n v="0"/>
    <n v="0"/>
    <n v="5"/>
    <n v="9519"/>
    <s v="99055"/>
    <s v="26 Jul 2026"/>
    <s v="26"/>
    <s v="Jul"/>
    <s v="31 Jul 2026"/>
    <s v="31"/>
    <s v="Jul"/>
    <n v="5"/>
    <n v="5"/>
    <n v="0"/>
    <n v="0"/>
    <s v="ДЕСТИНЕЙШЪН ТУРИСТИК СЪРВИСИС - ЕООД"/>
    <x v="2"/>
    <n v="2"/>
    <n v="0"/>
    <n v="1620.209572"/>
    <n v="324.0419144"/>
    <s v="Romania"/>
    <s v="15 Jan 2026 15:46"/>
    <s v="15 Jan 2026"/>
    <s v="Jan"/>
    <n v="0"/>
    <n v="0"/>
    <n v="5"/>
    <n v="0"/>
    <n v="0"/>
    <n v="5"/>
    <n v="0"/>
    <s v="15.01.2025"/>
    <x v="7"/>
    <s v="26.07.2026"/>
    <n v="31"/>
    <x v="0"/>
  </r>
  <r>
    <s v="TO"/>
    <n v="0"/>
    <n v="0"/>
    <n v="6"/>
    <n v="8489"/>
    <s v="NT308642"/>
    <s v="17 Jul 2026"/>
    <s v="17"/>
    <s v="Jul"/>
    <s v="23 Jul 2026"/>
    <s v="23"/>
    <s v="Jul"/>
    <n v="6"/>
    <n v="6"/>
    <n v="0"/>
    <n v="0"/>
    <s v="НОВОТОН - ЕООД"/>
    <x v="6"/>
    <n v="2"/>
    <n v="1"/>
    <n v="1601.9421197999998"/>
    <n v="266.99035329999998"/>
    <s v="Bulgaria"/>
    <s v="14 Nov 2025 14:48"/>
    <s v="14 Nov 2025"/>
    <s v="Nov"/>
    <n v="0"/>
    <n v="0"/>
    <n v="6"/>
    <n v="0"/>
    <n v="0"/>
    <n v="6"/>
    <n v="0"/>
    <s v="14.11.2025"/>
    <x v="11"/>
    <s v="17.07.2026"/>
    <n v="29"/>
    <x v="0"/>
  </r>
  <r>
    <s v="TO"/>
    <n v="0"/>
    <n v="0"/>
    <n v="5"/>
    <n v="9520"/>
    <s v="99055"/>
    <s v="26 Jul 2026"/>
    <s v="26"/>
    <s v="Jul"/>
    <s v="31 Jul 2026"/>
    <s v="31"/>
    <s v="Jul"/>
    <n v="5"/>
    <n v="5"/>
    <n v="0"/>
    <n v="0"/>
    <s v="ДЕСТИНЕЙШЪН ТУРИСТИК СЪРВИСИС - ЕООД"/>
    <x v="2"/>
    <n v="3"/>
    <n v="1"/>
    <n v="2187.3024805"/>
    <n v="437.4604961"/>
    <s v="Romania"/>
    <s v="15 Jan 2026 15:48"/>
    <s v="15 Jan 2026"/>
    <s v="Jan"/>
    <n v="0"/>
    <n v="0"/>
    <n v="5"/>
    <n v="0"/>
    <n v="0"/>
    <n v="5"/>
    <n v="0"/>
    <s v="15.01.2025"/>
    <x v="7"/>
    <s v="26.07.2026"/>
    <n v="31"/>
    <x v="0"/>
  </r>
  <r>
    <s v="TO"/>
    <n v="0"/>
    <n v="0"/>
    <n v="5"/>
    <n v="8676"/>
    <s v="NT309614"/>
    <s v="19 Jul 2026"/>
    <s v="19"/>
    <s v="Jul"/>
    <s v="24 Jul 2026"/>
    <s v="24"/>
    <s v="Jul"/>
    <n v="5"/>
    <n v="5"/>
    <n v="0"/>
    <n v="0"/>
    <s v="НОВОТОН - ЕООД"/>
    <x v="6"/>
    <n v="2"/>
    <n v="1"/>
    <n v="1334.9517664999998"/>
    <n v="266.99035329999998"/>
    <s v="Bulgaria"/>
    <s v="21 Nov 2025 11:33"/>
    <s v="21 Nov 2025"/>
    <s v="Nov"/>
    <n v="0"/>
    <n v="0"/>
    <n v="5"/>
    <n v="0"/>
    <n v="0"/>
    <n v="5"/>
    <n v="0"/>
    <s v="21.11.2025"/>
    <x v="12"/>
    <s v="19.07.2026"/>
    <n v="30"/>
    <x v="0"/>
  </r>
  <r>
    <s v="TO"/>
    <n v="0"/>
    <n v="0"/>
    <n v="7"/>
    <n v="8976"/>
    <s v="NT310991"/>
    <s v="25 Jul 2026"/>
    <s v="25"/>
    <s v="Jul"/>
    <s v="01 Aug 2026"/>
    <s v="01"/>
    <s v="Aug"/>
    <n v="7"/>
    <n v="-24"/>
    <n v="6"/>
    <n v="0"/>
    <s v="НОВОТОН - ЕООД"/>
    <x v="4"/>
    <n v="2"/>
    <n v="2"/>
    <n v="2592.0810572999999"/>
    <n v="370.2972939"/>
    <s v="Bulgaria"/>
    <s v="01 Dec 2025 15:46"/>
    <s v="01 Dec 2025"/>
    <s v="Dec"/>
    <n v="0"/>
    <n v="0"/>
    <n v="6"/>
    <n v="0"/>
    <n v="0"/>
    <n v="6"/>
    <n v="-1"/>
    <s v="01.12.2025"/>
    <x v="13"/>
    <s v="25.07.2026"/>
    <n v="30"/>
    <x v="0"/>
  </r>
  <r>
    <s v="TO"/>
    <n v="0"/>
    <n v="5"/>
    <n v="0"/>
    <n v="9781"/>
    <s v="1237232.231287"/>
    <s v="20 Jun 2026"/>
    <s v="20"/>
    <s v="Jun"/>
    <s v="25 Jun 2026"/>
    <s v="25"/>
    <s v="Jun"/>
    <n v="5"/>
    <n v="5"/>
    <n v="0"/>
    <n v="0"/>
    <s v="СЛР-ХОЛИДЕЙ-СЪРВИС ЕООД"/>
    <x v="5"/>
    <n v="3"/>
    <n v="1"/>
    <n v="1967.0760224999999"/>
    <n v="393.41520449999996"/>
    <s v="Romania"/>
    <s v="27 Jan 2026 16:43"/>
    <s v="27 Jan 2026"/>
    <s v="Jan"/>
    <n v="0"/>
    <n v="5"/>
    <n v="0"/>
    <n v="0"/>
    <n v="0"/>
    <n v="5"/>
    <n v="0"/>
    <s v="27.01.2025"/>
    <x v="0"/>
    <s v="20.06.2026"/>
    <n v="25"/>
    <x v="0"/>
  </r>
  <r>
    <s v="TO"/>
    <n v="0"/>
    <n v="5"/>
    <n v="0"/>
    <n v="10099"/>
    <s v="5833"/>
    <s v="25 Jun 2026"/>
    <s v="25"/>
    <s v="Jun"/>
    <s v="30 Jun 2026"/>
    <s v="30"/>
    <s v="Jun"/>
    <n v="5"/>
    <n v="5"/>
    <n v="0"/>
    <n v="0"/>
    <s v="ТЕДИ - КАМ - ЕООД"/>
    <x v="6"/>
    <n v="2"/>
    <n v="2"/>
    <n v="1883.9532474999999"/>
    <n v="376.79064949999997"/>
    <s v="Romania"/>
    <s v="16 Feb 2026 08:58"/>
    <s v="15 Feb 2026"/>
    <s v="Feb"/>
    <n v="0"/>
    <n v="5"/>
    <n v="0"/>
    <n v="0"/>
    <n v="0"/>
    <n v="5"/>
    <n v="0"/>
    <s v="16.02.2025"/>
    <x v="14"/>
    <s v="25.06.2026"/>
    <n v="26"/>
    <x v="0"/>
  </r>
  <r>
    <s v="TO"/>
    <n v="0"/>
    <n v="0"/>
    <n v="5"/>
    <n v="9521"/>
    <s v="18437"/>
    <s v="02 Aug 2026"/>
    <s v="02"/>
    <s v="Aug"/>
    <s v="07 Aug 2026"/>
    <s v="07"/>
    <s v="Aug"/>
    <n v="5"/>
    <n v="5"/>
    <n v="0"/>
    <n v="0"/>
    <s v="КЛУБ МАГЕЛАН - ООД"/>
    <x v="4"/>
    <n v="3"/>
    <n v="1"/>
    <n v="2153.4666214999997"/>
    <n v="430.69332429999997"/>
    <s v="Romania"/>
    <s v="15 Jan 2026 17:43"/>
    <s v="15 Jan 2026"/>
    <s v="Jan"/>
    <n v="0"/>
    <n v="0"/>
    <n v="0"/>
    <n v="5"/>
    <n v="0"/>
    <n v="5"/>
    <n v="0"/>
    <s v="15.01.2025"/>
    <x v="7"/>
    <s v="02.08.2026"/>
    <n v="32"/>
    <x v="0"/>
  </r>
  <r>
    <s v="TO"/>
    <n v="0"/>
    <n v="0"/>
    <n v="5"/>
    <n v="9522"/>
    <s v="18438"/>
    <s v="02 Aug 2026"/>
    <s v="02"/>
    <s v="Aug"/>
    <s v="07 Aug 2026"/>
    <s v="07"/>
    <s v="Aug"/>
    <n v="5"/>
    <n v="5"/>
    <n v="0"/>
    <n v="0"/>
    <s v="КЛУБ МАГЕЛАН - ООД"/>
    <x v="4"/>
    <n v="3"/>
    <n v="1"/>
    <n v="2153.4666214999997"/>
    <n v="430.69332429999997"/>
    <s v="Romania"/>
    <s v="15 Jan 2026 17:43"/>
    <s v="15 Jan 2026"/>
    <s v="Jan"/>
    <n v="0"/>
    <n v="0"/>
    <n v="0"/>
    <n v="5"/>
    <n v="0"/>
    <n v="5"/>
    <n v="0"/>
    <s v="15.01.2025"/>
    <x v="7"/>
    <s v="02.08.2026"/>
    <n v="32"/>
    <x v="0"/>
  </r>
  <r>
    <s v="TO"/>
    <n v="0"/>
    <n v="0"/>
    <n v="6"/>
    <n v="9784"/>
    <s v="1237309.231300"/>
    <s v="15 Aug 2026"/>
    <s v="15"/>
    <s v="Aug"/>
    <s v="21 Aug 2026"/>
    <s v="21"/>
    <s v="Aug"/>
    <n v="6"/>
    <n v="6"/>
    <n v="0"/>
    <n v="0"/>
    <s v="СЛР-ХОЛИДЕЙ-СЪРВИС ЕООД"/>
    <x v="4"/>
    <n v="3"/>
    <n v="1"/>
    <n v="2584.1599458000001"/>
    <n v="430.69332430000003"/>
    <s v="Romania"/>
    <s v="27 Jan 2026 19:04"/>
    <s v="27 Jan 2026"/>
    <s v="Jan"/>
    <n v="0"/>
    <n v="0"/>
    <n v="0"/>
    <n v="6"/>
    <n v="0"/>
    <n v="6"/>
    <n v="0"/>
    <s v="27.01.2025"/>
    <x v="0"/>
    <s v="15.08.2026"/>
    <n v="33"/>
    <x v="0"/>
  </r>
  <r>
    <s v="TO"/>
    <n v="0"/>
    <n v="0"/>
    <n v="6"/>
    <n v="9783"/>
    <s v="1237309.231299"/>
    <s v="15 Aug 2026"/>
    <s v="15"/>
    <s v="Aug"/>
    <s v="21 Aug 2026"/>
    <s v="21"/>
    <s v="Aug"/>
    <n v="6"/>
    <n v="6"/>
    <n v="0"/>
    <n v="0"/>
    <s v="СЛР-ХОЛИДЕЙ-СЪРВИС ЕООД"/>
    <x v="4"/>
    <n v="3"/>
    <n v="1"/>
    <n v="2584.1599458000001"/>
    <n v="430.69332430000003"/>
    <s v="Romania"/>
    <s v="27 Jan 2026 19:04"/>
    <s v="27 Jan 2026"/>
    <s v="Jan"/>
    <n v="0"/>
    <n v="0"/>
    <n v="0"/>
    <n v="6"/>
    <n v="0"/>
    <n v="6"/>
    <n v="0"/>
    <s v="27.01.2025"/>
    <x v="0"/>
    <s v="15.08.2026"/>
    <n v="33"/>
    <x v="0"/>
  </r>
  <r>
    <s v="TO"/>
    <n v="0"/>
    <n v="0"/>
    <n v="6"/>
    <n v="9785"/>
    <s v="1237329.231304"/>
    <s v="05 Aug 2026"/>
    <s v="05"/>
    <s v="Aug"/>
    <s v="11 Aug 2026"/>
    <s v="11"/>
    <s v="Aug"/>
    <n v="6"/>
    <n v="6"/>
    <n v="0"/>
    <n v="0"/>
    <s v="СЛР-ХОЛИДЕЙ-СЪРВИС ЕООД"/>
    <x v="4"/>
    <n v="3"/>
    <n v="1"/>
    <n v="2584.1599458000001"/>
    <n v="430.69332430000003"/>
    <s v="Romania"/>
    <s v="27 Jan 2026 19:45"/>
    <s v="27 Jan 2026"/>
    <s v="Jan"/>
    <n v="0"/>
    <n v="0"/>
    <n v="0"/>
    <n v="6"/>
    <n v="0"/>
    <n v="6"/>
    <n v="0"/>
    <s v="27.01.2025"/>
    <x v="0"/>
    <s v="05.08.2026"/>
    <n v="32"/>
    <x v="0"/>
  </r>
  <r>
    <s v="TO"/>
    <n v="0"/>
    <n v="0"/>
    <n v="5"/>
    <n v="9523"/>
    <s v="18439"/>
    <s v="02 Aug 2026"/>
    <s v="02"/>
    <s v="Aug"/>
    <s v="07 Aug 2026"/>
    <s v="07"/>
    <s v="Aug"/>
    <n v="5"/>
    <n v="5"/>
    <n v="0"/>
    <n v="0"/>
    <s v="КЛУБ МАГЕЛАН - ООД"/>
    <x v="2"/>
    <n v="2"/>
    <n v="0"/>
    <n v="1620.209572"/>
    <n v="324.0419144"/>
    <s v="Romania"/>
    <s v="15 Jan 2026 17:43"/>
    <s v="15 Jan 2026"/>
    <s v="Jan"/>
    <n v="0"/>
    <n v="0"/>
    <n v="0"/>
    <n v="5"/>
    <n v="0"/>
    <n v="5"/>
    <n v="0"/>
    <s v="15.01.2025"/>
    <x v="7"/>
    <s v="02.08.2026"/>
    <n v="32"/>
    <x v="0"/>
  </r>
  <r>
    <s v="BOOKING"/>
    <n v="0"/>
    <n v="0"/>
    <n v="5"/>
    <n v="9786"/>
    <s v="5496113069"/>
    <s v="02 Aug 2026"/>
    <s v="02"/>
    <s v="Aug"/>
    <s v="07 Aug 2026"/>
    <s v="07"/>
    <s v="Aug"/>
    <n v="5"/>
    <n v="5"/>
    <n v="0"/>
    <n v="0"/>
    <s v="BOOKING"/>
    <x v="0"/>
    <n v="2"/>
    <n v="2"/>
    <n v="3734.4689793577977"/>
    <n v="746.89379587155952"/>
    <s v="Israel"/>
    <s v="27 Jan 2026 22:14"/>
    <s v="27 Jan 2026"/>
    <s v="Jan"/>
    <n v="0"/>
    <n v="0"/>
    <n v="0"/>
    <n v="5"/>
    <n v="0"/>
    <n v="5"/>
    <n v="0"/>
    <s v="27.01.2025"/>
    <x v="0"/>
    <s v="02.08.2026"/>
    <n v="32"/>
    <x v="1"/>
  </r>
  <r>
    <s v="TO"/>
    <n v="0"/>
    <n v="0"/>
    <n v="7"/>
    <n v="9977"/>
    <s v="1240259.233066"/>
    <s v="20 Jul 2026"/>
    <s v="20"/>
    <s v="Jul"/>
    <s v="27 Jul 2026"/>
    <s v="27"/>
    <s v="Jul"/>
    <n v="7"/>
    <n v="7"/>
    <n v="0"/>
    <n v="0"/>
    <s v="СЛР-ХОЛИДЕЙ-СЪРВИС ЕООД"/>
    <x v="3"/>
    <n v="1"/>
    <n v="1"/>
    <n v="1674.9336954"/>
    <n v="239.27624220000001"/>
    <s v="Romania"/>
    <s v="03 Feb 2026 09:36"/>
    <s v="02 Feb 2026"/>
    <s v="Feb"/>
    <n v="0"/>
    <n v="0"/>
    <n v="7"/>
    <n v="0"/>
    <n v="0"/>
    <n v="7"/>
    <n v="0"/>
    <s v="03.02.2025"/>
    <x v="5"/>
    <s v="20.07.2026"/>
    <n v="30"/>
    <x v="0"/>
  </r>
  <r>
    <s v="TO"/>
    <n v="0"/>
    <n v="0"/>
    <n v="7"/>
    <n v="9978"/>
    <s v="1240259.233067"/>
    <s v="20 Jul 2026"/>
    <s v="20"/>
    <s v="Jul"/>
    <s v="27 Jul 2026"/>
    <s v="27"/>
    <s v="Jul"/>
    <n v="7"/>
    <n v="7"/>
    <n v="0"/>
    <n v="0"/>
    <s v="СЛР-ХОЛИДЕЙ-СЪРВИС ЕООД"/>
    <x v="3"/>
    <n v="2"/>
    <n v="1"/>
    <n v="2392.8797718000001"/>
    <n v="341.83996740000003"/>
    <s v="Romania"/>
    <s v="03 Feb 2026 09:36"/>
    <s v="02 Feb 2026"/>
    <s v="Feb"/>
    <n v="0"/>
    <n v="0"/>
    <n v="7"/>
    <n v="0"/>
    <n v="0"/>
    <n v="7"/>
    <n v="0"/>
    <s v="03.02.2025"/>
    <x v="5"/>
    <s v="20.07.2026"/>
    <n v="30"/>
    <x v="0"/>
  </r>
  <r>
    <s v="TOPOLA SKIES"/>
    <n v="0"/>
    <n v="5"/>
    <n v="0"/>
    <n v="9898"/>
    <s v="460594"/>
    <s v="29 Jun 2026"/>
    <s v="29"/>
    <s v="Jun"/>
    <s v="04 Jul 2026"/>
    <s v="04"/>
    <s v="Jul"/>
    <n v="5"/>
    <n v="-25"/>
    <n v="2"/>
    <n v="3"/>
    <s v="TOPOLA SKIES"/>
    <x v="1"/>
    <n v="4"/>
    <n v="1"/>
    <n v="3077.2921559633028"/>
    <n v="615.45843119266044"/>
    <m/>
    <s v="30 Jan 2026 19:18"/>
    <s v="30 Jan 2026"/>
    <s v="Jan"/>
    <n v="0"/>
    <n v="2"/>
    <n v="3"/>
    <n v="0"/>
    <n v="0"/>
    <n v="5"/>
    <n v="0"/>
    <s v="30.01.2025"/>
    <x v="0"/>
    <s v="29.06.2026"/>
    <n v="27"/>
    <x v="0"/>
  </r>
  <r>
    <s v="BOOKING"/>
    <n v="0"/>
    <n v="0"/>
    <n v="3"/>
    <n v="10178"/>
    <s v="6415200612"/>
    <s v="23 Jul 2026"/>
    <s v="23"/>
    <s v="Jul"/>
    <s v="26 Jul 2026"/>
    <s v="26"/>
    <s v="Jul"/>
    <n v="3"/>
    <n v="3"/>
    <n v="0"/>
    <n v="0"/>
    <s v="BOOKING"/>
    <x v="6"/>
    <n v="2"/>
    <n v="1"/>
    <n v="1430.1603148623851"/>
    <n v="476.72010495412843"/>
    <s v="Romania"/>
    <s v="21 Feb 2026 16:24"/>
    <s v="21 Feb 2026"/>
    <s v="Feb"/>
    <n v="0"/>
    <n v="0"/>
    <n v="3"/>
    <n v="0"/>
    <n v="0"/>
    <n v="3"/>
    <n v="0"/>
    <s v="21.02.2025"/>
    <x v="14"/>
    <s v="23.07.2026"/>
    <n v="30"/>
    <x v="0"/>
  </r>
  <r>
    <s v="TOPOLA SKIES"/>
    <n v="0"/>
    <n v="5"/>
    <n v="0"/>
    <n v="10180"/>
    <s v="478151"/>
    <s v="30 Aug 2026"/>
    <s v="30"/>
    <s v="Aug"/>
    <s v="04 Sep 2026"/>
    <s v="04"/>
    <s v="Sep"/>
    <n v="5"/>
    <n v="-26"/>
    <n v="1"/>
    <n v="3"/>
    <s v="TOPOLA SKIES"/>
    <x v="7"/>
    <n v="3"/>
    <n v="2"/>
    <n v="2944.5110366972476"/>
    <n v="588.90220733944943"/>
    <m/>
    <s v="21 Feb 2026 17:13"/>
    <s v="21 Feb 2026"/>
    <s v="Feb"/>
    <n v="0"/>
    <n v="0"/>
    <n v="0"/>
    <n v="1"/>
    <n v="3"/>
    <n v="4"/>
    <n v="-1"/>
    <s v="21.02.2025"/>
    <x v="14"/>
    <s v="30.08.2026"/>
    <n v="36"/>
    <x v="0"/>
  </r>
  <r>
    <s v="TO"/>
    <n v="0"/>
    <n v="0"/>
    <n v="7"/>
    <n v="9735"/>
    <s v="4594"/>
    <s v="19 Jul 2026"/>
    <s v="19"/>
    <s v="Jul"/>
    <s v="26 Jul 2026"/>
    <s v="26"/>
    <s v="Jul"/>
    <n v="7"/>
    <n v="7"/>
    <n v="0"/>
    <n v="0"/>
    <s v="КЛУБ МАГЕЛАН - ООД"/>
    <x v="6"/>
    <n v="2"/>
    <n v="2"/>
    <n v="2725.5664548"/>
    <n v="389.3666364"/>
    <s v="Romania"/>
    <s v="26 Jan 2026 11:44"/>
    <s v="26 Jan 2026"/>
    <s v="Jan"/>
    <n v="0"/>
    <n v="0"/>
    <n v="7"/>
    <n v="0"/>
    <n v="0"/>
    <n v="7"/>
    <n v="0"/>
    <s v="26.01.2025"/>
    <x v="0"/>
    <s v="19.07.2026"/>
    <n v="30"/>
    <x v="0"/>
  </r>
  <r>
    <s v="TOPOLA SKIES"/>
    <n v="0"/>
    <n v="0"/>
    <n v="7"/>
    <n v="10175"/>
    <s v="478029"/>
    <s v="20 Jul 2026"/>
    <s v="20"/>
    <s v="Jul"/>
    <s v="27 Jul 2026"/>
    <s v="27"/>
    <s v="Jul"/>
    <n v="7"/>
    <n v="7"/>
    <n v="0"/>
    <n v="0"/>
    <s v="TOPOLA SKIES"/>
    <x v="6"/>
    <n v="2"/>
    <n v="1"/>
    <n v="2807.2440688073393"/>
    <n v="401.034866972477"/>
    <m/>
    <s v="21 Feb 2026 14:18"/>
    <s v="21 Feb 2026"/>
    <s v="Feb"/>
    <n v="0"/>
    <n v="0"/>
    <n v="7"/>
    <n v="0"/>
    <n v="0"/>
    <n v="7"/>
    <n v="0"/>
    <s v="21.02.2025"/>
    <x v="14"/>
    <s v="20.07.2026"/>
    <n v="30"/>
    <x v="0"/>
  </r>
  <r>
    <s v="TOPOLA SKIES"/>
    <n v="0"/>
    <n v="0"/>
    <n v="7"/>
    <n v="10176"/>
    <s v="478029"/>
    <s v="20 Jul 2026"/>
    <s v="20"/>
    <s v="Jul"/>
    <s v="27 Jul 2026"/>
    <s v="27"/>
    <s v="Jul"/>
    <n v="7"/>
    <n v="7"/>
    <n v="0"/>
    <n v="0"/>
    <s v="TOPOLA SKIES"/>
    <x v="6"/>
    <n v="2"/>
    <n v="1"/>
    <n v="2807.2440688073393"/>
    <n v="401.034866972477"/>
    <m/>
    <s v="21 Feb 2026 14:18"/>
    <s v="21 Feb 2026"/>
    <s v="Feb"/>
    <n v="0"/>
    <n v="0"/>
    <n v="7"/>
    <n v="0"/>
    <n v="0"/>
    <n v="7"/>
    <n v="0"/>
    <s v="21.02.2025"/>
    <x v="14"/>
    <s v="20.07.2026"/>
    <n v="30"/>
    <x v="0"/>
  </r>
  <r>
    <s v="TOPOLA SKIES"/>
    <n v="0"/>
    <n v="0"/>
    <n v="7"/>
    <n v="10177"/>
    <s v="478029"/>
    <s v="20 Jul 2026"/>
    <s v="20"/>
    <s v="Jul"/>
    <s v="27 Jul 2026"/>
    <s v="27"/>
    <s v="Jul"/>
    <n v="7"/>
    <n v="7"/>
    <n v="0"/>
    <n v="0"/>
    <s v="TOPOLA SKIES"/>
    <x v="6"/>
    <n v="2"/>
    <n v="2"/>
    <n v="3508.9922841284401"/>
    <n v="501.28461201834858"/>
    <m/>
    <s v="21 Feb 2026 14:18"/>
    <s v="21 Feb 2026"/>
    <s v="Feb"/>
    <n v="0"/>
    <n v="0"/>
    <n v="7"/>
    <n v="0"/>
    <n v="0"/>
    <n v="7"/>
    <n v="0"/>
    <s v="21.02.2025"/>
    <x v="14"/>
    <s v="20.07.2026"/>
    <n v="30"/>
    <x v="0"/>
  </r>
  <r>
    <s v="BOOKING"/>
    <n v="0"/>
    <n v="2"/>
    <n v="0"/>
    <n v="10256"/>
    <s v="5517618997"/>
    <s v="21 Jun 2026"/>
    <s v="21"/>
    <s v="Jun"/>
    <s v="23 Jun 2026"/>
    <s v="23"/>
    <s v="Jun"/>
    <n v="2"/>
    <n v="2"/>
    <n v="0"/>
    <n v="0"/>
    <s v="BOOKING"/>
    <x v="0"/>
    <n v="2"/>
    <n v="1"/>
    <n v="796.47139486238518"/>
    <n v="398.23569743119259"/>
    <s v="Romania"/>
    <s v="27 Feb 2026 15:19"/>
    <s v="27 Feb 2026"/>
    <s v="Feb"/>
    <n v="0"/>
    <n v="2"/>
    <n v="0"/>
    <n v="0"/>
    <n v="0"/>
    <n v="2"/>
    <n v="0"/>
    <s v="27.02.2025"/>
    <x v="8"/>
    <s v="21.06.2026"/>
    <n v="26"/>
    <x v="1"/>
  </r>
  <r>
    <s v="TO"/>
    <n v="0"/>
    <n v="0"/>
    <n v="6"/>
    <n v="10257"/>
    <s v="62552"/>
    <s v="03 Aug 2026"/>
    <s v="03"/>
    <s v="Aug"/>
    <s v="09 Aug 2026"/>
    <s v="09"/>
    <s v="Aug"/>
    <n v="6"/>
    <n v="6"/>
    <n v="0"/>
    <n v="0"/>
    <s v="КЛУБ МАГЕЛАН - ООД"/>
    <x v="2"/>
    <n v="2"/>
    <n v="2"/>
    <n v="2604.1094118000001"/>
    <n v="434.01823530000001"/>
    <s v="Romania"/>
    <s v="27 Feb 2026 15:28"/>
    <s v="27 Feb 2026"/>
    <s v="Feb"/>
    <n v="0"/>
    <n v="0"/>
    <n v="0"/>
    <n v="6"/>
    <n v="0"/>
    <n v="6"/>
    <n v="0"/>
    <s v="27.02.2025"/>
    <x v="8"/>
    <s v="03.08.2026"/>
    <n v="32"/>
    <x v="0"/>
  </r>
  <r>
    <s v="TOPOLA SKIES"/>
    <n v="0"/>
    <n v="0"/>
    <n v="5"/>
    <n v="9370"/>
    <s v="439851"/>
    <s v="24 Jul 2026"/>
    <s v="24"/>
    <s v="Jul"/>
    <s v="29 Jul 2026"/>
    <s v="29"/>
    <s v="Jul"/>
    <n v="5"/>
    <n v="5"/>
    <n v="0"/>
    <n v="0"/>
    <s v="TOPOLA SKIES"/>
    <x v="7"/>
    <n v="3"/>
    <n v="2"/>
    <n v="3617.3883302752288"/>
    <n v="723.4776660550458"/>
    <m/>
    <s v="06 Jan 2026 21:08"/>
    <s v="06 Jan 2026"/>
    <s v="Jan"/>
    <n v="0"/>
    <n v="0"/>
    <n v="5"/>
    <n v="0"/>
    <n v="0"/>
    <n v="5"/>
    <n v="0"/>
    <s v="06.01.2025"/>
    <x v="1"/>
    <s v="24.07.2026"/>
    <n v="30"/>
    <x v="0"/>
  </r>
  <r>
    <s v="TO"/>
    <n v="0"/>
    <n v="0"/>
    <n v="3"/>
    <n v="9787"/>
    <s v="1237443.231422"/>
    <s v="16 Jul 2026"/>
    <s v="16"/>
    <s v="Jul"/>
    <s v="19 Jul 2026"/>
    <s v="19"/>
    <s v="Jul"/>
    <n v="3"/>
    <n v="3"/>
    <n v="0"/>
    <n v="0"/>
    <s v="СЛР-ХОЛИДЕЙ-СЪРВИС ЕООД"/>
    <x v="3"/>
    <n v="2"/>
    <n v="1"/>
    <n v="1367.2425197999999"/>
    <n v="455.74750659999995"/>
    <s v="Romania"/>
    <s v="28 Jan 2026 09:55"/>
    <s v="28 Jan 2026"/>
    <s v="Jan"/>
    <n v="0"/>
    <n v="0"/>
    <n v="3"/>
    <n v="0"/>
    <n v="0"/>
    <n v="3"/>
    <n v="0"/>
    <s v="28.01.2025"/>
    <x v="0"/>
    <s v="16.07.2026"/>
    <n v="29"/>
    <x v="0"/>
  </r>
  <r>
    <s v="TO"/>
    <n v="0"/>
    <n v="0"/>
    <n v="7"/>
    <n v="10338"/>
    <s v="1248868.196943"/>
    <s v="11 Jul 2026"/>
    <s v="11"/>
    <s v="Jul"/>
    <s v="18 Jul 2026"/>
    <s v="18"/>
    <s v="Jul"/>
    <n v="7"/>
    <n v="7"/>
    <n v="0"/>
    <n v="0"/>
    <s v="СЛР-ХОЛИДЕЙ-СЪРВИС ЕООД"/>
    <x v="5"/>
    <n v="3"/>
    <n v="1"/>
    <n v="3662.5654912"/>
    <n v="523.22364159999995"/>
    <s v="Romania"/>
    <s v="05 Mar 2026 22:58"/>
    <s v="05 Mar 2026"/>
    <s v="Mar"/>
    <n v="0"/>
    <n v="0"/>
    <n v="7"/>
    <n v="0"/>
    <n v="0"/>
    <n v="7"/>
    <n v="0"/>
    <s v="05.03.2025"/>
    <x v="6"/>
    <s v="11.07.2026"/>
    <n v="28"/>
    <x v="0"/>
  </r>
  <r>
    <s v="BOOKING"/>
    <n v="1"/>
    <n v="1"/>
    <n v="0"/>
    <n v="10181"/>
    <s v="6674537644"/>
    <s v="30 May 2026"/>
    <s v="30"/>
    <s v="May"/>
    <s v="01 Jun 2026"/>
    <s v="01"/>
    <s v="Jun"/>
    <n v="2"/>
    <n v="-29"/>
    <n v="1"/>
    <n v="0"/>
    <s v="BOOKING"/>
    <x v="2"/>
    <n v="2"/>
    <n v="1"/>
    <n v="526.13621339449537"/>
    <n v="263.06810669724769"/>
    <s v="Romania"/>
    <s v="21 Feb 2026 18:19"/>
    <s v="21 Feb 2026"/>
    <s v="Feb"/>
    <n v="1"/>
    <n v="0"/>
    <n v="0"/>
    <n v="0"/>
    <n v="0"/>
    <n v="1"/>
    <n v="-1"/>
    <s v="21.02.2025"/>
    <x v="14"/>
    <s v="30.05.2026"/>
    <n v="22"/>
    <x v="1"/>
  </r>
  <r>
    <s v="TO"/>
    <n v="0"/>
    <n v="0"/>
    <n v="5"/>
    <n v="10259"/>
    <s v="1247644.196150"/>
    <s v="15 Jul 2026"/>
    <s v="15"/>
    <s v="Jul"/>
    <s v="20 Jul 2026"/>
    <s v="20"/>
    <s v="Jul"/>
    <n v="5"/>
    <n v="5"/>
    <n v="0"/>
    <n v="0"/>
    <s v="СЛР-ХОЛИДЕЙ-СЪРВИС ЕООД"/>
    <x v="3"/>
    <n v="2"/>
    <n v="1"/>
    <n v="1709.1998369999999"/>
    <n v="341.83996739999998"/>
    <s v="Romania"/>
    <s v="27 Feb 2026 16:27"/>
    <s v="27 Feb 2026"/>
    <s v="Feb"/>
    <n v="0"/>
    <n v="0"/>
    <n v="5"/>
    <n v="0"/>
    <n v="0"/>
    <n v="5"/>
    <n v="0"/>
    <s v="27.02.2025"/>
    <x v="8"/>
    <s v="15.07.2026"/>
    <n v="29"/>
    <x v="0"/>
  </r>
  <r>
    <s v="TO"/>
    <n v="0"/>
    <n v="6"/>
    <n v="0"/>
    <n v="10102"/>
    <s v="19450"/>
    <s v="05 Jul 2026"/>
    <s v="05"/>
    <s v="Jul"/>
    <s v="11 Jul 2026"/>
    <s v="11"/>
    <s v="Jul"/>
    <n v="6"/>
    <n v="6"/>
    <n v="0"/>
    <n v="0"/>
    <s v="КЛУБ МАГЕЛАН - ООД"/>
    <x v="6"/>
    <n v="2"/>
    <n v="1"/>
    <n v="1873.2157408"/>
    <n v="312.20262346666669"/>
    <s v="Romania"/>
    <s v="16 Feb 2026 10:20"/>
    <s v="14 Feb 2026"/>
    <s v="Feb"/>
    <n v="0"/>
    <n v="0"/>
    <n v="6"/>
    <n v="0"/>
    <n v="0"/>
    <n v="6"/>
    <n v="0"/>
    <s v="16.02.2025"/>
    <x v="14"/>
    <s v="05.07.2026"/>
    <n v="28"/>
    <x v="0"/>
  </r>
  <r>
    <s v="TO"/>
    <n v="0"/>
    <n v="6"/>
    <n v="0"/>
    <n v="10103"/>
    <s v="19454"/>
    <s v="05 Jul 2026"/>
    <s v="05"/>
    <s v="Jul"/>
    <s v="11 Jul 2026"/>
    <s v="11"/>
    <s v="Jul"/>
    <n v="6"/>
    <n v="6"/>
    <n v="0"/>
    <n v="0"/>
    <s v="КЛУБ МАГЕЛАН - ООД"/>
    <x v="6"/>
    <n v="2"/>
    <n v="1"/>
    <n v="1873.2157408"/>
    <n v="312.20262346666669"/>
    <s v="Romania"/>
    <s v="16 Feb 2026 10:20"/>
    <s v="14 Feb 2026"/>
    <s v="Feb"/>
    <n v="0"/>
    <n v="0"/>
    <n v="6"/>
    <n v="0"/>
    <n v="0"/>
    <n v="6"/>
    <n v="0"/>
    <s v="16.02.2025"/>
    <x v="14"/>
    <s v="05.07.2026"/>
    <n v="28"/>
    <x v="0"/>
  </r>
  <r>
    <s v="TO"/>
    <n v="0"/>
    <n v="0"/>
    <n v="5"/>
    <n v="9788"/>
    <s v="1237508.231445"/>
    <s v="27 Jul 2026"/>
    <s v="27"/>
    <s v="Jul"/>
    <s v="01 Aug 2026"/>
    <s v="01"/>
    <s v="Aug"/>
    <n v="5"/>
    <n v="-26"/>
    <n v="4"/>
    <n v="0"/>
    <s v="СЛР-ХОЛИДЕЙ-СЪРВИС ЕООД"/>
    <x v="4"/>
    <n v="3"/>
    <n v="0"/>
    <n v="2153.4666214999997"/>
    <n v="430.69332429999997"/>
    <s v="Romania"/>
    <s v="28 Jan 2026 10:47"/>
    <s v="28 Jan 2026"/>
    <s v="Jan"/>
    <n v="0"/>
    <n v="0"/>
    <n v="4"/>
    <n v="0"/>
    <n v="0"/>
    <n v="4"/>
    <n v="-1"/>
    <s v="28.01.2025"/>
    <x v="0"/>
    <s v="27.07.2026"/>
    <n v="31"/>
    <x v="0"/>
  </r>
  <r>
    <s v="TO"/>
    <n v="0"/>
    <n v="0"/>
    <n v="6"/>
    <n v="10104"/>
    <s v="19441"/>
    <s v="18 Jul 2026"/>
    <s v="18"/>
    <s v="Jul"/>
    <s v="24 Jul 2026"/>
    <s v="24"/>
    <s v="Jul"/>
    <n v="6"/>
    <n v="6"/>
    <n v="0"/>
    <n v="0"/>
    <s v="КЛУБ МАГЕЛАН - ООД"/>
    <x v="0"/>
    <n v="3"/>
    <n v="1"/>
    <n v="3052.1509481999997"/>
    <n v="508.69182469999993"/>
    <s v="Romania"/>
    <s v="16 Feb 2026 10:27"/>
    <s v="14 Feb 2026"/>
    <s v="Feb"/>
    <n v="0"/>
    <n v="0"/>
    <n v="6"/>
    <n v="0"/>
    <n v="0"/>
    <n v="6"/>
    <n v="0"/>
    <s v="16.02.2025"/>
    <x v="14"/>
    <s v="18.07.2026"/>
    <n v="29"/>
    <x v="0"/>
  </r>
  <r>
    <s v="TO"/>
    <n v="0"/>
    <n v="7"/>
    <n v="0"/>
    <n v="10105"/>
    <s v="19471"/>
    <s v="02 Jul 2026"/>
    <s v="02"/>
    <s v="Jul"/>
    <s v="09 Jul 2026"/>
    <s v="09"/>
    <s v="Jul"/>
    <n v="7"/>
    <n v="7"/>
    <n v="0"/>
    <n v="0"/>
    <s v="КЛУБ МАГЕЛАН - ООД"/>
    <x v="2"/>
    <n v="2"/>
    <n v="1"/>
    <n v="2204.2204099999999"/>
    <n v="314.88862999999998"/>
    <s v="Romania"/>
    <s v="16 Feb 2026 10:30"/>
    <s v="15 Feb 2026"/>
    <s v="Feb"/>
    <n v="0"/>
    <n v="0"/>
    <n v="7"/>
    <n v="0"/>
    <n v="0"/>
    <n v="7"/>
    <n v="0"/>
    <s v="16.02.2025"/>
    <x v="14"/>
    <s v="02.07.2026"/>
    <n v="27"/>
    <x v="0"/>
  </r>
  <r>
    <s v="TO"/>
    <n v="0"/>
    <n v="6"/>
    <n v="0"/>
    <n v="9790"/>
    <s v="1237371.231451"/>
    <s v="05 Jul 2026"/>
    <s v="05"/>
    <s v="Jul"/>
    <s v="11 Jul 2026"/>
    <s v="11"/>
    <s v="Jul"/>
    <n v="6"/>
    <n v="6"/>
    <n v="0"/>
    <n v="0"/>
    <s v="СЛР-ХОЛИДЕЙ-СЪРВИС ЕООД"/>
    <x v="5"/>
    <n v="2"/>
    <n v="1"/>
    <n v="2049.8663063999998"/>
    <n v="341.64438439999998"/>
    <s v="Romania"/>
    <s v="28 Jan 2026 11:25"/>
    <s v="27 Jan 2026"/>
    <s v="Jan"/>
    <n v="0"/>
    <n v="0"/>
    <n v="6"/>
    <n v="0"/>
    <n v="0"/>
    <n v="6"/>
    <n v="0"/>
    <s v="28.01.2025"/>
    <x v="0"/>
    <s v="05.07.2026"/>
    <n v="28"/>
    <x v="0"/>
  </r>
  <r>
    <s v="TO"/>
    <n v="0"/>
    <n v="6"/>
    <n v="0"/>
    <n v="9789"/>
    <s v="1237371.231450"/>
    <s v="05 Jul 2026"/>
    <s v="05"/>
    <s v="Jul"/>
    <s v="11 Jul 2026"/>
    <s v="11"/>
    <s v="Jul"/>
    <n v="6"/>
    <n v="6"/>
    <n v="0"/>
    <n v="0"/>
    <s v="СЛР-ХОЛИДЕЙ-СЪРВИС ЕООД"/>
    <x v="5"/>
    <n v="2"/>
    <n v="1"/>
    <n v="2049.8663063999998"/>
    <n v="341.64438439999998"/>
    <s v="Romania"/>
    <s v="28 Jan 2026 11:25"/>
    <s v="27 Jan 2026"/>
    <s v="Jan"/>
    <n v="0"/>
    <n v="0"/>
    <n v="6"/>
    <n v="0"/>
    <n v="0"/>
    <n v="6"/>
    <n v="0"/>
    <s v="28.01.2025"/>
    <x v="0"/>
    <s v="05.07.2026"/>
    <n v="28"/>
    <x v="0"/>
  </r>
  <r>
    <s v="TO"/>
    <n v="0"/>
    <n v="0"/>
    <n v="5"/>
    <n v="9791"/>
    <s v="1237566.231453"/>
    <s v="10 Aug 2026"/>
    <s v="10"/>
    <s v="Aug"/>
    <s v="15 Aug 2026"/>
    <s v="15"/>
    <s v="Aug"/>
    <n v="5"/>
    <n v="5"/>
    <n v="0"/>
    <n v="0"/>
    <s v="СЛР-ХОЛИДЕЙ-СЪРВИС ЕООД"/>
    <x v="6"/>
    <n v="2"/>
    <n v="1"/>
    <n v="1557.4274289999998"/>
    <n v="311.48548579999999"/>
    <s v="Romania"/>
    <s v="28 Jan 2026 11:30"/>
    <s v="28 Jan 2026"/>
    <s v="Jan"/>
    <n v="0"/>
    <n v="0"/>
    <n v="0"/>
    <n v="5"/>
    <n v="0"/>
    <n v="5"/>
    <n v="0"/>
    <s v="28.01.2025"/>
    <x v="0"/>
    <s v="10.08.2026"/>
    <n v="33"/>
    <x v="0"/>
  </r>
  <r>
    <s v="TO"/>
    <n v="0"/>
    <n v="7"/>
    <n v="0"/>
    <n v="9526"/>
    <s v="2320065"/>
    <s v="04 Jul 2026"/>
    <s v="04"/>
    <s v="Jul"/>
    <s v="11 Jul 2026"/>
    <s v="11"/>
    <s v="Jul"/>
    <n v="7"/>
    <n v="7"/>
    <n v="0"/>
    <n v="0"/>
    <s v="ТУРИСТИЧЕСКА АГЕНЦИЯ СОЛВЕКС - ЕООД"/>
    <x v="6"/>
    <n v="2"/>
    <n v="1"/>
    <n v="2029.7994905999999"/>
    <n v="289.97135579999997"/>
    <s v="Romania"/>
    <s v="16 Jan 2026 09:15"/>
    <s v="15 Jan 2026"/>
    <s v="Jan"/>
    <n v="0"/>
    <n v="0"/>
    <n v="7"/>
    <n v="0"/>
    <n v="0"/>
    <n v="7"/>
    <n v="0"/>
    <s v="16.01.2025"/>
    <x v="7"/>
    <s v="04.07.2026"/>
    <n v="27"/>
    <x v="0"/>
  </r>
  <r>
    <s v="TO"/>
    <n v="0"/>
    <n v="0"/>
    <n v="5"/>
    <n v="9527"/>
    <s v="18452"/>
    <s v="02 Aug 2026"/>
    <s v="02"/>
    <s v="Aug"/>
    <s v="07 Aug 2026"/>
    <s v="07"/>
    <s v="Aug"/>
    <n v="5"/>
    <n v="5"/>
    <n v="0"/>
    <n v="0"/>
    <s v="КЛУБ МАГЕЛАН - ООД"/>
    <x v="2"/>
    <n v="2"/>
    <n v="0"/>
    <n v="1620.209572"/>
    <n v="324.0419144"/>
    <s v="Romania"/>
    <s v="16 Jan 2026 09:32"/>
    <s v="15 Jan 2026"/>
    <s v="Jan"/>
    <n v="0"/>
    <n v="0"/>
    <n v="0"/>
    <n v="5"/>
    <n v="0"/>
    <n v="5"/>
    <n v="0"/>
    <s v="16.01.2025"/>
    <x v="7"/>
    <s v="02.08.2026"/>
    <n v="32"/>
    <x v="0"/>
  </r>
  <r>
    <s v="TO"/>
    <n v="0"/>
    <n v="5"/>
    <n v="0"/>
    <n v="10106"/>
    <s v="1243753.234771"/>
    <s v="29 Jun 2026"/>
    <s v="29"/>
    <s v="Jun"/>
    <s v="04 Jul 2026"/>
    <s v="04"/>
    <s v="Jul"/>
    <n v="5"/>
    <n v="-25"/>
    <n v="2"/>
    <n v="3"/>
    <s v="СЛР-ХОЛИДЕЙ-СЪРВИС ЕООД"/>
    <x v="2"/>
    <n v="2"/>
    <n v="1"/>
    <n v="1574.4431500000001"/>
    <n v="314.88863000000003"/>
    <s v="Romania"/>
    <s v="16 Feb 2026 10:39"/>
    <s v="16 Feb 2026"/>
    <s v="Feb"/>
    <n v="0"/>
    <n v="2"/>
    <n v="3"/>
    <n v="0"/>
    <n v="0"/>
    <n v="5"/>
    <n v="0"/>
    <s v="16.02.2025"/>
    <x v="14"/>
    <s v="29.06.2026"/>
    <n v="27"/>
    <x v="0"/>
  </r>
  <r>
    <s v="TO"/>
    <n v="0"/>
    <n v="7"/>
    <n v="1"/>
    <n v="8479"/>
    <s v="NT308587"/>
    <s v="04 Jul 2026"/>
    <s v="04"/>
    <s v="Jul"/>
    <s v="12 Jul 2026"/>
    <s v="12"/>
    <s v="Jul"/>
    <n v="8"/>
    <n v="8"/>
    <n v="0"/>
    <n v="0"/>
    <s v="НОВОТОН - ЕООД"/>
    <x v="2"/>
    <n v="2"/>
    <n v="1"/>
    <n v="2092.9532412999997"/>
    <n v="261.61915516249996"/>
    <s v="Bulgaria"/>
    <s v="14 Nov 2025 12:02"/>
    <s v="14 Nov 2025"/>
    <s v="Nov"/>
    <n v="0"/>
    <n v="0"/>
    <n v="8"/>
    <n v="0"/>
    <n v="0"/>
    <n v="8"/>
    <n v="0"/>
    <s v="14.11.2025"/>
    <x v="11"/>
    <s v="04.07.2026"/>
    <n v="27"/>
    <x v="0"/>
  </r>
  <r>
    <s v="TO"/>
    <n v="0"/>
    <n v="7"/>
    <n v="0"/>
    <n v="8488"/>
    <s v="NT308616"/>
    <s v="04 Jul 2026"/>
    <s v="04"/>
    <s v="Jul"/>
    <s v="11 Jul 2026"/>
    <s v="11"/>
    <s v="Jul"/>
    <n v="7"/>
    <n v="7"/>
    <n v="0"/>
    <n v="0"/>
    <s v="НОВОТОН - ЕООД"/>
    <x v="5"/>
    <n v="2"/>
    <n v="2"/>
    <n v="2551.5562596999998"/>
    <n v="364.50803709999997"/>
    <s v="Bulgaria"/>
    <s v="14 Nov 2025 13:01"/>
    <s v="14 Nov 2025"/>
    <s v="Nov"/>
    <n v="0"/>
    <n v="0"/>
    <n v="7"/>
    <n v="0"/>
    <n v="0"/>
    <n v="7"/>
    <n v="0"/>
    <s v="14.11.2025"/>
    <x v="11"/>
    <s v="04.07.2026"/>
    <n v="27"/>
    <x v="0"/>
  </r>
  <r>
    <s v="TO"/>
    <n v="0"/>
    <n v="5"/>
    <n v="0"/>
    <n v="10260"/>
    <s v="19765"/>
    <s v="04 Jul 2026"/>
    <s v="04"/>
    <s v="Jul"/>
    <s v="09 Jul 2026"/>
    <s v="09"/>
    <s v="Jul"/>
    <n v="5"/>
    <n v="5"/>
    <n v="0"/>
    <n v="0"/>
    <s v="КЛУБ МАГЕЛАН - ООД"/>
    <x v="1"/>
    <n v="4"/>
    <n v="0"/>
    <n v="2812.6204481"/>
    <n v="562.52408962000004"/>
    <s v="Romania"/>
    <s v="27 Feb 2026 17:21"/>
    <s v="27 Feb 2026"/>
    <s v="Feb"/>
    <n v="0"/>
    <n v="0"/>
    <n v="5"/>
    <n v="0"/>
    <n v="0"/>
    <n v="5"/>
    <n v="0"/>
    <s v="27.02.2025"/>
    <x v="8"/>
    <s v="04.07.2026"/>
    <n v="27"/>
    <x v="0"/>
  </r>
  <r>
    <s v="BOOKING"/>
    <n v="0"/>
    <n v="5"/>
    <n v="0"/>
    <n v="9793"/>
    <s v="5788489733"/>
    <s v="04 Jul 2026"/>
    <s v="04"/>
    <s v="Jul"/>
    <s v="09 Jul 2026"/>
    <s v="09"/>
    <s v="Jul"/>
    <n v="5"/>
    <n v="5"/>
    <n v="0"/>
    <n v="0"/>
    <s v="BOOKING"/>
    <x v="6"/>
    <n v="2"/>
    <n v="0"/>
    <n v="2151.0541321100914"/>
    <n v="430.21082642201827"/>
    <s v="Romania"/>
    <s v="28 Jan 2026 12:50"/>
    <s v="28 Jan 2026"/>
    <s v="Jan"/>
    <n v="0"/>
    <n v="0"/>
    <n v="5"/>
    <n v="0"/>
    <n v="0"/>
    <n v="5"/>
    <n v="0"/>
    <s v="28.01.2025"/>
    <x v="0"/>
    <s v="04.07.2026"/>
    <n v="27"/>
    <x v="1"/>
  </r>
  <r>
    <s v="TO"/>
    <n v="0"/>
    <n v="5"/>
    <n v="0"/>
    <n v="9792"/>
    <s v="52651"/>
    <s v="06 Jul 2026"/>
    <s v="06"/>
    <s v="Jul"/>
    <s v="11 Jul 2026"/>
    <s v="11"/>
    <s v="Jul"/>
    <n v="5"/>
    <n v="5"/>
    <n v="0"/>
    <n v="0"/>
    <s v="КЛУБ МАГЕЛАН - ООД"/>
    <x v="6"/>
    <n v="1"/>
    <n v="0"/>
    <n v="1026.9672164000001"/>
    <n v="205.39344328000001"/>
    <s v="Romania"/>
    <s v="28 Jan 2026 12:48"/>
    <s v="27 Jan 2026"/>
    <s v="Jan"/>
    <n v="0"/>
    <n v="0"/>
    <n v="5"/>
    <n v="0"/>
    <n v="0"/>
    <n v="5"/>
    <n v="0"/>
    <s v="28.01.2025"/>
    <x v="0"/>
    <s v="06.07.2026"/>
    <n v="28"/>
    <x v="0"/>
  </r>
  <r>
    <s v="TO"/>
    <n v="0"/>
    <n v="0"/>
    <n v="5"/>
    <n v="9681"/>
    <s v="2321967"/>
    <s v="03 Aug 2026"/>
    <s v="03"/>
    <s v="Aug"/>
    <s v="08 Aug 2026"/>
    <s v="08"/>
    <s v="Aug"/>
    <n v="5"/>
    <n v="5"/>
    <n v="0"/>
    <n v="0"/>
    <s v="ТУРИСТИЧЕСКА АГЕНЦИЯ СОЛВЕКС - ЕООД"/>
    <x v="4"/>
    <n v="3"/>
    <n v="1"/>
    <n v="2153.4666214999997"/>
    <n v="430.69332429999997"/>
    <s v="Romania"/>
    <s v="23 Jan 2026 16:27"/>
    <s v="23 Jan 2026"/>
    <s v="Jan"/>
    <n v="0"/>
    <n v="0"/>
    <n v="0"/>
    <n v="5"/>
    <n v="0"/>
    <n v="5"/>
    <n v="0"/>
    <s v="23.01.2025"/>
    <x v="2"/>
    <s v="03.08.2026"/>
    <n v="32"/>
    <x v="0"/>
  </r>
  <r>
    <s v="TO"/>
    <n v="0"/>
    <n v="0"/>
    <n v="7"/>
    <n v="9794"/>
    <s v="1235355.231477"/>
    <s v="15 Aug 2026"/>
    <s v="15"/>
    <s v="Aug"/>
    <s v="22 Aug 2026"/>
    <s v="22"/>
    <s v="Aug"/>
    <n v="7"/>
    <n v="7"/>
    <n v="0"/>
    <n v="0"/>
    <s v="СЛР-ХОЛИДЕЙ-СЪРВИС ЕООД"/>
    <x v="3"/>
    <n v="2"/>
    <n v="1"/>
    <n v="2233.2449271999999"/>
    <n v="319.03498959999996"/>
    <s v="Romania"/>
    <s v="28 Jan 2026 12:51"/>
    <s v="28 Jan 2026"/>
    <s v="Jan"/>
    <n v="0"/>
    <n v="0"/>
    <n v="0"/>
    <n v="7"/>
    <n v="0"/>
    <n v="7"/>
    <n v="0"/>
    <s v="28.01.2025"/>
    <x v="0"/>
    <s v="15.08.2026"/>
    <n v="33"/>
    <x v="0"/>
  </r>
  <r>
    <s v="BOOKING"/>
    <n v="0"/>
    <n v="5"/>
    <n v="0"/>
    <n v="9795"/>
    <s v="6773744132"/>
    <s v="04 Jul 2026"/>
    <s v="04"/>
    <s v="Jul"/>
    <s v="09 Jul 2026"/>
    <s v="09"/>
    <s v="Jul"/>
    <n v="5"/>
    <n v="5"/>
    <n v="0"/>
    <n v="0"/>
    <s v="BOOKING"/>
    <x v="3"/>
    <n v="2"/>
    <n v="1"/>
    <n v="2209.1907302752288"/>
    <n v="441.83814605504585"/>
    <s v="Romania"/>
    <s v="28 Jan 2026 13:16"/>
    <s v="28 Jan 2026"/>
    <s v="Jan"/>
    <n v="0"/>
    <n v="0"/>
    <n v="5"/>
    <n v="0"/>
    <n v="0"/>
    <n v="5"/>
    <n v="0"/>
    <s v="28.01.2025"/>
    <x v="0"/>
    <s v="04.07.2026"/>
    <n v="27"/>
    <x v="1"/>
  </r>
  <r>
    <s v="TOPOLA SKIES"/>
    <n v="0"/>
    <n v="0"/>
    <n v="6"/>
    <n v="10185"/>
    <s v="478451"/>
    <s v="20 Jul 2026"/>
    <s v="20"/>
    <s v="Jul"/>
    <s v="26 Jul 2026"/>
    <s v="26"/>
    <s v="Jul"/>
    <n v="6"/>
    <n v="6"/>
    <n v="0"/>
    <n v="0"/>
    <s v="TOPOLA SKIES"/>
    <x v="0"/>
    <n v="2"/>
    <n v="2"/>
    <n v="3391.3015596330274"/>
    <n v="565.21692660550445"/>
    <m/>
    <s v="22 Feb 2026 08:13"/>
    <s v="22 Feb 2026"/>
    <s v="Feb"/>
    <n v="0"/>
    <n v="0"/>
    <n v="6"/>
    <n v="0"/>
    <n v="0"/>
    <n v="6"/>
    <n v="0"/>
    <s v="22.02.2025"/>
    <x v="14"/>
    <s v="20.07.2026"/>
    <n v="30"/>
    <x v="0"/>
  </r>
  <r>
    <s v="ITAKA"/>
    <n v="0"/>
    <n v="0"/>
    <n v="7"/>
    <n v="9640"/>
    <s v="13684884"/>
    <s v="17 Jul 2026"/>
    <s v="17"/>
    <s v="Jul"/>
    <s v="24 Jul 2026"/>
    <s v="24"/>
    <s v="Jul"/>
    <n v="7"/>
    <n v="7"/>
    <n v="0"/>
    <n v="0"/>
    <s v="NOWA ITAKA SPOLKA Z OGRANICZONA ODPOWIEDZIALNOSCIA"/>
    <x v="3"/>
    <n v="3"/>
    <n v="0"/>
    <n v="2373.8495459000001"/>
    <n v="339.12136370000002"/>
    <s v="Poland"/>
    <s v="22 Jan 2026 10:23"/>
    <s v="19 Jan 2026"/>
    <s v="Jan"/>
    <n v="0"/>
    <n v="0"/>
    <n v="7"/>
    <n v="0"/>
    <n v="0"/>
    <n v="7"/>
    <n v="0"/>
    <s v="22.01.2025"/>
    <x v="2"/>
    <s v="17.07.2026"/>
    <n v="29"/>
    <x v="0"/>
  </r>
  <r>
    <s v="ITAKA"/>
    <n v="0"/>
    <n v="0"/>
    <n v="7"/>
    <n v="9643"/>
    <s v="13689340"/>
    <s v="14 Jul 2026"/>
    <s v="14"/>
    <s v="Jul"/>
    <s v="21 Jul 2026"/>
    <s v="21"/>
    <s v="Jul"/>
    <n v="7"/>
    <n v="7"/>
    <n v="0"/>
    <n v="0"/>
    <s v="NOWA ITAKA SPOLKA Z OGRANICZONA ODPOWIEDZIALNOSCIA"/>
    <x v="6"/>
    <n v="2"/>
    <n v="0"/>
    <n v="1808.6929091"/>
    <n v="258.38470130000002"/>
    <s v="Poland"/>
    <s v="22 Jan 2026 10:32"/>
    <s v="20 Jan 2026"/>
    <s v="Jan"/>
    <n v="0"/>
    <n v="0"/>
    <n v="7"/>
    <n v="0"/>
    <n v="0"/>
    <n v="7"/>
    <n v="0"/>
    <s v="22.01.2025"/>
    <x v="2"/>
    <s v="14.07.2026"/>
    <n v="29"/>
    <x v="0"/>
  </r>
  <r>
    <s v="ITAKA"/>
    <n v="0"/>
    <n v="3"/>
    <n v="4"/>
    <n v="9641"/>
    <s v="13681144"/>
    <s v="21 Aug 2026"/>
    <s v="21"/>
    <s v="Aug"/>
    <s v="28 Aug 2026"/>
    <s v="28"/>
    <s v="Aug"/>
    <n v="7"/>
    <n v="7"/>
    <n v="0"/>
    <n v="0"/>
    <s v="NOWA ITAKA SPOLKA Z OGRANICZONA ODPOWIEDZIALNOSCIA"/>
    <x v="3"/>
    <n v="2"/>
    <n v="1"/>
    <n v="1808.6929091"/>
    <n v="258.38470130000002"/>
    <s v="Poland"/>
    <s v="22 Jan 2026 10:23"/>
    <s v="19 Jan 2026"/>
    <s v="Jan"/>
    <n v="0"/>
    <n v="0"/>
    <n v="0"/>
    <n v="7"/>
    <n v="0"/>
    <n v="7"/>
    <n v="0"/>
    <s v="22.01.2025"/>
    <x v="2"/>
    <s v="21.08.2026"/>
    <n v="34"/>
    <x v="0"/>
  </r>
  <r>
    <s v="ITAKA"/>
    <n v="0"/>
    <n v="3"/>
    <n v="4"/>
    <n v="9642"/>
    <s v="13681144"/>
    <s v="21 Aug 2026"/>
    <s v="21"/>
    <s v="Aug"/>
    <s v="28 Aug 2026"/>
    <s v="28"/>
    <s v="Aug"/>
    <n v="7"/>
    <n v="7"/>
    <n v="0"/>
    <n v="0"/>
    <s v="NOWA ITAKA SPOLKA Z OGRANICZONA ODPOWIEDZIALNOSCIA"/>
    <x v="3"/>
    <n v="2"/>
    <n v="0"/>
    <n v="1808.6929091"/>
    <n v="258.38470130000002"/>
    <s v="Poland"/>
    <s v="22 Jan 2026 10:23"/>
    <s v="19 Jan 2026"/>
    <s v="Jan"/>
    <n v="0"/>
    <n v="0"/>
    <n v="0"/>
    <n v="7"/>
    <n v="0"/>
    <n v="7"/>
    <n v="0"/>
    <s v="22.01.2025"/>
    <x v="2"/>
    <s v="21.08.2026"/>
    <n v="34"/>
    <x v="0"/>
  </r>
  <r>
    <s v="TO"/>
    <n v="0"/>
    <n v="0"/>
    <n v="7"/>
    <n v="8624"/>
    <s v="95968"/>
    <s v="14 Aug 2026"/>
    <s v="14"/>
    <s v="Aug"/>
    <s v="21 Aug 2026"/>
    <s v="21"/>
    <s v="Aug"/>
    <n v="7"/>
    <n v="7"/>
    <n v="0"/>
    <n v="0"/>
    <s v="ДЕСТИНЕЙШЪН ТУРИСТИК СЪРВИСИС - ЕООД"/>
    <x v="6"/>
    <n v="3"/>
    <n v="0"/>
    <n v="2523.0793748999999"/>
    <n v="360.43991069999998"/>
    <s v="Romania"/>
    <s v="19 Nov 2025 16:27"/>
    <s v="19 Nov 2025"/>
    <s v="Nov"/>
    <n v="0"/>
    <n v="0"/>
    <n v="0"/>
    <n v="7"/>
    <n v="0"/>
    <n v="7"/>
    <n v="0"/>
    <s v="19.11.2025"/>
    <x v="12"/>
    <s v="14.08.2026"/>
    <n v="33"/>
    <x v="0"/>
  </r>
  <r>
    <s v="TO"/>
    <n v="0"/>
    <n v="5"/>
    <n v="0"/>
    <n v="9528"/>
    <s v="52162"/>
    <s v="01 Jul 2026"/>
    <s v="01"/>
    <s v="Jul"/>
    <s v="06 Jul 2026"/>
    <s v="06"/>
    <s v="Jul"/>
    <n v="5"/>
    <n v="5"/>
    <n v="0"/>
    <n v="0"/>
    <s v="КЛУБ МАГЕЛАН - ООД"/>
    <x v="1"/>
    <n v="3"/>
    <n v="2"/>
    <n v="2574.850195"/>
    <n v="514.97003900000004"/>
    <s v="Romania"/>
    <s v="16 Jan 2026 09:52"/>
    <s v="16 Jan 2026"/>
    <s v="Jan"/>
    <n v="0"/>
    <n v="0"/>
    <n v="5"/>
    <n v="0"/>
    <n v="0"/>
    <n v="5"/>
    <n v="0"/>
    <s v="16.01.2025"/>
    <x v="7"/>
    <s v="01.07.2026"/>
    <n v="27"/>
    <x v="0"/>
  </r>
  <r>
    <s v="TO"/>
    <n v="0"/>
    <n v="0"/>
    <n v="5"/>
    <n v="9529"/>
    <s v="18457"/>
    <s v="27 Jul 2026"/>
    <s v="27"/>
    <s v="Jul"/>
    <s v="01 Aug 2026"/>
    <s v="01"/>
    <s v="Aug"/>
    <n v="5"/>
    <n v="-26"/>
    <n v="4"/>
    <n v="0"/>
    <s v="КЛУБ МАГЕЛАН - ООД"/>
    <x v="6"/>
    <n v="2"/>
    <n v="0"/>
    <n v="1557.4274289999998"/>
    <n v="311.48548579999999"/>
    <s v="Romania"/>
    <s v="16 Jan 2026 09:52"/>
    <s v="16 Jan 2026"/>
    <s v="Jan"/>
    <n v="0"/>
    <n v="0"/>
    <n v="4"/>
    <n v="0"/>
    <n v="0"/>
    <n v="4"/>
    <n v="-1"/>
    <s v="16.01.2025"/>
    <x v="7"/>
    <s v="27.07.2026"/>
    <n v="31"/>
    <x v="0"/>
  </r>
  <r>
    <s v="TO"/>
    <n v="0"/>
    <n v="0"/>
    <n v="5"/>
    <n v="9981"/>
    <s v="0760"/>
    <s v="09 Aug 2026"/>
    <s v="09"/>
    <s v="Aug"/>
    <s v="14 Aug 2026"/>
    <s v="14"/>
    <s v="Aug"/>
    <n v="5"/>
    <n v="5"/>
    <n v="0"/>
    <n v="0"/>
    <s v="АВАТАР ТУР - ООД"/>
    <x v="4"/>
    <n v="2"/>
    <n v="1"/>
    <n v="1709.1998369999999"/>
    <n v="341.83996739999998"/>
    <s v="Israel"/>
    <s v="03 Feb 2026 12:54"/>
    <s v="03 Feb 2026"/>
    <s v="Feb"/>
    <n v="0"/>
    <n v="0"/>
    <n v="0"/>
    <n v="5"/>
    <n v="0"/>
    <n v="5"/>
    <n v="0"/>
    <s v="03.02.2025"/>
    <x v="5"/>
    <s v="09.08.2026"/>
    <n v="33"/>
    <x v="0"/>
  </r>
  <r>
    <s v="TO"/>
    <n v="0"/>
    <n v="0"/>
    <n v="5"/>
    <n v="9982"/>
    <s v="0760"/>
    <s v="09 Aug 2026"/>
    <s v="09"/>
    <s v="Aug"/>
    <s v="14 Aug 2026"/>
    <s v="14"/>
    <s v="Aug"/>
    <n v="5"/>
    <n v="5"/>
    <n v="0"/>
    <n v="0"/>
    <s v="АВАТАР ТУР - ООД"/>
    <x v="4"/>
    <n v="2"/>
    <n v="2"/>
    <n v="2136.4509005"/>
    <n v="427.29018009999999"/>
    <s v="Israel"/>
    <s v="03 Feb 2026 12:54"/>
    <s v="03 Feb 2026"/>
    <s v="Feb"/>
    <n v="0"/>
    <n v="0"/>
    <n v="0"/>
    <n v="5"/>
    <n v="0"/>
    <n v="5"/>
    <n v="0"/>
    <s v="03.02.2025"/>
    <x v="5"/>
    <s v="09.08.2026"/>
    <n v="33"/>
    <x v="0"/>
  </r>
  <r>
    <s v="TO"/>
    <n v="0"/>
    <n v="0"/>
    <n v="5"/>
    <n v="9983"/>
    <s v="0760"/>
    <s v="09 Aug 2026"/>
    <s v="09"/>
    <s v="Aug"/>
    <s v="14 Aug 2026"/>
    <s v="14"/>
    <s v="Aug"/>
    <n v="5"/>
    <n v="5"/>
    <n v="0"/>
    <n v="0"/>
    <s v="АВАТАР ТУР - ООД"/>
    <x v="4"/>
    <n v="2"/>
    <n v="2"/>
    <n v="2136.4509005"/>
    <n v="427.29018009999999"/>
    <s v="Israel"/>
    <s v="03 Feb 2026 12:54"/>
    <s v="03 Feb 2026"/>
    <s v="Feb"/>
    <n v="0"/>
    <n v="0"/>
    <n v="0"/>
    <n v="5"/>
    <n v="0"/>
    <n v="5"/>
    <n v="0"/>
    <s v="03.02.2025"/>
    <x v="5"/>
    <s v="09.08.2026"/>
    <n v="33"/>
    <x v="0"/>
  </r>
  <r>
    <s v="TO"/>
    <n v="0"/>
    <n v="5"/>
    <n v="0"/>
    <n v="10107"/>
    <s v="1243754.234773"/>
    <s v="29 Jun 2026"/>
    <s v="29"/>
    <s v="Jun"/>
    <s v="04 Jul 2026"/>
    <s v="04"/>
    <s v="Jul"/>
    <n v="5"/>
    <n v="-25"/>
    <n v="2"/>
    <n v="3"/>
    <s v="СЛР-ХОЛИДЕЙ-СЪРВИС ЕООД"/>
    <x v="2"/>
    <n v="2"/>
    <n v="0"/>
    <n v="1574.4431500000001"/>
    <n v="314.88863000000003"/>
    <s v="Romania"/>
    <s v="16 Feb 2026 10:40"/>
    <s v="16 Feb 2026"/>
    <s v="Feb"/>
    <n v="0"/>
    <n v="2"/>
    <n v="3"/>
    <n v="0"/>
    <n v="0"/>
    <n v="5"/>
    <n v="0"/>
    <s v="16.02.2025"/>
    <x v="14"/>
    <s v="29.06.2026"/>
    <n v="27"/>
    <x v="0"/>
  </r>
  <r>
    <s v="TO"/>
    <n v="0"/>
    <n v="0"/>
    <n v="5"/>
    <n v="9984"/>
    <s v="1240448.233110"/>
    <s v="16 Jul 2026"/>
    <s v="16"/>
    <s v="Jul"/>
    <s v="21 Jul 2026"/>
    <s v="21"/>
    <s v="Jul"/>
    <n v="5"/>
    <n v="5"/>
    <n v="0"/>
    <n v="0"/>
    <s v="СЛР-ХОЛИДЕЙ-СЪРВИС ЕООД"/>
    <x v="6"/>
    <n v="1"/>
    <n v="0"/>
    <n v="1168.1194674999999"/>
    <n v="233.62389349999998"/>
    <s v="Romania"/>
    <s v="03 Feb 2026 13:13"/>
    <s v="03 Feb 2026"/>
    <s v="Feb"/>
    <n v="0"/>
    <n v="0"/>
    <n v="5"/>
    <n v="0"/>
    <n v="0"/>
    <n v="5"/>
    <n v="0"/>
    <s v="03.02.2025"/>
    <x v="5"/>
    <s v="16.07.2026"/>
    <n v="29"/>
    <x v="0"/>
  </r>
  <r>
    <s v="TO"/>
    <n v="0"/>
    <n v="0"/>
    <n v="7"/>
    <n v="8809"/>
    <s v="10082026"/>
    <s v="10 Aug 2026"/>
    <s v="10"/>
    <s v="Aug"/>
    <s v="17 Aug 2026"/>
    <s v="17"/>
    <s v="Aug"/>
    <n v="7"/>
    <n v="7"/>
    <n v="0"/>
    <n v="0"/>
    <s v="ТРАВЕЛИНА - ООД"/>
    <x v="4"/>
    <n v="2"/>
    <n v="2"/>
    <n v="2392.7428637000003"/>
    <n v="341.82040910000006"/>
    <m/>
    <s v="25 Nov 2025 10:47"/>
    <s v="24 Nov 2025"/>
    <s v="Nov"/>
    <n v="0"/>
    <n v="0"/>
    <n v="0"/>
    <n v="7"/>
    <n v="0"/>
    <n v="7"/>
    <n v="0"/>
    <s v="25.11.2025"/>
    <x v="15"/>
    <s v="10.08.2026"/>
    <n v="33"/>
    <x v="0"/>
  </r>
  <r>
    <s v="TO"/>
    <n v="0"/>
    <n v="5"/>
    <n v="0"/>
    <n v="8164"/>
    <s v="1172230.220331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7"/>
    <s v="07 Nov 2025"/>
    <s v="Nov"/>
    <n v="0"/>
    <n v="5"/>
    <n v="0"/>
    <n v="0"/>
    <n v="0"/>
    <n v="5"/>
    <n v="0"/>
    <s v="07.11.2025"/>
    <x v="3"/>
    <s v="25.06.2026"/>
    <n v="26"/>
    <x v="0"/>
  </r>
  <r>
    <s v="TO"/>
    <n v="0"/>
    <n v="5"/>
    <n v="0"/>
    <n v="10262"/>
    <s v="1247716.196199"/>
    <s v="20 Jun 2026"/>
    <s v="20"/>
    <s v="Jun"/>
    <s v="25 Jun 2026"/>
    <s v="25"/>
    <s v="Jun"/>
    <n v="5"/>
    <n v="5"/>
    <n v="0"/>
    <n v="0"/>
    <s v="СЛР-ХОЛИДЕЙ-СЪРВИС ЕООД"/>
    <x v="3"/>
    <n v="2"/>
    <n v="0"/>
    <n v="1359.3018500000001"/>
    <n v="271.86036999999999"/>
    <s v="Romania"/>
    <s v="27 Feb 2026 21:22"/>
    <s v="27 Feb 2026"/>
    <s v="Feb"/>
    <n v="0"/>
    <n v="5"/>
    <n v="0"/>
    <n v="0"/>
    <n v="0"/>
    <n v="5"/>
    <n v="0"/>
    <s v="27.02.2025"/>
    <x v="8"/>
    <s v="20.06.2026"/>
    <n v="25"/>
    <x v="0"/>
  </r>
  <r>
    <s v="TO"/>
    <n v="0"/>
    <n v="5"/>
    <n v="0"/>
    <n v="9798"/>
    <s v="1237646.231494"/>
    <s v="20 Jun 2026"/>
    <s v="20"/>
    <s v="Jun"/>
    <s v="25 Jun 2026"/>
    <s v="25"/>
    <s v="Jun"/>
    <n v="5"/>
    <n v="5"/>
    <n v="0"/>
    <n v="0"/>
    <s v="СЛР-ХОЛИДЕЙ-СЪРВИС ЕООД"/>
    <x v="2"/>
    <n v="1"/>
    <n v="2"/>
    <n v="1293.7815450000001"/>
    <n v="258.75630899999999"/>
    <s v="Romania"/>
    <s v="28 Jan 2026 14:09"/>
    <s v="28 Jan 2026"/>
    <s v="Jan"/>
    <n v="0"/>
    <n v="5"/>
    <n v="0"/>
    <n v="0"/>
    <n v="0"/>
    <n v="5"/>
    <n v="0"/>
    <s v="28.01.2025"/>
    <x v="0"/>
    <s v="20.06.2026"/>
    <n v="25"/>
    <x v="0"/>
  </r>
  <r>
    <s v="TO"/>
    <n v="0"/>
    <n v="6"/>
    <n v="0"/>
    <n v="9797"/>
    <s v="4609"/>
    <s v="20 Jun 2026"/>
    <s v="20"/>
    <s v="Jun"/>
    <s v="26 Jun 2026"/>
    <s v="26"/>
    <s v="Jun"/>
    <n v="6"/>
    <n v="6"/>
    <n v="0"/>
    <n v="0"/>
    <s v="КЛУБ МАГЕЛАН - ООД"/>
    <x v="4"/>
    <n v="3"/>
    <n v="1"/>
    <n v="2102.5172499999999"/>
    <n v="350.41954166666665"/>
    <s v="Romania"/>
    <s v="28 Jan 2026 14:06"/>
    <s v="28 Jan 2026"/>
    <s v="Jan"/>
    <n v="0"/>
    <n v="6"/>
    <n v="0"/>
    <n v="0"/>
    <n v="0"/>
    <n v="6"/>
    <n v="0"/>
    <s v="28.01.2025"/>
    <x v="0"/>
    <s v="20.06.2026"/>
    <n v="25"/>
    <x v="0"/>
  </r>
  <r>
    <s v="TO"/>
    <n v="0"/>
    <n v="5"/>
    <n v="0"/>
    <n v="9799"/>
    <s v="1237646.231495"/>
    <s v="20 Jun 2026"/>
    <s v="20"/>
    <s v="Jun"/>
    <s v="25 Jun 2026"/>
    <s v="25"/>
    <s v="Jun"/>
    <n v="5"/>
    <n v="5"/>
    <n v="0"/>
    <n v="0"/>
    <s v="СЛР-ХОЛИДЕЙ-СЪРВИС ЕООД"/>
    <x v="2"/>
    <n v="1"/>
    <n v="2"/>
    <n v="1293.7815450000001"/>
    <n v="258.75630899999999"/>
    <s v="Romania"/>
    <s v="28 Jan 2026 14:09"/>
    <s v="28 Jan 2026"/>
    <s v="Jan"/>
    <n v="0"/>
    <n v="5"/>
    <n v="0"/>
    <n v="0"/>
    <n v="0"/>
    <n v="5"/>
    <n v="0"/>
    <s v="28.01.2025"/>
    <x v="0"/>
    <s v="20.06.2026"/>
    <n v="25"/>
    <x v="0"/>
  </r>
  <r>
    <s v="TO"/>
    <n v="0"/>
    <n v="5"/>
    <n v="0"/>
    <n v="10264"/>
    <s v="1247730.196207"/>
    <s v="20 Jun 2026"/>
    <s v="20"/>
    <s v="Jun"/>
    <s v="25 Jun 2026"/>
    <s v="25"/>
    <s v="Jun"/>
    <n v="5"/>
    <n v="5"/>
    <n v="0"/>
    <n v="0"/>
    <s v="СЛР-ХОЛИДЕЙ-СЪРВИС ЕООД"/>
    <x v="4"/>
    <n v="3"/>
    <n v="0"/>
    <n v="1834.9597060000001"/>
    <n v="366.99194120000004"/>
    <s v="Romania"/>
    <s v="27 Feb 2026 22:05"/>
    <s v="27 Feb 2026"/>
    <s v="Feb"/>
    <n v="0"/>
    <n v="5"/>
    <n v="0"/>
    <n v="0"/>
    <n v="0"/>
    <n v="5"/>
    <n v="0"/>
    <s v="27.02.2025"/>
    <x v="8"/>
    <s v="20.06.2026"/>
    <n v="25"/>
    <x v="0"/>
  </r>
  <r>
    <s v="TO"/>
    <n v="0"/>
    <n v="5"/>
    <n v="0"/>
    <n v="9534"/>
    <s v="99083"/>
    <s v="06 Jul 2026"/>
    <s v="06"/>
    <s v="Jul"/>
    <s v="11 Jul 2026"/>
    <s v="11"/>
    <s v="Jul"/>
    <n v="5"/>
    <n v="5"/>
    <n v="0"/>
    <n v="0"/>
    <s v="ДЕСТИНЕЙШЪН ТУРИСТИК СЪРВИСИС - ЕООД"/>
    <x v="6"/>
    <n v="2"/>
    <n v="1"/>
    <n v="1467.0680830000001"/>
    <n v="293.41361660000001"/>
    <s v="Romania"/>
    <s v="16 Jan 2026 10:14"/>
    <s v="15 Jan 2026"/>
    <s v="Jan"/>
    <n v="0"/>
    <n v="0"/>
    <n v="5"/>
    <n v="0"/>
    <n v="0"/>
    <n v="5"/>
    <n v="0"/>
    <s v="16.01.2025"/>
    <x v="7"/>
    <s v="06.07.2026"/>
    <n v="28"/>
    <x v="0"/>
  </r>
  <r>
    <s v="TO"/>
    <n v="0"/>
    <n v="5"/>
    <n v="0"/>
    <n v="9531"/>
    <s v="99083"/>
    <s v="06 Jul 2026"/>
    <s v="06"/>
    <s v="Jul"/>
    <s v="11 Jul 2026"/>
    <s v="11"/>
    <s v="Jul"/>
    <n v="5"/>
    <n v="5"/>
    <n v="0"/>
    <n v="0"/>
    <s v="ДЕСТИНЕЙШЪН ТУРИСТИК СЪРВИСИС - ЕООД"/>
    <x v="6"/>
    <n v="2"/>
    <n v="2"/>
    <n v="1833.8253245999999"/>
    <n v="366.76506491999999"/>
    <s v="Romania"/>
    <s v="16 Jan 2026 10:13"/>
    <s v="15 Jan 2026"/>
    <s v="Jan"/>
    <n v="0"/>
    <n v="0"/>
    <n v="5"/>
    <n v="0"/>
    <n v="0"/>
    <n v="5"/>
    <n v="0"/>
    <s v="16.01.2025"/>
    <x v="7"/>
    <s v="06.07.2026"/>
    <n v="28"/>
    <x v="0"/>
  </r>
  <r>
    <s v="TO"/>
    <n v="0"/>
    <n v="5"/>
    <n v="0"/>
    <n v="9532"/>
    <s v="99083"/>
    <s v="06 Jul 2026"/>
    <s v="06"/>
    <s v="Jul"/>
    <s v="11 Jul 2026"/>
    <s v="11"/>
    <s v="Jul"/>
    <n v="5"/>
    <n v="5"/>
    <n v="0"/>
    <n v="0"/>
    <s v="ДЕСТИНЕЙШЪН ТУРИСТИК СЪРВИСИС - ЕООД"/>
    <x v="6"/>
    <n v="2"/>
    <n v="1"/>
    <n v="1467.0680830000001"/>
    <n v="293.41361660000001"/>
    <s v="Romania"/>
    <s v="16 Jan 2026 10:13"/>
    <s v="15 Jan 2026"/>
    <s v="Jan"/>
    <n v="0"/>
    <n v="0"/>
    <n v="5"/>
    <n v="0"/>
    <n v="0"/>
    <n v="5"/>
    <n v="0"/>
    <s v="16.01.2025"/>
    <x v="7"/>
    <s v="06.07.2026"/>
    <n v="28"/>
    <x v="0"/>
  </r>
  <r>
    <s v="TO"/>
    <n v="0"/>
    <n v="5"/>
    <n v="0"/>
    <n v="9533"/>
    <s v="99083"/>
    <s v="06 Jul 2026"/>
    <s v="06"/>
    <s v="Jul"/>
    <s v="11 Jul 2026"/>
    <s v="11"/>
    <s v="Jul"/>
    <n v="5"/>
    <n v="5"/>
    <n v="0"/>
    <n v="0"/>
    <s v="ДЕСТИНЕЙШЪН ТУРИСТИК СЪРВИСИС - ЕООД"/>
    <x v="6"/>
    <n v="2"/>
    <n v="1"/>
    <n v="1467.0680830000001"/>
    <n v="293.41361660000001"/>
    <s v="Romania"/>
    <s v="16 Jan 2026 10:14"/>
    <s v="15 Jan 2026"/>
    <s v="Jan"/>
    <n v="0"/>
    <n v="0"/>
    <n v="5"/>
    <n v="0"/>
    <n v="0"/>
    <n v="5"/>
    <n v="0"/>
    <s v="16.01.2025"/>
    <x v="7"/>
    <s v="06.07.2026"/>
    <n v="28"/>
    <x v="0"/>
  </r>
  <r>
    <s v="TO"/>
    <n v="0"/>
    <n v="5"/>
    <n v="0"/>
    <n v="9535"/>
    <s v="99083"/>
    <s v="06 Jul 2026"/>
    <s v="06"/>
    <s v="Jul"/>
    <s v="11 Jul 2026"/>
    <s v="11"/>
    <s v="Jul"/>
    <n v="5"/>
    <n v="5"/>
    <n v="0"/>
    <n v="0"/>
    <s v="ДЕСТИНЕЙШЪН ТУРИСТИК СЪРВИСИС - ЕООД"/>
    <x v="6"/>
    <n v="2"/>
    <n v="1"/>
    <n v="1467.0680830000001"/>
    <n v="293.41361660000001"/>
    <s v="Romania"/>
    <s v="16 Jan 2026 10:14"/>
    <s v="15 Jan 2026"/>
    <s v="Jan"/>
    <n v="0"/>
    <n v="0"/>
    <n v="5"/>
    <n v="0"/>
    <n v="0"/>
    <n v="5"/>
    <n v="0"/>
    <s v="16.01.2025"/>
    <x v="7"/>
    <s v="06.07.2026"/>
    <n v="28"/>
    <x v="0"/>
  </r>
  <r>
    <s v="TO"/>
    <n v="0"/>
    <n v="5"/>
    <n v="0"/>
    <n v="9536"/>
    <s v="99083"/>
    <s v="06 Jul 2026"/>
    <s v="06"/>
    <s v="Jul"/>
    <s v="11 Jul 2026"/>
    <s v="11"/>
    <s v="Jul"/>
    <n v="5"/>
    <n v="5"/>
    <n v="0"/>
    <n v="0"/>
    <s v="ДЕСТИНЕЙШЪН ТУРИСТИК СЪРВИСИС - ЕООД"/>
    <x v="6"/>
    <n v="2"/>
    <n v="1"/>
    <n v="1467.0680830000001"/>
    <n v="293.41361660000001"/>
    <s v="Romania"/>
    <s v="16 Jan 2026 10:14"/>
    <s v="16 Jan 2026"/>
    <s v="Jan"/>
    <n v="0"/>
    <n v="0"/>
    <n v="5"/>
    <n v="0"/>
    <n v="0"/>
    <n v="5"/>
    <n v="0"/>
    <s v="16.01.2025"/>
    <x v="7"/>
    <s v="06.07.2026"/>
    <n v="28"/>
    <x v="0"/>
  </r>
  <r>
    <s v="TOPOLA SKIES"/>
    <n v="0"/>
    <n v="8"/>
    <n v="0"/>
    <n v="9998"/>
    <s v="465187"/>
    <s v="16 Jun 2026"/>
    <s v="16"/>
    <s v="Jun"/>
    <s v="24 Jun 2026"/>
    <s v="24"/>
    <s v="Jun"/>
    <n v="8"/>
    <n v="8"/>
    <n v="0"/>
    <n v="0"/>
    <s v="TOPOLA SKIES"/>
    <x v="0"/>
    <n v="2"/>
    <n v="1"/>
    <n v="2680.7431376146787"/>
    <n v="335.09289220183484"/>
    <m/>
    <s v="05 Feb 2026 00:33"/>
    <s v="05 Feb 2026"/>
    <s v="Feb"/>
    <n v="0"/>
    <n v="8"/>
    <n v="0"/>
    <n v="0"/>
    <n v="0"/>
    <n v="8"/>
    <n v="0"/>
    <s v="05.02.2025"/>
    <x v="5"/>
    <s v="16.06.2026"/>
    <n v="25"/>
    <x v="0"/>
  </r>
  <r>
    <s v="BOOKING"/>
    <n v="0"/>
    <n v="0"/>
    <n v="4"/>
    <n v="10265"/>
    <s v="6628708775"/>
    <s v="05 Aug 2026"/>
    <s v="05"/>
    <s v="Aug"/>
    <s v="09 Aug 2026"/>
    <s v="09"/>
    <s v="Aug"/>
    <n v="4"/>
    <n v="4"/>
    <n v="0"/>
    <n v="0"/>
    <s v="BOOKING"/>
    <x v="6"/>
    <n v="1"/>
    <n v="1"/>
    <n v="1906.8804198165137"/>
    <n v="476.72010495412843"/>
    <s v="Romania"/>
    <s v="27 Feb 2026 22:56"/>
    <s v="27 Feb 2026"/>
    <s v="Feb"/>
    <n v="0"/>
    <n v="0"/>
    <n v="0"/>
    <n v="4"/>
    <n v="0"/>
    <n v="4"/>
    <n v="0"/>
    <s v="27.02.2025"/>
    <x v="8"/>
    <s v="05.08.2026"/>
    <n v="32"/>
    <x v="1"/>
  </r>
  <r>
    <s v="BOOKING"/>
    <n v="0"/>
    <n v="0"/>
    <n v="4"/>
    <n v="10266"/>
    <s v="6628708775"/>
    <s v="05 Aug 2026"/>
    <s v="05"/>
    <s v="Aug"/>
    <s v="09 Aug 2026"/>
    <s v="09"/>
    <s v="Aug"/>
    <n v="4"/>
    <n v="4"/>
    <n v="0"/>
    <n v="0"/>
    <s v="BOOKING"/>
    <x v="6"/>
    <n v="2"/>
    <n v="1"/>
    <n v="1906.8804198165137"/>
    <n v="476.72010495412843"/>
    <m/>
    <s v="27 Feb 2026 22:56"/>
    <s v="27 Feb 2026"/>
    <s v="Feb"/>
    <n v="0"/>
    <n v="0"/>
    <n v="0"/>
    <n v="4"/>
    <n v="0"/>
    <n v="4"/>
    <n v="0"/>
    <s v="27.02.2025"/>
    <x v="8"/>
    <s v="05.08.2026"/>
    <n v="32"/>
    <x v="1"/>
  </r>
  <r>
    <s v="BOOKING"/>
    <n v="0"/>
    <n v="2"/>
    <n v="5"/>
    <n v="9986"/>
    <s v="6246986269"/>
    <s v="09 Jul 2026"/>
    <s v="09"/>
    <s v="Jul"/>
    <s v="16 Jul 2026"/>
    <s v="16"/>
    <s v="Jul"/>
    <n v="7"/>
    <n v="7"/>
    <n v="0"/>
    <n v="0"/>
    <s v="BOOKING"/>
    <x v="3"/>
    <n v="2"/>
    <n v="2"/>
    <n v="4273.0399651376138"/>
    <n v="610.43428073394489"/>
    <s v="France"/>
    <s v="03 Feb 2026 14:22"/>
    <s v="03 Feb 2026"/>
    <s v="Feb"/>
    <n v="0"/>
    <n v="0"/>
    <n v="7"/>
    <n v="0"/>
    <n v="0"/>
    <n v="7"/>
    <n v="0"/>
    <s v="03.02.2025"/>
    <x v="5"/>
    <s v="09.07.2026"/>
    <n v="28"/>
    <x v="1"/>
  </r>
  <r>
    <s v="BOOKING"/>
    <n v="2"/>
    <n v="0"/>
    <n v="0"/>
    <n v="9423"/>
    <s v="5050826257"/>
    <s v="29 May 2026"/>
    <s v="29"/>
    <s v="May"/>
    <s v="31 May 2026"/>
    <s v="31"/>
    <s v="May"/>
    <n v="2"/>
    <n v="2"/>
    <n v="0"/>
    <n v="0"/>
    <s v="BOOKING"/>
    <x v="3"/>
    <n v="2"/>
    <n v="0"/>
    <n v="514.50889376146779"/>
    <n v="257.25444688073389"/>
    <s v="Romania"/>
    <s v="10 Jan 2026 23:58"/>
    <s v="10 Jan 2026"/>
    <s v="Jan"/>
    <n v="2"/>
    <n v="0"/>
    <n v="0"/>
    <n v="0"/>
    <n v="0"/>
    <n v="2"/>
    <n v="0"/>
    <s v="10.01.2025"/>
    <x v="1"/>
    <s v="29.05.2026"/>
    <n v="22"/>
    <x v="0"/>
  </r>
  <r>
    <s v="TO"/>
    <n v="0"/>
    <n v="0"/>
    <n v="6"/>
    <n v="9537"/>
    <s v="NT314502"/>
    <s v="01 Aug 2026"/>
    <s v="01"/>
    <s v="Aug"/>
    <s v="07 Aug 2026"/>
    <s v="07"/>
    <s v="Aug"/>
    <n v="6"/>
    <n v="6"/>
    <n v="0"/>
    <n v="0"/>
    <s v="НОВОТОН - ЕООД"/>
    <x v="3"/>
    <n v="1"/>
    <n v="1"/>
    <n v="1339.9000164000001"/>
    <n v="223.31666940000002"/>
    <s v="Romania"/>
    <s v="16 Jan 2026 11:10"/>
    <s v="16 Jan 2026"/>
    <s v="Jan"/>
    <n v="0"/>
    <n v="0"/>
    <n v="0"/>
    <n v="6"/>
    <n v="0"/>
    <n v="6"/>
    <n v="0"/>
    <s v="16.01.2025"/>
    <x v="7"/>
    <s v="01.08.2026"/>
    <n v="31"/>
    <x v="0"/>
  </r>
  <r>
    <s v="TO"/>
    <n v="0"/>
    <n v="0"/>
    <n v="10"/>
    <n v="10041"/>
    <s v="1242318.233978"/>
    <s v="09 Aug 2026"/>
    <s v="09"/>
    <s v="Aug"/>
    <s v="19 Aug 2026"/>
    <s v="19"/>
    <s v="Aug"/>
    <n v="10"/>
    <n v="10"/>
    <n v="0"/>
    <n v="0"/>
    <s v="СЛР-ХОЛИДЕЙ-СЪРВИС ЕООД"/>
    <x v="5"/>
    <n v="2"/>
    <n v="1"/>
    <n v="3875.6727279999996"/>
    <n v="387.56727279999996"/>
    <s v="Romania"/>
    <s v="10 Feb 2026 09:44"/>
    <s v="09 Feb 2026"/>
    <s v="Feb"/>
    <n v="0"/>
    <n v="0"/>
    <n v="0"/>
    <n v="10"/>
    <n v="0"/>
    <n v="10"/>
    <n v="0"/>
    <s v="10.02.2025"/>
    <x v="9"/>
    <s v="09.08.2026"/>
    <n v="33"/>
    <x v="0"/>
  </r>
  <r>
    <s v="TO"/>
    <n v="0"/>
    <n v="0"/>
    <n v="6"/>
    <n v="10268"/>
    <s v="1247751.196215"/>
    <s v="12 Jul 2026"/>
    <s v="12"/>
    <s v="Jul"/>
    <s v="18 Jul 2026"/>
    <s v="18"/>
    <s v="Jul"/>
    <n v="6"/>
    <n v="6"/>
    <n v="0"/>
    <n v="0"/>
    <s v="СЛР-ХОЛИДЕЙ-СЪРВИС ЕООД"/>
    <x v="6"/>
    <n v="2"/>
    <n v="1"/>
    <n v="2002.4569872"/>
    <n v="333.74283120000001"/>
    <s v="Romania"/>
    <s v="28 Feb 2026 07:48"/>
    <s v="28 Feb 2026"/>
    <s v="Feb"/>
    <n v="0"/>
    <n v="0"/>
    <n v="6"/>
    <n v="0"/>
    <n v="0"/>
    <n v="6"/>
    <n v="0"/>
    <s v="28.02.2025"/>
    <x v="8"/>
    <s v="12.07.2026"/>
    <n v="29"/>
    <x v="0"/>
  </r>
  <r>
    <s v="TO"/>
    <n v="0"/>
    <n v="5"/>
    <n v="0"/>
    <n v="8642"/>
    <s v="2312449"/>
    <s v="20 Jun 2026"/>
    <s v="20"/>
    <s v="Jun"/>
    <s v="25 Jun 2026"/>
    <s v="25"/>
    <s v="Jun"/>
    <n v="5"/>
    <n v="5"/>
    <n v="0"/>
    <n v="0"/>
    <s v="ТУРИСТИЧЕСКА АГЕНЦИЯ СОЛВЕКС - ЕООД"/>
    <x v="6"/>
    <n v="2"/>
    <n v="1"/>
    <n v="1142.9870519999999"/>
    <n v="228.5974104"/>
    <s v="[&quot;RO&quot;]"/>
    <s v="20 Nov 2025 12:35"/>
    <s v="20 Nov 2025"/>
    <s v="Nov"/>
    <n v="0"/>
    <n v="5"/>
    <n v="0"/>
    <n v="0"/>
    <n v="0"/>
    <n v="5"/>
    <n v="0"/>
    <s v="20.11.2025"/>
    <x v="12"/>
    <s v="20.06.2026"/>
    <n v="25"/>
    <x v="0"/>
  </r>
  <r>
    <s v="TO"/>
    <n v="0"/>
    <n v="5"/>
    <n v="0"/>
    <n v="10340"/>
    <s v="1248853.196990"/>
    <s v="01 Sep 2026"/>
    <s v="01"/>
    <s v="Sep"/>
    <s v="06 Sep 2026"/>
    <s v="06"/>
    <s v="Sep"/>
    <n v="5"/>
    <n v="5"/>
    <n v="0"/>
    <n v="0"/>
    <s v="СЛР-ХОЛИДЕЙ-СЪРВИС ЕООД"/>
    <x v="6"/>
    <n v="2"/>
    <n v="2"/>
    <n v="1648.569107"/>
    <n v="329.71382140000003"/>
    <s v="Romania"/>
    <s v="06 Mar 2026 12:41"/>
    <s v="05 Mar 2026"/>
    <s v="Mar"/>
    <n v="0"/>
    <n v="0"/>
    <n v="0"/>
    <n v="0"/>
    <n v="5"/>
    <n v="5"/>
    <n v="0"/>
    <s v="06.03.2025"/>
    <x v="6"/>
    <s v="01.09.2026"/>
    <n v="36"/>
    <x v="0"/>
  </r>
  <r>
    <s v="TO"/>
    <n v="0"/>
    <n v="5"/>
    <n v="0"/>
    <n v="9644"/>
    <s v="52389"/>
    <s v="31 Aug 2026"/>
    <s v="31"/>
    <s v="Aug"/>
    <s v="05 Sep 2026"/>
    <s v="05"/>
    <s v="Sep"/>
    <n v="5"/>
    <n v="-26"/>
    <n v="0"/>
    <n v="4"/>
    <s v="КЛУБ МАГЕЛАН - ООД"/>
    <x v="6"/>
    <n v="2"/>
    <n v="1"/>
    <n v="1230.9994019999999"/>
    <n v="246.19988039999998"/>
    <s v="Romania"/>
    <s v="22 Jan 2026 11:49"/>
    <s v="22 Jan 2026"/>
    <s v="Jan"/>
    <n v="0"/>
    <n v="0"/>
    <n v="0"/>
    <n v="0"/>
    <n v="4"/>
    <n v="4"/>
    <n v="-1"/>
    <s v="22.01.2025"/>
    <x v="2"/>
    <s v="31.08.2026"/>
    <n v="36"/>
    <x v="0"/>
  </r>
  <r>
    <s v="TO"/>
    <n v="0"/>
    <n v="5"/>
    <n v="0"/>
    <n v="9645"/>
    <s v="52389"/>
    <s v="31 Aug 2026"/>
    <s v="31"/>
    <s v="Aug"/>
    <s v="05 Sep 2026"/>
    <s v="05"/>
    <s v="Sep"/>
    <n v="5"/>
    <n v="-26"/>
    <n v="0"/>
    <n v="4"/>
    <s v="КЛУБ МАГЕЛАН - ООД"/>
    <x v="6"/>
    <n v="2"/>
    <n v="1"/>
    <n v="1230.9994019999999"/>
    <n v="246.19988039999998"/>
    <s v="Romania"/>
    <s v="22 Jan 2026 11:49"/>
    <s v="22 Jan 2026"/>
    <s v="Jan"/>
    <n v="0"/>
    <n v="0"/>
    <n v="0"/>
    <n v="0"/>
    <n v="4"/>
    <n v="4"/>
    <n v="-1"/>
    <s v="22.01.2025"/>
    <x v="2"/>
    <s v="31.08.2026"/>
    <n v="36"/>
    <x v="0"/>
  </r>
  <r>
    <s v="TO"/>
    <n v="0"/>
    <n v="5"/>
    <n v="0"/>
    <n v="9646"/>
    <s v="52389"/>
    <s v="31 Aug 2026"/>
    <s v="31"/>
    <s v="Aug"/>
    <s v="05 Sep 2026"/>
    <s v="05"/>
    <s v="Sep"/>
    <n v="5"/>
    <n v="-26"/>
    <n v="0"/>
    <n v="4"/>
    <s v="КЛУБ МАГЕЛАН - ООД"/>
    <x v="6"/>
    <n v="2"/>
    <n v="1"/>
    <n v="1230.9994019999999"/>
    <n v="246.19988039999998"/>
    <s v="Romania"/>
    <s v="22 Jan 2026 11:49"/>
    <s v="22 Jan 2026"/>
    <s v="Jan"/>
    <n v="0"/>
    <n v="0"/>
    <n v="0"/>
    <n v="0"/>
    <n v="4"/>
    <n v="4"/>
    <n v="-1"/>
    <s v="22.01.2025"/>
    <x v="2"/>
    <s v="31.08.2026"/>
    <n v="36"/>
    <x v="0"/>
  </r>
  <r>
    <s v="TO"/>
    <n v="0"/>
    <n v="0"/>
    <n v="6"/>
    <n v="9987"/>
    <s v="2325439"/>
    <s v="07 Aug 2026"/>
    <s v="07"/>
    <s v="Aug"/>
    <s v="13 Aug 2026"/>
    <s v="13"/>
    <s v="Aug"/>
    <n v="6"/>
    <n v="6"/>
    <n v="0"/>
    <n v="0"/>
    <s v="ТУРИСТИЧЕСКА АГЕНЦИЯ СОЛВЕКС - ЕООД"/>
    <x v="1"/>
    <n v="4"/>
    <n v="0"/>
    <n v="3633.5018574000001"/>
    <n v="605.58364289999997"/>
    <s v="Romania"/>
    <s v="03 Feb 2026 16:50"/>
    <s v="03 Feb 2026"/>
    <s v="Feb"/>
    <n v="0"/>
    <n v="0"/>
    <n v="0"/>
    <n v="6"/>
    <n v="0"/>
    <n v="6"/>
    <n v="0"/>
    <s v="03.02.2025"/>
    <x v="5"/>
    <s v="07.08.2026"/>
    <n v="32"/>
    <x v="0"/>
  </r>
  <r>
    <s v="ITAKA"/>
    <n v="0"/>
    <n v="7"/>
    <n v="0"/>
    <n v="10341"/>
    <s v="13843239"/>
    <s v="26 Jun 2026"/>
    <s v="26"/>
    <s v="Jun"/>
    <s v="03 Jul 2026"/>
    <s v="03"/>
    <s v="Jul"/>
    <n v="7"/>
    <n v="-23"/>
    <n v="5"/>
    <n v="2"/>
    <s v="NOWA ITAKA SPOLKA Z OGRANICZONA ODPOWIEDZIALNOSCIA"/>
    <x v="3"/>
    <n v="3"/>
    <n v="0"/>
    <n v="2373.8495459000001"/>
    <n v="339.12136370000002"/>
    <s v="Poland"/>
    <s v="06 Mar 2026 13:47"/>
    <s v="04 Mar 2026"/>
    <s v="Mar"/>
    <n v="0"/>
    <n v="5"/>
    <n v="2"/>
    <n v="0"/>
    <n v="0"/>
    <n v="7"/>
    <n v="0"/>
    <s v="06.03.2025"/>
    <x v="6"/>
    <s v="26.06.2026"/>
    <n v="26"/>
    <x v="0"/>
  </r>
  <r>
    <s v="ITAKA"/>
    <n v="0"/>
    <n v="7"/>
    <n v="0"/>
    <n v="10343"/>
    <s v="13845932"/>
    <s v="26 Jun 2026"/>
    <s v="26"/>
    <s v="Jun"/>
    <s v="03 Jul 2026"/>
    <s v="03"/>
    <s v="Jul"/>
    <n v="7"/>
    <n v="-23"/>
    <n v="5"/>
    <n v="2"/>
    <s v="NOWA ITAKA SPOLKA Z OGRANICZONA ODPOWIEDZIALNOSCIA"/>
    <x v="3"/>
    <n v="2"/>
    <n v="1"/>
    <n v="1808.6929091"/>
    <n v="258.38470130000002"/>
    <s v="Poland"/>
    <s v="06 Mar 2026 13:47"/>
    <s v="04 Mar 2026"/>
    <s v="Mar"/>
    <n v="0"/>
    <n v="5"/>
    <n v="2"/>
    <n v="0"/>
    <n v="0"/>
    <n v="7"/>
    <n v="0"/>
    <s v="06.03.2025"/>
    <x v="6"/>
    <s v="26.06.2026"/>
    <n v="26"/>
    <x v="0"/>
  </r>
  <r>
    <s v="ITAKA"/>
    <n v="0"/>
    <n v="0"/>
    <n v="7"/>
    <n v="10344"/>
    <s v="13830238"/>
    <s v="21 Jul 2026"/>
    <s v="21"/>
    <s v="Jul"/>
    <s v="28 Jul 2026"/>
    <s v="28"/>
    <s v="Jul"/>
    <n v="7"/>
    <n v="7"/>
    <n v="0"/>
    <n v="0"/>
    <s v="NOWA ITAKA SPOLKA Z OGRANICZONA ODPOWIEDZIALNOSCIA"/>
    <x v="3"/>
    <n v="2"/>
    <n v="1"/>
    <n v="1808.6929091"/>
    <n v="258.38470130000002"/>
    <s v="Poland"/>
    <s v="06 Mar 2026 13:47"/>
    <s v="28 Feb 2026"/>
    <s v="Mar"/>
    <n v="0"/>
    <n v="0"/>
    <n v="7"/>
    <n v="0"/>
    <n v="0"/>
    <n v="7"/>
    <n v="0"/>
    <s v="06.03.2025"/>
    <x v="6"/>
    <s v="21.07.2026"/>
    <n v="30"/>
    <x v="0"/>
  </r>
  <r>
    <s v="ITAKA"/>
    <n v="0"/>
    <n v="7"/>
    <n v="0"/>
    <n v="10345"/>
    <s v="13843210"/>
    <s v="26 Jun 2026"/>
    <s v="26"/>
    <s v="Jun"/>
    <s v="03 Jul 2026"/>
    <s v="03"/>
    <s v="Jul"/>
    <n v="7"/>
    <n v="-23"/>
    <n v="5"/>
    <n v="2"/>
    <s v="NOWA ITAKA SPOLKA Z OGRANICZONA ODPOWIEDZIALNOSCIA"/>
    <x v="3"/>
    <n v="3"/>
    <n v="0"/>
    <n v="2373.8495459000001"/>
    <n v="339.12136370000002"/>
    <s v="Poland"/>
    <s v="06 Mar 2026 13:47"/>
    <s v="04 Mar 2026"/>
    <s v="Mar"/>
    <n v="0"/>
    <n v="5"/>
    <n v="2"/>
    <n v="0"/>
    <n v="0"/>
    <n v="7"/>
    <n v="0"/>
    <s v="06.03.2025"/>
    <x v="6"/>
    <s v="26.06.2026"/>
    <n v="26"/>
    <x v="0"/>
  </r>
  <r>
    <s v="ITAKA"/>
    <n v="0"/>
    <n v="0"/>
    <n v="7"/>
    <n v="10347"/>
    <s v="13841294"/>
    <s v="24 Jul 2026"/>
    <s v="24"/>
    <s v="Jul"/>
    <s v="31 Jul 2026"/>
    <s v="31"/>
    <s v="Jul"/>
    <n v="7"/>
    <n v="7"/>
    <n v="0"/>
    <n v="0"/>
    <s v="NOWA ITAKA SPOLKA Z OGRANICZONA ODPOWIEDZIALNOSCIA"/>
    <x v="3"/>
    <n v="2"/>
    <n v="0"/>
    <n v="1808.6929091"/>
    <n v="258.38470130000002"/>
    <s v="Poland"/>
    <s v="06 Mar 2026 13:47"/>
    <s v="03 Mar 2026"/>
    <s v="Mar"/>
    <n v="0"/>
    <n v="0"/>
    <n v="7"/>
    <n v="0"/>
    <n v="0"/>
    <n v="7"/>
    <n v="0"/>
    <s v="06.03.2025"/>
    <x v="6"/>
    <s v="24.07.2026"/>
    <n v="30"/>
    <x v="0"/>
  </r>
  <r>
    <s v="ITAKA"/>
    <n v="0"/>
    <n v="0"/>
    <n v="7"/>
    <n v="10342"/>
    <s v="13846150"/>
    <s v="24 Jul 2026"/>
    <s v="24"/>
    <s v="Jul"/>
    <s v="31 Jul 2026"/>
    <s v="31"/>
    <s v="Jul"/>
    <n v="7"/>
    <n v="7"/>
    <n v="0"/>
    <n v="0"/>
    <s v="NOWA ITAKA SPOLKA Z OGRANICZONA ODPOWIEDZIALNOSCIA"/>
    <x v="3"/>
    <n v="2"/>
    <n v="1"/>
    <n v="1808.6929091"/>
    <n v="258.38470130000002"/>
    <s v="Poland"/>
    <s v="06 Mar 2026 13:47"/>
    <s v="04 Mar 2026"/>
    <s v="Mar"/>
    <n v="0"/>
    <n v="0"/>
    <n v="7"/>
    <n v="0"/>
    <n v="0"/>
    <n v="7"/>
    <n v="0"/>
    <s v="06.03.2025"/>
    <x v="6"/>
    <s v="24.07.2026"/>
    <n v="30"/>
    <x v="0"/>
  </r>
  <r>
    <s v="TO"/>
    <n v="0"/>
    <n v="0"/>
    <n v="5"/>
    <n v="9543"/>
    <s v="1188936.228677"/>
    <s v="18 Jul 2026"/>
    <s v="18"/>
    <s v="Jul"/>
    <s v="23 Jul 2026"/>
    <s v="23"/>
    <s v="Jul"/>
    <n v="5"/>
    <n v="5"/>
    <n v="0"/>
    <n v="0"/>
    <s v="СЛР-ХОЛИДЕЙ-СЪРВИС ЕООД"/>
    <x v="6"/>
    <n v="2"/>
    <n v="1"/>
    <n v="1557.4274289999998"/>
    <n v="311.48548579999999"/>
    <s v="Romania"/>
    <s v="16 Jan 2026 14:10"/>
    <s v="16 Jan 2026"/>
    <s v="Jan"/>
    <n v="0"/>
    <n v="0"/>
    <n v="5"/>
    <n v="0"/>
    <n v="0"/>
    <n v="5"/>
    <n v="0"/>
    <s v="16.01.2025"/>
    <x v="7"/>
    <s v="18.07.2026"/>
    <n v="29"/>
    <x v="0"/>
  </r>
  <r>
    <s v="TO"/>
    <n v="0"/>
    <n v="0"/>
    <n v="7"/>
    <n v="9540"/>
    <s v="1188731.228347"/>
    <s v="18 Jul 2026"/>
    <s v="18"/>
    <s v="Jul"/>
    <s v="25 Jul 2026"/>
    <s v="25"/>
    <s v="Jul"/>
    <n v="7"/>
    <n v="7"/>
    <n v="0"/>
    <n v="0"/>
    <s v="СЛР-ХОЛИДЕЙ-СЪРВИС ЕООД"/>
    <x v="4"/>
    <n v="2"/>
    <n v="2"/>
    <n v="2791.5561589999998"/>
    <n v="398.79373699999996"/>
    <s v="Romania"/>
    <s v="16 Jan 2026 13:35"/>
    <s v="15 Jan 2026"/>
    <s v="Jan"/>
    <n v="0"/>
    <n v="0"/>
    <n v="7"/>
    <n v="0"/>
    <n v="0"/>
    <n v="7"/>
    <n v="0"/>
    <s v="16.01.2025"/>
    <x v="7"/>
    <s v="18.07.2026"/>
    <n v="29"/>
    <x v="0"/>
  </r>
  <r>
    <s v="TO"/>
    <n v="0"/>
    <n v="0"/>
    <n v="7"/>
    <n v="9541"/>
    <s v="1188735.228348"/>
    <s v="18 Jul 2026"/>
    <s v="18"/>
    <s v="Jul"/>
    <s v="25 Jul 2026"/>
    <s v="25"/>
    <s v="Jul"/>
    <n v="7"/>
    <n v="7"/>
    <n v="0"/>
    <n v="0"/>
    <s v="СЛР-ХОЛИДЕЙ-СЪРВИС ЕООД"/>
    <x v="4"/>
    <n v="2"/>
    <n v="1"/>
    <n v="2233.2449271999999"/>
    <n v="319.03498959999996"/>
    <s v="Romania"/>
    <s v="16 Jan 2026 13:35"/>
    <s v="15 Jan 2026"/>
    <s v="Jan"/>
    <n v="0"/>
    <n v="0"/>
    <n v="7"/>
    <n v="0"/>
    <n v="0"/>
    <n v="7"/>
    <n v="0"/>
    <s v="16.01.2025"/>
    <x v="7"/>
    <s v="18.07.2026"/>
    <n v="29"/>
    <x v="0"/>
  </r>
  <r>
    <s v="TO"/>
    <n v="0"/>
    <n v="0"/>
    <n v="7"/>
    <n v="9542"/>
    <s v="1188814.228585"/>
    <s v="18 Jul 2026"/>
    <s v="18"/>
    <s v="Jul"/>
    <s v="25 Jul 2026"/>
    <s v="25"/>
    <s v="Jul"/>
    <n v="7"/>
    <n v="7"/>
    <n v="0"/>
    <n v="0"/>
    <s v="СЛР-ХОЛИДЕЙ-СЪРВИС ЕООД"/>
    <x v="3"/>
    <n v="2"/>
    <n v="1"/>
    <n v="2233.2449271999999"/>
    <n v="319.03498959999996"/>
    <s v="Romania"/>
    <s v="16 Jan 2026 13:41"/>
    <s v="15 Jan 2026"/>
    <s v="Jan"/>
    <n v="0"/>
    <n v="0"/>
    <n v="7"/>
    <n v="0"/>
    <n v="0"/>
    <n v="7"/>
    <n v="0"/>
    <s v="16.01.2025"/>
    <x v="7"/>
    <s v="18.07.2026"/>
    <n v="29"/>
    <x v="0"/>
  </r>
  <r>
    <s v="TO"/>
    <n v="0"/>
    <n v="0"/>
    <n v="5"/>
    <n v="9539"/>
    <s v="1188482.228337"/>
    <s v="19 Jul 2026"/>
    <s v="19"/>
    <s v="Jul"/>
    <s v="24 Jul 2026"/>
    <s v="24"/>
    <s v="Jul"/>
    <n v="5"/>
    <n v="5"/>
    <n v="0"/>
    <n v="0"/>
    <s v="СЛР-ХОЛИДЕЙ-СЪРВИС ЕООД"/>
    <x v="6"/>
    <n v="2"/>
    <n v="1"/>
    <n v="1557.4274289999998"/>
    <n v="311.48548579999999"/>
    <s v="Romania"/>
    <s v="16 Jan 2026 13:32"/>
    <s v="14 Jan 2026"/>
    <s v="Jan"/>
    <n v="0"/>
    <n v="0"/>
    <n v="5"/>
    <n v="0"/>
    <n v="0"/>
    <n v="5"/>
    <n v="0"/>
    <s v="16.01.2025"/>
    <x v="7"/>
    <s v="19.07.2026"/>
    <n v="30"/>
    <x v="0"/>
  </r>
  <r>
    <s v="TO"/>
    <n v="0"/>
    <n v="5"/>
    <n v="0"/>
    <n v="9538"/>
    <s v="1188673.228334"/>
    <s v="30 Aug 2026"/>
    <s v="30"/>
    <s v="Aug"/>
    <s v="04 Sep 2026"/>
    <s v="04"/>
    <s v="Sep"/>
    <n v="5"/>
    <n v="-26"/>
    <n v="1"/>
    <n v="3"/>
    <s v="СЛР-ХОЛИДЕЙ-СЪРВИС ЕООД"/>
    <x v="1"/>
    <n v="3"/>
    <n v="2"/>
    <n v="2323.6433898"/>
    <n v="464.72867796000003"/>
    <s v="Romania"/>
    <s v="16 Jan 2026 13:32"/>
    <s v="15 Jan 2026"/>
    <s v="Jan"/>
    <n v="0"/>
    <n v="0"/>
    <n v="0"/>
    <n v="1"/>
    <n v="3"/>
    <n v="4"/>
    <n v="-1"/>
    <s v="16.01.2025"/>
    <x v="7"/>
    <s v="30.08.2026"/>
    <n v="36"/>
    <x v="0"/>
  </r>
  <r>
    <s v="TO"/>
    <n v="0"/>
    <n v="0"/>
    <n v="7"/>
    <n v="9524"/>
    <s v="1188907.228672"/>
    <s v="18 Jul 2026"/>
    <s v="18"/>
    <s v="Jul"/>
    <s v="25 Jul 2026"/>
    <s v="25"/>
    <s v="Jul"/>
    <n v="7"/>
    <n v="7"/>
    <n v="0"/>
    <n v="0"/>
    <s v="СЛР-ХОЛИДЕЙ-СЪРВИС ЕООД"/>
    <x v="4"/>
    <n v="2"/>
    <n v="2"/>
    <n v="2791.5561589999998"/>
    <n v="398.79373699999996"/>
    <s v="Romania"/>
    <s v="15 Jan 2026 18:20"/>
    <s v="15 Jan 2026"/>
    <s v="Jan"/>
    <n v="0"/>
    <n v="0"/>
    <n v="7"/>
    <n v="0"/>
    <n v="0"/>
    <n v="7"/>
    <n v="0"/>
    <s v="15.01.2025"/>
    <x v="7"/>
    <s v="18.07.2026"/>
    <n v="29"/>
    <x v="0"/>
  </r>
  <r>
    <s v="TO"/>
    <n v="0"/>
    <n v="6"/>
    <n v="0"/>
    <n v="9544"/>
    <s v="1188918.228759"/>
    <s v="29 Jun 2026"/>
    <s v="29"/>
    <s v="Jun"/>
    <s v="05 Jul 2026"/>
    <s v="05"/>
    <s v="Jul"/>
    <n v="6"/>
    <n v="-24"/>
    <n v="2"/>
    <n v="4"/>
    <s v="СЛР-ХОЛИДЕЙ-СЪРВИС ЕООД"/>
    <x v="4"/>
    <n v="3"/>
    <n v="1"/>
    <n v="2339.9550120000004"/>
    <n v="389.99250200000006"/>
    <s v="Romania"/>
    <s v="16 Jan 2026 14:19"/>
    <s v="15 Jan 2026"/>
    <s v="Jan"/>
    <n v="0"/>
    <n v="2"/>
    <n v="4"/>
    <n v="0"/>
    <n v="0"/>
    <n v="6"/>
    <n v="0"/>
    <s v="16.01.2025"/>
    <x v="7"/>
    <s v="29.06.2026"/>
    <n v="27"/>
    <x v="0"/>
  </r>
  <r>
    <s v="TOPOLA SKIES"/>
    <n v="0"/>
    <n v="5"/>
    <n v="0"/>
    <n v="9664"/>
    <s v="453705"/>
    <s v="03 Sep 2026"/>
    <s v="03"/>
    <s v="Sep"/>
    <s v="08 Sep 2026"/>
    <s v="08"/>
    <s v="Sep"/>
    <n v="5"/>
    <n v="5"/>
    <n v="0"/>
    <n v="0"/>
    <s v="TOPOLA SKIES"/>
    <x v="4"/>
    <n v="2"/>
    <n v="2"/>
    <n v="1742.7521903669722"/>
    <n v="348.5504380733945"/>
    <m/>
    <s v="22 Jan 2026 22:43"/>
    <s v="22 Jan 2026"/>
    <s v="Jan"/>
    <n v="0"/>
    <n v="0"/>
    <n v="0"/>
    <n v="0"/>
    <n v="5"/>
    <n v="5"/>
    <n v="0"/>
    <s v="22.01.2025"/>
    <x v="2"/>
    <s v="03.09.2026"/>
    <n v="36"/>
    <x v="0"/>
  </r>
  <r>
    <s v="ITAKA"/>
    <n v="0"/>
    <n v="0"/>
    <n v="7"/>
    <n v="10346"/>
    <s v="13841294"/>
    <s v="24 Jul 2026"/>
    <s v="24"/>
    <s v="Jul"/>
    <s v="31 Jul 2026"/>
    <s v="31"/>
    <s v="Jul"/>
    <n v="7"/>
    <n v="7"/>
    <n v="0"/>
    <n v="0"/>
    <s v="NOWA ITAKA SPOLKA Z OGRANICZONA ODPOWIEDZIALNOSCIA"/>
    <x v="3"/>
    <n v="2"/>
    <n v="0"/>
    <n v="1808.6929091"/>
    <n v="258.38470130000002"/>
    <s v="Poland"/>
    <s v="06 Mar 2026 13:47"/>
    <s v="03 Mar 2026"/>
    <s v="Mar"/>
    <n v="0"/>
    <n v="0"/>
    <n v="7"/>
    <n v="0"/>
    <n v="0"/>
    <n v="7"/>
    <n v="0"/>
    <s v="06.03.2025"/>
    <x v="6"/>
    <s v="24.07.2026"/>
    <n v="30"/>
    <x v="0"/>
  </r>
  <r>
    <s v="TO"/>
    <n v="1"/>
    <n v="2"/>
    <n v="0"/>
    <n v="10349"/>
    <s v="NT321149"/>
    <s v="30 May 2026"/>
    <s v="30"/>
    <s v="May"/>
    <s v="02 Jun 2026"/>
    <s v="02"/>
    <s v="Jun"/>
    <n v="3"/>
    <n v="-28"/>
    <n v="1"/>
    <n v="1"/>
    <s v="НОВОТОН - ЕООД"/>
    <x v="4"/>
    <n v="3"/>
    <n v="1"/>
    <n v="1060.9595418000001"/>
    <n v="353.65318060000004"/>
    <s v="Romania"/>
    <s v="06 Mar 2026 15:35"/>
    <s v="06 Mar 2026"/>
    <s v="Mar"/>
    <n v="1"/>
    <n v="1"/>
    <n v="0"/>
    <n v="0"/>
    <n v="0"/>
    <n v="2"/>
    <n v="-1"/>
    <s v="06.03.2025"/>
    <x v="6"/>
    <s v="30.05.2026"/>
    <n v="22"/>
    <x v="0"/>
  </r>
  <r>
    <s v="TO"/>
    <n v="0"/>
    <n v="0"/>
    <n v="7"/>
    <n v="10188"/>
    <s v="NT319735"/>
    <s v="03 Aug 2026"/>
    <s v="03"/>
    <s v="Aug"/>
    <s v="10 Aug 2026"/>
    <s v="10"/>
    <s v="Aug"/>
    <n v="7"/>
    <n v="7"/>
    <n v="0"/>
    <n v="0"/>
    <s v="НОВОТОН - ЕООД"/>
    <x v="6"/>
    <n v="2"/>
    <n v="0"/>
    <n v="2336.1998183999999"/>
    <n v="333.74283120000001"/>
    <s v="Romania"/>
    <s v="22 Feb 2026 14:40"/>
    <s v="22 Feb 2026"/>
    <s v="Feb"/>
    <n v="0"/>
    <n v="0"/>
    <n v="0"/>
    <n v="7"/>
    <n v="0"/>
    <n v="7"/>
    <n v="0"/>
    <s v="22.02.2025"/>
    <x v="14"/>
    <s v="03.08.2026"/>
    <n v="32"/>
    <x v="0"/>
  </r>
  <r>
    <s v="TO"/>
    <n v="1"/>
    <n v="2"/>
    <n v="0"/>
    <n v="10348"/>
    <s v="NT321148"/>
    <s v="30 May 2026"/>
    <s v="30"/>
    <s v="May"/>
    <s v="02 Jun 2026"/>
    <s v="02"/>
    <s v="Jun"/>
    <n v="3"/>
    <n v="-28"/>
    <n v="1"/>
    <n v="1"/>
    <s v="НОВОТОН - ЕООД"/>
    <x v="4"/>
    <n v="3"/>
    <n v="1"/>
    <n v="1060.9595418000001"/>
    <n v="353.65318060000004"/>
    <s v="Romania"/>
    <s v="06 Mar 2026 15:35"/>
    <s v="06 Mar 2026"/>
    <s v="Mar"/>
    <n v="1"/>
    <n v="1"/>
    <n v="0"/>
    <n v="0"/>
    <n v="0"/>
    <n v="2"/>
    <n v="-1"/>
    <s v="06.03.2025"/>
    <x v="6"/>
    <s v="30.05.2026"/>
    <n v="22"/>
    <x v="0"/>
  </r>
  <r>
    <s v="TO"/>
    <n v="0"/>
    <n v="0"/>
    <n v="7"/>
    <n v="10271"/>
    <s v="1247839.196247"/>
    <s v="13 Jul 2026"/>
    <s v="13"/>
    <s v="Jul"/>
    <s v="20 Jul 2026"/>
    <s v="20"/>
    <s v="Jul"/>
    <n v="7"/>
    <n v="7"/>
    <n v="0"/>
    <n v="0"/>
    <s v="СЛР-ХОЛИДЕЙ-СЪРВИС ЕООД"/>
    <x v="1"/>
    <n v="4"/>
    <n v="2"/>
    <n v="4662.9529779000004"/>
    <n v="666.13613970000006"/>
    <s v="Romania"/>
    <s v="28 Feb 2026 17:51"/>
    <s v="28 Feb 2026"/>
    <s v="Feb"/>
    <n v="0"/>
    <n v="0"/>
    <n v="7"/>
    <n v="0"/>
    <n v="0"/>
    <n v="7"/>
    <n v="0"/>
    <s v="28.02.2025"/>
    <x v="8"/>
    <s v="13.07.2026"/>
    <n v="29"/>
    <x v="0"/>
  </r>
  <r>
    <s v="TO"/>
    <n v="0"/>
    <n v="0"/>
    <n v="7"/>
    <n v="10270"/>
    <s v="1247839.196246"/>
    <s v="13 Jul 2026"/>
    <s v="13"/>
    <s v="Jul"/>
    <s v="20 Jul 2026"/>
    <s v="20"/>
    <s v="Jul"/>
    <n v="7"/>
    <n v="7"/>
    <n v="0"/>
    <n v="0"/>
    <s v="СЛР-ХОЛИДЕЙ-СЪРВИС ЕООД"/>
    <x v="6"/>
    <n v="2"/>
    <n v="0"/>
    <n v="2336.1998183999999"/>
    <n v="333.74283120000001"/>
    <s v="Romania"/>
    <s v="28 Feb 2026 17:51"/>
    <s v="28 Feb 2026"/>
    <s v="Feb"/>
    <n v="0"/>
    <n v="0"/>
    <n v="7"/>
    <n v="0"/>
    <n v="0"/>
    <n v="7"/>
    <n v="0"/>
    <s v="28.02.2025"/>
    <x v="8"/>
    <s v="13.07.2026"/>
    <n v="29"/>
    <x v="0"/>
  </r>
  <r>
    <s v="TO"/>
    <n v="0"/>
    <n v="0"/>
    <n v="5"/>
    <n v="9988"/>
    <s v="5137"/>
    <s v="10 Aug 2026"/>
    <s v="10"/>
    <s v="Aug"/>
    <s v="15 Aug 2026"/>
    <s v="15"/>
    <s v="Aug"/>
    <n v="5"/>
    <n v="5"/>
    <n v="0"/>
    <n v="0"/>
    <s v="ТЕДИ - КАМ - ЕООД"/>
    <x v="6"/>
    <n v="3"/>
    <n v="1"/>
    <n v="2252.7249939999997"/>
    <n v="450.54499879999992"/>
    <s v="Romania"/>
    <s v="03 Feb 2026 18:46"/>
    <s v="03 Feb 2026"/>
    <s v="Feb"/>
    <n v="0"/>
    <n v="0"/>
    <n v="0"/>
    <n v="5"/>
    <n v="0"/>
    <n v="5"/>
    <n v="0"/>
    <s v="03.02.2025"/>
    <x v="5"/>
    <s v="10.08.2026"/>
    <n v="33"/>
    <x v="0"/>
  </r>
  <r>
    <s v="INDIVIDUAL"/>
    <n v="0"/>
    <n v="5"/>
    <n v="0"/>
    <n v="10042"/>
    <s v="10022026"/>
    <s v="27 Jun 2026"/>
    <s v="27"/>
    <s v="Jun"/>
    <s v="02 Jul 2026"/>
    <s v="02"/>
    <s v="Jul"/>
    <n v="5"/>
    <n v="-25"/>
    <n v="4"/>
    <n v="1"/>
    <s v="INDIVIDUAL"/>
    <x v="7"/>
    <n v="3"/>
    <n v="3"/>
    <n v="3472.0468348623849"/>
    <n v="694.40936697247696"/>
    <m/>
    <s v="10 Feb 2026 12:06"/>
    <s v="10 Feb 2026"/>
    <s v="Feb"/>
    <n v="0"/>
    <n v="4"/>
    <n v="1"/>
    <n v="0"/>
    <n v="0"/>
    <n v="5"/>
    <n v="0"/>
    <s v="10.02.2025"/>
    <x v="9"/>
    <s v="27.06.2026"/>
    <n v="26"/>
    <x v="1"/>
  </r>
  <r>
    <s v="BOOKING"/>
    <n v="2"/>
    <n v="1"/>
    <n v="0"/>
    <n v="10189"/>
    <s v="5620397289"/>
    <s v="29 May 2026"/>
    <s v="29"/>
    <s v="May"/>
    <s v="01 Jun 2026"/>
    <s v="01"/>
    <s v="Jun"/>
    <n v="3"/>
    <n v="-28"/>
    <n v="2"/>
    <n v="0"/>
    <s v="BOOKING"/>
    <x v="6"/>
    <n v="2"/>
    <n v="1"/>
    <n v="741.24162660550462"/>
    <n v="247.08054220183482"/>
    <s v="Romania"/>
    <s v="22 Feb 2026 17:34"/>
    <s v="22 Feb 2026"/>
    <s v="Feb"/>
    <n v="2"/>
    <n v="0"/>
    <n v="0"/>
    <n v="0"/>
    <n v="0"/>
    <n v="2"/>
    <n v="-1"/>
    <s v="22.02.2025"/>
    <x v="14"/>
    <s v="29.05.2026"/>
    <n v="22"/>
    <x v="1"/>
  </r>
  <r>
    <s v="TO"/>
    <n v="0"/>
    <n v="0"/>
    <n v="7"/>
    <n v="10272"/>
    <s v="NT320692"/>
    <s v="25 Jul 2026"/>
    <s v="25"/>
    <s v="Jul"/>
    <s v="01 Aug 2026"/>
    <s v="01"/>
    <s v="Aug"/>
    <n v="7"/>
    <n v="-24"/>
    <n v="6"/>
    <n v="0"/>
    <s v="НОВОТОН - ЕООД"/>
    <x v="0"/>
    <n v="2"/>
    <n v="2"/>
    <n v="3297.1577723"/>
    <n v="471.02253890000003"/>
    <s v="Romania"/>
    <s v="28 Feb 2026 18:35"/>
    <s v="28 Feb 2026"/>
    <s v="Feb"/>
    <n v="0"/>
    <n v="0"/>
    <n v="6"/>
    <n v="0"/>
    <n v="0"/>
    <n v="6"/>
    <n v="-1"/>
    <s v="28.02.2025"/>
    <x v="8"/>
    <s v="25.07.2026"/>
    <n v="30"/>
    <x v="0"/>
  </r>
  <r>
    <s v="TO"/>
    <n v="0"/>
    <n v="0"/>
    <n v="5"/>
    <n v="9800"/>
    <s v="52686"/>
    <s v="07 Aug 2026"/>
    <s v="07"/>
    <s v="Aug"/>
    <s v="12 Aug 2026"/>
    <s v="12"/>
    <s v="Aug"/>
    <n v="5"/>
    <n v="5"/>
    <n v="0"/>
    <n v="0"/>
    <s v="КЛУБ МАГЕЛАН - ООД"/>
    <x v="6"/>
    <n v="3"/>
    <n v="1"/>
    <n v="2102.5172499999999"/>
    <n v="420.50344999999999"/>
    <s v="Romania"/>
    <s v="28 Jan 2026 14:44"/>
    <s v="28 Jan 2026"/>
    <s v="Jan"/>
    <n v="0"/>
    <n v="0"/>
    <n v="0"/>
    <n v="5"/>
    <n v="0"/>
    <n v="5"/>
    <n v="0"/>
    <s v="28.01.2025"/>
    <x v="0"/>
    <s v="07.08.2026"/>
    <n v="32"/>
    <x v="0"/>
  </r>
  <r>
    <s v="TOPOLA SKIES"/>
    <n v="0"/>
    <n v="0"/>
    <n v="6"/>
    <n v="9990"/>
    <s v="464519"/>
    <s v="12 Jul 2026"/>
    <s v="12"/>
    <s v="Jul"/>
    <s v="18 Jul 2026"/>
    <s v="18"/>
    <s v="Jul"/>
    <n v="6"/>
    <n v="6"/>
    <n v="0"/>
    <n v="0"/>
    <s v="TOPOLA SKIES"/>
    <x v="0"/>
    <n v="2"/>
    <n v="2"/>
    <n v="3391.3015596330274"/>
    <n v="565.21692660550445"/>
    <m/>
    <s v="04 Feb 2026 10:48"/>
    <s v="04 Feb 2026"/>
    <s v="Feb"/>
    <n v="0"/>
    <n v="0"/>
    <n v="6"/>
    <n v="0"/>
    <n v="0"/>
    <n v="6"/>
    <n v="0"/>
    <s v="04.02.2025"/>
    <x v="5"/>
    <s v="12.07.2026"/>
    <n v="29"/>
    <x v="0"/>
  </r>
  <r>
    <s v="TO"/>
    <n v="0"/>
    <n v="9"/>
    <n v="0"/>
    <n v="10110"/>
    <s v="1243961.234829"/>
    <s v="21 Jun 2026"/>
    <s v="21"/>
    <s v="Jun"/>
    <s v="30 Jun 2026"/>
    <s v="30"/>
    <s v="Jun"/>
    <n v="9"/>
    <n v="9"/>
    <n v="0"/>
    <n v="0"/>
    <s v="СЛР-ХОЛИДЕЙ-СЪРВИС ЕООД"/>
    <x v="4"/>
    <n v="2"/>
    <n v="1"/>
    <n v="2635.089759"/>
    <n v="292.78775100000001"/>
    <s v="Romania"/>
    <s v="16 Feb 2026 15:01"/>
    <s v="16 Feb 2026"/>
    <s v="Feb"/>
    <n v="0"/>
    <n v="9"/>
    <n v="0"/>
    <n v="0"/>
    <n v="0"/>
    <n v="9"/>
    <n v="0"/>
    <s v="16.02.2025"/>
    <x v="14"/>
    <s v="21.06.2026"/>
    <n v="26"/>
    <x v="0"/>
  </r>
  <r>
    <s v="TOPOLA SKIES"/>
    <n v="0"/>
    <n v="5"/>
    <n v="0"/>
    <n v="8130"/>
    <s v="403593"/>
    <s v="01 Jul 2026"/>
    <s v="01"/>
    <s v="Jul"/>
    <s v="06 Jul 2026"/>
    <s v="06"/>
    <s v="Jul"/>
    <n v="5"/>
    <n v="5"/>
    <n v="0"/>
    <n v="0"/>
    <s v="TOPOLA SKIES"/>
    <x v="4"/>
    <n v="3"/>
    <n v="1"/>
    <n v="2005.7305800917427"/>
    <n v="401.14252733944949"/>
    <m/>
    <s v="06 Nov 2025 06:11"/>
    <s v="06 Nov 2025"/>
    <s v="Nov"/>
    <n v="0"/>
    <n v="0"/>
    <n v="5"/>
    <n v="0"/>
    <n v="0"/>
    <n v="5"/>
    <n v="0"/>
    <s v="06.11.2025"/>
    <x v="3"/>
    <s v="01.07.2026"/>
    <n v="27"/>
    <x v="0"/>
  </r>
  <r>
    <s v="TO"/>
    <n v="0"/>
    <n v="0"/>
    <n v="5"/>
    <n v="10274"/>
    <s v="6975"/>
    <s v="14 Jul 2026"/>
    <s v="14"/>
    <s v="Jul"/>
    <s v="19 Jul 2026"/>
    <s v="19"/>
    <s v="Jul"/>
    <n v="5"/>
    <n v="5"/>
    <n v="0"/>
    <n v="0"/>
    <s v="ТЕДИ - КАМ - ЕООД"/>
    <x v="6"/>
    <n v="3"/>
    <n v="0"/>
    <n v="2252.7249939999997"/>
    <n v="450.54499879999992"/>
    <s v="Romania"/>
    <s v="28 Feb 2026 20:14"/>
    <s v="28 Feb 2026"/>
    <s v="Feb"/>
    <n v="0"/>
    <n v="0"/>
    <n v="5"/>
    <n v="0"/>
    <n v="0"/>
    <n v="5"/>
    <n v="0"/>
    <s v="28.02.2025"/>
    <x v="8"/>
    <s v="14.07.2026"/>
    <n v="29"/>
    <x v="0"/>
  </r>
  <r>
    <s v="BOOKING"/>
    <n v="0"/>
    <n v="5"/>
    <n v="0"/>
    <n v="10275"/>
    <s v="6780792666"/>
    <s v="05 Jul 2026"/>
    <s v="05"/>
    <s v="Jul"/>
    <s v="10 Jul 2026"/>
    <s v="10"/>
    <s v="Jul"/>
    <n v="5"/>
    <n v="5"/>
    <n v="0"/>
    <n v="0"/>
    <s v="BOOKING"/>
    <x v="3"/>
    <n v="2"/>
    <n v="1"/>
    <n v="2255.7000088073391"/>
    <n v="451.13282440366964"/>
    <s v="Romania"/>
    <s v="28 Feb 2026 20:22"/>
    <s v="28 Feb 2026"/>
    <s v="Feb"/>
    <n v="0"/>
    <n v="0"/>
    <n v="5"/>
    <n v="0"/>
    <n v="0"/>
    <n v="5"/>
    <n v="0"/>
    <s v="28.02.2025"/>
    <x v="8"/>
    <s v="05.07.2026"/>
    <n v="28"/>
    <x v="1"/>
  </r>
  <r>
    <s v="TO"/>
    <n v="0"/>
    <n v="4"/>
    <n v="0"/>
    <n v="10111"/>
    <s v="1243986.234840"/>
    <s v="30 Jun 2026"/>
    <s v="30"/>
    <s v="Jun"/>
    <s v="04 Jul 2026"/>
    <s v="04"/>
    <s v="Jul"/>
    <n v="4"/>
    <n v="-26"/>
    <n v="1"/>
    <n v="3"/>
    <s v="СЛР-ХОЛИДЕЙ-СЪРВИС ЕООД"/>
    <x v="4"/>
    <n v="2"/>
    <n v="2"/>
    <n v="2063.40065"/>
    <n v="515.85016250000001"/>
    <s v="Romania"/>
    <s v="16 Feb 2026 15:32"/>
    <s v="16 Feb 2026"/>
    <s v="Feb"/>
    <n v="0"/>
    <n v="1"/>
    <n v="3"/>
    <n v="0"/>
    <n v="0"/>
    <n v="4"/>
    <n v="0"/>
    <s v="16.02.2025"/>
    <x v="14"/>
    <s v="30.06.2026"/>
    <n v="27"/>
    <x v="0"/>
  </r>
  <r>
    <s v="ITAKA"/>
    <n v="0"/>
    <n v="0"/>
    <n v="7"/>
    <n v="10113"/>
    <s v="13771318"/>
    <s v="14 Jul 2026"/>
    <s v="14"/>
    <s v="Jul"/>
    <s v="21 Jul 2026"/>
    <s v="21"/>
    <s v="Jul"/>
    <n v="7"/>
    <n v="7"/>
    <n v="0"/>
    <n v="0"/>
    <s v="NOWA ITAKA SPOLKA Z OGRANICZONA ODPOWIEDZIALNOSCIA"/>
    <x v="3"/>
    <n v="2"/>
    <n v="0"/>
    <n v="1808.6929091"/>
    <n v="258.38470130000002"/>
    <s v="Poland"/>
    <s v="16 Feb 2026 15:39"/>
    <s v="11 Feb 2026"/>
    <s v="Feb"/>
    <n v="0"/>
    <n v="0"/>
    <n v="7"/>
    <n v="0"/>
    <n v="0"/>
    <n v="7"/>
    <n v="0"/>
    <s v="16.02.2025"/>
    <x v="14"/>
    <s v="14.07.2026"/>
    <n v="29"/>
    <x v="0"/>
  </r>
  <r>
    <s v="ITAKA"/>
    <n v="0"/>
    <n v="0"/>
    <n v="7"/>
    <n v="10112"/>
    <s v="13771277"/>
    <s v="14 Jul 2026"/>
    <s v="14"/>
    <s v="Jul"/>
    <s v="21 Jul 2026"/>
    <s v="21"/>
    <s v="Jul"/>
    <n v="7"/>
    <n v="7"/>
    <n v="0"/>
    <n v="0"/>
    <s v="NOWA ITAKA SPOLKA Z OGRANICZONA ODPOWIEDZIALNOSCIA"/>
    <x v="3"/>
    <n v="2"/>
    <n v="0"/>
    <n v="1808.6929091"/>
    <n v="258.38470130000002"/>
    <s v="Poland"/>
    <s v="16 Feb 2026 15:39"/>
    <s v="11 Feb 2026"/>
    <s v="Feb"/>
    <n v="0"/>
    <n v="0"/>
    <n v="7"/>
    <n v="0"/>
    <n v="0"/>
    <n v="7"/>
    <n v="0"/>
    <s v="16.02.2025"/>
    <x v="14"/>
    <s v="14.07.2026"/>
    <n v="29"/>
    <x v="0"/>
  </r>
  <r>
    <s v="TO"/>
    <n v="0"/>
    <n v="0"/>
    <n v="5"/>
    <n v="9780"/>
    <s v="1237000.231223"/>
    <s v="23 Jul 2026"/>
    <s v="23"/>
    <s v="Jul"/>
    <s v="28 Jul 2026"/>
    <s v="28"/>
    <s v="Jul"/>
    <n v="5"/>
    <n v="5"/>
    <n v="0"/>
    <n v="0"/>
    <s v="СЛР-ХОЛИДЕЙ-СЪРВИС ЕООД"/>
    <x v="3"/>
    <n v="3"/>
    <n v="0"/>
    <n v="2153.4666214999997"/>
    <n v="430.69332429999997"/>
    <s v="Romania"/>
    <s v="27 Jan 2026 15:34"/>
    <s v="27 Jan 2026"/>
    <s v="Jan"/>
    <n v="0"/>
    <n v="0"/>
    <n v="5"/>
    <n v="0"/>
    <n v="0"/>
    <n v="5"/>
    <n v="0"/>
    <s v="27.01.2025"/>
    <x v="0"/>
    <s v="23.07.2026"/>
    <n v="30"/>
    <x v="0"/>
  </r>
  <r>
    <s v="TO"/>
    <n v="0"/>
    <n v="0"/>
    <n v="5"/>
    <n v="9801"/>
    <s v="2323508"/>
    <s v="03 Aug 2026"/>
    <s v="03"/>
    <s v="Aug"/>
    <s v="08 Aug 2026"/>
    <s v="08"/>
    <s v="Aug"/>
    <n v="5"/>
    <n v="5"/>
    <n v="0"/>
    <n v="0"/>
    <s v="ТУРИСТИЧЕСКА АГЕНЦИЯ СОЛВЕКС - ЕООД"/>
    <x v="4"/>
    <n v="2"/>
    <n v="2"/>
    <n v="1993.9686850000001"/>
    <n v="398.79373700000002"/>
    <s v="Romania"/>
    <s v="28 Jan 2026 15:39"/>
    <s v="28 Jan 2026"/>
    <s v="Jan"/>
    <n v="0"/>
    <n v="0"/>
    <n v="0"/>
    <n v="5"/>
    <n v="0"/>
    <n v="5"/>
    <n v="0"/>
    <s v="28.01.2025"/>
    <x v="0"/>
    <s v="03.08.2026"/>
    <n v="32"/>
    <x v="0"/>
  </r>
  <r>
    <s v="TO"/>
    <n v="0"/>
    <n v="0"/>
    <n v="6"/>
    <n v="10114"/>
    <s v="NT319142"/>
    <s v="11 Jul 2026"/>
    <s v="11"/>
    <s v="Jul"/>
    <s v="17 Jul 2026"/>
    <s v="17"/>
    <s v="Jul"/>
    <n v="6"/>
    <n v="6"/>
    <n v="0"/>
    <n v="0"/>
    <s v="НОВОТОН - ЕООД"/>
    <x v="6"/>
    <n v="2"/>
    <n v="1"/>
    <n v="2002.4569872"/>
    <n v="333.74283120000001"/>
    <s v="Romania"/>
    <s v="16 Feb 2026 16:00"/>
    <s v="16 Feb 2026"/>
    <s v="Feb"/>
    <n v="0"/>
    <n v="0"/>
    <n v="6"/>
    <n v="0"/>
    <n v="0"/>
    <n v="6"/>
    <n v="0"/>
    <s v="16.02.2025"/>
    <x v="14"/>
    <s v="11.07.2026"/>
    <n v="28"/>
    <x v="0"/>
  </r>
  <r>
    <s v="TO"/>
    <n v="0"/>
    <n v="5"/>
    <n v="0"/>
    <n v="9856"/>
    <s v="28720"/>
    <s v="06 Jul 2026"/>
    <s v="06"/>
    <s v="Jul"/>
    <s v="11 Jul 2026"/>
    <s v="11"/>
    <s v="Jul"/>
    <n v="5"/>
    <n v="5"/>
    <n v="0"/>
    <n v="0"/>
    <s v="КЛУБ МАГЕЛАН - ООД"/>
    <x v="3"/>
    <n v="2"/>
    <n v="0"/>
    <n v="1504.6982522000001"/>
    <n v="300.93965044000004"/>
    <s v="Romania"/>
    <s v="30 Jan 2026 09:59"/>
    <s v="29 Jan 2026"/>
    <s v="Jan"/>
    <n v="0"/>
    <n v="0"/>
    <n v="5"/>
    <n v="0"/>
    <n v="0"/>
    <n v="5"/>
    <n v="0"/>
    <s v="30.01.2025"/>
    <x v="0"/>
    <s v="06.07.2026"/>
    <n v="28"/>
    <x v="0"/>
  </r>
  <r>
    <s v="TO"/>
    <n v="0"/>
    <n v="6"/>
    <n v="0"/>
    <n v="9802"/>
    <s v="NT316290"/>
    <s v="29 Aug 2026"/>
    <s v="29"/>
    <s v="Aug"/>
    <s v="04 Sep 2026"/>
    <s v="04"/>
    <s v="Sep"/>
    <n v="6"/>
    <n v="-25"/>
    <n v="2"/>
    <n v="3"/>
    <s v="НОВОТОН - ЕООД"/>
    <x v="6"/>
    <n v="2"/>
    <n v="0"/>
    <n v="1547.5309291999999"/>
    <n v="257.92182153333334"/>
    <s v="Romania"/>
    <s v="28 Jan 2026 15:55"/>
    <s v="28 Jan 2026"/>
    <s v="Jan"/>
    <n v="0"/>
    <n v="0"/>
    <n v="0"/>
    <n v="2"/>
    <n v="3"/>
    <n v="5"/>
    <n v="-1"/>
    <s v="28.01.2025"/>
    <x v="0"/>
    <s v="29.08.2026"/>
    <n v="35"/>
    <x v="0"/>
  </r>
  <r>
    <s v="TO"/>
    <n v="0"/>
    <n v="0"/>
    <n v="5"/>
    <n v="9803"/>
    <s v="NT316282"/>
    <s v="01 Aug 2026"/>
    <s v="01"/>
    <s v="Aug"/>
    <s v="06 Aug 2026"/>
    <s v="06"/>
    <s v="Aug"/>
    <n v="5"/>
    <n v="5"/>
    <n v="0"/>
    <n v="0"/>
    <s v="НОВОТОН - ЕООД"/>
    <x v="7"/>
    <n v="3"/>
    <n v="2"/>
    <n v="3014.5207789999999"/>
    <n v="602.90415580000001"/>
    <s v="Romania"/>
    <s v="28 Jan 2026 16:00"/>
    <s v="28 Jan 2026"/>
    <s v="Jan"/>
    <n v="0"/>
    <n v="0"/>
    <n v="0"/>
    <n v="5"/>
    <n v="0"/>
    <n v="5"/>
    <n v="0"/>
    <s v="28.01.2025"/>
    <x v="0"/>
    <s v="01.08.2026"/>
    <n v="31"/>
    <x v="0"/>
  </r>
  <r>
    <s v="INDIVIDUAL"/>
    <n v="0"/>
    <n v="0"/>
    <n v="8"/>
    <n v="10115"/>
    <s v="160220263"/>
    <s v="17 Jul 2026"/>
    <s v="17"/>
    <s v="Jul"/>
    <s v="25 Jul 2026"/>
    <s v="25"/>
    <s v="Jul"/>
    <n v="8"/>
    <n v="8"/>
    <n v="0"/>
    <n v="0"/>
    <s v="INDIVIDUAL"/>
    <x v="3"/>
    <n v="2"/>
    <n v="2"/>
    <n v="4104.5873776146782"/>
    <n v="513.07342220183477"/>
    <m/>
    <s v="16 Feb 2026 16:05"/>
    <s v="16 Feb 2026"/>
    <s v="Feb"/>
    <n v="0"/>
    <n v="0"/>
    <n v="8"/>
    <n v="0"/>
    <n v="0"/>
    <n v="8"/>
    <n v="0"/>
    <s v="16.02.2025"/>
    <x v="14"/>
    <s v="17.07.2026"/>
    <n v="29"/>
    <x v="0"/>
  </r>
  <r>
    <s v="TO"/>
    <n v="0"/>
    <n v="0"/>
    <n v="6"/>
    <n v="9804"/>
    <s v="4530"/>
    <s v="04 Aug 2026"/>
    <s v="04"/>
    <s v="Aug"/>
    <s v="10 Aug 2026"/>
    <s v="10"/>
    <s v="Aug"/>
    <n v="6"/>
    <n v="6"/>
    <n v="0"/>
    <n v="0"/>
    <s v="ТЕДИ - КАМ - ЕООД"/>
    <x v="1"/>
    <n v="2"/>
    <n v="3"/>
    <n v="3391.2918702000002"/>
    <n v="565.21531170000003"/>
    <s v="Israel"/>
    <s v="28 Jan 2026 16:06"/>
    <s v="28 Jan 2026"/>
    <s v="Jan"/>
    <n v="0"/>
    <n v="0"/>
    <n v="0"/>
    <n v="6"/>
    <n v="0"/>
    <n v="6"/>
    <n v="0"/>
    <s v="28.01.2025"/>
    <x v="0"/>
    <s v="04.08.2026"/>
    <n v="32"/>
    <x v="0"/>
  </r>
  <r>
    <s v="TO"/>
    <n v="5"/>
    <n v="0"/>
    <n v="0"/>
    <n v="10116"/>
    <s v="2327649"/>
    <s v="07 Jun 2026"/>
    <s v="07"/>
    <s v="Jun"/>
    <s v="12 Jun 2026"/>
    <s v="12"/>
    <s v="Jun"/>
    <n v="5"/>
    <n v="5"/>
    <n v="0"/>
    <n v="0"/>
    <s v="ТУРИСТИЧЕСКА АГЕНЦИЯ СОЛВЕКС - ЕООД"/>
    <x v="3"/>
    <n v="2"/>
    <n v="0"/>
    <n v="982.413409"/>
    <n v="196.48268179999999"/>
    <s v="Romania"/>
    <s v="16 Feb 2026 16:10"/>
    <s v="16 Feb 2026"/>
    <s v="Feb"/>
    <n v="0"/>
    <n v="5"/>
    <n v="0"/>
    <n v="0"/>
    <n v="0"/>
    <n v="5"/>
    <n v="0"/>
    <s v="16.02.2025"/>
    <x v="14"/>
    <s v="07.06.2026"/>
    <n v="24"/>
    <x v="0"/>
  </r>
  <r>
    <s v="INDIVIDUAL"/>
    <n v="0"/>
    <n v="0"/>
    <n v="6"/>
    <n v="9092"/>
    <s v="12122025"/>
    <s v="18 Aug 2026"/>
    <s v="18"/>
    <s v="Aug"/>
    <s v="24 Aug 2026"/>
    <s v="24"/>
    <s v="Aug"/>
    <n v="6"/>
    <n v="6"/>
    <n v="0"/>
    <n v="0"/>
    <s v="INDIVIDUAL"/>
    <x v="0"/>
    <n v="2"/>
    <n v="2"/>
    <n v="2939.1280183486238"/>
    <n v="489.85466972477059"/>
    <m/>
    <s v="12 Dec 2025 09:42"/>
    <s v="12 Dec 2025"/>
    <s v="Dec"/>
    <n v="0"/>
    <n v="0"/>
    <n v="0"/>
    <n v="6"/>
    <n v="0"/>
    <n v="6"/>
    <n v="0"/>
    <s v="12.12.2025"/>
    <x v="16"/>
    <s v="18.08.2026"/>
    <n v="34"/>
    <x v="0"/>
  </r>
  <r>
    <s v="TO"/>
    <n v="0"/>
    <n v="0"/>
    <n v="6"/>
    <n v="9505"/>
    <s v="0231"/>
    <s v="08 Aug 2026"/>
    <s v="08"/>
    <s v="Aug"/>
    <s v="14 Aug 2026"/>
    <s v="14"/>
    <s v="Aug"/>
    <n v="6"/>
    <n v="6"/>
    <n v="0"/>
    <n v="0"/>
    <s v="АВАТАР ТУР - ООД"/>
    <x v="6"/>
    <n v="2"/>
    <n v="0"/>
    <n v="1868.9129148"/>
    <n v="311.48548579999999"/>
    <s v="Romania"/>
    <s v="14 Jan 2026 16:57"/>
    <s v="14 Jan 2026"/>
    <s v="Jan"/>
    <n v="0"/>
    <n v="0"/>
    <n v="0"/>
    <n v="6"/>
    <n v="0"/>
    <n v="6"/>
    <n v="0"/>
    <s v="14.01.2025"/>
    <x v="7"/>
    <s v="08.08.2026"/>
    <n v="32"/>
    <x v="0"/>
  </r>
  <r>
    <s v="TO"/>
    <n v="0"/>
    <n v="0"/>
    <n v="5"/>
    <n v="9991"/>
    <s v="1240854.233260"/>
    <s v="22 Jul 2026"/>
    <s v="22"/>
    <s v="Jul"/>
    <s v="27 Jul 2026"/>
    <s v="27"/>
    <s v="Jul"/>
    <n v="5"/>
    <n v="5"/>
    <n v="0"/>
    <n v="0"/>
    <s v="СЛР-ХОЛИДЕЙ-СЪРВИС ЕООД"/>
    <x v="3"/>
    <n v="2"/>
    <n v="1"/>
    <n v="1709.1998369999999"/>
    <n v="341.83996739999998"/>
    <s v="Romania"/>
    <s v="04 Feb 2026 11:15"/>
    <s v="04 Feb 2026"/>
    <s v="Feb"/>
    <n v="0"/>
    <n v="0"/>
    <n v="5"/>
    <n v="0"/>
    <n v="0"/>
    <n v="5"/>
    <n v="0"/>
    <s v="04.02.2025"/>
    <x v="5"/>
    <s v="22.07.2026"/>
    <n v="30"/>
    <x v="0"/>
  </r>
  <r>
    <s v="TO"/>
    <n v="0"/>
    <n v="5"/>
    <n v="0"/>
    <n v="9805"/>
    <s v="1237922.231582"/>
    <s v="03 Sep 2026"/>
    <s v="03"/>
    <s v="Sep"/>
    <s v="08 Sep 2026"/>
    <s v="08"/>
    <s v="Sep"/>
    <n v="5"/>
    <n v="5"/>
    <n v="0"/>
    <n v="0"/>
    <s v="СЛР-ХОЛИДЕЙ-СЪРВИС ЕООД"/>
    <x v="7"/>
    <n v="3"/>
    <n v="2"/>
    <n v="2386.5037659999998"/>
    <n v="477.30075319999997"/>
    <s v="Romania"/>
    <s v="28 Jan 2026 17:20"/>
    <s v="28 Jan 2026"/>
    <s v="Jan"/>
    <n v="0"/>
    <n v="0"/>
    <n v="0"/>
    <n v="0"/>
    <n v="5"/>
    <n v="5"/>
    <n v="0"/>
    <s v="28.01.2025"/>
    <x v="0"/>
    <s v="03.09.2026"/>
    <n v="36"/>
    <x v="0"/>
  </r>
  <r>
    <s v="BOOKING"/>
    <n v="2"/>
    <n v="1"/>
    <n v="0"/>
    <n v="10190"/>
    <s v="6494664361"/>
    <s v="29 May 2026"/>
    <s v="29"/>
    <s v="May"/>
    <s v="01 Jun 2026"/>
    <s v="01"/>
    <s v="Jun"/>
    <n v="3"/>
    <n v="-28"/>
    <n v="2"/>
    <n v="0"/>
    <s v="BOOKING"/>
    <x v="6"/>
    <n v="2"/>
    <n v="1"/>
    <n v="741.24162660550462"/>
    <n v="247.08054220183482"/>
    <s v="Romania"/>
    <s v="22 Feb 2026 21:38"/>
    <s v="22 Feb 2026"/>
    <s v="Feb"/>
    <n v="2"/>
    <n v="0"/>
    <n v="0"/>
    <n v="0"/>
    <n v="0"/>
    <n v="2"/>
    <n v="-1"/>
    <s v="22.02.2025"/>
    <x v="14"/>
    <s v="29.05.2026"/>
    <n v="22"/>
    <x v="1"/>
  </r>
  <r>
    <s v="TO"/>
    <n v="0"/>
    <n v="0"/>
    <n v="5"/>
    <n v="9649"/>
    <s v="NT315298"/>
    <s v="27 Jul 2026"/>
    <s v="27"/>
    <s v="Jul"/>
    <s v="01 Aug 2026"/>
    <s v="01"/>
    <s v="Aug"/>
    <n v="5"/>
    <n v="-26"/>
    <n v="4"/>
    <n v="0"/>
    <s v="НОВОТОН - ЕООД"/>
    <x v="4"/>
    <n v="2"/>
    <n v="1"/>
    <n v="1595.1749480000001"/>
    <n v="319.03498960000002"/>
    <s v="Romania"/>
    <s v="22 Jan 2026 13:10"/>
    <s v="22 Jan 2026"/>
    <s v="Jan"/>
    <n v="0"/>
    <n v="0"/>
    <n v="4"/>
    <n v="0"/>
    <n v="0"/>
    <n v="4"/>
    <n v="-1"/>
    <s v="22.01.2025"/>
    <x v="2"/>
    <s v="27.07.2026"/>
    <n v="31"/>
    <x v="0"/>
  </r>
  <r>
    <s v="TO"/>
    <n v="0"/>
    <n v="0"/>
    <n v="7"/>
    <n v="10351"/>
    <s v="1249098.197064"/>
    <s v="24 Jul 2026"/>
    <s v="24"/>
    <s v="Jul"/>
    <s v="31 Jul 2026"/>
    <s v="31"/>
    <s v="Jul"/>
    <n v="7"/>
    <n v="7"/>
    <n v="0"/>
    <n v="0"/>
    <s v="СЛР-ХОЛИДЕЙ-СЪРВИС ЕООД"/>
    <x v="3"/>
    <n v="2"/>
    <n v="1"/>
    <n v="2392.8797718000001"/>
    <n v="341.83996740000003"/>
    <s v="Romania"/>
    <s v="07 Mar 2026 08:39"/>
    <s v="07 Mar 2026"/>
    <s v="Mar"/>
    <n v="0"/>
    <n v="0"/>
    <n v="7"/>
    <n v="0"/>
    <n v="0"/>
    <n v="7"/>
    <n v="0"/>
    <s v="07.03.2025"/>
    <x v="6"/>
    <s v="24.07.2026"/>
    <n v="30"/>
    <x v="0"/>
  </r>
  <r>
    <s v="BOOKING"/>
    <n v="0"/>
    <n v="0"/>
    <n v="5"/>
    <n v="10191"/>
    <s v="5826087188"/>
    <s v="02 Aug 2026"/>
    <s v="02"/>
    <s v="Aug"/>
    <s v="07 Aug 2026"/>
    <s v="07"/>
    <s v="Aug"/>
    <n v="5"/>
    <n v="5"/>
    <n v="0"/>
    <n v="0"/>
    <s v="BOOKING"/>
    <x v="0"/>
    <n v="2"/>
    <n v="2"/>
    <n v="3734.4689793577977"/>
    <n v="746.89379587155952"/>
    <s v="Israel"/>
    <s v="22 Feb 2026 22:01"/>
    <s v="22 Feb 2026"/>
    <s v="Feb"/>
    <n v="0"/>
    <n v="0"/>
    <n v="0"/>
    <n v="5"/>
    <n v="0"/>
    <n v="5"/>
    <n v="0"/>
    <s v="22.02.2025"/>
    <x v="14"/>
    <s v="02.08.2026"/>
    <n v="32"/>
    <x v="1"/>
  </r>
  <r>
    <s v="TO"/>
    <n v="0"/>
    <n v="0"/>
    <n v="5"/>
    <n v="9648"/>
    <s v="NT315296"/>
    <s v="27 Jul 2026"/>
    <s v="27"/>
    <s v="Jul"/>
    <s v="01 Aug 2026"/>
    <s v="01"/>
    <s v="Aug"/>
    <n v="5"/>
    <n v="-26"/>
    <n v="4"/>
    <n v="0"/>
    <s v="НОВОТОН - ЕООД"/>
    <x v="4"/>
    <n v="3"/>
    <n v="1"/>
    <n v="2153.4666214999997"/>
    <n v="430.69332429999997"/>
    <s v="Romania"/>
    <s v="22 Jan 2026 13:10"/>
    <s v="22 Jan 2026"/>
    <s v="Jan"/>
    <n v="0"/>
    <n v="0"/>
    <n v="4"/>
    <n v="0"/>
    <n v="0"/>
    <n v="4"/>
    <n v="-1"/>
    <s v="22.01.2025"/>
    <x v="2"/>
    <s v="27.07.2026"/>
    <n v="31"/>
    <x v="0"/>
  </r>
  <r>
    <s v="TO"/>
    <n v="0"/>
    <n v="0"/>
    <n v="7"/>
    <n v="8875"/>
    <s v="2313867"/>
    <s v="11 Jul 2026"/>
    <s v="11"/>
    <s v="Jul"/>
    <s v="18 Jul 2026"/>
    <s v="18"/>
    <s v="Jul"/>
    <n v="7"/>
    <n v="7"/>
    <n v="0"/>
    <n v="0"/>
    <s v="ТУРИСТИЧЕСКА АГЕНЦИЯ СОЛВЕКС - ЕООД"/>
    <x v="6"/>
    <n v="2"/>
    <n v="0"/>
    <n v="2024.5969828000002"/>
    <n v="289.22814040000003"/>
    <s v="Romania"/>
    <s v="27 Nov 2025 13:45"/>
    <s v="27 Nov 2025"/>
    <s v="Nov"/>
    <n v="0"/>
    <n v="0"/>
    <n v="7"/>
    <n v="0"/>
    <n v="0"/>
    <n v="7"/>
    <n v="0"/>
    <s v="27.11.2025"/>
    <x v="15"/>
    <s v="11.07.2026"/>
    <n v="28"/>
    <x v="0"/>
  </r>
  <r>
    <s v="TO"/>
    <n v="0"/>
    <n v="0"/>
    <n v="3"/>
    <n v="10276"/>
    <s v="NT320723"/>
    <s v="10 Aug 2026"/>
    <s v="10"/>
    <s v="Aug"/>
    <s v="13 Aug 2026"/>
    <s v="13"/>
    <s v="Aug"/>
    <n v="3"/>
    <n v="3"/>
    <n v="0"/>
    <n v="0"/>
    <s v="НОВОТОН - ЕООД"/>
    <x v="6"/>
    <n v="3"/>
    <n v="1"/>
    <n v="0"/>
    <n v="0"/>
    <s v="Romania"/>
    <s v="01 Mar 2026 09:15"/>
    <s v="01 Mar 2026"/>
    <s v="Mar"/>
    <n v="0"/>
    <n v="0"/>
    <n v="0"/>
    <n v="3"/>
    <n v="0"/>
    <n v="3"/>
    <n v="0"/>
    <s v="01.03.2025"/>
    <x v="8"/>
    <s v="10.08.2026"/>
    <n v="33"/>
    <x v="1"/>
  </r>
  <r>
    <s v="TO"/>
    <n v="0"/>
    <n v="0"/>
    <n v="7"/>
    <n v="8876"/>
    <s v="2313868"/>
    <s v="11 Jul 2026"/>
    <s v="11"/>
    <s v="Jul"/>
    <s v="18 Jul 2026"/>
    <s v="18"/>
    <s v="Jul"/>
    <n v="7"/>
    <n v="7"/>
    <n v="0"/>
    <n v="0"/>
    <s v="ТУРИСТИЧЕСКА АГЕНЦИЯ СОЛВЕКС - ЕООД"/>
    <x v="6"/>
    <n v="2"/>
    <n v="0"/>
    <n v="2024.5969828000002"/>
    <n v="289.22814040000003"/>
    <s v="[&quot;RO&quot;]"/>
    <s v="27 Nov 2025 13:45"/>
    <s v="27 Nov 2025"/>
    <s v="Nov"/>
    <n v="0"/>
    <n v="0"/>
    <n v="7"/>
    <n v="0"/>
    <n v="0"/>
    <n v="7"/>
    <n v="0"/>
    <s v="27.11.2025"/>
    <x v="15"/>
    <s v="11.07.2026"/>
    <n v="28"/>
    <x v="0"/>
  </r>
  <r>
    <s v="TO"/>
    <n v="0"/>
    <n v="6"/>
    <n v="0"/>
    <n v="9992"/>
    <s v="1240924.233265"/>
    <s v="29 Jun 2026"/>
    <s v="29"/>
    <s v="Jun"/>
    <s v="05 Jul 2026"/>
    <s v="05"/>
    <s v="Jul"/>
    <n v="6"/>
    <n v="-24"/>
    <n v="2"/>
    <n v="4"/>
    <s v="СЛР-ХОЛИДЕЙ-СЪРВИС ЕООД"/>
    <x v="2"/>
    <n v="2"/>
    <n v="1"/>
    <n v="1889.33178"/>
    <n v="314.88862999999998"/>
    <s v="Romania"/>
    <s v="04 Feb 2026 12:16"/>
    <s v="04 Feb 2026"/>
    <s v="Feb"/>
    <n v="0"/>
    <n v="2"/>
    <n v="4"/>
    <n v="0"/>
    <n v="0"/>
    <n v="6"/>
    <n v="0"/>
    <s v="04.02.2025"/>
    <x v="5"/>
    <s v="29.06.2026"/>
    <n v="27"/>
    <x v="0"/>
  </r>
  <r>
    <s v="TOPOLA SKIES"/>
    <n v="3"/>
    <n v="2"/>
    <n v="0"/>
    <n v="10277"/>
    <s v="484114"/>
    <s v="12 Jun 2026"/>
    <s v="12"/>
    <s v="Jun"/>
    <s v="17 Jun 2026"/>
    <s v="17"/>
    <s v="Jun"/>
    <n v="5"/>
    <n v="5"/>
    <n v="0"/>
    <n v="0"/>
    <s v="TOPOLA SKIES"/>
    <x v="3"/>
    <n v="2"/>
    <m/>
    <n v="1247.5145022935778"/>
    <n v="249.5029004587156"/>
    <m/>
    <s v="01 Mar 2026 10:18"/>
    <s v="01 Mar 2026"/>
    <s v="Mar"/>
    <n v="0"/>
    <n v="5"/>
    <n v="0"/>
    <n v="0"/>
    <n v="0"/>
    <n v="5"/>
    <n v="0"/>
    <s v="01.03.2025"/>
    <x v="8"/>
    <s v="12.06.2026"/>
    <n v="24"/>
    <x v="1"/>
  </r>
  <r>
    <s v="BOOKING"/>
    <n v="0"/>
    <n v="0"/>
    <n v="5"/>
    <n v="10279"/>
    <s v="6788515065"/>
    <s v="09 Aug 2026"/>
    <s v="09"/>
    <s v="Aug"/>
    <s v="14 Aug 2026"/>
    <s v="14"/>
    <s v="Aug"/>
    <n v="5"/>
    <n v="5"/>
    <n v="0"/>
    <n v="0"/>
    <s v="BOOKING"/>
    <x v="0"/>
    <n v="2"/>
    <n v="1"/>
    <n v="2688.8176651376143"/>
    <n v="537.76353302752284"/>
    <s v="Romania"/>
    <s v="01 Mar 2026 11:08"/>
    <s v="01 Mar 2026"/>
    <s v="Mar"/>
    <n v="0"/>
    <n v="0"/>
    <n v="0"/>
    <n v="5"/>
    <n v="0"/>
    <n v="5"/>
    <n v="0"/>
    <s v="01.03.2025"/>
    <x v="8"/>
    <s v="09.08.2026"/>
    <n v="33"/>
    <x v="1"/>
  </r>
  <r>
    <s v="TO"/>
    <n v="0"/>
    <n v="0"/>
    <n v="5"/>
    <n v="10044"/>
    <s v="1242317.234010"/>
    <s v="27 Jul 2026"/>
    <s v="27"/>
    <s v="Jul"/>
    <s v="01 Aug 2026"/>
    <s v="01"/>
    <s v="Aug"/>
    <n v="5"/>
    <n v="-26"/>
    <n v="4"/>
    <n v="0"/>
    <s v="СЛР-ХОЛИДЕЙ-СЪРВИС ЕООД"/>
    <x v="4"/>
    <n v="2"/>
    <n v="2"/>
    <n v="0"/>
    <n v="0"/>
    <s v="Romania"/>
    <s v="10 Feb 2026 14:26"/>
    <s v="09 Feb 2026"/>
    <s v="Feb"/>
    <n v="0"/>
    <n v="0"/>
    <n v="4"/>
    <n v="0"/>
    <n v="0"/>
    <n v="4"/>
    <n v="-1"/>
    <s v="10.02.2025"/>
    <x v="9"/>
    <s v="27.07.2026"/>
    <n v="31"/>
    <x v="1"/>
  </r>
  <r>
    <s v="BOOKING"/>
    <n v="4"/>
    <n v="-1"/>
    <n v="0"/>
    <n v="10353"/>
    <s v="6752468496"/>
    <s v="11 Jun 2026"/>
    <s v="11"/>
    <s v="Jun"/>
    <s v="14 Jun 2026"/>
    <s v="14"/>
    <s v="Jun"/>
    <n v="3"/>
    <n v="3"/>
    <n v="0"/>
    <n v="0"/>
    <s v="BOOKING"/>
    <x v="6"/>
    <n v="2"/>
    <n v="0"/>
    <n v="741.24162660550462"/>
    <n v="247.08054220183482"/>
    <s v="Romania"/>
    <s v="07 Mar 2026 11:48"/>
    <s v="07 Mar 2026"/>
    <s v="Mar"/>
    <n v="0"/>
    <n v="3"/>
    <n v="0"/>
    <n v="0"/>
    <n v="0"/>
    <n v="3"/>
    <n v="0"/>
    <s v="07.03.2025"/>
    <x v="6"/>
    <s v="11.06.2026"/>
    <n v="24"/>
    <x v="1"/>
  </r>
  <r>
    <s v="BOOKING"/>
    <n v="0"/>
    <n v="3"/>
    <n v="0"/>
    <n v="10352"/>
    <s v="5809865709"/>
    <s v="18 Jun 2026"/>
    <s v="18"/>
    <s v="Jun"/>
    <s v="21 Jun 2026"/>
    <s v="21"/>
    <s v="Jun"/>
    <n v="3"/>
    <n v="3"/>
    <n v="0"/>
    <n v="0"/>
    <s v="BOOKING"/>
    <x v="6"/>
    <n v="2"/>
    <n v="0"/>
    <n v="1037.7382772477063"/>
    <n v="345.91275908256875"/>
    <s v="Romania"/>
    <s v="07 Mar 2026 11:44"/>
    <s v="07 Mar 2026"/>
    <s v="Mar"/>
    <n v="0"/>
    <n v="3"/>
    <n v="0"/>
    <n v="0"/>
    <n v="0"/>
    <n v="3"/>
    <n v="0"/>
    <s v="07.03.2025"/>
    <x v="6"/>
    <s v="18.06.2026"/>
    <n v="25"/>
    <x v="0"/>
  </r>
  <r>
    <s v="TO"/>
    <n v="0"/>
    <n v="0"/>
    <n v="5"/>
    <n v="8705"/>
    <s v="5041314"/>
    <s v="03 Aug 2026"/>
    <s v="03"/>
    <s v="Aug"/>
    <s v="08 Aug 2026"/>
    <s v="08"/>
    <s v="Aug"/>
    <n v="5"/>
    <n v="5"/>
    <n v="0"/>
    <n v="0"/>
    <s v="ВАРНА ТУРИСТ СЕРВИЗ - ООД"/>
    <x v="1"/>
    <n v="4"/>
    <n v="1"/>
    <n v="2422.3932464999998"/>
    <n v="484.47864929999997"/>
    <s v="Romania"/>
    <s v="22 Nov 2025 08:30"/>
    <s v="21 Nov 2025"/>
    <s v="Nov"/>
    <n v="0"/>
    <n v="0"/>
    <n v="0"/>
    <n v="5"/>
    <n v="0"/>
    <n v="5"/>
    <n v="0"/>
    <s v="22.11.2025"/>
    <x v="12"/>
    <s v="03.08.2026"/>
    <n v="32"/>
    <x v="0"/>
  </r>
  <r>
    <s v="BOOKING"/>
    <n v="1"/>
    <n v="1"/>
    <n v="0"/>
    <n v="9548"/>
    <s v="5565598736"/>
    <s v="30 May 2026"/>
    <s v="30"/>
    <s v="May"/>
    <s v="01 Jun 2026"/>
    <s v="01"/>
    <s v="Jun"/>
    <n v="2"/>
    <n v="-29"/>
    <n v="1"/>
    <n v="0"/>
    <s v="BOOKING"/>
    <x v="1"/>
    <n v="2"/>
    <n v="2"/>
    <n v="842.9806733944954"/>
    <n v="421.4903366972477"/>
    <m/>
    <s v="17 Jan 2026 08:50"/>
    <s v="17 Jan 2026"/>
    <s v="Jan"/>
    <n v="1"/>
    <n v="0"/>
    <n v="0"/>
    <n v="0"/>
    <n v="0"/>
    <n v="1"/>
    <n v="-1"/>
    <s v="17.01.2025"/>
    <x v="7"/>
    <s v="30.05.2026"/>
    <n v="22"/>
    <x v="1"/>
  </r>
  <r>
    <s v="TO"/>
    <n v="0"/>
    <n v="0"/>
    <n v="5"/>
    <n v="9652"/>
    <s v="52406"/>
    <s v="07 Aug 2026"/>
    <s v="07"/>
    <s v="Aug"/>
    <s v="12 Aug 2026"/>
    <s v="12"/>
    <s v="Aug"/>
    <n v="5"/>
    <n v="5"/>
    <n v="0"/>
    <n v="0"/>
    <s v="КЛУБ МАГЕЛАН - ООД"/>
    <x v="6"/>
    <n v="2"/>
    <n v="0"/>
    <n v="1557.4274289999998"/>
    <n v="311.48548579999999"/>
    <s v="Romania"/>
    <s v="22 Jan 2026 14:26"/>
    <s v="22 Jan 2026"/>
    <s v="Jan"/>
    <n v="0"/>
    <n v="0"/>
    <n v="0"/>
    <n v="5"/>
    <n v="0"/>
    <n v="5"/>
    <n v="0"/>
    <s v="22.01.2025"/>
    <x v="2"/>
    <s v="07.08.2026"/>
    <n v="32"/>
    <x v="0"/>
  </r>
  <r>
    <s v="TO"/>
    <n v="0"/>
    <n v="0"/>
    <n v="5"/>
    <n v="9653"/>
    <s v="52409"/>
    <s v="07 Aug 2026"/>
    <s v="07"/>
    <s v="Aug"/>
    <s v="12 Aug 2026"/>
    <s v="12"/>
    <s v="Aug"/>
    <n v="5"/>
    <n v="5"/>
    <n v="0"/>
    <n v="0"/>
    <s v="КЛУБ МАГЕЛАН - ООД"/>
    <x v="6"/>
    <n v="2"/>
    <n v="1"/>
    <n v="1557.4274289999998"/>
    <n v="311.48548579999999"/>
    <s v="Romania"/>
    <s v="22 Jan 2026 14:26"/>
    <s v="22 Jan 2026"/>
    <s v="Jan"/>
    <n v="0"/>
    <n v="0"/>
    <n v="0"/>
    <n v="5"/>
    <n v="0"/>
    <n v="5"/>
    <n v="0"/>
    <s v="22.01.2025"/>
    <x v="2"/>
    <s v="07.08.2026"/>
    <n v="32"/>
    <x v="0"/>
  </r>
  <r>
    <s v="TO"/>
    <n v="0"/>
    <n v="0"/>
    <n v="5"/>
    <n v="9654"/>
    <s v="52410"/>
    <s v="07 Aug 2026"/>
    <s v="07"/>
    <s v="Aug"/>
    <s v="12 Aug 2026"/>
    <s v="12"/>
    <s v="Aug"/>
    <n v="5"/>
    <n v="5"/>
    <n v="0"/>
    <n v="0"/>
    <s v="КЛУБ МАГЕЛАН - ООД"/>
    <x v="6"/>
    <n v="2"/>
    <n v="0"/>
    <n v="1557.4274289999998"/>
    <n v="311.48548579999999"/>
    <s v="Romania"/>
    <s v="22 Jan 2026 14:26"/>
    <s v="22 Jan 2026"/>
    <s v="Jan"/>
    <n v="0"/>
    <n v="0"/>
    <n v="0"/>
    <n v="5"/>
    <n v="0"/>
    <n v="5"/>
    <n v="0"/>
    <s v="22.01.2025"/>
    <x v="2"/>
    <s v="07.08.2026"/>
    <n v="32"/>
    <x v="0"/>
  </r>
  <r>
    <s v="TOPOLA SKIES"/>
    <n v="0"/>
    <n v="4"/>
    <n v="1"/>
    <n v="10354"/>
    <s v="488757"/>
    <s v="07 Jul 2026"/>
    <s v="07"/>
    <s v="Jul"/>
    <s v="12 Jul 2026"/>
    <s v="12"/>
    <s v="Jul"/>
    <n v="5"/>
    <n v="5"/>
    <n v="0"/>
    <n v="0"/>
    <s v="TOPOLA SKIES"/>
    <x v="5"/>
    <n v="2"/>
    <n v="2"/>
    <n v="2812.6091437614677"/>
    <n v="562.52541743119264"/>
    <m/>
    <s v="07 Mar 2026 13:18"/>
    <s v="07 Mar 2026"/>
    <s v="Mar"/>
    <n v="0"/>
    <n v="0"/>
    <n v="5"/>
    <n v="0"/>
    <n v="0"/>
    <n v="5"/>
    <n v="0"/>
    <s v="07.03.2025"/>
    <x v="6"/>
    <s v="07.07.2026"/>
    <n v="28"/>
    <x v="0"/>
  </r>
  <r>
    <s v="TO"/>
    <n v="0"/>
    <n v="0"/>
    <n v="5"/>
    <n v="9993"/>
    <s v="NT317622"/>
    <s v="03 Aug 2026"/>
    <s v="03"/>
    <s v="Aug"/>
    <s v="08 Aug 2026"/>
    <s v="08"/>
    <s v="Aug"/>
    <n v="5"/>
    <n v="5"/>
    <n v="0"/>
    <n v="0"/>
    <s v="НОВОТОН - ЕООД"/>
    <x v="6"/>
    <n v="2"/>
    <n v="1"/>
    <n v="1668.714156"/>
    <n v="333.74283120000001"/>
    <s v="Romania"/>
    <s v="04 Feb 2026 13:40"/>
    <s v="04 Feb 2026"/>
    <s v="Feb"/>
    <n v="0"/>
    <n v="0"/>
    <n v="0"/>
    <n v="5"/>
    <n v="0"/>
    <n v="5"/>
    <n v="0"/>
    <s v="04.02.2025"/>
    <x v="5"/>
    <s v="03.08.2026"/>
    <n v="32"/>
    <x v="0"/>
  </r>
  <r>
    <s v="BOOKING"/>
    <n v="0"/>
    <n v="5"/>
    <n v="0"/>
    <n v="10046"/>
    <s v="6191748779"/>
    <s v="26 Aug 2026"/>
    <s v="26"/>
    <s v="Aug"/>
    <s v="31 Aug 2026"/>
    <s v="31"/>
    <s v="Aug"/>
    <n v="5"/>
    <n v="5"/>
    <n v="0"/>
    <n v="0"/>
    <s v="BOOKING"/>
    <x v="6"/>
    <n v="3"/>
    <n v="1"/>
    <n v="3226.5811981651373"/>
    <n v="645.31623963302741"/>
    <m/>
    <s v="10 Feb 2026 15:12"/>
    <s v="10 Feb 2026"/>
    <s v="Feb"/>
    <n v="0"/>
    <n v="0"/>
    <n v="0"/>
    <n v="5"/>
    <n v="0"/>
    <n v="5"/>
    <n v="0"/>
    <s v="10.02.2025"/>
    <x v="9"/>
    <s v="26.08.2026"/>
    <n v="35"/>
    <x v="0"/>
  </r>
  <r>
    <s v="TO"/>
    <n v="0"/>
    <n v="0"/>
    <n v="5"/>
    <n v="9657"/>
    <s v="NT315350"/>
    <s v="10 Aug 2026"/>
    <s v="10"/>
    <s v="Aug"/>
    <s v="15 Aug 2026"/>
    <s v="15"/>
    <s v="Aug"/>
    <n v="5"/>
    <n v="5"/>
    <n v="0"/>
    <n v="0"/>
    <s v="НОВОТОН - ЕООД"/>
    <x v="4"/>
    <n v="3"/>
    <n v="0"/>
    <n v="2153.4666214999997"/>
    <n v="430.69332429999997"/>
    <s v="Romania"/>
    <s v="22 Jan 2026 16:10"/>
    <s v="22 Jan 2026"/>
    <s v="Jan"/>
    <n v="0"/>
    <n v="0"/>
    <n v="0"/>
    <n v="5"/>
    <n v="0"/>
    <n v="5"/>
    <n v="0"/>
    <s v="22.01.2025"/>
    <x v="2"/>
    <s v="10.08.2026"/>
    <n v="33"/>
    <x v="0"/>
  </r>
  <r>
    <s v="TO"/>
    <n v="0"/>
    <n v="0"/>
    <n v="5"/>
    <n v="9656"/>
    <s v="NT315349"/>
    <s v="10 Aug 2026"/>
    <s v="10"/>
    <s v="Aug"/>
    <s v="15 Aug 2026"/>
    <s v="15"/>
    <s v="Aug"/>
    <n v="5"/>
    <n v="5"/>
    <n v="0"/>
    <n v="0"/>
    <s v="НОВОТОН - ЕООД"/>
    <x v="4"/>
    <n v="2"/>
    <n v="1"/>
    <n v="1595.1749480000001"/>
    <n v="319.03498960000002"/>
    <s v="Romania"/>
    <s v="22 Jan 2026 16:10"/>
    <s v="22 Jan 2026"/>
    <s v="Jan"/>
    <n v="0"/>
    <n v="0"/>
    <n v="0"/>
    <n v="5"/>
    <n v="0"/>
    <n v="5"/>
    <n v="0"/>
    <s v="22.01.2025"/>
    <x v="2"/>
    <s v="10.08.2026"/>
    <n v="33"/>
    <x v="0"/>
  </r>
  <r>
    <s v="INDIVIDUAL"/>
    <n v="0"/>
    <n v="0"/>
    <n v="3"/>
    <n v="10192"/>
    <s v="23022026"/>
    <s v="27 Jul 2026"/>
    <s v="27"/>
    <s v="Jul"/>
    <s v="30 Jul 2026"/>
    <s v="30"/>
    <s v="Jul"/>
    <n v="3"/>
    <n v="3"/>
    <n v="0"/>
    <n v="0"/>
    <s v="INDIVIDUAL"/>
    <x v="8"/>
    <n v="2"/>
    <n v="2"/>
    <n v="0"/>
    <n v="0"/>
    <m/>
    <s v="23 Feb 2026 10:08"/>
    <s v="23 Feb 2026"/>
    <s v="Feb"/>
    <n v="0"/>
    <n v="0"/>
    <n v="3"/>
    <n v="0"/>
    <n v="0"/>
    <n v="3"/>
    <n v="0"/>
    <s v="23.02.2025"/>
    <x v="8"/>
    <s v="27.07.2026"/>
    <n v="31"/>
    <x v="0"/>
  </r>
  <r>
    <s v="TO"/>
    <n v="0"/>
    <n v="0"/>
    <n v="5"/>
    <n v="9022"/>
    <s v="14072026"/>
    <s v="21 Jul 2026"/>
    <s v="21"/>
    <s v="Jul"/>
    <s v="26 Jul 2026"/>
    <s v="26"/>
    <s v="Jul"/>
    <n v="5"/>
    <n v="5"/>
    <n v="0"/>
    <n v="0"/>
    <s v="КЛАВИС ТРЕНД - ООД"/>
    <x v="1"/>
    <n v="4"/>
    <n v="1"/>
    <n v="2624.2349024999999"/>
    <n v="524.84698049999997"/>
    <m/>
    <s v="05 Dec 2025 09:12"/>
    <s v="04 Dec 2025"/>
    <s v="Dec"/>
    <n v="0"/>
    <n v="0"/>
    <n v="5"/>
    <n v="0"/>
    <n v="0"/>
    <n v="5"/>
    <n v="0"/>
    <s v="05.12.2025"/>
    <x v="13"/>
    <s v="21.07.2026"/>
    <n v="30"/>
    <x v="0"/>
  </r>
  <r>
    <s v="BOOKING"/>
    <n v="0"/>
    <n v="4"/>
    <n v="1"/>
    <n v="10281"/>
    <s v="6732536798"/>
    <s v="24 Aug 2026"/>
    <s v="24"/>
    <s v="Aug"/>
    <s v="29 Aug 2026"/>
    <s v="29"/>
    <s v="Aug"/>
    <n v="5"/>
    <n v="5"/>
    <n v="0"/>
    <n v="0"/>
    <s v="BOOKING"/>
    <x v="4"/>
    <n v="2"/>
    <n v="2"/>
    <n v="2982.3715990825681"/>
    <n v="596.4743198165138"/>
    <s v="Romania"/>
    <s v="01 Mar 2026 19:20"/>
    <s v="01 Mar 2026"/>
    <s v="Mar"/>
    <n v="0"/>
    <n v="0"/>
    <n v="0"/>
    <n v="5"/>
    <n v="0"/>
    <n v="5"/>
    <n v="0"/>
    <s v="01.03.2025"/>
    <x v="8"/>
    <s v="24.08.2026"/>
    <n v="35"/>
    <x v="1"/>
  </r>
  <r>
    <s v="BOOKING"/>
    <n v="2"/>
    <n v="1"/>
    <n v="0"/>
    <n v="10280"/>
    <s v="5645054638"/>
    <s v="29 May 2026"/>
    <s v="29"/>
    <s v="May"/>
    <s v="01 Jun 2026"/>
    <s v="01"/>
    <s v="Jun"/>
    <n v="3"/>
    <n v="-28"/>
    <n v="2"/>
    <n v="0"/>
    <s v="BOOKING"/>
    <x v="4"/>
    <n v="2"/>
    <n v="1"/>
    <n v="771.7633406422018"/>
    <n v="257.25444688073389"/>
    <s v="Romania"/>
    <s v="01 Mar 2026 19:06"/>
    <s v="01 Mar 2026"/>
    <s v="Mar"/>
    <n v="2"/>
    <n v="0"/>
    <n v="0"/>
    <n v="0"/>
    <n v="0"/>
    <n v="2"/>
    <n v="-1"/>
    <s v="01.03.2025"/>
    <x v="8"/>
    <s v="29.05.2026"/>
    <n v="22"/>
    <x v="0"/>
  </r>
  <r>
    <s v="TO"/>
    <n v="0"/>
    <n v="0"/>
    <n v="5"/>
    <n v="10194"/>
    <s v="53574"/>
    <s v="25 Jul 2026"/>
    <s v="25"/>
    <s v="Jul"/>
    <s v="30 Jul 2026"/>
    <s v="30"/>
    <s v="Jul"/>
    <n v="5"/>
    <n v="5"/>
    <n v="0"/>
    <n v="0"/>
    <s v="КЛУБ МАГЕЛАН - ООД"/>
    <x v="6"/>
    <n v="2"/>
    <n v="0"/>
    <n v="1668.714156"/>
    <n v="333.74283120000001"/>
    <s v="Romania"/>
    <s v="23 Feb 2026 10:53"/>
    <s v="23 Feb 2026"/>
    <s v="Feb"/>
    <n v="0"/>
    <n v="0"/>
    <n v="5"/>
    <n v="0"/>
    <n v="0"/>
    <n v="5"/>
    <n v="0"/>
    <s v="23.02.2025"/>
    <x v="8"/>
    <s v="25.07.2026"/>
    <n v="30"/>
    <x v="0"/>
  </r>
  <r>
    <s v="TO"/>
    <n v="0"/>
    <n v="0"/>
    <n v="5"/>
    <n v="9994"/>
    <s v="NT317686"/>
    <s v="03 Aug 2026"/>
    <s v="03"/>
    <s v="Aug"/>
    <s v="08 Aug 2026"/>
    <s v="08"/>
    <s v="Aug"/>
    <n v="5"/>
    <n v="5"/>
    <n v="0"/>
    <n v="0"/>
    <s v="НОВОТОН - ЕООД"/>
    <x v="6"/>
    <n v="2"/>
    <n v="1"/>
    <n v="1668.714156"/>
    <n v="333.74283120000001"/>
    <s v="Romania"/>
    <s v="04 Feb 2026 16:40"/>
    <s v="04 Feb 2026"/>
    <s v="Feb"/>
    <n v="0"/>
    <n v="0"/>
    <n v="0"/>
    <n v="5"/>
    <n v="0"/>
    <n v="5"/>
    <n v="0"/>
    <s v="04.02.2025"/>
    <x v="5"/>
    <s v="03.08.2026"/>
    <n v="32"/>
    <x v="0"/>
  </r>
  <r>
    <s v="TO"/>
    <n v="0"/>
    <n v="0"/>
    <n v="6"/>
    <n v="9507"/>
    <s v="0233"/>
    <s v="08 Aug 2026"/>
    <s v="08"/>
    <s v="Aug"/>
    <s v="14 Aug 2026"/>
    <s v="14"/>
    <s v="Aug"/>
    <n v="6"/>
    <n v="6"/>
    <n v="0"/>
    <n v="0"/>
    <s v="АВАТАР ТУР - ООД"/>
    <x v="6"/>
    <n v="2"/>
    <n v="0"/>
    <n v="1868.9129148"/>
    <n v="311.48548579999999"/>
    <s v="Romania"/>
    <s v="14 Jan 2026 16:57"/>
    <s v="14 Jan 2026"/>
    <s v="Jan"/>
    <n v="0"/>
    <n v="0"/>
    <n v="0"/>
    <n v="6"/>
    <n v="0"/>
    <n v="6"/>
    <n v="0"/>
    <s v="14.01.2025"/>
    <x v="7"/>
    <s v="08.08.2026"/>
    <n v="32"/>
    <x v="0"/>
  </r>
  <r>
    <s v="TO"/>
    <n v="0"/>
    <n v="0"/>
    <n v="5"/>
    <n v="9549"/>
    <s v="1189327.228893"/>
    <s v="19 Jul 2026"/>
    <s v="19"/>
    <s v="Jul"/>
    <s v="24 Jul 2026"/>
    <s v="24"/>
    <s v="Jul"/>
    <n v="5"/>
    <n v="5"/>
    <n v="0"/>
    <n v="0"/>
    <s v="СЛР-ХОЛИДЕЙ-СЪРВИС ЕООД"/>
    <x v="3"/>
    <n v="2"/>
    <n v="1"/>
    <n v="1595.1749480000001"/>
    <n v="319.03498960000002"/>
    <s v="Romania"/>
    <s v="17 Jan 2026 09:55"/>
    <s v="17 Jan 2026"/>
    <s v="Jan"/>
    <n v="0"/>
    <n v="0"/>
    <n v="5"/>
    <n v="0"/>
    <n v="0"/>
    <n v="5"/>
    <n v="0"/>
    <s v="17.01.2025"/>
    <x v="7"/>
    <s v="19.07.2026"/>
    <n v="30"/>
    <x v="0"/>
  </r>
  <r>
    <s v="TO"/>
    <n v="0"/>
    <n v="5"/>
    <n v="1"/>
    <n v="10355"/>
    <s v="1249134.197082"/>
    <s v="24 Aug 2026"/>
    <s v="24"/>
    <s v="Aug"/>
    <s v="30 Aug 2026"/>
    <s v="30"/>
    <s v="Aug"/>
    <n v="6"/>
    <n v="6"/>
    <n v="0"/>
    <n v="0"/>
    <s v="СЛР-ХОЛИДЕЙ-СЪРВИС ЕООД"/>
    <x v="4"/>
    <n v="2"/>
    <n v="2"/>
    <n v="2321.4137436000001"/>
    <n v="386.90229060000001"/>
    <s v="Romania"/>
    <s v="07 Mar 2026 21:04"/>
    <s v="07 Mar 2026"/>
    <s v="Mar"/>
    <n v="0"/>
    <n v="0"/>
    <n v="0"/>
    <n v="6"/>
    <n v="0"/>
    <n v="6"/>
    <n v="0"/>
    <s v="07.03.2025"/>
    <x v="6"/>
    <s v="24.08.2026"/>
    <n v="35"/>
    <x v="0"/>
  </r>
  <r>
    <s v="TO"/>
    <n v="0"/>
    <n v="0"/>
    <n v="6"/>
    <n v="9658"/>
    <s v="2321727"/>
    <s v="02 Aug 2026"/>
    <s v="02"/>
    <s v="Aug"/>
    <s v="08 Aug 2026"/>
    <s v="08"/>
    <s v="Aug"/>
    <n v="6"/>
    <n v="6"/>
    <n v="0"/>
    <n v="0"/>
    <s v="ТУРИСТИЧЕСКА АГЕНЦИЯ СОЛВЕКС - ЕООД"/>
    <x v="6"/>
    <n v="3"/>
    <n v="0"/>
    <n v="2523.0207"/>
    <n v="420.50344999999999"/>
    <s v="Moldova, Republic of"/>
    <s v="22 Jan 2026 17:34"/>
    <s v="22 Jan 2026"/>
    <s v="Jan"/>
    <n v="0"/>
    <n v="0"/>
    <n v="0"/>
    <n v="6"/>
    <n v="0"/>
    <n v="6"/>
    <n v="0"/>
    <s v="22.01.2025"/>
    <x v="2"/>
    <s v="02.08.2026"/>
    <n v="32"/>
    <x v="0"/>
  </r>
  <r>
    <s v="TO"/>
    <n v="0"/>
    <n v="1"/>
    <n v="4"/>
    <n v="8221"/>
    <s v="1173007.220453"/>
    <s v="21 Aug 2026"/>
    <s v="21"/>
    <s v="Aug"/>
    <s v="26 Aug 2026"/>
    <s v="26"/>
    <s v="Aug"/>
    <n v="5"/>
    <n v="5"/>
    <n v="0"/>
    <n v="0"/>
    <s v="СЛР-ХОЛИДЕЙ-СЪРВИС ЕООД"/>
    <x v="4"/>
    <n v="2"/>
    <n v="2"/>
    <n v="1644.5205389"/>
    <n v="328.90410778"/>
    <s v="Romania"/>
    <s v="07 Nov 2025 17:30"/>
    <s v="07 Nov 2025"/>
    <s v="Nov"/>
    <n v="0"/>
    <n v="0"/>
    <n v="0"/>
    <n v="5"/>
    <n v="0"/>
    <n v="5"/>
    <n v="0"/>
    <s v="07.11.2025"/>
    <x v="3"/>
    <s v="21.08.2026"/>
    <n v="34"/>
    <x v="0"/>
  </r>
  <r>
    <s v="INDIVIDUAL"/>
    <n v="0"/>
    <n v="1"/>
    <n v="4"/>
    <n v="9503"/>
    <s v="14012026"/>
    <s v="21 Aug 2026"/>
    <s v="21"/>
    <s v="Aug"/>
    <s v="26 Aug 2026"/>
    <s v="26"/>
    <s v="Aug"/>
    <n v="5"/>
    <n v="5"/>
    <n v="0"/>
    <n v="0"/>
    <s v="INDIVIDUAL"/>
    <x v="0"/>
    <n v="2"/>
    <n v="0"/>
    <n v="2045.5469724770637"/>
    <n v="409.1093944954128"/>
    <m/>
    <s v="14 Jan 2026 16:16"/>
    <s v="14 Jan 2026"/>
    <s v="Jan"/>
    <n v="0"/>
    <n v="0"/>
    <n v="0"/>
    <n v="5"/>
    <n v="0"/>
    <n v="5"/>
    <n v="0"/>
    <s v="14.01.2025"/>
    <x v="7"/>
    <s v="21.08.2026"/>
    <n v="34"/>
    <x v="0"/>
  </r>
  <r>
    <s v="INDIVIDUAL"/>
    <n v="0"/>
    <n v="1"/>
    <n v="4"/>
    <n v="9504"/>
    <s v="14012026"/>
    <s v="21 Aug 2026"/>
    <s v="21"/>
    <s v="Aug"/>
    <s v="26 Aug 2026"/>
    <s v="26"/>
    <s v="Aug"/>
    <n v="5"/>
    <n v="5"/>
    <n v="0"/>
    <n v="0"/>
    <s v="INDIVIDUAL"/>
    <x v="0"/>
    <n v="2"/>
    <n v="2"/>
    <n v="2556.9337155963299"/>
    <n v="511.38674311926593"/>
    <m/>
    <s v="14 Jan 2026 16:16"/>
    <s v="14 Jan 2026"/>
    <s v="Jan"/>
    <n v="0"/>
    <n v="0"/>
    <n v="0"/>
    <n v="5"/>
    <n v="0"/>
    <n v="5"/>
    <n v="0"/>
    <s v="14.01.2025"/>
    <x v="7"/>
    <s v="21.08.2026"/>
    <n v="34"/>
    <x v="0"/>
  </r>
  <r>
    <s v="TO"/>
    <n v="0"/>
    <n v="6"/>
    <n v="0"/>
    <n v="8373"/>
    <s v="95058"/>
    <s v="22 Jun 2026"/>
    <s v="22"/>
    <s v="Jun"/>
    <s v="28 Jun 2026"/>
    <s v="28"/>
    <s v="Jun"/>
    <n v="6"/>
    <n v="6"/>
    <n v="0"/>
    <n v="0"/>
    <s v="ДЕСТИНЕЙШЪН ТУРИСТИК СЪРВИСИС - ЕООД"/>
    <x v="7"/>
    <n v="4"/>
    <n v="0"/>
    <n v="2834.1736946999999"/>
    <n v="472.36228245000001"/>
    <s v="Romania"/>
    <s v="11 Nov 2025 16:23"/>
    <s v="31 Oct 2025"/>
    <s v="Nov"/>
    <n v="0"/>
    <n v="6"/>
    <n v="0"/>
    <n v="0"/>
    <n v="0"/>
    <n v="6"/>
    <n v="0"/>
    <s v="11.11.2025"/>
    <x v="11"/>
    <s v="22.06.2026"/>
    <n v="26"/>
    <x v="0"/>
  </r>
  <r>
    <s v="TO"/>
    <n v="0"/>
    <n v="4"/>
    <n v="3"/>
    <n v="9660"/>
    <s v="2321734"/>
    <s v="22 Aug 2026"/>
    <s v="22"/>
    <s v="Aug"/>
    <s v="29 Aug 2026"/>
    <s v="29"/>
    <s v="Aug"/>
    <n v="7"/>
    <n v="7"/>
    <n v="0"/>
    <n v="0"/>
    <s v="ТУРИСТИЧЕСКА АГЕНЦИЯ СОЛВЕКС - ЕООД"/>
    <x v="6"/>
    <n v="2"/>
    <n v="1"/>
    <n v="2029.7994905999999"/>
    <n v="289.97135579999997"/>
    <s v="Romania"/>
    <s v="22 Jan 2026 18:00"/>
    <s v="22 Jan 2026"/>
    <s v="Jan"/>
    <n v="0"/>
    <n v="0"/>
    <n v="0"/>
    <n v="7"/>
    <n v="0"/>
    <n v="7"/>
    <n v="0"/>
    <s v="22.01.2025"/>
    <x v="2"/>
    <s v="22.08.2026"/>
    <n v="34"/>
    <x v="0"/>
  </r>
  <r>
    <s v="TO"/>
    <n v="0"/>
    <n v="6"/>
    <n v="0"/>
    <n v="9807"/>
    <s v="1237946.231586"/>
    <s v="26 Jun 2026"/>
    <s v="26"/>
    <s v="Jun"/>
    <s v="02 Jul 2026"/>
    <s v="02"/>
    <s v="Jul"/>
    <n v="6"/>
    <n v="-24"/>
    <n v="5"/>
    <n v="1"/>
    <s v="СЛР-ХОЛИДЕЙ-СЪРВИС ЕООД"/>
    <x v="3"/>
    <n v="2"/>
    <n v="1"/>
    <n v="1733.2565460000001"/>
    <n v="288.87609100000003"/>
    <s v="Romania"/>
    <s v="28 Jan 2026 18:13"/>
    <s v="28 Jan 2026"/>
    <s v="Jan"/>
    <n v="0"/>
    <n v="5"/>
    <n v="1"/>
    <n v="0"/>
    <n v="0"/>
    <n v="6"/>
    <n v="0"/>
    <s v="28.01.2025"/>
    <x v="0"/>
    <s v="26.06.2026"/>
    <n v="26"/>
    <x v="0"/>
  </r>
  <r>
    <s v="BOOKING"/>
    <n v="0"/>
    <n v="4"/>
    <n v="0"/>
    <n v="9806"/>
    <s v="5571588968"/>
    <s v="22 Jun 2026"/>
    <s v="22"/>
    <s v="Jun"/>
    <s v="26 Jun 2026"/>
    <s v="26"/>
    <s v="Jun"/>
    <n v="4"/>
    <n v="4"/>
    <n v="0"/>
    <n v="0"/>
    <s v="BOOKING"/>
    <x v="3"/>
    <n v="2"/>
    <n v="0"/>
    <n v="1505.737892477064"/>
    <n v="376.43447311926599"/>
    <s v="Romania"/>
    <s v="28 Jan 2026 18:12"/>
    <s v="28 Jan 2026"/>
    <s v="Jan"/>
    <n v="0"/>
    <n v="4"/>
    <n v="0"/>
    <n v="0"/>
    <n v="0"/>
    <n v="4"/>
    <n v="0"/>
    <s v="28.01.2025"/>
    <x v="0"/>
    <s v="22.06.2026"/>
    <n v="26"/>
    <x v="0"/>
  </r>
  <r>
    <s v="TO"/>
    <n v="0"/>
    <n v="4"/>
    <n v="3"/>
    <n v="9661"/>
    <s v="2321735"/>
    <s v="22 Aug 2026"/>
    <s v="22"/>
    <s v="Aug"/>
    <s v="29 Aug 2026"/>
    <s v="29"/>
    <s v="Aug"/>
    <n v="7"/>
    <n v="7"/>
    <n v="0"/>
    <n v="0"/>
    <s v="ТУРИСТИЧЕСКА АГЕНЦИЯ СОЛВЕКС - ЕООД"/>
    <x v="6"/>
    <n v="2"/>
    <n v="2"/>
    <n v="2537.2200257999998"/>
    <n v="362.46000368571424"/>
    <s v="Romania"/>
    <s v="22 Jan 2026 18:00"/>
    <s v="22 Jan 2026"/>
    <s v="Jan"/>
    <n v="0"/>
    <n v="0"/>
    <n v="0"/>
    <n v="7"/>
    <n v="0"/>
    <n v="7"/>
    <n v="0"/>
    <s v="22.01.2025"/>
    <x v="2"/>
    <s v="22.08.2026"/>
    <n v="34"/>
    <x v="0"/>
  </r>
  <r>
    <s v="BOOKING"/>
    <n v="0"/>
    <n v="3"/>
    <n v="3"/>
    <n v="10047"/>
    <s v="5287264313"/>
    <s v="22 Aug 2026"/>
    <s v="22"/>
    <s v="Aug"/>
    <s v="28 Aug 2026"/>
    <s v="28"/>
    <s v="Aug"/>
    <n v="6"/>
    <n v="6"/>
    <n v="0"/>
    <n v="0"/>
    <s v="BOOKING"/>
    <x v="6"/>
    <n v="1"/>
    <n v="2"/>
    <n v="2822.8548220183484"/>
    <n v="470.47580366972471"/>
    <m/>
    <s v="10 Feb 2026 16:32"/>
    <s v="10 Feb 2026"/>
    <s v="Feb"/>
    <n v="0"/>
    <n v="0"/>
    <n v="0"/>
    <n v="6"/>
    <n v="0"/>
    <n v="6"/>
    <n v="0"/>
    <s v="10.02.2025"/>
    <x v="9"/>
    <s v="22.08.2026"/>
    <n v="34"/>
    <x v="0"/>
  </r>
  <r>
    <s v="TO"/>
    <n v="0"/>
    <n v="0"/>
    <n v="5"/>
    <n v="8857"/>
    <s v="1179616.223116"/>
    <s v="26 Jul 2026"/>
    <s v="26"/>
    <s v="Jul"/>
    <s v="31 Jul 2026"/>
    <s v="31"/>
    <s v="Jul"/>
    <n v="5"/>
    <n v="5"/>
    <n v="0"/>
    <n v="0"/>
    <s v="СЛР-ХОЛИДЕЙ-СЪРВИС ЕООД"/>
    <x v="3"/>
    <n v="2"/>
    <n v="0"/>
    <n v="1481.1500589999998"/>
    <n v="296.23001179999994"/>
    <s v="Romania"/>
    <s v="26 Nov 2025 22:49"/>
    <s v="26 Nov 2025"/>
    <s v="Nov"/>
    <n v="0"/>
    <n v="0"/>
    <n v="5"/>
    <n v="0"/>
    <n v="0"/>
    <n v="5"/>
    <n v="0"/>
    <s v="26.11.2025"/>
    <x v="15"/>
    <s v="26.07.2026"/>
    <n v="31"/>
    <x v="0"/>
  </r>
  <r>
    <s v="BOOKING"/>
    <n v="0"/>
    <n v="5"/>
    <n v="0"/>
    <n v="10273"/>
    <s v="5645016663"/>
    <s v="05 Jul 2026"/>
    <s v="05"/>
    <s v="Jul"/>
    <s v="10 Jul 2026"/>
    <s v="10"/>
    <s v="Jul"/>
    <n v="5"/>
    <n v="5"/>
    <n v="0"/>
    <n v="0"/>
    <s v="BOOKING"/>
    <x v="3"/>
    <n v="2"/>
    <n v="0"/>
    <n v="2255.7000088073391"/>
    <n v="451.13282440366964"/>
    <s v="Romania"/>
    <s v="28 Feb 2026 20:14"/>
    <s v="28 Feb 2026"/>
    <s v="Feb"/>
    <n v="0"/>
    <n v="0"/>
    <n v="5"/>
    <n v="0"/>
    <n v="0"/>
    <n v="5"/>
    <n v="0"/>
    <s v="28.02.2025"/>
    <x v="8"/>
    <s v="05.07.2026"/>
    <n v="28"/>
    <x v="1"/>
  </r>
  <r>
    <s v="BOOKING"/>
    <n v="0"/>
    <n v="0"/>
    <n v="7"/>
    <n v="10267"/>
    <s v="6185730772"/>
    <s v="12 Aug 2026"/>
    <s v="12"/>
    <s v="Aug"/>
    <s v="19 Aug 2026"/>
    <s v="19"/>
    <s v="Aug"/>
    <n v="7"/>
    <n v="7"/>
    <n v="0"/>
    <n v="0"/>
    <s v="BOOKING"/>
    <x v="0"/>
    <n v="2"/>
    <n v="2"/>
    <n v="5081.9281889908243"/>
    <n v="725.98974128440364"/>
    <m/>
    <s v="27 Feb 2026 23:26"/>
    <s v="27 Feb 2026"/>
    <s v="Feb"/>
    <n v="0"/>
    <n v="0"/>
    <n v="0"/>
    <n v="7"/>
    <n v="0"/>
    <n v="7"/>
    <n v="0"/>
    <s v="27.02.2025"/>
    <x v="8"/>
    <s v="12.08.2026"/>
    <n v="33"/>
    <x v="0"/>
  </r>
  <r>
    <s v="TO"/>
    <n v="0"/>
    <n v="5"/>
    <n v="0"/>
    <n v="10048"/>
    <s v="2326571"/>
    <s v="26 Aug 2026"/>
    <s v="26"/>
    <s v="Aug"/>
    <s v="31 Aug 2026"/>
    <s v="31"/>
    <s v="Aug"/>
    <n v="5"/>
    <n v="5"/>
    <n v="0"/>
    <n v="0"/>
    <s v="ТУРИСТИЧЕСКА АГЕНЦИЯ СОЛВЕКС - ЕООД"/>
    <x v="5"/>
    <n v="3"/>
    <n v="1"/>
    <n v="2398.238746"/>
    <n v="479.64774920000002"/>
    <m/>
    <s v="10 Feb 2026 16:54"/>
    <s v="10 Feb 2026"/>
    <s v="Feb"/>
    <n v="0"/>
    <n v="0"/>
    <n v="0"/>
    <n v="5"/>
    <n v="0"/>
    <n v="5"/>
    <n v="0"/>
    <s v="10.02.2025"/>
    <x v="9"/>
    <s v="26.08.2026"/>
    <n v="35"/>
    <x v="0"/>
  </r>
  <r>
    <s v="BOOKING"/>
    <n v="2"/>
    <n v="1"/>
    <n v="0"/>
    <n v="9808"/>
    <s v="6811811538"/>
    <s v="29 May 2026"/>
    <s v="29"/>
    <s v="May"/>
    <s v="01 Jun 2026"/>
    <s v="01"/>
    <s v="Jun"/>
    <n v="3"/>
    <n v="-28"/>
    <n v="2"/>
    <n v="0"/>
    <s v="BOOKING"/>
    <x v="4"/>
    <n v="2"/>
    <n v="2"/>
    <n v="1041.8832013761466"/>
    <n v="347.29440045871559"/>
    <s v="Romania"/>
    <s v="28 Jan 2026 19:12"/>
    <s v="28 Jan 2026"/>
    <s v="Jan"/>
    <n v="2"/>
    <n v="0"/>
    <n v="0"/>
    <n v="0"/>
    <n v="0"/>
    <n v="2"/>
    <n v="-1"/>
    <s v="28.01.2025"/>
    <x v="0"/>
    <s v="29.05.2026"/>
    <n v="22"/>
    <x v="0"/>
  </r>
  <r>
    <s v="TO"/>
    <n v="0"/>
    <n v="0"/>
    <n v="5"/>
    <n v="9996"/>
    <s v="1241113.233322"/>
    <s v="18 Jul 2026"/>
    <s v="18"/>
    <s v="Jul"/>
    <s v="23 Jul 2026"/>
    <s v="23"/>
    <s v="Jul"/>
    <n v="5"/>
    <n v="5"/>
    <n v="0"/>
    <n v="0"/>
    <s v="СЛР-ХОЛИДЕЙ-СЪРВИС ЕООД"/>
    <x v="0"/>
    <n v="2"/>
    <n v="2"/>
    <n v="2355.1126945000001"/>
    <n v="471.02253890000003"/>
    <s v="Romania"/>
    <s v="04 Feb 2026 19:48"/>
    <s v="04 Feb 2026"/>
    <s v="Feb"/>
    <n v="0"/>
    <n v="0"/>
    <n v="5"/>
    <n v="0"/>
    <n v="0"/>
    <n v="5"/>
    <n v="0"/>
    <s v="04.02.2025"/>
    <x v="5"/>
    <s v="18.07.2026"/>
    <n v="29"/>
    <x v="0"/>
  </r>
  <r>
    <s v="TO"/>
    <n v="0"/>
    <n v="0"/>
    <n v="5"/>
    <n v="9995"/>
    <s v="1241109.233321"/>
    <s v="18 Jul 2026"/>
    <s v="18"/>
    <s v="Jul"/>
    <s v="23 Jul 2026"/>
    <s v="23"/>
    <s v="Jul"/>
    <n v="5"/>
    <n v="5"/>
    <n v="0"/>
    <n v="0"/>
    <s v="СЛР-ХОЛИДЕЙ-СЪРВИС ЕООД"/>
    <x v="6"/>
    <n v="2"/>
    <n v="0"/>
    <n v="1668.714156"/>
    <n v="333.74283120000001"/>
    <s v="Romania"/>
    <s v="04 Feb 2026 19:18"/>
    <s v="04 Feb 2026"/>
    <s v="Feb"/>
    <n v="0"/>
    <n v="0"/>
    <n v="5"/>
    <n v="0"/>
    <n v="0"/>
    <n v="5"/>
    <n v="0"/>
    <s v="04.02.2025"/>
    <x v="5"/>
    <s v="18.07.2026"/>
    <n v="29"/>
    <x v="0"/>
  </r>
  <r>
    <s v="TOPOLA SKIES"/>
    <n v="0"/>
    <n v="0"/>
    <n v="5"/>
    <n v="8039"/>
    <s v="396578"/>
    <s v="13 Jul 2026"/>
    <s v="13"/>
    <s v="Jul"/>
    <s v="18 Jul 2026"/>
    <s v="18"/>
    <s v="Jul"/>
    <n v="5"/>
    <n v="5"/>
    <n v="0"/>
    <n v="0"/>
    <s v="TOPOLA SKIES"/>
    <x v="2"/>
    <n v="3"/>
    <n v="1"/>
    <n v="1801.9653922018347"/>
    <n v="360.39307844036693"/>
    <m/>
    <s v="24 Oct 2025 09:08"/>
    <s v="24 Oct 2025"/>
    <s v="Oct"/>
    <n v="0"/>
    <n v="0"/>
    <n v="5"/>
    <n v="0"/>
    <n v="0"/>
    <n v="5"/>
    <n v="0"/>
    <s v="24.10.2025"/>
    <x v="17"/>
    <s v="13.07.2026"/>
    <n v="29"/>
    <x v="0"/>
  </r>
  <r>
    <s v="BOOKING"/>
    <n v="0"/>
    <n v="0"/>
    <n v="5"/>
    <n v="9809"/>
    <s v="5143844053"/>
    <s v="14 Jul 2026"/>
    <s v="14"/>
    <s v="Jul"/>
    <s v="19 Jul 2026"/>
    <s v="19"/>
    <s v="Jul"/>
    <n v="5"/>
    <n v="5"/>
    <n v="0"/>
    <n v="0"/>
    <s v="BOOKING"/>
    <x v="0"/>
    <n v="3"/>
    <n v="1"/>
    <n v="3831.5427435779811"/>
    <n v="766.3085487155962"/>
    <s v="Romania"/>
    <s v="28 Jan 2026 20:42"/>
    <s v="28 Jan 2026"/>
    <s v="Jan"/>
    <n v="0"/>
    <n v="0"/>
    <n v="5"/>
    <n v="0"/>
    <n v="0"/>
    <n v="5"/>
    <n v="0"/>
    <s v="28.01.2025"/>
    <x v="0"/>
    <s v="14.07.2026"/>
    <n v="29"/>
    <x v="1"/>
  </r>
  <r>
    <s v="TO"/>
    <n v="0"/>
    <n v="5"/>
    <n v="0"/>
    <n v="10284"/>
    <s v="1247687.196278"/>
    <s v="05 Jul 2026"/>
    <s v="05"/>
    <s v="Jul"/>
    <s v="10 Jul 2026"/>
    <s v="10"/>
    <s v="Jul"/>
    <n v="5"/>
    <n v="5"/>
    <n v="0"/>
    <n v="0"/>
    <s v="СЛР-ХОЛИДЕЙ-СЪРВИС ЕООД"/>
    <x v="6"/>
    <n v="2"/>
    <n v="2"/>
    <n v="1924.3411369999999"/>
    <n v="384.86822739999997"/>
    <s v="Romania"/>
    <s v="02 Mar 2026 09:45"/>
    <s v="27 Feb 2026"/>
    <s v="Mar"/>
    <n v="0"/>
    <n v="0"/>
    <n v="5"/>
    <n v="0"/>
    <n v="0"/>
    <n v="5"/>
    <n v="0"/>
    <s v="02.03.2025"/>
    <x v="6"/>
    <s v="05.07.2026"/>
    <n v="28"/>
    <x v="0"/>
  </r>
  <r>
    <s v="TO"/>
    <n v="0"/>
    <n v="5"/>
    <n v="0"/>
    <n v="10285"/>
    <s v="1247724.196281"/>
    <s v="05 Jul 2026"/>
    <s v="05"/>
    <s v="Jul"/>
    <s v="10 Jul 2026"/>
    <s v="10"/>
    <s v="Jul"/>
    <n v="5"/>
    <n v="5"/>
    <n v="0"/>
    <n v="0"/>
    <s v="СЛР-ХОЛИДЕЙ-СЪРВИС ЕООД"/>
    <x v="6"/>
    <n v="3"/>
    <n v="1"/>
    <n v="2078.2649579999998"/>
    <n v="415.65299159999995"/>
    <s v="Romania"/>
    <s v="02 Mar 2026 09:49"/>
    <s v="27 Feb 2026"/>
    <s v="Mar"/>
    <n v="0"/>
    <n v="0"/>
    <n v="5"/>
    <n v="0"/>
    <n v="0"/>
    <n v="5"/>
    <n v="0"/>
    <s v="02.03.2025"/>
    <x v="6"/>
    <s v="05.07.2026"/>
    <n v="28"/>
    <x v="0"/>
  </r>
  <r>
    <s v="TO"/>
    <n v="0"/>
    <n v="0"/>
    <n v="7"/>
    <n v="10287"/>
    <s v="53823"/>
    <s v="25 Jul 2026"/>
    <s v="25"/>
    <s v="Jul"/>
    <s v="01 Aug 2026"/>
    <s v="01"/>
    <s v="Aug"/>
    <n v="7"/>
    <n v="-24"/>
    <n v="6"/>
    <n v="0"/>
    <s v="КЛУБ МАГЕЛАН - ООД"/>
    <x v="0"/>
    <n v="2"/>
    <n v="2"/>
    <n v="3297.1577723"/>
    <n v="471.02253890000003"/>
    <s v="Romania"/>
    <s v="02 Mar 2026 09:53"/>
    <s v="27 Feb 2026"/>
    <s v="Mar"/>
    <n v="0"/>
    <n v="0"/>
    <n v="6"/>
    <n v="0"/>
    <n v="0"/>
    <n v="6"/>
    <n v="-1"/>
    <s v="02.03.2025"/>
    <x v="6"/>
    <s v="25.07.2026"/>
    <n v="30"/>
    <x v="0"/>
  </r>
  <r>
    <s v="TO"/>
    <n v="0"/>
    <n v="0"/>
    <n v="7"/>
    <n v="10286"/>
    <s v="53823"/>
    <s v="25 Jul 2026"/>
    <s v="25"/>
    <s v="Jul"/>
    <s v="01 Aug 2026"/>
    <s v="01"/>
    <s v="Aug"/>
    <n v="7"/>
    <n v="-24"/>
    <n v="6"/>
    <n v="0"/>
    <s v="КЛУБ МАГЕЛАН - ООД"/>
    <x v="0"/>
    <n v="2"/>
    <n v="1"/>
    <n v="2637.6714545999998"/>
    <n v="376.8102078"/>
    <s v="Romania"/>
    <s v="02 Mar 2026 09:53"/>
    <s v="27 Feb 2026"/>
    <s v="Mar"/>
    <n v="0"/>
    <n v="0"/>
    <n v="6"/>
    <n v="0"/>
    <n v="0"/>
    <n v="6"/>
    <n v="-1"/>
    <s v="02.03.2025"/>
    <x v="6"/>
    <s v="25.07.2026"/>
    <n v="30"/>
    <x v="0"/>
  </r>
  <r>
    <s v="TO"/>
    <n v="0"/>
    <n v="6"/>
    <n v="0"/>
    <n v="8665"/>
    <s v="NT309570"/>
    <s v="30 Jun 2026"/>
    <s v="30"/>
    <s v="Jun"/>
    <s v="06 Jul 2026"/>
    <s v="06"/>
    <s v="Jul"/>
    <n v="6"/>
    <n v="-24"/>
    <n v="1"/>
    <n v="5"/>
    <s v="НОВОТОН - ЕООД"/>
    <x v="4"/>
    <n v="3"/>
    <n v="0"/>
    <n v="2005.7427815999999"/>
    <n v="334.29046360000001"/>
    <s v="Bulgaria"/>
    <s v="21 Nov 2025 10:01"/>
    <s v="20 Nov 2025"/>
    <s v="Nov"/>
    <n v="0"/>
    <n v="1"/>
    <n v="5"/>
    <n v="0"/>
    <n v="0"/>
    <n v="6"/>
    <n v="0"/>
    <s v="21.11.2025"/>
    <x v="12"/>
    <s v="30.06.2026"/>
    <n v="27"/>
    <x v="0"/>
  </r>
  <r>
    <s v="TO"/>
    <n v="0"/>
    <n v="5"/>
    <n v="0"/>
    <n v="9810"/>
    <s v="1238001.231592"/>
    <s v="05 Jul 2026"/>
    <s v="05"/>
    <s v="Jul"/>
    <s v="10 Jul 2026"/>
    <s v="10"/>
    <s v="Jul"/>
    <n v="5"/>
    <n v="5"/>
    <n v="0"/>
    <n v="0"/>
    <s v="СЛР-ХОЛИДЕЙ-СЪРВИС ЕООД"/>
    <x v="4"/>
    <n v="2"/>
    <n v="1"/>
    <n v="1474.5393535999999"/>
    <n v="294.90787072000001"/>
    <s v="Romania"/>
    <s v="28 Jan 2026 21:04"/>
    <s v="28 Jan 2026"/>
    <s v="Jan"/>
    <n v="0"/>
    <n v="0"/>
    <n v="5"/>
    <n v="0"/>
    <n v="0"/>
    <n v="5"/>
    <n v="0"/>
    <s v="28.01.2025"/>
    <x v="0"/>
    <s v="05.07.2026"/>
    <n v="28"/>
    <x v="0"/>
  </r>
  <r>
    <s v="TO"/>
    <n v="0"/>
    <n v="5"/>
    <n v="0"/>
    <n v="9811"/>
    <s v="1238001.231593"/>
    <s v="05 Jul 2026"/>
    <s v="05"/>
    <s v="Jul"/>
    <s v="10 Jul 2026"/>
    <s v="10"/>
    <s v="Jul"/>
    <n v="5"/>
    <n v="5"/>
    <n v="0"/>
    <n v="0"/>
    <s v="СЛР-ХОЛИДЕЙ-СЪРВИС ЕООД"/>
    <x v="4"/>
    <n v="3"/>
    <n v="1"/>
    <n v="1990.6633322999999"/>
    <n v="398.13266646"/>
    <s v="Romania"/>
    <s v="28 Jan 2026 21:05"/>
    <s v="28 Jan 2026"/>
    <s v="Jan"/>
    <n v="0"/>
    <n v="0"/>
    <n v="5"/>
    <n v="0"/>
    <n v="0"/>
    <n v="5"/>
    <n v="0"/>
    <s v="28.01.2025"/>
    <x v="0"/>
    <s v="05.07.2026"/>
    <n v="28"/>
    <x v="0"/>
  </r>
  <r>
    <s v="TO"/>
    <n v="0"/>
    <n v="5"/>
    <n v="0"/>
    <n v="8667"/>
    <s v="NT309565"/>
    <s v="30 Jun 2026"/>
    <s v="30"/>
    <s v="Jun"/>
    <s v="05 Jul 2026"/>
    <s v="05"/>
    <s v="Jul"/>
    <n v="5"/>
    <n v="-25"/>
    <n v="1"/>
    <n v="4"/>
    <s v="НОВОТОН - ЕООД"/>
    <x v="0"/>
    <n v="2"/>
    <n v="2"/>
    <n v="1735.9947079999999"/>
    <n v="347.19894160000001"/>
    <s v="Bulgaria"/>
    <s v="21 Nov 2025 10:05"/>
    <s v="20 Nov 2025"/>
    <s v="Nov"/>
    <n v="0"/>
    <n v="1"/>
    <n v="4"/>
    <n v="0"/>
    <n v="0"/>
    <n v="5"/>
    <n v="0"/>
    <s v="21.11.2025"/>
    <x v="12"/>
    <s v="30.06.2026"/>
    <n v="27"/>
    <x v="0"/>
  </r>
  <r>
    <s v="TOPOLA SKIES"/>
    <n v="0"/>
    <n v="2"/>
    <n v="0"/>
    <n v="10356"/>
    <s v="489324"/>
    <s v="04 Jul 2026"/>
    <s v="04"/>
    <s v="Jul"/>
    <s v="06 Jul 2026"/>
    <s v="06"/>
    <s v="Jul"/>
    <n v="2"/>
    <n v="2"/>
    <n v="0"/>
    <n v="0"/>
    <s v="TOPOLA SKIES"/>
    <x v="4"/>
    <n v="2"/>
    <n v="2"/>
    <n v="940.95160733944942"/>
    <n v="470.47580366972471"/>
    <m/>
    <s v="08 Mar 2026 14:03"/>
    <s v="08 Mar 2026"/>
    <s v="Mar"/>
    <n v="0"/>
    <n v="0"/>
    <n v="2"/>
    <n v="0"/>
    <n v="0"/>
    <n v="2"/>
    <n v="0"/>
    <s v="08.03.2025"/>
    <x v="6"/>
    <s v="04.07.2026"/>
    <n v="27"/>
    <x v="0"/>
  </r>
  <r>
    <s v="TO"/>
    <n v="0"/>
    <n v="5"/>
    <n v="0"/>
    <n v="10288"/>
    <s v="1247893.196415"/>
    <s v="23 Jun 2026"/>
    <s v="23"/>
    <s v="Jun"/>
    <s v="28 Jun 2026"/>
    <s v="28"/>
    <s v="Jun"/>
    <n v="5"/>
    <n v="5"/>
    <n v="0"/>
    <n v="0"/>
    <s v="СЛР-ХОЛИДЕЙ-СЪРВИС ЕООД"/>
    <x v="6"/>
    <n v="3"/>
    <n v="0"/>
    <n v="1932.9467889999999"/>
    <n v="386.58935779999996"/>
    <s v="Romania"/>
    <s v="02 Mar 2026 10:29"/>
    <s v="28 Feb 2026"/>
    <s v="Mar"/>
    <n v="0"/>
    <n v="5"/>
    <n v="0"/>
    <n v="0"/>
    <n v="0"/>
    <n v="5"/>
    <n v="0"/>
    <s v="02.03.2025"/>
    <x v="6"/>
    <s v="23.06.2026"/>
    <n v="26"/>
    <x v="0"/>
  </r>
  <r>
    <s v="TOPOLA SKIES"/>
    <n v="0"/>
    <n v="7"/>
    <n v="0"/>
    <n v="10357"/>
    <s v="489340"/>
    <s v="30 Jun 2026"/>
    <s v="30"/>
    <s v="Jun"/>
    <s v="07 Jul 2026"/>
    <s v="07"/>
    <s v="Jul"/>
    <n v="7"/>
    <n v="-23"/>
    <n v="1"/>
    <n v="6"/>
    <s v="TOPOLA SKIES"/>
    <x v="1"/>
    <n v="3"/>
    <n v="2"/>
    <n v="4615.9382339449539"/>
    <n v="659.41974770642184"/>
    <m/>
    <s v="08 Mar 2026 14:23"/>
    <s v="08 Mar 2026"/>
    <s v="Mar"/>
    <n v="0"/>
    <n v="1"/>
    <n v="6"/>
    <n v="0"/>
    <n v="0"/>
    <n v="7"/>
    <n v="0"/>
    <s v="08.03.2025"/>
    <x v="6"/>
    <s v="30.06.2026"/>
    <n v="27"/>
    <x v="0"/>
  </r>
  <r>
    <s v="TO"/>
    <n v="0"/>
    <n v="5"/>
    <n v="0"/>
    <n v="10195"/>
    <s v="1245887.235756"/>
    <s v="28 Aug 2026"/>
    <s v="28"/>
    <s v="Aug"/>
    <s v="02 Sep 2026"/>
    <s v="02"/>
    <s v="Sep"/>
    <n v="5"/>
    <n v="-26"/>
    <n v="3"/>
    <n v="1"/>
    <s v="СЛР-ХОЛИДЕЙ-СЪРВИС ЕООД"/>
    <x v="1"/>
    <n v="3"/>
    <n v="2"/>
    <n v="2624.2349024999999"/>
    <n v="524.84698049999997"/>
    <s v="Romania"/>
    <s v="23 Feb 2026 11:39"/>
    <s v="23 Feb 2026"/>
    <s v="Feb"/>
    <n v="0"/>
    <n v="0"/>
    <n v="0"/>
    <n v="3"/>
    <n v="1"/>
    <n v="4"/>
    <n v="-1"/>
    <s v="23.02.2025"/>
    <x v="8"/>
    <s v="28.08.2026"/>
    <n v="35"/>
    <x v="0"/>
  </r>
  <r>
    <s v="BOOKING"/>
    <n v="0"/>
    <n v="5"/>
    <n v="0"/>
    <n v="9812"/>
    <s v="5241536994"/>
    <s v="04 Jul 2026"/>
    <s v="04"/>
    <s v="Jul"/>
    <s v="09 Jul 2026"/>
    <s v="09"/>
    <s v="Jul"/>
    <n v="5"/>
    <n v="5"/>
    <n v="0"/>
    <n v="0"/>
    <s v="BOOKING"/>
    <x v="4"/>
    <n v="2"/>
    <n v="2"/>
    <n v="2761.4884128440367"/>
    <n v="552.2976825688072"/>
    <s v="Romania"/>
    <s v="29 Jan 2026 00:06"/>
    <s v="28 Jan 2026"/>
    <s v="Jan"/>
    <n v="0"/>
    <n v="0"/>
    <n v="5"/>
    <n v="0"/>
    <n v="0"/>
    <n v="5"/>
    <n v="0"/>
    <s v="29.01.2025"/>
    <x v="0"/>
    <s v="04.07.2026"/>
    <n v="27"/>
    <x v="1"/>
  </r>
  <r>
    <s v="TOPOLA SKIES"/>
    <n v="10"/>
    <n v="0"/>
    <n v="0"/>
    <n v="9997"/>
    <s v="465171"/>
    <s v="02 Jun 2026"/>
    <s v="02"/>
    <s v="Jun"/>
    <s v="12 Jun 2026"/>
    <s v="12"/>
    <s v="Jun"/>
    <n v="10"/>
    <n v="10"/>
    <n v="0"/>
    <n v="0"/>
    <s v="TOPOLA SKIES"/>
    <x v="0"/>
    <n v="2"/>
    <n v="1"/>
    <n v="2516.5610779816511"/>
    <n v="251.65610779816512"/>
    <m/>
    <s v="04 Feb 2026 23:53"/>
    <s v="04 Feb 2026"/>
    <s v="Feb"/>
    <n v="0"/>
    <n v="10"/>
    <n v="0"/>
    <n v="0"/>
    <n v="0"/>
    <n v="10"/>
    <n v="0"/>
    <s v="04.02.2025"/>
    <x v="5"/>
    <s v="02.06.2026"/>
    <n v="23"/>
    <x v="1"/>
  </r>
  <r>
    <s v="INDIVIDUAL"/>
    <n v="0"/>
    <n v="0"/>
    <n v="8"/>
    <n v="8878"/>
    <s v="27112025"/>
    <s v="18 Jul 2026"/>
    <s v="18"/>
    <s v="Jul"/>
    <s v="26 Jul 2026"/>
    <s v="26"/>
    <s v="Jul"/>
    <n v="8"/>
    <n v="8"/>
    <n v="0"/>
    <n v="0"/>
    <s v="INDIVIDUAL"/>
    <x v="1"/>
    <n v="4"/>
    <n v="0"/>
    <n v="3875.1990223853204"/>
    <n v="484.39987779816505"/>
    <m/>
    <s v="27 Nov 2025 15:39"/>
    <s v="27 Nov 2025"/>
    <s v="Nov"/>
    <n v="0"/>
    <n v="0"/>
    <n v="8"/>
    <n v="0"/>
    <n v="0"/>
    <n v="8"/>
    <n v="0"/>
    <s v="27.11.2025"/>
    <x v="15"/>
    <s v="18.07.2026"/>
    <n v="29"/>
    <x v="0"/>
  </r>
  <r>
    <s v="TO"/>
    <n v="0"/>
    <n v="0"/>
    <n v="5"/>
    <n v="8891"/>
    <s v="2314018"/>
    <s v="01 Aug 2026"/>
    <s v="01"/>
    <s v="Aug"/>
    <s v="06 Aug 2026"/>
    <s v="06"/>
    <s v="Aug"/>
    <n v="5"/>
    <n v="5"/>
    <n v="0"/>
    <n v="0"/>
    <s v="ТУРИСТИЧЕСКА АГЕНЦИЯ СОЛВЕКС - ЕООД"/>
    <x v="6"/>
    <n v="2"/>
    <n v="2"/>
    <n v="1446.1407019999999"/>
    <n v="289.22814039999997"/>
    <s v="[&quot;RO&quot;]"/>
    <s v="28 Nov 2025 10:35"/>
    <s v="28 Nov 2025"/>
    <s v="Nov"/>
    <n v="0"/>
    <n v="0"/>
    <n v="0"/>
    <n v="5"/>
    <n v="0"/>
    <n v="5"/>
    <n v="0"/>
    <s v="28.11.2025"/>
    <x v="15"/>
    <s v="01.08.2026"/>
    <n v="31"/>
    <x v="0"/>
  </r>
  <r>
    <s v="TO"/>
    <n v="0"/>
    <n v="0"/>
    <n v="5"/>
    <n v="10000"/>
    <s v="1229795"/>
    <s v="03 Aug 2026"/>
    <s v="03"/>
    <s v="Aug"/>
    <s v="08 Aug 2026"/>
    <s v="08"/>
    <s v="Aug"/>
    <n v="5"/>
    <n v="5"/>
    <n v="0"/>
    <n v="0"/>
    <s v="АВАТАР ТУР - ООД"/>
    <x v="3"/>
    <n v="1"/>
    <n v="1"/>
    <n v="1196.3812110000001"/>
    <n v="239.27624220000001"/>
    <s v="Romania"/>
    <s v="05 Feb 2026 08:37"/>
    <s v="04 Feb 2026"/>
    <s v="Feb"/>
    <n v="0"/>
    <n v="0"/>
    <n v="0"/>
    <n v="5"/>
    <n v="0"/>
    <n v="5"/>
    <n v="0"/>
    <s v="05.02.2025"/>
    <x v="5"/>
    <s v="03.08.2026"/>
    <n v="32"/>
    <x v="0"/>
  </r>
  <r>
    <s v="TO"/>
    <n v="0"/>
    <n v="0"/>
    <n v="5"/>
    <n v="9999"/>
    <s v="1229795"/>
    <s v="03 Aug 2026"/>
    <s v="03"/>
    <s v="Aug"/>
    <s v="08 Aug 2026"/>
    <s v="08"/>
    <s v="Aug"/>
    <n v="5"/>
    <n v="5"/>
    <n v="0"/>
    <n v="0"/>
    <s v="АВАТАР ТУР - ООД"/>
    <x v="3"/>
    <n v="1"/>
    <n v="2"/>
    <n v="1709.1998369999999"/>
    <n v="341.83996739999998"/>
    <s v="Romania"/>
    <s v="05 Feb 2026 08:37"/>
    <s v="04 Feb 2026"/>
    <s v="Feb"/>
    <n v="0"/>
    <n v="0"/>
    <n v="0"/>
    <n v="5"/>
    <n v="0"/>
    <n v="5"/>
    <n v="0"/>
    <s v="05.02.2025"/>
    <x v="5"/>
    <s v="03.08.2026"/>
    <n v="32"/>
    <x v="0"/>
  </r>
  <r>
    <s v="TOPOLA SKIES"/>
    <n v="0"/>
    <n v="6"/>
    <n v="0"/>
    <n v="10092"/>
    <s v="473477"/>
    <s v="05 Jul 2026"/>
    <s v="05"/>
    <s v="Jul"/>
    <s v="11 Jul 2026"/>
    <s v="11"/>
    <s v="Jul"/>
    <n v="6"/>
    <n v="6"/>
    <n v="0"/>
    <n v="0"/>
    <s v="TOPOLA SKIES"/>
    <x v="0"/>
    <n v="2"/>
    <n v="2"/>
    <n v="2573.0827706422019"/>
    <n v="428.84712844036693"/>
    <m/>
    <s v="15 Feb 2026 17:03"/>
    <s v="15 Feb 2026"/>
    <s v="Feb"/>
    <n v="0"/>
    <n v="0"/>
    <n v="6"/>
    <n v="0"/>
    <n v="0"/>
    <n v="6"/>
    <n v="0"/>
    <s v="15.02.2025"/>
    <x v="9"/>
    <s v="05.07.2026"/>
    <n v="28"/>
    <x v="0"/>
  </r>
  <r>
    <s v="TO"/>
    <n v="0"/>
    <n v="0"/>
    <n v="10"/>
    <n v="10289"/>
    <s v="1247694.196433"/>
    <s v="26 Jul 2026"/>
    <s v="26"/>
    <s v="Jul"/>
    <s v="05 Aug 2026"/>
    <s v="05"/>
    <s v="Aug"/>
    <n v="10"/>
    <n v="-21"/>
    <n v="5"/>
    <n v="4"/>
    <s v="СЛР-ХОЛИДЕЙ-СЪРВИС ЕООД"/>
    <x v="6"/>
    <n v="2"/>
    <n v="1"/>
    <n v="3337.428312"/>
    <n v="333.74283120000001"/>
    <s v="Romania"/>
    <s v="02 Mar 2026 10:52"/>
    <s v="27 Feb 2026"/>
    <s v="Mar"/>
    <n v="0"/>
    <n v="0"/>
    <n v="5"/>
    <n v="4"/>
    <n v="0"/>
    <n v="9"/>
    <n v="-1"/>
    <s v="02.03.2025"/>
    <x v="6"/>
    <s v="26.07.2026"/>
    <n v="31"/>
    <x v="0"/>
  </r>
  <r>
    <s v="TO"/>
    <n v="0"/>
    <n v="0"/>
    <n v="5"/>
    <n v="10001"/>
    <s v="1241105.233381"/>
    <s v="27 Jul 2026"/>
    <s v="27"/>
    <s v="Jul"/>
    <s v="01 Aug 2026"/>
    <s v="01"/>
    <s v="Aug"/>
    <n v="5"/>
    <n v="-26"/>
    <n v="4"/>
    <n v="0"/>
    <s v="СЛР-ХОЛИДЕЙ-СЪРВИС ЕООД"/>
    <x v="4"/>
    <n v="3"/>
    <n v="1"/>
    <n v="2307.3904425000001"/>
    <n v="461.47808850000001"/>
    <s v="Romania"/>
    <s v="05 Feb 2026 09:39"/>
    <s v="04 Feb 2026"/>
    <s v="Feb"/>
    <n v="0"/>
    <n v="0"/>
    <n v="4"/>
    <n v="0"/>
    <n v="0"/>
    <n v="4"/>
    <n v="-1"/>
    <s v="05.02.2025"/>
    <x v="5"/>
    <s v="27.07.2026"/>
    <n v="31"/>
    <x v="0"/>
  </r>
  <r>
    <s v="INDIVIDUAL"/>
    <n v="0"/>
    <n v="0"/>
    <n v="5"/>
    <n v="10117"/>
    <s v="17022026"/>
    <s v="20 Aug 2026"/>
    <s v="20"/>
    <s v="Aug"/>
    <s v="25 Aug 2026"/>
    <s v="25"/>
    <s v="Aug"/>
    <n v="5"/>
    <n v="5"/>
    <n v="0"/>
    <n v="0"/>
    <s v="INDIVIDUAL"/>
    <x v="5"/>
    <n v="2"/>
    <n v="2"/>
    <n v="2670.6051197247702"/>
    <n v="534.12102394495412"/>
    <m/>
    <s v="17 Feb 2026 08:40"/>
    <s v="17 Feb 2026"/>
    <s v="Feb"/>
    <n v="0"/>
    <n v="0"/>
    <n v="0"/>
    <n v="5"/>
    <n v="0"/>
    <n v="5"/>
    <n v="0"/>
    <s v="17.02.2025"/>
    <x v="14"/>
    <s v="20.08.2026"/>
    <n v="34"/>
    <x v="0"/>
  </r>
  <r>
    <s v="INDIVIDUAL"/>
    <n v="0"/>
    <n v="0"/>
    <n v="5"/>
    <n v="10118"/>
    <s v="17022026"/>
    <s v="20 Aug 2026"/>
    <s v="20"/>
    <s v="Aug"/>
    <s v="25 Aug 2026"/>
    <s v="25"/>
    <s v="Aug"/>
    <n v="5"/>
    <n v="5"/>
    <n v="0"/>
    <n v="0"/>
    <s v="INDIVIDUAL"/>
    <x v="2"/>
    <n v="2"/>
    <n v="2"/>
    <n v="2381.7164683486235"/>
    <n v="476.34329366972474"/>
    <m/>
    <s v="17 Feb 2026 08:40"/>
    <s v="17 Feb 2026"/>
    <s v="Feb"/>
    <n v="0"/>
    <n v="0"/>
    <n v="0"/>
    <n v="5"/>
    <n v="0"/>
    <n v="5"/>
    <n v="0"/>
    <s v="17.02.2025"/>
    <x v="14"/>
    <s v="20.08.2026"/>
    <n v="34"/>
    <x v="0"/>
  </r>
  <r>
    <s v="TO"/>
    <n v="0"/>
    <n v="0"/>
    <n v="8"/>
    <n v="10002"/>
    <s v="1241122.233389"/>
    <s v="20 Jul 2026"/>
    <s v="20"/>
    <s v="Jul"/>
    <s v="28 Jul 2026"/>
    <s v="28"/>
    <s v="Jul"/>
    <n v="8"/>
    <n v="8"/>
    <n v="0"/>
    <n v="0"/>
    <s v="СЛР-ХОЛИДЕЙ-СЪРВИС ЕООД"/>
    <x v="0"/>
    <n v="2"/>
    <n v="2"/>
    <n v="0"/>
    <n v="0"/>
    <s v="Romania"/>
    <s v="05 Feb 2026 09:44"/>
    <s v="04 Feb 2026"/>
    <s v="Feb"/>
    <n v="0"/>
    <n v="0"/>
    <n v="8"/>
    <n v="0"/>
    <n v="0"/>
    <n v="8"/>
    <n v="0"/>
    <s v="05.02.2025"/>
    <x v="5"/>
    <s v="20.07.2026"/>
    <n v="30"/>
    <x v="1"/>
  </r>
  <r>
    <s v="TO"/>
    <n v="0"/>
    <n v="0"/>
    <n v="5"/>
    <n v="10197"/>
    <s v="NT319851"/>
    <s v="16 Aug 2026"/>
    <s v="16"/>
    <s v="Aug"/>
    <s v="21 Aug 2026"/>
    <s v="21"/>
    <s v="Aug"/>
    <n v="5"/>
    <n v="5"/>
    <n v="0"/>
    <n v="0"/>
    <s v="НОВОТОН - ЕООД"/>
    <x v="6"/>
    <n v="3"/>
    <n v="0"/>
    <n v="2252.7249939999997"/>
    <n v="450.54499879999992"/>
    <s v="Romania"/>
    <s v="23 Feb 2026 12:10"/>
    <s v="23 Feb 2026"/>
    <s v="Feb"/>
    <n v="0"/>
    <n v="0"/>
    <n v="0"/>
    <n v="5"/>
    <n v="0"/>
    <n v="5"/>
    <n v="0"/>
    <s v="23.02.2025"/>
    <x v="8"/>
    <s v="16.08.2026"/>
    <n v="34"/>
    <x v="0"/>
  </r>
  <r>
    <s v="TO"/>
    <n v="0"/>
    <n v="0"/>
    <n v="5"/>
    <n v="10198"/>
    <s v="NT319852"/>
    <s v="16 Aug 2026"/>
    <s v="16"/>
    <s v="Aug"/>
    <s v="21 Aug 2026"/>
    <s v="21"/>
    <s v="Aug"/>
    <n v="5"/>
    <n v="5"/>
    <n v="0"/>
    <n v="0"/>
    <s v="НОВОТОН - ЕООД"/>
    <x v="6"/>
    <n v="2"/>
    <n v="1"/>
    <n v="1668.714156"/>
    <n v="333.74283120000001"/>
    <s v="Romania"/>
    <s v="23 Feb 2026 12:10"/>
    <s v="23 Feb 2026"/>
    <s v="Feb"/>
    <n v="0"/>
    <n v="0"/>
    <n v="0"/>
    <n v="5"/>
    <n v="0"/>
    <n v="5"/>
    <n v="0"/>
    <s v="23.02.2025"/>
    <x v="8"/>
    <s v="16.08.2026"/>
    <n v="34"/>
    <x v="0"/>
  </r>
  <r>
    <s v="TO"/>
    <n v="0"/>
    <n v="0"/>
    <n v="5"/>
    <n v="10199"/>
    <s v="NT319853"/>
    <s v="16 Aug 2026"/>
    <s v="16"/>
    <s v="Aug"/>
    <s v="21 Aug 2026"/>
    <s v="21"/>
    <s v="Aug"/>
    <n v="5"/>
    <n v="5"/>
    <n v="0"/>
    <n v="0"/>
    <s v="НОВОТОН - ЕООД"/>
    <x v="6"/>
    <n v="2"/>
    <n v="0"/>
    <n v="1668.714156"/>
    <n v="333.74283120000001"/>
    <s v="Romania"/>
    <s v="23 Feb 2026 12:10"/>
    <s v="23 Feb 2026"/>
    <s v="Feb"/>
    <n v="0"/>
    <n v="0"/>
    <n v="0"/>
    <n v="5"/>
    <n v="0"/>
    <n v="5"/>
    <n v="0"/>
    <s v="23.02.2025"/>
    <x v="8"/>
    <s v="16.08.2026"/>
    <n v="34"/>
    <x v="0"/>
  </r>
  <r>
    <s v="TOPOLA SKIES"/>
    <n v="0"/>
    <n v="0"/>
    <n v="6"/>
    <n v="9280"/>
    <s v="435140"/>
    <s v="16 Aug 2026"/>
    <s v="16"/>
    <s v="Aug"/>
    <s v="22 Aug 2026"/>
    <s v="22"/>
    <s v="Aug"/>
    <n v="6"/>
    <n v="6"/>
    <n v="0"/>
    <n v="0"/>
    <s v="TOPOLA SKIES"/>
    <x v="4"/>
    <n v="2"/>
    <n v="2"/>
    <n v="2667.9315539449535"/>
    <n v="444.65525899082564"/>
    <m/>
    <s v="31 Dec 2025 08:58"/>
    <s v="31 Dec 2025"/>
    <s v="Dec"/>
    <n v="0"/>
    <n v="0"/>
    <n v="0"/>
    <n v="6"/>
    <n v="0"/>
    <n v="6"/>
    <n v="0"/>
    <s v="31.12.2025"/>
    <x v="18"/>
    <s v="16.08.2026"/>
    <n v="34"/>
    <x v="0"/>
  </r>
  <r>
    <s v="TO"/>
    <n v="0"/>
    <n v="5"/>
    <n v="0"/>
    <n v="9815"/>
    <s v="1238021.231680"/>
    <s v="06 Jul 2026"/>
    <s v="06"/>
    <s v="Jul"/>
    <s v="11 Jul 2026"/>
    <s v="11"/>
    <s v="Jul"/>
    <n v="5"/>
    <n v="5"/>
    <n v="0"/>
    <n v="0"/>
    <s v="СЛР-ХОЛИДЕЙ-СЪРВИС ЕООД"/>
    <x v="4"/>
    <n v="3"/>
    <n v="1"/>
    <n v="2031.3641545999997"/>
    <n v="406.27283091999993"/>
    <s v="Romania"/>
    <s v="29 Jan 2026 09:57"/>
    <s v="28 Jan 2026"/>
    <s v="Jan"/>
    <n v="0"/>
    <n v="0"/>
    <n v="5"/>
    <n v="0"/>
    <n v="0"/>
    <n v="5"/>
    <n v="0"/>
    <s v="29.01.2025"/>
    <x v="0"/>
    <s v="06.07.2026"/>
    <n v="28"/>
    <x v="0"/>
  </r>
  <r>
    <s v="BOOKING"/>
    <n v="4"/>
    <n v="-1"/>
    <n v="0"/>
    <n v="9020"/>
    <s v="5783223803"/>
    <s v="11 Jun 2026"/>
    <s v="11"/>
    <s v="Jun"/>
    <s v="14 Jun 2026"/>
    <s v="14"/>
    <s v="Jun"/>
    <n v="3"/>
    <n v="3"/>
    <n v="0"/>
    <n v="0"/>
    <s v="BOOKING"/>
    <x v="6"/>
    <n v="2"/>
    <n v="2"/>
    <n v="1074.8093302752293"/>
    <n v="358.27575788990822"/>
    <s v="Romania"/>
    <s v="04 Dec 2025 22:12"/>
    <s v="04 Dec 2025"/>
    <s v="Dec"/>
    <n v="0"/>
    <n v="3"/>
    <n v="0"/>
    <n v="0"/>
    <n v="0"/>
    <n v="3"/>
    <n v="0"/>
    <s v="04.12.2025"/>
    <x v="13"/>
    <s v="11.06.2026"/>
    <n v="24"/>
    <x v="0"/>
  </r>
  <r>
    <s v="TO"/>
    <n v="0"/>
    <n v="5"/>
    <n v="0"/>
    <n v="10119"/>
    <s v="19535"/>
    <s v="19 Jun 2026"/>
    <s v="19"/>
    <s v="Jun"/>
    <s v="24 Jun 2026"/>
    <s v="24"/>
    <s v="Jun"/>
    <n v="5"/>
    <n v="5"/>
    <n v="0"/>
    <n v="0"/>
    <s v="КЛУБ МАГЕЛАН - ООД"/>
    <x v="6"/>
    <n v="3"/>
    <n v="1"/>
    <n v="1780.3920489999998"/>
    <n v="356.07840979999997"/>
    <s v="Romania"/>
    <s v="17 Feb 2026 09:59"/>
    <s v="17 Feb 2026"/>
    <s v="Feb"/>
    <n v="0"/>
    <n v="5"/>
    <n v="0"/>
    <n v="0"/>
    <n v="0"/>
    <n v="5"/>
    <n v="0"/>
    <s v="17.02.2025"/>
    <x v="14"/>
    <s v="19.06.2026"/>
    <n v="25"/>
    <x v="0"/>
  </r>
  <r>
    <s v="TO"/>
    <n v="1"/>
    <n v="1"/>
    <n v="0"/>
    <n v="10120"/>
    <s v="1244256.234986"/>
    <s v="30 May 2026"/>
    <s v="30"/>
    <s v="May"/>
    <s v="01 Jun 2026"/>
    <s v="01"/>
    <s v="Jun"/>
    <n v="2"/>
    <n v="-29"/>
    <n v="1"/>
    <n v="0"/>
    <s v="СЛР-ХОЛИДЕЙ-СЪРВИС ЕООД"/>
    <x v="3"/>
    <n v="3"/>
    <n v="1"/>
    <n v="707.30636119999997"/>
    <n v="353.65318059999998"/>
    <s v="Romania"/>
    <s v="17 Feb 2026 10:07"/>
    <s v="16 Feb 2026"/>
    <s v="Feb"/>
    <n v="1"/>
    <n v="0"/>
    <n v="0"/>
    <n v="0"/>
    <n v="0"/>
    <n v="1"/>
    <n v="-1"/>
    <s v="17.02.2025"/>
    <x v="14"/>
    <s v="30.05.2026"/>
    <n v="22"/>
    <x v="0"/>
  </r>
  <r>
    <s v="TO"/>
    <n v="0"/>
    <n v="7"/>
    <n v="0"/>
    <n v="10295"/>
    <s v="0553"/>
    <s v="04 Jul 2026"/>
    <s v="04"/>
    <s v="Jul"/>
    <s v="11 Jul 2026"/>
    <s v="11"/>
    <s v="Jul"/>
    <n v="7"/>
    <n v="7"/>
    <n v="0"/>
    <n v="0"/>
    <s v="АВАТАР ТУР - ООД"/>
    <x v="3"/>
    <n v="2"/>
    <n v="1"/>
    <n v="2231.3282138"/>
    <n v="318.76117340000002"/>
    <s v="Romania"/>
    <s v="02 Mar 2026 11:12"/>
    <s v="02 Mar 2026"/>
    <s v="Mar"/>
    <n v="0"/>
    <n v="0"/>
    <n v="7"/>
    <n v="0"/>
    <n v="0"/>
    <n v="7"/>
    <n v="0"/>
    <s v="02.03.2025"/>
    <x v="6"/>
    <s v="04.07.2026"/>
    <n v="27"/>
    <x v="0"/>
  </r>
  <r>
    <s v="TO"/>
    <n v="0"/>
    <n v="0"/>
    <n v="6"/>
    <n v="10290"/>
    <s v="4705"/>
    <s v="17 Aug 2026"/>
    <s v="17"/>
    <s v="Aug"/>
    <s v="23 Aug 2026"/>
    <s v="23"/>
    <s v="Aug"/>
    <n v="6"/>
    <n v="6"/>
    <n v="0"/>
    <n v="0"/>
    <s v="КЛУБ МАГЕЛАН - ООД"/>
    <x v="6"/>
    <n v="3"/>
    <n v="0"/>
    <n v="2703.2699928000002"/>
    <n v="450.54499880000003"/>
    <s v="Romania"/>
    <s v="02 Mar 2026 11:10"/>
    <s v="02 Mar 2026"/>
    <s v="Mar"/>
    <n v="0"/>
    <n v="0"/>
    <n v="0"/>
    <n v="6"/>
    <n v="0"/>
    <n v="6"/>
    <n v="0"/>
    <s v="02.03.2025"/>
    <x v="6"/>
    <s v="17.08.2026"/>
    <n v="34"/>
    <x v="0"/>
  </r>
  <r>
    <s v="TO"/>
    <n v="0"/>
    <n v="0"/>
    <n v="6"/>
    <n v="10291"/>
    <s v="4705"/>
    <s v="17 Aug 2026"/>
    <s v="17"/>
    <s v="Aug"/>
    <s v="23 Aug 2026"/>
    <s v="23"/>
    <s v="Aug"/>
    <n v="6"/>
    <n v="6"/>
    <n v="0"/>
    <n v="0"/>
    <s v="КЛУБ МАГЕЛАН - ООД"/>
    <x v="6"/>
    <n v="2"/>
    <n v="1"/>
    <n v="2002.4569872"/>
    <n v="333.74283120000001"/>
    <s v="Romania"/>
    <s v="02 Mar 2026 11:11"/>
    <s v="02 Mar 2026"/>
    <s v="Mar"/>
    <n v="0"/>
    <n v="0"/>
    <n v="0"/>
    <n v="6"/>
    <n v="0"/>
    <n v="6"/>
    <n v="0"/>
    <s v="02.03.2025"/>
    <x v="6"/>
    <s v="17.08.2026"/>
    <n v="34"/>
    <x v="0"/>
  </r>
  <r>
    <s v="TO"/>
    <n v="0"/>
    <n v="0"/>
    <n v="6"/>
    <n v="10292"/>
    <s v="19796"/>
    <s v="20 Jul 2026"/>
    <s v="20"/>
    <s v="Jul"/>
    <s v="26 Jul 2026"/>
    <s v="26"/>
    <s v="Jul"/>
    <n v="6"/>
    <n v="6"/>
    <n v="0"/>
    <n v="0"/>
    <s v="КЛУБ МАГЕЛАН - ООД"/>
    <x v="6"/>
    <n v="3"/>
    <n v="1"/>
    <n v="2703.2699928000002"/>
    <n v="450.54499880000003"/>
    <s v="Romania"/>
    <s v="02 Mar 2026 11:11"/>
    <s v="28 Feb 2026"/>
    <s v="Mar"/>
    <n v="0"/>
    <n v="0"/>
    <n v="6"/>
    <n v="0"/>
    <n v="0"/>
    <n v="6"/>
    <n v="0"/>
    <s v="02.03.2025"/>
    <x v="6"/>
    <s v="20.07.2026"/>
    <n v="30"/>
    <x v="0"/>
  </r>
  <r>
    <s v="ITAKA"/>
    <n v="0"/>
    <n v="0"/>
    <n v="7"/>
    <n v="10293"/>
    <s v="13831173"/>
    <s v="21 Jul 2026"/>
    <s v="21"/>
    <s v="Jul"/>
    <s v="28 Jul 2026"/>
    <s v="28"/>
    <s v="Jul"/>
    <n v="7"/>
    <n v="7"/>
    <n v="0"/>
    <n v="0"/>
    <s v="NOWA ITAKA SPOLKA Z OGRANICZONA ODPOWIEDZIALNOSCIA"/>
    <x v="3"/>
    <n v="2"/>
    <n v="1"/>
    <n v="1808.6929091"/>
    <n v="258.38470130000002"/>
    <s v="Poland"/>
    <s v="02 Mar 2026 11:12"/>
    <s v="28 Feb 2026"/>
    <s v="Mar"/>
    <n v="0"/>
    <n v="0"/>
    <n v="7"/>
    <n v="0"/>
    <n v="0"/>
    <n v="7"/>
    <n v="0"/>
    <s v="02.03.2025"/>
    <x v="6"/>
    <s v="21.07.2026"/>
    <n v="30"/>
    <x v="0"/>
  </r>
  <r>
    <s v="TO"/>
    <n v="0"/>
    <n v="0"/>
    <n v="5"/>
    <n v="10297"/>
    <s v="202637912165"/>
    <s v="10 Aug 2026"/>
    <s v="10"/>
    <s v="Aug"/>
    <s v="15 Aug 2026"/>
    <s v="15"/>
    <s v="Aug"/>
    <n v="5"/>
    <n v="5"/>
    <n v="0"/>
    <n v="0"/>
    <s v="БОЯНА МГ - ЕООД"/>
    <x v="0"/>
    <n v="2"/>
    <n v="1"/>
    <n v="1884.0510389999999"/>
    <n v="376.8102078"/>
    <m/>
    <s v="02 Mar 2026 11:18"/>
    <s v="27 Feb 2026"/>
    <s v="Mar"/>
    <n v="0"/>
    <n v="0"/>
    <n v="0"/>
    <n v="5"/>
    <n v="0"/>
    <n v="5"/>
    <n v="0"/>
    <s v="02.03.2025"/>
    <x v="6"/>
    <s v="10.08.2026"/>
    <n v="33"/>
    <x v="0"/>
  </r>
  <r>
    <s v="TO"/>
    <n v="0"/>
    <n v="7"/>
    <n v="0"/>
    <n v="10296"/>
    <s v="0554"/>
    <s v="04 Jul 2026"/>
    <s v="04"/>
    <s v="Jul"/>
    <s v="11 Jul 2026"/>
    <s v="11"/>
    <s v="Jul"/>
    <n v="7"/>
    <n v="7"/>
    <n v="0"/>
    <n v="0"/>
    <s v="АВАТАР ТУР - ООД"/>
    <x v="3"/>
    <n v="2"/>
    <n v="1"/>
    <n v="2231.3282138"/>
    <n v="318.76117340000002"/>
    <s v="Romania"/>
    <s v="02 Mar 2026 11:13"/>
    <s v="02 Mar 2026"/>
    <s v="Mar"/>
    <n v="0"/>
    <n v="0"/>
    <n v="7"/>
    <n v="0"/>
    <n v="0"/>
    <n v="7"/>
    <n v="0"/>
    <s v="02.03.2025"/>
    <x v="6"/>
    <s v="04.07.2026"/>
    <n v="27"/>
    <x v="0"/>
  </r>
  <r>
    <s v="TO"/>
    <n v="0"/>
    <n v="7"/>
    <n v="0"/>
    <n v="9816"/>
    <s v="1238101.231736"/>
    <s v="04 Jul 2026"/>
    <s v="04"/>
    <s v="Jul"/>
    <s v="11 Jul 2026"/>
    <s v="11"/>
    <s v="Jul"/>
    <n v="7"/>
    <n v="7"/>
    <n v="0"/>
    <n v="0"/>
    <s v="СЛР-ХОЛИДЕЙ-СЪРВИС ЕООД"/>
    <x v="4"/>
    <n v="2"/>
    <n v="2"/>
    <n v="2603.1119385000002"/>
    <n v="371.87313407142858"/>
    <s v="Romania"/>
    <s v="29 Jan 2026 10:59"/>
    <s v="29 Jan 2026"/>
    <s v="Jan"/>
    <n v="0"/>
    <n v="0"/>
    <n v="7"/>
    <n v="0"/>
    <n v="0"/>
    <n v="7"/>
    <n v="0"/>
    <s v="29.01.2025"/>
    <x v="0"/>
    <s v="04.07.2026"/>
    <n v="27"/>
    <x v="0"/>
  </r>
  <r>
    <s v="TO"/>
    <n v="0"/>
    <n v="7"/>
    <n v="0"/>
    <n v="10298"/>
    <s v="1247940.196488"/>
    <s v="27 Jun 2026"/>
    <s v="27"/>
    <s v="Jun"/>
    <s v="04 Jul 2026"/>
    <s v="04"/>
    <s v="Jul"/>
    <n v="7"/>
    <n v="-23"/>
    <n v="4"/>
    <n v="3"/>
    <s v="СЛР-ХОЛИДЕЙ-СЪРВИС ЕООД"/>
    <x v="3"/>
    <n v="2"/>
    <n v="1"/>
    <n v="2166.7075906"/>
    <n v="309.5296558"/>
    <s v="Romania"/>
    <s v="02 Mar 2026 11:28"/>
    <s v="01 Mar 2026"/>
    <s v="Mar"/>
    <n v="0"/>
    <n v="4"/>
    <n v="3"/>
    <n v="0"/>
    <n v="0"/>
    <n v="7"/>
    <n v="0"/>
    <s v="02.03.2025"/>
    <x v="6"/>
    <s v="27.06.2026"/>
    <n v="26"/>
    <x v="0"/>
  </r>
  <r>
    <s v="TO"/>
    <n v="0"/>
    <n v="2"/>
    <n v="0"/>
    <n v="8733"/>
    <s v="1178144.222682"/>
    <s v="03 Jul 2026"/>
    <s v="03"/>
    <s v="Jul"/>
    <s v="05 Jul 2026"/>
    <s v="05"/>
    <s v="Jul"/>
    <n v="2"/>
    <n v="2"/>
    <n v="0"/>
    <n v="0"/>
    <s v="СЛР-ХОЛИДЕЙ-СЪРВИС ЕООД"/>
    <x v="4"/>
    <n v="2"/>
    <n v="1"/>
    <n v="825.36025999999993"/>
    <n v="412.68012999999996"/>
    <s v="Romania"/>
    <s v="24 Nov 2025 09:45"/>
    <s v="24 Nov 2025"/>
    <s v="Nov"/>
    <n v="0"/>
    <n v="0"/>
    <n v="2"/>
    <n v="0"/>
    <n v="0"/>
    <n v="2"/>
    <n v="0"/>
    <s v="24.11.2025"/>
    <x v="15"/>
    <s v="03.07.2026"/>
    <n v="27"/>
    <x v="0"/>
  </r>
  <r>
    <s v="BOOKING"/>
    <n v="0"/>
    <n v="5"/>
    <n v="0"/>
    <n v="10121"/>
    <s v="6117304460"/>
    <s v="21 Jun 2026"/>
    <s v="21"/>
    <s v="Jun"/>
    <s v="26 Jun 2026"/>
    <s v="26"/>
    <s v="Jun"/>
    <n v="5"/>
    <n v="5"/>
    <n v="0"/>
    <n v="0"/>
    <s v="BOOKING"/>
    <x v="0"/>
    <n v="2"/>
    <n v="1"/>
    <n v="2088.5572890825688"/>
    <n v="417.70428045871552"/>
    <s v="Bulgaria"/>
    <s v="17 Feb 2026 10:28"/>
    <s v="17 Feb 2026"/>
    <s v="Feb"/>
    <n v="0"/>
    <n v="5"/>
    <n v="0"/>
    <n v="0"/>
    <n v="0"/>
    <n v="5"/>
    <n v="0"/>
    <s v="17.02.2025"/>
    <x v="14"/>
    <s v="21.06.2026"/>
    <n v="26"/>
    <x v="0"/>
  </r>
  <r>
    <s v="INDIVIDUAL"/>
    <n v="0"/>
    <n v="0"/>
    <n v="5"/>
    <n v="9091"/>
    <s v="12122025"/>
    <s v="18 Aug 2026"/>
    <s v="18"/>
    <s v="Aug"/>
    <s v="23 Aug 2026"/>
    <s v="23"/>
    <s v="Aug"/>
    <n v="5"/>
    <n v="5"/>
    <n v="0"/>
    <n v="0"/>
    <s v="INDIVIDUAL"/>
    <x v="0"/>
    <n v="2"/>
    <n v="2"/>
    <n v="2449.2733486238526"/>
    <n v="489.85466972477059"/>
    <m/>
    <s v="12 Dec 2025 09:42"/>
    <s v="12 Dec 2025"/>
    <s v="Dec"/>
    <n v="0"/>
    <n v="0"/>
    <n v="0"/>
    <n v="5"/>
    <n v="0"/>
    <n v="5"/>
    <n v="0"/>
    <s v="12.12.2025"/>
    <x v="16"/>
    <s v="18.08.2026"/>
    <n v="34"/>
    <x v="0"/>
  </r>
  <r>
    <s v="TOPOLA SKIES"/>
    <n v="8"/>
    <n v="-1"/>
    <n v="0"/>
    <n v="10109"/>
    <s v="474135"/>
    <s v="07 Jun 2026"/>
    <s v="07"/>
    <s v="Jun"/>
    <s v="14 Jun 2026"/>
    <s v="14"/>
    <s v="Jun"/>
    <n v="7"/>
    <n v="7"/>
    <n v="0"/>
    <n v="0"/>
    <s v="TOPOLA SKIES"/>
    <x v="2"/>
    <n v="2"/>
    <n v="0"/>
    <n v="1554.3465481651374"/>
    <n v="222.04950688073393"/>
    <m/>
    <s v="16 Feb 2026 13:38"/>
    <s v="16 Feb 2026"/>
    <s v="Feb"/>
    <n v="0"/>
    <n v="7"/>
    <n v="0"/>
    <n v="0"/>
    <n v="0"/>
    <n v="7"/>
    <n v="0"/>
    <s v="16.02.2025"/>
    <x v="14"/>
    <s v="07.06.2026"/>
    <n v="24"/>
    <x v="0"/>
  </r>
  <r>
    <s v="TO"/>
    <n v="1"/>
    <n v="1"/>
    <n v="0"/>
    <n v="10122"/>
    <s v="1244283.235021"/>
    <s v="30 May 2026"/>
    <s v="30"/>
    <s v="May"/>
    <s v="01 Jun 2026"/>
    <s v="01"/>
    <s v="Jun"/>
    <n v="2"/>
    <n v="-29"/>
    <n v="1"/>
    <n v="0"/>
    <s v="СЛР-ХОЛИДЕЙ-СЪРВИС ЕООД"/>
    <x v="6"/>
    <n v="2"/>
    <n v="1"/>
    <n v="502.41361039999998"/>
    <n v="251.20680519999999"/>
    <s v="Romania"/>
    <s v="17 Feb 2026 10:34"/>
    <s v="17 Feb 2026"/>
    <s v="Feb"/>
    <n v="1"/>
    <n v="0"/>
    <n v="0"/>
    <n v="0"/>
    <n v="0"/>
    <n v="1"/>
    <n v="-1"/>
    <s v="17.02.2025"/>
    <x v="14"/>
    <s v="30.05.2026"/>
    <n v="22"/>
    <x v="0"/>
  </r>
  <r>
    <s v="TO"/>
    <n v="0"/>
    <n v="7"/>
    <n v="0"/>
    <n v="10299"/>
    <s v="1247940.196489"/>
    <s v="27 Jun 2026"/>
    <s v="27"/>
    <s v="Jun"/>
    <s v="04 Jul 2026"/>
    <s v="04"/>
    <s v="Jul"/>
    <n v="7"/>
    <n v="-23"/>
    <n v="4"/>
    <n v="3"/>
    <s v="СЛР-ХОЛИДЕЙ-СЪРВИС ЕООД"/>
    <x v="3"/>
    <n v="2"/>
    <n v="2"/>
    <n v="2708.3160342000001"/>
    <n v="386.90229060000001"/>
    <s v="Romania"/>
    <s v="02 Mar 2026 11:28"/>
    <s v="01 Mar 2026"/>
    <s v="Mar"/>
    <n v="0"/>
    <n v="4"/>
    <n v="3"/>
    <n v="0"/>
    <n v="0"/>
    <n v="7"/>
    <n v="0"/>
    <s v="02.03.2025"/>
    <x v="6"/>
    <s v="27.06.2026"/>
    <n v="26"/>
    <x v="0"/>
  </r>
  <r>
    <s v="INDIVIDUAL"/>
    <n v="0"/>
    <n v="0"/>
    <n v="5"/>
    <n v="9089"/>
    <s v="12122025"/>
    <s v="18 Aug 2026"/>
    <s v="18"/>
    <s v="Aug"/>
    <s v="23 Aug 2026"/>
    <s v="23"/>
    <s v="Aug"/>
    <n v="5"/>
    <n v="5"/>
    <n v="0"/>
    <n v="0"/>
    <s v="INDIVIDUAL"/>
    <x v="0"/>
    <n v="2"/>
    <n v="3"/>
    <n v="2743.5450183486237"/>
    <n v="548.70900366972478"/>
    <m/>
    <s v="12 Dec 2025 09:42"/>
    <s v="12 Dec 2025"/>
    <s v="Dec"/>
    <n v="0"/>
    <n v="0"/>
    <n v="0"/>
    <n v="5"/>
    <n v="0"/>
    <n v="5"/>
    <n v="0"/>
    <s v="12.12.2025"/>
    <x v="16"/>
    <s v="18.08.2026"/>
    <n v="34"/>
    <x v="0"/>
  </r>
  <r>
    <s v="TO"/>
    <n v="0"/>
    <n v="0"/>
    <n v="5"/>
    <n v="9625"/>
    <s v="NT315190"/>
    <s v="03 Aug 2026"/>
    <s v="03"/>
    <s v="Aug"/>
    <s v="08 Aug 2026"/>
    <s v="08"/>
    <s v="Aug"/>
    <n v="5"/>
    <n v="5"/>
    <n v="0"/>
    <n v="0"/>
    <s v="НОВОТОН - ЕООД"/>
    <x v="4"/>
    <n v="3"/>
    <n v="1"/>
    <n v="2153.4666214999997"/>
    <n v="430.69332429999997"/>
    <s v="Romania"/>
    <s v="21 Jan 2026 15:30"/>
    <s v="21 Jan 2026"/>
    <s v="Jan"/>
    <n v="0"/>
    <n v="0"/>
    <n v="0"/>
    <n v="5"/>
    <n v="0"/>
    <n v="5"/>
    <n v="0"/>
    <s v="21.01.2025"/>
    <x v="2"/>
    <s v="03.08.2026"/>
    <n v="32"/>
    <x v="0"/>
  </r>
  <r>
    <s v="TO"/>
    <n v="0"/>
    <n v="5"/>
    <n v="0"/>
    <n v="8735"/>
    <s v="NT309845"/>
    <s v="06 Jul 2026"/>
    <s v="06"/>
    <s v="Jul"/>
    <s v="11 Jul 2026"/>
    <s v="11"/>
    <s v="Jul"/>
    <n v="5"/>
    <n v="5"/>
    <n v="0"/>
    <n v="0"/>
    <s v="НОВОТОН - ЕООД"/>
    <x v="5"/>
    <n v="3"/>
    <n v="1"/>
    <n v="1988.2576614"/>
    <n v="397.65153227999997"/>
    <m/>
    <s v="24 Nov 2025 10:22"/>
    <s v="23 Nov 2025"/>
    <s v="Nov"/>
    <n v="0"/>
    <n v="0"/>
    <n v="5"/>
    <n v="0"/>
    <n v="0"/>
    <n v="5"/>
    <n v="0"/>
    <s v="24.11.2025"/>
    <x v="15"/>
    <s v="06.07.2026"/>
    <n v="28"/>
    <x v="0"/>
  </r>
  <r>
    <s v="TO"/>
    <n v="0"/>
    <n v="7"/>
    <n v="0"/>
    <n v="8671"/>
    <s v="1177930.222445"/>
    <s v="30 Jun 2026"/>
    <s v="30"/>
    <s v="Jun"/>
    <s v="07 Jul 2026"/>
    <s v="07"/>
    <s v="Jul"/>
    <n v="7"/>
    <n v="-23"/>
    <n v="1"/>
    <n v="6"/>
    <s v="СЛР-ХОЛИДЕЙ-СЪРВИС ЕООД"/>
    <x v="3"/>
    <n v="1"/>
    <n v="1"/>
    <n v="2214.9774750000001"/>
    <n v="316.42535357142862"/>
    <s v="Romania"/>
    <s v="21 Nov 2025 10:54"/>
    <s v="21 Nov 2025"/>
    <s v="Nov"/>
    <n v="0"/>
    <n v="1"/>
    <n v="6"/>
    <n v="0"/>
    <n v="0"/>
    <n v="7"/>
    <n v="0"/>
    <s v="21.11.2025"/>
    <x v="12"/>
    <s v="30.06.2026"/>
    <n v="27"/>
    <x v="0"/>
  </r>
  <r>
    <s v="TO"/>
    <n v="0"/>
    <n v="0"/>
    <n v="10"/>
    <n v="10301"/>
    <s v="1247773.196499"/>
    <s v="26 Jul 2026"/>
    <s v="26"/>
    <s v="Jul"/>
    <s v="05 Aug 2026"/>
    <s v="05"/>
    <s v="Aug"/>
    <n v="10"/>
    <n v="-21"/>
    <n v="5"/>
    <n v="4"/>
    <s v="СЛР-ХОЛИДЕЙ-СЪРВИС ЕООД"/>
    <x v="6"/>
    <n v="2"/>
    <n v="0"/>
    <n v="3337.428312"/>
    <n v="333.74283120000001"/>
    <s v="Romania"/>
    <s v="02 Mar 2026 12:07"/>
    <s v="28 Feb 2026"/>
    <s v="Mar"/>
    <n v="0"/>
    <n v="0"/>
    <n v="5"/>
    <n v="4"/>
    <n v="0"/>
    <n v="9"/>
    <n v="-1"/>
    <s v="02.03.2025"/>
    <x v="6"/>
    <s v="26.07.2026"/>
    <n v="31"/>
    <x v="0"/>
  </r>
  <r>
    <s v="TO"/>
    <n v="0"/>
    <n v="5"/>
    <n v="0"/>
    <n v="8757"/>
    <s v="1178330.222764"/>
    <s v="03 Jul 2026"/>
    <s v="03"/>
    <s v="Jul"/>
    <s v="08 Jul 2026"/>
    <s v="08"/>
    <s v="Jul"/>
    <n v="5"/>
    <n v="5"/>
    <n v="0"/>
    <n v="0"/>
    <s v="СЛР-ХОЛИДЕЙ-СЪРВИС ЕООД"/>
    <x v="3"/>
    <n v="2"/>
    <n v="1"/>
    <n v="1238.1381815"/>
    <n v="247.62763630000001"/>
    <s v="Romania"/>
    <s v="24 Nov 2025 11:24"/>
    <s v="24 Nov 2025"/>
    <s v="Nov"/>
    <n v="0"/>
    <n v="0"/>
    <n v="5"/>
    <n v="0"/>
    <n v="0"/>
    <n v="5"/>
    <n v="0"/>
    <s v="24.11.2025"/>
    <x v="15"/>
    <s v="03.07.2026"/>
    <n v="27"/>
    <x v="0"/>
  </r>
  <r>
    <s v="TOPOLA SKIES"/>
    <n v="0"/>
    <n v="4"/>
    <n v="0"/>
    <n v="10003"/>
    <s v="465340"/>
    <s v="20 Jun 2026"/>
    <s v="20"/>
    <s v="Jun"/>
    <s v="24 Jun 2026"/>
    <s v="24"/>
    <s v="Jun"/>
    <n v="4"/>
    <n v="4"/>
    <n v="0"/>
    <n v="0"/>
    <s v="TOPOLA SKIES"/>
    <x v="4"/>
    <n v="2"/>
    <n v="1"/>
    <n v="1513.7047596330276"/>
    <n v="378.4261899082569"/>
    <m/>
    <s v="05 Feb 2026 10:38"/>
    <s v="05 Feb 2026"/>
    <s v="Feb"/>
    <n v="0"/>
    <n v="4"/>
    <n v="0"/>
    <n v="0"/>
    <n v="0"/>
    <n v="4"/>
    <n v="0"/>
    <s v="05.02.2025"/>
    <x v="5"/>
    <s v="20.06.2026"/>
    <n v="25"/>
    <x v="1"/>
  </r>
  <r>
    <s v="TO"/>
    <n v="0"/>
    <n v="3"/>
    <n v="0"/>
    <n v="10108"/>
    <s v="1243652.234804"/>
    <s v="25 Jun 2026"/>
    <s v="25"/>
    <s v="Jun"/>
    <s v="28 Jun 2026"/>
    <s v="28"/>
    <s v="Jun"/>
    <n v="3"/>
    <n v="3"/>
    <n v="0"/>
    <n v="0"/>
    <s v="СЛР-ХОЛИДЕЙ-СЪРВИС ЕООД"/>
    <x v="5"/>
    <n v="2"/>
    <n v="2"/>
    <n v="1776.3825975"/>
    <n v="592.12753250000003"/>
    <s v="Romania"/>
    <s v="16 Feb 2026 11:23"/>
    <s v="15 Feb 2026"/>
    <s v="Feb"/>
    <n v="0"/>
    <n v="3"/>
    <n v="0"/>
    <n v="0"/>
    <n v="0"/>
    <n v="3"/>
    <n v="0"/>
    <s v="16.02.2025"/>
    <x v="14"/>
    <s v="25.06.2026"/>
    <n v="26"/>
    <x v="0"/>
  </r>
  <r>
    <s v="TO"/>
    <n v="0"/>
    <n v="5"/>
    <n v="0"/>
    <n v="9818"/>
    <s v="NT316412"/>
    <s v="04 Jul 2026"/>
    <s v="04"/>
    <s v="Jul"/>
    <s v="09 Jul 2026"/>
    <s v="09"/>
    <s v="Jul"/>
    <n v="5"/>
    <n v="5"/>
    <n v="0"/>
    <n v="0"/>
    <s v="НОВОТОН - ЕООД"/>
    <x v="4"/>
    <n v="3"/>
    <n v="1"/>
    <n v="1949.9625100000001"/>
    <n v="389.992502"/>
    <s v="Romania"/>
    <s v="29 Jan 2026 11:25"/>
    <s v="29 Jan 2026"/>
    <s v="Jan"/>
    <n v="0"/>
    <n v="0"/>
    <n v="5"/>
    <n v="0"/>
    <n v="0"/>
    <n v="5"/>
    <n v="0"/>
    <s v="29.01.2025"/>
    <x v="0"/>
    <s v="04.07.2026"/>
    <n v="27"/>
    <x v="0"/>
  </r>
  <r>
    <s v="TO"/>
    <n v="0"/>
    <n v="5"/>
    <n v="0"/>
    <n v="9819"/>
    <s v="NT316413"/>
    <s v="04 Jul 2026"/>
    <s v="04"/>
    <s v="Jul"/>
    <s v="09 Jul 2026"/>
    <s v="09"/>
    <s v="Jul"/>
    <n v="5"/>
    <n v="5"/>
    <n v="0"/>
    <n v="0"/>
    <s v="НОВОТОН - ЕООД"/>
    <x v="3"/>
    <n v="2"/>
    <n v="2"/>
    <n v="1805.5244645"/>
    <n v="361.10489289999998"/>
    <s v="Romania"/>
    <s v="29 Jan 2026 11:25"/>
    <s v="29 Jan 2026"/>
    <s v="Jan"/>
    <n v="0"/>
    <n v="0"/>
    <n v="5"/>
    <n v="0"/>
    <n v="0"/>
    <n v="5"/>
    <n v="0"/>
    <s v="29.01.2025"/>
    <x v="0"/>
    <s v="04.07.2026"/>
    <n v="27"/>
    <x v="0"/>
  </r>
  <r>
    <s v="TO"/>
    <n v="0"/>
    <n v="0"/>
    <n v="5"/>
    <n v="9817"/>
    <s v="52743"/>
    <s v="27 Jul 2026"/>
    <s v="27"/>
    <s v="Jul"/>
    <s v="01 Aug 2026"/>
    <s v="01"/>
    <s v="Aug"/>
    <n v="5"/>
    <n v="-26"/>
    <n v="4"/>
    <n v="0"/>
    <s v="КЛУБ МАГЕЛАН - ООД"/>
    <x v="6"/>
    <n v="3"/>
    <n v="0"/>
    <n v="2102.5172499999999"/>
    <n v="420.50344999999999"/>
    <s v="Romania"/>
    <s v="29 Jan 2026 11:21"/>
    <s v="29 Jan 2026"/>
    <s v="Jan"/>
    <n v="0"/>
    <n v="0"/>
    <n v="4"/>
    <n v="0"/>
    <n v="0"/>
    <n v="4"/>
    <n v="-1"/>
    <s v="29.01.2025"/>
    <x v="0"/>
    <s v="27.07.2026"/>
    <n v="31"/>
    <x v="0"/>
  </r>
  <r>
    <s v="TO"/>
    <n v="0"/>
    <n v="0"/>
    <n v="6"/>
    <n v="10049"/>
    <s v="NT318411"/>
    <s v="17 Jul 2026"/>
    <s v="17"/>
    <s v="Jul"/>
    <s v="23 Jul 2026"/>
    <s v="23"/>
    <s v="Jul"/>
    <n v="6"/>
    <n v="6"/>
    <n v="0"/>
    <n v="0"/>
    <s v="НОВОТОН - ЕООД"/>
    <x v="2"/>
    <n v="1"/>
    <n v="0"/>
    <n v="1458.3059645999999"/>
    <n v="243.0509941"/>
    <s v="Romania"/>
    <s v="11 Feb 2026 10:27"/>
    <s v="10 Feb 2026"/>
    <s v="Feb"/>
    <n v="0"/>
    <n v="0"/>
    <n v="6"/>
    <n v="0"/>
    <n v="0"/>
    <n v="6"/>
    <n v="0"/>
    <s v="11.02.2025"/>
    <x v="9"/>
    <s v="17.07.2026"/>
    <n v="29"/>
    <x v="0"/>
  </r>
  <r>
    <s v="TO"/>
    <n v="0"/>
    <n v="6"/>
    <n v="1"/>
    <n v="8902"/>
    <s v="2314147"/>
    <s v="24 Aug 2026"/>
    <s v="24"/>
    <s v="Aug"/>
    <s v="31 Aug 2026"/>
    <s v="31"/>
    <s v="Aug"/>
    <n v="7"/>
    <n v="7"/>
    <n v="0"/>
    <n v="0"/>
    <s v="ТУРИСТИЧЕСКА АГЕНЦИЯ СОЛВЕКС - ЕООД"/>
    <x v="2"/>
    <n v="2"/>
    <n v="1"/>
    <n v="1910.4156273999999"/>
    <n v="272.91651819999998"/>
    <s v="[&quot;RO&quot;]"/>
    <s v="28 Nov 2025 14:55"/>
    <s v="28 Nov 2025"/>
    <s v="Nov"/>
    <n v="0"/>
    <n v="0"/>
    <n v="0"/>
    <n v="7"/>
    <n v="0"/>
    <n v="7"/>
    <n v="0"/>
    <s v="28.11.2025"/>
    <x v="15"/>
    <s v="24.08.2026"/>
    <n v="35"/>
    <x v="0"/>
  </r>
  <r>
    <s v="TO"/>
    <n v="0"/>
    <n v="0"/>
    <n v="5"/>
    <n v="10302"/>
    <s v="53853"/>
    <s v="13 Jul 2026"/>
    <s v="13"/>
    <s v="Jul"/>
    <s v="18 Jul 2026"/>
    <s v="18"/>
    <s v="Jul"/>
    <n v="5"/>
    <n v="5"/>
    <n v="0"/>
    <n v="0"/>
    <s v="КЛУБ МАГЕЛАН - ООД"/>
    <x v="1"/>
    <n v="3"/>
    <n v="2"/>
    <n v="3027.9182145"/>
    <n v="605.58364289999997"/>
    <s v="Romania"/>
    <s v="02 Mar 2026 12:26"/>
    <s v="02 Mar 2026"/>
    <s v="Mar"/>
    <n v="0"/>
    <n v="0"/>
    <n v="5"/>
    <n v="0"/>
    <n v="0"/>
    <n v="5"/>
    <n v="0"/>
    <s v="02.03.2025"/>
    <x v="6"/>
    <s v="13.07.2026"/>
    <n v="29"/>
    <x v="0"/>
  </r>
  <r>
    <s v="TO"/>
    <n v="0"/>
    <n v="0"/>
    <n v="5"/>
    <n v="9821"/>
    <s v="52745"/>
    <s v="27 Jul 2026"/>
    <s v="27"/>
    <s v="Jul"/>
    <s v="01 Aug 2026"/>
    <s v="01"/>
    <s v="Aug"/>
    <n v="5"/>
    <n v="-26"/>
    <n v="4"/>
    <n v="0"/>
    <s v="КЛУБ МАГЕЛАН - ООД"/>
    <x v="3"/>
    <n v="2"/>
    <n v="1"/>
    <n v="1595.1749480000001"/>
    <n v="319.03498960000002"/>
    <s v="Romania"/>
    <s v="29 Jan 2026 11:49"/>
    <s v="29 Jan 2026"/>
    <s v="Jan"/>
    <n v="0"/>
    <n v="0"/>
    <n v="4"/>
    <n v="0"/>
    <n v="0"/>
    <n v="4"/>
    <n v="-1"/>
    <s v="29.01.2025"/>
    <x v="0"/>
    <s v="27.07.2026"/>
    <n v="31"/>
    <x v="0"/>
  </r>
  <r>
    <s v="TO"/>
    <n v="0"/>
    <n v="0"/>
    <n v="5"/>
    <n v="9822"/>
    <s v="52748"/>
    <s v="27 Jul 2026"/>
    <s v="27"/>
    <s v="Jul"/>
    <s v="01 Aug 2026"/>
    <s v="01"/>
    <s v="Aug"/>
    <n v="5"/>
    <n v="-26"/>
    <n v="4"/>
    <n v="0"/>
    <s v="КЛУБ МАГЕЛАН - ООД"/>
    <x v="3"/>
    <n v="2"/>
    <n v="0"/>
    <n v="1595.1749480000001"/>
    <n v="319.03498960000002"/>
    <s v="Romania"/>
    <s v="29 Jan 2026 11:50"/>
    <s v="29 Jan 2026"/>
    <s v="Jan"/>
    <n v="0"/>
    <n v="0"/>
    <n v="4"/>
    <n v="0"/>
    <n v="0"/>
    <n v="4"/>
    <n v="-1"/>
    <s v="29.01.2025"/>
    <x v="0"/>
    <s v="27.07.2026"/>
    <n v="31"/>
    <x v="0"/>
  </r>
  <r>
    <s v="BOOKING"/>
    <n v="0"/>
    <n v="4"/>
    <n v="0"/>
    <n v="10303"/>
    <s v="5729025630"/>
    <s v="27 Aug 2026"/>
    <s v="27"/>
    <s v="Aug"/>
    <s v="31 Aug 2026"/>
    <s v="31"/>
    <s v="Aug"/>
    <n v="4"/>
    <n v="4"/>
    <n v="0"/>
    <n v="0"/>
    <s v="BOOKING"/>
    <x v="4"/>
    <n v="2"/>
    <n v="1"/>
    <n v="2385.8972792660552"/>
    <n v="596.4743198165138"/>
    <s v="Romania"/>
    <s v="02 Mar 2026 12:36"/>
    <s v="02 Mar 2026"/>
    <s v="Mar"/>
    <n v="0"/>
    <n v="0"/>
    <n v="0"/>
    <n v="4"/>
    <n v="0"/>
    <n v="4"/>
    <n v="0"/>
    <s v="02.03.2025"/>
    <x v="6"/>
    <s v="27.08.2026"/>
    <n v="35"/>
    <x v="0"/>
  </r>
  <r>
    <s v="BOOKING"/>
    <n v="0"/>
    <n v="6"/>
    <n v="0"/>
    <n v="10359"/>
    <s v="6412823387"/>
    <s v="22 Jun 2026"/>
    <s v="22"/>
    <s v="Jun"/>
    <s v="28 Jun 2026"/>
    <s v="28"/>
    <s v="Jun"/>
    <n v="6"/>
    <n v="6"/>
    <n v="0"/>
    <n v="0"/>
    <s v="BOOKING"/>
    <x v="0"/>
    <n v="2"/>
    <n v="1"/>
    <n v="2681.5505903669723"/>
    <n v="446.93407009174308"/>
    <s v="Romania"/>
    <s v="08 Mar 2026 19:04"/>
    <s v="08 Mar 2026"/>
    <s v="Mar"/>
    <n v="0"/>
    <n v="6"/>
    <n v="0"/>
    <n v="0"/>
    <n v="0"/>
    <n v="6"/>
    <n v="0"/>
    <s v="08.03.2025"/>
    <x v="6"/>
    <s v="22.06.2026"/>
    <n v="26"/>
    <x v="0"/>
  </r>
  <r>
    <s v="TO"/>
    <n v="0"/>
    <n v="0"/>
    <n v="5"/>
    <n v="10305"/>
    <s v="202605395801"/>
    <s v="10 Aug 2026"/>
    <s v="10"/>
    <s v="Aug"/>
    <s v="15 Aug 2026"/>
    <s v="15"/>
    <s v="Aug"/>
    <n v="5"/>
    <n v="5"/>
    <n v="0"/>
    <n v="0"/>
    <s v="БОЯНА МГ - ЕООД"/>
    <x v="4"/>
    <n v="3"/>
    <n v="1"/>
    <n v="2307.3904425000001"/>
    <n v="461.47808850000001"/>
    <m/>
    <s v="02 Mar 2026 12:47"/>
    <s v="28 Feb 2026"/>
    <s v="Mar"/>
    <n v="0"/>
    <n v="0"/>
    <n v="0"/>
    <n v="5"/>
    <n v="0"/>
    <n v="5"/>
    <n v="0"/>
    <s v="02.03.2025"/>
    <x v="6"/>
    <s v="10.08.2026"/>
    <n v="33"/>
    <x v="0"/>
  </r>
  <r>
    <s v="TO"/>
    <n v="0"/>
    <n v="0"/>
    <n v="5"/>
    <n v="10306"/>
    <s v="202663291681"/>
    <s v="10 Aug 2026"/>
    <s v="10"/>
    <s v="Aug"/>
    <s v="15 Aug 2026"/>
    <s v="15"/>
    <s v="Aug"/>
    <n v="5"/>
    <n v="5"/>
    <n v="0"/>
    <n v="0"/>
    <s v="БОЯНА МГ - ЕООД"/>
    <x v="4"/>
    <n v="3"/>
    <n v="1"/>
    <n v="2307.3904425000001"/>
    <n v="461.47808850000001"/>
    <m/>
    <s v="02 Mar 2026 12:47"/>
    <s v="28 Feb 2026"/>
    <s v="Mar"/>
    <n v="0"/>
    <n v="0"/>
    <n v="0"/>
    <n v="5"/>
    <n v="0"/>
    <n v="5"/>
    <n v="0"/>
    <s v="02.03.2025"/>
    <x v="6"/>
    <s v="10.08.2026"/>
    <n v="33"/>
    <x v="0"/>
  </r>
  <r>
    <s v="TO"/>
    <n v="0"/>
    <n v="0"/>
    <n v="3"/>
    <n v="10307"/>
    <s v="202645274494"/>
    <s v="10 Aug 2026"/>
    <s v="10"/>
    <s v="Aug"/>
    <s v="13 Aug 2026"/>
    <s v="13"/>
    <s v="Aug"/>
    <n v="3"/>
    <n v="3"/>
    <n v="0"/>
    <n v="0"/>
    <s v="БОЯНА МГ - ЕООД"/>
    <x v="6"/>
    <n v="2"/>
    <n v="0"/>
    <n v="1334.9713247999998"/>
    <n v="444.99044159999994"/>
    <m/>
    <s v="02 Mar 2026 12:47"/>
    <s v="28 Feb 2026"/>
    <s v="Mar"/>
    <n v="0"/>
    <n v="0"/>
    <n v="0"/>
    <n v="3"/>
    <n v="0"/>
    <n v="3"/>
    <n v="0"/>
    <s v="02.03.2025"/>
    <x v="6"/>
    <s v="10.08.2026"/>
    <n v="33"/>
    <x v="0"/>
  </r>
  <r>
    <s v="TO"/>
    <n v="0"/>
    <n v="0"/>
    <n v="5"/>
    <n v="10304"/>
    <s v="202685996512"/>
    <s v="10 Aug 2026"/>
    <s v="10"/>
    <s v="Aug"/>
    <s v="15 Aug 2026"/>
    <s v="15"/>
    <s v="Aug"/>
    <n v="5"/>
    <n v="5"/>
    <n v="0"/>
    <n v="0"/>
    <s v="БОЯНА МГ - ЕООД"/>
    <x v="5"/>
    <n v="2"/>
    <n v="1"/>
    <n v="1937.8363639999998"/>
    <n v="387.56727279999996"/>
    <m/>
    <s v="02 Mar 2026 12:47"/>
    <s v="27 Feb 2026"/>
    <s v="Mar"/>
    <n v="0"/>
    <n v="0"/>
    <n v="0"/>
    <n v="5"/>
    <n v="0"/>
    <n v="5"/>
    <n v="0"/>
    <s v="02.03.2025"/>
    <x v="6"/>
    <s v="10.08.2026"/>
    <n v="33"/>
    <x v="0"/>
  </r>
  <r>
    <s v="TO"/>
    <n v="0"/>
    <n v="0"/>
    <n v="5"/>
    <n v="10308"/>
    <s v="202634267860"/>
    <s v="10 Aug 2026"/>
    <s v="10"/>
    <s v="Aug"/>
    <s v="15 Aug 2026"/>
    <s v="15"/>
    <s v="Aug"/>
    <n v="5"/>
    <n v="5"/>
    <n v="0"/>
    <n v="0"/>
    <s v="БОЯНА МГ - ЕООД"/>
    <x v="6"/>
    <n v="1"/>
    <n v="1"/>
    <n v="1168.1194674999999"/>
    <n v="233.62389349999998"/>
    <m/>
    <s v="02 Mar 2026 12:47"/>
    <s v="28 Feb 2026"/>
    <s v="Mar"/>
    <n v="0"/>
    <n v="0"/>
    <n v="0"/>
    <n v="5"/>
    <n v="0"/>
    <n v="5"/>
    <n v="0"/>
    <s v="02.03.2025"/>
    <x v="6"/>
    <s v="10.08.2026"/>
    <n v="33"/>
    <x v="0"/>
  </r>
  <r>
    <s v="TO"/>
    <n v="0"/>
    <n v="1"/>
    <n v="4"/>
    <n v="9447"/>
    <s v="1186998.227711"/>
    <s v="10 Jul 2026"/>
    <s v="10"/>
    <s v="Jul"/>
    <s v="15 Jul 2026"/>
    <s v="15"/>
    <s v="Jul"/>
    <n v="5"/>
    <n v="5"/>
    <n v="0"/>
    <n v="0"/>
    <s v="СЛР-ХОЛИДЕЙ-СЪРВИС ЕООД"/>
    <x v="7"/>
    <n v="3"/>
    <n v="2"/>
    <n v="3014.5207789999999"/>
    <n v="602.90415580000001"/>
    <s v="Romania"/>
    <s v="12 Jan 2026 11:16"/>
    <s v="12 Jan 2026"/>
    <s v="Jan"/>
    <n v="0"/>
    <n v="0"/>
    <n v="5"/>
    <n v="0"/>
    <n v="0"/>
    <n v="5"/>
    <n v="0"/>
    <s v="12.01.2025"/>
    <x v="7"/>
    <s v="10.07.2026"/>
    <n v="28"/>
    <x v="0"/>
  </r>
  <r>
    <s v="INDIVIDUAL"/>
    <n v="0"/>
    <n v="0"/>
    <n v="5"/>
    <n v="10201"/>
    <s v="230220261"/>
    <s v="28 Jul 2026"/>
    <s v="28"/>
    <s v="Jul"/>
    <s v="02 Aug 2026"/>
    <s v="02"/>
    <s v="Aug"/>
    <n v="5"/>
    <n v="-26"/>
    <n v="3"/>
    <n v="1"/>
    <s v="INDIVIDUAL"/>
    <x v="4"/>
    <n v="2"/>
    <n v="2"/>
    <n v="2564.1110733944952"/>
    <n v="512.82221467889906"/>
    <m/>
    <s v="23 Feb 2026 13:49"/>
    <s v="23 Feb 2026"/>
    <s v="Feb"/>
    <n v="0"/>
    <n v="0"/>
    <n v="3"/>
    <n v="1"/>
    <n v="0"/>
    <n v="4"/>
    <n v="-1"/>
    <s v="23.02.2025"/>
    <x v="8"/>
    <s v="28.07.2026"/>
    <n v="31"/>
    <x v="0"/>
  </r>
  <r>
    <s v="INDIVIDUAL"/>
    <n v="0"/>
    <n v="0"/>
    <n v="5"/>
    <n v="10202"/>
    <s v="230220261"/>
    <s v="28 Jul 2026"/>
    <s v="28"/>
    <s v="Jul"/>
    <s v="02 Aug 2026"/>
    <s v="02"/>
    <s v="Aug"/>
    <n v="5"/>
    <n v="-26"/>
    <n v="3"/>
    <n v="1"/>
    <s v="INDIVIDUAL"/>
    <x v="4"/>
    <n v="2"/>
    <n v="1"/>
    <n v="2050.929990825688"/>
    <n v="410.18599816513756"/>
    <m/>
    <s v="23 Feb 2026 13:49"/>
    <s v="23 Feb 2026"/>
    <s v="Feb"/>
    <n v="0"/>
    <n v="0"/>
    <n v="3"/>
    <n v="1"/>
    <n v="0"/>
    <n v="4"/>
    <n v="-1"/>
    <s v="23.02.2025"/>
    <x v="8"/>
    <s v="28.07.2026"/>
    <n v="31"/>
    <x v="0"/>
  </r>
  <r>
    <s v="BOOKING"/>
    <n v="0"/>
    <n v="2"/>
    <n v="2"/>
    <n v="10360"/>
    <s v="6954883465"/>
    <s v="09 Jul 2026"/>
    <s v="09"/>
    <s v="Jul"/>
    <s v="13 Jul 2026"/>
    <s v="13"/>
    <s v="Jul"/>
    <n v="4"/>
    <n v="4"/>
    <n v="0"/>
    <n v="0"/>
    <s v="BOOKING"/>
    <x v="3"/>
    <n v="2"/>
    <n v="1"/>
    <n v="1953.3896983486238"/>
    <n v="488.34742458715596"/>
    <s v="Romania"/>
    <s v="08 Mar 2026 20:40"/>
    <s v="08 Mar 2026"/>
    <s v="Mar"/>
    <n v="0"/>
    <n v="0"/>
    <n v="4"/>
    <n v="0"/>
    <n v="0"/>
    <n v="4"/>
    <n v="0"/>
    <s v="08.03.2025"/>
    <x v="6"/>
    <s v="09.07.2026"/>
    <n v="28"/>
    <x v="0"/>
  </r>
  <r>
    <s v="BOOKING"/>
    <n v="1"/>
    <n v="0"/>
    <n v="0"/>
    <n v="10309"/>
    <s v="5785228683"/>
    <s v="23 May 2026"/>
    <s v="23"/>
    <s v="May"/>
    <s v="24 May 2026"/>
    <s v="24"/>
    <s v="May"/>
    <n v="1"/>
    <n v="1"/>
    <n v="0"/>
    <n v="0"/>
    <s v="BOOKING"/>
    <x v="1"/>
    <n v="4"/>
    <n v="0"/>
    <n v="421.4903366972477"/>
    <n v="421.4903366972477"/>
    <s v="Bulgaria"/>
    <s v="02 Mar 2026 13:36"/>
    <s v="02 Mar 2026"/>
    <s v="Mar"/>
    <n v="1"/>
    <n v="0"/>
    <n v="0"/>
    <n v="0"/>
    <n v="0"/>
    <n v="1"/>
    <n v="0"/>
    <s v="02.03.2025"/>
    <x v="6"/>
    <s v="23.05.2026"/>
    <n v="21"/>
    <x v="1"/>
  </r>
  <r>
    <s v="TO"/>
    <n v="0"/>
    <n v="0"/>
    <n v="7"/>
    <n v="10203"/>
    <s v="NT319884"/>
    <s v="12 Jul 2026"/>
    <s v="12"/>
    <s v="Jul"/>
    <s v="19 Jul 2026"/>
    <s v="19"/>
    <s v="Jul"/>
    <n v="7"/>
    <n v="7"/>
    <n v="0"/>
    <n v="0"/>
    <s v="НОВОТОН - ЕООД"/>
    <x v="4"/>
    <n v="2"/>
    <n v="1"/>
    <n v="2392.8797718000001"/>
    <n v="341.83996740000003"/>
    <s v="Bulgaria"/>
    <s v="23 Feb 2026 14:28"/>
    <s v="23 Feb 2026"/>
    <s v="Feb"/>
    <n v="0"/>
    <n v="0"/>
    <n v="7"/>
    <n v="0"/>
    <n v="0"/>
    <n v="7"/>
    <n v="0"/>
    <s v="23.02.2025"/>
    <x v="8"/>
    <s v="12.07.2026"/>
    <n v="29"/>
    <x v="0"/>
  </r>
  <r>
    <s v="TO"/>
    <n v="0"/>
    <n v="0"/>
    <n v="5"/>
    <n v="10310"/>
    <s v="1247446.196578"/>
    <s v="08 Aug 2026"/>
    <s v="08"/>
    <s v="Aug"/>
    <s v="13 Aug 2026"/>
    <s v="13"/>
    <s v="Aug"/>
    <n v="5"/>
    <n v="5"/>
    <n v="0"/>
    <n v="0"/>
    <s v="СЛР-ХОЛИДЕЙ-СЪРВИС ЕООД"/>
    <x v="6"/>
    <n v="3"/>
    <n v="1"/>
    <n v="2252.7249939999997"/>
    <n v="450.54499879999992"/>
    <s v="Romania"/>
    <s v="02 Mar 2026 13:45"/>
    <s v="02 Mar 2026"/>
    <s v="Mar"/>
    <n v="0"/>
    <n v="0"/>
    <n v="0"/>
    <n v="5"/>
    <n v="0"/>
    <n v="5"/>
    <n v="0"/>
    <s v="02.03.2025"/>
    <x v="6"/>
    <s v="08.08.2026"/>
    <n v="32"/>
    <x v="0"/>
  </r>
  <r>
    <s v="TO"/>
    <n v="0"/>
    <n v="4"/>
    <n v="0"/>
    <n v="10004"/>
    <s v="1241289.233406"/>
    <s v="26 Jun 2026"/>
    <s v="26"/>
    <s v="Jun"/>
    <s v="30 Jun 2026"/>
    <s v="30"/>
    <s v="Jun"/>
    <n v="4"/>
    <n v="4"/>
    <n v="0"/>
    <n v="0"/>
    <s v="СЛР-ХОЛИДЕЙ-СЪРВИС ЕООД"/>
    <x v="2"/>
    <n v="3"/>
    <n v="1"/>
    <n v="2267.3546023999997"/>
    <n v="566.83865059999994"/>
    <s v="Romania"/>
    <s v="05 Feb 2026 12:27"/>
    <s v="05 Feb 2026"/>
    <s v="Feb"/>
    <n v="0"/>
    <n v="4"/>
    <n v="0"/>
    <n v="0"/>
    <n v="0"/>
    <n v="4"/>
    <n v="0"/>
    <s v="05.02.2025"/>
    <x v="5"/>
    <s v="26.06.2026"/>
    <n v="26"/>
    <x v="0"/>
  </r>
  <r>
    <s v="TO"/>
    <n v="0"/>
    <n v="5"/>
    <n v="0"/>
    <n v="9141"/>
    <s v="011930249"/>
    <s v="04 Jul 2026"/>
    <s v="04"/>
    <s v="Jul"/>
    <s v="09 Jul 2026"/>
    <s v="09"/>
    <s v="Jul"/>
    <n v="5"/>
    <n v="5"/>
    <n v="0"/>
    <n v="0"/>
    <s v="СЪНИ ТУРС ООД"/>
    <x v="6"/>
    <n v="1"/>
    <n v="1"/>
    <n v="914.44831650000003"/>
    <n v="182.8896633"/>
    <s v="Bulgaria"/>
    <s v="19 Dec 2025 08:25"/>
    <s v="18 Dec 2025"/>
    <s v="Dec"/>
    <n v="0"/>
    <n v="0"/>
    <n v="5"/>
    <n v="0"/>
    <n v="0"/>
    <n v="5"/>
    <n v="0"/>
    <s v="19.12.2025"/>
    <x v="10"/>
    <s v="04.07.2026"/>
    <n v="27"/>
    <x v="0"/>
  </r>
  <r>
    <s v="TO"/>
    <n v="0"/>
    <n v="5"/>
    <n v="0"/>
    <n v="8764"/>
    <s v="2313068"/>
    <s v="22 Jun 2026"/>
    <s v="22"/>
    <s v="Jun"/>
    <s v="27 Jun 2026"/>
    <s v="27"/>
    <s v="Jun"/>
    <n v="5"/>
    <n v="5"/>
    <n v="0"/>
    <n v="0"/>
    <s v="ТУРИСТИЧЕСКА АГЕНЦИЯ СОЛВЕКС - ЕООД"/>
    <x v="6"/>
    <n v="3"/>
    <n v="0"/>
    <n v="1505.7348420999999"/>
    <n v="301.14696842000001"/>
    <s v="[&quot;RO&quot;]"/>
    <s v="24 Nov 2025 12:34"/>
    <s v="24 Nov 2025"/>
    <s v="Nov"/>
    <n v="0"/>
    <n v="5"/>
    <n v="0"/>
    <n v="0"/>
    <n v="0"/>
    <n v="5"/>
    <n v="0"/>
    <s v="24.11.2025"/>
    <x v="15"/>
    <s v="22.06.2026"/>
    <n v="26"/>
    <x v="0"/>
  </r>
  <r>
    <s v="BOOKING"/>
    <n v="1"/>
    <n v="1"/>
    <n v="0"/>
    <n v="10361"/>
    <s v="6598496851"/>
    <s v="30 May 2026"/>
    <s v="30"/>
    <s v="May"/>
    <s v="01 Jun 2026"/>
    <s v="01"/>
    <s v="Jun"/>
    <n v="2"/>
    <n v="-29"/>
    <n v="1"/>
    <n v="0"/>
    <s v="BOOKING"/>
    <x v="3"/>
    <n v="2"/>
    <n v="1"/>
    <n v="694.58880091743117"/>
    <n v="347.29440045871559"/>
    <s v="Romania"/>
    <s v="08 Mar 2026 22:21"/>
    <s v="08 Mar 2026"/>
    <s v="Mar"/>
    <n v="1"/>
    <n v="0"/>
    <n v="0"/>
    <n v="0"/>
    <n v="0"/>
    <n v="1"/>
    <n v="-1"/>
    <s v="08.03.2025"/>
    <x v="6"/>
    <s v="30.05.2026"/>
    <n v="22"/>
    <x v="0"/>
  </r>
  <r>
    <s v="TO"/>
    <n v="0"/>
    <n v="0"/>
    <n v="5"/>
    <n v="8775"/>
    <s v="28072026"/>
    <s v="28 Jul 2026"/>
    <s v="28"/>
    <s v="Jul"/>
    <s v="02 Aug 2026"/>
    <s v="02"/>
    <s v="Aug"/>
    <n v="5"/>
    <n v="-26"/>
    <n v="3"/>
    <n v="1"/>
    <s v="ДЖОЙ ТРАВЕЛ - ООД"/>
    <x v="6"/>
    <n v="2"/>
    <n v="1"/>
    <n v="1334.9517664999998"/>
    <n v="266.99035329999998"/>
    <m/>
    <s v="24 Nov 2025 13:24"/>
    <s v="24 Nov 2025"/>
    <s v="Nov"/>
    <n v="0"/>
    <n v="0"/>
    <n v="3"/>
    <n v="1"/>
    <n v="0"/>
    <n v="4"/>
    <n v="-1"/>
    <s v="24.11.2025"/>
    <x v="15"/>
    <s v="28.07.2026"/>
    <n v="31"/>
    <x v="0"/>
  </r>
  <r>
    <s v="BOOKING"/>
    <n v="3"/>
    <n v="-1"/>
    <n v="0"/>
    <n v="10362"/>
    <s v="5552999145"/>
    <s v="12 Jun 2026"/>
    <s v="12"/>
    <s v="Jun"/>
    <s v="14 Jun 2026"/>
    <s v="14"/>
    <s v="Jun"/>
    <n v="2"/>
    <n v="2"/>
    <n v="0"/>
    <n v="0"/>
    <s v="BOOKING"/>
    <x v="3"/>
    <n v="2"/>
    <n v="0"/>
    <n v="514.50889376146779"/>
    <n v="257.25444688073389"/>
    <s v="Romania"/>
    <s v="08 Mar 2026 22:32"/>
    <s v="08 Mar 2026"/>
    <s v="Mar"/>
    <n v="0"/>
    <n v="2"/>
    <n v="0"/>
    <n v="0"/>
    <n v="0"/>
    <n v="2"/>
    <n v="0"/>
    <s v="08.03.2025"/>
    <x v="6"/>
    <s v="12.06.2026"/>
    <n v="24"/>
    <x v="1"/>
  </r>
  <r>
    <s v="TO"/>
    <n v="0"/>
    <n v="0"/>
    <n v="5"/>
    <n v="8776"/>
    <s v="28072026"/>
    <s v="28 Jul 2026"/>
    <s v="28"/>
    <s v="Jul"/>
    <s v="02 Aug 2026"/>
    <s v="02"/>
    <s v="Aug"/>
    <n v="5"/>
    <n v="-26"/>
    <n v="3"/>
    <n v="1"/>
    <s v="ДЖОЙ ТРАВЕЛ - ООД"/>
    <x v="6"/>
    <n v="3"/>
    <n v="1"/>
    <n v="1802.1995535000001"/>
    <n v="360.43991070000004"/>
    <m/>
    <s v="24 Nov 2025 13:27"/>
    <s v="24 Nov 2025"/>
    <s v="Nov"/>
    <n v="0"/>
    <n v="0"/>
    <n v="3"/>
    <n v="1"/>
    <n v="0"/>
    <n v="4"/>
    <n v="-1"/>
    <s v="24.11.2025"/>
    <x v="15"/>
    <s v="28.07.2026"/>
    <n v="31"/>
    <x v="0"/>
  </r>
  <r>
    <s v="INDIVIDUAL"/>
    <n v="0"/>
    <n v="0"/>
    <n v="5"/>
    <n v="9090"/>
    <s v="12122025"/>
    <s v="18 Aug 2026"/>
    <s v="18"/>
    <s v="Aug"/>
    <s v="23 Aug 2026"/>
    <s v="23"/>
    <s v="Aug"/>
    <n v="5"/>
    <n v="5"/>
    <n v="0"/>
    <n v="0"/>
    <s v="INDIVIDUAL"/>
    <x v="0"/>
    <n v="2"/>
    <n v="3"/>
    <n v="2449.2733486238526"/>
    <n v="489.85466972477059"/>
    <m/>
    <s v="12 Dec 2025 09:42"/>
    <s v="12 Dec 2025"/>
    <s v="Dec"/>
    <n v="0"/>
    <n v="0"/>
    <n v="0"/>
    <n v="5"/>
    <n v="0"/>
    <n v="5"/>
    <n v="0"/>
    <s v="12.12.2025"/>
    <x v="16"/>
    <s v="18.08.2026"/>
    <n v="34"/>
    <x v="0"/>
  </r>
  <r>
    <s v="TO"/>
    <n v="0"/>
    <n v="0"/>
    <n v="6"/>
    <n v="9823"/>
    <s v="3129"/>
    <s v="26 Jul 2026"/>
    <s v="26"/>
    <s v="Jul"/>
    <s v="01 Aug 2026"/>
    <s v="01"/>
    <s v="Aug"/>
    <n v="6"/>
    <n v="-25"/>
    <n v="5"/>
    <n v="0"/>
    <s v="КЛУБ МАГЕЛАН - ООД"/>
    <x v="4"/>
    <n v="3"/>
    <n v="1"/>
    <n v="2584.1599458000001"/>
    <n v="430.69332430000003"/>
    <s v="Romania"/>
    <s v="29 Jan 2026 12:16"/>
    <s v="29 Jan 2026"/>
    <s v="Jan"/>
    <n v="0"/>
    <n v="0"/>
    <n v="5"/>
    <n v="0"/>
    <n v="0"/>
    <n v="5"/>
    <n v="-1"/>
    <s v="29.01.2025"/>
    <x v="0"/>
    <s v="26.07.2026"/>
    <n v="31"/>
    <x v="0"/>
  </r>
  <r>
    <s v="TOPOLA SKIES"/>
    <n v="0"/>
    <n v="0"/>
    <n v="6"/>
    <n v="9550"/>
    <s v="448879"/>
    <s v="10 Aug 2026"/>
    <s v="10"/>
    <s v="Aug"/>
    <s v="16 Aug 2026"/>
    <s v="16"/>
    <s v="Aug"/>
    <n v="6"/>
    <n v="6"/>
    <n v="0"/>
    <n v="0"/>
    <s v="TOPOLA SKIES"/>
    <x v="6"/>
    <n v="3"/>
    <n v="1"/>
    <n v="3031.8235943119262"/>
    <n v="505.30393238532105"/>
    <m/>
    <s v="17 Jan 2026 11:53"/>
    <s v="17 Jan 2026"/>
    <s v="Jan"/>
    <n v="0"/>
    <n v="0"/>
    <n v="0"/>
    <n v="6"/>
    <n v="0"/>
    <n v="6"/>
    <n v="0"/>
    <s v="17.01.2025"/>
    <x v="7"/>
    <s v="10.08.2026"/>
    <n v="33"/>
    <x v="0"/>
  </r>
  <r>
    <s v="BOOKING"/>
    <n v="0"/>
    <n v="0"/>
    <n v="5"/>
    <n v="10204"/>
    <s v="5033195875"/>
    <s v="20 Jul 2026"/>
    <s v="20"/>
    <s v="Jul"/>
    <s v="25 Jul 2026"/>
    <s v="25"/>
    <s v="Jul"/>
    <n v="5"/>
    <n v="5"/>
    <n v="0"/>
    <n v="0"/>
    <s v="BOOKING"/>
    <x v="0"/>
    <n v="2"/>
    <n v="2"/>
    <n v="3629.9487064220179"/>
    <n v="725.98974128440364"/>
    <s v="Romania"/>
    <s v="23 Feb 2026 14:56"/>
    <s v="23 Feb 2026"/>
    <s v="Feb"/>
    <n v="0"/>
    <n v="0"/>
    <n v="5"/>
    <n v="0"/>
    <n v="0"/>
    <n v="5"/>
    <n v="0"/>
    <s v="23.02.2025"/>
    <x v="8"/>
    <s v="20.07.2026"/>
    <n v="30"/>
    <x v="0"/>
  </r>
  <r>
    <s v="TO"/>
    <n v="0"/>
    <n v="4"/>
    <n v="1"/>
    <n v="10123"/>
    <s v="1244356.235033"/>
    <s v="07 Jul 2026"/>
    <s v="07"/>
    <s v="Jul"/>
    <s v="12 Jul 2026"/>
    <s v="12"/>
    <s v="Jul"/>
    <n v="5"/>
    <n v="5"/>
    <n v="0"/>
    <n v="0"/>
    <s v="СЛР-ХОЛИДЕЙ-СЪРВИС ЕООД"/>
    <x v="1"/>
    <n v="3"/>
    <n v="2"/>
    <n v="2920.2693312999995"/>
    <n v="584.05386625999995"/>
    <s v="Romania"/>
    <s v="17 Feb 2026 12:05"/>
    <s v="17 Feb 2026"/>
    <s v="Feb"/>
    <n v="0"/>
    <n v="0"/>
    <n v="5"/>
    <n v="0"/>
    <n v="0"/>
    <n v="5"/>
    <n v="0"/>
    <s v="17.02.2025"/>
    <x v="14"/>
    <s v="07.07.2026"/>
    <n v="28"/>
    <x v="0"/>
  </r>
  <r>
    <s v="TO"/>
    <n v="0"/>
    <n v="5"/>
    <n v="0"/>
    <n v="10005"/>
    <s v="100892"/>
    <s v="04 Jul 2026"/>
    <s v="04"/>
    <s v="Jul"/>
    <s v="09 Jul 2026"/>
    <s v="09"/>
    <s v="Jul"/>
    <n v="5"/>
    <n v="5"/>
    <n v="0"/>
    <n v="0"/>
    <s v="ДЕСТИНЕЙШЪН ТУРИСТИК СЪРВИСИС - ЕООД"/>
    <x v="6"/>
    <n v="2"/>
    <n v="1"/>
    <n v="1507.1625980000001"/>
    <n v="301.43251960000003"/>
    <s v="Romania"/>
    <s v="05 Feb 2026 13:44"/>
    <s v="05 Feb 2026"/>
    <s v="Feb"/>
    <n v="0"/>
    <n v="0"/>
    <n v="5"/>
    <n v="0"/>
    <n v="0"/>
    <n v="5"/>
    <n v="0"/>
    <s v="05.02.2025"/>
    <x v="5"/>
    <s v="04.07.2026"/>
    <n v="27"/>
    <x v="0"/>
  </r>
  <r>
    <s v="TOPOLA SKIES"/>
    <n v="0"/>
    <n v="5"/>
    <n v="0"/>
    <n v="8822"/>
    <s v="414857"/>
    <s v="25 Aug 2026"/>
    <s v="25"/>
    <s v="Aug"/>
    <s v="30 Aug 2026"/>
    <s v="30"/>
    <s v="Aug"/>
    <n v="5"/>
    <n v="5"/>
    <n v="0"/>
    <n v="0"/>
    <s v="TOPOLA SKIES"/>
    <x v="1"/>
    <n v="2"/>
    <n v="3"/>
    <n v="2857.4855733944951"/>
    <n v="571.49711467889904"/>
    <m/>
    <s v="25 Nov 2025 23:08"/>
    <s v="25 Nov 2025"/>
    <s v="Nov"/>
    <n v="0"/>
    <n v="0"/>
    <n v="0"/>
    <n v="5"/>
    <n v="0"/>
    <n v="5"/>
    <n v="0"/>
    <s v="25.11.2025"/>
    <x v="15"/>
    <s v="25.08.2026"/>
    <n v="35"/>
    <x v="0"/>
  </r>
  <r>
    <s v="TO"/>
    <n v="0"/>
    <n v="5"/>
    <n v="0"/>
    <n v="8517"/>
    <s v="NT308762"/>
    <s v="01 Jul 2026"/>
    <s v="01"/>
    <s v="Jul"/>
    <s v="06 Jul 2026"/>
    <s v="06"/>
    <s v="Jul"/>
    <n v="5"/>
    <n v="5"/>
    <n v="0"/>
    <n v="0"/>
    <s v="НОВОТОН - ЕООД"/>
    <x v="4"/>
    <n v="3"/>
    <n v="1"/>
    <n v="1671.4523180000001"/>
    <n v="334.29046360000001"/>
    <m/>
    <s v="16 Nov 2025 15:05"/>
    <s v="16 Nov 2025"/>
    <s v="Nov"/>
    <n v="0"/>
    <n v="0"/>
    <n v="5"/>
    <n v="0"/>
    <n v="0"/>
    <n v="5"/>
    <n v="0"/>
    <s v="16.11.2025"/>
    <x v="12"/>
    <s v="01.07.2026"/>
    <n v="27"/>
    <x v="0"/>
  </r>
  <r>
    <s v="BOOKING"/>
    <n v="2"/>
    <n v="0"/>
    <n v="0"/>
    <n v="9551"/>
    <s v="6513128266"/>
    <s v="01 Jun 2026"/>
    <s v="01"/>
    <s v="Jun"/>
    <s v="03 Jun 2026"/>
    <s v="03"/>
    <s v="Jun"/>
    <n v="2"/>
    <n v="2"/>
    <n v="0"/>
    <n v="0"/>
    <s v="BOOKING"/>
    <x v="1"/>
    <n v="3"/>
    <n v="2"/>
    <n v="842.9806733944954"/>
    <n v="421.4903366972477"/>
    <s v="Romania"/>
    <s v="17 Jan 2026 17:42"/>
    <s v="17 Jan 2026"/>
    <s v="Jan"/>
    <n v="0"/>
    <n v="2"/>
    <n v="0"/>
    <n v="0"/>
    <n v="0"/>
    <n v="2"/>
    <n v="0"/>
    <s v="17.01.2025"/>
    <x v="7"/>
    <s v="01.06.2026"/>
    <n v="23"/>
    <x v="1"/>
  </r>
  <r>
    <s v="INDIVIDUAL"/>
    <n v="1"/>
    <n v="3"/>
    <n v="0"/>
    <n v="10206"/>
    <s v="230220264"/>
    <s v="30 May 2026"/>
    <s v="30"/>
    <s v="May"/>
    <s v="03 Jun 2026"/>
    <s v="03"/>
    <s v="Jun"/>
    <n v="4"/>
    <n v="-27"/>
    <n v="1"/>
    <n v="2"/>
    <s v="INDIVIDUAL"/>
    <x v="8"/>
    <n v="3"/>
    <n v="0"/>
    <n v="1561.0753211009173"/>
    <n v="390.26883027522933"/>
    <m/>
    <s v="23 Feb 2026 15:50"/>
    <s v="23 Feb 2026"/>
    <s v="Feb"/>
    <n v="1"/>
    <n v="2"/>
    <n v="0"/>
    <n v="0"/>
    <n v="0"/>
    <n v="3"/>
    <n v="-1"/>
    <s v="23.02.2025"/>
    <x v="8"/>
    <s v="30.05.2026"/>
    <n v="22"/>
    <x v="0"/>
  </r>
  <r>
    <s v="TO"/>
    <n v="0"/>
    <n v="5"/>
    <n v="0"/>
    <n v="8782"/>
    <s v="17332"/>
    <s v="29 Jun 2026"/>
    <s v="29"/>
    <s v="Jun"/>
    <s v="04 Jul 2026"/>
    <s v="04"/>
    <s v="Jul"/>
    <n v="5"/>
    <n v="-25"/>
    <n v="2"/>
    <n v="3"/>
    <s v="КЛУБ МАГЕЛАН - ООД"/>
    <x v="3"/>
    <n v="3"/>
    <n v="1"/>
    <n v="1671.4523180000001"/>
    <n v="334.29046360000001"/>
    <m/>
    <s v="24 Nov 2025 15:07"/>
    <s v="24 Nov 2025"/>
    <s v="Nov"/>
    <n v="0"/>
    <n v="2"/>
    <n v="3"/>
    <n v="0"/>
    <n v="0"/>
    <n v="5"/>
    <n v="0"/>
    <s v="24.11.2025"/>
    <x v="15"/>
    <s v="29.06.2026"/>
    <n v="27"/>
    <x v="0"/>
  </r>
  <r>
    <s v="BOOKING"/>
    <n v="0"/>
    <n v="0"/>
    <n v="5"/>
    <n v="10313"/>
    <s v="5741100534"/>
    <s v="23 Jul 2026"/>
    <s v="23"/>
    <s v="Jul"/>
    <s v="28 Jul 2026"/>
    <s v="28"/>
    <s v="Jul"/>
    <n v="5"/>
    <n v="5"/>
    <n v="0"/>
    <n v="0"/>
    <s v="BOOKING"/>
    <x v="0"/>
    <n v="2"/>
    <n v="1"/>
    <n v="2688.8176651376143"/>
    <n v="537.76353302752284"/>
    <s v="Israel"/>
    <s v="02 Mar 2026 19:06"/>
    <s v="02 Mar 2026"/>
    <s v="Mar"/>
    <n v="0"/>
    <n v="0"/>
    <n v="5"/>
    <n v="0"/>
    <n v="0"/>
    <n v="5"/>
    <n v="0"/>
    <s v="02.03.2025"/>
    <x v="6"/>
    <s v="23.07.2026"/>
    <n v="30"/>
    <x v="1"/>
  </r>
  <r>
    <s v="BOOKING"/>
    <n v="0"/>
    <n v="0"/>
    <n v="5"/>
    <n v="10283"/>
    <s v="5258008419"/>
    <s v="23 Jul 2026"/>
    <s v="23"/>
    <s v="Jul"/>
    <s v="28 Jul 2026"/>
    <s v="28"/>
    <s v="Jul"/>
    <n v="5"/>
    <n v="5"/>
    <n v="0"/>
    <n v="0"/>
    <s v="BOOKING"/>
    <x v="0"/>
    <n v="2"/>
    <n v="2"/>
    <n v="3361.0669399082567"/>
    <n v="672.21338798165129"/>
    <s v="Israel"/>
    <s v="02 Mar 2026 00:02"/>
    <s v="01 Mar 2026"/>
    <s v="Mar"/>
    <n v="0"/>
    <n v="0"/>
    <n v="5"/>
    <n v="0"/>
    <n v="0"/>
    <n v="5"/>
    <n v="0"/>
    <s v="02.03.2025"/>
    <x v="6"/>
    <s v="23.07.2026"/>
    <n v="30"/>
    <x v="1"/>
  </r>
  <r>
    <s v="TO"/>
    <n v="0"/>
    <n v="3"/>
    <n v="2"/>
    <n v="10207"/>
    <s v="1246193.235778"/>
    <s v="08 Jul 2026"/>
    <s v="08"/>
    <s v="Jul"/>
    <s v="13 Jul 2026"/>
    <s v="13"/>
    <s v="Jul"/>
    <n v="5"/>
    <n v="5"/>
    <n v="0"/>
    <n v="0"/>
    <s v="СЛР-ХОЛИДЕЙ-СЪРВИС ЕООД"/>
    <x v="1"/>
    <n v="2"/>
    <n v="3"/>
    <n v="2974.0937729000002"/>
    <n v="594.81875458000002"/>
    <s v="Romania"/>
    <s v="23 Feb 2026 16:18"/>
    <s v="23 Feb 2026"/>
    <s v="Feb"/>
    <n v="0"/>
    <n v="0"/>
    <n v="5"/>
    <n v="0"/>
    <n v="0"/>
    <n v="5"/>
    <n v="0"/>
    <s v="23.02.2025"/>
    <x v="8"/>
    <s v="08.07.2026"/>
    <n v="28"/>
    <x v="0"/>
  </r>
  <r>
    <s v="TO"/>
    <n v="0"/>
    <n v="0"/>
    <n v="6"/>
    <n v="9824"/>
    <s v="19037"/>
    <s v="01 Aug 2026"/>
    <s v="01"/>
    <s v="Aug"/>
    <s v="07 Aug 2026"/>
    <s v="07"/>
    <s v="Aug"/>
    <n v="6"/>
    <n v="6"/>
    <n v="0"/>
    <n v="0"/>
    <s v="КЛУБ МАГЕЛАН - ООД"/>
    <x v="4"/>
    <n v="3"/>
    <n v="1"/>
    <n v="2584.1599458000001"/>
    <n v="430.69332430000003"/>
    <s v="Romania"/>
    <s v="29 Jan 2026 12:48"/>
    <s v="29 Jan 2026"/>
    <s v="Jan"/>
    <n v="0"/>
    <n v="0"/>
    <n v="0"/>
    <n v="6"/>
    <n v="0"/>
    <n v="6"/>
    <n v="0"/>
    <s v="29.01.2025"/>
    <x v="0"/>
    <s v="01.08.2026"/>
    <n v="31"/>
    <x v="0"/>
  </r>
  <r>
    <s v="TO"/>
    <n v="0"/>
    <n v="5"/>
    <n v="0"/>
    <n v="8481"/>
    <s v="2311648"/>
    <s v="01 Sep 2026"/>
    <s v="01"/>
    <s v="Sep"/>
    <s v="06 Sep 2026"/>
    <s v="06"/>
    <s v="Sep"/>
    <n v="5"/>
    <n v="5"/>
    <n v="0"/>
    <n v="0"/>
    <s v="ТУРИСТИЧЕСКА АГЕНЦИЯ СОЛВЕКС - ЕООД"/>
    <x v="6"/>
    <n v="3"/>
    <n v="0"/>
    <n v="1424.3331974999999"/>
    <n v="284.86663949999996"/>
    <s v="[&quot;RO&quot;]"/>
    <s v="14 Nov 2025 12:06"/>
    <s v="14 Nov 2025"/>
    <s v="Nov"/>
    <n v="0"/>
    <n v="0"/>
    <n v="0"/>
    <n v="0"/>
    <n v="5"/>
    <n v="5"/>
    <n v="0"/>
    <s v="14.11.2025"/>
    <x v="11"/>
    <s v="01.09.2026"/>
    <n v="36"/>
    <x v="0"/>
  </r>
  <r>
    <s v="BOOKING"/>
    <n v="0"/>
    <n v="2"/>
    <n v="0"/>
    <n v="10050"/>
    <s v="5601317479"/>
    <s v="29 Jun 2026"/>
    <s v="29"/>
    <s v="Jun"/>
    <s v="01 Jul 2026"/>
    <s v="01"/>
    <s v="Jul"/>
    <n v="2"/>
    <n v="-28"/>
    <n v="2"/>
    <n v="0"/>
    <s v="BOOKING"/>
    <x v="3"/>
    <n v="2"/>
    <n v="1"/>
    <n v="883.67629211009171"/>
    <n v="441.83814605504585"/>
    <s v="Romania"/>
    <s v="11 Feb 2026 11:54"/>
    <s v="11 Feb 2026"/>
    <s v="Feb"/>
    <n v="0"/>
    <n v="2"/>
    <n v="0"/>
    <n v="0"/>
    <n v="0"/>
    <n v="2"/>
    <n v="0"/>
    <s v="11.02.2025"/>
    <x v="9"/>
    <s v="29.06.2026"/>
    <n v="27"/>
    <x v="1"/>
  </r>
  <r>
    <s v="TO"/>
    <n v="0"/>
    <n v="5"/>
    <n v="0"/>
    <n v="10208"/>
    <s v="1246223.235812"/>
    <s v="01 Jul 2026"/>
    <s v="01"/>
    <s v="Jul"/>
    <s v="06 Jul 2026"/>
    <s v="06"/>
    <s v="Jul"/>
    <n v="5"/>
    <n v="5"/>
    <n v="0"/>
    <n v="0"/>
    <s v="СЛР-ХОЛИДЕЙ-СЪРВИС ЕООД"/>
    <x v="4"/>
    <n v="3"/>
    <n v="0"/>
    <n v="2089.3153975"/>
    <n v="417.86307950000003"/>
    <s v="Romania"/>
    <s v="23 Feb 2026 16:26"/>
    <s v="23 Feb 2026"/>
    <s v="Feb"/>
    <n v="0"/>
    <n v="0"/>
    <n v="5"/>
    <n v="0"/>
    <n v="0"/>
    <n v="5"/>
    <n v="0"/>
    <s v="23.02.2025"/>
    <x v="8"/>
    <s v="01.07.2026"/>
    <n v="27"/>
    <x v="0"/>
  </r>
  <r>
    <s v="TO"/>
    <n v="0"/>
    <n v="5"/>
    <n v="0"/>
    <n v="8483"/>
    <s v="2311653"/>
    <s v="01 Sep 2026"/>
    <s v="01"/>
    <s v="Sep"/>
    <s v="06 Sep 2026"/>
    <s v="06"/>
    <s v="Sep"/>
    <n v="5"/>
    <n v="5"/>
    <n v="0"/>
    <n v="0"/>
    <s v="ТУРИСТИЧЕСКА АГЕНЦИЯ СОЛВЕКС - ЕООД"/>
    <x v="6"/>
    <n v="3"/>
    <n v="0"/>
    <n v="1424.3331974999999"/>
    <n v="284.86663949999996"/>
    <s v="[&quot;RO&quot;]"/>
    <s v="14 Nov 2025 12:06"/>
    <s v="14 Nov 2025"/>
    <s v="Nov"/>
    <n v="0"/>
    <n v="0"/>
    <n v="0"/>
    <n v="0"/>
    <n v="5"/>
    <n v="5"/>
    <n v="0"/>
    <s v="14.11.2025"/>
    <x v="11"/>
    <s v="01.09.2026"/>
    <n v="36"/>
    <x v="0"/>
  </r>
  <r>
    <s v="TO"/>
    <n v="0"/>
    <n v="5"/>
    <n v="0"/>
    <n v="9041"/>
    <s v="1181678.224237"/>
    <s v="04 Jul 2026"/>
    <s v="04"/>
    <s v="Jul"/>
    <s v="09 Jul 2026"/>
    <s v="09"/>
    <s v="Jul"/>
    <n v="5"/>
    <n v="5"/>
    <n v="0"/>
    <n v="0"/>
    <s v="СЛР-ХОЛИДЕЙ-СЪРВИС ЕООД"/>
    <x v="6"/>
    <n v="2"/>
    <n v="2"/>
    <n v="1632.8246755"/>
    <n v="326.56493510000001"/>
    <s v="Romania"/>
    <s v="06 Dec 2025 19:28"/>
    <s v="06 Dec 2025"/>
    <s v="Dec"/>
    <n v="0"/>
    <n v="0"/>
    <n v="5"/>
    <n v="0"/>
    <n v="0"/>
    <n v="5"/>
    <n v="0"/>
    <s v="06.12.2025"/>
    <x v="13"/>
    <s v="04.07.2026"/>
    <n v="27"/>
    <x v="0"/>
  </r>
  <r>
    <s v="TO"/>
    <n v="0"/>
    <n v="7"/>
    <n v="0"/>
    <n v="9667"/>
    <s v="18714"/>
    <s v="21 Jun 2026"/>
    <s v="21"/>
    <s v="Jun"/>
    <s v="28 Jun 2026"/>
    <s v="28"/>
    <s v="Jun"/>
    <n v="7"/>
    <n v="7"/>
    <n v="0"/>
    <n v="0"/>
    <s v="КЛУБ МАГЕЛАН - ООД"/>
    <x v="1"/>
    <n v="3"/>
    <n v="2"/>
    <n v="3353.5834678000001"/>
    <n v="479.08335254285714"/>
    <s v="Romania"/>
    <s v="23 Jan 2026 10:24"/>
    <s v="23 Jan 2026"/>
    <s v="Jan"/>
    <n v="0"/>
    <n v="7"/>
    <n v="0"/>
    <n v="0"/>
    <n v="0"/>
    <n v="7"/>
    <n v="0"/>
    <s v="23.01.2025"/>
    <x v="2"/>
    <s v="21.06.2026"/>
    <n v="26"/>
    <x v="0"/>
  </r>
  <r>
    <s v="BOOKING"/>
    <n v="0"/>
    <n v="0"/>
    <n v="4"/>
    <n v="9042"/>
    <s v="6321505833"/>
    <s v="26 Jul 2026"/>
    <s v="26"/>
    <s v="Jul"/>
    <s v="30 Jul 2026"/>
    <s v="30"/>
    <s v="Jul"/>
    <n v="4"/>
    <n v="4"/>
    <n v="0"/>
    <n v="0"/>
    <s v="BOOKING"/>
    <x v="4"/>
    <n v="1"/>
    <n v="2"/>
    <n v="1953.3896983486238"/>
    <n v="488.34742458715596"/>
    <s v="Israel"/>
    <s v="07 Dec 2025 00:44"/>
    <s v="06 Dec 2025"/>
    <s v="Dec"/>
    <n v="0"/>
    <n v="0"/>
    <n v="4"/>
    <n v="0"/>
    <n v="0"/>
    <n v="4"/>
    <n v="0"/>
    <s v="07.12.2025"/>
    <x v="16"/>
    <s v="26.07.2026"/>
    <n v="31"/>
    <x v="1"/>
  </r>
  <r>
    <s v="TO"/>
    <n v="0"/>
    <n v="4"/>
    <n v="1"/>
    <n v="9750"/>
    <s v="2322610"/>
    <s v="07 Jul 2026"/>
    <s v="07"/>
    <s v="Jul"/>
    <s v="12 Jul 2026"/>
    <s v="12"/>
    <s v="Jul"/>
    <n v="5"/>
    <n v="5"/>
    <n v="0"/>
    <n v="0"/>
    <s v="ТУРИСТИЧЕСКА АГЕНЦИЯ СОЛВЕКС - ЕООД"/>
    <x v="6"/>
    <n v="2"/>
    <n v="0"/>
    <n v="1497.1878649999999"/>
    <n v="299.43757299999999"/>
    <m/>
    <s v="26 Jan 2026 16:08"/>
    <s v="26 Jan 2026"/>
    <s v="Jan"/>
    <n v="0"/>
    <n v="0"/>
    <n v="5"/>
    <n v="0"/>
    <n v="0"/>
    <n v="5"/>
    <n v="0"/>
    <s v="26.01.2025"/>
    <x v="0"/>
    <s v="07.07.2026"/>
    <n v="28"/>
    <x v="0"/>
  </r>
  <r>
    <s v="TO"/>
    <n v="0"/>
    <n v="0"/>
    <n v="5"/>
    <n v="9825"/>
    <s v="1238399.231758"/>
    <s v="15 Aug 2026"/>
    <s v="15"/>
    <s v="Aug"/>
    <s v="20 Aug 2026"/>
    <s v="20"/>
    <s v="Aug"/>
    <n v="5"/>
    <n v="5"/>
    <n v="0"/>
    <n v="0"/>
    <s v="СЛР-ХОЛИДЕЙ-СЪРВИС ЕООД"/>
    <x v="4"/>
    <n v="3"/>
    <n v="1"/>
    <n v="2153.4666214999997"/>
    <n v="430.69332429999997"/>
    <s v="Romania"/>
    <s v="29 Jan 2026 13:44"/>
    <s v="29 Jan 2026"/>
    <s v="Jan"/>
    <n v="0"/>
    <n v="0"/>
    <n v="0"/>
    <n v="5"/>
    <n v="0"/>
    <n v="5"/>
    <n v="0"/>
    <s v="29.01.2025"/>
    <x v="0"/>
    <s v="15.08.2026"/>
    <n v="33"/>
    <x v="0"/>
  </r>
  <r>
    <s v="TO"/>
    <n v="0"/>
    <n v="5"/>
    <n v="0"/>
    <n v="8485"/>
    <s v="2311655"/>
    <s v="01 Sep 2026"/>
    <s v="01"/>
    <s v="Sep"/>
    <s v="06 Sep 2026"/>
    <s v="06"/>
    <s v="Sep"/>
    <n v="5"/>
    <n v="5"/>
    <n v="0"/>
    <n v="0"/>
    <s v="ТУРИСТИЧЕСКА АГЕНЦИЯ СОЛВЕКС - ЕООД"/>
    <x v="6"/>
    <n v="3"/>
    <n v="0"/>
    <n v="1424.3331974999999"/>
    <n v="284.86663949999996"/>
    <s v="[&quot;RO&quot;]"/>
    <s v="14 Nov 2025 12:16"/>
    <s v="14 Nov 2025"/>
    <s v="Nov"/>
    <n v="0"/>
    <n v="0"/>
    <n v="0"/>
    <n v="0"/>
    <n v="5"/>
    <n v="5"/>
    <n v="0"/>
    <s v="14.11.2025"/>
    <x v="11"/>
    <s v="01.09.2026"/>
    <n v="36"/>
    <x v="0"/>
  </r>
  <r>
    <s v="TO"/>
    <n v="0"/>
    <n v="5"/>
    <n v="0"/>
    <n v="9553"/>
    <s v="1189394.228919"/>
    <s v="06 Jul 2026"/>
    <s v="06"/>
    <s v="Jul"/>
    <s v="11 Jul 2026"/>
    <s v="11"/>
    <s v="Jul"/>
    <n v="5"/>
    <n v="5"/>
    <n v="0"/>
    <n v="0"/>
    <s v="СЛР-ХОЛИДЕЙ-СЪРВИС ЕООД"/>
    <x v="4"/>
    <n v="3"/>
    <n v="1"/>
    <n v="2031.3641545999997"/>
    <n v="406.27283091999993"/>
    <s v="Romania"/>
    <s v="17 Jan 2026 21:14"/>
    <s v="17 Jan 2026"/>
    <s v="Jan"/>
    <n v="0"/>
    <n v="0"/>
    <n v="5"/>
    <n v="0"/>
    <n v="0"/>
    <n v="5"/>
    <n v="0"/>
    <s v="17.01.2025"/>
    <x v="7"/>
    <s v="06.07.2026"/>
    <n v="28"/>
    <x v="0"/>
  </r>
  <r>
    <s v="TO"/>
    <n v="0"/>
    <n v="6"/>
    <n v="0"/>
    <n v="9672"/>
    <s v="1234886.230144"/>
    <s v="04 Jul 2026"/>
    <s v="04"/>
    <s v="Jul"/>
    <s v="10 Jul 2026"/>
    <s v="10"/>
    <s v="Jul"/>
    <n v="6"/>
    <n v="6"/>
    <n v="0"/>
    <n v="0"/>
    <s v="СЛР-ХОЛИДЕЙ-СЪРВИС ЕООД"/>
    <x v="5"/>
    <n v="2"/>
    <n v="2"/>
    <n v="2524.6831554999999"/>
    <n v="420.78052591666665"/>
    <s v="Romania"/>
    <s v="23 Jan 2026 11:04"/>
    <s v="23 Jan 2026"/>
    <s v="Jan"/>
    <n v="0"/>
    <n v="0"/>
    <n v="6"/>
    <n v="0"/>
    <n v="0"/>
    <n v="6"/>
    <n v="0"/>
    <s v="23.01.2025"/>
    <x v="2"/>
    <s v="04.07.2026"/>
    <n v="27"/>
    <x v="0"/>
  </r>
  <r>
    <s v="TO"/>
    <n v="0"/>
    <n v="6"/>
    <n v="0"/>
    <n v="9623"/>
    <s v="1191248.229836"/>
    <s v="29 Jun 2026"/>
    <s v="29"/>
    <s v="Jun"/>
    <s v="05 Jul 2026"/>
    <s v="05"/>
    <s v="Jul"/>
    <n v="6"/>
    <n v="-24"/>
    <n v="2"/>
    <n v="4"/>
    <s v="СЛР-ХОЛИДЕЙ-СЪРВИС ЕООД"/>
    <x v="0"/>
    <n v="2"/>
    <n v="1"/>
    <n v="1944.2514864"/>
    <n v="324.0419144"/>
    <s v="Romania"/>
    <s v="21 Jan 2026 13:44"/>
    <s v="21 Jan 2026"/>
    <s v="Jan"/>
    <n v="0"/>
    <n v="2"/>
    <n v="4"/>
    <n v="0"/>
    <n v="0"/>
    <n v="6"/>
    <n v="0"/>
    <s v="21.01.2025"/>
    <x v="2"/>
    <s v="29.06.2026"/>
    <n v="27"/>
    <x v="0"/>
  </r>
  <r>
    <s v="TO"/>
    <n v="0"/>
    <n v="0"/>
    <n v="7"/>
    <n v="9668"/>
    <s v="1191591.229873"/>
    <s v="01 Aug 2026"/>
    <s v="01"/>
    <s v="Aug"/>
    <s v="08 Aug 2026"/>
    <s v="08"/>
    <s v="Aug"/>
    <n v="7"/>
    <n v="7"/>
    <n v="0"/>
    <n v="0"/>
    <s v="СЛР-ХОЛИДЕЙ-СЪРВИС ЕООД"/>
    <x v="4"/>
    <n v="2"/>
    <n v="2"/>
    <n v="2791.5561589999998"/>
    <n v="398.79373699999996"/>
    <s v="Romania"/>
    <s v="23 Jan 2026 11:02"/>
    <s v="21 Jan 2026"/>
    <s v="Jan"/>
    <n v="0"/>
    <n v="0"/>
    <n v="0"/>
    <n v="7"/>
    <n v="0"/>
    <n v="7"/>
    <n v="0"/>
    <s v="23.01.2025"/>
    <x v="2"/>
    <s v="01.08.2026"/>
    <n v="31"/>
    <x v="0"/>
  </r>
  <r>
    <s v="TO"/>
    <n v="0"/>
    <n v="0"/>
    <n v="7"/>
    <n v="9669"/>
    <s v="1191591.229874"/>
    <s v="01 Aug 2026"/>
    <s v="01"/>
    <s v="Aug"/>
    <s v="08 Aug 2026"/>
    <s v="08"/>
    <s v="Aug"/>
    <n v="7"/>
    <n v="7"/>
    <n v="0"/>
    <n v="0"/>
    <s v="СЛР-ХОЛИДЕЙ-СЪРВИС ЕООД"/>
    <x v="4"/>
    <n v="3"/>
    <n v="1"/>
    <n v="3014.8532700999999"/>
    <n v="430.69332429999997"/>
    <s v="Romania"/>
    <s v="23 Jan 2026 11:02"/>
    <s v="21 Jan 2026"/>
    <s v="Jan"/>
    <n v="0"/>
    <n v="0"/>
    <n v="0"/>
    <n v="7"/>
    <n v="0"/>
    <n v="7"/>
    <n v="0"/>
    <s v="23.01.2025"/>
    <x v="2"/>
    <s v="01.08.2026"/>
    <n v="31"/>
    <x v="0"/>
  </r>
  <r>
    <s v="TO"/>
    <n v="0"/>
    <n v="0"/>
    <n v="5"/>
    <n v="9670"/>
    <s v="1191629.230086"/>
    <s v="13 Jul 2026"/>
    <s v="13"/>
    <s v="Jul"/>
    <s v="18 Jul 2026"/>
    <s v="18"/>
    <s v="Jul"/>
    <n v="5"/>
    <n v="5"/>
    <n v="0"/>
    <n v="0"/>
    <s v="СЛР-ХОЛИДЕЙ-СЪРВИС ЕООД"/>
    <x v="7"/>
    <n v="2"/>
    <n v="3"/>
    <n v="3014.5207789999999"/>
    <n v="602.90415580000001"/>
    <s v="Romania"/>
    <s v="23 Jan 2026 11:03"/>
    <s v="22 Jan 2026"/>
    <s v="Jan"/>
    <n v="0"/>
    <n v="0"/>
    <n v="5"/>
    <n v="0"/>
    <n v="0"/>
    <n v="5"/>
    <n v="0"/>
    <s v="23.01.2025"/>
    <x v="2"/>
    <s v="13.07.2026"/>
    <n v="29"/>
    <x v="0"/>
  </r>
  <r>
    <s v="TO"/>
    <n v="0"/>
    <n v="5"/>
    <n v="0"/>
    <n v="9671"/>
    <s v="1191686.230098"/>
    <s v="29 Aug 2026"/>
    <s v="29"/>
    <s v="Aug"/>
    <s v="03 Sep 2026"/>
    <s v="03"/>
    <s v="Sep"/>
    <n v="5"/>
    <n v="-26"/>
    <n v="2"/>
    <n v="2"/>
    <s v="СЛР-ХОЛИДЕЙ-СЪРВИС ЕООД"/>
    <x v="1"/>
    <n v="4"/>
    <n v="0"/>
    <n v="2386.4450910999999"/>
    <n v="477.28901822"/>
    <s v="Romania"/>
    <s v="23 Jan 2026 11:03"/>
    <s v="22 Jan 2026"/>
    <s v="Jan"/>
    <n v="0"/>
    <n v="0"/>
    <n v="0"/>
    <n v="2"/>
    <n v="2"/>
    <n v="4"/>
    <n v="-1"/>
    <s v="23.01.2025"/>
    <x v="2"/>
    <s v="29.08.2026"/>
    <n v="35"/>
    <x v="0"/>
  </r>
  <r>
    <s v="TO"/>
    <n v="0"/>
    <n v="5"/>
    <n v="0"/>
    <n v="8892"/>
    <s v="NT310567"/>
    <s v="28 Jun 2026"/>
    <s v="28"/>
    <s v="Jun"/>
    <s v="03 Jul 2026"/>
    <s v="03"/>
    <s v="Jul"/>
    <n v="5"/>
    <n v="-25"/>
    <n v="3"/>
    <n v="2"/>
    <s v="НОВОТОН - ЕООД"/>
    <x v="4"/>
    <n v="3"/>
    <n v="1"/>
    <n v="1810.707414"/>
    <n v="362.14148280000001"/>
    <s v="Bulgaria"/>
    <s v="28 Nov 2025 10:43"/>
    <s v="28 Nov 2025"/>
    <s v="Nov"/>
    <n v="0"/>
    <n v="3"/>
    <n v="2"/>
    <n v="0"/>
    <n v="0"/>
    <n v="5"/>
    <n v="0"/>
    <s v="28.11.2025"/>
    <x v="15"/>
    <s v="28.06.2026"/>
    <n v="27"/>
    <x v="0"/>
  </r>
  <r>
    <s v="BOOKING"/>
    <n v="0"/>
    <n v="2"/>
    <n v="0"/>
    <n v="10051"/>
    <s v="6084596206"/>
    <s v="29 Jun 2026"/>
    <s v="29"/>
    <s v="Jun"/>
    <s v="01 Jul 2026"/>
    <s v="01"/>
    <s v="Jul"/>
    <n v="2"/>
    <n v="-28"/>
    <n v="2"/>
    <n v="0"/>
    <s v="BOOKING"/>
    <x v="3"/>
    <n v="3"/>
    <n v="1"/>
    <n v="1192.9486396330276"/>
    <n v="596.4743198165138"/>
    <s v="Romania"/>
    <s v="11 Feb 2026 12:18"/>
    <s v="11 Feb 2026"/>
    <s v="Feb"/>
    <n v="0"/>
    <n v="2"/>
    <n v="0"/>
    <n v="0"/>
    <n v="0"/>
    <n v="2"/>
    <n v="0"/>
    <s v="11.02.2025"/>
    <x v="9"/>
    <s v="29.06.2026"/>
    <n v="27"/>
    <x v="1"/>
  </r>
  <r>
    <s v="TO"/>
    <n v="0"/>
    <n v="0"/>
    <n v="5"/>
    <n v="9826"/>
    <s v="1238401.231760"/>
    <s v="15 Aug 2026"/>
    <s v="15"/>
    <s v="Aug"/>
    <s v="20 Aug 2026"/>
    <s v="20"/>
    <s v="Aug"/>
    <n v="5"/>
    <n v="5"/>
    <n v="0"/>
    <n v="0"/>
    <s v="СЛР-ХОЛИДЕЙ-СЪРВИС ЕООД"/>
    <x v="4"/>
    <n v="2"/>
    <n v="2"/>
    <n v="1993.9686850000001"/>
    <n v="398.79373700000002"/>
    <s v="Romania"/>
    <s v="29 Jan 2026 13:58"/>
    <s v="29 Jan 2026"/>
    <s v="Jan"/>
    <n v="0"/>
    <n v="0"/>
    <n v="0"/>
    <n v="5"/>
    <n v="0"/>
    <n v="5"/>
    <n v="0"/>
    <s v="29.01.2025"/>
    <x v="0"/>
    <s v="15.08.2026"/>
    <n v="33"/>
    <x v="0"/>
  </r>
  <r>
    <s v="TO"/>
    <n v="0"/>
    <n v="0"/>
    <n v="6"/>
    <n v="8217"/>
    <s v="1172907.220426"/>
    <s v="02 Aug 2026"/>
    <s v="02"/>
    <s v="Aug"/>
    <s v="08 Aug 2026"/>
    <s v="08"/>
    <s v="Aug"/>
    <n v="6"/>
    <n v="6"/>
    <n v="0"/>
    <n v="0"/>
    <s v="СЛР-ХОЛИДЕЙ-СЪРВИС ЕООД"/>
    <x v="3"/>
    <n v="2"/>
    <n v="1"/>
    <n v="1640.7849035999998"/>
    <n v="273.46415059999998"/>
    <s v="Romania"/>
    <s v="07 Nov 2025 16:07"/>
    <s v="07 Nov 2025"/>
    <s v="Nov"/>
    <n v="0"/>
    <n v="0"/>
    <n v="0"/>
    <n v="6"/>
    <n v="0"/>
    <n v="6"/>
    <n v="0"/>
    <s v="07.11.2025"/>
    <x v="3"/>
    <s v="02.08.2026"/>
    <n v="32"/>
    <x v="0"/>
  </r>
  <r>
    <s v="BOOKING"/>
    <n v="0"/>
    <n v="2"/>
    <n v="0"/>
    <n v="10209"/>
    <s v="6622490588"/>
    <s v="11 Sep 2026"/>
    <s v="11"/>
    <s v="Sep"/>
    <s v="13 Sep 2026"/>
    <s v="13"/>
    <s v="Sep"/>
    <n v="2"/>
    <n v="2"/>
    <n v="0"/>
    <n v="0"/>
    <s v="BOOKING"/>
    <x v="6"/>
    <n v="2"/>
    <n v="2"/>
    <n v="617.71929889908245"/>
    <n v="308.85964944954122"/>
    <s v="Romania"/>
    <s v="23 Feb 2026 19:52"/>
    <s v="23 Feb 2026"/>
    <s v="Feb"/>
    <n v="0"/>
    <n v="0"/>
    <n v="0"/>
    <n v="0"/>
    <n v="2"/>
    <n v="2"/>
    <n v="0"/>
    <s v="23.02.2025"/>
    <x v="8"/>
    <s v="11.09.2026"/>
    <n v="37"/>
    <x v="0"/>
  </r>
  <r>
    <s v="TO"/>
    <n v="0"/>
    <n v="0"/>
    <n v="6"/>
    <n v="8491"/>
    <s v="NT308644"/>
    <s v="17 Jul 2026"/>
    <s v="17"/>
    <s v="Jul"/>
    <s v="23 Jul 2026"/>
    <s v="23"/>
    <s v="Jul"/>
    <n v="6"/>
    <n v="6"/>
    <n v="0"/>
    <n v="0"/>
    <s v="НОВОТОН - ЕООД"/>
    <x v="6"/>
    <n v="3"/>
    <n v="0"/>
    <n v="2162.6394642"/>
    <n v="360.43991069999998"/>
    <s v="Bulgaria"/>
    <s v="14 Nov 2025 14:51"/>
    <s v="14 Nov 2025"/>
    <s v="Nov"/>
    <n v="0"/>
    <n v="0"/>
    <n v="6"/>
    <n v="0"/>
    <n v="0"/>
    <n v="6"/>
    <n v="0"/>
    <s v="14.11.2025"/>
    <x v="11"/>
    <s v="17.07.2026"/>
    <n v="29"/>
    <x v="0"/>
  </r>
  <r>
    <s v="BOOKING"/>
    <n v="0"/>
    <n v="0"/>
    <n v="4"/>
    <n v="10258"/>
    <s v="6628775490"/>
    <s v="18 Aug 2026"/>
    <s v="18"/>
    <s v="Aug"/>
    <s v="22 Aug 2026"/>
    <s v="22"/>
    <s v="Aug"/>
    <n v="4"/>
    <n v="4"/>
    <n v="0"/>
    <n v="0"/>
    <s v="BOOKING"/>
    <x v="0"/>
    <n v="2"/>
    <n v="1"/>
    <n v="2151.0541321100914"/>
    <n v="537.76353302752284"/>
    <s v="Romania"/>
    <s v="27 Feb 2026 15:58"/>
    <s v="27 Feb 2026"/>
    <s v="Feb"/>
    <n v="0"/>
    <n v="0"/>
    <n v="0"/>
    <n v="4"/>
    <n v="0"/>
    <n v="4"/>
    <n v="0"/>
    <s v="27.02.2025"/>
    <x v="8"/>
    <s v="18.08.2026"/>
    <n v="34"/>
    <x v="0"/>
  </r>
  <r>
    <s v="TO"/>
    <n v="0"/>
    <n v="0"/>
    <n v="5"/>
    <n v="9142"/>
    <s v="2316396"/>
    <s v="13 Aug 2026"/>
    <s v="13"/>
    <s v="Aug"/>
    <s v="18 Aug 2026"/>
    <s v="18"/>
    <s v="Aug"/>
    <n v="5"/>
    <n v="5"/>
    <n v="0"/>
    <n v="0"/>
    <s v="ТУРИСТИЧЕСКА АГЕНЦИЯ СОЛВЕКС - ЕООД"/>
    <x v="4"/>
    <n v="2"/>
    <n v="2"/>
    <n v="1851.4864694999999"/>
    <n v="370.2972939"/>
    <m/>
    <s v="19 Dec 2025 09:08"/>
    <s v="18 Dec 2025"/>
    <s v="Dec"/>
    <n v="0"/>
    <n v="0"/>
    <n v="0"/>
    <n v="5"/>
    <n v="0"/>
    <n v="5"/>
    <n v="0"/>
    <s v="19.12.2025"/>
    <x v="10"/>
    <s v="13.08.2026"/>
    <n v="33"/>
    <x v="0"/>
  </r>
  <r>
    <s v="TO"/>
    <n v="0"/>
    <n v="6"/>
    <n v="0"/>
    <n v="8494"/>
    <s v="NT308655"/>
    <s v="26 Jun 2026"/>
    <s v="26"/>
    <s v="Jun"/>
    <s v="02 Jul 2026"/>
    <s v="02"/>
    <s v="Jul"/>
    <n v="6"/>
    <n v="-24"/>
    <n v="5"/>
    <n v="1"/>
    <s v="НОВОТОН - ЕООД"/>
    <x v="6"/>
    <n v="3"/>
    <n v="0"/>
    <n v="1953.4047708000001"/>
    <n v="325.56746179999999"/>
    <m/>
    <s v="14 Nov 2025 16:01"/>
    <s v="14 Nov 2025"/>
    <s v="Nov"/>
    <n v="0"/>
    <n v="5"/>
    <n v="1"/>
    <n v="0"/>
    <n v="0"/>
    <n v="6"/>
    <n v="0"/>
    <s v="14.11.2025"/>
    <x v="11"/>
    <s v="26.06.2026"/>
    <n v="26"/>
    <x v="0"/>
  </r>
  <r>
    <s v="TOPOLA SKIES"/>
    <n v="0"/>
    <n v="5"/>
    <n v="0"/>
    <n v="8227"/>
    <s v="404690"/>
    <s v="15 Jun 2026"/>
    <s v="15"/>
    <s v="Jun"/>
    <s v="20 Jun 2026"/>
    <s v="20"/>
    <s v="Jun"/>
    <n v="5"/>
    <n v="5"/>
    <n v="0"/>
    <n v="0"/>
    <s v="TOPOLA SKIES"/>
    <x v="3"/>
    <n v="2"/>
    <n v="2"/>
    <n v="1195.0300733944953"/>
    <n v="239.00601467889902"/>
    <m/>
    <s v="07 Nov 2025 19:52"/>
    <s v="07 Nov 2025"/>
    <s v="Nov"/>
    <n v="0"/>
    <n v="5"/>
    <n v="0"/>
    <n v="0"/>
    <n v="0"/>
    <n v="5"/>
    <n v="0"/>
    <s v="07.11.2025"/>
    <x v="3"/>
    <s v="15.06.2026"/>
    <n v="25"/>
    <x v="0"/>
  </r>
  <r>
    <s v="TOPOLA SKIES"/>
    <n v="0"/>
    <n v="0"/>
    <n v="5"/>
    <n v="8796"/>
    <s v="414171"/>
    <s v="21 Jul 2026"/>
    <s v="21"/>
    <s v="Jul"/>
    <s v="26 Jul 2026"/>
    <s v="26"/>
    <s v="Jul"/>
    <n v="5"/>
    <n v="5"/>
    <n v="0"/>
    <n v="0"/>
    <s v="TOPOLA SKIES"/>
    <x v="4"/>
    <n v="3"/>
    <n v="1"/>
    <n v="2401.1850513761465"/>
    <n v="480.2370102752293"/>
    <m/>
    <s v="24 Nov 2025 20:56"/>
    <s v="24 Nov 2025"/>
    <s v="Nov"/>
    <n v="0"/>
    <n v="0"/>
    <n v="5"/>
    <n v="0"/>
    <n v="0"/>
    <n v="5"/>
    <n v="0"/>
    <s v="24.11.2025"/>
    <x v="15"/>
    <s v="21.07.2026"/>
    <n v="30"/>
    <x v="0"/>
  </r>
  <r>
    <s v="TO"/>
    <n v="0"/>
    <n v="0"/>
    <n v="6"/>
    <n v="8495"/>
    <s v="2311699"/>
    <s v="01 Aug 2026"/>
    <s v="01"/>
    <s v="Aug"/>
    <s v="07 Aug 2026"/>
    <s v="07"/>
    <s v="Aug"/>
    <n v="6"/>
    <n v="6"/>
    <n v="0"/>
    <n v="0"/>
    <s v="ТУРИСТИЧЕСКА АГЕНЦИЯ СОЛВЕКС - ЕООД"/>
    <x v="2"/>
    <n v="1"/>
    <n v="0"/>
    <n v="1263.857346"/>
    <n v="210.64289099999999"/>
    <s v="[&quot;RO&quot;]"/>
    <s v="14 Nov 2025 16:05"/>
    <s v="14 Nov 2025"/>
    <s v="Nov"/>
    <n v="0"/>
    <n v="0"/>
    <n v="0"/>
    <n v="6"/>
    <n v="0"/>
    <n v="6"/>
    <n v="0"/>
    <s v="14.11.2025"/>
    <x v="11"/>
    <s v="01.08.2026"/>
    <n v="31"/>
    <x v="0"/>
  </r>
  <r>
    <s v="TO"/>
    <n v="0"/>
    <n v="0"/>
    <n v="5"/>
    <n v="10368"/>
    <s v="1249102.197242"/>
    <s v="09 Aug 2026"/>
    <s v="09"/>
    <s v="Aug"/>
    <s v="14 Aug 2026"/>
    <s v="14"/>
    <s v="Aug"/>
    <n v="5"/>
    <n v="5"/>
    <n v="0"/>
    <n v="0"/>
    <s v="СЛР-ХОЛИДЕЙ-СЪРВИС ЕООД"/>
    <x v="4"/>
    <n v="3"/>
    <n v="1"/>
    <n v="2307.3904425000001"/>
    <n v="461.47808850000001"/>
    <s v="Romania"/>
    <s v="09 Mar 2026 09:49"/>
    <s v="07 Mar 2026"/>
    <s v="Mar"/>
    <n v="0"/>
    <n v="0"/>
    <n v="0"/>
    <n v="5"/>
    <n v="0"/>
    <n v="5"/>
    <n v="0"/>
    <s v="09.03.2025"/>
    <x v="19"/>
    <s v="09.08.2026"/>
    <n v="33"/>
    <x v="0"/>
  </r>
  <r>
    <s v="TO"/>
    <n v="0"/>
    <n v="5"/>
    <n v="2"/>
    <n v="8497"/>
    <s v="1175927.221515"/>
    <s v="06 Jul 2026"/>
    <s v="06"/>
    <s v="Jul"/>
    <s v="13 Jul 2026"/>
    <s v="13"/>
    <s v="Jul"/>
    <n v="7"/>
    <n v="7"/>
    <n v="0"/>
    <n v="0"/>
    <s v="СЛР-ХОЛИДЕЙ-СЪРВИС ЕООД"/>
    <x v="4"/>
    <n v="3"/>
    <n v="1"/>
    <n v="2479.5230407999998"/>
    <n v="354.21757725714281"/>
    <s v="Romania"/>
    <s v="14 Nov 2025 17:01"/>
    <s v="14 Nov 2025"/>
    <s v="Nov"/>
    <n v="0"/>
    <n v="0"/>
    <n v="7"/>
    <n v="0"/>
    <n v="0"/>
    <n v="7"/>
    <n v="0"/>
    <s v="14.11.2025"/>
    <x v="11"/>
    <s v="06.07.2026"/>
    <n v="28"/>
    <x v="0"/>
  </r>
  <r>
    <s v="TO"/>
    <n v="0"/>
    <n v="5"/>
    <n v="0"/>
    <n v="10312"/>
    <s v="1248224.196598"/>
    <s v="01 Jul 2026"/>
    <s v="01"/>
    <s v="Jul"/>
    <s v="06 Jul 2026"/>
    <s v="06"/>
    <s v="Jul"/>
    <n v="5"/>
    <n v="5"/>
    <n v="0"/>
    <n v="0"/>
    <s v="СЛР-ХОЛИДЕЙ-СЪРВИС ЕООД"/>
    <x v="2"/>
    <n v="2"/>
    <n v="2"/>
    <n v="1968.1517289999999"/>
    <n v="393.63034579999999"/>
    <s v="Romania"/>
    <s v="02 Mar 2026 16:39"/>
    <s v="02 Mar 2026"/>
    <s v="Mar"/>
    <n v="0"/>
    <n v="0"/>
    <n v="5"/>
    <n v="0"/>
    <n v="0"/>
    <n v="5"/>
    <n v="0"/>
    <s v="02.03.2025"/>
    <x v="6"/>
    <s v="01.07.2026"/>
    <n v="27"/>
    <x v="0"/>
  </r>
  <r>
    <s v="TO"/>
    <n v="0"/>
    <n v="5"/>
    <n v="1"/>
    <n v="10370"/>
    <s v="1249137.197252"/>
    <s v="24 Aug 2026"/>
    <s v="24"/>
    <s v="Aug"/>
    <s v="30 Aug 2026"/>
    <s v="30"/>
    <s v="Aug"/>
    <n v="6"/>
    <n v="6"/>
    <n v="0"/>
    <n v="0"/>
    <s v="СЛР-ХОЛИДЕЙ-СЪРВИС ЕООД"/>
    <x v="4"/>
    <n v="2"/>
    <n v="1"/>
    <n v="1857.1779347999998"/>
    <n v="309.52965579999994"/>
    <s v="Romania"/>
    <s v="09 Mar 2026 10:10"/>
    <s v="07 Mar 2026"/>
    <s v="Mar"/>
    <n v="0"/>
    <n v="0"/>
    <n v="0"/>
    <n v="6"/>
    <n v="0"/>
    <n v="6"/>
    <n v="0"/>
    <s v="09.03.2025"/>
    <x v="19"/>
    <s v="24.08.2026"/>
    <n v="35"/>
    <x v="0"/>
  </r>
  <r>
    <s v="TOPOLA SKIES"/>
    <n v="0"/>
    <n v="7"/>
    <n v="0"/>
    <n v="10358"/>
    <s v="489354"/>
    <s v="30 Jun 2026"/>
    <s v="30"/>
    <s v="Jun"/>
    <s v="07 Jul 2026"/>
    <s v="07"/>
    <s v="Jul"/>
    <n v="7"/>
    <n v="-23"/>
    <n v="1"/>
    <n v="6"/>
    <s v="TOPOLA SKIES"/>
    <x v="0"/>
    <n v="2"/>
    <n v="2"/>
    <n v="2920.28745412844"/>
    <n v="417.18392201834854"/>
    <m/>
    <s v="08 Mar 2026 14:58"/>
    <s v="08 Mar 2026"/>
    <s v="Mar"/>
    <n v="0"/>
    <n v="1"/>
    <n v="6"/>
    <n v="0"/>
    <n v="0"/>
    <n v="7"/>
    <n v="0"/>
    <s v="08.03.2025"/>
    <x v="6"/>
    <s v="30.06.2026"/>
    <n v="27"/>
    <x v="0"/>
  </r>
  <r>
    <s v="TO"/>
    <n v="0"/>
    <n v="5"/>
    <n v="0"/>
    <n v="10371"/>
    <s v="1249154.197254"/>
    <s v="25 Jun 2026"/>
    <s v="25"/>
    <s v="Jun"/>
    <s v="30 Jun 2026"/>
    <s v="30"/>
    <s v="Jun"/>
    <n v="5"/>
    <n v="5"/>
    <n v="0"/>
    <n v="0"/>
    <s v="СЛР-ХОЛИДЕЙ-СЪРВИС ЕООД"/>
    <x v="2"/>
    <n v="3"/>
    <n v="0"/>
    <n v="2125.4982525"/>
    <n v="425.0996505"/>
    <s v="Romania"/>
    <s v="09 Mar 2026 10:11"/>
    <s v="08 Mar 2026"/>
    <s v="Mar"/>
    <n v="0"/>
    <n v="5"/>
    <n v="0"/>
    <n v="0"/>
    <n v="0"/>
    <n v="5"/>
    <n v="0"/>
    <s v="09.03.2025"/>
    <x v="19"/>
    <s v="25.06.2026"/>
    <n v="26"/>
    <x v="0"/>
  </r>
  <r>
    <s v="TO"/>
    <n v="0"/>
    <n v="0"/>
    <n v="5"/>
    <n v="9023"/>
    <s v="14072026"/>
    <s v="21 Jul 2026"/>
    <s v="21"/>
    <s v="Jul"/>
    <s v="26 Jul 2026"/>
    <s v="26"/>
    <s v="Jul"/>
    <n v="5"/>
    <n v="5"/>
    <n v="0"/>
    <n v="0"/>
    <s v="КЛАВИС ТРЕНД - ООД"/>
    <x v="4"/>
    <n v="3"/>
    <n v="1"/>
    <n v="1999.5428005000001"/>
    <n v="399.90856010000005"/>
    <m/>
    <s v="05 Dec 2025 09:12"/>
    <s v="04 Dec 2025"/>
    <s v="Dec"/>
    <n v="0"/>
    <n v="0"/>
    <n v="5"/>
    <n v="0"/>
    <n v="0"/>
    <n v="5"/>
    <n v="0"/>
    <s v="05.12.2025"/>
    <x v="13"/>
    <s v="21.07.2026"/>
    <n v="30"/>
    <x v="0"/>
  </r>
  <r>
    <s v="TO"/>
    <n v="0"/>
    <n v="0"/>
    <n v="5"/>
    <n v="9146"/>
    <s v="2316535"/>
    <s v="26 Jul 2026"/>
    <s v="26"/>
    <s v="Jul"/>
    <s v="31 Jul 2026"/>
    <s v="31"/>
    <s v="Jul"/>
    <n v="5"/>
    <n v="5"/>
    <n v="0"/>
    <n v="0"/>
    <s v="ТУРИСТИЧЕСКА АГЕНЦИЯ СОЛВЕКС - ЕООД"/>
    <x v="3"/>
    <n v="2"/>
    <n v="2"/>
    <n v="1851.4864694999999"/>
    <n v="370.2972939"/>
    <s v="Romania"/>
    <s v="19 Dec 2025 20:56"/>
    <s v="19 Dec 2025"/>
    <s v="Dec"/>
    <n v="0"/>
    <n v="0"/>
    <n v="5"/>
    <n v="0"/>
    <n v="0"/>
    <n v="5"/>
    <n v="0"/>
    <s v="19.12.2025"/>
    <x v="10"/>
    <s v="26.07.2026"/>
    <n v="31"/>
    <x v="0"/>
  </r>
  <r>
    <s v="TO"/>
    <n v="0"/>
    <n v="0"/>
    <n v="5"/>
    <n v="9147"/>
    <s v="2316536"/>
    <s v="26 Jul 2026"/>
    <s v="26"/>
    <s v="Jul"/>
    <s v="31 Jul 2026"/>
    <s v="31"/>
    <s v="Jul"/>
    <n v="5"/>
    <n v="5"/>
    <n v="0"/>
    <n v="0"/>
    <s v="ТУРИСТИЧЕСКА АГЕНЦИЯ СОЛВЕКС - ЕООД"/>
    <x v="3"/>
    <n v="1"/>
    <n v="2"/>
    <n v="1481.1500589999998"/>
    <n v="296.23001179999994"/>
    <s v="Romania"/>
    <s v="19 Dec 2025 20:56"/>
    <s v="19 Dec 2025"/>
    <s v="Dec"/>
    <n v="0"/>
    <n v="0"/>
    <n v="5"/>
    <n v="0"/>
    <n v="0"/>
    <n v="5"/>
    <n v="0"/>
    <s v="19.12.2025"/>
    <x v="10"/>
    <s v="26.07.2026"/>
    <n v="31"/>
    <x v="0"/>
  </r>
  <r>
    <s v="TO"/>
    <n v="0"/>
    <n v="0"/>
    <n v="5"/>
    <n v="9829"/>
    <s v="1238438.231773"/>
    <s v="03 Aug 2026"/>
    <s v="03"/>
    <s v="Aug"/>
    <s v="08 Aug 2026"/>
    <s v="08"/>
    <s v="Aug"/>
    <n v="5"/>
    <n v="5"/>
    <n v="0"/>
    <n v="0"/>
    <s v="СЛР-ХОЛИДЕЙ-СЪРВИС ЕООД"/>
    <x v="3"/>
    <n v="2"/>
    <n v="1"/>
    <n v="1595.1749480000001"/>
    <n v="319.03498960000002"/>
    <s v="Romania"/>
    <s v="29 Jan 2026 14:39"/>
    <s v="29 Jan 2026"/>
    <s v="Jan"/>
    <n v="0"/>
    <n v="0"/>
    <n v="0"/>
    <n v="5"/>
    <n v="0"/>
    <n v="5"/>
    <n v="0"/>
    <s v="29.01.2025"/>
    <x v="0"/>
    <s v="03.08.2026"/>
    <n v="32"/>
    <x v="0"/>
  </r>
  <r>
    <s v="TO"/>
    <n v="0"/>
    <n v="4"/>
    <n v="3"/>
    <n v="9673"/>
    <s v="2321738"/>
    <s v="22 Aug 2026"/>
    <s v="22"/>
    <s v="Aug"/>
    <s v="29 Aug 2026"/>
    <s v="29"/>
    <s v="Aug"/>
    <n v="7"/>
    <n v="7"/>
    <n v="0"/>
    <n v="0"/>
    <s v="ТУРИСТИЧЕСКА АГЕНЦИЯ СОЛВЕКС - ЕООД"/>
    <x v="6"/>
    <n v="2"/>
    <n v="1"/>
    <n v="2029.7994905999999"/>
    <n v="289.97135579999997"/>
    <s v="Romania"/>
    <s v="23 Jan 2026 12:11"/>
    <s v="22 Jan 2026"/>
    <s v="Jan"/>
    <n v="0"/>
    <n v="0"/>
    <n v="0"/>
    <n v="7"/>
    <n v="0"/>
    <n v="7"/>
    <n v="0"/>
    <s v="23.01.2025"/>
    <x v="2"/>
    <s v="22.08.2026"/>
    <n v="34"/>
    <x v="0"/>
  </r>
  <r>
    <s v="TO"/>
    <n v="0"/>
    <n v="0"/>
    <n v="6"/>
    <n v="10376"/>
    <s v="1249179.197259"/>
    <s v="27 Jul 2026"/>
    <s v="27"/>
    <s v="Jul"/>
    <s v="02 Aug 2026"/>
    <s v="02"/>
    <s v="Aug"/>
    <n v="6"/>
    <n v="-25"/>
    <n v="4"/>
    <n v="1"/>
    <s v="СЛР-ХОЛИДЕЙ-СЪРВИС ЕООД"/>
    <x v="0"/>
    <n v="2"/>
    <n v="2"/>
    <n v="2826.1352333999998"/>
    <n v="471.02253889999997"/>
    <s v="Romania"/>
    <s v="09 Mar 2026 10:29"/>
    <s v="08 Mar 2026"/>
    <s v="Mar"/>
    <n v="0"/>
    <n v="0"/>
    <n v="4"/>
    <n v="1"/>
    <n v="0"/>
    <n v="5"/>
    <n v="-1"/>
    <s v="09.03.2025"/>
    <x v="19"/>
    <s v="27.07.2026"/>
    <n v="31"/>
    <x v="0"/>
  </r>
  <r>
    <s v="TOPOLA SKIES"/>
    <n v="0"/>
    <n v="0"/>
    <n v="5"/>
    <n v="10027"/>
    <s v="467728"/>
    <s v="20 Jul 2026"/>
    <s v="20"/>
    <s v="Jul"/>
    <s v="25 Jul 2026"/>
    <s v="25"/>
    <s v="Jul"/>
    <n v="5"/>
    <n v="5"/>
    <n v="0"/>
    <n v="0"/>
    <s v="TOPOLA SKIES"/>
    <x v="0"/>
    <n v="2"/>
    <n v="2"/>
    <n v="2826.0846330275231"/>
    <n v="565.21692660550445"/>
    <m/>
    <s v="08 Feb 2026 11:58"/>
    <s v="08 Feb 2026"/>
    <s v="Feb"/>
    <n v="0"/>
    <n v="0"/>
    <n v="5"/>
    <n v="0"/>
    <n v="0"/>
    <n v="5"/>
    <n v="0"/>
    <s v="08.02.2025"/>
    <x v="5"/>
    <s v="20.07.2026"/>
    <n v="30"/>
    <x v="0"/>
  </r>
  <r>
    <s v="TO"/>
    <n v="0"/>
    <n v="0"/>
    <n v="9"/>
    <n v="9827"/>
    <s v="1238409.231769"/>
    <s v="02 Aug 2026"/>
    <s v="02"/>
    <s v="Aug"/>
    <s v="11 Aug 2026"/>
    <s v="11"/>
    <s v="Aug"/>
    <n v="9"/>
    <n v="9"/>
    <n v="0"/>
    <n v="0"/>
    <s v="СЛР-ХОЛИДЕЙ-СЪРВИС ЕООД"/>
    <x v="3"/>
    <n v="1"/>
    <n v="1"/>
    <n v="2009.8500245999996"/>
    <n v="223.31666939999997"/>
    <s v="Romania"/>
    <s v="29 Jan 2026 14:24"/>
    <s v="29 Jan 2026"/>
    <s v="Jan"/>
    <n v="0"/>
    <n v="0"/>
    <n v="0"/>
    <n v="9"/>
    <n v="0"/>
    <n v="9"/>
    <n v="0"/>
    <s v="29.01.2025"/>
    <x v="0"/>
    <s v="02.08.2026"/>
    <n v="32"/>
    <x v="0"/>
  </r>
  <r>
    <s v="TO"/>
    <n v="0"/>
    <n v="0"/>
    <n v="9"/>
    <n v="9828"/>
    <s v="1238409.231770"/>
    <s v="02 Aug 2026"/>
    <s v="02"/>
    <s v="Aug"/>
    <s v="11 Aug 2026"/>
    <s v="11"/>
    <s v="Aug"/>
    <n v="9"/>
    <n v="9"/>
    <n v="0"/>
    <n v="0"/>
    <s v="СЛР-ХОЛИДЕЙ-СЪРВИС ЕООД"/>
    <x v="4"/>
    <n v="3"/>
    <n v="1"/>
    <n v="3876.2399187000001"/>
    <n v="430.69332430000003"/>
    <s v="Romania"/>
    <s v="29 Jan 2026 14:24"/>
    <s v="29 Jan 2026"/>
    <s v="Jan"/>
    <n v="0"/>
    <n v="0"/>
    <n v="0"/>
    <n v="9"/>
    <n v="0"/>
    <n v="9"/>
    <n v="0"/>
    <s v="29.01.2025"/>
    <x v="0"/>
    <s v="02.08.2026"/>
    <n v="32"/>
    <x v="0"/>
  </r>
  <r>
    <s v="TO"/>
    <n v="0"/>
    <n v="5"/>
    <n v="0"/>
    <n v="8801"/>
    <s v="1178873.222878"/>
    <s v="22 Jun 2026"/>
    <s v="22"/>
    <s v="Jun"/>
    <s v="27 Jun 2026"/>
    <s v="27"/>
    <s v="Jun"/>
    <n v="5"/>
    <n v="5"/>
    <n v="0"/>
    <n v="0"/>
    <s v="СЛР-ХОЛИДЕЙ-СЪРВИС ЕООД"/>
    <x v="5"/>
    <n v="2"/>
    <n v="1"/>
    <n v="1427.5603169999999"/>
    <n v="285.51206339999999"/>
    <s v="Romania"/>
    <s v="25 Nov 2025 10:00"/>
    <s v="25 Nov 2025"/>
    <s v="Nov"/>
    <n v="0"/>
    <n v="5"/>
    <n v="0"/>
    <n v="0"/>
    <n v="0"/>
    <n v="5"/>
    <n v="0"/>
    <s v="25.11.2025"/>
    <x v="15"/>
    <s v="22.06.2026"/>
    <n v="26"/>
    <x v="0"/>
  </r>
  <r>
    <s v="BOOKING"/>
    <n v="0"/>
    <n v="0"/>
    <n v="5"/>
    <n v="10052"/>
    <s v="6585301341"/>
    <s v="28 Jul 2026"/>
    <s v="28"/>
    <s v="Jul"/>
    <s v="02 Aug 2026"/>
    <s v="02"/>
    <s v="Aug"/>
    <n v="5"/>
    <n v="-26"/>
    <n v="3"/>
    <n v="1"/>
    <s v="BOOKING"/>
    <x v="4"/>
    <n v="2"/>
    <n v="2"/>
    <n v="3391.3015596330274"/>
    <n v="678.26031192660548"/>
    <m/>
    <s v="11 Feb 2026 13:16"/>
    <s v="11 Feb 2026"/>
    <s v="Feb"/>
    <n v="0"/>
    <n v="0"/>
    <n v="3"/>
    <n v="1"/>
    <n v="0"/>
    <n v="4"/>
    <n v="-1"/>
    <s v="11.02.2025"/>
    <x v="9"/>
    <s v="28.07.2026"/>
    <n v="31"/>
    <x v="0"/>
  </r>
  <r>
    <s v="TO"/>
    <n v="0"/>
    <n v="0"/>
    <n v="5"/>
    <n v="8800"/>
    <s v="1178826.222877"/>
    <s v="15 Aug 2026"/>
    <s v="15"/>
    <s v="Aug"/>
    <s v="20 Aug 2026"/>
    <s v="20"/>
    <s v="Aug"/>
    <n v="5"/>
    <n v="5"/>
    <n v="0"/>
    <n v="0"/>
    <s v="СЛР-ХОЛИДЕЙ-СЪРВИС ЕООД"/>
    <x v="7"/>
    <n v="4"/>
    <n v="0"/>
    <n v="2583.8470129999996"/>
    <n v="516.76940259999992"/>
    <s v="Romania"/>
    <s v="25 Nov 2025 09:59"/>
    <s v="24 Nov 2025"/>
    <s v="Nov"/>
    <n v="0"/>
    <n v="0"/>
    <n v="0"/>
    <n v="5"/>
    <n v="0"/>
    <n v="5"/>
    <n v="0"/>
    <s v="25.11.2025"/>
    <x v="15"/>
    <s v="15.08.2026"/>
    <n v="33"/>
    <x v="0"/>
  </r>
  <r>
    <s v="BOOKING"/>
    <n v="4"/>
    <n v="0"/>
    <n v="0"/>
    <n v="10124"/>
    <s v="6638074924"/>
    <s v="03 Jun 2026"/>
    <s v="03"/>
    <s v="Jun"/>
    <s v="07 Jun 2026"/>
    <s v="07"/>
    <s v="Jun"/>
    <n v="4"/>
    <n v="4"/>
    <n v="0"/>
    <n v="0"/>
    <s v="BOOKING"/>
    <x v="6"/>
    <n v="2"/>
    <n v="0"/>
    <n v="988.32216880733927"/>
    <n v="247.08054220183482"/>
    <s v="Bulgaria"/>
    <s v="17 Feb 2026 14:30"/>
    <s v="17 Feb 2026"/>
    <s v="Feb"/>
    <n v="0"/>
    <n v="4"/>
    <n v="0"/>
    <n v="0"/>
    <n v="0"/>
    <n v="4"/>
    <n v="0"/>
    <s v="17.02.2025"/>
    <x v="14"/>
    <s v="03.06.2026"/>
    <n v="23"/>
    <x v="0"/>
  </r>
  <r>
    <s v="TO"/>
    <n v="0"/>
    <n v="0"/>
    <n v="7"/>
    <n v="8120"/>
    <s v="NT307249"/>
    <s v="25 Jul 2026"/>
    <s v="25"/>
    <s v="Jul"/>
    <s v="01 Aug 2026"/>
    <s v="01"/>
    <s v="Aug"/>
    <n v="7"/>
    <n v="-24"/>
    <n v="6"/>
    <n v="0"/>
    <s v="НОВОТОН - ЕООД"/>
    <x v="4"/>
    <n v="2"/>
    <n v="2"/>
    <n v="2592.0810572999999"/>
    <n v="370.2972939"/>
    <m/>
    <s v="31 Oct 2025 23:42"/>
    <s v="31 Oct 2025"/>
    <s v="Oct"/>
    <n v="0"/>
    <n v="0"/>
    <n v="6"/>
    <n v="0"/>
    <n v="0"/>
    <n v="6"/>
    <n v="-1"/>
    <s v="31.10.2025"/>
    <x v="4"/>
    <s v="25.07.2026"/>
    <n v="30"/>
    <x v="0"/>
  </r>
  <r>
    <s v="TO"/>
    <n v="0"/>
    <n v="0"/>
    <n v="5"/>
    <n v="9830"/>
    <s v="1238437.231778"/>
    <s v="03 Aug 2026"/>
    <s v="03"/>
    <s v="Aug"/>
    <s v="08 Aug 2026"/>
    <s v="08"/>
    <s v="Aug"/>
    <n v="5"/>
    <n v="5"/>
    <n v="0"/>
    <n v="0"/>
    <s v="СЛР-ХОЛИДЕЙ-СЪРВИС ЕООД"/>
    <x v="3"/>
    <n v="2"/>
    <n v="2"/>
    <n v="1993.9686850000001"/>
    <n v="398.79373700000002"/>
    <s v="Romania"/>
    <s v="29 Jan 2026 15:15"/>
    <s v="29 Jan 2026"/>
    <s v="Jan"/>
    <n v="0"/>
    <n v="0"/>
    <n v="0"/>
    <n v="5"/>
    <n v="0"/>
    <n v="5"/>
    <n v="0"/>
    <s v="29.01.2025"/>
    <x v="0"/>
    <s v="03.08.2026"/>
    <n v="32"/>
    <x v="0"/>
  </r>
  <r>
    <s v="TO"/>
    <n v="0"/>
    <n v="0"/>
    <n v="5"/>
    <n v="8603"/>
    <s v="95909"/>
    <s v="17 Aug 2026"/>
    <s v="17"/>
    <s v="Aug"/>
    <s v="22 Aug 2026"/>
    <s v="22"/>
    <s v="Aug"/>
    <n v="5"/>
    <n v="5"/>
    <n v="0"/>
    <n v="0"/>
    <s v="ДЕСТИНЕЙШЪН ТУРИСТИК СЪРВИСИС - ЕООД"/>
    <x v="4"/>
    <n v="2"/>
    <n v="2"/>
    <n v="1709.1020455"/>
    <n v="341.82040910000001"/>
    <m/>
    <s v="18 Nov 2025 17:22"/>
    <s v="18 Nov 2025"/>
    <s v="Nov"/>
    <n v="0"/>
    <n v="0"/>
    <n v="0"/>
    <n v="5"/>
    <n v="0"/>
    <n v="5"/>
    <n v="0"/>
    <s v="18.11.2025"/>
    <x v="12"/>
    <s v="17.08.2026"/>
    <n v="34"/>
    <x v="0"/>
  </r>
  <r>
    <s v="TO"/>
    <n v="0"/>
    <n v="4"/>
    <n v="2"/>
    <n v="10377"/>
    <s v="1249121.197264"/>
    <s v="07 Jul 2026"/>
    <s v="07"/>
    <s v="Jul"/>
    <s v="13 Jul 2026"/>
    <s v="13"/>
    <s v="Jul"/>
    <n v="6"/>
    <n v="6"/>
    <n v="0"/>
    <n v="0"/>
    <s v="СЛР-ХОЛИДЕЙ-СЪРВИС ЕООД"/>
    <x v="5"/>
    <n v="2"/>
    <n v="2"/>
    <n v="2826.0570001999999"/>
    <n v="471.00950003333332"/>
    <s v="Romania"/>
    <s v="09 Mar 2026 10:38"/>
    <s v="07 Mar 2026"/>
    <s v="Mar"/>
    <n v="0"/>
    <n v="0"/>
    <n v="6"/>
    <n v="0"/>
    <n v="0"/>
    <n v="6"/>
    <n v="0"/>
    <s v="09.03.2025"/>
    <x v="19"/>
    <s v="07.07.2026"/>
    <n v="28"/>
    <x v="0"/>
  </r>
  <r>
    <s v="TO"/>
    <n v="0"/>
    <n v="0"/>
    <n v="5"/>
    <n v="8500"/>
    <s v="1175996.221524"/>
    <s v="19 Jul 2026"/>
    <s v="19"/>
    <s v="Jul"/>
    <s v="24 Jul 2026"/>
    <s v="24"/>
    <s v="Jul"/>
    <n v="5"/>
    <n v="5"/>
    <n v="0"/>
    <n v="0"/>
    <s v="СЛР-ХОЛИДЕЙ-СЪРВИС ЕООД"/>
    <x v="6"/>
    <n v="2"/>
    <n v="2"/>
    <n v="1668.714156"/>
    <n v="333.74283120000001"/>
    <s v="Romania"/>
    <s v="14 Nov 2025 19:20"/>
    <s v="14 Nov 2025"/>
    <s v="Nov"/>
    <n v="0"/>
    <n v="0"/>
    <n v="5"/>
    <n v="0"/>
    <n v="0"/>
    <n v="5"/>
    <n v="0"/>
    <s v="14.11.2025"/>
    <x v="11"/>
    <s v="19.07.2026"/>
    <n v="30"/>
    <x v="0"/>
  </r>
  <r>
    <s v="TO"/>
    <n v="0"/>
    <n v="5"/>
    <n v="0"/>
    <n v="9831"/>
    <s v="1238463.231780"/>
    <s v="01 Jul 2026"/>
    <s v="01"/>
    <s v="Jul"/>
    <s v="06 Jul 2026"/>
    <s v="06"/>
    <s v="Jul"/>
    <n v="5"/>
    <n v="5"/>
    <n v="0"/>
    <n v="0"/>
    <s v="СЛР-ХОЛИДЕЙ-СЪРВИС ЕООД"/>
    <x v="0"/>
    <n v="3"/>
    <n v="1"/>
    <n v="2187.3024805"/>
    <n v="437.4604961"/>
    <s v="Romania"/>
    <s v="29 Jan 2026 15:24"/>
    <s v="29 Jan 2026"/>
    <s v="Jan"/>
    <n v="0"/>
    <n v="0"/>
    <n v="5"/>
    <n v="0"/>
    <n v="0"/>
    <n v="5"/>
    <n v="0"/>
    <s v="29.01.2025"/>
    <x v="0"/>
    <s v="01.07.2026"/>
    <n v="27"/>
    <x v="0"/>
  </r>
  <r>
    <s v="TO"/>
    <n v="0"/>
    <n v="5"/>
    <n v="0"/>
    <n v="9832"/>
    <s v="1238466.231781"/>
    <s v="01 Jul 2026"/>
    <s v="01"/>
    <s v="Jul"/>
    <s v="06 Jul 2026"/>
    <s v="06"/>
    <s v="Jul"/>
    <n v="5"/>
    <n v="5"/>
    <n v="0"/>
    <n v="0"/>
    <s v="СЛР-ХОЛИДЕЙ-СЪРВИС ЕООД"/>
    <x v="2"/>
    <n v="2"/>
    <n v="0"/>
    <n v="1469.6106619999998"/>
    <n v="293.92213239999995"/>
    <s v="Romania"/>
    <s v="29 Jan 2026 15:25"/>
    <s v="29 Jan 2026"/>
    <s v="Jan"/>
    <n v="0"/>
    <n v="0"/>
    <n v="5"/>
    <n v="0"/>
    <n v="0"/>
    <n v="5"/>
    <n v="0"/>
    <s v="29.01.2025"/>
    <x v="0"/>
    <s v="01.07.2026"/>
    <n v="27"/>
    <x v="0"/>
  </r>
  <r>
    <s v="TO"/>
    <n v="0"/>
    <n v="5"/>
    <n v="0"/>
    <n v="9833"/>
    <s v="1238465.231782"/>
    <s v="01 Jul 2026"/>
    <s v="01"/>
    <s v="Jul"/>
    <s v="06 Jul 2026"/>
    <s v="06"/>
    <s v="Jul"/>
    <n v="5"/>
    <n v="5"/>
    <n v="0"/>
    <n v="0"/>
    <s v="СЛР-ХОЛИДЕЙ-СЪРВИС ЕООД"/>
    <x v="2"/>
    <n v="2"/>
    <n v="0"/>
    <n v="1469.6106619999998"/>
    <n v="293.92213239999995"/>
    <s v="Romania"/>
    <s v="29 Jan 2026 15:25"/>
    <s v="29 Jan 2026"/>
    <s v="Jan"/>
    <n v="0"/>
    <n v="0"/>
    <n v="5"/>
    <n v="0"/>
    <n v="0"/>
    <n v="5"/>
    <n v="0"/>
    <s v="29.01.2025"/>
    <x v="0"/>
    <s v="01.07.2026"/>
    <n v="27"/>
    <x v="0"/>
  </r>
  <r>
    <s v="TO"/>
    <n v="0"/>
    <n v="5"/>
    <n v="0"/>
    <n v="9834"/>
    <s v="1238475.231783"/>
    <s v="01 Jul 2026"/>
    <s v="01"/>
    <s v="Jul"/>
    <s v="06 Jul 2026"/>
    <s v="06"/>
    <s v="Jul"/>
    <n v="5"/>
    <n v="5"/>
    <n v="0"/>
    <n v="0"/>
    <s v="СЛР-ХОЛИДЕЙ-СЪРВИС ЕООД"/>
    <x v="0"/>
    <n v="2"/>
    <n v="2"/>
    <n v="2025.2619649999999"/>
    <n v="405.052393"/>
    <s v="Romania"/>
    <s v="29 Jan 2026 15:26"/>
    <s v="29 Jan 2026"/>
    <s v="Jan"/>
    <n v="0"/>
    <n v="0"/>
    <n v="5"/>
    <n v="0"/>
    <n v="0"/>
    <n v="5"/>
    <n v="0"/>
    <s v="29.01.2025"/>
    <x v="0"/>
    <s v="01.07.2026"/>
    <n v="27"/>
    <x v="0"/>
  </r>
  <r>
    <s v="TO"/>
    <n v="0"/>
    <n v="5"/>
    <n v="0"/>
    <n v="8041"/>
    <s v="650924"/>
    <s v="29 Jun 2026"/>
    <s v="29"/>
    <s v="Jun"/>
    <s v="04 Jul 2026"/>
    <s v="04"/>
    <s v="Jul"/>
    <n v="5"/>
    <n v="-25"/>
    <n v="2"/>
    <n v="3"/>
    <s v="ПРОФИ ТУРС - ООД"/>
    <x v="5"/>
    <n v="3"/>
    <n v="1"/>
    <n v="2078.4605409999999"/>
    <n v="415.69210820000001"/>
    <m/>
    <s v="27 Oct 2025 08:26"/>
    <s v="26 Oct 2025"/>
    <s v="Oct"/>
    <n v="0"/>
    <n v="2"/>
    <n v="3"/>
    <n v="0"/>
    <n v="0"/>
    <n v="5"/>
    <n v="0"/>
    <s v="27.10.2025"/>
    <x v="4"/>
    <s v="29.06.2026"/>
    <n v="27"/>
    <x v="0"/>
  </r>
  <r>
    <s v="TO"/>
    <n v="0"/>
    <n v="6"/>
    <n v="0"/>
    <n v="9556"/>
    <s v="1189430.228927"/>
    <s v="20 Jun 2026"/>
    <s v="20"/>
    <s v="Jun"/>
    <s v="26 Jun 2026"/>
    <s v="26"/>
    <s v="Jun"/>
    <n v="6"/>
    <n v="6"/>
    <n v="0"/>
    <n v="0"/>
    <s v="СЛР-ХОЛИДЕЙ-СЪРВИС ЕООД"/>
    <x v="5"/>
    <n v="3"/>
    <n v="1"/>
    <n v="2414.7263929000001"/>
    <n v="402.4543988166667"/>
    <s v="Romania"/>
    <s v="18 Jan 2026 10:09"/>
    <s v="18 Jan 2026"/>
    <s v="Jan"/>
    <n v="0"/>
    <n v="6"/>
    <n v="0"/>
    <n v="0"/>
    <n v="0"/>
    <n v="6"/>
    <n v="0"/>
    <s v="18.01.2025"/>
    <x v="7"/>
    <s v="20.06.2026"/>
    <n v="25"/>
    <x v="0"/>
  </r>
  <r>
    <s v="BOOKING"/>
    <n v="0"/>
    <n v="0"/>
    <n v="4"/>
    <n v="9327"/>
    <s v="5155239213"/>
    <s v="17 Aug 2026"/>
    <s v="17"/>
    <s v="Aug"/>
    <s v="21 Aug 2026"/>
    <s v="21"/>
    <s v="Aug"/>
    <n v="4"/>
    <n v="4"/>
    <n v="0"/>
    <n v="0"/>
    <s v="BOOKING"/>
    <x v="4"/>
    <n v="2"/>
    <n v="2"/>
    <n v="2441.7371229357796"/>
    <n v="610.43428073394489"/>
    <s v="Romania"/>
    <s v="02 Jan 2026 19:36"/>
    <s v="02 Jan 2026"/>
    <s v="Jan"/>
    <n v="0"/>
    <n v="0"/>
    <n v="0"/>
    <n v="4"/>
    <n v="0"/>
    <n v="4"/>
    <n v="0"/>
    <s v="02.01.2025"/>
    <x v="20"/>
    <s v="17.08.2026"/>
    <n v="34"/>
    <x v="1"/>
  </r>
  <r>
    <s v="INDIVIDUAL"/>
    <n v="0"/>
    <n v="5"/>
    <n v="0"/>
    <n v="9835"/>
    <s v="29012026"/>
    <s v="30 Jun 2026"/>
    <s v="30"/>
    <s v="Jun"/>
    <s v="05 Jul 2026"/>
    <s v="05"/>
    <s v="Jul"/>
    <n v="5"/>
    <n v="-25"/>
    <n v="1"/>
    <n v="4"/>
    <s v="INDIVIDUAL"/>
    <x v="4"/>
    <n v="2"/>
    <n v="2"/>
    <n v="1485.7130642201835"/>
    <n v="297.14261284403665"/>
    <m/>
    <s v="29 Jan 2026 15:49"/>
    <s v="29 Jan 2026"/>
    <s v="Jan"/>
    <n v="0"/>
    <n v="1"/>
    <n v="4"/>
    <n v="0"/>
    <n v="0"/>
    <n v="5"/>
    <n v="0"/>
    <s v="29.01.2025"/>
    <x v="0"/>
    <s v="30.06.2026"/>
    <n v="27"/>
    <x v="0"/>
  </r>
  <r>
    <s v="TO"/>
    <n v="0"/>
    <n v="5"/>
    <n v="0"/>
    <n v="9836"/>
    <s v="2323954"/>
    <s v="01 Sep 2026"/>
    <s v="01"/>
    <s v="Sep"/>
    <s v="06 Sep 2026"/>
    <s v="06"/>
    <s v="Sep"/>
    <n v="5"/>
    <n v="5"/>
    <n v="0"/>
    <n v="0"/>
    <s v="ТУРИСТИЧЕСКА АГЕНЦИЯ СОЛВЕКС - ЕООД"/>
    <x v="4"/>
    <n v="3"/>
    <n v="1"/>
    <n v="1712.524748"/>
    <n v="342.50494960000003"/>
    <s v="Romania"/>
    <s v="29 Jan 2026 16:09"/>
    <s v="29 Jan 2026"/>
    <s v="Jan"/>
    <n v="0"/>
    <n v="0"/>
    <n v="0"/>
    <n v="0"/>
    <n v="5"/>
    <n v="5"/>
    <n v="0"/>
    <s v="29.01.2025"/>
    <x v="0"/>
    <s v="01.09.2026"/>
    <n v="36"/>
    <x v="0"/>
  </r>
  <r>
    <s v="TO"/>
    <n v="0"/>
    <n v="7"/>
    <n v="0"/>
    <n v="9837"/>
    <s v="2323967"/>
    <s v="04 Jul 2026"/>
    <s v="04"/>
    <s v="Jul"/>
    <s v="11 Jul 2026"/>
    <s v="11"/>
    <s v="Jul"/>
    <n v="7"/>
    <n v="7"/>
    <n v="0"/>
    <n v="0"/>
    <s v="ТУРИСТИЧЕСКА АГЕНЦИЯ СОЛВЕКС - ЕООД"/>
    <x v="4"/>
    <n v="2"/>
    <n v="2"/>
    <n v="2603.1119385000002"/>
    <n v="371.87313407142858"/>
    <s v="Romania"/>
    <s v="29 Jan 2026 16:09"/>
    <s v="29 Jan 2026"/>
    <s v="Jan"/>
    <n v="0"/>
    <n v="0"/>
    <n v="7"/>
    <n v="0"/>
    <n v="0"/>
    <n v="7"/>
    <n v="0"/>
    <s v="29.01.2025"/>
    <x v="0"/>
    <s v="04.07.2026"/>
    <n v="27"/>
    <x v="0"/>
  </r>
  <r>
    <s v="INDIVIDUAL"/>
    <n v="0"/>
    <n v="5"/>
    <n v="0"/>
    <n v="9838"/>
    <s v="290120263"/>
    <s v="22 Jun 2026"/>
    <s v="22"/>
    <s v="Jun"/>
    <s v="27 Jun 2026"/>
    <s v="27"/>
    <s v="Jun"/>
    <n v="5"/>
    <n v="5"/>
    <n v="0"/>
    <n v="0"/>
    <s v="INDIVIDUAL"/>
    <x v="7"/>
    <n v="4"/>
    <n v="1"/>
    <n v="3240.5770458715592"/>
    <n v="648.11540917431194"/>
    <m/>
    <s v="29 Jan 2026 16:14"/>
    <s v="29 Jan 2026"/>
    <s v="Jan"/>
    <n v="0"/>
    <n v="5"/>
    <n v="0"/>
    <n v="0"/>
    <n v="0"/>
    <n v="5"/>
    <n v="0"/>
    <s v="29.01.2025"/>
    <x v="0"/>
    <s v="22.06.2026"/>
    <n v="26"/>
    <x v="0"/>
  </r>
  <r>
    <s v="TO"/>
    <n v="0"/>
    <n v="0"/>
    <n v="5"/>
    <n v="9839"/>
    <s v="61738"/>
    <s v="03 Aug 2026"/>
    <s v="03"/>
    <s v="Aug"/>
    <s v="08 Aug 2026"/>
    <s v="08"/>
    <s v="Aug"/>
    <n v="5"/>
    <n v="5"/>
    <n v="0"/>
    <n v="0"/>
    <s v="КЛУБ МАГЕЛАН - ООД"/>
    <x v="6"/>
    <n v="3"/>
    <n v="0"/>
    <n v="2102.5172499999999"/>
    <n v="420.50344999999999"/>
    <s v="Romania"/>
    <s v="29 Jan 2026 16:36"/>
    <s v="29 Jan 2026"/>
    <s v="Jan"/>
    <n v="0"/>
    <n v="0"/>
    <n v="0"/>
    <n v="5"/>
    <n v="0"/>
    <n v="5"/>
    <n v="0"/>
    <s v="29.01.2025"/>
    <x v="0"/>
    <s v="03.08.2026"/>
    <n v="32"/>
    <x v="0"/>
  </r>
  <r>
    <s v="TO"/>
    <n v="0"/>
    <n v="0"/>
    <n v="5"/>
    <n v="9840"/>
    <s v="61738"/>
    <s v="03 Aug 2026"/>
    <s v="03"/>
    <s v="Aug"/>
    <s v="08 Aug 2026"/>
    <s v="08"/>
    <s v="Aug"/>
    <n v="5"/>
    <n v="5"/>
    <n v="0"/>
    <n v="0"/>
    <s v="КЛУБ МАГЕЛАН - ООД"/>
    <x v="6"/>
    <n v="2"/>
    <n v="0"/>
    <n v="1557.4274289999998"/>
    <n v="311.48548579999999"/>
    <s v="Romania"/>
    <s v="29 Jan 2026 16:36"/>
    <s v="29 Jan 2026"/>
    <s v="Jan"/>
    <n v="0"/>
    <n v="0"/>
    <n v="0"/>
    <n v="5"/>
    <n v="0"/>
    <n v="5"/>
    <n v="0"/>
    <s v="29.01.2025"/>
    <x v="0"/>
    <s v="03.08.2026"/>
    <n v="32"/>
    <x v="0"/>
  </r>
  <r>
    <s v="TO"/>
    <n v="0"/>
    <n v="6"/>
    <n v="0"/>
    <n v="9841"/>
    <s v="19050"/>
    <s v="05 Jul 2026"/>
    <s v="05"/>
    <s v="Jul"/>
    <s v="11 Jul 2026"/>
    <s v="11"/>
    <s v="Jul"/>
    <n v="6"/>
    <n v="6"/>
    <n v="0"/>
    <n v="0"/>
    <s v="КЛУБ МАГЕЛАН - ООД"/>
    <x v="4"/>
    <n v="3"/>
    <n v="1"/>
    <n v="2421.3566566"/>
    <n v="403.55944276666668"/>
    <s v="Romania"/>
    <s v="29 Jan 2026 16:36"/>
    <s v="29 Jan 2026"/>
    <s v="Jan"/>
    <n v="0"/>
    <n v="0"/>
    <n v="6"/>
    <n v="0"/>
    <n v="0"/>
    <n v="6"/>
    <n v="0"/>
    <s v="29.01.2025"/>
    <x v="0"/>
    <s v="05.07.2026"/>
    <n v="28"/>
    <x v="0"/>
  </r>
  <r>
    <s v="TOPOLA SKIES"/>
    <n v="0"/>
    <n v="0"/>
    <n v="7"/>
    <n v="10179"/>
    <s v="478130"/>
    <s v="13 Jul 2026"/>
    <s v="13"/>
    <s v="Jul"/>
    <s v="20 Jul 2026"/>
    <s v="20"/>
    <s v="Jul"/>
    <n v="7"/>
    <n v="7"/>
    <n v="0"/>
    <n v="0"/>
    <s v="TOPOLA SKIES"/>
    <x v="4"/>
    <n v="2"/>
    <n v="1"/>
    <n v="2873.1860435779813"/>
    <n v="410.45514908256877"/>
    <m/>
    <s v="21 Feb 2026 16:38"/>
    <s v="21 Feb 2026"/>
    <s v="Feb"/>
    <n v="0"/>
    <n v="0"/>
    <n v="7"/>
    <n v="0"/>
    <n v="0"/>
    <n v="7"/>
    <n v="0"/>
    <s v="21.02.2025"/>
    <x v="14"/>
    <s v="13.07.2026"/>
    <n v="29"/>
    <x v="0"/>
  </r>
  <r>
    <s v="BOOKING"/>
    <n v="3"/>
    <n v="0"/>
    <n v="0"/>
    <n v="9328"/>
    <s v="6772126245"/>
    <s v="12 Jun 2026"/>
    <s v="12"/>
    <s v="Jun"/>
    <s v="15 Jun 2026"/>
    <s v="15"/>
    <s v="Jun"/>
    <n v="3"/>
    <n v="3"/>
    <n v="0"/>
    <n v="0"/>
    <s v="BOOKING"/>
    <x v="6"/>
    <n v="2"/>
    <n v="1"/>
    <n v="741.24162660550462"/>
    <n v="247.08054220183482"/>
    <s v="Romania"/>
    <s v="02 Jan 2026 20:02"/>
    <s v="02 Jan 2026"/>
    <s v="Jan"/>
    <n v="0"/>
    <n v="3"/>
    <n v="0"/>
    <n v="0"/>
    <n v="0"/>
    <n v="3"/>
    <n v="0"/>
    <s v="02.01.2025"/>
    <x v="20"/>
    <s v="12.06.2026"/>
    <n v="24"/>
    <x v="0"/>
  </r>
  <r>
    <s v="TO"/>
    <n v="0"/>
    <n v="6"/>
    <n v="0"/>
    <n v="9842"/>
    <s v="61749"/>
    <s v="05 Jul 2026"/>
    <s v="05"/>
    <s v="Jul"/>
    <s v="11 Jul 2026"/>
    <s v="11"/>
    <s v="Jul"/>
    <n v="6"/>
    <n v="6"/>
    <n v="0"/>
    <n v="0"/>
    <s v="КЛУБ МАГЕЛАН - ООД"/>
    <x v="4"/>
    <n v="3"/>
    <n v="0"/>
    <n v="2421.3566566"/>
    <n v="403.55944276666668"/>
    <s v="Romania"/>
    <s v="29 Jan 2026 17:31"/>
    <s v="29 Jan 2026"/>
    <s v="Jan"/>
    <n v="0"/>
    <n v="0"/>
    <n v="6"/>
    <n v="0"/>
    <n v="0"/>
    <n v="6"/>
    <n v="0"/>
    <s v="29.01.2025"/>
    <x v="0"/>
    <s v="05.07.2026"/>
    <n v="28"/>
    <x v="0"/>
  </r>
  <r>
    <s v="TO"/>
    <n v="0"/>
    <n v="6"/>
    <n v="0"/>
    <n v="9843"/>
    <s v="61749"/>
    <s v="05 Jul 2026"/>
    <s v="05"/>
    <s v="Jul"/>
    <s v="11 Jul 2026"/>
    <s v="11"/>
    <s v="Jul"/>
    <n v="6"/>
    <n v="6"/>
    <n v="0"/>
    <n v="0"/>
    <s v="КЛУБ МАГЕЛАН - ООД"/>
    <x v="3"/>
    <n v="2"/>
    <n v="2"/>
    <n v="2242.0070455999999"/>
    <n v="373.66784093333331"/>
    <s v="Romania"/>
    <s v="29 Jan 2026 17:31"/>
    <s v="29 Jan 2026"/>
    <s v="Jan"/>
    <n v="0"/>
    <n v="0"/>
    <n v="6"/>
    <n v="0"/>
    <n v="0"/>
    <n v="6"/>
    <n v="0"/>
    <s v="29.01.2025"/>
    <x v="0"/>
    <s v="05.07.2026"/>
    <n v="28"/>
    <x v="0"/>
  </r>
  <r>
    <s v="TO"/>
    <n v="0"/>
    <n v="4"/>
    <n v="2"/>
    <n v="8924"/>
    <s v="1180569.223520"/>
    <s v="23 Aug 2026"/>
    <s v="23"/>
    <s v="Aug"/>
    <s v="29 Aug 2026"/>
    <s v="29"/>
    <s v="Aug"/>
    <n v="6"/>
    <n v="6"/>
    <n v="0"/>
    <n v="0"/>
    <s v="СЛР-ХОЛИДЕЙ-СЪРВИС ЕООД"/>
    <x v="2"/>
    <n v="2"/>
    <n v="1"/>
    <n v="1665.5065947999999"/>
    <n v="277.58443246666667"/>
    <s v="Romania"/>
    <s v="30 Nov 2025 13:15"/>
    <s v="30 Nov 2025"/>
    <s v="Nov"/>
    <n v="0"/>
    <n v="0"/>
    <n v="0"/>
    <n v="6"/>
    <n v="0"/>
    <n v="6"/>
    <n v="0"/>
    <s v="30.11.2025"/>
    <x v="13"/>
    <s v="23.08.2026"/>
    <n v="35"/>
    <x v="0"/>
  </r>
  <r>
    <s v="TOPOLA SKIES"/>
    <n v="0"/>
    <n v="0"/>
    <n v="5"/>
    <n v="8511"/>
    <s v="408836"/>
    <s v="14 Jul 2026"/>
    <s v="14"/>
    <s v="Jul"/>
    <s v="19 Jul 2026"/>
    <s v="19"/>
    <s v="Jul"/>
    <n v="5"/>
    <n v="5"/>
    <n v="0"/>
    <n v="0"/>
    <s v="TOPOLA SKIES"/>
    <x v="1"/>
    <n v="2"/>
    <n v="3"/>
    <n v="2906.8299082568806"/>
    <n v="581.36598165137605"/>
    <m/>
    <s v="15 Nov 2025 12:13"/>
    <s v="15 Nov 2025"/>
    <s v="Nov"/>
    <n v="0"/>
    <n v="0"/>
    <n v="5"/>
    <n v="0"/>
    <n v="0"/>
    <n v="5"/>
    <n v="0"/>
    <s v="15.11.2025"/>
    <x v="11"/>
    <s v="14.07.2026"/>
    <n v="29"/>
    <x v="0"/>
  </r>
  <r>
    <s v="TO"/>
    <n v="0"/>
    <n v="0"/>
    <n v="5"/>
    <n v="9844"/>
    <s v="NT316565"/>
    <s v="01 Aug 2026"/>
    <s v="01"/>
    <s v="Aug"/>
    <s v="06 Aug 2026"/>
    <s v="06"/>
    <s v="Aug"/>
    <n v="5"/>
    <n v="5"/>
    <n v="0"/>
    <n v="0"/>
    <s v="НОВОТОН - ЕООД"/>
    <x v="4"/>
    <n v="2"/>
    <n v="1"/>
    <n v="1595.1749480000001"/>
    <n v="319.03498960000002"/>
    <s v="Romania"/>
    <s v="29 Jan 2026 17:45"/>
    <s v="29 Jan 2026"/>
    <s v="Jan"/>
    <n v="0"/>
    <n v="0"/>
    <n v="0"/>
    <n v="5"/>
    <n v="0"/>
    <n v="5"/>
    <n v="0"/>
    <s v="29.01.2025"/>
    <x v="0"/>
    <s v="01.08.2026"/>
    <n v="31"/>
    <x v="0"/>
  </r>
  <r>
    <s v="TOPOLA SKIES"/>
    <n v="0"/>
    <n v="0"/>
    <n v="6"/>
    <n v="10186"/>
    <s v="478455"/>
    <s v="20 Jul 2026"/>
    <s v="20"/>
    <s v="Jul"/>
    <s v="26 Jul 2026"/>
    <s v="26"/>
    <s v="Jul"/>
    <n v="6"/>
    <n v="6"/>
    <n v="0"/>
    <n v="0"/>
    <s v="TOPOLA SKIES"/>
    <x v="3"/>
    <n v="1"/>
    <n v="1"/>
    <n v="2462.7308944954129"/>
    <n v="410.45514908256877"/>
    <m/>
    <s v="22 Feb 2026 08:33"/>
    <s v="22 Feb 2026"/>
    <s v="Feb"/>
    <n v="0"/>
    <n v="0"/>
    <n v="6"/>
    <n v="0"/>
    <n v="0"/>
    <n v="6"/>
    <n v="0"/>
    <s v="22.02.2025"/>
    <x v="14"/>
    <s v="20.07.2026"/>
    <n v="30"/>
    <x v="0"/>
  </r>
  <r>
    <s v="TOPOLA SKIES"/>
    <n v="0"/>
    <n v="0"/>
    <n v="6"/>
    <n v="10187"/>
    <s v="478455"/>
    <s v="20 Jul 2026"/>
    <s v="20"/>
    <s v="Jul"/>
    <s v="26 Jul 2026"/>
    <s v="26"/>
    <s v="Jul"/>
    <n v="6"/>
    <n v="6"/>
    <n v="0"/>
    <n v="0"/>
    <s v="TOPOLA SKIES"/>
    <x v="3"/>
    <n v="1"/>
    <n v="2"/>
    <n v="2462.7308944954129"/>
    <n v="410.45514908256877"/>
    <m/>
    <s v="22 Feb 2026 08:33"/>
    <s v="22 Feb 2026"/>
    <s v="Feb"/>
    <n v="0"/>
    <n v="0"/>
    <n v="6"/>
    <n v="0"/>
    <n v="0"/>
    <n v="6"/>
    <n v="0"/>
    <s v="22.02.2025"/>
    <x v="14"/>
    <s v="20.07.2026"/>
    <n v="30"/>
    <x v="0"/>
  </r>
  <r>
    <s v="BOOKING"/>
    <n v="0"/>
    <n v="0"/>
    <n v="5"/>
    <n v="9098"/>
    <s v="5238725438"/>
    <s v="25 Jul 2026"/>
    <s v="25"/>
    <s v="Jul"/>
    <s v="30 Jul 2026"/>
    <s v="30"/>
    <s v="Jul"/>
    <n v="5"/>
    <n v="5"/>
    <n v="0"/>
    <n v="0"/>
    <s v="BOOKING"/>
    <x v="4"/>
    <n v="2"/>
    <n v="1"/>
    <n v="2441.7371229357796"/>
    <n v="488.34742458715596"/>
    <s v="Romania"/>
    <s v="13 Dec 2025 09:10"/>
    <s v="13 Dec 2025"/>
    <s v="Dec"/>
    <n v="0"/>
    <n v="0"/>
    <n v="5"/>
    <n v="0"/>
    <n v="0"/>
    <n v="5"/>
    <n v="0"/>
    <s v="13.12.2025"/>
    <x v="16"/>
    <s v="25.07.2026"/>
    <n v="30"/>
    <x v="0"/>
  </r>
  <r>
    <s v="TO"/>
    <n v="0"/>
    <n v="0"/>
    <n v="5"/>
    <n v="8925"/>
    <s v="2314475"/>
    <s v="18 Aug 2026"/>
    <s v="18"/>
    <s v="Aug"/>
    <s v="23 Aug 2026"/>
    <s v="23"/>
    <s v="Aug"/>
    <n v="5"/>
    <n v="5"/>
    <n v="0"/>
    <n v="0"/>
    <s v="ТУРИСТИЧЕСКА АГЕНЦИЯ СОЛВЕКС - ЕООД"/>
    <x v="1"/>
    <n v="2"/>
    <n v="4"/>
    <n v="2886.6094969999999"/>
    <n v="577.32189940000001"/>
    <m/>
    <s v="30 Nov 2025 14:22"/>
    <s v="30 Nov 2025"/>
    <s v="Nov"/>
    <n v="0"/>
    <n v="0"/>
    <n v="0"/>
    <n v="5"/>
    <n v="0"/>
    <n v="5"/>
    <n v="0"/>
    <s v="30.11.2025"/>
    <x v="13"/>
    <s v="18.08.2026"/>
    <n v="34"/>
    <x v="0"/>
  </r>
  <r>
    <s v="TO"/>
    <n v="0"/>
    <n v="0"/>
    <n v="5"/>
    <n v="10053"/>
    <s v="1242861.234172"/>
    <s v="17 Aug 2026"/>
    <s v="17"/>
    <s v="Aug"/>
    <s v="22 Aug 2026"/>
    <s v="22"/>
    <s v="Aug"/>
    <n v="5"/>
    <n v="5"/>
    <n v="0"/>
    <n v="0"/>
    <s v="СЛР-ХОЛИДЕЙ-СЪРВИС ЕООД"/>
    <x v="3"/>
    <n v="2"/>
    <n v="0"/>
    <n v="1709.1998369999999"/>
    <n v="341.83996739999998"/>
    <s v="Romania"/>
    <s v="11 Feb 2026 14:54"/>
    <s v="11 Feb 2026"/>
    <s v="Feb"/>
    <n v="0"/>
    <n v="0"/>
    <n v="0"/>
    <n v="5"/>
    <n v="0"/>
    <n v="5"/>
    <n v="0"/>
    <s v="11.02.2025"/>
    <x v="9"/>
    <s v="17.08.2026"/>
    <n v="34"/>
    <x v="0"/>
  </r>
  <r>
    <s v="BOOKING"/>
    <n v="0"/>
    <n v="2"/>
    <n v="0"/>
    <n v="9100"/>
    <s v="5591272061"/>
    <s v="28 Jun 2026"/>
    <s v="28"/>
    <s v="Jun"/>
    <s v="30 Jun 2026"/>
    <s v="30"/>
    <s v="Jun"/>
    <n v="2"/>
    <n v="2"/>
    <n v="0"/>
    <n v="0"/>
    <s v="BOOKING"/>
    <x v="6"/>
    <n v="2"/>
    <n v="1"/>
    <n v="860.42165284403654"/>
    <n v="430.21082642201827"/>
    <s v="Romania"/>
    <s v="13 Dec 2025 11:00"/>
    <s v="13 Dec 2025"/>
    <s v="Dec"/>
    <n v="0"/>
    <n v="2"/>
    <n v="0"/>
    <n v="0"/>
    <n v="0"/>
    <n v="2"/>
    <n v="0"/>
    <s v="13.12.2025"/>
    <x v="16"/>
    <s v="28.06.2026"/>
    <n v="27"/>
    <x v="1"/>
  </r>
  <r>
    <s v="BOOKING"/>
    <n v="0"/>
    <n v="2"/>
    <n v="0"/>
    <n v="9099"/>
    <s v="6685704554"/>
    <s v="28 Jun 2026"/>
    <s v="28"/>
    <s v="Jun"/>
    <s v="30 Jun 2026"/>
    <s v="30"/>
    <s v="Jun"/>
    <n v="2"/>
    <n v="2"/>
    <n v="0"/>
    <n v="0"/>
    <s v="BOOKING"/>
    <x v="6"/>
    <n v="2"/>
    <n v="1"/>
    <n v="860.42165284403654"/>
    <n v="430.21082642201827"/>
    <s v="Romania"/>
    <s v="13 Dec 2025 11:00"/>
    <s v="13 Dec 2025"/>
    <s v="Dec"/>
    <n v="0"/>
    <n v="2"/>
    <n v="0"/>
    <n v="0"/>
    <n v="0"/>
    <n v="2"/>
    <n v="0"/>
    <s v="13.12.2025"/>
    <x v="16"/>
    <s v="28.06.2026"/>
    <n v="27"/>
    <x v="1"/>
  </r>
  <r>
    <s v="TO"/>
    <n v="0"/>
    <n v="6"/>
    <n v="0"/>
    <n v="9845"/>
    <s v="2324031"/>
    <s v="05 Jul 2026"/>
    <s v="05"/>
    <s v="Jul"/>
    <s v="11 Jul 2026"/>
    <s v="11"/>
    <s v="Jul"/>
    <n v="6"/>
    <n v="6"/>
    <n v="0"/>
    <n v="0"/>
    <s v="ТУРИСТИЧЕСКА АГЕНЦИЯ СОЛВЕКС - ЕООД"/>
    <x v="6"/>
    <n v="1"/>
    <n v="2"/>
    <n v="1748.4337868"/>
    <n v="291.40563113333332"/>
    <s v="Romania"/>
    <s v="29 Jan 2026 17:58"/>
    <s v="29 Jan 2026"/>
    <s v="Jan"/>
    <n v="0"/>
    <n v="0"/>
    <n v="6"/>
    <n v="0"/>
    <n v="0"/>
    <n v="6"/>
    <n v="0"/>
    <s v="29.01.2025"/>
    <x v="0"/>
    <s v="05.07.2026"/>
    <n v="28"/>
    <x v="0"/>
  </r>
  <r>
    <s v="TO"/>
    <n v="0"/>
    <n v="5"/>
    <n v="0"/>
    <n v="9846"/>
    <s v="1238595.231845"/>
    <s v="23 Jun 2026"/>
    <s v="23"/>
    <s v="Jun"/>
    <s v="28 Jun 2026"/>
    <s v="28"/>
    <s v="Jun"/>
    <n v="5"/>
    <n v="5"/>
    <n v="0"/>
    <n v="0"/>
    <s v="СЛР-ХОЛИДЕЙ-СЪРВИС ЕООД"/>
    <x v="4"/>
    <n v="2"/>
    <n v="2"/>
    <n v="1717.5903477000002"/>
    <n v="343.51806954000006"/>
    <s v="Romania"/>
    <s v="29 Jan 2026 18:25"/>
    <s v="29 Jan 2026"/>
    <s v="Jan"/>
    <n v="0"/>
    <n v="5"/>
    <n v="0"/>
    <n v="0"/>
    <n v="0"/>
    <n v="5"/>
    <n v="0"/>
    <s v="29.01.2025"/>
    <x v="0"/>
    <s v="23.06.2026"/>
    <n v="26"/>
    <x v="0"/>
  </r>
  <r>
    <s v="TO"/>
    <n v="0"/>
    <n v="0"/>
    <n v="10"/>
    <n v="8072"/>
    <s v="16666"/>
    <s v="25 Jul 2026"/>
    <s v="25"/>
    <s v="Jul"/>
    <s v="04 Aug 2026"/>
    <s v="04"/>
    <s v="Aug"/>
    <n v="10"/>
    <n v="-21"/>
    <n v="6"/>
    <n v="3"/>
    <s v="КЛУБ МАГЕЛАН - ООД"/>
    <x v="1"/>
    <n v="4"/>
    <n v="1"/>
    <n v="5248.4698049999997"/>
    <n v="524.84698049999997"/>
    <m/>
    <s v="27 Oct 2025 16:10"/>
    <s v="13 Oct 2025"/>
    <s v="Oct"/>
    <n v="0"/>
    <n v="0"/>
    <n v="6"/>
    <n v="3"/>
    <n v="0"/>
    <n v="9"/>
    <n v="-1"/>
    <s v="27.10.2025"/>
    <x v="4"/>
    <s v="25.07.2026"/>
    <n v="30"/>
    <x v="0"/>
  </r>
  <r>
    <s v="TO"/>
    <n v="0"/>
    <n v="0"/>
    <n v="5"/>
    <n v="9675"/>
    <s v="2321894"/>
    <s v="03 Aug 2026"/>
    <s v="03"/>
    <s v="Aug"/>
    <s v="08 Aug 2026"/>
    <s v="08"/>
    <s v="Aug"/>
    <n v="5"/>
    <n v="5"/>
    <n v="0"/>
    <n v="0"/>
    <s v="ТУРИСТИЧЕСКА АГЕНЦИЯ СОЛВЕКС - ЕООД"/>
    <x v="6"/>
    <n v="2"/>
    <n v="2"/>
    <n v="1946.8331819999999"/>
    <n v="389.36663639999995"/>
    <s v="Romania"/>
    <s v="23 Jan 2026 13:04"/>
    <s v="23 Jan 2026"/>
    <s v="Jan"/>
    <n v="0"/>
    <n v="0"/>
    <n v="0"/>
    <n v="5"/>
    <n v="0"/>
    <n v="5"/>
    <n v="0"/>
    <s v="23.01.2025"/>
    <x v="2"/>
    <s v="03.08.2026"/>
    <n v="32"/>
    <x v="0"/>
  </r>
  <r>
    <s v="TO"/>
    <n v="0"/>
    <n v="0"/>
    <n v="5"/>
    <n v="9674"/>
    <s v="0344"/>
    <s v="12 Aug 2026"/>
    <s v="12"/>
    <s v="Aug"/>
    <s v="17 Aug 2026"/>
    <s v="17"/>
    <s v="Aug"/>
    <n v="5"/>
    <n v="5"/>
    <n v="0"/>
    <n v="0"/>
    <s v="КЛУБ МАГЕЛАН - ООД"/>
    <x v="3"/>
    <n v="3"/>
    <n v="1"/>
    <n v="2153.4666214999997"/>
    <n v="430.69332429999997"/>
    <s v="Romania"/>
    <s v="23 Jan 2026 13:03"/>
    <s v="23 Jan 2026"/>
    <s v="Jan"/>
    <n v="0"/>
    <n v="0"/>
    <n v="0"/>
    <n v="5"/>
    <n v="0"/>
    <n v="5"/>
    <n v="0"/>
    <s v="23.01.2025"/>
    <x v="2"/>
    <s v="12.08.2026"/>
    <n v="33"/>
    <x v="0"/>
  </r>
  <r>
    <s v="TO"/>
    <n v="0"/>
    <n v="0"/>
    <n v="9"/>
    <n v="9049"/>
    <s v="NT311338"/>
    <s v="16 Jul 2026"/>
    <s v="16"/>
    <s v="Jul"/>
    <s v="25 Jul 2026"/>
    <s v="25"/>
    <s v="Jul"/>
    <n v="9"/>
    <n v="9"/>
    <n v="0"/>
    <n v="0"/>
    <s v="НОВОТОН - ЕООД"/>
    <x v="4"/>
    <n v="2"/>
    <n v="1"/>
    <n v="2666.0701062000003"/>
    <n v="296.23001180000006"/>
    <m/>
    <s v="08 Dec 2025 09:39"/>
    <s v="07 Dec 2025"/>
    <s v="Dec"/>
    <n v="0"/>
    <n v="0"/>
    <n v="9"/>
    <n v="0"/>
    <n v="0"/>
    <n v="9"/>
    <n v="0"/>
    <s v="08.12.2025"/>
    <x v="16"/>
    <s v="16.07.2026"/>
    <n v="29"/>
    <x v="0"/>
  </r>
  <r>
    <s v="TO"/>
    <n v="0"/>
    <n v="6"/>
    <n v="0"/>
    <n v="8079"/>
    <s v="50660"/>
    <s v="21 Jun 2026"/>
    <s v="21"/>
    <s v="Jun"/>
    <s v="27 Jun 2026"/>
    <s v="27"/>
    <s v="Jun"/>
    <n v="6"/>
    <n v="6"/>
    <n v="0"/>
    <n v="0"/>
    <s v="КЛУБ МАГЕЛАН - ООД"/>
    <x v="5"/>
    <n v="3"/>
    <n v="1"/>
    <n v="2292.4674595999995"/>
    <n v="382.07790993333327"/>
    <m/>
    <s v="27 Oct 2025 16:37"/>
    <s v="19 Oct 2025"/>
    <s v="Oct"/>
    <n v="0"/>
    <n v="6"/>
    <n v="0"/>
    <n v="0"/>
    <n v="0"/>
    <n v="6"/>
    <n v="0"/>
    <s v="27.10.2025"/>
    <x v="4"/>
    <s v="21.06.2026"/>
    <n v="26"/>
    <x v="0"/>
  </r>
  <r>
    <s v="TO"/>
    <n v="0"/>
    <n v="6"/>
    <n v="0"/>
    <n v="10210"/>
    <s v="4693"/>
    <s v="20 Jun 2026"/>
    <s v="20"/>
    <s v="Jun"/>
    <s v="26 Jun 2026"/>
    <s v="26"/>
    <s v="Jun"/>
    <n v="6"/>
    <n v="6"/>
    <n v="0"/>
    <n v="0"/>
    <s v="КЛУБ МАГЕЛАН - ООД"/>
    <x v="6"/>
    <n v="2"/>
    <n v="2"/>
    <n v="2025.3597564999998"/>
    <n v="337.55995941666663"/>
    <s v="Romania"/>
    <s v="24 Feb 2026 11:32"/>
    <s v="24 Feb 2026"/>
    <s v="Feb"/>
    <n v="0"/>
    <n v="6"/>
    <n v="0"/>
    <n v="0"/>
    <n v="0"/>
    <n v="6"/>
    <n v="0"/>
    <s v="24.02.2025"/>
    <x v="8"/>
    <s v="20.06.2026"/>
    <n v="25"/>
    <x v="0"/>
  </r>
  <r>
    <s v="TO"/>
    <n v="0"/>
    <n v="0"/>
    <n v="6"/>
    <n v="8515"/>
    <s v="2311820"/>
    <s v="24 Jul 2026"/>
    <s v="24"/>
    <s v="Jul"/>
    <s v="30 Jul 2026"/>
    <s v="30"/>
    <s v="Jul"/>
    <n v="6"/>
    <n v="6"/>
    <n v="0"/>
    <n v="0"/>
    <s v="ТУРИСТИЧЕСКА АГЕНЦИЯ СОЛВЕКС - ЕООД"/>
    <x v="3"/>
    <n v="2"/>
    <n v="1"/>
    <n v="1777.3800707999999"/>
    <n v="296.2300118"/>
    <s v="[&quot;RO&quot;]"/>
    <s v="15 Nov 2025 18:08"/>
    <s v="15 Nov 2025"/>
    <s v="Nov"/>
    <n v="0"/>
    <n v="0"/>
    <n v="6"/>
    <n v="0"/>
    <n v="0"/>
    <n v="6"/>
    <n v="0"/>
    <s v="15.11.2025"/>
    <x v="11"/>
    <s v="24.07.2026"/>
    <n v="30"/>
    <x v="0"/>
  </r>
  <r>
    <s v="TO"/>
    <n v="0"/>
    <n v="7"/>
    <n v="0"/>
    <n v="9663"/>
    <s v="2321739"/>
    <s v="31 Aug 2026"/>
    <s v="31"/>
    <s v="Aug"/>
    <s v="07 Sep 2026"/>
    <s v="07"/>
    <s v="Sep"/>
    <n v="7"/>
    <n v="-24"/>
    <n v="0"/>
    <n v="6"/>
    <s v="ТУРИСТИЧЕСКА АГЕНЦИЯ СОЛВЕКС - ЕООД"/>
    <x v="6"/>
    <n v="1"/>
    <n v="1"/>
    <n v="1206.2972691"/>
    <n v="172.32818130000001"/>
    <s v="Romania"/>
    <s v="22 Jan 2026 18:01"/>
    <s v="22 Jan 2026"/>
    <s v="Jan"/>
    <n v="0"/>
    <n v="0"/>
    <n v="0"/>
    <n v="0"/>
    <n v="6"/>
    <n v="6"/>
    <n v="-1"/>
    <s v="22.01.2025"/>
    <x v="2"/>
    <s v="31.08.2026"/>
    <n v="36"/>
    <x v="0"/>
  </r>
  <r>
    <s v="TO"/>
    <n v="0"/>
    <n v="7"/>
    <n v="0"/>
    <n v="9662"/>
    <s v="2321737"/>
    <s v="31 Aug 2026"/>
    <s v="31"/>
    <s v="Aug"/>
    <s v="07 Sep 2026"/>
    <s v="07"/>
    <s v="Sep"/>
    <n v="7"/>
    <n v="-24"/>
    <n v="0"/>
    <n v="6"/>
    <s v="ТУРИСТИЧЕСКА АГЕНЦИЯ СОЛВЕКС - ЕООД"/>
    <x v="6"/>
    <n v="2"/>
    <n v="1"/>
    <n v="1723.3991627999999"/>
    <n v="246.19988039999998"/>
    <s v="Romania"/>
    <s v="22 Jan 2026 18:01"/>
    <s v="22 Jan 2026"/>
    <s v="Jan"/>
    <n v="0"/>
    <n v="0"/>
    <n v="0"/>
    <n v="0"/>
    <n v="6"/>
    <n v="6"/>
    <n v="-1"/>
    <s v="22.01.2025"/>
    <x v="2"/>
    <s v="31.08.2026"/>
    <n v="36"/>
    <x v="0"/>
  </r>
  <r>
    <s v="TOPOLA SKIES"/>
    <n v="0"/>
    <n v="7"/>
    <n v="0"/>
    <n v="9559"/>
    <s v="449719"/>
    <s v="20 Jun 2026"/>
    <s v="20"/>
    <s v="Jun"/>
    <s v="27 Jun 2026"/>
    <s v="27"/>
    <s v="Jun"/>
    <n v="7"/>
    <n v="7"/>
    <n v="0"/>
    <n v="0"/>
    <s v="TOPOLA SKIES"/>
    <x v="5"/>
    <n v="2"/>
    <m/>
    <n v="2397.7758064220179"/>
    <n v="342.53940091743118"/>
    <m/>
    <s v="18 Jan 2026 12:58"/>
    <s v="18 Jan 2026"/>
    <s v="Jan"/>
    <n v="0"/>
    <n v="7"/>
    <n v="0"/>
    <n v="0"/>
    <n v="0"/>
    <n v="7"/>
    <n v="0"/>
    <s v="18.01.2025"/>
    <x v="7"/>
    <s v="20.06.2026"/>
    <n v="25"/>
    <x v="0"/>
  </r>
  <r>
    <s v="TO"/>
    <n v="0"/>
    <n v="5"/>
    <n v="0"/>
    <n v="9847"/>
    <s v="1238610.231855"/>
    <s v="23 Jun 2026"/>
    <s v="23"/>
    <s v="Jun"/>
    <s v="28 Jun 2026"/>
    <s v="28"/>
    <s v="Jun"/>
    <n v="5"/>
    <n v="5"/>
    <n v="0"/>
    <n v="0"/>
    <s v="СЛР-ХОЛИДЕЙ-СЪРВИС ЕООД"/>
    <x v="6"/>
    <n v="2"/>
    <n v="1"/>
    <n v="1336.4968722000001"/>
    <n v="267.29937444000001"/>
    <s v="Romania"/>
    <s v="29 Jan 2026 19:39"/>
    <s v="29 Jan 2026"/>
    <s v="Jan"/>
    <n v="0"/>
    <n v="5"/>
    <n v="0"/>
    <n v="0"/>
    <n v="0"/>
    <n v="5"/>
    <n v="0"/>
    <s v="29.01.2025"/>
    <x v="0"/>
    <s v="23.06.2026"/>
    <n v="26"/>
    <x v="0"/>
  </r>
  <r>
    <s v="TO"/>
    <n v="0"/>
    <n v="0"/>
    <n v="6"/>
    <n v="10369"/>
    <s v="1249178.197251"/>
    <s v="27 Jul 2026"/>
    <s v="27"/>
    <s v="Jul"/>
    <s v="02 Aug 2026"/>
    <s v="02"/>
    <s v="Aug"/>
    <n v="6"/>
    <n v="-25"/>
    <n v="4"/>
    <n v="1"/>
    <s v="СЛР-ХОЛИДЕЙ-СЪРВИС ЕООД"/>
    <x v="3"/>
    <n v="1"/>
    <n v="0"/>
    <n v="1435.6574532"/>
    <n v="239.27624219999998"/>
    <s v="Romania"/>
    <s v="09 Mar 2026 10:07"/>
    <s v="08 Mar 2026"/>
    <s v="Mar"/>
    <n v="0"/>
    <n v="0"/>
    <n v="4"/>
    <n v="1"/>
    <n v="0"/>
    <n v="5"/>
    <n v="-1"/>
    <s v="09.03.2025"/>
    <x v="19"/>
    <s v="27.07.2026"/>
    <n v="31"/>
    <x v="0"/>
  </r>
  <r>
    <s v="TO"/>
    <n v="0"/>
    <n v="0"/>
    <n v="5"/>
    <n v="9054"/>
    <s v="17661"/>
    <s v="13 Aug 2026"/>
    <s v="13"/>
    <s v="Aug"/>
    <s v="18 Aug 2026"/>
    <s v="18"/>
    <s v="Aug"/>
    <n v="5"/>
    <n v="5"/>
    <n v="0"/>
    <n v="0"/>
    <s v="КЛУБ МАГЕЛАН - ООД"/>
    <x v="4"/>
    <n v="2"/>
    <n v="1"/>
    <n v="1481.1500589999998"/>
    <n v="296.23001179999994"/>
    <m/>
    <s v="08 Dec 2025 12:59"/>
    <s v="08 Dec 2025"/>
    <s v="Dec"/>
    <n v="0"/>
    <n v="0"/>
    <n v="0"/>
    <n v="5"/>
    <n v="0"/>
    <n v="5"/>
    <n v="0"/>
    <s v="08.12.2025"/>
    <x v="16"/>
    <s v="13.08.2026"/>
    <n v="33"/>
    <x v="0"/>
  </r>
  <r>
    <s v="TO"/>
    <n v="0"/>
    <n v="0"/>
    <n v="5"/>
    <n v="9056"/>
    <s v="17663"/>
    <s v="13 Aug 2026"/>
    <s v="13"/>
    <s v="Aug"/>
    <s v="18 Aug 2026"/>
    <s v="18"/>
    <s v="Aug"/>
    <n v="5"/>
    <n v="5"/>
    <n v="0"/>
    <n v="0"/>
    <s v="КЛУБ МАГЕЛАН - ООД"/>
    <x v="4"/>
    <n v="2"/>
    <n v="2"/>
    <n v="1851.4864694999999"/>
    <n v="370.2972939"/>
    <s v="Romania"/>
    <s v="08 Dec 2025 13:22"/>
    <s v="08 Dec 2025"/>
    <s v="Dec"/>
    <n v="0"/>
    <n v="0"/>
    <n v="0"/>
    <n v="5"/>
    <n v="0"/>
    <n v="5"/>
    <n v="0"/>
    <s v="08.12.2025"/>
    <x v="16"/>
    <s v="13.08.2026"/>
    <n v="33"/>
    <x v="0"/>
  </r>
  <r>
    <s v="TO"/>
    <n v="0"/>
    <n v="0"/>
    <n v="5"/>
    <n v="10007"/>
    <s v="NT317845"/>
    <s v="03 Aug 2026"/>
    <s v="03"/>
    <s v="Aug"/>
    <s v="08 Aug 2026"/>
    <s v="08"/>
    <s v="Aug"/>
    <n v="5"/>
    <n v="5"/>
    <n v="0"/>
    <n v="0"/>
    <s v="НОВОТОН - ЕООД"/>
    <x v="3"/>
    <n v="2"/>
    <n v="1"/>
    <n v="1709.1998369999999"/>
    <n v="341.83996739999998"/>
    <s v="Romania"/>
    <s v="05 Feb 2026 20:10"/>
    <s v="05 Feb 2026"/>
    <s v="Feb"/>
    <n v="0"/>
    <n v="0"/>
    <n v="0"/>
    <n v="5"/>
    <n v="0"/>
    <n v="5"/>
    <n v="0"/>
    <s v="05.02.2025"/>
    <x v="5"/>
    <s v="03.08.2026"/>
    <n v="32"/>
    <x v="0"/>
  </r>
  <r>
    <s v="TO"/>
    <n v="0"/>
    <n v="0"/>
    <n v="6"/>
    <n v="8053"/>
    <s v="1170032.219376"/>
    <s v="21 Jul 2026"/>
    <s v="21"/>
    <s v="Jul"/>
    <s v="27 Jul 2026"/>
    <s v="27"/>
    <s v="Jul"/>
    <n v="6"/>
    <n v="6"/>
    <n v="0"/>
    <n v="0"/>
    <s v="СЛР-ХОЛИДЕЙ-СЪРВИС ЕООД"/>
    <x v="5"/>
    <n v="2"/>
    <n v="2"/>
    <n v="2519.2655063999996"/>
    <n v="419.87758439999993"/>
    <s v="Romania"/>
    <s v="27 Oct 2025 15:55"/>
    <s v="23 Oct 2025"/>
    <s v="Oct"/>
    <n v="0"/>
    <n v="0"/>
    <n v="6"/>
    <n v="0"/>
    <n v="0"/>
    <n v="6"/>
    <n v="0"/>
    <s v="27.10.2025"/>
    <x v="4"/>
    <s v="21.07.2026"/>
    <n v="30"/>
    <x v="0"/>
  </r>
  <r>
    <s v="TOPOLA SKIES"/>
    <n v="0"/>
    <n v="0"/>
    <n v="6"/>
    <n v="9772"/>
    <s v="457336"/>
    <s v="05 Aug 2026"/>
    <s v="05"/>
    <s v="Aug"/>
    <s v="11 Aug 2026"/>
    <s v="11"/>
    <s v="Aug"/>
    <n v="6"/>
    <n v="6"/>
    <n v="0"/>
    <n v="0"/>
    <s v="TOPOLA SKIES"/>
    <x v="4"/>
    <n v="2"/>
    <n v="2"/>
    <n v="2873.132213394495"/>
    <n v="478.85536889908252"/>
    <m/>
    <s v="27 Jan 2026 12:23"/>
    <s v="27 Jan 2026"/>
    <s v="Jan"/>
    <n v="0"/>
    <n v="0"/>
    <n v="0"/>
    <n v="6"/>
    <n v="0"/>
    <n v="6"/>
    <n v="0"/>
    <s v="27.01.2025"/>
    <x v="0"/>
    <s v="05.08.2026"/>
    <n v="32"/>
    <x v="0"/>
  </r>
  <r>
    <s v="TOPOLA SKIES"/>
    <n v="0"/>
    <n v="6"/>
    <n v="0"/>
    <n v="9849"/>
    <s v="459714"/>
    <s v="04 Jul 2026"/>
    <s v="04"/>
    <s v="Jul"/>
    <s v="10 Jul 2026"/>
    <s v="10"/>
    <s v="Jul"/>
    <n v="6"/>
    <n v="6"/>
    <n v="0"/>
    <n v="0"/>
    <s v="TOPOLA SKIES"/>
    <x v="4"/>
    <n v="2"/>
    <n v="2"/>
    <n v="2645.5202542201832"/>
    <n v="440.92303293577976"/>
    <m/>
    <s v="29 Jan 2026 21:33"/>
    <s v="29 Jan 2026"/>
    <s v="Jan"/>
    <n v="0"/>
    <n v="0"/>
    <n v="6"/>
    <n v="0"/>
    <n v="0"/>
    <n v="6"/>
    <n v="0"/>
    <s v="29.01.2025"/>
    <x v="0"/>
    <s v="04.07.2026"/>
    <n v="27"/>
    <x v="0"/>
  </r>
  <r>
    <s v="BOOKING"/>
    <n v="0"/>
    <n v="3"/>
    <n v="0"/>
    <n v="9850"/>
    <s v="6228173695"/>
    <s v="02 Sep 2026"/>
    <s v="02"/>
    <s v="Sep"/>
    <s v="05 Sep 2026"/>
    <s v="05"/>
    <s v="Sep"/>
    <n v="3"/>
    <n v="3"/>
    <n v="0"/>
    <n v="0"/>
    <s v="BOOKING"/>
    <x v="4"/>
    <n v="2"/>
    <n v="2"/>
    <n v="1436.2431255963302"/>
    <n v="478.74770853211004"/>
    <m/>
    <s v="29 Jan 2026 21:54"/>
    <s v="29 Jan 2026"/>
    <s v="Jan"/>
    <n v="0"/>
    <n v="0"/>
    <n v="0"/>
    <n v="0"/>
    <n v="3"/>
    <n v="3"/>
    <n v="0"/>
    <s v="29.01.2025"/>
    <x v="0"/>
    <s v="02.09.2026"/>
    <n v="36"/>
    <x v="0"/>
  </r>
  <r>
    <s v="TO"/>
    <n v="0"/>
    <n v="0"/>
    <n v="6"/>
    <n v="8251"/>
    <s v="NT307810"/>
    <s v="26 Jul 2026"/>
    <s v="26"/>
    <s v="Jul"/>
    <s v="01 Aug 2026"/>
    <s v="01"/>
    <s v="Aug"/>
    <n v="6"/>
    <n v="-25"/>
    <n v="5"/>
    <n v="0"/>
    <s v="НОВОТОН - ЕООД"/>
    <x v="4"/>
    <n v="2"/>
    <n v="2"/>
    <n v="2050.9224545999996"/>
    <n v="341.82040909999995"/>
    <m/>
    <s v="09 Nov 2025 23:22"/>
    <s v="08 Nov 2025"/>
    <s v="Nov"/>
    <n v="0"/>
    <n v="0"/>
    <n v="5"/>
    <n v="0"/>
    <n v="0"/>
    <n v="5"/>
    <n v="-1"/>
    <s v="09.11.2025"/>
    <x v="11"/>
    <s v="26.07.2026"/>
    <n v="31"/>
    <x v="0"/>
  </r>
  <r>
    <s v="TO"/>
    <n v="0"/>
    <n v="0"/>
    <n v="7"/>
    <n v="8256"/>
    <s v="NT307880"/>
    <s v="01 Aug 2026"/>
    <s v="01"/>
    <s v="Aug"/>
    <s v="08 Aug 2026"/>
    <s v="08"/>
    <s v="Aug"/>
    <n v="7"/>
    <n v="7"/>
    <n v="0"/>
    <n v="0"/>
    <s v="НОВОТОН - ЕООД"/>
    <x v="6"/>
    <n v="2"/>
    <n v="0"/>
    <n v="1868.9324731000002"/>
    <n v="266.99035330000004"/>
    <m/>
    <s v="09 Nov 2025 23:24"/>
    <s v="09 Nov 2025"/>
    <s v="Nov"/>
    <n v="0"/>
    <n v="0"/>
    <n v="0"/>
    <n v="7"/>
    <n v="0"/>
    <n v="7"/>
    <n v="0"/>
    <s v="09.11.2025"/>
    <x v="11"/>
    <s v="01.08.2026"/>
    <n v="31"/>
    <x v="0"/>
  </r>
  <r>
    <s v="TOPOLA SKIES"/>
    <n v="0"/>
    <n v="6"/>
    <n v="0"/>
    <n v="9852"/>
    <s v="459853"/>
    <s v="01 Jul 2026"/>
    <s v="01"/>
    <s v="Jul"/>
    <s v="07 Jul 2026"/>
    <s v="07"/>
    <s v="Jul"/>
    <n v="6"/>
    <n v="6"/>
    <n v="0"/>
    <n v="0"/>
    <s v="TOPOLA SKIES"/>
    <x v="4"/>
    <n v="2"/>
    <n v="2"/>
    <n v="2079.998289908257"/>
    <n v="346.66638165137607"/>
    <m/>
    <s v="29 Jan 2026 23:48"/>
    <s v="29 Jan 2026"/>
    <s v="Jan"/>
    <n v="0"/>
    <n v="0"/>
    <n v="6"/>
    <n v="0"/>
    <n v="0"/>
    <n v="6"/>
    <n v="0"/>
    <s v="29.01.2025"/>
    <x v="0"/>
    <s v="01.07.2026"/>
    <n v="27"/>
    <x v="0"/>
  </r>
  <r>
    <s v="TO"/>
    <n v="0"/>
    <n v="0"/>
    <n v="5"/>
    <n v="9679"/>
    <s v="2321959"/>
    <s v="03 Aug 2026"/>
    <s v="03"/>
    <s v="Aug"/>
    <s v="08 Aug 2026"/>
    <s v="08"/>
    <s v="Aug"/>
    <n v="5"/>
    <n v="5"/>
    <n v="0"/>
    <n v="0"/>
    <s v="ТУРИСТИЧЕСКА АГЕНЦИЯ СОЛВЕКС - ЕООД"/>
    <x v="6"/>
    <n v="3"/>
    <n v="0"/>
    <n v="2102.5172499999999"/>
    <n v="420.50344999999999"/>
    <s v="Romania"/>
    <s v="23 Jan 2026 16:26"/>
    <s v="23 Jan 2026"/>
    <s v="Jan"/>
    <n v="0"/>
    <n v="0"/>
    <n v="0"/>
    <n v="5"/>
    <n v="0"/>
    <n v="5"/>
    <n v="0"/>
    <s v="23.01.2025"/>
    <x v="2"/>
    <s v="03.08.2026"/>
    <n v="32"/>
    <x v="0"/>
  </r>
  <r>
    <s v="TO"/>
    <n v="0"/>
    <n v="0"/>
    <n v="5"/>
    <n v="9680"/>
    <s v="2321964"/>
    <s v="03 Aug 2026"/>
    <s v="03"/>
    <s v="Aug"/>
    <s v="08 Aug 2026"/>
    <s v="08"/>
    <s v="Aug"/>
    <n v="5"/>
    <n v="5"/>
    <n v="0"/>
    <n v="0"/>
    <s v="ТУРИСТИЧЕСКА АГЕНЦИЯ СОЛВЕКС - ЕООД"/>
    <x v="6"/>
    <n v="2"/>
    <n v="0"/>
    <n v="1557.4274289999998"/>
    <n v="311.48548579999999"/>
    <s v="Romania"/>
    <s v="23 Jan 2026 16:27"/>
    <s v="23 Jan 2026"/>
    <s v="Jan"/>
    <n v="0"/>
    <n v="0"/>
    <n v="0"/>
    <n v="5"/>
    <n v="0"/>
    <n v="5"/>
    <n v="0"/>
    <s v="23.01.2025"/>
    <x v="2"/>
    <s v="03.08.2026"/>
    <n v="32"/>
    <x v="0"/>
  </r>
  <r>
    <s v="TO"/>
    <n v="0"/>
    <n v="0"/>
    <n v="5"/>
    <n v="8949"/>
    <s v="1180317.223589"/>
    <s v="20 Jul 2026"/>
    <s v="20"/>
    <s v="Jul"/>
    <s v="25 Jul 2026"/>
    <s v="25"/>
    <s v="Jul"/>
    <n v="5"/>
    <n v="5"/>
    <n v="0"/>
    <n v="0"/>
    <s v="СЛР-ХОЛИДЕЙ-СЪРВИС ЕООД"/>
    <x v="4"/>
    <n v="2"/>
    <n v="0"/>
    <n v="1481.1500589999998"/>
    <n v="296.23001179999994"/>
    <s v="Romania"/>
    <s v="01 Dec 2025 09:40"/>
    <s v="28 Nov 2025"/>
    <s v="Dec"/>
    <n v="0"/>
    <n v="0"/>
    <n v="5"/>
    <n v="0"/>
    <n v="0"/>
    <n v="5"/>
    <n v="0"/>
    <s v="01.12.2025"/>
    <x v="13"/>
    <s v="20.07.2026"/>
    <n v="30"/>
    <x v="0"/>
  </r>
  <r>
    <s v="TO"/>
    <n v="0"/>
    <n v="0"/>
    <n v="5"/>
    <n v="8952"/>
    <s v="1180317.223592"/>
    <s v="20 Jul 2026"/>
    <s v="20"/>
    <s v="Jul"/>
    <s v="25 Jul 2026"/>
    <s v="25"/>
    <s v="Jul"/>
    <n v="5"/>
    <n v="5"/>
    <n v="0"/>
    <n v="0"/>
    <s v="СЛР-ХОЛИДЕЙ-СЪРВИС ЕООД"/>
    <x v="2"/>
    <n v="1"/>
    <n v="2"/>
    <n v="1504.620019"/>
    <n v="300.92400379999998"/>
    <s v="Romania"/>
    <s v="01 Dec 2025 09:41"/>
    <s v="28 Nov 2025"/>
    <s v="Dec"/>
    <n v="0"/>
    <n v="0"/>
    <n v="5"/>
    <n v="0"/>
    <n v="0"/>
    <n v="5"/>
    <n v="0"/>
    <s v="01.12.2025"/>
    <x v="13"/>
    <s v="20.07.2026"/>
    <n v="30"/>
    <x v="0"/>
  </r>
  <r>
    <s v="TO"/>
    <n v="0"/>
    <n v="0"/>
    <n v="5"/>
    <n v="8948"/>
    <s v="1180317.223588"/>
    <s v="20 Jul 2026"/>
    <s v="20"/>
    <s v="Jul"/>
    <s v="25 Jul 2026"/>
    <s v="25"/>
    <s v="Jul"/>
    <n v="5"/>
    <n v="5"/>
    <n v="0"/>
    <n v="0"/>
    <s v="СЛР-ХОЛИДЕЙ-СЪРВИС ЕООД"/>
    <x v="4"/>
    <n v="2"/>
    <n v="0"/>
    <n v="1481.1500589999998"/>
    <n v="296.23001179999994"/>
    <s v="Romania"/>
    <s v="01 Dec 2025 09:40"/>
    <s v="28 Nov 2025"/>
    <s v="Dec"/>
    <n v="0"/>
    <n v="0"/>
    <n v="5"/>
    <n v="0"/>
    <n v="0"/>
    <n v="5"/>
    <n v="0"/>
    <s v="01.12.2025"/>
    <x v="13"/>
    <s v="20.07.2026"/>
    <n v="30"/>
    <x v="0"/>
  </r>
  <r>
    <s v="TO"/>
    <n v="0"/>
    <n v="0"/>
    <n v="5"/>
    <n v="8262"/>
    <s v="1173574.220613"/>
    <s v="15 Jul 2026"/>
    <s v="15"/>
    <s v="Jul"/>
    <s v="20 Jul 2026"/>
    <s v="20"/>
    <s v="Jul"/>
    <n v="5"/>
    <n v="5"/>
    <n v="0"/>
    <n v="0"/>
    <s v="СЛР-ХОЛИДЕЙ-СЪРВИС ЕООД"/>
    <x v="7"/>
    <n v="4"/>
    <n v="0"/>
    <n v="2583.8470129999996"/>
    <n v="516.76940259999992"/>
    <s v="Romania"/>
    <s v="10 Nov 2025 09:40"/>
    <s v="10 Nov 2025"/>
    <s v="Nov"/>
    <n v="0"/>
    <n v="0"/>
    <n v="5"/>
    <n v="0"/>
    <n v="0"/>
    <n v="5"/>
    <n v="0"/>
    <s v="10.11.2025"/>
    <x v="11"/>
    <s v="15.07.2026"/>
    <n v="29"/>
    <x v="0"/>
  </r>
  <r>
    <s v="TO"/>
    <n v="0"/>
    <n v="5"/>
    <n v="0"/>
    <n v="8518"/>
    <s v="1176192.221577"/>
    <s v="31 Aug 2026"/>
    <s v="31"/>
    <s v="Aug"/>
    <s v="05 Sep 2026"/>
    <s v="05"/>
    <s v="Sep"/>
    <n v="5"/>
    <n v="-26"/>
    <n v="0"/>
    <n v="4"/>
    <s v="СЛР-ХОЛИДЕЙ-СЪРВИС ЕООД"/>
    <x v="5"/>
    <n v="3"/>
    <n v="0"/>
    <n v="1685.9254599999999"/>
    <n v="337.185092"/>
    <s v="Romania"/>
    <s v="16 Nov 2025 17:01"/>
    <s v="16 Nov 2025"/>
    <s v="Nov"/>
    <n v="0"/>
    <n v="0"/>
    <n v="0"/>
    <n v="0"/>
    <n v="4"/>
    <n v="4"/>
    <n v="-1"/>
    <s v="16.11.2025"/>
    <x v="12"/>
    <s v="31.08.2026"/>
    <n v="36"/>
    <x v="0"/>
  </r>
  <r>
    <s v="TO"/>
    <n v="0"/>
    <n v="7"/>
    <n v="0"/>
    <n v="8266"/>
    <s v="1173464.220649"/>
    <s v="04 Jul 2026"/>
    <s v="04"/>
    <s v="Jul"/>
    <s v="11 Jul 2026"/>
    <s v="11"/>
    <s v="Jul"/>
    <n v="7"/>
    <n v="7"/>
    <n v="0"/>
    <n v="0"/>
    <s v="СЛР-ХОЛИДЕЙ-СЪРВИС ЕООД"/>
    <x v="6"/>
    <n v="2"/>
    <n v="1"/>
    <n v="1739.7499015999999"/>
    <n v="248.53570022857141"/>
    <s v="Romania"/>
    <s v="10 Nov 2025 10:09"/>
    <s v="10 Nov 2025"/>
    <s v="Nov"/>
    <n v="0"/>
    <n v="0"/>
    <n v="7"/>
    <n v="0"/>
    <n v="0"/>
    <n v="7"/>
    <n v="0"/>
    <s v="10.11.2025"/>
    <x v="11"/>
    <s v="04.07.2026"/>
    <n v="27"/>
    <x v="0"/>
  </r>
  <r>
    <s v="TO"/>
    <n v="0"/>
    <n v="0"/>
    <n v="6"/>
    <n v="8957"/>
    <s v="1180828.223617"/>
    <s v="13 Jul 2026"/>
    <s v="13"/>
    <s v="Jul"/>
    <s v="19 Jul 2026"/>
    <s v="19"/>
    <s v="Jul"/>
    <n v="6"/>
    <n v="6"/>
    <n v="0"/>
    <n v="0"/>
    <s v="СЛР-ХОЛИДЕЙ-СЪРВИС ЕООД"/>
    <x v="6"/>
    <n v="3"/>
    <n v="1"/>
    <n v="2342.7714071999999"/>
    <n v="390.4619012"/>
    <s v="Romania"/>
    <s v="01 Dec 2025 10:04"/>
    <s v="30 Nov 2025"/>
    <s v="Dec"/>
    <n v="0"/>
    <n v="0"/>
    <n v="6"/>
    <n v="0"/>
    <n v="0"/>
    <n v="6"/>
    <n v="0"/>
    <s v="01.12.2025"/>
    <x v="13"/>
    <s v="13.07.2026"/>
    <n v="29"/>
    <x v="0"/>
  </r>
  <r>
    <s v="TO"/>
    <n v="0"/>
    <n v="0"/>
    <n v="5"/>
    <n v="8272"/>
    <s v="28259"/>
    <s v="02 Aug 2026"/>
    <s v="02"/>
    <s v="Aug"/>
    <s v="07 Aug 2026"/>
    <s v="07"/>
    <s v="Aug"/>
    <n v="5"/>
    <n v="5"/>
    <n v="0"/>
    <n v="0"/>
    <s v="КЛУБ МАГЕЛАН - ООД"/>
    <x v="3"/>
    <n v="2"/>
    <n v="2"/>
    <n v="1709.1020455"/>
    <n v="341.82040910000001"/>
    <m/>
    <s v="10 Nov 2025 10:46"/>
    <s v="09 Nov 2025"/>
    <s v="Nov"/>
    <n v="0"/>
    <n v="0"/>
    <n v="0"/>
    <n v="5"/>
    <n v="0"/>
    <n v="5"/>
    <n v="0"/>
    <s v="10.11.2025"/>
    <x v="11"/>
    <s v="02.08.2026"/>
    <n v="32"/>
    <x v="0"/>
  </r>
  <r>
    <s v="TO"/>
    <n v="0"/>
    <n v="5"/>
    <n v="0"/>
    <n v="9057"/>
    <s v="97564"/>
    <s v="04 Jul 2026"/>
    <s v="04"/>
    <s v="Jul"/>
    <s v="09 Jul 2026"/>
    <s v="09"/>
    <s v="Jul"/>
    <n v="5"/>
    <n v="5"/>
    <n v="0"/>
    <n v="0"/>
    <s v="ДЕСТИНЕЙШЪН ТУРИСТИК СЪРВИСИС - ЕООД"/>
    <x v="6"/>
    <n v="2"/>
    <n v="1"/>
    <n v="1306.298857"/>
    <n v="261.25977139999998"/>
    <m/>
    <s v="08 Dec 2025 15:18"/>
    <s v="08 Dec 2025"/>
    <s v="Dec"/>
    <n v="0"/>
    <n v="0"/>
    <n v="5"/>
    <n v="0"/>
    <n v="0"/>
    <n v="5"/>
    <n v="0"/>
    <s v="08.12.2025"/>
    <x v="16"/>
    <s v="04.07.2026"/>
    <n v="27"/>
    <x v="0"/>
  </r>
  <r>
    <s v="TO"/>
    <n v="0"/>
    <n v="0"/>
    <n v="6"/>
    <n v="8273"/>
    <s v="59265"/>
    <s v="26 Jul 2026"/>
    <s v="26"/>
    <s v="Jul"/>
    <s v="01 Aug 2026"/>
    <s v="01"/>
    <s v="Aug"/>
    <n v="6"/>
    <n v="-25"/>
    <n v="5"/>
    <n v="0"/>
    <s v="КЛУБ МАГЕЛАН - ООД"/>
    <x v="4"/>
    <n v="2"/>
    <n v="1"/>
    <n v="1640.7849035999998"/>
    <n v="273.46415059999998"/>
    <m/>
    <s v="10 Nov 2025 10:57"/>
    <s v="08 Nov 2025"/>
    <s v="Nov"/>
    <n v="0"/>
    <n v="0"/>
    <n v="5"/>
    <n v="0"/>
    <n v="0"/>
    <n v="5"/>
    <n v="-1"/>
    <s v="10.11.2025"/>
    <x v="11"/>
    <s v="26.07.2026"/>
    <n v="31"/>
    <x v="0"/>
  </r>
  <r>
    <s v="TO"/>
    <n v="0"/>
    <n v="6"/>
    <n v="0"/>
    <n v="8275"/>
    <s v="1173477.220718"/>
    <s v="01 Jul 2026"/>
    <s v="01"/>
    <s v="Jul"/>
    <s v="07 Jul 2026"/>
    <s v="07"/>
    <s v="Jul"/>
    <n v="6"/>
    <n v="6"/>
    <n v="0"/>
    <n v="0"/>
    <s v="СЛР-ХОЛИДЕЙ-СЪРВИС ЕООД"/>
    <x v="6"/>
    <n v="2"/>
    <n v="0"/>
    <n v="1446.9230339999999"/>
    <n v="241.15383899999998"/>
    <s v="Romania"/>
    <s v="10 Nov 2025 10:59"/>
    <s v="10 Nov 2025"/>
    <s v="Nov"/>
    <n v="0"/>
    <n v="0"/>
    <n v="6"/>
    <n v="0"/>
    <n v="0"/>
    <n v="6"/>
    <n v="0"/>
    <s v="10.11.2025"/>
    <x v="11"/>
    <s v="01.07.2026"/>
    <n v="27"/>
    <x v="0"/>
  </r>
  <r>
    <s v="TO"/>
    <n v="0"/>
    <n v="0"/>
    <n v="5"/>
    <n v="8278"/>
    <s v="1173104.220735"/>
    <s v="17 Aug 2026"/>
    <s v="17"/>
    <s v="Aug"/>
    <s v="22 Aug 2026"/>
    <s v="22"/>
    <s v="Aug"/>
    <n v="5"/>
    <n v="5"/>
    <n v="0"/>
    <n v="0"/>
    <s v="СЛР-ХОЛИДЕЙ-СЪРВИС ЕООД"/>
    <x v="2"/>
    <n v="2"/>
    <n v="2"/>
    <n v="1735.9947079999999"/>
    <n v="347.19894160000001"/>
    <s v="Romania"/>
    <s v="10 Nov 2025 11:18"/>
    <s v="10 Nov 2025"/>
    <s v="Nov"/>
    <n v="0"/>
    <n v="0"/>
    <n v="0"/>
    <n v="5"/>
    <n v="0"/>
    <n v="5"/>
    <n v="0"/>
    <s v="10.11.2025"/>
    <x v="11"/>
    <s v="17.08.2026"/>
    <n v="34"/>
    <x v="0"/>
  </r>
  <r>
    <s v="TO"/>
    <n v="0"/>
    <n v="0"/>
    <n v="7"/>
    <n v="8279"/>
    <s v="1173296.220737"/>
    <s v="11 Aug 2026"/>
    <s v="11"/>
    <s v="Aug"/>
    <s v="18 Aug 2026"/>
    <s v="18"/>
    <s v="Aug"/>
    <n v="7"/>
    <n v="7"/>
    <n v="0"/>
    <n v="0"/>
    <s v="СЛР-ХОЛИДЕЙ-СЪРВИС ЕООД"/>
    <x v="3"/>
    <n v="2"/>
    <n v="0"/>
    <n v="1914.2490542"/>
    <n v="273.46415059999998"/>
    <s v="Romania"/>
    <s v="10 Nov 2025 11:22"/>
    <s v="10 Nov 2025"/>
    <s v="Nov"/>
    <n v="0"/>
    <n v="0"/>
    <n v="0"/>
    <n v="7"/>
    <n v="0"/>
    <n v="7"/>
    <n v="0"/>
    <s v="10.11.2025"/>
    <x v="11"/>
    <s v="11.08.2026"/>
    <n v="33"/>
    <x v="0"/>
  </r>
  <r>
    <s v="TO"/>
    <n v="0"/>
    <n v="0"/>
    <n v="6"/>
    <n v="8274"/>
    <s v="1173314.220717"/>
    <s v="17 Aug 2026"/>
    <s v="17"/>
    <s v="Aug"/>
    <s v="23 Aug 2026"/>
    <s v="23"/>
    <s v="Aug"/>
    <n v="6"/>
    <n v="6"/>
    <n v="0"/>
    <n v="0"/>
    <s v="СЛР-ХОЛИДЕЙ-СЪРВИС ЕООД"/>
    <x v="4"/>
    <n v="2"/>
    <n v="2"/>
    <n v="2050.9224545999996"/>
    <n v="341.82040909999995"/>
    <s v="Romania"/>
    <s v="10 Nov 2025 10:58"/>
    <s v="10 Nov 2025"/>
    <s v="Nov"/>
    <n v="0"/>
    <n v="0"/>
    <n v="0"/>
    <n v="6"/>
    <n v="0"/>
    <n v="6"/>
    <n v="0"/>
    <s v="10.11.2025"/>
    <x v="11"/>
    <s v="17.08.2026"/>
    <n v="34"/>
    <x v="0"/>
  </r>
  <r>
    <s v="TO"/>
    <n v="0"/>
    <n v="6"/>
    <n v="0"/>
    <n v="8960"/>
    <s v="17509"/>
    <s v="31 Aug 2026"/>
    <s v="31"/>
    <s v="Aug"/>
    <s v="06 Sep 2026"/>
    <s v="06"/>
    <s v="Sep"/>
    <n v="6"/>
    <n v="-25"/>
    <n v="0"/>
    <n v="5"/>
    <s v="КЛУБ МАГЕЛАН - ООД"/>
    <x v="6"/>
    <n v="2"/>
    <n v="1"/>
    <n v="1371.5844623999999"/>
    <n v="228.59741039999997"/>
    <m/>
    <s v="01 Dec 2025 10:16"/>
    <s v="28 Nov 2025"/>
    <s v="Dec"/>
    <n v="0"/>
    <n v="0"/>
    <n v="0"/>
    <n v="0"/>
    <n v="5"/>
    <n v="5"/>
    <n v="-1"/>
    <s v="01.12.2025"/>
    <x v="13"/>
    <s v="31.08.2026"/>
    <n v="36"/>
    <x v="0"/>
  </r>
  <r>
    <s v="TO"/>
    <n v="0"/>
    <n v="5"/>
    <n v="0"/>
    <n v="8967"/>
    <s v="17537"/>
    <s v="06 Jul 2026"/>
    <s v="06"/>
    <s v="Jul"/>
    <s v="11 Jul 2026"/>
    <s v="11"/>
    <s v="Jul"/>
    <n v="5"/>
    <n v="5"/>
    <n v="0"/>
    <n v="0"/>
    <s v="КЛУБ МАГЕЛАН - ООД"/>
    <x v="4"/>
    <n v="3"/>
    <n v="0"/>
    <n v="1886.2415685999999"/>
    <n v="377.24831372"/>
    <m/>
    <s v="01 Dec 2025 11:05"/>
    <s v="30 Nov 2025"/>
    <s v="Dec"/>
    <n v="0"/>
    <n v="0"/>
    <n v="5"/>
    <n v="0"/>
    <n v="0"/>
    <n v="5"/>
    <n v="0"/>
    <s v="01.12.2025"/>
    <x v="13"/>
    <s v="06.07.2026"/>
    <n v="28"/>
    <x v="0"/>
  </r>
  <r>
    <s v="TO"/>
    <n v="0"/>
    <n v="0"/>
    <n v="5"/>
    <n v="8094"/>
    <s v="2309408"/>
    <s v="18 Aug 2026"/>
    <s v="18"/>
    <s v="Aug"/>
    <s v="23 Aug 2026"/>
    <s v="23"/>
    <s v="Aug"/>
    <n v="5"/>
    <n v="5"/>
    <n v="0"/>
    <n v="0"/>
    <s v="ТУРИСТИЧЕСКА АГЕНЦИЯ СОЛВЕКС - ЕООД"/>
    <x v="4"/>
    <n v="2"/>
    <n v="2"/>
    <n v="1851.4864694999999"/>
    <n v="370.2972939"/>
    <m/>
    <s v="28 Oct 2025 14:03"/>
    <s v="28 Oct 2025"/>
    <s v="Oct"/>
    <n v="0"/>
    <n v="0"/>
    <n v="0"/>
    <n v="5"/>
    <n v="0"/>
    <n v="5"/>
    <n v="0"/>
    <s v="28.10.2025"/>
    <x v="4"/>
    <s v="18.08.2026"/>
    <n v="34"/>
    <x v="0"/>
  </r>
  <r>
    <s v="TO"/>
    <n v="0"/>
    <n v="5"/>
    <n v="1"/>
    <n v="8520"/>
    <s v="1176217.221585"/>
    <s v="24 Aug 2026"/>
    <s v="24"/>
    <s v="Aug"/>
    <s v="30 Aug 2026"/>
    <s v="30"/>
    <s v="Aug"/>
    <n v="6"/>
    <n v="6"/>
    <n v="0"/>
    <n v="0"/>
    <s v="СЛР-ХОЛИДЕЙ-СЪРВИС ЕООД"/>
    <x v="2"/>
    <n v="2"/>
    <n v="0"/>
    <n v="1511.5827738"/>
    <n v="251.93046230000002"/>
    <s v="Romania"/>
    <s v="16 Nov 2025 19:06"/>
    <s v="16 Nov 2025"/>
    <s v="Nov"/>
    <n v="0"/>
    <n v="0"/>
    <n v="0"/>
    <n v="6"/>
    <n v="0"/>
    <n v="6"/>
    <n v="0"/>
    <s v="16.11.2025"/>
    <x v="12"/>
    <s v="24.08.2026"/>
    <n v="35"/>
    <x v="0"/>
  </r>
  <r>
    <s v="TO"/>
    <n v="0"/>
    <n v="5"/>
    <n v="0"/>
    <n v="8522"/>
    <s v="1176222.221587"/>
    <s v="27 Aug 2026"/>
    <s v="27"/>
    <s v="Aug"/>
    <s v="01 Sep 2026"/>
    <s v="01"/>
    <s v="Sep"/>
    <n v="5"/>
    <n v="-26"/>
    <n v="4"/>
    <n v="0"/>
    <s v="СЛР-ХОЛИДЕЙ-СЪРВИС ЕООД"/>
    <x v="4"/>
    <n v="2"/>
    <n v="2"/>
    <n v="1509.9594348999999"/>
    <n v="301.99188698"/>
    <s v="Romania"/>
    <s v="16 Nov 2025 19:20"/>
    <s v="16 Nov 2025"/>
    <s v="Nov"/>
    <n v="0"/>
    <n v="0"/>
    <n v="0"/>
    <n v="4"/>
    <n v="0"/>
    <n v="4"/>
    <n v="-1"/>
    <s v="16.11.2025"/>
    <x v="12"/>
    <s v="27.08.2026"/>
    <n v="35"/>
    <x v="0"/>
  </r>
  <r>
    <s v="TO"/>
    <n v="0"/>
    <n v="6"/>
    <n v="0"/>
    <n v="9457"/>
    <s v="18221"/>
    <s v="03 Sep 2026"/>
    <s v="03"/>
    <s v="Sep"/>
    <s v="09 Sep 2026"/>
    <s v="09"/>
    <s v="Sep"/>
    <n v="6"/>
    <n v="6"/>
    <n v="0"/>
    <n v="0"/>
    <s v="КЛУБ МАГЕЛАН - ООД"/>
    <x v="2"/>
    <n v="2"/>
    <n v="1"/>
    <n v="1552.5378539999999"/>
    <n v="258.75630899999999"/>
    <s v="Romania"/>
    <s v="12 Jan 2026 15:30"/>
    <s v="12 Jan 2026"/>
    <s v="Jan"/>
    <n v="0"/>
    <n v="0"/>
    <n v="0"/>
    <n v="0"/>
    <n v="6"/>
    <n v="6"/>
    <n v="0"/>
    <s v="12.01.2025"/>
    <x v="7"/>
    <s v="03.09.2026"/>
    <n v="36"/>
    <x v="0"/>
  </r>
  <r>
    <s v="TO"/>
    <n v="0"/>
    <n v="0"/>
    <n v="10"/>
    <n v="8904"/>
    <s v="97112"/>
    <s v="22 Jul 2026"/>
    <s v="22"/>
    <s v="Jul"/>
    <s v="01 Aug 2026"/>
    <s v="01"/>
    <s v="Aug"/>
    <n v="10"/>
    <n v="-21"/>
    <n v="9"/>
    <n v="0"/>
    <s v="ДЕСТИНЕЙШЪН ТУРИСТИК СЪРВИСИС - ЕООД"/>
    <x v="4"/>
    <n v="2"/>
    <n v="1"/>
    <n v="2962.3001179999997"/>
    <n v="296.23001179999994"/>
    <m/>
    <s v="28 Nov 2025 15:32"/>
    <s v="28 Nov 2025"/>
    <s v="Nov"/>
    <n v="0"/>
    <n v="0"/>
    <n v="9"/>
    <n v="0"/>
    <n v="0"/>
    <n v="9"/>
    <n v="-1"/>
    <s v="28.11.2025"/>
    <x v="15"/>
    <s v="22.07.2026"/>
    <n v="30"/>
    <x v="0"/>
  </r>
  <r>
    <s v="TO"/>
    <n v="0"/>
    <n v="8"/>
    <n v="0"/>
    <n v="9683"/>
    <s v="2322013"/>
    <s v="27 Jun 2026"/>
    <s v="27"/>
    <s v="Jun"/>
    <s v="05 Jul 2026"/>
    <s v="05"/>
    <s v="Jul"/>
    <n v="8"/>
    <n v="-22"/>
    <n v="4"/>
    <n v="4"/>
    <s v="ТУРИСТИЧЕСКА АГЕНЦИЯ СОЛВЕКС - ЕООД"/>
    <x v="4"/>
    <n v="3"/>
    <n v="0"/>
    <n v="3119.940016"/>
    <n v="389.992502"/>
    <m/>
    <s v="23 Jan 2026 17:51"/>
    <s v="23 Jan 2026"/>
    <s v="Jan"/>
    <n v="0"/>
    <n v="4"/>
    <n v="4"/>
    <n v="0"/>
    <n v="0"/>
    <n v="8"/>
    <n v="0"/>
    <s v="23.01.2025"/>
    <x v="2"/>
    <s v="27.06.2026"/>
    <n v="26"/>
    <x v="0"/>
  </r>
  <r>
    <s v="TOPOLA SKIES"/>
    <n v="0"/>
    <n v="2"/>
    <n v="0"/>
    <n v="9337"/>
    <s v="437066"/>
    <s v="04 Jul 2026"/>
    <s v="04"/>
    <s v="Jul"/>
    <s v="06 Jul 2026"/>
    <s v="06"/>
    <s v="Jul"/>
    <n v="2"/>
    <n v="2"/>
    <n v="0"/>
    <n v="0"/>
    <s v="TOPOLA SKIES"/>
    <x v="3"/>
    <n v="3"/>
    <n v="1"/>
    <n v="1270.2846699082568"/>
    <n v="635.14233495412839"/>
    <m/>
    <s v="03 Jan 2026 13:43"/>
    <s v="03 Jan 2026"/>
    <s v="Jan"/>
    <n v="0"/>
    <n v="0"/>
    <n v="2"/>
    <n v="0"/>
    <n v="0"/>
    <n v="2"/>
    <n v="0"/>
    <s v="03.01.2025"/>
    <x v="20"/>
    <s v="04.07.2026"/>
    <n v="27"/>
    <x v="0"/>
  </r>
  <r>
    <s v="TO"/>
    <n v="0"/>
    <n v="0"/>
    <n v="7"/>
    <n v="8523"/>
    <s v="NT308841"/>
    <s v="18 Jul 2026"/>
    <s v="18"/>
    <s v="Jul"/>
    <s v="25 Jul 2026"/>
    <s v="25"/>
    <s v="Jul"/>
    <n v="7"/>
    <n v="7"/>
    <n v="0"/>
    <n v="0"/>
    <s v="НОВОТОН - ЕООД"/>
    <x v="4"/>
    <n v="2"/>
    <n v="2"/>
    <n v="2392.7428637000003"/>
    <n v="341.82040910000006"/>
    <m/>
    <s v="16 Nov 2025 23:25"/>
    <s v="16 Nov 2025"/>
    <s v="Nov"/>
    <n v="0"/>
    <n v="0"/>
    <n v="7"/>
    <n v="0"/>
    <n v="0"/>
    <n v="7"/>
    <n v="0"/>
    <s v="16.11.2025"/>
    <x v="12"/>
    <s v="18.07.2026"/>
    <n v="29"/>
    <x v="0"/>
  </r>
  <r>
    <s v="TO"/>
    <n v="0"/>
    <n v="3"/>
    <n v="1"/>
    <n v="9853"/>
    <s v="1238714.231930"/>
    <s v="08 Jul 2026"/>
    <s v="08"/>
    <s v="Jul"/>
    <s v="12 Jul 2026"/>
    <s v="12"/>
    <s v="Jul"/>
    <n v="4"/>
    <n v="4"/>
    <n v="0"/>
    <n v="0"/>
    <s v="СЛР-ХОЛИДЕЙ-СЪРВИС ЕООД"/>
    <x v="4"/>
    <n v="2"/>
    <n v="2"/>
    <n v="2224.9326496999997"/>
    <n v="556.23316242499993"/>
    <s v="Romania"/>
    <s v="30 Jan 2026 09:42"/>
    <s v="30 Jan 2026"/>
    <s v="Jan"/>
    <n v="0"/>
    <n v="0"/>
    <n v="4"/>
    <n v="0"/>
    <n v="0"/>
    <n v="4"/>
    <n v="0"/>
    <s v="30.01.2025"/>
    <x v="0"/>
    <s v="08.07.2026"/>
    <n v="28"/>
    <x v="0"/>
  </r>
  <r>
    <s v="TO"/>
    <n v="0"/>
    <n v="6"/>
    <n v="0"/>
    <n v="8282"/>
    <s v="NT307923"/>
    <s v="30 Aug 2026"/>
    <s v="30"/>
    <s v="Aug"/>
    <s v="05 Sep 2026"/>
    <s v="05"/>
    <s v="Sep"/>
    <n v="6"/>
    <n v="-25"/>
    <n v="1"/>
    <n v="4"/>
    <s v="НОВОТОН - ЕООД"/>
    <x v="6"/>
    <n v="2"/>
    <n v="1"/>
    <n v="1296.2263324999999"/>
    <n v="216.03772208333331"/>
    <m/>
    <s v="10 Nov 2025 11:38"/>
    <s v="10 Nov 2025"/>
    <s v="Nov"/>
    <n v="0"/>
    <n v="0"/>
    <n v="0"/>
    <n v="1"/>
    <n v="4"/>
    <n v="5"/>
    <n v="-1"/>
    <s v="10.11.2025"/>
    <x v="11"/>
    <s v="30.08.2026"/>
    <n v="36"/>
    <x v="0"/>
  </r>
  <r>
    <s v="TO"/>
    <n v="0"/>
    <n v="0"/>
    <n v="5"/>
    <n v="9686"/>
    <s v="NT315533"/>
    <s v="10 Aug 2026"/>
    <s v="10"/>
    <s v="Aug"/>
    <s v="15 Aug 2026"/>
    <s v="15"/>
    <s v="Aug"/>
    <n v="5"/>
    <n v="5"/>
    <n v="0"/>
    <n v="0"/>
    <s v="НОВОТОН - ЕООД"/>
    <x v="7"/>
    <n v="3"/>
    <n v="2"/>
    <n v="3014.5207789999999"/>
    <n v="602.90415580000001"/>
    <s v="Romania"/>
    <s v="23 Jan 2026 18:01"/>
    <s v="23 Jan 2026"/>
    <s v="Jan"/>
    <n v="0"/>
    <n v="0"/>
    <n v="0"/>
    <n v="5"/>
    <n v="0"/>
    <n v="5"/>
    <n v="0"/>
    <s v="23.01.2025"/>
    <x v="2"/>
    <s v="10.08.2026"/>
    <n v="33"/>
    <x v="0"/>
  </r>
  <r>
    <s v="TOPOLA SKIES"/>
    <n v="0"/>
    <n v="5"/>
    <n v="0"/>
    <n v="9340"/>
    <s v="437260"/>
    <s v="22 Jun 2026"/>
    <s v="22"/>
    <s v="Jun"/>
    <s v="27 Jun 2026"/>
    <s v="27"/>
    <s v="Jun"/>
    <n v="5"/>
    <n v="5"/>
    <n v="0"/>
    <n v="0"/>
    <s v="TOPOLA SKIES"/>
    <x v="3"/>
    <n v="2"/>
    <m/>
    <n v="1529.8538146788992"/>
    <n v="305.97076293577976"/>
    <m/>
    <s v="03 Jan 2026 17:58"/>
    <s v="03 Jan 2026"/>
    <s v="Jan"/>
    <n v="0"/>
    <n v="5"/>
    <n v="0"/>
    <n v="0"/>
    <n v="0"/>
    <n v="5"/>
    <n v="0"/>
    <s v="03.01.2025"/>
    <x v="20"/>
    <s v="22.06.2026"/>
    <n v="26"/>
    <x v="0"/>
  </r>
  <r>
    <s v="TO"/>
    <n v="0"/>
    <n v="0"/>
    <n v="6"/>
    <n v="9854"/>
    <s v="NT316625"/>
    <s v="19 Jul 2026"/>
    <s v="19"/>
    <s v="Jul"/>
    <s v="25 Jul 2026"/>
    <s v="25"/>
    <s v="Jul"/>
    <n v="6"/>
    <n v="6"/>
    <n v="0"/>
    <n v="0"/>
    <s v="НОВОТОН - ЕООД"/>
    <x v="1"/>
    <n v="4"/>
    <n v="1"/>
    <n v="3391.2918702000002"/>
    <n v="565.21531170000003"/>
    <s v="Romania"/>
    <s v="30 Jan 2026 09:51"/>
    <s v="29 Jan 2026"/>
    <s v="Jan"/>
    <n v="0"/>
    <n v="0"/>
    <n v="6"/>
    <n v="0"/>
    <n v="0"/>
    <n v="6"/>
    <n v="0"/>
    <s v="30.01.2025"/>
    <x v="0"/>
    <s v="19.07.2026"/>
    <n v="30"/>
    <x v="0"/>
  </r>
  <r>
    <s v="TO"/>
    <n v="0"/>
    <n v="2"/>
    <n v="5"/>
    <n v="8190"/>
    <s v="16925"/>
    <s v="20 Aug 2026"/>
    <s v="20"/>
    <s v="Aug"/>
    <s v="27 Aug 2026"/>
    <s v="27"/>
    <s v="Aug"/>
    <n v="7"/>
    <n v="7"/>
    <n v="0"/>
    <n v="0"/>
    <s v="КЛУБ МАГЕЛАН - ООД"/>
    <x v="3"/>
    <n v="3"/>
    <n v="1"/>
    <n v="2479.5230407999998"/>
    <n v="354.21757725714281"/>
    <m/>
    <s v="07 Nov 2025 13:26"/>
    <s v="07 Nov 2025"/>
    <s v="Nov"/>
    <n v="0"/>
    <n v="0"/>
    <n v="0"/>
    <n v="7"/>
    <n v="0"/>
    <n v="7"/>
    <n v="0"/>
    <s v="07.11.2025"/>
    <x v="3"/>
    <s v="20.08.2026"/>
    <n v="34"/>
    <x v="0"/>
  </r>
  <r>
    <s v="TO"/>
    <n v="0"/>
    <n v="6"/>
    <n v="0"/>
    <n v="8285"/>
    <s v="44813"/>
    <s v="30 Aug 2026"/>
    <s v="30"/>
    <s v="Aug"/>
    <s v="05 Sep 2026"/>
    <s v="05"/>
    <s v="Sep"/>
    <n v="6"/>
    <n v="-25"/>
    <n v="1"/>
    <n v="4"/>
    <s v="КЛУБ МАГЕЛАН - ООД"/>
    <x v="4"/>
    <n v="3"/>
    <n v="1"/>
    <n v="1802.2386701"/>
    <n v="300.37311168333332"/>
    <m/>
    <s v="10 Nov 2025 12:11"/>
    <s v="10 Nov 2025"/>
    <s v="Nov"/>
    <n v="0"/>
    <n v="0"/>
    <n v="0"/>
    <n v="1"/>
    <n v="4"/>
    <n v="5"/>
    <n v="-1"/>
    <s v="10.11.2025"/>
    <x v="11"/>
    <s v="30.08.2026"/>
    <n v="36"/>
    <x v="0"/>
  </r>
  <r>
    <s v="TO"/>
    <n v="0"/>
    <n v="0"/>
    <n v="5"/>
    <n v="9855"/>
    <s v="19057"/>
    <s v="20 Jul 2026"/>
    <s v="20"/>
    <s v="Jul"/>
    <s v="25 Jul 2026"/>
    <s v="25"/>
    <s v="Jul"/>
    <n v="5"/>
    <n v="5"/>
    <n v="0"/>
    <n v="0"/>
    <s v="КЛУБ МАГЕЛАН - ООД"/>
    <x v="0"/>
    <n v="2"/>
    <n v="1"/>
    <n v="1758.4867529999999"/>
    <n v="351.69735059999999"/>
    <s v="Romania"/>
    <s v="30 Jan 2026 09:59"/>
    <s v="29 Jan 2026"/>
    <s v="Jan"/>
    <n v="0"/>
    <n v="0"/>
    <n v="5"/>
    <n v="0"/>
    <n v="0"/>
    <n v="5"/>
    <n v="0"/>
    <s v="30.01.2025"/>
    <x v="0"/>
    <s v="20.07.2026"/>
    <n v="30"/>
    <x v="0"/>
  </r>
  <r>
    <s v="TO"/>
    <n v="0"/>
    <n v="5"/>
    <n v="0"/>
    <n v="9857"/>
    <s v="28720"/>
    <s v="06 Jul 2026"/>
    <s v="06"/>
    <s v="Jul"/>
    <s v="11 Jul 2026"/>
    <s v="11"/>
    <s v="Jul"/>
    <n v="5"/>
    <n v="5"/>
    <n v="0"/>
    <n v="0"/>
    <s v="КЛУБ МАГЕЛАН - ООД"/>
    <x v="3"/>
    <n v="2"/>
    <n v="0"/>
    <n v="1504.6982522000001"/>
    <n v="300.93965044000004"/>
    <s v="Romania"/>
    <s v="30 Jan 2026 09:59"/>
    <s v="29 Jan 2026"/>
    <s v="Jan"/>
    <n v="0"/>
    <n v="0"/>
    <n v="5"/>
    <n v="0"/>
    <n v="0"/>
    <n v="5"/>
    <n v="0"/>
    <s v="30.01.2025"/>
    <x v="0"/>
    <s v="06.07.2026"/>
    <n v="28"/>
    <x v="0"/>
  </r>
  <r>
    <s v="TO"/>
    <n v="0"/>
    <n v="0"/>
    <n v="8"/>
    <n v="8284"/>
    <s v="1173025.220756"/>
    <s v="25 Jul 2026"/>
    <s v="25"/>
    <s v="Jul"/>
    <s v="02 Aug 2026"/>
    <s v="02"/>
    <s v="Aug"/>
    <n v="8"/>
    <n v="-23"/>
    <n v="6"/>
    <n v="1"/>
    <s v="СЛР-ХОЛИДЕЙ-СЪРВИС ЕООД"/>
    <x v="4"/>
    <n v="2"/>
    <n v="2"/>
    <n v="2734.5632728"/>
    <n v="341.82040910000001"/>
    <s v="Romania"/>
    <s v="10 Nov 2025 12:02"/>
    <s v="10 Nov 2025"/>
    <s v="Nov"/>
    <n v="0"/>
    <n v="0"/>
    <n v="6"/>
    <n v="1"/>
    <n v="0"/>
    <n v="7"/>
    <n v="-1"/>
    <s v="10.11.2025"/>
    <x v="11"/>
    <s v="25.07.2026"/>
    <n v="30"/>
    <x v="0"/>
  </r>
  <r>
    <s v="TO"/>
    <n v="0"/>
    <n v="0"/>
    <n v="5"/>
    <n v="8536"/>
    <s v="1176091.221757"/>
    <s v="02 Aug 2026"/>
    <s v="02"/>
    <s v="Aug"/>
    <s v="07 Aug 2026"/>
    <s v="07"/>
    <s v="Aug"/>
    <n v="5"/>
    <n v="5"/>
    <n v="0"/>
    <n v="0"/>
    <s v="СЛР-ХОЛИДЕЙ-СЪРВИС ЕООД"/>
    <x v="6"/>
    <n v="2"/>
    <n v="1"/>
    <n v="934.49557400000003"/>
    <n v="186.89911480000001"/>
    <s v="Romania"/>
    <s v="17 Nov 2025 10:32"/>
    <s v="17 Nov 2025"/>
    <s v="Nov"/>
    <n v="0"/>
    <n v="0"/>
    <n v="0"/>
    <n v="5"/>
    <n v="0"/>
    <n v="5"/>
    <n v="0"/>
    <s v="17.11.2025"/>
    <x v="12"/>
    <s v="02.08.2026"/>
    <n v="32"/>
    <x v="0"/>
  </r>
  <r>
    <s v="TO"/>
    <n v="0"/>
    <n v="6"/>
    <n v="0"/>
    <n v="8277"/>
    <s v="11217"/>
    <s v="05 Jul 2026"/>
    <s v="05"/>
    <s v="Jul"/>
    <s v="11 Jul 2026"/>
    <s v="11"/>
    <s v="Jul"/>
    <n v="6"/>
    <n v="6"/>
    <n v="0"/>
    <n v="0"/>
    <s v="КЛУБ МАГЕЛАН - ООД"/>
    <x v="6"/>
    <n v="2"/>
    <n v="2"/>
    <n v="1873.2939739999999"/>
    <n v="312.21566233333334"/>
    <m/>
    <s v="10 Nov 2025 11:10"/>
    <s v="07 Nov 2025"/>
    <s v="Nov"/>
    <n v="0"/>
    <n v="0"/>
    <n v="6"/>
    <n v="0"/>
    <n v="0"/>
    <n v="6"/>
    <n v="0"/>
    <s v="10.11.2025"/>
    <x v="11"/>
    <s v="05.07.2026"/>
    <n v="28"/>
    <x v="0"/>
  </r>
  <r>
    <s v="TO"/>
    <n v="0"/>
    <n v="8"/>
    <n v="0"/>
    <n v="9687"/>
    <s v="2322017"/>
    <s v="27 Jun 2026"/>
    <s v="27"/>
    <s v="Jun"/>
    <s v="05 Jul 2026"/>
    <s v="05"/>
    <s v="Jul"/>
    <n v="8"/>
    <n v="-22"/>
    <n v="4"/>
    <n v="4"/>
    <s v="ТУРИСТИЧЕСКА АГЕНЦИЯ СОЛВЕКС - ЕООД"/>
    <x v="6"/>
    <n v="2"/>
    <n v="0"/>
    <n v="2250.9256304"/>
    <n v="281.36570380000001"/>
    <m/>
    <s v="23 Jan 2026 18:45"/>
    <s v="23 Jan 2026"/>
    <s v="Jan"/>
    <n v="0"/>
    <n v="4"/>
    <n v="4"/>
    <n v="0"/>
    <n v="0"/>
    <n v="8"/>
    <n v="0"/>
    <s v="23.01.2025"/>
    <x v="2"/>
    <s v="27.06.2026"/>
    <n v="26"/>
    <x v="0"/>
  </r>
  <r>
    <s v="TO"/>
    <n v="0"/>
    <n v="0"/>
    <n v="5"/>
    <n v="8286"/>
    <s v="1173604.220771"/>
    <s v="04 Aug 2026"/>
    <s v="04"/>
    <s v="Aug"/>
    <s v="09 Aug 2026"/>
    <s v="09"/>
    <s v="Aug"/>
    <n v="5"/>
    <n v="5"/>
    <n v="0"/>
    <n v="0"/>
    <s v="СЛР-ХОЛИДЕЙ-СЪРВИС ЕООД"/>
    <x v="4"/>
    <n v="2"/>
    <n v="1"/>
    <n v="1367.320753"/>
    <n v="273.46415059999998"/>
    <s v="Romania"/>
    <s v="10 Nov 2025 12:34"/>
    <s v="10 Nov 2025"/>
    <s v="Nov"/>
    <n v="0"/>
    <n v="0"/>
    <n v="0"/>
    <n v="5"/>
    <n v="0"/>
    <n v="5"/>
    <n v="0"/>
    <s v="10.11.2025"/>
    <x v="11"/>
    <s v="04.08.2026"/>
    <n v="32"/>
    <x v="0"/>
  </r>
  <r>
    <s v="TO"/>
    <n v="0"/>
    <n v="1"/>
    <n v="5"/>
    <n v="9858"/>
    <s v="1238698.231998"/>
    <s v="10 Jul 2026"/>
    <s v="10"/>
    <s v="Jul"/>
    <s v="16 Jul 2026"/>
    <s v="16"/>
    <s v="Jul"/>
    <n v="6"/>
    <n v="6"/>
    <n v="0"/>
    <n v="0"/>
    <s v="СЛР-ХОЛИДЕЙ-СЪРВИС ЕООД"/>
    <x v="3"/>
    <n v="3"/>
    <n v="0"/>
    <n v="2584.1599458000001"/>
    <n v="430.69332430000003"/>
    <s v="Romania"/>
    <s v="30 Jan 2026 10:07"/>
    <s v="30 Jan 2026"/>
    <s v="Jan"/>
    <n v="0"/>
    <n v="0"/>
    <n v="6"/>
    <n v="0"/>
    <n v="0"/>
    <n v="6"/>
    <n v="0"/>
    <s v="30.01.2025"/>
    <x v="0"/>
    <s v="10.07.2026"/>
    <n v="28"/>
    <x v="0"/>
  </r>
  <r>
    <s v="TOPOLA SKIES"/>
    <n v="0"/>
    <n v="7"/>
    <n v="0"/>
    <n v="8109"/>
    <s v="400435"/>
    <s v="30 Aug 2026"/>
    <s v="30"/>
    <s v="Aug"/>
    <s v="06 Sep 2026"/>
    <s v="06"/>
    <s v="Sep"/>
    <n v="7"/>
    <n v="-24"/>
    <n v="1"/>
    <n v="5"/>
    <s v="TOPOLA SKIES"/>
    <x v="4"/>
    <n v="3"/>
    <n v="1"/>
    <n v="2446.7612733944952"/>
    <n v="349.53732477064216"/>
    <m/>
    <s v="31 Oct 2025 09:55"/>
    <s v="31 Oct 2025"/>
    <s v="Oct"/>
    <n v="0"/>
    <n v="0"/>
    <n v="0"/>
    <n v="1"/>
    <n v="5"/>
    <n v="6"/>
    <n v="-1"/>
    <s v="31.10.2025"/>
    <x v="4"/>
    <s v="30.08.2026"/>
    <n v="36"/>
    <x v="0"/>
  </r>
  <r>
    <s v="TO"/>
    <n v="0"/>
    <n v="5"/>
    <n v="0"/>
    <n v="8293"/>
    <s v="50972"/>
    <s v="31 Aug 2026"/>
    <s v="31"/>
    <s v="Aug"/>
    <s v="05 Sep 2026"/>
    <s v="05"/>
    <s v="Sep"/>
    <n v="5"/>
    <n v="-26"/>
    <n v="0"/>
    <n v="4"/>
    <s v="КЛУБ МАГЕЛАН - ООД"/>
    <x v="6"/>
    <n v="2"/>
    <n v="0"/>
    <n v="1055.0724935000001"/>
    <n v="211.01449870000002"/>
    <m/>
    <s v="10 Nov 2025 13:31"/>
    <s v="10 Nov 2025"/>
    <s v="Nov"/>
    <n v="0"/>
    <n v="0"/>
    <n v="0"/>
    <n v="0"/>
    <n v="4"/>
    <n v="4"/>
    <n v="-1"/>
    <s v="10.11.2025"/>
    <x v="11"/>
    <s v="31.08.2026"/>
    <n v="36"/>
    <x v="0"/>
  </r>
  <r>
    <s v="TO"/>
    <n v="0"/>
    <n v="7"/>
    <n v="0"/>
    <n v="8532"/>
    <s v="1176220.221725"/>
    <s v="22 Jun 2026"/>
    <s v="22"/>
    <s v="Jun"/>
    <s v="29 Jun 2026"/>
    <s v="29"/>
    <s v="Jun"/>
    <n v="7"/>
    <n v="7"/>
    <n v="0"/>
    <n v="0"/>
    <s v="СЛР-ХОЛИДЕЙ-СЪРВИС ЕООД"/>
    <x v="6"/>
    <n v="3"/>
    <n v="1"/>
    <n v="2156.8697656999998"/>
    <n v="308.1242522428571"/>
    <s v="Romania"/>
    <s v="17 Nov 2025 10:09"/>
    <s v="17 Nov 2025"/>
    <s v="Nov"/>
    <n v="0"/>
    <n v="7"/>
    <n v="0"/>
    <n v="0"/>
    <n v="0"/>
    <n v="7"/>
    <n v="0"/>
    <s v="17.11.2025"/>
    <x v="12"/>
    <s v="22.06.2026"/>
    <n v="26"/>
    <x v="0"/>
  </r>
  <r>
    <s v="TO"/>
    <n v="0"/>
    <n v="0"/>
    <n v="5"/>
    <n v="8542"/>
    <s v="17104"/>
    <s v="20 Jul 2026"/>
    <s v="20"/>
    <s v="Jul"/>
    <s v="25 Jul 2026"/>
    <s v="25"/>
    <s v="Jul"/>
    <n v="5"/>
    <n v="5"/>
    <n v="0"/>
    <n v="0"/>
    <s v="КЛУБ МАГЕЛАН - ООД"/>
    <x v="4"/>
    <n v="2"/>
    <n v="1"/>
    <n v="1367.320753"/>
    <n v="273.46415059999998"/>
    <m/>
    <s v="17 Nov 2025 10:39"/>
    <s v="15 Nov 2025"/>
    <s v="Nov"/>
    <n v="0"/>
    <n v="0"/>
    <n v="5"/>
    <n v="0"/>
    <n v="0"/>
    <n v="5"/>
    <n v="0"/>
    <s v="17.11.2025"/>
    <x v="12"/>
    <s v="20.07.2026"/>
    <n v="30"/>
    <x v="0"/>
  </r>
  <r>
    <s v="BOOKING"/>
    <n v="0"/>
    <n v="0"/>
    <n v="4"/>
    <n v="9102"/>
    <s v="5070661610"/>
    <s v="12 Aug 2026"/>
    <s v="12"/>
    <s v="Aug"/>
    <s v="16 Aug 2026"/>
    <s v="16"/>
    <s v="Aug"/>
    <n v="4"/>
    <n v="4"/>
    <n v="0"/>
    <n v="0"/>
    <s v="BOOKING"/>
    <x v="6"/>
    <n v="2"/>
    <n v="2"/>
    <n v="2383.6005247706421"/>
    <n v="595.90013119266052"/>
    <s v="Israel"/>
    <s v="13 Dec 2025 19:08"/>
    <s v="13 Dec 2025"/>
    <s v="Dec"/>
    <n v="0"/>
    <n v="0"/>
    <n v="0"/>
    <n v="4"/>
    <n v="0"/>
    <n v="4"/>
    <n v="0"/>
    <s v="13.12.2025"/>
    <x v="16"/>
    <s v="12.08.2026"/>
    <n v="33"/>
    <x v="1"/>
  </r>
  <r>
    <s v="TO"/>
    <n v="0"/>
    <n v="0"/>
    <n v="6"/>
    <n v="8533"/>
    <s v="1176340.221732"/>
    <s v="20 Jul 2026"/>
    <s v="20"/>
    <s v="Jul"/>
    <s v="26 Jul 2026"/>
    <s v="26"/>
    <s v="Jul"/>
    <n v="6"/>
    <n v="6"/>
    <n v="0"/>
    <n v="0"/>
    <s v="СЛР-ХОЛИДЕЙ-СЪРВИС ЕООД"/>
    <x v="1"/>
    <n v="3"/>
    <n v="2"/>
    <n v="1334.9517664999998"/>
    <n v="222.49196108333331"/>
    <s v="Romania"/>
    <s v="17 Nov 2025 10:18"/>
    <s v="17 Nov 2025"/>
    <s v="Nov"/>
    <n v="0"/>
    <n v="0"/>
    <n v="6"/>
    <n v="0"/>
    <n v="0"/>
    <n v="6"/>
    <n v="0"/>
    <s v="17.11.2025"/>
    <x v="12"/>
    <s v="20.07.2026"/>
    <n v="30"/>
    <x v="0"/>
  </r>
  <r>
    <s v="TO"/>
    <n v="0"/>
    <n v="0"/>
    <n v="5"/>
    <n v="8219"/>
    <s v="NT307688"/>
    <s v="20 Jul 2026"/>
    <s v="20"/>
    <s v="Jul"/>
    <s v="25 Jul 2026"/>
    <s v="25"/>
    <s v="Jul"/>
    <n v="5"/>
    <n v="5"/>
    <n v="0"/>
    <n v="0"/>
    <s v="НОВОТОН - ЕООД"/>
    <x v="4"/>
    <n v="3"/>
    <n v="1"/>
    <n v="1845.8145625"/>
    <n v="369.1629125"/>
    <m/>
    <s v="07 Nov 2025 16:48"/>
    <s v="07 Nov 2025"/>
    <s v="Nov"/>
    <n v="0"/>
    <n v="0"/>
    <n v="5"/>
    <n v="0"/>
    <n v="0"/>
    <n v="5"/>
    <n v="0"/>
    <s v="07.11.2025"/>
    <x v="3"/>
    <s v="20.07.2026"/>
    <n v="30"/>
    <x v="0"/>
  </r>
  <r>
    <s v="TO"/>
    <n v="0"/>
    <n v="0"/>
    <n v="5"/>
    <n v="8269"/>
    <s v="16951"/>
    <s v="02 Aug 2026"/>
    <s v="02"/>
    <s v="Aug"/>
    <s v="07 Aug 2026"/>
    <s v="07"/>
    <s v="Aug"/>
    <n v="5"/>
    <n v="5"/>
    <n v="0"/>
    <n v="0"/>
    <s v="КЛУБ МАГЕЛАН - ООД"/>
    <x v="2"/>
    <n v="3"/>
    <n v="1"/>
    <n v="1874.8586379999999"/>
    <n v="374.97172760000001"/>
    <m/>
    <s v="10 Nov 2025 10:11"/>
    <s v="08 Nov 2025"/>
    <s v="Nov"/>
    <n v="0"/>
    <n v="0"/>
    <n v="0"/>
    <n v="5"/>
    <n v="0"/>
    <n v="5"/>
    <n v="0"/>
    <s v="10.11.2025"/>
    <x v="11"/>
    <s v="02.08.2026"/>
    <n v="32"/>
    <x v="0"/>
  </r>
  <r>
    <s v="TO"/>
    <n v="0"/>
    <n v="0"/>
    <n v="6"/>
    <n v="8534"/>
    <s v="NT308869"/>
    <s v="17 Jul 2026"/>
    <s v="17"/>
    <s v="Jul"/>
    <s v="23 Jul 2026"/>
    <s v="23"/>
    <s v="Jul"/>
    <n v="6"/>
    <n v="6"/>
    <n v="0"/>
    <n v="0"/>
    <s v="НОВОТОН - ЕООД"/>
    <x v="6"/>
    <n v="1"/>
    <n v="0"/>
    <n v="1121.3946888"/>
    <n v="186.89911480000001"/>
    <m/>
    <s v="17 Nov 2025 10:22"/>
    <s v="17 Nov 2025"/>
    <s v="Nov"/>
    <n v="0"/>
    <n v="0"/>
    <n v="6"/>
    <n v="0"/>
    <n v="0"/>
    <n v="6"/>
    <n v="0"/>
    <s v="17.11.2025"/>
    <x v="12"/>
    <s v="17.07.2026"/>
    <n v="29"/>
    <x v="0"/>
  </r>
  <r>
    <s v="TO"/>
    <n v="0"/>
    <n v="6"/>
    <n v="0"/>
    <n v="8538"/>
    <s v="95702"/>
    <s v="28 Jun 2026"/>
    <s v="28"/>
    <s v="Jun"/>
    <s v="04 Jul 2026"/>
    <s v="04"/>
    <s v="Jul"/>
    <n v="6"/>
    <n v="-24"/>
    <n v="3"/>
    <n v="3"/>
    <s v="ДЕСТИНЕЙШЪН ТУРИСТИК СЪРВИСИС - ЕООД"/>
    <x v="6"/>
    <n v="2"/>
    <n v="2"/>
    <n v="1808.7124673999999"/>
    <n v="301.45207790000001"/>
    <s v="Romania"/>
    <s v="17 Nov 2025 10:36"/>
    <s v="14 Nov 2025"/>
    <s v="Nov"/>
    <n v="0"/>
    <n v="3"/>
    <n v="3"/>
    <n v="0"/>
    <n v="0"/>
    <n v="6"/>
    <n v="0"/>
    <s v="17.11.2025"/>
    <x v="12"/>
    <s v="28.06.2026"/>
    <n v="27"/>
    <x v="0"/>
  </r>
  <r>
    <s v="TO"/>
    <n v="0"/>
    <n v="6"/>
    <n v="0"/>
    <n v="8540"/>
    <s v="NT308738"/>
    <s v="26 Jun 2026"/>
    <s v="26"/>
    <s v="Jun"/>
    <s v="02 Jul 2026"/>
    <s v="02"/>
    <s v="Jul"/>
    <n v="6"/>
    <n v="-24"/>
    <n v="5"/>
    <n v="1"/>
    <s v="НОВОТОН - ЕООД"/>
    <x v="6"/>
    <n v="2"/>
    <n v="1"/>
    <n v="1446.9230339999999"/>
    <n v="241.15383899999998"/>
    <m/>
    <s v="17 Nov 2025 10:39"/>
    <s v="15 Nov 2025"/>
    <s v="Nov"/>
    <n v="0"/>
    <n v="5"/>
    <n v="1"/>
    <n v="0"/>
    <n v="0"/>
    <n v="6"/>
    <n v="0"/>
    <s v="17.11.2025"/>
    <x v="12"/>
    <s v="26.06.2026"/>
    <n v="26"/>
    <x v="0"/>
  </r>
  <r>
    <s v="TO"/>
    <n v="0"/>
    <n v="5"/>
    <n v="0"/>
    <n v="8546"/>
    <s v="NT308868"/>
    <s v="22 Jun 2026"/>
    <s v="22"/>
    <s v="Jun"/>
    <s v="27 Jun 2026"/>
    <s v="27"/>
    <s v="Jun"/>
    <n v="5"/>
    <n v="5"/>
    <n v="0"/>
    <n v="0"/>
    <s v="НОВОТОН - ЕООД"/>
    <x v="1"/>
    <n v="3"/>
    <n v="0"/>
    <n v="2045.5830387000001"/>
    <n v="409.11660774000001"/>
    <m/>
    <s v="17 Nov 2025 10:41"/>
    <s v="17 Nov 2025"/>
    <s v="Nov"/>
    <n v="0"/>
    <n v="5"/>
    <n v="0"/>
    <n v="0"/>
    <n v="0"/>
    <n v="5"/>
    <n v="0"/>
    <s v="17.11.2025"/>
    <x v="12"/>
    <s v="22.06.2026"/>
    <n v="26"/>
    <x v="0"/>
  </r>
  <r>
    <s v="TO"/>
    <n v="0"/>
    <n v="0"/>
    <n v="5"/>
    <n v="8545"/>
    <s v="NT308858"/>
    <s v="03 Aug 2026"/>
    <s v="03"/>
    <s v="Aug"/>
    <s v="08 Aug 2026"/>
    <s v="08"/>
    <s v="Aug"/>
    <n v="5"/>
    <n v="5"/>
    <n v="0"/>
    <n v="0"/>
    <s v="НОВОТОН - ЕООД"/>
    <x v="6"/>
    <n v="2"/>
    <n v="2"/>
    <n v="1668.714156"/>
    <n v="333.74283120000001"/>
    <m/>
    <s v="17 Nov 2025 10:41"/>
    <s v="17 Nov 2025"/>
    <s v="Nov"/>
    <n v="0"/>
    <n v="0"/>
    <n v="0"/>
    <n v="5"/>
    <n v="0"/>
    <n v="5"/>
    <n v="0"/>
    <s v="17.11.2025"/>
    <x v="12"/>
    <s v="03.08.2026"/>
    <n v="32"/>
    <x v="0"/>
  </r>
  <r>
    <s v="TO"/>
    <n v="0"/>
    <n v="7"/>
    <n v="0"/>
    <n v="8548"/>
    <s v="1176210.221769"/>
    <s v="30 Aug 2026"/>
    <s v="30"/>
    <s v="Aug"/>
    <s v="06 Sep 2026"/>
    <s v="06"/>
    <s v="Sep"/>
    <n v="7"/>
    <n v="-24"/>
    <n v="1"/>
    <n v="5"/>
    <s v="СЛР-ХОЛИДЕЙ-СЪРВИС ЕООД"/>
    <x v="6"/>
    <n v="2"/>
    <n v="1"/>
    <n v="1507.2408312"/>
    <n v="215.32011874285715"/>
    <s v="Romania"/>
    <s v="17 Nov 2025 10:43"/>
    <s v="17 Nov 2025"/>
    <s v="Nov"/>
    <n v="0"/>
    <n v="0"/>
    <n v="0"/>
    <n v="1"/>
    <n v="5"/>
    <n v="6"/>
    <n v="-1"/>
    <s v="17.11.2025"/>
    <x v="12"/>
    <s v="30.08.2026"/>
    <n v="36"/>
    <x v="0"/>
  </r>
  <r>
    <s v="TO"/>
    <n v="0"/>
    <n v="0"/>
    <n v="5"/>
    <n v="8547"/>
    <s v="1176168.221767"/>
    <s v="23 Jul 2026"/>
    <s v="23"/>
    <s v="Jul"/>
    <s v="28 Jul 2026"/>
    <s v="28"/>
    <s v="Jul"/>
    <n v="5"/>
    <n v="5"/>
    <n v="0"/>
    <n v="0"/>
    <s v="СЛР-ХОЛИДЕЙ-СЪРВИС ЕООД"/>
    <x v="3"/>
    <n v="2"/>
    <n v="1"/>
    <n v="1367.320753"/>
    <n v="273.46415059999998"/>
    <s v="Romania"/>
    <s v="17 Nov 2025 10:42"/>
    <s v="17 Nov 2025"/>
    <s v="Nov"/>
    <n v="0"/>
    <n v="0"/>
    <n v="5"/>
    <n v="0"/>
    <n v="0"/>
    <n v="5"/>
    <n v="0"/>
    <s v="17.11.2025"/>
    <x v="12"/>
    <s v="23.07.2026"/>
    <n v="30"/>
    <x v="0"/>
  </r>
  <r>
    <s v="TO"/>
    <n v="0"/>
    <n v="9"/>
    <n v="0"/>
    <n v="8550"/>
    <s v="1176270.221771"/>
    <s v="01 Jul 2026"/>
    <s v="01"/>
    <s v="Jul"/>
    <s v="10 Jul 2026"/>
    <s v="10"/>
    <s v="Jul"/>
    <n v="9"/>
    <n v="9"/>
    <n v="0"/>
    <n v="0"/>
    <s v="СЛР-ХОЛИДЕЙ-СЪРВИС ЕООД"/>
    <x v="6"/>
    <n v="2"/>
    <n v="1"/>
    <n v="2196.2210653000002"/>
    <n v="244.02456281111114"/>
    <s v="Romania"/>
    <s v="17 Nov 2025 10:46"/>
    <s v="17 Nov 2025"/>
    <s v="Nov"/>
    <n v="0"/>
    <n v="0"/>
    <n v="9"/>
    <n v="0"/>
    <n v="0"/>
    <n v="9"/>
    <n v="0"/>
    <s v="17.11.2025"/>
    <x v="12"/>
    <s v="01.07.2026"/>
    <n v="27"/>
    <x v="0"/>
  </r>
  <r>
    <s v="TO"/>
    <n v="0"/>
    <n v="0"/>
    <n v="5"/>
    <n v="8551"/>
    <s v="1176278.221782"/>
    <s v="23 Jul 2026"/>
    <s v="23"/>
    <s v="Jul"/>
    <s v="28 Jul 2026"/>
    <s v="28"/>
    <s v="Jul"/>
    <n v="5"/>
    <n v="5"/>
    <n v="0"/>
    <n v="0"/>
    <s v="СЛР-ХОЛИДЕЙ-СЪРВИС ЕООД"/>
    <x v="3"/>
    <n v="2"/>
    <n v="1"/>
    <n v="1367.320753"/>
    <n v="273.46415059999998"/>
    <s v="Romania"/>
    <s v="17 Nov 2025 10:55"/>
    <s v="17 Nov 2025"/>
    <s v="Nov"/>
    <n v="0"/>
    <n v="0"/>
    <n v="5"/>
    <n v="0"/>
    <n v="0"/>
    <n v="5"/>
    <n v="0"/>
    <s v="17.11.2025"/>
    <x v="12"/>
    <s v="23.07.2026"/>
    <n v="30"/>
    <x v="0"/>
  </r>
  <r>
    <s v="TO"/>
    <n v="0"/>
    <n v="0"/>
    <n v="5"/>
    <n v="10008"/>
    <s v="1241517.233461"/>
    <s v="13 Jul 2026"/>
    <s v="13"/>
    <s v="Jul"/>
    <s v="18 Jul 2026"/>
    <s v="18"/>
    <s v="Jul"/>
    <n v="5"/>
    <n v="5"/>
    <n v="0"/>
    <n v="0"/>
    <s v="СЛР-ХОЛИДЕЙ-СЪРВИС ЕООД"/>
    <x v="5"/>
    <n v="3"/>
    <n v="1"/>
    <n v="2616.1182079999999"/>
    <n v="523.22364159999995"/>
    <s v="Romania"/>
    <s v="05 Feb 2026 21:40"/>
    <s v="05 Feb 2026"/>
    <s v="Feb"/>
    <n v="0"/>
    <n v="0"/>
    <n v="5"/>
    <n v="0"/>
    <n v="0"/>
    <n v="5"/>
    <n v="0"/>
    <s v="05.02.2025"/>
    <x v="5"/>
    <s v="13.07.2026"/>
    <n v="29"/>
    <x v="0"/>
  </r>
  <r>
    <s v="BOOKING"/>
    <n v="0"/>
    <n v="0"/>
    <n v="7"/>
    <n v="9688"/>
    <s v="5192623318"/>
    <s v="27 Jul 2026"/>
    <s v="27"/>
    <s v="Jul"/>
    <s v="03 Aug 2026"/>
    <s v="03"/>
    <s v="Aug"/>
    <n v="7"/>
    <n v="-24"/>
    <n v="4"/>
    <n v="2"/>
    <s v="BOOKING"/>
    <x v="6"/>
    <n v="2"/>
    <n v="2"/>
    <n v="4171.3009183486229"/>
    <n v="595.90013119266052"/>
    <s v="Israel"/>
    <s v="23 Jan 2026 19:18"/>
    <s v="23 Jan 2026"/>
    <s v="Jan"/>
    <n v="0"/>
    <n v="0"/>
    <n v="4"/>
    <n v="2"/>
    <n v="0"/>
    <n v="6"/>
    <n v="-1"/>
    <s v="23.01.2025"/>
    <x v="2"/>
    <s v="27.07.2026"/>
    <n v="31"/>
    <x v="1"/>
  </r>
  <r>
    <s v="TO"/>
    <n v="0"/>
    <n v="0"/>
    <n v="5"/>
    <n v="8553"/>
    <s v="NT308824"/>
    <s v="03 Aug 2026"/>
    <s v="03"/>
    <s v="Aug"/>
    <s v="08 Aug 2026"/>
    <s v="08"/>
    <s v="Aug"/>
    <n v="5"/>
    <n v="5"/>
    <n v="0"/>
    <n v="0"/>
    <s v="НОВОТОН - ЕООД"/>
    <x v="2"/>
    <n v="2"/>
    <n v="1"/>
    <n v="1388.834883"/>
    <n v="277.76697660000002"/>
    <m/>
    <s v="17 Nov 2025 11:12"/>
    <s v="16 Nov 2025"/>
    <s v="Nov"/>
    <n v="0"/>
    <n v="0"/>
    <n v="0"/>
    <n v="5"/>
    <n v="0"/>
    <n v="5"/>
    <n v="0"/>
    <s v="17.11.2025"/>
    <x v="12"/>
    <s v="03.08.2026"/>
    <n v="32"/>
    <x v="0"/>
  </r>
  <r>
    <s v="TO"/>
    <n v="0"/>
    <n v="0"/>
    <n v="5"/>
    <n v="8556"/>
    <s v="1176166.221821"/>
    <s v="20 Jul 2026"/>
    <s v="20"/>
    <s v="Jul"/>
    <s v="25 Jul 2026"/>
    <s v="25"/>
    <s v="Jul"/>
    <n v="5"/>
    <n v="5"/>
    <n v="0"/>
    <n v="0"/>
    <s v="СЛР-ХОЛИДЕЙ-СЪРВИС ЕООД"/>
    <x v="6"/>
    <n v="2"/>
    <n v="0"/>
    <n v="1334.9517664999998"/>
    <n v="266.99035329999998"/>
    <s v="Romania"/>
    <s v="17 Nov 2025 11:26"/>
    <s v="17 Nov 2025"/>
    <s v="Nov"/>
    <n v="0"/>
    <n v="0"/>
    <n v="5"/>
    <n v="0"/>
    <n v="0"/>
    <n v="5"/>
    <n v="0"/>
    <s v="17.11.2025"/>
    <x v="12"/>
    <s v="20.07.2026"/>
    <n v="30"/>
    <x v="0"/>
  </r>
  <r>
    <s v="TO"/>
    <n v="0"/>
    <n v="0"/>
    <n v="5"/>
    <n v="9689"/>
    <s v="1235351.230393"/>
    <s v="14 Jul 2026"/>
    <s v="14"/>
    <s v="Jul"/>
    <s v="19 Jul 2026"/>
    <s v="19"/>
    <s v="Jul"/>
    <n v="5"/>
    <n v="5"/>
    <n v="0"/>
    <n v="0"/>
    <s v="СЛР-ХОЛИДЕЙ-СЪРВИС ЕООД"/>
    <x v="1"/>
    <n v="4"/>
    <n v="0"/>
    <n v="2826.0765584999999"/>
    <n v="565.21531170000003"/>
    <s v="Romania"/>
    <s v="23 Jan 2026 20:17"/>
    <s v="23 Jan 2026"/>
    <s v="Jan"/>
    <n v="0"/>
    <n v="0"/>
    <n v="5"/>
    <n v="0"/>
    <n v="0"/>
    <n v="5"/>
    <n v="0"/>
    <s v="23.01.2025"/>
    <x v="2"/>
    <s v="14.07.2026"/>
    <n v="29"/>
    <x v="0"/>
  </r>
  <r>
    <s v="TO"/>
    <n v="0"/>
    <n v="0"/>
    <n v="5"/>
    <n v="10057"/>
    <s v="4651"/>
    <s v="15 Aug 2026"/>
    <s v="15"/>
    <s v="Aug"/>
    <s v="20 Aug 2026"/>
    <s v="20"/>
    <s v="Aug"/>
    <n v="5"/>
    <n v="5"/>
    <n v="0"/>
    <n v="0"/>
    <s v="КЛУБ МАГЕЛАН - ООД"/>
    <x v="6"/>
    <n v="2"/>
    <n v="0"/>
    <n v="1668.714156"/>
    <n v="333.74283120000001"/>
    <m/>
    <s v="11 Feb 2026 18:18"/>
    <s v="11 Feb 2026"/>
    <s v="Feb"/>
    <n v="0"/>
    <n v="0"/>
    <n v="0"/>
    <n v="5"/>
    <n v="0"/>
    <n v="5"/>
    <n v="0"/>
    <s v="11.02.2025"/>
    <x v="9"/>
    <s v="15.08.2026"/>
    <n v="33"/>
    <x v="0"/>
  </r>
  <r>
    <s v="TO"/>
    <n v="0"/>
    <n v="0"/>
    <n v="7"/>
    <n v="10054"/>
    <s v="0698"/>
    <s v="01 Aug 2026"/>
    <s v="01"/>
    <s v="Aug"/>
    <s v="08 Aug 2026"/>
    <s v="08"/>
    <s v="Aug"/>
    <n v="7"/>
    <n v="7"/>
    <n v="0"/>
    <n v="0"/>
    <s v="КЛУБ МАГЕЛАН - ООД"/>
    <x v="6"/>
    <n v="2"/>
    <n v="0"/>
    <n v="2336.1998183999999"/>
    <n v="333.74283120000001"/>
    <m/>
    <s v="11 Feb 2026 18:17"/>
    <s v="11 Feb 2026"/>
    <s v="Feb"/>
    <n v="0"/>
    <n v="0"/>
    <n v="0"/>
    <n v="7"/>
    <n v="0"/>
    <n v="7"/>
    <n v="0"/>
    <s v="11.02.2025"/>
    <x v="9"/>
    <s v="01.08.2026"/>
    <n v="31"/>
    <x v="0"/>
  </r>
  <r>
    <s v="TO"/>
    <n v="0"/>
    <n v="0"/>
    <n v="7"/>
    <n v="10055"/>
    <s v="0698"/>
    <s v="01 Aug 2026"/>
    <s v="01"/>
    <s v="Aug"/>
    <s v="08 Aug 2026"/>
    <s v="08"/>
    <s v="Aug"/>
    <n v="7"/>
    <n v="7"/>
    <n v="0"/>
    <n v="0"/>
    <s v="КЛУБ МАГЕЛАН - ООД"/>
    <x v="6"/>
    <n v="2"/>
    <n v="0"/>
    <n v="2336.1998183999999"/>
    <n v="333.74283120000001"/>
    <m/>
    <s v="11 Feb 2026 18:17"/>
    <s v="11 Feb 2026"/>
    <s v="Feb"/>
    <n v="0"/>
    <n v="0"/>
    <n v="0"/>
    <n v="7"/>
    <n v="0"/>
    <n v="7"/>
    <n v="0"/>
    <s v="11.02.2025"/>
    <x v="9"/>
    <s v="01.08.2026"/>
    <n v="31"/>
    <x v="0"/>
  </r>
  <r>
    <s v="TO"/>
    <n v="0"/>
    <n v="0"/>
    <n v="7"/>
    <n v="10056"/>
    <s v="19378"/>
    <s v="01 Aug 2026"/>
    <s v="01"/>
    <s v="Aug"/>
    <s v="08 Aug 2026"/>
    <s v="08"/>
    <s v="Aug"/>
    <n v="7"/>
    <n v="7"/>
    <n v="0"/>
    <n v="0"/>
    <s v="КЛУБ МАГЕЛАН - ООД"/>
    <x v="6"/>
    <n v="3"/>
    <n v="0"/>
    <n v="3153.8149915999998"/>
    <n v="450.54499879999997"/>
    <m/>
    <s v="11 Feb 2026 18:18"/>
    <s v="11 Feb 2026"/>
    <s v="Feb"/>
    <n v="0"/>
    <n v="0"/>
    <n v="0"/>
    <n v="7"/>
    <n v="0"/>
    <n v="7"/>
    <n v="0"/>
    <s v="11.02.2025"/>
    <x v="9"/>
    <s v="01.08.2026"/>
    <n v="31"/>
    <x v="0"/>
  </r>
  <r>
    <s v="TO"/>
    <n v="0"/>
    <n v="0"/>
    <n v="5"/>
    <n v="8557"/>
    <s v="1175572.221822"/>
    <s v="28 Jul 2026"/>
    <s v="28"/>
    <s v="Jul"/>
    <s v="02 Aug 2026"/>
    <s v="02"/>
    <s v="Aug"/>
    <n v="5"/>
    <n v="-26"/>
    <n v="3"/>
    <n v="1"/>
    <s v="СЛР-ХОЛИДЕЙ-СЪРВИС ЕООД"/>
    <x v="7"/>
    <n v="3"/>
    <n v="1"/>
    <n v="2583.8470129999996"/>
    <n v="516.76940259999992"/>
    <s v="Romania"/>
    <s v="17 Nov 2025 11:29"/>
    <s v="17 Nov 2025"/>
    <s v="Nov"/>
    <n v="0"/>
    <n v="0"/>
    <n v="3"/>
    <n v="1"/>
    <n v="0"/>
    <n v="4"/>
    <n v="-1"/>
    <s v="17.11.2025"/>
    <x v="12"/>
    <s v="28.07.2026"/>
    <n v="31"/>
    <x v="0"/>
  </r>
  <r>
    <s v="BOOKING"/>
    <n v="0"/>
    <n v="0"/>
    <n v="3"/>
    <n v="10009"/>
    <s v="5542692706"/>
    <s v="13 Aug 2026"/>
    <s v="13"/>
    <s v="Aug"/>
    <s v="16 Aug 2026"/>
    <s v="16"/>
    <s v="Aug"/>
    <n v="3"/>
    <n v="3"/>
    <n v="0"/>
    <n v="0"/>
    <s v="BOOKING"/>
    <x v="4"/>
    <n v="2"/>
    <n v="1"/>
    <n v="1465.0422737614679"/>
    <n v="488.34742458715596"/>
    <s v="Romania"/>
    <s v="06 Feb 2026 01:04"/>
    <s v="05 Feb 2026"/>
    <s v="Feb"/>
    <n v="0"/>
    <n v="0"/>
    <n v="0"/>
    <n v="3"/>
    <n v="0"/>
    <n v="3"/>
    <n v="0"/>
    <s v="06.02.2025"/>
    <x v="5"/>
    <s v="13.08.2026"/>
    <n v="33"/>
    <x v="0"/>
  </r>
  <r>
    <s v="TO"/>
    <n v="0"/>
    <n v="0"/>
    <n v="5"/>
    <n v="8560"/>
    <s v="1176531.221875"/>
    <s v="01 Aug 2026"/>
    <s v="01"/>
    <s v="Aug"/>
    <s v="06 Aug 2026"/>
    <s v="06"/>
    <s v="Aug"/>
    <n v="5"/>
    <n v="5"/>
    <n v="0"/>
    <n v="0"/>
    <s v="СЛР-ХОЛИДЕЙ-СЪРВИС ЕООД"/>
    <x v="5"/>
    <n v="2"/>
    <n v="2"/>
    <n v="1937.9341555000001"/>
    <n v="387.58683110000004"/>
    <s v="Romania"/>
    <s v="17 Nov 2025 13:07"/>
    <s v="17 Nov 2025"/>
    <s v="Nov"/>
    <n v="0"/>
    <n v="0"/>
    <n v="0"/>
    <n v="5"/>
    <n v="0"/>
    <n v="5"/>
    <n v="0"/>
    <s v="17.11.2025"/>
    <x v="12"/>
    <s v="01.08.2026"/>
    <n v="31"/>
    <x v="0"/>
  </r>
  <r>
    <s v="BOOKING"/>
    <n v="4"/>
    <n v="0"/>
    <n v="0"/>
    <n v="9860"/>
    <s v="5705321162"/>
    <s v="05 Jun 2026"/>
    <s v="05"/>
    <s v="Jun"/>
    <s v="09 Jun 2026"/>
    <s v="09"/>
    <s v="Jun"/>
    <n v="4"/>
    <n v="4"/>
    <n v="0"/>
    <n v="0"/>
    <s v="BOOKING"/>
    <x v="6"/>
    <n v="2"/>
    <n v="2"/>
    <n v="1235.4385977981649"/>
    <n v="308.85964944954122"/>
    <s v="Romania"/>
    <s v="30 Jan 2026 10:40"/>
    <s v="30 Jan 2026"/>
    <s v="Jan"/>
    <n v="0"/>
    <n v="4"/>
    <n v="0"/>
    <n v="0"/>
    <n v="0"/>
    <n v="4"/>
    <n v="0"/>
    <s v="30.01.2025"/>
    <x v="0"/>
    <s v="05.06.2026"/>
    <n v="23"/>
    <x v="0"/>
  </r>
  <r>
    <s v="TO"/>
    <n v="0"/>
    <n v="5"/>
    <n v="0"/>
    <n v="8558"/>
    <s v="2311954"/>
    <s v="01 Sep 2026"/>
    <s v="01"/>
    <s v="Sep"/>
    <s v="06 Sep 2026"/>
    <s v="06"/>
    <s v="Sep"/>
    <n v="5"/>
    <n v="5"/>
    <n v="0"/>
    <n v="0"/>
    <s v="ТУРИСТИЧЕСКА АГЕНЦИЯ СОЛВЕКС - ЕООД"/>
    <x v="6"/>
    <n v="3"/>
    <n v="0"/>
    <n v="1424.3331974999999"/>
    <n v="284.86663949999996"/>
    <s v="[&quot;RO&quot;]"/>
    <s v="17 Nov 2025 12:39"/>
    <s v="17 Nov 2025"/>
    <s v="Nov"/>
    <n v="0"/>
    <n v="0"/>
    <n v="0"/>
    <n v="0"/>
    <n v="5"/>
    <n v="5"/>
    <n v="0"/>
    <s v="17.11.2025"/>
    <x v="12"/>
    <s v="01.09.2026"/>
    <n v="36"/>
    <x v="0"/>
  </r>
  <r>
    <s v="TO"/>
    <n v="0"/>
    <n v="0"/>
    <n v="7"/>
    <n v="9861"/>
    <s v="NT316655"/>
    <s v="19 Jul 2026"/>
    <s v="19"/>
    <s v="Jul"/>
    <s v="26 Jul 2026"/>
    <s v="26"/>
    <s v="Jul"/>
    <n v="7"/>
    <n v="7"/>
    <n v="0"/>
    <n v="0"/>
    <s v="НОВОТОН - ЕООД"/>
    <x v="0"/>
    <n v="2"/>
    <n v="3"/>
    <n v="3446.5245094000002"/>
    <n v="492.36064420000002"/>
    <s v="Romania"/>
    <s v="30 Jan 2026 11:05"/>
    <s v="30 Jan 2026"/>
    <s v="Jan"/>
    <n v="0"/>
    <n v="0"/>
    <n v="7"/>
    <n v="0"/>
    <n v="0"/>
    <n v="7"/>
    <n v="0"/>
    <s v="30.01.2025"/>
    <x v="0"/>
    <s v="19.07.2026"/>
    <n v="30"/>
    <x v="0"/>
  </r>
  <r>
    <s v="TO"/>
    <n v="5"/>
    <n v="0"/>
    <n v="0"/>
    <n v="8825"/>
    <s v="1179276.222995"/>
    <s v="22 May 2026"/>
    <s v="22"/>
    <s v="May"/>
    <s v="27 May 2026"/>
    <s v="27"/>
    <s v="May"/>
    <n v="5"/>
    <n v="5"/>
    <n v="0"/>
    <n v="0"/>
    <s v="СЛР-ХОЛИДЕЙ-СЪРВИС ЕООД"/>
    <x v="0"/>
    <n v="2"/>
    <n v="0"/>
    <n v="991.41022699999996"/>
    <n v="198.28204539999999"/>
    <s v="Romania"/>
    <s v="26 Nov 2025 09:10"/>
    <s v="26 Nov 2025"/>
    <s v="Nov"/>
    <n v="5"/>
    <n v="0"/>
    <n v="0"/>
    <n v="0"/>
    <n v="0"/>
    <n v="5"/>
    <n v="0"/>
    <s v="26.11.2025"/>
    <x v="15"/>
    <s v="22.05.2026"/>
    <n v="21"/>
    <x v="0"/>
  </r>
  <r>
    <s v="TO"/>
    <n v="0"/>
    <n v="0"/>
    <n v="5"/>
    <n v="9285"/>
    <s v="2317483"/>
    <s v="29 Jul 2026"/>
    <s v="29"/>
    <s v="Jul"/>
    <s v="03 Aug 2026"/>
    <s v="03"/>
    <s v="Aug"/>
    <n v="5"/>
    <n v="-26"/>
    <n v="2"/>
    <n v="2"/>
    <s v="ТУРИСТИЧЕСКА АГЕНЦИЯ СОЛВЕКС - ЕООД"/>
    <x v="4"/>
    <n v="3"/>
    <n v="1"/>
    <n v="1999.5428005000001"/>
    <n v="399.90856010000005"/>
    <s v="Romania"/>
    <s v="31 Dec 2025 10:30"/>
    <s v="31 Dec 2025"/>
    <s v="Dec"/>
    <n v="0"/>
    <n v="0"/>
    <n v="2"/>
    <n v="2"/>
    <n v="0"/>
    <n v="4"/>
    <n v="-1"/>
    <s v="31.12.2025"/>
    <x v="18"/>
    <s v="29.07.2026"/>
    <n v="31"/>
    <x v="0"/>
  </r>
  <r>
    <s v="BOOKING"/>
    <n v="4"/>
    <n v="-1"/>
    <n v="0"/>
    <n v="9366"/>
    <s v="6173624505"/>
    <s v="11 Jun 2026"/>
    <s v="11"/>
    <s v="Jun"/>
    <s v="14 Jun 2026"/>
    <s v="14"/>
    <s v="Jun"/>
    <n v="3"/>
    <n v="3"/>
    <n v="0"/>
    <n v="0"/>
    <s v="BOOKING"/>
    <x v="6"/>
    <n v="2"/>
    <n v="0"/>
    <n v="796.14841376146785"/>
    <n v="265.38280458715593"/>
    <s v="Romania"/>
    <s v="06 Jan 2026 17:02"/>
    <s v="06 Jan 2026"/>
    <s v="Jan"/>
    <n v="0"/>
    <n v="3"/>
    <n v="0"/>
    <n v="0"/>
    <n v="0"/>
    <n v="3"/>
    <n v="0"/>
    <s v="06.01.2025"/>
    <x v="1"/>
    <s v="11.06.2026"/>
    <n v="24"/>
    <x v="0"/>
  </r>
  <r>
    <s v="TO"/>
    <n v="0"/>
    <n v="6"/>
    <n v="0"/>
    <n v="8975"/>
    <s v="2314661"/>
    <s v="29 Jun 2026"/>
    <s v="29"/>
    <s v="Jun"/>
    <s v="05 Jul 2026"/>
    <s v="05"/>
    <s v="Jul"/>
    <n v="6"/>
    <n v="-24"/>
    <n v="2"/>
    <n v="4"/>
    <s v="ТУРИСТИЧЕСКА АГЕНЦИЯ СОЛВЕКС - ЕООД"/>
    <x v="6"/>
    <n v="2"/>
    <n v="1"/>
    <n v="1567.5586284000001"/>
    <n v="261.25977140000003"/>
    <s v="Romania"/>
    <s v="01 Dec 2025 15:21"/>
    <s v="01 Dec 2025"/>
    <s v="Dec"/>
    <n v="0"/>
    <n v="2"/>
    <n v="4"/>
    <n v="0"/>
    <n v="0"/>
    <n v="6"/>
    <n v="0"/>
    <s v="01.12.2025"/>
    <x v="13"/>
    <s v="29.06.2026"/>
    <n v="27"/>
    <x v="0"/>
  </r>
  <r>
    <s v="TO"/>
    <n v="0"/>
    <n v="5"/>
    <n v="0"/>
    <n v="9862"/>
    <s v="1238864.232031"/>
    <s v="04 Jul 2026"/>
    <s v="04"/>
    <s v="Jul"/>
    <s v="09 Jul 2026"/>
    <s v="09"/>
    <s v="Jul"/>
    <n v="5"/>
    <n v="5"/>
    <n v="0"/>
    <n v="0"/>
    <s v="СЛР-ХОЛИДЕЙ-СЪРВИС ЕООД"/>
    <x v="6"/>
    <n v="2"/>
    <n v="2"/>
    <n v="1758.4867529999999"/>
    <n v="351.69735059999999"/>
    <s v="Romania"/>
    <s v="30 Jan 2026 11:50"/>
    <s v="30 Jan 2026"/>
    <s v="Jan"/>
    <n v="0"/>
    <n v="0"/>
    <n v="5"/>
    <n v="0"/>
    <n v="0"/>
    <n v="5"/>
    <n v="0"/>
    <s v="30.01.2025"/>
    <x v="0"/>
    <s v="04.07.2026"/>
    <n v="27"/>
    <x v="0"/>
  </r>
  <r>
    <s v="TO"/>
    <n v="0"/>
    <n v="7"/>
    <n v="0"/>
    <n v="9863"/>
    <s v="2324236"/>
    <s v="01 Jul 2026"/>
    <s v="01"/>
    <s v="Jul"/>
    <s v="08 Jul 2026"/>
    <s v="08"/>
    <s v="Jul"/>
    <n v="7"/>
    <n v="7"/>
    <n v="0"/>
    <n v="0"/>
    <s v="ТУРИСТИЧЕСКА АГЕНЦИЯ СОЛВЕКС - ЕООД"/>
    <x v="2"/>
    <n v="2"/>
    <n v="1"/>
    <n v="2057.4549268000001"/>
    <n v="293.92213240000001"/>
    <s v="Romania"/>
    <s v="30 Jan 2026 11:53"/>
    <s v="30 Jan 2026"/>
    <s v="Jan"/>
    <n v="0"/>
    <n v="0"/>
    <n v="7"/>
    <n v="0"/>
    <n v="0"/>
    <n v="7"/>
    <n v="0"/>
    <s v="30.01.2025"/>
    <x v="0"/>
    <s v="01.07.2026"/>
    <n v="27"/>
    <x v="0"/>
  </r>
  <r>
    <s v="TO"/>
    <n v="0"/>
    <n v="7"/>
    <n v="0"/>
    <n v="9865"/>
    <s v="2324236"/>
    <s v="01 Jul 2026"/>
    <s v="01"/>
    <s v="Jul"/>
    <s v="08 Jul 2026"/>
    <s v="08"/>
    <s v="Jul"/>
    <n v="7"/>
    <n v="7"/>
    <n v="0"/>
    <n v="0"/>
    <s v="ТУРИСТИЧЕСКА АГЕНЦИЯ СОЛВЕКС - ЕООД"/>
    <x v="2"/>
    <n v="2"/>
    <n v="0"/>
    <n v="2057.4549268000001"/>
    <n v="293.92213240000001"/>
    <s v="Romania"/>
    <s v="30 Jan 2026 11:53"/>
    <s v="30 Jan 2026"/>
    <s v="Jan"/>
    <n v="0"/>
    <n v="0"/>
    <n v="7"/>
    <n v="0"/>
    <n v="0"/>
    <n v="7"/>
    <n v="0"/>
    <s v="30.01.2025"/>
    <x v="0"/>
    <s v="01.07.2026"/>
    <n v="27"/>
    <x v="0"/>
  </r>
  <r>
    <s v="TO"/>
    <n v="0"/>
    <n v="7"/>
    <n v="0"/>
    <n v="9864"/>
    <s v="2324236"/>
    <s v="01 Jul 2026"/>
    <s v="01"/>
    <s v="Jul"/>
    <s v="08 Jul 2026"/>
    <s v="08"/>
    <s v="Jul"/>
    <n v="7"/>
    <n v="7"/>
    <n v="0"/>
    <n v="0"/>
    <s v="ТУРИСТИЧЕСКА АГЕНЦИЯ СОЛВЕКС - ЕООД"/>
    <x v="2"/>
    <n v="2"/>
    <n v="1"/>
    <n v="2057.4549268000001"/>
    <n v="293.92213240000001"/>
    <s v="Romania"/>
    <s v="30 Jan 2026 11:53"/>
    <s v="30 Jan 2026"/>
    <s v="Jan"/>
    <n v="0"/>
    <n v="0"/>
    <n v="7"/>
    <n v="0"/>
    <n v="0"/>
    <n v="7"/>
    <n v="0"/>
    <s v="30.01.2025"/>
    <x v="0"/>
    <s v="01.07.2026"/>
    <n v="27"/>
    <x v="0"/>
  </r>
  <r>
    <s v="TOPOLA SKIES"/>
    <n v="0"/>
    <n v="5"/>
    <n v="0"/>
    <n v="8561"/>
    <s v="409856"/>
    <s v="30 Jun 2026"/>
    <s v="30"/>
    <s v="Jun"/>
    <s v="05 Jul 2026"/>
    <s v="05"/>
    <s v="Jul"/>
    <n v="5"/>
    <n v="-25"/>
    <n v="1"/>
    <n v="4"/>
    <s v="TOPOLA SKIES"/>
    <x v="7"/>
    <n v="4"/>
    <n v="1"/>
    <n v="2777.6374678899078"/>
    <n v="555.52749357798155"/>
    <m/>
    <s v="17 Nov 2025 14:00"/>
    <s v="17 Nov 2025"/>
    <s v="Nov"/>
    <n v="0"/>
    <n v="1"/>
    <n v="4"/>
    <n v="0"/>
    <n v="0"/>
    <n v="5"/>
    <n v="0"/>
    <s v="17.11.2025"/>
    <x v="12"/>
    <s v="30.06.2026"/>
    <n v="27"/>
    <x v="0"/>
  </r>
  <r>
    <s v="TO"/>
    <n v="0"/>
    <n v="0"/>
    <n v="6"/>
    <n v="8979"/>
    <s v="1181080.223870"/>
    <s v="24 Jul 2026"/>
    <s v="24"/>
    <s v="Jul"/>
    <s v="30 Jul 2026"/>
    <s v="30"/>
    <s v="Jul"/>
    <n v="6"/>
    <n v="6"/>
    <n v="0"/>
    <n v="0"/>
    <s v="СЛР-ХОЛИДЕЙ-СЪРВИС ЕООД"/>
    <x v="5"/>
    <n v="3"/>
    <n v="0"/>
    <n v="2720.7551129999997"/>
    <n v="453.45918549999993"/>
    <s v="Romania"/>
    <s v="01 Dec 2025 15:56"/>
    <s v="01 Dec 2025"/>
    <s v="Dec"/>
    <n v="0"/>
    <n v="0"/>
    <n v="6"/>
    <n v="0"/>
    <n v="0"/>
    <n v="6"/>
    <n v="0"/>
    <s v="01.12.2025"/>
    <x v="13"/>
    <s v="24.07.2026"/>
    <n v="30"/>
    <x v="0"/>
  </r>
  <r>
    <s v="BOOKING"/>
    <n v="0"/>
    <n v="2"/>
    <n v="0"/>
    <n v="10058"/>
    <s v="5078686494"/>
    <s v="01 Sep 2026"/>
    <s v="01"/>
    <s v="Sep"/>
    <s v="03 Sep 2026"/>
    <s v="03"/>
    <s v="Sep"/>
    <n v="2"/>
    <n v="2"/>
    <n v="0"/>
    <n v="0"/>
    <s v="BOOKING"/>
    <x v="6"/>
    <n v="2"/>
    <n v="2"/>
    <n v="933.95368348623845"/>
    <n v="466.97684174311922"/>
    <s v="Romania"/>
    <s v="11 Feb 2026 20:30"/>
    <s v="11 Feb 2026"/>
    <s v="Feb"/>
    <n v="0"/>
    <n v="0"/>
    <n v="0"/>
    <n v="0"/>
    <n v="2"/>
    <n v="2"/>
    <n v="0"/>
    <s v="11.02.2025"/>
    <x v="9"/>
    <s v="01.09.2026"/>
    <n v="36"/>
    <x v="0"/>
  </r>
  <r>
    <s v="TO"/>
    <n v="0"/>
    <n v="5"/>
    <n v="0"/>
    <n v="8142"/>
    <s v="1172238.220039"/>
    <s v="24 Jun 2026"/>
    <s v="24"/>
    <s v="Jun"/>
    <s v="29 Jun 2026"/>
    <s v="29"/>
    <s v="Jun"/>
    <n v="5"/>
    <n v="5"/>
    <n v="0"/>
    <n v="0"/>
    <s v="СЛР-ХОЛИДЕЙ-СЪРВИС ЕООД"/>
    <x v="6"/>
    <n v="2"/>
    <n v="0"/>
    <n v="1334.9517664999998"/>
    <n v="266.99035329999998"/>
    <s v="Romania"/>
    <s v="06 Nov 2025 23:55"/>
    <s v="06 Nov 2025"/>
    <s v="Nov"/>
    <n v="0"/>
    <n v="5"/>
    <n v="0"/>
    <n v="0"/>
    <n v="0"/>
    <n v="5"/>
    <n v="0"/>
    <s v="06.11.2025"/>
    <x v="3"/>
    <s v="24.06.2026"/>
    <n v="26"/>
    <x v="0"/>
  </r>
  <r>
    <s v="TO"/>
    <n v="0"/>
    <n v="0"/>
    <n v="9"/>
    <n v="10339"/>
    <s v="2331089"/>
    <s v="03 Aug 2026"/>
    <s v="03"/>
    <s v="Aug"/>
    <s v="12 Aug 2026"/>
    <s v="12"/>
    <s v="Aug"/>
    <n v="9"/>
    <n v="9"/>
    <n v="0"/>
    <n v="0"/>
    <s v="ТУРИСТИЧЕСКА АГЕНЦИЯ СОЛВЕКС - ЕООД"/>
    <x v="3"/>
    <n v="2"/>
    <n v="1"/>
    <n v="3076.5597066"/>
    <n v="341.83996739999998"/>
    <s v="Ukraine"/>
    <s v="06 Mar 2026 09:18"/>
    <s v="05 Mar 2026"/>
    <s v="Mar"/>
    <n v="0"/>
    <n v="0"/>
    <n v="0"/>
    <n v="9"/>
    <n v="0"/>
    <n v="9"/>
    <n v="0"/>
    <s v="06.03.2025"/>
    <x v="6"/>
    <s v="03.08.2026"/>
    <n v="32"/>
    <x v="0"/>
  </r>
  <r>
    <s v="TO"/>
    <n v="0"/>
    <n v="5"/>
    <n v="0"/>
    <n v="8980"/>
    <s v="NT311002"/>
    <s v="24 Jun 2026"/>
    <s v="24"/>
    <s v="Jun"/>
    <s v="29 Jun 2026"/>
    <s v="29"/>
    <s v="Jun"/>
    <n v="5"/>
    <n v="5"/>
    <n v="0"/>
    <n v="0"/>
    <s v="НОВОТОН - ЕООД"/>
    <x v="0"/>
    <n v="2"/>
    <n v="3"/>
    <n v="2054.1691323999999"/>
    <n v="410.83382647999997"/>
    <m/>
    <s v="01 Dec 2025 17:07"/>
    <s v="01 Dec 2025"/>
    <s v="Dec"/>
    <n v="0"/>
    <n v="5"/>
    <n v="0"/>
    <n v="0"/>
    <n v="0"/>
    <n v="5"/>
    <n v="0"/>
    <s v="01.12.2025"/>
    <x v="13"/>
    <s v="24.06.2026"/>
    <n v="26"/>
    <x v="0"/>
  </r>
  <r>
    <s v="TO"/>
    <n v="0"/>
    <n v="0"/>
    <n v="6"/>
    <n v="8565"/>
    <s v="17140"/>
    <s v="01 Aug 2026"/>
    <s v="01"/>
    <s v="Aug"/>
    <s v="07 Aug 2026"/>
    <s v="07"/>
    <s v="Aug"/>
    <n v="6"/>
    <n v="6"/>
    <n v="0"/>
    <n v="0"/>
    <s v="КЛУБ МАГЕЛАН - ООД"/>
    <x v="6"/>
    <n v="2"/>
    <n v="2"/>
    <n v="2002.4569872"/>
    <n v="333.74283120000001"/>
    <m/>
    <s v="17 Nov 2025 14:27"/>
    <s v="17 Nov 2025"/>
    <s v="Nov"/>
    <n v="0"/>
    <n v="0"/>
    <n v="0"/>
    <n v="6"/>
    <n v="0"/>
    <n v="6"/>
    <n v="0"/>
    <s v="17.11.2025"/>
    <x v="12"/>
    <s v="01.08.2026"/>
    <n v="31"/>
    <x v="0"/>
  </r>
  <r>
    <s v="INDIVIDUAL"/>
    <n v="0"/>
    <n v="0"/>
    <n v="7"/>
    <n v="9441"/>
    <s v="12012026"/>
    <s v="25 Jul 2026"/>
    <s v="25"/>
    <s v="Jul"/>
    <s v="01 Aug 2026"/>
    <s v="01"/>
    <s v="Aug"/>
    <n v="7"/>
    <n v="-24"/>
    <n v="6"/>
    <n v="0"/>
    <s v="INDIVIDUAL"/>
    <x v="0"/>
    <n v="2"/>
    <n v="3"/>
    <n v="4135.8806576146781"/>
    <n v="590.84009394495411"/>
    <m/>
    <s v="12 Jan 2026 09:26"/>
    <s v="12 Jan 2026"/>
    <s v="Jan"/>
    <n v="0"/>
    <n v="0"/>
    <n v="6"/>
    <n v="0"/>
    <n v="0"/>
    <n v="6"/>
    <n v="-1"/>
    <s v="12.01.2025"/>
    <x v="7"/>
    <s v="25.07.2026"/>
    <n v="30"/>
    <x v="0"/>
  </r>
  <r>
    <s v="INDIVIDUAL"/>
    <n v="0"/>
    <n v="0"/>
    <n v="7"/>
    <n v="9458"/>
    <s v="12012026"/>
    <s v="25 Jul 2026"/>
    <s v="25"/>
    <s v="Jul"/>
    <s v="01 Aug 2026"/>
    <s v="01"/>
    <s v="Aug"/>
    <n v="7"/>
    <n v="-24"/>
    <n v="6"/>
    <n v="0"/>
    <s v="INDIVIDUAL"/>
    <x v="0"/>
    <n v="2"/>
    <n v="2"/>
    <n v="3692.7505871559629"/>
    <n v="527.53579816513752"/>
    <m/>
    <s v="12 Jan 2026 16:37"/>
    <s v="12 Jan 2026"/>
    <s v="Jan"/>
    <n v="0"/>
    <n v="0"/>
    <n v="6"/>
    <n v="0"/>
    <n v="0"/>
    <n v="6"/>
    <n v="-1"/>
    <s v="12.01.2025"/>
    <x v="7"/>
    <s v="25.07.2026"/>
    <n v="30"/>
    <x v="0"/>
  </r>
  <r>
    <s v="TO"/>
    <n v="0"/>
    <n v="0"/>
    <n v="7"/>
    <n v="8566"/>
    <s v="NT308768"/>
    <s v="31 Jul 2026"/>
    <s v="31"/>
    <s v="Jul"/>
    <s v="07 Aug 2026"/>
    <s v="07"/>
    <s v="Aug"/>
    <n v="7"/>
    <n v="-24"/>
    <n v="0"/>
    <n v="6"/>
    <s v="НОВОТОН - ЕООД"/>
    <x v="6"/>
    <n v="2"/>
    <n v="1"/>
    <n v="1868.9324731000002"/>
    <n v="266.99035330000004"/>
    <m/>
    <s v="17 Nov 2025 14:43"/>
    <s v="16 Nov 2025"/>
    <s v="Nov"/>
    <n v="0"/>
    <n v="0"/>
    <n v="0"/>
    <n v="6"/>
    <n v="0"/>
    <n v="6"/>
    <n v="-1"/>
    <s v="17.11.2025"/>
    <x v="12"/>
    <s v="31.07.2026"/>
    <n v="31"/>
    <x v="0"/>
  </r>
  <r>
    <s v="TO"/>
    <n v="0"/>
    <n v="0"/>
    <n v="7"/>
    <n v="8898"/>
    <s v="17477"/>
    <s v="12 Jul 2026"/>
    <s v="12"/>
    <s v="Jul"/>
    <s v="19 Jul 2026"/>
    <s v="19"/>
    <s v="Jul"/>
    <n v="7"/>
    <n v="7"/>
    <n v="0"/>
    <n v="0"/>
    <s v="КЛУБ МАГЕЛАН - ООД"/>
    <x v="4"/>
    <n v="2"/>
    <n v="2"/>
    <n v="2592.0810572999999"/>
    <n v="370.2972939"/>
    <s v="Romania"/>
    <s v="28 Nov 2025 13:05"/>
    <s v="28 Nov 2025"/>
    <s v="Nov"/>
    <n v="0"/>
    <n v="0"/>
    <n v="7"/>
    <n v="0"/>
    <n v="0"/>
    <n v="7"/>
    <n v="0"/>
    <s v="28.11.2025"/>
    <x v="15"/>
    <s v="12.07.2026"/>
    <n v="29"/>
    <x v="0"/>
  </r>
  <r>
    <s v="TO"/>
    <n v="0"/>
    <n v="5"/>
    <n v="0"/>
    <n v="8158"/>
    <s v="1172230.220325"/>
    <s v="25 Jun 2026"/>
    <s v="25"/>
    <s v="Jun"/>
    <s v="30 Jun 2026"/>
    <s v="30"/>
    <s v="Jun"/>
    <n v="5"/>
    <n v="5"/>
    <n v="0"/>
    <n v="0"/>
    <s v="СЛР-ХОЛИДЕЙ-СЪРВИС ЕООД"/>
    <x v="6"/>
    <n v="2"/>
    <n v="0"/>
    <n v="1205.7691950000001"/>
    <n v="241.153839"/>
    <s v="Romania"/>
    <s v="07 Nov 2025 11:06"/>
    <s v="07 Nov 2025"/>
    <s v="Nov"/>
    <n v="0"/>
    <n v="5"/>
    <n v="0"/>
    <n v="0"/>
    <n v="0"/>
    <n v="5"/>
    <n v="0"/>
    <s v="07.11.2025"/>
    <x v="3"/>
    <s v="25.06.2026"/>
    <n v="26"/>
    <x v="0"/>
  </r>
  <r>
    <s v="TO"/>
    <n v="0"/>
    <n v="0"/>
    <n v="5"/>
    <n v="8181"/>
    <s v="16853"/>
    <s v="31 Jul 2026"/>
    <s v="31"/>
    <s v="Jul"/>
    <s v="05 Aug 2026"/>
    <s v="05"/>
    <s v="Aug"/>
    <n v="5"/>
    <n v="-26"/>
    <n v="0"/>
    <n v="4"/>
    <s v="КЛУБ МАГЕЛАН - ООД"/>
    <x v="1"/>
    <n v="4"/>
    <n v="0"/>
    <n v="2624.2349024999999"/>
    <n v="524.84698049999997"/>
    <m/>
    <s v="07 Nov 2025 11:38"/>
    <s v="31 Oct 2025"/>
    <s v="Nov"/>
    <n v="0"/>
    <n v="0"/>
    <n v="0"/>
    <n v="4"/>
    <n v="0"/>
    <n v="4"/>
    <n v="-1"/>
    <s v="07.11.2025"/>
    <x v="3"/>
    <s v="31.07.2026"/>
    <n v="31"/>
    <x v="0"/>
  </r>
  <r>
    <s v="TO"/>
    <n v="0"/>
    <n v="5"/>
    <n v="0"/>
    <n v="8370"/>
    <s v="1174767.221024"/>
    <s v="20 Jun 2026"/>
    <s v="20"/>
    <s v="Jun"/>
    <s v="25 Jun 2026"/>
    <s v="25"/>
    <s v="Jun"/>
    <n v="5"/>
    <n v="5"/>
    <n v="0"/>
    <n v="0"/>
    <s v="СЛР-ХОЛИДЕЙ-СЪРВИС ЕООД"/>
    <x v="4"/>
    <n v="2"/>
    <n v="1"/>
    <n v="1087.3436885000001"/>
    <n v="217.46873770000002"/>
    <s v="Romania"/>
    <s v="11 Nov 2025 16:20"/>
    <s v="11 Nov 2025"/>
    <s v="Nov"/>
    <n v="0"/>
    <n v="5"/>
    <n v="0"/>
    <n v="0"/>
    <n v="0"/>
    <n v="5"/>
    <n v="0"/>
    <s v="11.11.2025"/>
    <x v="11"/>
    <s v="20.06.2026"/>
    <n v="25"/>
    <x v="0"/>
  </r>
  <r>
    <s v="TO"/>
    <n v="0"/>
    <n v="6"/>
    <n v="0"/>
    <n v="8334"/>
    <s v="1173255.220980"/>
    <s v="27 Jun 2026"/>
    <s v="27"/>
    <s v="Jun"/>
    <s v="03 Jul 2026"/>
    <s v="03"/>
    <s v="Jul"/>
    <n v="6"/>
    <n v="-24"/>
    <n v="4"/>
    <n v="2"/>
    <s v="СЛР-ХОЛИДЕЙ-СЪРВИС ЕООД"/>
    <x v="6"/>
    <n v="2"/>
    <n v="0"/>
    <n v="1446.9230339999999"/>
    <n v="241.15383899999998"/>
    <s v="Romania"/>
    <s v="11 Nov 2025 11:28"/>
    <s v="11 Nov 2025"/>
    <s v="Nov"/>
    <n v="0"/>
    <n v="4"/>
    <n v="2"/>
    <n v="0"/>
    <n v="0"/>
    <n v="6"/>
    <n v="0"/>
    <s v="11.11.2025"/>
    <x v="11"/>
    <s v="27.06.2026"/>
    <n v="26"/>
    <x v="0"/>
  </r>
  <r>
    <s v="TO"/>
    <n v="0"/>
    <n v="6"/>
    <n v="0"/>
    <n v="8572"/>
    <s v="1176788.221910"/>
    <s v="22 Jun 2026"/>
    <s v="22"/>
    <s v="Jun"/>
    <s v="28 Jun 2026"/>
    <s v="28"/>
    <s v="Jun"/>
    <n v="6"/>
    <n v="6"/>
    <n v="0"/>
    <n v="0"/>
    <s v="СЛР-ХОЛИДЕЙ-СЪРВИС ЕООД"/>
    <x v="6"/>
    <n v="2"/>
    <n v="0"/>
    <n v="1356.5050131"/>
    <n v="226.08416885"/>
    <s v="Romania"/>
    <s v="17 Nov 2025 18:18"/>
    <s v="17 Nov 2025"/>
    <s v="Nov"/>
    <n v="0"/>
    <n v="6"/>
    <n v="0"/>
    <n v="0"/>
    <n v="0"/>
    <n v="6"/>
    <n v="0"/>
    <s v="17.11.2025"/>
    <x v="12"/>
    <s v="22.06.2026"/>
    <n v="26"/>
    <x v="0"/>
  </r>
  <r>
    <s v="TO"/>
    <n v="1"/>
    <n v="1"/>
    <n v="0"/>
    <n v="10129"/>
    <s v="1244257.235109"/>
    <s v="30 May 2026"/>
    <s v="30"/>
    <s v="May"/>
    <s v="01 Jun 2026"/>
    <s v="01"/>
    <s v="Jun"/>
    <n v="2"/>
    <n v="-29"/>
    <n v="1"/>
    <n v="0"/>
    <s v="СЛР-ХОЛИДЕЙ-СЪРВИС ЕООД"/>
    <x v="4"/>
    <n v="2"/>
    <n v="2"/>
    <n v="654.92923380000002"/>
    <n v="327.46461690000001"/>
    <s v="Romania"/>
    <s v="18 Feb 2026 09:43"/>
    <s v="16 Feb 2026"/>
    <s v="Feb"/>
    <n v="1"/>
    <n v="0"/>
    <n v="0"/>
    <n v="0"/>
    <n v="0"/>
    <n v="1"/>
    <n v="-1"/>
    <s v="18.02.2025"/>
    <x v="14"/>
    <s v="30.05.2026"/>
    <n v="22"/>
    <x v="0"/>
  </r>
  <r>
    <s v="TO"/>
    <n v="1"/>
    <n v="1"/>
    <n v="0"/>
    <n v="10128"/>
    <s v="1244257.235108"/>
    <s v="30 May 2026"/>
    <s v="30"/>
    <s v="May"/>
    <s v="01 Jun 2026"/>
    <s v="01"/>
    <s v="Jun"/>
    <n v="2"/>
    <n v="-29"/>
    <n v="1"/>
    <n v="0"/>
    <s v="СЛР-ХОЛИДЕЙ-СЪРВИС ЕООД"/>
    <x v="4"/>
    <n v="2"/>
    <n v="2"/>
    <n v="654.92923380000002"/>
    <n v="327.46461690000001"/>
    <s v="Romania"/>
    <s v="18 Feb 2026 09:43"/>
    <s v="16 Feb 2026"/>
    <s v="Feb"/>
    <n v="1"/>
    <n v="0"/>
    <n v="0"/>
    <n v="0"/>
    <n v="0"/>
    <n v="1"/>
    <n v="-1"/>
    <s v="18.02.2025"/>
    <x v="14"/>
    <s v="30.05.2026"/>
    <n v="22"/>
    <x v="0"/>
  </r>
  <r>
    <s v="TO"/>
    <n v="0"/>
    <n v="0"/>
    <n v="6"/>
    <n v="8305"/>
    <s v="1172159.220359"/>
    <s v="15 Aug 2026"/>
    <s v="15"/>
    <s v="Aug"/>
    <s v="21 Aug 2026"/>
    <s v="21"/>
    <s v="Aug"/>
    <n v="6"/>
    <n v="6"/>
    <n v="0"/>
    <n v="0"/>
    <s v="СЛР-ХОЛИДЕЙ-СЪРВИС ЕООД"/>
    <x v="4"/>
    <n v="3"/>
    <n v="0"/>
    <n v="2214.9774750000001"/>
    <n v="369.1629125"/>
    <s v="Romania"/>
    <s v="10 Nov 2025 16:00"/>
    <s v="07 Nov 2025"/>
    <s v="Nov"/>
    <n v="0"/>
    <n v="0"/>
    <n v="0"/>
    <n v="6"/>
    <n v="0"/>
    <n v="6"/>
    <n v="0"/>
    <s v="10.11.2025"/>
    <x v="11"/>
    <s v="15.08.2026"/>
    <n v="33"/>
    <x v="0"/>
  </r>
  <r>
    <s v="TO"/>
    <n v="0"/>
    <n v="0"/>
    <n v="6"/>
    <n v="8296"/>
    <s v="1172305.220049"/>
    <s v="10 Aug 2026"/>
    <s v="10"/>
    <s v="Aug"/>
    <s v="16 Aug 2026"/>
    <s v="16"/>
    <s v="Aug"/>
    <n v="6"/>
    <n v="6"/>
    <n v="0"/>
    <n v="0"/>
    <s v="СЛР-ХОЛИДЕЙ-СЪРВИС ЕООД"/>
    <x v="1"/>
    <n v="4"/>
    <n v="1"/>
    <n v="2906.8718957999999"/>
    <n v="484.47864929999997"/>
    <s v="Romania"/>
    <s v="10 Nov 2025 15:16"/>
    <s v="07 Nov 2025"/>
    <s v="Nov"/>
    <n v="0"/>
    <n v="0"/>
    <n v="0"/>
    <n v="6"/>
    <n v="0"/>
    <n v="6"/>
    <n v="0"/>
    <s v="10.11.2025"/>
    <x v="11"/>
    <s v="10.08.2026"/>
    <n v="33"/>
    <x v="0"/>
  </r>
  <r>
    <s v="INDIVIDUAL"/>
    <n v="0"/>
    <n v="6"/>
    <n v="0"/>
    <n v="9382"/>
    <s v="07012026"/>
    <s v="05 Jul 2026"/>
    <s v="05"/>
    <s v="Jul"/>
    <s v="11 Jul 2026"/>
    <s v="11"/>
    <s v="Jul"/>
    <n v="6"/>
    <n v="6"/>
    <n v="0"/>
    <n v="0"/>
    <s v="INDIVIDUAL"/>
    <x v="6"/>
    <n v="2"/>
    <n v="1"/>
    <n v="2099.3771559633028"/>
    <n v="349.89619266055041"/>
    <s v="Bulgaria"/>
    <s v="07 Jan 2026 14:42"/>
    <s v="07 Jan 2026"/>
    <s v="Jan"/>
    <n v="0"/>
    <n v="0"/>
    <n v="6"/>
    <n v="0"/>
    <n v="0"/>
    <n v="6"/>
    <n v="0"/>
    <s v="07.01.2025"/>
    <x v="1"/>
    <s v="05.07.2026"/>
    <n v="28"/>
    <x v="0"/>
  </r>
  <r>
    <s v="TO"/>
    <n v="0"/>
    <n v="0"/>
    <n v="5"/>
    <n v="8265"/>
    <s v="28250"/>
    <s v="02 Aug 2026"/>
    <s v="02"/>
    <s v="Aug"/>
    <s v="07 Aug 2026"/>
    <s v="07"/>
    <s v="Aug"/>
    <n v="5"/>
    <n v="5"/>
    <n v="0"/>
    <n v="0"/>
    <s v="КЛУБ МАГЕЛАН - ООД"/>
    <x v="6"/>
    <n v="2"/>
    <n v="2"/>
    <n v="1668.714156"/>
    <n v="333.74283120000001"/>
    <m/>
    <s v="10 Nov 2025 09:58"/>
    <s v="07 Nov 2025"/>
    <s v="Nov"/>
    <n v="0"/>
    <n v="0"/>
    <n v="0"/>
    <n v="5"/>
    <n v="0"/>
    <n v="5"/>
    <n v="0"/>
    <s v="10.11.2025"/>
    <x v="11"/>
    <s v="02.08.2026"/>
    <n v="32"/>
    <x v="0"/>
  </r>
  <r>
    <s v="TO"/>
    <n v="0"/>
    <n v="7"/>
    <n v="0"/>
    <n v="8268"/>
    <s v="16940"/>
    <s v="27 Jun 2026"/>
    <s v="27"/>
    <s v="Jun"/>
    <s v="04 Jul 2026"/>
    <s v="04"/>
    <s v="Jul"/>
    <n v="7"/>
    <n v="-23"/>
    <n v="4"/>
    <n v="3"/>
    <s v="КЛУБ МАГЕЛАН - ООД"/>
    <x v="3"/>
    <n v="3"/>
    <n v="1"/>
    <n v="2340.0332452000002"/>
    <n v="334.29046360000001"/>
    <m/>
    <s v="10 Nov 2025 10:10"/>
    <s v="07 Nov 2025"/>
    <s v="Nov"/>
    <n v="0"/>
    <n v="4"/>
    <n v="3"/>
    <n v="0"/>
    <n v="0"/>
    <n v="7"/>
    <n v="0"/>
    <s v="10.11.2025"/>
    <x v="11"/>
    <s v="27.06.2026"/>
    <n v="26"/>
    <x v="0"/>
  </r>
  <r>
    <s v="TO"/>
    <n v="0"/>
    <n v="5"/>
    <n v="2"/>
    <n v="8311"/>
    <s v="NT308020"/>
    <s v="23 Aug 2026"/>
    <s v="23"/>
    <s v="Aug"/>
    <s v="30 Aug 2026"/>
    <s v="30"/>
    <s v="Aug"/>
    <n v="7"/>
    <n v="7"/>
    <n v="0"/>
    <n v="0"/>
    <s v="НОВОТОН - ЕООД"/>
    <x v="6"/>
    <n v="2"/>
    <n v="1"/>
    <n v="1713.9133872999998"/>
    <n v="244.8447696142857"/>
    <m/>
    <s v="10 Nov 2025 16:55"/>
    <s v="10 Nov 2025"/>
    <s v="Nov"/>
    <n v="0"/>
    <n v="0"/>
    <n v="0"/>
    <n v="7"/>
    <n v="0"/>
    <n v="7"/>
    <n v="0"/>
    <s v="10.11.2025"/>
    <x v="11"/>
    <s v="23.08.2026"/>
    <n v="35"/>
    <x v="0"/>
  </r>
  <r>
    <s v="TO"/>
    <n v="0"/>
    <n v="0"/>
    <n v="6"/>
    <n v="8308"/>
    <s v="1173561.220537"/>
    <s v="11 Aug 2026"/>
    <s v="11"/>
    <s v="Aug"/>
    <s v="17 Aug 2026"/>
    <s v="17"/>
    <s v="Aug"/>
    <n v="6"/>
    <n v="6"/>
    <n v="0"/>
    <n v="0"/>
    <s v="СЛР-ХОЛИДЕЙ-СЪРВИС ЕООД"/>
    <x v="3"/>
    <n v="1"/>
    <n v="0"/>
    <n v="1148.5024926000001"/>
    <n v="191.41708210000002"/>
    <s v="Romania"/>
    <s v="10 Nov 2025 16:10"/>
    <s v="09 Nov 2025"/>
    <s v="Nov"/>
    <n v="0"/>
    <n v="0"/>
    <n v="0"/>
    <n v="6"/>
    <n v="0"/>
    <n v="6"/>
    <n v="0"/>
    <s v="10.11.2025"/>
    <x v="11"/>
    <s v="11.08.2026"/>
    <n v="33"/>
    <x v="0"/>
  </r>
  <r>
    <s v="TO"/>
    <n v="0"/>
    <n v="0"/>
    <n v="5"/>
    <n v="10010"/>
    <s v="1241505.233509"/>
    <s v="10 Aug 2026"/>
    <s v="10"/>
    <s v="Aug"/>
    <s v="15 Aug 2026"/>
    <s v="15"/>
    <s v="Aug"/>
    <n v="5"/>
    <n v="5"/>
    <n v="0"/>
    <n v="0"/>
    <s v="СЛР-ХОЛИДЕЙ-СЪРВИС ЕООД"/>
    <x v="5"/>
    <n v="3"/>
    <n v="0"/>
    <n v="2616.1182079999999"/>
    <n v="523.22364159999995"/>
    <s v="Romania"/>
    <s v="06 Feb 2026 09:36"/>
    <s v="05 Feb 2026"/>
    <s v="Feb"/>
    <n v="0"/>
    <n v="0"/>
    <n v="0"/>
    <n v="5"/>
    <n v="0"/>
    <n v="5"/>
    <n v="0"/>
    <s v="06.02.2025"/>
    <x v="5"/>
    <s v="10.08.2026"/>
    <n v="33"/>
    <x v="0"/>
  </r>
  <r>
    <s v="TO"/>
    <n v="0"/>
    <n v="5"/>
    <n v="0"/>
    <n v="8301"/>
    <s v="1172212.220300"/>
    <s v="03 Jul 2026"/>
    <s v="03"/>
    <s v="Jul"/>
    <s v="08 Jul 2026"/>
    <s v="08"/>
    <s v="Jul"/>
    <n v="5"/>
    <n v="5"/>
    <n v="0"/>
    <n v="0"/>
    <s v="СЛР-ХОЛИДЕЙ-СЪРВИС ЕООД"/>
    <x v="4"/>
    <n v="2"/>
    <n v="1"/>
    <n v="1238.1381815"/>
    <n v="247.62763630000001"/>
    <s v="Romania"/>
    <s v="10 Nov 2025 15:44"/>
    <s v="07 Nov 2025"/>
    <s v="Nov"/>
    <n v="0"/>
    <n v="0"/>
    <n v="5"/>
    <n v="0"/>
    <n v="0"/>
    <n v="5"/>
    <n v="0"/>
    <s v="10.11.2025"/>
    <x v="11"/>
    <s v="03.07.2026"/>
    <n v="27"/>
    <x v="0"/>
  </r>
  <r>
    <s v="TO"/>
    <n v="0"/>
    <n v="5"/>
    <n v="0"/>
    <n v="9866"/>
    <s v="1238895.232052"/>
    <s v="04 Jul 2026"/>
    <s v="04"/>
    <s v="Jul"/>
    <s v="09 Jul 2026"/>
    <s v="09"/>
    <s v="Jul"/>
    <n v="5"/>
    <n v="5"/>
    <n v="0"/>
    <n v="0"/>
    <s v="СЛР-ХОЛИДЕЙ-СЪРВИС ЕООД"/>
    <x v="6"/>
    <n v="2"/>
    <n v="2"/>
    <n v="1758.4867529999999"/>
    <n v="351.69735059999999"/>
    <s v="Romania"/>
    <s v="30 Jan 2026 12:41"/>
    <s v="30 Jan 2026"/>
    <s v="Jan"/>
    <n v="0"/>
    <n v="0"/>
    <n v="5"/>
    <n v="0"/>
    <n v="0"/>
    <n v="5"/>
    <n v="0"/>
    <s v="30.01.2025"/>
    <x v="0"/>
    <s v="04.07.2026"/>
    <n v="27"/>
    <x v="0"/>
  </r>
  <r>
    <s v="TO"/>
    <n v="0"/>
    <n v="0"/>
    <n v="5"/>
    <n v="10011"/>
    <s v="1241520.233512"/>
    <s v="08 Aug 2026"/>
    <s v="08"/>
    <s v="Aug"/>
    <s v="13 Aug 2026"/>
    <s v="13"/>
    <s v="Aug"/>
    <n v="5"/>
    <n v="5"/>
    <n v="0"/>
    <n v="0"/>
    <s v="СЛР-ХОЛИДЕЙ-СЪРВИС ЕООД"/>
    <x v="1"/>
    <n v="4"/>
    <n v="1"/>
    <n v="3027.9182145"/>
    <n v="605.58364289999997"/>
    <s v="Romania"/>
    <s v="06 Feb 2026 09:40"/>
    <s v="06 Feb 2026"/>
    <s v="Feb"/>
    <n v="0"/>
    <n v="0"/>
    <n v="0"/>
    <n v="5"/>
    <n v="0"/>
    <n v="5"/>
    <n v="0"/>
    <s v="06.02.2025"/>
    <x v="5"/>
    <s v="08.08.2026"/>
    <n v="32"/>
    <x v="0"/>
  </r>
  <r>
    <s v="TO"/>
    <n v="0"/>
    <n v="3"/>
    <n v="4"/>
    <n v="9460"/>
    <s v="3289"/>
    <s v="21 Aug 2026"/>
    <s v="21"/>
    <s v="Aug"/>
    <s v="28 Aug 2026"/>
    <s v="28"/>
    <s v="Aug"/>
    <n v="7"/>
    <n v="7"/>
    <n v="0"/>
    <n v="0"/>
    <s v="ТЕДИ - КАМ - ЕООД"/>
    <x v="6"/>
    <n v="2"/>
    <n v="0"/>
    <n v="0"/>
    <n v="0"/>
    <s v="Israel"/>
    <s v="12 Jan 2026 17:34"/>
    <s v="12 Jan 2026"/>
    <s v="Jan"/>
    <n v="0"/>
    <n v="0"/>
    <n v="0"/>
    <n v="7"/>
    <n v="0"/>
    <n v="7"/>
    <n v="0"/>
    <s v="12.01.2025"/>
    <x v="7"/>
    <s v="21.08.2026"/>
    <n v="34"/>
    <x v="1"/>
  </r>
  <r>
    <s v="TO"/>
    <n v="0"/>
    <n v="5"/>
    <n v="0"/>
    <n v="8302"/>
    <s v="1172415.220310"/>
    <s v="04 Jul 2026"/>
    <s v="04"/>
    <s v="Jul"/>
    <s v="09 Jul 2026"/>
    <s v="09"/>
    <s v="Jul"/>
    <n v="5"/>
    <n v="5"/>
    <n v="0"/>
    <n v="0"/>
    <s v="СЛР-ХОЛИДЕЙ-СЪРВИС ЕООД"/>
    <x v="4"/>
    <n v="3"/>
    <n v="1"/>
    <n v="1671.4523180000001"/>
    <n v="334.29046360000001"/>
    <s v="Romania"/>
    <s v="10 Nov 2025 15:52"/>
    <s v="07 Nov 2025"/>
    <s v="Nov"/>
    <n v="0"/>
    <n v="0"/>
    <n v="5"/>
    <n v="0"/>
    <n v="0"/>
    <n v="5"/>
    <n v="0"/>
    <s v="10.11.2025"/>
    <x v="11"/>
    <s v="04.07.2026"/>
    <n v="27"/>
    <x v="0"/>
  </r>
  <r>
    <s v="TO"/>
    <n v="0"/>
    <n v="0"/>
    <n v="6"/>
    <n v="8639"/>
    <s v="1177561.222274"/>
    <s v="03 Aug 2026"/>
    <s v="03"/>
    <s v="Aug"/>
    <s v="09 Aug 2026"/>
    <s v="09"/>
    <s v="Aug"/>
    <n v="6"/>
    <n v="6"/>
    <n v="0"/>
    <n v="0"/>
    <s v="СЛР-ХОЛИДЕЙ-СЪРВИС ЕООД"/>
    <x v="4"/>
    <n v="2"/>
    <n v="2"/>
    <n v="2050.9224545999996"/>
    <n v="341.82040909999995"/>
    <s v="Romania"/>
    <s v="20 Nov 2025 11:01"/>
    <s v="20 Nov 2025"/>
    <s v="Nov"/>
    <n v="0"/>
    <n v="0"/>
    <n v="0"/>
    <n v="6"/>
    <n v="0"/>
    <n v="6"/>
    <n v="0"/>
    <s v="20.11.2025"/>
    <x v="12"/>
    <s v="03.08.2026"/>
    <n v="32"/>
    <x v="0"/>
  </r>
  <r>
    <s v="TO"/>
    <n v="0"/>
    <n v="7"/>
    <n v="0"/>
    <n v="8047"/>
    <s v="NT306920"/>
    <s v="30 Jun 2026"/>
    <s v="30"/>
    <s v="Jun"/>
    <s v="07 Jul 2026"/>
    <s v="07"/>
    <s v="Jul"/>
    <n v="7"/>
    <n v="-23"/>
    <n v="1"/>
    <n v="6"/>
    <s v="НОВОТОН - ЕООД"/>
    <x v="6"/>
    <n v="2"/>
    <n v="2"/>
    <n v="2285.9545456999999"/>
    <n v="326.56493510000001"/>
    <s v="Romania"/>
    <s v="27 Oct 2025 15:51"/>
    <s v="27 Oct 2025"/>
    <s v="Oct"/>
    <n v="0"/>
    <n v="1"/>
    <n v="6"/>
    <n v="0"/>
    <n v="0"/>
    <n v="7"/>
    <n v="0"/>
    <s v="27.10.2025"/>
    <x v="4"/>
    <s v="30.06.2026"/>
    <n v="27"/>
    <x v="0"/>
  </r>
  <r>
    <s v="TO"/>
    <n v="0"/>
    <n v="7"/>
    <n v="0"/>
    <n v="8304"/>
    <s v="1174084.220826"/>
    <s v="27 Jun 2026"/>
    <s v="27"/>
    <s v="Jun"/>
    <s v="04 Jul 2026"/>
    <s v="04"/>
    <s v="Jul"/>
    <n v="7"/>
    <n v="-23"/>
    <n v="4"/>
    <n v="3"/>
    <s v="СЛР-ХОЛИДЕЙ-СЪРВИС ЕООД"/>
    <x v="5"/>
    <n v="2"/>
    <n v="2"/>
    <n v="2486.9356364999999"/>
    <n v="355.27651950000001"/>
    <s v="Romania"/>
    <s v="10 Nov 2025 15:55"/>
    <s v="10 Nov 2025"/>
    <s v="Nov"/>
    <n v="0"/>
    <n v="4"/>
    <n v="3"/>
    <n v="0"/>
    <n v="0"/>
    <n v="7"/>
    <n v="0"/>
    <s v="10.11.2025"/>
    <x v="11"/>
    <s v="27.06.2026"/>
    <n v="26"/>
    <x v="0"/>
  </r>
  <r>
    <s v="TO"/>
    <n v="0"/>
    <n v="0"/>
    <n v="6"/>
    <n v="8307"/>
    <s v="1172532.220367"/>
    <s v="15 Aug 2026"/>
    <s v="15"/>
    <s v="Aug"/>
    <s v="21 Aug 2026"/>
    <s v="21"/>
    <s v="Aug"/>
    <n v="6"/>
    <n v="6"/>
    <n v="0"/>
    <n v="0"/>
    <s v="СЛР-ХОЛИДЕЙ-СЪРВИС ЕООД"/>
    <x v="4"/>
    <n v="2"/>
    <n v="2"/>
    <n v="2050.9224545999996"/>
    <n v="341.82040909999995"/>
    <s v="Romania"/>
    <s v="10 Nov 2025 16:02"/>
    <s v="07 Nov 2025"/>
    <s v="Nov"/>
    <n v="0"/>
    <n v="0"/>
    <n v="0"/>
    <n v="6"/>
    <n v="0"/>
    <n v="6"/>
    <n v="0"/>
    <s v="10.11.2025"/>
    <x v="11"/>
    <s v="15.08.2026"/>
    <n v="33"/>
    <x v="0"/>
  </r>
  <r>
    <s v="TO"/>
    <n v="0"/>
    <n v="5"/>
    <n v="0"/>
    <n v="8172"/>
    <s v="1172230.220339"/>
    <s v="25 Jun 2026"/>
    <s v="25"/>
    <s v="Jun"/>
    <s v="30 Jun 2026"/>
    <s v="30"/>
    <s v="Jun"/>
    <n v="5"/>
    <n v="5"/>
    <n v="0"/>
    <n v="0"/>
    <s v="СЛР-ХОЛИДЕЙ-СЪРВИС ЕООД"/>
    <x v="6"/>
    <n v="3"/>
    <n v="0"/>
    <n v="1627.8373089999998"/>
    <n v="325.56746179999993"/>
    <s v="Romania"/>
    <s v="07 Nov 2025 11:09"/>
    <s v="07 Nov 2025"/>
    <s v="Nov"/>
    <n v="0"/>
    <n v="5"/>
    <n v="0"/>
    <n v="0"/>
    <n v="0"/>
    <n v="5"/>
    <n v="0"/>
    <s v="07.11.2025"/>
    <x v="3"/>
    <s v="25.06.2026"/>
    <n v="26"/>
    <x v="0"/>
  </r>
  <r>
    <s v="TO"/>
    <n v="0"/>
    <n v="5"/>
    <n v="0"/>
    <n v="8176"/>
    <s v="1172230.220343"/>
    <s v="25 Jun 2026"/>
    <s v="25"/>
    <s v="Jun"/>
    <s v="30 Jun 2026"/>
    <s v="30"/>
    <s v="Jun"/>
    <n v="5"/>
    <n v="5"/>
    <n v="0"/>
    <n v="0"/>
    <s v="СЛР-ХОЛИДЕЙ-СЪРВИС ЕООД"/>
    <x v="6"/>
    <n v="3"/>
    <n v="0"/>
    <n v="1627.8373089999998"/>
    <n v="325.56746179999993"/>
    <s v="Romania"/>
    <s v="07 Nov 2025 11:09"/>
    <s v="07 Nov 2025"/>
    <s v="Nov"/>
    <n v="0"/>
    <n v="5"/>
    <n v="0"/>
    <n v="0"/>
    <n v="0"/>
    <n v="5"/>
    <n v="0"/>
    <s v="07.11.2025"/>
    <x v="3"/>
    <s v="25.06.2026"/>
    <n v="26"/>
    <x v="0"/>
  </r>
  <r>
    <s v="TO"/>
    <n v="0"/>
    <n v="0"/>
    <n v="7"/>
    <n v="8309"/>
    <s v="NT308031"/>
    <s v="02 Aug 2026"/>
    <s v="02"/>
    <s v="Aug"/>
    <s v="09 Aug 2026"/>
    <s v="09"/>
    <s v="Aug"/>
    <n v="7"/>
    <n v="7"/>
    <n v="0"/>
    <n v="0"/>
    <s v="НОВОТОН - ЕООД"/>
    <x v="7"/>
    <n v="4"/>
    <n v="2"/>
    <n v="3979.0970183999998"/>
    <n v="568.44243119999999"/>
    <s v="Bulgaria"/>
    <s v="10 Nov 2025 16:21"/>
    <s v="10 Nov 2025"/>
    <s v="Nov"/>
    <n v="0"/>
    <n v="0"/>
    <n v="0"/>
    <n v="7"/>
    <n v="0"/>
    <n v="7"/>
    <n v="0"/>
    <s v="10.11.2025"/>
    <x v="11"/>
    <s v="02.08.2026"/>
    <n v="32"/>
    <x v="0"/>
  </r>
  <r>
    <s v="TO"/>
    <n v="0"/>
    <n v="6"/>
    <n v="0"/>
    <n v="8312"/>
    <s v="1173139.220835"/>
    <s v="30 Aug 2026"/>
    <s v="30"/>
    <s v="Aug"/>
    <s v="05 Sep 2026"/>
    <s v="05"/>
    <s v="Sep"/>
    <n v="6"/>
    <n v="-25"/>
    <n v="1"/>
    <n v="4"/>
    <s v="СЛР-ХОЛИДЕЙ-СЪРВИС ЕООД"/>
    <x v="3"/>
    <n v="3"/>
    <n v="1"/>
    <n v="1802.2386701"/>
    <n v="300.37311168333332"/>
    <s v="Romania"/>
    <s v="10 Nov 2025 17:02"/>
    <s v="10 Nov 2025"/>
    <s v="Nov"/>
    <n v="0"/>
    <n v="0"/>
    <n v="0"/>
    <n v="1"/>
    <n v="4"/>
    <n v="5"/>
    <n v="-1"/>
    <s v="10.11.2025"/>
    <x v="11"/>
    <s v="30.08.2026"/>
    <n v="36"/>
    <x v="0"/>
  </r>
  <r>
    <s v="TO"/>
    <n v="5"/>
    <n v="0"/>
    <n v="0"/>
    <n v="8608"/>
    <s v="1177172.222140"/>
    <s v="26 May 2026"/>
    <s v="26"/>
    <s v="May"/>
    <s v="31 May 2026"/>
    <s v="31"/>
    <s v="May"/>
    <n v="5"/>
    <n v="5"/>
    <n v="0"/>
    <n v="0"/>
    <s v="СЛР-ХОЛИДЕЙ-СЪРВИС ЕООД"/>
    <x v="6"/>
    <n v="2"/>
    <n v="0"/>
    <n v="753.58129900000006"/>
    <n v="150.71625980000002"/>
    <s v="Romania"/>
    <s v="19 Nov 2025 09:37"/>
    <s v="19 Nov 2025"/>
    <s v="Nov"/>
    <n v="5"/>
    <n v="0"/>
    <n v="0"/>
    <n v="0"/>
    <n v="0"/>
    <n v="5"/>
    <n v="0"/>
    <s v="19.11.2025"/>
    <x v="12"/>
    <s v="26.05.2026"/>
    <n v="22"/>
    <x v="0"/>
  </r>
  <r>
    <s v="TO"/>
    <n v="0"/>
    <n v="0"/>
    <n v="5"/>
    <n v="8310"/>
    <s v="1174174.220832"/>
    <s v="30 Jul 2026"/>
    <s v="30"/>
    <s v="Jul"/>
    <s v="04 Aug 2026"/>
    <s v="04"/>
    <s v="Aug"/>
    <n v="5"/>
    <n v="-26"/>
    <n v="1"/>
    <n v="3"/>
    <s v="СЛР-ХОЛИДЕЙ-СЪРВИС ЕООД"/>
    <x v="4"/>
    <n v="2"/>
    <n v="2"/>
    <n v="1709.1020455"/>
    <n v="341.82040910000001"/>
    <s v="Romania"/>
    <s v="10 Nov 2025 16:31"/>
    <s v="10 Nov 2025"/>
    <s v="Nov"/>
    <n v="0"/>
    <n v="0"/>
    <n v="1"/>
    <n v="3"/>
    <n v="0"/>
    <n v="4"/>
    <n v="-1"/>
    <s v="10.11.2025"/>
    <x v="11"/>
    <s v="30.07.2026"/>
    <n v="31"/>
    <x v="0"/>
  </r>
  <r>
    <s v="TO"/>
    <n v="0"/>
    <n v="5"/>
    <n v="0"/>
    <n v="8397"/>
    <s v="NT308262"/>
    <s v="22 Jun 2026"/>
    <s v="22"/>
    <s v="Jun"/>
    <s v="27 Jun 2026"/>
    <s v="27"/>
    <s v="Jun"/>
    <n v="5"/>
    <n v="5"/>
    <n v="0"/>
    <n v="0"/>
    <s v="НОВОТОН - ЕООД"/>
    <x v="4"/>
    <n v="2"/>
    <n v="2"/>
    <n v="0"/>
    <n v="0"/>
    <m/>
    <s v="12 Nov 2025 09:49"/>
    <s v="12 Nov 2025"/>
    <s v="Nov"/>
    <n v="0"/>
    <n v="5"/>
    <n v="0"/>
    <n v="0"/>
    <n v="0"/>
    <n v="5"/>
    <n v="0"/>
    <s v="12.11.2025"/>
    <x v="11"/>
    <s v="22.06.2026"/>
    <n v="26"/>
    <x v="1"/>
  </r>
  <r>
    <s v="TO"/>
    <n v="0"/>
    <n v="0"/>
    <n v="5"/>
    <n v="8660"/>
    <s v="NT309577"/>
    <s v="04 Aug 2026"/>
    <s v="04"/>
    <s v="Aug"/>
    <s v="09 Aug 2026"/>
    <s v="09"/>
    <s v="Aug"/>
    <n v="5"/>
    <n v="5"/>
    <n v="0"/>
    <n v="0"/>
    <s v="НОВОТОН - ЕООД"/>
    <x v="4"/>
    <n v="2"/>
    <n v="2"/>
    <n v="1709.1020455"/>
    <n v="341.82040910000001"/>
    <m/>
    <s v="21 Nov 2025 09:51"/>
    <s v="21 Nov 2025"/>
    <s v="Nov"/>
    <n v="0"/>
    <n v="0"/>
    <n v="0"/>
    <n v="5"/>
    <n v="0"/>
    <n v="5"/>
    <n v="0"/>
    <s v="21.11.2025"/>
    <x v="12"/>
    <s v="04.08.2026"/>
    <n v="32"/>
    <x v="0"/>
  </r>
  <r>
    <s v="INDIVIDUAL"/>
    <n v="0"/>
    <n v="3"/>
    <n v="2"/>
    <n v="9385"/>
    <s v="070120263"/>
    <s v="23 Aug 2026"/>
    <s v="23"/>
    <s v="Aug"/>
    <s v="28 Aug 2026"/>
    <s v="28"/>
    <s v="Aug"/>
    <n v="5"/>
    <n v="5"/>
    <n v="0"/>
    <n v="0"/>
    <s v="INDIVIDUAL"/>
    <x v="0"/>
    <n v="2"/>
    <n v="3"/>
    <n v="2474.3941009174309"/>
    <n v="494.8788201834862"/>
    <m/>
    <s v="07 Jan 2026 15:23"/>
    <s v="07 Jan 2026"/>
    <s v="Jan"/>
    <n v="0"/>
    <n v="0"/>
    <n v="0"/>
    <n v="5"/>
    <n v="0"/>
    <n v="5"/>
    <n v="0"/>
    <s v="07.01.2025"/>
    <x v="1"/>
    <s v="23.08.2026"/>
    <n v="35"/>
    <x v="1"/>
  </r>
  <r>
    <s v="BOOKING"/>
    <n v="2"/>
    <n v="1"/>
    <n v="0"/>
    <n v="9267"/>
    <s v="6114969630"/>
    <s v="29 May 2026"/>
    <s v="29"/>
    <s v="May"/>
    <s v="01 Jun 2026"/>
    <s v="01"/>
    <s v="Jun"/>
    <n v="3"/>
    <n v="-28"/>
    <n v="2"/>
    <n v="0"/>
    <s v="BOOKING"/>
    <x v="6"/>
    <n v="2"/>
    <n v="1"/>
    <n v="1000.7031110091743"/>
    <n v="333.56770366972478"/>
    <s v="Romania"/>
    <s v="30 Dec 2025 17:32"/>
    <s v="30 Dec 2025"/>
    <s v="Dec"/>
    <n v="2"/>
    <n v="0"/>
    <n v="0"/>
    <n v="0"/>
    <n v="0"/>
    <n v="2"/>
    <n v="-1"/>
    <s v="30.12.2025"/>
    <x v="18"/>
    <s v="29.05.2026"/>
    <n v="22"/>
    <x v="1"/>
  </r>
  <r>
    <s v="BOOKING"/>
    <n v="1"/>
    <n v="1"/>
    <n v="0"/>
    <n v="9195"/>
    <s v="5817762415"/>
    <s v="30 May 2026"/>
    <s v="30"/>
    <s v="May"/>
    <s v="01 Jun 2026"/>
    <s v="01"/>
    <s v="Jun"/>
    <n v="2"/>
    <n v="-29"/>
    <n v="1"/>
    <n v="0"/>
    <s v="BOOKING"/>
    <x v="3"/>
    <n v="2"/>
    <n v="0"/>
    <n v="571.67654862385314"/>
    <n v="285.83827431192657"/>
    <s v="Romania"/>
    <s v="27 Dec 2025 10:28"/>
    <s v="27 Dec 2025"/>
    <s v="Dec"/>
    <n v="1"/>
    <n v="0"/>
    <n v="0"/>
    <n v="0"/>
    <n v="0"/>
    <n v="1"/>
    <n v="-1"/>
    <s v="27.12.2025"/>
    <x v="21"/>
    <s v="30.05.2026"/>
    <n v="22"/>
    <x v="0"/>
  </r>
  <r>
    <s v="BOOKING"/>
    <n v="2"/>
    <n v="1"/>
    <n v="0"/>
    <n v="9221"/>
    <s v="5673832280"/>
    <s v="29 May 2026"/>
    <s v="29"/>
    <s v="May"/>
    <s v="01 Jun 2026"/>
    <s v="01"/>
    <s v="Jun"/>
    <n v="3"/>
    <n v="-28"/>
    <n v="2"/>
    <n v="0"/>
    <s v="BOOKING"/>
    <x v="4"/>
    <n v="2"/>
    <n v="2"/>
    <n v="1041.8832013761466"/>
    <n v="347.29440045871559"/>
    <s v="Romania"/>
    <s v="29 Dec 2025 11:22"/>
    <s v="29 Dec 2025"/>
    <s v="Dec"/>
    <n v="2"/>
    <n v="0"/>
    <n v="0"/>
    <n v="0"/>
    <n v="0"/>
    <n v="2"/>
    <n v="-1"/>
    <s v="29.12.2025"/>
    <x v="18"/>
    <s v="29.05.2026"/>
    <n v="22"/>
    <x v="1"/>
  </r>
  <r>
    <s v="TO"/>
    <n v="1"/>
    <n v="1"/>
    <n v="0"/>
    <n v="8991"/>
    <s v="97349"/>
    <s v="30 May 2026"/>
    <s v="30"/>
    <s v="May"/>
    <s v="01 Jun 2026"/>
    <s v="01"/>
    <s v="Jun"/>
    <n v="2"/>
    <n v="-29"/>
    <n v="1"/>
    <n v="0"/>
    <s v="ДЕСТИНЕЙШЪН ТУРИСТИК СЪРВИСИС - ЕООД"/>
    <x v="6"/>
    <n v="2"/>
    <n v="1"/>
    <n v="502.41361039999998"/>
    <n v="251.20680519999999"/>
    <m/>
    <s v="02 Dec 2025 16:25"/>
    <s v="02 Dec 2025"/>
    <s v="Dec"/>
    <n v="1"/>
    <n v="0"/>
    <n v="0"/>
    <n v="0"/>
    <n v="0"/>
    <n v="1"/>
    <n v="-1"/>
    <s v="02.12.2025"/>
    <x v="13"/>
    <s v="30.05.2026"/>
    <n v="22"/>
    <x v="0"/>
  </r>
  <r>
    <s v="TO"/>
    <n v="0"/>
    <n v="5"/>
    <n v="0"/>
    <n v="8861"/>
    <s v="14782745"/>
    <s v="31 May 2026"/>
    <s v="31"/>
    <s v="May"/>
    <s v="05 Jun 2026"/>
    <s v="05"/>
    <s v="Jun"/>
    <n v="5"/>
    <n v="-26"/>
    <n v="0"/>
    <n v="4"/>
    <s v="ДЕСТИНЕЙШЪН ТУРИСТИК СЪРВИСИС - ЕООД"/>
    <x v="4"/>
    <n v="2"/>
    <n v="1"/>
    <n v="0"/>
    <n v="0"/>
    <s v="Romania"/>
    <s v="27 Nov 2025 09:18"/>
    <s v="26 Nov 2025"/>
    <s v="Nov"/>
    <n v="0"/>
    <n v="4"/>
    <n v="0"/>
    <n v="0"/>
    <n v="0"/>
    <n v="4"/>
    <n v="-1"/>
    <s v="27.11.2025"/>
    <x v="15"/>
    <s v="31.05.2026"/>
    <n v="23"/>
    <x v="1"/>
  </r>
  <r>
    <s v="TO"/>
    <n v="2"/>
    <n v="3"/>
    <n v="0"/>
    <n v="8769"/>
    <s v="14747061"/>
    <s v="29 May 2026"/>
    <s v="29"/>
    <s v="May"/>
    <s v="03 Jun 2026"/>
    <s v="03"/>
    <s v="Jun"/>
    <n v="5"/>
    <n v="-26"/>
    <n v="2"/>
    <n v="2"/>
    <s v="ДЕСТИНЕЙШЪН ТУРИСТИК СЪРВИСИС - ЕООД"/>
    <x v="6"/>
    <n v="2"/>
    <n v="0"/>
    <n v="753.58129900000006"/>
    <n v="150.71625980000002"/>
    <s v="Romania"/>
    <s v="24 Nov 2025 13:15"/>
    <s v="24 Nov 2025"/>
    <s v="Nov"/>
    <n v="2"/>
    <n v="2"/>
    <n v="0"/>
    <n v="0"/>
    <n v="0"/>
    <n v="4"/>
    <n v="-1"/>
    <s v="24.11.2025"/>
    <x v="15"/>
    <s v="29.05.2026"/>
    <n v="22"/>
    <x v="0"/>
  </r>
  <r>
    <s v="TO"/>
    <n v="0"/>
    <n v="7"/>
    <n v="0"/>
    <n v="8099"/>
    <s v="NT307007"/>
    <s v="30 Jun 2026"/>
    <s v="30"/>
    <s v="Jun"/>
    <s v="07 Jul 2026"/>
    <s v="07"/>
    <s v="Jul"/>
    <n v="7"/>
    <n v="-23"/>
    <n v="1"/>
    <n v="6"/>
    <s v="НОВОТОН - ЕООД"/>
    <x v="0"/>
    <n v="2"/>
    <n v="3"/>
    <n v="2949.0004739999999"/>
    <n v="421.28578199999998"/>
    <s v="Romania"/>
    <s v="29 Oct 2025 12:50"/>
    <s v="28 Oct 2025"/>
    <s v="Oct"/>
    <n v="0"/>
    <n v="1"/>
    <n v="6"/>
    <n v="0"/>
    <n v="0"/>
    <n v="7"/>
    <n v="0"/>
    <s v="29.10.2025"/>
    <x v="4"/>
    <s v="30.06.2026"/>
    <n v="27"/>
    <x v="0"/>
  </r>
  <r>
    <s v="TO"/>
    <n v="2"/>
    <n v="3"/>
    <n v="0"/>
    <n v="9007"/>
    <s v="14880733"/>
    <s v="29 May 2026"/>
    <s v="29"/>
    <s v="May"/>
    <s v="03 Jun 2026"/>
    <s v="03"/>
    <s v="Jun"/>
    <n v="5"/>
    <n v="-26"/>
    <n v="2"/>
    <n v="2"/>
    <s v="ДЕСТИНЕЙШЪН ТУРИСТИК СЪРВИСИС - ЕООД"/>
    <x v="6"/>
    <n v="2"/>
    <n v="0"/>
    <n v="816.36344199999996"/>
    <n v="163.27268839999999"/>
    <s v="Romania"/>
    <s v="03 Dec 2025 15:23"/>
    <s v="03 Dec 2025"/>
    <s v="Dec"/>
    <n v="2"/>
    <n v="2"/>
    <n v="0"/>
    <n v="0"/>
    <n v="0"/>
    <n v="4"/>
    <n v="-1"/>
    <s v="03.12.2025"/>
    <x v="13"/>
    <s v="29.05.2026"/>
    <n v="22"/>
    <x v="0"/>
  </r>
  <r>
    <s v="TO"/>
    <n v="1"/>
    <n v="1"/>
    <n v="0"/>
    <n v="9116"/>
    <s v="97349"/>
    <s v="30 May 2026"/>
    <s v="30"/>
    <s v="May"/>
    <s v="01 Jun 2026"/>
    <s v="01"/>
    <s v="Jun"/>
    <n v="2"/>
    <n v="-29"/>
    <n v="1"/>
    <n v="0"/>
    <s v="ДЕСТИНЕЙШЪН ТУРИСТИК СЪРВИСИС - ЕООД"/>
    <x v="6"/>
    <n v="3"/>
    <n v="1"/>
    <n v="678.24272739999992"/>
    <n v="339.12136369999996"/>
    <m/>
    <s v="16 Dec 2025 08:53"/>
    <s v="15 Dec 2025"/>
    <s v="Dec"/>
    <n v="1"/>
    <n v="0"/>
    <n v="0"/>
    <n v="0"/>
    <n v="0"/>
    <n v="1"/>
    <n v="-1"/>
    <s v="16.12.2025"/>
    <x v="10"/>
    <s v="30.05.2026"/>
    <n v="22"/>
    <x v="0"/>
  </r>
  <r>
    <s v="TO"/>
    <n v="2"/>
    <n v="3"/>
    <n v="0"/>
    <n v="8773"/>
    <s v="14747020"/>
    <s v="29 May 2026"/>
    <s v="29"/>
    <s v="May"/>
    <s v="03 Jun 2026"/>
    <s v="03"/>
    <s v="Jun"/>
    <n v="5"/>
    <n v="-26"/>
    <n v="2"/>
    <n v="2"/>
    <s v="ДЕСТИНЕЙШЪН ТУРИСТИК СЪРВИСИС - ЕООД"/>
    <x v="6"/>
    <n v="2"/>
    <n v="0"/>
    <n v="753.58129900000006"/>
    <n v="150.71625980000002"/>
    <s v="Romania"/>
    <s v="24 Nov 2025 13:16"/>
    <s v="24 Nov 2025"/>
    <s v="Nov"/>
    <n v="2"/>
    <n v="2"/>
    <n v="0"/>
    <n v="0"/>
    <n v="0"/>
    <n v="4"/>
    <n v="-1"/>
    <s v="24.11.2025"/>
    <x v="15"/>
    <s v="29.05.2026"/>
    <n v="22"/>
    <x v="0"/>
  </r>
  <r>
    <s v="TO"/>
    <n v="0"/>
    <n v="0"/>
    <n v="7"/>
    <n v="9867"/>
    <s v="1238922.232061"/>
    <s v="08 Aug 2026"/>
    <s v="08"/>
    <s v="Aug"/>
    <s v="15 Aug 2026"/>
    <s v="15"/>
    <s v="Aug"/>
    <n v="7"/>
    <n v="7"/>
    <n v="0"/>
    <n v="0"/>
    <s v="СЛР-ХОЛИДЕЙ-СЪРВИС ЕООД"/>
    <x v="6"/>
    <n v="2"/>
    <n v="2"/>
    <n v="2725.5664548"/>
    <n v="389.3666364"/>
    <s v="Romania"/>
    <s v="30 Jan 2026 12:49"/>
    <s v="30 Jan 2026"/>
    <s v="Jan"/>
    <n v="0"/>
    <n v="0"/>
    <n v="0"/>
    <n v="7"/>
    <n v="0"/>
    <n v="7"/>
    <n v="0"/>
    <s v="30.01.2025"/>
    <x v="0"/>
    <s v="08.08.2026"/>
    <n v="32"/>
    <x v="0"/>
  </r>
  <r>
    <s v="TO"/>
    <n v="0"/>
    <n v="0"/>
    <n v="9"/>
    <n v="9868"/>
    <s v="NT316766"/>
    <s v="16 Jul 2026"/>
    <s v="16"/>
    <s v="Jul"/>
    <s v="25 Jul 2026"/>
    <s v="25"/>
    <s v="Jul"/>
    <n v="9"/>
    <n v="9"/>
    <n v="0"/>
    <n v="0"/>
    <s v="НОВОТОН - ЕООД"/>
    <x v="3"/>
    <n v="2"/>
    <n v="0"/>
    <n v="2871.3149063999999"/>
    <n v="319.03498960000002"/>
    <s v="Romania"/>
    <s v="30 Jan 2026 12:50"/>
    <s v="30 Jan 2026"/>
    <s v="Jan"/>
    <n v="0"/>
    <n v="0"/>
    <n v="9"/>
    <n v="0"/>
    <n v="0"/>
    <n v="9"/>
    <n v="0"/>
    <s v="30.01.2025"/>
    <x v="0"/>
    <s v="16.07.2026"/>
    <n v="29"/>
    <x v="0"/>
  </r>
  <r>
    <s v="TO"/>
    <n v="0"/>
    <n v="0"/>
    <n v="6"/>
    <n v="8313"/>
    <s v="1174075.220838"/>
    <s v="25 Jul 2026"/>
    <s v="25"/>
    <s v="Jul"/>
    <s v="31 Jul 2026"/>
    <s v="31"/>
    <s v="Jul"/>
    <n v="6"/>
    <n v="6"/>
    <n v="0"/>
    <n v="0"/>
    <s v="СЛР-ХОЛИДЕЙ-СЪРВИС ЕООД"/>
    <x v="7"/>
    <n v="4"/>
    <n v="1"/>
    <n v="3100.6164156"/>
    <n v="516.76940260000003"/>
    <s v="Romania"/>
    <s v="10 Nov 2025 17:07"/>
    <s v="10 Nov 2025"/>
    <s v="Nov"/>
    <n v="0"/>
    <n v="0"/>
    <n v="6"/>
    <n v="0"/>
    <n v="0"/>
    <n v="6"/>
    <n v="0"/>
    <s v="10.11.2025"/>
    <x v="11"/>
    <s v="25.07.2026"/>
    <n v="30"/>
    <x v="0"/>
  </r>
  <r>
    <s v="TO"/>
    <n v="0"/>
    <n v="0"/>
    <n v="6"/>
    <n v="8314"/>
    <s v="1174213.220841"/>
    <s v="01 Aug 2026"/>
    <s v="01"/>
    <s v="Aug"/>
    <s v="07 Aug 2026"/>
    <s v="07"/>
    <s v="Aug"/>
    <n v="6"/>
    <n v="6"/>
    <n v="0"/>
    <n v="0"/>
    <s v="СЛР-ХОЛИДЕЙ-СЪРВИС ЕООД"/>
    <x v="5"/>
    <n v="2"/>
    <n v="1"/>
    <n v="1860.3463793999999"/>
    <n v="310.05772989999997"/>
    <s v="Romania"/>
    <s v="10 Nov 2025 17:13"/>
    <s v="10 Nov 2025"/>
    <s v="Nov"/>
    <n v="0"/>
    <n v="0"/>
    <n v="0"/>
    <n v="6"/>
    <n v="0"/>
    <n v="6"/>
    <n v="0"/>
    <s v="10.11.2025"/>
    <x v="11"/>
    <s v="01.08.2026"/>
    <n v="31"/>
    <x v="0"/>
  </r>
  <r>
    <s v="TO"/>
    <n v="0"/>
    <n v="0"/>
    <n v="10"/>
    <n v="10059"/>
    <s v="NT318586"/>
    <s v="15 Jul 2026"/>
    <s v="15"/>
    <s v="Jul"/>
    <s v="25 Jul 2026"/>
    <s v="25"/>
    <s v="Jul"/>
    <n v="10"/>
    <n v="10"/>
    <n v="0"/>
    <n v="0"/>
    <s v="НОВОТОН - ЕООД"/>
    <x v="3"/>
    <n v="2"/>
    <n v="2"/>
    <n v="4272.901801"/>
    <n v="427.29018009999999"/>
    <s v="Bulgaria"/>
    <s v="12 Feb 2026 09:09"/>
    <s v="12 Feb 2026"/>
    <s v="Feb"/>
    <n v="0"/>
    <n v="0"/>
    <n v="10"/>
    <n v="0"/>
    <n v="0"/>
    <n v="10"/>
    <n v="0"/>
    <s v="12.02.2025"/>
    <x v="9"/>
    <s v="15.07.2026"/>
    <n v="29"/>
    <x v="0"/>
  </r>
  <r>
    <s v="BOOKING"/>
    <n v="4"/>
    <n v="0"/>
    <n v="0"/>
    <n v="9152"/>
    <s v="5087754605"/>
    <s v="25 May 2026"/>
    <s v="25"/>
    <s v="May"/>
    <s v="29 May 2026"/>
    <s v="29"/>
    <s v="May"/>
    <n v="4"/>
    <n v="4"/>
    <n v="0"/>
    <n v="0"/>
    <s v="BOOKING"/>
    <x v="6"/>
    <n v="2"/>
    <n v="0"/>
    <n v="988.32216880733927"/>
    <n v="247.08054220183482"/>
    <s v="Romania"/>
    <s v="22 Dec 2025 01:30"/>
    <s v="21 Dec 2025"/>
    <s v="Dec"/>
    <n v="4"/>
    <n v="0"/>
    <n v="0"/>
    <n v="0"/>
    <n v="0"/>
    <n v="4"/>
    <n v="0"/>
    <s v="22.12.2025"/>
    <x v="21"/>
    <s v="25.05.2026"/>
    <n v="22"/>
    <x v="1"/>
  </r>
  <r>
    <s v="BOOKING"/>
    <n v="0"/>
    <n v="5"/>
    <n v="0"/>
    <n v="9690"/>
    <s v="5860298705"/>
    <s v="25 Aug 2026"/>
    <s v="25"/>
    <s v="Aug"/>
    <s v="30 Aug 2026"/>
    <s v="30"/>
    <s v="Aug"/>
    <n v="5"/>
    <n v="5"/>
    <n v="0"/>
    <n v="0"/>
    <s v="BOOKING"/>
    <x v="6"/>
    <n v="2"/>
    <n v="1"/>
    <n v="2151.0541321100914"/>
    <n v="430.21082642201827"/>
    <s v="Israel"/>
    <s v="24 Jan 2026 11:30"/>
    <s v="24 Jan 2026"/>
    <s v="Jan"/>
    <n v="0"/>
    <n v="0"/>
    <n v="0"/>
    <n v="5"/>
    <n v="0"/>
    <n v="5"/>
    <n v="0"/>
    <s v="24.01.2025"/>
    <x v="2"/>
    <s v="25.08.2026"/>
    <n v="35"/>
    <x v="1"/>
  </r>
  <r>
    <s v="BOOKING"/>
    <n v="0"/>
    <n v="5"/>
    <n v="0"/>
    <n v="9691"/>
    <s v="5860298705"/>
    <s v="25 Aug 2026"/>
    <s v="25"/>
    <s v="Aug"/>
    <s v="30 Aug 2026"/>
    <s v="30"/>
    <s v="Aug"/>
    <n v="5"/>
    <n v="5"/>
    <n v="0"/>
    <n v="0"/>
    <s v="BOOKING"/>
    <x v="6"/>
    <n v="2"/>
    <n v="2"/>
    <n v="2903.9589651376145"/>
    <n v="580.79179302752289"/>
    <m/>
    <s v="24 Jan 2026 11:30"/>
    <s v="24 Jan 2026"/>
    <s v="Jan"/>
    <n v="0"/>
    <n v="0"/>
    <n v="0"/>
    <n v="5"/>
    <n v="0"/>
    <n v="5"/>
    <n v="0"/>
    <s v="24.01.2025"/>
    <x v="2"/>
    <s v="25.08.2026"/>
    <n v="35"/>
    <x v="1"/>
  </r>
  <r>
    <s v="BOOKING"/>
    <n v="0"/>
    <n v="5"/>
    <n v="0"/>
    <n v="9692"/>
    <s v="5860298705"/>
    <s v="25 Aug 2026"/>
    <s v="25"/>
    <s v="Aug"/>
    <s v="30 Aug 2026"/>
    <s v="30"/>
    <s v="Aug"/>
    <n v="5"/>
    <n v="5"/>
    <n v="0"/>
    <n v="0"/>
    <s v="BOOKING"/>
    <x v="6"/>
    <n v="1"/>
    <n v="2"/>
    <n v="2688.8176651376143"/>
    <n v="537.76353302752284"/>
    <m/>
    <s v="24 Jan 2026 11:30"/>
    <s v="24 Jan 2026"/>
    <s v="Jan"/>
    <n v="0"/>
    <n v="0"/>
    <n v="0"/>
    <n v="5"/>
    <n v="0"/>
    <n v="5"/>
    <n v="0"/>
    <s v="24.01.2025"/>
    <x v="2"/>
    <s v="25.08.2026"/>
    <n v="35"/>
    <x v="1"/>
  </r>
  <r>
    <s v="TO"/>
    <n v="0"/>
    <n v="7"/>
    <n v="0"/>
    <n v="8201"/>
    <s v="NT307631"/>
    <s v="31 May 2026"/>
    <s v="31"/>
    <s v="May"/>
    <s v="07 Jun 2026"/>
    <s v="07"/>
    <s v="Jun"/>
    <n v="7"/>
    <n v="-24"/>
    <n v="0"/>
    <n v="6"/>
    <s v="НОВОТОН - ЕООД"/>
    <x v="4"/>
    <n v="3"/>
    <n v="1"/>
    <n v="1379.3295492"/>
    <n v="197.04707845714285"/>
    <m/>
    <s v="07 Nov 2025 14:45"/>
    <s v="07 Nov 2025"/>
    <s v="Nov"/>
    <n v="0"/>
    <n v="6"/>
    <n v="0"/>
    <n v="0"/>
    <n v="0"/>
    <n v="6"/>
    <n v="-1"/>
    <s v="07.11.2025"/>
    <x v="3"/>
    <s v="31.05.2026"/>
    <n v="23"/>
    <x v="0"/>
  </r>
  <r>
    <s v="TO"/>
    <n v="2"/>
    <n v="3"/>
    <n v="0"/>
    <n v="8770"/>
    <s v="14746994"/>
    <s v="29 May 2026"/>
    <s v="29"/>
    <s v="May"/>
    <s v="03 Jun 2026"/>
    <s v="03"/>
    <s v="Jun"/>
    <n v="5"/>
    <n v="-26"/>
    <n v="2"/>
    <n v="2"/>
    <s v="ДЕСТИНЕЙШЪН ТУРИСТИК СЪРВИСИС - ЕООД"/>
    <x v="6"/>
    <n v="2"/>
    <n v="0"/>
    <n v="753.58129900000006"/>
    <n v="150.71625980000002"/>
    <s v="Romania"/>
    <s v="24 Nov 2025 13:15"/>
    <s v="24 Nov 2025"/>
    <s v="Nov"/>
    <n v="2"/>
    <n v="2"/>
    <n v="0"/>
    <n v="0"/>
    <n v="0"/>
    <n v="4"/>
    <n v="-1"/>
    <s v="24.11.2025"/>
    <x v="15"/>
    <s v="29.05.2026"/>
    <n v="22"/>
    <x v="0"/>
  </r>
  <r>
    <s v="TO"/>
    <n v="2"/>
    <n v="3"/>
    <n v="0"/>
    <n v="8772"/>
    <s v="14747004"/>
    <s v="29 May 2026"/>
    <s v="29"/>
    <s v="May"/>
    <s v="03 Jun 2026"/>
    <s v="03"/>
    <s v="Jun"/>
    <n v="5"/>
    <n v="-26"/>
    <n v="2"/>
    <n v="2"/>
    <s v="ДЕСТИНЕЙШЪН ТУРИСТИК СЪРВИСИС - ЕООД"/>
    <x v="6"/>
    <n v="2"/>
    <n v="0"/>
    <n v="753.58129900000006"/>
    <n v="150.71625980000002"/>
    <s v="Romania"/>
    <s v="24 Nov 2025 13:16"/>
    <s v="24 Nov 2025"/>
    <s v="Nov"/>
    <n v="2"/>
    <n v="2"/>
    <n v="0"/>
    <n v="0"/>
    <n v="0"/>
    <n v="4"/>
    <n v="-1"/>
    <s v="24.11.2025"/>
    <x v="15"/>
    <s v="29.05.2026"/>
    <n v="22"/>
    <x v="0"/>
  </r>
  <r>
    <s v="TO"/>
    <n v="4"/>
    <n v="1"/>
    <n v="0"/>
    <n v="8945"/>
    <s v="97231"/>
    <s v="27 May 2026"/>
    <s v="27"/>
    <s v="May"/>
    <s v="01 Jun 2026"/>
    <s v="01"/>
    <s v="Jun"/>
    <n v="5"/>
    <n v="-26"/>
    <n v="4"/>
    <n v="0"/>
    <s v="ДЕСТИНЕЙШЪН ТУРИСТИК СЪРВИСИС - ЕООД"/>
    <x v="6"/>
    <n v="2"/>
    <n v="0"/>
    <n v="816.36344199999996"/>
    <n v="163.27268839999999"/>
    <s v="Romania"/>
    <s v="01 Dec 2025 09:10"/>
    <s v="29 Nov 2025"/>
    <s v="Dec"/>
    <n v="4"/>
    <n v="0"/>
    <n v="0"/>
    <n v="0"/>
    <n v="0"/>
    <n v="4"/>
    <n v="-1"/>
    <s v="01.12.2025"/>
    <x v="13"/>
    <s v="27.05.2026"/>
    <n v="22"/>
    <x v="0"/>
  </r>
  <r>
    <s v="BOOKING"/>
    <n v="2"/>
    <n v="0"/>
    <n v="0"/>
    <n v="9302"/>
    <s v="6942995310"/>
    <s v="29 May 2026"/>
    <s v="29"/>
    <s v="May"/>
    <s v="31 May 2026"/>
    <s v="31"/>
    <s v="May"/>
    <n v="2"/>
    <n v="2"/>
    <n v="0"/>
    <n v="0"/>
    <s v="BOOKING"/>
    <x v="4"/>
    <n v="2"/>
    <n v="1"/>
    <n v="514.50889376146779"/>
    <n v="257.25444688073389"/>
    <s v="Romania"/>
    <s v="31 Dec 2025 18:54"/>
    <s v="31 Dec 2025"/>
    <s v="Dec"/>
    <n v="2"/>
    <n v="0"/>
    <n v="0"/>
    <n v="0"/>
    <n v="0"/>
    <n v="2"/>
    <n v="0"/>
    <s v="31.12.2025"/>
    <x v="18"/>
    <s v="29.05.2026"/>
    <n v="22"/>
    <x v="0"/>
  </r>
  <r>
    <s v="TO"/>
    <n v="0"/>
    <n v="7"/>
    <n v="0"/>
    <n v="8747"/>
    <s v="NT309893"/>
    <s v="03 Jul 2026"/>
    <s v="03"/>
    <s v="Jul"/>
    <s v="10 Jul 2026"/>
    <s v="10"/>
    <s v="Jul"/>
    <n v="7"/>
    <n v="7"/>
    <n v="0"/>
    <n v="0"/>
    <s v="НОВОТОН - ЕООД"/>
    <x v="5"/>
    <n v="2"/>
    <n v="2"/>
    <n v="2519.2459480999996"/>
    <n v="359.89227829999993"/>
    <m/>
    <s v="24 Nov 2025 10:58"/>
    <s v="24 Nov 2025"/>
    <s v="Nov"/>
    <n v="0"/>
    <n v="0"/>
    <n v="7"/>
    <n v="0"/>
    <n v="0"/>
    <n v="7"/>
    <n v="0"/>
    <s v="24.11.2025"/>
    <x v="15"/>
    <s v="03.07.2026"/>
    <n v="27"/>
    <x v="0"/>
  </r>
  <r>
    <s v="TOPOLA SKIES"/>
    <n v="0"/>
    <n v="5"/>
    <n v="0"/>
    <n v="9397"/>
    <s v="441640"/>
    <s v="31 Aug 2026"/>
    <s v="31"/>
    <s v="Aug"/>
    <s v="05 Sep 2026"/>
    <s v="05"/>
    <s v="Sep"/>
    <n v="5"/>
    <n v="-26"/>
    <n v="0"/>
    <n v="4"/>
    <s v="TOPOLA SKIES"/>
    <x v="3"/>
    <n v="2"/>
    <n v="1"/>
    <n v="1394.201752293578"/>
    <n v="278.84035045871559"/>
    <m/>
    <s v="08 Jan 2026 22:48"/>
    <s v="08 Jan 2026"/>
    <s v="Jan"/>
    <n v="0"/>
    <n v="0"/>
    <n v="0"/>
    <n v="0"/>
    <n v="4"/>
    <n v="4"/>
    <n v="-1"/>
    <s v="08.01.2025"/>
    <x v="1"/>
    <s v="31.08.2026"/>
    <n v="36"/>
    <x v="0"/>
  </r>
  <r>
    <s v="TO"/>
    <n v="0"/>
    <n v="1"/>
    <n v="6"/>
    <n v="10130"/>
    <s v="1244648.235131"/>
    <s v="19 Aug 2026"/>
    <s v="19"/>
    <s v="Aug"/>
    <s v="26 Aug 2026"/>
    <s v="26"/>
    <s v="Aug"/>
    <n v="7"/>
    <n v="7"/>
    <n v="0"/>
    <n v="0"/>
    <s v="СЛР-ХОЛИДЕЙ-СЪРВИС ЕООД"/>
    <x v="6"/>
    <n v="2"/>
    <n v="0"/>
    <n v="2271.5791952"/>
    <n v="324.51131359999999"/>
    <s v="Romania"/>
    <s v="18 Feb 2026 10:08"/>
    <s v="17 Feb 2026"/>
    <s v="Feb"/>
    <n v="0"/>
    <n v="0"/>
    <n v="0"/>
    <n v="7"/>
    <n v="0"/>
    <n v="7"/>
    <n v="0"/>
    <s v="18.02.2025"/>
    <x v="14"/>
    <s v="19.08.2026"/>
    <n v="34"/>
    <x v="0"/>
  </r>
  <r>
    <s v="TO"/>
    <n v="0"/>
    <n v="1"/>
    <n v="6"/>
    <n v="10131"/>
    <s v="1244648.235132"/>
    <s v="19 Aug 2026"/>
    <s v="19"/>
    <s v="Aug"/>
    <s v="26 Aug 2026"/>
    <s v="26"/>
    <s v="Aug"/>
    <n v="7"/>
    <n v="7"/>
    <n v="0"/>
    <n v="0"/>
    <s v="СЛР-ХОЛИДЕЙ-СЪРВИС ЕООД"/>
    <x v="6"/>
    <n v="2"/>
    <n v="1"/>
    <n v="2271.5791952"/>
    <n v="324.51131359999999"/>
    <s v="Romania"/>
    <s v="18 Feb 2026 10:08"/>
    <s v="17 Feb 2026"/>
    <s v="Feb"/>
    <n v="0"/>
    <n v="0"/>
    <n v="0"/>
    <n v="7"/>
    <n v="0"/>
    <n v="7"/>
    <n v="0"/>
    <s v="18.02.2025"/>
    <x v="14"/>
    <s v="19.08.2026"/>
    <n v="34"/>
    <x v="0"/>
  </r>
  <r>
    <s v="TO"/>
    <n v="0"/>
    <n v="7"/>
    <n v="0"/>
    <n v="10132"/>
    <s v="1244645.235135"/>
    <s v="01 Jul 2026"/>
    <s v="01"/>
    <s v="Jul"/>
    <s v="08 Jul 2026"/>
    <s v="08"/>
    <s v="Jul"/>
    <n v="7"/>
    <n v="7"/>
    <n v="0"/>
    <n v="0"/>
    <s v="СЛР-ХОЛИДЕЙ-СЪРВИС ЕООД"/>
    <x v="6"/>
    <n v="2"/>
    <n v="1"/>
    <n v="2110.0276371999998"/>
    <n v="301.43251959999998"/>
    <s v="Romania"/>
    <s v="18 Feb 2026 10:09"/>
    <s v="17 Feb 2026"/>
    <s v="Feb"/>
    <n v="0"/>
    <n v="0"/>
    <n v="7"/>
    <n v="0"/>
    <n v="0"/>
    <n v="7"/>
    <n v="0"/>
    <s v="18.02.2025"/>
    <x v="14"/>
    <s v="01.07.2026"/>
    <n v="27"/>
    <x v="0"/>
  </r>
  <r>
    <s v="TO"/>
    <n v="0"/>
    <n v="5"/>
    <n v="0"/>
    <n v="8570"/>
    <s v="NT308946"/>
    <s v="01 Jul 2026"/>
    <s v="01"/>
    <s v="Jul"/>
    <s v="06 Jul 2026"/>
    <s v="06"/>
    <s v="Jul"/>
    <n v="5"/>
    <n v="5"/>
    <n v="0"/>
    <n v="0"/>
    <s v="НОВОТОН - ЕООД"/>
    <x v="3"/>
    <n v="2"/>
    <n v="1"/>
    <n v="1238.1381815"/>
    <n v="247.62763630000001"/>
    <m/>
    <s v="17 Nov 2025 17:26"/>
    <s v="17 Nov 2025"/>
    <s v="Nov"/>
    <n v="0"/>
    <n v="0"/>
    <n v="5"/>
    <n v="0"/>
    <n v="0"/>
    <n v="5"/>
    <n v="0"/>
    <s v="17.11.2025"/>
    <x v="12"/>
    <s v="01.07.2026"/>
    <n v="27"/>
    <x v="0"/>
  </r>
  <r>
    <s v="TO"/>
    <n v="0"/>
    <n v="6"/>
    <n v="0"/>
    <n v="10061"/>
    <s v="1242953.234237"/>
    <s v="23 Jun 2026"/>
    <s v="23"/>
    <s v="Jun"/>
    <s v="29 Jun 2026"/>
    <s v="29"/>
    <s v="Jun"/>
    <n v="6"/>
    <n v="6"/>
    <n v="0"/>
    <n v="0"/>
    <s v="СЛР-ХОЛИДЕЙ-СЪРВИС ЕООД"/>
    <x v="6"/>
    <n v="2"/>
    <n v="1"/>
    <n v="1733.2565460000001"/>
    <n v="288.87609100000003"/>
    <s v="Romania"/>
    <s v="12 Feb 2026 09:41"/>
    <s v="12 Feb 2026"/>
    <s v="Feb"/>
    <n v="0"/>
    <n v="6"/>
    <n v="0"/>
    <n v="0"/>
    <n v="0"/>
    <n v="6"/>
    <n v="0"/>
    <s v="12.02.2025"/>
    <x v="9"/>
    <s v="23.06.2026"/>
    <n v="26"/>
    <x v="0"/>
  </r>
  <r>
    <s v="TO"/>
    <n v="0"/>
    <n v="6"/>
    <n v="0"/>
    <n v="10060"/>
    <s v="1242953.234236"/>
    <s v="23 Jun 2026"/>
    <s v="23"/>
    <s v="Jun"/>
    <s v="29 Jun 2026"/>
    <s v="29"/>
    <s v="Jun"/>
    <n v="6"/>
    <n v="6"/>
    <n v="0"/>
    <n v="0"/>
    <s v="СЛР-ХОЛИДЕЙ-СЪРВИС ЕООД"/>
    <x v="6"/>
    <n v="1"/>
    <n v="2"/>
    <n v="1733.2565460000001"/>
    <n v="288.87609100000003"/>
    <s v="Romania"/>
    <s v="12 Feb 2026 09:41"/>
    <s v="12 Feb 2026"/>
    <s v="Feb"/>
    <n v="0"/>
    <n v="6"/>
    <n v="0"/>
    <n v="0"/>
    <n v="0"/>
    <n v="6"/>
    <n v="0"/>
    <s v="12.02.2025"/>
    <x v="9"/>
    <s v="23.06.2026"/>
    <n v="26"/>
    <x v="0"/>
  </r>
  <r>
    <s v="TO"/>
    <n v="0"/>
    <n v="0"/>
    <n v="6"/>
    <n v="8574"/>
    <s v="1176803.221913"/>
    <s v="09 Aug 2026"/>
    <s v="09"/>
    <s v="Aug"/>
    <s v="15 Aug 2026"/>
    <s v="15"/>
    <s v="Aug"/>
    <n v="6"/>
    <n v="6"/>
    <n v="0"/>
    <n v="0"/>
    <s v="СЛР-ХОЛИДЕЙ-СЪРВИС ЕООД"/>
    <x v="7"/>
    <n v="4"/>
    <n v="0"/>
    <n v="3100.6164156"/>
    <n v="516.76940260000003"/>
    <s v="Romania"/>
    <s v="17 Nov 2025 20:10"/>
    <s v="17 Nov 2025"/>
    <s v="Nov"/>
    <n v="0"/>
    <n v="0"/>
    <n v="0"/>
    <n v="6"/>
    <n v="0"/>
    <n v="6"/>
    <n v="0"/>
    <s v="17.11.2025"/>
    <x v="12"/>
    <s v="09.08.2026"/>
    <n v="33"/>
    <x v="0"/>
  </r>
  <r>
    <s v="TOPOLA SKIES"/>
    <n v="0"/>
    <n v="0"/>
    <n v="5"/>
    <n v="8575"/>
    <s v="410110"/>
    <s v="13 Jul 2026"/>
    <s v="13"/>
    <s v="Jul"/>
    <s v="18 Jul 2026"/>
    <s v="18"/>
    <s v="Jul"/>
    <n v="5"/>
    <n v="5"/>
    <n v="0"/>
    <n v="0"/>
    <s v="TOPOLA SKIES"/>
    <x v="0"/>
    <n v="2"/>
    <n v="1"/>
    <n v="1959.4186788990824"/>
    <n v="391.8837357798165"/>
    <m/>
    <s v="17 Nov 2025 20:16"/>
    <s v="17 Nov 2025"/>
    <s v="Nov"/>
    <n v="0"/>
    <n v="0"/>
    <n v="5"/>
    <n v="0"/>
    <n v="0"/>
    <n v="5"/>
    <n v="0"/>
    <s v="17.11.2025"/>
    <x v="12"/>
    <s v="13.07.2026"/>
    <n v="29"/>
    <x v="0"/>
  </r>
  <r>
    <s v="TO"/>
    <n v="0"/>
    <n v="7"/>
    <n v="0"/>
    <n v="9693"/>
    <s v="1235391.230410"/>
    <s v="29 Aug 2026"/>
    <s v="29"/>
    <s v="Aug"/>
    <s v="05 Sep 2026"/>
    <s v="05"/>
    <s v="Sep"/>
    <n v="7"/>
    <n v="-24"/>
    <n v="2"/>
    <n v="4"/>
    <s v="СЛР-ХОЛИДЕЙ-СЪРВИС ЕООД"/>
    <x v="4"/>
    <n v="2"/>
    <n v="2"/>
    <n v="0"/>
    <n v="0"/>
    <s v="Romania"/>
    <s v="24 Jan 2026 13:06"/>
    <s v="24 Jan 2026"/>
    <s v="Jan"/>
    <n v="0"/>
    <n v="0"/>
    <n v="0"/>
    <n v="2"/>
    <n v="4"/>
    <n v="6"/>
    <n v="-1"/>
    <s v="24.01.2025"/>
    <x v="2"/>
    <s v="29.08.2026"/>
    <n v="35"/>
    <x v="1"/>
  </r>
  <r>
    <s v="TO"/>
    <n v="0"/>
    <n v="6"/>
    <n v="0"/>
    <n v="8316"/>
    <s v="1174350.220892"/>
    <s v="29 Jun 2026"/>
    <s v="29"/>
    <s v="Jun"/>
    <s v="05 Jul 2026"/>
    <s v="05"/>
    <s v="Jul"/>
    <n v="6"/>
    <n v="-24"/>
    <n v="2"/>
    <n v="4"/>
    <s v="СЛР-ХОЛИДЕЙ-СЪРВИС ЕООД"/>
    <x v="5"/>
    <n v="2"/>
    <n v="0"/>
    <n v="1705.3272935999998"/>
    <n v="284.22121559999999"/>
    <s v="Romania"/>
    <s v="11 Nov 2025 08:09"/>
    <s v="11 Nov 2025"/>
    <s v="Nov"/>
    <n v="0"/>
    <n v="2"/>
    <n v="4"/>
    <n v="0"/>
    <n v="0"/>
    <n v="6"/>
    <n v="0"/>
    <s v="11.11.2025"/>
    <x v="11"/>
    <s v="29.06.2026"/>
    <n v="27"/>
    <x v="0"/>
  </r>
  <r>
    <s v="TO"/>
    <n v="0"/>
    <n v="5"/>
    <n v="1"/>
    <n v="8576"/>
    <s v="NT308981"/>
    <s v="24 Aug 2026"/>
    <s v="24"/>
    <s v="Aug"/>
    <s v="30 Aug 2026"/>
    <s v="30"/>
    <s v="Aug"/>
    <n v="6"/>
    <n v="6"/>
    <n v="0"/>
    <n v="0"/>
    <s v="НОВОТОН - ЕООД"/>
    <x v="7"/>
    <n v="4"/>
    <n v="2"/>
    <n v="3055.4367425999999"/>
    <n v="509.23945709999998"/>
    <m/>
    <s v="18 Nov 2025 08:21"/>
    <s v="17 Nov 2025"/>
    <s v="Nov"/>
    <n v="0"/>
    <n v="0"/>
    <n v="0"/>
    <n v="6"/>
    <n v="0"/>
    <n v="6"/>
    <n v="0"/>
    <s v="18.11.2025"/>
    <x v="12"/>
    <s v="24.08.2026"/>
    <n v="35"/>
    <x v="0"/>
  </r>
  <r>
    <s v="TO"/>
    <n v="0"/>
    <n v="0"/>
    <n v="7"/>
    <n v="10211"/>
    <s v="2329246"/>
    <s v="17 Aug 2026"/>
    <s v="17"/>
    <s v="Aug"/>
    <s v="24 Aug 2026"/>
    <s v="24"/>
    <s v="Aug"/>
    <n v="7"/>
    <n v="7"/>
    <n v="0"/>
    <n v="0"/>
    <s v="ТУРИСТИЧЕСКА АГЕНЦИЯ СОЛВЕКС - ЕООД"/>
    <x v="4"/>
    <n v="1"/>
    <n v="0"/>
    <n v="1674.9336954"/>
    <n v="239.27624220000001"/>
    <s v="Romania"/>
    <s v="24 Feb 2026 15:30"/>
    <s v="24 Feb 2026"/>
    <s v="Feb"/>
    <n v="0"/>
    <n v="0"/>
    <n v="0"/>
    <n v="7"/>
    <n v="0"/>
    <n v="7"/>
    <n v="0"/>
    <s v="24.02.2025"/>
    <x v="8"/>
    <s v="17.08.2026"/>
    <n v="34"/>
    <x v="0"/>
  </r>
  <r>
    <s v="TO"/>
    <n v="0"/>
    <n v="0"/>
    <n v="5"/>
    <n v="8317"/>
    <s v="NT308097"/>
    <s v="15 Jul 2026"/>
    <s v="15"/>
    <s v="Jul"/>
    <s v="20 Jul 2026"/>
    <s v="20"/>
    <s v="Jul"/>
    <n v="5"/>
    <n v="5"/>
    <n v="0"/>
    <n v="0"/>
    <s v="НОВОТОН - ЕООД"/>
    <x v="2"/>
    <n v="2"/>
    <n v="2"/>
    <n v="1735.9947079999999"/>
    <n v="347.19894160000001"/>
    <m/>
    <s v="11 Nov 2025 09:04"/>
    <s v="11 Nov 2025"/>
    <s v="Nov"/>
    <n v="0"/>
    <n v="0"/>
    <n v="5"/>
    <n v="0"/>
    <n v="0"/>
    <n v="5"/>
    <n v="0"/>
    <s v="11.11.2025"/>
    <x v="11"/>
    <s v="15.07.2026"/>
    <n v="29"/>
    <x v="0"/>
  </r>
  <r>
    <s v="BOOKING"/>
    <n v="0"/>
    <n v="4"/>
    <n v="0"/>
    <n v="9560"/>
    <s v="6269836025"/>
    <s v="20 Jun 2026"/>
    <s v="20"/>
    <s v="Jun"/>
    <s v="24 Jun 2026"/>
    <s v="24"/>
    <s v="Jun"/>
    <n v="4"/>
    <n v="4"/>
    <n v="0"/>
    <n v="0"/>
    <s v="BOOKING"/>
    <x v="6"/>
    <n v="2"/>
    <n v="0"/>
    <n v="1383.651036330275"/>
    <n v="345.91275908256875"/>
    <s v="Romania"/>
    <s v="18 Jan 2026 18:18"/>
    <s v="18 Jan 2026"/>
    <s v="Jan"/>
    <n v="0"/>
    <n v="4"/>
    <n v="0"/>
    <n v="0"/>
    <n v="0"/>
    <n v="4"/>
    <n v="0"/>
    <s v="18.01.2025"/>
    <x v="7"/>
    <s v="20.06.2026"/>
    <n v="25"/>
    <x v="0"/>
  </r>
  <r>
    <s v="TO"/>
    <n v="5"/>
    <n v="0"/>
    <n v="0"/>
    <n v="8580"/>
    <s v="1176784.221995"/>
    <s v="10 Jun 2026"/>
    <s v="10"/>
    <s v="Jun"/>
    <s v="15 Jun 2026"/>
    <s v="15"/>
    <s v="Jun"/>
    <n v="5"/>
    <n v="5"/>
    <n v="0"/>
    <n v="0"/>
    <s v="СЛР-ХОЛИДЕЙ-СЪРВИС ЕООД"/>
    <x v="6"/>
    <n v="2"/>
    <n v="1"/>
    <n v="753.58129900000006"/>
    <n v="150.71625980000002"/>
    <s v="Romania"/>
    <s v="18 Nov 2025 09:31"/>
    <s v="18 Nov 2025"/>
    <s v="Nov"/>
    <n v="0"/>
    <n v="5"/>
    <n v="0"/>
    <n v="0"/>
    <n v="0"/>
    <n v="5"/>
    <n v="0"/>
    <s v="18.11.2025"/>
    <x v="12"/>
    <s v="10.06.2026"/>
    <n v="24"/>
    <x v="0"/>
  </r>
  <r>
    <s v="BOOKING"/>
    <n v="0"/>
    <n v="4"/>
    <n v="0"/>
    <n v="9561"/>
    <s v="6513196424"/>
    <s v="20 Jun 2026"/>
    <s v="20"/>
    <s v="Jun"/>
    <s v="24 Jun 2026"/>
    <s v="24"/>
    <s v="Jun"/>
    <n v="4"/>
    <n v="4"/>
    <n v="0"/>
    <n v="0"/>
    <s v="BOOKING"/>
    <x v="4"/>
    <n v="2"/>
    <n v="2"/>
    <n v="1914.9908341284402"/>
    <n v="478.74770853211004"/>
    <m/>
    <s v="18 Jan 2026 18:52"/>
    <s v="18 Jan 2026"/>
    <s v="Jan"/>
    <n v="0"/>
    <n v="4"/>
    <n v="0"/>
    <n v="0"/>
    <n v="0"/>
    <n v="4"/>
    <n v="0"/>
    <s v="18.01.2025"/>
    <x v="7"/>
    <s v="20.06.2026"/>
    <n v="25"/>
    <x v="0"/>
  </r>
  <r>
    <s v="BOOKING"/>
    <n v="0"/>
    <n v="9"/>
    <n v="0"/>
    <n v="9563"/>
    <s v="5673902453"/>
    <s v="17 Jun 2026"/>
    <s v="17"/>
    <s v="Jun"/>
    <s v="26 Jun 2026"/>
    <s v="26"/>
    <s v="Jun"/>
    <n v="9"/>
    <n v="9"/>
    <n v="0"/>
    <n v="0"/>
    <s v="BOOKING"/>
    <x v="5"/>
    <n v="2"/>
    <n v="1"/>
    <n v="3774.5186358715596"/>
    <n v="419.39095954128436"/>
    <s v="Romania"/>
    <s v="18 Jan 2026 19:02"/>
    <s v="18 Jan 2026"/>
    <s v="Jan"/>
    <n v="0"/>
    <n v="9"/>
    <n v="0"/>
    <n v="0"/>
    <n v="0"/>
    <n v="9"/>
    <n v="0"/>
    <s v="18.01.2025"/>
    <x v="7"/>
    <s v="17.06.2026"/>
    <n v="25"/>
    <x v="1"/>
  </r>
  <r>
    <s v="TO"/>
    <n v="0"/>
    <n v="0"/>
    <n v="5"/>
    <n v="8584"/>
    <s v="NT308966"/>
    <s v="29 Jul 2026"/>
    <s v="29"/>
    <s v="Jul"/>
    <s v="03 Aug 2026"/>
    <s v="03"/>
    <s v="Aug"/>
    <n v="5"/>
    <n v="-26"/>
    <n v="2"/>
    <n v="2"/>
    <s v="НОВОТОН - ЕООД"/>
    <x v="6"/>
    <n v="3"/>
    <n v="1"/>
    <n v="1802.1995535000001"/>
    <n v="360.43991070000004"/>
    <m/>
    <s v="18 Nov 2025 09:53"/>
    <s v="17 Nov 2025"/>
    <s v="Nov"/>
    <n v="0"/>
    <n v="0"/>
    <n v="2"/>
    <n v="2"/>
    <n v="0"/>
    <n v="4"/>
    <n v="-1"/>
    <s v="18.11.2025"/>
    <x v="12"/>
    <s v="29.07.2026"/>
    <n v="31"/>
    <x v="0"/>
  </r>
  <r>
    <s v="TO"/>
    <n v="0"/>
    <n v="3"/>
    <n v="4"/>
    <n v="9562"/>
    <s v="1189504.228947"/>
    <s v="08 Jul 2026"/>
    <s v="08"/>
    <s v="Jul"/>
    <s v="15 Jul 2026"/>
    <s v="15"/>
    <s v="Jul"/>
    <n v="7"/>
    <n v="7"/>
    <n v="0"/>
    <n v="0"/>
    <s v="СЛР-ХОЛИДЕЙ-СЪРВИС ЕООД"/>
    <x v="4"/>
    <n v="2"/>
    <n v="2"/>
    <n v="2753.8673149000001"/>
    <n v="393.40961641428572"/>
    <s v="Romania"/>
    <s v="18 Jan 2026 18:54"/>
    <s v="18 Jan 2026"/>
    <s v="Jan"/>
    <n v="0"/>
    <n v="0"/>
    <n v="7"/>
    <n v="0"/>
    <n v="0"/>
    <n v="7"/>
    <n v="0"/>
    <s v="18.01.2025"/>
    <x v="7"/>
    <s v="08.07.2026"/>
    <n v="28"/>
    <x v="0"/>
  </r>
  <r>
    <s v="TO"/>
    <n v="0"/>
    <n v="6"/>
    <n v="0"/>
    <n v="8327"/>
    <s v="011918187"/>
    <s v="02 Jul 2026"/>
    <s v="02"/>
    <s v="Jul"/>
    <s v="08 Jul 2026"/>
    <s v="08"/>
    <s v="Jul"/>
    <n v="6"/>
    <n v="6"/>
    <n v="0"/>
    <n v="0"/>
    <s v="СЪНИ ТУРС ООД"/>
    <x v="1"/>
    <n v="3"/>
    <n v="2"/>
    <n v="2869.2026099999998"/>
    <n v="478.20043499999997"/>
    <s v="Bulgaria"/>
    <s v="11 Nov 2025 10:39"/>
    <s v="10 Nov 2025"/>
    <s v="Nov"/>
    <n v="0"/>
    <n v="0"/>
    <n v="6"/>
    <n v="0"/>
    <n v="0"/>
    <n v="6"/>
    <n v="0"/>
    <s v="11.11.2025"/>
    <x v="11"/>
    <s v="02.07.2026"/>
    <n v="27"/>
    <x v="0"/>
  </r>
  <r>
    <s v="ITAKA"/>
    <n v="0"/>
    <n v="0"/>
    <n v="7"/>
    <n v="8590"/>
    <s v="13419983"/>
    <s v="28 Jul 2026"/>
    <s v="28"/>
    <s v="Jul"/>
    <s v="04 Aug 2026"/>
    <s v="04"/>
    <s v="Aug"/>
    <n v="7"/>
    <n v="-24"/>
    <n v="3"/>
    <n v="3"/>
    <s v="NOWA ITAKA SPOLKA Z OGRANICZONA ODPOWIEDZIALNOSCIA"/>
    <x v="4"/>
    <n v="3"/>
    <n v="1"/>
    <n v="2549.7764544000001"/>
    <n v="364.2537792"/>
    <s v="Poland"/>
    <s v="18 Nov 2025 10:21"/>
    <s v="09 Oct 2025"/>
    <s v="Nov"/>
    <n v="0"/>
    <n v="0"/>
    <n v="3"/>
    <n v="3"/>
    <n v="0"/>
    <n v="6"/>
    <n v="-1"/>
    <s v="18.11.2025"/>
    <x v="12"/>
    <s v="28.07.2026"/>
    <n v="31"/>
    <x v="0"/>
  </r>
  <r>
    <s v="TO"/>
    <n v="0"/>
    <n v="7"/>
    <n v="0"/>
    <n v="8097"/>
    <s v="011913494"/>
    <s v="02 Jul 2026"/>
    <s v="02"/>
    <s v="Jul"/>
    <s v="09 Jul 2026"/>
    <s v="09"/>
    <s v="Jul"/>
    <n v="7"/>
    <n v="7"/>
    <n v="0"/>
    <n v="0"/>
    <s v="СЪНИ ТУРС ООД"/>
    <x v="4"/>
    <n v="2"/>
    <n v="2"/>
    <n v="2347.2893745000001"/>
    <n v="335.32705350000003"/>
    <s v="Bulgaria"/>
    <s v="29 Oct 2025 10:42"/>
    <s v="29 Oct 2025"/>
    <s v="Oct"/>
    <n v="0"/>
    <n v="0"/>
    <n v="7"/>
    <n v="0"/>
    <n v="0"/>
    <n v="7"/>
    <n v="0"/>
    <s v="29.10.2025"/>
    <x v="4"/>
    <s v="02.07.2026"/>
    <n v="27"/>
    <x v="0"/>
  </r>
  <r>
    <s v="TO"/>
    <n v="0"/>
    <n v="0"/>
    <n v="9"/>
    <n v="8189"/>
    <s v="011916336"/>
    <s v="27 Jul 2026"/>
    <s v="27"/>
    <s v="Jul"/>
    <s v="05 Aug 2026"/>
    <s v="05"/>
    <s v="Aug"/>
    <n v="9"/>
    <n v="-22"/>
    <n v="4"/>
    <n v="4"/>
    <s v="СЪНИ ТУРС ООД"/>
    <x v="4"/>
    <n v="2"/>
    <n v="1"/>
    <n v="2461.1773554000001"/>
    <n v="273.46415060000004"/>
    <s v="Bulgaria"/>
    <s v="07 Nov 2025 13:21"/>
    <s v="06 Nov 2025"/>
    <s v="Nov"/>
    <n v="0"/>
    <n v="0"/>
    <n v="4"/>
    <n v="4"/>
    <n v="0"/>
    <n v="8"/>
    <n v="-1"/>
    <s v="07.11.2025"/>
    <x v="3"/>
    <s v="27.07.2026"/>
    <n v="31"/>
    <x v="0"/>
  </r>
  <r>
    <s v="TO"/>
    <n v="0"/>
    <n v="5"/>
    <n v="0"/>
    <n v="8563"/>
    <s v="011920667"/>
    <s v="04 Jul 2026"/>
    <s v="04"/>
    <s v="Jul"/>
    <s v="09 Jul 2026"/>
    <s v="09"/>
    <s v="Jul"/>
    <n v="5"/>
    <n v="5"/>
    <n v="0"/>
    <n v="0"/>
    <s v="СЪНИ ТУРС ООД"/>
    <x v="6"/>
    <n v="2"/>
    <n v="1"/>
    <n v="1205.7691950000001"/>
    <n v="241.153839"/>
    <s v="Bulgaria"/>
    <s v="17 Nov 2025 14:05"/>
    <s v="17 Nov 2025"/>
    <s v="Nov"/>
    <n v="0"/>
    <n v="0"/>
    <n v="5"/>
    <n v="0"/>
    <n v="0"/>
    <n v="5"/>
    <n v="0"/>
    <s v="17.11.2025"/>
    <x v="12"/>
    <s v="04.07.2026"/>
    <n v="27"/>
    <x v="0"/>
  </r>
  <r>
    <s v="TO"/>
    <n v="0"/>
    <n v="0"/>
    <n v="5"/>
    <n v="10212"/>
    <s v="NT320083"/>
    <s v="25 Jul 2026"/>
    <s v="25"/>
    <s v="Jul"/>
    <s v="30 Jul 2026"/>
    <s v="30"/>
    <s v="Jul"/>
    <n v="5"/>
    <n v="5"/>
    <n v="0"/>
    <n v="0"/>
    <s v="НОВОТОН - ЕООД"/>
    <x v="6"/>
    <n v="2"/>
    <n v="2"/>
    <n v="2085.892695"/>
    <n v="417.178539"/>
    <s v="Romania"/>
    <s v="24 Feb 2026 16:30"/>
    <s v="24 Feb 2026"/>
    <s v="Feb"/>
    <n v="0"/>
    <n v="0"/>
    <n v="5"/>
    <n v="0"/>
    <n v="0"/>
    <n v="5"/>
    <n v="0"/>
    <s v="24.02.2025"/>
    <x v="8"/>
    <s v="25.07.2026"/>
    <n v="30"/>
    <x v="0"/>
  </r>
  <r>
    <s v="TO"/>
    <n v="0"/>
    <n v="4"/>
    <n v="1"/>
    <n v="10125"/>
    <s v="53471"/>
    <s v="07 Jul 2026"/>
    <s v="07"/>
    <s v="Jul"/>
    <s v="12 Jul 2026"/>
    <s v="12"/>
    <s v="Jul"/>
    <n v="5"/>
    <n v="5"/>
    <n v="0"/>
    <n v="0"/>
    <s v="КЛУБ МАГЕЛАН - ООД"/>
    <x v="7"/>
    <n v="4"/>
    <n v="1"/>
    <n v="3095.2574413999996"/>
    <n v="619.05148827999994"/>
    <s v="Romania"/>
    <s v="17 Feb 2026 16:47"/>
    <s v="17 Feb 2026"/>
    <s v="Feb"/>
    <n v="0"/>
    <n v="0"/>
    <n v="5"/>
    <n v="0"/>
    <n v="0"/>
    <n v="5"/>
    <n v="0"/>
    <s v="17.02.2025"/>
    <x v="14"/>
    <s v="07.07.2026"/>
    <n v="28"/>
    <x v="0"/>
  </r>
  <r>
    <s v="TO"/>
    <n v="0"/>
    <n v="7"/>
    <n v="0"/>
    <n v="8591"/>
    <s v="NT309028"/>
    <s v="28 Jun 2026"/>
    <s v="28"/>
    <s v="Jun"/>
    <s v="05 Jul 2026"/>
    <s v="05"/>
    <s v="Jul"/>
    <n v="7"/>
    <n v="-23"/>
    <n v="3"/>
    <n v="4"/>
    <s v="НОВОТОН - ЕООД"/>
    <x v="4"/>
    <n v="2"/>
    <n v="2"/>
    <n v="2166.7075906"/>
    <n v="309.5296558"/>
    <m/>
    <s v="18 Nov 2025 10:53"/>
    <s v="18 Nov 2025"/>
    <s v="Nov"/>
    <n v="0"/>
    <n v="3"/>
    <n v="4"/>
    <n v="0"/>
    <n v="0"/>
    <n v="7"/>
    <n v="0"/>
    <s v="18.11.2025"/>
    <x v="12"/>
    <s v="28.06.2026"/>
    <n v="27"/>
    <x v="0"/>
  </r>
  <r>
    <s v="TO"/>
    <n v="0"/>
    <n v="0"/>
    <n v="5"/>
    <n v="9869"/>
    <s v="NT316803"/>
    <s v="27 Jul 2026"/>
    <s v="27"/>
    <s v="Jul"/>
    <s v="01 Aug 2026"/>
    <s v="01"/>
    <s v="Aug"/>
    <n v="5"/>
    <n v="-26"/>
    <n v="4"/>
    <n v="0"/>
    <s v="НОВОТОН - ЕООД"/>
    <x v="6"/>
    <n v="2"/>
    <n v="1"/>
    <n v="1557.4274289999998"/>
    <n v="311.48548579999999"/>
    <s v="Romania"/>
    <s v="30 Jan 2026 14:20"/>
    <s v="30 Jan 2026"/>
    <s v="Jan"/>
    <n v="0"/>
    <n v="0"/>
    <n v="4"/>
    <n v="0"/>
    <n v="0"/>
    <n v="4"/>
    <n v="-1"/>
    <s v="30.01.2025"/>
    <x v="0"/>
    <s v="27.07.2026"/>
    <n v="31"/>
    <x v="0"/>
  </r>
  <r>
    <s v="TO"/>
    <n v="9"/>
    <n v="0"/>
    <n v="0"/>
    <n v="9870"/>
    <s v="1239016.232088"/>
    <s v="01 Jun 2026"/>
    <s v="01"/>
    <s v="Jun"/>
    <s v="10 Jun 2026"/>
    <s v="10"/>
    <s v="Jun"/>
    <n v="9"/>
    <n v="9"/>
    <n v="0"/>
    <n v="0"/>
    <s v="СЛР-ХОЛИДЕЙ-СЪРВИС ЕООД"/>
    <x v="2"/>
    <n v="2"/>
    <n v="1"/>
    <n v="1507.3972976"/>
    <n v="167.48858862222221"/>
    <s v="Romania"/>
    <s v="30 Jan 2026 14:25"/>
    <s v="30 Jan 2026"/>
    <s v="Jan"/>
    <n v="0"/>
    <n v="9"/>
    <n v="0"/>
    <n v="0"/>
    <n v="0"/>
    <n v="9"/>
    <n v="0"/>
    <s v="30.01.2025"/>
    <x v="0"/>
    <s v="01.06.2026"/>
    <n v="23"/>
    <x v="0"/>
  </r>
  <r>
    <s v="TO"/>
    <n v="0"/>
    <n v="0"/>
    <n v="6"/>
    <n v="9506"/>
    <s v="0232!"/>
    <s v="08 Aug 2026"/>
    <s v="08"/>
    <s v="Aug"/>
    <s v="14 Aug 2026"/>
    <s v="14"/>
    <s v="Aug"/>
    <n v="6"/>
    <n v="6"/>
    <n v="0"/>
    <n v="0"/>
    <s v="АВАТАР ТУР - ООД"/>
    <x v="6"/>
    <n v="2"/>
    <n v="0"/>
    <n v="0"/>
    <n v="0"/>
    <s v="Romania"/>
    <s v="14 Jan 2026 16:57"/>
    <s v="14 Jan 2026"/>
    <s v="Jan"/>
    <n v="0"/>
    <n v="0"/>
    <n v="0"/>
    <n v="6"/>
    <n v="0"/>
    <n v="6"/>
    <n v="0"/>
    <s v="14.01.2025"/>
    <x v="7"/>
    <s v="08.08.2026"/>
    <n v="32"/>
    <x v="1"/>
  </r>
  <r>
    <s v="TO"/>
    <n v="0"/>
    <n v="5"/>
    <n v="0"/>
    <n v="9566"/>
    <s v="1189535.228958"/>
    <s v="02 Sep 2026"/>
    <s v="02"/>
    <s v="Sep"/>
    <s v="07 Sep 2026"/>
    <s v="07"/>
    <s v="Sep"/>
    <n v="5"/>
    <n v="5"/>
    <n v="0"/>
    <n v="0"/>
    <s v="СЛР-ХОЛИДЕЙ-СЪРВИС ЕООД"/>
    <x v="6"/>
    <n v="2"/>
    <n v="0"/>
    <n v="1230.9994019999999"/>
    <n v="246.19988039999998"/>
    <s v="Romania"/>
    <s v="18 Jan 2026 21:20"/>
    <s v="18 Jan 2026"/>
    <s v="Jan"/>
    <n v="0"/>
    <n v="0"/>
    <n v="0"/>
    <n v="0"/>
    <n v="5"/>
    <n v="5"/>
    <n v="0"/>
    <s v="18.01.2025"/>
    <x v="7"/>
    <s v="02.09.2026"/>
    <n v="36"/>
    <x v="0"/>
  </r>
  <r>
    <s v="TO"/>
    <n v="0"/>
    <n v="0"/>
    <n v="5"/>
    <n v="10012"/>
    <s v="1241586.233524"/>
    <s v="08 Aug 2026"/>
    <s v="08"/>
    <s v="Aug"/>
    <s v="13 Aug 2026"/>
    <s v="13"/>
    <s v="Aug"/>
    <n v="5"/>
    <n v="5"/>
    <n v="0"/>
    <n v="0"/>
    <s v="СЛР-ХОЛИДЕЙ-СЪРВИС ЕООД"/>
    <x v="4"/>
    <n v="2"/>
    <n v="1"/>
    <n v="1709.1998369999999"/>
    <n v="341.83996739999998"/>
    <s v="Romania"/>
    <s v="06 Feb 2026 11:52"/>
    <s v="06 Feb 2026"/>
    <s v="Feb"/>
    <n v="0"/>
    <n v="0"/>
    <n v="0"/>
    <n v="5"/>
    <n v="0"/>
    <n v="5"/>
    <n v="0"/>
    <s v="06.02.2025"/>
    <x v="5"/>
    <s v="08.08.2026"/>
    <n v="32"/>
    <x v="0"/>
  </r>
  <r>
    <s v="TO"/>
    <n v="0"/>
    <n v="5"/>
    <n v="2"/>
    <n v="8321"/>
    <s v="16997"/>
    <s v="23 Aug 2026"/>
    <s v="23"/>
    <s v="Aug"/>
    <s v="30 Aug 2026"/>
    <s v="30"/>
    <s v="Aug"/>
    <n v="7"/>
    <n v="7"/>
    <n v="0"/>
    <n v="0"/>
    <s v="КЛУБ МАГЕЛАН - ООД"/>
    <x v="6"/>
    <n v="2"/>
    <n v="0"/>
    <n v="1713.9133872999998"/>
    <n v="244.8447696142857"/>
    <m/>
    <s v="11 Nov 2025 09:34"/>
    <s v="10 Nov 2025"/>
    <s v="Nov"/>
    <n v="0"/>
    <n v="0"/>
    <n v="0"/>
    <n v="7"/>
    <n v="0"/>
    <n v="7"/>
    <n v="0"/>
    <s v="11.11.2025"/>
    <x v="11"/>
    <s v="23.08.2026"/>
    <n v="35"/>
    <x v="0"/>
  </r>
  <r>
    <s v="TOPOLA SKIES"/>
    <n v="0"/>
    <n v="0"/>
    <n v="7"/>
    <n v="9695"/>
    <s v="454967"/>
    <s v="26 Jul 2026"/>
    <s v="26"/>
    <s v="Jul"/>
    <s v="02 Aug 2026"/>
    <s v="02"/>
    <s v="Aug"/>
    <n v="7"/>
    <n v="-24"/>
    <n v="5"/>
    <n v="1"/>
    <s v="TOPOLA SKIES"/>
    <x v="3"/>
    <n v="2"/>
    <n v="2"/>
    <n v="3351.9875822935774"/>
    <n v="478.85536889908252"/>
    <m/>
    <s v="24 Jan 2026 15:38"/>
    <s v="24 Jan 2026"/>
    <s v="Jan"/>
    <n v="0"/>
    <n v="0"/>
    <n v="5"/>
    <n v="1"/>
    <n v="0"/>
    <n v="6"/>
    <n v="-1"/>
    <s v="24.01.2025"/>
    <x v="2"/>
    <s v="26.07.2026"/>
    <n v="31"/>
    <x v="0"/>
  </r>
  <r>
    <s v="TO"/>
    <n v="0"/>
    <n v="0"/>
    <n v="5"/>
    <n v="10133"/>
    <s v="4674"/>
    <s v="10 Aug 2026"/>
    <s v="10"/>
    <s v="Aug"/>
    <s v="15 Aug 2026"/>
    <s v="15"/>
    <s v="Aug"/>
    <n v="5"/>
    <n v="5"/>
    <n v="0"/>
    <n v="0"/>
    <s v="КЛУБ МАГЕЛАН - ООД"/>
    <x v="6"/>
    <n v="1"/>
    <n v="0"/>
    <n v="1168.1194674999999"/>
    <n v="233.62389349999998"/>
    <s v="Romania"/>
    <s v="18 Feb 2026 12:05"/>
    <s v="18 Feb 2026"/>
    <s v="Feb"/>
    <n v="0"/>
    <n v="0"/>
    <n v="0"/>
    <n v="5"/>
    <n v="0"/>
    <n v="5"/>
    <n v="0"/>
    <s v="18.02.2025"/>
    <x v="14"/>
    <s v="10.08.2026"/>
    <n v="33"/>
    <x v="0"/>
  </r>
  <r>
    <s v="TO"/>
    <n v="0"/>
    <n v="6"/>
    <n v="0"/>
    <n v="8323"/>
    <s v="1173126.220629"/>
    <s v="01 Jul 2026"/>
    <s v="01"/>
    <s v="Jul"/>
    <s v="07 Jul 2026"/>
    <s v="07"/>
    <s v="Jul"/>
    <n v="6"/>
    <n v="6"/>
    <n v="0"/>
    <n v="0"/>
    <s v="СЛР-ХОЛИДЕЙ-СЪРВИС ЕООД"/>
    <x v="6"/>
    <n v="1"/>
    <n v="0"/>
    <n v="1012.8461238"/>
    <n v="168.8076873"/>
    <s v="Romania"/>
    <s v="11 Nov 2025 09:56"/>
    <s v="10 Nov 2025"/>
    <s v="Nov"/>
    <n v="0"/>
    <n v="0"/>
    <n v="6"/>
    <n v="0"/>
    <n v="0"/>
    <n v="6"/>
    <n v="0"/>
    <s v="11.11.2025"/>
    <x v="11"/>
    <s v="01.07.2026"/>
    <n v="27"/>
    <x v="0"/>
  </r>
  <r>
    <s v="TO"/>
    <n v="0"/>
    <n v="6"/>
    <n v="0"/>
    <n v="8322"/>
    <s v="1174349.220936"/>
    <s v="29 Jun 2026"/>
    <s v="29"/>
    <s v="Jun"/>
    <s v="05 Jul 2026"/>
    <s v="05"/>
    <s v="Jul"/>
    <n v="6"/>
    <n v="-24"/>
    <n v="2"/>
    <n v="4"/>
    <s v="СЛР-ХОЛИДЕЙ-СЪРВИС ЕООД"/>
    <x v="5"/>
    <n v="2"/>
    <n v="1"/>
    <n v="1705.3272935999998"/>
    <n v="284.22121559999999"/>
    <s v="Romania"/>
    <s v="11 Nov 2025 09:49"/>
    <s v="11 Nov 2025"/>
    <s v="Nov"/>
    <n v="0"/>
    <n v="2"/>
    <n v="4"/>
    <n v="0"/>
    <n v="0"/>
    <n v="6"/>
    <n v="0"/>
    <s v="11.11.2025"/>
    <x v="11"/>
    <s v="29.06.2026"/>
    <n v="27"/>
    <x v="0"/>
  </r>
  <r>
    <s v="TO"/>
    <n v="0"/>
    <n v="7"/>
    <n v="0"/>
    <n v="8325"/>
    <s v="59337"/>
    <s v="25 Aug 2026"/>
    <s v="25"/>
    <s v="Aug"/>
    <s v="01 Sep 2026"/>
    <s v="01"/>
    <s v="Sep"/>
    <n v="7"/>
    <n v="-24"/>
    <n v="6"/>
    <n v="0"/>
    <s v="КЛУБ МАГЕЛАН - ООД"/>
    <x v="7"/>
    <n v="4"/>
    <n v="1"/>
    <n v="3186.7707270999999"/>
    <n v="455.25296101428569"/>
    <m/>
    <s v="11 Nov 2025 09:58"/>
    <s v="10 Nov 2025"/>
    <s v="Nov"/>
    <n v="0"/>
    <n v="0"/>
    <n v="0"/>
    <n v="6"/>
    <n v="0"/>
    <n v="6"/>
    <n v="-1"/>
    <s v="11.11.2025"/>
    <x v="11"/>
    <s v="25.08.2026"/>
    <n v="35"/>
    <x v="0"/>
  </r>
  <r>
    <s v="TO"/>
    <n v="0"/>
    <n v="6"/>
    <n v="0"/>
    <n v="8177"/>
    <s v="1172361.220349"/>
    <s v="01 Jul 2026"/>
    <s v="01"/>
    <s v="Jul"/>
    <s v="07 Jul 2026"/>
    <s v="07"/>
    <s v="Jul"/>
    <n v="6"/>
    <n v="6"/>
    <n v="0"/>
    <n v="0"/>
    <s v="СЛР-ХОЛИДЕЙ-СЪРВИС ЕООД"/>
    <x v="6"/>
    <n v="2"/>
    <n v="0"/>
    <n v="1446.9230339999999"/>
    <n v="241.15383899999998"/>
    <s v="Romania"/>
    <s v="07 Nov 2025 11:15"/>
    <s v="07 Nov 2025"/>
    <s v="Nov"/>
    <n v="0"/>
    <n v="0"/>
    <n v="6"/>
    <n v="0"/>
    <n v="0"/>
    <n v="6"/>
    <n v="0"/>
    <s v="07.11.2025"/>
    <x v="3"/>
    <s v="01.07.2026"/>
    <n v="27"/>
    <x v="0"/>
  </r>
  <r>
    <s v="TO"/>
    <n v="0"/>
    <n v="0"/>
    <n v="5"/>
    <n v="9567"/>
    <s v="52206"/>
    <s v="24 Jul 2026"/>
    <s v="24"/>
    <s v="Jul"/>
    <s v="29 Jul 2026"/>
    <s v="29"/>
    <s v="Jul"/>
    <n v="5"/>
    <n v="5"/>
    <n v="0"/>
    <n v="0"/>
    <s v="КЛУБ МАГЕЛАН - ООД"/>
    <x v="6"/>
    <n v="2"/>
    <n v="1"/>
    <n v="1557.4274289999998"/>
    <n v="311.48548579999999"/>
    <s v="Romania"/>
    <s v="19 Jan 2026 09:42"/>
    <s v="16 Jan 2026"/>
    <s v="Jan"/>
    <n v="0"/>
    <n v="0"/>
    <n v="5"/>
    <n v="0"/>
    <n v="0"/>
    <n v="5"/>
    <n v="0"/>
    <s v="19.01.2025"/>
    <x v="2"/>
    <s v="24.07.2026"/>
    <n v="30"/>
    <x v="0"/>
  </r>
  <r>
    <s v="TO"/>
    <n v="0"/>
    <n v="0"/>
    <n v="5"/>
    <n v="8236"/>
    <s v="1173212.220494"/>
    <s v="13 Jul 2026"/>
    <s v="13"/>
    <s v="Jul"/>
    <s v="18 Jul 2026"/>
    <s v="18"/>
    <s v="Jul"/>
    <n v="5"/>
    <n v="5"/>
    <n v="0"/>
    <n v="0"/>
    <s v="СЛР-ХОЛИДЕЙ-СЪРВИС ЕООД"/>
    <x v="2"/>
    <n v="2"/>
    <n v="1"/>
    <n v="1388.834883"/>
    <n v="277.76697660000002"/>
    <s v="Romania"/>
    <s v="08 Nov 2025 14:50"/>
    <s v="08 Nov 2025"/>
    <s v="Nov"/>
    <n v="0"/>
    <n v="0"/>
    <n v="5"/>
    <n v="0"/>
    <n v="0"/>
    <n v="5"/>
    <n v="0"/>
    <s v="08.11.2025"/>
    <x v="3"/>
    <s v="13.07.2026"/>
    <n v="29"/>
    <x v="0"/>
  </r>
  <r>
    <s v="TO"/>
    <n v="0"/>
    <n v="0"/>
    <n v="6"/>
    <n v="8150"/>
    <s v="1172143.220286"/>
    <s v="27 Jul 2026"/>
    <s v="27"/>
    <s v="Jul"/>
    <s v="02 Aug 2026"/>
    <s v="02"/>
    <s v="Aug"/>
    <n v="6"/>
    <n v="-25"/>
    <n v="4"/>
    <n v="1"/>
    <s v="СЛР-ХОЛИДЕЙ-СЪРВИС ЕООД"/>
    <x v="5"/>
    <n v="2"/>
    <n v="1"/>
    <n v="1860.3463793999999"/>
    <n v="310.05772989999997"/>
    <s v="Romania"/>
    <s v="07 Nov 2025 10:33"/>
    <s v="07 Nov 2025"/>
    <s v="Nov"/>
    <n v="0"/>
    <n v="0"/>
    <n v="4"/>
    <n v="1"/>
    <n v="0"/>
    <n v="5"/>
    <n v="-1"/>
    <s v="07.11.2025"/>
    <x v="3"/>
    <s v="27.07.2026"/>
    <n v="31"/>
    <x v="0"/>
  </r>
  <r>
    <s v="TO"/>
    <n v="0"/>
    <n v="0"/>
    <n v="7"/>
    <n v="8154"/>
    <s v="1172124.220308"/>
    <s v="10 Aug 2026"/>
    <s v="10"/>
    <s v="Aug"/>
    <s v="17 Aug 2026"/>
    <s v="17"/>
    <s v="Aug"/>
    <n v="7"/>
    <n v="7"/>
    <n v="0"/>
    <n v="0"/>
    <s v="СЛР-ХОЛИДЕЙ-СЪРВИС ЕООД"/>
    <x v="6"/>
    <n v="3"/>
    <n v="1"/>
    <n v="2523.0793748999999"/>
    <n v="360.43991069999998"/>
    <s v="Romania"/>
    <s v="07 Nov 2025 10:55"/>
    <s v="07 Nov 2025"/>
    <s v="Nov"/>
    <n v="0"/>
    <n v="0"/>
    <n v="0"/>
    <n v="7"/>
    <n v="0"/>
    <n v="7"/>
    <n v="0"/>
    <s v="07.11.2025"/>
    <x v="3"/>
    <s v="10.08.2026"/>
    <n v="33"/>
    <x v="0"/>
  </r>
  <r>
    <s v="TO"/>
    <n v="0"/>
    <n v="6"/>
    <n v="0"/>
    <n v="8329"/>
    <s v="1173263.220720"/>
    <s v="01 Jul 2026"/>
    <s v="01"/>
    <s v="Jul"/>
    <s v="07 Jul 2026"/>
    <s v="07"/>
    <s v="Jul"/>
    <n v="6"/>
    <n v="6"/>
    <n v="0"/>
    <n v="0"/>
    <s v="СЛР-ХОЛИДЕЙ-СЪРВИС ЕООД"/>
    <x v="6"/>
    <n v="1"/>
    <n v="0"/>
    <n v="1012.8461238"/>
    <n v="168.8076873"/>
    <s v="Romania"/>
    <s v="11 Nov 2025 10:53"/>
    <s v="10 Nov 2025"/>
    <s v="Nov"/>
    <n v="0"/>
    <n v="0"/>
    <n v="6"/>
    <n v="0"/>
    <n v="0"/>
    <n v="6"/>
    <n v="0"/>
    <s v="11.11.2025"/>
    <x v="11"/>
    <s v="01.07.2026"/>
    <n v="27"/>
    <x v="0"/>
  </r>
  <r>
    <s v="TO"/>
    <n v="0"/>
    <n v="0"/>
    <n v="8"/>
    <n v="8330"/>
    <s v="1173025.220755"/>
    <s v="25 Jul 2026"/>
    <s v="25"/>
    <s v="Jul"/>
    <s v="02 Aug 2026"/>
    <s v="02"/>
    <s v="Aug"/>
    <n v="8"/>
    <n v="-23"/>
    <n v="6"/>
    <n v="1"/>
    <s v="СЛР-ХОЛИДЕЙ-СЪРВИС ЕООД"/>
    <x v="3"/>
    <n v="1"/>
    <n v="1"/>
    <n v="1531.3366568000001"/>
    <n v="191.41708210000002"/>
    <s v="Romania"/>
    <s v="11 Nov 2025 10:58"/>
    <s v="10 Nov 2025"/>
    <s v="Nov"/>
    <n v="0"/>
    <n v="0"/>
    <n v="6"/>
    <n v="1"/>
    <n v="0"/>
    <n v="7"/>
    <n v="-1"/>
    <s v="11.11.2025"/>
    <x v="11"/>
    <s v="25.07.2026"/>
    <n v="30"/>
    <x v="0"/>
  </r>
  <r>
    <s v="TO"/>
    <n v="0"/>
    <n v="0"/>
    <n v="7"/>
    <n v="8140"/>
    <s v="1172123.220035"/>
    <s v="10 Aug 2026"/>
    <s v="10"/>
    <s v="Aug"/>
    <s v="17 Aug 2026"/>
    <s v="17"/>
    <s v="Aug"/>
    <n v="7"/>
    <n v="7"/>
    <n v="0"/>
    <n v="0"/>
    <s v="СЛР-ХОЛИДЕЙ-СЪРВИС ЕООД"/>
    <x v="3"/>
    <n v="3"/>
    <n v="1"/>
    <n v="2584.1403875000001"/>
    <n v="369.1629125"/>
    <s v="Romania"/>
    <s v="06 Nov 2025 19:48"/>
    <s v="06 Nov 2025"/>
    <s v="Nov"/>
    <n v="0"/>
    <n v="0"/>
    <n v="0"/>
    <n v="7"/>
    <n v="0"/>
    <n v="7"/>
    <n v="0"/>
    <s v="06.11.2025"/>
    <x v="3"/>
    <s v="10.08.2026"/>
    <n v="33"/>
    <x v="0"/>
  </r>
  <r>
    <s v="TO"/>
    <n v="0"/>
    <n v="5"/>
    <n v="0"/>
    <n v="8170"/>
    <s v="1172230.220337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8"/>
    <s v="07 Nov 2025"/>
    <s v="Nov"/>
    <n v="0"/>
    <n v="5"/>
    <n v="0"/>
    <n v="0"/>
    <n v="0"/>
    <n v="5"/>
    <n v="0"/>
    <s v="07.11.2025"/>
    <x v="3"/>
    <s v="25.06.2026"/>
    <n v="26"/>
    <x v="0"/>
  </r>
  <r>
    <s v="TO"/>
    <n v="0"/>
    <n v="5"/>
    <n v="0"/>
    <n v="8167"/>
    <s v="1172230.220334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8"/>
    <s v="07 Nov 2025"/>
    <s v="Nov"/>
    <n v="0"/>
    <n v="5"/>
    <n v="0"/>
    <n v="0"/>
    <n v="0"/>
    <n v="5"/>
    <n v="0"/>
    <s v="07.11.2025"/>
    <x v="3"/>
    <s v="25.06.2026"/>
    <n v="26"/>
    <x v="0"/>
  </r>
  <r>
    <s v="TO"/>
    <n v="0"/>
    <n v="0"/>
    <n v="6"/>
    <n v="8243"/>
    <s v="1173561.220539"/>
    <s v="11 Aug 2026"/>
    <s v="11"/>
    <s v="Aug"/>
    <s v="17 Aug 2026"/>
    <s v="17"/>
    <s v="Aug"/>
    <n v="6"/>
    <n v="6"/>
    <n v="0"/>
    <n v="0"/>
    <s v="СЛР-ХОЛИДЕЙ-СЪРВИС ЕООД"/>
    <x v="2"/>
    <n v="2"/>
    <n v="2"/>
    <n v="2083.1936495999998"/>
    <n v="347.19894159999996"/>
    <s v="Romania"/>
    <s v="09 Nov 2025 21:27"/>
    <s v="09 Nov 2025"/>
    <s v="Nov"/>
    <n v="0"/>
    <n v="0"/>
    <n v="0"/>
    <n v="6"/>
    <n v="0"/>
    <n v="6"/>
    <n v="0"/>
    <s v="09.11.2025"/>
    <x v="11"/>
    <s v="11.08.2026"/>
    <n v="33"/>
    <x v="0"/>
  </r>
  <r>
    <s v="TO"/>
    <n v="0"/>
    <n v="0"/>
    <n v="6"/>
    <n v="8143"/>
    <s v="1172265.220044"/>
    <s v="27 Jul 2026"/>
    <s v="27"/>
    <s v="Jul"/>
    <s v="02 Aug 2026"/>
    <s v="02"/>
    <s v="Aug"/>
    <n v="6"/>
    <n v="-25"/>
    <n v="4"/>
    <n v="1"/>
    <s v="СЛР-ХОЛИДЕЙ-СЪРВИС ЕООД"/>
    <x v="2"/>
    <n v="2"/>
    <n v="1"/>
    <n v="1666.6018595999999"/>
    <n v="277.76697659999996"/>
    <s v="Romania"/>
    <s v="07 Nov 2025 07:32"/>
    <s v="07 Nov 2025"/>
    <s v="Nov"/>
    <n v="0"/>
    <n v="0"/>
    <n v="4"/>
    <n v="1"/>
    <n v="0"/>
    <n v="5"/>
    <n v="-1"/>
    <s v="07.11.2025"/>
    <x v="3"/>
    <s v="27.07.2026"/>
    <n v="31"/>
    <x v="0"/>
  </r>
  <r>
    <s v="TO"/>
    <n v="0"/>
    <n v="5"/>
    <n v="0"/>
    <n v="8159"/>
    <s v="1172230.220326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6"/>
    <s v="07 Nov 2025"/>
    <s v="Nov"/>
    <n v="0"/>
    <n v="5"/>
    <n v="0"/>
    <n v="0"/>
    <n v="0"/>
    <n v="5"/>
    <n v="0"/>
    <s v="07.11.2025"/>
    <x v="3"/>
    <s v="25.06.2026"/>
    <n v="26"/>
    <x v="0"/>
  </r>
  <r>
    <s v="TO"/>
    <n v="0"/>
    <n v="5"/>
    <n v="0"/>
    <n v="8155"/>
    <s v="1172415.220309"/>
    <s v="04 Jul 2026"/>
    <s v="04"/>
    <s v="Jul"/>
    <s v="09 Jul 2026"/>
    <s v="09"/>
    <s v="Jul"/>
    <n v="5"/>
    <n v="5"/>
    <n v="0"/>
    <n v="0"/>
    <s v="СЛР-ХОЛИДЕЙ-СЪРВИС ЕООД"/>
    <x v="3"/>
    <n v="2"/>
    <n v="0"/>
    <n v="1238.1381815"/>
    <n v="247.62763630000001"/>
    <s v="Romania"/>
    <s v="07 Nov 2025 10:56"/>
    <s v="07 Nov 2025"/>
    <s v="Nov"/>
    <n v="0"/>
    <n v="0"/>
    <n v="5"/>
    <n v="0"/>
    <n v="0"/>
    <n v="5"/>
    <n v="0"/>
    <s v="07.11.2025"/>
    <x v="3"/>
    <s v="04.07.2026"/>
    <n v="27"/>
    <x v="0"/>
  </r>
  <r>
    <s v="TO"/>
    <n v="0"/>
    <n v="0"/>
    <n v="10"/>
    <n v="8153"/>
    <s v="1172219.220299"/>
    <s v="12 Aug 2026"/>
    <s v="12"/>
    <s v="Aug"/>
    <s v="22 Aug 2026"/>
    <s v="22"/>
    <s v="Aug"/>
    <n v="10"/>
    <n v="10"/>
    <n v="0"/>
    <n v="0"/>
    <s v="СЛР-ХОЛИДЕЙ-СЪРВИС ЕООД"/>
    <x v="5"/>
    <n v="3"/>
    <n v="0"/>
    <n v="4185.8673659999995"/>
    <n v="418.58673659999994"/>
    <s v="Romania"/>
    <s v="07 Nov 2025 10:44"/>
    <s v="07 Nov 2025"/>
    <s v="Nov"/>
    <n v="0"/>
    <n v="0"/>
    <n v="0"/>
    <n v="10"/>
    <n v="0"/>
    <n v="10"/>
    <n v="0"/>
    <s v="07.11.2025"/>
    <x v="3"/>
    <s v="12.08.2026"/>
    <n v="33"/>
    <x v="0"/>
  </r>
  <r>
    <s v="TO"/>
    <n v="0"/>
    <n v="5"/>
    <n v="0"/>
    <n v="8332"/>
    <s v="1174445.220959"/>
    <s v="06 Jul 2026"/>
    <s v="06"/>
    <s v="Jul"/>
    <s v="11 Jul 2026"/>
    <s v="11"/>
    <s v="Jul"/>
    <n v="5"/>
    <n v="5"/>
    <n v="0"/>
    <n v="0"/>
    <s v="СЛР-ХОЛИДЕЙ-СЪРВИС ЕООД"/>
    <x v="5"/>
    <n v="2"/>
    <n v="1"/>
    <n v="1472.7791066"/>
    <n v="294.55582132000001"/>
    <s v="Romania"/>
    <s v="11 Nov 2025 11:04"/>
    <s v="11 Nov 2025"/>
    <s v="Nov"/>
    <n v="0"/>
    <n v="0"/>
    <n v="5"/>
    <n v="0"/>
    <n v="0"/>
    <n v="5"/>
    <n v="0"/>
    <s v="11.11.2025"/>
    <x v="11"/>
    <s v="06.07.2026"/>
    <n v="28"/>
    <x v="0"/>
  </r>
  <r>
    <s v="TO"/>
    <n v="0"/>
    <n v="0"/>
    <n v="5"/>
    <n v="8249"/>
    <s v="NT307793"/>
    <s v="16 Aug 2026"/>
    <s v="16"/>
    <s v="Aug"/>
    <s v="21 Aug 2026"/>
    <s v="21"/>
    <s v="Aug"/>
    <n v="5"/>
    <n v="5"/>
    <n v="0"/>
    <n v="0"/>
    <s v="НОВОТОН - ЕООД"/>
    <x v="5"/>
    <n v="2"/>
    <n v="1"/>
    <n v="1550.2886495"/>
    <n v="310.05772990000003"/>
    <m/>
    <s v="09 Nov 2025 23:21"/>
    <s v="08 Nov 2025"/>
    <s v="Nov"/>
    <n v="0"/>
    <n v="0"/>
    <n v="0"/>
    <n v="5"/>
    <n v="0"/>
    <n v="5"/>
    <n v="0"/>
    <s v="09.11.2025"/>
    <x v="11"/>
    <s v="16.08.2026"/>
    <n v="34"/>
    <x v="0"/>
  </r>
  <r>
    <s v="TO"/>
    <n v="0"/>
    <n v="5"/>
    <n v="0"/>
    <n v="8173"/>
    <s v="1172230.220340"/>
    <s v="25 Jun 2026"/>
    <s v="25"/>
    <s v="Jun"/>
    <s v="30 Jun 2026"/>
    <s v="30"/>
    <s v="Jun"/>
    <n v="5"/>
    <n v="5"/>
    <n v="0"/>
    <n v="0"/>
    <s v="СЛР-ХОЛИДЕЙ-СЪРВИС ЕООД"/>
    <x v="6"/>
    <n v="3"/>
    <n v="0"/>
    <n v="1627.8373089999998"/>
    <n v="325.56746179999993"/>
    <s v="Romania"/>
    <s v="07 Nov 2025 11:09"/>
    <s v="07 Nov 2025"/>
    <s v="Nov"/>
    <n v="0"/>
    <n v="5"/>
    <n v="0"/>
    <n v="0"/>
    <n v="0"/>
    <n v="5"/>
    <n v="0"/>
    <s v="07.11.2025"/>
    <x v="3"/>
    <s v="25.06.2026"/>
    <n v="26"/>
    <x v="0"/>
  </r>
  <r>
    <s v="TO"/>
    <n v="0"/>
    <n v="1"/>
    <n v="4"/>
    <n v="8211"/>
    <s v="1172891.220421"/>
    <s v="21 Aug 2026"/>
    <s v="21"/>
    <s v="Aug"/>
    <s v="26 Aug 2026"/>
    <s v="26"/>
    <s v="Aug"/>
    <n v="5"/>
    <n v="5"/>
    <n v="0"/>
    <n v="0"/>
    <s v="СЛР-ХОЛИДЕЙ-СЪРВИС ЕООД"/>
    <x v="4"/>
    <n v="2"/>
    <n v="1"/>
    <n v="1315.6477243999998"/>
    <n v="263.12954487999997"/>
    <s v="Romania"/>
    <s v="07 Nov 2025 15:42"/>
    <s v="07 Nov 2025"/>
    <s v="Nov"/>
    <n v="0"/>
    <n v="0"/>
    <n v="0"/>
    <n v="5"/>
    <n v="0"/>
    <n v="5"/>
    <n v="0"/>
    <s v="07.11.2025"/>
    <x v="3"/>
    <s v="21.08.2026"/>
    <n v="34"/>
    <x v="0"/>
  </r>
  <r>
    <s v="TO"/>
    <n v="0"/>
    <n v="5"/>
    <n v="0"/>
    <n v="8171"/>
    <s v="1172230.220338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8"/>
    <s v="07 Nov 2025"/>
    <s v="Nov"/>
    <n v="0"/>
    <n v="5"/>
    <n v="0"/>
    <n v="0"/>
    <n v="0"/>
    <n v="5"/>
    <n v="0"/>
    <s v="07.11.2025"/>
    <x v="3"/>
    <s v="25.06.2026"/>
    <n v="26"/>
    <x v="0"/>
  </r>
  <r>
    <s v="TO"/>
    <n v="0"/>
    <n v="5"/>
    <n v="2"/>
    <n v="8196"/>
    <s v="1172777.220395"/>
    <s v="06 Jul 2026"/>
    <s v="06"/>
    <s v="Jul"/>
    <s v="13 Jul 2026"/>
    <s v="13"/>
    <s v="Jul"/>
    <n v="7"/>
    <n v="7"/>
    <n v="0"/>
    <n v="0"/>
    <s v="СЛР-ХОЛИДЕЙ-СЪРВИС ЕООД"/>
    <x v="0"/>
    <n v="3"/>
    <n v="1"/>
    <n v="2752.7133752"/>
    <n v="393.24476788571428"/>
    <s v="Romania"/>
    <s v="07 Nov 2025 13:53"/>
    <s v="07 Nov 2025"/>
    <s v="Nov"/>
    <n v="0"/>
    <n v="0"/>
    <n v="7"/>
    <n v="0"/>
    <n v="0"/>
    <n v="7"/>
    <n v="0"/>
    <s v="07.11.2025"/>
    <x v="3"/>
    <s v="06.07.2026"/>
    <n v="28"/>
    <x v="0"/>
  </r>
  <r>
    <s v="TO"/>
    <n v="0"/>
    <n v="0"/>
    <n v="5"/>
    <n v="8193"/>
    <s v="1172376.220387"/>
    <s v="14 Jul 2026"/>
    <s v="14"/>
    <s v="Jul"/>
    <s v="19 Jul 2026"/>
    <s v="19"/>
    <s v="Jul"/>
    <n v="5"/>
    <n v="5"/>
    <n v="0"/>
    <n v="0"/>
    <s v="СЛР-ХОЛИДЕЙ-СЪРВИС ЕООД"/>
    <x v="4"/>
    <n v="2"/>
    <n v="1"/>
    <n v="1367.320753"/>
    <n v="273.46415059999998"/>
    <s v="Romania"/>
    <s v="07 Nov 2025 13:41"/>
    <s v="07 Nov 2025"/>
    <s v="Nov"/>
    <n v="0"/>
    <n v="0"/>
    <n v="5"/>
    <n v="0"/>
    <n v="0"/>
    <n v="5"/>
    <n v="0"/>
    <s v="07.11.2025"/>
    <x v="3"/>
    <s v="14.07.2026"/>
    <n v="29"/>
    <x v="0"/>
  </r>
  <r>
    <s v="TO"/>
    <n v="0"/>
    <n v="0"/>
    <n v="6"/>
    <n v="8289"/>
    <s v="1173532.220790"/>
    <s v="09 Aug 2026"/>
    <s v="09"/>
    <s v="Aug"/>
    <s v="15 Aug 2026"/>
    <s v="15"/>
    <s v="Aug"/>
    <n v="6"/>
    <n v="6"/>
    <n v="0"/>
    <n v="0"/>
    <s v="СЛР-ХОЛИДЕЙ-СЪРВИС ЕООД"/>
    <x v="3"/>
    <n v="2"/>
    <n v="1"/>
    <n v="1640.7849035999998"/>
    <n v="273.46415059999998"/>
    <s v="Romania"/>
    <s v="10 Nov 2025 13:02"/>
    <s v="10 Nov 2025"/>
    <s v="Nov"/>
    <n v="0"/>
    <n v="0"/>
    <n v="0"/>
    <n v="6"/>
    <n v="0"/>
    <n v="6"/>
    <n v="0"/>
    <s v="10.11.2025"/>
    <x v="11"/>
    <s v="09.08.2026"/>
    <n v="33"/>
    <x v="0"/>
  </r>
  <r>
    <s v="TO"/>
    <n v="0"/>
    <n v="0"/>
    <n v="7"/>
    <n v="8204"/>
    <s v="1172873.220409"/>
    <s v="27 Jul 2026"/>
    <s v="27"/>
    <s v="Jul"/>
    <s v="03 Aug 2026"/>
    <s v="03"/>
    <s v="Aug"/>
    <n v="7"/>
    <n v="-24"/>
    <n v="4"/>
    <n v="2"/>
    <s v="СЛР-ХОЛИДЕЙ-СЪРВИС ЕООД"/>
    <x v="4"/>
    <n v="3"/>
    <n v="1"/>
    <n v="2584.1403875000001"/>
    <n v="369.1629125"/>
    <s v="Romania"/>
    <s v="07 Nov 2025 15:05"/>
    <s v="07 Nov 2025"/>
    <s v="Nov"/>
    <n v="0"/>
    <n v="0"/>
    <n v="4"/>
    <n v="2"/>
    <n v="0"/>
    <n v="6"/>
    <n v="-1"/>
    <s v="07.11.2025"/>
    <x v="3"/>
    <s v="27.07.2026"/>
    <n v="31"/>
    <x v="0"/>
  </r>
  <r>
    <s v="TO"/>
    <n v="0"/>
    <n v="0"/>
    <n v="6"/>
    <n v="8333"/>
    <s v="2311105"/>
    <s v="01 Aug 2026"/>
    <s v="01"/>
    <s v="Aug"/>
    <s v="07 Aug 2026"/>
    <s v="07"/>
    <s v="Aug"/>
    <n v="6"/>
    <n v="6"/>
    <n v="0"/>
    <n v="0"/>
    <s v="ТУРИСТИЧЕСКА АГЕНЦИЯ СОЛВЕКС - ЕООД"/>
    <x v="5"/>
    <n v="2"/>
    <n v="1"/>
    <n v="2015.3654652"/>
    <n v="335.8942442"/>
    <s v="[&quot;RO&quot;]"/>
    <s v="11 Nov 2025 11:10"/>
    <s v="11 Nov 2025"/>
    <s v="Nov"/>
    <n v="0"/>
    <n v="0"/>
    <n v="0"/>
    <n v="6"/>
    <n v="0"/>
    <n v="6"/>
    <n v="0"/>
    <s v="11.11.2025"/>
    <x v="11"/>
    <s v="01.08.2026"/>
    <n v="31"/>
    <x v="0"/>
  </r>
  <r>
    <s v="TO"/>
    <n v="0"/>
    <n v="0"/>
    <n v="6"/>
    <n v="8220"/>
    <s v="NT307682"/>
    <s v="22 Jul 2026"/>
    <s v="22"/>
    <s v="Jul"/>
    <s v="28 Jul 2026"/>
    <s v="28"/>
    <s v="Jul"/>
    <n v="6"/>
    <n v="6"/>
    <n v="0"/>
    <n v="0"/>
    <s v="НОВОТОН - ЕООД"/>
    <x v="4"/>
    <n v="2"/>
    <n v="1"/>
    <n v="1640.7849035999998"/>
    <n v="273.46415059999998"/>
    <m/>
    <s v="07 Nov 2025 17:02"/>
    <s v="07 Nov 2025"/>
    <s v="Nov"/>
    <n v="0"/>
    <n v="0"/>
    <n v="6"/>
    <n v="0"/>
    <n v="0"/>
    <n v="6"/>
    <n v="0"/>
    <s v="07.11.2025"/>
    <x v="3"/>
    <s v="22.07.2026"/>
    <n v="30"/>
    <x v="0"/>
  </r>
  <r>
    <s v="TO"/>
    <n v="0"/>
    <n v="0"/>
    <n v="9"/>
    <n v="8258"/>
    <s v="1173602.220547"/>
    <s v="12 Jul 2026"/>
    <s v="12"/>
    <s v="Jul"/>
    <s v="21 Jul 2026"/>
    <s v="21"/>
    <s v="Jul"/>
    <n v="9"/>
    <n v="9"/>
    <n v="0"/>
    <n v="0"/>
    <s v="СЛР-ХОЛИДЕЙ-СЪРВИС ЕООД"/>
    <x v="3"/>
    <n v="2"/>
    <n v="1"/>
    <n v="2461.1773554000001"/>
    <n v="273.46415060000004"/>
    <s v="Romania"/>
    <s v="10 Nov 2025 08:22"/>
    <s v="10 Nov 2025"/>
    <s v="Nov"/>
    <n v="0"/>
    <n v="0"/>
    <n v="9"/>
    <n v="0"/>
    <n v="0"/>
    <n v="9"/>
    <n v="0"/>
    <s v="10.11.2025"/>
    <x v="11"/>
    <s v="12.07.2026"/>
    <n v="29"/>
    <x v="0"/>
  </r>
  <r>
    <s v="TO"/>
    <n v="0"/>
    <n v="5"/>
    <n v="0"/>
    <n v="8331"/>
    <s v="1174445.220958"/>
    <s v="06 Jul 2026"/>
    <s v="06"/>
    <s v="Jul"/>
    <s v="11 Jul 2026"/>
    <s v="11"/>
    <s v="Jul"/>
    <n v="5"/>
    <n v="5"/>
    <n v="0"/>
    <n v="0"/>
    <s v="СЛР-ХОЛИДЕЙ-СЪРВИС ЕООД"/>
    <x v="2"/>
    <n v="2"/>
    <n v="1"/>
    <n v="1311.3253400999999"/>
    <n v="262.26506802"/>
    <s v="Romania"/>
    <s v="11 Nov 2025 11:04"/>
    <s v="11 Nov 2025"/>
    <s v="Nov"/>
    <n v="0"/>
    <n v="0"/>
    <n v="5"/>
    <n v="0"/>
    <n v="0"/>
    <n v="5"/>
    <n v="0"/>
    <s v="11.11.2025"/>
    <x v="11"/>
    <s v="06.07.2026"/>
    <n v="28"/>
    <x v="0"/>
  </r>
  <r>
    <s v="TO"/>
    <n v="0"/>
    <n v="7"/>
    <n v="0"/>
    <n v="8324"/>
    <s v="59336"/>
    <s v="25 Aug 2026"/>
    <s v="25"/>
    <s v="Aug"/>
    <s v="01 Sep 2026"/>
    <s v="01"/>
    <s v="Sep"/>
    <n v="7"/>
    <n v="-24"/>
    <n v="6"/>
    <n v="0"/>
    <s v="КЛУБ МАГЕЛАН - ООД"/>
    <x v="7"/>
    <n v="4"/>
    <n v="0"/>
    <n v="3186.7707270999999"/>
    <n v="455.25296101428569"/>
    <m/>
    <s v="11 Nov 2025 09:58"/>
    <s v="10 Nov 2025"/>
    <s v="Nov"/>
    <n v="0"/>
    <n v="0"/>
    <n v="0"/>
    <n v="6"/>
    <n v="0"/>
    <n v="6"/>
    <n v="-1"/>
    <s v="11.11.2025"/>
    <x v="11"/>
    <s v="25.08.2026"/>
    <n v="35"/>
    <x v="0"/>
  </r>
  <r>
    <s v="TO"/>
    <n v="0"/>
    <n v="0"/>
    <n v="5"/>
    <n v="8338"/>
    <s v="1174511.220990"/>
    <s v="07 Aug 2026"/>
    <s v="07"/>
    <s v="Aug"/>
    <s v="12 Aug 2026"/>
    <s v="12"/>
    <s v="Aug"/>
    <n v="5"/>
    <n v="5"/>
    <n v="0"/>
    <n v="0"/>
    <s v="СЛР-ХОЛИДЕЙ-СЪРВИС ЕООД"/>
    <x v="5"/>
    <n v="3"/>
    <n v="1"/>
    <n v="2092.9336829999997"/>
    <n v="418.58673659999994"/>
    <s v="Romania"/>
    <s v="11 Nov 2025 12:01"/>
    <s v="11 Nov 2025"/>
    <s v="Nov"/>
    <n v="0"/>
    <n v="0"/>
    <n v="0"/>
    <n v="5"/>
    <n v="0"/>
    <n v="5"/>
    <n v="0"/>
    <s v="11.11.2025"/>
    <x v="11"/>
    <s v="07.08.2026"/>
    <n v="32"/>
    <x v="0"/>
  </r>
  <r>
    <s v="TO"/>
    <n v="7"/>
    <n v="0"/>
    <n v="0"/>
    <n v="8341"/>
    <s v="NT308137"/>
    <s v="01 Jun 2026"/>
    <s v="01"/>
    <s v="Jun"/>
    <s v="08 Jun 2026"/>
    <s v="08"/>
    <s v="Jun"/>
    <n v="7"/>
    <n v="7"/>
    <n v="0"/>
    <n v="0"/>
    <s v="НОВОТОН - ЕООД"/>
    <x v="6"/>
    <n v="2"/>
    <n v="0"/>
    <n v="979.63613039999996"/>
    <n v="139.94801862857142"/>
    <m/>
    <s v="11 Nov 2025 12:35"/>
    <s v="11 Nov 2025"/>
    <s v="Nov"/>
    <n v="0"/>
    <n v="7"/>
    <n v="0"/>
    <n v="0"/>
    <n v="0"/>
    <n v="7"/>
    <n v="0"/>
    <s v="11.11.2025"/>
    <x v="11"/>
    <s v="01.06.2026"/>
    <n v="23"/>
    <x v="0"/>
  </r>
  <r>
    <s v="TO"/>
    <n v="0"/>
    <n v="6"/>
    <n v="0"/>
    <n v="8342"/>
    <s v="NT308146"/>
    <s v="21 Jun 2026"/>
    <s v="21"/>
    <s v="Jun"/>
    <s v="27 Jun 2026"/>
    <s v="27"/>
    <s v="Jun"/>
    <n v="6"/>
    <n v="6"/>
    <n v="0"/>
    <n v="0"/>
    <s v="НОВОТОН - ЕООД"/>
    <x v="4"/>
    <n v="3"/>
    <n v="0"/>
    <n v="1842.9394923999998"/>
    <n v="307.15658206666666"/>
    <m/>
    <s v="11 Nov 2025 12:38"/>
    <s v="11 Nov 2025"/>
    <s v="Nov"/>
    <n v="0"/>
    <n v="6"/>
    <n v="0"/>
    <n v="0"/>
    <n v="0"/>
    <n v="6"/>
    <n v="0"/>
    <s v="11.11.2025"/>
    <x v="11"/>
    <s v="21.06.2026"/>
    <n v="26"/>
    <x v="0"/>
  </r>
  <r>
    <s v="TO"/>
    <n v="0"/>
    <n v="0"/>
    <n v="6"/>
    <n v="10014"/>
    <s v="0232"/>
    <s v="08 Aug 2026"/>
    <s v="08"/>
    <s v="Aug"/>
    <s v="14 Aug 2026"/>
    <s v="14"/>
    <s v="Aug"/>
    <n v="6"/>
    <n v="6"/>
    <n v="0"/>
    <n v="0"/>
    <s v="АВАТАР ТУР - ООД"/>
    <x v="6"/>
    <n v="2"/>
    <n v="0"/>
    <n v="1868.9129148"/>
    <n v="311.48548579999999"/>
    <s v="Romania"/>
    <s v="06 Feb 2026 13:01"/>
    <s v="14 Jan 2026"/>
    <s v="Feb"/>
    <n v="0"/>
    <n v="0"/>
    <n v="0"/>
    <n v="6"/>
    <n v="0"/>
    <n v="6"/>
    <n v="0"/>
    <s v="06.02.2025"/>
    <x v="5"/>
    <s v="08.08.2026"/>
    <n v="32"/>
    <x v="0"/>
  </r>
  <r>
    <s v="TO"/>
    <n v="0"/>
    <n v="0"/>
    <n v="5"/>
    <n v="9872"/>
    <s v="NT316825"/>
    <s v="22 Jul 2026"/>
    <s v="22"/>
    <s v="Jul"/>
    <s v="27 Jul 2026"/>
    <s v="27"/>
    <s v="Jul"/>
    <n v="5"/>
    <n v="5"/>
    <n v="0"/>
    <n v="0"/>
    <s v="НОВОТОН - ЕООД"/>
    <x v="1"/>
    <n v="4"/>
    <n v="0"/>
    <n v="2826.0765584999999"/>
    <n v="565.21531170000003"/>
    <s v="Romania"/>
    <s v="30 Jan 2026 15:02"/>
    <s v="30 Jan 2026"/>
    <s v="Jan"/>
    <n v="0"/>
    <n v="0"/>
    <n v="5"/>
    <n v="0"/>
    <n v="0"/>
    <n v="5"/>
    <n v="0"/>
    <s v="30.01.2025"/>
    <x v="0"/>
    <s v="22.07.2026"/>
    <n v="30"/>
    <x v="0"/>
  </r>
  <r>
    <s v="BOOKING"/>
    <n v="0"/>
    <n v="4"/>
    <n v="0"/>
    <n v="9696"/>
    <s v="5737253418"/>
    <s v="19 Jun 2026"/>
    <s v="19"/>
    <s v="Jun"/>
    <s v="23 Jun 2026"/>
    <s v="23"/>
    <s v="Jun"/>
    <n v="4"/>
    <n v="4"/>
    <n v="0"/>
    <n v="0"/>
    <s v="BOOKING"/>
    <x v="4"/>
    <n v="2"/>
    <n v="2"/>
    <n v="1773.1662440366972"/>
    <n v="443.2915610091743"/>
    <m/>
    <s v="24 Jan 2026 16:32"/>
    <s v="24 Jan 2026"/>
    <s v="Jan"/>
    <n v="0"/>
    <n v="4"/>
    <n v="0"/>
    <n v="0"/>
    <n v="0"/>
    <n v="4"/>
    <n v="0"/>
    <s v="24.01.2025"/>
    <x v="2"/>
    <s v="19.06.2026"/>
    <n v="25"/>
    <x v="0"/>
  </r>
  <r>
    <s v="TO"/>
    <n v="0"/>
    <n v="0"/>
    <n v="5"/>
    <n v="9873"/>
    <s v="52862"/>
    <s v="25 Jul 2026"/>
    <s v="25"/>
    <s v="Jul"/>
    <s v="30 Jul 2026"/>
    <s v="30"/>
    <s v="Jul"/>
    <n v="5"/>
    <n v="5"/>
    <n v="0"/>
    <n v="0"/>
    <s v="КЛУБ МАГЕЛАН - ООД"/>
    <x v="3"/>
    <n v="2"/>
    <n v="1"/>
    <n v="1595.1749480000001"/>
    <n v="319.03498960000002"/>
    <s v="Romania"/>
    <s v="30 Jan 2026 15:11"/>
    <s v="30 Jan 2026"/>
    <s v="Jan"/>
    <n v="0"/>
    <n v="0"/>
    <n v="5"/>
    <n v="0"/>
    <n v="0"/>
    <n v="5"/>
    <n v="0"/>
    <s v="30.01.2025"/>
    <x v="0"/>
    <s v="25.07.2026"/>
    <n v="30"/>
    <x v="0"/>
  </r>
  <r>
    <s v="TO"/>
    <n v="0"/>
    <n v="0"/>
    <n v="5"/>
    <n v="9874"/>
    <s v="52862"/>
    <s v="25 Jul 2026"/>
    <s v="25"/>
    <s v="Jul"/>
    <s v="30 Jul 2026"/>
    <s v="30"/>
    <s v="Jul"/>
    <n v="5"/>
    <n v="5"/>
    <n v="0"/>
    <n v="0"/>
    <s v="КЛУБ МАГЕЛАН - ООД"/>
    <x v="3"/>
    <n v="3"/>
    <n v="0"/>
    <n v="2153.4666214999997"/>
    <n v="430.69332429999997"/>
    <s v="Romania"/>
    <s v="30 Jan 2026 15:11"/>
    <s v="30 Jan 2026"/>
    <s v="Jan"/>
    <n v="0"/>
    <n v="0"/>
    <n v="5"/>
    <n v="0"/>
    <n v="0"/>
    <n v="5"/>
    <n v="0"/>
    <s v="30.01.2025"/>
    <x v="0"/>
    <s v="25.07.2026"/>
    <n v="30"/>
    <x v="0"/>
  </r>
  <r>
    <s v="TO"/>
    <n v="0"/>
    <n v="0"/>
    <n v="5"/>
    <n v="9875"/>
    <s v="52863"/>
    <s v="25 Jul 2026"/>
    <s v="25"/>
    <s v="Jul"/>
    <s v="30 Jul 2026"/>
    <s v="30"/>
    <s v="Jul"/>
    <n v="5"/>
    <n v="5"/>
    <n v="0"/>
    <n v="0"/>
    <s v="КЛУБ МАГЕЛАН - ООД"/>
    <x v="0"/>
    <n v="3"/>
    <n v="0"/>
    <n v="2373.9864539999999"/>
    <n v="474.79729079999998"/>
    <s v="Romania"/>
    <s v="30 Jan 2026 15:11"/>
    <s v="30 Jan 2026"/>
    <s v="Jan"/>
    <n v="0"/>
    <n v="0"/>
    <n v="5"/>
    <n v="0"/>
    <n v="0"/>
    <n v="5"/>
    <n v="0"/>
    <s v="30.01.2025"/>
    <x v="0"/>
    <s v="25.07.2026"/>
    <n v="30"/>
    <x v="0"/>
  </r>
  <r>
    <s v="TO"/>
    <n v="0"/>
    <n v="0"/>
    <n v="6"/>
    <n v="8606"/>
    <s v="1177150.222137"/>
    <s v="19 Jul 2026"/>
    <s v="19"/>
    <s v="Jul"/>
    <s v="25 Jul 2026"/>
    <s v="25"/>
    <s v="Jul"/>
    <n v="6"/>
    <n v="6"/>
    <n v="0"/>
    <n v="0"/>
    <s v="СЛР-ХОЛИДЕЙ-СЪРВИС ЕООД"/>
    <x v="3"/>
    <n v="2"/>
    <n v="0"/>
    <n v="1640.7849035999998"/>
    <n v="273.46415059999998"/>
    <s v="Romania"/>
    <s v="19 Nov 2025 09:36"/>
    <s v="19 Nov 2025"/>
    <s v="Nov"/>
    <n v="0"/>
    <n v="0"/>
    <n v="6"/>
    <n v="0"/>
    <n v="0"/>
    <n v="6"/>
    <n v="0"/>
    <s v="19.11.2025"/>
    <x v="12"/>
    <s v="19.07.2026"/>
    <n v="30"/>
    <x v="0"/>
  </r>
  <r>
    <s v="TO"/>
    <n v="0"/>
    <n v="5"/>
    <n v="0"/>
    <n v="10134"/>
    <s v="53482"/>
    <s v="22 Jun 2026"/>
    <s v="22"/>
    <s v="Jun"/>
    <s v="27 Jun 2026"/>
    <s v="27"/>
    <s v="Jun"/>
    <n v="5"/>
    <n v="5"/>
    <n v="0"/>
    <n v="0"/>
    <s v="КЛУБ МАГЕЛАН - ООД"/>
    <x v="6"/>
    <n v="2"/>
    <n v="2"/>
    <n v="1742.7227631999999"/>
    <n v="348.54455264000001"/>
    <s v="Romania"/>
    <s v="18 Feb 2026 13:32"/>
    <s v="18 Feb 2026"/>
    <s v="Feb"/>
    <n v="0"/>
    <n v="5"/>
    <n v="0"/>
    <n v="0"/>
    <n v="0"/>
    <n v="5"/>
    <n v="0"/>
    <s v="18.02.2025"/>
    <x v="14"/>
    <s v="22.06.2026"/>
    <n v="26"/>
    <x v="0"/>
  </r>
  <r>
    <s v="TO"/>
    <n v="1"/>
    <n v="1"/>
    <n v="0"/>
    <n v="10135"/>
    <s v="1244651.235152"/>
    <s v="30 May 2026"/>
    <s v="30"/>
    <s v="May"/>
    <s v="01 Jun 2026"/>
    <s v="01"/>
    <s v="Jun"/>
    <n v="2"/>
    <n v="-29"/>
    <n v="1"/>
    <n v="0"/>
    <s v="СЛР-ХОЛИДЕЙ-СЪРВИС ЕООД"/>
    <x v="6"/>
    <n v="3"/>
    <n v="0"/>
    <n v="678.24272739999992"/>
    <n v="339.12136369999996"/>
    <s v="Romania"/>
    <s v="18 Feb 2026 13:39"/>
    <s v="17 Feb 2026"/>
    <s v="Feb"/>
    <n v="1"/>
    <n v="0"/>
    <n v="0"/>
    <n v="0"/>
    <n v="0"/>
    <n v="1"/>
    <n v="-1"/>
    <s v="18.02.2025"/>
    <x v="14"/>
    <s v="30.05.2026"/>
    <n v="22"/>
    <x v="0"/>
  </r>
  <r>
    <s v="TO"/>
    <n v="0"/>
    <n v="5"/>
    <n v="0"/>
    <n v="9572"/>
    <s v="4545"/>
    <s v="25 Jun 2026"/>
    <s v="25"/>
    <s v="Jun"/>
    <s v="30 Jun 2026"/>
    <s v="30"/>
    <s v="Jun"/>
    <n v="5"/>
    <n v="5"/>
    <n v="0"/>
    <n v="0"/>
    <s v="КЛУБ МАГЕЛАН - ООД"/>
    <x v="6"/>
    <n v="2"/>
    <n v="1"/>
    <n v="1406.8285189999999"/>
    <n v="281.36570380000001"/>
    <s v="Romania"/>
    <s v="19 Jan 2026 10:42"/>
    <s v="18 Jan 2026"/>
    <s v="Jan"/>
    <n v="0"/>
    <n v="5"/>
    <n v="0"/>
    <n v="0"/>
    <n v="0"/>
    <n v="5"/>
    <n v="0"/>
    <s v="19.01.2025"/>
    <x v="2"/>
    <s v="25.06.2026"/>
    <n v="26"/>
    <x v="0"/>
  </r>
  <r>
    <s v="BOOKING"/>
    <n v="2"/>
    <n v="1"/>
    <n v="0"/>
    <n v="9699"/>
    <s v="5737272413"/>
    <s v="29 May 2026"/>
    <s v="29"/>
    <s v="May"/>
    <s v="01 Jun 2026"/>
    <s v="01"/>
    <s v="Jun"/>
    <n v="3"/>
    <n v="-28"/>
    <n v="2"/>
    <n v="0"/>
    <s v="BOOKING"/>
    <x v="6"/>
    <n v="2"/>
    <n v="1"/>
    <n v="1000.7031110091743"/>
    <n v="333.56770366972478"/>
    <m/>
    <s v="24 Jan 2026 18:46"/>
    <s v="24 Jan 2026"/>
    <s v="Jan"/>
    <n v="2"/>
    <n v="0"/>
    <n v="0"/>
    <n v="0"/>
    <n v="0"/>
    <n v="2"/>
    <n v="-1"/>
    <s v="24.01.2025"/>
    <x v="2"/>
    <s v="29.05.2026"/>
    <n v="22"/>
    <x v="1"/>
  </r>
  <r>
    <s v="BOOKING"/>
    <n v="2"/>
    <n v="1"/>
    <n v="0"/>
    <n v="9700"/>
    <s v="5737272413"/>
    <s v="29 May 2026"/>
    <s v="29"/>
    <s v="May"/>
    <s v="01 Jun 2026"/>
    <s v="01"/>
    <s v="Jun"/>
    <n v="3"/>
    <n v="-28"/>
    <n v="2"/>
    <n v="0"/>
    <s v="BOOKING"/>
    <x v="6"/>
    <n v="2"/>
    <n v="1"/>
    <n v="741.24162660550462"/>
    <n v="247.08054220183482"/>
    <m/>
    <s v="24 Jan 2026 18:46"/>
    <s v="24 Jan 2026"/>
    <s v="Jan"/>
    <n v="2"/>
    <n v="0"/>
    <n v="0"/>
    <n v="0"/>
    <n v="0"/>
    <n v="2"/>
    <n v="-1"/>
    <s v="24.01.2025"/>
    <x v="2"/>
    <s v="29.05.2026"/>
    <n v="22"/>
    <x v="1"/>
  </r>
  <r>
    <s v="BOOKING"/>
    <n v="2"/>
    <n v="1"/>
    <n v="0"/>
    <n v="9701"/>
    <s v="5737272413"/>
    <s v="29 May 2026"/>
    <s v="29"/>
    <s v="May"/>
    <s v="01 Jun 2026"/>
    <s v="01"/>
    <s v="Jun"/>
    <n v="3"/>
    <n v="-28"/>
    <n v="2"/>
    <n v="0"/>
    <s v="BOOKING"/>
    <x v="6"/>
    <n v="2"/>
    <n v="0"/>
    <n v="741.24162660550462"/>
    <n v="247.08054220183482"/>
    <m/>
    <s v="24 Jan 2026 18:46"/>
    <s v="24 Jan 2026"/>
    <s v="Jan"/>
    <n v="2"/>
    <n v="0"/>
    <n v="0"/>
    <n v="0"/>
    <n v="0"/>
    <n v="2"/>
    <n v="-1"/>
    <s v="24.01.2025"/>
    <x v="2"/>
    <s v="29.05.2026"/>
    <n v="22"/>
    <x v="1"/>
  </r>
  <r>
    <s v="TO"/>
    <n v="0"/>
    <n v="0"/>
    <n v="5"/>
    <n v="9702"/>
    <s v="1235439.230433"/>
    <s v="10 Aug 2026"/>
    <s v="10"/>
    <s v="Aug"/>
    <s v="15 Aug 2026"/>
    <s v="15"/>
    <s v="Aug"/>
    <n v="5"/>
    <n v="5"/>
    <n v="0"/>
    <n v="0"/>
    <s v="СЛР-ХОЛИДЕЙ-СЪРВИС ЕООД"/>
    <x v="6"/>
    <n v="2"/>
    <n v="1"/>
    <n v="1557.4274289999998"/>
    <n v="311.48548579999999"/>
    <s v="Romania"/>
    <s v="24 Jan 2026 18:54"/>
    <s v="24 Jan 2026"/>
    <s v="Jan"/>
    <n v="0"/>
    <n v="0"/>
    <n v="0"/>
    <n v="5"/>
    <n v="0"/>
    <n v="5"/>
    <n v="0"/>
    <s v="24.01.2025"/>
    <x v="2"/>
    <s v="10.08.2026"/>
    <n v="33"/>
    <x v="0"/>
  </r>
  <r>
    <s v="TO"/>
    <n v="0"/>
    <n v="0"/>
    <n v="5"/>
    <n v="9703"/>
    <s v="1235443.230434"/>
    <s v="10 Aug 2026"/>
    <s v="10"/>
    <s v="Aug"/>
    <s v="15 Aug 2026"/>
    <s v="15"/>
    <s v="Aug"/>
    <n v="5"/>
    <n v="5"/>
    <n v="0"/>
    <n v="0"/>
    <s v="СЛР-ХОЛИДЕЙ-СЪРВИС ЕООД"/>
    <x v="6"/>
    <n v="2"/>
    <n v="2"/>
    <n v="1946.8331819999999"/>
    <n v="389.36663639999995"/>
    <s v="Romania"/>
    <s v="24 Jan 2026 19:01"/>
    <s v="24 Jan 2026"/>
    <s v="Jan"/>
    <n v="0"/>
    <n v="0"/>
    <n v="0"/>
    <n v="5"/>
    <n v="0"/>
    <n v="5"/>
    <n v="0"/>
    <s v="24.01.2025"/>
    <x v="2"/>
    <s v="10.08.2026"/>
    <n v="33"/>
    <x v="0"/>
  </r>
  <r>
    <s v="TO"/>
    <n v="0"/>
    <n v="5"/>
    <n v="0"/>
    <n v="9871"/>
    <s v="1238991.232075"/>
    <s v="29 Jun 2026"/>
    <s v="29"/>
    <s v="Jun"/>
    <s v="04 Jul 2026"/>
    <s v="04"/>
    <s v="Jul"/>
    <n v="5"/>
    <n v="-25"/>
    <n v="2"/>
    <n v="3"/>
    <s v="СЛР-ХОЛИДЕЙ-СЪРВИС ЕООД"/>
    <x v="4"/>
    <n v="3"/>
    <n v="1"/>
    <n v="1949.9625100000001"/>
    <n v="389.992502"/>
    <s v="Romania"/>
    <s v="30 Jan 2026 14:37"/>
    <s v="30 Jan 2026"/>
    <s v="Jan"/>
    <n v="0"/>
    <n v="2"/>
    <n v="3"/>
    <n v="0"/>
    <n v="0"/>
    <n v="5"/>
    <n v="0"/>
    <s v="30.01.2025"/>
    <x v="0"/>
    <s v="29.06.2026"/>
    <n v="27"/>
    <x v="0"/>
  </r>
  <r>
    <s v="TO"/>
    <n v="0"/>
    <n v="5"/>
    <n v="1"/>
    <n v="9876"/>
    <s v="1239073.232099"/>
    <s v="24 Aug 2026"/>
    <s v="24"/>
    <s v="Aug"/>
    <s v="30 Aug 2026"/>
    <s v="30"/>
    <s v="Aug"/>
    <n v="6"/>
    <n v="6"/>
    <n v="0"/>
    <n v="0"/>
    <s v="СЛР-ХОЛИДЕЙ-СЪРВИС ЕООД"/>
    <x v="5"/>
    <n v="3"/>
    <n v="1"/>
    <n v="2685.9022224"/>
    <n v="447.65037039999999"/>
    <s v="Romania"/>
    <s v="30 Jan 2026 15:21"/>
    <s v="30 Jan 2026"/>
    <s v="Jan"/>
    <n v="0"/>
    <n v="0"/>
    <n v="0"/>
    <n v="6"/>
    <n v="0"/>
    <n v="6"/>
    <n v="0"/>
    <s v="30.01.2025"/>
    <x v="0"/>
    <s v="24.08.2026"/>
    <n v="35"/>
    <x v="0"/>
  </r>
  <r>
    <s v="TO"/>
    <n v="0"/>
    <n v="0"/>
    <n v="5"/>
    <n v="9706"/>
    <s v="1235478.230452"/>
    <s v="03 Aug 2026"/>
    <s v="03"/>
    <s v="Aug"/>
    <s v="08 Aug 2026"/>
    <s v="08"/>
    <s v="Aug"/>
    <n v="5"/>
    <n v="5"/>
    <n v="0"/>
    <n v="0"/>
    <s v="СЛР-ХОЛИДЕЙ-СЪРВИС ЕООД"/>
    <x v="5"/>
    <n v="3"/>
    <n v="1"/>
    <n v="2441.7559635000002"/>
    <n v="488.35119270000007"/>
    <s v="Romania"/>
    <s v="24 Jan 2026 21:43"/>
    <s v="24 Jan 2026"/>
    <s v="Jan"/>
    <n v="0"/>
    <n v="0"/>
    <n v="0"/>
    <n v="5"/>
    <n v="0"/>
    <n v="5"/>
    <n v="0"/>
    <s v="24.01.2025"/>
    <x v="2"/>
    <s v="03.08.2026"/>
    <n v="32"/>
    <x v="0"/>
  </r>
  <r>
    <s v="BOOKING"/>
    <n v="0"/>
    <n v="5"/>
    <n v="0"/>
    <n v="9461"/>
    <s v="6242549199"/>
    <s v="31 Aug 2026"/>
    <s v="31"/>
    <s v="Aug"/>
    <s v="05 Sep 2026"/>
    <s v="05"/>
    <s v="Sep"/>
    <n v="5"/>
    <n v="-26"/>
    <n v="0"/>
    <n v="4"/>
    <s v="BOOKING"/>
    <x v="4"/>
    <n v="2"/>
    <n v="2"/>
    <n v="2216.4578050458713"/>
    <n v="443.2915610091743"/>
    <m/>
    <s v="12 Jan 2026 19:08"/>
    <s v="12 Jan 2026"/>
    <s v="Jan"/>
    <n v="0"/>
    <n v="0"/>
    <n v="0"/>
    <n v="0"/>
    <n v="4"/>
    <n v="4"/>
    <n v="-1"/>
    <s v="12.01.2025"/>
    <x v="7"/>
    <s v="31.08.2026"/>
    <n v="36"/>
    <x v="0"/>
  </r>
  <r>
    <s v="BOOKING"/>
    <n v="2"/>
    <n v="0"/>
    <n v="0"/>
    <n v="9704"/>
    <s v="5860274469"/>
    <s v="09 Jun 2026"/>
    <s v="09"/>
    <s v="Jun"/>
    <s v="11 Jun 2026"/>
    <s v="11"/>
    <s v="Jun"/>
    <n v="2"/>
    <n v="2"/>
    <n v="0"/>
    <n v="0"/>
    <s v="BOOKING"/>
    <x v="4"/>
    <n v="2"/>
    <n v="1"/>
    <n v="514.50889376146779"/>
    <n v="257.25444688073389"/>
    <s v="Bulgaria"/>
    <s v="24 Jan 2026 20:38"/>
    <s v="24 Jan 2026"/>
    <s v="Jan"/>
    <n v="0"/>
    <n v="2"/>
    <n v="0"/>
    <n v="0"/>
    <n v="0"/>
    <n v="2"/>
    <n v="0"/>
    <s v="24.01.2025"/>
    <x v="2"/>
    <s v="09.06.2026"/>
    <n v="24"/>
    <x v="0"/>
  </r>
  <r>
    <s v="TO"/>
    <n v="0"/>
    <n v="5"/>
    <n v="0"/>
    <n v="9571"/>
    <s v="4544"/>
    <s v="25 Jun 2026"/>
    <s v="25"/>
    <s v="Jun"/>
    <s v="30 Jun 2026"/>
    <s v="30"/>
    <s v="Jun"/>
    <n v="5"/>
    <n v="5"/>
    <n v="0"/>
    <n v="0"/>
    <s v="КЛУБ МАГЕЛАН - ООД"/>
    <x v="6"/>
    <n v="2"/>
    <n v="1"/>
    <n v="1406.8285189999999"/>
    <n v="281.36570380000001"/>
    <s v="Romania"/>
    <s v="19 Jan 2026 10:42"/>
    <s v="18 Jan 2026"/>
    <s v="Jan"/>
    <n v="0"/>
    <n v="5"/>
    <n v="0"/>
    <n v="0"/>
    <n v="0"/>
    <n v="5"/>
    <n v="0"/>
    <s v="19.01.2025"/>
    <x v="2"/>
    <s v="25.06.2026"/>
    <n v="26"/>
    <x v="0"/>
  </r>
  <r>
    <s v="ITAKA"/>
    <n v="0"/>
    <n v="7"/>
    <n v="0"/>
    <n v="9568"/>
    <s v="13665710"/>
    <s v="19 Jun 2026"/>
    <s v="19"/>
    <s v="Jun"/>
    <s v="26 Jun 2026"/>
    <s v="26"/>
    <s v="Jun"/>
    <n v="7"/>
    <n v="7"/>
    <n v="0"/>
    <n v="0"/>
    <s v="NOWA ITAKA SPOLKA Z OGRANICZONA ODPOWIEDZIALNOSCIA"/>
    <x v="3"/>
    <n v="2"/>
    <n v="0"/>
    <n v="1394.1351822999998"/>
    <n v="199.16216889999995"/>
    <s v="Poland"/>
    <s v="19 Jan 2026 10:41"/>
    <s v="14 Jan 2026"/>
    <s v="Jan"/>
    <n v="0"/>
    <n v="7"/>
    <n v="0"/>
    <n v="0"/>
    <n v="0"/>
    <n v="7"/>
    <n v="0"/>
    <s v="19.01.2025"/>
    <x v="2"/>
    <s v="19.06.2026"/>
    <n v="25"/>
    <x v="0"/>
  </r>
  <r>
    <s v="TO"/>
    <n v="0"/>
    <n v="0"/>
    <n v="5"/>
    <n v="9705"/>
    <s v="1235469.230446"/>
    <s v="10 Aug 2026"/>
    <s v="10"/>
    <s v="Aug"/>
    <s v="15 Aug 2026"/>
    <s v="15"/>
    <s v="Aug"/>
    <n v="5"/>
    <n v="5"/>
    <n v="0"/>
    <n v="0"/>
    <s v="СЛР-ХОЛИДЕЙ-СЪРВИС ЕООД"/>
    <x v="6"/>
    <n v="2"/>
    <n v="2"/>
    <n v="1946.8331819999999"/>
    <n v="389.36663639999995"/>
    <s v="Romania"/>
    <s v="24 Jan 2026 21:08"/>
    <s v="24 Jan 2026"/>
    <s v="Jan"/>
    <n v="0"/>
    <n v="0"/>
    <n v="0"/>
    <n v="5"/>
    <n v="0"/>
    <n v="5"/>
    <n v="0"/>
    <s v="24.01.2025"/>
    <x v="2"/>
    <s v="10.08.2026"/>
    <n v="33"/>
    <x v="0"/>
  </r>
  <r>
    <s v="TO"/>
    <n v="0"/>
    <n v="5"/>
    <n v="0"/>
    <n v="9570"/>
    <s v="4543"/>
    <s v="25 Jun 2026"/>
    <s v="25"/>
    <s v="Jun"/>
    <s v="30 Jun 2026"/>
    <s v="30"/>
    <s v="Jun"/>
    <n v="5"/>
    <n v="5"/>
    <n v="0"/>
    <n v="0"/>
    <s v="КЛУБ МАГЕЛАН - ООД"/>
    <x v="6"/>
    <n v="2"/>
    <n v="1"/>
    <n v="1406.8285189999999"/>
    <n v="281.36570380000001"/>
    <s v="Romania"/>
    <s v="19 Jan 2026 10:41"/>
    <s v="18 Jan 2026"/>
    <s v="Jan"/>
    <n v="0"/>
    <n v="5"/>
    <n v="0"/>
    <n v="0"/>
    <n v="0"/>
    <n v="5"/>
    <n v="0"/>
    <s v="19.01.2025"/>
    <x v="2"/>
    <s v="25.06.2026"/>
    <n v="26"/>
    <x v="0"/>
  </r>
  <r>
    <s v="ITAKA"/>
    <n v="0"/>
    <n v="7"/>
    <n v="0"/>
    <n v="9511"/>
    <s v="13665666"/>
    <s v="19 Jun 2026"/>
    <s v="19"/>
    <s v="Jun"/>
    <s v="26 Jun 2026"/>
    <s v="26"/>
    <s v="Jun"/>
    <n v="7"/>
    <n v="7"/>
    <n v="0"/>
    <n v="0"/>
    <s v="NOWA ITAKA SPOLKA Z OGRANICZONA ODPOWIEDZIALNOSCIA"/>
    <x v="3"/>
    <n v="2"/>
    <n v="1"/>
    <n v="1394.1351822999998"/>
    <n v="199.16216889999995"/>
    <s v="Poland"/>
    <s v="15 Jan 2026 13:05"/>
    <s v="14 Jan 2026"/>
    <s v="Jan"/>
    <n v="0"/>
    <n v="7"/>
    <n v="0"/>
    <n v="0"/>
    <n v="0"/>
    <n v="7"/>
    <n v="0"/>
    <s v="15.01.2025"/>
    <x v="7"/>
    <s v="19.06.2026"/>
    <n v="25"/>
    <x v="0"/>
  </r>
  <r>
    <s v="TO"/>
    <n v="0"/>
    <n v="5"/>
    <n v="0"/>
    <n v="9569"/>
    <s v="4542"/>
    <s v="25 Jun 2026"/>
    <s v="25"/>
    <s v="Jun"/>
    <s v="30 Jun 2026"/>
    <s v="30"/>
    <s v="Jun"/>
    <n v="5"/>
    <n v="5"/>
    <n v="0"/>
    <n v="0"/>
    <s v="КЛУБ МАГЕЛАН - ООД"/>
    <x v="6"/>
    <n v="2"/>
    <n v="1"/>
    <n v="1406.8285189999999"/>
    <n v="281.36570380000001"/>
    <s v="Romania"/>
    <s v="19 Jan 2026 10:41"/>
    <s v="18 Jan 2026"/>
    <s v="Jan"/>
    <n v="0"/>
    <n v="5"/>
    <n v="0"/>
    <n v="0"/>
    <n v="0"/>
    <n v="5"/>
    <n v="0"/>
    <s v="19.01.2025"/>
    <x v="2"/>
    <s v="25.06.2026"/>
    <n v="26"/>
    <x v="0"/>
  </r>
  <r>
    <s v="TO"/>
    <n v="0"/>
    <n v="0"/>
    <n v="5"/>
    <n v="9462"/>
    <s v="1187606.227806"/>
    <s v="03 Aug 2026"/>
    <s v="03"/>
    <s v="Aug"/>
    <s v="08 Aug 2026"/>
    <s v="08"/>
    <s v="Aug"/>
    <n v="5"/>
    <n v="5"/>
    <n v="0"/>
    <n v="0"/>
    <s v="СЛР-ХОЛИДЕЙ-СЪРВИС ЕООД"/>
    <x v="3"/>
    <n v="2"/>
    <n v="1"/>
    <n v="1595.1749480000001"/>
    <n v="319.03498960000002"/>
    <s v="Romania"/>
    <s v="12 Jan 2026 20:24"/>
    <s v="12 Jan 2026"/>
    <s v="Jan"/>
    <n v="0"/>
    <n v="0"/>
    <n v="0"/>
    <n v="5"/>
    <n v="0"/>
    <n v="5"/>
    <n v="0"/>
    <s v="12.01.2025"/>
    <x v="7"/>
    <s v="03.08.2026"/>
    <n v="32"/>
    <x v="0"/>
  </r>
  <r>
    <s v="TO"/>
    <n v="0"/>
    <n v="0"/>
    <n v="6"/>
    <n v="9463"/>
    <s v="2319100"/>
    <s v="15 Jul 2026"/>
    <s v="15"/>
    <s v="Jul"/>
    <s v="21 Jul 2026"/>
    <s v="21"/>
    <s v="Jul"/>
    <n v="6"/>
    <n v="6"/>
    <n v="0"/>
    <n v="0"/>
    <s v="ТУРИСТИЧЕСКА АГЕНЦИЯ СОЛВЕКС - ЕООД"/>
    <x v="1"/>
    <n v="5"/>
    <n v="0"/>
    <n v="4069.5737141999994"/>
    <n v="678.26228569999989"/>
    <m/>
    <s v="12 Jan 2026 21:12"/>
    <s v="12 Jan 2026"/>
    <s v="Jan"/>
    <n v="0"/>
    <n v="0"/>
    <n v="6"/>
    <n v="0"/>
    <n v="0"/>
    <n v="6"/>
    <n v="0"/>
    <s v="12.01.2025"/>
    <x v="7"/>
    <s v="15.07.2026"/>
    <n v="29"/>
    <x v="0"/>
  </r>
  <r>
    <s v="TO"/>
    <n v="0"/>
    <n v="6"/>
    <n v="0"/>
    <n v="9877"/>
    <s v="NT316860"/>
    <s v="21 Jun 2026"/>
    <s v="21"/>
    <s v="Jun"/>
    <s v="27 Jun 2026"/>
    <s v="27"/>
    <s v="Jun"/>
    <n v="6"/>
    <n v="6"/>
    <n v="0"/>
    <n v="0"/>
    <s v="НОВОТОН - ЕООД"/>
    <x v="7"/>
    <n v="4"/>
    <n v="0"/>
    <n v="2989.4079218000002"/>
    <n v="498.23465363333338"/>
    <s v="Romania"/>
    <s v="30 Jan 2026 16:04"/>
    <s v="30 Jan 2026"/>
    <s v="Jan"/>
    <n v="0"/>
    <n v="6"/>
    <n v="0"/>
    <n v="0"/>
    <n v="0"/>
    <n v="6"/>
    <n v="0"/>
    <s v="30.01.2025"/>
    <x v="0"/>
    <s v="21.06.2026"/>
    <n v="26"/>
    <x v="0"/>
  </r>
  <r>
    <s v="TO"/>
    <n v="0"/>
    <n v="4"/>
    <n v="2"/>
    <n v="10016"/>
    <s v="62072"/>
    <s v="07 Jul 2026"/>
    <s v="07"/>
    <s v="Jul"/>
    <s v="13 Jul 2026"/>
    <s v="13"/>
    <s v="Jul"/>
    <n v="6"/>
    <n v="6"/>
    <n v="0"/>
    <n v="0"/>
    <s v="КЛУБ МАГЕЛАН - ООД"/>
    <x v="6"/>
    <n v="2"/>
    <n v="2"/>
    <n v="2422.2954549999999"/>
    <n v="403.71590916666668"/>
    <s v="Romania"/>
    <s v="06 Feb 2026 16:03"/>
    <s v="06 Feb 2026"/>
    <s v="Feb"/>
    <n v="0"/>
    <n v="0"/>
    <n v="6"/>
    <n v="0"/>
    <n v="0"/>
    <n v="6"/>
    <n v="0"/>
    <s v="06.02.2025"/>
    <x v="5"/>
    <s v="07.07.2026"/>
    <n v="28"/>
    <x v="0"/>
  </r>
  <r>
    <s v="TO"/>
    <n v="0"/>
    <n v="0"/>
    <n v="5"/>
    <n v="10017"/>
    <s v="00001070"/>
    <s v="13 Jul 2026"/>
    <s v="13"/>
    <s v="Jul"/>
    <s v="18 Jul 2026"/>
    <s v="18"/>
    <s v="Jul"/>
    <n v="5"/>
    <n v="5"/>
    <n v="0"/>
    <n v="0"/>
    <s v="КЛУБ МАГЕЛАН - ООД"/>
    <x v="2"/>
    <n v="2"/>
    <n v="1"/>
    <n v="1735.9947079999999"/>
    <n v="347.19894160000001"/>
    <s v="Romania"/>
    <s v="06 Feb 2026 16:04"/>
    <s v="06 Feb 2026"/>
    <s v="Feb"/>
    <n v="0"/>
    <n v="0"/>
    <n v="5"/>
    <n v="0"/>
    <n v="0"/>
    <n v="5"/>
    <n v="0"/>
    <s v="06.02.2025"/>
    <x v="5"/>
    <s v="13.07.2026"/>
    <n v="29"/>
    <x v="0"/>
  </r>
  <r>
    <s v="TO"/>
    <n v="0"/>
    <n v="4"/>
    <n v="2"/>
    <n v="10015"/>
    <s v="62069"/>
    <s v="07 Jul 2026"/>
    <s v="07"/>
    <s v="Jul"/>
    <s v="13 Jul 2026"/>
    <s v="13"/>
    <s v="Jul"/>
    <n v="6"/>
    <n v="6"/>
    <n v="0"/>
    <n v="0"/>
    <s v="КЛУБ МАГЕЛАН - ООД"/>
    <x v="3"/>
    <n v="2"/>
    <n v="2"/>
    <n v="2482.9653015999997"/>
    <n v="413.82755026666661"/>
    <s v="Romania"/>
    <s v="06 Feb 2026 15:01"/>
    <s v="06 Feb 2026"/>
    <s v="Feb"/>
    <n v="0"/>
    <n v="0"/>
    <n v="6"/>
    <n v="0"/>
    <n v="0"/>
    <n v="6"/>
    <n v="0"/>
    <s v="06.02.2025"/>
    <x v="5"/>
    <s v="07.07.2026"/>
    <n v="28"/>
    <x v="0"/>
  </r>
  <r>
    <s v="TO"/>
    <n v="0"/>
    <n v="0"/>
    <n v="6"/>
    <n v="9574"/>
    <s v="1189438.229143"/>
    <s v="19 Jul 2026"/>
    <s v="19"/>
    <s v="Jul"/>
    <s v="25 Jul 2026"/>
    <s v="25"/>
    <s v="Jul"/>
    <n v="6"/>
    <n v="6"/>
    <n v="0"/>
    <n v="0"/>
    <s v="СЛР-ХОЛИДЕЙ-СЪРВИС ЕООД"/>
    <x v="3"/>
    <n v="3"/>
    <n v="1"/>
    <n v="2584.1599458000001"/>
    <n v="430.69332430000003"/>
    <s v="Romania"/>
    <s v="19 Jan 2026 10:53"/>
    <s v="18 Jan 2026"/>
    <s v="Jan"/>
    <n v="0"/>
    <n v="0"/>
    <n v="6"/>
    <n v="0"/>
    <n v="0"/>
    <n v="6"/>
    <n v="0"/>
    <s v="19.01.2025"/>
    <x v="2"/>
    <s v="19.07.2026"/>
    <n v="30"/>
    <x v="0"/>
  </r>
  <r>
    <s v="TO"/>
    <n v="0"/>
    <n v="0"/>
    <n v="5"/>
    <n v="9707"/>
    <s v="1235499.230462"/>
    <s v="10 Aug 2026"/>
    <s v="10"/>
    <s v="Aug"/>
    <s v="15 Aug 2026"/>
    <s v="15"/>
    <s v="Aug"/>
    <n v="5"/>
    <n v="5"/>
    <n v="0"/>
    <n v="0"/>
    <s v="СЛР-ХОЛИДЕЙ-СЪРВИС ЕООД"/>
    <x v="4"/>
    <n v="2"/>
    <n v="1"/>
    <n v="1595.1749480000001"/>
    <n v="319.03498960000002"/>
    <s v="Romania"/>
    <s v="25 Jan 2026 09:26"/>
    <s v="25 Jan 2026"/>
    <s v="Jan"/>
    <n v="0"/>
    <n v="0"/>
    <n v="0"/>
    <n v="5"/>
    <n v="0"/>
    <n v="5"/>
    <n v="0"/>
    <s v="25.01.2025"/>
    <x v="2"/>
    <s v="10.08.2026"/>
    <n v="33"/>
    <x v="0"/>
  </r>
  <r>
    <s v="BOOKING"/>
    <n v="0"/>
    <n v="3"/>
    <n v="0"/>
    <n v="9464"/>
    <s v="5406073681"/>
    <s v="21 Jun 2026"/>
    <s v="21"/>
    <s v="Jun"/>
    <s v="24 Jun 2026"/>
    <s v="24"/>
    <s v="Jun"/>
    <n v="3"/>
    <n v="3"/>
    <n v="0"/>
    <n v="0"/>
    <s v="BOOKING"/>
    <x v="4"/>
    <n v="2"/>
    <n v="2"/>
    <n v="1436.2431255963302"/>
    <n v="478.74770853211004"/>
    <s v="Romania"/>
    <s v="12 Jan 2026 23:06"/>
    <s v="12 Jan 2026"/>
    <s v="Jan"/>
    <n v="0"/>
    <n v="3"/>
    <n v="0"/>
    <n v="0"/>
    <n v="0"/>
    <n v="3"/>
    <n v="0"/>
    <s v="12.01.2025"/>
    <x v="7"/>
    <s v="21.06.2026"/>
    <n v="26"/>
    <x v="0"/>
  </r>
  <r>
    <s v="TO"/>
    <n v="0"/>
    <n v="0"/>
    <n v="6"/>
    <n v="9573"/>
    <s v="1189301.229120"/>
    <s v="19 Jul 2026"/>
    <s v="19"/>
    <s v="Jul"/>
    <s v="25 Jul 2026"/>
    <s v="25"/>
    <s v="Jul"/>
    <n v="6"/>
    <n v="6"/>
    <n v="0"/>
    <n v="0"/>
    <s v="СЛР-ХОЛИДЕЙ-СЪРВИС ЕООД"/>
    <x v="5"/>
    <n v="2"/>
    <n v="1"/>
    <n v="2170.5019007999999"/>
    <n v="361.75031680000001"/>
    <s v="Romania"/>
    <s v="19 Jan 2026 10:48"/>
    <s v="16 Jan 2026"/>
    <s v="Jan"/>
    <n v="0"/>
    <n v="0"/>
    <n v="6"/>
    <n v="0"/>
    <n v="0"/>
    <n v="6"/>
    <n v="0"/>
    <s v="19.01.2025"/>
    <x v="2"/>
    <s v="19.07.2026"/>
    <n v="30"/>
    <x v="0"/>
  </r>
  <r>
    <s v="TO"/>
    <n v="0"/>
    <n v="5"/>
    <n v="0"/>
    <n v="9878"/>
    <s v="19118"/>
    <s v="21 Jun 2026"/>
    <s v="21"/>
    <s v="Jun"/>
    <s v="26 Jun 2026"/>
    <s v="26"/>
    <s v="Jun"/>
    <n v="5"/>
    <n v="5"/>
    <n v="0"/>
    <n v="0"/>
    <s v="КЛУБ МАГЕЛАН - ООД"/>
    <x v="4"/>
    <n v="2"/>
    <n v="2"/>
    <n v="1629.6562309000001"/>
    <n v="325.93124618000002"/>
    <s v="Romania"/>
    <s v="30 Jan 2026 16:13"/>
    <s v="30 Jan 2026"/>
    <s v="Jan"/>
    <n v="0"/>
    <n v="5"/>
    <n v="0"/>
    <n v="0"/>
    <n v="0"/>
    <n v="5"/>
    <n v="0"/>
    <s v="30.01.2025"/>
    <x v="0"/>
    <s v="21.06.2026"/>
    <n v="26"/>
    <x v="0"/>
  </r>
  <r>
    <s v="TO"/>
    <n v="0"/>
    <n v="5"/>
    <n v="0"/>
    <n v="9879"/>
    <s v="19119"/>
    <s v="21 Jun 2026"/>
    <s v="21"/>
    <s v="Jun"/>
    <s v="26 Jun 2026"/>
    <s v="26"/>
    <s v="Jun"/>
    <n v="5"/>
    <n v="5"/>
    <n v="0"/>
    <n v="0"/>
    <s v="КЛУБ МАГЕЛАН - ООД"/>
    <x v="4"/>
    <n v="2"/>
    <n v="1"/>
    <n v="1303.7171614000001"/>
    <n v="260.74343228000004"/>
    <s v="Romania"/>
    <s v="30 Jan 2026 16:13"/>
    <s v="30 Jan 2026"/>
    <s v="Jan"/>
    <n v="0"/>
    <n v="5"/>
    <n v="0"/>
    <n v="0"/>
    <n v="0"/>
    <n v="5"/>
    <n v="0"/>
    <s v="30.01.2025"/>
    <x v="0"/>
    <s v="21.06.2026"/>
    <n v="26"/>
    <x v="0"/>
  </r>
  <r>
    <s v="TO"/>
    <n v="0"/>
    <n v="5"/>
    <n v="0"/>
    <n v="9880"/>
    <s v="2324387"/>
    <s v="01 Sep 2026"/>
    <s v="01"/>
    <s v="Sep"/>
    <s v="06 Sep 2026"/>
    <s v="06"/>
    <s v="Sep"/>
    <n v="5"/>
    <n v="5"/>
    <n v="0"/>
    <n v="0"/>
    <s v="ТУРИСТИЧЕСКА АГЕНЦИЯ СОЛВЕКС - ЕООД"/>
    <x v="4"/>
    <n v="2"/>
    <n v="1"/>
    <n v="1268.551338"/>
    <n v="253.71026760000001"/>
    <s v="Romania"/>
    <s v="30 Jan 2026 16:13"/>
    <s v="30 Jan 2026"/>
    <s v="Jan"/>
    <n v="0"/>
    <n v="0"/>
    <n v="0"/>
    <n v="0"/>
    <n v="5"/>
    <n v="5"/>
    <n v="0"/>
    <s v="30.01.2025"/>
    <x v="0"/>
    <s v="01.09.2026"/>
    <n v="36"/>
    <x v="0"/>
  </r>
  <r>
    <s v="TO"/>
    <n v="0"/>
    <n v="5"/>
    <n v="0"/>
    <n v="9881"/>
    <s v="19120"/>
    <s v="21 Jun 2026"/>
    <s v="21"/>
    <s v="Jun"/>
    <s v="26 Jun 2026"/>
    <s v="26"/>
    <s v="Jun"/>
    <n v="5"/>
    <n v="5"/>
    <n v="0"/>
    <n v="0"/>
    <s v="КЛУБ МАГЕЛАН - ООД"/>
    <x v="4"/>
    <n v="2"/>
    <n v="0"/>
    <n v="1303.7171614000001"/>
    <n v="260.74343228000004"/>
    <s v="Romania"/>
    <s v="30 Jan 2026 16:13"/>
    <s v="30 Jan 2026"/>
    <s v="Jan"/>
    <n v="0"/>
    <n v="5"/>
    <n v="0"/>
    <n v="0"/>
    <n v="0"/>
    <n v="5"/>
    <n v="0"/>
    <s v="30.01.2025"/>
    <x v="0"/>
    <s v="21.06.2026"/>
    <n v="26"/>
    <x v="0"/>
  </r>
  <r>
    <s v="ITAKA"/>
    <n v="0"/>
    <n v="0"/>
    <n v="10"/>
    <n v="10018"/>
    <s v="13732799"/>
    <s v="21 Jul 2026"/>
    <s v="21"/>
    <s v="Jul"/>
    <s v="31 Jul 2026"/>
    <s v="31"/>
    <s v="Jul"/>
    <n v="10"/>
    <n v="10"/>
    <n v="0"/>
    <n v="0"/>
    <s v="NOWA ITAKA SPOLKA Z OGRANICZONA ODPOWIEDZIALNOSCIA"/>
    <x v="3"/>
    <n v="2"/>
    <n v="0"/>
    <n v="2583.8470129999996"/>
    <n v="258.38470129999996"/>
    <s v="Poland"/>
    <s v="06 Feb 2026 16:31"/>
    <s v="31 Jan 2026"/>
    <s v="Feb"/>
    <n v="0"/>
    <n v="0"/>
    <n v="10"/>
    <n v="0"/>
    <n v="0"/>
    <n v="10"/>
    <n v="0"/>
    <s v="06.02.2025"/>
    <x v="5"/>
    <s v="21.07.2026"/>
    <n v="30"/>
    <x v="0"/>
  </r>
  <r>
    <s v="ITAKA"/>
    <n v="0"/>
    <n v="0"/>
    <n v="7"/>
    <n v="10019"/>
    <s v="13726065"/>
    <s v="14 Jul 2026"/>
    <s v="14"/>
    <s v="Jul"/>
    <s v="21 Jul 2026"/>
    <s v="21"/>
    <s v="Jul"/>
    <n v="7"/>
    <n v="7"/>
    <n v="0"/>
    <n v="0"/>
    <s v="NOWA ITAKA SPOLKA Z OGRANICZONA ODPOWIEDZIALNOSCIA"/>
    <x v="3"/>
    <n v="2"/>
    <n v="1"/>
    <n v="1808.6929091"/>
    <n v="258.38470130000002"/>
    <s v="Poland"/>
    <s v="06 Feb 2026 16:31"/>
    <s v="30 Jan 2026"/>
    <s v="Feb"/>
    <n v="0"/>
    <n v="0"/>
    <n v="7"/>
    <n v="0"/>
    <n v="0"/>
    <n v="7"/>
    <n v="0"/>
    <s v="06.02.2025"/>
    <x v="5"/>
    <s v="14.07.2026"/>
    <n v="29"/>
    <x v="0"/>
  </r>
  <r>
    <s v="TO"/>
    <n v="0"/>
    <n v="3"/>
    <n v="4"/>
    <n v="9459"/>
    <s v="3289"/>
    <s v="21 Aug 2026"/>
    <s v="21"/>
    <s v="Aug"/>
    <s v="28 Aug 2026"/>
    <s v="28"/>
    <s v="Aug"/>
    <n v="7"/>
    <n v="7"/>
    <n v="0"/>
    <n v="0"/>
    <s v="ТЕДИ - КАМ - ЕООД"/>
    <x v="6"/>
    <n v="2"/>
    <n v="1"/>
    <n v="0"/>
    <n v="0"/>
    <s v="Israel"/>
    <s v="12 Jan 2026 17:34"/>
    <s v="12 Jan 2026"/>
    <s v="Jan"/>
    <n v="0"/>
    <n v="0"/>
    <n v="0"/>
    <n v="7"/>
    <n v="0"/>
    <n v="7"/>
    <n v="0"/>
    <s v="12.01.2025"/>
    <x v="7"/>
    <s v="21.08.2026"/>
    <n v="34"/>
    <x v="1"/>
  </r>
  <r>
    <s v="TO"/>
    <n v="0"/>
    <n v="3"/>
    <n v="4"/>
    <n v="9465"/>
    <s v="3289"/>
    <s v="21 Aug 2026"/>
    <s v="21"/>
    <s v="Aug"/>
    <s v="28 Aug 2026"/>
    <s v="28"/>
    <s v="Aug"/>
    <n v="7"/>
    <n v="7"/>
    <n v="0"/>
    <n v="0"/>
    <s v="ТЕДИ - КАМ - ЕООД"/>
    <x v="7"/>
    <n v="2"/>
    <n v="2"/>
    <n v="0"/>
    <n v="0"/>
    <s v="Israel"/>
    <s v="13 Jan 2026 07:54"/>
    <s v="12 Jan 2026"/>
    <s v="Jan"/>
    <n v="0"/>
    <n v="0"/>
    <n v="0"/>
    <n v="7"/>
    <n v="0"/>
    <n v="7"/>
    <n v="0"/>
    <s v="13.01.2025"/>
    <x v="7"/>
    <s v="21.08.2026"/>
    <n v="34"/>
    <x v="1"/>
  </r>
  <r>
    <s v="BOOKING"/>
    <n v="6"/>
    <n v="0"/>
    <n v="0"/>
    <n v="9196"/>
    <s v="5825928114"/>
    <s v="07 Jun 2026"/>
    <s v="07"/>
    <s v="Jun"/>
    <s v="13 Jun 2026"/>
    <s v="13"/>
    <s v="Jun"/>
    <n v="6"/>
    <n v="6"/>
    <n v="0"/>
    <n v="0"/>
    <s v="BOOKING"/>
    <x v="6"/>
    <n v="2"/>
    <n v="2"/>
    <n v="1853.1578966972475"/>
    <n v="308.85964944954122"/>
    <s v="Romania"/>
    <s v="27 Dec 2025 13:46"/>
    <s v="27 Dec 2025"/>
    <s v="Dec"/>
    <n v="0"/>
    <n v="6"/>
    <n v="0"/>
    <n v="0"/>
    <n v="0"/>
    <n v="6"/>
    <n v="0"/>
    <s v="27.12.2025"/>
    <x v="21"/>
    <s v="07.06.2026"/>
    <n v="24"/>
    <x v="0"/>
  </r>
  <r>
    <s v="TO"/>
    <n v="0"/>
    <n v="0"/>
    <n v="5"/>
    <n v="9887"/>
    <s v="1239154.232180"/>
    <s v="28 Jul 2026"/>
    <s v="28"/>
    <s v="Jul"/>
    <s v="02 Aug 2026"/>
    <s v="02"/>
    <s v="Aug"/>
    <n v="5"/>
    <n v="-26"/>
    <n v="3"/>
    <n v="1"/>
    <s v="СЛР-ХОЛИДЕЙ-СЪРВИС ЕООД"/>
    <x v="0"/>
    <n v="2"/>
    <n v="1"/>
    <n v="1758.4867529999999"/>
    <n v="351.69735059999999"/>
    <s v="Romania"/>
    <s v="30 Jan 2026 17:03"/>
    <s v="30 Jan 2026"/>
    <s v="Jan"/>
    <n v="0"/>
    <n v="0"/>
    <n v="3"/>
    <n v="1"/>
    <n v="0"/>
    <n v="4"/>
    <n v="-1"/>
    <s v="30.01.2025"/>
    <x v="0"/>
    <s v="28.07.2026"/>
    <n v="31"/>
    <x v="0"/>
  </r>
  <r>
    <s v="TO"/>
    <n v="2"/>
    <n v="2"/>
    <n v="0"/>
    <n v="10138"/>
    <s v="2328145"/>
    <s v="29 May 2026"/>
    <s v="29"/>
    <s v="May"/>
    <s v="02 Jun 2026"/>
    <s v="02"/>
    <s v="Jun"/>
    <n v="4"/>
    <n v="-27"/>
    <n v="2"/>
    <n v="1"/>
    <s v="ТУРИСТИЧЕСКА АГЕНЦИЯ СОЛВЕКС - ЕООД"/>
    <x v="6"/>
    <n v="2"/>
    <n v="0"/>
    <n v="0"/>
    <n v="0"/>
    <s v="Romania"/>
    <s v="18 Feb 2026 16:53"/>
    <s v="18 Feb 2026"/>
    <s v="Feb"/>
    <n v="2"/>
    <n v="1"/>
    <n v="0"/>
    <n v="0"/>
    <n v="0"/>
    <n v="3"/>
    <n v="-1"/>
    <s v="18.02.2025"/>
    <x v="14"/>
    <s v="29.05.2026"/>
    <n v="22"/>
    <x v="1"/>
  </r>
  <r>
    <s v="TO"/>
    <n v="0"/>
    <n v="0"/>
    <n v="5"/>
    <n v="9886"/>
    <s v="1239147.232167"/>
    <s v="25 Jul 2026"/>
    <s v="25"/>
    <s v="Jul"/>
    <s v="30 Jul 2026"/>
    <s v="30"/>
    <s v="Jul"/>
    <n v="5"/>
    <n v="5"/>
    <n v="0"/>
    <n v="0"/>
    <s v="СЛР-ХОЛИДЕЙ-СЪРВИС ЕООД"/>
    <x v="4"/>
    <n v="3"/>
    <n v="1"/>
    <n v="2153.4666214999997"/>
    <n v="430.69332429999997"/>
    <s v="Romania"/>
    <s v="30 Jan 2026 16:53"/>
    <s v="30 Jan 2026"/>
    <s v="Jan"/>
    <n v="0"/>
    <n v="0"/>
    <n v="5"/>
    <n v="0"/>
    <n v="0"/>
    <n v="5"/>
    <n v="0"/>
    <s v="30.01.2025"/>
    <x v="0"/>
    <s v="25.07.2026"/>
    <n v="30"/>
    <x v="0"/>
  </r>
  <r>
    <s v="TOPOLA SKIES"/>
    <n v="0"/>
    <n v="5"/>
    <n v="0"/>
    <n v="10136"/>
    <s v="475932"/>
    <s v="15 Jun 2026"/>
    <s v="15"/>
    <s v="Jun"/>
    <s v="20 Jun 2026"/>
    <s v="20"/>
    <s v="Jun"/>
    <n v="5"/>
    <n v="5"/>
    <n v="0"/>
    <n v="0"/>
    <s v="TOPOLA SKIES"/>
    <x v="3"/>
    <n v="2"/>
    <n v="2"/>
    <n v="1493.787591743119"/>
    <n v="298.75751834862382"/>
    <m/>
    <s v="18 Feb 2026 16:48"/>
    <s v="18 Feb 2026"/>
    <s v="Feb"/>
    <n v="0"/>
    <n v="5"/>
    <n v="0"/>
    <n v="0"/>
    <n v="0"/>
    <n v="5"/>
    <n v="0"/>
    <s v="18.02.2025"/>
    <x v="14"/>
    <s v="15.06.2026"/>
    <n v="25"/>
    <x v="1"/>
  </r>
  <r>
    <s v="ITAKA"/>
    <n v="0"/>
    <n v="7"/>
    <n v="0"/>
    <n v="10020"/>
    <s v="13746066"/>
    <s v="16 Jun 2026"/>
    <s v="16"/>
    <s v="Jun"/>
    <s v="23 Jun 2026"/>
    <s v="23"/>
    <s v="Jun"/>
    <n v="7"/>
    <n v="7"/>
    <n v="0"/>
    <n v="0"/>
    <s v="NOWA ITAKA SPOLKA Z OGRANICZONA ODPOWIEDZIALNOSCIA"/>
    <x v="3"/>
    <n v="2"/>
    <n v="1"/>
    <n v="1394.1351822999998"/>
    <n v="199.16216889999995"/>
    <s v="Poland"/>
    <s v="06 Feb 2026 16:31"/>
    <s v="04 Feb 2026"/>
    <s v="Feb"/>
    <n v="0"/>
    <n v="7"/>
    <n v="0"/>
    <n v="0"/>
    <n v="0"/>
    <n v="7"/>
    <n v="0"/>
    <s v="06.02.2025"/>
    <x v="5"/>
    <s v="16.06.2026"/>
    <n v="25"/>
    <x v="0"/>
  </r>
  <r>
    <s v="TO"/>
    <n v="2"/>
    <n v="2"/>
    <n v="0"/>
    <n v="10137"/>
    <s v="2328143"/>
    <s v="29 May 2026"/>
    <s v="29"/>
    <s v="May"/>
    <s v="02 Jun 2026"/>
    <s v="02"/>
    <s v="Jun"/>
    <n v="4"/>
    <n v="-27"/>
    <n v="2"/>
    <n v="1"/>
    <s v="ТУРИСТИЧЕСКА АГЕНЦИЯ СОЛВЕКС - ЕООД"/>
    <x v="6"/>
    <n v="2"/>
    <n v="1"/>
    <n v="0"/>
    <n v="0"/>
    <s v="Romania"/>
    <s v="18 Feb 2026 16:53"/>
    <s v="18 Feb 2026"/>
    <s v="Feb"/>
    <n v="2"/>
    <n v="1"/>
    <n v="0"/>
    <n v="0"/>
    <n v="0"/>
    <n v="3"/>
    <n v="-1"/>
    <s v="18.02.2025"/>
    <x v="14"/>
    <s v="29.05.2026"/>
    <n v="22"/>
    <x v="1"/>
  </r>
  <r>
    <s v="BOOKING"/>
    <n v="0"/>
    <n v="4"/>
    <n v="0"/>
    <n v="10213"/>
    <s v="6687048429"/>
    <s v="01 Sep 2026"/>
    <s v="01"/>
    <s v="Sep"/>
    <s v="05 Sep 2026"/>
    <s v="05"/>
    <s v="Sep"/>
    <n v="4"/>
    <n v="4"/>
    <n v="0"/>
    <n v="0"/>
    <s v="BOOKING"/>
    <x v="6"/>
    <n v="1"/>
    <n v="1"/>
    <n v="1383.651036330275"/>
    <n v="345.91275908256875"/>
    <s v="Romania"/>
    <s v="24 Feb 2026 20:32"/>
    <s v="24 Feb 2026"/>
    <s v="Feb"/>
    <n v="0"/>
    <n v="0"/>
    <n v="0"/>
    <n v="0"/>
    <n v="4"/>
    <n v="4"/>
    <n v="0"/>
    <s v="24.02.2025"/>
    <x v="8"/>
    <s v="01.09.2026"/>
    <n v="36"/>
    <x v="0"/>
  </r>
  <r>
    <s v="BOOKING"/>
    <n v="0"/>
    <n v="4"/>
    <n v="0"/>
    <n v="10214"/>
    <s v="6687048429"/>
    <s v="01 Sep 2026"/>
    <s v="01"/>
    <s v="Sep"/>
    <s v="05 Sep 2026"/>
    <s v="05"/>
    <s v="Sep"/>
    <n v="4"/>
    <n v="4"/>
    <n v="0"/>
    <n v="0"/>
    <s v="BOOKING"/>
    <x v="6"/>
    <n v="1"/>
    <n v="1"/>
    <n v="1383.651036330275"/>
    <n v="345.91275908256875"/>
    <m/>
    <s v="24 Feb 2026 20:32"/>
    <s v="24 Feb 2026"/>
    <s v="Feb"/>
    <n v="0"/>
    <n v="0"/>
    <n v="0"/>
    <n v="0"/>
    <n v="4"/>
    <n v="4"/>
    <n v="0"/>
    <s v="24.02.2025"/>
    <x v="8"/>
    <s v="01.09.2026"/>
    <n v="36"/>
    <x v="0"/>
  </r>
  <r>
    <s v="TO"/>
    <n v="4"/>
    <n v="0"/>
    <n v="0"/>
    <n v="10062"/>
    <s v="1243041.234263"/>
    <s v="08 Jun 2026"/>
    <s v="08"/>
    <s v="Jun"/>
    <s v="12 Jun 2026"/>
    <s v="12"/>
    <s v="Jun"/>
    <n v="4"/>
    <n v="4"/>
    <n v="0"/>
    <n v="0"/>
    <s v="СЛР-ХОЛИДЕЙ-СЪРВИС ЕООД"/>
    <x v="1"/>
    <n v="3"/>
    <n v="2"/>
    <n v="1722.5385976"/>
    <n v="430.6346494"/>
    <s v="Romania"/>
    <s v="12 Feb 2026 13:32"/>
    <s v="12 Feb 2026"/>
    <s v="Feb"/>
    <n v="0"/>
    <n v="4"/>
    <n v="0"/>
    <n v="0"/>
    <n v="0"/>
    <n v="4"/>
    <n v="0"/>
    <s v="12.02.2025"/>
    <x v="9"/>
    <s v="08.06.2026"/>
    <n v="24"/>
    <x v="0"/>
  </r>
  <r>
    <s v="BOOKING"/>
    <n v="0"/>
    <n v="4"/>
    <n v="0"/>
    <n v="10063"/>
    <s v="6851303328"/>
    <s v="26 Jun 2026"/>
    <s v="26"/>
    <s v="Jun"/>
    <s v="30 Jun 2026"/>
    <s v="30"/>
    <s v="Jun"/>
    <n v="4"/>
    <n v="4"/>
    <n v="0"/>
    <n v="0"/>
    <s v="BOOKING"/>
    <x v="4"/>
    <n v="1"/>
    <n v="2"/>
    <n v="1767.3525842201834"/>
    <n v="441.83814605504585"/>
    <s v="Romania"/>
    <s v="12 Feb 2026 14:18"/>
    <s v="12 Feb 2026"/>
    <s v="Feb"/>
    <n v="0"/>
    <n v="4"/>
    <n v="0"/>
    <n v="0"/>
    <n v="0"/>
    <n v="4"/>
    <n v="0"/>
    <s v="12.02.2025"/>
    <x v="9"/>
    <s v="26.06.2026"/>
    <n v="26"/>
    <x v="1"/>
  </r>
  <r>
    <s v="TO"/>
    <n v="0"/>
    <n v="0"/>
    <n v="5"/>
    <n v="9888"/>
    <s v="52888"/>
    <s v="27 Jul 2026"/>
    <s v="27"/>
    <s v="Jul"/>
    <s v="01 Aug 2026"/>
    <s v="01"/>
    <s v="Aug"/>
    <n v="5"/>
    <n v="-26"/>
    <n v="4"/>
    <n v="0"/>
    <s v="КЛУБ МАГЕЛАН - ООД"/>
    <x v="3"/>
    <n v="1"/>
    <n v="1"/>
    <n v="1116.583347"/>
    <n v="223.31666939999999"/>
    <s v="Romania"/>
    <s v="30 Jan 2026 17:08"/>
    <s v="30 Jan 2026"/>
    <s v="Jan"/>
    <n v="0"/>
    <n v="0"/>
    <n v="4"/>
    <n v="0"/>
    <n v="0"/>
    <n v="4"/>
    <n v="-1"/>
    <s v="30.01.2025"/>
    <x v="0"/>
    <s v="27.07.2026"/>
    <n v="31"/>
    <x v="0"/>
  </r>
  <r>
    <s v="TO"/>
    <n v="0"/>
    <n v="0"/>
    <n v="5"/>
    <n v="9882"/>
    <s v="1239148.232140"/>
    <s v="02 Aug 2026"/>
    <s v="02"/>
    <s v="Aug"/>
    <s v="07 Aug 2026"/>
    <s v="07"/>
    <s v="Aug"/>
    <n v="5"/>
    <n v="5"/>
    <n v="0"/>
    <n v="0"/>
    <s v="СЛР-ХОЛИДЕЙ-СЪРВИС ЕООД"/>
    <x v="6"/>
    <n v="2"/>
    <n v="0"/>
    <n v="1557.4274289999998"/>
    <n v="311.48548579999999"/>
    <s v="Romania"/>
    <s v="30 Jan 2026 16:46"/>
    <s v="30 Jan 2026"/>
    <s v="Jan"/>
    <n v="0"/>
    <n v="0"/>
    <n v="0"/>
    <n v="5"/>
    <n v="0"/>
    <n v="5"/>
    <n v="0"/>
    <s v="30.01.2025"/>
    <x v="0"/>
    <s v="02.08.2026"/>
    <n v="32"/>
    <x v="0"/>
  </r>
  <r>
    <s v="TO"/>
    <n v="0"/>
    <n v="0"/>
    <n v="5"/>
    <n v="9883"/>
    <s v="1239148.232141"/>
    <s v="02 Aug 2026"/>
    <s v="02"/>
    <s v="Aug"/>
    <s v="07 Aug 2026"/>
    <s v="07"/>
    <s v="Aug"/>
    <n v="5"/>
    <n v="5"/>
    <n v="0"/>
    <n v="0"/>
    <s v="СЛР-ХОЛИДЕЙ-СЪРВИС ЕООД"/>
    <x v="6"/>
    <n v="2"/>
    <n v="0"/>
    <n v="1557.4274289999998"/>
    <n v="311.48548579999999"/>
    <s v="Romania"/>
    <s v="30 Jan 2026 16:47"/>
    <s v="30 Jan 2026"/>
    <s v="Jan"/>
    <n v="0"/>
    <n v="0"/>
    <n v="0"/>
    <n v="5"/>
    <n v="0"/>
    <n v="5"/>
    <n v="0"/>
    <s v="30.01.2025"/>
    <x v="0"/>
    <s v="02.08.2026"/>
    <n v="32"/>
    <x v="0"/>
  </r>
  <r>
    <s v="TO"/>
    <n v="0"/>
    <n v="0"/>
    <n v="5"/>
    <n v="9884"/>
    <s v="1239148.232142"/>
    <s v="02 Aug 2026"/>
    <s v="02"/>
    <s v="Aug"/>
    <s v="07 Aug 2026"/>
    <s v="07"/>
    <s v="Aug"/>
    <n v="5"/>
    <n v="5"/>
    <n v="0"/>
    <n v="0"/>
    <s v="СЛР-ХОЛИДЕЙ-СЪРВИС ЕООД"/>
    <x v="6"/>
    <n v="2"/>
    <n v="0"/>
    <n v="1557.4274289999998"/>
    <n v="311.48548579999999"/>
    <s v="Romania"/>
    <s v="30 Jan 2026 16:47"/>
    <s v="30 Jan 2026"/>
    <s v="Jan"/>
    <n v="0"/>
    <n v="0"/>
    <n v="0"/>
    <n v="5"/>
    <n v="0"/>
    <n v="5"/>
    <n v="0"/>
    <s v="30.01.2025"/>
    <x v="0"/>
    <s v="02.08.2026"/>
    <n v="32"/>
    <x v="0"/>
  </r>
  <r>
    <s v="TO"/>
    <n v="0"/>
    <n v="0"/>
    <n v="5"/>
    <n v="9885"/>
    <s v="1239148.232143"/>
    <s v="02 Aug 2026"/>
    <s v="02"/>
    <s v="Aug"/>
    <s v="07 Aug 2026"/>
    <s v="07"/>
    <s v="Aug"/>
    <n v="5"/>
    <n v="5"/>
    <n v="0"/>
    <n v="0"/>
    <s v="СЛР-ХОЛИДЕЙ-СЪРВИС ЕООД"/>
    <x v="6"/>
    <n v="2"/>
    <n v="0"/>
    <n v="1557.4274289999998"/>
    <n v="311.48548579999999"/>
    <s v="Romania"/>
    <s v="30 Jan 2026 16:47"/>
    <s v="30 Jan 2026"/>
    <s v="Jan"/>
    <n v="0"/>
    <n v="0"/>
    <n v="0"/>
    <n v="5"/>
    <n v="0"/>
    <n v="5"/>
    <n v="0"/>
    <s v="30.01.2025"/>
    <x v="0"/>
    <s v="02.08.2026"/>
    <n v="32"/>
    <x v="0"/>
  </r>
  <r>
    <s v="TO"/>
    <n v="0"/>
    <n v="0"/>
    <n v="5"/>
    <n v="9575"/>
    <s v="1189404.229164"/>
    <s v="01 Aug 2026"/>
    <s v="01"/>
    <s v="Aug"/>
    <s v="06 Aug 2026"/>
    <s v="06"/>
    <s v="Aug"/>
    <n v="5"/>
    <n v="5"/>
    <n v="0"/>
    <n v="0"/>
    <s v="СЛР-ХОЛИДЕЙ-СЪРВИС ЕООД"/>
    <x v="4"/>
    <n v="2"/>
    <n v="1"/>
    <n v="1595.1749480000001"/>
    <n v="319.03498960000002"/>
    <s v="Romania"/>
    <s v="19 Jan 2026 10:55"/>
    <s v="17 Jan 2026"/>
    <s v="Jan"/>
    <n v="0"/>
    <n v="0"/>
    <n v="0"/>
    <n v="5"/>
    <n v="0"/>
    <n v="5"/>
    <n v="0"/>
    <s v="19.01.2025"/>
    <x v="2"/>
    <s v="01.08.2026"/>
    <n v="31"/>
    <x v="0"/>
  </r>
  <r>
    <s v="TO"/>
    <n v="0"/>
    <n v="5"/>
    <n v="0"/>
    <n v="9577"/>
    <s v="4537"/>
    <s v="06 Jul 2026"/>
    <s v="06"/>
    <s v="Jul"/>
    <s v="11 Jul 2026"/>
    <s v="11"/>
    <s v="Jul"/>
    <n v="5"/>
    <n v="5"/>
    <n v="0"/>
    <n v="0"/>
    <s v="КЛУБ МАГЕЛАН - ООД"/>
    <x v="6"/>
    <n v="2"/>
    <n v="0"/>
    <n v="1467.0680830000001"/>
    <n v="293.41361660000001"/>
    <s v="Romania"/>
    <s v="19 Jan 2026 11:02"/>
    <s v="17 Jan 2026"/>
    <s v="Jan"/>
    <n v="0"/>
    <n v="0"/>
    <n v="5"/>
    <n v="0"/>
    <n v="0"/>
    <n v="5"/>
    <n v="0"/>
    <s v="19.01.2025"/>
    <x v="2"/>
    <s v="06.07.2026"/>
    <n v="28"/>
    <x v="0"/>
  </r>
  <r>
    <s v="TO"/>
    <n v="0"/>
    <n v="0"/>
    <n v="5"/>
    <n v="9889"/>
    <s v="NT316901"/>
    <s v="22 Jul 2026"/>
    <s v="22"/>
    <s v="Jul"/>
    <s v="27 Jul 2026"/>
    <s v="27"/>
    <s v="Jul"/>
    <n v="5"/>
    <n v="5"/>
    <n v="0"/>
    <n v="0"/>
    <s v="НОВОТОН - ЕООД"/>
    <x v="4"/>
    <n v="3"/>
    <n v="1"/>
    <n v="2153.4666214999997"/>
    <n v="430.69332429999997"/>
    <s v="Romania"/>
    <s v="30 Jan 2026 17:40"/>
    <s v="30 Jan 2026"/>
    <s v="Jan"/>
    <n v="0"/>
    <n v="0"/>
    <n v="5"/>
    <n v="0"/>
    <n v="0"/>
    <n v="5"/>
    <n v="0"/>
    <s v="30.01.2025"/>
    <x v="0"/>
    <s v="22.07.2026"/>
    <n v="30"/>
    <x v="0"/>
  </r>
  <r>
    <s v="TO"/>
    <n v="0"/>
    <n v="2"/>
    <n v="4"/>
    <n v="9891"/>
    <s v="2324542"/>
    <s v="09 Jul 2026"/>
    <s v="09"/>
    <s v="Jul"/>
    <s v="15 Jul 2026"/>
    <s v="15"/>
    <s v="Jul"/>
    <n v="6"/>
    <n v="6"/>
    <n v="0"/>
    <n v="0"/>
    <s v="ТУРИСТИЧЕСКА АГЕНЦИЯ СОЛВЕКС - ЕООД"/>
    <x v="5"/>
    <n v="3"/>
    <n v="1"/>
    <n v="2930.1071562000002"/>
    <n v="488.35119270000001"/>
    <s v="Romania"/>
    <s v="30 Jan 2026 17:47"/>
    <s v="30 Jan 2026"/>
    <s v="Jan"/>
    <n v="0"/>
    <n v="0"/>
    <n v="6"/>
    <n v="0"/>
    <n v="0"/>
    <n v="6"/>
    <n v="0"/>
    <s v="30.01.2025"/>
    <x v="0"/>
    <s v="09.07.2026"/>
    <n v="28"/>
    <x v="0"/>
  </r>
  <r>
    <s v="TO"/>
    <n v="0"/>
    <n v="7"/>
    <n v="0"/>
    <n v="9890"/>
    <s v="2324541"/>
    <s v="22 Jun 2026"/>
    <s v="22"/>
    <s v="Jun"/>
    <s v="29 Jun 2026"/>
    <s v="29"/>
    <s v="Jun"/>
    <n v="7"/>
    <n v="7"/>
    <n v="0"/>
    <n v="0"/>
    <s v="ТУРИСТИЧЕСКА АГЕНЦИЯ СОЛВЕКС - ЕООД"/>
    <x v="6"/>
    <n v="2"/>
    <n v="1"/>
    <n v="1864.0624564"/>
    <n v="266.29463662857142"/>
    <s v="Romania"/>
    <s v="30 Jan 2026 17:47"/>
    <s v="30 Jan 2026"/>
    <s v="Jan"/>
    <n v="0"/>
    <n v="7"/>
    <n v="0"/>
    <n v="0"/>
    <n v="0"/>
    <n v="7"/>
    <n v="0"/>
    <s v="30.01.2025"/>
    <x v="0"/>
    <s v="22.06.2026"/>
    <n v="26"/>
    <x v="0"/>
  </r>
  <r>
    <s v="TO"/>
    <n v="0"/>
    <n v="2"/>
    <n v="4"/>
    <n v="9892"/>
    <s v="2324546"/>
    <s v="09 Jul 2026"/>
    <s v="09"/>
    <s v="Jul"/>
    <s v="15 Jul 2026"/>
    <s v="15"/>
    <s v="Jul"/>
    <n v="6"/>
    <n v="6"/>
    <n v="0"/>
    <n v="0"/>
    <s v="ТУРИСТИЧЕСКА АГЕНЦИЯ СОЛВЕКС - ЕООД"/>
    <x v="5"/>
    <n v="3"/>
    <n v="0"/>
    <n v="2930.1071562000002"/>
    <n v="488.35119270000001"/>
    <s v="Romania"/>
    <s v="30 Jan 2026 17:47"/>
    <s v="30 Jan 2026"/>
    <s v="Jan"/>
    <n v="0"/>
    <n v="0"/>
    <n v="6"/>
    <n v="0"/>
    <n v="0"/>
    <n v="6"/>
    <n v="0"/>
    <s v="30.01.2025"/>
    <x v="0"/>
    <s v="09.07.2026"/>
    <n v="28"/>
    <x v="0"/>
  </r>
  <r>
    <s v="TO"/>
    <n v="0"/>
    <n v="2"/>
    <n v="4"/>
    <n v="9893"/>
    <s v="2324553"/>
    <s v="09 Jul 2026"/>
    <s v="09"/>
    <s v="Jul"/>
    <s v="15 Jul 2026"/>
    <s v="15"/>
    <s v="Jul"/>
    <n v="6"/>
    <n v="6"/>
    <n v="0"/>
    <n v="0"/>
    <s v="ТУРИСТИЧЕСКА АГЕНЦИЯ СОЛВЕКС - ЕООД"/>
    <x v="3"/>
    <n v="3"/>
    <n v="0"/>
    <n v="2584.1599458000001"/>
    <n v="430.69332430000003"/>
    <s v="Romania"/>
    <s v="30 Jan 2026 17:48"/>
    <s v="30 Jan 2026"/>
    <s v="Jan"/>
    <n v="0"/>
    <n v="0"/>
    <n v="6"/>
    <n v="0"/>
    <n v="0"/>
    <n v="6"/>
    <n v="0"/>
    <s v="30.01.2025"/>
    <x v="0"/>
    <s v="09.07.2026"/>
    <n v="28"/>
    <x v="0"/>
  </r>
  <r>
    <s v="TO"/>
    <n v="0"/>
    <n v="0"/>
    <n v="5"/>
    <n v="9894"/>
    <s v="1239198.232197"/>
    <s v="15 Aug 2026"/>
    <s v="15"/>
    <s v="Aug"/>
    <s v="20 Aug 2026"/>
    <s v="20"/>
    <s v="Aug"/>
    <n v="5"/>
    <n v="5"/>
    <n v="0"/>
    <n v="0"/>
    <s v="СЛР-ХОЛИДЕЙ-СЪРВИС ЕООД"/>
    <x v="6"/>
    <n v="1"/>
    <n v="0"/>
    <n v="1090.2774335000001"/>
    <n v="218.05548670000002"/>
    <s v="Romania"/>
    <s v="30 Jan 2026 17:55"/>
    <s v="30 Jan 2026"/>
    <s v="Jan"/>
    <n v="0"/>
    <n v="0"/>
    <n v="0"/>
    <n v="5"/>
    <n v="0"/>
    <n v="5"/>
    <n v="0"/>
    <s v="30.01.2025"/>
    <x v="0"/>
    <s v="15.08.2026"/>
    <n v="33"/>
    <x v="0"/>
  </r>
  <r>
    <s v="TOPOLA SKIES"/>
    <n v="0"/>
    <n v="4"/>
    <n v="1"/>
    <n v="10216"/>
    <s v="480695"/>
    <s v="07 Jul 2026"/>
    <s v="07"/>
    <s v="Jul"/>
    <s v="12 Jul 2026"/>
    <s v="12"/>
    <s v="Jul"/>
    <n v="5"/>
    <n v="5"/>
    <n v="0"/>
    <n v="0"/>
    <s v="TOPOLA SKIES"/>
    <x v="7"/>
    <n v="3"/>
    <n v="3"/>
    <n v="3714.2826605504583"/>
    <n v="742.85653211009173"/>
    <m/>
    <s v="24 Feb 2026 21:38"/>
    <s v="24 Feb 2026"/>
    <s v="Feb"/>
    <n v="0"/>
    <n v="0"/>
    <n v="5"/>
    <n v="0"/>
    <n v="0"/>
    <n v="5"/>
    <n v="0"/>
    <s v="24.02.2025"/>
    <x v="8"/>
    <s v="07.07.2026"/>
    <n v="28"/>
    <x v="0"/>
  </r>
  <r>
    <s v="ITAKA"/>
    <n v="0"/>
    <n v="7"/>
    <n v="0"/>
    <n v="10021"/>
    <s v="13746066"/>
    <s v="16 Jun 2026"/>
    <s v="16"/>
    <s v="Jun"/>
    <s v="23 Jun 2026"/>
    <s v="23"/>
    <s v="Jun"/>
    <n v="7"/>
    <n v="7"/>
    <n v="0"/>
    <n v="0"/>
    <s v="NOWA ITAKA SPOLKA Z OGRANICZONA ODPOWIEDZIALNOSCIA"/>
    <x v="3"/>
    <n v="2"/>
    <n v="0"/>
    <n v="1394.1351822999998"/>
    <n v="199.16216889999995"/>
    <s v="Poland"/>
    <s v="06 Feb 2026 16:32"/>
    <s v="04 Feb 2026"/>
    <s v="Feb"/>
    <n v="0"/>
    <n v="7"/>
    <n v="0"/>
    <n v="0"/>
    <n v="0"/>
    <n v="7"/>
    <n v="0"/>
    <s v="06.02.2025"/>
    <x v="5"/>
    <s v="16.06.2026"/>
    <n v="25"/>
    <x v="0"/>
  </r>
  <r>
    <s v="TO"/>
    <n v="0"/>
    <n v="6"/>
    <n v="0"/>
    <n v="10139"/>
    <s v="2328200"/>
    <s v="02 Jul 2026"/>
    <s v="02"/>
    <s v="Jul"/>
    <s v="08 Jul 2026"/>
    <s v="08"/>
    <s v="Jul"/>
    <n v="6"/>
    <n v="6"/>
    <n v="0"/>
    <n v="0"/>
    <s v="ТУРИСТИЧЕСКА АГЕНЦИЯ СОЛВЕКС - ЕООД"/>
    <x v="0"/>
    <n v="3"/>
    <n v="1"/>
    <n v="2812.287957"/>
    <n v="468.71465949999998"/>
    <s v="Romania"/>
    <s v="18 Feb 2026 18:47"/>
    <s v="18 Feb 2026"/>
    <s v="Feb"/>
    <n v="0"/>
    <n v="0"/>
    <n v="6"/>
    <n v="0"/>
    <n v="0"/>
    <n v="6"/>
    <n v="0"/>
    <s v="18.02.2025"/>
    <x v="14"/>
    <s v="02.07.2026"/>
    <n v="27"/>
    <x v="0"/>
  </r>
  <r>
    <s v="BOOKING"/>
    <n v="0"/>
    <n v="0"/>
    <n v="7"/>
    <n v="10022"/>
    <s v="6076915084"/>
    <s v="27 Jul 2026"/>
    <s v="27"/>
    <s v="Jul"/>
    <s v="03 Aug 2026"/>
    <s v="03"/>
    <s v="Aug"/>
    <n v="7"/>
    <n v="-24"/>
    <n v="4"/>
    <n v="2"/>
    <s v="BOOKING"/>
    <x v="6"/>
    <n v="2"/>
    <n v="2"/>
    <n v="4171.3009183486229"/>
    <n v="595.90013119266052"/>
    <s v="United Kingdom"/>
    <s v="06 Feb 2026 23:14"/>
    <s v="06 Feb 2026"/>
    <s v="Feb"/>
    <n v="0"/>
    <n v="0"/>
    <n v="4"/>
    <n v="2"/>
    <n v="0"/>
    <n v="6"/>
    <n v="-1"/>
    <s v="06.02.2025"/>
    <x v="5"/>
    <s v="27.07.2026"/>
    <n v="31"/>
    <x v="1"/>
  </r>
  <r>
    <s v="TOPOLA SKIES"/>
    <n v="3"/>
    <n v="3"/>
    <n v="0"/>
    <n v="10278"/>
    <s v="484145"/>
    <s v="12 Jun 2026"/>
    <s v="12"/>
    <s v="Jun"/>
    <s v="18 Jun 2026"/>
    <s v="18"/>
    <s v="Jun"/>
    <n v="6"/>
    <n v="6"/>
    <n v="0"/>
    <n v="0"/>
    <s v="TOPOLA SKIES"/>
    <x v="2"/>
    <n v="3"/>
    <m/>
    <n v="2136.5199825688069"/>
    <n v="356.08666376146783"/>
    <m/>
    <s v="01 Mar 2026 10:53"/>
    <s v="01 Mar 2026"/>
    <s v="Mar"/>
    <n v="0"/>
    <n v="6"/>
    <n v="0"/>
    <n v="0"/>
    <n v="0"/>
    <n v="6"/>
    <n v="0"/>
    <s v="01.03.2025"/>
    <x v="8"/>
    <s v="12.06.2026"/>
    <n v="24"/>
    <x v="0"/>
  </r>
  <r>
    <s v="TOPOLA SKIES"/>
    <n v="0"/>
    <n v="0"/>
    <n v="6"/>
    <n v="9186"/>
    <s v="431712"/>
    <s v="17 Jul 2026"/>
    <s v="17"/>
    <s v="Jul"/>
    <s v="23 Jul 2026"/>
    <s v="23"/>
    <s v="Jul"/>
    <n v="6"/>
    <n v="6"/>
    <n v="0"/>
    <n v="0"/>
    <s v="TOPOLA SKIES"/>
    <x v="7"/>
    <n v="4"/>
    <m/>
    <n v="4030.8041394495408"/>
    <n v="671.8006899082568"/>
    <m/>
    <s v="24 Dec 2025 22:33"/>
    <s v="24 Dec 2025"/>
    <s v="Dec"/>
    <n v="0"/>
    <n v="0"/>
    <n v="6"/>
    <n v="0"/>
    <n v="0"/>
    <n v="6"/>
    <n v="0"/>
    <s v="24.12.2025"/>
    <x v="21"/>
    <s v="17.07.2026"/>
    <n v="29"/>
    <x v="0"/>
  </r>
  <r>
    <s v="TO"/>
    <n v="0"/>
    <n v="0"/>
    <n v="6"/>
    <n v="9895"/>
    <s v="2324565"/>
    <s v="10 Aug 2026"/>
    <s v="10"/>
    <s v="Aug"/>
    <s v="16 Aug 2026"/>
    <s v="16"/>
    <s v="Aug"/>
    <n v="6"/>
    <n v="6"/>
    <n v="0"/>
    <n v="0"/>
    <s v="ТУРИСТИЧЕСКА АГЕНЦИЯ СОЛВЕКС - ЕООД"/>
    <x v="2"/>
    <n v="2"/>
    <n v="1"/>
    <n v="1944.2514864"/>
    <n v="324.0419144"/>
    <s v="Romania"/>
    <s v="30 Jan 2026 18:19"/>
    <s v="30 Jan 2026"/>
    <s v="Jan"/>
    <n v="0"/>
    <n v="0"/>
    <n v="0"/>
    <n v="6"/>
    <n v="0"/>
    <n v="6"/>
    <n v="0"/>
    <s v="30.01.2025"/>
    <x v="0"/>
    <s v="10.08.2026"/>
    <n v="33"/>
    <x v="0"/>
  </r>
  <r>
    <s v="TO"/>
    <n v="0"/>
    <n v="3"/>
    <n v="3"/>
    <n v="9376"/>
    <s v="1185563.226961"/>
    <s v="22 Aug 2026"/>
    <s v="22"/>
    <s v="Aug"/>
    <s v="28 Aug 2026"/>
    <s v="28"/>
    <s v="Aug"/>
    <n v="6"/>
    <n v="6"/>
    <n v="0"/>
    <n v="0"/>
    <s v="СЛР-ХОЛИДЕЙ-СЪРВИС ЕООД"/>
    <x v="2"/>
    <n v="2"/>
    <n v="1"/>
    <n v="1823.7723584"/>
    <n v="303.96205973333332"/>
    <s v="Romania"/>
    <s v="07 Jan 2026 09:41"/>
    <s v="06 Jan 2026"/>
    <s v="Jan"/>
    <n v="0"/>
    <n v="0"/>
    <n v="0"/>
    <n v="6"/>
    <n v="0"/>
    <n v="6"/>
    <n v="0"/>
    <s v="07.01.2025"/>
    <x v="1"/>
    <s v="22.08.2026"/>
    <n v="34"/>
    <x v="0"/>
  </r>
  <r>
    <s v="TO"/>
    <n v="0"/>
    <n v="0"/>
    <n v="5"/>
    <n v="9501"/>
    <s v="NT314209"/>
    <s v="09 Aug 2026"/>
    <s v="09"/>
    <s v="Aug"/>
    <s v="14 Aug 2026"/>
    <s v="14"/>
    <s v="Aug"/>
    <n v="5"/>
    <n v="5"/>
    <n v="0"/>
    <n v="0"/>
    <s v="НОВОТОН - ЕООД"/>
    <x v="4"/>
    <n v="2"/>
    <n v="2"/>
    <n v="1993.9686850000001"/>
    <n v="398.79373700000002"/>
    <s v="Bulgaria"/>
    <s v="14 Jan 2026 15:29"/>
    <s v="14 Jan 2026"/>
    <s v="Jan"/>
    <n v="0"/>
    <n v="0"/>
    <n v="0"/>
    <n v="5"/>
    <n v="0"/>
    <n v="5"/>
    <n v="0"/>
    <s v="14.01.2025"/>
    <x v="7"/>
    <s v="09.08.2026"/>
    <n v="33"/>
    <x v="0"/>
  </r>
  <r>
    <s v="TO"/>
    <n v="0"/>
    <n v="0"/>
    <n v="5"/>
    <n v="8699"/>
    <s v="NT309683"/>
    <s v="20 Aug 2026"/>
    <s v="20"/>
    <s v="Aug"/>
    <s v="25 Aug 2026"/>
    <s v="25"/>
    <s v="Aug"/>
    <n v="5"/>
    <n v="5"/>
    <n v="0"/>
    <n v="0"/>
    <s v="НОВОТОН - ЕООД"/>
    <x v="4"/>
    <n v="3"/>
    <n v="1"/>
    <n v="1810.9421135999999"/>
    <n v="362.18842271999995"/>
    <s v="Bulgaria"/>
    <s v="21 Nov 2025 17:01"/>
    <s v="21 Nov 2025"/>
    <s v="Nov"/>
    <n v="0"/>
    <n v="0"/>
    <n v="0"/>
    <n v="5"/>
    <n v="0"/>
    <n v="5"/>
    <n v="0"/>
    <s v="21.11.2025"/>
    <x v="12"/>
    <s v="20.08.2026"/>
    <n v="34"/>
    <x v="0"/>
  </r>
  <r>
    <s v="TO"/>
    <n v="0"/>
    <n v="0"/>
    <n v="5"/>
    <n v="8085"/>
    <s v="2309341"/>
    <s v="18 Aug 2026"/>
    <s v="18"/>
    <s v="Aug"/>
    <s v="23 Aug 2026"/>
    <s v="23"/>
    <s v="Aug"/>
    <n v="5"/>
    <n v="5"/>
    <n v="0"/>
    <n v="0"/>
    <s v="ТУРИСТИЧЕСКА АГЕНЦИЯ СОЛВЕКС - ЕООД"/>
    <x v="4"/>
    <n v="2"/>
    <n v="1"/>
    <n v="1481.1500589999998"/>
    <n v="296.23001179999994"/>
    <m/>
    <s v="28 Oct 2025 11:16"/>
    <s v="27 Oct 2025"/>
    <s v="Oct"/>
    <n v="0"/>
    <n v="0"/>
    <n v="0"/>
    <n v="5"/>
    <n v="0"/>
    <n v="5"/>
    <n v="0"/>
    <s v="28.10.2025"/>
    <x v="4"/>
    <s v="18.08.2026"/>
    <n v="34"/>
    <x v="0"/>
  </r>
  <r>
    <s v="TO"/>
    <n v="0"/>
    <n v="0"/>
    <n v="6"/>
    <n v="9266"/>
    <s v="1184068.226107"/>
    <s v="20 Jul 2026"/>
    <s v="20"/>
    <s v="Jul"/>
    <s v="26 Jul 2026"/>
    <s v="26"/>
    <s v="Jul"/>
    <n v="6"/>
    <n v="6"/>
    <n v="0"/>
    <n v="0"/>
    <s v="СЛР-ХОЛИДЕЙ-СЪРВИС ЕООД"/>
    <x v="6"/>
    <n v="2"/>
    <n v="1"/>
    <n v="1735.3688423999999"/>
    <n v="289.22814039999997"/>
    <s v="Romania"/>
    <s v="30 Dec 2025 16:13"/>
    <s v="30 Dec 2025"/>
    <s v="Dec"/>
    <n v="0"/>
    <n v="0"/>
    <n v="6"/>
    <n v="0"/>
    <n v="0"/>
    <n v="6"/>
    <n v="0"/>
    <s v="30.12.2025"/>
    <x v="18"/>
    <s v="20.07.2026"/>
    <n v="30"/>
    <x v="0"/>
  </r>
  <r>
    <s v="TO"/>
    <n v="0"/>
    <n v="0"/>
    <n v="10"/>
    <n v="8885"/>
    <s v="753687630"/>
    <s v="21 Jul 2026"/>
    <s v="21"/>
    <s v="Jul"/>
    <s v="31 Jul 2026"/>
    <s v="31"/>
    <s v="Jul"/>
    <n v="10"/>
    <n v="10"/>
    <n v="0"/>
    <n v="0"/>
    <s v="ДЕСТИНЕЙШЪН ТУРИСТИК СЪРВИСИС - ЕООД"/>
    <x v="3"/>
    <n v="2"/>
    <n v="2"/>
    <n v="3702.9729389999998"/>
    <n v="370.2972939"/>
    <m/>
    <s v="28 Nov 2025 09:17"/>
    <s v="27 Nov 2025"/>
    <s v="Nov"/>
    <n v="0"/>
    <n v="0"/>
    <n v="10"/>
    <n v="0"/>
    <n v="0"/>
    <n v="10"/>
    <n v="0"/>
    <s v="28.11.2025"/>
    <x v="15"/>
    <s v="21.07.2026"/>
    <n v="30"/>
    <x v="0"/>
  </r>
  <r>
    <s v="TO"/>
    <n v="0"/>
    <n v="0"/>
    <n v="5"/>
    <n v="8755"/>
    <s v="1178411.222761"/>
    <s v="19 Jul 2026"/>
    <s v="19"/>
    <s v="Jul"/>
    <s v="24 Jul 2026"/>
    <s v="24"/>
    <s v="Jul"/>
    <n v="5"/>
    <n v="5"/>
    <n v="0"/>
    <n v="0"/>
    <s v="СЛР-ХОЛИДЕЙ-СЪРВИС ЕООД"/>
    <x v="3"/>
    <n v="2"/>
    <n v="2"/>
    <n v="1709.1020455"/>
    <n v="341.82040910000001"/>
    <s v="Romania"/>
    <s v="24 Nov 2025 11:21"/>
    <s v="24 Nov 2025"/>
    <s v="Nov"/>
    <n v="0"/>
    <n v="0"/>
    <n v="5"/>
    <n v="0"/>
    <n v="0"/>
    <n v="5"/>
    <n v="0"/>
    <s v="24.11.2025"/>
    <x v="15"/>
    <s v="19.07.2026"/>
    <n v="30"/>
    <x v="0"/>
  </r>
  <r>
    <s v="TO"/>
    <n v="0"/>
    <n v="7"/>
    <n v="0"/>
    <n v="8706"/>
    <s v="2312879"/>
    <s v="04 Jul 2026"/>
    <s v="04"/>
    <s v="Jul"/>
    <s v="11 Jul 2026"/>
    <s v="11"/>
    <s v="Jul"/>
    <n v="7"/>
    <n v="7"/>
    <n v="0"/>
    <n v="0"/>
    <s v="ТУРИСТИЧЕСКА АГЕНЦИЯ СОЛВЕКС - ЕООД"/>
    <x v="6"/>
    <n v="2"/>
    <n v="1"/>
    <n v="1739.7499015999999"/>
    <n v="248.53570022857141"/>
    <s v="[&quot;RO&quot;]"/>
    <s v="22 Nov 2025 13:24"/>
    <s v="22 Nov 2025"/>
    <s v="Nov"/>
    <n v="0"/>
    <n v="0"/>
    <n v="7"/>
    <n v="0"/>
    <n v="0"/>
    <n v="7"/>
    <n v="0"/>
    <s v="22.11.2025"/>
    <x v="12"/>
    <s v="04.07.2026"/>
    <n v="27"/>
    <x v="0"/>
  </r>
  <r>
    <s v="TO"/>
    <n v="0"/>
    <n v="0"/>
    <n v="5"/>
    <n v="8544"/>
    <s v="17103"/>
    <s v="20 Jul 2026"/>
    <s v="20"/>
    <s v="Jul"/>
    <s v="25 Jul 2026"/>
    <s v="25"/>
    <s v="Jul"/>
    <n v="5"/>
    <n v="5"/>
    <n v="0"/>
    <n v="0"/>
    <s v="КЛУБ МАГЕЛАН - ООД"/>
    <x v="4"/>
    <n v="2"/>
    <n v="1"/>
    <n v="1367.320753"/>
    <n v="273.46415059999998"/>
    <m/>
    <s v="17 Nov 2025 10:39"/>
    <s v="15 Nov 2025"/>
    <s v="Nov"/>
    <n v="0"/>
    <n v="0"/>
    <n v="5"/>
    <n v="0"/>
    <n v="0"/>
    <n v="5"/>
    <n v="0"/>
    <s v="17.11.2025"/>
    <x v="12"/>
    <s v="20.07.2026"/>
    <n v="30"/>
    <x v="0"/>
  </r>
  <r>
    <s v="TO"/>
    <n v="0"/>
    <n v="0"/>
    <n v="6"/>
    <n v="8270"/>
    <s v="1173055.220674"/>
    <s v="27 Jul 2026"/>
    <s v="27"/>
    <s v="Jul"/>
    <s v="02 Aug 2026"/>
    <s v="02"/>
    <s v="Aug"/>
    <n v="6"/>
    <n v="-25"/>
    <n v="4"/>
    <n v="1"/>
    <s v="СЛР-ХОЛИДЕЙ-СЪРВИС ЕООД"/>
    <x v="6"/>
    <n v="2"/>
    <n v="2"/>
    <n v="2002.4569872"/>
    <n v="333.74283120000001"/>
    <s v="Romania"/>
    <s v="10 Nov 2025 10:32"/>
    <s v="10 Nov 2025"/>
    <s v="Nov"/>
    <n v="0"/>
    <n v="0"/>
    <n v="4"/>
    <n v="1"/>
    <n v="0"/>
    <n v="5"/>
    <n v="-1"/>
    <s v="10.11.2025"/>
    <x v="11"/>
    <s v="27.07.2026"/>
    <n v="31"/>
    <x v="0"/>
  </r>
  <r>
    <s v="BOOKING"/>
    <n v="0"/>
    <n v="5"/>
    <n v="0"/>
    <n v="10023"/>
    <s v="6092169423"/>
    <s v="17 Jun 2026"/>
    <s v="17"/>
    <s v="Jun"/>
    <s v="22 Jun 2026"/>
    <s v="22"/>
    <s v="Jun"/>
    <n v="5"/>
    <n v="5"/>
    <n v="0"/>
    <n v="0"/>
    <s v="BOOKING"/>
    <x v="3"/>
    <n v="2"/>
    <n v="1"/>
    <n v="1773.1662440366972"/>
    <n v="354.63324880733938"/>
    <s v="Romania"/>
    <s v="07 Feb 2026 10:36"/>
    <s v="07 Feb 2026"/>
    <s v="Feb"/>
    <n v="0"/>
    <n v="5"/>
    <n v="0"/>
    <n v="0"/>
    <n v="0"/>
    <n v="5"/>
    <n v="0"/>
    <s v="07.02.2025"/>
    <x v="5"/>
    <s v="17.06.2026"/>
    <n v="25"/>
    <x v="1"/>
  </r>
  <r>
    <s v="TO"/>
    <n v="0"/>
    <n v="0"/>
    <n v="5"/>
    <n v="9578"/>
    <s v="2320638"/>
    <s v="03 Aug 2026"/>
    <s v="03"/>
    <s v="Aug"/>
    <s v="08 Aug 2026"/>
    <s v="08"/>
    <s v="Aug"/>
    <n v="5"/>
    <n v="5"/>
    <n v="0"/>
    <n v="0"/>
    <s v="ТУРИСТИЧЕСКА АГЕНЦИЯ СОЛВЕКС - ЕООД"/>
    <x v="0"/>
    <n v="3"/>
    <n v="0"/>
    <n v="2373.9864539999999"/>
    <n v="474.79729079999998"/>
    <s v="Romania"/>
    <s v="19 Jan 2026 11:40"/>
    <s v="19 Jan 2026"/>
    <s v="Jan"/>
    <n v="0"/>
    <n v="0"/>
    <n v="0"/>
    <n v="5"/>
    <n v="0"/>
    <n v="5"/>
    <n v="0"/>
    <s v="19.01.2025"/>
    <x v="2"/>
    <s v="03.08.2026"/>
    <n v="32"/>
    <x v="0"/>
  </r>
  <r>
    <s v="TO"/>
    <n v="0"/>
    <n v="0"/>
    <n v="5"/>
    <n v="9079"/>
    <s v="2315617"/>
    <s v="11 Aug 2026"/>
    <s v="11"/>
    <s v="Aug"/>
    <s v="16 Aug 2026"/>
    <s v="16"/>
    <s v="Aug"/>
    <n v="5"/>
    <n v="5"/>
    <n v="0"/>
    <n v="0"/>
    <s v="ТУРИСТИЧЕСКА АГЕНЦИЯ СОЛВЕКС - ЕООД"/>
    <x v="6"/>
    <n v="2"/>
    <n v="1"/>
    <n v="1446.1407019999999"/>
    <n v="289.22814039999997"/>
    <m/>
    <s v="11 Dec 2025 10:24"/>
    <s v="10 Dec 2025"/>
    <s v="Dec"/>
    <n v="0"/>
    <n v="0"/>
    <n v="0"/>
    <n v="5"/>
    <n v="0"/>
    <n v="5"/>
    <n v="0"/>
    <s v="11.12.2025"/>
    <x v="16"/>
    <s v="11.08.2026"/>
    <n v="33"/>
    <x v="0"/>
  </r>
  <r>
    <s v="TO"/>
    <n v="0"/>
    <n v="5"/>
    <n v="0"/>
    <n v="8702"/>
    <s v="1178127.222516"/>
    <s v="25 Jun 2026"/>
    <s v="25"/>
    <s v="Jun"/>
    <s v="30 Jun 2026"/>
    <s v="30"/>
    <s v="Jun"/>
    <n v="5"/>
    <n v="5"/>
    <n v="0"/>
    <n v="0"/>
    <s v="СЛР-ХОЛИДЕЙ-СЪРВИС ЕООД"/>
    <x v="4"/>
    <n v="2"/>
    <n v="2"/>
    <n v="1668.714156"/>
    <n v="333.74283120000001"/>
    <s v="Romania"/>
    <s v="21 Nov 2025 21:47"/>
    <s v="21 Nov 2025"/>
    <s v="Nov"/>
    <n v="0"/>
    <n v="5"/>
    <n v="0"/>
    <n v="0"/>
    <n v="0"/>
    <n v="5"/>
    <n v="0"/>
    <s v="21.11.2025"/>
    <x v="12"/>
    <s v="25.06.2026"/>
    <n v="26"/>
    <x v="0"/>
  </r>
  <r>
    <s v="BOOKING"/>
    <n v="0"/>
    <n v="0"/>
    <n v="5"/>
    <n v="9421"/>
    <s v="6221127957"/>
    <s v="01 Aug 2026"/>
    <s v="01"/>
    <s v="Aug"/>
    <s v="06 Aug 2026"/>
    <s v="06"/>
    <s v="Aug"/>
    <n v="5"/>
    <n v="5"/>
    <n v="0"/>
    <n v="0"/>
    <s v="BOOKING"/>
    <x v="6"/>
    <n v="2"/>
    <n v="0"/>
    <n v="2383.6005247706421"/>
    <n v="476.72010495412843"/>
    <m/>
    <s v="10 Jan 2026 18:42"/>
    <s v="10 Jan 2026"/>
    <s v="Jan"/>
    <n v="0"/>
    <n v="0"/>
    <n v="0"/>
    <n v="5"/>
    <n v="0"/>
    <n v="5"/>
    <n v="0"/>
    <s v="10.01.2025"/>
    <x v="1"/>
    <s v="01.08.2026"/>
    <n v="31"/>
    <x v="1"/>
  </r>
  <r>
    <s v="TO"/>
    <n v="0"/>
    <n v="4"/>
    <n v="1"/>
    <n v="9439"/>
    <s v="2318763"/>
    <s v="24 Aug 2026"/>
    <s v="24"/>
    <s v="Aug"/>
    <s v="29 Aug 2026"/>
    <s v="29"/>
    <s v="Aug"/>
    <n v="5"/>
    <n v="5"/>
    <n v="0"/>
    <n v="0"/>
    <s v="ТУРИСТИЧЕСКА АГЕНЦИЯ СОЛВЕКС - ЕООД"/>
    <x v="1"/>
    <n v="4"/>
    <n v="1"/>
    <n v="2574.850195"/>
    <n v="514.97003900000004"/>
    <m/>
    <s v="12 Jan 2026 09:15"/>
    <s v="11 Jan 2026"/>
    <s v="Jan"/>
    <n v="0"/>
    <n v="0"/>
    <n v="0"/>
    <n v="5"/>
    <n v="0"/>
    <n v="5"/>
    <n v="0"/>
    <s v="12.01.2025"/>
    <x v="7"/>
    <s v="24.08.2026"/>
    <n v="35"/>
    <x v="0"/>
  </r>
  <r>
    <s v="TOPOLA SKIES"/>
    <n v="0"/>
    <n v="0"/>
    <n v="5"/>
    <n v="8437"/>
    <s v="407585"/>
    <s v="12 Jul 2026"/>
    <s v="12"/>
    <s v="Jul"/>
    <s v="17 Jul 2026"/>
    <s v="17"/>
    <s v="Jul"/>
    <n v="5"/>
    <n v="5"/>
    <n v="0"/>
    <n v="0"/>
    <s v="TOPOLA SKIES"/>
    <x v="4"/>
    <n v="2"/>
    <n v="1"/>
    <n v="1641.8205963302751"/>
    <n v="328.36411926605501"/>
    <m/>
    <s v="13 Nov 2025 07:51"/>
    <s v="13 Nov 2025"/>
    <s v="Nov"/>
    <n v="0"/>
    <n v="0"/>
    <n v="5"/>
    <n v="0"/>
    <n v="0"/>
    <n v="5"/>
    <n v="0"/>
    <s v="13.11.2025"/>
    <x v="11"/>
    <s v="12.07.2026"/>
    <n v="29"/>
    <x v="0"/>
  </r>
  <r>
    <s v="TO"/>
    <n v="0"/>
    <n v="5"/>
    <n v="1"/>
    <n v="9426"/>
    <s v="1186886.227494"/>
    <s v="24 Aug 2026"/>
    <s v="24"/>
    <s v="Aug"/>
    <s v="30 Aug 2026"/>
    <s v="30"/>
    <s v="Aug"/>
    <n v="6"/>
    <n v="6"/>
    <n v="0"/>
    <n v="0"/>
    <s v="СЛР-ХОЛИДЕЙ-СЪРВИС ЕООД"/>
    <x v="1"/>
    <n v="4"/>
    <n v="0"/>
    <n v="3089.8202339999998"/>
    <n v="514.97003899999993"/>
    <s v="Romania"/>
    <s v="11 Jan 2026 12:05"/>
    <s v="11 Jan 2026"/>
    <s v="Jan"/>
    <n v="0"/>
    <n v="0"/>
    <n v="0"/>
    <n v="6"/>
    <n v="0"/>
    <n v="6"/>
    <n v="0"/>
    <s v="11.01.2025"/>
    <x v="1"/>
    <s v="24.08.2026"/>
    <n v="35"/>
    <x v="0"/>
  </r>
  <r>
    <s v="TO"/>
    <n v="0"/>
    <n v="0"/>
    <n v="7"/>
    <n v="8255"/>
    <s v="NT307879"/>
    <s v="01 Aug 2026"/>
    <s v="01"/>
    <s v="Aug"/>
    <s v="08 Aug 2026"/>
    <s v="08"/>
    <s v="Aug"/>
    <n v="7"/>
    <n v="7"/>
    <n v="0"/>
    <n v="0"/>
    <s v="НОВОТОН - ЕООД"/>
    <x v="6"/>
    <n v="2"/>
    <n v="1"/>
    <n v="1868.9324731000002"/>
    <n v="266.99035330000004"/>
    <m/>
    <s v="09 Nov 2025 23:24"/>
    <s v="09 Nov 2025"/>
    <s v="Nov"/>
    <n v="0"/>
    <n v="0"/>
    <n v="0"/>
    <n v="7"/>
    <n v="0"/>
    <n v="7"/>
    <n v="0"/>
    <s v="09.11.2025"/>
    <x v="11"/>
    <s v="01.08.2026"/>
    <n v="31"/>
    <x v="0"/>
  </r>
  <r>
    <s v="TO"/>
    <n v="0"/>
    <n v="4"/>
    <n v="1"/>
    <n v="9444"/>
    <s v="2318768"/>
    <s v="24 Aug 2026"/>
    <s v="24"/>
    <s v="Aug"/>
    <s v="29 Aug 2026"/>
    <s v="29"/>
    <s v="Aug"/>
    <n v="5"/>
    <n v="5"/>
    <n v="0"/>
    <n v="0"/>
    <s v="ТУРИСТИЧЕСКА АГЕНЦИЯ СОЛВЕКС - ЕООД"/>
    <x v="6"/>
    <n v="2"/>
    <n v="0"/>
    <n v="1406.8285189999999"/>
    <n v="281.36570380000001"/>
    <m/>
    <s v="12 Jan 2026 10:21"/>
    <s v="11 Jan 2026"/>
    <s v="Jan"/>
    <n v="0"/>
    <n v="0"/>
    <n v="0"/>
    <n v="5"/>
    <n v="0"/>
    <n v="5"/>
    <n v="0"/>
    <s v="12.01.2025"/>
    <x v="7"/>
    <s v="24.08.2026"/>
    <n v="35"/>
    <x v="0"/>
  </r>
  <r>
    <s v="TO"/>
    <n v="0"/>
    <n v="5"/>
    <n v="0"/>
    <n v="9454"/>
    <s v="2318841"/>
    <s v="31 Aug 2026"/>
    <s v="31"/>
    <s v="Aug"/>
    <s v="05 Sep 2026"/>
    <s v="05"/>
    <s v="Sep"/>
    <n v="5"/>
    <n v="-26"/>
    <n v="0"/>
    <n v="4"/>
    <s v="ТУРИСТИЧЕСКА АГЕНЦИЯ СОЛВЕКС - ЕООД"/>
    <x v="6"/>
    <n v="2"/>
    <n v="0"/>
    <n v="1230.9994019999999"/>
    <n v="246.19988039999998"/>
    <s v="Romania"/>
    <s v="12 Jan 2026 12:19"/>
    <s v="12 Jan 2026"/>
    <s v="Jan"/>
    <n v="0"/>
    <n v="0"/>
    <n v="0"/>
    <n v="0"/>
    <n v="4"/>
    <n v="4"/>
    <n v="-1"/>
    <s v="12.01.2025"/>
    <x v="7"/>
    <s v="31.08.2026"/>
    <n v="36"/>
    <x v="0"/>
  </r>
  <r>
    <s v="TO"/>
    <n v="0"/>
    <n v="0"/>
    <n v="6"/>
    <n v="9432"/>
    <s v="NT313715"/>
    <s v="06 Aug 2026"/>
    <s v="06"/>
    <s v="Aug"/>
    <s v="12 Aug 2026"/>
    <s v="12"/>
    <s v="Aug"/>
    <n v="6"/>
    <n v="6"/>
    <n v="0"/>
    <n v="0"/>
    <s v="НОВОТОН - ЕООД"/>
    <x v="3"/>
    <n v="3"/>
    <n v="0"/>
    <n v="2584.1599458000001"/>
    <n v="430.69332430000003"/>
    <s v="Romania"/>
    <s v="11 Jan 2026 23:30"/>
    <s v="11 Jan 2026"/>
    <s v="Jan"/>
    <n v="0"/>
    <n v="0"/>
    <n v="0"/>
    <n v="6"/>
    <n v="0"/>
    <n v="6"/>
    <n v="0"/>
    <s v="11.01.2025"/>
    <x v="1"/>
    <s v="06.08.2026"/>
    <n v="32"/>
    <x v="0"/>
  </r>
  <r>
    <s v="TO"/>
    <n v="0"/>
    <n v="0"/>
    <n v="6"/>
    <n v="8635"/>
    <s v="1177486.222253"/>
    <s v="03 Aug 2026"/>
    <s v="03"/>
    <s v="Aug"/>
    <s v="09 Aug 2026"/>
    <s v="09"/>
    <s v="Aug"/>
    <n v="6"/>
    <n v="6"/>
    <n v="0"/>
    <n v="0"/>
    <s v="СЛР-ХОЛИДЕЙ-СЪРВИС ЕООД"/>
    <x v="4"/>
    <n v="2"/>
    <n v="2"/>
    <n v="2050.9224545999996"/>
    <n v="341.82040909999995"/>
    <s v="Romania"/>
    <s v="20 Nov 2025 09:59"/>
    <s v="20 Nov 2025"/>
    <s v="Nov"/>
    <n v="0"/>
    <n v="0"/>
    <n v="0"/>
    <n v="6"/>
    <n v="0"/>
    <n v="6"/>
    <n v="0"/>
    <s v="20.11.2025"/>
    <x v="12"/>
    <s v="03.08.2026"/>
    <n v="32"/>
    <x v="0"/>
  </r>
  <r>
    <s v="TO"/>
    <n v="0"/>
    <n v="0"/>
    <n v="5"/>
    <n v="8403"/>
    <s v="NT308255"/>
    <s v="01 Aug 2026"/>
    <s v="01"/>
    <s v="Aug"/>
    <s v="06 Aug 2026"/>
    <s v="06"/>
    <s v="Aug"/>
    <n v="5"/>
    <n v="5"/>
    <n v="0"/>
    <n v="0"/>
    <s v="НОВОТОН - ЕООД"/>
    <x v="6"/>
    <n v="3"/>
    <n v="1"/>
    <n v="1802.1995535000001"/>
    <n v="360.43991070000004"/>
    <m/>
    <s v="12 Nov 2025 10:23"/>
    <s v="12 Nov 2025"/>
    <s v="Nov"/>
    <n v="0"/>
    <n v="0"/>
    <n v="0"/>
    <n v="5"/>
    <n v="0"/>
    <n v="5"/>
    <n v="0"/>
    <s v="12.11.2025"/>
    <x v="11"/>
    <s v="01.08.2026"/>
    <n v="31"/>
    <x v="0"/>
  </r>
  <r>
    <s v="TO"/>
    <n v="0"/>
    <n v="0"/>
    <n v="5"/>
    <n v="9119"/>
    <s v="011927011"/>
    <s v="04 Aug 2026"/>
    <s v="04"/>
    <s v="Aug"/>
    <s v="09 Aug 2026"/>
    <s v="09"/>
    <s v="Aug"/>
    <n v="5"/>
    <n v="5"/>
    <n v="0"/>
    <n v="0"/>
    <s v="СЪНИ ТУРС ООД"/>
    <x v="4"/>
    <n v="3"/>
    <n v="1"/>
    <n v="1999.5428005000001"/>
    <n v="399.90856010000005"/>
    <s v="Bulgaria"/>
    <s v="16 Dec 2025 10:36"/>
    <s v="16 Dec 2025"/>
    <s v="Dec"/>
    <n v="0"/>
    <n v="0"/>
    <n v="0"/>
    <n v="5"/>
    <n v="0"/>
    <n v="5"/>
    <n v="0"/>
    <s v="16.12.2025"/>
    <x v="10"/>
    <s v="04.08.2026"/>
    <n v="32"/>
    <x v="0"/>
  </r>
  <r>
    <s v="TO"/>
    <n v="0"/>
    <n v="0"/>
    <n v="6"/>
    <n v="9433"/>
    <s v="NT313714"/>
    <s v="06 Aug 2026"/>
    <s v="06"/>
    <s v="Aug"/>
    <s v="12 Aug 2026"/>
    <s v="12"/>
    <s v="Aug"/>
    <n v="6"/>
    <n v="6"/>
    <n v="0"/>
    <n v="0"/>
    <s v="НОВОТОН - ЕООД"/>
    <x v="3"/>
    <n v="2"/>
    <n v="0"/>
    <n v="1914.2099376000001"/>
    <n v="319.03498960000002"/>
    <s v="Romania"/>
    <s v="11 Jan 2026 23:31"/>
    <s v="11 Jan 2026"/>
    <s v="Jan"/>
    <n v="0"/>
    <n v="0"/>
    <n v="0"/>
    <n v="6"/>
    <n v="0"/>
    <n v="6"/>
    <n v="0"/>
    <s v="11.01.2025"/>
    <x v="1"/>
    <s v="06.08.2026"/>
    <n v="32"/>
    <x v="0"/>
  </r>
  <r>
    <s v="TO"/>
    <n v="0"/>
    <n v="0"/>
    <n v="6"/>
    <n v="8076"/>
    <s v="16673"/>
    <s v="18 Aug 2026"/>
    <s v="18"/>
    <s v="Aug"/>
    <s v="24 Aug 2026"/>
    <s v="24"/>
    <s v="Aug"/>
    <n v="6"/>
    <n v="6"/>
    <n v="0"/>
    <n v="0"/>
    <s v="КЛУБ МАГЕЛАН - ООД"/>
    <x v="5"/>
    <n v="3"/>
    <n v="0"/>
    <n v="0"/>
    <n v="0"/>
    <m/>
    <s v="27 Oct 2025 16:31"/>
    <s v="13 Oct 2025"/>
    <s v="Oct"/>
    <n v="0"/>
    <n v="0"/>
    <n v="0"/>
    <n v="6"/>
    <n v="0"/>
    <n v="6"/>
    <n v="0"/>
    <s v="27.10.2025"/>
    <x v="4"/>
    <s v="18.08.2026"/>
    <n v="34"/>
    <x v="1"/>
  </r>
  <r>
    <s v="TO"/>
    <n v="0"/>
    <n v="0"/>
    <n v="5"/>
    <n v="8615"/>
    <s v="1177294.222159"/>
    <s v="17 Aug 2026"/>
    <s v="17"/>
    <s v="Aug"/>
    <s v="22 Aug 2026"/>
    <s v="22"/>
    <s v="Aug"/>
    <n v="5"/>
    <n v="5"/>
    <n v="0"/>
    <n v="0"/>
    <s v="СЛР-ХОЛИДЕЙ-СЪРВИС ЕООД"/>
    <x v="7"/>
    <n v="4"/>
    <n v="1"/>
    <n v="2583.8470129999996"/>
    <n v="516.76940259999992"/>
    <s v="Romania"/>
    <s v="19 Nov 2025 11:55"/>
    <s v="19 Nov 2025"/>
    <s v="Nov"/>
    <n v="0"/>
    <n v="0"/>
    <n v="0"/>
    <n v="5"/>
    <n v="0"/>
    <n v="5"/>
    <n v="0"/>
    <s v="19.11.2025"/>
    <x v="12"/>
    <s v="17.08.2026"/>
    <n v="34"/>
    <x v="0"/>
  </r>
  <r>
    <s v="TO"/>
    <n v="0"/>
    <n v="4"/>
    <n v="2"/>
    <n v="9445"/>
    <s v="51978"/>
    <s v="23 Aug 2026"/>
    <s v="23"/>
    <s v="Aug"/>
    <s v="29 Aug 2026"/>
    <s v="29"/>
    <s v="Aug"/>
    <n v="6"/>
    <n v="6"/>
    <n v="0"/>
    <n v="0"/>
    <s v="КЛУБ МАГЕЛАН - ООД"/>
    <x v="2"/>
    <n v="3"/>
    <n v="1"/>
    <n v="2421.4544480999998"/>
    <n v="403.57574134999999"/>
    <s v="Romania"/>
    <s v="12 Jan 2026 10:54"/>
    <s v="12 Jan 2026"/>
    <s v="Jan"/>
    <n v="0"/>
    <n v="0"/>
    <n v="0"/>
    <n v="6"/>
    <n v="0"/>
    <n v="6"/>
    <n v="0"/>
    <s v="12.01.2025"/>
    <x v="7"/>
    <s v="23.08.2026"/>
    <n v="35"/>
    <x v="0"/>
  </r>
  <r>
    <s v="BOOKING"/>
    <n v="0"/>
    <n v="0"/>
    <n v="5"/>
    <n v="9417"/>
    <s v="6966459777"/>
    <s v="14 Aug 2026"/>
    <s v="14"/>
    <s v="Aug"/>
    <s v="19 Aug 2026"/>
    <s v="19"/>
    <s v="Aug"/>
    <n v="5"/>
    <n v="5"/>
    <n v="0"/>
    <n v="0"/>
    <s v="BOOKING"/>
    <x v="4"/>
    <n v="2"/>
    <n v="2"/>
    <n v="3296.3810027522932"/>
    <n v="659.27620055045873"/>
    <s v="Israel"/>
    <s v="10 Jan 2026 11:14"/>
    <s v="10 Jan 2026"/>
    <s v="Jan"/>
    <n v="0"/>
    <n v="0"/>
    <n v="0"/>
    <n v="5"/>
    <n v="0"/>
    <n v="5"/>
    <n v="0"/>
    <s v="10.01.2025"/>
    <x v="1"/>
    <s v="14.08.2026"/>
    <n v="33"/>
    <x v="0"/>
  </r>
  <r>
    <s v="TOPOLA SKIES"/>
    <n v="0"/>
    <n v="0"/>
    <n v="5"/>
    <n v="9272"/>
    <s v="434906"/>
    <s v="14 Aug 2026"/>
    <s v="14"/>
    <s v="Aug"/>
    <s v="19 Aug 2026"/>
    <s v="19"/>
    <s v="Aug"/>
    <n v="5"/>
    <n v="5"/>
    <n v="0"/>
    <n v="0"/>
    <s v="TOPOLA SKIES"/>
    <x v="1"/>
    <n v="2"/>
    <n v="3"/>
    <n v="3149.0657339449535"/>
    <n v="629.81314678899071"/>
    <m/>
    <s v="30 Dec 2025 18:28"/>
    <s v="30 Dec 2025"/>
    <s v="Dec"/>
    <n v="0"/>
    <n v="0"/>
    <n v="0"/>
    <n v="5"/>
    <n v="0"/>
    <n v="5"/>
    <n v="0"/>
    <s v="30.12.2025"/>
    <x v="18"/>
    <s v="14.08.2026"/>
    <n v="33"/>
    <x v="0"/>
  </r>
  <r>
    <s v="BOOKING"/>
    <n v="0"/>
    <n v="0"/>
    <n v="5"/>
    <n v="9420"/>
    <s v="6221127957"/>
    <s v="01 Aug 2026"/>
    <s v="01"/>
    <s v="Aug"/>
    <s v="06 Aug 2026"/>
    <s v="06"/>
    <s v="Aug"/>
    <n v="5"/>
    <n v="5"/>
    <n v="0"/>
    <n v="0"/>
    <s v="BOOKING"/>
    <x v="6"/>
    <n v="2"/>
    <n v="1"/>
    <n v="2383.6005247706421"/>
    <n v="476.72010495412843"/>
    <s v="Romania"/>
    <s v="10 Jan 2026 18:42"/>
    <s v="10 Jan 2026"/>
    <s v="Jan"/>
    <n v="0"/>
    <n v="0"/>
    <n v="0"/>
    <n v="5"/>
    <n v="0"/>
    <n v="5"/>
    <n v="0"/>
    <s v="10.01.2025"/>
    <x v="1"/>
    <s v="01.08.2026"/>
    <n v="31"/>
    <x v="1"/>
  </r>
  <r>
    <s v="BOOKING"/>
    <n v="0"/>
    <n v="0"/>
    <n v="4"/>
    <n v="9427"/>
    <s v="6845943429"/>
    <s v="10 Aug 2026"/>
    <s v="10"/>
    <s v="Aug"/>
    <s v="14 Aug 2026"/>
    <s v="14"/>
    <s v="Aug"/>
    <n v="4"/>
    <n v="4"/>
    <n v="0"/>
    <n v="0"/>
    <s v="BOOKING"/>
    <x v="4"/>
    <n v="3"/>
    <n v="1"/>
    <n v="2637.1048022018349"/>
    <n v="659.27620055045873"/>
    <s v="Romania"/>
    <s v="11 Jan 2026 15:00"/>
    <s v="11 Jan 2026"/>
    <s v="Jan"/>
    <n v="0"/>
    <n v="0"/>
    <n v="0"/>
    <n v="4"/>
    <n v="0"/>
    <n v="4"/>
    <n v="0"/>
    <s v="11.01.2025"/>
    <x v="1"/>
    <s v="10.08.2026"/>
    <n v="33"/>
    <x v="0"/>
  </r>
  <r>
    <s v="TO"/>
    <n v="0"/>
    <n v="0"/>
    <n v="5"/>
    <n v="8842"/>
    <s v="2313612"/>
    <s v="01 Aug 2026"/>
    <s v="01"/>
    <s v="Aug"/>
    <s v="06 Aug 2026"/>
    <s v="06"/>
    <s v="Aug"/>
    <n v="5"/>
    <n v="5"/>
    <n v="0"/>
    <n v="0"/>
    <s v="ТУРИСТИЧЕСКА АГЕНЦИЯ СОЛВЕКС - ЕООД"/>
    <x v="6"/>
    <n v="2"/>
    <n v="1"/>
    <n v="1446.1407019999999"/>
    <n v="289.22814039999997"/>
    <s v="Romania"/>
    <s v="26 Nov 2025 13:35"/>
    <s v="26 Nov 2025"/>
    <s v="Nov"/>
    <n v="0"/>
    <n v="0"/>
    <n v="0"/>
    <n v="5"/>
    <n v="0"/>
    <n v="5"/>
    <n v="0"/>
    <s v="26.11.2025"/>
    <x v="15"/>
    <s v="01.08.2026"/>
    <n v="31"/>
    <x v="0"/>
  </r>
  <r>
    <s v="TO"/>
    <n v="0"/>
    <n v="0"/>
    <n v="5"/>
    <n v="9448"/>
    <s v="1186850.227715"/>
    <s v="17 Aug 2026"/>
    <s v="17"/>
    <s v="Aug"/>
    <s v="22 Aug 2026"/>
    <s v="22"/>
    <s v="Aug"/>
    <n v="5"/>
    <n v="5"/>
    <n v="0"/>
    <n v="0"/>
    <s v="СЛР-ХОЛИДЕЙ-СЪРВИС ЕООД"/>
    <x v="4"/>
    <n v="3"/>
    <n v="0"/>
    <n v="2153.4666214999997"/>
    <n v="430.69332429999997"/>
    <s v="Romania"/>
    <s v="12 Jan 2026 11:28"/>
    <s v="10 Jan 2026"/>
    <s v="Jan"/>
    <n v="0"/>
    <n v="0"/>
    <n v="0"/>
    <n v="5"/>
    <n v="0"/>
    <n v="5"/>
    <n v="0"/>
    <s v="12.01.2025"/>
    <x v="7"/>
    <s v="17.08.2026"/>
    <n v="34"/>
    <x v="0"/>
  </r>
  <r>
    <s v="TOPOLA SKIES"/>
    <n v="0"/>
    <n v="4"/>
    <n v="1"/>
    <n v="9428"/>
    <s v="443743"/>
    <s v="24 Aug 2026"/>
    <s v="24"/>
    <s v="Aug"/>
    <s v="29 Aug 2026"/>
    <s v="29"/>
    <s v="Aug"/>
    <n v="5"/>
    <n v="5"/>
    <n v="0"/>
    <n v="0"/>
    <s v="TOPOLA SKIES"/>
    <x v="1"/>
    <n v="2"/>
    <n v="4"/>
    <n v="3077.2921559633028"/>
    <n v="615.45843119266044"/>
    <m/>
    <s v="11 Jan 2026 15:58"/>
    <s v="11 Jan 2026"/>
    <s v="Jan"/>
    <n v="0"/>
    <n v="0"/>
    <n v="0"/>
    <n v="5"/>
    <n v="0"/>
    <n v="5"/>
    <n v="0"/>
    <s v="11.01.2025"/>
    <x v="1"/>
    <s v="24.08.2026"/>
    <n v="35"/>
    <x v="0"/>
  </r>
  <r>
    <s v="TO"/>
    <n v="0"/>
    <n v="4"/>
    <n v="1"/>
    <n v="9431"/>
    <s v="2318786"/>
    <s v="24 Aug 2026"/>
    <s v="24"/>
    <s v="Aug"/>
    <s v="29 Aug 2026"/>
    <s v="29"/>
    <s v="Aug"/>
    <n v="5"/>
    <n v="5"/>
    <n v="0"/>
    <n v="0"/>
    <s v="ТУРИСТИЧЕСКА АГЕНЦИЯ СОЛВЕКС - ЕООД"/>
    <x v="6"/>
    <n v="2"/>
    <n v="0"/>
    <n v="0"/>
    <n v="0"/>
    <m/>
    <s v="11 Jan 2026 22:48"/>
    <s v="11 Jan 2026"/>
    <s v="Jan"/>
    <n v="0"/>
    <n v="0"/>
    <n v="0"/>
    <n v="5"/>
    <n v="0"/>
    <n v="5"/>
    <n v="0"/>
    <s v="11.01.2025"/>
    <x v="1"/>
    <s v="24.08.2026"/>
    <n v="35"/>
    <x v="1"/>
  </r>
  <r>
    <s v="TO"/>
    <n v="0"/>
    <n v="0"/>
    <n v="7"/>
    <n v="9438"/>
    <s v="2318726"/>
    <s v="07 Aug 2026"/>
    <s v="07"/>
    <s v="Aug"/>
    <s v="14 Aug 2026"/>
    <s v="14"/>
    <s v="Aug"/>
    <n v="7"/>
    <n v="7"/>
    <n v="0"/>
    <n v="0"/>
    <s v="ТУРИСТИЧЕСКА АГЕНЦИЯ СОЛВЕКС - ЕООД"/>
    <x v="6"/>
    <n v="2"/>
    <n v="2"/>
    <n v="2725.5664548"/>
    <n v="389.3666364"/>
    <m/>
    <s v="12 Jan 2026 09:11"/>
    <s v="10 Jan 2026"/>
    <s v="Jan"/>
    <n v="0"/>
    <n v="0"/>
    <n v="0"/>
    <n v="7"/>
    <n v="0"/>
    <n v="7"/>
    <n v="0"/>
    <s v="12.01.2025"/>
    <x v="7"/>
    <s v="07.08.2026"/>
    <n v="32"/>
    <x v="0"/>
  </r>
  <r>
    <s v="TOPOLA SKIES"/>
    <n v="0"/>
    <n v="5"/>
    <n v="2"/>
    <n v="9087"/>
    <s v="424961"/>
    <s v="23 Aug 2026"/>
    <s v="23"/>
    <s v="Aug"/>
    <s v="30 Aug 2026"/>
    <s v="30"/>
    <s v="Aug"/>
    <n v="7"/>
    <n v="7"/>
    <n v="0"/>
    <n v="0"/>
    <s v="TOPOLA SKIES"/>
    <x v="5"/>
    <n v="2"/>
    <n v="2"/>
    <n v="3277.3251177981647"/>
    <n v="468.19699256880733"/>
    <m/>
    <s v="12 Dec 2025 00:28"/>
    <s v="12 Dec 2025"/>
    <s v="Dec"/>
    <n v="0"/>
    <n v="0"/>
    <n v="0"/>
    <n v="7"/>
    <n v="0"/>
    <n v="7"/>
    <n v="0"/>
    <s v="12.12.2025"/>
    <x v="16"/>
    <s v="23.08.2026"/>
    <n v="35"/>
    <x v="0"/>
  </r>
  <r>
    <s v="TO"/>
    <n v="0"/>
    <n v="1"/>
    <n v="4"/>
    <n v="9440"/>
    <s v="2318765"/>
    <s v="21 Aug 2026"/>
    <s v="21"/>
    <s v="Aug"/>
    <s v="26 Aug 2026"/>
    <s v="26"/>
    <s v="Aug"/>
    <n v="5"/>
    <n v="5"/>
    <n v="0"/>
    <n v="0"/>
    <s v="ТУРИСТИЧЕСКА АГЕНЦИЯ СОЛВЕКС - ЕООД"/>
    <x v="7"/>
    <n v="2"/>
    <n v="3"/>
    <n v="2888.9173763999997"/>
    <n v="577.78347527999995"/>
    <m/>
    <s v="12 Jan 2026 09:17"/>
    <s v="11 Jan 2026"/>
    <s v="Jan"/>
    <n v="0"/>
    <n v="0"/>
    <n v="0"/>
    <n v="5"/>
    <n v="0"/>
    <n v="5"/>
    <n v="0"/>
    <s v="12.01.2025"/>
    <x v="7"/>
    <s v="21.08.2026"/>
    <n v="34"/>
    <x v="0"/>
  </r>
  <r>
    <s v="TO"/>
    <n v="0"/>
    <n v="0"/>
    <n v="5"/>
    <n v="8709"/>
    <s v="2312910"/>
    <s v="17 Aug 2026"/>
    <s v="17"/>
    <s v="Aug"/>
    <s v="22 Aug 2026"/>
    <s v="22"/>
    <s v="Aug"/>
    <n v="5"/>
    <n v="5"/>
    <n v="0"/>
    <n v="0"/>
    <s v="ТУРИСТИЧЕСКА АГЕНЦИЯ СОЛВЕКС - ЕООД"/>
    <x v="3"/>
    <n v="3"/>
    <n v="1"/>
    <n v="1845.8145625"/>
    <n v="369.1629125"/>
    <s v="[&quot;RO&quot;]"/>
    <s v="22 Nov 2025 18:54"/>
    <s v="22 Nov 2025"/>
    <s v="Nov"/>
    <n v="0"/>
    <n v="0"/>
    <n v="0"/>
    <n v="5"/>
    <n v="0"/>
    <n v="5"/>
    <n v="0"/>
    <s v="22.11.2025"/>
    <x v="12"/>
    <s v="17.08.2026"/>
    <n v="34"/>
    <x v="0"/>
  </r>
  <r>
    <s v="TO"/>
    <n v="0"/>
    <n v="0"/>
    <n v="7"/>
    <n v="9446"/>
    <s v="18171"/>
    <s v="03 Aug 2026"/>
    <s v="03"/>
    <s v="Aug"/>
    <s v="10 Aug 2026"/>
    <s v="10"/>
    <s v="Aug"/>
    <n v="7"/>
    <n v="7"/>
    <n v="0"/>
    <n v="0"/>
    <s v="КЛУБ МАГЕЛАН - ООД"/>
    <x v="3"/>
    <n v="2"/>
    <n v="1"/>
    <n v="2233.2449271999999"/>
    <n v="319.03498959999996"/>
    <s v="Romania"/>
    <s v="12 Jan 2026 10:54"/>
    <s v="11 Jan 2026"/>
    <s v="Jan"/>
    <n v="0"/>
    <n v="0"/>
    <n v="0"/>
    <n v="7"/>
    <n v="0"/>
    <n v="7"/>
    <n v="0"/>
    <s v="12.01.2025"/>
    <x v="7"/>
    <s v="03.08.2026"/>
    <n v="32"/>
    <x v="0"/>
  </r>
  <r>
    <s v="TO"/>
    <n v="0"/>
    <n v="0"/>
    <n v="5"/>
    <n v="9449"/>
    <s v="1186850.227716"/>
    <s v="17 Aug 2026"/>
    <s v="17"/>
    <s v="Aug"/>
    <s v="22 Aug 2026"/>
    <s v="22"/>
    <s v="Aug"/>
    <n v="5"/>
    <n v="5"/>
    <n v="0"/>
    <n v="0"/>
    <s v="СЛР-ХОЛИДЕЙ-СЪРВИС ЕООД"/>
    <x v="4"/>
    <n v="3"/>
    <n v="0"/>
    <n v="2153.4666214999997"/>
    <n v="430.69332429999997"/>
    <s v="Romania"/>
    <s v="12 Jan 2026 11:28"/>
    <s v="10 Jan 2026"/>
    <s v="Jan"/>
    <n v="0"/>
    <n v="0"/>
    <n v="0"/>
    <n v="5"/>
    <n v="0"/>
    <n v="5"/>
    <n v="0"/>
    <s v="12.01.2025"/>
    <x v="7"/>
    <s v="17.08.2026"/>
    <n v="34"/>
    <x v="0"/>
  </r>
  <r>
    <s v="BOOKING"/>
    <n v="0"/>
    <n v="0"/>
    <n v="3"/>
    <n v="9095"/>
    <s v="6417187569"/>
    <s v="15 Aug 2026"/>
    <s v="15"/>
    <s v="Aug"/>
    <s v="18 Aug 2026"/>
    <s v="18"/>
    <s v="Aug"/>
    <n v="3"/>
    <n v="3"/>
    <n v="0"/>
    <n v="0"/>
    <s v="BOOKING"/>
    <x v="1"/>
    <n v="2"/>
    <n v="3"/>
    <n v="2589.9854482568808"/>
    <n v="863.32848275229344"/>
    <s v="Bulgaria"/>
    <s v="12 Dec 2025 22:10"/>
    <s v="12 Dec 2025"/>
    <s v="Dec"/>
    <n v="0"/>
    <n v="0"/>
    <n v="0"/>
    <n v="3"/>
    <n v="0"/>
    <n v="3"/>
    <n v="0"/>
    <s v="12.12.2025"/>
    <x v="16"/>
    <s v="15.08.2026"/>
    <n v="33"/>
    <x v="0"/>
  </r>
  <r>
    <s v="TO"/>
    <n v="0"/>
    <n v="0"/>
    <n v="7"/>
    <n v="8954"/>
    <s v="51469"/>
    <s v="09 Aug 2026"/>
    <s v="09"/>
    <s v="Aug"/>
    <s v="16 Aug 2026"/>
    <s v="16"/>
    <s v="Aug"/>
    <n v="7"/>
    <n v="7"/>
    <n v="0"/>
    <n v="0"/>
    <s v="КЛУБ МАГЕЛАН - ООД"/>
    <x v="3"/>
    <n v="2"/>
    <n v="2"/>
    <n v="2592.0810572999999"/>
    <n v="370.2972939"/>
    <m/>
    <s v="01 Dec 2025 09:57"/>
    <s v="30 Nov 2025"/>
    <s v="Dec"/>
    <n v="0"/>
    <n v="0"/>
    <n v="0"/>
    <n v="7"/>
    <n v="0"/>
    <n v="7"/>
    <n v="0"/>
    <s v="01.12.2025"/>
    <x v="13"/>
    <s v="09.08.2026"/>
    <n v="33"/>
    <x v="0"/>
  </r>
  <r>
    <s v="TOPOLA SKIES"/>
    <n v="0"/>
    <n v="0"/>
    <n v="9"/>
    <n v="9040"/>
    <s v="421929"/>
    <s v="12 Aug 2026"/>
    <s v="12"/>
    <s v="Aug"/>
    <s v="21 Aug 2026"/>
    <s v="21"/>
    <s v="Aug"/>
    <n v="9"/>
    <n v="9"/>
    <n v="0"/>
    <n v="0"/>
    <s v="TOPOLA SKIES"/>
    <x v="1"/>
    <n v="3"/>
    <n v="2"/>
    <n v="5668.3183211009173"/>
    <n v="629.81314678899071"/>
    <m/>
    <s v="06 Dec 2025 16:43"/>
    <s v="06 Dec 2025"/>
    <s v="Dec"/>
    <n v="0"/>
    <n v="0"/>
    <n v="0"/>
    <n v="9"/>
    <n v="0"/>
    <n v="9"/>
    <n v="0"/>
    <s v="06.12.2025"/>
    <x v="13"/>
    <s v="12.08.2026"/>
    <n v="33"/>
    <x v="0"/>
  </r>
  <r>
    <s v="TO"/>
    <n v="0"/>
    <n v="2"/>
    <n v="5"/>
    <n v="8988"/>
    <s v="2314748"/>
    <s v="20 Aug 2026"/>
    <s v="20"/>
    <s v="Aug"/>
    <s v="27 Aug 2026"/>
    <s v="27"/>
    <s v="Aug"/>
    <n v="7"/>
    <n v="7"/>
    <n v="0"/>
    <n v="0"/>
    <s v="ТУРИСТИЧЕСКА АГЕНЦИЯ СОЛВЕКС - ЕООД"/>
    <x v="3"/>
    <n v="2"/>
    <n v="2"/>
    <n v="2487.1703361"/>
    <n v="355.31004801428571"/>
    <s v="[&quot;RO&quot;]"/>
    <s v="02 Dec 2025 15:28"/>
    <s v="02 Dec 2025"/>
    <s v="Dec"/>
    <n v="0"/>
    <n v="0"/>
    <n v="0"/>
    <n v="7"/>
    <n v="0"/>
    <n v="7"/>
    <n v="0"/>
    <s v="02.12.2025"/>
    <x v="13"/>
    <s v="20.08.2026"/>
    <n v="34"/>
    <x v="0"/>
  </r>
  <r>
    <s v="TO"/>
    <n v="0"/>
    <n v="5"/>
    <n v="0"/>
    <n v="8291"/>
    <s v="50971"/>
    <s v="31 Aug 2026"/>
    <s v="31"/>
    <s v="Aug"/>
    <s v="05 Sep 2026"/>
    <s v="05"/>
    <s v="Sep"/>
    <n v="5"/>
    <n v="-26"/>
    <n v="0"/>
    <n v="4"/>
    <s v="КЛУБ МАГЕЛАН - ООД"/>
    <x v="6"/>
    <n v="2"/>
    <n v="1"/>
    <n v="1055.0724935000001"/>
    <n v="211.01449870000002"/>
    <m/>
    <s v="10 Nov 2025 13:18"/>
    <s v="10 Nov 2025"/>
    <s v="Nov"/>
    <n v="0"/>
    <n v="0"/>
    <n v="0"/>
    <n v="0"/>
    <n v="4"/>
    <n v="4"/>
    <n v="-1"/>
    <s v="10.11.2025"/>
    <x v="11"/>
    <s v="31.08.2026"/>
    <n v="36"/>
    <x v="0"/>
  </r>
  <r>
    <s v="TO"/>
    <n v="0"/>
    <n v="0"/>
    <n v="5"/>
    <n v="8835"/>
    <s v="2313570"/>
    <s v="13 Aug 2026"/>
    <s v="13"/>
    <s v="Aug"/>
    <s v="18 Aug 2026"/>
    <s v="18"/>
    <s v="Aug"/>
    <n v="5"/>
    <n v="5"/>
    <n v="0"/>
    <n v="0"/>
    <s v="ТУРИСТИЧЕСКА АГЕНЦИЯ СОЛВЕКС - ЕООД"/>
    <x v="2"/>
    <n v="2"/>
    <n v="2"/>
    <n v="1880.726128"/>
    <n v="376.1452256"/>
    <m/>
    <s v="26 Nov 2025 12:26"/>
    <s v="26 Nov 2025"/>
    <s v="Nov"/>
    <n v="0"/>
    <n v="0"/>
    <n v="0"/>
    <n v="5"/>
    <n v="0"/>
    <n v="5"/>
    <n v="0"/>
    <s v="26.11.2025"/>
    <x v="15"/>
    <s v="13.08.2026"/>
    <n v="33"/>
    <x v="0"/>
  </r>
  <r>
    <s v="TO"/>
    <n v="0"/>
    <n v="0"/>
    <n v="5"/>
    <n v="8194"/>
    <s v="1172173.220036"/>
    <s v="01 Aug 2026"/>
    <s v="01"/>
    <s v="Aug"/>
    <s v="06 Aug 2026"/>
    <s v="06"/>
    <s v="Aug"/>
    <n v="5"/>
    <n v="5"/>
    <n v="0"/>
    <n v="0"/>
    <s v="СЛР-ХОЛИДЕЙ-СЪРВИС ЕООД"/>
    <x v="4"/>
    <n v="3"/>
    <n v="1"/>
    <n v="1845.8145625"/>
    <n v="369.1629125"/>
    <s v="Romania"/>
    <s v="07 Nov 2025 13:46"/>
    <s v="06 Nov 2025"/>
    <s v="Nov"/>
    <n v="0"/>
    <n v="0"/>
    <n v="0"/>
    <n v="5"/>
    <n v="0"/>
    <n v="5"/>
    <n v="0"/>
    <s v="07.11.2025"/>
    <x v="3"/>
    <s v="01.08.2026"/>
    <n v="31"/>
    <x v="0"/>
  </r>
  <r>
    <s v="TO"/>
    <n v="0"/>
    <n v="0"/>
    <n v="6"/>
    <n v="8609"/>
    <s v="1177138.222139"/>
    <s v="04 Aug 2026"/>
    <s v="04"/>
    <s v="Aug"/>
    <s v="10 Aug 2026"/>
    <s v="10"/>
    <s v="Aug"/>
    <n v="6"/>
    <n v="6"/>
    <n v="0"/>
    <n v="0"/>
    <s v="СЛР-ХОЛИДЕЙ-СЪРВИС ЕООД"/>
    <x v="4"/>
    <n v="3"/>
    <n v="0"/>
    <n v="2214.9774750000001"/>
    <n v="369.1629125"/>
    <s v="Romania"/>
    <s v="19 Nov 2025 09:37"/>
    <s v="19 Nov 2025"/>
    <s v="Nov"/>
    <n v="0"/>
    <n v="0"/>
    <n v="0"/>
    <n v="6"/>
    <n v="0"/>
    <n v="6"/>
    <n v="0"/>
    <s v="19.11.2025"/>
    <x v="12"/>
    <s v="04.08.2026"/>
    <n v="32"/>
    <x v="0"/>
  </r>
  <r>
    <s v="TO"/>
    <n v="0"/>
    <n v="0"/>
    <n v="6"/>
    <n v="8406"/>
    <s v="1174941.221138"/>
    <s v="16 Aug 2026"/>
    <s v="16"/>
    <s v="Aug"/>
    <s v="22 Aug 2026"/>
    <s v="22"/>
    <s v="Aug"/>
    <n v="6"/>
    <n v="6"/>
    <n v="0"/>
    <n v="0"/>
    <s v="СЛР-ХОЛИДЕЙ-СЪРВИС ЕООД"/>
    <x v="2"/>
    <n v="2"/>
    <n v="1"/>
    <n v="1666.6018595999999"/>
    <n v="277.76697659999996"/>
    <s v="Romania"/>
    <s v="12 Nov 2025 10:29"/>
    <s v="12 Nov 2025"/>
    <s v="Nov"/>
    <n v="0"/>
    <n v="0"/>
    <n v="0"/>
    <n v="6"/>
    <n v="0"/>
    <n v="6"/>
    <n v="0"/>
    <s v="12.11.2025"/>
    <x v="11"/>
    <s v="16.08.2026"/>
    <n v="34"/>
    <x v="0"/>
  </r>
  <r>
    <s v="BOOKING"/>
    <n v="0"/>
    <n v="4"/>
    <n v="0"/>
    <n v="9579"/>
    <s v="5489163786"/>
    <s v="20 Jun 2026"/>
    <s v="20"/>
    <s v="Jun"/>
    <s v="24 Jun 2026"/>
    <s v="24"/>
    <s v="Jun"/>
    <n v="4"/>
    <n v="4"/>
    <n v="0"/>
    <n v="0"/>
    <s v="BOOKING"/>
    <x v="3"/>
    <n v="2"/>
    <n v="0"/>
    <n v="1418.5329952293575"/>
    <n v="354.63324880733938"/>
    <m/>
    <s v="19 Jan 2026 12:10"/>
    <s v="19 Jan 2026"/>
    <s v="Jan"/>
    <n v="0"/>
    <n v="4"/>
    <n v="0"/>
    <n v="0"/>
    <n v="0"/>
    <n v="4"/>
    <n v="0"/>
    <s v="19.01.2025"/>
    <x v="2"/>
    <s v="20.06.2026"/>
    <n v="25"/>
    <x v="1"/>
  </r>
  <r>
    <s v="TO"/>
    <n v="0"/>
    <n v="3"/>
    <n v="2"/>
    <n v="8385"/>
    <s v="2311244"/>
    <s v="23 Aug 2026"/>
    <s v="23"/>
    <s v="Aug"/>
    <s v="28 Aug 2026"/>
    <s v="28"/>
    <s v="Aug"/>
    <n v="5"/>
    <n v="5"/>
    <n v="0"/>
    <n v="0"/>
    <s v="ТУРИСТИЧЕСКА АГЕНЦИЯ СОЛВЕКС - ЕООД"/>
    <x v="4"/>
    <n v="3"/>
    <n v="1"/>
    <n v="1706.3247668999998"/>
    <n v="341.26495337999995"/>
    <s v="[&quot;RO&quot;]"/>
    <s v="11 Nov 2025 19:46"/>
    <s v="11 Nov 2025"/>
    <s v="Nov"/>
    <n v="0"/>
    <n v="0"/>
    <n v="0"/>
    <n v="5"/>
    <n v="0"/>
    <n v="5"/>
    <n v="0"/>
    <s v="11.11.2025"/>
    <x v="11"/>
    <s v="23.08.2026"/>
    <n v="35"/>
    <x v="0"/>
  </r>
  <r>
    <s v="TOPOLA SKIES"/>
    <n v="0"/>
    <n v="0"/>
    <n v="5"/>
    <n v="8240"/>
    <s v="405251"/>
    <s v="11 Aug 2026"/>
    <s v="11"/>
    <s v="Aug"/>
    <s v="16 Aug 2026"/>
    <s v="16"/>
    <s v="Aug"/>
    <n v="5"/>
    <n v="5"/>
    <n v="0"/>
    <n v="0"/>
    <s v="TOPOLA SKIES"/>
    <x v="4"/>
    <n v="2"/>
    <n v="1"/>
    <n v="1641.8205963302751"/>
    <n v="328.36411926605501"/>
    <m/>
    <s v="08 Nov 2025 21:52"/>
    <s v="08 Nov 2025"/>
    <s v="Nov"/>
    <n v="0"/>
    <n v="0"/>
    <n v="0"/>
    <n v="5"/>
    <n v="0"/>
    <n v="5"/>
    <n v="0"/>
    <s v="08.11.2025"/>
    <x v="3"/>
    <s v="11.08.2026"/>
    <n v="33"/>
    <x v="0"/>
  </r>
  <r>
    <s v="BOOKING"/>
    <n v="0"/>
    <n v="0"/>
    <n v="5"/>
    <n v="9223"/>
    <s v="5501947657"/>
    <s v="16 Aug 2026"/>
    <s v="16"/>
    <s v="Aug"/>
    <s v="21 Aug 2026"/>
    <s v="21"/>
    <s v="Aug"/>
    <n v="5"/>
    <n v="5"/>
    <n v="0"/>
    <n v="0"/>
    <s v="BOOKING"/>
    <x v="4"/>
    <n v="1"/>
    <n v="1"/>
    <n v="2441.7371229357796"/>
    <n v="488.34742458715596"/>
    <s v="Israel"/>
    <s v="29 Dec 2025 13:16"/>
    <s v="29 Dec 2025"/>
    <s v="Dec"/>
    <n v="0"/>
    <n v="0"/>
    <n v="0"/>
    <n v="5"/>
    <n v="0"/>
    <n v="5"/>
    <n v="0"/>
    <s v="29.12.2025"/>
    <x v="18"/>
    <s v="16.08.2026"/>
    <n v="34"/>
    <x v="1"/>
  </r>
  <r>
    <s v="TO"/>
    <n v="0"/>
    <n v="0"/>
    <n v="5"/>
    <n v="8064"/>
    <s v="0042"/>
    <s v="01 Aug 2026"/>
    <s v="01"/>
    <s v="Aug"/>
    <s v="06 Aug 2026"/>
    <s v="06"/>
    <s v="Aug"/>
    <n v="5"/>
    <n v="5"/>
    <n v="0"/>
    <n v="0"/>
    <s v="ТЕДИ - КАМ - ЕООД"/>
    <x v="4"/>
    <n v="3"/>
    <n v="1"/>
    <n v="1999.5428005000001"/>
    <n v="399.90856010000005"/>
    <s v="Romania"/>
    <s v="27 Oct 2025 16:01"/>
    <s v="16 Oct 2025"/>
    <s v="Oct"/>
    <n v="0"/>
    <n v="0"/>
    <n v="0"/>
    <n v="5"/>
    <n v="0"/>
    <n v="5"/>
    <n v="0"/>
    <s v="27.10.2025"/>
    <x v="4"/>
    <s v="01.08.2026"/>
    <n v="31"/>
    <x v="0"/>
  </r>
  <r>
    <s v="TO"/>
    <n v="0"/>
    <n v="0"/>
    <n v="5"/>
    <n v="8840"/>
    <s v="2313606"/>
    <s v="01 Aug 2026"/>
    <s v="01"/>
    <s v="Aug"/>
    <s v="06 Aug 2026"/>
    <s v="06"/>
    <s v="Aug"/>
    <n v="5"/>
    <n v="5"/>
    <n v="0"/>
    <n v="0"/>
    <s v="ТУРИСТИЧЕСКА АГЕНЦИЯ СОЛВЕКС - ЕООД"/>
    <x v="6"/>
    <n v="2"/>
    <n v="1"/>
    <n v="1446.1407019999999"/>
    <n v="289.22814039999997"/>
    <s v="[&quot;RO&quot;]"/>
    <s v="26 Nov 2025 13:16"/>
    <s v="26 Nov 2025"/>
    <s v="Nov"/>
    <n v="0"/>
    <n v="0"/>
    <n v="0"/>
    <n v="5"/>
    <n v="0"/>
    <n v="5"/>
    <n v="0"/>
    <s v="26.11.2025"/>
    <x v="15"/>
    <s v="01.08.2026"/>
    <n v="31"/>
    <x v="0"/>
  </r>
  <r>
    <s v="TO"/>
    <n v="0"/>
    <n v="0"/>
    <n v="5"/>
    <n v="8086"/>
    <s v="NT306961"/>
    <s v="01 Aug 2026"/>
    <s v="01"/>
    <s v="Aug"/>
    <s v="06 Aug 2026"/>
    <s v="06"/>
    <s v="Aug"/>
    <n v="5"/>
    <n v="5"/>
    <n v="0"/>
    <n v="0"/>
    <s v="НОВОТОН - ЕООД"/>
    <x v="3"/>
    <n v="1"/>
    <n v="1"/>
    <n v="1036.7854830000001"/>
    <n v="207.35709660000003"/>
    <s v="Romania"/>
    <s v="28 Oct 2025 11:29"/>
    <s v="27 Oct 2025"/>
    <s v="Oct"/>
    <n v="0"/>
    <n v="0"/>
    <n v="0"/>
    <n v="5"/>
    <n v="0"/>
    <n v="5"/>
    <n v="0"/>
    <s v="28.10.2025"/>
    <x v="4"/>
    <s v="01.08.2026"/>
    <n v="31"/>
    <x v="0"/>
  </r>
  <r>
    <s v="TO"/>
    <n v="0"/>
    <n v="0"/>
    <n v="5"/>
    <n v="8662"/>
    <s v="17229"/>
    <s v="03 Aug 2026"/>
    <s v="03"/>
    <s v="Aug"/>
    <s v="08 Aug 2026"/>
    <s v="08"/>
    <s v="Aug"/>
    <n v="5"/>
    <n v="5"/>
    <n v="0"/>
    <n v="0"/>
    <s v="КЛУБ МАГЕЛАН - ООД"/>
    <x v="1"/>
    <n v="4"/>
    <n v="0"/>
    <n v="2422.3932464999998"/>
    <n v="484.47864929999997"/>
    <m/>
    <s v="21 Nov 2025 09:56"/>
    <s v="21 Nov 2025"/>
    <s v="Nov"/>
    <n v="0"/>
    <n v="0"/>
    <n v="0"/>
    <n v="5"/>
    <n v="0"/>
    <n v="5"/>
    <n v="0"/>
    <s v="21.11.2025"/>
    <x v="12"/>
    <s v="03.08.2026"/>
    <n v="32"/>
    <x v="0"/>
  </r>
  <r>
    <s v="BOOKING"/>
    <n v="0"/>
    <n v="0"/>
    <n v="5"/>
    <n v="9303"/>
    <s v="6444193728"/>
    <s v="14 Aug 2026"/>
    <s v="14"/>
    <s v="Aug"/>
    <s v="19 Aug 2026"/>
    <s v="19"/>
    <s v="Aug"/>
    <n v="5"/>
    <n v="5"/>
    <n v="0"/>
    <n v="0"/>
    <s v="BOOKING"/>
    <x v="4"/>
    <n v="2"/>
    <n v="2"/>
    <n v="3391.3015596330274"/>
    <n v="678.26031192660548"/>
    <s v="Israel"/>
    <s v="31 Dec 2025 19:04"/>
    <s v="31 Dec 2025"/>
    <s v="Dec"/>
    <n v="0"/>
    <n v="0"/>
    <n v="0"/>
    <n v="5"/>
    <n v="0"/>
    <n v="5"/>
    <n v="0"/>
    <s v="31.12.2025"/>
    <x v="18"/>
    <s v="14.08.2026"/>
    <n v="33"/>
    <x v="0"/>
  </r>
  <r>
    <s v="TO"/>
    <n v="0"/>
    <n v="0"/>
    <n v="5"/>
    <n v="9256"/>
    <s v="0119321945"/>
    <s v="15 Aug 2026"/>
    <s v="15"/>
    <s v="Aug"/>
    <s v="20 Aug 2026"/>
    <s v="20"/>
    <s v="Aug"/>
    <n v="5"/>
    <n v="5"/>
    <n v="0"/>
    <n v="0"/>
    <s v="СЪНИ ТУРС ООД"/>
    <x v="6"/>
    <n v="2"/>
    <n v="0"/>
    <n v="1446.1407019999999"/>
    <n v="289.22814039999997"/>
    <s v="Bulgaria"/>
    <s v="30 Dec 2025 13:22"/>
    <s v="30 Dec 2025"/>
    <s v="Dec"/>
    <n v="0"/>
    <n v="0"/>
    <n v="0"/>
    <n v="5"/>
    <n v="0"/>
    <n v="5"/>
    <n v="0"/>
    <s v="30.12.2025"/>
    <x v="18"/>
    <s v="15.08.2026"/>
    <n v="33"/>
    <x v="0"/>
  </r>
  <r>
    <s v="TO"/>
    <n v="0"/>
    <n v="6"/>
    <n v="0"/>
    <n v="9072"/>
    <s v="60288"/>
    <s v="30 Aug 2026"/>
    <s v="30"/>
    <s v="Aug"/>
    <s v="05 Sep 2026"/>
    <s v="05"/>
    <s v="Sep"/>
    <n v="6"/>
    <n v="-25"/>
    <n v="1"/>
    <n v="4"/>
    <s v="КЛУБ МАГЕЛАН - ООД"/>
    <x v="6"/>
    <n v="2"/>
    <n v="1"/>
    <n v="1404.2468234"/>
    <n v="234.04113723333333"/>
    <m/>
    <s v="10 Dec 2025 13:10"/>
    <s v="10 Dec 2025"/>
    <s v="Dec"/>
    <n v="0"/>
    <n v="0"/>
    <n v="0"/>
    <n v="1"/>
    <n v="4"/>
    <n v="5"/>
    <n v="-1"/>
    <s v="10.12.2025"/>
    <x v="16"/>
    <s v="30.08.2026"/>
    <n v="36"/>
    <x v="0"/>
  </r>
  <r>
    <s v="TOPOLA SKIES"/>
    <n v="0"/>
    <n v="5"/>
    <n v="2"/>
    <n v="9086"/>
    <s v="424961"/>
    <s v="23 Aug 2026"/>
    <s v="23"/>
    <s v="Aug"/>
    <s v="30 Aug 2026"/>
    <s v="30"/>
    <s v="Aug"/>
    <n v="7"/>
    <n v="7"/>
    <n v="0"/>
    <n v="0"/>
    <s v="TOPOLA SKIES"/>
    <x v="5"/>
    <n v="2"/>
    <n v="2"/>
    <n v="3277.3251177981647"/>
    <n v="468.19699256880733"/>
    <m/>
    <s v="12 Dec 2025 00:28"/>
    <s v="12 Dec 2025"/>
    <s v="Dec"/>
    <n v="0"/>
    <n v="0"/>
    <n v="0"/>
    <n v="7"/>
    <n v="0"/>
    <n v="7"/>
    <n v="0"/>
    <s v="12.12.2025"/>
    <x v="16"/>
    <s v="23.08.2026"/>
    <n v="35"/>
    <x v="0"/>
  </r>
  <r>
    <s v="TO"/>
    <n v="0"/>
    <n v="0"/>
    <n v="5"/>
    <n v="8512"/>
    <s v="1176065.221552"/>
    <s v="03 Aug 2026"/>
    <s v="03"/>
    <s v="Aug"/>
    <s v="08 Aug 2026"/>
    <s v="08"/>
    <s v="Aug"/>
    <n v="5"/>
    <n v="5"/>
    <n v="0"/>
    <n v="0"/>
    <s v="СЛР-ХОЛИДЕЙ-СЪРВИС ЕООД"/>
    <x v="6"/>
    <n v="2"/>
    <n v="2"/>
    <n v="1668.714156"/>
    <n v="333.74283120000001"/>
    <s v="Romania"/>
    <s v="15 Nov 2025 12:59"/>
    <s v="15 Nov 2025"/>
    <s v="Nov"/>
    <n v="0"/>
    <n v="0"/>
    <n v="0"/>
    <n v="5"/>
    <n v="0"/>
    <n v="5"/>
    <n v="0"/>
    <s v="15.11.2025"/>
    <x v="11"/>
    <s v="03.08.2026"/>
    <n v="32"/>
    <x v="0"/>
  </r>
  <r>
    <s v="BOOKING"/>
    <n v="0"/>
    <n v="5"/>
    <n v="0"/>
    <n v="10140"/>
    <s v="5368877599"/>
    <s v="21 Jun 2026"/>
    <s v="21"/>
    <s v="Jun"/>
    <s v="26 Jun 2026"/>
    <s v="26"/>
    <s v="Jun"/>
    <n v="5"/>
    <n v="5"/>
    <n v="0"/>
    <n v="0"/>
    <s v="BOOKING"/>
    <x v="4"/>
    <n v="2"/>
    <n v="2"/>
    <n v="2325.4639266055042"/>
    <n v="465.09278532110085"/>
    <s v="Romania"/>
    <s v="18 Feb 2026 22:56"/>
    <s v="18 Feb 2026"/>
    <s v="Feb"/>
    <n v="0"/>
    <n v="5"/>
    <n v="0"/>
    <n v="0"/>
    <n v="0"/>
    <n v="5"/>
    <n v="0"/>
    <s v="18.02.2025"/>
    <x v="14"/>
    <s v="21.06.2026"/>
    <n v="26"/>
    <x v="1"/>
  </r>
  <r>
    <s v="TO"/>
    <n v="0"/>
    <n v="5"/>
    <n v="0"/>
    <n v="9580"/>
    <s v="1189876.229281"/>
    <s v="23 Jun 2026"/>
    <s v="23"/>
    <s v="Jun"/>
    <s v="28 Jun 2026"/>
    <s v="28"/>
    <s v="Jun"/>
    <n v="5"/>
    <n v="5"/>
    <n v="0"/>
    <n v="0"/>
    <s v="СЛР-ХОЛИДЕЙ-СЪРВИС ЕООД"/>
    <x v="1"/>
    <n v="4"/>
    <n v="1"/>
    <n v="2449.2467923999998"/>
    <n v="489.84935847999998"/>
    <s v="Romania"/>
    <s v="19 Jan 2026 12:24"/>
    <s v="19 Jan 2026"/>
    <s v="Jan"/>
    <n v="0"/>
    <n v="5"/>
    <n v="0"/>
    <n v="0"/>
    <n v="0"/>
    <n v="5"/>
    <n v="0"/>
    <s v="19.01.2025"/>
    <x v="2"/>
    <s v="23.06.2026"/>
    <n v="26"/>
    <x v="0"/>
  </r>
  <r>
    <s v="TO"/>
    <n v="0"/>
    <n v="0"/>
    <n v="7"/>
    <n v="8111"/>
    <s v="NT307170"/>
    <s v="01 Aug 2026"/>
    <s v="01"/>
    <s v="Aug"/>
    <s v="08 Aug 2026"/>
    <s v="08"/>
    <s v="Aug"/>
    <n v="7"/>
    <n v="7"/>
    <n v="0"/>
    <n v="0"/>
    <s v="НОВОТОН - ЕООД"/>
    <x v="4"/>
    <n v="2"/>
    <n v="1"/>
    <n v="2073.6100826000002"/>
    <n v="296.2300118"/>
    <m/>
    <s v="31 Oct 2025 10:33"/>
    <s v="31 Oct 2025"/>
    <s v="Oct"/>
    <n v="0"/>
    <n v="0"/>
    <n v="0"/>
    <n v="7"/>
    <n v="0"/>
    <n v="7"/>
    <n v="0"/>
    <s v="31.10.2025"/>
    <x v="4"/>
    <s v="01.08.2026"/>
    <n v="31"/>
    <x v="0"/>
  </r>
  <r>
    <s v="TO"/>
    <n v="0"/>
    <n v="1"/>
    <n v="4"/>
    <n v="9251"/>
    <s v="2317334"/>
    <s v="21 Aug 2026"/>
    <s v="21"/>
    <s v="Aug"/>
    <s v="26 Aug 2026"/>
    <s v="26"/>
    <s v="Aug"/>
    <n v="5"/>
    <n v="5"/>
    <n v="0"/>
    <n v="0"/>
    <s v="ТУРИСТИЧЕСКА АГЕНЦИЯ СОЛВЕКС - ЕООД"/>
    <x v="0"/>
    <n v="2"/>
    <n v="2"/>
    <n v="0"/>
    <n v="0"/>
    <m/>
    <s v="30 Dec 2025 12:53"/>
    <s v="30 Dec 2025"/>
    <s v="Dec"/>
    <n v="0"/>
    <n v="0"/>
    <n v="0"/>
    <n v="5"/>
    <n v="0"/>
    <n v="5"/>
    <n v="0"/>
    <s v="30.12.2025"/>
    <x v="18"/>
    <s v="21.08.2026"/>
    <n v="34"/>
    <x v="1"/>
  </r>
  <r>
    <s v="TO"/>
    <n v="0"/>
    <n v="0"/>
    <n v="5"/>
    <n v="9263"/>
    <s v="1184029.226099"/>
    <s v="20 Aug 2026"/>
    <s v="20"/>
    <s v="Aug"/>
    <s v="25 Aug 2026"/>
    <s v="25"/>
    <s v="Aug"/>
    <n v="5"/>
    <n v="5"/>
    <n v="0"/>
    <n v="0"/>
    <s v="СЛР-ХОЛИДЕЙ-СЪРВИС ЕООД"/>
    <x v="3"/>
    <n v="2"/>
    <n v="1"/>
    <n v="1453.1816899999999"/>
    <n v="290.63633799999997"/>
    <s v="Romania"/>
    <s v="30 Dec 2025 14:32"/>
    <s v="30 Dec 2025"/>
    <s v="Dec"/>
    <n v="0"/>
    <n v="0"/>
    <n v="0"/>
    <n v="5"/>
    <n v="0"/>
    <n v="5"/>
    <n v="0"/>
    <s v="30.12.2025"/>
    <x v="18"/>
    <s v="20.08.2026"/>
    <n v="34"/>
    <x v="0"/>
  </r>
  <r>
    <s v="TO"/>
    <n v="0"/>
    <n v="0"/>
    <n v="5"/>
    <n v="9126"/>
    <s v="2316096"/>
    <s v="04 Aug 2026"/>
    <s v="04"/>
    <s v="Aug"/>
    <s v="09 Aug 2026"/>
    <s v="09"/>
    <s v="Aug"/>
    <n v="5"/>
    <n v="5"/>
    <n v="0"/>
    <n v="0"/>
    <s v="ТУРИСТИЧЕСКА АГЕНЦИЯ СОЛВЕКС - ЕООД"/>
    <x v="1"/>
    <n v="2"/>
    <n v="3"/>
    <n v="2624.2349024999999"/>
    <n v="524.84698049999997"/>
    <m/>
    <s v="16 Dec 2025 16:01"/>
    <s v="16 Dec 2025"/>
    <s v="Dec"/>
    <n v="0"/>
    <n v="0"/>
    <n v="0"/>
    <n v="5"/>
    <n v="0"/>
    <n v="5"/>
    <n v="0"/>
    <s v="16.12.2025"/>
    <x v="10"/>
    <s v="04.08.2026"/>
    <n v="32"/>
    <x v="0"/>
  </r>
  <r>
    <s v="TO"/>
    <n v="0"/>
    <n v="0"/>
    <n v="5"/>
    <n v="9301"/>
    <s v="2317604"/>
    <s v="07 Aug 2026"/>
    <s v="07"/>
    <s v="Aug"/>
    <s v="12 Aug 2026"/>
    <s v="12"/>
    <s v="Aug"/>
    <n v="5"/>
    <n v="5"/>
    <n v="0"/>
    <n v="0"/>
    <s v="ТУРИСТИЧЕСКА АГЕНЦИЯ СОЛВЕКС - ЕООД"/>
    <x v="7"/>
    <n v="2"/>
    <n v="4"/>
    <n v="3079.063169"/>
    <n v="615.81263379999996"/>
    <m/>
    <s v="31 Dec 2025 17:31"/>
    <s v="31 Dec 2025"/>
    <s v="Dec"/>
    <n v="0"/>
    <n v="0"/>
    <n v="0"/>
    <n v="5"/>
    <n v="0"/>
    <n v="5"/>
    <n v="0"/>
    <s v="31.12.2025"/>
    <x v="18"/>
    <s v="07.08.2026"/>
    <n v="32"/>
    <x v="0"/>
  </r>
  <r>
    <s v="TO"/>
    <n v="0"/>
    <n v="0"/>
    <n v="5"/>
    <n v="8743"/>
    <s v="1178358.222729"/>
    <s v="09 Aug 2026"/>
    <s v="09"/>
    <s v="Aug"/>
    <s v="14 Aug 2026"/>
    <s v="14"/>
    <s v="Aug"/>
    <n v="5"/>
    <n v="5"/>
    <n v="0"/>
    <n v="0"/>
    <s v="СЛР-ХОЛИДЕЙ-СЪРВИС ЕООД"/>
    <x v="2"/>
    <n v="2"/>
    <n v="2"/>
    <n v="1735.9947079999999"/>
    <n v="347.19894160000001"/>
    <s v="Romania"/>
    <s v="24 Nov 2025 10:43"/>
    <s v="24 Nov 2025"/>
    <s v="Nov"/>
    <n v="0"/>
    <n v="0"/>
    <n v="0"/>
    <n v="5"/>
    <n v="0"/>
    <n v="5"/>
    <n v="0"/>
    <s v="24.11.2025"/>
    <x v="15"/>
    <s v="09.08.2026"/>
    <n v="33"/>
    <x v="0"/>
  </r>
  <r>
    <s v="TO"/>
    <n v="0"/>
    <n v="5"/>
    <n v="0"/>
    <n v="8888"/>
    <s v="1180017.223331"/>
    <s v="27 Aug 2026"/>
    <s v="27"/>
    <s v="Aug"/>
    <s v="01 Sep 2026"/>
    <s v="01"/>
    <s v="Sep"/>
    <n v="5"/>
    <n v="-26"/>
    <n v="4"/>
    <n v="0"/>
    <s v="СЛР-ХОЛИДЕЙ-СЪРВИС ЕООД"/>
    <x v="4"/>
    <n v="2"/>
    <n v="2"/>
    <n v="1635.7975371"/>
    <n v="327.15950742000001"/>
    <s v="Romania"/>
    <s v="28 Nov 2025 10:04"/>
    <s v="27 Nov 2025"/>
    <s v="Nov"/>
    <n v="0"/>
    <n v="0"/>
    <n v="0"/>
    <n v="4"/>
    <n v="0"/>
    <n v="4"/>
    <n v="-1"/>
    <s v="28.11.2025"/>
    <x v="15"/>
    <s v="27.08.2026"/>
    <n v="35"/>
    <x v="0"/>
  </r>
  <r>
    <s v="TOPOLA SKIES"/>
    <n v="0"/>
    <n v="0"/>
    <n v="6"/>
    <n v="9281"/>
    <s v="435140"/>
    <s v="16 Aug 2026"/>
    <s v="16"/>
    <s v="Aug"/>
    <s v="22 Aug 2026"/>
    <s v="22"/>
    <s v="Aug"/>
    <n v="6"/>
    <n v="6"/>
    <n v="0"/>
    <n v="0"/>
    <s v="TOPOLA SKIES"/>
    <x v="6"/>
    <n v="2"/>
    <n v="1"/>
    <n v="2085.3813082568804"/>
    <n v="347.56355137614673"/>
    <m/>
    <s v="31 Dec 2025 08:58"/>
    <s v="31 Dec 2025"/>
    <s v="Dec"/>
    <n v="0"/>
    <n v="0"/>
    <n v="0"/>
    <n v="6"/>
    <n v="0"/>
    <n v="6"/>
    <n v="0"/>
    <s v="31.12.2025"/>
    <x v="18"/>
    <s v="16.08.2026"/>
    <n v="34"/>
    <x v="0"/>
  </r>
  <r>
    <s v="TO"/>
    <n v="0"/>
    <n v="0"/>
    <n v="6"/>
    <n v="9325"/>
    <s v="2874"/>
    <s v="11 Aug 2026"/>
    <s v="11"/>
    <s v="Aug"/>
    <s v="17 Aug 2026"/>
    <s v="17"/>
    <s v="Aug"/>
    <n v="6"/>
    <n v="6"/>
    <n v="0"/>
    <n v="0"/>
    <s v="ТЕДИ - КАМ - ЕООД"/>
    <x v="4"/>
    <n v="1"/>
    <n v="1"/>
    <n v="0"/>
    <n v="0"/>
    <s v="Israel"/>
    <s v="02 Jan 2026 11:02"/>
    <s v="31 Dec 2025"/>
    <s v="Jan"/>
    <n v="0"/>
    <n v="0"/>
    <n v="0"/>
    <n v="6"/>
    <n v="0"/>
    <n v="6"/>
    <n v="0"/>
    <s v="02.01.2025"/>
    <x v="20"/>
    <s v="11.08.2026"/>
    <n v="33"/>
    <x v="1"/>
  </r>
  <r>
    <s v="TO"/>
    <n v="0"/>
    <n v="5"/>
    <n v="0"/>
    <n v="8678"/>
    <s v="17236"/>
    <s v="25 Aug 2026"/>
    <s v="25"/>
    <s v="Aug"/>
    <s v="30 Aug 2026"/>
    <s v="30"/>
    <s v="Aug"/>
    <n v="5"/>
    <n v="5"/>
    <n v="0"/>
    <n v="0"/>
    <s v="КЛУБ МАГЕЛАН - ООД"/>
    <x v="6"/>
    <n v="2"/>
    <n v="0"/>
    <n v="1205.7691950000001"/>
    <n v="241.153839"/>
    <m/>
    <s v="21 Nov 2025 11:46"/>
    <s v="21 Nov 2025"/>
    <s v="Nov"/>
    <n v="0"/>
    <n v="0"/>
    <n v="0"/>
    <n v="5"/>
    <n v="0"/>
    <n v="5"/>
    <n v="0"/>
    <s v="21.11.2025"/>
    <x v="12"/>
    <s v="25.08.2026"/>
    <n v="35"/>
    <x v="0"/>
  </r>
  <r>
    <s v="TO"/>
    <n v="0"/>
    <n v="0"/>
    <n v="7"/>
    <n v="9077"/>
    <s v="17690"/>
    <s v="02 Aug 2026"/>
    <s v="02"/>
    <s v="Aug"/>
    <s v="09 Aug 2026"/>
    <s v="09"/>
    <s v="Aug"/>
    <n v="7"/>
    <n v="7"/>
    <n v="0"/>
    <n v="0"/>
    <s v="КЛУБ МАГЕЛАН - ООД"/>
    <x v="1"/>
    <n v="5"/>
    <n v="0"/>
    <n v="4408.7146361999994"/>
    <n v="629.8163765999999"/>
    <m/>
    <s v="11 Dec 2025 10:08"/>
    <s v="10 Dec 2025"/>
    <s v="Dec"/>
    <n v="0"/>
    <n v="0"/>
    <n v="0"/>
    <n v="7"/>
    <n v="0"/>
    <n v="7"/>
    <n v="0"/>
    <s v="11.12.2025"/>
    <x v="16"/>
    <s v="02.08.2026"/>
    <n v="32"/>
    <x v="0"/>
  </r>
  <r>
    <s v="TO"/>
    <n v="0"/>
    <n v="0"/>
    <n v="5"/>
    <n v="8088"/>
    <s v="NT306962"/>
    <s v="01 Aug 2026"/>
    <s v="01"/>
    <s v="Aug"/>
    <s v="06 Aug 2026"/>
    <s v="06"/>
    <s v="Aug"/>
    <n v="5"/>
    <n v="5"/>
    <n v="0"/>
    <n v="0"/>
    <s v="НОВОТОН - ЕООД"/>
    <x v="6"/>
    <n v="2"/>
    <n v="2"/>
    <n v="1807.6758775000001"/>
    <n v="361.53517550000004"/>
    <m/>
    <s v="28 Oct 2025 11:34"/>
    <s v="27 Oct 2025"/>
    <s v="Oct"/>
    <n v="0"/>
    <n v="0"/>
    <n v="0"/>
    <n v="5"/>
    <n v="0"/>
    <n v="5"/>
    <n v="0"/>
    <s v="28.10.2025"/>
    <x v="4"/>
    <s v="01.08.2026"/>
    <n v="31"/>
    <x v="0"/>
  </r>
  <r>
    <s v="TO"/>
    <n v="0"/>
    <n v="0"/>
    <n v="7"/>
    <n v="9452"/>
    <s v="2318862"/>
    <s v="20 Jul 2026"/>
    <s v="20"/>
    <s v="Jul"/>
    <s v="27 Jul 2026"/>
    <s v="27"/>
    <s v="Jul"/>
    <n v="7"/>
    <n v="7"/>
    <n v="0"/>
    <n v="0"/>
    <s v="ТУРИСТИЧЕСКА АГЕНЦИЯ СОЛВЕКС - ЕООД"/>
    <x v="6"/>
    <n v="3"/>
    <n v="0"/>
    <n v="2943.5241499999997"/>
    <n v="420.50344999999999"/>
    <s v="Romania"/>
    <s v="12 Jan 2026 12:18"/>
    <s v="12 Jan 2026"/>
    <s v="Jan"/>
    <n v="0"/>
    <n v="0"/>
    <n v="7"/>
    <n v="0"/>
    <n v="0"/>
    <n v="7"/>
    <n v="0"/>
    <s v="12.01.2025"/>
    <x v="7"/>
    <s v="20.07.2026"/>
    <n v="30"/>
    <x v="0"/>
  </r>
  <r>
    <s v="TO"/>
    <n v="0"/>
    <n v="0"/>
    <n v="7"/>
    <n v="9193"/>
    <s v="1183250.225621"/>
    <s v="05 Aug 2026"/>
    <s v="05"/>
    <s v="Aug"/>
    <s v="12 Aug 2026"/>
    <s v="12"/>
    <s v="Aug"/>
    <n v="7"/>
    <n v="7"/>
    <n v="0"/>
    <n v="0"/>
    <s v="СЛР-ХОЛИДЕЙ-СЪРВИС ЕООД"/>
    <x v="5"/>
    <n v="3"/>
    <n v="1"/>
    <n v="3174.2142985"/>
    <n v="453.45918549999999"/>
    <s v="Romania"/>
    <s v="26 Dec 2025 13:49"/>
    <s v="26 Dec 2025"/>
    <s v="Dec"/>
    <n v="0"/>
    <n v="0"/>
    <n v="0"/>
    <n v="7"/>
    <n v="0"/>
    <n v="7"/>
    <n v="0"/>
    <s v="26.12.2025"/>
    <x v="21"/>
    <s v="05.08.2026"/>
    <n v="32"/>
    <x v="0"/>
  </r>
  <r>
    <s v="TO"/>
    <n v="0"/>
    <n v="7"/>
    <n v="0"/>
    <n v="8790"/>
    <s v="1178764.222821"/>
    <s v="29 Aug 2026"/>
    <s v="29"/>
    <s v="Aug"/>
    <s v="05 Sep 2026"/>
    <s v="05"/>
    <s v="Sep"/>
    <n v="7"/>
    <n v="-24"/>
    <n v="2"/>
    <n v="4"/>
    <s v="СЛР-ХОЛИДЕЙ-СЪРВИС ЕООД"/>
    <x v="1"/>
    <n v="3"/>
    <n v="3"/>
    <n v="3102.7678286"/>
    <n v="443.25254694285712"/>
    <s v="Romania"/>
    <s v="24 Nov 2025 16:30"/>
    <s v="24 Nov 2025"/>
    <s v="Nov"/>
    <n v="0"/>
    <n v="0"/>
    <n v="0"/>
    <n v="2"/>
    <n v="4"/>
    <n v="6"/>
    <n v="-1"/>
    <s v="24.11.2025"/>
    <x v="15"/>
    <s v="29.08.2026"/>
    <n v="35"/>
    <x v="0"/>
  </r>
  <r>
    <s v="TO"/>
    <n v="0"/>
    <n v="0"/>
    <n v="6"/>
    <n v="8504"/>
    <s v="1176002.221528"/>
    <s v="17 Aug 2026"/>
    <s v="17"/>
    <s v="Aug"/>
    <s v="23 Aug 2026"/>
    <s v="23"/>
    <s v="Aug"/>
    <n v="6"/>
    <n v="6"/>
    <n v="0"/>
    <n v="0"/>
    <s v="СЛР-ХОЛИДЕЙ-СЪРВИС ЕООД"/>
    <x v="2"/>
    <n v="2"/>
    <n v="1"/>
    <n v="1666.6018595999999"/>
    <n v="277.76697659999996"/>
    <s v="Romania"/>
    <s v="14 Nov 2025 19:47"/>
    <s v="14 Nov 2025"/>
    <s v="Nov"/>
    <n v="0"/>
    <n v="0"/>
    <n v="0"/>
    <n v="6"/>
    <n v="0"/>
    <n v="6"/>
    <n v="0"/>
    <s v="14.11.2025"/>
    <x v="11"/>
    <s v="17.08.2026"/>
    <n v="34"/>
    <x v="0"/>
  </r>
  <r>
    <s v="TO"/>
    <n v="0"/>
    <n v="0"/>
    <n v="8"/>
    <n v="9000"/>
    <s v="1181287.223988"/>
    <s v="14 Jul 2026"/>
    <s v="14"/>
    <s v="Jul"/>
    <s v="22 Jul 2026"/>
    <s v="22"/>
    <s v="Jul"/>
    <n v="8"/>
    <n v="8"/>
    <n v="0"/>
    <n v="0"/>
    <s v="СЛР-ХОЛИДЕЙ-СЪРВИС ЕООД"/>
    <x v="6"/>
    <n v="1"/>
    <n v="0"/>
    <n v="1619.7401728"/>
    <n v="202.4675216"/>
    <s v="Romania"/>
    <s v="02 Dec 2025 21:35"/>
    <s v="02 Dec 2025"/>
    <s v="Dec"/>
    <n v="0"/>
    <n v="0"/>
    <n v="8"/>
    <n v="0"/>
    <n v="0"/>
    <n v="8"/>
    <n v="0"/>
    <s v="02.12.2025"/>
    <x v="13"/>
    <s v="14.07.2026"/>
    <n v="29"/>
    <x v="0"/>
  </r>
  <r>
    <s v="TO"/>
    <n v="0"/>
    <n v="7"/>
    <n v="0"/>
    <n v="8789"/>
    <s v="1178764.222820"/>
    <s v="29 Aug 2026"/>
    <s v="29"/>
    <s v="Aug"/>
    <s v="05 Sep 2026"/>
    <s v="05"/>
    <s v="Sep"/>
    <n v="7"/>
    <n v="-24"/>
    <n v="2"/>
    <n v="4"/>
    <s v="СЛР-ХОЛИДЕЙ-СЪРВИС ЕООД"/>
    <x v="6"/>
    <n v="3"/>
    <n v="1"/>
    <n v="2075.4681211000002"/>
    <n v="296.49544587142861"/>
    <s v="Romania"/>
    <s v="24 Nov 2025 16:30"/>
    <s v="24 Nov 2025"/>
    <s v="Nov"/>
    <n v="0"/>
    <n v="0"/>
    <n v="0"/>
    <n v="2"/>
    <n v="4"/>
    <n v="6"/>
    <n v="-1"/>
    <s v="24.11.2025"/>
    <x v="15"/>
    <s v="29.08.2026"/>
    <n v="35"/>
    <x v="0"/>
  </r>
  <r>
    <s v="TO"/>
    <n v="0"/>
    <n v="0"/>
    <n v="7"/>
    <n v="8791"/>
    <s v="NT309993"/>
    <s v="01 Aug 2026"/>
    <s v="01"/>
    <s v="Aug"/>
    <s v="08 Aug 2026"/>
    <s v="08"/>
    <s v="Aug"/>
    <n v="7"/>
    <n v="7"/>
    <n v="0"/>
    <n v="0"/>
    <s v="НОВОТОН - ЕООД"/>
    <x v="4"/>
    <n v="3"/>
    <n v="1"/>
    <n v="2584.1403875000001"/>
    <n v="369.1629125"/>
    <m/>
    <s v="24 Nov 2025 16:33"/>
    <s v="24 Nov 2025"/>
    <s v="Nov"/>
    <n v="0"/>
    <n v="0"/>
    <n v="0"/>
    <n v="7"/>
    <n v="0"/>
    <n v="7"/>
    <n v="0"/>
    <s v="24.11.2025"/>
    <x v="15"/>
    <s v="01.08.2026"/>
    <n v="31"/>
    <x v="0"/>
  </r>
  <r>
    <s v="TO"/>
    <n v="0"/>
    <n v="8"/>
    <n v="0"/>
    <n v="8804"/>
    <s v="1178838.222884"/>
    <s v="27 Aug 2026"/>
    <s v="27"/>
    <s v="Aug"/>
    <s v="04 Sep 2026"/>
    <s v="04"/>
    <s v="Sep"/>
    <n v="8"/>
    <n v="-23"/>
    <n v="4"/>
    <n v="3"/>
    <s v="СЛР-ХОЛИДЕЙ-СЪРВИС ЕООД"/>
    <x v="6"/>
    <n v="2"/>
    <n v="1"/>
    <n v="1808.6733508"/>
    <n v="226.08416885"/>
    <s v="Romania"/>
    <s v="25 Nov 2025 10:05"/>
    <s v="24 Nov 2025"/>
    <s v="Nov"/>
    <n v="0"/>
    <n v="0"/>
    <n v="0"/>
    <n v="4"/>
    <n v="3"/>
    <n v="7"/>
    <n v="-1"/>
    <s v="25.11.2025"/>
    <x v="15"/>
    <s v="27.08.2026"/>
    <n v="35"/>
    <x v="0"/>
  </r>
  <r>
    <s v="TO"/>
    <n v="0"/>
    <n v="3"/>
    <n v="3"/>
    <n v="9404"/>
    <s v="1186385.227363"/>
    <s v="22 Aug 2026"/>
    <s v="22"/>
    <s v="Aug"/>
    <s v="28 Aug 2026"/>
    <s v="28"/>
    <s v="Aug"/>
    <n v="6"/>
    <n v="6"/>
    <n v="0"/>
    <n v="0"/>
    <s v="СЛР-ХОЛИДЕЙ-СЪРВИС ЕООД"/>
    <x v="2"/>
    <n v="2"/>
    <n v="1"/>
    <n v="1823.7723584"/>
    <n v="303.96205973333332"/>
    <s v="Romania"/>
    <s v="09 Jan 2026 09:51"/>
    <s v="08 Jan 2026"/>
    <s v="Jan"/>
    <n v="0"/>
    <n v="0"/>
    <n v="0"/>
    <n v="6"/>
    <n v="0"/>
    <n v="6"/>
    <n v="0"/>
    <s v="09.01.2025"/>
    <x v="1"/>
    <s v="22.08.2026"/>
    <n v="34"/>
    <x v="0"/>
  </r>
  <r>
    <s v="TO"/>
    <n v="0"/>
    <n v="3"/>
    <n v="3"/>
    <n v="9403"/>
    <s v="1186386.227361"/>
    <s v="22 Aug 2026"/>
    <s v="22"/>
    <s v="Aug"/>
    <s v="28 Aug 2026"/>
    <s v="28"/>
    <s v="Aug"/>
    <n v="6"/>
    <n v="6"/>
    <n v="0"/>
    <n v="0"/>
    <s v="СЛР-ХОЛИДЕЙ-СЪРВИС ЕООД"/>
    <x v="2"/>
    <n v="2"/>
    <n v="1"/>
    <n v="1823.7723584"/>
    <n v="303.96205973333332"/>
    <s v="Romania"/>
    <s v="09 Jan 2026 09:51"/>
    <s v="08 Jan 2026"/>
    <s v="Jan"/>
    <n v="0"/>
    <n v="0"/>
    <n v="0"/>
    <n v="6"/>
    <n v="0"/>
    <n v="6"/>
    <n v="0"/>
    <s v="09.01.2025"/>
    <x v="1"/>
    <s v="22.08.2026"/>
    <n v="34"/>
    <x v="0"/>
  </r>
  <r>
    <s v="TO"/>
    <n v="0"/>
    <n v="0"/>
    <n v="7"/>
    <n v="8647"/>
    <s v="NT309500"/>
    <s v="17 Jul 2026"/>
    <s v="17"/>
    <s v="Jul"/>
    <s v="24 Jul 2026"/>
    <s v="24"/>
    <s v="Jul"/>
    <n v="7"/>
    <n v="7"/>
    <n v="0"/>
    <n v="0"/>
    <s v="НОВОТОН - ЕООД"/>
    <x v="4"/>
    <n v="2"/>
    <n v="2"/>
    <n v="2392.7428637000003"/>
    <n v="341.82040910000006"/>
    <m/>
    <s v="20 Nov 2025 14:24"/>
    <s v="20 Nov 2025"/>
    <s v="Nov"/>
    <n v="0"/>
    <n v="0"/>
    <n v="7"/>
    <n v="0"/>
    <n v="0"/>
    <n v="7"/>
    <n v="0"/>
    <s v="20.11.2025"/>
    <x v="12"/>
    <s v="17.07.2026"/>
    <n v="29"/>
    <x v="0"/>
  </r>
  <r>
    <s v="TOPOLA SKIES"/>
    <n v="0"/>
    <n v="0"/>
    <n v="5"/>
    <n v="8653"/>
    <s v="412112"/>
    <s v="22 Jul 2026"/>
    <s v="22"/>
    <s v="Jul"/>
    <s v="27 Jul 2026"/>
    <s v="27"/>
    <s v="Jul"/>
    <n v="5"/>
    <n v="5"/>
    <n v="0"/>
    <n v="0"/>
    <s v="TOPOLA SKIES"/>
    <x v="2"/>
    <n v="2"/>
    <n v="1"/>
    <n v="1801.9653922018347"/>
    <n v="360.39307844036693"/>
    <m/>
    <s v="21 Nov 2025 07:05"/>
    <s v="21 Nov 2025"/>
    <s v="Nov"/>
    <n v="0"/>
    <n v="0"/>
    <n v="5"/>
    <n v="0"/>
    <n v="0"/>
    <n v="5"/>
    <n v="0"/>
    <s v="21.11.2025"/>
    <x v="12"/>
    <s v="22.07.2026"/>
    <n v="30"/>
    <x v="0"/>
  </r>
  <r>
    <s v="TO"/>
    <n v="0"/>
    <n v="0"/>
    <n v="5"/>
    <n v="8596"/>
    <s v="011920577"/>
    <s v="14 Jul 2026"/>
    <s v="14"/>
    <s v="Jul"/>
    <s v="19 Jul 2026"/>
    <s v="19"/>
    <s v="Jul"/>
    <n v="5"/>
    <n v="5"/>
    <n v="0"/>
    <n v="0"/>
    <s v="СЪНИ ТУРС ООД"/>
    <x v="6"/>
    <n v="2"/>
    <n v="1"/>
    <n v="1446.1407019999999"/>
    <n v="289.22814039999997"/>
    <s v="Bulgaria"/>
    <s v="18 Nov 2025 13:38"/>
    <s v="18 Nov 2025"/>
    <s v="Nov"/>
    <n v="0"/>
    <n v="0"/>
    <n v="5"/>
    <n v="0"/>
    <n v="0"/>
    <n v="5"/>
    <n v="0"/>
    <s v="18.11.2025"/>
    <x v="12"/>
    <s v="14.07.2026"/>
    <n v="29"/>
    <x v="0"/>
  </r>
  <r>
    <s v="TO"/>
    <n v="0"/>
    <n v="0"/>
    <n v="5"/>
    <n v="9437"/>
    <s v="3098"/>
    <s v="26 Jul 2026"/>
    <s v="26"/>
    <s v="Jul"/>
    <s v="31 Jul 2026"/>
    <s v="31"/>
    <s v="Jul"/>
    <n v="5"/>
    <n v="5"/>
    <n v="0"/>
    <n v="0"/>
    <s v="КЛУБ МАГЕЛАН - ООД"/>
    <x v="6"/>
    <n v="2"/>
    <n v="1"/>
    <n v="0"/>
    <n v="0"/>
    <s v="Romania"/>
    <s v="12 Jan 2026 09:09"/>
    <s v="09 Jan 2026"/>
    <s v="Jan"/>
    <n v="0"/>
    <n v="0"/>
    <n v="5"/>
    <n v="0"/>
    <n v="0"/>
    <n v="5"/>
    <n v="0"/>
    <s v="12.01.2025"/>
    <x v="7"/>
    <s v="26.07.2026"/>
    <n v="31"/>
    <x v="1"/>
  </r>
  <r>
    <s v="TO"/>
    <n v="0"/>
    <n v="3"/>
    <n v="2"/>
    <n v="8431"/>
    <s v="1175170.221200"/>
    <s v="08 Jul 2026"/>
    <s v="08"/>
    <s v="Jul"/>
    <s v="13 Jul 2026"/>
    <s v="13"/>
    <s v="Jul"/>
    <n v="5"/>
    <n v="5"/>
    <n v="0"/>
    <n v="0"/>
    <s v="СЛР-ХОЛИДЕЙ-СЪРВИС ЕООД"/>
    <x v="4"/>
    <n v="2"/>
    <n v="1"/>
    <n v="1341.4842386999999"/>
    <n v="268.29684773999998"/>
    <s v="Romania"/>
    <s v="12 Nov 2025 19:35"/>
    <s v="12 Nov 2025"/>
    <s v="Nov"/>
    <n v="0"/>
    <n v="0"/>
    <n v="5"/>
    <n v="0"/>
    <n v="0"/>
    <n v="5"/>
    <n v="0"/>
    <s v="12.11.2025"/>
    <x v="11"/>
    <s v="08.07.2026"/>
    <n v="28"/>
    <x v="0"/>
  </r>
  <r>
    <s v="BOOKING"/>
    <n v="0"/>
    <n v="0"/>
    <n v="6"/>
    <n v="9422"/>
    <s v="5363723473"/>
    <s v="26 Jul 2026"/>
    <s v="26"/>
    <s v="Jul"/>
    <s v="01 Aug 2026"/>
    <s v="01"/>
    <s v="Aug"/>
    <n v="6"/>
    <n v="-25"/>
    <n v="5"/>
    <n v="0"/>
    <s v="BOOKING"/>
    <x v="4"/>
    <n v="2"/>
    <n v="1"/>
    <n v="2930.0845475229357"/>
    <n v="488.34742458715596"/>
    <s v="Romania"/>
    <s v="10 Jan 2026 20:58"/>
    <s v="10 Jan 2026"/>
    <s v="Jan"/>
    <n v="0"/>
    <n v="0"/>
    <n v="5"/>
    <n v="0"/>
    <n v="0"/>
    <n v="5"/>
    <n v="-1"/>
    <s v="10.01.2025"/>
    <x v="1"/>
    <s v="26.07.2026"/>
    <n v="31"/>
    <x v="0"/>
  </r>
  <r>
    <s v="TO"/>
    <n v="0"/>
    <n v="0"/>
    <n v="6"/>
    <n v="8683"/>
    <s v="2312741"/>
    <s v="21 Jul 2026"/>
    <s v="21"/>
    <s v="Jul"/>
    <s v="27 Jul 2026"/>
    <s v="27"/>
    <s v="Jul"/>
    <n v="6"/>
    <n v="6"/>
    <n v="0"/>
    <n v="0"/>
    <s v="ТУРИСТИЧЕСКА АГЕНЦИЯ СОЛВЕКС - ЕООД"/>
    <x v="4"/>
    <n v="2"/>
    <n v="1"/>
    <n v="1640.7849035999998"/>
    <n v="273.46415059999998"/>
    <s v="[&quot;RO&quot;]"/>
    <s v="21 Nov 2025 15:51"/>
    <s v="21 Nov 2025"/>
    <s v="Nov"/>
    <n v="0"/>
    <n v="0"/>
    <n v="6"/>
    <n v="0"/>
    <n v="0"/>
    <n v="6"/>
    <n v="0"/>
    <s v="21.11.2025"/>
    <x v="12"/>
    <s v="21.07.2026"/>
    <n v="30"/>
    <x v="0"/>
  </r>
  <r>
    <s v="BOOKING"/>
    <n v="0"/>
    <n v="0"/>
    <n v="7"/>
    <n v="9416"/>
    <s v="5050810107"/>
    <s v="27 Jul 2026"/>
    <s v="27"/>
    <s v="Jul"/>
    <s v="03 Aug 2026"/>
    <s v="03"/>
    <s v="Aug"/>
    <n v="7"/>
    <n v="-24"/>
    <n v="4"/>
    <n v="2"/>
    <s v="BOOKING"/>
    <x v="4"/>
    <n v="2"/>
    <n v="2"/>
    <n v="4273.0399651376138"/>
    <n v="610.43428073394489"/>
    <s v="United Kingdom"/>
    <s v="09 Jan 2026 23:48"/>
    <s v="09 Jan 2026"/>
    <s v="Jan"/>
    <n v="0"/>
    <n v="0"/>
    <n v="4"/>
    <n v="2"/>
    <n v="0"/>
    <n v="6"/>
    <n v="-1"/>
    <s v="09.01.2025"/>
    <x v="1"/>
    <s v="27.07.2026"/>
    <n v="31"/>
    <x v="0"/>
  </r>
  <r>
    <s v="TO"/>
    <n v="0"/>
    <n v="6"/>
    <n v="0"/>
    <n v="8178"/>
    <s v="1172361.220350"/>
    <s v="01 Jul 2026"/>
    <s v="01"/>
    <s v="Jul"/>
    <s v="07 Jul 2026"/>
    <s v="07"/>
    <s v="Jul"/>
    <n v="6"/>
    <n v="6"/>
    <n v="0"/>
    <n v="0"/>
    <s v="СЛР-ХОЛИДЕЙ-СЪРВИС ЕООД"/>
    <x v="6"/>
    <n v="3"/>
    <n v="1"/>
    <n v="1953.4047708000001"/>
    <n v="325.56746179999999"/>
    <s v="Romania"/>
    <s v="07 Nov 2025 11:15"/>
    <s v="07 Nov 2025"/>
    <s v="Nov"/>
    <n v="0"/>
    <n v="0"/>
    <n v="6"/>
    <n v="0"/>
    <n v="0"/>
    <n v="6"/>
    <n v="0"/>
    <s v="07.11.2025"/>
    <x v="3"/>
    <s v="01.07.2026"/>
    <n v="27"/>
    <x v="0"/>
  </r>
  <r>
    <s v="TO"/>
    <n v="0"/>
    <n v="0"/>
    <n v="5"/>
    <n v="8470"/>
    <s v="1175633.221352"/>
    <s v="28 Jul 2026"/>
    <s v="28"/>
    <s v="Jul"/>
    <s v="02 Aug 2026"/>
    <s v="02"/>
    <s v="Aug"/>
    <n v="5"/>
    <n v="-26"/>
    <n v="3"/>
    <n v="1"/>
    <s v="СЛР-ХОЛИДЕЙ-СЪРВИС ЕООД"/>
    <x v="4"/>
    <n v="3"/>
    <n v="0"/>
    <n v="1845.8145625"/>
    <n v="369.1629125"/>
    <s v="Romania"/>
    <s v="14 Nov 2025 09:13"/>
    <s v="14 Nov 2025"/>
    <s v="Nov"/>
    <n v="0"/>
    <n v="0"/>
    <n v="3"/>
    <n v="1"/>
    <n v="0"/>
    <n v="4"/>
    <n v="-1"/>
    <s v="14.11.2025"/>
    <x v="11"/>
    <s v="28.07.2026"/>
    <n v="31"/>
    <x v="0"/>
  </r>
  <r>
    <s v="TO"/>
    <n v="0"/>
    <n v="6"/>
    <n v="0"/>
    <n v="9011"/>
    <s v="NT311201"/>
    <s v="01 Jul 2026"/>
    <s v="01"/>
    <s v="Jul"/>
    <s v="07 Jul 2026"/>
    <s v="07"/>
    <s v="Jul"/>
    <n v="6"/>
    <n v="6"/>
    <n v="0"/>
    <n v="0"/>
    <s v="НОВОТОН - ЕООД"/>
    <x v="0"/>
    <n v="2"/>
    <n v="2"/>
    <n v="2256.8713536"/>
    <n v="376.1452256"/>
    <m/>
    <s v="04 Dec 2025 09:18"/>
    <s v="03 Dec 2025"/>
    <s v="Dec"/>
    <n v="0"/>
    <n v="0"/>
    <n v="6"/>
    <n v="0"/>
    <n v="0"/>
    <n v="6"/>
    <n v="0"/>
    <s v="04.12.2025"/>
    <x v="13"/>
    <s v="01.07.2026"/>
    <n v="27"/>
    <x v="0"/>
  </r>
  <r>
    <s v="TOPOLA SKIES"/>
    <n v="0"/>
    <n v="0"/>
    <n v="8"/>
    <n v="8626"/>
    <s v="411309"/>
    <s v="13 Jul 2026"/>
    <s v="13"/>
    <s v="Jul"/>
    <s v="21 Jul 2026"/>
    <s v="21"/>
    <s v="Jul"/>
    <n v="8"/>
    <n v="8"/>
    <n v="0"/>
    <n v="0"/>
    <s v="TOPOLA SKIES"/>
    <x v="4"/>
    <n v="2"/>
    <n v="2"/>
    <n v="3283.6411926605501"/>
    <n v="410.45514908256877"/>
    <m/>
    <s v="19 Nov 2025 20:10"/>
    <s v="19 Nov 2025"/>
    <s v="Nov"/>
    <n v="0"/>
    <n v="0"/>
    <n v="8"/>
    <n v="0"/>
    <n v="0"/>
    <n v="8"/>
    <n v="0"/>
    <s v="19.11.2025"/>
    <x v="12"/>
    <s v="13.07.2026"/>
    <n v="29"/>
    <x v="0"/>
  </r>
  <r>
    <s v="TO"/>
    <n v="0"/>
    <n v="7"/>
    <n v="1"/>
    <n v="8253"/>
    <s v="NT307863"/>
    <s v="04 Jul 2026"/>
    <s v="04"/>
    <s v="Jul"/>
    <s v="12 Jul 2026"/>
    <s v="12"/>
    <s v="Jul"/>
    <n v="8"/>
    <n v="8"/>
    <n v="0"/>
    <n v="0"/>
    <s v="НОВОТОН - ЕООД"/>
    <x v="6"/>
    <n v="2"/>
    <n v="1"/>
    <n v="2709.1570411000002"/>
    <n v="338.64463013750003"/>
    <m/>
    <s v="09 Nov 2025 23:24"/>
    <s v="09 Nov 2025"/>
    <s v="Nov"/>
    <n v="0"/>
    <n v="0"/>
    <n v="8"/>
    <n v="0"/>
    <n v="0"/>
    <n v="8"/>
    <n v="0"/>
    <s v="09.11.2025"/>
    <x v="11"/>
    <s v="04.07.2026"/>
    <n v="27"/>
    <x v="0"/>
  </r>
  <r>
    <s v="INDIVIDUAL"/>
    <n v="0"/>
    <n v="0"/>
    <n v="7"/>
    <n v="9442"/>
    <s v="120120263"/>
    <s v="26 Jul 2026"/>
    <s v="26"/>
    <s v="Jul"/>
    <s v="02 Aug 2026"/>
    <s v="02"/>
    <s v="Aug"/>
    <n v="7"/>
    <n v="-24"/>
    <n v="5"/>
    <n v="1"/>
    <s v="INDIVIDUAL"/>
    <x v="2"/>
    <n v="2"/>
    <n v="2"/>
    <n v="2716.8093605504582"/>
    <n v="388.11562293577975"/>
    <m/>
    <s v="12 Jan 2026 09:38"/>
    <s v="12 Jan 2026"/>
    <s v="Jan"/>
    <n v="0"/>
    <n v="0"/>
    <n v="5"/>
    <n v="1"/>
    <n v="0"/>
    <n v="6"/>
    <n v="-1"/>
    <s v="12.01.2025"/>
    <x v="7"/>
    <s v="26.07.2026"/>
    <n v="31"/>
    <x v="0"/>
  </r>
  <r>
    <s v="TO"/>
    <n v="0"/>
    <n v="0"/>
    <n v="5"/>
    <n v="8745"/>
    <s v="17271"/>
    <s v="27 Jul 2026"/>
    <s v="27"/>
    <s v="Jul"/>
    <s v="01 Aug 2026"/>
    <s v="01"/>
    <s v="Aug"/>
    <n v="5"/>
    <n v="-26"/>
    <n v="4"/>
    <n v="0"/>
    <s v="КЛУБ МАГЕЛАН - ООД"/>
    <x v="2"/>
    <n v="2"/>
    <n v="1"/>
    <n v="1388.834883"/>
    <n v="277.76697660000002"/>
    <m/>
    <s v="24 Nov 2025 10:52"/>
    <s v="22 Nov 2025"/>
    <s v="Nov"/>
    <n v="0"/>
    <n v="0"/>
    <n v="4"/>
    <n v="0"/>
    <n v="0"/>
    <n v="4"/>
    <n v="-1"/>
    <s v="24.11.2025"/>
    <x v="15"/>
    <s v="27.07.2026"/>
    <n v="31"/>
    <x v="0"/>
  </r>
  <r>
    <s v="TO"/>
    <n v="0"/>
    <n v="0"/>
    <n v="7"/>
    <n v="8978"/>
    <s v="NT310993"/>
    <s v="25 Jul 2026"/>
    <s v="25"/>
    <s v="Jul"/>
    <s v="01 Aug 2026"/>
    <s v="01"/>
    <s v="Aug"/>
    <n v="7"/>
    <n v="-24"/>
    <n v="6"/>
    <n v="0"/>
    <s v="НОВОТОН - ЕООД"/>
    <x v="0"/>
    <n v="2"/>
    <n v="3"/>
    <n v="3200.3637455999997"/>
    <n v="457.19482079999995"/>
    <s v="Bulgaria"/>
    <s v="01 Dec 2025 15:50"/>
    <s v="01 Dec 2025"/>
    <s v="Dec"/>
    <n v="0"/>
    <n v="0"/>
    <n v="6"/>
    <n v="0"/>
    <n v="0"/>
    <n v="6"/>
    <n v="-1"/>
    <s v="01.12.2025"/>
    <x v="13"/>
    <s v="25.07.2026"/>
    <n v="30"/>
    <x v="0"/>
  </r>
  <r>
    <s v="TO"/>
    <n v="0"/>
    <n v="0"/>
    <n v="6"/>
    <n v="8462"/>
    <s v="2311557"/>
    <s v="24 Jul 2026"/>
    <s v="24"/>
    <s v="Jul"/>
    <s v="30 Jul 2026"/>
    <s v="30"/>
    <s v="Jul"/>
    <n v="6"/>
    <n v="6"/>
    <n v="0"/>
    <n v="0"/>
    <s v="ТУРИСТИЧЕСКА АГЕНЦИЯ СОЛВЕКС - ЕООД"/>
    <x v="1"/>
    <n v="4"/>
    <n v="0"/>
    <n v="2906.8718957999999"/>
    <n v="484.47864929999997"/>
    <s v="[&quot;RO&quot;]"/>
    <s v="13 Nov 2025 16:14"/>
    <s v="13 Nov 2025"/>
    <s v="Nov"/>
    <n v="0"/>
    <n v="0"/>
    <n v="6"/>
    <n v="0"/>
    <n v="0"/>
    <n v="6"/>
    <n v="0"/>
    <s v="13.11.2025"/>
    <x v="11"/>
    <s v="24.07.2026"/>
    <n v="30"/>
    <x v="0"/>
  </r>
  <r>
    <s v="TO"/>
    <n v="0"/>
    <n v="0"/>
    <n v="5"/>
    <n v="9066"/>
    <s v="1181890.224463"/>
    <s v="20 Jul 2026"/>
    <s v="20"/>
    <s v="Jul"/>
    <s v="25 Jul 2026"/>
    <s v="25"/>
    <s v="Jul"/>
    <n v="5"/>
    <n v="5"/>
    <n v="0"/>
    <n v="0"/>
    <s v="СЛР-ХОЛИДЕЙ-СЪРВИС ЕООД"/>
    <x v="3"/>
    <n v="1"/>
    <n v="1"/>
    <n v="1036.7854830000001"/>
    <n v="207.35709660000003"/>
    <s v="Romania"/>
    <s v="09 Dec 2025 11:47"/>
    <s v="09 Dec 2025"/>
    <s v="Dec"/>
    <n v="0"/>
    <n v="0"/>
    <n v="5"/>
    <n v="0"/>
    <n v="0"/>
    <n v="5"/>
    <n v="0"/>
    <s v="09.12.2025"/>
    <x v="16"/>
    <s v="20.07.2026"/>
    <n v="30"/>
    <x v="0"/>
  </r>
  <r>
    <s v="TO"/>
    <n v="0"/>
    <n v="0"/>
    <n v="6"/>
    <n v="9365"/>
    <s v="1185546.226910"/>
    <s v="26 Jul 2026"/>
    <s v="26"/>
    <s v="Jul"/>
    <s v="01 Aug 2026"/>
    <s v="01"/>
    <s v="Aug"/>
    <n v="6"/>
    <n v="-25"/>
    <n v="5"/>
    <n v="0"/>
    <s v="СЛР-ХОЛИДЕЙ-СЪРВИС ЕООД"/>
    <x v="3"/>
    <n v="2"/>
    <n v="2"/>
    <n v="2392.7624220000002"/>
    <n v="398.79373700000002"/>
    <s v="Romania"/>
    <s v="06 Jan 2026 16:58"/>
    <s v="06 Jan 2026"/>
    <s v="Jan"/>
    <n v="0"/>
    <n v="0"/>
    <n v="5"/>
    <n v="0"/>
    <n v="0"/>
    <n v="5"/>
    <n v="-1"/>
    <s v="06.01.2025"/>
    <x v="1"/>
    <s v="26.07.2026"/>
    <n v="31"/>
    <x v="0"/>
  </r>
  <r>
    <s v="TOPOLA SKIES"/>
    <n v="0"/>
    <n v="0"/>
    <n v="7"/>
    <n v="8798"/>
    <s v="414175"/>
    <s v="17 Jul 2026"/>
    <s v="17"/>
    <s v="Jul"/>
    <s v="24 Jul 2026"/>
    <s v="24"/>
    <s v="Jul"/>
    <n v="7"/>
    <n v="7"/>
    <n v="0"/>
    <n v="0"/>
    <s v="TOPOLA SKIES"/>
    <x v="6"/>
    <n v="2"/>
    <m/>
    <n v="2432.9448596330271"/>
    <n v="347.56355137614673"/>
    <m/>
    <s v="24 Nov 2025 21:02"/>
    <s v="24 Nov 2025"/>
    <s v="Nov"/>
    <n v="0"/>
    <n v="0"/>
    <n v="7"/>
    <n v="0"/>
    <n v="0"/>
    <n v="7"/>
    <n v="0"/>
    <s v="24.11.2025"/>
    <x v="15"/>
    <s v="17.07.2026"/>
    <n v="29"/>
    <x v="0"/>
  </r>
  <r>
    <s v="TO"/>
    <n v="0"/>
    <n v="0"/>
    <n v="5"/>
    <n v="9434"/>
    <s v="3098"/>
    <s v="26 Jul 2026"/>
    <s v="26"/>
    <s v="Jul"/>
    <s v="31 Jul 2026"/>
    <s v="31"/>
    <s v="Jul"/>
    <n v="5"/>
    <n v="5"/>
    <n v="0"/>
    <n v="0"/>
    <s v="КЛУБ МАГЕЛАН - ООД"/>
    <x v="6"/>
    <n v="2"/>
    <n v="2"/>
    <n v="1946.8331819999999"/>
    <n v="389.36663639999995"/>
    <s v="Romania"/>
    <s v="12 Jan 2026 09:08"/>
    <s v="09 Jan 2026"/>
    <s v="Jan"/>
    <n v="0"/>
    <n v="0"/>
    <n v="5"/>
    <n v="0"/>
    <n v="0"/>
    <n v="5"/>
    <n v="0"/>
    <s v="12.01.2025"/>
    <x v="7"/>
    <s v="26.07.2026"/>
    <n v="31"/>
    <x v="0"/>
  </r>
  <r>
    <s v="TO"/>
    <n v="0"/>
    <n v="6"/>
    <n v="0"/>
    <n v="8780"/>
    <s v="2857"/>
    <s v="01 Jul 2026"/>
    <s v="01"/>
    <s v="Jul"/>
    <s v="07 Jul 2026"/>
    <s v="07"/>
    <s v="Jul"/>
    <n v="6"/>
    <n v="6"/>
    <n v="0"/>
    <n v="0"/>
    <s v="КЛУБ МАГЕЛАН - ООД"/>
    <x v="1"/>
    <n v="4"/>
    <n v="0"/>
    <n v="2648.4676362"/>
    <n v="441.41127269999998"/>
    <m/>
    <s v="24 Nov 2025 14:30"/>
    <s v="24 Nov 2025"/>
    <s v="Nov"/>
    <n v="0"/>
    <n v="0"/>
    <n v="6"/>
    <n v="0"/>
    <n v="0"/>
    <n v="6"/>
    <n v="0"/>
    <s v="24.11.2025"/>
    <x v="15"/>
    <s v="01.07.2026"/>
    <n v="27"/>
    <x v="0"/>
  </r>
  <r>
    <s v="TO"/>
    <n v="0"/>
    <n v="0"/>
    <n v="7"/>
    <n v="8506"/>
    <s v="1176047.221544"/>
    <s v="15 Jul 2026"/>
    <s v="15"/>
    <s v="Jul"/>
    <s v="22 Jul 2026"/>
    <s v="22"/>
    <s v="Jul"/>
    <n v="7"/>
    <n v="7"/>
    <n v="0"/>
    <n v="0"/>
    <s v="СЛР-ХОЛИДЕЙ-СЪРВИС ЕООД"/>
    <x v="3"/>
    <n v="2"/>
    <n v="1"/>
    <n v="1914.2490542"/>
    <n v="273.46415059999998"/>
    <s v="Romania"/>
    <s v="15 Nov 2025 10:41"/>
    <s v="15 Nov 2025"/>
    <s v="Nov"/>
    <n v="0"/>
    <n v="0"/>
    <n v="7"/>
    <n v="0"/>
    <n v="0"/>
    <n v="7"/>
    <n v="0"/>
    <s v="15.11.2025"/>
    <x v="11"/>
    <s v="15.07.2026"/>
    <n v="29"/>
    <x v="0"/>
  </r>
  <r>
    <s v="TO"/>
    <n v="0"/>
    <n v="0"/>
    <n v="6"/>
    <n v="9451"/>
    <s v="1187025.227719"/>
    <s v="20 Jul 2026"/>
    <s v="20"/>
    <s v="Jul"/>
    <s v="26 Jul 2026"/>
    <s v="26"/>
    <s v="Jul"/>
    <n v="6"/>
    <n v="6"/>
    <n v="0"/>
    <n v="0"/>
    <s v="СЛР-ХОЛИДЕЙ-СЪРВИС ЕООД"/>
    <x v="3"/>
    <n v="3"/>
    <n v="1"/>
    <n v="2584.1599458000001"/>
    <n v="430.69332430000003"/>
    <s v="Romania"/>
    <s v="12 Jan 2026 12:00"/>
    <s v="12 Jan 2026"/>
    <s v="Jan"/>
    <n v="0"/>
    <n v="0"/>
    <n v="6"/>
    <n v="0"/>
    <n v="0"/>
    <n v="6"/>
    <n v="0"/>
    <s v="12.01.2025"/>
    <x v="7"/>
    <s v="20.07.2026"/>
    <n v="30"/>
    <x v="0"/>
  </r>
  <r>
    <s v="TO"/>
    <n v="0"/>
    <n v="0"/>
    <n v="5"/>
    <n v="9436"/>
    <s v="3098"/>
    <s v="26 Jul 2026"/>
    <s v="26"/>
    <s v="Jul"/>
    <s v="31 Jul 2026"/>
    <s v="31"/>
    <s v="Jul"/>
    <n v="5"/>
    <n v="5"/>
    <n v="0"/>
    <n v="0"/>
    <s v="КЛУБ МАГЕЛАН - ООД"/>
    <x v="1"/>
    <n v="4"/>
    <n v="1"/>
    <n v="0"/>
    <n v="0"/>
    <s v="Romania"/>
    <s v="12 Jan 2026 09:09"/>
    <s v="09 Jan 2026"/>
    <s v="Jan"/>
    <n v="0"/>
    <n v="0"/>
    <n v="5"/>
    <n v="0"/>
    <n v="0"/>
    <n v="5"/>
    <n v="0"/>
    <s v="12.01.2025"/>
    <x v="7"/>
    <s v="26.07.2026"/>
    <n v="31"/>
    <x v="1"/>
  </r>
  <r>
    <s v="TO"/>
    <n v="0"/>
    <n v="5"/>
    <n v="0"/>
    <n v="8644"/>
    <s v="011921870"/>
    <s v="04 Jul 2026"/>
    <s v="04"/>
    <s v="Jul"/>
    <s v="09 Jul 2026"/>
    <s v="09"/>
    <s v="Jul"/>
    <n v="5"/>
    <n v="5"/>
    <n v="0"/>
    <n v="0"/>
    <s v="СЪНИ ТУРС ООД"/>
    <x v="6"/>
    <n v="1"/>
    <n v="1"/>
    <n v="844.03843649999999"/>
    <n v="168.8076873"/>
    <s v="Bulgaria"/>
    <s v="20 Nov 2025 12:46"/>
    <s v="20 Nov 2025"/>
    <s v="Nov"/>
    <n v="0"/>
    <n v="0"/>
    <n v="5"/>
    <n v="0"/>
    <n v="0"/>
    <n v="5"/>
    <n v="0"/>
    <s v="20.11.2025"/>
    <x v="12"/>
    <s v="04.07.2026"/>
    <n v="27"/>
    <x v="0"/>
  </r>
  <r>
    <s v="TOPOLA SKIES"/>
    <n v="0"/>
    <n v="0"/>
    <n v="5"/>
    <n v="8654"/>
    <s v="412112"/>
    <s v="22 Jul 2026"/>
    <s v="22"/>
    <s v="Jul"/>
    <s v="27 Jul 2026"/>
    <s v="27"/>
    <s v="Jul"/>
    <n v="5"/>
    <n v="5"/>
    <n v="0"/>
    <n v="0"/>
    <s v="TOPOLA SKIES"/>
    <x v="2"/>
    <n v="2"/>
    <n v="1"/>
    <n v="1801.9653922018347"/>
    <n v="360.39307844036693"/>
    <m/>
    <s v="21 Nov 2025 07:05"/>
    <s v="21 Nov 2025"/>
    <s v="Nov"/>
    <n v="0"/>
    <n v="0"/>
    <n v="5"/>
    <n v="0"/>
    <n v="0"/>
    <n v="5"/>
    <n v="0"/>
    <s v="21.11.2025"/>
    <x v="12"/>
    <s v="22.07.2026"/>
    <n v="30"/>
    <x v="0"/>
  </r>
  <r>
    <s v="TO"/>
    <n v="0"/>
    <n v="0"/>
    <n v="6"/>
    <n v="8391"/>
    <s v="95581"/>
    <s v="19 Jul 2026"/>
    <s v="19"/>
    <s v="Jul"/>
    <s v="25 Jul 2026"/>
    <s v="25"/>
    <s v="Jul"/>
    <n v="6"/>
    <n v="6"/>
    <n v="0"/>
    <n v="0"/>
    <s v="ДЕСТИНЕЙШЪН ТУРИСТИК СЪРВИСИС - ЕООД"/>
    <x v="2"/>
    <n v="2"/>
    <n v="1"/>
    <n v="1666.6018595999999"/>
    <n v="277.76697659999996"/>
    <m/>
    <s v="12 Nov 2025 09:11"/>
    <s v="11 Nov 2025"/>
    <s v="Nov"/>
    <n v="0"/>
    <n v="0"/>
    <n v="6"/>
    <n v="0"/>
    <n v="0"/>
    <n v="6"/>
    <n v="0"/>
    <s v="12.11.2025"/>
    <x v="11"/>
    <s v="19.07.2026"/>
    <n v="30"/>
    <x v="0"/>
  </r>
  <r>
    <s v="TO"/>
    <n v="0"/>
    <n v="0"/>
    <n v="6"/>
    <n v="9429"/>
    <s v="1186918.227505"/>
    <s v="26 Jul 2026"/>
    <s v="26"/>
    <s v="Jul"/>
    <s v="01 Aug 2026"/>
    <s v="01"/>
    <s v="Aug"/>
    <n v="6"/>
    <n v="-25"/>
    <n v="5"/>
    <n v="0"/>
    <s v="СЛР-ХОЛИДЕЙ-СЪРВИС ЕООД"/>
    <x v="2"/>
    <n v="2"/>
    <n v="2"/>
    <n v="2430.3143579999996"/>
    <n v="405.05239299999994"/>
    <s v="Romania"/>
    <s v="11 Jan 2026 17:27"/>
    <s v="11 Jan 2026"/>
    <s v="Jan"/>
    <n v="0"/>
    <n v="0"/>
    <n v="5"/>
    <n v="0"/>
    <n v="0"/>
    <n v="5"/>
    <n v="-1"/>
    <s v="11.01.2025"/>
    <x v="1"/>
    <s v="26.07.2026"/>
    <n v="31"/>
    <x v="0"/>
  </r>
  <r>
    <s v="TO"/>
    <n v="0"/>
    <n v="0"/>
    <n v="7"/>
    <n v="9453"/>
    <s v="2318865"/>
    <s v="20 Jul 2026"/>
    <s v="20"/>
    <s v="Jul"/>
    <s v="27 Jul 2026"/>
    <s v="27"/>
    <s v="Jul"/>
    <n v="7"/>
    <n v="7"/>
    <n v="0"/>
    <n v="0"/>
    <s v="ТУРИСТИЧЕСКА АГЕНЦИЯ СОЛВЕКС - ЕООД"/>
    <x v="6"/>
    <n v="2"/>
    <n v="2"/>
    <n v="2725.5664548"/>
    <n v="389.3666364"/>
    <s v="Romania"/>
    <s v="12 Jan 2026 12:19"/>
    <s v="12 Jan 2026"/>
    <s v="Jan"/>
    <n v="0"/>
    <n v="0"/>
    <n v="7"/>
    <n v="0"/>
    <n v="0"/>
    <n v="7"/>
    <n v="0"/>
    <s v="12.01.2025"/>
    <x v="7"/>
    <s v="20.07.2026"/>
    <n v="30"/>
    <x v="0"/>
  </r>
  <r>
    <s v="TO"/>
    <n v="0"/>
    <n v="0"/>
    <n v="8"/>
    <n v="9058"/>
    <s v="1181882.224417"/>
    <s v="14 Jul 2026"/>
    <s v="14"/>
    <s v="Jul"/>
    <s v="22 Jul 2026"/>
    <s v="22"/>
    <s v="Jul"/>
    <n v="8"/>
    <n v="8"/>
    <n v="0"/>
    <n v="0"/>
    <s v="СЛР-ХОЛИДЕЙ-СЪРВИС ЕООД"/>
    <x v="6"/>
    <n v="2"/>
    <n v="1"/>
    <n v="2313.8251231999998"/>
    <n v="289.22814039999997"/>
    <s v="Romania"/>
    <s v="08 Dec 2025 19:48"/>
    <s v="08 Dec 2025"/>
    <s v="Dec"/>
    <n v="0"/>
    <n v="0"/>
    <n v="8"/>
    <n v="0"/>
    <n v="0"/>
    <n v="8"/>
    <n v="0"/>
    <s v="08.12.2025"/>
    <x v="16"/>
    <s v="14.07.2026"/>
    <n v="29"/>
    <x v="0"/>
  </r>
  <r>
    <s v="TO"/>
    <n v="0"/>
    <n v="0"/>
    <n v="5"/>
    <n v="9435"/>
    <s v="3098"/>
    <s v="26 Jul 2026"/>
    <s v="26"/>
    <s v="Jul"/>
    <s v="31 Jul 2026"/>
    <s v="31"/>
    <s v="Jul"/>
    <n v="5"/>
    <n v="5"/>
    <n v="0"/>
    <n v="0"/>
    <s v="КЛУБ МАГЕЛАН - ООД"/>
    <x v="6"/>
    <n v="3"/>
    <n v="1"/>
    <n v="2102.5172499999999"/>
    <n v="420.50344999999999"/>
    <s v="Romania"/>
    <s v="12 Jan 2026 09:08"/>
    <s v="09 Jan 2026"/>
    <s v="Jan"/>
    <n v="0"/>
    <n v="0"/>
    <n v="5"/>
    <n v="0"/>
    <n v="0"/>
    <n v="5"/>
    <n v="0"/>
    <s v="12.01.2025"/>
    <x v="7"/>
    <s v="26.07.2026"/>
    <n v="31"/>
    <x v="0"/>
  </r>
  <r>
    <s v="TO"/>
    <n v="0"/>
    <n v="0"/>
    <n v="9"/>
    <n v="8378"/>
    <s v="1174760.221041"/>
    <s v="20 Jul 2026"/>
    <s v="20"/>
    <s v="Jul"/>
    <s v="29 Jul 2026"/>
    <s v="29"/>
    <s v="Jul"/>
    <n v="9"/>
    <n v="9"/>
    <n v="0"/>
    <n v="0"/>
    <s v="СЛР-ХОЛИДЕЙ-СЪРВИС ЕООД"/>
    <x v="7"/>
    <n v="4"/>
    <n v="2"/>
    <n v="5115.9818808"/>
    <n v="568.44243119999999"/>
    <s v="Romania"/>
    <s v="11 Nov 2025 16:44"/>
    <s v="11 Nov 2025"/>
    <s v="Nov"/>
    <n v="0"/>
    <n v="0"/>
    <n v="9"/>
    <n v="0"/>
    <n v="0"/>
    <n v="9"/>
    <n v="0"/>
    <s v="11.11.2025"/>
    <x v="11"/>
    <s v="20.07.2026"/>
    <n v="30"/>
    <x v="0"/>
  </r>
  <r>
    <s v="TO"/>
    <n v="0"/>
    <n v="5"/>
    <n v="0"/>
    <n v="8408"/>
    <s v="1174850.221139"/>
    <s v="02 Jul 2026"/>
    <s v="02"/>
    <s v="Jul"/>
    <s v="07 Jul 2026"/>
    <s v="07"/>
    <s v="Jul"/>
    <n v="5"/>
    <n v="5"/>
    <n v="0"/>
    <n v="0"/>
    <s v="СЛР-ХОЛИДЕЙ-СЪРВИС ЕООД"/>
    <x v="4"/>
    <n v="2"/>
    <n v="1"/>
    <n v="1238.1381815"/>
    <n v="247.62763630000001"/>
    <s v="Romania"/>
    <s v="12 Nov 2025 10:37"/>
    <s v="12 Nov 2025"/>
    <s v="Nov"/>
    <n v="0"/>
    <n v="0"/>
    <n v="5"/>
    <n v="0"/>
    <n v="0"/>
    <n v="5"/>
    <n v="0"/>
    <s v="12.11.2025"/>
    <x v="11"/>
    <s v="02.07.2026"/>
    <n v="27"/>
    <x v="0"/>
  </r>
  <r>
    <s v="TO"/>
    <n v="0"/>
    <n v="0"/>
    <n v="5"/>
    <n v="8863"/>
    <s v="51384"/>
    <s v="25 Jul 2026"/>
    <s v="25"/>
    <s v="Jul"/>
    <s v="30 Jul 2026"/>
    <s v="30"/>
    <s v="Jul"/>
    <n v="5"/>
    <n v="5"/>
    <n v="0"/>
    <n v="0"/>
    <s v="КЛУБ МАГЕЛАН - ООД"/>
    <x v="6"/>
    <n v="2"/>
    <n v="0"/>
    <n v="1446.1407019999999"/>
    <n v="289.22814039999997"/>
    <m/>
    <s v="27 Nov 2025 09:36"/>
    <s v="27 Nov 2025"/>
    <s v="Nov"/>
    <n v="0"/>
    <n v="0"/>
    <n v="5"/>
    <n v="0"/>
    <n v="0"/>
    <n v="5"/>
    <n v="0"/>
    <s v="27.11.2025"/>
    <x v="15"/>
    <s v="25.07.2026"/>
    <n v="30"/>
    <x v="0"/>
  </r>
  <r>
    <s v="TO"/>
    <n v="0"/>
    <n v="5"/>
    <n v="0"/>
    <n v="8744"/>
    <s v="1178335.222733"/>
    <s v="04 Jul 2026"/>
    <s v="04"/>
    <s v="Jul"/>
    <s v="09 Jul 2026"/>
    <s v="09"/>
    <s v="Jul"/>
    <n v="5"/>
    <n v="5"/>
    <n v="0"/>
    <n v="0"/>
    <s v="СЛР-ХОЛИДЕЙ-СЪРВИС ЕООД"/>
    <x v="3"/>
    <n v="2"/>
    <n v="2"/>
    <n v="1547.6482789999998"/>
    <n v="309.52965579999994"/>
    <s v="Romania"/>
    <s v="24 Nov 2025 10:45"/>
    <s v="24 Nov 2025"/>
    <s v="Nov"/>
    <n v="0"/>
    <n v="0"/>
    <n v="5"/>
    <n v="0"/>
    <n v="0"/>
    <n v="5"/>
    <n v="0"/>
    <s v="24.11.2025"/>
    <x v="15"/>
    <s v="04.07.2026"/>
    <n v="27"/>
    <x v="0"/>
  </r>
  <r>
    <s v="TO"/>
    <n v="0"/>
    <n v="0"/>
    <n v="5"/>
    <n v="8740"/>
    <s v="1178214.222723"/>
    <s v="19 Jul 2026"/>
    <s v="19"/>
    <s v="Jul"/>
    <s v="24 Jul 2026"/>
    <s v="24"/>
    <s v="Jul"/>
    <n v="5"/>
    <n v="5"/>
    <n v="0"/>
    <n v="0"/>
    <s v="СЛР-ХОЛИДЕЙ-СЪРВИС ЕООД"/>
    <x v="5"/>
    <n v="2"/>
    <n v="1"/>
    <n v="1550.2886495"/>
    <n v="310.05772990000003"/>
    <s v="Romania"/>
    <s v="24 Nov 2025 10:39"/>
    <s v="24 Nov 2025"/>
    <s v="Nov"/>
    <n v="0"/>
    <n v="0"/>
    <n v="5"/>
    <n v="0"/>
    <n v="0"/>
    <n v="5"/>
    <n v="0"/>
    <s v="24.11.2025"/>
    <x v="15"/>
    <s v="19.07.2026"/>
    <n v="30"/>
    <x v="0"/>
  </r>
  <r>
    <s v="TO"/>
    <n v="0"/>
    <n v="0"/>
    <n v="7"/>
    <n v="9455"/>
    <s v="2318888"/>
    <s v="15 Jul 2026"/>
    <s v="15"/>
    <s v="Jul"/>
    <s v="22 Jul 2026"/>
    <s v="22"/>
    <s v="Jul"/>
    <n v="7"/>
    <n v="7"/>
    <n v="0"/>
    <n v="0"/>
    <s v="ТУРИСТИЧЕСКА АГЕНЦИЯ СОЛВЕКС - ЕООД"/>
    <x v="0"/>
    <n v="2"/>
    <n v="2"/>
    <n v="3077.2833637000003"/>
    <n v="439.61190910000005"/>
    <s v="Romania"/>
    <s v="12 Jan 2026 13:03"/>
    <s v="12 Jan 2026"/>
    <s v="Jan"/>
    <n v="0"/>
    <n v="0"/>
    <n v="7"/>
    <n v="0"/>
    <n v="0"/>
    <n v="7"/>
    <n v="0"/>
    <s v="12.01.2025"/>
    <x v="7"/>
    <s v="15.07.2026"/>
    <n v="29"/>
    <x v="0"/>
  </r>
  <r>
    <s v="TO"/>
    <n v="0"/>
    <n v="0"/>
    <n v="6"/>
    <n v="8670"/>
    <s v="1177929.222444"/>
    <s v="19 Jul 2026"/>
    <s v="19"/>
    <s v="Jul"/>
    <s v="25 Jul 2026"/>
    <s v="25"/>
    <s v="Jul"/>
    <n v="6"/>
    <n v="6"/>
    <n v="0"/>
    <n v="0"/>
    <s v="СЛР-ХОЛИДЕЙ-СЪРВИС ЕООД"/>
    <x v="5"/>
    <n v="2"/>
    <n v="2"/>
    <n v="2325.5209866"/>
    <n v="387.58683109999998"/>
    <s v="Romania"/>
    <s v="21 Nov 2025 10:46"/>
    <s v="21 Nov 2025"/>
    <s v="Nov"/>
    <n v="0"/>
    <n v="0"/>
    <n v="6"/>
    <n v="0"/>
    <n v="0"/>
    <n v="6"/>
    <n v="0"/>
    <s v="21.11.2025"/>
    <x v="12"/>
    <s v="19.07.2026"/>
    <n v="30"/>
    <x v="0"/>
  </r>
  <r>
    <s v="TO"/>
    <n v="0"/>
    <n v="0"/>
    <n v="5"/>
    <n v="9024"/>
    <s v="14072026"/>
    <s v="21 Jul 2026"/>
    <s v="21"/>
    <s v="Jul"/>
    <s v="26 Jul 2026"/>
    <s v="26"/>
    <s v="Jul"/>
    <n v="5"/>
    <n v="5"/>
    <n v="0"/>
    <n v="0"/>
    <s v="КЛАВИС ТРЕНД - ООД"/>
    <x v="4"/>
    <n v="2"/>
    <n v="2"/>
    <n v="1851.4864694999999"/>
    <n v="370.2972939"/>
    <m/>
    <s v="05 Dec 2025 09:12"/>
    <s v="04 Dec 2025"/>
    <s v="Dec"/>
    <n v="0"/>
    <n v="0"/>
    <n v="5"/>
    <n v="0"/>
    <n v="0"/>
    <n v="5"/>
    <n v="0"/>
    <s v="05.12.2025"/>
    <x v="13"/>
    <s v="21.07.2026"/>
    <n v="30"/>
    <x v="0"/>
  </r>
  <r>
    <s v="TO"/>
    <n v="0"/>
    <n v="0"/>
    <n v="6"/>
    <n v="9348"/>
    <s v="1184508.226619"/>
    <s v="11 Jul 2026"/>
    <s v="11"/>
    <s v="Jul"/>
    <s v="17 Jul 2026"/>
    <s v="17"/>
    <s v="Jul"/>
    <n v="6"/>
    <n v="6"/>
    <n v="0"/>
    <n v="0"/>
    <s v="СЛР-ХОЛИДЕЙ-СЪРВИС ЕООД"/>
    <x v="2"/>
    <n v="3"/>
    <n v="0"/>
    <n v="2624.7629766"/>
    <n v="437.4604961"/>
    <s v="Romania"/>
    <s v="05 Jan 2026 10:44"/>
    <s v="03 Jan 2026"/>
    <s v="Jan"/>
    <n v="0"/>
    <n v="0"/>
    <n v="6"/>
    <n v="0"/>
    <n v="0"/>
    <n v="6"/>
    <n v="0"/>
    <s v="05.01.2025"/>
    <x v="1"/>
    <s v="11.07.2026"/>
    <n v="28"/>
    <x v="0"/>
  </r>
  <r>
    <s v="TO"/>
    <n v="0"/>
    <n v="0"/>
    <n v="6"/>
    <n v="9232"/>
    <s v="1183833.225886"/>
    <s v="20 Jul 2026"/>
    <s v="20"/>
    <s v="Jul"/>
    <s v="26 Jul 2026"/>
    <s v="26"/>
    <s v="Jul"/>
    <n v="6"/>
    <n v="6"/>
    <n v="0"/>
    <n v="0"/>
    <s v="СЛР-ХОЛИДЕЙ-СЪРВИС ЕООД"/>
    <x v="4"/>
    <n v="3"/>
    <n v="1"/>
    <n v="2399.4513606"/>
    <n v="399.90856009999999"/>
    <s v="Romania"/>
    <s v="29 Dec 2025 18:23"/>
    <s v="29 Dec 2025"/>
    <s v="Dec"/>
    <n v="0"/>
    <n v="0"/>
    <n v="6"/>
    <n v="0"/>
    <n v="0"/>
    <n v="6"/>
    <n v="0"/>
    <s v="29.12.2025"/>
    <x v="18"/>
    <s v="20.07.2026"/>
    <n v="30"/>
    <x v="0"/>
  </r>
  <r>
    <s v="TOPOLA SKIES"/>
    <n v="0"/>
    <n v="0"/>
    <n v="7"/>
    <n v="8778"/>
    <s v="413903"/>
    <s v="10 Aug 2026"/>
    <s v="10"/>
    <s v="Aug"/>
    <s v="17 Aug 2026"/>
    <s v="17"/>
    <s v="Aug"/>
    <n v="7"/>
    <n v="7"/>
    <n v="0"/>
    <n v="0"/>
    <s v="TOPOLA SKIES"/>
    <x v="1"/>
    <n v="2"/>
    <n v="2"/>
    <n v="4408.6920275229359"/>
    <n v="629.81314678899071"/>
    <m/>
    <s v="24 Nov 2025 14:17"/>
    <s v="24 Nov 2025"/>
    <s v="Nov"/>
    <n v="0"/>
    <n v="0"/>
    <n v="0"/>
    <n v="7"/>
    <n v="0"/>
    <n v="7"/>
    <n v="0"/>
    <s v="24.11.2025"/>
    <x v="15"/>
    <s v="10.08.2026"/>
    <n v="33"/>
    <x v="0"/>
  </r>
  <r>
    <s v="TO"/>
    <n v="0"/>
    <n v="0"/>
    <n v="7"/>
    <n v="8183"/>
    <s v="16854"/>
    <s v="25 Jul 2026"/>
    <s v="25"/>
    <s v="Jul"/>
    <s v="01 Aug 2026"/>
    <s v="01"/>
    <s v="Aug"/>
    <n v="7"/>
    <n v="-24"/>
    <n v="6"/>
    <n v="0"/>
    <s v="КЛУБ МАГЕЛАН - ООД"/>
    <x v="5"/>
    <n v="2"/>
    <n v="1"/>
    <n v="2351.2597094000002"/>
    <n v="335.89424420000006"/>
    <m/>
    <s v="07 Nov 2025 11:43"/>
    <s v="31 Oct 2025"/>
    <s v="Nov"/>
    <n v="0"/>
    <n v="0"/>
    <n v="6"/>
    <n v="0"/>
    <n v="0"/>
    <n v="6"/>
    <n v="-1"/>
    <s v="07.11.2025"/>
    <x v="3"/>
    <s v="25.07.2026"/>
    <n v="30"/>
    <x v="0"/>
  </r>
  <r>
    <s v="TOPOLA SKIES"/>
    <n v="0"/>
    <n v="0"/>
    <n v="7"/>
    <n v="8848"/>
    <s v="415203"/>
    <s v="27 Jul 2026"/>
    <s v="27"/>
    <s v="Jul"/>
    <s v="03 Aug 2026"/>
    <s v="03"/>
    <s v="Aug"/>
    <n v="7"/>
    <n v="-24"/>
    <n v="4"/>
    <n v="2"/>
    <s v="TOPOLA SKIES"/>
    <x v="2"/>
    <n v="2"/>
    <n v="2"/>
    <n v="3153.4080354128441"/>
    <n v="450.48686220183487"/>
    <m/>
    <s v="26 Nov 2025 15:49"/>
    <s v="26 Nov 2025"/>
    <s v="Nov"/>
    <n v="0"/>
    <n v="0"/>
    <n v="4"/>
    <n v="2"/>
    <n v="0"/>
    <n v="6"/>
    <n v="-1"/>
    <s v="26.11.2025"/>
    <x v="15"/>
    <s v="27.07.2026"/>
    <n v="31"/>
    <x v="0"/>
  </r>
  <r>
    <s v="TOPOLA SKIES"/>
    <n v="0"/>
    <n v="0"/>
    <n v="5"/>
    <n v="9319"/>
    <s v="436061"/>
    <s v="24 Jul 2026"/>
    <s v="24"/>
    <s v="Jul"/>
    <s v="29 Jul 2026"/>
    <s v="29"/>
    <s v="Jul"/>
    <n v="5"/>
    <n v="5"/>
    <n v="0"/>
    <n v="0"/>
    <s v="TOPOLA SKIES"/>
    <x v="4"/>
    <n v="2"/>
    <n v="1"/>
    <n v="1915.4573623853209"/>
    <n v="383.0914724770642"/>
    <m/>
    <s v="02 Jan 2026 00:53"/>
    <s v="02 Jan 2026"/>
    <s v="Jan"/>
    <n v="0"/>
    <n v="0"/>
    <n v="5"/>
    <n v="0"/>
    <n v="0"/>
    <n v="5"/>
    <n v="0"/>
    <s v="02.01.2025"/>
    <x v="20"/>
    <s v="24.07.2026"/>
    <n v="30"/>
    <x v="0"/>
  </r>
  <r>
    <s v="TO"/>
    <n v="0"/>
    <n v="0"/>
    <n v="5"/>
    <n v="8631"/>
    <s v="17200"/>
    <s v="18 Jul 2026"/>
    <s v="18"/>
    <s v="Jul"/>
    <s v="23 Jul 2026"/>
    <s v="23"/>
    <s v="Jul"/>
    <n v="5"/>
    <n v="5"/>
    <n v="0"/>
    <n v="0"/>
    <s v="КЛУБ МАГЕЛАН - ООД"/>
    <x v="6"/>
    <n v="3"/>
    <n v="0"/>
    <n v="1802.1995535000001"/>
    <n v="360.43991070000004"/>
    <m/>
    <s v="20 Nov 2025 09:44"/>
    <s v="19 Nov 2025"/>
    <s v="Nov"/>
    <n v="0"/>
    <n v="0"/>
    <n v="5"/>
    <n v="0"/>
    <n v="0"/>
    <n v="5"/>
    <n v="0"/>
    <s v="20.11.2025"/>
    <x v="12"/>
    <s v="18.07.2026"/>
    <n v="29"/>
    <x v="0"/>
  </r>
  <r>
    <s v="TO"/>
    <n v="0"/>
    <n v="0"/>
    <n v="6"/>
    <n v="8461"/>
    <s v="2311538"/>
    <s v="24 Jul 2026"/>
    <s v="24"/>
    <s v="Jul"/>
    <s v="30 Jul 2026"/>
    <s v="30"/>
    <s v="Jul"/>
    <n v="6"/>
    <n v="6"/>
    <n v="0"/>
    <n v="0"/>
    <s v="ТУРИСТИЧЕСКА АГЕНЦИЯ СОЛВЕКС - ЕООД"/>
    <x v="4"/>
    <n v="3"/>
    <n v="1"/>
    <n v="2214.9774750000001"/>
    <n v="369.1629125"/>
    <s v="[&quot;RO&quot;]"/>
    <s v="13 Nov 2025 16:14"/>
    <s v="13 Nov 2025"/>
    <s v="Nov"/>
    <n v="0"/>
    <n v="0"/>
    <n v="6"/>
    <n v="0"/>
    <n v="0"/>
    <n v="6"/>
    <n v="0"/>
    <s v="13.11.2025"/>
    <x v="11"/>
    <s v="24.07.2026"/>
    <n v="30"/>
    <x v="0"/>
  </r>
  <r>
    <s v="TO"/>
    <n v="0"/>
    <n v="0"/>
    <n v="8"/>
    <n v="8929"/>
    <s v="NT310879"/>
    <s v="18 Jul 2026"/>
    <s v="18"/>
    <s v="Jul"/>
    <s v="26 Jul 2026"/>
    <s v="26"/>
    <s v="Jul"/>
    <n v="8"/>
    <n v="8"/>
    <n v="0"/>
    <n v="0"/>
    <s v="НОВОТОН - ЕООД"/>
    <x v="4"/>
    <n v="2"/>
    <n v="2"/>
    <n v="2962.3783512"/>
    <n v="370.2972939"/>
    <m/>
    <s v="30 Nov 2025 19:24"/>
    <s v="30 Nov 2025"/>
    <s v="Nov"/>
    <n v="0"/>
    <n v="0"/>
    <n v="8"/>
    <n v="0"/>
    <n v="0"/>
    <n v="8"/>
    <n v="0"/>
    <s v="30.11.2025"/>
    <x v="13"/>
    <s v="18.07.2026"/>
    <n v="29"/>
    <x v="0"/>
  </r>
  <r>
    <s v="TO"/>
    <n v="0"/>
    <n v="0"/>
    <n v="6"/>
    <n v="9168"/>
    <s v="60484"/>
    <s v="24 Jul 2026"/>
    <s v="24"/>
    <s v="Jul"/>
    <s v="30 Jul 2026"/>
    <s v="30"/>
    <s v="Jul"/>
    <n v="6"/>
    <n v="6"/>
    <n v="0"/>
    <n v="0"/>
    <s v="КЛУБ МАГЕЛАН - ООД"/>
    <x v="4"/>
    <n v="2"/>
    <n v="1"/>
    <n v="1777.3800707999999"/>
    <n v="296.2300118"/>
    <s v="Romania"/>
    <s v="23 Dec 2025 09:40"/>
    <s v="22 Dec 2025"/>
    <s v="Dec"/>
    <n v="0"/>
    <n v="0"/>
    <n v="6"/>
    <n v="0"/>
    <n v="0"/>
    <n v="6"/>
    <n v="0"/>
    <s v="23.12.2025"/>
    <x v="21"/>
    <s v="24.07.2026"/>
    <n v="30"/>
    <x v="0"/>
  </r>
  <r>
    <s v="TO"/>
    <n v="0"/>
    <n v="0"/>
    <n v="6"/>
    <n v="9165"/>
    <s v="60481"/>
    <s v="24 Jul 2026"/>
    <s v="24"/>
    <s v="Jul"/>
    <s v="30 Jul 2026"/>
    <s v="30"/>
    <s v="Jul"/>
    <n v="6"/>
    <n v="6"/>
    <n v="0"/>
    <n v="0"/>
    <s v="КЛУБ МАГЕЛАН - ООД"/>
    <x v="4"/>
    <n v="3"/>
    <n v="1"/>
    <n v="2399.4513606"/>
    <n v="399.90856009999999"/>
    <s v="Romania"/>
    <s v="23 Dec 2025 09:39"/>
    <s v="22 Dec 2025"/>
    <s v="Dec"/>
    <n v="0"/>
    <n v="0"/>
    <n v="6"/>
    <n v="0"/>
    <n v="0"/>
    <n v="6"/>
    <n v="0"/>
    <s v="23.12.2025"/>
    <x v="21"/>
    <s v="24.07.2026"/>
    <n v="30"/>
    <x v="0"/>
  </r>
  <r>
    <s v="TO"/>
    <n v="0"/>
    <n v="0"/>
    <n v="6"/>
    <n v="8394"/>
    <s v="NT308251"/>
    <s v="20 Jul 2026"/>
    <s v="20"/>
    <s v="Jul"/>
    <s v="26 Jul 2026"/>
    <s v="26"/>
    <s v="Jul"/>
    <n v="6"/>
    <n v="6"/>
    <n v="0"/>
    <n v="0"/>
    <s v="НОВОТОН - ЕООД"/>
    <x v="6"/>
    <n v="2"/>
    <n v="2"/>
    <n v="2002.4569872"/>
    <n v="333.74283120000001"/>
    <m/>
    <s v="12 Nov 2025 09:41"/>
    <s v="11 Nov 2025"/>
    <s v="Nov"/>
    <n v="0"/>
    <n v="0"/>
    <n v="6"/>
    <n v="0"/>
    <n v="0"/>
    <n v="6"/>
    <n v="0"/>
    <s v="12.11.2025"/>
    <x v="11"/>
    <s v="20.07.2026"/>
    <n v="30"/>
    <x v="0"/>
  </r>
  <r>
    <s v="TO"/>
    <n v="0"/>
    <n v="0"/>
    <n v="5"/>
    <n v="8569"/>
    <s v="95805"/>
    <s v="20 Jul 2026"/>
    <s v="20"/>
    <s v="Jul"/>
    <s v="25 Jul 2026"/>
    <s v="25"/>
    <s v="Jul"/>
    <n v="5"/>
    <n v="5"/>
    <n v="0"/>
    <n v="0"/>
    <s v="ДЕСТИНЕЙШЪН ТУРИСТИК СЪРВИСИС - ЕООД"/>
    <x v="6"/>
    <n v="3"/>
    <n v="1"/>
    <n v="1802.1995535000001"/>
    <n v="360.43991070000004"/>
    <m/>
    <s v="17 Nov 2025 16:39"/>
    <s v="17 Nov 2025"/>
    <s v="Nov"/>
    <n v="0"/>
    <n v="0"/>
    <n v="5"/>
    <n v="0"/>
    <n v="0"/>
    <n v="5"/>
    <n v="0"/>
    <s v="17.11.2025"/>
    <x v="12"/>
    <s v="20.07.2026"/>
    <n v="30"/>
    <x v="0"/>
  </r>
  <r>
    <s v="TO"/>
    <n v="0"/>
    <n v="0"/>
    <n v="7"/>
    <n v="8961"/>
    <s v="1180312.223717"/>
    <s v="16 Jul 2026"/>
    <s v="16"/>
    <s v="Jul"/>
    <s v="23 Jul 2026"/>
    <s v="23"/>
    <s v="Jul"/>
    <n v="7"/>
    <n v="7"/>
    <n v="0"/>
    <n v="0"/>
    <s v="СЛР-ХОЛИДЕЙ-СЪРВИС ЕООД"/>
    <x v="4"/>
    <n v="3"/>
    <n v="1"/>
    <n v="2799.3599206999997"/>
    <n v="399.90856009999999"/>
    <s v="Romania"/>
    <s v="01 Dec 2025 10:26"/>
    <s v="28 Nov 2025"/>
    <s v="Dec"/>
    <n v="0"/>
    <n v="0"/>
    <n v="7"/>
    <n v="0"/>
    <n v="0"/>
    <n v="7"/>
    <n v="0"/>
    <s v="01.12.2025"/>
    <x v="13"/>
    <s v="16.07.2026"/>
    <n v="29"/>
    <x v="0"/>
  </r>
  <r>
    <s v="TO"/>
    <n v="0"/>
    <n v="0"/>
    <n v="5"/>
    <n v="8742"/>
    <s v="4054"/>
    <s v="23 Jul 2026"/>
    <s v="23"/>
    <s v="Jul"/>
    <s v="28 Jul 2026"/>
    <s v="28"/>
    <s v="Jul"/>
    <n v="5"/>
    <n v="5"/>
    <n v="0"/>
    <n v="0"/>
    <s v="КЛУБ МАГЕЛАН - ООД"/>
    <x v="3"/>
    <n v="2"/>
    <n v="2"/>
    <n v="1709.1020455"/>
    <n v="341.82040910000001"/>
    <m/>
    <s v="24 Nov 2025 10:39"/>
    <s v="22 Nov 2025"/>
    <s v="Nov"/>
    <n v="0"/>
    <n v="0"/>
    <n v="5"/>
    <n v="0"/>
    <n v="0"/>
    <n v="5"/>
    <n v="0"/>
    <s v="24.11.2025"/>
    <x v="15"/>
    <s v="23.07.2026"/>
    <n v="30"/>
    <x v="0"/>
  </r>
  <r>
    <s v="TO"/>
    <n v="0"/>
    <n v="7"/>
    <n v="0"/>
    <n v="8750"/>
    <s v="NT309901"/>
    <s v="03 Jul 2026"/>
    <s v="03"/>
    <s v="Jul"/>
    <s v="10 Jul 2026"/>
    <s v="10"/>
    <s v="Jul"/>
    <n v="7"/>
    <n v="7"/>
    <n v="0"/>
    <n v="0"/>
    <s v="НОВОТОН - ЕООД"/>
    <x v="5"/>
    <n v="2"/>
    <n v="2"/>
    <n v="2519.2459480999996"/>
    <n v="359.89227829999993"/>
    <m/>
    <s v="24 Nov 2025 10:59"/>
    <s v="24 Nov 2025"/>
    <s v="Nov"/>
    <n v="0"/>
    <n v="0"/>
    <n v="7"/>
    <n v="0"/>
    <n v="0"/>
    <n v="7"/>
    <n v="0"/>
    <s v="24.11.2025"/>
    <x v="15"/>
    <s v="03.07.2026"/>
    <n v="27"/>
    <x v="0"/>
  </r>
  <r>
    <s v="TO"/>
    <n v="0"/>
    <n v="0"/>
    <n v="9"/>
    <n v="9005"/>
    <s v="4092"/>
    <s v="18 Jul 2026"/>
    <s v="18"/>
    <s v="Jul"/>
    <s v="27 Jul 2026"/>
    <s v="27"/>
    <s v="Jul"/>
    <n v="9"/>
    <n v="9"/>
    <n v="0"/>
    <n v="0"/>
    <s v="КЛУБ МАГЕЛАН - ООД"/>
    <x v="6"/>
    <n v="2"/>
    <n v="2"/>
    <n v="3253.8165795"/>
    <n v="361.53517549999998"/>
    <m/>
    <s v="03 Dec 2025 09:48"/>
    <s v="02 Dec 2025"/>
    <s v="Dec"/>
    <n v="0"/>
    <n v="0"/>
    <n v="9"/>
    <n v="0"/>
    <n v="0"/>
    <n v="9"/>
    <n v="0"/>
    <s v="03.12.2025"/>
    <x v="13"/>
    <s v="18.07.2026"/>
    <n v="29"/>
    <x v="0"/>
  </r>
  <r>
    <s v="TOPOLA SKIES"/>
    <n v="0"/>
    <n v="0"/>
    <n v="6"/>
    <n v="8432"/>
    <s v="407438"/>
    <s v="26 Jul 2026"/>
    <s v="26"/>
    <s v="Jul"/>
    <s v="01 Aug 2026"/>
    <s v="01"/>
    <s v="Aug"/>
    <n v="6"/>
    <n v="-25"/>
    <n v="5"/>
    <n v="0"/>
    <s v="TOPOLA SKIES"/>
    <x v="5"/>
    <n v="2"/>
    <m/>
    <n v="2235.0292183486231"/>
    <n v="372.50486972477057"/>
    <m/>
    <s v="12 Nov 2025 21:02"/>
    <s v="12 Nov 2025"/>
    <s v="Nov"/>
    <n v="0"/>
    <n v="0"/>
    <n v="5"/>
    <n v="0"/>
    <n v="0"/>
    <n v="5"/>
    <n v="-1"/>
    <s v="12.11.2025"/>
    <x v="11"/>
    <s v="26.07.2026"/>
    <n v="31"/>
    <x v="0"/>
  </r>
  <r>
    <s v="TO"/>
    <n v="0"/>
    <n v="0"/>
    <n v="5"/>
    <n v="8100"/>
    <s v="NT307057"/>
    <s v="12 Jul 2026"/>
    <s v="12"/>
    <s v="Jul"/>
    <s v="17 Jul 2026"/>
    <s v="17"/>
    <s v="Jul"/>
    <n v="5"/>
    <n v="5"/>
    <n v="0"/>
    <n v="0"/>
    <s v="НОВОТОН - ЕООД"/>
    <x v="4"/>
    <n v="3"/>
    <n v="1"/>
    <n v="0"/>
    <n v="0"/>
    <m/>
    <s v="29 Oct 2025 13:07"/>
    <s v="29 Oct 2025"/>
    <s v="Oct"/>
    <n v="0"/>
    <n v="0"/>
    <n v="5"/>
    <n v="0"/>
    <n v="0"/>
    <n v="5"/>
    <n v="0"/>
    <s v="29.10.2025"/>
    <x v="4"/>
    <s v="12.07.2026"/>
    <n v="29"/>
    <x v="1"/>
  </r>
  <r>
    <s v="INDIVIDUAL"/>
    <n v="0"/>
    <n v="6"/>
    <n v="0"/>
    <n v="8673"/>
    <s v="21112025"/>
    <s v="04 Jul 2026"/>
    <s v="04"/>
    <s v="Jul"/>
    <s v="10 Jul 2026"/>
    <s v="10"/>
    <s v="Jul"/>
    <n v="6"/>
    <n v="6"/>
    <n v="0"/>
    <n v="0"/>
    <s v="INDIVIDUAL"/>
    <x v="7"/>
    <n v="4"/>
    <n v="1"/>
    <n v="2831.4676513761465"/>
    <n v="471.91127522935773"/>
    <m/>
    <s v="21 Nov 2025 10:56"/>
    <s v="21 Nov 2025"/>
    <s v="Nov"/>
    <n v="0"/>
    <n v="0"/>
    <n v="6"/>
    <n v="0"/>
    <n v="0"/>
    <n v="6"/>
    <n v="0"/>
    <s v="21.11.2025"/>
    <x v="12"/>
    <s v="04.07.2026"/>
    <n v="27"/>
    <x v="0"/>
  </r>
  <r>
    <s v="TO"/>
    <n v="0"/>
    <n v="0"/>
    <n v="5"/>
    <n v="8202"/>
    <s v="NT307664"/>
    <s v="28 Jul 2026"/>
    <s v="28"/>
    <s v="Jul"/>
    <s v="02 Aug 2026"/>
    <s v="02"/>
    <s v="Aug"/>
    <n v="5"/>
    <n v="-26"/>
    <n v="3"/>
    <n v="1"/>
    <s v="НОВОТОН - ЕООД"/>
    <x v="4"/>
    <n v="2"/>
    <n v="1"/>
    <n v="1367.320753"/>
    <n v="273.46415059999998"/>
    <m/>
    <s v="07 Nov 2025 14:54"/>
    <s v="07 Nov 2025"/>
    <s v="Nov"/>
    <n v="0"/>
    <n v="0"/>
    <n v="3"/>
    <n v="1"/>
    <n v="0"/>
    <n v="4"/>
    <n v="-1"/>
    <s v="07.11.2025"/>
    <x v="3"/>
    <s v="28.07.2026"/>
    <n v="31"/>
    <x v="0"/>
  </r>
  <r>
    <s v="TO"/>
    <n v="0"/>
    <n v="0"/>
    <n v="5"/>
    <n v="9065"/>
    <s v="17671"/>
    <s v="19 Jul 2026"/>
    <s v="19"/>
    <s v="Jul"/>
    <s v="24 Jul 2026"/>
    <s v="24"/>
    <s v="Jul"/>
    <n v="5"/>
    <n v="5"/>
    <n v="0"/>
    <n v="0"/>
    <s v="КЛУБ МАГЕЛАН - ООД"/>
    <x v="4"/>
    <n v="3"/>
    <n v="1"/>
    <n v="1999.5428005000001"/>
    <n v="399.90856010000005"/>
    <m/>
    <s v="09 Dec 2025 11:36"/>
    <s v="09 Dec 2025"/>
    <s v="Dec"/>
    <n v="0"/>
    <n v="0"/>
    <n v="5"/>
    <n v="0"/>
    <n v="0"/>
    <n v="5"/>
    <n v="0"/>
    <s v="09.12.2025"/>
    <x v="16"/>
    <s v="19.07.2026"/>
    <n v="30"/>
    <x v="0"/>
  </r>
  <r>
    <s v="TO"/>
    <n v="0"/>
    <n v="0"/>
    <n v="3"/>
    <n v="9372"/>
    <s v="2318080"/>
    <s v="31 Jul 2026"/>
    <s v="31"/>
    <s v="Jul"/>
    <s v="03 Aug 2026"/>
    <s v="03"/>
    <s v="Aug"/>
    <n v="3"/>
    <n v="-28"/>
    <n v="0"/>
    <n v="2"/>
    <s v="ТУРИСТИЧЕСКА АГЕНЦИЯ СОЛВЕКС - ЕООД"/>
    <x v="3"/>
    <n v="2"/>
    <n v="1"/>
    <n v="1367.2425197999999"/>
    <n v="455.74750659999995"/>
    <s v="Romania"/>
    <s v="06 Jan 2026 21:15"/>
    <s v="06 Jan 2026"/>
    <s v="Jan"/>
    <n v="0"/>
    <n v="0"/>
    <n v="0"/>
    <n v="2"/>
    <n v="0"/>
    <n v="2"/>
    <n v="-1"/>
    <s v="06.01.2025"/>
    <x v="1"/>
    <s v="31.07.2026"/>
    <n v="31"/>
    <x v="0"/>
  </r>
  <r>
    <s v="TO"/>
    <n v="0"/>
    <n v="0"/>
    <n v="5"/>
    <n v="8531"/>
    <s v="1176101.221720"/>
    <s v="23 Jul 2026"/>
    <s v="23"/>
    <s v="Jul"/>
    <s v="28 Jul 2026"/>
    <s v="28"/>
    <s v="Jul"/>
    <n v="5"/>
    <n v="5"/>
    <n v="0"/>
    <n v="0"/>
    <s v="СЛР-ХОЛИДЕЙ-СЪРВИС ЕООД"/>
    <x v="3"/>
    <n v="2"/>
    <n v="1"/>
    <n v="1367.320753"/>
    <n v="273.46415059999998"/>
    <s v="Romania"/>
    <s v="17 Nov 2025 10:03"/>
    <s v="17 Nov 2025"/>
    <s v="Nov"/>
    <n v="0"/>
    <n v="0"/>
    <n v="5"/>
    <n v="0"/>
    <n v="0"/>
    <n v="5"/>
    <n v="0"/>
    <s v="17.11.2025"/>
    <x v="12"/>
    <s v="23.07.2026"/>
    <n v="30"/>
    <x v="0"/>
  </r>
  <r>
    <s v="TO"/>
    <n v="0"/>
    <n v="0"/>
    <n v="6"/>
    <n v="9330"/>
    <s v="1184457.226423"/>
    <s v="26 Jul 2026"/>
    <s v="26"/>
    <s v="Jul"/>
    <s v="01 Aug 2026"/>
    <s v="01"/>
    <s v="Aug"/>
    <n v="6"/>
    <n v="-25"/>
    <n v="5"/>
    <n v="0"/>
    <s v="СЛР-ХОЛИДЕЙ-СЪРВИС ЕООД"/>
    <x v="3"/>
    <n v="2"/>
    <n v="1"/>
    <n v="1914.2099376000001"/>
    <n v="319.03498960000002"/>
    <s v="Romania"/>
    <s v="02 Jan 2026 20:35"/>
    <s v="02 Jan 2026"/>
    <s v="Jan"/>
    <n v="0"/>
    <n v="0"/>
    <n v="5"/>
    <n v="0"/>
    <n v="0"/>
    <n v="5"/>
    <n v="-1"/>
    <s v="02.01.2025"/>
    <x v="20"/>
    <s v="26.07.2026"/>
    <n v="31"/>
    <x v="0"/>
  </r>
  <r>
    <s v="TO"/>
    <n v="0"/>
    <n v="0"/>
    <n v="7"/>
    <n v="8959"/>
    <s v="2314606"/>
    <s v="16 Jul 2026"/>
    <s v="16"/>
    <s v="Jul"/>
    <s v="23 Jul 2026"/>
    <s v="23"/>
    <s v="Jul"/>
    <n v="7"/>
    <n v="7"/>
    <n v="0"/>
    <n v="0"/>
    <s v="ТУРИСТИЧЕСКА АГЕНЦИЯ СОЛВЕКС - ЕООД"/>
    <x v="6"/>
    <n v="2"/>
    <n v="2"/>
    <n v="0"/>
    <n v="0"/>
    <m/>
    <s v="01 Dec 2025 10:16"/>
    <s v="01 Dec 2025"/>
    <s v="Dec"/>
    <n v="0"/>
    <n v="0"/>
    <n v="7"/>
    <n v="0"/>
    <n v="0"/>
    <n v="7"/>
    <n v="0"/>
    <s v="01.12.2025"/>
    <x v="13"/>
    <s v="16.07.2026"/>
    <n v="29"/>
    <x v="1"/>
  </r>
  <r>
    <s v="TO"/>
    <n v="0"/>
    <n v="0"/>
    <n v="9"/>
    <n v="9048"/>
    <s v="NT311337"/>
    <s v="16 Jul 2026"/>
    <s v="16"/>
    <s v="Jul"/>
    <s v="25 Jul 2026"/>
    <s v="25"/>
    <s v="Jul"/>
    <n v="9"/>
    <n v="9"/>
    <n v="0"/>
    <n v="0"/>
    <s v="НОВОТОН - ЕООД"/>
    <x v="4"/>
    <n v="3"/>
    <n v="1"/>
    <n v="3599.1770409000001"/>
    <n v="399.90856009999999"/>
    <m/>
    <s v="08 Dec 2025 09:38"/>
    <s v="07 Dec 2025"/>
    <s v="Dec"/>
    <n v="0"/>
    <n v="0"/>
    <n v="9"/>
    <n v="0"/>
    <n v="0"/>
    <n v="9"/>
    <n v="0"/>
    <s v="08.12.2025"/>
    <x v="16"/>
    <s v="16.07.2026"/>
    <n v="29"/>
    <x v="0"/>
  </r>
  <r>
    <s v="TO"/>
    <n v="0"/>
    <n v="0"/>
    <n v="5"/>
    <n v="8807"/>
    <s v="NT310057"/>
    <s v="17 Jul 2026"/>
    <s v="17"/>
    <s v="Jul"/>
    <s v="22 Jul 2026"/>
    <s v="22"/>
    <s v="Jul"/>
    <n v="5"/>
    <n v="5"/>
    <n v="0"/>
    <n v="0"/>
    <s v="НОВОТОН - ЕООД"/>
    <x v="0"/>
    <n v="2"/>
    <n v="1"/>
    <n v="1507.2603895"/>
    <n v="301.45207790000001"/>
    <m/>
    <s v="25 Nov 2025 10:35"/>
    <s v="24 Nov 2025"/>
    <s v="Nov"/>
    <n v="0"/>
    <n v="0"/>
    <n v="5"/>
    <n v="0"/>
    <n v="0"/>
    <n v="5"/>
    <n v="0"/>
    <s v="25.11.2025"/>
    <x v="15"/>
    <s v="17.07.2026"/>
    <n v="29"/>
    <x v="0"/>
  </r>
  <r>
    <s v="TO"/>
    <n v="0"/>
    <n v="0"/>
    <n v="6"/>
    <n v="8415"/>
    <s v="2311327"/>
    <s v="21 Jul 2026"/>
    <s v="21"/>
    <s v="Jul"/>
    <s v="27 Jul 2026"/>
    <s v="27"/>
    <s v="Jul"/>
    <n v="6"/>
    <n v="6"/>
    <n v="0"/>
    <n v="0"/>
    <s v="ТУРИСТИЧЕСКА АГЕНЦИЯ СОЛВЕКС - ЕООД"/>
    <x v="6"/>
    <n v="2"/>
    <n v="2"/>
    <n v="2002.4569872"/>
    <n v="333.74283120000001"/>
    <s v="[&quot;RO&quot;]"/>
    <s v="12 Nov 2025 13:36"/>
    <s v="12 Nov 2025"/>
    <s v="Nov"/>
    <n v="0"/>
    <n v="0"/>
    <n v="6"/>
    <n v="0"/>
    <n v="0"/>
    <n v="6"/>
    <n v="0"/>
    <s v="12.11.2025"/>
    <x v="11"/>
    <s v="21.07.2026"/>
    <n v="30"/>
    <x v="0"/>
  </r>
  <r>
    <s v="TO"/>
    <n v="0"/>
    <n v="6"/>
    <n v="0"/>
    <n v="8781"/>
    <s v="2858"/>
    <s v="01 Jul 2026"/>
    <s v="01"/>
    <s v="Jul"/>
    <s v="07 Jul 2026"/>
    <s v="07"/>
    <s v="Jul"/>
    <n v="6"/>
    <n v="6"/>
    <n v="0"/>
    <n v="0"/>
    <s v="КЛУБ МАГЕЛАН - ООД"/>
    <x v="2"/>
    <n v="2"/>
    <n v="2"/>
    <n v="1889.4491297999998"/>
    <n v="314.90818829999995"/>
    <m/>
    <s v="24 Nov 2025 14:42"/>
    <s v="24 Nov 2025"/>
    <s v="Nov"/>
    <n v="0"/>
    <n v="0"/>
    <n v="6"/>
    <n v="0"/>
    <n v="0"/>
    <n v="6"/>
    <n v="0"/>
    <s v="24.11.2025"/>
    <x v="15"/>
    <s v="01.07.2026"/>
    <n v="27"/>
    <x v="0"/>
  </r>
  <r>
    <s v="TO"/>
    <n v="0"/>
    <n v="0"/>
    <n v="5"/>
    <n v="8860"/>
    <s v="1179616.223119"/>
    <s v="26 Jul 2026"/>
    <s v="26"/>
    <s v="Jul"/>
    <s v="31 Jul 2026"/>
    <s v="31"/>
    <s v="Jul"/>
    <n v="5"/>
    <n v="5"/>
    <n v="0"/>
    <n v="0"/>
    <s v="СЛР-ХОЛИДЕЙ-СЪРВИС ЕООД"/>
    <x v="4"/>
    <n v="3"/>
    <n v="1"/>
    <n v="1999.5428005000001"/>
    <n v="399.90856010000005"/>
    <s v="Romania"/>
    <s v="26 Nov 2025 22:49"/>
    <s v="26 Nov 2025"/>
    <s v="Nov"/>
    <n v="0"/>
    <n v="0"/>
    <n v="5"/>
    <n v="0"/>
    <n v="0"/>
    <n v="5"/>
    <n v="0"/>
    <s v="26.11.2025"/>
    <x v="15"/>
    <s v="26.07.2026"/>
    <n v="31"/>
    <x v="0"/>
  </r>
  <r>
    <s v="TO"/>
    <n v="0"/>
    <n v="6"/>
    <n v="0"/>
    <n v="8765"/>
    <s v="1178558.222785"/>
    <s v="04 Jul 2026"/>
    <s v="04"/>
    <s v="Jul"/>
    <s v="10 Jul 2026"/>
    <s v="10"/>
    <s v="Jul"/>
    <n v="6"/>
    <n v="6"/>
    <n v="0"/>
    <n v="0"/>
    <s v="СЛР-ХОЛИДЕЙ-СЪРВИС ЕООД"/>
    <x v="1"/>
    <n v="3"/>
    <n v="2"/>
    <n v="2691.5350128"/>
    <n v="448.58916879999998"/>
    <s v="Romania"/>
    <s v="24 Nov 2025 12:41"/>
    <s v="24 Nov 2025"/>
    <s v="Nov"/>
    <n v="0"/>
    <n v="0"/>
    <n v="6"/>
    <n v="0"/>
    <n v="0"/>
    <n v="6"/>
    <n v="0"/>
    <s v="24.11.2025"/>
    <x v="15"/>
    <s v="04.07.2026"/>
    <n v="27"/>
    <x v="0"/>
  </r>
  <r>
    <s v="TO"/>
    <n v="0"/>
    <n v="0"/>
    <n v="5"/>
    <n v="8864"/>
    <s v="17438"/>
    <s v="25 Jul 2026"/>
    <s v="25"/>
    <s v="Jul"/>
    <s v="30 Jul 2026"/>
    <s v="30"/>
    <s v="Jul"/>
    <n v="5"/>
    <n v="5"/>
    <n v="0"/>
    <n v="0"/>
    <s v="КЛУБ МАГЕЛАН - ООД"/>
    <x v="3"/>
    <n v="2"/>
    <n v="1"/>
    <n v="1481.1500589999998"/>
    <n v="296.23001179999994"/>
    <m/>
    <s v="27 Nov 2025 09:36"/>
    <s v="27 Nov 2025"/>
    <s v="Nov"/>
    <n v="0"/>
    <n v="0"/>
    <n v="5"/>
    <n v="0"/>
    <n v="0"/>
    <n v="5"/>
    <n v="0"/>
    <s v="27.11.2025"/>
    <x v="15"/>
    <s v="25.07.2026"/>
    <n v="30"/>
    <x v="0"/>
  </r>
  <r>
    <s v="TO"/>
    <n v="0"/>
    <n v="0"/>
    <n v="5"/>
    <n v="8693"/>
    <s v="1178087.222509"/>
    <s v="19 Jul 2026"/>
    <s v="19"/>
    <s v="Jul"/>
    <s v="24 Jul 2026"/>
    <s v="24"/>
    <s v="Jul"/>
    <n v="5"/>
    <n v="5"/>
    <n v="0"/>
    <n v="0"/>
    <s v="СЛР-ХОЛИДЕЙ-СЪРВИС ЕООД"/>
    <x v="6"/>
    <n v="2"/>
    <n v="1"/>
    <n v="1334.9517664999998"/>
    <n v="266.99035329999998"/>
    <s v="Romania"/>
    <s v="21 Nov 2025 16:50"/>
    <s v="21 Nov 2025"/>
    <s v="Nov"/>
    <n v="0"/>
    <n v="0"/>
    <n v="5"/>
    <n v="0"/>
    <n v="0"/>
    <n v="5"/>
    <n v="0"/>
    <s v="21.11.2025"/>
    <x v="12"/>
    <s v="19.07.2026"/>
    <n v="30"/>
    <x v="0"/>
  </r>
  <r>
    <s v="TO"/>
    <n v="0"/>
    <n v="0"/>
    <n v="5"/>
    <n v="8962"/>
    <s v="1180670.223746"/>
    <s v="27 Jul 2026"/>
    <s v="27"/>
    <s v="Jul"/>
    <s v="01 Aug 2026"/>
    <s v="01"/>
    <s v="Aug"/>
    <n v="5"/>
    <n v="-26"/>
    <n v="4"/>
    <n v="0"/>
    <s v="СЛР-ХОЛИДЕЙ-СЪРВИС ЕООД"/>
    <x v="6"/>
    <n v="1"/>
    <n v="0"/>
    <n v="1012.337608"/>
    <n v="202.4675216"/>
    <s v="Romania"/>
    <s v="01 Dec 2025 10:47"/>
    <s v="30 Nov 2025"/>
    <s v="Dec"/>
    <n v="0"/>
    <n v="0"/>
    <n v="4"/>
    <n v="0"/>
    <n v="0"/>
    <n v="4"/>
    <n v="-1"/>
    <s v="01.12.2025"/>
    <x v="13"/>
    <s v="27.07.2026"/>
    <n v="31"/>
    <x v="0"/>
  </r>
  <r>
    <s v="TO"/>
    <n v="0"/>
    <n v="0"/>
    <n v="6"/>
    <n v="8932"/>
    <s v="1180735.223565"/>
    <s v="19 Jul 2026"/>
    <s v="19"/>
    <s v="Jul"/>
    <s v="25 Jul 2026"/>
    <s v="25"/>
    <s v="Jul"/>
    <n v="6"/>
    <n v="6"/>
    <n v="0"/>
    <n v="0"/>
    <s v="СЛР-ХОЛИДЕЙ-СЪРВИС ЕООД"/>
    <x v="2"/>
    <n v="2"/>
    <n v="1"/>
    <n v="1805.5440228"/>
    <n v="300.92400379999998"/>
    <s v="Romania"/>
    <s v="30 Nov 2025 20:17"/>
    <s v="30 Nov 2025"/>
    <s v="Nov"/>
    <n v="0"/>
    <n v="0"/>
    <n v="6"/>
    <n v="0"/>
    <n v="0"/>
    <n v="6"/>
    <n v="0"/>
    <s v="30.11.2025"/>
    <x v="13"/>
    <s v="19.07.2026"/>
    <n v="30"/>
    <x v="0"/>
  </r>
  <r>
    <s v="TOPOLA SKIES"/>
    <n v="0"/>
    <n v="0"/>
    <n v="5"/>
    <n v="8701"/>
    <s v="412555"/>
    <s v="28 Jul 2026"/>
    <s v="28"/>
    <s v="Jul"/>
    <s v="02 Aug 2026"/>
    <s v="02"/>
    <s v="Aug"/>
    <n v="5"/>
    <n v="-26"/>
    <n v="3"/>
    <n v="1"/>
    <s v="TOPOLA SKIES"/>
    <x v="1"/>
    <n v="4"/>
    <m/>
    <n v="2906.8299082568806"/>
    <n v="581.36598165137605"/>
    <m/>
    <s v="21 Nov 2025 21:25"/>
    <s v="21 Nov 2025"/>
    <s v="Nov"/>
    <n v="0"/>
    <n v="0"/>
    <n v="3"/>
    <n v="1"/>
    <n v="0"/>
    <n v="4"/>
    <n v="-1"/>
    <s v="21.11.2025"/>
    <x v="12"/>
    <s v="28.07.2026"/>
    <n v="31"/>
    <x v="0"/>
  </r>
  <r>
    <s v="TO"/>
    <n v="0"/>
    <n v="0"/>
    <n v="5"/>
    <n v="8965"/>
    <s v="1180670.223749"/>
    <s v="27 Jul 2026"/>
    <s v="27"/>
    <s v="Jul"/>
    <s v="01 Aug 2026"/>
    <s v="01"/>
    <s v="Aug"/>
    <n v="5"/>
    <n v="-26"/>
    <n v="4"/>
    <n v="0"/>
    <s v="СЛР-ХОЛИДЕЙ-СЪРВИС ЕООД"/>
    <x v="4"/>
    <n v="3"/>
    <n v="1"/>
    <n v="1999.5428005000001"/>
    <n v="399.90856010000005"/>
    <s v="Romania"/>
    <s v="01 Dec 2025 10:48"/>
    <s v="30 Nov 2025"/>
    <s v="Dec"/>
    <n v="0"/>
    <n v="0"/>
    <n v="4"/>
    <n v="0"/>
    <n v="0"/>
    <n v="4"/>
    <n v="-1"/>
    <s v="01.12.2025"/>
    <x v="13"/>
    <s v="27.07.2026"/>
    <n v="31"/>
    <x v="0"/>
  </r>
  <r>
    <s v="TO"/>
    <n v="0"/>
    <n v="0"/>
    <n v="7"/>
    <n v="8669"/>
    <s v="17233"/>
    <s v="25 Jul 2026"/>
    <s v="25"/>
    <s v="Jul"/>
    <s v="01 Aug 2026"/>
    <s v="01"/>
    <s v="Aug"/>
    <n v="7"/>
    <n v="-24"/>
    <n v="6"/>
    <n v="0"/>
    <s v="КЛУБ МАГЕЛАН - ООД"/>
    <x v="2"/>
    <n v="2"/>
    <n v="0"/>
    <n v="1944.3688362"/>
    <n v="277.76697660000002"/>
    <m/>
    <s v="21 Nov 2025 10:45"/>
    <s v="21 Nov 2025"/>
    <s v="Nov"/>
    <n v="0"/>
    <n v="0"/>
    <n v="6"/>
    <n v="0"/>
    <n v="0"/>
    <n v="6"/>
    <n v="-1"/>
    <s v="21.11.2025"/>
    <x v="12"/>
    <s v="25.07.2026"/>
    <n v="30"/>
    <x v="0"/>
  </r>
  <r>
    <s v="TO"/>
    <n v="0"/>
    <n v="0"/>
    <n v="8"/>
    <n v="8930"/>
    <s v="NT310871"/>
    <s v="18 Jul 2026"/>
    <s v="18"/>
    <s v="Jul"/>
    <s v="26 Jul 2026"/>
    <s v="26"/>
    <s v="Jul"/>
    <n v="8"/>
    <n v="8"/>
    <n v="0"/>
    <n v="0"/>
    <s v="НОВОТОН - ЕООД"/>
    <x v="6"/>
    <n v="2"/>
    <n v="0"/>
    <n v="2313.8251231999998"/>
    <n v="289.22814039999997"/>
    <m/>
    <s v="30 Nov 2025 19:25"/>
    <s v="30 Nov 2025"/>
    <s v="Nov"/>
    <n v="0"/>
    <n v="0"/>
    <n v="8"/>
    <n v="0"/>
    <n v="0"/>
    <n v="8"/>
    <n v="0"/>
    <s v="30.11.2025"/>
    <x v="13"/>
    <s v="18.07.2026"/>
    <n v="29"/>
    <x v="0"/>
  </r>
  <r>
    <s v="TOPOLA SKIES"/>
    <n v="0"/>
    <n v="5"/>
    <n v="0"/>
    <n v="8767"/>
    <s v="413844"/>
    <s v="04 Jul 2026"/>
    <s v="04"/>
    <s v="Jul"/>
    <s v="09 Jul 2026"/>
    <s v="09"/>
    <s v="Jul"/>
    <n v="5"/>
    <n v="5"/>
    <n v="0"/>
    <n v="0"/>
    <s v="TOPOLA SKIES"/>
    <x v="6"/>
    <n v="2"/>
    <n v="2"/>
    <n v="1810.0399197247705"/>
    <n v="362.00798394495405"/>
    <m/>
    <s v="24 Nov 2025 13:06"/>
    <s v="24 Nov 2025"/>
    <s v="Nov"/>
    <n v="0"/>
    <n v="0"/>
    <n v="5"/>
    <n v="0"/>
    <n v="0"/>
    <n v="5"/>
    <n v="0"/>
    <s v="24.11.2025"/>
    <x v="15"/>
    <s v="04.07.2026"/>
    <n v="27"/>
    <x v="0"/>
  </r>
  <r>
    <s v="TOPOLA SKIES"/>
    <n v="0"/>
    <n v="0"/>
    <n v="5"/>
    <n v="9369"/>
    <s v="439851"/>
    <s v="24 Jul 2026"/>
    <s v="24"/>
    <s v="Jul"/>
    <s v="29 Jul 2026"/>
    <s v="29"/>
    <s v="Jul"/>
    <n v="5"/>
    <n v="5"/>
    <n v="0"/>
    <n v="0"/>
    <s v="TOPOLA SKIES"/>
    <x v="7"/>
    <n v="3"/>
    <n v="2"/>
    <n v="3617.3883302752288"/>
    <n v="723.4776660550458"/>
    <m/>
    <s v="06 Jan 2026 21:08"/>
    <s v="06 Jan 2026"/>
    <s v="Jan"/>
    <n v="0"/>
    <n v="0"/>
    <n v="5"/>
    <n v="0"/>
    <n v="0"/>
    <n v="5"/>
    <n v="0"/>
    <s v="06.01.2025"/>
    <x v="1"/>
    <s v="24.07.2026"/>
    <n v="30"/>
    <x v="0"/>
  </r>
  <r>
    <s v="TO"/>
    <n v="0"/>
    <n v="4"/>
    <n v="1"/>
    <n v="8787"/>
    <s v="1178736.222818"/>
    <s v="07 Jul 2026"/>
    <s v="07"/>
    <s v="Jul"/>
    <s v="12 Jul 2026"/>
    <s v="12"/>
    <s v="Jul"/>
    <n v="5"/>
    <n v="5"/>
    <n v="0"/>
    <n v="0"/>
    <s v="СЛР-ХОЛИДЕЙ-СЪРВИС ЕООД"/>
    <x v="3"/>
    <n v="2"/>
    <n v="0"/>
    <n v="1315.6477243999998"/>
    <n v="263.12954487999997"/>
    <s v="Romania"/>
    <s v="24 Nov 2025 15:55"/>
    <s v="24 Nov 2025"/>
    <s v="Nov"/>
    <n v="0"/>
    <n v="0"/>
    <n v="5"/>
    <n v="0"/>
    <n v="0"/>
    <n v="5"/>
    <n v="0"/>
    <s v="24.11.2025"/>
    <x v="15"/>
    <s v="07.07.2026"/>
    <n v="28"/>
    <x v="0"/>
  </r>
  <r>
    <s v="TO"/>
    <n v="0"/>
    <n v="0"/>
    <n v="5"/>
    <n v="8724"/>
    <s v="31072026"/>
    <s v="31 Jul 2026"/>
    <s v="31"/>
    <s v="Jul"/>
    <s v="05 Aug 2026"/>
    <s v="05"/>
    <s v="Aug"/>
    <n v="5"/>
    <n v="-26"/>
    <n v="0"/>
    <n v="4"/>
    <s v="ВЕРСО ТРАВЪЛ - ООД"/>
    <x v="2"/>
    <n v="2"/>
    <n v="2"/>
    <n v="1735.9947079999999"/>
    <n v="347.19894160000001"/>
    <m/>
    <s v="24 Nov 2025 08:35"/>
    <s v="20 Nov 2025"/>
    <s v="Nov"/>
    <n v="0"/>
    <n v="0"/>
    <n v="0"/>
    <n v="4"/>
    <n v="0"/>
    <n v="4"/>
    <n v="-1"/>
    <s v="24.11.2025"/>
    <x v="15"/>
    <s v="31.07.2026"/>
    <n v="31"/>
    <x v="0"/>
  </r>
  <r>
    <s v="INDIVIDUAL"/>
    <n v="0"/>
    <n v="0"/>
    <n v="6"/>
    <n v="8889"/>
    <s v="27112025"/>
    <s v="20 Jul 2026"/>
    <s v="20"/>
    <s v="Jul"/>
    <s v="26 Jul 2026"/>
    <s v="26"/>
    <s v="Jul"/>
    <n v="6"/>
    <n v="6"/>
    <n v="0"/>
    <n v="0"/>
    <s v="INDIVIDUAL"/>
    <x v="4"/>
    <n v="2"/>
    <n v="0"/>
    <n v="1970.1847155963301"/>
    <n v="328.36411926605501"/>
    <m/>
    <s v="28 Nov 2025 10:13"/>
    <s v="28 Nov 2025"/>
    <s v="Nov"/>
    <n v="0"/>
    <n v="0"/>
    <n v="6"/>
    <n v="0"/>
    <n v="0"/>
    <n v="6"/>
    <n v="0"/>
    <s v="28.11.2025"/>
    <x v="15"/>
    <s v="20.07.2026"/>
    <n v="30"/>
    <x v="0"/>
  </r>
  <r>
    <s v="TO"/>
    <n v="0"/>
    <n v="0"/>
    <n v="7"/>
    <n v="8200"/>
    <s v="NT307612"/>
    <s v="25 Jul 2026"/>
    <s v="25"/>
    <s v="Jul"/>
    <s v="01 Aug 2026"/>
    <s v="01"/>
    <s v="Aug"/>
    <n v="7"/>
    <n v="-24"/>
    <n v="6"/>
    <n v="0"/>
    <s v="НОВОТОН - ЕООД"/>
    <x v="3"/>
    <n v="3"/>
    <n v="1"/>
    <n v="2584.1403875000001"/>
    <n v="369.1629125"/>
    <m/>
    <s v="07 Nov 2025 14:43"/>
    <s v="07 Nov 2025"/>
    <s v="Nov"/>
    <n v="0"/>
    <n v="0"/>
    <n v="6"/>
    <n v="0"/>
    <n v="0"/>
    <n v="6"/>
    <n v="-1"/>
    <s v="07.11.2025"/>
    <x v="3"/>
    <s v="25.07.2026"/>
    <n v="30"/>
    <x v="0"/>
  </r>
  <r>
    <s v="TO"/>
    <n v="0"/>
    <n v="5"/>
    <n v="0"/>
    <n v="8905"/>
    <s v="1180270.223370"/>
    <s v="04 Jul 2026"/>
    <s v="04"/>
    <s v="Jul"/>
    <s v="09 Jul 2026"/>
    <s v="09"/>
    <s v="Jul"/>
    <n v="5"/>
    <n v="5"/>
    <n v="0"/>
    <n v="0"/>
    <s v="СЛР-ХОЛИДЕЙ-СЪРВИС ЕООД"/>
    <x v="4"/>
    <n v="2"/>
    <n v="1"/>
    <n v="1341.3082139999999"/>
    <n v="268.2616428"/>
    <s v="Romania"/>
    <s v="28 Nov 2025 15:54"/>
    <s v="28 Nov 2025"/>
    <s v="Nov"/>
    <n v="0"/>
    <n v="0"/>
    <n v="5"/>
    <n v="0"/>
    <n v="0"/>
    <n v="5"/>
    <n v="0"/>
    <s v="28.11.2025"/>
    <x v="15"/>
    <s v="04.07.2026"/>
    <n v="27"/>
    <x v="0"/>
  </r>
  <r>
    <s v="TO"/>
    <n v="0"/>
    <n v="0"/>
    <n v="6"/>
    <n v="9360"/>
    <s v="011933749"/>
    <s v="18 Jul 2026"/>
    <s v="18"/>
    <s v="Jul"/>
    <s v="24 Jul 2026"/>
    <s v="24"/>
    <s v="Jul"/>
    <n v="6"/>
    <n v="6"/>
    <n v="0"/>
    <n v="0"/>
    <s v="СЪНИ ТУРС ООД"/>
    <x v="3"/>
    <n v="2"/>
    <n v="1"/>
    <n v="1914.2099376000001"/>
    <n v="319.03498960000002"/>
    <s v="Bulgaria"/>
    <s v="06 Jan 2026 12:29"/>
    <s v="06 Jan 2026"/>
    <s v="Jan"/>
    <n v="0"/>
    <n v="0"/>
    <n v="6"/>
    <n v="0"/>
    <n v="0"/>
    <n v="6"/>
    <n v="0"/>
    <s v="06.01.2025"/>
    <x v="1"/>
    <s v="18.07.2026"/>
    <n v="29"/>
    <x v="0"/>
  </r>
  <r>
    <s v="TO"/>
    <n v="0"/>
    <n v="0"/>
    <n v="5"/>
    <n v="8792"/>
    <s v="1178806.222843"/>
    <s v="12 Jul 2026"/>
    <s v="12"/>
    <s v="Jul"/>
    <s v="17 Jul 2026"/>
    <s v="17"/>
    <s v="Jul"/>
    <n v="5"/>
    <n v="5"/>
    <n v="0"/>
    <n v="0"/>
    <s v="СЛР-ХОЛИДЕЙ-СЪРВИС ЕООД"/>
    <x v="4"/>
    <n v="2"/>
    <n v="1"/>
    <n v="1367.320753"/>
    <n v="273.46415059999998"/>
    <s v="Romania"/>
    <s v="24 Nov 2025 16:54"/>
    <s v="24 Nov 2025"/>
    <s v="Nov"/>
    <n v="0"/>
    <n v="0"/>
    <n v="5"/>
    <n v="0"/>
    <n v="0"/>
    <n v="5"/>
    <n v="0"/>
    <s v="24.11.2025"/>
    <x v="15"/>
    <s v="12.07.2026"/>
    <n v="29"/>
    <x v="0"/>
  </r>
  <r>
    <s v="TO"/>
    <n v="0"/>
    <n v="0"/>
    <n v="5"/>
    <n v="8128"/>
    <s v="NT307258"/>
    <s v="31 Jul 2026"/>
    <s v="31"/>
    <s v="Jul"/>
    <s v="05 Aug 2026"/>
    <s v="05"/>
    <s v="Aug"/>
    <n v="5"/>
    <n v="-26"/>
    <n v="0"/>
    <n v="4"/>
    <s v="НОВОТОН - ЕООД"/>
    <x v="4"/>
    <n v="1"/>
    <n v="1"/>
    <n v="1036.7854830000001"/>
    <n v="207.35709660000003"/>
    <m/>
    <s v="03 Nov 2025 10:21"/>
    <s v="01 Nov 2025"/>
    <s v="Nov"/>
    <n v="0"/>
    <n v="0"/>
    <n v="0"/>
    <n v="4"/>
    <n v="0"/>
    <n v="4"/>
    <n v="-1"/>
    <s v="03.11.2025"/>
    <x v="3"/>
    <s v="31.07.2026"/>
    <n v="31"/>
    <x v="0"/>
  </r>
  <r>
    <s v="TO"/>
    <n v="0"/>
    <n v="0"/>
    <n v="5"/>
    <n v="8720"/>
    <s v="1178342.222598"/>
    <s v="16 Jul 2026"/>
    <s v="16"/>
    <s v="Jul"/>
    <s v="21 Jul 2026"/>
    <s v="21"/>
    <s v="Jul"/>
    <n v="5"/>
    <n v="5"/>
    <n v="0"/>
    <n v="0"/>
    <s v="СЛР-ХОЛИДЕЙ-СЪРВИС ЕООД"/>
    <x v="6"/>
    <n v="2"/>
    <n v="1"/>
    <n v="1334.9517664999998"/>
    <n v="266.99035329999998"/>
    <s v="Romania"/>
    <s v="23 Nov 2025 21:11"/>
    <s v="23 Nov 2025"/>
    <s v="Nov"/>
    <n v="0"/>
    <n v="0"/>
    <n v="5"/>
    <n v="0"/>
    <n v="0"/>
    <n v="5"/>
    <n v="0"/>
    <s v="23.11.2025"/>
    <x v="15"/>
    <s v="16.07.2026"/>
    <n v="29"/>
    <x v="0"/>
  </r>
  <r>
    <s v="TO"/>
    <n v="0"/>
    <n v="9"/>
    <n v="0"/>
    <n v="8549"/>
    <s v="1176267.221770"/>
    <s v="01 Jul 2026"/>
    <s v="01"/>
    <s v="Jul"/>
    <s v="10 Jul 2026"/>
    <s v="10"/>
    <s v="Jul"/>
    <n v="9"/>
    <n v="9"/>
    <n v="0"/>
    <n v="0"/>
    <s v="СЛР-ХОЛИДЕЙ-СЪРВИС ЕООД"/>
    <x v="3"/>
    <n v="3"/>
    <n v="0"/>
    <n v="3043.4866212999996"/>
    <n v="338.16518014444438"/>
    <s v="Romania"/>
    <s v="17 Nov 2025 10:46"/>
    <s v="17 Nov 2025"/>
    <s v="Nov"/>
    <n v="0"/>
    <n v="0"/>
    <n v="9"/>
    <n v="0"/>
    <n v="0"/>
    <n v="9"/>
    <n v="0"/>
    <s v="17.11.2025"/>
    <x v="12"/>
    <s v="01.07.2026"/>
    <n v="27"/>
    <x v="0"/>
  </r>
  <r>
    <s v="TO"/>
    <n v="0"/>
    <n v="5"/>
    <n v="0"/>
    <n v="9581"/>
    <s v="52253"/>
    <s v="15 Jun 2026"/>
    <s v="15"/>
    <s v="Jun"/>
    <s v="20 Jun 2026"/>
    <s v="20"/>
    <s v="Jun"/>
    <n v="5"/>
    <n v="5"/>
    <n v="0"/>
    <n v="0"/>
    <s v="КЛУБ МАГЕЛАН - ООД"/>
    <x v="7"/>
    <n v="4"/>
    <n v="0"/>
    <n v="2386.5037659999998"/>
    <n v="477.30075319999997"/>
    <s v="Romania"/>
    <s v="19 Jan 2026 12:30"/>
    <s v="19 Jan 2026"/>
    <s v="Jan"/>
    <n v="0"/>
    <n v="5"/>
    <n v="0"/>
    <n v="0"/>
    <n v="0"/>
    <n v="5"/>
    <n v="0"/>
    <s v="19.01.2025"/>
    <x v="2"/>
    <s v="15.06.2026"/>
    <n v="25"/>
    <x v="0"/>
  </r>
  <r>
    <s v="TO"/>
    <n v="0"/>
    <n v="0"/>
    <n v="7"/>
    <n v="8185"/>
    <s v="16868"/>
    <s v="25 Jul 2026"/>
    <s v="25"/>
    <s v="Jul"/>
    <s v="01 Aug 2026"/>
    <s v="01"/>
    <s v="Aug"/>
    <n v="7"/>
    <n v="-24"/>
    <n v="6"/>
    <n v="0"/>
    <s v="КЛУБ МАГЕЛАН - ООД"/>
    <x v="5"/>
    <n v="3"/>
    <n v="0"/>
    <n v="3174.2142985"/>
    <n v="453.45918549999999"/>
    <m/>
    <s v="07 Nov 2025 12:33"/>
    <s v="03 Nov 2025"/>
    <s v="Nov"/>
    <n v="0"/>
    <n v="0"/>
    <n v="6"/>
    <n v="0"/>
    <n v="0"/>
    <n v="6"/>
    <n v="-1"/>
    <s v="07.11.2025"/>
    <x v="3"/>
    <s v="25.07.2026"/>
    <n v="30"/>
    <x v="0"/>
  </r>
  <r>
    <s v="TO"/>
    <n v="0"/>
    <n v="4"/>
    <n v="2"/>
    <n v="8320"/>
    <s v="2311079"/>
    <s v="07 Jul 2026"/>
    <s v="07"/>
    <s v="Jul"/>
    <s v="13 Jul 2026"/>
    <s v="13"/>
    <s v="Jul"/>
    <n v="6"/>
    <n v="6"/>
    <n v="0"/>
    <n v="0"/>
    <s v="ТУРИСТИЧЕСКА АГЕНЦИЯ СОЛВЕКС - ЕООД"/>
    <x v="2"/>
    <n v="2"/>
    <n v="1"/>
    <n v="1614.9288309999999"/>
    <n v="269.15480516666668"/>
    <s v="[&quot;RO&quot;]"/>
    <s v="11 Nov 2025 09:26"/>
    <s v="10 Nov 2025"/>
    <s v="Nov"/>
    <n v="0"/>
    <n v="0"/>
    <n v="6"/>
    <n v="0"/>
    <n v="0"/>
    <n v="6"/>
    <n v="0"/>
    <s v="11.11.2025"/>
    <x v="11"/>
    <s v="07.07.2026"/>
    <n v="28"/>
    <x v="0"/>
  </r>
  <r>
    <s v="TO"/>
    <n v="0"/>
    <n v="0"/>
    <n v="5"/>
    <n v="8862"/>
    <s v="51382"/>
    <s v="25 Jul 2026"/>
    <s v="25"/>
    <s v="Jul"/>
    <s v="30 Jul 2026"/>
    <s v="30"/>
    <s v="Jul"/>
    <n v="5"/>
    <n v="5"/>
    <n v="0"/>
    <n v="0"/>
    <s v="КЛУБ МАГЕЛАН - ООД"/>
    <x v="3"/>
    <n v="3"/>
    <n v="1"/>
    <n v="1999.5428005000001"/>
    <n v="399.90856010000005"/>
    <m/>
    <s v="27 Nov 2025 09:27"/>
    <s v="26 Nov 2025"/>
    <s v="Nov"/>
    <n v="0"/>
    <n v="0"/>
    <n v="5"/>
    <n v="0"/>
    <n v="0"/>
    <n v="5"/>
    <n v="0"/>
    <s v="27.11.2025"/>
    <x v="15"/>
    <s v="25.07.2026"/>
    <n v="30"/>
    <x v="0"/>
  </r>
  <r>
    <s v="TO"/>
    <n v="0"/>
    <n v="0"/>
    <n v="6"/>
    <n v="8056"/>
    <s v="1170141.219429"/>
    <s v="20 Jul 2026"/>
    <s v="20"/>
    <s v="Jul"/>
    <s v="26 Jul 2026"/>
    <s v="26"/>
    <s v="Jul"/>
    <n v="6"/>
    <n v="6"/>
    <n v="0"/>
    <n v="0"/>
    <s v="СЛР-ХОЛИДЕЙ-СЪРВИС ЕООД"/>
    <x v="5"/>
    <n v="2"/>
    <n v="1"/>
    <n v="2015.3654652"/>
    <n v="335.8942442"/>
    <s v="Romania"/>
    <s v="27 Oct 2025 15:56"/>
    <s v="24 Oct 2025"/>
    <s v="Oct"/>
    <n v="0"/>
    <n v="0"/>
    <n v="6"/>
    <n v="0"/>
    <n v="0"/>
    <n v="6"/>
    <n v="0"/>
    <s v="27.10.2025"/>
    <x v="4"/>
    <s v="20.07.2026"/>
    <n v="30"/>
    <x v="0"/>
  </r>
  <r>
    <s v="TO"/>
    <n v="0"/>
    <n v="5"/>
    <n v="0"/>
    <n v="8716"/>
    <s v="2312939"/>
    <s v="01 Jul 2026"/>
    <s v="01"/>
    <s v="Jul"/>
    <s v="06 Jul 2026"/>
    <s v="06"/>
    <s v="Jul"/>
    <n v="5"/>
    <n v="5"/>
    <n v="0"/>
    <n v="0"/>
    <s v="ТУРИСТИЧЕСКА АГЕНЦИЯ СОЛВЕКС - ЕООД"/>
    <x v="6"/>
    <n v="3"/>
    <n v="1"/>
    <n v="1627.8373089999998"/>
    <n v="325.56746179999993"/>
    <s v="[&quot;RO&quot;]"/>
    <s v="23 Nov 2025 16:26"/>
    <s v="23 Nov 2025"/>
    <s v="Nov"/>
    <n v="0"/>
    <n v="0"/>
    <n v="5"/>
    <n v="0"/>
    <n v="0"/>
    <n v="5"/>
    <n v="0"/>
    <s v="23.11.2025"/>
    <x v="15"/>
    <s v="01.07.2026"/>
    <n v="27"/>
    <x v="0"/>
  </r>
  <r>
    <s v="TO"/>
    <n v="0"/>
    <n v="0"/>
    <n v="5"/>
    <n v="8543"/>
    <s v="17105"/>
    <s v="20 Jul 2026"/>
    <s v="20"/>
    <s v="Jul"/>
    <s v="25 Jul 2026"/>
    <s v="25"/>
    <s v="Jul"/>
    <n v="5"/>
    <n v="5"/>
    <n v="0"/>
    <n v="0"/>
    <s v="КЛУБ МАГЕЛАН - ООД"/>
    <x v="4"/>
    <n v="2"/>
    <n v="1"/>
    <n v="1367.320753"/>
    <n v="273.46415059999998"/>
    <m/>
    <s v="17 Nov 2025 10:39"/>
    <s v="15 Nov 2025"/>
    <s v="Nov"/>
    <n v="0"/>
    <n v="0"/>
    <n v="5"/>
    <n v="0"/>
    <n v="0"/>
    <n v="5"/>
    <n v="0"/>
    <s v="17.11.2025"/>
    <x v="12"/>
    <s v="20.07.2026"/>
    <n v="30"/>
    <x v="0"/>
  </r>
  <r>
    <s v="TO"/>
    <n v="0"/>
    <n v="0"/>
    <n v="7"/>
    <n v="8530"/>
    <s v="1176037.221719"/>
    <s v="20 Jul 2026"/>
    <s v="20"/>
    <s v="Jul"/>
    <s v="27 Jul 2026"/>
    <s v="27"/>
    <s v="Jul"/>
    <n v="7"/>
    <n v="7"/>
    <n v="0"/>
    <n v="0"/>
    <s v="СЛР-ХОЛИДЕЙ-СЪРВИС ЕООД"/>
    <x v="7"/>
    <n v="3"/>
    <n v="2"/>
    <n v="1671.4523180000001"/>
    <n v="238.77890257142857"/>
    <s v="Romania"/>
    <s v="17 Nov 2025 10:01"/>
    <s v="17 Nov 2025"/>
    <s v="Nov"/>
    <n v="0"/>
    <n v="0"/>
    <n v="7"/>
    <n v="0"/>
    <n v="0"/>
    <n v="7"/>
    <n v="0"/>
    <s v="17.11.2025"/>
    <x v="12"/>
    <s v="20.07.2026"/>
    <n v="30"/>
    <x v="0"/>
  </r>
  <r>
    <s v="INDIVIDUAL"/>
    <n v="0"/>
    <n v="0"/>
    <n v="5"/>
    <n v="8880"/>
    <s v="27112025"/>
    <s v="21 Jul 2026"/>
    <s v="21"/>
    <s v="Jul"/>
    <s v="26 Jul 2026"/>
    <s v="26"/>
    <s v="Jul"/>
    <n v="5"/>
    <n v="5"/>
    <n v="0"/>
    <n v="0"/>
    <s v="INDIVIDUAL"/>
    <x v="4"/>
    <n v="2"/>
    <n v="1"/>
    <n v="1641.2822944954128"/>
    <n v="328.25645889908253"/>
    <m/>
    <s v="27 Nov 2025 15:43"/>
    <s v="27 Nov 2025"/>
    <s v="Nov"/>
    <n v="0"/>
    <n v="0"/>
    <n v="5"/>
    <n v="0"/>
    <n v="0"/>
    <n v="5"/>
    <n v="0"/>
    <s v="27.11.2025"/>
    <x v="15"/>
    <s v="21.07.2026"/>
    <n v="30"/>
    <x v="0"/>
  </r>
  <r>
    <s v="TO"/>
    <n v="0"/>
    <n v="0"/>
    <n v="6"/>
    <n v="8527"/>
    <s v="NT308703"/>
    <s v="25 Jul 2026"/>
    <s v="25"/>
    <s v="Jul"/>
    <s v="31 Jul 2026"/>
    <s v="31"/>
    <s v="Jul"/>
    <n v="6"/>
    <n v="6"/>
    <n v="0"/>
    <n v="0"/>
    <s v="НОВОТОН - ЕООД"/>
    <x v="5"/>
    <n v="2"/>
    <n v="2"/>
    <n v="2325.5209866"/>
    <n v="387.58683109999998"/>
    <m/>
    <s v="17 Nov 2025 09:10"/>
    <s v="14 Nov 2025"/>
    <s v="Nov"/>
    <n v="0"/>
    <n v="0"/>
    <n v="6"/>
    <n v="0"/>
    <n v="0"/>
    <n v="6"/>
    <n v="0"/>
    <s v="17.11.2025"/>
    <x v="12"/>
    <s v="25.07.2026"/>
    <n v="30"/>
    <x v="0"/>
  </r>
  <r>
    <s v="TO"/>
    <n v="0"/>
    <n v="0"/>
    <n v="6"/>
    <n v="8583"/>
    <s v="1176814.222007"/>
    <s v="19 Jul 2026"/>
    <s v="19"/>
    <s v="Jul"/>
    <s v="25 Jul 2026"/>
    <s v="25"/>
    <s v="Jul"/>
    <n v="6"/>
    <n v="6"/>
    <n v="0"/>
    <n v="0"/>
    <s v="СЛР-ХОЛИДЕЙ-СЪРВИС ЕООД"/>
    <x v="3"/>
    <n v="3"/>
    <n v="1"/>
    <n v="2214.9774750000001"/>
    <n v="369.1629125"/>
    <s v="Romania"/>
    <s v="18 Nov 2025 09:43"/>
    <s v="18 Nov 2025"/>
    <s v="Nov"/>
    <n v="0"/>
    <n v="0"/>
    <n v="6"/>
    <n v="0"/>
    <n v="0"/>
    <n v="6"/>
    <n v="0"/>
    <s v="18.11.2025"/>
    <x v="12"/>
    <s v="19.07.2026"/>
    <n v="30"/>
    <x v="0"/>
  </r>
  <r>
    <s v="TO"/>
    <n v="0"/>
    <n v="0"/>
    <n v="5"/>
    <n v="8689"/>
    <s v="1178087.222506"/>
    <s v="19 Jul 2026"/>
    <s v="19"/>
    <s v="Jul"/>
    <s v="24 Jul 2026"/>
    <s v="24"/>
    <s v="Jul"/>
    <n v="5"/>
    <n v="5"/>
    <n v="0"/>
    <n v="0"/>
    <s v="СЛР-ХОЛИДЕЙ-СЪРВИС ЕООД"/>
    <x v="4"/>
    <n v="3"/>
    <n v="0"/>
    <n v="1845.8145625"/>
    <n v="369.1629125"/>
    <s v="Romania"/>
    <s v="21 Nov 2025 16:50"/>
    <s v="21 Nov 2025"/>
    <s v="Nov"/>
    <n v="0"/>
    <n v="0"/>
    <n v="5"/>
    <n v="0"/>
    <n v="0"/>
    <n v="5"/>
    <n v="0"/>
    <s v="21.11.2025"/>
    <x v="12"/>
    <s v="19.07.2026"/>
    <n v="30"/>
    <x v="0"/>
  </r>
  <r>
    <s v="TO"/>
    <n v="0"/>
    <n v="0"/>
    <n v="5"/>
    <n v="8499"/>
    <s v="1175996.221523"/>
    <s v="19 Jul 2026"/>
    <s v="19"/>
    <s v="Jul"/>
    <s v="24 Jul 2026"/>
    <s v="24"/>
    <s v="Jul"/>
    <n v="5"/>
    <n v="5"/>
    <n v="0"/>
    <n v="0"/>
    <s v="СЛР-ХОЛИДЕЙ-СЪРВИС ЕООД"/>
    <x v="6"/>
    <n v="2"/>
    <n v="0"/>
    <n v="1334.9517664999998"/>
    <n v="266.99035329999998"/>
    <s v="Romania"/>
    <s v="14 Nov 2025 19:20"/>
    <s v="14 Nov 2025"/>
    <s v="Nov"/>
    <n v="0"/>
    <n v="0"/>
    <n v="5"/>
    <n v="0"/>
    <n v="0"/>
    <n v="5"/>
    <n v="0"/>
    <s v="14.11.2025"/>
    <x v="11"/>
    <s v="19.07.2026"/>
    <n v="30"/>
    <x v="0"/>
  </r>
  <r>
    <s v="TO"/>
    <n v="0"/>
    <n v="0"/>
    <n v="7"/>
    <n v="9139"/>
    <s v="97865"/>
    <s v="28 Jul 2026"/>
    <s v="28"/>
    <s v="Jul"/>
    <s v="04 Aug 2026"/>
    <s v="04"/>
    <s v="Aug"/>
    <n v="7"/>
    <n v="-24"/>
    <n v="3"/>
    <n v="3"/>
    <s v="ДЕСТИНЕЙШЪН ТУРИСТИК СЪРВИСИС - ЕООД"/>
    <x v="2"/>
    <n v="2"/>
    <n v="2"/>
    <n v="2633.0165791999998"/>
    <n v="376.14522559999995"/>
    <s v="Romania"/>
    <s v="18 Dec 2025 15:10"/>
    <s v="18 Dec 2025"/>
    <s v="Dec"/>
    <n v="0"/>
    <n v="0"/>
    <n v="3"/>
    <n v="3"/>
    <n v="0"/>
    <n v="6"/>
    <n v="-1"/>
    <s v="18.12.2025"/>
    <x v="10"/>
    <s v="28.07.2026"/>
    <n v="31"/>
    <x v="0"/>
  </r>
  <r>
    <s v="TO"/>
    <n v="0"/>
    <n v="5"/>
    <n v="0"/>
    <n v="9093"/>
    <s v="2002"/>
    <s v="06 Jul 2026"/>
    <s v="06"/>
    <s v="Jul"/>
    <s v="11 Jul 2026"/>
    <s v="11"/>
    <s v="Jul"/>
    <n v="5"/>
    <n v="5"/>
    <n v="0"/>
    <n v="0"/>
    <s v="ТЕДИ - КАМ - ЕООД"/>
    <x v="3"/>
    <n v="3"/>
    <n v="1"/>
    <n v="1886.2415685999999"/>
    <n v="377.24831372"/>
    <s v="Romania"/>
    <s v="12 Dec 2025 14:31"/>
    <s v="12 Dec 2025"/>
    <s v="Dec"/>
    <n v="0"/>
    <n v="0"/>
    <n v="5"/>
    <n v="0"/>
    <n v="0"/>
    <n v="5"/>
    <n v="0"/>
    <s v="12.12.2025"/>
    <x v="16"/>
    <s v="06.07.2026"/>
    <n v="28"/>
    <x v="0"/>
  </r>
  <r>
    <s v="TO"/>
    <n v="0"/>
    <n v="0"/>
    <n v="5"/>
    <n v="9469"/>
    <s v="18259"/>
    <s v="11 Aug 2026"/>
    <s v="11"/>
    <s v="Aug"/>
    <s v="16 Aug 2026"/>
    <s v="16"/>
    <s v="Aug"/>
    <n v="5"/>
    <n v="5"/>
    <n v="0"/>
    <n v="0"/>
    <s v="КЛУБ МАГЕЛАН - ООД"/>
    <x v="3"/>
    <n v="2"/>
    <n v="1"/>
    <n v="1595.1749480000001"/>
    <n v="319.03498960000002"/>
    <s v="Romania"/>
    <s v="13 Jan 2026 10:28"/>
    <s v="13 Jan 2026"/>
    <s v="Jan"/>
    <n v="0"/>
    <n v="0"/>
    <n v="0"/>
    <n v="5"/>
    <n v="0"/>
    <n v="5"/>
    <n v="0"/>
    <s v="13.01.2025"/>
    <x v="7"/>
    <s v="11.08.2026"/>
    <n v="33"/>
    <x v="0"/>
  </r>
  <r>
    <s v="TO"/>
    <n v="0"/>
    <n v="0"/>
    <n v="5"/>
    <n v="8964"/>
    <s v="1180670.223748"/>
    <s v="27 Jul 2026"/>
    <s v="27"/>
    <s v="Jul"/>
    <s v="01 Aug 2026"/>
    <s v="01"/>
    <s v="Aug"/>
    <n v="5"/>
    <n v="-26"/>
    <n v="4"/>
    <n v="0"/>
    <s v="СЛР-ХОЛИДЕЙ-СЪРВИС ЕООД"/>
    <x v="4"/>
    <n v="3"/>
    <n v="1"/>
    <n v="1999.5428005000001"/>
    <n v="399.90856010000005"/>
    <s v="Romania"/>
    <s v="01 Dec 2025 10:47"/>
    <s v="30 Nov 2025"/>
    <s v="Dec"/>
    <n v="0"/>
    <n v="0"/>
    <n v="4"/>
    <n v="0"/>
    <n v="0"/>
    <n v="4"/>
    <n v="-1"/>
    <s v="01.12.2025"/>
    <x v="13"/>
    <s v="27.07.2026"/>
    <n v="31"/>
    <x v="0"/>
  </r>
  <r>
    <s v="TO"/>
    <n v="0"/>
    <n v="0"/>
    <n v="5"/>
    <n v="9013"/>
    <s v="95805"/>
    <s v="20 Jul 2026"/>
    <s v="20"/>
    <s v="Jul"/>
    <s v="25 Jul 2026"/>
    <s v="25"/>
    <s v="Jul"/>
    <n v="5"/>
    <n v="5"/>
    <n v="0"/>
    <n v="0"/>
    <s v="ДЕСТИНЕЙШЪН ТУРИСТИК СЪРВИСИС - ЕООД"/>
    <x v="6"/>
    <n v="2"/>
    <n v="2"/>
    <n v="1668.714156"/>
    <n v="333.74283120000001"/>
    <m/>
    <s v="04 Dec 2025 10:46"/>
    <s v="17 Nov 2025"/>
    <s v="Dec"/>
    <n v="0"/>
    <n v="0"/>
    <n v="5"/>
    <n v="0"/>
    <n v="0"/>
    <n v="5"/>
    <n v="0"/>
    <s v="04.12.2025"/>
    <x v="13"/>
    <s v="20.07.2026"/>
    <n v="30"/>
    <x v="0"/>
  </r>
  <r>
    <s v="TO"/>
    <n v="0"/>
    <n v="0"/>
    <n v="6"/>
    <n v="9311"/>
    <s v="1184365.226347"/>
    <s v="11 Jul 2026"/>
    <s v="11"/>
    <s v="Jul"/>
    <s v="17 Jul 2026"/>
    <s v="17"/>
    <s v="Jul"/>
    <n v="6"/>
    <n v="6"/>
    <n v="0"/>
    <n v="0"/>
    <s v="СЛР-ХОЛИДЕЙ-СЪРВИС ЕООД"/>
    <x v="2"/>
    <n v="2"/>
    <n v="2"/>
    <n v="2256.8713536"/>
    <n v="376.1452256"/>
    <s v="Romania"/>
    <s v="01 Jan 2026 03:56"/>
    <s v="31 Dec 2025"/>
    <s v="Jan"/>
    <n v="0"/>
    <n v="0"/>
    <n v="6"/>
    <n v="0"/>
    <n v="0"/>
    <n v="6"/>
    <n v="0"/>
    <s v="01.01.2025"/>
    <x v="20"/>
    <s v="11.07.2026"/>
    <n v="28"/>
    <x v="0"/>
  </r>
  <r>
    <s v="TO"/>
    <n v="0"/>
    <n v="7"/>
    <n v="0"/>
    <n v="8658"/>
    <s v="1177829.222417"/>
    <s v="29 Jun 2026"/>
    <s v="29"/>
    <s v="Jun"/>
    <s v="06 Jul 2026"/>
    <s v="06"/>
    <s v="Jul"/>
    <n v="7"/>
    <n v="-23"/>
    <n v="2"/>
    <n v="5"/>
    <s v="СЛР-ХОЛИДЕЙ-СЪРВИС ЕООД"/>
    <x v="2"/>
    <n v="2"/>
    <n v="0"/>
    <n v="1763.5132360999999"/>
    <n v="251.93046229999999"/>
    <s v="Romania"/>
    <s v="21 Nov 2025 09:45"/>
    <s v="21 Nov 2025"/>
    <s v="Nov"/>
    <n v="0"/>
    <n v="2"/>
    <n v="5"/>
    <n v="0"/>
    <n v="0"/>
    <n v="7"/>
    <n v="0"/>
    <s v="21.11.2025"/>
    <x v="12"/>
    <s v="29.06.2026"/>
    <n v="27"/>
    <x v="0"/>
  </r>
  <r>
    <s v="TO"/>
    <n v="0"/>
    <n v="0"/>
    <n v="5"/>
    <n v="8198"/>
    <s v="NT307655"/>
    <s v="15 Jul 2026"/>
    <s v="15"/>
    <s v="Jul"/>
    <s v="20 Jul 2026"/>
    <s v="20"/>
    <s v="Jul"/>
    <n v="5"/>
    <n v="5"/>
    <n v="0"/>
    <n v="0"/>
    <s v="НОВОТОН - ЕООД"/>
    <x v="2"/>
    <n v="2"/>
    <n v="2"/>
    <n v="1735.9947079999999"/>
    <n v="347.19894160000001"/>
    <m/>
    <s v="07 Nov 2025 14:30"/>
    <s v="07 Nov 2025"/>
    <s v="Nov"/>
    <n v="0"/>
    <n v="0"/>
    <n v="5"/>
    <n v="0"/>
    <n v="0"/>
    <n v="5"/>
    <n v="0"/>
    <s v="07.11.2025"/>
    <x v="3"/>
    <s v="15.07.2026"/>
    <n v="29"/>
    <x v="0"/>
  </r>
  <r>
    <s v="TO"/>
    <n v="0"/>
    <n v="0"/>
    <n v="5"/>
    <n v="9027"/>
    <s v="17643"/>
    <s v="17 Jul 2026"/>
    <s v="17"/>
    <s v="Jul"/>
    <s v="22 Jul 2026"/>
    <s v="22"/>
    <s v="Jul"/>
    <n v="5"/>
    <n v="5"/>
    <n v="0"/>
    <n v="0"/>
    <s v="КЛУБ МАГЕЛАН - ООД"/>
    <x v="4"/>
    <n v="3"/>
    <n v="1"/>
    <n v="1999.5428005000001"/>
    <n v="399.90856010000005"/>
    <m/>
    <s v="05 Dec 2025 11:35"/>
    <s v="05 Dec 2025"/>
    <s v="Dec"/>
    <n v="0"/>
    <n v="0"/>
    <n v="5"/>
    <n v="0"/>
    <n v="0"/>
    <n v="5"/>
    <n v="0"/>
    <s v="05.12.2025"/>
    <x v="13"/>
    <s v="17.07.2026"/>
    <n v="29"/>
    <x v="0"/>
  </r>
  <r>
    <s v="TO"/>
    <n v="0"/>
    <n v="0"/>
    <n v="5"/>
    <n v="8723"/>
    <s v="31072026"/>
    <s v="31 Jul 2026"/>
    <s v="31"/>
    <s v="Jul"/>
    <s v="05 Aug 2026"/>
    <s v="05"/>
    <s v="Aug"/>
    <n v="5"/>
    <n v="-26"/>
    <n v="0"/>
    <n v="4"/>
    <s v="ВЕРСО ТРАВЪЛ - ООД"/>
    <x v="1"/>
    <n v="3"/>
    <n v="2"/>
    <n v="2422.3932464999998"/>
    <n v="484.47864929999997"/>
    <m/>
    <s v="24 Nov 2025 08:29"/>
    <s v="20 Nov 2025"/>
    <s v="Nov"/>
    <n v="0"/>
    <n v="0"/>
    <n v="0"/>
    <n v="4"/>
    <n v="0"/>
    <n v="4"/>
    <n v="-1"/>
    <s v="24.11.2025"/>
    <x v="15"/>
    <s v="31.07.2026"/>
    <n v="31"/>
    <x v="0"/>
  </r>
  <r>
    <s v="BOOKING"/>
    <n v="0"/>
    <n v="0"/>
    <n v="5"/>
    <n v="8926"/>
    <s v="5657120666"/>
    <s v="26 Jul 2026"/>
    <s v="26"/>
    <s v="Jul"/>
    <s v="31 Jul 2026"/>
    <s v="31"/>
    <s v="Jul"/>
    <n v="5"/>
    <n v="5"/>
    <n v="0"/>
    <n v="0"/>
    <s v="BOOKING"/>
    <x v="4"/>
    <n v="2"/>
    <n v="1"/>
    <n v="2441.7371229357796"/>
    <n v="488.34742458715596"/>
    <m/>
    <s v="30 Nov 2025 17:56"/>
    <s v="30 Nov 2025"/>
    <s v="Nov"/>
    <n v="0"/>
    <n v="0"/>
    <n v="5"/>
    <n v="0"/>
    <n v="0"/>
    <n v="5"/>
    <n v="0"/>
    <s v="30.11.2025"/>
    <x v="13"/>
    <s v="26.07.2026"/>
    <n v="31"/>
    <x v="1"/>
  </r>
  <r>
    <s v="TO"/>
    <n v="0"/>
    <n v="0"/>
    <n v="6"/>
    <n v="9362"/>
    <s v="1185423.226862"/>
    <s v="26 Jul 2026"/>
    <s v="26"/>
    <s v="Jul"/>
    <s v="01 Aug 2026"/>
    <s v="01"/>
    <s v="Aug"/>
    <n v="6"/>
    <n v="-25"/>
    <n v="5"/>
    <n v="0"/>
    <s v="СЛР-ХОЛИДЕЙ-СЪРВИС ЕООД"/>
    <x v="3"/>
    <n v="2"/>
    <n v="2"/>
    <n v="2392.7624220000002"/>
    <n v="398.79373700000002"/>
    <s v="Romania"/>
    <s v="06 Jan 2026 14:14"/>
    <s v="06 Jan 2026"/>
    <s v="Jan"/>
    <n v="0"/>
    <n v="0"/>
    <n v="5"/>
    <n v="0"/>
    <n v="0"/>
    <n v="5"/>
    <n v="-1"/>
    <s v="06.01.2025"/>
    <x v="1"/>
    <s v="26.07.2026"/>
    <n v="31"/>
    <x v="0"/>
  </r>
  <r>
    <s v="TO"/>
    <n v="0"/>
    <n v="0"/>
    <n v="5"/>
    <n v="8082"/>
    <s v="58969"/>
    <s v="20 Jul 2026"/>
    <s v="20"/>
    <s v="Jul"/>
    <s v="25 Jul 2026"/>
    <s v="25"/>
    <s v="Jul"/>
    <n v="5"/>
    <n v="5"/>
    <n v="0"/>
    <n v="0"/>
    <s v="КЛУБ МАГЕЛАН - ООД"/>
    <x v="0"/>
    <n v="3"/>
    <n v="1"/>
    <n v="2204.4159929999996"/>
    <n v="440.8831985999999"/>
    <m/>
    <s v="27 Oct 2025 16:52"/>
    <s v="21 Oct 2025"/>
    <s v="Oct"/>
    <n v="0"/>
    <n v="0"/>
    <n v="5"/>
    <n v="0"/>
    <n v="0"/>
    <n v="5"/>
    <n v="0"/>
    <s v="27.10.2025"/>
    <x v="4"/>
    <s v="20.07.2026"/>
    <n v="30"/>
    <x v="0"/>
  </r>
  <r>
    <s v="TO"/>
    <n v="0"/>
    <n v="7"/>
    <n v="0"/>
    <n v="8931"/>
    <s v="1180715.223553"/>
    <s v="01 Jul 2026"/>
    <s v="01"/>
    <s v="Jul"/>
    <s v="08 Jul 2026"/>
    <s v="08"/>
    <s v="Jul"/>
    <n v="7"/>
    <n v="7"/>
    <n v="0"/>
    <n v="0"/>
    <s v="СЛР-ХОЛИДЕЙ-СЪРВИС ЕООД"/>
    <x v="7"/>
    <n v="4"/>
    <n v="0"/>
    <n v="3510.5975002"/>
    <n v="501.51392859999999"/>
    <s v="Romania"/>
    <s v="30 Nov 2025 19:29"/>
    <s v="30 Nov 2025"/>
    <s v="Nov"/>
    <n v="0"/>
    <n v="0"/>
    <n v="7"/>
    <n v="0"/>
    <n v="0"/>
    <n v="7"/>
    <n v="0"/>
    <s v="30.11.2025"/>
    <x v="13"/>
    <s v="01.07.2026"/>
    <n v="27"/>
    <x v="0"/>
  </r>
  <r>
    <s v="TO"/>
    <n v="0"/>
    <n v="0"/>
    <n v="5"/>
    <n v="8838"/>
    <s v="51360"/>
    <s v="25 Jul 2026"/>
    <s v="25"/>
    <s v="Jul"/>
    <s v="30 Jul 2026"/>
    <s v="30"/>
    <s v="Jul"/>
    <n v="5"/>
    <n v="5"/>
    <n v="0"/>
    <n v="0"/>
    <s v="КЛУБ МАГЕЛАН - ООД"/>
    <x v="2"/>
    <n v="2"/>
    <n v="2"/>
    <n v="1880.726128"/>
    <n v="376.1452256"/>
    <m/>
    <s v="26 Nov 2025 12:40"/>
    <s v="26 Nov 2025"/>
    <s v="Nov"/>
    <n v="0"/>
    <n v="0"/>
    <n v="5"/>
    <n v="0"/>
    <n v="0"/>
    <n v="5"/>
    <n v="0"/>
    <s v="26.11.2025"/>
    <x v="15"/>
    <s v="25.07.2026"/>
    <n v="30"/>
    <x v="0"/>
  </r>
  <r>
    <s v="TO"/>
    <n v="0"/>
    <n v="0"/>
    <n v="4"/>
    <n v="9371"/>
    <s v="2318079"/>
    <s v="31 Jul 2026"/>
    <s v="31"/>
    <s v="Jul"/>
    <s v="04 Aug 2026"/>
    <s v="04"/>
    <s v="Aug"/>
    <n v="4"/>
    <n v="-27"/>
    <n v="0"/>
    <n v="3"/>
    <s v="ТУРИСТИЧЕСКА АГЕНЦИЯ СОЛВЕКС - ЕООД"/>
    <x v="4"/>
    <n v="3"/>
    <n v="1"/>
    <n v="2461.0600055999998"/>
    <n v="615.26500139999996"/>
    <s v="Romania"/>
    <s v="06 Jan 2026 21:15"/>
    <s v="06 Jan 2026"/>
    <s v="Jan"/>
    <n v="0"/>
    <n v="0"/>
    <n v="0"/>
    <n v="3"/>
    <n v="0"/>
    <n v="3"/>
    <n v="-1"/>
    <s v="06.01.2025"/>
    <x v="1"/>
    <s v="31.07.2026"/>
    <n v="31"/>
    <x v="0"/>
  </r>
  <r>
    <s v="TO"/>
    <n v="0"/>
    <n v="6"/>
    <n v="0"/>
    <n v="8913"/>
    <s v="1180323.223432"/>
    <s v="02 Jul 2026"/>
    <s v="02"/>
    <s v="Jul"/>
    <s v="08 Jul 2026"/>
    <s v="08"/>
    <s v="Jul"/>
    <n v="6"/>
    <n v="6"/>
    <n v="0"/>
    <n v="0"/>
    <s v="СЛР-ХОЛИДЕЙ-СЪРВИС ЕООД"/>
    <x v="5"/>
    <n v="3"/>
    <n v="1"/>
    <n v="0"/>
    <n v="0"/>
    <s v="Romania"/>
    <s v="28 Nov 2025 20:37"/>
    <s v="28 Nov 2025"/>
    <s v="Nov"/>
    <n v="0"/>
    <n v="0"/>
    <n v="6"/>
    <n v="0"/>
    <n v="0"/>
    <n v="6"/>
    <n v="0"/>
    <s v="28.11.2025"/>
    <x v="15"/>
    <s v="02.07.2026"/>
    <n v="27"/>
    <x v="1"/>
  </r>
  <r>
    <s v="TOPOLA SKIES"/>
    <n v="0"/>
    <n v="0"/>
    <n v="7"/>
    <n v="8797"/>
    <s v="414175"/>
    <s v="17 Jul 2026"/>
    <s v="17"/>
    <s v="Jul"/>
    <s v="24 Jul 2026"/>
    <s v="24"/>
    <s v="Jul"/>
    <n v="7"/>
    <n v="7"/>
    <n v="0"/>
    <n v="0"/>
    <s v="TOPOLA SKIES"/>
    <x v="1"/>
    <n v="4"/>
    <n v="1"/>
    <n v="4408.6920275229359"/>
    <n v="629.81314678899071"/>
    <m/>
    <s v="24 Nov 2025 21:01"/>
    <s v="24 Nov 2025"/>
    <s v="Nov"/>
    <n v="0"/>
    <n v="0"/>
    <n v="7"/>
    <n v="0"/>
    <n v="0"/>
    <n v="7"/>
    <n v="0"/>
    <s v="24.11.2025"/>
    <x v="15"/>
    <s v="17.07.2026"/>
    <n v="29"/>
    <x v="0"/>
  </r>
  <r>
    <s v="TO"/>
    <n v="0"/>
    <n v="0"/>
    <n v="5"/>
    <n v="9145"/>
    <s v="2316534"/>
    <s v="26 Jul 2026"/>
    <s v="26"/>
    <s v="Jul"/>
    <s v="31 Jul 2026"/>
    <s v="31"/>
    <s v="Jul"/>
    <n v="5"/>
    <n v="5"/>
    <n v="0"/>
    <n v="0"/>
    <s v="ТУРИСТИЧЕСКА АГЕНЦИЯ СОЛВЕКС - ЕООД"/>
    <x v="3"/>
    <n v="2"/>
    <n v="1"/>
    <n v="1481.1500589999998"/>
    <n v="296.23001179999994"/>
    <s v="Romania"/>
    <s v="19 Dec 2025 20:56"/>
    <s v="19 Dec 2025"/>
    <s v="Dec"/>
    <n v="0"/>
    <n v="0"/>
    <n v="5"/>
    <n v="0"/>
    <n v="0"/>
    <n v="5"/>
    <n v="0"/>
    <s v="19.12.2025"/>
    <x v="10"/>
    <s v="26.07.2026"/>
    <n v="31"/>
    <x v="0"/>
  </r>
  <r>
    <s v="TOPOLA SKIES"/>
    <n v="0"/>
    <n v="5"/>
    <n v="0"/>
    <n v="8241"/>
    <s v="405337"/>
    <s v="03 Jul 2026"/>
    <s v="03"/>
    <s v="Jul"/>
    <s v="08 Jul 2026"/>
    <s v="08"/>
    <s v="Jul"/>
    <n v="5"/>
    <n v="5"/>
    <n v="0"/>
    <n v="0"/>
    <s v="TOPOLA SKIES"/>
    <x v="4"/>
    <n v="2"/>
    <n v="1"/>
    <n v="1485.7130642201835"/>
    <n v="297.14261284403665"/>
    <m/>
    <s v="09 Nov 2025 10:10"/>
    <s v="09 Nov 2025"/>
    <s v="Nov"/>
    <n v="0"/>
    <n v="0"/>
    <n v="5"/>
    <n v="0"/>
    <n v="0"/>
    <n v="5"/>
    <n v="0"/>
    <s v="09.11.2025"/>
    <x v="11"/>
    <s v="03.07.2026"/>
    <n v="27"/>
    <x v="0"/>
  </r>
  <r>
    <s v="TO"/>
    <n v="0"/>
    <n v="0"/>
    <n v="9"/>
    <n v="9047"/>
    <s v="NT311336"/>
    <s v="16 Jul 2026"/>
    <s v="16"/>
    <s v="Jul"/>
    <s v="25 Jul 2026"/>
    <s v="25"/>
    <s v="Jul"/>
    <n v="9"/>
    <n v="9"/>
    <n v="0"/>
    <n v="0"/>
    <s v="НОВОТОН - ЕООД"/>
    <x v="4"/>
    <n v="2"/>
    <n v="2"/>
    <n v="0"/>
    <n v="0"/>
    <m/>
    <s v="08 Dec 2025 09:36"/>
    <s v="07 Dec 2025"/>
    <s v="Dec"/>
    <n v="0"/>
    <n v="0"/>
    <n v="9"/>
    <n v="0"/>
    <n v="0"/>
    <n v="9"/>
    <n v="0"/>
    <s v="08.12.2025"/>
    <x v="16"/>
    <s v="16.07.2026"/>
    <n v="29"/>
    <x v="1"/>
  </r>
  <r>
    <s v="TO"/>
    <n v="0"/>
    <n v="1"/>
    <n v="4"/>
    <n v="8453"/>
    <s v="1175211.221281"/>
    <s v="10 Jul 2026"/>
    <s v="10"/>
    <s v="Jul"/>
    <s v="15 Jul 2026"/>
    <s v="15"/>
    <s v="Jul"/>
    <n v="5"/>
    <n v="5"/>
    <n v="0"/>
    <n v="0"/>
    <s v="СЛР-ХОЛИДЕЙ-СЪРВИС ЕООД"/>
    <x v="5"/>
    <n v="2"/>
    <n v="2"/>
    <n v="1937.9341555000001"/>
    <n v="387.58683110000004"/>
    <s v="Romania"/>
    <s v="13 Nov 2025 12:34"/>
    <s v="13 Nov 2025"/>
    <s v="Nov"/>
    <n v="0"/>
    <n v="0"/>
    <n v="5"/>
    <n v="0"/>
    <n v="0"/>
    <n v="5"/>
    <n v="0"/>
    <s v="13.11.2025"/>
    <x v="11"/>
    <s v="10.07.2026"/>
    <n v="28"/>
    <x v="0"/>
  </r>
  <r>
    <s v="TO"/>
    <n v="0"/>
    <n v="0"/>
    <n v="5"/>
    <n v="8968"/>
    <s v="1180458.223780"/>
    <s v="20 Jul 2026"/>
    <s v="20"/>
    <s v="Jul"/>
    <s v="25 Jul 2026"/>
    <s v="25"/>
    <s v="Jul"/>
    <n v="5"/>
    <n v="5"/>
    <n v="0"/>
    <n v="0"/>
    <s v="СЛР-ХОЛИДЕЙ-СЪРВИС ЕООД"/>
    <x v="3"/>
    <n v="2"/>
    <n v="0"/>
    <n v="1481.1500589999998"/>
    <n v="296.23001179999994"/>
    <s v="Romania"/>
    <s v="01 Dec 2025 11:12"/>
    <s v="29 Nov 2025"/>
    <s v="Dec"/>
    <n v="0"/>
    <n v="0"/>
    <n v="5"/>
    <n v="0"/>
    <n v="0"/>
    <n v="5"/>
    <n v="0"/>
    <s v="01.12.2025"/>
    <x v="13"/>
    <s v="20.07.2026"/>
    <n v="30"/>
    <x v="0"/>
  </r>
  <r>
    <s v="TO"/>
    <n v="0"/>
    <n v="7"/>
    <n v="0"/>
    <n v="9108"/>
    <s v="YAN60618A02"/>
    <s v="19 Jun 2026"/>
    <s v="19"/>
    <s v="Jun"/>
    <s v="26 Jun 2026"/>
    <s v="26"/>
    <s v="Jun"/>
    <n v="7"/>
    <n v="7"/>
    <n v="0"/>
    <n v="0"/>
    <s v="Алма Сървис - ЕООД"/>
    <x v="6"/>
    <n v="1"/>
    <n v="1"/>
    <n v="1143.0457268999999"/>
    <n v="163.29224669999999"/>
    <m/>
    <s v="15 Dec 2025 09:44"/>
    <s v="13 Dec 2025"/>
    <s v="Dec"/>
    <n v="0"/>
    <n v="7"/>
    <n v="0"/>
    <n v="0"/>
    <n v="0"/>
    <n v="7"/>
    <n v="0"/>
    <s v="15.12.2025"/>
    <x v="10"/>
    <s v="19.06.2026"/>
    <n v="25"/>
    <x v="0"/>
  </r>
  <r>
    <s v="TO"/>
    <n v="0"/>
    <n v="0"/>
    <n v="5"/>
    <n v="8264"/>
    <s v="1171982.219969"/>
    <s v="11 Jul 2026"/>
    <s v="11"/>
    <s v="Jul"/>
    <s v="16 Jul 2026"/>
    <s v="16"/>
    <s v="Jul"/>
    <n v="5"/>
    <n v="5"/>
    <n v="0"/>
    <n v="0"/>
    <s v="СЛР-ХОЛИДЕЙ-СЪРВИС ЕООД"/>
    <x v="4"/>
    <n v="2"/>
    <n v="1"/>
    <n v="1481.1500589999998"/>
    <n v="296.23001179999994"/>
    <s v="Romania"/>
    <s v="10 Nov 2025 09:54"/>
    <s v="05 Nov 2025"/>
    <s v="Nov"/>
    <n v="0"/>
    <n v="0"/>
    <n v="5"/>
    <n v="0"/>
    <n v="0"/>
    <n v="5"/>
    <n v="0"/>
    <s v="10.11.2025"/>
    <x v="11"/>
    <s v="11.07.2026"/>
    <n v="28"/>
    <x v="0"/>
  </r>
  <r>
    <s v="TO"/>
    <n v="0"/>
    <n v="0"/>
    <n v="5"/>
    <n v="8951"/>
    <s v="1180317.223591"/>
    <s v="20 Jul 2026"/>
    <s v="20"/>
    <s v="Jul"/>
    <s v="25 Jul 2026"/>
    <s v="25"/>
    <s v="Jul"/>
    <n v="5"/>
    <n v="5"/>
    <n v="0"/>
    <n v="0"/>
    <s v="СЛР-ХОЛИДЕЙ-СЪРВИС ЕООД"/>
    <x v="4"/>
    <n v="2"/>
    <n v="0"/>
    <n v="1481.1500589999998"/>
    <n v="296.23001179999994"/>
    <s v="Romania"/>
    <s v="01 Dec 2025 09:40"/>
    <s v="28 Nov 2025"/>
    <s v="Dec"/>
    <n v="0"/>
    <n v="0"/>
    <n v="5"/>
    <n v="0"/>
    <n v="0"/>
    <n v="5"/>
    <n v="0"/>
    <s v="01.12.2025"/>
    <x v="13"/>
    <s v="20.07.2026"/>
    <n v="30"/>
    <x v="0"/>
  </r>
  <r>
    <s v="TO"/>
    <n v="0"/>
    <n v="5"/>
    <n v="0"/>
    <n v="8564"/>
    <s v="011920668"/>
    <s v="04 Jul 2026"/>
    <s v="04"/>
    <s v="Jul"/>
    <s v="09 Jul 2026"/>
    <s v="09"/>
    <s v="Jul"/>
    <n v="5"/>
    <n v="5"/>
    <n v="0"/>
    <n v="0"/>
    <s v="СЪНИ ТУРС ООД"/>
    <x v="6"/>
    <n v="2"/>
    <n v="1"/>
    <n v="1205.7691950000001"/>
    <n v="241.153839"/>
    <s v="Bulgaria"/>
    <s v="17 Nov 2025 14:06"/>
    <s v="17 Nov 2025"/>
    <s v="Nov"/>
    <n v="0"/>
    <n v="0"/>
    <n v="5"/>
    <n v="0"/>
    <n v="0"/>
    <n v="5"/>
    <n v="0"/>
    <s v="17.11.2025"/>
    <x v="12"/>
    <s v="04.07.2026"/>
    <n v="27"/>
    <x v="0"/>
  </r>
  <r>
    <s v="TO"/>
    <n v="0"/>
    <n v="0"/>
    <n v="6"/>
    <n v="9412"/>
    <s v="51945"/>
    <s v="28 Jul 2026"/>
    <s v="28"/>
    <s v="Jul"/>
    <s v="03 Aug 2026"/>
    <s v="03"/>
    <s v="Aug"/>
    <n v="6"/>
    <n v="-25"/>
    <n v="3"/>
    <n v="2"/>
    <s v="КЛУБ МАГЕЛАН - ООД"/>
    <x v="5"/>
    <n v="2"/>
    <n v="2"/>
    <n v="2713.1273759999999"/>
    <n v="452.18789599999997"/>
    <s v="Romania"/>
    <s v="09 Jan 2026 13:21"/>
    <s v="09 Jan 2026"/>
    <s v="Jan"/>
    <n v="0"/>
    <n v="0"/>
    <n v="3"/>
    <n v="2"/>
    <n v="0"/>
    <n v="5"/>
    <n v="-1"/>
    <s v="09.01.2025"/>
    <x v="1"/>
    <s v="28.07.2026"/>
    <n v="31"/>
    <x v="0"/>
  </r>
  <r>
    <s v="TO"/>
    <n v="0"/>
    <n v="0"/>
    <n v="5"/>
    <n v="9206"/>
    <s v="1183428.225735"/>
    <s v="27 Jul 2026"/>
    <s v="27"/>
    <s v="Jul"/>
    <s v="01 Aug 2026"/>
    <s v="01"/>
    <s v="Aug"/>
    <n v="5"/>
    <n v="-26"/>
    <n v="4"/>
    <n v="0"/>
    <s v="СЛР-ХОЛИДЕЙ-СЪРВИС ЕООД"/>
    <x v="4"/>
    <n v="2"/>
    <n v="1"/>
    <n v="1481.1500589999998"/>
    <n v="296.23001179999994"/>
    <s v="Romania"/>
    <s v="28 Dec 2025 21:23"/>
    <s v="28 Dec 2025"/>
    <s v="Dec"/>
    <n v="0"/>
    <n v="0"/>
    <n v="4"/>
    <n v="0"/>
    <n v="0"/>
    <n v="4"/>
    <n v="-1"/>
    <s v="28.12.2025"/>
    <x v="18"/>
    <s v="27.07.2026"/>
    <n v="31"/>
    <x v="0"/>
  </r>
  <r>
    <s v="TO"/>
    <n v="5"/>
    <n v="0"/>
    <n v="0"/>
    <n v="8440"/>
    <s v="5041292"/>
    <s v="10 Jun 2026"/>
    <s v="10"/>
    <s v="Jun"/>
    <s v="15 Jun 2026"/>
    <s v="15"/>
    <s v="Jun"/>
    <n v="5"/>
    <n v="5"/>
    <n v="0"/>
    <n v="0"/>
    <s v="ВАРНА ТУРИСТ СЕРВИЗ - ООД"/>
    <x v="6"/>
    <n v="2"/>
    <n v="0"/>
    <n v="753.58129900000006"/>
    <n v="150.71625980000002"/>
    <s v="Romania"/>
    <s v="13 Nov 2025 08:27"/>
    <s v="12 Nov 2025"/>
    <s v="Nov"/>
    <n v="0"/>
    <n v="5"/>
    <n v="0"/>
    <n v="0"/>
    <n v="0"/>
    <n v="5"/>
    <n v="0"/>
    <s v="13.11.2025"/>
    <x v="11"/>
    <s v="10.06.2026"/>
    <n v="24"/>
    <x v="0"/>
  </r>
  <r>
    <s v="TOPOLA SKIES"/>
    <n v="0"/>
    <n v="5"/>
    <n v="0"/>
    <n v="8133"/>
    <s v="403621"/>
    <s v="25 Jun 2026"/>
    <s v="25"/>
    <s v="Jun"/>
    <s v="30 Jun 2026"/>
    <s v="30"/>
    <s v="Jun"/>
    <n v="5"/>
    <n v="5"/>
    <n v="0"/>
    <n v="0"/>
    <s v="TOPOLA SKIES"/>
    <x v="1"/>
    <n v="1"/>
    <n v="4"/>
    <n v="2637.6789908256874"/>
    <n v="527.53579816513752"/>
    <m/>
    <s v="06 Nov 2025 09:28"/>
    <s v="06 Nov 2025"/>
    <s v="Nov"/>
    <n v="0"/>
    <n v="5"/>
    <n v="0"/>
    <n v="0"/>
    <n v="0"/>
    <n v="5"/>
    <n v="0"/>
    <s v="06.11.2025"/>
    <x v="3"/>
    <s v="25.06.2026"/>
    <n v="26"/>
    <x v="0"/>
  </r>
  <r>
    <s v="TOPOLA SKIES"/>
    <n v="0"/>
    <n v="5"/>
    <n v="0"/>
    <n v="8652"/>
    <s v="411966"/>
    <s v="22 Jun 2026"/>
    <s v="22"/>
    <s v="Jun"/>
    <s v="27 Jun 2026"/>
    <s v="27"/>
    <s v="Jun"/>
    <n v="5"/>
    <n v="5"/>
    <n v="0"/>
    <n v="0"/>
    <s v="TOPOLA SKIES"/>
    <x v="1"/>
    <n v="2"/>
    <n v="3"/>
    <n v="2528.5831522935778"/>
    <n v="505.71663045871554"/>
    <m/>
    <s v="20 Nov 2025 19:59"/>
    <s v="20 Nov 2025"/>
    <s v="Nov"/>
    <n v="0"/>
    <n v="5"/>
    <n v="0"/>
    <n v="0"/>
    <n v="0"/>
    <n v="5"/>
    <n v="0"/>
    <s v="20.11.2025"/>
    <x v="12"/>
    <s v="22.06.2026"/>
    <n v="26"/>
    <x v="0"/>
  </r>
  <r>
    <s v="TO"/>
    <n v="0"/>
    <n v="5"/>
    <n v="0"/>
    <n v="8487"/>
    <s v="1175770.221444"/>
    <s v="22 Jun 2026"/>
    <s v="22"/>
    <s v="Jun"/>
    <s v="27 Jun 2026"/>
    <s v="27"/>
    <s v="Jun"/>
    <n v="5"/>
    <n v="5"/>
    <n v="0"/>
    <n v="0"/>
    <s v="СЛР-ХОЛИДЕЙ-СЪРВИС ЕООД"/>
    <x v="5"/>
    <n v="2"/>
    <n v="1"/>
    <n v="1317.7795790999999"/>
    <n v="263.55591582"/>
    <s v="Romania"/>
    <s v="14 Nov 2025 12:22"/>
    <s v="14 Nov 2025"/>
    <s v="Nov"/>
    <n v="0"/>
    <n v="5"/>
    <n v="0"/>
    <n v="0"/>
    <n v="0"/>
    <n v="5"/>
    <n v="0"/>
    <s v="14.11.2025"/>
    <x v="11"/>
    <s v="22.06.2026"/>
    <n v="26"/>
    <x v="0"/>
  </r>
  <r>
    <s v="TO"/>
    <n v="0"/>
    <n v="7"/>
    <n v="0"/>
    <n v="8349"/>
    <s v="5041285"/>
    <s v="01 Jul 2026"/>
    <s v="01"/>
    <s v="Jul"/>
    <s v="08 Jul 2026"/>
    <s v="08"/>
    <s v="Jul"/>
    <n v="7"/>
    <n v="7"/>
    <n v="0"/>
    <n v="0"/>
    <s v="ВАРНА ТУРИСТ СЕРВИЗ - ООД"/>
    <x v="4"/>
    <n v="2"/>
    <n v="2"/>
    <n v="2166.7075906"/>
    <n v="309.5296558"/>
    <s v="Romania"/>
    <s v="11 Nov 2025 13:47"/>
    <s v="10 Nov 2025"/>
    <s v="Nov"/>
    <n v="0"/>
    <n v="0"/>
    <n v="7"/>
    <n v="0"/>
    <n v="0"/>
    <n v="7"/>
    <n v="0"/>
    <s v="11.11.2025"/>
    <x v="11"/>
    <s v="01.07.2026"/>
    <n v="27"/>
    <x v="0"/>
  </r>
  <r>
    <s v="TO"/>
    <n v="0"/>
    <n v="5"/>
    <n v="0"/>
    <n v="8390"/>
    <s v="1174874.221076"/>
    <s v="21 Jun 2026"/>
    <s v="21"/>
    <s v="Jun"/>
    <s v="26 Jun 2026"/>
    <s v="26"/>
    <s v="Jun"/>
    <n v="5"/>
    <n v="5"/>
    <n v="0"/>
    <n v="0"/>
    <s v="СЛР-ХОЛИДЕЙ-СЪРВИС ЕООД"/>
    <x v="4"/>
    <n v="2"/>
    <n v="1"/>
    <n v="1117.5025871"/>
    <n v="223.50051741999999"/>
    <s v="Romania"/>
    <s v="12 Nov 2025 07:46"/>
    <s v="12 Nov 2025"/>
    <s v="Nov"/>
    <n v="0"/>
    <n v="5"/>
    <n v="0"/>
    <n v="0"/>
    <n v="0"/>
    <n v="5"/>
    <n v="0"/>
    <s v="12.11.2025"/>
    <x v="11"/>
    <s v="21.06.2026"/>
    <n v="26"/>
    <x v="0"/>
  </r>
  <r>
    <s v="TO"/>
    <n v="0"/>
    <n v="6"/>
    <n v="0"/>
    <n v="9203"/>
    <s v="1183418.225731"/>
    <s v="29 Jun 2026"/>
    <s v="29"/>
    <s v="Jun"/>
    <s v="05 Jul 2026"/>
    <s v="05"/>
    <s v="Jul"/>
    <n v="6"/>
    <n v="-24"/>
    <n v="2"/>
    <n v="4"/>
    <s v="СЛР-ХОЛИДЕЙ-СЪРВИС ЕООД"/>
    <x v="4"/>
    <n v="3"/>
    <n v="1"/>
    <n v="2172.8488968000001"/>
    <n v="362.14148280000001"/>
    <s v="Romania"/>
    <s v="28 Dec 2025 19:34"/>
    <s v="28 Dec 2025"/>
    <s v="Dec"/>
    <n v="0"/>
    <n v="2"/>
    <n v="4"/>
    <n v="0"/>
    <n v="0"/>
    <n v="6"/>
    <n v="0"/>
    <s v="28.12.2025"/>
    <x v="18"/>
    <s v="29.06.2026"/>
    <n v="27"/>
    <x v="0"/>
  </r>
  <r>
    <s v="TO"/>
    <n v="0"/>
    <n v="5"/>
    <n v="0"/>
    <n v="9213"/>
    <s v="NT312368"/>
    <s v="27 Jun 2026"/>
    <s v="27"/>
    <s v="Jun"/>
    <s v="02 Jul 2026"/>
    <s v="02"/>
    <s v="Jul"/>
    <n v="5"/>
    <n v="-25"/>
    <n v="4"/>
    <n v="1"/>
    <s v="НОВОТОН - ЕООД"/>
    <x v="0"/>
    <n v="3"/>
    <n v="1"/>
    <n v="2031.2272464999999"/>
    <n v="406.24544929999996"/>
    <s v="Romania"/>
    <s v="29 Dec 2025 06:30"/>
    <s v="28 Dec 2025"/>
    <s v="Dec"/>
    <n v="0"/>
    <n v="4"/>
    <n v="1"/>
    <n v="0"/>
    <n v="0"/>
    <n v="5"/>
    <n v="0"/>
    <s v="29.12.2025"/>
    <x v="18"/>
    <s v="27.06.2026"/>
    <n v="26"/>
    <x v="0"/>
  </r>
  <r>
    <s v="TO"/>
    <n v="0"/>
    <n v="5"/>
    <n v="0"/>
    <n v="8360"/>
    <s v="1174701.221014"/>
    <s v="20 Jun 2026"/>
    <s v="20"/>
    <s v="Jun"/>
    <s v="25 Jun 2026"/>
    <s v="25"/>
    <s v="Jun"/>
    <n v="5"/>
    <n v="5"/>
    <n v="0"/>
    <n v="0"/>
    <s v="СЛР-ХОЛИДЕЙ-СЪРВИС ЕООД"/>
    <x v="3"/>
    <n v="2"/>
    <n v="1"/>
    <n v="1087.3436885000001"/>
    <n v="217.46873770000002"/>
    <s v="Romania"/>
    <s v="11 Nov 2025 15:16"/>
    <s v="11 Nov 2025"/>
    <s v="Nov"/>
    <n v="0"/>
    <n v="5"/>
    <n v="0"/>
    <n v="0"/>
    <n v="0"/>
    <n v="5"/>
    <n v="0"/>
    <s v="11.11.2025"/>
    <x v="11"/>
    <s v="20.06.2026"/>
    <n v="25"/>
    <x v="0"/>
  </r>
  <r>
    <s v="TO"/>
    <n v="0"/>
    <n v="5"/>
    <n v="0"/>
    <n v="8364"/>
    <s v="1174734.221019"/>
    <s v="20 Jun 2026"/>
    <s v="20"/>
    <s v="Jun"/>
    <s v="25 Jun 2026"/>
    <s v="25"/>
    <s v="Jun"/>
    <n v="5"/>
    <n v="5"/>
    <n v="0"/>
    <n v="0"/>
    <s v="СЛР-ХОЛИДЕЙ-СЪРВИС ЕООД"/>
    <x v="4"/>
    <n v="2"/>
    <n v="1"/>
    <n v="1087.3436885000001"/>
    <n v="217.46873770000002"/>
    <s v="Romania"/>
    <s v="11 Nov 2025 15:52"/>
    <s v="11 Nov 2025"/>
    <s v="Nov"/>
    <n v="0"/>
    <n v="5"/>
    <n v="0"/>
    <n v="0"/>
    <n v="0"/>
    <n v="5"/>
    <n v="0"/>
    <s v="11.11.2025"/>
    <x v="11"/>
    <s v="20.06.2026"/>
    <n v="25"/>
    <x v="0"/>
  </r>
  <r>
    <s v="TO"/>
    <n v="0"/>
    <n v="6"/>
    <n v="0"/>
    <n v="8336"/>
    <s v="1174490.220983"/>
    <s v="29 Jun 2026"/>
    <s v="29"/>
    <s v="Jun"/>
    <s v="05 Jul 2026"/>
    <s v="05"/>
    <s v="Jul"/>
    <n v="6"/>
    <n v="-24"/>
    <n v="2"/>
    <n v="4"/>
    <s v="СЛР-ХОЛИДЕЙ-СЪРВИС ЕООД"/>
    <x v="5"/>
    <n v="2"/>
    <n v="1"/>
    <n v="1705.3272935999998"/>
    <n v="284.22121559999999"/>
    <s v="Romania"/>
    <s v="11 Nov 2025 11:45"/>
    <s v="11 Nov 2025"/>
    <s v="Nov"/>
    <n v="0"/>
    <n v="2"/>
    <n v="4"/>
    <n v="0"/>
    <n v="0"/>
    <n v="6"/>
    <n v="0"/>
    <s v="11.11.2025"/>
    <x v="11"/>
    <s v="29.06.2026"/>
    <n v="27"/>
    <x v="0"/>
  </r>
  <r>
    <s v="TO"/>
    <n v="0"/>
    <n v="5"/>
    <n v="0"/>
    <n v="8381"/>
    <s v="1174798.221051"/>
    <s v="20 Jun 2026"/>
    <s v="20"/>
    <s v="Jun"/>
    <s v="25 Jun 2026"/>
    <s v="25"/>
    <s v="Jun"/>
    <n v="5"/>
    <n v="5"/>
    <n v="0"/>
    <n v="0"/>
    <s v="СЛР-ХОЛИДЕЙ-СЪРВИС ЕООД"/>
    <x v="3"/>
    <n v="3"/>
    <n v="1"/>
    <n v="1467.9482065"/>
    <n v="293.58964129999998"/>
    <s v="Romania"/>
    <s v="11 Nov 2025 17:02"/>
    <s v="11 Nov 2025"/>
    <s v="Nov"/>
    <n v="0"/>
    <n v="5"/>
    <n v="0"/>
    <n v="0"/>
    <n v="0"/>
    <n v="5"/>
    <n v="0"/>
    <s v="11.11.2025"/>
    <x v="11"/>
    <s v="20.06.2026"/>
    <n v="25"/>
    <x v="0"/>
  </r>
  <r>
    <s v="BOOKING"/>
    <n v="0"/>
    <n v="2"/>
    <n v="0"/>
    <n v="9101"/>
    <s v="5557746565"/>
    <s v="28 Jun 2026"/>
    <s v="28"/>
    <s v="Jun"/>
    <s v="30 Jun 2026"/>
    <s v="30"/>
    <s v="Jun"/>
    <n v="2"/>
    <n v="2"/>
    <n v="0"/>
    <n v="0"/>
    <s v="BOOKING"/>
    <x v="3"/>
    <n v="2"/>
    <n v="0"/>
    <n v="883.67629211009171"/>
    <n v="441.83814605504585"/>
    <s v="Romania"/>
    <s v="13 Dec 2025 11:02"/>
    <s v="13 Dec 2025"/>
    <s v="Dec"/>
    <n v="0"/>
    <n v="2"/>
    <n v="0"/>
    <n v="0"/>
    <n v="0"/>
    <n v="2"/>
    <n v="0"/>
    <s v="13.12.2025"/>
    <x v="16"/>
    <s v="28.06.2026"/>
    <n v="27"/>
    <x v="1"/>
  </r>
  <r>
    <s v="TO"/>
    <n v="0"/>
    <n v="7"/>
    <n v="0"/>
    <n v="9235"/>
    <s v="2317272"/>
    <s v="27 Jun 2026"/>
    <s v="27"/>
    <s v="Jun"/>
    <s v="04 Jul 2026"/>
    <s v="04"/>
    <s v="Jul"/>
    <n v="7"/>
    <n v="-23"/>
    <n v="4"/>
    <n v="3"/>
    <s v="ТУРИСТИЧЕСКА АГЕНЦИЯ СОЛВЕКС - ЕООД"/>
    <x v="4"/>
    <n v="2"/>
    <n v="2"/>
    <n v="2347.2893745000001"/>
    <n v="335.32705350000003"/>
    <s v="Romania"/>
    <s v="29 Dec 2025 20:35"/>
    <s v="29 Dec 2025"/>
    <s v="Dec"/>
    <n v="0"/>
    <n v="4"/>
    <n v="3"/>
    <n v="0"/>
    <n v="0"/>
    <n v="7"/>
    <n v="0"/>
    <s v="29.12.2025"/>
    <x v="18"/>
    <s v="27.06.2026"/>
    <n v="26"/>
    <x v="0"/>
  </r>
  <r>
    <s v="TO"/>
    <n v="0"/>
    <n v="5"/>
    <n v="0"/>
    <n v="8396"/>
    <s v="NT308261"/>
    <s v="22 Jun 2026"/>
    <s v="22"/>
    <s v="Jun"/>
    <s v="27 Jun 2026"/>
    <s v="27"/>
    <s v="Jun"/>
    <n v="5"/>
    <n v="5"/>
    <n v="0"/>
    <n v="0"/>
    <s v="НОВОТОН - ЕООД"/>
    <x v="4"/>
    <n v="3"/>
    <n v="1"/>
    <n v="0"/>
    <n v="0"/>
    <m/>
    <s v="12 Nov 2025 09:48"/>
    <s v="12 Nov 2025"/>
    <s v="Nov"/>
    <n v="0"/>
    <n v="5"/>
    <n v="0"/>
    <n v="0"/>
    <n v="0"/>
    <n v="5"/>
    <n v="0"/>
    <s v="12.11.2025"/>
    <x v="11"/>
    <s v="22.06.2026"/>
    <n v="26"/>
    <x v="1"/>
  </r>
  <r>
    <s v="TO"/>
    <n v="0"/>
    <n v="6"/>
    <n v="0"/>
    <n v="8623"/>
    <s v="51195"/>
    <s v="29 Jun 2026"/>
    <s v="29"/>
    <s v="Jun"/>
    <s v="05 Jul 2026"/>
    <s v="05"/>
    <s v="Jul"/>
    <n v="6"/>
    <n v="-24"/>
    <n v="2"/>
    <n v="4"/>
    <s v="КЛУБ МАГЕЛАН - ООД"/>
    <x v="6"/>
    <n v="3"/>
    <n v="1"/>
    <n v="1953.4047708000001"/>
    <n v="325.56746179999999"/>
    <m/>
    <s v="19 Nov 2025 15:51"/>
    <s v="19 Nov 2025"/>
    <s v="Nov"/>
    <n v="0"/>
    <n v="2"/>
    <n v="4"/>
    <n v="0"/>
    <n v="0"/>
    <n v="6"/>
    <n v="0"/>
    <s v="19.11.2025"/>
    <x v="12"/>
    <s v="29.06.2026"/>
    <n v="27"/>
    <x v="0"/>
  </r>
  <r>
    <s v="TO"/>
    <n v="0"/>
    <n v="0"/>
    <n v="5"/>
    <n v="9468"/>
    <s v="18258"/>
    <s v="11 Aug 2026"/>
    <s v="11"/>
    <s v="Aug"/>
    <s v="16 Aug 2026"/>
    <s v="16"/>
    <s v="Aug"/>
    <n v="5"/>
    <n v="5"/>
    <n v="0"/>
    <n v="0"/>
    <s v="КЛУБ МАГЕЛАН - ООД"/>
    <x v="3"/>
    <n v="3"/>
    <n v="1"/>
    <n v="2153.4666214999997"/>
    <n v="430.69332429999997"/>
    <s v="Romania"/>
    <s v="13 Jan 2026 10:27"/>
    <s v="13 Jan 2026"/>
    <s v="Jan"/>
    <n v="0"/>
    <n v="0"/>
    <n v="0"/>
    <n v="5"/>
    <n v="0"/>
    <n v="5"/>
    <n v="0"/>
    <s v="13.01.2025"/>
    <x v="7"/>
    <s v="11.08.2026"/>
    <n v="33"/>
    <x v="0"/>
  </r>
  <r>
    <s v="TO"/>
    <n v="5"/>
    <n v="0"/>
    <n v="0"/>
    <n v="8339"/>
    <s v="0414"/>
    <s v="10 Jun 2026"/>
    <s v="10"/>
    <s v="Jun"/>
    <s v="15 Jun 2026"/>
    <s v="15"/>
    <s v="Jun"/>
    <n v="5"/>
    <n v="5"/>
    <n v="0"/>
    <n v="0"/>
    <s v="ТЕДИ - КАМ - ЕООД"/>
    <x v="4"/>
    <n v="2"/>
    <n v="1"/>
    <n v="1087.3436885000001"/>
    <n v="217.46873770000002"/>
    <s v="Romania"/>
    <s v="11 Nov 2025 12:22"/>
    <s v="10 Nov 2025"/>
    <s v="Nov"/>
    <n v="0"/>
    <n v="5"/>
    <n v="0"/>
    <n v="0"/>
    <n v="0"/>
    <n v="5"/>
    <n v="0"/>
    <s v="11.11.2025"/>
    <x v="11"/>
    <s v="10.06.2026"/>
    <n v="24"/>
    <x v="0"/>
  </r>
  <r>
    <s v="TO"/>
    <n v="0"/>
    <n v="5"/>
    <n v="0"/>
    <n v="8179"/>
    <s v="0235"/>
    <s v="01 Jul 2026"/>
    <s v="01"/>
    <s v="Jul"/>
    <s v="06 Jul 2026"/>
    <s v="06"/>
    <s v="Jul"/>
    <n v="5"/>
    <n v="5"/>
    <n v="0"/>
    <n v="0"/>
    <s v="ТЕДИ - КАМ - ЕООД"/>
    <x v="6"/>
    <n v="1"/>
    <n v="0"/>
    <n v="914.35052499999995"/>
    <n v="182.870105"/>
    <s v="Romania"/>
    <s v="07 Nov 2025 11:20"/>
    <s v="01 Nov 2025"/>
    <s v="Nov"/>
    <n v="0"/>
    <n v="0"/>
    <n v="5"/>
    <n v="0"/>
    <n v="0"/>
    <n v="5"/>
    <n v="0"/>
    <s v="07.11.2025"/>
    <x v="3"/>
    <s v="01.07.2026"/>
    <n v="27"/>
    <x v="0"/>
  </r>
  <r>
    <s v="TO"/>
    <n v="0"/>
    <n v="5"/>
    <n v="0"/>
    <n v="8169"/>
    <s v="1172230.220336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8"/>
    <s v="07 Nov 2025"/>
    <s v="Nov"/>
    <n v="0"/>
    <n v="5"/>
    <n v="0"/>
    <n v="0"/>
    <n v="0"/>
    <n v="5"/>
    <n v="0"/>
    <s v="07.11.2025"/>
    <x v="3"/>
    <s v="25.06.2026"/>
    <n v="26"/>
    <x v="0"/>
  </r>
  <r>
    <s v="BOOKING"/>
    <n v="2"/>
    <n v="0"/>
    <n v="0"/>
    <n v="9363"/>
    <s v="5689404114"/>
    <s v="01 Jun 2026"/>
    <s v="01"/>
    <s v="Jun"/>
    <s v="03 Jun 2026"/>
    <s v="03"/>
    <s v="Jun"/>
    <n v="2"/>
    <n v="2"/>
    <n v="0"/>
    <n v="0"/>
    <s v="BOOKING"/>
    <x v="4"/>
    <n v="2"/>
    <n v="1"/>
    <n v="694.58880091743117"/>
    <n v="347.29440045871559"/>
    <s v="Romania"/>
    <s v="06 Jan 2026 15:04"/>
    <s v="06 Jan 2026"/>
    <s v="Jan"/>
    <n v="0"/>
    <n v="2"/>
    <n v="0"/>
    <n v="0"/>
    <n v="0"/>
    <n v="2"/>
    <n v="0"/>
    <s v="06.01.2025"/>
    <x v="1"/>
    <s v="01.06.2026"/>
    <n v="23"/>
    <x v="1"/>
  </r>
  <r>
    <s v="TO"/>
    <n v="6"/>
    <n v="-1"/>
    <n v="0"/>
    <n v="8867"/>
    <s v="1179724.223172"/>
    <s v="09 Jun 2026"/>
    <s v="09"/>
    <s v="Jun"/>
    <s v="14 Jun 2026"/>
    <s v="14"/>
    <s v="Jun"/>
    <n v="5"/>
    <n v="5"/>
    <n v="0"/>
    <n v="0"/>
    <s v="СЛР-ХОЛИДЕЙ-СЪРВИС ЕООД"/>
    <x v="0"/>
    <n v="2"/>
    <n v="0"/>
    <n v="991.41022699999996"/>
    <n v="198.28204539999999"/>
    <s v="Romania"/>
    <s v="27 Nov 2025 11:39"/>
    <s v="27 Nov 2025"/>
    <s v="Nov"/>
    <n v="0"/>
    <n v="5"/>
    <n v="0"/>
    <n v="0"/>
    <n v="0"/>
    <n v="5"/>
    <n v="0"/>
    <s v="27.11.2025"/>
    <x v="15"/>
    <s v="09.06.2026"/>
    <n v="24"/>
    <x v="0"/>
  </r>
  <r>
    <s v="TO"/>
    <n v="0"/>
    <n v="6"/>
    <n v="0"/>
    <n v="8493"/>
    <s v="NT308654"/>
    <s v="26 Jun 2026"/>
    <s v="26"/>
    <s v="Jun"/>
    <s v="02 Jul 2026"/>
    <s v="02"/>
    <s v="Jul"/>
    <n v="6"/>
    <n v="-24"/>
    <n v="5"/>
    <n v="1"/>
    <s v="НОВОТОН - ЕООД"/>
    <x v="6"/>
    <n v="2"/>
    <n v="1"/>
    <n v="1446.9230339999999"/>
    <n v="241.15383899999998"/>
    <m/>
    <s v="14 Nov 2025 15:59"/>
    <s v="14 Nov 2025"/>
    <s v="Nov"/>
    <n v="0"/>
    <n v="5"/>
    <n v="1"/>
    <n v="0"/>
    <n v="0"/>
    <n v="6"/>
    <n v="0"/>
    <s v="14.11.2025"/>
    <x v="11"/>
    <s v="26.06.2026"/>
    <n v="26"/>
    <x v="0"/>
  </r>
  <r>
    <s v="TO"/>
    <n v="0"/>
    <n v="6"/>
    <n v="0"/>
    <n v="9260"/>
    <s v="98173"/>
    <s v="29 Jun 2026"/>
    <s v="29"/>
    <s v="Jun"/>
    <s v="05 Jul 2026"/>
    <s v="05"/>
    <s v="Jul"/>
    <n v="6"/>
    <n v="-24"/>
    <n v="2"/>
    <n v="4"/>
    <s v="ДЕСТИНЕЙШЪН ТУРИСТИК СЪРВИСИС - ЕООД"/>
    <x v="6"/>
    <n v="2"/>
    <n v="2"/>
    <n v="1959.3896106"/>
    <n v="326.56493510000001"/>
    <s v="Romania"/>
    <s v="30 Dec 2025 14:05"/>
    <s v="30 Dec 2025"/>
    <s v="Dec"/>
    <n v="0"/>
    <n v="2"/>
    <n v="4"/>
    <n v="0"/>
    <n v="0"/>
    <n v="6"/>
    <n v="0"/>
    <s v="30.12.2025"/>
    <x v="18"/>
    <s v="29.06.2026"/>
    <n v="27"/>
    <x v="0"/>
  </r>
  <r>
    <s v="TO"/>
    <n v="0"/>
    <n v="0"/>
    <n v="5"/>
    <n v="9200"/>
    <s v="1183407.225727"/>
    <s v="24 Jul 2026"/>
    <s v="24"/>
    <s v="Jul"/>
    <s v="29 Jul 2026"/>
    <s v="29"/>
    <s v="Jul"/>
    <n v="5"/>
    <n v="5"/>
    <n v="0"/>
    <n v="0"/>
    <s v="СЛР-ХОЛИДЕЙ-СЪРВИС ЕООД"/>
    <x v="6"/>
    <n v="2"/>
    <n v="2"/>
    <n v="1807.6758775000001"/>
    <n v="361.53517550000004"/>
    <s v="Romania"/>
    <s v="28 Dec 2025 18:29"/>
    <s v="28 Dec 2025"/>
    <s v="Dec"/>
    <n v="0"/>
    <n v="0"/>
    <n v="5"/>
    <n v="0"/>
    <n v="0"/>
    <n v="5"/>
    <n v="0"/>
    <s v="28.12.2025"/>
    <x v="18"/>
    <s v="24.07.2026"/>
    <n v="30"/>
    <x v="0"/>
  </r>
  <r>
    <s v="TO"/>
    <n v="0"/>
    <n v="6"/>
    <n v="0"/>
    <n v="8449"/>
    <s v="NT308386"/>
    <s v="26 Jun 2026"/>
    <s v="26"/>
    <s v="Jun"/>
    <s v="02 Jul 2026"/>
    <s v="02"/>
    <s v="Jul"/>
    <n v="6"/>
    <n v="-24"/>
    <n v="5"/>
    <n v="1"/>
    <s v="НОВОТОН - ЕООД"/>
    <x v="6"/>
    <n v="2"/>
    <n v="1"/>
    <n v="1446.9230339999999"/>
    <n v="241.15383899999998"/>
    <m/>
    <s v="13 Nov 2025 10:25"/>
    <s v="13 Nov 2025"/>
    <s v="Nov"/>
    <n v="0"/>
    <n v="5"/>
    <n v="1"/>
    <n v="0"/>
    <n v="0"/>
    <n v="6"/>
    <n v="0"/>
    <s v="13.11.2025"/>
    <x v="11"/>
    <s v="26.06.2026"/>
    <n v="26"/>
    <x v="0"/>
  </r>
  <r>
    <s v="TOPOLA SKIES"/>
    <n v="0"/>
    <n v="5"/>
    <n v="0"/>
    <n v="8472"/>
    <s v="408272"/>
    <s v="22 Jun 2026"/>
    <s v="22"/>
    <s v="Jun"/>
    <s v="27 Jun 2026"/>
    <s v="27"/>
    <s v="Jun"/>
    <n v="5"/>
    <n v="5"/>
    <n v="0"/>
    <n v="0"/>
    <s v="TOPOLA SKIES"/>
    <x v="4"/>
    <n v="3"/>
    <m/>
    <n v="1770.2594141284403"/>
    <n v="354.05906018348617"/>
    <m/>
    <s v="14 Nov 2025 09:50"/>
    <s v="14 Nov 2025"/>
    <s v="Nov"/>
    <n v="0"/>
    <n v="5"/>
    <n v="0"/>
    <n v="0"/>
    <n v="0"/>
    <n v="5"/>
    <n v="0"/>
    <s v="14.11.2025"/>
    <x v="11"/>
    <s v="22.06.2026"/>
    <n v="26"/>
    <x v="0"/>
  </r>
  <r>
    <s v="TOPOLA SKIES"/>
    <n v="0"/>
    <n v="5"/>
    <n v="0"/>
    <n v="8708"/>
    <s v="412949"/>
    <s v="30 Jun 2026"/>
    <s v="30"/>
    <s v="Jun"/>
    <s v="05 Jul 2026"/>
    <s v="05"/>
    <s v="Jul"/>
    <n v="5"/>
    <n v="-25"/>
    <n v="1"/>
    <n v="4"/>
    <s v="TOPOLA SKIES"/>
    <x v="4"/>
    <n v="2"/>
    <n v="1"/>
    <n v="1485.7130642201835"/>
    <n v="297.14261284403665"/>
    <m/>
    <s v="22 Nov 2025 17:43"/>
    <s v="22 Nov 2025"/>
    <s v="Nov"/>
    <n v="0"/>
    <n v="1"/>
    <n v="4"/>
    <n v="0"/>
    <n v="0"/>
    <n v="5"/>
    <n v="0"/>
    <s v="22.11.2025"/>
    <x v="12"/>
    <s v="30.06.2026"/>
    <n v="27"/>
    <x v="0"/>
  </r>
  <r>
    <s v="TO"/>
    <n v="0"/>
    <n v="0"/>
    <n v="5"/>
    <n v="9470"/>
    <s v="2317595"/>
    <s v="07 Aug 2026"/>
    <s v="07"/>
    <s v="Aug"/>
    <s v="12 Aug 2026"/>
    <s v="12"/>
    <s v="Aug"/>
    <n v="5"/>
    <n v="5"/>
    <n v="0"/>
    <n v="0"/>
    <s v="ТУРИСТИЧЕСКА АГЕНЦИЯ СОЛВЕКС - ЕООД"/>
    <x v="7"/>
    <n v="3"/>
    <n v="2"/>
    <n v="2799.183896"/>
    <n v="559.83677920000002"/>
    <m/>
    <s v="13 Jan 2026 10:28"/>
    <s v="31 Dec 2025"/>
    <s v="Jan"/>
    <n v="0"/>
    <n v="0"/>
    <n v="0"/>
    <n v="5"/>
    <n v="0"/>
    <n v="5"/>
    <n v="0"/>
    <s v="13.01.2025"/>
    <x v="7"/>
    <s v="07.08.2026"/>
    <n v="32"/>
    <x v="0"/>
  </r>
  <r>
    <s v="TO"/>
    <n v="0"/>
    <n v="5"/>
    <n v="0"/>
    <n v="9130"/>
    <s v="60376"/>
    <s v="29 Jun 2026"/>
    <s v="29"/>
    <s v="Jun"/>
    <s v="04 Jul 2026"/>
    <s v="04"/>
    <s v="Jul"/>
    <n v="5"/>
    <n v="-25"/>
    <n v="2"/>
    <n v="3"/>
    <s v="КЛУБ МАГЕЛАН - ООД"/>
    <x v="0"/>
    <n v="2"/>
    <n v="1"/>
    <n v="1504.620019"/>
    <n v="300.92400379999998"/>
    <s v="Romania"/>
    <s v="17 Dec 2025 10:48"/>
    <s v="17 Dec 2025"/>
    <s v="Dec"/>
    <n v="0"/>
    <n v="2"/>
    <n v="3"/>
    <n v="0"/>
    <n v="0"/>
    <n v="5"/>
    <n v="0"/>
    <s v="17.12.2025"/>
    <x v="10"/>
    <s v="29.06.2026"/>
    <n v="27"/>
    <x v="0"/>
  </r>
  <r>
    <s v="TO"/>
    <n v="0"/>
    <n v="7"/>
    <n v="0"/>
    <n v="9296"/>
    <s v="28467"/>
    <s v="29 Jun 2026"/>
    <s v="29"/>
    <s v="Jun"/>
    <s v="06 Jul 2026"/>
    <s v="06"/>
    <s v="Jul"/>
    <n v="7"/>
    <n v="-23"/>
    <n v="2"/>
    <n v="5"/>
    <s v="КЛУБ МАГЕЛАН - ООД"/>
    <x v="1"/>
    <n v="4"/>
    <n v="1"/>
    <n v="3347.403045"/>
    <n v="478.20043500000003"/>
    <s v="Romania"/>
    <s v="31 Dec 2025 15:26"/>
    <s v="31 Dec 2025"/>
    <s v="Dec"/>
    <n v="0"/>
    <n v="2"/>
    <n v="5"/>
    <n v="0"/>
    <n v="0"/>
    <n v="7"/>
    <n v="0"/>
    <s v="31.12.2025"/>
    <x v="18"/>
    <s v="29.06.2026"/>
    <n v="27"/>
    <x v="0"/>
  </r>
  <r>
    <s v="TO"/>
    <n v="0"/>
    <n v="6"/>
    <n v="0"/>
    <n v="8877"/>
    <s v="1179912.223194"/>
    <s v="22 Jun 2026"/>
    <s v="22"/>
    <s v="Jun"/>
    <s v="28 Jun 2026"/>
    <s v="28"/>
    <s v="Jun"/>
    <n v="6"/>
    <n v="6"/>
    <n v="0"/>
    <n v="0"/>
    <s v="СЛР-ХОЛИДЕЙ-СЪРВИС ЕООД"/>
    <x v="5"/>
    <n v="3"/>
    <n v="1"/>
    <n v="2342.8887570000002"/>
    <n v="390.48145950000003"/>
    <s v="Romania"/>
    <s v="27 Nov 2025 15:05"/>
    <s v="27 Nov 2025"/>
    <s v="Nov"/>
    <n v="0"/>
    <n v="6"/>
    <n v="0"/>
    <n v="0"/>
    <n v="0"/>
    <n v="6"/>
    <n v="0"/>
    <s v="27.11.2025"/>
    <x v="15"/>
    <s v="22.06.2026"/>
    <n v="26"/>
    <x v="0"/>
  </r>
  <r>
    <s v="TO"/>
    <n v="0"/>
    <n v="5"/>
    <n v="0"/>
    <n v="9343"/>
    <s v="2317858"/>
    <s v="03 Jul 2026"/>
    <s v="03"/>
    <s v="Jul"/>
    <s v="08 Jul 2026"/>
    <s v="08"/>
    <s v="Jul"/>
    <n v="5"/>
    <n v="5"/>
    <n v="0"/>
    <n v="0"/>
    <s v="ТУРИСТИЧЕСКА АГЕНЦИЯ СОЛВЕКС - ЕООД"/>
    <x v="4"/>
    <n v="2"/>
    <n v="2"/>
    <n v="0"/>
    <n v="0"/>
    <m/>
    <s v="04 Jan 2026 14:45"/>
    <s v="04 Jan 2026"/>
    <s v="Jan"/>
    <n v="0"/>
    <n v="0"/>
    <n v="5"/>
    <n v="0"/>
    <n v="0"/>
    <n v="5"/>
    <n v="0"/>
    <s v="04.01.2025"/>
    <x v="20"/>
    <s v="03.07.2026"/>
    <n v="27"/>
    <x v="1"/>
  </r>
  <r>
    <s v="TO"/>
    <n v="0"/>
    <n v="0"/>
    <n v="6"/>
    <n v="8834"/>
    <s v="1179229.223056"/>
    <s v="17 Jul 2026"/>
    <s v="17"/>
    <s v="Jul"/>
    <s v="23 Jul 2026"/>
    <s v="23"/>
    <s v="Jul"/>
    <n v="6"/>
    <n v="6"/>
    <n v="0"/>
    <n v="0"/>
    <s v="СЛР-ХОЛИДЕЙ-СЪРВИС ЕООД"/>
    <x v="2"/>
    <n v="2"/>
    <n v="1"/>
    <n v="1805.5440228"/>
    <n v="300.92400379999998"/>
    <s v="Romania"/>
    <s v="26 Nov 2025 11:26"/>
    <s v="25 Nov 2025"/>
    <s v="Nov"/>
    <n v="0"/>
    <n v="0"/>
    <n v="6"/>
    <n v="0"/>
    <n v="0"/>
    <n v="6"/>
    <n v="0"/>
    <s v="26.11.2025"/>
    <x v="15"/>
    <s v="17.07.2026"/>
    <n v="29"/>
    <x v="0"/>
  </r>
  <r>
    <s v="TO"/>
    <n v="0"/>
    <n v="5"/>
    <n v="0"/>
    <n v="8625"/>
    <s v="95961"/>
    <s v="24 Jun 2026"/>
    <s v="24"/>
    <s v="Jun"/>
    <s v="29 Jun 2026"/>
    <s v="29"/>
    <s v="Jun"/>
    <n v="5"/>
    <n v="5"/>
    <n v="0"/>
    <n v="0"/>
    <s v="ДЕСТИНЕЙШЪН ТУРИСТИК СЪРВИСИС - ЕООД"/>
    <x v="4"/>
    <n v="2"/>
    <n v="1"/>
    <n v="1207.9792829"/>
    <n v="241.59585658"/>
    <s v="Romania"/>
    <s v="19 Nov 2025 16:27"/>
    <s v="19 Nov 2025"/>
    <s v="Nov"/>
    <n v="0"/>
    <n v="5"/>
    <n v="0"/>
    <n v="0"/>
    <n v="0"/>
    <n v="5"/>
    <n v="0"/>
    <s v="19.11.2025"/>
    <x v="12"/>
    <s v="24.06.2026"/>
    <n v="26"/>
    <x v="0"/>
  </r>
  <r>
    <s v="BOOKING"/>
    <n v="0"/>
    <n v="3"/>
    <n v="0"/>
    <n v="9317"/>
    <s v="6251881202"/>
    <s v="22 Jun 2026"/>
    <s v="22"/>
    <s v="Jun"/>
    <s v="25 Jun 2026"/>
    <s v="25"/>
    <s v="Jun"/>
    <n v="3"/>
    <n v="3"/>
    <n v="0"/>
    <n v="0"/>
    <s v="BOOKING"/>
    <x v="1"/>
    <n v="3"/>
    <n v="2"/>
    <n v="1901.0667599999999"/>
    <n v="633.68891999999994"/>
    <s v="Romania"/>
    <s v="01 Jan 2026 20:40"/>
    <s v="01 Jan 2026"/>
    <s v="Jan"/>
    <n v="0"/>
    <n v="3"/>
    <n v="0"/>
    <n v="0"/>
    <n v="0"/>
    <n v="3"/>
    <n v="0"/>
    <s v="01.01.2025"/>
    <x v="20"/>
    <s v="22.06.2026"/>
    <n v="26"/>
    <x v="1"/>
  </r>
  <r>
    <s v="TO"/>
    <n v="0"/>
    <n v="0"/>
    <n v="6"/>
    <n v="8411"/>
    <s v="NT308278"/>
    <s v="21 Jul 2026"/>
    <s v="21"/>
    <s v="Jul"/>
    <s v="27 Jul 2026"/>
    <s v="27"/>
    <s v="Jul"/>
    <n v="6"/>
    <n v="6"/>
    <n v="0"/>
    <n v="0"/>
    <s v="НОВОТОН - ЕООД"/>
    <x v="6"/>
    <n v="3"/>
    <n v="0"/>
    <n v="2162.6394642"/>
    <n v="360.43991069999998"/>
    <m/>
    <s v="12 Nov 2025 11:09"/>
    <s v="12 Nov 2025"/>
    <s v="Nov"/>
    <n v="0"/>
    <n v="0"/>
    <n v="6"/>
    <n v="0"/>
    <n v="0"/>
    <n v="6"/>
    <n v="0"/>
    <s v="12.11.2025"/>
    <x v="11"/>
    <s v="21.07.2026"/>
    <n v="30"/>
    <x v="0"/>
  </r>
  <r>
    <s v="TO"/>
    <n v="0"/>
    <n v="5"/>
    <n v="0"/>
    <n v="8883"/>
    <s v="96955"/>
    <s v="21 Jun 2026"/>
    <s v="21"/>
    <s v="Jun"/>
    <s v="26 Jun 2026"/>
    <s v="26"/>
    <s v="Jun"/>
    <n v="5"/>
    <n v="5"/>
    <n v="0"/>
    <n v="0"/>
    <s v="ДЕСТИНЕЙШЪН ТУРИСТИК СЪРВИСИС - ЕООД"/>
    <x v="3"/>
    <n v="2"/>
    <n v="1"/>
    <n v="1210.65877"/>
    <n v="242.131754"/>
    <m/>
    <s v="27 Nov 2025 18:20"/>
    <s v="27 Nov 2025"/>
    <s v="Nov"/>
    <n v="0"/>
    <n v="5"/>
    <n v="0"/>
    <n v="0"/>
    <n v="0"/>
    <n v="5"/>
    <n v="0"/>
    <s v="27.11.2025"/>
    <x v="15"/>
    <s v="21.06.2026"/>
    <n v="26"/>
    <x v="0"/>
  </r>
  <r>
    <s v="TO"/>
    <n v="0"/>
    <n v="5"/>
    <n v="0"/>
    <n v="8884"/>
    <s v="96956"/>
    <s v="21 Jun 2026"/>
    <s v="21"/>
    <s v="Jun"/>
    <s v="26 Jun 2026"/>
    <s v="26"/>
    <s v="Jun"/>
    <n v="5"/>
    <n v="5"/>
    <n v="0"/>
    <n v="0"/>
    <s v="ДЕСТИНЕЙШЪН ТУРИСТИК СЪРВИСИС - ЕООД"/>
    <x v="4"/>
    <n v="3"/>
    <n v="0"/>
    <n v="1634.4480143999999"/>
    <n v="326.88960287999998"/>
    <m/>
    <s v="27 Nov 2025 18:20"/>
    <s v="27 Nov 2025"/>
    <s v="Nov"/>
    <n v="0"/>
    <n v="5"/>
    <n v="0"/>
    <n v="0"/>
    <n v="0"/>
    <n v="5"/>
    <n v="0"/>
    <s v="27.11.2025"/>
    <x v="15"/>
    <s v="21.06.2026"/>
    <n v="26"/>
    <x v="0"/>
  </r>
  <r>
    <s v="TO"/>
    <n v="0"/>
    <n v="7"/>
    <n v="0"/>
    <n v="8752"/>
    <s v="17313"/>
    <s v="22 Jun 2026"/>
    <s v="22"/>
    <s v="Jun"/>
    <s v="29 Jun 2026"/>
    <s v="29"/>
    <s v="Jun"/>
    <n v="7"/>
    <n v="7"/>
    <n v="0"/>
    <n v="0"/>
    <s v="КЛУБ МАГЕЛАН - ООД"/>
    <x v="0"/>
    <n v="2"/>
    <n v="1"/>
    <n v="1840.9836624"/>
    <n v="262.99766605714285"/>
    <m/>
    <s v="24 Nov 2025 11:04"/>
    <s v="24 Nov 2025"/>
    <s v="Nov"/>
    <n v="0"/>
    <n v="7"/>
    <n v="0"/>
    <n v="0"/>
    <n v="0"/>
    <n v="7"/>
    <n v="0"/>
    <s v="24.11.2025"/>
    <x v="15"/>
    <s v="22.06.2026"/>
    <n v="26"/>
    <x v="0"/>
  </r>
  <r>
    <s v="TOPOLA SKIES"/>
    <n v="0"/>
    <n v="5"/>
    <n v="0"/>
    <n v="8996"/>
    <s v="419667"/>
    <s v="22 Jun 2026"/>
    <s v="22"/>
    <s v="Jun"/>
    <s v="27 Jun 2026"/>
    <s v="27"/>
    <s v="Jun"/>
    <n v="5"/>
    <n v="5"/>
    <n v="0"/>
    <n v="0"/>
    <s v="TOPOLA SKIES"/>
    <x v="0"/>
    <n v="3"/>
    <n v="1"/>
    <n v="2152.381943302752"/>
    <n v="430.47997733944948"/>
    <m/>
    <s v="02 Dec 2025 19:53"/>
    <s v="02 Dec 2025"/>
    <s v="Dec"/>
    <n v="0"/>
    <n v="5"/>
    <n v="0"/>
    <n v="0"/>
    <n v="0"/>
    <n v="5"/>
    <n v="0"/>
    <s v="02.12.2025"/>
    <x v="13"/>
    <s v="22.06.2026"/>
    <n v="26"/>
    <x v="0"/>
  </r>
  <r>
    <s v="TO"/>
    <n v="0"/>
    <n v="5"/>
    <n v="0"/>
    <n v="8893"/>
    <s v="NT310568"/>
    <s v="28 Jun 2026"/>
    <s v="28"/>
    <s v="Jun"/>
    <s v="03 Jul 2026"/>
    <s v="03"/>
    <s v="Jul"/>
    <n v="5"/>
    <n v="-25"/>
    <n v="3"/>
    <n v="2"/>
    <s v="НОВОТОН - ЕООД"/>
    <x v="4"/>
    <n v="3"/>
    <n v="1"/>
    <n v="1810.707414"/>
    <n v="362.14148280000001"/>
    <s v="Bulgaria"/>
    <s v="28 Nov 2025 10:43"/>
    <s v="28 Nov 2025"/>
    <s v="Nov"/>
    <n v="0"/>
    <n v="3"/>
    <n v="2"/>
    <n v="0"/>
    <n v="0"/>
    <n v="5"/>
    <n v="0"/>
    <s v="28.11.2025"/>
    <x v="15"/>
    <s v="28.06.2026"/>
    <n v="27"/>
    <x v="0"/>
  </r>
  <r>
    <s v="TO"/>
    <n v="0"/>
    <n v="5"/>
    <n v="0"/>
    <n v="8475"/>
    <s v="1175582.221390"/>
    <s v="20 Jun 2026"/>
    <s v="20"/>
    <s v="Jun"/>
    <s v="25 Jun 2026"/>
    <s v="25"/>
    <s v="Jun"/>
    <n v="5"/>
    <n v="5"/>
    <n v="0"/>
    <n v="0"/>
    <s v="СЛР-ХОЛИДЕЙ-СЪРВИС ЕООД"/>
    <x v="3"/>
    <n v="2"/>
    <n v="1"/>
    <n v="1087.3436885000001"/>
    <n v="217.46873770000002"/>
    <s v="Romania"/>
    <s v="14 Nov 2025 10:01"/>
    <s v="14 Nov 2025"/>
    <s v="Nov"/>
    <n v="0"/>
    <n v="5"/>
    <n v="0"/>
    <n v="0"/>
    <n v="0"/>
    <n v="5"/>
    <n v="0"/>
    <s v="14.11.2025"/>
    <x v="11"/>
    <s v="20.06.2026"/>
    <n v="25"/>
    <x v="0"/>
  </r>
  <r>
    <s v="TOPOLA SKIES"/>
    <n v="0"/>
    <n v="5"/>
    <n v="0"/>
    <n v="8237"/>
    <s v="405085"/>
    <s v="15 Jun 2026"/>
    <s v="15"/>
    <s v="Jun"/>
    <s v="20 Jun 2026"/>
    <s v="20"/>
    <s v="Jun"/>
    <n v="5"/>
    <n v="5"/>
    <n v="0"/>
    <n v="0"/>
    <s v="TOPOLA SKIES"/>
    <x v="3"/>
    <n v="2"/>
    <n v="1"/>
    <n v="1195.0300733944953"/>
    <n v="239.00601467889902"/>
    <m/>
    <s v="08 Nov 2025 16:34"/>
    <s v="08 Nov 2025"/>
    <s v="Nov"/>
    <n v="0"/>
    <n v="5"/>
    <n v="0"/>
    <n v="0"/>
    <n v="0"/>
    <n v="5"/>
    <n v="0"/>
    <s v="08.11.2025"/>
    <x v="3"/>
    <s v="15.06.2026"/>
    <n v="25"/>
    <x v="0"/>
  </r>
  <r>
    <s v="TO"/>
    <n v="0"/>
    <n v="0"/>
    <n v="6"/>
    <n v="8480"/>
    <s v="1175772.221439"/>
    <s v="16 Jul 2026"/>
    <s v="16"/>
    <s v="Jul"/>
    <s v="22 Jul 2026"/>
    <s v="22"/>
    <s v="Jul"/>
    <n v="6"/>
    <n v="6"/>
    <n v="0"/>
    <n v="0"/>
    <s v="СЛР-ХОЛИДЕЙ-СЪРВИС ЕООД"/>
    <x v="5"/>
    <n v="2"/>
    <n v="2"/>
    <n v="2325.5209866"/>
    <n v="387.58683109999998"/>
    <s v="Romania"/>
    <s v="14 Nov 2025 12:03"/>
    <s v="14 Nov 2025"/>
    <s v="Nov"/>
    <n v="0"/>
    <n v="0"/>
    <n v="6"/>
    <n v="0"/>
    <n v="0"/>
    <n v="6"/>
    <n v="0"/>
    <s v="14.11.2025"/>
    <x v="11"/>
    <s v="16.07.2026"/>
    <n v="29"/>
    <x v="0"/>
  </r>
  <r>
    <s v="TO"/>
    <n v="0"/>
    <n v="5"/>
    <n v="0"/>
    <n v="8163"/>
    <s v="1172230.220330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7"/>
    <s v="07 Nov 2025"/>
    <s v="Nov"/>
    <n v="0"/>
    <n v="5"/>
    <n v="0"/>
    <n v="0"/>
    <n v="0"/>
    <n v="5"/>
    <n v="0"/>
    <s v="07.11.2025"/>
    <x v="3"/>
    <s v="25.06.2026"/>
    <n v="26"/>
    <x v="0"/>
  </r>
  <r>
    <s v="TO"/>
    <n v="0"/>
    <n v="5"/>
    <n v="0"/>
    <n v="8725"/>
    <s v="96310"/>
    <s v="02 Jul 2026"/>
    <s v="02"/>
    <s v="Jul"/>
    <s v="07 Jul 2026"/>
    <s v="07"/>
    <s v="Jul"/>
    <n v="5"/>
    <n v="5"/>
    <n v="0"/>
    <n v="0"/>
    <s v="ДЕСТИНЕЙШЪН ТУРИСТИК СЪРВИСИС - ЕООД"/>
    <x v="4"/>
    <n v="3"/>
    <n v="0"/>
    <n v="1671.4523180000001"/>
    <n v="334.29046360000001"/>
    <s v="Romania"/>
    <s v="24 Nov 2025 09:12"/>
    <s v="22 Nov 2025"/>
    <s v="Nov"/>
    <n v="0"/>
    <n v="0"/>
    <n v="5"/>
    <n v="0"/>
    <n v="0"/>
    <n v="5"/>
    <n v="0"/>
    <s v="24.11.2025"/>
    <x v="15"/>
    <s v="02.07.2026"/>
    <n v="27"/>
    <x v="0"/>
  </r>
  <r>
    <s v="TO"/>
    <n v="0"/>
    <n v="7"/>
    <n v="0"/>
    <n v="8350"/>
    <s v="5041286"/>
    <s v="01 Jul 2026"/>
    <s v="01"/>
    <s v="Jul"/>
    <s v="08 Jul 2026"/>
    <s v="08"/>
    <s v="Jul"/>
    <n v="7"/>
    <n v="7"/>
    <n v="0"/>
    <n v="0"/>
    <s v="ВАРНА ТУРИСТ СЕРВИЗ - ООД"/>
    <x v="4"/>
    <n v="2"/>
    <n v="1"/>
    <n v="1733.3934540999999"/>
    <n v="247.62763629999998"/>
    <s v="Romania"/>
    <s v="11 Nov 2025 13:48"/>
    <s v="10 Nov 2025"/>
    <s v="Nov"/>
    <n v="0"/>
    <n v="0"/>
    <n v="7"/>
    <n v="0"/>
    <n v="0"/>
    <n v="7"/>
    <n v="0"/>
    <s v="11.11.2025"/>
    <x v="11"/>
    <s v="01.07.2026"/>
    <n v="27"/>
    <x v="0"/>
  </r>
  <r>
    <s v="BOOKING"/>
    <n v="4"/>
    <n v="-1"/>
    <n v="0"/>
    <n v="9380"/>
    <s v="5372747209"/>
    <s v="11 Jun 2026"/>
    <s v="11"/>
    <s v="Jun"/>
    <s v="14 Jun 2026"/>
    <s v="14"/>
    <s v="Jun"/>
    <n v="3"/>
    <n v="3"/>
    <n v="0"/>
    <n v="0"/>
    <s v="BOOKING"/>
    <x v="6"/>
    <n v="2"/>
    <n v="0"/>
    <n v="796.14841376146785"/>
    <n v="265.38280458715593"/>
    <s v="Romania"/>
    <s v="07 Jan 2026 12:22"/>
    <s v="07 Jan 2026"/>
    <s v="Jan"/>
    <n v="0"/>
    <n v="3"/>
    <n v="0"/>
    <n v="0"/>
    <n v="0"/>
    <n v="3"/>
    <n v="0"/>
    <s v="07.01.2025"/>
    <x v="1"/>
    <s v="11.06.2026"/>
    <n v="24"/>
    <x v="0"/>
  </r>
  <r>
    <s v="TO"/>
    <n v="0"/>
    <n v="0"/>
    <n v="7"/>
    <n v="9163"/>
    <s v="51694"/>
    <s v="18 Jul 2026"/>
    <s v="18"/>
    <s v="Jul"/>
    <s v="25 Jul 2026"/>
    <s v="25"/>
    <s v="Jul"/>
    <n v="7"/>
    <n v="7"/>
    <n v="0"/>
    <n v="0"/>
    <s v="КЛУБ МАГЕЛАН - ООД"/>
    <x v="2"/>
    <n v="2"/>
    <n v="2"/>
    <n v="2633.0165791999998"/>
    <n v="376.14522559999995"/>
    <s v="Romania"/>
    <s v="22 Dec 2025 11:27"/>
    <s v="22 Dec 2025"/>
    <s v="Dec"/>
    <n v="0"/>
    <n v="0"/>
    <n v="7"/>
    <n v="0"/>
    <n v="0"/>
    <n v="7"/>
    <n v="0"/>
    <s v="22.12.2025"/>
    <x v="21"/>
    <s v="18.07.2026"/>
    <n v="29"/>
    <x v="0"/>
  </r>
  <r>
    <s v="BOOKING"/>
    <n v="0"/>
    <n v="4"/>
    <n v="0"/>
    <n v="9151"/>
    <s v="5901396047"/>
    <s v="06 Jul 2026"/>
    <s v="06"/>
    <s v="Jul"/>
    <s v="10 Jul 2026"/>
    <s v="10"/>
    <s v="Jul"/>
    <n v="4"/>
    <n v="4"/>
    <n v="0"/>
    <n v="0"/>
    <s v="BOOKING"/>
    <x v="4"/>
    <n v="2"/>
    <n v="2"/>
    <n v="2267.3273284403663"/>
    <n v="566.83183211009157"/>
    <s v="Israel"/>
    <s v="22 Dec 2025 00:06"/>
    <s v="21 Dec 2025"/>
    <s v="Dec"/>
    <n v="0"/>
    <n v="0"/>
    <n v="4"/>
    <n v="0"/>
    <n v="0"/>
    <n v="4"/>
    <n v="0"/>
    <s v="22.12.2025"/>
    <x v="21"/>
    <s v="06.07.2026"/>
    <n v="28"/>
    <x v="0"/>
  </r>
  <r>
    <s v="TO"/>
    <n v="0"/>
    <n v="0"/>
    <n v="5"/>
    <n v="9207"/>
    <s v="1183428.225736"/>
    <s v="27 Jul 2026"/>
    <s v="27"/>
    <s v="Jul"/>
    <s v="01 Aug 2026"/>
    <s v="01"/>
    <s v="Aug"/>
    <n v="5"/>
    <n v="-26"/>
    <n v="4"/>
    <n v="0"/>
    <s v="СЛР-ХОЛИДЕЙ-СЪРВИС ЕООД"/>
    <x v="4"/>
    <n v="3"/>
    <n v="1"/>
    <n v="1999.5428005000001"/>
    <n v="399.90856010000005"/>
    <s v="Romania"/>
    <s v="28 Dec 2025 21:23"/>
    <s v="28 Dec 2025"/>
    <s v="Dec"/>
    <n v="0"/>
    <n v="0"/>
    <n v="4"/>
    <n v="0"/>
    <n v="0"/>
    <n v="4"/>
    <n v="-1"/>
    <s v="28.12.2025"/>
    <x v="18"/>
    <s v="27.07.2026"/>
    <n v="31"/>
    <x v="0"/>
  </r>
  <r>
    <s v="TO"/>
    <n v="0"/>
    <n v="5"/>
    <n v="0"/>
    <n v="8175"/>
    <s v="1172230.220342"/>
    <s v="25 Jun 2026"/>
    <s v="25"/>
    <s v="Jun"/>
    <s v="30 Jun 2026"/>
    <s v="30"/>
    <s v="Jun"/>
    <n v="5"/>
    <n v="5"/>
    <n v="0"/>
    <n v="0"/>
    <s v="СЛР-ХОЛИДЕЙ-СЪРВИС ЕООД"/>
    <x v="6"/>
    <n v="3"/>
    <n v="0"/>
    <n v="1627.8373089999998"/>
    <n v="325.56746179999993"/>
    <s v="Romania"/>
    <s v="07 Nov 2025 11:09"/>
    <s v="07 Nov 2025"/>
    <s v="Nov"/>
    <n v="0"/>
    <n v="5"/>
    <n v="0"/>
    <n v="0"/>
    <n v="0"/>
    <n v="5"/>
    <n v="0"/>
    <s v="07.11.2025"/>
    <x v="3"/>
    <s v="25.06.2026"/>
    <n v="26"/>
    <x v="0"/>
  </r>
  <r>
    <s v="TOPOLA SKIES"/>
    <n v="0"/>
    <n v="7"/>
    <n v="0"/>
    <n v="8982"/>
    <s v="419170"/>
    <s v="22 Jun 2026"/>
    <s v="22"/>
    <s v="Jun"/>
    <s v="29 Jun 2026"/>
    <s v="29"/>
    <s v="Jun"/>
    <n v="7"/>
    <n v="7"/>
    <n v="0"/>
    <n v="0"/>
    <s v="TOPOLA SKIES"/>
    <x v="0"/>
    <n v="2"/>
    <n v="1"/>
    <n v="2317.4791160550458"/>
    <n v="331.07357183486232"/>
    <m/>
    <s v="01 Dec 2025 23:45"/>
    <s v="01 Dec 2025"/>
    <s v="Dec"/>
    <n v="0"/>
    <n v="7"/>
    <n v="0"/>
    <n v="0"/>
    <n v="0"/>
    <n v="7"/>
    <n v="0"/>
    <s v="01.12.2025"/>
    <x v="13"/>
    <s v="22.06.2026"/>
    <n v="26"/>
    <x v="0"/>
  </r>
  <r>
    <s v="TO"/>
    <n v="0"/>
    <n v="0"/>
    <n v="5"/>
    <n v="8614"/>
    <s v="1177280.222158"/>
    <s v="30 Jul 2026"/>
    <s v="30"/>
    <s v="Jul"/>
    <s v="04 Aug 2026"/>
    <s v="04"/>
    <s v="Aug"/>
    <n v="5"/>
    <n v="-26"/>
    <n v="1"/>
    <n v="3"/>
    <s v="СЛР-ХОЛИДЕЙ-СЪРВИС ЕООД"/>
    <x v="6"/>
    <n v="2"/>
    <n v="0"/>
    <n v="1334.9517664999998"/>
    <n v="266.99035329999998"/>
    <s v="Romania"/>
    <s v="19 Nov 2025 11:52"/>
    <s v="19 Nov 2025"/>
    <s v="Nov"/>
    <n v="0"/>
    <n v="0"/>
    <n v="1"/>
    <n v="3"/>
    <n v="0"/>
    <n v="4"/>
    <n v="-1"/>
    <s v="19.11.2025"/>
    <x v="12"/>
    <s v="30.07.2026"/>
    <n v="31"/>
    <x v="0"/>
  </r>
  <r>
    <s v="TO"/>
    <n v="0"/>
    <n v="5"/>
    <n v="0"/>
    <n v="9178"/>
    <s v="1183120.225550"/>
    <s v="06 Jul 2026"/>
    <s v="06"/>
    <s v="Jul"/>
    <s v="11 Jul 2026"/>
    <s v="11"/>
    <s v="Jul"/>
    <n v="5"/>
    <n v="5"/>
    <n v="0"/>
    <n v="0"/>
    <s v="СЛР-ХОЛИДЕЙ-СЪРВИС ЕООД"/>
    <x v="4"/>
    <n v="2"/>
    <n v="1"/>
    <n v="1397.244952"/>
    <n v="279.44899040000001"/>
    <s v="Romania"/>
    <s v="23 Dec 2025 17:16"/>
    <s v="23 Dec 2025"/>
    <s v="Dec"/>
    <n v="0"/>
    <n v="0"/>
    <n v="5"/>
    <n v="0"/>
    <n v="0"/>
    <n v="5"/>
    <n v="0"/>
    <s v="23.12.2025"/>
    <x v="21"/>
    <s v="06.07.2026"/>
    <n v="28"/>
    <x v="0"/>
  </r>
  <r>
    <s v="TO"/>
    <n v="0"/>
    <n v="0"/>
    <n v="6"/>
    <n v="8392"/>
    <s v="95581"/>
    <s v="19 Jul 2026"/>
    <s v="19"/>
    <s v="Jul"/>
    <s v="25 Jul 2026"/>
    <s v="25"/>
    <s v="Jul"/>
    <n v="6"/>
    <n v="6"/>
    <n v="0"/>
    <n v="0"/>
    <s v="ДЕСТИНЕЙШЪН ТУРИСТИК СЪРВИСИС - ЕООД"/>
    <x v="2"/>
    <n v="2"/>
    <n v="0"/>
    <n v="1666.6018595999999"/>
    <n v="277.76697659999996"/>
    <m/>
    <s v="12 Nov 2025 09:11"/>
    <s v="11 Nov 2025"/>
    <s v="Nov"/>
    <n v="0"/>
    <n v="0"/>
    <n v="6"/>
    <n v="0"/>
    <n v="0"/>
    <n v="6"/>
    <n v="0"/>
    <s v="12.11.2025"/>
    <x v="11"/>
    <s v="19.07.2026"/>
    <n v="30"/>
    <x v="0"/>
  </r>
  <r>
    <s v="TO"/>
    <n v="0"/>
    <n v="0"/>
    <n v="6"/>
    <n v="9167"/>
    <s v="60483"/>
    <s v="24 Jul 2026"/>
    <s v="24"/>
    <s v="Jul"/>
    <s v="30 Jul 2026"/>
    <s v="30"/>
    <s v="Jul"/>
    <n v="6"/>
    <n v="6"/>
    <n v="0"/>
    <n v="0"/>
    <s v="КЛУБ МАГЕЛАН - ООД"/>
    <x v="4"/>
    <n v="3"/>
    <n v="1"/>
    <n v="2399.4513606"/>
    <n v="399.90856009999999"/>
    <s v="Romania"/>
    <s v="23 Dec 2025 09:39"/>
    <s v="22 Dec 2025"/>
    <s v="Dec"/>
    <n v="0"/>
    <n v="0"/>
    <n v="6"/>
    <n v="0"/>
    <n v="0"/>
    <n v="6"/>
    <n v="0"/>
    <s v="23.12.2025"/>
    <x v="21"/>
    <s v="24.07.2026"/>
    <n v="30"/>
    <x v="0"/>
  </r>
  <r>
    <s v="TO"/>
    <n v="0"/>
    <n v="0"/>
    <n v="6"/>
    <n v="9169"/>
    <s v="60485"/>
    <s v="24 Jul 2026"/>
    <s v="24"/>
    <s v="Jul"/>
    <s v="30 Jul 2026"/>
    <s v="30"/>
    <s v="Jul"/>
    <n v="6"/>
    <n v="6"/>
    <n v="0"/>
    <n v="0"/>
    <s v="КЛУБ МАГЕЛАН - ООД"/>
    <x v="4"/>
    <n v="2"/>
    <n v="1"/>
    <n v="1777.3800707999999"/>
    <n v="296.2300118"/>
    <s v="Romania"/>
    <s v="23 Dec 2025 09:50"/>
    <s v="22 Dec 2025"/>
    <s v="Dec"/>
    <n v="0"/>
    <n v="0"/>
    <n v="6"/>
    <n v="0"/>
    <n v="0"/>
    <n v="6"/>
    <n v="0"/>
    <s v="23.12.2025"/>
    <x v="21"/>
    <s v="24.07.2026"/>
    <n v="30"/>
    <x v="0"/>
  </r>
  <r>
    <s v="TO"/>
    <n v="0"/>
    <n v="5"/>
    <n v="0"/>
    <n v="9067"/>
    <s v="2315451"/>
    <s v="06 Jul 2026"/>
    <s v="06"/>
    <s v="Jul"/>
    <s v="11 Jul 2026"/>
    <s v="11"/>
    <s v="Jul"/>
    <n v="5"/>
    <n v="5"/>
    <n v="0"/>
    <n v="0"/>
    <s v="ТУРИСТИЧЕСКА АГЕНЦИЯ СОЛВЕКС - ЕООД"/>
    <x v="6"/>
    <n v="2"/>
    <n v="1"/>
    <n v="1362.2355949999999"/>
    <n v="272.44711899999999"/>
    <s v="[&quot;RO&quot;]"/>
    <s v="09 Dec 2025 11:59"/>
    <s v="09 Dec 2025"/>
    <s v="Dec"/>
    <n v="0"/>
    <n v="0"/>
    <n v="5"/>
    <n v="0"/>
    <n v="0"/>
    <n v="5"/>
    <n v="0"/>
    <s v="09.12.2025"/>
    <x v="16"/>
    <s v="06.07.2026"/>
    <n v="28"/>
    <x v="0"/>
  </r>
  <r>
    <s v="BOOKING"/>
    <n v="0"/>
    <n v="0"/>
    <n v="4"/>
    <n v="9060"/>
    <s v="5236282363"/>
    <s v="27 Jul 2026"/>
    <s v="27"/>
    <s v="Jul"/>
    <s v="31 Jul 2026"/>
    <s v="31"/>
    <s v="Jul"/>
    <n v="4"/>
    <n v="4"/>
    <n v="0"/>
    <n v="0"/>
    <s v="BOOKING"/>
    <x v="6"/>
    <n v="2"/>
    <n v="2"/>
    <n v="2383.6005247706421"/>
    <n v="595.90013119266052"/>
    <m/>
    <s v="08 Dec 2025 20:16"/>
    <s v="08 Dec 2025"/>
    <s v="Dec"/>
    <n v="0"/>
    <n v="0"/>
    <n v="4"/>
    <n v="0"/>
    <n v="0"/>
    <n v="4"/>
    <n v="0"/>
    <s v="08.12.2025"/>
    <x v="16"/>
    <s v="27.07.2026"/>
    <n v="31"/>
    <x v="0"/>
  </r>
  <r>
    <s v="TO"/>
    <n v="0"/>
    <n v="0"/>
    <n v="5"/>
    <n v="8630"/>
    <s v="17199"/>
    <s v="18 Jul 2026"/>
    <s v="18"/>
    <s v="Jul"/>
    <s v="23 Jul 2026"/>
    <s v="23"/>
    <s v="Jul"/>
    <n v="5"/>
    <n v="5"/>
    <n v="0"/>
    <n v="0"/>
    <s v="КЛУБ МАГЕЛАН - ООД"/>
    <x v="6"/>
    <n v="2"/>
    <n v="1"/>
    <n v="1334.9517664999998"/>
    <n v="266.99035329999998"/>
    <m/>
    <s v="20 Nov 2025 09:44"/>
    <s v="19 Nov 2025"/>
    <s v="Nov"/>
    <n v="0"/>
    <n v="0"/>
    <n v="5"/>
    <n v="0"/>
    <n v="0"/>
    <n v="5"/>
    <n v="0"/>
    <s v="20.11.2025"/>
    <x v="12"/>
    <s v="18.07.2026"/>
    <n v="29"/>
    <x v="0"/>
  </r>
  <r>
    <s v="TO"/>
    <n v="0"/>
    <n v="0"/>
    <n v="6"/>
    <n v="8444"/>
    <s v="95537"/>
    <s v="18 Jul 2026"/>
    <s v="18"/>
    <s v="Jul"/>
    <s v="24 Jul 2026"/>
    <s v="24"/>
    <s v="Jul"/>
    <n v="6"/>
    <n v="6"/>
    <n v="0"/>
    <n v="0"/>
    <s v="ДЕСТИНЕЙШЪН ТУРИСТИК СЪРВИСИС - ЕООД"/>
    <x v="2"/>
    <n v="3"/>
    <n v="0"/>
    <n v="2075.4681211000002"/>
    <n v="345.91135351666668"/>
    <s v="Romania"/>
    <s v="13 Nov 2025 09:52"/>
    <s v="12 Nov 2025"/>
    <s v="Nov"/>
    <n v="0"/>
    <n v="0"/>
    <n v="6"/>
    <n v="0"/>
    <n v="0"/>
    <n v="6"/>
    <n v="0"/>
    <s v="13.11.2025"/>
    <x v="11"/>
    <s v="18.07.2026"/>
    <n v="29"/>
    <x v="0"/>
  </r>
  <r>
    <s v="TO"/>
    <n v="0"/>
    <n v="0"/>
    <n v="5"/>
    <n v="8363"/>
    <s v="NT308194"/>
    <s v="31 Jul 2026"/>
    <s v="31"/>
    <s v="Jul"/>
    <s v="05 Aug 2026"/>
    <s v="05"/>
    <s v="Aug"/>
    <n v="5"/>
    <n v="-26"/>
    <n v="0"/>
    <n v="4"/>
    <s v="НОВОТОН - ЕООД"/>
    <x v="6"/>
    <n v="2"/>
    <n v="1"/>
    <n v="1334.9517664999998"/>
    <n v="266.99035329999998"/>
    <m/>
    <s v="11 Nov 2025 15:45"/>
    <s v="11 Nov 2025"/>
    <s v="Nov"/>
    <n v="0"/>
    <n v="0"/>
    <n v="0"/>
    <n v="4"/>
    <n v="0"/>
    <n v="4"/>
    <n v="-1"/>
    <s v="11.11.2025"/>
    <x v="11"/>
    <s v="31.07.2026"/>
    <n v="31"/>
    <x v="0"/>
  </r>
  <r>
    <s v="TO"/>
    <n v="0"/>
    <n v="0"/>
    <n v="7"/>
    <n v="8476"/>
    <s v="1175589.221406"/>
    <s v="25 Jul 2026"/>
    <s v="25"/>
    <s v="Jul"/>
    <s v="01 Aug 2026"/>
    <s v="01"/>
    <s v="Aug"/>
    <n v="7"/>
    <n v="-24"/>
    <n v="6"/>
    <n v="0"/>
    <s v="СЛР-ХОЛИДЕЙ-СЪРВИС ЕООД"/>
    <x v="7"/>
    <n v="4"/>
    <n v="0"/>
    <n v="3617.3858181999999"/>
    <n v="516.76940260000003"/>
    <s v="Romania"/>
    <s v="14 Nov 2025 10:13"/>
    <s v="14 Nov 2025"/>
    <s v="Nov"/>
    <n v="0"/>
    <n v="0"/>
    <n v="6"/>
    <n v="0"/>
    <n v="0"/>
    <n v="6"/>
    <n v="-1"/>
    <s v="14.11.2025"/>
    <x v="11"/>
    <s v="25.07.2026"/>
    <n v="30"/>
    <x v="0"/>
  </r>
  <r>
    <s v="TO"/>
    <n v="0"/>
    <n v="0"/>
    <n v="6"/>
    <n v="9179"/>
    <s v="1183139.225551"/>
    <s v="23 Jul 2026"/>
    <s v="23"/>
    <s v="Jul"/>
    <s v="29 Jul 2026"/>
    <s v="29"/>
    <s v="Jul"/>
    <n v="6"/>
    <n v="6"/>
    <n v="0"/>
    <n v="0"/>
    <s v="СЛР-ХОЛИДЕЙ-СЪРВИС ЕООД"/>
    <x v="5"/>
    <n v="2"/>
    <n v="1"/>
    <n v="2015.3654652"/>
    <n v="335.8942442"/>
    <s v="Romania"/>
    <s v="23 Dec 2025 18:49"/>
    <s v="23 Dec 2025"/>
    <s v="Dec"/>
    <n v="0"/>
    <n v="0"/>
    <n v="6"/>
    <n v="0"/>
    <n v="0"/>
    <n v="6"/>
    <n v="0"/>
    <s v="23.12.2025"/>
    <x v="21"/>
    <s v="23.07.2026"/>
    <n v="30"/>
    <x v="0"/>
  </r>
  <r>
    <s v="TO"/>
    <n v="0"/>
    <n v="5"/>
    <n v="0"/>
    <n v="9177"/>
    <s v="1183119.225549"/>
    <s v="06 Jul 2026"/>
    <s v="06"/>
    <s v="Jul"/>
    <s v="11 Jul 2026"/>
    <s v="11"/>
    <s v="Jul"/>
    <n v="5"/>
    <n v="5"/>
    <n v="0"/>
    <n v="0"/>
    <s v="СЛР-ХОЛИДЕЙ-СЪРВИС ЕООД"/>
    <x v="4"/>
    <n v="2"/>
    <n v="1"/>
    <n v="1397.244952"/>
    <n v="279.44899040000001"/>
    <s v="Romania"/>
    <s v="23 Dec 2025 17:02"/>
    <s v="23 Dec 2025"/>
    <s v="Dec"/>
    <n v="0"/>
    <n v="0"/>
    <n v="5"/>
    <n v="0"/>
    <n v="0"/>
    <n v="5"/>
    <n v="0"/>
    <s v="23.12.2025"/>
    <x v="21"/>
    <s v="06.07.2026"/>
    <n v="28"/>
    <x v="0"/>
  </r>
  <r>
    <s v="TO"/>
    <n v="0"/>
    <n v="5"/>
    <n v="0"/>
    <n v="9114"/>
    <s v="2315959"/>
    <s v="06 Jul 2026"/>
    <s v="06"/>
    <s v="Jul"/>
    <s v="11 Jul 2026"/>
    <s v="11"/>
    <s v="Jul"/>
    <n v="5"/>
    <n v="5"/>
    <n v="0"/>
    <n v="0"/>
    <s v="ТУРИСТИЧЕСКА АГЕНЦИЯ СОЛВЕКС - ЕООД"/>
    <x v="6"/>
    <n v="1"/>
    <n v="2"/>
    <n v="1362.2355949999999"/>
    <n v="272.44711899999999"/>
    <s v="Romania"/>
    <s v="15 Dec 2025 16:31"/>
    <s v="15 Dec 2025"/>
    <s v="Dec"/>
    <n v="0"/>
    <n v="0"/>
    <n v="5"/>
    <n v="0"/>
    <n v="0"/>
    <n v="5"/>
    <n v="0"/>
    <s v="15.12.2025"/>
    <x v="10"/>
    <s v="06.07.2026"/>
    <n v="28"/>
    <x v="0"/>
  </r>
  <r>
    <s v="TO"/>
    <n v="0"/>
    <n v="5"/>
    <n v="0"/>
    <n v="9219"/>
    <s v="1183352.225802"/>
    <s v="06 Jul 2026"/>
    <s v="06"/>
    <s v="Jul"/>
    <s v="11 Jul 2026"/>
    <s v="11"/>
    <s v="Jul"/>
    <n v="5"/>
    <n v="5"/>
    <n v="0"/>
    <n v="0"/>
    <s v="СЛР-ХОЛИДЕЙ-СЪРВИС ЕООД"/>
    <x v="5"/>
    <n v="2"/>
    <n v="1"/>
    <n v="1595.566114"/>
    <n v="319.11322280000002"/>
    <s v="Romania"/>
    <s v="29 Dec 2025 10:16"/>
    <s v="27 Dec 2025"/>
    <s v="Dec"/>
    <n v="0"/>
    <n v="0"/>
    <n v="5"/>
    <n v="0"/>
    <n v="0"/>
    <n v="5"/>
    <n v="0"/>
    <s v="29.12.2025"/>
    <x v="18"/>
    <s v="06.07.2026"/>
    <n v="28"/>
    <x v="0"/>
  </r>
  <r>
    <s v="TO"/>
    <n v="0"/>
    <n v="0"/>
    <n v="6"/>
    <n v="8478"/>
    <s v="1175771.221438"/>
    <s v="16 Jul 2026"/>
    <s v="16"/>
    <s v="Jul"/>
    <s v="22 Jul 2026"/>
    <s v="22"/>
    <s v="Jul"/>
    <n v="6"/>
    <n v="6"/>
    <n v="0"/>
    <n v="0"/>
    <s v="СЛР-ХОЛИДЕЙ-СЪРВИС ЕООД"/>
    <x v="5"/>
    <n v="2"/>
    <n v="1"/>
    <n v="1860.3463793999999"/>
    <n v="310.05772989999997"/>
    <s v="Romania"/>
    <s v="14 Nov 2025 12:00"/>
    <s v="14 Nov 2025"/>
    <s v="Nov"/>
    <n v="0"/>
    <n v="0"/>
    <n v="6"/>
    <n v="0"/>
    <n v="0"/>
    <n v="6"/>
    <n v="0"/>
    <s v="14.11.2025"/>
    <x v="11"/>
    <s v="16.07.2026"/>
    <n v="29"/>
    <x v="0"/>
  </r>
  <r>
    <s v="TO"/>
    <n v="0"/>
    <n v="0"/>
    <n v="5"/>
    <n v="8597"/>
    <s v="0119205777"/>
    <s v="14 Jul 2026"/>
    <s v="14"/>
    <s v="Jul"/>
    <s v="19 Jul 2026"/>
    <s v="19"/>
    <s v="Jul"/>
    <n v="5"/>
    <n v="5"/>
    <n v="0"/>
    <n v="0"/>
    <s v="СЪНИ ТУРС ООД"/>
    <x v="3"/>
    <n v="3"/>
    <n v="0"/>
    <n v="1999.5428005000001"/>
    <n v="399.90856010000005"/>
    <s v="Bulgaria"/>
    <s v="18 Nov 2025 13:52"/>
    <s v="18 Nov 2025"/>
    <s v="Nov"/>
    <n v="0"/>
    <n v="0"/>
    <n v="5"/>
    <n v="0"/>
    <n v="0"/>
    <n v="5"/>
    <n v="0"/>
    <s v="18.11.2025"/>
    <x v="12"/>
    <s v="14.07.2026"/>
    <n v="29"/>
    <x v="0"/>
  </r>
  <r>
    <s v="TO"/>
    <n v="0"/>
    <n v="5"/>
    <n v="0"/>
    <n v="9068"/>
    <s v="2315451"/>
    <s v="06 Jul 2026"/>
    <s v="06"/>
    <s v="Jul"/>
    <s v="11 Jul 2026"/>
    <s v="11"/>
    <s v="Jul"/>
    <n v="5"/>
    <n v="5"/>
    <n v="0"/>
    <n v="0"/>
    <s v="ТУРИСТИЧЕСКА АГЕНЦИЯ СОЛВЕКС - ЕООД"/>
    <x v="6"/>
    <n v="2"/>
    <n v="1"/>
    <n v="1362.2355949999999"/>
    <n v="272.44711899999999"/>
    <s v="[&quot;RO&quot;]"/>
    <s v="09 Dec 2025 11:59"/>
    <s v="09 Dec 2025"/>
    <s v="Dec"/>
    <n v="0"/>
    <n v="0"/>
    <n v="5"/>
    <n v="0"/>
    <n v="0"/>
    <n v="5"/>
    <n v="0"/>
    <s v="09.12.2025"/>
    <x v="16"/>
    <s v="06.07.2026"/>
    <n v="28"/>
    <x v="0"/>
  </r>
  <r>
    <s v="TO"/>
    <n v="0"/>
    <n v="0"/>
    <n v="6"/>
    <n v="8407"/>
    <s v="17038"/>
    <s v="13 Jul 2026"/>
    <s v="13"/>
    <s v="Jul"/>
    <s v="19 Jul 2026"/>
    <s v="19"/>
    <s v="Jul"/>
    <n v="6"/>
    <n v="6"/>
    <n v="0"/>
    <n v="0"/>
    <s v="КЛУБ МАГЕЛАН - ООД"/>
    <x v="6"/>
    <n v="2"/>
    <n v="0"/>
    <n v="1601.9421197999998"/>
    <n v="266.99035329999998"/>
    <m/>
    <s v="12 Nov 2025 10:36"/>
    <s v="12 Nov 2025"/>
    <s v="Nov"/>
    <n v="0"/>
    <n v="0"/>
    <n v="6"/>
    <n v="0"/>
    <n v="0"/>
    <n v="6"/>
    <n v="0"/>
    <s v="12.11.2025"/>
    <x v="11"/>
    <s v="13.07.2026"/>
    <n v="29"/>
    <x v="0"/>
  </r>
  <r>
    <s v="TO"/>
    <n v="0"/>
    <n v="0"/>
    <n v="5"/>
    <n v="8754"/>
    <s v="2313019"/>
    <s v="22 Jul 2026"/>
    <s v="22"/>
    <s v="Jul"/>
    <s v="27 Jul 2026"/>
    <s v="27"/>
    <s v="Jul"/>
    <n v="5"/>
    <n v="5"/>
    <n v="0"/>
    <n v="0"/>
    <s v="ТУРИСТИЧЕСКА АГЕНЦИЯ СОЛВЕКС - ЕООД"/>
    <x v="1"/>
    <n v="4"/>
    <n v="0"/>
    <n v="2422.3932464999998"/>
    <n v="484.47864929999997"/>
    <s v="[&quot;RO&quot;]"/>
    <s v="24 Nov 2025 11:16"/>
    <s v="24 Nov 2025"/>
    <s v="Nov"/>
    <n v="0"/>
    <n v="0"/>
    <n v="5"/>
    <n v="0"/>
    <n v="0"/>
    <n v="5"/>
    <n v="0"/>
    <s v="24.11.2025"/>
    <x v="15"/>
    <s v="22.07.2026"/>
    <n v="30"/>
    <x v="0"/>
  </r>
  <r>
    <s v="TO"/>
    <n v="0"/>
    <n v="5"/>
    <n v="0"/>
    <n v="9180"/>
    <s v="1183141.225553"/>
    <s v="06 Jul 2026"/>
    <s v="06"/>
    <s v="Jul"/>
    <s v="11 Jul 2026"/>
    <s v="11"/>
    <s v="Jul"/>
    <n v="5"/>
    <n v="5"/>
    <n v="0"/>
    <n v="0"/>
    <s v="СЛР-ХОЛИДЕЙ-СЪРВИС ЕООД"/>
    <x v="4"/>
    <n v="2"/>
    <n v="1"/>
    <n v="1397.244952"/>
    <n v="279.44899040000001"/>
    <s v="Romania"/>
    <s v="23 Dec 2025 19:28"/>
    <s v="23 Dec 2025"/>
    <s v="Dec"/>
    <n v="0"/>
    <n v="0"/>
    <n v="5"/>
    <n v="0"/>
    <n v="0"/>
    <n v="5"/>
    <n v="0"/>
    <s v="23.12.2025"/>
    <x v="21"/>
    <s v="06.07.2026"/>
    <n v="28"/>
    <x v="0"/>
  </r>
  <r>
    <s v="TO"/>
    <n v="0"/>
    <n v="7"/>
    <n v="0"/>
    <n v="8831"/>
    <s v="1179365.223053"/>
    <s v="04 Jul 2026"/>
    <s v="04"/>
    <s v="Jul"/>
    <s v="11 Jul 2026"/>
    <s v="11"/>
    <s v="Jul"/>
    <n v="7"/>
    <n v="7"/>
    <n v="0"/>
    <n v="0"/>
    <s v="СЛР-ХОЛИДЕЙ-СЪРВИС ЕООД"/>
    <x v="4"/>
    <n v="2"/>
    <n v="2"/>
    <n v="2417.2298553000001"/>
    <n v="345.31855075714287"/>
    <s v="Romania"/>
    <s v="26 Nov 2025 11:24"/>
    <s v="26 Nov 2025"/>
    <s v="Nov"/>
    <n v="0"/>
    <n v="0"/>
    <n v="7"/>
    <n v="0"/>
    <n v="0"/>
    <n v="7"/>
    <n v="0"/>
    <s v="26.11.2025"/>
    <x v="15"/>
    <s v="04.07.2026"/>
    <n v="27"/>
    <x v="0"/>
  </r>
  <r>
    <s v="TO"/>
    <n v="0"/>
    <n v="0"/>
    <n v="5"/>
    <n v="9028"/>
    <s v="17644"/>
    <s v="17 Jul 2026"/>
    <s v="17"/>
    <s v="Jul"/>
    <s v="22 Jul 2026"/>
    <s v="22"/>
    <s v="Jul"/>
    <n v="5"/>
    <n v="5"/>
    <n v="0"/>
    <n v="0"/>
    <s v="КЛУБ МАГЕЛАН - ООД"/>
    <x v="4"/>
    <n v="3"/>
    <n v="1"/>
    <n v="1999.5428005000001"/>
    <n v="399.90856010000005"/>
    <m/>
    <s v="05 Dec 2025 11:35"/>
    <s v="05 Dec 2025"/>
    <s v="Dec"/>
    <n v="0"/>
    <n v="0"/>
    <n v="5"/>
    <n v="0"/>
    <n v="0"/>
    <n v="5"/>
    <n v="0"/>
    <s v="05.12.2025"/>
    <x v="13"/>
    <s v="17.07.2026"/>
    <n v="29"/>
    <x v="0"/>
  </r>
  <r>
    <s v="TO"/>
    <n v="0"/>
    <n v="0"/>
    <n v="6"/>
    <n v="8496"/>
    <s v="2311722"/>
    <s v="24 Jul 2026"/>
    <s v="24"/>
    <s v="Jul"/>
    <s v="30 Jul 2026"/>
    <s v="30"/>
    <s v="Jul"/>
    <n v="6"/>
    <n v="6"/>
    <n v="0"/>
    <n v="0"/>
    <s v="ТУРИСТИЧЕСКА АГЕНЦИЯ СОЛВЕКС - ЕООД"/>
    <x v="0"/>
    <n v="3"/>
    <n v="1"/>
    <n v="2645.2991916000001"/>
    <n v="440.88319860000001"/>
    <s v="[&quot;RO&quot;]"/>
    <s v="14 Nov 2025 16:07"/>
    <s v="14 Nov 2025"/>
    <s v="Nov"/>
    <n v="0"/>
    <n v="0"/>
    <n v="6"/>
    <n v="0"/>
    <n v="0"/>
    <n v="6"/>
    <n v="0"/>
    <s v="14.11.2025"/>
    <x v="11"/>
    <s v="24.07.2026"/>
    <n v="30"/>
    <x v="0"/>
  </r>
  <r>
    <s v="TO"/>
    <n v="0"/>
    <n v="0"/>
    <n v="5"/>
    <n v="8610"/>
    <s v="NT309148"/>
    <s v="26 Jul 2026"/>
    <s v="26"/>
    <s v="Jul"/>
    <s v="31 Jul 2026"/>
    <s v="31"/>
    <s v="Jul"/>
    <n v="5"/>
    <n v="5"/>
    <n v="0"/>
    <n v="0"/>
    <s v="НОВОТОН - ЕООД"/>
    <x v="7"/>
    <n v="4"/>
    <n v="1"/>
    <n v="2799.183896"/>
    <n v="559.83677920000002"/>
    <m/>
    <s v="19 Nov 2025 09:41"/>
    <s v="18 Nov 2025"/>
    <s v="Nov"/>
    <n v="0"/>
    <n v="0"/>
    <n v="5"/>
    <n v="0"/>
    <n v="0"/>
    <n v="5"/>
    <n v="0"/>
    <s v="19.11.2025"/>
    <x v="12"/>
    <s v="26.07.2026"/>
    <n v="31"/>
    <x v="0"/>
  </r>
  <r>
    <s v="TO"/>
    <n v="0"/>
    <n v="0"/>
    <n v="9"/>
    <n v="9004"/>
    <s v="4091"/>
    <s v="18 Jul 2026"/>
    <s v="18"/>
    <s v="Jul"/>
    <s v="27 Jul 2026"/>
    <s v="27"/>
    <s v="Jul"/>
    <n v="9"/>
    <n v="9"/>
    <n v="0"/>
    <n v="0"/>
    <s v="КЛУБ МАГЕЛАН - ООД"/>
    <x v="6"/>
    <n v="2"/>
    <n v="2"/>
    <n v="3253.8165795"/>
    <n v="361.53517549999998"/>
    <m/>
    <s v="03 Dec 2025 09:48"/>
    <s v="02 Dec 2025"/>
    <s v="Dec"/>
    <n v="0"/>
    <n v="0"/>
    <n v="9"/>
    <n v="0"/>
    <n v="0"/>
    <n v="9"/>
    <n v="0"/>
    <s v="03.12.2025"/>
    <x v="13"/>
    <s v="18.07.2026"/>
    <n v="29"/>
    <x v="0"/>
  </r>
  <r>
    <s v="TO"/>
    <n v="0"/>
    <n v="0"/>
    <n v="5"/>
    <n v="8859"/>
    <s v="1179616.223118"/>
    <s v="26 Jul 2026"/>
    <s v="26"/>
    <s v="Jul"/>
    <s v="31 Jul 2026"/>
    <s v="31"/>
    <s v="Jul"/>
    <n v="5"/>
    <n v="5"/>
    <n v="0"/>
    <n v="0"/>
    <s v="СЛР-ХОЛИДЕЙ-СЪРВИС ЕООД"/>
    <x v="4"/>
    <n v="2"/>
    <n v="2"/>
    <n v="1851.4864694999999"/>
    <n v="370.2972939"/>
    <s v="Romania"/>
    <s v="26 Nov 2025 22:49"/>
    <s v="26 Nov 2025"/>
    <s v="Nov"/>
    <n v="0"/>
    <n v="0"/>
    <n v="5"/>
    <n v="0"/>
    <n v="0"/>
    <n v="5"/>
    <n v="0"/>
    <s v="26.11.2025"/>
    <x v="15"/>
    <s v="26.07.2026"/>
    <n v="31"/>
    <x v="0"/>
  </r>
  <r>
    <s v="TO"/>
    <n v="0"/>
    <n v="7"/>
    <n v="1"/>
    <n v="8252"/>
    <s v="NT307862"/>
    <s v="04 Jul 2026"/>
    <s v="04"/>
    <s v="Jul"/>
    <s v="12 Jul 2026"/>
    <s v="12"/>
    <s v="Jul"/>
    <n v="8"/>
    <n v="8"/>
    <n v="0"/>
    <n v="0"/>
    <s v="НОВОТОН - ЕООД"/>
    <x v="6"/>
    <n v="3"/>
    <n v="0"/>
    <n v="2709.1570411000002"/>
    <n v="338.64463013750003"/>
    <m/>
    <s v="09 Nov 2025 23:23"/>
    <s v="09 Nov 2025"/>
    <s v="Nov"/>
    <n v="0"/>
    <n v="0"/>
    <n v="8"/>
    <n v="0"/>
    <n v="0"/>
    <n v="8"/>
    <n v="0"/>
    <s v="09.11.2025"/>
    <x v="11"/>
    <s v="04.07.2026"/>
    <n v="27"/>
    <x v="0"/>
  </r>
  <r>
    <s v="BOOKING"/>
    <n v="0"/>
    <n v="0"/>
    <n v="2"/>
    <n v="9314"/>
    <s v="6980650943"/>
    <s v="21 Aug 2026"/>
    <s v="21"/>
    <s v="Aug"/>
    <s v="23 Aug 2026"/>
    <s v="23"/>
    <s v="Aug"/>
    <n v="2"/>
    <n v="2"/>
    <n v="0"/>
    <n v="0"/>
    <s v="BOOKING"/>
    <x v="3"/>
    <n v="2"/>
    <n v="2"/>
    <n v="1356.520623853211"/>
    <n v="678.26031192660548"/>
    <m/>
    <s v="01 Jan 2026 12:00"/>
    <s v="01 Jan 2026"/>
    <s v="Jan"/>
    <n v="0"/>
    <n v="0"/>
    <n v="0"/>
    <n v="2"/>
    <n v="0"/>
    <n v="2"/>
    <n v="0"/>
    <s v="01.01.2025"/>
    <x v="20"/>
    <s v="21.08.2026"/>
    <n v="34"/>
    <x v="0"/>
  </r>
  <r>
    <s v="INDIVIDUAL"/>
    <n v="0"/>
    <n v="0"/>
    <n v="7"/>
    <n v="9112"/>
    <s v="15122025"/>
    <s v="18 Jul 2026"/>
    <s v="18"/>
    <s v="Jul"/>
    <s v="25 Jul 2026"/>
    <s v="25"/>
    <s v="Jul"/>
    <n v="7"/>
    <n v="7"/>
    <n v="0"/>
    <n v="0"/>
    <s v="INDIVIDUAL"/>
    <x v="5"/>
    <n v="2"/>
    <n v="1"/>
    <n v="2824.7029916513757"/>
    <n v="403.52899880733935"/>
    <m/>
    <s v="15 Dec 2025 13:09"/>
    <s v="15 Dec 2025"/>
    <s v="Dec"/>
    <n v="0"/>
    <n v="0"/>
    <n v="7"/>
    <n v="0"/>
    <n v="0"/>
    <n v="7"/>
    <n v="0"/>
    <s v="15.12.2025"/>
    <x v="10"/>
    <s v="18.07.2026"/>
    <n v="29"/>
    <x v="0"/>
  </r>
  <r>
    <s v="TO"/>
    <n v="0"/>
    <n v="4"/>
    <n v="2"/>
    <n v="8319"/>
    <s v="2311077"/>
    <s v="07 Jul 2026"/>
    <s v="07"/>
    <s v="Jul"/>
    <s v="13 Jul 2026"/>
    <s v="13"/>
    <s v="Jul"/>
    <n v="6"/>
    <n v="6"/>
    <n v="0"/>
    <n v="0"/>
    <s v="ТУРИСТИЧЕСКА АГЕНЦИЯ СОЛВЕКС - ЕООД"/>
    <x v="2"/>
    <n v="2"/>
    <n v="1"/>
    <n v="1614.9288309999999"/>
    <n v="269.15480516666668"/>
    <s v="[&quot;RO&quot;]"/>
    <s v="11 Nov 2025 09:26"/>
    <s v="10 Nov 2025"/>
    <s v="Nov"/>
    <n v="0"/>
    <n v="0"/>
    <n v="6"/>
    <n v="0"/>
    <n v="0"/>
    <n v="6"/>
    <n v="0"/>
    <s v="11.11.2025"/>
    <x v="11"/>
    <s v="07.07.2026"/>
    <n v="28"/>
    <x v="0"/>
  </r>
  <r>
    <s v="TO"/>
    <n v="0"/>
    <n v="0"/>
    <n v="5"/>
    <n v="9063"/>
    <s v="17669"/>
    <s v="19 Jul 2026"/>
    <s v="19"/>
    <s v="Jul"/>
    <s v="24 Jul 2026"/>
    <s v="24"/>
    <s v="Jul"/>
    <n v="5"/>
    <n v="5"/>
    <n v="0"/>
    <n v="0"/>
    <s v="КЛУБ МАГЕЛАН - ООД"/>
    <x v="6"/>
    <n v="2"/>
    <n v="0"/>
    <n v="1446.1407019999999"/>
    <n v="289.22814039999997"/>
    <m/>
    <s v="09 Dec 2025 11:36"/>
    <s v="09 Dec 2025"/>
    <s v="Dec"/>
    <n v="0"/>
    <n v="0"/>
    <n v="5"/>
    <n v="0"/>
    <n v="0"/>
    <n v="5"/>
    <n v="0"/>
    <s v="09.12.2025"/>
    <x v="16"/>
    <s v="19.07.2026"/>
    <n v="30"/>
    <x v="0"/>
  </r>
  <r>
    <s v="TO"/>
    <n v="0"/>
    <n v="0"/>
    <n v="7"/>
    <n v="9161"/>
    <s v="51692"/>
    <s v="18 Jul 2026"/>
    <s v="18"/>
    <s v="Jul"/>
    <s v="25 Jul 2026"/>
    <s v="25"/>
    <s v="Jul"/>
    <n v="7"/>
    <n v="7"/>
    <n v="0"/>
    <n v="0"/>
    <s v="КЛУБ МАГЕЛАН - ООД"/>
    <x v="2"/>
    <n v="2"/>
    <n v="2"/>
    <n v="2633.0165791999998"/>
    <n v="376.14522559999995"/>
    <s v="Romania"/>
    <s v="22 Dec 2025 11:15"/>
    <s v="22 Dec 2025"/>
    <s v="Dec"/>
    <n v="0"/>
    <n v="0"/>
    <n v="7"/>
    <n v="0"/>
    <n v="0"/>
    <n v="7"/>
    <n v="0"/>
    <s v="22.12.2025"/>
    <x v="21"/>
    <s v="18.07.2026"/>
    <n v="29"/>
    <x v="0"/>
  </r>
  <r>
    <s v="TO"/>
    <n v="0"/>
    <n v="0"/>
    <n v="6"/>
    <n v="8247"/>
    <s v="NT307760"/>
    <s v="26 Jul 2026"/>
    <s v="26"/>
    <s v="Jul"/>
    <s v="01 Aug 2026"/>
    <s v="01"/>
    <s v="Aug"/>
    <n v="6"/>
    <n v="-25"/>
    <n v="5"/>
    <n v="0"/>
    <s v="НОВОТОН - ЕООД"/>
    <x v="6"/>
    <n v="2"/>
    <n v="1"/>
    <n v="1601.9421197999998"/>
    <n v="266.99035329999998"/>
    <m/>
    <s v="09 Nov 2025 23:20"/>
    <s v="08 Nov 2025"/>
    <s v="Nov"/>
    <n v="0"/>
    <n v="0"/>
    <n v="5"/>
    <n v="0"/>
    <n v="0"/>
    <n v="5"/>
    <n v="-1"/>
    <s v="09.11.2025"/>
    <x v="11"/>
    <s v="26.07.2026"/>
    <n v="31"/>
    <x v="0"/>
  </r>
  <r>
    <s v="TO"/>
    <n v="0"/>
    <n v="6"/>
    <n v="0"/>
    <n v="8806"/>
    <s v="1178878.222888"/>
    <s v="02 Jul 2026"/>
    <s v="02"/>
    <s v="Jul"/>
    <s v="08 Jul 2026"/>
    <s v="08"/>
    <s v="Jul"/>
    <n v="6"/>
    <n v="6"/>
    <n v="0"/>
    <n v="0"/>
    <s v="СЛР-ХОЛИДЕЙ-СЪРВИС ЕООД"/>
    <x v="5"/>
    <n v="3"/>
    <n v="1"/>
    <n v="2302.1683763999999"/>
    <n v="383.69472939999997"/>
    <s v="Romania"/>
    <s v="25 Nov 2025 10:08"/>
    <s v="24 Nov 2025"/>
    <s v="Nov"/>
    <n v="0"/>
    <n v="0"/>
    <n v="6"/>
    <n v="0"/>
    <n v="0"/>
    <n v="6"/>
    <n v="0"/>
    <s v="25.11.2025"/>
    <x v="15"/>
    <s v="02.07.2026"/>
    <n v="27"/>
    <x v="0"/>
  </r>
  <r>
    <s v="TO"/>
    <n v="0"/>
    <n v="7"/>
    <n v="0"/>
    <n v="8352"/>
    <s v="5041287"/>
    <s v="01 Jul 2026"/>
    <s v="01"/>
    <s v="Jul"/>
    <s v="08 Jul 2026"/>
    <s v="08"/>
    <s v="Jul"/>
    <n v="7"/>
    <n v="7"/>
    <n v="0"/>
    <n v="0"/>
    <s v="ВАРНА ТУРИСТ СЕРВИЗ - ООД"/>
    <x v="4"/>
    <n v="2"/>
    <n v="1"/>
    <n v="1733.3934540999999"/>
    <n v="247.62763629999998"/>
    <s v="Romania"/>
    <s v="11 Nov 2025 13:58"/>
    <s v="10 Nov 2025"/>
    <s v="Nov"/>
    <n v="0"/>
    <n v="0"/>
    <n v="7"/>
    <n v="0"/>
    <n v="0"/>
    <n v="7"/>
    <n v="0"/>
    <s v="11.11.2025"/>
    <x v="11"/>
    <s v="01.07.2026"/>
    <n v="27"/>
    <x v="0"/>
  </r>
  <r>
    <s v="TO"/>
    <n v="0"/>
    <n v="0"/>
    <n v="5"/>
    <n v="8836"/>
    <s v="2313568"/>
    <s v="31 Jul 2026"/>
    <s v="31"/>
    <s v="Jul"/>
    <s v="05 Aug 2026"/>
    <s v="05"/>
    <s v="Aug"/>
    <n v="5"/>
    <n v="-26"/>
    <n v="0"/>
    <n v="4"/>
    <s v="ТУРИСТИЧЕСКА АГЕНЦИЯ СОЛВЕКС - ЕООД"/>
    <x v="6"/>
    <n v="2"/>
    <n v="1"/>
    <n v="1446.1407019999999"/>
    <n v="289.22814039999997"/>
    <s v="Romania"/>
    <s v="26 Nov 2025 12:31"/>
    <s v="26 Nov 2025"/>
    <s v="Nov"/>
    <n v="0"/>
    <n v="0"/>
    <n v="0"/>
    <n v="4"/>
    <n v="0"/>
    <n v="4"/>
    <n v="-1"/>
    <s v="26.11.2025"/>
    <x v="15"/>
    <s v="31.07.2026"/>
    <n v="31"/>
    <x v="0"/>
  </r>
  <r>
    <s v="TO"/>
    <n v="0"/>
    <n v="0"/>
    <n v="5"/>
    <n v="8464"/>
    <s v="NT308519"/>
    <s v="26 Jul 2026"/>
    <s v="26"/>
    <s v="Jul"/>
    <s v="31 Jul 2026"/>
    <s v="31"/>
    <s v="Jul"/>
    <n v="5"/>
    <n v="5"/>
    <n v="0"/>
    <n v="0"/>
    <s v="НОВОТОН - ЕООД"/>
    <x v="4"/>
    <n v="2"/>
    <n v="2"/>
    <n v="1709.1020455"/>
    <n v="341.82040910000001"/>
    <m/>
    <s v="13 Nov 2025 16:52"/>
    <s v="13 Nov 2025"/>
    <s v="Nov"/>
    <n v="0"/>
    <n v="0"/>
    <n v="5"/>
    <n v="0"/>
    <n v="0"/>
    <n v="5"/>
    <n v="0"/>
    <s v="13.11.2025"/>
    <x v="11"/>
    <s v="26.07.2026"/>
    <n v="31"/>
    <x v="0"/>
  </r>
  <r>
    <s v="TO"/>
    <n v="0"/>
    <n v="0"/>
    <n v="5"/>
    <n v="9358"/>
    <s v="1185078.226809"/>
    <s v="24 Jul 2026"/>
    <s v="24"/>
    <s v="Jul"/>
    <s v="29 Jul 2026"/>
    <s v="29"/>
    <s v="Jul"/>
    <n v="5"/>
    <n v="5"/>
    <n v="0"/>
    <n v="0"/>
    <s v="СЛР-ХОЛИДЕЙ-СЪРВИС ЕООД"/>
    <x v="2"/>
    <n v="2"/>
    <n v="1"/>
    <n v="1620.209572"/>
    <n v="324.0419144"/>
    <s v="Romania"/>
    <s v="06 Jan 2026 09:29"/>
    <s v="05 Jan 2026"/>
    <s v="Jan"/>
    <n v="0"/>
    <n v="0"/>
    <n v="5"/>
    <n v="0"/>
    <n v="0"/>
    <n v="5"/>
    <n v="0"/>
    <s v="06.01.2025"/>
    <x v="1"/>
    <s v="24.07.2026"/>
    <n v="30"/>
    <x v="0"/>
  </r>
  <r>
    <s v="TO"/>
    <n v="0"/>
    <n v="7"/>
    <n v="1"/>
    <n v="8254"/>
    <s v="NT307864"/>
    <s v="04 Jul 2026"/>
    <s v="04"/>
    <s v="Jul"/>
    <s v="12 Jul 2026"/>
    <s v="12"/>
    <s v="Jul"/>
    <n v="8"/>
    <n v="8"/>
    <n v="0"/>
    <n v="0"/>
    <s v="НОВОТОН - ЕООД"/>
    <x v="6"/>
    <n v="2"/>
    <n v="0"/>
    <n v="0"/>
    <n v="0"/>
    <m/>
    <s v="09 Nov 2025 23:24"/>
    <s v="09 Nov 2025"/>
    <s v="Nov"/>
    <n v="0"/>
    <n v="0"/>
    <n v="8"/>
    <n v="0"/>
    <n v="0"/>
    <n v="8"/>
    <n v="0"/>
    <s v="09.11.2025"/>
    <x v="11"/>
    <s v="04.07.2026"/>
    <n v="27"/>
    <x v="1"/>
  </r>
  <r>
    <s v="TO"/>
    <n v="0"/>
    <n v="0"/>
    <n v="3"/>
    <n v="9373"/>
    <s v="2318082"/>
    <s v="31 Jul 2026"/>
    <s v="31"/>
    <s v="Jul"/>
    <s v="03 Aug 2026"/>
    <s v="03"/>
    <s v="Aug"/>
    <n v="3"/>
    <n v="-28"/>
    <n v="0"/>
    <n v="2"/>
    <s v="ТУРИСТИЧЕСКА АГЕНЦИЯ СОЛВЕКС - ЕООД"/>
    <x v="3"/>
    <n v="2"/>
    <n v="1"/>
    <n v="1367.2425197999999"/>
    <n v="455.74750659999995"/>
    <s v="Romania"/>
    <s v="06 Jan 2026 21:15"/>
    <s v="06 Jan 2026"/>
    <s v="Jan"/>
    <n v="0"/>
    <n v="0"/>
    <n v="0"/>
    <n v="2"/>
    <n v="0"/>
    <n v="2"/>
    <n v="-1"/>
    <s v="06.01.2025"/>
    <x v="1"/>
    <s v="31.07.2026"/>
    <n v="31"/>
    <x v="0"/>
  </r>
  <r>
    <s v="TO"/>
    <n v="0"/>
    <n v="5"/>
    <n v="1"/>
    <n v="8141"/>
    <s v="1172211.220037"/>
    <s v="06 Jul 2026"/>
    <s v="06"/>
    <s v="Jul"/>
    <s v="12 Jul 2026"/>
    <s v="12"/>
    <s v="Jul"/>
    <n v="6"/>
    <n v="6"/>
    <n v="0"/>
    <n v="0"/>
    <s v="СЛР-ХОЛИДЕЙ-СЪРВИС ЕООД"/>
    <x v="3"/>
    <n v="3"/>
    <n v="1"/>
    <n v="2110.3601282999998"/>
    <n v="351.72668804999995"/>
    <s v="Romania"/>
    <s v="06 Nov 2025 22:35"/>
    <s v="06 Nov 2025"/>
    <s v="Nov"/>
    <n v="0"/>
    <n v="0"/>
    <n v="6"/>
    <n v="0"/>
    <n v="0"/>
    <n v="6"/>
    <n v="0"/>
    <s v="06.11.2025"/>
    <x v="3"/>
    <s v="06.07.2026"/>
    <n v="28"/>
    <x v="0"/>
  </r>
  <r>
    <s v="TO"/>
    <n v="0"/>
    <n v="0"/>
    <n v="5"/>
    <n v="9208"/>
    <s v="1183437.225740"/>
    <s v="13 Jul 2026"/>
    <s v="13"/>
    <s v="Jul"/>
    <s v="18 Jul 2026"/>
    <s v="18"/>
    <s v="Jul"/>
    <n v="5"/>
    <n v="5"/>
    <n v="0"/>
    <n v="0"/>
    <s v="СЛР-ХОЛИДЕЙ-СЪРВИС ЕООД"/>
    <x v="3"/>
    <n v="2"/>
    <n v="1"/>
    <n v="1481.1500589999998"/>
    <n v="296.23001179999994"/>
    <s v="Romania"/>
    <s v="28 Dec 2025 22:57"/>
    <s v="28 Dec 2025"/>
    <s v="Dec"/>
    <n v="0"/>
    <n v="0"/>
    <n v="5"/>
    <n v="0"/>
    <n v="0"/>
    <n v="5"/>
    <n v="0"/>
    <s v="28.12.2025"/>
    <x v="18"/>
    <s v="13.07.2026"/>
    <n v="29"/>
    <x v="0"/>
  </r>
  <r>
    <s v="TO"/>
    <n v="0"/>
    <n v="5"/>
    <n v="0"/>
    <n v="8981"/>
    <s v="2314701"/>
    <s v="05 Jul 2026"/>
    <s v="05"/>
    <s v="Jul"/>
    <s v="10 Jul 2026"/>
    <s v="10"/>
    <s v="Jul"/>
    <n v="5"/>
    <n v="5"/>
    <n v="0"/>
    <n v="0"/>
    <s v="ТУРИСТИЧЕСКА АГЕНЦИЯ СОЛВЕКС - ЕООД"/>
    <x v="4"/>
    <n v="3"/>
    <n v="1"/>
    <n v="1848.4744913"/>
    <n v="369.69489826"/>
    <s v="[&quot;RO&quot;]"/>
    <s v="01 Dec 2025 21:28"/>
    <s v="01 Dec 2025"/>
    <s v="Dec"/>
    <n v="0"/>
    <n v="0"/>
    <n v="5"/>
    <n v="0"/>
    <n v="0"/>
    <n v="5"/>
    <n v="0"/>
    <s v="01.12.2025"/>
    <x v="13"/>
    <s v="05.07.2026"/>
    <n v="28"/>
    <x v="0"/>
  </r>
  <r>
    <s v="TO"/>
    <n v="0"/>
    <n v="0"/>
    <n v="5"/>
    <n v="9205"/>
    <s v="1183428.225734"/>
    <s v="27 Jul 2026"/>
    <s v="27"/>
    <s v="Jul"/>
    <s v="01 Aug 2026"/>
    <s v="01"/>
    <s v="Aug"/>
    <n v="5"/>
    <n v="-26"/>
    <n v="4"/>
    <n v="0"/>
    <s v="СЛР-ХОЛИДЕЙ-СЪРВИС ЕООД"/>
    <x v="4"/>
    <n v="2"/>
    <n v="0"/>
    <n v="1481.1500589999998"/>
    <n v="296.23001179999994"/>
    <s v="Romania"/>
    <s v="28 Dec 2025 21:23"/>
    <s v="28 Dec 2025"/>
    <s v="Dec"/>
    <n v="0"/>
    <n v="0"/>
    <n v="4"/>
    <n v="0"/>
    <n v="0"/>
    <n v="4"/>
    <n v="-1"/>
    <s v="28.12.2025"/>
    <x v="18"/>
    <s v="27.07.2026"/>
    <n v="31"/>
    <x v="0"/>
  </r>
  <r>
    <s v="TO"/>
    <n v="0"/>
    <n v="0"/>
    <n v="5"/>
    <n v="8675"/>
    <s v="NT309613"/>
    <s v="19 Jul 2026"/>
    <s v="19"/>
    <s v="Jul"/>
    <s v="24 Jul 2026"/>
    <s v="24"/>
    <s v="Jul"/>
    <n v="5"/>
    <n v="5"/>
    <n v="0"/>
    <n v="0"/>
    <s v="НОВОТОН - ЕООД"/>
    <x v="4"/>
    <n v="3"/>
    <n v="1"/>
    <n v="1845.8145625"/>
    <n v="369.1629125"/>
    <s v="Bulgaria"/>
    <s v="21 Nov 2025 11:31"/>
    <s v="21 Nov 2025"/>
    <s v="Nov"/>
    <n v="0"/>
    <n v="0"/>
    <n v="5"/>
    <n v="0"/>
    <n v="0"/>
    <n v="5"/>
    <n v="0"/>
    <s v="21.11.2025"/>
    <x v="12"/>
    <s v="19.07.2026"/>
    <n v="30"/>
    <x v="0"/>
  </r>
  <r>
    <s v="TO"/>
    <n v="0"/>
    <n v="5"/>
    <n v="0"/>
    <n v="8817"/>
    <s v="1179126.222945"/>
    <s v="06 Jul 2026"/>
    <s v="06"/>
    <s v="Jul"/>
    <s v="11 Jul 2026"/>
    <s v="11"/>
    <s v="Jul"/>
    <n v="5"/>
    <n v="5"/>
    <n v="0"/>
    <n v="0"/>
    <s v="СЛР-ХОЛИДЕЙ-СЪРВИС ЕООД"/>
    <x v="4"/>
    <n v="3"/>
    <n v="0"/>
    <n v="1886.2415685999999"/>
    <n v="377.24831372"/>
    <s v="Romania"/>
    <s v="25 Nov 2025 15:04"/>
    <s v="25 Nov 2025"/>
    <s v="Nov"/>
    <n v="0"/>
    <n v="0"/>
    <n v="5"/>
    <n v="0"/>
    <n v="0"/>
    <n v="5"/>
    <n v="0"/>
    <s v="25.11.2025"/>
    <x v="15"/>
    <s v="06.07.2026"/>
    <n v="28"/>
    <x v="0"/>
  </r>
  <r>
    <s v="TO"/>
    <n v="0"/>
    <n v="0"/>
    <n v="5"/>
    <n v="8839"/>
    <s v="17402"/>
    <s v="25 Jul 2026"/>
    <s v="25"/>
    <s v="Jul"/>
    <s v="30 Jul 2026"/>
    <s v="30"/>
    <s v="Jul"/>
    <n v="5"/>
    <n v="5"/>
    <n v="0"/>
    <n v="0"/>
    <s v="КЛУБ МАГЕЛАН - ООД"/>
    <x v="3"/>
    <n v="2"/>
    <n v="0"/>
    <n v="0"/>
    <n v="0"/>
    <m/>
    <s v="26 Nov 2025 13:07"/>
    <s v="26 Nov 2025"/>
    <s v="Nov"/>
    <n v="0"/>
    <n v="0"/>
    <n v="5"/>
    <n v="0"/>
    <n v="0"/>
    <n v="5"/>
    <n v="0"/>
    <s v="26.11.2025"/>
    <x v="15"/>
    <s v="25.07.2026"/>
    <n v="30"/>
    <x v="1"/>
  </r>
  <r>
    <s v="TO"/>
    <n v="0"/>
    <n v="0"/>
    <n v="6"/>
    <n v="9214"/>
    <s v="NT312369"/>
    <s v="26 Jul 2026"/>
    <s v="26"/>
    <s v="Jul"/>
    <s v="01 Aug 2026"/>
    <s v="01"/>
    <s v="Aug"/>
    <n v="6"/>
    <n v="-25"/>
    <n v="5"/>
    <n v="0"/>
    <s v="НОВОТОН - ЕООД"/>
    <x v="5"/>
    <n v="2"/>
    <n v="1"/>
    <n v="2015.3654652"/>
    <n v="335.8942442"/>
    <s v="Romania"/>
    <s v="29 Dec 2025 06:31"/>
    <s v="28 Dec 2025"/>
    <s v="Dec"/>
    <n v="0"/>
    <n v="0"/>
    <n v="5"/>
    <n v="0"/>
    <n v="0"/>
    <n v="5"/>
    <n v="-1"/>
    <s v="29.12.2025"/>
    <x v="18"/>
    <s v="26.07.2026"/>
    <n v="31"/>
    <x v="0"/>
  </r>
  <r>
    <s v="TO"/>
    <n v="0"/>
    <n v="0"/>
    <n v="5"/>
    <n v="8984"/>
    <s v="17586"/>
    <s v="13 Jul 2026"/>
    <s v="13"/>
    <s v="Jul"/>
    <s v="18 Jul 2026"/>
    <s v="18"/>
    <s v="Jul"/>
    <n v="5"/>
    <n v="5"/>
    <n v="0"/>
    <n v="0"/>
    <s v="КЛУБ МАГЕЛАН - ООД"/>
    <x v="6"/>
    <n v="2"/>
    <n v="2"/>
    <n v="1807.6758775000001"/>
    <n v="361.53517550000004"/>
    <m/>
    <s v="02 Dec 2025 09:38"/>
    <s v="01 Dec 2025"/>
    <s v="Dec"/>
    <n v="0"/>
    <n v="0"/>
    <n v="5"/>
    <n v="0"/>
    <n v="0"/>
    <n v="5"/>
    <n v="0"/>
    <s v="02.12.2025"/>
    <x v="13"/>
    <s v="13.07.2026"/>
    <n v="29"/>
    <x v="0"/>
  </r>
  <r>
    <s v="TO"/>
    <n v="0"/>
    <n v="5"/>
    <n v="0"/>
    <n v="8328"/>
    <s v="1174453.220953"/>
    <s v="05 Jul 2026"/>
    <s v="05"/>
    <s v="Jul"/>
    <s v="10 Jul 2026"/>
    <s v="10"/>
    <s v="Jul"/>
    <n v="5"/>
    <n v="5"/>
    <n v="0"/>
    <n v="0"/>
    <s v="СЛР-ХОЛИДЕЙ-СЪРВИС ЕООД"/>
    <x v="5"/>
    <n v="2"/>
    <n v="1"/>
    <n v="1446.9425922999999"/>
    <n v="289.38851846"/>
    <s v="Romania"/>
    <s v="11 Nov 2025 10:50"/>
    <s v="11 Nov 2025"/>
    <s v="Nov"/>
    <n v="0"/>
    <n v="0"/>
    <n v="5"/>
    <n v="0"/>
    <n v="0"/>
    <n v="5"/>
    <n v="0"/>
    <s v="11.11.2025"/>
    <x v="11"/>
    <s v="05.07.2026"/>
    <n v="28"/>
    <x v="0"/>
  </r>
  <r>
    <s v="BOOKING"/>
    <n v="0"/>
    <n v="0"/>
    <n v="4"/>
    <n v="9059"/>
    <s v="5236282363"/>
    <s v="27 Jul 2026"/>
    <s v="27"/>
    <s v="Jul"/>
    <s v="31 Jul 2026"/>
    <s v="31"/>
    <s v="Jul"/>
    <n v="4"/>
    <n v="4"/>
    <n v="0"/>
    <n v="0"/>
    <s v="BOOKING"/>
    <x v="6"/>
    <n v="2"/>
    <n v="2"/>
    <n v="2383.6005247706421"/>
    <n v="595.90013119266052"/>
    <s v="Romania"/>
    <s v="08 Dec 2025 20:16"/>
    <s v="08 Dec 2025"/>
    <s v="Dec"/>
    <n v="0"/>
    <n v="0"/>
    <n v="4"/>
    <n v="0"/>
    <n v="0"/>
    <n v="4"/>
    <n v="0"/>
    <s v="08.12.2025"/>
    <x v="16"/>
    <s v="27.07.2026"/>
    <n v="31"/>
    <x v="0"/>
  </r>
  <r>
    <s v="TO"/>
    <n v="0"/>
    <n v="0"/>
    <n v="8"/>
    <n v="8986"/>
    <s v="1181190.223938"/>
    <s v="14 Jul 2026"/>
    <s v="14"/>
    <s v="Jul"/>
    <s v="22 Jul 2026"/>
    <s v="22"/>
    <s v="Jul"/>
    <n v="8"/>
    <n v="8"/>
    <n v="0"/>
    <n v="0"/>
    <s v="СЛР-ХОЛИДЕЙ-СЪРВИС ЕООД"/>
    <x v="6"/>
    <n v="2"/>
    <n v="1"/>
    <n v="2313.8251231999998"/>
    <n v="289.22814039999997"/>
    <s v="Romania"/>
    <s v="02 Dec 2025 10:30"/>
    <s v="02 Dec 2025"/>
    <s v="Dec"/>
    <n v="0"/>
    <n v="0"/>
    <n v="8"/>
    <n v="0"/>
    <n v="0"/>
    <n v="8"/>
    <n v="0"/>
    <s v="02.12.2025"/>
    <x v="13"/>
    <s v="14.07.2026"/>
    <n v="29"/>
    <x v="0"/>
  </r>
  <r>
    <s v="TO"/>
    <n v="0"/>
    <n v="0"/>
    <n v="5"/>
    <n v="8386"/>
    <s v="2311248"/>
    <s v="19 Jul 2026"/>
    <s v="19"/>
    <s v="Jul"/>
    <s v="24 Jul 2026"/>
    <s v="24"/>
    <s v="Jul"/>
    <n v="5"/>
    <n v="5"/>
    <n v="0"/>
    <n v="0"/>
    <s v="ТУРИСТИЧЕСКА АГЕНЦИЯ СОЛВЕКС - ЕООД"/>
    <x v="4"/>
    <n v="3"/>
    <n v="1"/>
    <n v="1845.8145625"/>
    <n v="369.1629125"/>
    <s v="[&quot;RO&quot;]"/>
    <s v="11 Nov 2025 19:46"/>
    <s v="11 Nov 2025"/>
    <s v="Nov"/>
    <n v="0"/>
    <n v="0"/>
    <n v="5"/>
    <n v="0"/>
    <n v="0"/>
    <n v="5"/>
    <n v="0"/>
    <s v="11.11.2025"/>
    <x v="11"/>
    <s v="19.07.2026"/>
    <n v="30"/>
    <x v="0"/>
  </r>
  <r>
    <s v="TO"/>
    <n v="0"/>
    <n v="0"/>
    <n v="6"/>
    <n v="9217"/>
    <s v="60533"/>
    <s v="24 Jul 2026"/>
    <s v="24"/>
    <s v="Jul"/>
    <s v="30 Jul 2026"/>
    <s v="30"/>
    <s v="Jul"/>
    <n v="6"/>
    <n v="6"/>
    <n v="0"/>
    <n v="0"/>
    <s v="КЛУБ МАГЕЛАН - ООД"/>
    <x v="2"/>
    <n v="3"/>
    <n v="0"/>
    <n v="2437.4726958000001"/>
    <n v="406.24544930000002"/>
    <s v="Romania"/>
    <s v="29 Dec 2025 10:00"/>
    <s v="28 Dec 2025"/>
    <s v="Dec"/>
    <n v="0"/>
    <n v="0"/>
    <n v="6"/>
    <n v="0"/>
    <n v="0"/>
    <n v="6"/>
    <n v="0"/>
    <s v="29.12.2025"/>
    <x v="18"/>
    <s v="24.07.2026"/>
    <n v="30"/>
    <x v="0"/>
  </r>
  <r>
    <s v="TO"/>
    <n v="0"/>
    <n v="0"/>
    <n v="6"/>
    <n v="8104"/>
    <s v="1170754.219699"/>
    <s v="20 Jul 2026"/>
    <s v="20"/>
    <s v="Jul"/>
    <s v="26 Jul 2026"/>
    <s v="26"/>
    <s v="Jul"/>
    <n v="6"/>
    <n v="6"/>
    <n v="0"/>
    <n v="0"/>
    <s v="СЛР-ХОЛИДЕЙ-СЪРВИС ЕООД"/>
    <x v="6"/>
    <n v="2"/>
    <n v="1"/>
    <n v="1735.3688423999999"/>
    <n v="289.22814039999997"/>
    <s v="Romania"/>
    <s v="30 Oct 2025 09:46"/>
    <s v="30 Oct 2025"/>
    <s v="Oct"/>
    <n v="0"/>
    <n v="0"/>
    <n v="6"/>
    <n v="0"/>
    <n v="0"/>
    <n v="6"/>
    <n v="0"/>
    <s v="30.10.2025"/>
    <x v="4"/>
    <s v="20.07.2026"/>
    <n v="30"/>
    <x v="0"/>
  </r>
  <r>
    <s v="TO"/>
    <n v="0"/>
    <n v="0"/>
    <n v="6"/>
    <n v="9081"/>
    <s v="NT311526"/>
    <s v="19 Aug 2026"/>
    <s v="19"/>
    <s v="Aug"/>
    <s v="25 Aug 2026"/>
    <s v="25"/>
    <s v="Aug"/>
    <n v="6"/>
    <n v="6"/>
    <n v="0"/>
    <n v="0"/>
    <s v="НОВОТОН - ЕООД"/>
    <x v="4"/>
    <n v="3"/>
    <n v="1"/>
    <n v="2361.6842833000001"/>
    <n v="393.61404721666668"/>
    <m/>
    <s v="11 Dec 2025 10:38"/>
    <s v="11 Dec 2025"/>
    <s v="Dec"/>
    <n v="0"/>
    <n v="0"/>
    <n v="0"/>
    <n v="6"/>
    <n v="0"/>
    <n v="6"/>
    <n v="0"/>
    <s v="11.12.2025"/>
    <x v="16"/>
    <s v="19.08.2026"/>
    <n v="34"/>
    <x v="0"/>
  </r>
  <r>
    <s v="TO"/>
    <n v="0"/>
    <n v="0"/>
    <n v="8"/>
    <n v="8985"/>
    <s v="1181190.223937"/>
    <s v="14 Jul 2026"/>
    <s v="14"/>
    <s v="Jul"/>
    <s v="22 Jul 2026"/>
    <s v="22"/>
    <s v="Jul"/>
    <n v="8"/>
    <n v="8"/>
    <n v="0"/>
    <n v="0"/>
    <s v="СЛР-ХОЛИДЕЙ-СЪРВИС ЕООД"/>
    <x v="6"/>
    <n v="2"/>
    <n v="1"/>
    <n v="2313.8251231999998"/>
    <n v="289.22814039999997"/>
    <s v="Romania"/>
    <s v="02 Dec 2025 10:30"/>
    <s v="02 Dec 2025"/>
    <s v="Dec"/>
    <n v="0"/>
    <n v="0"/>
    <n v="8"/>
    <n v="0"/>
    <n v="0"/>
    <n v="8"/>
    <n v="0"/>
    <s v="02.12.2025"/>
    <x v="13"/>
    <s v="14.07.2026"/>
    <n v="29"/>
    <x v="0"/>
  </r>
  <r>
    <s v="TO"/>
    <n v="0"/>
    <n v="0"/>
    <n v="6"/>
    <n v="9218"/>
    <s v="17860"/>
    <s v="26 Jul 2026"/>
    <s v="26"/>
    <s v="Jul"/>
    <s v="01 Aug 2026"/>
    <s v="01"/>
    <s v="Aug"/>
    <n v="6"/>
    <n v="-25"/>
    <n v="5"/>
    <n v="0"/>
    <s v="КЛУБ МАГЕЛАН - ООД"/>
    <x v="3"/>
    <n v="2"/>
    <n v="1"/>
    <n v="1777.3800707999999"/>
    <n v="296.2300118"/>
    <s v="Romania"/>
    <s v="29 Dec 2025 10:12"/>
    <s v="28 Dec 2025"/>
    <s v="Dec"/>
    <n v="0"/>
    <n v="0"/>
    <n v="5"/>
    <n v="0"/>
    <n v="0"/>
    <n v="5"/>
    <n v="-1"/>
    <s v="29.12.2025"/>
    <x v="18"/>
    <s v="26.07.2026"/>
    <n v="31"/>
    <x v="0"/>
  </r>
  <r>
    <s v="TOPOLA SKIES"/>
    <n v="0"/>
    <n v="0"/>
    <n v="5"/>
    <n v="8816"/>
    <s v="414542"/>
    <s v="18 Jul 2026"/>
    <s v="18"/>
    <s v="Jul"/>
    <s v="23 Jul 2026"/>
    <s v="23"/>
    <s v="Jul"/>
    <n v="5"/>
    <n v="5"/>
    <n v="0"/>
    <n v="0"/>
    <s v="TOPOLA SKIES"/>
    <x v="4"/>
    <n v="2"/>
    <n v="2"/>
    <n v="2223.2762949541279"/>
    <n v="444.65525899082564"/>
    <m/>
    <s v="25 Nov 2025 14:58"/>
    <s v="25 Nov 2025"/>
    <s v="Nov"/>
    <n v="0"/>
    <n v="0"/>
    <n v="5"/>
    <n v="0"/>
    <n v="0"/>
    <n v="5"/>
    <n v="0"/>
    <s v="25.11.2025"/>
    <x v="15"/>
    <s v="18.07.2026"/>
    <n v="29"/>
    <x v="0"/>
  </r>
  <r>
    <s v="TO"/>
    <n v="0"/>
    <n v="5"/>
    <n v="0"/>
    <n v="9175"/>
    <s v="1183116.225503"/>
    <s v="06 Jul 2026"/>
    <s v="06"/>
    <s v="Jul"/>
    <s v="11 Jul 2026"/>
    <s v="11"/>
    <s v="Jul"/>
    <n v="5"/>
    <n v="5"/>
    <n v="0"/>
    <n v="0"/>
    <s v="СЛР-ХОЛИДЕЙ-СЪРВИС ЕООД"/>
    <x v="4"/>
    <n v="2"/>
    <n v="1"/>
    <n v="1397.244952"/>
    <n v="279.44899040000001"/>
    <s v="Romania"/>
    <s v="23 Dec 2025 16:05"/>
    <s v="23 Dec 2025"/>
    <s v="Dec"/>
    <n v="0"/>
    <n v="0"/>
    <n v="5"/>
    <n v="0"/>
    <n v="0"/>
    <n v="5"/>
    <n v="0"/>
    <s v="23.12.2025"/>
    <x v="21"/>
    <s v="06.07.2026"/>
    <n v="28"/>
    <x v="0"/>
  </r>
  <r>
    <s v="TO"/>
    <n v="0"/>
    <n v="0"/>
    <n v="5"/>
    <n v="9220"/>
    <s v="1183219.225834"/>
    <s v="20 Jul 2026"/>
    <s v="20"/>
    <s v="Jul"/>
    <s v="25 Jul 2026"/>
    <s v="25"/>
    <s v="Jul"/>
    <n v="5"/>
    <n v="5"/>
    <n v="0"/>
    <n v="0"/>
    <s v="СЛР-ХОЛИДЕЙ-СЪРВИС ЕООД"/>
    <x v="4"/>
    <n v="3"/>
    <n v="1"/>
    <n v="1999.5428005000001"/>
    <n v="399.90856010000005"/>
    <s v="Romania"/>
    <s v="29 Dec 2025 11:13"/>
    <s v="29 Dec 2025"/>
    <s v="Dec"/>
    <n v="0"/>
    <n v="0"/>
    <n v="5"/>
    <n v="0"/>
    <n v="0"/>
    <n v="5"/>
    <n v="0"/>
    <s v="29.12.2025"/>
    <x v="18"/>
    <s v="20.07.2026"/>
    <n v="30"/>
    <x v="0"/>
  </r>
  <r>
    <s v="TO"/>
    <n v="0"/>
    <n v="0"/>
    <n v="5"/>
    <n v="9226"/>
    <s v="2317183"/>
    <s v="17 Jul 2026"/>
    <s v="17"/>
    <s v="Jul"/>
    <s v="22 Jul 2026"/>
    <s v="22"/>
    <s v="Jul"/>
    <n v="5"/>
    <n v="5"/>
    <n v="0"/>
    <n v="0"/>
    <s v="ТУРИСТИЧЕСКА АГЕНЦИЯ СОЛВЕКС - ЕООД"/>
    <x v="6"/>
    <n v="2"/>
    <n v="1"/>
    <n v="1446.1407019999999"/>
    <n v="289.22814039999997"/>
    <s v="Romania"/>
    <s v="29 Dec 2025 13:22"/>
    <s v="29 Dec 2025"/>
    <s v="Dec"/>
    <n v="0"/>
    <n v="0"/>
    <n v="5"/>
    <n v="0"/>
    <n v="0"/>
    <n v="5"/>
    <n v="0"/>
    <s v="29.12.2025"/>
    <x v="18"/>
    <s v="17.07.2026"/>
    <n v="29"/>
    <x v="0"/>
  </r>
  <r>
    <s v="TO"/>
    <n v="0"/>
    <n v="0"/>
    <n v="5"/>
    <n v="8383"/>
    <s v="1174822.221059"/>
    <s v="12 Jul 2026"/>
    <s v="12"/>
    <s v="Jul"/>
    <s v="17 Jul 2026"/>
    <s v="17"/>
    <s v="Jul"/>
    <n v="5"/>
    <n v="5"/>
    <n v="0"/>
    <n v="0"/>
    <s v="СЛР-ХОЛИДЕЙ-СЪРВИС ЕООД"/>
    <x v="6"/>
    <n v="2"/>
    <n v="1"/>
    <n v="1334.9517664999998"/>
    <n v="266.99035329999998"/>
    <s v="Romania"/>
    <s v="11 Nov 2025 18:40"/>
    <s v="11 Nov 2025"/>
    <s v="Nov"/>
    <n v="0"/>
    <n v="0"/>
    <n v="5"/>
    <n v="0"/>
    <n v="0"/>
    <n v="5"/>
    <n v="0"/>
    <s v="11.11.2025"/>
    <x v="11"/>
    <s v="12.07.2026"/>
    <n v="29"/>
    <x v="0"/>
  </r>
  <r>
    <s v="TO"/>
    <n v="0"/>
    <n v="0"/>
    <n v="5"/>
    <n v="8858"/>
    <s v="1179616.223117"/>
    <s v="26 Jul 2026"/>
    <s v="26"/>
    <s v="Jul"/>
    <s v="31 Jul 2026"/>
    <s v="31"/>
    <s v="Jul"/>
    <n v="5"/>
    <n v="5"/>
    <n v="0"/>
    <n v="0"/>
    <s v="СЛР-ХОЛИДЕЙ-СЪРВИС ЕООД"/>
    <x v="3"/>
    <n v="2"/>
    <n v="0"/>
    <n v="1481.1500589999998"/>
    <n v="296.23001179999994"/>
    <s v="Romania"/>
    <s v="26 Nov 2025 22:49"/>
    <s v="26 Nov 2025"/>
    <s v="Nov"/>
    <n v="0"/>
    <n v="0"/>
    <n v="5"/>
    <n v="0"/>
    <n v="0"/>
    <n v="5"/>
    <n v="0"/>
    <s v="26.11.2025"/>
    <x v="15"/>
    <s v="26.07.2026"/>
    <n v="31"/>
    <x v="0"/>
  </r>
  <r>
    <s v="TO"/>
    <n v="0"/>
    <n v="0"/>
    <n v="6"/>
    <n v="8463"/>
    <s v="2311535"/>
    <s v="24 Jul 2026"/>
    <s v="24"/>
    <s v="Jul"/>
    <s v="30 Jul 2026"/>
    <s v="30"/>
    <s v="Jul"/>
    <n v="6"/>
    <n v="6"/>
    <n v="0"/>
    <n v="0"/>
    <s v="ТУРИСТИЧЕСКА АГЕНЦИЯ СОЛВЕКС - ЕООД"/>
    <x v="3"/>
    <n v="2"/>
    <n v="0"/>
    <n v="1640.7849035999998"/>
    <n v="273.46415059999998"/>
    <s v="[&quot;RO&quot;]"/>
    <s v="13 Nov 2025 16:28"/>
    <s v="13 Nov 2025"/>
    <s v="Nov"/>
    <n v="0"/>
    <n v="0"/>
    <n v="6"/>
    <n v="0"/>
    <n v="0"/>
    <n v="6"/>
    <n v="0"/>
    <s v="13.11.2025"/>
    <x v="11"/>
    <s v="24.07.2026"/>
    <n v="30"/>
    <x v="0"/>
  </r>
  <r>
    <s v="TO"/>
    <n v="0"/>
    <n v="0"/>
    <n v="6"/>
    <n v="9304"/>
    <s v="2317684"/>
    <s v="14 Jul 2026"/>
    <s v="14"/>
    <s v="Jul"/>
    <s v="20 Jul 2026"/>
    <s v="20"/>
    <s v="Jul"/>
    <n v="6"/>
    <n v="6"/>
    <n v="0"/>
    <n v="0"/>
    <s v="ТУРИСТИЧЕСКА АГЕНЦИЯ СОЛВЕКС - ЕООД"/>
    <x v="3"/>
    <n v="1"/>
    <n v="1"/>
    <n v="1244.1425796000001"/>
    <n v="207.35709660000001"/>
    <s v="Romania"/>
    <s v="31 Dec 2025 19:32"/>
    <s v="31 Dec 2025"/>
    <s v="Dec"/>
    <n v="0"/>
    <n v="0"/>
    <n v="6"/>
    <n v="0"/>
    <n v="0"/>
    <n v="6"/>
    <n v="0"/>
    <s v="31.12.2025"/>
    <x v="18"/>
    <s v="14.07.2026"/>
    <n v="29"/>
    <x v="0"/>
  </r>
  <r>
    <s v="TO"/>
    <n v="0"/>
    <n v="7"/>
    <n v="0"/>
    <n v="8872"/>
    <s v="2313852"/>
    <s v="04 Jul 2026"/>
    <s v="04"/>
    <s v="Jul"/>
    <s v="11 Jul 2026"/>
    <s v="11"/>
    <s v="Jul"/>
    <n v="7"/>
    <n v="7"/>
    <n v="0"/>
    <n v="0"/>
    <s v="ТУРИСТИЧЕСКА АГЕНЦИЯ СОЛВЕКС - ЕООД"/>
    <x v="6"/>
    <n v="2"/>
    <n v="2"/>
    <n v="2355.8950264999999"/>
    <n v="336.55643235714285"/>
    <s v="Romania"/>
    <s v="27 Nov 2025 13:44"/>
    <s v="27 Nov 2025"/>
    <s v="Nov"/>
    <n v="0"/>
    <n v="0"/>
    <n v="7"/>
    <n v="0"/>
    <n v="0"/>
    <n v="7"/>
    <n v="0"/>
    <s v="27.11.2025"/>
    <x v="15"/>
    <s v="04.07.2026"/>
    <n v="27"/>
    <x v="0"/>
  </r>
  <r>
    <s v="TO"/>
    <n v="0"/>
    <n v="0"/>
    <n v="6"/>
    <n v="8442"/>
    <s v="1175169.221222"/>
    <s v="26 Jul 2026"/>
    <s v="26"/>
    <s v="Jul"/>
    <s v="01 Aug 2026"/>
    <s v="01"/>
    <s v="Aug"/>
    <n v="6"/>
    <n v="-25"/>
    <n v="5"/>
    <n v="0"/>
    <s v="СЛР-ХОЛИДЕЙ-СЪРВИС ЕООД"/>
    <x v="1"/>
    <n v="2"/>
    <n v="3"/>
    <n v="2906.8718957999999"/>
    <n v="484.47864929999997"/>
    <s v="Romania"/>
    <s v="13 Nov 2025 09:44"/>
    <s v="13 Nov 2025"/>
    <s v="Nov"/>
    <n v="0"/>
    <n v="0"/>
    <n v="5"/>
    <n v="0"/>
    <n v="0"/>
    <n v="5"/>
    <n v="-1"/>
    <s v="13.11.2025"/>
    <x v="11"/>
    <s v="26.07.2026"/>
    <n v="31"/>
    <x v="0"/>
  </r>
  <r>
    <s v="TO"/>
    <n v="0"/>
    <n v="0"/>
    <n v="7"/>
    <n v="9162"/>
    <s v="51693"/>
    <s v="18 Jul 2026"/>
    <s v="18"/>
    <s v="Jul"/>
    <s v="25 Jul 2026"/>
    <s v="25"/>
    <s v="Jul"/>
    <n v="7"/>
    <n v="7"/>
    <n v="0"/>
    <n v="0"/>
    <s v="КЛУБ МАГЕЛАН - ООД"/>
    <x v="2"/>
    <n v="2"/>
    <n v="2"/>
    <n v="2633.0165791999998"/>
    <n v="376.14522559999995"/>
    <s v="Romania"/>
    <s v="22 Dec 2025 11:15"/>
    <s v="22 Dec 2025"/>
    <s v="Dec"/>
    <n v="0"/>
    <n v="0"/>
    <n v="7"/>
    <n v="0"/>
    <n v="0"/>
    <n v="7"/>
    <n v="0"/>
    <s v="22.12.2025"/>
    <x v="21"/>
    <s v="18.07.2026"/>
    <n v="29"/>
    <x v="0"/>
  </r>
  <r>
    <s v="TO"/>
    <n v="0"/>
    <n v="0"/>
    <n v="6"/>
    <n v="8607"/>
    <s v="1177150.222138"/>
    <s v="19 Jul 2026"/>
    <s v="19"/>
    <s v="Jul"/>
    <s v="25 Jul 2026"/>
    <s v="25"/>
    <s v="Jul"/>
    <n v="6"/>
    <n v="6"/>
    <n v="0"/>
    <n v="0"/>
    <s v="СЛР-ХОЛИДЕЙ-СЪРВИС ЕООД"/>
    <x v="3"/>
    <n v="2"/>
    <n v="2"/>
    <n v="2050.9224545999996"/>
    <n v="341.82040909999995"/>
    <s v="Romania"/>
    <s v="19 Nov 2025 09:36"/>
    <s v="19 Nov 2025"/>
    <s v="Nov"/>
    <n v="0"/>
    <n v="0"/>
    <n v="6"/>
    <n v="0"/>
    <n v="0"/>
    <n v="6"/>
    <n v="0"/>
    <s v="19.11.2025"/>
    <x v="12"/>
    <s v="19.07.2026"/>
    <n v="30"/>
    <x v="0"/>
  </r>
  <r>
    <s v="TO"/>
    <n v="0"/>
    <n v="0"/>
    <n v="6"/>
    <n v="8404"/>
    <s v="17036"/>
    <s v="13 Jul 2026"/>
    <s v="13"/>
    <s v="Jul"/>
    <s v="19 Jul 2026"/>
    <s v="19"/>
    <s v="Jul"/>
    <n v="6"/>
    <n v="6"/>
    <n v="0"/>
    <n v="0"/>
    <s v="КЛУБ МАГЕЛАН - ООД"/>
    <x v="6"/>
    <n v="2"/>
    <n v="1"/>
    <n v="1601.9421197999998"/>
    <n v="266.99035329999998"/>
    <m/>
    <s v="12 Nov 2025 10:24"/>
    <s v="12 Nov 2025"/>
    <s v="Nov"/>
    <n v="0"/>
    <n v="0"/>
    <n v="6"/>
    <n v="0"/>
    <n v="0"/>
    <n v="6"/>
    <n v="0"/>
    <s v="12.11.2025"/>
    <x v="11"/>
    <s v="13.07.2026"/>
    <n v="29"/>
    <x v="0"/>
  </r>
  <r>
    <s v="TO"/>
    <n v="0"/>
    <n v="0"/>
    <n v="5"/>
    <n v="8508"/>
    <s v="1176060.221545"/>
    <s v="19 Jul 2026"/>
    <s v="19"/>
    <s v="Jul"/>
    <s v="24 Jul 2026"/>
    <s v="24"/>
    <s v="Jul"/>
    <n v="5"/>
    <n v="5"/>
    <n v="0"/>
    <n v="0"/>
    <s v="СЛР-ХОЛИДЕЙ-СЪРВИС ЕООД"/>
    <x v="6"/>
    <n v="2"/>
    <n v="0"/>
    <n v="1334.9517664999998"/>
    <n v="266.99035329999998"/>
    <s v="Romania"/>
    <s v="15 Nov 2025 11:31"/>
    <s v="15 Nov 2025"/>
    <s v="Nov"/>
    <n v="0"/>
    <n v="0"/>
    <n v="5"/>
    <n v="0"/>
    <n v="0"/>
    <n v="5"/>
    <n v="0"/>
    <s v="15.11.2025"/>
    <x v="11"/>
    <s v="19.07.2026"/>
    <n v="30"/>
    <x v="0"/>
  </r>
  <r>
    <s v="TO"/>
    <n v="0"/>
    <n v="5"/>
    <n v="1"/>
    <n v="8611"/>
    <s v="1177166.222145"/>
    <s v="06 Jul 2026"/>
    <s v="06"/>
    <s v="Jul"/>
    <s v="12 Jul 2026"/>
    <s v="12"/>
    <s v="Jul"/>
    <n v="6"/>
    <n v="6"/>
    <n v="0"/>
    <n v="0"/>
    <s v="СЛР-ХОЛИДЕЙ-СЪРВИС ЕООД"/>
    <x v="4"/>
    <n v="3"/>
    <n v="1"/>
    <n v="2110.3601282999998"/>
    <n v="351.72668804999995"/>
    <s v="Romania"/>
    <s v="19 Nov 2025 09:46"/>
    <s v="19 Nov 2025"/>
    <s v="Nov"/>
    <n v="0"/>
    <n v="0"/>
    <n v="6"/>
    <n v="0"/>
    <n v="0"/>
    <n v="6"/>
    <n v="0"/>
    <s v="19.11.2025"/>
    <x v="12"/>
    <s v="06.07.2026"/>
    <n v="28"/>
    <x v="0"/>
  </r>
  <r>
    <s v="TO"/>
    <n v="0"/>
    <n v="0"/>
    <n v="5"/>
    <n v="9061"/>
    <s v="17667"/>
    <s v="19 Jul 2026"/>
    <s v="19"/>
    <s v="Jul"/>
    <s v="24 Jul 2026"/>
    <s v="24"/>
    <s v="Jul"/>
    <n v="5"/>
    <n v="5"/>
    <n v="0"/>
    <n v="0"/>
    <s v="КЛУБ МАГЕЛАН - ООД"/>
    <x v="6"/>
    <n v="2"/>
    <n v="1"/>
    <n v="1446.1407019999999"/>
    <n v="289.22814039999997"/>
    <m/>
    <s v="09 Dec 2025 11:35"/>
    <s v="09 Dec 2025"/>
    <s v="Dec"/>
    <n v="0"/>
    <n v="0"/>
    <n v="5"/>
    <n v="0"/>
    <n v="0"/>
    <n v="5"/>
    <n v="0"/>
    <s v="09.12.2025"/>
    <x v="16"/>
    <s v="19.07.2026"/>
    <n v="30"/>
    <x v="0"/>
  </r>
  <r>
    <s v="TO"/>
    <n v="0"/>
    <n v="0"/>
    <n v="5"/>
    <n v="9062"/>
    <s v="17668"/>
    <s v="19 Jul 2026"/>
    <s v="19"/>
    <s v="Jul"/>
    <s v="24 Jul 2026"/>
    <s v="24"/>
    <s v="Jul"/>
    <n v="5"/>
    <n v="5"/>
    <n v="0"/>
    <n v="0"/>
    <s v="КЛУБ МАГЕЛАН - ООД"/>
    <x v="6"/>
    <n v="2"/>
    <n v="1"/>
    <n v="1446.1407019999999"/>
    <n v="289.22814039999997"/>
    <m/>
    <s v="09 Dec 2025 11:35"/>
    <s v="09 Dec 2025"/>
    <s v="Dec"/>
    <n v="0"/>
    <n v="0"/>
    <n v="5"/>
    <n v="0"/>
    <n v="0"/>
    <n v="5"/>
    <n v="0"/>
    <s v="09.12.2025"/>
    <x v="16"/>
    <s v="19.07.2026"/>
    <n v="30"/>
    <x v="0"/>
  </r>
  <r>
    <s v="TO"/>
    <n v="0"/>
    <n v="0"/>
    <n v="5"/>
    <n v="9064"/>
    <s v="17670"/>
    <s v="20 Jul 2026"/>
    <s v="20"/>
    <s v="Jul"/>
    <s v="25 Jul 2026"/>
    <s v="25"/>
    <s v="Jul"/>
    <n v="5"/>
    <n v="5"/>
    <n v="0"/>
    <n v="0"/>
    <s v="КЛУБ МАГЕЛАН - ООД"/>
    <x v="6"/>
    <n v="3"/>
    <n v="1"/>
    <n v="1952.3095060000001"/>
    <n v="390.4619012"/>
    <m/>
    <s v="09 Dec 2025 11:36"/>
    <s v="09 Dec 2025"/>
    <s v="Dec"/>
    <n v="0"/>
    <n v="0"/>
    <n v="5"/>
    <n v="0"/>
    <n v="0"/>
    <n v="5"/>
    <n v="0"/>
    <s v="09.12.2025"/>
    <x v="16"/>
    <s v="20.07.2026"/>
    <n v="30"/>
    <x v="0"/>
  </r>
  <r>
    <s v="TO"/>
    <n v="0"/>
    <n v="0"/>
    <n v="5"/>
    <n v="8692"/>
    <s v="1178087.222508"/>
    <s v="19 Jul 2026"/>
    <s v="19"/>
    <s v="Jul"/>
    <s v="24 Jul 2026"/>
    <s v="24"/>
    <s v="Jul"/>
    <n v="5"/>
    <n v="5"/>
    <n v="0"/>
    <n v="0"/>
    <s v="СЛР-ХОЛИДЕЙ-СЪРВИС ЕООД"/>
    <x v="6"/>
    <n v="3"/>
    <n v="0"/>
    <n v="1802.1995535000001"/>
    <n v="360.43991070000004"/>
    <s v="Romania"/>
    <s v="21 Nov 2025 16:50"/>
    <s v="21 Nov 2025"/>
    <s v="Nov"/>
    <n v="0"/>
    <n v="0"/>
    <n v="5"/>
    <n v="0"/>
    <n v="0"/>
    <n v="5"/>
    <n v="0"/>
    <s v="21.11.2025"/>
    <x v="12"/>
    <s v="19.07.2026"/>
    <n v="30"/>
    <x v="0"/>
  </r>
  <r>
    <s v="TO"/>
    <n v="0"/>
    <n v="8"/>
    <n v="0"/>
    <n v="8477"/>
    <s v="1175624.221419"/>
    <s v="03 Jul 2026"/>
    <s v="03"/>
    <s v="Jul"/>
    <s v="11 Jul 2026"/>
    <s v="11"/>
    <s v="Jul"/>
    <n v="8"/>
    <n v="8"/>
    <n v="0"/>
    <n v="0"/>
    <s v="СЛР-ХОЛИДЕЙ-СЪРВИС ЕООД"/>
    <x v="4"/>
    <n v="2"/>
    <n v="1"/>
    <n v="2032.6941189999998"/>
    <n v="254.08676487499997"/>
    <s v="Romania"/>
    <s v="14 Nov 2025 10:46"/>
    <s v="14 Nov 2025"/>
    <s v="Nov"/>
    <n v="0"/>
    <n v="0"/>
    <n v="8"/>
    <n v="0"/>
    <n v="0"/>
    <n v="8"/>
    <n v="0"/>
    <s v="14.11.2025"/>
    <x v="11"/>
    <s v="03.07.2026"/>
    <n v="27"/>
    <x v="0"/>
  </r>
  <r>
    <s v="TO"/>
    <n v="0"/>
    <n v="5"/>
    <n v="0"/>
    <n v="9069"/>
    <s v="2315453"/>
    <s v="06 Jul 2026"/>
    <s v="06"/>
    <s v="Jul"/>
    <s v="11 Jul 2026"/>
    <s v="11"/>
    <s v="Jul"/>
    <n v="5"/>
    <n v="5"/>
    <n v="0"/>
    <n v="0"/>
    <s v="ТУРИСТИЧЕСКА АГЕНЦИЯ СОЛВЕКС - ЕООД"/>
    <x v="6"/>
    <n v="2"/>
    <n v="2"/>
    <n v="1702.7651562999999"/>
    <n v="340.55303126000001"/>
    <s v="[&quot;RO&quot;]"/>
    <s v="09 Dec 2025 12:00"/>
    <s v="09 Dec 2025"/>
    <s v="Dec"/>
    <n v="0"/>
    <n v="0"/>
    <n v="5"/>
    <n v="0"/>
    <n v="0"/>
    <n v="5"/>
    <n v="0"/>
    <s v="09.12.2025"/>
    <x v="16"/>
    <s v="06.07.2026"/>
    <n v="28"/>
    <x v="0"/>
  </r>
  <r>
    <s v="TO"/>
    <n v="0"/>
    <n v="5"/>
    <n v="0"/>
    <n v="9070"/>
    <s v="14952078"/>
    <s v="01 Jul 2026"/>
    <s v="01"/>
    <s v="Jul"/>
    <s v="06 Jul 2026"/>
    <s v="06"/>
    <s v="Jul"/>
    <n v="5"/>
    <n v="5"/>
    <n v="0"/>
    <n v="0"/>
    <s v="ДЕСТИНЕЙШЪН ТУРИСТИК СЪРВИСИС - ЕООД"/>
    <x v="6"/>
    <n v="2"/>
    <n v="1"/>
    <n v="1306.298857"/>
    <n v="261.25977139999998"/>
    <s v="Romania"/>
    <s v="09 Dec 2025 12:02"/>
    <s v="08 Dec 2025"/>
    <s v="Dec"/>
    <n v="0"/>
    <n v="0"/>
    <n v="5"/>
    <n v="0"/>
    <n v="0"/>
    <n v="5"/>
    <n v="0"/>
    <s v="09.12.2025"/>
    <x v="16"/>
    <s v="01.07.2026"/>
    <n v="27"/>
    <x v="0"/>
  </r>
  <r>
    <s v="TO"/>
    <n v="0"/>
    <n v="0"/>
    <n v="5"/>
    <n v="8443"/>
    <s v="1175162.221230"/>
    <s v="21 Jul 2026"/>
    <s v="21"/>
    <s v="Jul"/>
    <s v="26 Jul 2026"/>
    <s v="26"/>
    <s v="Jul"/>
    <n v="5"/>
    <n v="5"/>
    <n v="0"/>
    <n v="0"/>
    <s v="СЛР-ХОЛИДЕЙ-СЪРВИС ЕООД"/>
    <x v="4"/>
    <n v="2"/>
    <n v="2"/>
    <n v="1709.1020455"/>
    <n v="341.82040910000001"/>
    <s v="Romania"/>
    <s v="13 Nov 2025 09:48"/>
    <s v="13 Nov 2025"/>
    <s v="Nov"/>
    <n v="0"/>
    <n v="0"/>
    <n v="5"/>
    <n v="0"/>
    <n v="0"/>
    <n v="5"/>
    <n v="0"/>
    <s v="13.11.2025"/>
    <x v="11"/>
    <s v="21.07.2026"/>
    <n v="30"/>
    <x v="0"/>
  </r>
  <r>
    <s v="TO"/>
    <n v="0"/>
    <n v="0"/>
    <n v="6"/>
    <n v="8459"/>
    <s v="2311523"/>
    <s v="24 Jul 2026"/>
    <s v="24"/>
    <s v="Jul"/>
    <s v="30 Jul 2026"/>
    <s v="30"/>
    <s v="Jul"/>
    <n v="6"/>
    <n v="6"/>
    <n v="0"/>
    <n v="0"/>
    <s v="ТУРИСТИЧЕСКА АГЕНЦИЯ СОЛВЕКС - ЕООД"/>
    <x v="6"/>
    <n v="3"/>
    <n v="0"/>
    <n v="2162.6394642"/>
    <n v="360.43991069999998"/>
    <s v="[&quot;RO&quot;]"/>
    <s v="13 Nov 2025 14:14"/>
    <s v="13 Nov 2025"/>
    <s v="Nov"/>
    <n v="0"/>
    <n v="0"/>
    <n v="6"/>
    <n v="0"/>
    <n v="0"/>
    <n v="6"/>
    <n v="0"/>
    <s v="13.11.2025"/>
    <x v="11"/>
    <s v="24.07.2026"/>
    <n v="30"/>
    <x v="0"/>
  </r>
  <r>
    <s v="TO"/>
    <n v="0"/>
    <n v="7"/>
    <n v="0"/>
    <n v="8348"/>
    <s v="1174614.221001"/>
    <s v="01 Jul 2026"/>
    <s v="01"/>
    <s v="Jul"/>
    <s v="08 Jul 2026"/>
    <s v="08"/>
    <s v="Jul"/>
    <n v="7"/>
    <n v="7"/>
    <n v="0"/>
    <n v="0"/>
    <s v="СЛР-ХОЛИДЕЙ-СЪРВИС ЕООД"/>
    <x v="6"/>
    <n v="3"/>
    <n v="1"/>
    <n v="2278.9722326000001"/>
    <n v="325.56746179999999"/>
    <s v="Romania"/>
    <s v="11 Nov 2025 13:40"/>
    <s v="11 Nov 2025"/>
    <s v="Nov"/>
    <n v="0"/>
    <n v="0"/>
    <n v="7"/>
    <n v="0"/>
    <n v="0"/>
    <n v="7"/>
    <n v="0"/>
    <s v="11.11.2025"/>
    <x v="11"/>
    <s v="01.07.2026"/>
    <n v="27"/>
    <x v="0"/>
  </r>
  <r>
    <s v="TO"/>
    <n v="0"/>
    <n v="0"/>
    <n v="5"/>
    <n v="8458"/>
    <s v="2311513"/>
    <s v="26 Jul 2026"/>
    <s v="26"/>
    <s v="Jul"/>
    <s v="31 Jul 2026"/>
    <s v="31"/>
    <s v="Jul"/>
    <n v="5"/>
    <n v="5"/>
    <n v="0"/>
    <n v="0"/>
    <s v="ТУРИСТИЧЕСКА АГЕНЦИЯ СОЛВЕКС - ЕООД"/>
    <x v="6"/>
    <n v="3"/>
    <n v="1"/>
    <n v="1802.1995535000001"/>
    <n v="360.43991070000004"/>
    <s v="[&quot;RO&quot;]"/>
    <s v="13 Nov 2025 13:50"/>
    <s v="13 Nov 2025"/>
    <s v="Nov"/>
    <n v="0"/>
    <n v="0"/>
    <n v="5"/>
    <n v="0"/>
    <n v="0"/>
    <n v="5"/>
    <n v="0"/>
    <s v="13.11.2025"/>
    <x v="11"/>
    <s v="26.07.2026"/>
    <n v="31"/>
    <x v="0"/>
  </r>
  <r>
    <s v="TO"/>
    <n v="0"/>
    <n v="0"/>
    <n v="6"/>
    <n v="8451"/>
    <s v="1175313.221270"/>
    <s v="20 Jul 2026"/>
    <s v="20"/>
    <s v="Jul"/>
    <s v="26 Jul 2026"/>
    <s v="26"/>
    <s v="Jul"/>
    <n v="6"/>
    <n v="6"/>
    <n v="0"/>
    <n v="0"/>
    <s v="СЛР-ХОЛИДЕЙ-СЪРВИС ЕООД"/>
    <x v="4"/>
    <n v="2"/>
    <n v="2"/>
    <n v="2050.9224545999996"/>
    <n v="341.82040909999995"/>
    <s v="Romania"/>
    <s v="13 Nov 2025 11:35"/>
    <s v="13 Nov 2025"/>
    <s v="Nov"/>
    <n v="0"/>
    <n v="0"/>
    <n v="6"/>
    <n v="0"/>
    <n v="0"/>
    <n v="6"/>
    <n v="0"/>
    <s v="13.11.2025"/>
    <x v="11"/>
    <s v="20.07.2026"/>
    <n v="30"/>
    <x v="0"/>
  </r>
  <r>
    <s v="TO"/>
    <n v="0"/>
    <n v="0"/>
    <n v="6"/>
    <n v="8447"/>
    <s v="1175181.221237"/>
    <s v="26 Jul 2026"/>
    <s v="26"/>
    <s v="Jul"/>
    <s v="01 Aug 2026"/>
    <s v="01"/>
    <s v="Aug"/>
    <n v="6"/>
    <n v="-25"/>
    <n v="5"/>
    <n v="0"/>
    <s v="СЛР-ХОЛИДЕЙ-СЪРВИС ЕООД"/>
    <x v="5"/>
    <n v="2"/>
    <n v="2"/>
    <n v="2325.5209866"/>
    <n v="387.58683109999998"/>
    <s v="Romania"/>
    <s v="13 Nov 2025 10:08"/>
    <s v="13 Nov 2025"/>
    <s v="Nov"/>
    <n v="0"/>
    <n v="0"/>
    <n v="5"/>
    <n v="0"/>
    <n v="0"/>
    <n v="5"/>
    <n v="-1"/>
    <s v="13.11.2025"/>
    <x v="11"/>
    <s v="26.07.2026"/>
    <n v="31"/>
    <x v="0"/>
  </r>
  <r>
    <s v="TO"/>
    <n v="0"/>
    <n v="0"/>
    <n v="5"/>
    <n v="8362"/>
    <s v="1174629.221018"/>
    <s v="30 Jul 2026"/>
    <s v="30"/>
    <s v="Jul"/>
    <s v="04 Aug 2026"/>
    <s v="04"/>
    <s v="Aug"/>
    <n v="5"/>
    <n v="-26"/>
    <n v="1"/>
    <n v="3"/>
    <s v="СЛР-ХОЛИДЕЙ-СЪРВИС ЕООД"/>
    <x v="6"/>
    <n v="2"/>
    <n v="2"/>
    <n v="1668.714156"/>
    <n v="333.74283120000001"/>
    <s v="Romania"/>
    <s v="11 Nov 2025 15:45"/>
    <s v="11 Nov 2025"/>
    <s v="Nov"/>
    <n v="0"/>
    <n v="0"/>
    <n v="1"/>
    <n v="3"/>
    <n v="0"/>
    <n v="4"/>
    <n v="-1"/>
    <s v="11.11.2025"/>
    <x v="11"/>
    <s v="30.07.2026"/>
    <n v="31"/>
    <x v="0"/>
  </r>
  <r>
    <s v="TO"/>
    <n v="0"/>
    <n v="4"/>
    <n v="1"/>
    <n v="8826"/>
    <s v="1179269.223006"/>
    <s v="07 Jul 2026"/>
    <s v="07"/>
    <s v="Jul"/>
    <s v="12 Jul 2026"/>
    <s v="12"/>
    <s v="Jul"/>
    <n v="5"/>
    <n v="5"/>
    <n v="0"/>
    <n v="0"/>
    <s v="СЛР-ХОЛИДЕЙ-СЪРВИС ЕООД"/>
    <x v="3"/>
    <n v="3"/>
    <n v="0"/>
    <n v="1924.0086458999999"/>
    <n v="384.80172918"/>
    <s v="Romania"/>
    <s v="26 Nov 2025 09:48"/>
    <s v="26 Nov 2025"/>
    <s v="Nov"/>
    <n v="0"/>
    <n v="0"/>
    <n v="5"/>
    <n v="0"/>
    <n v="0"/>
    <n v="5"/>
    <n v="0"/>
    <s v="26.11.2025"/>
    <x v="15"/>
    <s v="07.07.2026"/>
    <n v="28"/>
    <x v="0"/>
  </r>
  <r>
    <s v="TO"/>
    <n v="0"/>
    <n v="0"/>
    <n v="6"/>
    <n v="8405"/>
    <s v="17037"/>
    <s v="13 Jul 2026"/>
    <s v="13"/>
    <s v="Jul"/>
    <s v="19 Jul 2026"/>
    <s v="19"/>
    <s v="Jul"/>
    <n v="6"/>
    <n v="6"/>
    <n v="0"/>
    <n v="0"/>
    <s v="КЛУБ МАГЕЛАН - ООД"/>
    <x v="6"/>
    <n v="2"/>
    <n v="0"/>
    <n v="1601.9421197999998"/>
    <n v="266.99035329999998"/>
    <m/>
    <s v="12 Nov 2025 10:24"/>
    <s v="12 Nov 2025"/>
    <s v="Nov"/>
    <n v="0"/>
    <n v="0"/>
    <n v="6"/>
    <n v="0"/>
    <n v="0"/>
    <n v="6"/>
    <n v="0"/>
    <s v="12.11.2025"/>
    <x v="11"/>
    <s v="13.07.2026"/>
    <n v="29"/>
    <x v="0"/>
  </r>
  <r>
    <s v="TO"/>
    <n v="0"/>
    <n v="0"/>
    <n v="6"/>
    <n v="8832"/>
    <s v="1179228.223054"/>
    <s v="17 Jul 2026"/>
    <s v="17"/>
    <s v="Jul"/>
    <s v="23 Jul 2026"/>
    <s v="23"/>
    <s v="Jul"/>
    <n v="6"/>
    <n v="6"/>
    <n v="0"/>
    <n v="0"/>
    <s v="СЛР-ХОЛИДЕЙ-СЪРВИС ЕООД"/>
    <x v="5"/>
    <n v="2"/>
    <n v="1"/>
    <n v="2015.3654652"/>
    <n v="335.8942442"/>
    <s v="Romania"/>
    <s v="26 Nov 2025 11:25"/>
    <s v="25 Nov 2025"/>
    <s v="Nov"/>
    <n v="0"/>
    <n v="0"/>
    <n v="6"/>
    <n v="0"/>
    <n v="0"/>
    <n v="6"/>
    <n v="0"/>
    <s v="26.11.2025"/>
    <x v="15"/>
    <s v="17.07.2026"/>
    <n v="29"/>
    <x v="0"/>
  </r>
  <r>
    <s v="TO"/>
    <n v="0"/>
    <n v="2"/>
    <n v="3"/>
    <n v="8191"/>
    <s v="16923"/>
    <s v="09 Jul 2026"/>
    <s v="09"/>
    <s v="Jul"/>
    <s v="14 Jul 2026"/>
    <s v="14"/>
    <s v="Jul"/>
    <n v="5"/>
    <n v="5"/>
    <n v="0"/>
    <n v="0"/>
    <s v="КЛУБ МАГЕЛАН - ООД"/>
    <x v="2"/>
    <n v="2"/>
    <n v="2"/>
    <n v="1735.9947079999999"/>
    <n v="347.19894160000001"/>
    <m/>
    <s v="07 Nov 2025 13:27"/>
    <s v="07 Nov 2025"/>
    <s v="Nov"/>
    <n v="0"/>
    <n v="0"/>
    <n v="5"/>
    <n v="0"/>
    <n v="0"/>
    <n v="5"/>
    <n v="0"/>
    <s v="07.11.2025"/>
    <x v="3"/>
    <s v="09.07.2026"/>
    <n v="28"/>
    <x v="0"/>
  </r>
  <r>
    <s v="TO"/>
    <n v="0"/>
    <n v="7"/>
    <n v="0"/>
    <n v="8679"/>
    <s v="1178008.222461"/>
    <s v="04 Jul 2026"/>
    <s v="04"/>
    <s v="Jul"/>
    <s v="11 Jul 2026"/>
    <s v="11"/>
    <s v="Jul"/>
    <n v="7"/>
    <n v="7"/>
    <n v="0"/>
    <n v="0"/>
    <s v="СЛР-ХОЛИДЕЙ-СЪРВИС ЕООД"/>
    <x v="4"/>
    <n v="2"/>
    <n v="2"/>
    <n v="1601.9421197999998"/>
    <n v="228.84887425714282"/>
    <s v="Romania"/>
    <s v="21 Nov 2025 13:27"/>
    <s v="21 Nov 2025"/>
    <s v="Nov"/>
    <n v="0"/>
    <n v="0"/>
    <n v="7"/>
    <n v="0"/>
    <n v="0"/>
    <n v="7"/>
    <n v="0"/>
    <s v="21.11.2025"/>
    <x v="12"/>
    <s v="04.07.2026"/>
    <n v="27"/>
    <x v="0"/>
  </r>
  <r>
    <s v="TO"/>
    <n v="0"/>
    <n v="0"/>
    <n v="6"/>
    <n v="8833"/>
    <s v="1179230.223055"/>
    <s v="17 Jul 2026"/>
    <s v="17"/>
    <s v="Jul"/>
    <s v="23 Jul 2026"/>
    <s v="23"/>
    <s v="Jul"/>
    <n v="6"/>
    <n v="6"/>
    <n v="0"/>
    <n v="0"/>
    <s v="СЛР-ХОЛИДЕЙ-СЪРВИС ЕООД"/>
    <x v="2"/>
    <n v="2"/>
    <n v="0"/>
    <n v="1805.5440228"/>
    <n v="300.92400379999998"/>
    <s v="Romania"/>
    <s v="26 Nov 2025 11:25"/>
    <s v="25 Nov 2025"/>
    <s v="Nov"/>
    <n v="0"/>
    <n v="0"/>
    <n v="6"/>
    <n v="0"/>
    <n v="0"/>
    <n v="6"/>
    <n v="0"/>
    <s v="26.11.2025"/>
    <x v="15"/>
    <s v="17.07.2026"/>
    <n v="29"/>
    <x v="0"/>
  </r>
  <r>
    <s v="TO"/>
    <n v="0"/>
    <n v="5"/>
    <n v="1"/>
    <n v="9234"/>
    <s v="1183838.225888"/>
    <s v="06 Jul 2026"/>
    <s v="06"/>
    <s v="Jul"/>
    <s v="12 Jul 2026"/>
    <s v="12"/>
    <s v="Jul"/>
    <n v="6"/>
    <n v="6"/>
    <n v="0"/>
    <n v="0"/>
    <s v="СЛР-ХОЛИДЕЙ-СЪРВИС ЕООД"/>
    <x v="4"/>
    <n v="2"/>
    <n v="2"/>
    <n v="2116.8730421999999"/>
    <n v="352.81217369999996"/>
    <s v="Romania"/>
    <s v="29 Dec 2025 19:32"/>
    <s v="29 Dec 2025"/>
    <s v="Dec"/>
    <n v="0"/>
    <n v="0"/>
    <n v="6"/>
    <n v="0"/>
    <n v="0"/>
    <n v="6"/>
    <n v="0"/>
    <s v="29.12.2025"/>
    <x v="18"/>
    <s v="06.07.2026"/>
    <n v="28"/>
    <x v="0"/>
  </r>
  <r>
    <s v="TO"/>
    <n v="0"/>
    <n v="0"/>
    <n v="6"/>
    <n v="9117"/>
    <s v="96192"/>
    <s v="13 Jul 2026"/>
    <s v="13"/>
    <s v="Jul"/>
    <s v="19 Jul 2026"/>
    <s v="19"/>
    <s v="Jul"/>
    <n v="6"/>
    <n v="6"/>
    <n v="0"/>
    <n v="0"/>
    <s v="ДЕСТИНЕЙШЪН ТУРИСТИК СЪРВИСИС - ЕООД"/>
    <x v="4"/>
    <n v="2"/>
    <n v="1"/>
    <n v="1640.7849035999998"/>
    <n v="273.46415059999998"/>
    <m/>
    <s v="16 Dec 2025 09:56"/>
    <s v="23 Nov 2025"/>
    <s v="Dec"/>
    <n v="0"/>
    <n v="0"/>
    <n v="6"/>
    <n v="0"/>
    <n v="0"/>
    <n v="6"/>
    <n v="0"/>
    <s v="16.12.2025"/>
    <x v="10"/>
    <s v="13.07.2026"/>
    <n v="29"/>
    <x v="0"/>
  </r>
  <r>
    <s v="TO"/>
    <n v="0"/>
    <n v="0"/>
    <n v="5"/>
    <n v="9261"/>
    <s v="51796"/>
    <s v="20 Jul 2026"/>
    <s v="20"/>
    <s v="Jul"/>
    <s v="25 Jul 2026"/>
    <s v="25"/>
    <s v="Jul"/>
    <n v="5"/>
    <n v="5"/>
    <n v="0"/>
    <n v="0"/>
    <s v="КЛУБ МАГЕЛАН - ООД"/>
    <x v="4"/>
    <n v="3"/>
    <n v="1"/>
    <n v="1999.5428005000001"/>
    <n v="399.90856010000005"/>
    <s v="Romania"/>
    <s v="30 Dec 2025 14:17"/>
    <s v="30 Dec 2025"/>
    <s v="Dec"/>
    <n v="0"/>
    <n v="0"/>
    <n v="5"/>
    <n v="0"/>
    <n v="0"/>
    <n v="5"/>
    <n v="0"/>
    <s v="30.12.2025"/>
    <x v="18"/>
    <s v="20.07.2026"/>
    <n v="30"/>
    <x v="0"/>
  </r>
  <r>
    <s v="TO"/>
    <n v="0"/>
    <n v="0"/>
    <n v="6"/>
    <n v="9118"/>
    <s v="96203"/>
    <s v="13 Jul 2026"/>
    <s v="13"/>
    <s v="Jul"/>
    <s v="19 Jul 2026"/>
    <s v="19"/>
    <s v="Jul"/>
    <n v="6"/>
    <n v="6"/>
    <n v="0"/>
    <n v="0"/>
    <s v="ДЕСТИНЕЙШЪН ТУРИСТИК СЪРВИСИС - ЕООД"/>
    <x v="4"/>
    <n v="2"/>
    <n v="1"/>
    <n v="1640.7849035999998"/>
    <n v="273.46415059999998"/>
    <m/>
    <s v="16 Dec 2025 09:58"/>
    <s v="23 Nov 2025"/>
    <s v="Dec"/>
    <n v="0"/>
    <n v="0"/>
    <n v="6"/>
    <n v="0"/>
    <n v="0"/>
    <n v="6"/>
    <n v="0"/>
    <s v="16.12.2025"/>
    <x v="10"/>
    <s v="13.07.2026"/>
    <n v="29"/>
    <x v="0"/>
  </r>
  <r>
    <s v="TOPOLA SKIES"/>
    <n v="0"/>
    <n v="0"/>
    <n v="5"/>
    <n v="8651"/>
    <s v="411956"/>
    <s v="29 Jul 2026"/>
    <s v="29"/>
    <s v="Jul"/>
    <s v="03 Aug 2026"/>
    <s v="03"/>
    <s v="Aug"/>
    <n v="5"/>
    <n v="-26"/>
    <n v="2"/>
    <n v="2"/>
    <s v="TOPOLA SKIES"/>
    <x v="7"/>
    <n v="3"/>
    <n v="2"/>
    <n v="3100.6006254128433"/>
    <n v="620.1237137614678"/>
    <m/>
    <s v="20 Nov 2025 19:34"/>
    <s v="20 Nov 2025"/>
    <s v="Nov"/>
    <n v="0"/>
    <n v="0"/>
    <n v="2"/>
    <n v="2"/>
    <n v="0"/>
    <n v="4"/>
    <n v="-1"/>
    <s v="20.11.2025"/>
    <x v="12"/>
    <s v="29.07.2026"/>
    <n v="31"/>
    <x v="0"/>
  </r>
  <r>
    <s v="BOOKING"/>
    <n v="0"/>
    <n v="0"/>
    <n v="4"/>
    <n v="9031"/>
    <s v="6121601674"/>
    <s v="13 Jul 2026"/>
    <s v="13"/>
    <s v="Jul"/>
    <s v="17 Jul 2026"/>
    <s v="17"/>
    <s v="Jul"/>
    <n v="4"/>
    <n v="4"/>
    <n v="0"/>
    <n v="0"/>
    <s v="BOOKING"/>
    <x v="5"/>
    <n v="2"/>
    <n v="1"/>
    <n v="2209.1907302752288"/>
    <n v="552.2976825688072"/>
    <s v="Romania"/>
    <s v="05 Dec 2025 21:28"/>
    <s v="05 Dec 2025"/>
    <s v="Dec"/>
    <n v="0"/>
    <n v="0"/>
    <n v="4"/>
    <n v="0"/>
    <n v="0"/>
    <n v="4"/>
    <n v="0"/>
    <s v="05.12.2025"/>
    <x v="13"/>
    <s v="13.07.2026"/>
    <n v="29"/>
    <x v="0"/>
  </r>
  <r>
    <s v="TO"/>
    <n v="0"/>
    <n v="0"/>
    <n v="5"/>
    <n v="8950"/>
    <s v="1180317.223590"/>
    <s v="20 Jul 2026"/>
    <s v="20"/>
    <s v="Jul"/>
    <s v="25 Jul 2026"/>
    <s v="25"/>
    <s v="Jul"/>
    <n v="5"/>
    <n v="5"/>
    <n v="0"/>
    <n v="0"/>
    <s v="СЛР-ХОЛИДЕЙ-СЪРВИС ЕООД"/>
    <x v="4"/>
    <n v="2"/>
    <n v="0"/>
    <n v="1481.1500589999998"/>
    <n v="296.23001179999994"/>
    <s v="Romania"/>
    <s v="01 Dec 2025 09:40"/>
    <s v="28 Nov 2025"/>
    <s v="Dec"/>
    <n v="0"/>
    <n v="0"/>
    <n v="5"/>
    <n v="0"/>
    <n v="0"/>
    <n v="5"/>
    <n v="0"/>
    <s v="01.12.2025"/>
    <x v="13"/>
    <s v="20.07.2026"/>
    <n v="30"/>
    <x v="0"/>
  </r>
  <r>
    <s v="TO"/>
    <n v="0"/>
    <n v="0"/>
    <n v="5"/>
    <n v="8554"/>
    <s v="17123"/>
    <s v="20 Jul 2026"/>
    <s v="20"/>
    <s v="Jul"/>
    <s v="25 Jul 2026"/>
    <s v="25"/>
    <s v="Jul"/>
    <n v="5"/>
    <n v="5"/>
    <n v="0"/>
    <n v="0"/>
    <s v="КЛУБ МАГЕЛАН - ООД"/>
    <x v="2"/>
    <n v="3"/>
    <n v="1"/>
    <n v="1874.8586379999999"/>
    <n v="374.97172760000001"/>
    <m/>
    <s v="17 Nov 2025 11:15"/>
    <s v="17 Nov 2025"/>
    <s v="Nov"/>
    <n v="0"/>
    <n v="0"/>
    <n v="5"/>
    <n v="0"/>
    <n v="0"/>
    <n v="5"/>
    <n v="0"/>
    <s v="17.11.2025"/>
    <x v="12"/>
    <s v="20.07.2026"/>
    <n v="30"/>
    <x v="0"/>
  </r>
  <r>
    <s v="TO"/>
    <n v="0"/>
    <n v="0"/>
    <n v="6"/>
    <n v="8413"/>
    <s v="NT308303"/>
    <s v="20 Jul 2026"/>
    <s v="20"/>
    <s v="Jul"/>
    <s v="26 Jul 2026"/>
    <s v="26"/>
    <s v="Jul"/>
    <n v="6"/>
    <n v="6"/>
    <n v="0"/>
    <n v="0"/>
    <s v="НОВОТОН - ЕООД"/>
    <x v="4"/>
    <n v="2"/>
    <n v="1"/>
    <n v="1640.7849035999998"/>
    <n v="273.46415059999998"/>
    <m/>
    <s v="12 Nov 2025 12:18"/>
    <s v="12 Nov 2025"/>
    <s v="Nov"/>
    <n v="0"/>
    <n v="0"/>
    <n v="6"/>
    <n v="0"/>
    <n v="0"/>
    <n v="6"/>
    <n v="0"/>
    <s v="12.11.2025"/>
    <x v="11"/>
    <s v="20.07.2026"/>
    <n v="30"/>
    <x v="0"/>
  </r>
  <r>
    <s v="TO"/>
    <n v="0"/>
    <n v="0"/>
    <n v="5"/>
    <n v="8837"/>
    <s v="2313569"/>
    <s v="31 Jul 2026"/>
    <s v="31"/>
    <s v="Jul"/>
    <s v="05 Aug 2026"/>
    <s v="05"/>
    <s v="Aug"/>
    <n v="5"/>
    <n v="-26"/>
    <n v="0"/>
    <n v="4"/>
    <s v="ТУРИСТИЧЕСКА АГЕНЦИЯ СОЛВЕКС - ЕООД"/>
    <x v="6"/>
    <n v="2"/>
    <n v="1"/>
    <n v="1446.1407019999999"/>
    <n v="289.22814039999997"/>
    <s v="Romania"/>
    <s v="26 Nov 2025 12:31"/>
    <s v="26 Nov 2025"/>
    <s v="Nov"/>
    <n v="0"/>
    <n v="0"/>
    <n v="0"/>
    <n v="4"/>
    <n v="0"/>
    <n v="4"/>
    <n v="-1"/>
    <s v="26.11.2025"/>
    <x v="15"/>
    <s v="31.07.2026"/>
    <n v="31"/>
    <x v="0"/>
  </r>
  <r>
    <s v="TO"/>
    <n v="0"/>
    <n v="0"/>
    <n v="6"/>
    <n v="8356"/>
    <s v="0438"/>
    <s v="20 Jul 2026"/>
    <s v="20"/>
    <s v="Jul"/>
    <s v="26 Jul 2026"/>
    <s v="26"/>
    <s v="Jul"/>
    <n v="6"/>
    <n v="6"/>
    <n v="0"/>
    <n v="0"/>
    <s v="ТЕДИ - КАМ - ЕООД"/>
    <x v="2"/>
    <n v="3"/>
    <n v="1"/>
    <n v="2249.8303655999998"/>
    <n v="374.97172759999995"/>
    <s v="Romania"/>
    <s v="11 Nov 2025 14:16"/>
    <s v="11 Nov 2025"/>
    <s v="Nov"/>
    <n v="0"/>
    <n v="0"/>
    <n v="6"/>
    <n v="0"/>
    <n v="0"/>
    <n v="6"/>
    <n v="0"/>
    <s v="11.11.2025"/>
    <x v="11"/>
    <s v="20.07.2026"/>
    <n v="30"/>
    <x v="0"/>
  </r>
  <r>
    <s v="TO"/>
    <n v="0"/>
    <n v="0"/>
    <n v="5"/>
    <n v="9347"/>
    <s v="2317487"/>
    <s v="29 Jul 2026"/>
    <s v="29"/>
    <s v="Jul"/>
    <s v="03 Aug 2026"/>
    <s v="03"/>
    <s v="Aug"/>
    <n v="5"/>
    <n v="-26"/>
    <n v="2"/>
    <n v="2"/>
    <s v="ТУРИСТИЧЕСКА АГЕНЦИЯ СОЛВЕКС - ЕООД"/>
    <x v="6"/>
    <n v="1"/>
    <n v="0"/>
    <n v="1012.337608"/>
    <n v="202.4675216"/>
    <s v="Romania"/>
    <s v="05 Jan 2026 10:06"/>
    <s v="31 Dec 2025"/>
    <s v="Jan"/>
    <n v="0"/>
    <n v="0"/>
    <n v="2"/>
    <n v="2"/>
    <n v="0"/>
    <n v="4"/>
    <n v="-1"/>
    <s v="05.01.2025"/>
    <x v="1"/>
    <s v="29.07.2026"/>
    <n v="31"/>
    <x v="0"/>
  </r>
  <r>
    <s v="TO"/>
    <n v="0"/>
    <n v="0"/>
    <n v="7"/>
    <n v="8874"/>
    <s v="2313866"/>
    <s v="11 Jul 2026"/>
    <s v="11"/>
    <s v="Jul"/>
    <s v="18 Jul 2026"/>
    <s v="18"/>
    <s v="Jul"/>
    <n v="7"/>
    <n v="7"/>
    <n v="0"/>
    <n v="0"/>
    <s v="ТУРИСТИЧЕСКА АГЕНЦИЯ СОЛВЕКС - ЕООД"/>
    <x v="6"/>
    <n v="2"/>
    <n v="1"/>
    <n v="2024.5969828000002"/>
    <n v="289.22814040000003"/>
    <s v="Romania"/>
    <s v="27 Nov 2025 13:44"/>
    <s v="27 Nov 2025"/>
    <s v="Nov"/>
    <n v="0"/>
    <n v="0"/>
    <n v="7"/>
    <n v="0"/>
    <n v="0"/>
    <n v="7"/>
    <n v="0"/>
    <s v="27.11.2025"/>
    <x v="15"/>
    <s v="11.07.2026"/>
    <n v="28"/>
    <x v="0"/>
  </r>
  <r>
    <s v="TO"/>
    <n v="0"/>
    <n v="0"/>
    <n v="6"/>
    <n v="8674"/>
    <s v="1177941.222450"/>
    <s v="16 Jul 2026"/>
    <s v="16"/>
    <s v="Jul"/>
    <s v="22 Jul 2026"/>
    <s v="22"/>
    <s v="Jul"/>
    <n v="6"/>
    <n v="6"/>
    <n v="0"/>
    <n v="0"/>
    <s v="СЛР-ХОЛИДЕЙ-СЪРВИС ЕООД"/>
    <x v="7"/>
    <n v="2"/>
    <n v="3"/>
    <n v="3100.6164156"/>
    <n v="516.76940260000003"/>
    <s v="Romania"/>
    <s v="21 Nov 2025 11:11"/>
    <s v="21 Nov 2025"/>
    <s v="Nov"/>
    <n v="0"/>
    <n v="0"/>
    <n v="6"/>
    <n v="0"/>
    <n v="0"/>
    <n v="6"/>
    <n v="0"/>
    <s v="21.11.2025"/>
    <x v="12"/>
    <s v="16.07.2026"/>
    <n v="29"/>
    <x v="0"/>
  </r>
  <r>
    <s v="TO"/>
    <n v="0"/>
    <n v="5"/>
    <n v="0"/>
    <n v="8186"/>
    <s v="NT307571"/>
    <s v="06 Jul 2026"/>
    <s v="06"/>
    <s v="Jul"/>
    <s v="11 Jul 2026"/>
    <s v="11"/>
    <s v="Jul"/>
    <n v="5"/>
    <n v="5"/>
    <n v="0"/>
    <n v="0"/>
    <s v="НОВОТОН - ЕООД"/>
    <x v="4"/>
    <n v="3"/>
    <n v="1"/>
    <n v="1741.1972157999999"/>
    <n v="348.23944315999995"/>
    <m/>
    <s v="07 Nov 2025 12:43"/>
    <s v="07 Nov 2025"/>
    <s v="Nov"/>
    <n v="0"/>
    <n v="0"/>
    <n v="5"/>
    <n v="0"/>
    <n v="0"/>
    <n v="5"/>
    <n v="0"/>
    <s v="07.11.2025"/>
    <x v="3"/>
    <s v="06.07.2026"/>
    <n v="28"/>
    <x v="0"/>
  </r>
  <r>
    <s v="TO"/>
    <n v="0"/>
    <n v="0"/>
    <n v="6"/>
    <n v="9166"/>
    <s v="60482"/>
    <s v="24 Jul 2026"/>
    <s v="24"/>
    <s v="Jul"/>
    <s v="30 Jul 2026"/>
    <s v="30"/>
    <s v="Jul"/>
    <n v="6"/>
    <n v="6"/>
    <n v="0"/>
    <n v="0"/>
    <s v="КЛУБ МАГЕЛАН - ООД"/>
    <x v="4"/>
    <n v="3"/>
    <n v="1"/>
    <n v="2399.4513606"/>
    <n v="399.90856009999999"/>
    <s v="Romania"/>
    <s v="23 Dec 2025 09:39"/>
    <s v="22 Dec 2025"/>
    <s v="Dec"/>
    <n v="0"/>
    <n v="0"/>
    <n v="6"/>
    <n v="0"/>
    <n v="0"/>
    <n v="6"/>
    <n v="0"/>
    <s v="23.12.2025"/>
    <x v="21"/>
    <s v="24.07.2026"/>
    <n v="30"/>
    <x v="0"/>
  </r>
  <r>
    <s v="TO"/>
    <n v="0"/>
    <n v="0"/>
    <n v="5"/>
    <n v="8366"/>
    <s v="2311186"/>
    <s v="19 Jul 2026"/>
    <s v="19"/>
    <s v="Jul"/>
    <s v="24 Jul 2026"/>
    <s v="24"/>
    <s v="Jul"/>
    <n v="5"/>
    <n v="5"/>
    <n v="0"/>
    <n v="0"/>
    <s v="ТУРИСТИЧЕСКА АГЕНЦИЯ СОЛВЕКС - ЕООД"/>
    <x v="4"/>
    <n v="3"/>
    <n v="1"/>
    <n v="1845.8145625"/>
    <n v="369.1629125"/>
    <s v="[&quot;RO&quot;]"/>
    <s v="11 Nov 2025 16:06"/>
    <s v="11 Nov 2025"/>
    <s v="Nov"/>
    <n v="0"/>
    <n v="0"/>
    <n v="5"/>
    <n v="0"/>
    <n v="0"/>
    <n v="5"/>
    <n v="0"/>
    <s v="11.11.2025"/>
    <x v="11"/>
    <s v="19.07.2026"/>
    <n v="30"/>
    <x v="0"/>
  </r>
  <r>
    <s v="TO"/>
    <n v="0"/>
    <n v="4"/>
    <n v="2"/>
    <n v="8318"/>
    <s v="2311074"/>
    <s v="07 Jul 2026"/>
    <s v="07"/>
    <s v="Jul"/>
    <s v="13 Jul 2026"/>
    <s v="13"/>
    <s v="Jul"/>
    <n v="6"/>
    <n v="6"/>
    <n v="0"/>
    <n v="0"/>
    <s v="ТУРИСТИЧЕСКА АГЕНЦИЯ СОЛВЕКС - ЕООД"/>
    <x v="1"/>
    <n v="2"/>
    <n v="3"/>
    <n v="2820.7371426"/>
    <n v="470.12285709999998"/>
    <s v="[&quot;RO&quot;]"/>
    <s v="11 Nov 2025 09:26"/>
    <s v="10 Nov 2025"/>
    <s v="Nov"/>
    <n v="0"/>
    <n v="0"/>
    <n v="6"/>
    <n v="0"/>
    <n v="0"/>
    <n v="6"/>
    <n v="0"/>
    <s v="11.11.2025"/>
    <x v="11"/>
    <s v="07.07.2026"/>
    <n v="28"/>
    <x v="0"/>
  </r>
  <r>
    <s v="TO"/>
    <n v="0"/>
    <n v="0"/>
    <n v="5"/>
    <n v="8753"/>
    <s v="NT309846"/>
    <s v="27 Jul 2026"/>
    <s v="27"/>
    <s v="Jul"/>
    <s v="01 Aug 2026"/>
    <s v="01"/>
    <s v="Aug"/>
    <n v="5"/>
    <n v="-26"/>
    <n v="4"/>
    <n v="0"/>
    <s v="НОВОТОН - ЕООД"/>
    <x v="2"/>
    <n v="2"/>
    <n v="0"/>
    <n v="1388.834883"/>
    <n v="277.76697660000002"/>
    <m/>
    <s v="24 Nov 2025 11:10"/>
    <s v="23 Nov 2025"/>
    <s v="Nov"/>
    <n v="0"/>
    <n v="0"/>
    <n v="4"/>
    <n v="0"/>
    <n v="0"/>
    <n v="4"/>
    <n v="-1"/>
    <s v="24.11.2025"/>
    <x v="15"/>
    <s v="27.07.2026"/>
    <n v="31"/>
    <x v="0"/>
  </r>
  <r>
    <s v="TO"/>
    <n v="0"/>
    <n v="0"/>
    <n v="6"/>
    <n v="9240"/>
    <s v="1183883.225896"/>
    <s v="25 Jul 2026"/>
    <s v="25"/>
    <s v="Jul"/>
    <s v="31 Jul 2026"/>
    <s v="31"/>
    <s v="Jul"/>
    <n v="6"/>
    <n v="6"/>
    <n v="0"/>
    <n v="0"/>
    <s v="СЛР-ХОЛИДЕЙ-СЪРВИС ЕООД"/>
    <x v="5"/>
    <n v="2"/>
    <n v="2"/>
    <n v="2519.2655063999996"/>
    <n v="419.87758439999993"/>
    <s v="Romania"/>
    <s v="30 Dec 2025 09:35"/>
    <s v="30 Dec 2025"/>
    <s v="Dec"/>
    <n v="0"/>
    <n v="0"/>
    <n v="6"/>
    <n v="0"/>
    <n v="0"/>
    <n v="6"/>
    <n v="0"/>
    <s v="30.12.2025"/>
    <x v="18"/>
    <s v="25.07.2026"/>
    <n v="30"/>
    <x v="0"/>
  </r>
  <r>
    <s v="TO"/>
    <n v="0"/>
    <n v="5"/>
    <n v="0"/>
    <n v="9249"/>
    <s v="60569"/>
    <s v="03 Jul 2026"/>
    <s v="03"/>
    <s v="Jul"/>
    <s v="08 Jul 2026"/>
    <s v="08"/>
    <s v="Jul"/>
    <n v="5"/>
    <n v="5"/>
    <n v="0"/>
    <n v="0"/>
    <s v="КЛУБ МАГЕЛАН - ООД"/>
    <x v="4"/>
    <n v="2"/>
    <n v="1"/>
    <n v="1341.3082139999999"/>
    <n v="268.2616428"/>
    <s v="Romania"/>
    <s v="30 Dec 2025 11:01"/>
    <s v="29 Dec 2025"/>
    <s v="Dec"/>
    <n v="0"/>
    <n v="0"/>
    <n v="5"/>
    <n v="0"/>
    <n v="0"/>
    <n v="5"/>
    <n v="0"/>
    <s v="30.12.2025"/>
    <x v="18"/>
    <s v="03.07.2026"/>
    <n v="27"/>
    <x v="0"/>
  </r>
  <r>
    <s v="TOPOLA SKIES"/>
    <n v="0"/>
    <n v="7"/>
    <n v="0"/>
    <n v="8430"/>
    <s v="407378"/>
    <s v="04 Jul 2026"/>
    <s v="04"/>
    <s v="Jul"/>
    <s v="11 Jul 2026"/>
    <s v="11"/>
    <s v="Jul"/>
    <n v="7"/>
    <n v="7"/>
    <n v="0"/>
    <n v="0"/>
    <s v="TOPOLA SKIES"/>
    <x v="4"/>
    <n v="2"/>
    <n v="1"/>
    <n v="2142.4413027522933"/>
    <n v="306.06047990825681"/>
    <m/>
    <s v="12 Nov 2025 19:25"/>
    <s v="12 Nov 2025"/>
    <s v="Nov"/>
    <n v="0"/>
    <n v="0"/>
    <n v="7"/>
    <n v="0"/>
    <n v="0"/>
    <n v="7"/>
    <n v="0"/>
    <s v="12.11.2025"/>
    <x v="11"/>
    <s v="04.07.2026"/>
    <n v="27"/>
    <x v="0"/>
  </r>
  <r>
    <s v="TO"/>
    <n v="0"/>
    <n v="5"/>
    <n v="0"/>
    <n v="9172"/>
    <s v="1183109.225498"/>
    <s v="04 Jul 2026"/>
    <s v="04"/>
    <s v="Jul"/>
    <s v="09 Jul 2026"/>
    <s v="09"/>
    <s v="Jul"/>
    <n v="5"/>
    <n v="5"/>
    <n v="0"/>
    <n v="0"/>
    <s v="СЛР-ХОЛИДЕЙ-СЪРВИС ЕООД"/>
    <x v="4"/>
    <n v="2"/>
    <n v="2"/>
    <n v="1676.6352675000001"/>
    <n v="335.32705350000003"/>
    <s v="Romania"/>
    <s v="23 Dec 2025 13:15"/>
    <s v="23 Dec 2025"/>
    <s v="Dec"/>
    <n v="0"/>
    <n v="0"/>
    <n v="5"/>
    <n v="0"/>
    <n v="0"/>
    <n v="5"/>
    <n v="0"/>
    <s v="23.12.2025"/>
    <x v="21"/>
    <s v="04.07.2026"/>
    <n v="27"/>
    <x v="0"/>
  </r>
  <r>
    <s v="TO"/>
    <n v="0"/>
    <n v="0"/>
    <n v="5"/>
    <n v="8656"/>
    <s v="1177836.222402"/>
    <s v="15 Jul 2026"/>
    <s v="15"/>
    <s v="Jul"/>
    <s v="20 Jul 2026"/>
    <s v="20"/>
    <s v="Jul"/>
    <n v="5"/>
    <n v="5"/>
    <n v="0"/>
    <n v="0"/>
    <s v="СЛР-ХОЛИДЕЙ-СЪРВИС ЕООД"/>
    <x v="3"/>
    <n v="2"/>
    <n v="1"/>
    <n v="1367.320753"/>
    <n v="273.46415059999998"/>
    <s v="Romania"/>
    <s v="21 Nov 2025 09:34"/>
    <s v="21 Nov 2025"/>
    <s v="Nov"/>
    <n v="0"/>
    <n v="0"/>
    <n v="5"/>
    <n v="0"/>
    <n v="0"/>
    <n v="5"/>
    <n v="0"/>
    <s v="21.11.2025"/>
    <x v="12"/>
    <s v="15.07.2026"/>
    <n v="29"/>
    <x v="0"/>
  </r>
  <r>
    <s v="TO"/>
    <n v="0"/>
    <n v="0"/>
    <n v="5"/>
    <n v="8849"/>
    <s v="51371"/>
    <s v="25 Jul 2026"/>
    <s v="25"/>
    <s v="Jul"/>
    <s v="30 Jul 2026"/>
    <s v="30"/>
    <s v="Jul"/>
    <n v="5"/>
    <n v="5"/>
    <n v="0"/>
    <n v="0"/>
    <s v="КЛУБ МАГЕЛАН - ООД"/>
    <x v="4"/>
    <n v="2"/>
    <n v="2"/>
    <n v="1851.4864694999999"/>
    <n v="370.2972939"/>
    <m/>
    <s v="26 Nov 2025 16:29"/>
    <s v="26 Nov 2025"/>
    <s v="Nov"/>
    <n v="0"/>
    <n v="0"/>
    <n v="5"/>
    <n v="0"/>
    <n v="0"/>
    <n v="5"/>
    <n v="0"/>
    <s v="26.11.2025"/>
    <x v="15"/>
    <s v="25.07.2026"/>
    <n v="30"/>
    <x v="0"/>
  </r>
  <r>
    <s v="TO"/>
    <n v="0"/>
    <n v="5"/>
    <n v="0"/>
    <n v="9176"/>
    <s v="1183117.225504"/>
    <s v="06 Jul 2026"/>
    <s v="06"/>
    <s v="Jul"/>
    <s v="11 Jul 2026"/>
    <s v="11"/>
    <s v="Jul"/>
    <n v="5"/>
    <n v="5"/>
    <n v="0"/>
    <n v="0"/>
    <s v="СЛР-ХОЛИДЕЙ-СЪРВИС ЕООД"/>
    <x v="4"/>
    <n v="3"/>
    <n v="1"/>
    <n v="1886.2415685999999"/>
    <n v="377.24831372"/>
    <s v="Romania"/>
    <s v="23 Dec 2025 16:11"/>
    <s v="23 Dec 2025"/>
    <s v="Dec"/>
    <n v="0"/>
    <n v="0"/>
    <n v="5"/>
    <n v="0"/>
    <n v="0"/>
    <n v="5"/>
    <n v="0"/>
    <s v="23.12.2025"/>
    <x v="21"/>
    <s v="06.07.2026"/>
    <n v="28"/>
    <x v="0"/>
  </r>
  <r>
    <s v="TO"/>
    <n v="0"/>
    <n v="0"/>
    <n v="5"/>
    <n v="8690"/>
    <s v="1178087.222507"/>
    <s v="19 Jul 2026"/>
    <s v="19"/>
    <s v="Jul"/>
    <s v="24 Jul 2026"/>
    <s v="24"/>
    <s v="Jul"/>
    <n v="5"/>
    <n v="5"/>
    <n v="0"/>
    <n v="0"/>
    <s v="СЛР-ХОЛИДЕЙ-СЪРВИС ЕООД"/>
    <x v="4"/>
    <n v="3"/>
    <n v="0"/>
    <n v="1845.8145625"/>
    <n v="369.1629125"/>
    <s v="Romania"/>
    <s v="21 Nov 2025 16:50"/>
    <s v="21 Nov 2025"/>
    <s v="Nov"/>
    <n v="0"/>
    <n v="0"/>
    <n v="5"/>
    <n v="0"/>
    <n v="0"/>
    <n v="5"/>
    <n v="0"/>
    <s v="21.11.2025"/>
    <x v="12"/>
    <s v="19.07.2026"/>
    <n v="30"/>
    <x v="0"/>
  </r>
  <r>
    <s v="TO"/>
    <n v="0"/>
    <n v="0"/>
    <n v="5"/>
    <n v="8856"/>
    <s v="1179575.223108"/>
    <s v="30 Jul 2026"/>
    <s v="30"/>
    <s v="Jul"/>
    <s v="04 Aug 2026"/>
    <s v="04"/>
    <s v="Aug"/>
    <n v="5"/>
    <n v="-26"/>
    <n v="1"/>
    <n v="3"/>
    <s v="СЛР-ХОЛИДЕЙ-СЪРВИС ЕООД"/>
    <x v="6"/>
    <n v="2"/>
    <n v="0"/>
    <n v="1446.1407019999999"/>
    <n v="289.22814039999997"/>
    <s v="Romania"/>
    <s v="26 Nov 2025 18:25"/>
    <s v="26 Nov 2025"/>
    <s v="Nov"/>
    <n v="0"/>
    <n v="0"/>
    <n v="1"/>
    <n v="3"/>
    <n v="0"/>
    <n v="4"/>
    <n v="-1"/>
    <s v="26.11.2025"/>
    <x v="15"/>
    <s v="30.07.2026"/>
    <n v="31"/>
    <x v="0"/>
  </r>
  <r>
    <s v="TO"/>
    <n v="0"/>
    <n v="0"/>
    <n v="6"/>
    <n v="8734"/>
    <s v="NT309813"/>
    <s v="26 Jul 2026"/>
    <s v="26"/>
    <s v="Jul"/>
    <s v="01 Aug 2026"/>
    <s v="01"/>
    <s v="Aug"/>
    <n v="6"/>
    <n v="-25"/>
    <n v="5"/>
    <n v="0"/>
    <s v="НОВОТОН - ЕООД"/>
    <x v="4"/>
    <n v="3"/>
    <n v="1"/>
    <n v="2214.9774750000001"/>
    <n v="369.1629125"/>
    <m/>
    <s v="24 Nov 2025 10:01"/>
    <s v="23 Nov 2025"/>
    <s v="Nov"/>
    <n v="0"/>
    <n v="0"/>
    <n v="5"/>
    <n v="0"/>
    <n v="0"/>
    <n v="5"/>
    <n v="-1"/>
    <s v="24.11.2025"/>
    <x v="15"/>
    <s v="26.07.2026"/>
    <n v="31"/>
    <x v="0"/>
  </r>
  <r>
    <s v="TO"/>
    <n v="0"/>
    <n v="0"/>
    <n v="6"/>
    <n v="9265"/>
    <s v="1184068.226106"/>
    <s v="20 Jul 2026"/>
    <s v="20"/>
    <s v="Jul"/>
    <s v="26 Jul 2026"/>
    <s v="26"/>
    <s v="Jul"/>
    <n v="6"/>
    <n v="6"/>
    <n v="0"/>
    <n v="0"/>
    <s v="СЛР-ХОЛИДЕЙ-СЪРВИС ЕООД"/>
    <x v="6"/>
    <n v="2"/>
    <n v="1"/>
    <n v="1735.3688423999999"/>
    <n v="289.22814039999997"/>
    <s v="Romania"/>
    <s v="30 Dec 2025 16:13"/>
    <s v="30 Dec 2025"/>
    <s v="Dec"/>
    <n v="0"/>
    <n v="0"/>
    <n v="6"/>
    <n v="0"/>
    <n v="0"/>
    <n v="6"/>
    <n v="0"/>
    <s v="30.12.2025"/>
    <x v="18"/>
    <s v="20.07.2026"/>
    <n v="30"/>
    <x v="0"/>
  </r>
  <r>
    <s v="TO"/>
    <n v="0"/>
    <n v="0"/>
    <n v="5"/>
    <n v="8448"/>
    <s v="NT308388"/>
    <s v="20 Jul 2026"/>
    <s v="20"/>
    <s v="Jul"/>
    <s v="25 Jul 2026"/>
    <s v="25"/>
    <s v="Jul"/>
    <n v="5"/>
    <n v="5"/>
    <n v="0"/>
    <n v="0"/>
    <s v="НОВОТОН - ЕООД"/>
    <x v="4"/>
    <n v="3"/>
    <n v="1"/>
    <n v="1845.8145625"/>
    <n v="369.1629125"/>
    <m/>
    <s v="13 Nov 2025 10:11"/>
    <s v="13 Nov 2025"/>
    <s v="Nov"/>
    <n v="0"/>
    <n v="0"/>
    <n v="5"/>
    <n v="0"/>
    <n v="0"/>
    <n v="5"/>
    <n v="0"/>
    <s v="13.11.2025"/>
    <x v="11"/>
    <s v="20.07.2026"/>
    <n v="30"/>
    <x v="0"/>
  </r>
  <r>
    <s v="TO"/>
    <n v="0"/>
    <n v="0"/>
    <n v="5"/>
    <n v="9258"/>
    <s v="1184027.226093"/>
    <s v="15 Jul 2026"/>
    <s v="15"/>
    <s v="Jul"/>
    <s v="20 Jul 2026"/>
    <s v="20"/>
    <s v="Jul"/>
    <n v="5"/>
    <n v="5"/>
    <n v="0"/>
    <n v="0"/>
    <s v="СЛР-ХОЛИДЕЙ-СЪРВИС ЕООД"/>
    <x v="5"/>
    <n v="2"/>
    <n v="1"/>
    <n v="1679.471221"/>
    <n v="335.8942442"/>
    <s v="Romania"/>
    <s v="30 Dec 2025 13:52"/>
    <s v="30 Dec 2025"/>
    <s v="Dec"/>
    <n v="0"/>
    <n v="0"/>
    <n v="5"/>
    <n v="0"/>
    <n v="0"/>
    <n v="5"/>
    <n v="0"/>
    <s v="30.12.2025"/>
    <x v="18"/>
    <s v="15.07.2026"/>
    <n v="29"/>
    <x v="0"/>
  </r>
  <r>
    <s v="TO"/>
    <n v="0"/>
    <n v="0"/>
    <n v="5"/>
    <n v="9295"/>
    <s v="NT312732"/>
    <s v="20 Jul 2026"/>
    <s v="20"/>
    <s v="Jul"/>
    <s v="25 Jul 2026"/>
    <s v="25"/>
    <s v="Jul"/>
    <n v="5"/>
    <n v="5"/>
    <n v="0"/>
    <n v="0"/>
    <s v="НОВОТОН - ЕООД"/>
    <x v="4"/>
    <n v="2"/>
    <n v="1"/>
    <n v="1481.1500589999998"/>
    <n v="296.23001179999994"/>
    <s v="Romania"/>
    <s v="31 Dec 2025 13:57"/>
    <s v="31 Dec 2025"/>
    <s v="Dec"/>
    <n v="0"/>
    <n v="0"/>
    <n v="5"/>
    <n v="0"/>
    <n v="0"/>
    <n v="5"/>
    <n v="0"/>
    <s v="31.12.2025"/>
    <x v="18"/>
    <s v="20.07.2026"/>
    <n v="30"/>
    <x v="0"/>
  </r>
  <r>
    <s v="TO"/>
    <n v="0"/>
    <n v="0"/>
    <n v="5"/>
    <n v="8450"/>
    <s v="NT308380"/>
    <s v="19 Jul 2026"/>
    <s v="19"/>
    <s v="Jul"/>
    <s v="24 Jul 2026"/>
    <s v="24"/>
    <s v="Jul"/>
    <n v="5"/>
    <n v="5"/>
    <n v="0"/>
    <n v="0"/>
    <s v="НОВОТОН - ЕООД"/>
    <x v="4"/>
    <n v="2"/>
    <n v="2"/>
    <n v="1709.1020455"/>
    <n v="341.82040910000001"/>
    <m/>
    <s v="13 Nov 2025 10:50"/>
    <s v="12 Nov 2025"/>
    <s v="Nov"/>
    <n v="0"/>
    <n v="0"/>
    <n v="5"/>
    <n v="0"/>
    <n v="0"/>
    <n v="5"/>
    <n v="0"/>
    <s v="13.11.2025"/>
    <x v="11"/>
    <s v="19.07.2026"/>
    <n v="30"/>
    <x v="0"/>
  </r>
  <r>
    <s v="TO"/>
    <n v="0"/>
    <n v="6"/>
    <n v="4"/>
    <n v="9268"/>
    <s v="1184123.226151"/>
    <s v="05 Jul 2026"/>
    <s v="05"/>
    <s v="Jul"/>
    <s v="15 Jul 2026"/>
    <s v="15"/>
    <s v="Jul"/>
    <n v="10"/>
    <n v="10"/>
    <n v="0"/>
    <n v="0"/>
    <s v="СЛР-ХОЛИДЕЙ-СЪРВИС ЕООД"/>
    <x v="6"/>
    <n v="2"/>
    <n v="1"/>
    <n v="2780.4079279999996"/>
    <n v="278.04079279999996"/>
    <s v="Romania"/>
    <s v="30 Dec 2025 17:40"/>
    <s v="30 Dec 2025"/>
    <s v="Dec"/>
    <n v="0"/>
    <n v="0"/>
    <n v="10"/>
    <n v="0"/>
    <n v="0"/>
    <n v="10"/>
    <n v="0"/>
    <s v="30.12.2025"/>
    <x v="18"/>
    <s v="05.07.2026"/>
    <n v="28"/>
    <x v="0"/>
  </r>
  <r>
    <s v="BOOKING"/>
    <n v="0"/>
    <n v="0"/>
    <n v="4"/>
    <n v="9297"/>
    <s v="6942982427"/>
    <s v="20 Jul 2026"/>
    <s v="20"/>
    <s v="Jul"/>
    <s v="24 Jul 2026"/>
    <s v="24"/>
    <s v="Jul"/>
    <n v="4"/>
    <n v="4"/>
    <n v="0"/>
    <n v="0"/>
    <s v="BOOKING"/>
    <x v="6"/>
    <n v="1"/>
    <n v="1"/>
    <n v="1906.8804198165137"/>
    <n v="476.72010495412843"/>
    <s v="Romania"/>
    <s v="31 Dec 2025 16:06"/>
    <s v="31 Dec 2025"/>
    <s v="Dec"/>
    <n v="0"/>
    <n v="0"/>
    <n v="4"/>
    <n v="0"/>
    <n v="0"/>
    <n v="4"/>
    <n v="0"/>
    <s v="31.12.2025"/>
    <x v="18"/>
    <s v="20.07.2026"/>
    <n v="30"/>
    <x v="1"/>
  </r>
  <r>
    <s v="TO"/>
    <n v="0"/>
    <n v="0"/>
    <n v="5"/>
    <n v="9008"/>
    <s v="1181442.224050"/>
    <s v="15 Jul 2026"/>
    <s v="15"/>
    <s v="Jul"/>
    <s v="20 Jul 2026"/>
    <s v="20"/>
    <s v="Jul"/>
    <n v="5"/>
    <n v="5"/>
    <n v="0"/>
    <n v="0"/>
    <s v="СЛР-ХОЛИДЕЙ-СЪРВИС ЕООД"/>
    <x v="1"/>
    <n v="4"/>
    <n v="0"/>
    <n v="2624.2349024999999"/>
    <n v="524.84698049999997"/>
    <s v="Romania"/>
    <s v="03 Dec 2025 17:05"/>
    <s v="03 Dec 2025"/>
    <s v="Dec"/>
    <n v="0"/>
    <n v="0"/>
    <n v="5"/>
    <n v="0"/>
    <n v="0"/>
    <n v="5"/>
    <n v="0"/>
    <s v="03.12.2025"/>
    <x v="13"/>
    <s v="15.07.2026"/>
    <n v="29"/>
    <x v="0"/>
  </r>
  <r>
    <s v="TO"/>
    <n v="0"/>
    <n v="0"/>
    <n v="5"/>
    <n v="8808"/>
    <s v="NT310059"/>
    <s v="17 Jul 2026"/>
    <s v="17"/>
    <s v="Jul"/>
    <s v="22 Jul 2026"/>
    <s v="22"/>
    <s v="Jul"/>
    <n v="5"/>
    <n v="5"/>
    <n v="0"/>
    <n v="0"/>
    <s v="НОВОТОН - ЕООД"/>
    <x v="0"/>
    <n v="2"/>
    <n v="1"/>
    <n v="1507.2603895"/>
    <n v="301.45207790000001"/>
    <m/>
    <s v="25 Nov 2025 10:36"/>
    <s v="24 Nov 2025"/>
    <s v="Nov"/>
    <n v="0"/>
    <n v="0"/>
    <n v="5"/>
    <n v="0"/>
    <n v="0"/>
    <n v="5"/>
    <n v="0"/>
    <s v="25.11.2025"/>
    <x v="15"/>
    <s v="17.07.2026"/>
    <n v="29"/>
    <x v="0"/>
  </r>
  <r>
    <s v="TO"/>
    <n v="0"/>
    <n v="0"/>
    <n v="5"/>
    <n v="9355"/>
    <s v="NT313083"/>
    <s v="27 Jul 2026"/>
    <s v="27"/>
    <s v="Jul"/>
    <s v="01 Aug 2026"/>
    <s v="01"/>
    <s v="Aug"/>
    <n v="5"/>
    <n v="-26"/>
    <n v="4"/>
    <n v="0"/>
    <s v="НОВОТОН - ЕООД"/>
    <x v="5"/>
    <n v="3"/>
    <n v="1"/>
    <n v="2441.7559635000002"/>
    <n v="488.35119270000007"/>
    <s v="Romania"/>
    <s v="05 Jan 2026 17:27"/>
    <s v="05 Jan 2026"/>
    <s v="Jan"/>
    <n v="0"/>
    <n v="0"/>
    <n v="4"/>
    <n v="0"/>
    <n v="0"/>
    <n v="4"/>
    <n v="-1"/>
    <s v="05.01.2025"/>
    <x v="1"/>
    <s v="27.07.2026"/>
    <n v="31"/>
    <x v="0"/>
  </r>
  <r>
    <s v="TOPOLA SKIES"/>
    <n v="0"/>
    <n v="0"/>
    <n v="5"/>
    <n v="8714"/>
    <s v="413217"/>
    <s v="19 Jul 2026"/>
    <s v="19"/>
    <s v="Jul"/>
    <s v="24 Jul 2026"/>
    <s v="24"/>
    <s v="Jul"/>
    <n v="5"/>
    <n v="5"/>
    <n v="0"/>
    <n v="0"/>
    <s v="TOPOLA SKIES"/>
    <x v="4"/>
    <n v="2"/>
    <n v="1"/>
    <n v="1641.8205963302751"/>
    <n v="328.36411926605501"/>
    <m/>
    <s v="23 Nov 2025 12:08"/>
    <s v="23 Nov 2025"/>
    <s v="Nov"/>
    <n v="0"/>
    <n v="0"/>
    <n v="5"/>
    <n v="0"/>
    <n v="0"/>
    <n v="5"/>
    <n v="0"/>
    <s v="23.11.2025"/>
    <x v="15"/>
    <s v="19.07.2026"/>
    <n v="30"/>
    <x v="0"/>
  </r>
  <r>
    <s v="TO"/>
    <n v="0"/>
    <n v="0"/>
    <n v="7"/>
    <n v="9359"/>
    <s v="NT313135"/>
    <s v="18 Jul 2026"/>
    <s v="18"/>
    <s v="Jul"/>
    <s v="25 Jul 2026"/>
    <s v="25"/>
    <s v="Jul"/>
    <n v="7"/>
    <n v="7"/>
    <n v="0"/>
    <n v="0"/>
    <s v="НОВОТОН - ЕООД"/>
    <x v="4"/>
    <n v="2"/>
    <n v="1"/>
    <n v="2233.2449271999999"/>
    <n v="319.03498959999996"/>
    <s v="Romania"/>
    <s v="06 Jan 2026 11:50"/>
    <s v="06 Jan 2026"/>
    <s v="Jan"/>
    <n v="0"/>
    <n v="0"/>
    <n v="7"/>
    <n v="0"/>
    <n v="0"/>
    <n v="7"/>
    <n v="0"/>
    <s v="06.01.2025"/>
    <x v="1"/>
    <s v="18.07.2026"/>
    <n v="29"/>
    <x v="0"/>
  </r>
  <r>
    <s v="TO"/>
    <n v="0"/>
    <n v="3"/>
    <n v="2"/>
    <n v="8928"/>
    <s v="2314517"/>
    <s v="08 Jul 2026"/>
    <s v="08"/>
    <s v="Jul"/>
    <s v="13 Jul 2026"/>
    <s v="13"/>
    <s v="Jul"/>
    <n v="5"/>
    <n v="5"/>
    <n v="0"/>
    <n v="0"/>
    <s v="ТУРИСТИЧЕСКА АГЕНЦИЯ СОЛВЕКС - ЕООД"/>
    <x v="7"/>
    <n v="3"/>
    <n v="2"/>
    <n v="2740.8610454"/>
    <n v="548.17220908000002"/>
    <s v="[&quot;RO&quot;]"/>
    <s v="30 Nov 2025 18:03"/>
    <s v="30 Nov 2025"/>
    <s v="Nov"/>
    <n v="0"/>
    <n v="0"/>
    <n v="5"/>
    <n v="0"/>
    <n v="0"/>
    <n v="5"/>
    <n v="0"/>
    <s v="30.11.2025"/>
    <x v="13"/>
    <s v="08.07.2026"/>
    <n v="28"/>
    <x v="0"/>
  </r>
  <r>
    <s v="TO"/>
    <n v="0"/>
    <n v="0"/>
    <n v="5"/>
    <n v="8106"/>
    <s v="50780"/>
    <s v="25 Jul 2026"/>
    <s v="25"/>
    <s v="Jul"/>
    <s v="30 Jul 2026"/>
    <s v="30"/>
    <s v="Jul"/>
    <n v="5"/>
    <n v="5"/>
    <n v="0"/>
    <n v="0"/>
    <s v="КЛУБ МАГЕЛАН - ООД"/>
    <x v="4"/>
    <n v="3"/>
    <n v="1"/>
    <n v="1999.5428005000001"/>
    <n v="399.90856010000005"/>
    <m/>
    <s v="30 Oct 2025 14:22"/>
    <s v="30 Oct 2025"/>
    <s v="Oct"/>
    <n v="0"/>
    <n v="0"/>
    <n v="5"/>
    <n v="0"/>
    <n v="0"/>
    <n v="5"/>
    <n v="0"/>
    <s v="30.10.2025"/>
    <x v="4"/>
    <s v="25.07.2026"/>
    <n v="30"/>
    <x v="0"/>
  </r>
  <r>
    <s v="TO"/>
    <n v="0"/>
    <n v="7"/>
    <n v="0"/>
    <n v="8873"/>
    <s v="2313854"/>
    <s v="04 Jul 2026"/>
    <s v="04"/>
    <s v="Jul"/>
    <s v="11 Jul 2026"/>
    <s v="11"/>
    <s v="Jul"/>
    <n v="7"/>
    <n v="7"/>
    <n v="0"/>
    <n v="0"/>
    <s v="ТУРИСТИЧЕСКА АГЕНЦИЯ СОЛВЕКС - ЕООД"/>
    <x v="6"/>
    <n v="2"/>
    <n v="1"/>
    <n v="1884.7551377999998"/>
    <n v="269.25073397142853"/>
    <s v="Romania"/>
    <s v="27 Nov 2025 13:44"/>
    <s v="27 Nov 2025"/>
    <s v="Nov"/>
    <n v="0"/>
    <n v="0"/>
    <n v="7"/>
    <n v="0"/>
    <n v="0"/>
    <n v="7"/>
    <n v="0"/>
    <s v="27.11.2025"/>
    <x v="15"/>
    <s v="04.07.2026"/>
    <n v="27"/>
    <x v="0"/>
  </r>
  <r>
    <s v="TO"/>
    <n v="0"/>
    <n v="5"/>
    <n v="0"/>
    <n v="8758"/>
    <s v="1178330.222765"/>
    <s v="03 Jul 2026"/>
    <s v="03"/>
    <s v="Jul"/>
    <s v="08 Jul 2026"/>
    <s v="08"/>
    <s v="Jul"/>
    <n v="5"/>
    <n v="5"/>
    <n v="0"/>
    <n v="0"/>
    <s v="СЛР-ХОЛИДЕЙ-СЪРВИС ЕООД"/>
    <x v="3"/>
    <n v="2"/>
    <n v="1"/>
    <n v="1238.1381815"/>
    <n v="247.62763630000001"/>
    <s v="Romania"/>
    <s v="24 Nov 2025 11:24"/>
    <s v="24 Nov 2025"/>
    <s v="Nov"/>
    <n v="0"/>
    <n v="0"/>
    <n v="5"/>
    <n v="0"/>
    <n v="0"/>
    <n v="5"/>
    <n v="0"/>
    <s v="24.11.2025"/>
    <x v="15"/>
    <s v="03.07.2026"/>
    <n v="27"/>
    <x v="0"/>
  </r>
  <r>
    <s v="TO"/>
    <n v="0"/>
    <n v="0"/>
    <n v="5"/>
    <n v="8694"/>
    <s v="1178087.222510"/>
    <s v="19 Jul 2026"/>
    <s v="19"/>
    <s v="Jul"/>
    <s v="24 Jul 2026"/>
    <s v="24"/>
    <s v="Jul"/>
    <n v="5"/>
    <n v="5"/>
    <n v="0"/>
    <n v="0"/>
    <s v="СЛР-ХОЛИДЕЙ-СЪРВИС ЕООД"/>
    <x v="6"/>
    <n v="2"/>
    <n v="0"/>
    <n v="1334.9517664999998"/>
    <n v="266.99035329999998"/>
    <s v="Romania"/>
    <s v="21 Nov 2025 16:51"/>
    <s v="21 Nov 2025"/>
    <s v="Nov"/>
    <n v="0"/>
    <n v="0"/>
    <n v="5"/>
    <n v="0"/>
    <n v="0"/>
    <n v="5"/>
    <n v="0"/>
    <s v="21.11.2025"/>
    <x v="12"/>
    <s v="19.07.2026"/>
    <n v="30"/>
    <x v="0"/>
  </r>
  <r>
    <s v="TO"/>
    <n v="0"/>
    <n v="0"/>
    <n v="5"/>
    <n v="8568"/>
    <s v="95805"/>
    <s v="20 Jul 2026"/>
    <s v="20"/>
    <s v="Jul"/>
    <s v="25 Jul 2026"/>
    <s v="25"/>
    <s v="Jul"/>
    <n v="5"/>
    <n v="5"/>
    <n v="0"/>
    <n v="0"/>
    <s v="ДЕСТИНЕЙШЪН ТУРИСТИК СЪРВИСИС - ЕООД"/>
    <x v="6"/>
    <n v="2"/>
    <n v="2"/>
    <n v="1668.714156"/>
    <n v="333.74283120000001"/>
    <m/>
    <s v="17 Nov 2025 16:39"/>
    <s v="17 Nov 2025"/>
    <s v="Nov"/>
    <n v="0"/>
    <n v="0"/>
    <n v="5"/>
    <n v="0"/>
    <n v="0"/>
    <n v="5"/>
    <n v="0"/>
    <s v="17.11.2025"/>
    <x v="12"/>
    <s v="20.07.2026"/>
    <n v="30"/>
    <x v="0"/>
  </r>
  <r>
    <s v="TO"/>
    <n v="0"/>
    <n v="0"/>
    <n v="5"/>
    <n v="9025"/>
    <s v="14072026"/>
    <s v="21 Jul 2026"/>
    <s v="21"/>
    <s v="Jul"/>
    <s v="26 Jul 2026"/>
    <s v="26"/>
    <s v="Jul"/>
    <n v="5"/>
    <n v="5"/>
    <n v="0"/>
    <n v="0"/>
    <s v="КЛАВИС ТРЕНД - ООД"/>
    <x v="6"/>
    <n v="2"/>
    <n v="1"/>
    <n v="1446.1407019999999"/>
    <n v="289.22814039999997"/>
    <m/>
    <s v="05 Dec 2025 09:12"/>
    <s v="04 Dec 2025"/>
    <s v="Dec"/>
    <n v="0"/>
    <n v="0"/>
    <n v="5"/>
    <n v="0"/>
    <n v="0"/>
    <n v="5"/>
    <n v="0"/>
    <s v="05.12.2025"/>
    <x v="13"/>
    <s v="21.07.2026"/>
    <n v="30"/>
    <x v="0"/>
  </r>
  <r>
    <s v="TO"/>
    <n v="0"/>
    <n v="0"/>
    <n v="5"/>
    <n v="8371"/>
    <s v="94752"/>
    <s v="19 Jul 2026"/>
    <s v="19"/>
    <s v="Jul"/>
    <s v="24 Jul 2026"/>
    <s v="24"/>
    <s v="Jul"/>
    <n v="5"/>
    <n v="5"/>
    <n v="0"/>
    <n v="0"/>
    <s v="ДЕСТИНЕЙШЪН ТУРИСТИК СЪРВИСИС - ЕООД"/>
    <x v="3"/>
    <n v="2"/>
    <n v="2"/>
    <n v="1851.4864694999999"/>
    <n v="370.2972939"/>
    <s v="Romania"/>
    <s v="11 Nov 2025 16:23"/>
    <s v="24 Oct 2025"/>
    <s v="Nov"/>
    <n v="0"/>
    <n v="0"/>
    <n v="5"/>
    <n v="0"/>
    <n v="0"/>
    <n v="5"/>
    <n v="0"/>
    <s v="11.11.2025"/>
    <x v="11"/>
    <s v="19.07.2026"/>
    <n v="30"/>
    <x v="0"/>
  </r>
  <r>
    <s v="TO"/>
    <n v="0"/>
    <n v="4"/>
    <n v="1"/>
    <n v="9299"/>
    <s v="2317587"/>
    <s v="07 Jul 2026"/>
    <s v="07"/>
    <s v="Jul"/>
    <s v="12 Jul 2026"/>
    <s v="12"/>
    <s v="Jul"/>
    <n v="5"/>
    <n v="5"/>
    <n v="0"/>
    <n v="0"/>
    <s v="ТУРИСТИЧЕСКА АГЕНЦИЯ СОЛВЕКС - ЕООД"/>
    <x v="1"/>
    <n v="2"/>
    <n v="3"/>
    <n v="2530.9418114999999"/>
    <n v="506.18836229999999"/>
    <m/>
    <s v="31 Dec 2025 17:19"/>
    <s v="31 Dec 2025"/>
    <s v="Dec"/>
    <n v="0"/>
    <n v="0"/>
    <n v="5"/>
    <n v="0"/>
    <n v="0"/>
    <n v="5"/>
    <n v="0"/>
    <s v="31.12.2025"/>
    <x v="18"/>
    <s v="07.07.2026"/>
    <n v="28"/>
    <x v="0"/>
  </r>
  <r>
    <s v="TO"/>
    <n v="0"/>
    <n v="0"/>
    <n v="5"/>
    <n v="8966"/>
    <s v="17531"/>
    <s v="26 Jul 2026"/>
    <s v="26"/>
    <s v="Jul"/>
    <s v="31 Jul 2026"/>
    <s v="31"/>
    <s v="Jul"/>
    <n v="5"/>
    <n v="5"/>
    <n v="0"/>
    <n v="0"/>
    <s v="КЛУБ МАГЕЛАН - ООД"/>
    <x v="0"/>
    <n v="2"/>
    <n v="1"/>
    <n v="1632.9224669999999"/>
    <n v="326.58449339999999"/>
    <m/>
    <s v="01 Dec 2025 11:05"/>
    <s v="29 Nov 2025"/>
    <s v="Dec"/>
    <n v="0"/>
    <n v="0"/>
    <n v="5"/>
    <n v="0"/>
    <n v="0"/>
    <n v="5"/>
    <n v="0"/>
    <s v="01.12.2025"/>
    <x v="13"/>
    <s v="26.07.2026"/>
    <n v="31"/>
    <x v="0"/>
  </r>
  <r>
    <s v="TO"/>
    <n v="0"/>
    <n v="0"/>
    <n v="7"/>
    <n v="8977"/>
    <s v="NT310992"/>
    <s v="25 Jul 2026"/>
    <s v="25"/>
    <s v="Jul"/>
    <s v="01 Aug 2026"/>
    <s v="01"/>
    <s v="Aug"/>
    <n v="7"/>
    <n v="-24"/>
    <n v="6"/>
    <n v="0"/>
    <s v="НОВОТОН - ЕООД"/>
    <x v="6"/>
    <n v="2"/>
    <n v="2"/>
    <n v="2530.7462285000001"/>
    <n v="361.53517550000004"/>
    <s v="Bulgaria"/>
    <s v="01 Dec 2025 15:49"/>
    <s v="01 Dec 2025"/>
    <s v="Dec"/>
    <n v="0"/>
    <n v="0"/>
    <n v="6"/>
    <n v="0"/>
    <n v="0"/>
    <n v="6"/>
    <n v="-1"/>
    <s v="01.12.2025"/>
    <x v="13"/>
    <s v="25.07.2026"/>
    <n v="30"/>
    <x v="0"/>
  </r>
  <r>
    <s v="TO"/>
    <n v="0"/>
    <n v="5"/>
    <n v="0"/>
    <n v="9132"/>
    <s v="NT311864"/>
    <s v="04 Jul 2026"/>
    <s v="04"/>
    <s v="Jul"/>
    <s v="09 Jul 2026"/>
    <s v="09"/>
    <s v="Jul"/>
    <n v="5"/>
    <n v="5"/>
    <n v="0"/>
    <n v="0"/>
    <s v="НОВОТОН - ЕООД"/>
    <x v="7"/>
    <n v="3"/>
    <n v="2"/>
    <n v="2507.5696429999998"/>
    <n v="501.51392859999999"/>
    <s v="Romania"/>
    <s v="17 Dec 2025 15:28"/>
    <s v="17 Dec 2025"/>
    <s v="Dec"/>
    <n v="0"/>
    <n v="0"/>
    <n v="5"/>
    <n v="0"/>
    <n v="0"/>
    <n v="5"/>
    <n v="0"/>
    <s v="17.12.2025"/>
    <x v="10"/>
    <s v="04.07.2026"/>
    <n v="27"/>
    <x v="0"/>
  </r>
  <r>
    <s v="TOPOLA SKIES"/>
    <n v="0"/>
    <n v="0"/>
    <n v="5"/>
    <n v="8680"/>
    <s v="412289"/>
    <s v="17 Jul 2026"/>
    <s v="17"/>
    <s v="Jul"/>
    <s v="22 Jul 2026"/>
    <s v="22"/>
    <s v="Jul"/>
    <n v="5"/>
    <n v="5"/>
    <n v="0"/>
    <n v="0"/>
    <s v="TOPOLA SKIES"/>
    <x v="4"/>
    <n v="2"/>
    <n v="2"/>
    <n v="1778.638979357798"/>
    <n v="355.72779587155958"/>
    <m/>
    <s v="21 Nov 2025 14:05"/>
    <s v="21 Nov 2025"/>
    <s v="Nov"/>
    <n v="0"/>
    <n v="0"/>
    <n v="5"/>
    <n v="0"/>
    <n v="0"/>
    <n v="5"/>
    <n v="0"/>
    <s v="21.11.2025"/>
    <x v="12"/>
    <s v="17.07.2026"/>
    <n v="29"/>
    <x v="0"/>
  </r>
  <r>
    <s v="TO"/>
    <n v="0"/>
    <n v="0"/>
    <n v="5"/>
    <n v="8736"/>
    <s v="NT309782"/>
    <s v="27 Jul 2026"/>
    <s v="27"/>
    <s v="Jul"/>
    <s v="01 Aug 2026"/>
    <s v="01"/>
    <s v="Aug"/>
    <n v="5"/>
    <n v="-26"/>
    <n v="4"/>
    <n v="0"/>
    <s v="НОВОТОН - ЕООД"/>
    <x v="4"/>
    <n v="3"/>
    <n v="1"/>
    <n v="1845.8145625"/>
    <n v="369.1629125"/>
    <m/>
    <s v="24 Nov 2025 10:24"/>
    <s v="22 Nov 2025"/>
    <s v="Nov"/>
    <n v="0"/>
    <n v="0"/>
    <n v="4"/>
    <n v="0"/>
    <n v="0"/>
    <n v="4"/>
    <n v="-1"/>
    <s v="24.11.2025"/>
    <x v="15"/>
    <s v="27.07.2026"/>
    <n v="31"/>
    <x v="0"/>
  </r>
  <r>
    <s v="TO"/>
    <n v="0"/>
    <n v="0"/>
    <n v="5"/>
    <n v="8719"/>
    <s v="1178317.222589"/>
    <s v="29 Jul 2026"/>
    <s v="29"/>
    <s v="Jul"/>
    <s v="03 Aug 2026"/>
    <s v="03"/>
    <s v="Aug"/>
    <n v="5"/>
    <n v="-26"/>
    <n v="2"/>
    <n v="2"/>
    <s v="СЛР-ХОЛИДЕЙ-СЪРВИС ЕООД"/>
    <x v="3"/>
    <n v="2"/>
    <n v="2"/>
    <n v="1709.1020455"/>
    <n v="341.82040910000001"/>
    <s v="Romania"/>
    <s v="23 Nov 2025 18:32"/>
    <s v="23 Nov 2025"/>
    <s v="Nov"/>
    <n v="0"/>
    <n v="0"/>
    <n v="2"/>
    <n v="2"/>
    <n v="0"/>
    <n v="4"/>
    <n v="-1"/>
    <s v="23.11.2025"/>
    <x v="15"/>
    <s v="29.07.2026"/>
    <n v="31"/>
    <x v="0"/>
  </r>
  <r>
    <s v="TO"/>
    <n v="0"/>
    <n v="0"/>
    <n v="6"/>
    <n v="8906"/>
    <s v="2314232"/>
    <s v="16 Jul 2026"/>
    <s v="16"/>
    <s v="Jul"/>
    <s v="22 Jul 2026"/>
    <s v="22"/>
    <s v="Jul"/>
    <n v="6"/>
    <n v="6"/>
    <n v="0"/>
    <n v="0"/>
    <s v="ТУРИСТИЧЕСКА АГЕНЦИЯ СОЛВЕКС - ЕООД"/>
    <x v="5"/>
    <n v="2"/>
    <n v="2"/>
    <n v="2519.2655063999996"/>
    <n v="419.87758439999993"/>
    <s v="[&quot;RO&quot;]"/>
    <s v="28 Nov 2025 16:17"/>
    <s v="28 Nov 2025"/>
    <s v="Nov"/>
    <n v="0"/>
    <n v="0"/>
    <n v="6"/>
    <n v="0"/>
    <n v="0"/>
    <n v="6"/>
    <n v="0"/>
    <s v="28.11.2025"/>
    <x v="15"/>
    <s v="16.07.2026"/>
    <n v="29"/>
    <x v="0"/>
  </r>
  <r>
    <s v="TO"/>
    <n v="0"/>
    <n v="5"/>
    <n v="0"/>
    <n v="8539"/>
    <s v="95771"/>
    <s v="02 Jul 2026"/>
    <s v="02"/>
    <s v="Jul"/>
    <s v="07 Jul 2026"/>
    <s v="07"/>
    <s v="Jul"/>
    <n v="5"/>
    <n v="5"/>
    <n v="0"/>
    <n v="0"/>
    <s v="ДЕСТИНЕЙШЪН ТУРИСТИК СЪРВИСИС - ЕООД"/>
    <x v="6"/>
    <n v="3"/>
    <n v="1"/>
    <n v="1627.8373089999998"/>
    <n v="325.56746179999993"/>
    <s v="Romania"/>
    <s v="17 Nov 2025 10:36"/>
    <s v="14 Nov 2025"/>
    <s v="Nov"/>
    <n v="0"/>
    <n v="0"/>
    <n v="5"/>
    <n v="0"/>
    <n v="0"/>
    <n v="5"/>
    <n v="0"/>
    <s v="17.11.2025"/>
    <x v="12"/>
    <s v="02.07.2026"/>
    <n v="27"/>
    <x v="0"/>
  </r>
  <r>
    <s v="INDIVIDUAL"/>
    <n v="0"/>
    <n v="0"/>
    <n v="5"/>
    <n v="8879"/>
    <s v="27112025"/>
    <s v="18 Jul 2026"/>
    <s v="18"/>
    <s v="Jul"/>
    <s v="23 Jul 2026"/>
    <s v="23"/>
    <s v="Jul"/>
    <n v="5"/>
    <n v="5"/>
    <n v="0"/>
    <n v="0"/>
    <s v="INDIVIDUAL"/>
    <x v="4"/>
    <n v="3"/>
    <n v="0"/>
    <n v="2215.560635321101"/>
    <n v="443.11212706422015"/>
    <m/>
    <s v="27 Nov 2025 15:42"/>
    <s v="27 Nov 2025"/>
    <s v="Nov"/>
    <n v="0"/>
    <n v="0"/>
    <n v="5"/>
    <n v="0"/>
    <n v="0"/>
    <n v="5"/>
    <n v="0"/>
    <s v="27.11.2025"/>
    <x v="15"/>
    <s v="18.07.2026"/>
    <n v="29"/>
    <x v="0"/>
  </r>
  <r>
    <s v="TO"/>
    <n v="0"/>
    <n v="0"/>
    <n v="6"/>
    <n v="8393"/>
    <s v="95581"/>
    <s v="19 Jul 2026"/>
    <s v="19"/>
    <s v="Jul"/>
    <s v="25 Jul 2026"/>
    <s v="25"/>
    <s v="Jul"/>
    <n v="6"/>
    <n v="6"/>
    <n v="0"/>
    <n v="0"/>
    <s v="ДЕСТИНЕЙШЪН ТУРИСТИК СЪРВИСИС - ЕООД"/>
    <x v="2"/>
    <n v="2"/>
    <n v="0"/>
    <n v="1666.6018595999999"/>
    <n v="277.76697659999996"/>
    <m/>
    <s v="12 Nov 2025 09:11"/>
    <s v="11 Nov 2025"/>
    <s v="Nov"/>
    <n v="0"/>
    <n v="0"/>
    <n v="6"/>
    <n v="0"/>
    <n v="0"/>
    <n v="6"/>
    <n v="0"/>
    <s v="12.11.2025"/>
    <x v="11"/>
    <s v="19.07.2026"/>
    <n v="30"/>
    <x v="0"/>
  </r>
  <r>
    <s v="TO"/>
    <n v="0"/>
    <n v="0"/>
    <n v="5"/>
    <n v="8718"/>
    <s v="1178316.222588"/>
    <s v="29 Jul 2026"/>
    <s v="29"/>
    <s v="Jul"/>
    <s v="03 Aug 2026"/>
    <s v="03"/>
    <s v="Aug"/>
    <n v="5"/>
    <n v="-26"/>
    <n v="2"/>
    <n v="2"/>
    <s v="СЛР-ХОЛИДЕЙ-СЪРВИС ЕООД"/>
    <x v="3"/>
    <n v="2"/>
    <n v="1"/>
    <n v="1367.320753"/>
    <n v="273.46415059999998"/>
    <s v="Romania"/>
    <s v="23 Nov 2025 18:29"/>
    <s v="23 Nov 2025"/>
    <s v="Nov"/>
    <n v="0"/>
    <n v="0"/>
    <n v="2"/>
    <n v="2"/>
    <n v="0"/>
    <n v="4"/>
    <n v="-1"/>
    <s v="23.11.2025"/>
    <x v="15"/>
    <s v="29.07.2026"/>
    <n v="31"/>
    <x v="0"/>
  </r>
  <r>
    <s v="TO"/>
    <n v="0"/>
    <n v="5"/>
    <n v="0"/>
    <n v="8187"/>
    <s v="NT307573"/>
    <s v="06 Jul 2026"/>
    <s v="06"/>
    <s v="Jul"/>
    <s v="11 Jul 2026"/>
    <s v="11"/>
    <s v="Jul"/>
    <n v="5"/>
    <n v="5"/>
    <n v="0"/>
    <n v="0"/>
    <s v="НОВОТОН - ЕООД"/>
    <x v="1"/>
    <n v="4"/>
    <n v="0"/>
    <n v="2293.1911166999998"/>
    <n v="458.63822333999997"/>
    <m/>
    <s v="07 Nov 2025 12:44"/>
    <s v="07 Nov 2025"/>
    <s v="Nov"/>
    <n v="0"/>
    <n v="0"/>
    <n v="5"/>
    <n v="0"/>
    <n v="0"/>
    <n v="5"/>
    <n v="0"/>
    <s v="07.11.2025"/>
    <x v="3"/>
    <s v="06.07.2026"/>
    <n v="28"/>
    <x v="0"/>
  </r>
  <r>
    <s v="TO"/>
    <n v="0"/>
    <n v="0"/>
    <n v="6"/>
    <n v="8115"/>
    <s v="NT307189"/>
    <s v="26 Jul 2026"/>
    <s v="26"/>
    <s v="Jul"/>
    <s v="01 Aug 2026"/>
    <s v="01"/>
    <s v="Aug"/>
    <n v="6"/>
    <n v="-25"/>
    <n v="5"/>
    <n v="0"/>
    <s v="НОВОТОН - ЕООД"/>
    <x v="1"/>
    <n v="3"/>
    <n v="2"/>
    <n v="3149.0818829999998"/>
    <n v="524.84698049999997"/>
    <m/>
    <s v="31 Oct 2025 15:40"/>
    <s v="31 Oct 2025"/>
    <s v="Oct"/>
    <n v="0"/>
    <n v="0"/>
    <n v="5"/>
    <n v="0"/>
    <n v="0"/>
    <n v="5"/>
    <n v="-1"/>
    <s v="31.10.2025"/>
    <x v="4"/>
    <s v="26.07.2026"/>
    <n v="31"/>
    <x v="0"/>
  </r>
  <r>
    <s v="TO"/>
    <n v="0"/>
    <n v="5"/>
    <n v="0"/>
    <n v="9016"/>
    <s v="97475"/>
    <s v="04 Jul 2026"/>
    <s v="04"/>
    <s v="Jul"/>
    <s v="09 Jul 2026"/>
    <s v="09"/>
    <s v="Jul"/>
    <n v="5"/>
    <n v="5"/>
    <n v="0"/>
    <n v="0"/>
    <s v="ДЕСТИНЕЙШЪН ТУРИСТИК СЪРВИСИС - ЕООД"/>
    <x v="6"/>
    <n v="2"/>
    <n v="1"/>
    <n v="1306.298857"/>
    <n v="261.25977139999998"/>
    <m/>
    <s v="04 Dec 2025 15:27"/>
    <s v="04 Dec 2025"/>
    <s v="Dec"/>
    <n v="0"/>
    <n v="0"/>
    <n v="5"/>
    <n v="0"/>
    <n v="0"/>
    <n v="5"/>
    <n v="0"/>
    <s v="04.12.2025"/>
    <x v="13"/>
    <s v="04.07.2026"/>
    <n v="27"/>
    <x v="0"/>
  </r>
  <r>
    <s v="TO"/>
    <n v="0"/>
    <n v="0"/>
    <n v="5"/>
    <n v="8890"/>
    <s v="17466"/>
    <s v="13 Jul 2026"/>
    <s v="13"/>
    <s v="Jul"/>
    <s v="18 Jul 2026"/>
    <s v="18"/>
    <s v="Jul"/>
    <n v="5"/>
    <n v="5"/>
    <n v="0"/>
    <n v="0"/>
    <s v="КЛУБ МАГЕЛАН - ООД"/>
    <x v="6"/>
    <n v="2"/>
    <n v="1"/>
    <n v="1446.1407019999999"/>
    <n v="289.22814039999997"/>
    <m/>
    <s v="28 Nov 2025 10:16"/>
    <s v="28 Nov 2025"/>
    <s v="Nov"/>
    <n v="0"/>
    <n v="0"/>
    <n v="5"/>
    <n v="0"/>
    <n v="0"/>
    <n v="5"/>
    <n v="0"/>
    <s v="28.11.2025"/>
    <x v="15"/>
    <s v="13.07.2026"/>
    <n v="29"/>
    <x v="0"/>
  </r>
  <r>
    <s v="TOPOLA SKIES"/>
    <n v="0"/>
    <n v="0"/>
    <n v="5"/>
    <n v="9105"/>
    <s v="426232"/>
    <s v="18 Jul 2026"/>
    <s v="18"/>
    <s v="Jul"/>
    <s v="23 Jul 2026"/>
    <s v="23"/>
    <s v="Jul"/>
    <n v="5"/>
    <n v="5"/>
    <n v="0"/>
    <n v="0"/>
    <s v="TOPOLA SKIES"/>
    <x v="4"/>
    <n v="3"/>
    <m/>
    <n v="2401.1850513761465"/>
    <n v="480.2370102752293"/>
    <m/>
    <s v="14 Dec 2025 17:33"/>
    <s v="14 Dec 2025"/>
    <s v="Dec"/>
    <n v="0"/>
    <n v="0"/>
    <n v="5"/>
    <n v="0"/>
    <n v="0"/>
    <n v="5"/>
    <n v="0"/>
    <s v="14.12.2025"/>
    <x v="10"/>
    <s v="18.07.2026"/>
    <n v="29"/>
    <x v="0"/>
  </r>
  <r>
    <s v="TO"/>
    <n v="0"/>
    <n v="0"/>
    <n v="5"/>
    <n v="9197"/>
    <s v="17845"/>
    <s v="20 Jul 2026"/>
    <s v="20"/>
    <s v="Jul"/>
    <s v="25 Jul 2026"/>
    <s v="25"/>
    <s v="Jul"/>
    <n v="5"/>
    <n v="5"/>
    <n v="0"/>
    <n v="0"/>
    <s v="КЛУБ МАГЕЛАН - ООД"/>
    <x v="4"/>
    <n v="2"/>
    <n v="1"/>
    <n v="1481.1500589999998"/>
    <n v="296.23001179999994"/>
    <s v="Romania"/>
    <s v="27 Dec 2025 13:57"/>
    <s v="27 Dec 2025"/>
    <s v="Dec"/>
    <n v="0"/>
    <n v="0"/>
    <n v="5"/>
    <n v="0"/>
    <n v="0"/>
    <n v="5"/>
    <n v="0"/>
    <s v="27.12.2025"/>
    <x v="21"/>
    <s v="20.07.2026"/>
    <n v="30"/>
    <x v="0"/>
  </r>
  <r>
    <s v="TO"/>
    <n v="0"/>
    <n v="5"/>
    <n v="0"/>
    <n v="9322"/>
    <s v="4484"/>
    <s v="06 Jul 2026"/>
    <s v="06"/>
    <s v="Jul"/>
    <s v="11 Jul 2026"/>
    <s v="11"/>
    <s v="Jul"/>
    <n v="5"/>
    <n v="5"/>
    <n v="0"/>
    <n v="0"/>
    <s v="КЛУБ МАГЕЛАН - ООД"/>
    <x v="3"/>
    <n v="2"/>
    <n v="1"/>
    <n v="1504.6982522000001"/>
    <n v="300.93965044000004"/>
    <s v="Romania"/>
    <s v="02 Jan 2026 10:27"/>
    <s v="01 Jan 2026"/>
    <s v="Jan"/>
    <n v="0"/>
    <n v="0"/>
    <n v="5"/>
    <n v="0"/>
    <n v="0"/>
    <n v="5"/>
    <n v="0"/>
    <s v="02.01.2025"/>
    <x v="20"/>
    <s v="06.07.2026"/>
    <n v="28"/>
    <x v="0"/>
  </r>
  <r>
    <s v="TOPOLA SKIES"/>
    <n v="0"/>
    <n v="0"/>
    <n v="5"/>
    <n v="8434"/>
    <s v="407470"/>
    <s v="20 Jul 2026"/>
    <s v="20"/>
    <s v="Jul"/>
    <s v="25 Jul 2026"/>
    <s v="25"/>
    <s v="Jul"/>
    <n v="5"/>
    <n v="5"/>
    <n v="0"/>
    <n v="0"/>
    <s v="TOPOLA SKIES"/>
    <x v="2"/>
    <n v="2"/>
    <n v="1"/>
    <n v="1663.3526697247705"/>
    <n v="332.67053394495412"/>
    <m/>
    <s v="12 Nov 2025 21:43"/>
    <s v="12 Nov 2025"/>
    <s v="Nov"/>
    <n v="0"/>
    <n v="0"/>
    <n v="5"/>
    <n v="0"/>
    <n v="0"/>
    <n v="5"/>
    <n v="0"/>
    <s v="12.11.2025"/>
    <x v="11"/>
    <s v="20.07.2026"/>
    <n v="30"/>
    <x v="0"/>
  </r>
  <r>
    <s v="TO"/>
    <n v="0"/>
    <n v="0"/>
    <n v="7"/>
    <n v="9138"/>
    <s v="97865"/>
    <s v="28 Jul 2026"/>
    <s v="28"/>
    <s v="Jul"/>
    <s v="04 Aug 2026"/>
    <s v="04"/>
    <s v="Aug"/>
    <n v="7"/>
    <n v="-24"/>
    <n v="3"/>
    <n v="3"/>
    <s v="ДЕСТИНЕЙШЪН ТУРИСТИК СЪРВИСИС - ЕООД"/>
    <x v="1"/>
    <n v="4"/>
    <n v="1"/>
    <n v="3673.9288634999998"/>
    <n v="524.84698049999997"/>
    <s v="Romania"/>
    <s v="18 Dec 2025 15:10"/>
    <s v="18 Dec 2025"/>
    <s v="Dec"/>
    <n v="0"/>
    <n v="0"/>
    <n v="3"/>
    <n v="3"/>
    <n v="0"/>
    <n v="6"/>
    <n v="-1"/>
    <s v="18.12.2025"/>
    <x v="10"/>
    <s v="28.07.2026"/>
    <n v="31"/>
    <x v="0"/>
  </r>
  <r>
    <s v="TOPOLA SKIES"/>
    <n v="0"/>
    <n v="0"/>
    <n v="5"/>
    <n v="9107"/>
    <s v="426285"/>
    <s v="18 Jul 2026"/>
    <s v="18"/>
    <s v="Jul"/>
    <s v="23 Jul 2026"/>
    <s v="23"/>
    <s v="Jul"/>
    <n v="5"/>
    <n v="5"/>
    <n v="0"/>
    <n v="0"/>
    <s v="TOPOLA SKIES"/>
    <x v="7"/>
    <n v="4"/>
    <m/>
    <n v="3359.0034495412842"/>
    <n v="671.8006899082568"/>
    <m/>
    <s v="14 Dec 2025 19:03"/>
    <s v="14 Dec 2025"/>
    <s v="Dec"/>
    <n v="0"/>
    <n v="0"/>
    <n v="5"/>
    <n v="0"/>
    <n v="0"/>
    <n v="5"/>
    <n v="0"/>
    <s v="14.12.2025"/>
    <x v="10"/>
    <s v="18.07.2026"/>
    <n v="29"/>
    <x v="0"/>
  </r>
  <r>
    <s v="TO"/>
    <n v="0"/>
    <n v="6"/>
    <n v="0"/>
    <n v="8741"/>
    <s v="17263"/>
    <s v="05 Jul 2026"/>
    <s v="05"/>
    <s v="Jul"/>
    <s v="11 Jul 2026"/>
    <s v="11"/>
    <s v="Jul"/>
    <n v="6"/>
    <n v="6"/>
    <n v="0"/>
    <n v="0"/>
    <s v="КЛУБ МАГЕЛАН - ООД"/>
    <x v="4"/>
    <n v="3"/>
    <n v="1"/>
    <n v="2075.4876794000002"/>
    <n v="345.91461323333334"/>
    <m/>
    <s v="24 Nov 2025 10:39"/>
    <s v="22 Nov 2025"/>
    <s v="Nov"/>
    <n v="0"/>
    <n v="0"/>
    <n v="6"/>
    <n v="0"/>
    <n v="0"/>
    <n v="6"/>
    <n v="0"/>
    <s v="24.11.2025"/>
    <x v="15"/>
    <s v="05.07.2026"/>
    <n v="28"/>
    <x v="0"/>
  </r>
  <r>
    <s v="TO"/>
    <n v="0"/>
    <n v="0"/>
    <n v="5"/>
    <n v="8763"/>
    <s v="1178334.222783"/>
    <s v="29 Jul 2026"/>
    <s v="29"/>
    <s v="Jul"/>
    <s v="03 Aug 2026"/>
    <s v="03"/>
    <s v="Aug"/>
    <n v="5"/>
    <n v="-26"/>
    <n v="2"/>
    <n v="2"/>
    <s v="СЛР-ХОЛИДЕЙ-СЪРВИС ЕООД"/>
    <x v="5"/>
    <n v="3"/>
    <n v="0"/>
    <n v="2092.9336829999997"/>
    <n v="418.58673659999994"/>
    <s v="Romania"/>
    <s v="24 Nov 2025 12:11"/>
    <s v="24 Nov 2025"/>
    <s v="Nov"/>
    <n v="0"/>
    <n v="0"/>
    <n v="2"/>
    <n v="2"/>
    <n v="0"/>
    <n v="4"/>
    <n v="-1"/>
    <s v="24.11.2025"/>
    <x v="15"/>
    <s v="29.07.2026"/>
    <n v="31"/>
    <x v="0"/>
  </r>
  <r>
    <s v="TO"/>
    <n v="0"/>
    <n v="0"/>
    <n v="7"/>
    <n v="9052"/>
    <s v="4456"/>
    <s v="27 Jul 2026"/>
    <s v="27"/>
    <s v="Jul"/>
    <s v="03 Aug 2026"/>
    <s v="03"/>
    <s v="Aug"/>
    <n v="7"/>
    <n v="-24"/>
    <n v="4"/>
    <n v="2"/>
    <s v="КЛУБ МАГЕЛАН - ООД"/>
    <x v="0"/>
    <n v="3"/>
    <n v="1"/>
    <n v="3086.1823902000001"/>
    <n v="440.88319860000001"/>
    <m/>
    <s v="08 Dec 2025 11:02"/>
    <s v="08 Dec 2025"/>
    <s v="Dec"/>
    <n v="0"/>
    <n v="0"/>
    <n v="4"/>
    <n v="2"/>
    <n v="0"/>
    <n v="6"/>
    <n v="-1"/>
    <s v="08.12.2025"/>
    <x v="16"/>
    <s v="27.07.2026"/>
    <n v="31"/>
    <x v="0"/>
  </r>
  <r>
    <s v="TO"/>
    <n v="0"/>
    <n v="0"/>
    <n v="5"/>
    <n v="8766"/>
    <s v="18072026"/>
    <s v="18 Jul 2026"/>
    <s v="18"/>
    <s v="Jul"/>
    <s v="23 Jul 2026"/>
    <s v="23"/>
    <s v="Jul"/>
    <n v="5"/>
    <n v="5"/>
    <n v="0"/>
    <n v="0"/>
    <s v="ВЕРСО ТРАВЪЛ - ООД"/>
    <x v="4"/>
    <n v="2"/>
    <n v="2"/>
    <n v="1709.1020455"/>
    <n v="341.82040910000001"/>
    <m/>
    <s v="24 Nov 2025 12:47"/>
    <s v="24 Nov 2025"/>
    <s v="Nov"/>
    <n v="0"/>
    <n v="0"/>
    <n v="5"/>
    <n v="0"/>
    <n v="0"/>
    <n v="5"/>
    <n v="0"/>
    <s v="24.11.2025"/>
    <x v="15"/>
    <s v="18.07.2026"/>
    <n v="29"/>
    <x v="0"/>
  </r>
  <r>
    <s v="BOOKING"/>
    <n v="0"/>
    <n v="7"/>
    <n v="0"/>
    <n v="8915"/>
    <s v="6359084030"/>
    <s v="01 Jul 2026"/>
    <s v="01"/>
    <s v="Jul"/>
    <s v="08 Jul 2026"/>
    <s v="08"/>
    <s v="Jul"/>
    <n v="7"/>
    <n v="7"/>
    <n v="0"/>
    <n v="0"/>
    <s v="BOOKING"/>
    <x v="4"/>
    <n v="2"/>
    <n v="2"/>
    <n v="3866.0837779816511"/>
    <n v="552.2976825688072"/>
    <s v="Israel"/>
    <s v="29 Nov 2025 01:00"/>
    <s v="28 Nov 2025"/>
    <s v="Nov"/>
    <n v="0"/>
    <n v="0"/>
    <n v="7"/>
    <n v="0"/>
    <n v="0"/>
    <n v="7"/>
    <n v="0"/>
    <s v="29.11.2025"/>
    <x v="15"/>
    <s v="01.07.2026"/>
    <n v="27"/>
    <x v="0"/>
  </r>
  <r>
    <s v="TO"/>
    <n v="0"/>
    <n v="0"/>
    <n v="5"/>
    <n v="8963"/>
    <s v="1180670.223747"/>
    <s v="27 Jul 2026"/>
    <s v="27"/>
    <s v="Jul"/>
    <s v="01 Aug 2026"/>
    <s v="01"/>
    <s v="Aug"/>
    <n v="5"/>
    <n v="-26"/>
    <n v="4"/>
    <n v="0"/>
    <s v="СЛР-ХОЛИДЕЙ-СЪРВИС ЕООД"/>
    <x v="4"/>
    <n v="2"/>
    <n v="0"/>
    <n v="1481.1500589999998"/>
    <n v="296.23001179999994"/>
    <s v="Romania"/>
    <s v="01 Dec 2025 10:47"/>
    <s v="30 Nov 2025"/>
    <s v="Dec"/>
    <n v="0"/>
    <n v="0"/>
    <n v="4"/>
    <n v="0"/>
    <n v="0"/>
    <n v="4"/>
    <n v="-1"/>
    <s v="01.12.2025"/>
    <x v="13"/>
    <s v="27.07.2026"/>
    <n v="31"/>
    <x v="0"/>
  </r>
  <r>
    <s v="TO"/>
    <n v="0"/>
    <n v="0"/>
    <n v="6"/>
    <n v="8490"/>
    <s v="NT308643"/>
    <s v="17 Jul 2026"/>
    <s v="17"/>
    <s v="Jul"/>
    <s v="23 Jul 2026"/>
    <s v="23"/>
    <s v="Jul"/>
    <n v="6"/>
    <n v="6"/>
    <n v="0"/>
    <n v="0"/>
    <s v="НОВОТОН - ЕООД"/>
    <x v="6"/>
    <n v="3"/>
    <n v="1"/>
    <n v="2162.6394642"/>
    <n v="360.43991069999998"/>
    <s v="Bulgaria"/>
    <s v="14 Nov 2025 14:50"/>
    <s v="14 Nov 2025"/>
    <s v="Nov"/>
    <n v="0"/>
    <n v="0"/>
    <n v="6"/>
    <n v="0"/>
    <n v="0"/>
    <n v="6"/>
    <n v="0"/>
    <s v="14.11.2025"/>
    <x v="11"/>
    <s v="17.07.2026"/>
    <n v="29"/>
    <x v="0"/>
  </r>
  <r>
    <s v="BOOKING"/>
    <n v="0"/>
    <n v="0"/>
    <n v="5"/>
    <n v="8998"/>
    <s v="6728709995"/>
    <s v="07 Aug 2026"/>
    <s v="07"/>
    <s v="Aug"/>
    <s v="12 Aug 2026"/>
    <s v="12"/>
    <s v="Aug"/>
    <n v="5"/>
    <n v="5"/>
    <n v="0"/>
    <n v="0"/>
    <s v="BOOKING"/>
    <x v="6"/>
    <n v="1"/>
    <n v="2"/>
    <n v="2383.6005247706421"/>
    <n v="476.72010495412843"/>
    <m/>
    <s v="02 Dec 2025 21:34"/>
    <s v="02 Dec 2025"/>
    <s v="Dec"/>
    <n v="0"/>
    <n v="0"/>
    <n v="0"/>
    <n v="5"/>
    <n v="0"/>
    <n v="5"/>
    <n v="0"/>
    <s v="02.12.2025"/>
    <x v="13"/>
    <s v="07.08.2026"/>
    <n v="32"/>
    <x v="1"/>
  </r>
  <r>
    <s v="TO"/>
    <n v="0"/>
    <n v="7"/>
    <n v="0"/>
    <n v="8799"/>
    <s v="17347"/>
    <s v="02 Jul 2026"/>
    <s v="02"/>
    <s v="Jul"/>
    <s v="09 Jul 2026"/>
    <s v="09"/>
    <s v="Jul"/>
    <n v="7"/>
    <n v="7"/>
    <n v="0"/>
    <n v="0"/>
    <s v="КЛУБ МАГЕЛАН - ООД"/>
    <x v="4"/>
    <n v="2"/>
    <n v="2"/>
    <n v="2166.7075906"/>
    <n v="309.5296558"/>
    <m/>
    <s v="25 Nov 2025 09:49"/>
    <s v="24 Nov 2025"/>
    <s v="Nov"/>
    <n v="0"/>
    <n v="0"/>
    <n v="7"/>
    <n v="0"/>
    <n v="0"/>
    <n v="7"/>
    <n v="0"/>
    <s v="25.11.2025"/>
    <x v="15"/>
    <s v="02.07.2026"/>
    <n v="27"/>
    <x v="0"/>
  </r>
  <r>
    <s v="TO"/>
    <n v="0"/>
    <n v="0"/>
    <n v="5"/>
    <n v="8498"/>
    <s v="1175992.221522"/>
    <s v="19 Jul 2026"/>
    <s v="19"/>
    <s v="Jul"/>
    <s v="24 Jul 2026"/>
    <s v="24"/>
    <s v="Jul"/>
    <n v="5"/>
    <n v="5"/>
    <n v="0"/>
    <n v="0"/>
    <s v="СЛР-ХОЛИДЕЙ-СЪРВИС ЕООД"/>
    <x v="6"/>
    <n v="2"/>
    <n v="1"/>
    <n v="1334.9517664999998"/>
    <n v="266.99035329999998"/>
    <s v="Romania"/>
    <s v="14 Nov 2025 19:18"/>
    <s v="14 Nov 2025"/>
    <s v="Nov"/>
    <n v="0"/>
    <n v="0"/>
    <n v="5"/>
    <n v="0"/>
    <n v="0"/>
    <n v="5"/>
    <n v="0"/>
    <s v="14.11.2025"/>
    <x v="11"/>
    <s v="19.07.2026"/>
    <n v="30"/>
    <x v="0"/>
  </r>
  <r>
    <s v="TO"/>
    <n v="0"/>
    <n v="5"/>
    <n v="0"/>
    <n v="8078"/>
    <s v="16675"/>
    <s v="01 Jul 2026"/>
    <s v="01"/>
    <s v="Jul"/>
    <s v="06 Jul 2026"/>
    <s v="06"/>
    <s v="Jul"/>
    <n v="5"/>
    <n v="5"/>
    <n v="0"/>
    <n v="0"/>
    <s v="КЛУБ МАГЕЛАН - ООД"/>
    <x v="4"/>
    <n v="2"/>
    <n v="1"/>
    <n v="1341.3082139999999"/>
    <n v="268.2616428"/>
    <m/>
    <s v="27 Oct 2025 16:36"/>
    <s v="14 Oct 2025"/>
    <s v="Oct"/>
    <n v="0"/>
    <n v="0"/>
    <n v="5"/>
    <n v="0"/>
    <n v="0"/>
    <n v="5"/>
    <n v="0"/>
    <s v="27.10.2025"/>
    <x v="4"/>
    <s v="01.07.2026"/>
    <n v="27"/>
    <x v="0"/>
  </r>
  <r>
    <s v="TO"/>
    <n v="0"/>
    <n v="0"/>
    <n v="3"/>
    <n v="9379"/>
    <s v="60702"/>
    <s v="31 Jul 2026"/>
    <s v="31"/>
    <s v="Jul"/>
    <s v="03 Aug 2026"/>
    <s v="03"/>
    <s v="Aug"/>
    <n v="3"/>
    <n v="-28"/>
    <n v="0"/>
    <n v="2"/>
    <s v="КЛУБ МАГЕЛАН - ООД"/>
    <x v="3"/>
    <n v="1"/>
    <n v="0"/>
    <n v="957.10496880000005"/>
    <n v="319.03498960000002"/>
    <s v="Romania"/>
    <s v="07 Jan 2026 11:16"/>
    <s v="06 Jan 2026"/>
    <s v="Jan"/>
    <n v="0"/>
    <n v="0"/>
    <n v="0"/>
    <n v="2"/>
    <n v="0"/>
    <n v="2"/>
    <n v="-1"/>
    <s v="07.01.2025"/>
    <x v="1"/>
    <s v="31.07.2026"/>
    <n v="31"/>
    <x v="0"/>
  </r>
  <r>
    <s v="TO"/>
    <n v="0"/>
    <n v="0"/>
    <n v="5"/>
    <n v="8602"/>
    <s v="2312185"/>
    <s v="10 Aug 2026"/>
    <s v="10"/>
    <s v="Aug"/>
    <s v="15 Aug 2026"/>
    <s v="15"/>
    <s v="Aug"/>
    <n v="5"/>
    <n v="5"/>
    <n v="0"/>
    <n v="0"/>
    <s v="ТУРИСТИЧЕСКА АГЕНЦИЯ СОЛВЕКС - ЕООД"/>
    <x v="4"/>
    <n v="2"/>
    <n v="1"/>
    <n v="1481.1500589999998"/>
    <n v="296.23001179999994"/>
    <s v="[&quot;RO&quot;]"/>
    <s v="18 Nov 2025 15:36"/>
    <s v="18 Nov 2025"/>
    <s v="Nov"/>
    <n v="0"/>
    <n v="0"/>
    <n v="0"/>
    <n v="5"/>
    <n v="0"/>
    <n v="5"/>
    <n v="0"/>
    <s v="18.11.2025"/>
    <x v="12"/>
    <s v="10.08.2026"/>
    <n v="33"/>
    <x v="0"/>
  </r>
  <r>
    <s v="TO"/>
    <n v="0"/>
    <n v="0"/>
    <n v="5"/>
    <n v="9199"/>
    <s v="51734"/>
    <s v="24 Jul 2026"/>
    <s v="24"/>
    <s v="Jul"/>
    <s v="29 Jul 2026"/>
    <s v="29"/>
    <s v="Jul"/>
    <n v="5"/>
    <n v="5"/>
    <n v="0"/>
    <n v="0"/>
    <s v="КЛУБ МАГЕЛАН - ООД"/>
    <x v="4"/>
    <n v="2"/>
    <n v="2"/>
    <n v="1851.4864694999999"/>
    <n v="370.2972939"/>
    <s v="Romania"/>
    <s v="28 Dec 2025 15:20"/>
    <s v="28 Dec 2025"/>
    <s v="Dec"/>
    <n v="0"/>
    <n v="0"/>
    <n v="5"/>
    <n v="0"/>
    <n v="0"/>
    <n v="5"/>
    <n v="0"/>
    <s v="28.12.2025"/>
    <x v="18"/>
    <s v="24.07.2026"/>
    <n v="30"/>
    <x v="0"/>
  </r>
  <r>
    <s v="INDIVIDUAL"/>
    <n v="0"/>
    <n v="6"/>
    <n v="0"/>
    <n v="9381"/>
    <s v="07012026"/>
    <s v="05 Jul 2026"/>
    <s v="05"/>
    <s v="Jul"/>
    <s v="11 Jul 2026"/>
    <s v="11"/>
    <s v="Jul"/>
    <n v="6"/>
    <n v="6"/>
    <n v="0"/>
    <n v="0"/>
    <s v="INDIVIDUAL"/>
    <x v="6"/>
    <n v="3"/>
    <n v="1"/>
    <n v="2867.3185535779812"/>
    <n v="477.88642559633024"/>
    <s v="Bulgaria"/>
    <s v="07 Jan 2026 14:39"/>
    <s v="07 Jan 2026"/>
    <s v="Jan"/>
    <n v="0"/>
    <n v="0"/>
    <n v="6"/>
    <n v="0"/>
    <n v="0"/>
    <n v="6"/>
    <n v="0"/>
    <s v="07.01.2025"/>
    <x v="1"/>
    <s v="05.07.2026"/>
    <n v="28"/>
    <x v="0"/>
  </r>
  <r>
    <s v="TOPOLA SKIES"/>
    <n v="0"/>
    <n v="0"/>
    <n v="5"/>
    <n v="8684"/>
    <s v="412365"/>
    <s v="31 Jul 2026"/>
    <s v="31"/>
    <s v="Jul"/>
    <s v="05 Aug 2026"/>
    <s v="05"/>
    <s v="Aug"/>
    <n v="5"/>
    <n v="-26"/>
    <n v="0"/>
    <n v="4"/>
    <s v="TOPOLA SKIES"/>
    <x v="4"/>
    <n v="2"/>
    <n v="1"/>
    <n v="1778.638979357798"/>
    <n v="355.72779587155958"/>
    <m/>
    <s v="21 Nov 2025 15:52"/>
    <s v="21 Nov 2025"/>
    <s v="Nov"/>
    <n v="0"/>
    <n v="0"/>
    <n v="0"/>
    <n v="4"/>
    <n v="0"/>
    <n v="4"/>
    <n v="-1"/>
    <s v="21.11.2025"/>
    <x v="12"/>
    <s v="31.07.2026"/>
    <n v="31"/>
    <x v="0"/>
  </r>
  <r>
    <s v="TO"/>
    <n v="0"/>
    <n v="0"/>
    <n v="6"/>
    <n v="8054"/>
    <s v="1170032.219377"/>
    <s v="21 Jul 2026"/>
    <s v="21"/>
    <s v="Jul"/>
    <s v="27 Jul 2026"/>
    <s v="27"/>
    <s v="Jul"/>
    <n v="6"/>
    <n v="6"/>
    <n v="0"/>
    <n v="0"/>
    <s v="СЛР-ХОЛИДЕЙ-СЪРВИС ЕООД"/>
    <x v="5"/>
    <n v="2"/>
    <n v="2"/>
    <n v="2519.2655063999996"/>
    <n v="419.87758439999993"/>
    <s v="Romania"/>
    <s v="27 Oct 2025 15:55"/>
    <s v="23 Oct 2025"/>
    <s v="Oct"/>
    <n v="0"/>
    <n v="0"/>
    <n v="6"/>
    <n v="0"/>
    <n v="0"/>
    <n v="6"/>
    <n v="0"/>
    <s v="27.10.2025"/>
    <x v="4"/>
    <s v="21.07.2026"/>
    <n v="30"/>
    <x v="0"/>
  </r>
  <r>
    <s v="TO"/>
    <n v="0"/>
    <n v="0"/>
    <n v="6"/>
    <n v="8060"/>
    <s v="2308258"/>
    <s v="14 Jul 2026"/>
    <s v="14"/>
    <s v="Jul"/>
    <s v="20 Jul 2026"/>
    <s v="20"/>
    <s v="Jul"/>
    <n v="6"/>
    <n v="6"/>
    <n v="0"/>
    <n v="0"/>
    <s v="ТУРИСТИЧЕСКА АГЕНЦИЯ СОЛВЕКС - ЕООД"/>
    <x v="1"/>
    <n v="5"/>
    <n v="0"/>
    <n v="3778.8982595999996"/>
    <n v="629.8163765999999"/>
    <m/>
    <s v="27 Oct 2025 15:57"/>
    <s v="14 Oct 2025"/>
    <s v="Oct"/>
    <n v="0"/>
    <n v="0"/>
    <n v="6"/>
    <n v="0"/>
    <n v="0"/>
    <n v="6"/>
    <n v="0"/>
    <s v="27.10.2025"/>
    <x v="4"/>
    <s v="14.07.2026"/>
    <n v="29"/>
    <x v="0"/>
  </r>
  <r>
    <s v="TO"/>
    <n v="0"/>
    <n v="0"/>
    <n v="6"/>
    <n v="8513"/>
    <s v="1176073.221555"/>
    <s v="26 Jul 2026"/>
    <s v="26"/>
    <s v="Jul"/>
    <s v="01 Aug 2026"/>
    <s v="01"/>
    <s v="Aug"/>
    <n v="6"/>
    <n v="-25"/>
    <n v="5"/>
    <n v="0"/>
    <s v="СЛР-ХОЛИДЕЙ-СЪРВИС ЕООД"/>
    <x v="2"/>
    <n v="2"/>
    <n v="2"/>
    <n v="2083.1936495999998"/>
    <n v="347.19894159999996"/>
    <s v="Romania"/>
    <s v="15 Nov 2025 14:21"/>
    <s v="15 Nov 2025"/>
    <s v="Nov"/>
    <n v="0"/>
    <n v="0"/>
    <n v="5"/>
    <n v="0"/>
    <n v="0"/>
    <n v="5"/>
    <n v="-1"/>
    <s v="15.11.2025"/>
    <x v="11"/>
    <s v="26.07.2026"/>
    <n v="31"/>
    <x v="0"/>
  </r>
  <r>
    <s v="TO"/>
    <n v="0"/>
    <n v="5"/>
    <n v="0"/>
    <n v="8567"/>
    <s v="1176605.221892"/>
    <s v="06 Jul 2026"/>
    <s v="06"/>
    <s v="Jul"/>
    <s v="11 Jul 2026"/>
    <s v="11"/>
    <s v="Jul"/>
    <n v="5"/>
    <n v="5"/>
    <n v="0"/>
    <n v="0"/>
    <s v="СЛР-ХОЛИДЕЙ-СЪРВИС ЕООД"/>
    <x v="6"/>
    <n v="3"/>
    <n v="1"/>
    <n v="1697.5822068"/>
    <n v="339.51644135999999"/>
    <s v="Romania"/>
    <s v="17 Nov 2025 14:49"/>
    <s v="17 Nov 2025"/>
    <s v="Nov"/>
    <n v="0"/>
    <n v="0"/>
    <n v="5"/>
    <n v="0"/>
    <n v="0"/>
    <n v="5"/>
    <n v="0"/>
    <s v="17.11.2025"/>
    <x v="12"/>
    <s v="06.07.2026"/>
    <n v="28"/>
    <x v="0"/>
  </r>
  <r>
    <s v="TO"/>
    <n v="0"/>
    <n v="0"/>
    <n v="6"/>
    <n v="8956"/>
    <s v="1180362.223613"/>
    <s v="20 Jul 2026"/>
    <s v="20"/>
    <s v="Jul"/>
    <s v="26 Jul 2026"/>
    <s v="26"/>
    <s v="Jul"/>
    <n v="6"/>
    <n v="6"/>
    <n v="0"/>
    <n v="0"/>
    <s v="СЛР-ХОЛИДЕЙ-СЪРВИС ЕООД"/>
    <x v="6"/>
    <n v="3"/>
    <n v="1"/>
    <n v="2342.7714071999999"/>
    <n v="390.4619012"/>
    <s v="Romania"/>
    <s v="01 Dec 2025 10:01"/>
    <s v="29 Nov 2025"/>
    <s v="Dec"/>
    <n v="0"/>
    <n v="0"/>
    <n v="6"/>
    <n v="0"/>
    <n v="0"/>
    <n v="6"/>
    <n v="0"/>
    <s v="01.12.2025"/>
    <x v="13"/>
    <s v="20.07.2026"/>
    <n v="30"/>
    <x v="0"/>
  </r>
  <r>
    <s v="TO"/>
    <n v="0"/>
    <n v="7"/>
    <n v="0"/>
    <n v="8081"/>
    <s v="50625"/>
    <s v="03 Jul 2026"/>
    <s v="03"/>
    <s v="Jul"/>
    <s v="10 Jul 2026"/>
    <s v="10"/>
    <s v="Jul"/>
    <n v="7"/>
    <n v="7"/>
    <n v="0"/>
    <n v="0"/>
    <s v="КЛУБ МАГЕЛАН - ООД"/>
    <x v="2"/>
    <n v="2"/>
    <n v="1"/>
    <n v="1938.4231130000001"/>
    <n v="276.91758757142856"/>
    <m/>
    <s v="27 Oct 2025 16:38"/>
    <s v="16 Oct 2025"/>
    <s v="Oct"/>
    <n v="0"/>
    <n v="0"/>
    <n v="7"/>
    <n v="0"/>
    <n v="0"/>
    <n v="7"/>
    <n v="0"/>
    <s v="27.10.2025"/>
    <x v="4"/>
    <s v="03.07.2026"/>
    <n v="27"/>
    <x v="0"/>
  </r>
  <r>
    <s v="TO"/>
    <n v="0"/>
    <n v="0"/>
    <n v="5"/>
    <n v="9103"/>
    <s v="NT311642"/>
    <s v="20 Jul 2026"/>
    <s v="20"/>
    <s v="Jul"/>
    <s v="25 Jul 2026"/>
    <s v="25"/>
    <s v="Jul"/>
    <n v="5"/>
    <n v="5"/>
    <n v="0"/>
    <n v="0"/>
    <s v="НОВОТОН - ЕООД"/>
    <x v="6"/>
    <n v="3"/>
    <n v="1"/>
    <n v="1952.3095060000001"/>
    <n v="390.4619012"/>
    <m/>
    <s v="13 Dec 2025 22:59"/>
    <s v="13 Dec 2025"/>
    <s v="Dec"/>
    <n v="0"/>
    <n v="0"/>
    <n v="5"/>
    <n v="0"/>
    <n v="0"/>
    <n v="5"/>
    <n v="0"/>
    <s v="13.12.2025"/>
    <x v="16"/>
    <s v="20.07.2026"/>
    <n v="30"/>
    <x v="0"/>
  </r>
  <r>
    <s v="TO"/>
    <n v="0"/>
    <n v="3"/>
    <n v="2"/>
    <n v="8927"/>
    <s v="2314517"/>
    <s v="08 Jul 2026"/>
    <s v="08"/>
    <s v="Jul"/>
    <s v="13 Jul 2026"/>
    <s v="13"/>
    <s v="Jul"/>
    <n v="5"/>
    <n v="5"/>
    <n v="0"/>
    <n v="0"/>
    <s v="ТУРИСТИЧЕСКА АГЕНЦИЯ СОЛВЕКС - ЕООД"/>
    <x v="7"/>
    <n v="4"/>
    <n v="2"/>
    <n v="3014.9119449999998"/>
    <n v="602.98238900000001"/>
    <s v="[&quot;RO&quot;]"/>
    <s v="30 Nov 2025 18:02"/>
    <s v="30 Nov 2025"/>
    <s v="Nov"/>
    <n v="0"/>
    <n v="0"/>
    <n v="5"/>
    <n v="0"/>
    <n v="0"/>
    <n v="5"/>
    <n v="0"/>
    <s v="30.11.2025"/>
    <x v="13"/>
    <s v="08.07.2026"/>
    <n v="28"/>
    <x v="0"/>
  </r>
  <r>
    <s v="TO"/>
    <n v="0"/>
    <n v="0"/>
    <n v="6"/>
    <n v="8290"/>
    <s v="NT307971"/>
    <s v="27 Jul 2026"/>
    <s v="27"/>
    <s v="Jul"/>
    <s v="02 Aug 2026"/>
    <s v="02"/>
    <s v="Aug"/>
    <n v="6"/>
    <n v="-25"/>
    <n v="4"/>
    <n v="1"/>
    <s v="НОВОТОН - ЕООД"/>
    <x v="6"/>
    <n v="2"/>
    <n v="1"/>
    <n v="1601.9421197999998"/>
    <n v="266.99035329999998"/>
    <m/>
    <s v="10 Nov 2025 13:07"/>
    <s v="10 Nov 2025"/>
    <s v="Nov"/>
    <n v="0"/>
    <n v="0"/>
    <n v="4"/>
    <n v="1"/>
    <n v="0"/>
    <n v="5"/>
    <n v="-1"/>
    <s v="10.11.2025"/>
    <x v="11"/>
    <s v="27.07.2026"/>
    <n v="31"/>
    <x v="0"/>
  </r>
  <r>
    <s v="TO"/>
    <n v="0"/>
    <n v="6"/>
    <n v="0"/>
    <n v="8938"/>
    <s v="1180826.223584"/>
    <s v="03 Jul 2026"/>
    <s v="03"/>
    <s v="Jul"/>
    <s v="09 Jul 2026"/>
    <s v="09"/>
    <s v="Jul"/>
    <n v="6"/>
    <n v="6"/>
    <n v="0"/>
    <n v="0"/>
    <s v="СЛР-ХОЛИДЕЙ-СЪРВИС ЕООД"/>
    <x v="0"/>
    <n v="2"/>
    <n v="1"/>
    <n v="1805.5440228"/>
    <n v="300.92400379999998"/>
    <s v="Romania"/>
    <s v="30 Nov 2025 23:07"/>
    <s v="30 Nov 2025"/>
    <s v="Nov"/>
    <n v="0"/>
    <n v="0"/>
    <n v="6"/>
    <n v="0"/>
    <n v="0"/>
    <n v="6"/>
    <n v="0"/>
    <s v="30.11.2025"/>
    <x v="13"/>
    <s v="03.07.2026"/>
    <n v="27"/>
    <x v="0"/>
  </r>
  <r>
    <s v="TOPOLA SKIES"/>
    <n v="0"/>
    <n v="0"/>
    <n v="5"/>
    <n v="8040"/>
    <s v="397146"/>
    <s v="13 Jul 2026"/>
    <s v="13"/>
    <s v="Jul"/>
    <s v="18 Jul 2026"/>
    <s v="18"/>
    <s v="Jul"/>
    <n v="5"/>
    <n v="5"/>
    <n v="0"/>
    <n v="0"/>
    <s v="TOPOLA SKIES"/>
    <x v="3"/>
    <n v="2"/>
    <n v="1"/>
    <n v="1778.638979357798"/>
    <n v="355.72779587155958"/>
    <m/>
    <s v="25 Oct 2025 09:27"/>
    <s v="25 Oct 2025"/>
    <s v="Oct"/>
    <n v="0"/>
    <n v="0"/>
    <n v="5"/>
    <n v="0"/>
    <n v="0"/>
    <n v="5"/>
    <n v="0"/>
    <s v="25.10.2025"/>
    <x v="17"/>
    <s v="13.07.2026"/>
    <n v="29"/>
    <x v="0"/>
  </r>
  <r>
    <s v="TO"/>
    <n v="0"/>
    <n v="5"/>
    <n v="4"/>
    <n v="9053"/>
    <s v="4112"/>
    <s v="06 Jul 2026"/>
    <s v="06"/>
    <s v="Jul"/>
    <s v="15 Jul 2026"/>
    <s v="15"/>
    <s v="Jul"/>
    <n v="9"/>
    <n v="9"/>
    <n v="0"/>
    <n v="0"/>
    <s v="КЛУБ МАГЕЛАН - ООД"/>
    <x v="6"/>
    <n v="3"/>
    <n v="1"/>
    <n v="3400.8558788999999"/>
    <n v="377.87287543333332"/>
    <m/>
    <s v="08 Dec 2025 12:59"/>
    <s v="08 Dec 2025"/>
    <s v="Dec"/>
    <n v="0"/>
    <n v="0"/>
    <n v="9"/>
    <n v="0"/>
    <n v="0"/>
    <n v="9"/>
    <n v="0"/>
    <s v="08.12.2025"/>
    <x v="16"/>
    <s v="06.07.2026"/>
    <n v="28"/>
    <x v="0"/>
  </r>
  <r>
    <s v="TO"/>
    <n v="0"/>
    <n v="5"/>
    <n v="0"/>
    <n v="8947"/>
    <s v="2314588"/>
    <s v="05 Jul 2026"/>
    <s v="05"/>
    <s v="Jul"/>
    <s v="10 Jul 2026"/>
    <s v="10"/>
    <s v="Jul"/>
    <n v="5"/>
    <n v="5"/>
    <n v="0"/>
    <n v="0"/>
    <s v="ТУРИСТИЧЕСКА АГЕНЦИЯ СОЛВЕКС - ЕООД"/>
    <x v="4"/>
    <n v="2"/>
    <n v="1"/>
    <n v="1369.2765830000001"/>
    <n v="273.85531660000004"/>
    <s v="[&quot;RO&quot;]"/>
    <s v="01 Dec 2025 09:11"/>
    <s v="01 Dec 2025"/>
    <s v="Dec"/>
    <n v="0"/>
    <n v="0"/>
    <n v="5"/>
    <n v="0"/>
    <n v="0"/>
    <n v="5"/>
    <n v="0"/>
    <s v="01.12.2025"/>
    <x v="13"/>
    <s v="05.07.2026"/>
    <n v="28"/>
    <x v="0"/>
  </r>
  <r>
    <s v="TO"/>
    <n v="0"/>
    <n v="0"/>
    <n v="5"/>
    <n v="9245"/>
    <s v="2317307"/>
    <s v="19 Aug 2026"/>
    <s v="19"/>
    <s v="Aug"/>
    <s v="24 Aug 2026"/>
    <s v="24"/>
    <s v="Aug"/>
    <n v="5"/>
    <n v="5"/>
    <n v="0"/>
    <n v="0"/>
    <s v="ТУРИСТИЧЕСКА АГЕНЦИЯ СОЛВЕКС - ЕООД"/>
    <x v="3"/>
    <n v="2"/>
    <n v="1"/>
    <n v="1481.1500589999998"/>
    <n v="296.23001179999994"/>
    <s v="Romania"/>
    <s v="30 Dec 2025 10:35"/>
    <s v="30 Dec 2025"/>
    <s v="Dec"/>
    <n v="0"/>
    <n v="0"/>
    <n v="0"/>
    <n v="5"/>
    <n v="0"/>
    <n v="5"/>
    <n v="0"/>
    <s v="30.12.2025"/>
    <x v="18"/>
    <s v="19.08.2026"/>
    <n v="34"/>
    <x v="0"/>
  </r>
  <r>
    <s v="TO"/>
    <n v="0"/>
    <n v="0"/>
    <n v="6"/>
    <n v="8457"/>
    <s v="NT308460"/>
    <s v="01 Aug 2026"/>
    <s v="01"/>
    <s v="Aug"/>
    <s v="07 Aug 2026"/>
    <s v="07"/>
    <s v="Aug"/>
    <n v="6"/>
    <n v="6"/>
    <n v="0"/>
    <n v="0"/>
    <s v="НОВОТОН - ЕООД"/>
    <x v="6"/>
    <n v="2"/>
    <n v="2"/>
    <n v="2002.4569872"/>
    <n v="333.74283120000001"/>
    <m/>
    <s v="13 Nov 2025 13:13"/>
    <s v="13 Nov 2025"/>
    <s v="Nov"/>
    <n v="0"/>
    <n v="0"/>
    <n v="0"/>
    <n v="6"/>
    <n v="0"/>
    <n v="6"/>
    <n v="0"/>
    <s v="13.11.2025"/>
    <x v="11"/>
    <s v="01.08.2026"/>
    <n v="31"/>
    <x v="0"/>
  </r>
  <r>
    <s v="TO"/>
    <n v="0"/>
    <n v="0"/>
    <n v="6"/>
    <n v="8059"/>
    <s v="1170218.219536"/>
    <s v="25 Jul 2026"/>
    <s v="25"/>
    <s v="Jul"/>
    <s v="31 Jul 2026"/>
    <s v="31"/>
    <s v="Jul"/>
    <n v="6"/>
    <n v="6"/>
    <n v="0"/>
    <n v="0"/>
    <s v="СЛР-ХОЛИДЕЙ-СЪРВИС ЕООД"/>
    <x v="5"/>
    <n v="3"/>
    <n v="0"/>
    <n v="2720.7551129999997"/>
    <n v="453.45918549999993"/>
    <s v="Romania"/>
    <s v="27 Oct 2025 15:56"/>
    <s v="26 Oct 2025"/>
    <s v="Oct"/>
    <n v="0"/>
    <n v="0"/>
    <n v="6"/>
    <n v="0"/>
    <n v="0"/>
    <n v="6"/>
    <n v="0"/>
    <s v="27.10.2025"/>
    <x v="4"/>
    <s v="25.07.2026"/>
    <n v="30"/>
    <x v="0"/>
  </r>
  <r>
    <s v="TO"/>
    <n v="0"/>
    <n v="0"/>
    <n v="6"/>
    <n v="8182"/>
    <s v="50891"/>
    <s v="17 Aug 2026"/>
    <s v="17"/>
    <s v="Aug"/>
    <s v="23 Aug 2026"/>
    <s v="23"/>
    <s v="Aug"/>
    <n v="6"/>
    <n v="6"/>
    <n v="0"/>
    <n v="0"/>
    <s v="КЛУБ МАГЕЛАН - ООД"/>
    <x v="4"/>
    <n v="3"/>
    <n v="1"/>
    <n v="2214.9774750000001"/>
    <n v="369.1629125"/>
    <m/>
    <s v="07 Nov 2025 11:40"/>
    <s v="07 Nov 2025"/>
    <s v="Nov"/>
    <n v="0"/>
    <n v="0"/>
    <n v="0"/>
    <n v="6"/>
    <n v="0"/>
    <n v="6"/>
    <n v="0"/>
    <s v="07.11.2025"/>
    <x v="3"/>
    <s v="17.08.2026"/>
    <n v="34"/>
    <x v="0"/>
  </r>
  <r>
    <s v="TO"/>
    <n v="0"/>
    <n v="0"/>
    <n v="5"/>
    <n v="8526"/>
    <s v="NT308818"/>
    <s v="20 Jul 2026"/>
    <s v="20"/>
    <s v="Jul"/>
    <s v="25 Jul 2026"/>
    <s v="25"/>
    <s v="Jul"/>
    <n v="5"/>
    <n v="5"/>
    <n v="0"/>
    <n v="0"/>
    <s v="НОВОТОН - ЕООД"/>
    <x v="6"/>
    <n v="2"/>
    <n v="1"/>
    <n v="1334.9517664999998"/>
    <n v="266.99035329999998"/>
    <m/>
    <s v="16 Nov 2025 23:33"/>
    <s v="16 Nov 2025"/>
    <s v="Nov"/>
    <n v="0"/>
    <n v="0"/>
    <n v="5"/>
    <n v="0"/>
    <n v="0"/>
    <n v="5"/>
    <n v="0"/>
    <s v="16.11.2025"/>
    <x v="12"/>
    <s v="20.07.2026"/>
    <n v="30"/>
    <x v="0"/>
  </r>
  <r>
    <s v="TO"/>
    <n v="0"/>
    <n v="0"/>
    <n v="6"/>
    <n v="8528"/>
    <s v="NT308704"/>
    <s v="25 Jul 2026"/>
    <s v="25"/>
    <s v="Jul"/>
    <s v="31 Jul 2026"/>
    <s v="31"/>
    <s v="Jul"/>
    <n v="6"/>
    <n v="6"/>
    <n v="0"/>
    <n v="0"/>
    <s v="НОВОТОН - ЕООД"/>
    <x v="5"/>
    <n v="2"/>
    <n v="2"/>
    <n v="2325.5209866"/>
    <n v="387.58683109999998"/>
    <m/>
    <s v="17 Nov 2025 09:11"/>
    <s v="14 Nov 2025"/>
    <s v="Nov"/>
    <n v="0"/>
    <n v="0"/>
    <n v="6"/>
    <n v="0"/>
    <n v="0"/>
    <n v="6"/>
    <n v="0"/>
    <s v="17.11.2025"/>
    <x v="12"/>
    <s v="25.07.2026"/>
    <n v="30"/>
    <x v="0"/>
  </r>
  <r>
    <s v="BOOKING"/>
    <n v="0"/>
    <n v="0"/>
    <n v="10"/>
    <n v="9212"/>
    <s v="6286753740"/>
    <s v="14 Aug 2026"/>
    <s v="14"/>
    <s v="Aug"/>
    <s v="24 Aug 2026"/>
    <s v="24"/>
    <s v="Aug"/>
    <n v="10"/>
    <n v="10"/>
    <n v="0"/>
    <n v="0"/>
    <s v="BOOKING"/>
    <x v="4"/>
    <n v="2"/>
    <n v="1"/>
    <n v="4883.4742458715591"/>
    <n v="488.34742458715596"/>
    <s v="Israel"/>
    <s v="29 Dec 2025 05:30"/>
    <s v="29 Dec 2025"/>
    <s v="Dec"/>
    <n v="0"/>
    <n v="0"/>
    <n v="0"/>
    <n v="10"/>
    <n v="0"/>
    <n v="10"/>
    <n v="0"/>
    <s v="29.12.2025"/>
    <x v="18"/>
    <s v="14.08.2026"/>
    <n v="33"/>
    <x v="0"/>
  </r>
  <r>
    <s v="BOOKING"/>
    <n v="0"/>
    <n v="0"/>
    <n v="5"/>
    <n v="9305"/>
    <s v="5331234168"/>
    <s v="14 Aug 2026"/>
    <s v="14"/>
    <s v="Aug"/>
    <s v="19 Aug 2026"/>
    <s v="19"/>
    <s v="Aug"/>
    <n v="5"/>
    <n v="5"/>
    <n v="0"/>
    <n v="0"/>
    <s v="BOOKING"/>
    <x v="4"/>
    <n v="2"/>
    <n v="2"/>
    <n v="3391.3015596330274"/>
    <n v="678.26031192660548"/>
    <s v="Israel"/>
    <s v="31 Dec 2025 19:48"/>
    <s v="31 Dec 2025"/>
    <s v="Dec"/>
    <n v="0"/>
    <n v="0"/>
    <n v="0"/>
    <n v="5"/>
    <n v="0"/>
    <n v="5"/>
    <n v="0"/>
    <s v="31.12.2025"/>
    <x v="18"/>
    <s v="14.08.2026"/>
    <n v="33"/>
    <x v="0"/>
  </r>
  <r>
    <s v="TO"/>
    <n v="0"/>
    <n v="0"/>
    <n v="7"/>
    <n v="8973"/>
    <s v="1180845.223853"/>
    <s v="21 Jul 2026"/>
    <s v="21"/>
    <s v="Jul"/>
    <s v="28 Jul 2026"/>
    <s v="28"/>
    <s v="Jul"/>
    <n v="7"/>
    <n v="7"/>
    <n v="0"/>
    <n v="0"/>
    <s v="СЛР-ХОЛИДЕЙ-СЪРВИС ЕООД"/>
    <x v="3"/>
    <n v="2"/>
    <n v="1"/>
    <n v="2073.6100826000002"/>
    <n v="296.2300118"/>
    <s v="Romania"/>
    <s v="01 Dec 2025 12:52"/>
    <s v="30 Nov 2025"/>
    <s v="Dec"/>
    <n v="0"/>
    <n v="0"/>
    <n v="7"/>
    <n v="0"/>
    <n v="0"/>
    <n v="7"/>
    <n v="0"/>
    <s v="01.12.2025"/>
    <x v="13"/>
    <s v="21.07.2026"/>
    <n v="30"/>
    <x v="0"/>
  </r>
  <r>
    <s v="TO"/>
    <n v="0"/>
    <n v="0"/>
    <n v="6"/>
    <n v="9341"/>
    <s v="1184521.226520"/>
    <s v="12 Jul 2026"/>
    <s v="12"/>
    <s v="Jul"/>
    <s v="18 Jul 2026"/>
    <s v="18"/>
    <s v="Jul"/>
    <n v="6"/>
    <n v="6"/>
    <n v="0"/>
    <n v="0"/>
    <s v="СЛР-ХОЛИДЕЙ-СЪРВИС ЕООД"/>
    <x v="3"/>
    <n v="2"/>
    <n v="2"/>
    <n v="2392.7624220000002"/>
    <n v="398.79373700000002"/>
    <s v="Romania"/>
    <s v="03 Jan 2026 22:29"/>
    <s v="03 Jan 2026"/>
    <s v="Jan"/>
    <n v="0"/>
    <n v="0"/>
    <n v="6"/>
    <n v="0"/>
    <n v="0"/>
    <n v="6"/>
    <n v="0"/>
    <s v="03.01.2025"/>
    <x v="20"/>
    <s v="12.07.2026"/>
    <n v="29"/>
    <x v="0"/>
  </r>
  <r>
    <s v="TO"/>
    <n v="0"/>
    <n v="0"/>
    <n v="6"/>
    <n v="9342"/>
    <s v="1184522.226521"/>
    <s v="12 Jul 2026"/>
    <s v="12"/>
    <s v="Jul"/>
    <s v="18 Jul 2026"/>
    <s v="18"/>
    <s v="Jul"/>
    <n v="6"/>
    <n v="6"/>
    <n v="0"/>
    <n v="0"/>
    <s v="СЛР-ХОЛИДЕЙ-СЪРВИС ЕООД"/>
    <x v="3"/>
    <n v="2"/>
    <n v="1"/>
    <n v="1914.2099376000001"/>
    <n v="319.03498960000002"/>
    <s v="Romania"/>
    <s v="03 Jan 2026 22:30"/>
    <s v="03 Jan 2026"/>
    <s v="Jan"/>
    <n v="0"/>
    <n v="0"/>
    <n v="6"/>
    <n v="0"/>
    <n v="0"/>
    <n v="6"/>
    <n v="0"/>
    <s v="03.01.2025"/>
    <x v="20"/>
    <s v="12.07.2026"/>
    <n v="29"/>
    <x v="0"/>
  </r>
  <r>
    <s v="TO"/>
    <n v="0"/>
    <n v="0"/>
    <n v="7"/>
    <n v="8303"/>
    <s v="59309"/>
    <s v="20 Jul 2026"/>
    <s v="20"/>
    <s v="Jul"/>
    <s v="27 Jul 2026"/>
    <s v="27"/>
    <s v="Jul"/>
    <n v="7"/>
    <n v="7"/>
    <n v="0"/>
    <n v="0"/>
    <s v="КЛУБ МАГЕЛАН - ООД"/>
    <x v="2"/>
    <n v="3"/>
    <n v="0"/>
    <n v="2624.8020931999999"/>
    <n v="374.97172760000001"/>
    <m/>
    <s v="10 Nov 2025 15:54"/>
    <s v="10 Nov 2025"/>
    <s v="Nov"/>
    <n v="0"/>
    <n v="0"/>
    <n v="7"/>
    <n v="0"/>
    <n v="0"/>
    <n v="7"/>
    <n v="0"/>
    <s v="10.11.2025"/>
    <x v="11"/>
    <s v="20.07.2026"/>
    <n v="30"/>
    <x v="0"/>
  </r>
  <r>
    <s v="TO"/>
    <n v="0"/>
    <n v="0"/>
    <n v="6"/>
    <n v="9386"/>
    <s v="1186017.227078"/>
    <s v="19 Jul 2026"/>
    <s v="19"/>
    <s v="Jul"/>
    <s v="25 Jul 2026"/>
    <s v="25"/>
    <s v="Jul"/>
    <n v="6"/>
    <n v="6"/>
    <n v="0"/>
    <n v="0"/>
    <s v="СЛР-ХОЛИДЕЙ-СЪРВИС ЕООД"/>
    <x v="4"/>
    <n v="2"/>
    <n v="1"/>
    <n v="1914.2099376000001"/>
    <n v="319.03498960000002"/>
    <s v="Romania"/>
    <s v="07 Jan 2026 20:11"/>
    <s v="07 Jan 2026"/>
    <s v="Jan"/>
    <n v="0"/>
    <n v="0"/>
    <n v="6"/>
    <n v="0"/>
    <n v="0"/>
    <n v="6"/>
    <n v="0"/>
    <s v="07.01.2025"/>
    <x v="1"/>
    <s v="19.07.2026"/>
    <n v="30"/>
    <x v="0"/>
  </r>
  <r>
    <s v="TO"/>
    <n v="0"/>
    <n v="0"/>
    <n v="6"/>
    <n v="9201"/>
    <s v="NT312335"/>
    <s v="01 Aug 2026"/>
    <s v="01"/>
    <s v="Aug"/>
    <s v="07 Aug 2026"/>
    <s v="07"/>
    <s v="Aug"/>
    <n v="6"/>
    <n v="6"/>
    <n v="0"/>
    <n v="0"/>
    <s v="НОВОТОН - ЕООД"/>
    <x v="6"/>
    <n v="2"/>
    <n v="1"/>
    <n v="1735.3688423999999"/>
    <n v="289.22814039999997"/>
    <m/>
    <s v="28 Dec 2025 19:09"/>
    <s v="27 Dec 2025"/>
    <s v="Dec"/>
    <n v="0"/>
    <n v="0"/>
    <n v="0"/>
    <n v="6"/>
    <n v="0"/>
    <n v="6"/>
    <n v="0"/>
    <s v="28.12.2025"/>
    <x v="18"/>
    <s v="01.08.2026"/>
    <n v="31"/>
    <x v="0"/>
  </r>
  <r>
    <s v="TO"/>
    <n v="0"/>
    <n v="6"/>
    <n v="0"/>
    <n v="8188"/>
    <s v="50895"/>
    <s v="01 Jul 2026"/>
    <s v="01"/>
    <s v="Jul"/>
    <s v="07 Jul 2026"/>
    <s v="07"/>
    <s v="Jul"/>
    <n v="6"/>
    <n v="6"/>
    <n v="0"/>
    <n v="0"/>
    <s v="КЛУБ МАГЕЛАН - ООД"/>
    <x v="0"/>
    <n v="3"/>
    <n v="1"/>
    <n v="2249.8303655999998"/>
    <n v="374.97172759999995"/>
    <m/>
    <s v="07 Nov 2025 13:08"/>
    <s v="07 Nov 2025"/>
    <s v="Nov"/>
    <n v="0"/>
    <n v="0"/>
    <n v="6"/>
    <n v="0"/>
    <n v="0"/>
    <n v="6"/>
    <n v="0"/>
    <s v="07.11.2025"/>
    <x v="3"/>
    <s v="01.07.2026"/>
    <n v="27"/>
    <x v="0"/>
  </r>
  <r>
    <s v="TO"/>
    <n v="0"/>
    <n v="0"/>
    <n v="5"/>
    <n v="8402"/>
    <s v="NT308254"/>
    <s v="01 Aug 2026"/>
    <s v="01"/>
    <s v="Aug"/>
    <s v="06 Aug 2026"/>
    <s v="06"/>
    <s v="Aug"/>
    <n v="5"/>
    <n v="5"/>
    <n v="0"/>
    <n v="0"/>
    <s v="НОВОТОН - ЕООД"/>
    <x v="6"/>
    <n v="2"/>
    <n v="2"/>
    <n v="1668.714156"/>
    <n v="333.74283120000001"/>
    <m/>
    <s v="12 Nov 2025 10:22"/>
    <s v="12 Nov 2025"/>
    <s v="Nov"/>
    <n v="0"/>
    <n v="0"/>
    <n v="0"/>
    <n v="5"/>
    <n v="0"/>
    <n v="5"/>
    <n v="0"/>
    <s v="12.11.2025"/>
    <x v="11"/>
    <s v="01.08.2026"/>
    <n v="31"/>
    <x v="0"/>
  </r>
  <r>
    <s v="TOPOLA SKIES"/>
    <n v="0"/>
    <n v="0"/>
    <n v="6"/>
    <n v="9185"/>
    <s v="431695"/>
    <s v="17 Jul 2026"/>
    <s v="17"/>
    <s v="Jul"/>
    <s v="23 Jul 2026"/>
    <s v="23"/>
    <s v="Jul"/>
    <n v="6"/>
    <n v="6"/>
    <n v="0"/>
    <n v="0"/>
    <s v="TOPOLA SKIES"/>
    <x v="7"/>
    <n v="3"/>
    <n v="2"/>
    <n v="4030.8041394495408"/>
    <n v="671.8006899082568"/>
    <m/>
    <s v="24 Dec 2025 21:48"/>
    <s v="24 Dec 2025"/>
    <s v="Dec"/>
    <n v="0"/>
    <n v="0"/>
    <n v="6"/>
    <n v="0"/>
    <n v="0"/>
    <n v="6"/>
    <n v="0"/>
    <s v="24.12.2025"/>
    <x v="21"/>
    <s v="17.07.2026"/>
    <n v="29"/>
    <x v="0"/>
  </r>
  <r>
    <s v="TO"/>
    <n v="0"/>
    <n v="5"/>
    <n v="1"/>
    <n v="9030"/>
    <s v="1181657.224230"/>
    <s v="24 Aug 2026"/>
    <s v="24"/>
    <s v="Aug"/>
    <s v="30 Aug 2026"/>
    <s v="30"/>
    <s v="Aug"/>
    <n v="6"/>
    <n v="6"/>
    <n v="0"/>
    <n v="0"/>
    <s v="СЛР-ХОЛИДЕЙ-СЪРВИС ЕООД"/>
    <x v="3"/>
    <n v="2"/>
    <n v="1"/>
    <n v="1609.5698568"/>
    <n v="268.2616428"/>
    <s v="Romania"/>
    <s v="05 Dec 2025 18:10"/>
    <s v="05 Dec 2025"/>
    <s v="Dec"/>
    <n v="0"/>
    <n v="0"/>
    <n v="0"/>
    <n v="6"/>
    <n v="0"/>
    <n v="6"/>
    <n v="0"/>
    <s v="05.12.2025"/>
    <x v="13"/>
    <s v="24.08.2026"/>
    <n v="35"/>
    <x v="0"/>
  </r>
  <r>
    <s v="TO"/>
    <n v="0"/>
    <n v="0"/>
    <n v="5"/>
    <n v="9284"/>
    <s v="1184172.226201"/>
    <s v="11 Jul 2026"/>
    <s v="11"/>
    <s v="Jul"/>
    <s v="16 Jul 2026"/>
    <s v="16"/>
    <s v="Jul"/>
    <n v="5"/>
    <n v="5"/>
    <n v="0"/>
    <n v="0"/>
    <s v="СЛР-ХОЛИДЕЙ-СЪРВИС ЕООД"/>
    <x v="0"/>
    <n v="2"/>
    <n v="2"/>
    <n v="1912.8017399999999"/>
    <n v="382.56034799999998"/>
    <s v="Romania"/>
    <s v="31 Dec 2025 10:24"/>
    <s v="30 Dec 2025"/>
    <s v="Dec"/>
    <n v="0"/>
    <n v="0"/>
    <n v="5"/>
    <n v="0"/>
    <n v="0"/>
    <n v="5"/>
    <n v="0"/>
    <s v="31.12.2025"/>
    <x v="18"/>
    <s v="11.07.2026"/>
    <n v="28"/>
    <x v="0"/>
  </r>
  <r>
    <s v="TO"/>
    <n v="0"/>
    <n v="0"/>
    <n v="6"/>
    <n v="9307"/>
    <s v="1184368.226343"/>
    <s v="17 Aug 2026"/>
    <s v="17"/>
    <s v="Aug"/>
    <s v="23 Aug 2026"/>
    <s v="23"/>
    <s v="Aug"/>
    <n v="6"/>
    <n v="6"/>
    <n v="0"/>
    <n v="0"/>
    <s v="СЛР-ХОЛИДЕЙ-СЪРВИС ЕООД"/>
    <x v="6"/>
    <n v="2"/>
    <n v="2"/>
    <n v="2169.211053"/>
    <n v="361.53517549999998"/>
    <s v="Romania"/>
    <s v="01 Jan 2026 03:53"/>
    <s v="31 Dec 2025"/>
    <s v="Jan"/>
    <n v="0"/>
    <n v="0"/>
    <n v="0"/>
    <n v="6"/>
    <n v="0"/>
    <n v="6"/>
    <n v="0"/>
    <s v="01.01.2025"/>
    <x v="20"/>
    <s v="17.08.2026"/>
    <n v="34"/>
    <x v="0"/>
  </r>
  <r>
    <s v="TO"/>
    <n v="0"/>
    <n v="0"/>
    <n v="5"/>
    <n v="9109"/>
    <s v="2315876"/>
    <s v="11 Aug 2026"/>
    <s v="11"/>
    <s v="Aug"/>
    <s v="16 Aug 2026"/>
    <s v="16"/>
    <s v="Aug"/>
    <n v="5"/>
    <n v="5"/>
    <n v="0"/>
    <n v="0"/>
    <s v="ТУРИСТИЧЕСКА АГЕНЦИЯ СОЛВЕКС - ЕООД"/>
    <x v="6"/>
    <n v="2"/>
    <n v="2"/>
    <n v="1807.6758775000001"/>
    <n v="361.53517550000004"/>
    <m/>
    <s v="15 Dec 2025 09:49"/>
    <s v="14 Dec 2025"/>
    <s v="Dec"/>
    <n v="0"/>
    <n v="0"/>
    <n v="0"/>
    <n v="5"/>
    <n v="0"/>
    <n v="5"/>
    <n v="0"/>
    <s v="15.12.2025"/>
    <x v="10"/>
    <s v="11.08.2026"/>
    <n v="33"/>
    <x v="0"/>
  </r>
  <r>
    <s v="BOOKING"/>
    <n v="0"/>
    <n v="0"/>
    <n v="5"/>
    <n v="9294"/>
    <s v="5917814159"/>
    <s v="14 Aug 2026"/>
    <s v="14"/>
    <s v="Aug"/>
    <s v="19 Aug 2026"/>
    <s v="19"/>
    <s v="Aug"/>
    <n v="5"/>
    <n v="5"/>
    <n v="0"/>
    <n v="0"/>
    <s v="BOOKING"/>
    <x v="4"/>
    <n v="2"/>
    <n v="2"/>
    <n v="3391.3015596330274"/>
    <n v="678.26031192660548"/>
    <s v="Israel"/>
    <s v="31 Dec 2025 13:56"/>
    <s v="31 Dec 2025"/>
    <s v="Dec"/>
    <n v="0"/>
    <n v="0"/>
    <n v="0"/>
    <n v="5"/>
    <n v="0"/>
    <n v="5"/>
    <n v="0"/>
    <s v="31.12.2025"/>
    <x v="18"/>
    <s v="14.08.2026"/>
    <n v="33"/>
    <x v="0"/>
  </r>
  <r>
    <s v="TO"/>
    <n v="0"/>
    <n v="0"/>
    <n v="6"/>
    <n v="9154"/>
    <s v="1182843.225305"/>
    <s v="03 Aug 2026"/>
    <s v="03"/>
    <s v="Aug"/>
    <s v="09 Aug 2026"/>
    <s v="09"/>
    <s v="Aug"/>
    <n v="6"/>
    <n v="6"/>
    <n v="0"/>
    <n v="0"/>
    <s v="СЛР-ХОЛИДЕЙ-СЪРВИС ЕООД"/>
    <x v="2"/>
    <n v="2"/>
    <n v="1"/>
    <n v="1805.5440228"/>
    <n v="300.92400379999998"/>
    <s v="Romania"/>
    <s v="22 Dec 2025 09:43"/>
    <s v="21 Dec 2025"/>
    <s v="Dec"/>
    <n v="0"/>
    <n v="0"/>
    <n v="0"/>
    <n v="6"/>
    <n v="0"/>
    <n v="6"/>
    <n v="0"/>
    <s v="22.12.2025"/>
    <x v="21"/>
    <s v="03.08.2026"/>
    <n v="32"/>
    <x v="0"/>
  </r>
  <r>
    <s v="TO"/>
    <n v="0"/>
    <n v="5"/>
    <n v="1"/>
    <n v="8401"/>
    <s v="1174867.221129"/>
    <s v="24 Aug 2026"/>
    <s v="24"/>
    <s v="Aug"/>
    <s v="30 Aug 2026"/>
    <s v="30"/>
    <s v="Aug"/>
    <n v="6"/>
    <n v="6"/>
    <n v="0"/>
    <n v="0"/>
    <s v="СЛР-ХОЛИДЕЙ-СЪРВИС ЕООД"/>
    <x v="6"/>
    <n v="2"/>
    <n v="1"/>
    <n v="1446.9230339999999"/>
    <n v="241.15383899999998"/>
    <s v="Romania"/>
    <s v="12 Nov 2025 10:11"/>
    <s v="12 Nov 2025"/>
    <s v="Nov"/>
    <n v="0"/>
    <n v="0"/>
    <n v="0"/>
    <n v="6"/>
    <n v="0"/>
    <n v="6"/>
    <n v="0"/>
    <s v="12.11.2025"/>
    <x v="11"/>
    <s v="24.08.2026"/>
    <n v="35"/>
    <x v="0"/>
  </r>
  <r>
    <s v="TO"/>
    <n v="0"/>
    <n v="0"/>
    <n v="5"/>
    <n v="8844"/>
    <s v="2313621"/>
    <s v="13 Aug 2026"/>
    <s v="13"/>
    <s v="Aug"/>
    <s v="18 Aug 2026"/>
    <s v="18"/>
    <s v="Aug"/>
    <n v="5"/>
    <n v="5"/>
    <n v="0"/>
    <n v="0"/>
    <s v="ТУРИСТИЧЕСКА АГЕНЦИЯ СОЛВЕКС - ЕООД"/>
    <x v="3"/>
    <n v="2"/>
    <n v="2"/>
    <n v="1851.4864694999999"/>
    <n v="370.2972939"/>
    <m/>
    <s v="26 Nov 2025 13:56"/>
    <s v="26 Nov 2025"/>
    <s v="Nov"/>
    <n v="0"/>
    <n v="0"/>
    <n v="0"/>
    <n v="5"/>
    <n v="0"/>
    <n v="5"/>
    <n v="0"/>
    <s v="26.11.2025"/>
    <x v="15"/>
    <s v="13.08.2026"/>
    <n v="33"/>
    <x v="0"/>
  </r>
  <r>
    <s v="TO"/>
    <n v="0"/>
    <n v="0"/>
    <n v="5"/>
    <n v="9248"/>
    <s v="2317310"/>
    <s v="19 Aug 2026"/>
    <s v="19"/>
    <s v="Aug"/>
    <s v="24 Aug 2026"/>
    <s v="24"/>
    <s v="Aug"/>
    <n v="5"/>
    <n v="5"/>
    <n v="0"/>
    <n v="0"/>
    <s v="ТУРИСТИЧЕСКА АГЕНЦИЯ СОЛВЕКС - ЕООД"/>
    <x v="3"/>
    <n v="2"/>
    <n v="1"/>
    <n v="1481.1500589999998"/>
    <n v="296.23001179999994"/>
    <s v="Romania"/>
    <s v="30 Dec 2025 10:35"/>
    <s v="30 Dec 2025"/>
    <s v="Dec"/>
    <n v="0"/>
    <n v="0"/>
    <n v="0"/>
    <n v="5"/>
    <n v="0"/>
    <n v="5"/>
    <n v="0"/>
    <s v="30.12.2025"/>
    <x v="18"/>
    <s v="19.08.2026"/>
    <n v="34"/>
    <x v="0"/>
  </r>
  <r>
    <s v="TO"/>
    <n v="0"/>
    <n v="0"/>
    <n v="6"/>
    <n v="9471"/>
    <s v="18072026"/>
    <s v="18 Jul 2026"/>
    <s v="18"/>
    <s v="Jul"/>
    <s v="24 Jul 2026"/>
    <s v="24"/>
    <s v="Jul"/>
    <n v="6"/>
    <n v="6"/>
    <n v="0"/>
    <n v="0"/>
    <s v="ВЕРСО ТРАВЪЛ - ООД"/>
    <x v="5"/>
    <n v="3"/>
    <n v="1"/>
    <n v="2930.1071562000002"/>
    <n v="488.35119270000001"/>
    <m/>
    <s v="13 Jan 2026 10:33"/>
    <s v="13 Jan 2026"/>
    <s v="Jan"/>
    <n v="0"/>
    <n v="0"/>
    <n v="6"/>
    <n v="0"/>
    <n v="0"/>
    <n v="6"/>
    <n v="0"/>
    <s v="13.01.2025"/>
    <x v="7"/>
    <s v="18.07.2026"/>
    <n v="29"/>
    <x v="0"/>
  </r>
  <r>
    <s v="TO"/>
    <n v="0"/>
    <n v="1"/>
    <n v="5"/>
    <n v="9113"/>
    <s v="17728"/>
    <s v="20 Aug 2026"/>
    <s v="20"/>
    <s v="Aug"/>
    <s v="26 Aug 2026"/>
    <s v="26"/>
    <s v="Aug"/>
    <n v="6"/>
    <n v="6"/>
    <n v="0"/>
    <n v="0"/>
    <s v="КЛУБ МАГЕЛАН - ООД"/>
    <x v="7"/>
    <n v="5"/>
    <n v="1"/>
    <n v="3890.8499687999997"/>
    <n v="648.47499479999999"/>
    <m/>
    <s v="15 Dec 2025 14:49"/>
    <s v="15 Dec 2025"/>
    <s v="Dec"/>
    <n v="0"/>
    <n v="0"/>
    <n v="0"/>
    <n v="6"/>
    <n v="0"/>
    <n v="6"/>
    <n v="0"/>
    <s v="15.12.2025"/>
    <x v="10"/>
    <s v="20.08.2026"/>
    <n v="34"/>
    <x v="0"/>
  </r>
  <r>
    <s v="TO"/>
    <n v="0"/>
    <n v="0"/>
    <n v="5"/>
    <n v="9353"/>
    <s v="28486"/>
    <s v="03 Aug 2026"/>
    <s v="03"/>
    <s v="Aug"/>
    <s v="08 Aug 2026"/>
    <s v="08"/>
    <s v="Aug"/>
    <n v="5"/>
    <n v="5"/>
    <n v="0"/>
    <n v="0"/>
    <s v="КЛУБ МАГЕЛАН - ООД"/>
    <x v="4"/>
    <n v="3"/>
    <n v="1"/>
    <n v="2153.4666214999997"/>
    <n v="430.69332429999997"/>
    <s v="Romania"/>
    <s v="05 Jan 2026 15:43"/>
    <s v="05 Jan 2026"/>
    <s v="Jan"/>
    <n v="0"/>
    <n v="0"/>
    <n v="0"/>
    <n v="5"/>
    <n v="0"/>
    <n v="5"/>
    <n v="0"/>
    <s v="05.01.2025"/>
    <x v="1"/>
    <s v="03.08.2026"/>
    <n v="32"/>
    <x v="0"/>
  </r>
  <r>
    <s v="TO"/>
    <n v="0"/>
    <n v="4"/>
    <n v="1"/>
    <n v="9242"/>
    <s v="1183868.225916"/>
    <s v="24 Aug 2026"/>
    <s v="24"/>
    <s v="Aug"/>
    <s v="29 Aug 2026"/>
    <s v="29"/>
    <s v="Aug"/>
    <n v="5"/>
    <n v="5"/>
    <n v="0"/>
    <n v="0"/>
    <s v="СЛР-ХОЛИДЕЙ-СЪРВИС ЕООД"/>
    <x v="4"/>
    <n v="2"/>
    <n v="2"/>
    <n v="1676.6352675000001"/>
    <n v="335.32705350000003"/>
    <s v="Romania"/>
    <s v="30 Dec 2025 09:54"/>
    <s v="29 Dec 2025"/>
    <s v="Dec"/>
    <n v="0"/>
    <n v="0"/>
    <n v="0"/>
    <n v="5"/>
    <n v="0"/>
    <n v="5"/>
    <n v="0"/>
    <s v="30.12.2025"/>
    <x v="18"/>
    <s v="24.08.2026"/>
    <n v="35"/>
    <x v="0"/>
  </r>
  <r>
    <s v="TO"/>
    <n v="0"/>
    <n v="0"/>
    <n v="5"/>
    <n v="9127"/>
    <s v="2316098"/>
    <s v="04 Aug 2026"/>
    <s v="04"/>
    <s v="Aug"/>
    <s v="09 Aug 2026"/>
    <s v="09"/>
    <s v="Aug"/>
    <n v="5"/>
    <n v="5"/>
    <n v="0"/>
    <n v="0"/>
    <s v="ТУРИСТИЧЕСКА АГЕНЦИЯ СОЛВЕКС - ЕООД"/>
    <x v="6"/>
    <n v="1"/>
    <n v="1"/>
    <n v="1012.337608"/>
    <n v="202.4675216"/>
    <m/>
    <s v="16 Dec 2025 16:01"/>
    <s v="16 Dec 2025"/>
    <s v="Dec"/>
    <n v="0"/>
    <n v="0"/>
    <n v="0"/>
    <n v="5"/>
    <n v="0"/>
    <n v="5"/>
    <n v="0"/>
    <s v="16.12.2025"/>
    <x v="10"/>
    <s v="04.08.2026"/>
    <n v="32"/>
    <x v="0"/>
  </r>
  <r>
    <s v="TO"/>
    <n v="0"/>
    <n v="0"/>
    <n v="7"/>
    <n v="8810"/>
    <s v="10082026"/>
    <s v="10 Aug 2026"/>
    <s v="10"/>
    <s v="Aug"/>
    <s v="17 Aug 2026"/>
    <s v="17"/>
    <s v="Aug"/>
    <n v="7"/>
    <n v="7"/>
    <n v="0"/>
    <n v="0"/>
    <s v="ТРАВЕЛИНА - ООД"/>
    <x v="4"/>
    <n v="2"/>
    <n v="2"/>
    <n v="2392.7428637000003"/>
    <n v="341.82040910000006"/>
    <m/>
    <s v="25 Nov 2025 10:47"/>
    <s v="24 Nov 2025"/>
    <s v="Nov"/>
    <n v="0"/>
    <n v="0"/>
    <n v="0"/>
    <n v="7"/>
    <n v="0"/>
    <n v="7"/>
    <n v="0"/>
    <s v="25.11.2025"/>
    <x v="15"/>
    <s v="10.08.2026"/>
    <n v="33"/>
    <x v="0"/>
  </r>
  <r>
    <s v="TO"/>
    <n v="0"/>
    <n v="6"/>
    <n v="0"/>
    <n v="8410"/>
    <s v="1174965.221143"/>
    <s v="25 Aug 2026"/>
    <s v="25"/>
    <s v="Aug"/>
    <s v="31 Aug 2026"/>
    <s v="31"/>
    <s v="Aug"/>
    <n v="6"/>
    <n v="6"/>
    <n v="0"/>
    <n v="0"/>
    <s v="СЛР-ХОЛИДЕЙ-СЪРВИС ЕООД"/>
    <x v="7"/>
    <n v="4"/>
    <n v="0"/>
    <n v="2777.669766"/>
    <n v="462.94496099999998"/>
    <s v="Romania"/>
    <s v="12 Nov 2025 10:44"/>
    <s v="12 Nov 2025"/>
    <s v="Nov"/>
    <n v="0"/>
    <n v="0"/>
    <n v="0"/>
    <n v="6"/>
    <n v="0"/>
    <n v="6"/>
    <n v="0"/>
    <s v="12.11.2025"/>
    <x v="11"/>
    <s v="25.08.2026"/>
    <n v="35"/>
    <x v="0"/>
  </r>
  <r>
    <s v="TO"/>
    <n v="0"/>
    <n v="0"/>
    <n v="5"/>
    <n v="8847"/>
    <s v="2313628"/>
    <s v="13 Aug 2026"/>
    <s v="13"/>
    <s v="Aug"/>
    <s v="18 Aug 2026"/>
    <s v="18"/>
    <s v="Aug"/>
    <n v="5"/>
    <n v="5"/>
    <n v="0"/>
    <n v="0"/>
    <s v="ТУРИСТИЧЕСКА АГЕНЦИЯ СОЛВЕКС - ЕООД"/>
    <x v="2"/>
    <n v="2"/>
    <n v="1"/>
    <n v="1504.620019"/>
    <n v="300.92400379999998"/>
    <m/>
    <s v="26 Nov 2025 15:34"/>
    <s v="26 Nov 2025"/>
    <s v="Nov"/>
    <n v="0"/>
    <n v="0"/>
    <n v="0"/>
    <n v="5"/>
    <n v="0"/>
    <n v="5"/>
    <n v="0"/>
    <s v="26.11.2025"/>
    <x v="15"/>
    <s v="13.08.2026"/>
    <n v="33"/>
    <x v="0"/>
  </r>
  <r>
    <s v="TO"/>
    <n v="0"/>
    <n v="7"/>
    <n v="0"/>
    <n v="8353"/>
    <s v="5041288"/>
    <s v="29 Aug 2026"/>
    <s v="29"/>
    <s v="Aug"/>
    <s v="05 Sep 2026"/>
    <s v="05"/>
    <s v="Sep"/>
    <n v="7"/>
    <n v="-24"/>
    <n v="2"/>
    <n v="4"/>
    <s v="ВАРНА ТУРИСТ СЕРВИЗ - ООД"/>
    <x v="3"/>
    <n v="2"/>
    <n v="2"/>
    <n v="1978.2633701"/>
    <n v="282.60905287142856"/>
    <s v="Romania"/>
    <s v="11 Nov 2025 14:00"/>
    <s v="10 Nov 2025"/>
    <s v="Nov"/>
    <n v="0"/>
    <n v="0"/>
    <n v="0"/>
    <n v="2"/>
    <n v="4"/>
    <n v="6"/>
    <n v="-1"/>
    <s v="11.11.2025"/>
    <x v="11"/>
    <s v="29.08.2026"/>
    <n v="35"/>
    <x v="0"/>
  </r>
  <r>
    <s v="TO"/>
    <n v="0"/>
    <n v="0"/>
    <n v="5"/>
    <n v="8710"/>
    <s v="2312911"/>
    <s v="17 Aug 2026"/>
    <s v="17"/>
    <s v="Aug"/>
    <s v="22 Aug 2026"/>
    <s v="22"/>
    <s v="Aug"/>
    <n v="5"/>
    <n v="5"/>
    <n v="0"/>
    <n v="0"/>
    <s v="ТУРИСТИЧЕСКА АГЕНЦИЯ СОЛВЕКС - ЕООД"/>
    <x v="3"/>
    <n v="3"/>
    <n v="1"/>
    <n v="1845.8145625"/>
    <n v="369.1629125"/>
    <s v="[&quot;RO&quot;]"/>
    <s v="22 Nov 2025 18:54"/>
    <s v="22 Nov 2025"/>
    <s v="Nov"/>
    <n v="0"/>
    <n v="0"/>
    <n v="0"/>
    <n v="5"/>
    <n v="0"/>
    <n v="5"/>
    <n v="0"/>
    <s v="22.11.2025"/>
    <x v="12"/>
    <s v="17.08.2026"/>
    <n v="34"/>
    <x v="0"/>
  </r>
  <r>
    <s v="TO"/>
    <n v="0"/>
    <n v="0"/>
    <n v="5"/>
    <n v="9247"/>
    <s v="2317309"/>
    <s v="19 Aug 2026"/>
    <s v="19"/>
    <s v="Aug"/>
    <s v="24 Aug 2026"/>
    <s v="24"/>
    <s v="Aug"/>
    <n v="5"/>
    <n v="5"/>
    <n v="0"/>
    <n v="0"/>
    <s v="ТУРИСТИЧЕСКА АГЕНЦИЯ СОЛВЕКС - ЕООД"/>
    <x v="3"/>
    <n v="2"/>
    <n v="1"/>
    <n v="1481.1500589999998"/>
    <n v="296.23001179999994"/>
    <s v="Romania"/>
    <s v="30 Dec 2025 10:35"/>
    <s v="30 Dec 2025"/>
    <s v="Dec"/>
    <n v="0"/>
    <n v="0"/>
    <n v="0"/>
    <n v="5"/>
    <n v="0"/>
    <n v="5"/>
    <n v="0"/>
    <s v="30.12.2025"/>
    <x v="18"/>
    <s v="19.08.2026"/>
    <n v="34"/>
    <x v="0"/>
  </r>
  <r>
    <s v="TO"/>
    <n v="0"/>
    <n v="0"/>
    <n v="6"/>
    <n v="8351"/>
    <s v="1174607.221004"/>
    <s v="02 Aug 2026"/>
    <s v="02"/>
    <s v="Aug"/>
    <s v="08 Aug 2026"/>
    <s v="08"/>
    <s v="Aug"/>
    <n v="6"/>
    <n v="6"/>
    <n v="0"/>
    <n v="0"/>
    <s v="СЛР-ХОЛИДЕЙ-СЪРВИС ЕООД"/>
    <x v="7"/>
    <n v="4"/>
    <n v="0"/>
    <n v="3100.6164156"/>
    <n v="516.76940260000003"/>
    <s v="Romania"/>
    <s v="11 Nov 2025 13:57"/>
    <s v="11 Nov 2025"/>
    <s v="Nov"/>
    <n v="0"/>
    <n v="0"/>
    <n v="0"/>
    <n v="6"/>
    <n v="0"/>
    <n v="6"/>
    <n v="0"/>
    <s v="11.11.2025"/>
    <x v="11"/>
    <s v="02.08.2026"/>
    <n v="32"/>
    <x v="0"/>
  </r>
  <r>
    <s v="TO"/>
    <n v="0"/>
    <n v="0"/>
    <n v="5"/>
    <n v="8601"/>
    <s v="2312184"/>
    <s v="10 Aug 2026"/>
    <s v="10"/>
    <s v="Aug"/>
    <s v="15 Aug 2026"/>
    <s v="15"/>
    <s v="Aug"/>
    <n v="5"/>
    <n v="5"/>
    <n v="0"/>
    <n v="0"/>
    <s v="ТУРИСТИЧЕСКА АГЕНЦИЯ СОЛВЕКС - ЕООД"/>
    <x v="4"/>
    <n v="3"/>
    <n v="0"/>
    <n v="1999.5428005000001"/>
    <n v="399.90856010000005"/>
    <s v="[&quot;RO&quot;]"/>
    <s v="18 Nov 2025 15:36"/>
    <s v="18 Nov 2025"/>
    <s v="Nov"/>
    <n v="0"/>
    <n v="0"/>
    <n v="0"/>
    <n v="5"/>
    <n v="0"/>
    <n v="5"/>
    <n v="0"/>
    <s v="18.11.2025"/>
    <x v="12"/>
    <s v="10.08.2026"/>
    <n v="33"/>
    <x v="0"/>
  </r>
  <r>
    <s v="TO"/>
    <n v="0"/>
    <n v="0"/>
    <n v="6"/>
    <n v="8346"/>
    <s v="NT308149"/>
    <s v="01 Aug 2026"/>
    <s v="01"/>
    <s v="Aug"/>
    <s v="07 Aug 2026"/>
    <s v="07"/>
    <s v="Aug"/>
    <n v="6"/>
    <n v="6"/>
    <n v="0"/>
    <n v="0"/>
    <s v="НОВОТОН - ЕООД"/>
    <x v="7"/>
    <n v="4"/>
    <n v="0"/>
    <n v="3100.6164156"/>
    <n v="516.76940260000003"/>
    <m/>
    <s v="11 Nov 2025 13:04"/>
    <s v="11 Nov 2025"/>
    <s v="Nov"/>
    <n v="0"/>
    <n v="0"/>
    <n v="0"/>
    <n v="6"/>
    <n v="0"/>
    <n v="6"/>
    <n v="0"/>
    <s v="11.11.2025"/>
    <x v="11"/>
    <s v="01.08.2026"/>
    <n v="31"/>
    <x v="0"/>
  </r>
  <r>
    <s v="TO"/>
    <n v="0"/>
    <n v="0"/>
    <n v="6"/>
    <n v="9202"/>
    <s v="NT312337"/>
    <s v="01 Aug 2026"/>
    <s v="01"/>
    <s v="Aug"/>
    <s v="07 Aug 2026"/>
    <s v="07"/>
    <s v="Aug"/>
    <n v="6"/>
    <n v="6"/>
    <n v="0"/>
    <n v="0"/>
    <s v="НОВОТОН - ЕООД"/>
    <x v="6"/>
    <n v="2"/>
    <n v="1"/>
    <n v="1735.3688423999999"/>
    <n v="289.22814039999997"/>
    <m/>
    <s v="28 Dec 2025 19:10"/>
    <s v="27 Dec 2025"/>
    <s v="Dec"/>
    <n v="0"/>
    <n v="0"/>
    <n v="0"/>
    <n v="6"/>
    <n v="0"/>
    <n v="6"/>
    <n v="0"/>
    <s v="28.12.2025"/>
    <x v="18"/>
    <s v="01.08.2026"/>
    <n v="31"/>
    <x v="0"/>
  </r>
  <r>
    <s v="BOOKING"/>
    <n v="0"/>
    <n v="0"/>
    <n v="5"/>
    <n v="9289"/>
    <s v="5419207014"/>
    <s v="14 Aug 2026"/>
    <s v="14"/>
    <s v="Aug"/>
    <s v="19 Aug 2026"/>
    <s v="19"/>
    <s v="Aug"/>
    <n v="5"/>
    <n v="5"/>
    <n v="0"/>
    <n v="0"/>
    <s v="BOOKING"/>
    <x v="4"/>
    <n v="2"/>
    <n v="2"/>
    <n v="3391.3015596330274"/>
    <n v="678.26031192660548"/>
    <s v="Israel"/>
    <s v="31 Dec 2025 13:44"/>
    <s v="31 Dec 2025"/>
    <s v="Dec"/>
    <n v="0"/>
    <n v="0"/>
    <n v="0"/>
    <n v="5"/>
    <n v="0"/>
    <n v="5"/>
    <n v="0"/>
    <s v="31.12.2025"/>
    <x v="18"/>
    <s v="14.08.2026"/>
    <n v="33"/>
    <x v="0"/>
  </r>
  <r>
    <s v="TO"/>
    <n v="0"/>
    <n v="5"/>
    <n v="0"/>
    <n v="8713"/>
    <s v="1178250.222564"/>
    <s v="26 Aug 2026"/>
    <s v="26"/>
    <s v="Aug"/>
    <s v="31 Aug 2026"/>
    <s v="31"/>
    <s v="Aug"/>
    <n v="5"/>
    <n v="5"/>
    <n v="0"/>
    <n v="0"/>
    <s v="СЛР-ХОЛИДЕЙ-СЪРВИС ЕООД"/>
    <x v="3"/>
    <n v="3"/>
    <n v="1"/>
    <n v="1671.4523180000001"/>
    <n v="334.29046360000001"/>
    <s v="Romania"/>
    <s v="23 Nov 2025 07:54"/>
    <s v="23 Nov 2025"/>
    <s v="Nov"/>
    <n v="0"/>
    <n v="0"/>
    <n v="0"/>
    <n v="5"/>
    <n v="0"/>
    <n v="5"/>
    <n v="0"/>
    <s v="23.11.2025"/>
    <x v="15"/>
    <s v="26.08.2026"/>
    <n v="35"/>
    <x v="0"/>
  </r>
  <r>
    <s v="TO"/>
    <n v="0"/>
    <n v="0"/>
    <n v="5"/>
    <n v="9110"/>
    <s v="17711"/>
    <s v="10 Aug 2026"/>
    <s v="10"/>
    <s v="Aug"/>
    <s v="15 Aug 2026"/>
    <s v="15"/>
    <s v="Aug"/>
    <n v="5"/>
    <n v="5"/>
    <n v="0"/>
    <n v="0"/>
    <s v="КЛУБ МАГЕЛАН - ООД"/>
    <x v="4"/>
    <n v="3"/>
    <n v="0"/>
    <n v="1999.5428005000001"/>
    <n v="399.90856010000005"/>
    <m/>
    <s v="15 Dec 2025 10:23"/>
    <s v="14 Dec 2025"/>
    <s v="Dec"/>
    <n v="0"/>
    <n v="0"/>
    <n v="0"/>
    <n v="5"/>
    <n v="0"/>
    <n v="5"/>
    <n v="0"/>
    <s v="15.12.2025"/>
    <x v="10"/>
    <s v="10.08.2026"/>
    <n v="33"/>
    <x v="0"/>
  </r>
  <r>
    <s v="TO"/>
    <n v="0"/>
    <n v="5"/>
    <n v="0"/>
    <n v="8640"/>
    <s v="NT309462"/>
    <s v="31 Aug 2026"/>
    <s v="31"/>
    <s v="Aug"/>
    <s v="05 Sep 2026"/>
    <s v="05"/>
    <s v="Sep"/>
    <n v="5"/>
    <n v="-26"/>
    <n v="0"/>
    <n v="4"/>
    <s v="НОВОТОН - ЕООД"/>
    <x v="6"/>
    <n v="3"/>
    <n v="1"/>
    <n v="0"/>
    <n v="0"/>
    <s v="Bulgaria"/>
    <s v="20 Nov 2025 11:09"/>
    <s v="20 Nov 2025"/>
    <s v="Nov"/>
    <n v="0"/>
    <n v="0"/>
    <n v="0"/>
    <n v="0"/>
    <n v="4"/>
    <n v="4"/>
    <n v="-1"/>
    <s v="20.11.2025"/>
    <x v="12"/>
    <s v="31.08.2026"/>
    <n v="36"/>
    <x v="1"/>
  </r>
  <r>
    <s v="BOOKING"/>
    <n v="0"/>
    <n v="0"/>
    <n v="10"/>
    <n v="9211"/>
    <s v="6963787963"/>
    <s v="14 Aug 2026"/>
    <s v="14"/>
    <s v="Aug"/>
    <s v="24 Aug 2026"/>
    <s v="24"/>
    <s v="Aug"/>
    <n v="10"/>
    <n v="10"/>
    <n v="0"/>
    <n v="0"/>
    <s v="BOOKING"/>
    <x v="6"/>
    <n v="2"/>
    <n v="1"/>
    <n v="4767.2010495412842"/>
    <n v="476.72010495412843"/>
    <s v="Israel"/>
    <s v="29 Dec 2025 05:28"/>
    <s v="29 Dec 2025"/>
    <s v="Dec"/>
    <n v="0"/>
    <n v="0"/>
    <n v="0"/>
    <n v="10"/>
    <n v="0"/>
    <n v="10"/>
    <n v="0"/>
    <s v="29.12.2025"/>
    <x v="18"/>
    <s v="14.08.2026"/>
    <n v="33"/>
    <x v="0"/>
  </r>
  <r>
    <s v="TO"/>
    <n v="0"/>
    <n v="4"/>
    <n v="1"/>
    <n v="8994"/>
    <s v="NT311090"/>
    <s v="24 Aug 2026"/>
    <s v="24"/>
    <s v="Aug"/>
    <s v="29 Aug 2026"/>
    <s v="29"/>
    <s v="Aug"/>
    <n v="5"/>
    <n v="5"/>
    <n v="0"/>
    <n v="0"/>
    <s v="НОВОТОН - ЕООД"/>
    <x v="3"/>
    <n v="2"/>
    <n v="1"/>
    <n v="1341.3082139999999"/>
    <n v="268.2616428"/>
    <m/>
    <s v="02 Dec 2025 16:28"/>
    <s v="02 Dec 2025"/>
    <s v="Dec"/>
    <n v="0"/>
    <n v="0"/>
    <n v="0"/>
    <n v="5"/>
    <n v="0"/>
    <n v="5"/>
    <n v="0"/>
    <s v="02.12.2025"/>
    <x v="13"/>
    <s v="24.08.2026"/>
    <n v="35"/>
    <x v="0"/>
  </r>
  <r>
    <s v="TO"/>
    <n v="0"/>
    <n v="0"/>
    <n v="5"/>
    <n v="9188"/>
    <s v="2316948"/>
    <s v="04 Aug 2026"/>
    <s v="04"/>
    <s v="Aug"/>
    <s v="09 Aug 2026"/>
    <s v="09"/>
    <s v="Aug"/>
    <n v="5"/>
    <n v="5"/>
    <n v="0"/>
    <n v="0"/>
    <s v="ТУРИСТИЧЕСКА АГЕНЦИЯ СОЛВЕКС - ЕООД"/>
    <x v="1"/>
    <n v="2"/>
    <n v="2"/>
    <n v="2624.2349024999999"/>
    <n v="524.84698049999997"/>
    <m/>
    <s v="25 Dec 2025 23:37"/>
    <s v="25 Dec 2025"/>
    <s v="Dec"/>
    <n v="0"/>
    <n v="0"/>
    <n v="0"/>
    <n v="5"/>
    <n v="0"/>
    <n v="5"/>
    <n v="0"/>
    <s v="25.12.2025"/>
    <x v="21"/>
    <s v="04.08.2026"/>
    <n v="32"/>
    <x v="0"/>
  </r>
  <r>
    <s v="TO"/>
    <n v="0"/>
    <n v="0"/>
    <n v="6"/>
    <n v="8343"/>
    <s v="2311142"/>
    <s v="01 Aug 2026"/>
    <s v="01"/>
    <s v="Aug"/>
    <s v="07 Aug 2026"/>
    <s v="07"/>
    <s v="Aug"/>
    <n v="6"/>
    <n v="6"/>
    <n v="0"/>
    <n v="0"/>
    <s v="ТУРИСТИЧЕСКА АГЕНЦИЯ СОЛВЕКС - ЕООД"/>
    <x v="5"/>
    <n v="3"/>
    <n v="1"/>
    <n v="2720.7551129999997"/>
    <n v="453.45918549999993"/>
    <s v="[&quot;RO&quot;]"/>
    <s v="11 Nov 2025 12:46"/>
    <s v="11 Nov 2025"/>
    <s v="Nov"/>
    <n v="0"/>
    <n v="0"/>
    <n v="0"/>
    <n v="6"/>
    <n v="0"/>
    <n v="6"/>
    <n v="0"/>
    <s v="11.11.2025"/>
    <x v="11"/>
    <s v="01.08.2026"/>
    <n v="31"/>
    <x v="0"/>
  </r>
  <r>
    <s v="TO"/>
    <n v="0"/>
    <n v="0"/>
    <n v="6"/>
    <n v="8355"/>
    <s v="1174624.221006"/>
    <s v="02 Aug 2026"/>
    <s v="02"/>
    <s v="Aug"/>
    <s v="08 Aug 2026"/>
    <s v="08"/>
    <s v="Aug"/>
    <n v="6"/>
    <n v="6"/>
    <n v="0"/>
    <n v="0"/>
    <s v="СЛР-ХОЛИДЕЙ-СЪРВИС ЕООД"/>
    <x v="2"/>
    <n v="3"/>
    <n v="0"/>
    <n v="2249.8303655999998"/>
    <n v="374.97172759999995"/>
    <s v="Romania"/>
    <s v="11 Nov 2025 14:06"/>
    <s v="11 Nov 2025"/>
    <s v="Nov"/>
    <n v="0"/>
    <n v="0"/>
    <n v="0"/>
    <n v="6"/>
    <n v="0"/>
    <n v="6"/>
    <n v="0"/>
    <s v="11.11.2025"/>
    <x v="11"/>
    <s v="02.08.2026"/>
    <n v="32"/>
    <x v="0"/>
  </r>
  <r>
    <s v="TO"/>
    <n v="0"/>
    <n v="0"/>
    <n v="6"/>
    <n v="8427"/>
    <s v="1175145.221182"/>
    <s v="03 Aug 2026"/>
    <s v="03"/>
    <s v="Aug"/>
    <s v="09 Aug 2026"/>
    <s v="09"/>
    <s v="Aug"/>
    <n v="6"/>
    <n v="6"/>
    <n v="0"/>
    <n v="0"/>
    <s v="СЛР-ХОЛИДЕЙ-СЪРВИС ЕООД"/>
    <x v="4"/>
    <n v="2"/>
    <n v="2"/>
    <n v="2050.9224545999996"/>
    <n v="341.82040909999995"/>
    <s v="Romania"/>
    <s v="12 Nov 2025 17:28"/>
    <s v="12 Nov 2025"/>
    <s v="Nov"/>
    <n v="0"/>
    <n v="0"/>
    <n v="0"/>
    <n v="6"/>
    <n v="0"/>
    <n v="6"/>
    <n v="0"/>
    <s v="12.11.2025"/>
    <x v="11"/>
    <s v="03.08.2026"/>
    <n v="32"/>
    <x v="0"/>
  </r>
  <r>
    <s v="TO"/>
    <n v="0"/>
    <n v="3"/>
    <n v="2"/>
    <n v="8384"/>
    <s v="2311241"/>
    <s v="23 Aug 2026"/>
    <s v="23"/>
    <s v="Aug"/>
    <s v="28 Aug 2026"/>
    <s v="28"/>
    <s v="Aug"/>
    <n v="5"/>
    <n v="5"/>
    <n v="0"/>
    <n v="0"/>
    <s v="ТУРИСТИЧЕСКА АГЕНЦИЯ СОЛВЕКС - ЕООД"/>
    <x v="6"/>
    <n v="2"/>
    <n v="1"/>
    <n v="1231.6057092999999"/>
    <n v="246.32114185999998"/>
    <s v="[&quot;RO&quot;]"/>
    <s v="11 Nov 2025 19:46"/>
    <s v="11 Nov 2025"/>
    <s v="Nov"/>
    <n v="0"/>
    <n v="0"/>
    <n v="0"/>
    <n v="5"/>
    <n v="0"/>
    <n v="5"/>
    <n v="0"/>
    <s v="11.11.2025"/>
    <x v="11"/>
    <s v="23.08.2026"/>
    <n v="35"/>
    <x v="0"/>
  </r>
  <r>
    <s v="BOOKING"/>
    <n v="0"/>
    <n v="0"/>
    <n v="5"/>
    <n v="9306"/>
    <s v="6416330304"/>
    <s v="14 Aug 2026"/>
    <s v="14"/>
    <s v="Aug"/>
    <s v="19 Aug 2026"/>
    <s v="19"/>
    <s v="Aug"/>
    <n v="5"/>
    <n v="5"/>
    <n v="0"/>
    <n v="0"/>
    <s v="BOOKING"/>
    <x v="4"/>
    <n v="2"/>
    <n v="2"/>
    <n v="3391.3015596330274"/>
    <n v="678.26031192660548"/>
    <s v="Israel"/>
    <s v="31 Dec 2025 20:22"/>
    <s v="31 Dec 2025"/>
    <s v="Dec"/>
    <n v="0"/>
    <n v="0"/>
    <n v="0"/>
    <n v="5"/>
    <n v="0"/>
    <n v="5"/>
    <n v="0"/>
    <s v="31.12.2025"/>
    <x v="18"/>
    <s v="14.08.2026"/>
    <n v="33"/>
    <x v="0"/>
  </r>
  <r>
    <s v="TO"/>
    <n v="0"/>
    <n v="4"/>
    <n v="3"/>
    <n v="9153"/>
    <s v="2316611"/>
    <s v="22 Aug 2026"/>
    <s v="22"/>
    <s v="Aug"/>
    <s v="29 Aug 2026"/>
    <s v="29"/>
    <s v="Aug"/>
    <n v="7"/>
    <n v="7"/>
    <n v="0"/>
    <n v="0"/>
    <s v="ТУРИСТИЧЕСКА АГЕНЦИЯ СОЛВЕКС - ЕООД"/>
    <x v="3"/>
    <n v="2"/>
    <n v="0"/>
    <n v="0"/>
    <n v="0"/>
    <s v="Romania"/>
    <s v="22 Dec 2025 09:05"/>
    <s v="22 Dec 2025"/>
    <s v="Dec"/>
    <n v="0"/>
    <n v="0"/>
    <n v="0"/>
    <n v="7"/>
    <n v="0"/>
    <n v="7"/>
    <n v="0"/>
    <s v="22.12.2025"/>
    <x v="21"/>
    <s v="22.08.2026"/>
    <n v="34"/>
    <x v="1"/>
  </r>
  <r>
    <s v="TO"/>
    <n v="0"/>
    <n v="0"/>
    <n v="5"/>
    <n v="8098"/>
    <s v="2309488"/>
    <s v="18 Aug 2026"/>
    <s v="18"/>
    <s v="Aug"/>
    <s v="23 Aug 2026"/>
    <s v="23"/>
    <s v="Aug"/>
    <n v="5"/>
    <n v="5"/>
    <n v="0"/>
    <n v="0"/>
    <s v="ТУРИСТИЧЕСКА АГЕНЦИЯ СОЛВЕКС - ЕООД"/>
    <x v="1"/>
    <n v="3"/>
    <n v="2"/>
    <n v="2624.2349024999999"/>
    <n v="524.84698049999997"/>
    <m/>
    <s v="29 Oct 2025 11:36"/>
    <s v="29 Oct 2025"/>
    <s v="Oct"/>
    <n v="0"/>
    <n v="0"/>
    <n v="0"/>
    <n v="5"/>
    <n v="0"/>
    <n v="5"/>
    <n v="0"/>
    <s v="29.10.2025"/>
    <x v="4"/>
    <s v="18.08.2026"/>
    <n v="34"/>
    <x v="0"/>
  </r>
  <r>
    <s v="TO"/>
    <n v="0"/>
    <n v="0"/>
    <n v="6"/>
    <n v="8245"/>
    <s v="1173561.220541"/>
    <s v="11 Aug 2026"/>
    <s v="11"/>
    <s v="Aug"/>
    <s v="17 Aug 2026"/>
    <s v="17"/>
    <s v="Aug"/>
    <n v="6"/>
    <n v="6"/>
    <n v="0"/>
    <n v="0"/>
    <s v="СЛР-ХОЛИДЕЙ-СЪРВИС ЕООД"/>
    <x v="2"/>
    <n v="3"/>
    <n v="1"/>
    <n v="2249.8303655999998"/>
    <n v="374.97172759999995"/>
    <s v="Romania"/>
    <s v="09 Nov 2025 21:27"/>
    <s v="09 Nov 2025"/>
    <s v="Nov"/>
    <n v="0"/>
    <n v="0"/>
    <n v="0"/>
    <n v="6"/>
    <n v="0"/>
    <n v="6"/>
    <n v="0"/>
    <s v="09.11.2025"/>
    <x v="11"/>
    <s v="11.08.2026"/>
    <n v="33"/>
    <x v="0"/>
  </r>
  <r>
    <s v="TO"/>
    <n v="0"/>
    <n v="6"/>
    <n v="0"/>
    <n v="8661"/>
    <s v="17228"/>
    <s v="27 Aug 2026"/>
    <s v="27"/>
    <s v="Aug"/>
    <s v="02 Sep 2026"/>
    <s v="02"/>
    <s v="Sep"/>
    <n v="6"/>
    <n v="-25"/>
    <n v="4"/>
    <n v="1"/>
    <s v="КЛУБ МАГЕЛАН - ООД"/>
    <x v="4"/>
    <n v="2"/>
    <n v="2"/>
    <n v="1781.8002466"/>
    <n v="296.96670776666667"/>
    <m/>
    <s v="21 Nov 2025 09:56"/>
    <s v="20 Nov 2025"/>
    <s v="Nov"/>
    <n v="0"/>
    <n v="0"/>
    <n v="0"/>
    <n v="4"/>
    <n v="1"/>
    <n v="5"/>
    <n v="-1"/>
    <s v="21.11.2025"/>
    <x v="12"/>
    <s v="27.08.2026"/>
    <n v="35"/>
    <x v="0"/>
  </r>
  <r>
    <s v="BOOKING"/>
    <n v="0"/>
    <n v="0"/>
    <n v="5"/>
    <n v="9224"/>
    <s v="5501947657"/>
    <s v="16 Aug 2026"/>
    <s v="16"/>
    <s v="Aug"/>
    <s v="21 Aug 2026"/>
    <s v="21"/>
    <s v="Aug"/>
    <n v="5"/>
    <n v="5"/>
    <n v="0"/>
    <n v="0"/>
    <s v="BOOKING"/>
    <x v="4"/>
    <n v="1"/>
    <n v="2"/>
    <n v="2441.7371229357796"/>
    <n v="488.34742458715596"/>
    <m/>
    <s v="29 Dec 2025 13:16"/>
    <s v="29 Dec 2025"/>
    <s v="Dec"/>
    <n v="0"/>
    <n v="0"/>
    <n v="0"/>
    <n v="5"/>
    <n v="0"/>
    <n v="5"/>
    <n v="0"/>
    <s v="29.12.2025"/>
    <x v="18"/>
    <s v="16.08.2026"/>
    <n v="34"/>
    <x v="1"/>
  </r>
  <r>
    <s v="TO"/>
    <n v="0"/>
    <n v="0"/>
    <n v="5"/>
    <n v="9237"/>
    <s v="1183864.225895"/>
    <s v="17 Aug 2026"/>
    <s v="17"/>
    <s v="Aug"/>
    <s v="22 Aug 2026"/>
    <s v="22"/>
    <s v="Aug"/>
    <n v="5"/>
    <n v="5"/>
    <n v="0"/>
    <n v="0"/>
    <s v="СЛР-ХОЛИДЕЙ-СЪРВИС ЕООД"/>
    <x v="4"/>
    <n v="2"/>
    <n v="2"/>
    <n v="1851.4864694999999"/>
    <n v="370.2972939"/>
    <s v="Romania"/>
    <s v="29 Dec 2025 22:44"/>
    <s v="29 Dec 2025"/>
    <s v="Dec"/>
    <n v="0"/>
    <n v="0"/>
    <n v="0"/>
    <n v="5"/>
    <n v="0"/>
    <n v="5"/>
    <n v="0"/>
    <s v="29.12.2025"/>
    <x v="18"/>
    <s v="17.08.2026"/>
    <n v="34"/>
    <x v="0"/>
  </r>
  <r>
    <s v="TO"/>
    <n v="0"/>
    <n v="4"/>
    <n v="1"/>
    <n v="8993"/>
    <s v="NT311089"/>
    <s v="24 Aug 2026"/>
    <s v="24"/>
    <s v="Aug"/>
    <s v="29 Aug 2026"/>
    <s v="29"/>
    <s v="Aug"/>
    <n v="5"/>
    <n v="5"/>
    <n v="0"/>
    <n v="0"/>
    <s v="НОВОТОН - ЕООД"/>
    <x v="3"/>
    <n v="2"/>
    <n v="1"/>
    <n v="1341.3082139999999"/>
    <n v="268.2616428"/>
    <m/>
    <s v="02 Dec 2025 16:27"/>
    <s v="02 Dec 2025"/>
    <s v="Dec"/>
    <n v="0"/>
    <n v="0"/>
    <n v="0"/>
    <n v="5"/>
    <n v="0"/>
    <n v="5"/>
    <n v="0"/>
    <s v="02.12.2025"/>
    <x v="13"/>
    <s v="24.08.2026"/>
    <n v="35"/>
    <x v="0"/>
  </r>
  <r>
    <s v="BOOKING"/>
    <n v="0"/>
    <n v="0"/>
    <n v="5"/>
    <n v="8999"/>
    <s v="6728709995"/>
    <s v="07 Aug 2026"/>
    <s v="07"/>
    <s v="Aug"/>
    <s v="12 Aug 2026"/>
    <s v="12"/>
    <s v="Aug"/>
    <n v="5"/>
    <n v="5"/>
    <n v="0"/>
    <n v="0"/>
    <s v="BOOKING"/>
    <x v="6"/>
    <n v="1"/>
    <n v="1"/>
    <n v="2383.6005247706421"/>
    <n v="476.72010495412843"/>
    <m/>
    <s v="02 Dec 2025 21:34"/>
    <s v="02 Dec 2025"/>
    <s v="Dec"/>
    <n v="0"/>
    <n v="0"/>
    <n v="0"/>
    <n v="5"/>
    <n v="0"/>
    <n v="5"/>
    <n v="0"/>
    <s v="02.12.2025"/>
    <x v="13"/>
    <s v="07.08.2026"/>
    <n v="32"/>
    <x v="1"/>
  </r>
  <r>
    <s v="TO"/>
    <n v="0"/>
    <n v="0"/>
    <n v="5"/>
    <n v="8337"/>
    <s v="1174443.220988"/>
    <s v="13 Aug 2026"/>
    <s v="13"/>
    <s v="Aug"/>
    <s v="18 Aug 2026"/>
    <s v="18"/>
    <s v="Aug"/>
    <n v="5"/>
    <n v="5"/>
    <n v="0"/>
    <n v="0"/>
    <s v="СЛР-ХОЛИДЕЙ-СЪРВИС ЕООД"/>
    <x v="6"/>
    <n v="3"/>
    <n v="0"/>
    <n v="1802.1995535000001"/>
    <n v="360.43991070000004"/>
    <s v="Romania"/>
    <s v="11 Nov 2025 11:58"/>
    <s v="11 Nov 2025"/>
    <s v="Nov"/>
    <n v="0"/>
    <n v="0"/>
    <n v="0"/>
    <n v="5"/>
    <n v="0"/>
    <n v="5"/>
    <n v="0"/>
    <s v="11.11.2025"/>
    <x v="11"/>
    <s v="13.08.2026"/>
    <n v="33"/>
    <x v="0"/>
  </r>
  <r>
    <s v="BOOKING"/>
    <n v="0"/>
    <n v="5"/>
    <n v="1"/>
    <n v="9078"/>
    <s v="5114083160"/>
    <s v="24 Aug 2026"/>
    <s v="24"/>
    <s v="Aug"/>
    <s v="30 Aug 2026"/>
    <s v="30"/>
    <s v="Aug"/>
    <n v="6"/>
    <n v="6"/>
    <n v="0"/>
    <n v="0"/>
    <s v="BOOKING"/>
    <x v="1"/>
    <n v="2"/>
    <n v="3"/>
    <n v="4717.7849411009174"/>
    <n v="786.29749018348616"/>
    <s v="Israel"/>
    <s v="11 Dec 2025 10:20"/>
    <s v="11 Dec 2025"/>
    <s v="Dec"/>
    <n v="0"/>
    <n v="0"/>
    <n v="0"/>
    <n v="6"/>
    <n v="0"/>
    <n v="6"/>
    <n v="0"/>
    <s v="11.12.2025"/>
    <x v="16"/>
    <s v="24.08.2026"/>
    <n v="35"/>
    <x v="1"/>
  </r>
  <r>
    <s v="TO"/>
    <n v="0"/>
    <n v="0"/>
    <n v="6"/>
    <n v="9228"/>
    <s v="60555"/>
    <s v="04 Aug 2026"/>
    <s v="04"/>
    <s v="Aug"/>
    <s v="10 Aug 2026"/>
    <s v="10"/>
    <s v="Aug"/>
    <n v="6"/>
    <n v="6"/>
    <n v="0"/>
    <n v="0"/>
    <s v="КЛУБ МАГЕЛАН - ООД"/>
    <x v="6"/>
    <n v="3"/>
    <n v="1"/>
    <n v="2342.7714071999999"/>
    <n v="390.4619012"/>
    <s v="Romania"/>
    <s v="29 Dec 2025 14:45"/>
    <s v="29 Dec 2025"/>
    <s v="Dec"/>
    <n v="0"/>
    <n v="0"/>
    <n v="0"/>
    <n v="6"/>
    <n v="0"/>
    <n v="6"/>
    <n v="0"/>
    <s v="29.12.2025"/>
    <x v="18"/>
    <s v="04.08.2026"/>
    <n v="32"/>
    <x v="0"/>
  </r>
  <r>
    <s v="TO"/>
    <n v="0"/>
    <n v="0"/>
    <n v="6"/>
    <n v="8354"/>
    <s v="1174626.221005"/>
    <s v="02 Aug 2026"/>
    <s v="02"/>
    <s v="Aug"/>
    <s v="08 Aug 2026"/>
    <s v="08"/>
    <s v="Aug"/>
    <n v="6"/>
    <n v="6"/>
    <n v="0"/>
    <n v="0"/>
    <s v="СЛР-ХОЛИДЕЙ-СЪРВИС ЕООД"/>
    <x v="5"/>
    <n v="2"/>
    <n v="1"/>
    <n v="1860.3463793999999"/>
    <n v="310.05772989999997"/>
    <s v="Romania"/>
    <s v="11 Nov 2025 14:05"/>
    <s v="11 Nov 2025"/>
    <s v="Nov"/>
    <n v="0"/>
    <n v="0"/>
    <n v="0"/>
    <n v="6"/>
    <n v="0"/>
    <n v="6"/>
    <n v="0"/>
    <s v="11.11.2025"/>
    <x v="11"/>
    <s v="02.08.2026"/>
    <n v="32"/>
    <x v="0"/>
  </r>
  <r>
    <s v="TO"/>
    <n v="0"/>
    <n v="5"/>
    <n v="0"/>
    <n v="8612"/>
    <s v="1177273.222156"/>
    <s v="27 Aug 2026"/>
    <s v="27"/>
    <s v="Aug"/>
    <s v="01 Sep 2026"/>
    <s v="01"/>
    <s v="Sep"/>
    <n v="5"/>
    <n v="-26"/>
    <n v="4"/>
    <n v="0"/>
    <s v="СЛР-ХОЛИДЕЙ-СЪРВИС ЕООД"/>
    <x v="1"/>
    <n v="4"/>
    <n v="2"/>
    <n v="2368.5492466000001"/>
    <n v="473.70984931999999"/>
    <s v="Romania"/>
    <s v="19 Nov 2025 11:22"/>
    <s v="19 Nov 2025"/>
    <s v="Nov"/>
    <n v="0"/>
    <n v="0"/>
    <n v="0"/>
    <n v="4"/>
    <n v="0"/>
    <n v="4"/>
    <n v="-1"/>
    <s v="19.11.2025"/>
    <x v="12"/>
    <s v="27.08.2026"/>
    <n v="35"/>
    <x v="0"/>
  </r>
  <r>
    <s v="TO"/>
    <n v="0"/>
    <n v="0"/>
    <n v="6"/>
    <n v="8409"/>
    <s v="1174808.221142"/>
    <s v="11 Aug 2026"/>
    <s v="11"/>
    <s v="Aug"/>
    <s v="17 Aug 2026"/>
    <s v="17"/>
    <s v="Aug"/>
    <n v="6"/>
    <n v="6"/>
    <n v="0"/>
    <n v="0"/>
    <s v="СЛР-ХОЛИДЕЙ-СЪРВИС ЕООД"/>
    <x v="2"/>
    <n v="2"/>
    <n v="2"/>
    <n v="2083.1936495999998"/>
    <n v="347.19894159999996"/>
    <s v="Romania"/>
    <s v="12 Nov 2025 10:42"/>
    <s v="12 Nov 2025"/>
    <s v="Nov"/>
    <n v="0"/>
    <n v="0"/>
    <n v="0"/>
    <n v="6"/>
    <n v="0"/>
    <n v="6"/>
    <n v="0"/>
    <s v="12.11.2025"/>
    <x v="11"/>
    <s v="11.08.2026"/>
    <n v="33"/>
    <x v="0"/>
  </r>
  <r>
    <s v="TOPOLA SKIES"/>
    <n v="0"/>
    <n v="0"/>
    <n v="5"/>
    <n v="8426"/>
    <s v="407294"/>
    <s v="01 Aug 2026"/>
    <s v="01"/>
    <s v="Aug"/>
    <s v="06 Aug 2026"/>
    <s v="06"/>
    <s v="Aug"/>
    <n v="5"/>
    <n v="5"/>
    <n v="0"/>
    <n v="0"/>
    <s v="TOPOLA SKIES"/>
    <x v="4"/>
    <n v="2"/>
    <n v="1"/>
    <n v="1641.8205963302751"/>
    <n v="328.36411926605501"/>
    <m/>
    <s v="12 Nov 2025 16:25"/>
    <s v="12 Nov 2025"/>
    <s v="Nov"/>
    <n v="0"/>
    <n v="0"/>
    <n v="0"/>
    <n v="5"/>
    <n v="0"/>
    <n v="5"/>
    <n v="0"/>
    <s v="12.11.2025"/>
    <x v="11"/>
    <s v="01.08.2026"/>
    <n v="31"/>
    <x v="0"/>
  </r>
  <r>
    <s v="TO"/>
    <n v="0"/>
    <n v="0"/>
    <n v="5"/>
    <n v="8616"/>
    <s v="1177294.222160"/>
    <s v="17 Aug 2026"/>
    <s v="17"/>
    <s v="Aug"/>
    <s v="22 Aug 2026"/>
    <s v="22"/>
    <s v="Aug"/>
    <n v="5"/>
    <n v="5"/>
    <n v="0"/>
    <n v="0"/>
    <s v="СЛР-ХОЛИДЕЙ-СЪРВИС ЕООД"/>
    <x v="5"/>
    <n v="3"/>
    <n v="0"/>
    <n v="2092.9336829999997"/>
    <n v="418.58673659999994"/>
    <s v="Romania"/>
    <s v="19 Nov 2025 11:55"/>
    <s v="19 Nov 2025"/>
    <s v="Nov"/>
    <n v="0"/>
    <n v="0"/>
    <n v="0"/>
    <n v="5"/>
    <n v="0"/>
    <n v="5"/>
    <n v="0"/>
    <s v="19.11.2025"/>
    <x v="12"/>
    <s v="17.08.2026"/>
    <n v="34"/>
    <x v="0"/>
  </r>
  <r>
    <s v="TO"/>
    <n v="0"/>
    <n v="0"/>
    <n v="7"/>
    <n v="9164"/>
    <s v="51700"/>
    <s v="03 Aug 2026"/>
    <s v="03"/>
    <s v="Aug"/>
    <s v="10 Aug 2026"/>
    <s v="10"/>
    <s v="Aug"/>
    <n v="7"/>
    <n v="7"/>
    <n v="0"/>
    <n v="0"/>
    <s v="КЛУБ МАГЕЛАН - ООД"/>
    <x v="4"/>
    <n v="2"/>
    <n v="1"/>
    <n v="2073.6100826000002"/>
    <n v="296.2300118"/>
    <s v="Romania"/>
    <s v="22 Dec 2025 14:07"/>
    <s v="22 Dec 2025"/>
    <s v="Dec"/>
    <n v="0"/>
    <n v="0"/>
    <n v="0"/>
    <n v="7"/>
    <n v="0"/>
    <n v="7"/>
    <n v="0"/>
    <s v="22.12.2025"/>
    <x v="21"/>
    <s v="03.08.2026"/>
    <n v="32"/>
    <x v="0"/>
  </r>
  <r>
    <s v="TO"/>
    <n v="0"/>
    <n v="0"/>
    <n v="5"/>
    <n v="8441"/>
    <s v="1175219.221219"/>
    <s v="10 Aug 2026"/>
    <s v="10"/>
    <s v="Aug"/>
    <s v="15 Aug 2026"/>
    <s v="15"/>
    <s v="Aug"/>
    <n v="5"/>
    <n v="5"/>
    <n v="0"/>
    <n v="0"/>
    <s v="СЛР-ХОЛИДЕЙ-СЪРВИС ЕООД"/>
    <x v="1"/>
    <n v="4"/>
    <n v="1"/>
    <n v="2422.3932464999998"/>
    <n v="484.47864929999997"/>
    <s v="Romania"/>
    <s v="13 Nov 2025 09:38"/>
    <s v="13 Nov 2025"/>
    <s v="Nov"/>
    <n v="0"/>
    <n v="0"/>
    <n v="0"/>
    <n v="5"/>
    <n v="0"/>
    <n v="5"/>
    <n v="0"/>
    <s v="13.11.2025"/>
    <x v="11"/>
    <s v="10.08.2026"/>
    <n v="33"/>
    <x v="0"/>
  </r>
  <r>
    <s v="TO"/>
    <n v="0"/>
    <n v="0"/>
    <n v="6"/>
    <n v="8428"/>
    <s v="1175152.221188"/>
    <s v="16 Aug 2026"/>
    <s v="16"/>
    <s v="Aug"/>
    <s v="22 Aug 2026"/>
    <s v="22"/>
    <s v="Aug"/>
    <n v="6"/>
    <n v="6"/>
    <n v="0"/>
    <n v="0"/>
    <s v="СЛР-ХОЛИДЕЙ-СЪРВИС ЕООД"/>
    <x v="2"/>
    <n v="2"/>
    <n v="2"/>
    <n v="2083.1936495999998"/>
    <n v="347.19894159999996"/>
    <s v="Romania"/>
    <s v="12 Nov 2025 18:25"/>
    <s v="12 Nov 2025"/>
    <s v="Nov"/>
    <n v="0"/>
    <n v="0"/>
    <n v="0"/>
    <n v="6"/>
    <n v="0"/>
    <n v="6"/>
    <n v="0"/>
    <s v="12.11.2025"/>
    <x v="11"/>
    <s v="16.08.2026"/>
    <n v="34"/>
    <x v="0"/>
  </r>
  <r>
    <s v="TO"/>
    <n v="0"/>
    <n v="0"/>
    <n v="5"/>
    <n v="9080"/>
    <s v="2315617"/>
    <s v="11 Aug 2026"/>
    <s v="11"/>
    <s v="Aug"/>
    <s v="16 Aug 2026"/>
    <s v="16"/>
    <s v="Aug"/>
    <n v="5"/>
    <n v="5"/>
    <n v="0"/>
    <n v="0"/>
    <s v="ТУРИСТИЧЕСКА АГЕНЦИЯ СОЛВЕКС - ЕООД"/>
    <x v="6"/>
    <n v="2"/>
    <n v="2"/>
    <n v="1807.6758775000001"/>
    <n v="361.53517550000004"/>
    <m/>
    <s v="11 Dec 2025 10:24"/>
    <s v="10 Dec 2025"/>
    <s v="Dec"/>
    <n v="0"/>
    <n v="0"/>
    <n v="0"/>
    <n v="5"/>
    <n v="0"/>
    <n v="5"/>
    <n v="0"/>
    <s v="11.12.2025"/>
    <x v="16"/>
    <s v="11.08.2026"/>
    <n v="33"/>
    <x v="0"/>
  </r>
  <r>
    <s v="TO"/>
    <n v="0"/>
    <n v="6"/>
    <n v="0"/>
    <n v="8421"/>
    <s v="1175072.221159"/>
    <s v="25 Aug 2026"/>
    <s v="25"/>
    <s v="Aug"/>
    <s v="31 Aug 2026"/>
    <s v="31"/>
    <s v="Aug"/>
    <n v="6"/>
    <n v="6"/>
    <n v="0"/>
    <n v="0"/>
    <s v="СЛР-ХОЛИДЕЙ-СЪРВИС ЕООД"/>
    <x v="2"/>
    <n v="2"/>
    <n v="1"/>
    <n v="1511.5827738"/>
    <n v="251.93046230000002"/>
    <s v="Romania"/>
    <s v="12 Nov 2025 14:27"/>
    <s v="12 Nov 2025"/>
    <s v="Nov"/>
    <n v="0"/>
    <n v="0"/>
    <n v="0"/>
    <n v="6"/>
    <n v="0"/>
    <n v="6"/>
    <n v="0"/>
    <s v="12.11.2025"/>
    <x v="11"/>
    <s v="25.08.2026"/>
    <n v="35"/>
    <x v="0"/>
  </r>
  <r>
    <s v="TO"/>
    <n v="0"/>
    <n v="0"/>
    <n v="6"/>
    <n v="8244"/>
    <s v="1173561.220540"/>
    <s v="11 Aug 2026"/>
    <s v="11"/>
    <s v="Aug"/>
    <s v="17 Aug 2026"/>
    <s v="17"/>
    <s v="Aug"/>
    <n v="6"/>
    <n v="6"/>
    <n v="0"/>
    <n v="0"/>
    <s v="СЛР-ХОЛИДЕЙ-СЪРВИС ЕООД"/>
    <x v="2"/>
    <n v="3"/>
    <n v="1"/>
    <n v="2249.8303655999998"/>
    <n v="374.97172759999995"/>
    <s v="Romania"/>
    <s v="09 Nov 2025 21:27"/>
    <s v="09 Nov 2025"/>
    <s v="Nov"/>
    <n v="0"/>
    <n v="0"/>
    <n v="0"/>
    <n v="6"/>
    <n v="0"/>
    <n v="6"/>
    <n v="0"/>
    <s v="09.11.2025"/>
    <x v="11"/>
    <s v="11.08.2026"/>
    <n v="33"/>
    <x v="0"/>
  </r>
  <r>
    <s v="BOOKING"/>
    <n v="0"/>
    <n v="0"/>
    <n v="5"/>
    <n v="8997"/>
    <s v="6728709995"/>
    <s v="07 Aug 2026"/>
    <s v="07"/>
    <s v="Aug"/>
    <s v="12 Aug 2026"/>
    <s v="12"/>
    <s v="Aug"/>
    <n v="5"/>
    <n v="5"/>
    <n v="0"/>
    <n v="0"/>
    <s v="BOOKING"/>
    <x v="6"/>
    <n v="1"/>
    <n v="2"/>
    <n v="2383.6005247706421"/>
    <n v="476.72010495412843"/>
    <s v="Israel"/>
    <s v="02 Dec 2025 21:34"/>
    <s v="02 Dec 2025"/>
    <s v="Dec"/>
    <n v="0"/>
    <n v="0"/>
    <n v="0"/>
    <n v="5"/>
    <n v="0"/>
    <n v="5"/>
    <n v="0"/>
    <s v="02.12.2025"/>
    <x v="13"/>
    <s v="07.08.2026"/>
    <n v="32"/>
    <x v="1"/>
  </r>
  <r>
    <s v="TO"/>
    <n v="0"/>
    <n v="0"/>
    <n v="6"/>
    <n v="9323"/>
    <s v="2874"/>
    <s v="11 Aug 2026"/>
    <s v="11"/>
    <s v="Aug"/>
    <s v="17 Aug 2026"/>
    <s v="17"/>
    <s v="Aug"/>
    <n v="6"/>
    <n v="6"/>
    <n v="0"/>
    <n v="0"/>
    <s v="ТЕДИ - КАМ - ЕООД"/>
    <x v="4"/>
    <n v="2"/>
    <n v="0"/>
    <n v="0"/>
    <n v="0"/>
    <s v="Israel"/>
    <s v="02 Jan 2026 11:02"/>
    <s v="31 Dec 2025"/>
    <s v="Jan"/>
    <n v="0"/>
    <n v="0"/>
    <n v="0"/>
    <n v="6"/>
    <n v="0"/>
    <n v="6"/>
    <n v="0"/>
    <s v="02.01.2025"/>
    <x v="20"/>
    <s v="11.08.2026"/>
    <n v="33"/>
    <x v="1"/>
  </r>
  <r>
    <s v="TO"/>
    <n v="0"/>
    <n v="0"/>
    <n v="7"/>
    <n v="8618"/>
    <s v="NT309337"/>
    <s v="13 Aug 2026"/>
    <s v="13"/>
    <s v="Aug"/>
    <s v="20 Aug 2026"/>
    <s v="20"/>
    <s v="Aug"/>
    <n v="7"/>
    <n v="7"/>
    <n v="0"/>
    <n v="0"/>
    <s v="НОВОТОН - ЕООД"/>
    <x v="1"/>
    <n v="5"/>
    <n v="0"/>
    <n v="4069.5932724999998"/>
    <n v="581.37046750000002"/>
    <m/>
    <s v="19 Nov 2025 14:22"/>
    <s v="19 Nov 2025"/>
    <s v="Nov"/>
    <n v="0"/>
    <n v="0"/>
    <n v="0"/>
    <n v="7"/>
    <n v="0"/>
    <n v="7"/>
    <n v="0"/>
    <s v="19.11.2025"/>
    <x v="12"/>
    <s v="13.08.2026"/>
    <n v="33"/>
    <x v="0"/>
  </r>
  <r>
    <s v="TO"/>
    <n v="0"/>
    <n v="7"/>
    <n v="0"/>
    <n v="8345"/>
    <s v="0431"/>
    <s v="28 Aug 2026"/>
    <s v="28"/>
    <s v="Aug"/>
    <s v="04 Sep 2026"/>
    <s v="04"/>
    <s v="Sep"/>
    <n v="7"/>
    <n v="-24"/>
    <n v="3"/>
    <n v="3"/>
    <s v="ТЕДИ - КАМ - ЕООД"/>
    <x v="5"/>
    <n v="2"/>
    <n v="2"/>
    <n v="2314.6661300999999"/>
    <n v="330.6665900142857"/>
    <s v="Romania"/>
    <s v="11 Nov 2025 13:03"/>
    <s v="11 Nov 2025"/>
    <s v="Nov"/>
    <n v="0"/>
    <n v="0"/>
    <n v="0"/>
    <n v="3"/>
    <n v="3"/>
    <n v="6"/>
    <n v="-1"/>
    <s v="11.11.2025"/>
    <x v="11"/>
    <s v="28.08.2026"/>
    <n v="35"/>
    <x v="0"/>
  </r>
  <r>
    <s v="TO"/>
    <n v="0"/>
    <n v="0"/>
    <n v="5"/>
    <n v="9292"/>
    <s v="1184277.226285"/>
    <s v="17 Aug 2026"/>
    <s v="17"/>
    <s v="Aug"/>
    <s v="22 Aug 2026"/>
    <s v="22"/>
    <s v="Aug"/>
    <n v="5"/>
    <n v="5"/>
    <n v="0"/>
    <n v="0"/>
    <s v="СЛР-ХОЛИДЕЙ-СЪРВИС ЕООД"/>
    <x v="6"/>
    <n v="1"/>
    <n v="0"/>
    <n v="1012.337608"/>
    <n v="202.4675216"/>
    <s v="Romania"/>
    <s v="31 Dec 2025 13:46"/>
    <s v="31 Dec 2025"/>
    <s v="Dec"/>
    <n v="0"/>
    <n v="0"/>
    <n v="0"/>
    <n v="5"/>
    <n v="0"/>
    <n v="5"/>
    <n v="0"/>
    <s v="31.12.2025"/>
    <x v="18"/>
    <s v="17.08.2026"/>
    <n v="34"/>
    <x v="0"/>
  </r>
  <r>
    <s v="TO"/>
    <n v="0"/>
    <n v="0"/>
    <n v="6"/>
    <n v="9229"/>
    <s v="0111"/>
    <s v="08 Aug 2026"/>
    <s v="08"/>
    <s v="Aug"/>
    <s v="14 Aug 2026"/>
    <s v="14"/>
    <s v="Aug"/>
    <n v="6"/>
    <n v="6"/>
    <n v="0"/>
    <n v="0"/>
    <s v="АВАТАР ТУР - ООД"/>
    <x v="4"/>
    <n v="3"/>
    <n v="0"/>
    <n v="2399.4513606"/>
    <n v="399.90856009999999"/>
    <s v="Romania"/>
    <s v="29 Dec 2025 16:57"/>
    <s v="29 Dec 2025"/>
    <s v="Dec"/>
    <n v="0"/>
    <n v="0"/>
    <n v="0"/>
    <n v="6"/>
    <n v="0"/>
    <n v="6"/>
    <n v="0"/>
    <s v="29.12.2025"/>
    <x v="18"/>
    <s v="08.08.2026"/>
    <n v="32"/>
    <x v="0"/>
  </r>
  <r>
    <s v="TO"/>
    <n v="0"/>
    <n v="0"/>
    <n v="6"/>
    <n v="9230"/>
    <s v="0112"/>
    <s v="08 Aug 2026"/>
    <s v="08"/>
    <s v="Aug"/>
    <s v="14 Aug 2026"/>
    <s v="14"/>
    <s v="Aug"/>
    <n v="6"/>
    <n v="6"/>
    <n v="0"/>
    <n v="0"/>
    <s v="АВАТАР ТУР - ООД"/>
    <x v="4"/>
    <n v="3"/>
    <n v="0"/>
    <n v="2399.4513606"/>
    <n v="399.90856009999999"/>
    <s v="Romania"/>
    <s v="29 Dec 2025 16:57"/>
    <s v="29 Dec 2025"/>
    <s v="Dec"/>
    <n v="0"/>
    <n v="0"/>
    <n v="0"/>
    <n v="6"/>
    <n v="0"/>
    <n v="6"/>
    <n v="0"/>
    <s v="29.12.2025"/>
    <x v="18"/>
    <s v="08.08.2026"/>
    <n v="32"/>
    <x v="0"/>
  </r>
  <r>
    <s v="TO"/>
    <n v="0"/>
    <n v="0"/>
    <n v="7"/>
    <n v="8257"/>
    <s v="NT307885"/>
    <s v="01 Aug 2026"/>
    <s v="01"/>
    <s v="Aug"/>
    <s v="08 Aug 2026"/>
    <s v="08"/>
    <s v="Aug"/>
    <n v="7"/>
    <n v="7"/>
    <n v="0"/>
    <n v="0"/>
    <s v="НОВОТОН - ЕООД"/>
    <x v="6"/>
    <n v="2"/>
    <n v="2"/>
    <n v="2336.1998183999999"/>
    <n v="333.74283120000001"/>
    <m/>
    <s v="09 Nov 2025 23:25"/>
    <s v="09 Nov 2025"/>
    <s v="Nov"/>
    <n v="0"/>
    <n v="0"/>
    <n v="0"/>
    <n v="7"/>
    <n v="0"/>
    <n v="7"/>
    <n v="0"/>
    <s v="09.11.2025"/>
    <x v="11"/>
    <s v="01.08.2026"/>
    <n v="31"/>
    <x v="0"/>
  </r>
  <r>
    <s v="TO"/>
    <n v="0"/>
    <n v="4"/>
    <n v="1"/>
    <n v="9003"/>
    <s v="NT311103"/>
    <s v="24 Aug 2026"/>
    <s v="24"/>
    <s v="Aug"/>
    <s v="29 Aug 2026"/>
    <s v="29"/>
    <s v="Aug"/>
    <n v="5"/>
    <n v="5"/>
    <n v="0"/>
    <n v="0"/>
    <s v="НОВОТОН - ЕООД"/>
    <x v="3"/>
    <n v="3"/>
    <n v="0"/>
    <n v="1810.707414"/>
    <n v="362.14148280000001"/>
    <m/>
    <s v="03 Dec 2025 09:16"/>
    <s v="02 Dec 2025"/>
    <s v="Dec"/>
    <n v="0"/>
    <n v="0"/>
    <n v="0"/>
    <n v="5"/>
    <n v="0"/>
    <n v="5"/>
    <n v="0"/>
    <s v="03.12.2025"/>
    <x v="13"/>
    <s v="24.08.2026"/>
    <n v="35"/>
    <x v="0"/>
  </r>
  <r>
    <s v="TO"/>
    <n v="0"/>
    <n v="0"/>
    <n v="6"/>
    <n v="8779"/>
    <s v="51313"/>
    <s v="17 Aug 2026"/>
    <s v="17"/>
    <s v="Aug"/>
    <s v="23 Aug 2026"/>
    <s v="23"/>
    <s v="Aug"/>
    <n v="6"/>
    <n v="6"/>
    <n v="0"/>
    <n v="0"/>
    <s v="КЛУБ МАГЕЛАН - ООД"/>
    <x v="1"/>
    <n v="4"/>
    <n v="0"/>
    <n v="2906.8718957999999"/>
    <n v="484.47864929999997"/>
    <m/>
    <s v="24 Nov 2025 14:18"/>
    <s v="24 Nov 2025"/>
    <s v="Nov"/>
    <n v="0"/>
    <n v="0"/>
    <n v="0"/>
    <n v="6"/>
    <n v="0"/>
    <n v="6"/>
    <n v="0"/>
    <s v="24.11.2025"/>
    <x v="15"/>
    <s v="17.08.2026"/>
    <n v="34"/>
    <x v="0"/>
  </r>
  <r>
    <s v="TO"/>
    <n v="0"/>
    <n v="0"/>
    <n v="6"/>
    <n v="8682"/>
    <s v="11345"/>
    <s v="03 Aug 2026"/>
    <s v="03"/>
    <s v="Aug"/>
    <s v="09 Aug 2026"/>
    <s v="09"/>
    <s v="Aug"/>
    <n v="6"/>
    <n v="6"/>
    <n v="0"/>
    <n v="0"/>
    <s v="КЛУБ МАГЕЛАН - ООД"/>
    <x v="6"/>
    <n v="3"/>
    <n v="1"/>
    <n v="2162.6394642"/>
    <n v="360.43991069999998"/>
    <m/>
    <s v="21 Nov 2025 15:38"/>
    <s v="21 Nov 2025"/>
    <s v="Nov"/>
    <n v="0"/>
    <n v="0"/>
    <n v="0"/>
    <n v="6"/>
    <n v="0"/>
    <n v="6"/>
    <n v="0"/>
    <s v="21.11.2025"/>
    <x v="12"/>
    <s v="03.08.2026"/>
    <n v="32"/>
    <x v="0"/>
  </r>
  <r>
    <s v="TO"/>
    <n v="0"/>
    <n v="0"/>
    <n v="5"/>
    <n v="9236"/>
    <s v="1183863.225894"/>
    <s v="17 Aug 2026"/>
    <s v="17"/>
    <s v="Aug"/>
    <s v="22 Aug 2026"/>
    <s v="22"/>
    <s v="Aug"/>
    <n v="5"/>
    <n v="5"/>
    <n v="0"/>
    <n v="0"/>
    <s v="СЛР-ХОЛИДЕЙ-СЪРВИС ЕООД"/>
    <x v="0"/>
    <n v="2"/>
    <n v="2"/>
    <n v="2041.1041879999998"/>
    <n v="408.22083759999998"/>
    <s v="Romania"/>
    <s v="29 Dec 2025 22:28"/>
    <s v="29 Dec 2025"/>
    <s v="Dec"/>
    <n v="0"/>
    <n v="0"/>
    <n v="0"/>
    <n v="5"/>
    <n v="0"/>
    <n v="5"/>
    <n v="0"/>
    <s v="29.12.2025"/>
    <x v="18"/>
    <s v="17.08.2026"/>
    <n v="34"/>
    <x v="0"/>
  </r>
  <r>
    <s v="TO"/>
    <n v="0"/>
    <n v="1"/>
    <n v="4"/>
    <n v="9191"/>
    <s v="2316957"/>
    <s v="21 Aug 2026"/>
    <s v="21"/>
    <s v="Aug"/>
    <s v="26 Aug 2026"/>
    <s v="26"/>
    <s v="Aug"/>
    <n v="5"/>
    <n v="5"/>
    <n v="0"/>
    <n v="0"/>
    <s v="ТУРИСТИЧЕСКА АГЕНЦИЯ СОЛВЕКС - ЕООД"/>
    <x v="6"/>
    <n v="2"/>
    <n v="0"/>
    <n v="1390.2039639999998"/>
    <n v="278.04079279999996"/>
    <m/>
    <s v="25 Dec 2025 23:38"/>
    <s v="25 Dec 2025"/>
    <s v="Dec"/>
    <n v="0"/>
    <n v="0"/>
    <n v="0"/>
    <n v="5"/>
    <n v="0"/>
    <n v="5"/>
    <n v="0"/>
    <s v="25.12.2025"/>
    <x v="21"/>
    <s v="21.08.2026"/>
    <n v="34"/>
    <x v="0"/>
  </r>
  <r>
    <s v="TO"/>
    <n v="0"/>
    <n v="3"/>
    <n v="2"/>
    <n v="8367"/>
    <s v="2311189"/>
    <s v="23 Aug 2026"/>
    <s v="23"/>
    <s v="Aug"/>
    <s v="28 Aug 2026"/>
    <s v="28"/>
    <s v="Aug"/>
    <n v="5"/>
    <n v="5"/>
    <n v="0"/>
    <n v="0"/>
    <s v="ТУРИСТИЧЕСКА АГЕНЦИЯ СОЛВЕКС - ЕООД"/>
    <x v="4"/>
    <n v="3"/>
    <n v="1"/>
    <n v="1706.3247668999998"/>
    <n v="341.26495337999995"/>
    <s v="[&quot;RO&quot;]"/>
    <s v="11 Nov 2025 16:06"/>
    <s v="11 Nov 2025"/>
    <s v="Nov"/>
    <n v="0"/>
    <n v="0"/>
    <n v="0"/>
    <n v="5"/>
    <n v="0"/>
    <n v="5"/>
    <n v="0"/>
    <s v="11.11.2025"/>
    <x v="11"/>
    <s v="23.08.2026"/>
    <n v="35"/>
    <x v="0"/>
  </r>
  <r>
    <s v="TO"/>
    <n v="0"/>
    <n v="0"/>
    <n v="5"/>
    <n v="9255"/>
    <s v="0119321944"/>
    <s v="15 Aug 2026"/>
    <s v="15"/>
    <s v="Aug"/>
    <s v="20 Aug 2026"/>
    <s v="20"/>
    <s v="Aug"/>
    <n v="5"/>
    <n v="5"/>
    <n v="0"/>
    <n v="0"/>
    <s v="СЪНИ ТУРС ООД"/>
    <x v="6"/>
    <n v="3"/>
    <n v="0"/>
    <n v="1952.3095060000001"/>
    <n v="390.4619012"/>
    <s v="Bulgaria"/>
    <s v="30 Dec 2025 13:22"/>
    <s v="30 Dec 2025"/>
    <s v="Dec"/>
    <n v="0"/>
    <n v="0"/>
    <n v="0"/>
    <n v="5"/>
    <n v="0"/>
    <n v="5"/>
    <n v="0"/>
    <s v="30.12.2025"/>
    <x v="18"/>
    <s v="15.08.2026"/>
    <n v="33"/>
    <x v="0"/>
  </r>
  <r>
    <s v="TO"/>
    <n v="0"/>
    <n v="0"/>
    <n v="6"/>
    <n v="8395"/>
    <s v="2311103"/>
    <s v="01 Aug 2026"/>
    <s v="01"/>
    <s v="Aug"/>
    <s v="07 Aug 2026"/>
    <s v="07"/>
    <s v="Aug"/>
    <n v="6"/>
    <n v="6"/>
    <n v="0"/>
    <n v="0"/>
    <s v="ТУРИСТИЧЕСКА АГЕНЦИЯ СОЛВЕКС - ЕООД"/>
    <x v="7"/>
    <n v="5"/>
    <n v="1"/>
    <n v="4030.8482801999999"/>
    <n v="671.80804669999998"/>
    <s v="[&quot;RO&quot;]"/>
    <s v="12 Nov 2025 09:43"/>
    <s v="11 Nov 2025"/>
    <s v="Nov"/>
    <n v="0"/>
    <n v="0"/>
    <n v="0"/>
    <n v="6"/>
    <n v="0"/>
    <n v="6"/>
    <n v="0"/>
    <s v="12.11.2025"/>
    <x v="11"/>
    <s v="01.08.2026"/>
    <n v="31"/>
    <x v="0"/>
  </r>
  <r>
    <s v="TO"/>
    <n v="0"/>
    <n v="0"/>
    <n v="5"/>
    <n v="9246"/>
    <s v="2317308"/>
    <s v="19 Aug 2026"/>
    <s v="19"/>
    <s v="Aug"/>
    <s v="24 Aug 2026"/>
    <s v="24"/>
    <s v="Aug"/>
    <n v="5"/>
    <n v="5"/>
    <n v="0"/>
    <n v="0"/>
    <s v="ТУРИСТИЧЕСКА АГЕНЦИЯ СОЛВЕКС - ЕООД"/>
    <x v="3"/>
    <n v="2"/>
    <n v="1"/>
    <n v="1481.1500589999998"/>
    <n v="296.23001179999994"/>
    <s v="Romania"/>
    <s v="30 Dec 2025 10:35"/>
    <s v="30 Dec 2025"/>
    <s v="Dec"/>
    <n v="0"/>
    <n v="0"/>
    <n v="0"/>
    <n v="5"/>
    <n v="0"/>
    <n v="5"/>
    <n v="0"/>
    <s v="30.12.2025"/>
    <x v="18"/>
    <s v="19.08.2026"/>
    <n v="34"/>
    <x v="0"/>
  </r>
  <r>
    <s v="TO"/>
    <n v="0"/>
    <n v="5"/>
    <n v="0"/>
    <n v="8578"/>
    <s v="14656643"/>
    <s v="26 Aug 2026"/>
    <s v="26"/>
    <s v="Aug"/>
    <s v="31 Aug 2026"/>
    <s v="31"/>
    <s v="Aug"/>
    <n v="5"/>
    <n v="5"/>
    <n v="0"/>
    <n v="0"/>
    <s v="ДЕСТИНЕЙШЪН ТУРИСТИК СЪРВИСИС - ЕООД"/>
    <x v="0"/>
    <n v="2"/>
    <n v="1"/>
    <n v="1388.834883"/>
    <n v="277.76697660000002"/>
    <s v="Romania"/>
    <s v="18 Nov 2025 08:49"/>
    <s v="17 Nov 2025"/>
    <s v="Nov"/>
    <n v="0"/>
    <n v="0"/>
    <n v="0"/>
    <n v="5"/>
    <n v="0"/>
    <n v="5"/>
    <n v="0"/>
    <s v="18.11.2025"/>
    <x v="12"/>
    <s v="26.08.2026"/>
    <n v="35"/>
    <x v="0"/>
  </r>
  <r>
    <s v="TO"/>
    <n v="0"/>
    <n v="3"/>
    <n v="2"/>
    <n v="8382"/>
    <s v="2311234"/>
    <s v="23 Aug 2026"/>
    <s v="23"/>
    <s v="Aug"/>
    <s v="28 Aug 2026"/>
    <s v="28"/>
    <s v="Aug"/>
    <n v="5"/>
    <n v="5"/>
    <n v="0"/>
    <n v="0"/>
    <s v="ТУРИСТИЧЕСКА АГЕНЦИЯ СОЛВЕКС - ЕООД"/>
    <x v="4"/>
    <n v="3"/>
    <n v="1"/>
    <n v="1706.3247668999998"/>
    <n v="341.26495337999995"/>
    <s v="[&quot;RO&quot;]"/>
    <s v="11 Nov 2025 18:25"/>
    <s v="11 Nov 2025"/>
    <s v="Nov"/>
    <n v="0"/>
    <n v="0"/>
    <n v="0"/>
    <n v="5"/>
    <n v="0"/>
    <n v="5"/>
    <n v="0"/>
    <s v="11.11.2025"/>
    <x v="11"/>
    <s v="23.08.2026"/>
    <n v="35"/>
    <x v="0"/>
  </r>
  <r>
    <s v="TO"/>
    <n v="0"/>
    <n v="0"/>
    <n v="5"/>
    <n v="9137"/>
    <s v="2316337"/>
    <s v="04 Aug 2026"/>
    <s v="04"/>
    <s v="Aug"/>
    <s v="09 Aug 2026"/>
    <s v="09"/>
    <s v="Aug"/>
    <n v="5"/>
    <n v="5"/>
    <n v="0"/>
    <n v="0"/>
    <s v="ТУРИСТИЧЕСКА АГЕНЦИЯ СОЛВЕКС - ЕООД"/>
    <x v="1"/>
    <n v="4"/>
    <n v="2"/>
    <n v="2886.6094969999999"/>
    <n v="577.32189940000001"/>
    <m/>
    <s v="18 Dec 2025 14:38"/>
    <s v="18 Dec 2025"/>
    <s v="Dec"/>
    <n v="0"/>
    <n v="0"/>
    <n v="0"/>
    <n v="5"/>
    <n v="0"/>
    <n v="5"/>
    <n v="0"/>
    <s v="18.12.2025"/>
    <x v="10"/>
    <s v="04.08.2026"/>
    <n v="32"/>
    <x v="0"/>
  </r>
  <r>
    <s v="TO"/>
    <n v="0"/>
    <n v="0"/>
    <n v="5"/>
    <n v="8841"/>
    <s v="2313608"/>
    <s v="01 Aug 2026"/>
    <s v="01"/>
    <s v="Aug"/>
    <s v="06 Aug 2026"/>
    <s v="06"/>
    <s v="Aug"/>
    <n v="5"/>
    <n v="5"/>
    <n v="0"/>
    <n v="0"/>
    <s v="ТУРИСТИЧЕСКА АГЕНЦИЯ СОЛВЕКС - ЕООД"/>
    <x v="6"/>
    <n v="2"/>
    <n v="1"/>
    <n v="1446.1407019999999"/>
    <n v="289.22814039999997"/>
    <s v="[&quot;RO&quot;]"/>
    <s v="26 Nov 2025 13:16"/>
    <s v="26 Nov 2025"/>
    <s v="Nov"/>
    <n v="0"/>
    <n v="0"/>
    <n v="0"/>
    <n v="5"/>
    <n v="0"/>
    <n v="5"/>
    <n v="0"/>
    <s v="26.11.2025"/>
    <x v="15"/>
    <s v="01.08.2026"/>
    <n v="31"/>
    <x v="0"/>
  </r>
  <r>
    <s v="TO"/>
    <n v="0"/>
    <n v="5"/>
    <n v="1"/>
    <n v="9331"/>
    <s v="1184473.226427"/>
    <s v="24 Aug 2026"/>
    <s v="24"/>
    <s v="Aug"/>
    <s v="30 Aug 2026"/>
    <s v="30"/>
    <s v="Aug"/>
    <n v="6"/>
    <n v="6"/>
    <n v="0"/>
    <n v="0"/>
    <s v="СЛР-ХОЛИДЕЙ-СЪРВИС ЕООД"/>
    <x v="4"/>
    <n v="2"/>
    <n v="1"/>
    <n v="1733.2565460000001"/>
    <n v="288.87609100000003"/>
    <s v="Romania"/>
    <s v="02 Jan 2026 22:39"/>
    <s v="02 Jan 2026"/>
    <s v="Jan"/>
    <n v="0"/>
    <n v="0"/>
    <n v="0"/>
    <n v="6"/>
    <n v="0"/>
    <n v="6"/>
    <n v="0"/>
    <s v="02.01.2025"/>
    <x v="20"/>
    <s v="24.08.2026"/>
    <n v="35"/>
    <x v="0"/>
  </r>
  <r>
    <s v="TO"/>
    <n v="0"/>
    <n v="0"/>
    <n v="6"/>
    <n v="9241"/>
    <s v="0116"/>
    <s v="08 Aug 2026"/>
    <s v="08"/>
    <s v="Aug"/>
    <s v="14 Aug 2026"/>
    <s v="14"/>
    <s v="Aug"/>
    <n v="6"/>
    <n v="6"/>
    <n v="0"/>
    <n v="0"/>
    <s v="АВАТАР ТУР - ООД"/>
    <x v="6"/>
    <n v="2"/>
    <n v="2"/>
    <n v="2169.211053"/>
    <n v="361.53517549999998"/>
    <s v="Romania"/>
    <s v="30 Dec 2025 09:43"/>
    <s v="30 Dec 2025"/>
    <s v="Dec"/>
    <n v="0"/>
    <n v="0"/>
    <n v="0"/>
    <n v="6"/>
    <n v="0"/>
    <n v="6"/>
    <n v="0"/>
    <s v="30.12.2025"/>
    <x v="18"/>
    <s v="08.08.2026"/>
    <n v="32"/>
    <x v="0"/>
  </r>
  <r>
    <s v="TO"/>
    <n v="0"/>
    <n v="0"/>
    <n v="5"/>
    <n v="8843"/>
    <s v="2313619"/>
    <s v="13 Aug 2026"/>
    <s v="13"/>
    <s v="Aug"/>
    <s v="18 Aug 2026"/>
    <s v="18"/>
    <s v="Aug"/>
    <n v="5"/>
    <n v="5"/>
    <n v="0"/>
    <n v="0"/>
    <s v="ТУРИСТИЧЕСКА АГЕНЦИЯ СОЛВЕКС - ЕООД"/>
    <x v="7"/>
    <n v="2"/>
    <n v="4"/>
    <n v="3079.063169"/>
    <n v="615.81263379999996"/>
    <m/>
    <s v="26 Nov 2025 13:44"/>
    <s v="26 Nov 2025"/>
    <s v="Nov"/>
    <n v="0"/>
    <n v="0"/>
    <n v="0"/>
    <n v="5"/>
    <n v="0"/>
    <n v="5"/>
    <n v="0"/>
    <s v="26.11.2025"/>
    <x v="15"/>
    <s v="13.08.2026"/>
    <n v="33"/>
    <x v="0"/>
  </r>
  <r>
    <s v="TO"/>
    <n v="0"/>
    <n v="5"/>
    <n v="0"/>
    <n v="8845"/>
    <s v="1179491.223069"/>
    <s v="31 Aug 2026"/>
    <s v="31"/>
    <s v="Aug"/>
    <s v="05 Sep 2026"/>
    <s v="05"/>
    <s v="Sep"/>
    <n v="5"/>
    <n v="-26"/>
    <n v="0"/>
    <n v="4"/>
    <s v="СЛР-ХОЛИДЕЙ-СЪРВИС ЕООД"/>
    <x v="6"/>
    <n v="2"/>
    <n v="0"/>
    <n v="1142.9870519999999"/>
    <n v="228.5974104"/>
    <s v="Romania"/>
    <s v="26 Nov 2025 15:08"/>
    <s v="26 Nov 2025"/>
    <s v="Nov"/>
    <n v="0"/>
    <n v="0"/>
    <n v="0"/>
    <n v="0"/>
    <n v="4"/>
    <n v="4"/>
    <n v="-1"/>
    <s v="26.11.2025"/>
    <x v="15"/>
    <s v="31.08.2026"/>
    <n v="36"/>
    <x v="0"/>
  </r>
  <r>
    <s v="TO"/>
    <n v="0"/>
    <n v="5"/>
    <n v="0"/>
    <n v="8628"/>
    <s v="17196"/>
    <s v="25 Aug 2026"/>
    <s v="25"/>
    <s v="Aug"/>
    <s v="30 Aug 2026"/>
    <s v="30"/>
    <s v="Aug"/>
    <n v="5"/>
    <n v="5"/>
    <n v="0"/>
    <n v="0"/>
    <s v="КЛУБ МАГЕЛАН - ООД"/>
    <x v="6"/>
    <n v="2"/>
    <n v="0"/>
    <n v="1205.7691950000001"/>
    <n v="241.153839"/>
    <m/>
    <s v="20 Nov 2025 09:32"/>
    <s v="19 Nov 2025"/>
    <s v="Nov"/>
    <n v="0"/>
    <n v="0"/>
    <n v="0"/>
    <n v="5"/>
    <n v="0"/>
    <n v="5"/>
    <n v="0"/>
    <s v="20.11.2025"/>
    <x v="12"/>
    <s v="25.08.2026"/>
    <n v="35"/>
    <x v="0"/>
  </r>
  <r>
    <s v="TO"/>
    <n v="0"/>
    <n v="0"/>
    <n v="5"/>
    <n v="8634"/>
    <s v="1177485.222252"/>
    <s v="04 Aug 2026"/>
    <s v="04"/>
    <s v="Aug"/>
    <s v="09 Aug 2026"/>
    <s v="09"/>
    <s v="Aug"/>
    <n v="5"/>
    <n v="5"/>
    <n v="0"/>
    <n v="0"/>
    <s v="СЛР-ХОЛИДЕЙ-СЪРВИС ЕООД"/>
    <x v="4"/>
    <n v="3"/>
    <n v="1"/>
    <n v="1845.8145625"/>
    <n v="369.1629125"/>
    <s v="Romania"/>
    <s v="20 Nov 2025 09:59"/>
    <s v="20 Nov 2025"/>
    <s v="Nov"/>
    <n v="0"/>
    <n v="0"/>
    <n v="0"/>
    <n v="5"/>
    <n v="0"/>
    <n v="5"/>
    <n v="0"/>
    <s v="20.11.2025"/>
    <x v="12"/>
    <s v="04.08.2026"/>
    <n v="32"/>
    <x v="0"/>
  </r>
  <r>
    <s v="TO"/>
    <n v="0"/>
    <n v="0"/>
    <n v="6"/>
    <n v="8633"/>
    <s v="1177487.222251"/>
    <s v="03 Aug 2026"/>
    <s v="03"/>
    <s v="Aug"/>
    <s v="09 Aug 2026"/>
    <s v="09"/>
    <s v="Aug"/>
    <n v="6"/>
    <n v="6"/>
    <n v="0"/>
    <n v="0"/>
    <s v="СЛР-ХОЛИДЕЙ-СЪРВИС ЕООД"/>
    <x v="4"/>
    <n v="2"/>
    <n v="1"/>
    <n v="2214.9774750000001"/>
    <n v="369.1629125"/>
    <s v="Romania"/>
    <s v="20 Nov 2025 09:58"/>
    <s v="20 Nov 2025"/>
    <s v="Nov"/>
    <n v="0"/>
    <n v="0"/>
    <n v="0"/>
    <n v="6"/>
    <n v="0"/>
    <n v="6"/>
    <n v="0"/>
    <s v="20.11.2025"/>
    <x v="12"/>
    <s v="03.08.2026"/>
    <n v="32"/>
    <x v="0"/>
  </r>
  <r>
    <s v="TO"/>
    <n v="0"/>
    <n v="0"/>
    <n v="5"/>
    <n v="8688"/>
    <s v="NT309677"/>
    <s v="20 Aug 2026"/>
    <s v="20"/>
    <s v="Aug"/>
    <s v="25 Aug 2026"/>
    <s v="25"/>
    <s v="Aug"/>
    <n v="5"/>
    <n v="5"/>
    <n v="0"/>
    <n v="0"/>
    <s v="НОВОТОН - ЕООД"/>
    <x v="1"/>
    <n v="4"/>
    <n v="0"/>
    <n v="2379.3258698999998"/>
    <n v="475.86517397999995"/>
    <s v="Bulgaria"/>
    <s v="21 Nov 2025 16:50"/>
    <s v="21 Nov 2025"/>
    <s v="Nov"/>
    <n v="0"/>
    <n v="0"/>
    <n v="0"/>
    <n v="5"/>
    <n v="0"/>
    <n v="5"/>
    <n v="0"/>
    <s v="21.11.2025"/>
    <x v="12"/>
    <s v="20.08.2026"/>
    <n v="34"/>
    <x v="0"/>
  </r>
  <r>
    <s v="TO"/>
    <n v="0"/>
    <n v="5"/>
    <n v="0"/>
    <n v="8636"/>
    <s v="1177534.222256"/>
    <s v="31 Aug 2026"/>
    <s v="31"/>
    <s v="Aug"/>
    <s v="05 Sep 2026"/>
    <s v="05"/>
    <s v="Sep"/>
    <n v="5"/>
    <n v="-26"/>
    <n v="0"/>
    <n v="4"/>
    <s v="СЛР-ХОЛИДЕЙ-СЪРВИС ЕООД"/>
    <x v="2"/>
    <n v="3"/>
    <n v="0"/>
    <n v="1496.9922819999999"/>
    <n v="299.39845639999999"/>
    <s v="Romania"/>
    <s v="20 Nov 2025 10:11"/>
    <s v="20 Nov 2025"/>
    <s v="Nov"/>
    <n v="0"/>
    <n v="0"/>
    <n v="0"/>
    <n v="0"/>
    <n v="4"/>
    <n v="4"/>
    <n v="-1"/>
    <s v="20.11.2025"/>
    <x v="12"/>
    <s v="31.08.2026"/>
    <n v="36"/>
    <x v="0"/>
  </r>
  <r>
    <s v="TO"/>
    <n v="0"/>
    <n v="0"/>
    <n v="5"/>
    <n v="9244"/>
    <s v="2317305"/>
    <s v="19 Aug 2026"/>
    <s v="19"/>
    <s v="Aug"/>
    <s v="24 Aug 2026"/>
    <s v="24"/>
    <s v="Aug"/>
    <n v="5"/>
    <n v="5"/>
    <n v="0"/>
    <n v="0"/>
    <s v="ТУРИСТИЧЕСКА АГЕНЦИЯ СОЛВЕКС - ЕООД"/>
    <x v="3"/>
    <n v="2"/>
    <n v="0"/>
    <n v="1481.1500589999998"/>
    <n v="296.23001179999994"/>
    <s v="Romania"/>
    <s v="30 Dec 2025 10:34"/>
    <s v="30 Dec 2025"/>
    <s v="Dec"/>
    <n v="0"/>
    <n v="0"/>
    <n v="0"/>
    <n v="5"/>
    <n v="0"/>
    <n v="5"/>
    <n v="0"/>
    <s v="30.12.2025"/>
    <x v="18"/>
    <s v="19.08.2026"/>
    <n v="34"/>
    <x v="0"/>
  </r>
  <r>
    <s v="TOPOLA SKIES"/>
    <n v="0"/>
    <n v="0"/>
    <n v="6"/>
    <n v="9181"/>
    <s v="431186"/>
    <s v="18 Aug 2026"/>
    <s v="18"/>
    <s v="Aug"/>
    <s v="24 Aug 2026"/>
    <s v="24"/>
    <s v="Aug"/>
    <n v="6"/>
    <n v="6"/>
    <n v="0"/>
    <n v="0"/>
    <s v="TOPOLA SKIES"/>
    <x v="4"/>
    <n v="2"/>
    <m/>
    <n v="2134.3667752293577"/>
    <n v="355.72779587155958"/>
    <m/>
    <s v="23 Dec 2025 19:33"/>
    <s v="23 Dec 2025"/>
    <s v="Dec"/>
    <n v="0"/>
    <n v="0"/>
    <n v="0"/>
    <n v="6"/>
    <n v="0"/>
    <n v="6"/>
    <n v="0"/>
    <s v="23.12.2025"/>
    <x v="21"/>
    <s v="18.08.2026"/>
    <n v="34"/>
    <x v="0"/>
  </r>
  <r>
    <s v="TO"/>
    <n v="0"/>
    <n v="0"/>
    <n v="6"/>
    <n v="8195"/>
    <s v="1172075.220012"/>
    <s v="13 Aug 2026"/>
    <s v="13"/>
    <s v="Aug"/>
    <s v="19 Aug 2026"/>
    <s v="19"/>
    <s v="Aug"/>
    <n v="6"/>
    <n v="6"/>
    <n v="0"/>
    <n v="0"/>
    <s v="СЛР-ХОЛИДЕЙ-СЪРВИС ЕООД"/>
    <x v="4"/>
    <n v="3"/>
    <n v="1"/>
    <n v="2214.9774750000001"/>
    <n v="369.1629125"/>
    <s v="Romania"/>
    <s v="07 Nov 2025 13:48"/>
    <s v="06 Nov 2025"/>
    <s v="Nov"/>
    <n v="0"/>
    <n v="0"/>
    <n v="0"/>
    <n v="6"/>
    <n v="0"/>
    <n v="6"/>
    <n v="0"/>
    <s v="07.11.2025"/>
    <x v="3"/>
    <s v="13.08.2026"/>
    <n v="33"/>
    <x v="0"/>
  </r>
  <r>
    <s v="TO"/>
    <n v="0"/>
    <n v="0"/>
    <n v="5"/>
    <n v="9124"/>
    <s v="2316059"/>
    <s v="18 Aug 2026"/>
    <s v="18"/>
    <s v="Aug"/>
    <s v="23 Aug 2026"/>
    <s v="23"/>
    <s v="Aug"/>
    <n v="5"/>
    <n v="5"/>
    <n v="0"/>
    <n v="0"/>
    <s v="ТУРИСТИЧЕСКА АГЕНЦИЯ СОЛВЕКС - ЕООД"/>
    <x v="6"/>
    <n v="1"/>
    <n v="2"/>
    <n v="1446.1407019999999"/>
    <n v="289.22814039999997"/>
    <m/>
    <s v="16 Dec 2025 14:12"/>
    <s v="16 Dec 2025"/>
    <s v="Dec"/>
    <n v="0"/>
    <n v="0"/>
    <n v="0"/>
    <n v="5"/>
    <n v="0"/>
    <n v="5"/>
    <n v="0"/>
    <s v="16.12.2025"/>
    <x v="10"/>
    <s v="18.08.2026"/>
    <n v="34"/>
    <x v="0"/>
  </r>
  <r>
    <s v="TOPOLA SKIES"/>
    <n v="0"/>
    <n v="0"/>
    <n v="6"/>
    <n v="9182"/>
    <s v="431186"/>
    <s v="18 Aug 2026"/>
    <s v="18"/>
    <s v="Aug"/>
    <s v="24 Aug 2026"/>
    <s v="24"/>
    <s v="Aug"/>
    <n v="6"/>
    <n v="6"/>
    <n v="0"/>
    <n v="0"/>
    <s v="TOPOLA SKIES"/>
    <x v="4"/>
    <n v="2"/>
    <m/>
    <n v="2134.3667752293577"/>
    <n v="355.72779587155958"/>
    <m/>
    <s v="23 Dec 2025 19:33"/>
    <s v="23 Dec 2025"/>
    <s v="Dec"/>
    <n v="0"/>
    <n v="0"/>
    <n v="0"/>
    <n v="6"/>
    <n v="0"/>
    <n v="6"/>
    <n v="0"/>
    <s v="23.12.2025"/>
    <x v="21"/>
    <s v="18.08.2026"/>
    <n v="34"/>
    <x v="0"/>
  </r>
  <r>
    <s v="TO"/>
    <n v="0"/>
    <n v="0"/>
    <n v="5"/>
    <n v="9125"/>
    <s v="2316059"/>
    <s v="18 Aug 2026"/>
    <s v="18"/>
    <s v="Aug"/>
    <s v="23 Aug 2026"/>
    <s v="23"/>
    <s v="Aug"/>
    <n v="5"/>
    <n v="5"/>
    <n v="0"/>
    <n v="0"/>
    <s v="ТУРИСТИЧЕСКА АГЕНЦИЯ СОЛВЕКС - ЕООД"/>
    <x v="6"/>
    <n v="1"/>
    <n v="2"/>
    <n v="1446.1407019999999"/>
    <n v="289.22814039999997"/>
    <m/>
    <s v="16 Dec 2025 14:12"/>
    <s v="16 Dec 2025"/>
    <s v="Dec"/>
    <n v="0"/>
    <n v="0"/>
    <n v="0"/>
    <n v="5"/>
    <n v="0"/>
    <n v="5"/>
    <n v="0"/>
    <s v="16.12.2025"/>
    <x v="10"/>
    <s v="18.08.2026"/>
    <n v="34"/>
    <x v="0"/>
  </r>
  <r>
    <s v="TO"/>
    <n v="0"/>
    <n v="0"/>
    <n v="5"/>
    <n v="8846"/>
    <s v="2313624"/>
    <s v="13 Aug 2026"/>
    <s v="13"/>
    <s v="Aug"/>
    <s v="18 Aug 2026"/>
    <s v="18"/>
    <s v="Aug"/>
    <n v="5"/>
    <n v="5"/>
    <n v="0"/>
    <n v="0"/>
    <s v="ТУРИСТИЧЕСКА АГЕНЦИЯ СОЛВЕКС - ЕООД"/>
    <x v="7"/>
    <n v="2"/>
    <n v="3"/>
    <n v="2799.183896"/>
    <n v="559.83677920000002"/>
    <m/>
    <s v="26 Nov 2025 15:25"/>
    <s v="26 Nov 2025"/>
    <s v="Nov"/>
    <n v="0"/>
    <n v="0"/>
    <n v="0"/>
    <n v="5"/>
    <n v="0"/>
    <n v="5"/>
    <n v="0"/>
    <s v="26.11.2025"/>
    <x v="15"/>
    <s v="13.08.2026"/>
    <n v="33"/>
    <x v="0"/>
  </r>
  <r>
    <s v="TO"/>
    <n v="0"/>
    <n v="0"/>
    <n v="5"/>
    <n v="9083"/>
    <s v="17692"/>
    <s v="13 Aug 2026"/>
    <s v="13"/>
    <s v="Aug"/>
    <s v="18 Aug 2026"/>
    <s v="18"/>
    <s v="Aug"/>
    <n v="5"/>
    <n v="5"/>
    <n v="0"/>
    <n v="0"/>
    <s v="КЛУБ МАГЕЛАН - ООД"/>
    <x v="6"/>
    <n v="2"/>
    <n v="0"/>
    <n v="1446.1407019999999"/>
    <n v="289.22814039999997"/>
    <m/>
    <s v="11 Dec 2025 15:07"/>
    <s v="11 Dec 2025"/>
    <s v="Dec"/>
    <n v="0"/>
    <n v="0"/>
    <n v="0"/>
    <n v="5"/>
    <n v="0"/>
    <n v="5"/>
    <n v="0"/>
    <s v="11.12.2025"/>
    <x v="16"/>
    <s v="13.08.2026"/>
    <n v="33"/>
    <x v="0"/>
  </r>
  <r>
    <s v="TO"/>
    <n v="0"/>
    <n v="4"/>
    <n v="1"/>
    <n v="9225"/>
    <s v="1183254.225832"/>
    <s v="24 Aug 2026"/>
    <s v="24"/>
    <s v="Aug"/>
    <s v="29 Aug 2026"/>
    <s v="29"/>
    <s v="Aug"/>
    <n v="5"/>
    <n v="5"/>
    <n v="0"/>
    <n v="0"/>
    <s v="СЛР-ХОЛИДЕЙ-СЪРВИС ЕООД"/>
    <x v="8"/>
    <n v="3"/>
    <n v="0"/>
    <n v="2645.1622834999998"/>
    <n v="529.03245670000001"/>
    <s v="Romania"/>
    <s v="29 Dec 2025 13:21"/>
    <s v="26 Dec 2025"/>
    <s v="Dec"/>
    <n v="0"/>
    <n v="0"/>
    <n v="0"/>
    <n v="5"/>
    <n v="0"/>
    <n v="5"/>
    <n v="0"/>
    <s v="29.12.2025"/>
    <x v="18"/>
    <s v="24.08.2026"/>
    <n v="35"/>
    <x v="0"/>
  </r>
  <r>
    <s v="TO"/>
    <n v="0"/>
    <n v="0"/>
    <n v="6"/>
    <n v="8288"/>
    <s v="1173532.220789"/>
    <s v="09 Aug 2026"/>
    <s v="09"/>
    <s v="Aug"/>
    <s v="15 Aug 2026"/>
    <s v="15"/>
    <s v="Aug"/>
    <n v="6"/>
    <n v="6"/>
    <n v="0"/>
    <n v="0"/>
    <s v="СЛР-ХОЛИДЕЙ-СЪРВИС ЕООД"/>
    <x v="3"/>
    <n v="2"/>
    <n v="1"/>
    <n v="1640.7849035999998"/>
    <n v="273.46415059999998"/>
    <s v="Romania"/>
    <s v="10 Nov 2025 13:02"/>
    <s v="10 Nov 2025"/>
    <s v="Nov"/>
    <n v="0"/>
    <n v="0"/>
    <n v="0"/>
    <n v="6"/>
    <n v="0"/>
    <n v="6"/>
    <n v="0"/>
    <s v="10.11.2025"/>
    <x v="11"/>
    <s v="09.08.2026"/>
    <n v="33"/>
    <x v="0"/>
  </r>
  <r>
    <s v="TO"/>
    <n v="0"/>
    <n v="0"/>
    <n v="6"/>
    <n v="8646"/>
    <s v="17212"/>
    <s v="01 Aug 2026"/>
    <s v="01"/>
    <s v="Aug"/>
    <s v="07 Aug 2026"/>
    <s v="07"/>
    <s v="Aug"/>
    <n v="6"/>
    <n v="6"/>
    <n v="0"/>
    <n v="0"/>
    <s v="КЛУБ МАГЕЛАН - ООД"/>
    <x v="6"/>
    <n v="2"/>
    <n v="0"/>
    <n v="1601.9421197999998"/>
    <n v="266.99035329999998"/>
    <m/>
    <s v="20 Nov 2025 13:35"/>
    <s v="20 Nov 2025"/>
    <s v="Nov"/>
    <n v="0"/>
    <n v="0"/>
    <n v="0"/>
    <n v="6"/>
    <n v="0"/>
    <n v="6"/>
    <n v="0"/>
    <s v="20.11.2025"/>
    <x v="12"/>
    <s v="01.08.2026"/>
    <n v="31"/>
    <x v="0"/>
  </r>
  <r>
    <s v="TO"/>
    <n v="0"/>
    <n v="7"/>
    <n v="0"/>
    <n v="8788"/>
    <s v="1178764.222819"/>
    <s v="29 Aug 2026"/>
    <s v="29"/>
    <s v="Aug"/>
    <s v="05 Sep 2026"/>
    <s v="05"/>
    <s v="Sep"/>
    <n v="7"/>
    <n v="-24"/>
    <n v="2"/>
    <n v="4"/>
    <s v="СЛР-ХОЛИДЕЙ-СЪРВИС ЕООД"/>
    <x v="6"/>
    <n v="3"/>
    <n v="1"/>
    <n v="2075.4681211000002"/>
    <n v="296.49544587142861"/>
    <s v="Romania"/>
    <s v="24 Nov 2025 16:30"/>
    <s v="24 Nov 2025"/>
    <s v="Nov"/>
    <n v="0"/>
    <n v="0"/>
    <n v="0"/>
    <n v="2"/>
    <n v="4"/>
    <n v="6"/>
    <n v="-1"/>
    <s v="24.11.2025"/>
    <x v="15"/>
    <s v="29.08.2026"/>
    <n v="35"/>
    <x v="0"/>
  </r>
  <r>
    <s v="TO"/>
    <n v="0"/>
    <n v="1"/>
    <n v="4"/>
    <n v="9250"/>
    <s v="2317332"/>
    <s v="21 Aug 2026"/>
    <s v="21"/>
    <s v="Aug"/>
    <s v="26 Aug 2026"/>
    <s v="26"/>
    <s v="Aug"/>
    <n v="5"/>
    <n v="5"/>
    <n v="0"/>
    <n v="0"/>
    <s v="ТУРИСТИЧЕСКА АГЕНЦИЯ СОЛВЕКС - ЕООД"/>
    <x v="0"/>
    <n v="2"/>
    <n v="2"/>
    <n v="0"/>
    <n v="0"/>
    <m/>
    <s v="30 Dec 2025 12:53"/>
    <s v="30 Dec 2025"/>
    <s v="Dec"/>
    <n v="0"/>
    <n v="0"/>
    <n v="0"/>
    <n v="5"/>
    <n v="0"/>
    <n v="5"/>
    <n v="0"/>
    <s v="30.12.2025"/>
    <x v="18"/>
    <s v="21.08.2026"/>
    <n v="34"/>
    <x v="1"/>
  </r>
  <r>
    <s v="TO"/>
    <n v="0"/>
    <n v="1"/>
    <n v="4"/>
    <n v="9252"/>
    <s v="2317340"/>
    <s v="21 Aug 2026"/>
    <s v="21"/>
    <s v="Aug"/>
    <s v="26 Aug 2026"/>
    <s v="26"/>
    <s v="Aug"/>
    <n v="5"/>
    <n v="5"/>
    <n v="0"/>
    <n v="0"/>
    <s v="ТУРИСТИЧЕСКА АГЕНЦИЯ СОЛВЕКС - ЕООД"/>
    <x v="0"/>
    <n v="3"/>
    <n v="1"/>
    <n v="0"/>
    <n v="0"/>
    <m/>
    <s v="30 Dec 2025 12:53"/>
    <s v="30 Dec 2025"/>
    <s v="Dec"/>
    <n v="0"/>
    <n v="0"/>
    <n v="0"/>
    <n v="5"/>
    <n v="0"/>
    <n v="5"/>
    <n v="0"/>
    <s v="30.12.2025"/>
    <x v="18"/>
    <s v="21.08.2026"/>
    <n v="34"/>
    <x v="1"/>
  </r>
  <r>
    <s v="BOOKING"/>
    <n v="0"/>
    <n v="6"/>
    <n v="1"/>
    <n v="8467"/>
    <s v="6694746596"/>
    <s v="24 Aug 2026"/>
    <s v="24"/>
    <s v="Aug"/>
    <s v="31 Aug 2026"/>
    <s v="31"/>
    <s v="Aug"/>
    <n v="7"/>
    <n v="7"/>
    <n v="0"/>
    <n v="0"/>
    <s v="BOOKING"/>
    <x v="5"/>
    <n v="2"/>
    <n v="2"/>
    <n v="4437.9577039449532"/>
    <n v="633.99395770642195"/>
    <s v="Israel"/>
    <s v="13 Nov 2025 22:30"/>
    <s v="13 Nov 2025"/>
    <s v="Nov"/>
    <n v="0"/>
    <n v="0"/>
    <n v="0"/>
    <n v="7"/>
    <n v="0"/>
    <n v="7"/>
    <n v="0"/>
    <s v="13.11.2025"/>
    <x v="11"/>
    <s v="24.08.2026"/>
    <n v="35"/>
    <x v="0"/>
  </r>
  <r>
    <s v="TO"/>
    <n v="0"/>
    <n v="0"/>
    <n v="6"/>
    <n v="9310"/>
    <s v="1184374.226345"/>
    <s v="17 Aug 2026"/>
    <s v="17"/>
    <s v="Aug"/>
    <s v="23 Aug 2026"/>
    <s v="23"/>
    <s v="Aug"/>
    <n v="6"/>
    <n v="6"/>
    <n v="0"/>
    <n v="0"/>
    <s v="СЛР-ХОЛИДЕЙ-СЪРВИС ЕООД"/>
    <x v="6"/>
    <n v="2"/>
    <n v="0"/>
    <n v="1735.3688423999999"/>
    <n v="289.22814039999997"/>
    <s v="Romania"/>
    <s v="01 Jan 2026 03:54"/>
    <s v="31 Dec 2025"/>
    <s v="Jan"/>
    <n v="0"/>
    <n v="0"/>
    <n v="0"/>
    <n v="6"/>
    <n v="0"/>
    <n v="6"/>
    <n v="0"/>
    <s v="01.01.2025"/>
    <x v="20"/>
    <s v="17.08.2026"/>
    <n v="34"/>
    <x v="0"/>
  </r>
  <r>
    <s v="TO"/>
    <n v="0"/>
    <n v="1"/>
    <n v="4"/>
    <n v="9253"/>
    <s v="2317344"/>
    <s v="21 Aug 2026"/>
    <s v="21"/>
    <s v="Aug"/>
    <s v="26 Aug 2026"/>
    <s v="26"/>
    <s v="Aug"/>
    <n v="5"/>
    <n v="5"/>
    <n v="0"/>
    <n v="0"/>
    <s v="ТУРИСТИЧЕСКА АГЕНЦИЯ СОЛВЕКС - ЕООД"/>
    <x v="0"/>
    <n v="3"/>
    <n v="0"/>
    <n v="0"/>
    <n v="0"/>
    <m/>
    <s v="30 Dec 2025 12:54"/>
    <s v="30 Dec 2025"/>
    <s v="Dec"/>
    <n v="0"/>
    <n v="0"/>
    <n v="0"/>
    <n v="5"/>
    <n v="0"/>
    <n v="5"/>
    <n v="0"/>
    <s v="30.12.2025"/>
    <x v="18"/>
    <s v="21.08.2026"/>
    <n v="34"/>
    <x v="1"/>
  </r>
  <r>
    <s v="TO"/>
    <n v="0"/>
    <n v="0"/>
    <n v="7"/>
    <n v="9194"/>
    <s v="1183251.225622"/>
    <s v="05 Aug 2026"/>
    <s v="05"/>
    <s v="Aug"/>
    <s v="12 Aug 2026"/>
    <s v="12"/>
    <s v="Aug"/>
    <n v="7"/>
    <n v="7"/>
    <n v="0"/>
    <n v="0"/>
    <s v="СЛР-ХОЛИДЕЙ-СЪРВИС ЕООД"/>
    <x v="3"/>
    <n v="2"/>
    <n v="1"/>
    <n v="2073.6100826000002"/>
    <n v="296.2300118"/>
    <s v="Romania"/>
    <s v="26 Dec 2025 13:52"/>
    <s v="26 Dec 2025"/>
    <s v="Dec"/>
    <n v="0"/>
    <n v="0"/>
    <n v="0"/>
    <n v="7"/>
    <n v="0"/>
    <n v="7"/>
    <n v="0"/>
    <s v="26.12.2025"/>
    <x v="21"/>
    <s v="05.08.2026"/>
    <n v="32"/>
    <x v="0"/>
  </r>
  <r>
    <s v="TO"/>
    <n v="0"/>
    <n v="0"/>
    <n v="6"/>
    <n v="8681"/>
    <s v="11344"/>
    <s v="03 Aug 2026"/>
    <s v="03"/>
    <s v="Aug"/>
    <s v="09 Aug 2026"/>
    <s v="09"/>
    <s v="Aug"/>
    <n v="6"/>
    <n v="6"/>
    <n v="0"/>
    <n v="0"/>
    <s v="КЛУБ МАГЕЛАН - ООД"/>
    <x v="6"/>
    <n v="2"/>
    <n v="2"/>
    <n v="2002.4569872"/>
    <n v="333.74283120000001"/>
    <m/>
    <s v="21 Nov 2025 15:38"/>
    <s v="21 Nov 2025"/>
    <s v="Nov"/>
    <n v="0"/>
    <n v="0"/>
    <n v="0"/>
    <n v="6"/>
    <n v="0"/>
    <n v="6"/>
    <n v="0"/>
    <s v="21.11.2025"/>
    <x v="12"/>
    <s v="03.08.2026"/>
    <n v="32"/>
    <x v="0"/>
  </r>
  <r>
    <s v="TO"/>
    <n v="0"/>
    <n v="0"/>
    <n v="5"/>
    <n v="8700"/>
    <s v="NT309684"/>
    <s v="20 Aug 2026"/>
    <s v="20"/>
    <s v="Aug"/>
    <s v="25 Aug 2026"/>
    <s v="25"/>
    <s v="Aug"/>
    <n v="5"/>
    <n v="5"/>
    <n v="0"/>
    <n v="0"/>
    <s v="НОВОТОН - ЕООД"/>
    <x v="6"/>
    <n v="2"/>
    <n v="1"/>
    <n v="1309.1152522"/>
    <n v="261.82305043999997"/>
    <s v="Bulgaria"/>
    <s v="21 Nov 2025 17:09"/>
    <s v="21 Nov 2025"/>
    <s v="Nov"/>
    <n v="0"/>
    <n v="0"/>
    <n v="0"/>
    <n v="5"/>
    <n v="0"/>
    <n v="5"/>
    <n v="0"/>
    <s v="21.11.2025"/>
    <x v="12"/>
    <s v="20.08.2026"/>
    <n v="34"/>
    <x v="0"/>
  </r>
  <r>
    <s v="TO"/>
    <n v="0"/>
    <n v="0"/>
    <n v="5"/>
    <n v="9254"/>
    <s v="011932194"/>
    <s v="15 Aug 2026"/>
    <s v="15"/>
    <s v="Aug"/>
    <s v="20 Aug 2026"/>
    <s v="20"/>
    <s v="Aug"/>
    <n v="5"/>
    <n v="5"/>
    <n v="0"/>
    <n v="0"/>
    <s v="СЪНИ ТУРС ООД"/>
    <x v="6"/>
    <n v="2"/>
    <n v="1"/>
    <n v="1446.1407019999999"/>
    <n v="289.22814039999997"/>
    <s v="Bulgaria"/>
    <s v="30 Dec 2025 13:22"/>
    <s v="30 Dec 2025"/>
    <s v="Dec"/>
    <n v="0"/>
    <n v="0"/>
    <n v="0"/>
    <n v="5"/>
    <n v="0"/>
    <n v="5"/>
    <n v="0"/>
    <s v="30.12.2025"/>
    <x v="18"/>
    <s v="15.08.2026"/>
    <n v="33"/>
    <x v="0"/>
  </r>
  <r>
    <s v="TO"/>
    <n v="0"/>
    <n v="5"/>
    <n v="1"/>
    <n v="9332"/>
    <s v="1184473.226428"/>
    <s v="24 Aug 2026"/>
    <s v="24"/>
    <s v="Aug"/>
    <s v="30 Aug 2026"/>
    <s v="30"/>
    <s v="Aug"/>
    <n v="6"/>
    <n v="6"/>
    <n v="0"/>
    <n v="0"/>
    <s v="СЛР-ХОЛИДЕЙ-СЪРВИС ЕООД"/>
    <x v="4"/>
    <n v="2"/>
    <n v="2"/>
    <n v="2166.6293574000001"/>
    <n v="361.10489290000004"/>
    <s v="Romania"/>
    <s v="02 Jan 2026 22:39"/>
    <s v="02 Jan 2026"/>
    <s v="Jan"/>
    <n v="0"/>
    <n v="0"/>
    <n v="0"/>
    <n v="6"/>
    <n v="0"/>
    <n v="6"/>
    <n v="0"/>
    <s v="02.01.2025"/>
    <x v="20"/>
    <s v="24.08.2026"/>
    <n v="35"/>
    <x v="0"/>
  </r>
  <r>
    <s v="TO"/>
    <n v="0"/>
    <n v="0"/>
    <n v="5"/>
    <n v="9264"/>
    <s v="1184078.226105"/>
    <s v="03 Aug 2026"/>
    <s v="03"/>
    <s v="Aug"/>
    <s v="08 Aug 2026"/>
    <s v="08"/>
    <s v="Aug"/>
    <n v="5"/>
    <n v="5"/>
    <n v="0"/>
    <n v="0"/>
    <s v="СЛР-ХОЛИДЕЙ-СЪРВИС ЕООД"/>
    <x v="4"/>
    <n v="3"/>
    <n v="1"/>
    <n v="1999.5428005000001"/>
    <n v="399.90856010000005"/>
    <s v="Romania"/>
    <s v="30 Dec 2025 16:12"/>
    <s v="30 Dec 2025"/>
    <s v="Dec"/>
    <n v="0"/>
    <n v="0"/>
    <n v="0"/>
    <n v="5"/>
    <n v="0"/>
    <n v="5"/>
    <n v="0"/>
    <s v="30.12.2025"/>
    <x v="18"/>
    <s v="03.08.2026"/>
    <n v="32"/>
    <x v="0"/>
  </r>
  <r>
    <s v="TO"/>
    <n v="0"/>
    <n v="0"/>
    <n v="5"/>
    <n v="9257"/>
    <s v="0119321946"/>
    <s v="15 Aug 2026"/>
    <s v="15"/>
    <s v="Aug"/>
    <s v="20 Aug 2026"/>
    <s v="20"/>
    <s v="Aug"/>
    <n v="5"/>
    <n v="5"/>
    <n v="0"/>
    <n v="0"/>
    <s v="СЪНИ ТУРС ООД"/>
    <x v="6"/>
    <n v="2"/>
    <n v="0"/>
    <n v="1446.1407019999999"/>
    <n v="289.22814039999997"/>
    <s v="Bulgaria"/>
    <s v="30 Dec 2025 13:22"/>
    <s v="30 Dec 2025"/>
    <s v="Dec"/>
    <n v="0"/>
    <n v="0"/>
    <n v="0"/>
    <n v="5"/>
    <n v="0"/>
    <n v="5"/>
    <n v="0"/>
    <s v="30.12.2025"/>
    <x v="18"/>
    <s v="15.08.2026"/>
    <n v="33"/>
    <x v="0"/>
  </r>
  <r>
    <s v="TOPOLA SKIES"/>
    <n v="0"/>
    <n v="0"/>
    <n v="7"/>
    <n v="8145"/>
    <s v="404261"/>
    <s v="01 Aug 2026"/>
    <s v="01"/>
    <s v="Aug"/>
    <s v="08 Aug 2026"/>
    <s v="08"/>
    <s v="Aug"/>
    <n v="7"/>
    <n v="7"/>
    <n v="0"/>
    <n v="0"/>
    <s v="TOPOLA SKIES"/>
    <x v="4"/>
    <n v="2"/>
    <n v="2"/>
    <n v="2873.1860435779813"/>
    <n v="410.45514908256877"/>
    <m/>
    <s v="07 Nov 2025 09:27"/>
    <s v="07 Nov 2025"/>
    <s v="Nov"/>
    <n v="0"/>
    <n v="0"/>
    <n v="0"/>
    <n v="7"/>
    <n v="0"/>
    <n v="7"/>
    <n v="0"/>
    <s v="07.11.2025"/>
    <x v="3"/>
    <s v="01.08.2026"/>
    <n v="31"/>
    <x v="0"/>
  </r>
  <r>
    <s v="TO"/>
    <n v="0"/>
    <n v="5"/>
    <n v="0"/>
    <n v="9129"/>
    <s v="2316140"/>
    <s v="25 Aug 2026"/>
    <s v="25"/>
    <s v="Aug"/>
    <s v="30 Aug 2026"/>
    <s v="30"/>
    <s v="Aug"/>
    <n v="5"/>
    <n v="5"/>
    <n v="0"/>
    <n v="0"/>
    <s v="ТУРИСТИЧЕСКА АГЕНЦИЯ СОЛВЕКС - ЕООД"/>
    <x v="1"/>
    <n v="3"/>
    <n v="2"/>
    <n v="2391.0021750000001"/>
    <n v="478.20043500000003"/>
    <m/>
    <s v="16 Dec 2025 21:29"/>
    <s v="16 Dec 2025"/>
    <s v="Dec"/>
    <n v="0"/>
    <n v="0"/>
    <n v="0"/>
    <n v="5"/>
    <n v="0"/>
    <n v="5"/>
    <n v="0"/>
    <s v="16.12.2025"/>
    <x v="10"/>
    <s v="25.08.2026"/>
    <n v="35"/>
    <x v="0"/>
  </r>
  <r>
    <s v="BOOKING"/>
    <n v="0"/>
    <n v="0"/>
    <n v="5"/>
    <n v="9293"/>
    <s v="6500912475"/>
    <s v="14 Aug 2026"/>
    <s v="14"/>
    <s v="Aug"/>
    <s v="19 Aug 2026"/>
    <s v="19"/>
    <s v="Aug"/>
    <n v="5"/>
    <n v="5"/>
    <n v="0"/>
    <n v="0"/>
    <s v="BOOKING"/>
    <x v="3"/>
    <n v="2"/>
    <n v="2"/>
    <n v="3391.3015596330274"/>
    <n v="678.26031192660548"/>
    <s v="Israel"/>
    <s v="31 Dec 2025 13:54"/>
    <s v="31 Dec 2025"/>
    <s v="Dec"/>
    <n v="0"/>
    <n v="0"/>
    <n v="0"/>
    <n v="5"/>
    <n v="0"/>
    <n v="5"/>
    <n v="0"/>
    <s v="31.12.2025"/>
    <x v="18"/>
    <s v="14.08.2026"/>
    <n v="33"/>
    <x v="0"/>
  </r>
  <r>
    <s v="TO"/>
    <n v="0"/>
    <n v="0"/>
    <n v="5"/>
    <n v="9262"/>
    <s v="1184029.226098"/>
    <s v="20 Aug 2026"/>
    <s v="20"/>
    <s v="Aug"/>
    <s v="25 Aug 2026"/>
    <s v="25"/>
    <s v="Aug"/>
    <n v="5"/>
    <n v="5"/>
    <n v="0"/>
    <n v="0"/>
    <s v="СЛР-ХОЛИДЕЙ-СЪРВИС ЕООД"/>
    <x v="3"/>
    <n v="1"/>
    <n v="1"/>
    <n v="1017.2076247"/>
    <n v="203.44152493999999"/>
    <s v="Romania"/>
    <s v="30 Dec 2025 14:32"/>
    <s v="30 Dec 2025"/>
    <s v="Dec"/>
    <n v="0"/>
    <n v="0"/>
    <n v="0"/>
    <n v="5"/>
    <n v="0"/>
    <n v="5"/>
    <n v="0"/>
    <s v="30.12.2025"/>
    <x v="18"/>
    <s v="20.08.2026"/>
    <n v="34"/>
    <x v="0"/>
  </r>
  <r>
    <s v="TO"/>
    <n v="0"/>
    <n v="0"/>
    <n v="5"/>
    <n v="9269"/>
    <s v="60622"/>
    <s v="05 Aug 2026"/>
    <s v="05"/>
    <s v="Aug"/>
    <s v="10 Aug 2026"/>
    <s v="10"/>
    <s v="Aug"/>
    <n v="5"/>
    <n v="5"/>
    <n v="0"/>
    <n v="0"/>
    <s v="КЛУБ МАГЕЛАН - ООД"/>
    <x v="1"/>
    <n v="3"/>
    <n v="2"/>
    <n v="2624.2349024999999"/>
    <n v="524.84698049999997"/>
    <s v="Romania"/>
    <s v="30 Dec 2025 17:47"/>
    <s v="30 Dec 2025"/>
    <s v="Dec"/>
    <n v="0"/>
    <n v="0"/>
    <n v="0"/>
    <n v="5"/>
    <n v="0"/>
    <n v="5"/>
    <n v="0"/>
    <s v="30.12.2025"/>
    <x v="18"/>
    <s v="05.08.2026"/>
    <n v="32"/>
    <x v="0"/>
  </r>
  <r>
    <s v="TO"/>
    <n v="0"/>
    <n v="0"/>
    <n v="5"/>
    <n v="9312"/>
    <s v="1184389.226356"/>
    <s v="14 Aug 2026"/>
    <s v="14"/>
    <s v="Aug"/>
    <s v="19 Aug 2026"/>
    <s v="19"/>
    <s v="Aug"/>
    <n v="5"/>
    <n v="5"/>
    <n v="0"/>
    <n v="0"/>
    <s v="СЛР-ХОЛИДЕЙ-СЪРВИС ЕООД"/>
    <x v="4"/>
    <n v="2"/>
    <n v="2"/>
    <n v="1851.4864694999999"/>
    <n v="370.2972939"/>
    <s v="Romania"/>
    <s v="01 Jan 2026 04:09"/>
    <s v="31 Dec 2025"/>
    <s v="Jan"/>
    <n v="0"/>
    <n v="0"/>
    <n v="0"/>
    <n v="5"/>
    <n v="0"/>
    <n v="5"/>
    <n v="0"/>
    <s v="01.01.2025"/>
    <x v="20"/>
    <s v="14.08.2026"/>
    <n v="33"/>
    <x v="0"/>
  </r>
  <r>
    <s v="TO"/>
    <n v="0"/>
    <n v="5"/>
    <n v="0"/>
    <n v="8375"/>
    <s v="94917"/>
    <s v="27 Aug 2026"/>
    <s v="27"/>
    <s v="Aug"/>
    <s v="01 Sep 2026"/>
    <s v="01"/>
    <s v="Sep"/>
    <n v="5"/>
    <n v="-26"/>
    <n v="4"/>
    <n v="0"/>
    <s v="ДЕСТИНЕЙШЪН ТУРИСТИК СЪРВИСИС - ЕООД"/>
    <x v="7"/>
    <n v="4"/>
    <n v="0"/>
    <n v="2449.2663506999997"/>
    <n v="489.85327013999995"/>
    <s v="Romania"/>
    <s v="11 Nov 2025 16:23"/>
    <s v="29 Oct 2025"/>
    <s v="Nov"/>
    <n v="0"/>
    <n v="0"/>
    <n v="0"/>
    <n v="4"/>
    <n v="0"/>
    <n v="4"/>
    <n v="-1"/>
    <s v="11.11.2025"/>
    <x v="11"/>
    <s v="27.08.2026"/>
    <n v="35"/>
    <x v="0"/>
  </r>
  <r>
    <s v="TO"/>
    <n v="0"/>
    <n v="0"/>
    <n v="5"/>
    <n v="8695"/>
    <s v="NT309679"/>
    <s v="20 Aug 2026"/>
    <s v="20"/>
    <s v="Aug"/>
    <s v="25 Aug 2026"/>
    <s v="25"/>
    <s v="Aug"/>
    <n v="5"/>
    <n v="5"/>
    <n v="0"/>
    <n v="0"/>
    <s v="НОВОТОН - ЕООД"/>
    <x v="4"/>
    <n v="3"/>
    <n v="0"/>
    <n v="1810.9421135999999"/>
    <n v="362.18842271999995"/>
    <s v="Bulgaria"/>
    <s v="21 Nov 2025 16:53"/>
    <s v="21 Nov 2025"/>
    <s v="Nov"/>
    <n v="0"/>
    <n v="0"/>
    <n v="0"/>
    <n v="5"/>
    <n v="0"/>
    <n v="5"/>
    <n v="0"/>
    <s v="21.11.2025"/>
    <x v="12"/>
    <s v="20.08.2026"/>
    <n v="34"/>
    <x v="0"/>
  </r>
  <r>
    <s v="TOPOLA SKIES"/>
    <n v="0"/>
    <n v="5"/>
    <n v="0"/>
    <n v="8717"/>
    <s v="413382"/>
    <s v="25 Aug 2026"/>
    <s v="25"/>
    <s v="Aug"/>
    <s v="30 Aug 2026"/>
    <s v="30"/>
    <s v="Aug"/>
    <n v="5"/>
    <n v="5"/>
    <n v="0"/>
    <n v="0"/>
    <s v="TOPOLA SKIES"/>
    <x v="4"/>
    <n v="3"/>
    <n v="1"/>
    <n v="2005.7126366972475"/>
    <n v="401.14252733944949"/>
    <m/>
    <s v="23 Nov 2025 17:04"/>
    <s v="23 Nov 2025"/>
    <s v="Nov"/>
    <n v="0"/>
    <n v="0"/>
    <n v="0"/>
    <n v="5"/>
    <n v="0"/>
    <n v="5"/>
    <n v="0"/>
    <s v="23.11.2025"/>
    <x v="15"/>
    <s v="25.08.2026"/>
    <n v="35"/>
    <x v="0"/>
  </r>
  <r>
    <s v="TO"/>
    <n v="0"/>
    <n v="1"/>
    <n v="4"/>
    <n v="9189"/>
    <s v="2316952"/>
    <s v="21 Aug 2026"/>
    <s v="21"/>
    <s v="Aug"/>
    <s v="26 Aug 2026"/>
    <s v="26"/>
    <s v="Aug"/>
    <n v="5"/>
    <n v="5"/>
    <n v="0"/>
    <n v="0"/>
    <s v="ТУРИСТИЧЕСКА АГЕНЦИЯ СОЛВЕКС - ЕООД"/>
    <x v="1"/>
    <n v="2"/>
    <n v="3"/>
    <n v="2530.9418114999999"/>
    <n v="506.18836229999999"/>
    <m/>
    <s v="25 Dec 2025 23:37"/>
    <s v="25 Dec 2025"/>
    <s v="Dec"/>
    <n v="0"/>
    <n v="0"/>
    <n v="0"/>
    <n v="5"/>
    <n v="0"/>
    <n v="5"/>
    <n v="0"/>
    <s v="25.12.2025"/>
    <x v="21"/>
    <s v="21.08.2026"/>
    <n v="34"/>
    <x v="0"/>
  </r>
  <r>
    <s v="TOPOLA SKIES"/>
    <n v="0"/>
    <n v="0"/>
    <n v="6"/>
    <n v="9032"/>
    <s v="421720"/>
    <s v="17 Aug 2026"/>
    <s v="17"/>
    <s v="Aug"/>
    <s v="23 Aug 2026"/>
    <s v="23"/>
    <s v="Aug"/>
    <n v="6"/>
    <n v="6"/>
    <n v="0"/>
    <n v="0"/>
    <s v="TOPOLA SKIES"/>
    <x v="1"/>
    <n v="2"/>
    <n v="3"/>
    <n v="3778.8788807339442"/>
    <n v="629.81314678899071"/>
    <m/>
    <s v="06 Dec 2025 09:08"/>
    <s v="06 Dec 2025"/>
    <s v="Dec"/>
    <n v="0"/>
    <n v="0"/>
    <n v="0"/>
    <n v="6"/>
    <n v="0"/>
    <n v="6"/>
    <n v="0"/>
    <s v="06.12.2025"/>
    <x v="13"/>
    <s v="17.08.2026"/>
    <n v="34"/>
    <x v="0"/>
  </r>
  <r>
    <s v="TOPOLA SKIES"/>
    <n v="0"/>
    <n v="0"/>
    <n v="7"/>
    <n v="8146"/>
    <s v="404263"/>
    <s v="01 Aug 2026"/>
    <s v="01"/>
    <s v="Aug"/>
    <s v="08 Aug 2026"/>
    <s v="08"/>
    <s v="Aug"/>
    <n v="7"/>
    <n v="7"/>
    <n v="0"/>
    <n v="0"/>
    <s v="TOPOLA SKIES"/>
    <x v="4"/>
    <n v="2"/>
    <n v="2"/>
    <n v="2873.1860435779813"/>
    <n v="410.45514908256877"/>
    <m/>
    <s v="07 Nov 2025 09:32"/>
    <s v="07 Nov 2025"/>
    <s v="Nov"/>
    <n v="0"/>
    <n v="0"/>
    <n v="0"/>
    <n v="7"/>
    <n v="0"/>
    <n v="7"/>
    <n v="0"/>
    <s v="07.11.2025"/>
    <x v="3"/>
    <s v="01.08.2026"/>
    <n v="31"/>
    <x v="0"/>
  </r>
  <r>
    <s v="TO"/>
    <n v="0"/>
    <n v="0"/>
    <n v="5"/>
    <n v="8707"/>
    <s v="1178186.222535"/>
    <s v="03 Aug 2026"/>
    <s v="03"/>
    <s v="Aug"/>
    <s v="08 Aug 2026"/>
    <s v="08"/>
    <s v="Aug"/>
    <n v="5"/>
    <n v="5"/>
    <n v="0"/>
    <n v="0"/>
    <s v="СЛР-ХОЛИДЕЙ-СЪРВИС ЕООД"/>
    <x v="1"/>
    <n v="4"/>
    <n v="1"/>
    <n v="2422.3932464999998"/>
    <n v="484.47864929999997"/>
    <s v="Romania"/>
    <s v="22 Nov 2025 14:48"/>
    <s v="22 Nov 2025"/>
    <s v="Nov"/>
    <n v="0"/>
    <n v="0"/>
    <n v="0"/>
    <n v="5"/>
    <n v="0"/>
    <n v="5"/>
    <n v="0"/>
    <s v="22.11.2025"/>
    <x v="12"/>
    <s v="03.08.2026"/>
    <n v="32"/>
    <x v="0"/>
  </r>
  <r>
    <s v="TO"/>
    <n v="0"/>
    <n v="1"/>
    <n v="4"/>
    <n v="9190"/>
    <s v="2316956"/>
    <s v="21 Aug 2026"/>
    <s v="21"/>
    <s v="Aug"/>
    <s v="26 Aug 2026"/>
    <s v="26"/>
    <s v="Aug"/>
    <n v="5"/>
    <n v="5"/>
    <n v="0"/>
    <n v="0"/>
    <s v="ТУРИСТИЧЕСКА АГЕНЦИЯ СОЛВЕКС - ЕООД"/>
    <x v="6"/>
    <n v="2"/>
    <n v="0"/>
    <n v="1390.2039639999998"/>
    <n v="278.04079279999996"/>
    <m/>
    <s v="25 Dec 2025 23:37"/>
    <s v="25 Dec 2025"/>
    <s v="Dec"/>
    <n v="0"/>
    <n v="0"/>
    <n v="0"/>
    <n v="5"/>
    <n v="0"/>
    <n v="5"/>
    <n v="0"/>
    <s v="25.12.2025"/>
    <x v="21"/>
    <s v="21.08.2026"/>
    <n v="34"/>
    <x v="0"/>
  </r>
  <r>
    <s v="TO"/>
    <n v="0"/>
    <n v="5"/>
    <n v="0"/>
    <n v="9183"/>
    <s v="2316891"/>
    <s v="25 Aug 2026"/>
    <s v="25"/>
    <s v="Aug"/>
    <s v="30 Aug 2026"/>
    <s v="30"/>
    <s v="Aug"/>
    <n v="5"/>
    <n v="5"/>
    <n v="0"/>
    <n v="0"/>
    <s v="ТУРИСТИЧЕСКА АГЕНЦИЯ СОЛВЕКС - ЕООД"/>
    <x v="6"/>
    <n v="1"/>
    <n v="1"/>
    <n v="0"/>
    <n v="0"/>
    <m/>
    <s v="24 Dec 2025 10:47"/>
    <s v="24 Dec 2025"/>
    <s v="Dec"/>
    <n v="0"/>
    <n v="0"/>
    <n v="0"/>
    <n v="5"/>
    <n v="0"/>
    <n v="5"/>
    <n v="0"/>
    <s v="24.12.2025"/>
    <x v="21"/>
    <s v="25.08.2026"/>
    <n v="35"/>
    <x v="1"/>
  </r>
  <r>
    <s v="TO"/>
    <n v="0"/>
    <n v="7"/>
    <n v="0"/>
    <n v="9026"/>
    <s v="1181568.224180"/>
    <s v="28 Aug 2026"/>
    <s v="28"/>
    <s v="Aug"/>
    <s v="04 Sep 2026"/>
    <s v="04"/>
    <s v="Sep"/>
    <n v="7"/>
    <n v="-24"/>
    <n v="3"/>
    <n v="3"/>
    <s v="СЛР-ХОЛИДЕЙ-СЪРВИС ЕООД"/>
    <x v="1"/>
    <n v="4"/>
    <n v="2"/>
    <n v="3425.5384534999998"/>
    <n v="489.36263621428571"/>
    <s v="Romania"/>
    <s v="05 Dec 2025 09:51"/>
    <s v="05 Dec 2025"/>
    <s v="Dec"/>
    <n v="0"/>
    <n v="0"/>
    <n v="0"/>
    <n v="3"/>
    <n v="3"/>
    <n v="6"/>
    <n v="-1"/>
    <s v="05.12.2025"/>
    <x v="13"/>
    <s v="28.08.2026"/>
    <n v="35"/>
    <x v="0"/>
  </r>
  <r>
    <s v="TO"/>
    <n v="0"/>
    <n v="0"/>
    <n v="5"/>
    <n v="9071"/>
    <s v="17686"/>
    <s v="13 Aug 2026"/>
    <s v="13"/>
    <s v="Aug"/>
    <s v="18 Aug 2026"/>
    <s v="18"/>
    <s v="Aug"/>
    <n v="5"/>
    <n v="5"/>
    <n v="0"/>
    <n v="0"/>
    <s v="КЛУБ МАГЕЛАН - ООД"/>
    <x v="6"/>
    <n v="2"/>
    <n v="0"/>
    <n v="1446.1407019999999"/>
    <n v="289.22814039999997"/>
    <m/>
    <s v="10 Dec 2025 11:56"/>
    <s v="10 Dec 2025"/>
    <s v="Dec"/>
    <n v="0"/>
    <n v="0"/>
    <n v="0"/>
    <n v="5"/>
    <n v="0"/>
    <n v="5"/>
    <n v="0"/>
    <s v="10.12.2025"/>
    <x v="16"/>
    <s v="13.08.2026"/>
    <n v="33"/>
    <x v="0"/>
  </r>
  <r>
    <s v="TO"/>
    <n v="0"/>
    <n v="2"/>
    <n v="5"/>
    <n v="9356"/>
    <s v="1185104.226759"/>
    <s v="20 Aug 2026"/>
    <s v="20"/>
    <s v="Aug"/>
    <s v="27 Aug 2026"/>
    <s v="27"/>
    <s v="Aug"/>
    <n v="7"/>
    <n v="7"/>
    <n v="0"/>
    <n v="0"/>
    <s v="СЛР-ХОЛИДЕЙ-СЪРВИС ЕООД"/>
    <x v="7"/>
    <n v="3"/>
    <n v="2"/>
    <n v="4031.9239866999997"/>
    <n v="575.98914095714281"/>
    <s v="Romania"/>
    <s v="05 Jan 2026 20:41"/>
    <s v="05 Jan 2026"/>
    <s v="Jan"/>
    <n v="0"/>
    <n v="0"/>
    <n v="0"/>
    <n v="7"/>
    <n v="0"/>
    <n v="7"/>
    <n v="0"/>
    <s v="05.01.2025"/>
    <x v="1"/>
    <s v="20.08.2026"/>
    <n v="34"/>
    <x v="0"/>
  </r>
  <r>
    <s v="TO"/>
    <n v="0"/>
    <n v="0"/>
    <n v="3"/>
    <n v="9354"/>
    <s v="2317943"/>
    <s v="03 Aug 2026"/>
    <s v="03"/>
    <s v="Aug"/>
    <s v="06 Aug 2026"/>
    <s v="06"/>
    <s v="Aug"/>
    <n v="3"/>
    <n v="3"/>
    <n v="0"/>
    <n v="0"/>
    <s v="ТУРИСТИЧЕСКА АГЕНЦИЯ СОЛВЕКС - ЕООД"/>
    <x v="6"/>
    <n v="2"/>
    <n v="0"/>
    <n v="1334.9713247999998"/>
    <n v="444.99044159999994"/>
    <s v="Romania"/>
    <s v="05 Jan 2026 16:31"/>
    <s v="05 Jan 2026"/>
    <s v="Jan"/>
    <n v="0"/>
    <n v="0"/>
    <n v="0"/>
    <n v="3"/>
    <n v="0"/>
    <n v="3"/>
    <n v="0"/>
    <s v="05.01.2025"/>
    <x v="1"/>
    <s v="03.08.2026"/>
    <n v="32"/>
    <x v="0"/>
  </r>
  <r>
    <s v="TOPOLA SKIES"/>
    <n v="0"/>
    <n v="0"/>
    <n v="5"/>
    <n v="8571"/>
    <s v="410015"/>
    <s v="04 Aug 2026"/>
    <s v="04"/>
    <s v="Aug"/>
    <s v="09 Aug 2026"/>
    <s v="09"/>
    <s v="Aug"/>
    <n v="5"/>
    <n v="5"/>
    <n v="0"/>
    <n v="0"/>
    <s v="TOPOLA SKIES"/>
    <x v="4"/>
    <n v="3"/>
    <n v="1"/>
    <n v="2401.1850513761465"/>
    <n v="480.2370102752293"/>
    <m/>
    <s v="17 Nov 2025 18:01"/>
    <s v="17 Nov 2025"/>
    <s v="Nov"/>
    <n v="0"/>
    <n v="0"/>
    <n v="0"/>
    <n v="5"/>
    <n v="0"/>
    <n v="5"/>
    <n v="0"/>
    <s v="17.11.2025"/>
    <x v="12"/>
    <s v="04.08.2026"/>
    <n v="32"/>
    <x v="0"/>
  </r>
  <r>
    <s v="TO"/>
    <n v="0"/>
    <n v="0"/>
    <n v="7"/>
    <n v="8207"/>
    <s v="NT307671"/>
    <s v="01 Aug 2026"/>
    <s v="01"/>
    <s v="Aug"/>
    <s v="08 Aug 2026"/>
    <s v="08"/>
    <s v="Aug"/>
    <n v="7"/>
    <n v="7"/>
    <n v="0"/>
    <n v="0"/>
    <s v="НОВОТОН - ЕООД"/>
    <x v="4"/>
    <n v="2"/>
    <n v="1"/>
    <n v="1914.2490542"/>
    <n v="273.46415059999998"/>
    <m/>
    <s v="07 Nov 2025 15:11"/>
    <s v="07 Nov 2025"/>
    <s v="Nov"/>
    <n v="0"/>
    <n v="0"/>
    <n v="0"/>
    <n v="7"/>
    <n v="0"/>
    <n v="7"/>
    <n v="0"/>
    <s v="07.11.2025"/>
    <x v="3"/>
    <s v="01.08.2026"/>
    <n v="31"/>
    <x v="0"/>
  </r>
  <r>
    <s v="TO"/>
    <n v="0"/>
    <n v="0"/>
    <n v="5"/>
    <n v="8896"/>
    <s v="1180115.223350"/>
    <s v="09 Aug 2026"/>
    <s v="09"/>
    <s v="Aug"/>
    <s v="14 Aug 2026"/>
    <s v="14"/>
    <s v="Aug"/>
    <n v="5"/>
    <n v="5"/>
    <n v="0"/>
    <n v="0"/>
    <s v="СЛР-ХОЛИДЕЙ-СЪРВИС ЕООД"/>
    <x v="3"/>
    <n v="1"/>
    <n v="1"/>
    <n v="1036.7854830000001"/>
    <n v="207.35709660000003"/>
    <s v="Romania"/>
    <s v="28 Nov 2025 11:56"/>
    <s v="28 Nov 2025"/>
    <s v="Nov"/>
    <n v="0"/>
    <n v="0"/>
    <n v="0"/>
    <n v="5"/>
    <n v="0"/>
    <n v="5"/>
    <n v="0"/>
    <s v="28.11.2025"/>
    <x v="15"/>
    <s v="09.08.2026"/>
    <n v="33"/>
    <x v="0"/>
  </r>
  <r>
    <s v="TO"/>
    <n v="0"/>
    <n v="0"/>
    <n v="6"/>
    <n v="9309"/>
    <s v="1184374.226344"/>
    <s v="17 Aug 2026"/>
    <s v="17"/>
    <s v="Aug"/>
    <s v="23 Aug 2026"/>
    <s v="23"/>
    <s v="Aug"/>
    <n v="6"/>
    <n v="6"/>
    <n v="0"/>
    <n v="0"/>
    <s v="СЛР-ХОЛИДЕЙ-СЪРВИС ЕООД"/>
    <x v="6"/>
    <n v="2"/>
    <n v="0"/>
    <n v="1735.3688423999999"/>
    <n v="289.22814039999997"/>
    <s v="Romania"/>
    <s v="01 Jan 2026 03:54"/>
    <s v="31 Dec 2025"/>
    <s v="Jan"/>
    <n v="0"/>
    <n v="0"/>
    <n v="0"/>
    <n v="6"/>
    <n v="0"/>
    <n v="6"/>
    <n v="0"/>
    <s v="01.01.2025"/>
    <x v="20"/>
    <s v="17.08.2026"/>
    <n v="34"/>
    <x v="0"/>
  </r>
  <r>
    <s v="TOPOLA SKIES"/>
    <n v="0"/>
    <n v="0"/>
    <n v="5"/>
    <n v="9017"/>
    <s v="421032"/>
    <s v="13 Aug 2026"/>
    <s v="13"/>
    <s v="Aug"/>
    <s v="18 Aug 2026"/>
    <s v="18"/>
    <s v="Aug"/>
    <n v="5"/>
    <n v="5"/>
    <n v="0"/>
    <n v="0"/>
    <s v="TOPOLA SKIES"/>
    <x v="1"/>
    <n v="3"/>
    <n v="2"/>
    <n v="3149.0657339449535"/>
    <n v="629.81314678899071"/>
    <m/>
    <s v="04 Dec 2025 20:58"/>
    <s v="04 Dec 2025"/>
    <s v="Dec"/>
    <n v="0"/>
    <n v="0"/>
    <n v="0"/>
    <n v="5"/>
    <n v="0"/>
    <n v="5"/>
    <n v="0"/>
    <s v="04.12.2025"/>
    <x v="13"/>
    <s v="13.08.2026"/>
    <n v="33"/>
    <x v="0"/>
  </r>
  <r>
    <s v="TO"/>
    <n v="0"/>
    <n v="0"/>
    <n v="5"/>
    <n v="8691"/>
    <s v="NT309678"/>
    <s v="20 Aug 2026"/>
    <s v="20"/>
    <s v="Aug"/>
    <s v="25 Aug 2026"/>
    <s v="25"/>
    <s v="Aug"/>
    <n v="5"/>
    <n v="5"/>
    <n v="0"/>
    <n v="0"/>
    <s v="НОВОТОН - ЕООД"/>
    <x v="4"/>
    <n v="3"/>
    <n v="1"/>
    <n v="1810.9421135999999"/>
    <n v="362.18842271999995"/>
    <s v="Bulgaria"/>
    <s v="21 Nov 2025 16:50"/>
    <s v="21 Nov 2025"/>
    <s v="Nov"/>
    <n v="0"/>
    <n v="0"/>
    <n v="0"/>
    <n v="5"/>
    <n v="0"/>
    <n v="5"/>
    <n v="0"/>
    <s v="21.11.2025"/>
    <x v="12"/>
    <s v="20.08.2026"/>
    <n v="34"/>
    <x v="0"/>
  </r>
  <r>
    <s v="TO"/>
    <n v="0"/>
    <n v="5"/>
    <n v="0"/>
    <n v="8552"/>
    <s v="1176234.221802"/>
    <s v="27 Aug 2026"/>
    <s v="27"/>
    <s v="Aug"/>
    <s v="01 Sep 2026"/>
    <s v="01"/>
    <s v="Sep"/>
    <n v="5"/>
    <n v="-26"/>
    <n v="4"/>
    <n v="0"/>
    <s v="СЛР-ХОЛИДЕЙ-СЪРВИС ЕООД"/>
    <x v="4"/>
    <n v="2"/>
    <n v="2"/>
    <n v="1509.9594348999999"/>
    <n v="301.99188698"/>
    <s v="Romania"/>
    <s v="17 Nov 2025 11:10"/>
    <s v="17 Nov 2025"/>
    <s v="Nov"/>
    <n v="0"/>
    <n v="0"/>
    <n v="0"/>
    <n v="4"/>
    <n v="0"/>
    <n v="4"/>
    <n v="-1"/>
    <s v="17.11.2025"/>
    <x v="12"/>
    <s v="27.08.2026"/>
    <n v="35"/>
    <x v="0"/>
  </r>
  <r>
    <s v="TO"/>
    <n v="0"/>
    <n v="6"/>
    <n v="0"/>
    <n v="9282"/>
    <s v="1184184.226178"/>
    <s v="31 Aug 2026"/>
    <s v="31"/>
    <s v="Aug"/>
    <s v="06 Sep 2026"/>
    <s v="06"/>
    <s v="Sep"/>
    <n v="6"/>
    <n v="-25"/>
    <n v="0"/>
    <n v="5"/>
    <s v="СЛР-ХОЛИДЕЙ-СЪРВИС ЕООД"/>
    <x v="2"/>
    <n v="2"/>
    <n v="1"/>
    <n v="1441.5249431999998"/>
    <n v="240.25415719999998"/>
    <s v="Romania"/>
    <s v="31 Dec 2025 09:15"/>
    <s v="31 Dec 2025"/>
    <s v="Dec"/>
    <n v="0"/>
    <n v="0"/>
    <n v="0"/>
    <n v="0"/>
    <n v="5"/>
    <n v="5"/>
    <n v="-1"/>
    <s v="31.12.2025"/>
    <x v="18"/>
    <s v="31.08.2026"/>
    <n v="36"/>
    <x v="0"/>
  </r>
  <r>
    <s v="TO"/>
    <n v="0"/>
    <n v="6"/>
    <n v="0"/>
    <n v="9073"/>
    <s v="60289"/>
    <s v="30 Aug 2026"/>
    <s v="30"/>
    <s v="Aug"/>
    <s v="05 Sep 2026"/>
    <s v="05"/>
    <s v="Sep"/>
    <n v="6"/>
    <n v="-25"/>
    <n v="1"/>
    <n v="4"/>
    <s v="КЛУБ МАГЕЛАН - ООД"/>
    <x v="6"/>
    <n v="2"/>
    <n v="1"/>
    <n v="1404.2468234"/>
    <n v="234.04113723333333"/>
    <m/>
    <s v="10 Dec 2025 13:10"/>
    <s v="10 Dec 2025"/>
    <s v="Dec"/>
    <n v="0"/>
    <n v="0"/>
    <n v="0"/>
    <n v="1"/>
    <n v="4"/>
    <n v="5"/>
    <n v="-1"/>
    <s v="10.12.2025"/>
    <x v="16"/>
    <s v="30.08.2026"/>
    <n v="36"/>
    <x v="0"/>
  </r>
  <r>
    <s v="TO"/>
    <n v="0"/>
    <n v="0"/>
    <n v="5"/>
    <n v="8698"/>
    <s v="NT309682"/>
    <s v="20 Aug 2026"/>
    <s v="20"/>
    <s v="Aug"/>
    <s v="25 Aug 2026"/>
    <s v="25"/>
    <s v="Aug"/>
    <n v="5"/>
    <n v="5"/>
    <n v="0"/>
    <n v="0"/>
    <s v="НОВОТОН - ЕООД"/>
    <x v="6"/>
    <n v="2"/>
    <n v="1"/>
    <n v="1309.1152522"/>
    <n v="261.82305043999997"/>
    <s v="Bulgaria"/>
    <s v="21 Nov 2025 17:00"/>
    <s v="21 Nov 2025"/>
    <s v="Nov"/>
    <n v="0"/>
    <n v="0"/>
    <n v="0"/>
    <n v="5"/>
    <n v="0"/>
    <n v="5"/>
    <n v="0"/>
    <s v="21.11.2025"/>
    <x v="12"/>
    <s v="20.08.2026"/>
    <n v="34"/>
    <x v="0"/>
  </r>
  <r>
    <s v="TO"/>
    <n v="0"/>
    <n v="0"/>
    <n v="5"/>
    <n v="8668"/>
    <s v="59777"/>
    <s v="06 Aug 2026"/>
    <s v="06"/>
    <s v="Aug"/>
    <s v="11 Aug 2026"/>
    <s v="11"/>
    <s v="Aug"/>
    <n v="5"/>
    <n v="5"/>
    <n v="0"/>
    <n v="0"/>
    <s v="КЛУБ МАГЕЛАН - ООД"/>
    <x v="4"/>
    <n v="2"/>
    <n v="2"/>
    <n v="1709.1020455"/>
    <n v="341.82040910000001"/>
    <m/>
    <s v="21 Nov 2025 10:08"/>
    <s v="21 Nov 2025"/>
    <s v="Nov"/>
    <n v="0"/>
    <n v="0"/>
    <n v="0"/>
    <n v="5"/>
    <n v="0"/>
    <n v="5"/>
    <n v="0"/>
    <s v="21.11.2025"/>
    <x v="12"/>
    <s v="06.08.2026"/>
    <n v="32"/>
    <x v="0"/>
  </r>
  <r>
    <s v="TOPOLA SKIES"/>
    <n v="0"/>
    <n v="0"/>
    <n v="5"/>
    <n v="8509"/>
    <s v="408825"/>
    <s v="10 Aug 2026"/>
    <s v="10"/>
    <s v="Aug"/>
    <s v="15 Aug 2026"/>
    <s v="15"/>
    <s v="Aug"/>
    <n v="5"/>
    <n v="5"/>
    <n v="0"/>
    <n v="0"/>
    <s v="TOPOLA SKIES"/>
    <x v="6"/>
    <n v="2"/>
    <m/>
    <n v="1737.8177568807339"/>
    <n v="347.56355137614673"/>
    <m/>
    <s v="15 Nov 2025 11:42"/>
    <s v="15 Nov 2025"/>
    <s v="Nov"/>
    <n v="0"/>
    <n v="0"/>
    <n v="0"/>
    <n v="5"/>
    <n v="0"/>
    <n v="5"/>
    <n v="0"/>
    <s v="15.11.2025"/>
    <x v="11"/>
    <s v="10.08.2026"/>
    <n v="33"/>
    <x v="0"/>
  </r>
  <r>
    <s v="TO"/>
    <n v="0"/>
    <n v="0"/>
    <n v="5"/>
    <n v="8460"/>
    <s v="NT308507"/>
    <s v="08 Aug 2026"/>
    <s v="08"/>
    <s v="Aug"/>
    <s v="13 Aug 2026"/>
    <s v="13"/>
    <s v="Aug"/>
    <n v="5"/>
    <n v="5"/>
    <n v="0"/>
    <n v="0"/>
    <s v="НОВОТОН - ЕООД"/>
    <x v="2"/>
    <n v="2"/>
    <n v="2"/>
    <n v="1735.9947079999999"/>
    <n v="347.19894160000001"/>
    <s v="Bulgaria"/>
    <s v="13 Nov 2025 15:46"/>
    <s v="13 Nov 2025"/>
    <s v="Nov"/>
    <n v="0"/>
    <n v="0"/>
    <n v="0"/>
    <n v="5"/>
    <n v="0"/>
    <n v="5"/>
    <n v="0"/>
    <s v="13.11.2025"/>
    <x v="11"/>
    <s v="08.08.2026"/>
    <n v="32"/>
    <x v="0"/>
  </r>
  <r>
    <s v="TOPOLA SKIES"/>
    <n v="0"/>
    <n v="0"/>
    <n v="5"/>
    <n v="9085"/>
    <s v="424916"/>
    <s v="10 Aug 2026"/>
    <s v="10"/>
    <s v="Aug"/>
    <s v="15 Aug 2026"/>
    <s v="15"/>
    <s v="Aug"/>
    <n v="5"/>
    <n v="5"/>
    <n v="0"/>
    <n v="0"/>
    <s v="TOPOLA SKIES"/>
    <x v="5"/>
    <n v="2"/>
    <n v="2"/>
    <n v="2522.1235302752289"/>
    <n v="504.42470605504582"/>
    <m/>
    <s v="11 Dec 2025 22:33"/>
    <s v="11 Dec 2025"/>
    <s v="Dec"/>
    <n v="0"/>
    <n v="0"/>
    <n v="0"/>
    <n v="5"/>
    <n v="0"/>
    <n v="5"/>
    <n v="0"/>
    <s v="11.12.2025"/>
    <x v="16"/>
    <s v="10.08.2026"/>
    <n v="33"/>
    <x v="0"/>
  </r>
  <r>
    <s v="TO"/>
    <n v="0"/>
    <n v="0"/>
    <n v="5"/>
    <n v="9378"/>
    <s v="28497"/>
    <s v="03 Aug 2026"/>
    <s v="03"/>
    <s v="Aug"/>
    <s v="08 Aug 2026"/>
    <s v="08"/>
    <s v="Aug"/>
    <n v="5"/>
    <n v="5"/>
    <n v="0"/>
    <n v="0"/>
    <s v="КЛУБ МАГЕЛАН - ООД"/>
    <x v="3"/>
    <n v="2"/>
    <n v="1"/>
    <n v="1595.1749480000001"/>
    <n v="319.03498960000002"/>
    <s v="Romania"/>
    <s v="07 Jan 2026 10:26"/>
    <s v="07 Jan 2026"/>
    <s v="Jan"/>
    <n v="0"/>
    <n v="0"/>
    <n v="0"/>
    <n v="5"/>
    <n v="0"/>
    <n v="5"/>
    <n v="0"/>
    <s v="07.01.2025"/>
    <x v="1"/>
    <s v="03.08.2026"/>
    <n v="32"/>
    <x v="0"/>
  </r>
  <r>
    <s v="TOPOLA SKIES"/>
    <n v="0"/>
    <n v="5"/>
    <n v="0"/>
    <n v="9275"/>
    <s v="434957"/>
    <s v="25 Aug 2026"/>
    <s v="25"/>
    <s v="Aug"/>
    <s v="30 Aug 2026"/>
    <s v="30"/>
    <s v="Aug"/>
    <n v="5"/>
    <n v="5"/>
    <n v="0"/>
    <n v="0"/>
    <s v="TOPOLA SKIES"/>
    <x v="4"/>
    <n v="2"/>
    <n v="2"/>
    <n v="2011.9031077981651"/>
    <n v="402.38062155963297"/>
    <m/>
    <s v="30 Dec 2025 19:58"/>
    <s v="30 Dec 2025"/>
    <s v="Dec"/>
    <n v="0"/>
    <n v="0"/>
    <n v="0"/>
    <n v="5"/>
    <n v="0"/>
    <n v="5"/>
    <n v="0"/>
    <s v="30.12.2025"/>
    <x v="18"/>
    <s v="25.08.2026"/>
    <n v="35"/>
    <x v="0"/>
  </r>
  <r>
    <s v="TO"/>
    <n v="0"/>
    <n v="0"/>
    <n v="5"/>
    <n v="9283"/>
    <s v="1184135.226184"/>
    <s v="17 Aug 2026"/>
    <s v="17"/>
    <s v="Aug"/>
    <s v="22 Aug 2026"/>
    <s v="22"/>
    <s v="Aug"/>
    <n v="5"/>
    <n v="5"/>
    <n v="0"/>
    <n v="0"/>
    <s v="СЛР-ХОЛИДЕЙ-СЪРВИС ЕООД"/>
    <x v="4"/>
    <n v="2"/>
    <n v="1"/>
    <n v="1481.1500589999998"/>
    <n v="296.23001179999994"/>
    <s v="Romania"/>
    <s v="31 Dec 2025 09:37"/>
    <s v="30 Dec 2025"/>
    <s v="Dec"/>
    <n v="0"/>
    <n v="0"/>
    <n v="0"/>
    <n v="5"/>
    <n v="0"/>
    <n v="5"/>
    <n v="0"/>
    <s v="31.12.2025"/>
    <x v="18"/>
    <s v="17.08.2026"/>
    <n v="34"/>
    <x v="0"/>
  </r>
  <r>
    <s v="TOPOLA SKIES"/>
    <n v="0"/>
    <n v="0"/>
    <n v="5"/>
    <n v="8510"/>
    <s v="408825"/>
    <s v="10 Aug 2026"/>
    <s v="10"/>
    <s v="Aug"/>
    <s v="15 Aug 2026"/>
    <s v="15"/>
    <s v="Aug"/>
    <n v="5"/>
    <n v="5"/>
    <n v="0"/>
    <n v="0"/>
    <s v="TOPOLA SKIES"/>
    <x v="6"/>
    <n v="2"/>
    <n v="1"/>
    <n v="1737.8177568807339"/>
    <n v="347.56355137614673"/>
    <m/>
    <s v="15 Nov 2025 11:42"/>
    <s v="15 Nov 2025"/>
    <s v="Nov"/>
    <n v="0"/>
    <n v="0"/>
    <n v="0"/>
    <n v="5"/>
    <n v="0"/>
    <n v="5"/>
    <n v="0"/>
    <s v="15.11.2025"/>
    <x v="11"/>
    <s v="10.08.2026"/>
    <n v="33"/>
    <x v="0"/>
  </r>
  <r>
    <s v="TO"/>
    <n v="0"/>
    <n v="0"/>
    <n v="7"/>
    <n v="8137"/>
    <s v="NT307451"/>
    <s v="08 Aug 2026"/>
    <s v="08"/>
    <s v="Aug"/>
    <s v="15 Aug 2026"/>
    <s v="15"/>
    <s v="Aug"/>
    <n v="7"/>
    <n v="7"/>
    <n v="0"/>
    <n v="0"/>
    <s v="НОВОТОН - ЕООД"/>
    <x v="6"/>
    <n v="2"/>
    <n v="1"/>
    <n v="1868.9324731000002"/>
    <n v="266.99035330000004"/>
    <m/>
    <s v="06 Nov 2025 10:57"/>
    <s v="06 Nov 2025"/>
    <s v="Nov"/>
    <n v="0"/>
    <n v="0"/>
    <n v="0"/>
    <n v="7"/>
    <n v="0"/>
    <n v="7"/>
    <n v="0"/>
    <s v="06.11.2025"/>
    <x v="3"/>
    <s v="08.08.2026"/>
    <n v="32"/>
    <x v="0"/>
  </r>
  <r>
    <s v="TOPOLA SKIES"/>
    <n v="0"/>
    <n v="0"/>
    <n v="5"/>
    <n v="8465"/>
    <s v="408112"/>
    <s v="17 Aug 2026"/>
    <s v="17"/>
    <s v="Aug"/>
    <s v="22 Aug 2026"/>
    <s v="22"/>
    <s v="Aug"/>
    <n v="5"/>
    <n v="5"/>
    <n v="0"/>
    <n v="0"/>
    <s v="TOPOLA SKIES"/>
    <x v="4"/>
    <n v="2"/>
    <n v="2"/>
    <n v="2223.2762949541279"/>
    <n v="444.65525899082564"/>
    <m/>
    <s v="13 Nov 2025 21:19"/>
    <s v="13 Nov 2025"/>
    <s v="Nov"/>
    <n v="0"/>
    <n v="0"/>
    <n v="0"/>
    <n v="5"/>
    <n v="0"/>
    <n v="5"/>
    <n v="0"/>
    <s v="13.11.2025"/>
    <x v="11"/>
    <s v="17.08.2026"/>
    <n v="34"/>
    <x v="0"/>
  </r>
  <r>
    <s v="TOPOLA SKIES"/>
    <n v="0"/>
    <n v="0"/>
    <n v="5"/>
    <n v="8466"/>
    <s v="408112"/>
    <s v="17 Aug 2026"/>
    <s v="17"/>
    <s v="Aug"/>
    <s v="22 Aug 2026"/>
    <s v="22"/>
    <s v="Aug"/>
    <n v="5"/>
    <n v="5"/>
    <n v="0"/>
    <n v="0"/>
    <s v="TOPOLA SKIES"/>
    <x v="6"/>
    <n v="2"/>
    <n v="2"/>
    <n v="2172.2273376146782"/>
    <n v="434.4454675229357"/>
    <m/>
    <s v="13 Nov 2025 21:19"/>
    <s v="13 Nov 2025"/>
    <s v="Nov"/>
    <n v="0"/>
    <n v="0"/>
    <n v="0"/>
    <n v="5"/>
    <n v="0"/>
    <n v="5"/>
    <n v="0"/>
    <s v="13.11.2025"/>
    <x v="11"/>
    <s v="17.08.2026"/>
    <n v="34"/>
    <x v="0"/>
  </r>
  <r>
    <s v="TO"/>
    <n v="0"/>
    <n v="0"/>
    <n v="7"/>
    <n v="8205"/>
    <s v="NT307668"/>
    <s v="01 Aug 2026"/>
    <s v="01"/>
    <s v="Aug"/>
    <s v="08 Aug 2026"/>
    <s v="08"/>
    <s v="Aug"/>
    <n v="7"/>
    <n v="7"/>
    <n v="0"/>
    <n v="0"/>
    <s v="НОВОТОН - ЕООД"/>
    <x v="4"/>
    <n v="2"/>
    <n v="1"/>
    <n v="1914.2490542"/>
    <n v="273.46415059999998"/>
    <m/>
    <s v="07 Nov 2025 15:10"/>
    <s v="07 Nov 2025"/>
    <s v="Nov"/>
    <n v="0"/>
    <n v="0"/>
    <n v="0"/>
    <n v="7"/>
    <n v="0"/>
    <n v="7"/>
    <n v="0"/>
    <s v="07.11.2025"/>
    <x v="3"/>
    <s v="01.08.2026"/>
    <n v="31"/>
    <x v="0"/>
  </r>
  <r>
    <s v="TO"/>
    <n v="0"/>
    <n v="7"/>
    <n v="0"/>
    <n v="8911"/>
    <s v="1180309.223430"/>
    <s v="25 Aug 2026"/>
    <s v="25"/>
    <s v="Aug"/>
    <s v="01 Sep 2026"/>
    <s v="01"/>
    <s v="Sep"/>
    <n v="7"/>
    <n v="-24"/>
    <n v="6"/>
    <n v="0"/>
    <s v="СЛР-ХОЛИДЕЙ-СЪРВИС ЕООД"/>
    <x v="2"/>
    <n v="3"/>
    <n v="0"/>
    <n v="2534.9708212999999"/>
    <n v="362.13868875714286"/>
    <s v="Romania"/>
    <s v="28 Nov 2025 18:40"/>
    <s v="28 Nov 2025"/>
    <s v="Nov"/>
    <n v="0"/>
    <n v="0"/>
    <n v="0"/>
    <n v="6"/>
    <n v="0"/>
    <n v="6"/>
    <n v="-1"/>
    <s v="28.11.2025"/>
    <x v="15"/>
    <s v="25.08.2026"/>
    <n v="35"/>
    <x v="0"/>
  </r>
  <r>
    <s v="TO"/>
    <n v="0"/>
    <n v="0"/>
    <n v="5"/>
    <n v="9316"/>
    <s v="753715395"/>
    <s v="08 Aug 2026"/>
    <s v="08"/>
    <s v="Aug"/>
    <s v="13 Aug 2026"/>
    <s v="13"/>
    <s v="Aug"/>
    <n v="5"/>
    <n v="5"/>
    <n v="0"/>
    <n v="0"/>
    <s v="ДЕСТИНЕЙШЪН ТУРИСТИК СЪРВИСИС - ЕООД"/>
    <x v="3"/>
    <n v="2"/>
    <n v="2"/>
    <n v="1851.4864694999999"/>
    <n v="370.2972939"/>
    <s v="Poland"/>
    <s v="01 Jan 2026 16:10"/>
    <s v="31 Dec 2025"/>
    <s v="Jan"/>
    <n v="0"/>
    <n v="0"/>
    <n v="0"/>
    <n v="5"/>
    <n v="0"/>
    <n v="5"/>
    <n v="0"/>
    <s v="01.01.2025"/>
    <x v="20"/>
    <s v="08.08.2026"/>
    <n v="32"/>
    <x v="0"/>
  </r>
  <r>
    <s v="TO"/>
    <n v="0"/>
    <n v="6"/>
    <n v="0"/>
    <n v="8761"/>
    <s v="1178460.222768"/>
    <s v="31 Aug 2026"/>
    <s v="31"/>
    <s v="Aug"/>
    <s v="06 Sep 2026"/>
    <s v="06"/>
    <s v="Sep"/>
    <n v="6"/>
    <n v="-25"/>
    <n v="0"/>
    <n v="5"/>
    <s v="СЛР-ХОЛИДЕЙ-СЪРВИС ЕООД"/>
    <x v="4"/>
    <n v="3"/>
    <n v="1"/>
    <n v="1761.5378478"/>
    <n v="293.58964129999998"/>
    <s v="Romania"/>
    <s v="24 Nov 2025 11:30"/>
    <s v="24 Nov 2025"/>
    <s v="Nov"/>
    <n v="0"/>
    <n v="0"/>
    <n v="0"/>
    <n v="0"/>
    <n v="5"/>
    <n v="5"/>
    <n v="-1"/>
    <s v="24.11.2025"/>
    <x v="15"/>
    <s v="31.08.2026"/>
    <n v="36"/>
    <x v="0"/>
  </r>
  <r>
    <s v="TO"/>
    <n v="0"/>
    <n v="0"/>
    <n v="7"/>
    <n v="8704"/>
    <s v="2312499"/>
    <s v="15 Aug 2026"/>
    <s v="15"/>
    <s v="Aug"/>
    <s v="22 Aug 2026"/>
    <s v="22"/>
    <s v="Aug"/>
    <n v="7"/>
    <n v="7"/>
    <n v="0"/>
    <n v="0"/>
    <s v="ТУРИСТИЧЕСКА АГЕНЦИЯ СОЛВЕКС - ЕООД"/>
    <x v="7"/>
    <n v="3"/>
    <n v="3"/>
    <n v="3979.0970183999998"/>
    <n v="568.44243119999999"/>
    <s v="[&quot;RO&quot;]"/>
    <s v="21 Nov 2025 23:41"/>
    <s v="20 Nov 2025"/>
    <s v="Nov"/>
    <n v="0"/>
    <n v="0"/>
    <n v="0"/>
    <n v="7"/>
    <n v="0"/>
    <n v="7"/>
    <n v="0"/>
    <s v="21.11.2025"/>
    <x v="12"/>
    <s v="15.08.2026"/>
    <n v="33"/>
    <x v="0"/>
  </r>
  <r>
    <s v="TO"/>
    <n v="0"/>
    <n v="0"/>
    <n v="6"/>
    <n v="8242"/>
    <s v="1173561.220538"/>
    <s v="11 Aug 2026"/>
    <s v="11"/>
    <s v="Aug"/>
    <s v="17 Aug 2026"/>
    <s v="17"/>
    <s v="Aug"/>
    <n v="6"/>
    <n v="6"/>
    <n v="0"/>
    <n v="0"/>
    <s v="СЛР-ХОЛИДЕЙ-СЪРВИС ЕООД"/>
    <x v="2"/>
    <n v="2"/>
    <n v="1"/>
    <n v="1666.6018595999999"/>
    <n v="277.76697659999996"/>
    <s v="Romania"/>
    <s v="09 Nov 2025 21:27"/>
    <s v="09 Nov 2025"/>
    <s v="Nov"/>
    <n v="0"/>
    <n v="0"/>
    <n v="0"/>
    <n v="6"/>
    <n v="0"/>
    <n v="6"/>
    <n v="0"/>
    <s v="09.11.2025"/>
    <x v="11"/>
    <s v="11.08.2026"/>
    <n v="33"/>
    <x v="0"/>
  </r>
  <r>
    <s v="TOPOLA SKIES"/>
    <n v="0"/>
    <n v="0"/>
    <n v="9"/>
    <n v="8882"/>
    <s v="415867"/>
    <s v="14 Aug 2026"/>
    <s v="14"/>
    <s v="Aug"/>
    <s v="23 Aug 2026"/>
    <s v="23"/>
    <s v="Aug"/>
    <n v="9"/>
    <n v="9"/>
    <n v="0"/>
    <n v="0"/>
    <s v="TOPOLA SKIES"/>
    <x v="7"/>
    <n v="2"/>
    <n v="2"/>
    <n v="6046.206209174311"/>
    <n v="671.8006899082568"/>
    <m/>
    <s v="27 Nov 2025 16:18"/>
    <s v="27 Nov 2025"/>
    <s v="Nov"/>
    <n v="0"/>
    <n v="0"/>
    <n v="0"/>
    <n v="9"/>
    <n v="0"/>
    <n v="9"/>
    <n v="0"/>
    <s v="27.11.2025"/>
    <x v="15"/>
    <s v="14.08.2026"/>
    <n v="33"/>
    <x v="0"/>
  </r>
  <r>
    <s v="TO"/>
    <n v="0"/>
    <n v="0"/>
    <n v="5"/>
    <n v="9076"/>
    <s v="2315635"/>
    <s v="11 Aug 2026"/>
    <s v="11"/>
    <s v="Aug"/>
    <s v="16 Aug 2026"/>
    <s v="16"/>
    <s v="Aug"/>
    <n v="5"/>
    <n v="5"/>
    <n v="0"/>
    <n v="0"/>
    <s v="ТУРИСТИЧЕСКА АГЕНЦИЯ СОЛВЕКС - ЕООД"/>
    <x v="1"/>
    <n v="4"/>
    <n v="1"/>
    <n v="0"/>
    <n v="0"/>
    <m/>
    <s v="11 Dec 2025 09:49"/>
    <s v="11 Dec 2025"/>
    <s v="Dec"/>
    <n v="0"/>
    <n v="0"/>
    <n v="0"/>
    <n v="5"/>
    <n v="0"/>
    <n v="5"/>
    <n v="0"/>
    <s v="11.12.2025"/>
    <x v="16"/>
    <s v="11.08.2026"/>
    <n v="33"/>
    <x v="1"/>
  </r>
  <r>
    <s v="TO"/>
    <n v="0"/>
    <n v="0"/>
    <n v="7"/>
    <n v="8280"/>
    <s v="1173531.220738"/>
    <s v="11 Aug 2026"/>
    <s v="11"/>
    <s v="Aug"/>
    <s v="18 Aug 2026"/>
    <s v="18"/>
    <s v="Aug"/>
    <n v="7"/>
    <n v="7"/>
    <n v="0"/>
    <n v="0"/>
    <s v="СЛР-ХОЛИДЕЙ-СЪРВИС ЕООД"/>
    <x v="3"/>
    <n v="2"/>
    <n v="0"/>
    <n v="1914.2490542"/>
    <n v="273.46415059999998"/>
    <s v="Romania"/>
    <s v="10 Nov 2025 11:24"/>
    <s v="10 Nov 2025"/>
    <s v="Nov"/>
    <n v="0"/>
    <n v="0"/>
    <n v="0"/>
    <n v="7"/>
    <n v="0"/>
    <n v="7"/>
    <n v="0"/>
    <s v="10.11.2025"/>
    <x v="11"/>
    <s v="11.08.2026"/>
    <n v="33"/>
    <x v="0"/>
  </r>
  <r>
    <s v="INDIVIDUAL"/>
    <n v="0"/>
    <n v="2"/>
    <n v="3"/>
    <n v="8641"/>
    <s v="20112025"/>
    <s v="22 Aug 2026"/>
    <s v="22"/>
    <s v="Aug"/>
    <s v="27 Aug 2026"/>
    <s v="27"/>
    <s v="Aug"/>
    <n v="5"/>
    <n v="5"/>
    <n v="0"/>
    <n v="0"/>
    <s v="INDIVIDUAL"/>
    <x v="3"/>
    <n v="3"/>
    <n v="1"/>
    <n v="2038.3696146788991"/>
    <n v="407.67392293577979"/>
    <m/>
    <s v="20 Nov 2025 11:51"/>
    <s v="20 Nov 2025"/>
    <s v="Nov"/>
    <n v="0"/>
    <n v="0"/>
    <n v="0"/>
    <n v="5"/>
    <n v="0"/>
    <n v="5"/>
    <n v="0"/>
    <s v="20.11.2025"/>
    <x v="12"/>
    <s v="22.08.2026"/>
    <n v="34"/>
    <x v="0"/>
  </r>
  <r>
    <s v="BOOKING"/>
    <n v="0"/>
    <n v="0"/>
    <n v="7"/>
    <n v="9143"/>
    <s v="5249368961"/>
    <s v="02 Aug 2026"/>
    <s v="02"/>
    <s v="Aug"/>
    <s v="09 Aug 2026"/>
    <s v="09"/>
    <s v="Aug"/>
    <n v="7"/>
    <n v="7"/>
    <n v="0"/>
    <n v="0"/>
    <s v="BOOKING"/>
    <x v="4"/>
    <n v="2"/>
    <n v="2"/>
    <n v="4273.0399651376138"/>
    <n v="610.43428073394489"/>
    <s v="Romania"/>
    <s v="19 Dec 2025 12:46"/>
    <s v="19 Dec 2025"/>
    <s v="Dec"/>
    <n v="0"/>
    <n v="0"/>
    <n v="0"/>
    <n v="7"/>
    <n v="0"/>
    <n v="7"/>
    <n v="0"/>
    <s v="19.12.2025"/>
    <x v="10"/>
    <s v="02.08.2026"/>
    <n v="32"/>
    <x v="1"/>
  </r>
  <r>
    <s v="TO"/>
    <n v="0"/>
    <n v="0"/>
    <n v="6"/>
    <n v="9326"/>
    <s v="17946"/>
    <s v="01 Aug 2026"/>
    <s v="01"/>
    <s v="Aug"/>
    <s v="07 Aug 2026"/>
    <s v="07"/>
    <s v="Aug"/>
    <n v="6"/>
    <n v="6"/>
    <n v="0"/>
    <n v="0"/>
    <s v="КЛУБ МАГЕЛАН - ООД"/>
    <x v="6"/>
    <n v="2"/>
    <n v="1"/>
    <n v="1868.9129148"/>
    <n v="311.48548579999999"/>
    <s v="Romania"/>
    <s v="02 Jan 2026 17:08"/>
    <s v="02 Jan 2026"/>
    <s v="Jan"/>
    <n v="0"/>
    <n v="0"/>
    <n v="0"/>
    <n v="6"/>
    <n v="0"/>
    <n v="6"/>
    <n v="0"/>
    <s v="02.01.2025"/>
    <x v="20"/>
    <s v="01.08.2026"/>
    <n v="31"/>
    <x v="0"/>
  </r>
  <r>
    <s v="TO"/>
    <n v="0"/>
    <n v="0"/>
    <n v="12"/>
    <n v="9088"/>
    <s v="NT311550"/>
    <s v="02 Aug 2026"/>
    <s v="02"/>
    <s v="Aug"/>
    <s v="14 Aug 2026"/>
    <s v="14"/>
    <s v="Aug"/>
    <n v="12"/>
    <n v="12"/>
    <n v="0"/>
    <n v="0"/>
    <s v="НОВОТОН - ЕООД"/>
    <x v="1"/>
    <n v="3"/>
    <n v="2"/>
    <n v="6298.1637659999997"/>
    <n v="524.84698049999997"/>
    <m/>
    <s v="12 Dec 2025 08:34"/>
    <s v="11 Dec 2025"/>
    <s v="Dec"/>
    <n v="0"/>
    <n v="0"/>
    <n v="0"/>
    <n v="12"/>
    <n v="0"/>
    <n v="12"/>
    <n v="0"/>
    <s v="12.12.2025"/>
    <x v="16"/>
    <s v="02.08.2026"/>
    <n v="32"/>
    <x v="0"/>
  </r>
  <r>
    <s v="BOOKING"/>
    <n v="0"/>
    <n v="0"/>
    <n v="5"/>
    <n v="9038"/>
    <s v="5511706666"/>
    <s v="09 Aug 2026"/>
    <s v="09"/>
    <s v="Aug"/>
    <s v="14 Aug 2026"/>
    <s v="14"/>
    <s v="Aug"/>
    <n v="5"/>
    <n v="5"/>
    <n v="0"/>
    <n v="0"/>
    <s v="BOOKING"/>
    <x v="7"/>
    <n v="2"/>
    <n v="3"/>
    <n v="4600.0583298165138"/>
    <n v="920.01166596330279"/>
    <m/>
    <s v="06 Dec 2025 14:42"/>
    <s v="06 Dec 2025"/>
    <s v="Dec"/>
    <n v="0"/>
    <n v="0"/>
    <n v="0"/>
    <n v="5"/>
    <n v="0"/>
    <n v="5"/>
    <n v="0"/>
    <s v="06.12.2025"/>
    <x v="13"/>
    <s v="09.08.2026"/>
    <n v="33"/>
    <x v="1"/>
  </r>
  <r>
    <s v="TO"/>
    <n v="0"/>
    <n v="0"/>
    <n v="5"/>
    <n v="8093"/>
    <s v="2309407"/>
    <s v="18 Aug 2026"/>
    <s v="18"/>
    <s v="Aug"/>
    <s v="23 Aug 2026"/>
    <s v="23"/>
    <s v="Aug"/>
    <n v="5"/>
    <n v="5"/>
    <n v="0"/>
    <n v="0"/>
    <s v="ТУРИСТИЧЕСКА АГЕНЦИЯ СОЛВЕКС - ЕООД"/>
    <x v="4"/>
    <n v="2"/>
    <n v="2"/>
    <n v="1851.4864694999999"/>
    <n v="370.2972939"/>
    <m/>
    <s v="28 Oct 2025 14:03"/>
    <s v="28 Oct 2025"/>
    <s v="Oct"/>
    <n v="0"/>
    <n v="0"/>
    <n v="0"/>
    <n v="5"/>
    <n v="0"/>
    <n v="5"/>
    <n v="0"/>
    <s v="28.10.2025"/>
    <x v="4"/>
    <s v="18.08.2026"/>
    <n v="34"/>
    <x v="0"/>
  </r>
  <r>
    <s v="TO"/>
    <n v="0"/>
    <n v="0"/>
    <n v="6"/>
    <n v="8579"/>
    <s v="NT308974"/>
    <s v="09 Aug 2026"/>
    <s v="09"/>
    <s v="Aug"/>
    <s v="15 Aug 2026"/>
    <s v="15"/>
    <s v="Aug"/>
    <n v="6"/>
    <n v="6"/>
    <n v="0"/>
    <n v="0"/>
    <s v="НОВОТОН - ЕООД"/>
    <x v="3"/>
    <n v="2"/>
    <n v="1"/>
    <n v="1749.4117017999999"/>
    <n v="291.56861696666664"/>
    <m/>
    <s v="18 Nov 2025 09:10"/>
    <s v="17 Nov 2025"/>
    <s v="Nov"/>
    <n v="0"/>
    <n v="0"/>
    <n v="0"/>
    <n v="6"/>
    <n v="0"/>
    <n v="6"/>
    <n v="0"/>
    <s v="18.11.2025"/>
    <x v="12"/>
    <s v="09.08.2026"/>
    <n v="33"/>
    <x v="0"/>
  </r>
  <r>
    <s v="TO"/>
    <n v="0"/>
    <n v="0"/>
    <n v="7"/>
    <n v="8136"/>
    <s v="NT307450"/>
    <s v="08 Aug 2026"/>
    <s v="08"/>
    <s v="Aug"/>
    <s v="15 Aug 2026"/>
    <s v="15"/>
    <s v="Aug"/>
    <n v="7"/>
    <n v="7"/>
    <n v="0"/>
    <n v="0"/>
    <s v="НОВОТОН - ЕООД"/>
    <x v="6"/>
    <n v="3"/>
    <n v="1"/>
    <n v="2523.0793748999999"/>
    <n v="360.43991069999998"/>
    <m/>
    <s v="06 Nov 2025 10:56"/>
    <s v="06 Nov 2025"/>
    <s v="Nov"/>
    <n v="0"/>
    <n v="0"/>
    <n v="0"/>
    <n v="7"/>
    <n v="0"/>
    <n v="7"/>
    <n v="0"/>
    <s v="06.11.2025"/>
    <x v="3"/>
    <s v="08.08.2026"/>
    <n v="32"/>
    <x v="0"/>
  </r>
  <r>
    <s v="TO"/>
    <n v="0"/>
    <n v="0"/>
    <n v="5"/>
    <n v="9320"/>
    <s v="17933"/>
    <s v="10 Aug 2026"/>
    <s v="10"/>
    <s v="Aug"/>
    <s v="15 Aug 2026"/>
    <s v="15"/>
    <s v="Aug"/>
    <n v="5"/>
    <n v="5"/>
    <n v="0"/>
    <n v="0"/>
    <s v="КЛУБ МАГЕЛАН - ООД"/>
    <x v="6"/>
    <n v="3"/>
    <n v="1"/>
    <n v="1952.3095060000001"/>
    <n v="390.4619012"/>
    <s v="Romania"/>
    <s v="02 Jan 2026 09:49"/>
    <s v="31 Dec 2025"/>
    <s v="Jan"/>
    <n v="0"/>
    <n v="0"/>
    <n v="0"/>
    <n v="5"/>
    <n v="0"/>
    <n v="5"/>
    <n v="0"/>
    <s v="02.01.2025"/>
    <x v="20"/>
    <s v="10.08.2026"/>
    <n v="33"/>
    <x v="0"/>
  </r>
  <r>
    <s v="TO"/>
    <n v="0"/>
    <n v="0"/>
    <n v="7"/>
    <n v="8206"/>
    <s v="NT307670"/>
    <s v="01 Aug 2026"/>
    <s v="01"/>
    <s v="Aug"/>
    <s v="08 Aug 2026"/>
    <s v="08"/>
    <s v="Aug"/>
    <n v="7"/>
    <n v="7"/>
    <n v="0"/>
    <n v="0"/>
    <s v="НОВОТОН - ЕООД"/>
    <x v="4"/>
    <n v="2"/>
    <n v="0"/>
    <n v="1914.2490542"/>
    <n v="273.46415059999998"/>
    <m/>
    <s v="07 Nov 2025 15:11"/>
    <s v="07 Nov 2025"/>
    <s v="Nov"/>
    <n v="0"/>
    <n v="0"/>
    <n v="0"/>
    <n v="7"/>
    <n v="0"/>
    <n v="7"/>
    <n v="0"/>
    <s v="07.11.2025"/>
    <x v="3"/>
    <s v="01.08.2026"/>
    <n v="31"/>
    <x v="0"/>
  </r>
  <r>
    <s v="TO"/>
    <n v="0"/>
    <n v="0"/>
    <n v="6"/>
    <n v="9324"/>
    <s v="2874"/>
    <s v="11 Aug 2026"/>
    <s v="11"/>
    <s v="Aug"/>
    <s v="17 Aug 2026"/>
    <s v="17"/>
    <s v="Aug"/>
    <n v="6"/>
    <n v="6"/>
    <n v="0"/>
    <n v="0"/>
    <s v="ТЕДИ - КАМ - ЕООД"/>
    <x v="4"/>
    <n v="1"/>
    <n v="1"/>
    <n v="0"/>
    <n v="0"/>
    <s v="Israel"/>
    <s v="02 Jan 2026 11:02"/>
    <s v="31 Dec 2025"/>
    <s v="Jan"/>
    <n v="0"/>
    <n v="0"/>
    <n v="0"/>
    <n v="6"/>
    <n v="0"/>
    <n v="6"/>
    <n v="0"/>
    <s v="02.01.2025"/>
    <x v="20"/>
    <s v="11.08.2026"/>
    <n v="33"/>
    <x v="1"/>
  </r>
  <r>
    <s v="TOPOLA SKIES"/>
    <n v="0"/>
    <n v="0"/>
    <n v="6"/>
    <n v="9084"/>
    <s v="424651"/>
    <s v="03 Aug 2026"/>
    <s v="03"/>
    <s v="Aug"/>
    <s v="09 Aug 2026"/>
    <s v="09"/>
    <s v="Aug"/>
    <n v="6"/>
    <n v="6"/>
    <n v="0"/>
    <n v="0"/>
    <s v="TOPOLA SKIES"/>
    <x v="6"/>
    <n v="2"/>
    <n v="2"/>
    <n v="2606.6728051376144"/>
    <n v="434.4454675229357"/>
    <m/>
    <s v="11 Dec 2025 15:28"/>
    <s v="11 Dec 2025"/>
    <s v="Dec"/>
    <n v="0"/>
    <n v="0"/>
    <n v="0"/>
    <n v="6"/>
    <n v="0"/>
    <n v="6"/>
    <n v="0"/>
    <s v="11.12.2025"/>
    <x v="16"/>
    <s v="03.08.2026"/>
    <n v="32"/>
    <x v="0"/>
  </r>
  <r>
    <s v="TO"/>
    <n v="0"/>
    <n v="0"/>
    <n v="6"/>
    <n v="9321"/>
    <s v="17937"/>
    <s v="01 Aug 2026"/>
    <s v="01"/>
    <s v="Aug"/>
    <s v="07 Aug 2026"/>
    <s v="07"/>
    <s v="Aug"/>
    <n v="6"/>
    <n v="6"/>
    <n v="0"/>
    <n v="0"/>
    <s v="КЛУБ МАГЕЛАН - ООД"/>
    <x v="4"/>
    <n v="2"/>
    <n v="2"/>
    <n v="2221.7837633999998"/>
    <n v="370.29729389999994"/>
    <s v="Romania"/>
    <s v="02 Jan 2026 10:04"/>
    <s v="31 Dec 2025"/>
    <s v="Jan"/>
    <n v="0"/>
    <n v="0"/>
    <n v="0"/>
    <n v="6"/>
    <n v="0"/>
    <n v="6"/>
    <n v="0"/>
    <s v="02.01.2025"/>
    <x v="20"/>
    <s v="01.08.2026"/>
    <n v="31"/>
    <x v="0"/>
  </r>
  <r>
    <s v="TO"/>
    <n v="0"/>
    <n v="0"/>
    <n v="5"/>
    <n v="8697"/>
    <s v="NT309681"/>
    <s v="20 Aug 2026"/>
    <s v="20"/>
    <s v="Aug"/>
    <s v="25 Aug 2026"/>
    <s v="25"/>
    <s v="Aug"/>
    <n v="5"/>
    <n v="5"/>
    <n v="0"/>
    <n v="0"/>
    <s v="НОВОТОН - ЕООД"/>
    <x v="4"/>
    <n v="3"/>
    <n v="0"/>
    <n v="1810.9421135999999"/>
    <n v="362.18842271999995"/>
    <m/>
    <s v="21 Nov 2025 16:58"/>
    <s v="21 Nov 2025"/>
    <s v="Nov"/>
    <n v="0"/>
    <n v="0"/>
    <n v="0"/>
    <n v="5"/>
    <n v="0"/>
    <n v="5"/>
    <n v="0"/>
    <s v="21.11.2025"/>
    <x v="12"/>
    <s v="20.08.2026"/>
    <n v="34"/>
    <x v="0"/>
  </r>
  <r>
    <s v="TO"/>
    <n v="0"/>
    <n v="5"/>
    <n v="1"/>
    <n v="8519"/>
    <s v="1176217.221584"/>
    <s v="24 Aug 2026"/>
    <s v="24"/>
    <s v="Aug"/>
    <s v="30 Aug 2026"/>
    <s v="30"/>
    <s v="Aug"/>
    <n v="6"/>
    <n v="6"/>
    <n v="0"/>
    <n v="0"/>
    <s v="СЛР-ХОЛИДЕЙ-СЪРВИС ЕООД"/>
    <x v="4"/>
    <n v="2"/>
    <n v="0"/>
    <n v="1485.7658177999999"/>
    <n v="247.62763629999998"/>
    <s v="Romania"/>
    <s v="16 Nov 2025 19:06"/>
    <s v="16 Nov 2025"/>
    <s v="Nov"/>
    <n v="0"/>
    <n v="0"/>
    <n v="0"/>
    <n v="6"/>
    <n v="0"/>
    <n v="6"/>
    <n v="0"/>
    <s v="16.11.2025"/>
    <x v="12"/>
    <s v="24.08.2026"/>
    <n v="35"/>
    <x v="0"/>
  </r>
  <r>
    <s v="TO"/>
    <n v="0"/>
    <n v="0"/>
    <n v="5"/>
    <n v="8192"/>
    <s v="1172667.220384"/>
    <s v="01 Aug 2026"/>
    <s v="01"/>
    <s v="Aug"/>
    <s v="06 Aug 2026"/>
    <s v="06"/>
    <s v="Aug"/>
    <n v="5"/>
    <n v="5"/>
    <n v="0"/>
    <n v="0"/>
    <s v="СЛР-ХОЛИДЕЙ-СЪРВИС ЕООД"/>
    <x v="4"/>
    <n v="2"/>
    <n v="2"/>
    <n v="1709.1020455"/>
    <n v="341.82040910000001"/>
    <s v="Romania"/>
    <s v="07 Nov 2025 13:40"/>
    <s v="07 Nov 2025"/>
    <s v="Nov"/>
    <n v="0"/>
    <n v="0"/>
    <n v="0"/>
    <n v="5"/>
    <n v="0"/>
    <n v="5"/>
    <n v="0"/>
    <s v="07.11.2025"/>
    <x v="3"/>
    <s v="01.08.2026"/>
    <n v="31"/>
    <x v="0"/>
  </r>
  <r>
    <s v="TO"/>
    <n v="0"/>
    <n v="0"/>
    <n v="6"/>
    <n v="8503"/>
    <s v="1176002.221527"/>
    <s v="17 Aug 2026"/>
    <s v="17"/>
    <s v="Aug"/>
    <s v="23 Aug 2026"/>
    <s v="23"/>
    <s v="Aug"/>
    <n v="6"/>
    <n v="6"/>
    <n v="0"/>
    <n v="0"/>
    <s v="СЛР-ХОЛИДЕЙ-СЪРВИС ЕООД"/>
    <x v="2"/>
    <n v="2"/>
    <n v="1"/>
    <n v="1666.6018595999999"/>
    <n v="277.76697659999996"/>
    <s v="Romania"/>
    <s v="14 Nov 2025 19:47"/>
    <s v="14 Nov 2025"/>
    <s v="Nov"/>
    <n v="0"/>
    <n v="0"/>
    <n v="0"/>
    <n v="6"/>
    <n v="0"/>
    <n v="6"/>
    <n v="0"/>
    <s v="14.11.2025"/>
    <x v="11"/>
    <s v="17.08.2026"/>
    <n v="34"/>
    <x v="0"/>
  </r>
  <r>
    <s v="TO"/>
    <n v="0"/>
    <n v="7"/>
    <n v="0"/>
    <n v="8919"/>
    <s v="1180433.223471"/>
    <s v="30 Aug 2026"/>
    <s v="30"/>
    <s v="Aug"/>
    <s v="06 Sep 2026"/>
    <s v="06"/>
    <s v="Sep"/>
    <n v="7"/>
    <n v="-24"/>
    <n v="1"/>
    <n v="5"/>
    <s v="СЛР-ХОЛИДЕЙ-СЪРВИС ЕООД"/>
    <x v="5"/>
    <n v="2"/>
    <n v="1"/>
    <n v="1931.3430083999999"/>
    <n v="275.90614405714285"/>
    <s v="Romania"/>
    <s v="29 Nov 2025 16:20"/>
    <s v="29 Nov 2025"/>
    <s v="Nov"/>
    <n v="0"/>
    <n v="0"/>
    <n v="0"/>
    <n v="1"/>
    <n v="5"/>
    <n v="6"/>
    <n v="-1"/>
    <s v="29.11.2025"/>
    <x v="15"/>
    <s v="30.08.2026"/>
    <n v="36"/>
    <x v="0"/>
  </r>
  <r>
    <s v="TO"/>
    <n v="0"/>
    <n v="0"/>
    <n v="5"/>
    <n v="8110"/>
    <s v="2309589"/>
    <s v="18 Aug 2026"/>
    <s v="18"/>
    <s v="Aug"/>
    <s v="23 Aug 2026"/>
    <s v="23"/>
    <s v="Aug"/>
    <n v="5"/>
    <n v="5"/>
    <n v="0"/>
    <n v="0"/>
    <s v="ТУРИСТИЧЕСКА АГЕНЦИЯ СОЛВЕКС - ЕООД"/>
    <x v="6"/>
    <n v="2"/>
    <n v="1"/>
    <n v="1446.1407019999999"/>
    <n v="289.22814039999997"/>
    <m/>
    <s v="31 Oct 2025 10:19"/>
    <s v="29 Oct 2025"/>
    <s v="Oct"/>
    <n v="0"/>
    <n v="0"/>
    <n v="0"/>
    <n v="5"/>
    <n v="0"/>
    <n v="5"/>
    <n v="0"/>
    <s v="31.10.2025"/>
    <x v="4"/>
    <s v="18.08.2026"/>
    <n v="34"/>
    <x v="0"/>
  </r>
  <r>
    <s v="TO"/>
    <n v="0"/>
    <n v="2"/>
    <n v="3"/>
    <n v="8899"/>
    <s v="011924823"/>
    <s v="22 Aug 2026"/>
    <s v="22"/>
    <s v="Aug"/>
    <s v="27 Aug 2026"/>
    <s v="27"/>
    <s v="Aug"/>
    <n v="5"/>
    <n v="5"/>
    <n v="0"/>
    <n v="0"/>
    <s v="СЪНИ ТУРС ООД"/>
    <x v="6"/>
    <n v="2"/>
    <n v="2"/>
    <n v="1702.7651562999999"/>
    <n v="340.55303126000001"/>
    <s v="Bulgaria"/>
    <s v="28 Nov 2025 13:05"/>
    <s v="28 Nov 2025"/>
    <s v="Nov"/>
    <n v="0"/>
    <n v="0"/>
    <n v="0"/>
    <n v="5"/>
    <n v="0"/>
    <n v="5"/>
    <n v="0"/>
    <s v="28.11.2025"/>
    <x v="15"/>
    <s v="22.08.2026"/>
    <n v="34"/>
    <x v="0"/>
  </r>
  <r>
    <s v="TO"/>
    <n v="0"/>
    <n v="0"/>
    <n v="5"/>
    <n v="8738"/>
    <s v="1178319.222712"/>
    <s v="09 Aug 2026"/>
    <s v="09"/>
    <s v="Aug"/>
    <s v="14 Aug 2026"/>
    <s v="14"/>
    <s v="Aug"/>
    <n v="5"/>
    <n v="5"/>
    <n v="0"/>
    <n v="0"/>
    <s v="СЛР-ХОЛИДЕЙ-СЪРВИС ЕООД"/>
    <x v="2"/>
    <n v="3"/>
    <n v="0"/>
    <n v="1874.8586379999999"/>
    <n v="374.97172760000001"/>
    <s v="Romania"/>
    <s v="24 Nov 2025 10:27"/>
    <s v="24 Nov 2025"/>
    <s v="Nov"/>
    <n v="0"/>
    <n v="0"/>
    <n v="0"/>
    <n v="5"/>
    <n v="0"/>
    <n v="5"/>
    <n v="0"/>
    <s v="24.11.2025"/>
    <x v="15"/>
    <s v="09.08.2026"/>
    <n v="33"/>
    <x v="0"/>
  </r>
  <r>
    <s v="TO"/>
    <n v="0"/>
    <n v="0"/>
    <n v="6"/>
    <n v="8972"/>
    <s v="1180400.223852"/>
    <s v="15 Aug 2026"/>
    <s v="15"/>
    <s v="Aug"/>
    <s v="21 Aug 2026"/>
    <s v="21"/>
    <s v="Aug"/>
    <n v="6"/>
    <n v="6"/>
    <n v="0"/>
    <n v="0"/>
    <s v="СЛР-ХОЛИДЕЙ-СЪРВИС ЕООД"/>
    <x v="1"/>
    <n v="3"/>
    <n v="1"/>
    <n v="3149.0818829999998"/>
    <n v="524.84698049999997"/>
    <s v="Romania"/>
    <s v="01 Dec 2025 12:44"/>
    <s v="29 Nov 2025"/>
    <s v="Dec"/>
    <n v="0"/>
    <n v="0"/>
    <n v="0"/>
    <n v="6"/>
    <n v="0"/>
    <n v="6"/>
    <n v="0"/>
    <s v="01.12.2025"/>
    <x v="13"/>
    <s v="15.08.2026"/>
    <n v="33"/>
    <x v="0"/>
  </r>
  <r>
    <s v="TO"/>
    <n v="0"/>
    <n v="2"/>
    <n v="4"/>
    <n v="8759"/>
    <s v="1178158.222766"/>
    <s v="21 Aug 2026"/>
    <s v="21"/>
    <s v="Aug"/>
    <s v="27 Aug 2026"/>
    <s v="27"/>
    <s v="Aug"/>
    <n v="6"/>
    <n v="6"/>
    <n v="0"/>
    <n v="0"/>
    <s v="СЛР-ХОЛИДЕЙ-СЪРВИС ЕООД"/>
    <x v="4"/>
    <n v="3"/>
    <n v="1"/>
    <n v="2110.3601282999998"/>
    <n v="351.72668804999995"/>
    <s v="Romania"/>
    <s v="24 Nov 2025 11:30"/>
    <s v="24 Nov 2025"/>
    <s v="Nov"/>
    <n v="0"/>
    <n v="0"/>
    <n v="0"/>
    <n v="6"/>
    <n v="0"/>
    <n v="6"/>
    <n v="0"/>
    <s v="24.11.2025"/>
    <x v="15"/>
    <s v="21.08.2026"/>
    <n v="34"/>
    <x v="0"/>
  </r>
  <r>
    <s v="TO"/>
    <n v="0"/>
    <n v="6"/>
    <n v="0"/>
    <n v="8760"/>
    <s v="1178460.222767"/>
    <s v="31 Aug 2026"/>
    <s v="31"/>
    <s v="Aug"/>
    <s v="06 Sep 2026"/>
    <s v="06"/>
    <s v="Sep"/>
    <n v="6"/>
    <n v="-25"/>
    <n v="0"/>
    <n v="5"/>
    <s v="СЛР-ХОЛИДЕЙ-СЪРВИС ЕООД"/>
    <x v="4"/>
    <n v="2"/>
    <n v="1"/>
    <n v="1304.8124261999999"/>
    <n v="217.46873769999999"/>
    <s v="Romania"/>
    <s v="24 Nov 2025 11:30"/>
    <s v="24 Nov 2025"/>
    <s v="Nov"/>
    <n v="0"/>
    <n v="0"/>
    <n v="0"/>
    <n v="0"/>
    <n v="5"/>
    <n v="5"/>
    <n v="-1"/>
    <s v="24.11.2025"/>
    <x v="15"/>
    <s v="31.08.2026"/>
    <n v="36"/>
    <x v="0"/>
  </r>
  <r>
    <s v="BOOKING"/>
    <n v="0"/>
    <n v="4"/>
    <n v="3"/>
    <n v="8907"/>
    <s v="5971171481"/>
    <s v="22 Aug 2026"/>
    <s v="22"/>
    <s v="Aug"/>
    <s v="29 Aug 2026"/>
    <s v="29"/>
    <s v="Aug"/>
    <n v="7"/>
    <n v="7"/>
    <n v="0"/>
    <n v="0"/>
    <s v="BOOKING"/>
    <x v="1"/>
    <n v="2"/>
    <n v="3"/>
    <n v="5658.1444164220175"/>
    <n v="808.31403522935784"/>
    <s v="Israel"/>
    <s v="28 Nov 2025 16:46"/>
    <s v="28 Nov 2025"/>
    <s v="Nov"/>
    <n v="0"/>
    <n v="0"/>
    <n v="0"/>
    <n v="7"/>
    <n v="0"/>
    <n v="7"/>
    <n v="0"/>
    <s v="28.11.2025"/>
    <x v="15"/>
    <s v="22.08.2026"/>
    <n v="34"/>
    <x v="0"/>
  </r>
  <r>
    <s v="BOOKING"/>
    <n v="0"/>
    <n v="0"/>
    <n v="5"/>
    <n v="9039"/>
    <s v="6062050992"/>
    <s v="09 Aug 2026"/>
    <s v="09"/>
    <s v="Aug"/>
    <s v="14 Aug 2026"/>
    <s v="14"/>
    <s v="Aug"/>
    <n v="5"/>
    <n v="5"/>
    <n v="0"/>
    <n v="0"/>
    <s v="BOOKING"/>
    <x v="7"/>
    <n v="2"/>
    <n v="3"/>
    <n v="4600.0583298165138"/>
    <n v="920.01166596330279"/>
    <s v="Israel"/>
    <s v="06 Dec 2025 15:16"/>
    <s v="06 Dec 2025"/>
    <s v="Dec"/>
    <n v="0"/>
    <n v="0"/>
    <n v="0"/>
    <n v="5"/>
    <n v="0"/>
    <n v="5"/>
    <n v="0"/>
    <s v="06.12.2025"/>
    <x v="13"/>
    <s v="09.08.2026"/>
    <n v="33"/>
    <x v="1"/>
  </r>
  <r>
    <s v="TO"/>
    <n v="0"/>
    <n v="7"/>
    <n v="0"/>
    <n v="9144"/>
    <s v="51680"/>
    <s v="27 Aug 2026"/>
    <s v="27"/>
    <s v="Aug"/>
    <s v="03 Sep 2026"/>
    <s v="03"/>
    <s v="Sep"/>
    <n v="7"/>
    <n v="-24"/>
    <n v="4"/>
    <n v="2"/>
    <s v="КЛУБ МАГЕЛАН - ООД"/>
    <x v="1"/>
    <n v="4"/>
    <n v="0"/>
    <n v="3172.4344931999999"/>
    <n v="453.20492759999996"/>
    <s v="Romania"/>
    <s v="19 Dec 2025 12:53"/>
    <s v="19 Dec 2025"/>
    <s v="Dec"/>
    <n v="0"/>
    <n v="0"/>
    <n v="0"/>
    <n v="4"/>
    <n v="2"/>
    <n v="6"/>
    <n v="-1"/>
    <s v="19.12.2025"/>
    <x v="10"/>
    <s v="27.08.2026"/>
    <n v="35"/>
    <x v="0"/>
  </r>
  <r>
    <s v="BOOKING"/>
    <n v="0"/>
    <n v="0"/>
    <n v="3"/>
    <n v="8921"/>
    <s v="5043527325"/>
    <s v="06 Aug 2026"/>
    <s v="06"/>
    <s v="Aug"/>
    <s v="09 Aug 2026"/>
    <s v="09"/>
    <s v="Aug"/>
    <n v="3"/>
    <n v="3"/>
    <n v="0"/>
    <n v="0"/>
    <s v="BOOKING"/>
    <x v="2"/>
    <n v="2"/>
    <n v="1"/>
    <n v="1482.4832532110092"/>
    <n v="494.16108440366963"/>
    <s v="Bulgaria"/>
    <s v="30 Nov 2025 09:22"/>
    <s v="30 Nov 2025"/>
    <s v="Nov"/>
    <n v="0"/>
    <n v="0"/>
    <n v="0"/>
    <n v="3"/>
    <n v="0"/>
    <n v="3"/>
    <n v="0"/>
    <s v="30.11.2025"/>
    <x v="13"/>
    <s v="06.08.2026"/>
    <n v="32"/>
    <x v="0"/>
  </r>
  <r>
    <s v="TO"/>
    <n v="0"/>
    <n v="0"/>
    <n v="5"/>
    <n v="9050"/>
    <s v="NT311356"/>
    <s v="17 Aug 2026"/>
    <s v="17"/>
    <s v="Aug"/>
    <s v="22 Aug 2026"/>
    <s v="22"/>
    <s v="Aug"/>
    <n v="5"/>
    <n v="5"/>
    <n v="0"/>
    <n v="0"/>
    <s v="НОВОТОН - ЕООД"/>
    <x v="1"/>
    <n v="5"/>
    <n v="1"/>
    <n v="3149.0818829999998"/>
    <n v="629.81637660000001"/>
    <m/>
    <s v="08 Dec 2025 09:42"/>
    <s v="07 Dec 2025"/>
    <s v="Dec"/>
    <n v="0"/>
    <n v="0"/>
    <n v="0"/>
    <n v="5"/>
    <n v="0"/>
    <n v="5"/>
    <n v="0"/>
    <s v="08.12.2025"/>
    <x v="16"/>
    <s v="17.08.2026"/>
    <n v="34"/>
    <x v="0"/>
  </r>
  <r>
    <s v="TO"/>
    <n v="0"/>
    <n v="0"/>
    <n v="5"/>
    <n v="8737"/>
    <s v="1178319.222711"/>
    <s v="09 Aug 2026"/>
    <s v="09"/>
    <s v="Aug"/>
    <s v="14 Aug 2026"/>
    <s v="14"/>
    <s v="Aug"/>
    <n v="5"/>
    <n v="5"/>
    <n v="0"/>
    <n v="0"/>
    <s v="СЛР-ХОЛИДЕЙ-СЪРВИС ЕООД"/>
    <x v="2"/>
    <n v="2"/>
    <n v="2"/>
    <n v="1735.9947079999999"/>
    <n v="347.19894160000001"/>
    <s v="Romania"/>
    <s v="24 Nov 2025 10:27"/>
    <s v="24 Nov 2025"/>
    <s v="Nov"/>
    <n v="0"/>
    <n v="0"/>
    <n v="0"/>
    <n v="5"/>
    <n v="0"/>
    <n v="5"/>
    <n v="0"/>
    <s v="24.11.2025"/>
    <x v="15"/>
    <s v="09.08.2026"/>
    <n v="33"/>
    <x v="0"/>
  </r>
  <r>
    <s v="BOOKING"/>
    <n v="0"/>
    <n v="0"/>
    <n v="3"/>
    <n v="8239"/>
    <s v="5934287558"/>
    <s v="13 Aug 2026"/>
    <s v="13"/>
    <s v="Aug"/>
    <s v="16 Aug 2026"/>
    <s v="16"/>
    <s v="Aug"/>
    <n v="3"/>
    <n v="3"/>
    <n v="0"/>
    <n v="0"/>
    <s v="BOOKING"/>
    <x v="6"/>
    <n v="2"/>
    <n v="2"/>
    <n v="1930.5657005504588"/>
    <n v="643.52190018348608"/>
    <s v="Romania"/>
    <s v="08 Nov 2025 20:22"/>
    <s v="08 Nov 2025"/>
    <s v="Nov"/>
    <n v="0"/>
    <n v="0"/>
    <n v="0"/>
    <n v="3"/>
    <n v="0"/>
    <n v="3"/>
    <n v="0"/>
    <s v="08.11.2025"/>
    <x v="3"/>
    <s v="13.08.2026"/>
    <n v="33"/>
    <x v="0"/>
  </r>
  <r>
    <s v="TO"/>
    <n v="0"/>
    <n v="5"/>
    <n v="1"/>
    <n v="8042"/>
    <s v="NT306699"/>
    <s v="24 Aug 2026"/>
    <s v="24"/>
    <s v="Aug"/>
    <s v="30 Aug 2026"/>
    <s v="30"/>
    <s v="Aug"/>
    <n v="6"/>
    <n v="6"/>
    <n v="0"/>
    <n v="0"/>
    <s v="НОВОТОН - ЕООД"/>
    <x v="1"/>
    <n v="4"/>
    <n v="0"/>
    <n v="2869.2026099999998"/>
    <n v="478.20043499999997"/>
    <s v="Romania"/>
    <s v="27 Oct 2025 15:49"/>
    <s v="22 Oct 2025"/>
    <s v="Oct"/>
    <n v="0"/>
    <n v="0"/>
    <n v="0"/>
    <n v="6"/>
    <n v="0"/>
    <n v="6"/>
    <n v="0"/>
    <s v="27.10.2025"/>
    <x v="4"/>
    <s v="24.08.2026"/>
    <n v="35"/>
    <x v="0"/>
  </r>
  <r>
    <s v="TO"/>
    <n v="0"/>
    <n v="5"/>
    <n v="1"/>
    <n v="9333"/>
    <s v="1184473.226429"/>
    <s v="24 Aug 2026"/>
    <s v="24"/>
    <s v="Aug"/>
    <s v="30 Aug 2026"/>
    <s v="30"/>
    <s v="Aug"/>
    <n v="6"/>
    <n v="6"/>
    <n v="0"/>
    <n v="0"/>
    <s v="СЛР-ХОЛИДЕЙ-СЪРВИС ЕООД"/>
    <x v="1"/>
    <n v="3"/>
    <n v="2"/>
    <n v="3089.8202339999998"/>
    <n v="514.97003899999993"/>
    <s v="Romania"/>
    <s v="02 Jan 2026 22:39"/>
    <s v="02 Jan 2026"/>
    <s v="Jan"/>
    <n v="0"/>
    <n v="0"/>
    <n v="0"/>
    <n v="6"/>
    <n v="0"/>
    <n v="6"/>
    <n v="0"/>
    <s v="02.01.2025"/>
    <x v="20"/>
    <s v="24.08.2026"/>
    <n v="35"/>
    <x v="0"/>
  </r>
  <r>
    <s v="TO"/>
    <n v="0"/>
    <n v="4"/>
    <n v="3"/>
    <n v="8063"/>
    <s v="2309043"/>
    <s v="22 Aug 2026"/>
    <s v="22"/>
    <s v="Aug"/>
    <s v="29 Aug 2026"/>
    <s v="29"/>
    <s v="Aug"/>
    <n v="7"/>
    <n v="7"/>
    <n v="0"/>
    <n v="0"/>
    <s v="ТУРИСТИЧЕСКА АГЕНЦИЯ СОЛВЕКС - ЕООД"/>
    <x v="3"/>
    <n v="2"/>
    <n v="1"/>
    <n v="1933.7682376"/>
    <n v="276.25260537142856"/>
    <s v="Romania"/>
    <s v="27 Oct 2025 16:01"/>
    <s v="23 Oct 2025"/>
    <s v="Oct"/>
    <n v="0"/>
    <n v="0"/>
    <n v="0"/>
    <n v="7"/>
    <n v="0"/>
    <n v="7"/>
    <n v="0"/>
    <s v="27.10.2025"/>
    <x v="4"/>
    <s v="22.08.2026"/>
    <n v="34"/>
    <x v="0"/>
  </r>
  <r>
    <s v="TO"/>
    <n v="0"/>
    <n v="3"/>
    <n v="3"/>
    <n v="9377"/>
    <s v="1185566.226962"/>
    <s v="22 Aug 2026"/>
    <s v="22"/>
    <s v="Aug"/>
    <s v="28 Aug 2026"/>
    <s v="28"/>
    <s v="Aug"/>
    <n v="6"/>
    <n v="6"/>
    <n v="0"/>
    <n v="0"/>
    <s v="СЛР-ХОЛИДЕЙ-СЪРВИС ЕООД"/>
    <x v="5"/>
    <n v="2"/>
    <n v="2"/>
    <n v="2562.3719995999995"/>
    <n v="427.06199993333325"/>
    <s v="Romania"/>
    <s v="07 Jan 2026 09:42"/>
    <s v="06 Jan 2026"/>
    <s v="Jan"/>
    <n v="0"/>
    <n v="0"/>
    <n v="0"/>
    <n v="6"/>
    <n v="0"/>
    <n v="6"/>
    <n v="0"/>
    <s v="07.01.2025"/>
    <x v="1"/>
    <s v="22.08.2026"/>
    <n v="34"/>
    <x v="0"/>
  </r>
  <r>
    <s v="TO"/>
    <n v="0"/>
    <n v="7"/>
    <n v="0"/>
    <n v="9001"/>
    <s v="011925913"/>
    <s v="31 Aug 2026"/>
    <s v="31"/>
    <s v="Aug"/>
    <s v="07 Sep 2026"/>
    <s v="07"/>
    <s v="Sep"/>
    <n v="7"/>
    <n v="-24"/>
    <n v="0"/>
    <n v="6"/>
    <s v="СЪНИ ТУРС ООД"/>
    <x v="6"/>
    <n v="2"/>
    <n v="1"/>
    <n v="1600.1818727999998"/>
    <n v="228.59741039999997"/>
    <s v="Bulgaria"/>
    <s v="03 Dec 2025 09:02"/>
    <s v="01 Dec 2025"/>
    <s v="Dec"/>
    <n v="0"/>
    <n v="0"/>
    <n v="0"/>
    <n v="0"/>
    <n v="6"/>
    <n v="6"/>
    <n v="-1"/>
    <s v="03.12.2025"/>
    <x v="13"/>
    <s v="31.08.2026"/>
    <n v="36"/>
    <x v="0"/>
  </r>
  <r>
    <s v="TO"/>
    <n v="0"/>
    <n v="0"/>
    <n v="5"/>
    <n v="9055"/>
    <s v="17662"/>
    <s v="13 Aug 2026"/>
    <s v="13"/>
    <s v="Aug"/>
    <s v="18 Aug 2026"/>
    <s v="18"/>
    <s v="Aug"/>
    <n v="5"/>
    <n v="5"/>
    <n v="0"/>
    <n v="0"/>
    <s v="КЛУБ МАГЕЛАН - ООД"/>
    <x v="4"/>
    <n v="2"/>
    <n v="1"/>
    <n v="1481.1500589999998"/>
    <n v="296.23001179999994"/>
    <m/>
    <s v="08 Dec 2025 12:59"/>
    <s v="08 Dec 2025"/>
    <s v="Dec"/>
    <n v="0"/>
    <n v="0"/>
    <n v="0"/>
    <n v="5"/>
    <n v="0"/>
    <n v="5"/>
    <n v="0"/>
    <s v="08.12.2025"/>
    <x v="16"/>
    <s v="13.08.2026"/>
    <n v="33"/>
    <x v="0"/>
  </r>
  <r>
    <s v="TOPOLA SKIES"/>
    <n v="0"/>
    <n v="1"/>
    <n v="6"/>
    <n v="8974"/>
    <s v="418827"/>
    <s v="19 Aug 2026"/>
    <s v="19"/>
    <s v="Aug"/>
    <s v="26 Aug 2026"/>
    <s v="26"/>
    <s v="Aug"/>
    <n v="7"/>
    <n v="7"/>
    <n v="0"/>
    <n v="0"/>
    <s v="TOPOLA SKIES"/>
    <x v="1"/>
    <n v="2"/>
    <n v="3"/>
    <n v="4292.0599633027514"/>
    <n v="613.14373330275214"/>
    <m/>
    <s v="01 Dec 2025 15:15"/>
    <s v="01 Dec 2025"/>
    <s v="Dec"/>
    <n v="0"/>
    <n v="0"/>
    <n v="0"/>
    <n v="7"/>
    <n v="0"/>
    <n v="7"/>
    <n v="0"/>
    <s v="01.12.2025"/>
    <x v="13"/>
    <s v="19.08.2026"/>
    <n v="34"/>
    <x v="0"/>
  </r>
  <r>
    <s v="TO"/>
    <n v="0"/>
    <n v="0"/>
    <n v="7"/>
    <n v="8048"/>
    <s v="1169811.219280"/>
    <s v="02 Aug 2026"/>
    <s v="02"/>
    <s v="Aug"/>
    <s v="09 Aug 2026"/>
    <s v="09"/>
    <s v="Aug"/>
    <n v="7"/>
    <n v="7"/>
    <n v="0"/>
    <n v="0"/>
    <s v="СЛР-ХОЛИДЕЙ-СЪРВИС ЕООД"/>
    <x v="5"/>
    <n v="2"/>
    <n v="2"/>
    <n v="2939.1430907999998"/>
    <n v="419.87758439999999"/>
    <s v="Romania"/>
    <s v="27 Oct 2025 15:54"/>
    <s v="22 Oct 2025"/>
    <s v="Oct"/>
    <n v="0"/>
    <n v="0"/>
    <n v="0"/>
    <n v="7"/>
    <n v="0"/>
    <n v="7"/>
    <n v="0"/>
    <s v="27.10.2025"/>
    <x v="4"/>
    <s v="02.08.2026"/>
    <n v="32"/>
    <x v="0"/>
  </r>
  <r>
    <s v="TO"/>
    <n v="0"/>
    <n v="0"/>
    <n v="7"/>
    <n v="8953"/>
    <s v="51468"/>
    <s v="09 Aug 2026"/>
    <s v="09"/>
    <s v="Aug"/>
    <s v="16 Aug 2026"/>
    <s v="16"/>
    <s v="Aug"/>
    <n v="7"/>
    <n v="7"/>
    <n v="0"/>
    <n v="0"/>
    <s v="КЛУБ МАГЕЛАН - ООД"/>
    <x v="3"/>
    <n v="2"/>
    <n v="2"/>
    <n v="2592.0810572999999"/>
    <n v="370.2972939"/>
    <m/>
    <s v="01 Dec 2025 09:57"/>
    <s v="30 Nov 2025"/>
    <s v="Dec"/>
    <n v="0"/>
    <n v="0"/>
    <n v="0"/>
    <n v="7"/>
    <n v="0"/>
    <n v="7"/>
    <n v="0"/>
    <s v="01.12.2025"/>
    <x v="13"/>
    <s v="09.08.2026"/>
    <n v="33"/>
    <x v="0"/>
  </r>
  <r>
    <s v="TOPOLA SKIES"/>
    <n v="0"/>
    <n v="1"/>
    <n v="6"/>
    <n v="8971"/>
    <s v="418668"/>
    <s v="19 Aug 2026"/>
    <s v="19"/>
    <s v="Aug"/>
    <s v="26 Aug 2026"/>
    <s v="26"/>
    <s v="Aug"/>
    <n v="7"/>
    <n v="7"/>
    <n v="0"/>
    <n v="0"/>
    <s v="TOPOLA SKIES"/>
    <x v="1"/>
    <n v="3"/>
    <n v="2"/>
    <n v="4292.0599633027514"/>
    <n v="613.14373330275214"/>
    <m/>
    <s v="01 Dec 2025 12:24"/>
    <s v="01 Dec 2025"/>
    <s v="Dec"/>
    <n v="0"/>
    <n v="0"/>
    <n v="0"/>
    <n v="7"/>
    <n v="0"/>
    <n v="7"/>
    <n v="0"/>
    <s v="01.12.2025"/>
    <x v="13"/>
    <s v="19.08.2026"/>
    <n v="34"/>
    <x v="0"/>
  </r>
  <r>
    <s v="TO"/>
    <n v="0"/>
    <n v="1"/>
    <n v="5"/>
    <n v="8541"/>
    <s v="17094"/>
    <s v="20 Aug 2026"/>
    <s v="20"/>
    <s v="Aug"/>
    <s v="26 Aug 2026"/>
    <s v="26"/>
    <s v="Aug"/>
    <n v="6"/>
    <n v="6"/>
    <n v="0"/>
    <n v="0"/>
    <s v="КЛУБ МАГЕЛАН - ООД"/>
    <x v="0"/>
    <n v="3"/>
    <n v="1"/>
    <n v="2377.7416475999999"/>
    <n v="396.29027459999998"/>
    <m/>
    <s v="17 Nov 2025 10:39"/>
    <s v="15 Nov 2025"/>
    <s v="Nov"/>
    <n v="0"/>
    <n v="0"/>
    <n v="0"/>
    <n v="6"/>
    <n v="0"/>
    <n v="6"/>
    <n v="0"/>
    <s v="17.11.2025"/>
    <x v="12"/>
    <s v="20.08.2026"/>
    <n v="34"/>
    <x v="0"/>
  </r>
  <r>
    <s v="TO"/>
    <n v="0"/>
    <n v="0"/>
    <n v="5"/>
    <n v="8582"/>
    <s v="NT309009"/>
    <s v="01 Aug 2026"/>
    <s v="01"/>
    <s v="Aug"/>
    <s v="06 Aug 2026"/>
    <s v="06"/>
    <s v="Aug"/>
    <n v="5"/>
    <n v="5"/>
    <n v="0"/>
    <n v="0"/>
    <s v="НОВОТОН - ЕООД"/>
    <x v="3"/>
    <n v="2"/>
    <n v="1"/>
    <n v="1367.320753"/>
    <n v="273.46415059999998"/>
    <m/>
    <s v="18 Nov 2025 09:41"/>
    <s v="18 Nov 2025"/>
    <s v="Nov"/>
    <n v="0"/>
    <n v="0"/>
    <n v="0"/>
    <n v="5"/>
    <n v="0"/>
    <n v="5"/>
    <n v="0"/>
    <s v="18.11.2025"/>
    <x v="12"/>
    <s v="01.08.2026"/>
    <n v="31"/>
    <x v="0"/>
  </r>
  <r>
    <s v="TO"/>
    <n v="0"/>
    <n v="0"/>
    <n v="5"/>
    <n v="9111"/>
    <s v="17712"/>
    <s v="10 Aug 2026"/>
    <s v="10"/>
    <s v="Aug"/>
    <s v="15 Aug 2026"/>
    <s v="15"/>
    <s v="Aug"/>
    <n v="5"/>
    <n v="5"/>
    <n v="0"/>
    <n v="0"/>
    <s v="КЛУБ МАГЕЛАН - ООД"/>
    <x v="4"/>
    <n v="2"/>
    <n v="2"/>
    <n v="1851.4864694999999"/>
    <n v="370.2972939"/>
    <m/>
    <s v="15 Dec 2025 10:23"/>
    <s v="14 Dec 2025"/>
    <s v="Dec"/>
    <n v="0"/>
    <n v="0"/>
    <n v="0"/>
    <n v="5"/>
    <n v="0"/>
    <n v="5"/>
    <n v="0"/>
    <s v="15.12.2025"/>
    <x v="10"/>
    <s v="10.08.2026"/>
    <n v="33"/>
    <x v="0"/>
  </r>
  <r>
    <s v="TO"/>
    <n v="0"/>
    <n v="0"/>
    <n v="5"/>
    <n v="8089"/>
    <s v="16810"/>
    <s v="01 Aug 2026"/>
    <s v="01"/>
    <s v="Aug"/>
    <s v="06 Aug 2026"/>
    <s v="06"/>
    <s v="Aug"/>
    <n v="5"/>
    <n v="5"/>
    <n v="0"/>
    <n v="0"/>
    <s v="КЛУБ МАГЕЛАН - ООД"/>
    <x v="6"/>
    <n v="3"/>
    <n v="1"/>
    <n v="1952.3095060000001"/>
    <n v="390.4619012"/>
    <m/>
    <s v="28 Oct 2025 12:18"/>
    <s v="28 Oct 2025"/>
    <s v="Oct"/>
    <n v="0"/>
    <n v="0"/>
    <n v="0"/>
    <n v="5"/>
    <n v="0"/>
    <n v="5"/>
    <n v="0"/>
    <s v="28.10.2025"/>
    <x v="4"/>
    <s v="01.08.2026"/>
    <n v="31"/>
    <x v="0"/>
  </r>
  <r>
    <s v="TO"/>
    <n v="0"/>
    <n v="0"/>
    <n v="6"/>
    <n v="8398"/>
    <s v="1174910.221117"/>
    <s v="04 Aug 2026"/>
    <s v="04"/>
    <s v="Aug"/>
    <s v="10 Aug 2026"/>
    <s v="10"/>
    <s v="Aug"/>
    <n v="6"/>
    <n v="6"/>
    <n v="0"/>
    <n v="0"/>
    <s v="СЛР-ХОЛИДЕЙ-СЪРВИС ЕООД"/>
    <x v="3"/>
    <n v="3"/>
    <n v="0"/>
    <n v="2214.9774750000001"/>
    <n v="369.1629125"/>
    <s v="Romania"/>
    <s v="12 Nov 2025 09:55"/>
    <s v="12 Nov 2025"/>
    <s v="Nov"/>
    <n v="0"/>
    <n v="0"/>
    <n v="0"/>
    <n v="6"/>
    <n v="0"/>
    <n v="6"/>
    <n v="0"/>
    <s v="12.11.2025"/>
    <x v="11"/>
    <s v="04.08.2026"/>
    <n v="32"/>
    <x v="0"/>
  </r>
  <r>
    <s v="TO"/>
    <n v="0"/>
    <n v="0"/>
    <n v="6"/>
    <n v="8300"/>
    <s v="1172288.220285"/>
    <s v="02 Aug 2026"/>
    <s v="02"/>
    <s v="Aug"/>
    <s v="08 Aug 2026"/>
    <s v="08"/>
    <s v="Aug"/>
    <n v="6"/>
    <n v="6"/>
    <n v="0"/>
    <n v="0"/>
    <s v="СЛР-ХОЛИДЕЙ-СЪРВИС ЕООД"/>
    <x v="4"/>
    <n v="2"/>
    <n v="1"/>
    <n v="1640.7849035999998"/>
    <n v="273.46415059999998"/>
    <s v="Romania"/>
    <s v="10 Nov 2025 15:41"/>
    <s v="07 Nov 2025"/>
    <s v="Nov"/>
    <n v="0"/>
    <n v="0"/>
    <n v="0"/>
    <n v="6"/>
    <n v="0"/>
    <n v="6"/>
    <n v="0"/>
    <s v="10.11.2025"/>
    <x v="11"/>
    <s v="02.08.2026"/>
    <n v="32"/>
    <x v="0"/>
  </r>
  <r>
    <s v="TO"/>
    <n v="0"/>
    <n v="5"/>
    <n v="0"/>
    <n v="8482"/>
    <s v="2311649"/>
    <s v="01 Sep 2026"/>
    <s v="01"/>
    <s v="Sep"/>
    <s v="06 Sep 2026"/>
    <s v="06"/>
    <s v="Sep"/>
    <n v="5"/>
    <n v="5"/>
    <n v="0"/>
    <n v="0"/>
    <s v="ТУРИСТИЧЕСКА АГЕНЦИЯ СОЛВЕКС - ЕООД"/>
    <x v="6"/>
    <n v="3"/>
    <n v="0"/>
    <n v="1424.3331974999999"/>
    <n v="284.86663949999996"/>
    <s v="[&quot;RO&quot;]"/>
    <s v="14 Nov 2025 12:06"/>
    <s v="14 Nov 2025"/>
    <s v="Nov"/>
    <n v="0"/>
    <n v="0"/>
    <n v="0"/>
    <n v="0"/>
    <n v="5"/>
    <n v="5"/>
    <n v="0"/>
    <s v="14.11.2025"/>
    <x v="11"/>
    <s v="01.09.2026"/>
    <n v="36"/>
    <x v="0"/>
  </r>
  <r>
    <s v="INDIVIDUAL"/>
    <n v="0"/>
    <n v="3"/>
    <n v="2"/>
    <n v="9384"/>
    <s v="070120263"/>
    <s v="23 Aug 2026"/>
    <s v="23"/>
    <s v="Aug"/>
    <s v="28 Aug 2026"/>
    <s v="28"/>
    <s v="Aug"/>
    <n v="5"/>
    <n v="5"/>
    <n v="0"/>
    <n v="0"/>
    <s v="INDIVIDUAL"/>
    <x v="0"/>
    <n v="2"/>
    <n v="3"/>
    <n v="2573.0827706422019"/>
    <n v="514.61655412844027"/>
    <m/>
    <s v="07 Jan 2026 15:23"/>
    <s v="07 Jan 2026"/>
    <s v="Jan"/>
    <n v="0"/>
    <n v="0"/>
    <n v="0"/>
    <n v="5"/>
    <n v="0"/>
    <n v="5"/>
    <n v="0"/>
    <s v="07.01.2025"/>
    <x v="1"/>
    <s v="23.08.2026"/>
    <n v="35"/>
    <x v="0"/>
  </r>
  <r>
    <s v="TO"/>
    <n v="0"/>
    <n v="0"/>
    <n v="6"/>
    <n v="8577"/>
    <s v="NT308990"/>
    <s v="03 Aug 2026"/>
    <s v="03"/>
    <s v="Aug"/>
    <s v="09 Aug 2026"/>
    <s v="09"/>
    <s v="Aug"/>
    <n v="6"/>
    <n v="6"/>
    <n v="0"/>
    <n v="0"/>
    <s v="НОВОТОН - ЕООД"/>
    <x v="6"/>
    <n v="2"/>
    <n v="2"/>
    <n v="2002.4569872"/>
    <n v="333.74283120000001"/>
    <m/>
    <s v="18 Nov 2025 08:23"/>
    <s v="17 Nov 2025"/>
    <s v="Nov"/>
    <n v="0"/>
    <n v="0"/>
    <n v="0"/>
    <n v="6"/>
    <n v="0"/>
    <n v="6"/>
    <n v="0"/>
    <s v="18.11.2025"/>
    <x v="12"/>
    <s v="03.08.2026"/>
    <n v="32"/>
    <x v="0"/>
  </r>
  <r>
    <s v="TO"/>
    <n v="0"/>
    <n v="7"/>
    <n v="0"/>
    <n v="8666"/>
    <s v="1177814.222433"/>
    <s v="25 Aug 2026"/>
    <s v="25"/>
    <s v="Aug"/>
    <s v="01 Sep 2026"/>
    <s v="01"/>
    <s v="Sep"/>
    <n v="7"/>
    <n v="-24"/>
    <n v="6"/>
    <n v="0"/>
    <s v="СЛР-ХОЛИДЕЙ-СЪРВИС ЕООД"/>
    <x v="0"/>
    <n v="2"/>
    <n v="3"/>
    <n v="2673.9129845000002"/>
    <n v="381.98756921428577"/>
    <s v="Romania"/>
    <s v="21 Nov 2025 10:04"/>
    <s v="21 Nov 2025"/>
    <s v="Nov"/>
    <n v="0"/>
    <n v="0"/>
    <n v="0"/>
    <n v="6"/>
    <n v="0"/>
    <n v="6"/>
    <n v="-1"/>
    <s v="21.11.2025"/>
    <x v="12"/>
    <s v="25.08.2026"/>
    <n v="35"/>
    <x v="0"/>
  </r>
  <r>
    <s v="TO"/>
    <n v="0"/>
    <n v="5"/>
    <n v="0"/>
    <n v="8815"/>
    <s v="NT310126"/>
    <s v="03 Sep 2026"/>
    <s v="03"/>
    <s v="Sep"/>
    <s v="08 Sep 2026"/>
    <s v="08"/>
    <s v="Sep"/>
    <n v="5"/>
    <n v="5"/>
    <n v="0"/>
    <n v="0"/>
    <s v="НОВОТОН - ЕООД"/>
    <x v="3"/>
    <n v="2"/>
    <n v="0"/>
    <n v="1177.9964089999999"/>
    <n v="235.59928179999997"/>
    <m/>
    <s v="25 Nov 2025 14:26"/>
    <s v="25 Nov 2025"/>
    <s v="Nov"/>
    <n v="0"/>
    <n v="0"/>
    <n v="0"/>
    <n v="0"/>
    <n v="5"/>
    <n v="5"/>
    <n v="0"/>
    <s v="25.11.2025"/>
    <x v="15"/>
    <s v="03.09.2026"/>
    <n v="36"/>
    <x v="0"/>
  </r>
  <r>
    <s v="TO"/>
    <n v="0"/>
    <n v="0"/>
    <n v="6"/>
    <n v="8581"/>
    <s v="1176801.222000"/>
    <s v="09 Aug 2026"/>
    <s v="09"/>
    <s v="Aug"/>
    <s v="15 Aug 2026"/>
    <s v="15"/>
    <s v="Aug"/>
    <n v="6"/>
    <n v="6"/>
    <n v="0"/>
    <n v="0"/>
    <s v="СЛР-ХОЛИДЕЙ-СЪРВИС ЕООД"/>
    <x v="1"/>
    <n v="5"/>
    <n v="0"/>
    <n v="3488.2228049999999"/>
    <n v="581.37046750000002"/>
    <s v="Romania"/>
    <s v="18 Nov 2025 09:37"/>
    <s v="18 Nov 2025"/>
    <s v="Nov"/>
    <n v="0"/>
    <n v="0"/>
    <n v="0"/>
    <n v="6"/>
    <n v="0"/>
    <n v="6"/>
    <n v="0"/>
    <s v="18.11.2025"/>
    <x v="12"/>
    <s v="09.08.2026"/>
    <n v="33"/>
    <x v="0"/>
  </r>
  <r>
    <s v="TO"/>
    <n v="0"/>
    <n v="6"/>
    <n v="0"/>
    <n v="9046"/>
    <s v="011927521"/>
    <s v="02 Sep 2026"/>
    <s v="02"/>
    <s v="Sep"/>
    <s v="08 Sep 2026"/>
    <s v="08"/>
    <s v="Sep"/>
    <n v="6"/>
    <n v="6"/>
    <n v="0"/>
    <n v="0"/>
    <s v="СЪНИ ТУРС ООД"/>
    <x v="3"/>
    <n v="3"/>
    <n v="1"/>
    <n v="1908.4597973999998"/>
    <n v="318.07663289999999"/>
    <s v="Bulgaria"/>
    <s v="08 Dec 2025 08:57"/>
    <s v="08 Dec 2025"/>
    <s v="Dec"/>
    <n v="0"/>
    <n v="0"/>
    <n v="0"/>
    <n v="0"/>
    <n v="6"/>
    <n v="6"/>
    <n v="0"/>
    <s v="08.12.2025"/>
    <x v="16"/>
    <s v="02.09.2026"/>
    <n v="36"/>
    <x v="0"/>
  </r>
  <r>
    <s v="TO"/>
    <n v="0"/>
    <n v="5"/>
    <n v="0"/>
    <n v="9131"/>
    <s v="60381"/>
    <s v="01 Sep 2026"/>
    <s v="01"/>
    <s v="Sep"/>
    <s v="06 Sep 2026"/>
    <s v="06"/>
    <s v="Sep"/>
    <n v="5"/>
    <n v="5"/>
    <n v="0"/>
    <n v="0"/>
    <s v="КЛУБ МАГЕЛАН - ООД"/>
    <x v="6"/>
    <n v="2"/>
    <n v="0"/>
    <n v="1142.9870519999999"/>
    <n v="228.5974104"/>
    <s v="Romania"/>
    <s v="17 Dec 2025 12:01"/>
    <s v="17 Dec 2025"/>
    <s v="Dec"/>
    <n v="0"/>
    <n v="0"/>
    <n v="0"/>
    <n v="0"/>
    <n v="5"/>
    <n v="5"/>
    <n v="0"/>
    <s v="17.12.2025"/>
    <x v="10"/>
    <s v="01.09.2026"/>
    <n v="36"/>
    <x v="0"/>
  </r>
  <r>
    <s v="TO"/>
    <n v="0"/>
    <n v="5"/>
    <n v="0"/>
    <n v="8748"/>
    <s v="1178231.222750"/>
    <s v="01 Sep 2026"/>
    <s v="01"/>
    <s v="Sep"/>
    <s v="06 Sep 2026"/>
    <s v="06"/>
    <s v="Sep"/>
    <n v="5"/>
    <n v="5"/>
    <n v="0"/>
    <n v="0"/>
    <s v="СЛР-ХОЛИДЕЙ-СЪРВИС ЕООД"/>
    <x v="6"/>
    <n v="2"/>
    <n v="0"/>
    <n v="1055.0724935000001"/>
    <n v="211.01449870000002"/>
    <s v="Romania"/>
    <s v="24 Nov 2025 10:58"/>
    <s v="24 Nov 2025"/>
    <s v="Nov"/>
    <n v="0"/>
    <n v="0"/>
    <n v="0"/>
    <n v="0"/>
    <n v="5"/>
    <n v="5"/>
    <n v="0"/>
    <s v="24.11.2025"/>
    <x v="15"/>
    <s v="01.09.2026"/>
    <n v="36"/>
    <x v="0"/>
  </r>
  <r>
    <s v="TO"/>
    <n v="0"/>
    <n v="3"/>
    <n v="0"/>
    <n v="9582"/>
    <s v="1189482.229285"/>
    <s v="27 Aug 2026"/>
    <s v="27"/>
    <s v="Aug"/>
    <s v="30 Aug 2026"/>
    <s v="30"/>
    <s v="Aug"/>
    <n v="3"/>
    <n v="3"/>
    <n v="0"/>
    <n v="0"/>
    <s v="СЛР-ХОЛИДЕЙ-СЪРВИС ЕООД"/>
    <x v="2"/>
    <n v="2"/>
    <n v="1"/>
    <n v="1259.6327531999998"/>
    <n v="419.87758439999993"/>
    <s v="Romania"/>
    <s v="19 Jan 2026 12:45"/>
    <s v="18 Jan 2026"/>
    <s v="Jan"/>
    <n v="0"/>
    <n v="0"/>
    <n v="0"/>
    <n v="3"/>
    <n v="0"/>
    <n v="3"/>
    <n v="0"/>
    <s v="19.01.2025"/>
    <x v="2"/>
    <s v="27.08.2026"/>
    <n v="35"/>
    <x v="0"/>
  </r>
  <r>
    <s v="TO"/>
    <n v="0"/>
    <n v="5"/>
    <n v="0"/>
    <n v="8987"/>
    <s v="2314720"/>
    <s v="01 Sep 2026"/>
    <s v="01"/>
    <s v="Sep"/>
    <s v="06 Sep 2026"/>
    <s v="06"/>
    <s v="Sep"/>
    <n v="5"/>
    <n v="5"/>
    <n v="0"/>
    <n v="0"/>
    <s v="ТУРИСТИЧЕСКА АГЕНЦИЯ СОЛВЕКС - ЕООД"/>
    <x v="6"/>
    <n v="2"/>
    <n v="0"/>
    <n v="1142.9870519999999"/>
    <n v="228.5974104"/>
    <s v="[&quot;RO&quot;]"/>
    <s v="02 Dec 2025 11:58"/>
    <s v="02 Dec 2025"/>
    <s v="Dec"/>
    <n v="0"/>
    <n v="0"/>
    <n v="0"/>
    <n v="0"/>
    <n v="5"/>
    <n v="5"/>
    <n v="0"/>
    <s v="02.12.2025"/>
    <x v="13"/>
    <s v="01.09.2026"/>
    <n v="36"/>
    <x v="0"/>
  </r>
  <r>
    <s v="TO"/>
    <n v="0"/>
    <n v="7"/>
    <n v="0"/>
    <n v="8180"/>
    <s v="16851"/>
    <s v="11 Sep 2026"/>
    <s v="11"/>
    <s v="Sep"/>
    <s v="18 Sep 2026"/>
    <s v="18"/>
    <s v="Sep"/>
    <n v="7"/>
    <n v="7"/>
    <n v="0"/>
    <n v="0"/>
    <s v="КЛУБ МАГЕЛАН - ООД"/>
    <x v="4"/>
    <n v="2"/>
    <n v="0"/>
    <n v="1021.6473588"/>
    <n v="145.94962268571427"/>
    <m/>
    <s v="07 Nov 2025 11:21"/>
    <s v="31 Oct 2025"/>
    <s v="Nov"/>
    <n v="0"/>
    <n v="0"/>
    <n v="0"/>
    <n v="0"/>
    <n v="7"/>
    <n v="7"/>
    <n v="0"/>
    <s v="07.11.2025"/>
    <x v="3"/>
    <s v="11.09.2026"/>
    <n v="37"/>
    <x v="0"/>
  </r>
  <r>
    <s v="TO"/>
    <n v="0"/>
    <n v="5"/>
    <n v="0"/>
    <n v="8751"/>
    <s v="1178230.222752"/>
    <s v="01 Sep 2026"/>
    <s v="01"/>
    <s v="Sep"/>
    <s v="06 Sep 2026"/>
    <s v="06"/>
    <s v="Sep"/>
    <n v="5"/>
    <n v="5"/>
    <n v="0"/>
    <n v="0"/>
    <s v="СЛР-ХОЛИДЕЙ-СЪРВИС ЕООД"/>
    <x v="4"/>
    <n v="2"/>
    <n v="1"/>
    <n v="1087.3436885000001"/>
    <n v="217.46873770000002"/>
    <s v="Romania"/>
    <s v="24 Nov 2025 11:02"/>
    <s v="24 Nov 2025"/>
    <s v="Nov"/>
    <n v="0"/>
    <n v="0"/>
    <n v="0"/>
    <n v="0"/>
    <n v="5"/>
    <n v="5"/>
    <n v="0"/>
    <s v="24.11.2025"/>
    <x v="15"/>
    <s v="01.09.2026"/>
    <n v="36"/>
    <x v="0"/>
  </r>
  <r>
    <s v="TO"/>
    <n v="0"/>
    <n v="0"/>
    <n v="6"/>
    <n v="8529"/>
    <s v="NT308705"/>
    <s v="25 Jul 2026"/>
    <s v="25"/>
    <s v="Jul"/>
    <s v="31 Jul 2026"/>
    <s v="31"/>
    <s v="Jul"/>
    <n v="6"/>
    <n v="6"/>
    <n v="0"/>
    <n v="0"/>
    <s v="НОВОТОН - ЕООД"/>
    <x v="5"/>
    <n v="2"/>
    <n v="1"/>
    <n v="1860.3463793999999"/>
    <n v="310.05772989999997"/>
    <m/>
    <s v="17 Nov 2025 09:12"/>
    <s v="14 Nov 2025"/>
    <s v="Nov"/>
    <n v="0"/>
    <n v="0"/>
    <n v="6"/>
    <n v="0"/>
    <n v="0"/>
    <n v="6"/>
    <n v="0"/>
    <s v="17.11.2025"/>
    <x v="12"/>
    <s v="25.07.2026"/>
    <n v="30"/>
    <x v="0"/>
  </r>
  <r>
    <s v="TOPOLA SKIES"/>
    <n v="0"/>
    <n v="5"/>
    <n v="0"/>
    <n v="8516"/>
    <s v="409091"/>
    <s v="10 Sep 2026"/>
    <s v="10"/>
    <s v="Sep"/>
    <s v="15 Sep 2026"/>
    <s v="15"/>
    <s v="Sep"/>
    <n v="5"/>
    <n v="5"/>
    <n v="0"/>
    <n v="0"/>
    <s v="TOPOLA SKIES"/>
    <x v="6"/>
    <n v="1"/>
    <n v="1"/>
    <n v="970.37877431192646"/>
    <n v="194.07575486238528"/>
    <m/>
    <s v="15 Nov 2025 20:55"/>
    <s v="15 Nov 2025"/>
    <s v="Nov"/>
    <n v="0"/>
    <n v="0"/>
    <n v="0"/>
    <n v="0"/>
    <n v="5"/>
    <n v="5"/>
    <n v="0"/>
    <s v="15.11.2025"/>
    <x v="11"/>
    <s v="10.09.2026"/>
    <n v="37"/>
    <x v="0"/>
  </r>
  <r>
    <s v="TOPOLA SKIES"/>
    <n v="0"/>
    <n v="5"/>
    <n v="0"/>
    <n v="8092"/>
    <s v="398802"/>
    <s v="01 Sep 2026"/>
    <s v="01"/>
    <s v="Sep"/>
    <s v="06 Sep 2026"/>
    <s v="06"/>
    <s v="Sep"/>
    <n v="5"/>
    <n v="5"/>
    <n v="0"/>
    <n v="0"/>
    <s v="TOPOLA SKIES"/>
    <x v="0"/>
    <n v="3"/>
    <n v="1"/>
    <n v="1960.3158486238531"/>
    <n v="392.0631697247706"/>
    <m/>
    <s v="28 Oct 2025 13:56"/>
    <s v="28 Oct 2025"/>
    <s v="Oct"/>
    <n v="0"/>
    <n v="0"/>
    <n v="0"/>
    <n v="0"/>
    <n v="5"/>
    <n v="5"/>
    <n v="0"/>
    <s v="28.10.2025"/>
    <x v="4"/>
    <s v="01.09.2026"/>
    <n v="36"/>
    <x v="0"/>
  </r>
  <r>
    <s v="TOPOLA SKIES"/>
    <n v="0"/>
    <n v="5"/>
    <n v="0"/>
    <n v="8414"/>
    <s v="407155"/>
    <s v="01 Sep 2026"/>
    <s v="01"/>
    <s v="Sep"/>
    <s v="06 Sep 2026"/>
    <s v="06"/>
    <s v="Sep"/>
    <n v="5"/>
    <n v="5"/>
    <n v="0"/>
    <n v="0"/>
    <s v="TOPOLA SKIES"/>
    <x v="3"/>
    <n v="3"/>
    <m/>
    <n v="1613.2905990825686"/>
    <n v="322.6581198165137"/>
    <m/>
    <s v="12 Nov 2025 12:18"/>
    <s v="12 Nov 2025"/>
    <s v="Nov"/>
    <n v="0"/>
    <n v="0"/>
    <n v="0"/>
    <n v="0"/>
    <n v="5"/>
    <n v="5"/>
    <n v="0"/>
    <s v="12.11.2025"/>
    <x v="11"/>
    <s v="01.09.2026"/>
    <n v="36"/>
    <x v="0"/>
  </r>
  <r>
    <s v="TO"/>
    <n v="0"/>
    <n v="7"/>
    <n v="0"/>
    <n v="8648"/>
    <s v="NT309501"/>
    <s v="01 Sep 2026"/>
    <s v="01"/>
    <s v="Sep"/>
    <s v="08 Sep 2026"/>
    <s v="08"/>
    <s v="Sep"/>
    <n v="7"/>
    <n v="7"/>
    <n v="0"/>
    <n v="0"/>
    <s v="НОВОТОН - ЕООД"/>
    <x v="0"/>
    <n v="2"/>
    <n v="0"/>
    <n v="1703.1367639999999"/>
    <n v="243.30525199999997"/>
    <m/>
    <s v="20 Nov 2025 14:50"/>
    <s v="20 Nov 2025"/>
    <s v="Nov"/>
    <n v="0"/>
    <n v="0"/>
    <n v="0"/>
    <n v="0"/>
    <n v="7"/>
    <n v="7"/>
    <n v="0"/>
    <s v="20.11.2025"/>
    <x v="12"/>
    <s v="01.09.2026"/>
    <n v="36"/>
    <x v="0"/>
  </r>
  <r>
    <s v="TOPOLA SKIES"/>
    <n v="0"/>
    <n v="6"/>
    <n v="0"/>
    <n v="8649"/>
    <s v="411790"/>
    <s v="06 Sep 2026"/>
    <s v="06"/>
    <s v="Sep"/>
    <s v="12 Sep 2026"/>
    <s v="12"/>
    <s v="Sep"/>
    <n v="6"/>
    <n v="6"/>
    <n v="0"/>
    <n v="0"/>
    <s v="TOPOLA SKIES"/>
    <x v="4"/>
    <n v="2"/>
    <n v="1"/>
    <n v="1368.3632642201835"/>
    <n v="228.06054403669722"/>
    <m/>
    <s v="20 Nov 2025 15:12"/>
    <s v="20 Nov 2025"/>
    <s v="Nov"/>
    <n v="0"/>
    <n v="0"/>
    <n v="0"/>
    <n v="0"/>
    <n v="6"/>
    <n v="6"/>
    <n v="0"/>
    <s v="20.11.2025"/>
    <x v="12"/>
    <s v="06.09.2026"/>
    <n v="37"/>
    <x v="0"/>
  </r>
  <r>
    <s v="TO"/>
    <n v="0"/>
    <n v="5"/>
    <n v="0"/>
    <n v="8749"/>
    <s v="1178231.222751"/>
    <s v="01 Sep 2026"/>
    <s v="01"/>
    <s v="Sep"/>
    <s v="06 Sep 2026"/>
    <s v="06"/>
    <s v="Sep"/>
    <n v="5"/>
    <n v="5"/>
    <n v="0"/>
    <n v="0"/>
    <s v="СЛР-ХОЛИДЕЙ-СЪРВИС ЕООД"/>
    <x v="6"/>
    <n v="2"/>
    <n v="0"/>
    <n v="1055.0724935000001"/>
    <n v="211.01449870000002"/>
    <s v="Romania"/>
    <s v="24 Nov 2025 10:58"/>
    <s v="24 Nov 2025"/>
    <s v="Nov"/>
    <n v="0"/>
    <n v="0"/>
    <n v="0"/>
    <n v="0"/>
    <n v="5"/>
    <n v="5"/>
    <n v="0"/>
    <s v="24.11.2025"/>
    <x v="15"/>
    <s v="01.09.2026"/>
    <n v="36"/>
    <x v="0"/>
  </r>
  <r>
    <s v="TO"/>
    <n v="0"/>
    <n v="5"/>
    <n v="0"/>
    <n v="8746"/>
    <s v="1178229.222749"/>
    <s v="01 Sep 2026"/>
    <s v="01"/>
    <s v="Sep"/>
    <s v="06 Sep 2026"/>
    <s v="06"/>
    <s v="Sep"/>
    <n v="5"/>
    <n v="5"/>
    <n v="0"/>
    <n v="0"/>
    <s v="СЛР-ХОЛИДЕЙ-СЪРВИС ЕООД"/>
    <x v="6"/>
    <n v="2"/>
    <n v="1"/>
    <n v="1055.0724935000001"/>
    <n v="211.01449870000002"/>
    <s v="Romania"/>
    <s v="24 Nov 2025 10:57"/>
    <s v="24 Nov 2025"/>
    <s v="Nov"/>
    <n v="0"/>
    <n v="0"/>
    <n v="0"/>
    <n v="0"/>
    <n v="5"/>
    <n v="5"/>
    <n v="0"/>
    <s v="24.11.2025"/>
    <x v="15"/>
    <s v="01.09.2026"/>
    <n v="36"/>
    <x v="0"/>
  </r>
  <r>
    <s v="TO"/>
    <n v="0"/>
    <n v="5"/>
    <n v="0"/>
    <n v="8344"/>
    <s v="NT308154"/>
    <s v="04 Jul 2026"/>
    <s v="04"/>
    <s v="Jul"/>
    <s v="09 Jul 2026"/>
    <s v="09"/>
    <s v="Jul"/>
    <n v="5"/>
    <n v="5"/>
    <n v="0"/>
    <n v="0"/>
    <s v="НОВОТОН - ЕООД"/>
    <x v="3"/>
    <n v="2"/>
    <n v="0"/>
    <n v="1238.1381815"/>
    <n v="247.62763630000001"/>
    <m/>
    <s v="11 Nov 2025 12:51"/>
    <s v="11 Nov 2025"/>
    <s v="Nov"/>
    <n v="0"/>
    <n v="0"/>
    <n v="5"/>
    <n v="0"/>
    <n v="0"/>
    <n v="5"/>
    <n v="0"/>
    <s v="11.11.2025"/>
    <x v="11"/>
    <s v="04.07.2026"/>
    <n v="27"/>
    <x v="0"/>
  </r>
  <r>
    <s v="TOPOLA SKIES"/>
    <n v="0"/>
    <n v="0"/>
    <n v="5"/>
    <n v="8617"/>
    <s v="411013"/>
    <s v="31 Jul 2026"/>
    <s v="31"/>
    <s v="Jul"/>
    <s v="05 Aug 2026"/>
    <s v="05"/>
    <s v="Aug"/>
    <n v="5"/>
    <n v="-26"/>
    <n v="0"/>
    <n v="4"/>
    <s v="TOPOLA SKIES"/>
    <x v="5"/>
    <n v="2"/>
    <n v="2"/>
    <n v="2522.1235302752289"/>
    <n v="504.42470605504582"/>
    <m/>
    <s v="19 Nov 2025 12:35"/>
    <s v="19 Nov 2025"/>
    <s v="Nov"/>
    <n v="0"/>
    <n v="0"/>
    <n v="0"/>
    <n v="4"/>
    <n v="0"/>
    <n v="4"/>
    <n v="-1"/>
    <s v="19.11.2025"/>
    <x v="12"/>
    <s v="31.07.2026"/>
    <n v="31"/>
    <x v="0"/>
  </r>
  <r>
    <s v="TO"/>
    <n v="0"/>
    <n v="0"/>
    <n v="7"/>
    <n v="9583"/>
    <s v="NT314801"/>
    <s v="03 Aug 2026"/>
    <s v="03"/>
    <s v="Aug"/>
    <s v="10 Aug 2026"/>
    <s v="10"/>
    <s v="Aug"/>
    <n v="7"/>
    <n v="7"/>
    <n v="0"/>
    <n v="0"/>
    <s v="НОВОТОН - ЕООД"/>
    <x v="7"/>
    <n v="4"/>
    <n v="1"/>
    <n v="4220.3290906000002"/>
    <n v="602.90415580000001"/>
    <s v="Romania"/>
    <s v="19 Jan 2026 12:54"/>
    <s v="19 Jan 2026"/>
    <s v="Jan"/>
    <n v="0"/>
    <n v="0"/>
    <n v="0"/>
    <n v="7"/>
    <n v="0"/>
    <n v="7"/>
    <n v="0"/>
    <s v="19.01.2025"/>
    <x v="2"/>
    <s v="03.08.2026"/>
    <n v="32"/>
    <x v="0"/>
  </r>
  <r>
    <s v="TOPOLA SKIES"/>
    <n v="0"/>
    <n v="7"/>
    <n v="0"/>
    <n v="9425"/>
    <s v="443535"/>
    <s v="12 Sep 2026"/>
    <s v="12"/>
    <s v="Sep"/>
    <s v="19 Sep 2026"/>
    <s v="19"/>
    <s v="Sep"/>
    <n v="7"/>
    <n v="7"/>
    <n v="0"/>
    <n v="0"/>
    <s v="TOPOLA SKIES"/>
    <x v="0"/>
    <n v="3"/>
    <m/>
    <n v="2219.5440688990825"/>
    <n v="317.07772412844037"/>
    <m/>
    <s v="11 Jan 2026 12:03"/>
    <s v="11 Jan 2026"/>
    <s v="Jan"/>
    <n v="0"/>
    <n v="0"/>
    <n v="0"/>
    <n v="0"/>
    <n v="7"/>
    <n v="7"/>
    <n v="0"/>
    <s v="11.01.2025"/>
    <x v="1"/>
    <s v="12.09.2026"/>
    <n v="37"/>
    <x v="0"/>
  </r>
  <r>
    <s v="TO"/>
    <n v="0"/>
    <n v="5"/>
    <n v="0"/>
    <n v="8276"/>
    <s v="50955"/>
    <s v="20 Jun 2026"/>
    <s v="20"/>
    <s v="Jun"/>
    <s v="25 Jun 2026"/>
    <s v="25"/>
    <s v="Jun"/>
    <n v="5"/>
    <n v="5"/>
    <n v="0"/>
    <n v="0"/>
    <s v="КЛУБ МАГЕЛАН - ООД"/>
    <x v="6"/>
    <n v="2"/>
    <n v="1"/>
    <n v="1055.0724935000001"/>
    <n v="211.01449870000002"/>
    <m/>
    <s v="10 Nov 2025 11:09"/>
    <s v="10 Nov 2025"/>
    <s v="Nov"/>
    <n v="0"/>
    <n v="5"/>
    <n v="0"/>
    <n v="0"/>
    <n v="0"/>
    <n v="5"/>
    <n v="0"/>
    <s v="10.11.2025"/>
    <x v="11"/>
    <s v="20.06.2026"/>
    <n v="25"/>
    <x v="0"/>
  </r>
  <r>
    <s v="BOOKING"/>
    <n v="0"/>
    <n v="5"/>
    <n v="0"/>
    <n v="9414"/>
    <s v="6835904095"/>
    <s v="30 Jun 2026"/>
    <s v="30"/>
    <s v="Jun"/>
    <s v="05 Jul 2026"/>
    <s v="05"/>
    <s v="Jul"/>
    <n v="5"/>
    <n v="-25"/>
    <n v="1"/>
    <n v="4"/>
    <s v="BOOKING"/>
    <x v="4"/>
    <n v="2"/>
    <n v="2"/>
    <n v="2761.4884128440367"/>
    <n v="552.2976825688072"/>
    <s v="Romania"/>
    <s v="09 Jan 2026 21:08"/>
    <s v="09 Jan 2026"/>
    <s v="Jan"/>
    <n v="0"/>
    <n v="1"/>
    <n v="4"/>
    <n v="0"/>
    <n v="0"/>
    <n v="5"/>
    <n v="0"/>
    <s v="09.01.2025"/>
    <x v="1"/>
    <s v="30.06.2026"/>
    <n v="27"/>
    <x v="0"/>
  </r>
  <r>
    <s v="TO"/>
    <n v="0"/>
    <n v="6"/>
    <n v="0"/>
    <n v="9134"/>
    <s v="60407"/>
    <s v="21 Jun 2026"/>
    <s v="21"/>
    <s v="Jun"/>
    <s v="27 Jun 2026"/>
    <s v="27"/>
    <s v="Jun"/>
    <n v="6"/>
    <n v="6"/>
    <n v="0"/>
    <n v="0"/>
    <s v="КЛУБ МАГЕЛАН - ООД"/>
    <x v="2"/>
    <n v="2"/>
    <n v="0"/>
    <n v="1506.8496652000001"/>
    <n v="251.1416108666667"/>
    <s v="Romania"/>
    <s v="18 Dec 2025 11:14"/>
    <s v="18 Dec 2025"/>
    <s v="Dec"/>
    <n v="0"/>
    <n v="6"/>
    <n v="0"/>
    <n v="0"/>
    <n v="0"/>
    <n v="6"/>
    <n v="0"/>
    <s v="18.12.2025"/>
    <x v="10"/>
    <s v="21.06.2026"/>
    <n v="26"/>
    <x v="0"/>
  </r>
  <r>
    <s v="TO"/>
    <n v="0"/>
    <n v="6"/>
    <n v="0"/>
    <n v="8828"/>
    <s v="NT310193"/>
    <s v="28 Jun 2026"/>
    <s v="28"/>
    <s v="Jun"/>
    <s v="04 Jul 2026"/>
    <s v="04"/>
    <s v="Jul"/>
    <n v="6"/>
    <n v="-24"/>
    <n v="3"/>
    <n v="3"/>
    <s v="НОВОТОН - ЕООД"/>
    <x v="6"/>
    <n v="2"/>
    <n v="1"/>
    <n v="1567.5586284000001"/>
    <n v="261.25977140000003"/>
    <m/>
    <s v="26 Nov 2025 10:36"/>
    <s v="25 Nov 2025"/>
    <s v="Nov"/>
    <n v="0"/>
    <n v="3"/>
    <n v="3"/>
    <n v="0"/>
    <n v="0"/>
    <n v="6"/>
    <n v="0"/>
    <s v="26.11.2025"/>
    <x v="15"/>
    <s v="28.06.2026"/>
    <n v="27"/>
    <x v="0"/>
  </r>
  <r>
    <s v="TO"/>
    <n v="0"/>
    <n v="6"/>
    <n v="0"/>
    <n v="8335"/>
    <s v="1173255.220981"/>
    <s v="27 Jun 2026"/>
    <s v="27"/>
    <s v="Jun"/>
    <s v="03 Jul 2026"/>
    <s v="03"/>
    <s v="Jul"/>
    <n v="6"/>
    <n v="-24"/>
    <n v="4"/>
    <n v="2"/>
    <s v="СЛР-ХОЛИДЕЙ-СЪРВИС ЕООД"/>
    <x v="6"/>
    <n v="2"/>
    <n v="1"/>
    <n v="1446.9230339999999"/>
    <n v="241.15383899999998"/>
    <s v="Romania"/>
    <s v="11 Nov 2025 11:28"/>
    <s v="11 Nov 2025"/>
    <s v="Nov"/>
    <n v="0"/>
    <n v="4"/>
    <n v="2"/>
    <n v="0"/>
    <n v="0"/>
    <n v="6"/>
    <n v="0"/>
    <s v="11.11.2025"/>
    <x v="11"/>
    <s v="27.06.2026"/>
    <n v="26"/>
    <x v="0"/>
  </r>
  <r>
    <s v="TO"/>
    <n v="0"/>
    <n v="5"/>
    <n v="0"/>
    <n v="8474"/>
    <s v="1175582.221389"/>
    <s v="20 Jun 2026"/>
    <s v="20"/>
    <s v="Jun"/>
    <s v="25 Jun 2026"/>
    <s v="25"/>
    <s v="Jun"/>
    <n v="5"/>
    <n v="5"/>
    <n v="0"/>
    <n v="0"/>
    <s v="СЛР-ХОЛИДЕЙ-СЪРВИС ЕООД"/>
    <x v="3"/>
    <n v="1"/>
    <n v="1"/>
    <n v="761.11124449999988"/>
    <n v="152.22224889999998"/>
    <s v="Romania"/>
    <s v="14 Nov 2025 10:01"/>
    <s v="14 Nov 2025"/>
    <s v="Nov"/>
    <n v="0"/>
    <n v="5"/>
    <n v="0"/>
    <n v="0"/>
    <n v="0"/>
    <n v="5"/>
    <n v="0"/>
    <s v="14.11.2025"/>
    <x v="11"/>
    <s v="20.06.2026"/>
    <n v="25"/>
    <x v="0"/>
  </r>
  <r>
    <s v="TO"/>
    <n v="0"/>
    <n v="6"/>
    <n v="0"/>
    <n v="9174"/>
    <s v="60499"/>
    <s v="29 Jun 2026"/>
    <s v="29"/>
    <s v="Jun"/>
    <s v="05 Jul 2026"/>
    <s v="05"/>
    <s v="Jul"/>
    <n v="6"/>
    <n v="-24"/>
    <n v="2"/>
    <n v="4"/>
    <s v="КЛУБ МАГЕЛАН - ООД"/>
    <x v="6"/>
    <n v="2"/>
    <n v="2"/>
    <n v="1959.3896106"/>
    <n v="326.56493510000001"/>
    <s v="Romania"/>
    <s v="23 Dec 2025 14:50"/>
    <s v="23 Dec 2025"/>
    <s v="Dec"/>
    <n v="0"/>
    <n v="2"/>
    <n v="4"/>
    <n v="0"/>
    <n v="0"/>
    <n v="6"/>
    <n v="0"/>
    <s v="23.12.2025"/>
    <x v="21"/>
    <s v="29.06.2026"/>
    <n v="27"/>
    <x v="0"/>
  </r>
  <r>
    <s v="TO"/>
    <n v="0"/>
    <n v="6"/>
    <n v="0"/>
    <n v="8677"/>
    <s v="1177984.222457"/>
    <s v="29 Jun 2026"/>
    <s v="29"/>
    <s v="Jun"/>
    <s v="05 Jul 2026"/>
    <s v="05"/>
    <s v="Jul"/>
    <n v="6"/>
    <n v="-24"/>
    <n v="2"/>
    <n v="4"/>
    <s v="СЛР-ХОЛИДЕЙ-СЪРВИС ЕООД"/>
    <x v="3"/>
    <n v="2"/>
    <n v="1"/>
    <n v="1485.7658177999999"/>
    <n v="247.62763629999998"/>
    <s v="Romania"/>
    <s v="21 Nov 2025 11:43"/>
    <s v="21 Nov 2025"/>
    <s v="Nov"/>
    <n v="0"/>
    <n v="2"/>
    <n v="4"/>
    <n v="0"/>
    <n v="0"/>
    <n v="6"/>
    <n v="0"/>
    <s v="21.11.2025"/>
    <x v="12"/>
    <s v="29.06.2026"/>
    <n v="27"/>
    <x v="0"/>
  </r>
  <r>
    <s v="TO"/>
    <n v="0"/>
    <n v="5"/>
    <n v="0"/>
    <n v="8871"/>
    <s v="011924145"/>
    <s v="26 Jun 2026"/>
    <s v="26"/>
    <s v="Jun"/>
    <s v="01 Jul 2026"/>
    <s v="01"/>
    <s v="Jul"/>
    <n v="5"/>
    <n v="-25"/>
    <n v="5"/>
    <n v="0"/>
    <s v="СЪНИ ТУРС ООД"/>
    <x v="3"/>
    <n v="3"/>
    <n v="0"/>
    <n v="1810.707414"/>
    <n v="362.14148280000001"/>
    <s v="Bulgaria"/>
    <s v="27 Nov 2025 12:30"/>
    <s v="27 Nov 2025"/>
    <s v="Nov"/>
    <n v="0"/>
    <n v="5"/>
    <n v="0"/>
    <n v="0"/>
    <n v="0"/>
    <n v="5"/>
    <n v="0"/>
    <s v="27.11.2025"/>
    <x v="15"/>
    <s v="26.06.2026"/>
    <n v="26"/>
    <x v="0"/>
  </r>
  <r>
    <s v="TO"/>
    <n v="0"/>
    <n v="5"/>
    <n v="0"/>
    <n v="8473"/>
    <s v="1175587.221388"/>
    <s v="20 Jun 2026"/>
    <s v="20"/>
    <s v="Jun"/>
    <s v="25 Jun 2026"/>
    <s v="25"/>
    <s v="Jun"/>
    <n v="5"/>
    <n v="5"/>
    <n v="0"/>
    <n v="0"/>
    <s v="СЛР-ХОЛИДЕЙ-СЪРВИС ЕООД"/>
    <x v="4"/>
    <n v="2"/>
    <n v="1"/>
    <n v="1087.3436885000001"/>
    <n v="217.46873770000002"/>
    <s v="Romania"/>
    <s v="14 Nov 2025 10:01"/>
    <s v="14 Nov 2025"/>
    <s v="Nov"/>
    <n v="0"/>
    <n v="5"/>
    <n v="0"/>
    <n v="0"/>
    <n v="0"/>
    <n v="5"/>
    <n v="0"/>
    <s v="14.11.2025"/>
    <x v="11"/>
    <s v="20.06.2026"/>
    <n v="25"/>
    <x v="0"/>
  </r>
  <r>
    <s v="BOOKING"/>
    <n v="0"/>
    <n v="4"/>
    <n v="0"/>
    <n v="9424"/>
    <s v="6343428945"/>
    <s v="20 Jun 2026"/>
    <s v="20"/>
    <s v="Jun"/>
    <s v="24 Jun 2026"/>
    <s v="24"/>
    <s v="Jun"/>
    <n v="4"/>
    <n v="4"/>
    <n v="0"/>
    <n v="0"/>
    <s v="BOOKING"/>
    <x v="2"/>
    <n v="1"/>
    <n v="2"/>
    <n v="1453.4149541284403"/>
    <n v="363.35373853211007"/>
    <s v="Bulgaria"/>
    <s v="11 Jan 2026 10:08"/>
    <s v="11 Jan 2026"/>
    <s v="Jan"/>
    <n v="0"/>
    <n v="4"/>
    <n v="0"/>
    <n v="0"/>
    <n v="0"/>
    <n v="4"/>
    <n v="0"/>
    <s v="11.01.2025"/>
    <x v="1"/>
    <s v="20.06.2026"/>
    <n v="25"/>
    <x v="1"/>
  </r>
  <r>
    <s v="TO"/>
    <n v="0"/>
    <n v="5"/>
    <n v="0"/>
    <n v="8903"/>
    <s v="97010"/>
    <s v="21 Jun 2026"/>
    <s v="21"/>
    <s v="Jun"/>
    <s v="26 Jun 2026"/>
    <s v="26"/>
    <s v="Jun"/>
    <n v="5"/>
    <n v="5"/>
    <n v="0"/>
    <n v="0"/>
    <s v="ДЕСТИНЕЙШЪН ТУРИСТИК СЪРВИСИС - ЕООД"/>
    <x v="3"/>
    <n v="2"/>
    <n v="1"/>
    <n v="1210.65877"/>
    <n v="242.131754"/>
    <m/>
    <s v="28 Nov 2025 15:32"/>
    <s v="28 Nov 2025"/>
    <s v="Nov"/>
    <n v="0"/>
    <n v="5"/>
    <n v="0"/>
    <n v="0"/>
    <n v="0"/>
    <n v="5"/>
    <n v="0"/>
    <s v="28.11.2025"/>
    <x v="15"/>
    <s v="21.06.2026"/>
    <n v="26"/>
    <x v="0"/>
  </r>
  <r>
    <s v="TO"/>
    <n v="0"/>
    <n v="8"/>
    <n v="0"/>
    <n v="8358"/>
    <s v="1174631.221009"/>
    <s v="21 Jun 2026"/>
    <s v="21"/>
    <s v="Jun"/>
    <s v="29 Jun 2026"/>
    <s v="29"/>
    <s v="Jun"/>
    <n v="8"/>
    <n v="8"/>
    <n v="0"/>
    <n v="0"/>
    <s v="СЛР-ХОЛИДЕЙ-СЪРВИС ЕООД"/>
    <x v="3"/>
    <n v="1"/>
    <n v="1"/>
    <n v="1302.1916139999998"/>
    <n v="162.77395174999998"/>
    <s v="Romania"/>
    <s v="11 Nov 2025 14:28"/>
    <s v="11 Nov 2025"/>
    <s v="Nov"/>
    <n v="0"/>
    <n v="8"/>
    <n v="0"/>
    <n v="0"/>
    <n v="0"/>
    <n v="8"/>
    <n v="0"/>
    <s v="11.11.2025"/>
    <x v="11"/>
    <s v="21.06.2026"/>
    <n v="26"/>
    <x v="0"/>
  </r>
  <r>
    <s v="BOOKING"/>
    <n v="2"/>
    <n v="0"/>
    <n v="0"/>
    <n v="9430"/>
    <s v="6413029491"/>
    <s v="03 Jun 2026"/>
    <s v="03"/>
    <s v="Jun"/>
    <s v="05 Jun 2026"/>
    <s v="05"/>
    <s v="Jun"/>
    <n v="2"/>
    <n v="2"/>
    <n v="0"/>
    <n v="0"/>
    <s v="BOOKING"/>
    <x v="4"/>
    <n v="2"/>
    <n v="2"/>
    <n v="643.12714550458713"/>
    <n v="321.56357275229357"/>
    <s v="Romania"/>
    <s v="11 Jan 2026 21:46"/>
    <s v="11 Jan 2026"/>
    <s v="Jan"/>
    <n v="0"/>
    <n v="2"/>
    <n v="0"/>
    <n v="0"/>
    <n v="0"/>
    <n v="2"/>
    <n v="0"/>
    <s v="11.01.2025"/>
    <x v="1"/>
    <s v="03.06.2026"/>
    <n v="23"/>
    <x v="1"/>
  </r>
  <r>
    <s v="TO"/>
    <n v="0"/>
    <n v="6"/>
    <n v="0"/>
    <n v="8854"/>
    <s v="1179573.223106"/>
    <s v="28 Jun 2026"/>
    <s v="28"/>
    <s v="Jun"/>
    <s v="04 Jul 2026"/>
    <s v="04"/>
    <s v="Jul"/>
    <n v="6"/>
    <n v="-24"/>
    <n v="3"/>
    <n v="3"/>
    <s v="СЛР-ХОЛИДЕЙ-СЪРВИС ЕООД"/>
    <x v="7"/>
    <n v="4"/>
    <n v="1"/>
    <n v="3009.0835715999997"/>
    <n v="501.51392859999993"/>
    <s v="Romania"/>
    <s v="26 Nov 2025 18:12"/>
    <s v="26 Nov 2025"/>
    <s v="Nov"/>
    <n v="0"/>
    <n v="3"/>
    <n v="3"/>
    <n v="0"/>
    <n v="0"/>
    <n v="6"/>
    <n v="0"/>
    <s v="26.11.2025"/>
    <x v="15"/>
    <s v="28.06.2026"/>
    <n v="27"/>
    <x v="0"/>
  </r>
  <r>
    <s v="TO"/>
    <n v="0"/>
    <n v="5"/>
    <n v="0"/>
    <n v="8168"/>
    <s v="1172230.220335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8"/>
    <s v="07 Nov 2025"/>
    <s v="Nov"/>
    <n v="0"/>
    <n v="5"/>
    <n v="0"/>
    <n v="0"/>
    <n v="0"/>
    <n v="5"/>
    <n v="0"/>
    <s v="07.11.2025"/>
    <x v="3"/>
    <s v="25.06.2026"/>
    <n v="26"/>
    <x v="0"/>
  </r>
  <r>
    <s v="TO"/>
    <n v="0"/>
    <n v="7"/>
    <n v="0"/>
    <n v="8592"/>
    <s v="NT309037"/>
    <s v="28 Jun 2026"/>
    <s v="28"/>
    <s v="Jun"/>
    <s v="05 Jul 2026"/>
    <s v="05"/>
    <s v="Jul"/>
    <n v="7"/>
    <n v="-23"/>
    <n v="3"/>
    <n v="4"/>
    <s v="НОВОТОН - ЕООД"/>
    <x v="6"/>
    <n v="1"/>
    <n v="1"/>
    <n v="1181.6538111"/>
    <n v="168.8076873"/>
    <m/>
    <s v="18 Nov 2025 11:23"/>
    <s v="18 Nov 2025"/>
    <s v="Nov"/>
    <n v="0"/>
    <n v="3"/>
    <n v="4"/>
    <n v="0"/>
    <n v="0"/>
    <n v="7"/>
    <n v="0"/>
    <s v="18.11.2025"/>
    <x v="12"/>
    <s v="28.06.2026"/>
    <n v="27"/>
    <x v="0"/>
  </r>
  <r>
    <s v="TO"/>
    <n v="5"/>
    <n v="0"/>
    <n v="0"/>
    <n v="8637"/>
    <s v="17201"/>
    <s v="01 Jun 2026"/>
    <s v="01"/>
    <s v="Jun"/>
    <s v="06 Jun 2026"/>
    <s v="06"/>
    <s v="Jun"/>
    <n v="5"/>
    <n v="5"/>
    <n v="0"/>
    <n v="0"/>
    <s v="КЛУБ МАГЕЛАН - ООД"/>
    <x v="3"/>
    <n v="2"/>
    <n v="1"/>
    <n v="785.95028550000006"/>
    <n v="157.19005710000002"/>
    <m/>
    <s v="20 Nov 2025 10:39"/>
    <s v="20 Nov 2025"/>
    <s v="Nov"/>
    <n v="0"/>
    <n v="5"/>
    <n v="0"/>
    <n v="0"/>
    <n v="0"/>
    <n v="5"/>
    <n v="0"/>
    <s v="20.11.2025"/>
    <x v="12"/>
    <s v="01.06.2026"/>
    <n v="23"/>
    <x v="0"/>
  </r>
  <r>
    <s v="TO"/>
    <n v="0"/>
    <n v="3"/>
    <n v="0"/>
    <n v="9450"/>
    <s v="1187003.227717"/>
    <s v="21 Jun 2026"/>
    <s v="21"/>
    <s v="Jun"/>
    <s v="24 Jun 2026"/>
    <s v="24"/>
    <s v="Jun"/>
    <n v="3"/>
    <n v="3"/>
    <n v="0"/>
    <n v="0"/>
    <s v="СЛР-ХОЛИДЕЙ-СЪРВИС ЕООД"/>
    <x v="1"/>
    <n v="4"/>
    <n v="1"/>
    <n v="1937.9145972000001"/>
    <n v="645.9715324"/>
    <s v="Romania"/>
    <s v="12 Jan 2026 11:40"/>
    <s v="12 Jan 2026"/>
    <s v="Jan"/>
    <n v="0"/>
    <n v="3"/>
    <n v="0"/>
    <n v="0"/>
    <n v="0"/>
    <n v="3"/>
    <n v="0"/>
    <s v="12.01.2025"/>
    <x v="7"/>
    <s v="21.06.2026"/>
    <n v="26"/>
    <x v="0"/>
  </r>
  <r>
    <s v="TO"/>
    <n v="0"/>
    <n v="5"/>
    <n v="0"/>
    <n v="8161"/>
    <s v="1172230.220328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6"/>
    <s v="07 Nov 2025"/>
    <s v="Nov"/>
    <n v="0"/>
    <n v="5"/>
    <n v="0"/>
    <n v="0"/>
    <n v="0"/>
    <n v="5"/>
    <n v="0"/>
    <s v="07.11.2025"/>
    <x v="3"/>
    <s v="25.06.2026"/>
    <n v="26"/>
    <x v="0"/>
  </r>
  <r>
    <s v="BOOKING"/>
    <n v="0"/>
    <n v="2"/>
    <n v="0"/>
    <n v="8886"/>
    <s v="6359022473"/>
    <s v="22 Jun 2026"/>
    <s v="22"/>
    <s v="Jun"/>
    <s v="24 Jun 2026"/>
    <s v="24"/>
    <s v="Jun"/>
    <n v="2"/>
    <n v="2"/>
    <n v="0"/>
    <n v="0"/>
    <s v="BOOKING"/>
    <x v="6"/>
    <n v="2"/>
    <n v="0"/>
    <n v="730.26026917431193"/>
    <n v="365.13013458715596"/>
    <s v="Romania"/>
    <s v="28 Nov 2025 09:28"/>
    <s v="28 Nov 2025"/>
    <s v="Nov"/>
    <n v="0"/>
    <n v="2"/>
    <n v="0"/>
    <n v="0"/>
    <n v="0"/>
    <n v="2"/>
    <n v="0"/>
    <s v="28.11.2025"/>
    <x v="15"/>
    <s v="22.06.2026"/>
    <n v="26"/>
    <x v="0"/>
  </r>
  <r>
    <s v="TO"/>
    <n v="2"/>
    <n v="6"/>
    <n v="0"/>
    <n v="8361"/>
    <s v="1174667.221016"/>
    <s v="13 Jun 2026"/>
    <s v="13"/>
    <s v="Jun"/>
    <s v="21 Jun 2026"/>
    <s v="21"/>
    <s v="Jun"/>
    <n v="8"/>
    <n v="8"/>
    <n v="0"/>
    <n v="0"/>
    <s v="СЛР-ХОЛИДЕЙ-СЪРВИС ЕООД"/>
    <x v="1"/>
    <n v="3"/>
    <n v="2"/>
    <n v="2842.2903891999999"/>
    <n v="355.28629864999999"/>
    <s v="Romania"/>
    <s v="11 Nov 2025 15:17"/>
    <s v="11 Nov 2025"/>
    <s v="Nov"/>
    <n v="0"/>
    <n v="8"/>
    <n v="0"/>
    <n v="0"/>
    <n v="0"/>
    <n v="8"/>
    <n v="0"/>
    <s v="11.11.2025"/>
    <x v="11"/>
    <s v="13.06.2026"/>
    <n v="24"/>
    <x v="0"/>
  </r>
  <r>
    <s v="TO"/>
    <n v="0"/>
    <n v="7"/>
    <n v="0"/>
    <n v="8116"/>
    <s v="1170811.219779"/>
    <s v="20 Jun 2026"/>
    <s v="20"/>
    <s v="Jun"/>
    <s v="27 Jun 2026"/>
    <s v="27"/>
    <s v="Jun"/>
    <n v="7"/>
    <n v="7"/>
    <n v="0"/>
    <n v="0"/>
    <s v="СЛР-ХОЛИДЕЙ-СЪРВИС ЕООД"/>
    <x v="5"/>
    <n v="2"/>
    <n v="1"/>
    <n v="1968.6993614"/>
    <n v="281.24276591428571"/>
    <s v="Romania"/>
    <s v="31 Oct 2025 16:46"/>
    <s v="31 Oct 2025"/>
    <s v="Oct"/>
    <n v="0"/>
    <n v="7"/>
    <n v="0"/>
    <n v="0"/>
    <n v="0"/>
    <n v="7"/>
    <n v="0"/>
    <s v="31.10.2025"/>
    <x v="4"/>
    <s v="20.06.2026"/>
    <n v="25"/>
    <x v="0"/>
  </r>
  <r>
    <s v="TO"/>
    <n v="0"/>
    <n v="6"/>
    <n v="0"/>
    <n v="8573"/>
    <s v="1176788.221911"/>
    <s v="22 Jun 2026"/>
    <s v="22"/>
    <s v="Jun"/>
    <s v="28 Jun 2026"/>
    <s v="28"/>
    <s v="Jun"/>
    <n v="6"/>
    <n v="6"/>
    <n v="0"/>
    <n v="0"/>
    <s v="СЛР-ХОЛИДЕЙ-СЪРВИС ЕООД"/>
    <x v="6"/>
    <n v="2"/>
    <n v="0"/>
    <n v="1356.5050131"/>
    <n v="226.08416885"/>
    <s v="Romania"/>
    <s v="17 Nov 2025 18:18"/>
    <s v="17 Nov 2025"/>
    <s v="Nov"/>
    <n v="0"/>
    <n v="6"/>
    <n v="0"/>
    <n v="0"/>
    <n v="0"/>
    <n v="6"/>
    <n v="0"/>
    <s v="17.11.2025"/>
    <x v="12"/>
    <s v="22.06.2026"/>
    <n v="26"/>
    <x v="0"/>
  </r>
  <r>
    <s v="TO"/>
    <n v="0"/>
    <n v="5"/>
    <n v="0"/>
    <n v="9170"/>
    <s v="2316779"/>
    <s v="29 Jun 2026"/>
    <s v="29"/>
    <s v="Jun"/>
    <s v="04 Jul 2026"/>
    <s v="04"/>
    <s v="Jul"/>
    <n v="5"/>
    <n v="-25"/>
    <n v="2"/>
    <n v="3"/>
    <s v="ТУРИСТИЧЕСКА АГЕНЦИЯ СОЛВЕКС - ЕООД"/>
    <x v="6"/>
    <n v="2"/>
    <n v="1"/>
    <n v="1306.298857"/>
    <n v="261.25977139999998"/>
    <s v="Romania"/>
    <s v="23 Dec 2025 11:35"/>
    <s v="23 Dec 2025"/>
    <s v="Dec"/>
    <n v="0"/>
    <n v="2"/>
    <n v="3"/>
    <n v="0"/>
    <n v="0"/>
    <n v="5"/>
    <n v="0"/>
    <s v="23.12.2025"/>
    <x v="21"/>
    <s v="29.06.2026"/>
    <n v="27"/>
    <x v="0"/>
  </r>
  <r>
    <s v="TO"/>
    <n v="0"/>
    <n v="7"/>
    <n v="0"/>
    <n v="8436"/>
    <s v="NT308366"/>
    <s v="27 Jun 2026"/>
    <s v="27"/>
    <s v="Jun"/>
    <s v="04 Jul 2026"/>
    <s v="04"/>
    <s v="Jul"/>
    <n v="7"/>
    <n v="-23"/>
    <n v="4"/>
    <n v="3"/>
    <s v="НОВОТОН - ЕООД"/>
    <x v="4"/>
    <n v="2"/>
    <n v="1"/>
    <n v="1733.3934540999999"/>
    <n v="247.62763629999998"/>
    <m/>
    <s v="13 Nov 2025 07:46"/>
    <s v="12 Nov 2025"/>
    <s v="Nov"/>
    <n v="0"/>
    <n v="4"/>
    <n v="3"/>
    <n v="0"/>
    <n v="0"/>
    <n v="7"/>
    <n v="0"/>
    <s v="13.11.2025"/>
    <x v="11"/>
    <s v="27.06.2026"/>
    <n v="26"/>
    <x v="0"/>
  </r>
  <r>
    <s v="TO"/>
    <n v="0"/>
    <n v="6"/>
    <n v="0"/>
    <n v="9443"/>
    <s v="28520"/>
    <s v="26 Jun 2026"/>
    <s v="26"/>
    <s v="Jun"/>
    <s v="02 Jul 2026"/>
    <s v="02"/>
    <s v="Jul"/>
    <n v="6"/>
    <n v="-24"/>
    <n v="5"/>
    <n v="1"/>
    <s v="КЛУБ МАГЕЛАН - ООД"/>
    <x v="3"/>
    <n v="2"/>
    <n v="2"/>
    <n v="2166.6293574000001"/>
    <n v="361.10489290000004"/>
    <s v="Romania"/>
    <s v="12 Jan 2026 09:53"/>
    <s v="10 Jan 2026"/>
    <s v="Jan"/>
    <n v="0"/>
    <n v="5"/>
    <n v="1"/>
    <n v="0"/>
    <n v="0"/>
    <n v="6"/>
    <n v="0"/>
    <s v="12.01.2025"/>
    <x v="7"/>
    <s v="26.06.2026"/>
    <n v="26"/>
    <x v="0"/>
  </r>
  <r>
    <s v="TO"/>
    <n v="0"/>
    <n v="7"/>
    <n v="0"/>
    <n v="8813"/>
    <s v="1179108.222935"/>
    <s v="22 Jun 2026"/>
    <s v="22"/>
    <s v="Jun"/>
    <s v="29 Jun 2026"/>
    <s v="29"/>
    <s v="Jun"/>
    <n v="7"/>
    <n v="7"/>
    <n v="0"/>
    <n v="0"/>
    <s v="СЛР-ХОЛИДЕЙ-СЪРВИС ЕООД"/>
    <x v="3"/>
    <n v="2"/>
    <n v="2"/>
    <n v="2224.7761833"/>
    <n v="317.82516904285711"/>
    <s v="Romania"/>
    <s v="25 Nov 2025 14:04"/>
    <s v="25 Nov 2025"/>
    <s v="Nov"/>
    <n v="0"/>
    <n v="7"/>
    <n v="0"/>
    <n v="0"/>
    <n v="0"/>
    <n v="7"/>
    <n v="0"/>
    <s v="25.11.2025"/>
    <x v="15"/>
    <s v="22.06.2026"/>
    <n v="26"/>
    <x v="0"/>
  </r>
  <r>
    <s v="TO"/>
    <n v="0"/>
    <n v="6"/>
    <n v="0"/>
    <n v="8897"/>
    <s v="1180149.223353"/>
    <s v="22 Jun 2026"/>
    <s v="22"/>
    <s v="Jun"/>
    <s v="28 Jun 2026"/>
    <s v="28"/>
    <s v="Jun"/>
    <n v="6"/>
    <n v="6"/>
    <n v="0"/>
    <n v="0"/>
    <s v="СЛР-ХОЛИДЕЙ-СЪРВИС ЕООД"/>
    <x v="2"/>
    <n v="2"/>
    <n v="1"/>
    <n v="1539.5120262"/>
    <n v="256.58533770000003"/>
    <s v="Romania"/>
    <s v="28 Nov 2025 12:48"/>
    <s v="28 Nov 2025"/>
    <s v="Nov"/>
    <n v="0"/>
    <n v="6"/>
    <n v="0"/>
    <n v="0"/>
    <n v="0"/>
    <n v="6"/>
    <n v="0"/>
    <s v="28.11.2025"/>
    <x v="15"/>
    <s v="22.06.2026"/>
    <n v="26"/>
    <x v="0"/>
  </r>
  <r>
    <s v="TOPOLA SKIES"/>
    <n v="0"/>
    <n v="5"/>
    <n v="0"/>
    <n v="8131"/>
    <s v="403621"/>
    <s v="25 Jun 2026"/>
    <s v="25"/>
    <s v="Jun"/>
    <s v="30 Jun 2026"/>
    <s v="30"/>
    <s v="Jun"/>
    <n v="5"/>
    <n v="5"/>
    <n v="0"/>
    <n v="0"/>
    <s v="TOPOLA SKIES"/>
    <x v="7"/>
    <n v="1"/>
    <n v="5"/>
    <n v="2777.6374678899078"/>
    <n v="555.52749357798155"/>
    <m/>
    <s v="06 Nov 2025 09:28"/>
    <s v="06 Nov 2025"/>
    <s v="Nov"/>
    <n v="0"/>
    <n v="5"/>
    <n v="0"/>
    <n v="0"/>
    <n v="0"/>
    <n v="5"/>
    <n v="0"/>
    <s v="06.11.2025"/>
    <x v="3"/>
    <s v="25.06.2026"/>
    <n v="26"/>
    <x v="0"/>
  </r>
  <r>
    <s v="TO"/>
    <n v="0"/>
    <n v="5"/>
    <n v="0"/>
    <n v="8471"/>
    <s v="1175639.221369"/>
    <s v="29 Jun 2026"/>
    <s v="29"/>
    <s v="Jun"/>
    <s v="04 Jul 2026"/>
    <s v="04"/>
    <s v="Jul"/>
    <n v="5"/>
    <n v="-25"/>
    <n v="2"/>
    <n v="3"/>
    <s v="СЛР-ХОЛИДЕЙ-СЪРВИС ЕООД"/>
    <x v="1"/>
    <n v="4"/>
    <n v="1"/>
    <n v="2207.0563634999999"/>
    <n v="441.41127269999998"/>
    <s v="Romania"/>
    <s v="14 Nov 2025 09:43"/>
    <s v="14 Nov 2025"/>
    <s v="Nov"/>
    <n v="0"/>
    <n v="2"/>
    <n v="3"/>
    <n v="0"/>
    <n v="0"/>
    <n v="5"/>
    <n v="0"/>
    <s v="14.11.2025"/>
    <x v="11"/>
    <s v="29.06.2026"/>
    <n v="27"/>
    <x v="0"/>
  </r>
  <r>
    <s v="TO"/>
    <n v="0"/>
    <n v="5"/>
    <n v="0"/>
    <n v="8389"/>
    <s v="1174864.221073"/>
    <s v="20 Jun 2026"/>
    <s v="20"/>
    <s v="Jun"/>
    <s v="25 Jun 2026"/>
    <s v="25"/>
    <s v="Jun"/>
    <n v="5"/>
    <n v="5"/>
    <n v="0"/>
    <n v="0"/>
    <s v="СЛР-ХОЛИДЕЙ-СЪРВИС ЕООД"/>
    <x v="2"/>
    <n v="2"/>
    <n v="1"/>
    <n v="1108.8578185000001"/>
    <n v="221.77156370000003"/>
    <s v="Romania"/>
    <s v="11 Nov 2025 22:38"/>
    <s v="11 Nov 2025"/>
    <s v="Nov"/>
    <n v="0"/>
    <n v="5"/>
    <n v="0"/>
    <n v="0"/>
    <n v="0"/>
    <n v="5"/>
    <n v="0"/>
    <s v="11.11.2025"/>
    <x v="11"/>
    <s v="20.06.2026"/>
    <n v="25"/>
    <x v="0"/>
  </r>
  <r>
    <s v="TO"/>
    <n v="0"/>
    <n v="5"/>
    <n v="0"/>
    <n v="8165"/>
    <s v="1172230.220332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7"/>
    <s v="07 Nov 2025"/>
    <s v="Nov"/>
    <n v="0"/>
    <n v="5"/>
    <n v="0"/>
    <n v="0"/>
    <n v="0"/>
    <n v="5"/>
    <n v="0"/>
    <s v="07.11.2025"/>
    <x v="3"/>
    <s v="25.06.2026"/>
    <n v="26"/>
    <x v="0"/>
  </r>
  <r>
    <s v="TO"/>
    <n v="0"/>
    <n v="7"/>
    <n v="0"/>
    <n v="8455"/>
    <s v="NT308441"/>
    <s v="27 Jun 2026"/>
    <s v="27"/>
    <s v="Jun"/>
    <s v="04 Jul 2026"/>
    <s v="04"/>
    <s v="Jul"/>
    <n v="7"/>
    <n v="-23"/>
    <n v="4"/>
    <n v="3"/>
    <s v="НОВОТОН - ЕООД"/>
    <x v="6"/>
    <n v="2"/>
    <n v="2"/>
    <n v="2110.1645453000001"/>
    <n v="301.45207790000001"/>
    <m/>
    <s v="13 Nov 2025 12:39"/>
    <s v="13 Nov 2025"/>
    <s v="Nov"/>
    <n v="0"/>
    <n v="4"/>
    <n v="3"/>
    <n v="0"/>
    <n v="0"/>
    <n v="7"/>
    <n v="0"/>
    <s v="13.11.2025"/>
    <x v="11"/>
    <s v="27.06.2026"/>
    <n v="26"/>
    <x v="0"/>
  </r>
  <r>
    <s v="TO"/>
    <n v="0"/>
    <n v="7"/>
    <n v="0"/>
    <n v="9456"/>
    <s v="28532"/>
    <s v="29 Jun 2026"/>
    <s v="29"/>
    <s v="Jun"/>
    <s v="06 Jul 2026"/>
    <s v="06"/>
    <s v="Jul"/>
    <n v="7"/>
    <n v="-23"/>
    <n v="2"/>
    <n v="5"/>
    <s v="КЛУБ МАГЕЛАН - ООД"/>
    <x v="0"/>
    <n v="3"/>
    <n v="1"/>
    <n v="3062.2234727"/>
    <n v="437.4604961"/>
    <s v="Romania"/>
    <s v="12 Jan 2026 15:14"/>
    <s v="12 Jan 2026"/>
    <s v="Jan"/>
    <n v="0"/>
    <n v="2"/>
    <n v="5"/>
    <n v="0"/>
    <n v="0"/>
    <n v="7"/>
    <n v="0"/>
    <s v="12.01.2025"/>
    <x v="7"/>
    <s v="29.06.2026"/>
    <n v="27"/>
    <x v="0"/>
  </r>
  <r>
    <s v="TO"/>
    <n v="0"/>
    <n v="5"/>
    <n v="0"/>
    <n v="8359"/>
    <s v="1174700.221013"/>
    <s v="20 Jun 2026"/>
    <s v="20"/>
    <s v="Jun"/>
    <s v="25 Jun 2026"/>
    <s v="25"/>
    <s v="Jun"/>
    <n v="5"/>
    <n v="5"/>
    <n v="0"/>
    <n v="0"/>
    <s v="СЛР-ХОЛИДЕЙ-СЪРВИС ЕООД"/>
    <x v="4"/>
    <n v="2"/>
    <n v="1"/>
    <n v="1087.3436885000001"/>
    <n v="217.46873770000002"/>
    <s v="Romania"/>
    <s v="11 Nov 2025 15:13"/>
    <s v="11 Nov 2025"/>
    <s v="Nov"/>
    <n v="0"/>
    <n v="5"/>
    <n v="0"/>
    <n v="0"/>
    <n v="0"/>
    <n v="5"/>
    <n v="0"/>
    <s v="11.11.2025"/>
    <x v="11"/>
    <s v="20.06.2026"/>
    <n v="25"/>
    <x v="0"/>
  </r>
  <r>
    <s v="TO"/>
    <n v="0"/>
    <n v="5"/>
    <n v="0"/>
    <n v="8794"/>
    <s v="2859"/>
    <s v="20 Jun 2026"/>
    <s v="20"/>
    <s v="Jun"/>
    <s v="25 Jun 2026"/>
    <s v="25"/>
    <s v="Jun"/>
    <n v="5"/>
    <n v="5"/>
    <n v="0"/>
    <n v="0"/>
    <s v="КЛУБ МАГЕЛАН - ООД"/>
    <x v="2"/>
    <n v="2"/>
    <n v="1"/>
    <n v="0"/>
    <n v="0"/>
    <m/>
    <s v="24 Nov 2025 17:36"/>
    <s v="24 Nov 2025"/>
    <s v="Nov"/>
    <n v="0"/>
    <n v="5"/>
    <n v="0"/>
    <n v="0"/>
    <n v="0"/>
    <n v="5"/>
    <n v="0"/>
    <s v="24.11.2025"/>
    <x v="15"/>
    <s v="20.06.2026"/>
    <n v="25"/>
    <x v="1"/>
  </r>
  <r>
    <s v="TOPOLA SKIES"/>
    <n v="0"/>
    <n v="5"/>
    <n v="0"/>
    <n v="8712"/>
    <s v="413073"/>
    <s v="22 Jun 2026"/>
    <s v="22"/>
    <s v="Jun"/>
    <s v="27 Jun 2026"/>
    <s v="27"/>
    <s v="Jun"/>
    <n v="5"/>
    <n v="5"/>
    <n v="0"/>
    <n v="0"/>
    <s v="TOPOLA SKIES"/>
    <x v="3"/>
    <n v="2"/>
    <n v="1"/>
    <n v="1311.3032697247704"/>
    <n v="262.26065394495413"/>
    <m/>
    <s v="22 Nov 2025 21:42"/>
    <s v="22 Nov 2025"/>
    <s v="Nov"/>
    <n v="0"/>
    <n v="5"/>
    <n v="0"/>
    <n v="0"/>
    <n v="0"/>
    <n v="5"/>
    <n v="0"/>
    <s v="22.11.2025"/>
    <x v="12"/>
    <s v="22.06.2026"/>
    <n v="26"/>
    <x v="0"/>
  </r>
  <r>
    <s v="TO"/>
    <n v="0"/>
    <n v="6"/>
    <n v="0"/>
    <n v="8299"/>
    <s v="1172184.220254"/>
    <s v="21 Jun 2026"/>
    <s v="21"/>
    <s v="Jun"/>
    <s v="27 Jun 2026"/>
    <s v="27"/>
    <s v="Jun"/>
    <n v="6"/>
    <n v="6"/>
    <n v="0"/>
    <n v="0"/>
    <s v="СЛР-ХОЛИДЕЙ-СЪРВИС ЕООД"/>
    <x v="4"/>
    <n v="2"/>
    <n v="1"/>
    <n v="1365.1302234"/>
    <n v="227.52170390000001"/>
    <s v="Romania"/>
    <s v="10 Nov 2025 15:39"/>
    <s v="07 Nov 2025"/>
    <s v="Nov"/>
    <n v="0"/>
    <n v="6"/>
    <n v="0"/>
    <n v="0"/>
    <n v="0"/>
    <n v="6"/>
    <n v="0"/>
    <s v="10.11.2025"/>
    <x v="11"/>
    <s v="21.06.2026"/>
    <n v="26"/>
    <x v="0"/>
  </r>
  <r>
    <s v="TO"/>
    <n v="0"/>
    <n v="5"/>
    <n v="0"/>
    <n v="8069"/>
    <s v="0049"/>
    <s v="19 Jun 2026"/>
    <s v="19"/>
    <s v="Jun"/>
    <s v="24 Jun 2026"/>
    <s v="24"/>
    <s v="Jun"/>
    <n v="5"/>
    <n v="5"/>
    <n v="0"/>
    <n v="0"/>
    <s v="ТЕДИ - КАМ - ЕООД"/>
    <x v="3"/>
    <n v="2"/>
    <n v="1"/>
    <n v="1177.9964089999999"/>
    <n v="235.59928179999997"/>
    <s v="Romania"/>
    <s v="27 Oct 2025 16:04"/>
    <s v="16 Oct 2025"/>
    <s v="Oct"/>
    <n v="0"/>
    <n v="5"/>
    <n v="0"/>
    <n v="0"/>
    <n v="0"/>
    <n v="5"/>
    <n v="0"/>
    <s v="27.10.2025"/>
    <x v="4"/>
    <s v="19.06.2026"/>
    <n v="25"/>
    <x v="0"/>
  </r>
  <r>
    <s v="TO"/>
    <n v="0"/>
    <n v="5"/>
    <n v="0"/>
    <n v="8663"/>
    <s v="1177788.222426"/>
    <s v="20 Jun 2026"/>
    <s v="20"/>
    <s v="Jun"/>
    <s v="25 Jun 2026"/>
    <s v="25"/>
    <s v="Jun"/>
    <n v="5"/>
    <n v="5"/>
    <n v="0"/>
    <n v="0"/>
    <s v="СЛР-ХОЛИДЕЙ-СЪРВИС ЕООД"/>
    <x v="4"/>
    <n v="2"/>
    <n v="2"/>
    <n v="761.11124449999988"/>
    <n v="152.22224889999998"/>
    <s v="Romania"/>
    <s v="21 Nov 2025 09:57"/>
    <s v="21 Nov 2025"/>
    <s v="Nov"/>
    <n v="0"/>
    <n v="5"/>
    <n v="0"/>
    <n v="0"/>
    <n v="0"/>
    <n v="5"/>
    <n v="0"/>
    <s v="21.11.2025"/>
    <x v="12"/>
    <s v="20.06.2026"/>
    <n v="25"/>
    <x v="0"/>
  </r>
  <r>
    <s v="BOOKING"/>
    <n v="0"/>
    <n v="3"/>
    <n v="0"/>
    <n v="9334"/>
    <s v="5066034994"/>
    <s v="27 Jun 2026"/>
    <s v="27"/>
    <s v="Jun"/>
    <s v="30 Jun 2026"/>
    <s v="30"/>
    <s v="Jun"/>
    <n v="3"/>
    <n v="3"/>
    <n v="0"/>
    <n v="0"/>
    <s v="BOOKING"/>
    <x v="4"/>
    <n v="2"/>
    <n v="1"/>
    <n v="1325.5144381651376"/>
    <n v="441.83814605504585"/>
    <s v="Bulgaria"/>
    <s v="02 Jan 2026 22:56"/>
    <s v="02 Jan 2026"/>
    <s v="Jan"/>
    <n v="0"/>
    <n v="3"/>
    <n v="0"/>
    <n v="0"/>
    <n v="0"/>
    <n v="3"/>
    <n v="0"/>
    <s v="02.01.2025"/>
    <x v="20"/>
    <s v="27.06.2026"/>
    <n v="26"/>
    <x v="1"/>
  </r>
  <r>
    <s v="TO"/>
    <n v="0"/>
    <n v="5"/>
    <n v="0"/>
    <n v="8162"/>
    <s v="1172230.220329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7"/>
    <s v="07 Nov 2025"/>
    <s v="Nov"/>
    <n v="0"/>
    <n v="5"/>
    <n v="0"/>
    <n v="0"/>
    <n v="0"/>
    <n v="5"/>
    <n v="0"/>
    <s v="07.11.2025"/>
    <x v="3"/>
    <s v="25.06.2026"/>
    <n v="26"/>
    <x v="0"/>
  </r>
  <r>
    <s v="TOPOLA SKIES"/>
    <n v="0"/>
    <n v="5"/>
    <n v="0"/>
    <n v="8132"/>
    <s v="403621"/>
    <s v="25 Jun 2026"/>
    <s v="25"/>
    <s v="Jun"/>
    <s v="30 Jun 2026"/>
    <s v="30"/>
    <s v="Jun"/>
    <n v="5"/>
    <n v="5"/>
    <n v="0"/>
    <n v="0"/>
    <s v="TOPOLA SKIES"/>
    <x v="7"/>
    <n v="1"/>
    <n v="5"/>
    <n v="2777.6374678899078"/>
    <n v="555.52749357798155"/>
    <m/>
    <s v="06 Nov 2025 09:28"/>
    <s v="06 Nov 2025"/>
    <s v="Nov"/>
    <n v="0"/>
    <n v="5"/>
    <n v="0"/>
    <n v="0"/>
    <n v="0"/>
    <n v="5"/>
    <n v="0"/>
    <s v="06.11.2025"/>
    <x v="3"/>
    <s v="25.06.2026"/>
    <n v="26"/>
    <x v="0"/>
  </r>
  <r>
    <s v="TO"/>
    <n v="5"/>
    <n v="0"/>
    <n v="0"/>
    <n v="9222"/>
    <s v="2317162"/>
    <s v="10 Jun 2026"/>
    <s v="10"/>
    <s v="Jun"/>
    <s v="15 Jun 2026"/>
    <s v="15"/>
    <s v="Jun"/>
    <n v="5"/>
    <n v="5"/>
    <n v="0"/>
    <n v="0"/>
    <s v="ТУРИСТИЧЕСКА АГЕНЦИЯ СОЛВЕКС - ЕООД"/>
    <x v="2"/>
    <n v="2"/>
    <n v="0"/>
    <n v="874.64717599999994"/>
    <n v="174.9294352"/>
    <s v="Romania"/>
    <s v="29 Dec 2025 11:39"/>
    <s v="29 Dec 2025"/>
    <s v="Dec"/>
    <n v="0"/>
    <n v="5"/>
    <n v="0"/>
    <n v="0"/>
    <n v="0"/>
    <n v="5"/>
    <n v="0"/>
    <s v="29.12.2025"/>
    <x v="18"/>
    <s v="10.06.2026"/>
    <n v="24"/>
    <x v="0"/>
  </r>
  <r>
    <s v="TO"/>
    <n v="8"/>
    <n v="0"/>
    <n v="0"/>
    <n v="8281"/>
    <s v="2310923"/>
    <s v="07 Jun 2026"/>
    <s v="07"/>
    <s v="Jun"/>
    <s v="15 Jun 2026"/>
    <s v="15"/>
    <s v="Jun"/>
    <n v="8"/>
    <n v="8"/>
    <n v="0"/>
    <n v="0"/>
    <s v="ТУРИСТИЧЕСКА АГЕНЦИЯ СОЛВЕКС - ЕООД"/>
    <x v="8"/>
    <n v="2"/>
    <n v="0"/>
    <n v="2491.0428795000003"/>
    <n v="311.38035993750003"/>
    <s v="[&quot;RO&quot;]"/>
    <s v="10 Nov 2025 11:37"/>
    <s v="10 Nov 2025"/>
    <s v="Nov"/>
    <n v="0"/>
    <n v="8"/>
    <n v="0"/>
    <n v="0"/>
    <n v="0"/>
    <n v="8"/>
    <n v="0"/>
    <s v="10.11.2025"/>
    <x v="11"/>
    <s v="07.06.2026"/>
    <n v="24"/>
    <x v="0"/>
  </r>
  <r>
    <s v="TO"/>
    <n v="0"/>
    <n v="9"/>
    <n v="0"/>
    <n v="8468"/>
    <s v="1175617.221335"/>
    <s v="27 Jun 2026"/>
    <s v="27"/>
    <s v="Jun"/>
    <s v="06 Jul 2026"/>
    <s v="06"/>
    <s v="Jul"/>
    <n v="9"/>
    <n v="-21"/>
    <n v="4"/>
    <n v="5"/>
    <s v="СЛР-ХОЛИДЕЙ-СЪРВИС ЕООД"/>
    <x v="4"/>
    <n v="3"/>
    <n v="0"/>
    <n v="3008.6141723999999"/>
    <n v="334.29046360000001"/>
    <s v="Romania"/>
    <s v="13 Nov 2025 23:56"/>
    <s v="13 Nov 2025"/>
    <s v="Nov"/>
    <n v="0"/>
    <n v="4"/>
    <n v="5"/>
    <n v="0"/>
    <n v="0"/>
    <n v="9"/>
    <n v="0"/>
    <s v="13.11.2025"/>
    <x v="11"/>
    <s v="27.06.2026"/>
    <n v="26"/>
    <x v="0"/>
  </r>
  <r>
    <s v="TOPOLA SKIES"/>
    <n v="0"/>
    <n v="6"/>
    <n v="0"/>
    <n v="8514"/>
    <s v="409003"/>
    <s v="29 Jun 2026"/>
    <s v="29"/>
    <s v="Jun"/>
    <s v="05 Jul 2026"/>
    <s v="05"/>
    <s v="Jul"/>
    <n v="6"/>
    <n v="-24"/>
    <n v="2"/>
    <n v="4"/>
    <s v="TOPOLA SKIES"/>
    <x v="3"/>
    <n v="2"/>
    <m/>
    <n v="1931.4269834862384"/>
    <n v="321.90449724770639"/>
    <m/>
    <s v="15 Nov 2025 18:06"/>
    <s v="15 Nov 2025"/>
    <s v="Nov"/>
    <n v="0"/>
    <n v="2"/>
    <n v="4"/>
    <n v="0"/>
    <n v="0"/>
    <n v="6"/>
    <n v="0"/>
    <s v="15.11.2025"/>
    <x v="11"/>
    <s v="29.06.2026"/>
    <n v="27"/>
    <x v="0"/>
  </r>
  <r>
    <s v="TO"/>
    <n v="0"/>
    <n v="6"/>
    <n v="0"/>
    <n v="9259"/>
    <s v="98174"/>
    <s v="29 Jun 2026"/>
    <s v="29"/>
    <s v="Jun"/>
    <s v="05 Jul 2026"/>
    <s v="05"/>
    <s v="Jul"/>
    <n v="6"/>
    <n v="-24"/>
    <n v="2"/>
    <n v="4"/>
    <s v="ДЕСТИНЕЙШЪН ТУРИСТИК СЪРВИСИС - ЕООД"/>
    <x v="6"/>
    <n v="2"/>
    <n v="2"/>
    <n v="1959.3896106"/>
    <n v="326.56493510000001"/>
    <s v="Romania"/>
    <s v="30 Dec 2025 14:05"/>
    <s v="30 Dec 2025"/>
    <s v="Dec"/>
    <n v="0"/>
    <n v="2"/>
    <n v="4"/>
    <n v="0"/>
    <n v="0"/>
    <n v="6"/>
    <n v="0"/>
    <s v="30.12.2025"/>
    <x v="18"/>
    <s v="29.06.2026"/>
    <n v="27"/>
    <x v="0"/>
  </r>
  <r>
    <s v="TO"/>
    <n v="0"/>
    <n v="5"/>
    <n v="0"/>
    <n v="8535"/>
    <s v="1176092.221758"/>
    <s v="20 Jun 2026"/>
    <s v="20"/>
    <s v="Jun"/>
    <s v="25 Jun 2026"/>
    <s v="25"/>
    <s v="Jun"/>
    <n v="5"/>
    <n v="5"/>
    <n v="0"/>
    <n v="0"/>
    <s v="СЛР-ХОЛИДЕЙ-СЪРВИС ЕООД"/>
    <x v="6"/>
    <n v="2"/>
    <n v="1"/>
    <n v="738.52140800000006"/>
    <n v="147.7042816"/>
    <s v="Romania"/>
    <s v="17 Nov 2025 10:32"/>
    <s v="17 Nov 2025"/>
    <s v="Nov"/>
    <n v="0"/>
    <n v="5"/>
    <n v="0"/>
    <n v="0"/>
    <n v="0"/>
    <n v="5"/>
    <n v="0"/>
    <s v="17.11.2025"/>
    <x v="12"/>
    <s v="20.06.2026"/>
    <n v="25"/>
    <x v="0"/>
  </r>
  <r>
    <s v="TO"/>
    <n v="0"/>
    <n v="5"/>
    <n v="0"/>
    <n v="8399"/>
    <s v="1174907.221119"/>
    <s v="15 Jun 2026"/>
    <s v="15"/>
    <s v="Jun"/>
    <s v="20 Jun 2026"/>
    <s v="20"/>
    <s v="Jun"/>
    <n v="5"/>
    <n v="5"/>
    <n v="0"/>
    <n v="0"/>
    <s v="СЛР-ХОЛИДЕЙ-СЪРВИС ЕООД"/>
    <x v="3"/>
    <n v="2"/>
    <n v="0"/>
    <n v="1087.3436885000001"/>
    <n v="217.46873770000002"/>
    <s v="Romania"/>
    <s v="12 Nov 2025 10:03"/>
    <s v="12 Nov 2025"/>
    <s v="Nov"/>
    <n v="0"/>
    <n v="5"/>
    <n v="0"/>
    <n v="0"/>
    <n v="0"/>
    <n v="5"/>
    <n v="0"/>
    <s v="12.11.2025"/>
    <x v="11"/>
    <s v="15.06.2026"/>
    <n v="25"/>
    <x v="0"/>
  </r>
  <r>
    <s v="TO"/>
    <n v="0"/>
    <n v="7"/>
    <n v="0"/>
    <n v="8657"/>
    <s v="1177829.222416"/>
    <s v="29 Jun 2026"/>
    <s v="29"/>
    <s v="Jun"/>
    <s v="06 Jul 2026"/>
    <s v="06"/>
    <s v="Jul"/>
    <n v="7"/>
    <n v="-23"/>
    <n v="2"/>
    <n v="5"/>
    <s v="СЛР-ХОЛИДЕЙ-СЪРВИС ЕООД"/>
    <x v="2"/>
    <n v="2"/>
    <n v="0"/>
    <n v="1763.5132360999999"/>
    <n v="251.93046229999999"/>
    <s v="Romania"/>
    <s v="21 Nov 2025 09:45"/>
    <s v="21 Nov 2025"/>
    <s v="Nov"/>
    <n v="0"/>
    <n v="2"/>
    <n v="5"/>
    <n v="0"/>
    <n v="0"/>
    <n v="7"/>
    <n v="0"/>
    <s v="21.11.2025"/>
    <x v="12"/>
    <s v="29.06.2026"/>
    <n v="27"/>
    <x v="0"/>
  </r>
  <r>
    <s v="TO"/>
    <n v="0"/>
    <n v="5"/>
    <n v="0"/>
    <n v="8802"/>
    <s v="1178874.222881"/>
    <s v="22 Jun 2026"/>
    <s v="22"/>
    <s v="Jun"/>
    <s v="27 Jun 2026"/>
    <s v="27"/>
    <s v="Jun"/>
    <n v="5"/>
    <n v="5"/>
    <n v="0"/>
    <n v="0"/>
    <s v="СЛР-ХОЛИДЕЙ-СЪРВИС ЕООД"/>
    <x v="6"/>
    <n v="1"/>
    <n v="0"/>
    <n v="845.8182417999999"/>
    <n v="169.16364835999997"/>
    <s v="Romania"/>
    <s v="25 Nov 2025 10:02"/>
    <s v="25 Nov 2025"/>
    <s v="Nov"/>
    <n v="0"/>
    <n v="5"/>
    <n v="0"/>
    <n v="0"/>
    <n v="0"/>
    <n v="5"/>
    <n v="0"/>
    <s v="25.11.2025"/>
    <x v="15"/>
    <s v="22.06.2026"/>
    <n v="26"/>
    <x v="0"/>
  </r>
  <r>
    <s v="TO"/>
    <n v="0"/>
    <n v="6"/>
    <n v="0"/>
    <n v="8622"/>
    <s v="51193"/>
    <s v="29 Jun 2026"/>
    <s v="29"/>
    <s v="Jun"/>
    <s v="05 Jul 2026"/>
    <s v="05"/>
    <s v="Jul"/>
    <n v="6"/>
    <n v="-24"/>
    <n v="2"/>
    <n v="4"/>
    <s v="КЛУБ МАГЕЛАН - ООД"/>
    <x v="6"/>
    <n v="2"/>
    <n v="2"/>
    <n v="1808.7124673999999"/>
    <n v="301.45207790000001"/>
    <m/>
    <s v="19 Nov 2025 15:51"/>
    <s v="19 Nov 2025"/>
    <s v="Nov"/>
    <n v="0"/>
    <n v="2"/>
    <n v="4"/>
    <n v="0"/>
    <n v="0"/>
    <n v="6"/>
    <n v="0"/>
    <s v="19.11.2025"/>
    <x v="12"/>
    <s v="29.06.2026"/>
    <n v="27"/>
    <x v="0"/>
  </r>
  <r>
    <s v="TO"/>
    <n v="0"/>
    <n v="5"/>
    <n v="0"/>
    <n v="8369"/>
    <s v="1174765.221023"/>
    <s v="20 Jun 2026"/>
    <s v="20"/>
    <s v="Jun"/>
    <s v="25 Jun 2026"/>
    <s v="25"/>
    <s v="Jun"/>
    <n v="5"/>
    <n v="5"/>
    <n v="0"/>
    <n v="0"/>
    <s v="СЛР-ХОЛИДЕЙ-СЪРВИС ЕООД"/>
    <x v="3"/>
    <n v="2"/>
    <n v="1"/>
    <n v="1087.3436885000001"/>
    <n v="217.46873770000002"/>
    <s v="Romania"/>
    <s v="11 Nov 2025 16:20"/>
    <s v="11 Nov 2025"/>
    <s v="Nov"/>
    <n v="0"/>
    <n v="5"/>
    <n v="0"/>
    <n v="0"/>
    <n v="0"/>
    <n v="5"/>
    <n v="0"/>
    <s v="11.11.2025"/>
    <x v="11"/>
    <s v="20.06.2026"/>
    <n v="25"/>
    <x v="0"/>
  </r>
  <r>
    <s v="TO"/>
    <n v="0"/>
    <n v="5"/>
    <n v="0"/>
    <n v="8484"/>
    <s v="1175768.221441"/>
    <s v="22 Jun 2026"/>
    <s v="22"/>
    <s v="Jun"/>
    <s v="27 Jun 2026"/>
    <s v="27"/>
    <s v="Jun"/>
    <n v="5"/>
    <n v="5"/>
    <n v="0"/>
    <n v="0"/>
    <s v="СЛР-ХОЛИДЕЙ-СЪРВИС ЕООД"/>
    <x v="1"/>
    <n v="5"/>
    <n v="1"/>
    <n v="2454.6839998"/>
    <n v="490.93679996000003"/>
    <s v="Romania"/>
    <s v="14 Nov 2025 12:15"/>
    <s v="14 Nov 2025"/>
    <s v="Nov"/>
    <n v="0"/>
    <n v="5"/>
    <n v="0"/>
    <n v="0"/>
    <n v="0"/>
    <n v="5"/>
    <n v="0"/>
    <s v="14.11.2025"/>
    <x v="11"/>
    <s v="22.06.2026"/>
    <n v="26"/>
    <x v="0"/>
  </r>
  <r>
    <s v="TO"/>
    <n v="0"/>
    <n v="7"/>
    <n v="0"/>
    <n v="8246"/>
    <s v="NT307765"/>
    <s v="28 Jun 2026"/>
    <s v="28"/>
    <s v="Jun"/>
    <s v="05 Jul 2026"/>
    <s v="05"/>
    <s v="Jul"/>
    <n v="7"/>
    <n v="-23"/>
    <n v="3"/>
    <n v="4"/>
    <s v="НОВОТОН - ЕООД"/>
    <x v="4"/>
    <n v="3"/>
    <n v="1"/>
    <n v="2340.0332452000002"/>
    <n v="334.29046360000001"/>
    <m/>
    <s v="09 Nov 2025 23:07"/>
    <s v="08 Nov 2025"/>
    <s v="Nov"/>
    <n v="0"/>
    <n v="3"/>
    <n v="4"/>
    <n v="0"/>
    <n v="0"/>
    <n v="7"/>
    <n v="0"/>
    <s v="09.11.2025"/>
    <x v="11"/>
    <s v="28.06.2026"/>
    <n v="27"/>
    <x v="0"/>
  </r>
  <r>
    <s v="TO"/>
    <n v="0"/>
    <n v="6"/>
    <n v="0"/>
    <n v="8420"/>
    <s v="1175043.221158"/>
    <s v="27 Jun 2026"/>
    <s v="27"/>
    <s v="Jun"/>
    <s v="03 Jul 2026"/>
    <s v="03"/>
    <s v="Jul"/>
    <n v="6"/>
    <n v="-24"/>
    <n v="4"/>
    <n v="2"/>
    <s v="СЛР-ХОЛИДЕЙ-СЪРВИС ЕООД"/>
    <x v="4"/>
    <n v="3"/>
    <n v="0"/>
    <n v="2005.7427815999999"/>
    <n v="334.29046360000001"/>
    <s v="Romania"/>
    <s v="12 Nov 2025 14:02"/>
    <s v="12 Nov 2025"/>
    <s v="Nov"/>
    <n v="0"/>
    <n v="4"/>
    <n v="2"/>
    <n v="0"/>
    <n v="0"/>
    <n v="6"/>
    <n v="0"/>
    <s v="12.11.2025"/>
    <x v="11"/>
    <s v="27.06.2026"/>
    <n v="26"/>
    <x v="0"/>
  </r>
  <r>
    <s v="TOPOLA SKIES"/>
    <n v="0"/>
    <n v="6"/>
    <n v="0"/>
    <n v="8435"/>
    <s v="407569"/>
    <s v="21 Jun 2026"/>
    <s v="21"/>
    <s v="Jun"/>
    <s v="27 Jun 2026"/>
    <s v="27"/>
    <s v="Jun"/>
    <n v="6"/>
    <n v="6"/>
    <n v="0"/>
    <n v="0"/>
    <s v="TOPOLA SKIES"/>
    <x v="4"/>
    <n v="3"/>
    <n v="1"/>
    <n v="2092.9175339449544"/>
    <n v="348.81958899082565"/>
    <m/>
    <s v="13 Nov 2025 01:38"/>
    <s v="13 Nov 2025"/>
    <s v="Nov"/>
    <n v="0"/>
    <n v="6"/>
    <n v="0"/>
    <n v="0"/>
    <n v="0"/>
    <n v="6"/>
    <n v="0"/>
    <s v="13.11.2025"/>
    <x v="11"/>
    <s v="21.06.2026"/>
    <n v="26"/>
    <x v="0"/>
  </r>
  <r>
    <s v="TO"/>
    <n v="0"/>
    <n v="6"/>
    <n v="0"/>
    <n v="9398"/>
    <s v="51922"/>
    <s v="29 Jun 2026"/>
    <s v="29"/>
    <s v="Jun"/>
    <s v="05 Jul 2026"/>
    <s v="05"/>
    <s v="Jul"/>
    <n v="6"/>
    <n v="-24"/>
    <n v="2"/>
    <n v="4"/>
    <s v="КЛУБ МАГЕЛАН - ООД"/>
    <x v="3"/>
    <n v="3"/>
    <n v="1"/>
    <n v="2339.9550120000004"/>
    <n v="389.99250200000006"/>
    <s v="Romania"/>
    <s v="09 Jan 2026 08:44"/>
    <s v="08 Jan 2026"/>
    <s v="Jan"/>
    <n v="0"/>
    <n v="2"/>
    <n v="4"/>
    <n v="0"/>
    <n v="0"/>
    <n v="6"/>
    <n v="0"/>
    <s v="09.01.2025"/>
    <x v="1"/>
    <s v="29.06.2026"/>
    <n v="27"/>
    <x v="0"/>
  </r>
  <r>
    <s v="TO"/>
    <n v="0"/>
    <n v="6"/>
    <n v="0"/>
    <n v="8711"/>
    <s v="1178233.222558"/>
    <s v="24 Jun 2026"/>
    <s v="24"/>
    <s v="Jun"/>
    <s v="30 Jun 2026"/>
    <s v="30"/>
    <s v="Jun"/>
    <n v="6"/>
    <n v="6"/>
    <n v="0"/>
    <n v="0"/>
    <s v="СЛР-ХОЛИДЕЙ-СЪРВИС ЕООД"/>
    <x v="0"/>
    <n v="3"/>
    <n v="1"/>
    <n v="2203.3207281999998"/>
    <n v="367.22012136666666"/>
    <s v="Romania"/>
    <s v="22 Nov 2025 21:17"/>
    <s v="22 Nov 2025"/>
    <s v="Nov"/>
    <n v="0"/>
    <n v="6"/>
    <n v="0"/>
    <n v="0"/>
    <n v="0"/>
    <n v="6"/>
    <n v="0"/>
    <s v="22.11.2025"/>
    <x v="12"/>
    <s v="24.06.2026"/>
    <n v="26"/>
    <x v="0"/>
  </r>
  <r>
    <s v="TO"/>
    <n v="0"/>
    <n v="5"/>
    <n v="0"/>
    <n v="9051"/>
    <s v="60243"/>
    <s v="24 Jun 2026"/>
    <s v="24"/>
    <s v="Jun"/>
    <s v="29 Jun 2026"/>
    <s v="29"/>
    <s v="Jun"/>
    <n v="5"/>
    <n v="5"/>
    <n v="0"/>
    <n v="0"/>
    <s v="КЛУБ МАГЕЛАН - ООД"/>
    <x v="1"/>
    <n v="3"/>
    <n v="2"/>
    <n v="2332.6793244"/>
    <n v="466.53586488000002"/>
    <m/>
    <s v="08 Dec 2025 09:50"/>
    <s v="05 Dec 2025"/>
    <s v="Dec"/>
    <n v="0"/>
    <n v="5"/>
    <n v="0"/>
    <n v="0"/>
    <n v="0"/>
    <n v="5"/>
    <n v="0"/>
    <s v="08.12.2025"/>
    <x v="16"/>
    <s v="24.06.2026"/>
    <n v="26"/>
    <x v="0"/>
  </r>
  <r>
    <s v="TO"/>
    <n v="0"/>
    <n v="6"/>
    <n v="0"/>
    <n v="8135"/>
    <s v="NT307365"/>
    <s v="29 Jun 2026"/>
    <s v="29"/>
    <s v="Jun"/>
    <s v="05 Jul 2026"/>
    <s v="05"/>
    <s v="Jul"/>
    <n v="6"/>
    <n v="-24"/>
    <n v="2"/>
    <n v="4"/>
    <s v="НОВОТОН - ЕООД"/>
    <x v="4"/>
    <n v="3"/>
    <n v="1"/>
    <n v="2005.7427815999999"/>
    <n v="334.29046360000001"/>
    <m/>
    <s v="06 Nov 2025 09:41"/>
    <s v="06 Nov 2025"/>
    <s v="Nov"/>
    <n v="0"/>
    <n v="2"/>
    <n v="4"/>
    <n v="0"/>
    <n v="0"/>
    <n v="6"/>
    <n v="0"/>
    <s v="06.11.2025"/>
    <x v="3"/>
    <s v="29.06.2026"/>
    <n v="27"/>
    <x v="0"/>
  </r>
  <r>
    <s v="TO"/>
    <n v="0"/>
    <n v="5"/>
    <n v="0"/>
    <n v="8486"/>
    <s v="1175770.221443"/>
    <s v="22 Jun 2026"/>
    <s v="22"/>
    <s v="Jun"/>
    <s v="27 Jun 2026"/>
    <s v="27"/>
    <s v="Jun"/>
    <n v="5"/>
    <n v="5"/>
    <n v="0"/>
    <n v="0"/>
    <s v="СЛР-ХОЛИДЕЙ-СЪРВИС ЕООД"/>
    <x v="5"/>
    <n v="2"/>
    <n v="1"/>
    <n v="1317.7795790999999"/>
    <n v="263.55591582"/>
    <s v="Romania"/>
    <s v="14 Nov 2025 12:21"/>
    <s v="14 Nov 2025"/>
    <s v="Nov"/>
    <n v="0"/>
    <n v="5"/>
    <n v="0"/>
    <n v="0"/>
    <n v="0"/>
    <n v="5"/>
    <n v="0"/>
    <s v="14.11.2025"/>
    <x v="11"/>
    <s v="22.06.2026"/>
    <n v="26"/>
    <x v="0"/>
  </r>
  <r>
    <s v="TO"/>
    <n v="0"/>
    <n v="6"/>
    <n v="0"/>
    <n v="8446"/>
    <s v="17056"/>
    <s v="28 Jun 2026"/>
    <s v="28"/>
    <s v="Jun"/>
    <s v="04 Jul 2026"/>
    <s v="04"/>
    <s v="Jul"/>
    <n v="6"/>
    <n v="-24"/>
    <n v="3"/>
    <n v="3"/>
    <s v="КЛУБ МАГЕЛАН - ООД"/>
    <x v="2"/>
    <n v="2"/>
    <n v="1"/>
    <n v="1511.5827738"/>
    <n v="251.93046230000002"/>
    <m/>
    <s v="13 Nov 2025 09:52"/>
    <s v="12 Nov 2025"/>
    <s v="Nov"/>
    <n v="0"/>
    <n v="3"/>
    <n v="3"/>
    <n v="0"/>
    <n v="0"/>
    <n v="6"/>
    <n v="0"/>
    <s v="13.11.2025"/>
    <x v="11"/>
    <s v="28.06.2026"/>
    <n v="27"/>
    <x v="0"/>
  </r>
  <r>
    <s v="TO"/>
    <n v="0"/>
    <n v="14"/>
    <n v="0"/>
    <n v="9123"/>
    <s v="45524"/>
    <s v="23 Jun 2026"/>
    <s v="23"/>
    <s v="Jun"/>
    <s v="07 Jul 2026"/>
    <s v="07"/>
    <s v="Jul"/>
    <n v="14"/>
    <n v="-16"/>
    <n v="8"/>
    <n v="6"/>
    <s v="КЛУБ МАГЕЛАН - ООД"/>
    <x v="6"/>
    <n v="2"/>
    <n v="1"/>
    <n v="3592.3120776000001"/>
    <n v="256.59371982857141"/>
    <m/>
    <s v="16 Dec 2025 11:14"/>
    <s v="15 Dec 2025"/>
    <s v="Dec"/>
    <n v="0"/>
    <n v="8"/>
    <n v="6"/>
    <n v="0"/>
    <n v="0"/>
    <n v="14"/>
    <n v="0"/>
    <s v="16.12.2025"/>
    <x v="10"/>
    <s v="23.06.2026"/>
    <n v="26"/>
    <x v="0"/>
  </r>
  <r>
    <s v="TO"/>
    <n v="0"/>
    <n v="6"/>
    <n v="0"/>
    <n v="9350"/>
    <s v="1184746.226686"/>
    <s v="22 Jun 2026"/>
    <s v="22"/>
    <s v="Jun"/>
    <s v="28 Jun 2026"/>
    <s v="28"/>
    <s v="Jun"/>
    <n v="6"/>
    <n v="6"/>
    <n v="0"/>
    <n v="0"/>
    <s v="СЛР-ХОЛИДЕЙ-СЪРВИС ЕООД"/>
    <x v="2"/>
    <n v="2"/>
    <n v="1"/>
    <n v="1658.0353241999999"/>
    <n v="276.3392207"/>
    <s v="Romania"/>
    <s v="05 Jan 2026 12:50"/>
    <s v="05 Jan 2026"/>
    <s v="Jan"/>
    <n v="0"/>
    <n v="6"/>
    <n v="0"/>
    <n v="0"/>
    <n v="0"/>
    <n v="6"/>
    <n v="0"/>
    <s v="05.01.2025"/>
    <x v="1"/>
    <s v="22.06.2026"/>
    <n v="26"/>
    <x v="0"/>
  </r>
  <r>
    <s v="TO"/>
    <n v="0"/>
    <n v="5"/>
    <n v="0"/>
    <n v="8452"/>
    <s v="1175332.221273"/>
    <s v="20 Jun 2026"/>
    <s v="20"/>
    <s v="Jun"/>
    <s v="25 Jun 2026"/>
    <s v="25"/>
    <s v="Jun"/>
    <n v="5"/>
    <n v="5"/>
    <n v="0"/>
    <n v="0"/>
    <s v="СЛР-ХОЛИДЕЙ-СЪРВИС ЕООД"/>
    <x v="7"/>
    <n v="4"/>
    <n v="1"/>
    <n v="2045.5048054999997"/>
    <n v="409.10096109999995"/>
    <s v="Romania"/>
    <s v="13 Nov 2025 12:02"/>
    <s v="13 Nov 2025"/>
    <s v="Nov"/>
    <n v="0"/>
    <n v="5"/>
    <n v="0"/>
    <n v="0"/>
    <n v="0"/>
    <n v="5"/>
    <n v="0"/>
    <s v="13.11.2025"/>
    <x v="11"/>
    <s v="20.06.2026"/>
    <n v="25"/>
    <x v="0"/>
  </r>
  <r>
    <s v="TO"/>
    <n v="0"/>
    <n v="5"/>
    <n v="0"/>
    <n v="8160"/>
    <s v="1172230.220327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6"/>
    <s v="07 Nov 2025"/>
    <s v="Nov"/>
    <n v="0"/>
    <n v="5"/>
    <n v="0"/>
    <n v="0"/>
    <n v="0"/>
    <n v="5"/>
    <n v="0"/>
    <s v="07.11.2025"/>
    <x v="3"/>
    <s v="25.06.2026"/>
    <n v="26"/>
    <x v="0"/>
  </r>
  <r>
    <s v="TO"/>
    <n v="0"/>
    <n v="6"/>
    <n v="0"/>
    <n v="9173"/>
    <s v="60498"/>
    <s v="29 Jun 2026"/>
    <s v="29"/>
    <s v="Jun"/>
    <s v="05 Jul 2026"/>
    <s v="05"/>
    <s v="Jul"/>
    <n v="6"/>
    <n v="-24"/>
    <n v="2"/>
    <n v="4"/>
    <s v="КЛУБ МАГЕЛАН - ООД"/>
    <x v="6"/>
    <n v="2"/>
    <n v="2"/>
    <n v="1959.3896106"/>
    <n v="326.56493510000001"/>
    <s v="Romania"/>
    <s v="23 Dec 2025 14:50"/>
    <s v="23 Dec 2025"/>
    <s v="Dec"/>
    <n v="0"/>
    <n v="2"/>
    <n v="4"/>
    <n v="0"/>
    <n v="0"/>
    <n v="6"/>
    <n v="0"/>
    <s v="23.12.2025"/>
    <x v="21"/>
    <s v="29.06.2026"/>
    <n v="27"/>
    <x v="0"/>
  </r>
  <r>
    <s v="TOPOLA SKIES"/>
    <n v="0"/>
    <n v="5"/>
    <n v="0"/>
    <n v="8134"/>
    <s v="403621"/>
    <s v="25 Jun 2026"/>
    <s v="25"/>
    <s v="Jun"/>
    <s v="30 Jun 2026"/>
    <s v="30"/>
    <s v="Jun"/>
    <n v="5"/>
    <n v="5"/>
    <n v="0"/>
    <n v="0"/>
    <s v="TOPOLA SKIES"/>
    <x v="1"/>
    <n v="1"/>
    <n v="4"/>
    <n v="2637.6789908256874"/>
    <n v="527.53579816513752"/>
    <m/>
    <s v="06 Nov 2025 09:28"/>
    <s v="06 Nov 2025"/>
    <s v="Nov"/>
    <n v="0"/>
    <n v="5"/>
    <n v="0"/>
    <n v="0"/>
    <n v="0"/>
    <n v="5"/>
    <n v="0"/>
    <s v="06.11.2025"/>
    <x v="3"/>
    <s v="25.06.2026"/>
    <n v="26"/>
    <x v="0"/>
  </r>
  <r>
    <s v="TO"/>
    <n v="0"/>
    <n v="7"/>
    <n v="0"/>
    <n v="8823"/>
    <s v="96743"/>
    <s v="23 Jun 2026"/>
    <s v="23"/>
    <s v="Jun"/>
    <s v="30 Jun 2026"/>
    <s v="30"/>
    <s v="Jun"/>
    <n v="7"/>
    <n v="7"/>
    <n v="0"/>
    <n v="0"/>
    <s v="ДЕСТИНЕЙШЪН ТУРИСТИК СЪРВИСИС - ЕООД"/>
    <x v="6"/>
    <n v="3"/>
    <n v="1"/>
    <n v="2380.6949509000001"/>
    <n v="340.09927870000001"/>
    <s v="Romania"/>
    <s v="26 Nov 2025 08:45"/>
    <s v="25 Nov 2025"/>
    <s v="Nov"/>
    <n v="0"/>
    <n v="7"/>
    <n v="0"/>
    <n v="0"/>
    <n v="0"/>
    <n v="7"/>
    <n v="0"/>
    <s v="26.11.2025"/>
    <x v="15"/>
    <s v="23.06.2026"/>
    <n v="26"/>
    <x v="0"/>
  </r>
  <r>
    <s v="TO"/>
    <n v="0"/>
    <n v="6"/>
    <n v="0"/>
    <n v="8233"/>
    <s v="1173152.220485"/>
    <s v="24 Jun 2026"/>
    <s v="24"/>
    <s v="Jun"/>
    <s v="30 Jun 2026"/>
    <s v="30"/>
    <s v="Jun"/>
    <n v="6"/>
    <n v="6"/>
    <n v="0"/>
    <n v="0"/>
    <s v="СЛР-ХОЛИДЕЙ-СЪРВИС ЕООД"/>
    <x v="4"/>
    <n v="2"/>
    <n v="2"/>
    <n v="1819.4890906999999"/>
    <n v="303.24818178333334"/>
    <s v="Romania"/>
    <s v="08 Nov 2025 09:57"/>
    <s v="08 Nov 2025"/>
    <s v="Nov"/>
    <n v="0"/>
    <n v="6"/>
    <n v="0"/>
    <n v="0"/>
    <n v="0"/>
    <n v="6"/>
    <n v="0"/>
    <s v="08.11.2025"/>
    <x v="3"/>
    <s v="24.06.2026"/>
    <n v="26"/>
    <x v="0"/>
  </r>
  <r>
    <s v="TO"/>
    <n v="0"/>
    <n v="6"/>
    <n v="0"/>
    <n v="8419"/>
    <s v="1175043.221157"/>
    <s v="27 Jun 2026"/>
    <s v="27"/>
    <s v="Jun"/>
    <s v="03 Jul 2026"/>
    <s v="03"/>
    <s v="Jul"/>
    <n v="6"/>
    <n v="-24"/>
    <n v="4"/>
    <n v="2"/>
    <s v="СЛР-ХОЛИДЕЙ-СЪРВИС ЕООД"/>
    <x v="4"/>
    <n v="3"/>
    <n v="0"/>
    <n v="2005.7427815999999"/>
    <n v="334.29046360000001"/>
    <s v="Romania"/>
    <s v="12 Nov 2025 14:02"/>
    <s v="12 Nov 2025"/>
    <s v="Nov"/>
    <n v="0"/>
    <n v="4"/>
    <n v="2"/>
    <n v="0"/>
    <n v="0"/>
    <n v="6"/>
    <n v="0"/>
    <s v="12.11.2025"/>
    <x v="11"/>
    <s v="27.06.2026"/>
    <n v="26"/>
    <x v="0"/>
  </r>
  <r>
    <s v="TO"/>
    <n v="7"/>
    <n v="0"/>
    <n v="0"/>
    <n v="8412"/>
    <s v="753664050"/>
    <s v="06 Jun 2026"/>
    <s v="06"/>
    <s v="Jun"/>
    <s v="13 Jun 2026"/>
    <s v="13"/>
    <s v="Jun"/>
    <n v="7"/>
    <n v="7"/>
    <n v="0"/>
    <n v="0"/>
    <s v="ДЕСТИНЕЙШЪН ТУРИСТИК СЪРВИСИС - ЕООД"/>
    <x v="1"/>
    <n v="4"/>
    <n v="1"/>
    <n v="1679.5103376"/>
    <n v="239.93004822857142"/>
    <s v="Poland"/>
    <s v="12 Nov 2025 11:24"/>
    <s v="29 Oct 2025"/>
    <s v="Nov"/>
    <n v="0"/>
    <n v="7"/>
    <n v="0"/>
    <n v="0"/>
    <n v="0"/>
    <n v="7"/>
    <n v="0"/>
    <s v="12.11.2025"/>
    <x v="11"/>
    <s v="06.06.2026"/>
    <n v="23"/>
    <x v="0"/>
  </r>
  <r>
    <s v="TO"/>
    <n v="0"/>
    <n v="7"/>
    <n v="0"/>
    <n v="8672"/>
    <s v="1177930.222446"/>
    <s v="30 Jun 2026"/>
    <s v="30"/>
    <s v="Jun"/>
    <s v="07 Jul 2026"/>
    <s v="07"/>
    <s v="Jul"/>
    <n v="7"/>
    <n v="-23"/>
    <n v="1"/>
    <n v="6"/>
    <s v="СЛР-ХОЛИДЕЙ-СЪРВИС ЕООД"/>
    <x v="6"/>
    <n v="2"/>
    <n v="0"/>
    <n v="1334.9517664999998"/>
    <n v="190.7073952142857"/>
    <s v="Romania"/>
    <s v="21 Nov 2025 10:54"/>
    <s v="21 Nov 2025"/>
    <s v="Nov"/>
    <n v="0"/>
    <n v="1"/>
    <n v="6"/>
    <n v="0"/>
    <n v="0"/>
    <n v="7"/>
    <n v="0"/>
    <s v="21.11.2025"/>
    <x v="12"/>
    <s v="30.06.2026"/>
    <n v="27"/>
    <x v="0"/>
  </r>
  <r>
    <s v="TO"/>
    <n v="0"/>
    <n v="7"/>
    <n v="0"/>
    <n v="8824"/>
    <s v="96739"/>
    <s v="23 Jun 2026"/>
    <s v="23"/>
    <s v="Jun"/>
    <s v="30 Jun 2026"/>
    <s v="30"/>
    <s v="Jun"/>
    <n v="7"/>
    <n v="7"/>
    <n v="0"/>
    <n v="0"/>
    <s v="ДЕСТИНЕЙШЪН ТУРИСТИК СЪРВИСИС - ЕООД"/>
    <x v="6"/>
    <n v="3"/>
    <n v="1"/>
    <n v="2380.6949509000001"/>
    <n v="340.09927870000001"/>
    <s v="Romania"/>
    <s v="26 Nov 2025 08:45"/>
    <s v="25 Nov 2025"/>
    <s v="Nov"/>
    <n v="0"/>
    <n v="7"/>
    <n v="0"/>
    <n v="0"/>
    <n v="0"/>
    <n v="7"/>
    <n v="0"/>
    <s v="26.11.2025"/>
    <x v="15"/>
    <s v="23.06.2026"/>
    <n v="26"/>
    <x v="0"/>
  </r>
  <r>
    <s v="TO"/>
    <n v="0"/>
    <n v="6"/>
    <n v="0"/>
    <n v="8900"/>
    <s v="NT310648"/>
    <s v="27 Jun 2026"/>
    <s v="27"/>
    <s v="Jun"/>
    <s v="03 Jul 2026"/>
    <s v="03"/>
    <s v="Jul"/>
    <n v="6"/>
    <n v="-24"/>
    <n v="4"/>
    <n v="2"/>
    <s v="НОВОТОН - ЕООД"/>
    <x v="5"/>
    <n v="3"/>
    <n v="0"/>
    <n v="2494.1526491999998"/>
    <n v="415.69210819999995"/>
    <m/>
    <s v="28 Nov 2025 14:30"/>
    <s v="28 Nov 2025"/>
    <s v="Nov"/>
    <n v="0"/>
    <n v="4"/>
    <n v="2"/>
    <n v="0"/>
    <n v="0"/>
    <n v="6"/>
    <n v="0"/>
    <s v="28.11.2025"/>
    <x v="15"/>
    <s v="27.06.2026"/>
    <n v="26"/>
    <x v="0"/>
  </r>
  <r>
    <s v="TO"/>
    <n v="0"/>
    <n v="5"/>
    <n v="0"/>
    <n v="8917"/>
    <s v="1180371.223451"/>
    <s v="22 Jun 2026"/>
    <s v="22"/>
    <s v="Jun"/>
    <s v="27 Jun 2026"/>
    <s v="27"/>
    <s v="Jun"/>
    <n v="5"/>
    <n v="5"/>
    <n v="0"/>
    <n v="0"/>
    <s v="СЛР-ХОЛИДЕЙ-СЪРВИС ЕООД"/>
    <x v="2"/>
    <n v="1"/>
    <n v="2"/>
    <n v="1266.5955080000001"/>
    <n v="253.31910160000001"/>
    <s v="Romania"/>
    <s v="29 Nov 2025 10:47"/>
    <s v="29 Nov 2025"/>
    <s v="Nov"/>
    <n v="0"/>
    <n v="5"/>
    <n v="0"/>
    <n v="0"/>
    <n v="0"/>
    <n v="5"/>
    <n v="0"/>
    <s v="29.11.2025"/>
    <x v="15"/>
    <s v="22.06.2026"/>
    <n v="26"/>
    <x v="0"/>
  </r>
  <r>
    <s v="TO"/>
    <n v="0"/>
    <n v="6"/>
    <n v="0"/>
    <n v="8901"/>
    <s v="NT310649"/>
    <s v="27 Jun 2026"/>
    <s v="27"/>
    <s v="Jun"/>
    <s v="03 Jul 2026"/>
    <s v="03"/>
    <s v="Jul"/>
    <n v="6"/>
    <n v="-24"/>
    <n v="4"/>
    <n v="2"/>
    <s v="НОВОТОН - ЕООД"/>
    <x v="5"/>
    <n v="3"/>
    <n v="1"/>
    <n v="2494.1526491999998"/>
    <n v="415.69210819999995"/>
    <m/>
    <s v="28 Nov 2025 14:31"/>
    <s v="28 Nov 2025"/>
    <s v="Nov"/>
    <n v="0"/>
    <n v="4"/>
    <n v="2"/>
    <n v="0"/>
    <n v="0"/>
    <n v="6"/>
    <n v="0"/>
    <s v="28.11.2025"/>
    <x v="15"/>
    <s v="27.06.2026"/>
    <n v="26"/>
    <x v="0"/>
  </r>
  <r>
    <s v="TO"/>
    <n v="0"/>
    <n v="14"/>
    <n v="0"/>
    <n v="9122"/>
    <s v="45525"/>
    <s v="23 Jun 2026"/>
    <s v="23"/>
    <s v="Jun"/>
    <s v="07 Jul 2026"/>
    <s v="07"/>
    <s v="Jul"/>
    <n v="14"/>
    <n v="-16"/>
    <n v="8"/>
    <n v="6"/>
    <s v="КЛУБ МАГЕЛАН - ООД"/>
    <x v="6"/>
    <n v="2"/>
    <n v="2"/>
    <n v="4490.2727472000006"/>
    <n v="320.73376765714289"/>
    <m/>
    <s v="16 Dec 2025 11:13"/>
    <s v="15 Dec 2025"/>
    <s v="Dec"/>
    <n v="0"/>
    <n v="8"/>
    <n v="6"/>
    <n v="0"/>
    <n v="0"/>
    <n v="14"/>
    <n v="0"/>
    <s v="16.12.2025"/>
    <x v="10"/>
    <s v="23.06.2026"/>
    <n v="26"/>
    <x v="0"/>
  </r>
  <r>
    <s v="TO"/>
    <n v="0"/>
    <n v="7"/>
    <n v="0"/>
    <n v="8659"/>
    <s v="1177829.222418"/>
    <s v="29 Jun 2026"/>
    <s v="29"/>
    <s v="Jun"/>
    <s v="06 Jul 2026"/>
    <s v="06"/>
    <s v="Jul"/>
    <n v="7"/>
    <n v="-23"/>
    <n v="2"/>
    <n v="5"/>
    <s v="СЛР-ХОЛИДЕЙ-СЪРВИС ЕООД"/>
    <x v="2"/>
    <n v="2"/>
    <n v="2"/>
    <n v="2204.3573180999997"/>
    <n v="314.90818829999995"/>
    <s v="Romania"/>
    <s v="21 Nov 2025 09:45"/>
    <s v="21 Nov 2025"/>
    <s v="Nov"/>
    <n v="0"/>
    <n v="2"/>
    <n v="5"/>
    <n v="0"/>
    <n v="0"/>
    <n v="7"/>
    <n v="0"/>
    <s v="21.11.2025"/>
    <x v="12"/>
    <s v="29.06.2026"/>
    <n v="27"/>
    <x v="0"/>
  </r>
  <r>
    <s v="TO"/>
    <n v="0"/>
    <n v="5"/>
    <n v="0"/>
    <n v="8400"/>
    <s v="1174907.221120"/>
    <s v="15 Jun 2026"/>
    <s v="15"/>
    <s v="Jun"/>
    <s v="20 Jun 2026"/>
    <s v="20"/>
    <s v="Jun"/>
    <n v="5"/>
    <n v="5"/>
    <n v="0"/>
    <n v="0"/>
    <s v="СЛР-ХОЛИДЕЙ-СЪРВИС ЕООД"/>
    <x v="3"/>
    <n v="2"/>
    <n v="0"/>
    <n v="1087.3436885000001"/>
    <n v="217.46873770000002"/>
    <s v="Romania"/>
    <s v="12 Nov 2025 10:03"/>
    <s v="12 Nov 2025"/>
    <s v="Nov"/>
    <n v="0"/>
    <n v="5"/>
    <n v="0"/>
    <n v="0"/>
    <n v="0"/>
    <n v="5"/>
    <n v="0"/>
    <s v="12.11.2025"/>
    <x v="11"/>
    <s v="15.06.2026"/>
    <n v="25"/>
    <x v="0"/>
  </r>
  <r>
    <s v="BOOKING"/>
    <n v="0"/>
    <n v="4"/>
    <n v="0"/>
    <n v="8920"/>
    <s v="6592624788"/>
    <s v="21 Jun 2026"/>
    <s v="21"/>
    <s v="Jun"/>
    <s v="25 Jun 2026"/>
    <s v="25"/>
    <s v="Jun"/>
    <n v="4"/>
    <n v="4"/>
    <n v="0"/>
    <n v="0"/>
    <s v="BOOKING"/>
    <x v="4"/>
    <n v="2"/>
    <n v="1"/>
    <n v="1418.5329952293575"/>
    <n v="354.63324880733938"/>
    <m/>
    <s v="29 Nov 2025 21:08"/>
    <s v="29 Nov 2025"/>
    <s v="Nov"/>
    <n v="0"/>
    <n v="4"/>
    <n v="0"/>
    <n v="0"/>
    <n v="0"/>
    <n v="4"/>
    <n v="0"/>
    <s v="29.11.2025"/>
    <x v="15"/>
    <s v="21.06.2026"/>
    <n v="26"/>
    <x v="0"/>
  </r>
  <r>
    <s v="TO"/>
    <n v="0"/>
    <n v="5"/>
    <n v="0"/>
    <n v="8703"/>
    <s v="1178127.222517"/>
    <s v="25 Jun 2026"/>
    <s v="25"/>
    <s v="Jun"/>
    <s v="30 Jun 2026"/>
    <s v="30"/>
    <s v="Jun"/>
    <n v="5"/>
    <n v="5"/>
    <n v="0"/>
    <n v="0"/>
    <s v="СЛР-ХОЛИДЕЙ-СЪРВИС ЕООД"/>
    <x v="4"/>
    <n v="3"/>
    <n v="1"/>
    <n v="1259.6523115"/>
    <n v="251.93046229999999"/>
    <s v="Romania"/>
    <s v="21 Nov 2025 21:47"/>
    <s v="21 Nov 2025"/>
    <s v="Nov"/>
    <n v="0"/>
    <n v="5"/>
    <n v="0"/>
    <n v="0"/>
    <n v="0"/>
    <n v="5"/>
    <n v="0"/>
    <s v="21.11.2025"/>
    <x v="12"/>
    <s v="25.06.2026"/>
    <n v="26"/>
    <x v="0"/>
  </r>
  <r>
    <s v="TO"/>
    <n v="0"/>
    <n v="5"/>
    <n v="0"/>
    <n v="8379"/>
    <s v="1174791.221042"/>
    <s v="20 Jun 2026"/>
    <s v="20"/>
    <s v="Jun"/>
    <s v="25 Jun 2026"/>
    <s v="25"/>
    <s v="Jun"/>
    <n v="5"/>
    <n v="5"/>
    <n v="0"/>
    <n v="0"/>
    <s v="СЛР-ХОЛИДЕЙ-СЪРВИС ЕООД"/>
    <x v="4"/>
    <n v="2"/>
    <n v="1"/>
    <n v="1087.3436885000001"/>
    <n v="217.46873770000002"/>
    <s v="Romania"/>
    <s v="11 Nov 2025 16:52"/>
    <s v="11 Nov 2025"/>
    <s v="Nov"/>
    <n v="0"/>
    <n v="5"/>
    <n v="0"/>
    <n v="0"/>
    <n v="0"/>
    <n v="5"/>
    <n v="0"/>
    <s v="11.11.2025"/>
    <x v="11"/>
    <s v="20.06.2026"/>
    <n v="25"/>
    <x v="0"/>
  </r>
  <r>
    <s v="TO"/>
    <n v="0"/>
    <n v="6"/>
    <n v="0"/>
    <n v="9308"/>
    <s v="1184376.226346"/>
    <s v="15 Jun 2026"/>
    <s v="15"/>
    <s v="Jun"/>
    <s v="21 Jun 2026"/>
    <s v="21"/>
    <s v="Jun"/>
    <n v="6"/>
    <n v="6"/>
    <n v="0"/>
    <n v="0"/>
    <s v="СЛР-ХОЛИДЕЙ-СЪРВИС ЕООД"/>
    <x v="7"/>
    <n v="4"/>
    <n v="2"/>
    <n v="0"/>
    <n v="0"/>
    <s v="Romania"/>
    <s v="01 Jan 2026 03:54"/>
    <s v="31 Dec 2025"/>
    <s v="Jan"/>
    <n v="0"/>
    <n v="6"/>
    <n v="0"/>
    <n v="0"/>
    <n v="0"/>
    <n v="6"/>
    <n v="0"/>
    <s v="01.01.2025"/>
    <x v="20"/>
    <s v="15.06.2026"/>
    <n v="25"/>
    <x v="1"/>
  </r>
  <r>
    <s v="TO"/>
    <n v="5"/>
    <n v="0"/>
    <n v="0"/>
    <n v="8559"/>
    <s v="1176529.221867"/>
    <s v="10 Jun 2026"/>
    <s v="10"/>
    <s v="Jun"/>
    <s v="15 Jun 2026"/>
    <s v="15"/>
    <s v="Jun"/>
    <n v="5"/>
    <n v="5"/>
    <n v="0"/>
    <n v="0"/>
    <s v="СЛР-ХОЛИДЕЙ-СЪРВИС ЕООД"/>
    <x v="6"/>
    <n v="2"/>
    <n v="1"/>
    <n v="753.58129900000006"/>
    <n v="150.71625980000002"/>
    <s v="Romania"/>
    <s v="17 Nov 2025 12:43"/>
    <s v="17 Nov 2025"/>
    <s v="Nov"/>
    <n v="0"/>
    <n v="5"/>
    <n v="0"/>
    <n v="0"/>
    <n v="0"/>
    <n v="5"/>
    <n v="0"/>
    <s v="17.11.2025"/>
    <x v="12"/>
    <s v="10.06.2026"/>
    <n v="24"/>
    <x v="0"/>
  </r>
  <r>
    <s v="TO"/>
    <n v="0"/>
    <n v="6"/>
    <n v="0"/>
    <n v="9233"/>
    <s v="1183835.225887"/>
    <s v="29 Jun 2026"/>
    <s v="29"/>
    <s v="Jun"/>
    <s v="05 Jul 2026"/>
    <s v="05"/>
    <s v="Jul"/>
    <n v="6"/>
    <n v="-24"/>
    <n v="2"/>
    <n v="4"/>
    <s v="СЛР-ХОЛИДЕЙ-СЪРВИС ЕООД"/>
    <x v="4"/>
    <n v="3"/>
    <n v="1"/>
    <n v="2172.8488968000001"/>
    <n v="362.14148280000001"/>
    <s v="Romania"/>
    <s v="29 Dec 2025 18:47"/>
    <s v="29 Dec 2025"/>
    <s v="Dec"/>
    <n v="0"/>
    <n v="2"/>
    <n v="4"/>
    <n v="0"/>
    <n v="0"/>
    <n v="6"/>
    <n v="0"/>
    <s v="29.12.2025"/>
    <x v="18"/>
    <s v="29.06.2026"/>
    <n v="27"/>
    <x v="0"/>
  </r>
  <r>
    <s v="TO"/>
    <n v="0"/>
    <n v="5"/>
    <n v="0"/>
    <n v="8174"/>
    <s v="1172230.220341"/>
    <s v="25 Jun 2026"/>
    <s v="25"/>
    <s v="Jun"/>
    <s v="30 Jun 2026"/>
    <s v="30"/>
    <s v="Jun"/>
    <n v="5"/>
    <n v="5"/>
    <n v="0"/>
    <n v="0"/>
    <s v="СЛР-ХОЛИДЕЙ-СЪРВИС ЕООД"/>
    <x v="6"/>
    <n v="3"/>
    <n v="0"/>
    <n v="1627.8373089999998"/>
    <n v="325.56746179999993"/>
    <s v="Romania"/>
    <s v="07 Nov 2025 11:09"/>
    <s v="07 Nov 2025"/>
    <s v="Nov"/>
    <n v="0"/>
    <n v="5"/>
    <n v="0"/>
    <n v="0"/>
    <n v="0"/>
    <n v="5"/>
    <n v="0"/>
    <s v="07.11.2025"/>
    <x v="3"/>
    <s v="25.06.2026"/>
    <n v="26"/>
    <x v="0"/>
  </r>
  <r>
    <s v="TO"/>
    <n v="0"/>
    <n v="6"/>
    <n v="0"/>
    <n v="9243"/>
    <s v="NT312510"/>
    <s v="22 Jun 2026"/>
    <s v="22"/>
    <s v="Jun"/>
    <s v="28 Jun 2026"/>
    <s v="28"/>
    <s v="Jun"/>
    <n v="6"/>
    <n v="6"/>
    <n v="0"/>
    <n v="0"/>
    <s v="НОВОТОН - ЕООД"/>
    <x v="1"/>
    <n v="4"/>
    <n v="0"/>
    <n v="2694.2340581999997"/>
    <n v="449.03900969999995"/>
    <s v="Romania"/>
    <s v="30 Dec 2025 10:31"/>
    <s v="29 Dec 2025"/>
    <s v="Dec"/>
    <n v="0"/>
    <n v="6"/>
    <n v="0"/>
    <n v="0"/>
    <n v="0"/>
    <n v="6"/>
    <n v="0"/>
    <s v="30.12.2025"/>
    <x v="18"/>
    <s v="22.06.2026"/>
    <n v="26"/>
    <x v="0"/>
  </r>
  <r>
    <s v="TO"/>
    <n v="0"/>
    <n v="5"/>
    <n v="0"/>
    <n v="9288"/>
    <s v="3094"/>
    <s v="25 Jun 2026"/>
    <s v="25"/>
    <s v="Jun"/>
    <s v="30 Jun 2026"/>
    <s v="30"/>
    <s v="Jun"/>
    <n v="5"/>
    <n v="5"/>
    <n v="0"/>
    <n v="0"/>
    <s v="КЛУБ МАГЕЛАН - ООД"/>
    <x v="4"/>
    <n v="3"/>
    <n v="1"/>
    <n v="1810.707414"/>
    <n v="362.14148280000001"/>
    <s v="Romania"/>
    <s v="31 Dec 2025 13:09"/>
    <s v="31 Dec 2025"/>
    <s v="Dec"/>
    <n v="0"/>
    <n v="5"/>
    <n v="0"/>
    <n v="0"/>
    <n v="0"/>
    <n v="5"/>
    <n v="0"/>
    <s v="31.12.2025"/>
    <x v="18"/>
    <s v="25.06.2026"/>
    <n v="26"/>
    <x v="0"/>
  </r>
  <r>
    <s v="BOOKING"/>
    <n v="0"/>
    <n v="4"/>
    <n v="0"/>
    <n v="8912"/>
    <s v="5975733652"/>
    <s v="20 Jun 2026"/>
    <s v="20"/>
    <s v="Jun"/>
    <s v="24 Jun 2026"/>
    <s v="24"/>
    <s v="Jun"/>
    <n v="4"/>
    <n v="4"/>
    <n v="0"/>
    <n v="0"/>
    <s v="BOOKING"/>
    <x v="7"/>
    <n v="3"/>
    <n v="2"/>
    <n v="3127.7489812844028"/>
    <n v="781.9372453211007"/>
    <m/>
    <s v="28 Nov 2025 19:24"/>
    <s v="28 Nov 2025"/>
    <s v="Nov"/>
    <n v="0"/>
    <n v="4"/>
    <n v="0"/>
    <n v="0"/>
    <n v="0"/>
    <n v="4"/>
    <n v="0"/>
    <s v="28.11.2025"/>
    <x v="15"/>
    <s v="20.06.2026"/>
    <n v="25"/>
    <x v="1"/>
  </r>
  <r>
    <s v="TO"/>
    <n v="0"/>
    <n v="7"/>
    <n v="0"/>
    <n v="8521"/>
    <s v="1176218.221586"/>
    <s v="22 Jun 2026"/>
    <s v="22"/>
    <s v="Jun"/>
    <s v="29 Jun 2026"/>
    <s v="29"/>
    <s v="Jun"/>
    <n v="7"/>
    <n v="7"/>
    <n v="0"/>
    <n v="0"/>
    <s v="СЛР-ХОЛИДЕЙ-СЪРВИС ЕООД"/>
    <x v="6"/>
    <n v="3"/>
    <n v="0"/>
    <n v="2156.8697656999998"/>
    <n v="308.1242522428571"/>
    <s v="Romania"/>
    <s v="16 Nov 2025 19:13"/>
    <s v="16 Nov 2025"/>
    <s v="Nov"/>
    <n v="0"/>
    <n v="7"/>
    <n v="0"/>
    <n v="0"/>
    <n v="0"/>
    <n v="7"/>
    <n v="0"/>
    <s v="16.11.2025"/>
    <x v="12"/>
    <s v="22.06.2026"/>
    <n v="26"/>
    <x v="0"/>
  </r>
  <r>
    <s v="TO"/>
    <n v="0"/>
    <n v="7"/>
    <n v="0"/>
    <n v="8869"/>
    <s v="NT310329"/>
    <s v="20 Jun 2026"/>
    <s v="20"/>
    <s v="Jun"/>
    <s v="27 Jun 2026"/>
    <s v="27"/>
    <s v="Jun"/>
    <n v="7"/>
    <n v="7"/>
    <n v="0"/>
    <n v="0"/>
    <s v="НОВОТОН - ЕООД"/>
    <x v="3"/>
    <n v="1"/>
    <n v="1"/>
    <n v="1200.1364045999999"/>
    <n v="171.44805779999999"/>
    <m/>
    <s v="27 Nov 2025 11:40"/>
    <s v="27 Nov 2025"/>
    <s v="Nov"/>
    <n v="0"/>
    <n v="7"/>
    <n v="0"/>
    <n v="0"/>
    <n v="0"/>
    <n v="7"/>
    <n v="0"/>
    <s v="27.11.2025"/>
    <x v="15"/>
    <s v="20.06.2026"/>
    <n v="25"/>
    <x v="0"/>
  </r>
  <r>
    <s v="TO"/>
    <n v="0"/>
    <n v="7"/>
    <n v="0"/>
    <n v="8768"/>
    <s v="17323"/>
    <s v="22 Jun 2026"/>
    <s v="22"/>
    <s v="Jun"/>
    <s v="29 Jun 2026"/>
    <s v="29"/>
    <s v="Jun"/>
    <n v="7"/>
    <n v="7"/>
    <n v="0"/>
    <n v="0"/>
    <s v="КЛУБ МАГЕЛАН - ООД"/>
    <x v="6"/>
    <n v="2"/>
    <n v="2"/>
    <n v="1997.098013"/>
    <n v="285.29971614285716"/>
    <m/>
    <s v="24 Nov 2025 13:15"/>
    <s v="24 Nov 2025"/>
    <s v="Nov"/>
    <n v="0"/>
    <n v="7"/>
    <n v="0"/>
    <n v="0"/>
    <n v="0"/>
    <n v="7"/>
    <n v="0"/>
    <s v="24.11.2025"/>
    <x v="15"/>
    <s v="22.06.2026"/>
    <n v="26"/>
    <x v="0"/>
  </r>
  <r>
    <s v="TOPOLA SKIES"/>
    <n v="0"/>
    <n v="5"/>
    <n v="0"/>
    <n v="8562"/>
    <s v="409856"/>
    <s v="30 Jun 2026"/>
    <s v="30"/>
    <s v="Jun"/>
    <s v="05 Jul 2026"/>
    <s v="05"/>
    <s v="Jul"/>
    <n v="5"/>
    <n v="-25"/>
    <n v="1"/>
    <n v="4"/>
    <s v="TOPOLA SKIES"/>
    <x v="7"/>
    <n v="4"/>
    <m/>
    <n v="2777.6374678899078"/>
    <n v="555.52749357798155"/>
    <m/>
    <s v="17 Nov 2025 14:00"/>
    <s v="17 Nov 2025"/>
    <s v="Nov"/>
    <n v="0"/>
    <n v="1"/>
    <n v="4"/>
    <n v="0"/>
    <n v="0"/>
    <n v="5"/>
    <n v="0"/>
    <s v="17.11.2025"/>
    <x v="12"/>
    <s v="30.06.2026"/>
    <n v="27"/>
    <x v="0"/>
  </r>
  <r>
    <s v="TO"/>
    <n v="0"/>
    <n v="7"/>
    <n v="0"/>
    <n v="8655"/>
    <s v="1177826.222359"/>
    <s v="29 Jun 2026"/>
    <s v="29"/>
    <s v="Jun"/>
    <s v="06 Jul 2026"/>
    <s v="06"/>
    <s v="Jul"/>
    <n v="7"/>
    <n v="-23"/>
    <n v="2"/>
    <n v="5"/>
    <s v="СЛР-ХОЛИДЕЙ-СЪРВИС ЕООД"/>
    <x v="5"/>
    <n v="2"/>
    <n v="1"/>
    <n v="1989.5485091999999"/>
    <n v="284.22121559999999"/>
    <s v="Romania"/>
    <s v="21 Nov 2025 07:54"/>
    <s v="21 Nov 2025"/>
    <s v="Nov"/>
    <n v="0"/>
    <n v="2"/>
    <n v="5"/>
    <n v="0"/>
    <n v="0"/>
    <n v="7"/>
    <n v="0"/>
    <s v="21.11.2025"/>
    <x v="12"/>
    <s v="29.06.2026"/>
    <n v="27"/>
    <x v="0"/>
  </r>
  <r>
    <s v="TO"/>
    <n v="0"/>
    <n v="5"/>
    <n v="0"/>
    <n v="8197"/>
    <s v="NT307605"/>
    <s v="27 Jun 2026"/>
    <s v="27"/>
    <s v="Jun"/>
    <s v="02 Jul 2026"/>
    <s v="02"/>
    <s v="Jul"/>
    <n v="5"/>
    <n v="-25"/>
    <n v="4"/>
    <n v="1"/>
    <s v="НОВОТОН - ЕООД"/>
    <x v="6"/>
    <n v="3"/>
    <n v="1"/>
    <n v="1627.8373089999998"/>
    <n v="325.56746179999993"/>
    <m/>
    <s v="07 Nov 2025 14:27"/>
    <s v="07 Nov 2025"/>
    <s v="Nov"/>
    <n v="0"/>
    <n v="4"/>
    <n v="1"/>
    <n v="0"/>
    <n v="0"/>
    <n v="5"/>
    <n v="0"/>
    <s v="07.11.2025"/>
    <x v="3"/>
    <s v="27.06.2026"/>
    <n v="26"/>
    <x v="0"/>
  </r>
  <r>
    <s v="TO"/>
    <n v="0"/>
    <n v="7"/>
    <n v="0"/>
    <n v="8868"/>
    <s v="NT310328"/>
    <s v="20 Jun 2026"/>
    <s v="20"/>
    <s v="Jun"/>
    <s v="27 Jun 2026"/>
    <s v="27"/>
    <s v="Jun"/>
    <n v="7"/>
    <n v="7"/>
    <n v="0"/>
    <n v="0"/>
    <s v="НОВОТОН - ЕООД"/>
    <x v="1"/>
    <n v="3"/>
    <n v="2"/>
    <n v="3055.7887920000003"/>
    <n v="436.54125600000003"/>
    <m/>
    <s v="27 Nov 2025 11:39"/>
    <s v="27 Nov 2025"/>
    <s v="Nov"/>
    <n v="0"/>
    <n v="7"/>
    <n v="0"/>
    <n v="0"/>
    <n v="0"/>
    <n v="7"/>
    <n v="0"/>
    <s v="27.11.2025"/>
    <x v="15"/>
    <s v="20.06.2026"/>
    <n v="25"/>
    <x v="0"/>
  </r>
  <r>
    <s v="TO"/>
    <n v="0"/>
    <n v="5"/>
    <n v="0"/>
    <n v="9096"/>
    <s v="1182278.224778"/>
    <s v="20 Jun 2026"/>
    <s v="20"/>
    <s v="Jun"/>
    <s v="25 Jun 2026"/>
    <s v="25"/>
    <s v="Jun"/>
    <n v="5"/>
    <n v="5"/>
    <n v="0"/>
    <n v="0"/>
    <s v="СЛР-ХОЛИДЕЙ-СЪРВИС ЕООД"/>
    <x v="6"/>
    <n v="1"/>
    <n v="1"/>
    <n v="800.13005299999998"/>
    <n v="160.02601060000001"/>
    <s v="Romania"/>
    <s v="12 Dec 2025 22:23"/>
    <s v="12 Dec 2025"/>
    <s v="Dec"/>
    <n v="0"/>
    <n v="5"/>
    <n v="0"/>
    <n v="0"/>
    <n v="0"/>
    <n v="5"/>
    <n v="0"/>
    <s v="12.12.2025"/>
    <x v="16"/>
    <s v="20.06.2026"/>
    <n v="25"/>
    <x v="0"/>
  </r>
  <r>
    <s v="TO"/>
    <n v="0"/>
    <n v="5"/>
    <n v="0"/>
    <n v="8203"/>
    <s v="1172866.220408"/>
    <s v="24 Jun 2026"/>
    <s v="24"/>
    <s v="Jun"/>
    <s v="29 Jun 2026"/>
    <s v="29"/>
    <s v="Jun"/>
    <n v="5"/>
    <n v="5"/>
    <n v="0"/>
    <n v="0"/>
    <s v="СЛР-ХОЛИДЕЙ-СЪРВИС ЕООД"/>
    <x v="4"/>
    <n v="2"/>
    <n v="2"/>
    <n v="1509.9594348999999"/>
    <n v="301.99188698"/>
    <s v="Romania"/>
    <s v="07 Nov 2025 15:04"/>
    <s v="07 Nov 2025"/>
    <s v="Nov"/>
    <n v="0"/>
    <n v="5"/>
    <n v="0"/>
    <n v="0"/>
    <n v="0"/>
    <n v="5"/>
    <n v="0"/>
    <s v="07.11.2025"/>
    <x v="3"/>
    <s v="24.06.2026"/>
    <n v="26"/>
    <x v="0"/>
  </r>
  <r>
    <s v="BOOKING"/>
    <n v="3"/>
    <n v="0"/>
    <n v="0"/>
    <n v="9329"/>
    <s v="6862703466"/>
    <s v="12 Jun 2026"/>
    <s v="12"/>
    <s v="Jun"/>
    <s v="15 Jun 2026"/>
    <s v="15"/>
    <s v="Jun"/>
    <n v="3"/>
    <n v="3"/>
    <n v="0"/>
    <n v="0"/>
    <s v="BOOKING"/>
    <x v="4"/>
    <n v="2"/>
    <n v="1"/>
    <n v="771.7633406422018"/>
    <n v="257.25444688073389"/>
    <s v="Romania"/>
    <s v="02 Jan 2026 20:10"/>
    <s v="02 Jan 2026"/>
    <s v="Jan"/>
    <n v="0"/>
    <n v="3"/>
    <n v="0"/>
    <n v="0"/>
    <n v="0"/>
    <n v="3"/>
    <n v="0"/>
    <s v="02.01.2025"/>
    <x v="20"/>
    <s v="12.06.2026"/>
    <n v="24"/>
    <x v="1"/>
  </r>
  <r>
    <s v="TO"/>
    <n v="0"/>
    <n v="7"/>
    <n v="0"/>
    <n v="8910"/>
    <s v="NT310695"/>
    <s v="28 Jun 2026"/>
    <s v="28"/>
    <s v="Jun"/>
    <s v="05 Jul 2026"/>
    <s v="05"/>
    <s v="Jul"/>
    <n v="7"/>
    <n v="-23"/>
    <n v="3"/>
    <n v="4"/>
    <s v="НОВОТОН - ЕООД"/>
    <x v="4"/>
    <n v="1"/>
    <n v="1"/>
    <n v="1314.4546681000002"/>
    <n v="187.77923830000003"/>
    <m/>
    <s v="28 Nov 2025 18:17"/>
    <s v="28 Nov 2025"/>
    <s v="Nov"/>
    <n v="0"/>
    <n v="3"/>
    <n v="4"/>
    <n v="0"/>
    <n v="0"/>
    <n v="7"/>
    <n v="0"/>
    <s v="28.11.2025"/>
    <x v="15"/>
    <s v="28.06.2026"/>
    <n v="27"/>
    <x v="0"/>
  </r>
  <r>
    <s v="TO"/>
    <n v="0"/>
    <n v="6"/>
    <n v="0"/>
    <n v="9270"/>
    <s v="1790"/>
    <s v="21 Jun 2026"/>
    <s v="21"/>
    <s v="Jun"/>
    <s v="27 Jun 2026"/>
    <s v="27"/>
    <s v="Jun"/>
    <n v="6"/>
    <n v="6"/>
    <n v="0"/>
    <n v="0"/>
    <s v="КЛУБ МАГЕЛАН - ООД"/>
    <x v="4"/>
    <n v="2"/>
    <n v="2"/>
    <n v="1848.6113993999998"/>
    <n v="308.10189989999998"/>
    <s v="Romania"/>
    <s v="30 Dec 2025 17:48"/>
    <s v="30 Dec 2025"/>
    <s v="Dec"/>
    <n v="0"/>
    <n v="6"/>
    <n v="0"/>
    <n v="0"/>
    <n v="0"/>
    <n v="6"/>
    <n v="0"/>
    <s v="30.12.2025"/>
    <x v="18"/>
    <s v="21.06.2026"/>
    <n v="26"/>
    <x v="0"/>
  </r>
  <r>
    <s v="TO"/>
    <n v="0"/>
    <n v="6"/>
    <n v="0"/>
    <n v="8492"/>
    <s v="NT308653"/>
    <s v="26 Jun 2026"/>
    <s v="26"/>
    <s v="Jun"/>
    <s v="02 Jul 2026"/>
    <s v="02"/>
    <s v="Jul"/>
    <n v="6"/>
    <n v="-24"/>
    <n v="5"/>
    <n v="1"/>
    <s v="НОВОТОН - ЕООД"/>
    <x v="6"/>
    <n v="2"/>
    <n v="1"/>
    <n v="1446.9230339999999"/>
    <n v="241.15383899999998"/>
    <m/>
    <s v="14 Nov 2025 15:56"/>
    <s v="14 Nov 2025"/>
    <s v="Nov"/>
    <n v="0"/>
    <n v="5"/>
    <n v="1"/>
    <n v="0"/>
    <n v="0"/>
    <n v="6"/>
    <n v="0"/>
    <s v="14.11.2025"/>
    <x v="11"/>
    <s v="26.06.2026"/>
    <n v="26"/>
    <x v="0"/>
  </r>
  <r>
    <s v="TO"/>
    <n v="7"/>
    <n v="0"/>
    <n v="0"/>
    <n v="8084"/>
    <s v="58900"/>
    <s v="01 Jun 2026"/>
    <s v="01"/>
    <s v="Jun"/>
    <s v="08 Jun 2026"/>
    <s v="08"/>
    <s v="Jun"/>
    <n v="7"/>
    <n v="7"/>
    <n v="0"/>
    <n v="0"/>
    <s v="КЛУБ МАГЕЛАН - ООД"/>
    <x v="0"/>
    <n v="2"/>
    <n v="0"/>
    <n v="1189.6922723999999"/>
    <n v="169.9560389142857"/>
    <m/>
    <s v="27 Oct 2025 16:56"/>
    <s v="16 Oct 2025"/>
    <s v="Oct"/>
    <n v="0"/>
    <n v="7"/>
    <n v="0"/>
    <n v="0"/>
    <n v="0"/>
    <n v="7"/>
    <n v="0"/>
    <s v="27.10.2025"/>
    <x v="4"/>
    <s v="01.06.2026"/>
    <n v="23"/>
    <x v="0"/>
  </r>
  <r>
    <s v="TO"/>
    <n v="0"/>
    <n v="5"/>
    <n v="0"/>
    <n v="8166"/>
    <s v="1172230.220333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205.7691950000001"/>
    <n v="241.153839"/>
    <s v="Romania"/>
    <s v="07 Nov 2025 11:07"/>
    <s v="07 Nov 2025"/>
    <s v="Nov"/>
    <n v="0"/>
    <n v="5"/>
    <n v="0"/>
    <n v="0"/>
    <n v="0"/>
    <n v="5"/>
    <n v="0"/>
    <s v="07.11.2025"/>
    <x v="3"/>
    <s v="25.06.2026"/>
    <n v="26"/>
    <x v="0"/>
  </r>
  <r>
    <s v="TOPOLA SKIES"/>
    <n v="0"/>
    <n v="8"/>
    <n v="0"/>
    <n v="8126"/>
    <s v="401672"/>
    <s v="20 Jun 2026"/>
    <s v="20"/>
    <s v="Jun"/>
    <s v="28 Jun 2026"/>
    <s v="28"/>
    <s v="Jun"/>
    <n v="8"/>
    <n v="8"/>
    <n v="0"/>
    <n v="0"/>
    <s v="TOPOLA SKIES"/>
    <x v="6"/>
    <n v="2"/>
    <n v="1"/>
    <n v="2200.8470518348622"/>
    <n v="275.10812440366971"/>
    <m/>
    <s v="02 Nov 2025 19:55"/>
    <s v="02 Nov 2025"/>
    <s v="Nov"/>
    <n v="0"/>
    <n v="8"/>
    <n v="0"/>
    <n v="0"/>
    <n v="0"/>
    <n v="8"/>
    <n v="0"/>
    <s v="02.11.2025"/>
    <x v="3"/>
    <s v="20.06.2026"/>
    <n v="25"/>
    <x v="0"/>
  </r>
  <r>
    <s v="TO"/>
    <n v="0"/>
    <n v="7"/>
    <n v="0"/>
    <n v="8248"/>
    <s v="NT307769"/>
    <s v="28 Jun 2026"/>
    <s v="28"/>
    <s v="Jun"/>
    <s v="05 Jul 2026"/>
    <s v="05"/>
    <s v="Jul"/>
    <n v="7"/>
    <n v="-23"/>
    <n v="3"/>
    <n v="4"/>
    <s v="НОВОТОН - ЕООД"/>
    <x v="4"/>
    <n v="3"/>
    <n v="1"/>
    <n v="2340.0332452000002"/>
    <n v="334.29046360000001"/>
    <m/>
    <s v="09 Nov 2025 23:20"/>
    <s v="08 Nov 2025"/>
    <s v="Nov"/>
    <n v="0"/>
    <n v="3"/>
    <n v="4"/>
    <n v="0"/>
    <n v="0"/>
    <n v="7"/>
    <n v="0"/>
    <s v="09.11.2025"/>
    <x v="11"/>
    <s v="28.06.2026"/>
    <n v="27"/>
    <x v="0"/>
  </r>
  <r>
    <s v="TO"/>
    <n v="0"/>
    <n v="7"/>
    <n v="0"/>
    <n v="8223"/>
    <s v="NT307698"/>
    <s v="20 Jun 2026"/>
    <s v="20"/>
    <s v="Jun"/>
    <s v="27 Jun 2026"/>
    <s v="27"/>
    <s v="Jun"/>
    <n v="7"/>
    <n v="7"/>
    <n v="0"/>
    <n v="0"/>
    <s v="НОВОТОН - ЕООД"/>
    <x v="6"/>
    <n v="2"/>
    <n v="1"/>
    <n v="1537.3801715"/>
    <n v="219.62573878571428"/>
    <m/>
    <s v="07 Nov 2025 17:52"/>
    <s v="07 Nov 2025"/>
    <s v="Nov"/>
    <n v="0"/>
    <n v="7"/>
    <n v="0"/>
    <n v="0"/>
    <n v="0"/>
    <n v="7"/>
    <n v="0"/>
    <s v="07.11.2025"/>
    <x v="3"/>
    <s v="20.06.2026"/>
    <n v="25"/>
    <x v="0"/>
  </r>
  <r>
    <s v="TOPOLA SKIES"/>
    <n v="1"/>
    <n v="4"/>
    <n v="0"/>
    <n v="8795"/>
    <s v="414158"/>
    <s v="14 Jun 2026"/>
    <s v="14"/>
    <s v="Jun"/>
    <s v="19 Jun 2026"/>
    <s v="19"/>
    <s v="Jun"/>
    <n v="5"/>
    <n v="5"/>
    <n v="0"/>
    <n v="0"/>
    <s v="TOPOLA SKIES"/>
    <x v="4"/>
    <n v="2"/>
    <n v="1"/>
    <n v="1129.3572495412843"/>
    <n v="225.87144990825686"/>
    <m/>
    <s v="24 Nov 2025 20:25"/>
    <s v="24 Nov 2025"/>
    <s v="Nov"/>
    <n v="0"/>
    <n v="5"/>
    <n v="0"/>
    <n v="0"/>
    <n v="0"/>
    <n v="5"/>
    <n v="0"/>
    <s v="24.11.2025"/>
    <x v="15"/>
    <s v="14.06.2026"/>
    <n v="25"/>
    <x v="0"/>
  </r>
  <r>
    <s v="TO"/>
    <n v="0"/>
    <n v="0"/>
    <n v="7"/>
    <n v="8250"/>
    <s v="NT307802"/>
    <s v="01 Aug 2026"/>
    <s v="01"/>
    <s v="Aug"/>
    <s v="08 Aug 2026"/>
    <s v="08"/>
    <s v="Aug"/>
    <n v="7"/>
    <n v="7"/>
    <n v="0"/>
    <n v="0"/>
    <s v="НОВОТОН - ЕООД"/>
    <x v="7"/>
    <n v="4"/>
    <n v="0"/>
    <n v="3617.3858181999999"/>
    <n v="516.76940260000003"/>
    <m/>
    <s v="09 Nov 2025 23:21"/>
    <s v="08 Nov 2025"/>
    <s v="Nov"/>
    <n v="0"/>
    <n v="0"/>
    <n v="0"/>
    <n v="7"/>
    <n v="0"/>
    <n v="7"/>
    <n v="0"/>
    <s v="09.11.2025"/>
    <x v="11"/>
    <s v="01.08.2026"/>
    <n v="31"/>
    <x v="0"/>
  </r>
  <r>
    <s v="TOPOLA SKIES"/>
    <n v="0"/>
    <n v="0"/>
    <n v="5"/>
    <n v="8870"/>
    <s v="415676"/>
    <s v="20 Jul 2026"/>
    <s v="20"/>
    <s v="Jul"/>
    <s v="25 Jul 2026"/>
    <s v="25"/>
    <s v="Jul"/>
    <n v="5"/>
    <n v="5"/>
    <n v="0"/>
    <n v="0"/>
    <s v="TOPOLA SKIES"/>
    <x v="1"/>
    <n v="4"/>
    <n v="1"/>
    <n v="3149.0657339449535"/>
    <n v="629.81314678899071"/>
    <m/>
    <s v="27 Nov 2025 12:05"/>
    <s v="27 Nov 2025"/>
    <s v="Nov"/>
    <n v="0"/>
    <n v="0"/>
    <n v="5"/>
    <n v="0"/>
    <n v="0"/>
    <n v="5"/>
    <n v="0"/>
    <s v="27.11.2025"/>
    <x v="15"/>
    <s v="20.07.2026"/>
    <n v="30"/>
    <x v="0"/>
  </r>
  <r>
    <s v="TO"/>
    <n v="0"/>
    <n v="4"/>
    <n v="2"/>
    <n v="10315"/>
    <s v="62624"/>
    <s v="07 Jul 2026"/>
    <s v="07"/>
    <s v="Jul"/>
    <s v="13 Jul 2026"/>
    <s v="13"/>
    <s v="Jul"/>
    <n v="6"/>
    <n v="6"/>
    <n v="0"/>
    <n v="0"/>
    <s v="КЛУБ МАГЕЛАН - ООД"/>
    <x v="4"/>
    <n v="2"/>
    <n v="2"/>
    <n v="2482.9653015999997"/>
    <n v="413.82755026666661"/>
    <s v="Romania"/>
    <s v="03 Mar 2026 11:52"/>
    <s v="03 Mar 2026"/>
    <s v="Mar"/>
    <n v="0"/>
    <n v="0"/>
    <n v="6"/>
    <n v="0"/>
    <n v="0"/>
    <n v="6"/>
    <n v="0"/>
    <s v="03.03.2025"/>
    <x v="6"/>
    <s v="07.07.2026"/>
    <n v="28"/>
    <x v="0"/>
  </r>
  <r>
    <s v="TOPOLA SKIES"/>
    <n v="0"/>
    <n v="0"/>
    <n v="5"/>
    <n v="9676"/>
    <s v="454208"/>
    <s v="28 Jul 2026"/>
    <s v="28"/>
    <s v="Jul"/>
    <s v="02 Aug 2026"/>
    <s v="02"/>
    <s v="Aug"/>
    <n v="5"/>
    <n v="-26"/>
    <n v="3"/>
    <n v="1"/>
    <s v="TOPOLA SKIES"/>
    <x v="1"/>
    <n v="4"/>
    <n v="1"/>
    <n v="3391.3015596330274"/>
    <n v="678.26031192660548"/>
    <m/>
    <s v="23 Jan 2026 15:13"/>
    <s v="23 Jan 2026"/>
    <s v="Jan"/>
    <n v="0"/>
    <n v="0"/>
    <n v="3"/>
    <n v="1"/>
    <n v="0"/>
    <n v="4"/>
    <n v="-1"/>
    <s v="23.01.2025"/>
    <x v="2"/>
    <s v="28.07.2026"/>
    <n v="31"/>
    <x v="0"/>
  </r>
  <r>
    <s v="TO"/>
    <n v="0"/>
    <n v="0"/>
    <n v="6"/>
    <n v="9896"/>
    <s v="2324565"/>
    <s v="10 Aug 2026"/>
    <s v="10"/>
    <s v="Aug"/>
    <s v="16 Aug 2026"/>
    <s v="16"/>
    <s v="Aug"/>
    <n v="6"/>
    <n v="6"/>
    <n v="0"/>
    <n v="0"/>
    <s v="ТУРИСТИЧЕСКА АГЕНЦИЯ СОЛВЕКС - ЕООД"/>
    <x v="2"/>
    <n v="2"/>
    <n v="1"/>
    <n v="1944.2514864"/>
    <n v="324.0419144"/>
    <s v="Romania"/>
    <s v="30 Jan 2026 18:19"/>
    <s v="30 Jan 2026"/>
    <s v="Jan"/>
    <n v="0"/>
    <n v="0"/>
    <n v="0"/>
    <n v="6"/>
    <n v="0"/>
    <n v="6"/>
    <n v="0"/>
    <s v="30.01.2025"/>
    <x v="0"/>
    <s v="10.08.2026"/>
    <n v="33"/>
    <x v="0"/>
  </r>
  <r>
    <s v="TOPOLA SKIES"/>
    <n v="0"/>
    <n v="0"/>
    <n v="5"/>
    <n v="9678"/>
    <s v="454208"/>
    <s v="28 Jul 2026"/>
    <s v="28"/>
    <s v="Jul"/>
    <s v="02 Aug 2026"/>
    <s v="02"/>
    <s v="Aug"/>
    <n v="5"/>
    <n v="-26"/>
    <n v="3"/>
    <n v="1"/>
    <s v="TOPOLA SKIES"/>
    <x v="6"/>
    <n v="2"/>
    <n v="2"/>
    <n v="2339.3700573394494"/>
    <n v="467.87401146788983"/>
    <m/>
    <s v="23 Jan 2026 15:13"/>
    <s v="23 Jan 2026"/>
    <s v="Jan"/>
    <n v="0"/>
    <n v="0"/>
    <n v="3"/>
    <n v="1"/>
    <n v="0"/>
    <n v="4"/>
    <n v="-1"/>
    <s v="23.01.2025"/>
    <x v="2"/>
    <s v="28.07.2026"/>
    <n v="31"/>
    <x v="0"/>
  </r>
  <r>
    <s v="TOPOLA SKIES"/>
    <n v="0"/>
    <n v="0"/>
    <n v="5"/>
    <n v="9677"/>
    <s v="454208"/>
    <s v="28 Jul 2026"/>
    <s v="28"/>
    <s v="Jul"/>
    <s v="02 Aug 2026"/>
    <s v="02"/>
    <s v="Aug"/>
    <n v="5"/>
    <n v="-26"/>
    <n v="3"/>
    <n v="1"/>
    <s v="TOPOLA SKIES"/>
    <x v="1"/>
    <n v="3"/>
    <n v="3"/>
    <n v="3391.3015596330274"/>
    <n v="678.26031192660548"/>
    <m/>
    <s v="23 Jan 2026 15:13"/>
    <s v="23 Jan 2026"/>
    <s v="Jan"/>
    <n v="0"/>
    <n v="0"/>
    <n v="3"/>
    <n v="1"/>
    <n v="0"/>
    <n v="4"/>
    <n v="-1"/>
    <s v="23.01.2025"/>
    <x v="2"/>
    <s v="28.07.2026"/>
    <n v="31"/>
    <x v="0"/>
  </r>
  <r>
    <s v="BOOKING"/>
    <n v="0"/>
    <n v="0"/>
    <n v="6"/>
    <n v="9711"/>
    <s v="5505164002"/>
    <s v="17 Aug 2026"/>
    <s v="17"/>
    <s v="Aug"/>
    <s v="23 Aug 2026"/>
    <s v="23"/>
    <s v="Aug"/>
    <n v="6"/>
    <n v="6"/>
    <n v="0"/>
    <n v="0"/>
    <s v="BOOKING"/>
    <x v="4"/>
    <n v="2"/>
    <n v="1"/>
    <n v="3955.6572033027519"/>
    <n v="659.27620055045873"/>
    <s v="Bulgaria"/>
    <s v="25 Jan 2026 15:52"/>
    <s v="25 Jan 2026"/>
    <s v="Jan"/>
    <n v="0"/>
    <n v="0"/>
    <n v="0"/>
    <n v="6"/>
    <n v="0"/>
    <n v="6"/>
    <n v="0"/>
    <s v="25.01.2025"/>
    <x v="2"/>
    <s v="17.08.2026"/>
    <n v="34"/>
    <x v="0"/>
  </r>
  <r>
    <s v="TO"/>
    <n v="0"/>
    <n v="0"/>
    <n v="4"/>
    <n v="9390"/>
    <s v="1186089.227177"/>
    <s v="25 Jul 2026"/>
    <s v="25"/>
    <s v="Jul"/>
    <s v="29 Jul 2026"/>
    <s v="29"/>
    <s v="Jul"/>
    <n v="4"/>
    <n v="4"/>
    <n v="0"/>
    <n v="0"/>
    <s v="СЛР-ХОЛИДЕЙ-СЪРВИС ЕООД"/>
    <x v="3"/>
    <n v="1"/>
    <n v="1"/>
    <n v="1276.1399584000001"/>
    <n v="319.03498960000002"/>
    <s v="Romania"/>
    <s v="08 Jan 2026 11:58"/>
    <s v="08 Jan 2026"/>
    <s v="Jan"/>
    <n v="0"/>
    <n v="0"/>
    <n v="4"/>
    <n v="0"/>
    <n v="0"/>
    <n v="4"/>
    <n v="0"/>
    <s v="08.01.2025"/>
    <x v="1"/>
    <s v="25.07.2026"/>
    <n v="30"/>
    <x v="0"/>
  </r>
  <r>
    <s v="BOOKING"/>
    <n v="0"/>
    <n v="4"/>
    <n v="0"/>
    <n v="10316"/>
    <s v="5219638306"/>
    <s v="25 Jun 2026"/>
    <s v="25"/>
    <s v="Jun"/>
    <s v="29 Jun 2026"/>
    <s v="29"/>
    <s v="Jun"/>
    <n v="4"/>
    <n v="4"/>
    <n v="0"/>
    <n v="0"/>
    <s v="BOOKING"/>
    <x v="6"/>
    <n v="2"/>
    <n v="1"/>
    <n v="1912.0481174311922"/>
    <n v="478.01202935779804"/>
    <s v="Bulgaria"/>
    <s v="03 Mar 2026 13:20"/>
    <s v="03 Mar 2026"/>
    <s v="Mar"/>
    <n v="0"/>
    <n v="4"/>
    <n v="0"/>
    <n v="0"/>
    <n v="0"/>
    <n v="4"/>
    <n v="0"/>
    <s v="03.03.2025"/>
    <x v="6"/>
    <s v="25.06.2026"/>
    <n v="26"/>
    <x v="1"/>
  </r>
  <r>
    <s v="TO"/>
    <n v="0"/>
    <n v="5"/>
    <n v="0"/>
    <n v="10141"/>
    <s v="1245005.235321"/>
    <s v="25 Jun 2026"/>
    <s v="25"/>
    <s v="Jun"/>
    <s v="30 Jun 2026"/>
    <s v="30"/>
    <s v="Jun"/>
    <n v="5"/>
    <n v="5"/>
    <n v="0"/>
    <n v="0"/>
    <s v="СЛР-ХОЛИДЕЙ-СЪРВИС ЕООД"/>
    <x v="6"/>
    <n v="3"/>
    <n v="1"/>
    <n v="0"/>
    <n v="0"/>
    <s v="Romania"/>
    <s v="19 Feb 2026 10:37"/>
    <s v="19 Feb 2026"/>
    <s v="Feb"/>
    <n v="0"/>
    <n v="5"/>
    <n v="0"/>
    <n v="0"/>
    <n v="0"/>
    <n v="5"/>
    <n v="0"/>
    <s v="19.02.2025"/>
    <x v="14"/>
    <s v="25.06.2026"/>
    <n v="26"/>
    <x v="1"/>
  </r>
  <r>
    <s v="BOOKING"/>
    <n v="0"/>
    <n v="4"/>
    <n v="0"/>
    <n v="9712"/>
    <s v="6016886670"/>
    <s v="20 Jun 2026"/>
    <s v="20"/>
    <s v="Jun"/>
    <s v="24 Jun 2026"/>
    <s v="24"/>
    <s v="Jun"/>
    <n v="4"/>
    <n v="4"/>
    <n v="0"/>
    <n v="0"/>
    <s v="BOOKING"/>
    <x v="1"/>
    <n v="4"/>
    <n v="2"/>
    <n v="3041.6924612844036"/>
    <n v="760.42311532110091"/>
    <s v="Romania"/>
    <s v="25 Jan 2026 16:52"/>
    <s v="25 Jan 2026"/>
    <s v="Jan"/>
    <n v="0"/>
    <n v="4"/>
    <n v="0"/>
    <n v="0"/>
    <n v="0"/>
    <n v="4"/>
    <n v="0"/>
    <s v="25.01.2025"/>
    <x v="2"/>
    <s v="20.06.2026"/>
    <n v="25"/>
    <x v="1"/>
  </r>
  <r>
    <s v="BOOKING"/>
    <n v="0"/>
    <n v="0"/>
    <n v="5"/>
    <n v="10224"/>
    <s v="5080990181"/>
    <s v="15 Jul 2026"/>
    <s v="15"/>
    <s v="Jul"/>
    <s v="20 Jul 2026"/>
    <s v="20"/>
    <s v="Jul"/>
    <n v="5"/>
    <n v="5"/>
    <n v="0"/>
    <n v="0"/>
    <s v="BOOKING"/>
    <x v="6"/>
    <n v="2"/>
    <n v="2"/>
    <n v="2979.5006559633025"/>
    <n v="595.90013119266052"/>
    <s v="Israel"/>
    <s v="25 Feb 2026 09:46"/>
    <s v="25 Feb 2026"/>
    <s v="Feb"/>
    <n v="0"/>
    <n v="0"/>
    <n v="5"/>
    <n v="0"/>
    <n v="0"/>
    <n v="5"/>
    <n v="0"/>
    <s v="25.02.2025"/>
    <x v="8"/>
    <s v="15.07.2026"/>
    <n v="29"/>
    <x v="1"/>
  </r>
  <r>
    <s v="TO"/>
    <n v="0"/>
    <n v="0"/>
    <n v="5"/>
    <n v="8983"/>
    <s v="60170"/>
    <s v="13 Jul 2026"/>
    <s v="13"/>
    <s v="Jul"/>
    <s v="18 Jul 2026"/>
    <s v="18"/>
    <s v="Jul"/>
    <n v="5"/>
    <n v="5"/>
    <n v="0"/>
    <n v="0"/>
    <s v="КЛУБ МАГЕЛАН - ООД"/>
    <x v="4"/>
    <n v="2"/>
    <n v="2"/>
    <n v="1851.4864694999999"/>
    <n v="370.2972939"/>
    <s v="Romania"/>
    <s v="02 Dec 2025 09:38"/>
    <s v="01 Dec 2025"/>
    <s v="Dec"/>
    <n v="0"/>
    <n v="0"/>
    <n v="5"/>
    <n v="0"/>
    <n v="0"/>
    <n v="5"/>
    <n v="0"/>
    <s v="02.12.2025"/>
    <x v="13"/>
    <s v="13.07.2026"/>
    <n v="29"/>
    <x v="0"/>
  </r>
  <r>
    <s v="TO"/>
    <n v="0"/>
    <n v="0"/>
    <n v="6"/>
    <n v="10226"/>
    <s v="NT320160"/>
    <s v="15 Aug 2026"/>
    <s v="15"/>
    <s v="Aug"/>
    <s v="21 Aug 2026"/>
    <s v="21"/>
    <s v="Aug"/>
    <n v="6"/>
    <n v="6"/>
    <n v="0"/>
    <n v="0"/>
    <s v="НОВОТОН - ЕООД"/>
    <x v="7"/>
    <n v="4"/>
    <n v="0"/>
    <n v="3875.8291944000002"/>
    <n v="645.9715324"/>
    <s v="Romania"/>
    <s v="25 Feb 2026 10:06"/>
    <s v="25 Feb 2026"/>
    <s v="Feb"/>
    <n v="0"/>
    <n v="0"/>
    <n v="0"/>
    <n v="6"/>
    <n v="0"/>
    <n v="6"/>
    <n v="0"/>
    <s v="25.02.2025"/>
    <x v="8"/>
    <s v="15.08.2026"/>
    <n v="33"/>
    <x v="0"/>
  </r>
  <r>
    <s v="TO"/>
    <n v="0"/>
    <n v="6"/>
    <n v="0"/>
    <n v="10227"/>
    <s v="1246745.195752"/>
    <s v="29 Jun 2026"/>
    <s v="29"/>
    <s v="Jun"/>
    <s v="05 Jul 2026"/>
    <s v="05"/>
    <s v="Jul"/>
    <n v="6"/>
    <n v="-24"/>
    <n v="2"/>
    <n v="4"/>
    <s v="СЛР-ХОЛИДЕЙ-СЪРВИС ЕООД"/>
    <x v="6"/>
    <n v="2"/>
    <n v="1"/>
    <n v="1808.5951176000001"/>
    <n v="301.43251960000003"/>
    <s v="Romania"/>
    <s v="25 Feb 2026 10:07"/>
    <s v="24 Feb 2026"/>
    <s v="Feb"/>
    <n v="0"/>
    <n v="2"/>
    <n v="4"/>
    <n v="0"/>
    <n v="0"/>
    <n v="6"/>
    <n v="0"/>
    <s v="25.02.2025"/>
    <x v="8"/>
    <s v="29.06.2026"/>
    <n v="27"/>
    <x v="0"/>
  </r>
  <r>
    <s v="BOOKING"/>
    <n v="0"/>
    <n v="5"/>
    <n v="0"/>
    <n v="9713"/>
    <s v="6146098552"/>
    <s v="25 Aug 2026"/>
    <s v="25"/>
    <s v="Aug"/>
    <s v="30 Aug 2026"/>
    <s v="30"/>
    <s v="Aug"/>
    <n v="5"/>
    <n v="5"/>
    <n v="0"/>
    <n v="0"/>
    <s v="BOOKING"/>
    <x v="4"/>
    <n v="2"/>
    <n v="2"/>
    <n v="2761.4884128440367"/>
    <n v="552.2976825688072"/>
    <s v="Romania"/>
    <s v="25 Jan 2026 17:02"/>
    <s v="25 Jan 2026"/>
    <s v="Jan"/>
    <n v="0"/>
    <n v="0"/>
    <n v="0"/>
    <n v="5"/>
    <n v="0"/>
    <n v="5"/>
    <n v="0"/>
    <s v="25.01.2025"/>
    <x v="2"/>
    <s v="25.08.2026"/>
    <n v="35"/>
    <x v="0"/>
  </r>
  <r>
    <s v="BOOKING"/>
    <n v="0"/>
    <n v="5"/>
    <n v="0"/>
    <n v="9714"/>
    <s v="6146098552"/>
    <s v="25 Aug 2026"/>
    <s v="25"/>
    <s v="Aug"/>
    <s v="30 Aug 2026"/>
    <s v="30"/>
    <s v="Aug"/>
    <n v="5"/>
    <n v="5"/>
    <n v="0"/>
    <n v="0"/>
    <s v="BOOKING"/>
    <x v="3"/>
    <n v="2"/>
    <n v="1"/>
    <n v="2209.1907302752288"/>
    <n v="441.83814605504585"/>
    <m/>
    <s v="25 Jan 2026 17:02"/>
    <s v="25 Jan 2026"/>
    <s v="Jan"/>
    <n v="0"/>
    <n v="0"/>
    <n v="0"/>
    <n v="5"/>
    <n v="0"/>
    <n v="5"/>
    <n v="0"/>
    <s v="25.01.2025"/>
    <x v="2"/>
    <s v="25.08.2026"/>
    <n v="35"/>
    <x v="0"/>
  </r>
  <r>
    <s v="TO"/>
    <n v="0"/>
    <n v="5"/>
    <n v="0"/>
    <n v="8388"/>
    <s v="1174857.221071"/>
    <s v="20 Jun 2026"/>
    <s v="20"/>
    <s v="Jun"/>
    <s v="25 Jun 2026"/>
    <s v="25"/>
    <s v="Jun"/>
    <n v="5"/>
    <n v="5"/>
    <n v="0"/>
    <n v="0"/>
    <s v="СЛР-ХОЛИДЕЙ-СЪРВИС ЕООД"/>
    <x v="6"/>
    <n v="2"/>
    <n v="0"/>
    <n v="1055.0724935000001"/>
    <n v="211.01449870000002"/>
    <s v="Romania"/>
    <s v="11 Nov 2025 21:48"/>
    <s v="11 Nov 2025"/>
    <s v="Nov"/>
    <n v="0"/>
    <n v="5"/>
    <n v="0"/>
    <n v="0"/>
    <n v="0"/>
    <n v="5"/>
    <n v="0"/>
    <s v="11.11.2025"/>
    <x v="11"/>
    <s v="20.06.2026"/>
    <n v="25"/>
    <x v="0"/>
  </r>
  <r>
    <s v="TO"/>
    <n v="0"/>
    <n v="5"/>
    <n v="0"/>
    <n v="8387"/>
    <s v="1174857.221070"/>
    <s v="20 Jun 2026"/>
    <s v="20"/>
    <s v="Jun"/>
    <s v="25 Jun 2026"/>
    <s v="25"/>
    <s v="Jun"/>
    <n v="5"/>
    <n v="5"/>
    <n v="0"/>
    <n v="0"/>
    <s v="СЛР-ХОЛИДЕЙ-СЪРВИС ЕООД"/>
    <x v="6"/>
    <n v="2"/>
    <n v="1"/>
    <n v="1055.0724935000001"/>
    <n v="211.01449870000002"/>
    <s v="Romania"/>
    <s v="11 Nov 2025 21:48"/>
    <s v="11 Nov 2025"/>
    <s v="Nov"/>
    <n v="0"/>
    <n v="5"/>
    <n v="0"/>
    <n v="0"/>
    <n v="0"/>
    <n v="5"/>
    <n v="0"/>
    <s v="11.11.2025"/>
    <x v="11"/>
    <s v="20.06.2026"/>
    <n v="25"/>
    <x v="0"/>
  </r>
  <r>
    <s v="TO"/>
    <n v="0"/>
    <n v="0"/>
    <n v="5"/>
    <n v="9473"/>
    <s v="2319239"/>
    <s v="11 Jul 2026"/>
    <s v="11"/>
    <s v="Jul"/>
    <s v="16 Jul 2026"/>
    <s v="16"/>
    <s v="Jul"/>
    <n v="5"/>
    <n v="5"/>
    <n v="0"/>
    <n v="0"/>
    <s v="ТУРИСТИЧЕСКА АГЕНЦИЯ СОЛВЕКС - ЕООД"/>
    <x v="1"/>
    <n v="4"/>
    <n v="0"/>
    <n v="2826.0765584999999"/>
    <n v="565.21531170000003"/>
    <s v="Romania"/>
    <s v="13 Jan 2026 13:42"/>
    <s v="13 Jan 2026"/>
    <s v="Jan"/>
    <n v="0"/>
    <n v="0"/>
    <n v="5"/>
    <n v="0"/>
    <n v="0"/>
    <n v="5"/>
    <n v="0"/>
    <s v="13.01.2025"/>
    <x v="7"/>
    <s v="11.07.2026"/>
    <n v="28"/>
    <x v="0"/>
  </r>
  <r>
    <s v="TO"/>
    <n v="0"/>
    <n v="1"/>
    <n v="5"/>
    <n v="9472"/>
    <s v="2319234"/>
    <s v="10 Jul 2026"/>
    <s v="10"/>
    <s v="Jul"/>
    <s v="16 Jul 2026"/>
    <s v="16"/>
    <s v="Jul"/>
    <n v="6"/>
    <n v="6"/>
    <n v="0"/>
    <n v="0"/>
    <s v="ТУРИСТИЧЕСКА АГЕНЦИЯ СОЛВЕКС - ЕООД"/>
    <x v="4"/>
    <n v="3"/>
    <n v="1"/>
    <n v="2584.1599458000001"/>
    <n v="430.69332430000003"/>
    <s v="Romania"/>
    <s v="13 Jan 2026 13:41"/>
    <s v="13 Jan 2026"/>
    <s v="Jan"/>
    <n v="0"/>
    <n v="0"/>
    <n v="6"/>
    <n v="0"/>
    <n v="0"/>
    <n v="6"/>
    <n v="0"/>
    <s v="13.01.2025"/>
    <x v="7"/>
    <s v="10.07.2026"/>
    <n v="28"/>
    <x v="0"/>
  </r>
  <r>
    <s v="TOPOLA SKIES"/>
    <n v="0"/>
    <n v="5"/>
    <n v="0"/>
    <n v="9897"/>
    <s v="460574"/>
    <s v="29 Jun 2026"/>
    <s v="29"/>
    <s v="Jun"/>
    <s v="04 Jul 2026"/>
    <s v="04"/>
    <s v="Jul"/>
    <n v="5"/>
    <n v="-25"/>
    <n v="2"/>
    <n v="3"/>
    <s v="TOPOLA SKIES"/>
    <x v="4"/>
    <n v="2"/>
    <n v="1"/>
    <n v="1733.3319082568805"/>
    <n v="346.66638165137607"/>
    <m/>
    <s v="30 Jan 2026 18:58"/>
    <s v="30 Jan 2026"/>
    <s v="Jan"/>
    <n v="0"/>
    <n v="2"/>
    <n v="3"/>
    <n v="0"/>
    <n v="0"/>
    <n v="5"/>
    <n v="0"/>
    <s v="30.01.2025"/>
    <x v="0"/>
    <s v="29.06.2026"/>
    <n v="27"/>
    <x v="0"/>
  </r>
  <r>
    <s v="TO"/>
    <n v="0"/>
    <n v="7"/>
    <n v="0"/>
    <n v="10066"/>
    <s v="2327066"/>
    <s v="29 Aug 2026"/>
    <s v="29"/>
    <s v="Aug"/>
    <s v="05 Sep 2026"/>
    <s v="05"/>
    <s v="Sep"/>
    <n v="7"/>
    <n v="-24"/>
    <n v="2"/>
    <n v="4"/>
    <s v="ТУРИСТИЧЕСКА АГЕНЦИЯ СОЛВЕКС - ЕООД"/>
    <x v="6"/>
    <n v="3"/>
    <n v="1"/>
    <n v="2594.2520285999999"/>
    <n v="370.60743265714285"/>
    <s v="Romania"/>
    <s v="12 Feb 2026 20:25"/>
    <s v="12 Feb 2026"/>
    <s v="Feb"/>
    <n v="0"/>
    <n v="0"/>
    <n v="0"/>
    <n v="2"/>
    <n v="4"/>
    <n v="6"/>
    <n v="-1"/>
    <s v="12.02.2025"/>
    <x v="9"/>
    <s v="29.08.2026"/>
    <n v="35"/>
    <x v="0"/>
  </r>
  <r>
    <s v="TO"/>
    <n v="0"/>
    <n v="7"/>
    <n v="0"/>
    <n v="10067"/>
    <s v="2327073"/>
    <s v="29 Aug 2026"/>
    <s v="29"/>
    <s v="Aug"/>
    <s v="05 Sep 2026"/>
    <s v="05"/>
    <s v="Sep"/>
    <n v="7"/>
    <n v="-24"/>
    <n v="2"/>
    <n v="4"/>
    <s v="ТУРИСТИЧЕСКА АГЕНЦИЯ СОЛВЕКС - ЕООД"/>
    <x v="6"/>
    <n v="3"/>
    <n v="1"/>
    <n v="2594.2520285999999"/>
    <n v="370.60743265714285"/>
    <s v="Romania"/>
    <s v="12 Feb 2026 20:26"/>
    <s v="12 Feb 2026"/>
    <s v="Feb"/>
    <n v="0"/>
    <n v="0"/>
    <n v="0"/>
    <n v="2"/>
    <n v="4"/>
    <n v="6"/>
    <n v="-1"/>
    <s v="12.02.2025"/>
    <x v="9"/>
    <s v="29.08.2026"/>
    <n v="35"/>
    <x v="0"/>
  </r>
  <r>
    <s v="TO"/>
    <n v="0"/>
    <n v="7"/>
    <n v="0"/>
    <n v="10064"/>
    <s v="2327074"/>
    <s v="29 Aug 2026"/>
    <s v="29"/>
    <s v="Aug"/>
    <s v="05 Sep 2026"/>
    <s v="05"/>
    <s v="Sep"/>
    <n v="7"/>
    <n v="-24"/>
    <n v="2"/>
    <n v="4"/>
    <s v="ТУРИСТИЧЕСКА АГЕНЦИЯ СОЛВЕКС - ЕООД"/>
    <x v="6"/>
    <n v="2"/>
    <n v="0"/>
    <n v="1921.6812081999999"/>
    <n v="274.52588688571427"/>
    <s v="Romania"/>
    <s v="12 Feb 2026 20:25"/>
    <s v="12 Feb 2026"/>
    <s v="Feb"/>
    <n v="0"/>
    <n v="0"/>
    <n v="0"/>
    <n v="2"/>
    <n v="4"/>
    <n v="6"/>
    <n v="-1"/>
    <s v="12.02.2025"/>
    <x v="9"/>
    <s v="29.08.2026"/>
    <n v="35"/>
    <x v="0"/>
  </r>
  <r>
    <s v="TO"/>
    <n v="0"/>
    <n v="7"/>
    <n v="0"/>
    <n v="10065"/>
    <s v="2327063"/>
    <s v="29 Aug 2026"/>
    <s v="29"/>
    <s v="Aug"/>
    <s v="05 Sep 2026"/>
    <s v="05"/>
    <s v="Sep"/>
    <n v="7"/>
    <n v="-24"/>
    <n v="2"/>
    <n v="4"/>
    <s v="ТУРИСТИЧЕСКА АГЕНЦИЯ СОЛВЕКС - ЕООД"/>
    <x v="1"/>
    <n v="3"/>
    <n v="2"/>
    <n v="3525.9116491"/>
    <n v="503.70166415714283"/>
    <s v="Romania"/>
    <s v="12 Feb 2026 20:25"/>
    <s v="12 Feb 2026"/>
    <s v="Feb"/>
    <n v="0"/>
    <n v="0"/>
    <n v="0"/>
    <n v="2"/>
    <n v="4"/>
    <n v="6"/>
    <n v="-1"/>
    <s v="12.02.2025"/>
    <x v="9"/>
    <s v="29.08.2026"/>
    <n v="35"/>
    <x v="0"/>
  </r>
  <r>
    <s v="BOOKING"/>
    <n v="2"/>
    <n v="1"/>
    <n v="0"/>
    <n v="10068"/>
    <s v="5381744256"/>
    <s v="29 May 2026"/>
    <s v="29"/>
    <s v="May"/>
    <s v="01 Jun 2026"/>
    <s v="01"/>
    <s v="Jun"/>
    <n v="3"/>
    <n v="-28"/>
    <n v="2"/>
    <n v="0"/>
    <s v="BOOKING"/>
    <x v="1"/>
    <n v="4"/>
    <n v="0"/>
    <n v="1264.4710100917432"/>
    <n v="421.4903366972477"/>
    <s v="Romania"/>
    <s v="12 Feb 2026 20:58"/>
    <s v="12 Feb 2026"/>
    <s v="Feb"/>
    <n v="2"/>
    <n v="0"/>
    <n v="0"/>
    <n v="0"/>
    <n v="0"/>
    <n v="2"/>
    <n v="-1"/>
    <s v="12.02.2025"/>
    <x v="9"/>
    <s v="29.05.2026"/>
    <n v="22"/>
    <x v="0"/>
  </r>
  <r>
    <s v="BOOKING"/>
    <n v="2"/>
    <n v="1"/>
    <n v="0"/>
    <n v="10069"/>
    <s v="6149856735"/>
    <s v="29 May 2026"/>
    <s v="29"/>
    <s v="May"/>
    <s v="01 Jun 2026"/>
    <s v="01"/>
    <s v="Jun"/>
    <n v="3"/>
    <n v="-28"/>
    <n v="2"/>
    <n v="0"/>
    <s v="BOOKING"/>
    <x v="6"/>
    <n v="2"/>
    <n v="0"/>
    <n v="741.24162660550462"/>
    <n v="247.08054220183482"/>
    <s v="Romania"/>
    <s v="12 Feb 2026 21:02"/>
    <s v="12 Feb 2026"/>
    <s v="Feb"/>
    <n v="2"/>
    <n v="0"/>
    <n v="0"/>
    <n v="0"/>
    <n v="0"/>
    <n v="2"/>
    <n v="-1"/>
    <s v="12.02.2025"/>
    <x v="9"/>
    <s v="29.05.2026"/>
    <n v="22"/>
    <x v="0"/>
  </r>
  <r>
    <s v="BOOKING"/>
    <n v="2"/>
    <n v="1"/>
    <n v="0"/>
    <n v="10070"/>
    <s v="5820148825"/>
    <s v="29 May 2026"/>
    <s v="29"/>
    <s v="May"/>
    <s v="01 Jun 2026"/>
    <s v="01"/>
    <s v="Jun"/>
    <n v="3"/>
    <n v="-28"/>
    <n v="2"/>
    <n v="0"/>
    <s v="BOOKING"/>
    <x v="1"/>
    <n v="3"/>
    <n v="2"/>
    <n v="1264.4710100917432"/>
    <n v="421.4903366972477"/>
    <s v="Romania"/>
    <s v="12 Feb 2026 21:02"/>
    <s v="12 Feb 2026"/>
    <s v="Feb"/>
    <n v="2"/>
    <n v="0"/>
    <n v="0"/>
    <n v="0"/>
    <n v="0"/>
    <n v="2"/>
    <n v="-1"/>
    <s v="12.02.2025"/>
    <x v="9"/>
    <s v="29.05.2026"/>
    <n v="22"/>
    <x v="0"/>
  </r>
  <r>
    <s v="BOOKING"/>
    <n v="0"/>
    <n v="0"/>
    <n v="7"/>
    <n v="10071"/>
    <s v="6170020689"/>
    <s v="26 Jul 2026"/>
    <s v="26"/>
    <s v="Jul"/>
    <s v="02 Aug 2026"/>
    <s v="02"/>
    <s v="Aug"/>
    <n v="7"/>
    <n v="-24"/>
    <n v="5"/>
    <n v="1"/>
    <s v="BOOKING"/>
    <x v="6"/>
    <n v="1"/>
    <n v="2"/>
    <n v="3337.0407346788984"/>
    <n v="476.72010495412843"/>
    <s v="Israel"/>
    <s v="12 Feb 2026 21:16"/>
    <s v="12 Feb 2026"/>
    <s v="Feb"/>
    <n v="0"/>
    <n v="0"/>
    <n v="5"/>
    <n v="1"/>
    <n v="0"/>
    <n v="6"/>
    <n v="-1"/>
    <s v="12.02.2025"/>
    <x v="9"/>
    <s v="26.07.2026"/>
    <n v="31"/>
    <x v="0"/>
  </r>
  <r>
    <s v="BOOKING"/>
    <n v="0"/>
    <n v="0"/>
    <n v="7"/>
    <n v="10072"/>
    <s v="6170020689"/>
    <s v="26 Jul 2026"/>
    <s v="26"/>
    <s v="Jul"/>
    <s v="02 Aug 2026"/>
    <s v="02"/>
    <s v="Aug"/>
    <n v="7"/>
    <n v="-24"/>
    <n v="5"/>
    <n v="1"/>
    <s v="BOOKING"/>
    <x v="6"/>
    <n v="1"/>
    <n v="2"/>
    <n v="3337.0407346788984"/>
    <n v="476.72010495412843"/>
    <m/>
    <s v="12 Feb 2026 21:16"/>
    <s v="12 Feb 2026"/>
    <s v="Feb"/>
    <n v="0"/>
    <n v="0"/>
    <n v="5"/>
    <n v="1"/>
    <n v="0"/>
    <n v="6"/>
    <n v="-1"/>
    <s v="12.02.2025"/>
    <x v="9"/>
    <s v="26.07.2026"/>
    <n v="31"/>
    <x v="0"/>
  </r>
  <r>
    <s v="BOOKING"/>
    <n v="0"/>
    <n v="0"/>
    <n v="5"/>
    <n v="9149"/>
    <s v="6229259155"/>
    <s v="19 Aug 2026"/>
    <s v="19"/>
    <s v="Aug"/>
    <s v="24 Aug 2026"/>
    <s v="24"/>
    <s v="Aug"/>
    <n v="5"/>
    <n v="5"/>
    <n v="0"/>
    <n v="0"/>
    <s v="BOOKING"/>
    <x v="7"/>
    <n v="2"/>
    <n v="3"/>
    <n v="4600.0583298165138"/>
    <n v="920.01166596330279"/>
    <s v="Israel"/>
    <s v="20 Dec 2025 15:16"/>
    <s v="20 Dec 2025"/>
    <s v="Dec"/>
    <n v="0"/>
    <n v="0"/>
    <n v="0"/>
    <n v="5"/>
    <n v="0"/>
    <n v="5"/>
    <n v="0"/>
    <s v="20.12.2025"/>
    <x v="10"/>
    <s v="19.08.2026"/>
    <n v="34"/>
    <x v="0"/>
  </r>
  <r>
    <s v="BOOKING"/>
    <n v="0"/>
    <n v="0"/>
    <n v="4"/>
    <n v="9715"/>
    <s v="6146084397"/>
    <s v="11 Aug 2026"/>
    <s v="11"/>
    <s v="Aug"/>
    <s v="15 Aug 2026"/>
    <s v="15"/>
    <s v="Aug"/>
    <n v="4"/>
    <n v="4"/>
    <n v="0"/>
    <n v="0"/>
    <s v="BOOKING"/>
    <x v="4"/>
    <n v="2"/>
    <n v="2"/>
    <n v="2930.0845475229357"/>
    <n v="732.52113688073393"/>
    <s v="Romania"/>
    <s v="25 Jan 2026 18:12"/>
    <s v="25 Jan 2026"/>
    <s v="Jan"/>
    <n v="0"/>
    <n v="0"/>
    <n v="0"/>
    <n v="4"/>
    <n v="0"/>
    <n v="4"/>
    <n v="0"/>
    <s v="25.01.2025"/>
    <x v="2"/>
    <s v="11.08.2026"/>
    <n v="33"/>
    <x v="0"/>
  </r>
  <r>
    <s v="BOOKING"/>
    <n v="4"/>
    <n v="0"/>
    <n v="0"/>
    <n v="9698"/>
    <s v="6016519716"/>
    <s v="08 Jun 2026"/>
    <s v="08"/>
    <s v="Jun"/>
    <s v="12 Jun 2026"/>
    <s v="12"/>
    <s v="Jun"/>
    <n v="4"/>
    <n v="4"/>
    <n v="0"/>
    <n v="0"/>
    <s v="BOOKING"/>
    <x v="6"/>
    <n v="2"/>
    <n v="0"/>
    <n v="988.32216880733927"/>
    <n v="247.08054220183482"/>
    <m/>
    <s v="24 Jan 2026 17:24"/>
    <s v="24 Jan 2026"/>
    <s v="Jan"/>
    <n v="0"/>
    <n v="4"/>
    <n v="0"/>
    <n v="0"/>
    <n v="0"/>
    <n v="4"/>
    <n v="0"/>
    <s v="24.01.2025"/>
    <x v="2"/>
    <s v="08.06.2026"/>
    <n v="24"/>
    <x v="1"/>
  </r>
  <r>
    <s v="TO"/>
    <n v="0"/>
    <n v="1"/>
    <n v="5"/>
    <n v="9388"/>
    <s v="1185998.227158"/>
    <s v="20 Aug 2026"/>
    <s v="20"/>
    <s v="Aug"/>
    <s v="26 Aug 2026"/>
    <s v="26"/>
    <s v="Aug"/>
    <n v="6"/>
    <n v="6"/>
    <n v="0"/>
    <n v="0"/>
    <s v="СЛР-ХОЛИДЕЙ-СЪРВИС ЕООД"/>
    <x v="5"/>
    <n v="2"/>
    <n v="2"/>
    <n v="2637.7496878000002"/>
    <n v="439.6249479666667"/>
    <s v="Romania"/>
    <s v="08 Jan 2026 09:46"/>
    <s v="07 Jan 2026"/>
    <s v="Jan"/>
    <n v="0"/>
    <n v="0"/>
    <n v="0"/>
    <n v="6"/>
    <n v="0"/>
    <n v="6"/>
    <n v="0"/>
    <s v="08.01.2025"/>
    <x v="1"/>
    <s v="20.08.2026"/>
    <n v="34"/>
    <x v="0"/>
  </r>
  <r>
    <s v="BOOKING"/>
    <n v="0"/>
    <n v="0"/>
    <n v="7"/>
    <n v="9716"/>
    <s v="6737703151"/>
    <s v="03 Aug 2026"/>
    <s v="03"/>
    <s v="Aug"/>
    <s v="10 Aug 2026"/>
    <s v="10"/>
    <s v="Aug"/>
    <n v="7"/>
    <n v="7"/>
    <n v="0"/>
    <n v="0"/>
    <s v="BOOKING"/>
    <x v="3"/>
    <n v="2"/>
    <n v="1"/>
    <n v="3418.431972110091"/>
    <n v="488.34742458715596"/>
    <m/>
    <s v="25 Jan 2026 18:54"/>
    <s v="25 Jan 2026"/>
    <s v="Jan"/>
    <n v="0"/>
    <n v="0"/>
    <n v="0"/>
    <n v="7"/>
    <n v="0"/>
    <n v="7"/>
    <n v="0"/>
    <s v="25.01.2025"/>
    <x v="2"/>
    <s v="03.08.2026"/>
    <n v="32"/>
    <x v="1"/>
  </r>
  <r>
    <s v="TO"/>
    <n v="0"/>
    <n v="5"/>
    <n v="0"/>
    <n v="9717"/>
    <s v="2322252"/>
    <s v="04 Jul 2026"/>
    <s v="04"/>
    <s v="Jul"/>
    <s v="09 Jul 2026"/>
    <s v="09"/>
    <s v="Jul"/>
    <n v="5"/>
    <n v="5"/>
    <n v="0"/>
    <n v="0"/>
    <s v="ТУРИСТИЧЕСКА АГЕНЦИЯ СОЛВЕКС - ЕООД"/>
    <x v="3"/>
    <n v="3"/>
    <n v="0"/>
    <n v="1949.9625100000001"/>
    <n v="389.992502"/>
    <s v="Romania"/>
    <s v="25 Jan 2026 19:00"/>
    <s v="25 Jan 2026"/>
    <s v="Jan"/>
    <n v="0"/>
    <n v="0"/>
    <n v="5"/>
    <n v="0"/>
    <n v="0"/>
    <n v="5"/>
    <n v="0"/>
    <s v="25.01.2025"/>
    <x v="2"/>
    <s v="04.07.2026"/>
    <n v="27"/>
    <x v="0"/>
  </r>
  <r>
    <s v="TO"/>
    <n v="0"/>
    <n v="0"/>
    <n v="5"/>
    <n v="9718"/>
    <s v="1235574.230489"/>
    <s v="10 Aug 2026"/>
    <s v="10"/>
    <s v="Aug"/>
    <s v="15 Aug 2026"/>
    <s v="15"/>
    <s v="Aug"/>
    <n v="5"/>
    <n v="5"/>
    <n v="0"/>
    <n v="0"/>
    <s v="СЛР-ХОЛИДЕЙ-СЪРВИС ЕООД"/>
    <x v="4"/>
    <n v="3"/>
    <n v="1"/>
    <n v="2153.4666214999997"/>
    <n v="430.69332429999997"/>
    <s v="Romania"/>
    <s v="25 Jan 2026 19:18"/>
    <s v="25 Jan 2026"/>
    <s v="Jan"/>
    <n v="0"/>
    <n v="0"/>
    <n v="0"/>
    <n v="5"/>
    <n v="0"/>
    <n v="5"/>
    <n v="0"/>
    <s v="25.01.2025"/>
    <x v="2"/>
    <s v="10.08.2026"/>
    <n v="33"/>
    <x v="0"/>
  </r>
  <r>
    <s v="INDIVIDUAL"/>
    <n v="0"/>
    <n v="6"/>
    <n v="0"/>
    <n v="10073"/>
    <s v="13022026"/>
    <s v="21 Jun 2026"/>
    <s v="21"/>
    <s v="Jun"/>
    <s v="27 Jun 2026"/>
    <s v="27"/>
    <s v="Jun"/>
    <n v="6"/>
    <n v="6"/>
    <n v="0"/>
    <n v="0"/>
    <s v="INDIVIDUAL"/>
    <x v="7"/>
    <n v="4"/>
    <n v="0"/>
    <n v="3638.9204036697247"/>
    <n v="606.48673394495404"/>
    <m/>
    <s v="13 Feb 2026 07:59"/>
    <s v="13 Feb 2026"/>
    <s v="Feb"/>
    <n v="0"/>
    <n v="6"/>
    <n v="0"/>
    <n v="0"/>
    <n v="0"/>
    <n v="6"/>
    <n v="0"/>
    <s v="13.02.2025"/>
    <x v="9"/>
    <s v="21.06.2026"/>
    <n v="26"/>
    <x v="0"/>
  </r>
  <r>
    <s v="TO"/>
    <n v="0"/>
    <n v="5"/>
    <n v="0"/>
    <n v="9474"/>
    <s v="2319256"/>
    <s v="20 Jun 2026"/>
    <s v="20"/>
    <s v="Jun"/>
    <s v="25 Jun 2026"/>
    <s v="25"/>
    <s v="Jun"/>
    <n v="5"/>
    <n v="5"/>
    <n v="0"/>
    <n v="0"/>
    <s v="ТУРИСТИЧЕСКА АГЕНЦИЯ СОЛВЕКС - ЕООД"/>
    <x v="6"/>
    <n v="2"/>
    <n v="1"/>
    <n v="1230.9994019999999"/>
    <n v="246.19988039999998"/>
    <s v="Romania"/>
    <s v="13 Jan 2026 14:20"/>
    <s v="13 Jan 2026"/>
    <s v="Jan"/>
    <n v="0"/>
    <n v="5"/>
    <n v="0"/>
    <n v="0"/>
    <n v="0"/>
    <n v="5"/>
    <n v="0"/>
    <s v="13.01.2025"/>
    <x v="7"/>
    <s v="20.06.2026"/>
    <n v="25"/>
    <x v="0"/>
  </r>
  <r>
    <s v="TO"/>
    <n v="0"/>
    <n v="0"/>
    <n v="6"/>
    <n v="9475"/>
    <s v="2319175"/>
    <s v="27 Jul 2026"/>
    <s v="27"/>
    <s v="Jul"/>
    <s v="02 Aug 2026"/>
    <s v="02"/>
    <s v="Aug"/>
    <n v="6"/>
    <n v="-25"/>
    <n v="4"/>
    <n v="1"/>
    <s v="ТУРИСТИЧЕСКА АГЕНЦИЯ СОЛВЕКС - ЕООД"/>
    <x v="6"/>
    <n v="3"/>
    <n v="1"/>
    <n v="2523.0207"/>
    <n v="420.50344999999999"/>
    <s v="Romania"/>
    <s v="13 Jan 2026 14:20"/>
    <s v="13 Jan 2026"/>
    <s v="Jan"/>
    <n v="0"/>
    <n v="0"/>
    <n v="4"/>
    <n v="1"/>
    <n v="0"/>
    <n v="5"/>
    <n v="-1"/>
    <s v="13.01.2025"/>
    <x v="7"/>
    <s v="27.07.2026"/>
    <n v="31"/>
    <x v="0"/>
  </r>
  <r>
    <s v="BOOKING"/>
    <n v="0"/>
    <n v="5"/>
    <n v="0"/>
    <n v="9719"/>
    <s v="5342739987"/>
    <s v="01 Sep 2026"/>
    <s v="01"/>
    <s v="Sep"/>
    <s v="06 Sep 2026"/>
    <s v="06"/>
    <s v="Sep"/>
    <n v="5"/>
    <n v="5"/>
    <n v="0"/>
    <n v="0"/>
    <s v="BOOKING"/>
    <x v="3"/>
    <n v="2"/>
    <n v="0"/>
    <n v="1773.1662440366972"/>
    <n v="354.63324880733938"/>
    <s v="Bulgaria"/>
    <s v="25 Jan 2026 20:18"/>
    <s v="25 Jan 2026"/>
    <s v="Jan"/>
    <n v="0"/>
    <n v="0"/>
    <n v="0"/>
    <n v="0"/>
    <n v="5"/>
    <n v="5"/>
    <n v="0"/>
    <s v="25.01.2025"/>
    <x v="2"/>
    <s v="01.09.2026"/>
    <n v="36"/>
    <x v="1"/>
  </r>
  <r>
    <s v="TO"/>
    <n v="0"/>
    <n v="0"/>
    <n v="6"/>
    <n v="9720"/>
    <s v="2322264"/>
    <s v="21 Jul 2026"/>
    <s v="21"/>
    <s v="Jul"/>
    <s v="27 Jul 2026"/>
    <s v="27"/>
    <s v="Jul"/>
    <n v="6"/>
    <n v="6"/>
    <n v="0"/>
    <n v="0"/>
    <s v="ТУРИСТИЧЕСКА АГЕНЦИЯ СОЛВЕКС - ЕООД"/>
    <x v="6"/>
    <n v="1"/>
    <n v="1"/>
    <n v="1308.2155703999999"/>
    <n v="218.03592839999999"/>
    <s v="Romania"/>
    <s v="25 Jan 2026 20:23"/>
    <s v="25 Jan 2026"/>
    <s v="Jan"/>
    <n v="0"/>
    <n v="0"/>
    <n v="6"/>
    <n v="0"/>
    <n v="0"/>
    <n v="6"/>
    <n v="0"/>
    <s v="25.01.2025"/>
    <x v="2"/>
    <s v="21.07.2026"/>
    <n v="30"/>
    <x v="0"/>
  </r>
  <r>
    <s v="TO"/>
    <n v="0"/>
    <n v="0"/>
    <n v="6"/>
    <n v="9899"/>
    <s v="2324628"/>
    <s v="10 Aug 2026"/>
    <s v="10"/>
    <s v="Aug"/>
    <s v="16 Aug 2026"/>
    <s v="16"/>
    <s v="Aug"/>
    <n v="6"/>
    <n v="6"/>
    <n v="0"/>
    <n v="0"/>
    <s v="ТУРИСТИЧЕСКА АГЕНЦИЯ СОЛВЕКС - ЕООД"/>
    <x v="2"/>
    <n v="2"/>
    <n v="1"/>
    <n v="1944.2514864"/>
    <n v="324.0419144"/>
    <s v="Romania"/>
    <s v="30 Jan 2026 20:08"/>
    <s v="30 Jan 2026"/>
    <s v="Jan"/>
    <n v="0"/>
    <n v="0"/>
    <n v="0"/>
    <n v="6"/>
    <n v="0"/>
    <n v="6"/>
    <n v="0"/>
    <s v="30.01.2025"/>
    <x v="0"/>
    <s v="10.08.2026"/>
    <n v="33"/>
    <x v="0"/>
  </r>
  <r>
    <s v="TO"/>
    <n v="0"/>
    <n v="0"/>
    <n v="6"/>
    <n v="9900"/>
    <s v="2324628"/>
    <s v="10 Aug 2026"/>
    <s v="10"/>
    <s v="Aug"/>
    <s v="16 Aug 2026"/>
    <s v="16"/>
    <s v="Aug"/>
    <n v="6"/>
    <n v="6"/>
    <n v="0"/>
    <n v="0"/>
    <s v="ТУРИСТИЧЕСКА АГЕНЦИЯ СОЛВЕКС - ЕООД"/>
    <x v="2"/>
    <n v="2"/>
    <n v="1"/>
    <n v="1944.2514864"/>
    <n v="324.0419144"/>
    <s v="Romania"/>
    <s v="30 Jan 2026 20:08"/>
    <s v="30 Jan 2026"/>
    <s v="Jan"/>
    <n v="0"/>
    <n v="0"/>
    <n v="0"/>
    <n v="6"/>
    <n v="0"/>
    <n v="6"/>
    <n v="0"/>
    <s v="30.01.2025"/>
    <x v="0"/>
    <s v="10.08.2026"/>
    <n v="33"/>
    <x v="0"/>
  </r>
  <r>
    <s v="TO"/>
    <n v="0"/>
    <n v="0"/>
    <n v="6"/>
    <n v="9902"/>
    <s v="2324633"/>
    <s v="10 Aug 2026"/>
    <s v="10"/>
    <s v="Aug"/>
    <s v="16 Aug 2026"/>
    <s v="16"/>
    <s v="Aug"/>
    <n v="6"/>
    <n v="6"/>
    <n v="0"/>
    <n v="0"/>
    <s v="ТУРИСТИЧЕСКА АГЕНЦИЯ СОЛВЕКС - ЕООД"/>
    <x v="2"/>
    <n v="2"/>
    <n v="1"/>
    <n v="1944.2514864"/>
    <n v="324.0419144"/>
    <s v="Romania"/>
    <s v="30 Jan 2026 20:09"/>
    <s v="30 Jan 2026"/>
    <s v="Jan"/>
    <n v="0"/>
    <n v="0"/>
    <n v="0"/>
    <n v="6"/>
    <n v="0"/>
    <n v="6"/>
    <n v="0"/>
    <s v="30.01.2025"/>
    <x v="0"/>
    <s v="10.08.2026"/>
    <n v="33"/>
    <x v="0"/>
  </r>
  <r>
    <s v="TO"/>
    <n v="0"/>
    <n v="0"/>
    <n v="6"/>
    <n v="9901"/>
    <s v="2324633"/>
    <s v="10 Aug 2026"/>
    <s v="10"/>
    <s v="Aug"/>
    <s v="16 Aug 2026"/>
    <s v="16"/>
    <s v="Aug"/>
    <n v="6"/>
    <n v="6"/>
    <n v="0"/>
    <n v="0"/>
    <s v="ТУРИСТИЧЕСКА АГЕНЦИЯ СОЛВЕКС - ЕООД"/>
    <x v="2"/>
    <n v="2"/>
    <n v="1"/>
    <n v="1944.2514864"/>
    <n v="324.0419144"/>
    <s v="Romania"/>
    <s v="30 Jan 2026 20:08"/>
    <s v="30 Jan 2026"/>
    <s v="Jan"/>
    <n v="0"/>
    <n v="0"/>
    <n v="0"/>
    <n v="6"/>
    <n v="0"/>
    <n v="6"/>
    <n v="0"/>
    <s v="30.01.2025"/>
    <x v="0"/>
    <s v="10.08.2026"/>
    <n v="33"/>
    <x v="0"/>
  </r>
  <r>
    <s v="BOOKING"/>
    <n v="2"/>
    <n v="0"/>
    <n v="0"/>
    <n v="9277"/>
    <s v="6239875008"/>
    <s v="03 Jun 2026"/>
    <s v="03"/>
    <s v="Jun"/>
    <s v="05 Jun 2026"/>
    <s v="05"/>
    <s v="Jun"/>
    <n v="2"/>
    <n v="2"/>
    <n v="0"/>
    <n v="0"/>
    <s v="BOOKING"/>
    <x v="6"/>
    <n v="2"/>
    <n v="0"/>
    <n v="494.16108440366963"/>
    <n v="247.08054220183482"/>
    <s v="Romania"/>
    <s v="31 Dec 2025 08:56"/>
    <s v="31 Dec 2025"/>
    <s v="Dec"/>
    <n v="0"/>
    <n v="2"/>
    <n v="0"/>
    <n v="0"/>
    <n v="0"/>
    <n v="2"/>
    <n v="0"/>
    <s v="31.12.2025"/>
    <x v="18"/>
    <s v="03.06.2026"/>
    <n v="23"/>
    <x v="1"/>
  </r>
  <r>
    <s v="BOOKING"/>
    <n v="2"/>
    <n v="0"/>
    <n v="0"/>
    <n v="9278"/>
    <s v="6239875008"/>
    <s v="03 Jun 2026"/>
    <s v="03"/>
    <s v="Jun"/>
    <s v="05 Jun 2026"/>
    <s v="05"/>
    <s v="Jun"/>
    <n v="2"/>
    <n v="2"/>
    <n v="0"/>
    <n v="0"/>
    <s v="BOOKING"/>
    <x v="6"/>
    <n v="1"/>
    <n v="1"/>
    <n v="494.16108440366963"/>
    <n v="247.08054220183482"/>
    <m/>
    <s v="31 Dec 2025 08:56"/>
    <s v="31 Dec 2025"/>
    <s v="Dec"/>
    <n v="0"/>
    <n v="2"/>
    <n v="0"/>
    <n v="0"/>
    <n v="0"/>
    <n v="2"/>
    <n v="0"/>
    <s v="31.12.2025"/>
    <x v="18"/>
    <s v="03.06.2026"/>
    <n v="23"/>
    <x v="1"/>
  </r>
  <r>
    <s v="BOOKING"/>
    <n v="2"/>
    <n v="0"/>
    <n v="0"/>
    <n v="9279"/>
    <s v="6239875008"/>
    <s v="03 Jun 2026"/>
    <s v="03"/>
    <s v="Jun"/>
    <s v="05 Jun 2026"/>
    <s v="05"/>
    <s v="Jun"/>
    <n v="2"/>
    <n v="2"/>
    <n v="0"/>
    <n v="0"/>
    <s v="BOOKING"/>
    <x v="6"/>
    <n v="2"/>
    <n v="1"/>
    <n v="494.16108440366963"/>
    <n v="247.08054220183482"/>
    <m/>
    <s v="31 Dec 2025 08:56"/>
    <s v="31 Dec 2025"/>
    <s v="Dec"/>
    <n v="0"/>
    <n v="2"/>
    <n v="0"/>
    <n v="0"/>
    <n v="0"/>
    <n v="2"/>
    <n v="0"/>
    <s v="31.12.2025"/>
    <x v="18"/>
    <s v="03.06.2026"/>
    <n v="23"/>
    <x v="1"/>
  </r>
  <r>
    <s v="TO"/>
    <n v="0"/>
    <n v="0"/>
    <n v="7"/>
    <n v="9910"/>
    <s v="1239308.232239"/>
    <s v="14 Jul 2026"/>
    <s v="14"/>
    <s v="Jul"/>
    <s v="21 Jul 2026"/>
    <s v="21"/>
    <s v="Jul"/>
    <n v="7"/>
    <n v="7"/>
    <n v="0"/>
    <n v="0"/>
    <s v="СЛР-ХОЛИДЕЙ-СЪРВИС ЕООД"/>
    <x v="0"/>
    <n v="2"/>
    <n v="1"/>
    <n v="3323.5810355999997"/>
    <n v="474.79729079999998"/>
    <s v="Romania"/>
    <s v="30 Jan 2026 22:27"/>
    <s v="30 Jan 2026"/>
    <s v="Jan"/>
    <n v="0"/>
    <n v="0"/>
    <n v="7"/>
    <n v="0"/>
    <n v="0"/>
    <n v="7"/>
    <n v="0"/>
    <s v="30.01.2025"/>
    <x v="0"/>
    <s v="14.07.2026"/>
    <n v="29"/>
    <x v="0"/>
  </r>
  <r>
    <s v="INDIVIDUAL"/>
    <n v="0"/>
    <n v="0"/>
    <n v="7"/>
    <n v="9476"/>
    <s v="12012026"/>
    <s v="25 Jul 2026"/>
    <s v="25"/>
    <s v="Jul"/>
    <s v="01 Aug 2026"/>
    <s v="01"/>
    <s v="Aug"/>
    <n v="7"/>
    <n v="-24"/>
    <n v="6"/>
    <n v="0"/>
    <s v="INDIVIDUAL"/>
    <x v="2"/>
    <n v="2"/>
    <n v="2"/>
    <n v="3395.948898807339"/>
    <n v="485.13555697247705"/>
    <s v="Bulgaria"/>
    <s v="13 Jan 2026 14:48"/>
    <s v="13 Jan 2026"/>
    <s v="Jan"/>
    <n v="0"/>
    <n v="0"/>
    <n v="6"/>
    <n v="0"/>
    <n v="0"/>
    <n v="6"/>
    <n v="-1"/>
    <s v="13.01.2025"/>
    <x v="7"/>
    <s v="25.07.2026"/>
    <n v="30"/>
    <x v="0"/>
  </r>
  <r>
    <s v="BOOKING"/>
    <n v="0"/>
    <n v="0"/>
    <n v="5"/>
    <n v="9907"/>
    <s v="5471124954"/>
    <s v="15 Jul 2026"/>
    <s v="15"/>
    <s v="Jul"/>
    <s v="20 Jul 2026"/>
    <s v="20"/>
    <s v="Jul"/>
    <n v="5"/>
    <n v="5"/>
    <n v="0"/>
    <n v="0"/>
    <s v="BOOKING"/>
    <x v="0"/>
    <n v="2"/>
    <n v="2"/>
    <n v="3361.0669399082567"/>
    <n v="672.21338798165129"/>
    <s v="Romania"/>
    <s v="30 Jan 2026 21:46"/>
    <s v="30 Jan 2026"/>
    <s v="Jan"/>
    <n v="0"/>
    <n v="0"/>
    <n v="5"/>
    <n v="0"/>
    <n v="0"/>
    <n v="5"/>
    <n v="0"/>
    <s v="30.01.2025"/>
    <x v="0"/>
    <s v="15.07.2026"/>
    <n v="29"/>
    <x v="1"/>
  </r>
  <r>
    <s v="BOOKING"/>
    <n v="0"/>
    <n v="1"/>
    <n v="4"/>
    <n v="9908"/>
    <s v="5672817368"/>
    <s v="21 Aug 2026"/>
    <s v="21"/>
    <s v="Aug"/>
    <s v="26 Aug 2026"/>
    <s v="26"/>
    <s v="Aug"/>
    <n v="5"/>
    <n v="5"/>
    <n v="0"/>
    <n v="0"/>
    <s v="BOOKING"/>
    <x v="4"/>
    <n v="2"/>
    <n v="0"/>
    <n v="2348.7185658715593"/>
    <n v="469.74012449541283"/>
    <s v="Israel"/>
    <s v="30 Jan 2026 22:12"/>
    <s v="30 Jan 2026"/>
    <s v="Jan"/>
    <n v="0"/>
    <n v="0"/>
    <n v="0"/>
    <n v="5"/>
    <n v="0"/>
    <n v="5"/>
    <n v="0"/>
    <s v="30.01.2025"/>
    <x v="0"/>
    <s v="21.08.2026"/>
    <n v="34"/>
    <x v="1"/>
  </r>
  <r>
    <s v="BOOKING"/>
    <n v="0"/>
    <n v="1"/>
    <n v="4"/>
    <n v="9909"/>
    <s v="5672817368"/>
    <s v="21 Aug 2026"/>
    <s v="21"/>
    <s v="Aug"/>
    <s v="26 Aug 2026"/>
    <s v="26"/>
    <s v="Aug"/>
    <n v="5"/>
    <n v="5"/>
    <n v="0"/>
    <n v="0"/>
    <s v="BOOKING"/>
    <x v="4"/>
    <n v="2"/>
    <n v="1"/>
    <n v="2348.7185658715593"/>
    <n v="469.74012449541283"/>
    <m/>
    <s v="30 Jan 2026 22:12"/>
    <s v="30 Jan 2026"/>
    <s v="Jan"/>
    <n v="0"/>
    <n v="0"/>
    <n v="0"/>
    <n v="5"/>
    <n v="0"/>
    <n v="5"/>
    <n v="0"/>
    <s v="30.01.2025"/>
    <x v="0"/>
    <s v="21.08.2026"/>
    <n v="34"/>
    <x v="1"/>
  </r>
  <r>
    <s v="TO"/>
    <n v="0"/>
    <n v="5"/>
    <n v="1"/>
    <n v="9911"/>
    <s v="1239316.232243"/>
    <s v="24 Aug 2026"/>
    <s v="24"/>
    <s v="Aug"/>
    <s v="30 Aug 2026"/>
    <s v="30"/>
    <s v="Aug"/>
    <n v="6"/>
    <n v="6"/>
    <n v="0"/>
    <n v="0"/>
    <s v="СЛР-ХОЛИДЕЙ-СЪРВИС ЕООД"/>
    <x v="5"/>
    <n v="3"/>
    <n v="0"/>
    <n v="2685.9022224"/>
    <n v="447.65037039999999"/>
    <s v="Romania"/>
    <s v="30 Jan 2026 23:03"/>
    <s v="30 Jan 2026"/>
    <s v="Jan"/>
    <n v="0"/>
    <n v="0"/>
    <n v="0"/>
    <n v="6"/>
    <n v="0"/>
    <n v="6"/>
    <n v="0"/>
    <s v="30.01.2025"/>
    <x v="0"/>
    <s v="24.08.2026"/>
    <n v="35"/>
    <x v="0"/>
  </r>
  <r>
    <s v="TO"/>
    <n v="0"/>
    <n v="5"/>
    <n v="0"/>
    <n v="9587"/>
    <s v="2320869"/>
    <s v="22 Jun 2026"/>
    <s v="22"/>
    <s v="Jun"/>
    <s v="27 Jun 2026"/>
    <s v="27"/>
    <s v="Jun"/>
    <n v="5"/>
    <n v="5"/>
    <n v="0"/>
    <n v="0"/>
    <s v="ТУРИСТИЧЕСКА АГЕНЦИЯ СОЛВЕКС - ЕООД"/>
    <x v="4"/>
    <n v="3"/>
    <n v="0"/>
    <n v="1807.4998527999999"/>
    <n v="361.49997055999995"/>
    <s v="Romania"/>
    <s v="19 Jan 2026 21:03"/>
    <s v="19 Jan 2026"/>
    <s v="Jan"/>
    <n v="0"/>
    <n v="5"/>
    <n v="0"/>
    <n v="0"/>
    <n v="0"/>
    <n v="5"/>
    <n v="0"/>
    <s v="19.01.2025"/>
    <x v="2"/>
    <s v="22.06.2026"/>
    <n v="26"/>
    <x v="0"/>
  </r>
  <r>
    <s v="TO"/>
    <n v="0"/>
    <n v="0"/>
    <n v="5"/>
    <n v="9912"/>
    <s v="NT316984"/>
    <s v="01 Aug 2026"/>
    <s v="01"/>
    <s v="Aug"/>
    <s v="06 Aug 2026"/>
    <s v="06"/>
    <s v="Aug"/>
    <n v="5"/>
    <n v="5"/>
    <n v="0"/>
    <n v="0"/>
    <s v="НОВОТОН - ЕООД"/>
    <x v="6"/>
    <n v="2"/>
    <n v="2"/>
    <n v="1946.8331819999999"/>
    <n v="389.36663639999995"/>
    <s v="Romania"/>
    <s v="31 Jan 2026 00:40"/>
    <s v="31 Jan 2026"/>
    <s v="Jan"/>
    <n v="0"/>
    <n v="0"/>
    <n v="0"/>
    <n v="5"/>
    <n v="0"/>
    <n v="5"/>
    <n v="0"/>
    <s v="31.01.2025"/>
    <x v="0"/>
    <s v="01.08.2026"/>
    <n v="31"/>
    <x v="0"/>
  </r>
  <r>
    <s v="TO"/>
    <n v="0"/>
    <n v="4"/>
    <n v="2"/>
    <n v="9584"/>
    <s v="NT314864"/>
    <s v="23 Aug 2026"/>
    <s v="23"/>
    <s v="Aug"/>
    <s v="29 Aug 2026"/>
    <s v="29"/>
    <s v="Aug"/>
    <n v="6"/>
    <n v="6"/>
    <n v="0"/>
    <n v="0"/>
    <s v="НОВОТОН - ЕООД"/>
    <x v="0"/>
    <n v="2"/>
    <n v="3"/>
    <n v="2760.7322781999997"/>
    <n v="460.12204636666661"/>
    <s v="Romania"/>
    <s v="19 Jan 2026 15:53"/>
    <s v="19 Jan 2026"/>
    <s v="Jan"/>
    <n v="0"/>
    <n v="0"/>
    <n v="0"/>
    <n v="6"/>
    <n v="0"/>
    <n v="6"/>
    <n v="0"/>
    <s v="19.01.2025"/>
    <x v="2"/>
    <s v="23.08.2026"/>
    <n v="35"/>
    <x v="0"/>
  </r>
  <r>
    <s v="TO"/>
    <n v="0"/>
    <n v="0"/>
    <n v="5"/>
    <n v="10317"/>
    <s v="0563"/>
    <s v="21 Jul 2026"/>
    <s v="21"/>
    <s v="Jul"/>
    <s v="26 Jul 2026"/>
    <s v="26"/>
    <s v="Jul"/>
    <n v="5"/>
    <n v="5"/>
    <n v="0"/>
    <n v="0"/>
    <s v="АВАТАР ТУР - ООД"/>
    <x v="3"/>
    <n v="2"/>
    <n v="0"/>
    <n v="1709.1998369999999"/>
    <n v="341.83996739999998"/>
    <s v="Romania"/>
    <s v="03 Mar 2026 19:10"/>
    <s v="03 Mar 2026"/>
    <s v="Mar"/>
    <n v="0"/>
    <n v="0"/>
    <n v="5"/>
    <n v="0"/>
    <n v="0"/>
    <n v="5"/>
    <n v="0"/>
    <s v="03.03.2025"/>
    <x v="6"/>
    <s v="21.07.2026"/>
    <n v="30"/>
    <x v="0"/>
  </r>
  <r>
    <s v="TO"/>
    <n v="0"/>
    <n v="0"/>
    <n v="5"/>
    <n v="10318"/>
    <s v="0564"/>
    <s v="21 Jul 2026"/>
    <s v="21"/>
    <s v="Jul"/>
    <s v="26 Jul 2026"/>
    <s v="26"/>
    <s v="Jul"/>
    <n v="5"/>
    <n v="5"/>
    <n v="0"/>
    <n v="0"/>
    <s v="АВАТАР ТУР - ООД"/>
    <x v="3"/>
    <n v="2"/>
    <n v="1"/>
    <n v="1709.1998369999999"/>
    <n v="341.83996739999998"/>
    <s v="Romania"/>
    <s v="03 Mar 2026 19:10"/>
    <s v="03 Mar 2026"/>
    <s v="Mar"/>
    <n v="0"/>
    <n v="0"/>
    <n v="5"/>
    <n v="0"/>
    <n v="0"/>
    <n v="5"/>
    <n v="0"/>
    <s v="03.03.2025"/>
    <x v="6"/>
    <s v="21.07.2026"/>
    <n v="30"/>
    <x v="0"/>
  </r>
  <r>
    <s v="TO"/>
    <n v="0"/>
    <n v="0"/>
    <n v="5"/>
    <n v="10319"/>
    <s v="0565"/>
    <s v="21 Jul 2026"/>
    <s v="21"/>
    <s v="Jul"/>
    <s v="26 Jul 2026"/>
    <s v="26"/>
    <s v="Jul"/>
    <n v="5"/>
    <n v="5"/>
    <n v="0"/>
    <n v="0"/>
    <s v="АВАТАР ТУР - ООД"/>
    <x v="6"/>
    <n v="2"/>
    <n v="1"/>
    <n v="1668.714156"/>
    <n v="333.74283120000001"/>
    <s v="Romania"/>
    <s v="03 Mar 2026 19:11"/>
    <s v="03 Mar 2026"/>
    <s v="Mar"/>
    <n v="0"/>
    <n v="0"/>
    <n v="5"/>
    <n v="0"/>
    <n v="0"/>
    <n v="5"/>
    <n v="0"/>
    <s v="03.03.2025"/>
    <x v="6"/>
    <s v="21.07.2026"/>
    <n v="30"/>
    <x v="0"/>
  </r>
  <r>
    <s v="TO"/>
    <n v="0"/>
    <n v="0"/>
    <n v="5"/>
    <n v="10320"/>
    <s v="0566"/>
    <s v="21 Jul 2026"/>
    <s v="21"/>
    <s v="Jul"/>
    <s v="26 Jul 2026"/>
    <s v="26"/>
    <s v="Jul"/>
    <n v="5"/>
    <n v="5"/>
    <n v="0"/>
    <n v="0"/>
    <s v="АВАТАР ТУР - ООД"/>
    <x v="3"/>
    <n v="2"/>
    <n v="0"/>
    <n v="1709.1998369999999"/>
    <n v="341.83996739999998"/>
    <s v="Romania"/>
    <s v="03 Mar 2026 19:11"/>
    <s v="03 Mar 2026"/>
    <s v="Mar"/>
    <n v="0"/>
    <n v="0"/>
    <n v="5"/>
    <n v="0"/>
    <n v="0"/>
    <n v="5"/>
    <n v="0"/>
    <s v="03.03.2025"/>
    <x v="6"/>
    <s v="21.07.2026"/>
    <n v="30"/>
    <x v="0"/>
  </r>
  <r>
    <s v="TOPOLA SKIES"/>
    <n v="0"/>
    <n v="0"/>
    <n v="6"/>
    <n v="9721"/>
    <s v="456244"/>
    <s v="19 Jul 2026"/>
    <s v="19"/>
    <s v="Jul"/>
    <s v="25 Jul 2026"/>
    <s v="25"/>
    <s v="Jul"/>
    <n v="6"/>
    <n v="6"/>
    <n v="0"/>
    <n v="0"/>
    <s v="TOPOLA SKIES"/>
    <x v="0"/>
    <n v="2"/>
    <n v="2"/>
    <n v="2532.1718311926602"/>
    <n v="422.02863853210999"/>
    <m/>
    <s v="26 Jan 2026 09:13"/>
    <s v="26 Jan 2026"/>
    <s v="Jan"/>
    <n v="0"/>
    <n v="0"/>
    <n v="6"/>
    <n v="0"/>
    <n v="0"/>
    <n v="6"/>
    <n v="0"/>
    <s v="26.01.2025"/>
    <x v="0"/>
    <s v="19.07.2026"/>
    <n v="30"/>
    <x v="0"/>
  </r>
  <r>
    <s v="BOOKING"/>
    <n v="0"/>
    <n v="2"/>
    <n v="0"/>
    <n v="10322"/>
    <s v="5985212897"/>
    <s v="24 Jun 2026"/>
    <s v="24"/>
    <s v="Jun"/>
    <s v="26 Jun 2026"/>
    <s v="26"/>
    <s v="Jun"/>
    <n v="2"/>
    <n v="2"/>
    <n v="0"/>
    <n v="0"/>
    <s v="BOOKING"/>
    <x v="6"/>
    <n v="2"/>
    <n v="0"/>
    <n v="776.12358550458714"/>
    <n v="388.06179275229357"/>
    <m/>
    <s v="03 Mar 2026 19:58"/>
    <s v="03 Mar 2026"/>
    <s v="Mar"/>
    <n v="0"/>
    <n v="2"/>
    <n v="0"/>
    <n v="0"/>
    <n v="0"/>
    <n v="2"/>
    <n v="0"/>
    <s v="03.03.2025"/>
    <x v="6"/>
    <s v="24.06.2026"/>
    <n v="26"/>
    <x v="0"/>
  </r>
  <r>
    <s v="TO"/>
    <n v="0"/>
    <n v="0"/>
    <n v="5"/>
    <n v="10025"/>
    <s v="NT318001"/>
    <s v="01 Aug 2026"/>
    <s v="01"/>
    <s v="Aug"/>
    <s v="06 Aug 2026"/>
    <s v="06"/>
    <s v="Aug"/>
    <n v="5"/>
    <n v="5"/>
    <n v="0"/>
    <n v="0"/>
    <s v="НОВОТОН - ЕООД"/>
    <x v="3"/>
    <n v="2"/>
    <n v="0"/>
    <n v="1709.1998369999999"/>
    <n v="341.83996739999998"/>
    <s v="Romania"/>
    <s v="07 Feb 2026 17:10"/>
    <s v="07 Feb 2026"/>
    <s v="Feb"/>
    <n v="0"/>
    <n v="0"/>
    <n v="0"/>
    <n v="5"/>
    <n v="0"/>
    <n v="5"/>
    <n v="0"/>
    <s v="07.02.2025"/>
    <x v="5"/>
    <s v="01.08.2026"/>
    <n v="31"/>
    <x v="0"/>
  </r>
  <r>
    <s v="TO"/>
    <n v="0"/>
    <n v="6"/>
    <n v="0"/>
    <n v="9708"/>
    <s v="2322186"/>
    <s v="21 Jun 2026"/>
    <s v="21"/>
    <s v="Jun"/>
    <s v="27 Jun 2026"/>
    <s v="27"/>
    <s v="Jun"/>
    <n v="6"/>
    <n v="6"/>
    <n v="0"/>
    <n v="0"/>
    <s v="ТУРИСТИЧЕСКА АГЕНЦИЯ СОЛВЕКС - ЕООД"/>
    <x v="3"/>
    <n v="2"/>
    <n v="0"/>
    <n v="1592.5932524"/>
    <n v="265.43220873333331"/>
    <s v="Romania"/>
    <s v="25 Jan 2026 10:18"/>
    <s v="25 Jan 2026"/>
    <s v="Jan"/>
    <n v="0"/>
    <n v="6"/>
    <n v="0"/>
    <n v="0"/>
    <n v="0"/>
    <n v="6"/>
    <n v="0"/>
    <s v="25.01.2025"/>
    <x v="2"/>
    <s v="21.06.2026"/>
    <n v="26"/>
    <x v="0"/>
  </r>
  <r>
    <s v="TO"/>
    <n v="0"/>
    <n v="0"/>
    <n v="5"/>
    <n v="9722"/>
    <s v="1235362.230663"/>
    <s v="14 Jul 2026"/>
    <s v="14"/>
    <s v="Jul"/>
    <s v="19 Jul 2026"/>
    <s v="19"/>
    <s v="Jul"/>
    <n v="5"/>
    <n v="5"/>
    <n v="0"/>
    <n v="0"/>
    <s v="СЛР-ХОЛИДЕЙ-СЪРВИС ЕООД"/>
    <x v="1"/>
    <n v="5"/>
    <n v="0"/>
    <n v="3391.3114285000001"/>
    <n v="678.26228570000001"/>
    <s v="Romania"/>
    <s v="26 Jan 2026 09:35"/>
    <s v="23 Jan 2026"/>
    <s v="Jan"/>
    <n v="0"/>
    <n v="0"/>
    <n v="5"/>
    <n v="0"/>
    <n v="0"/>
    <n v="5"/>
    <n v="0"/>
    <s v="26.01.2025"/>
    <x v="0"/>
    <s v="14.07.2026"/>
    <n v="29"/>
    <x v="0"/>
  </r>
  <r>
    <s v="BOOKING"/>
    <n v="0"/>
    <n v="0"/>
    <n v="5"/>
    <n v="9477"/>
    <s v="6915011094"/>
    <s v="12 Jul 2026"/>
    <s v="12"/>
    <s v="Jul"/>
    <s v="17 Jul 2026"/>
    <s v="17"/>
    <s v="Jul"/>
    <n v="5"/>
    <n v="5"/>
    <n v="0"/>
    <n v="0"/>
    <s v="BOOKING"/>
    <x v="6"/>
    <n v="2"/>
    <n v="1"/>
    <n v="2383.6005247706421"/>
    <n v="476.72010495412843"/>
    <s v="Turkey"/>
    <s v="13 Jan 2026 15:18"/>
    <s v="13 Jan 2026"/>
    <s v="Jan"/>
    <n v="0"/>
    <n v="0"/>
    <n v="5"/>
    <n v="0"/>
    <n v="0"/>
    <n v="5"/>
    <n v="0"/>
    <s v="13.01.2025"/>
    <x v="7"/>
    <s v="12.07.2026"/>
    <n v="29"/>
    <x v="1"/>
  </r>
  <r>
    <s v="BOOKING"/>
    <n v="0"/>
    <n v="0"/>
    <n v="5"/>
    <n v="9478"/>
    <s v="6915011094"/>
    <s v="12 Jul 2026"/>
    <s v="12"/>
    <s v="Jul"/>
    <s v="17 Jul 2026"/>
    <s v="17"/>
    <s v="Jul"/>
    <n v="5"/>
    <n v="5"/>
    <n v="0"/>
    <n v="0"/>
    <s v="BOOKING"/>
    <x v="6"/>
    <n v="2"/>
    <n v="1"/>
    <n v="2383.6005247706421"/>
    <n v="476.72010495412843"/>
    <m/>
    <s v="13 Jan 2026 15:18"/>
    <s v="13 Jan 2026"/>
    <s v="Jan"/>
    <n v="0"/>
    <n v="0"/>
    <n v="5"/>
    <n v="0"/>
    <n v="0"/>
    <n v="5"/>
    <n v="0"/>
    <s v="13.01.2025"/>
    <x v="7"/>
    <s v="12.07.2026"/>
    <n v="29"/>
    <x v="1"/>
  </r>
  <r>
    <s v="TO"/>
    <n v="0"/>
    <n v="0"/>
    <n v="5"/>
    <n v="10228"/>
    <s v="NT320181"/>
    <s v="30 Jul 2026"/>
    <s v="30"/>
    <s v="Jul"/>
    <s v="04 Aug 2026"/>
    <s v="04"/>
    <s v="Aug"/>
    <n v="5"/>
    <n v="-26"/>
    <n v="1"/>
    <n v="3"/>
    <s v="НОВОТОН - ЕООД"/>
    <x v="4"/>
    <n v="3"/>
    <n v="1"/>
    <n v="2307.3904425000001"/>
    <n v="461.47808850000001"/>
    <s v="Romania"/>
    <s v="25 Feb 2026 10:50"/>
    <s v="25 Feb 2026"/>
    <s v="Feb"/>
    <n v="0"/>
    <n v="0"/>
    <n v="1"/>
    <n v="3"/>
    <n v="0"/>
    <n v="4"/>
    <n v="-1"/>
    <s v="25.02.2025"/>
    <x v="8"/>
    <s v="30.07.2026"/>
    <n v="31"/>
    <x v="0"/>
  </r>
  <r>
    <s v="TO"/>
    <n v="0"/>
    <n v="1"/>
    <n v="5"/>
    <n v="9479"/>
    <s v="2319261"/>
    <s v="10 Jul 2026"/>
    <s v="10"/>
    <s v="Jul"/>
    <s v="16 Jul 2026"/>
    <s v="16"/>
    <s v="Jul"/>
    <n v="6"/>
    <n v="6"/>
    <n v="0"/>
    <n v="0"/>
    <s v="ТУРИСТИЧЕСКА АГЕНЦИЯ СОЛВЕКС - ЕООД"/>
    <x v="6"/>
    <n v="2"/>
    <n v="2"/>
    <n v="2336.1998183999999"/>
    <n v="389.3666364"/>
    <s v="Romania"/>
    <s v="13 Jan 2026 15:35"/>
    <s v="13 Jan 2026"/>
    <s v="Jan"/>
    <n v="0"/>
    <n v="0"/>
    <n v="6"/>
    <n v="0"/>
    <n v="0"/>
    <n v="6"/>
    <n v="0"/>
    <s v="13.01.2025"/>
    <x v="7"/>
    <s v="10.07.2026"/>
    <n v="28"/>
    <x v="0"/>
  </r>
  <r>
    <s v="TOPOLA SKIES"/>
    <n v="0"/>
    <n v="0"/>
    <n v="5"/>
    <n v="9589"/>
    <s v="451300"/>
    <s v="10 Aug 2026"/>
    <s v="10"/>
    <s v="Aug"/>
    <s v="15 Aug 2026"/>
    <s v="15"/>
    <s v="Aug"/>
    <n v="5"/>
    <n v="5"/>
    <n v="0"/>
    <n v="0"/>
    <s v="TOPOLA SKIES"/>
    <x v="7"/>
    <n v="3"/>
    <n v="3"/>
    <n v="3617.3883302752288"/>
    <n v="723.4776660550458"/>
    <m/>
    <s v="20 Jan 2026 09:53"/>
    <s v="20 Jan 2026"/>
    <s v="Jan"/>
    <n v="0"/>
    <n v="0"/>
    <n v="0"/>
    <n v="5"/>
    <n v="0"/>
    <n v="5"/>
    <n v="0"/>
    <s v="20.01.2025"/>
    <x v="2"/>
    <s v="10.08.2026"/>
    <n v="33"/>
    <x v="0"/>
  </r>
  <r>
    <s v="TO"/>
    <n v="0"/>
    <n v="1"/>
    <n v="5"/>
    <n v="9590"/>
    <s v="1190232.229460"/>
    <s v="10 Jul 2026"/>
    <s v="10"/>
    <s v="Jul"/>
    <s v="16 Jul 2026"/>
    <s v="16"/>
    <s v="Jul"/>
    <n v="6"/>
    <n v="6"/>
    <n v="0"/>
    <n v="0"/>
    <s v="СЛР-ХОЛИДЕЙ-СЪРВИС ЕООД"/>
    <x v="5"/>
    <n v="2"/>
    <n v="2"/>
    <n v="2713.1273759999999"/>
    <n v="452.18789599999997"/>
    <s v="Romania"/>
    <s v="20 Jan 2026 09:57"/>
    <s v="19 Jan 2026"/>
    <s v="Jan"/>
    <n v="0"/>
    <n v="0"/>
    <n v="6"/>
    <n v="0"/>
    <n v="0"/>
    <n v="6"/>
    <n v="0"/>
    <s v="20.01.2025"/>
    <x v="2"/>
    <s v="10.07.2026"/>
    <n v="28"/>
    <x v="0"/>
  </r>
  <r>
    <s v="BOOKING"/>
    <n v="0"/>
    <n v="2"/>
    <n v="0"/>
    <n v="10026"/>
    <s v="6911722363"/>
    <s v="26 Jun 2026"/>
    <s v="26"/>
    <s v="Jun"/>
    <s v="28 Jun 2026"/>
    <s v="28"/>
    <s v="Jun"/>
    <n v="2"/>
    <n v="2"/>
    <n v="0"/>
    <n v="0"/>
    <s v="BOOKING"/>
    <x v="4"/>
    <n v="2"/>
    <n v="0"/>
    <n v="883.67629211009171"/>
    <n v="441.83814605504585"/>
    <s v="United Kingdom"/>
    <s v="07 Feb 2026 19:46"/>
    <s v="07 Feb 2026"/>
    <s v="Feb"/>
    <n v="0"/>
    <n v="2"/>
    <n v="0"/>
    <n v="0"/>
    <n v="0"/>
    <n v="2"/>
    <n v="0"/>
    <s v="07.02.2025"/>
    <x v="5"/>
    <s v="26.06.2026"/>
    <n v="26"/>
    <x v="0"/>
  </r>
  <r>
    <s v="TO"/>
    <n v="0"/>
    <n v="4"/>
    <n v="1"/>
    <n v="9915"/>
    <s v="NT317015"/>
    <s v="24 Aug 2026"/>
    <s v="24"/>
    <s v="Aug"/>
    <s v="29 Aug 2026"/>
    <s v="29"/>
    <s v="Aug"/>
    <n v="5"/>
    <n v="5"/>
    <n v="0"/>
    <n v="0"/>
    <s v="НОВОТОН - ЕООД"/>
    <x v="5"/>
    <n v="3"/>
    <n v="0"/>
    <n v="2238.2518520000003"/>
    <n v="447.65037040000004"/>
    <s v="Romania"/>
    <s v="31 Jan 2026 13:05"/>
    <s v="31 Jan 2026"/>
    <s v="Jan"/>
    <n v="0"/>
    <n v="0"/>
    <n v="0"/>
    <n v="5"/>
    <n v="0"/>
    <n v="5"/>
    <n v="0"/>
    <s v="31.01.2025"/>
    <x v="0"/>
    <s v="24.08.2026"/>
    <n v="35"/>
    <x v="0"/>
  </r>
  <r>
    <s v="TO"/>
    <n v="0"/>
    <n v="0"/>
    <n v="5"/>
    <n v="10230"/>
    <s v="53658"/>
    <s v="27 Jul 2026"/>
    <s v="27"/>
    <s v="Jul"/>
    <s v="01 Aug 2026"/>
    <s v="01"/>
    <s v="Aug"/>
    <n v="5"/>
    <n v="-26"/>
    <n v="4"/>
    <n v="0"/>
    <s v="КЛУБ МАГЕЛАН - ООД"/>
    <x v="0"/>
    <n v="2"/>
    <n v="1"/>
    <n v="1884.0510389999999"/>
    <n v="376.8102078"/>
    <s v="Romania"/>
    <s v="25 Feb 2026 11:01"/>
    <s v="25 Feb 2026"/>
    <s v="Feb"/>
    <n v="0"/>
    <n v="0"/>
    <n v="4"/>
    <n v="0"/>
    <n v="0"/>
    <n v="4"/>
    <n v="-1"/>
    <s v="25.02.2025"/>
    <x v="8"/>
    <s v="27.07.2026"/>
    <n v="31"/>
    <x v="0"/>
  </r>
  <r>
    <s v="TO"/>
    <n v="0"/>
    <n v="0"/>
    <n v="5"/>
    <n v="10229"/>
    <s v="53657"/>
    <s v="27 Jul 2026"/>
    <s v="27"/>
    <s v="Jul"/>
    <s v="01 Aug 2026"/>
    <s v="01"/>
    <s v="Aug"/>
    <n v="5"/>
    <n v="-26"/>
    <n v="4"/>
    <n v="0"/>
    <s v="КЛУБ МАГЕЛАН - ООД"/>
    <x v="0"/>
    <n v="3"/>
    <n v="1"/>
    <n v="2543.4591235000003"/>
    <n v="508.69182470000004"/>
    <s v="Romania"/>
    <s v="25 Feb 2026 11:01"/>
    <s v="25 Feb 2026"/>
    <s v="Feb"/>
    <n v="0"/>
    <n v="0"/>
    <n v="4"/>
    <n v="0"/>
    <n v="0"/>
    <n v="4"/>
    <n v="-1"/>
    <s v="25.02.2025"/>
    <x v="8"/>
    <s v="27.07.2026"/>
    <n v="31"/>
    <x v="0"/>
  </r>
  <r>
    <s v="TO"/>
    <n v="0"/>
    <n v="0"/>
    <n v="5"/>
    <n v="10231"/>
    <s v="53659"/>
    <s v="27 Jul 2026"/>
    <s v="27"/>
    <s v="Jul"/>
    <s v="01 Aug 2026"/>
    <s v="01"/>
    <s v="Aug"/>
    <n v="5"/>
    <n v="-26"/>
    <n v="4"/>
    <n v="0"/>
    <s v="КЛУБ МАГЕЛАН - ООД"/>
    <x v="0"/>
    <n v="3"/>
    <n v="0"/>
    <n v="2543.4591235000003"/>
    <n v="508.69182470000004"/>
    <s v="Romania"/>
    <s v="25 Feb 2026 11:02"/>
    <s v="25 Feb 2026"/>
    <s v="Feb"/>
    <n v="0"/>
    <n v="0"/>
    <n v="4"/>
    <n v="0"/>
    <n v="0"/>
    <n v="4"/>
    <n v="-1"/>
    <s v="25.02.2025"/>
    <x v="8"/>
    <s v="27.07.2026"/>
    <n v="31"/>
    <x v="0"/>
  </r>
  <r>
    <s v="TO"/>
    <n v="0"/>
    <n v="0"/>
    <n v="6"/>
    <n v="9591"/>
    <s v="18577"/>
    <s v="10 Aug 2026"/>
    <s v="10"/>
    <s v="Aug"/>
    <s v="16 Aug 2026"/>
    <s v="16"/>
    <s v="Aug"/>
    <n v="6"/>
    <n v="6"/>
    <n v="0"/>
    <n v="0"/>
    <s v="КЛУБ МАГЕЛАН - ООД"/>
    <x v="3"/>
    <n v="2"/>
    <n v="1"/>
    <n v="1914.2099376000001"/>
    <n v="319.03498960000002"/>
    <s v="Romania"/>
    <s v="20 Jan 2026 10:15"/>
    <s v="19 Jan 2026"/>
    <s v="Jan"/>
    <n v="0"/>
    <n v="0"/>
    <n v="0"/>
    <n v="6"/>
    <n v="0"/>
    <n v="6"/>
    <n v="0"/>
    <s v="20.01.2025"/>
    <x v="2"/>
    <s v="10.08.2026"/>
    <n v="33"/>
    <x v="0"/>
  </r>
  <r>
    <s v="TO"/>
    <n v="0"/>
    <n v="5"/>
    <n v="0"/>
    <n v="9916"/>
    <s v="1239415.232268"/>
    <s v="22 Jun 2026"/>
    <s v="22"/>
    <s v="Jun"/>
    <s v="27 Jun 2026"/>
    <s v="27"/>
    <s v="Jun"/>
    <n v="5"/>
    <n v="5"/>
    <n v="0"/>
    <n v="0"/>
    <s v="СЛР-ХОЛИДЕЙ-СЪРВИС ЕООД"/>
    <x v="6"/>
    <n v="2"/>
    <n v="0"/>
    <n v="1301.3310488"/>
    <n v="260.26620975999998"/>
    <s v="Romania"/>
    <s v="31 Jan 2026 13:48"/>
    <s v="31 Jan 2026"/>
    <s v="Jan"/>
    <n v="0"/>
    <n v="5"/>
    <n v="0"/>
    <n v="0"/>
    <n v="0"/>
    <n v="5"/>
    <n v="0"/>
    <s v="31.01.2025"/>
    <x v="0"/>
    <s v="22.06.2026"/>
    <n v="26"/>
    <x v="0"/>
  </r>
  <r>
    <s v="TO"/>
    <n v="0"/>
    <n v="0"/>
    <n v="5"/>
    <n v="9917"/>
    <s v="NT317027"/>
    <s v="01 Aug 2026"/>
    <s v="01"/>
    <s v="Aug"/>
    <s v="06 Aug 2026"/>
    <s v="06"/>
    <s v="Aug"/>
    <n v="5"/>
    <n v="5"/>
    <n v="0"/>
    <n v="0"/>
    <s v="НОВОТОН - ЕООД"/>
    <x v="6"/>
    <n v="2"/>
    <n v="2"/>
    <n v="1946.8331819999999"/>
    <n v="389.36663639999995"/>
    <s v="Romania"/>
    <s v="31 Jan 2026 14:15"/>
    <s v="31 Jan 2026"/>
    <s v="Jan"/>
    <n v="0"/>
    <n v="0"/>
    <n v="0"/>
    <n v="5"/>
    <n v="0"/>
    <n v="5"/>
    <n v="0"/>
    <s v="31.01.2025"/>
    <x v="0"/>
    <s v="01.08.2026"/>
    <n v="31"/>
    <x v="0"/>
  </r>
  <r>
    <s v="TO"/>
    <n v="0"/>
    <n v="0"/>
    <n v="7"/>
    <n v="9723"/>
    <s v="52515"/>
    <s v="01 Aug 2026"/>
    <s v="01"/>
    <s v="Aug"/>
    <s v="08 Aug 2026"/>
    <s v="08"/>
    <s v="Aug"/>
    <n v="7"/>
    <n v="7"/>
    <n v="0"/>
    <n v="0"/>
    <s v="КЛУБ МАГЕЛАН - ООД"/>
    <x v="6"/>
    <n v="3"/>
    <n v="0"/>
    <n v="2943.5241499999997"/>
    <n v="420.50344999999999"/>
    <s v="Romania"/>
    <s v="26 Jan 2026 10:07"/>
    <s v="26 Jan 2026"/>
    <s v="Jan"/>
    <n v="0"/>
    <n v="0"/>
    <n v="0"/>
    <n v="7"/>
    <n v="0"/>
    <n v="7"/>
    <n v="0"/>
    <s v="26.01.2025"/>
    <x v="0"/>
    <s v="01.08.2026"/>
    <n v="31"/>
    <x v="0"/>
  </r>
  <r>
    <s v="TOPOLA SKIES"/>
    <n v="0"/>
    <n v="0"/>
    <n v="6"/>
    <n v="9771"/>
    <s v="457330"/>
    <s v="05 Aug 2026"/>
    <s v="05"/>
    <s v="Aug"/>
    <s v="11 Aug 2026"/>
    <s v="11"/>
    <s v="Aug"/>
    <n v="6"/>
    <n v="6"/>
    <n v="0"/>
    <n v="0"/>
    <s v="TOPOLA SKIES"/>
    <x v="4"/>
    <n v="2"/>
    <n v="2"/>
    <n v="2873.132213394495"/>
    <n v="478.85536889908252"/>
    <m/>
    <s v="27 Jan 2026 12:18"/>
    <s v="27 Jan 2026"/>
    <s v="Jan"/>
    <n v="0"/>
    <n v="0"/>
    <n v="0"/>
    <n v="6"/>
    <n v="0"/>
    <n v="6"/>
    <n v="0"/>
    <s v="27.01.2025"/>
    <x v="0"/>
    <s v="05.08.2026"/>
    <n v="32"/>
    <x v="0"/>
  </r>
  <r>
    <s v="TO"/>
    <n v="0"/>
    <n v="0"/>
    <n v="5"/>
    <n v="9724"/>
    <s v="1235682.230786"/>
    <s v="20 Jul 2026"/>
    <s v="20"/>
    <s v="Jul"/>
    <s v="25 Jul 2026"/>
    <s v="25"/>
    <s v="Jul"/>
    <n v="5"/>
    <n v="5"/>
    <n v="0"/>
    <n v="0"/>
    <s v="СЛР-ХОЛИДЕЙ-СЪРВИС ЕООД"/>
    <x v="4"/>
    <n v="3"/>
    <n v="1"/>
    <n v="2153.4666214999997"/>
    <n v="430.69332429999997"/>
    <s v="Romania"/>
    <s v="26 Jan 2026 10:07"/>
    <s v="26 Jan 2026"/>
    <s v="Jan"/>
    <n v="0"/>
    <n v="0"/>
    <n v="5"/>
    <n v="0"/>
    <n v="0"/>
    <n v="5"/>
    <n v="0"/>
    <s v="26.01.2025"/>
    <x v="0"/>
    <s v="20.07.2026"/>
    <n v="30"/>
    <x v="0"/>
  </r>
  <r>
    <s v="TO"/>
    <n v="0"/>
    <n v="0"/>
    <n v="5"/>
    <n v="10146"/>
    <s v="1245184.235353"/>
    <s v="19 Aug 2026"/>
    <s v="19"/>
    <s v="Aug"/>
    <s v="24 Aug 2026"/>
    <s v="24"/>
    <s v="Aug"/>
    <n v="5"/>
    <n v="5"/>
    <n v="0"/>
    <n v="0"/>
    <s v="СЛР-ХОЛИДЕЙ-СЪРВИС ЕООД"/>
    <x v="6"/>
    <n v="2"/>
    <n v="2"/>
    <n v="2085.892695"/>
    <n v="417.178539"/>
    <s v="Romania"/>
    <s v="19 Feb 2026 15:14"/>
    <s v="19 Feb 2026"/>
    <s v="Feb"/>
    <n v="0"/>
    <n v="0"/>
    <n v="0"/>
    <n v="5"/>
    <n v="0"/>
    <n v="5"/>
    <n v="0"/>
    <s v="19.02.2025"/>
    <x v="14"/>
    <s v="19.08.2026"/>
    <n v="34"/>
    <x v="0"/>
  </r>
  <r>
    <s v="TO"/>
    <n v="0"/>
    <n v="0"/>
    <n v="5"/>
    <n v="9399"/>
    <s v="51923"/>
    <s v="05 Aug 2026"/>
    <s v="05"/>
    <s v="Aug"/>
    <s v="10 Aug 2026"/>
    <s v="10"/>
    <s v="Aug"/>
    <n v="5"/>
    <n v="5"/>
    <n v="0"/>
    <n v="0"/>
    <s v="КЛУБ МАГЕЛАН - ООД"/>
    <x v="3"/>
    <n v="2"/>
    <n v="1"/>
    <n v="1595.1749480000001"/>
    <n v="319.03498960000002"/>
    <s v="Romania"/>
    <s v="09 Jan 2026 08:46"/>
    <s v="08 Jan 2026"/>
    <s v="Jan"/>
    <n v="0"/>
    <n v="0"/>
    <n v="0"/>
    <n v="5"/>
    <n v="0"/>
    <n v="5"/>
    <n v="0"/>
    <s v="09.01.2025"/>
    <x v="1"/>
    <s v="05.08.2026"/>
    <n v="32"/>
    <x v="0"/>
  </r>
  <r>
    <s v="TO"/>
    <n v="0"/>
    <n v="0"/>
    <n v="5"/>
    <n v="9400"/>
    <s v="51924"/>
    <s v="05 Aug 2026"/>
    <s v="05"/>
    <s v="Aug"/>
    <s v="10 Aug 2026"/>
    <s v="10"/>
    <s v="Aug"/>
    <n v="5"/>
    <n v="5"/>
    <n v="0"/>
    <n v="0"/>
    <s v="КЛУБ МАГЕЛАН - ООД"/>
    <x v="3"/>
    <n v="2"/>
    <n v="2"/>
    <n v="1993.9686850000001"/>
    <n v="398.79373700000002"/>
    <s v="Romania"/>
    <s v="09 Jan 2026 08:46"/>
    <s v="08 Jan 2026"/>
    <s v="Jan"/>
    <n v="0"/>
    <n v="0"/>
    <n v="0"/>
    <n v="5"/>
    <n v="0"/>
    <n v="5"/>
    <n v="0"/>
    <s v="09.01.2025"/>
    <x v="1"/>
    <s v="05.08.2026"/>
    <n v="32"/>
    <x v="0"/>
  </r>
  <r>
    <s v="BOOKING"/>
    <n v="0"/>
    <n v="4"/>
    <n v="0"/>
    <n v="10028"/>
    <s v="5894914040"/>
    <s v="01 Jul 2026"/>
    <s v="01"/>
    <s v="Jul"/>
    <s v="05 Jul 2026"/>
    <s v="05"/>
    <s v="Jul"/>
    <n v="4"/>
    <n v="4"/>
    <n v="0"/>
    <n v="0"/>
    <s v="BOOKING"/>
    <x v="4"/>
    <n v="2"/>
    <n v="2"/>
    <n v="2209.1907302752288"/>
    <n v="552.2976825688072"/>
    <s v="Romania"/>
    <s v="08 Feb 2026 13:28"/>
    <s v="08 Feb 2026"/>
    <s v="Feb"/>
    <n v="0"/>
    <n v="0"/>
    <n v="4"/>
    <n v="0"/>
    <n v="0"/>
    <n v="4"/>
    <n v="0"/>
    <s v="08.02.2025"/>
    <x v="5"/>
    <s v="01.07.2026"/>
    <n v="27"/>
    <x v="0"/>
  </r>
  <r>
    <s v="TO"/>
    <n v="0"/>
    <n v="0"/>
    <n v="5"/>
    <n v="10029"/>
    <s v="NT318049"/>
    <s v="16 Aug 2026"/>
    <s v="16"/>
    <s v="Aug"/>
    <s v="21 Aug 2026"/>
    <s v="21"/>
    <s v="Aug"/>
    <n v="5"/>
    <n v="5"/>
    <n v="0"/>
    <n v="0"/>
    <s v="НОВОТОН - ЕООД"/>
    <x v="3"/>
    <n v="2"/>
    <n v="1"/>
    <n v="1709.1998369999999"/>
    <n v="341.83996739999998"/>
    <s v="Bulgaria"/>
    <s v="08 Feb 2026 13:37"/>
    <s v="08 Feb 2026"/>
    <s v="Feb"/>
    <n v="0"/>
    <n v="0"/>
    <n v="0"/>
    <n v="5"/>
    <n v="0"/>
    <n v="5"/>
    <n v="0"/>
    <s v="08.02.2025"/>
    <x v="5"/>
    <s v="16.08.2026"/>
    <n v="34"/>
    <x v="0"/>
  </r>
  <r>
    <s v="TO"/>
    <n v="0"/>
    <n v="7"/>
    <n v="0"/>
    <n v="9401"/>
    <s v="3102"/>
    <s v="16 Jun 2026"/>
    <s v="16"/>
    <s v="Jun"/>
    <s v="23 Jun 2026"/>
    <s v="23"/>
    <s v="Jun"/>
    <n v="7"/>
    <n v="7"/>
    <n v="0"/>
    <n v="0"/>
    <s v="ТЕДИ - КАМ - ЕООД"/>
    <x v="3"/>
    <n v="1"/>
    <n v="1"/>
    <n v="1243.125548"/>
    <n v="177.58936399999999"/>
    <s v="Ukraine"/>
    <s v="09 Jan 2026 09:25"/>
    <s v="08 Jan 2026"/>
    <s v="Jan"/>
    <n v="0"/>
    <n v="7"/>
    <n v="0"/>
    <n v="0"/>
    <n v="0"/>
    <n v="7"/>
    <n v="0"/>
    <s v="09.01.2025"/>
    <x v="1"/>
    <s v="16.06.2026"/>
    <n v="25"/>
    <x v="0"/>
  </r>
  <r>
    <s v="BOOKING"/>
    <n v="0"/>
    <n v="4"/>
    <n v="0"/>
    <n v="10030"/>
    <s v="5790064839"/>
    <s v="01 Jul 2026"/>
    <s v="01"/>
    <s v="Jul"/>
    <s v="05 Jul 2026"/>
    <s v="05"/>
    <s v="Jul"/>
    <n v="4"/>
    <n v="4"/>
    <n v="0"/>
    <n v="0"/>
    <s v="BOOKING"/>
    <x v="3"/>
    <n v="2"/>
    <n v="1"/>
    <n v="1767.3525842201834"/>
    <n v="441.83814605504585"/>
    <s v="Romania"/>
    <s v="08 Feb 2026 13:42"/>
    <s v="08 Feb 2026"/>
    <s v="Feb"/>
    <n v="0"/>
    <n v="0"/>
    <n v="4"/>
    <n v="0"/>
    <n v="0"/>
    <n v="4"/>
    <n v="0"/>
    <s v="08.02.2025"/>
    <x v="5"/>
    <s v="01.07.2026"/>
    <n v="27"/>
    <x v="0"/>
  </r>
  <r>
    <s v="BOOKING"/>
    <n v="0"/>
    <n v="4"/>
    <n v="0"/>
    <n v="10031"/>
    <s v="5388585248"/>
    <s v="01 Jul 2026"/>
    <s v="01"/>
    <s v="Jul"/>
    <s v="05 Jul 2026"/>
    <s v="05"/>
    <s v="Jul"/>
    <n v="4"/>
    <n v="4"/>
    <n v="0"/>
    <n v="0"/>
    <s v="BOOKING"/>
    <x v="4"/>
    <n v="2"/>
    <n v="2"/>
    <n v="2651.0288763302751"/>
    <n v="662.75721908256878"/>
    <m/>
    <s v="08 Feb 2026 13:48"/>
    <s v="08 Feb 2026"/>
    <s v="Feb"/>
    <n v="0"/>
    <n v="0"/>
    <n v="4"/>
    <n v="0"/>
    <n v="0"/>
    <n v="4"/>
    <n v="0"/>
    <s v="08.02.2025"/>
    <x v="5"/>
    <s v="01.07.2026"/>
    <n v="27"/>
    <x v="1"/>
  </r>
  <r>
    <s v="BOOKING"/>
    <n v="3"/>
    <n v="0"/>
    <n v="0"/>
    <n v="9592"/>
    <s v="6846202475"/>
    <s v="02 Jun 2026"/>
    <s v="02"/>
    <s v="Jun"/>
    <s v="05 Jun 2026"/>
    <s v="05"/>
    <s v="Jun"/>
    <n v="3"/>
    <n v="3"/>
    <n v="0"/>
    <n v="0"/>
    <s v="BOOKING"/>
    <x v="6"/>
    <n v="2"/>
    <n v="0"/>
    <n v="741.24162660550462"/>
    <n v="247.08054220183482"/>
    <s v="Romania"/>
    <s v="20 Jan 2026 10:42"/>
    <s v="20 Jan 2026"/>
    <s v="Jan"/>
    <n v="0"/>
    <n v="3"/>
    <n v="0"/>
    <n v="0"/>
    <n v="0"/>
    <n v="3"/>
    <n v="0"/>
    <s v="20.01.2025"/>
    <x v="2"/>
    <s v="02.06.2026"/>
    <n v="23"/>
    <x v="1"/>
  </r>
  <r>
    <s v="TO"/>
    <n v="0"/>
    <n v="0"/>
    <n v="5"/>
    <n v="10147"/>
    <s v="6138"/>
    <s v="05 Aug 2026"/>
    <s v="05"/>
    <s v="Aug"/>
    <s v="10 Aug 2026"/>
    <s v="10"/>
    <s v="Aug"/>
    <n v="5"/>
    <n v="5"/>
    <n v="0"/>
    <n v="0"/>
    <s v="ТЕДИ - КАМ - ЕООД"/>
    <x v="6"/>
    <n v="2"/>
    <n v="2"/>
    <n v="2085.892695"/>
    <n v="417.178539"/>
    <s v="Romania"/>
    <s v="19 Feb 2026 16:08"/>
    <s v="19 Feb 2026"/>
    <s v="Feb"/>
    <n v="0"/>
    <n v="0"/>
    <n v="0"/>
    <n v="5"/>
    <n v="0"/>
    <n v="5"/>
    <n v="0"/>
    <s v="19.02.2025"/>
    <x v="14"/>
    <s v="05.08.2026"/>
    <n v="32"/>
    <x v="0"/>
  </r>
  <r>
    <s v="TO"/>
    <n v="0"/>
    <n v="0"/>
    <n v="5"/>
    <n v="10148"/>
    <s v="1245181.235377"/>
    <s v="19 Aug 2026"/>
    <s v="19"/>
    <s v="Aug"/>
    <s v="24 Aug 2026"/>
    <s v="24"/>
    <s v="Aug"/>
    <n v="5"/>
    <n v="5"/>
    <n v="0"/>
    <n v="0"/>
    <s v="СЛР-ХОЛИДЕЙ-СЪРВИС ЕООД"/>
    <x v="6"/>
    <n v="2"/>
    <n v="2"/>
    <n v="2085.892695"/>
    <n v="417.178539"/>
    <s v="Romania"/>
    <s v="19 Feb 2026 16:08"/>
    <s v="19 Feb 2026"/>
    <s v="Feb"/>
    <n v="0"/>
    <n v="0"/>
    <n v="0"/>
    <n v="5"/>
    <n v="0"/>
    <n v="5"/>
    <n v="0"/>
    <s v="19.02.2025"/>
    <x v="14"/>
    <s v="19.08.2026"/>
    <n v="34"/>
    <x v="0"/>
  </r>
  <r>
    <s v="TO"/>
    <n v="0"/>
    <n v="0"/>
    <n v="5"/>
    <n v="10149"/>
    <s v="6139"/>
    <s v="05 Aug 2026"/>
    <s v="05"/>
    <s v="Aug"/>
    <s v="10 Aug 2026"/>
    <s v="10"/>
    <s v="Aug"/>
    <n v="5"/>
    <n v="5"/>
    <n v="0"/>
    <n v="0"/>
    <s v="ТЕДИ - КАМ - ЕООД"/>
    <x v="6"/>
    <n v="2"/>
    <n v="1"/>
    <n v="1668.714156"/>
    <n v="333.74283120000001"/>
    <s v="Romania"/>
    <s v="19 Feb 2026 16:08"/>
    <s v="19 Feb 2026"/>
    <s v="Feb"/>
    <n v="0"/>
    <n v="0"/>
    <n v="0"/>
    <n v="5"/>
    <n v="0"/>
    <n v="5"/>
    <n v="0"/>
    <s v="19.02.2025"/>
    <x v="14"/>
    <s v="05.08.2026"/>
    <n v="32"/>
    <x v="0"/>
  </r>
  <r>
    <s v="TO"/>
    <n v="0"/>
    <n v="0"/>
    <n v="5"/>
    <n v="9593"/>
    <s v="1190347.229467"/>
    <s v="18 Jul 2026"/>
    <s v="18"/>
    <s v="Jul"/>
    <s v="23 Jul 2026"/>
    <s v="23"/>
    <s v="Jul"/>
    <n v="5"/>
    <n v="5"/>
    <n v="0"/>
    <n v="0"/>
    <s v="СЛР-ХОЛИДЕЙ-СЪРВИС ЕООД"/>
    <x v="1"/>
    <n v="4"/>
    <n v="0"/>
    <n v="2826.0765584999999"/>
    <n v="565.21531170000003"/>
    <s v="Romania"/>
    <s v="20 Jan 2026 10:44"/>
    <s v="20 Jan 2026"/>
    <s v="Jan"/>
    <n v="0"/>
    <n v="0"/>
    <n v="5"/>
    <n v="0"/>
    <n v="0"/>
    <n v="5"/>
    <n v="0"/>
    <s v="20.01.2025"/>
    <x v="2"/>
    <s v="18.07.2026"/>
    <n v="29"/>
    <x v="0"/>
  </r>
  <r>
    <s v="TO"/>
    <n v="0"/>
    <n v="5"/>
    <n v="0"/>
    <n v="9594"/>
    <s v="61121"/>
    <s v="22 Jun 2026"/>
    <s v="22"/>
    <s v="Jun"/>
    <s v="27 Jun 2026"/>
    <s v="27"/>
    <s v="Jun"/>
    <n v="5"/>
    <n v="5"/>
    <n v="0"/>
    <n v="0"/>
    <s v="КЛУБ МАГЕЛАН - ООД"/>
    <x v="5"/>
    <n v="2"/>
    <n v="0"/>
    <n v="1537.4388464000001"/>
    <n v="307.48776928000001"/>
    <s v="Romania"/>
    <s v="20 Jan 2026 10:50"/>
    <s v="20 Jan 2026"/>
    <s v="Jan"/>
    <n v="0"/>
    <n v="5"/>
    <n v="0"/>
    <n v="0"/>
    <n v="0"/>
    <n v="5"/>
    <n v="0"/>
    <s v="20.01.2025"/>
    <x v="2"/>
    <s v="22.06.2026"/>
    <n v="26"/>
    <x v="0"/>
  </r>
  <r>
    <s v="TO"/>
    <n v="0"/>
    <n v="0"/>
    <n v="5"/>
    <n v="9725"/>
    <s v="NT315535"/>
    <s v="10 Aug 2026"/>
    <s v="10"/>
    <s v="Aug"/>
    <s v="15 Aug 2026"/>
    <s v="15"/>
    <s v="Aug"/>
    <n v="5"/>
    <n v="5"/>
    <n v="0"/>
    <n v="0"/>
    <s v="НОВОТОН - ЕООД"/>
    <x v="7"/>
    <n v="4"/>
    <n v="1"/>
    <n v="3014.5207789999999"/>
    <n v="602.90415580000001"/>
    <s v="Romania"/>
    <s v="26 Jan 2026 10:28"/>
    <s v="23 Jan 2026"/>
    <s v="Jan"/>
    <n v="0"/>
    <n v="0"/>
    <n v="0"/>
    <n v="5"/>
    <n v="0"/>
    <n v="5"/>
    <n v="0"/>
    <s v="26.01.2025"/>
    <x v="0"/>
    <s v="10.08.2026"/>
    <n v="33"/>
    <x v="0"/>
  </r>
  <r>
    <s v="TO"/>
    <n v="0"/>
    <n v="3"/>
    <n v="3"/>
    <n v="9405"/>
    <s v="1186384.227364"/>
    <s v="22 Aug 2026"/>
    <s v="22"/>
    <s v="Aug"/>
    <s v="28 Aug 2026"/>
    <s v="28"/>
    <s v="Aug"/>
    <n v="6"/>
    <n v="6"/>
    <n v="0"/>
    <n v="0"/>
    <s v="СЛР-ХОЛИДЕЙ-СЪРВИС ЕООД"/>
    <x v="2"/>
    <n v="1"/>
    <n v="2"/>
    <n v="1823.7723584"/>
    <n v="303.96205973333332"/>
    <s v="Romania"/>
    <s v="09 Jan 2026 09:52"/>
    <s v="08 Jan 2026"/>
    <s v="Jan"/>
    <n v="0"/>
    <n v="0"/>
    <n v="0"/>
    <n v="6"/>
    <n v="0"/>
    <n v="6"/>
    <n v="0"/>
    <s v="09.01.2025"/>
    <x v="1"/>
    <s v="22.08.2026"/>
    <n v="34"/>
    <x v="0"/>
  </r>
  <r>
    <s v="TO"/>
    <n v="0"/>
    <n v="5"/>
    <n v="0"/>
    <n v="9407"/>
    <s v="28511"/>
    <s v="06 Jul 2026"/>
    <s v="06"/>
    <s v="Jul"/>
    <s v="11 Jul 2026"/>
    <s v="11"/>
    <s v="Jul"/>
    <n v="5"/>
    <n v="5"/>
    <n v="0"/>
    <n v="0"/>
    <s v="КЛУБ МАГЕЛАН - ООД"/>
    <x v="6"/>
    <n v="2"/>
    <n v="1"/>
    <n v="1467.0680830000001"/>
    <n v="293.41361660000001"/>
    <s v="Romania"/>
    <s v="09 Jan 2026 09:59"/>
    <s v="08 Jan 2026"/>
    <s v="Jan"/>
    <n v="0"/>
    <n v="0"/>
    <n v="5"/>
    <n v="0"/>
    <n v="0"/>
    <n v="5"/>
    <n v="0"/>
    <s v="09.01.2025"/>
    <x v="1"/>
    <s v="06.07.2026"/>
    <n v="28"/>
    <x v="0"/>
  </r>
  <r>
    <s v="BOOKING"/>
    <n v="0"/>
    <n v="4"/>
    <n v="0"/>
    <n v="9726"/>
    <s v="6146029330"/>
    <s v="27 Aug 2026"/>
    <s v="27"/>
    <s v="Aug"/>
    <s v="31 Aug 2026"/>
    <s v="31"/>
    <s v="Aug"/>
    <n v="4"/>
    <n v="4"/>
    <n v="0"/>
    <n v="0"/>
    <s v="BOOKING"/>
    <x v="4"/>
    <n v="2"/>
    <n v="1"/>
    <n v="1767.3525842201834"/>
    <n v="441.83814605504585"/>
    <s v="Germany"/>
    <s v="26 Jan 2026 10:32"/>
    <s v="26 Jan 2026"/>
    <s v="Jan"/>
    <n v="0"/>
    <n v="0"/>
    <n v="0"/>
    <n v="4"/>
    <n v="0"/>
    <n v="4"/>
    <n v="0"/>
    <s v="26.01.2025"/>
    <x v="0"/>
    <s v="27.08.2026"/>
    <n v="35"/>
    <x v="0"/>
  </r>
  <r>
    <s v="BOOKING"/>
    <n v="0"/>
    <n v="4"/>
    <n v="0"/>
    <n v="9336"/>
    <s v="5035754987"/>
    <s v="03 Jul 2026"/>
    <s v="03"/>
    <s v="Jul"/>
    <s v="07 Jul 2026"/>
    <s v="07"/>
    <s v="Jul"/>
    <n v="4"/>
    <n v="4"/>
    <n v="0"/>
    <n v="0"/>
    <s v="BOOKING"/>
    <x v="4"/>
    <n v="2"/>
    <n v="2"/>
    <n v="1963.7250935779816"/>
    <n v="490.93127339449541"/>
    <s v="Israel"/>
    <s v="03 Jan 2026 10:40"/>
    <s v="03 Jan 2026"/>
    <s v="Jan"/>
    <n v="0"/>
    <n v="0"/>
    <n v="4"/>
    <n v="0"/>
    <n v="0"/>
    <n v="4"/>
    <n v="0"/>
    <s v="03.01.2025"/>
    <x v="20"/>
    <s v="03.07.2026"/>
    <n v="27"/>
    <x v="1"/>
  </r>
  <r>
    <s v="ITAKA"/>
    <n v="0"/>
    <n v="11"/>
    <n v="0"/>
    <n v="10077"/>
    <s v="13758816"/>
    <s v="19 Jun 2026"/>
    <s v="19"/>
    <s v="Jun"/>
    <s v="30 Jun 2026"/>
    <s v="30"/>
    <s v="Jun"/>
    <n v="11"/>
    <n v="11"/>
    <n v="0"/>
    <n v="0"/>
    <s v="NOWA ITAKA SPOLKA Z OGRANICZONA ODPOWIEDZIALNOSCIA"/>
    <x v="3"/>
    <n v="2"/>
    <n v="0"/>
    <n v="2427.6739874999998"/>
    <n v="220.69763522727271"/>
    <s v="Poland"/>
    <s v="13 Feb 2026 12:19"/>
    <s v="08 Feb 2026"/>
    <s v="Feb"/>
    <n v="0"/>
    <n v="11"/>
    <n v="0"/>
    <n v="0"/>
    <n v="0"/>
    <n v="11"/>
    <n v="0"/>
    <s v="13.02.2025"/>
    <x v="9"/>
    <s v="19.06.2026"/>
    <n v="25"/>
    <x v="0"/>
  </r>
  <r>
    <s v="ITAKA"/>
    <n v="0"/>
    <n v="0"/>
    <n v="7"/>
    <n v="10074"/>
    <s v="13763434"/>
    <s v="14 Jul 2026"/>
    <s v="14"/>
    <s v="Jul"/>
    <s v="21 Jul 2026"/>
    <s v="21"/>
    <s v="Jul"/>
    <n v="7"/>
    <n v="7"/>
    <n v="0"/>
    <n v="0"/>
    <s v="NOWA ITAKA SPOLKA Z OGRANICZONA ODPOWIEDZIALNOSCIA"/>
    <x v="3"/>
    <n v="2"/>
    <n v="1"/>
    <n v="1808.6929091"/>
    <n v="258.38470130000002"/>
    <s v="Poland"/>
    <s v="13 Feb 2026 12:18"/>
    <s v="09 Feb 2026"/>
    <s v="Feb"/>
    <n v="0"/>
    <n v="0"/>
    <n v="7"/>
    <n v="0"/>
    <n v="0"/>
    <n v="7"/>
    <n v="0"/>
    <s v="13.02.2025"/>
    <x v="9"/>
    <s v="14.07.2026"/>
    <n v="29"/>
    <x v="0"/>
  </r>
  <r>
    <s v="ITAKA"/>
    <n v="0"/>
    <n v="0"/>
    <n v="14"/>
    <n v="10075"/>
    <s v="13766573"/>
    <s v="04 Aug 2026"/>
    <s v="04"/>
    <s v="Aug"/>
    <s v="18 Aug 2026"/>
    <s v="18"/>
    <s v="Aug"/>
    <n v="14"/>
    <n v="14"/>
    <n v="0"/>
    <n v="0"/>
    <s v="NOWA ITAKA SPOLKA Z OGRANICZONA ODPOWIEDZIALNOSCIA"/>
    <x v="3"/>
    <n v="2"/>
    <n v="1"/>
    <n v="3617.3858181999999"/>
    <n v="258.38470130000002"/>
    <s v="Poland"/>
    <s v="13 Feb 2026 12:18"/>
    <s v="10 Feb 2026"/>
    <s v="Feb"/>
    <n v="0"/>
    <n v="0"/>
    <n v="0"/>
    <n v="14"/>
    <n v="0"/>
    <n v="14"/>
    <n v="0"/>
    <s v="13.02.2025"/>
    <x v="9"/>
    <s v="04.08.2026"/>
    <n v="32"/>
    <x v="0"/>
  </r>
  <r>
    <s v="ITAKA"/>
    <n v="0"/>
    <n v="11"/>
    <n v="0"/>
    <n v="10076"/>
    <s v="13758816"/>
    <s v="19 Jun 2026"/>
    <s v="19"/>
    <s v="Jun"/>
    <s v="30 Jun 2026"/>
    <s v="30"/>
    <s v="Jun"/>
    <n v="11"/>
    <n v="11"/>
    <n v="0"/>
    <n v="0"/>
    <s v="NOWA ITAKA SPOLKA Z OGRANICZONA ODPOWIEDZIALNOSCIA"/>
    <x v="3"/>
    <n v="1"/>
    <n v="2"/>
    <n v="3028.8765711999999"/>
    <n v="275.35241556363638"/>
    <s v="Poland"/>
    <s v="13 Feb 2026 12:19"/>
    <s v="08 Feb 2026"/>
    <s v="Feb"/>
    <n v="0"/>
    <n v="11"/>
    <n v="0"/>
    <n v="0"/>
    <n v="0"/>
    <n v="11"/>
    <n v="0"/>
    <s v="13.02.2025"/>
    <x v="9"/>
    <s v="19.06.2026"/>
    <n v="25"/>
    <x v="0"/>
  </r>
  <r>
    <s v="TO"/>
    <n v="0"/>
    <n v="7"/>
    <n v="0"/>
    <n v="9595"/>
    <s v="18589"/>
    <s v="03 Jul 2026"/>
    <s v="03"/>
    <s v="Jul"/>
    <s v="10 Jul 2026"/>
    <s v="10"/>
    <s v="Jul"/>
    <n v="7"/>
    <n v="7"/>
    <n v="0"/>
    <n v="0"/>
    <s v="КЛУБ МАГЕЛАН - ООД"/>
    <x v="3"/>
    <n v="2"/>
    <n v="1"/>
    <n v="2052.2915355999999"/>
    <n v="293.18450508571425"/>
    <s v="Romania"/>
    <s v="20 Jan 2026 11:17"/>
    <s v="20 Jan 2026"/>
    <s v="Jan"/>
    <n v="0"/>
    <n v="0"/>
    <n v="7"/>
    <n v="0"/>
    <n v="0"/>
    <n v="7"/>
    <n v="0"/>
    <s v="20.01.2025"/>
    <x v="2"/>
    <s v="03.07.2026"/>
    <n v="27"/>
    <x v="0"/>
  </r>
  <r>
    <s v="TO"/>
    <n v="0"/>
    <n v="0"/>
    <n v="5"/>
    <n v="10078"/>
    <s v="1243291.234440"/>
    <s v="02 Aug 2026"/>
    <s v="02"/>
    <s v="Aug"/>
    <s v="07 Aug 2026"/>
    <s v="07"/>
    <s v="Aug"/>
    <n v="5"/>
    <n v="5"/>
    <n v="0"/>
    <n v="0"/>
    <s v="СЛР-ХОЛИДЕЙ-СЪРВИС ЕООД"/>
    <x v="6"/>
    <n v="2"/>
    <n v="1"/>
    <n v="1668.714156"/>
    <n v="333.74283120000001"/>
    <s v="Romania"/>
    <s v="13 Feb 2026 12:46"/>
    <s v="13 Feb 2026"/>
    <s v="Feb"/>
    <n v="0"/>
    <n v="0"/>
    <n v="0"/>
    <n v="5"/>
    <n v="0"/>
    <n v="5"/>
    <n v="0"/>
    <s v="13.02.2025"/>
    <x v="9"/>
    <s v="02.08.2026"/>
    <n v="32"/>
    <x v="0"/>
  </r>
  <r>
    <s v="TO"/>
    <n v="0"/>
    <n v="0"/>
    <n v="6"/>
    <n v="9408"/>
    <s v="NT313516"/>
    <s v="01 Aug 2026"/>
    <s v="01"/>
    <s v="Aug"/>
    <s v="07 Aug 2026"/>
    <s v="07"/>
    <s v="Aug"/>
    <n v="6"/>
    <n v="6"/>
    <n v="0"/>
    <n v="0"/>
    <s v="НОВОТОН - ЕООД"/>
    <x v="1"/>
    <n v="4"/>
    <n v="0"/>
    <n v="3391.2918702000002"/>
    <n v="565.21531170000003"/>
    <s v="Romania"/>
    <s v="09 Jan 2026 10:27"/>
    <s v="09 Jan 2026"/>
    <s v="Jan"/>
    <n v="0"/>
    <n v="0"/>
    <n v="0"/>
    <n v="6"/>
    <n v="0"/>
    <n v="6"/>
    <n v="0"/>
    <s v="09.01.2025"/>
    <x v="1"/>
    <s v="01.08.2026"/>
    <n v="31"/>
    <x v="0"/>
  </r>
  <r>
    <s v="TO"/>
    <n v="0"/>
    <n v="0"/>
    <n v="5"/>
    <n v="10150"/>
    <s v="1244964.235407"/>
    <s v="03 Aug 2026"/>
    <s v="03"/>
    <s v="Aug"/>
    <s v="08 Aug 2026"/>
    <s v="08"/>
    <s v="Aug"/>
    <n v="5"/>
    <n v="5"/>
    <n v="0"/>
    <n v="0"/>
    <s v="СЛР-ХОЛИДЕЙ-СЪРВИС ЕООД"/>
    <x v="6"/>
    <n v="2"/>
    <n v="0"/>
    <n v="1668.714156"/>
    <n v="333.74283120000001"/>
    <s v="Romania"/>
    <s v="19 Feb 2026 16:42"/>
    <s v="18 Feb 2026"/>
    <s v="Feb"/>
    <n v="0"/>
    <n v="0"/>
    <n v="0"/>
    <n v="5"/>
    <n v="0"/>
    <n v="5"/>
    <n v="0"/>
    <s v="19.02.2025"/>
    <x v="14"/>
    <s v="03.08.2026"/>
    <n v="32"/>
    <x v="0"/>
  </r>
  <r>
    <s v="BOOKING"/>
    <n v="0"/>
    <n v="5"/>
    <n v="0"/>
    <n v="9919"/>
    <s v="6358682229"/>
    <s v="04 Jul 2026"/>
    <s v="04"/>
    <s v="Jul"/>
    <s v="09 Jul 2026"/>
    <s v="09"/>
    <s v="Jul"/>
    <n v="5"/>
    <n v="5"/>
    <n v="0"/>
    <n v="0"/>
    <s v="BOOKING"/>
    <x v="6"/>
    <n v="2"/>
    <n v="2"/>
    <n v="2688.8176651376143"/>
    <n v="537.76353302752284"/>
    <s v="Romania"/>
    <s v="31 Jan 2026 16:18"/>
    <s v="31 Jan 2026"/>
    <s v="Jan"/>
    <n v="0"/>
    <n v="0"/>
    <n v="5"/>
    <n v="0"/>
    <n v="0"/>
    <n v="5"/>
    <n v="0"/>
    <s v="31.01.2025"/>
    <x v="0"/>
    <s v="04.07.2026"/>
    <n v="27"/>
    <x v="1"/>
  </r>
  <r>
    <s v="TOPOLA SKIES"/>
    <n v="0"/>
    <n v="0"/>
    <n v="5"/>
    <n v="9273"/>
    <s v="434905"/>
    <s v="14 Aug 2026"/>
    <s v="14"/>
    <s v="Aug"/>
    <s v="19 Aug 2026"/>
    <s v="19"/>
    <s v="Aug"/>
    <n v="5"/>
    <n v="5"/>
    <n v="0"/>
    <n v="0"/>
    <s v="TOPOLA SKIES"/>
    <x v="1"/>
    <n v="2"/>
    <n v="3"/>
    <n v="3149.0657339449535"/>
    <n v="629.81314678899071"/>
    <m/>
    <s v="30 Dec 2025 18:28"/>
    <s v="30 Dec 2025"/>
    <s v="Dec"/>
    <n v="0"/>
    <n v="0"/>
    <n v="0"/>
    <n v="5"/>
    <n v="0"/>
    <n v="5"/>
    <n v="0"/>
    <s v="30.12.2025"/>
    <x v="18"/>
    <s v="14.08.2026"/>
    <n v="33"/>
    <x v="0"/>
  </r>
  <r>
    <s v="TO"/>
    <n v="0"/>
    <n v="5"/>
    <n v="0"/>
    <n v="9920"/>
    <s v="1239501.232294"/>
    <s v="25 Jun 2026"/>
    <s v="25"/>
    <s v="Jun"/>
    <s v="30 Jun 2026"/>
    <s v="30"/>
    <s v="Jun"/>
    <n v="5"/>
    <n v="5"/>
    <n v="0"/>
    <n v="0"/>
    <s v="СЛР-ХОЛИДЕЙ-СЪРВИС ЕООД"/>
    <x v="6"/>
    <n v="1"/>
    <n v="0"/>
    <n v="984.76040499999999"/>
    <n v="196.95208099999999"/>
    <s v="Romania"/>
    <s v="31 Jan 2026 17:47"/>
    <s v="31 Jan 2026"/>
    <s v="Jan"/>
    <n v="0"/>
    <n v="5"/>
    <n v="0"/>
    <n v="0"/>
    <n v="0"/>
    <n v="5"/>
    <n v="0"/>
    <s v="31.01.2025"/>
    <x v="0"/>
    <s v="25.06.2026"/>
    <n v="26"/>
    <x v="0"/>
  </r>
  <r>
    <s v="TO"/>
    <n v="0"/>
    <n v="5"/>
    <n v="0"/>
    <n v="9921"/>
    <s v="1239501.232295"/>
    <s v="25 Jun 2026"/>
    <s v="25"/>
    <s v="Jun"/>
    <s v="30 Jun 2026"/>
    <s v="30"/>
    <s v="Jun"/>
    <n v="5"/>
    <n v="5"/>
    <n v="0"/>
    <n v="0"/>
    <s v="СЛР-ХОЛИДЕЙ-СЪРВИС ЕООД"/>
    <x v="4"/>
    <n v="2"/>
    <n v="1"/>
    <n v="1444.380455"/>
    <n v="288.87609099999997"/>
    <s v="Romania"/>
    <s v="31 Jan 2026 17:47"/>
    <s v="31 Jan 2026"/>
    <s v="Jan"/>
    <n v="0"/>
    <n v="5"/>
    <n v="0"/>
    <n v="0"/>
    <n v="0"/>
    <n v="5"/>
    <n v="0"/>
    <s v="31.01.2025"/>
    <x v="0"/>
    <s v="25.06.2026"/>
    <n v="26"/>
    <x v="0"/>
  </r>
  <r>
    <s v="TO"/>
    <n v="0"/>
    <n v="5"/>
    <n v="0"/>
    <n v="9922"/>
    <s v="1239501.232296"/>
    <s v="25 Jun 2026"/>
    <s v="25"/>
    <s v="Jun"/>
    <s v="30 Jun 2026"/>
    <s v="30"/>
    <s v="Jun"/>
    <n v="5"/>
    <n v="5"/>
    <n v="0"/>
    <n v="0"/>
    <s v="СЛР-ХОЛИДЕЙ-СЪРВИС ЕООД"/>
    <x v="4"/>
    <n v="2"/>
    <n v="2"/>
    <n v="1805.5244645"/>
    <n v="361.10489289999998"/>
    <s v="Romania"/>
    <s v="31 Jan 2026 17:48"/>
    <s v="31 Jan 2026"/>
    <s v="Jan"/>
    <n v="0"/>
    <n v="5"/>
    <n v="0"/>
    <n v="0"/>
    <n v="0"/>
    <n v="5"/>
    <n v="0"/>
    <s v="31.01.2025"/>
    <x v="0"/>
    <s v="25.06.2026"/>
    <n v="26"/>
    <x v="0"/>
  </r>
  <r>
    <s v="BOOKING"/>
    <n v="4"/>
    <n v="0"/>
    <n v="0"/>
    <n v="9546"/>
    <s v="6227211650"/>
    <s v="08 Jun 2026"/>
    <s v="08"/>
    <s v="Jun"/>
    <s v="12 Jun 2026"/>
    <s v="12"/>
    <s v="Jun"/>
    <n v="4"/>
    <n v="4"/>
    <n v="0"/>
    <n v="0"/>
    <s v="BOOKING"/>
    <x v="0"/>
    <n v="2"/>
    <n v="1"/>
    <n v="1197.6139222018348"/>
    <n v="299.40348055045871"/>
    <m/>
    <s v="16 Jan 2026 20:56"/>
    <s v="16 Jan 2026"/>
    <s v="Jan"/>
    <n v="0"/>
    <n v="4"/>
    <n v="0"/>
    <n v="0"/>
    <n v="0"/>
    <n v="4"/>
    <n v="0"/>
    <s v="16.01.2025"/>
    <x v="7"/>
    <s v="08.06.2026"/>
    <n v="24"/>
    <x v="0"/>
  </r>
  <r>
    <s v="TO"/>
    <n v="0"/>
    <n v="3"/>
    <n v="0"/>
    <n v="8340"/>
    <s v="1174558.220993"/>
    <s v="01 Jul 2026"/>
    <s v="01"/>
    <s v="Jul"/>
    <s v="04 Jul 2026"/>
    <s v="04"/>
    <s v="Jul"/>
    <n v="3"/>
    <n v="3"/>
    <n v="0"/>
    <n v="0"/>
    <s v="СЛР-ХОЛИДЕЙ-СЪРВИС ЕООД"/>
    <x v="5"/>
    <n v="2"/>
    <n v="1"/>
    <n v="1550.3082078"/>
    <n v="516.76940260000003"/>
    <s v="Romania"/>
    <s v="11 Nov 2025 12:25"/>
    <s v="11 Nov 2025"/>
    <s v="Nov"/>
    <n v="0"/>
    <n v="0"/>
    <n v="3"/>
    <n v="0"/>
    <n v="0"/>
    <n v="3"/>
    <n v="0"/>
    <s v="11.11.2025"/>
    <x v="11"/>
    <s v="01.07.2026"/>
    <n v="27"/>
    <x v="0"/>
  </r>
  <r>
    <s v="TO"/>
    <n v="0"/>
    <n v="5"/>
    <n v="0"/>
    <n v="9597"/>
    <s v="52299"/>
    <s v="01 Jul 2026"/>
    <s v="01"/>
    <s v="Jul"/>
    <s v="06 Jul 2026"/>
    <s v="06"/>
    <s v="Jul"/>
    <n v="5"/>
    <n v="5"/>
    <n v="0"/>
    <n v="0"/>
    <s v="КЛУБ МАГЕЛАН - ООД"/>
    <x v="1"/>
    <n v="5"/>
    <n v="1"/>
    <n v="3089.8202339999998"/>
    <n v="617.96404680000001"/>
    <s v="Romania"/>
    <s v="20 Jan 2026 12:42"/>
    <s v="20 Jan 2026"/>
    <s v="Jan"/>
    <n v="0"/>
    <n v="0"/>
    <n v="5"/>
    <n v="0"/>
    <n v="0"/>
    <n v="5"/>
    <n v="0"/>
    <s v="20.01.2025"/>
    <x v="2"/>
    <s v="01.07.2026"/>
    <n v="27"/>
    <x v="0"/>
  </r>
  <r>
    <s v="TO"/>
    <n v="0"/>
    <n v="0"/>
    <n v="5"/>
    <n v="9480"/>
    <s v="18287"/>
    <s v="27 Jul 2026"/>
    <s v="27"/>
    <s v="Jul"/>
    <s v="01 Aug 2026"/>
    <s v="01"/>
    <s v="Aug"/>
    <n v="5"/>
    <n v="-26"/>
    <n v="4"/>
    <n v="0"/>
    <s v="КЛУБ МАГЕЛАН - ООД"/>
    <x v="2"/>
    <n v="2"/>
    <n v="1"/>
    <n v="1620.209572"/>
    <n v="324.0419144"/>
    <s v="Romania"/>
    <s v="14 Jan 2026 09:28"/>
    <s v="13 Jan 2026"/>
    <s v="Jan"/>
    <n v="0"/>
    <n v="0"/>
    <n v="4"/>
    <n v="0"/>
    <n v="0"/>
    <n v="4"/>
    <n v="-1"/>
    <s v="14.01.2025"/>
    <x v="7"/>
    <s v="27.07.2026"/>
    <n v="31"/>
    <x v="0"/>
  </r>
  <r>
    <s v="TO"/>
    <n v="0"/>
    <n v="0"/>
    <n v="5"/>
    <n v="9481"/>
    <s v="1188098.228094"/>
    <s v="03 Aug 2026"/>
    <s v="03"/>
    <s v="Aug"/>
    <s v="08 Aug 2026"/>
    <s v="08"/>
    <s v="Aug"/>
    <n v="5"/>
    <n v="5"/>
    <n v="0"/>
    <n v="0"/>
    <s v="СЛР-ХОЛИДЕЙ-СЪРВИС ЕООД"/>
    <x v="6"/>
    <n v="2"/>
    <n v="0"/>
    <n v="1557.4274289999998"/>
    <n v="311.48548579999999"/>
    <s v="Romania"/>
    <s v="14 Jan 2026 09:39"/>
    <s v="13 Jan 2026"/>
    <s v="Jan"/>
    <n v="0"/>
    <n v="0"/>
    <n v="0"/>
    <n v="5"/>
    <n v="0"/>
    <n v="5"/>
    <n v="0"/>
    <s v="14.01.2025"/>
    <x v="7"/>
    <s v="03.08.2026"/>
    <n v="32"/>
    <x v="0"/>
  </r>
  <r>
    <s v="TO"/>
    <n v="0"/>
    <n v="0"/>
    <n v="5"/>
    <n v="9482"/>
    <s v="1188098.228095"/>
    <s v="03 Aug 2026"/>
    <s v="03"/>
    <s v="Aug"/>
    <s v="08 Aug 2026"/>
    <s v="08"/>
    <s v="Aug"/>
    <n v="5"/>
    <n v="5"/>
    <n v="0"/>
    <n v="0"/>
    <s v="СЛР-ХОЛИДЕЙ-СЪРВИС ЕООД"/>
    <x v="3"/>
    <n v="2"/>
    <n v="0"/>
    <n v="1595.1749480000001"/>
    <n v="319.03498960000002"/>
    <s v="Romania"/>
    <s v="14 Jan 2026 09:39"/>
    <s v="13 Jan 2026"/>
    <s v="Jan"/>
    <n v="0"/>
    <n v="0"/>
    <n v="0"/>
    <n v="5"/>
    <n v="0"/>
    <n v="5"/>
    <n v="0"/>
    <s v="14.01.2025"/>
    <x v="7"/>
    <s v="03.08.2026"/>
    <n v="32"/>
    <x v="0"/>
  </r>
  <r>
    <s v="TO"/>
    <n v="0"/>
    <n v="0"/>
    <n v="7"/>
    <n v="9596"/>
    <s v="2320984"/>
    <s v="20 Jul 2026"/>
    <s v="20"/>
    <s v="Jul"/>
    <s v="27 Jul 2026"/>
    <s v="27"/>
    <s v="Jul"/>
    <n v="7"/>
    <n v="7"/>
    <n v="0"/>
    <n v="0"/>
    <s v="ТУРИСТИЧЕСКА АГЕНЦИЯ СОЛВЕКС - ЕООД"/>
    <x v="5"/>
    <n v="2"/>
    <n v="1"/>
    <n v="2532.2522176000002"/>
    <n v="361.75031680000001"/>
    <s v="Romania"/>
    <s v="20 Jan 2026 12:42"/>
    <s v="20 Jan 2026"/>
    <s v="Jan"/>
    <n v="0"/>
    <n v="0"/>
    <n v="7"/>
    <n v="0"/>
    <n v="0"/>
    <n v="7"/>
    <n v="0"/>
    <s v="20.01.2025"/>
    <x v="2"/>
    <s v="20.07.2026"/>
    <n v="30"/>
    <x v="0"/>
  </r>
  <r>
    <s v="TO"/>
    <n v="0"/>
    <n v="0"/>
    <n v="5"/>
    <n v="9483"/>
    <s v="1188098.228096"/>
    <s v="03 Aug 2026"/>
    <s v="03"/>
    <s v="Aug"/>
    <s v="08 Aug 2026"/>
    <s v="08"/>
    <s v="Aug"/>
    <n v="5"/>
    <n v="5"/>
    <n v="0"/>
    <n v="0"/>
    <s v="СЛР-ХОЛИДЕЙ-СЪРВИС ЕООД"/>
    <x v="3"/>
    <n v="2"/>
    <n v="2"/>
    <n v="1993.9686850000001"/>
    <n v="398.79373700000002"/>
    <s v="Romania"/>
    <s v="14 Jan 2026 09:39"/>
    <s v="13 Jan 2026"/>
    <s v="Jan"/>
    <n v="0"/>
    <n v="0"/>
    <n v="0"/>
    <n v="5"/>
    <n v="0"/>
    <n v="5"/>
    <n v="0"/>
    <s v="14.01.2025"/>
    <x v="7"/>
    <s v="03.08.2026"/>
    <n v="32"/>
    <x v="0"/>
  </r>
  <r>
    <s v="TO"/>
    <n v="0"/>
    <n v="0"/>
    <n v="5"/>
    <n v="9484"/>
    <s v="NT314087"/>
    <s v="27 Jul 2026"/>
    <s v="27"/>
    <s v="Jul"/>
    <s v="01 Aug 2026"/>
    <s v="01"/>
    <s v="Aug"/>
    <n v="5"/>
    <n v="-26"/>
    <n v="4"/>
    <n v="0"/>
    <s v="НОВОТОН - ЕООД"/>
    <x v="6"/>
    <n v="3"/>
    <n v="0"/>
    <n v="2102.5172499999999"/>
    <n v="420.50344999999999"/>
    <s v="Romania"/>
    <s v="14 Jan 2026 10:05"/>
    <s v="14 Jan 2026"/>
    <s v="Jan"/>
    <n v="0"/>
    <n v="0"/>
    <n v="4"/>
    <n v="0"/>
    <n v="0"/>
    <n v="4"/>
    <n v="-1"/>
    <s v="14.01.2025"/>
    <x v="7"/>
    <s v="27.07.2026"/>
    <n v="31"/>
    <x v="0"/>
  </r>
  <r>
    <s v="TO"/>
    <n v="0"/>
    <n v="0"/>
    <n v="5"/>
    <n v="9485"/>
    <s v="2319441"/>
    <s v="13 Jul 2026"/>
    <s v="13"/>
    <s v="Jul"/>
    <s v="18 Jul 2026"/>
    <s v="18"/>
    <s v="Jul"/>
    <n v="5"/>
    <n v="5"/>
    <n v="0"/>
    <n v="0"/>
    <s v="ТУРИСТИЧЕСКА АГЕНЦИЯ СОЛВЕКС - ЕООД"/>
    <x v="4"/>
    <n v="3"/>
    <n v="1"/>
    <n v="2072.0649769000001"/>
    <n v="414.41299538000004"/>
    <s v="Romania"/>
    <s v="14 Jan 2026 10:25"/>
    <s v="14 Jan 2026"/>
    <s v="Jan"/>
    <n v="0"/>
    <n v="0"/>
    <n v="5"/>
    <n v="0"/>
    <n v="0"/>
    <n v="5"/>
    <n v="0"/>
    <s v="14.01.2025"/>
    <x v="7"/>
    <s v="13.07.2026"/>
    <n v="29"/>
    <x v="0"/>
  </r>
  <r>
    <s v="TO"/>
    <n v="0"/>
    <n v="6"/>
    <n v="0"/>
    <n v="9727"/>
    <s v="1235447.230837"/>
    <s v="21 Jun 2026"/>
    <s v="21"/>
    <s v="Jun"/>
    <s v="27 Jun 2026"/>
    <s v="27"/>
    <s v="Jun"/>
    <n v="6"/>
    <n v="6"/>
    <n v="0"/>
    <n v="0"/>
    <s v="СЛР-ХОЛИДЕЙ-СЪРВИС ЕООД"/>
    <x v="6"/>
    <n v="2"/>
    <n v="2"/>
    <n v="1934.3941031999998"/>
    <n v="322.39901719999995"/>
    <s v="Romania"/>
    <s v="26 Jan 2026 10:58"/>
    <s v="24 Jan 2026"/>
    <s v="Jan"/>
    <n v="0"/>
    <n v="6"/>
    <n v="0"/>
    <n v="0"/>
    <n v="0"/>
    <n v="6"/>
    <n v="0"/>
    <s v="26.01.2025"/>
    <x v="0"/>
    <s v="21.06.2026"/>
    <n v="26"/>
    <x v="0"/>
  </r>
  <r>
    <s v="TO"/>
    <n v="0"/>
    <n v="0"/>
    <n v="5"/>
    <n v="10324"/>
    <s v="753785750"/>
    <s v="08 Aug 2026"/>
    <s v="08"/>
    <s v="Aug"/>
    <s v="13 Aug 2026"/>
    <s v="13"/>
    <s v="Aug"/>
    <n v="5"/>
    <n v="5"/>
    <n v="0"/>
    <n v="0"/>
    <s v="ДЕСТИНЕЙШЪН ТУРИСТИК СЪРВИСИС - ЕООД"/>
    <x v="3"/>
    <n v="1"/>
    <n v="2"/>
    <n v="1709.1998369999999"/>
    <n v="341.83996739999998"/>
    <m/>
    <s v="04 Mar 2026 09:04"/>
    <s v="03 Mar 2026"/>
    <s v="Mar"/>
    <n v="0"/>
    <n v="0"/>
    <n v="0"/>
    <n v="5"/>
    <n v="0"/>
    <n v="5"/>
    <n v="0"/>
    <s v="04.03.2025"/>
    <x v="6"/>
    <s v="08.08.2026"/>
    <n v="32"/>
    <x v="0"/>
  </r>
  <r>
    <s v="ITAKA"/>
    <n v="0"/>
    <n v="11"/>
    <n v="0"/>
    <n v="9734"/>
    <s v="13691787"/>
    <s v="26 Jun 2026"/>
    <s v="26"/>
    <s v="Jun"/>
    <s v="07 Jul 2026"/>
    <s v="07"/>
    <s v="Jul"/>
    <n v="11"/>
    <n v="-19"/>
    <n v="5"/>
    <n v="6"/>
    <s v="NOWA ITAKA SPOLKA Z OGRANICZONA ODPOWIEDZIALNOSCIA"/>
    <x v="3"/>
    <n v="2"/>
    <n v="1"/>
    <n v="2842.2317143"/>
    <n v="258.38470130000002"/>
    <s v="Poland"/>
    <s v="26 Jan 2026 11:44"/>
    <s v="21 Jan 2026"/>
    <s v="Jan"/>
    <n v="0"/>
    <n v="5"/>
    <n v="6"/>
    <n v="0"/>
    <n v="0"/>
    <n v="11"/>
    <n v="0"/>
    <s v="26.01.2025"/>
    <x v="0"/>
    <s v="26.06.2026"/>
    <n v="26"/>
    <x v="0"/>
  </r>
  <r>
    <s v="TO"/>
    <n v="0"/>
    <n v="6"/>
    <n v="1"/>
    <n v="9728"/>
    <s v="011941712"/>
    <s v="05 Jul 2026"/>
    <s v="05"/>
    <s v="Jul"/>
    <s v="12 Jul 2026"/>
    <s v="12"/>
    <s v="Jul"/>
    <n v="7"/>
    <n v="7"/>
    <n v="0"/>
    <n v="0"/>
    <s v="СЪНИ ТУРС ООД"/>
    <x v="4"/>
    <n v="3"/>
    <n v="0"/>
    <n v="2852.0499808999998"/>
    <n v="407.43571155714284"/>
    <s v="Bulgaria"/>
    <s v="26 Jan 2026 11:10"/>
    <s v="26 Jan 2026"/>
    <s v="Jan"/>
    <n v="0"/>
    <n v="0"/>
    <n v="7"/>
    <n v="0"/>
    <n v="0"/>
    <n v="7"/>
    <n v="0"/>
    <s v="26.01.2025"/>
    <x v="0"/>
    <s v="05.07.2026"/>
    <n v="28"/>
    <x v="0"/>
  </r>
  <r>
    <s v="TO"/>
    <n v="0"/>
    <n v="0"/>
    <n v="5"/>
    <n v="9729"/>
    <s v="1235523.230857"/>
    <s v="18 Jul 2026"/>
    <s v="18"/>
    <s v="Jul"/>
    <s v="23 Jul 2026"/>
    <s v="23"/>
    <s v="Jul"/>
    <n v="5"/>
    <n v="5"/>
    <n v="0"/>
    <n v="0"/>
    <s v="СЛР-ХОЛИДЕЙ-СЪРВИС ЕООД"/>
    <x v="6"/>
    <n v="2"/>
    <n v="0"/>
    <n v="1557.4274289999998"/>
    <n v="311.48548579999999"/>
    <s v="Romania"/>
    <s v="26 Jan 2026 11:17"/>
    <s v="25 Jan 2026"/>
    <s v="Jan"/>
    <n v="0"/>
    <n v="0"/>
    <n v="5"/>
    <n v="0"/>
    <n v="0"/>
    <n v="5"/>
    <n v="0"/>
    <s v="26.01.2025"/>
    <x v="0"/>
    <s v="18.07.2026"/>
    <n v="29"/>
    <x v="0"/>
  </r>
  <r>
    <s v="TO"/>
    <n v="0"/>
    <n v="0"/>
    <n v="4"/>
    <n v="9925"/>
    <s v="NT317126"/>
    <s v="01 Aug 2026"/>
    <s v="01"/>
    <s v="Aug"/>
    <s v="05 Aug 2026"/>
    <s v="05"/>
    <s v="Aug"/>
    <n v="4"/>
    <n v="4"/>
    <n v="0"/>
    <n v="0"/>
    <s v="НОВОТОН - ЕООД"/>
    <x v="4"/>
    <n v="3"/>
    <n v="1"/>
    <n v="2461.0600055999998"/>
    <n v="615.26500139999996"/>
    <s v="Romania"/>
    <s v="31 Jan 2026 20:35"/>
    <s v="31 Jan 2026"/>
    <s v="Jan"/>
    <n v="0"/>
    <n v="0"/>
    <n v="0"/>
    <n v="4"/>
    <n v="0"/>
    <n v="4"/>
    <n v="0"/>
    <s v="31.01.2025"/>
    <x v="0"/>
    <s v="01.08.2026"/>
    <n v="31"/>
    <x v="0"/>
  </r>
  <r>
    <s v="TO"/>
    <n v="0"/>
    <n v="0"/>
    <n v="5"/>
    <n v="9730"/>
    <s v="1235889.230863"/>
    <s v="03 Aug 2026"/>
    <s v="03"/>
    <s v="Aug"/>
    <s v="08 Aug 2026"/>
    <s v="08"/>
    <s v="Aug"/>
    <n v="5"/>
    <n v="5"/>
    <n v="0"/>
    <n v="0"/>
    <s v="СЛР-ХОЛИДЕЙ-СЪРВИС ЕООД"/>
    <x v="4"/>
    <n v="2"/>
    <n v="1"/>
    <n v="1595.1749480000001"/>
    <n v="319.03498960000002"/>
    <s v="Romania"/>
    <s v="26 Jan 2026 11:22"/>
    <s v="26 Jan 2026"/>
    <s v="Jan"/>
    <n v="0"/>
    <n v="0"/>
    <n v="0"/>
    <n v="5"/>
    <n v="0"/>
    <n v="5"/>
    <n v="0"/>
    <s v="26.01.2025"/>
    <x v="0"/>
    <s v="03.08.2026"/>
    <n v="32"/>
    <x v="0"/>
  </r>
  <r>
    <s v="TO"/>
    <n v="0"/>
    <n v="0"/>
    <n v="6"/>
    <n v="9731"/>
    <s v="654385"/>
    <s v="10 Aug 2026"/>
    <s v="10"/>
    <s v="Aug"/>
    <s v="16 Aug 2026"/>
    <s v="16"/>
    <s v="Aug"/>
    <n v="6"/>
    <n v="6"/>
    <n v="0"/>
    <n v="0"/>
    <s v="ПРОФИ ТУРС - ООД"/>
    <x v="8"/>
    <n v="2"/>
    <n v="2"/>
    <n v="3297.1773306"/>
    <n v="549.52955510000004"/>
    <m/>
    <s v="26 Jan 2026 11:38"/>
    <s v="26 Jan 2026"/>
    <s v="Jan"/>
    <n v="0"/>
    <n v="0"/>
    <n v="0"/>
    <n v="6"/>
    <n v="0"/>
    <n v="6"/>
    <n v="0"/>
    <s v="26.01.2025"/>
    <x v="0"/>
    <s v="10.08.2026"/>
    <n v="33"/>
    <x v="0"/>
  </r>
  <r>
    <s v="TO"/>
    <n v="0"/>
    <n v="0"/>
    <n v="4"/>
    <n v="9736"/>
    <s v="1235973.230867"/>
    <s v="03 Aug 2026"/>
    <s v="03"/>
    <s v="Aug"/>
    <s v="07 Aug 2026"/>
    <s v="07"/>
    <s v="Aug"/>
    <n v="4"/>
    <n v="4"/>
    <n v="0"/>
    <n v="0"/>
    <s v="СЛР-ХОЛИДЕЙ-СЪРВИС ЕООД"/>
    <x v="5"/>
    <n v="2"/>
    <n v="1"/>
    <n v="2067.0776104000001"/>
    <n v="516.76940260000003"/>
    <s v="Romania"/>
    <s v="26 Jan 2026 11:47"/>
    <s v="26 Jan 2026"/>
    <s v="Jan"/>
    <n v="0"/>
    <n v="0"/>
    <n v="0"/>
    <n v="4"/>
    <n v="0"/>
    <n v="4"/>
    <n v="0"/>
    <s v="26.01.2025"/>
    <x v="0"/>
    <s v="03.08.2026"/>
    <n v="32"/>
    <x v="0"/>
  </r>
  <r>
    <s v="TO"/>
    <n v="0"/>
    <n v="0"/>
    <n v="7"/>
    <n v="9732"/>
    <s v="4592"/>
    <s v="19 Jul 2026"/>
    <s v="19"/>
    <s v="Jul"/>
    <s v="26 Jul 2026"/>
    <s v="26"/>
    <s v="Jul"/>
    <n v="7"/>
    <n v="7"/>
    <n v="0"/>
    <n v="0"/>
    <s v="КЛУБ МАГЕЛАН - ООД"/>
    <x v="6"/>
    <n v="3"/>
    <n v="1"/>
    <n v="2943.5241499999997"/>
    <n v="420.50344999999999"/>
    <s v="Romania"/>
    <s v="26 Jan 2026 11:43"/>
    <s v="26 Jan 2026"/>
    <s v="Jan"/>
    <n v="0"/>
    <n v="0"/>
    <n v="7"/>
    <n v="0"/>
    <n v="0"/>
    <n v="7"/>
    <n v="0"/>
    <s v="26.01.2025"/>
    <x v="0"/>
    <s v="19.07.2026"/>
    <n v="30"/>
    <x v="0"/>
  </r>
  <r>
    <s v="TO"/>
    <n v="0"/>
    <n v="0"/>
    <n v="7"/>
    <n v="9733"/>
    <s v="4593"/>
    <s v="19 Jul 2026"/>
    <s v="19"/>
    <s v="Jul"/>
    <s v="26 Jul 2026"/>
    <s v="26"/>
    <s v="Jul"/>
    <n v="7"/>
    <n v="7"/>
    <n v="0"/>
    <n v="0"/>
    <s v="КЛУБ МАГЕЛАН - ООД"/>
    <x v="6"/>
    <n v="2"/>
    <n v="2"/>
    <n v="2725.5664548"/>
    <n v="389.3666364"/>
    <s v="Romania"/>
    <s v="26 Jan 2026 11:43"/>
    <s v="26 Jan 2026"/>
    <s v="Jan"/>
    <n v="0"/>
    <n v="0"/>
    <n v="7"/>
    <n v="0"/>
    <n v="0"/>
    <n v="7"/>
    <n v="0"/>
    <s v="26.01.2025"/>
    <x v="0"/>
    <s v="19.07.2026"/>
    <n v="30"/>
    <x v="0"/>
  </r>
  <r>
    <s v="TO"/>
    <n v="0"/>
    <n v="0"/>
    <n v="5"/>
    <n v="9410"/>
    <s v="3151"/>
    <s v="18 Aug 2026"/>
    <s v="18"/>
    <s v="Aug"/>
    <s v="23 Aug 2026"/>
    <s v="23"/>
    <s v="Aug"/>
    <n v="5"/>
    <n v="5"/>
    <n v="0"/>
    <n v="0"/>
    <s v="ТЕДИ - КАМ - ЕООД"/>
    <x v="6"/>
    <n v="2"/>
    <n v="2"/>
    <n v="1946.8331819999999"/>
    <n v="389.36663639999995"/>
    <s v="Israel"/>
    <s v="09 Jan 2026 12:24"/>
    <s v="09 Jan 2026"/>
    <s v="Jan"/>
    <n v="0"/>
    <n v="0"/>
    <n v="0"/>
    <n v="5"/>
    <n v="0"/>
    <n v="5"/>
    <n v="0"/>
    <s v="09.01.2025"/>
    <x v="1"/>
    <s v="18.08.2026"/>
    <n v="34"/>
    <x v="0"/>
  </r>
  <r>
    <s v="TO"/>
    <n v="0"/>
    <n v="0"/>
    <n v="5"/>
    <n v="9486"/>
    <s v="18311"/>
    <s v="27 Jul 2026"/>
    <s v="27"/>
    <s v="Jul"/>
    <s v="01 Aug 2026"/>
    <s v="01"/>
    <s v="Aug"/>
    <n v="5"/>
    <n v="-26"/>
    <n v="4"/>
    <n v="0"/>
    <s v="КЛУБ МАГЕЛАН - ООД"/>
    <x v="0"/>
    <n v="3"/>
    <n v="0"/>
    <n v="2373.9864539999999"/>
    <n v="474.79729079999998"/>
    <s v="Romania"/>
    <s v="14 Jan 2026 11:04"/>
    <s v="14 Jan 2026"/>
    <s v="Jan"/>
    <n v="0"/>
    <n v="0"/>
    <n v="4"/>
    <n v="0"/>
    <n v="0"/>
    <n v="4"/>
    <n v="-1"/>
    <s v="14.01.2025"/>
    <x v="7"/>
    <s v="27.07.2026"/>
    <n v="31"/>
    <x v="0"/>
  </r>
  <r>
    <s v="BOOKING"/>
    <n v="0"/>
    <n v="3"/>
    <n v="2"/>
    <n v="10152"/>
    <s v="6866655523"/>
    <s v="23 Aug 2026"/>
    <s v="23"/>
    <s v="Aug"/>
    <s v="28 Aug 2026"/>
    <s v="28"/>
    <s v="Aug"/>
    <n v="5"/>
    <n v="5"/>
    <n v="0"/>
    <n v="0"/>
    <s v="BOOKING"/>
    <x v="0"/>
    <n v="3"/>
    <n v="1"/>
    <n v="3402.2829170642199"/>
    <n v="680.44940605504587"/>
    <s v="Romania"/>
    <s v="19 Feb 2026 17:29"/>
    <s v="19 Feb 2026"/>
    <s v="Feb"/>
    <n v="0"/>
    <n v="0"/>
    <n v="0"/>
    <n v="5"/>
    <n v="0"/>
    <n v="5"/>
    <n v="0"/>
    <s v="19.02.2025"/>
    <x v="14"/>
    <s v="23.08.2026"/>
    <n v="35"/>
    <x v="0"/>
  </r>
  <r>
    <s v="TO"/>
    <n v="0"/>
    <n v="3"/>
    <n v="2"/>
    <n v="10032"/>
    <s v="2326064"/>
    <s v="08 Jul 2026"/>
    <s v="08"/>
    <s v="Jul"/>
    <s v="13 Jul 2026"/>
    <s v="13"/>
    <s v="Jul"/>
    <n v="5"/>
    <n v="5"/>
    <n v="0"/>
    <n v="0"/>
    <s v="ТУРИСТИЧЕСКА АГЕНЦИЯ СОЛВЕКС - ЕООД"/>
    <x v="0"/>
    <n v="2"/>
    <n v="1"/>
    <n v="1854.4397727999999"/>
    <n v="370.88795455999997"/>
    <s v="Romania"/>
    <s v="08 Feb 2026 18:47"/>
    <s v="08 Feb 2026"/>
    <s v="Feb"/>
    <n v="0"/>
    <n v="0"/>
    <n v="5"/>
    <n v="0"/>
    <n v="0"/>
    <n v="5"/>
    <n v="0"/>
    <s v="08.02.2025"/>
    <x v="5"/>
    <s v="08.07.2026"/>
    <n v="28"/>
    <x v="0"/>
  </r>
  <r>
    <s v="TO"/>
    <n v="0"/>
    <n v="3"/>
    <n v="0"/>
    <n v="10220"/>
    <s v="1246451.195586"/>
    <s v="07 Jul 2026"/>
    <s v="07"/>
    <s v="Jul"/>
    <s v="10 Jul 2026"/>
    <s v="10"/>
    <s v="Jul"/>
    <n v="3"/>
    <n v="3"/>
    <n v="0"/>
    <n v="0"/>
    <s v="СЛР-ХОЛИДЕЙ-СЪРВИС ЕООД"/>
    <x v="6"/>
    <n v="1"/>
    <n v="1"/>
    <n v="874.17777679999995"/>
    <n v="291.39259226666667"/>
    <s v="Romania"/>
    <s v="24 Feb 2026 23:10"/>
    <s v="24 Feb 2026"/>
    <s v="Feb"/>
    <n v="0"/>
    <n v="0"/>
    <n v="3"/>
    <n v="0"/>
    <n v="0"/>
    <n v="3"/>
    <n v="0"/>
    <s v="24.02.2025"/>
    <x v="8"/>
    <s v="07.07.2026"/>
    <n v="28"/>
    <x v="0"/>
  </r>
  <r>
    <s v="TO"/>
    <n v="0"/>
    <n v="0"/>
    <n v="5"/>
    <n v="10223"/>
    <s v="1246713.195658"/>
    <s v="27 Jul 2026"/>
    <s v="27"/>
    <s v="Jul"/>
    <s v="01 Aug 2026"/>
    <s v="01"/>
    <s v="Aug"/>
    <n v="5"/>
    <n v="-26"/>
    <n v="4"/>
    <n v="0"/>
    <s v="СЛР-ХОЛИДЕЙ-СЪРВИС ЕООД"/>
    <x v="3"/>
    <n v="1"/>
    <n v="1"/>
    <n v="1196.3812110000001"/>
    <n v="239.27624220000001"/>
    <s v="Romania"/>
    <s v="24 Feb 2026 23:16"/>
    <s v="24 Feb 2026"/>
    <s v="Feb"/>
    <n v="0"/>
    <n v="0"/>
    <n v="4"/>
    <n v="0"/>
    <n v="0"/>
    <n v="4"/>
    <n v="-1"/>
    <s v="24.02.2025"/>
    <x v="8"/>
    <s v="27.07.2026"/>
    <n v="31"/>
    <x v="0"/>
  </r>
  <r>
    <s v="TO"/>
    <n v="0"/>
    <n v="0"/>
    <n v="6"/>
    <n v="10225"/>
    <s v="1246746.195747"/>
    <s v="12 Jul 2026"/>
    <s v="12"/>
    <s v="Jul"/>
    <s v="18 Jul 2026"/>
    <s v="18"/>
    <s v="Jul"/>
    <n v="6"/>
    <n v="6"/>
    <n v="0"/>
    <n v="0"/>
    <s v="СЛР-ХОЛИДЕЙ-СЪРВИС ЕООД"/>
    <x v="6"/>
    <n v="2"/>
    <n v="1"/>
    <n v="2002.4569872"/>
    <n v="333.74283120000001"/>
    <s v="Romania"/>
    <s v="25 Feb 2026 09:55"/>
    <s v="24 Feb 2026"/>
    <s v="Feb"/>
    <n v="0"/>
    <n v="0"/>
    <n v="6"/>
    <n v="0"/>
    <n v="0"/>
    <n v="6"/>
    <n v="0"/>
    <s v="25.02.2025"/>
    <x v="8"/>
    <s v="12.07.2026"/>
    <n v="29"/>
    <x v="0"/>
  </r>
  <r>
    <s v="TO"/>
    <n v="0"/>
    <n v="5"/>
    <n v="0"/>
    <n v="10222"/>
    <s v="1246440.195588"/>
    <s v="01 Sep 2026"/>
    <s v="01"/>
    <s v="Sep"/>
    <s v="06 Sep 2026"/>
    <s v="06"/>
    <s v="Sep"/>
    <n v="5"/>
    <n v="5"/>
    <n v="0"/>
    <n v="0"/>
    <s v="СЛР-ХОЛИДЕЙ-СЪРВИС ЕООД"/>
    <x v="3"/>
    <n v="2"/>
    <n v="1"/>
    <n v="1359.3018500000001"/>
    <n v="271.86036999999999"/>
    <s v="Romania"/>
    <s v="24 Feb 2026 23:12"/>
    <s v="24 Feb 2026"/>
    <s v="Feb"/>
    <n v="0"/>
    <n v="0"/>
    <n v="0"/>
    <n v="0"/>
    <n v="5"/>
    <n v="5"/>
    <n v="0"/>
    <s v="24.02.2025"/>
    <x v="8"/>
    <s v="01.09.2026"/>
    <n v="36"/>
    <x v="0"/>
  </r>
  <r>
    <s v="TO"/>
    <n v="0"/>
    <n v="0"/>
    <n v="6"/>
    <n v="10221"/>
    <s v="1246407.195584"/>
    <s v="07 Aug 2026"/>
    <s v="07"/>
    <s v="Aug"/>
    <s v="13 Aug 2026"/>
    <s v="13"/>
    <s v="Aug"/>
    <n v="6"/>
    <n v="6"/>
    <n v="0"/>
    <n v="0"/>
    <s v="СЛР-ХОЛИДЕЙ-СЪРВИС ЕООД"/>
    <x v="3"/>
    <n v="2"/>
    <n v="1"/>
    <n v="2051.0398043999999"/>
    <n v="341.83996739999998"/>
    <s v="Romania"/>
    <s v="24 Feb 2026 23:11"/>
    <s v="24 Feb 2026"/>
    <s v="Feb"/>
    <n v="0"/>
    <n v="0"/>
    <n v="0"/>
    <n v="6"/>
    <n v="0"/>
    <n v="6"/>
    <n v="0"/>
    <s v="24.02.2025"/>
    <x v="8"/>
    <s v="07.08.2026"/>
    <n v="32"/>
    <x v="0"/>
  </r>
  <r>
    <s v="TO"/>
    <n v="0"/>
    <n v="0"/>
    <n v="5"/>
    <n v="9409"/>
    <s v="3151"/>
    <s v="18 Aug 2026"/>
    <s v="18"/>
    <s v="Aug"/>
    <s v="23 Aug 2026"/>
    <s v="23"/>
    <s v="Aug"/>
    <n v="5"/>
    <n v="5"/>
    <n v="0"/>
    <n v="0"/>
    <s v="ТЕДИ - КАМ - ЕООД"/>
    <x v="6"/>
    <n v="2"/>
    <n v="2"/>
    <n v="1946.8331819999999"/>
    <n v="389.36663639999995"/>
    <s v="Israel"/>
    <s v="09 Jan 2026 12:23"/>
    <s v="09 Jan 2026"/>
    <s v="Jan"/>
    <n v="0"/>
    <n v="0"/>
    <n v="0"/>
    <n v="5"/>
    <n v="0"/>
    <n v="5"/>
    <n v="0"/>
    <s v="09.01.2025"/>
    <x v="1"/>
    <s v="18.08.2026"/>
    <n v="34"/>
    <x v="0"/>
  </r>
  <r>
    <s v="TO"/>
    <n v="0"/>
    <n v="6"/>
    <n v="0"/>
    <n v="9487"/>
    <s v="NT314110"/>
    <s v="29 Aug 2026"/>
    <s v="29"/>
    <s v="Aug"/>
    <s v="04 Sep 2026"/>
    <s v="04"/>
    <s v="Sep"/>
    <n v="6"/>
    <n v="-25"/>
    <n v="2"/>
    <n v="3"/>
    <s v="НОВОТОН - ЕООД"/>
    <x v="4"/>
    <n v="3"/>
    <n v="1"/>
    <n v="2150.0048023999998"/>
    <n v="358.33413373333332"/>
    <s v="Romania"/>
    <s v="14 Jan 2026 11:10"/>
    <s v="14 Jan 2026"/>
    <s v="Jan"/>
    <n v="0"/>
    <n v="0"/>
    <n v="0"/>
    <n v="2"/>
    <n v="3"/>
    <n v="5"/>
    <n v="-1"/>
    <s v="14.01.2025"/>
    <x v="7"/>
    <s v="29.08.2026"/>
    <n v="35"/>
    <x v="0"/>
  </r>
  <r>
    <s v="TO"/>
    <n v="0"/>
    <n v="0"/>
    <n v="5"/>
    <n v="9926"/>
    <s v="1239633.232334"/>
    <s v="18 Jul 2026"/>
    <s v="18"/>
    <s v="Jul"/>
    <s v="23 Jul 2026"/>
    <s v="23"/>
    <s v="Jul"/>
    <n v="5"/>
    <n v="5"/>
    <n v="0"/>
    <n v="0"/>
    <s v="СЛР-ХОЛИДЕЙ-СЪРВИС ЕООД"/>
    <x v="4"/>
    <n v="3"/>
    <n v="1"/>
    <n v="2153.4666214999997"/>
    <n v="430.69332429999997"/>
    <s v="Romania"/>
    <s v="31 Jan 2026 21:18"/>
    <s v="31 Jan 2026"/>
    <s v="Jan"/>
    <n v="0"/>
    <n v="0"/>
    <n v="5"/>
    <n v="0"/>
    <n v="0"/>
    <n v="5"/>
    <n v="0"/>
    <s v="31.01.2025"/>
    <x v="0"/>
    <s v="18.07.2026"/>
    <n v="29"/>
    <x v="0"/>
  </r>
  <r>
    <s v="BOOKING"/>
    <n v="3"/>
    <n v="0"/>
    <n v="0"/>
    <n v="10033"/>
    <s v="5264969455"/>
    <s v="12 Jun 2026"/>
    <s v="12"/>
    <s v="Jun"/>
    <s v="15 Jun 2026"/>
    <s v="15"/>
    <s v="Jun"/>
    <n v="3"/>
    <n v="3"/>
    <n v="0"/>
    <n v="0"/>
    <s v="BOOKING"/>
    <x v="1"/>
    <n v="4"/>
    <n v="0"/>
    <n v="1264.4710100917432"/>
    <n v="421.4903366972477"/>
    <s v="Romania"/>
    <s v="08 Feb 2026 19:12"/>
    <s v="08 Feb 2026"/>
    <s v="Feb"/>
    <n v="0"/>
    <n v="3"/>
    <n v="0"/>
    <n v="0"/>
    <n v="0"/>
    <n v="3"/>
    <n v="0"/>
    <s v="08.02.2025"/>
    <x v="5"/>
    <s v="12.06.2026"/>
    <n v="24"/>
    <x v="1"/>
  </r>
  <r>
    <s v="TO"/>
    <n v="0"/>
    <n v="0"/>
    <n v="6"/>
    <n v="9927"/>
    <s v="1239642.232337"/>
    <s v="19 Jul 2026"/>
    <s v="19"/>
    <s v="Jul"/>
    <s v="25 Jul 2026"/>
    <s v="25"/>
    <s v="Jul"/>
    <n v="6"/>
    <n v="6"/>
    <n v="0"/>
    <n v="0"/>
    <s v="СЛР-ХОЛИДЕЙ-СЪРВИС ЕООД"/>
    <x v="6"/>
    <n v="2"/>
    <n v="2"/>
    <n v="2336.1998183999999"/>
    <n v="389.3666364"/>
    <s v="Romania"/>
    <s v="31 Jan 2026 21:23"/>
    <s v="31 Jan 2026"/>
    <s v="Jan"/>
    <n v="0"/>
    <n v="0"/>
    <n v="6"/>
    <n v="0"/>
    <n v="0"/>
    <n v="6"/>
    <n v="0"/>
    <s v="31.01.2025"/>
    <x v="0"/>
    <s v="19.07.2026"/>
    <n v="30"/>
    <x v="0"/>
  </r>
  <r>
    <s v="TO"/>
    <n v="0"/>
    <n v="5"/>
    <n v="0"/>
    <n v="9006"/>
    <s v="2314863"/>
    <s v="16 Jun 2026"/>
    <s v="16"/>
    <s v="Jun"/>
    <s v="21 Jun 2026"/>
    <s v="21"/>
    <s v="Jun"/>
    <n v="5"/>
    <n v="5"/>
    <n v="0"/>
    <n v="0"/>
    <s v="ТУРИСТИЧЕСКА АГЕНЦИЯ СОЛВЕКС - ЕООД"/>
    <x v="6"/>
    <n v="2"/>
    <n v="2"/>
    <n v="1428.733815"/>
    <n v="285.74676299999999"/>
    <s v="Moldova, Republic of"/>
    <s v="03 Dec 2025 11:17"/>
    <s v="03 Dec 2025"/>
    <s v="Dec"/>
    <n v="0"/>
    <n v="5"/>
    <n v="0"/>
    <n v="0"/>
    <n v="0"/>
    <n v="5"/>
    <n v="0"/>
    <s v="03.12.2025"/>
    <x v="13"/>
    <s v="16.06.2026"/>
    <n v="25"/>
    <x v="0"/>
  </r>
  <r>
    <s v="TO"/>
    <n v="0"/>
    <n v="6"/>
    <n v="0"/>
    <n v="10233"/>
    <s v="1246745.195751"/>
    <s v="29 Jun 2026"/>
    <s v="29"/>
    <s v="Jun"/>
    <s v="05 Jul 2026"/>
    <s v="05"/>
    <s v="Jul"/>
    <n v="6"/>
    <n v="-24"/>
    <n v="2"/>
    <n v="4"/>
    <s v="СЛР-ХОЛИДЕЙ-СЪРВИС ЕООД"/>
    <x v="6"/>
    <n v="2"/>
    <n v="1"/>
    <n v="2260.7438970000003"/>
    <n v="376.79064950000003"/>
    <s v="Romania"/>
    <s v="25 Feb 2026 12:33"/>
    <s v="24 Feb 2026"/>
    <s v="Feb"/>
    <n v="0"/>
    <n v="2"/>
    <n v="4"/>
    <n v="0"/>
    <n v="0"/>
    <n v="6"/>
    <n v="0"/>
    <s v="25.02.2025"/>
    <x v="8"/>
    <s v="29.06.2026"/>
    <n v="27"/>
    <x v="0"/>
  </r>
  <r>
    <s v="TO"/>
    <n v="0"/>
    <n v="6"/>
    <n v="0"/>
    <n v="8062"/>
    <s v="2308685"/>
    <s v="21 Jun 2026"/>
    <s v="21"/>
    <s v="Jun"/>
    <s v="27 Jun 2026"/>
    <s v="27"/>
    <s v="Jun"/>
    <n v="6"/>
    <n v="6"/>
    <n v="0"/>
    <n v="0"/>
    <s v="ТУРИСТИЧЕСКА АГЕНЦИЯ СОЛВЕКС - ЕООД"/>
    <x v="3"/>
    <n v="2"/>
    <n v="1"/>
    <n v="1478.9204127999999"/>
    <n v="246.48673546666666"/>
    <s v="Romania"/>
    <s v="27 Oct 2025 16:00"/>
    <s v="20 Oct 2025"/>
    <s v="Oct"/>
    <n v="0"/>
    <n v="6"/>
    <n v="0"/>
    <n v="0"/>
    <n v="0"/>
    <n v="6"/>
    <n v="0"/>
    <s v="27.10.2025"/>
    <x v="4"/>
    <s v="21.06.2026"/>
    <n v="26"/>
    <x v="0"/>
  </r>
  <r>
    <s v="TO"/>
    <n v="0"/>
    <n v="0"/>
    <n v="5"/>
    <n v="9928"/>
    <s v="NT317146"/>
    <s v="12 Aug 2026"/>
    <s v="12"/>
    <s v="Aug"/>
    <s v="17 Aug 2026"/>
    <s v="17"/>
    <s v="Aug"/>
    <n v="5"/>
    <n v="5"/>
    <n v="0"/>
    <n v="0"/>
    <s v="НОВОТОН - ЕООД"/>
    <x v="0"/>
    <n v="3"/>
    <n v="0"/>
    <n v="2373.9864539999999"/>
    <n v="474.79729079999998"/>
    <s v="Romania"/>
    <s v="31 Jan 2026 21:50"/>
    <s v="31 Jan 2026"/>
    <s v="Jan"/>
    <n v="0"/>
    <n v="0"/>
    <n v="0"/>
    <n v="5"/>
    <n v="0"/>
    <n v="5"/>
    <n v="0"/>
    <s v="31.01.2025"/>
    <x v="0"/>
    <s v="12.08.2026"/>
    <n v="33"/>
    <x v="0"/>
  </r>
  <r>
    <s v="TO"/>
    <n v="0"/>
    <n v="6"/>
    <n v="0"/>
    <n v="8066"/>
    <s v="2309040"/>
    <s v="21 Jun 2026"/>
    <s v="21"/>
    <s v="Jun"/>
    <s v="27 Jun 2026"/>
    <s v="27"/>
    <s v="Jun"/>
    <n v="6"/>
    <n v="6"/>
    <n v="0"/>
    <n v="0"/>
    <s v="ТУРИСТИЧЕСКА АГЕНЦИЯ СОЛВЕКС - ЕООД"/>
    <x v="4"/>
    <n v="3"/>
    <n v="1"/>
    <n v="1996.5894972000001"/>
    <n v="332.76491620000002"/>
    <s v="Romania"/>
    <s v="27 Oct 2025 16:02"/>
    <s v="23 Oct 2025"/>
    <s v="Oct"/>
    <n v="0"/>
    <n v="6"/>
    <n v="0"/>
    <n v="0"/>
    <n v="0"/>
    <n v="6"/>
    <n v="0"/>
    <s v="27.10.2025"/>
    <x v="4"/>
    <s v="21.06.2026"/>
    <n v="26"/>
    <x v="0"/>
  </r>
  <r>
    <s v="TO"/>
    <n v="0"/>
    <n v="0"/>
    <n v="7"/>
    <n v="9488"/>
    <s v="1188183.228123"/>
    <s v="17 Aug 2026"/>
    <s v="17"/>
    <s v="Aug"/>
    <s v="24 Aug 2026"/>
    <s v="24"/>
    <s v="Aug"/>
    <n v="7"/>
    <n v="7"/>
    <n v="0"/>
    <n v="0"/>
    <s v="СЛР-ХОЛИДЕЙ-СЪРВИС ЕООД"/>
    <x v="5"/>
    <n v="2"/>
    <n v="2"/>
    <n v="3165.3152720000003"/>
    <n v="452.18789600000002"/>
    <s v="Romania"/>
    <s v="14 Jan 2026 11:18"/>
    <s v="14 Jan 2026"/>
    <s v="Jan"/>
    <n v="0"/>
    <n v="0"/>
    <n v="0"/>
    <n v="7"/>
    <n v="0"/>
    <n v="7"/>
    <n v="0"/>
    <s v="14.01.2025"/>
    <x v="7"/>
    <s v="17.08.2026"/>
    <n v="34"/>
    <x v="0"/>
  </r>
  <r>
    <s v="TOPOLA SKIES"/>
    <n v="0"/>
    <n v="3"/>
    <n v="2"/>
    <n v="9929"/>
    <s v="461722"/>
    <s v="23 Aug 2026"/>
    <s v="23"/>
    <s v="Aug"/>
    <s v="28 Aug 2026"/>
    <s v="28"/>
    <s v="Aug"/>
    <n v="5"/>
    <n v="5"/>
    <n v="0"/>
    <n v="0"/>
    <s v="TOPOLA SKIES"/>
    <x v="4"/>
    <n v="1"/>
    <n v="3"/>
    <n v="1769.7569990825684"/>
    <n v="353.95139981651369"/>
    <m/>
    <s v="31 Jan 2026 21:58"/>
    <s v="31 Jan 2026"/>
    <s v="Jan"/>
    <n v="0"/>
    <n v="0"/>
    <n v="0"/>
    <n v="5"/>
    <n v="0"/>
    <n v="5"/>
    <n v="0"/>
    <s v="31.01.2025"/>
    <x v="0"/>
    <s v="23.08.2026"/>
    <n v="35"/>
    <x v="0"/>
  </r>
  <r>
    <s v="TOPOLA SKIES"/>
    <n v="0"/>
    <n v="3"/>
    <n v="2"/>
    <n v="9930"/>
    <s v="461722"/>
    <s v="23 Aug 2026"/>
    <s v="23"/>
    <s v="Aug"/>
    <s v="28 Aug 2026"/>
    <s v="28"/>
    <s v="Aug"/>
    <n v="5"/>
    <n v="5"/>
    <n v="0"/>
    <n v="0"/>
    <s v="TOPOLA SKIES"/>
    <x v="4"/>
    <n v="1"/>
    <n v="3"/>
    <n v="1769.7569990825684"/>
    <n v="353.95139981651369"/>
    <m/>
    <s v="31 Jan 2026 21:58"/>
    <s v="31 Jan 2026"/>
    <s v="Jan"/>
    <n v="0"/>
    <n v="0"/>
    <n v="0"/>
    <n v="5"/>
    <n v="0"/>
    <n v="5"/>
    <n v="0"/>
    <s v="31.01.2025"/>
    <x v="0"/>
    <s v="23.08.2026"/>
    <n v="35"/>
    <x v="0"/>
  </r>
  <r>
    <s v="TO"/>
    <n v="0"/>
    <n v="5"/>
    <n v="0"/>
    <n v="8061"/>
    <s v="2308309"/>
    <s v="02 Jul 2026"/>
    <s v="02"/>
    <s v="Jul"/>
    <s v="07 Jul 2026"/>
    <s v="07"/>
    <s v="Jul"/>
    <n v="5"/>
    <n v="5"/>
    <n v="0"/>
    <n v="0"/>
    <s v="ТУРИСТИЧЕСКА АГЕНЦИЯ СОЛВЕКС - ЕООД"/>
    <x v="1"/>
    <n v="4"/>
    <n v="1"/>
    <n v="2391.0021750000001"/>
    <n v="478.20043500000003"/>
    <s v="Romania"/>
    <s v="27 Oct 2025 15:57"/>
    <s v="15 Oct 2025"/>
    <s v="Oct"/>
    <n v="0"/>
    <n v="0"/>
    <n v="5"/>
    <n v="0"/>
    <n v="0"/>
    <n v="5"/>
    <n v="0"/>
    <s v="27.10.2025"/>
    <x v="4"/>
    <s v="02.07.2026"/>
    <n v="27"/>
    <x v="0"/>
  </r>
  <r>
    <s v="TO"/>
    <n v="0"/>
    <n v="0"/>
    <n v="5"/>
    <n v="9931"/>
    <s v="NT317152"/>
    <s v="03 Aug 2026"/>
    <s v="03"/>
    <s v="Aug"/>
    <s v="08 Aug 2026"/>
    <s v="08"/>
    <s v="Aug"/>
    <n v="5"/>
    <n v="5"/>
    <n v="0"/>
    <n v="0"/>
    <s v="НОВОТОН - ЕООД"/>
    <x v="3"/>
    <n v="3"/>
    <n v="0"/>
    <n v="2153.4666214999997"/>
    <n v="430.69332429999997"/>
    <s v="Romania"/>
    <s v="31 Jan 2026 22:10"/>
    <s v="31 Jan 2026"/>
    <s v="Jan"/>
    <n v="0"/>
    <n v="0"/>
    <n v="0"/>
    <n v="5"/>
    <n v="0"/>
    <n v="5"/>
    <n v="0"/>
    <s v="31.01.2025"/>
    <x v="0"/>
    <s v="03.08.2026"/>
    <n v="32"/>
    <x v="0"/>
  </r>
  <r>
    <s v="TO"/>
    <n v="0"/>
    <n v="0"/>
    <n v="6"/>
    <n v="9585"/>
    <s v="52279"/>
    <s v="01 Aug 2026"/>
    <s v="01"/>
    <s v="Aug"/>
    <s v="07 Aug 2026"/>
    <s v="07"/>
    <s v="Aug"/>
    <n v="6"/>
    <n v="6"/>
    <n v="0"/>
    <n v="0"/>
    <s v="КЛУБ МАГЕЛАН - ООД"/>
    <x v="2"/>
    <n v="2"/>
    <n v="1"/>
    <n v="1944.2514864"/>
    <n v="324.0419144"/>
    <s v="Romania"/>
    <s v="19 Jan 2026 17:45"/>
    <s v="19 Jan 2026"/>
    <s v="Jan"/>
    <n v="0"/>
    <n v="0"/>
    <n v="0"/>
    <n v="6"/>
    <n v="0"/>
    <n v="6"/>
    <n v="0"/>
    <s v="19.01.2025"/>
    <x v="2"/>
    <s v="01.08.2026"/>
    <n v="31"/>
    <x v="0"/>
  </r>
  <r>
    <s v="TO"/>
    <n v="0"/>
    <n v="0"/>
    <n v="6"/>
    <n v="9932"/>
    <s v="NT317170"/>
    <s v="02 Aug 2026"/>
    <s v="02"/>
    <s v="Aug"/>
    <s v="08 Aug 2026"/>
    <s v="08"/>
    <s v="Aug"/>
    <n v="6"/>
    <n v="6"/>
    <n v="0"/>
    <n v="0"/>
    <s v="НОВОТОН - ЕООД"/>
    <x v="5"/>
    <n v="2"/>
    <n v="2"/>
    <n v="2713.1273759999999"/>
    <n v="452.18789599999997"/>
    <s v="Romania"/>
    <s v="31 Jan 2026 23:25"/>
    <s v="31 Jan 2026"/>
    <s v="Jan"/>
    <n v="0"/>
    <n v="0"/>
    <n v="0"/>
    <n v="6"/>
    <n v="0"/>
    <n v="6"/>
    <n v="0"/>
    <s v="31.01.2025"/>
    <x v="0"/>
    <s v="02.08.2026"/>
    <n v="32"/>
    <x v="0"/>
  </r>
  <r>
    <s v="TO"/>
    <n v="0"/>
    <n v="6"/>
    <n v="0"/>
    <n v="9489"/>
    <s v="2319507"/>
    <s v="29 Jun 2026"/>
    <s v="29"/>
    <s v="Jun"/>
    <s v="05 Jul 2026"/>
    <s v="05"/>
    <s v="Jul"/>
    <n v="6"/>
    <n v="-24"/>
    <n v="2"/>
    <n v="4"/>
    <s v="ТУРИСТИЧЕСКА АГЕНЦИЯ СОЛВЕКС - ЕООД"/>
    <x v="6"/>
    <n v="2"/>
    <n v="0"/>
    <n v="1688.1942227999998"/>
    <n v="281.36570379999995"/>
    <s v="Romania"/>
    <s v="14 Jan 2026 11:46"/>
    <s v="14 Jan 2026"/>
    <s v="Jan"/>
    <n v="0"/>
    <n v="2"/>
    <n v="4"/>
    <n v="0"/>
    <n v="0"/>
    <n v="6"/>
    <n v="0"/>
    <s v="14.01.2025"/>
    <x v="7"/>
    <s v="29.06.2026"/>
    <n v="27"/>
    <x v="0"/>
  </r>
  <r>
    <s v="TO"/>
    <n v="0"/>
    <n v="1"/>
    <n v="6"/>
    <n v="10153"/>
    <s v="28913"/>
    <s v="10 Jul 2026"/>
    <s v="10"/>
    <s v="Jul"/>
    <s v="17 Jul 2026"/>
    <s v="17"/>
    <s v="Jul"/>
    <n v="7"/>
    <n v="7"/>
    <n v="0"/>
    <n v="0"/>
    <s v="КЛУБ МАГЕЛАН - ООД"/>
    <x v="4"/>
    <n v="2"/>
    <n v="2"/>
    <n v="2991.0312607000001"/>
    <n v="427.29018009999999"/>
    <s v="Romania"/>
    <s v="19 Feb 2026 17:33"/>
    <s v="19 Feb 2026"/>
    <s v="Feb"/>
    <n v="0"/>
    <n v="0"/>
    <n v="7"/>
    <n v="0"/>
    <n v="0"/>
    <n v="7"/>
    <n v="0"/>
    <s v="19.02.2025"/>
    <x v="14"/>
    <s v="10.07.2026"/>
    <n v="28"/>
    <x v="0"/>
  </r>
  <r>
    <s v="TO"/>
    <n v="0"/>
    <n v="0"/>
    <n v="5"/>
    <n v="9598"/>
    <s v="52302"/>
    <s v="20 Jul 2026"/>
    <s v="20"/>
    <s v="Jul"/>
    <s v="25 Jul 2026"/>
    <s v="25"/>
    <s v="Jul"/>
    <n v="5"/>
    <n v="5"/>
    <n v="0"/>
    <n v="0"/>
    <s v="КЛУБ МАГЕЛАН - ООД"/>
    <x v="4"/>
    <n v="2"/>
    <n v="2"/>
    <n v="1993.9686850000001"/>
    <n v="398.79373700000002"/>
    <s v="Romania"/>
    <s v="20 Jan 2026 13:37"/>
    <s v="20 Jan 2026"/>
    <s v="Jan"/>
    <n v="0"/>
    <n v="0"/>
    <n v="5"/>
    <n v="0"/>
    <n v="0"/>
    <n v="5"/>
    <n v="0"/>
    <s v="20.01.2025"/>
    <x v="2"/>
    <s v="20.07.2026"/>
    <n v="30"/>
    <x v="0"/>
  </r>
  <r>
    <s v="TO"/>
    <n v="0"/>
    <n v="0"/>
    <n v="5"/>
    <n v="9599"/>
    <s v="52303"/>
    <s v="20 Jul 2026"/>
    <s v="20"/>
    <s v="Jul"/>
    <s v="25 Jul 2026"/>
    <s v="25"/>
    <s v="Jul"/>
    <n v="5"/>
    <n v="5"/>
    <n v="0"/>
    <n v="0"/>
    <s v="КЛУБ МАГЕЛАН - ООД"/>
    <x v="4"/>
    <n v="3"/>
    <n v="0"/>
    <n v="2153.4666214999997"/>
    <n v="430.69332429999997"/>
    <s v="Romania"/>
    <s v="20 Jan 2026 13:37"/>
    <s v="20 Jan 2026"/>
    <s v="Jan"/>
    <n v="0"/>
    <n v="0"/>
    <n v="5"/>
    <n v="0"/>
    <n v="0"/>
    <n v="5"/>
    <n v="0"/>
    <s v="20.01.2025"/>
    <x v="2"/>
    <s v="20.07.2026"/>
    <n v="30"/>
    <x v="0"/>
  </r>
  <r>
    <s v="TO"/>
    <n v="0"/>
    <n v="0"/>
    <n v="5"/>
    <n v="9600"/>
    <s v="52306"/>
    <s v="20 Jul 2026"/>
    <s v="20"/>
    <s v="Jul"/>
    <s v="25 Jul 2026"/>
    <s v="25"/>
    <s v="Jul"/>
    <n v="5"/>
    <n v="5"/>
    <n v="0"/>
    <n v="0"/>
    <s v="КЛУБ МАГЕЛАН - ООД"/>
    <x v="1"/>
    <n v="3"/>
    <n v="2"/>
    <n v="2826.0765584999999"/>
    <n v="565.21531170000003"/>
    <s v="Romania"/>
    <s v="20 Jan 2026 13:37"/>
    <s v="20 Jan 2026"/>
    <s v="Jan"/>
    <n v="0"/>
    <n v="0"/>
    <n v="5"/>
    <n v="0"/>
    <n v="0"/>
    <n v="5"/>
    <n v="0"/>
    <s v="20.01.2025"/>
    <x v="2"/>
    <s v="20.07.2026"/>
    <n v="30"/>
    <x v="0"/>
  </r>
  <r>
    <s v="TO"/>
    <n v="0"/>
    <n v="0"/>
    <n v="5"/>
    <n v="9601"/>
    <s v="52308"/>
    <s v="20 Jul 2026"/>
    <s v="20"/>
    <s v="Jul"/>
    <s v="25 Jul 2026"/>
    <s v="25"/>
    <s v="Jul"/>
    <n v="5"/>
    <n v="5"/>
    <n v="0"/>
    <n v="0"/>
    <s v="КЛУБ МАГЕЛАН - ООД"/>
    <x v="4"/>
    <n v="2"/>
    <n v="2"/>
    <n v="1993.9686850000001"/>
    <n v="398.79373700000002"/>
    <s v="Romania"/>
    <s v="20 Jan 2026 13:38"/>
    <s v="20 Jan 2026"/>
    <s v="Jan"/>
    <n v="0"/>
    <n v="0"/>
    <n v="5"/>
    <n v="0"/>
    <n v="0"/>
    <n v="5"/>
    <n v="0"/>
    <s v="20.01.2025"/>
    <x v="2"/>
    <s v="20.07.2026"/>
    <n v="30"/>
    <x v="0"/>
  </r>
  <r>
    <s v="TO"/>
    <n v="0"/>
    <n v="5"/>
    <n v="0"/>
    <n v="9490"/>
    <s v="18318"/>
    <s v="20 Jun 2026"/>
    <s v="20"/>
    <s v="Jun"/>
    <s v="25 Jun 2026"/>
    <s v="25"/>
    <s v="Jun"/>
    <n v="5"/>
    <n v="5"/>
    <n v="0"/>
    <n v="0"/>
    <s v="КЛУБ МАГЕЛАН - ООД"/>
    <x v="1"/>
    <n v="4"/>
    <n v="1"/>
    <n v="2260.8416885000001"/>
    <n v="452.16833770000005"/>
    <s v="Romania"/>
    <s v="14 Jan 2026 12:05"/>
    <s v="14 Jan 2026"/>
    <s v="Jan"/>
    <n v="0"/>
    <n v="5"/>
    <n v="0"/>
    <n v="0"/>
    <n v="0"/>
    <n v="5"/>
    <n v="0"/>
    <s v="14.01.2025"/>
    <x v="7"/>
    <s v="20.06.2026"/>
    <n v="25"/>
    <x v="0"/>
  </r>
  <r>
    <s v="TO"/>
    <n v="0"/>
    <n v="0"/>
    <n v="6"/>
    <n v="9492"/>
    <s v="52091"/>
    <s v="01 Aug 2026"/>
    <s v="01"/>
    <s v="Aug"/>
    <s v="07 Aug 2026"/>
    <s v="07"/>
    <s v="Aug"/>
    <n v="6"/>
    <n v="6"/>
    <n v="0"/>
    <n v="0"/>
    <s v="КЛУБ МАГЕЛАН - ООД"/>
    <x v="2"/>
    <n v="2"/>
    <n v="1"/>
    <n v="1944.2514864"/>
    <n v="324.0419144"/>
    <s v="Romania"/>
    <s v="14 Jan 2026 12:28"/>
    <s v="14 Jan 2026"/>
    <s v="Jan"/>
    <n v="0"/>
    <n v="0"/>
    <n v="0"/>
    <n v="6"/>
    <n v="0"/>
    <n v="6"/>
    <n v="0"/>
    <s v="14.01.2025"/>
    <x v="7"/>
    <s v="01.08.2026"/>
    <n v="31"/>
    <x v="0"/>
  </r>
  <r>
    <s v="TO"/>
    <n v="0"/>
    <n v="0"/>
    <n v="6"/>
    <n v="9493"/>
    <s v="52093"/>
    <s v="01 Aug 2026"/>
    <s v="01"/>
    <s v="Aug"/>
    <s v="07 Aug 2026"/>
    <s v="07"/>
    <s v="Aug"/>
    <n v="6"/>
    <n v="6"/>
    <n v="0"/>
    <n v="0"/>
    <s v="КЛУБ МАГЕЛАН - ООД"/>
    <x v="2"/>
    <n v="2"/>
    <n v="1"/>
    <n v="1944.2514864"/>
    <n v="324.0419144"/>
    <s v="Romania"/>
    <s v="14 Jan 2026 12:28"/>
    <s v="14 Jan 2026"/>
    <s v="Jan"/>
    <n v="0"/>
    <n v="0"/>
    <n v="0"/>
    <n v="6"/>
    <n v="0"/>
    <n v="6"/>
    <n v="0"/>
    <s v="14.01.2025"/>
    <x v="7"/>
    <s v="01.08.2026"/>
    <n v="31"/>
    <x v="0"/>
  </r>
  <r>
    <s v="TO"/>
    <n v="0"/>
    <n v="0"/>
    <n v="6"/>
    <n v="9494"/>
    <s v="52094"/>
    <s v="01 Aug 2026"/>
    <s v="01"/>
    <s v="Aug"/>
    <s v="07 Aug 2026"/>
    <s v="07"/>
    <s v="Aug"/>
    <n v="6"/>
    <n v="6"/>
    <n v="0"/>
    <n v="0"/>
    <s v="КЛУБ МАГЕЛАН - ООД"/>
    <x v="2"/>
    <n v="2"/>
    <n v="1"/>
    <n v="1944.2514864"/>
    <n v="324.0419144"/>
    <s v="Romania"/>
    <s v="14 Jan 2026 12:28"/>
    <s v="14 Jan 2026"/>
    <s v="Jan"/>
    <n v="0"/>
    <n v="0"/>
    <n v="0"/>
    <n v="6"/>
    <n v="0"/>
    <n v="6"/>
    <n v="0"/>
    <s v="14.01.2025"/>
    <x v="7"/>
    <s v="01.08.2026"/>
    <n v="31"/>
    <x v="0"/>
  </r>
  <r>
    <s v="BOOKING"/>
    <n v="0"/>
    <n v="3"/>
    <n v="0"/>
    <n v="10036"/>
    <s v="6053628058"/>
    <s v="25 Jun 2026"/>
    <s v="25"/>
    <s v="Jun"/>
    <s v="28 Jun 2026"/>
    <s v="28"/>
    <s v="Jun"/>
    <n v="3"/>
    <n v="3"/>
    <n v="0"/>
    <n v="0"/>
    <s v="BOOKING"/>
    <x v="3"/>
    <n v="2"/>
    <n v="2"/>
    <n v="1789.4229594495412"/>
    <n v="596.4743198165138"/>
    <m/>
    <s v="08 Feb 2026 21:30"/>
    <s v="08 Feb 2026"/>
    <s v="Feb"/>
    <n v="0"/>
    <n v="3"/>
    <n v="0"/>
    <n v="0"/>
    <n v="0"/>
    <n v="3"/>
    <n v="0"/>
    <s v="08.02.2025"/>
    <x v="5"/>
    <s v="25.06.2026"/>
    <n v="26"/>
    <x v="0"/>
  </r>
  <r>
    <s v="TO"/>
    <n v="0"/>
    <n v="0"/>
    <n v="6"/>
    <n v="10034"/>
    <s v="1241876.233633"/>
    <s v="26 Jul 2026"/>
    <s v="26"/>
    <s v="Jul"/>
    <s v="01 Aug 2026"/>
    <s v="01"/>
    <s v="Aug"/>
    <n v="6"/>
    <n v="-25"/>
    <n v="5"/>
    <n v="0"/>
    <s v="СЛР-ХОЛИДЕЙ-СЪРВИС ЕООД"/>
    <x v="6"/>
    <n v="2"/>
    <n v="1"/>
    <n v="2002.4569872"/>
    <n v="333.74283120000001"/>
    <s v="Romania"/>
    <s v="08 Feb 2026 20:48"/>
    <s v="08 Feb 2026"/>
    <s v="Feb"/>
    <n v="0"/>
    <n v="0"/>
    <n v="5"/>
    <n v="0"/>
    <n v="0"/>
    <n v="5"/>
    <n v="-1"/>
    <s v="08.02.2025"/>
    <x v="5"/>
    <s v="26.07.2026"/>
    <n v="31"/>
    <x v="0"/>
  </r>
  <r>
    <s v="TO"/>
    <n v="0"/>
    <n v="0"/>
    <n v="6"/>
    <n v="10035"/>
    <s v="1241878.233636"/>
    <s v="26 Jul 2026"/>
    <s v="26"/>
    <s v="Jul"/>
    <s v="01 Aug 2026"/>
    <s v="01"/>
    <s v="Aug"/>
    <n v="6"/>
    <n v="-25"/>
    <n v="5"/>
    <n v="0"/>
    <s v="СЛР-ХОЛИДЕЙ-СЪРВИС ЕООД"/>
    <x v="4"/>
    <n v="2"/>
    <n v="0"/>
    <n v="2051.0398043999999"/>
    <n v="341.83996739999998"/>
    <s v="Romania"/>
    <s v="08 Feb 2026 20:55"/>
    <s v="08 Feb 2026"/>
    <s v="Feb"/>
    <n v="0"/>
    <n v="0"/>
    <n v="5"/>
    <n v="0"/>
    <n v="0"/>
    <n v="5"/>
    <n v="-1"/>
    <s v="08.02.2025"/>
    <x v="5"/>
    <s v="26.07.2026"/>
    <n v="31"/>
    <x v="0"/>
  </r>
  <r>
    <s v="TO"/>
    <n v="0"/>
    <n v="0"/>
    <n v="6"/>
    <n v="9602"/>
    <s v="1190529.229566"/>
    <s v="14 Jul 2026"/>
    <s v="14"/>
    <s v="Jul"/>
    <s v="20 Jul 2026"/>
    <s v="20"/>
    <s v="Jul"/>
    <n v="6"/>
    <n v="6"/>
    <n v="0"/>
    <n v="0"/>
    <s v="СЛР-ХОЛИДЕЙ-СЪРВИС ЕООД"/>
    <x v="6"/>
    <n v="2"/>
    <n v="1"/>
    <n v="1868.9129148"/>
    <n v="311.48548579999999"/>
    <s v="Romania"/>
    <s v="20 Jan 2026 14:06"/>
    <s v="20 Jan 2026"/>
    <s v="Jan"/>
    <n v="0"/>
    <n v="0"/>
    <n v="6"/>
    <n v="0"/>
    <n v="0"/>
    <n v="6"/>
    <n v="0"/>
    <s v="20.01.2025"/>
    <x v="2"/>
    <s v="14.07.2026"/>
    <n v="29"/>
    <x v="0"/>
  </r>
  <r>
    <s v="TO"/>
    <n v="0"/>
    <n v="5"/>
    <n v="1"/>
    <n v="10282"/>
    <s v="1247969.196272"/>
    <s v="24 Aug 2026"/>
    <s v="24"/>
    <s v="Aug"/>
    <s v="30 Aug 2026"/>
    <s v="30"/>
    <s v="Aug"/>
    <n v="6"/>
    <n v="6"/>
    <n v="0"/>
    <n v="0"/>
    <s v="СЛР-ХОЛИДЕЙ-СЪРВИС ЕООД"/>
    <x v="4"/>
    <n v="2"/>
    <n v="2"/>
    <n v="2321.4137436000001"/>
    <n v="386.90229060000001"/>
    <s v="Romania"/>
    <s v="01 Mar 2026 19:37"/>
    <s v="01 Mar 2026"/>
    <s v="Mar"/>
    <n v="0"/>
    <n v="0"/>
    <n v="0"/>
    <n v="6"/>
    <n v="0"/>
    <n v="6"/>
    <n v="0"/>
    <s v="01.03.2025"/>
    <x v="8"/>
    <s v="24.08.2026"/>
    <n v="35"/>
    <x v="0"/>
  </r>
  <r>
    <s v="TO"/>
    <n v="0"/>
    <n v="0"/>
    <n v="5"/>
    <n v="9605"/>
    <s v="3866"/>
    <s v="11 Aug 2026"/>
    <s v="11"/>
    <s v="Aug"/>
    <s v="16 Aug 2026"/>
    <s v="16"/>
    <s v="Aug"/>
    <n v="5"/>
    <n v="5"/>
    <n v="0"/>
    <n v="0"/>
    <s v="ТЕДИ - КАМ - ЕООД"/>
    <x v="3"/>
    <n v="2"/>
    <n v="1"/>
    <n v="1595.1749480000001"/>
    <n v="319.03498960000002"/>
    <s v="Israel"/>
    <s v="20 Jan 2026 14:35"/>
    <s v="20 Jan 2026"/>
    <s v="Jan"/>
    <n v="0"/>
    <n v="0"/>
    <n v="0"/>
    <n v="5"/>
    <n v="0"/>
    <n v="5"/>
    <n v="0"/>
    <s v="20.01.2025"/>
    <x v="2"/>
    <s v="11.08.2026"/>
    <n v="33"/>
    <x v="0"/>
  </r>
  <r>
    <s v="TO"/>
    <n v="0"/>
    <n v="0"/>
    <n v="5"/>
    <n v="9604"/>
    <s v="3866"/>
    <s v="11 Aug 2026"/>
    <s v="11"/>
    <s v="Aug"/>
    <s v="16 Aug 2026"/>
    <s v="16"/>
    <s v="Aug"/>
    <n v="5"/>
    <n v="5"/>
    <n v="0"/>
    <n v="0"/>
    <s v="ТЕДИ - КАМ - ЕООД"/>
    <x v="3"/>
    <n v="2"/>
    <n v="0"/>
    <n v="1595.1749480000001"/>
    <n v="319.03498960000002"/>
    <s v="Israel"/>
    <s v="20 Jan 2026 14:35"/>
    <s v="20 Jan 2026"/>
    <s v="Jan"/>
    <n v="0"/>
    <n v="0"/>
    <n v="0"/>
    <n v="5"/>
    <n v="0"/>
    <n v="5"/>
    <n v="0"/>
    <s v="20.01.2025"/>
    <x v="2"/>
    <s v="11.08.2026"/>
    <n v="33"/>
    <x v="0"/>
  </r>
  <r>
    <s v="TO"/>
    <n v="0"/>
    <n v="0"/>
    <n v="5"/>
    <n v="9603"/>
    <s v="3866"/>
    <s v="11 Aug 2026"/>
    <s v="11"/>
    <s v="Aug"/>
    <s v="16 Aug 2026"/>
    <s v="16"/>
    <s v="Aug"/>
    <n v="5"/>
    <n v="5"/>
    <n v="0"/>
    <n v="0"/>
    <s v="ТЕДИ - КАМ - ЕООД"/>
    <x v="3"/>
    <n v="2"/>
    <n v="1"/>
    <n v="1595.1749480000001"/>
    <n v="319.03498960000002"/>
    <s v="Israel"/>
    <s v="20 Jan 2026 14:35"/>
    <s v="20 Jan 2026"/>
    <s v="Jan"/>
    <n v="0"/>
    <n v="0"/>
    <n v="0"/>
    <n v="5"/>
    <n v="0"/>
    <n v="5"/>
    <n v="0"/>
    <s v="20.01.2025"/>
    <x v="2"/>
    <s v="11.08.2026"/>
    <n v="33"/>
    <x v="0"/>
  </r>
  <r>
    <s v="TO"/>
    <n v="0"/>
    <n v="0"/>
    <n v="6"/>
    <n v="9738"/>
    <s v="NT315762"/>
    <s v="24 Jul 2026"/>
    <s v="24"/>
    <s v="Jul"/>
    <s v="30 Jul 2026"/>
    <s v="30"/>
    <s v="Jul"/>
    <n v="6"/>
    <n v="6"/>
    <n v="0"/>
    <n v="0"/>
    <s v="НОВОТОН - ЕООД"/>
    <x v="6"/>
    <n v="2"/>
    <n v="0"/>
    <n v="1868.9129148"/>
    <n v="311.48548579999999"/>
    <s v="Romania"/>
    <s v="26 Jan 2026 12:10"/>
    <s v="26 Jan 2026"/>
    <s v="Jan"/>
    <n v="0"/>
    <n v="0"/>
    <n v="6"/>
    <n v="0"/>
    <n v="0"/>
    <n v="6"/>
    <n v="0"/>
    <s v="26.01.2025"/>
    <x v="0"/>
    <s v="24.07.2026"/>
    <n v="30"/>
    <x v="0"/>
  </r>
  <r>
    <s v="TO"/>
    <n v="0"/>
    <n v="0"/>
    <n v="6"/>
    <n v="9737"/>
    <s v="NT315761"/>
    <s v="24 Jul 2026"/>
    <s v="24"/>
    <s v="Jul"/>
    <s v="30 Jul 2026"/>
    <s v="30"/>
    <s v="Jul"/>
    <n v="6"/>
    <n v="6"/>
    <n v="0"/>
    <n v="0"/>
    <s v="НОВОТОН - ЕООД"/>
    <x v="6"/>
    <n v="2"/>
    <n v="0"/>
    <n v="1868.9129148"/>
    <n v="311.48548579999999"/>
    <s v="Romania"/>
    <s v="26 Jan 2026 12:10"/>
    <s v="26 Jan 2026"/>
    <s v="Jan"/>
    <n v="0"/>
    <n v="0"/>
    <n v="6"/>
    <n v="0"/>
    <n v="0"/>
    <n v="6"/>
    <n v="0"/>
    <s v="26.01.2025"/>
    <x v="0"/>
    <s v="24.07.2026"/>
    <n v="30"/>
    <x v="0"/>
  </r>
  <r>
    <s v="TO"/>
    <n v="0"/>
    <n v="0"/>
    <n v="5"/>
    <n v="9739"/>
    <s v="2322429"/>
    <s v="02 Aug 2026"/>
    <s v="02"/>
    <s v="Aug"/>
    <s v="07 Aug 2026"/>
    <s v="07"/>
    <s v="Aug"/>
    <n v="5"/>
    <n v="5"/>
    <n v="0"/>
    <n v="0"/>
    <s v="ТУРИСТИЧЕСКА АГЕНЦИЯ СОЛВЕКС - ЕООД"/>
    <x v="0"/>
    <n v="3"/>
    <n v="1"/>
    <n v="2373.9864539999999"/>
    <n v="474.79729079999998"/>
    <s v="Romania"/>
    <s v="26 Jan 2026 12:13"/>
    <s v="26 Jan 2026"/>
    <s v="Jan"/>
    <n v="0"/>
    <n v="0"/>
    <n v="0"/>
    <n v="5"/>
    <n v="0"/>
    <n v="5"/>
    <n v="0"/>
    <s v="26.01.2025"/>
    <x v="0"/>
    <s v="02.08.2026"/>
    <n v="32"/>
    <x v="0"/>
  </r>
  <r>
    <s v="TO"/>
    <n v="0"/>
    <n v="0"/>
    <n v="6"/>
    <n v="9740"/>
    <s v="18835"/>
    <s v="24 Jul 2026"/>
    <s v="24"/>
    <s v="Jul"/>
    <s v="30 Jul 2026"/>
    <s v="30"/>
    <s v="Jul"/>
    <n v="6"/>
    <n v="6"/>
    <n v="0"/>
    <n v="0"/>
    <s v="КЛУБ МАГЕЛАН - ООД"/>
    <x v="4"/>
    <n v="3"/>
    <n v="1"/>
    <n v="2584.1599458000001"/>
    <n v="430.69332430000003"/>
    <s v="Romania"/>
    <s v="26 Jan 2026 12:13"/>
    <s v="26 Jan 2026"/>
    <s v="Jan"/>
    <n v="0"/>
    <n v="0"/>
    <n v="6"/>
    <n v="0"/>
    <n v="0"/>
    <n v="6"/>
    <n v="0"/>
    <s v="26.01.2025"/>
    <x v="0"/>
    <s v="24.07.2026"/>
    <n v="30"/>
    <x v="0"/>
  </r>
  <r>
    <s v="TO"/>
    <n v="0"/>
    <n v="0"/>
    <n v="5"/>
    <n v="9606"/>
    <s v="3866"/>
    <s v="11 Aug 2026"/>
    <s v="11"/>
    <s v="Aug"/>
    <s v="16 Aug 2026"/>
    <s v="16"/>
    <s v="Aug"/>
    <n v="5"/>
    <n v="5"/>
    <n v="0"/>
    <n v="0"/>
    <s v="ТЕДИ - КАМ - ЕООД"/>
    <x v="3"/>
    <n v="2"/>
    <n v="0"/>
    <n v="1595.1749480000001"/>
    <n v="319.03498960000002"/>
    <s v="Israel"/>
    <s v="20 Jan 2026 14:35"/>
    <s v="20 Jan 2026"/>
    <s v="Jan"/>
    <n v="0"/>
    <n v="0"/>
    <n v="0"/>
    <n v="5"/>
    <n v="0"/>
    <n v="5"/>
    <n v="0"/>
    <s v="20.01.2025"/>
    <x v="2"/>
    <s v="11.08.2026"/>
    <n v="33"/>
    <x v="0"/>
  </r>
  <r>
    <s v="TO"/>
    <n v="0"/>
    <n v="0"/>
    <n v="7"/>
    <n v="10079"/>
    <s v="2327256"/>
    <s v="18 Aug 2026"/>
    <s v="18"/>
    <s v="Aug"/>
    <s v="25 Aug 2026"/>
    <s v="25"/>
    <s v="Aug"/>
    <n v="7"/>
    <n v="7"/>
    <n v="0"/>
    <n v="0"/>
    <s v="ТУРИСТИЧЕСКА АГЕНЦИЯ СОЛВЕКС - ЕООД"/>
    <x v="4"/>
    <n v="2"/>
    <n v="2"/>
    <n v="2950.6433712000003"/>
    <n v="421.52048160000004"/>
    <s v="Romania"/>
    <s v="13 Feb 2026 16:28"/>
    <s v="13 Feb 2026"/>
    <s v="Feb"/>
    <n v="0"/>
    <n v="0"/>
    <n v="0"/>
    <n v="7"/>
    <n v="0"/>
    <n v="7"/>
    <n v="0"/>
    <s v="13.02.2025"/>
    <x v="9"/>
    <s v="18.08.2026"/>
    <n v="34"/>
    <x v="0"/>
  </r>
  <r>
    <s v="TO"/>
    <n v="0"/>
    <n v="5"/>
    <n v="0"/>
    <n v="9608"/>
    <s v="1190603.229573"/>
    <s v="06 Jul 2026"/>
    <s v="06"/>
    <s v="Jul"/>
    <s v="11 Jul 2026"/>
    <s v="11"/>
    <s v="Jul"/>
    <n v="5"/>
    <n v="5"/>
    <n v="0"/>
    <n v="0"/>
    <s v="СЛР-ХОЛИДЕЙ-СЪРВИС ЕООД"/>
    <x v="4"/>
    <n v="3"/>
    <n v="1"/>
    <n v="2031.3641545999997"/>
    <n v="406.27283091999993"/>
    <s v="Romania"/>
    <s v="20 Jan 2026 15:01"/>
    <s v="20 Jan 2026"/>
    <s v="Jan"/>
    <n v="0"/>
    <n v="0"/>
    <n v="5"/>
    <n v="0"/>
    <n v="0"/>
    <n v="5"/>
    <n v="0"/>
    <s v="20.01.2025"/>
    <x v="2"/>
    <s v="06.07.2026"/>
    <n v="28"/>
    <x v="0"/>
  </r>
  <r>
    <s v="TO"/>
    <n v="0"/>
    <n v="5"/>
    <n v="0"/>
    <n v="9607"/>
    <s v="1190603.229572"/>
    <s v="06 Jul 2026"/>
    <s v="06"/>
    <s v="Jul"/>
    <s v="11 Jul 2026"/>
    <s v="11"/>
    <s v="Jul"/>
    <n v="5"/>
    <n v="5"/>
    <n v="0"/>
    <n v="0"/>
    <s v="СЛР-ХОЛИДЕЙ-СЪРВИС ЕООД"/>
    <x v="4"/>
    <n v="2"/>
    <n v="1"/>
    <n v="2031.3641545999997"/>
    <n v="406.27283091999993"/>
    <s v="Romania"/>
    <s v="20 Jan 2026 15:01"/>
    <s v="20 Jan 2026"/>
    <s v="Jan"/>
    <n v="0"/>
    <n v="0"/>
    <n v="5"/>
    <n v="0"/>
    <n v="0"/>
    <n v="5"/>
    <n v="0"/>
    <s v="20.01.2025"/>
    <x v="2"/>
    <s v="06.07.2026"/>
    <n v="28"/>
    <x v="0"/>
  </r>
  <r>
    <s v="TO"/>
    <n v="0"/>
    <n v="0"/>
    <n v="5"/>
    <n v="9609"/>
    <s v="1190609.229571"/>
    <s v="12 Jul 2026"/>
    <s v="12"/>
    <s v="Jul"/>
    <s v="17 Jul 2026"/>
    <s v="17"/>
    <s v="Jul"/>
    <n v="5"/>
    <n v="5"/>
    <n v="0"/>
    <n v="0"/>
    <s v="СЛР-ХОЛИДЕЙ-СЪРВИС ЕООД"/>
    <x v="4"/>
    <n v="3"/>
    <n v="1"/>
    <n v="2153.4666214999997"/>
    <n v="430.69332429999997"/>
    <s v="Romania"/>
    <s v="20 Jan 2026 15:02"/>
    <s v="20 Jan 2026"/>
    <s v="Jan"/>
    <n v="0"/>
    <n v="0"/>
    <n v="5"/>
    <n v="0"/>
    <n v="0"/>
    <n v="5"/>
    <n v="0"/>
    <s v="20.01.2025"/>
    <x v="2"/>
    <s v="12.07.2026"/>
    <n v="29"/>
    <x v="0"/>
  </r>
  <r>
    <s v="TO"/>
    <n v="0"/>
    <n v="0"/>
    <n v="5"/>
    <n v="10325"/>
    <s v="1248457.196723"/>
    <s v="03 Aug 2026"/>
    <s v="03"/>
    <s v="Aug"/>
    <s v="08 Aug 2026"/>
    <s v="08"/>
    <s v="Aug"/>
    <n v="5"/>
    <n v="5"/>
    <n v="0"/>
    <n v="0"/>
    <s v="СЛР-ХОЛИДЕЙ-СЪРВИС ЕООД"/>
    <x v="0"/>
    <n v="3"/>
    <n v="1"/>
    <n v="2543.4591235000003"/>
    <n v="508.69182470000004"/>
    <s v="Romania"/>
    <s v="04 Mar 2026 09:41"/>
    <s v="03 Mar 2026"/>
    <s v="Mar"/>
    <n v="0"/>
    <n v="0"/>
    <n v="0"/>
    <n v="5"/>
    <n v="0"/>
    <n v="5"/>
    <n v="0"/>
    <s v="04.03.2025"/>
    <x v="6"/>
    <s v="03.08.2026"/>
    <n v="32"/>
    <x v="0"/>
  </r>
  <r>
    <s v="TO"/>
    <n v="0"/>
    <n v="0"/>
    <n v="5"/>
    <n v="9495"/>
    <s v="NT314161"/>
    <s v="27 Jul 2026"/>
    <s v="27"/>
    <s v="Jul"/>
    <s v="01 Aug 2026"/>
    <s v="01"/>
    <s v="Aug"/>
    <n v="5"/>
    <n v="-26"/>
    <n v="4"/>
    <n v="0"/>
    <s v="НОВОТОН - ЕООД"/>
    <x v="4"/>
    <n v="3"/>
    <n v="1"/>
    <n v="2153.4666214999997"/>
    <n v="430.69332429999997"/>
    <s v="Romania"/>
    <s v="14 Jan 2026 13:10"/>
    <s v="14 Jan 2026"/>
    <s v="Jan"/>
    <n v="0"/>
    <n v="0"/>
    <n v="4"/>
    <n v="0"/>
    <n v="0"/>
    <n v="4"/>
    <n v="-1"/>
    <s v="14.01.2025"/>
    <x v="7"/>
    <s v="27.07.2026"/>
    <n v="31"/>
    <x v="0"/>
  </r>
  <r>
    <s v="TO"/>
    <n v="0"/>
    <n v="0"/>
    <n v="6"/>
    <n v="9496"/>
    <s v="1188330.228129"/>
    <s v="20 Jul 2026"/>
    <s v="20"/>
    <s v="Jul"/>
    <s v="26 Jul 2026"/>
    <s v="26"/>
    <s v="Jul"/>
    <n v="6"/>
    <n v="6"/>
    <n v="0"/>
    <n v="0"/>
    <s v="СЛР-ХОЛИДЕЙ-СЪРВИС ЕООД"/>
    <x v="3"/>
    <n v="2"/>
    <n v="1"/>
    <n v="1914.2099376000001"/>
    <n v="319.03498960000002"/>
    <s v="Romania"/>
    <s v="14 Jan 2026 13:13"/>
    <s v="14 Jan 2026"/>
    <s v="Jan"/>
    <n v="0"/>
    <n v="0"/>
    <n v="6"/>
    <n v="0"/>
    <n v="0"/>
    <n v="6"/>
    <n v="0"/>
    <s v="14.01.2025"/>
    <x v="7"/>
    <s v="20.07.2026"/>
    <n v="30"/>
    <x v="0"/>
  </r>
  <r>
    <s v="TO"/>
    <n v="0"/>
    <n v="0"/>
    <n v="5"/>
    <n v="8080"/>
    <s v="50707"/>
    <s v="25 Jul 2026"/>
    <s v="25"/>
    <s v="Jul"/>
    <s v="30 Jul 2026"/>
    <s v="30"/>
    <s v="Jul"/>
    <n v="5"/>
    <n v="5"/>
    <n v="0"/>
    <n v="0"/>
    <s v="КЛУБ МАГЕЛАН - ООД"/>
    <x v="7"/>
    <n v="4"/>
    <n v="1"/>
    <n v="2799.183896"/>
    <n v="559.83677920000002"/>
    <s v="Romania"/>
    <s v="27 Oct 2025 16:37"/>
    <s v="27 Oct 2025"/>
    <s v="Oct"/>
    <n v="0"/>
    <n v="0"/>
    <n v="5"/>
    <n v="0"/>
    <n v="0"/>
    <n v="5"/>
    <n v="0"/>
    <s v="27.10.2025"/>
    <x v="4"/>
    <s v="25.07.2026"/>
    <n v="30"/>
    <x v="0"/>
  </r>
  <r>
    <s v="TO"/>
    <n v="0"/>
    <n v="0"/>
    <n v="4"/>
    <n v="9934"/>
    <s v="NT317197"/>
    <s v="01 Aug 2026"/>
    <s v="01"/>
    <s v="Aug"/>
    <s v="05 Aug 2026"/>
    <s v="05"/>
    <s v="Aug"/>
    <n v="4"/>
    <n v="4"/>
    <n v="0"/>
    <n v="0"/>
    <s v="НОВОТОН - ЕООД"/>
    <x v="4"/>
    <n v="2"/>
    <n v="2"/>
    <n v="2278.7766495999999"/>
    <n v="569.69416239999998"/>
    <s v="Romania"/>
    <s v="01 Feb 2026 11:10"/>
    <s v="01 Feb 2026"/>
    <s v="Feb"/>
    <n v="0"/>
    <n v="0"/>
    <n v="0"/>
    <n v="4"/>
    <n v="0"/>
    <n v="4"/>
    <n v="0"/>
    <s v="01.02.2025"/>
    <x v="0"/>
    <s v="01.08.2026"/>
    <n v="31"/>
    <x v="0"/>
  </r>
  <r>
    <s v="TO"/>
    <n v="0"/>
    <n v="0"/>
    <n v="5"/>
    <n v="10234"/>
    <s v="53678"/>
    <s v="27 Jul 2026"/>
    <s v="27"/>
    <s v="Jul"/>
    <s v="01 Aug 2026"/>
    <s v="01"/>
    <s v="Aug"/>
    <n v="5"/>
    <n v="-26"/>
    <n v="4"/>
    <n v="0"/>
    <s v="КЛУБ МАГЕЛАН - ООД"/>
    <x v="0"/>
    <n v="2"/>
    <n v="0"/>
    <n v="1884.0510389999999"/>
    <n v="376.8102078"/>
    <s v="Romania"/>
    <s v="25 Feb 2026 14:19"/>
    <s v="25 Feb 2026"/>
    <s v="Feb"/>
    <n v="0"/>
    <n v="0"/>
    <n v="4"/>
    <n v="0"/>
    <n v="0"/>
    <n v="4"/>
    <n v="-1"/>
    <s v="25.02.2025"/>
    <x v="8"/>
    <s v="27.07.2026"/>
    <n v="31"/>
    <x v="0"/>
  </r>
  <r>
    <s v="TO"/>
    <n v="0"/>
    <n v="0"/>
    <n v="5"/>
    <n v="10235"/>
    <s v="53679"/>
    <s v="27 Jul 2026"/>
    <s v="27"/>
    <s v="Jul"/>
    <s v="01 Aug 2026"/>
    <s v="01"/>
    <s v="Aug"/>
    <n v="5"/>
    <n v="-26"/>
    <n v="4"/>
    <n v="0"/>
    <s v="КЛУБ МАГЕЛАН - ООД"/>
    <x v="6"/>
    <n v="2"/>
    <n v="0"/>
    <n v="1668.714156"/>
    <n v="333.74283120000001"/>
    <s v="Romania"/>
    <s v="25 Feb 2026 14:19"/>
    <s v="25 Feb 2026"/>
    <s v="Feb"/>
    <n v="0"/>
    <n v="0"/>
    <n v="4"/>
    <n v="0"/>
    <n v="0"/>
    <n v="4"/>
    <n v="-1"/>
    <s v="25.02.2025"/>
    <x v="8"/>
    <s v="27.07.2026"/>
    <n v="31"/>
    <x v="0"/>
  </r>
  <r>
    <s v="BOOKING"/>
    <n v="0"/>
    <n v="0"/>
    <n v="7"/>
    <n v="9935"/>
    <s v="6766288780"/>
    <s v="17 Aug 2026"/>
    <s v="17"/>
    <s v="Aug"/>
    <s v="24 Aug 2026"/>
    <s v="24"/>
    <s v="Aug"/>
    <n v="7"/>
    <n v="7"/>
    <n v="0"/>
    <n v="0"/>
    <s v="BOOKING"/>
    <x v="0"/>
    <n v="2"/>
    <n v="1"/>
    <n v="3764.3447311926602"/>
    <n v="537.76353302752284"/>
    <m/>
    <s v="01 Feb 2026 12:40"/>
    <s v="01 Feb 2026"/>
    <s v="Feb"/>
    <n v="0"/>
    <n v="0"/>
    <n v="0"/>
    <n v="7"/>
    <n v="0"/>
    <n v="7"/>
    <n v="0"/>
    <s v="01.02.2025"/>
    <x v="0"/>
    <s v="17.08.2026"/>
    <n v="34"/>
    <x v="1"/>
  </r>
  <r>
    <s v="TO"/>
    <n v="0"/>
    <n v="0"/>
    <n v="7"/>
    <n v="8043"/>
    <s v="NT306720"/>
    <s v="17 Aug 2026"/>
    <s v="17"/>
    <s v="Aug"/>
    <s v="24 Aug 2026"/>
    <s v="24"/>
    <s v="Aug"/>
    <n v="7"/>
    <n v="7"/>
    <n v="0"/>
    <n v="0"/>
    <s v="НОВОТОН - ЕООД"/>
    <x v="4"/>
    <n v="2"/>
    <n v="2"/>
    <n v="2592.0810572999999"/>
    <n v="370.2972939"/>
    <s v="Romania"/>
    <s v="27 Oct 2025 15:49"/>
    <s v="22 Oct 2025"/>
    <s v="Oct"/>
    <n v="0"/>
    <n v="0"/>
    <n v="0"/>
    <n v="7"/>
    <n v="0"/>
    <n v="7"/>
    <n v="0"/>
    <s v="27.10.2025"/>
    <x v="4"/>
    <s v="17.08.2026"/>
    <n v="34"/>
    <x v="0"/>
  </r>
  <r>
    <s v="TO"/>
    <n v="0"/>
    <n v="0"/>
    <n v="7"/>
    <n v="8044"/>
    <s v="NT306721"/>
    <s v="17 Aug 2026"/>
    <s v="17"/>
    <s v="Aug"/>
    <s v="24 Aug 2026"/>
    <s v="24"/>
    <s v="Aug"/>
    <n v="7"/>
    <n v="7"/>
    <n v="0"/>
    <n v="0"/>
    <s v="НОВОТОН - ЕООД"/>
    <x v="4"/>
    <n v="3"/>
    <n v="1"/>
    <n v="2799.3599206999997"/>
    <n v="399.90856009999999"/>
    <s v="Romania"/>
    <s v="27 Oct 2025 15:50"/>
    <s v="22 Oct 2025"/>
    <s v="Oct"/>
    <n v="0"/>
    <n v="0"/>
    <n v="0"/>
    <n v="7"/>
    <n v="0"/>
    <n v="7"/>
    <n v="0"/>
    <s v="27.10.2025"/>
    <x v="4"/>
    <s v="17.08.2026"/>
    <n v="34"/>
    <x v="0"/>
  </r>
  <r>
    <s v="TO"/>
    <n v="0"/>
    <n v="7"/>
    <n v="0"/>
    <n v="8046"/>
    <s v="NT306899"/>
    <s v="30 Jun 2026"/>
    <s v="30"/>
    <s v="Jun"/>
    <s v="07 Jul 2026"/>
    <s v="07"/>
    <s v="Jul"/>
    <n v="7"/>
    <n v="-23"/>
    <n v="1"/>
    <n v="6"/>
    <s v="НОВОТОН - ЕООД"/>
    <x v="4"/>
    <n v="2"/>
    <n v="3"/>
    <n v="2628.9093362000003"/>
    <n v="375.55847660000006"/>
    <s v="Romania"/>
    <s v="27 Oct 2025 15:50"/>
    <s v="27 Oct 2025"/>
    <s v="Oct"/>
    <n v="0"/>
    <n v="1"/>
    <n v="6"/>
    <n v="0"/>
    <n v="0"/>
    <n v="7"/>
    <n v="0"/>
    <s v="27.10.2025"/>
    <x v="4"/>
    <s v="30.06.2026"/>
    <n v="27"/>
    <x v="0"/>
  </r>
  <r>
    <s v="TO"/>
    <n v="0"/>
    <n v="5"/>
    <n v="0"/>
    <n v="8087"/>
    <s v="NT306992"/>
    <s v="29 Jun 2026"/>
    <s v="29"/>
    <s v="Jun"/>
    <s v="04 Jul 2026"/>
    <s v="04"/>
    <s v="Jul"/>
    <n v="5"/>
    <n v="-25"/>
    <n v="2"/>
    <n v="3"/>
    <s v="НОВОТОН - ЕООД"/>
    <x v="2"/>
    <n v="3"/>
    <n v="0"/>
    <n v="1842.196277"/>
    <n v="368.43925539999998"/>
    <s v="Romania"/>
    <s v="28 Oct 2025 11:32"/>
    <s v="28 Oct 2025"/>
    <s v="Oct"/>
    <n v="0"/>
    <n v="2"/>
    <n v="3"/>
    <n v="0"/>
    <n v="0"/>
    <n v="5"/>
    <n v="0"/>
    <s v="28.10.2025"/>
    <x v="4"/>
    <s v="29.06.2026"/>
    <n v="27"/>
    <x v="0"/>
  </r>
  <r>
    <s v="TO"/>
    <n v="0"/>
    <n v="5"/>
    <n v="0"/>
    <n v="10323"/>
    <s v="1178868.182609"/>
    <s v="01 Jul 2026"/>
    <s v="01"/>
    <s v="Jul"/>
    <s v="06 Jul 2026"/>
    <s v="06"/>
    <s v="Jul"/>
    <n v="5"/>
    <n v="5"/>
    <n v="0"/>
    <n v="0"/>
    <s v="СЛР-ХОЛИДЕЙ-СЪРВИС ЕООД"/>
    <x v="3"/>
    <n v="2"/>
    <n v="1"/>
    <n v="0"/>
    <n v="0"/>
    <s v="Romania"/>
    <s v="04 Mar 2026 08:25"/>
    <s v="24 Nov 2025"/>
    <s v="Mar"/>
    <n v="0"/>
    <n v="0"/>
    <n v="5"/>
    <n v="0"/>
    <n v="0"/>
    <n v="5"/>
    <n v="0"/>
    <s v="04.03.2025"/>
    <x v="6"/>
    <s v="01.07.2026"/>
    <n v="27"/>
    <x v="1"/>
  </r>
  <r>
    <s v="TOPOLA SKIES"/>
    <n v="0"/>
    <n v="0"/>
    <n v="5"/>
    <n v="9498"/>
    <s v="446441"/>
    <s v="21 Jul 2026"/>
    <s v="21"/>
    <s v="Jul"/>
    <s v="26 Jul 2026"/>
    <s v="26"/>
    <s v="Jul"/>
    <n v="5"/>
    <n v="5"/>
    <n v="0"/>
    <n v="0"/>
    <s v="TOPOLA SKIES"/>
    <x v="4"/>
    <n v="2"/>
    <n v="1"/>
    <n v="1915.4573623853209"/>
    <n v="383.0914724770642"/>
    <m/>
    <s v="14 Jan 2026 14:23"/>
    <s v="14 Jan 2026"/>
    <s v="Jan"/>
    <n v="0"/>
    <n v="0"/>
    <n v="5"/>
    <n v="0"/>
    <n v="0"/>
    <n v="5"/>
    <n v="0"/>
    <s v="14.01.2025"/>
    <x v="7"/>
    <s v="21.07.2026"/>
    <n v="30"/>
    <x v="0"/>
  </r>
  <r>
    <s v="TOPOLA SKIES"/>
    <n v="0"/>
    <n v="0"/>
    <n v="6"/>
    <n v="9184"/>
    <s v="431687"/>
    <s v="17 Jul 2026"/>
    <s v="17"/>
    <s v="Jul"/>
    <s v="23 Jul 2026"/>
    <s v="23"/>
    <s v="Jul"/>
    <n v="6"/>
    <n v="6"/>
    <n v="0"/>
    <n v="0"/>
    <s v="TOPOLA SKIES"/>
    <x v="7"/>
    <n v="4"/>
    <n v="1"/>
    <n v="4030.8041394495408"/>
    <n v="671.8006899082568"/>
    <m/>
    <s v="24 Dec 2025 21:33"/>
    <s v="24 Dec 2025"/>
    <s v="Dec"/>
    <n v="0"/>
    <n v="0"/>
    <n v="6"/>
    <n v="0"/>
    <n v="0"/>
    <n v="6"/>
    <n v="0"/>
    <s v="24.12.2025"/>
    <x v="21"/>
    <s v="17.07.2026"/>
    <n v="29"/>
    <x v="0"/>
  </r>
  <r>
    <s v="TO"/>
    <n v="0"/>
    <n v="4"/>
    <n v="1"/>
    <n v="9499"/>
    <s v="1188372.228134"/>
    <s v="24 Aug 2026"/>
    <s v="24"/>
    <s v="Aug"/>
    <s v="29 Aug 2026"/>
    <s v="29"/>
    <s v="Aug"/>
    <n v="5"/>
    <n v="5"/>
    <n v="0"/>
    <n v="0"/>
    <s v="СЛР-ХОЛИДЕЙ-СЪРВИС ЕООД"/>
    <x v="4"/>
    <n v="2"/>
    <n v="1"/>
    <n v="1444.380455"/>
    <n v="288.87609099999997"/>
    <s v="Romania"/>
    <s v="14 Jan 2026 14:34"/>
    <s v="14 Jan 2026"/>
    <s v="Jan"/>
    <n v="0"/>
    <n v="0"/>
    <n v="0"/>
    <n v="5"/>
    <n v="0"/>
    <n v="5"/>
    <n v="0"/>
    <s v="14.01.2025"/>
    <x v="7"/>
    <s v="24.08.2026"/>
    <n v="35"/>
    <x v="0"/>
  </r>
  <r>
    <s v="TO"/>
    <n v="0"/>
    <n v="4"/>
    <n v="1"/>
    <n v="9500"/>
    <s v="1188372.228135"/>
    <s v="24 Aug 2026"/>
    <s v="24"/>
    <s v="Aug"/>
    <s v="29 Aug 2026"/>
    <s v="29"/>
    <s v="Aug"/>
    <n v="5"/>
    <n v="5"/>
    <n v="0"/>
    <n v="0"/>
    <s v="СЛР-ХОЛИДЕЙ-СЪРВИС ЕООД"/>
    <x v="4"/>
    <n v="2"/>
    <n v="1"/>
    <n v="1444.380455"/>
    <n v="288.87609099999997"/>
    <s v="Romania"/>
    <s v="14 Jan 2026 14:34"/>
    <s v="14 Jan 2026"/>
    <s v="Jan"/>
    <n v="0"/>
    <n v="0"/>
    <n v="0"/>
    <n v="5"/>
    <n v="0"/>
    <n v="5"/>
    <n v="0"/>
    <s v="14.01.2025"/>
    <x v="7"/>
    <s v="24.08.2026"/>
    <n v="35"/>
    <x v="0"/>
  </r>
  <r>
    <s v="TO"/>
    <n v="0"/>
    <n v="8"/>
    <n v="0"/>
    <n v="8805"/>
    <s v="1178838.222885"/>
    <s v="27 Aug 2026"/>
    <s v="27"/>
    <s v="Aug"/>
    <s v="04 Sep 2026"/>
    <s v="04"/>
    <s v="Sep"/>
    <n v="8"/>
    <n v="-23"/>
    <n v="4"/>
    <n v="3"/>
    <s v="СЛР-ХОЛИДЕЙ-СЪРВИС ЕООД"/>
    <x v="4"/>
    <n v="2"/>
    <n v="1"/>
    <n v="1860.3854960000001"/>
    <n v="232.54818700000001"/>
    <s v="Romania"/>
    <s v="25 Nov 2025 10:05"/>
    <s v="24 Nov 2025"/>
    <s v="Nov"/>
    <n v="0"/>
    <n v="0"/>
    <n v="0"/>
    <n v="4"/>
    <n v="3"/>
    <n v="7"/>
    <n v="-1"/>
    <s v="25.11.2025"/>
    <x v="15"/>
    <s v="27.08.2026"/>
    <n v="35"/>
    <x v="0"/>
  </r>
  <r>
    <s v="TO"/>
    <n v="0"/>
    <n v="0"/>
    <n v="5"/>
    <n v="8918"/>
    <s v="1180401.223463"/>
    <s v="10 Aug 2026"/>
    <s v="10"/>
    <s v="Aug"/>
    <s v="15 Aug 2026"/>
    <s v="15"/>
    <s v="Aug"/>
    <n v="5"/>
    <n v="5"/>
    <n v="0"/>
    <n v="0"/>
    <s v="СЛР-ХОЛИДЕЙ-СЪРВИС ЕООД"/>
    <x v="4"/>
    <n v="2"/>
    <n v="1"/>
    <n v="1481.1500589999998"/>
    <n v="296.23001179999994"/>
    <s v="Romania"/>
    <s v="29 Nov 2025 14:23"/>
    <s v="29 Nov 2025"/>
    <s v="Nov"/>
    <n v="0"/>
    <n v="0"/>
    <n v="0"/>
    <n v="5"/>
    <n v="0"/>
    <n v="5"/>
    <n v="0"/>
    <s v="29.11.2025"/>
    <x v="15"/>
    <s v="10.08.2026"/>
    <n v="33"/>
    <x v="0"/>
  </r>
  <r>
    <s v="TO"/>
    <n v="0"/>
    <n v="4"/>
    <n v="2"/>
    <n v="8970"/>
    <s v="1180562.223832"/>
    <s v="23 Aug 2026"/>
    <s v="23"/>
    <s v="Aug"/>
    <s v="29 Aug 2026"/>
    <s v="29"/>
    <s v="Aug"/>
    <n v="6"/>
    <n v="6"/>
    <n v="0"/>
    <n v="0"/>
    <s v="СЛР-ХОЛИДЕЙ-СЪРВИС ЕООД"/>
    <x v="4"/>
    <n v="2"/>
    <n v="1"/>
    <n v="1637.5382258"/>
    <n v="272.92303763333331"/>
    <s v="Romania"/>
    <s v="01 Dec 2025 12:16"/>
    <s v="30 Nov 2025"/>
    <s v="Dec"/>
    <n v="0"/>
    <n v="0"/>
    <n v="0"/>
    <n v="6"/>
    <n v="0"/>
    <n v="6"/>
    <n v="0"/>
    <s v="01.12.2025"/>
    <x v="13"/>
    <s v="23.08.2026"/>
    <n v="35"/>
    <x v="0"/>
  </r>
  <r>
    <s v="TO"/>
    <n v="0"/>
    <n v="0"/>
    <n v="5"/>
    <n v="9313"/>
    <s v="1184391.226358"/>
    <s v="27 Jul 2026"/>
    <s v="27"/>
    <s v="Jul"/>
    <s v="01 Aug 2026"/>
    <s v="01"/>
    <s v="Aug"/>
    <n v="5"/>
    <n v="-26"/>
    <n v="4"/>
    <n v="0"/>
    <s v="СЛР-ХОЛИДЕЙ-СЪРВИС ЕООД"/>
    <x v="5"/>
    <n v="2"/>
    <n v="1"/>
    <n v="1679.471221"/>
    <n v="335.8942442"/>
    <s v="Romania"/>
    <s v="01 Jan 2026 04:11"/>
    <s v="31 Dec 2025"/>
    <s v="Jan"/>
    <n v="0"/>
    <n v="0"/>
    <n v="4"/>
    <n v="0"/>
    <n v="0"/>
    <n v="4"/>
    <n v="-1"/>
    <s v="01.01.2025"/>
    <x v="20"/>
    <s v="27.07.2026"/>
    <n v="31"/>
    <x v="0"/>
  </r>
  <r>
    <s v="TO"/>
    <n v="0"/>
    <n v="1"/>
    <n v="5"/>
    <n v="9291"/>
    <s v="1184275.226283"/>
    <s v="10 Jul 2026"/>
    <s v="10"/>
    <s v="Jul"/>
    <s v="16 Jul 2026"/>
    <s v="16"/>
    <s v="Jul"/>
    <n v="6"/>
    <n v="6"/>
    <n v="0"/>
    <n v="0"/>
    <s v="СЛР-ХОЛИДЕЙ-СЪРВИС ЕООД"/>
    <x v="5"/>
    <n v="3"/>
    <n v="1"/>
    <n v="2720.7551129999997"/>
    <n v="453.45918549999993"/>
    <s v="Romania"/>
    <s v="31 Dec 2025 13:44"/>
    <s v="31 Dec 2025"/>
    <s v="Dec"/>
    <n v="0"/>
    <n v="0"/>
    <n v="6"/>
    <n v="0"/>
    <n v="0"/>
    <n v="6"/>
    <n v="0"/>
    <s v="31.12.2025"/>
    <x v="18"/>
    <s v="10.07.2026"/>
    <n v="28"/>
    <x v="0"/>
  </r>
  <r>
    <s v="TOPOLA SKIES"/>
    <n v="0"/>
    <n v="7"/>
    <n v="0"/>
    <n v="10263"/>
    <s v="483193"/>
    <s v="18 Jun 2026"/>
    <s v="18"/>
    <s v="Jun"/>
    <s v="25 Jun 2026"/>
    <s v="25"/>
    <s v="Jun"/>
    <n v="7"/>
    <n v="7"/>
    <n v="0"/>
    <n v="0"/>
    <s v="TOPOLA SKIES"/>
    <x v="4"/>
    <n v="2"/>
    <n v="2"/>
    <n v="2614.065483669724"/>
    <n v="373.4379262385321"/>
    <m/>
    <s v="27 Feb 2026 21:23"/>
    <s v="27 Feb 2026"/>
    <s v="Feb"/>
    <n v="0"/>
    <n v="7"/>
    <n v="0"/>
    <n v="0"/>
    <n v="0"/>
    <n v="7"/>
    <n v="0"/>
    <s v="27.02.2025"/>
    <x v="8"/>
    <s v="18.06.2026"/>
    <n v="25"/>
    <x v="0"/>
  </r>
  <r>
    <s v="TO"/>
    <n v="0"/>
    <n v="0"/>
    <n v="5"/>
    <n v="8067"/>
    <s v="0046"/>
    <s v="01 Aug 2026"/>
    <s v="01"/>
    <s v="Aug"/>
    <s v="06 Aug 2026"/>
    <s v="06"/>
    <s v="Aug"/>
    <n v="5"/>
    <n v="5"/>
    <n v="0"/>
    <n v="0"/>
    <s v="ТЕДИ - КАМ - ЕООД"/>
    <x v="6"/>
    <n v="2"/>
    <n v="1"/>
    <n v="1446.1407019999999"/>
    <n v="289.22814039999997"/>
    <s v="Romania"/>
    <s v="27 Oct 2025 16:03"/>
    <s v="16 Oct 2025"/>
    <s v="Oct"/>
    <n v="0"/>
    <n v="0"/>
    <n v="0"/>
    <n v="5"/>
    <n v="0"/>
    <n v="5"/>
    <n v="0"/>
    <s v="27.10.2025"/>
    <x v="4"/>
    <s v="01.08.2026"/>
    <n v="31"/>
    <x v="0"/>
  </r>
  <r>
    <s v="TO"/>
    <n v="0"/>
    <n v="1"/>
    <n v="5"/>
    <n v="9290"/>
    <s v="1184275.226282"/>
    <s v="10 Jul 2026"/>
    <s v="10"/>
    <s v="Jul"/>
    <s v="16 Jul 2026"/>
    <s v="16"/>
    <s v="Jul"/>
    <n v="6"/>
    <n v="6"/>
    <n v="0"/>
    <n v="0"/>
    <s v="СЛР-ХОЛИДЕЙ-СЪРВИС ЕООД"/>
    <x v="5"/>
    <n v="2"/>
    <n v="1"/>
    <n v="2015.3654652"/>
    <n v="335.8942442"/>
    <s v="Romania"/>
    <s v="31 Dec 2025 13:44"/>
    <s v="31 Dec 2025"/>
    <s v="Dec"/>
    <n v="0"/>
    <n v="0"/>
    <n v="6"/>
    <n v="0"/>
    <n v="0"/>
    <n v="6"/>
    <n v="0"/>
    <s v="31.12.2025"/>
    <x v="18"/>
    <s v="10.07.2026"/>
    <n v="28"/>
    <x v="0"/>
  </r>
  <r>
    <s v="TO"/>
    <n v="0"/>
    <n v="6"/>
    <n v="0"/>
    <n v="8326"/>
    <s v="1174442.220950"/>
    <s v="29 Jun 2026"/>
    <s v="29"/>
    <s v="Jun"/>
    <s v="05 Jul 2026"/>
    <s v="05"/>
    <s v="Jul"/>
    <n v="6"/>
    <n v="-24"/>
    <n v="2"/>
    <n v="4"/>
    <s v="СЛР-ХОЛИДЕЙ-СЪРВИС ЕООД"/>
    <x v="5"/>
    <n v="2"/>
    <n v="0"/>
    <n v="1705.3272935999998"/>
    <n v="284.22121559999999"/>
    <s v="Romania"/>
    <s v="11 Nov 2025 10:38"/>
    <s v="11 Nov 2025"/>
    <s v="Nov"/>
    <n v="0"/>
    <n v="2"/>
    <n v="4"/>
    <n v="0"/>
    <n v="0"/>
    <n v="6"/>
    <n v="0"/>
    <s v="11.11.2025"/>
    <x v="11"/>
    <s v="29.06.2026"/>
    <n v="27"/>
    <x v="0"/>
  </r>
  <r>
    <s v="TO"/>
    <n v="0"/>
    <n v="5"/>
    <n v="0"/>
    <n v="9128"/>
    <s v="1182540.225086"/>
    <s v="22 Jun 2026"/>
    <s v="22"/>
    <s v="Jun"/>
    <s v="27 Jun 2026"/>
    <s v="27"/>
    <s v="Jun"/>
    <n v="5"/>
    <n v="5"/>
    <n v="0"/>
    <n v="0"/>
    <s v="СЛР-ХОЛИДЕЙ-СЪРВИС ЕООД"/>
    <x v="2"/>
    <n v="2"/>
    <n v="1"/>
    <n v="1233.933147"/>
    <n v="246.78662939999998"/>
    <s v="Romania"/>
    <s v="16 Dec 2025 21:13"/>
    <s v="16 Dec 2025"/>
    <s v="Dec"/>
    <n v="0"/>
    <n v="5"/>
    <n v="0"/>
    <n v="0"/>
    <n v="0"/>
    <n v="5"/>
    <n v="0"/>
    <s v="16.12.2025"/>
    <x v="10"/>
    <s v="22.06.2026"/>
    <n v="26"/>
    <x v="0"/>
  </r>
  <r>
    <s v="TO"/>
    <n v="0"/>
    <n v="7"/>
    <n v="0"/>
    <n v="9611"/>
    <s v="18609"/>
    <s v="21 Jun 2026"/>
    <s v="21"/>
    <s v="Jun"/>
    <s v="28 Jun 2026"/>
    <s v="28"/>
    <s v="Jun"/>
    <n v="7"/>
    <n v="7"/>
    <n v="0"/>
    <n v="0"/>
    <s v="КЛУБ МАГЕЛАН - ООД"/>
    <x v="4"/>
    <n v="2"/>
    <n v="2"/>
    <n v="2351.8660166999998"/>
    <n v="335.98085952857139"/>
    <s v="Romania"/>
    <s v="20 Jan 2026 16:52"/>
    <s v="20 Jan 2026"/>
    <s v="Jan"/>
    <n v="0"/>
    <n v="7"/>
    <n v="0"/>
    <n v="0"/>
    <n v="0"/>
    <n v="7"/>
    <n v="0"/>
    <s v="20.01.2025"/>
    <x v="2"/>
    <s v="21.06.2026"/>
    <n v="26"/>
    <x v="0"/>
  </r>
  <r>
    <s v="TO"/>
    <n v="0"/>
    <n v="0"/>
    <n v="3"/>
    <n v="9029"/>
    <s v="0690"/>
    <s v="17 Aug 2026"/>
    <s v="17"/>
    <s v="Aug"/>
    <s v="20 Aug 2026"/>
    <s v="20"/>
    <s v="Aug"/>
    <n v="3"/>
    <n v="3"/>
    <n v="0"/>
    <n v="0"/>
    <s v="АВАТАР ТУР - ООД"/>
    <x v="2"/>
    <n v="2"/>
    <n v="2"/>
    <n v="0"/>
    <n v="0"/>
    <s v="Israel"/>
    <s v="05 Dec 2025 12:40"/>
    <s v="05 Dec 2025"/>
    <s v="Dec"/>
    <n v="0"/>
    <n v="0"/>
    <n v="0"/>
    <n v="3"/>
    <n v="0"/>
    <n v="3"/>
    <n v="0"/>
    <s v="05.12.2025"/>
    <x v="13"/>
    <s v="17.08.2026"/>
    <n v="34"/>
    <x v="1"/>
  </r>
  <r>
    <s v="TOPOLA SKIES"/>
    <n v="0"/>
    <n v="0"/>
    <n v="6"/>
    <n v="9610"/>
    <s v="451668"/>
    <s v="23 Jul 2026"/>
    <s v="23"/>
    <s v="Jul"/>
    <s v="29 Jul 2026"/>
    <s v="29"/>
    <s v="Jul"/>
    <n v="6"/>
    <n v="6"/>
    <n v="0"/>
    <n v="0"/>
    <s v="TOPOLA SKIES"/>
    <x v="1"/>
    <n v="4"/>
    <n v="2"/>
    <n v="4476.5180587155965"/>
    <n v="746.08634311926596"/>
    <m/>
    <s v="20 Jan 2026 16:23"/>
    <s v="20 Jan 2026"/>
    <s v="Jan"/>
    <n v="0"/>
    <n v="0"/>
    <n v="6"/>
    <n v="0"/>
    <n v="0"/>
    <n v="6"/>
    <n v="0"/>
    <s v="20.01.2025"/>
    <x v="2"/>
    <s v="23.07.2026"/>
    <n v="30"/>
    <x v="0"/>
  </r>
  <r>
    <s v="TO"/>
    <n v="0"/>
    <n v="0"/>
    <n v="5"/>
    <n v="8065"/>
    <s v="0043"/>
    <s v="01 Aug 2026"/>
    <s v="01"/>
    <s v="Aug"/>
    <s v="06 Aug 2026"/>
    <s v="06"/>
    <s v="Aug"/>
    <n v="5"/>
    <n v="5"/>
    <n v="0"/>
    <n v="0"/>
    <s v="ТЕДИ - КАМ - ЕООД"/>
    <x v="4"/>
    <n v="2"/>
    <n v="2"/>
    <n v="1851.4864694999999"/>
    <n v="370.2972939"/>
    <s v="Romania"/>
    <s v="27 Oct 2025 16:02"/>
    <s v="16 Oct 2025"/>
    <s v="Oct"/>
    <n v="0"/>
    <n v="0"/>
    <n v="0"/>
    <n v="5"/>
    <n v="0"/>
    <n v="5"/>
    <n v="0"/>
    <s v="27.10.2025"/>
    <x v="4"/>
    <s v="01.08.2026"/>
    <n v="31"/>
    <x v="0"/>
  </r>
  <r>
    <s v="TO"/>
    <n v="0"/>
    <n v="0"/>
    <n v="5"/>
    <n v="9502"/>
    <s v="NT314208"/>
    <s v="09 Aug 2026"/>
    <s v="09"/>
    <s v="Aug"/>
    <s v="14 Aug 2026"/>
    <s v="14"/>
    <s v="Aug"/>
    <n v="5"/>
    <n v="5"/>
    <n v="0"/>
    <n v="0"/>
    <s v="НОВОТОН - ЕООД"/>
    <x v="4"/>
    <n v="2"/>
    <n v="2"/>
    <n v="1993.9686850000001"/>
    <n v="398.79373700000002"/>
    <s v="Bulgaria"/>
    <s v="14 Jan 2026 15:29"/>
    <s v="14 Jan 2026"/>
    <s v="Jan"/>
    <n v="0"/>
    <n v="0"/>
    <n v="0"/>
    <n v="5"/>
    <n v="0"/>
    <n v="5"/>
    <n v="0"/>
    <s v="14.01.2025"/>
    <x v="7"/>
    <s v="09.08.2026"/>
    <n v="33"/>
    <x v="0"/>
  </r>
  <r>
    <s v="TO"/>
    <n v="0"/>
    <n v="0"/>
    <n v="5"/>
    <n v="8068"/>
    <s v="0047"/>
    <s v="01 Aug 2026"/>
    <s v="01"/>
    <s v="Aug"/>
    <s v="06 Aug 2026"/>
    <s v="06"/>
    <s v="Aug"/>
    <n v="5"/>
    <n v="5"/>
    <n v="0"/>
    <n v="0"/>
    <s v="ТЕДИ - КАМ - ЕООД"/>
    <x v="6"/>
    <n v="2"/>
    <n v="1"/>
    <n v="1446.1407019999999"/>
    <n v="289.22814039999997"/>
    <s v="Romania"/>
    <s v="27 Oct 2025 16:03"/>
    <s v="16 Oct 2025"/>
    <s v="Oct"/>
    <n v="0"/>
    <n v="0"/>
    <n v="0"/>
    <n v="5"/>
    <n v="0"/>
    <n v="5"/>
    <n v="0"/>
    <s v="27.10.2025"/>
    <x v="4"/>
    <s v="01.08.2026"/>
    <n v="31"/>
    <x v="0"/>
  </r>
  <r>
    <s v="TO"/>
    <n v="0"/>
    <n v="5"/>
    <n v="0"/>
    <n v="8129"/>
    <s v="0255"/>
    <s v="01 Jul 2026"/>
    <s v="01"/>
    <s v="Jul"/>
    <s v="06 Jul 2026"/>
    <s v="06"/>
    <s v="Jul"/>
    <n v="5"/>
    <n v="5"/>
    <n v="0"/>
    <n v="0"/>
    <s v="ТЕДИ - КАМ - ЕООД"/>
    <x v="6"/>
    <n v="2"/>
    <n v="0"/>
    <n v="1306.298857"/>
    <n v="261.25977139999998"/>
    <s v="Romania"/>
    <s v="03 Nov 2025 16:15"/>
    <s v="03 Nov 2025"/>
    <s v="Nov"/>
    <n v="0"/>
    <n v="0"/>
    <n v="5"/>
    <n v="0"/>
    <n v="0"/>
    <n v="5"/>
    <n v="0"/>
    <s v="03.11.2025"/>
    <x v="3"/>
    <s v="01.07.2026"/>
    <n v="27"/>
    <x v="0"/>
  </r>
  <r>
    <s v="TO"/>
    <n v="0"/>
    <n v="5"/>
    <n v="0"/>
    <n v="9082"/>
    <s v="1970"/>
    <s v="06 Jul 2026"/>
    <s v="06"/>
    <s v="Jul"/>
    <s v="11 Jul 2026"/>
    <s v="11"/>
    <s v="Jul"/>
    <n v="5"/>
    <n v="5"/>
    <n v="0"/>
    <n v="0"/>
    <s v="ТЕДИ - КАМ - ЕООД"/>
    <x v="3"/>
    <n v="2"/>
    <n v="1"/>
    <n v="1397.244952"/>
    <n v="279.44899040000001"/>
    <s v="Romania"/>
    <s v="11 Dec 2025 14:20"/>
    <s v="11 Dec 2025"/>
    <s v="Dec"/>
    <n v="0"/>
    <n v="0"/>
    <n v="5"/>
    <n v="0"/>
    <n v="0"/>
    <n v="5"/>
    <n v="0"/>
    <s v="11.12.2025"/>
    <x v="16"/>
    <s v="06.07.2026"/>
    <n v="28"/>
    <x v="0"/>
  </r>
  <r>
    <s v="TO"/>
    <n v="0"/>
    <n v="5"/>
    <n v="0"/>
    <n v="9012"/>
    <s v="0712"/>
    <s v="25 Aug 2026"/>
    <s v="25"/>
    <s v="Aug"/>
    <s v="30 Aug 2026"/>
    <s v="30"/>
    <s v="Aug"/>
    <n v="5"/>
    <n v="5"/>
    <n v="0"/>
    <n v="0"/>
    <s v="ТЕДИ - КАМ - ЕООД"/>
    <x v="4"/>
    <n v="2"/>
    <n v="2"/>
    <n v="1676.6352675000001"/>
    <n v="335.32705350000003"/>
    <s v="Israel"/>
    <s v="04 Dec 2025 10:28"/>
    <s v="18 Nov 2025"/>
    <s v="Dec"/>
    <n v="0"/>
    <n v="0"/>
    <n v="0"/>
    <n v="5"/>
    <n v="0"/>
    <n v="5"/>
    <n v="0"/>
    <s v="04.12.2025"/>
    <x v="13"/>
    <s v="25.08.2026"/>
    <n v="35"/>
    <x v="0"/>
  </r>
  <r>
    <s v="TO"/>
    <n v="0"/>
    <n v="0"/>
    <n v="5"/>
    <n v="9346"/>
    <s v="2802"/>
    <s v="18 Aug 2026"/>
    <s v="18"/>
    <s v="Aug"/>
    <s v="23 Aug 2026"/>
    <s v="23"/>
    <s v="Aug"/>
    <n v="5"/>
    <n v="5"/>
    <n v="0"/>
    <n v="0"/>
    <s v="ТЕДИ - КАМ - ЕООД"/>
    <x v="0"/>
    <n v="2"/>
    <n v="2"/>
    <n v="2041.1041879999998"/>
    <n v="408.22083759999998"/>
    <s v="Israel"/>
    <s v="05 Jan 2026 08:59"/>
    <s v="31 Dec 2025"/>
    <s v="Jan"/>
    <n v="0"/>
    <n v="0"/>
    <n v="0"/>
    <n v="5"/>
    <n v="0"/>
    <n v="5"/>
    <n v="0"/>
    <s v="05.01.2025"/>
    <x v="1"/>
    <s v="18.08.2026"/>
    <n v="34"/>
    <x v="0"/>
  </r>
  <r>
    <s v="TO"/>
    <n v="0"/>
    <n v="7"/>
    <n v="0"/>
    <n v="9402"/>
    <s v="3103"/>
    <s v="16 Jun 2026"/>
    <s v="16"/>
    <s v="Jun"/>
    <s v="23 Jun 2026"/>
    <s v="23"/>
    <s v="Jun"/>
    <n v="7"/>
    <n v="7"/>
    <n v="0"/>
    <n v="0"/>
    <s v="ТЕДИ - КАМ - ЕООД"/>
    <x v="3"/>
    <n v="1"/>
    <n v="1"/>
    <n v="1243.125548"/>
    <n v="177.58936399999999"/>
    <s v="Ukraine"/>
    <s v="09 Jan 2026 09:26"/>
    <s v="08 Jan 2026"/>
    <s v="Jan"/>
    <n v="0"/>
    <n v="7"/>
    <n v="0"/>
    <n v="0"/>
    <n v="0"/>
    <n v="7"/>
    <n v="0"/>
    <s v="09.01.2025"/>
    <x v="1"/>
    <s v="16.06.2026"/>
    <n v="25"/>
    <x v="0"/>
  </r>
  <r>
    <s v="TO"/>
    <n v="0"/>
    <n v="0"/>
    <n v="5"/>
    <n v="9612"/>
    <s v="2321099"/>
    <s v="13 Jul 2026"/>
    <s v="13"/>
    <s v="Jul"/>
    <s v="18 Jul 2026"/>
    <s v="18"/>
    <s v="Jul"/>
    <n v="5"/>
    <n v="5"/>
    <n v="0"/>
    <n v="0"/>
    <s v="ТУРИСТИЧЕСКА АГЕНЦИЯ СОЛВЕКС - ЕООД"/>
    <x v="4"/>
    <n v="2"/>
    <n v="2"/>
    <n v="1993.9686850000001"/>
    <n v="398.79373700000002"/>
    <s v="Romania"/>
    <s v="20 Jan 2026 17:48"/>
    <s v="20 Jan 2026"/>
    <s v="Jan"/>
    <n v="0"/>
    <n v="0"/>
    <n v="5"/>
    <n v="0"/>
    <n v="0"/>
    <n v="5"/>
    <n v="0"/>
    <s v="20.01.2025"/>
    <x v="2"/>
    <s v="13.07.2026"/>
    <n v="29"/>
    <x v="0"/>
  </r>
  <r>
    <s v="TOPOLA SKIES"/>
    <n v="0"/>
    <n v="5"/>
    <n v="0"/>
    <n v="9936"/>
    <s v="462118"/>
    <s v="20 Jun 2026"/>
    <s v="20"/>
    <s v="Jun"/>
    <s v="25 Jun 2026"/>
    <s v="25"/>
    <s v="Jun"/>
    <n v="5"/>
    <n v="5"/>
    <n v="0"/>
    <n v="0"/>
    <s v="TOPOLA SKIES"/>
    <x v="4"/>
    <n v="2"/>
    <n v="1"/>
    <n v="1493.787591743119"/>
    <n v="298.75751834862382"/>
    <m/>
    <s v="01 Feb 2026 13:43"/>
    <s v="01 Feb 2026"/>
    <s v="Feb"/>
    <n v="0"/>
    <n v="5"/>
    <n v="0"/>
    <n v="0"/>
    <n v="0"/>
    <n v="5"/>
    <n v="0"/>
    <s v="01.02.2025"/>
    <x v="0"/>
    <s v="20.06.2026"/>
    <n v="25"/>
    <x v="0"/>
  </r>
  <r>
    <s v="TO"/>
    <n v="0"/>
    <n v="0"/>
    <n v="5"/>
    <n v="9742"/>
    <s v="1236202.230890"/>
    <s v="17 Aug 2026"/>
    <s v="17"/>
    <s v="Aug"/>
    <s v="22 Aug 2026"/>
    <s v="22"/>
    <s v="Aug"/>
    <n v="5"/>
    <n v="5"/>
    <n v="0"/>
    <n v="0"/>
    <s v="СЛР-ХОЛИДЕЙ-СЪРВИС ЕООД"/>
    <x v="2"/>
    <n v="3"/>
    <n v="1"/>
    <n v="2187.3024805"/>
    <n v="437.4604961"/>
    <s v="Romania"/>
    <s v="26 Jan 2026 13:25"/>
    <s v="26 Jan 2026"/>
    <s v="Jan"/>
    <n v="0"/>
    <n v="0"/>
    <n v="0"/>
    <n v="5"/>
    <n v="0"/>
    <n v="5"/>
    <n v="0"/>
    <s v="26.01.2025"/>
    <x v="0"/>
    <s v="17.08.2026"/>
    <n v="34"/>
    <x v="0"/>
  </r>
  <r>
    <s v="BOOKING"/>
    <n v="0"/>
    <n v="5"/>
    <n v="0"/>
    <n v="9613"/>
    <s v="6141003534"/>
    <s v="19 Jun 2026"/>
    <s v="19"/>
    <s v="Jun"/>
    <s v="24 Jun 2026"/>
    <s v="24"/>
    <s v="Jun"/>
    <n v="5"/>
    <n v="5"/>
    <n v="0"/>
    <n v="0"/>
    <s v="BOOKING"/>
    <x v="0"/>
    <n v="2"/>
    <n v="1"/>
    <n v="1991.1784871559632"/>
    <n v="398.23569743119259"/>
    <s v="Romania"/>
    <s v="20 Jan 2026 18:26"/>
    <s v="20 Jan 2026"/>
    <s v="Jan"/>
    <n v="0"/>
    <n v="5"/>
    <n v="0"/>
    <n v="0"/>
    <n v="0"/>
    <n v="5"/>
    <n v="0"/>
    <s v="20.01.2025"/>
    <x v="2"/>
    <s v="19.06.2026"/>
    <n v="25"/>
    <x v="0"/>
  </r>
  <r>
    <s v="TO"/>
    <n v="0"/>
    <n v="0"/>
    <n v="7"/>
    <n v="9743"/>
    <s v="2322513"/>
    <s v="20 Jul 2026"/>
    <s v="20"/>
    <s v="Jul"/>
    <s v="27 Jul 2026"/>
    <s v="27"/>
    <s v="Jul"/>
    <n v="7"/>
    <n v="7"/>
    <n v="0"/>
    <n v="0"/>
    <s v="ТУРИСТИЧЕСКА АГЕНЦИЯ СОЛВЕКС - ЕООД"/>
    <x v="3"/>
    <n v="2"/>
    <n v="0"/>
    <n v="2233.2449271999999"/>
    <n v="319.03498959999996"/>
    <s v="Romania"/>
    <s v="26 Jan 2026 14:10"/>
    <s v="26 Jan 2026"/>
    <s v="Jan"/>
    <n v="0"/>
    <n v="0"/>
    <n v="7"/>
    <n v="0"/>
    <n v="0"/>
    <n v="7"/>
    <n v="0"/>
    <s v="26.01.2025"/>
    <x v="0"/>
    <s v="20.07.2026"/>
    <n v="30"/>
    <x v="0"/>
  </r>
  <r>
    <s v="TO"/>
    <n v="0"/>
    <n v="0"/>
    <n v="6"/>
    <n v="9744"/>
    <s v="18850"/>
    <s v="24 Jul 2026"/>
    <s v="24"/>
    <s v="Jul"/>
    <s v="30 Jul 2026"/>
    <s v="30"/>
    <s v="Jul"/>
    <n v="6"/>
    <n v="6"/>
    <n v="0"/>
    <n v="0"/>
    <s v="КЛУБ МАГЕЛАН - ООД"/>
    <x v="4"/>
    <n v="3"/>
    <n v="1"/>
    <n v="2584.1599458000001"/>
    <n v="430.69332430000003"/>
    <s v="Romania"/>
    <s v="26 Jan 2026 14:37"/>
    <s v="26 Jan 2026"/>
    <s v="Jan"/>
    <n v="0"/>
    <n v="0"/>
    <n v="6"/>
    <n v="0"/>
    <n v="0"/>
    <n v="6"/>
    <n v="0"/>
    <s v="26.01.2025"/>
    <x v="0"/>
    <s v="24.07.2026"/>
    <n v="30"/>
    <x v="0"/>
  </r>
  <r>
    <s v="BOOKING"/>
    <n v="0"/>
    <n v="5"/>
    <n v="0"/>
    <n v="9614"/>
    <s v="5414236199"/>
    <s v="19 Jun 2026"/>
    <s v="19"/>
    <s v="Jun"/>
    <s v="24 Jun 2026"/>
    <s v="24"/>
    <s v="Jun"/>
    <n v="5"/>
    <n v="5"/>
    <n v="0"/>
    <n v="0"/>
    <s v="BOOKING"/>
    <x v="0"/>
    <n v="2"/>
    <n v="2"/>
    <n v="2627.2718220183483"/>
    <n v="525.45436440366962"/>
    <s v="Romania"/>
    <s v="20 Jan 2026 20:04"/>
    <s v="20 Jan 2026"/>
    <s v="Jan"/>
    <n v="0"/>
    <n v="5"/>
    <n v="0"/>
    <n v="0"/>
    <n v="0"/>
    <n v="5"/>
    <n v="0"/>
    <s v="20.01.2025"/>
    <x v="2"/>
    <s v="19.06.2026"/>
    <n v="25"/>
    <x v="0"/>
  </r>
  <r>
    <s v="TO"/>
    <n v="0"/>
    <n v="0"/>
    <n v="5"/>
    <n v="9615"/>
    <s v="2321152"/>
    <s v="27 Jul 2026"/>
    <s v="27"/>
    <s v="Jul"/>
    <s v="01 Aug 2026"/>
    <s v="01"/>
    <s v="Aug"/>
    <n v="5"/>
    <n v="-26"/>
    <n v="4"/>
    <n v="0"/>
    <s v="ТУРИСТИЧЕСКА АГЕНЦИЯ СОЛВЕКС - ЕООД"/>
    <x v="1"/>
    <n v="3"/>
    <n v="2"/>
    <n v="2826.0765584999999"/>
    <n v="565.21531170000003"/>
    <m/>
    <s v="20 Jan 2026 20:36"/>
    <s v="20 Jan 2026"/>
    <s v="Jan"/>
    <n v="0"/>
    <n v="0"/>
    <n v="4"/>
    <n v="0"/>
    <n v="0"/>
    <n v="4"/>
    <n v="-1"/>
    <s v="20.01.2025"/>
    <x v="2"/>
    <s v="27.07.2026"/>
    <n v="31"/>
    <x v="0"/>
  </r>
  <r>
    <s v="BOOKING"/>
    <n v="0"/>
    <n v="5"/>
    <n v="0"/>
    <n v="9937"/>
    <s v="5678877057"/>
    <s v="01 Sep 2026"/>
    <s v="01"/>
    <s v="Sep"/>
    <s v="06 Sep 2026"/>
    <s v="06"/>
    <s v="Sep"/>
    <n v="5"/>
    <n v="5"/>
    <n v="0"/>
    <n v="0"/>
    <s v="BOOKING"/>
    <x v="6"/>
    <n v="2"/>
    <n v="2"/>
    <n v="2334.8842087155958"/>
    <n v="466.97684174311922"/>
    <m/>
    <s v="01 Feb 2026 15:04"/>
    <s v="01 Feb 2026"/>
    <s v="Feb"/>
    <n v="0"/>
    <n v="0"/>
    <n v="0"/>
    <n v="0"/>
    <n v="5"/>
    <n v="5"/>
    <n v="0"/>
    <s v="01.02.2025"/>
    <x v="0"/>
    <s v="01.09.2026"/>
    <n v="36"/>
    <x v="0"/>
  </r>
  <r>
    <s v="BOOKING"/>
    <n v="0"/>
    <n v="3"/>
    <n v="0"/>
    <n v="9938"/>
    <s v="5995999132"/>
    <s v="03 Jul 2026"/>
    <s v="03"/>
    <s v="Jul"/>
    <s v="06 Jul 2026"/>
    <s v="06"/>
    <s v="Jul"/>
    <n v="3"/>
    <n v="3"/>
    <n v="0"/>
    <n v="0"/>
    <s v="BOOKING"/>
    <x v="6"/>
    <n v="2"/>
    <n v="0"/>
    <n v="1290.6324792660548"/>
    <n v="430.21082642201827"/>
    <m/>
    <s v="01 Feb 2026 15:08"/>
    <s v="01 Feb 2026"/>
    <s v="Feb"/>
    <n v="0"/>
    <n v="0"/>
    <n v="3"/>
    <n v="0"/>
    <n v="0"/>
    <n v="3"/>
    <n v="0"/>
    <s v="01.02.2025"/>
    <x v="0"/>
    <s v="03.07.2026"/>
    <n v="27"/>
    <x v="0"/>
  </r>
  <r>
    <s v="ITAKA"/>
    <n v="0"/>
    <n v="10"/>
    <n v="0"/>
    <n v="8969"/>
    <s v="13541356"/>
    <s v="30 Jun 2026"/>
    <s v="30"/>
    <s v="Jun"/>
    <s v="10 Jul 2026"/>
    <s v="10"/>
    <s v="Jul"/>
    <n v="10"/>
    <n v="-20"/>
    <n v="1"/>
    <n v="9"/>
    <s v="NOWA ITAKA SPOLKA Z OGRANICZONA ODPOWIEDZIALNOSCIA"/>
    <x v="3"/>
    <n v="2"/>
    <n v="1"/>
    <n v="2583.8470129999996"/>
    <n v="258.38470129999996"/>
    <s v="Poland"/>
    <s v="01 Dec 2025 12:02"/>
    <s v="26 Nov 2025"/>
    <s v="Dec"/>
    <n v="0"/>
    <n v="1"/>
    <n v="9"/>
    <n v="0"/>
    <n v="0"/>
    <n v="10"/>
    <n v="0"/>
    <s v="01.12.2025"/>
    <x v="13"/>
    <s v="30.06.2026"/>
    <n v="27"/>
    <x v="0"/>
  </r>
  <r>
    <s v="TO"/>
    <n v="0"/>
    <n v="4"/>
    <n v="1"/>
    <n v="9747"/>
    <s v="2322602"/>
    <s v="07 Jul 2026"/>
    <s v="07"/>
    <s v="Jul"/>
    <s v="12 Jul 2026"/>
    <s v="12"/>
    <s v="Jul"/>
    <n v="5"/>
    <n v="5"/>
    <n v="0"/>
    <n v="0"/>
    <s v="ТУРИСТИЧЕСКА АГЕНЦИЯ СОЛВЕКС - ЕООД"/>
    <x v="6"/>
    <n v="2"/>
    <n v="2"/>
    <n v="1871.4946104000001"/>
    <n v="374.29892208000001"/>
    <m/>
    <s v="26 Jan 2026 15:38"/>
    <s v="26 Jan 2026"/>
    <s v="Jan"/>
    <n v="0"/>
    <n v="0"/>
    <n v="5"/>
    <n v="0"/>
    <n v="0"/>
    <n v="5"/>
    <n v="0"/>
    <s v="26.01.2025"/>
    <x v="0"/>
    <s v="07.07.2026"/>
    <n v="28"/>
    <x v="0"/>
  </r>
  <r>
    <s v="TO"/>
    <n v="0"/>
    <n v="0"/>
    <n v="5"/>
    <n v="9616"/>
    <s v="2321169"/>
    <s v="28 Jul 2026"/>
    <s v="28"/>
    <s v="Jul"/>
    <s v="02 Aug 2026"/>
    <s v="02"/>
    <s v="Aug"/>
    <n v="5"/>
    <n v="-26"/>
    <n v="3"/>
    <n v="1"/>
    <s v="ТУРИСТИЧЕСКА АГЕНЦИЯ СОЛВЕКС - ЕООД"/>
    <x v="1"/>
    <n v="4"/>
    <n v="1"/>
    <n v="2826.0765584999999"/>
    <n v="565.21531170000003"/>
    <m/>
    <s v="20 Jan 2026 22:01"/>
    <s v="20 Jan 2026"/>
    <s v="Jan"/>
    <n v="0"/>
    <n v="0"/>
    <n v="3"/>
    <n v="1"/>
    <n v="0"/>
    <n v="4"/>
    <n v="-1"/>
    <s v="20.01.2025"/>
    <x v="2"/>
    <s v="28.07.2026"/>
    <n v="31"/>
    <x v="0"/>
  </r>
  <r>
    <s v="TO"/>
    <n v="0"/>
    <n v="4"/>
    <n v="1"/>
    <n v="9746"/>
    <s v="2322594"/>
    <s v="07 Jul 2026"/>
    <s v="07"/>
    <s v="Jul"/>
    <s v="12 Jul 2026"/>
    <s v="12"/>
    <s v="Jul"/>
    <n v="5"/>
    <n v="5"/>
    <n v="0"/>
    <n v="0"/>
    <s v="ТУРИСТИЧЕСКА АГЕНЦИЯ СОЛВЕКС - ЕООД"/>
    <x v="7"/>
    <n v="4"/>
    <n v="0"/>
    <n v="2888.9173763999997"/>
    <n v="577.78347527999995"/>
    <m/>
    <s v="26 Jan 2026 15:08"/>
    <s v="26 Jan 2026"/>
    <s v="Jan"/>
    <n v="0"/>
    <n v="0"/>
    <n v="5"/>
    <n v="0"/>
    <n v="0"/>
    <n v="5"/>
    <n v="0"/>
    <s v="26.01.2025"/>
    <x v="0"/>
    <s v="07.07.2026"/>
    <n v="28"/>
    <x v="0"/>
  </r>
  <r>
    <s v="TO"/>
    <n v="0"/>
    <n v="4"/>
    <n v="1"/>
    <n v="9749"/>
    <s v="0745"/>
    <s v="07 Jul 2026"/>
    <s v="07"/>
    <s v="Jul"/>
    <s v="12 Jul 2026"/>
    <s v="12"/>
    <s v="Jul"/>
    <n v="5"/>
    <n v="5"/>
    <n v="0"/>
    <n v="0"/>
    <s v="АВАТАР ТУР - ООД"/>
    <x v="4"/>
    <n v="2"/>
    <n v="2"/>
    <n v="1918.5909968000001"/>
    <n v="383.71819936000003"/>
    <s v="Israel"/>
    <s v="26 Jan 2026 15:38"/>
    <s v="26 Jan 2026"/>
    <s v="Jan"/>
    <n v="0"/>
    <n v="0"/>
    <n v="5"/>
    <n v="0"/>
    <n v="0"/>
    <n v="5"/>
    <n v="0"/>
    <s v="26.01.2025"/>
    <x v="0"/>
    <s v="07.07.2026"/>
    <n v="28"/>
    <x v="0"/>
  </r>
  <r>
    <s v="TOPOLA SKIES"/>
    <n v="0"/>
    <n v="0"/>
    <n v="5"/>
    <n v="9318"/>
    <s v="436034"/>
    <s v="24 Jul 2026"/>
    <s v="24"/>
    <s v="Jul"/>
    <s v="29 Jul 2026"/>
    <s v="29"/>
    <s v="Jul"/>
    <n v="5"/>
    <n v="5"/>
    <n v="0"/>
    <n v="0"/>
    <s v="TOPOLA SKIES"/>
    <x v="4"/>
    <n v="2"/>
    <n v="2"/>
    <n v="2394.2768444954122"/>
    <n v="478.85536889908252"/>
    <m/>
    <s v="01 Jan 2026 23:43"/>
    <s v="01 Jan 2026"/>
    <s v="Jan"/>
    <n v="0"/>
    <n v="0"/>
    <n v="5"/>
    <n v="0"/>
    <n v="0"/>
    <n v="5"/>
    <n v="0"/>
    <s v="01.01.2025"/>
    <x v="20"/>
    <s v="24.07.2026"/>
    <n v="30"/>
    <x v="0"/>
  </r>
  <r>
    <s v="TOPOLA SKIES"/>
    <n v="0"/>
    <n v="0"/>
    <n v="5"/>
    <n v="9276"/>
    <s v="434963"/>
    <s v="14 Aug 2026"/>
    <s v="14"/>
    <s v="Aug"/>
    <s v="19 Aug 2026"/>
    <s v="19"/>
    <s v="Aug"/>
    <n v="5"/>
    <n v="5"/>
    <n v="0"/>
    <n v="0"/>
    <s v="TOPOLA SKIES"/>
    <x v="4"/>
    <n v="2"/>
    <n v="1"/>
    <n v="1778.638979357798"/>
    <n v="355.72779587155958"/>
    <m/>
    <s v="30 Dec 2025 20:08"/>
    <s v="30 Dec 2025"/>
    <s v="Dec"/>
    <n v="0"/>
    <n v="0"/>
    <n v="0"/>
    <n v="5"/>
    <n v="0"/>
    <n v="5"/>
    <n v="0"/>
    <s v="30.12.2025"/>
    <x v="18"/>
    <s v="14.08.2026"/>
    <n v="33"/>
    <x v="0"/>
  </r>
  <r>
    <s v="TOPOLA SKIES"/>
    <n v="0"/>
    <n v="5"/>
    <n v="0"/>
    <n v="9508"/>
    <s v="446829"/>
    <s v="22 Jun 2026"/>
    <s v="22"/>
    <s v="Jun"/>
    <s v="27 Jun 2026"/>
    <s v="27"/>
    <s v="Jun"/>
    <n v="5"/>
    <n v="5"/>
    <n v="0"/>
    <n v="0"/>
    <s v="TOPOLA SKIES"/>
    <x v="4"/>
    <n v="3"/>
    <n v="1"/>
    <n v="2065.3026498165136"/>
    <n v="413.05694128440365"/>
    <m/>
    <s v="14 Jan 2026 21:13"/>
    <s v="14 Jan 2026"/>
    <s v="Jan"/>
    <n v="0"/>
    <n v="5"/>
    <n v="0"/>
    <n v="0"/>
    <n v="0"/>
    <n v="5"/>
    <n v="0"/>
    <s v="14.01.2025"/>
    <x v="7"/>
    <s v="22.06.2026"/>
    <n v="26"/>
    <x v="0"/>
  </r>
  <r>
    <s v="TO"/>
    <n v="0"/>
    <n v="0"/>
    <n v="7"/>
    <n v="9748"/>
    <s v="99809"/>
    <s v="15 Jul 2026"/>
    <s v="15"/>
    <s v="Jul"/>
    <s v="22 Jul 2026"/>
    <s v="22"/>
    <s v="Jul"/>
    <n v="7"/>
    <n v="7"/>
    <n v="0"/>
    <n v="0"/>
    <s v="ДЕСТИНЕЙШЪН ТУРИСТИК СЪРВИСИС - ЕООД"/>
    <x v="3"/>
    <n v="2"/>
    <n v="1"/>
    <n v="2233.2449271999999"/>
    <n v="319.03498959999996"/>
    <s v="Romania"/>
    <s v="26 Jan 2026 15:38"/>
    <s v="26 Jan 2026"/>
    <s v="Jan"/>
    <n v="0"/>
    <n v="0"/>
    <n v="7"/>
    <n v="0"/>
    <n v="0"/>
    <n v="7"/>
    <n v="0"/>
    <s v="26.01.2025"/>
    <x v="0"/>
    <s v="15.07.2026"/>
    <n v="29"/>
    <x v="0"/>
  </r>
  <r>
    <s v="BOOKING"/>
    <n v="0"/>
    <n v="0"/>
    <n v="6"/>
    <n v="10237"/>
    <s v="6527770935"/>
    <s v="20 Jul 2026"/>
    <s v="20"/>
    <s v="Jul"/>
    <s v="26 Jul 2026"/>
    <s v="26"/>
    <s v="Jul"/>
    <n v="6"/>
    <n v="6"/>
    <n v="0"/>
    <n v="0"/>
    <s v="BOOKING"/>
    <x v="0"/>
    <n v="2"/>
    <n v="2"/>
    <n v="4033.2803278899082"/>
    <n v="672.21338798165129"/>
    <s v="Romania"/>
    <s v="25 Feb 2026 18:58"/>
    <s v="25 Feb 2026"/>
    <s v="Feb"/>
    <n v="0"/>
    <n v="0"/>
    <n v="6"/>
    <n v="0"/>
    <n v="0"/>
    <n v="6"/>
    <n v="0"/>
    <s v="25.02.2025"/>
    <x v="8"/>
    <s v="20.07.2026"/>
    <n v="30"/>
    <x v="0"/>
  </r>
  <r>
    <s v="TO"/>
    <n v="0"/>
    <n v="4"/>
    <n v="1"/>
    <n v="9751"/>
    <s v="0746"/>
    <s v="07 Jul 2026"/>
    <s v="07"/>
    <s v="Jul"/>
    <s v="12 Jul 2026"/>
    <s v="12"/>
    <s v="Jul"/>
    <n v="5"/>
    <n v="5"/>
    <n v="0"/>
    <n v="0"/>
    <s v="АВАТАР ТУР - ООД"/>
    <x v="6"/>
    <n v="1"/>
    <n v="0"/>
    <n v="1048.0706221"/>
    <n v="209.61412442"/>
    <m/>
    <s v="26 Jan 2026 16:08"/>
    <s v="26 Jan 2026"/>
    <s v="Jan"/>
    <n v="0"/>
    <n v="0"/>
    <n v="5"/>
    <n v="0"/>
    <n v="0"/>
    <n v="5"/>
    <n v="0"/>
    <s v="26.01.2025"/>
    <x v="0"/>
    <s v="07.07.2026"/>
    <n v="28"/>
    <x v="0"/>
  </r>
  <r>
    <s v="TO"/>
    <n v="0"/>
    <n v="0"/>
    <n v="6"/>
    <n v="9491"/>
    <s v="52088"/>
    <s v="01 Aug 2026"/>
    <s v="01"/>
    <s v="Aug"/>
    <s v="07 Aug 2026"/>
    <s v="07"/>
    <s v="Aug"/>
    <n v="6"/>
    <n v="6"/>
    <n v="0"/>
    <n v="0"/>
    <s v="КЛУБ МАГЕЛАН - ООД"/>
    <x v="2"/>
    <n v="2"/>
    <n v="1"/>
    <n v="1944.2514864"/>
    <n v="324.0419144"/>
    <s v="Romania"/>
    <s v="14 Jan 2026 12:27"/>
    <s v="14 Jan 2026"/>
    <s v="Jan"/>
    <n v="0"/>
    <n v="0"/>
    <n v="0"/>
    <n v="6"/>
    <n v="0"/>
    <n v="6"/>
    <n v="0"/>
    <s v="14.01.2025"/>
    <x v="7"/>
    <s v="01.08.2026"/>
    <n v="31"/>
    <x v="0"/>
  </r>
  <r>
    <s v="TO"/>
    <n v="0"/>
    <n v="7"/>
    <n v="0"/>
    <n v="8347"/>
    <s v="5041284"/>
    <s v="01 Jul 2026"/>
    <s v="01"/>
    <s v="Jul"/>
    <s v="08 Jul 2026"/>
    <s v="08"/>
    <s v="Jul"/>
    <n v="7"/>
    <n v="7"/>
    <n v="0"/>
    <n v="0"/>
    <s v="ВАРНА ТУРИСТ СЕРВИЗ - ООД"/>
    <x v="4"/>
    <n v="2"/>
    <n v="1"/>
    <n v="1733.3934540999999"/>
    <n v="247.62763629999998"/>
    <s v="Romania"/>
    <s v="11 Nov 2025 13:39"/>
    <s v="10 Nov 2025"/>
    <s v="Nov"/>
    <n v="0"/>
    <n v="0"/>
    <n v="7"/>
    <n v="0"/>
    <n v="0"/>
    <n v="7"/>
    <n v="0"/>
    <s v="11.11.2025"/>
    <x v="11"/>
    <s v="01.07.2026"/>
    <n v="27"/>
    <x v="0"/>
  </r>
  <r>
    <s v="TO"/>
    <n v="0"/>
    <n v="6"/>
    <n v="0"/>
    <n v="8732"/>
    <s v="5041318"/>
    <s v="28 Jun 2026"/>
    <s v="28"/>
    <s v="Jun"/>
    <s v="04 Jul 2026"/>
    <s v="04"/>
    <s v="Jul"/>
    <n v="6"/>
    <n v="-24"/>
    <n v="3"/>
    <n v="3"/>
    <s v="ВАРНА ТУРИСТ СЕРВИЗ - ООД"/>
    <x v="4"/>
    <n v="3"/>
    <n v="1"/>
    <n v="2005.7427815999999"/>
    <n v="334.29046360000001"/>
    <s v="Romania"/>
    <s v="24 Nov 2025 09:38"/>
    <s v="22 Nov 2025"/>
    <s v="Nov"/>
    <n v="0"/>
    <n v="3"/>
    <n v="3"/>
    <n v="0"/>
    <n v="0"/>
    <n v="6"/>
    <n v="0"/>
    <s v="24.11.2025"/>
    <x v="15"/>
    <s v="28.06.2026"/>
    <n v="27"/>
    <x v="0"/>
  </r>
  <r>
    <s v="TO"/>
    <n v="0"/>
    <n v="0"/>
    <n v="5"/>
    <n v="8454"/>
    <s v="5041296"/>
    <s v="10 Aug 2026"/>
    <s v="10"/>
    <s v="Aug"/>
    <s v="15 Aug 2026"/>
    <s v="15"/>
    <s v="Aug"/>
    <n v="5"/>
    <n v="5"/>
    <n v="0"/>
    <n v="0"/>
    <s v="ВАРНА ТУРИСТ СЕРВИЗ - ООД"/>
    <x v="1"/>
    <n v="5"/>
    <n v="1"/>
    <n v="2906.8523375"/>
    <n v="581.37046750000002"/>
    <s v="Romania"/>
    <s v="13 Nov 2025 12:38"/>
    <s v="13 Nov 2025"/>
    <s v="Nov"/>
    <n v="0"/>
    <n v="0"/>
    <n v="0"/>
    <n v="5"/>
    <n v="0"/>
    <n v="5"/>
    <n v="0"/>
    <s v="13.11.2025"/>
    <x v="11"/>
    <s v="10.08.2026"/>
    <n v="33"/>
    <x v="0"/>
  </r>
  <r>
    <s v="TO"/>
    <n v="5"/>
    <n v="0"/>
    <n v="0"/>
    <n v="8439"/>
    <s v="5041292"/>
    <s v="10 Jun 2026"/>
    <s v="10"/>
    <s v="Jun"/>
    <s v="15 Jun 2026"/>
    <s v="15"/>
    <s v="Jun"/>
    <n v="5"/>
    <n v="5"/>
    <n v="0"/>
    <n v="0"/>
    <s v="ВАРНА ТУРИСТ СЕРВИЗ - ООД"/>
    <x v="6"/>
    <n v="2"/>
    <n v="0"/>
    <n v="753.58129900000006"/>
    <n v="150.71625980000002"/>
    <s v="Romania"/>
    <s v="13 Nov 2025 08:27"/>
    <s v="12 Nov 2025"/>
    <s v="Nov"/>
    <n v="0"/>
    <n v="5"/>
    <n v="0"/>
    <n v="0"/>
    <n v="0"/>
    <n v="5"/>
    <n v="0"/>
    <s v="13.11.2025"/>
    <x v="11"/>
    <s v="10.06.2026"/>
    <n v="24"/>
    <x v="0"/>
  </r>
  <r>
    <s v="TO"/>
    <n v="0"/>
    <n v="6"/>
    <n v="0"/>
    <n v="10080"/>
    <s v="1243477.234545"/>
    <s v="30 Aug 2026"/>
    <s v="30"/>
    <s v="Aug"/>
    <s v="05 Sep 2026"/>
    <s v="05"/>
    <s v="Sep"/>
    <n v="6"/>
    <n v="-25"/>
    <n v="1"/>
    <n v="4"/>
    <s v="СЛР-ХОЛИДЕЙ-СЪРВИС ЕООД"/>
    <x v="5"/>
    <n v="3"/>
    <n v="0"/>
    <n v="2587.1523656999998"/>
    <n v="431.19206094999998"/>
    <s v="Romania"/>
    <s v="14 Feb 2026 09:38"/>
    <s v="14 Feb 2026"/>
    <s v="Feb"/>
    <n v="0"/>
    <n v="0"/>
    <n v="0"/>
    <n v="1"/>
    <n v="4"/>
    <n v="5"/>
    <n v="-1"/>
    <s v="14.02.2025"/>
    <x v="9"/>
    <s v="30.08.2026"/>
    <n v="36"/>
    <x v="0"/>
  </r>
  <r>
    <s v="TO"/>
    <n v="0"/>
    <n v="3"/>
    <n v="4"/>
    <n v="9618"/>
    <s v="1190967.229749"/>
    <s v="08 Jul 2026"/>
    <s v="08"/>
    <s v="Jul"/>
    <s v="15 Jul 2026"/>
    <s v="15"/>
    <s v="Jul"/>
    <n v="7"/>
    <n v="7"/>
    <n v="0"/>
    <n v="0"/>
    <s v="СЛР-ХОЛИДЕЙ-СЪРВИС ЕООД"/>
    <x v="1"/>
    <n v="3"/>
    <n v="2"/>
    <n v="3906.2619092"/>
    <n v="558.03741560000003"/>
    <s v="Romania"/>
    <s v="21 Jan 2026 09:44"/>
    <s v="21 Jan 2026"/>
    <s v="Jan"/>
    <n v="0"/>
    <n v="0"/>
    <n v="7"/>
    <n v="0"/>
    <n v="0"/>
    <n v="7"/>
    <n v="0"/>
    <s v="21.01.2025"/>
    <x v="2"/>
    <s v="08.07.2026"/>
    <n v="28"/>
    <x v="0"/>
  </r>
  <r>
    <s v="BOOKING"/>
    <n v="0"/>
    <n v="5"/>
    <n v="0"/>
    <n v="9939"/>
    <s v="6755429515"/>
    <s v="25 Aug 2026"/>
    <s v="25"/>
    <s v="Aug"/>
    <s v="30 Aug 2026"/>
    <s v="30"/>
    <s v="Aug"/>
    <n v="5"/>
    <n v="5"/>
    <n v="0"/>
    <n v="0"/>
    <s v="BOOKING"/>
    <x v="4"/>
    <n v="2"/>
    <n v="1"/>
    <n v="2209.1907302752288"/>
    <n v="441.83814605504585"/>
    <s v="Romania"/>
    <s v="01 Feb 2026 18:48"/>
    <s v="01 Feb 2026"/>
    <s v="Feb"/>
    <n v="0"/>
    <n v="0"/>
    <n v="0"/>
    <n v="5"/>
    <n v="0"/>
    <n v="5"/>
    <n v="0"/>
    <s v="01.02.2025"/>
    <x v="0"/>
    <s v="25.08.2026"/>
    <n v="35"/>
    <x v="0"/>
  </r>
  <r>
    <s v="TO"/>
    <n v="0"/>
    <n v="0"/>
    <n v="7"/>
    <n v="9509"/>
    <s v="1188503.228304"/>
    <s v="01 Aug 2026"/>
    <s v="01"/>
    <s v="Aug"/>
    <s v="08 Aug 2026"/>
    <s v="08"/>
    <s v="Aug"/>
    <n v="7"/>
    <n v="7"/>
    <n v="0"/>
    <n v="0"/>
    <s v="СЛР-ХОЛИДЕЙ-СЪРВИС ЕООД"/>
    <x v="5"/>
    <n v="2"/>
    <n v="1"/>
    <n v="2532.2522176000002"/>
    <n v="361.75031680000001"/>
    <s v="Romania"/>
    <s v="15 Jan 2026 09:47"/>
    <s v="14 Jan 2026"/>
    <s v="Jan"/>
    <n v="0"/>
    <n v="0"/>
    <n v="0"/>
    <n v="7"/>
    <n v="0"/>
    <n v="7"/>
    <n v="0"/>
    <s v="15.01.2025"/>
    <x v="7"/>
    <s v="01.08.2026"/>
    <n v="31"/>
    <x v="0"/>
  </r>
  <r>
    <s v="INDIVIDUAL"/>
    <n v="0"/>
    <n v="7"/>
    <n v="0"/>
    <n v="9619"/>
    <s v="21012026"/>
    <s v="01 Sep 2026"/>
    <s v="01"/>
    <s v="Sep"/>
    <s v="08 Sep 2026"/>
    <s v="08"/>
    <s v="Sep"/>
    <n v="7"/>
    <n v="7"/>
    <n v="0"/>
    <n v="0"/>
    <s v="INDIVIDUAL"/>
    <x v="0"/>
    <n v="3"/>
    <n v="1"/>
    <n v="2955.2052998165136"/>
    <n v="422.17218568807334"/>
    <m/>
    <s v="21 Jan 2026 10:39"/>
    <s v="21 Jan 2026"/>
    <s v="Jan"/>
    <n v="0"/>
    <n v="0"/>
    <n v="0"/>
    <n v="0"/>
    <n v="7"/>
    <n v="7"/>
    <n v="0"/>
    <s v="21.01.2025"/>
    <x v="2"/>
    <s v="01.09.2026"/>
    <n v="36"/>
    <x v="0"/>
  </r>
  <r>
    <s v="BOOKING"/>
    <n v="0"/>
    <n v="5"/>
    <n v="0"/>
    <n v="9940"/>
    <s v="5995949104"/>
    <s v="25 Aug 2026"/>
    <s v="25"/>
    <s v="Aug"/>
    <s v="30 Aug 2026"/>
    <s v="30"/>
    <s v="Aug"/>
    <n v="5"/>
    <n v="5"/>
    <n v="0"/>
    <n v="0"/>
    <s v="BOOKING"/>
    <x v="6"/>
    <n v="2"/>
    <n v="0"/>
    <n v="2151.0541321100914"/>
    <n v="430.21082642201827"/>
    <s v="Romania"/>
    <s v="01 Feb 2026 20:30"/>
    <s v="01 Feb 2026"/>
    <s v="Feb"/>
    <n v="0"/>
    <n v="0"/>
    <n v="0"/>
    <n v="5"/>
    <n v="0"/>
    <n v="5"/>
    <n v="0"/>
    <s v="01.02.2025"/>
    <x v="0"/>
    <s v="25.08.2026"/>
    <n v="35"/>
    <x v="0"/>
  </r>
  <r>
    <s v="TO"/>
    <n v="0"/>
    <n v="5"/>
    <n v="0"/>
    <n v="8225"/>
    <s v="1173032.220461"/>
    <s v="24 Jun 2026"/>
    <s v="24"/>
    <s v="Jun"/>
    <s v="29 Jun 2026"/>
    <s v="29"/>
    <s v="Jun"/>
    <n v="5"/>
    <n v="5"/>
    <n v="0"/>
    <n v="0"/>
    <s v="СЛР-ХОЛИДЕЙ-СЪРВИС ЕООД"/>
    <x v="7"/>
    <n v="2"/>
    <n v="3"/>
    <n v="2260.8808051000001"/>
    <n v="452.17616102"/>
    <s v="Romania"/>
    <s v="07 Nov 2025 18:46"/>
    <s v="07 Nov 2025"/>
    <s v="Nov"/>
    <n v="0"/>
    <n v="5"/>
    <n v="0"/>
    <n v="0"/>
    <n v="0"/>
    <n v="5"/>
    <n v="0"/>
    <s v="07.11.2025"/>
    <x v="3"/>
    <s v="24.06.2026"/>
    <n v="26"/>
    <x v="0"/>
  </r>
  <r>
    <s v="BOOKING"/>
    <n v="0"/>
    <n v="0"/>
    <n v="5"/>
    <n v="10081"/>
    <s v="6633600928"/>
    <s v="15 Jul 2026"/>
    <s v="15"/>
    <s v="Jul"/>
    <s v="20 Jul 2026"/>
    <s v="20"/>
    <s v="Jul"/>
    <n v="5"/>
    <n v="5"/>
    <n v="0"/>
    <n v="0"/>
    <s v="BOOKING"/>
    <x v="3"/>
    <n v="2"/>
    <n v="1"/>
    <n v="2441.7371229357796"/>
    <n v="488.34742458715596"/>
    <s v="Romania"/>
    <s v="14 Feb 2026 11:16"/>
    <s v="14 Feb 2026"/>
    <s v="Feb"/>
    <n v="0"/>
    <n v="0"/>
    <n v="5"/>
    <n v="0"/>
    <n v="0"/>
    <n v="5"/>
    <n v="0"/>
    <s v="14.02.2025"/>
    <x v="9"/>
    <s v="15.07.2026"/>
    <n v="29"/>
    <x v="0"/>
  </r>
  <r>
    <s v="TOPOLA SKIES"/>
    <n v="0"/>
    <n v="3"/>
    <n v="0"/>
    <n v="9621"/>
    <s v="452223"/>
    <s v="04 Sep 2026"/>
    <s v="04"/>
    <s v="Sep"/>
    <s v="07 Sep 2026"/>
    <s v="07"/>
    <s v="Sep"/>
    <n v="3"/>
    <n v="3"/>
    <n v="0"/>
    <n v="0"/>
    <s v="TOPOLA SKIES"/>
    <x v="4"/>
    <n v="2"/>
    <n v="2"/>
    <n v="1419.0712970642201"/>
    <n v="473.02376568807335"/>
    <m/>
    <s v="21 Jan 2026 11:28"/>
    <s v="21 Jan 2026"/>
    <s v="Jan"/>
    <n v="0"/>
    <n v="0"/>
    <n v="0"/>
    <n v="0"/>
    <n v="3"/>
    <n v="3"/>
    <n v="0"/>
    <s v="21.01.2025"/>
    <x v="2"/>
    <s v="04.09.2026"/>
    <n v="36"/>
    <x v="0"/>
  </r>
  <r>
    <s v="TO"/>
    <n v="0"/>
    <n v="0"/>
    <n v="5"/>
    <n v="10326"/>
    <s v="19849"/>
    <s v="03 Aug 2026"/>
    <s v="03"/>
    <s v="Aug"/>
    <s v="08 Aug 2026"/>
    <s v="08"/>
    <s v="Aug"/>
    <n v="5"/>
    <n v="5"/>
    <n v="0"/>
    <n v="0"/>
    <s v="КЛУБ МАГЕЛАН - ООД"/>
    <x v="6"/>
    <n v="2"/>
    <n v="0"/>
    <n v="1668.714156"/>
    <n v="333.74283120000001"/>
    <s v="Romania"/>
    <s v="04 Mar 2026 11:43"/>
    <s v="04 Mar 2026"/>
    <s v="Mar"/>
    <n v="0"/>
    <n v="0"/>
    <n v="0"/>
    <n v="5"/>
    <n v="0"/>
    <n v="5"/>
    <n v="0"/>
    <s v="04.03.2025"/>
    <x v="6"/>
    <s v="03.08.2026"/>
    <n v="32"/>
    <x v="0"/>
  </r>
  <r>
    <s v="TO"/>
    <n v="0"/>
    <n v="0"/>
    <n v="6"/>
    <n v="9942"/>
    <s v="NT316875"/>
    <s v="27 Jul 2026"/>
    <s v="27"/>
    <s v="Jul"/>
    <s v="02 Aug 2026"/>
    <s v="02"/>
    <s v="Aug"/>
    <n v="6"/>
    <n v="-25"/>
    <n v="4"/>
    <n v="1"/>
    <s v="НОВОТОН - ЕООД"/>
    <x v="1"/>
    <n v="4"/>
    <n v="0"/>
    <n v="3391.2918702000002"/>
    <n v="565.21531170000003"/>
    <s v="Romania"/>
    <s v="02 Feb 2026 07:59"/>
    <s v="30 Jan 2026"/>
    <s v="Feb"/>
    <n v="0"/>
    <n v="0"/>
    <n v="4"/>
    <n v="1"/>
    <n v="0"/>
    <n v="5"/>
    <n v="-1"/>
    <s v="02.02.2025"/>
    <x v="5"/>
    <s v="27.07.2026"/>
    <n v="31"/>
    <x v="0"/>
  </r>
  <r>
    <s v="TO"/>
    <n v="0"/>
    <n v="5"/>
    <n v="0"/>
    <n v="10238"/>
    <s v="2329612"/>
    <s v="05 Jul 2026"/>
    <s v="05"/>
    <s v="Jul"/>
    <s v="10 Jul 2026"/>
    <s v="10"/>
    <s v="Jul"/>
    <n v="5"/>
    <n v="5"/>
    <n v="0"/>
    <n v="0"/>
    <s v="ТУРИСТИЧЕСКА АГЕНЦИЯ СОЛВЕКС - ЕООД"/>
    <x v="6"/>
    <n v="2"/>
    <n v="1"/>
    <n v="1539.4729095999999"/>
    <n v="307.89458191999995"/>
    <s v="Romania"/>
    <s v="25 Feb 2026 21:37"/>
    <s v="25 Feb 2026"/>
    <s v="Feb"/>
    <n v="0"/>
    <n v="0"/>
    <n v="5"/>
    <n v="0"/>
    <n v="0"/>
    <n v="5"/>
    <n v="0"/>
    <s v="25.02.2025"/>
    <x v="8"/>
    <s v="05.07.2026"/>
    <n v="28"/>
    <x v="0"/>
  </r>
  <r>
    <s v="TO"/>
    <n v="0"/>
    <n v="0"/>
    <n v="6"/>
    <n v="9752"/>
    <s v="18868"/>
    <s v="24 Jul 2026"/>
    <s v="24"/>
    <s v="Jul"/>
    <s v="30 Jul 2026"/>
    <s v="30"/>
    <s v="Jul"/>
    <n v="6"/>
    <n v="6"/>
    <n v="0"/>
    <n v="0"/>
    <s v="КЛУБ МАГЕЛАН - ООД"/>
    <x v="0"/>
    <n v="2"/>
    <n v="1"/>
    <n v="2110.1841036000001"/>
    <n v="351.69735059999999"/>
    <s v="Romania"/>
    <s v="26 Jan 2026 19:01"/>
    <s v="26 Jan 2026"/>
    <s v="Jan"/>
    <n v="0"/>
    <n v="0"/>
    <n v="6"/>
    <n v="0"/>
    <n v="0"/>
    <n v="6"/>
    <n v="0"/>
    <s v="26.01.2025"/>
    <x v="0"/>
    <s v="24.07.2026"/>
    <n v="30"/>
    <x v="0"/>
  </r>
  <r>
    <s v="BOOKING"/>
    <n v="0"/>
    <n v="0"/>
    <n v="5"/>
    <n v="10154"/>
    <s v="6663694913"/>
    <s v="16 Jul 2026"/>
    <s v="16"/>
    <s v="Jul"/>
    <s v="21 Jul 2026"/>
    <s v="21"/>
    <s v="Jul"/>
    <n v="5"/>
    <n v="5"/>
    <n v="0"/>
    <n v="0"/>
    <s v="BOOKING"/>
    <x v="6"/>
    <n v="2"/>
    <n v="2"/>
    <n v="2979.5006559633025"/>
    <n v="595.90013119266052"/>
    <s v="Israel"/>
    <s v="20 Feb 2026 07:36"/>
    <s v="20 Feb 2026"/>
    <s v="Feb"/>
    <n v="0"/>
    <n v="0"/>
    <n v="5"/>
    <n v="0"/>
    <n v="0"/>
    <n v="5"/>
    <n v="0"/>
    <s v="20.02.2025"/>
    <x v="14"/>
    <s v="16.07.2026"/>
    <n v="29"/>
    <x v="1"/>
  </r>
  <r>
    <s v="TOPOLA SKIES"/>
    <n v="0"/>
    <n v="0"/>
    <n v="6"/>
    <n v="9770"/>
    <s v="457331"/>
    <s v="05 Aug 2026"/>
    <s v="05"/>
    <s v="Aug"/>
    <s v="11 Aug 2026"/>
    <s v="11"/>
    <s v="Aug"/>
    <n v="6"/>
    <n v="6"/>
    <n v="0"/>
    <n v="0"/>
    <s v="TOPOLA SKIES"/>
    <x v="4"/>
    <n v="2"/>
    <n v="2"/>
    <n v="2873.132213394495"/>
    <n v="478.85536889908252"/>
    <m/>
    <s v="27 Jan 2026 12:18"/>
    <s v="27 Jan 2026"/>
    <s v="Jan"/>
    <n v="0"/>
    <n v="0"/>
    <n v="0"/>
    <n v="6"/>
    <n v="0"/>
    <n v="6"/>
    <n v="0"/>
    <s v="27.01.2025"/>
    <x v="0"/>
    <s v="05.08.2026"/>
    <n v="32"/>
    <x v="0"/>
  </r>
  <r>
    <s v="BOOKING"/>
    <n v="0"/>
    <n v="2"/>
    <n v="0"/>
    <n v="8643"/>
    <s v="6422277610"/>
    <s v="03 Jul 2026"/>
    <s v="03"/>
    <s v="Jul"/>
    <s v="05 Jul 2026"/>
    <s v="05"/>
    <s v="Jul"/>
    <n v="2"/>
    <n v="2"/>
    <n v="0"/>
    <n v="0"/>
    <s v="BOOKING"/>
    <x v="6"/>
    <n v="2"/>
    <n v="2"/>
    <n v="1161.4759256880732"/>
    <n v="580.73796284403659"/>
    <m/>
    <s v="20 Nov 2025 12:38"/>
    <s v="20 Nov 2025"/>
    <s v="Nov"/>
    <n v="0"/>
    <n v="0"/>
    <n v="2"/>
    <n v="0"/>
    <n v="0"/>
    <n v="2"/>
    <n v="0"/>
    <s v="20.11.2025"/>
    <x v="12"/>
    <s v="03.07.2026"/>
    <n v="27"/>
    <x v="0"/>
  </r>
  <r>
    <s v="TOPOLA SKIES"/>
    <n v="0"/>
    <n v="5"/>
    <n v="0"/>
    <n v="8469"/>
    <s v="408189"/>
    <s v="29 Jun 2026"/>
    <s v="29"/>
    <s v="Jun"/>
    <s v="04 Jul 2026"/>
    <s v="04"/>
    <s v="Jul"/>
    <n v="5"/>
    <n v="-25"/>
    <n v="2"/>
    <n v="3"/>
    <s v="TOPOLA SKIES"/>
    <x v="4"/>
    <n v="2"/>
    <n v="2"/>
    <n v="2138.7629068807337"/>
    <n v="427.75258137614674"/>
    <m/>
    <s v="14 Nov 2025 00:23"/>
    <s v="14 Nov 2025"/>
    <s v="Nov"/>
    <n v="0"/>
    <n v="2"/>
    <n v="3"/>
    <n v="0"/>
    <n v="0"/>
    <n v="5"/>
    <n v="0"/>
    <s v="14.11.2025"/>
    <x v="11"/>
    <s v="29.06.2026"/>
    <n v="27"/>
    <x v="0"/>
  </r>
  <r>
    <s v="BOOKING"/>
    <n v="0"/>
    <n v="2"/>
    <n v="0"/>
    <n v="10321"/>
    <s v="5985212897"/>
    <s v="24 Jun 2026"/>
    <s v="24"/>
    <s v="Jun"/>
    <s v="26 Jun 2026"/>
    <s v="26"/>
    <s v="Jun"/>
    <n v="2"/>
    <n v="2"/>
    <n v="0"/>
    <n v="0"/>
    <s v="BOOKING"/>
    <x v="6"/>
    <n v="2"/>
    <n v="1"/>
    <n v="776.12358550458714"/>
    <n v="388.06179275229357"/>
    <m/>
    <s v="03 Mar 2026 19:58"/>
    <s v="03 Mar 2026"/>
    <s v="Mar"/>
    <n v="0"/>
    <n v="2"/>
    <n v="0"/>
    <n v="0"/>
    <n v="0"/>
    <n v="2"/>
    <n v="0"/>
    <s v="03.03.2025"/>
    <x v="6"/>
    <s v="24.06.2026"/>
    <n v="26"/>
    <x v="0"/>
  </r>
  <r>
    <s v="TO"/>
    <n v="0"/>
    <n v="0"/>
    <n v="6"/>
    <n v="9944"/>
    <s v="2324638"/>
    <s v="10 Aug 2026"/>
    <s v="10"/>
    <s v="Aug"/>
    <s v="16 Aug 2026"/>
    <s v="16"/>
    <s v="Aug"/>
    <n v="6"/>
    <n v="6"/>
    <n v="0"/>
    <n v="0"/>
    <s v="ТУРИСТИЧЕСКА АГЕНЦИЯ СОЛВЕКС - ЕООД"/>
    <x v="2"/>
    <n v="2"/>
    <n v="1"/>
    <n v="1944.2514864"/>
    <n v="324.0419144"/>
    <s v="Romania"/>
    <s v="02 Feb 2026 09:15"/>
    <s v="30 Jan 2026"/>
    <s v="Feb"/>
    <n v="0"/>
    <n v="0"/>
    <n v="0"/>
    <n v="6"/>
    <n v="0"/>
    <n v="6"/>
    <n v="0"/>
    <s v="02.02.2025"/>
    <x v="5"/>
    <s v="10.08.2026"/>
    <n v="33"/>
    <x v="0"/>
  </r>
  <r>
    <s v="TO"/>
    <n v="0"/>
    <n v="0"/>
    <n v="6"/>
    <n v="9903"/>
    <s v="2324633"/>
    <s v="10 Aug 2026"/>
    <s v="10"/>
    <s v="Aug"/>
    <s v="16 Aug 2026"/>
    <s v="16"/>
    <s v="Aug"/>
    <n v="6"/>
    <n v="6"/>
    <n v="0"/>
    <n v="0"/>
    <s v="ТУРИСТИЧЕСКА АГЕНЦИЯ СОЛВЕКС - ЕООД"/>
    <x v="2"/>
    <n v="2"/>
    <n v="1"/>
    <n v="1944.2514864"/>
    <n v="324.0419144"/>
    <s v="Romania"/>
    <s v="30 Jan 2026 20:09"/>
    <s v="30 Jan 2026"/>
    <s v="Jan"/>
    <n v="0"/>
    <n v="0"/>
    <n v="0"/>
    <n v="6"/>
    <n v="0"/>
    <n v="6"/>
    <n v="0"/>
    <s v="30.01.2025"/>
    <x v="0"/>
    <s v="10.08.2026"/>
    <n v="33"/>
    <x v="0"/>
  </r>
  <r>
    <s v="TO"/>
    <n v="0"/>
    <n v="0"/>
    <n v="6"/>
    <n v="9904"/>
    <s v="2324638"/>
    <s v="10 Aug 2026"/>
    <s v="10"/>
    <s v="Aug"/>
    <s v="16 Aug 2026"/>
    <s v="16"/>
    <s v="Aug"/>
    <n v="6"/>
    <n v="6"/>
    <n v="0"/>
    <n v="0"/>
    <s v="ТУРИСТИЧЕСКА АГЕНЦИЯ СОЛВЕКС - ЕООД"/>
    <x v="2"/>
    <n v="2"/>
    <n v="2"/>
    <n v="2430.3143579999996"/>
    <n v="405.05239299999994"/>
    <s v="Romania"/>
    <s v="30 Jan 2026 20:09"/>
    <s v="30 Jan 2026"/>
    <s v="Jan"/>
    <n v="0"/>
    <n v="0"/>
    <n v="0"/>
    <n v="6"/>
    <n v="0"/>
    <n v="6"/>
    <n v="0"/>
    <s v="30.01.2025"/>
    <x v="0"/>
    <s v="10.08.2026"/>
    <n v="33"/>
    <x v="0"/>
  </r>
  <r>
    <s v="TO"/>
    <n v="0"/>
    <n v="0"/>
    <n v="6"/>
    <n v="9753"/>
    <s v="18869"/>
    <s v="24 Jul 2026"/>
    <s v="24"/>
    <s v="Jul"/>
    <s v="30 Jul 2026"/>
    <s v="30"/>
    <s v="Jul"/>
    <n v="6"/>
    <n v="6"/>
    <n v="0"/>
    <n v="0"/>
    <s v="КЛУБ МАГЕЛАН - ООД"/>
    <x v="4"/>
    <n v="2"/>
    <n v="2"/>
    <n v="2392.7624220000002"/>
    <n v="398.79373700000002"/>
    <s v="Romania"/>
    <s v="26 Jan 2026 19:56"/>
    <s v="26 Jan 2026"/>
    <s v="Jan"/>
    <n v="0"/>
    <n v="0"/>
    <n v="6"/>
    <n v="0"/>
    <n v="0"/>
    <n v="6"/>
    <n v="0"/>
    <s v="26.01.2025"/>
    <x v="0"/>
    <s v="24.07.2026"/>
    <n v="30"/>
    <x v="0"/>
  </r>
  <r>
    <s v="TO"/>
    <n v="0"/>
    <n v="0"/>
    <n v="7"/>
    <n v="10082"/>
    <s v="2327402"/>
    <s v="02 Aug 2026"/>
    <s v="02"/>
    <s v="Aug"/>
    <s v="09 Aug 2026"/>
    <s v="09"/>
    <s v="Aug"/>
    <n v="7"/>
    <n v="7"/>
    <n v="0"/>
    <n v="0"/>
    <s v="ТУРИСТИЧЕСКА АГЕНЦИЯ СОЛВЕКС - ЕООД"/>
    <x v="0"/>
    <n v="3"/>
    <n v="0"/>
    <n v="3560.8427729"/>
    <n v="508.69182469999998"/>
    <s v="Romania"/>
    <s v="14 Feb 2026 17:27"/>
    <s v="14 Feb 2026"/>
    <s v="Feb"/>
    <n v="0"/>
    <n v="0"/>
    <n v="0"/>
    <n v="7"/>
    <n v="0"/>
    <n v="7"/>
    <n v="0"/>
    <s v="14.02.2025"/>
    <x v="9"/>
    <s v="02.08.2026"/>
    <n v="32"/>
    <x v="0"/>
  </r>
  <r>
    <s v="BOOKING"/>
    <n v="0"/>
    <n v="5"/>
    <n v="0"/>
    <n v="9710"/>
    <s v="6947059304"/>
    <s v="03 Jul 2026"/>
    <s v="03"/>
    <s v="Jul"/>
    <s v="08 Jul 2026"/>
    <s v="08"/>
    <s v="Jul"/>
    <n v="5"/>
    <n v="5"/>
    <n v="0"/>
    <n v="0"/>
    <s v="BOOKING"/>
    <x v="2"/>
    <n v="2"/>
    <n v="1"/>
    <n v="2245.5261041284402"/>
    <n v="449.10522082568804"/>
    <s v="Romania"/>
    <s v="25 Jan 2026 11:48"/>
    <s v="25 Jan 2026"/>
    <s v="Jan"/>
    <n v="0"/>
    <n v="0"/>
    <n v="5"/>
    <n v="0"/>
    <n v="0"/>
    <n v="5"/>
    <n v="0"/>
    <s v="25.01.2025"/>
    <x v="2"/>
    <s v="03.07.2026"/>
    <n v="27"/>
    <x v="1"/>
  </r>
  <r>
    <s v="TO"/>
    <n v="0"/>
    <n v="0"/>
    <n v="5"/>
    <n v="10155"/>
    <s v="1244964.235406"/>
    <s v="03 Aug 2026"/>
    <s v="03"/>
    <s v="Aug"/>
    <s v="08 Aug 2026"/>
    <s v="08"/>
    <s v="Aug"/>
    <n v="5"/>
    <n v="5"/>
    <n v="0"/>
    <n v="0"/>
    <s v="СЛР-ХОЛИДЕЙ-СЪРВИС ЕООД"/>
    <x v="6"/>
    <n v="2"/>
    <n v="0"/>
    <n v="1668.714156"/>
    <n v="333.74283120000001"/>
    <s v="Romania"/>
    <s v="20 Feb 2026 08:51"/>
    <s v="18 Feb 2026"/>
    <s v="Feb"/>
    <n v="0"/>
    <n v="0"/>
    <n v="0"/>
    <n v="5"/>
    <n v="0"/>
    <n v="5"/>
    <n v="0"/>
    <s v="20.02.2025"/>
    <x v="14"/>
    <s v="03.08.2026"/>
    <n v="32"/>
    <x v="0"/>
  </r>
  <r>
    <s v="TO"/>
    <n v="0"/>
    <n v="1"/>
    <n v="4"/>
    <n v="9945"/>
    <s v="1239831.232622"/>
    <s v="10 Jul 2026"/>
    <s v="10"/>
    <s v="Jul"/>
    <s v="15 Jul 2026"/>
    <s v="15"/>
    <s v="Jul"/>
    <n v="5"/>
    <n v="5"/>
    <n v="0"/>
    <n v="0"/>
    <s v="СЛР-ХОЛИДЕЙ-СЪРВИС ЕООД"/>
    <x v="3"/>
    <n v="2"/>
    <n v="1"/>
    <n v="1595.1749480000001"/>
    <n v="319.03498960000002"/>
    <s v="Romania"/>
    <s v="02 Feb 2026 09:40"/>
    <s v="31 Jan 2026"/>
    <s v="Feb"/>
    <n v="0"/>
    <n v="0"/>
    <n v="5"/>
    <n v="0"/>
    <n v="0"/>
    <n v="5"/>
    <n v="0"/>
    <s v="02.02.2025"/>
    <x v="5"/>
    <s v="10.07.2026"/>
    <n v="28"/>
    <x v="0"/>
  </r>
  <r>
    <s v="TO"/>
    <n v="0"/>
    <n v="0"/>
    <n v="6"/>
    <n v="9948"/>
    <s v="1239837.232630"/>
    <s v="27 Jul 2026"/>
    <s v="27"/>
    <s v="Jul"/>
    <s v="02 Aug 2026"/>
    <s v="02"/>
    <s v="Aug"/>
    <n v="6"/>
    <n v="-25"/>
    <n v="4"/>
    <n v="1"/>
    <s v="СЛР-ХОЛИДЕЙ-СЪРВИС ЕООД"/>
    <x v="4"/>
    <n v="2"/>
    <n v="2"/>
    <n v="2392.7624220000002"/>
    <n v="398.79373700000002"/>
    <s v="Romania"/>
    <s v="02 Feb 2026 09:46"/>
    <s v="31 Jan 2026"/>
    <s v="Feb"/>
    <n v="0"/>
    <n v="0"/>
    <n v="4"/>
    <n v="1"/>
    <n v="0"/>
    <n v="5"/>
    <n v="-1"/>
    <s v="02.02.2025"/>
    <x v="5"/>
    <s v="27.07.2026"/>
    <n v="31"/>
    <x v="0"/>
  </r>
  <r>
    <s v="TO"/>
    <n v="0"/>
    <n v="0"/>
    <n v="6"/>
    <n v="9946"/>
    <s v="1239837.232626"/>
    <s v="27 Jul 2026"/>
    <s v="27"/>
    <s v="Jul"/>
    <s v="02 Aug 2026"/>
    <s v="02"/>
    <s v="Aug"/>
    <n v="6"/>
    <n v="-25"/>
    <n v="4"/>
    <n v="1"/>
    <s v="СЛР-ХОЛИДЕЙ-СЪРВИС ЕООД"/>
    <x v="4"/>
    <n v="2"/>
    <n v="1"/>
    <n v="1914.2099376000001"/>
    <n v="319.03498960000002"/>
    <s v="Romania"/>
    <s v="02 Feb 2026 09:45"/>
    <s v="31 Jan 2026"/>
    <s v="Feb"/>
    <n v="0"/>
    <n v="0"/>
    <n v="4"/>
    <n v="1"/>
    <n v="0"/>
    <n v="5"/>
    <n v="-1"/>
    <s v="02.02.2025"/>
    <x v="5"/>
    <s v="27.07.2026"/>
    <n v="31"/>
    <x v="0"/>
  </r>
  <r>
    <s v="TO"/>
    <n v="0"/>
    <n v="0"/>
    <n v="6"/>
    <n v="9947"/>
    <s v="1239837.232627"/>
    <s v="27 Jul 2026"/>
    <s v="27"/>
    <s v="Jul"/>
    <s v="02 Aug 2026"/>
    <s v="02"/>
    <s v="Aug"/>
    <n v="6"/>
    <n v="-25"/>
    <n v="4"/>
    <n v="1"/>
    <s v="СЛР-ХОЛИДЕЙ-СЪРВИС ЕООД"/>
    <x v="4"/>
    <n v="2"/>
    <n v="1"/>
    <n v="1914.2099376000001"/>
    <n v="319.03498960000002"/>
    <s v="Romania"/>
    <s v="02 Feb 2026 09:45"/>
    <s v="31 Jan 2026"/>
    <s v="Feb"/>
    <n v="0"/>
    <n v="0"/>
    <n v="4"/>
    <n v="1"/>
    <n v="0"/>
    <n v="5"/>
    <n v="-1"/>
    <s v="02.02.2025"/>
    <x v="5"/>
    <s v="27.07.2026"/>
    <n v="31"/>
    <x v="0"/>
  </r>
  <r>
    <s v="TO"/>
    <n v="0"/>
    <n v="0"/>
    <n v="5"/>
    <n v="9950"/>
    <s v="1239839.232633"/>
    <s v="11 Aug 2026"/>
    <s v="11"/>
    <s v="Aug"/>
    <s v="16 Aug 2026"/>
    <s v="16"/>
    <s v="Aug"/>
    <n v="5"/>
    <n v="5"/>
    <n v="0"/>
    <n v="0"/>
    <s v="СЛР-ХОЛИДЕЙ-СЪРВИС ЕООД"/>
    <x v="6"/>
    <n v="2"/>
    <n v="2"/>
    <n v="1946.8331819999999"/>
    <n v="389.36663639999995"/>
    <s v="Romania"/>
    <s v="02 Feb 2026 09:49"/>
    <s v="31 Jan 2026"/>
    <s v="Feb"/>
    <n v="0"/>
    <n v="0"/>
    <n v="0"/>
    <n v="5"/>
    <n v="0"/>
    <n v="5"/>
    <n v="0"/>
    <s v="02.02.2025"/>
    <x v="5"/>
    <s v="11.08.2026"/>
    <n v="33"/>
    <x v="0"/>
  </r>
  <r>
    <s v="TO"/>
    <n v="0"/>
    <n v="0"/>
    <n v="5"/>
    <n v="9951"/>
    <s v="1239839.232634"/>
    <s v="11 Aug 2026"/>
    <s v="11"/>
    <s v="Aug"/>
    <s v="16 Aug 2026"/>
    <s v="16"/>
    <s v="Aug"/>
    <n v="5"/>
    <n v="5"/>
    <n v="0"/>
    <n v="0"/>
    <s v="СЛР-ХОЛИДЕЙ-СЪРВИС ЕООД"/>
    <x v="6"/>
    <n v="1"/>
    <n v="0"/>
    <n v="1090.2774335000001"/>
    <n v="218.05548670000002"/>
    <s v="Romania"/>
    <s v="02 Feb 2026 09:50"/>
    <s v="31 Jan 2026"/>
    <s v="Feb"/>
    <n v="0"/>
    <n v="0"/>
    <n v="0"/>
    <n v="5"/>
    <n v="0"/>
    <n v="5"/>
    <n v="0"/>
    <s v="02.02.2025"/>
    <x v="5"/>
    <s v="11.08.2026"/>
    <n v="33"/>
    <x v="0"/>
  </r>
  <r>
    <s v="TO"/>
    <n v="0"/>
    <n v="0"/>
    <n v="6"/>
    <n v="9757"/>
    <s v="1236607.231010"/>
    <s v="01 Aug 2026"/>
    <s v="01"/>
    <s v="Aug"/>
    <s v="07 Aug 2026"/>
    <s v="07"/>
    <s v="Aug"/>
    <n v="6"/>
    <n v="6"/>
    <n v="0"/>
    <n v="0"/>
    <s v="СЛР-ХОЛИДЕЙ-СЪРВИС ЕООД"/>
    <x v="4"/>
    <n v="2"/>
    <n v="2"/>
    <n v="2392.7624220000002"/>
    <n v="398.79373700000002"/>
    <s v="Romania"/>
    <s v="26 Jan 2026 23:19"/>
    <s v="26 Jan 2026"/>
    <s v="Jan"/>
    <n v="0"/>
    <n v="0"/>
    <n v="0"/>
    <n v="6"/>
    <n v="0"/>
    <n v="6"/>
    <n v="0"/>
    <s v="26.01.2025"/>
    <x v="0"/>
    <s v="01.08.2026"/>
    <n v="31"/>
    <x v="0"/>
  </r>
  <r>
    <s v="BOOKING"/>
    <n v="0"/>
    <n v="5"/>
    <n v="1"/>
    <n v="9758"/>
    <s v="6242419777"/>
    <s v="06 Jul 2026"/>
    <s v="06"/>
    <s v="Jul"/>
    <s v="12 Jul 2026"/>
    <s v="12"/>
    <s v="Jul"/>
    <n v="6"/>
    <n v="6"/>
    <n v="0"/>
    <n v="0"/>
    <s v="BOOKING"/>
    <x v="6"/>
    <n v="2"/>
    <n v="2"/>
    <n v="3673.102570183486"/>
    <n v="612.19273339449535"/>
    <s v="Romania"/>
    <s v="26 Jan 2026 23:22"/>
    <s v="26 Jan 2026"/>
    <s v="Jan"/>
    <n v="0"/>
    <n v="0"/>
    <n v="6"/>
    <n v="0"/>
    <n v="0"/>
    <n v="6"/>
    <n v="0"/>
    <s v="26.01.2025"/>
    <x v="0"/>
    <s v="06.07.2026"/>
    <n v="28"/>
    <x v="1"/>
  </r>
  <r>
    <s v="TO"/>
    <n v="0"/>
    <n v="7"/>
    <n v="0"/>
    <n v="9952"/>
    <s v="1239812.232638"/>
    <s v="03 Jul 2026"/>
    <s v="03"/>
    <s v="Jul"/>
    <s v="10 Jul 2026"/>
    <s v="10"/>
    <s v="Jul"/>
    <n v="7"/>
    <n v="7"/>
    <n v="0"/>
    <n v="0"/>
    <s v="СЛР-ХОЛИДЕЙ-СЪРВИС ЕООД"/>
    <x v="6"/>
    <n v="2"/>
    <n v="1"/>
    <n v="1999.6797085999999"/>
    <n v="285.66852979999999"/>
    <s v="Romania"/>
    <s v="02 Feb 2026 09:53"/>
    <s v="31 Jan 2026"/>
    <s v="Feb"/>
    <n v="0"/>
    <n v="0"/>
    <n v="7"/>
    <n v="0"/>
    <n v="0"/>
    <n v="7"/>
    <n v="0"/>
    <s v="02.02.2025"/>
    <x v="5"/>
    <s v="03.07.2026"/>
    <n v="27"/>
    <x v="0"/>
  </r>
  <r>
    <s v="TO"/>
    <n v="0"/>
    <n v="7"/>
    <n v="0"/>
    <n v="9953"/>
    <s v="1239813.232639"/>
    <s v="03 Jul 2026"/>
    <s v="03"/>
    <s v="Jul"/>
    <s v="10 Jul 2026"/>
    <s v="10"/>
    <s v="Jul"/>
    <n v="7"/>
    <n v="7"/>
    <n v="0"/>
    <n v="0"/>
    <s v="СЛР-ХОЛИДЕЙ-СЪРВИС ЕООД"/>
    <x v="6"/>
    <n v="2"/>
    <n v="1"/>
    <n v="1999.6797085999999"/>
    <n v="285.66852979999999"/>
    <s v="Romania"/>
    <s v="02 Feb 2026 09:54"/>
    <s v="31 Jan 2026"/>
    <s v="Feb"/>
    <n v="0"/>
    <n v="0"/>
    <n v="7"/>
    <n v="0"/>
    <n v="0"/>
    <n v="7"/>
    <n v="0"/>
    <s v="02.02.2025"/>
    <x v="5"/>
    <s v="03.07.2026"/>
    <n v="27"/>
    <x v="0"/>
  </r>
  <r>
    <s v="TO"/>
    <n v="0"/>
    <n v="1"/>
    <n v="4"/>
    <n v="9954"/>
    <s v="1239824.232642"/>
    <s v="10 Jul 2026"/>
    <s v="10"/>
    <s v="Jul"/>
    <s v="15 Jul 2026"/>
    <s v="15"/>
    <s v="Jul"/>
    <n v="5"/>
    <n v="5"/>
    <n v="0"/>
    <n v="0"/>
    <s v="СЛР-ХОЛИДЕЙ-СЪРВИС ЕООД"/>
    <x v="3"/>
    <n v="2"/>
    <n v="0"/>
    <n v="1595.1749480000001"/>
    <n v="319.03498960000002"/>
    <s v="Romania"/>
    <s v="02 Feb 2026 09:56"/>
    <s v="31 Jan 2026"/>
    <s v="Feb"/>
    <n v="0"/>
    <n v="0"/>
    <n v="5"/>
    <n v="0"/>
    <n v="0"/>
    <n v="5"/>
    <n v="0"/>
    <s v="02.02.2025"/>
    <x v="5"/>
    <s v="10.07.2026"/>
    <n v="28"/>
    <x v="0"/>
  </r>
  <r>
    <s v="TO"/>
    <n v="0"/>
    <n v="4"/>
    <n v="1"/>
    <n v="9955"/>
    <s v="1239854.232655"/>
    <s v="24 Aug 2026"/>
    <s v="24"/>
    <s v="Aug"/>
    <s v="29 Aug 2026"/>
    <s v="29"/>
    <s v="Aug"/>
    <n v="5"/>
    <n v="5"/>
    <n v="0"/>
    <n v="0"/>
    <s v="СЛР-ХОЛИДЕЙ-СЪРВИС ЕООД"/>
    <x v="6"/>
    <n v="2"/>
    <n v="1"/>
    <n v="1406.8285189999999"/>
    <n v="281.36570380000001"/>
    <s v="Romania"/>
    <s v="02 Feb 2026 09:58"/>
    <s v="31 Jan 2026"/>
    <s v="Feb"/>
    <n v="0"/>
    <n v="0"/>
    <n v="0"/>
    <n v="5"/>
    <n v="0"/>
    <n v="5"/>
    <n v="0"/>
    <s v="02.02.2025"/>
    <x v="5"/>
    <s v="24.08.2026"/>
    <n v="35"/>
    <x v="0"/>
  </r>
  <r>
    <s v="TO"/>
    <n v="0"/>
    <n v="0"/>
    <n v="5"/>
    <n v="9956"/>
    <s v="1239760.232661"/>
    <s v="31 Jul 2026"/>
    <s v="31"/>
    <s v="Jul"/>
    <s v="05 Aug 2026"/>
    <s v="05"/>
    <s v="Aug"/>
    <n v="5"/>
    <n v="-26"/>
    <n v="0"/>
    <n v="4"/>
    <s v="СЛР-ХОЛИДЕЙ-СЪРВИС ЕООД"/>
    <x v="4"/>
    <n v="3"/>
    <n v="1"/>
    <n v="2153.4666214999997"/>
    <n v="430.69332429999997"/>
    <s v="Romania"/>
    <s v="02 Feb 2026 10:03"/>
    <s v="31 Jan 2026"/>
    <s v="Feb"/>
    <n v="0"/>
    <n v="0"/>
    <n v="0"/>
    <n v="4"/>
    <n v="0"/>
    <n v="4"/>
    <n v="-1"/>
    <s v="02.02.2025"/>
    <x v="5"/>
    <s v="31.07.2026"/>
    <n v="31"/>
    <x v="0"/>
  </r>
  <r>
    <s v="TO"/>
    <n v="0"/>
    <n v="0"/>
    <n v="5"/>
    <n v="9957"/>
    <s v="1239766.232678"/>
    <s v="03 Aug 2026"/>
    <s v="03"/>
    <s v="Aug"/>
    <s v="08 Aug 2026"/>
    <s v="08"/>
    <s v="Aug"/>
    <n v="5"/>
    <n v="5"/>
    <n v="0"/>
    <n v="0"/>
    <s v="СЛР-ХОЛИДЕЙ-СЪРВИС ЕООД"/>
    <x v="0"/>
    <n v="2"/>
    <n v="2"/>
    <n v="2198.0595454999998"/>
    <n v="439.61190909999993"/>
    <s v="Romania"/>
    <s v="02 Feb 2026 10:12"/>
    <s v="31 Jan 2026"/>
    <s v="Feb"/>
    <n v="0"/>
    <n v="0"/>
    <n v="0"/>
    <n v="5"/>
    <n v="0"/>
    <n v="5"/>
    <n v="0"/>
    <s v="02.02.2025"/>
    <x v="5"/>
    <s v="03.08.2026"/>
    <n v="32"/>
    <x v="0"/>
  </r>
  <r>
    <s v="TO"/>
    <n v="0"/>
    <n v="5"/>
    <n v="0"/>
    <n v="9958"/>
    <s v="1239553.232681"/>
    <s v="29 Jun 2026"/>
    <s v="29"/>
    <s v="Jun"/>
    <s v="04 Jul 2026"/>
    <s v="04"/>
    <s v="Jul"/>
    <n v="5"/>
    <n v="-25"/>
    <n v="2"/>
    <n v="3"/>
    <s v="СЛР-ХОЛИДЕЙ-СЪРВИС ЕООД"/>
    <x v="4"/>
    <n v="3"/>
    <n v="1"/>
    <n v="1949.9625100000001"/>
    <n v="389.992502"/>
    <s v="Romania"/>
    <s v="02 Feb 2026 10:14"/>
    <s v="31 Jan 2026"/>
    <s v="Feb"/>
    <n v="0"/>
    <n v="2"/>
    <n v="3"/>
    <n v="0"/>
    <n v="0"/>
    <n v="5"/>
    <n v="0"/>
    <s v="02.02.2025"/>
    <x v="5"/>
    <s v="29.06.2026"/>
    <n v="27"/>
    <x v="0"/>
  </r>
  <r>
    <s v="TO"/>
    <n v="0"/>
    <n v="5"/>
    <n v="1"/>
    <n v="9959"/>
    <s v="1239724.232692"/>
    <s v="24 Aug 2026"/>
    <s v="24"/>
    <s v="Aug"/>
    <s v="30 Aug 2026"/>
    <s v="30"/>
    <s v="Aug"/>
    <n v="6"/>
    <n v="6"/>
    <n v="0"/>
    <n v="0"/>
    <s v="СЛР-ХОЛИДЕЙ-СЪРВИС ЕООД"/>
    <x v="3"/>
    <n v="3"/>
    <n v="1"/>
    <n v="2339.9550120000004"/>
    <n v="389.99250200000006"/>
    <s v="Romania"/>
    <s v="02 Feb 2026 10:20"/>
    <s v="31 Jan 2026"/>
    <s v="Feb"/>
    <n v="0"/>
    <n v="0"/>
    <n v="0"/>
    <n v="6"/>
    <n v="0"/>
    <n v="6"/>
    <n v="0"/>
    <s v="02.02.2025"/>
    <x v="5"/>
    <s v="24.08.2026"/>
    <n v="35"/>
    <x v="0"/>
  </r>
  <r>
    <s v="TO"/>
    <n v="0"/>
    <n v="5"/>
    <n v="0"/>
    <n v="9960"/>
    <s v="1239310.232694"/>
    <s v="06 Jul 2026"/>
    <s v="06"/>
    <s v="Jul"/>
    <s v="11 Jul 2026"/>
    <s v="11"/>
    <s v="Jul"/>
    <n v="5"/>
    <n v="5"/>
    <n v="0"/>
    <n v="0"/>
    <s v="СЛР-ХОЛИДЕЙ-СЪРВИС ЕООД"/>
    <x v="2"/>
    <n v="2"/>
    <n v="1"/>
    <n v="1529.850226"/>
    <n v="305.97004520000002"/>
    <s v="Romania"/>
    <s v="02 Feb 2026 10:22"/>
    <s v="30 Jan 2026"/>
    <s v="Feb"/>
    <n v="0"/>
    <n v="0"/>
    <n v="5"/>
    <n v="0"/>
    <n v="0"/>
    <n v="5"/>
    <n v="0"/>
    <s v="02.02.2025"/>
    <x v="5"/>
    <s v="06.07.2026"/>
    <n v="28"/>
    <x v="0"/>
  </r>
  <r>
    <s v="TO"/>
    <n v="0"/>
    <n v="1"/>
    <n v="5"/>
    <n v="10083"/>
    <s v="1243539.234560"/>
    <s v="20 Aug 2026"/>
    <s v="20"/>
    <s v="Aug"/>
    <s v="26 Aug 2026"/>
    <s v="26"/>
    <s v="Aug"/>
    <n v="6"/>
    <n v="6"/>
    <n v="0"/>
    <n v="0"/>
    <s v="СЛР-ХОЛИДЕЙ-СЪРВИС ЕООД"/>
    <x v="5"/>
    <n v="3"/>
    <n v="1"/>
    <n v="3052.1900647999996"/>
    <n v="508.69834413333325"/>
    <s v="Romania"/>
    <s v="14 Feb 2026 20:53"/>
    <s v="14 Feb 2026"/>
    <s v="Feb"/>
    <n v="0"/>
    <n v="0"/>
    <n v="0"/>
    <n v="6"/>
    <n v="0"/>
    <n v="6"/>
    <n v="0"/>
    <s v="14.02.2025"/>
    <x v="9"/>
    <s v="20.08.2026"/>
    <n v="34"/>
    <x v="0"/>
  </r>
  <r>
    <s v="TO"/>
    <n v="0"/>
    <n v="3"/>
    <n v="0"/>
    <n v="9961"/>
    <s v="1239217.232700"/>
    <s v="31 May 2026"/>
    <s v="31"/>
    <s v="May"/>
    <s v="03 Jun 2026"/>
    <s v="03"/>
    <s v="Jun"/>
    <n v="3"/>
    <n v="-28"/>
    <n v="0"/>
    <n v="2"/>
    <s v="СЛР-ХОЛИДЕЙ-СЪРВИС ЕООД"/>
    <x v="4"/>
    <n v="2"/>
    <n v="1"/>
    <n v="785.89161059999992"/>
    <n v="261.96387019999997"/>
    <s v="Romania"/>
    <s v="02 Feb 2026 10:26"/>
    <s v="30 Jan 2026"/>
    <s v="Feb"/>
    <n v="0"/>
    <n v="2"/>
    <n v="0"/>
    <n v="0"/>
    <n v="0"/>
    <n v="2"/>
    <n v="-1"/>
    <s v="02.02.2025"/>
    <x v="5"/>
    <s v="31.05.2026"/>
    <n v="23"/>
    <x v="0"/>
  </r>
  <r>
    <s v="TO"/>
    <n v="4"/>
    <n v="1"/>
    <n v="0"/>
    <n v="8946"/>
    <s v="97230"/>
    <s v="27 May 2026"/>
    <s v="27"/>
    <s v="May"/>
    <s v="01 Jun 2026"/>
    <s v="01"/>
    <s v="Jun"/>
    <n v="5"/>
    <n v="-26"/>
    <n v="4"/>
    <n v="0"/>
    <s v="ДЕСТИНЕЙШЪН ТУРИСТИК СЪРВИСИС - ЕООД"/>
    <x v="6"/>
    <n v="2"/>
    <n v="0"/>
    <n v="816.36344199999996"/>
    <n v="163.27268839999999"/>
    <s v="Romania"/>
    <s v="01 Dec 2025 09:10"/>
    <s v="29 Nov 2025"/>
    <s v="Dec"/>
    <n v="4"/>
    <n v="0"/>
    <n v="0"/>
    <n v="0"/>
    <n v="0"/>
    <n v="4"/>
    <n v="-1"/>
    <s v="01.12.2025"/>
    <x v="13"/>
    <s v="27.05.2026"/>
    <n v="22"/>
    <x v="0"/>
  </r>
  <r>
    <s v="TO"/>
    <n v="0"/>
    <n v="5"/>
    <n v="0"/>
    <n v="8777"/>
    <s v="96403"/>
    <s v="27 Jun 2026"/>
    <s v="27"/>
    <s v="Jun"/>
    <s v="02 Jul 2026"/>
    <s v="02"/>
    <s v="Jul"/>
    <n v="5"/>
    <n v="-25"/>
    <n v="4"/>
    <n v="1"/>
    <s v="ДЕСТИНЕЙШЪН ТУРИСТИК СЪРВИСИС - ЕООД"/>
    <x v="5"/>
    <n v="3"/>
    <n v="1"/>
    <n v="1918.4736469999998"/>
    <n v="383.69472939999997"/>
    <s v="Romania"/>
    <s v="24 Nov 2025 13:52"/>
    <s v="24 Nov 2025"/>
    <s v="Nov"/>
    <n v="0"/>
    <n v="4"/>
    <n v="1"/>
    <n v="0"/>
    <n v="0"/>
    <n v="5"/>
    <n v="0"/>
    <s v="24.11.2025"/>
    <x v="15"/>
    <s v="27.06.2026"/>
    <n v="26"/>
    <x v="0"/>
  </r>
  <r>
    <s v="TO"/>
    <n v="2"/>
    <n v="3"/>
    <n v="0"/>
    <n v="8771"/>
    <s v="14747063"/>
    <s v="29 May 2026"/>
    <s v="29"/>
    <s v="May"/>
    <s v="03 Jun 2026"/>
    <s v="03"/>
    <s v="Jun"/>
    <n v="5"/>
    <n v="-26"/>
    <n v="2"/>
    <n v="2"/>
    <s v="ДЕСТИНЕЙШЪН ТУРИСТИК СЪРВИСИС - ЕООД"/>
    <x v="6"/>
    <n v="2"/>
    <n v="0"/>
    <n v="753.58129900000006"/>
    <n v="150.71625980000002"/>
    <s v="Romania"/>
    <s v="24 Nov 2025 13:15"/>
    <s v="24 Nov 2025"/>
    <s v="Nov"/>
    <n v="2"/>
    <n v="2"/>
    <n v="0"/>
    <n v="0"/>
    <n v="0"/>
    <n v="4"/>
    <n v="-1"/>
    <s v="24.11.2025"/>
    <x v="15"/>
    <s v="29.05.2026"/>
    <n v="22"/>
    <x v="0"/>
  </r>
  <r>
    <s v="TO"/>
    <n v="0"/>
    <n v="6"/>
    <n v="0"/>
    <n v="8372"/>
    <s v="95058"/>
    <s v="22 Jun 2026"/>
    <s v="22"/>
    <s v="Jun"/>
    <s v="28 Jun 2026"/>
    <s v="28"/>
    <s v="Jun"/>
    <n v="6"/>
    <n v="6"/>
    <n v="0"/>
    <n v="0"/>
    <s v="ДЕСТИНЕЙШЪН ТУРИСТИК СЪРВИСИС - ЕООД"/>
    <x v="7"/>
    <n v="4"/>
    <n v="1"/>
    <n v="2834.1736946999999"/>
    <n v="472.36228245000001"/>
    <s v="Romania"/>
    <s v="11 Nov 2025 16:23"/>
    <s v="31 Oct 2025"/>
    <s v="Nov"/>
    <n v="0"/>
    <n v="6"/>
    <n v="0"/>
    <n v="0"/>
    <n v="0"/>
    <n v="6"/>
    <n v="0"/>
    <s v="11.11.2025"/>
    <x v="11"/>
    <s v="22.06.2026"/>
    <n v="26"/>
    <x v="0"/>
  </r>
  <r>
    <s v="TO"/>
    <n v="0"/>
    <n v="6"/>
    <n v="0"/>
    <n v="8374"/>
    <s v="95058"/>
    <s v="22 Jun 2026"/>
    <s v="22"/>
    <s v="Jun"/>
    <s v="28 Jun 2026"/>
    <s v="28"/>
    <s v="Jun"/>
    <n v="6"/>
    <n v="6"/>
    <n v="0"/>
    <n v="0"/>
    <s v="ДЕСТИНЕЙШЪН ТУРИСТИК СЪРВИСИС - ЕООД"/>
    <x v="2"/>
    <n v="2"/>
    <n v="2"/>
    <n v="1924.4193702"/>
    <n v="320.73656169999998"/>
    <s v="Romania"/>
    <s v="11 Nov 2025 16:23"/>
    <s v="31 Oct 2025"/>
    <s v="Nov"/>
    <n v="0"/>
    <n v="6"/>
    <n v="0"/>
    <n v="0"/>
    <n v="0"/>
    <n v="6"/>
    <n v="0"/>
    <s v="11.11.2025"/>
    <x v="11"/>
    <s v="22.06.2026"/>
    <n v="26"/>
    <x v="0"/>
  </r>
  <r>
    <s v="BOOKING"/>
    <n v="2"/>
    <n v="0"/>
    <n v="0"/>
    <n v="10084"/>
    <s v="5601823939"/>
    <s v="29 May 2026"/>
    <s v="29"/>
    <s v="May"/>
    <s v="31 May 2026"/>
    <s v="31"/>
    <s v="May"/>
    <n v="2"/>
    <n v="2"/>
    <n v="0"/>
    <n v="0"/>
    <s v="BOOKING"/>
    <x v="5"/>
    <n v="2"/>
    <n v="2"/>
    <n v="835.87508917431171"/>
    <n v="417.93754458715586"/>
    <s v="Romania"/>
    <s v="14 Feb 2026 21:42"/>
    <s v="14 Feb 2026"/>
    <s v="Feb"/>
    <n v="2"/>
    <n v="0"/>
    <n v="0"/>
    <n v="0"/>
    <n v="0"/>
    <n v="2"/>
    <n v="0"/>
    <s v="14.02.2025"/>
    <x v="9"/>
    <s v="29.05.2026"/>
    <n v="22"/>
    <x v="0"/>
  </r>
  <r>
    <s v="BOOKING"/>
    <n v="2"/>
    <n v="0"/>
    <n v="0"/>
    <n v="10085"/>
    <s v="5601823939"/>
    <s v="29 May 2026"/>
    <s v="29"/>
    <s v="May"/>
    <s v="31 May 2026"/>
    <s v="31"/>
    <s v="May"/>
    <n v="2"/>
    <n v="2"/>
    <n v="0"/>
    <n v="0"/>
    <s v="BOOKING"/>
    <x v="5"/>
    <n v="2"/>
    <n v="2"/>
    <n v="835.87508917431171"/>
    <n v="417.93754458715586"/>
    <m/>
    <s v="14 Feb 2026 21:42"/>
    <s v="14 Feb 2026"/>
    <s v="Feb"/>
    <n v="2"/>
    <n v="0"/>
    <n v="0"/>
    <n v="0"/>
    <n v="0"/>
    <n v="2"/>
    <n v="0"/>
    <s v="14.02.2025"/>
    <x v="9"/>
    <s v="29.05.2026"/>
    <n v="22"/>
    <x v="0"/>
  </r>
  <r>
    <s v="TO"/>
    <n v="0"/>
    <n v="0"/>
    <n v="5"/>
    <n v="8376"/>
    <s v="94790"/>
    <s v="19 Jul 2026"/>
    <s v="19"/>
    <s v="Jul"/>
    <s v="24 Jul 2026"/>
    <s v="24"/>
    <s v="Jul"/>
    <n v="5"/>
    <n v="5"/>
    <n v="0"/>
    <n v="0"/>
    <s v="ДЕСТИНЕЙШЪН ТУРИСТИК СЪРВИСИС - ЕООД"/>
    <x v="3"/>
    <n v="2"/>
    <n v="2"/>
    <n v="1851.4864694999999"/>
    <n v="370.2972939"/>
    <s v="Romania"/>
    <s v="11 Nov 2025 16:23"/>
    <s v="26 Oct 2025"/>
    <s v="Nov"/>
    <n v="0"/>
    <n v="0"/>
    <n v="5"/>
    <n v="0"/>
    <n v="0"/>
    <n v="5"/>
    <n v="0"/>
    <s v="11.11.2025"/>
    <x v="11"/>
    <s v="19.07.2026"/>
    <n v="30"/>
    <x v="0"/>
  </r>
  <r>
    <s v="TO"/>
    <n v="0"/>
    <n v="0"/>
    <n v="5"/>
    <n v="8377"/>
    <s v="94753"/>
    <s v="19 Jul 2026"/>
    <s v="19"/>
    <s v="Jul"/>
    <s v="24 Jul 2026"/>
    <s v="24"/>
    <s v="Jul"/>
    <n v="5"/>
    <n v="5"/>
    <n v="0"/>
    <n v="0"/>
    <s v="ДЕСТИНЕЙШЪН ТУРИСТИК СЪРВИСИС - ЕООД"/>
    <x v="3"/>
    <n v="2"/>
    <n v="2"/>
    <n v="1851.4864694999999"/>
    <n v="370.2972939"/>
    <s v="Romania"/>
    <s v="11 Nov 2025 16:23"/>
    <s v="23 Oct 2025"/>
    <s v="Nov"/>
    <n v="0"/>
    <n v="0"/>
    <n v="5"/>
    <n v="0"/>
    <n v="0"/>
    <n v="5"/>
    <n v="0"/>
    <s v="11.11.2025"/>
    <x v="11"/>
    <s v="19.07.2026"/>
    <n v="30"/>
    <x v="0"/>
  </r>
  <r>
    <s v="TO"/>
    <n v="0"/>
    <n v="0"/>
    <n v="5"/>
    <n v="10156"/>
    <s v="1245259.235439"/>
    <s v="05 Aug 2026"/>
    <s v="05"/>
    <s v="Aug"/>
    <s v="10 Aug 2026"/>
    <s v="10"/>
    <s v="Aug"/>
    <n v="5"/>
    <n v="5"/>
    <n v="0"/>
    <n v="0"/>
    <s v="СЛР-ХОЛИДЕЙ-СЪРВИС ЕООД"/>
    <x v="4"/>
    <n v="3"/>
    <n v="1"/>
    <n v="2307.3904425000001"/>
    <n v="461.47808850000001"/>
    <s v="Romania"/>
    <s v="20 Feb 2026 09:36"/>
    <s v="19 Feb 2026"/>
    <s v="Feb"/>
    <n v="0"/>
    <n v="0"/>
    <n v="0"/>
    <n v="5"/>
    <n v="0"/>
    <n v="5"/>
    <n v="0"/>
    <s v="20.02.2025"/>
    <x v="14"/>
    <s v="05.08.2026"/>
    <n v="32"/>
    <x v="0"/>
  </r>
  <r>
    <s v="TO"/>
    <n v="0"/>
    <n v="0"/>
    <n v="5"/>
    <n v="10157"/>
    <s v="1245262.235441"/>
    <s v="05 Aug 2026"/>
    <s v="05"/>
    <s v="Aug"/>
    <s v="10 Aug 2026"/>
    <s v="10"/>
    <s v="Aug"/>
    <n v="5"/>
    <n v="5"/>
    <n v="0"/>
    <n v="0"/>
    <s v="СЛР-ХОЛИДЕЙ-СЪРВИС ЕООД"/>
    <x v="6"/>
    <n v="3"/>
    <n v="0"/>
    <n v="2252.7249939999997"/>
    <n v="450.54499879999992"/>
    <s v="Romania"/>
    <s v="20 Feb 2026 09:37"/>
    <s v="19 Feb 2026"/>
    <s v="Feb"/>
    <n v="0"/>
    <n v="0"/>
    <n v="0"/>
    <n v="5"/>
    <n v="0"/>
    <n v="5"/>
    <n v="0"/>
    <s v="20.02.2025"/>
    <x v="14"/>
    <s v="05.08.2026"/>
    <n v="32"/>
    <x v="0"/>
  </r>
  <r>
    <s v="TO"/>
    <n v="0"/>
    <n v="0"/>
    <n v="5"/>
    <n v="9963"/>
    <s v="52944"/>
    <s v="15 Jul 2026"/>
    <s v="15"/>
    <s v="Jul"/>
    <s v="20 Jul 2026"/>
    <s v="20"/>
    <s v="Jul"/>
    <n v="5"/>
    <n v="5"/>
    <n v="0"/>
    <n v="0"/>
    <s v="КЛУБ МАГЕЛАН - ООД"/>
    <x v="4"/>
    <n v="2"/>
    <n v="2"/>
    <n v="1993.9686850000001"/>
    <n v="398.79373700000002"/>
    <s v="Romania"/>
    <s v="02 Feb 2026 11:00"/>
    <s v="31 Jan 2026"/>
    <s v="Feb"/>
    <n v="0"/>
    <n v="0"/>
    <n v="5"/>
    <n v="0"/>
    <n v="0"/>
    <n v="5"/>
    <n v="0"/>
    <s v="02.02.2025"/>
    <x v="5"/>
    <s v="15.07.2026"/>
    <n v="29"/>
    <x v="0"/>
  </r>
  <r>
    <s v="TO"/>
    <n v="0"/>
    <n v="5"/>
    <n v="0"/>
    <n v="9962"/>
    <s v="1239740.232767"/>
    <s v="01 Jul 2026"/>
    <s v="01"/>
    <s v="Jul"/>
    <s v="06 Jul 2026"/>
    <s v="06"/>
    <s v="Jul"/>
    <n v="5"/>
    <n v="5"/>
    <n v="0"/>
    <n v="0"/>
    <s v="СЛР-ХОЛИДЕЙ-СЪРВИС ЕООД"/>
    <x v="6"/>
    <n v="2"/>
    <n v="2"/>
    <n v="1758.4867529999999"/>
    <n v="351.69735059999999"/>
    <s v="Romania"/>
    <s v="02 Feb 2026 10:54"/>
    <s v="31 Jan 2026"/>
    <s v="Feb"/>
    <n v="0"/>
    <n v="0"/>
    <n v="5"/>
    <n v="0"/>
    <n v="0"/>
    <n v="5"/>
    <n v="0"/>
    <s v="02.02.2025"/>
    <x v="5"/>
    <s v="01.07.2026"/>
    <n v="27"/>
    <x v="0"/>
  </r>
  <r>
    <s v="TO"/>
    <n v="0"/>
    <n v="6"/>
    <n v="0"/>
    <n v="8827"/>
    <s v="96771"/>
    <s v="29 Jun 2026"/>
    <s v="29"/>
    <s v="Jun"/>
    <s v="05 Jul 2026"/>
    <s v="05"/>
    <s v="Jul"/>
    <n v="6"/>
    <n v="-24"/>
    <n v="2"/>
    <n v="4"/>
    <s v="ДЕСТИНЕЙШЪН ТУРИСТИК СЪРВИСИС - ЕООД"/>
    <x v="4"/>
    <n v="2"/>
    <n v="1"/>
    <n v="1609.5698568"/>
    <n v="268.2616428"/>
    <s v="Romania"/>
    <s v="26 Nov 2025 10:22"/>
    <s v="26 Nov 2025"/>
    <s v="Nov"/>
    <n v="0"/>
    <n v="2"/>
    <n v="4"/>
    <n v="0"/>
    <n v="0"/>
    <n v="6"/>
    <n v="0"/>
    <s v="26.11.2025"/>
    <x v="15"/>
    <s v="29.06.2026"/>
    <n v="27"/>
    <x v="0"/>
  </r>
  <r>
    <s v="TO"/>
    <n v="0"/>
    <n v="6"/>
    <n v="0"/>
    <n v="8537"/>
    <s v="95702"/>
    <s v="28 Jun 2026"/>
    <s v="28"/>
    <s v="Jun"/>
    <s v="04 Jul 2026"/>
    <s v="04"/>
    <s v="Jul"/>
    <n v="6"/>
    <n v="-24"/>
    <n v="3"/>
    <n v="3"/>
    <s v="ДЕСТИНЕЙШЪН ТУРИСТИК СЪРВИСИС - ЕООД"/>
    <x v="6"/>
    <n v="2"/>
    <n v="2"/>
    <n v="1808.7124673999999"/>
    <n v="301.45207790000001"/>
    <s v="Romania"/>
    <s v="17 Nov 2025 10:35"/>
    <s v="14 Nov 2025"/>
    <s v="Nov"/>
    <n v="0"/>
    <n v="3"/>
    <n v="3"/>
    <n v="0"/>
    <n v="0"/>
    <n v="6"/>
    <n v="0"/>
    <s v="17.11.2025"/>
    <x v="12"/>
    <s v="28.06.2026"/>
    <n v="27"/>
    <x v="0"/>
  </r>
  <r>
    <s v="TO"/>
    <n v="0"/>
    <n v="0"/>
    <n v="7"/>
    <n v="8731"/>
    <s v="96428"/>
    <s v="15 Aug 2026"/>
    <s v="15"/>
    <s v="Aug"/>
    <s v="22 Aug 2026"/>
    <s v="22"/>
    <s v="Aug"/>
    <n v="7"/>
    <n v="7"/>
    <n v="0"/>
    <n v="0"/>
    <s v="ДЕСТИНЕЙШЪН ТУРИСТИК СЪРВИСИС - ЕООД"/>
    <x v="6"/>
    <n v="2"/>
    <n v="0"/>
    <n v="1868.9324731000002"/>
    <n v="266.99035330000004"/>
    <s v="Romania"/>
    <s v="24 Nov 2025 09:12"/>
    <s v="23 Nov 2025"/>
    <s v="Nov"/>
    <n v="0"/>
    <n v="0"/>
    <n v="0"/>
    <n v="7"/>
    <n v="0"/>
    <n v="7"/>
    <n v="0"/>
    <s v="24.11.2025"/>
    <x v="15"/>
    <s v="15.08.2026"/>
    <n v="33"/>
    <x v="0"/>
  </r>
  <r>
    <s v="TO"/>
    <n v="0"/>
    <n v="0"/>
    <n v="7"/>
    <n v="8728"/>
    <s v="96255"/>
    <s v="15 Aug 2026"/>
    <s v="15"/>
    <s v="Aug"/>
    <s v="22 Aug 2026"/>
    <s v="22"/>
    <s v="Aug"/>
    <n v="7"/>
    <n v="7"/>
    <n v="0"/>
    <n v="0"/>
    <s v="ДЕСТИНЕЙШЪН ТУРИСТИК СЪРВИСИС - ЕООД"/>
    <x v="6"/>
    <n v="2"/>
    <n v="1"/>
    <n v="1868.9324731000002"/>
    <n v="266.99035330000004"/>
    <s v="Romania"/>
    <s v="24 Nov 2025 09:12"/>
    <s v="21 Nov 2025"/>
    <s v="Nov"/>
    <n v="0"/>
    <n v="0"/>
    <n v="0"/>
    <n v="7"/>
    <n v="0"/>
    <n v="7"/>
    <n v="0"/>
    <s v="24.11.2025"/>
    <x v="15"/>
    <s v="15.08.2026"/>
    <n v="33"/>
    <x v="0"/>
  </r>
  <r>
    <s v="TO"/>
    <n v="0"/>
    <n v="5"/>
    <n v="0"/>
    <n v="8727"/>
    <s v="96238"/>
    <s v="02 Jul 2026"/>
    <s v="02"/>
    <s v="Jul"/>
    <s v="07 Jul 2026"/>
    <s v="07"/>
    <s v="Jul"/>
    <n v="5"/>
    <n v="5"/>
    <n v="0"/>
    <n v="0"/>
    <s v="ДЕСТИНЕЙШЪН ТУРИСТИК СЪРВИСИС - ЕООД"/>
    <x v="6"/>
    <n v="2"/>
    <n v="0"/>
    <n v="0"/>
    <n v="0"/>
    <s v="Romania"/>
    <s v="24 Nov 2025 09:12"/>
    <s v="21 Nov 2025"/>
    <s v="Nov"/>
    <n v="0"/>
    <n v="0"/>
    <n v="5"/>
    <n v="0"/>
    <n v="0"/>
    <n v="5"/>
    <n v="0"/>
    <s v="24.11.2025"/>
    <x v="15"/>
    <s v="02.07.2026"/>
    <n v="27"/>
    <x v="1"/>
  </r>
  <r>
    <s v="TO"/>
    <n v="0"/>
    <n v="6"/>
    <n v="0"/>
    <n v="9760"/>
    <s v="18876"/>
    <s v="29 Aug 2026"/>
    <s v="29"/>
    <s v="Aug"/>
    <s v="04 Sep 2026"/>
    <s v="04"/>
    <s v="Sep"/>
    <n v="6"/>
    <n v="-25"/>
    <n v="2"/>
    <n v="3"/>
    <s v="КЛУБ МАГЕЛАН - ООД"/>
    <x v="6"/>
    <n v="2"/>
    <n v="0"/>
    <n v="1547.5309291999999"/>
    <n v="257.92182153333334"/>
    <s v="Romania"/>
    <s v="27 Jan 2026 09:36"/>
    <s v="26 Jan 2026"/>
    <s v="Jan"/>
    <n v="0"/>
    <n v="0"/>
    <n v="0"/>
    <n v="2"/>
    <n v="3"/>
    <n v="5"/>
    <n v="-1"/>
    <s v="27.01.2025"/>
    <x v="0"/>
    <s v="29.08.2026"/>
    <n v="35"/>
    <x v="0"/>
  </r>
  <r>
    <s v="TO"/>
    <n v="0"/>
    <n v="6"/>
    <n v="0"/>
    <n v="9759"/>
    <s v="NT315902"/>
    <s v="21 Jun 2026"/>
    <s v="21"/>
    <s v="Jun"/>
    <s v="27 Jun 2026"/>
    <s v="27"/>
    <s v="Jun"/>
    <n v="6"/>
    <n v="6"/>
    <n v="0"/>
    <n v="0"/>
    <s v="НОВОТОН - ЕООД"/>
    <x v="1"/>
    <n v="4"/>
    <n v="2"/>
    <n v="3122.4825949999999"/>
    <n v="520.41376583333329"/>
    <s v="Romania"/>
    <s v="27 Jan 2026 09:33"/>
    <s v="27 Jan 2026"/>
    <s v="Jan"/>
    <n v="0"/>
    <n v="6"/>
    <n v="0"/>
    <n v="0"/>
    <n v="0"/>
    <n v="6"/>
    <n v="0"/>
    <s v="27.01.2025"/>
    <x v="0"/>
    <s v="21.06.2026"/>
    <n v="26"/>
    <x v="0"/>
  </r>
  <r>
    <s v="TO"/>
    <n v="0"/>
    <n v="6"/>
    <n v="0"/>
    <n v="9761"/>
    <s v="18878"/>
    <s v="29 Aug 2026"/>
    <s v="29"/>
    <s v="Aug"/>
    <s v="04 Sep 2026"/>
    <s v="04"/>
    <s v="Sep"/>
    <n v="6"/>
    <n v="-25"/>
    <n v="2"/>
    <n v="3"/>
    <s v="КЛУБ МАГЕЛАН - ООД"/>
    <x v="4"/>
    <n v="3"/>
    <n v="0"/>
    <n v="2150.0048023999998"/>
    <n v="358.33413373333332"/>
    <s v="Romania"/>
    <s v="27 Jan 2026 09:36"/>
    <s v="26 Jan 2026"/>
    <s v="Jan"/>
    <n v="0"/>
    <n v="0"/>
    <n v="0"/>
    <n v="2"/>
    <n v="3"/>
    <n v="5"/>
    <n v="-1"/>
    <s v="27.01.2025"/>
    <x v="0"/>
    <s v="29.08.2026"/>
    <n v="35"/>
    <x v="0"/>
  </r>
  <r>
    <s v="TO"/>
    <n v="0"/>
    <n v="6"/>
    <n v="0"/>
    <n v="9762"/>
    <s v="1236555.231092"/>
    <s v="01 Jul 2026"/>
    <s v="01"/>
    <s v="Jul"/>
    <s v="07 Jul 2026"/>
    <s v="07"/>
    <s v="Jul"/>
    <n v="6"/>
    <n v="6"/>
    <n v="0"/>
    <n v="0"/>
    <s v="СЛР-ХОЛИДЕЙ-СЪРВИС ЕООД"/>
    <x v="6"/>
    <n v="3"/>
    <n v="1"/>
    <n v="2279.0504658"/>
    <n v="379.84174430000002"/>
    <s v="Romania"/>
    <s v="27 Jan 2026 09:42"/>
    <s v="26 Jan 2026"/>
    <s v="Jan"/>
    <n v="0"/>
    <n v="0"/>
    <n v="6"/>
    <n v="0"/>
    <n v="0"/>
    <n v="6"/>
    <n v="0"/>
    <s v="27.01.2025"/>
    <x v="0"/>
    <s v="01.07.2026"/>
    <n v="27"/>
    <x v="0"/>
  </r>
  <r>
    <s v="TO"/>
    <n v="0"/>
    <n v="0"/>
    <n v="5"/>
    <n v="9964"/>
    <s v="1239615.232795"/>
    <s v="25 Jul 2026"/>
    <s v="25"/>
    <s v="Jul"/>
    <s v="30 Jul 2026"/>
    <s v="30"/>
    <s v="Jul"/>
    <n v="5"/>
    <n v="5"/>
    <n v="0"/>
    <n v="0"/>
    <s v="СЛР-ХОЛИДЕЙ-СЪРВИС ЕООД"/>
    <x v="8"/>
    <n v="2"/>
    <n v="1"/>
    <n v="2198.1573370000001"/>
    <n v="439.63146740000002"/>
    <s v="Romania"/>
    <s v="02 Feb 2026 11:12"/>
    <s v="31 Jan 2026"/>
    <s v="Feb"/>
    <n v="0"/>
    <n v="0"/>
    <n v="5"/>
    <n v="0"/>
    <n v="0"/>
    <n v="5"/>
    <n v="0"/>
    <s v="02.02.2025"/>
    <x v="5"/>
    <s v="25.07.2026"/>
    <n v="30"/>
    <x v="0"/>
  </r>
  <r>
    <s v="BOOKING"/>
    <n v="0"/>
    <n v="0"/>
    <n v="4"/>
    <n v="9298"/>
    <s v="6942982427"/>
    <s v="20 Jul 2026"/>
    <s v="20"/>
    <s v="Jul"/>
    <s v="24 Jul 2026"/>
    <s v="24"/>
    <s v="Jul"/>
    <n v="4"/>
    <n v="4"/>
    <n v="0"/>
    <n v="0"/>
    <s v="BOOKING"/>
    <x v="6"/>
    <n v="2"/>
    <n v="1"/>
    <n v="1906.8804198165137"/>
    <n v="476.72010495412843"/>
    <m/>
    <s v="31 Dec 2025 16:06"/>
    <s v="31 Dec 2025"/>
    <s v="Dec"/>
    <n v="0"/>
    <n v="0"/>
    <n v="4"/>
    <n v="0"/>
    <n v="0"/>
    <n v="4"/>
    <n v="0"/>
    <s v="31.12.2025"/>
    <x v="18"/>
    <s v="20.07.2026"/>
    <n v="30"/>
    <x v="1"/>
  </r>
  <r>
    <s v="TO"/>
    <n v="0"/>
    <n v="7"/>
    <n v="0"/>
    <n v="9965"/>
    <s v="1239805.232807"/>
    <s v="04 Jul 2026"/>
    <s v="04"/>
    <s v="Jul"/>
    <s v="11 Jul 2026"/>
    <s v="11"/>
    <s v="Jul"/>
    <n v="7"/>
    <n v="7"/>
    <n v="0"/>
    <n v="0"/>
    <s v="СЛР-ХОЛИДЕЙ-СЪРВИС ЕООД"/>
    <x v="3"/>
    <n v="2"/>
    <n v="2"/>
    <n v="2603.1119385000002"/>
    <n v="371.87313407142858"/>
    <s v="Romania"/>
    <s v="02 Feb 2026 11:17"/>
    <s v="31 Jan 2026"/>
    <s v="Feb"/>
    <n v="0"/>
    <n v="0"/>
    <n v="7"/>
    <n v="0"/>
    <n v="0"/>
    <n v="7"/>
    <n v="0"/>
    <s v="02.02.2025"/>
    <x v="5"/>
    <s v="04.07.2026"/>
    <n v="27"/>
    <x v="0"/>
  </r>
  <r>
    <s v="TO"/>
    <n v="0"/>
    <n v="3"/>
    <n v="6"/>
    <n v="9215"/>
    <s v="120644475"/>
    <s v="19 Aug 2026"/>
    <s v="19"/>
    <s v="Aug"/>
    <s v="28 Aug 2026"/>
    <s v="28"/>
    <s v="Aug"/>
    <n v="9"/>
    <n v="9"/>
    <n v="0"/>
    <n v="0"/>
    <s v="ДЕСТИНЕЙШЪН ТУРИСТИК СЪРВИСИС - ЕООД"/>
    <x v="6"/>
    <n v="2"/>
    <n v="1"/>
    <n v="0"/>
    <n v="0"/>
    <s v="Germany"/>
    <s v="29 Dec 2025 08:49"/>
    <s v="26 Dec 2025"/>
    <s v="Dec"/>
    <n v="0"/>
    <n v="0"/>
    <n v="0"/>
    <n v="9"/>
    <n v="0"/>
    <n v="9"/>
    <n v="0"/>
    <s v="29.12.2025"/>
    <x v="18"/>
    <s v="19.08.2026"/>
    <n v="34"/>
    <x v="1"/>
  </r>
  <r>
    <s v="TO"/>
    <n v="0"/>
    <n v="0"/>
    <n v="5"/>
    <n v="9315"/>
    <s v="753715383"/>
    <s v="08 Aug 2026"/>
    <s v="08"/>
    <s v="Aug"/>
    <s v="13 Aug 2026"/>
    <s v="13"/>
    <s v="Aug"/>
    <n v="5"/>
    <n v="5"/>
    <n v="0"/>
    <n v="0"/>
    <s v="ДЕСТИНЕЙШЪН ТУРИСТИК СЪРВИСИС - ЕООД"/>
    <x v="3"/>
    <n v="2"/>
    <n v="2"/>
    <n v="1851.4864694999999"/>
    <n v="370.2972939"/>
    <s v="Poland"/>
    <s v="01 Jan 2026 16:10"/>
    <s v="31 Dec 2025"/>
    <s v="Jan"/>
    <n v="0"/>
    <n v="0"/>
    <n v="0"/>
    <n v="5"/>
    <n v="0"/>
    <n v="5"/>
    <n v="0"/>
    <s v="01.01.2025"/>
    <x v="20"/>
    <s v="08.08.2026"/>
    <n v="32"/>
    <x v="0"/>
  </r>
  <r>
    <s v="TO"/>
    <n v="0"/>
    <n v="0"/>
    <n v="5"/>
    <n v="8685"/>
    <s v="14713477"/>
    <s v="31 Jul 2026"/>
    <s v="31"/>
    <s v="Jul"/>
    <s v="05 Aug 2026"/>
    <s v="05"/>
    <s v="Aug"/>
    <n v="5"/>
    <n v="-26"/>
    <n v="0"/>
    <n v="4"/>
    <s v="ДЕСТИНЕЙШЪН ТУРИСТИК СЪРВИСИС - ЕООД"/>
    <x v="4"/>
    <n v="2"/>
    <n v="1"/>
    <n v="1367.320753"/>
    <n v="273.46415059999998"/>
    <s v="Romania"/>
    <s v="21 Nov 2025 16:03"/>
    <s v="21 Nov 2025"/>
    <s v="Nov"/>
    <n v="0"/>
    <n v="0"/>
    <n v="0"/>
    <n v="4"/>
    <n v="0"/>
    <n v="4"/>
    <n v="-1"/>
    <s v="21.11.2025"/>
    <x v="12"/>
    <s v="31.07.2026"/>
    <n v="31"/>
    <x v="0"/>
  </r>
  <r>
    <s v="TO"/>
    <n v="0"/>
    <n v="0"/>
    <n v="5"/>
    <n v="9009"/>
    <s v="14886650"/>
    <s v="04 Aug 2026"/>
    <s v="04"/>
    <s v="Aug"/>
    <s v="09 Aug 2026"/>
    <s v="09"/>
    <s v="Aug"/>
    <n v="5"/>
    <n v="5"/>
    <n v="0"/>
    <n v="0"/>
    <s v="ДЕСТИНЕЙШЪН ТУРИСТИК СЪРВИСИС - ЕООД"/>
    <x v="4"/>
    <n v="3"/>
    <n v="1"/>
    <n v="1999.5428005000001"/>
    <n v="399.90856010000005"/>
    <s v="Romania"/>
    <s v="03 Dec 2025 17:38"/>
    <s v="03 Dec 2025"/>
    <s v="Dec"/>
    <n v="0"/>
    <n v="0"/>
    <n v="0"/>
    <n v="5"/>
    <n v="0"/>
    <n v="5"/>
    <n v="0"/>
    <s v="03.12.2025"/>
    <x v="13"/>
    <s v="04.08.2026"/>
    <n v="32"/>
    <x v="0"/>
  </r>
  <r>
    <s v="TO"/>
    <n v="0"/>
    <n v="0"/>
    <n v="5"/>
    <n v="8785"/>
    <s v="96561"/>
    <s v="27 Jul 2026"/>
    <s v="27"/>
    <s v="Jul"/>
    <s v="01 Aug 2026"/>
    <s v="01"/>
    <s v="Aug"/>
    <n v="5"/>
    <n v="-26"/>
    <n v="4"/>
    <n v="0"/>
    <s v="ДЕСТИНЕЙШЪН ТУРИСТИК СЪРВИСИС - ЕООД"/>
    <x v="2"/>
    <n v="2"/>
    <n v="2"/>
    <n v="1735.9947079999999"/>
    <n v="347.19894160000001"/>
    <s v="Romania"/>
    <s v="24 Nov 2025 15:31"/>
    <s v="24 Nov 2025"/>
    <s v="Nov"/>
    <n v="0"/>
    <n v="0"/>
    <n v="4"/>
    <n v="0"/>
    <n v="0"/>
    <n v="4"/>
    <n v="-1"/>
    <s v="24.11.2025"/>
    <x v="15"/>
    <s v="27.07.2026"/>
    <n v="31"/>
    <x v="0"/>
  </r>
  <r>
    <s v="TO"/>
    <n v="0"/>
    <n v="0"/>
    <n v="7"/>
    <n v="8784"/>
    <s v="96554"/>
    <s v="14 Aug 2026"/>
    <s v="14"/>
    <s v="Aug"/>
    <s v="21 Aug 2026"/>
    <s v="21"/>
    <s v="Aug"/>
    <n v="7"/>
    <n v="7"/>
    <n v="0"/>
    <n v="0"/>
    <s v="ДЕСТИНЕЙШЪН ТУРИСТИК СЪРВИСИС - ЕООД"/>
    <x v="1"/>
    <n v="5"/>
    <n v="0"/>
    <n v="4069.5932724999998"/>
    <n v="581.37046750000002"/>
    <s v="Romania"/>
    <s v="24 Nov 2025 15:31"/>
    <s v="24 Nov 2025"/>
    <s v="Nov"/>
    <n v="0"/>
    <n v="0"/>
    <n v="0"/>
    <n v="7"/>
    <n v="0"/>
    <n v="7"/>
    <n v="0"/>
    <s v="24.11.2025"/>
    <x v="15"/>
    <s v="14.08.2026"/>
    <n v="33"/>
    <x v="0"/>
  </r>
  <r>
    <s v="TO"/>
    <n v="0"/>
    <n v="0"/>
    <n v="5"/>
    <n v="8783"/>
    <s v="96575"/>
    <s v="27 Jul 2026"/>
    <s v="27"/>
    <s v="Jul"/>
    <s v="01 Aug 2026"/>
    <s v="01"/>
    <s v="Aug"/>
    <n v="5"/>
    <n v="-26"/>
    <n v="4"/>
    <n v="0"/>
    <s v="ДЕСТИНЕЙШЪН ТУРИСТИК СЪРВИСИС - ЕООД"/>
    <x v="2"/>
    <n v="2"/>
    <n v="1"/>
    <n v="1388.834883"/>
    <n v="277.76697660000002"/>
    <s v="Romania"/>
    <s v="24 Nov 2025 15:31"/>
    <s v="24 Nov 2025"/>
    <s v="Nov"/>
    <n v="0"/>
    <n v="0"/>
    <n v="4"/>
    <n v="0"/>
    <n v="0"/>
    <n v="4"/>
    <n v="-1"/>
    <s v="24.11.2025"/>
    <x v="15"/>
    <s v="27.07.2026"/>
    <n v="31"/>
    <x v="0"/>
  </r>
  <r>
    <s v="TO"/>
    <n v="0"/>
    <n v="6"/>
    <n v="0"/>
    <n v="9966"/>
    <s v="28759"/>
    <s v="21 Jun 2026"/>
    <s v="21"/>
    <s v="Jun"/>
    <s v="27 Jun 2026"/>
    <s v="27"/>
    <s v="Jun"/>
    <n v="6"/>
    <n v="6"/>
    <n v="0"/>
    <n v="0"/>
    <s v="КЛУБ МАГЕЛАН - ООД"/>
    <x v="0"/>
    <n v="2"/>
    <n v="1"/>
    <n v="1910.9241431999999"/>
    <n v="318.48735719999996"/>
    <s v="Romania"/>
    <s v="02 Feb 2026 11:29"/>
    <s v="01 Feb 2026"/>
    <s v="Feb"/>
    <n v="0"/>
    <n v="6"/>
    <n v="0"/>
    <n v="0"/>
    <n v="0"/>
    <n v="6"/>
    <n v="0"/>
    <s v="02.02.2025"/>
    <x v="5"/>
    <s v="21.06.2026"/>
    <n v="26"/>
    <x v="0"/>
  </r>
  <r>
    <s v="TO"/>
    <n v="0"/>
    <n v="6"/>
    <n v="0"/>
    <n v="9967"/>
    <s v="28760"/>
    <s v="21 Jun 2026"/>
    <s v="21"/>
    <s v="Jun"/>
    <s v="27 Jun 2026"/>
    <s v="27"/>
    <s v="Jun"/>
    <n v="6"/>
    <n v="6"/>
    <n v="0"/>
    <n v="0"/>
    <s v="КЛУБ МАГЕЛАН - ООД"/>
    <x v="3"/>
    <n v="2"/>
    <n v="0"/>
    <n v="1706.5007916"/>
    <n v="284.41679859999999"/>
    <s v="Romania"/>
    <s v="02 Feb 2026 11:29"/>
    <s v="01 Feb 2026"/>
    <s v="Feb"/>
    <n v="0"/>
    <n v="6"/>
    <n v="0"/>
    <n v="0"/>
    <n v="0"/>
    <n v="6"/>
    <n v="0"/>
    <s v="02.02.2025"/>
    <x v="5"/>
    <s v="21.06.2026"/>
    <n v="26"/>
    <x v="0"/>
  </r>
  <r>
    <s v="TO"/>
    <n v="5"/>
    <n v="2"/>
    <n v="0"/>
    <n v="9968"/>
    <s v="1239393.232885"/>
    <s v="10 Jun 2026"/>
    <s v="10"/>
    <s v="Jun"/>
    <s v="17 Jun 2026"/>
    <s v="17"/>
    <s v="Jun"/>
    <n v="7"/>
    <n v="7"/>
    <n v="0"/>
    <n v="0"/>
    <s v="СЛР-ХОЛИДЕЙ-СЪРВИС ЕООД"/>
    <x v="5"/>
    <n v="3"/>
    <n v="0"/>
    <n v="1980.5125745999999"/>
    <n v="282.9303678"/>
    <s v="Romania"/>
    <s v="02 Feb 2026 12:14"/>
    <s v="31 Jan 2026"/>
    <s v="Feb"/>
    <n v="0"/>
    <n v="7"/>
    <n v="0"/>
    <n v="0"/>
    <n v="0"/>
    <n v="7"/>
    <n v="0"/>
    <s v="02.02.2025"/>
    <x v="5"/>
    <s v="10.06.2026"/>
    <n v="24"/>
    <x v="0"/>
  </r>
  <r>
    <s v="BOOKING"/>
    <n v="0"/>
    <n v="3"/>
    <n v="0"/>
    <n v="9763"/>
    <s v="6842389847"/>
    <s v="01 Jul 2026"/>
    <s v="01"/>
    <s v="Jul"/>
    <s v="04 Jul 2026"/>
    <s v="04"/>
    <s v="Jul"/>
    <n v="3"/>
    <n v="3"/>
    <n v="0"/>
    <n v="0"/>
    <s v="BOOKING"/>
    <x v="4"/>
    <n v="2"/>
    <n v="2"/>
    <n v="1789.4229594495412"/>
    <n v="596.4743198165138"/>
    <s v="Romania"/>
    <s v="27 Jan 2026 09:54"/>
    <s v="27 Jan 2026"/>
    <s v="Jan"/>
    <n v="0"/>
    <n v="0"/>
    <n v="3"/>
    <n v="0"/>
    <n v="0"/>
    <n v="3"/>
    <n v="0"/>
    <s v="27.01.2025"/>
    <x v="0"/>
    <s v="01.07.2026"/>
    <n v="27"/>
    <x v="0"/>
  </r>
  <r>
    <s v="TO"/>
    <n v="0"/>
    <n v="0"/>
    <n v="5"/>
    <n v="9764"/>
    <s v="1236600.231107"/>
    <s v="26 Jul 2026"/>
    <s v="26"/>
    <s v="Jul"/>
    <s v="31 Jul 2026"/>
    <s v="31"/>
    <s v="Jul"/>
    <n v="5"/>
    <n v="5"/>
    <n v="0"/>
    <n v="0"/>
    <s v="СЛР-ХОЛИДЕЙ-СЪРВИС ЕООД"/>
    <x v="4"/>
    <n v="3"/>
    <n v="0"/>
    <n v="2153.4666214999997"/>
    <n v="430.69332429999997"/>
    <s v="Romania"/>
    <s v="27 Jan 2026 09:54"/>
    <s v="26 Jan 2026"/>
    <s v="Jan"/>
    <n v="0"/>
    <n v="0"/>
    <n v="5"/>
    <n v="0"/>
    <n v="0"/>
    <n v="5"/>
    <n v="0"/>
    <s v="27.01.2025"/>
    <x v="0"/>
    <s v="26.07.2026"/>
    <n v="31"/>
    <x v="0"/>
  </r>
  <r>
    <s v="BOOKING"/>
    <n v="0"/>
    <n v="2"/>
    <n v="0"/>
    <n v="9765"/>
    <s v="6842393329"/>
    <s v="26 Jun 2026"/>
    <s v="26"/>
    <s v="Jun"/>
    <s v="28 Jun 2026"/>
    <s v="28"/>
    <s v="Jun"/>
    <n v="2"/>
    <n v="2"/>
    <n v="0"/>
    <n v="0"/>
    <s v="BOOKING"/>
    <x v="4"/>
    <n v="2"/>
    <n v="1"/>
    <n v="883.67629211009171"/>
    <n v="441.83814605504585"/>
    <s v="United Kingdom"/>
    <s v="27 Jan 2026 10:10"/>
    <s v="27 Jan 2026"/>
    <s v="Jan"/>
    <n v="0"/>
    <n v="2"/>
    <n v="0"/>
    <n v="0"/>
    <n v="0"/>
    <n v="2"/>
    <n v="0"/>
    <s v="27.01.2025"/>
    <x v="0"/>
    <s v="26.06.2026"/>
    <n v="26"/>
    <x v="0"/>
  </r>
  <r>
    <s v="BOOKING"/>
    <n v="0"/>
    <n v="2"/>
    <n v="0"/>
    <n v="9767"/>
    <s v="6842393329"/>
    <s v="26 Jun 2026"/>
    <s v="26"/>
    <s v="Jun"/>
    <s v="28 Jun 2026"/>
    <s v="28"/>
    <s v="Jun"/>
    <n v="2"/>
    <n v="2"/>
    <n v="0"/>
    <n v="0"/>
    <s v="BOOKING"/>
    <x v="4"/>
    <n v="2"/>
    <n v="1"/>
    <n v="883.67629211009171"/>
    <n v="441.83814605504585"/>
    <m/>
    <s v="27 Jan 2026 10:10"/>
    <s v="27 Jan 2026"/>
    <s v="Jan"/>
    <n v="0"/>
    <n v="2"/>
    <n v="0"/>
    <n v="0"/>
    <n v="0"/>
    <n v="2"/>
    <n v="0"/>
    <s v="27.01.2025"/>
    <x v="0"/>
    <s v="26.06.2026"/>
    <n v="26"/>
    <x v="0"/>
  </r>
  <r>
    <s v="BOOKING"/>
    <n v="0"/>
    <n v="2"/>
    <n v="0"/>
    <n v="9766"/>
    <s v="6842393329"/>
    <s v="26 Jun 2026"/>
    <s v="26"/>
    <s v="Jun"/>
    <s v="28 Jun 2026"/>
    <s v="28"/>
    <s v="Jun"/>
    <n v="2"/>
    <n v="2"/>
    <n v="0"/>
    <n v="0"/>
    <s v="BOOKING"/>
    <x v="4"/>
    <n v="2"/>
    <n v="1"/>
    <n v="883.67629211009171"/>
    <n v="441.83814605504585"/>
    <m/>
    <s v="27 Jan 2026 10:10"/>
    <s v="27 Jan 2026"/>
    <s v="Jan"/>
    <n v="0"/>
    <n v="2"/>
    <n v="0"/>
    <n v="0"/>
    <n v="0"/>
    <n v="2"/>
    <n v="0"/>
    <s v="27.01.2025"/>
    <x v="0"/>
    <s v="26.06.2026"/>
    <n v="26"/>
    <x v="0"/>
  </r>
  <r>
    <s v="TO"/>
    <n v="0"/>
    <n v="0"/>
    <n v="5"/>
    <n v="9768"/>
    <s v="1236660.231126"/>
    <s v="09 Aug 2026"/>
    <s v="09"/>
    <s v="Aug"/>
    <s v="14 Aug 2026"/>
    <s v="14"/>
    <s v="Aug"/>
    <n v="5"/>
    <n v="5"/>
    <n v="0"/>
    <n v="0"/>
    <s v="СЛР-ХОЛИДЕЙ-СЪРВИС ЕООД"/>
    <x v="2"/>
    <n v="2"/>
    <n v="1"/>
    <n v="1620.209572"/>
    <n v="324.0419144"/>
    <s v="Romania"/>
    <s v="27 Jan 2026 10:15"/>
    <s v="27 Jan 2026"/>
    <s v="Jan"/>
    <n v="0"/>
    <n v="0"/>
    <n v="0"/>
    <n v="5"/>
    <n v="0"/>
    <n v="5"/>
    <n v="0"/>
    <s v="27.01.2025"/>
    <x v="0"/>
    <s v="09.08.2026"/>
    <n v="33"/>
    <x v="0"/>
  </r>
  <r>
    <s v="TO"/>
    <n v="0"/>
    <n v="6"/>
    <n v="0"/>
    <n v="9971"/>
    <s v="00001061"/>
    <s v="29 Jun 2026"/>
    <s v="29"/>
    <s v="Jun"/>
    <s v="05 Jul 2026"/>
    <s v="05"/>
    <s v="Jul"/>
    <n v="6"/>
    <n v="-24"/>
    <n v="2"/>
    <n v="4"/>
    <s v="КЛУБ МАГЕЛАН - ООД"/>
    <x v="3"/>
    <n v="2"/>
    <n v="0"/>
    <n v="1733.2565460000001"/>
    <n v="288.87609100000003"/>
    <s v="Romania"/>
    <s v="02 Feb 2026 12:24"/>
    <s v="31 Jan 2026"/>
    <s v="Feb"/>
    <n v="0"/>
    <n v="2"/>
    <n v="4"/>
    <n v="0"/>
    <n v="0"/>
    <n v="6"/>
    <n v="0"/>
    <s v="02.02.2025"/>
    <x v="5"/>
    <s v="29.06.2026"/>
    <n v="27"/>
    <x v="0"/>
  </r>
  <r>
    <s v="TO"/>
    <n v="0"/>
    <n v="6"/>
    <n v="0"/>
    <n v="9970"/>
    <s v="00001060"/>
    <s v="29 Jun 2026"/>
    <s v="29"/>
    <s v="Jun"/>
    <s v="05 Jul 2026"/>
    <s v="05"/>
    <s v="Jul"/>
    <n v="6"/>
    <n v="-24"/>
    <n v="2"/>
    <n v="4"/>
    <s v="КЛУБ МАГЕЛАН - ООД"/>
    <x v="3"/>
    <n v="2"/>
    <n v="1"/>
    <n v="1733.2565460000001"/>
    <n v="288.87609100000003"/>
    <s v="Romania"/>
    <s v="02 Feb 2026 12:24"/>
    <s v="31 Jan 2026"/>
    <s v="Feb"/>
    <n v="0"/>
    <n v="2"/>
    <n v="4"/>
    <n v="0"/>
    <n v="0"/>
    <n v="6"/>
    <n v="0"/>
    <s v="02.02.2025"/>
    <x v="5"/>
    <s v="29.06.2026"/>
    <n v="27"/>
    <x v="0"/>
  </r>
  <r>
    <s v="TOPOLA SKIES"/>
    <n v="0"/>
    <n v="3"/>
    <n v="2"/>
    <n v="10217"/>
    <s v="480747"/>
    <s v="23 Aug 2026"/>
    <s v="23"/>
    <s v="Aug"/>
    <s v="28 Aug 2026"/>
    <s v="28"/>
    <s v="Aug"/>
    <n v="5"/>
    <n v="5"/>
    <n v="0"/>
    <n v="0"/>
    <s v="TOPOLA SKIES"/>
    <x v="2"/>
    <n v="2"/>
    <m/>
    <n v="1928.4663233944952"/>
    <n v="385.69326467889903"/>
    <m/>
    <s v="24 Feb 2026 22:23"/>
    <s v="24 Feb 2026"/>
    <s v="Feb"/>
    <n v="0"/>
    <n v="0"/>
    <n v="0"/>
    <n v="5"/>
    <n v="0"/>
    <n v="5"/>
    <n v="0"/>
    <s v="24.02.2025"/>
    <x v="8"/>
    <s v="23.08.2026"/>
    <n v="35"/>
    <x v="0"/>
  </r>
  <r>
    <s v="TOPOLA SKIES"/>
    <n v="0"/>
    <n v="3"/>
    <n v="2"/>
    <n v="10218"/>
    <s v="480747"/>
    <s v="23 Aug 2026"/>
    <s v="23"/>
    <s v="Aug"/>
    <s v="28 Aug 2026"/>
    <s v="28"/>
    <s v="Aug"/>
    <n v="5"/>
    <n v="5"/>
    <n v="0"/>
    <n v="0"/>
    <s v="TOPOLA SKIES"/>
    <x v="2"/>
    <n v="2"/>
    <m/>
    <n v="1928.4663233944952"/>
    <n v="385.69326467889903"/>
    <m/>
    <s v="24 Feb 2026 22:23"/>
    <s v="24 Feb 2026"/>
    <s v="Feb"/>
    <n v="0"/>
    <n v="0"/>
    <n v="0"/>
    <n v="5"/>
    <n v="0"/>
    <n v="5"/>
    <n v="0"/>
    <s v="24.02.2025"/>
    <x v="8"/>
    <s v="23.08.2026"/>
    <n v="35"/>
    <x v="0"/>
  </r>
  <r>
    <s v="TO"/>
    <n v="0"/>
    <n v="5"/>
    <n v="0"/>
    <n v="10158"/>
    <s v="1245287.235442"/>
    <s v="22 Jun 2026"/>
    <s v="22"/>
    <s v="Jun"/>
    <s v="27 Jun 2026"/>
    <s v="27"/>
    <s v="Jun"/>
    <n v="5"/>
    <n v="5"/>
    <n v="0"/>
    <n v="0"/>
    <s v="СЛР-ХОЛИДЕЙ-СЪРВИС ЕООД"/>
    <x v="6"/>
    <n v="2"/>
    <n v="1"/>
    <n v="1394.1547406"/>
    <n v="278.83094812000002"/>
    <s v="Romania"/>
    <s v="20 Feb 2026 09:42"/>
    <s v="19 Feb 2026"/>
    <s v="Feb"/>
    <n v="0"/>
    <n v="5"/>
    <n v="0"/>
    <n v="0"/>
    <n v="0"/>
    <n v="5"/>
    <n v="0"/>
    <s v="20.02.2025"/>
    <x v="14"/>
    <s v="22.06.2026"/>
    <n v="26"/>
    <x v="0"/>
  </r>
  <r>
    <s v="ITAKA"/>
    <n v="0"/>
    <n v="4"/>
    <n v="3"/>
    <n v="9973"/>
    <s v="13731213"/>
    <s v="07 Jul 2026"/>
    <s v="07"/>
    <s v="Jul"/>
    <s v="14 Jul 2026"/>
    <s v="14"/>
    <s v="Jul"/>
    <n v="7"/>
    <n v="7"/>
    <n v="0"/>
    <n v="0"/>
    <s v="NOWA ITAKA SPOLKA Z OGRANICZONA ODPOWIEDZIALNOSCIA"/>
    <x v="4"/>
    <n v="2"/>
    <n v="2"/>
    <n v="2713.1078176999999"/>
    <n v="387.58683109999998"/>
    <s v="Poland"/>
    <s v="02 Feb 2026 12:51"/>
    <s v="31 Jan 2026"/>
    <s v="Feb"/>
    <n v="0"/>
    <n v="0"/>
    <n v="7"/>
    <n v="0"/>
    <n v="0"/>
    <n v="7"/>
    <n v="0"/>
    <s v="02.02.2025"/>
    <x v="5"/>
    <s v="07.07.2026"/>
    <n v="28"/>
    <x v="0"/>
  </r>
  <r>
    <s v="ITAKA"/>
    <n v="0"/>
    <n v="0"/>
    <n v="7"/>
    <n v="9972"/>
    <s v="13733205"/>
    <s v="21 Jul 2026"/>
    <s v="21"/>
    <s v="Jul"/>
    <s v="28 Jul 2026"/>
    <s v="28"/>
    <s v="Jul"/>
    <n v="7"/>
    <n v="7"/>
    <n v="0"/>
    <n v="0"/>
    <s v="NOWA ITAKA SPOLKA Z OGRANICZONA ODPOWIEDZIALNOSCIA"/>
    <x v="3"/>
    <n v="3"/>
    <n v="0"/>
    <n v="2373.8495459000001"/>
    <n v="339.12136370000002"/>
    <s v="Poland"/>
    <s v="02 Feb 2026 12:51"/>
    <s v="01 Feb 2026"/>
    <s v="Feb"/>
    <n v="0"/>
    <n v="0"/>
    <n v="7"/>
    <n v="0"/>
    <n v="0"/>
    <n v="7"/>
    <n v="0"/>
    <s v="02.02.2025"/>
    <x v="5"/>
    <s v="21.07.2026"/>
    <n v="30"/>
    <x v="0"/>
  </r>
  <r>
    <s v="TO"/>
    <n v="0"/>
    <n v="0"/>
    <n v="5"/>
    <n v="9624"/>
    <s v="4562"/>
    <s v="02 Aug 2026"/>
    <s v="02"/>
    <s v="Aug"/>
    <s v="07 Aug 2026"/>
    <s v="07"/>
    <s v="Aug"/>
    <n v="5"/>
    <n v="5"/>
    <n v="0"/>
    <n v="0"/>
    <s v="КЛУБ МАГЕЛАН - ООД"/>
    <x v="2"/>
    <n v="1"/>
    <n v="1"/>
    <n v="1134.185817"/>
    <n v="226.83716340000001"/>
    <s v="Romania"/>
    <s v="21 Jan 2026 13:48"/>
    <s v="21 Jan 2026"/>
    <s v="Jan"/>
    <n v="0"/>
    <n v="0"/>
    <n v="0"/>
    <n v="5"/>
    <n v="0"/>
    <n v="5"/>
    <n v="0"/>
    <s v="21.01.2025"/>
    <x v="2"/>
    <s v="02.08.2026"/>
    <n v="32"/>
    <x v="0"/>
  </r>
  <r>
    <s v="TO"/>
    <n v="0"/>
    <n v="5"/>
    <n v="0"/>
    <n v="8210"/>
    <s v="1172870.220418"/>
    <s v="24 Jun 2026"/>
    <s v="24"/>
    <s v="Jun"/>
    <s v="29 Jun 2026"/>
    <s v="29"/>
    <s v="Jun"/>
    <n v="5"/>
    <n v="5"/>
    <n v="0"/>
    <n v="0"/>
    <s v="СЛР-ХОЛИДЕЙ-СЪРВИС ЕООД"/>
    <x v="4"/>
    <n v="3"/>
    <n v="1"/>
    <n v="1671.4523180000001"/>
    <n v="334.29046360000001"/>
    <s v="Romania"/>
    <s v="07 Nov 2025 15:40"/>
    <s v="07 Nov 2025"/>
    <s v="Nov"/>
    <n v="0"/>
    <n v="5"/>
    <n v="0"/>
    <n v="0"/>
    <n v="0"/>
    <n v="5"/>
    <n v="0"/>
    <s v="07.11.2025"/>
    <x v="3"/>
    <s v="24.06.2026"/>
    <n v="26"/>
    <x v="0"/>
  </r>
  <r>
    <s v="TO"/>
    <n v="0"/>
    <n v="0"/>
    <n v="7"/>
    <n v="9796"/>
    <s v="2323457"/>
    <s v="11 Jul 2026"/>
    <s v="11"/>
    <s v="Jul"/>
    <s v="18 Jul 2026"/>
    <s v="18"/>
    <s v="Jul"/>
    <n v="7"/>
    <n v="7"/>
    <n v="0"/>
    <n v="0"/>
    <s v="ТУРИСТИЧЕСКА АГЕНЦИЯ СОЛВЕКС - ЕООД"/>
    <x v="7"/>
    <n v="4"/>
    <n v="1"/>
    <n v="4220.3290906000002"/>
    <n v="602.90415580000001"/>
    <s v="Romania"/>
    <s v="28 Jan 2026 14:06"/>
    <s v="28 Jan 2026"/>
    <s v="Jan"/>
    <n v="0"/>
    <n v="0"/>
    <n v="7"/>
    <n v="0"/>
    <n v="0"/>
    <n v="7"/>
    <n v="0"/>
    <s v="28.01.2025"/>
    <x v="0"/>
    <s v="11.07.2026"/>
    <n v="28"/>
    <x v="0"/>
  </r>
  <r>
    <s v="INDIVIDUAL"/>
    <n v="0"/>
    <n v="0"/>
    <n v="6"/>
    <n v="10327"/>
    <s v="04032026"/>
    <s v="08 Aug 2026"/>
    <s v="08"/>
    <s v="Aug"/>
    <s v="14 Aug 2026"/>
    <s v="14"/>
    <s v="Aug"/>
    <n v="6"/>
    <n v="6"/>
    <n v="0"/>
    <n v="0"/>
    <s v="INDIVIDUAL"/>
    <x v="0"/>
    <n v="2"/>
    <n v="3"/>
    <n v="3271.0449297247706"/>
    <n v="545.17415495412843"/>
    <m/>
    <s v="04 Mar 2026 13:29"/>
    <s v="04 Mar 2026"/>
    <s v="Mar"/>
    <n v="0"/>
    <n v="0"/>
    <n v="0"/>
    <n v="6"/>
    <n v="0"/>
    <n v="6"/>
    <n v="0"/>
    <s v="04.03.2025"/>
    <x v="6"/>
    <s v="08.08.2026"/>
    <n v="32"/>
    <x v="0"/>
  </r>
  <r>
    <s v="TO"/>
    <n v="0"/>
    <n v="0"/>
    <n v="5"/>
    <n v="10159"/>
    <s v="101832"/>
    <s v="17 Aug 2026"/>
    <s v="17"/>
    <s v="Aug"/>
    <s v="22 Aug 2026"/>
    <s v="22"/>
    <s v="Aug"/>
    <n v="5"/>
    <n v="5"/>
    <n v="0"/>
    <n v="0"/>
    <s v="ДЕСТИНЕЙШЪН ТУРИСТИК СЪРВИСИС - ЕООД"/>
    <x v="6"/>
    <n v="3"/>
    <n v="1"/>
    <n v="2252.7249939999997"/>
    <n v="450.54499879999992"/>
    <m/>
    <s v="20 Feb 2026 10:52"/>
    <s v="20 Feb 2026"/>
    <s v="Feb"/>
    <n v="0"/>
    <n v="0"/>
    <n v="0"/>
    <n v="5"/>
    <n v="0"/>
    <n v="5"/>
    <n v="0"/>
    <s v="20.02.2025"/>
    <x v="14"/>
    <s v="17.08.2026"/>
    <n v="34"/>
    <x v="0"/>
  </r>
  <r>
    <s v="TO"/>
    <n v="0"/>
    <n v="0"/>
    <n v="5"/>
    <n v="9974"/>
    <s v="654669"/>
    <s v="14 Jul 2026"/>
    <s v="14"/>
    <s v="Jul"/>
    <s v="19 Jul 2026"/>
    <s v="19"/>
    <s v="Jul"/>
    <n v="5"/>
    <n v="5"/>
    <n v="0"/>
    <n v="0"/>
    <s v="ПРОФИ ТУРС - ООД"/>
    <x v="0"/>
    <n v="3"/>
    <n v="1"/>
    <n v="2373.9864539999999"/>
    <n v="474.79729079999998"/>
    <s v="Bulgaria"/>
    <s v="02 Feb 2026 13:04"/>
    <s v="31 Jan 2026"/>
    <s v="Feb"/>
    <n v="0"/>
    <n v="0"/>
    <n v="5"/>
    <n v="0"/>
    <n v="0"/>
    <n v="5"/>
    <n v="0"/>
    <s v="02.02.2025"/>
    <x v="5"/>
    <s v="14.07.2026"/>
    <n v="29"/>
    <x v="0"/>
  </r>
  <r>
    <s v="TO"/>
    <n v="0"/>
    <n v="0"/>
    <n v="5"/>
    <n v="10330"/>
    <s v="21072026"/>
    <s v="21 Jul 2026"/>
    <s v="21"/>
    <s v="Jul"/>
    <s v="26 Jul 2026"/>
    <s v="26"/>
    <s v="Jul"/>
    <n v="5"/>
    <n v="5"/>
    <n v="0"/>
    <n v="0"/>
    <s v="КЛАВИС ТРЕНД - ООД"/>
    <x v="5"/>
    <n v="2"/>
    <n v="1"/>
    <n v="1937.8363639999998"/>
    <n v="387.56727279999996"/>
    <m/>
    <s v="04 Mar 2026 14:27"/>
    <s v="04 Mar 2026"/>
    <s v="Mar"/>
    <n v="0"/>
    <n v="0"/>
    <n v="5"/>
    <n v="0"/>
    <n v="0"/>
    <n v="5"/>
    <n v="0"/>
    <s v="04.03.2025"/>
    <x v="6"/>
    <s v="21.07.2026"/>
    <n v="30"/>
    <x v="0"/>
  </r>
  <r>
    <s v="TO"/>
    <n v="0"/>
    <n v="0"/>
    <n v="5"/>
    <n v="10328"/>
    <s v="21072026"/>
    <s v="21 Jul 2026"/>
    <s v="21"/>
    <s v="Jul"/>
    <s v="26 Jul 2026"/>
    <s v="26"/>
    <s v="Jul"/>
    <n v="5"/>
    <n v="5"/>
    <n v="0"/>
    <n v="0"/>
    <s v="КЛАВИС ТРЕНД - ООД"/>
    <x v="5"/>
    <n v="3"/>
    <n v="1"/>
    <n v="2616.1182079999999"/>
    <n v="523.22364159999995"/>
    <m/>
    <s v="04 Mar 2026 14:24"/>
    <s v="04 Mar 2026"/>
    <s v="Mar"/>
    <n v="0"/>
    <n v="0"/>
    <n v="5"/>
    <n v="0"/>
    <n v="0"/>
    <n v="5"/>
    <n v="0"/>
    <s v="04.03.2025"/>
    <x v="6"/>
    <s v="21.07.2026"/>
    <n v="30"/>
    <x v="0"/>
  </r>
  <r>
    <s v="TOPOLA SKIES"/>
    <n v="0"/>
    <n v="0"/>
    <n v="5"/>
    <n v="9497"/>
    <s v="446441"/>
    <s v="21 Jul 2026"/>
    <s v="21"/>
    <s v="Jul"/>
    <s v="26 Jul 2026"/>
    <s v="26"/>
    <s v="Jul"/>
    <n v="5"/>
    <n v="5"/>
    <n v="0"/>
    <n v="0"/>
    <s v="TOPOLA SKIES"/>
    <x v="4"/>
    <n v="2"/>
    <n v="1"/>
    <n v="1915.4573623853209"/>
    <n v="383.0914724770642"/>
    <m/>
    <s v="14 Jan 2026 14:23"/>
    <s v="14 Jan 2026"/>
    <s v="Jan"/>
    <n v="0"/>
    <n v="0"/>
    <n v="5"/>
    <n v="0"/>
    <n v="0"/>
    <n v="5"/>
    <n v="0"/>
    <s v="14.01.2025"/>
    <x v="7"/>
    <s v="21.07.2026"/>
    <n v="30"/>
    <x v="0"/>
  </r>
  <r>
    <s v="TO"/>
    <n v="0"/>
    <n v="0"/>
    <n v="5"/>
    <n v="10331"/>
    <s v="21072026"/>
    <s v="21 Jul 2026"/>
    <s v="21"/>
    <s v="Jul"/>
    <s v="26 Jul 2026"/>
    <s v="26"/>
    <s v="Jul"/>
    <n v="5"/>
    <n v="5"/>
    <n v="0"/>
    <n v="0"/>
    <s v="КЛАВИС ТРЕНД - ООД"/>
    <x v="0"/>
    <n v="2"/>
    <n v="1"/>
    <n v="1884.0510389999999"/>
    <n v="376.8102078"/>
    <m/>
    <s v="04 Mar 2026 14:27"/>
    <s v="04 Mar 2026"/>
    <s v="Mar"/>
    <n v="0"/>
    <n v="0"/>
    <n v="5"/>
    <n v="0"/>
    <n v="0"/>
    <n v="5"/>
    <n v="0"/>
    <s v="04.03.2025"/>
    <x v="6"/>
    <s v="21.07.2026"/>
    <n v="30"/>
    <x v="0"/>
  </r>
  <r>
    <s v="TO"/>
    <n v="0"/>
    <n v="0"/>
    <n v="5"/>
    <n v="10239"/>
    <s v="1247126.195934"/>
    <s v="20 Jul 2026"/>
    <s v="20"/>
    <s v="Jul"/>
    <s v="25 Jul 2026"/>
    <s v="25"/>
    <s v="Jul"/>
    <n v="5"/>
    <n v="5"/>
    <n v="0"/>
    <n v="0"/>
    <s v="СЛР-ХОЛИДЕЙ-СЪРВИС ЕООД"/>
    <x v="6"/>
    <n v="1"/>
    <n v="0"/>
    <n v="1168.1194674999999"/>
    <n v="233.62389349999998"/>
    <s v="Romania"/>
    <s v="26 Feb 2026 10:55"/>
    <s v="26 Feb 2026"/>
    <s v="Feb"/>
    <n v="0"/>
    <n v="0"/>
    <n v="5"/>
    <n v="0"/>
    <n v="0"/>
    <n v="5"/>
    <n v="0"/>
    <s v="26.02.2025"/>
    <x v="8"/>
    <s v="20.07.2026"/>
    <n v="30"/>
    <x v="0"/>
  </r>
  <r>
    <s v="TO"/>
    <n v="0"/>
    <n v="0"/>
    <n v="5"/>
    <n v="10240"/>
    <s v="1247126.195935"/>
    <s v="20 Jul 2026"/>
    <s v="20"/>
    <s v="Jul"/>
    <s v="25 Jul 2026"/>
    <s v="25"/>
    <s v="Jul"/>
    <n v="5"/>
    <n v="5"/>
    <n v="0"/>
    <n v="0"/>
    <s v="СЛР-ХОЛИДЕЙ-СЪРВИС ЕООД"/>
    <x v="6"/>
    <n v="2"/>
    <n v="1"/>
    <n v="1668.714156"/>
    <n v="333.74283120000001"/>
    <s v="Romania"/>
    <s v="26 Feb 2026 10:55"/>
    <s v="26 Feb 2026"/>
    <s v="Feb"/>
    <n v="0"/>
    <n v="0"/>
    <n v="5"/>
    <n v="0"/>
    <n v="0"/>
    <n v="5"/>
    <n v="0"/>
    <s v="26.02.2025"/>
    <x v="8"/>
    <s v="20.07.2026"/>
    <n v="30"/>
    <x v="0"/>
  </r>
  <r>
    <s v="TO"/>
    <n v="0"/>
    <n v="7"/>
    <n v="0"/>
    <n v="8208"/>
    <s v="1172168.220412"/>
    <s v="27 Jun 2026"/>
    <s v="27"/>
    <s v="Jun"/>
    <s v="04 Jul 2026"/>
    <s v="04"/>
    <s v="Jul"/>
    <n v="7"/>
    <n v="-23"/>
    <n v="4"/>
    <n v="3"/>
    <s v="СЛР-ХОЛИДЕЙ-СЪРВИС ЕООД"/>
    <x v="3"/>
    <n v="3"/>
    <n v="1"/>
    <n v="2340.0332452000002"/>
    <n v="334.29046360000001"/>
    <s v="Romania"/>
    <s v="07 Nov 2025 15:15"/>
    <s v="07 Nov 2025"/>
    <s v="Nov"/>
    <n v="0"/>
    <n v="4"/>
    <n v="3"/>
    <n v="0"/>
    <n v="0"/>
    <n v="7"/>
    <n v="0"/>
    <s v="07.11.2025"/>
    <x v="3"/>
    <s v="27.06.2026"/>
    <n v="26"/>
    <x v="0"/>
  </r>
  <r>
    <s v="ITAKA"/>
    <n v="0"/>
    <n v="7"/>
    <n v="0"/>
    <n v="10163"/>
    <s v="13756272"/>
    <s v="19 Jun 2026"/>
    <s v="19"/>
    <s v="Jun"/>
    <s v="26 Jun 2026"/>
    <s v="26"/>
    <s v="Jun"/>
    <n v="7"/>
    <n v="7"/>
    <n v="0"/>
    <n v="0"/>
    <s v="NOWA ITAKA SPOLKA Z OGRANICZONA ODPOWIEDZIALNOSCIA"/>
    <x v="3"/>
    <n v="2"/>
    <n v="1"/>
    <n v="1394.1351822999998"/>
    <n v="199.16216889999995"/>
    <s v="Poland"/>
    <s v="20 Feb 2026 11:51"/>
    <s v="07 Feb 2026"/>
    <s v="Feb"/>
    <n v="0"/>
    <n v="7"/>
    <n v="0"/>
    <n v="0"/>
    <n v="0"/>
    <n v="7"/>
    <n v="0"/>
    <s v="20.02.2025"/>
    <x v="14"/>
    <s v="19.06.2026"/>
    <n v="25"/>
    <x v="0"/>
  </r>
  <r>
    <s v="ITAKA"/>
    <n v="0"/>
    <n v="7"/>
    <n v="0"/>
    <n v="10160"/>
    <s v="13795495"/>
    <s v="23 Jun 2026"/>
    <s v="23"/>
    <s v="Jun"/>
    <s v="30 Jun 2026"/>
    <s v="30"/>
    <s v="Jun"/>
    <n v="7"/>
    <n v="7"/>
    <n v="0"/>
    <n v="0"/>
    <s v="NOWA ITAKA SPOLKA Z OGRANICZONA ODPOWIEDZIALNOSCIA"/>
    <x v="6"/>
    <n v="2"/>
    <n v="1"/>
    <n v="1631.0253118999999"/>
    <n v="233.00361598571428"/>
    <s v="Poland"/>
    <s v="20 Feb 2026 11:51"/>
    <s v="18 Feb 2026"/>
    <s v="Feb"/>
    <n v="0"/>
    <n v="7"/>
    <n v="0"/>
    <n v="0"/>
    <n v="0"/>
    <n v="7"/>
    <n v="0"/>
    <s v="20.02.2025"/>
    <x v="14"/>
    <s v="23.06.2026"/>
    <n v="26"/>
    <x v="0"/>
  </r>
  <r>
    <s v="ITAKA"/>
    <n v="0"/>
    <n v="0"/>
    <n v="7"/>
    <n v="10161"/>
    <s v="13786385"/>
    <s v="04 Aug 2026"/>
    <s v="04"/>
    <s v="Aug"/>
    <s v="11 Aug 2026"/>
    <s v="11"/>
    <s v="Aug"/>
    <n v="7"/>
    <n v="7"/>
    <n v="0"/>
    <n v="0"/>
    <s v="NOWA ITAKA SPOLKA Z OGRANICZONA ODPOWIEDZIALNOSCIA"/>
    <x v="3"/>
    <n v="2"/>
    <n v="1"/>
    <n v="1808.6929091"/>
    <n v="258.38470130000002"/>
    <s v="Poland"/>
    <s v="20 Feb 2026 11:51"/>
    <s v="16 Feb 2026"/>
    <s v="Feb"/>
    <n v="0"/>
    <n v="0"/>
    <n v="0"/>
    <n v="7"/>
    <n v="0"/>
    <n v="7"/>
    <n v="0"/>
    <s v="20.02.2025"/>
    <x v="14"/>
    <s v="04.08.2026"/>
    <n v="32"/>
    <x v="0"/>
  </r>
  <r>
    <s v="ITAKA"/>
    <n v="0"/>
    <n v="7"/>
    <n v="0"/>
    <n v="10162"/>
    <s v="13800946"/>
    <s v="16 Jun 2026"/>
    <s v="16"/>
    <s v="Jun"/>
    <s v="23 Jun 2026"/>
    <s v="23"/>
    <s v="Jun"/>
    <n v="7"/>
    <n v="7"/>
    <n v="0"/>
    <n v="0"/>
    <s v="NOWA ITAKA SPOLKA Z OGRANICZONA ODPOWIEDZIALNOSCIA"/>
    <x v="3"/>
    <n v="2"/>
    <n v="1"/>
    <n v="1394.1351822999998"/>
    <n v="199.16216889999995"/>
    <s v="Poland"/>
    <s v="20 Feb 2026 11:51"/>
    <s v="19 Feb 2026"/>
    <s v="Feb"/>
    <n v="0"/>
    <n v="7"/>
    <n v="0"/>
    <n v="0"/>
    <n v="0"/>
    <n v="7"/>
    <n v="0"/>
    <s v="20.02.2025"/>
    <x v="14"/>
    <s v="16.06.2026"/>
    <n v="25"/>
    <x v="0"/>
  </r>
  <r>
    <s v="ITAKA"/>
    <n v="0"/>
    <n v="0"/>
    <n v="7"/>
    <n v="10164"/>
    <s v="13786530"/>
    <s v="04 Aug 2026"/>
    <s v="04"/>
    <s v="Aug"/>
    <s v="11 Aug 2026"/>
    <s v="11"/>
    <s v="Aug"/>
    <n v="7"/>
    <n v="7"/>
    <n v="0"/>
    <n v="0"/>
    <s v="NOWA ITAKA SPOLKA Z OGRANICZONA ODPOWIEDZIALNOSCIA"/>
    <x v="3"/>
    <n v="3"/>
    <n v="0"/>
    <n v="2373.8495459000001"/>
    <n v="339.12136370000002"/>
    <s v="Poland"/>
    <s v="20 Feb 2026 11:51"/>
    <s v="16 Feb 2026"/>
    <s v="Feb"/>
    <n v="0"/>
    <n v="0"/>
    <n v="0"/>
    <n v="7"/>
    <n v="0"/>
    <n v="7"/>
    <n v="0"/>
    <s v="20.02.2025"/>
    <x v="14"/>
    <s v="04.08.2026"/>
    <n v="32"/>
    <x v="0"/>
  </r>
  <r>
    <s v="ITAKA"/>
    <n v="0"/>
    <n v="0"/>
    <n v="7"/>
    <n v="10165"/>
    <s v="13786603"/>
    <s v="04 Aug 2026"/>
    <s v="04"/>
    <s v="Aug"/>
    <s v="11 Aug 2026"/>
    <s v="11"/>
    <s v="Aug"/>
    <n v="7"/>
    <n v="7"/>
    <n v="0"/>
    <n v="0"/>
    <s v="NOWA ITAKA SPOLKA Z OGRANICZONA ODPOWIEDZIALNOSCIA"/>
    <x v="6"/>
    <n v="2"/>
    <n v="0"/>
    <n v="1808.6929091"/>
    <n v="258.38470130000002"/>
    <s v="Poland"/>
    <s v="20 Feb 2026 11:51"/>
    <s v="16 Feb 2026"/>
    <s v="Feb"/>
    <n v="0"/>
    <n v="0"/>
    <n v="0"/>
    <n v="7"/>
    <n v="0"/>
    <n v="7"/>
    <n v="0"/>
    <s v="20.02.2025"/>
    <x v="14"/>
    <s v="04.08.2026"/>
    <n v="32"/>
    <x v="0"/>
  </r>
  <r>
    <s v="TO"/>
    <n v="0"/>
    <n v="0"/>
    <n v="5"/>
    <n v="10241"/>
    <s v="19721"/>
    <s v="02 Aug 2026"/>
    <s v="02"/>
    <s v="Aug"/>
    <s v="07 Aug 2026"/>
    <s v="07"/>
    <s v="Aug"/>
    <n v="5"/>
    <n v="5"/>
    <n v="0"/>
    <n v="0"/>
    <s v="КЛУБ МАГЕЛАН - ООД"/>
    <x v="6"/>
    <n v="3"/>
    <n v="0"/>
    <n v="0"/>
    <n v="0"/>
    <s v="Romania"/>
    <s v="26 Feb 2026 12:12"/>
    <s v="26 Feb 2026"/>
    <s v="Feb"/>
    <n v="0"/>
    <n v="0"/>
    <n v="0"/>
    <n v="5"/>
    <n v="0"/>
    <n v="5"/>
    <n v="0"/>
    <s v="26.02.2025"/>
    <x v="8"/>
    <s v="02.08.2026"/>
    <n v="32"/>
    <x v="1"/>
  </r>
  <r>
    <s v="TO"/>
    <n v="0"/>
    <n v="0"/>
    <n v="5"/>
    <n v="10166"/>
    <s v="6193"/>
    <s v="05 Aug 2026"/>
    <s v="05"/>
    <s v="Aug"/>
    <s v="10 Aug 2026"/>
    <s v="10"/>
    <s v="Aug"/>
    <n v="5"/>
    <n v="5"/>
    <n v="0"/>
    <n v="0"/>
    <s v="ТЕДИ - КАМ - ЕООД"/>
    <x v="6"/>
    <n v="2"/>
    <n v="0"/>
    <n v="1668.714156"/>
    <n v="333.74283120000001"/>
    <s v="Romania"/>
    <s v="20 Feb 2026 12:49"/>
    <s v="20 Feb 2026"/>
    <s v="Feb"/>
    <n v="0"/>
    <n v="0"/>
    <n v="0"/>
    <n v="5"/>
    <n v="0"/>
    <n v="5"/>
    <n v="0"/>
    <s v="20.02.2025"/>
    <x v="14"/>
    <s v="05.08.2026"/>
    <n v="32"/>
    <x v="0"/>
  </r>
  <r>
    <s v="TO"/>
    <n v="5"/>
    <n v="0"/>
    <n v="0"/>
    <n v="10168"/>
    <s v="1245462.235484"/>
    <s v="08 Jun 2026"/>
    <s v="08"/>
    <s v="Jun"/>
    <s v="13 Jun 2026"/>
    <s v="13"/>
    <s v="Jun"/>
    <n v="5"/>
    <n v="5"/>
    <n v="0"/>
    <n v="0"/>
    <s v="СЛР-ХОЛИДЕЙ-СЪРВИС ЕООД"/>
    <x v="3"/>
    <n v="2"/>
    <n v="1"/>
    <n v="982.413409"/>
    <n v="196.48268179999999"/>
    <s v="Romania"/>
    <s v="20 Feb 2026 12:52"/>
    <s v="20 Feb 2026"/>
    <s v="Feb"/>
    <n v="0"/>
    <n v="5"/>
    <n v="0"/>
    <n v="0"/>
    <n v="0"/>
    <n v="5"/>
    <n v="0"/>
    <s v="20.02.2025"/>
    <x v="14"/>
    <s v="08.06.2026"/>
    <n v="24"/>
    <x v="0"/>
  </r>
  <r>
    <s v="TO"/>
    <n v="0"/>
    <n v="0"/>
    <n v="5"/>
    <n v="10167"/>
    <s v="6193"/>
    <s v="05 Aug 2026"/>
    <s v="05"/>
    <s v="Aug"/>
    <s v="10 Aug 2026"/>
    <s v="10"/>
    <s v="Aug"/>
    <n v="5"/>
    <n v="5"/>
    <n v="0"/>
    <n v="0"/>
    <s v="ТЕДИ - КАМ - ЕООД"/>
    <x v="6"/>
    <n v="2"/>
    <n v="0"/>
    <n v="1668.714156"/>
    <n v="333.74283120000001"/>
    <s v="Romania"/>
    <s v="20 Feb 2026 12:49"/>
    <s v="20 Feb 2026"/>
    <s v="Feb"/>
    <n v="0"/>
    <n v="0"/>
    <n v="0"/>
    <n v="5"/>
    <n v="0"/>
    <n v="5"/>
    <n v="0"/>
    <s v="20.02.2025"/>
    <x v="14"/>
    <s v="05.08.2026"/>
    <n v="32"/>
    <x v="0"/>
  </r>
  <r>
    <s v="TO"/>
    <n v="0"/>
    <n v="0"/>
    <n v="5"/>
    <n v="9021"/>
    <s v="14072026"/>
    <s v="21 Jul 2026"/>
    <s v="21"/>
    <s v="Jul"/>
    <s v="26 Jul 2026"/>
    <s v="26"/>
    <s v="Jul"/>
    <n v="5"/>
    <n v="5"/>
    <n v="0"/>
    <n v="0"/>
    <s v="КЛАВИС ТРЕНД - ООД"/>
    <x v="7"/>
    <n v="3"/>
    <n v="2"/>
    <n v="2799.183896"/>
    <n v="559.83677920000002"/>
    <m/>
    <s v="05 Dec 2025 09:12"/>
    <s v="04 Dec 2025"/>
    <s v="Dec"/>
    <n v="0"/>
    <n v="0"/>
    <n v="5"/>
    <n v="0"/>
    <n v="0"/>
    <n v="5"/>
    <n v="0"/>
    <s v="05.12.2025"/>
    <x v="13"/>
    <s v="21.07.2026"/>
    <n v="30"/>
    <x v="0"/>
  </r>
  <r>
    <s v="TO"/>
    <n v="0"/>
    <n v="0"/>
    <n v="5"/>
    <n v="10170"/>
    <s v="2328552"/>
    <s v="03 Aug 2026"/>
    <s v="03"/>
    <s v="Aug"/>
    <s v="08 Aug 2026"/>
    <s v="08"/>
    <s v="Aug"/>
    <n v="5"/>
    <n v="5"/>
    <n v="0"/>
    <n v="0"/>
    <s v="ТУРИСТИЧЕСКА АГЕНЦИЯ СОЛВЕКС - ЕООД"/>
    <x v="3"/>
    <n v="1"/>
    <n v="1"/>
    <n v="1196.3812110000001"/>
    <n v="239.27624220000001"/>
    <s v="Romania"/>
    <s v="20 Feb 2026 14:30"/>
    <s v="20 Feb 2026"/>
    <s v="Feb"/>
    <n v="0"/>
    <n v="0"/>
    <n v="0"/>
    <n v="5"/>
    <n v="0"/>
    <n v="5"/>
    <n v="0"/>
    <s v="20.02.2025"/>
    <x v="14"/>
    <s v="03.08.2026"/>
    <n v="32"/>
    <x v="0"/>
  </r>
  <r>
    <s v="TO"/>
    <n v="0"/>
    <n v="0"/>
    <n v="7"/>
    <n v="10169"/>
    <s v="1857"/>
    <s v="03 Aug 2026"/>
    <s v="03"/>
    <s v="Aug"/>
    <s v="10 Aug 2026"/>
    <s v="10"/>
    <s v="Aug"/>
    <n v="7"/>
    <n v="7"/>
    <n v="0"/>
    <n v="0"/>
    <s v="КЛУБ МАГЕЛАН - ООД"/>
    <x v="5"/>
    <n v="2"/>
    <n v="2"/>
    <n v="3391.2136370000003"/>
    <n v="484.45909100000006"/>
    <s v="Romania"/>
    <s v="20 Feb 2026 14:29"/>
    <s v="20 Feb 2026"/>
    <s v="Feb"/>
    <n v="0"/>
    <n v="0"/>
    <n v="0"/>
    <n v="7"/>
    <n v="0"/>
    <n v="7"/>
    <n v="0"/>
    <s v="20.02.2025"/>
    <x v="14"/>
    <s v="03.08.2026"/>
    <n v="32"/>
    <x v="0"/>
  </r>
  <r>
    <s v="TO"/>
    <n v="0"/>
    <n v="0"/>
    <n v="5"/>
    <n v="10242"/>
    <s v="1247238.195970"/>
    <s v="20 Jul 2026"/>
    <s v="20"/>
    <s v="Jul"/>
    <s v="25 Jul 2026"/>
    <s v="25"/>
    <s v="Jul"/>
    <n v="5"/>
    <n v="5"/>
    <n v="0"/>
    <n v="0"/>
    <s v="СЛР-ХОЛИДЕЙ-СЪРВИС ЕООД"/>
    <x v="3"/>
    <n v="3"/>
    <n v="0"/>
    <n v="2307.3904425000001"/>
    <n v="461.47808850000001"/>
    <s v="Romania"/>
    <s v="26 Feb 2026 14:18"/>
    <s v="26 Feb 2026"/>
    <s v="Feb"/>
    <n v="0"/>
    <n v="0"/>
    <n v="5"/>
    <n v="0"/>
    <n v="0"/>
    <n v="5"/>
    <n v="0"/>
    <s v="26.02.2025"/>
    <x v="8"/>
    <s v="20.07.2026"/>
    <n v="30"/>
    <x v="0"/>
  </r>
  <r>
    <s v="TO"/>
    <n v="0"/>
    <n v="0"/>
    <n v="7"/>
    <n v="10171"/>
    <s v="62372"/>
    <s v="31 Jul 2026"/>
    <s v="31"/>
    <s v="Jul"/>
    <s v="07 Aug 2026"/>
    <s v="07"/>
    <s v="Aug"/>
    <n v="7"/>
    <n v="-24"/>
    <n v="0"/>
    <n v="6"/>
    <s v="КЛУБ МАГЕЛАН - ООД"/>
    <x v="2"/>
    <n v="2"/>
    <n v="1"/>
    <n v="2430.3925912"/>
    <n v="347.19894160000001"/>
    <s v="Romania"/>
    <s v="20 Feb 2026 14:59"/>
    <s v="20 Feb 2026"/>
    <s v="Feb"/>
    <n v="0"/>
    <n v="0"/>
    <n v="0"/>
    <n v="6"/>
    <n v="0"/>
    <n v="6"/>
    <n v="-1"/>
    <s v="20.02.2025"/>
    <x v="14"/>
    <s v="31.07.2026"/>
    <n v="31"/>
    <x v="0"/>
  </r>
  <r>
    <s v="BOOKING"/>
    <n v="0"/>
    <n v="4"/>
    <n v="0"/>
    <n v="10172"/>
    <s v="6127971154"/>
    <s v="03 Jul 2026"/>
    <s v="03"/>
    <s v="Jul"/>
    <s v="07 Jul 2026"/>
    <s v="07"/>
    <s v="Jul"/>
    <n v="4"/>
    <n v="4"/>
    <n v="0"/>
    <n v="0"/>
    <s v="BOOKING"/>
    <x v="2"/>
    <n v="2"/>
    <n v="1"/>
    <n v="1796.4208833027521"/>
    <n v="449.10522082568804"/>
    <s v="Romania"/>
    <s v="20 Feb 2026 16:22"/>
    <s v="20 Feb 2026"/>
    <s v="Feb"/>
    <n v="0"/>
    <n v="0"/>
    <n v="4"/>
    <n v="0"/>
    <n v="0"/>
    <n v="4"/>
    <n v="0"/>
    <s v="20.02.2025"/>
    <x v="14"/>
    <s v="03.07.2026"/>
    <n v="27"/>
    <x v="0"/>
  </r>
  <r>
    <s v="BOOKING"/>
    <n v="2"/>
    <n v="1"/>
    <n v="0"/>
    <n v="10334"/>
    <s v="5819707214"/>
    <s v="29 May 2026"/>
    <s v="29"/>
    <s v="May"/>
    <s v="01 Jun 2026"/>
    <s v="01"/>
    <s v="Jun"/>
    <n v="3"/>
    <n v="-28"/>
    <n v="2"/>
    <n v="0"/>
    <s v="BOOKING"/>
    <x v="6"/>
    <n v="2"/>
    <n v="0"/>
    <n v="741.24162660550462"/>
    <n v="247.08054220183482"/>
    <s v="Romania"/>
    <s v="04 Mar 2026 18:26"/>
    <s v="04 Mar 2026"/>
    <s v="Mar"/>
    <n v="2"/>
    <n v="0"/>
    <n v="0"/>
    <n v="0"/>
    <n v="0"/>
    <n v="2"/>
    <n v="-1"/>
    <s v="04.03.2025"/>
    <x v="6"/>
    <s v="29.05.2026"/>
    <n v="22"/>
    <x v="1"/>
  </r>
  <r>
    <s v="TO"/>
    <n v="0"/>
    <n v="4"/>
    <n v="1"/>
    <n v="10243"/>
    <s v="1245608.195973"/>
    <s v="24 Aug 2026"/>
    <s v="24"/>
    <s v="Aug"/>
    <s v="29 Aug 2026"/>
    <s v="29"/>
    <s v="Aug"/>
    <n v="5"/>
    <n v="5"/>
    <n v="0"/>
    <n v="0"/>
    <s v="СЛР-ХОЛИДЕЙ-СЪРВИС ЕООД"/>
    <x v="6"/>
    <n v="2"/>
    <n v="2"/>
    <n v="1883.9532474999999"/>
    <n v="376.79064949999997"/>
    <s v="Romania"/>
    <s v="26 Feb 2026 15:23"/>
    <s v="26 Feb 2026"/>
    <s v="Feb"/>
    <n v="0"/>
    <n v="0"/>
    <n v="0"/>
    <n v="5"/>
    <n v="0"/>
    <n v="5"/>
    <n v="0"/>
    <s v="26.02.2025"/>
    <x v="8"/>
    <s v="24.08.2026"/>
    <n v="35"/>
    <x v="0"/>
  </r>
  <r>
    <s v="BOOKING"/>
    <n v="0"/>
    <n v="4"/>
    <n v="0"/>
    <n v="10244"/>
    <s v="6707063792"/>
    <s v="01 Jul 2026"/>
    <s v="01"/>
    <s v="Jul"/>
    <s v="05 Jul 2026"/>
    <s v="05"/>
    <s v="Jul"/>
    <n v="4"/>
    <n v="4"/>
    <n v="0"/>
    <n v="0"/>
    <s v="BOOKING"/>
    <x v="6"/>
    <n v="1"/>
    <n v="2"/>
    <n v="1720.8433056880731"/>
    <n v="430.21082642201827"/>
    <s v="Romania"/>
    <s v="26 Feb 2026 21:44"/>
    <s v="26 Feb 2026"/>
    <s v="Feb"/>
    <n v="0"/>
    <n v="0"/>
    <n v="4"/>
    <n v="0"/>
    <n v="0"/>
    <n v="4"/>
    <n v="0"/>
    <s v="26.02.2025"/>
    <x v="8"/>
    <s v="01.07.2026"/>
    <n v="27"/>
    <x v="0"/>
  </r>
  <r>
    <s v="TO"/>
    <n v="0"/>
    <n v="0"/>
    <n v="5"/>
    <n v="10173"/>
    <s v="1245593.235544"/>
    <s v="29 Jul 2026"/>
    <s v="29"/>
    <s v="Jul"/>
    <s v="03 Aug 2026"/>
    <s v="03"/>
    <s v="Aug"/>
    <n v="5"/>
    <n v="-26"/>
    <n v="2"/>
    <n v="2"/>
    <s v="СЛР-ХОЛИДЕЙ-СЪРВИС ЕООД"/>
    <x v="6"/>
    <n v="2"/>
    <n v="2"/>
    <n v="2085.892695"/>
    <n v="417.178539"/>
    <s v="Romania"/>
    <s v="20 Feb 2026 18:27"/>
    <s v="20 Feb 2026"/>
    <s v="Feb"/>
    <n v="0"/>
    <n v="0"/>
    <n v="2"/>
    <n v="2"/>
    <n v="0"/>
    <n v="4"/>
    <n v="-1"/>
    <s v="20.02.2025"/>
    <x v="14"/>
    <s v="29.07.2026"/>
    <n v="31"/>
    <x v="0"/>
  </r>
  <r>
    <s v="TOPOLA SKIES"/>
    <n v="0"/>
    <n v="5"/>
    <n v="0"/>
    <n v="10174"/>
    <s v="477709"/>
    <s v="30 Jun 2026"/>
    <s v="30"/>
    <s v="Jun"/>
    <s v="05 Jul 2026"/>
    <s v="05"/>
    <s v="Jul"/>
    <n v="5"/>
    <n v="-25"/>
    <n v="1"/>
    <n v="4"/>
    <s v="TOPOLA SKIES"/>
    <x v="1"/>
    <n v="5"/>
    <m/>
    <n v="3956.5184862385318"/>
    <n v="791.3036972477064"/>
    <m/>
    <s v="20 Feb 2026 23:14"/>
    <s v="20 Feb 2026"/>
    <s v="Feb"/>
    <n v="0"/>
    <n v="1"/>
    <n v="4"/>
    <n v="0"/>
    <n v="0"/>
    <n v="5"/>
    <n v="0"/>
    <s v="20.02.2025"/>
    <x v="14"/>
    <s v="30.06.2026"/>
    <n v="27"/>
    <x v="0"/>
  </r>
  <r>
    <s v="TO"/>
    <n v="0"/>
    <n v="3"/>
    <n v="2"/>
    <n v="9754"/>
    <s v="1236579.231000"/>
    <s v="08 Jul 2026"/>
    <s v="08"/>
    <s v="Jul"/>
    <s v="13 Jul 2026"/>
    <s v="13"/>
    <s v="Jul"/>
    <n v="5"/>
    <n v="5"/>
    <n v="0"/>
    <n v="0"/>
    <s v="СЛР-ХОЛИДЕЙ-СЪРВИС ЕООД"/>
    <x v="1"/>
    <n v="4"/>
    <n v="0"/>
    <n v="2775.8312857999999"/>
    <n v="555.16625715999999"/>
    <s v="Romania"/>
    <s v="26 Jan 2026 21:00"/>
    <s v="26 Jan 2026"/>
    <s v="Jan"/>
    <n v="0"/>
    <n v="0"/>
    <n v="5"/>
    <n v="0"/>
    <n v="0"/>
    <n v="5"/>
    <n v="0"/>
    <s v="26.01.2025"/>
    <x v="0"/>
    <s v="08.07.2026"/>
    <n v="28"/>
    <x v="0"/>
  </r>
  <r>
    <s v="TO"/>
    <n v="0"/>
    <n v="3"/>
    <n v="2"/>
    <n v="9769"/>
    <s v="1236792.231132"/>
    <s v="08 Jul 2026"/>
    <s v="08"/>
    <s v="Jul"/>
    <s v="13 Jul 2026"/>
    <s v="13"/>
    <s v="Jul"/>
    <n v="5"/>
    <n v="5"/>
    <n v="0"/>
    <n v="0"/>
    <s v="СЛР-ХОЛИДЕЙ-СЪРВИС ЕООД"/>
    <x v="4"/>
    <n v="2"/>
    <n v="1"/>
    <n v="1565.0160493999999"/>
    <n v="313.00320987999999"/>
    <s v="Romania"/>
    <s v="27 Jan 2026 10:47"/>
    <s v="27 Jan 2026"/>
    <s v="Jan"/>
    <n v="0"/>
    <n v="0"/>
    <n v="5"/>
    <n v="0"/>
    <n v="0"/>
    <n v="5"/>
    <n v="0"/>
    <s v="27.01.2025"/>
    <x v="0"/>
    <s v="08.07.2026"/>
    <n v="28"/>
    <x v="0"/>
  </r>
  <r>
    <s v="TO"/>
    <n v="0"/>
    <n v="0"/>
    <n v="7"/>
    <n v="9773"/>
    <s v="1236963.231149"/>
    <s v="18 Aug 2026"/>
    <s v="18"/>
    <s v="Aug"/>
    <s v="25 Aug 2026"/>
    <s v="25"/>
    <s v="Aug"/>
    <n v="7"/>
    <n v="7"/>
    <n v="0"/>
    <n v="0"/>
    <s v="СЛР-ХОЛИДЕЙ-СЪРВИС ЕООД"/>
    <x v="2"/>
    <n v="3"/>
    <n v="1"/>
    <n v="3021.5617670000001"/>
    <n v="431.651681"/>
    <s v="Romania"/>
    <s v="27 Jan 2026 13:18"/>
    <s v="27 Jan 2026"/>
    <s v="Jan"/>
    <n v="0"/>
    <n v="0"/>
    <n v="0"/>
    <n v="7"/>
    <n v="0"/>
    <n v="7"/>
    <n v="0"/>
    <s v="27.01.2025"/>
    <x v="0"/>
    <s v="18.08.2026"/>
    <n v="34"/>
    <x v="0"/>
  </r>
  <r>
    <s v="BOOKING"/>
    <n v="0"/>
    <n v="3"/>
    <n v="0"/>
    <n v="10366"/>
    <s v="5753309354"/>
    <s v="18 Jun 2026"/>
    <s v="18"/>
    <s v="Jun"/>
    <s v="21 Jun 2026"/>
    <s v="21"/>
    <s v="Jun"/>
    <n v="3"/>
    <n v="3"/>
    <n v="0"/>
    <n v="0"/>
    <s v="BOOKING"/>
    <x v="3"/>
    <n v="2"/>
    <n v="2"/>
    <n v="1329.8746830275229"/>
    <n v="443.2915610091743"/>
    <s v="Romania"/>
    <s v="09 Mar 2026 08:33"/>
    <s v="09 Mar 2026"/>
    <s v="Mar"/>
    <n v="0"/>
    <n v="3"/>
    <n v="0"/>
    <n v="0"/>
    <n v="0"/>
    <n v="3"/>
    <n v="0"/>
    <s v="09.03.2025"/>
    <x v="19"/>
    <s v="18.06.2026"/>
    <n v="25"/>
    <x v="0"/>
  </r>
  <r>
    <s v="TO"/>
    <n v="0"/>
    <n v="0"/>
    <n v="7"/>
    <n v="10367"/>
    <s v="10082026"/>
    <s v="10 Aug 2026"/>
    <s v="10"/>
    <s v="Aug"/>
    <s v="17 Aug 2026"/>
    <s v="17"/>
    <s v="Aug"/>
    <n v="7"/>
    <n v="7"/>
    <n v="0"/>
    <n v="0"/>
    <s v="ТРАВЕЛИНА - ООД"/>
    <x v="4"/>
    <n v="2"/>
    <n v="2"/>
    <n v="2991.0312607000001"/>
    <n v="427.29018009999999"/>
    <m/>
    <s v="09 Mar 2026 09:43"/>
    <s v="09 Mar 2026"/>
    <s v="Mar"/>
    <n v="0"/>
    <n v="0"/>
    <n v="0"/>
    <n v="7"/>
    <n v="0"/>
    <n v="7"/>
    <n v="0"/>
    <s v="09.03.2025"/>
    <x v="19"/>
    <s v="10.08.2026"/>
    <n v="33"/>
    <x v="0"/>
  </r>
  <r>
    <s v="TO"/>
    <n v="0"/>
    <n v="2"/>
    <n v="4"/>
    <n v="10372"/>
    <s v="7399"/>
    <s v="21 Aug 2026"/>
    <s v="21"/>
    <s v="Aug"/>
    <s v="27 Aug 2026"/>
    <s v="27"/>
    <s v="Aug"/>
    <n v="6"/>
    <n v="6"/>
    <n v="0"/>
    <n v="0"/>
    <s v="ТЕДИ - КАМ - ЕООД"/>
    <x v="0"/>
    <n v="2"/>
    <n v="2"/>
    <n v="0"/>
    <n v="0"/>
    <s v="Israel"/>
    <s v="09 Mar 2026 10:27"/>
    <s v="09 Mar 2026"/>
    <s v="Mar"/>
    <n v="0"/>
    <n v="0"/>
    <n v="0"/>
    <n v="6"/>
    <n v="0"/>
    <n v="6"/>
    <n v="0"/>
    <s v="09.03.2025"/>
    <x v="19"/>
    <s v="21.08.2026"/>
    <n v="34"/>
    <x v="1"/>
  </r>
  <r>
    <s v="TO"/>
    <n v="0"/>
    <n v="3"/>
    <n v="2"/>
    <n v="10373"/>
    <s v="19900"/>
    <s v="23 Aug 2026"/>
    <s v="23"/>
    <s v="Aug"/>
    <s v="28 Aug 2026"/>
    <s v="28"/>
    <s v="Aug"/>
    <n v="5"/>
    <n v="5"/>
    <n v="0"/>
    <n v="0"/>
    <s v="КЛУБ МАГЕЛАН - ООД"/>
    <x v="4"/>
    <n v="3"/>
    <n v="1"/>
    <n v="2132.9304064999997"/>
    <n v="426.58608129999993"/>
    <s v="Romania"/>
    <s v="09 Mar 2026 10:27"/>
    <s v="09 Mar 2026"/>
    <s v="Mar"/>
    <n v="0"/>
    <n v="0"/>
    <n v="0"/>
    <n v="5"/>
    <n v="0"/>
    <n v="5"/>
    <n v="0"/>
    <s v="09.03.2025"/>
    <x v="19"/>
    <s v="23.08.2026"/>
    <n v="35"/>
    <x v="0"/>
  </r>
  <r>
    <s v="TO"/>
    <n v="0"/>
    <n v="1"/>
    <n v="4"/>
    <n v="10374"/>
    <s v="7400"/>
    <s v="21 Aug 2026"/>
    <s v="21"/>
    <s v="Aug"/>
    <s v="26 Aug 2026"/>
    <s v="26"/>
    <s v="Aug"/>
    <n v="5"/>
    <n v="5"/>
    <n v="0"/>
    <n v="0"/>
    <s v="ТЕДИ - КАМ - ЕООД"/>
    <x v="0"/>
    <n v="2"/>
    <n v="1"/>
    <n v="0"/>
    <n v="0"/>
    <s v="Israel"/>
    <s v="09 Mar 2026 10:27"/>
    <s v="09 Mar 2026"/>
    <s v="Mar"/>
    <n v="0"/>
    <n v="0"/>
    <n v="0"/>
    <n v="5"/>
    <n v="0"/>
    <n v="5"/>
    <n v="0"/>
    <s v="09.03.2025"/>
    <x v="19"/>
    <s v="21.08.2026"/>
    <n v="34"/>
    <x v="1"/>
  </r>
  <r>
    <s v="TO"/>
    <n v="0"/>
    <n v="1"/>
    <n v="4"/>
    <n v="10375"/>
    <s v="7400"/>
    <s v="21 Aug 2026"/>
    <s v="21"/>
    <s v="Aug"/>
    <s v="26 Aug 2026"/>
    <s v="26"/>
    <s v="Aug"/>
    <n v="5"/>
    <n v="5"/>
    <n v="0"/>
    <n v="0"/>
    <s v="ТЕДИ - КАМ - ЕООД"/>
    <x v="0"/>
    <n v="2"/>
    <n v="1"/>
    <n v="0"/>
    <n v="0"/>
    <s v="Israel"/>
    <s v="09 Mar 2026 10:28"/>
    <s v="09 Mar 2026"/>
    <s v="Mar"/>
    <n v="0"/>
    <n v="0"/>
    <n v="0"/>
    <n v="5"/>
    <n v="0"/>
    <n v="5"/>
    <n v="0"/>
    <s v="09.03.2025"/>
    <x v="19"/>
    <s v="21.08.2026"/>
    <n v="34"/>
    <x v="1"/>
  </r>
  <r>
    <s v="TO"/>
    <n v="0"/>
    <n v="5"/>
    <n v="0"/>
    <n v="10378"/>
    <s v="62707"/>
    <s v="20 Jun 2026"/>
    <s v="20"/>
    <s v="Jun"/>
    <s v="25 Jun 2026"/>
    <s v="25"/>
    <s v="Jun"/>
    <n v="5"/>
    <n v="5"/>
    <n v="0"/>
    <n v="0"/>
    <s v="КЛУБ МАГЕЛАН - ООД"/>
    <x v="4"/>
    <n v="2"/>
    <n v="2"/>
    <n v="1699.1273125"/>
    <n v="339.82546250000001"/>
    <s v="Romania"/>
    <s v="09 Mar 2026 10:58"/>
    <s v="09 Mar 2026"/>
    <s v="Mar"/>
    <n v="0"/>
    <n v="5"/>
    <n v="0"/>
    <n v="0"/>
    <n v="0"/>
    <n v="5"/>
    <n v="0"/>
    <s v="09.03.2025"/>
    <x v="19"/>
    <s v="20.06.2026"/>
    <n v="25"/>
    <x v="0"/>
  </r>
  <r>
    <s v="INDIVIDUAL"/>
    <n v="0"/>
    <n v="0"/>
    <n v="6"/>
    <n v="10379"/>
    <s v="09032026"/>
    <s v="26 Jul 2026"/>
    <s v="26"/>
    <s v="Jul"/>
    <s v="01 Aug 2026"/>
    <s v="01"/>
    <s v="Aug"/>
    <n v="6"/>
    <n v="-25"/>
    <n v="5"/>
    <n v="0"/>
    <s v="INDIVIDUAL"/>
    <x v="0"/>
    <n v="2"/>
    <n v="1"/>
    <n v="2713.0412477064219"/>
    <n v="452.1735412844036"/>
    <m/>
    <s v="09 Mar 2026 11:44"/>
    <s v="09 Mar 2026"/>
    <s v="Mar"/>
    <n v="0"/>
    <n v="0"/>
    <n v="5"/>
    <n v="0"/>
    <n v="0"/>
    <n v="5"/>
    <n v="-1"/>
    <s v="09.03.2025"/>
    <x v="19"/>
    <s v="26.07.2026"/>
    <n v="31"/>
    <x v="0"/>
  </r>
  <r>
    <s v="BOOKING"/>
    <n v="0"/>
    <n v="0"/>
    <n v="3"/>
    <n v="10380"/>
    <s v="5552920636"/>
    <s v="20 Aug 2026"/>
    <s v="20"/>
    <s v="Aug"/>
    <s v="23 Aug 2026"/>
    <s v="23"/>
    <s v="Aug"/>
    <n v="3"/>
    <n v="3"/>
    <n v="0"/>
    <n v="0"/>
    <s v="BOOKING"/>
    <x v="3"/>
    <n v="2"/>
    <n v="0"/>
    <n v="1465.0422737614679"/>
    <n v="488.34742458715596"/>
    <s v="Bulgaria"/>
    <s v="09 Mar 2026 12:20"/>
    <s v="09 Mar 2026"/>
    <s v="Mar"/>
    <n v="0"/>
    <n v="0"/>
    <n v="0"/>
    <n v="3"/>
    <n v="0"/>
    <n v="3"/>
    <n v="0"/>
    <s v="09.03.2025"/>
    <x v="19"/>
    <s v="20.08.2026"/>
    <n v="34"/>
    <x v="1"/>
  </r>
  <r>
    <s v="BOOKING"/>
    <n v="3"/>
    <n v="0"/>
    <n v="0"/>
    <n v="10381"/>
    <s v="5610454100"/>
    <s v="12 Jun 2026"/>
    <s v="12"/>
    <s v="Jun"/>
    <s v="15 Jun 2026"/>
    <s v="15"/>
    <s v="Jun"/>
    <n v="3"/>
    <n v="3"/>
    <n v="0"/>
    <n v="0"/>
    <s v="BOOKING"/>
    <x v="6"/>
    <n v="2"/>
    <n v="1"/>
    <n v="741.24162660550462"/>
    <n v="247.08054220183482"/>
    <s v="Romania"/>
    <s v="09 Mar 2026 13:08"/>
    <s v="09 Mar 2026"/>
    <s v="Mar"/>
    <n v="0"/>
    <n v="3"/>
    <n v="0"/>
    <n v="0"/>
    <n v="0"/>
    <n v="3"/>
    <n v="0"/>
    <s v="09.03.2025"/>
    <x v="19"/>
    <s v="12.06.2026"/>
    <n v="24"/>
    <x v="0"/>
  </r>
  <r>
    <s v="TO"/>
    <n v="0"/>
    <n v="7"/>
    <n v="0"/>
    <n v="10382"/>
    <s v="19905"/>
    <s v="29 Jun 2026"/>
    <s v="29"/>
    <s v="Jun"/>
    <s v="06 Jul 2026"/>
    <s v="06"/>
    <s v="Jul"/>
    <n v="7"/>
    <n v="-23"/>
    <n v="2"/>
    <n v="5"/>
    <s v="КЛУБ МАГЕЛАН - ООД"/>
    <x v="6"/>
    <n v="2"/>
    <n v="1"/>
    <n v="2110.0276371999998"/>
    <n v="301.43251959999998"/>
    <s v="Romania"/>
    <s v="09 Mar 2026 14:22"/>
    <s v="09 Mar 2026"/>
    <s v="Mar"/>
    <n v="0"/>
    <n v="2"/>
    <n v="5"/>
    <n v="0"/>
    <n v="0"/>
    <n v="7"/>
    <n v="0"/>
    <s v="09.03.2025"/>
    <x v="19"/>
    <s v="29.06.2026"/>
    <n v="27"/>
    <x v="0"/>
  </r>
  <r>
    <s v="TO"/>
    <n v="0"/>
    <n v="5"/>
    <n v="2"/>
    <n v="10383"/>
    <s v="1249442.197298"/>
    <s v="06 Jul 2026"/>
    <s v="06"/>
    <s v="Jul"/>
    <s v="13 Jul 2026"/>
    <s v="13"/>
    <s v="Jul"/>
    <n v="7"/>
    <n v="7"/>
    <n v="0"/>
    <n v="0"/>
    <s v="СЛР-ХОЛИДЕЙ-СЪРВИС ЕООД"/>
    <x v="3"/>
    <n v="2"/>
    <n v="1"/>
    <n v="2295.9488369999999"/>
    <n v="327.99269099999998"/>
    <s v="Romania"/>
    <s v="09 Mar 2026 14:53"/>
    <s v="09 Mar 2026"/>
    <s v="Mar"/>
    <n v="0"/>
    <n v="0"/>
    <n v="7"/>
    <n v="0"/>
    <n v="0"/>
    <n v="7"/>
    <n v="0"/>
    <s v="09.03.2025"/>
    <x v="19"/>
    <s v="06.07.2026"/>
    <n v="28"/>
    <x v="0"/>
  </r>
  <r>
    <s v="TOPOLA SKIES"/>
    <n v="0"/>
    <n v="0"/>
    <n v="7"/>
    <n v="10365"/>
    <s v="489708"/>
    <s v="18 Aug 2026"/>
    <s v="18"/>
    <s v="Aug"/>
    <s v="25 Aug 2026"/>
    <s v="25"/>
    <s v="Aug"/>
    <n v="7"/>
    <n v="7"/>
    <n v="0"/>
    <n v="0"/>
    <s v="TOPOLA SKIES"/>
    <x v="0"/>
    <n v="1"/>
    <n v="2"/>
    <n v="3130.2251697247702"/>
    <n v="447.16733422018348"/>
    <m/>
    <s v="09 Mar 2026 00:43"/>
    <s v="09 Mar 2026"/>
    <s v="Mar"/>
    <n v="0"/>
    <n v="0"/>
    <n v="0"/>
    <n v="7"/>
    <n v="0"/>
    <n v="7"/>
    <n v="0"/>
    <s v="09.03.2025"/>
    <x v="19"/>
    <s v="18.08.2026"/>
    <n v="34"/>
    <x v="0"/>
  </r>
  <r>
    <s v="TOPOLA SKIES"/>
    <n v="0"/>
    <n v="0"/>
    <n v="7"/>
    <n v="10364"/>
    <s v="489708"/>
    <s v="18 Aug 2026"/>
    <s v="18"/>
    <s v="Aug"/>
    <s v="25 Aug 2026"/>
    <s v="25"/>
    <s v="Aug"/>
    <n v="7"/>
    <n v="7"/>
    <n v="0"/>
    <n v="0"/>
    <s v="TOPOLA SKIES"/>
    <x v="0"/>
    <n v="1"/>
    <n v="2"/>
    <n v="3130.2251697247702"/>
    <n v="447.16733422018348"/>
    <m/>
    <s v="09 Mar 2026 00:43"/>
    <s v="09 Mar 2026"/>
    <s v="Mar"/>
    <n v="0"/>
    <n v="0"/>
    <n v="0"/>
    <n v="7"/>
    <n v="0"/>
    <n v="7"/>
    <n v="0"/>
    <s v="09.03.2025"/>
    <x v="19"/>
    <s v="18.08.2026"/>
    <n v="34"/>
    <x v="0"/>
  </r>
  <r>
    <s v="ITAKA"/>
    <n v="0"/>
    <n v="0"/>
    <n v="10"/>
    <n v="8588"/>
    <s v="13278921"/>
    <s v="21 Jul 2026"/>
    <s v="21"/>
    <s v="Jul"/>
    <s v="31 Jul 2026"/>
    <s v="31"/>
    <s v="Jul"/>
    <n v="10"/>
    <n v="10"/>
    <n v="0"/>
    <n v="0"/>
    <s v="NOWA ITAKA SPOLKA Z OGRANICZONA ODPOWIEDZIALNOSCIA"/>
    <x v="3"/>
    <n v="2"/>
    <n v="1"/>
    <n v="2583.8470129999996"/>
    <n v="258.38470129999996"/>
    <s v="Poland"/>
    <s v="18 Nov 2025 10:21"/>
    <s v="29 Aug 2025"/>
    <s v="Nov"/>
    <n v="0"/>
    <n v="0"/>
    <n v="10"/>
    <n v="0"/>
    <n v="0"/>
    <n v="10"/>
    <n v="0"/>
    <s v="18.11.2025"/>
    <x v="12"/>
    <s v="21.07.2026"/>
    <n v="30"/>
    <x v="0"/>
  </r>
  <r>
    <s v="ITAKA"/>
    <n v="0"/>
    <n v="0"/>
    <n v="10"/>
    <n v="8586"/>
    <s v="13392551"/>
    <s v="04 Aug 2026"/>
    <s v="04"/>
    <s v="Aug"/>
    <s v="14 Aug 2026"/>
    <s v="14"/>
    <s v="Aug"/>
    <n v="10"/>
    <n v="10"/>
    <n v="0"/>
    <n v="0"/>
    <s v="NOWA ITAKA SPOLKA Z OGRANICZONA ODPOWIEDZIALNOSCIA"/>
    <x v="4"/>
    <n v="2"/>
    <n v="2"/>
    <n v="3875.8683110000002"/>
    <n v="387.58683110000004"/>
    <s v="Poland"/>
    <s v="18 Nov 2025 10:21"/>
    <s v="29 Sep 2025"/>
    <s v="Nov"/>
    <n v="0"/>
    <n v="0"/>
    <n v="0"/>
    <n v="10"/>
    <n v="0"/>
    <n v="10"/>
    <n v="0"/>
    <s v="18.11.2025"/>
    <x v="12"/>
    <s v="04.08.2026"/>
    <n v="32"/>
    <x v="0"/>
  </r>
  <r>
    <s v="ITAKA"/>
    <n v="3"/>
    <n v="4"/>
    <n v="0"/>
    <n v="8587"/>
    <s v="13179458"/>
    <s v="12 Jun 2026"/>
    <s v="12"/>
    <s v="Jun"/>
    <s v="19 Jun 2026"/>
    <s v="19"/>
    <s v="Jun"/>
    <n v="7"/>
    <n v="7"/>
    <n v="0"/>
    <n v="0"/>
    <s v="NOWA ITAKA SPOLKA Z OGRANICZONA ODPOWIEDZIALNOSCIA"/>
    <x v="6"/>
    <n v="3"/>
    <n v="0"/>
    <n v="0"/>
    <n v="0"/>
    <s v="Poland"/>
    <s v="18 Nov 2025 10:21"/>
    <s v="07 Aug 2025"/>
    <s v="Nov"/>
    <n v="0"/>
    <n v="7"/>
    <n v="0"/>
    <n v="0"/>
    <n v="0"/>
    <n v="7"/>
    <n v="0"/>
    <s v="18.11.2025"/>
    <x v="12"/>
    <s v="12.06.2026"/>
    <n v="24"/>
    <x v="1"/>
  </r>
  <r>
    <s v="TOPOLA SKIES"/>
    <n v="0"/>
    <n v="0"/>
    <n v="7"/>
    <n v="10363"/>
    <s v="489706"/>
    <s v="18 Aug 2026"/>
    <s v="18"/>
    <s v="Aug"/>
    <s v="25 Aug 2026"/>
    <s v="25"/>
    <s v="Aug"/>
    <n v="7"/>
    <n v="7"/>
    <n v="0"/>
    <n v="0"/>
    <s v="TOPOLA SKIES"/>
    <x v="0"/>
    <n v="2"/>
    <n v="2"/>
    <n v="3912.7724904587149"/>
    <n v="558.97262532110085"/>
    <m/>
    <s v="09 Mar 2026 00:38"/>
    <s v="09 Mar 2026"/>
    <s v="Mar"/>
    <n v="0"/>
    <n v="0"/>
    <n v="0"/>
    <n v="7"/>
    <n v="0"/>
    <n v="7"/>
    <n v="0"/>
    <s v="09.03.2025"/>
    <x v="19"/>
    <s v="18.08.2026"/>
    <n v="34"/>
    <x v="0"/>
  </r>
  <r>
    <s v="INDIVIDUAL"/>
    <n v="0"/>
    <n v="0"/>
    <n v="5"/>
    <n v="10384"/>
    <s v="30072026"/>
    <s v="30 Jul 2026"/>
    <s v="30"/>
    <s v="Jul"/>
    <s v="04 Aug 2026"/>
    <s v="04"/>
    <s v="Aug"/>
    <n v="5"/>
    <n v="-26"/>
    <n v="1"/>
    <n v="3"/>
    <s v="INDIVIDUAL"/>
    <x v="7"/>
    <n v="3"/>
    <n v="1"/>
    <n v="3229.8110091743119"/>
    <n v="645.9622018348623"/>
    <m/>
    <s v="10 Mar 2026 09:21"/>
    <s v="10 Mar 2026"/>
    <s v="Mar"/>
    <n v="0"/>
    <n v="0"/>
    <n v="1"/>
    <n v="3"/>
    <n v="0"/>
    <n v="4"/>
    <n v="-1"/>
    <s v="10.03.2025"/>
    <x v="19"/>
    <s v="30.07.2026"/>
    <n v="31"/>
    <x v="0"/>
  </r>
  <r>
    <s v="INDIVIDUAL"/>
    <n v="0"/>
    <n v="0"/>
    <n v="5"/>
    <n v="10385"/>
    <s v="30072026"/>
    <s v="30 Jul 2026"/>
    <s v="30"/>
    <s v="Jul"/>
    <s v="04 Aug 2026"/>
    <s v="04"/>
    <s v="Aug"/>
    <n v="5"/>
    <n v="-26"/>
    <n v="1"/>
    <n v="3"/>
    <s v="INDIVIDUAL"/>
    <x v="5"/>
    <n v="2"/>
    <n v="1"/>
    <n v="1937.8866055045869"/>
    <n v="387.5773211009174"/>
    <m/>
    <s v="10 Mar 2026 09:23"/>
    <s v="10 Mar 2026"/>
    <s v="Mar"/>
    <n v="0"/>
    <n v="0"/>
    <n v="1"/>
    <n v="3"/>
    <n v="0"/>
    <n v="4"/>
    <n v="-1"/>
    <s v="10.03.2025"/>
    <x v="19"/>
    <s v="30.07.2026"/>
    <n v="31"/>
    <x v="0"/>
  </r>
  <r>
    <s v="INDIVIDUAL"/>
    <n v="0"/>
    <n v="0"/>
    <n v="5"/>
    <n v="10386"/>
    <s v="30072026"/>
    <s v="30 Jul 2026"/>
    <s v="30"/>
    <s v="Jul"/>
    <s v="04 Aug 2026"/>
    <s v="04"/>
    <s v="Aug"/>
    <n v="5"/>
    <n v="-26"/>
    <n v="1"/>
    <n v="3"/>
    <s v="INDIVIDUAL"/>
    <x v="5"/>
    <n v="2"/>
    <n v="1"/>
    <n v="1937.8866055045869"/>
    <n v="387.5773211009174"/>
    <m/>
    <s v="10 Mar 2026 09:23"/>
    <s v="10 Mar 2026"/>
    <s v="Mar"/>
    <n v="0"/>
    <n v="0"/>
    <n v="1"/>
    <n v="3"/>
    <n v="0"/>
    <n v="4"/>
    <n v="-1"/>
    <s v="10.03.2025"/>
    <x v="19"/>
    <s v="30.07.2026"/>
    <n v="31"/>
    <x v="0"/>
  </r>
  <r>
    <s v="ITAKA"/>
    <n v="0"/>
    <n v="14"/>
    <n v="0"/>
    <n v="8589"/>
    <s v="13354602"/>
    <s v="16 Jun 2026"/>
    <s v="16"/>
    <s v="Jun"/>
    <s v="30 Jun 2026"/>
    <s v="30"/>
    <s v="Jun"/>
    <n v="14"/>
    <n v="14"/>
    <n v="0"/>
    <n v="0"/>
    <s v="NOWA ITAKA SPOLKA Z OGRANICZONA ODPOWIEDZIALNOSCIA"/>
    <x v="3"/>
    <n v="2"/>
    <n v="0"/>
    <n v="3025.1604941999999"/>
    <n v="216.08289244285714"/>
    <s v="Poland"/>
    <s v="18 Nov 2025 10:21"/>
    <s v="17 Sep 2025"/>
    <s v="Nov"/>
    <n v="0"/>
    <n v="14"/>
    <n v="0"/>
    <n v="0"/>
    <n v="0"/>
    <n v="14"/>
    <n v="0"/>
    <s v="18.11.2025"/>
    <x v="12"/>
    <s v="16.06.2026"/>
    <n v="25"/>
    <x v="0"/>
  </r>
  <r>
    <s v="TO"/>
    <n v="0"/>
    <n v="0"/>
    <n v="6"/>
    <n v="10395"/>
    <s v="1249847.197464"/>
    <s v="27 Jul 2026"/>
    <s v="27"/>
    <s v="Jul"/>
    <s v="02 Aug 2026"/>
    <s v="02"/>
    <s v="Aug"/>
    <n v="6"/>
    <n v="-25"/>
    <n v="4"/>
    <n v="1"/>
    <s v="СЛР-ХОЛИДЕЙ-СЪРВИС ЕООД"/>
    <x v="6"/>
    <n v="2"/>
    <n v="1"/>
    <n v="2002.4569872"/>
    <n v="333.74283120000001"/>
    <s v="Romania"/>
    <s v="10 Mar 2026 22:21"/>
    <s v="10 Mar 2026"/>
    <s v="Mar"/>
    <n v="0"/>
    <n v="0"/>
    <n v="4"/>
    <n v="1"/>
    <n v="0"/>
    <n v="5"/>
    <n v="-1"/>
    <s v="10.03.2025"/>
    <x v="19"/>
    <s v="27.07.2026"/>
    <n v="31"/>
    <x v="0"/>
  </r>
  <r>
    <s v="TO"/>
    <n v="0"/>
    <n v="0"/>
    <n v="7"/>
    <n v="10396"/>
    <s v="1249848.197507"/>
    <s v="31 Jul 2026"/>
    <s v="31"/>
    <s v="Jul"/>
    <s v="07 Aug 2026"/>
    <s v="07"/>
    <s v="Aug"/>
    <n v="7"/>
    <n v="-24"/>
    <n v="0"/>
    <n v="6"/>
    <s v="СЛР-ХОЛИДЕЙ-СЪРВИС ЕООД"/>
    <x v="4"/>
    <n v="2"/>
    <n v="2"/>
    <n v="2991.0312607000001"/>
    <n v="427.29018009999999"/>
    <s v="Romania"/>
    <s v="11 Mar 2026 09:49"/>
    <s v="11 Mar 2026"/>
    <s v="Mar"/>
    <n v="0"/>
    <n v="0"/>
    <n v="0"/>
    <n v="6"/>
    <n v="0"/>
    <n v="6"/>
    <n v="-1"/>
    <s v="11.03.2025"/>
    <x v="19"/>
    <s v="31.07.2026"/>
    <n v="31"/>
    <x v="0"/>
  </r>
  <r>
    <s v="TO"/>
    <n v="0"/>
    <n v="0"/>
    <n v="7"/>
    <n v="10397"/>
    <s v="2331649"/>
    <s v="09 Aug 2026"/>
    <s v="09"/>
    <s v="Aug"/>
    <s v="16 Aug 2026"/>
    <s v="16"/>
    <s v="Aug"/>
    <n v="7"/>
    <n v="7"/>
    <n v="0"/>
    <n v="0"/>
    <s v="ТУРИСТИЧЕСКА АГЕНЦИЯ СОЛВЕКС - ЕООД"/>
    <x v="6"/>
    <n v="2"/>
    <n v="1"/>
    <n v="2336.1998183999999"/>
    <n v="333.74283120000001"/>
    <s v="Romania"/>
    <s v="11 Mar 2026 10:35"/>
    <s v="11 Mar 2026"/>
    <s v="Mar"/>
    <n v="0"/>
    <n v="0"/>
    <n v="0"/>
    <n v="7"/>
    <n v="0"/>
    <n v="7"/>
    <n v="0"/>
    <s v="11.03.2025"/>
    <x v="19"/>
    <s v="09.08.2026"/>
    <n v="33"/>
    <x v="0"/>
  </r>
  <r>
    <s v="INDIVIDUAL"/>
    <n v="0"/>
    <n v="3"/>
    <n v="0"/>
    <n v="10398"/>
    <s v="11032026"/>
    <s v="05 Jul 2026"/>
    <s v="05"/>
    <s v="Jul"/>
    <s v="08 Jul 2026"/>
    <s v="08"/>
    <s v="Jul"/>
    <n v="3"/>
    <n v="3"/>
    <n v="0"/>
    <n v="0"/>
    <s v="INDIVIDUAL"/>
    <x v="0"/>
    <n v="2"/>
    <n v="2"/>
    <n v="1980.9507522935778"/>
    <n v="660.31691743119256"/>
    <m/>
    <s v="11 Mar 2026 12:17"/>
    <s v="11 Mar 2026"/>
    <s v="Mar"/>
    <n v="0"/>
    <n v="0"/>
    <n v="3"/>
    <n v="0"/>
    <n v="0"/>
    <n v="3"/>
    <n v="0"/>
    <s v="11.03.2025"/>
    <x v="19"/>
    <s v="05.07.2026"/>
    <n v="28"/>
    <x v="0"/>
  </r>
  <r>
    <s v="INDIVIDUAL"/>
    <n v="0"/>
    <n v="3"/>
    <n v="0"/>
    <n v="10399"/>
    <s v="11032026"/>
    <s v="05 Jul 2026"/>
    <s v="05"/>
    <s v="Jul"/>
    <s v="08 Jul 2026"/>
    <s v="08"/>
    <s v="Jul"/>
    <n v="3"/>
    <n v="3"/>
    <n v="0"/>
    <n v="0"/>
    <s v="INDIVIDUAL"/>
    <x v="0"/>
    <n v="2"/>
    <n v="2"/>
    <n v="1584.3837905504586"/>
    <n v="528.12793018348611"/>
    <m/>
    <s v="11 Mar 2026 12:17"/>
    <s v="11 Mar 2026"/>
    <s v="Mar"/>
    <n v="0"/>
    <n v="0"/>
    <n v="3"/>
    <n v="0"/>
    <n v="0"/>
    <n v="3"/>
    <n v="0"/>
    <s v="11.03.2025"/>
    <x v="19"/>
    <s v="05.07.2026"/>
    <n v="28"/>
    <x v="0"/>
  </r>
  <r>
    <s v="TO"/>
    <n v="0"/>
    <n v="0"/>
    <n v="5"/>
    <n v="10462"/>
    <s v="1250108.197586"/>
    <s v="13 Jul 2026"/>
    <s v="13"/>
    <s v="Jul"/>
    <s v="18 Jul 2026"/>
    <s v="18"/>
    <s v="Jul"/>
    <n v="5"/>
    <n v="5"/>
    <n v="0"/>
    <n v="0"/>
    <s v="СЛР-ХОЛИДЕЙ-СЪРВИС ЕООД"/>
    <x v="4"/>
    <n v="2"/>
    <n v="2"/>
    <n v="2136.4509005"/>
    <n v="427.29018009999999"/>
    <s v="Romania"/>
    <s v="11 Mar 2026 21:07"/>
    <s v="11 Mar 2026"/>
    <s v="Mar"/>
    <n v="0"/>
    <n v="0"/>
    <n v="5"/>
    <n v="0"/>
    <n v="0"/>
    <n v="5"/>
    <n v="0"/>
    <s v="11.03.2025"/>
    <x v="19"/>
    <s v="13.07.2026"/>
    <n v="29"/>
    <x v="0"/>
  </r>
  <r>
    <s v="TO"/>
    <n v="0"/>
    <n v="5"/>
    <n v="5"/>
    <n v="10465"/>
    <s v="7562"/>
    <s v="06 Jul 2026"/>
    <s v="06"/>
    <s v="Jul"/>
    <s v="16 Jul 2026"/>
    <s v="16"/>
    <s v="Jul"/>
    <n v="10"/>
    <n v="10"/>
    <n v="0"/>
    <n v="0"/>
    <s v="ТЕДИ - КАМ - ЕООД"/>
    <x v="2"/>
    <n v="1"/>
    <n v="1"/>
    <n v="2362.4861736000003"/>
    <n v="236.24861736000003"/>
    <s v="Ukraine"/>
    <s v="12 Mar 2026 11:04"/>
    <s v="11 Mar 2026"/>
    <s v="Mar"/>
    <n v="0"/>
    <n v="0"/>
    <n v="10"/>
    <n v="0"/>
    <n v="0"/>
    <n v="10"/>
    <n v="0"/>
    <s v="12.03.2025"/>
    <x v="19"/>
    <s v="06.07.2026"/>
    <n v="28"/>
    <x v="0"/>
  </r>
  <r>
    <s v="TO"/>
    <n v="0"/>
    <n v="4"/>
    <n v="1"/>
    <n v="10466"/>
    <s v="2331869"/>
    <s v="07 Jul 2026"/>
    <s v="07"/>
    <s v="Jul"/>
    <s v="12 Jul 2026"/>
    <s v="12"/>
    <s v="Jul"/>
    <n v="5"/>
    <n v="5"/>
    <n v="0"/>
    <n v="0"/>
    <s v="ТУРИСТИЧЕСКА АГЕНЦИЯ СОЛВЕКС - ЕООД"/>
    <x v="1"/>
    <n v="3"/>
    <n v="2"/>
    <n v="2920.2693312999995"/>
    <n v="584.05386625999995"/>
    <m/>
    <s v="12 Mar 2026 12:29"/>
    <s v="12 Mar 2026"/>
    <s v="Mar"/>
    <n v="0"/>
    <n v="0"/>
    <n v="5"/>
    <n v="0"/>
    <n v="0"/>
    <n v="5"/>
    <n v="0"/>
    <s v="12.03.2025"/>
    <x v="19"/>
    <s v="07.07.2026"/>
    <n v="28"/>
    <x v="0"/>
  </r>
  <r>
    <s v="TO"/>
    <n v="0"/>
    <n v="0"/>
    <n v="5"/>
    <n v="10467"/>
    <s v="4718"/>
    <s v="19 Jul 2026"/>
    <s v="19"/>
    <s v="Jul"/>
    <s v="24 Jul 2026"/>
    <s v="24"/>
    <s v="Jul"/>
    <n v="5"/>
    <n v="5"/>
    <n v="0"/>
    <n v="0"/>
    <s v="КЛУБ МАГЕЛАН - ООД"/>
    <x v="3"/>
    <n v="3"/>
    <n v="1"/>
    <n v="2307.3904425000001"/>
    <n v="461.47808850000001"/>
    <s v="Romania"/>
    <s v="12 Mar 2026 14:21"/>
    <s v="12 Mar 2026"/>
    <s v="Mar"/>
    <n v="0"/>
    <n v="0"/>
    <n v="5"/>
    <n v="0"/>
    <n v="0"/>
    <n v="5"/>
    <n v="0"/>
    <s v="12.03.2025"/>
    <x v="19"/>
    <s v="19.07.2026"/>
    <n v="30"/>
    <x v="0"/>
  </r>
  <r>
    <s v="BOOKING"/>
    <n v="7"/>
    <n v="6"/>
    <n v="0"/>
    <n v="10469"/>
    <s v="6754120790"/>
    <s v="08 Jun 2026"/>
    <s v="08"/>
    <s v="Jun"/>
    <s v="21 Jun 2026"/>
    <s v="21"/>
    <s v="Jun"/>
    <n v="13"/>
    <n v="13"/>
    <n v="0"/>
    <n v="0"/>
    <s v="BOOKING"/>
    <x v="6"/>
    <n v="2"/>
    <n v="1"/>
    <n v="4016.4314804587152"/>
    <n v="308.94936642201833"/>
    <s v="Romania"/>
    <s v="12 Mar 2026 15:34"/>
    <s v="12 Mar 2026"/>
    <s v="Mar"/>
    <n v="0"/>
    <n v="13"/>
    <n v="0"/>
    <n v="0"/>
    <n v="0"/>
    <n v="13"/>
    <n v="0"/>
    <s v="12.03.2025"/>
    <x v="19"/>
    <s v="08.06.2026"/>
    <n v="24"/>
    <x v="1"/>
  </r>
  <r>
    <s v="BOOKING"/>
    <n v="7"/>
    <n v="6"/>
    <n v="0"/>
    <n v="10468"/>
    <s v="6754120790"/>
    <s v="08 Jun 2026"/>
    <s v="08"/>
    <s v="Jun"/>
    <s v="21 Jun 2026"/>
    <s v="21"/>
    <s v="Jun"/>
    <n v="13"/>
    <n v="13"/>
    <n v="0"/>
    <n v="0"/>
    <s v="BOOKING"/>
    <x v="6"/>
    <n v="2"/>
    <n v="0"/>
    <n v="4016.4314804587152"/>
    <n v="308.94936642201833"/>
    <m/>
    <s v="12 Mar 2026 15:34"/>
    <s v="12 Mar 2026"/>
    <s v="Mar"/>
    <n v="0"/>
    <n v="13"/>
    <n v="0"/>
    <n v="0"/>
    <n v="0"/>
    <n v="13"/>
    <n v="0"/>
    <s v="12.03.2025"/>
    <x v="19"/>
    <s v="08.06.2026"/>
    <n v="24"/>
    <x v="1"/>
  </r>
  <r>
    <s v="TO"/>
    <n v="0"/>
    <n v="0"/>
    <n v="5"/>
    <n v="10470"/>
    <s v="3098"/>
    <s v="26 Jul 2026"/>
    <s v="26"/>
    <s v="Jul"/>
    <s v="31 Jul 2026"/>
    <s v="31"/>
    <s v="Jul"/>
    <n v="5"/>
    <n v="5"/>
    <n v="0"/>
    <n v="0"/>
    <s v="КЛУБ МАГЕЛАН - ООД"/>
    <x v="1"/>
    <n v="4"/>
    <n v="2"/>
    <n v="3108.6939935"/>
    <n v="621.73879869999996"/>
    <s v="Romania"/>
    <s v="12 Mar 2026 15:49"/>
    <s v="09 Jan 2026"/>
    <s v="Mar"/>
    <n v="0"/>
    <n v="0"/>
    <n v="5"/>
    <n v="0"/>
    <n v="0"/>
    <n v="5"/>
    <n v="0"/>
    <s v="12.03.2025"/>
    <x v="19"/>
    <s v="26.07.2026"/>
    <n v="31"/>
    <x v="0"/>
  </r>
  <r>
    <s v="TO"/>
    <n v="0"/>
    <n v="3"/>
    <n v="2"/>
    <n v="10471"/>
    <s v="1250277.197673"/>
    <s v="08 Jul 2026"/>
    <s v="08"/>
    <s v="Jul"/>
    <s v="13 Jul 2026"/>
    <s v="13"/>
    <s v="Jul"/>
    <n v="5"/>
    <n v="5"/>
    <n v="0"/>
    <n v="0"/>
    <s v="СЛР-ХОЛИДЕЙ-СЪРВИС ЕООД"/>
    <x v="3"/>
    <n v="2"/>
    <n v="1"/>
    <n v="1676.8895253999999"/>
    <n v="335.37790508000001"/>
    <s v="Romania"/>
    <s v="12 Mar 2026 20:40"/>
    <s v="12 Mar 2026"/>
    <s v="Mar"/>
    <n v="0"/>
    <n v="0"/>
    <n v="5"/>
    <n v="0"/>
    <n v="0"/>
    <n v="5"/>
    <n v="0"/>
    <s v="12.03.2025"/>
    <x v="19"/>
    <s v="08.07.2026"/>
    <n v="28"/>
    <x v="0"/>
  </r>
  <r>
    <s v="TO"/>
    <n v="0"/>
    <n v="0"/>
    <n v="6"/>
    <n v="10474"/>
    <s v="1250280.197676"/>
    <s v="23 Jul 2026"/>
    <s v="23"/>
    <s v="Jul"/>
    <s v="29 Jul 2026"/>
    <s v="29"/>
    <s v="Jul"/>
    <n v="6"/>
    <n v="6"/>
    <n v="0"/>
    <n v="0"/>
    <s v="СЛР-ХОЛИДЕЙ-СЪРВИС ЕООД"/>
    <x v="6"/>
    <n v="2"/>
    <n v="1"/>
    <n v="2002.4569872"/>
    <n v="333.74283120000001"/>
    <s v="Romania"/>
    <s v="12 Mar 2026 20:52"/>
    <s v="12 Mar 2026"/>
    <s v="Mar"/>
    <n v="0"/>
    <n v="0"/>
    <n v="6"/>
    <n v="0"/>
    <n v="0"/>
    <n v="6"/>
    <n v="0"/>
    <s v="12.03.2025"/>
    <x v="19"/>
    <s v="23.07.2026"/>
    <n v="30"/>
    <x v="0"/>
  </r>
  <r>
    <s v="BOOKING"/>
    <n v="1"/>
    <n v="2"/>
    <n v="0"/>
    <n v="10475"/>
    <s v="6185102305"/>
    <s v="14 Jun 2026"/>
    <s v="14"/>
    <s v="Jun"/>
    <s v="17 Jun 2026"/>
    <s v="17"/>
    <s v="Jun"/>
    <n v="3"/>
    <n v="3"/>
    <n v="0"/>
    <n v="0"/>
    <s v="BOOKING"/>
    <x v="6"/>
    <n v="2"/>
    <n v="0"/>
    <n v="938.90606036697238"/>
    <n v="312.96868678899079"/>
    <m/>
    <s v="13 Mar 2026 08:34"/>
    <s v="13 Mar 2026"/>
    <s v="Mar"/>
    <n v="0"/>
    <n v="3"/>
    <n v="0"/>
    <n v="0"/>
    <n v="0"/>
    <n v="3"/>
    <n v="0"/>
    <s v="13.03.2025"/>
    <x v="19"/>
    <s v="14.06.2026"/>
    <n v="25"/>
    <x v="0"/>
  </r>
  <r>
    <s v="TOPOLA SKIES"/>
    <n v="0"/>
    <n v="0"/>
    <n v="5"/>
    <n v="10463"/>
    <s v="492256"/>
    <s v="22 Jul 2026"/>
    <s v="22"/>
    <s v="Jul"/>
    <s v="27 Jul 2026"/>
    <s v="27"/>
    <s v="Jul"/>
    <n v="5"/>
    <n v="5"/>
    <n v="0"/>
    <n v="0"/>
    <s v="TOPOLA SKIES"/>
    <x v="6"/>
    <n v="3"/>
    <m/>
    <n v="2706.9404935779812"/>
    <n v="541.38809871559636"/>
    <m/>
    <s v="12 Mar 2026 09:13"/>
    <s v="12 Mar 2026"/>
    <s v="Mar"/>
    <n v="0"/>
    <n v="0"/>
    <n v="5"/>
    <n v="0"/>
    <n v="0"/>
    <n v="5"/>
    <n v="0"/>
    <s v="12.03.2025"/>
    <x v="19"/>
    <s v="22.07.2026"/>
    <n v="30"/>
    <x v="0"/>
  </r>
  <r>
    <s v="ITAKA"/>
    <n v="0"/>
    <n v="0"/>
    <n v="7"/>
    <n v="10480"/>
    <s v="13866616"/>
    <s v="18 Aug 2026"/>
    <s v="18"/>
    <s v="Aug"/>
    <s v="25 Aug 2026"/>
    <s v="25"/>
    <s v="Aug"/>
    <n v="7"/>
    <n v="7"/>
    <n v="0"/>
    <n v="0"/>
    <s v="NOWA ITAKA SPOLKA Z OGRANICZONA ODPOWIEDZIALNOSCIA"/>
    <x v="6"/>
    <n v="2"/>
    <n v="1"/>
    <n v="1808.6929091"/>
    <n v="258.38470130000002"/>
    <s v="Poland"/>
    <s v="13 Mar 2026 10:57"/>
    <s v="12 Mar 2026"/>
    <s v="Mar"/>
    <n v="0"/>
    <n v="0"/>
    <n v="0"/>
    <n v="7"/>
    <n v="0"/>
    <n v="7"/>
    <n v="0"/>
    <s v="13.03.2025"/>
    <x v="19"/>
    <s v="18.08.2026"/>
    <n v="34"/>
    <x v="0"/>
  </r>
  <r>
    <s v="ITAKA"/>
    <n v="0"/>
    <n v="0"/>
    <n v="7"/>
    <n v="10479"/>
    <s v="13848586"/>
    <s v="28 Jul 2026"/>
    <s v="28"/>
    <s v="Jul"/>
    <s v="04 Aug 2026"/>
    <s v="04"/>
    <s v="Aug"/>
    <n v="7"/>
    <n v="-24"/>
    <n v="3"/>
    <n v="3"/>
    <s v="NOWA ITAKA SPOLKA Z OGRANICZONA ODPOWIEDZIALNOSCIA"/>
    <x v="3"/>
    <n v="2"/>
    <n v="0"/>
    <n v="1808.6929091"/>
    <n v="258.38470130000002"/>
    <s v="Poland"/>
    <s v="13 Mar 2026 10:57"/>
    <s v="05 Mar 2026"/>
    <s v="Mar"/>
    <n v="0"/>
    <n v="0"/>
    <n v="3"/>
    <n v="3"/>
    <n v="0"/>
    <n v="6"/>
    <n v="-1"/>
    <s v="13.03.2025"/>
    <x v="19"/>
    <s v="28.07.2026"/>
    <n v="31"/>
    <x v="0"/>
  </r>
  <r>
    <s v="ITAKA"/>
    <n v="0"/>
    <n v="7"/>
    <n v="0"/>
    <n v="10477"/>
    <s v="13857932"/>
    <s v="30 Jun 2026"/>
    <s v="30"/>
    <s v="Jun"/>
    <s v="07 Jul 2026"/>
    <s v="07"/>
    <s v="Jul"/>
    <n v="7"/>
    <n v="-23"/>
    <n v="1"/>
    <n v="6"/>
    <s v="NOWA ITAKA SPOLKA Z OGRANICZONA ODPOWIEDZIALNOSCIA"/>
    <x v="3"/>
    <n v="2"/>
    <n v="1"/>
    <n v="1808.6929091"/>
    <n v="258.38470130000002"/>
    <s v="Poland"/>
    <s v="13 Mar 2026 10:57"/>
    <s v="09 Mar 2026"/>
    <s v="Mar"/>
    <n v="0"/>
    <n v="1"/>
    <n v="6"/>
    <n v="0"/>
    <n v="0"/>
    <n v="7"/>
    <n v="0"/>
    <s v="13.03.2025"/>
    <x v="19"/>
    <s v="30.06.2026"/>
    <n v="27"/>
    <x v="0"/>
  </r>
  <r>
    <s v="ITAKA"/>
    <n v="0"/>
    <n v="7"/>
    <n v="0"/>
    <n v="10478"/>
    <s v="13866314"/>
    <s v="28 Aug 2026"/>
    <s v="28"/>
    <s v="Aug"/>
    <s v="04 Sep 2026"/>
    <s v="04"/>
    <s v="Sep"/>
    <n v="7"/>
    <n v="-24"/>
    <n v="3"/>
    <n v="3"/>
    <s v="NOWA ITAKA SPOLKA Z OGRANICZONA ODPOWIEDZIALNOSCIA"/>
    <x v="3"/>
    <n v="2"/>
    <n v="0"/>
    <n v="1453.3577147000001"/>
    <n v="207.62253067142859"/>
    <s v="Poland"/>
    <s v="13 Mar 2026 10:57"/>
    <s v="12 Mar 2026"/>
    <s v="Mar"/>
    <n v="0"/>
    <n v="0"/>
    <n v="0"/>
    <n v="3"/>
    <n v="3"/>
    <n v="6"/>
    <n v="-1"/>
    <s v="13.03.2025"/>
    <x v="19"/>
    <s v="28.08.2026"/>
    <n v="35"/>
    <x v="0"/>
  </r>
  <r>
    <s v="BOOKING"/>
    <n v="0"/>
    <n v="0"/>
    <n v="5"/>
    <n v="10518"/>
    <s v="5793962479"/>
    <s v="28 Jul 2026"/>
    <s v="28"/>
    <s v="Jul"/>
    <s v="02 Aug 2026"/>
    <s v="02"/>
    <s v="Aug"/>
    <n v="5"/>
    <n v="-26"/>
    <n v="3"/>
    <n v="1"/>
    <s v="BOOKING"/>
    <x v="6"/>
    <n v="2"/>
    <n v="2"/>
    <n v="2979.5006559633025"/>
    <n v="595.90013119266052"/>
    <s v="Israel"/>
    <s v="13 Mar 2026 13:00"/>
    <s v="13 Mar 2026"/>
    <s v="Mar"/>
    <n v="0"/>
    <n v="0"/>
    <n v="3"/>
    <n v="1"/>
    <n v="0"/>
    <n v="4"/>
    <n v="-1"/>
    <s v="13.03.2025"/>
    <x v="19"/>
    <s v="28.07.2026"/>
    <n v="31"/>
    <x v="0"/>
  </r>
  <r>
    <s v="TO"/>
    <n v="0"/>
    <n v="1"/>
    <n v="4"/>
    <n v="10519"/>
    <s v="19939"/>
    <s v="10 Jul 2026"/>
    <s v="10"/>
    <s v="Jul"/>
    <s v="15 Jul 2026"/>
    <s v="15"/>
    <s v="Jul"/>
    <n v="5"/>
    <n v="5"/>
    <n v="0"/>
    <n v="0"/>
    <s v="КЛУБ МАГЕЛАН - ООД"/>
    <x v="4"/>
    <n v="2"/>
    <n v="2"/>
    <n v="2136.4509005"/>
    <n v="427.29018009999999"/>
    <s v="Romania"/>
    <s v="13 Mar 2026 13:22"/>
    <s v="13 Mar 2026"/>
    <s v="Mar"/>
    <n v="0"/>
    <n v="0"/>
    <n v="5"/>
    <n v="0"/>
    <n v="0"/>
    <n v="5"/>
    <n v="0"/>
    <s v="13.03.2025"/>
    <x v="19"/>
    <s v="10.07.2026"/>
    <n v="28"/>
    <x v="0"/>
  </r>
  <r>
    <s v="BOOKING"/>
    <n v="0"/>
    <n v="0"/>
    <n v="5"/>
    <n v="10520"/>
    <s v="6536605213"/>
    <s v="17 Jul 2026"/>
    <s v="17"/>
    <s v="Jul"/>
    <s v="22 Jul 2026"/>
    <s v="22"/>
    <s v="Jul"/>
    <n v="5"/>
    <n v="5"/>
    <n v="0"/>
    <n v="0"/>
    <s v="BOOKING"/>
    <x v="6"/>
    <n v="2"/>
    <n v="1"/>
    <n v="3217.878651834862"/>
    <n v="643.57573036697249"/>
    <s v="Romania"/>
    <s v="13 Mar 2026 14:50"/>
    <s v="13 Mar 2026"/>
    <s v="Mar"/>
    <n v="0"/>
    <n v="0"/>
    <n v="5"/>
    <n v="0"/>
    <n v="0"/>
    <n v="5"/>
    <n v="0"/>
    <s v="13.03.2025"/>
    <x v="19"/>
    <s v="17.07.2026"/>
    <n v="29"/>
    <x v="0"/>
  </r>
  <r>
    <s v="TO"/>
    <n v="0"/>
    <n v="5"/>
    <n v="0"/>
    <n v="10521"/>
    <s v="NT321661"/>
    <s v="22 Jun 2026"/>
    <s v="22"/>
    <s v="Jun"/>
    <s v="27 Jun 2026"/>
    <s v="27"/>
    <s v="Jun"/>
    <n v="5"/>
    <n v="5"/>
    <n v="0"/>
    <n v="0"/>
    <s v="НОВОТОН - ЕООД"/>
    <x v="4"/>
    <n v="3"/>
    <n v="1"/>
    <n v="1936.7019826000001"/>
    <n v="387.34039652000001"/>
    <s v="Romania"/>
    <s v="13 Mar 2026 15:10"/>
    <s v="13 Mar 2026"/>
    <s v="Mar"/>
    <n v="0"/>
    <n v="5"/>
    <n v="0"/>
    <n v="0"/>
    <n v="0"/>
    <n v="5"/>
    <n v="0"/>
    <s v="13.03.2025"/>
    <x v="19"/>
    <s v="22.06.2026"/>
    <n v="26"/>
    <x v="0"/>
  </r>
  <r>
    <s v="TO"/>
    <n v="0"/>
    <n v="5"/>
    <n v="0"/>
    <n v="10522"/>
    <s v="19945"/>
    <s v="22 Jun 2026"/>
    <s v="22"/>
    <s v="Jun"/>
    <s v="27 Jun 2026"/>
    <s v="27"/>
    <s v="Jun"/>
    <n v="5"/>
    <n v="5"/>
    <n v="0"/>
    <n v="0"/>
    <s v="КЛУБ МАГЕЛАН - ООД"/>
    <x v="4"/>
    <n v="3"/>
    <n v="1"/>
    <n v="1936.7019826000001"/>
    <n v="387.34039652000001"/>
    <s v="Romania"/>
    <s v="13 Mar 2026 15:37"/>
    <s v="13 Mar 2026"/>
    <s v="Mar"/>
    <n v="0"/>
    <n v="5"/>
    <n v="0"/>
    <n v="0"/>
    <n v="0"/>
    <n v="5"/>
    <n v="0"/>
    <s v="13.03.2025"/>
    <x v="19"/>
    <s v="22.06.2026"/>
    <n v="26"/>
    <x v="0"/>
  </r>
  <r>
    <s v="TO"/>
    <n v="0"/>
    <n v="5"/>
    <n v="0"/>
    <n v="10523"/>
    <s v="NT321672"/>
    <s v="22 Jun 2026"/>
    <s v="22"/>
    <s v="Jun"/>
    <s v="27 Jun 2026"/>
    <s v="27"/>
    <s v="Jun"/>
    <n v="5"/>
    <n v="5"/>
    <n v="0"/>
    <n v="0"/>
    <s v="НОВОТОН - ЕООД"/>
    <x v="1"/>
    <n v="4"/>
    <n v="0"/>
    <n v="2556.9543504999997"/>
    <n v="511.39087009999992"/>
    <s v="Romania"/>
    <s v="13 Mar 2026 15:53"/>
    <s v="13 Mar 2026"/>
    <s v="Mar"/>
    <n v="0"/>
    <n v="5"/>
    <n v="0"/>
    <n v="0"/>
    <n v="0"/>
    <n v="5"/>
    <n v="0"/>
    <s v="13.03.2025"/>
    <x v="19"/>
    <s v="22.06.2026"/>
    <n v="26"/>
    <x v="0"/>
  </r>
  <r>
    <s v="TO"/>
    <n v="0"/>
    <n v="0"/>
    <n v="5"/>
    <n v="10524"/>
    <s v="1250467.197737"/>
    <s v="08 Aug 2026"/>
    <s v="08"/>
    <s v="Aug"/>
    <s v="13 Aug 2026"/>
    <s v="13"/>
    <s v="Aug"/>
    <n v="5"/>
    <n v="5"/>
    <n v="0"/>
    <n v="0"/>
    <s v="СЛР-ХОЛИДЕЙ-СЪРВИС ЕООД"/>
    <x v="4"/>
    <n v="3"/>
    <n v="0"/>
    <n v="2307.3904425000001"/>
    <n v="461.47808850000001"/>
    <s v="Romania"/>
    <s v="13 Mar 2026 16:20"/>
    <s v="13 Mar 2026"/>
    <s v="Mar"/>
    <n v="0"/>
    <n v="0"/>
    <n v="0"/>
    <n v="5"/>
    <n v="0"/>
    <n v="5"/>
    <n v="0"/>
    <s v="13.03.2025"/>
    <x v="19"/>
    <s v="08.08.2026"/>
    <n v="32"/>
    <x v="0"/>
  </r>
  <r>
    <s v="TO"/>
    <n v="0"/>
    <n v="0"/>
    <n v="5"/>
    <n v="10525"/>
    <s v="1250468.197739"/>
    <s v="08 Aug 2026"/>
    <s v="08"/>
    <s v="Aug"/>
    <s v="13 Aug 2026"/>
    <s v="13"/>
    <s v="Aug"/>
    <n v="5"/>
    <n v="5"/>
    <n v="0"/>
    <n v="0"/>
    <s v="СЛР-ХОЛИДЕЙ-СЪРВИС ЕООД"/>
    <x v="4"/>
    <n v="2"/>
    <n v="1"/>
    <n v="1709.1998369999999"/>
    <n v="341.83996739999998"/>
    <s v="Romania"/>
    <s v="13 Mar 2026 16:21"/>
    <s v="13 Mar 2026"/>
    <s v="Mar"/>
    <n v="0"/>
    <n v="0"/>
    <n v="0"/>
    <n v="5"/>
    <n v="0"/>
    <n v="5"/>
    <n v="0"/>
    <s v="13.03.2025"/>
    <x v="19"/>
    <s v="08.08.2026"/>
    <n v="32"/>
    <x v="0"/>
  </r>
  <r>
    <s v="TO"/>
    <n v="0"/>
    <n v="5"/>
    <n v="0"/>
    <n v="10526"/>
    <s v="19946"/>
    <s v="22 Jun 2026"/>
    <s v="22"/>
    <s v="Jun"/>
    <s v="27 Jun 2026"/>
    <s v="27"/>
    <s v="Jun"/>
    <n v="5"/>
    <n v="5"/>
    <n v="0"/>
    <n v="0"/>
    <s v="КЛУБ МАГЕЛАН - ООД"/>
    <x v="6"/>
    <n v="2"/>
    <n v="2"/>
    <n v="1742.7227631999999"/>
    <n v="348.54455264000001"/>
    <s v="Romania"/>
    <s v="13 Mar 2026 16:31"/>
    <s v="13 Mar 2026"/>
    <s v="Mar"/>
    <n v="0"/>
    <n v="5"/>
    <n v="0"/>
    <n v="0"/>
    <n v="0"/>
    <n v="5"/>
    <n v="0"/>
    <s v="13.03.2025"/>
    <x v="19"/>
    <s v="22.06.2026"/>
    <n v="26"/>
    <x v="0"/>
  </r>
  <r>
    <s v="TO"/>
    <n v="0"/>
    <n v="0"/>
    <n v="5"/>
    <n v="10527"/>
    <s v="1250502.197773"/>
    <s v="14 Aug 2026"/>
    <s v="14"/>
    <s v="Aug"/>
    <s v="19 Aug 2026"/>
    <s v="19"/>
    <s v="Aug"/>
    <n v="5"/>
    <n v="5"/>
    <n v="0"/>
    <n v="0"/>
    <s v="СЛР-ХОЛИДЕЙ-СЪРВИС ЕООД"/>
    <x v="5"/>
    <n v="2"/>
    <n v="2"/>
    <n v="2422.2954549999999"/>
    <n v="484.459091"/>
    <s v="Romania"/>
    <s v="13 Mar 2026 17:29"/>
    <s v="13 Mar 2026"/>
    <s v="Mar"/>
    <n v="0"/>
    <n v="0"/>
    <n v="0"/>
    <n v="5"/>
    <n v="0"/>
    <n v="5"/>
    <n v="0"/>
    <s v="13.03.2025"/>
    <x v="19"/>
    <s v="14.08.2026"/>
    <n v="33"/>
    <x v="0"/>
  </r>
  <r>
    <s v="TO"/>
    <n v="0"/>
    <n v="5"/>
    <n v="0"/>
    <n v="10528"/>
    <s v="54090"/>
    <s v="31 Aug 2026"/>
    <s v="31"/>
    <s v="Aug"/>
    <s v="05 Sep 2026"/>
    <s v="05"/>
    <s v="Sep"/>
    <n v="5"/>
    <n v="-26"/>
    <n v="0"/>
    <n v="4"/>
    <s v="КЛУБ МАГЕЛАН - ООД"/>
    <x v="6"/>
    <n v="1"/>
    <n v="1"/>
    <n v="923.15175999999997"/>
    <n v="184.63035199999999"/>
    <s v="Romania"/>
    <s v="13 Mar 2026 17:53"/>
    <s v="13 Mar 2026"/>
    <s v="Mar"/>
    <n v="0"/>
    <n v="0"/>
    <n v="0"/>
    <n v="0"/>
    <n v="4"/>
    <n v="4"/>
    <n v="-1"/>
    <s v="13.03.2025"/>
    <x v="19"/>
    <s v="31.08.2026"/>
    <n v="36"/>
    <x v="0"/>
  </r>
  <r>
    <s v="TO"/>
    <n v="0"/>
    <n v="0"/>
    <n v="5"/>
    <n v="10529"/>
    <s v="1250509.197777"/>
    <s v="15 Aug 2026"/>
    <s v="15"/>
    <s v="Aug"/>
    <s v="20 Aug 2026"/>
    <s v="20"/>
    <s v="Aug"/>
    <n v="5"/>
    <n v="5"/>
    <n v="0"/>
    <n v="0"/>
    <s v="СЛР-ХОЛИДЕЙ-СЪРВИС ЕООД"/>
    <x v="2"/>
    <n v="3"/>
    <n v="0"/>
    <n v="2343.5732975000001"/>
    <n v="468.71465950000004"/>
    <s v="Romania"/>
    <s v="13 Mar 2026 18:23"/>
    <s v="13 Mar 2026"/>
    <s v="Mar"/>
    <n v="0"/>
    <n v="0"/>
    <n v="0"/>
    <n v="5"/>
    <n v="0"/>
    <n v="5"/>
    <n v="0"/>
    <s v="13.03.2025"/>
    <x v="19"/>
    <s v="15.08.2026"/>
    <n v="33"/>
    <x v="0"/>
  </r>
  <r>
    <s v="TOPOLA SKIES"/>
    <n v="0"/>
    <n v="4"/>
    <n v="1"/>
    <n v="10530"/>
    <s v="493999"/>
    <s v="07 Jul 2026"/>
    <s v="07"/>
    <s v="Jul"/>
    <s v="12 Jul 2026"/>
    <s v="12"/>
    <s v="Jul"/>
    <n v="5"/>
    <n v="5"/>
    <n v="0"/>
    <n v="0"/>
    <s v="TOPOLA SKIES"/>
    <x v="0"/>
    <n v="2"/>
    <n v="1"/>
    <n v="2190.888467889908"/>
    <n v="438.17769357798159"/>
    <m/>
    <s v="14 Mar 2026 09:58"/>
    <s v="14 Mar 2026"/>
    <s v="Mar"/>
    <n v="0"/>
    <n v="0"/>
    <n v="5"/>
    <n v="0"/>
    <n v="0"/>
    <n v="5"/>
    <n v="0"/>
    <s v="14.03.2025"/>
    <x v="19"/>
    <s v="07.07.2026"/>
    <n v="28"/>
    <x v="1"/>
  </r>
  <r>
    <s v="BOOKING"/>
    <n v="0"/>
    <n v="0"/>
    <n v="7"/>
    <n v="10531"/>
    <s v="5919350624"/>
    <s v="18 Jul 2026"/>
    <s v="18"/>
    <s v="Jul"/>
    <s v="25 Jul 2026"/>
    <s v="25"/>
    <s v="Jul"/>
    <n v="7"/>
    <n v="7"/>
    <n v="0"/>
    <n v="0"/>
    <s v="BOOKING"/>
    <x v="0"/>
    <n v="2"/>
    <n v="2"/>
    <n v="4705.4937158715593"/>
    <n v="672.21338798165129"/>
    <s v="Romania"/>
    <s v="14 Mar 2026 11:58"/>
    <s v="14 Mar 2026"/>
    <s v="Mar"/>
    <n v="0"/>
    <n v="0"/>
    <n v="7"/>
    <n v="0"/>
    <n v="0"/>
    <n v="7"/>
    <n v="0"/>
    <s v="14.03.2025"/>
    <x v="19"/>
    <s v="18.07.2026"/>
    <n v="29"/>
    <x v="1"/>
  </r>
  <r>
    <s v="TO"/>
    <n v="0"/>
    <n v="1"/>
    <n v="4"/>
    <n v="10532"/>
    <s v="NT321725"/>
    <s v="10 Jul 2026"/>
    <s v="10"/>
    <s v="Jul"/>
    <s v="15 Jul 2026"/>
    <s v="15"/>
    <s v="Jul"/>
    <n v="5"/>
    <n v="5"/>
    <n v="0"/>
    <n v="0"/>
    <s v="НОВОТОН - ЕООД"/>
    <x v="6"/>
    <n v="2"/>
    <n v="1"/>
    <n v="1668.714156"/>
    <n v="333.74283120000001"/>
    <s v="Romania"/>
    <s v="14 Mar 2026 12:45"/>
    <s v="14 Mar 2026"/>
    <s v="Mar"/>
    <n v="0"/>
    <n v="0"/>
    <n v="5"/>
    <n v="0"/>
    <n v="0"/>
    <n v="5"/>
    <n v="0"/>
    <s v="14.03.2025"/>
    <x v="19"/>
    <s v="10.07.2026"/>
    <n v="28"/>
    <x v="0"/>
  </r>
  <r>
    <s v="BOOKING"/>
    <n v="0"/>
    <n v="5"/>
    <n v="0"/>
    <n v="10539"/>
    <s v="5668230833"/>
    <s v="04 Jul 2026"/>
    <s v="04"/>
    <s v="Jul"/>
    <s v="09 Jul 2026"/>
    <s v="09"/>
    <s v="Jul"/>
    <n v="5"/>
    <n v="5"/>
    <n v="0"/>
    <n v="0"/>
    <s v="BOOKING"/>
    <x v="6"/>
    <n v="2"/>
    <n v="2"/>
    <n v="2903.9589651376145"/>
    <n v="580.79179302752289"/>
    <s v="Romania"/>
    <s v="15 Mar 2026 20:12"/>
    <s v="15 Mar 2026"/>
    <s v="Mar"/>
    <n v="0"/>
    <n v="0"/>
    <n v="5"/>
    <n v="0"/>
    <n v="0"/>
    <n v="5"/>
    <n v="0"/>
    <s v="15.03.2025"/>
    <x v="19"/>
    <s v="04.07.2026"/>
    <n v="27"/>
    <x v="0"/>
  </r>
  <r>
    <s v="BOOKING"/>
    <n v="0"/>
    <n v="4"/>
    <n v="0"/>
    <n v="10387"/>
    <s v="5603352459"/>
    <s v="22 Jun 2026"/>
    <s v="22"/>
    <s v="Jun"/>
    <s v="26 Jun 2026"/>
    <s v="26"/>
    <s v="Jun"/>
    <n v="4"/>
    <n v="4"/>
    <n v="0"/>
    <n v="0"/>
    <s v="BOOKING"/>
    <x v="4"/>
    <n v="2"/>
    <n v="2"/>
    <n v="2091.3385152293577"/>
    <n v="522.83462880733941"/>
    <s v="Romania"/>
    <s v="10 Mar 2026 13:02"/>
    <s v="10 Mar 2026"/>
    <s v="Mar"/>
    <n v="0"/>
    <n v="4"/>
    <n v="0"/>
    <n v="0"/>
    <n v="0"/>
    <n v="4"/>
    <n v="0"/>
    <s v="10.03.2025"/>
    <x v="19"/>
    <s v="22.06.2026"/>
    <n v="26"/>
    <x v="1"/>
  </r>
  <r>
    <s v="TO"/>
    <n v="0"/>
    <n v="0"/>
    <n v="5"/>
    <n v="10389"/>
    <s v="202634557784"/>
    <s v="23 Jul 2026"/>
    <s v="23"/>
    <s v="Jul"/>
    <s v="28 Jul 2026"/>
    <s v="28"/>
    <s v="Jul"/>
    <n v="5"/>
    <n v="5"/>
    <n v="0"/>
    <n v="0"/>
    <s v="БОЯНА МГ - ЕООД"/>
    <x v="6"/>
    <n v="2"/>
    <n v="0"/>
    <n v="1668.714156"/>
    <n v="333.74283120000001"/>
    <m/>
    <s v="10 Mar 2026 13:31"/>
    <s v="10 Mar 2026"/>
    <s v="Mar"/>
    <n v="0"/>
    <n v="0"/>
    <n v="5"/>
    <n v="0"/>
    <n v="0"/>
    <n v="5"/>
    <n v="0"/>
    <s v="10.03.2025"/>
    <x v="19"/>
    <s v="23.07.2026"/>
    <n v="30"/>
    <x v="1"/>
  </r>
  <r>
    <s v="TO"/>
    <n v="0"/>
    <n v="0"/>
    <n v="5"/>
    <n v="10388"/>
    <s v="202696393584"/>
    <s v="23 Jul 2026"/>
    <s v="23"/>
    <s v="Jul"/>
    <s v="28 Jul 2026"/>
    <s v="28"/>
    <s v="Jul"/>
    <n v="5"/>
    <n v="5"/>
    <n v="0"/>
    <n v="0"/>
    <s v="БОЯНА МГ - ЕООД"/>
    <x v="6"/>
    <n v="2"/>
    <n v="1"/>
    <n v="1668.714156"/>
    <n v="333.74283120000001"/>
    <m/>
    <s v="10 Mar 2026 13:31"/>
    <s v="10 Mar 2026"/>
    <s v="Mar"/>
    <n v="0"/>
    <n v="0"/>
    <n v="5"/>
    <n v="0"/>
    <n v="0"/>
    <n v="5"/>
    <n v="0"/>
    <s v="10.03.2025"/>
    <x v="19"/>
    <s v="23.07.2026"/>
    <n v="30"/>
    <x v="1"/>
  </r>
  <r>
    <s v="TO"/>
    <n v="0"/>
    <n v="0"/>
    <n v="5"/>
    <n v="10390"/>
    <s v="1249781.197424"/>
    <s v="09 Aug 2026"/>
    <s v="09"/>
    <s v="Aug"/>
    <s v="14 Aug 2026"/>
    <s v="14"/>
    <s v="Aug"/>
    <n v="5"/>
    <n v="5"/>
    <n v="0"/>
    <n v="0"/>
    <s v="СЛР-ХОЛИДЕЙ-СЪРВИС ЕООД"/>
    <x v="5"/>
    <n v="2"/>
    <n v="1"/>
    <n v="1937.8363639999998"/>
    <n v="387.56727279999996"/>
    <s v="Romania"/>
    <s v="10 Mar 2026 15:26"/>
    <s v="10 Mar 2026"/>
    <s v="Mar"/>
    <n v="0"/>
    <n v="0"/>
    <n v="0"/>
    <n v="5"/>
    <n v="0"/>
    <n v="5"/>
    <n v="0"/>
    <s v="10.03.2025"/>
    <x v="19"/>
    <s v="09.08.2026"/>
    <n v="33"/>
    <x v="0"/>
  </r>
  <r>
    <s v="BOOKING"/>
    <n v="0"/>
    <n v="0"/>
    <n v="4"/>
    <n v="10533"/>
    <s v="6123201448"/>
    <s v="13 Jul 2026"/>
    <s v="13"/>
    <s v="Jul"/>
    <s v="17 Jul 2026"/>
    <s v="17"/>
    <s v="Jul"/>
    <n v="4"/>
    <n v="4"/>
    <n v="0"/>
    <n v="0"/>
    <s v="BOOKING"/>
    <x v="0"/>
    <n v="2"/>
    <n v="1"/>
    <n v="2151.0541321100914"/>
    <n v="537.76353302752284"/>
    <s v="Romania"/>
    <s v="14 Mar 2026 18:00"/>
    <s v="14 Mar 2026"/>
    <s v="Mar"/>
    <n v="0"/>
    <n v="0"/>
    <n v="4"/>
    <n v="0"/>
    <n v="0"/>
    <n v="4"/>
    <n v="0"/>
    <s v="14.03.2025"/>
    <x v="19"/>
    <s v="13.07.2026"/>
    <n v="29"/>
    <x v="1"/>
  </r>
  <r>
    <s v="BOOKING"/>
    <n v="0"/>
    <n v="6"/>
    <n v="0"/>
    <n v="10534"/>
    <s v="5385348308"/>
    <s v="19 Jun 2026"/>
    <s v="19"/>
    <s v="Jun"/>
    <s v="25 Jun 2026"/>
    <s v="25"/>
    <s v="Jun"/>
    <n v="6"/>
    <n v="6"/>
    <n v="0"/>
    <n v="0"/>
    <s v="BOOKING"/>
    <x v="4"/>
    <n v="2"/>
    <n v="2"/>
    <n v="2872.4862511926603"/>
    <n v="478.74770853211004"/>
    <s v="Ukraine"/>
    <s v="14 Mar 2026 18:06"/>
    <s v="14 Mar 2026"/>
    <s v="Mar"/>
    <n v="0"/>
    <n v="6"/>
    <n v="0"/>
    <n v="0"/>
    <n v="0"/>
    <n v="6"/>
    <n v="0"/>
    <s v="14.03.2025"/>
    <x v="19"/>
    <s v="19.06.2026"/>
    <n v="25"/>
    <x v="1"/>
  </r>
  <r>
    <s v="BOOKING"/>
    <n v="1"/>
    <n v="1"/>
    <n v="0"/>
    <n v="10536"/>
    <s v="5036468270"/>
    <s v="30 May 2026"/>
    <s v="30"/>
    <s v="May"/>
    <s v="01 Jun 2026"/>
    <s v="01"/>
    <s v="Jun"/>
    <n v="2"/>
    <n v="-29"/>
    <n v="1"/>
    <n v="0"/>
    <s v="BOOKING"/>
    <x v="6"/>
    <n v="1"/>
    <n v="2"/>
    <n v="494.16108440366963"/>
    <n v="247.08054220183482"/>
    <s v="Romania"/>
    <s v="15 Mar 2026 00:44"/>
    <s v="14 Mar 2026"/>
    <s v="Mar"/>
    <n v="1"/>
    <n v="0"/>
    <n v="0"/>
    <n v="0"/>
    <n v="0"/>
    <n v="1"/>
    <n v="-1"/>
    <s v="15.03.2025"/>
    <x v="19"/>
    <s v="30.05.2026"/>
    <n v="22"/>
    <x v="0"/>
  </r>
  <r>
    <s v="BOOKING"/>
    <n v="2"/>
    <n v="0"/>
    <n v="0"/>
    <n v="10535"/>
    <s v="5124895938"/>
    <s v="01 Jun 2026"/>
    <s v="01"/>
    <s v="Jun"/>
    <s v="03 Jun 2026"/>
    <s v="03"/>
    <s v="Jun"/>
    <n v="2"/>
    <n v="2"/>
    <n v="0"/>
    <n v="0"/>
    <s v="BOOKING"/>
    <x v="6"/>
    <n v="3"/>
    <n v="1"/>
    <n v="667.13540733944956"/>
    <n v="333.56770366972478"/>
    <s v="Romania"/>
    <s v="14 Mar 2026 23:56"/>
    <s v="14 Mar 2026"/>
    <s v="Mar"/>
    <n v="0"/>
    <n v="2"/>
    <n v="0"/>
    <n v="0"/>
    <n v="0"/>
    <n v="2"/>
    <n v="0"/>
    <s v="14.03.2025"/>
    <x v="19"/>
    <s v="01.06.2026"/>
    <n v="23"/>
    <x v="1"/>
  </r>
  <r>
    <s v="TOPOLA SKIES"/>
    <n v="0"/>
    <n v="0"/>
    <n v="6"/>
    <n v="10391"/>
    <s v="491033"/>
    <s v="20 Jul 2026"/>
    <s v="20"/>
    <s v="Jul"/>
    <s v="26 Jul 2026"/>
    <s v="26"/>
    <s v="Jul"/>
    <n v="6"/>
    <n v="6"/>
    <n v="0"/>
    <n v="0"/>
    <s v="TOPOLA SKIES"/>
    <x v="3"/>
    <n v="2"/>
    <n v="1"/>
    <n v="2462.7308944954129"/>
    <n v="410.45514908256877"/>
    <m/>
    <s v="10 Mar 2026 17:18"/>
    <s v="10 Mar 2026"/>
    <s v="Mar"/>
    <n v="0"/>
    <n v="0"/>
    <n v="6"/>
    <n v="0"/>
    <n v="0"/>
    <n v="6"/>
    <n v="0"/>
    <s v="10.03.2025"/>
    <x v="19"/>
    <s v="20.07.2026"/>
    <n v="30"/>
    <x v="0"/>
  </r>
  <r>
    <s v="BOOKING"/>
    <n v="0"/>
    <n v="0"/>
    <n v="5"/>
    <n v="10537"/>
    <s v="5520760389"/>
    <s v="20 Jul 2026"/>
    <s v="20"/>
    <s v="Jul"/>
    <s v="25 Jul 2026"/>
    <s v="25"/>
    <s v="Jul"/>
    <n v="5"/>
    <n v="5"/>
    <n v="0"/>
    <n v="0"/>
    <s v="BOOKING"/>
    <x v="3"/>
    <n v="2"/>
    <n v="1"/>
    <n v="2441.7371229357796"/>
    <n v="488.34742458715596"/>
    <s v="Belgium"/>
    <s v="15 Mar 2026 10:04"/>
    <s v="15 Mar 2026"/>
    <s v="Mar"/>
    <n v="0"/>
    <n v="0"/>
    <n v="5"/>
    <n v="0"/>
    <n v="0"/>
    <n v="5"/>
    <n v="0"/>
    <s v="15.03.2025"/>
    <x v="19"/>
    <s v="20.07.2026"/>
    <n v="30"/>
    <x v="1"/>
  </r>
  <r>
    <s v="TOPOLA SKIES"/>
    <n v="2"/>
    <n v="1"/>
    <n v="0"/>
    <n v="10538"/>
    <s v="495161"/>
    <s v="29 May 2026"/>
    <s v="29"/>
    <s v="May"/>
    <s v="01 Jun 2026"/>
    <s v="01"/>
    <s v="Jun"/>
    <n v="3"/>
    <n v="-28"/>
    <n v="2"/>
    <n v="0"/>
    <s v="TOPOLA SKIES"/>
    <x v="0"/>
    <n v="2"/>
    <n v="1"/>
    <n v="956.29320963302746"/>
    <n v="318.76440321100915"/>
    <m/>
    <s v="15 Mar 2026 19:38"/>
    <s v="15 Mar 2026"/>
    <s v="Mar"/>
    <n v="2"/>
    <n v="0"/>
    <n v="0"/>
    <n v="0"/>
    <n v="0"/>
    <n v="2"/>
    <n v="-1"/>
    <s v="15.03.2025"/>
    <x v="19"/>
    <s v="29.05.2026"/>
    <n v="22"/>
    <x v="0"/>
  </r>
  <r>
    <s v="TOPOLA SKIES"/>
    <n v="0"/>
    <n v="0"/>
    <n v="5"/>
    <n v="10540"/>
    <s v="495222"/>
    <s v="28 Jul 2026"/>
    <s v="28"/>
    <s v="Jul"/>
    <s v="02 Aug 2026"/>
    <s v="02"/>
    <s v="Aug"/>
    <n v="5"/>
    <n v="-26"/>
    <n v="3"/>
    <n v="1"/>
    <s v="TOPOLA SKIES"/>
    <x v="6"/>
    <n v="2"/>
    <n v="1"/>
    <n v="2005.174334862385"/>
    <n v="401.034866972477"/>
    <m/>
    <s v="15 Mar 2026 20:28"/>
    <s v="15 Mar 2026"/>
    <s v="Mar"/>
    <n v="0"/>
    <n v="0"/>
    <n v="3"/>
    <n v="1"/>
    <n v="0"/>
    <n v="4"/>
    <n v="-1"/>
    <s v="15.03.2025"/>
    <x v="19"/>
    <s v="28.07.2026"/>
    <n v="31"/>
    <x v="0"/>
  </r>
  <r>
    <s v="TO"/>
    <n v="0"/>
    <n v="0"/>
    <n v="5"/>
    <n v="10541"/>
    <s v="1250630.197826"/>
    <s v="06 Aug 2026"/>
    <s v="06"/>
    <s v="Aug"/>
    <s v="11 Aug 2026"/>
    <s v="11"/>
    <s v="Aug"/>
    <n v="5"/>
    <n v="5"/>
    <n v="0"/>
    <n v="0"/>
    <s v="СЛР-ХОЛИДЕЙ-СЪРВИС ЕООД"/>
    <x v="4"/>
    <n v="2"/>
    <n v="2"/>
    <n v="2136.4509005"/>
    <n v="427.29018009999999"/>
    <s v="Romania"/>
    <s v="15 Mar 2026 20:51"/>
    <s v="15 Mar 2026"/>
    <s v="Mar"/>
    <n v="0"/>
    <n v="0"/>
    <n v="0"/>
    <n v="5"/>
    <n v="0"/>
    <n v="5"/>
    <n v="0"/>
    <s v="15.03.2025"/>
    <x v="19"/>
    <s v="06.08.2026"/>
    <n v="32"/>
    <x v="0"/>
  </r>
  <r>
    <s v="TO"/>
    <n v="0"/>
    <n v="0"/>
    <n v="5"/>
    <n v="10542"/>
    <s v="1250632.197827"/>
    <s v="06 Aug 2026"/>
    <s v="06"/>
    <s v="Aug"/>
    <s v="11 Aug 2026"/>
    <s v="11"/>
    <s v="Aug"/>
    <n v="5"/>
    <n v="5"/>
    <n v="0"/>
    <n v="0"/>
    <s v="СЛР-ХОЛИДЕЙ-СЪРВИС ЕООД"/>
    <x v="6"/>
    <n v="2"/>
    <n v="1"/>
    <n v="1668.714156"/>
    <n v="333.74283120000001"/>
    <s v="Romania"/>
    <s v="15 Mar 2026 21:09"/>
    <s v="15 Mar 2026"/>
    <s v="Mar"/>
    <n v="0"/>
    <n v="0"/>
    <n v="0"/>
    <n v="5"/>
    <n v="0"/>
    <n v="5"/>
    <n v="0"/>
    <s v="15.03.2025"/>
    <x v="19"/>
    <s v="06.08.2026"/>
    <n v="32"/>
    <x v="0"/>
  </r>
  <r>
    <s v="BOOKING"/>
    <n v="6"/>
    <n v="0"/>
    <n v="0"/>
    <n v="10543"/>
    <s v="6126999878"/>
    <s v="07 Jun 2026"/>
    <s v="07"/>
    <s v="Jun"/>
    <s v="13 Jun 2026"/>
    <s v="13"/>
    <s v="Jun"/>
    <n v="6"/>
    <n v="6"/>
    <n v="0"/>
    <n v="0"/>
    <s v="BOOKING"/>
    <x v="7"/>
    <n v="4"/>
    <n v="0"/>
    <n v="2851.60014"/>
    <n v="475.26668999999998"/>
    <m/>
    <s v="15 Mar 2026 22:34"/>
    <s v="15 Mar 2026"/>
    <s v="Mar"/>
    <n v="0"/>
    <n v="6"/>
    <n v="0"/>
    <n v="0"/>
    <n v="0"/>
    <n v="6"/>
    <n v="0"/>
    <s v="15.03.2025"/>
    <x v="19"/>
    <s v="07.06.2026"/>
    <n v="24"/>
    <x v="1"/>
  </r>
  <r>
    <s v="BOOKING"/>
    <n v="0"/>
    <n v="0"/>
    <n v="4"/>
    <n v="10547"/>
    <s v="6531219752"/>
    <s v="09 Aug 2026"/>
    <s v="09"/>
    <s v="Aug"/>
    <s v="13 Aug 2026"/>
    <s v="13"/>
    <s v="Aug"/>
    <n v="4"/>
    <n v="4"/>
    <n v="0"/>
    <n v="0"/>
    <s v="BOOKING"/>
    <x v="0"/>
    <n v="1"/>
    <n v="2"/>
    <n v="2688.8535519266052"/>
    <n v="672.21338798165129"/>
    <m/>
    <s v="15 Mar 2026 23:42"/>
    <s v="15 Mar 2026"/>
    <s v="Mar"/>
    <n v="0"/>
    <n v="0"/>
    <n v="0"/>
    <n v="4"/>
    <n v="0"/>
    <n v="4"/>
    <n v="0"/>
    <s v="15.03.2025"/>
    <x v="19"/>
    <s v="09.08.2026"/>
    <n v="33"/>
    <x v="1"/>
  </r>
  <r>
    <s v="BOOKING"/>
    <n v="0"/>
    <n v="0"/>
    <n v="4"/>
    <n v="10546"/>
    <s v="6531219752"/>
    <s v="09 Aug 2026"/>
    <s v="09"/>
    <s v="Aug"/>
    <s v="13 Aug 2026"/>
    <s v="13"/>
    <s v="Aug"/>
    <n v="4"/>
    <n v="4"/>
    <n v="0"/>
    <n v="0"/>
    <s v="BOOKING"/>
    <x v="6"/>
    <n v="2"/>
    <n v="1"/>
    <n v="1906.8804198165137"/>
    <n v="476.72010495412843"/>
    <s v="Israel"/>
    <s v="15 Mar 2026 23:42"/>
    <s v="15 Mar 2026"/>
    <s v="Mar"/>
    <n v="0"/>
    <n v="0"/>
    <n v="0"/>
    <n v="4"/>
    <n v="0"/>
    <n v="4"/>
    <n v="0"/>
    <s v="15.03.2025"/>
    <x v="19"/>
    <s v="09.08.2026"/>
    <n v="33"/>
    <x v="1"/>
  </r>
  <r>
    <s v="TO"/>
    <n v="0"/>
    <n v="0"/>
    <n v="6"/>
    <n v="10566"/>
    <s v="2332435"/>
    <s v="20 Jul 2026"/>
    <s v="20"/>
    <s v="Jul"/>
    <s v="26 Jul 2026"/>
    <s v="26"/>
    <s v="Jul"/>
    <n v="6"/>
    <n v="6"/>
    <n v="0"/>
    <n v="0"/>
    <s v="ТУРИСТИЧЕСКА АГЕНЦИЯ СОЛВЕКС - ЕООД"/>
    <x v="3"/>
    <n v="2"/>
    <n v="1"/>
    <n v="2051.0398043999999"/>
    <n v="341.83996739999998"/>
    <s v="Romania"/>
    <s v="16 Mar 2026 21:34"/>
    <s v="16 Mar 2026"/>
    <s v="Mar"/>
    <n v="0"/>
    <n v="0"/>
    <n v="6"/>
    <n v="0"/>
    <n v="0"/>
    <n v="6"/>
    <n v="0"/>
    <s v="16.03.2025"/>
    <x v="22"/>
    <s v="20.07.2026"/>
    <n v="30"/>
    <x v="0"/>
  </r>
  <r>
    <s v="TO"/>
    <n v="0"/>
    <n v="0"/>
    <n v="6"/>
    <n v="10565"/>
    <s v="2332433"/>
    <s v="20 Jul 2026"/>
    <s v="20"/>
    <s v="Jul"/>
    <s v="26 Jul 2026"/>
    <s v="26"/>
    <s v="Jul"/>
    <n v="6"/>
    <n v="6"/>
    <n v="0"/>
    <n v="0"/>
    <s v="ТУРИСТИЧЕСКА АГЕНЦИЯ СОЛВЕКС - ЕООД"/>
    <x v="0"/>
    <n v="2"/>
    <n v="1"/>
    <n v="2260.8612468000001"/>
    <n v="376.8102078"/>
    <s v="Romania"/>
    <s v="16 Mar 2026 21:34"/>
    <s v="16 Mar 2026"/>
    <s v="Mar"/>
    <n v="0"/>
    <n v="0"/>
    <n v="6"/>
    <n v="0"/>
    <n v="0"/>
    <n v="6"/>
    <n v="0"/>
    <s v="16.03.2025"/>
    <x v="22"/>
    <s v="20.07.2026"/>
    <n v="30"/>
    <x v="0"/>
  </r>
  <r>
    <s v="TO"/>
    <n v="0"/>
    <n v="0"/>
    <n v="6"/>
    <n v="10567"/>
    <s v="2332436"/>
    <s v="20 Jul 2026"/>
    <s v="20"/>
    <s v="Jul"/>
    <s v="26 Jul 2026"/>
    <s v="26"/>
    <s v="Jul"/>
    <n v="6"/>
    <n v="6"/>
    <n v="0"/>
    <n v="0"/>
    <s v="ТУРИСТИЧЕСКА АГЕНЦИЯ СОЛВЕКС - ЕООД"/>
    <x v="3"/>
    <n v="2"/>
    <n v="1"/>
    <n v="2051.0398043999999"/>
    <n v="341.83996739999998"/>
    <s v="Romania"/>
    <s v="16 Mar 2026 21:34"/>
    <s v="16 Mar 2026"/>
    <s v="Mar"/>
    <n v="0"/>
    <n v="0"/>
    <n v="6"/>
    <n v="0"/>
    <n v="0"/>
    <n v="6"/>
    <n v="0"/>
    <s v="16.03.2025"/>
    <x v="22"/>
    <s v="20.07.2026"/>
    <n v="30"/>
    <x v="0"/>
  </r>
  <r>
    <s v="TO"/>
    <n v="0"/>
    <n v="0"/>
    <n v="5"/>
    <n v="10568"/>
    <s v="1251105.198035"/>
    <s v="03 Aug 2026"/>
    <s v="03"/>
    <s v="Aug"/>
    <s v="08 Aug 2026"/>
    <s v="08"/>
    <s v="Aug"/>
    <n v="5"/>
    <n v="5"/>
    <n v="0"/>
    <n v="0"/>
    <s v="СЛР-ХОЛИДЕЙ-СЪРВИС ЕООД"/>
    <x v="4"/>
    <n v="3"/>
    <n v="1"/>
    <n v="2307.3904425000001"/>
    <n v="461.47808850000001"/>
    <s v="Romania"/>
    <s v="16 Mar 2026 22:59"/>
    <s v="16 Mar 2026"/>
    <s v="Mar"/>
    <n v="0"/>
    <n v="0"/>
    <n v="0"/>
    <n v="5"/>
    <n v="0"/>
    <n v="5"/>
    <n v="0"/>
    <s v="16.03.2025"/>
    <x v="22"/>
    <s v="03.08.2026"/>
    <n v="32"/>
    <x v="0"/>
  </r>
  <r>
    <s v="BOOKING"/>
    <n v="1"/>
    <n v="1"/>
    <n v="0"/>
    <n v="10569"/>
    <s v="6889008159"/>
    <s v="30 May 2026"/>
    <s v="30"/>
    <s v="May"/>
    <s v="01 Jun 2026"/>
    <s v="01"/>
    <s v="Jun"/>
    <n v="2"/>
    <n v="-29"/>
    <n v="1"/>
    <n v="0"/>
    <s v="BOOKING"/>
    <x v="6"/>
    <n v="2"/>
    <n v="1"/>
    <n v="667.13540733944956"/>
    <n v="333.56770366972478"/>
    <s v="Romania"/>
    <s v="17 Mar 2026 08:40"/>
    <s v="17 Mar 2026"/>
    <s v="Mar"/>
    <n v="1"/>
    <n v="0"/>
    <n v="0"/>
    <n v="0"/>
    <n v="0"/>
    <n v="1"/>
    <n v="-1"/>
    <s v="17.03.2025"/>
    <x v="22"/>
    <s v="30.05.2026"/>
    <n v="22"/>
    <x v="0"/>
  </r>
  <r>
    <s v="TO"/>
    <n v="0"/>
    <n v="5"/>
    <n v="0"/>
    <n v="10570"/>
    <s v="1251114.198073"/>
    <s v="29 Jun 2026"/>
    <s v="29"/>
    <s v="Jun"/>
    <s v="04 Jul 2026"/>
    <s v="04"/>
    <s v="Jul"/>
    <n v="5"/>
    <n v="-25"/>
    <n v="2"/>
    <n v="3"/>
    <s v="СЛР-ХОЛИДЕЙ-СЪРВИС ЕООД"/>
    <x v="4"/>
    <n v="2"/>
    <n v="1"/>
    <n v="1547.6482789999998"/>
    <n v="309.52965579999994"/>
    <s v="Romania"/>
    <s v="17 Mar 2026 09:28"/>
    <s v="17 Mar 2026"/>
    <s v="Mar"/>
    <n v="0"/>
    <n v="2"/>
    <n v="3"/>
    <n v="0"/>
    <n v="0"/>
    <n v="5"/>
    <n v="0"/>
    <s v="17.03.2025"/>
    <x v="22"/>
    <s v="29.06.2026"/>
    <n v="27"/>
    <x v="0"/>
  </r>
  <r>
    <s v="BOOKING"/>
    <n v="0"/>
    <n v="0"/>
    <n v="4"/>
    <n v="10635"/>
    <s v="5593566155"/>
    <s v="22 Jul 2026"/>
    <s v="22"/>
    <s v="Jul"/>
    <s v="26 Jul 2026"/>
    <s v="26"/>
    <s v="Jul"/>
    <n v="4"/>
    <n v="4"/>
    <n v="0"/>
    <n v="0"/>
    <s v="BOOKING"/>
    <x v="0"/>
    <n v="2"/>
    <n v="1"/>
    <n v="2151.0541321100914"/>
    <n v="537.76353302752284"/>
    <s v="Romania"/>
    <s v="21 Mar 2026 22:38"/>
    <s v="21 Mar 2026"/>
    <s v="Mar"/>
    <n v="0"/>
    <n v="0"/>
    <n v="4"/>
    <n v="0"/>
    <n v="0"/>
    <n v="4"/>
    <n v="0"/>
    <s v="21.03.2025"/>
    <x v="22"/>
    <s v="22.07.2026"/>
    <n v="30"/>
    <x v="1"/>
  </r>
  <r>
    <s v="TO"/>
    <n v="0"/>
    <n v="0"/>
    <n v="5"/>
    <n v="10636"/>
    <s v="1252018.198500"/>
    <s v="16 Aug 2026"/>
    <s v="16"/>
    <s v="Aug"/>
    <s v="21 Aug 2026"/>
    <s v="21"/>
    <s v="Aug"/>
    <n v="5"/>
    <n v="5"/>
    <n v="0"/>
    <n v="0"/>
    <s v="СЛР-ХОЛИДЕЙ-СЪРВИС ЕООД"/>
    <x v="0"/>
    <n v="2"/>
    <n v="2"/>
    <n v="2355.1126945000001"/>
    <n v="471.02253890000003"/>
    <s v="Romania"/>
    <s v="22 Mar 2026 10:13"/>
    <s v="22 Mar 2026"/>
    <s v="Mar"/>
    <n v="0"/>
    <n v="0"/>
    <n v="0"/>
    <n v="5"/>
    <n v="0"/>
    <n v="5"/>
    <n v="0"/>
    <s v="22.03.2025"/>
    <x v="22"/>
    <s v="16.08.2026"/>
    <n v="34"/>
    <x v="0"/>
  </r>
  <r>
    <s v="TO"/>
    <n v="0"/>
    <n v="1"/>
    <n v="4"/>
    <n v="10572"/>
    <s v="NT321883"/>
    <s v="10 Jul 2026"/>
    <s v="10"/>
    <s v="Jul"/>
    <s v="15 Jul 2026"/>
    <s v="15"/>
    <s v="Jul"/>
    <n v="5"/>
    <n v="5"/>
    <n v="0"/>
    <n v="0"/>
    <s v="НОВОТОН - ЕООД"/>
    <x v="6"/>
    <n v="2"/>
    <n v="1"/>
    <n v="1668.714156"/>
    <n v="333.74283120000001"/>
    <s v="Romania"/>
    <s v="17 Mar 2026 09:55"/>
    <s v="17 Mar 2026"/>
    <s v="Mar"/>
    <n v="0"/>
    <n v="0"/>
    <n v="5"/>
    <n v="0"/>
    <n v="0"/>
    <n v="5"/>
    <n v="0"/>
    <s v="17.03.2025"/>
    <x v="22"/>
    <s v="10.07.2026"/>
    <n v="28"/>
    <x v="0"/>
  </r>
  <r>
    <s v="TO"/>
    <n v="0"/>
    <n v="0"/>
    <n v="5"/>
    <n v="10573"/>
    <s v="011961531"/>
    <s v="10 Aug 2026"/>
    <s v="10"/>
    <s v="Aug"/>
    <s v="15 Aug 2026"/>
    <s v="15"/>
    <s v="Aug"/>
    <n v="5"/>
    <n v="5"/>
    <n v="0"/>
    <n v="0"/>
    <s v="СЪНИ ТУРС ООД"/>
    <x v="3"/>
    <n v="2"/>
    <n v="1"/>
    <n v="1709.1998369999999"/>
    <n v="341.83996739999998"/>
    <s v="Bulgaria"/>
    <s v="17 Mar 2026 10:05"/>
    <s v="17 Mar 2026"/>
    <s v="Mar"/>
    <n v="0"/>
    <n v="0"/>
    <n v="0"/>
    <n v="5"/>
    <n v="0"/>
    <n v="5"/>
    <n v="0"/>
    <s v="17.03.2025"/>
    <x v="22"/>
    <s v="10.08.2026"/>
    <n v="33"/>
    <x v="0"/>
  </r>
  <r>
    <s v="TO"/>
    <n v="0"/>
    <n v="0"/>
    <n v="7"/>
    <n v="10574"/>
    <s v="1251094.198091"/>
    <s v="15 Aug 2026"/>
    <s v="15"/>
    <s v="Aug"/>
    <s v="22 Aug 2026"/>
    <s v="22"/>
    <s v="Aug"/>
    <n v="7"/>
    <n v="7"/>
    <n v="0"/>
    <n v="0"/>
    <s v="СЛР-ХОЛИДЕЙ-СЪРВИС ЕООД"/>
    <x v="4"/>
    <n v="3"/>
    <n v="1"/>
    <n v="3230.3466195000001"/>
    <n v="461.47808850000001"/>
    <s v="Romania"/>
    <s v="17 Mar 2026 10:35"/>
    <s v="16 Mar 2026"/>
    <s v="Mar"/>
    <n v="0"/>
    <n v="0"/>
    <n v="0"/>
    <n v="7"/>
    <n v="0"/>
    <n v="7"/>
    <n v="0"/>
    <s v="17.03.2025"/>
    <x v="22"/>
    <s v="15.08.2026"/>
    <n v="33"/>
    <x v="0"/>
  </r>
  <r>
    <s v="TO"/>
    <n v="0"/>
    <n v="0"/>
    <n v="7"/>
    <n v="10575"/>
    <s v="1251094.198092"/>
    <s v="15 Aug 2026"/>
    <s v="15"/>
    <s v="Aug"/>
    <s v="22 Aug 2026"/>
    <s v="22"/>
    <s v="Aug"/>
    <n v="7"/>
    <n v="7"/>
    <n v="0"/>
    <n v="0"/>
    <s v="СЛР-ХОЛИДЕЙ-СЪРВИС ЕООД"/>
    <x v="4"/>
    <n v="3"/>
    <n v="1"/>
    <n v="3230.3466195000001"/>
    <n v="461.47808850000001"/>
    <s v="Romania"/>
    <s v="17 Mar 2026 10:36"/>
    <s v="16 Mar 2026"/>
    <s v="Mar"/>
    <n v="0"/>
    <n v="0"/>
    <n v="0"/>
    <n v="7"/>
    <n v="0"/>
    <n v="7"/>
    <n v="0"/>
    <s v="17.03.2025"/>
    <x v="22"/>
    <s v="15.08.2026"/>
    <n v="33"/>
    <x v="0"/>
  </r>
  <r>
    <s v="TO"/>
    <n v="0"/>
    <n v="0"/>
    <n v="4"/>
    <n v="10638"/>
    <s v="0006"/>
    <s v="23 Jul 2026"/>
    <s v="23"/>
    <s v="Jul"/>
    <s v="27 Jul 2026"/>
    <s v="27"/>
    <s v="Jul"/>
    <n v="4"/>
    <n v="4"/>
    <n v="0"/>
    <n v="0"/>
    <s v="АВАТАР ТУР - ООД"/>
    <x v="4"/>
    <n v="2"/>
    <n v="0"/>
    <n v="1822.9900264"/>
    <n v="455.74750660000001"/>
    <s v="Israel"/>
    <s v="22 Mar 2026 18:51"/>
    <s v="22 Mar 2026"/>
    <s v="Mar"/>
    <n v="0"/>
    <n v="0"/>
    <n v="4"/>
    <n v="0"/>
    <n v="0"/>
    <n v="4"/>
    <n v="0"/>
    <s v="22.03.2025"/>
    <x v="22"/>
    <s v="23.07.2026"/>
    <n v="30"/>
    <x v="0"/>
  </r>
  <r>
    <s v="TO"/>
    <n v="0"/>
    <n v="0"/>
    <n v="4"/>
    <n v="10637"/>
    <s v="0006"/>
    <s v="23 Jul 2026"/>
    <s v="23"/>
    <s v="Jul"/>
    <s v="27 Jul 2026"/>
    <s v="27"/>
    <s v="Jul"/>
    <n v="4"/>
    <n v="4"/>
    <n v="0"/>
    <n v="0"/>
    <s v="АВАТАР ТУР - ООД"/>
    <x v="4"/>
    <n v="2"/>
    <n v="1"/>
    <n v="1822.9900264"/>
    <n v="455.74750660000001"/>
    <s v="Israel"/>
    <s v="22 Mar 2026 18:51"/>
    <s v="22 Mar 2026"/>
    <s v="Mar"/>
    <n v="0"/>
    <n v="0"/>
    <n v="4"/>
    <n v="0"/>
    <n v="0"/>
    <n v="4"/>
    <n v="0"/>
    <s v="22.03.2025"/>
    <x v="22"/>
    <s v="23.07.2026"/>
    <n v="30"/>
    <x v="0"/>
  </r>
  <r>
    <s v="TO"/>
    <n v="0"/>
    <n v="0"/>
    <n v="4"/>
    <n v="10639"/>
    <s v="0007"/>
    <s v="23 Jul 2026"/>
    <s v="23"/>
    <s v="Jul"/>
    <s v="27 Jul 2026"/>
    <s v="27"/>
    <s v="Jul"/>
    <n v="4"/>
    <n v="4"/>
    <n v="0"/>
    <n v="0"/>
    <s v="АВАТАР ТУР - ООД"/>
    <x v="4"/>
    <n v="2"/>
    <n v="1"/>
    <n v="1822.9900264"/>
    <n v="455.74750660000001"/>
    <s v="Israel"/>
    <s v="22 Mar 2026 18:51"/>
    <s v="22 Mar 2026"/>
    <s v="Mar"/>
    <n v="0"/>
    <n v="0"/>
    <n v="4"/>
    <n v="0"/>
    <n v="0"/>
    <n v="4"/>
    <n v="0"/>
    <s v="22.03.2025"/>
    <x v="22"/>
    <s v="23.07.2026"/>
    <n v="30"/>
    <x v="0"/>
  </r>
  <r>
    <s v="TO"/>
    <n v="0"/>
    <n v="0"/>
    <n v="4"/>
    <n v="10640"/>
    <s v="0007"/>
    <s v="23 Jul 2026"/>
    <s v="23"/>
    <s v="Jul"/>
    <s v="27 Jul 2026"/>
    <s v="27"/>
    <s v="Jul"/>
    <n v="4"/>
    <n v="4"/>
    <n v="0"/>
    <n v="0"/>
    <s v="АВАТАР ТУР - ООД"/>
    <x v="4"/>
    <n v="2"/>
    <n v="0"/>
    <n v="1822.9900264"/>
    <n v="455.74750660000001"/>
    <s v="Israel"/>
    <s v="22 Mar 2026 18:51"/>
    <s v="22 Mar 2026"/>
    <s v="Mar"/>
    <n v="0"/>
    <n v="0"/>
    <n v="4"/>
    <n v="0"/>
    <n v="0"/>
    <n v="4"/>
    <n v="0"/>
    <s v="22.03.2025"/>
    <x v="22"/>
    <s v="23.07.2026"/>
    <n v="30"/>
    <x v="0"/>
  </r>
  <r>
    <s v="TO"/>
    <n v="0"/>
    <n v="4"/>
    <n v="1"/>
    <n v="10576"/>
    <s v="1251200.198113"/>
    <s v="24 Aug 2026"/>
    <s v="24"/>
    <s v="Aug"/>
    <s v="29 Aug 2026"/>
    <s v="29"/>
    <s v="Aug"/>
    <n v="5"/>
    <n v="5"/>
    <n v="0"/>
    <n v="0"/>
    <s v="СЛР-ХОЛИДЕЙ-СЪРВИС ЕООД"/>
    <x v="6"/>
    <n v="2"/>
    <n v="1"/>
    <n v="1507.1625980000001"/>
    <n v="301.43251960000003"/>
    <s v="Romania"/>
    <s v="17 Mar 2026 11:55"/>
    <s v="17 Mar 2026"/>
    <s v="Mar"/>
    <n v="0"/>
    <n v="0"/>
    <n v="0"/>
    <n v="5"/>
    <n v="0"/>
    <n v="5"/>
    <n v="0"/>
    <s v="17.03.2025"/>
    <x v="22"/>
    <s v="24.08.2026"/>
    <n v="35"/>
    <x v="0"/>
  </r>
  <r>
    <s v="TO"/>
    <n v="0"/>
    <n v="0"/>
    <n v="6"/>
    <n v="10641"/>
    <s v="1252072.198516"/>
    <s v="13 Jul 2026"/>
    <s v="13"/>
    <s v="Jul"/>
    <s v="19 Jul 2026"/>
    <s v="19"/>
    <s v="Jul"/>
    <n v="6"/>
    <n v="6"/>
    <n v="0"/>
    <n v="0"/>
    <s v="СЛР-ХОЛИДЕЙ-СЪРВИС ЕООД"/>
    <x v="4"/>
    <n v="2"/>
    <n v="1"/>
    <n v="2051.0398043999999"/>
    <n v="341.83996739999998"/>
    <s v="Romania"/>
    <s v="22 Mar 2026 19:29"/>
    <s v="22 Mar 2026"/>
    <s v="Mar"/>
    <n v="0"/>
    <n v="0"/>
    <n v="6"/>
    <n v="0"/>
    <n v="0"/>
    <n v="6"/>
    <n v="0"/>
    <s v="22.03.2025"/>
    <x v="22"/>
    <s v="13.07.2026"/>
    <n v="29"/>
    <x v="0"/>
  </r>
  <r>
    <s v="TO"/>
    <n v="0"/>
    <n v="0"/>
    <n v="5"/>
    <n v="10578"/>
    <s v="1251220.198125"/>
    <s v="11 Aug 2026"/>
    <s v="11"/>
    <s v="Aug"/>
    <s v="16 Aug 2026"/>
    <s v="16"/>
    <s v="Aug"/>
    <n v="5"/>
    <n v="5"/>
    <n v="0"/>
    <n v="0"/>
    <s v="СЛР-ХОЛИДЕЙ-СЪРВИС ЕООД"/>
    <x v="6"/>
    <n v="2"/>
    <n v="0"/>
    <n v="1668.714156"/>
    <n v="333.74283120000001"/>
    <s v="Romania"/>
    <s v="17 Mar 2026 13:37"/>
    <s v="17 Mar 2026"/>
    <s v="Mar"/>
    <n v="0"/>
    <n v="0"/>
    <n v="0"/>
    <n v="5"/>
    <n v="0"/>
    <n v="5"/>
    <n v="0"/>
    <s v="17.03.2025"/>
    <x v="22"/>
    <s v="11.08.2026"/>
    <n v="33"/>
    <x v="0"/>
  </r>
  <r>
    <s v="ITAKA"/>
    <n v="0"/>
    <n v="0"/>
    <n v="7"/>
    <n v="10619"/>
    <s v="13883353"/>
    <s v="04 Aug 2026"/>
    <s v="04"/>
    <s v="Aug"/>
    <s v="11 Aug 2026"/>
    <s v="11"/>
    <s v="Aug"/>
    <n v="7"/>
    <n v="7"/>
    <n v="0"/>
    <n v="0"/>
    <s v="NOWA ITAKA SPOLKA Z OGRANICZONA ODPOWIEDZIALNOSCIA"/>
    <x v="3"/>
    <n v="2"/>
    <n v="1"/>
    <n v="1808.6929091"/>
    <n v="258.38470130000002"/>
    <s v="Poland"/>
    <s v="20 Mar 2026 12:06"/>
    <s v="19 Mar 2026"/>
    <s v="Mar"/>
    <n v="0"/>
    <n v="0"/>
    <n v="0"/>
    <n v="7"/>
    <n v="0"/>
    <n v="7"/>
    <n v="0"/>
    <s v="20.03.2025"/>
    <x v="22"/>
    <s v="04.08.2026"/>
    <n v="32"/>
    <x v="0"/>
  </r>
  <r>
    <s v="TO"/>
    <n v="0"/>
    <n v="0"/>
    <n v="5"/>
    <n v="10577"/>
    <s v="1251220.198124"/>
    <s v="11 Aug 2026"/>
    <s v="11"/>
    <s v="Aug"/>
    <s v="16 Aug 2026"/>
    <s v="16"/>
    <s v="Aug"/>
    <n v="5"/>
    <n v="5"/>
    <n v="0"/>
    <n v="0"/>
    <s v="СЛР-ХОЛИДЕЙ-СЪРВИС ЕООД"/>
    <x v="6"/>
    <n v="2"/>
    <n v="0"/>
    <n v="1668.714156"/>
    <n v="333.74283120000001"/>
    <s v="Romania"/>
    <s v="17 Mar 2026 13:37"/>
    <s v="17 Mar 2026"/>
    <s v="Mar"/>
    <n v="0"/>
    <n v="0"/>
    <n v="0"/>
    <n v="5"/>
    <n v="0"/>
    <n v="5"/>
    <n v="0"/>
    <s v="17.03.2025"/>
    <x v="22"/>
    <s v="11.08.2026"/>
    <n v="33"/>
    <x v="0"/>
  </r>
  <r>
    <s v="ITAKA"/>
    <n v="0"/>
    <n v="7"/>
    <n v="0"/>
    <n v="10625"/>
    <s v="13870290"/>
    <s v="16 Jun 2026"/>
    <s v="16"/>
    <s v="Jun"/>
    <s v="23 Jun 2026"/>
    <s v="23"/>
    <s v="Jun"/>
    <n v="7"/>
    <n v="7"/>
    <n v="0"/>
    <n v="0"/>
    <s v="NOWA ITAKA SPOLKA Z OGRANICZONA ODPOWIEDZIALNOSCIA"/>
    <x v="6"/>
    <n v="2"/>
    <n v="0"/>
    <n v="1394.1351822999998"/>
    <n v="199.16216889999995"/>
    <s v="Poland"/>
    <s v="20 Mar 2026 12:07"/>
    <s v="14 Mar 2026"/>
    <s v="Mar"/>
    <n v="0"/>
    <n v="7"/>
    <n v="0"/>
    <n v="0"/>
    <n v="0"/>
    <n v="7"/>
    <n v="0"/>
    <s v="20.03.2025"/>
    <x v="22"/>
    <s v="16.06.2026"/>
    <n v="25"/>
    <x v="0"/>
  </r>
  <r>
    <s v="ITAKA"/>
    <n v="0"/>
    <n v="7"/>
    <n v="0"/>
    <n v="10621"/>
    <s v="13872803"/>
    <s v="30 Jun 2026"/>
    <s v="30"/>
    <s v="Jun"/>
    <s v="07 Jul 2026"/>
    <s v="07"/>
    <s v="Jul"/>
    <n v="7"/>
    <n v="-23"/>
    <n v="1"/>
    <n v="6"/>
    <s v="NOWA ITAKA SPOLKA Z OGRANICZONA ODPOWIEDZIALNOSCIA"/>
    <x v="6"/>
    <n v="2"/>
    <n v="0"/>
    <n v="1808.6929091"/>
    <n v="258.38470130000002"/>
    <s v="Poland"/>
    <s v="20 Mar 2026 12:06"/>
    <s v="15 Mar 2026"/>
    <s v="Mar"/>
    <n v="0"/>
    <n v="1"/>
    <n v="6"/>
    <n v="0"/>
    <n v="0"/>
    <n v="7"/>
    <n v="0"/>
    <s v="20.03.2025"/>
    <x v="22"/>
    <s v="30.06.2026"/>
    <n v="27"/>
    <x v="0"/>
  </r>
  <r>
    <s v="TO"/>
    <n v="0"/>
    <n v="0"/>
    <n v="3"/>
    <n v="10579"/>
    <s v="1251221.198129"/>
    <s v="11 Aug 2026"/>
    <s v="11"/>
    <s v="Aug"/>
    <s v="14 Aug 2026"/>
    <s v="14"/>
    <s v="Aug"/>
    <n v="3"/>
    <n v="3"/>
    <n v="0"/>
    <n v="0"/>
    <s v="СЛР-ХОЛИДЕЙ-СЪРВИС ЕООД"/>
    <x v="6"/>
    <n v="3"/>
    <n v="0"/>
    <n v="1802.1995535000001"/>
    <n v="600.73318449999999"/>
    <s v="Romania"/>
    <s v="17 Mar 2026 13:58"/>
    <s v="17 Mar 2026"/>
    <s v="Mar"/>
    <n v="0"/>
    <n v="0"/>
    <n v="0"/>
    <n v="3"/>
    <n v="0"/>
    <n v="3"/>
    <n v="0"/>
    <s v="17.03.2025"/>
    <x v="22"/>
    <s v="11.08.2026"/>
    <n v="33"/>
    <x v="0"/>
  </r>
  <r>
    <s v="TO"/>
    <n v="0"/>
    <n v="4"/>
    <n v="1"/>
    <n v="10580"/>
    <s v="1251223.198130"/>
    <s v="24 Aug 2026"/>
    <s v="24"/>
    <s v="Aug"/>
    <s v="29 Aug 2026"/>
    <s v="29"/>
    <s v="Aug"/>
    <n v="5"/>
    <n v="5"/>
    <n v="0"/>
    <n v="0"/>
    <s v="СЛР-ХОЛИДЕЙ-СЪРВИС ЕООД"/>
    <x v="6"/>
    <n v="2"/>
    <n v="0"/>
    <n v="1507.1625980000001"/>
    <n v="301.43251960000003"/>
    <s v="Romania"/>
    <s v="17 Mar 2026 14:19"/>
    <s v="17 Mar 2026"/>
    <s v="Mar"/>
    <n v="0"/>
    <n v="0"/>
    <n v="0"/>
    <n v="5"/>
    <n v="0"/>
    <n v="5"/>
    <n v="0"/>
    <s v="17.03.2025"/>
    <x v="22"/>
    <s v="24.08.2026"/>
    <n v="35"/>
    <x v="0"/>
  </r>
  <r>
    <s v="TO"/>
    <n v="0"/>
    <n v="4"/>
    <n v="1"/>
    <n v="10581"/>
    <s v="1251223.198131"/>
    <s v="24 Aug 2026"/>
    <s v="24"/>
    <s v="Aug"/>
    <s v="29 Aug 2026"/>
    <s v="29"/>
    <s v="Aug"/>
    <n v="5"/>
    <n v="5"/>
    <n v="0"/>
    <n v="0"/>
    <s v="СЛР-ХОЛИДЕЙ-СЪРВИС ЕООД"/>
    <x v="6"/>
    <n v="2"/>
    <n v="0"/>
    <n v="1507.1625980000001"/>
    <n v="301.43251960000003"/>
    <s v="Romania"/>
    <s v="17 Mar 2026 14:19"/>
    <s v="17 Mar 2026"/>
    <s v="Mar"/>
    <n v="0"/>
    <n v="0"/>
    <n v="0"/>
    <n v="5"/>
    <n v="0"/>
    <n v="5"/>
    <n v="0"/>
    <s v="17.03.2025"/>
    <x v="22"/>
    <s v="24.08.2026"/>
    <n v="35"/>
    <x v="0"/>
  </r>
  <r>
    <s v="TO"/>
    <n v="0"/>
    <n v="6"/>
    <n v="0"/>
    <n v="10583"/>
    <s v="NT321920A"/>
    <s v="01 Jul 2026"/>
    <s v="01"/>
    <s v="Jul"/>
    <s v="07 Jul 2026"/>
    <s v="07"/>
    <s v="Jul"/>
    <n v="6"/>
    <n v="6"/>
    <n v="0"/>
    <n v="0"/>
    <s v="НОВОТОН - ЕООД"/>
    <x v="1"/>
    <n v="4"/>
    <n v="0"/>
    <n v="3310.5552078000001"/>
    <n v="551.75920129999997"/>
    <s v="Romania"/>
    <s v="17 Mar 2026 14:45"/>
    <s v="17 Mar 2026"/>
    <s v="Mar"/>
    <n v="0"/>
    <n v="0"/>
    <n v="6"/>
    <n v="0"/>
    <n v="0"/>
    <n v="6"/>
    <n v="0"/>
    <s v="17.03.2025"/>
    <x v="22"/>
    <s v="01.07.2026"/>
    <n v="27"/>
    <x v="0"/>
  </r>
  <r>
    <s v="TO"/>
    <n v="0"/>
    <n v="6"/>
    <n v="0"/>
    <n v="10584"/>
    <s v="NT321920B"/>
    <s v="01 Jul 2026"/>
    <s v="01"/>
    <s v="Jul"/>
    <s v="07 Jul 2026"/>
    <s v="07"/>
    <s v="Jul"/>
    <n v="6"/>
    <n v="6"/>
    <n v="0"/>
    <n v="0"/>
    <s v="НОВОТОН - ЕООД"/>
    <x v="0"/>
    <n v="3"/>
    <n v="0"/>
    <n v="2812.287957"/>
    <n v="468.71465949999998"/>
    <s v="Romania"/>
    <s v="17 Mar 2026 14:45"/>
    <s v="17 Mar 2026"/>
    <s v="Mar"/>
    <n v="0"/>
    <n v="0"/>
    <n v="6"/>
    <n v="0"/>
    <n v="0"/>
    <n v="6"/>
    <n v="0"/>
    <s v="17.03.2025"/>
    <x v="22"/>
    <s v="01.07.2026"/>
    <n v="27"/>
    <x v="0"/>
  </r>
  <r>
    <s v="TO"/>
    <n v="0"/>
    <n v="0"/>
    <n v="5"/>
    <n v="10587"/>
    <s v="7782"/>
    <s v="24 Jul 2026"/>
    <s v="24"/>
    <s v="Jul"/>
    <s v="29 Jul 2026"/>
    <s v="29"/>
    <s v="Jul"/>
    <n v="5"/>
    <n v="5"/>
    <n v="0"/>
    <n v="0"/>
    <s v="ТЕДИ - КАМ - ЕООД"/>
    <x v="6"/>
    <n v="2"/>
    <n v="0"/>
    <n v="0"/>
    <n v="0"/>
    <s v="Israel"/>
    <s v="17 Mar 2026 15:59"/>
    <s v="17 Mar 2026"/>
    <s v="Mar"/>
    <n v="0"/>
    <n v="0"/>
    <n v="5"/>
    <n v="0"/>
    <n v="0"/>
    <n v="5"/>
    <n v="0"/>
    <s v="17.03.2025"/>
    <x v="22"/>
    <s v="24.07.2026"/>
    <n v="30"/>
    <x v="1"/>
  </r>
  <r>
    <s v="TO"/>
    <n v="0"/>
    <n v="0"/>
    <n v="5"/>
    <n v="10586"/>
    <s v="7782"/>
    <s v="24 Jul 2026"/>
    <s v="24"/>
    <s v="Jul"/>
    <s v="29 Jul 2026"/>
    <s v="29"/>
    <s v="Jul"/>
    <n v="5"/>
    <n v="5"/>
    <n v="0"/>
    <n v="0"/>
    <s v="ТЕДИ - КАМ - ЕООД"/>
    <x v="0"/>
    <n v="3"/>
    <n v="1"/>
    <n v="0"/>
    <n v="0"/>
    <s v="Israel"/>
    <s v="17 Mar 2026 15:59"/>
    <s v="17 Mar 2026"/>
    <s v="Mar"/>
    <n v="0"/>
    <n v="0"/>
    <n v="5"/>
    <n v="0"/>
    <n v="0"/>
    <n v="5"/>
    <n v="0"/>
    <s v="17.03.2025"/>
    <x v="22"/>
    <s v="24.07.2026"/>
    <n v="30"/>
    <x v="1"/>
  </r>
  <r>
    <s v="INDIVIDUAL"/>
    <n v="0"/>
    <n v="1"/>
    <n v="0"/>
    <n v="10588"/>
    <m/>
    <s v="17 Mar 2026"/>
    <s v="17"/>
    <s v="Mar"/>
    <s v="18 Mar 2026"/>
    <s v="18"/>
    <s v="Mar"/>
    <n v="1"/>
    <n v="1"/>
    <n v="0"/>
    <n v="0"/>
    <s v="INDIVIDUAL"/>
    <x v="6"/>
    <n v="1"/>
    <n v="0"/>
    <n v="116.63206422018348"/>
    <n v="116.63206422018348"/>
    <s v="Bulgaria"/>
    <s v="17 Mar 2026 17:02"/>
    <m/>
    <s v="Mar"/>
    <n v="0"/>
    <n v="0"/>
    <n v="0"/>
    <n v="0"/>
    <n v="0"/>
    <n v="0"/>
    <n v="-1"/>
    <s v="17.03.2025"/>
    <x v="22"/>
    <s v="17.03.2026"/>
    <n v="12"/>
    <x v="0"/>
  </r>
  <r>
    <s v="TOPOLA SKIES"/>
    <n v="2"/>
    <n v="1"/>
    <n v="0"/>
    <n v="10591"/>
    <s v="497219"/>
    <s v="29 May 2026"/>
    <s v="29"/>
    <s v="May"/>
    <s v="01 Jun 2026"/>
    <s v="01"/>
    <s v="Jun"/>
    <n v="3"/>
    <n v="-28"/>
    <n v="2"/>
    <n v="0"/>
    <s v="TOPOLA SKIES"/>
    <x v="0"/>
    <n v="2"/>
    <n v="2"/>
    <n v="1195.3530544954128"/>
    <n v="398.45101816513761"/>
    <m/>
    <s v="17 Mar 2026 23:03"/>
    <s v="17 Mar 2026"/>
    <s v="Mar"/>
    <n v="2"/>
    <n v="0"/>
    <n v="0"/>
    <n v="0"/>
    <n v="0"/>
    <n v="2"/>
    <n v="-1"/>
    <s v="17.03.2025"/>
    <x v="22"/>
    <s v="29.05.2026"/>
    <n v="22"/>
    <x v="0"/>
  </r>
  <r>
    <s v="TO"/>
    <n v="0"/>
    <n v="6"/>
    <n v="0"/>
    <n v="10592"/>
    <s v="1251343.198223"/>
    <s v="22 Jun 2026"/>
    <s v="22"/>
    <s v="Jun"/>
    <s v="28 Jun 2026"/>
    <s v="28"/>
    <s v="Jun"/>
    <n v="6"/>
    <n v="6"/>
    <n v="0"/>
    <n v="0"/>
    <s v="СЛР-ХОЛИДЕЙ-СЪРВИС ЕООД"/>
    <x v="4"/>
    <n v="3"/>
    <n v="1"/>
    <n v="2354.5650620999995"/>
    <n v="392.42751034999992"/>
    <s v="Romania"/>
    <s v="18 Mar 2026 09:41"/>
    <s v="17 Mar 2026"/>
    <s v="Mar"/>
    <n v="0"/>
    <n v="6"/>
    <n v="0"/>
    <n v="0"/>
    <n v="0"/>
    <n v="6"/>
    <n v="0"/>
    <s v="18.03.2025"/>
    <x v="22"/>
    <s v="22.06.2026"/>
    <n v="26"/>
    <x v="0"/>
  </r>
  <r>
    <s v="TO"/>
    <n v="0"/>
    <n v="3"/>
    <n v="4"/>
    <n v="10593"/>
    <s v="1251322.198233"/>
    <s v="21 Aug 2026"/>
    <s v="21"/>
    <s v="Aug"/>
    <s v="28 Aug 2026"/>
    <s v="28"/>
    <s v="Aug"/>
    <n v="7"/>
    <n v="7"/>
    <n v="0"/>
    <n v="0"/>
    <s v="СЛР-ХОЛИДЕЙ-СЪРВИС ЕООД"/>
    <x v="6"/>
    <n v="1"/>
    <n v="1"/>
    <n v="1544.9296752999999"/>
    <n v="220.70423932857142"/>
    <s v="Romania"/>
    <s v="18 Mar 2026 09:56"/>
    <s v="17 Mar 2026"/>
    <s v="Mar"/>
    <n v="0"/>
    <n v="0"/>
    <n v="0"/>
    <n v="7"/>
    <n v="0"/>
    <n v="7"/>
    <n v="0"/>
    <s v="18.03.2025"/>
    <x v="22"/>
    <s v="21.08.2026"/>
    <n v="34"/>
    <x v="0"/>
  </r>
  <r>
    <s v="ITAKA"/>
    <n v="0"/>
    <n v="7"/>
    <n v="0"/>
    <n v="10626"/>
    <s v="13872808"/>
    <s v="30 Jun 2026"/>
    <s v="30"/>
    <s v="Jun"/>
    <s v="07 Jul 2026"/>
    <s v="07"/>
    <s v="Jul"/>
    <n v="7"/>
    <n v="-23"/>
    <n v="1"/>
    <n v="6"/>
    <s v="NOWA ITAKA SPOLKA Z OGRANICZONA ODPOWIEDZIALNOSCIA"/>
    <x v="6"/>
    <n v="2"/>
    <n v="0"/>
    <n v="1808.6929091"/>
    <n v="258.38470130000002"/>
    <s v="Poland"/>
    <s v="20 Mar 2026 12:07"/>
    <s v="15 Mar 2026"/>
    <s v="Mar"/>
    <n v="0"/>
    <n v="1"/>
    <n v="6"/>
    <n v="0"/>
    <n v="0"/>
    <n v="7"/>
    <n v="0"/>
    <s v="20.03.2025"/>
    <x v="22"/>
    <s v="30.06.2026"/>
    <n v="27"/>
    <x v="0"/>
  </r>
  <r>
    <s v="ITAKA"/>
    <n v="0"/>
    <n v="7"/>
    <n v="0"/>
    <n v="10618"/>
    <s v="13876192"/>
    <s v="19 Jun 2026"/>
    <s v="19"/>
    <s v="Jun"/>
    <s v="26 Jun 2026"/>
    <s v="26"/>
    <s v="Jun"/>
    <n v="7"/>
    <n v="7"/>
    <n v="0"/>
    <n v="0"/>
    <s v="NOWA ITAKA SPOLKA Z OGRANICZONA ODPOWIEDZIALNOSCIA"/>
    <x v="6"/>
    <n v="2"/>
    <n v="0"/>
    <n v="1394.1351822999998"/>
    <n v="199.16216889999995"/>
    <s v="Poland"/>
    <s v="20 Mar 2026 12:06"/>
    <s v="16 Mar 2026"/>
    <s v="Mar"/>
    <n v="0"/>
    <n v="7"/>
    <n v="0"/>
    <n v="0"/>
    <n v="0"/>
    <n v="7"/>
    <n v="0"/>
    <s v="20.03.2025"/>
    <x v="22"/>
    <s v="19.06.2026"/>
    <n v="25"/>
    <x v="0"/>
  </r>
  <r>
    <s v="BOOKING"/>
    <n v="7"/>
    <n v="-1"/>
    <n v="0"/>
    <n v="10595"/>
    <s v="6680816874"/>
    <s v="08 Jun 2026"/>
    <s v="08"/>
    <s v="Jun"/>
    <s v="14 Jun 2026"/>
    <s v="14"/>
    <s v="Jun"/>
    <n v="6"/>
    <n v="6"/>
    <n v="0"/>
    <n v="0"/>
    <s v="BOOKING"/>
    <x v="6"/>
    <n v="2"/>
    <n v="2"/>
    <n v="1853.1578966972475"/>
    <n v="308.85964944954122"/>
    <s v="Romania"/>
    <s v="18 Mar 2026 14:54"/>
    <s v="18 Mar 2026"/>
    <s v="Mar"/>
    <n v="0"/>
    <n v="6"/>
    <n v="0"/>
    <n v="0"/>
    <n v="0"/>
    <n v="6"/>
    <n v="0"/>
    <s v="18.03.2025"/>
    <x v="22"/>
    <s v="08.06.2026"/>
    <n v="24"/>
    <x v="1"/>
  </r>
  <r>
    <s v="TO"/>
    <n v="0"/>
    <n v="0"/>
    <n v="7"/>
    <n v="10596"/>
    <s v="NT322001"/>
    <s v="30 Jul 2026"/>
    <s v="30"/>
    <s v="Jul"/>
    <s v="06 Aug 2026"/>
    <s v="06"/>
    <s v="Aug"/>
    <n v="7"/>
    <n v="-24"/>
    <n v="1"/>
    <n v="5"/>
    <s v="НОВОТОН - ЕООД"/>
    <x v="0"/>
    <n v="2"/>
    <n v="3"/>
    <n v="3692.6852731999998"/>
    <n v="527.52646759999993"/>
    <s v="Romania"/>
    <s v="18 Mar 2026 15:13"/>
    <s v="18 Mar 2026"/>
    <s v="Mar"/>
    <n v="0"/>
    <n v="0"/>
    <n v="1"/>
    <n v="5"/>
    <n v="0"/>
    <n v="6"/>
    <n v="-1"/>
    <s v="18.03.2025"/>
    <x v="22"/>
    <s v="30.07.2026"/>
    <n v="31"/>
    <x v="0"/>
  </r>
  <r>
    <s v="TO"/>
    <n v="0"/>
    <n v="0"/>
    <n v="6"/>
    <n v="10597"/>
    <s v="NT322018"/>
    <s v="18 Jul 2026"/>
    <s v="18"/>
    <s v="Jul"/>
    <s v="24 Jul 2026"/>
    <s v="24"/>
    <s v="Jul"/>
    <n v="6"/>
    <n v="6"/>
    <n v="0"/>
    <n v="0"/>
    <s v="НОВОТОН - ЕООД"/>
    <x v="6"/>
    <n v="2"/>
    <n v="2"/>
    <n v="2503.071234"/>
    <n v="417.178539"/>
    <s v="Bulgaria"/>
    <s v="18 Mar 2026 17:35"/>
    <s v="18 Mar 2026"/>
    <s v="Mar"/>
    <n v="0"/>
    <n v="0"/>
    <n v="6"/>
    <n v="0"/>
    <n v="0"/>
    <n v="6"/>
    <n v="0"/>
    <s v="18.03.2025"/>
    <x v="22"/>
    <s v="18.07.2026"/>
    <n v="29"/>
    <x v="0"/>
  </r>
  <r>
    <s v="BOOKING"/>
    <n v="1"/>
    <n v="1"/>
    <n v="0"/>
    <n v="10598"/>
    <s v="6009699282"/>
    <s v="30 May 2026"/>
    <s v="30"/>
    <s v="May"/>
    <s v="01 Jun 2026"/>
    <s v="01"/>
    <s v="Jun"/>
    <n v="2"/>
    <n v="-29"/>
    <n v="1"/>
    <n v="0"/>
    <s v="BOOKING"/>
    <x v="2"/>
    <n v="2"/>
    <n v="0"/>
    <n v="526.13621339449537"/>
    <n v="263.06810669724769"/>
    <s v="Romania"/>
    <s v="18 Mar 2026 20:42"/>
    <s v="18 Mar 2026"/>
    <s v="Mar"/>
    <n v="1"/>
    <n v="0"/>
    <n v="0"/>
    <n v="0"/>
    <n v="0"/>
    <n v="1"/>
    <n v="-1"/>
    <s v="18.03.2025"/>
    <x v="22"/>
    <s v="30.05.2026"/>
    <n v="22"/>
    <x v="0"/>
  </r>
  <r>
    <s v="BOOKING"/>
    <n v="0"/>
    <n v="4"/>
    <n v="0"/>
    <n v="10599"/>
    <s v="6184230400"/>
    <s v="30 Aug 2026"/>
    <s v="30"/>
    <s v="Aug"/>
    <s v="03 Sep 2026"/>
    <s v="03"/>
    <s v="Sep"/>
    <n v="4"/>
    <n v="-27"/>
    <n v="1"/>
    <n v="2"/>
    <s v="BOOKING"/>
    <x v="4"/>
    <n v="2"/>
    <n v="1"/>
    <n v="1505.737892477064"/>
    <n v="376.43447311926599"/>
    <s v="Romania"/>
    <s v="18 Mar 2026 21:46"/>
    <s v="18 Mar 2026"/>
    <s v="Mar"/>
    <n v="0"/>
    <n v="0"/>
    <n v="0"/>
    <n v="1"/>
    <n v="2"/>
    <n v="3"/>
    <n v="-1"/>
    <s v="18.03.2025"/>
    <x v="22"/>
    <s v="30.08.2026"/>
    <n v="36"/>
    <x v="0"/>
  </r>
  <r>
    <s v="BOOKING"/>
    <n v="0"/>
    <n v="0"/>
    <n v="7"/>
    <n v="10601"/>
    <s v="6448136100"/>
    <s v="11 Jul 2026"/>
    <s v="11"/>
    <s v="Jul"/>
    <s v="18 Jul 2026"/>
    <s v="18"/>
    <s v="Jul"/>
    <n v="7"/>
    <n v="7"/>
    <n v="0"/>
    <n v="0"/>
    <s v="BOOKING"/>
    <x v="4"/>
    <n v="2"/>
    <n v="0"/>
    <n v="3418.431972110091"/>
    <n v="488.34742458715596"/>
    <s v="Romania"/>
    <s v="19 Mar 2026 09:28"/>
    <s v="19 Mar 2026"/>
    <s v="Mar"/>
    <n v="0"/>
    <n v="0"/>
    <n v="7"/>
    <n v="0"/>
    <n v="0"/>
    <n v="7"/>
    <n v="0"/>
    <s v="19.03.2025"/>
    <x v="22"/>
    <s v="11.07.2026"/>
    <n v="28"/>
    <x v="1"/>
  </r>
  <r>
    <s v="TO"/>
    <n v="0"/>
    <n v="6"/>
    <n v="0"/>
    <n v="10602"/>
    <s v="19997"/>
    <s v="22 Jun 2026"/>
    <s v="22"/>
    <s v="Jun"/>
    <s v="28 Jun 2026"/>
    <s v="28"/>
    <s v="Jun"/>
    <n v="6"/>
    <n v="6"/>
    <n v="0"/>
    <n v="0"/>
    <s v="КЛУБ МАГЕЛАН - ООД"/>
    <x v="0"/>
    <n v="3"/>
    <n v="1"/>
    <n v="2637.8474793"/>
    <n v="439.64124655000001"/>
    <s v="Romania"/>
    <s v="19 Mar 2026 11:40"/>
    <s v="19 Mar 2026"/>
    <s v="Mar"/>
    <n v="0"/>
    <n v="6"/>
    <n v="0"/>
    <n v="0"/>
    <n v="0"/>
    <n v="6"/>
    <n v="0"/>
    <s v="19.03.2025"/>
    <x v="22"/>
    <s v="22.06.2026"/>
    <n v="26"/>
    <x v="0"/>
  </r>
  <r>
    <s v="BOOKING"/>
    <n v="0"/>
    <n v="0"/>
    <n v="7"/>
    <n v="10603"/>
    <s v="6405623629"/>
    <s v="21 Jul 2026"/>
    <s v="21"/>
    <s v="Jul"/>
    <s v="28 Jul 2026"/>
    <s v="28"/>
    <s v="Jul"/>
    <n v="7"/>
    <n v="7"/>
    <n v="0"/>
    <n v="0"/>
    <s v="BOOKING"/>
    <x v="6"/>
    <n v="2"/>
    <n v="2"/>
    <n v="4171.3009183486229"/>
    <n v="595.90013119266052"/>
    <s v="Israel"/>
    <s v="19 Mar 2026 13:04"/>
    <s v="19 Mar 2026"/>
    <s v="Mar"/>
    <n v="0"/>
    <n v="0"/>
    <n v="7"/>
    <n v="0"/>
    <n v="0"/>
    <n v="7"/>
    <n v="0"/>
    <s v="19.03.2025"/>
    <x v="22"/>
    <s v="21.07.2026"/>
    <n v="30"/>
    <x v="0"/>
  </r>
  <r>
    <s v="TO"/>
    <n v="0"/>
    <n v="0"/>
    <n v="5"/>
    <n v="10548"/>
    <s v="1250631.197893"/>
    <s v="06 Aug 2026"/>
    <s v="06"/>
    <s v="Aug"/>
    <s v="11 Aug 2026"/>
    <s v="11"/>
    <s v="Aug"/>
    <n v="5"/>
    <n v="5"/>
    <n v="0"/>
    <n v="0"/>
    <s v="СЛР-ХОЛИДЕЙ-СЪРВИС ЕООД"/>
    <x v="4"/>
    <n v="3"/>
    <n v="1"/>
    <n v="2307.3904425000001"/>
    <n v="461.47808850000001"/>
    <s v="Romania"/>
    <s v="16 Mar 2026 09:47"/>
    <s v="15 Mar 2026"/>
    <s v="Mar"/>
    <n v="0"/>
    <n v="0"/>
    <n v="0"/>
    <n v="5"/>
    <n v="0"/>
    <n v="5"/>
    <n v="0"/>
    <s v="16.03.2025"/>
    <x v="22"/>
    <s v="06.08.2026"/>
    <n v="32"/>
    <x v="0"/>
  </r>
  <r>
    <s v="TO"/>
    <n v="0"/>
    <n v="5"/>
    <n v="0"/>
    <n v="10549"/>
    <s v="0595"/>
    <s v="25 Jun 2026"/>
    <s v="25"/>
    <s v="Jun"/>
    <s v="30 Jun 2026"/>
    <s v="30"/>
    <s v="Jun"/>
    <n v="5"/>
    <n v="5"/>
    <n v="0"/>
    <n v="0"/>
    <s v="АВАТАР ТУР - ООД"/>
    <x v="4"/>
    <n v="2"/>
    <n v="2"/>
    <n v="1934.5114530000001"/>
    <n v="386.90229060000001"/>
    <s v="Romania"/>
    <s v="16 Mar 2026 09:52"/>
    <s v="14 Mar 2026"/>
    <s v="Mar"/>
    <n v="0"/>
    <n v="5"/>
    <n v="0"/>
    <n v="0"/>
    <n v="0"/>
    <n v="5"/>
    <n v="0"/>
    <s v="16.03.2025"/>
    <x v="22"/>
    <s v="25.06.2026"/>
    <n v="26"/>
    <x v="0"/>
  </r>
  <r>
    <s v="TO"/>
    <n v="0"/>
    <n v="5"/>
    <n v="0"/>
    <n v="10550"/>
    <s v="1250567.197929"/>
    <s v="21 Jun 2026"/>
    <s v="21"/>
    <s v="Jun"/>
    <s v="26 Jun 2026"/>
    <s v="26"/>
    <s v="Jun"/>
    <n v="5"/>
    <n v="5"/>
    <n v="0"/>
    <n v="0"/>
    <s v="СЛР-ХОЛИДЕЙ-СЪРВИС ЕООД"/>
    <x v="4"/>
    <n v="2"/>
    <n v="2"/>
    <n v="1746.2041406000001"/>
    <n v="349.24082812"/>
    <s v="Romania"/>
    <s v="16 Mar 2026 10:22"/>
    <s v="14 Mar 2026"/>
    <s v="Mar"/>
    <n v="0"/>
    <n v="5"/>
    <n v="0"/>
    <n v="0"/>
    <n v="0"/>
    <n v="5"/>
    <n v="0"/>
    <s v="16.03.2025"/>
    <x v="22"/>
    <s v="21.06.2026"/>
    <n v="26"/>
    <x v="0"/>
  </r>
  <r>
    <s v="TO"/>
    <n v="0"/>
    <n v="0"/>
    <n v="5"/>
    <n v="10551"/>
    <s v="1250521.197957"/>
    <s v="08 Aug 2026"/>
    <s v="08"/>
    <s v="Aug"/>
    <s v="13 Aug 2026"/>
    <s v="13"/>
    <s v="Aug"/>
    <n v="5"/>
    <n v="5"/>
    <n v="0"/>
    <n v="0"/>
    <s v="СЛР-ХОЛИДЕЙ-СЪРВИС ЕООД"/>
    <x v="4"/>
    <n v="2"/>
    <n v="1"/>
    <n v="1709.1998369999999"/>
    <n v="341.83996739999998"/>
    <s v="Romania"/>
    <s v="16 Mar 2026 10:31"/>
    <s v="13 Mar 2026"/>
    <s v="Mar"/>
    <n v="0"/>
    <n v="0"/>
    <n v="0"/>
    <n v="5"/>
    <n v="0"/>
    <n v="5"/>
    <n v="0"/>
    <s v="16.03.2025"/>
    <x v="22"/>
    <s v="08.08.2026"/>
    <n v="32"/>
    <x v="0"/>
  </r>
  <r>
    <s v="INDIVIDUAL"/>
    <n v="0"/>
    <n v="0"/>
    <n v="6"/>
    <n v="10604"/>
    <s v="19032026"/>
    <s v="27 Jul 2026"/>
    <s v="27"/>
    <s v="Jul"/>
    <s v="02 Aug 2026"/>
    <s v="02"/>
    <s v="Aug"/>
    <n v="6"/>
    <n v="-25"/>
    <n v="4"/>
    <n v="1"/>
    <s v="INDIVIDUAL"/>
    <x v="0"/>
    <n v="3"/>
    <n v="0"/>
    <n v="3664.0052691743117"/>
    <n v="610.66754486238528"/>
    <m/>
    <s v="19 Mar 2026 15:34"/>
    <s v="19 Mar 2026"/>
    <s v="Mar"/>
    <n v="0"/>
    <n v="0"/>
    <n v="4"/>
    <n v="1"/>
    <n v="0"/>
    <n v="5"/>
    <n v="-1"/>
    <s v="19.03.2025"/>
    <x v="22"/>
    <s v="27.07.2026"/>
    <n v="31"/>
    <x v="0"/>
  </r>
  <r>
    <s v="BOOKING"/>
    <n v="0"/>
    <n v="0"/>
    <n v="7"/>
    <n v="10605"/>
    <s v="6050240381"/>
    <s v="21 Jul 2026"/>
    <s v="21"/>
    <s v="Jul"/>
    <s v="28 Jul 2026"/>
    <s v="28"/>
    <s v="Jul"/>
    <n v="7"/>
    <n v="7"/>
    <n v="0"/>
    <n v="0"/>
    <s v="BOOKING"/>
    <x v="6"/>
    <n v="1"/>
    <n v="2"/>
    <n v="3337.0407346788984"/>
    <n v="476.72010495412843"/>
    <s v="Israel"/>
    <s v="19 Mar 2026 15:36"/>
    <s v="19 Mar 2026"/>
    <s v="Mar"/>
    <n v="0"/>
    <n v="0"/>
    <n v="7"/>
    <n v="0"/>
    <n v="0"/>
    <n v="7"/>
    <n v="0"/>
    <s v="19.03.2025"/>
    <x v="22"/>
    <s v="21.07.2026"/>
    <n v="30"/>
    <x v="0"/>
  </r>
  <r>
    <s v="BOOKING"/>
    <n v="0"/>
    <n v="0"/>
    <n v="7"/>
    <n v="10606"/>
    <s v="6050240381"/>
    <s v="21 Jul 2026"/>
    <s v="21"/>
    <s v="Jul"/>
    <s v="28 Jul 2026"/>
    <s v="28"/>
    <s v="Jul"/>
    <n v="7"/>
    <n v="7"/>
    <n v="0"/>
    <n v="0"/>
    <s v="BOOKING"/>
    <x v="6"/>
    <n v="1"/>
    <n v="2"/>
    <n v="3337.0407346788984"/>
    <n v="476.72010495412843"/>
    <m/>
    <s v="19 Mar 2026 15:36"/>
    <s v="19 Mar 2026"/>
    <s v="Mar"/>
    <n v="0"/>
    <n v="0"/>
    <n v="7"/>
    <n v="0"/>
    <n v="0"/>
    <n v="7"/>
    <n v="0"/>
    <s v="19.03.2025"/>
    <x v="22"/>
    <s v="21.07.2026"/>
    <n v="30"/>
    <x v="0"/>
  </r>
  <r>
    <s v="TO"/>
    <n v="0"/>
    <n v="5"/>
    <n v="0"/>
    <n v="10552"/>
    <s v="2332263"/>
    <s v="02 Jul 2026"/>
    <s v="02"/>
    <s v="Jul"/>
    <s v="07 Jul 2026"/>
    <s v="07"/>
    <s v="Jul"/>
    <n v="5"/>
    <n v="5"/>
    <n v="0"/>
    <n v="0"/>
    <s v="ТУРИСТИЧЕСКА АГЕНЦИЯ СОЛВЕКС - ЕООД"/>
    <x v="6"/>
    <n v="3"/>
    <n v="1"/>
    <n v="2034.6499489999999"/>
    <n v="406.92998979999999"/>
    <s v="Romania"/>
    <s v="16 Mar 2026 10:37"/>
    <s v="16 Mar 2026"/>
    <s v="Mar"/>
    <n v="0"/>
    <n v="0"/>
    <n v="5"/>
    <n v="0"/>
    <n v="0"/>
    <n v="5"/>
    <n v="0"/>
    <s v="16.03.2025"/>
    <x v="22"/>
    <s v="02.07.2026"/>
    <n v="27"/>
    <x v="0"/>
  </r>
  <r>
    <s v="ITAKA"/>
    <n v="0"/>
    <n v="0"/>
    <n v="10"/>
    <n v="10553"/>
    <s v="13866762"/>
    <s v="14 Jul 2026"/>
    <s v="14"/>
    <s v="Jul"/>
    <s v="24 Jul 2026"/>
    <s v="24"/>
    <s v="Jul"/>
    <n v="10"/>
    <n v="10"/>
    <n v="0"/>
    <n v="0"/>
    <s v="NOWA ITAKA SPOLKA Z OGRANICZONA ODPOWIEDZIALNOSCIA"/>
    <x v="6"/>
    <n v="2"/>
    <n v="1"/>
    <n v="2583.8470129999996"/>
    <n v="258.38470129999996"/>
    <s v="Poland"/>
    <s v="16 Mar 2026 11:58"/>
    <s v="12 Mar 2026"/>
    <s v="Mar"/>
    <n v="0"/>
    <n v="0"/>
    <n v="10"/>
    <n v="0"/>
    <n v="0"/>
    <n v="10"/>
    <n v="0"/>
    <s v="16.03.2025"/>
    <x v="22"/>
    <s v="14.07.2026"/>
    <n v="29"/>
    <x v="0"/>
  </r>
  <r>
    <s v="ITAKA"/>
    <n v="3"/>
    <n v="4"/>
    <n v="0"/>
    <n v="10554"/>
    <s v="13870667"/>
    <s v="12 Jun 2026"/>
    <s v="12"/>
    <s v="Jun"/>
    <s v="19 Jun 2026"/>
    <s v="19"/>
    <s v="Jun"/>
    <n v="7"/>
    <n v="7"/>
    <n v="0"/>
    <n v="0"/>
    <s v="NOWA ITAKA SPOLKA Z OGRANICZONA ODPOWIEDZIALNOSCIA"/>
    <x v="3"/>
    <n v="2"/>
    <n v="1"/>
    <n v="1394.1351822999998"/>
    <n v="199.16216889999995"/>
    <s v="Poland"/>
    <s v="16 Mar 2026 11:58"/>
    <s v="14 Mar 2026"/>
    <s v="Mar"/>
    <n v="0"/>
    <n v="7"/>
    <n v="0"/>
    <n v="0"/>
    <n v="0"/>
    <n v="7"/>
    <n v="0"/>
    <s v="16.03.2025"/>
    <x v="22"/>
    <s v="12.06.2026"/>
    <n v="24"/>
    <x v="0"/>
  </r>
  <r>
    <s v="ITAKA"/>
    <n v="3"/>
    <n v="4"/>
    <n v="0"/>
    <n v="10555"/>
    <s v="13870526"/>
    <s v="12 Jun 2026"/>
    <s v="12"/>
    <s v="Jun"/>
    <s v="19 Jun 2026"/>
    <s v="19"/>
    <s v="Jun"/>
    <n v="7"/>
    <n v="7"/>
    <n v="0"/>
    <n v="0"/>
    <s v="NOWA ITAKA SPOLKA Z OGRANICZONA ODPOWIEDZIALNOSCIA"/>
    <x v="3"/>
    <n v="2"/>
    <n v="1"/>
    <n v="1394.1351822999998"/>
    <n v="199.16216889999995"/>
    <s v="Poland"/>
    <s v="16 Mar 2026 11:59"/>
    <s v="14 Mar 2026"/>
    <s v="Mar"/>
    <n v="0"/>
    <n v="7"/>
    <n v="0"/>
    <n v="0"/>
    <n v="0"/>
    <n v="7"/>
    <n v="0"/>
    <s v="16.03.2025"/>
    <x v="22"/>
    <s v="12.06.2026"/>
    <n v="24"/>
    <x v="0"/>
  </r>
  <r>
    <s v="BOOKING"/>
    <n v="0"/>
    <n v="0"/>
    <n v="3"/>
    <n v="10556"/>
    <s v="6027068744"/>
    <s v="23 Jul 2026"/>
    <s v="23"/>
    <s v="Jul"/>
    <s v="26 Jul 2026"/>
    <s v="26"/>
    <s v="Jul"/>
    <n v="3"/>
    <n v="3"/>
    <n v="0"/>
    <n v="0"/>
    <s v="BOOKING"/>
    <x v="3"/>
    <n v="2"/>
    <n v="0"/>
    <n v="1465.0422737614679"/>
    <n v="488.34742458715596"/>
    <s v="Bulgaria"/>
    <s v="16 Mar 2026 12:42"/>
    <s v="16 Mar 2026"/>
    <s v="Mar"/>
    <n v="0"/>
    <n v="0"/>
    <n v="3"/>
    <n v="0"/>
    <n v="0"/>
    <n v="3"/>
    <n v="0"/>
    <s v="16.03.2025"/>
    <x v="22"/>
    <s v="23.07.2026"/>
    <n v="30"/>
    <x v="0"/>
  </r>
  <r>
    <s v="BOOKING"/>
    <n v="1"/>
    <n v="1"/>
    <n v="0"/>
    <n v="10557"/>
    <s v="5047930507"/>
    <s v="30 May 2026"/>
    <s v="30"/>
    <s v="May"/>
    <s v="01 Jun 2026"/>
    <s v="01"/>
    <s v="Jun"/>
    <n v="2"/>
    <n v="-29"/>
    <n v="1"/>
    <n v="0"/>
    <s v="BOOKING"/>
    <x v="4"/>
    <n v="2"/>
    <n v="2"/>
    <n v="694.58880091743117"/>
    <n v="347.29440045871559"/>
    <s v="Romania"/>
    <s v="16 Mar 2026 13:30"/>
    <s v="16 Mar 2026"/>
    <s v="Mar"/>
    <n v="1"/>
    <n v="0"/>
    <n v="0"/>
    <n v="0"/>
    <n v="0"/>
    <n v="1"/>
    <n v="-1"/>
    <s v="16.03.2025"/>
    <x v="22"/>
    <s v="30.05.2026"/>
    <n v="22"/>
    <x v="0"/>
  </r>
  <r>
    <s v="BOOKING"/>
    <n v="1"/>
    <n v="1"/>
    <n v="0"/>
    <n v="10558"/>
    <s v="5047930507"/>
    <s v="30 May 2026"/>
    <s v="30"/>
    <s v="May"/>
    <s v="01 Jun 2026"/>
    <s v="01"/>
    <s v="Jun"/>
    <n v="2"/>
    <n v="-29"/>
    <n v="1"/>
    <n v="0"/>
    <s v="BOOKING"/>
    <x v="4"/>
    <n v="2"/>
    <n v="2"/>
    <n v="694.58880091743117"/>
    <n v="347.29440045871559"/>
    <m/>
    <s v="16 Mar 2026 13:30"/>
    <s v="16 Mar 2026"/>
    <s v="Mar"/>
    <n v="1"/>
    <n v="0"/>
    <n v="0"/>
    <n v="0"/>
    <n v="0"/>
    <n v="1"/>
    <n v="-1"/>
    <s v="16.03.2025"/>
    <x v="22"/>
    <s v="30.05.2026"/>
    <n v="22"/>
    <x v="0"/>
  </r>
  <r>
    <s v="BOOKING"/>
    <n v="0"/>
    <n v="6"/>
    <n v="0"/>
    <n v="10559"/>
    <s v="6252818730"/>
    <s v="15 Jun 2026"/>
    <s v="15"/>
    <s v="Jun"/>
    <s v="21 Jun 2026"/>
    <s v="21"/>
    <s v="Jun"/>
    <n v="6"/>
    <n v="6"/>
    <n v="0"/>
    <n v="0"/>
    <s v="BOOKING"/>
    <x v="0"/>
    <n v="2"/>
    <n v="2"/>
    <n v="2986.8215609174308"/>
    <n v="497.80359348623847"/>
    <s v="Romania"/>
    <s v="16 Mar 2026 13:32"/>
    <s v="16 Mar 2026"/>
    <s v="Mar"/>
    <n v="0"/>
    <n v="6"/>
    <n v="0"/>
    <n v="0"/>
    <n v="0"/>
    <n v="6"/>
    <n v="0"/>
    <s v="16.03.2025"/>
    <x v="22"/>
    <s v="15.06.2026"/>
    <n v="25"/>
    <x v="1"/>
  </r>
  <r>
    <s v="TO"/>
    <n v="0"/>
    <n v="6"/>
    <n v="0"/>
    <n v="10560"/>
    <s v="1250963.197981"/>
    <s v="21 Jun 2026"/>
    <s v="21"/>
    <s v="Jun"/>
    <s v="27 Jun 2026"/>
    <s v="27"/>
    <s v="Jun"/>
    <n v="6"/>
    <n v="6"/>
    <n v="0"/>
    <n v="0"/>
    <s v="СЛР-ХОЛИДЕЙ-СЪРВИС ЕООД"/>
    <x v="5"/>
    <n v="2"/>
    <n v="2"/>
    <n v="2449.3641421999996"/>
    <n v="408.22735703333325"/>
    <s v="Romania"/>
    <s v="16 Mar 2026 13:48"/>
    <s v="16 Mar 2026"/>
    <s v="Mar"/>
    <n v="0"/>
    <n v="6"/>
    <n v="0"/>
    <n v="0"/>
    <n v="0"/>
    <n v="6"/>
    <n v="0"/>
    <s v="16.03.2025"/>
    <x v="22"/>
    <s v="21.06.2026"/>
    <n v="26"/>
    <x v="0"/>
  </r>
  <r>
    <s v="BOOKING"/>
    <n v="0"/>
    <n v="3"/>
    <n v="0"/>
    <n v="10608"/>
    <s v="6315842907"/>
    <s v="04 Jul 2026"/>
    <s v="04"/>
    <s v="Jul"/>
    <s v="07 Jul 2026"/>
    <s v="07"/>
    <s v="Jul"/>
    <n v="3"/>
    <n v="3"/>
    <n v="0"/>
    <n v="0"/>
    <s v="BOOKING"/>
    <x v="0"/>
    <n v="2"/>
    <n v="2"/>
    <n v="1858.5409150458713"/>
    <n v="619.51363834862377"/>
    <s v="Romania"/>
    <s v="19 Mar 2026 21:20"/>
    <s v="19 Mar 2026"/>
    <s v="Mar"/>
    <n v="0"/>
    <n v="0"/>
    <n v="3"/>
    <n v="0"/>
    <n v="0"/>
    <n v="3"/>
    <n v="0"/>
    <s v="19.03.2025"/>
    <x v="22"/>
    <s v="04.07.2026"/>
    <n v="27"/>
    <x v="1"/>
  </r>
  <r>
    <s v="TO"/>
    <n v="0"/>
    <n v="0"/>
    <n v="7"/>
    <n v="10561"/>
    <s v="2332388"/>
    <s v="07 Aug 2026"/>
    <s v="07"/>
    <s v="Aug"/>
    <s v="14 Aug 2026"/>
    <s v="14"/>
    <s v="Aug"/>
    <n v="7"/>
    <n v="7"/>
    <n v="0"/>
    <n v="0"/>
    <s v="ТУРИСТИЧЕСКА АГЕНЦИЯ СОЛВЕКС - ЕООД"/>
    <x v="4"/>
    <n v="3"/>
    <n v="0"/>
    <n v="3230.3466195000001"/>
    <n v="461.47808850000001"/>
    <s v="Romania"/>
    <s v="16 Mar 2026 16:37"/>
    <s v="16 Mar 2026"/>
    <s v="Mar"/>
    <n v="0"/>
    <n v="0"/>
    <n v="0"/>
    <n v="7"/>
    <n v="0"/>
    <n v="7"/>
    <n v="0"/>
    <s v="16.03.2025"/>
    <x v="22"/>
    <s v="07.08.2026"/>
    <n v="32"/>
    <x v="0"/>
  </r>
  <r>
    <s v="TO"/>
    <n v="0"/>
    <n v="6"/>
    <n v="1"/>
    <n v="10609"/>
    <s v="2333044"/>
    <s v="05 Jul 2026"/>
    <s v="05"/>
    <s v="Jul"/>
    <s v="12 Jul 2026"/>
    <s v="12"/>
    <s v="Jul"/>
    <n v="7"/>
    <n v="7"/>
    <n v="0"/>
    <n v="0"/>
    <s v="ТУРИСТИЧЕСКА АГЕНЦИЯ СОЛВЕКС - ЕООД"/>
    <x v="1"/>
    <n v="4"/>
    <n v="0"/>
    <n v="0"/>
    <n v="0"/>
    <s v="Romania"/>
    <s v="20 Mar 2026 09:30"/>
    <s v="19 Mar 2026"/>
    <s v="Mar"/>
    <n v="0"/>
    <n v="0"/>
    <n v="7"/>
    <n v="0"/>
    <n v="0"/>
    <n v="7"/>
    <n v="0"/>
    <s v="20.03.2025"/>
    <x v="22"/>
    <s v="05.07.2026"/>
    <n v="28"/>
    <x v="1"/>
  </r>
  <r>
    <s v="TO"/>
    <n v="0"/>
    <n v="0"/>
    <n v="5"/>
    <n v="10611"/>
    <s v="1251739.198415"/>
    <s v="10 Aug 2026"/>
    <s v="10"/>
    <s v="Aug"/>
    <s v="15 Aug 2026"/>
    <s v="15"/>
    <s v="Aug"/>
    <n v="5"/>
    <n v="5"/>
    <n v="0"/>
    <n v="0"/>
    <s v="СЛР-ХОЛИДЕЙ-СЪРВИС ЕООД"/>
    <x v="6"/>
    <n v="2"/>
    <n v="1"/>
    <n v="1668.714156"/>
    <n v="333.74283120000001"/>
    <s v="Romania"/>
    <s v="20 Mar 2026 09:42"/>
    <s v="19 Mar 2026"/>
    <s v="Mar"/>
    <n v="0"/>
    <n v="0"/>
    <n v="0"/>
    <n v="5"/>
    <n v="0"/>
    <n v="5"/>
    <n v="0"/>
    <s v="20.03.2025"/>
    <x v="22"/>
    <s v="10.08.2026"/>
    <n v="33"/>
    <x v="0"/>
  </r>
  <r>
    <s v="TO"/>
    <n v="0"/>
    <n v="6"/>
    <n v="0"/>
    <n v="10610"/>
    <s v="1251773.198413"/>
    <s v="29 Jun 2026"/>
    <s v="29"/>
    <s v="Jun"/>
    <s v="05 Jul 2026"/>
    <s v="05"/>
    <s v="Jul"/>
    <n v="6"/>
    <n v="-24"/>
    <n v="2"/>
    <n v="4"/>
    <s v="СЛР-ХОЛИДЕЙ-СЪРВИС ЕООД"/>
    <x v="4"/>
    <n v="2"/>
    <n v="1"/>
    <n v="1857.1779347999998"/>
    <n v="309.52965579999994"/>
    <s v="Romania"/>
    <s v="20 Mar 2026 09:40"/>
    <s v="20 Mar 2026"/>
    <s v="Mar"/>
    <n v="0"/>
    <n v="2"/>
    <n v="4"/>
    <n v="0"/>
    <n v="0"/>
    <n v="6"/>
    <n v="0"/>
    <s v="20.03.2025"/>
    <x v="22"/>
    <s v="29.06.2026"/>
    <n v="27"/>
    <x v="0"/>
  </r>
  <r>
    <s v="TO"/>
    <n v="0"/>
    <n v="7"/>
    <n v="0"/>
    <n v="10562"/>
    <s v="62840"/>
    <s v="22 Jun 2026"/>
    <s v="22"/>
    <s v="Jun"/>
    <s v="29 Jun 2026"/>
    <s v="29"/>
    <s v="Jun"/>
    <n v="7"/>
    <n v="7"/>
    <n v="0"/>
    <n v="0"/>
    <s v="КЛУБ МАГЕЛАН - ООД"/>
    <x v="2"/>
    <n v="2"/>
    <n v="2"/>
    <n v="2614.0645864999997"/>
    <n v="373.43779807142852"/>
    <s v="Romania"/>
    <s v="16 Mar 2026 17:30"/>
    <s v="16 Mar 2026"/>
    <s v="Mar"/>
    <n v="0"/>
    <n v="7"/>
    <n v="0"/>
    <n v="0"/>
    <n v="0"/>
    <n v="7"/>
    <n v="0"/>
    <s v="16.03.2025"/>
    <x v="22"/>
    <s v="22.06.2026"/>
    <n v="26"/>
    <x v="0"/>
  </r>
  <r>
    <s v="TO"/>
    <n v="0"/>
    <n v="6"/>
    <n v="1"/>
    <n v="10612"/>
    <s v="NT322116"/>
    <s v="05 Jul 2026"/>
    <s v="05"/>
    <s v="Jul"/>
    <s v="12 Jul 2026"/>
    <s v="12"/>
    <s v="Jul"/>
    <n v="7"/>
    <n v="7"/>
    <n v="0"/>
    <n v="0"/>
    <s v="НОВОТОН - ЕООД"/>
    <x v="7"/>
    <n v="4"/>
    <n v="0"/>
    <n v="4252.6002856000005"/>
    <n v="607.51432651428581"/>
    <s v="Romania"/>
    <s v="20 Mar 2026 11:15"/>
    <s v="20 Mar 2026"/>
    <s v="Mar"/>
    <n v="0"/>
    <n v="0"/>
    <n v="7"/>
    <n v="0"/>
    <n v="0"/>
    <n v="7"/>
    <n v="0"/>
    <s v="20.03.2025"/>
    <x v="22"/>
    <s v="05.07.2026"/>
    <n v="28"/>
    <x v="0"/>
  </r>
  <r>
    <s v="TO"/>
    <n v="0"/>
    <n v="3"/>
    <n v="4"/>
    <n v="10613"/>
    <s v="1251822.198437"/>
    <s v="21 Aug 2026"/>
    <s v="21"/>
    <s v="Aug"/>
    <s v="28 Aug 2026"/>
    <s v="28"/>
    <s v="Aug"/>
    <n v="7"/>
    <n v="7"/>
    <n v="0"/>
    <n v="0"/>
    <s v="СЛР-ХОЛИДЕЙ-СЪРВИС ЕООД"/>
    <x v="6"/>
    <n v="1"/>
    <n v="1"/>
    <n v="1544.9296752999999"/>
    <n v="220.70423932857142"/>
    <s v="Romania"/>
    <s v="20 Mar 2026 11:27"/>
    <s v="20 Mar 2026"/>
    <s v="Mar"/>
    <n v="0"/>
    <n v="0"/>
    <n v="0"/>
    <n v="7"/>
    <n v="0"/>
    <n v="7"/>
    <n v="0"/>
    <s v="20.03.2025"/>
    <x v="22"/>
    <s v="21.08.2026"/>
    <n v="34"/>
    <x v="0"/>
  </r>
  <r>
    <s v="BOOKING"/>
    <n v="0"/>
    <n v="6"/>
    <n v="0"/>
    <n v="10564"/>
    <s v="6723663889"/>
    <s v="19 Jun 2026"/>
    <s v="19"/>
    <s v="Jun"/>
    <s v="25 Jun 2026"/>
    <s v="25"/>
    <s v="Jun"/>
    <n v="6"/>
    <n v="6"/>
    <n v="0"/>
    <n v="0"/>
    <s v="BOOKING"/>
    <x v="6"/>
    <n v="2"/>
    <n v="2"/>
    <n v="2801.8610504587155"/>
    <n v="466.97684174311922"/>
    <s v="Ukraine"/>
    <s v="16 Mar 2026 18:46"/>
    <s v="16 Mar 2026"/>
    <s v="Mar"/>
    <n v="0"/>
    <n v="6"/>
    <n v="0"/>
    <n v="0"/>
    <n v="0"/>
    <n v="6"/>
    <n v="0"/>
    <s v="16.03.2025"/>
    <x v="22"/>
    <s v="19.06.2026"/>
    <n v="25"/>
    <x v="1"/>
  </r>
  <r>
    <s v="ITAKA"/>
    <n v="0"/>
    <n v="7"/>
    <n v="0"/>
    <n v="10615"/>
    <s v="13870278"/>
    <s v="16 Jun 2026"/>
    <s v="16"/>
    <s v="Jun"/>
    <s v="23 Jun 2026"/>
    <s v="23"/>
    <s v="Jun"/>
    <n v="7"/>
    <n v="7"/>
    <n v="0"/>
    <n v="0"/>
    <s v="NOWA ITAKA SPOLKA Z OGRANICZONA ODPOWIEDZIALNOSCIA"/>
    <x v="6"/>
    <n v="3"/>
    <n v="0"/>
    <n v="1821.2884543"/>
    <n v="260.18406490000001"/>
    <s v="Poland"/>
    <s v="20 Mar 2026 12:06"/>
    <s v="14 Mar 2026"/>
    <s v="Mar"/>
    <n v="0"/>
    <n v="7"/>
    <n v="0"/>
    <n v="0"/>
    <n v="0"/>
    <n v="7"/>
    <n v="0"/>
    <s v="20.03.2025"/>
    <x v="22"/>
    <s v="16.06.2026"/>
    <n v="25"/>
    <x v="0"/>
  </r>
  <r>
    <s v="ITAKA"/>
    <n v="0"/>
    <n v="4"/>
    <n v="3"/>
    <n v="10616"/>
    <s v="13873886"/>
    <s v="07 Jul 2026"/>
    <s v="07"/>
    <s v="Jul"/>
    <s v="14 Jul 2026"/>
    <s v="14"/>
    <s v="Jul"/>
    <n v="7"/>
    <n v="7"/>
    <n v="0"/>
    <n v="0"/>
    <s v="NOWA ITAKA SPOLKA Z OGRANICZONA ODPOWIEDZIALNOSCIA"/>
    <x v="3"/>
    <n v="2"/>
    <n v="1"/>
    <n v="1808.6929091"/>
    <n v="258.38470130000002"/>
    <s v="Poland"/>
    <s v="20 Mar 2026 12:06"/>
    <s v="16 Mar 2026"/>
    <s v="Mar"/>
    <n v="0"/>
    <n v="0"/>
    <n v="7"/>
    <n v="0"/>
    <n v="0"/>
    <n v="7"/>
    <n v="0"/>
    <s v="20.03.2025"/>
    <x v="22"/>
    <s v="07.07.2026"/>
    <n v="28"/>
    <x v="0"/>
  </r>
  <r>
    <s v="ITAKA"/>
    <n v="0"/>
    <n v="7"/>
    <n v="0"/>
    <n v="10617"/>
    <s v="13876192"/>
    <s v="19 Jun 2026"/>
    <s v="19"/>
    <s v="Jun"/>
    <s v="26 Jun 2026"/>
    <s v="26"/>
    <s v="Jun"/>
    <n v="7"/>
    <n v="7"/>
    <n v="0"/>
    <n v="0"/>
    <s v="NOWA ITAKA SPOLKA Z OGRANICZONA ODPOWIEDZIALNOSCIA"/>
    <x v="6"/>
    <n v="1"/>
    <n v="2"/>
    <n v="1758.4476364"/>
    <n v="251.20680519999999"/>
    <s v="Poland"/>
    <s v="20 Mar 2026 12:06"/>
    <s v="16 Mar 2026"/>
    <s v="Mar"/>
    <n v="0"/>
    <n v="7"/>
    <n v="0"/>
    <n v="0"/>
    <n v="0"/>
    <n v="7"/>
    <n v="0"/>
    <s v="20.03.2025"/>
    <x v="22"/>
    <s v="19.06.2026"/>
    <n v="25"/>
    <x v="0"/>
  </r>
  <r>
    <s v="ITAKA"/>
    <n v="0"/>
    <n v="0"/>
    <n v="7"/>
    <n v="10622"/>
    <s v="13882258"/>
    <s v="17 Jul 2026"/>
    <s v="17"/>
    <s v="Jul"/>
    <s v="24 Jul 2026"/>
    <s v="24"/>
    <s v="Jul"/>
    <n v="7"/>
    <n v="7"/>
    <n v="0"/>
    <n v="0"/>
    <s v="NOWA ITAKA SPOLKA Z OGRANICZONA ODPOWIEDZIALNOSCIA"/>
    <x v="3"/>
    <n v="3"/>
    <n v="0"/>
    <n v="2373.8495459000001"/>
    <n v="339.12136370000002"/>
    <s v="Poland"/>
    <s v="20 Mar 2026 12:07"/>
    <s v="19 Mar 2026"/>
    <s v="Mar"/>
    <n v="0"/>
    <n v="0"/>
    <n v="7"/>
    <n v="0"/>
    <n v="0"/>
    <n v="7"/>
    <n v="0"/>
    <s v="20.03.2025"/>
    <x v="22"/>
    <s v="17.07.2026"/>
    <n v="29"/>
    <x v="0"/>
  </r>
  <r>
    <s v="ITAKA"/>
    <n v="0"/>
    <n v="7"/>
    <n v="0"/>
    <n v="10624"/>
    <s v="13870290"/>
    <s v="16 Jun 2026"/>
    <s v="16"/>
    <s v="Jun"/>
    <s v="23 Jun 2026"/>
    <s v="23"/>
    <s v="Jun"/>
    <n v="7"/>
    <n v="7"/>
    <n v="0"/>
    <n v="0"/>
    <s v="NOWA ITAKA SPOLKA Z OGRANICZONA ODPOWIEDZIALNOSCIA"/>
    <x v="6"/>
    <n v="1"/>
    <n v="1"/>
    <n v="1394.1351822999998"/>
    <n v="199.16216889999995"/>
    <s v="Poland"/>
    <s v="20 Mar 2026 12:07"/>
    <s v="14 Mar 2026"/>
    <s v="Mar"/>
    <n v="0"/>
    <n v="7"/>
    <n v="0"/>
    <n v="0"/>
    <n v="0"/>
    <n v="7"/>
    <n v="0"/>
    <s v="20.03.2025"/>
    <x v="22"/>
    <s v="16.06.2026"/>
    <n v="25"/>
    <x v="0"/>
  </r>
  <r>
    <s v="ITAKA"/>
    <n v="0"/>
    <n v="0"/>
    <n v="7"/>
    <n v="10620"/>
    <s v="13883353"/>
    <s v="04 Aug 2026"/>
    <s v="04"/>
    <s v="Aug"/>
    <s v="11 Aug 2026"/>
    <s v="11"/>
    <s v="Aug"/>
    <n v="7"/>
    <n v="7"/>
    <n v="0"/>
    <n v="0"/>
    <s v="NOWA ITAKA SPOLKA Z OGRANICZONA ODPOWIEDZIALNOSCIA"/>
    <x v="3"/>
    <n v="2"/>
    <n v="1"/>
    <n v="1808.6929091"/>
    <n v="258.38470130000002"/>
    <s v="Poland"/>
    <s v="20 Mar 2026 12:06"/>
    <s v="19 Mar 2026"/>
    <s v="Mar"/>
    <n v="0"/>
    <n v="0"/>
    <n v="0"/>
    <n v="7"/>
    <n v="0"/>
    <n v="7"/>
    <n v="0"/>
    <s v="20.03.2025"/>
    <x v="22"/>
    <s v="04.08.2026"/>
    <n v="32"/>
    <x v="0"/>
  </r>
  <r>
    <s v="ITAKA"/>
    <n v="0"/>
    <n v="0"/>
    <n v="10"/>
    <n v="10614"/>
    <s v="13875602"/>
    <s v="14 Jul 2026"/>
    <s v="14"/>
    <s v="Jul"/>
    <s v="24 Jul 2026"/>
    <s v="24"/>
    <s v="Jul"/>
    <n v="10"/>
    <n v="10"/>
    <n v="0"/>
    <n v="0"/>
    <s v="NOWA ITAKA SPOLKA Z OGRANICZONA ODPOWIEDZIALNOSCIA"/>
    <x v="3"/>
    <n v="1"/>
    <n v="1"/>
    <n v="2583.8470129999996"/>
    <n v="258.38470129999996"/>
    <s v="Poland"/>
    <s v="20 Mar 2026 12:06"/>
    <s v="16 Mar 2026"/>
    <s v="Mar"/>
    <n v="0"/>
    <n v="0"/>
    <n v="10"/>
    <n v="0"/>
    <n v="0"/>
    <n v="10"/>
    <n v="0"/>
    <s v="20.03.2025"/>
    <x v="22"/>
    <s v="14.07.2026"/>
    <n v="29"/>
    <x v="0"/>
  </r>
  <r>
    <s v="ITAKA"/>
    <n v="0"/>
    <n v="7"/>
    <n v="0"/>
    <n v="10623"/>
    <s v="13872814"/>
    <s v="30 Jun 2026"/>
    <s v="30"/>
    <s v="Jun"/>
    <s v="07 Jul 2026"/>
    <s v="07"/>
    <s v="Jul"/>
    <n v="7"/>
    <n v="-23"/>
    <n v="1"/>
    <n v="6"/>
    <s v="NOWA ITAKA SPOLKA Z OGRANICZONA ODPOWIEDZIALNOSCIA"/>
    <x v="6"/>
    <n v="1"/>
    <n v="2"/>
    <n v="2223.2506358999999"/>
    <n v="317.60723369999999"/>
    <s v="Poland"/>
    <s v="20 Mar 2026 12:07"/>
    <s v="15 Mar 2026"/>
    <s v="Mar"/>
    <n v="0"/>
    <n v="1"/>
    <n v="6"/>
    <n v="0"/>
    <n v="0"/>
    <n v="7"/>
    <n v="0"/>
    <s v="20.03.2025"/>
    <x v="22"/>
    <s v="30.06.2026"/>
    <n v="27"/>
    <x v="0"/>
  </r>
  <r>
    <s v="ITAKA"/>
    <n v="0"/>
    <n v="4"/>
    <n v="6"/>
    <n v="10627"/>
    <s v="13873510"/>
    <s v="07 Jul 2026"/>
    <s v="07"/>
    <s v="Jul"/>
    <s v="17 Jul 2026"/>
    <s v="17"/>
    <s v="Jul"/>
    <n v="10"/>
    <n v="10"/>
    <n v="0"/>
    <n v="0"/>
    <s v="NOWA ITAKA SPOLKA Z OGRANICZONA ODPOWIEDZIALNOSCIA"/>
    <x v="3"/>
    <n v="2"/>
    <n v="1"/>
    <n v="2583.8470129999996"/>
    <n v="258.38470129999996"/>
    <s v="Poland"/>
    <s v="20 Mar 2026 12:07"/>
    <s v="16 Mar 2026"/>
    <s v="Mar"/>
    <n v="0"/>
    <n v="0"/>
    <n v="10"/>
    <n v="0"/>
    <n v="0"/>
    <n v="10"/>
    <n v="0"/>
    <s v="20.03.2025"/>
    <x v="22"/>
    <s v="07.07.2026"/>
    <n v="28"/>
    <x v="0"/>
  </r>
  <r>
    <s v="ITAKA"/>
    <n v="0"/>
    <n v="7"/>
    <n v="0"/>
    <n v="10629"/>
    <s v="13877023"/>
    <s v="26 Jun 2026"/>
    <s v="26"/>
    <s v="Jun"/>
    <s v="03 Jul 2026"/>
    <s v="03"/>
    <s v="Jul"/>
    <n v="7"/>
    <n v="-23"/>
    <n v="5"/>
    <n v="2"/>
    <s v="NOWA ITAKA SPOLKA Z OGRANICZONA ODPOWIEDZIALNOSCIA"/>
    <x v="3"/>
    <n v="2"/>
    <n v="1"/>
    <n v="1808.6929091"/>
    <n v="258.38470130000002"/>
    <s v="Poland"/>
    <s v="20 Mar 2026 12:07"/>
    <s v="17 Mar 2026"/>
    <s v="Mar"/>
    <n v="0"/>
    <n v="5"/>
    <n v="2"/>
    <n v="0"/>
    <n v="0"/>
    <n v="7"/>
    <n v="0"/>
    <s v="20.03.2025"/>
    <x v="22"/>
    <s v="26.06.2026"/>
    <n v="26"/>
    <x v="0"/>
  </r>
  <r>
    <s v="ITAKA"/>
    <n v="0"/>
    <n v="0"/>
    <n v="10"/>
    <n v="10628"/>
    <s v="13875593"/>
    <s v="14 Jul 2026"/>
    <s v="14"/>
    <s v="Jul"/>
    <s v="24 Jul 2026"/>
    <s v="24"/>
    <s v="Jul"/>
    <n v="10"/>
    <n v="10"/>
    <n v="0"/>
    <n v="0"/>
    <s v="NOWA ITAKA SPOLKA Z OGRANICZONA ODPOWIEDZIALNOSCIA"/>
    <x v="3"/>
    <n v="1"/>
    <n v="1"/>
    <n v="2583.8470129999996"/>
    <n v="258.38470129999996"/>
    <s v="Poland"/>
    <s v="20 Mar 2026 12:07"/>
    <s v="16 Mar 2026"/>
    <s v="Mar"/>
    <n v="0"/>
    <n v="0"/>
    <n v="10"/>
    <n v="0"/>
    <n v="0"/>
    <n v="10"/>
    <n v="0"/>
    <s v="20.03.2025"/>
    <x v="22"/>
    <s v="14.07.2026"/>
    <n v="29"/>
    <x v="0"/>
  </r>
  <r>
    <s v="TO"/>
    <n v="1"/>
    <n v="1"/>
    <n v="0"/>
    <n v="10630"/>
    <s v="NT322150"/>
    <s v="30 May 2026"/>
    <s v="30"/>
    <s v="May"/>
    <s v="01 Jun 2026"/>
    <s v="01"/>
    <s v="Jun"/>
    <n v="2"/>
    <n v="-29"/>
    <n v="1"/>
    <n v="0"/>
    <s v="НОВОТОН - ЕООД"/>
    <x v="6"/>
    <n v="3"/>
    <n v="1"/>
    <n v="678.24272739999992"/>
    <n v="339.12136369999996"/>
    <s v="Romania"/>
    <s v="20 Mar 2026 16:35"/>
    <s v="20 Mar 2026"/>
    <s v="Mar"/>
    <n v="1"/>
    <n v="0"/>
    <n v="0"/>
    <n v="0"/>
    <n v="0"/>
    <n v="1"/>
    <n v="-1"/>
    <s v="20.03.2025"/>
    <x v="22"/>
    <s v="30.05.2026"/>
    <n v="22"/>
    <x v="0"/>
  </r>
  <r>
    <s v="BOOKING"/>
    <n v="1"/>
    <n v="1"/>
    <n v="0"/>
    <n v="10631"/>
    <s v="5319694601"/>
    <s v="30 May 2026"/>
    <s v="30"/>
    <s v="May"/>
    <s v="01 Jun 2026"/>
    <s v="01"/>
    <s v="Jun"/>
    <n v="2"/>
    <n v="-29"/>
    <n v="1"/>
    <n v="0"/>
    <s v="BOOKING"/>
    <x v="5"/>
    <n v="2"/>
    <n v="2"/>
    <n v="835.87508917431171"/>
    <n v="417.93754458715586"/>
    <s v="Romania"/>
    <s v="20 Mar 2026 17:18"/>
    <s v="20 Mar 2026"/>
    <s v="Mar"/>
    <n v="1"/>
    <n v="0"/>
    <n v="0"/>
    <n v="0"/>
    <n v="0"/>
    <n v="1"/>
    <n v="-1"/>
    <s v="20.03.2025"/>
    <x v="22"/>
    <s v="30.05.2026"/>
    <n v="22"/>
    <x v="1"/>
  </r>
  <r>
    <s v="BOOKING"/>
    <n v="0"/>
    <n v="4"/>
    <n v="0"/>
    <n v="10632"/>
    <s v="5635494377"/>
    <s v="01 Jul 2026"/>
    <s v="01"/>
    <s v="Jul"/>
    <s v="05 Jul 2026"/>
    <s v="05"/>
    <s v="Jul"/>
    <n v="4"/>
    <n v="4"/>
    <n v="0"/>
    <n v="0"/>
    <s v="BOOKING"/>
    <x v="4"/>
    <n v="2"/>
    <n v="1"/>
    <n v="1963.7250935779816"/>
    <n v="490.93127339449541"/>
    <s v="Romania"/>
    <s v="21 Mar 2026 08:26"/>
    <s v="21 Mar 2026"/>
    <s v="Mar"/>
    <n v="0"/>
    <n v="0"/>
    <n v="4"/>
    <n v="0"/>
    <n v="0"/>
    <n v="4"/>
    <n v="0"/>
    <s v="21.03.2025"/>
    <x v="22"/>
    <s v="01.07.2026"/>
    <n v="27"/>
    <x v="1"/>
  </r>
  <r>
    <s v="TO"/>
    <n v="0"/>
    <n v="5"/>
    <n v="0"/>
    <n v="10708"/>
    <s v="1253286.199092"/>
    <s v="22 Jun 2026"/>
    <s v="22"/>
    <s v="Jun"/>
    <s v="27 Jun 2026"/>
    <s v="27"/>
    <s v="Jun"/>
    <n v="5"/>
    <n v="5"/>
    <n v="0"/>
    <n v="0"/>
    <s v="СЛР-ХОЛИДЕЙ-СЪРВИС ЕООД"/>
    <x v="3"/>
    <n v="2"/>
    <n v="2"/>
    <n v="1793.2809686999999"/>
    <n v="358.65619373999999"/>
    <s v="Romania"/>
    <s v="27 Mar 2026 12:15"/>
    <s v="27 Mar 2026"/>
    <s v="Mar"/>
    <n v="0"/>
    <n v="5"/>
    <n v="0"/>
    <n v="0"/>
    <n v="0"/>
    <n v="5"/>
    <n v="0"/>
    <s v="27.03.2025"/>
    <x v="23"/>
    <s v="22.06.2026"/>
    <n v="26"/>
    <x v="0"/>
  </r>
  <r>
    <s v="TO"/>
    <n v="0"/>
    <n v="0"/>
    <n v="5"/>
    <n v="10709"/>
    <s v="20145"/>
    <s v="26 Jul 2026"/>
    <s v="26"/>
    <s v="Jul"/>
    <s v="31 Jul 2026"/>
    <s v="31"/>
    <s v="Jul"/>
    <n v="5"/>
    <n v="5"/>
    <n v="0"/>
    <n v="0"/>
    <s v="КЛУБ МАГЕЛАН - ООД"/>
    <x v="3"/>
    <n v="2"/>
    <n v="1"/>
    <n v="1709.1998369999999"/>
    <n v="341.83996739999998"/>
    <s v="Romania"/>
    <s v="27 Mar 2026 12:23"/>
    <s v="27 Mar 2026"/>
    <s v="Mar"/>
    <n v="0"/>
    <n v="0"/>
    <n v="5"/>
    <n v="0"/>
    <n v="0"/>
    <n v="5"/>
    <n v="0"/>
    <s v="27.03.2025"/>
    <x v="23"/>
    <s v="26.07.2026"/>
    <n v="31"/>
    <x v="0"/>
  </r>
  <r>
    <s v="TO"/>
    <n v="0"/>
    <n v="5"/>
    <n v="0"/>
    <n v="10710"/>
    <s v="1253293.199093"/>
    <s v="22 Jun 2026"/>
    <s v="22"/>
    <s v="Jun"/>
    <s v="27 Jun 2026"/>
    <s v="27"/>
    <s v="Jun"/>
    <n v="5"/>
    <n v="5"/>
    <n v="0"/>
    <n v="0"/>
    <s v="СЛР-ХОЛИДЕЙ-СЪРВИС ЕООД"/>
    <x v="3"/>
    <n v="1"/>
    <n v="0"/>
    <n v="1004.1817968999999"/>
    <n v="200.83635937999998"/>
    <s v="Romania"/>
    <s v="27 Mar 2026 12:25"/>
    <s v="27 Mar 2026"/>
    <s v="Mar"/>
    <n v="0"/>
    <n v="5"/>
    <n v="0"/>
    <n v="0"/>
    <n v="0"/>
    <n v="5"/>
    <n v="0"/>
    <s v="27.03.2025"/>
    <x v="23"/>
    <s v="22.06.2026"/>
    <n v="26"/>
    <x v="0"/>
  </r>
  <r>
    <s v="INDIVIDUAL"/>
    <n v="3"/>
    <n v="0"/>
    <n v="0"/>
    <n v="10711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26"/>
    <n v="209.66856467889906"/>
    <m/>
    <s v="27 Mar 2026 12:26"/>
    <s v="27 Mar 2026"/>
    <s v="Mar"/>
    <n v="3"/>
    <n v="0"/>
    <n v="0"/>
    <n v="0"/>
    <n v="0"/>
    <n v="3"/>
    <n v="0"/>
    <s v="27.03.2025"/>
    <x v="23"/>
    <s v="14.05.2026"/>
    <n v="20"/>
    <x v="0"/>
  </r>
  <r>
    <s v="ITAKA"/>
    <n v="0"/>
    <n v="7"/>
    <n v="0"/>
    <n v="10724"/>
    <s v="13900144"/>
    <s v="23 Jun 2026"/>
    <s v="23"/>
    <s v="Jun"/>
    <s v="30 Jun 2026"/>
    <s v="30"/>
    <s v="Jun"/>
    <n v="7"/>
    <n v="7"/>
    <n v="0"/>
    <n v="0"/>
    <s v="NOWA ITAKA SPOLKA Z OGRANICZONA ODPOWIEDZIALNOSCIA"/>
    <x v="3"/>
    <n v="2"/>
    <n v="1"/>
    <n v="1631.0253118999999"/>
    <n v="233.00361598571428"/>
    <s v="Poland"/>
    <s v="27 Mar 2026 13:50"/>
    <s v="25 Mar 2026"/>
    <s v="Mar"/>
    <n v="0"/>
    <n v="7"/>
    <n v="0"/>
    <n v="0"/>
    <n v="0"/>
    <n v="7"/>
    <n v="0"/>
    <s v="27.03.2025"/>
    <x v="23"/>
    <s v="23.06.2026"/>
    <n v="26"/>
    <x v="0"/>
  </r>
  <r>
    <s v="ITAKA"/>
    <n v="0"/>
    <n v="0"/>
    <n v="7"/>
    <n v="10713"/>
    <s v="13900351"/>
    <s v="18 Aug 2026"/>
    <s v="18"/>
    <s v="Aug"/>
    <s v="25 Aug 2026"/>
    <s v="25"/>
    <s v="Aug"/>
    <n v="7"/>
    <n v="7"/>
    <n v="0"/>
    <n v="0"/>
    <s v="NOWA ITAKA SPOLKA Z OGRANICZONA ODPOWIEDZIALNOSCIA"/>
    <x v="3"/>
    <n v="1"/>
    <n v="1"/>
    <n v="1808.6929091"/>
    <n v="258.38470130000002"/>
    <s v="Poland"/>
    <s v="27 Mar 2026 13:49"/>
    <s v="25 Mar 2026"/>
    <s v="Mar"/>
    <n v="0"/>
    <n v="0"/>
    <n v="0"/>
    <n v="7"/>
    <n v="0"/>
    <n v="7"/>
    <n v="0"/>
    <s v="27.03.2025"/>
    <x v="23"/>
    <s v="18.08.2026"/>
    <n v="34"/>
    <x v="0"/>
  </r>
  <r>
    <s v="ITAKA"/>
    <n v="0"/>
    <n v="0"/>
    <n v="7"/>
    <n v="10714"/>
    <s v="13887614"/>
    <s v="14 Jul 2026"/>
    <s v="14"/>
    <s v="Jul"/>
    <s v="21 Jul 2026"/>
    <s v="21"/>
    <s v="Jul"/>
    <n v="7"/>
    <n v="7"/>
    <n v="0"/>
    <n v="0"/>
    <s v="NOWA ITAKA SPOLKA Z OGRANICZONA ODPOWIEDZIALNOSCIA"/>
    <x v="3"/>
    <n v="2"/>
    <n v="1"/>
    <n v="1808.6929091"/>
    <n v="258.38470130000002"/>
    <s v="Poland"/>
    <s v="27 Mar 2026 13:49"/>
    <s v="20 Mar 2026"/>
    <s v="Mar"/>
    <n v="0"/>
    <n v="0"/>
    <n v="7"/>
    <n v="0"/>
    <n v="0"/>
    <n v="7"/>
    <n v="0"/>
    <s v="27.03.2025"/>
    <x v="23"/>
    <s v="14.07.2026"/>
    <n v="29"/>
    <x v="0"/>
  </r>
  <r>
    <s v="ITAKA"/>
    <n v="0"/>
    <n v="7"/>
    <n v="0"/>
    <n v="10720"/>
    <s v="13893984"/>
    <s v="23 Jun 2026"/>
    <s v="23"/>
    <s v="Jun"/>
    <s v="30 Jun 2026"/>
    <s v="30"/>
    <s v="Jun"/>
    <n v="7"/>
    <n v="7"/>
    <n v="0"/>
    <n v="0"/>
    <s v="NOWA ITAKA SPOLKA Z OGRANICZONA ODPOWIEDZIALNOSCIA"/>
    <x v="6"/>
    <n v="2"/>
    <n v="0"/>
    <n v="1631.0253118999999"/>
    <n v="233.00361598571428"/>
    <s v="Poland"/>
    <s v="27 Mar 2026 13:49"/>
    <s v="23 Mar 2026"/>
    <s v="Mar"/>
    <n v="0"/>
    <n v="7"/>
    <n v="0"/>
    <n v="0"/>
    <n v="0"/>
    <n v="7"/>
    <n v="0"/>
    <s v="27.03.2025"/>
    <x v="23"/>
    <s v="23.06.2026"/>
    <n v="26"/>
    <x v="0"/>
  </r>
  <r>
    <s v="ITAKA"/>
    <n v="0"/>
    <n v="0"/>
    <n v="7"/>
    <n v="10717"/>
    <s v="13894227"/>
    <s v="18 Aug 2026"/>
    <s v="18"/>
    <s v="Aug"/>
    <s v="25 Aug 2026"/>
    <s v="25"/>
    <s v="Aug"/>
    <n v="7"/>
    <n v="7"/>
    <n v="0"/>
    <n v="0"/>
    <s v="NOWA ITAKA SPOLKA Z OGRANICZONA ODPOWIEDZIALNOSCIA"/>
    <x v="6"/>
    <n v="2"/>
    <n v="1"/>
    <n v="1808.6929091"/>
    <n v="258.38470130000002"/>
    <s v="Poland"/>
    <s v="27 Mar 2026 13:49"/>
    <s v="23 Mar 2026"/>
    <s v="Mar"/>
    <n v="0"/>
    <n v="0"/>
    <n v="0"/>
    <n v="7"/>
    <n v="0"/>
    <n v="7"/>
    <n v="0"/>
    <s v="27.03.2025"/>
    <x v="23"/>
    <s v="18.08.2026"/>
    <n v="34"/>
    <x v="0"/>
  </r>
  <r>
    <s v="ITAKA"/>
    <n v="0"/>
    <n v="7"/>
    <n v="0"/>
    <n v="10721"/>
    <s v="13895274"/>
    <s v="28 Aug 2026"/>
    <s v="28"/>
    <s v="Aug"/>
    <s v="04 Sep 2026"/>
    <s v="04"/>
    <s v="Sep"/>
    <n v="7"/>
    <n v="-24"/>
    <n v="3"/>
    <n v="3"/>
    <s v="NOWA ITAKA SPOLKA Z OGRANICZONA ODPOWIEDZIALNOSCIA"/>
    <x v="3"/>
    <n v="2"/>
    <n v="0"/>
    <n v="1453.3577147000001"/>
    <n v="207.62253067142859"/>
    <s v="Poland"/>
    <s v="27 Mar 2026 13:49"/>
    <s v="24 Mar 2026"/>
    <s v="Mar"/>
    <n v="0"/>
    <n v="0"/>
    <n v="0"/>
    <n v="3"/>
    <n v="3"/>
    <n v="6"/>
    <n v="-1"/>
    <s v="27.03.2025"/>
    <x v="23"/>
    <s v="28.08.2026"/>
    <n v="35"/>
    <x v="0"/>
  </r>
  <r>
    <s v="ITAKA"/>
    <n v="0"/>
    <n v="0"/>
    <n v="7"/>
    <n v="10722"/>
    <s v="13887612"/>
    <s v="14 Jul 2026"/>
    <s v="14"/>
    <s v="Jul"/>
    <s v="21 Jul 2026"/>
    <s v="21"/>
    <s v="Jul"/>
    <n v="7"/>
    <n v="7"/>
    <n v="0"/>
    <n v="0"/>
    <s v="NOWA ITAKA SPOLKA Z OGRANICZONA ODPOWIEDZIALNOSCIA"/>
    <x v="3"/>
    <n v="2"/>
    <n v="1"/>
    <n v="1808.6929091"/>
    <n v="258.38470130000002"/>
    <s v="Poland"/>
    <s v="27 Mar 2026 13:49"/>
    <s v="20 Mar 2026"/>
    <s v="Mar"/>
    <n v="0"/>
    <n v="0"/>
    <n v="7"/>
    <n v="0"/>
    <n v="0"/>
    <n v="7"/>
    <n v="0"/>
    <s v="27.03.2025"/>
    <x v="23"/>
    <s v="14.07.2026"/>
    <n v="29"/>
    <x v="0"/>
  </r>
  <r>
    <s v="ITAKA"/>
    <n v="0"/>
    <n v="0"/>
    <n v="7"/>
    <n v="10712"/>
    <s v="13900356"/>
    <s v="18 Aug 2026"/>
    <s v="18"/>
    <s v="Aug"/>
    <s v="25 Aug 2026"/>
    <s v="25"/>
    <s v="Aug"/>
    <n v="7"/>
    <n v="7"/>
    <n v="0"/>
    <n v="0"/>
    <s v="NOWA ITAKA SPOLKA Z OGRANICZONA ODPOWIEDZIALNOSCIA"/>
    <x v="3"/>
    <n v="1"/>
    <n v="2"/>
    <n v="2223.2506358999999"/>
    <n v="317.60723369999999"/>
    <s v="Poland"/>
    <s v="27 Mar 2026 13:49"/>
    <s v="25 Mar 2026"/>
    <s v="Mar"/>
    <n v="0"/>
    <n v="0"/>
    <n v="0"/>
    <n v="7"/>
    <n v="0"/>
    <n v="7"/>
    <n v="0"/>
    <s v="27.03.2025"/>
    <x v="23"/>
    <s v="18.08.2026"/>
    <n v="34"/>
    <x v="0"/>
  </r>
  <r>
    <s v="ITAKA"/>
    <n v="0"/>
    <n v="10"/>
    <n v="0"/>
    <n v="10715"/>
    <s v="13889633"/>
    <s v="30 Jun 2026"/>
    <s v="30"/>
    <s v="Jun"/>
    <s v="10 Jul 2026"/>
    <s v="10"/>
    <s v="Jul"/>
    <n v="10"/>
    <n v="-20"/>
    <n v="1"/>
    <n v="9"/>
    <s v="NOWA ITAKA SPOLKA Z OGRANICZONA ODPOWIEDZIALNOSCIA"/>
    <x v="3"/>
    <n v="2"/>
    <n v="0"/>
    <n v="2583.8470129999996"/>
    <n v="258.38470129999996"/>
    <s v="Poland"/>
    <s v="27 Mar 2026 13:49"/>
    <s v="21 Mar 2026"/>
    <s v="Mar"/>
    <n v="0"/>
    <n v="1"/>
    <n v="9"/>
    <n v="0"/>
    <n v="0"/>
    <n v="10"/>
    <n v="0"/>
    <s v="27.03.2025"/>
    <x v="23"/>
    <s v="30.06.2026"/>
    <n v="27"/>
    <x v="0"/>
  </r>
  <r>
    <s v="ITAKA"/>
    <n v="0"/>
    <n v="10"/>
    <n v="0"/>
    <n v="10716"/>
    <s v="13889633"/>
    <s v="30 Jun 2026"/>
    <s v="30"/>
    <s v="Jun"/>
    <s v="10 Jul 2026"/>
    <s v="10"/>
    <s v="Jul"/>
    <n v="10"/>
    <n v="-20"/>
    <n v="1"/>
    <n v="9"/>
    <s v="NOWA ITAKA SPOLKA Z OGRANICZONA ODPOWIEDZIALNOSCIA"/>
    <x v="3"/>
    <n v="2"/>
    <n v="1"/>
    <n v="2583.8470129999996"/>
    <n v="258.38470129999996"/>
    <s v="Poland"/>
    <s v="27 Mar 2026 13:49"/>
    <s v="21 Mar 2026"/>
    <s v="Mar"/>
    <n v="0"/>
    <n v="1"/>
    <n v="9"/>
    <n v="0"/>
    <n v="0"/>
    <n v="10"/>
    <n v="0"/>
    <s v="27.03.2025"/>
    <x v="23"/>
    <s v="30.06.2026"/>
    <n v="27"/>
    <x v="0"/>
  </r>
  <r>
    <s v="ITAKA"/>
    <n v="0"/>
    <n v="14"/>
    <n v="0"/>
    <n v="10718"/>
    <s v="13895753"/>
    <s v="30 Jun 2026"/>
    <s v="30"/>
    <s v="Jun"/>
    <s v="14 Jul 2026"/>
    <s v="14"/>
    <s v="Jul"/>
    <n v="14"/>
    <n v="-16"/>
    <n v="1"/>
    <n v="13"/>
    <s v="NOWA ITAKA SPOLKA Z OGRANICZONA ODPOWIEDZIALNOSCIA"/>
    <x v="3"/>
    <n v="2"/>
    <n v="1"/>
    <n v="3617.3858181999999"/>
    <n v="258.38470130000002"/>
    <s v="Poland"/>
    <s v="27 Mar 2026 13:49"/>
    <s v="24 Mar 2026"/>
    <s v="Mar"/>
    <n v="0"/>
    <n v="1"/>
    <n v="13"/>
    <n v="0"/>
    <n v="0"/>
    <n v="14"/>
    <n v="0"/>
    <s v="27.03.2025"/>
    <x v="23"/>
    <s v="30.06.2026"/>
    <n v="27"/>
    <x v="0"/>
  </r>
  <r>
    <s v="ITAKA"/>
    <n v="0"/>
    <n v="0"/>
    <n v="7"/>
    <n v="10719"/>
    <s v="13894259"/>
    <s v="18 Aug 2026"/>
    <s v="18"/>
    <s v="Aug"/>
    <s v="25 Aug 2026"/>
    <s v="25"/>
    <s v="Aug"/>
    <n v="7"/>
    <n v="7"/>
    <n v="0"/>
    <n v="0"/>
    <s v="NOWA ITAKA SPOLKA Z OGRANICZONA ODPOWIEDZIALNOSCIA"/>
    <x v="6"/>
    <n v="3"/>
    <n v="0"/>
    <n v="2373.8495459000001"/>
    <n v="339.12136370000002"/>
    <s v="Poland"/>
    <s v="27 Mar 2026 13:49"/>
    <s v="23 Mar 2026"/>
    <s v="Mar"/>
    <n v="0"/>
    <n v="0"/>
    <n v="0"/>
    <n v="7"/>
    <n v="0"/>
    <n v="7"/>
    <n v="0"/>
    <s v="27.03.2025"/>
    <x v="23"/>
    <s v="18.08.2026"/>
    <n v="34"/>
    <x v="0"/>
  </r>
  <r>
    <s v="ITAKA"/>
    <n v="0"/>
    <n v="7"/>
    <n v="0"/>
    <n v="10723"/>
    <s v="13895271"/>
    <s v="28 Aug 2026"/>
    <s v="28"/>
    <s v="Aug"/>
    <s v="04 Sep 2026"/>
    <s v="04"/>
    <s v="Sep"/>
    <n v="7"/>
    <n v="-24"/>
    <n v="3"/>
    <n v="3"/>
    <s v="NOWA ITAKA SPOLKA Z OGRANICZONA ODPOWIEDZIALNOSCIA"/>
    <x v="3"/>
    <n v="2"/>
    <n v="0"/>
    <n v="1453.3577147000001"/>
    <n v="207.62253067142859"/>
    <s v="Poland"/>
    <s v="27 Mar 2026 13:50"/>
    <s v="24 Mar 2026"/>
    <s v="Mar"/>
    <n v="0"/>
    <n v="0"/>
    <n v="0"/>
    <n v="3"/>
    <n v="3"/>
    <n v="6"/>
    <n v="-1"/>
    <s v="27.03.2025"/>
    <x v="23"/>
    <s v="28.08.2026"/>
    <n v="35"/>
    <x v="0"/>
  </r>
  <r>
    <s v="ITAKA"/>
    <n v="0"/>
    <n v="0"/>
    <n v="7"/>
    <n v="10656"/>
    <s v="13885433"/>
    <s v="04 Aug 2026"/>
    <s v="04"/>
    <s v="Aug"/>
    <s v="11 Aug 2026"/>
    <s v="11"/>
    <s v="Aug"/>
    <n v="7"/>
    <n v="7"/>
    <n v="0"/>
    <n v="0"/>
    <s v="NOWA ITAKA SPOLKA Z OGRANICZONA ODPOWIEDZIALNOSCIA"/>
    <x v="3"/>
    <n v="2"/>
    <n v="1"/>
    <n v="1808.6929091"/>
    <n v="258.38470130000002"/>
    <s v="Poland"/>
    <s v="23 Mar 2026 11:53"/>
    <s v="20 Mar 2026"/>
    <s v="Mar"/>
    <n v="0"/>
    <n v="0"/>
    <n v="0"/>
    <n v="7"/>
    <n v="0"/>
    <n v="7"/>
    <n v="0"/>
    <s v="23.03.2025"/>
    <x v="23"/>
    <s v="04.08.2026"/>
    <n v="32"/>
    <x v="0"/>
  </r>
  <r>
    <s v="TO"/>
    <n v="0"/>
    <n v="0"/>
    <n v="6"/>
    <n v="10725"/>
    <s v="1253182.199044"/>
    <s v="13 Jul 2026"/>
    <s v="13"/>
    <s v="Jul"/>
    <s v="19 Jul 2026"/>
    <s v="19"/>
    <s v="Jul"/>
    <n v="6"/>
    <n v="6"/>
    <n v="0"/>
    <n v="0"/>
    <s v="СЛР-ХОЛИДЕЙ-СЪРВИС ЕООД"/>
    <x v="4"/>
    <n v="2"/>
    <n v="0"/>
    <n v="2051.0398043999999"/>
    <n v="341.83996739999998"/>
    <s v="Romania"/>
    <s v="27 Mar 2026 16:47"/>
    <s v="27 Mar 2026"/>
    <s v="Mar"/>
    <n v="0"/>
    <n v="0"/>
    <n v="6"/>
    <n v="0"/>
    <n v="0"/>
    <n v="6"/>
    <n v="0"/>
    <s v="27.03.2025"/>
    <x v="23"/>
    <s v="13.07.2026"/>
    <n v="29"/>
    <x v="0"/>
  </r>
  <r>
    <s v="TOPOLA SKIES"/>
    <n v="0"/>
    <n v="0"/>
    <n v="5"/>
    <n v="10727"/>
    <s v="505524"/>
    <s v="23 Jul 2026"/>
    <s v="23"/>
    <s v="Jul"/>
    <s v="28 Jul 2026"/>
    <s v="28"/>
    <s v="Jul"/>
    <n v="5"/>
    <n v="5"/>
    <n v="0"/>
    <n v="0"/>
    <s v="TOPOLA SKIES"/>
    <x v="4"/>
    <n v="2"/>
    <n v="2"/>
    <n v="2565.3671110091741"/>
    <n v="513.07342220183477"/>
    <m/>
    <s v="27 Mar 2026 22:58"/>
    <s v="27 Mar 2026"/>
    <s v="Mar"/>
    <n v="0"/>
    <n v="0"/>
    <n v="5"/>
    <n v="0"/>
    <n v="0"/>
    <n v="5"/>
    <n v="0"/>
    <s v="27.03.2025"/>
    <x v="23"/>
    <s v="23.07.2026"/>
    <n v="30"/>
    <x v="0"/>
  </r>
  <r>
    <s v="BOOKING"/>
    <n v="3"/>
    <n v="0"/>
    <n v="0"/>
    <n v="10728"/>
    <s v="5274455665"/>
    <s v="12 Jun 2026"/>
    <s v="12"/>
    <s v="Jun"/>
    <s v="15 Jun 2026"/>
    <s v="15"/>
    <s v="Jun"/>
    <n v="3"/>
    <n v="3"/>
    <n v="0"/>
    <n v="0"/>
    <s v="BOOKING"/>
    <x v="6"/>
    <n v="3"/>
    <n v="1"/>
    <n v="1000.7031110091743"/>
    <n v="333.56770366972478"/>
    <s v="Romania"/>
    <s v="28 Mar 2026 14:52"/>
    <s v="28 Mar 2026"/>
    <s v="Mar"/>
    <n v="0"/>
    <n v="3"/>
    <n v="0"/>
    <n v="0"/>
    <n v="0"/>
    <n v="3"/>
    <n v="0"/>
    <s v="28.03.2025"/>
    <x v="23"/>
    <s v="12.06.2026"/>
    <n v="24"/>
    <x v="0"/>
  </r>
  <r>
    <s v="TO"/>
    <n v="0"/>
    <n v="0"/>
    <n v="5"/>
    <n v="10729"/>
    <s v="1253425.199138"/>
    <s v="27 Jul 2026"/>
    <s v="27"/>
    <s v="Jul"/>
    <s v="01 Aug 2026"/>
    <s v="01"/>
    <s v="Aug"/>
    <n v="5"/>
    <n v="-26"/>
    <n v="4"/>
    <n v="0"/>
    <s v="СЛР-ХОЛИДЕЙ-СЪРВИС ЕООД"/>
    <x v="3"/>
    <n v="2"/>
    <n v="1"/>
    <n v="1709.1998369999999"/>
    <n v="341.83996739999998"/>
    <s v="Romania"/>
    <s v="28 Mar 2026 15:01"/>
    <s v="28 Mar 2026"/>
    <s v="Mar"/>
    <n v="0"/>
    <n v="0"/>
    <n v="4"/>
    <n v="0"/>
    <n v="0"/>
    <n v="4"/>
    <n v="-1"/>
    <s v="28.03.2025"/>
    <x v="23"/>
    <s v="27.07.2026"/>
    <n v="31"/>
    <x v="0"/>
  </r>
  <r>
    <s v="BOOKING"/>
    <n v="0"/>
    <n v="0"/>
    <n v="4"/>
    <n v="10730"/>
    <s v="5313864988"/>
    <s v="13 Jul 2026"/>
    <s v="13"/>
    <s v="Jul"/>
    <s v="17 Jul 2026"/>
    <s v="17"/>
    <s v="Jul"/>
    <n v="4"/>
    <n v="4"/>
    <n v="0"/>
    <n v="0"/>
    <s v="BOOKING"/>
    <x v="3"/>
    <n v="1"/>
    <n v="2"/>
    <n v="1953.3896983486238"/>
    <n v="488.34742458715596"/>
    <s v="Bulgaria"/>
    <s v="28 Mar 2026 15:42"/>
    <s v="28 Mar 2026"/>
    <s v="Mar"/>
    <n v="0"/>
    <n v="0"/>
    <n v="4"/>
    <n v="0"/>
    <n v="0"/>
    <n v="4"/>
    <n v="0"/>
    <s v="28.03.2025"/>
    <x v="23"/>
    <s v="13.07.2026"/>
    <n v="29"/>
    <x v="0"/>
  </r>
  <r>
    <s v="BOOKING"/>
    <n v="0"/>
    <n v="0"/>
    <n v="5"/>
    <n v="10732"/>
    <s v="6040276627"/>
    <s v="19 Jul 2026"/>
    <s v="19"/>
    <s v="Jul"/>
    <s v="24 Jul 2026"/>
    <s v="24"/>
    <s v="Jul"/>
    <n v="5"/>
    <n v="5"/>
    <n v="0"/>
    <n v="0"/>
    <s v="BOOKING"/>
    <x v="6"/>
    <n v="2"/>
    <n v="1"/>
    <n v="2648.4450275229356"/>
    <n v="529.68900550458716"/>
    <s v="Bulgaria"/>
    <s v="28 Mar 2026 18:52"/>
    <s v="28 Mar 2026"/>
    <s v="Mar"/>
    <n v="0"/>
    <n v="0"/>
    <n v="5"/>
    <n v="0"/>
    <n v="0"/>
    <n v="5"/>
    <n v="0"/>
    <s v="28.03.2025"/>
    <x v="23"/>
    <s v="19.07.2026"/>
    <n v="30"/>
    <x v="0"/>
  </r>
  <r>
    <s v="BOOKING"/>
    <n v="0"/>
    <n v="0"/>
    <n v="3"/>
    <n v="10733"/>
    <s v="6618971943"/>
    <s v="23 Jul 2026"/>
    <s v="23"/>
    <s v="Jul"/>
    <s v="26 Jul 2026"/>
    <s v="26"/>
    <s v="Jul"/>
    <n v="3"/>
    <n v="3"/>
    <n v="0"/>
    <n v="0"/>
    <s v="BOOKING"/>
    <x v="6"/>
    <n v="2"/>
    <n v="2"/>
    <n v="1787.7003935779815"/>
    <n v="595.90013119266052"/>
    <s v="Bulgaria"/>
    <s v="28 Mar 2026 19:00"/>
    <s v="28 Mar 2026"/>
    <s v="Mar"/>
    <n v="0"/>
    <n v="0"/>
    <n v="3"/>
    <n v="0"/>
    <n v="0"/>
    <n v="3"/>
    <n v="0"/>
    <s v="28.03.2025"/>
    <x v="23"/>
    <s v="23.07.2026"/>
    <n v="30"/>
    <x v="0"/>
  </r>
  <r>
    <s v="BOOKING"/>
    <n v="0"/>
    <n v="0"/>
    <n v="4"/>
    <n v="10734"/>
    <s v="5486141146"/>
    <s v="27 Jul 2026"/>
    <s v="27"/>
    <s v="Jul"/>
    <s v="31 Jul 2026"/>
    <s v="31"/>
    <s v="Jul"/>
    <n v="4"/>
    <n v="4"/>
    <n v="0"/>
    <n v="0"/>
    <s v="BOOKING"/>
    <x v="0"/>
    <n v="2"/>
    <n v="1"/>
    <n v="2390.0601467889906"/>
    <n v="597.51503669724764"/>
    <s v="Netherlands"/>
    <s v="28 Mar 2026 19:20"/>
    <s v="28 Mar 2026"/>
    <s v="Mar"/>
    <n v="0"/>
    <n v="0"/>
    <n v="4"/>
    <n v="0"/>
    <n v="0"/>
    <n v="4"/>
    <n v="0"/>
    <s v="28.03.2025"/>
    <x v="23"/>
    <s v="27.07.2026"/>
    <n v="31"/>
    <x v="1"/>
  </r>
  <r>
    <s v="TO"/>
    <n v="0"/>
    <n v="5"/>
    <n v="1"/>
    <n v="10735"/>
    <s v="1253450.199147"/>
    <s v="24 Aug 2026"/>
    <s v="24"/>
    <s v="Aug"/>
    <s v="30 Aug 2026"/>
    <s v="30"/>
    <s v="Aug"/>
    <n v="6"/>
    <n v="6"/>
    <n v="0"/>
    <n v="0"/>
    <s v="СЛР-ХОЛИДЕЙ-СЪРВИС ЕООД"/>
    <x v="3"/>
    <n v="2"/>
    <n v="2"/>
    <n v="0"/>
    <n v="0"/>
    <s v="Romania"/>
    <s v="28 Mar 2026 20:27"/>
    <s v="28 Mar 2026"/>
    <s v="Mar"/>
    <n v="0"/>
    <n v="0"/>
    <n v="0"/>
    <n v="6"/>
    <n v="0"/>
    <n v="6"/>
    <n v="0"/>
    <s v="28.03.2025"/>
    <x v="23"/>
    <s v="24.08.2026"/>
    <n v="35"/>
    <x v="1"/>
  </r>
  <r>
    <s v="BOOKING"/>
    <n v="3"/>
    <n v="0"/>
    <n v="0"/>
    <n v="10736"/>
    <s v="5313839610"/>
    <s v="12 Jun 2026"/>
    <s v="12"/>
    <s v="Jun"/>
    <s v="15 Jun 2026"/>
    <s v="15"/>
    <s v="Jun"/>
    <n v="3"/>
    <n v="3"/>
    <n v="0"/>
    <n v="0"/>
    <s v="BOOKING"/>
    <x v="4"/>
    <n v="2"/>
    <n v="1"/>
    <n v="771.7633406422018"/>
    <n v="257.25444688073389"/>
    <s v="Romania"/>
    <s v="28 Mar 2026 20:34"/>
    <s v="28 Mar 2026"/>
    <s v="Mar"/>
    <n v="0"/>
    <n v="3"/>
    <n v="0"/>
    <n v="0"/>
    <n v="0"/>
    <n v="3"/>
    <n v="0"/>
    <s v="28.03.2025"/>
    <x v="23"/>
    <s v="12.06.2026"/>
    <n v="24"/>
    <x v="1"/>
  </r>
  <r>
    <s v="TO"/>
    <n v="0"/>
    <n v="5"/>
    <n v="1"/>
    <n v="10737"/>
    <s v="1253464.199150"/>
    <s v="24 Aug 2026"/>
    <s v="24"/>
    <s v="Aug"/>
    <s v="30 Aug 2026"/>
    <s v="30"/>
    <s v="Aug"/>
    <n v="6"/>
    <n v="6"/>
    <n v="0"/>
    <n v="0"/>
    <s v="СЛР-ХОЛИДЕЙ-СЪРВИС ЕООД"/>
    <x v="3"/>
    <n v="2"/>
    <n v="2"/>
    <n v="2321.4137436000001"/>
    <n v="386.90229060000001"/>
    <s v="Romania"/>
    <s v="28 Mar 2026 21:10"/>
    <s v="28 Mar 2026"/>
    <s v="Mar"/>
    <n v="0"/>
    <n v="0"/>
    <n v="0"/>
    <n v="6"/>
    <n v="0"/>
    <n v="6"/>
    <n v="0"/>
    <s v="28.03.2025"/>
    <x v="23"/>
    <s v="24.08.2026"/>
    <n v="35"/>
    <x v="0"/>
  </r>
  <r>
    <s v="TO"/>
    <n v="0"/>
    <n v="2"/>
    <n v="0"/>
    <n v="10738"/>
    <s v="1253469.199152"/>
    <s v="19 Jun 2026"/>
    <s v="19"/>
    <s v="Jun"/>
    <s v="21 Jun 2026"/>
    <s v="21"/>
    <s v="Jun"/>
    <n v="2"/>
    <n v="2"/>
    <n v="0"/>
    <n v="0"/>
    <s v="СЛР-ХОЛИДЕЙ-СЪРВИС ЕООД"/>
    <x v="6"/>
    <n v="3"/>
    <n v="1"/>
    <n v="949.59458159999997"/>
    <n v="474.79729079999998"/>
    <s v="Romania"/>
    <s v="28 Mar 2026 21:24"/>
    <s v="28 Mar 2026"/>
    <s v="Mar"/>
    <n v="0"/>
    <n v="2"/>
    <n v="0"/>
    <n v="0"/>
    <n v="0"/>
    <n v="2"/>
    <n v="0"/>
    <s v="28.03.2025"/>
    <x v="23"/>
    <s v="19.06.2026"/>
    <n v="25"/>
    <x v="0"/>
  </r>
  <r>
    <s v="TO"/>
    <n v="2"/>
    <n v="1"/>
    <n v="0"/>
    <n v="10739"/>
    <s v="1253474.199154"/>
    <s v="29 May 2026"/>
    <s v="29"/>
    <s v="May"/>
    <s v="01 Jun 2026"/>
    <s v="01"/>
    <s v="Jun"/>
    <n v="3"/>
    <n v="-28"/>
    <n v="2"/>
    <n v="0"/>
    <s v="СЛР-ХОЛИДЕЙ-СЪРВИС ЕООД"/>
    <x v="6"/>
    <n v="1"/>
    <n v="1"/>
    <n v="0"/>
    <n v="0"/>
    <s v="Romania"/>
    <s v="28 Mar 2026 21:53"/>
    <s v="28 Mar 2026"/>
    <s v="Mar"/>
    <n v="2"/>
    <n v="0"/>
    <n v="0"/>
    <n v="0"/>
    <n v="0"/>
    <n v="2"/>
    <n v="-1"/>
    <s v="28.03.2025"/>
    <x v="23"/>
    <s v="29.05.2026"/>
    <n v="22"/>
    <x v="1"/>
  </r>
  <r>
    <s v="BOOKING"/>
    <n v="0"/>
    <n v="1"/>
    <n v="0"/>
    <n v="10642"/>
    <s v="5711235878"/>
    <s v="31 May 2026"/>
    <s v="31"/>
    <s v="May"/>
    <s v="01 Jun 2026"/>
    <s v="01"/>
    <s v="Jun"/>
    <n v="1"/>
    <n v="-30"/>
    <n v="0"/>
    <n v="0"/>
    <s v="BOOKING"/>
    <x v="6"/>
    <n v="2"/>
    <n v="2"/>
    <n v="333.56770366972478"/>
    <n v="333.56770366972478"/>
    <s v="Romania"/>
    <s v="23 Mar 2026 08:32"/>
    <s v="23 Mar 2026"/>
    <s v="Mar"/>
    <n v="0"/>
    <n v="0"/>
    <n v="0"/>
    <n v="0"/>
    <n v="0"/>
    <n v="0"/>
    <n v="-1"/>
    <s v="23.03.2025"/>
    <x v="23"/>
    <s v="31.05.2026"/>
    <n v="23"/>
    <x v="1"/>
  </r>
  <r>
    <s v="TO"/>
    <n v="0"/>
    <n v="0"/>
    <n v="5"/>
    <n v="10643"/>
    <s v="2333377"/>
    <s v="02 Aug 2026"/>
    <s v="02"/>
    <s v="Aug"/>
    <s v="07 Aug 2026"/>
    <s v="07"/>
    <s v="Aug"/>
    <n v="5"/>
    <n v="5"/>
    <n v="0"/>
    <n v="0"/>
    <s v="ТУРИСТИЧЕСКА АГЕНЦИЯ СОЛВЕКС - ЕООД"/>
    <x v="4"/>
    <n v="3"/>
    <n v="1"/>
    <n v="2307.3904425000001"/>
    <n v="461.47808850000001"/>
    <s v="Romania"/>
    <s v="23 Mar 2026 09:20"/>
    <s v="23 Mar 2026"/>
    <s v="Mar"/>
    <n v="0"/>
    <n v="0"/>
    <n v="0"/>
    <n v="5"/>
    <n v="0"/>
    <n v="5"/>
    <n v="0"/>
    <s v="23.03.2025"/>
    <x v="23"/>
    <s v="02.08.2026"/>
    <n v="32"/>
    <x v="0"/>
  </r>
  <r>
    <s v="TO"/>
    <n v="0"/>
    <n v="0"/>
    <n v="5"/>
    <n v="10644"/>
    <s v="2333378"/>
    <s v="02 Aug 2026"/>
    <s v="02"/>
    <s v="Aug"/>
    <s v="07 Aug 2026"/>
    <s v="07"/>
    <s v="Aug"/>
    <n v="5"/>
    <n v="5"/>
    <n v="0"/>
    <n v="0"/>
    <s v="ТУРИСТИЧЕСКА АГЕНЦИЯ СОЛВЕКС - ЕООД"/>
    <x v="6"/>
    <n v="2"/>
    <n v="0"/>
    <n v="1668.714156"/>
    <n v="333.74283120000001"/>
    <s v="Romania"/>
    <s v="23 Mar 2026 09:20"/>
    <s v="23 Mar 2026"/>
    <s v="Mar"/>
    <n v="0"/>
    <n v="0"/>
    <n v="0"/>
    <n v="5"/>
    <n v="0"/>
    <n v="5"/>
    <n v="0"/>
    <s v="23.03.2025"/>
    <x v="23"/>
    <s v="02.08.2026"/>
    <n v="32"/>
    <x v="0"/>
  </r>
  <r>
    <s v="INDIVIDUAL"/>
    <n v="0"/>
    <n v="0"/>
    <n v="6"/>
    <n v="10646"/>
    <s v="230320261"/>
    <s v="13 Jul 2026"/>
    <s v="13"/>
    <s v="Jul"/>
    <s v="19 Jul 2026"/>
    <s v="19"/>
    <s v="Jul"/>
    <n v="6"/>
    <n v="6"/>
    <n v="0"/>
    <n v="0"/>
    <s v="INDIVIDUAL"/>
    <x v="6"/>
    <n v="2"/>
    <n v="1"/>
    <n v="1399.5847706422016"/>
    <n v="233.26412844036696"/>
    <m/>
    <s v="23 Mar 2026 10:23"/>
    <s v="23 Mar 2026"/>
    <s v="Mar"/>
    <n v="0"/>
    <n v="0"/>
    <n v="6"/>
    <n v="0"/>
    <n v="0"/>
    <n v="6"/>
    <n v="0"/>
    <s v="23.03.2025"/>
    <x v="23"/>
    <s v="13.07.2026"/>
    <n v="29"/>
    <x v="0"/>
  </r>
  <r>
    <s v="TO"/>
    <n v="0"/>
    <n v="0"/>
    <n v="5"/>
    <n v="10647"/>
    <s v="20050"/>
    <s v="27 Jul 2026"/>
    <s v="27"/>
    <s v="Jul"/>
    <s v="01 Aug 2026"/>
    <s v="01"/>
    <s v="Aug"/>
    <n v="5"/>
    <n v="-26"/>
    <n v="4"/>
    <n v="0"/>
    <s v="КЛУБ МАГЕЛАН - ООД"/>
    <x v="3"/>
    <n v="2"/>
    <n v="1"/>
    <n v="1709.1998369999999"/>
    <n v="341.83996739999998"/>
    <s v="Romania"/>
    <s v="23 Mar 2026 10:36"/>
    <s v="22 Mar 2026"/>
    <s v="Mar"/>
    <n v="0"/>
    <n v="0"/>
    <n v="4"/>
    <n v="0"/>
    <n v="0"/>
    <n v="4"/>
    <n v="-1"/>
    <s v="23.03.2025"/>
    <x v="23"/>
    <s v="27.07.2026"/>
    <n v="31"/>
    <x v="0"/>
  </r>
  <r>
    <s v="TO"/>
    <n v="0"/>
    <n v="7"/>
    <n v="0"/>
    <n v="10648"/>
    <s v="4794"/>
    <s v="29 Jun 2026"/>
    <s v="29"/>
    <s v="Jun"/>
    <s v="06 Jul 2026"/>
    <s v="06"/>
    <s v="Jul"/>
    <n v="7"/>
    <n v="-23"/>
    <n v="2"/>
    <n v="5"/>
    <s v="КЛУБ МАГЕЛАН - ООД"/>
    <x v="3"/>
    <n v="2"/>
    <n v="1"/>
    <n v="2166.7075906"/>
    <n v="309.5296558"/>
    <s v="Germany"/>
    <s v="23 Mar 2026 10:36"/>
    <s v="21 Mar 2026"/>
    <s v="Mar"/>
    <n v="0"/>
    <n v="2"/>
    <n v="5"/>
    <n v="0"/>
    <n v="0"/>
    <n v="7"/>
    <n v="0"/>
    <s v="23.03.2025"/>
    <x v="23"/>
    <s v="29.06.2026"/>
    <n v="27"/>
    <x v="0"/>
  </r>
  <r>
    <s v="TO"/>
    <n v="0"/>
    <n v="0"/>
    <n v="5"/>
    <n v="10645"/>
    <s v="1251988.198606"/>
    <s v="10 Aug 2026"/>
    <s v="10"/>
    <s v="Aug"/>
    <s v="15 Aug 2026"/>
    <s v="15"/>
    <s v="Aug"/>
    <n v="5"/>
    <n v="5"/>
    <n v="0"/>
    <n v="0"/>
    <s v="СЛР-ХОЛИДЕЙ-СЪРВИС ЕООД"/>
    <x v="6"/>
    <n v="2"/>
    <n v="2"/>
    <n v="2085.892695"/>
    <n v="417.178539"/>
    <s v="Romania"/>
    <s v="23 Mar 2026 10:01"/>
    <s v="21 Mar 2026"/>
    <s v="Mar"/>
    <n v="0"/>
    <n v="0"/>
    <n v="0"/>
    <n v="5"/>
    <n v="0"/>
    <n v="5"/>
    <n v="0"/>
    <s v="23.03.2025"/>
    <x v="23"/>
    <s v="10.08.2026"/>
    <n v="33"/>
    <x v="0"/>
  </r>
  <r>
    <s v="TO"/>
    <n v="0"/>
    <n v="5"/>
    <n v="0"/>
    <n v="10741"/>
    <s v="1253504.199161"/>
    <s v="06 Jul 2026"/>
    <s v="06"/>
    <s v="Jul"/>
    <s v="11 Jul 2026"/>
    <s v="11"/>
    <s v="Jul"/>
    <n v="5"/>
    <n v="5"/>
    <n v="0"/>
    <n v="0"/>
    <s v="СЛР-ХОЛИДЕЙ-СЪРВИС ЕООД"/>
    <x v="2"/>
    <n v="2"/>
    <n v="2"/>
    <n v="2048.9275079999998"/>
    <n v="409.78550159999998"/>
    <s v="Romania"/>
    <s v="29 Mar 2026 12:59"/>
    <s v="29 Mar 2026"/>
    <s v="Mar"/>
    <n v="0"/>
    <n v="0"/>
    <n v="5"/>
    <n v="0"/>
    <n v="0"/>
    <n v="5"/>
    <n v="0"/>
    <s v="29.03.2025"/>
    <x v="23"/>
    <s v="06.07.2026"/>
    <n v="28"/>
    <x v="0"/>
  </r>
  <r>
    <s v="TO"/>
    <n v="0"/>
    <n v="6"/>
    <n v="0"/>
    <n v="10742"/>
    <s v="NT322758"/>
    <s v="30 Aug 2026"/>
    <s v="30"/>
    <s v="Aug"/>
    <s v="05 Sep 2026"/>
    <s v="05"/>
    <s v="Sep"/>
    <n v="6"/>
    <n v="-25"/>
    <n v="1"/>
    <n v="4"/>
    <s v="НОВОТОН - ЕООД"/>
    <x v="6"/>
    <n v="2"/>
    <n v="2"/>
    <n v="2025.3597564999998"/>
    <n v="337.55995941666663"/>
    <s v="Romania"/>
    <s v="29 Mar 2026 13:45"/>
    <s v="29 Mar 2026"/>
    <s v="Mar"/>
    <n v="0"/>
    <n v="0"/>
    <n v="0"/>
    <n v="1"/>
    <n v="4"/>
    <n v="5"/>
    <n v="-1"/>
    <s v="29.03.2025"/>
    <x v="23"/>
    <s v="30.08.2026"/>
    <n v="36"/>
    <x v="0"/>
  </r>
  <r>
    <s v="INDIVIDUAL"/>
    <n v="0"/>
    <n v="0"/>
    <n v="5"/>
    <n v="10649"/>
    <s v="23032026"/>
    <s v="09 Aug 2026"/>
    <s v="09"/>
    <s v="Aug"/>
    <s v="14 Aug 2026"/>
    <s v="14"/>
    <s v="Aug"/>
    <n v="5"/>
    <n v="5"/>
    <n v="0"/>
    <n v="0"/>
    <s v="INDIVIDUAL"/>
    <x v="1"/>
    <n v="3"/>
    <n v="2"/>
    <n v="3633.5373853211004"/>
    <n v="726.70747706422014"/>
    <m/>
    <s v="23 Mar 2026 10:50"/>
    <s v="23 Mar 2026"/>
    <s v="Mar"/>
    <n v="0"/>
    <n v="0"/>
    <n v="0"/>
    <n v="5"/>
    <n v="0"/>
    <n v="5"/>
    <n v="0"/>
    <s v="23.03.2025"/>
    <x v="23"/>
    <s v="09.08.2026"/>
    <n v="33"/>
    <x v="0"/>
  </r>
  <r>
    <s v="TO"/>
    <n v="0"/>
    <n v="5"/>
    <n v="0"/>
    <n v="10650"/>
    <s v="1252194.198665"/>
    <s v="29 Aug 2026"/>
    <s v="29"/>
    <s v="Aug"/>
    <s v="03 Sep 2026"/>
    <s v="03"/>
    <s v="Sep"/>
    <n v="5"/>
    <n v="-26"/>
    <n v="2"/>
    <n v="2"/>
    <s v="СЛР-ХОЛИДЕЙ-СЪРВИС ЕООД"/>
    <x v="6"/>
    <n v="2"/>
    <n v="0"/>
    <n v="1394.1547406"/>
    <n v="278.83094812000002"/>
    <s v="Romania"/>
    <s v="23 Mar 2026 11:26"/>
    <s v="23 Mar 2026"/>
    <s v="Mar"/>
    <n v="0"/>
    <n v="0"/>
    <n v="0"/>
    <n v="2"/>
    <n v="2"/>
    <n v="4"/>
    <n v="-1"/>
    <s v="23.03.2025"/>
    <x v="23"/>
    <s v="29.08.2026"/>
    <n v="35"/>
    <x v="0"/>
  </r>
  <r>
    <s v="TO"/>
    <n v="0"/>
    <n v="5"/>
    <n v="0"/>
    <n v="10651"/>
    <s v="1252194.198666"/>
    <s v="29 Aug 2026"/>
    <s v="29"/>
    <s v="Aug"/>
    <s v="03 Sep 2026"/>
    <s v="03"/>
    <s v="Sep"/>
    <n v="5"/>
    <n v="-26"/>
    <n v="2"/>
    <n v="2"/>
    <s v="СЛР-ХОЛИДЕЙ-СЪРВИС ЕООД"/>
    <x v="6"/>
    <n v="2"/>
    <n v="1"/>
    <n v="1394.1547406"/>
    <n v="278.83094812000002"/>
    <s v="Romania"/>
    <s v="23 Mar 2026 11:26"/>
    <s v="23 Mar 2026"/>
    <s v="Mar"/>
    <n v="0"/>
    <n v="0"/>
    <n v="0"/>
    <n v="2"/>
    <n v="2"/>
    <n v="4"/>
    <n v="-1"/>
    <s v="23.03.2025"/>
    <x v="23"/>
    <s v="29.08.2026"/>
    <n v="35"/>
    <x v="0"/>
  </r>
  <r>
    <s v="ITAKA"/>
    <n v="0"/>
    <n v="0"/>
    <n v="7"/>
    <n v="10655"/>
    <s v="13885415"/>
    <s v="04 Aug 2026"/>
    <s v="04"/>
    <s v="Aug"/>
    <s v="11 Aug 2026"/>
    <s v="11"/>
    <s v="Aug"/>
    <n v="7"/>
    <n v="7"/>
    <n v="0"/>
    <n v="0"/>
    <s v="NOWA ITAKA SPOLKA Z OGRANICZONA ODPOWIEDZIALNOSCIA"/>
    <x v="3"/>
    <n v="2"/>
    <n v="1"/>
    <n v="1808.6929091"/>
    <n v="258.38470130000002"/>
    <s v="Poland"/>
    <s v="23 Mar 2026 11:53"/>
    <s v="20 Mar 2026"/>
    <s v="Mar"/>
    <n v="0"/>
    <n v="0"/>
    <n v="0"/>
    <n v="7"/>
    <n v="0"/>
    <n v="7"/>
    <n v="0"/>
    <s v="23.03.2025"/>
    <x v="23"/>
    <s v="04.08.2026"/>
    <n v="32"/>
    <x v="0"/>
  </r>
  <r>
    <s v="ITAKA"/>
    <n v="0"/>
    <n v="0"/>
    <n v="7"/>
    <n v="10652"/>
    <s v="13890268"/>
    <s v="24 Jul 2026"/>
    <s v="24"/>
    <s v="Jul"/>
    <s v="31 Jul 2026"/>
    <s v="31"/>
    <s v="Jul"/>
    <n v="7"/>
    <n v="7"/>
    <n v="0"/>
    <n v="0"/>
    <s v="NOWA ITAKA SPOLKA Z OGRANICZONA ODPOWIEDZIALNOSCIA"/>
    <x v="3"/>
    <n v="2"/>
    <n v="1"/>
    <n v="1808.6929091"/>
    <n v="258.38470130000002"/>
    <s v="Poland"/>
    <s v="23 Mar 2026 11:52"/>
    <s v="22 Mar 2026"/>
    <s v="Mar"/>
    <n v="0"/>
    <n v="0"/>
    <n v="7"/>
    <n v="0"/>
    <n v="0"/>
    <n v="7"/>
    <n v="0"/>
    <s v="23.03.2025"/>
    <x v="23"/>
    <s v="24.07.2026"/>
    <n v="30"/>
    <x v="0"/>
  </r>
  <r>
    <s v="ITAKA"/>
    <n v="0"/>
    <n v="0"/>
    <n v="10"/>
    <n v="10653"/>
    <s v="13888153"/>
    <s v="04 Aug 2026"/>
    <s v="04"/>
    <s v="Aug"/>
    <s v="14 Aug 2026"/>
    <s v="14"/>
    <s v="Aug"/>
    <n v="10"/>
    <n v="10"/>
    <n v="0"/>
    <n v="0"/>
    <s v="NOWA ITAKA SPOLKA Z OGRANICZONA ODPOWIEDZIALNOSCIA"/>
    <x v="3"/>
    <n v="2"/>
    <n v="1"/>
    <n v="2583.8470129999996"/>
    <n v="258.38470129999996"/>
    <s v="Poland"/>
    <s v="23 Mar 2026 11:52"/>
    <s v="21 Mar 2026"/>
    <s v="Mar"/>
    <n v="0"/>
    <n v="0"/>
    <n v="0"/>
    <n v="10"/>
    <n v="0"/>
    <n v="10"/>
    <n v="0"/>
    <s v="23.03.2025"/>
    <x v="23"/>
    <s v="04.08.2026"/>
    <n v="32"/>
    <x v="0"/>
  </r>
  <r>
    <s v="ITAKA"/>
    <n v="0"/>
    <n v="0"/>
    <n v="7"/>
    <n v="10657"/>
    <s v="13890275"/>
    <s v="24 Jul 2026"/>
    <s v="24"/>
    <s v="Jul"/>
    <s v="31 Jul 2026"/>
    <s v="31"/>
    <s v="Jul"/>
    <n v="7"/>
    <n v="7"/>
    <n v="0"/>
    <n v="0"/>
    <s v="NOWA ITAKA SPOLKA Z OGRANICZONA ODPOWIEDZIALNOSCIA"/>
    <x v="3"/>
    <n v="2"/>
    <n v="0"/>
    <n v="1808.6929091"/>
    <n v="258.38470130000002"/>
    <s v="Poland"/>
    <s v="23 Mar 2026 11:53"/>
    <s v="22 Mar 2026"/>
    <s v="Mar"/>
    <n v="0"/>
    <n v="0"/>
    <n v="7"/>
    <n v="0"/>
    <n v="0"/>
    <n v="7"/>
    <n v="0"/>
    <s v="23.03.2025"/>
    <x v="23"/>
    <s v="24.07.2026"/>
    <n v="30"/>
    <x v="0"/>
  </r>
  <r>
    <s v="ITAKA"/>
    <n v="0"/>
    <n v="7"/>
    <n v="0"/>
    <n v="10660"/>
    <s v="13890112"/>
    <s v="19 Jun 2026"/>
    <s v="19"/>
    <s v="Jun"/>
    <s v="26 Jun 2026"/>
    <s v="26"/>
    <s v="Jun"/>
    <n v="7"/>
    <n v="7"/>
    <n v="0"/>
    <n v="0"/>
    <s v="NOWA ITAKA SPOLKA Z OGRANICZONA ODPOWIEDZIALNOSCIA"/>
    <x v="3"/>
    <n v="2"/>
    <n v="0"/>
    <n v="1394.1351822999998"/>
    <n v="199.16216889999995"/>
    <s v="Poland"/>
    <s v="23 Mar 2026 11:53"/>
    <s v="22 Mar 2026"/>
    <s v="Mar"/>
    <n v="0"/>
    <n v="7"/>
    <n v="0"/>
    <n v="0"/>
    <n v="0"/>
    <n v="7"/>
    <n v="0"/>
    <s v="23.03.2025"/>
    <x v="23"/>
    <s v="19.06.2026"/>
    <n v="25"/>
    <x v="0"/>
  </r>
  <r>
    <s v="ITAKA"/>
    <n v="0"/>
    <n v="7"/>
    <n v="0"/>
    <n v="10658"/>
    <s v="13890109"/>
    <s v="19 Jun 2026"/>
    <s v="19"/>
    <s v="Jun"/>
    <s v="26 Jun 2026"/>
    <s v="26"/>
    <s v="Jun"/>
    <n v="7"/>
    <n v="7"/>
    <n v="0"/>
    <n v="0"/>
    <s v="NOWA ITAKA SPOLKA Z OGRANICZONA ODPOWIEDZIALNOSCIA"/>
    <x v="6"/>
    <n v="2"/>
    <n v="0"/>
    <n v="1394.1351822999998"/>
    <n v="199.16216889999995"/>
    <s v="Poland"/>
    <s v="23 Mar 2026 11:53"/>
    <s v="22 Mar 2026"/>
    <s v="Mar"/>
    <n v="0"/>
    <n v="7"/>
    <n v="0"/>
    <n v="0"/>
    <n v="0"/>
    <n v="7"/>
    <n v="0"/>
    <s v="23.03.2025"/>
    <x v="23"/>
    <s v="19.06.2026"/>
    <n v="25"/>
    <x v="0"/>
  </r>
  <r>
    <s v="ITAKA"/>
    <n v="0"/>
    <n v="0"/>
    <n v="10"/>
    <n v="10654"/>
    <s v="13888173"/>
    <s v="04 Aug 2026"/>
    <s v="04"/>
    <s v="Aug"/>
    <s v="14 Aug 2026"/>
    <s v="14"/>
    <s v="Aug"/>
    <n v="10"/>
    <n v="10"/>
    <n v="0"/>
    <n v="0"/>
    <s v="NOWA ITAKA SPOLKA Z OGRANICZONA ODPOWIEDZIALNOSCIA"/>
    <x v="3"/>
    <n v="2"/>
    <n v="0"/>
    <n v="2583.8470129999996"/>
    <n v="258.38470129999996"/>
    <s v="Poland"/>
    <s v="23 Mar 2026 11:53"/>
    <s v="21 Mar 2026"/>
    <s v="Mar"/>
    <n v="0"/>
    <n v="0"/>
    <n v="0"/>
    <n v="10"/>
    <n v="0"/>
    <n v="10"/>
    <n v="0"/>
    <s v="23.03.2025"/>
    <x v="23"/>
    <s v="04.08.2026"/>
    <n v="32"/>
    <x v="0"/>
  </r>
  <r>
    <s v="ITAKA"/>
    <n v="0"/>
    <n v="7"/>
    <n v="0"/>
    <n v="10659"/>
    <s v="13400533"/>
    <s v="30 Jun 2026"/>
    <s v="30"/>
    <s v="Jun"/>
    <s v="07 Jul 2026"/>
    <s v="07"/>
    <s v="Jul"/>
    <n v="7"/>
    <n v="-23"/>
    <n v="1"/>
    <n v="6"/>
    <s v="NOWA ITAKA SPOLKA Z OGRANICZONA ODPOWIEDZIALNOSCIA"/>
    <x v="3"/>
    <n v="2"/>
    <n v="1"/>
    <n v="1808.6929091"/>
    <n v="258.38470130000002"/>
    <s v="Poland"/>
    <s v="23 Mar 2026 11:53"/>
    <s v="01 Oct 2025"/>
    <s v="Mar"/>
    <n v="0"/>
    <n v="1"/>
    <n v="6"/>
    <n v="0"/>
    <n v="0"/>
    <n v="7"/>
    <n v="0"/>
    <s v="23.03.2025"/>
    <x v="23"/>
    <s v="30.06.2026"/>
    <n v="27"/>
    <x v="0"/>
  </r>
  <r>
    <s v="TO"/>
    <n v="0"/>
    <n v="0"/>
    <n v="6"/>
    <n v="10743"/>
    <s v="NT322783"/>
    <s v="01 Aug 2026"/>
    <s v="01"/>
    <s v="Aug"/>
    <s v="07 Aug 2026"/>
    <s v="07"/>
    <s v="Aug"/>
    <n v="6"/>
    <n v="6"/>
    <n v="0"/>
    <n v="0"/>
    <s v="НОВОТОН - ЕООД"/>
    <x v="3"/>
    <n v="2"/>
    <n v="1"/>
    <n v="0"/>
    <n v="0"/>
    <s v="Bulgaria"/>
    <s v="29 Mar 2026 20:14"/>
    <s v="29 Mar 2026"/>
    <s v="Mar"/>
    <n v="0"/>
    <n v="0"/>
    <n v="0"/>
    <n v="6"/>
    <n v="0"/>
    <n v="6"/>
    <n v="0"/>
    <s v="29.03.2025"/>
    <x v="23"/>
    <s v="01.08.2026"/>
    <n v="31"/>
    <x v="1"/>
  </r>
  <r>
    <s v="BOOKING"/>
    <n v="2"/>
    <n v="0"/>
    <n v="0"/>
    <n v="10744"/>
    <s v="6399298539"/>
    <s v="23 May 2026"/>
    <s v="23"/>
    <s v="May"/>
    <s v="25 May 2026"/>
    <s v="25"/>
    <s v="May"/>
    <n v="2"/>
    <n v="2"/>
    <n v="0"/>
    <n v="0"/>
    <s v="BOOKING"/>
    <x v="4"/>
    <n v="2"/>
    <n v="2"/>
    <n v="694.58880091743117"/>
    <n v="347.29440045871559"/>
    <s v="Bulgaria"/>
    <s v="29 Mar 2026 22:18"/>
    <s v="29 Mar 2026"/>
    <s v="Mar"/>
    <n v="2"/>
    <n v="0"/>
    <n v="0"/>
    <n v="0"/>
    <n v="0"/>
    <n v="2"/>
    <n v="0"/>
    <s v="29.03.2025"/>
    <x v="23"/>
    <s v="23.05.2026"/>
    <n v="21"/>
    <x v="1"/>
  </r>
  <r>
    <s v="BOOKING"/>
    <n v="0"/>
    <n v="1"/>
    <n v="0"/>
    <n v="10661"/>
    <s v="5207193138"/>
    <s v="05 Sep 2026"/>
    <s v="05"/>
    <s v="Sep"/>
    <s v="06 Sep 2026"/>
    <s v="06"/>
    <s v="Sep"/>
    <n v="1"/>
    <n v="1"/>
    <n v="0"/>
    <n v="0"/>
    <s v="BOOKING"/>
    <x v="3"/>
    <n v="2"/>
    <n v="0"/>
    <n v="354.63324880733938"/>
    <n v="354.63324880733938"/>
    <s v="Bulgaria"/>
    <s v="23 Mar 2026 13:12"/>
    <s v="23 Mar 2026"/>
    <s v="Mar"/>
    <n v="0"/>
    <n v="0"/>
    <n v="0"/>
    <n v="0"/>
    <n v="1"/>
    <n v="1"/>
    <n v="0"/>
    <s v="23.03.2025"/>
    <x v="23"/>
    <s v="05.09.2026"/>
    <n v="36"/>
    <x v="0"/>
  </r>
  <r>
    <s v="TOPOLA SKIES"/>
    <n v="0"/>
    <n v="5"/>
    <n v="0"/>
    <n v="10745"/>
    <s v="506998"/>
    <s v="23 Jun 2026"/>
    <s v="23"/>
    <s v="Jun"/>
    <s v="28 Jun 2026"/>
    <s v="28"/>
    <s v="Jun"/>
    <n v="5"/>
    <n v="5"/>
    <n v="0"/>
    <n v="0"/>
    <s v="TOPOLA SKIES"/>
    <x v="4"/>
    <n v="2"/>
    <n v="1"/>
    <n v="1711.7998348623853"/>
    <n v="342.35996697247703"/>
    <m/>
    <s v="29 Mar 2026 23:08"/>
    <s v="29 Mar 2026"/>
    <s v="Mar"/>
    <n v="0"/>
    <n v="5"/>
    <n v="0"/>
    <n v="0"/>
    <n v="0"/>
    <n v="5"/>
    <n v="0"/>
    <s v="29.03.2025"/>
    <x v="23"/>
    <s v="23.06.2026"/>
    <n v="26"/>
    <x v="0"/>
  </r>
  <r>
    <s v="BOOKING"/>
    <n v="0"/>
    <n v="3"/>
    <n v="0"/>
    <n v="10662"/>
    <s v="6986464638"/>
    <s v="31 Aug 2026"/>
    <s v="31"/>
    <s v="Aug"/>
    <s v="03 Sep 2026"/>
    <s v="03"/>
    <s v="Sep"/>
    <n v="3"/>
    <n v="-28"/>
    <n v="0"/>
    <n v="2"/>
    <s v="BOOKING"/>
    <x v="6"/>
    <n v="2"/>
    <n v="0"/>
    <n v="1037.7382772477063"/>
    <n v="345.91275908256875"/>
    <s v="Romania"/>
    <s v="23 Mar 2026 15:22"/>
    <s v="23 Mar 2026"/>
    <s v="Mar"/>
    <n v="0"/>
    <n v="0"/>
    <n v="0"/>
    <n v="0"/>
    <n v="2"/>
    <n v="2"/>
    <n v="-1"/>
    <s v="23.03.2025"/>
    <x v="23"/>
    <s v="31.08.2026"/>
    <n v="36"/>
    <x v="0"/>
  </r>
  <r>
    <s v="TO"/>
    <n v="0"/>
    <n v="0"/>
    <n v="6"/>
    <n v="10663"/>
    <s v="1252339.198715"/>
    <s v="13 Jul 2026"/>
    <s v="13"/>
    <s v="Jul"/>
    <s v="19 Jul 2026"/>
    <s v="19"/>
    <s v="Jul"/>
    <n v="6"/>
    <n v="6"/>
    <n v="0"/>
    <n v="0"/>
    <s v="СЛР-ХОЛИДЕЙ-СЪРВИС ЕООД"/>
    <x v="3"/>
    <n v="1"/>
    <n v="1"/>
    <n v="1435.6574532"/>
    <n v="239.27624219999998"/>
    <s v="Romania"/>
    <s v="23 Mar 2026 17:05"/>
    <s v="23 Mar 2026"/>
    <s v="Mar"/>
    <n v="0"/>
    <n v="0"/>
    <n v="6"/>
    <n v="0"/>
    <n v="0"/>
    <n v="6"/>
    <n v="0"/>
    <s v="23.03.2025"/>
    <x v="23"/>
    <s v="13.07.2026"/>
    <n v="29"/>
    <x v="0"/>
  </r>
  <r>
    <s v="TO"/>
    <n v="2"/>
    <n v="1"/>
    <n v="0"/>
    <n v="10664"/>
    <s v="1252387.198741"/>
    <s v="29 May 2026"/>
    <s v="29"/>
    <s v="May"/>
    <s v="01 Jun 2026"/>
    <s v="01"/>
    <s v="Jun"/>
    <n v="3"/>
    <n v="-28"/>
    <n v="2"/>
    <n v="0"/>
    <s v="СЛР-ХОЛИДЕЙ-СЪРВИС ЕООД"/>
    <x v="6"/>
    <n v="2"/>
    <n v="2"/>
    <n v="942.02551949999997"/>
    <n v="314.00850650000001"/>
    <s v="Romania"/>
    <s v="24 Mar 2026 08:57"/>
    <s v="23 Mar 2026"/>
    <s v="Mar"/>
    <n v="2"/>
    <n v="0"/>
    <n v="0"/>
    <n v="0"/>
    <n v="0"/>
    <n v="2"/>
    <n v="-1"/>
    <s v="24.03.2025"/>
    <x v="23"/>
    <s v="29.05.2026"/>
    <n v="22"/>
    <x v="0"/>
  </r>
  <r>
    <s v="BOOKING"/>
    <n v="0"/>
    <n v="4"/>
    <n v="0"/>
    <n v="10667"/>
    <s v="6763142826"/>
    <s v="22 Jun 2026"/>
    <s v="22"/>
    <s v="Jun"/>
    <s v="26 Jun 2026"/>
    <s v="26"/>
    <s v="Jun"/>
    <n v="4"/>
    <n v="4"/>
    <n v="0"/>
    <n v="0"/>
    <s v="BOOKING"/>
    <x v="4"/>
    <n v="2"/>
    <n v="1"/>
    <n v="1505.737892477064"/>
    <n v="376.43447311926599"/>
    <s v="Romania"/>
    <s v="24 Mar 2026 09:00"/>
    <s v="24 Mar 2026"/>
    <s v="Mar"/>
    <n v="0"/>
    <n v="4"/>
    <n v="0"/>
    <n v="0"/>
    <n v="0"/>
    <n v="4"/>
    <n v="0"/>
    <s v="24.03.2025"/>
    <x v="23"/>
    <s v="22.06.2026"/>
    <n v="26"/>
    <x v="1"/>
  </r>
  <r>
    <s v="BOOKING"/>
    <n v="0"/>
    <n v="0"/>
    <n v="6"/>
    <n v="10665"/>
    <s v="5029769671"/>
    <s v="08 Aug 2026"/>
    <s v="08"/>
    <s v="Aug"/>
    <s v="14 Aug 2026"/>
    <s v="14"/>
    <s v="Aug"/>
    <n v="6"/>
    <n v="6"/>
    <n v="0"/>
    <n v="0"/>
    <s v="BOOKING"/>
    <x v="4"/>
    <n v="2"/>
    <n v="2"/>
    <n v="3662.6056844036693"/>
    <n v="610.43428073394489"/>
    <s v="Romania"/>
    <s v="24 Mar 2026 08:59"/>
    <s v="24 Mar 2026"/>
    <s v="Mar"/>
    <n v="0"/>
    <n v="0"/>
    <n v="0"/>
    <n v="6"/>
    <n v="0"/>
    <n v="6"/>
    <n v="0"/>
    <s v="24.03.2025"/>
    <x v="23"/>
    <s v="08.08.2026"/>
    <n v="32"/>
    <x v="0"/>
  </r>
  <r>
    <s v="BOOKING"/>
    <n v="0"/>
    <n v="0"/>
    <n v="6"/>
    <n v="10666"/>
    <s v="5029769671"/>
    <s v="08 Aug 2026"/>
    <s v="08"/>
    <s v="Aug"/>
    <s v="14 Aug 2026"/>
    <s v="14"/>
    <s v="Aug"/>
    <n v="6"/>
    <n v="6"/>
    <n v="0"/>
    <n v="0"/>
    <s v="BOOKING"/>
    <x v="6"/>
    <n v="2"/>
    <n v="1"/>
    <n v="2860.3206297247702"/>
    <n v="476.72010495412843"/>
    <m/>
    <s v="24 Mar 2026 08:59"/>
    <s v="24 Mar 2026"/>
    <s v="Mar"/>
    <n v="0"/>
    <n v="0"/>
    <n v="0"/>
    <n v="6"/>
    <n v="0"/>
    <n v="6"/>
    <n v="0"/>
    <s v="24.03.2025"/>
    <x v="23"/>
    <s v="08.08.2026"/>
    <n v="32"/>
    <x v="0"/>
  </r>
  <r>
    <s v="TO"/>
    <n v="0"/>
    <n v="0"/>
    <n v="6"/>
    <n v="10668"/>
    <s v="2333625"/>
    <s v="07 Aug 2026"/>
    <s v="07"/>
    <s v="Aug"/>
    <s v="13 Aug 2026"/>
    <s v="13"/>
    <s v="Aug"/>
    <n v="6"/>
    <n v="6"/>
    <n v="0"/>
    <n v="0"/>
    <s v="ТУРИСТИЧЕСКА АГЕНЦИЯ СОЛВЕКС - ЕООД"/>
    <x v="4"/>
    <n v="3"/>
    <n v="1"/>
    <n v="2768.8685310000001"/>
    <n v="461.47808850000001"/>
    <s v="Romania"/>
    <s v="24 Mar 2026 09:25"/>
    <s v="24 Mar 2026"/>
    <s v="Mar"/>
    <n v="0"/>
    <n v="0"/>
    <n v="0"/>
    <n v="6"/>
    <n v="0"/>
    <n v="6"/>
    <n v="0"/>
    <s v="24.03.2025"/>
    <x v="23"/>
    <s v="07.08.2026"/>
    <n v="32"/>
    <x v="0"/>
  </r>
  <r>
    <s v="TO"/>
    <n v="0"/>
    <n v="6"/>
    <n v="0"/>
    <n v="10669"/>
    <s v="4751"/>
    <s v="20 Jun 2026"/>
    <s v="20"/>
    <s v="Jun"/>
    <s v="26 Jun 2026"/>
    <s v="26"/>
    <s v="Jun"/>
    <n v="6"/>
    <n v="6"/>
    <n v="0"/>
    <n v="0"/>
    <s v="КЛУБ МАГЕЛАН - ООД"/>
    <x v="6"/>
    <n v="1"/>
    <n v="0"/>
    <n v="1134.1662586999998"/>
    <n v="189.02770978333331"/>
    <m/>
    <s v="24 Mar 2026 09:56"/>
    <s v="24 Mar 2026"/>
    <s v="Mar"/>
    <n v="0"/>
    <n v="6"/>
    <n v="0"/>
    <n v="0"/>
    <n v="0"/>
    <n v="6"/>
    <n v="0"/>
    <s v="24.03.2025"/>
    <x v="23"/>
    <s v="20.06.2026"/>
    <n v="25"/>
    <x v="0"/>
  </r>
  <r>
    <s v="TO"/>
    <n v="0"/>
    <n v="0"/>
    <n v="7"/>
    <n v="10670"/>
    <s v="2333659"/>
    <s v="20 Jul 2026"/>
    <s v="20"/>
    <s v="Jul"/>
    <s v="27 Jul 2026"/>
    <s v="27"/>
    <s v="Jul"/>
    <n v="7"/>
    <n v="7"/>
    <n v="0"/>
    <n v="0"/>
    <s v="ТУРИСТИЧЕСКА АГЕНЦИЯ СОЛВЕКС - ЕООД"/>
    <x v="0"/>
    <n v="3"/>
    <n v="1"/>
    <n v="3560.8427729"/>
    <n v="508.69182469999998"/>
    <s v="Romania"/>
    <s v="24 Mar 2026 11:19"/>
    <s v="24 Mar 2026"/>
    <s v="Mar"/>
    <n v="0"/>
    <n v="0"/>
    <n v="7"/>
    <n v="0"/>
    <n v="0"/>
    <n v="7"/>
    <n v="0"/>
    <s v="24.03.2025"/>
    <x v="23"/>
    <s v="20.07.2026"/>
    <n v="30"/>
    <x v="0"/>
  </r>
  <r>
    <s v="TO"/>
    <n v="0"/>
    <n v="0"/>
    <n v="7"/>
    <n v="10672"/>
    <s v="2333662"/>
    <s v="20 Jul 2026"/>
    <s v="20"/>
    <s v="Jul"/>
    <s v="27 Jul 2026"/>
    <s v="27"/>
    <s v="Jul"/>
    <n v="7"/>
    <n v="7"/>
    <n v="0"/>
    <n v="0"/>
    <s v="ТУРИСТИЧЕСКА АГЕНЦИЯ СОЛВЕКС - ЕООД"/>
    <x v="0"/>
    <n v="3"/>
    <n v="1"/>
    <n v="3560.8427729"/>
    <n v="508.69182469999998"/>
    <s v="Romania"/>
    <s v="24 Mar 2026 11:52"/>
    <s v="24 Mar 2026"/>
    <s v="Mar"/>
    <n v="0"/>
    <n v="0"/>
    <n v="7"/>
    <n v="0"/>
    <n v="0"/>
    <n v="7"/>
    <n v="0"/>
    <s v="24.03.2025"/>
    <x v="23"/>
    <s v="20.07.2026"/>
    <n v="30"/>
    <x v="0"/>
  </r>
  <r>
    <s v="TO"/>
    <n v="0"/>
    <n v="7"/>
    <n v="0"/>
    <n v="10673"/>
    <s v="24032026"/>
    <s v="04 Jul 2026"/>
    <s v="04"/>
    <s v="Jul"/>
    <s v="11 Jul 2026"/>
    <s v="11"/>
    <s v="Jul"/>
    <n v="7"/>
    <n v="7"/>
    <n v="0"/>
    <n v="0"/>
    <s v="ВЕРСО ТРАВЪЛ - ООД"/>
    <x v="3"/>
    <n v="2"/>
    <n v="1"/>
    <n v="2231.3282138"/>
    <n v="318.76117340000002"/>
    <m/>
    <s v="24 Mar 2026 14:57"/>
    <s v="24 Mar 2026"/>
    <s v="Mar"/>
    <n v="0"/>
    <n v="0"/>
    <n v="7"/>
    <n v="0"/>
    <n v="0"/>
    <n v="7"/>
    <n v="0"/>
    <s v="24.03.2025"/>
    <x v="23"/>
    <s v="04.07.2026"/>
    <n v="27"/>
    <x v="0"/>
  </r>
  <r>
    <s v="TO"/>
    <n v="0"/>
    <n v="7"/>
    <n v="0"/>
    <n v="10674"/>
    <s v="24032026"/>
    <s v="04 Jul 2026"/>
    <s v="04"/>
    <s v="Jul"/>
    <s v="11 Jul 2026"/>
    <s v="11"/>
    <s v="Jul"/>
    <n v="7"/>
    <n v="7"/>
    <n v="0"/>
    <n v="0"/>
    <s v="ВЕРСО ТРАВЪЛ - ООД"/>
    <x v="3"/>
    <n v="3"/>
    <n v="1"/>
    <n v="3012.2715745"/>
    <n v="430.32451064285715"/>
    <m/>
    <s v="24 Mar 2026 14:59"/>
    <s v="24 Mar 2026"/>
    <s v="Mar"/>
    <n v="0"/>
    <n v="0"/>
    <n v="7"/>
    <n v="0"/>
    <n v="0"/>
    <n v="7"/>
    <n v="0"/>
    <s v="24.03.2025"/>
    <x v="23"/>
    <s v="04.07.2026"/>
    <n v="27"/>
    <x v="0"/>
  </r>
  <r>
    <s v="TO"/>
    <n v="0"/>
    <n v="5"/>
    <n v="0"/>
    <n v="10675"/>
    <s v="PIL60619A01"/>
    <s v="20 Jun 2026"/>
    <s v="20"/>
    <s v="Jun"/>
    <s v="25 Jun 2026"/>
    <s v="25"/>
    <s v="Jun"/>
    <n v="5"/>
    <n v="5"/>
    <n v="0"/>
    <n v="0"/>
    <s v="Алма Сървис - ЕООД"/>
    <x v="2"/>
    <n v="2"/>
    <n v="1"/>
    <n v="1386.0967210000001"/>
    <n v="277.21934420000002"/>
    <m/>
    <s v="24 Mar 2026 15:47"/>
    <s v="24 Mar 2026"/>
    <s v="Mar"/>
    <n v="0"/>
    <n v="5"/>
    <n v="0"/>
    <n v="0"/>
    <n v="0"/>
    <n v="5"/>
    <n v="0"/>
    <s v="24.03.2025"/>
    <x v="23"/>
    <s v="20.06.2026"/>
    <n v="25"/>
    <x v="0"/>
  </r>
  <r>
    <s v="BOOKING"/>
    <n v="1"/>
    <n v="1"/>
    <n v="0"/>
    <n v="10676"/>
    <s v="5901187430"/>
    <s v="30 May 2026"/>
    <s v="30"/>
    <s v="May"/>
    <s v="01 Jun 2026"/>
    <s v="01"/>
    <s v="Jun"/>
    <n v="2"/>
    <n v="-29"/>
    <n v="1"/>
    <n v="0"/>
    <s v="BOOKING"/>
    <x v="2"/>
    <n v="2"/>
    <n v="1"/>
    <n v="526.13621339449537"/>
    <n v="263.06810669724769"/>
    <m/>
    <s v="24 Mar 2026 17:42"/>
    <s v="24 Mar 2026"/>
    <s v="Mar"/>
    <n v="1"/>
    <n v="0"/>
    <n v="0"/>
    <n v="0"/>
    <n v="0"/>
    <n v="1"/>
    <n v="-1"/>
    <s v="24.03.2025"/>
    <x v="23"/>
    <s v="30.05.2026"/>
    <n v="22"/>
    <x v="1"/>
  </r>
  <r>
    <s v="TO"/>
    <n v="0"/>
    <n v="4"/>
    <n v="1"/>
    <n v="10679"/>
    <s v="NT322498"/>
    <s v="07 Jul 2026"/>
    <s v="07"/>
    <s v="Jul"/>
    <s v="12 Jul 2026"/>
    <s v="12"/>
    <s v="Jul"/>
    <n v="5"/>
    <n v="5"/>
    <n v="0"/>
    <n v="0"/>
    <s v="НОВОТОН - ЕООД"/>
    <x v="5"/>
    <n v="2"/>
    <n v="2"/>
    <n v="2341.5979091999998"/>
    <n v="468.31958183999996"/>
    <s v="Bulgaria"/>
    <s v="25 Mar 2026 11:01"/>
    <s v="25 Mar 2026"/>
    <s v="Mar"/>
    <n v="0"/>
    <n v="0"/>
    <n v="5"/>
    <n v="0"/>
    <n v="0"/>
    <n v="5"/>
    <n v="0"/>
    <s v="25.03.2025"/>
    <x v="23"/>
    <s v="07.07.2026"/>
    <n v="28"/>
    <x v="0"/>
  </r>
  <r>
    <s v="BOOKING"/>
    <n v="0"/>
    <n v="4"/>
    <n v="0"/>
    <n v="10680"/>
    <s v="6997183712"/>
    <s v="29 Jun 2026"/>
    <s v="29"/>
    <s v="Jun"/>
    <s v="03 Jul 2026"/>
    <s v="03"/>
    <s v="Jul"/>
    <n v="4"/>
    <n v="-26"/>
    <n v="2"/>
    <n v="2"/>
    <s v="BOOKING"/>
    <x v="0"/>
    <n v="2"/>
    <n v="1"/>
    <n v="1982.4579974311923"/>
    <n v="495.61449935779808"/>
    <s v="Romania"/>
    <s v="25 Mar 2026 11:36"/>
    <s v="25 Mar 2026"/>
    <s v="Mar"/>
    <n v="0"/>
    <n v="2"/>
    <n v="2"/>
    <n v="0"/>
    <n v="0"/>
    <n v="4"/>
    <n v="0"/>
    <s v="25.03.2025"/>
    <x v="23"/>
    <s v="29.06.2026"/>
    <n v="27"/>
    <x v="0"/>
  </r>
  <r>
    <s v="TO"/>
    <n v="0"/>
    <n v="0"/>
    <n v="5"/>
    <n v="10681"/>
    <s v="2333869"/>
    <s v="27 Jul 2026"/>
    <s v="27"/>
    <s v="Jul"/>
    <s v="01 Aug 2026"/>
    <s v="01"/>
    <s v="Aug"/>
    <n v="5"/>
    <n v="-26"/>
    <n v="4"/>
    <n v="0"/>
    <s v="ТУРИСТИЧЕСКА АГЕНЦИЯ СОЛВЕКС - ЕООД"/>
    <x v="3"/>
    <n v="2"/>
    <n v="2"/>
    <n v="2136.4509005"/>
    <n v="427.29018009999999"/>
    <s v="Romania"/>
    <s v="25 Mar 2026 11:53"/>
    <s v="25 Mar 2026"/>
    <s v="Mar"/>
    <n v="0"/>
    <n v="0"/>
    <n v="4"/>
    <n v="0"/>
    <n v="0"/>
    <n v="4"/>
    <n v="-1"/>
    <s v="25.03.2025"/>
    <x v="23"/>
    <s v="27.07.2026"/>
    <n v="31"/>
    <x v="0"/>
  </r>
  <r>
    <s v="TO"/>
    <n v="0"/>
    <n v="0"/>
    <n v="7"/>
    <n v="10682"/>
    <s v="NT322502"/>
    <s v="20 Jul 2026"/>
    <s v="20"/>
    <s v="Jul"/>
    <s v="27 Jul 2026"/>
    <s v="27"/>
    <s v="Jul"/>
    <n v="7"/>
    <n v="7"/>
    <n v="0"/>
    <n v="0"/>
    <s v="НОВОТОН - ЕООД"/>
    <x v="0"/>
    <n v="3"/>
    <n v="1"/>
    <n v="3560.8427729"/>
    <n v="508.69182469999998"/>
    <s v="Romania"/>
    <s v="25 Mar 2026 11:55"/>
    <s v="25 Mar 2026"/>
    <s v="Mar"/>
    <n v="0"/>
    <n v="0"/>
    <n v="7"/>
    <n v="0"/>
    <n v="0"/>
    <n v="7"/>
    <n v="0"/>
    <s v="25.03.2025"/>
    <x v="23"/>
    <s v="20.07.2026"/>
    <n v="30"/>
    <x v="0"/>
  </r>
  <r>
    <s v="TO"/>
    <n v="0"/>
    <n v="0"/>
    <n v="5"/>
    <n v="10683"/>
    <s v="1252855.198886"/>
    <s v="19 Jul 2026"/>
    <s v="19"/>
    <s v="Jul"/>
    <s v="24 Jul 2026"/>
    <s v="24"/>
    <s v="Jul"/>
    <n v="5"/>
    <n v="5"/>
    <n v="0"/>
    <n v="0"/>
    <s v="СЛР-ХОЛИДЕЙ-СЪРВИС ЕООД"/>
    <x v="0"/>
    <n v="2"/>
    <n v="1"/>
    <n v="1884.0510389999999"/>
    <n v="376.8102078"/>
    <s v="Romania"/>
    <s v="25 Mar 2026 13:09"/>
    <s v="25 Mar 2026"/>
    <s v="Mar"/>
    <n v="0"/>
    <n v="0"/>
    <n v="5"/>
    <n v="0"/>
    <n v="0"/>
    <n v="5"/>
    <n v="0"/>
    <s v="25.03.2025"/>
    <x v="23"/>
    <s v="19.07.2026"/>
    <n v="30"/>
    <x v="0"/>
  </r>
  <r>
    <s v="INDIVIDUAL"/>
    <n v="0"/>
    <n v="0"/>
    <n v="7"/>
    <n v="10678"/>
    <s v="25032026"/>
    <s v="05 Aug 2026"/>
    <s v="05"/>
    <s v="Aug"/>
    <s v="12 Aug 2026"/>
    <s v="12"/>
    <s v="Aug"/>
    <n v="7"/>
    <n v="7"/>
    <n v="0"/>
    <n v="0"/>
    <s v="INDIVIDUAL"/>
    <x v="1"/>
    <n v="4"/>
    <n v="2"/>
    <n v="5594.642743302752"/>
    <n v="799.23467761467884"/>
    <m/>
    <s v="25 Mar 2026 08:17"/>
    <s v="26 Mar 2026"/>
    <s v="Mar"/>
    <n v="0"/>
    <n v="0"/>
    <n v="0"/>
    <n v="7"/>
    <n v="0"/>
    <n v="7"/>
    <n v="0"/>
    <s v="25.03.2025"/>
    <x v="23"/>
    <s v="05.08.2026"/>
    <n v="32"/>
    <x v="0"/>
  </r>
  <r>
    <s v="INDIVIDUAL"/>
    <n v="3"/>
    <n v="0"/>
    <n v="0"/>
    <n v="10685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62.11125688073389"/>
    <n v="220.70375229357796"/>
    <m/>
    <s v="25 Mar 2026 16:55"/>
    <s v="25 Mar 2026"/>
    <s v="Mar"/>
    <n v="3"/>
    <n v="0"/>
    <n v="0"/>
    <n v="0"/>
    <n v="0"/>
    <n v="3"/>
    <n v="0"/>
    <s v="25.03.2025"/>
    <x v="23"/>
    <s v="14.05.2026"/>
    <n v="20"/>
    <x v="1"/>
  </r>
  <r>
    <s v="TO"/>
    <n v="0"/>
    <n v="5"/>
    <n v="0"/>
    <n v="10686"/>
    <s v="NT322528"/>
    <s v="27 Jun 2026"/>
    <s v="27"/>
    <s v="Jun"/>
    <s v="02 Jul 2026"/>
    <s v="02"/>
    <s v="Jul"/>
    <n v="5"/>
    <n v="-25"/>
    <n v="4"/>
    <n v="1"/>
    <s v="НОВОТОН - ЕООД"/>
    <x v="0"/>
    <n v="3"/>
    <n v="1"/>
    <n v="2343.5732975000001"/>
    <n v="468.71465950000004"/>
    <s v="Romania"/>
    <s v="25 Mar 2026 18:10"/>
    <s v="25 Mar 2026"/>
    <s v="Mar"/>
    <n v="0"/>
    <n v="4"/>
    <n v="1"/>
    <n v="0"/>
    <n v="0"/>
    <n v="5"/>
    <n v="0"/>
    <s v="25.03.2025"/>
    <x v="23"/>
    <s v="27.06.2026"/>
    <n v="26"/>
    <x v="0"/>
  </r>
  <r>
    <s v="TO"/>
    <n v="0"/>
    <n v="0"/>
    <n v="7"/>
    <n v="10687"/>
    <s v="NT322529"/>
    <s v="14 Jul 2026"/>
    <s v="14"/>
    <s v="Jul"/>
    <s v="21 Jul 2026"/>
    <s v="21"/>
    <s v="Jul"/>
    <n v="7"/>
    <n v="7"/>
    <n v="0"/>
    <n v="0"/>
    <s v="НОВОТОН - ЕООД"/>
    <x v="1"/>
    <n v="4"/>
    <n v="1"/>
    <n v="4239.0855002999997"/>
    <n v="605.58364289999997"/>
    <s v="Romania"/>
    <s v="25 Mar 2026 19:40"/>
    <s v="25 Mar 2026"/>
    <s v="Mar"/>
    <n v="0"/>
    <n v="0"/>
    <n v="7"/>
    <n v="0"/>
    <n v="0"/>
    <n v="7"/>
    <n v="0"/>
    <s v="25.03.2025"/>
    <x v="23"/>
    <s v="14.07.2026"/>
    <n v="29"/>
    <x v="0"/>
  </r>
  <r>
    <s v="BOOKING"/>
    <n v="0"/>
    <n v="0"/>
    <n v="4"/>
    <n v="10688"/>
    <s v="5977610617"/>
    <s v="27 Jul 2026"/>
    <s v="27"/>
    <s v="Jul"/>
    <s v="31 Jul 2026"/>
    <s v="31"/>
    <s v="Jul"/>
    <n v="4"/>
    <n v="4"/>
    <n v="0"/>
    <n v="0"/>
    <s v="BOOKING"/>
    <x v="6"/>
    <n v="1"/>
    <n v="2"/>
    <n v="1906.8804198165137"/>
    <n v="476.72010495412843"/>
    <s v="Romania"/>
    <s v="25 Mar 2026 20:22"/>
    <s v="25 Mar 2026"/>
    <s v="Mar"/>
    <n v="0"/>
    <n v="0"/>
    <n v="4"/>
    <n v="0"/>
    <n v="0"/>
    <n v="4"/>
    <n v="0"/>
    <s v="25.03.2025"/>
    <x v="23"/>
    <s v="27.07.2026"/>
    <n v="31"/>
    <x v="0"/>
  </r>
  <r>
    <s v="TO"/>
    <n v="0"/>
    <n v="0"/>
    <n v="5"/>
    <n v="10689"/>
    <s v="2334027"/>
    <s v="27 Jul 2026"/>
    <s v="27"/>
    <s v="Jul"/>
    <s v="01 Aug 2026"/>
    <s v="01"/>
    <s v="Aug"/>
    <n v="5"/>
    <n v="-26"/>
    <n v="4"/>
    <n v="0"/>
    <s v="ТУРИСТИЧЕСКА АГЕНЦИЯ СОЛВЕКС - ЕООД"/>
    <x v="3"/>
    <n v="2"/>
    <n v="2"/>
    <n v="2136.4509005"/>
    <n v="427.29018009999999"/>
    <s v="Romania"/>
    <s v="26 Mar 2026 09:47"/>
    <s v="26 Mar 2026"/>
    <s v="Mar"/>
    <n v="0"/>
    <n v="0"/>
    <n v="4"/>
    <n v="0"/>
    <n v="0"/>
    <n v="4"/>
    <n v="-1"/>
    <s v="26.03.2025"/>
    <x v="23"/>
    <s v="27.07.2026"/>
    <n v="31"/>
    <x v="0"/>
  </r>
  <r>
    <s v="TO"/>
    <n v="0"/>
    <n v="5"/>
    <n v="1"/>
    <n v="10690"/>
    <s v="1253010.198982"/>
    <s v="24 Aug 2026"/>
    <s v="24"/>
    <s v="Aug"/>
    <s v="30 Aug 2026"/>
    <s v="30"/>
    <s v="Aug"/>
    <n v="6"/>
    <n v="6"/>
    <n v="0"/>
    <n v="0"/>
    <s v="СЛР-ХОЛИДЕЙ-СЪРВИС ЕООД"/>
    <x v="3"/>
    <n v="2"/>
    <n v="2"/>
    <n v="2321.4137436000001"/>
    <n v="386.90229060000001"/>
    <s v="Romania"/>
    <s v="26 Mar 2026 10:24"/>
    <s v="26 Mar 2026"/>
    <s v="Mar"/>
    <n v="0"/>
    <n v="0"/>
    <n v="0"/>
    <n v="6"/>
    <n v="0"/>
    <n v="6"/>
    <n v="0"/>
    <s v="26.03.2025"/>
    <x v="23"/>
    <s v="24.08.2026"/>
    <n v="35"/>
    <x v="0"/>
  </r>
  <r>
    <s v="BOOKING"/>
    <n v="1"/>
    <n v="1"/>
    <n v="0"/>
    <n v="10693"/>
    <s v="5046758888"/>
    <s v="30 May 2026"/>
    <s v="30"/>
    <s v="May"/>
    <s v="01 Jun 2026"/>
    <s v="01"/>
    <s v="Jun"/>
    <n v="2"/>
    <n v="-29"/>
    <n v="1"/>
    <n v="0"/>
    <s v="BOOKING"/>
    <x v="6"/>
    <n v="2"/>
    <n v="2"/>
    <n v="617.71929889908245"/>
    <n v="308.85964944954122"/>
    <s v="Romania"/>
    <s v="26 Mar 2026 14:22"/>
    <s v="26 Mar 2026"/>
    <s v="Mar"/>
    <n v="1"/>
    <n v="0"/>
    <n v="0"/>
    <n v="0"/>
    <n v="0"/>
    <n v="1"/>
    <n v="-1"/>
    <s v="26.03.2025"/>
    <x v="23"/>
    <s v="30.05.2026"/>
    <n v="22"/>
    <x v="0"/>
  </r>
  <r>
    <s v="INDIVIDUAL"/>
    <n v="3"/>
    <n v="0"/>
    <n v="0"/>
    <n v="10694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26"/>
    <n v="209.66856467889906"/>
    <m/>
    <s v="26 Mar 2026 16:34"/>
    <s v="26 Mar 2026"/>
    <s v="Mar"/>
    <n v="3"/>
    <n v="0"/>
    <n v="0"/>
    <n v="0"/>
    <n v="0"/>
    <n v="3"/>
    <n v="0"/>
    <s v="26.03.2025"/>
    <x v="23"/>
    <s v="14.05.2026"/>
    <n v="20"/>
    <x v="1"/>
  </r>
  <r>
    <s v="TO"/>
    <n v="0"/>
    <n v="5"/>
    <n v="0"/>
    <n v="10695"/>
    <s v="63038"/>
    <s v="25 Jun 2026"/>
    <s v="25"/>
    <s v="Jun"/>
    <s v="30 Jun 2026"/>
    <s v="30"/>
    <s v="Jun"/>
    <n v="5"/>
    <n v="5"/>
    <n v="0"/>
    <n v="0"/>
    <s v="КЛУБ МАГЕЛАН - ООД"/>
    <x v="6"/>
    <n v="1"/>
    <n v="1"/>
    <n v="0"/>
    <n v="0"/>
    <s v="Romania"/>
    <s v="26 Mar 2026 17:44"/>
    <s v="26 Mar 2026"/>
    <s v="Mar"/>
    <n v="0"/>
    <n v="5"/>
    <n v="0"/>
    <n v="0"/>
    <n v="0"/>
    <n v="5"/>
    <n v="0"/>
    <s v="26.03.2025"/>
    <x v="23"/>
    <s v="25.06.2026"/>
    <n v="26"/>
    <x v="1"/>
  </r>
  <r>
    <s v="TO"/>
    <n v="0"/>
    <n v="6"/>
    <n v="0"/>
    <n v="10696"/>
    <s v="1253168.199034"/>
    <s v="26 Aug 2026"/>
    <s v="26"/>
    <s v="Aug"/>
    <s v="01 Sep 2026"/>
    <s v="01"/>
    <s v="Sep"/>
    <n v="6"/>
    <n v="-25"/>
    <n v="5"/>
    <n v="0"/>
    <s v="СЛР-ХОЛИДЕЙ-СЪРВИС ЕООД"/>
    <x v="3"/>
    <n v="2"/>
    <n v="0"/>
    <n v="1819.5086489999999"/>
    <n v="303.2514415"/>
    <s v="Romania"/>
    <s v="26 Mar 2026 20:30"/>
    <s v="26 Mar 2026"/>
    <s v="Mar"/>
    <n v="0"/>
    <n v="0"/>
    <n v="0"/>
    <n v="5"/>
    <n v="0"/>
    <n v="5"/>
    <n v="-1"/>
    <s v="26.03.2025"/>
    <x v="23"/>
    <s v="26.08.2026"/>
    <n v="35"/>
    <x v="0"/>
  </r>
  <r>
    <s v="TO"/>
    <n v="0"/>
    <n v="6"/>
    <n v="0"/>
    <n v="10697"/>
    <s v="1253168.199035"/>
    <s v="26 Aug 2026"/>
    <s v="26"/>
    <s v="Aug"/>
    <s v="01 Sep 2026"/>
    <s v="01"/>
    <s v="Sep"/>
    <n v="6"/>
    <n v="-25"/>
    <n v="5"/>
    <n v="0"/>
    <s v="СЛР-ХОЛИДЕЙ-СЪРВИС ЕООД"/>
    <x v="3"/>
    <n v="3"/>
    <n v="1"/>
    <n v="2456.3073386999999"/>
    <n v="409.38455644999999"/>
    <s v="Romania"/>
    <s v="26 Mar 2026 20:30"/>
    <s v="26 Mar 2026"/>
    <s v="Mar"/>
    <n v="0"/>
    <n v="0"/>
    <n v="0"/>
    <n v="5"/>
    <n v="0"/>
    <n v="5"/>
    <n v="-1"/>
    <s v="26.03.2025"/>
    <x v="23"/>
    <s v="26.08.2026"/>
    <n v="35"/>
    <x v="0"/>
  </r>
  <r>
    <s v="TO"/>
    <n v="0"/>
    <n v="0"/>
    <n v="7"/>
    <n v="10698"/>
    <s v="2334194"/>
    <s v="20 Jul 2026"/>
    <s v="20"/>
    <s v="Jul"/>
    <s v="27 Jul 2026"/>
    <s v="27"/>
    <s v="Jul"/>
    <n v="7"/>
    <n v="7"/>
    <n v="0"/>
    <n v="0"/>
    <s v="ТУРИСТИЧЕСКА АГЕНЦИЯ СОЛВЕКС - ЕООД"/>
    <x v="3"/>
    <n v="2"/>
    <n v="0"/>
    <n v="2392.8797718000001"/>
    <n v="341.83996740000003"/>
    <s v="Romania"/>
    <s v="26 Mar 2026 21:50"/>
    <s v="26 Mar 2026"/>
    <s v="Mar"/>
    <n v="0"/>
    <n v="0"/>
    <n v="7"/>
    <n v="0"/>
    <n v="0"/>
    <n v="7"/>
    <n v="0"/>
    <s v="26.03.2025"/>
    <x v="23"/>
    <s v="20.07.2026"/>
    <n v="30"/>
    <x v="0"/>
  </r>
  <r>
    <s v="TO"/>
    <n v="0"/>
    <n v="0"/>
    <n v="6"/>
    <n v="10700"/>
    <s v="1253164.199073"/>
    <s v="13 Jul 2026"/>
    <s v="13"/>
    <s v="Jul"/>
    <s v="19 Jul 2026"/>
    <s v="19"/>
    <s v="Jul"/>
    <n v="6"/>
    <n v="6"/>
    <n v="0"/>
    <n v="0"/>
    <s v="СЛР-ХОЛИДЕЙ-СЪРВИС ЕООД"/>
    <x v="4"/>
    <n v="2"/>
    <n v="1"/>
    <n v="2051.0398043999999"/>
    <n v="341.83996739999998"/>
    <s v="Romania"/>
    <s v="27 Mar 2026 09:40"/>
    <s v="26 Mar 2026"/>
    <s v="Mar"/>
    <n v="0"/>
    <n v="0"/>
    <n v="6"/>
    <n v="0"/>
    <n v="0"/>
    <n v="6"/>
    <n v="0"/>
    <s v="27.03.2025"/>
    <x v="23"/>
    <s v="13.07.2026"/>
    <n v="29"/>
    <x v="0"/>
  </r>
  <r>
    <s v="BOOKING"/>
    <n v="2"/>
    <n v="0"/>
    <n v="0"/>
    <n v="10702"/>
    <s v="5713184210"/>
    <s v="13 Jun 2026"/>
    <s v="13"/>
    <s v="Jun"/>
    <s v="15 Jun 2026"/>
    <s v="15"/>
    <s v="Jun"/>
    <n v="2"/>
    <n v="2"/>
    <n v="0"/>
    <n v="0"/>
    <s v="BOOKING"/>
    <x v="4"/>
    <n v="2"/>
    <n v="2"/>
    <n v="694.58880091743117"/>
    <n v="347.29440045871559"/>
    <s v="Romania"/>
    <s v="27 Mar 2026 10:26"/>
    <s v="27 Mar 2026"/>
    <s v="Mar"/>
    <n v="0"/>
    <n v="2"/>
    <n v="0"/>
    <n v="0"/>
    <n v="0"/>
    <n v="2"/>
    <n v="0"/>
    <s v="27.03.2025"/>
    <x v="23"/>
    <s v="13.06.2026"/>
    <n v="24"/>
    <x v="0"/>
  </r>
  <r>
    <s v="BOOKING"/>
    <n v="0"/>
    <n v="3"/>
    <n v="0"/>
    <n v="10703"/>
    <s v="6174250105"/>
    <s v="29 Aug 2026"/>
    <s v="29"/>
    <s v="Aug"/>
    <s v="01 Sep 2026"/>
    <s v="01"/>
    <s v="Sep"/>
    <n v="3"/>
    <n v="-28"/>
    <n v="2"/>
    <n v="0"/>
    <s v="BOOKING"/>
    <x v="3"/>
    <n v="2"/>
    <n v="1"/>
    <n v="1238.3095409174309"/>
    <n v="412.76984697247701"/>
    <s v="Romania"/>
    <s v="27 Mar 2026 10:50"/>
    <s v="27 Mar 2026"/>
    <s v="Mar"/>
    <n v="0"/>
    <n v="0"/>
    <n v="0"/>
    <n v="2"/>
    <n v="0"/>
    <n v="2"/>
    <n v="-1"/>
    <s v="27.03.2025"/>
    <x v="23"/>
    <s v="29.08.2026"/>
    <n v="35"/>
    <x v="0"/>
  </r>
  <r>
    <s v="INDIVIDUAL"/>
    <n v="3"/>
    <n v="0"/>
    <n v="0"/>
    <n v="10691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26"/>
    <n v="209.66856467889906"/>
    <m/>
    <s v="26 Mar 2026 11:16"/>
    <s v="26 Mar 2026"/>
    <s v="Mar"/>
    <n v="3"/>
    <n v="0"/>
    <n v="0"/>
    <n v="0"/>
    <n v="0"/>
    <n v="3"/>
    <n v="0"/>
    <s v="26.03.2025"/>
    <x v="23"/>
    <s v="14.05.2026"/>
    <n v="20"/>
    <x v="0"/>
  </r>
  <r>
    <s v="TO"/>
    <n v="0"/>
    <n v="5"/>
    <n v="1"/>
    <n v="10704"/>
    <s v="63042"/>
    <s v="24 Aug 2026"/>
    <s v="24"/>
    <s v="Aug"/>
    <s v="30 Aug 2026"/>
    <s v="30"/>
    <s v="Aug"/>
    <n v="6"/>
    <n v="6"/>
    <n v="0"/>
    <n v="0"/>
    <s v="КЛУБ МАГЕЛАН - ООД"/>
    <x v="6"/>
    <n v="2"/>
    <n v="1"/>
    <n v="1808.5951176000001"/>
    <n v="301.43251960000003"/>
    <s v="Romania"/>
    <s v="27 Mar 2026 11:21"/>
    <s v="27 Mar 2026"/>
    <s v="Mar"/>
    <n v="0"/>
    <n v="0"/>
    <n v="0"/>
    <n v="6"/>
    <n v="0"/>
    <n v="6"/>
    <n v="0"/>
    <s v="27.03.2025"/>
    <x v="23"/>
    <s v="24.08.2026"/>
    <n v="35"/>
    <x v="0"/>
  </r>
  <r>
    <s v="TO"/>
    <n v="0"/>
    <n v="0"/>
    <n v="6"/>
    <n v="10705"/>
    <s v="0276"/>
    <s v="20 Jul 2026"/>
    <s v="20"/>
    <s v="Jul"/>
    <s v="26 Jul 2026"/>
    <s v="26"/>
    <s v="Jul"/>
    <n v="6"/>
    <n v="6"/>
    <n v="0"/>
    <n v="0"/>
    <s v="КЛУБ МАГЕЛАН - ООД"/>
    <x v="6"/>
    <n v="2"/>
    <n v="2"/>
    <n v="2503.071234"/>
    <n v="417.178539"/>
    <s v="Romania"/>
    <s v="27 Mar 2026 11:21"/>
    <s v="27 Mar 2026"/>
    <s v="Mar"/>
    <n v="0"/>
    <n v="0"/>
    <n v="6"/>
    <n v="0"/>
    <n v="0"/>
    <n v="6"/>
    <n v="0"/>
    <s v="27.03.2025"/>
    <x v="23"/>
    <s v="20.07.2026"/>
    <n v="30"/>
    <x v="0"/>
  </r>
  <r>
    <s v="INDIVIDUAL"/>
    <n v="3"/>
    <n v="0"/>
    <n v="0"/>
    <n v="10706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26"/>
    <n v="209.66856467889906"/>
    <m/>
    <s v="27 Mar 2026 11:25"/>
    <s v="27 Mar 2026"/>
    <s v="Mar"/>
    <n v="3"/>
    <n v="0"/>
    <n v="0"/>
    <n v="0"/>
    <n v="0"/>
    <n v="3"/>
    <n v="0"/>
    <s v="27.03.2025"/>
    <x v="23"/>
    <s v="14.05.2026"/>
    <n v="20"/>
    <x v="0"/>
  </r>
  <r>
    <s v="INDIVIDUAL"/>
    <n v="0"/>
    <n v="3"/>
    <n v="0"/>
    <n v="10707"/>
    <s v="14052026"/>
    <s v="14 Mar 2026"/>
    <s v="14"/>
    <s v="Mar"/>
    <s v="17 Mar 2026"/>
    <s v="17"/>
    <s v="Mar"/>
    <n v="3"/>
    <n v="3"/>
    <n v="0"/>
    <n v="0"/>
    <s v="INDIVIDUAL"/>
    <x v="3"/>
    <n v="1"/>
    <n v="0"/>
    <n v="629.00569403669726"/>
    <n v="209.66856467889906"/>
    <m/>
    <s v="27 Mar 2026 11:34"/>
    <s v="27 Mar 2026"/>
    <s v="Mar"/>
    <n v="0"/>
    <n v="0"/>
    <n v="0"/>
    <n v="0"/>
    <n v="0"/>
    <n v="0"/>
    <n v="-3"/>
    <s v="27.03.2025"/>
    <x v="23"/>
    <s v="14.03.2026"/>
    <n v="11"/>
    <x v="0"/>
  </r>
  <r>
    <s v="TO"/>
    <n v="0"/>
    <n v="4"/>
    <n v="0"/>
    <n v="10836"/>
    <s v="1254714.199742"/>
    <s v="01 Jul 2026"/>
    <s v="01"/>
    <s v="Jul"/>
    <s v="05 Jul 2026"/>
    <s v="05"/>
    <s v="Jul"/>
    <n v="4"/>
    <n v="4"/>
    <n v="0"/>
    <n v="0"/>
    <s v="СЛР-ХОЛИДЕЙ-СЪРВИС ЕООД"/>
    <x v="6"/>
    <n v="2"/>
    <n v="2"/>
    <n v="2009.6544415999999"/>
    <n v="502.41361039999998"/>
    <s v="Romania"/>
    <s v="02 Apr 2026 15:22"/>
    <s v="02 Apr 2026"/>
    <s v="Apr"/>
    <n v="0"/>
    <n v="0"/>
    <n v="4"/>
    <n v="0"/>
    <n v="0"/>
    <n v="4"/>
    <n v="0"/>
    <s v="02.04.2025"/>
    <x v="24"/>
    <s v="01.07.2026"/>
    <n v="27"/>
    <x v="0"/>
  </r>
  <r>
    <s v="TOPOLA SKIES"/>
    <n v="0"/>
    <n v="0"/>
    <n v="6"/>
    <n v="10798"/>
    <s v="508502"/>
    <s v="30 Jul 2026"/>
    <s v="30"/>
    <s v="Jul"/>
    <s v="05 Aug 2026"/>
    <s v="05"/>
    <s v="Aug"/>
    <n v="6"/>
    <n v="-25"/>
    <n v="1"/>
    <n v="4"/>
    <s v="TOPOLA SKIES"/>
    <x v="0"/>
    <n v="2"/>
    <n v="2"/>
    <n v="3391.3015596330274"/>
    <n v="565.21692660550457"/>
    <m/>
    <s v="31 Mar 2026 16:33"/>
    <s v="31 Mar 2026"/>
    <s v="Mar"/>
    <n v="0"/>
    <n v="0"/>
    <n v="1"/>
    <n v="4"/>
    <n v="0"/>
    <n v="5"/>
    <n v="-1"/>
    <s v="31.03.2025"/>
    <x v="24"/>
    <s v="30.07.2026"/>
    <n v="31"/>
    <x v="0"/>
  </r>
  <r>
    <s v="TO"/>
    <n v="0"/>
    <n v="0"/>
    <n v="5"/>
    <n v="10847"/>
    <s v="8761"/>
    <s v="18 Aug 2026"/>
    <s v="18"/>
    <s v="Aug"/>
    <s v="23 Aug 2026"/>
    <s v="23"/>
    <s v="Aug"/>
    <n v="5"/>
    <n v="5"/>
    <n v="0"/>
    <n v="0"/>
    <s v="ТЕДИ - КАМ - ЕООД"/>
    <x v="1"/>
    <n v="2"/>
    <n v="3"/>
    <n v="3229.8576619999999"/>
    <n v="645.9715324"/>
    <s v="Israel"/>
    <s v="03 Apr 2026 13:07"/>
    <s v="03 Apr 2026"/>
    <s v="Apr"/>
    <n v="0"/>
    <n v="0"/>
    <n v="0"/>
    <n v="5"/>
    <n v="0"/>
    <n v="5"/>
    <n v="0"/>
    <s v="03.04.2025"/>
    <x v="24"/>
    <s v="18.08.2026"/>
    <n v="34"/>
    <x v="0"/>
  </r>
  <r>
    <s v="ITAKA"/>
    <n v="0"/>
    <n v="7"/>
    <n v="0"/>
    <n v="10837"/>
    <s v="13919979"/>
    <s v="23 Jun 2026"/>
    <s v="23"/>
    <s v="Jun"/>
    <s v="30 Jun 2026"/>
    <s v="30"/>
    <s v="Jun"/>
    <n v="7"/>
    <n v="7"/>
    <n v="0"/>
    <n v="0"/>
    <s v="NOWA ITAKA SPOLKA Z OGRANICZONA ODPOWIEDZIALNOSCIA"/>
    <x v="6"/>
    <n v="2"/>
    <n v="0"/>
    <n v="1631.0253118999999"/>
    <n v="233.00361598571428"/>
    <s v="Poland"/>
    <s v="03 Apr 2026 12:03"/>
    <s v="02 Apr 2026"/>
    <s v="Apr"/>
    <n v="0"/>
    <n v="7"/>
    <n v="0"/>
    <n v="0"/>
    <n v="0"/>
    <n v="7"/>
    <n v="0"/>
    <s v="03.04.2025"/>
    <x v="24"/>
    <s v="23.06.2026"/>
    <n v="26"/>
    <x v="0"/>
  </r>
  <r>
    <s v="TO"/>
    <n v="0"/>
    <n v="6"/>
    <n v="0"/>
    <n v="10857"/>
    <s v="NT323226"/>
    <s v="29 Jun 2026"/>
    <s v="29"/>
    <s v="Jun"/>
    <s v="05 Jul 2026"/>
    <s v="05"/>
    <s v="Jul"/>
    <n v="6"/>
    <n v="-24"/>
    <n v="2"/>
    <n v="4"/>
    <s v="НОВОТОН - ЕООД"/>
    <x v="6"/>
    <n v="3"/>
    <n v="1"/>
    <n v="2604.4614612"/>
    <n v="434.07691019999999"/>
    <s v="Romania"/>
    <s v="03 Apr 2026 15:15"/>
    <s v="03 Apr 2026"/>
    <s v="Apr"/>
    <n v="0"/>
    <n v="2"/>
    <n v="4"/>
    <n v="0"/>
    <n v="0"/>
    <n v="6"/>
    <n v="0"/>
    <s v="03.04.2025"/>
    <x v="24"/>
    <s v="29.06.2026"/>
    <n v="27"/>
    <x v="0"/>
  </r>
  <r>
    <s v="BOOKING"/>
    <n v="0"/>
    <n v="0"/>
    <n v="4"/>
    <n v="10858"/>
    <s v="6397444677"/>
    <s v="19 Jul 2026"/>
    <s v="19"/>
    <s v="Jul"/>
    <s v="23 Jul 2026"/>
    <s v="23"/>
    <s v="Jul"/>
    <n v="4"/>
    <n v="4"/>
    <n v="0"/>
    <n v="0"/>
    <s v="BOOKING"/>
    <x v="6"/>
    <n v="2"/>
    <n v="2"/>
    <n v="2648.4450275229356"/>
    <n v="662.11125688073389"/>
    <m/>
    <s v="03 Apr 2026 16:56"/>
    <s v="03 Apr 2026"/>
    <s v="Apr"/>
    <n v="0"/>
    <n v="0"/>
    <n v="4"/>
    <n v="0"/>
    <n v="0"/>
    <n v="4"/>
    <n v="0"/>
    <s v="03.04.2025"/>
    <x v="24"/>
    <s v="19.07.2026"/>
    <n v="30"/>
    <x v="1"/>
  </r>
  <r>
    <s v="TO"/>
    <n v="0"/>
    <n v="0"/>
    <n v="5"/>
    <n v="10859"/>
    <s v="NT323243"/>
    <s v="29 Jul 2026"/>
    <s v="29"/>
    <s v="Jul"/>
    <s v="03 Aug 2026"/>
    <s v="03"/>
    <s v="Aug"/>
    <n v="5"/>
    <n v="-26"/>
    <n v="2"/>
    <n v="2"/>
    <s v="НОВОТОН - ЕООД"/>
    <x v="6"/>
    <n v="2"/>
    <n v="0"/>
    <n v="0"/>
    <n v="0"/>
    <s v="Romania"/>
    <s v="03 Apr 2026 17:58"/>
    <s v="03 Apr 2026"/>
    <s v="Apr"/>
    <n v="0"/>
    <n v="0"/>
    <n v="2"/>
    <n v="2"/>
    <n v="0"/>
    <n v="4"/>
    <n v="-1"/>
    <s v="03.04.2025"/>
    <x v="24"/>
    <s v="29.07.2026"/>
    <n v="31"/>
    <x v="1"/>
  </r>
  <r>
    <s v="TO"/>
    <n v="0"/>
    <n v="0"/>
    <n v="5"/>
    <n v="10860"/>
    <s v="NT323241"/>
    <s v="29 Jul 2026"/>
    <s v="29"/>
    <s v="Jul"/>
    <s v="03 Aug 2026"/>
    <s v="03"/>
    <s v="Aug"/>
    <n v="5"/>
    <n v="-26"/>
    <n v="2"/>
    <n v="2"/>
    <s v="НОВОТОН - ЕООД"/>
    <x v="6"/>
    <n v="2"/>
    <n v="0"/>
    <n v="0"/>
    <n v="0"/>
    <s v="Romania"/>
    <s v="03 Apr 2026 17:58"/>
    <s v="03 Apr 2026"/>
    <s v="Apr"/>
    <n v="0"/>
    <n v="0"/>
    <n v="2"/>
    <n v="2"/>
    <n v="0"/>
    <n v="4"/>
    <n v="-1"/>
    <s v="03.04.2025"/>
    <x v="24"/>
    <s v="29.07.2026"/>
    <n v="31"/>
    <x v="1"/>
  </r>
  <r>
    <s v="TO"/>
    <n v="0"/>
    <n v="0"/>
    <n v="5"/>
    <n v="10861"/>
    <s v="NT323242"/>
    <s v="29 Jul 2026"/>
    <s v="29"/>
    <s v="Jul"/>
    <s v="03 Aug 2026"/>
    <s v="03"/>
    <s v="Aug"/>
    <n v="5"/>
    <n v="-26"/>
    <n v="2"/>
    <n v="2"/>
    <s v="НОВОТОН - ЕООД"/>
    <x v="6"/>
    <n v="2"/>
    <n v="0"/>
    <n v="0"/>
    <n v="0"/>
    <s v="Romania"/>
    <s v="03 Apr 2026 17:58"/>
    <s v="03 Apr 2026"/>
    <s v="Apr"/>
    <n v="0"/>
    <n v="0"/>
    <n v="2"/>
    <n v="2"/>
    <n v="0"/>
    <n v="4"/>
    <n v="-1"/>
    <s v="03.04.2025"/>
    <x v="24"/>
    <s v="29.07.2026"/>
    <n v="31"/>
    <x v="1"/>
  </r>
  <r>
    <s v="TO"/>
    <n v="0"/>
    <n v="0"/>
    <n v="5"/>
    <n v="10862"/>
    <s v="NT323244"/>
    <s v="29 Jul 2026"/>
    <s v="29"/>
    <s v="Jul"/>
    <s v="03 Aug 2026"/>
    <s v="03"/>
    <s v="Aug"/>
    <n v="5"/>
    <n v="-26"/>
    <n v="2"/>
    <n v="2"/>
    <s v="НОВОТОН - ЕООД"/>
    <x v="6"/>
    <n v="2"/>
    <n v="1"/>
    <n v="0"/>
    <n v="0"/>
    <s v="Romania"/>
    <s v="03 Apr 2026 18:02"/>
    <s v="03 Apr 2026"/>
    <s v="Apr"/>
    <n v="0"/>
    <n v="0"/>
    <n v="2"/>
    <n v="2"/>
    <n v="0"/>
    <n v="4"/>
    <n v="-1"/>
    <s v="03.04.2025"/>
    <x v="24"/>
    <s v="29.07.2026"/>
    <n v="31"/>
    <x v="1"/>
  </r>
  <r>
    <s v="BOOKING"/>
    <n v="7"/>
    <n v="-1"/>
    <n v="0"/>
    <n v="10746"/>
    <s v="5910745719"/>
    <s v="08 Jun 2026"/>
    <s v="08"/>
    <s v="Jun"/>
    <s v="14 Jun 2026"/>
    <s v="14"/>
    <s v="Jun"/>
    <n v="6"/>
    <n v="6"/>
    <n v="0"/>
    <n v="0"/>
    <s v="BOOKING"/>
    <x v="3"/>
    <n v="2"/>
    <n v="1"/>
    <n v="1543.5266812844036"/>
    <n v="257.25444688073389"/>
    <s v="Romania"/>
    <s v="30 Mar 2026 00:14"/>
    <s v="29 Mar 2026"/>
    <s v="Mar"/>
    <n v="0"/>
    <n v="6"/>
    <n v="0"/>
    <n v="0"/>
    <n v="0"/>
    <n v="6"/>
    <n v="0"/>
    <s v="30.03.2025"/>
    <x v="24"/>
    <s v="08.06.2026"/>
    <n v="24"/>
    <x v="1"/>
  </r>
  <r>
    <s v="BOOKING"/>
    <n v="7"/>
    <n v="-1"/>
    <n v="0"/>
    <n v="10747"/>
    <s v="5910745152"/>
    <s v="08 Jun 2026"/>
    <s v="08"/>
    <s v="Jun"/>
    <s v="14 Jun 2026"/>
    <s v="14"/>
    <s v="Jun"/>
    <n v="6"/>
    <n v="6"/>
    <n v="0"/>
    <n v="0"/>
    <s v="BOOKING"/>
    <x v="7"/>
    <n v="4"/>
    <n v="1"/>
    <n v="3421.8771038532104"/>
    <n v="570.31285064220174"/>
    <s v="Romania"/>
    <s v="30 Mar 2026 00:20"/>
    <s v="29 Mar 2026"/>
    <s v="Mar"/>
    <n v="0"/>
    <n v="6"/>
    <n v="0"/>
    <n v="0"/>
    <n v="0"/>
    <n v="6"/>
    <n v="0"/>
    <s v="30.03.2025"/>
    <x v="24"/>
    <s v="08.06.2026"/>
    <n v="24"/>
    <x v="1"/>
  </r>
  <r>
    <s v="TO"/>
    <n v="0"/>
    <n v="2"/>
    <n v="0"/>
    <n v="10750"/>
    <s v="1253468.199285"/>
    <s v="19 Jun 2026"/>
    <s v="19"/>
    <s v="Jun"/>
    <s v="21 Jun 2026"/>
    <s v="21"/>
    <s v="Jun"/>
    <n v="2"/>
    <n v="2"/>
    <n v="0"/>
    <n v="0"/>
    <s v="СЛР-ХОЛИДЕЙ-СЪРВИС ЕООД"/>
    <x v="6"/>
    <n v="3"/>
    <n v="1"/>
    <n v="949.59458159999997"/>
    <n v="474.79729079999998"/>
    <s v="Romania"/>
    <s v="30 Mar 2026 10:03"/>
    <s v="28 Mar 2026"/>
    <s v="Mar"/>
    <n v="0"/>
    <n v="2"/>
    <n v="0"/>
    <n v="0"/>
    <n v="0"/>
    <n v="2"/>
    <n v="0"/>
    <s v="30.03.2025"/>
    <x v="24"/>
    <s v="19.06.2026"/>
    <n v="25"/>
    <x v="0"/>
  </r>
  <r>
    <s v="BOOKING"/>
    <n v="1"/>
    <n v="1"/>
    <n v="0"/>
    <n v="10751"/>
    <s v="5364742918"/>
    <s v="30 May 2026"/>
    <s v="30"/>
    <s v="May"/>
    <s v="01 Jun 2026"/>
    <s v="01"/>
    <s v="Jun"/>
    <n v="2"/>
    <n v="-29"/>
    <n v="1"/>
    <n v="0"/>
    <s v="BOOKING"/>
    <x v="6"/>
    <n v="2"/>
    <n v="0"/>
    <n v="494.16108440366969"/>
    <n v="247.08054220183485"/>
    <s v="Romania"/>
    <s v="30 Mar 2026 10:10"/>
    <s v="30 Mar 2026"/>
    <s v="Mar"/>
    <n v="1"/>
    <n v="0"/>
    <n v="0"/>
    <n v="0"/>
    <n v="0"/>
    <n v="1"/>
    <n v="-1"/>
    <s v="30.03.2025"/>
    <x v="24"/>
    <s v="30.05.2026"/>
    <n v="22"/>
    <x v="1"/>
  </r>
  <r>
    <s v="TO"/>
    <n v="0"/>
    <n v="5"/>
    <n v="0"/>
    <n v="10752"/>
    <s v="29068"/>
    <s v="06 Jul 2026"/>
    <s v="06"/>
    <s v="Jul"/>
    <s v="11 Jul 2026"/>
    <s v="11"/>
    <s v="Jul"/>
    <n v="5"/>
    <n v="5"/>
    <n v="0"/>
    <n v="0"/>
    <s v="КЛУБ МАГЕЛАН - ООД"/>
    <x v="3"/>
    <n v="2"/>
    <n v="2"/>
    <n v="2015.2872320000001"/>
    <n v="403.0574464"/>
    <s v="Romania"/>
    <s v="30 Mar 2026 10:43"/>
    <s v="29 Mar 2026"/>
    <s v="Mar"/>
    <n v="0"/>
    <n v="0"/>
    <n v="5"/>
    <n v="0"/>
    <n v="0"/>
    <n v="5"/>
    <n v="0"/>
    <s v="30.03.2025"/>
    <x v="24"/>
    <s v="06.07.2026"/>
    <n v="28"/>
    <x v="0"/>
  </r>
  <r>
    <s v="TO"/>
    <n v="0"/>
    <n v="0"/>
    <n v="5"/>
    <n v="10755"/>
    <s v="20179"/>
    <s v="20 Jul 2026"/>
    <s v="20"/>
    <s v="Jul"/>
    <s v="25 Jul 2026"/>
    <s v="25"/>
    <s v="Jul"/>
    <n v="5"/>
    <n v="5"/>
    <n v="0"/>
    <n v="0"/>
    <s v="КЛУБ МАГЕЛАН - ООД"/>
    <x v="6"/>
    <n v="1"/>
    <n v="0"/>
    <n v="1168.1194674999999"/>
    <n v="233.62389349999998"/>
    <s v="Romania"/>
    <s v="30 Mar 2026 10:47"/>
    <s v="30 Mar 2026"/>
    <s v="Mar"/>
    <n v="0"/>
    <n v="0"/>
    <n v="5"/>
    <n v="0"/>
    <n v="0"/>
    <n v="5"/>
    <n v="0"/>
    <s v="30.03.2025"/>
    <x v="24"/>
    <s v="20.07.2026"/>
    <n v="30"/>
    <x v="0"/>
  </r>
  <r>
    <s v="TO"/>
    <n v="0"/>
    <n v="5"/>
    <n v="0"/>
    <n v="10756"/>
    <s v="NT322820"/>
    <s v="22 Jun 2026"/>
    <s v="22"/>
    <s v="Jun"/>
    <s v="27 Jun 2026"/>
    <s v="27"/>
    <s v="Jun"/>
    <n v="5"/>
    <n v="5"/>
    <n v="0"/>
    <n v="0"/>
    <s v="НОВОТОН - ЕООД"/>
    <x v="3"/>
    <n v="2"/>
    <n v="2"/>
    <n v="1793.2809686999999"/>
    <n v="358.65619373999999"/>
    <s v="Romania"/>
    <s v="30 Mar 2026 10:55"/>
    <s v="30 Mar 2026"/>
    <s v="Mar"/>
    <n v="0"/>
    <n v="5"/>
    <n v="0"/>
    <n v="0"/>
    <n v="0"/>
    <n v="5"/>
    <n v="0"/>
    <s v="30.03.2025"/>
    <x v="24"/>
    <s v="22.06.2026"/>
    <n v="26"/>
    <x v="0"/>
  </r>
  <r>
    <s v="TO"/>
    <n v="0"/>
    <n v="5"/>
    <n v="0"/>
    <n v="10757"/>
    <s v="NT322822"/>
    <s v="22 Jun 2026"/>
    <s v="22"/>
    <s v="Jun"/>
    <s v="27 Jun 2026"/>
    <s v="27"/>
    <s v="Jun"/>
    <n v="5"/>
    <n v="5"/>
    <n v="0"/>
    <n v="0"/>
    <s v="НОВОТОН - ЕООД"/>
    <x v="6"/>
    <n v="2"/>
    <n v="0"/>
    <n v="1394.1547406"/>
    <n v="278.83094812000002"/>
    <s v="Romania"/>
    <s v="30 Mar 2026 10:55"/>
    <s v="30 Mar 2026"/>
    <s v="Mar"/>
    <n v="0"/>
    <n v="5"/>
    <n v="0"/>
    <n v="0"/>
    <n v="0"/>
    <n v="5"/>
    <n v="0"/>
    <s v="30.03.2025"/>
    <x v="24"/>
    <s v="22.06.2026"/>
    <n v="26"/>
    <x v="0"/>
  </r>
  <r>
    <s v="TO"/>
    <n v="0"/>
    <n v="5"/>
    <n v="0"/>
    <n v="10762"/>
    <s v="2334567"/>
    <s v="02 Jul 2026"/>
    <s v="02"/>
    <s v="Jul"/>
    <s v="07 Jul 2026"/>
    <s v="07"/>
    <s v="Jul"/>
    <n v="5"/>
    <n v="5"/>
    <n v="0"/>
    <n v="0"/>
    <s v="ТУРИСТИЧЕСКА АГЕНЦИЯ СОЛВЕКС - ЕООД"/>
    <x v="1"/>
    <n v="3"/>
    <n v="2"/>
    <n v="0"/>
    <n v="0"/>
    <m/>
    <s v="30 Mar 2026 12:09"/>
    <s v="30 Mar 2026"/>
    <s v="Mar"/>
    <n v="0"/>
    <n v="0"/>
    <n v="5"/>
    <n v="0"/>
    <n v="0"/>
    <n v="5"/>
    <n v="0"/>
    <s v="30.03.2025"/>
    <x v="24"/>
    <s v="02.07.2026"/>
    <n v="27"/>
    <x v="1"/>
  </r>
  <r>
    <s v="TO"/>
    <n v="0"/>
    <n v="3"/>
    <n v="0"/>
    <n v="10758"/>
    <s v="1253752.199325"/>
    <s v="02 Jul 2026"/>
    <s v="02"/>
    <s v="Jul"/>
    <s v="05 Jul 2026"/>
    <s v="05"/>
    <s v="Jul"/>
    <n v="3"/>
    <n v="3"/>
    <n v="0"/>
    <n v="0"/>
    <s v="СЛР-ХОЛИДЕЙ-СЪРВИС ЕООД"/>
    <x v="3"/>
    <n v="2"/>
    <n v="1"/>
    <n v="1238.0403899999999"/>
    <n v="412.68012999999996"/>
    <s v="Romania"/>
    <s v="30 Mar 2026 12:06"/>
    <s v="30 Mar 2026"/>
    <s v="Mar"/>
    <n v="0"/>
    <n v="0"/>
    <n v="3"/>
    <n v="0"/>
    <n v="0"/>
    <n v="3"/>
    <n v="0"/>
    <s v="30.03.2025"/>
    <x v="24"/>
    <s v="02.07.2026"/>
    <n v="27"/>
    <x v="0"/>
  </r>
  <r>
    <s v="ITAKA"/>
    <n v="0"/>
    <n v="0"/>
    <n v="7"/>
    <n v="10759"/>
    <s v="13906296"/>
    <s v="17 Jul 2026"/>
    <s v="17"/>
    <s v="Jul"/>
    <s v="24 Jul 2026"/>
    <s v="24"/>
    <s v="Jul"/>
    <n v="7"/>
    <n v="7"/>
    <n v="0"/>
    <n v="0"/>
    <s v="NOWA ITAKA SPOLKA Z OGRANICZONA ODPOWIEDZIALNOSCIA"/>
    <x v="3"/>
    <n v="1"/>
    <n v="1"/>
    <n v="1808.6929091"/>
    <n v="258.38470130000002"/>
    <s v="Poland"/>
    <s v="30 Mar 2026 12:09"/>
    <s v="28 Mar 2026"/>
    <s v="Mar"/>
    <n v="0"/>
    <n v="0"/>
    <n v="7"/>
    <n v="0"/>
    <n v="0"/>
    <n v="7"/>
    <n v="0"/>
    <s v="30.03.2025"/>
    <x v="24"/>
    <s v="17.07.2026"/>
    <n v="29"/>
    <x v="0"/>
  </r>
  <r>
    <s v="ITAKA"/>
    <n v="0"/>
    <n v="0"/>
    <n v="7"/>
    <n v="10760"/>
    <s v="13906296"/>
    <s v="17 Jul 2026"/>
    <s v="17"/>
    <s v="Jul"/>
    <s v="24 Jul 2026"/>
    <s v="24"/>
    <s v="Jul"/>
    <n v="7"/>
    <n v="7"/>
    <n v="0"/>
    <n v="0"/>
    <s v="NOWA ITAKA SPOLKA Z OGRANICZONA ODPOWIEDZIALNOSCIA"/>
    <x v="3"/>
    <n v="1"/>
    <n v="1"/>
    <n v="1808.6929091"/>
    <n v="258.38470130000002"/>
    <s v="Poland"/>
    <s v="30 Mar 2026 12:09"/>
    <s v="28 Mar 2026"/>
    <s v="Mar"/>
    <n v="0"/>
    <n v="0"/>
    <n v="7"/>
    <n v="0"/>
    <n v="0"/>
    <n v="7"/>
    <n v="0"/>
    <s v="30.03.2025"/>
    <x v="24"/>
    <s v="17.07.2026"/>
    <n v="29"/>
    <x v="0"/>
  </r>
  <r>
    <s v="TO"/>
    <n v="0"/>
    <n v="0"/>
    <n v="5"/>
    <n v="10763"/>
    <s v="1253764.199329"/>
    <s v="16 Aug 2026"/>
    <s v="16"/>
    <s v="Aug"/>
    <s v="21 Aug 2026"/>
    <s v="21"/>
    <s v="Aug"/>
    <n v="5"/>
    <n v="5"/>
    <n v="0"/>
    <n v="0"/>
    <s v="СЛР-ХОЛИДЕЙ-СЪРВИС ЕООД"/>
    <x v="0"/>
    <n v="2"/>
    <n v="1"/>
    <n v="1884.0510389999999"/>
    <n v="376.8102078"/>
    <s v="Romania"/>
    <s v="30 Mar 2026 12:27"/>
    <s v="30 Mar 2026"/>
    <s v="Mar"/>
    <n v="0"/>
    <n v="0"/>
    <n v="0"/>
    <n v="5"/>
    <n v="0"/>
    <n v="5"/>
    <n v="0"/>
    <s v="30.03.2025"/>
    <x v="24"/>
    <s v="16.08.2026"/>
    <n v="34"/>
    <x v="0"/>
  </r>
  <r>
    <s v="BOOKING"/>
    <n v="1"/>
    <n v="1"/>
    <n v="0"/>
    <n v="10764"/>
    <s v="5824690370"/>
    <s v="30 May 2026"/>
    <s v="30"/>
    <s v="May"/>
    <s v="01 Jun 2026"/>
    <s v="01"/>
    <s v="Jun"/>
    <n v="2"/>
    <n v="-29"/>
    <n v="1"/>
    <n v="0"/>
    <s v="BOOKING"/>
    <x v="4"/>
    <n v="2"/>
    <n v="1"/>
    <n v="514.50889376146779"/>
    <n v="257.25444688073389"/>
    <s v="Romania"/>
    <s v="30 Mar 2026 13:26"/>
    <s v="30 Mar 2026"/>
    <s v="Mar"/>
    <n v="1"/>
    <n v="0"/>
    <n v="0"/>
    <n v="0"/>
    <n v="0"/>
    <n v="1"/>
    <n v="-1"/>
    <s v="30.03.2025"/>
    <x v="24"/>
    <s v="30.05.2026"/>
    <n v="22"/>
    <x v="1"/>
  </r>
  <r>
    <s v="TO"/>
    <n v="0"/>
    <n v="2"/>
    <n v="1"/>
    <n v="10766"/>
    <s v="103186"/>
    <s v="09 Jul 2026"/>
    <s v="09"/>
    <s v="Jul"/>
    <s v="12 Jul 2026"/>
    <s v="12"/>
    <s v="Jul"/>
    <n v="3"/>
    <n v="3"/>
    <n v="0"/>
    <n v="0"/>
    <s v="ДЕСТИНЕЙШЪН ТУРИСТИК СЪРВИСИС - ЕООД"/>
    <x v="6"/>
    <n v="2"/>
    <n v="1"/>
    <n v="1334.9713247999998"/>
    <n v="444.99044159999994"/>
    <m/>
    <s v="30 Mar 2026 13:32"/>
    <s v="30 Mar 2026"/>
    <s v="Mar"/>
    <n v="0"/>
    <n v="0"/>
    <n v="3"/>
    <n v="0"/>
    <n v="0"/>
    <n v="3"/>
    <n v="0"/>
    <s v="30.03.2025"/>
    <x v="24"/>
    <s v="09.07.2026"/>
    <n v="28"/>
    <x v="0"/>
  </r>
  <r>
    <s v="TO"/>
    <n v="0"/>
    <n v="2"/>
    <n v="1"/>
    <n v="10765"/>
    <s v="103185"/>
    <s v="09 Jul 2026"/>
    <s v="09"/>
    <s v="Jul"/>
    <s v="12 Jul 2026"/>
    <s v="12"/>
    <s v="Jul"/>
    <n v="3"/>
    <n v="3"/>
    <n v="0"/>
    <n v="0"/>
    <s v="ДЕСТИНЕЙШЪН ТУРИСТИК СЪРВИСИС - ЕООД"/>
    <x v="1"/>
    <n v="4"/>
    <n v="0"/>
    <n v="2422.3345715999999"/>
    <n v="807.4448572"/>
    <m/>
    <s v="30 Mar 2026 13:32"/>
    <s v="30 Mar 2026"/>
    <s v="Mar"/>
    <n v="0"/>
    <n v="0"/>
    <n v="3"/>
    <n v="0"/>
    <n v="0"/>
    <n v="3"/>
    <n v="0"/>
    <s v="30.03.2025"/>
    <x v="24"/>
    <s v="09.07.2026"/>
    <n v="28"/>
    <x v="0"/>
  </r>
  <r>
    <s v="TO"/>
    <n v="0"/>
    <n v="7"/>
    <n v="0"/>
    <n v="10770"/>
    <s v="1253868.199343"/>
    <s v="29 Aug 2026"/>
    <s v="29"/>
    <s v="Aug"/>
    <s v="05 Sep 2026"/>
    <s v="05"/>
    <s v="Sep"/>
    <n v="7"/>
    <n v="-24"/>
    <n v="2"/>
    <n v="4"/>
    <s v="СЛР-ХОЛИДЕЙ-СЪРВИС ЕООД"/>
    <x v="4"/>
    <n v="2"/>
    <n v="2"/>
    <n v="2425.8550655999998"/>
    <n v="346.55072365714284"/>
    <s v="Romania"/>
    <s v="30 Mar 2026 14:47"/>
    <s v="30 Mar 2026"/>
    <s v="Mar"/>
    <n v="0"/>
    <n v="0"/>
    <n v="0"/>
    <n v="2"/>
    <n v="4"/>
    <n v="6"/>
    <n v="-1"/>
    <s v="30.03.2025"/>
    <x v="24"/>
    <s v="29.08.2026"/>
    <n v="35"/>
    <x v="0"/>
  </r>
  <r>
    <s v="TOPOLA SKIES"/>
    <n v="0"/>
    <n v="5"/>
    <n v="0"/>
    <n v="10863"/>
    <s v="511909"/>
    <s v="29 Jun 2026"/>
    <s v="29"/>
    <s v="Jun"/>
    <s v="04 Jul 2026"/>
    <s v="04"/>
    <s v="Jul"/>
    <n v="5"/>
    <n v="-25"/>
    <n v="2"/>
    <n v="3"/>
    <s v="TOPOLA SKIES"/>
    <x v="4"/>
    <n v="2"/>
    <n v="1"/>
    <n v="1980.9507522935778"/>
    <n v="396.19015045871555"/>
    <m/>
    <s v="04 Apr 2026 19:28"/>
    <s v="04 Apr 2026"/>
    <s v="Apr"/>
    <n v="0"/>
    <n v="2"/>
    <n v="3"/>
    <n v="0"/>
    <n v="0"/>
    <n v="5"/>
    <n v="0"/>
    <s v="04.04.2025"/>
    <x v="24"/>
    <s v="29.06.2026"/>
    <n v="27"/>
    <x v="1"/>
  </r>
  <r>
    <s v="TO"/>
    <n v="0"/>
    <n v="0"/>
    <n v="7"/>
    <n v="10864"/>
    <s v="2335464"/>
    <s v="20 Jul 2026"/>
    <s v="20"/>
    <s v="Jul"/>
    <s v="27 Jul 2026"/>
    <s v="27"/>
    <s v="Jul"/>
    <n v="7"/>
    <n v="7"/>
    <n v="0"/>
    <n v="0"/>
    <s v="ТУРИСТИЧЕСКА АГЕНЦИЯ СОЛВЕКС - ЕООД"/>
    <x v="3"/>
    <n v="2"/>
    <n v="0"/>
    <n v="2552.2408002000002"/>
    <n v="364.60582860000005"/>
    <s v="Romania"/>
    <s v="04 Apr 2026 19:30"/>
    <s v="04 Apr 2026"/>
    <s v="Apr"/>
    <n v="0"/>
    <n v="0"/>
    <n v="7"/>
    <n v="0"/>
    <n v="0"/>
    <n v="7"/>
    <n v="0"/>
    <s v="04.04.2025"/>
    <x v="24"/>
    <s v="20.07.2026"/>
    <n v="30"/>
    <x v="0"/>
  </r>
  <r>
    <s v="BOOKING"/>
    <n v="0"/>
    <n v="0"/>
    <n v="4"/>
    <n v="10865"/>
    <s v="5065320919"/>
    <s v="10 Aug 2026"/>
    <s v="10"/>
    <s v="Aug"/>
    <s v="14 Aug 2026"/>
    <s v="14"/>
    <s v="Aug"/>
    <n v="4"/>
    <n v="4"/>
    <n v="0"/>
    <n v="0"/>
    <s v="BOOKING"/>
    <x v="4"/>
    <n v="3"/>
    <n v="1"/>
    <n v="2637.1048022018344"/>
    <n v="659.27620055045861"/>
    <s v="Romania"/>
    <s v="04 Apr 2026 21:48"/>
    <s v="04 Apr 2026"/>
    <s v="Apr"/>
    <n v="0"/>
    <n v="0"/>
    <n v="0"/>
    <n v="4"/>
    <n v="0"/>
    <n v="4"/>
    <n v="0"/>
    <s v="04.04.2025"/>
    <x v="24"/>
    <s v="10.08.2026"/>
    <n v="33"/>
    <x v="0"/>
  </r>
  <r>
    <s v="INDIVIDUAL"/>
    <n v="0"/>
    <n v="5"/>
    <n v="2"/>
    <n v="10772"/>
    <s v="30032026"/>
    <s v="06 Jul 2026"/>
    <s v="06"/>
    <s v="Jul"/>
    <s v="13 Jul 2026"/>
    <s v="13"/>
    <s v="Jul"/>
    <n v="7"/>
    <n v="7"/>
    <n v="0"/>
    <n v="0"/>
    <s v="INDIVIDUAL"/>
    <x v="2"/>
    <n v="2"/>
    <n v="1"/>
    <n v="2797.8237866972472"/>
    <n v="399.6891123853211"/>
    <m/>
    <s v="30 Mar 2026 15:54"/>
    <s v="30 Mar 2026"/>
    <s v="Mar"/>
    <n v="0"/>
    <n v="0"/>
    <n v="7"/>
    <n v="0"/>
    <n v="0"/>
    <n v="7"/>
    <n v="0"/>
    <s v="30.03.2025"/>
    <x v="24"/>
    <s v="06.07.2026"/>
    <n v="28"/>
    <x v="0"/>
  </r>
  <r>
    <s v="BOOKING"/>
    <n v="0"/>
    <n v="3"/>
    <n v="1"/>
    <n v="10866"/>
    <s v="6520452604"/>
    <s v="24 Aug 2026"/>
    <s v="24"/>
    <s v="Aug"/>
    <s v="28 Aug 2026"/>
    <s v="28"/>
    <s v="Aug"/>
    <n v="4"/>
    <n v="4"/>
    <n v="0"/>
    <n v="0"/>
    <s v="BOOKING"/>
    <x v="3"/>
    <n v="2"/>
    <n v="2"/>
    <n v="2209.1907302752293"/>
    <n v="552.29768256880732"/>
    <s v="Romania"/>
    <s v="05 Apr 2026 10:22"/>
    <s v="05 Apr 2026"/>
    <s v="Apr"/>
    <n v="0"/>
    <n v="0"/>
    <n v="0"/>
    <n v="4"/>
    <n v="0"/>
    <n v="4"/>
    <n v="0"/>
    <s v="05.04.2025"/>
    <x v="24"/>
    <s v="24.08.2026"/>
    <n v="35"/>
    <x v="0"/>
  </r>
  <r>
    <s v="BOOKING"/>
    <n v="2"/>
    <n v="1"/>
    <n v="0"/>
    <n v="10867"/>
    <s v="6461557671"/>
    <s v="29 May 2026"/>
    <s v="29"/>
    <s v="May"/>
    <s v="01 Jun 2026"/>
    <s v="01"/>
    <s v="Jun"/>
    <n v="3"/>
    <n v="-28"/>
    <n v="2"/>
    <n v="0"/>
    <s v="BOOKING"/>
    <x v="4"/>
    <n v="2"/>
    <n v="1"/>
    <n v="771.7633406422018"/>
    <n v="257.25444688073389"/>
    <m/>
    <s v="05 Apr 2026 12:46"/>
    <s v="05 Apr 2026"/>
    <s v="Apr"/>
    <n v="2"/>
    <n v="0"/>
    <n v="0"/>
    <n v="0"/>
    <n v="0"/>
    <n v="2"/>
    <n v="-1"/>
    <s v="05.04.2025"/>
    <x v="24"/>
    <s v="29.05.2026"/>
    <n v="22"/>
    <x v="1"/>
  </r>
  <r>
    <s v="BOOKING"/>
    <n v="2"/>
    <n v="1"/>
    <n v="0"/>
    <n v="10868"/>
    <s v="6461557671"/>
    <s v="29 May 2026"/>
    <s v="29"/>
    <s v="May"/>
    <s v="01 Jun 2026"/>
    <s v="01"/>
    <s v="Jun"/>
    <n v="3"/>
    <n v="-28"/>
    <n v="2"/>
    <n v="0"/>
    <s v="BOOKING"/>
    <x v="4"/>
    <n v="2"/>
    <n v="1"/>
    <n v="771.7633406422018"/>
    <n v="257.25444688073389"/>
    <m/>
    <s v="05 Apr 2026 12:46"/>
    <s v="05 Apr 2026"/>
    <s v="Apr"/>
    <n v="2"/>
    <n v="0"/>
    <n v="0"/>
    <n v="0"/>
    <n v="0"/>
    <n v="2"/>
    <n v="-1"/>
    <s v="05.04.2025"/>
    <x v="24"/>
    <s v="29.05.2026"/>
    <n v="22"/>
    <x v="1"/>
  </r>
  <r>
    <s v="BOOKING"/>
    <n v="1"/>
    <n v="1"/>
    <n v="0"/>
    <n v="10869"/>
    <s v="6913958854"/>
    <s v="30 May 2026"/>
    <s v="30"/>
    <s v="May"/>
    <s v="01 Jun 2026"/>
    <s v="01"/>
    <s v="Jun"/>
    <n v="2"/>
    <n v="-29"/>
    <n v="1"/>
    <n v="0"/>
    <s v="BOOKING"/>
    <x v="6"/>
    <n v="1"/>
    <n v="2"/>
    <n v="494.16108440366969"/>
    <n v="247.08054220183485"/>
    <m/>
    <s v="05 Apr 2026 20:16"/>
    <s v="05 Apr 2026"/>
    <s v="Apr"/>
    <n v="1"/>
    <n v="0"/>
    <n v="0"/>
    <n v="0"/>
    <n v="0"/>
    <n v="1"/>
    <n v="-1"/>
    <s v="05.04.2025"/>
    <x v="24"/>
    <s v="30.05.2026"/>
    <n v="22"/>
    <x v="1"/>
  </r>
  <r>
    <s v="BOOKING"/>
    <n v="2"/>
    <n v="0"/>
    <n v="0"/>
    <n v="10870"/>
    <s v="6460734914"/>
    <s v="29 May 2026"/>
    <s v="29"/>
    <s v="May"/>
    <s v="31 May 2026"/>
    <s v="31"/>
    <s v="May"/>
    <n v="2"/>
    <n v="2"/>
    <n v="0"/>
    <n v="0"/>
    <s v="BOOKING"/>
    <x v="3"/>
    <n v="2"/>
    <n v="0"/>
    <n v="514.50889376146779"/>
    <n v="257.25444688073389"/>
    <s v="Romania"/>
    <s v="05 Apr 2026 20:54"/>
    <s v="05 Apr 2026"/>
    <s v="Apr"/>
    <n v="2"/>
    <n v="0"/>
    <n v="0"/>
    <n v="0"/>
    <n v="0"/>
    <n v="2"/>
    <n v="0"/>
    <s v="05.04.2025"/>
    <x v="24"/>
    <s v="29.05.2026"/>
    <n v="22"/>
    <x v="0"/>
  </r>
  <r>
    <s v="TOPOLA SKIES"/>
    <n v="0"/>
    <n v="5"/>
    <n v="0"/>
    <n v="10871"/>
    <s v="512540"/>
    <s v="25 Jun 2026"/>
    <s v="25"/>
    <s v="Jun"/>
    <s v="30 Jun 2026"/>
    <s v="30"/>
    <s v="Jun"/>
    <n v="5"/>
    <n v="5"/>
    <n v="0"/>
    <n v="0"/>
    <s v="TOPOLA SKIES"/>
    <x v="4"/>
    <n v="2"/>
    <n v="1"/>
    <n v="1980.9507522935778"/>
    <n v="396.19015045871555"/>
    <m/>
    <s v="05 Apr 2026 21:18"/>
    <s v="05 Apr 2026"/>
    <s v="Apr"/>
    <n v="0"/>
    <n v="5"/>
    <n v="0"/>
    <n v="0"/>
    <n v="0"/>
    <n v="5"/>
    <n v="0"/>
    <s v="05.04.2025"/>
    <x v="24"/>
    <s v="25.06.2026"/>
    <n v="26"/>
    <x v="1"/>
  </r>
  <r>
    <s v="BOOKING"/>
    <n v="0"/>
    <n v="6"/>
    <n v="0"/>
    <n v="10872"/>
    <s v="5743935099"/>
    <s v="07 Sep 2026"/>
    <s v="07"/>
    <s v="Sep"/>
    <s v="13 Sep 2026"/>
    <s v="13"/>
    <s v="Sep"/>
    <n v="6"/>
    <n v="6"/>
    <n v="0"/>
    <n v="0"/>
    <s v="BOOKING"/>
    <x v="0"/>
    <n v="2"/>
    <n v="1"/>
    <n v="2191.7497508256879"/>
    <n v="365.29162513761469"/>
    <s v="Romania"/>
    <s v="05 Apr 2026 22:00"/>
    <s v="05 Apr 2026"/>
    <s v="Apr"/>
    <n v="0"/>
    <n v="0"/>
    <n v="0"/>
    <n v="0"/>
    <n v="6"/>
    <n v="6"/>
    <n v="0"/>
    <s v="05.04.2025"/>
    <x v="24"/>
    <s v="07.09.2026"/>
    <n v="37"/>
    <x v="0"/>
  </r>
  <r>
    <s v="BOOKING"/>
    <n v="0"/>
    <n v="2"/>
    <n v="0"/>
    <n v="10873"/>
    <s v="5743969343"/>
    <s v="20 Jun 2026"/>
    <s v="20"/>
    <s v="Jun"/>
    <s v="22 Jun 2026"/>
    <s v="22"/>
    <s v="Jun"/>
    <n v="2"/>
    <n v="2"/>
    <n v="0"/>
    <n v="0"/>
    <s v="BOOKING"/>
    <x v="0"/>
    <n v="2"/>
    <n v="1"/>
    <n v="796.47139486238518"/>
    <n v="398.23569743119259"/>
    <s v="Romania"/>
    <s v="05 Apr 2026 22:24"/>
    <s v="05 Apr 2026"/>
    <s v="Apr"/>
    <n v="0"/>
    <n v="2"/>
    <n v="0"/>
    <n v="0"/>
    <n v="0"/>
    <n v="2"/>
    <n v="0"/>
    <s v="05.04.2025"/>
    <x v="24"/>
    <s v="20.06.2026"/>
    <n v="25"/>
    <x v="1"/>
  </r>
  <r>
    <s v="TO"/>
    <n v="0"/>
    <n v="0"/>
    <n v="3"/>
    <n v="10827"/>
    <s v="1254638.199711"/>
    <s v="20 Jul 2026"/>
    <s v="20"/>
    <s v="Jul"/>
    <s v="23 Jul 2026"/>
    <s v="23"/>
    <s v="Jul"/>
    <n v="3"/>
    <n v="3"/>
    <n v="0"/>
    <n v="0"/>
    <s v="СЛР-ХОЛИДЕЙ-СЪРВИС ЕООД"/>
    <x v="3"/>
    <n v="2"/>
    <n v="1"/>
    <n v="1367.2425197999999"/>
    <n v="455.74750659999995"/>
    <s v="Romania"/>
    <s v="02 Apr 2026 10:30"/>
    <s v="02 Apr 2026"/>
    <s v="Apr"/>
    <n v="0"/>
    <n v="0"/>
    <n v="3"/>
    <n v="0"/>
    <n v="0"/>
    <n v="3"/>
    <n v="0"/>
    <s v="02.04.2025"/>
    <x v="24"/>
    <s v="20.07.2026"/>
    <n v="30"/>
    <x v="0"/>
  </r>
  <r>
    <s v="BOOKING"/>
    <n v="0"/>
    <n v="4"/>
    <n v="1"/>
    <n v="10775"/>
    <s v="5931643785"/>
    <s v="24 Aug 2026"/>
    <s v="24"/>
    <s v="Aug"/>
    <s v="29 Aug 2026"/>
    <s v="29"/>
    <s v="Aug"/>
    <n v="5"/>
    <n v="5"/>
    <n v="0"/>
    <n v="0"/>
    <s v="BOOKING"/>
    <x v="6"/>
    <n v="1"/>
    <n v="2"/>
    <n v="2151.0541321100914"/>
    <n v="430.21082642201827"/>
    <m/>
    <s v="30 Mar 2026 20:14"/>
    <s v="30 Mar 2026"/>
    <s v="Mar"/>
    <n v="0"/>
    <n v="0"/>
    <n v="0"/>
    <n v="5"/>
    <n v="0"/>
    <n v="5"/>
    <n v="0"/>
    <s v="30.03.2025"/>
    <x v="24"/>
    <s v="24.08.2026"/>
    <n v="35"/>
    <x v="0"/>
  </r>
  <r>
    <s v="BOOKING"/>
    <n v="0"/>
    <n v="4"/>
    <n v="1"/>
    <n v="10774"/>
    <s v="5931643785"/>
    <s v="24 Aug 2026"/>
    <s v="24"/>
    <s v="Aug"/>
    <s v="29 Aug 2026"/>
    <s v="29"/>
    <s v="Aug"/>
    <n v="5"/>
    <n v="5"/>
    <n v="0"/>
    <n v="0"/>
    <s v="BOOKING"/>
    <x v="6"/>
    <n v="1"/>
    <n v="1"/>
    <n v="2151.0541321100914"/>
    <n v="430.21082642201827"/>
    <s v="Romania"/>
    <s v="30 Mar 2026 20:14"/>
    <s v="30 Mar 2026"/>
    <s v="Mar"/>
    <n v="0"/>
    <n v="0"/>
    <n v="0"/>
    <n v="5"/>
    <n v="0"/>
    <n v="5"/>
    <n v="0"/>
    <s v="30.03.2025"/>
    <x v="24"/>
    <s v="24.08.2026"/>
    <n v="35"/>
    <x v="0"/>
  </r>
  <r>
    <s v="TO"/>
    <n v="0"/>
    <n v="2"/>
    <n v="3"/>
    <n v="10776"/>
    <s v="2334752"/>
    <s v="22 Aug 2026"/>
    <s v="22"/>
    <s v="Aug"/>
    <s v="27 Aug 2026"/>
    <s v="27"/>
    <s v="Aug"/>
    <n v="5"/>
    <n v="5"/>
    <n v="0"/>
    <n v="0"/>
    <s v="ТУРИСТИЧЕСКА АГЕНЦИЯ СОЛВЕКС - ЕООД"/>
    <x v="6"/>
    <n v="3"/>
    <n v="0"/>
    <n v="2121.8799670000003"/>
    <n v="424.37599340000008"/>
    <s v="Romania"/>
    <s v="30 Mar 2026 21:52"/>
    <s v="30 Mar 2026"/>
    <s v="Mar"/>
    <n v="0"/>
    <n v="0"/>
    <n v="0"/>
    <n v="5"/>
    <n v="0"/>
    <n v="5"/>
    <n v="0"/>
    <s v="30.03.2025"/>
    <x v="24"/>
    <s v="22.08.2026"/>
    <n v="34"/>
    <x v="0"/>
  </r>
  <r>
    <s v="TO"/>
    <n v="0"/>
    <n v="5"/>
    <n v="0"/>
    <n v="10777"/>
    <s v="1253989.199437"/>
    <s v="29 Aug 2026"/>
    <s v="29"/>
    <s v="Aug"/>
    <s v="03 Sep 2026"/>
    <s v="03"/>
    <s v="Sep"/>
    <n v="5"/>
    <n v="-26"/>
    <n v="2"/>
    <n v="2"/>
    <s v="СЛР-ХОЛИДЕЙ-СЪРВИС ЕООД"/>
    <x v="6"/>
    <n v="3"/>
    <n v="1"/>
    <n v="1882.0952089999998"/>
    <n v="376.41904179999995"/>
    <s v="Romania"/>
    <s v="31 Mar 2026 09:52"/>
    <s v="30 Mar 2026"/>
    <s v="Mar"/>
    <n v="0"/>
    <n v="0"/>
    <n v="0"/>
    <n v="2"/>
    <n v="2"/>
    <n v="4"/>
    <n v="-1"/>
    <s v="31.03.2025"/>
    <x v="24"/>
    <s v="29.08.2026"/>
    <n v="35"/>
    <x v="0"/>
  </r>
  <r>
    <s v="BOOKING"/>
    <n v="0"/>
    <n v="0"/>
    <n v="4"/>
    <n v="10778"/>
    <s v="6533249799"/>
    <s v="14 Aug 2026"/>
    <s v="14"/>
    <s v="Aug"/>
    <s v="18 Aug 2026"/>
    <s v="18"/>
    <s v="Aug"/>
    <n v="4"/>
    <n v="4"/>
    <n v="0"/>
    <n v="0"/>
    <s v="BOOKING"/>
    <x v="0"/>
    <n v="2"/>
    <n v="2"/>
    <n v="2903.9589651376145"/>
    <n v="725.98974128440364"/>
    <m/>
    <s v="31 Mar 2026 10:06"/>
    <s v="31 Mar 2026"/>
    <s v="Mar"/>
    <n v="0"/>
    <n v="0"/>
    <n v="0"/>
    <n v="4"/>
    <n v="0"/>
    <n v="4"/>
    <n v="0"/>
    <s v="31.03.2025"/>
    <x v="24"/>
    <s v="14.08.2026"/>
    <n v="33"/>
    <x v="0"/>
  </r>
  <r>
    <s v="TO"/>
    <n v="0"/>
    <n v="5"/>
    <n v="0"/>
    <n v="10779"/>
    <s v="NT322906"/>
    <s v="27 Jun 2026"/>
    <s v="27"/>
    <s v="Jun"/>
    <s v="02 Jul 2026"/>
    <s v="02"/>
    <s v="Jul"/>
    <n v="5"/>
    <n v="-25"/>
    <n v="4"/>
    <n v="1"/>
    <s v="НОВОТОН - ЕООД"/>
    <x v="7"/>
    <n v="4"/>
    <n v="0"/>
    <n v="2893.3571104999996"/>
    <n v="578.67142209999997"/>
    <s v="Romania"/>
    <s v="31 Mar 2026 10:07"/>
    <s v="30 Mar 2026"/>
    <s v="Mar"/>
    <n v="0"/>
    <n v="4"/>
    <n v="1"/>
    <n v="0"/>
    <n v="0"/>
    <n v="5"/>
    <n v="0"/>
    <s v="31.03.2025"/>
    <x v="24"/>
    <s v="27.06.2026"/>
    <n v="26"/>
    <x v="0"/>
  </r>
  <r>
    <s v="TO"/>
    <n v="0"/>
    <n v="3"/>
    <n v="1"/>
    <n v="10780"/>
    <s v="0167"/>
    <s v="24 Aug 2026"/>
    <s v="24"/>
    <s v="Aug"/>
    <s v="28 Aug 2026"/>
    <s v="28"/>
    <s v="Aug"/>
    <n v="4"/>
    <n v="4"/>
    <n v="0"/>
    <n v="0"/>
    <s v="КЛУБ МАГЕЛАН - ООД"/>
    <x v="3"/>
    <n v="1"/>
    <n v="1"/>
    <n v="1155.5043639999999"/>
    <n v="288.87609099999997"/>
    <s v="Romania"/>
    <s v="31 Mar 2026 11:03"/>
    <s v="31 Mar 2026"/>
    <s v="Mar"/>
    <n v="0"/>
    <n v="0"/>
    <n v="0"/>
    <n v="4"/>
    <n v="0"/>
    <n v="4"/>
    <n v="0"/>
    <s v="31.03.2025"/>
    <x v="24"/>
    <s v="24.08.2026"/>
    <n v="35"/>
    <x v="0"/>
  </r>
  <r>
    <s v="TO"/>
    <n v="0"/>
    <n v="3"/>
    <n v="1"/>
    <n v="10781"/>
    <s v="0167"/>
    <s v="24 Aug 2026"/>
    <s v="24"/>
    <s v="Aug"/>
    <s v="28 Aug 2026"/>
    <s v="28"/>
    <s v="Aug"/>
    <n v="4"/>
    <n v="4"/>
    <n v="0"/>
    <n v="0"/>
    <s v="КЛУБ МАГЕЛАН - ООД"/>
    <x v="3"/>
    <n v="1"/>
    <n v="1"/>
    <n v="1155.5043639999999"/>
    <n v="288.87609099999997"/>
    <s v="Romania"/>
    <s v="31 Mar 2026 11:03"/>
    <s v="31 Mar 2026"/>
    <s v="Mar"/>
    <n v="0"/>
    <n v="0"/>
    <n v="0"/>
    <n v="4"/>
    <n v="0"/>
    <n v="4"/>
    <n v="0"/>
    <s v="31.03.2025"/>
    <x v="24"/>
    <s v="24.08.2026"/>
    <n v="35"/>
    <x v="0"/>
  </r>
  <r>
    <s v="INDIVIDUAL"/>
    <n v="3"/>
    <n v="0"/>
    <n v="0"/>
    <n v="10767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15"/>
    <n v="209.66856467889903"/>
    <m/>
    <s v="30 Mar 2026 14:34"/>
    <s v="30 Mar 2026"/>
    <s v="Mar"/>
    <n v="3"/>
    <n v="0"/>
    <n v="0"/>
    <n v="0"/>
    <n v="0"/>
    <n v="3"/>
    <n v="0"/>
    <s v="30.03.2025"/>
    <x v="24"/>
    <s v="14.05.2026"/>
    <n v="20"/>
    <x v="0"/>
  </r>
  <r>
    <s v="INDIVIDUAL"/>
    <n v="3"/>
    <n v="0"/>
    <n v="0"/>
    <n v="10782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15"/>
    <n v="209.66856467889903"/>
    <m/>
    <s v="31 Mar 2026 12:03"/>
    <s v="31 Mar 2026"/>
    <s v="Mar"/>
    <n v="3"/>
    <n v="0"/>
    <n v="0"/>
    <n v="0"/>
    <n v="0"/>
    <n v="3"/>
    <n v="0"/>
    <s v="31.03.2025"/>
    <x v="24"/>
    <s v="14.05.2026"/>
    <n v="20"/>
    <x v="0"/>
  </r>
  <r>
    <s v="TO"/>
    <n v="0"/>
    <n v="0"/>
    <n v="5"/>
    <n v="10785"/>
    <s v="20220"/>
    <s v="03 Aug 2026"/>
    <s v="03"/>
    <s v="Aug"/>
    <s v="08 Aug 2026"/>
    <s v="08"/>
    <s v="Aug"/>
    <n v="5"/>
    <n v="5"/>
    <n v="0"/>
    <n v="0"/>
    <s v="КЛУБ МАГЕЛАН - ООД"/>
    <x v="6"/>
    <n v="1"/>
    <n v="1"/>
    <n v="1168.1194674999999"/>
    <n v="233.62389349999998"/>
    <s v="Romania"/>
    <s v="31 Mar 2026 12:49"/>
    <s v="31 Mar 2026"/>
    <s v="Mar"/>
    <n v="0"/>
    <n v="0"/>
    <n v="0"/>
    <n v="5"/>
    <n v="0"/>
    <n v="5"/>
    <n v="0"/>
    <s v="31.03.2025"/>
    <x v="24"/>
    <s v="03.08.2026"/>
    <n v="32"/>
    <x v="0"/>
  </r>
  <r>
    <s v="TO"/>
    <n v="0"/>
    <n v="0"/>
    <n v="6"/>
    <n v="10786"/>
    <s v="2334863"/>
    <s v="21 Jul 2026"/>
    <s v="21"/>
    <s v="Jul"/>
    <s v="27 Jul 2026"/>
    <s v="27"/>
    <s v="Jul"/>
    <n v="6"/>
    <n v="6"/>
    <n v="0"/>
    <n v="0"/>
    <s v="ТУРИСТИЧЕСКА АГЕНЦИЯ СОЛВЕКС - ЕООД"/>
    <x v="0"/>
    <n v="2"/>
    <n v="2"/>
    <n v="2826.1352333999998"/>
    <n v="471.02253889999997"/>
    <s v="Romania"/>
    <s v="31 Mar 2026 12:50"/>
    <s v="31 Mar 2026"/>
    <s v="Mar"/>
    <n v="0"/>
    <n v="0"/>
    <n v="6"/>
    <n v="0"/>
    <n v="0"/>
    <n v="6"/>
    <n v="0"/>
    <s v="31.03.2025"/>
    <x v="24"/>
    <s v="21.07.2026"/>
    <n v="30"/>
    <x v="0"/>
  </r>
  <r>
    <s v="INDIVIDUAL"/>
    <n v="0"/>
    <n v="0"/>
    <n v="6"/>
    <n v="10787"/>
    <s v="31032026"/>
    <s v="10 Aug 2026"/>
    <s v="10"/>
    <s v="Aug"/>
    <s v="16 Aug 2026"/>
    <s v="16"/>
    <s v="Aug"/>
    <n v="6"/>
    <n v="6"/>
    <n v="0"/>
    <n v="0"/>
    <s v="INDIVIDUAL"/>
    <x v="5"/>
    <n v="2"/>
    <n v="1"/>
    <n v="2793.7865229357794"/>
    <n v="465.63108715596326"/>
    <m/>
    <s v="31 Mar 2026 13:00"/>
    <s v="31 Mar 2026"/>
    <s v="Mar"/>
    <n v="0"/>
    <n v="0"/>
    <n v="0"/>
    <n v="6"/>
    <n v="0"/>
    <n v="6"/>
    <n v="0"/>
    <s v="31.03.2025"/>
    <x v="24"/>
    <s v="10.08.2026"/>
    <n v="33"/>
    <x v="0"/>
  </r>
  <r>
    <s v="TO"/>
    <n v="0"/>
    <n v="5"/>
    <n v="0"/>
    <n v="10788"/>
    <s v="2334911"/>
    <s v="02 Jul 2026"/>
    <s v="02"/>
    <s v="Jul"/>
    <s v="07 Jul 2026"/>
    <s v="07"/>
    <s v="Jul"/>
    <n v="5"/>
    <n v="5"/>
    <n v="0"/>
    <n v="0"/>
    <s v="ТУРИСТИЧЕСКА АГЕНЦИЯ СОЛВЕКС - ЕООД"/>
    <x v="1"/>
    <n v="3"/>
    <n v="2"/>
    <n v="2758.7960064999997"/>
    <n v="551.75920129999997"/>
    <m/>
    <s v="31 Mar 2026 14:22"/>
    <s v="31 Mar 2026"/>
    <s v="Mar"/>
    <n v="0"/>
    <n v="0"/>
    <n v="5"/>
    <n v="0"/>
    <n v="0"/>
    <n v="5"/>
    <n v="0"/>
    <s v="31.03.2025"/>
    <x v="24"/>
    <s v="02.07.2026"/>
    <n v="27"/>
    <x v="0"/>
  </r>
  <r>
    <s v="TO"/>
    <n v="0"/>
    <n v="0"/>
    <n v="5"/>
    <n v="10791"/>
    <s v="NT323015"/>
    <s v="08 Aug 2026"/>
    <s v="08"/>
    <s v="Aug"/>
    <s v="13 Aug 2026"/>
    <s v="13"/>
    <s v="Aug"/>
    <n v="5"/>
    <n v="5"/>
    <n v="0"/>
    <n v="0"/>
    <s v="НОВОТОН - ЕООД"/>
    <x v="1"/>
    <n v="4"/>
    <n v="2"/>
    <n v="3330.6806984999998"/>
    <n v="666.13613969999994"/>
    <s v="Romania"/>
    <s v="31 Mar 2026 15:05"/>
    <s v="31 Mar 2026"/>
    <s v="Mar"/>
    <n v="0"/>
    <n v="0"/>
    <n v="0"/>
    <n v="5"/>
    <n v="0"/>
    <n v="5"/>
    <n v="0"/>
    <s v="31.03.2025"/>
    <x v="24"/>
    <s v="08.08.2026"/>
    <n v="32"/>
    <x v="0"/>
  </r>
  <r>
    <s v="TO"/>
    <n v="0"/>
    <n v="0"/>
    <n v="5"/>
    <n v="10792"/>
    <s v="NT323016"/>
    <s v="08 Aug 2026"/>
    <s v="08"/>
    <s v="Aug"/>
    <s v="13 Aug 2026"/>
    <s v="13"/>
    <s v="Aug"/>
    <n v="5"/>
    <n v="5"/>
    <n v="0"/>
    <n v="0"/>
    <s v="НОВОТОН - ЕООД"/>
    <x v="4"/>
    <n v="2"/>
    <n v="0"/>
    <n v="1709.1998369999999"/>
    <n v="341.83996739999998"/>
    <s v="Romania"/>
    <s v="31 Mar 2026 15:05"/>
    <s v="31 Mar 2026"/>
    <s v="Mar"/>
    <n v="0"/>
    <n v="0"/>
    <n v="0"/>
    <n v="5"/>
    <n v="0"/>
    <n v="5"/>
    <n v="0"/>
    <s v="31.03.2025"/>
    <x v="24"/>
    <s v="08.08.2026"/>
    <n v="32"/>
    <x v="0"/>
  </r>
  <r>
    <s v="TO"/>
    <n v="0"/>
    <n v="0"/>
    <n v="5"/>
    <n v="10793"/>
    <s v="NT323017"/>
    <s v="08 Aug 2026"/>
    <s v="08"/>
    <s v="Aug"/>
    <s v="13 Aug 2026"/>
    <s v="13"/>
    <s v="Aug"/>
    <n v="5"/>
    <n v="5"/>
    <n v="0"/>
    <n v="0"/>
    <s v="НОВОТОН - ЕООД"/>
    <x v="4"/>
    <n v="2"/>
    <n v="1"/>
    <n v="1709.1998369999999"/>
    <n v="341.83996739999998"/>
    <s v="Romania"/>
    <s v="31 Mar 2026 15:05"/>
    <s v="31 Mar 2026"/>
    <s v="Mar"/>
    <n v="0"/>
    <n v="0"/>
    <n v="0"/>
    <n v="5"/>
    <n v="0"/>
    <n v="5"/>
    <n v="0"/>
    <s v="31.03.2025"/>
    <x v="24"/>
    <s v="08.08.2026"/>
    <n v="32"/>
    <x v="0"/>
  </r>
  <r>
    <s v="TO"/>
    <n v="0"/>
    <n v="7"/>
    <n v="0"/>
    <n v="10794"/>
    <s v="20232"/>
    <s v="29 Aug 2026"/>
    <s v="29"/>
    <s v="Aug"/>
    <s v="05 Sep 2026"/>
    <s v="05"/>
    <s v="Sep"/>
    <n v="7"/>
    <n v="-24"/>
    <n v="2"/>
    <n v="4"/>
    <s v="КЛУБ МАГЕЛАН - ООД"/>
    <x v="3"/>
    <n v="2"/>
    <n v="0"/>
    <n v="1978.3611615999998"/>
    <n v="282.62302308571424"/>
    <s v="Romania"/>
    <s v="31 Mar 2026 15:18"/>
    <s v="31 Mar 2026"/>
    <s v="Mar"/>
    <n v="0"/>
    <n v="0"/>
    <n v="0"/>
    <n v="2"/>
    <n v="4"/>
    <n v="6"/>
    <n v="-1"/>
    <s v="31.03.2025"/>
    <x v="24"/>
    <s v="29.08.2026"/>
    <n v="35"/>
    <x v="0"/>
  </r>
  <r>
    <s v="TO"/>
    <n v="0"/>
    <n v="7"/>
    <n v="0"/>
    <n v="10795"/>
    <s v="20233"/>
    <s v="29 Aug 2026"/>
    <s v="29"/>
    <s v="Aug"/>
    <s v="05 Sep 2026"/>
    <s v="05"/>
    <s v="Sep"/>
    <n v="7"/>
    <n v="-24"/>
    <n v="2"/>
    <n v="4"/>
    <s v="КЛУБ МАГЕЛАН - ООД"/>
    <x v="3"/>
    <n v="2"/>
    <n v="0"/>
    <n v="1978.3611615999998"/>
    <n v="282.62302308571424"/>
    <s v="Romania"/>
    <s v="31 Mar 2026 15:19"/>
    <s v="31 Mar 2026"/>
    <s v="Mar"/>
    <n v="0"/>
    <n v="0"/>
    <n v="0"/>
    <n v="2"/>
    <n v="4"/>
    <n v="6"/>
    <n v="-1"/>
    <s v="31.03.2025"/>
    <x v="24"/>
    <s v="29.08.2026"/>
    <n v="35"/>
    <x v="0"/>
  </r>
  <r>
    <s v="TO"/>
    <n v="0"/>
    <n v="7"/>
    <n v="0"/>
    <n v="10796"/>
    <s v="20234"/>
    <s v="29 Aug 2026"/>
    <s v="29"/>
    <s v="Aug"/>
    <s v="05 Sep 2026"/>
    <s v="05"/>
    <s v="Sep"/>
    <n v="7"/>
    <n v="-24"/>
    <n v="2"/>
    <n v="4"/>
    <s v="КЛУБ МАГЕЛАН - ООД"/>
    <x v="3"/>
    <n v="2"/>
    <n v="0"/>
    <n v="1978.3611615999998"/>
    <n v="282.62302308571424"/>
    <s v="Romania"/>
    <s v="31 Mar 2026 15:19"/>
    <s v="31 Mar 2026"/>
    <s v="Mar"/>
    <n v="0"/>
    <n v="0"/>
    <n v="0"/>
    <n v="2"/>
    <n v="4"/>
    <n v="6"/>
    <n v="-1"/>
    <s v="31.03.2025"/>
    <x v="24"/>
    <s v="29.08.2026"/>
    <n v="35"/>
    <x v="0"/>
  </r>
  <r>
    <s v="TO"/>
    <n v="0"/>
    <n v="0"/>
    <n v="7"/>
    <n v="10790"/>
    <s v="1254154.199477"/>
    <s v="24 Jul 2026"/>
    <s v="24"/>
    <s v="Jul"/>
    <s v="31 Jul 2026"/>
    <s v="31"/>
    <s v="Jul"/>
    <n v="7"/>
    <n v="7"/>
    <n v="0"/>
    <n v="0"/>
    <s v="СЛР-ХОЛИДЕЙ-СЪРВИС ЕООД"/>
    <x v="8"/>
    <n v="3"/>
    <n v="1"/>
    <n v="4451.0192391"/>
    <n v="635.85989129999996"/>
    <s v="Romania"/>
    <s v="31 Mar 2026 14:39"/>
    <s v="31 Mar 2026"/>
    <s v="Mar"/>
    <n v="0"/>
    <n v="0"/>
    <n v="7"/>
    <n v="0"/>
    <n v="0"/>
    <n v="7"/>
    <n v="0"/>
    <s v="31.03.2025"/>
    <x v="24"/>
    <s v="24.07.2026"/>
    <n v="30"/>
    <x v="0"/>
  </r>
  <r>
    <s v="TOPOLA SKIES"/>
    <n v="0"/>
    <n v="5"/>
    <n v="0"/>
    <n v="10799"/>
    <s v="508516"/>
    <s v="23 Jun 2026"/>
    <s v="23"/>
    <s v="Jun"/>
    <s v="28 Jun 2026"/>
    <s v="28"/>
    <s v="Jun"/>
    <n v="5"/>
    <n v="5"/>
    <n v="0"/>
    <n v="0"/>
    <s v="TOPOLA SKIES"/>
    <x v="4"/>
    <n v="2"/>
    <n v="1"/>
    <n v="1711.7998348623851"/>
    <n v="342.35996697247708"/>
    <m/>
    <s v="31 Mar 2026 16:48"/>
    <s v="31 Mar 2026"/>
    <s v="Mar"/>
    <n v="0"/>
    <n v="5"/>
    <n v="0"/>
    <n v="0"/>
    <n v="0"/>
    <n v="5"/>
    <n v="0"/>
    <s v="31.03.2025"/>
    <x v="24"/>
    <s v="23.06.2026"/>
    <n v="26"/>
    <x v="0"/>
  </r>
  <r>
    <s v="TO"/>
    <n v="0"/>
    <n v="5"/>
    <n v="0"/>
    <n v="10801"/>
    <s v="1254303.199524"/>
    <s v="29 Jun 2026"/>
    <s v="29"/>
    <s v="Jun"/>
    <s v="04 Jul 2026"/>
    <s v="04"/>
    <s v="Jul"/>
    <n v="5"/>
    <n v="-25"/>
    <n v="2"/>
    <n v="3"/>
    <s v="СЛР-ХОЛИДЕЙ-СЪРВИС ЕООД"/>
    <x v="3"/>
    <n v="2"/>
    <n v="1"/>
    <n v="1547.6482789999998"/>
    <n v="309.52965579999994"/>
    <s v="Romania"/>
    <s v="31 Mar 2026 18:21"/>
    <s v="31 Mar 2026"/>
    <s v="Mar"/>
    <n v="0"/>
    <n v="2"/>
    <n v="3"/>
    <n v="0"/>
    <n v="0"/>
    <n v="5"/>
    <n v="0"/>
    <s v="31.03.2025"/>
    <x v="24"/>
    <s v="29.06.2026"/>
    <n v="27"/>
    <x v="0"/>
  </r>
  <r>
    <s v="TO"/>
    <n v="0"/>
    <n v="0"/>
    <n v="6"/>
    <n v="10802"/>
    <s v="2335082"/>
    <s v="23 Jul 2026"/>
    <s v="23"/>
    <s v="Jul"/>
    <s v="29 Jul 2026"/>
    <s v="29"/>
    <s v="Jul"/>
    <n v="6"/>
    <n v="6"/>
    <n v="0"/>
    <n v="0"/>
    <s v="ТУРИСТИЧЕСКА АГЕНЦИЯ СОЛВЕКС - ЕООД"/>
    <x v="6"/>
    <n v="2"/>
    <n v="2"/>
    <n v="2503.071234"/>
    <n v="417.178539"/>
    <s v="Romania"/>
    <s v="31 Mar 2026 21:26"/>
    <s v="31 Mar 2026"/>
    <s v="Mar"/>
    <n v="0"/>
    <n v="0"/>
    <n v="6"/>
    <n v="0"/>
    <n v="0"/>
    <n v="6"/>
    <n v="0"/>
    <s v="31.03.2025"/>
    <x v="24"/>
    <s v="23.07.2026"/>
    <n v="30"/>
    <x v="0"/>
  </r>
  <r>
    <s v="TO"/>
    <n v="0"/>
    <n v="4"/>
    <n v="1"/>
    <n v="10803"/>
    <s v="1254375.199541"/>
    <s v="24 Aug 2026"/>
    <s v="24"/>
    <s v="Aug"/>
    <s v="29 Aug 2026"/>
    <s v="29"/>
    <s v="Aug"/>
    <n v="5"/>
    <n v="5"/>
    <n v="0"/>
    <n v="0"/>
    <s v="СЛР-ХОЛИДЕЙ-СЪРВИС ЕООД"/>
    <x v="6"/>
    <n v="2"/>
    <n v="1"/>
    <n v="1507.1625980000001"/>
    <n v="301.43251960000003"/>
    <s v="Romania"/>
    <s v="31 Mar 2026 21:39"/>
    <s v="31 Mar 2026"/>
    <s v="Mar"/>
    <n v="0"/>
    <n v="0"/>
    <n v="0"/>
    <n v="5"/>
    <n v="0"/>
    <n v="5"/>
    <n v="0"/>
    <s v="31.03.2025"/>
    <x v="24"/>
    <s v="24.08.2026"/>
    <n v="35"/>
    <x v="0"/>
  </r>
  <r>
    <s v="TO"/>
    <n v="0"/>
    <n v="4"/>
    <n v="1"/>
    <n v="10804"/>
    <s v="1254382.199544"/>
    <s v="24 Aug 2026"/>
    <s v="24"/>
    <s v="Aug"/>
    <s v="29 Aug 2026"/>
    <s v="29"/>
    <s v="Aug"/>
    <n v="5"/>
    <n v="5"/>
    <n v="0"/>
    <n v="0"/>
    <s v="СЛР-ХОЛИДЕЙ-СЪРВИС ЕООД"/>
    <x v="6"/>
    <n v="2"/>
    <n v="2"/>
    <n v="1883.9532474999999"/>
    <n v="376.79064949999997"/>
    <s v="Romania"/>
    <s v="31 Mar 2026 21:53"/>
    <s v="31 Mar 2026"/>
    <s v="Mar"/>
    <n v="0"/>
    <n v="0"/>
    <n v="0"/>
    <n v="5"/>
    <n v="0"/>
    <n v="5"/>
    <n v="0"/>
    <s v="31.03.2025"/>
    <x v="24"/>
    <s v="24.08.2026"/>
    <n v="35"/>
    <x v="0"/>
  </r>
  <r>
    <s v="BOOKING"/>
    <n v="0"/>
    <n v="4"/>
    <n v="0"/>
    <n v="10805"/>
    <s v="6778855286"/>
    <s v="25 Jun 2026"/>
    <s v="25"/>
    <s v="Jun"/>
    <s v="29 Jun 2026"/>
    <s v="29"/>
    <s v="Jun"/>
    <n v="4"/>
    <n v="4"/>
    <n v="0"/>
    <n v="0"/>
    <s v="BOOKING"/>
    <x v="4"/>
    <n v="2"/>
    <n v="2"/>
    <n v="2209.1907302752293"/>
    <n v="552.29768256880732"/>
    <s v="Romania"/>
    <s v="31 Mar 2026 23:52"/>
    <s v="31 Mar 2026"/>
    <s v="Mar"/>
    <n v="0"/>
    <n v="4"/>
    <n v="0"/>
    <n v="0"/>
    <n v="0"/>
    <n v="4"/>
    <n v="0"/>
    <s v="31.03.2025"/>
    <x v="24"/>
    <s v="25.06.2026"/>
    <n v="26"/>
    <x v="1"/>
  </r>
  <r>
    <s v="TO"/>
    <n v="0"/>
    <n v="2"/>
    <n v="5"/>
    <n v="10806"/>
    <s v="753811617"/>
    <s v="20 Aug 2026"/>
    <s v="20"/>
    <s v="Aug"/>
    <s v="27 Aug 2026"/>
    <s v="27"/>
    <s v="Aug"/>
    <n v="7"/>
    <n v="7"/>
    <n v="0"/>
    <n v="0"/>
    <s v="ДЕСТИНЕЙШЪН ТУРИСТИК СЪРВИСИС - ЕООД"/>
    <x v="3"/>
    <n v="2"/>
    <n v="2"/>
    <n v="2869.8675921999998"/>
    <n v="409.98108459999997"/>
    <m/>
    <s v="01 Apr 2026 08:52"/>
    <s v="31 Mar 2026"/>
    <s v="Apr"/>
    <n v="0"/>
    <n v="0"/>
    <n v="0"/>
    <n v="7"/>
    <n v="0"/>
    <n v="7"/>
    <n v="0"/>
    <s v="01.04.2025"/>
    <x v="24"/>
    <s v="20.08.2026"/>
    <n v="34"/>
    <x v="0"/>
  </r>
  <r>
    <s v="TO"/>
    <n v="0"/>
    <n v="2"/>
    <n v="5"/>
    <n v="10807"/>
    <s v="753811623"/>
    <s v="20 Aug 2026"/>
    <s v="20"/>
    <s v="Aug"/>
    <s v="27 Aug 2026"/>
    <s v="27"/>
    <s v="Aug"/>
    <n v="7"/>
    <n v="7"/>
    <n v="0"/>
    <n v="0"/>
    <s v="ДЕСТИНЕЙШЪН ТУРИСТИК СЪРВИСИС - ЕООД"/>
    <x v="3"/>
    <n v="1"/>
    <n v="0"/>
    <n v="1607.105511"/>
    <n v="229.58650157142856"/>
    <m/>
    <s v="01 Apr 2026 09:16"/>
    <s v="31 Mar 2026"/>
    <s v="Apr"/>
    <n v="0"/>
    <n v="0"/>
    <n v="0"/>
    <n v="7"/>
    <n v="0"/>
    <n v="7"/>
    <n v="0"/>
    <s v="01.04.2025"/>
    <x v="24"/>
    <s v="20.08.2026"/>
    <n v="34"/>
    <x v="0"/>
  </r>
  <r>
    <s v="BOOKING"/>
    <n v="0"/>
    <n v="0"/>
    <n v="4"/>
    <n v="10808"/>
    <s v="6902129170"/>
    <s v="27 Jul 2026"/>
    <s v="27"/>
    <s v="Jul"/>
    <s v="31 Jul 2026"/>
    <s v="31"/>
    <s v="Jul"/>
    <n v="4"/>
    <n v="4"/>
    <n v="0"/>
    <n v="0"/>
    <s v="BOOKING"/>
    <x v="0"/>
    <n v="2"/>
    <n v="1"/>
    <n v="2151.0541321100914"/>
    <n v="537.76353302752284"/>
    <s v="Romania"/>
    <s v="01 Apr 2026 09:36"/>
    <s v="01 Apr 2026"/>
    <s v="Apr"/>
    <n v="0"/>
    <n v="0"/>
    <n v="4"/>
    <n v="0"/>
    <n v="0"/>
    <n v="4"/>
    <n v="0"/>
    <s v="01.04.2025"/>
    <x v="24"/>
    <s v="27.07.2026"/>
    <n v="31"/>
    <x v="1"/>
  </r>
  <r>
    <s v="TO"/>
    <n v="6"/>
    <n v="0"/>
    <n v="0"/>
    <n v="10810"/>
    <s v="12373"/>
    <s v="01 Jun 2026"/>
    <s v="01"/>
    <s v="Jun"/>
    <s v="07 Jun 2026"/>
    <s v="07"/>
    <s v="Jun"/>
    <n v="6"/>
    <n v="6"/>
    <n v="0"/>
    <n v="0"/>
    <s v="КЛУБ МАГЕЛАН - ООД"/>
    <x v="1"/>
    <n v="3"/>
    <n v="2"/>
    <n v="0"/>
    <n v="0"/>
    <s v="Moldova, Republic of"/>
    <s v="01 Apr 2026 10:05"/>
    <s v="31 Mar 2026"/>
    <s v="Apr"/>
    <n v="0"/>
    <n v="6"/>
    <n v="0"/>
    <n v="0"/>
    <n v="0"/>
    <n v="6"/>
    <n v="0"/>
    <s v="01.04.2025"/>
    <x v="24"/>
    <s v="01.06.2026"/>
    <n v="23"/>
    <x v="1"/>
  </r>
  <r>
    <s v="TO"/>
    <n v="0"/>
    <n v="5"/>
    <n v="0"/>
    <n v="10811"/>
    <s v="1254411.199618"/>
    <s v="28 Jun 2026"/>
    <s v="28"/>
    <s v="Jun"/>
    <s v="03 Jul 2026"/>
    <s v="03"/>
    <s v="Jul"/>
    <n v="5"/>
    <n v="-25"/>
    <n v="3"/>
    <n v="2"/>
    <s v="СЛР-ХОЛИДЕЙ-СЪРВИС ЕООД"/>
    <x v="3"/>
    <n v="2"/>
    <n v="2"/>
    <n v="1934.5114530000001"/>
    <n v="386.90229060000001"/>
    <s v="Romania"/>
    <s v="01 Apr 2026 10:06"/>
    <s v="31 Mar 2026"/>
    <s v="Apr"/>
    <n v="0"/>
    <n v="3"/>
    <n v="2"/>
    <n v="0"/>
    <n v="0"/>
    <n v="5"/>
    <n v="0"/>
    <s v="01.04.2025"/>
    <x v="24"/>
    <s v="28.06.2026"/>
    <n v="27"/>
    <x v="0"/>
  </r>
  <r>
    <s v="TO"/>
    <n v="0"/>
    <n v="5"/>
    <n v="0"/>
    <n v="10812"/>
    <s v="1254306.199629"/>
    <s v="28 Jun 2026"/>
    <s v="28"/>
    <s v="Jun"/>
    <s v="03 Jul 2026"/>
    <s v="03"/>
    <s v="Jul"/>
    <n v="5"/>
    <n v="-25"/>
    <n v="3"/>
    <n v="2"/>
    <s v="СЛР-ХОЛИДЕЙ-СЪРВИС ЕООД"/>
    <x v="3"/>
    <n v="2"/>
    <n v="0"/>
    <n v="1547.6482789999998"/>
    <n v="309.52965579999994"/>
    <s v="Romania"/>
    <s v="01 Apr 2026 11:17"/>
    <s v="31 Mar 2026"/>
    <s v="Apr"/>
    <n v="0"/>
    <n v="3"/>
    <n v="2"/>
    <n v="0"/>
    <n v="0"/>
    <n v="5"/>
    <n v="0"/>
    <s v="01.04.2025"/>
    <x v="24"/>
    <s v="28.06.2026"/>
    <n v="27"/>
    <x v="0"/>
  </r>
  <r>
    <s v="TO"/>
    <n v="0"/>
    <n v="5"/>
    <n v="0"/>
    <n v="10813"/>
    <s v="1254306.199630"/>
    <s v="28 Jun 2026"/>
    <s v="28"/>
    <s v="Jun"/>
    <s v="03 Jul 2026"/>
    <s v="03"/>
    <s v="Jul"/>
    <n v="5"/>
    <n v="-25"/>
    <n v="3"/>
    <n v="2"/>
    <s v="СЛР-ХОЛИДЕЙ-СЪРВИС ЕООД"/>
    <x v="3"/>
    <n v="2"/>
    <n v="0"/>
    <n v="1547.6482789999998"/>
    <n v="309.52965579999994"/>
    <s v="Romania"/>
    <s v="01 Apr 2026 11:17"/>
    <s v="31 Mar 2026"/>
    <s v="Apr"/>
    <n v="0"/>
    <n v="3"/>
    <n v="2"/>
    <n v="0"/>
    <n v="0"/>
    <n v="5"/>
    <n v="0"/>
    <s v="01.04.2025"/>
    <x v="24"/>
    <s v="28.06.2026"/>
    <n v="27"/>
    <x v="0"/>
  </r>
  <r>
    <s v="BOOKING"/>
    <n v="0"/>
    <n v="6"/>
    <n v="1"/>
    <n v="10814"/>
    <s v="5137827805"/>
    <s v="05 Jul 2026"/>
    <s v="05"/>
    <s v="Jul"/>
    <s v="12 Jul 2026"/>
    <s v="12"/>
    <s v="Jul"/>
    <n v="7"/>
    <n v="7"/>
    <n v="0"/>
    <n v="0"/>
    <s v="BOOKING"/>
    <x v="3"/>
    <n v="2"/>
    <n v="2"/>
    <n v="4040.5294592660553"/>
    <n v="577.22105752293567"/>
    <s v="Romania"/>
    <s v="01 Apr 2026 11:46"/>
    <s v="01 Apr 2026"/>
    <s v="Apr"/>
    <n v="0"/>
    <n v="0"/>
    <n v="7"/>
    <n v="0"/>
    <n v="0"/>
    <n v="7"/>
    <n v="0"/>
    <s v="01.04.2025"/>
    <x v="24"/>
    <s v="05.07.2026"/>
    <n v="28"/>
    <x v="0"/>
  </r>
  <r>
    <s v="TO"/>
    <n v="0"/>
    <n v="5"/>
    <n v="0"/>
    <n v="10809"/>
    <s v="1254351.199615"/>
    <s v="28 Jun 2026"/>
    <s v="28"/>
    <s v="Jun"/>
    <s v="03 Jul 2026"/>
    <s v="03"/>
    <s v="Jul"/>
    <n v="5"/>
    <n v="-25"/>
    <n v="3"/>
    <n v="2"/>
    <s v="СЛР-ХОЛИДЕЙ-СЪРВИС ЕООД"/>
    <x v="6"/>
    <n v="3"/>
    <n v="1"/>
    <n v="2034.6499489999999"/>
    <n v="406.92998979999999"/>
    <s v="Romania"/>
    <s v="01 Apr 2026 09:58"/>
    <s v="31 Mar 2026"/>
    <s v="Apr"/>
    <n v="0"/>
    <n v="3"/>
    <n v="2"/>
    <n v="0"/>
    <n v="0"/>
    <n v="5"/>
    <n v="0"/>
    <s v="01.04.2025"/>
    <x v="24"/>
    <s v="28.06.2026"/>
    <n v="27"/>
    <x v="0"/>
  </r>
  <r>
    <s v="ITAKA"/>
    <n v="0"/>
    <n v="7"/>
    <n v="0"/>
    <n v="10761"/>
    <s v="13905524"/>
    <s v="30 Jun 2026"/>
    <s v="30"/>
    <s v="Jun"/>
    <s v="07 Jul 2026"/>
    <s v="07"/>
    <s v="Jul"/>
    <n v="7"/>
    <n v="-23"/>
    <n v="1"/>
    <n v="6"/>
    <s v="NOWA ITAKA SPOLKA Z OGRANICZONA ODPOWIEDZIALNOSCIA"/>
    <x v="6"/>
    <n v="2"/>
    <n v="1"/>
    <n v="1808.6929091"/>
    <n v="258.38470130000002"/>
    <s v="Poland"/>
    <s v="30 Mar 2026 12:09"/>
    <s v="27 Mar 2026"/>
    <s v="Mar"/>
    <n v="0"/>
    <n v="1"/>
    <n v="6"/>
    <n v="0"/>
    <n v="0"/>
    <n v="7"/>
    <n v="0"/>
    <s v="30.03.2025"/>
    <x v="24"/>
    <s v="30.06.2026"/>
    <n v="27"/>
    <x v="0"/>
  </r>
  <r>
    <s v="ITAKA"/>
    <n v="0"/>
    <n v="7"/>
    <n v="0"/>
    <n v="10815"/>
    <s v="13915911"/>
    <s v="23 Jun 2026"/>
    <s v="23"/>
    <s v="Jun"/>
    <s v="30 Jun 2026"/>
    <s v="30"/>
    <s v="Jun"/>
    <n v="7"/>
    <n v="7"/>
    <n v="0"/>
    <n v="0"/>
    <s v="NOWA ITAKA SPOLKA Z OGRANICZONA ODPOWIEDZIALNOSCIA"/>
    <x v="6"/>
    <n v="2"/>
    <n v="0"/>
    <n v="1631.0253118999999"/>
    <n v="233.00361598571428"/>
    <s v="Poland"/>
    <s v="01 Apr 2026 12:14"/>
    <s v="31 Mar 2026"/>
    <s v="Apr"/>
    <n v="0"/>
    <n v="7"/>
    <n v="0"/>
    <n v="0"/>
    <n v="0"/>
    <n v="7"/>
    <n v="0"/>
    <s v="01.04.2025"/>
    <x v="24"/>
    <s v="23.06.2026"/>
    <n v="26"/>
    <x v="0"/>
  </r>
  <r>
    <s v="ITAKA"/>
    <n v="0"/>
    <n v="1"/>
    <n v="6"/>
    <n v="10816"/>
    <s v="13910458"/>
    <s v="10 Jul 2026"/>
    <s v="10"/>
    <s v="Jul"/>
    <s v="17 Jul 2026"/>
    <s v="17"/>
    <s v="Jul"/>
    <n v="7"/>
    <n v="7"/>
    <n v="0"/>
    <n v="0"/>
    <s v="NOWA ITAKA SPOLKA Z OGRANICZONA ODPOWIEDZIALNOSCIA"/>
    <x v="3"/>
    <n v="2"/>
    <n v="0"/>
    <n v="1808.6929091"/>
    <n v="258.38470130000002"/>
    <s v="Poland"/>
    <s v="01 Apr 2026 12:14"/>
    <s v="30 Mar 2026"/>
    <s v="Apr"/>
    <n v="0"/>
    <n v="0"/>
    <n v="7"/>
    <n v="0"/>
    <n v="0"/>
    <n v="7"/>
    <n v="0"/>
    <s v="01.04.2025"/>
    <x v="24"/>
    <s v="10.07.2026"/>
    <n v="28"/>
    <x v="0"/>
  </r>
  <r>
    <s v="ITAKA"/>
    <n v="0"/>
    <n v="7"/>
    <n v="0"/>
    <n v="10818"/>
    <s v="13915891"/>
    <s v="23 Jun 2026"/>
    <s v="23"/>
    <s v="Jun"/>
    <s v="30 Jun 2026"/>
    <s v="30"/>
    <s v="Jun"/>
    <n v="7"/>
    <n v="7"/>
    <n v="0"/>
    <n v="0"/>
    <s v="NOWA ITAKA SPOLKA Z OGRANICZONA ODPOWIEDZIALNOSCIA"/>
    <x v="3"/>
    <n v="2"/>
    <n v="0"/>
    <n v="1631.0253118999999"/>
    <n v="233.00361598571428"/>
    <s v="Poland"/>
    <s v="01 Apr 2026 12:15"/>
    <s v="31 Mar 2026"/>
    <s v="Apr"/>
    <n v="0"/>
    <n v="7"/>
    <n v="0"/>
    <n v="0"/>
    <n v="0"/>
    <n v="7"/>
    <n v="0"/>
    <s v="01.04.2025"/>
    <x v="24"/>
    <s v="23.06.2026"/>
    <n v="26"/>
    <x v="0"/>
  </r>
  <r>
    <s v="ITAKA"/>
    <n v="0"/>
    <n v="7"/>
    <n v="0"/>
    <n v="10817"/>
    <s v="13909419"/>
    <s v="30 Jun 2026"/>
    <s v="30"/>
    <s v="Jun"/>
    <s v="07 Jul 2026"/>
    <s v="07"/>
    <s v="Jul"/>
    <n v="7"/>
    <n v="-23"/>
    <n v="1"/>
    <n v="6"/>
    <s v="NOWA ITAKA SPOLKA Z OGRANICZONA ODPOWIEDZIALNOSCIA"/>
    <x v="6"/>
    <n v="3"/>
    <n v="0"/>
    <n v="2373.8495459000001"/>
    <n v="339.12136370000002"/>
    <s v="Poland"/>
    <s v="01 Apr 2026 12:15"/>
    <s v="29 Mar 2026"/>
    <s v="Apr"/>
    <n v="0"/>
    <n v="1"/>
    <n v="6"/>
    <n v="0"/>
    <n v="0"/>
    <n v="7"/>
    <n v="0"/>
    <s v="01.04.2025"/>
    <x v="24"/>
    <s v="30.06.2026"/>
    <n v="27"/>
    <x v="0"/>
  </r>
  <r>
    <s v="TOPOLA SKIES"/>
    <n v="2"/>
    <n v="0"/>
    <n v="0"/>
    <n v="10820"/>
    <s v="509262"/>
    <s v="23 May 2026"/>
    <s v="23"/>
    <s v="May"/>
    <s v="25 May 2026"/>
    <s v="25"/>
    <s v="May"/>
    <n v="2"/>
    <n v="2"/>
    <n v="0"/>
    <n v="0"/>
    <s v="TOPOLA SKIES"/>
    <x v="3"/>
    <n v="3"/>
    <n v="1"/>
    <n v="740.99041908256868"/>
    <n v="370.49520954128434"/>
    <m/>
    <s v="01 Apr 2026 13:38"/>
    <s v="01 Apr 2026"/>
    <s v="Apr"/>
    <n v="2"/>
    <n v="0"/>
    <n v="0"/>
    <n v="0"/>
    <n v="0"/>
    <n v="2"/>
    <n v="0"/>
    <s v="01.04.2025"/>
    <x v="24"/>
    <s v="23.05.2026"/>
    <n v="21"/>
    <x v="1"/>
  </r>
  <r>
    <s v="TO"/>
    <n v="0"/>
    <n v="0"/>
    <n v="5"/>
    <n v="10821"/>
    <s v="1254513.199641"/>
    <s v="03 Aug 2026"/>
    <s v="03"/>
    <s v="Aug"/>
    <s v="08 Aug 2026"/>
    <s v="08"/>
    <s v="Aug"/>
    <n v="5"/>
    <n v="5"/>
    <n v="0"/>
    <n v="0"/>
    <s v="СЛР-ХОЛИДЕЙ-СЪРВИС ЕООД"/>
    <x v="3"/>
    <n v="3"/>
    <n v="1"/>
    <n v="2461.1186804999998"/>
    <n v="492.22373609999994"/>
    <s v="Romania"/>
    <s v="01 Apr 2026 14:02"/>
    <s v="01 Apr 2026"/>
    <s v="Apr"/>
    <n v="0"/>
    <n v="0"/>
    <n v="0"/>
    <n v="5"/>
    <n v="0"/>
    <n v="5"/>
    <n v="0"/>
    <s v="01.04.2025"/>
    <x v="24"/>
    <s v="03.08.2026"/>
    <n v="32"/>
    <x v="0"/>
  </r>
  <r>
    <s v="TO"/>
    <n v="0"/>
    <n v="5"/>
    <n v="0"/>
    <n v="10823"/>
    <s v="1254306.199628"/>
    <s v="28 Jun 2026"/>
    <s v="28"/>
    <s v="Jun"/>
    <s v="03 Jul 2026"/>
    <s v="03"/>
    <s v="Jul"/>
    <n v="5"/>
    <n v="-25"/>
    <n v="3"/>
    <n v="2"/>
    <s v="СЛР-ХОЛИДЕЙ-СЪРВИС ЕООД"/>
    <x v="7"/>
    <n v="4"/>
    <n v="1"/>
    <n v="2893.3571104999996"/>
    <n v="578.67142209999997"/>
    <s v="Romania"/>
    <s v="01 Apr 2026 15:33"/>
    <s v="31 Mar 2026"/>
    <s v="Apr"/>
    <n v="0"/>
    <n v="3"/>
    <n v="2"/>
    <n v="0"/>
    <n v="0"/>
    <n v="5"/>
    <n v="0"/>
    <s v="01.04.2025"/>
    <x v="24"/>
    <s v="28.06.2026"/>
    <n v="27"/>
    <x v="0"/>
  </r>
  <r>
    <s v="TO"/>
    <n v="0"/>
    <n v="0"/>
    <n v="5"/>
    <n v="10822"/>
    <s v="NT323126"/>
    <s v="08 Aug 2026"/>
    <s v="08"/>
    <s v="Aug"/>
    <s v="13 Aug 2026"/>
    <s v="13"/>
    <s v="Aug"/>
    <n v="5"/>
    <n v="5"/>
    <n v="0"/>
    <n v="0"/>
    <s v="НОВОТОН - ЕООД"/>
    <x v="4"/>
    <n v="2"/>
    <n v="2"/>
    <n v="2136.4509005"/>
    <n v="427.29018009999999"/>
    <s v="Romania"/>
    <s v="01 Apr 2026 14:35"/>
    <s v="31 Mar 2026"/>
    <s v="Apr"/>
    <n v="0"/>
    <n v="0"/>
    <n v="0"/>
    <n v="5"/>
    <n v="0"/>
    <n v="5"/>
    <n v="0"/>
    <s v="01.04.2025"/>
    <x v="24"/>
    <s v="08.08.2026"/>
    <n v="32"/>
    <x v="0"/>
  </r>
  <r>
    <s v="BOOKING"/>
    <n v="2"/>
    <n v="0"/>
    <n v="0"/>
    <n v="10824"/>
    <s v="6638540422"/>
    <s v="28 May 2026"/>
    <s v="28"/>
    <s v="May"/>
    <s v="30 May 2026"/>
    <s v="30"/>
    <s v="May"/>
    <n v="2"/>
    <n v="2"/>
    <n v="0"/>
    <n v="0"/>
    <s v="BOOKING"/>
    <x v="3"/>
    <n v="2"/>
    <n v="0"/>
    <n v="514.50889376146779"/>
    <n v="257.25444688073389"/>
    <s v="Romania"/>
    <s v="01 Apr 2026 22:12"/>
    <s v="01 Apr 2026"/>
    <s v="Apr"/>
    <n v="2"/>
    <n v="0"/>
    <n v="0"/>
    <n v="0"/>
    <n v="0"/>
    <n v="2"/>
    <n v="0"/>
    <s v="01.04.2025"/>
    <x v="24"/>
    <s v="28.05.2026"/>
    <n v="22"/>
    <x v="1"/>
  </r>
  <r>
    <s v="TOPOLA SKIES"/>
    <n v="0"/>
    <n v="5"/>
    <n v="1"/>
    <n v="10825"/>
    <s v="509946"/>
    <s v="06 Jul 2026"/>
    <s v="06"/>
    <s v="Jul"/>
    <s v="12 Jul 2026"/>
    <s v="12"/>
    <s v="Jul"/>
    <n v="6"/>
    <n v="6"/>
    <n v="0"/>
    <n v="0"/>
    <s v="TOPOLA SKIES"/>
    <x v="3"/>
    <n v="2"/>
    <n v="2"/>
    <n v="3127.5336605504585"/>
    <n v="521.25561009174305"/>
    <m/>
    <s v="02 Apr 2026 09:43"/>
    <s v="02 Apr 2026"/>
    <s v="Apr"/>
    <n v="0"/>
    <n v="0"/>
    <n v="6"/>
    <n v="0"/>
    <n v="0"/>
    <n v="6"/>
    <n v="0"/>
    <s v="02.04.2025"/>
    <x v="24"/>
    <s v="06.07.2026"/>
    <n v="28"/>
    <x v="0"/>
  </r>
  <r>
    <s v="TO"/>
    <n v="0"/>
    <n v="0"/>
    <n v="3"/>
    <n v="10826"/>
    <s v="1254638.199710"/>
    <s v="20 Jul 2026"/>
    <s v="20"/>
    <s v="Jul"/>
    <s v="23 Jul 2026"/>
    <s v="23"/>
    <s v="Jul"/>
    <n v="3"/>
    <n v="3"/>
    <n v="0"/>
    <n v="0"/>
    <s v="СЛР-ХОЛИДЕЙ-СЪРВИС ЕООД"/>
    <x v="3"/>
    <n v="1"/>
    <n v="1"/>
    <n v="957.10496880000005"/>
    <n v="319.03498960000002"/>
    <s v="Romania"/>
    <s v="02 Apr 2026 10:30"/>
    <s v="02 Apr 2026"/>
    <s v="Apr"/>
    <n v="0"/>
    <n v="0"/>
    <n v="3"/>
    <n v="0"/>
    <n v="0"/>
    <n v="3"/>
    <n v="0"/>
    <s v="02.04.2025"/>
    <x v="24"/>
    <s v="20.07.2026"/>
    <n v="30"/>
    <x v="0"/>
  </r>
  <r>
    <s v="TO"/>
    <n v="2"/>
    <n v="1"/>
    <n v="0"/>
    <n v="10828"/>
    <s v="103365"/>
    <s v="29 May 2026"/>
    <s v="29"/>
    <s v="May"/>
    <s v="01 Jun 2026"/>
    <s v="01"/>
    <s v="Jun"/>
    <n v="3"/>
    <n v="-28"/>
    <n v="2"/>
    <n v="0"/>
    <s v="ДЕСТИНЕЙШЪН ТУРИСТИК СЪРВИСИС - ЕООД"/>
    <x v="2"/>
    <n v="3"/>
    <n v="1"/>
    <n v="1090.1209670999999"/>
    <n v="363.37365569999997"/>
    <m/>
    <s v="02 Apr 2026 11:09"/>
    <s v="02 Apr 2026"/>
    <s v="Apr"/>
    <n v="2"/>
    <n v="0"/>
    <n v="0"/>
    <n v="0"/>
    <n v="0"/>
    <n v="2"/>
    <n v="-1"/>
    <s v="02.04.2025"/>
    <x v="24"/>
    <s v="29.05.2026"/>
    <n v="22"/>
    <x v="0"/>
  </r>
  <r>
    <s v="INDIVIDUAL"/>
    <n v="3"/>
    <n v="0"/>
    <n v="0"/>
    <n v="10831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15"/>
    <n v="209.66856467889903"/>
    <m/>
    <s v="02 Apr 2026 12:32"/>
    <s v="02 Apr 2026"/>
    <s v="Apr"/>
    <n v="3"/>
    <n v="0"/>
    <n v="0"/>
    <n v="0"/>
    <n v="0"/>
    <n v="3"/>
    <n v="0"/>
    <s v="02.04.2025"/>
    <x v="24"/>
    <s v="14.05.2026"/>
    <n v="20"/>
    <x v="0"/>
  </r>
  <r>
    <s v="INDIVIDUAL"/>
    <n v="3"/>
    <n v="0"/>
    <n v="0"/>
    <n v="10768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15"/>
    <n v="209.66856467889903"/>
    <m/>
    <s v="30 Mar 2026 14:34"/>
    <s v="30 Mar 2026"/>
    <s v="Mar"/>
    <n v="3"/>
    <n v="0"/>
    <n v="0"/>
    <n v="0"/>
    <n v="0"/>
    <n v="3"/>
    <n v="0"/>
    <s v="30.03.2025"/>
    <x v="24"/>
    <s v="14.05.2026"/>
    <n v="20"/>
    <x v="0"/>
  </r>
  <r>
    <s v="TOPOLA SKIES"/>
    <n v="0"/>
    <n v="7"/>
    <n v="0"/>
    <n v="10771"/>
    <s v="507501"/>
    <s v="04 Jul 2026"/>
    <s v="04"/>
    <s v="Jul"/>
    <s v="11 Jul 2026"/>
    <s v="11"/>
    <s v="Jul"/>
    <n v="7"/>
    <n v="7"/>
    <n v="0"/>
    <n v="0"/>
    <s v="TOPOLA SKIES"/>
    <x v="1"/>
    <n v="3"/>
    <n v="3"/>
    <n v="4750.5136926605501"/>
    <n v="678.637123211009"/>
    <m/>
    <s v="30 Mar 2026 15:33"/>
    <s v="30 Mar 2026"/>
    <s v="Mar"/>
    <n v="0"/>
    <n v="0"/>
    <n v="7"/>
    <n v="0"/>
    <n v="0"/>
    <n v="7"/>
    <n v="0"/>
    <s v="30.03.2025"/>
    <x v="24"/>
    <s v="04.07.2026"/>
    <n v="27"/>
    <x v="0"/>
  </r>
  <r>
    <s v="INDIVIDUAL"/>
    <n v="3"/>
    <n v="0"/>
    <n v="0"/>
    <n v="10830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62.11125688073389"/>
    <n v="220.70375229357796"/>
    <m/>
    <s v="02 Apr 2026 12:26"/>
    <s v="02 Apr 2026"/>
    <s v="Apr"/>
    <n v="3"/>
    <n v="0"/>
    <n v="0"/>
    <n v="0"/>
    <n v="0"/>
    <n v="3"/>
    <n v="0"/>
    <s v="02.04.2025"/>
    <x v="24"/>
    <s v="14.05.2026"/>
    <n v="20"/>
    <x v="0"/>
  </r>
  <r>
    <s v="INDIVIDUAL"/>
    <n v="3"/>
    <n v="0"/>
    <n v="0"/>
    <n v="10773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15"/>
    <n v="209.66856467889903"/>
    <m/>
    <s v="30 Mar 2026 16:13"/>
    <s v="30 Mar 2026"/>
    <s v="Mar"/>
    <n v="3"/>
    <n v="0"/>
    <n v="0"/>
    <n v="0"/>
    <n v="0"/>
    <n v="3"/>
    <n v="0"/>
    <s v="30.03.2025"/>
    <x v="24"/>
    <s v="14.05.2026"/>
    <n v="20"/>
    <x v="0"/>
  </r>
  <r>
    <s v="INDIVIDUAL"/>
    <n v="3"/>
    <n v="0"/>
    <n v="0"/>
    <n v="10783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15"/>
    <n v="209.66856467889903"/>
    <m/>
    <s v="31 Mar 2026 12:03"/>
    <s v="31 Mar 2026"/>
    <s v="Mar"/>
    <n v="3"/>
    <n v="0"/>
    <n v="0"/>
    <n v="0"/>
    <n v="0"/>
    <n v="3"/>
    <n v="0"/>
    <s v="31.03.2025"/>
    <x v="24"/>
    <s v="14.05.2026"/>
    <n v="20"/>
    <x v="0"/>
  </r>
  <r>
    <s v="INDIVIDUAL"/>
    <n v="3"/>
    <n v="0"/>
    <n v="0"/>
    <n v="10784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15"/>
    <n v="209.66856467889903"/>
    <m/>
    <s v="31 Mar 2026 12:03"/>
    <s v="31 Mar 2026"/>
    <s v="Mar"/>
    <n v="3"/>
    <n v="0"/>
    <n v="0"/>
    <n v="0"/>
    <n v="0"/>
    <n v="3"/>
    <n v="0"/>
    <s v="31.03.2025"/>
    <x v="24"/>
    <s v="14.05.2026"/>
    <n v="20"/>
    <x v="0"/>
  </r>
  <r>
    <s v="INDIVIDUAL"/>
    <n v="3"/>
    <n v="0"/>
    <n v="0"/>
    <n v="10829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62.11125688073389"/>
    <n v="220.70375229357796"/>
    <m/>
    <s v="02 Apr 2026 12:19"/>
    <s v="02 Apr 2026"/>
    <s v="Apr"/>
    <n v="3"/>
    <n v="0"/>
    <n v="0"/>
    <n v="0"/>
    <n v="0"/>
    <n v="3"/>
    <n v="0"/>
    <s v="02.04.2025"/>
    <x v="24"/>
    <s v="14.05.2026"/>
    <n v="20"/>
    <x v="0"/>
  </r>
  <r>
    <s v="INDIVIDUAL"/>
    <n v="3"/>
    <n v="0"/>
    <n v="0"/>
    <n v="10769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15"/>
    <n v="209.66856467889903"/>
    <m/>
    <s v="30 Mar 2026 14:34"/>
    <s v="30 Mar 2026"/>
    <s v="Mar"/>
    <n v="3"/>
    <n v="0"/>
    <n v="0"/>
    <n v="0"/>
    <n v="0"/>
    <n v="3"/>
    <n v="0"/>
    <s v="30.03.2025"/>
    <x v="24"/>
    <s v="14.05.2026"/>
    <n v="20"/>
    <x v="0"/>
  </r>
  <r>
    <s v="TO"/>
    <n v="0"/>
    <n v="0"/>
    <n v="5"/>
    <n v="10896"/>
    <s v="NT323432"/>
    <s v="27 Jul 2026"/>
    <s v="27"/>
    <s v="Jul"/>
    <s v="01 Aug 2026"/>
    <s v="01"/>
    <s v="Aug"/>
    <n v="5"/>
    <n v="-26"/>
    <n v="4"/>
    <n v="0"/>
    <s v="НОВОТОН - ЕООД"/>
    <x v="0"/>
    <n v="2"/>
    <n v="1"/>
    <n v="2009.615325"/>
    <n v="401.92306500000001"/>
    <s v="Bulgaria"/>
    <s v="08 Apr 2026 12:09"/>
    <s v="08 Apr 2026"/>
    <s v="Apr"/>
    <n v="0"/>
    <n v="0"/>
    <n v="4"/>
    <n v="0"/>
    <n v="0"/>
    <n v="4"/>
    <n v="-1"/>
    <s v="08.04.2025"/>
    <x v="25"/>
    <s v="27.07.2026"/>
    <n v="31"/>
    <x v="0"/>
  </r>
  <r>
    <s v="TO"/>
    <n v="0"/>
    <n v="0"/>
    <n v="6"/>
    <n v="10897"/>
    <s v="NT323446"/>
    <s v="01 Aug 2026"/>
    <s v="01"/>
    <s v="Aug"/>
    <s v="07 Aug 2026"/>
    <s v="07"/>
    <s v="Aug"/>
    <n v="6"/>
    <n v="6"/>
    <n v="0"/>
    <n v="0"/>
    <s v="НОВОТОН - ЕООД"/>
    <x v="4"/>
    <n v="2"/>
    <n v="2"/>
    <n v="2734.6023894"/>
    <n v="455.76706489999998"/>
    <s v="Bulgaria"/>
    <s v="08 Apr 2026 15:59"/>
    <s v="08 Apr 2026"/>
    <s v="Apr"/>
    <n v="0"/>
    <n v="0"/>
    <n v="0"/>
    <n v="6"/>
    <n v="0"/>
    <n v="6"/>
    <n v="0"/>
    <s v="08.04.2025"/>
    <x v="25"/>
    <s v="01.08.2026"/>
    <n v="31"/>
    <x v="0"/>
  </r>
  <r>
    <s v="TO"/>
    <n v="0"/>
    <n v="0"/>
    <n v="6"/>
    <n v="10898"/>
    <s v="NT323447"/>
    <s v="01 Aug 2026"/>
    <s v="01"/>
    <s v="Aug"/>
    <s v="07 Aug 2026"/>
    <s v="07"/>
    <s v="Aug"/>
    <n v="6"/>
    <n v="6"/>
    <n v="0"/>
    <n v="0"/>
    <s v="НОВОТОН - ЕООД"/>
    <x v="4"/>
    <n v="2"/>
    <n v="0"/>
    <n v="2187.6349716"/>
    <n v="364.6058286"/>
    <s v="Bulgaria"/>
    <s v="08 Apr 2026 15:59"/>
    <s v="08 Apr 2026"/>
    <s v="Apr"/>
    <n v="0"/>
    <n v="0"/>
    <n v="0"/>
    <n v="6"/>
    <n v="0"/>
    <n v="6"/>
    <n v="0"/>
    <s v="08.04.2025"/>
    <x v="25"/>
    <s v="01.08.2026"/>
    <n v="31"/>
    <x v="0"/>
  </r>
  <r>
    <s v="TO"/>
    <n v="0"/>
    <n v="5"/>
    <n v="0"/>
    <n v="10899"/>
    <s v="1255457.200188"/>
    <s v="25 Jun 2026"/>
    <s v="25"/>
    <s v="Jun"/>
    <s v="30 Jun 2026"/>
    <s v="30"/>
    <s v="Jun"/>
    <n v="5"/>
    <n v="5"/>
    <n v="0"/>
    <n v="0"/>
    <s v="СЛР-ХОЛИДЕЙ-СЪРВИС ЕООД"/>
    <x v="3"/>
    <n v="2"/>
    <n v="1"/>
    <n v="1650.7205199999999"/>
    <n v="330.14410399999997"/>
    <s v="Romania"/>
    <s v="08 Apr 2026 20:06"/>
    <s v="08 Apr 2026"/>
    <s v="Apr"/>
    <n v="0"/>
    <n v="5"/>
    <n v="0"/>
    <n v="0"/>
    <n v="0"/>
    <n v="5"/>
    <n v="0"/>
    <s v="08.04.2025"/>
    <x v="25"/>
    <s v="25.06.2026"/>
    <n v="26"/>
    <x v="0"/>
  </r>
  <r>
    <s v="TO"/>
    <n v="0"/>
    <n v="5"/>
    <n v="0"/>
    <n v="10900"/>
    <s v="1255458.200189"/>
    <s v="25 Jun 2026"/>
    <s v="25"/>
    <s v="Jun"/>
    <s v="30 Jun 2026"/>
    <s v="30"/>
    <s v="Jun"/>
    <n v="5"/>
    <n v="5"/>
    <n v="0"/>
    <n v="0"/>
    <s v="СЛР-ХОЛИДЕЙ-СЪРВИС ЕООД"/>
    <x v="6"/>
    <n v="2"/>
    <n v="0"/>
    <n v="1607.69226"/>
    <n v="321.53845200000001"/>
    <s v="Romania"/>
    <s v="08 Apr 2026 20:28"/>
    <s v="08 Apr 2026"/>
    <s v="Apr"/>
    <n v="0"/>
    <n v="5"/>
    <n v="0"/>
    <n v="0"/>
    <n v="0"/>
    <n v="5"/>
    <n v="0"/>
    <s v="08.04.2025"/>
    <x v="25"/>
    <s v="25.06.2026"/>
    <n v="26"/>
    <x v="0"/>
  </r>
  <r>
    <s v="TO"/>
    <n v="0"/>
    <n v="0"/>
    <n v="6"/>
    <n v="10903"/>
    <s v="1255464.200242"/>
    <s v="03 Aug 2026"/>
    <s v="03"/>
    <s v="Aug"/>
    <s v="09 Aug 2026"/>
    <s v="09"/>
    <s v="Aug"/>
    <n v="6"/>
    <n v="6"/>
    <n v="0"/>
    <n v="0"/>
    <s v="СЛР-ХОЛИДЕЙ-СЪРВИС ЕООД"/>
    <x v="4"/>
    <n v="2"/>
    <n v="2"/>
    <n v="2734.6023894"/>
    <n v="455.76706489999998"/>
    <s v="Romania"/>
    <s v="09 Apr 2026 10:37"/>
    <s v="08 Apr 2026"/>
    <s v="Apr"/>
    <n v="0"/>
    <n v="0"/>
    <n v="0"/>
    <n v="6"/>
    <n v="0"/>
    <n v="6"/>
    <n v="0"/>
    <s v="09.04.2025"/>
    <x v="25"/>
    <s v="03.08.2026"/>
    <n v="32"/>
    <x v="0"/>
  </r>
  <r>
    <s v="TOPOLA SKIES"/>
    <n v="0"/>
    <n v="4"/>
    <n v="1"/>
    <n v="10904"/>
    <s v="515308"/>
    <s v="07 Jul 2026"/>
    <s v="07"/>
    <s v="Jul"/>
    <s v="12 Jul 2026"/>
    <s v="12"/>
    <s v="Jul"/>
    <n v="5"/>
    <n v="5"/>
    <n v="0"/>
    <n v="0"/>
    <s v="TOPOLA SKIES"/>
    <x v="0"/>
    <n v="2"/>
    <n v="1"/>
    <n v="2336.9476990825688"/>
    <n v="467.38953981651377"/>
    <m/>
    <s v="09 Apr 2026 16:08"/>
    <s v="09 Apr 2026"/>
    <s v="Apr"/>
    <n v="0"/>
    <n v="0"/>
    <n v="5"/>
    <n v="0"/>
    <n v="0"/>
    <n v="5"/>
    <n v="0"/>
    <s v="09.04.2025"/>
    <x v="25"/>
    <s v="07.07.2026"/>
    <n v="28"/>
    <x v="0"/>
  </r>
  <r>
    <s v="BOOKING"/>
    <n v="0"/>
    <n v="0"/>
    <n v="6"/>
    <n v="10905"/>
    <s v="5936491807"/>
    <s v="14 Aug 2026"/>
    <s v="14"/>
    <s v="Aug"/>
    <s v="20 Aug 2026"/>
    <s v="20"/>
    <s v="Aug"/>
    <n v="6"/>
    <n v="6"/>
    <n v="0"/>
    <n v="0"/>
    <s v="BOOKING"/>
    <x v="3"/>
    <n v="1"/>
    <n v="2"/>
    <n v="2930.0845475229357"/>
    <n v="488.34742458715596"/>
    <s v="Israel"/>
    <s v="11 Apr 2026 02:50"/>
    <s v="10 Apr 2026"/>
    <s v="Apr"/>
    <n v="0"/>
    <n v="0"/>
    <n v="0"/>
    <n v="6"/>
    <n v="0"/>
    <n v="6"/>
    <n v="0"/>
    <s v="11.04.2025"/>
    <x v="25"/>
    <s v="14.08.2026"/>
    <n v="33"/>
    <x v="0"/>
  </r>
  <r>
    <s v="BOOKING"/>
    <n v="0"/>
    <n v="0"/>
    <n v="6"/>
    <n v="10906"/>
    <s v="5936491807"/>
    <s v="14 Aug 2026"/>
    <s v="14"/>
    <s v="Aug"/>
    <s v="20 Aug 2026"/>
    <s v="20"/>
    <s v="Aug"/>
    <n v="6"/>
    <n v="6"/>
    <n v="0"/>
    <n v="0"/>
    <s v="BOOKING"/>
    <x v="3"/>
    <n v="1"/>
    <n v="1"/>
    <n v="2930.0845475229357"/>
    <n v="488.34742458715596"/>
    <m/>
    <s v="11 Apr 2026 02:50"/>
    <s v="10 Apr 2026"/>
    <s v="Apr"/>
    <n v="0"/>
    <n v="0"/>
    <n v="0"/>
    <n v="6"/>
    <n v="0"/>
    <n v="6"/>
    <n v="0"/>
    <s v="11.04.2025"/>
    <x v="25"/>
    <s v="14.08.2026"/>
    <n v="33"/>
    <x v="0"/>
  </r>
  <r>
    <s v="BOOKING"/>
    <n v="1"/>
    <n v="2"/>
    <n v="0"/>
    <n v="10907"/>
    <s v="6995008739"/>
    <s v="14 Jun 2026"/>
    <s v="14"/>
    <s v="Jun"/>
    <s v="17 Jun 2026"/>
    <s v="17"/>
    <s v="Jun"/>
    <n v="3"/>
    <n v="3"/>
    <n v="0"/>
    <n v="0"/>
    <s v="BOOKING"/>
    <x v="3"/>
    <n v="2"/>
    <n v="0"/>
    <n v="966.52094449541278"/>
    <n v="322.17364816513759"/>
    <m/>
    <s v="11 Apr 2026 12:10"/>
    <s v="11 Apr 2026"/>
    <s v="Apr"/>
    <n v="0"/>
    <n v="3"/>
    <n v="0"/>
    <n v="0"/>
    <n v="0"/>
    <n v="3"/>
    <n v="0"/>
    <s v="11.04.2025"/>
    <x v="25"/>
    <s v="14.06.2026"/>
    <n v="25"/>
    <x v="1"/>
  </r>
  <r>
    <s v="BOOKING"/>
    <n v="0"/>
    <n v="1"/>
    <n v="3"/>
    <n v="10909"/>
    <s v="6471207658"/>
    <s v="10 Jul 2026"/>
    <s v="10"/>
    <s v="Jul"/>
    <s v="14 Jul 2026"/>
    <s v="14"/>
    <s v="Jul"/>
    <n v="4"/>
    <n v="4"/>
    <n v="0"/>
    <n v="0"/>
    <s v="BOOKING"/>
    <x v="4"/>
    <n v="2"/>
    <n v="0"/>
    <n v="2170.4329981651372"/>
    <n v="542.60824954128429"/>
    <s v="Denmark"/>
    <s v="11 Apr 2026 18:24"/>
    <s v="11 Apr 2026"/>
    <s v="Apr"/>
    <n v="0"/>
    <n v="0"/>
    <n v="4"/>
    <n v="0"/>
    <n v="0"/>
    <n v="4"/>
    <n v="0"/>
    <s v="11.04.2025"/>
    <x v="25"/>
    <s v="10.07.2026"/>
    <n v="28"/>
    <x v="0"/>
  </r>
  <r>
    <s v="BOOKING"/>
    <n v="0"/>
    <n v="1"/>
    <n v="3"/>
    <n v="10910"/>
    <s v="5780372073"/>
    <s v="10 Jul 2026"/>
    <s v="10"/>
    <s v="Jul"/>
    <s v="14 Jul 2026"/>
    <s v="14"/>
    <s v="Jul"/>
    <n v="4"/>
    <n v="4"/>
    <n v="0"/>
    <n v="0"/>
    <s v="BOOKING"/>
    <x v="4"/>
    <n v="2"/>
    <n v="2"/>
    <n v="2713.0412477064219"/>
    <n v="678.26031192660548"/>
    <s v="Denmark"/>
    <s v="11 Apr 2026 18:30"/>
    <s v="11 Apr 2026"/>
    <s v="Apr"/>
    <n v="0"/>
    <n v="0"/>
    <n v="4"/>
    <n v="0"/>
    <n v="0"/>
    <n v="4"/>
    <n v="0"/>
    <s v="11.04.2025"/>
    <x v="25"/>
    <s v="10.07.2026"/>
    <n v="28"/>
    <x v="0"/>
  </r>
  <r>
    <s v="BOOKING"/>
    <n v="2"/>
    <n v="1"/>
    <n v="0"/>
    <n v="10911"/>
    <s v="6121069234"/>
    <s v="29 May 2026"/>
    <s v="29"/>
    <s v="May"/>
    <s v="01 Jun 2026"/>
    <s v="01"/>
    <s v="Jun"/>
    <n v="3"/>
    <n v="-28"/>
    <n v="2"/>
    <n v="0"/>
    <s v="BOOKING"/>
    <x v="4"/>
    <n v="2"/>
    <n v="2"/>
    <n v="964.69071825688059"/>
    <n v="321.56357275229357"/>
    <s v="Romania"/>
    <s v="11 Apr 2026 23:01"/>
    <s v="11 Apr 2026"/>
    <s v="Apr"/>
    <n v="2"/>
    <n v="0"/>
    <n v="0"/>
    <n v="0"/>
    <n v="0"/>
    <n v="2"/>
    <n v="-1"/>
    <s v="11.04.2025"/>
    <x v="25"/>
    <s v="29.05.2026"/>
    <n v="22"/>
    <x v="0"/>
  </r>
  <r>
    <s v="BOOKING"/>
    <n v="2"/>
    <n v="1"/>
    <n v="0"/>
    <n v="10912"/>
    <s v="6333672097"/>
    <s v="29 May 2026"/>
    <s v="29"/>
    <s v="May"/>
    <s v="01 Jun 2026"/>
    <s v="01"/>
    <s v="Jun"/>
    <n v="3"/>
    <n v="-28"/>
    <n v="2"/>
    <n v="0"/>
    <s v="BOOKING"/>
    <x v="4"/>
    <n v="2"/>
    <n v="2"/>
    <n v="964.69071825688059"/>
    <n v="321.56357275229357"/>
    <s v="Romania"/>
    <s v="11 Apr 2026 23:04"/>
    <s v="11 Apr 2026"/>
    <s v="Apr"/>
    <n v="2"/>
    <n v="0"/>
    <n v="0"/>
    <n v="0"/>
    <n v="0"/>
    <n v="2"/>
    <n v="-1"/>
    <s v="11.04.2025"/>
    <x v="25"/>
    <s v="29.05.2026"/>
    <n v="22"/>
    <x v="1"/>
  </r>
  <r>
    <s v="BOOKING"/>
    <n v="2"/>
    <n v="1"/>
    <n v="0"/>
    <n v="10913"/>
    <s v="5022283462"/>
    <s v="29 May 2026"/>
    <s v="29"/>
    <s v="May"/>
    <s v="01 Jun 2026"/>
    <s v="01"/>
    <s v="Jun"/>
    <n v="3"/>
    <n v="-28"/>
    <n v="2"/>
    <n v="0"/>
    <s v="BOOKING"/>
    <x v="4"/>
    <n v="2"/>
    <n v="2"/>
    <n v="964.69071825688059"/>
    <n v="321.56357275229357"/>
    <s v="Romania"/>
    <s v="11 Apr 2026 23:04"/>
    <s v="11 Apr 2026"/>
    <s v="Apr"/>
    <n v="2"/>
    <n v="0"/>
    <n v="0"/>
    <n v="0"/>
    <n v="0"/>
    <n v="2"/>
    <n v="-1"/>
    <s v="11.04.2025"/>
    <x v="25"/>
    <s v="29.05.2026"/>
    <n v="22"/>
    <x v="1"/>
  </r>
  <r>
    <s v="BOOKING"/>
    <n v="0"/>
    <n v="0"/>
    <n v="6"/>
    <n v="10914"/>
    <s v="6780906927"/>
    <s v="27 Jul 2026"/>
    <s v="27"/>
    <s v="Jul"/>
    <s v="02 Aug 2026"/>
    <s v="02"/>
    <s v="Aug"/>
    <n v="6"/>
    <n v="-25"/>
    <n v="4"/>
    <n v="1"/>
    <s v="BOOKING"/>
    <x v="0"/>
    <n v="2"/>
    <n v="2"/>
    <n v="4597.8512922935779"/>
    <n v="766.3085487155962"/>
    <s v="Romania"/>
    <s v="12 Apr 2026 10:51"/>
    <s v="12 Apr 2026"/>
    <s v="Apr"/>
    <n v="0"/>
    <n v="0"/>
    <n v="4"/>
    <n v="1"/>
    <n v="0"/>
    <n v="5"/>
    <n v="-1"/>
    <s v="12.04.2025"/>
    <x v="25"/>
    <s v="27.07.2026"/>
    <n v="31"/>
    <x v="1"/>
  </r>
  <r>
    <s v="TO"/>
    <n v="0"/>
    <n v="5"/>
    <n v="0"/>
    <n v="10915"/>
    <s v="NT323530"/>
    <s v="28 Jun 2026"/>
    <s v="28"/>
    <s v="Jun"/>
    <s v="03 Jul 2026"/>
    <s v="03"/>
    <s v="Jul"/>
    <n v="5"/>
    <n v="-25"/>
    <n v="3"/>
    <n v="2"/>
    <s v="НОВОТОН - ЕООД"/>
    <x v="3"/>
    <n v="3"/>
    <n v="1"/>
    <n v="2228.472702"/>
    <n v="445.69454039999999"/>
    <s v="Romania"/>
    <s v="12 Apr 2026 10:55"/>
    <s v="12 Apr 2026"/>
    <s v="Apr"/>
    <n v="0"/>
    <n v="3"/>
    <n v="2"/>
    <n v="0"/>
    <n v="0"/>
    <n v="5"/>
    <n v="0"/>
    <s v="12.04.2025"/>
    <x v="25"/>
    <s v="28.06.2026"/>
    <n v="27"/>
    <x v="0"/>
  </r>
  <r>
    <s v="TOPOLA SKIES"/>
    <n v="0"/>
    <n v="0"/>
    <n v="9"/>
    <n v="10916"/>
    <s v="517117"/>
    <s v="03 Aug 2026"/>
    <s v="03"/>
    <s v="Aug"/>
    <s v="12 Aug 2026"/>
    <s v="12"/>
    <s v="Aug"/>
    <n v="9"/>
    <n v="9"/>
    <n v="0"/>
    <n v="0"/>
    <s v="TOPOLA SKIES"/>
    <x v="4"/>
    <n v="2"/>
    <n v="2"/>
    <n v="4925.4617889908259"/>
    <n v="547.27353211009176"/>
    <m/>
    <s v="12 Apr 2026 17:33"/>
    <s v="12 Apr 2026"/>
    <s v="Apr"/>
    <n v="0"/>
    <n v="0"/>
    <n v="0"/>
    <n v="9"/>
    <n v="0"/>
    <n v="9"/>
    <n v="0"/>
    <s v="12.04.2025"/>
    <x v="25"/>
    <s v="03.08.2026"/>
    <n v="32"/>
    <x v="0"/>
  </r>
  <r>
    <s v="TO"/>
    <n v="0"/>
    <n v="5"/>
    <n v="0"/>
    <n v="10874"/>
    <s v="1254910.199913"/>
    <s v="25 Jun 2026"/>
    <s v="25"/>
    <s v="Jun"/>
    <s v="30 Jun 2026"/>
    <s v="30"/>
    <s v="Jun"/>
    <n v="5"/>
    <n v="5"/>
    <n v="0"/>
    <n v="0"/>
    <s v="СЛР-ХОЛИДЕЙ-СЪРВИС ЕООД"/>
    <x v="4"/>
    <n v="3"/>
    <n v="0"/>
    <n v="2228.472702"/>
    <n v="445.69454039999999"/>
    <s v="Romania"/>
    <s v="06 Apr 2026 09:57"/>
    <s v="05 Apr 2026"/>
    <s v="Apr"/>
    <n v="0"/>
    <n v="5"/>
    <n v="0"/>
    <n v="0"/>
    <n v="0"/>
    <n v="5"/>
    <n v="0"/>
    <s v="06.04.2025"/>
    <x v="25"/>
    <s v="25.06.2026"/>
    <n v="26"/>
    <x v="0"/>
  </r>
  <r>
    <s v="TO"/>
    <n v="0"/>
    <n v="5"/>
    <n v="0"/>
    <n v="10876"/>
    <s v="1254908.199915"/>
    <s v="25 Jun 2026"/>
    <s v="25"/>
    <s v="Jun"/>
    <s v="30 Jun 2026"/>
    <s v="30"/>
    <s v="Jun"/>
    <n v="5"/>
    <n v="5"/>
    <n v="0"/>
    <n v="0"/>
    <s v="СЛР-ХОЛИДЕЙ-СЪРВИС ЕООД"/>
    <x v="6"/>
    <n v="2"/>
    <n v="0"/>
    <n v="1607.69226"/>
    <n v="321.53845200000001"/>
    <s v="Romania"/>
    <s v="06 Apr 2026 09:58"/>
    <s v="05 Apr 2026"/>
    <s v="Apr"/>
    <n v="0"/>
    <n v="5"/>
    <n v="0"/>
    <n v="0"/>
    <n v="0"/>
    <n v="5"/>
    <n v="0"/>
    <s v="06.04.2025"/>
    <x v="25"/>
    <s v="25.06.2026"/>
    <n v="26"/>
    <x v="0"/>
  </r>
  <r>
    <s v="TO"/>
    <n v="0"/>
    <n v="5"/>
    <n v="0"/>
    <n v="10877"/>
    <s v="1254908.199916"/>
    <s v="25 Jun 2026"/>
    <s v="25"/>
    <s v="Jun"/>
    <s v="30 Jun 2026"/>
    <s v="30"/>
    <s v="Jun"/>
    <n v="5"/>
    <n v="5"/>
    <n v="0"/>
    <n v="0"/>
    <s v="СЛР-ХОЛИДЕЙ-СЪРВИС ЕООД"/>
    <x v="6"/>
    <n v="2"/>
    <n v="1"/>
    <n v="1607.69226"/>
    <n v="321.53845200000001"/>
    <s v="Romania"/>
    <s v="06 Apr 2026 09:59"/>
    <s v="05 Apr 2026"/>
    <s v="Apr"/>
    <n v="0"/>
    <n v="5"/>
    <n v="0"/>
    <n v="0"/>
    <n v="0"/>
    <n v="5"/>
    <n v="0"/>
    <s v="06.04.2025"/>
    <x v="25"/>
    <s v="25.06.2026"/>
    <n v="26"/>
    <x v="0"/>
  </r>
  <r>
    <s v="TO"/>
    <n v="0"/>
    <n v="5"/>
    <n v="0"/>
    <n v="10875"/>
    <s v="1254908.199914"/>
    <s v="25 Jun 2026"/>
    <s v="25"/>
    <s v="Jun"/>
    <s v="30 Jun 2026"/>
    <s v="30"/>
    <s v="Jun"/>
    <n v="5"/>
    <n v="5"/>
    <n v="0"/>
    <n v="0"/>
    <s v="СЛР-ХОЛИДЕЙ-СЪРВИС ЕООД"/>
    <x v="6"/>
    <n v="2"/>
    <n v="0"/>
    <n v="1607.69226"/>
    <n v="321.53845200000001"/>
    <s v="Romania"/>
    <s v="06 Apr 2026 09:58"/>
    <s v="05 Apr 2026"/>
    <s v="Apr"/>
    <n v="0"/>
    <n v="5"/>
    <n v="0"/>
    <n v="0"/>
    <n v="0"/>
    <n v="5"/>
    <n v="0"/>
    <s v="06.04.2025"/>
    <x v="25"/>
    <s v="25.06.2026"/>
    <n v="26"/>
    <x v="0"/>
  </r>
  <r>
    <s v="TO"/>
    <n v="0"/>
    <n v="0"/>
    <n v="5"/>
    <n v="10880"/>
    <s v="0148"/>
    <s v="17 Aug 2026"/>
    <s v="17"/>
    <s v="Aug"/>
    <s v="22 Aug 2026"/>
    <s v="22"/>
    <s v="Aug"/>
    <n v="5"/>
    <n v="5"/>
    <n v="0"/>
    <n v="0"/>
    <s v="КЛУБ МАГЕЛАН - ООД"/>
    <x v="6"/>
    <n v="2"/>
    <n v="2"/>
    <n v="2224.9522079999997"/>
    <n v="444.99044159999994"/>
    <s v="Romania"/>
    <s v="06 Apr 2026 11:35"/>
    <s v="06 Apr 2026"/>
    <s v="Apr"/>
    <n v="0"/>
    <n v="0"/>
    <n v="0"/>
    <n v="5"/>
    <n v="0"/>
    <n v="5"/>
    <n v="0"/>
    <s v="06.04.2025"/>
    <x v="25"/>
    <s v="17.08.2026"/>
    <n v="34"/>
    <x v="0"/>
  </r>
  <r>
    <s v="INDIVIDUAL"/>
    <n v="0"/>
    <n v="0"/>
    <n v="5"/>
    <n v="10879"/>
    <s v="06042026"/>
    <s v="19 Jul 2026"/>
    <s v="19"/>
    <s v="Jul"/>
    <s v="24 Jul 2026"/>
    <s v="24"/>
    <s v="Jul"/>
    <n v="5"/>
    <n v="5"/>
    <n v="0"/>
    <n v="0"/>
    <s v="INDIVIDUAL"/>
    <x v="0"/>
    <n v="3"/>
    <n v="1"/>
    <n v="1570.0470183486239"/>
    <n v="314.00940366972469"/>
    <m/>
    <s v="06 Apr 2026 11:04"/>
    <s v="06 Apr 2026"/>
    <s v="Apr"/>
    <n v="0"/>
    <n v="0"/>
    <n v="5"/>
    <n v="0"/>
    <n v="0"/>
    <n v="5"/>
    <n v="0"/>
    <s v="06.04.2025"/>
    <x v="25"/>
    <s v="19.07.2026"/>
    <n v="30"/>
    <x v="0"/>
  </r>
  <r>
    <s v="INDIVIDUAL"/>
    <n v="3"/>
    <n v="0"/>
    <n v="0"/>
    <n v="10883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26"/>
    <n v="209.66856467889906"/>
    <m/>
    <s v="06 Apr 2026 15:37"/>
    <s v="06 Apr 2026"/>
    <s v="Apr"/>
    <n v="3"/>
    <n v="0"/>
    <n v="0"/>
    <n v="0"/>
    <n v="0"/>
    <n v="3"/>
    <n v="0"/>
    <s v="06.04.2025"/>
    <x v="25"/>
    <s v="14.05.2026"/>
    <n v="20"/>
    <x v="0"/>
  </r>
  <r>
    <s v="TO"/>
    <n v="0"/>
    <n v="5"/>
    <n v="0"/>
    <n v="10884"/>
    <s v="25062026"/>
    <s v="25 Jun 2026"/>
    <s v="25"/>
    <s v="Jun"/>
    <s v="30 Jun 2026"/>
    <s v="30"/>
    <s v="Jun"/>
    <n v="5"/>
    <n v="5"/>
    <n v="0"/>
    <n v="0"/>
    <s v="ВЕРСО ТРАВЪЛ - ООД"/>
    <x v="6"/>
    <n v="2"/>
    <n v="1"/>
    <n v="1607.69226"/>
    <n v="321.53845200000001"/>
    <m/>
    <s v="06 Apr 2026 16:05"/>
    <s v="06 Apr 2026"/>
    <s v="Apr"/>
    <n v="0"/>
    <n v="5"/>
    <n v="0"/>
    <n v="0"/>
    <n v="0"/>
    <n v="5"/>
    <n v="0"/>
    <s v="06.04.2025"/>
    <x v="25"/>
    <s v="25.06.2026"/>
    <n v="26"/>
    <x v="1"/>
  </r>
  <r>
    <s v="BOOKING"/>
    <n v="2"/>
    <n v="1"/>
    <n v="0"/>
    <n v="10885"/>
    <s v="5575499340"/>
    <s v="29 May 2026"/>
    <s v="29"/>
    <s v="May"/>
    <s v="01 Jun 2026"/>
    <s v="01"/>
    <s v="Jun"/>
    <n v="3"/>
    <n v="-28"/>
    <n v="2"/>
    <n v="0"/>
    <s v="BOOKING"/>
    <x v="6"/>
    <n v="2"/>
    <n v="0"/>
    <n v="741.24162660550462"/>
    <n v="247.08054220183482"/>
    <s v="Romania"/>
    <s v="07 Apr 2026 08:46"/>
    <s v="07 Apr 2026"/>
    <s v="Apr"/>
    <n v="2"/>
    <n v="0"/>
    <n v="0"/>
    <n v="0"/>
    <n v="0"/>
    <n v="2"/>
    <n v="-1"/>
    <s v="07.04.2025"/>
    <x v="25"/>
    <s v="29.05.2026"/>
    <n v="22"/>
    <x v="1"/>
  </r>
  <r>
    <s v="TO"/>
    <n v="0"/>
    <n v="5"/>
    <n v="0"/>
    <n v="10889"/>
    <s v="1255244.200015"/>
    <s v="04 Jul 2026"/>
    <s v="04"/>
    <s v="Jul"/>
    <s v="09 Jul 2026"/>
    <s v="09"/>
    <s v="Jul"/>
    <n v="5"/>
    <n v="5"/>
    <n v="0"/>
    <n v="0"/>
    <s v="СЛР-ХОЛИДЕЙ-СЪРВИС ЕООД"/>
    <x v="2"/>
    <n v="2"/>
    <n v="1"/>
    <n v="1679.471221"/>
    <n v="335.8942442"/>
    <s v="Romania"/>
    <s v="07 Apr 2026 11:26"/>
    <s v="07 Apr 2026"/>
    <s v="Apr"/>
    <n v="0"/>
    <n v="0"/>
    <n v="5"/>
    <n v="0"/>
    <n v="0"/>
    <n v="5"/>
    <n v="0"/>
    <s v="07.04.2025"/>
    <x v="25"/>
    <s v="04.07.2026"/>
    <n v="27"/>
    <x v="0"/>
  </r>
  <r>
    <s v="TO"/>
    <n v="0"/>
    <n v="0"/>
    <n v="7"/>
    <n v="10891"/>
    <s v="2335647"/>
    <s v="12 Jul 2026"/>
    <s v="12"/>
    <s v="Jul"/>
    <s v="19 Jul 2026"/>
    <s v="19"/>
    <s v="Jul"/>
    <n v="7"/>
    <n v="7"/>
    <n v="0"/>
    <n v="0"/>
    <s v="ТУРИСТИЧЕСКА АГЕНЦИЯ СОЛВЕКС - ЕООД"/>
    <x v="1"/>
    <n v="5"/>
    <n v="0"/>
    <n v="5426.2156353999999"/>
    <n v="775.17366219999997"/>
    <s v="Romania"/>
    <s v="07 Apr 2026 12:54"/>
    <s v="07 Apr 2026"/>
    <s v="Apr"/>
    <n v="0"/>
    <n v="0"/>
    <n v="7"/>
    <n v="0"/>
    <n v="0"/>
    <n v="7"/>
    <n v="0"/>
    <s v="07.04.2025"/>
    <x v="25"/>
    <s v="12.07.2026"/>
    <n v="29"/>
    <x v="0"/>
  </r>
  <r>
    <s v="TO"/>
    <n v="0"/>
    <n v="5"/>
    <n v="0"/>
    <n v="10888"/>
    <s v="1255244.200014"/>
    <s v="04 Jul 2026"/>
    <s v="04"/>
    <s v="Jul"/>
    <s v="09 Jul 2026"/>
    <s v="09"/>
    <s v="Jul"/>
    <n v="5"/>
    <n v="5"/>
    <n v="0"/>
    <n v="0"/>
    <s v="СЛР-ХОЛИДЕЙ-СЪРВИС ЕООД"/>
    <x v="2"/>
    <n v="2"/>
    <n v="0"/>
    <n v="1679.471221"/>
    <n v="335.8942442"/>
    <s v="Romania"/>
    <s v="07 Apr 2026 11:26"/>
    <s v="07 Apr 2026"/>
    <s v="Apr"/>
    <n v="0"/>
    <n v="0"/>
    <n v="5"/>
    <n v="0"/>
    <n v="0"/>
    <n v="5"/>
    <n v="0"/>
    <s v="07.04.2025"/>
    <x v="25"/>
    <s v="04.07.2026"/>
    <n v="27"/>
    <x v="0"/>
  </r>
  <r>
    <s v="BOOKING"/>
    <n v="2"/>
    <n v="1"/>
    <n v="0"/>
    <n v="10892"/>
    <s v="6922412215"/>
    <s v="29 May 2026"/>
    <s v="29"/>
    <s v="May"/>
    <s v="01 Jun 2026"/>
    <s v="01"/>
    <s v="Jun"/>
    <n v="3"/>
    <n v="-28"/>
    <n v="2"/>
    <n v="0"/>
    <s v="BOOKING"/>
    <x v="4"/>
    <n v="2"/>
    <n v="2"/>
    <n v="964.69071825688059"/>
    <n v="321.56357275229357"/>
    <s v="Romania"/>
    <s v="07 Apr 2026 13:58"/>
    <s v="07 Apr 2026"/>
    <s v="Apr"/>
    <n v="2"/>
    <n v="0"/>
    <n v="0"/>
    <n v="0"/>
    <n v="0"/>
    <n v="2"/>
    <n v="-1"/>
    <s v="07.04.2025"/>
    <x v="25"/>
    <s v="29.05.2026"/>
    <n v="22"/>
    <x v="1"/>
  </r>
  <r>
    <s v="INDIVIDUAL"/>
    <n v="3"/>
    <n v="0"/>
    <n v="0"/>
    <n v="10893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629.00569403669726"/>
    <n v="209.66856467889906"/>
    <m/>
    <s v="07 Apr 2026 15:39"/>
    <s v="07 Apr 2026"/>
    <s v="Apr"/>
    <n v="3"/>
    <n v="0"/>
    <n v="0"/>
    <n v="0"/>
    <n v="0"/>
    <n v="3"/>
    <n v="0"/>
    <s v="07.04.2025"/>
    <x v="25"/>
    <s v="14.05.2026"/>
    <n v="20"/>
    <x v="0"/>
  </r>
  <r>
    <s v="BOOKING"/>
    <n v="0"/>
    <n v="0"/>
    <n v="3"/>
    <n v="10894"/>
    <s v="5880865622"/>
    <s v="20 Jul 2026"/>
    <s v="20"/>
    <s v="Jul"/>
    <s v="23 Jul 2026"/>
    <s v="23"/>
    <s v="Jul"/>
    <n v="3"/>
    <n v="3"/>
    <n v="0"/>
    <n v="0"/>
    <s v="BOOKING"/>
    <x v="6"/>
    <n v="2"/>
    <n v="2"/>
    <n v="1787.7003935779815"/>
    <n v="595.90013119266052"/>
    <s v="Romania"/>
    <s v="08 Apr 2026 00:08"/>
    <s v="07 Apr 2026"/>
    <s v="Apr"/>
    <n v="0"/>
    <n v="0"/>
    <n v="3"/>
    <n v="0"/>
    <n v="0"/>
    <n v="3"/>
    <n v="0"/>
    <s v="08.04.2025"/>
    <x v="25"/>
    <s v="20.07.2026"/>
    <n v="30"/>
    <x v="1"/>
  </r>
  <r>
    <s v="TO"/>
    <n v="0"/>
    <n v="5"/>
    <n v="0"/>
    <n v="10890"/>
    <s v="1255244.200016"/>
    <s v="04 Jul 2026"/>
    <s v="04"/>
    <s v="Jul"/>
    <s v="09 Jul 2026"/>
    <s v="09"/>
    <s v="Jul"/>
    <n v="5"/>
    <n v="5"/>
    <n v="0"/>
    <n v="0"/>
    <s v="СЛР-ХОЛИДЕЙ-СЪРВИС ЕООД"/>
    <x v="2"/>
    <n v="3"/>
    <n v="1"/>
    <n v="2267.2959274999998"/>
    <n v="453.45918549999999"/>
    <s v="Romania"/>
    <s v="07 Apr 2026 11:27"/>
    <s v="07 Apr 2026"/>
    <s v="Apr"/>
    <n v="0"/>
    <n v="0"/>
    <n v="5"/>
    <n v="0"/>
    <n v="0"/>
    <n v="5"/>
    <n v="0"/>
    <s v="07.04.2025"/>
    <x v="25"/>
    <s v="04.07.2026"/>
    <n v="27"/>
    <x v="0"/>
  </r>
  <r>
    <s v="TO"/>
    <n v="0"/>
    <n v="0"/>
    <n v="6"/>
    <n v="10895"/>
    <s v="63277"/>
    <s v="06 Aug 2026"/>
    <s v="06"/>
    <s v="Aug"/>
    <s v="12 Aug 2026"/>
    <s v="12"/>
    <s v="Aug"/>
    <n v="6"/>
    <n v="6"/>
    <n v="0"/>
    <n v="0"/>
    <s v="КЛУБ МАГЕЛАН - ООД"/>
    <x v="4"/>
    <n v="2"/>
    <n v="1"/>
    <n v="2187.6349716"/>
    <n v="364.6058286"/>
    <s v="Romania"/>
    <s v="08 Apr 2026 11:44"/>
    <s v="08 Apr 2026"/>
    <s v="Apr"/>
    <n v="0"/>
    <n v="0"/>
    <n v="0"/>
    <n v="6"/>
    <n v="0"/>
    <n v="6"/>
    <n v="0"/>
    <s v="08.04.2025"/>
    <x v="25"/>
    <s v="06.08.2026"/>
    <n v="32"/>
    <x v="0"/>
  </r>
  <r>
    <s v="ITAKA"/>
    <n v="0"/>
    <n v="3"/>
    <n v="4"/>
    <n v="10881"/>
    <s v="13914644"/>
    <s v="21 Aug 2026"/>
    <s v="21"/>
    <s v="Aug"/>
    <s v="28 Aug 2026"/>
    <s v="28"/>
    <s v="Aug"/>
    <n v="7"/>
    <n v="7"/>
    <n v="0"/>
    <n v="0"/>
    <s v="NOWA ITAKA SPOLKA Z OGRANICZONA ODPOWIEDZIALNOSCIA"/>
    <x v="3"/>
    <n v="2"/>
    <n v="0"/>
    <n v="1808.6929091"/>
    <n v="258.38470130000002"/>
    <s v="Poland"/>
    <s v="06 Apr 2026 13:02"/>
    <s v="31 Mar 2026"/>
    <s v="Apr"/>
    <n v="0"/>
    <n v="0"/>
    <n v="0"/>
    <n v="7"/>
    <n v="0"/>
    <n v="7"/>
    <n v="0"/>
    <s v="06.04.2025"/>
    <x v="25"/>
    <s v="21.08.2026"/>
    <n v="34"/>
    <x v="0"/>
  </r>
  <r>
    <s v="ITAKA"/>
    <n v="0"/>
    <n v="3"/>
    <n v="4"/>
    <n v="10882"/>
    <s v="13914644"/>
    <s v="21 Aug 2026"/>
    <s v="21"/>
    <s v="Aug"/>
    <s v="28 Aug 2026"/>
    <s v="28"/>
    <s v="Aug"/>
    <n v="7"/>
    <n v="7"/>
    <n v="0"/>
    <n v="0"/>
    <s v="NOWA ITAKA SPOLKA Z OGRANICZONA ODPOWIEDZIALNOSCIA"/>
    <x v="3"/>
    <n v="2"/>
    <n v="0"/>
    <n v="1808.6929091"/>
    <n v="258.38470130000002"/>
    <s v="Poland"/>
    <s v="06 Apr 2026 13:02"/>
    <s v="31 Mar 2026"/>
    <s v="Apr"/>
    <n v="0"/>
    <n v="0"/>
    <n v="0"/>
    <n v="7"/>
    <n v="0"/>
    <n v="7"/>
    <n v="0"/>
    <s v="06.04.2025"/>
    <x v="25"/>
    <s v="21.08.2026"/>
    <n v="34"/>
    <x v="0"/>
  </r>
  <r>
    <s v="BOOKING"/>
    <n v="0"/>
    <n v="4"/>
    <n v="3"/>
    <n v="11107"/>
    <s v="5368119301"/>
    <s v="22 Aug 2026"/>
    <s v="22"/>
    <s v="Aug"/>
    <s v="29 Aug 2026"/>
    <s v="29"/>
    <s v="Aug"/>
    <n v="7"/>
    <n v="7"/>
    <n v="0"/>
    <n v="0"/>
    <s v="BOOKING"/>
    <x v="0"/>
    <n v="2"/>
    <n v="2"/>
    <n v="4441.9949677064224"/>
    <n v="634.56814633027511"/>
    <s v="Israel"/>
    <s v="26 Apr 2026 11:49"/>
    <s v="26 Apr 2026"/>
    <s v="Apr"/>
    <n v="0"/>
    <n v="0"/>
    <n v="0"/>
    <n v="7"/>
    <n v="0"/>
    <n v="7"/>
    <n v="0"/>
    <s v="26.04.2025"/>
    <x v="26"/>
    <s v="22.08.2026"/>
    <n v="34"/>
    <x v="0"/>
  </r>
  <r>
    <s v="BOOKING"/>
    <n v="2"/>
    <n v="1"/>
    <n v="0"/>
    <n v="11288"/>
    <s v="6213754083"/>
    <s v="29 May 2026"/>
    <s v="29"/>
    <s v="May"/>
    <s v="01 Jun 2026"/>
    <s v="01"/>
    <s v="Jun"/>
    <n v="3"/>
    <n v="-28"/>
    <n v="2"/>
    <n v="0"/>
    <s v="BOOKING"/>
    <x v="7"/>
    <n v="4"/>
    <n v="1"/>
    <n v="1710.9385519266052"/>
    <n v="570.31285064220174"/>
    <s v="Romania"/>
    <s v="02 May 2026 09:48"/>
    <s v="02 May 2026"/>
    <s v="May"/>
    <n v="2"/>
    <n v="0"/>
    <n v="0"/>
    <n v="0"/>
    <n v="0"/>
    <n v="2"/>
    <n v="-1"/>
    <s v="02.05.2025"/>
    <x v="27"/>
    <s v="29.05.2026"/>
    <n v="22"/>
    <x v="0"/>
  </r>
  <r>
    <s v="BOOKING"/>
    <n v="0"/>
    <n v="4"/>
    <n v="0"/>
    <n v="10988"/>
    <s v="5655667646"/>
    <s v="22 Jun 2026"/>
    <s v="22"/>
    <s v="Jun"/>
    <s v="26 Jun 2026"/>
    <s v="26"/>
    <s v="Jun"/>
    <n v="4"/>
    <n v="4"/>
    <n v="0"/>
    <n v="0"/>
    <s v="BOOKING"/>
    <x v="4"/>
    <n v="2"/>
    <n v="2"/>
    <n v="1882.1903089908255"/>
    <n v="470.54757724770639"/>
    <m/>
    <s v="20 Apr 2026 12:54"/>
    <s v="20 Apr 2026"/>
    <s v="Apr"/>
    <n v="0"/>
    <n v="4"/>
    <n v="0"/>
    <n v="0"/>
    <n v="0"/>
    <n v="4"/>
    <n v="0"/>
    <s v="20.04.2025"/>
    <x v="26"/>
    <s v="22.06.2026"/>
    <n v="26"/>
    <x v="0"/>
  </r>
  <r>
    <s v="BOOKING"/>
    <n v="3"/>
    <n v="-1"/>
    <n v="0"/>
    <n v="11108"/>
    <s v="6796539176"/>
    <s v="12 Jun 2026"/>
    <s v="12"/>
    <s v="Jun"/>
    <s v="14 Jun 2026"/>
    <s v="14"/>
    <s v="Jun"/>
    <n v="2"/>
    <n v="2"/>
    <n v="0"/>
    <n v="0"/>
    <s v="BOOKING"/>
    <x v="6"/>
    <n v="2"/>
    <n v="2"/>
    <n v="667.13540733944956"/>
    <n v="333.56770366972478"/>
    <s v="Romania"/>
    <s v="26 Apr 2026 13:21"/>
    <s v="26 Apr 2026"/>
    <s v="Apr"/>
    <n v="0"/>
    <n v="2"/>
    <n v="0"/>
    <n v="0"/>
    <n v="0"/>
    <n v="2"/>
    <n v="0"/>
    <s v="26.04.2025"/>
    <x v="26"/>
    <s v="12.06.2026"/>
    <n v="24"/>
    <x v="0"/>
  </r>
  <r>
    <s v="TO"/>
    <n v="0"/>
    <n v="0"/>
    <n v="7"/>
    <n v="10990"/>
    <s v="3289"/>
    <s v="16 Aug 2026"/>
    <s v="16"/>
    <s v="Aug"/>
    <s v="23 Aug 2026"/>
    <s v="23"/>
    <s v="Aug"/>
    <n v="7"/>
    <n v="7"/>
    <n v="0"/>
    <n v="0"/>
    <s v="ТЕДИ - КАМ - ЕООД"/>
    <x v="6"/>
    <n v="2"/>
    <n v="0"/>
    <n v="2180.3984005999996"/>
    <n v="311.48548579999994"/>
    <s v="Israel"/>
    <s v="20 Apr 2026 13:10"/>
    <s v="12 Jan 2026"/>
    <s v="Apr"/>
    <n v="0"/>
    <n v="0"/>
    <n v="0"/>
    <n v="7"/>
    <n v="0"/>
    <n v="7"/>
    <n v="0"/>
    <s v="20.04.2025"/>
    <x v="26"/>
    <s v="16.08.2026"/>
    <n v="34"/>
    <x v="0"/>
  </r>
  <r>
    <s v="TO"/>
    <n v="0"/>
    <n v="0"/>
    <n v="7"/>
    <n v="10991"/>
    <s v="3289"/>
    <s v="16 Aug 2026"/>
    <s v="16"/>
    <s v="Aug"/>
    <s v="23 Aug 2026"/>
    <s v="23"/>
    <s v="Aug"/>
    <n v="7"/>
    <n v="7"/>
    <n v="0"/>
    <n v="0"/>
    <s v="ТЕДИ - КАМ - ЕООД"/>
    <x v="6"/>
    <n v="2"/>
    <n v="1"/>
    <n v="2180.3984005999996"/>
    <n v="311.48548579999994"/>
    <s v="Israel"/>
    <s v="20 Apr 2026 13:10"/>
    <s v="12 Jan 2026"/>
    <s v="Apr"/>
    <n v="0"/>
    <n v="0"/>
    <n v="0"/>
    <n v="7"/>
    <n v="0"/>
    <n v="7"/>
    <n v="0"/>
    <s v="20.04.2025"/>
    <x v="26"/>
    <s v="16.08.2026"/>
    <n v="34"/>
    <x v="0"/>
  </r>
  <r>
    <s v="TO"/>
    <n v="0"/>
    <n v="0"/>
    <n v="7"/>
    <n v="10992"/>
    <s v="3289"/>
    <s v="16 Aug 2026"/>
    <s v="16"/>
    <s v="Aug"/>
    <s v="23 Aug 2026"/>
    <s v="23"/>
    <s v="Aug"/>
    <n v="7"/>
    <n v="7"/>
    <n v="0"/>
    <n v="0"/>
    <s v="ТЕДИ - КАМ - ЕООД"/>
    <x v="7"/>
    <n v="2"/>
    <n v="2"/>
    <n v="4220.3290906000002"/>
    <n v="602.90415580000001"/>
    <s v="Israel"/>
    <s v="20 Apr 2026 13:10"/>
    <s v="12 Jan 2026"/>
    <s v="Apr"/>
    <n v="0"/>
    <n v="0"/>
    <n v="0"/>
    <n v="7"/>
    <n v="0"/>
    <n v="7"/>
    <n v="0"/>
    <s v="20.04.2025"/>
    <x v="26"/>
    <s v="16.08.2026"/>
    <n v="34"/>
    <x v="0"/>
  </r>
  <r>
    <s v="BOOKING"/>
    <n v="3"/>
    <n v="-1"/>
    <n v="0"/>
    <n v="11109"/>
    <s v="5797435998"/>
    <s v="12 Jun 2026"/>
    <s v="12"/>
    <s v="Jun"/>
    <s v="14 Jun 2026"/>
    <s v="14"/>
    <s v="Jun"/>
    <n v="2"/>
    <n v="2"/>
    <n v="0"/>
    <n v="0"/>
    <s v="BOOKING"/>
    <x v="6"/>
    <n v="2"/>
    <n v="0"/>
    <n v="494.16108440366963"/>
    <n v="247.08054220183482"/>
    <m/>
    <s v="26 Apr 2026 15:14"/>
    <s v="26 Apr 2026"/>
    <s v="Apr"/>
    <n v="0"/>
    <n v="2"/>
    <n v="0"/>
    <n v="0"/>
    <n v="0"/>
    <n v="2"/>
    <n v="0"/>
    <s v="26.04.2025"/>
    <x v="26"/>
    <s v="12.06.2026"/>
    <n v="24"/>
    <x v="0"/>
  </r>
  <r>
    <s v="TOPOLA SKIES"/>
    <n v="0"/>
    <n v="0"/>
    <n v="14"/>
    <n v="11110"/>
    <s v="529120"/>
    <s v="11 Jul 2026"/>
    <s v="11"/>
    <s v="Jul"/>
    <s v="25 Jul 2026"/>
    <s v="25"/>
    <s v="Jul"/>
    <n v="14"/>
    <n v="14"/>
    <n v="0"/>
    <n v="0"/>
    <s v="TOPOLA SKIES"/>
    <x v="0"/>
    <n v="2"/>
    <n v="2"/>
    <n v="8440.5727706422003"/>
    <n v="602.8980550458715"/>
    <m/>
    <s v="26 Apr 2026 16:23"/>
    <s v="26 Apr 2026"/>
    <s v="Apr"/>
    <n v="0"/>
    <n v="0"/>
    <n v="14"/>
    <n v="0"/>
    <n v="0"/>
    <n v="14"/>
    <n v="0"/>
    <s v="26.04.2025"/>
    <x v="26"/>
    <s v="11.07.2026"/>
    <n v="28"/>
    <x v="1"/>
  </r>
  <r>
    <s v="TO"/>
    <n v="0"/>
    <n v="7"/>
    <n v="0"/>
    <n v="11113"/>
    <s v="1258875.201855"/>
    <s v="20 Jun 2026"/>
    <s v="20"/>
    <s v="Jun"/>
    <s v="27 Jun 2026"/>
    <s v="27"/>
    <s v="Jun"/>
    <n v="7"/>
    <n v="7"/>
    <n v="0"/>
    <n v="0"/>
    <s v="СЛР-ХОЛИДЕЙ-СЪРВИС ЕООД"/>
    <x v="3"/>
    <n v="2"/>
    <n v="1"/>
    <n v="2110.1449870000001"/>
    <n v="301.44928385714286"/>
    <s v="Romania"/>
    <s v="26 Apr 2026 20:06"/>
    <s v="26 Apr 2026"/>
    <s v="Apr"/>
    <n v="0"/>
    <n v="7"/>
    <n v="0"/>
    <n v="0"/>
    <n v="0"/>
    <n v="7"/>
    <n v="0"/>
    <s v="26.04.2025"/>
    <x v="26"/>
    <s v="20.06.2026"/>
    <n v="25"/>
    <x v="0"/>
  </r>
  <r>
    <s v="BOOKING"/>
    <n v="0"/>
    <n v="0"/>
    <n v="6"/>
    <n v="11114"/>
    <s v="6159289084"/>
    <s v="17 Aug 2026"/>
    <s v="17"/>
    <s v="Aug"/>
    <s v="23 Aug 2026"/>
    <s v="23"/>
    <s v="Aug"/>
    <n v="6"/>
    <n v="6"/>
    <n v="0"/>
    <n v="0"/>
    <s v="BOOKING"/>
    <x v="0"/>
    <n v="2"/>
    <n v="2"/>
    <n v="4355.9384477064214"/>
    <n v="725.98974128440364"/>
    <m/>
    <s v="26 Apr 2026 20:31"/>
    <s v="26 Apr 2026"/>
    <s v="Apr"/>
    <n v="0"/>
    <n v="0"/>
    <n v="0"/>
    <n v="6"/>
    <n v="0"/>
    <n v="6"/>
    <n v="0"/>
    <s v="26.04.2025"/>
    <x v="26"/>
    <s v="17.08.2026"/>
    <n v="34"/>
    <x v="0"/>
  </r>
  <r>
    <s v="BOOKING"/>
    <n v="3"/>
    <n v="-1"/>
    <n v="0"/>
    <n v="11116"/>
    <s v="6717245973"/>
    <s v="12 Jun 2026"/>
    <s v="12"/>
    <s v="Jun"/>
    <s v="14 Jun 2026"/>
    <s v="14"/>
    <s v="Jun"/>
    <n v="2"/>
    <n v="2"/>
    <n v="0"/>
    <n v="0"/>
    <s v="BOOKING"/>
    <x v="4"/>
    <n v="2"/>
    <n v="1"/>
    <n v="514.50889376146779"/>
    <n v="257.25444688073389"/>
    <s v="Romania"/>
    <s v="26 Apr 2026 21:32"/>
    <s v="26 Apr 2026"/>
    <s v="Apr"/>
    <n v="0"/>
    <n v="2"/>
    <n v="0"/>
    <n v="0"/>
    <n v="0"/>
    <n v="2"/>
    <n v="0"/>
    <s v="26.04.2025"/>
    <x v="26"/>
    <s v="12.06.2026"/>
    <n v="24"/>
    <x v="0"/>
  </r>
  <r>
    <s v="BOOKING"/>
    <n v="3"/>
    <n v="-1"/>
    <n v="0"/>
    <n v="11117"/>
    <s v="6312208614"/>
    <s v="12 Jun 2026"/>
    <s v="12"/>
    <s v="Jun"/>
    <s v="14 Jun 2026"/>
    <s v="14"/>
    <s v="Jun"/>
    <n v="2"/>
    <n v="2"/>
    <n v="0"/>
    <n v="0"/>
    <s v="BOOKING"/>
    <x v="6"/>
    <n v="1"/>
    <n v="1"/>
    <n v="494.16108440366963"/>
    <n v="247.08054220183482"/>
    <s v="Romania"/>
    <s v="26 Apr 2026 21:35"/>
    <s v="26 Apr 2026"/>
    <s v="Apr"/>
    <n v="0"/>
    <n v="2"/>
    <n v="0"/>
    <n v="0"/>
    <n v="0"/>
    <n v="2"/>
    <n v="0"/>
    <s v="26.04.2025"/>
    <x v="26"/>
    <s v="12.06.2026"/>
    <n v="24"/>
    <x v="0"/>
  </r>
  <r>
    <s v="BOOKING"/>
    <n v="1"/>
    <n v="1"/>
    <n v="0"/>
    <n v="11289"/>
    <s v="5169457393"/>
    <s v="30 May 2026"/>
    <s v="30"/>
    <s v="May"/>
    <s v="01 Jun 2026"/>
    <s v="01"/>
    <s v="Jun"/>
    <n v="2"/>
    <n v="-29"/>
    <n v="1"/>
    <n v="0"/>
    <s v="BOOKING"/>
    <x v="7"/>
    <n v="2"/>
    <n v="3"/>
    <n v="950.53337999999997"/>
    <n v="475.26668999999998"/>
    <s v="Romania"/>
    <s v="02 May 2026 15:00"/>
    <s v="02 May 2026"/>
    <s v="May"/>
    <n v="1"/>
    <n v="0"/>
    <n v="0"/>
    <n v="0"/>
    <n v="0"/>
    <n v="1"/>
    <n v="-1"/>
    <s v="02.05.2025"/>
    <x v="27"/>
    <s v="30.05.2026"/>
    <n v="22"/>
    <x v="1"/>
  </r>
  <r>
    <s v="BOOKING"/>
    <n v="4"/>
    <n v="-1"/>
    <n v="0"/>
    <n v="11118"/>
    <s v="5220344900"/>
    <s v="11 Jun 2026"/>
    <s v="11"/>
    <s v="Jun"/>
    <s v="14 Jun 2026"/>
    <s v="14"/>
    <s v="Jun"/>
    <n v="3"/>
    <n v="3"/>
    <n v="0"/>
    <n v="0"/>
    <s v="BOOKING"/>
    <x v="7"/>
    <n v="4"/>
    <n v="0"/>
    <n v="1425.80007"/>
    <n v="475.26668999999998"/>
    <s v="Romania"/>
    <s v="26 Apr 2026 23:54"/>
    <s v="26 Apr 2026"/>
    <s v="Apr"/>
    <n v="0"/>
    <n v="3"/>
    <n v="0"/>
    <n v="0"/>
    <n v="0"/>
    <n v="3"/>
    <n v="0"/>
    <s v="26.04.2025"/>
    <x v="26"/>
    <s v="11.06.2026"/>
    <n v="24"/>
    <x v="0"/>
  </r>
  <r>
    <s v="BOOKING"/>
    <n v="4"/>
    <n v="0"/>
    <n v="0"/>
    <n v="11290"/>
    <s v="6339199863"/>
    <s v="26 May 2026"/>
    <s v="26"/>
    <s v="May"/>
    <s v="30 May 2026"/>
    <s v="30"/>
    <s v="May"/>
    <n v="4"/>
    <n v="4"/>
    <n v="0"/>
    <n v="0"/>
    <s v="BOOKING"/>
    <x v="1"/>
    <n v="4"/>
    <n v="0"/>
    <n v="1685.9613467889908"/>
    <n v="421.4903366972477"/>
    <s v="Romania"/>
    <s v="02 May 2026 15:56"/>
    <s v="02 May 2026"/>
    <s v="May"/>
    <n v="4"/>
    <n v="0"/>
    <n v="0"/>
    <n v="0"/>
    <n v="0"/>
    <n v="4"/>
    <n v="0"/>
    <s v="02.05.2025"/>
    <x v="27"/>
    <s v="26.05.2026"/>
    <n v="22"/>
    <x v="0"/>
  </r>
  <r>
    <s v="TOPOLA SKIES"/>
    <n v="3"/>
    <n v="0"/>
    <n v="0"/>
    <n v="11020"/>
    <s v="525558"/>
    <s v="04 Jun 2026"/>
    <s v="04"/>
    <s v="Jun"/>
    <s v="07 Jun 2026"/>
    <s v="07"/>
    <s v="Jun"/>
    <n v="3"/>
    <n v="3"/>
    <n v="0"/>
    <n v="0"/>
    <s v="TOPOLA SKIES"/>
    <x v="4"/>
    <n v="3"/>
    <n v="1"/>
    <n v="1111.4856286238532"/>
    <n v="370.49520954128434"/>
    <m/>
    <s v="22 Apr 2026 15:23"/>
    <s v="22 Apr 2026"/>
    <s v="Apr"/>
    <n v="0"/>
    <n v="3"/>
    <n v="0"/>
    <n v="0"/>
    <n v="0"/>
    <n v="3"/>
    <n v="0"/>
    <s v="22.04.2025"/>
    <x v="26"/>
    <s v="04.06.2026"/>
    <n v="23"/>
    <x v="0"/>
  </r>
  <r>
    <s v="BOOKING"/>
    <n v="0"/>
    <n v="1"/>
    <n v="0"/>
    <n v="11291"/>
    <s v="5050721794"/>
    <s v="31 May 2026"/>
    <s v="31"/>
    <s v="May"/>
    <s v="01 Jun 2026"/>
    <s v="01"/>
    <s v="Jun"/>
    <n v="1"/>
    <n v="-30"/>
    <n v="0"/>
    <n v="0"/>
    <s v="BOOKING"/>
    <x v="1"/>
    <n v="2"/>
    <n v="3"/>
    <n v="421.4903366972477"/>
    <n v="421.4903366972477"/>
    <s v="Romania"/>
    <s v="02 May 2026 18:34"/>
    <s v="02 May 2026"/>
    <s v="May"/>
    <n v="0"/>
    <n v="0"/>
    <n v="0"/>
    <n v="0"/>
    <n v="0"/>
    <n v="0"/>
    <n v="-1"/>
    <s v="02.05.2025"/>
    <x v="27"/>
    <s v="31.05.2026"/>
    <n v="23"/>
    <x v="1"/>
  </r>
  <r>
    <s v="BOOKING"/>
    <n v="0"/>
    <n v="5"/>
    <n v="1"/>
    <n v="11293"/>
    <s v="6339184637"/>
    <s v="24 Aug 2026"/>
    <s v="24"/>
    <s v="Aug"/>
    <s v="30 Aug 2026"/>
    <s v="30"/>
    <s v="Aug"/>
    <n v="6"/>
    <n v="6"/>
    <n v="0"/>
    <n v="0"/>
    <s v="BOOKING"/>
    <x v="6"/>
    <n v="2"/>
    <n v="1"/>
    <n v="2581.2649585321096"/>
    <n v="430.21082642201827"/>
    <m/>
    <s v="02 May 2026 18:48"/>
    <s v="02 May 2026"/>
    <s v="May"/>
    <n v="0"/>
    <n v="0"/>
    <n v="0"/>
    <n v="6"/>
    <n v="0"/>
    <n v="6"/>
    <n v="0"/>
    <s v="02.05.2025"/>
    <x v="27"/>
    <s v="24.08.2026"/>
    <n v="35"/>
    <x v="1"/>
  </r>
  <r>
    <s v="BOOKING"/>
    <n v="0"/>
    <n v="5"/>
    <n v="1"/>
    <n v="11292"/>
    <s v="6339184637"/>
    <s v="24 Aug 2026"/>
    <s v="24"/>
    <s v="Aug"/>
    <s v="30 Aug 2026"/>
    <s v="30"/>
    <s v="Aug"/>
    <n v="6"/>
    <n v="6"/>
    <n v="0"/>
    <n v="0"/>
    <s v="BOOKING"/>
    <x v="6"/>
    <n v="2"/>
    <n v="1"/>
    <n v="2581.2649585321096"/>
    <n v="430.21082642201827"/>
    <s v="Romania"/>
    <s v="02 May 2026 18:48"/>
    <s v="02 May 2026"/>
    <s v="May"/>
    <n v="0"/>
    <n v="0"/>
    <n v="0"/>
    <n v="6"/>
    <n v="0"/>
    <n v="6"/>
    <n v="0"/>
    <s v="02.05.2025"/>
    <x v="27"/>
    <s v="24.08.2026"/>
    <n v="35"/>
    <x v="1"/>
  </r>
  <r>
    <s v="BOOKING"/>
    <n v="4"/>
    <n v="0"/>
    <n v="0"/>
    <n v="11122"/>
    <s v="6410457326"/>
    <s v="01 Jun 2026"/>
    <s v="01"/>
    <s v="Jun"/>
    <s v="05 Jun 2026"/>
    <s v="05"/>
    <s v="Jun"/>
    <n v="4"/>
    <n v="4"/>
    <n v="0"/>
    <n v="0"/>
    <s v="BOOKING"/>
    <x v="3"/>
    <n v="2"/>
    <n v="1"/>
    <n v="1029.0177875229356"/>
    <n v="257.25444688073389"/>
    <s v="Romania"/>
    <s v="27 Apr 2026 10:16"/>
    <s v="27 Apr 2026"/>
    <s v="Apr"/>
    <n v="0"/>
    <n v="4"/>
    <n v="0"/>
    <n v="0"/>
    <n v="0"/>
    <n v="4"/>
    <n v="0"/>
    <s v="27.04.2025"/>
    <x v="27"/>
    <s v="01.06.2026"/>
    <n v="23"/>
    <x v="0"/>
  </r>
  <r>
    <s v="ITAKA"/>
    <n v="3"/>
    <n v="4"/>
    <n v="0"/>
    <n v="10926"/>
    <s v="13934191"/>
    <s v="12 Jun 2026"/>
    <s v="12"/>
    <s v="Jun"/>
    <s v="19 Jun 2026"/>
    <s v="19"/>
    <s v="Jun"/>
    <n v="7"/>
    <n v="7"/>
    <n v="0"/>
    <n v="0"/>
    <s v="NOWA ITAKA SPOLKA Z OGRANICZONA ODPOWIEDZIALNOSCIA"/>
    <x v="3"/>
    <n v="2"/>
    <n v="0"/>
    <n v="1394.1351822999998"/>
    <n v="199.16216889999995"/>
    <s v="Poland"/>
    <s v="14 Apr 2026 17:55"/>
    <s v="09 Apr 2026"/>
    <s v="Apr"/>
    <n v="0"/>
    <n v="7"/>
    <n v="0"/>
    <n v="0"/>
    <n v="0"/>
    <n v="7"/>
    <n v="0"/>
    <s v="14.04.2025"/>
    <x v="28"/>
    <s v="12.06.2026"/>
    <n v="24"/>
    <x v="0"/>
  </r>
  <r>
    <s v="ITAKA"/>
    <n v="0"/>
    <n v="7"/>
    <n v="0"/>
    <n v="10924"/>
    <s v="13938830"/>
    <s v="26 Jun 2026"/>
    <s v="26"/>
    <s v="Jun"/>
    <s v="03 Jul 2026"/>
    <s v="03"/>
    <s v="Jul"/>
    <n v="7"/>
    <n v="-23"/>
    <n v="5"/>
    <n v="2"/>
    <s v="NOWA ITAKA SPOLKA Z OGRANICZONA ODPOWIEDZIALNOSCIA"/>
    <x v="6"/>
    <n v="2"/>
    <n v="1"/>
    <n v="1808.6929091"/>
    <n v="258.38470130000002"/>
    <s v="Poland"/>
    <s v="14 Apr 2026 17:55"/>
    <s v="10 Apr 2026"/>
    <s v="Apr"/>
    <n v="0"/>
    <n v="5"/>
    <n v="2"/>
    <n v="0"/>
    <n v="0"/>
    <n v="7"/>
    <n v="0"/>
    <s v="14.04.2025"/>
    <x v="28"/>
    <s v="26.06.2026"/>
    <n v="26"/>
    <x v="0"/>
  </r>
  <r>
    <s v="ITAKA"/>
    <n v="3"/>
    <n v="4"/>
    <n v="0"/>
    <n v="10925"/>
    <s v="13934237"/>
    <s v="12 Jun 2026"/>
    <s v="12"/>
    <s v="Jun"/>
    <s v="19 Jun 2026"/>
    <s v="19"/>
    <s v="Jun"/>
    <n v="7"/>
    <n v="7"/>
    <n v="0"/>
    <n v="0"/>
    <s v="NOWA ITAKA SPOLKA Z OGRANICZONA ODPOWIEDZIALNOSCIA"/>
    <x v="3"/>
    <n v="3"/>
    <n v="0"/>
    <n v="1821.2884543"/>
    <n v="260.18406490000001"/>
    <s v="Poland"/>
    <s v="14 Apr 2026 17:55"/>
    <s v="09 Apr 2026"/>
    <s v="Apr"/>
    <n v="0"/>
    <n v="7"/>
    <n v="0"/>
    <n v="0"/>
    <n v="0"/>
    <n v="7"/>
    <n v="0"/>
    <s v="14.04.2025"/>
    <x v="28"/>
    <s v="12.06.2026"/>
    <n v="24"/>
    <x v="0"/>
  </r>
  <r>
    <s v="INDIVIDUAL"/>
    <n v="0"/>
    <n v="5"/>
    <n v="1"/>
    <n v="11040"/>
    <s v="24042026"/>
    <s v="24 Aug 2026"/>
    <s v="24"/>
    <s v="Aug"/>
    <s v="30 Aug 2026"/>
    <s v="30"/>
    <s v="Aug"/>
    <n v="6"/>
    <n v="6"/>
    <n v="0"/>
    <n v="0"/>
    <s v="INDIVIDUAL"/>
    <x v="1"/>
    <n v="5"/>
    <n v="0"/>
    <n v="5085.014452844036"/>
    <n v="847.50240880733941"/>
    <m/>
    <s v="24 Apr 2026 10:42"/>
    <s v="24 Apr 2026"/>
    <s v="Apr"/>
    <n v="0"/>
    <n v="0"/>
    <n v="0"/>
    <n v="6"/>
    <n v="0"/>
    <n v="6"/>
    <n v="0"/>
    <s v="24.04.2025"/>
    <x v="26"/>
    <s v="24.08.2026"/>
    <n v="35"/>
    <x v="0"/>
  </r>
  <r>
    <s v="BOOKING"/>
    <n v="0"/>
    <n v="0"/>
    <n v="5"/>
    <n v="11294"/>
    <s v="6290205861"/>
    <s v="06 Aug 2026"/>
    <s v="06"/>
    <s v="Aug"/>
    <s v="11 Aug 2026"/>
    <s v="11"/>
    <s v="Aug"/>
    <n v="5"/>
    <n v="5"/>
    <n v="0"/>
    <n v="0"/>
    <s v="BOOKING"/>
    <x v="4"/>
    <n v="2"/>
    <n v="2"/>
    <n v="3052.1714036697244"/>
    <n v="610.43428073394489"/>
    <s v="Israel"/>
    <s v="02 May 2026 23:14"/>
    <s v="02 May 2026"/>
    <s v="May"/>
    <n v="0"/>
    <n v="0"/>
    <n v="0"/>
    <n v="5"/>
    <n v="0"/>
    <n v="5"/>
    <n v="0"/>
    <s v="02.05.2025"/>
    <x v="27"/>
    <s v="06.08.2026"/>
    <n v="32"/>
    <x v="1"/>
  </r>
  <r>
    <s v="BOOKING"/>
    <n v="0"/>
    <n v="0"/>
    <n v="5"/>
    <n v="11295"/>
    <s v="6339170850"/>
    <s v="06 Aug 2026"/>
    <s v="06"/>
    <s v="Aug"/>
    <s v="11 Aug 2026"/>
    <s v="11"/>
    <s v="Aug"/>
    <n v="5"/>
    <n v="5"/>
    <n v="0"/>
    <n v="0"/>
    <s v="BOOKING"/>
    <x v="4"/>
    <n v="2"/>
    <n v="2"/>
    <n v="3052.1714036697244"/>
    <n v="610.43428073394489"/>
    <s v="Israel"/>
    <s v="02 May 2026 23:22"/>
    <s v="02 May 2026"/>
    <s v="May"/>
    <n v="0"/>
    <n v="0"/>
    <n v="0"/>
    <n v="5"/>
    <n v="0"/>
    <n v="5"/>
    <n v="0"/>
    <s v="02.05.2025"/>
    <x v="27"/>
    <s v="06.08.2026"/>
    <n v="32"/>
    <x v="1"/>
  </r>
  <r>
    <s v="BOOKING"/>
    <n v="3"/>
    <n v="1"/>
    <n v="0"/>
    <n v="11123"/>
    <s v="5439431603"/>
    <s v="28 May 2026"/>
    <s v="28"/>
    <s v="May"/>
    <s v="01 Jun 2026"/>
    <s v="01"/>
    <s v="Jun"/>
    <n v="4"/>
    <n v="-27"/>
    <n v="3"/>
    <n v="0"/>
    <s v="BOOKING"/>
    <x v="6"/>
    <n v="2"/>
    <n v="1"/>
    <n v="988.32216880733927"/>
    <n v="247.08054220183482"/>
    <s v="Romania"/>
    <s v="27 Apr 2026 11:14"/>
    <s v="27 Apr 2026"/>
    <s v="Apr"/>
    <n v="3"/>
    <n v="0"/>
    <n v="0"/>
    <n v="0"/>
    <n v="0"/>
    <n v="3"/>
    <n v="-1"/>
    <s v="27.04.2025"/>
    <x v="27"/>
    <s v="28.05.2026"/>
    <n v="22"/>
    <x v="1"/>
  </r>
  <r>
    <s v="BOOKING"/>
    <n v="0"/>
    <n v="4"/>
    <n v="0"/>
    <n v="11296"/>
    <s v="5057449369"/>
    <s v="17 Jun 2026"/>
    <s v="17"/>
    <s v="Jun"/>
    <s v="21 Jun 2026"/>
    <s v="21"/>
    <s v="Jun"/>
    <n v="4"/>
    <n v="4"/>
    <n v="0"/>
    <n v="0"/>
    <s v="BOOKING"/>
    <x v="6"/>
    <n v="2"/>
    <n v="1"/>
    <n v="1383.651036330275"/>
    <n v="345.91275908256875"/>
    <s v="Romania"/>
    <s v="03 May 2026 08:12"/>
    <s v="03 May 2026"/>
    <s v="May"/>
    <n v="0"/>
    <n v="4"/>
    <n v="0"/>
    <n v="0"/>
    <n v="0"/>
    <n v="4"/>
    <n v="0"/>
    <s v="03.05.2025"/>
    <x v="27"/>
    <s v="17.06.2026"/>
    <n v="25"/>
    <x v="1"/>
  </r>
  <r>
    <s v="TO"/>
    <n v="0"/>
    <n v="0"/>
    <n v="7"/>
    <n v="10998"/>
    <s v="753827914"/>
    <s v="15 Jul 2026"/>
    <s v="15"/>
    <s v="Jul"/>
    <s v="22 Jul 2026"/>
    <s v="22"/>
    <s v="Jul"/>
    <n v="7"/>
    <n v="7"/>
    <n v="0"/>
    <n v="0"/>
    <s v="ДЕСТИНЕЙШЪН ТУРИСТИК СЪРВИСИС - ЕООД"/>
    <x v="1"/>
    <n v="4"/>
    <n v="1"/>
    <n v="4521.8007268000001"/>
    <n v="645.9715324"/>
    <m/>
    <s v="21 Apr 2026 09:12"/>
    <s v="20 Apr 2026"/>
    <s v="Apr"/>
    <n v="0"/>
    <n v="0"/>
    <n v="7"/>
    <n v="0"/>
    <n v="0"/>
    <n v="7"/>
    <n v="0"/>
    <s v="21.04.2025"/>
    <x v="26"/>
    <s v="15.07.2026"/>
    <n v="29"/>
    <x v="0"/>
  </r>
  <r>
    <s v="TO"/>
    <n v="0"/>
    <n v="4"/>
    <n v="0"/>
    <n v="11128"/>
    <s v="1259112.202028"/>
    <s v="20 Jun 2026"/>
    <s v="20"/>
    <s v="Jun"/>
    <s v="24 Jun 2026"/>
    <s v="24"/>
    <s v="Jun"/>
    <n v="4"/>
    <n v="4"/>
    <n v="0"/>
    <n v="0"/>
    <s v="СЛР-ХОЛИДЕЙ-СЪРВИС ЕООД"/>
    <x v="0"/>
    <n v="2"/>
    <n v="1"/>
    <n v="1622.0871688"/>
    <n v="405.52179219999999"/>
    <s v="Romania"/>
    <s v="27 Apr 2026 13:32"/>
    <s v="27 Apr 2026"/>
    <s v="Apr"/>
    <n v="0"/>
    <n v="4"/>
    <n v="0"/>
    <n v="0"/>
    <n v="0"/>
    <n v="4"/>
    <n v="0"/>
    <s v="27.04.2025"/>
    <x v="27"/>
    <s v="20.06.2026"/>
    <n v="25"/>
    <x v="0"/>
  </r>
  <r>
    <s v="BOOKING"/>
    <n v="1"/>
    <n v="1"/>
    <n v="0"/>
    <n v="11129"/>
    <s v="6918546703"/>
    <s v="30 May 2026"/>
    <s v="30"/>
    <s v="May"/>
    <s v="01 Jun 2026"/>
    <s v="01"/>
    <s v="Jun"/>
    <n v="2"/>
    <n v="-29"/>
    <n v="1"/>
    <n v="0"/>
    <s v="BOOKING"/>
    <x v="3"/>
    <n v="2"/>
    <n v="1"/>
    <n v="514.50889376146779"/>
    <n v="257.25444688073389"/>
    <s v="Romania"/>
    <s v="27 Apr 2026 13:54"/>
    <s v="27 Apr 2026"/>
    <s v="Apr"/>
    <n v="1"/>
    <n v="0"/>
    <n v="0"/>
    <n v="0"/>
    <n v="0"/>
    <n v="1"/>
    <n v="-1"/>
    <s v="27.04.2025"/>
    <x v="27"/>
    <s v="30.05.2026"/>
    <n v="22"/>
    <x v="1"/>
  </r>
  <r>
    <s v="BOOKING"/>
    <n v="1"/>
    <n v="1"/>
    <n v="0"/>
    <n v="11132"/>
    <s v="6886358563"/>
    <s v="30 May 2026"/>
    <s v="30"/>
    <s v="May"/>
    <s v="01 Jun 2026"/>
    <s v="01"/>
    <s v="Jun"/>
    <n v="2"/>
    <n v="-29"/>
    <n v="1"/>
    <n v="0"/>
    <s v="BOOKING"/>
    <x v="4"/>
    <n v="3"/>
    <n v="1"/>
    <n v="694.58880091743117"/>
    <n v="347.29440045871559"/>
    <s v="Romania"/>
    <s v="27 Apr 2026 14:08"/>
    <s v="27 Apr 2026"/>
    <s v="Apr"/>
    <n v="1"/>
    <n v="0"/>
    <n v="0"/>
    <n v="0"/>
    <n v="0"/>
    <n v="1"/>
    <n v="-1"/>
    <s v="27.04.2025"/>
    <x v="27"/>
    <s v="30.05.2026"/>
    <n v="22"/>
    <x v="1"/>
  </r>
  <r>
    <s v="TO"/>
    <n v="0"/>
    <n v="5"/>
    <n v="0"/>
    <n v="11133"/>
    <s v="1259155.202044"/>
    <s v="03 Sep 2026"/>
    <s v="03"/>
    <s v="Sep"/>
    <s v="08 Sep 2026"/>
    <s v="08"/>
    <s v="Sep"/>
    <n v="5"/>
    <n v="5"/>
    <n v="0"/>
    <n v="0"/>
    <s v="СЛР-ХОЛИДЕЙ-СЪРВИС ЕООД"/>
    <x v="7"/>
    <n v="5"/>
    <n v="0"/>
    <n v="3272.8859219999999"/>
    <n v="654.57718439999996"/>
    <s v="Romania"/>
    <s v="27 Apr 2026 14:44"/>
    <s v="27 Apr 2026"/>
    <s v="Apr"/>
    <n v="0"/>
    <n v="0"/>
    <n v="0"/>
    <n v="0"/>
    <n v="5"/>
    <n v="5"/>
    <n v="0"/>
    <s v="27.04.2025"/>
    <x v="27"/>
    <s v="03.09.2026"/>
    <n v="36"/>
    <x v="0"/>
  </r>
  <r>
    <s v="BOOKING"/>
    <n v="0"/>
    <n v="5"/>
    <n v="0"/>
    <n v="11297"/>
    <s v="6217718248"/>
    <s v="04 Jul 2026"/>
    <s v="04"/>
    <s v="Jul"/>
    <s v="09 Jul 2026"/>
    <s v="09"/>
    <s v="Jul"/>
    <n v="5"/>
    <n v="5"/>
    <n v="0"/>
    <n v="0"/>
    <s v="BOOKING"/>
    <x v="4"/>
    <n v="2"/>
    <n v="2"/>
    <n v="2982.3715990825681"/>
    <n v="596.4743198165138"/>
    <s v="Romania"/>
    <s v="03 May 2026 14:58"/>
    <s v="03 May 2026"/>
    <s v="May"/>
    <n v="0"/>
    <n v="0"/>
    <n v="5"/>
    <n v="0"/>
    <n v="0"/>
    <n v="5"/>
    <n v="0"/>
    <s v="03.05.2025"/>
    <x v="27"/>
    <s v="04.07.2026"/>
    <n v="27"/>
    <x v="0"/>
  </r>
  <r>
    <s v="BOOKING"/>
    <n v="0"/>
    <n v="0"/>
    <n v="5"/>
    <n v="11134"/>
    <s v="6886346493"/>
    <s v="27 Jul 2026"/>
    <s v="27"/>
    <s v="Jul"/>
    <s v="01 Aug 2026"/>
    <s v="01"/>
    <s v="Aug"/>
    <n v="5"/>
    <n v="-26"/>
    <n v="4"/>
    <n v="0"/>
    <s v="BOOKING"/>
    <x v="3"/>
    <n v="2"/>
    <n v="0"/>
    <n v="2441.7371229357796"/>
    <n v="488.34742458715596"/>
    <s v="Romania"/>
    <s v="27 Apr 2026 14:56"/>
    <s v="27 Apr 2026"/>
    <s v="Apr"/>
    <n v="0"/>
    <n v="0"/>
    <n v="4"/>
    <n v="0"/>
    <n v="0"/>
    <n v="4"/>
    <n v="-1"/>
    <s v="27.04.2025"/>
    <x v="27"/>
    <s v="27.07.2026"/>
    <n v="31"/>
    <x v="0"/>
  </r>
  <r>
    <s v="BOOKING"/>
    <n v="0"/>
    <n v="0"/>
    <n v="5"/>
    <n v="11135"/>
    <s v="6886346493"/>
    <s v="27 Jul 2026"/>
    <s v="27"/>
    <s v="Jul"/>
    <s v="01 Aug 2026"/>
    <s v="01"/>
    <s v="Aug"/>
    <n v="5"/>
    <n v="-26"/>
    <n v="4"/>
    <n v="0"/>
    <s v="BOOKING"/>
    <x v="3"/>
    <n v="2"/>
    <n v="0"/>
    <n v="2441.7371229357796"/>
    <n v="488.34742458715596"/>
    <m/>
    <s v="27 Apr 2026 14:56"/>
    <s v="27 Apr 2026"/>
    <s v="Apr"/>
    <n v="0"/>
    <n v="0"/>
    <n v="4"/>
    <n v="0"/>
    <n v="0"/>
    <n v="4"/>
    <n v="-1"/>
    <s v="27.04.2025"/>
    <x v="27"/>
    <s v="27.07.2026"/>
    <n v="31"/>
    <x v="0"/>
  </r>
  <r>
    <s v="BOOKING"/>
    <n v="0"/>
    <n v="3"/>
    <n v="0"/>
    <n v="11138"/>
    <s v="6871683438"/>
    <s v="26 Jun 2026"/>
    <s v="26"/>
    <s v="Jun"/>
    <s v="29 Jun 2026"/>
    <s v="29"/>
    <s v="Jun"/>
    <n v="3"/>
    <n v="3"/>
    <n v="0"/>
    <n v="0"/>
    <s v="BOOKING"/>
    <x v="3"/>
    <n v="2"/>
    <n v="1"/>
    <n v="1325.5144381651376"/>
    <n v="441.83814605504585"/>
    <s v="Romania"/>
    <s v="27 Apr 2026 16:44"/>
    <s v="27 Apr 2026"/>
    <s v="Apr"/>
    <n v="0"/>
    <n v="3"/>
    <n v="0"/>
    <n v="0"/>
    <n v="0"/>
    <n v="3"/>
    <n v="0"/>
    <s v="27.04.2025"/>
    <x v="27"/>
    <s v="26.06.2026"/>
    <n v="26"/>
    <x v="1"/>
  </r>
  <r>
    <s v="BOOKING"/>
    <n v="0"/>
    <n v="5"/>
    <n v="0"/>
    <n v="11298"/>
    <s v="6724351972"/>
    <s v="30 Aug 2026"/>
    <s v="30"/>
    <s v="Aug"/>
    <s v="04 Sep 2026"/>
    <s v="04"/>
    <s v="Sep"/>
    <n v="5"/>
    <n v="-26"/>
    <n v="1"/>
    <n v="3"/>
    <s v="BOOKING"/>
    <x v="3"/>
    <n v="2"/>
    <n v="1"/>
    <n v="1860.3711412844034"/>
    <n v="372.0742282568807"/>
    <s v="Romania"/>
    <s v="03 May 2026 19:16"/>
    <s v="03 May 2026"/>
    <s v="May"/>
    <n v="0"/>
    <n v="0"/>
    <n v="0"/>
    <n v="1"/>
    <n v="3"/>
    <n v="4"/>
    <n v="-1"/>
    <s v="03.05.2025"/>
    <x v="27"/>
    <s v="30.08.2026"/>
    <n v="36"/>
    <x v="0"/>
  </r>
  <r>
    <s v="BOOKING"/>
    <n v="0"/>
    <n v="5"/>
    <n v="0"/>
    <n v="11299"/>
    <s v="6603084342"/>
    <s v="30 Aug 2026"/>
    <s v="30"/>
    <s v="Aug"/>
    <s v="04 Sep 2026"/>
    <s v="04"/>
    <s v="Sep"/>
    <n v="5"/>
    <n v="-26"/>
    <n v="1"/>
    <n v="3"/>
    <s v="BOOKING"/>
    <x v="0"/>
    <n v="1"/>
    <n v="2"/>
    <n v="2819.553237431192"/>
    <n v="563.90705880733947"/>
    <s v="Romania"/>
    <s v="03 May 2026 19:21"/>
    <s v="03 May 2026"/>
    <s v="May"/>
    <n v="0"/>
    <n v="0"/>
    <n v="0"/>
    <n v="1"/>
    <n v="3"/>
    <n v="4"/>
    <n v="-1"/>
    <s v="03.05.2025"/>
    <x v="27"/>
    <s v="30.08.2026"/>
    <n v="36"/>
    <x v="0"/>
  </r>
  <r>
    <s v="TO"/>
    <n v="3"/>
    <n v="2"/>
    <n v="0"/>
    <n v="11139"/>
    <s v="103958"/>
    <s v="28 May 2026"/>
    <s v="28"/>
    <s v="May"/>
    <s v="02 Jun 2026"/>
    <s v="02"/>
    <s v="Jun"/>
    <n v="5"/>
    <n v="-26"/>
    <n v="3"/>
    <n v="1"/>
    <s v="ДЕСТИНЕЙШЪН ТУРИСТИК СЪРВИСИС - ЕООД"/>
    <x v="4"/>
    <n v="2"/>
    <n v="1"/>
    <n v="1047.9337139999998"/>
    <n v="209.58674279999997"/>
    <m/>
    <s v="27 Apr 2026 17:37"/>
    <s v="27 Apr 2026"/>
    <s v="Apr"/>
    <n v="3"/>
    <n v="1"/>
    <n v="0"/>
    <n v="0"/>
    <n v="0"/>
    <n v="4"/>
    <n v="-1"/>
    <s v="27.04.2025"/>
    <x v="27"/>
    <s v="28.05.2026"/>
    <n v="22"/>
    <x v="0"/>
  </r>
  <r>
    <s v="TO"/>
    <n v="3"/>
    <n v="2"/>
    <n v="0"/>
    <n v="11140"/>
    <s v="103958"/>
    <s v="28 May 2026"/>
    <s v="28"/>
    <s v="May"/>
    <s v="02 Jun 2026"/>
    <s v="02"/>
    <s v="Jun"/>
    <n v="5"/>
    <n v="-26"/>
    <n v="3"/>
    <n v="1"/>
    <s v="ДЕСТИНЕЙШЪН ТУРИСТИК СЪРВИСИС - ЕООД"/>
    <x v="6"/>
    <n v="2"/>
    <n v="0"/>
    <n v="1004.9054539999998"/>
    <n v="200.98109079999998"/>
    <m/>
    <s v="27 Apr 2026 17:37"/>
    <s v="27 Apr 2026"/>
    <s v="Apr"/>
    <n v="3"/>
    <n v="1"/>
    <n v="0"/>
    <n v="0"/>
    <n v="0"/>
    <n v="4"/>
    <n v="-1"/>
    <s v="27.04.2025"/>
    <x v="27"/>
    <s v="28.05.2026"/>
    <n v="22"/>
    <x v="0"/>
  </r>
  <r>
    <s v="BOOKING"/>
    <n v="0"/>
    <n v="5"/>
    <n v="0"/>
    <n v="11300"/>
    <s v="6354453965"/>
    <s v="04 Sep 2026"/>
    <s v="04"/>
    <s v="Sep"/>
    <s v="09 Sep 2026"/>
    <s v="09"/>
    <s v="Sep"/>
    <n v="5"/>
    <n v="5"/>
    <n v="0"/>
    <n v="0"/>
    <s v="BOOKING"/>
    <x v="6"/>
    <n v="2"/>
    <n v="2"/>
    <n v="2334.8842087155958"/>
    <n v="466.97684174311922"/>
    <s v="Romania"/>
    <s v="03 May 2026 19:40"/>
    <s v="03 May 2026"/>
    <s v="May"/>
    <n v="0"/>
    <n v="0"/>
    <n v="0"/>
    <n v="0"/>
    <n v="5"/>
    <n v="5"/>
    <n v="0"/>
    <s v="03.05.2025"/>
    <x v="27"/>
    <s v="04.09.2026"/>
    <n v="36"/>
    <x v="0"/>
  </r>
  <r>
    <s v="BOOKING"/>
    <n v="0"/>
    <n v="3"/>
    <n v="0"/>
    <n v="11301"/>
    <s v="6522669841"/>
    <s v="31 Aug 2026"/>
    <s v="31"/>
    <s v="Aug"/>
    <s v="03 Sep 2026"/>
    <s v="03"/>
    <s v="Sep"/>
    <n v="3"/>
    <n v="-28"/>
    <n v="0"/>
    <n v="2"/>
    <s v="BOOKING"/>
    <x v="4"/>
    <n v="2"/>
    <n v="2"/>
    <n v="1436.2431255963302"/>
    <n v="478.74770853211004"/>
    <s v="Romania"/>
    <s v="03 May 2026 19:44"/>
    <s v="03 May 2026"/>
    <s v="May"/>
    <n v="0"/>
    <n v="0"/>
    <n v="0"/>
    <n v="0"/>
    <n v="2"/>
    <n v="2"/>
    <n v="-1"/>
    <s v="03.05.2025"/>
    <x v="27"/>
    <s v="31.08.2026"/>
    <n v="36"/>
    <x v="1"/>
  </r>
  <r>
    <s v="TO"/>
    <n v="0"/>
    <n v="2"/>
    <n v="3"/>
    <n v="11141"/>
    <s v="1259319.202088"/>
    <s v="09 Jul 2026"/>
    <s v="09"/>
    <s v="Jul"/>
    <s v="14 Jul 2026"/>
    <s v="14"/>
    <s v="Jul"/>
    <n v="5"/>
    <n v="5"/>
    <n v="0"/>
    <n v="0"/>
    <s v="СЛР-ХОЛИДЕЙ-СЪРВИС ЕООД"/>
    <x v="4"/>
    <n v="2"/>
    <n v="1"/>
    <n v="1823.029143"/>
    <n v="364.6058286"/>
    <s v="Romania"/>
    <s v="27 Apr 2026 18:17"/>
    <s v="27 Apr 2026"/>
    <s v="Apr"/>
    <n v="0"/>
    <n v="0"/>
    <n v="5"/>
    <n v="0"/>
    <n v="0"/>
    <n v="5"/>
    <n v="0"/>
    <s v="27.04.2025"/>
    <x v="27"/>
    <s v="09.07.2026"/>
    <n v="28"/>
    <x v="0"/>
  </r>
  <r>
    <s v="INDIVIDUAL"/>
    <n v="0"/>
    <n v="0"/>
    <n v="7"/>
    <n v="11302"/>
    <m/>
    <s v="01 Aug 2026"/>
    <s v="01"/>
    <s v="Aug"/>
    <s v="08 Aug 2026"/>
    <s v="08"/>
    <s v="Aug"/>
    <n v="7"/>
    <n v="7"/>
    <n v="0"/>
    <n v="0"/>
    <s v="INDIVIDUAL"/>
    <x v="0"/>
    <n v="2"/>
    <n v="0"/>
    <n v="3516.9053211009173"/>
    <n v="502.41504587155958"/>
    <m/>
    <s v="03 May 2026 20:25"/>
    <m/>
    <s v="May"/>
    <n v="0"/>
    <n v="0"/>
    <n v="0"/>
    <n v="7"/>
    <n v="0"/>
    <n v="7"/>
    <n v="0"/>
    <s v="03.05.2025"/>
    <x v="27"/>
    <s v="01.08.2026"/>
    <n v="31"/>
    <x v="0"/>
  </r>
  <r>
    <s v="INDIVIDUAL"/>
    <n v="0"/>
    <n v="0"/>
    <n v="5"/>
    <n v="11303"/>
    <m/>
    <s v="01 Aug 2026"/>
    <s v="01"/>
    <s v="Aug"/>
    <s v="06 Aug 2026"/>
    <s v="06"/>
    <s v="Aug"/>
    <n v="5"/>
    <n v="5"/>
    <n v="0"/>
    <n v="0"/>
    <s v="INDIVIDUAL"/>
    <x v="0"/>
    <n v="2"/>
    <n v="1"/>
    <n v="3391.3015596330274"/>
    <n v="678.26031192660548"/>
    <m/>
    <s v="03 May 2026 20:27"/>
    <m/>
    <s v="May"/>
    <n v="0"/>
    <n v="0"/>
    <n v="0"/>
    <n v="5"/>
    <n v="0"/>
    <n v="5"/>
    <n v="0"/>
    <s v="03.05.2025"/>
    <x v="27"/>
    <s v="01.08.2026"/>
    <n v="31"/>
    <x v="0"/>
  </r>
  <r>
    <s v="TO"/>
    <n v="0"/>
    <n v="5"/>
    <n v="0"/>
    <n v="11142"/>
    <s v="1259352.202096"/>
    <s v="29 Aug 2026"/>
    <s v="29"/>
    <s v="Aug"/>
    <s v="03 Sep 2026"/>
    <s v="03"/>
    <s v="Sep"/>
    <n v="5"/>
    <n v="-26"/>
    <n v="2"/>
    <n v="2"/>
    <s v="СЛР-ХОЛИДЕЙ-СЪРВИС ЕООД"/>
    <x v="4"/>
    <n v="2"/>
    <n v="1"/>
    <n v="1530.2022754"/>
    <n v="306.04045508000002"/>
    <s v="Romania"/>
    <s v="27 Apr 2026 22:48"/>
    <s v="27 Apr 2026"/>
    <s v="Apr"/>
    <n v="0"/>
    <n v="0"/>
    <n v="0"/>
    <n v="2"/>
    <n v="2"/>
    <n v="4"/>
    <n v="-1"/>
    <s v="27.04.2025"/>
    <x v="27"/>
    <s v="29.08.2026"/>
    <n v="35"/>
    <x v="0"/>
  </r>
  <r>
    <s v="BOOKING"/>
    <n v="0"/>
    <n v="2"/>
    <n v="0"/>
    <n v="11143"/>
    <s v="5184704327"/>
    <s v="26 Jun 2026"/>
    <s v="26"/>
    <s v="Jun"/>
    <s v="28 Jun 2026"/>
    <s v="28"/>
    <s v="Jun"/>
    <n v="2"/>
    <n v="2"/>
    <n v="0"/>
    <n v="0"/>
    <s v="BOOKING"/>
    <x v="4"/>
    <n v="2"/>
    <n v="1"/>
    <n v="883.67629211009171"/>
    <n v="441.83814605504585"/>
    <s v="Romania"/>
    <s v="28 Apr 2026 06:20"/>
    <s v="28 Apr 2026"/>
    <s v="Apr"/>
    <n v="0"/>
    <n v="2"/>
    <n v="0"/>
    <n v="0"/>
    <n v="0"/>
    <n v="2"/>
    <n v="0"/>
    <s v="28.04.2025"/>
    <x v="27"/>
    <s v="26.06.2026"/>
    <n v="26"/>
    <x v="1"/>
  </r>
  <r>
    <s v="BOOKING"/>
    <n v="1"/>
    <n v="1"/>
    <n v="0"/>
    <n v="11144"/>
    <s v="6248588888"/>
    <s v="30 May 2026"/>
    <s v="30"/>
    <s v="May"/>
    <s v="01 Jun 2026"/>
    <s v="01"/>
    <s v="Jun"/>
    <n v="2"/>
    <n v="-29"/>
    <n v="1"/>
    <n v="0"/>
    <s v="BOOKING"/>
    <x v="1"/>
    <n v="2"/>
    <n v="2"/>
    <n v="842.9806733944954"/>
    <n v="421.4903366972477"/>
    <s v="Romania"/>
    <s v="28 Apr 2026 08:14"/>
    <s v="28 Apr 2026"/>
    <s v="Apr"/>
    <n v="1"/>
    <n v="0"/>
    <n v="0"/>
    <n v="0"/>
    <n v="0"/>
    <n v="1"/>
    <n v="-1"/>
    <s v="28.04.2025"/>
    <x v="27"/>
    <s v="30.05.2026"/>
    <n v="22"/>
    <x v="1"/>
  </r>
  <r>
    <s v="INDIVIDUAL"/>
    <n v="0"/>
    <n v="0"/>
    <n v="5"/>
    <n v="10997"/>
    <s v="21042026"/>
    <s v="27 Jul 2026"/>
    <s v="27"/>
    <s v="Jul"/>
    <s v="01 Aug 2026"/>
    <s v="01"/>
    <s v="Aug"/>
    <n v="5"/>
    <n v="-26"/>
    <n v="4"/>
    <n v="0"/>
    <s v="INDIVIDUAL"/>
    <x v="3"/>
    <n v="1"/>
    <n v="1"/>
    <n v="2189.0941284403671"/>
    <n v="437.81882568807333"/>
    <m/>
    <s v="21 Apr 2026 08:47"/>
    <s v="21 Apr 2026"/>
    <s v="Apr"/>
    <n v="0"/>
    <n v="0"/>
    <n v="4"/>
    <n v="0"/>
    <n v="0"/>
    <n v="4"/>
    <n v="-1"/>
    <s v="21.04.2025"/>
    <x v="26"/>
    <s v="27.07.2026"/>
    <n v="31"/>
    <x v="0"/>
  </r>
  <r>
    <s v="INDIVIDUAL"/>
    <n v="0"/>
    <n v="0"/>
    <n v="5"/>
    <n v="11003"/>
    <s v="21042026"/>
    <s v="30 Jul 2026"/>
    <s v="30"/>
    <s v="Jul"/>
    <s v="04 Aug 2026"/>
    <s v="04"/>
    <s v="Aug"/>
    <n v="5"/>
    <n v="-26"/>
    <n v="1"/>
    <n v="3"/>
    <s v="INDIVIDUAL"/>
    <x v="8"/>
    <n v="2"/>
    <n v="1"/>
    <n v="3014.4902752293578"/>
    <n v="602.8980550458715"/>
    <m/>
    <s v="21 Apr 2026 12:46"/>
    <s v="21 Apr 2026"/>
    <s v="Apr"/>
    <n v="0"/>
    <n v="0"/>
    <n v="1"/>
    <n v="3"/>
    <n v="0"/>
    <n v="4"/>
    <n v="-1"/>
    <s v="21.04.2025"/>
    <x v="26"/>
    <s v="30.07.2026"/>
    <n v="31"/>
    <x v="0"/>
  </r>
  <r>
    <s v="TO"/>
    <n v="0"/>
    <n v="3"/>
    <n v="2"/>
    <n v="11145"/>
    <s v="NT324714"/>
    <s v="08 Jul 2026"/>
    <s v="08"/>
    <s v="Jul"/>
    <s v="13 Jul 2026"/>
    <s v="13"/>
    <s v="Jul"/>
    <n v="5"/>
    <n v="5"/>
    <n v="0"/>
    <n v="0"/>
    <s v="НОВОТОН - ЕООД"/>
    <x v="4"/>
    <n v="2"/>
    <n v="0"/>
    <n v="1453.1816899999999"/>
    <n v="290.63633799999997"/>
    <s v="Romania"/>
    <s v="28 Apr 2026 09:10"/>
    <s v="27 Apr 2026"/>
    <s v="Apr"/>
    <n v="0"/>
    <n v="0"/>
    <n v="5"/>
    <n v="0"/>
    <n v="0"/>
    <n v="5"/>
    <n v="0"/>
    <s v="28.04.2025"/>
    <x v="27"/>
    <s v="08.07.2026"/>
    <n v="28"/>
    <x v="0"/>
  </r>
  <r>
    <s v="TO"/>
    <n v="0"/>
    <n v="0"/>
    <n v="5"/>
    <n v="11146"/>
    <s v="103962"/>
    <s v="27 Jul 2026"/>
    <s v="27"/>
    <s v="Jul"/>
    <s v="01 Aug 2026"/>
    <s v="01"/>
    <s v="Aug"/>
    <n v="5"/>
    <n v="-26"/>
    <n v="4"/>
    <n v="0"/>
    <s v="ДЕСТИНЕЙШЪН ТУРИСТИК СЪРВИСИС - ЕООД"/>
    <x v="3"/>
    <n v="2"/>
    <n v="0"/>
    <n v="1823.029143"/>
    <n v="364.6058286"/>
    <m/>
    <s v="28 Apr 2026 09:12"/>
    <s v="27 Apr 2026"/>
    <s v="Apr"/>
    <n v="0"/>
    <n v="0"/>
    <n v="4"/>
    <n v="0"/>
    <n v="0"/>
    <n v="4"/>
    <n v="-1"/>
    <s v="28.04.2025"/>
    <x v="27"/>
    <s v="27.07.2026"/>
    <n v="31"/>
    <x v="0"/>
  </r>
  <r>
    <s v="TO"/>
    <n v="0"/>
    <n v="3"/>
    <n v="2"/>
    <n v="11147"/>
    <s v="NT324715"/>
    <s v="08 Jul 2026"/>
    <s v="08"/>
    <s v="Jul"/>
    <s v="13 Jul 2026"/>
    <s v="13"/>
    <s v="Jul"/>
    <n v="5"/>
    <n v="5"/>
    <n v="0"/>
    <n v="0"/>
    <s v="НОВОТОН - ЕООД"/>
    <x v="4"/>
    <n v="2"/>
    <n v="0"/>
    <n v="1453.1816899999999"/>
    <n v="290.63633799999997"/>
    <s v="Romania"/>
    <s v="28 Apr 2026 09:12"/>
    <s v="27 Apr 2026"/>
    <s v="Apr"/>
    <n v="0"/>
    <n v="0"/>
    <n v="5"/>
    <n v="0"/>
    <n v="0"/>
    <n v="5"/>
    <n v="0"/>
    <s v="28.04.2025"/>
    <x v="27"/>
    <s v="08.07.2026"/>
    <n v="28"/>
    <x v="0"/>
  </r>
  <r>
    <s v="TO"/>
    <n v="2"/>
    <n v="0"/>
    <n v="0"/>
    <n v="11149"/>
    <s v="1259334.202128"/>
    <s v="05 Jun 2026"/>
    <s v="05"/>
    <s v="Jun"/>
    <s v="07 Jun 2026"/>
    <s v="07"/>
    <s v="Jun"/>
    <n v="2"/>
    <n v="2"/>
    <n v="0"/>
    <n v="0"/>
    <s v="СЛР-ХОЛИДЕЙ-СЪРВИС ЕООД"/>
    <x v="6"/>
    <n v="2"/>
    <n v="0"/>
    <n v="502.41361039999998"/>
    <n v="251.20680519999999"/>
    <s v="Romania"/>
    <s v="28 Apr 2026 09:40"/>
    <s v="27 Apr 2026"/>
    <s v="Apr"/>
    <n v="0"/>
    <n v="2"/>
    <n v="0"/>
    <n v="0"/>
    <n v="0"/>
    <n v="2"/>
    <n v="0"/>
    <s v="28.04.2025"/>
    <x v="27"/>
    <s v="05.06.2026"/>
    <n v="23"/>
    <x v="0"/>
  </r>
  <r>
    <s v="INDIVIDUAL"/>
    <n v="0"/>
    <n v="4"/>
    <n v="0"/>
    <n v="11151"/>
    <s v="123456"/>
    <s v="15 Jun 2026"/>
    <s v="15"/>
    <s v="Jun"/>
    <s v="19 Jun 2026"/>
    <s v="19"/>
    <s v="Jun"/>
    <n v="4"/>
    <n v="4"/>
    <n v="0"/>
    <n v="0"/>
    <s v="INDIVIDUAL"/>
    <x v="7"/>
    <n v="3"/>
    <n v="3"/>
    <n v="0"/>
    <n v="0"/>
    <s v="Romania"/>
    <s v="28 Apr 2026 10:36"/>
    <s v="28 Apr 2026"/>
    <s v="Apr"/>
    <n v="0"/>
    <n v="4"/>
    <n v="0"/>
    <n v="0"/>
    <n v="0"/>
    <n v="4"/>
    <n v="0"/>
    <s v="28.04.2025"/>
    <x v="27"/>
    <s v="15.06.2026"/>
    <n v="25"/>
    <x v="0"/>
  </r>
  <r>
    <s v="TO"/>
    <n v="0"/>
    <n v="0"/>
    <n v="6"/>
    <n v="11150"/>
    <s v="1259359.202132"/>
    <s v="01 Aug 2026"/>
    <s v="01"/>
    <s v="Aug"/>
    <s v="07 Aug 2026"/>
    <s v="07"/>
    <s v="Aug"/>
    <n v="6"/>
    <n v="6"/>
    <n v="0"/>
    <n v="0"/>
    <s v="СЛР-ХОЛИДЕЙ-СЪРВИС ЕООД"/>
    <x v="4"/>
    <n v="3"/>
    <n v="1"/>
    <n v="2953.3424166"/>
    <n v="492.2237361"/>
    <s v="Romania"/>
    <s v="28 Apr 2026 09:49"/>
    <s v="28 Apr 2026"/>
    <s v="Apr"/>
    <n v="0"/>
    <n v="0"/>
    <n v="0"/>
    <n v="6"/>
    <n v="0"/>
    <n v="6"/>
    <n v="0"/>
    <s v="28.04.2025"/>
    <x v="27"/>
    <s v="01.08.2026"/>
    <n v="31"/>
    <x v="0"/>
  </r>
  <r>
    <s v="TO"/>
    <n v="0"/>
    <n v="3"/>
    <n v="0"/>
    <n v="11153"/>
    <s v="86163"/>
    <s v="24 Jun 2026"/>
    <s v="24"/>
    <s v="Jun"/>
    <s v="27 Jun 2026"/>
    <s v="27"/>
    <s v="Jun"/>
    <n v="3"/>
    <n v="3"/>
    <n v="0"/>
    <n v="0"/>
    <s v="НЮ СЪН ТРАВЕЛ - ЕООД"/>
    <x v="4"/>
    <n v="2"/>
    <n v="2"/>
    <n v="1484.7683445"/>
    <n v="494.92278149999999"/>
    <m/>
    <s v="28 Apr 2026 11:38"/>
    <s v="28 Apr 2026"/>
    <s v="Apr"/>
    <n v="0"/>
    <n v="3"/>
    <n v="0"/>
    <n v="0"/>
    <n v="0"/>
    <n v="3"/>
    <n v="0"/>
    <s v="28.04.2025"/>
    <x v="27"/>
    <s v="24.06.2026"/>
    <n v="26"/>
    <x v="0"/>
  </r>
  <r>
    <s v="INDIVIDUAL"/>
    <n v="0"/>
    <n v="0"/>
    <n v="5"/>
    <n v="11148"/>
    <s v="123456"/>
    <s v="12 Jul 2026"/>
    <s v="12"/>
    <s v="Jul"/>
    <s v="17 Jul 2026"/>
    <s v="17"/>
    <s v="Jul"/>
    <n v="5"/>
    <n v="5"/>
    <n v="0"/>
    <n v="0"/>
    <s v="INDIVIDUAL"/>
    <x v="7"/>
    <n v="4"/>
    <n v="1"/>
    <n v="0"/>
    <n v="0"/>
    <s v="Bulgaria"/>
    <s v="28 Apr 2026 09:23"/>
    <s v="28 Apr 2026"/>
    <s v="Apr"/>
    <n v="0"/>
    <n v="0"/>
    <n v="5"/>
    <n v="0"/>
    <n v="0"/>
    <n v="5"/>
    <n v="0"/>
    <s v="28.04.2025"/>
    <x v="27"/>
    <s v="12.07.2026"/>
    <n v="29"/>
    <x v="0"/>
  </r>
  <r>
    <s v="TOPOLA SKIES"/>
    <n v="0"/>
    <n v="6"/>
    <n v="0"/>
    <n v="10933"/>
    <s v="519415"/>
    <s v="07 Sep 2026"/>
    <s v="07"/>
    <s v="Sep"/>
    <s v="13 Sep 2026"/>
    <s v="13"/>
    <s v="Sep"/>
    <n v="6"/>
    <n v="6"/>
    <n v="0"/>
    <n v="0"/>
    <s v="TOPOLA SKIES"/>
    <x v="4"/>
    <n v="2"/>
    <n v="1"/>
    <n v="1736.9205871559632"/>
    <n v="289.4807833944954"/>
    <m/>
    <s v="15 Apr 2026 14:03"/>
    <s v="15 Apr 2026"/>
    <s v="Apr"/>
    <n v="0"/>
    <n v="0"/>
    <n v="0"/>
    <n v="0"/>
    <n v="6"/>
    <n v="6"/>
    <n v="0"/>
    <s v="15.04.2025"/>
    <x v="28"/>
    <s v="07.09.2026"/>
    <n v="37"/>
    <x v="0"/>
  </r>
  <r>
    <s v="TO"/>
    <n v="3"/>
    <n v="0"/>
    <n v="0"/>
    <n v="10996"/>
    <s v="1257379.201314"/>
    <s v="05 Jun 2026"/>
    <s v="05"/>
    <s v="Jun"/>
    <s v="08 Jun 2026"/>
    <s v="08"/>
    <s v="Jun"/>
    <n v="3"/>
    <n v="3"/>
    <n v="0"/>
    <n v="0"/>
    <s v="СЛР-ХОЛИДЕЙ-СЪРВИС ЕООД"/>
    <x v="4"/>
    <n v="2"/>
    <n v="2"/>
    <n v="982.39385070000003"/>
    <n v="327.46461690000001"/>
    <s v="Romania"/>
    <s v="20 Apr 2026 16:55"/>
    <s v="20 Apr 2026"/>
    <s v="Apr"/>
    <n v="0"/>
    <n v="3"/>
    <n v="0"/>
    <n v="0"/>
    <n v="0"/>
    <n v="3"/>
    <n v="0"/>
    <s v="20.04.2025"/>
    <x v="26"/>
    <s v="05.06.2026"/>
    <n v="23"/>
    <x v="0"/>
  </r>
  <r>
    <s v="TO"/>
    <n v="0"/>
    <n v="6"/>
    <n v="0"/>
    <n v="10969"/>
    <s v="1256875.201128"/>
    <s v="21 Jun 2026"/>
    <s v="21"/>
    <s v="Jun"/>
    <s v="27 Jun 2026"/>
    <s v="27"/>
    <s v="Jun"/>
    <n v="6"/>
    <n v="6"/>
    <n v="0"/>
    <n v="0"/>
    <s v="СЛР-ХОЛИДЕЙ-СЪРВИС ЕООД"/>
    <x v="5"/>
    <n v="2"/>
    <n v="1"/>
    <n v="2090.0781712000003"/>
    <n v="348.34636186666671"/>
    <s v="Romania"/>
    <s v="18 Apr 2026 22:43"/>
    <s v="18 Apr 2026"/>
    <s v="Apr"/>
    <n v="0"/>
    <n v="6"/>
    <n v="0"/>
    <n v="0"/>
    <n v="0"/>
    <n v="6"/>
    <n v="0"/>
    <s v="18.04.2025"/>
    <x v="28"/>
    <s v="21.06.2026"/>
    <n v="26"/>
    <x v="0"/>
  </r>
  <r>
    <s v="TO"/>
    <n v="2"/>
    <n v="1"/>
    <n v="0"/>
    <n v="11013"/>
    <s v="63479"/>
    <s v="29 May 2026"/>
    <s v="29"/>
    <s v="May"/>
    <s v="01 Jun 2026"/>
    <s v="01"/>
    <s v="Jun"/>
    <n v="3"/>
    <n v="-28"/>
    <n v="2"/>
    <n v="0"/>
    <s v="КЛУБ МАГЕЛАН - ООД"/>
    <x v="4"/>
    <n v="3"/>
    <n v="0"/>
    <n v="1060.9595418000001"/>
    <n v="353.65318060000004"/>
    <s v="Romania"/>
    <s v="22 Apr 2026 10:03"/>
    <s v="22 Apr 2026"/>
    <s v="Apr"/>
    <n v="2"/>
    <n v="0"/>
    <n v="0"/>
    <n v="0"/>
    <n v="0"/>
    <n v="2"/>
    <n v="-1"/>
    <s v="22.04.2025"/>
    <x v="26"/>
    <s v="29.05.2026"/>
    <n v="22"/>
    <x v="0"/>
  </r>
  <r>
    <s v="TO"/>
    <n v="0"/>
    <n v="7"/>
    <n v="0"/>
    <n v="10984"/>
    <s v="63409"/>
    <s v="21 Jun 2026"/>
    <s v="21"/>
    <s v="Jun"/>
    <s v="28 Jun 2026"/>
    <s v="28"/>
    <s v="Jun"/>
    <n v="7"/>
    <n v="7"/>
    <n v="0"/>
    <n v="0"/>
    <s v="КЛУБ МАГЕЛАН - ООД"/>
    <x v="4"/>
    <n v="2"/>
    <n v="2"/>
    <n v="2687.8580523999999"/>
    <n v="383.97972177142856"/>
    <s v="Romania"/>
    <s v="20 Apr 2026 12:09"/>
    <s v="20 Apr 2026"/>
    <s v="Apr"/>
    <n v="0"/>
    <n v="7"/>
    <n v="0"/>
    <n v="0"/>
    <n v="0"/>
    <n v="7"/>
    <n v="0"/>
    <s v="20.04.2025"/>
    <x v="26"/>
    <s v="21.06.2026"/>
    <n v="26"/>
    <x v="0"/>
  </r>
  <r>
    <s v="TO"/>
    <n v="0"/>
    <n v="7"/>
    <n v="0"/>
    <n v="11025"/>
    <s v="20515"/>
    <s v="01 Jul 2026"/>
    <s v="01"/>
    <s v="Jul"/>
    <s v="08 Jul 2026"/>
    <s v="08"/>
    <s v="Jul"/>
    <n v="7"/>
    <n v="7"/>
    <n v="0"/>
    <n v="0"/>
    <s v="КЛУБ МАГЕЛАН - ООД"/>
    <x v="3"/>
    <n v="2"/>
    <n v="1"/>
    <n v="2311.0087279999998"/>
    <n v="330.14410399999997"/>
    <s v="Romania"/>
    <s v="22 Apr 2026 16:36"/>
    <s v="22 Apr 2026"/>
    <s v="Apr"/>
    <n v="0"/>
    <n v="0"/>
    <n v="7"/>
    <n v="0"/>
    <n v="0"/>
    <n v="7"/>
    <n v="0"/>
    <s v="22.04.2025"/>
    <x v="26"/>
    <s v="01.07.2026"/>
    <n v="27"/>
    <x v="0"/>
  </r>
  <r>
    <s v="TO"/>
    <n v="0"/>
    <n v="3"/>
    <n v="2"/>
    <n v="11124"/>
    <s v="0841"/>
    <s v="08 Jul 2026"/>
    <s v="08"/>
    <s v="Jul"/>
    <s v="13 Jul 2026"/>
    <s v="13"/>
    <s v="Jul"/>
    <n v="5"/>
    <n v="5"/>
    <n v="0"/>
    <n v="0"/>
    <s v="КЛУБ МАГЕЛАН - ООД"/>
    <x v="6"/>
    <n v="2"/>
    <n v="1"/>
    <n v="1745.5391583999999"/>
    <n v="349.10783168"/>
    <s v="Romania"/>
    <s v="27 Apr 2026 11:51"/>
    <s v="27 Apr 2026"/>
    <s v="Apr"/>
    <n v="0"/>
    <n v="0"/>
    <n v="5"/>
    <n v="0"/>
    <n v="0"/>
    <n v="5"/>
    <n v="0"/>
    <s v="27.04.2025"/>
    <x v="27"/>
    <s v="08.07.2026"/>
    <n v="28"/>
    <x v="0"/>
  </r>
  <r>
    <s v="TO"/>
    <n v="0"/>
    <n v="3"/>
    <n v="2"/>
    <n v="11125"/>
    <s v="0841"/>
    <s v="08 Jul 2026"/>
    <s v="08"/>
    <s v="Jul"/>
    <s v="13 Jul 2026"/>
    <s v="13"/>
    <s v="Jul"/>
    <n v="5"/>
    <n v="5"/>
    <n v="0"/>
    <n v="0"/>
    <s v="КЛУБ МАГЕЛАН - ООД"/>
    <x v="6"/>
    <n v="2"/>
    <n v="2"/>
    <n v="2181.8848313999997"/>
    <n v="436.37696627999992"/>
    <s v="Romania"/>
    <s v="27 Apr 2026 11:51"/>
    <s v="27 Apr 2026"/>
    <s v="Apr"/>
    <n v="0"/>
    <n v="0"/>
    <n v="5"/>
    <n v="0"/>
    <n v="0"/>
    <n v="5"/>
    <n v="0"/>
    <s v="27.04.2025"/>
    <x v="27"/>
    <s v="08.07.2026"/>
    <n v="28"/>
    <x v="0"/>
  </r>
  <r>
    <s v="TO"/>
    <n v="0"/>
    <n v="3"/>
    <n v="2"/>
    <n v="11126"/>
    <s v="0841"/>
    <s v="08 Jul 2026"/>
    <s v="08"/>
    <s v="Jul"/>
    <s v="13 Jul 2026"/>
    <s v="13"/>
    <s v="Jul"/>
    <n v="5"/>
    <n v="5"/>
    <n v="0"/>
    <n v="0"/>
    <s v="КЛУБ МАГЕЛАН - ООД"/>
    <x v="4"/>
    <n v="3"/>
    <n v="0"/>
    <n v="2414.5894847999998"/>
    <n v="482.91789695999995"/>
    <s v="Romania"/>
    <s v="27 Apr 2026 11:52"/>
    <s v="27 Apr 2026"/>
    <s v="Apr"/>
    <n v="0"/>
    <n v="0"/>
    <n v="5"/>
    <n v="0"/>
    <n v="0"/>
    <n v="5"/>
    <n v="0"/>
    <s v="27.04.2025"/>
    <x v="27"/>
    <s v="08.07.2026"/>
    <n v="28"/>
    <x v="0"/>
  </r>
  <r>
    <s v="TO"/>
    <n v="0"/>
    <n v="0"/>
    <n v="6"/>
    <n v="10953"/>
    <s v="63359"/>
    <s v="18 Jul 2026"/>
    <s v="18"/>
    <s v="Jul"/>
    <s v="24 Jul 2026"/>
    <s v="24"/>
    <s v="Jul"/>
    <n v="6"/>
    <n v="6"/>
    <n v="0"/>
    <n v="0"/>
    <s v="КЛУБ МАГЕЛАН - ООД"/>
    <x v="0"/>
    <n v="3"/>
    <n v="0"/>
    <n v="3255.6355013999996"/>
    <n v="542.6059168999999"/>
    <s v="Romania"/>
    <s v="17 Apr 2026 13:26"/>
    <s v="17 Apr 2026"/>
    <s v="Apr"/>
    <n v="0"/>
    <n v="0"/>
    <n v="6"/>
    <n v="0"/>
    <n v="0"/>
    <n v="6"/>
    <n v="0"/>
    <s v="17.04.2025"/>
    <x v="28"/>
    <s v="18.07.2026"/>
    <n v="29"/>
    <x v="0"/>
  </r>
  <r>
    <s v="TO"/>
    <n v="0"/>
    <n v="0"/>
    <n v="7"/>
    <n v="11032"/>
    <s v="4818"/>
    <s v="19 Jul 2026"/>
    <s v="19"/>
    <s v="Jul"/>
    <s v="26 Jul 2026"/>
    <s v="26"/>
    <s v="Jul"/>
    <n v="7"/>
    <n v="7"/>
    <n v="0"/>
    <n v="0"/>
    <s v="КЛУБ МАГЕЛАН - ООД"/>
    <x v="6"/>
    <n v="2"/>
    <n v="1"/>
    <n v="2492.0012362000002"/>
    <n v="356.00017660000003"/>
    <s v="Romania"/>
    <s v="23 Apr 2026 16:17"/>
    <s v="23 Apr 2026"/>
    <s v="Apr"/>
    <n v="0"/>
    <n v="0"/>
    <n v="7"/>
    <n v="0"/>
    <n v="0"/>
    <n v="7"/>
    <n v="0"/>
    <s v="23.04.2025"/>
    <x v="26"/>
    <s v="19.07.2026"/>
    <n v="30"/>
    <x v="0"/>
  </r>
  <r>
    <s v="TO"/>
    <n v="0"/>
    <n v="0"/>
    <n v="3"/>
    <n v="11012"/>
    <s v="29128"/>
    <s v="15 Jul 2026"/>
    <s v="15"/>
    <s v="Jul"/>
    <s v="18 Jul 2026"/>
    <s v="18"/>
    <s v="Jul"/>
    <n v="3"/>
    <n v="3"/>
    <n v="0"/>
    <n v="0"/>
    <s v="КЛУБ МАГЕЛАН - ООД"/>
    <x v="0"/>
    <n v="2"/>
    <n v="2"/>
    <n v="1884.0510389999999"/>
    <n v="628.01701300000002"/>
    <s v="Romania"/>
    <s v="22 Apr 2026 09:34"/>
    <s v="21 Apr 2026"/>
    <s v="Apr"/>
    <n v="0"/>
    <n v="0"/>
    <n v="3"/>
    <n v="0"/>
    <n v="0"/>
    <n v="3"/>
    <n v="0"/>
    <s v="22.04.2025"/>
    <x v="26"/>
    <s v="15.07.2026"/>
    <n v="29"/>
    <x v="0"/>
  </r>
  <r>
    <s v="TO"/>
    <n v="0"/>
    <n v="0"/>
    <n v="6"/>
    <n v="10989"/>
    <s v="63411"/>
    <s v="20 Jul 2026"/>
    <s v="20"/>
    <s v="Jul"/>
    <s v="26 Jul 2026"/>
    <s v="26"/>
    <s v="Jul"/>
    <n v="6"/>
    <n v="6"/>
    <n v="0"/>
    <n v="0"/>
    <s v="КЛУБ МАГЕЛАН - ООД"/>
    <x v="3"/>
    <n v="2"/>
    <n v="1"/>
    <n v="2187.6349716"/>
    <n v="364.6058286"/>
    <s v="Romania"/>
    <s v="20 Apr 2026 13:06"/>
    <s v="20 Apr 2026"/>
    <s v="Apr"/>
    <n v="0"/>
    <n v="0"/>
    <n v="6"/>
    <n v="0"/>
    <n v="0"/>
    <n v="6"/>
    <n v="0"/>
    <s v="20.04.2025"/>
    <x v="26"/>
    <s v="20.07.2026"/>
    <n v="30"/>
    <x v="0"/>
  </r>
  <r>
    <s v="TO"/>
    <n v="0"/>
    <n v="0"/>
    <n v="5"/>
    <n v="11154"/>
    <s v="63607"/>
    <s v="31 Jul 2026"/>
    <s v="31"/>
    <s v="Jul"/>
    <s v="05 Aug 2026"/>
    <s v="05"/>
    <s v="Aug"/>
    <n v="5"/>
    <n v="-26"/>
    <n v="0"/>
    <n v="4"/>
    <s v="КЛУБ МАГЕЛАН - ООД"/>
    <x v="4"/>
    <n v="3"/>
    <n v="1"/>
    <n v="2953.3424166"/>
    <n v="590.66848331999995"/>
    <s v="Romania"/>
    <s v="28 Apr 2026 11:52"/>
    <s v="28 Apr 2026"/>
    <s v="Apr"/>
    <n v="0"/>
    <n v="0"/>
    <n v="0"/>
    <n v="4"/>
    <n v="0"/>
    <n v="4"/>
    <n v="-1"/>
    <s v="28.04.2025"/>
    <x v="27"/>
    <s v="31.07.2026"/>
    <n v="31"/>
    <x v="0"/>
  </r>
  <r>
    <s v="TO"/>
    <n v="0"/>
    <n v="0"/>
    <n v="6"/>
    <n v="11121"/>
    <s v="20588"/>
    <s v="02 Aug 2026"/>
    <s v="02"/>
    <s v="Aug"/>
    <s v="08 Aug 2026"/>
    <s v="08"/>
    <s v="Aug"/>
    <n v="6"/>
    <n v="6"/>
    <n v="0"/>
    <n v="0"/>
    <s v="КЛУБ МАГЕЛАН - ООД"/>
    <x v="4"/>
    <n v="2"/>
    <n v="0"/>
    <n v="2187.6349716"/>
    <n v="364.6058286"/>
    <s v="Romania"/>
    <s v="27 Apr 2026 10:13"/>
    <s v="26 Apr 2026"/>
    <s v="Apr"/>
    <n v="0"/>
    <n v="0"/>
    <n v="0"/>
    <n v="6"/>
    <n v="0"/>
    <n v="6"/>
    <n v="0"/>
    <s v="27.04.2025"/>
    <x v="27"/>
    <s v="02.08.2026"/>
    <n v="32"/>
    <x v="0"/>
  </r>
  <r>
    <s v="TO"/>
    <n v="0"/>
    <n v="0"/>
    <n v="6"/>
    <n v="11120"/>
    <s v="63560"/>
    <s v="30 Jul 2026"/>
    <s v="30"/>
    <s v="Jul"/>
    <s v="05 Aug 2026"/>
    <s v="05"/>
    <s v="Aug"/>
    <n v="6"/>
    <n v="-25"/>
    <n v="1"/>
    <n v="4"/>
    <s v="КЛУБ МАГЕЛАН - ООД"/>
    <x v="6"/>
    <n v="3"/>
    <n v="1"/>
    <n v="2883.6366354000002"/>
    <n v="480.60610590000005"/>
    <s v="Romania"/>
    <s v="27 Apr 2026 09:32"/>
    <s v="25 Apr 2026"/>
    <s v="Apr"/>
    <n v="0"/>
    <n v="0"/>
    <n v="1"/>
    <n v="4"/>
    <n v="0"/>
    <n v="5"/>
    <n v="-1"/>
    <s v="27.04.2025"/>
    <x v="27"/>
    <s v="30.07.2026"/>
    <n v="31"/>
    <x v="0"/>
  </r>
  <r>
    <s v="BOOKING"/>
    <n v="3"/>
    <n v="0"/>
    <n v="0"/>
    <n v="11006"/>
    <s v="5868837319"/>
    <s v="04 Jun 2026"/>
    <s v="04"/>
    <s v="Jun"/>
    <s v="07 Jun 2026"/>
    <s v="07"/>
    <s v="Jun"/>
    <n v="3"/>
    <n v="3"/>
    <n v="0"/>
    <n v="0"/>
    <s v="BOOKING"/>
    <x v="5"/>
    <n v="2"/>
    <n v="1"/>
    <n v="928.73215568807336"/>
    <n v="309.57738522935773"/>
    <s v="Romania"/>
    <s v="21 Apr 2026 18:24"/>
    <s v="21 Apr 2026"/>
    <s v="Apr"/>
    <n v="0"/>
    <n v="3"/>
    <n v="0"/>
    <n v="0"/>
    <n v="0"/>
    <n v="3"/>
    <n v="0"/>
    <s v="21.04.2025"/>
    <x v="26"/>
    <s v="04.06.2026"/>
    <n v="23"/>
    <x v="1"/>
  </r>
  <r>
    <s v="TOPOLA SKIES"/>
    <n v="0"/>
    <n v="7"/>
    <n v="0"/>
    <n v="11005"/>
    <s v="524756"/>
    <s v="02 Jul 2026"/>
    <s v="02"/>
    <s v="Jul"/>
    <s v="09 Jul 2026"/>
    <s v="09"/>
    <s v="Jul"/>
    <n v="7"/>
    <n v="7"/>
    <n v="0"/>
    <n v="0"/>
    <s v="TOPOLA SKIES"/>
    <x v="6"/>
    <n v="3"/>
    <n v="1"/>
    <n v="3649.0404781651373"/>
    <n v="521.29149688073392"/>
    <m/>
    <s v="21 Apr 2026 18:23"/>
    <s v="21 Apr 2026"/>
    <s v="Apr"/>
    <n v="0"/>
    <n v="0"/>
    <n v="7"/>
    <n v="0"/>
    <n v="0"/>
    <n v="7"/>
    <n v="0"/>
    <s v="21.04.2025"/>
    <x v="26"/>
    <s v="02.07.2026"/>
    <n v="27"/>
    <x v="0"/>
  </r>
  <r>
    <s v="TO"/>
    <n v="0"/>
    <n v="6"/>
    <n v="0"/>
    <n v="10947"/>
    <s v="54485"/>
    <s v="26 Aug 2026"/>
    <s v="26"/>
    <s v="Aug"/>
    <s v="01 Sep 2026"/>
    <s v="01"/>
    <s v="Sep"/>
    <n v="6"/>
    <n v="-25"/>
    <n v="5"/>
    <n v="0"/>
    <s v="КЛУБ МАГЕЛАН - ООД"/>
    <x v="7"/>
    <n v="4"/>
    <n v="0"/>
    <n v="0"/>
    <n v="0"/>
    <s v="Romania"/>
    <s v="17 Apr 2026 10:14"/>
    <s v="16 Apr 2026"/>
    <s v="Apr"/>
    <n v="0"/>
    <n v="0"/>
    <n v="0"/>
    <n v="5"/>
    <n v="0"/>
    <n v="5"/>
    <n v="-1"/>
    <s v="17.04.2025"/>
    <x v="28"/>
    <s v="26.08.2026"/>
    <n v="35"/>
    <x v="1"/>
  </r>
  <r>
    <s v="TO"/>
    <n v="0"/>
    <n v="5"/>
    <n v="0"/>
    <n v="10993"/>
    <s v="20458"/>
    <s v="29 Aug 2026"/>
    <s v="29"/>
    <s v="Aug"/>
    <s v="03 Sep 2026"/>
    <s v="03"/>
    <s v="Sep"/>
    <n v="5"/>
    <n v="-26"/>
    <n v="2"/>
    <n v="2"/>
    <s v="КЛУБ МАГЕЛАН - ООД"/>
    <x v="6"/>
    <n v="2"/>
    <n v="1"/>
    <n v="1487.1740153999999"/>
    <n v="297.43480307999999"/>
    <s v="Romania"/>
    <s v="20 Apr 2026 14:07"/>
    <s v="20 Apr 2026"/>
    <s v="Apr"/>
    <n v="0"/>
    <n v="0"/>
    <n v="0"/>
    <n v="2"/>
    <n v="2"/>
    <n v="4"/>
    <n v="-1"/>
    <s v="20.04.2025"/>
    <x v="26"/>
    <s v="29.08.2026"/>
    <n v="35"/>
    <x v="0"/>
  </r>
  <r>
    <s v="TO"/>
    <n v="0"/>
    <n v="5"/>
    <n v="0"/>
    <n v="11001"/>
    <s v="20478"/>
    <s v="29 Aug 2026"/>
    <s v="29"/>
    <s v="Aug"/>
    <s v="03 Sep 2026"/>
    <s v="03"/>
    <s v="Sep"/>
    <n v="5"/>
    <n v="-26"/>
    <n v="2"/>
    <n v="2"/>
    <s v="КЛУБ МАГЕЛАН - ООД"/>
    <x v="6"/>
    <n v="2"/>
    <n v="1"/>
    <n v="1487.1740153999999"/>
    <n v="297.43480307999999"/>
    <s v="Romania"/>
    <s v="21 Apr 2026 10:40"/>
    <s v="21 Apr 2026"/>
    <s v="Apr"/>
    <n v="0"/>
    <n v="0"/>
    <n v="0"/>
    <n v="2"/>
    <n v="2"/>
    <n v="4"/>
    <n v="-1"/>
    <s v="21.04.2025"/>
    <x v="26"/>
    <s v="29.08.2026"/>
    <n v="35"/>
    <x v="0"/>
  </r>
  <r>
    <s v="TO"/>
    <n v="0"/>
    <n v="5"/>
    <n v="0"/>
    <n v="10994"/>
    <s v="2337084"/>
    <s v="01 Jul 2026"/>
    <s v="01"/>
    <s v="Jul"/>
    <s v="06 Jul 2026"/>
    <s v="06"/>
    <s v="Jul"/>
    <n v="5"/>
    <n v="5"/>
    <n v="0"/>
    <n v="0"/>
    <s v="ТУРИСТИЧЕСКА АГЕНЦИЯ СОЛВЕКС - ЕООД"/>
    <x v="6"/>
    <n v="2"/>
    <n v="0"/>
    <n v="1607.69226"/>
    <n v="321.53845200000001"/>
    <s v="Romania"/>
    <s v="20 Apr 2026 16:29"/>
    <s v="20 Apr 2026"/>
    <s v="Apr"/>
    <n v="0"/>
    <n v="0"/>
    <n v="5"/>
    <n v="0"/>
    <n v="0"/>
    <n v="5"/>
    <n v="0"/>
    <s v="20.04.2025"/>
    <x v="26"/>
    <s v="01.07.2026"/>
    <n v="27"/>
    <x v="0"/>
  </r>
  <r>
    <s v="TO"/>
    <n v="0"/>
    <n v="5"/>
    <n v="0"/>
    <n v="10995"/>
    <s v="2337084"/>
    <s v="01 Jul 2026"/>
    <s v="01"/>
    <s v="Jul"/>
    <s v="06 Jul 2026"/>
    <s v="06"/>
    <s v="Jul"/>
    <n v="5"/>
    <n v="5"/>
    <n v="0"/>
    <n v="0"/>
    <s v="ТУРИСТИЧЕСКА АГЕНЦИЯ СОЛВЕКС - ЕООД"/>
    <x v="6"/>
    <n v="2"/>
    <n v="1"/>
    <n v="1607.69226"/>
    <n v="321.53845200000001"/>
    <s v="Romania"/>
    <s v="20 Apr 2026 16:29"/>
    <s v="20 Apr 2026"/>
    <s v="Apr"/>
    <n v="0"/>
    <n v="0"/>
    <n v="5"/>
    <n v="0"/>
    <n v="0"/>
    <n v="5"/>
    <n v="0"/>
    <s v="20.04.2025"/>
    <x v="26"/>
    <s v="01.07.2026"/>
    <n v="27"/>
    <x v="0"/>
  </r>
  <r>
    <s v="TO"/>
    <n v="0"/>
    <n v="6"/>
    <n v="0"/>
    <n v="11155"/>
    <s v="1259610.202184"/>
    <s v="15 Jun 2026"/>
    <s v="15"/>
    <s v="Jun"/>
    <s v="21 Jun 2026"/>
    <s v="21"/>
    <s v="Jun"/>
    <n v="6"/>
    <n v="6"/>
    <n v="0"/>
    <n v="0"/>
    <s v="СЛР-ХОЛИДЕЙ-СЪРВИС ЕООД"/>
    <x v="5"/>
    <n v="2"/>
    <n v="1"/>
    <n v="1998.2323943999997"/>
    <n v="333.03873239999996"/>
    <s v="Romania"/>
    <s v="28 Apr 2026 15:02"/>
    <s v="28 Apr 2026"/>
    <s v="Apr"/>
    <n v="0"/>
    <n v="6"/>
    <n v="0"/>
    <n v="0"/>
    <n v="0"/>
    <n v="6"/>
    <n v="0"/>
    <s v="28.04.2025"/>
    <x v="27"/>
    <s v="15.06.2026"/>
    <n v="25"/>
    <x v="0"/>
  </r>
  <r>
    <s v="BOOKING"/>
    <n v="0"/>
    <n v="5"/>
    <n v="0"/>
    <n v="11156"/>
    <s v="5028943372"/>
    <s v="28 Jun 2026"/>
    <s v="28"/>
    <s v="Jun"/>
    <s v="03 Jul 2026"/>
    <s v="03"/>
    <s v="Jul"/>
    <n v="5"/>
    <n v="-25"/>
    <n v="3"/>
    <n v="2"/>
    <s v="BOOKING"/>
    <x v="4"/>
    <n v="2"/>
    <n v="1"/>
    <n v="2209.1907302752288"/>
    <n v="441.83814605504585"/>
    <s v="Romania"/>
    <s v="28 Apr 2026 15:26"/>
    <s v="28 Apr 2026"/>
    <s v="Apr"/>
    <n v="0"/>
    <n v="3"/>
    <n v="2"/>
    <n v="0"/>
    <n v="0"/>
    <n v="5"/>
    <n v="0"/>
    <s v="28.04.2025"/>
    <x v="27"/>
    <s v="28.06.2026"/>
    <n v="27"/>
    <x v="1"/>
  </r>
  <r>
    <s v="TO"/>
    <n v="0"/>
    <n v="0"/>
    <n v="5"/>
    <n v="10985"/>
    <s v="2337043"/>
    <s v="18 Aug 2026"/>
    <s v="18"/>
    <s v="Aug"/>
    <s v="23 Aug 2026"/>
    <s v="23"/>
    <s v="Aug"/>
    <n v="5"/>
    <n v="5"/>
    <n v="0"/>
    <n v="0"/>
    <s v="ТУРИСТИЧЕСКА АГЕНЦИЯ СОЛВЕКС - ЕООД"/>
    <x v="0"/>
    <n v="3"/>
    <n v="1"/>
    <n v="2713.0295845000001"/>
    <n v="542.60591690000001"/>
    <m/>
    <s v="20 Apr 2026 12:37"/>
    <s v="20 Apr 2026"/>
    <s v="Apr"/>
    <n v="0"/>
    <n v="0"/>
    <n v="0"/>
    <n v="5"/>
    <n v="0"/>
    <n v="5"/>
    <n v="0"/>
    <s v="20.04.2025"/>
    <x v="26"/>
    <s v="18.08.2026"/>
    <n v="34"/>
    <x v="0"/>
  </r>
  <r>
    <s v="TO"/>
    <n v="0"/>
    <n v="0"/>
    <n v="5"/>
    <n v="10986"/>
    <s v="2337048"/>
    <s v="18 Aug 2026"/>
    <s v="18"/>
    <s v="Aug"/>
    <s v="23 Aug 2026"/>
    <s v="23"/>
    <s v="Aug"/>
    <n v="5"/>
    <n v="5"/>
    <n v="0"/>
    <n v="0"/>
    <s v="ТУРИСТИЧЕСКА АГЕНЦИЯ СОЛВЕКС - ЕООД"/>
    <x v="0"/>
    <n v="3"/>
    <n v="0"/>
    <n v="2713.0295845000001"/>
    <n v="542.60591690000001"/>
    <m/>
    <s v="20 Apr 2026 12:38"/>
    <s v="20 Apr 2026"/>
    <s v="Apr"/>
    <n v="0"/>
    <n v="0"/>
    <n v="0"/>
    <n v="5"/>
    <n v="0"/>
    <n v="5"/>
    <n v="0"/>
    <s v="20.04.2025"/>
    <x v="26"/>
    <s v="18.08.2026"/>
    <n v="34"/>
    <x v="0"/>
  </r>
  <r>
    <s v="TO"/>
    <n v="0"/>
    <n v="0"/>
    <n v="5"/>
    <n v="10987"/>
    <s v="2337050"/>
    <s v="18 Aug 2026"/>
    <s v="18"/>
    <s v="Aug"/>
    <s v="23 Aug 2026"/>
    <s v="23"/>
    <s v="Aug"/>
    <n v="5"/>
    <n v="5"/>
    <n v="0"/>
    <n v="0"/>
    <s v="ТУРИСТИЧЕСКА АГЕНЦИЯ СОЛВЕКС - ЕООД"/>
    <x v="0"/>
    <n v="2"/>
    <n v="2"/>
    <n v="2512.0680520000001"/>
    <n v="502.41361040000004"/>
    <m/>
    <s v="20 Apr 2026 12:38"/>
    <s v="20 Apr 2026"/>
    <s v="Apr"/>
    <n v="0"/>
    <n v="0"/>
    <n v="0"/>
    <n v="5"/>
    <n v="0"/>
    <n v="5"/>
    <n v="0"/>
    <s v="20.04.2025"/>
    <x v="26"/>
    <s v="18.08.2026"/>
    <n v="34"/>
    <x v="0"/>
  </r>
  <r>
    <s v="TO"/>
    <n v="0"/>
    <n v="0"/>
    <n v="5"/>
    <n v="11111"/>
    <s v="2337928"/>
    <s v="07 Aug 2026"/>
    <s v="07"/>
    <s v="Aug"/>
    <s v="12 Aug 2026"/>
    <s v="12"/>
    <s v="Aug"/>
    <n v="5"/>
    <n v="5"/>
    <n v="0"/>
    <n v="0"/>
    <s v="ТУРИСТИЧЕСКА АГЕНЦИЯ СОЛВЕКС - ЕООД"/>
    <x v="6"/>
    <n v="1"/>
    <n v="1"/>
    <n v="1245.9615014999999"/>
    <n v="249.1923003"/>
    <s v="Ukraine"/>
    <s v="26 Apr 2026 17:05"/>
    <s v="26 Apr 2026"/>
    <s v="Apr"/>
    <n v="0"/>
    <n v="0"/>
    <n v="0"/>
    <n v="5"/>
    <n v="0"/>
    <n v="5"/>
    <n v="0"/>
    <s v="26.04.2025"/>
    <x v="26"/>
    <s v="07.08.2026"/>
    <n v="32"/>
    <x v="0"/>
  </r>
  <r>
    <s v="TO"/>
    <n v="0"/>
    <n v="0"/>
    <n v="5"/>
    <n v="11112"/>
    <s v="2337929"/>
    <s v="07 Aug 2026"/>
    <s v="07"/>
    <s v="Aug"/>
    <s v="12 Aug 2026"/>
    <s v="12"/>
    <s v="Aug"/>
    <n v="5"/>
    <n v="5"/>
    <n v="0"/>
    <n v="0"/>
    <s v="ТУРИСТИЧЕСКА АГЕНЦИЯ СОЛВЕКС - ЕООД"/>
    <x v="6"/>
    <n v="1"/>
    <n v="1"/>
    <n v="1245.9615014999999"/>
    <n v="249.1923003"/>
    <s v="Ukraine"/>
    <s v="26 Apr 2026 17:05"/>
    <s v="26 Apr 2026"/>
    <s v="Apr"/>
    <n v="0"/>
    <n v="0"/>
    <n v="0"/>
    <n v="5"/>
    <n v="0"/>
    <n v="5"/>
    <n v="0"/>
    <s v="26.04.2025"/>
    <x v="26"/>
    <s v="07.08.2026"/>
    <n v="32"/>
    <x v="0"/>
  </r>
  <r>
    <s v="TOPOLA SKIES"/>
    <n v="0"/>
    <n v="5"/>
    <n v="0"/>
    <n v="10934"/>
    <s v="519615"/>
    <s v="21 Jun 2026"/>
    <s v="21"/>
    <s v="Jun"/>
    <s v="26 Jun 2026"/>
    <s v="26"/>
    <s v="Jun"/>
    <n v="5"/>
    <n v="5"/>
    <n v="0"/>
    <n v="0"/>
    <s v="TOPOLA SKIES"/>
    <x v="4"/>
    <n v="3"/>
    <n v="1"/>
    <n v="2255.7000088073391"/>
    <n v="451.13282440366964"/>
    <m/>
    <s v="15 Apr 2026 16:58"/>
    <s v="15 Apr 2026"/>
    <s v="Apr"/>
    <n v="0"/>
    <n v="5"/>
    <n v="0"/>
    <n v="0"/>
    <n v="0"/>
    <n v="5"/>
    <n v="0"/>
    <s v="15.04.2025"/>
    <x v="28"/>
    <s v="21.06.2026"/>
    <n v="26"/>
    <x v="0"/>
  </r>
  <r>
    <s v="TO"/>
    <n v="0"/>
    <n v="0"/>
    <n v="10"/>
    <n v="11157"/>
    <s v="NT324808"/>
    <s v="28 Jul 2026"/>
    <s v="28"/>
    <s v="Jul"/>
    <s v="07 Aug 2026"/>
    <s v="07"/>
    <s v="Aug"/>
    <n v="10"/>
    <n v="-21"/>
    <n v="3"/>
    <n v="6"/>
    <s v="НОВОТОН - ЕООД"/>
    <x v="5"/>
    <n v="3"/>
    <n v="0"/>
    <n v="4534.5918549999997"/>
    <n v="453.45918549999999"/>
    <s v="Romania"/>
    <s v="28 Apr 2026 15:52"/>
    <s v="28 Apr 2026"/>
    <s v="Apr"/>
    <n v="0"/>
    <n v="0"/>
    <n v="3"/>
    <n v="6"/>
    <n v="0"/>
    <n v="9"/>
    <n v="-1"/>
    <s v="28.04.2025"/>
    <x v="27"/>
    <s v="28.07.2026"/>
    <n v="31"/>
    <x v="0"/>
  </r>
  <r>
    <s v="TOPOLA SKIES"/>
    <n v="0"/>
    <n v="5"/>
    <n v="0"/>
    <n v="10935"/>
    <s v="519632"/>
    <s v="21 Jun 2026"/>
    <s v="21"/>
    <s v="Jun"/>
    <s v="26 Jun 2026"/>
    <s v="26"/>
    <s v="Jun"/>
    <n v="5"/>
    <n v="5"/>
    <n v="0"/>
    <n v="0"/>
    <s v="TOPOLA SKIES"/>
    <x v="4"/>
    <n v="3"/>
    <n v="1"/>
    <n v="2255.7000088073391"/>
    <n v="451.13282440366964"/>
    <m/>
    <s v="15 Apr 2026 17:23"/>
    <s v="15 Apr 2026"/>
    <s v="Apr"/>
    <n v="0"/>
    <n v="5"/>
    <n v="0"/>
    <n v="0"/>
    <n v="0"/>
    <n v="5"/>
    <n v="0"/>
    <s v="15.04.2025"/>
    <x v="28"/>
    <s v="21.06.2026"/>
    <n v="26"/>
    <x v="1"/>
  </r>
  <r>
    <s v="BOOKING"/>
    <n v="0"/>
    <n v="2"/>
    <n v="0"/>
    <n v="11159"/>
    <s v="6854252128"/>
    <s v="31 May 2026"/>
    <s v="31"/>
    <s v="May"/>
    <s v="02 Jun 2026"/>
    <s v="02"/>
    <s v="Jun"/>
    <n v="2"/>
    <n v="-29"/>
    <n v="0"/>
    <n v="1"/>
    <s v="BOOKING"/>
    <x v="6"/>
    <n v="3"/>
    <n v="1"/>
    <n v="667.13540733944956"/>
    <n v="333.56770366972478"/>
    <s v="Romania"/>
    <s v="28 Apr 2026 16:28"/>
    <s v="28 Apr 2026"/>
    <s v="Apr"/>
    <n v="0"/>
    <n v="1"/>
    <n v="0"/>
    <n v="0"/>
    <n v="0"/>
    <n v="1"/>
    <n v="-1"/>
    <s v="28.04.2025"/>
    <x v="27"/>
    <s v="31.05.2026"/>
    <n v="23"/>
    <x v="1"/>
  </r>
  <r>
    <s v="INDIVIDUAL"/>
    <n v="0"/>
    <n v="0"/>
    <n v="6"/>
    <n v="11158"/>
    <s v="28042026"/>
    <s v="27 Jul 2026"/>
    <s v="27"/>
    <s v="Jul"/>
    <s v="02 Aug 2026"/>
    <s v="02"/>
    <s v="Aug"/>
    <n v="6"/>
    <n v="-25"/>
    <n v="4"/>
    <n v="1"/>
    <s v="INDIVIDUAL"/>
    <x v="6"/>
    <n v="2"/>
    <n v="1"/>
    <n v="2566.6231486238535"/>
    <n v="427.77052477064217"/>
    <m/>
    <s v="28 Apr 2026 16:28"/>
    <s v="28 Apr 2026"/>
    <s v="Apr"/>
    <n v="0"/>
    <n v="0"/>
    <n v="4"/>
    <n v="1"/>
    <n v="0"/>
    <n v="5"/>
    <n v="-1"/>
    <s v="28.04.2025"/>
    <x v="27"/>
    <s v="27.07.2026"/>
    <n v="31"/>
    <x v="0"/>
  </r>
  <r>
    <s v="INDIVIDUAL"/>
    <n v="0"/>
    <n v="0"/>
    <n v="6"/>
    <n v="11160"/>
    <s v="28042026"/>
    <s v="27 Jul 2026"/>
    <s v="27"/>
    <s v="Jul"/>
    <s v="02 Aug 2026"/>
    <s v="02"/>
    <s v="Aug"/>
    <n v="6"/>
    <n v="-25"/>
    <n v="4"/>
    <n v="1"/>
    <s v="INDIVIDUAL"/>
    <x v="6"/>
    <n v="2"/>
    <n v="2"/>
    <n v="3208.278935779816"/>
    <n v="534.71315596330271"/>
    <m/>
    <s v="28 Apr 2026 16:31"/>
    <s v="28 Apr 2026"/>
    <s v="Apr"/>
    <n v="0"/>
    <n v="0"/>
    <n v="4"/>
    <n v="1"/>
    <n v="0"/>
    <n v="5"/>
    <n v="-1"/>
    <s v="28.04.2025"/>
    <x v="27"/>
    <s v="27.07.2026"/>
    <n v="31"/>
    <x v="0"/>
  </r>
  <r>
    <s v="TO"/>
    <n v="0"/>
    <n v="5"/>
    <n v="0"/>
    <n v="11161"/>
    <s v="104001"/>
    <s v="15 Jun 2026"/>
    <s v="15"/>
    <s v="Jun"/>
    <s v="20 Jun 2026"/>
    <s v="20"/>
    <s v="Jun"/>
    <n v="5"/>
    <n v="5"/>
    <n v="0"/>
    <n v="0"/>
    <s v="ДЕСТИНЕЙШЪН ТУРИСТИК СЪРВИСИС - ЕООД"/>
    <x v="3"/>
    <n v="2"/>
    <n v="0"/>
    <n v="1449.856779"/>
    <n v="289.97135579999997"/>
    <m/>
    <s v="28 Apr 2026 16:52"/>
    <s v="28 Apr 2026"/>
    <s v="Apr"/>
    <n v="0"/>
    <n v="5"/>
    <n v="0"/>
    <n v="0"/>
    <n v="0"/>
    <n v="5"/>
    <n v="0"/>
    <s v="28.04.2025"/>
    <x v="27"/>
    <s v="15.06.2026"/>
    <n v="25"/>
    <x v="0"/>
  </r>
  <r>
    <s v="BOOKING"/>
    <n v="0"/>
    <n v="4"/>
    <n v="2"/>
    <n v="11009"/>
    <s v="6508447443"/>
    <s v="23 Aug 2026"/>
    <s v="23"/>
    <s v="Aug"/>
    <s v="29 Aug 2026"/>
    <s v="29"/>
    <s v="Aug"/>
    <n v="6"/>
    <n v="6"/>
    <n v="0"/>
    <n v="0"/>
    <s v="BOOKING"/>
    <x v="6"/>
    <n v="2"/>
    <n v="1"/>
    <n v="2627.77423706422"/>
    <n v="437.96237284403668"/>
    <s v="Romania"/>
    <s v="21 Apr 2026 22:48"/>
    <s v="21 Apr 2026"/>
    <s v="Apr"/>
    <n v="0"/>
    <n v="0"/>
    <n v="0"/>
    <n v="6"/>
    <n v="0"/>
    <n v="6"/>
    <n v="0"/>
    <s v="21.04.2025"/>
    <x v="26"/>
    <s v="23.08.2026"/>
    <n v="35"/>
    <x v="0"/>
  </r>
  <r>
    <s v="TO"/>
    <n v="0"/>
    <n v="7"/>
    <n v="0"/>
    <n v="11162"/>
    <s v="753836192"/>
    <s v="04 Jul 2026"/>
    <s v="04"/>
    <s v="Jul"/>
    <s v="11 Jul 2026"/>
    <s v="11"/>
    <s v="Jul"/>
    <n v="7"/>
    <n v="7"/>
    <n v="0"/>
    <n v="0"/>
    <s v="ДЕСТИНЕЙШЪН ТУРИСТИК СЪРВИСИС - ЕООД"/>
    <x v="4"/>
    <n v="2"/>
    <n v="2"/>
    <n v="2974.9347797999999"/>
    <n v="424.99068282857144"/>
    <m/>
    <s v="28 Apr 2026 17:58"/>
    <s v="28 Apr 2026"/>
    <s v="Apr"/>
    <n v="0"/>
    <n v="0"/>
    <n v="7"/>
    <n v="0"/>
    <n v="0"/>
    <n v="7"/>
    <n v="0"/>
    <s v="28.04.2025"/>
    <x v="27"/>
    <s v="04.07.2026"/>
    <n v="27"/>
    <x v="0"/>
  </r>
  <r>
    <s v="BOOKING"/>
    <n v="0"/>
    <n v="3"/>
    <n v="0"/>
    <n v="11163"/>
    <s v="6854214848"/>
    <s v="04 Jul 2026"/>
    <s v="04"/>
    <s v="Jul"/>
    <s v="07 Jul 2026"/>
    <s v="07"/>
    <s v="Jul"/>
    <n v="3"/>
    <n v="3"/>
    <n v="0"/>
    <n v="0"/>
    <s v="BOOKING"/>
    <x v="6"/>
    <n v="2"/>
    <n v="2"/>
    <n v="1792.5451100917428"/>
    <n v="597.51503669724764"/>
    <m/>
    <s v="28 Apr 2026 19:06"/>
    <s v="28 Apr 2026"/>
    <s v="Apr"/>
    <n v="0"/>
    <n v="0"/>
    <n v="3"/>
    <n v="0"/>
    <n v="0"/>
    <n v="3"/>
    <n v="0"/>
    <s v="28.04.2025"/>
    <x v="27"/>
    <s v="04.07.2026"/>
    <n v="27"/>
    <x v="0"/>
  </r>
  <r>
    <s v="BOOKING"/>
    <n v="0"/>
    <n v="0"/>
    <n v="5"/>
    <n v="11165"/>
    <s v="6513637632"/>
    <s v="15 Jul 2026"/>
    <s v="15"/>
    <s v="Jul"/>
    <s v="20 Jul 2026"/>
    <s v="20"/>
    <s v="Jul"/>
    <n v="5"/>
    <n v="5"/>
    <n v="0"/>
    <n v="0"/>
    <s v="BOOKING"/>
    <x v="6"/>
    <n v="2"/>
    <n v="0"/>
    <n v="2383.6005247706421"/>
    <n v="476.72010495412843"/>
    <s v="Romania"/>
    <s v="28 Apr 2026 20:08"/>
    <s v="28 Apr 2026"/>
    <s v="Apr"/>
    <n v="0"/>
    <n v="0"/>
    <n v="5"/>
    <n v="0"/>
    <n v="0"/>
    <n v="5"/>
    <n v="0"/>
    <s v="28.04.2025"/>
    <x v="27"/>
    <s v="15.07.2026"/>
    <n v="29"/>
    <x v="0"/>
  </r>
  <r>
    <s v="BOOKING"/>
    <n v="0"/>
    <n v="1"/>
    <n v="0"/>
    <n v="11166"/>
    <s v="5077781282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s v="Bulgaria"/>
    <s v="28 Apr 2026 21:04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67"/>
    <s v="5077781282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68"/>
    <s v="5077781282"/>
    <s v="12 Sep 2026"/>
    <s v="12"/>
    <s v="Sep"/>
    <s v="13 Sep 2026"/>
    <s v="13"/>
    <s v="Sep"/>
    <n v="1"/>
    <n v="1"/>
    <n v="0"/>
    <n v="0"/>
    <s v="BOOKING"/>
    <x v="1"/>
    <n v="3"/>
    <n v="0"/>
    <n v="505.78840403669722"/>
    <n v="505.7884040366972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69"/>
    <s v="5077781282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70"/>
    <s v="5077781282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71"/>
    <s v="5077781282"/>
    <s v="12 Sep 2026"/>
    <s v="12"/>
    <s v="Sep"/>
    <s v="13 Sep 2026"/>
    <s v="13"/>
    <s v="Sep"/>
    <n v="1"/>
    <n v="1"/>
    <n v="0"/>
    <n v="0"/>
    <s v="BOOKING"/>
    <x v="6"/>
    <n v="2"/>
    <n v="0"/>
    <n v="333.56770366972478"/>
    <n v="333.56770366972478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72"/>
    <s v="5077781282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73"/>
    <s v="5077781282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74"/>
    <s v="5077781282"/>
    <s v="12 Sep 2026"/>
    <s v="12"/>
    <s v="Sep"/>
    <s v="13 Sep 2026"/>
    <s v="13"/>
    <s v="Sep"/>
    <n v="1"/>
    <n v="1"/>
    <n v="0"/>
    <n v="0"/>
    <s v="BOOKING"/>
    <x v="6"/>
    <n v="2"/>
    <n v="0"/>
    <n v="333.56770366972478"/>
    <n v="333.56770366972478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75"/>
    <s v="5077781282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76"/>
    <s v="5077781282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77"/>
    <s v="5077781282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78"/>
    <s v="5077781282"/>
    <s v="12 Sep 2026"/>
    <s v="12"/>
    <s v="Sep"/>
    <s v="13 Sep 2026"/>
    <s v="13"/>
    <s v="Sep"/>
    <n v="1"/>
    <n v="1"/>
    <n v="0"/>
    <n v="0"/>
    <s v="BOOKING"/>
    <x v="1"/>
    <n v="3"/>
    <n v="0"/>
    <n v="505.78840403669722"/>
    <n v="505.7884040366972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79"/>
    <s v="5077781282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</r>
  <r>
    <s v="TOPOLA SKIES"/>
    <n v="0"/>
    <n v="0"/>
    <n v="5"/>
    <n v="10961"/>
    <s v="521998"/>
    <s v="02 Aug 2026"/>
    <s v="02"/>
    <s v="Aug"/>
    <s v="07 Aug 2026"/>
    <s v="07"/>
    <s v="Aug"/>
    <n v="5"/>
    <n v="5"/>
    <n v="0"/>
    <n v="0"/>
    <s v="TOPOLA SKIES"/>
    <x v="4"/>
    <n v="2"/>
    <n v="1"/>
    <n v="2189.0941284403671"/>
    <n v="437.81882568807333"/>
    <m/>
    <s v="18 Apr 2026 15:13"/>
    <s v="18 Apr 2026"/>
    <s v="Apr"/>
    <n v="0"/>
    <n v="0"/>
    <n v="0"/>
    <n v="5"/>
    <n v="0"/>
    <n v="5"/>
    <n v="0"/>
    <s v="18.04.2025"/>
    <x v="28"/>
    <s v="02.08.2026"/>
    <n v="32"/>
    <x v="0"/>
  </r>
  <r>
    <s v="BOOKING"/>
    <n v="0"/>
    <n v="6"/>
    <n v="0"/>
    <n v="11180"/>
    <s v="6969344510"/>
    <s v="29 Jun 2026"/>
    <s v="29"/>
    <s v="Jun"/>
    <s v="05 Jul 2026"/>
    <s v="05"/>
    <s v="Jul"/>
    <n v="6"/>
    <n v="-24"/>
    <n v="2"/>
    <n v="4"/>
    <s v="BOOKING"/>
    <x v="6"/>
    <n v="2"/>
    <n v="0"/>
    <n v="2581.2649585321096"/>
    <n v="430.21082642201827"/>
    <m/>
    <s v="28 Apr 2026 21:34"/>
    <s v="28 Apr 2026"/>
    <s v="Apr"/>
    <n v="0"/>
    <n v="2"/>
    <n v="4"/>
    <n v="0"/>
    <n v="0"/>
    <n v="6"/>
    <n v="0"/>
    <s v="28.04.2025"/>
    <x v="27"/>
    <s v="29.06.2026"/>
    <n v="27"/>
    <x v="1"/>
  </r>
  <r>
    <s v="TOPOLA SKIES"/>
    <n v="0"/>
    <n v="5"/>
    <n v="3"/>
    <n v="11010"/>
    <s v="525182"/>
    <s v="22 Aug 2026"/>
    <s v="22"/>
    <s v="Aug"/>
    <s v="30 Aug 2026"/>
    <s v="30"/>
    <s v="Aug"/>
    <n v="8"/>
    <n v="8"/>
    <n v="0"/>
    <n v="0"/>
    <s v="TOPOLA SKIES"/>
    <x v="5"/>
    <n v="2"/>
    <m/>
    <n v="3723.6132256880728"/>
    <n v="465.4516532110091"/>
    <m/>
    <s v="22 Apr 2026 09:33"/>
    <s v="22 Apr 2026"/>
    <s v="Apr"/>
    <n v="0"/>
    <n v="0"/>
    <n v="0"/>
    <n v="8"/>
    <n v="0"/>
    <n v="8"/>
    <n v="0"/>
    <s v="22.04.2025"/>
    <x v="26"/>
    <s v="22.08.2026"/>
    <n v="34"/>
    <x v="0"/>
  </r>
  <r>
    <s v="TOPOLA SKIES"/>
    <n v="0"/>
    <n v="5"/>
    <n v="3"/>
    <n v="11011"/>
    <s v="525182"/>
    <s v="22 Aug 2026"/>
    <s v="22"/>
    <s v="Aug"/>
    <s v="30 Aug 2026"/>
    <s v="30"/>
    <s v="Aug"/>
    <n v="8"/>
    <n v="8"/>
    <n v="0"/>
    <n v="0"/>
    <s v="TOPOLA SKIES"/>
    <x v="4"/>
    <n v="1"/>
    <n v="1"/>
    <n v="3252.7785541284402"/>
    <n v="406.59731926605502"/>
    <m/>
    <s v="22 Apr 2026 09:33"/>
    <s v="22 Apr 2026"/>
    <s v="Apr"/>
    <n v="0"/>
    <n v="0"/>
    <n v="0"/>
    <n v="8"/>
    <n v="0"/>
    <n v="8"/>
    <n v="0"/>
    <s v="22.04.2025"/>
    <x v="26"/>
    <s v="22.08.2026"/>
    <n v="34"/>
    <x v="0"/>
  </r>
  <r>
    <s v="TOPOLA SKIES"/>
    <n v="0"/>
    <n v="4"/>
    <n v="0"/>
    <n v="11181"/>
    <s v="531603"/>
    <s v="20 Jun 2026"/>
    <s v="20"/>
    <s v="Jun"/>
    <s v="24 Jun 2026"/>
    <s v="24"/>
    <s v="Jun"/>
    <n v="4"/>
    <n v="4"/>
    <n v="0"/>
    <n v="0"/>
    <s v="TOPOLA SKIES"/>
    <x v="3"/>
    <n v="2"/>
    <n v="2"/>
    <n v="1892.0950627522934"/>
    <n v="473.02376568807335"/>
    <m/>
    <s v="28 Apr 2026 21:54"/>
    <s v="28 Apr 2026"/>
    <s v="Apr"/>
    <n v="0"/>
    <n v="4"/>
    <n v="0"/>
    <n v="0"/>
    <n v="0"/>
    <n v="4"/>
    <n v="0"/>
    <s v="28.04.2025"/>
    <x v="27"/>
    <s v="20.06.2026"/>
    <n v="25"/>
    <x v="1"/>
  </r>
  <r>
    <s v="TO"/>
    <n v="0"/>
    <n v="3"/>
    <n v="0"/>
    <n v="10960"/>
    <s v="1256846.201120"/>
    <s v="02 Jul 2026"/>
    <s v="02"/>
    <s v="Jul"/>
    <s v="05 Jul 2026"/>
    <s v="05"/>
    <s v="Jul"/>
    <n v="3"/>
    <n v="3"/>
    <n v="0"/>
    <n v="0"/>
    <s v="СЛР-ХОЛИДЕЙ-СЪРВИС ЕООД"/>
    <x v="4"/>
    <n v="2"/>
    <n v="1"/>
    <n v="1238.0403899999999"/>
    <n v="412.68012999999996"/>
    <s v="Romania"/>
    <s v="18 Apr 2026 13:03"/>
    <s v="18 Apr 2026"/>
    <s v="Apr"/>
    <n v="0"/>
    <n v="0"/>
    <n v="3"/>
    <n v="0"/>
    <n v="0"/>
    <n v="3"/>
    <n v="0"/>
    <s v="18.04.2025"/>
    <x v="28"/>
    <s v="02.07.2026"/>
    <n v="27"/>
    <x v="0"/>
  </r>
  <r>
    <s v="TO"/>
    <n v="0"/>
    <n v="3"/>
    <n v="0"/>
    <n v="10965"/>
    <s v="1256860.201123"/>
    <s v="02 Jul 2026"/>
    <s v="02"/>
    <s v="Jul"/>
    <s v="05 Jul 2026"/>
    <s v="05"/>
    <s v="Jul"/>
    <n v="3"/>
    <n v="3"/>
    <n v="0"/>
    <n v="0"/>
    <s v="СЛР-ХОЛИДЕЙ-СЪРВИС ЕООД"/>
    <x v="4"/>
    <n v="2"/>
    <n v="1"/>
    <n v="1238.0403899999999"/>
    <n v="412.68012999999996"/>
    <s v="Romania"/>
    <s v="18 Apr 2026 18:12"/>
    <s v="18 Apr 2026"/>
    <s v="Apr"/>
    <n v="0"/>
    <n v="0"/>
    <n v="3"/>
    <n v="0"/>
    <n v="0"/>
    <n v="3"/>
    <n v="0"/>
    <s v="18.04.2025"/>
    <x v="28"/>
    <s v="02.07.2026"/>
    <n v="27"/>
    <x v="0"/>
  </r>
  <r>
    <s v="BOOKING"/>
    <n v="0"/>
    <n v="1"/>
    <n v="0"/>
    <n v="11182"/>
    <s v="5110330211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s v="Bulgaria"/>
    <s v="28 Apr 2026 22:28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83"/>
    <s v="5110330211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2:28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84"/>
    <s v="5110330211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2:28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85"/>
    <s v="5110330211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2:28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86"/>
    <s v="5110330211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2:28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87"/>
    <s v="5110330211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2:28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88"/>
    <s v="5110330211"/>
    <s v="12 Sep 2026"/>
    <s v="12"/>
    <s v="Sep"/>
    <s v="13 Sep 2026"/>
    <s v="13"/>
    <s v="Sep"/>
    <n v="1"/>
    <n v="1"/>
    <n v="0"/>
    <n v="0"/>
    <s v="BOOKING"/>
    <x v="1"/>
    <n v="3"/>
    <n v="0"/>
    <n v="505.78840403669722"/>
    <n v="505.78840403669722"/>
    <m/>
    <s v="28 Apr 2026 22:28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89"/>
    <s v="5110330211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2:28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90"/>
    <s v="5110330211"/>
    <s v="12 Sep 2026"/>
    <s v="12"/>
    <s v="Sep"/>
    <s v="13 Sep 2026"/>
    <s v="13"/>
    <s v="Sep"/>
    <n v="1"/>
    <n v="1"/>
    <n v="0"/>
    <n v="0"/>
    <s v="BOOKING"/>
    <x v="1"/>
    <n v="3"/>
    <n v="0"/>
    <n v="505.78840403669722"/>
    <n v="505.78840403669722"/>
    <m/>
    <s v="28 Apr 2026 22:28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91"/>
    <s v="5110330211"/>
    <s v="12 Sep 2026"/>
    <s v="12"/>
    <s v="Sep"/>
    <s v="13 Sep 2026"/>
    <s v="13"/>
    <s v="Sep"/>
    <n v="1"/>
    <n v="1"/>
    <n v="0"/>
    <n v="0"/>
    <s v="BOOKING"/>
    <x v="6"/>
    <n v="2"/>
    <n v="0"/>
    <n v="333.56770366972478"/>
    <n v="333.56770366972478"/>
    <m/>
    <s v="28 Apr 2026 22:28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92"/>
    <s v="5110330211"/>
    <s v="12 Sep 2026"/>
    <s v="12"/>
    <s v="Sep"/>
    <s v="13 Sep 2026"/>
    <s v="13"/>
    <s v="Sep"/>
    <n v="1"/>
    <n v="1"/>
    <n v="0"/>
    <n v="0"/>
    <s v="BOOKING"/>
    <x v="6"/>
    <n v="2"/>
    <n v="0"/>
    <n v="333.56770366972478"/>
    <n v="333.56770366972478"/>
    <m/>
    <s v="28 Apr 2026 22:28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93"/>
    <s v="5110330211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2:29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94"/>
    <s v="5110330211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2:29"/>
    <s v="28 Apr 2026"/>
    <s v="Apr"/>
    <n v="0"/>
    <n v="0"/>
    <n v="0"/>
    <n v="0"/>
    <n v="1"/>
    <n v="1"/>
    <n v="0"/>
    <s v="28.04.2025"/>
    <x v="27"/>
    <s v="12.09.2026"/>
    <n v="37"/>
    <x v="0"/>
  </r>
  <r>
    <s v="BOOKING"/>
    <n v="0"/>
    <n v="1"/>
    <n v="0"/>
    <n v="11195"/>
    <s v="5110330211"/>
    <s v="12 Sep 2026"/>
    <s v="12"/>
    <s v="Sep"/>
    <s v="13 Sep 2026"/>
    <s v="13"/>
    <s v="Sep"/>
    <n v="1"/>
    <n v="1"/>
    <n v="0"/>
    <n v="0"/>
    <s v="BOOKING"/>
    <x v="6"/>
    <n v="1"/>
    <n v="0"/>
    <n v="247.08054220183482"/>
    <n v="247.08054220183482"/>
    <m/>
    <s v="28 Apr 2026 22:29"/>
    <s v="28 Apr 2026"/>
    <s v="Apr"/>
    <n v="0"/>
    <n v="0"/>
    <n v="0"/>
    <n v="0"/>
    <n v="1"/>
    <n v="1"/>
    <n v="0"/>
    <s v="28.04.2025"/>
    <x v="27"/>
    <s v="12.09.2026"/>
    <n v="37"/>
    <x v="0"/>
  </r>
  <r>
    <s v="TO"/>
    <n v="0"/>
    <n v="3"/>
    <n v="0"/>
    <n v="10977"/>
    <s v="1256936.201152"/>
    <s v="02 Jul 2026"/>
    <s v="02"/>
    <s v="Jul"/>
    <s v="05 Jul 2026"/>
    <s v="05"/>
    <s v="Jul"/>
    <n v="3"/>
    <n v="3"/>
    <n v="0"/>
    <n v="0"/>
    <s v="СЛР-ХОЛИДЕЙ-СЪРВИС ЕООД"/>
    <x v="6"/>
    <n v="2"/>
    <n v="1"/>
    <n v="1205.7691950000001"/>
    <n v="401.92306500000001"/>
    <s v="Romania"/>
    <s v="19 Apr 2026 20:49"/>
    <s v="19 Apr 2026"/>
    <s v="Apr"/>
    <n v="0"/>
    <n v="0"/>
    <n v="3"/>
    <n v="0"/>
    <n v="0"/>
    <n v="3"/>
    <n v="0"/>
    <s v="19.04.2025"/>
    <x v="28"/>
    <s v="02.07.2026"/>
    <n v="27"/>
    <x v="0"/>
  </r>
  <r>
    <s v="BOOKING"/>
    <n v="0"/>
    <n v="2"/>
    <n v="0"/>
    <n v="11210"/>
    <s v="5044217490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s v="Bulgaria"/>
    <s v="28 Apr 2026 22:51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11"/>
    <s v="5044217490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12"/>
    <s v="5044217490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196"/>
    <s v="5110360448"/>
    <s v="11 Sep 2026"/>
    <s v="11"/>
    <s v="Sep"/>
    <s v="13 Sep 2026"/>
    <s v="13"/>
    <s v="Sep"/>
    <n v="2"/>
    <n v="2"/>
    <n v="0"/>
    <n v="0"/>
    <s v="BOOKING"/>
    <x v="1"/>
    <n v="3"/>
    <n v="0"/>
    <n v="1011.5768080733944"/>
    <n v="505.78840403669722"/>
    <s v="Bulgaria"/>
    <s v="28 Apr 2026 22:42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13"/>
    <s v="5044217490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14"/>
    <s v="5044217490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15"/>
    <s v="5044217490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16"/>
    <s v="5044217490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17"/>
    <s v="5044217490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18"/>
    <s v="5044217490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19"/>
    <s v="5044217490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197"/>
    <s v="5110360448"/>
    <s v="11 Sep 2026"/>
    <s v="11"/>
    <s v="Sep"/>
    <s v="13 Sep 2026"/>
    <s v="13"/>
    <s v="Sep"/>
    <n v="2"/>
    <n v="2"/>
    <n v="0"/>
    <n v="0"/>
    <s v="BOOKING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198"/>
    <s v="5110360448"/>
    <s v="11 Sep 2026"/>
    <s v="11"/>
    <s v="Sep"/>
    <s v="13 Sep 2026"/>
    <s v="13"/>
    <s v="Sep"/>
    <n v="2"/>
    <n v="2"/>
    <n v="0"/>
    <n v="0"/>
    <s v="BOOKING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199"/>
    <s v="5110360448"/>
    <s v="11 Sep 2026"/>
    <s v="11"/>
    <s v="Sep"/>
    <s v="13 Sep 2026"/>
    <s v="13"/>
    <s v="Sep"/>
    <n v="2"/>
    <n v="2"/>
    <n v="0"/>
    <n v="0"/>
    <s v="BOOKING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00"/>
    <s v="5110360448"/>
    <s v="11 Sep 2026"/>
    <s v="11"/>
    <s v="Sep"/>
    <s v="13 Sep 2026"/>
    <s v="13"/>
    <s v="Sep"/>
    <n v="2"/>
    <n v="2"/>
    <n v="0"/>
    <n v="0"/>
    <s v="BOOKING"/>
    <x v="6"/>
    <n v="2"/>
    <n v="0"/>
    <n v="667.13540733944956"/>
    <n v="333.56770366972478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01"/>
    <s v="5110360448"/>
    <s v="11 Sep 2026"/>
    <s v="11"/>
    <s v="Sep"/>
    <s v="13 Sep 2026"/>
    <s v="13"/>
    <s v="Sep"/>
    <n v="2"/>
    <n v="2"/>
    <n v="0"/>
    <n v="0"/>
    <s v="BOOKING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02"/>
    <s v="5110360448"/>
    <s v="11 Sep 2026"/>
    <s v="11"/>
    <s v="Sep"/>
    <s v="13 Sep 2026"/>
    <s v="13"/>
    <s v="Sep"/>
    <n v="2"/>
    <n v="2"/>
    <n v="0"/>
    <n v="0"/>
    <s v="BOOKING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03"/>
    <s v="5110360448"/>
    <s v="11 Sep 2026"/>
    <s v="11"/>
    <s v="Sep"/>
    <s v="13 Sep 2026"/>
    <s v="13"/>
    <s v="Sep"/>
    <n v="2"/>
    <n v="2"/>
    <n v="0"/>
    <n v="0"/>
    <s v="BOOKING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04"/>
    <s v="5110360448"/>
    <s v="11 Sep 2026"/>
    <s v="11"/>
    <s v="Sep"/>
    <s v="13 Sep 2026"/>
    <s v="13"/>
    <s v="Sep"/>
    <n v="2"/>
    <n v="2"/>
    <n v="0"/>
    <n v="0"/>
    <s v="BOOKING"/>
    <x v="6"/>
    <n v="2"/>
    <n v="0"/>
    <n v="667.13540733944956"/>
    <n v="333.56770366972478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05"/>
    <s v="5110360448"/>
    <s v="11 Sep 2026"/>
    <s v="11"/>
    <s v="Sep"/>
    <s v="13 Sep 2026"/>
    <s v="13"/>
    <s v="Sep"/>
    <n v="2"/>
    <n v="2"/>
    <n v="0"/>
    <n v="0"/>
    <s v="BOOKING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06"/>
    <s v="5110360448"/>
    <s v="11 Sep 2026"/>
    <s v="11"/>
    <s v="Sep"/>
    <s v="13 Sep 2026"/>
    <s v="13"/>
    <s v="Sep"/>
    <n v="2"/>
    <n v="2"/>
    <n v="0"/>
    <n v="0"/>
    <s v="BOOKING"/>
    <x v="1"/>
    <n v="3"/>
    <n v="0"/>
    <n v="1011.5768080733944"/>
    <n v="505.7884040366972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07"/>
    <s v="5110360448"/>
    <s v="11 Sep 2026"/>
    <s v="11"/>
    <s v="Sep"/>
    <s v="13 Sep 2026"/>
    <s v="13"/>
    <s v="Sep"/>
    <n v="2"/>
    <n v="2"/>
    <n v="0"/>
    <n v="0"/>
    <s v="BOOKING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08"/>
    <s v="5110360448"/>
    <s v="11 Sep 2026"/>
    <s v="11"/>
    <s v="Sep"/>
    <s v="13 Sep 2026"/>
    <s v="13"/>
    <s v="Sep"/>
    <n v="2"/>
    <n v="2"/>
    <n v="0"/>
    <n v="0"/>
    <s v="BOOKING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09"/>
    <s v="5110360448"/>
    <s v="11 Sep 2026"/>
    <s v="11"/>
    <s v="Sep"/>
    <s v="13 Sep 2026"/>
    <s v="13"/>
    <s v="Sep"/>
    <n v="2"/>
    <n v="2"/>
    <n v="0"/>
    <n v="0"/>
    <s v="BOOKING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</r>
  <r>
    <s v="TO"/>
    <n v="0"/>
    <n v="0"/>
    <n v="6"/>
    <n v="10938"/>
    <s v="011968678"/>
    <s v="20 Jul 2026"/>
    <s v="20"/>
    <s v="Jul"/>
    <s v="26 Jul 2026"/>
    <s v="26"/>
    <s v="Jul"/>
    <n v="6"/>
    <n v="6"/>
    <n v="0"/>
    <n v="0"/>
    <s v="СЪНИ ТУРС ООД"/>
    <x v="6"/>
    <n v="2"/>
    <n v="1"/>
    <n v="2136.0010595999997"/>
    <n v="356.00017659999997"/>
    <s v="Bulgaria"/>
    <s v="16 Apr 2026 08:58"/>
    <s v="15 Apr 2026"/>
    <s v="Apr"/>
    <n v="0"/>
    <n v="0"/>
    <n v="6"/>
    <n v="0"/>
    <n v="0"/>
    <n v="6"/>
    <n v="0"/>
    <s v="16.04.2025"/>
    <x v="28"/>
    <s v="20.07.2026"/>
    <n v="30"/>
    <x v="0"/>
  </r>
  <r>
    <s v="INDIVIDUAL"/>
    <n v="3"/>
    <n v="-1"/>
    <n v="0"/>
    <n v="10939"/>
    <s v="16042025"/>
    <s v="12 Jun 2026"/>
    <s v="12"/>
    <s v="Jun"/>
    <s v="14 Jun 2026"/>
    <s v="14"/>
    <s v="Jun"/>
    <n v="2"/>
    <n v="2"/>
    <n v="0"/>
    <n v="0"/>
    <s v="INDIVIDUAL"/>
    <x v="0"/>
    <n v="2"/>
    <n v="0"/>
    <n v="523.94711926605498"/>
    <n v="261.97355963302749"/>
    <m/>
    <s v="16 Apr 2026 09:05"/>
    <s v="16 Apr 2026"/>
    <s v="Apr"/>
    <n v="0"/>
    <n v="2"/>
    <n v="0"/>
    <n v="0"/>
    <n v="0"/>
    <n v="2"/>
    <n v="0"/>
    <s v="16.04.2025"/>
    <x v="28"/>
    <s v="12.06.2026"/>
    <n v="24"/>
    <x v="0"/>
  </r>
  <r>
    <s v="BOOKING"/>
    <n v="0"/>
    <n v="2"/>
    <n v="0"/>
    <n v="11225"/>
    <s v="5489610417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5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21"/>
    <s v="5489610417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5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22"/>
    <s v="5489610417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5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23"/>
    <s v="5489610417"/>
    <s v="11 Sep 2026"/>
    <s v="11"/>
    <s v="Sep"/>
    <s v="13 Sep 2026"/>
    <s v="13"/>
    <s v="Sep"/>
    <n v="2"/>
    <n v="2"/>
    <n v="0"/>
    <n v="0"/>
    <s v="BOOKING"/>
    <x v="1"/>
    <n v="5"/>
    <n v="0"/>
    <n v="1011.5768080733944"/>
    <n v="505.78840403669722"/>
    <m/>
    <s v="28 Apr 2026 22:55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24"/>
    <s v="5489610417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5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20"/>
    <s v="5489610417"/>
    <s v="11 Sep 2026"/>
    <s v="11"/>
    <s v="Sep"/>
    <s v="13 Sep 2026"/>
    <s v="13"/>
    <s v="Sep"/>
    <n v="2"/>
    <n v="2"/>
    <n v="0"/>
    <n v="0"/>
    <s v="BOOKING"/>
    <x v="1"/>
    <n v="5"/>
    <n v="0"/>
    <n v="1011.5768080733944"/>
    <n v="505.78840403669722"/>
    <s v="Bulgaria"/>
    <s v="28 Apr 2026 22:54"/>
    <s v="28 Apr 2026"/>
    <s v="Apr"/>
    <n v="0"/>
    <n v="0"/>
    <n v="0"/>
    <n v="0"/>
    <n v="2"/>
    <n v="2"/>
    <n v="0"/>
    <s v="28.04.2025"/>
    <x v="27"/>
    <s v="11.09.2026"/>
    <n v="37"/>
    <x v="0"/>
  </r>
  <r>
    <s v="BOOKING"/>
    <n v="0"/>
    <n v="2"/>
    <n v="0"/>
    <n v="11226"/>
    <s v="5489610417"/>
    <s v="11 Sep 2026"/>
    <s v="11"/>
    <s v="Sep"/>
    <s v="13 Sep 2026"/>
    <s v="13"/>
    <s v="Sep"/>
    <n v="2"/>
    <n v="2"/>
    <n v="0"/>
    <n v="0"/>
    <s v="BOOKING"/>
    <x v="6"/>
    <n v="2"/>
    <n v="0"/>
    <n v="494.16108440366963"/>
    <n v="247.08054220183482"/>
    <m/>
    <s v="28 Apr 2026 22:55"/>
    <s v="28 Apr 2026"/>
    <s v="Apr"/>
    <n v="0"/>
    <n v="0"/>
    <n v="0"/>
    <n v="0"/>
    <n v="2"/>
    <n v="2"/>
    <n v="0"/>
    <s v="28.04.2025"/>
    <x v="27"/>
    <s v="11.09.2026"/>
    <n v="37"/>
    <x v="0"/>
  </r>
  <r>
    <s v="TO"/>
    <n v="0"/>
    <n v="5"/>
    <n v="0"/>
    <n v="10932"/>
    <s v="1256142.200772"/>
    <s v="06 Jul 2026"/>
    <s v="06"/>
    <s v="Jul"/>
    <s v="11 Jul 2026"/>
    <s v="11"/>
    <s v="Jul"/>
    <n v="5"/>
    <n v="5"/>
    <n v="0"/>
    <n v="0"/>
    <s v="СЛР-ХОЛИДЕЙ-СЪРВИС ЕООД"/>
    <x v="2"/>
    <n v="3"/>
    <n v="0"/>
    <n v="2360.3543188999997"/>
    <n v="472.07086377999997"/>
    <s v="Romania"/>
    <s v="15 Apr 2026 13:08"/>
    <s v="15 Apr 2026"/>
    <s v="Apr"/>
    <n v="0"/>
    <n v="0"/>
    <n v="5"/>
    <n v="0"/>
    <n v="0"/>
    <n v="5"/>
    <n v="0"/>
    <s v="15.04.2025"/>
    <x v="28"/>
    <s v="06.07.2026"/>
    <n v="28"/>
    <x v="0"/>
  </r>
  <r>
    <s v="TO"/>
    <n v="0"/>
    <n v="5"/>
    <n v="0"/>
    <n v="10958"/>
    <s v="1256824.201114"/>
    <s v="06 Jul 2026"/>
    <s v="06"/>
    <s v="Jul"/>
    <s v="11 Jul 2026"/>
    <s v="11"/>
    <s v="Jul"/>
    <n v="5"/>
    <n v="5"/>
    <n v="0"/>
    <n v="0"/>
    <s v="СЛР-ХОЛИДЕЙ-СЪРВИС ЕООД"/>
    <x v="6"/>
    <n v="1"/>
    <n v="2"/>
    <n v="1676.6157092000001"/>
    <n v="335.32314184000001"/>
    <s v="Romania"/>
    <s v="18 Apr 2026 08:49"/>
    <s v="18 Apr 2026"/>
    <s v="Apr"/>
    <n v="0"/>
    <n v="0"/>
    <n v="5"/>
    <n v="0"/>
    <n v="0"/>
    <n v="5"/>
    <n v="0"/>
    <s v="18.04.2025"/>
    <x v="28"/>
    <s v="06.07.2026"/>
    <n v="28"/>
    <x v="0"/>
  </r>
  <r>
    <s v="TO"/>
    <n v="0"/>
    <n v="0"/>
    <n v="6"/>
    <n v="11228"/>
    <s v="2338306"/>
    <s v="01 Aug 2026"/>
    <s v="01"/>
    <s v="Aug"/>
    <s v="07 Aug 2026"/>
    <s v="07"/>
    <s v="Aug"/>
    <n v="6"/>
    <n v="6"/>
    <n v="0"/>
    <n v="0"/>
    <s v="ТУРИСТИЧЕСКА АГЕНЦИЯ СОЛВЕКС - ЕООД"/>
    <x v="4"/>
    <n v="3"/>
    <n v="0"/>
    <n v="2953.3424166"/>
    <n v="492.2237361"/>
    <s v="Romania"/>
    <s v="29 Apr 2026 09:26"/>
    <s v="28 Apr 2026"/>
    <s v="Apr"/>
    <n v="0"/>
    <n v="0"/>
    <n v="0"/>
    <n v="6"/>
    <n v="0"/>
    <n v="6"/>
    <n v="0"/>
    <s v="29.04.2025"/>
    <x v="27"/>
    <s v="01.08.2026"/>
    <n v="31"/>
    <x v="0"/>
  </r>
  <r>
    <s v="TO"/>
    <n v="0"/>
    <n v="0"/>
    <n v="6"/>
    <n v="11229"/>
    <s v="2338308"/>
    <s v="01 Aug 2026"/>
    <s v="01"/>
    <s v="Aug"/>
    <s v="07 Aug 2026"/>
    <s v="07"/>
    <s v="Aug"/>
    <n v="6"/>
    <n v="6"/>
    <n v="0"/>
    <n v="0"/>
    <s v="ТУРИСТИЧЕСКА АГЕНЦИЯ СОЛВЕКС - ЕООД"/>
    <x v="4"/>
    <n v="3"/>
    <n v="0"/>
    <n v="2953.3424166"/>
    <n v="492.2237361"/>
    <s v="Romania"/>
    <s v="29 Apr 2026 09:27"/>
    <s v="28 Apr 2026"/>
    <s v="Apr"/>
    <n v="0"/>
    <n v="0"/>
    <n v="0"/>
    <n v="6"/>
    <n v="0"/>
    <n v="6"/>
    <n v="0"/>
    <s v="29.04.2025"/>
    <x v="27"/>
    <s v="01.08.2026"/>
    <n v="31"/>
    <x v="0"/>
  </r>
  <r>
    <s v="TO"/>
    <n v="0"/>
    <n v="6"/>
    <n v="0"/>
    <n v="11137"/>
    <s v="NT324675"/>
    <s v="05 Jul 2026"/>
    <s v="05"/>
    <s v="Jul"/>
    <s v="11 Jul 2026"/>
    <s v="11"/>
    <s v="Jul"/>
    <n v="6"/>
    <n v="6"/>
    <n v="0"/>
    <n v="0"/>
    <s v="НОВОТОН - ЕООД"/>
    <x v="6"/>
    <n v="1"/>
    <n v="1"/>
    <n v="1398.6922661999999"/>
    <n v="233.11537769999998"/>
    <s v="Romania"/>
    <s v="27 Apr 2026 16:15"/>
    <s v="27 Apr 2026"/>
    <s v="Apr"/>
    <n v="0"/>
    <n v="0"/>
    <n v="6"/>
    <n v="0"/>
    <n v="0"/>
    <n v="6"/>
    <n v="0"/>
    <s v="27.04.2025"/>
    <x v="27"/>
    <s v="05.07.2026"/>
    <n v="28"/>
    <x v="0"/>
  </r>
  <r>
    <s v="TO"/>
    <n v="0"/>
    <n v="5"/>
    <n v="0"/>
    <n v="10922"/>
    <s v="NT323612"/>
    <s v="27 Jun 2026"/>
    <s v="27"/>
    <s v="Jun"/>
    <s v="02 Jul 2026"/>
    <s v="02"/>
    <s v="Jul"/>
    <n v="5"/>
    <n v="-25"/>
    <n v="4"/>
    <n v="1"/>
    <s v="НОВОТОН - ЕООД"/>
    <x v="0"/>
    <n v="2"/>
    <n v="2"/>
    <n v="2314.7248049999998"/>
    <n v="462.94496099999998"/>
    <s v="Romania"/>
    <s v="14 Apr 2026 14:35"/>
    <s v="14 Apr 2026"/>
    <s v="Apr"/>
    <n v="0"/>
    <n v="4"/>
    <n v="1"/>
    <n v="0"/>
    <n v="0"/>
    <n v="5"/>
    <n v="0"/>
    <s v="14.04.2025"/>
    <x v="28"/>
    <s v="27.06.2026"/>
    <n v="26"/>
    <x v="0"/>
  </r>
  <r>
    <s v="TO"/>
    <n v="0"/>
    <n v="6"/>
    <n v="0"/>
    <n v="11230"/>
    <s v="1259715.202260"/>
    <s v="04 Jul 2026"/>
    <s v="04"/>
    <s v="Jul"/>
    <s v="10 Jul 2026"/>
    <s v="10"/>
    <s v="Jul"/>
    <n v="6"/>
    <n v="6"/>
    <n v="0"/>
    <n v="0"/>
    <s v="СЛР-ХОЛИДЕЙ-СЪРВИС ЕООД"/>
    <x v="4"/>
    <n v="2"/>
    <n v="2"/>
    <n v="2519.1677148999997"/>
    <n v="419.86128581666662"/>
    <s v="Romania"/>
    <s v="29 Apr 2026 09:36"/>
    <s v="28 Apr 2026"/>
    <s v="Apr"/>
    <n v="0"/>
    <n v="0"/>
    <n v="6"/>
    <n v="0"/>
    <n v="0"/>
    <n v="6"/>
    <n v="0"/>
    <s v="29.04.2025"/>
    <x v="27"/>
    <s v="04.07.2026"/>
    <n v="27"/>
    <x v="0"/>
  </r>
  <r>
    <s v="TO"/>
    <n v="0"/>
    <n v="5"/>
    <n v="0"/>
    <n v="11231"/>
    <s v="1259753.202261"/>
    <s v="06 Jul 2026"/>
    <s v="06"/>
    <s v="Jul"/>
    <s v="11 Jul 2026"/>
    <s v="11"/>
    <s v="Jul"/>
    <n v="5"/>
    <n v="5"/>
    <n v="0"/>
    <n v="0"/>
    <s v="СЛР-ХОЛИДЕЙ-СЪРВИС ЕООД"/>
    <x v="4"/>
    <n v="3"/>
    <n v="0"/>
    <n v="0"/>
    <n v="0"/>
    <s v="Romania"/>
    <s v="29 Apr 2026 09:37"/>
    <s v="29 Apr 2026"/>
    <s v="Apr"/>
    <n v="0"/>
    <n v="0"/>
    <n v="5"/>
    <n v="0"/>
    <n v="0"/>
    <n v="5"/>
    <n v="0"/>
    <s v="29.04.2025"/>
    <x v="27"/>
    <s v="06.07.2026"/>
    <n v="28"/>
    <x v="1"/>
  </r>
  <r>
    <s v="TO"/>
    <n v="0"/>
    <n v="0"/>
    <n v="5"/>
    <n v="10999"/>
    <s v="NT324129"/>
    <s v="18 Jul 2026"/>
    <s v="18"/>
    <s v="Jul"/>
    <s v="23 Jul 2026"/>
    <s v="23"/>
    <s v="Jul"/>
    <n v="5"/>
    <n v="5"/>
    <n v="0"/>
    <n v="0"/>
    <s v="НОВОТОН - ЕООД"/>
    <x v="0"/>
    <n v="2"/>
    <n v="2"/>
    <n v="2512.0680520000001"/>
    <n v="502.41361040000004"/>
    <s v="Romania"/>
    <s v="21 Apr 2026 09:40"/>
    <s v="21 Apr 2026"/>
    <s v="Apr"/>
    <n v="0"/>
    <n v="0"/>
    <n v="5"/>
    <n v="0"/>
    <n v="0"/>
    <n v="5"/>
    <n v="0"/>
    <s v="21.04.2025"/>
    <x v="26"/>
    <s v="18.07.2026"/>
    <n v="29"/>
    <x v="0"/>
  </r>
  <r>
    <s v="TO"/>
    <n v="0"/>
    <n v="5"/>
    <n v="0"/>
    <n v="11232"/>
    <s v="1259746.202267"/>
    <s v="06 Jul 2026"/>
    <s v="06"/>
    <s v="Jul"/>
    <s v="11 Jul 2026"/>
    <s v="11"/>
    <s v="Jul"/>
    <n v="5"/>
    <n v="5"/>
    <n v="0"/>
    <n v="0"/>
    <s v="СЛР-ХОЛИДЕЙ-СЪРВИС ЕООД"/>
    <x v="4"/>
    <n v="2"/>
    <n v="1"/>
    <n v="1719.6439691999999"/>
    <n v="343.92879383999997"/>
    <s v="Romania"/>
    <s v="29 Apr 2026 09:47"/>
    <s v="29 Apr 2026"/>
    <s v="Apr"/>
    <n v="0"/>
    <n v="0"/>
    <n v="5"/>
    <n v="0"/>
    <n v="0"/>
    <n v="5"/>
    <n v="0"/>
    <s v="29.04.2025"/>
    <x v="27"/>
    <s v="06.07.2026"/>
    <n v="28"/>
    <x v="0"/>
  </r>
  <r>
    <s v="TO"/>
    <n v="0"/>
    <n v="0"/>
    <n v="6"/>
    <n v="11119"/>
    <s v="NT324585"/>
    <s v="18 Jul 2026"/>
    <s v="18"/>
    <s v="Jul"/>
    <s v="24 Jul 2026"/>
    <s v="24"/>
    <s v="Jul"/>
    <n v="6"/>
    <n v="6"/>
    <n v="0"/>
    <n v="0"/>
    <s v="НОВОТОН - ЕООД"/>
    <x v="6"/>
    <n v="2"/>
    <n v="0"/>
    <n v="2136.0010595999997"/>
    <n v="356.00017659999997"/>
    <s v="Romania"/>
    <s v="27 Apr 2026 08:30"/>
    <s v="27 Apr 2026"/>
    <s v="Apr"/>
    <n v="0"/>
    <n v="0"/>
    <n v="6"/>
    <n v="0"/>
    <n v="0"/>
    <n v="6"/>
    <n v="0"/>
    <s v="27.04.2025"/>
    <x v="27"/>
    <s v="18.07.2026"/>
    <n v="29"/>
    <x v="0"/>
  </r>
  <r>
    <s v="TO"/>
    <n v="0"/>
    <n v="0"/>
    <n v="5"/>
    <n v="11002"/>
    <s v="NT324152"/>
    <s v="26 Jul 2026"/>
    <s v="26"/>
    <s v="Jul"/>
    <s v="31 Jul 2026"/>
    <s v="31"/>
    <s v="Jul"/>
    <n v="5"/>
    <n v="5"/>
    <n v="0"/>
    <n v="0"/>
    <s v="НОВОТОН - ЕООД"/>
    <x v="6"/>
    <n v="2"/>
    <n v="1"/>
    <n v="1780.0008829999999"/>
    <n v="356.00017659999997"/>
    <s v="Romania"/>
    <s v="21 Apr 2026 11:00"/>
    <s v="21 Apr 2026"/>
    <s v="Apr"/>
    <n v="0"/>
    <n v="0"/>
    <n v="5"/>
    <n v="0"/>
    <n v="0"/>
    <n v="5"/>
    <n v="0"/>
    <s v="21.04.2025"/>
    <x v="26"/>
    <s v="26.07.2026"/>
    <n v="31"/>
    <x v="0"/>
  </r>
  <r>
    <s v="TO"/>
    <n v="0"/>
    <n v="0"/>
    <n v="5"/>
    <n v="11164"/>
    <s v="NT324835"/>
    <s v="26 Jul 2026"/>
    <s v="26"/>
    <s v="Jul"/>
    <s v="31 Jul 2026"/>
    <s v="31"/>
    <s v="Jul"/>
    <n v="5"/>
    <n v="5"/>
    <n v="0"/>
    <n v="0"/>
    <s v="НОВОТОН - ЕООД"/>
    <x v="6"/>
    <n v="2"/>
    <n v="1"/>
    <n v="1780.0008829999999"/>
    <n v="356.00017659999997"/>
    <s v="Romania"/>
    <s v="28 Apr 2026 19:20"/>
    <s v="28 Apr 2026"/>
    <s v="Apr"/>
    <n v="0"/>
    <n v="0"/>
    <n v="5"/>
    <n v="0"/>
    <n v="0"/>
    <n v="5"/>
    <n v="0"/>
    <s v="28.04.2025"/>
    <x v="27"/>
    <s v="26.07.2026"/>
    <n v="31"/>
    <x v="0"/>
  </r>
  <r>
    <s v="TO"/>
    <n v="0"/>
    <n v="0"/>
    <n v="5"/>
    <n v="10936"/>
    <s v="NT323779"/>
    <s v="10 Aug 2026"/>
    <s v="10"/>
    <s v="Aug"/>
    <s v="15 Aug 2026"/>
    <s v="15"/>
    <s v="Aug"/>
    <n v="5"/>
    <n v="5"/>
    <n v="0"/>
    <n v="0"/>
    <s v="НОВОТОН - ЕООД"/>
    <x v="6"/>
    <n v="2"/>
    <n v="1"/>
    <n v="1780.0008829999999"/>
    <n v="356.00017659999997"/>
    <s v="Romania"/>
    <s v="15 Apr 2026 22:25"/>
    <s v="15 Apr 2026"/>
    <s v="Apr"/>
    <n v="0"/>
    <n v="0"/>
    <n v="0"/>
    <n v="5"/>
    <n v="0"/>
    <n v="5"/>
    <n v="0"/>
    <s v="15.04.2025"/>
    <x v="28"/>
    <s v="10.08.2026"/>
    <n v="33"/>
    <x v="0"/>
  </r>
  <r>
    <s v="TO"/>
    <n v="0"/>
    <n v="5"/>
    <n v="0"/>
    <n v="11152"/>
    <s v="NT324752"/>
    <s v="27 Aug 2026"/>
    <s v="27"/>
    <s v="Aug"/>
    <s v="01 Sep 2026"/>
    <s v="01"/>
    <s v="Sep"/>
    <n v="5"/>
    <n v="-26"/>
    <n v="4"/>
    <n v="0"/>
    <s v="НОВОТОН - ЕООД"/>
    <x v="6"/>
    <n v="2"/>
    <n v="0"/>
    <n v="1567.5195118000001"/>
    <n v="313.50390236000004"/>
    <s v="Romania"/>
    <s v="28 Apr 2026 11:10"/>
    <s v="28 Apr 2026"/>
    <s v="Apr"/>
    <n v="0"/>
    <n v="0"/>
    <n v="0"/>
    <n v="4"/>
    <n v="0"/>
    <n v="4"/>
    <n v="-1"/>
    <s v="28.04.2025"/>
    <x v="27"/>
    <s v="27.08.2026"/>
    <n v="35"/>
    <x v="0"/>
  </r>
  <r>
    <s v="BOOKING"/>
    <n v="0"/>
    <n v="0"/>
    <n v="5"/>
    <n v="11233"/>
    <s v="5853069444"/>
    <s v="10 Aug 2026"/>
    <s v="10"/>
    <s v="Aug"/>
    <s v="15 Aug 2026"/>
    <s v="15"/>
    <s v="Aug"/>
    <n v="5"/>
    <n v="5"/>
    <n v="0"/>
    <n v="0"/>
    <s v="BOOKING"/>
    <x v="4"/>
    <n v="1"/>
    <n v="2"/>
    <n v="2441.7371229357796"/>
    <n v="488.34742458715596"/>
    <s v="Spain"/>
    <s v="29 Apr 2026 10:59"/>
    <s v="29 Apr 2026"/>
    <s v="Apr"/>
    <n v="0"/>
    <n v="0"/>
    <n v="0"/>
    <n v="5"/>
    <n v="0"/>
    <n v="5"/>
    <n v="0"/>
    <s v="29.04.2025"/>
    <x v="27"/>
    <s v="10.08.2026"/>
    <n v="33"/>
    <x v="0"/>
  </r>
  <r>
    <s v="TO"/>
    <n v="0"/>
    <n v="6"/>
    <n v="0"/>
    <n v="10941"/>
    <s v="NT323804"/>
    <s v="14 Sep 2026"/>
    <s v="14"/>
    <s v="Sep"/>
    <s v="20 Sep 2026"/>
    <s v="20"/>
    <s v="Sep"/>
    <n v="6"/>
    <n v="6"/>
    <n v="0"/>
    <n v="0"/>
    <s v="НОВОТОН - ЕООД"/>
    <x v="1"/>
    <n v="4"/>
    <n v="0"/>
    <n v="2067.1167270000001"/>
    <n v="344.51945449999999"/>
    <s v="Romania"/>
    <s v="16 Apr 2026 11:20"/>
    <s v="16 Apr 2026"/>
    <s v="Apr"/>
    <n v="0"/>
    <n v="0"/>
    <n v="0"/>
    <n v="0"/>
    <n v="6"/>
    <n v="6"/>
    <n v="0"/>
    <s v="16.04.2025"/>
    <x v="28"/>
    <s v="14.09.2026"/>
    <n v="38"/>
    <x v="0"/>
  </r>
  <r>
    <s v="TOPOLA SKIES"/>
    <n v="0"/>
    <n v="0"/>
    <n v="4"/>
    <n v="11234"/>
    <s v="532087"/>
    <s v="14 Aug 2026"/>
    <s v="14"/>
    <s v="Aug"/>
    <s v="18 Aug 2026"/>
    <s v="18"/>
    <s v="Aug"/>
    <n v="4"/>
    <n v="4"/>
    <n v="0"/>
    <n v="0"/>
    <s v="TOPOLA SKIES"/>
    <x v="2"/>
    <n v="2"/>
    <n v="2"/>
    <n v="2633.6596704587155"/>
    <n v="658.41491761467887"/>
    <m/>
    <s v="29 Apr 2026 13:43"/>
    <s v="29 Apr 2026"/>
    <s v="Apr"/>
    <n v="0"/>
    <n v="0"/>
    <n v="0"/>
    <n v="4"/>
    <n v="0"/>
    <n v="4"/>
    <n v="0"/>
    <s v="29.04.2025"/>
    <x v="27"/>
    <s v="14.08.2026"/>
    <n v="33"/>
    <x v="0"/>
  </r>
  <r>
    <s v="BOOKING"/>
    <n v="1"/>
    <n v="0"/>
    <n v="0"/>
    <n v="11235"/>
    <s v="6890376332"/>
    <s v="01 Jun 2026"/>
    <s v="01"/>
    <s v="Jun"/>
    <s v="02 Jun 2026"/>
    <s v="02"/>
    <s v="Jun"/>
    <n v="1"/>
    <n v="1"/>
    <n v="0"/>
    <n v="0"/>
    <s v="BOOKING"/>
    <x v="2"/>
    <n v="2"/>
    <n v="1"/>
    <n v="263.06810669724769"/>
    <n v="263.06810669724769"/>
    <s v="Romania"/>
    <s v="29 Apr 2026 14:16"/>
    <s v="29 Apr 2026"/>
    <s v="Apr"/>
    <n v="0"/>
    <n v="1"/>
    <n v="0"/>
    <n v="0"/>
    <n v="0"/>
    <n v="1"/>
    <n v="0"/>
    <s v="29.04.2025"/>
    <x v="27"/>
    <s v="01.06.2026"/>
    <n v="23"/>
    <x v="1"/>
  </r>
  <r>
    <s v="BOOKING"/>
    <n v="4"/>
    <n v="0"/>
    <n v="0"/>
    <n v="11227"/>
    <s v="5044609586"/>
    <s v="24 May 2026"/>
    <s v="24"/>
    <s v="May"/>
    <s v="28 May 2026"/>
    <s v="28"/>
    <s v="May"/>
    <n v="4"/>
    <n v="4"/>
    <n v="0"/>
    <n v="0"/>
    <s v="BOOKING"/>
    <x v="4"/>
    <n v="2"/>
    <n v="1"/>
    <n v="1029.0177875229356"/>
    <n v="257.25444688073389"/>
    <s v="Bulgaria"/>
    <s v="29 Apr 2026 08:42"/>
    <s v="29 Apr 2026"/>
    <s v="Apr"/>
    <n v="4"/>
    <n v="0"/>
    <n v="0"/>
    <n v="0"/>
    <n v="0"/>
    <n v="4"/>
    <n v="0"/>
    <s v="29.04.2025"/>
    <x v="27"/>
    <s v="24.05.2026"/>
    <n v="22"/>
    <x v="0"/>
  </r>
  <r>
    <s v="TO"/>
    <n v="0"/>
    <n v="5"/>
    <n v="0"/>
    <n v="11236"/>
    <s v="1259916.202366"/>
    <s v="31 Aug 2026"/>
    <s v="31"/>
    <s v="Aug"/>
    <s v="05 Sep 2026"/>
    <s v="05"/>
    <s v="Sep"/>
    <n v="5"/>
    <n v="-26"/>
    <n v="0"/>
    <n v="4"/>
    <s v="СЛР-ХОЛИДЕЙ-СЪРВИС ЕООД"/>
    <x v="5"/>
    <n v="2"/>
    <n v="1"/>
    <n v="1665.1936619999999"/>
    <n v="333.03873239999996"/>
    <s v="Romania"/>
    <s v="29 Apr 2026 15:33"/>
    <s v="29 Apr 2026"/>
    <s v="Apr"/>
    <n v="0"/>
    <n v="0"/>
    <n v="0"/>
    <n v="0"/>
    <n v="4"/>
    <n v="4"/>
    <n v="-1"/>
    <s v="29.04.2025"/>
    <x v="27"/>
    <s v="31.08.2026"/>
    <n v="36"/>
    <x v="0"/>
  </r>
  <r>
    <s v="TO"/>
    <n v="0"/>
    <n v="5"/>
    <n v="0"/>
    <n v="11238"/>
    <s v="54703"/>
    <s v="01 Jul 2026"/>
    <s v="01"/>
    <s v="Jul"/>
    <s v="06 Jul 2026"/>
    <s v="06"/>
    <s v="Jul"/>
    <n v="5"/>
    <n v="5"/>
    <n v="0"/>
    <n v="0"/>
    <s v="КЛУБ МАГЕЛАН - ООД"/>
    <x v="6"/>
    <n v="3"/>
    <n v="1"/>
    <n v="2170.3845510000001"/>
    <n v="434.07691020000004"/>
    <s v="Romania"/>
    <s v="29 Apr 2026 16:11"/>
    <s v="29 Apr 2026"/>
    <s v="Apr"/>
    <n v="0"/>
    <n v="0"/>
    <n v="5"/>
    <n v="0"/>
    <n v="0"/>
    <n v="5"/>
    <n v="0"/>
    <s v="29.04.2025"/>
    <x v="27"/>
    <s v="01.07.2026"/>
    <n v="27"/>
    <x v="0"/>
  </r>
  <r>
    <s v="TO"/>
    <n v="0"/>
    <n v="5"/>
    <n v="0"/>
    <n v="11239"/>
    <s v="54704"/>
    <s v="01 Jul 2026"/>
    <s v="01"/>
    <s v="Jul"/>
    <s v="06 Jul 2026"/>
    <s v="06"/>
    <s v="Jul"/>
    <n v="5"/>
    <n v="5"/>
    <n v="0"/>
    <n v="0"/>
    <s v="КЛУБ МАГЕЛАН - ООД"/>
    <x v="6"/>
    <n v="2"/>
    <n v="2"/>
    <n v="2009.615325"/>
    <n v="401.92306500000001"/>
    <s v="Romania"/>
    <s v="29 Apr 2026 16:11"/>
    <s v="29 Apr 2026"/>
    <s v="Apr"/>
    <n v="0"/>
    <n v="0"/>
    <n v="5"/>
    <n v="0"/>
    <n v="0"/>
    <n v="5"/>
    <n v="0"/>
    <s v="29.04.2025"/>
    <x v="27"/>
    <s v="01.07.2026"/>
    <n v="27"/>
    <x v="0"/>
  </r>
  <r>
    <s v="ITAKA"/>
    <n v="0"/>
    <n v="7"/>
    <n v="0"/>
    <n v="11014"/>
    <s v="13970309"/>
    <s v="26 Jun 2026"/>
    <s v="26"/>
    <s v="Jun"/>
    <s v="03 Jul 2026"/>
    <s v="03"/>
    <s v="Jul"/>
    <n v="7"/>
    <n v="-23"/>
    <n v="5"/>
    <n v="2"/>
    <s v="NOWA ITAKA SPOLKA Z OGRANICZONA ODPOWIEDZIALNOSCIA"/>
    <x v="6"/>
    <n v="2"/>
    <n v="1"/>
    <n v="1808.6929091"/>
    <n v="258.38470130000002"/>
    <s v="Poland"/>
    <s v="22 Apr 2026 11:58"/>
    <s v="21 Apr 2026"/>
    <s v="Apr"/>
    <n v="0"/>
    <n v="5"/>
    <n v="2"/>
    <n v="0"/>
    <n v="0"/>
    <n v="7"/>
    <n v="0"/>
    <s v="22.04.2025"/>
    <x v="26"/>
    <s v="26.06.2026"/>
    <n v="26"/>
    <x v="0"/>
  </r>
  <r>
    <s v="BOOKING"/>
    <n v="0"/>
    <n v="4"/>
    <n v="0"/>
    <n v="11242"/>
    <s v="5176599887"/>
    <s v="30 Aug 2026"/>
    <s v="30"/>
    <s v="Aug"/>
    <s v="03 Sep 2026"/>
    <s v="03"/>
    <s v="Sep"/>
    <n v="4"/>
    <n v="-27"/>
    <n v="1"/>
    <n v="2"/>
    <s v="BOOKING"/>
    <x v="4"/>
    <n v="2"/>
    <n v="2"/>
    <n v="1882.1903089908255"/>
    <n v="470.54757724770639"/>
    <s v="Romania"/>
    <s v="29 Apr 2026 17:11"/>
    <s v="29 Apr 2026"/>
    <s v="Apr"/>
    <n v="0"/>
    <n v="0"/>
    <n v="0"/>
    <n v="1"/>
    <n v="2"/>
    <n v="3"/>
    <n v="-1"/>
    <s v="29.04.2025"/>
    <x v="27"/>
    <s v="30.08.2026"/>
    <n v="36"/>
    <x v="0"/>
  </r>
  <r>
    <s v="BOOKING"/>
    <n v="0"/>
    <n v="0"/>
    <n v="8"/>
    <n v="11017"/>
    <s v="5223887881"/>
    <s v="17 Jul 2026"/>
    <s v="17"/>
    <s v="Jul"/>
    <s v="25 Jul 2026"/>
    <s v="25"/>
    <s v="Jul"/>
    <n v="8"/>
    <n v="8"/>
    <n v="0"/>
    <n v="0"/>
    <s v="BOOKING"/>
    <x v="0"/>
    <n v="2"/>
    <n v="2"/>
    <n v="5807.9179302752291"/>
    <n v="725.98974128440364"/>
    <s v="Romania"/>
    <s v="22 Apr 2026 14:32"/>
    <s v="22 Apr 2026"/>
    <s v="Apr"/>
    <n v="0"/>
    <n v="0"/>
    <n v="8"/>
    <n v="0"/>
    <n v="0"/>
    <n v="8"/>
    <n v="0"/>
    <s v="22.04.2025"/>
    <x v="26"/>
    <s v="17.07.2026"/>
    <n v="29"/>
    <x v="0"/>
  </r>
  <r>
    <s v="TO"/>
    <n v="0"/>
    <n v="5"/>
    <n v="0"/>
    <n v="11243"/>
    <s v="1260006.202400"/>
    <s v="22 Jun 2026"/>
    <s v="22"/>
    <s v="Jun"/>
    <s v="27 Jun 2026"/>
    <s v="27"/>
    <s v="Jun"/>
    <n v="5"/>
    <n v="5"/>
    <n v="0"/>
    <n v="0"/>
    <s v="СЛР-ХОЛИДЕЙ-СЪРВИС ЕООД"/>
    <x v="6"/>
    <n v="2"/>
    <n v="2"/>
    <n v="0"/>
    <n v="0"/>
    <s v="Romania"/>
    <s v="29 Apr 2026 17:32"/>
    <s v="29 Apr 2026"/>
    <s v="Apr"/>
    <n v="0"/>
    <n v="5"/>
    <n v="0"/>
    <n v="0"/>
    <n v="0"/>
    <n v="5"/>
    <n v="0"/>
    <s v="29.04.2025"/>
    <x v="27"/>
    <s v="22.06.2026"/>
    <n v="26"/>
    <x v="1"/>
  </r>
  <r>
    <s v="BOOKING"/>
    <n v="0"/>
    <n v="0"/>
    <n v="6"/>
    <n v="11245"/>
    <s v="6768433058"/>
    <s v="20 Jul 2026"/>
    <s v="20"/>
    <s v="Jul"/>
    <s v="26 Jul 2026"/>
    <s v="26"/>
    <s v="Jul"/>
    <n v="6"/>
    <n v="6"/>
    <n v="0"/>
    <n v="0"/>
    <s v="BOOKING"/>
    <x v="3"/>
    <n v="2"/>
    <n v="2"/>
    <n v="4175.3920122935779"/>
    <n v="695.89866871559627"/>
    <s v="Bulgaria"/>
    <s v="29 Apr 2026 19:19"/>
    <s v="29 Apr 2026"/>
    <s v="Apr"/>
    <n v="0"/>
    <n v="0"/>
    <n v="6"/>
    <n v="0"/>
    <n v="0"/>
    <n v="6"/>
    <n v="0"/>
    <s v="29.04.2025"/>
    <x v="27"/>
    <s v="20.07.2026"/>
    <n v="30"/>
    <x v="1"/>
  </r>
  <r>
    <s v="BOOKING"/>
    <n v="0"/>
    <n v="0"/>
    <n v="4"/>
    <n v="11246"/>
    <s v="6103822434"/>
    <s v="10 Aug 2026"/>
    <s v="10"/>
    <s v="Aug"/>
    <s v="14 Aug 2026"/>
    <s v="14"/>
    <s v="Aug"/>
    <n v="4"/>
    <n v="4"/>
    <n v="0"/>
    <n v="0"/>
    <s v="BOOKING"/>
    <x v="3"/>
    <n v="2"/>
    <n v="1"/>
    <n v="1953.3896983486238"/>
    <n v="488.34742458715596"/>
    <s v="Romania"/>
    <s v="29 Apr 2026 19:19"/>
    <s v="29 Apr 2026"/>
    <s v="Apr"/>
    <n v="0"/>
    <n v="0"/>
    <n v="0"/>
    <n v="4"/>
    <n v="0"/>
    <n v="4"/>
    <n v="0"/>
    <s v="29.04.2025"/>
    <x v="27"/>
    <s v="10.08.2026"/>
    <n v="33"/>
    <x v="1"/>
  </r>
  <r>
    <s v="TO"/>
    <n v="0"/>
    <n v="0"/>
    <n v="5"/>
    <n v="10928"/>
    <s v="1255998.200678"/>
    <s v="25 Jul 2026"/>
    <s v="25"/>
    <s v="Jul"/>
    <s v="30 Jul 2026"/>
    <s v="30"/>
    <s v="Jul"/>
    <n v="5"/>
    <n v="5"/>
    <n v="0"/>
    <n v="0"/>
    <s v="СЛР-ХОЛИДЕЙ-СЪРВИС ЕООД"/>
    <x v="3"/>
    <n v="2"/>
    <n v="1"/>
    <n v="1823.029143"/>
    <n v="364.6058286"/>
    <s v="Romania"/>
    <s v="14 Apr 2026 19:34"/>
    <s v="14 Apr 2026"/>
    <s v="Apr"/>
    <n v="0"/>
    <n v="0"/>
    <n v="5"/>
    <n v="0"/>
    <n v="0"/>
    <n v="5"/>
    <n v="0"/>
    <s v="14.04.2025"/>
    <x v="28"/>
    <s v="25.07.2026"/>
    <n v="30"/>
    <x v="0"/>
  </r>
  <r>
    <s v="TO"/>
    <n v="0"/>
    <n v="0"/>
    <n v="5"/>
    <n v="11247"/>
    <s v="1260030.202408"/>
    <s v="20 Jul 2026"/>
    <s v="20"/>
    <s v="Jul"/>
    <s v="25 Jul 2026"/>
    <s v="25"/>
    <s v="Jul"/>
    <n v="5"/>
    <n v="5"/>
    <n v="0"/>
    <n v="0"/>
    <s v="СЛР-ХОЛИДЕЙ-СЪРВИС ЕООД"/>
    <x v="3"/>
    <n v="2"/>
    <n v="1"/>
    <n v="1823.029143"/>
    <n v="364.6058286"/>
    <s v="Romania"/>
    <s v="29 Apr 2026 20:55"/>
    <s v="29 Apr 2026"/>
    <s v="Apr"/>
    <n v="0"/>
    <n v="0"/>
    <n v="5"/>
    <n v="0"/>
    <n v="0"/>
    <n v="5"/>
    <n v="0"/>
    <s v="29.04.2025"/>
    <x v="27"/>
    <s v="20.07.2026"/>
    <n v="30"/>
    <x v="0"/>
  </r>
  <r>
    <s v="BOOKING"/>
    <n v="2"/>
    <n v="1"/>
    <n v="0"/>
    <n v="11021"/>
    <s v="5868885252"/>
    <s v="29 May 2026"/>
    <s v="29"/>
    <s v="May"/>
    <s v="01 Jun 2026"/>
    <s v="01"/>
    <s v="Jun"/>
    <n v="3"/>
    <n v="-28"/>
    <n v="2"/>
    <n v="0"/>
    <s v="BOOKING"/>
    <x v="1"/>
    <n v="2"/>
    <n v="1"/>
    <n v="1685.9613467889908"/>
    <n v="561.98711559633011"/>
    <s v="Romania"/>
    <s v="22 Apr 2026 15:54"/>
    <s v="22 Apr 2026"/>
    <s v="Apr"/>
    <n v="2"/>
    <n v="0"/>
    <n v="0"/>
    <n v="0"/>
    <n v="0"/>
    <n v="2"/>
    <n v="-1"/>
    <s v="22.04.2025"/>
    <x v="26"/>
    <s v="29.05.2026"/>
    <n v="22"/>
    <x v="1"/>
  </r>
  <r>
    <s v="BOOKING"/>
    <n v="2"/>
    <n v="1"/>
    <n v="0"/>
    <n v="11022"/>
    <s v="5868885252"/>
    <s v="29 May 2026"/>
    <s v="29"/>
    <s v="May"/>
    <s v="01 Jun 2026"/>
    <s v="01"/>
    <s v="Jun"/>
    <n v="3"/>
    <n v="-28"/>
    <n v="2"/>
    <n v="0"/>
    <s v="BOOKING"/>
    <x v="7"/>
    <n v="2"/>
    <n v="0"/>
    <n v="1901.0667599999999"/>
    <n v="633.68891999999994"/>
    <m/>
    <s v="22 Apr 2026 15:54"/>
    <s v="22 Apr 2026"/>
    <s v="Apr"/>
    <n v="2"/>
    <n v="0"/>
    <n v="0"/>
    <n v="0"/>
    <n v="0"/>
    <n v="2"/>
    <n v="-1"/>
    <s v="22.04.2025"/>
    <x v="26"/>
    <s v="29.05.2026"/>
    <n v="22"/>
    <x v="1"/>
  </r>
  <r>
    <s v="TO"/>
    <n v="0"/>
    <n v="5"/>
    <n v="0"/>
    <n v="11248"/>
    <s v="1260036.202409"/>
    <s v="27 Aug 2026"/>
    <s v="27"/>
    <s v="Aug"/>
    <s v="01 Sep 2026"/>
    <s v="01"/>
    <s v="Sep"/>
    <n v="5"/>
    <n v="-26"/>
    <n v="4"/>
    <n v="0"/>
    <s v="СЛР-ХОЛИДЕЙ-СЪРВИС ЕООД"/>
    <x v="3"/>
    <n v="2"/>
    <n v="2"/>
    <n v="2013.1749355999998"/>
    <n v="402.63498711999995"/>
    <s v="Romania"/>
    <s v="29 Apr 2026 21:39"/>
    <s v="29 Apr 2026"/>
    <s v="Apr"/>
    <n v="0"/>
    <n v="0"/>
    <n v="0"/>
    <n v="4"/>
    <n v="0"/>
    <n v="4"/>
    <n v="-1"/>
    <s v="29.04.2025"/>
    <x v="27"/>
    <s v="27.08.2026"/>
    <n v="35"/>
    <x v="0"/>
  </r>
  <r>
    <s v="TO"/>
    <n v="0"/>
    <n v="5"/>
    <n v="0"/>
    <n v="11250"/>
    <s v="1260036.202411"/>
    <s v="27 Aug 2026"/>
    <s v="27"/>
    <s v="Aug"/>
    <s v="01 Sep 2026"/>
    <s v="01"/>
    <s v="Sep"/>
    <n v="5"/>
    <n v="-26"/>
    <n v="4"/>
    <n v="0"/>
    <s v="СЛР-ХОЛИДЕЙ-СЪРВИС ЕООД"/>
    <x v="4"/>
    <n v="3"/>
    <n v="1"/>
    <n v="2174.2375360999999"/>
    <n v="434.84750722000001"/>
    <s v="Romania"/>
    <s v="29 Apr 2026 21:39"/>
    <s v="29 Apr 2026"/>
    <s v="Apr"/>
    <n v="0"/>
    <n v="0"/>
    <n v="0"/>
    <n v="4"/>
    <n v="0"/>
    <n v="4"/>
    <n v="-1"/>
    <s v="29.04.2025"/>
    <x v="27"/>
    <s v="27.08.2026"/>
    <n v="35"/>
    <x v="0"/>
  </r>
  <r>
    <s v="TO"/>
    <n v="0"/>
    <n v="0"/>
    <n v="7"/>
    <n v="11023"/>
    <s v="NT324308"/>
    <s v="20 Jul 2026"/>
    <s v="20"/>
    <s v="Jul"/>
    <s v="27 Jul 2026"/>
    <s v="27"/>
    <s v="Jul"/>
    <n v="7"/>
    <n v="7"/>
    <n v="0"/>
    <n v="0"/>
    <s v="НОВОТОН - ЕООД"/>
    <x v="0"/>
    <n v="3"/>
    <n v="1"/>
    <n v="3086.1823902000001"/>
    <n v="440.88319860000001"/>
    <s v="Romania"/>
    <s v="22 Apr 2026 15:56"/>
    <s v="22 Apr 2026"/>
    <s v="Apr"/>
    <n v="0"/>
    <n v="0"/>
    <n v="7"/>
    <n v="0"/>
    <n v="0"/>
    <n v="7"/>
    <n v="0"/>
    <s v="22.04.2025"/>
    <x v="26"/>
    <s v="20.07.2026"/>
    <n v="30"/>
    <x v="0"/>
  </r>
  <r>
    <s v="TO"/>
    <n v="0"/>
    <n v="0"/>
    <n v="7"/>
    <n v="11024"/>
    <s v="NT324307"/>
    <s v="20 Jul 2026"/>
    <s v="20"/>
    <s v="Jul"/>
    <s v="27 Jul 2026"/>
    <s v="27"/>
    <s v="Jul"/>
    <n v="7"/>
    <n v="7"/>
    <n v="0"/>
    <n v="0"/>
    <s v="НОВОТОН - ЕООД"/>
    <x v="0"/>
    <n v="3"/>
    <n v="1"/>
    <n v="3086.1823902000001"/>
    <n v="440.88319860000001"/>
    <s v="Romania"/>
    <s v="22 Apr 2026 16:06"/>
    <s v="22 Apr 2026"/>
    <s v="Apr"/>
    <n v="0"/>
    <n v="0"/>
    <n v="7"/>
    <n v="0"/>
    <n v="0"/>
    <n v="7"/>
    <n v="0"/>
    <s v="22.04.2025"/>
    <x v="26"/>
    <s v="20.07.2026"/>
    <n v="30"/>
    <x v="0"/>
  </r>
  <r>
    <s v="TOPOLA SKIES"/>
    <n v="0"/>
    <n v="0"/>
    <n v="6"/>
    <n v="11240"/>
    <s v="532282"/>
    <s v="18 Jul 2026"/>
    <s v="18"/>
    <s v="Jul"/>
    <s v="24 Jul 2026"/>
    <s v="24"/>
    <s v="Jul"/>
    <n v="6"/>
    <n v="6"/>
    <n v="0"/>
    <n v="0"/>
    <s v="TOPOLA SKIES"/>
    <x v="3"/>
    <n v="2"/>
    <n v="1"/>
    <n v="2626.9129541284401"/>
    <n v="437.81882568807333"/>
    <m/>
    <s v="29 Apr 2026 16:38"/>
    <s v="29 Apr 2026"/>
    <s v="Apr"/>
    <n v="0"/>
    <n v="0"/>
    <n v="6"/>
    <n v="0"/>
    <n v="0"/>
    <n v="6"/>
    <n v="0"/>
    <s v="29.04.2025"/>
    <x v="27"/>
    <s v="18.07.2026"/>
    <n v="29"/>
    <x v="0"/>
  </r>
  <r>
    <s v="BOOKING"/>
    <n v="2"/>
    <n v="1"/>
    <n v="0"/>
    <n v="11252"/>
    <s v="5012762772"/>
    <s v="29 May 2026"/>
    <s v="29"/>
    <s v="May"/>
    <s v="01 Jun 2026"/>
    <s v="01"/>
    <s v="Jun"/>
    <n v="3"/>
    <n v="-28"/>
    <n v="2"/>
    <n v="0"/>
    <s v="BOOKING"/>
    <x v="1"/>
    <n v="4"/>
    <n v="1"/>
    <n v="1264.4710100917432"/>
    <n v="421.4903366972477"/>
    <s v="Romania"/>
    <s v="30 Apr 2026 07:40"/>
    <s v="30 Apr 2026"/>
    <s v="Apr"/>
    <n v="2"/>
    <n v="0"/>
    <n v="0"/>
    <n v="0"/>
    <n v="0"/>
    <n v="2"/>
    <n v="-1"/>
    <s v="30.04.2025"/>
    <x v="27"/>
    <s v="29.05.2026"/>
    <n v="22"/>
    <x v="0"/>
  </r>
  <r>
    <s v="TO"/>
    <n v="0"/>
    <n v="5"/>
    <n v="0"/>
    <n v="11249"/>
    <s v="1260036.202410"/>
    <s v="27 Aug 2026"/>
    <s v="27"/>
    <s v="Aug"/>
    <s v="01 Sep 2026"/>
    <s v="01"/>
    <s v="Sep"/>
    <n v="5"/>
    <n v="-26"/>
    <n v="4"/>
    <n v="0"/>
    <s v="СЛР-ХОЛИДЕЙ-СЪРВИС ЕООД"/>
    <x v="4"/>
    <n v="3"/>
    <n v="1"/>
    <n v="2174.2375360999999"/>
    <n v="434.84750722000001"/>
    <s v="Romania"/>
    <s v="29 Apr 2026 21:39"/>
    <s v="29 Apr 2026"/>
    <s v="Apr"/>
    <n v="0"/>
    <n v="0"/>
    <n v="0"/>
    <n v="4"/>
    <n v="0"/>
    <n v="4"/>
    <n v="-1"/>
    <s v="29.04.2025"/>
    <x v="27"/>
    <s v="27.08.2026"/>
    <n v="35"/>
    <x v="0"/>
  </r>
  <r>
    <s v="TO"/>
    <n v="0"/>
    <n v="5"/>
    <n v="0"/>
    <n v="11253"/>
    <s v="1260070.202456"/>
    <s v="27 Aug 2026"/>
    <s v="27"/>
    <s v="Aug"/>
    <s v="01 Sep 2026"/>
    <s v="01"/>
    <s v="Sep"/>
    <n v="5"/>
    <n v="-26"/>
    <n v="4"/>
    <n v="0"/>
    <s v="СЛР-ХОЛИДЕЙ-СЪРВИС ЕООД"/>
    <x v="4"/>
    <n v="3"/>
    <n v="1"/>
    <n v="2174.2375360999999"/>
    <n v="434.84750722000001"/>
    <s v="Romania"/>
    <s v="30 Apr 2026 09:43"/>
    <s v="30 Apr 2026"/>
    <s v="Apr"/>
    <n v="0"/>
    <n v="0"/>
    <n v="0"/>
    <n v="4"/>
    <n v="0"/>
    <n v="4"/>
    <n v="-1"/>
    <s v="30.04.2025"/>
    <x v="27"/>
    <s v="27.08.2026"/>
    <n v="35"/>
    <x v="0"/>
  </r>
  <r>
    <s v="TO"/>
    <n v="0"/>
    <n v="5"/>
    <n v="0"/>
    <n v="11254"/>
    <s v="1260020.202472"/>
    <s v="04 Jul 2026"/>
    <s v="04"/>
    <s v="Jul"/>
    <s v="09 Jul 2026"/>
    <s v="09"/>
    <s v="Jul"/>
    <n v="5"/>
    <n v="5"/>
    <n v="0"/>
    <n v="0"/>
    <s v="СЛР-ХОЛИДЕЙ-СЪРВИС ЕООД"/>
    <x v="3"/>
    <n v="2"/>
    <n v="1"/>
    <n v="1650.7205199999999"/>
    <n v="330.14410399999997"/>
    <s v="Romania"/>
    <s v="30 Apr 2026 10:00"/>
    <s v="29 Apr 2026"/>
    <s v="Apr"/>
    <n v="0"/>
    <n v="0"/>
    <n v="5"/>
    <n v="0"/>
    <n v="0"/>
    <n v="5"/>
    <n v="0"/>
    <s v="30.04.2025"/>
    <x v="27"/>
    <s v="04.07.2026"/>
    <n v="27"/>
    <x v="0"/>
  </r>
  <r>
    <s v="TO"/>
    <n v="0"/>
    <n v="5"/>
    <n v="0"/>
    <n v="11255"/>
    <s v="1260012.202476"/>
    <s v="30 Jun 2026"/>
    <s v="30"/>
    <s v="Jun"/>
    <s v="05 Jul 2026"/>
    <s v="05"/>
    <s v="Jul"/>
    <n v="5"/>
    <n v="-25"/>
    <n v="1"/>
    <n v="4"/>
    <s v="СЛР-ХОЛИДЕЙ-СЪРВИС ЕООД"/>
    <x v="3"/>
    <n v="2"/>
    <n v="1"/>
    <n v="1650.7205199999999"/>
    <n v="330.14410399999997"/>
    <s v="Romania"/>
    <s v="30 Apr 2026 10:22"/>
    <s v="29 Apr 2026"/>
    <s v="Apr"/>
    <n v="0"/>
    <n v="1"/>
    <n v="4"/>
    <n v="0"/>
    <n v="0"/>
    <n v="5"/>
    <n v="0"/>
    <s v="30.04.2025"/>
    <x v="27"/>
    <s v="30.06.2026"/>
    <n v="27"/>
    <x v="0"/>
  </r>
  <r>
    <s v="TO"/>
    <n v="0"/>
    <n v="0"/>
    <n v="7"/>
    <n v="11256"/>
    <s v="1260145.202489"/>
    <s v="01 Aug 2026"/>
    <s v="01"/>
    <s v="Aug"/>
    <s v="08 Aug 2026"/>
    <s v="08"/>
    <s v="Aug"/>
    <n v="7"/>
    <n v="7"/>
    <n v="0"/>
    <n v="0"/>
    <s v="СЛР-ХОЛИДЕЙ-СЪРВИС ЕООД"/>
    <x v="0"/>
    <n v="2"/>
    <n v="2"/>
    <n v="3516.8952727999999"/>
    <n v="502.41361039999998"/>
    <s v="Romania"/>
    <s v="30 Apr 2026 11:15"/>
    <s v="30 Apr 2026"/>
    <s v="Apr"/>
    <n v="0"/>
    <n v="0"/>
    <n v="0"/>
    <n v="7"/>
    <n v="0"/>
    <n v="7"/>
    <n v="0"/>
    <s v="30.04.2025"/>
    <x v="27"/>
    <s v="01.08.2026"/>
    <n v="31"/>
    <x v="0"/>
  </r>
  <r>
    <s v="TO"/>
    <n v="0"/>
    <n v="5"/>
    <n v="0"/>
    <n v="11237"/>
    <s v="54702"/>
    <s v="01 Jul 2026"/>
    <s v="01"/>
    <s v="Jul"/>
    <s v="06 Jul 2026"/>
    <s v="06"/>
    <s v="Jul"/>
    <n v="5"/>
    <n v="5"/>
    <n v="0"/>
    <n v="0"/>
    <s v="КЛУБ МАГЕЛАН - ООД"/>
    <x v="3"/>
    <n v="2"/>
    <n v="1"/>
    <n v="1650.7205199999999"/>
    <n v="330.14410399999997"/>
    <s v="Romania"/>
    <s v="29 Apr 2026 16:10"/>
    <s v="29 Apr 2026"/>
    <s v="Apr"/>
    <n v="0"/>
    <n v="0"/>
    <n v="5"/>
    <n v="0"/>
    <n v="0"/>
    <n v="5"/>
    <n v="0"/>
    <s v="29.04.2025"/>
    <x v="27"/>
    <s v="01.07.2026"/>
    <n v="27"/>
    <x v="0"/>
  </r>
  <r>
    <s v="TO"/>
    <n v="0"/>
    <n v="0"/>
    <n v="5"/>
    <n v="11257"/>
    <s v="1260189.202497"/>
    <s v="23 Jul 2026"/>
    <s v="23"/>
    <s v="Jul"/>
    <s v="28 Jul 2026"/>
    <s v="28"/>
    <s v="Jul"/>
    <n v="5"/>
    <n v="5"/>
    <n v="0"/>
    <n v="0"/>
    <s v="СЛР-ХОЛИДЕЙ-СЪРВИС ЕООД"/>
    <x v="6"/>
    <n v="2"/>
    <n v="2"/>
    <n v="2224.9522079999997"/>
    <n v="444.99044159999994"/>
    <s v="Romania"/>
    <s v="30 Apr 2026 11:53"/>
    <s v="30 Apr 2026"/>
    <s v="Apr"/>
    <n v="0"/>
    <n v="0"/>
    <n v="5"/>
    <n v="0"/>
    <n v="0"/>
    <n v="5"/>
    <n v="0"/>
    <s v="30.04.2025"/>
    <x v="27"/>
    <s v="23.07.2026"/>
    <n v="30"/>
    <x v="0"/>
  </r>
  <r>
    <s v="INDIVIDUAL"/>
    <n v="2"/>
    <n v="0"/>
    <n v="0"/>
    <n v="10930"/>
    <s v="14052026"/>
    <s v="15 May 2026"/>
    <s v="15"/>
    <s v="May"/>
    <s v="17 May 2026"/>
    <s v="17"/>
    <s v="May"/>
    <n v="2"/>
    <n v="2"/>
    <n v="0"/>
    <n v="0"/>
    <s v="INDIVIDUAL"/>
    <x v="7"/>
    <n v="3"/>
    <n v="0"/>
    <n v="838.67425871559624"/>
    <n v="419.33712935779812"/>
    <m/>
    <s v="15 Apr 2026 09:46"/>
    <s v="15 Apr 2026"/>
    <s v="Apr"/>
    <n v="2"/>
    <n v="0"/>
    <n v="0"/>
    <n v="0"/>
    <n v="0"/>
    <n v="2"/>
    <n v="0"/>
    <s v="15.04.2025"/>
    <x v="28"/>
    <s v="15.05.2026"/>
    <n v="20"/>
    <x v="0"/>
  </r>
  <r>
    <s v="TO"/>
    <n v="0"/>
    <n v="6"/>
    <n v="0"/>
    <n v="11241"/>
    <s v="12539"/>
    <s v="01 Jul 2026"/>
    <s v="01"/>
    <s v="Jul"/>
    <s v="07 Jul 2026"/>
    <s v="07"/>
    <s v="Jul"/>
    <n v="6"/>
    <n v="6"/>
    <n v="0"/>
    <n v="0"/>
    <s v="КЛУБ МАГЕЛАН - ООД"/>
    <x v="6"/>
    <n v="1"/>
    <n v="1"/>
    <n v="1350.4614984"/>
    <n v="225.07691639999999"/>
    <s v="Moldova, Republic of"/>
    <s v="29 Apr 2026 17:09"/>
    <s v="29 Apr 2026"/>
    <s v="Apr"/>
    <n v="0"/>
    <n v="0"/>
    <n v="6"/>
    <n v="0"/>
    <n v="0"/>
    <n v="6"/>
    <n v="0"/>
    <s v="29.04.2025"/>
    <x v="27"/>
    <s v="01.07.2026"/>
    <n v="27"/>
    <x v="0"/>
  </r>
  <r>
    <s v="TO"/>
    <n v="0"/>
    <n v="5"/>
    <n v="0"/>
    <n v="11258"/>
    <s v="1260204.202500"/>
    <s v="29 Aug 2026"/>
    <s v="29"/>
    <s v="Aug"/>
    <s v="03 Sep 2026"/>
    <s v="03"/>
    <s v="Sep"/>
    <n v="5"/>
    <n v="-26"/>
    <n v="2"/>
    <n v="2"/>
    <s v="СЛР-ХОЛИДЕЙ-СЪРВИС ЕООД"/>
    <x v="3"/>
    <n v="3"/>
    <n v="1"/>
    <n v="2065.7672043000002"/>
    <n v="413.15344086000005"/>
    <s v="Romania"/>
    <s v="30 Apr 2026 12:25"/>
    <s v="30 Apr 2026"/>
    <s v="Apr"/>
    <n v="0"/>
    <n v="0"/>
    <n v="0"/>
    <n v="2"/>
    <n v="2"/>
    <n v="4"/>
    <n v="-1"/>
    <s v="30.04.2025"/>
    <x v="27"/>
    <s v="29.08.2026"/>
    <n v="35"/>
    <x v="0"/>
  </r>
  <r>
    <s v="TOPOLA SKIES"/>
    <n v="0"/>
    <n v="0"/>
    <n v="6"/>
    <n v="11027"/>
    <s v="526126"/>
    <s v="20 Jul 2026"/>
    <s v="20"/>
    <s v="Jul"/>
    <s v="26 Jul 2026"/>
    <s v="26"/>
    <s v="Jul"/>
    <n v="6"/>
    <n v="6"/>
    <n v="0"/>
    <n v="0"/>
    <s v="TOPOLA SKIES"/>
    <x v="6"/>
    <n v="2"/>
    <n v="1"/>
    <n v="2566.6231486238535"/>
    <n v="427.77052477064217"/>
    <m/>
    <s v="23 Apr 2026 09:08"/>
    <s v="23 Apr 2026"/>
    <s v="Apr"/>
    <n v="0"/>
    <n v="0"/>
    <n v="6"/>
    <n v="0"/>
    <n v="0"/>
    <n v="6"/>
    <n v="0"/>
    <s v="23.04.2025"/>
    <x v="26"/>
    <s v="20.07.2026"/>
    <n v="30"/>
    <x v="0"/>
  </r>
  <r>
    <s v="TO"/>
    <n v="0"/>
    <n v="0"/>
    <n v="3"/>
    <n v="11007"/>
    <s v="1257804.201465"/>
    <s v="20 Aug 2026"/>
    <s v="20"/>
    <s v="Aug"/>
    <s v="23 Aug 2026"/>
    <s v="23"/>
    <s v="Aug"/>
    <n v="3"/>
    <n v="3"/>
    <n v="0"/>
    <n v="0"/>
    <s v="СЛР-ХОЛИДЕЙ-СЪРВИС ЕООД"/>
    <x v="2"/>
    <n v="2"/>
    <n v="1"/>
    <n v="1388.834883"/>
    <n v="462.94496099999998"/>
    <s v="Romania"/>
    <s v="21 Apr 2026 21:08"/>
    <s v="21 Apr 2026"/>
    <s v="Apr"/>
    <n v="0"/>
    <n v="0"/>
    <n v="0"/>
    <n v="3"/>
    <n v="0"/>
    <n v="3"/>
    <n v="0"/>
    <s v="21.04.2025"/>
    <x v="26"/>
    <s v="20.08.2026"/>
    <n v="34"/>
    <x v="0"/>
  </r>
  <r>
    <s v="TO"/>
    <n v="0"/>
    <n v="0"/>
    <n v="3"/>
    <n v="11008"/>
    <s v="1257804.201466"/>
    <s v="20 Aug 2026"/>
    <s v="20"/>
    <s v="Aug"/>
    <s v="23 Aug 2026"/>
    <s v="23"/>
    <s v="Aug"/>
    <n v="3"/>
    <n v="3"/>
    <n v="0"/>
    <n v="0"/>
    <s v="СЛР-ХОЛИДЕЙ-СЪРВИС ЕООД"/>
    <x v="2"/>
    <n v="2"/>
    <n v="1"/>
    <n v="1388.834883"/>
    <n v="462.94496099999998"/>
    <s v="Romania"/>
    <s v="21 Apr 2026 21:08"/>
    <s v="21 Apr 2026"/>
    <s v="Apr"/>
    <n v="0"/>
    <n v="0"/>
    <n v="0"/>
    <n v="3"/>
    <n v="0"/>
    <n v="3"/>
    <n v="0"/>
    <s v="21.04.2025"/>
    <x v="26"/>
    <s v="20.08.2026"/>
    <n v="34"/>
    <x v="0"/>
  </r>
  <r>
    <s v="TO"/>
    <n v="0"/>
    <n v="5"/>
    <n v="0"/>
    <n v="10975"/>
    <s v="1256929.201150"/>
    <s v="29 Aug 2026"/>
    <s v="29"/>
    <s v="Aug"/>
    <s v="03 Sep 2026"/>
    <s v="03"/>
    <s v="Sep"/>
    <n v="5"/>
    <n v="-26"/>
    <n v="2"/>
    <n v="2"/>
    <s v="СЛР-ХОЛИДЕЙ-СЪРВИС ЕООД"/>
    <x v="0"/>
    <n v="2"/>
    <n v="1"/>
    <n v="1714.0111787999999"/>
    <n v="342.80223575999997"/>
    <s v="Romania"/>
    <s v="19 Apr 2026 18:48"/>
    <s v="19 Apr 2026"/>
    <s v="Apr"/>
    <n v="0"/>
    <n v="0"/>
    <n v="0"/>
    <n v="2"/>
    <n v="2"/>
    <n v="4"/>
    <n v="-1"/>
    <s v="19.04.2025"/>
    <x v="28"/>
    <s v="29.08.2026"/>
    <n v="35"/>
    <x v="0"/>
  </r>
  <r>
    <s v="TO"/>
    <n v="0"/>
    <n v="0"/>
    <n v="5"/>
    <n v="10927"/>
    <s v="1255994.200673"/>
    <s v="27 Jul 2026"/>
    <s v="27"/>
    <s v="Jul"/>
    <s v="01 Aug 2026"/>
    <s v="01"/>
    <s v="Aug"/>
    <n v="5"/>
    <n v="-26"/>
    <n v="4"/>
    <n v="0"/>
    <s v="СЛР-ХОЛИДЕЙ-СЪРВИС ЕООД"/>
    <x v="3"/>
    <n v="3"/>
    <n v="1"/>
    <n v="2461.1186804999998"/>
    <n v="492.22373609999994"/>
    <s v="Romania"/>
    <s v="14 Apr 2026 19:02"/>
    <s v="14 Apr 2026"/>
    <s v="Apr"/>
    <n v="0"/>
    <n v="0"/>
    <n v="4"/>
    <n v="0"/>
    <n v="0"/>
    <n v="4"/>
    <n v="-1"/>
    <s v="14.04.2025"/>
    <x v="28"/>
    <s v="27.07.2026"/>
    <n v="31"/>
    <x v="0"/>
  </r>
  <r>
    <s v="TO"/>
    <n v="0"/>
    <n v="0"/>
    <n v="3"/>
    <n v="10942"/>
    <s v="1256494.200869"/>
    <s v="29 Jul 2026"/>
    <s v="29"/>
    <s v="Jul"/>
    <s v="01 Aug 2026"/>
    <s v="01"/>
    <s v="Aug"/>
    <n v="3"/>
    <n v="-28"/>
    <n v="2"/>
    <n v="0"/>
    <s v="СЛР-ХОЛИДЕЙ-СЪРВИС ЕООД"/>
    <x v="3"/>
    <n v="3"/>
    <n v="1"/>
    <n v="1845.7950042"/>
    <n v="615.26500139999996"/>
    <s v="Romania"/>
    <s v="16 Apr 2026 15:57"/>
    <s v="16 Apr 2026"/>
    <s v="Apr"/>
    <n v="0"/>
    <n v="0"/>
    <n v="2"/>
    <n v="0"/>
    <n v="0"/>
    <n v="2"/>
    <n v="-1"/>
    <s v="16.04.2025"/>
    <x v="28"/>
    <s v="29.07.2026"/>
    <n v="31"/>
    <x v="0"/>
  </r>
  <r>
    <s v="TO"/>
    <n v="0"/>
    <n v="0"/>
    <n v="5"/>
    <n v="10950"/>
    <s v="1256651.201041"/>
    <s v="29 Jul 2026"/>
    <s v="29"/>
    <s v="Jul"/>
    <s v="03 Aug 2026"/>
    <s v="03"/>
    <s v="Aug"/>
    <n v="5"/>
    <n v="-26"/>
    <n v="2"/>
    <n v="2"/>
    <s v="СЛР-ХОЛИДЕЙ-СЪРВИС ЕООД"/>
    <x v="6"/>
    <n v="2"/>
    <n v="0"/>
    <n v="1780.0008829999999"/>
    <n v="356.00017659999997"/>
    <s v="Romania"/>
    <s v="17 Apr 2026 12:40"/>
    <s v="17 Apr 2026"/>
    <s v="Apr"/>
    <n v="0"/>
    <n v="0"/>
    <n v="2"/>
    <n v="2"/>
    <n v="0"/>
    <n v="4"/>
    <n v="-1"/>
    <s v="17.04.2025"/>
    <x v="28"/>
    <s v="29.07.2026"/>
    <n v="31"/>
    <x v="0"/>
  </r>
  <r>
    <s v="TO"/>
    <n v="0"/>
    <n v="6"/>
    <n v="0"/>
    <n v="11259"/>
    <s v="63698"/>
    <s v="05 Jul 2026"/>
    <s v="05"/>
    <s v="Jul"/>
    <s v="11 Jul 2026"/>
    <s v="11"/>
    <s v="Jul"/>
    <n v="6"/>
    <n v="6"/>
    <n v="0"/>
    <n v="0"/>
    <s v="КЛУБ МАГЕЛАН - ООД"/>
    <x v="3"/>
    <n v="3"/>
    <n v="0"/>
    <n v="2767.2256337999997"/>
    <n v="461.20427229999996"/>
    <s v="Romania"/>
    <s v="30 Apr 2026 13:03"/>
    <s v="30 Apr 2026"/>
    <s v="Apr"/>
    <n v="0"/>
    <n v="0"/>
    <n v="6"/>
    <n v="0"/>
    <n v="0"/>
    <n v="6"/>
    <n v="0"/>
    <s v="30.04.2025"/>
    <x v="27"/>
    <s v="05.07.2026"/>
    <n v="28"/>
    <x v="0"/>
  </r>
  <r>
    <s v="BOOKING"/>
    <n v="0"/>
    <n v="0"/>
    <n v="5"/>
    <n v="10918"/>
    <s v="6502697885"/>
    <s v="12 Aug 2026"/>
    <s v="12"/>
    <s v="Aug"/>
    <s v="17 Aug 2026"/>
    <s v="17"/>
    <s v="Aug"/>
    <n v="5"/>
    <n v="5"/>
    <n v="0"/>
    <n v="0"/>
    <s v="BOOKING"/>
    <x v="0"/>
    <n v="2"/>
    <n v="2"/>
    <n v="3361.0669399082567"/>
    <n v="672.21338798165129"/>
    <s v="Greece"/>
    <s v="13 Apr 2026 14:28"/>
    <s v="13 Apr 2026"/>
    <s v="Apr"/>
    <n v="0"/>
    <n v="0"/>
    <n v="0"/>
    <n v="5"/>
    <n v="0"/>
    <n v="5"/>
    <n v="0"/>
    <s v="13.04.2025"/>
    <x v="28"/>
    <s v="12.08.2026"/>
    <n v="33"/>
    <x v="0"/>
  </r>
  <r>
    <s v="TO"/>
    <n v="0"/>
    <n v="0"/>
    <n v="5"/>
    <n v="11261"/>
    <s v="54741"/>
    <s v="20 Jul 2026"/>
    <s v="20"/>
    <s v="Jul"/>
    <s v="25 Jul 2026"/>
    <s v="25"/>
    <s v="Jul"/>
    <n v="5"/>
    <n v="5"/>
    <n v="0"/>
    <n v="0"/>
    <s v="КЛУБ МАГЕЛАН - ООД"/>
    <x v="6"/>
    <n v="2"/>
    <n v="0"/>
    <n v="1780.0008829999999"/>
    <n v="356.00017659999997"/>
    <s v="Romania"/>
    <s v="30 Apr 2026 14:00"/>
    <s v="30 Apr 2026"/>
    <s v="Apr"/>
    <n v="0"/>
    <n v="0"/>
    <n v="5"/>
    <n v="0"/>
    <n v="0"/>
    <n v="5"/>
    <n v="0"/>
    <s v="30.04.2025"/>
    <x v="27"/>
    <s v="20.07.2026"/>
    <n v="30"/>
    <x v="0"/>
  </r>
  <r>
    <s v="TO"/>
    <n v="0"/>
    <n v="0"/>
    <n v="5"/>
    <n v="11262"/>
    <s v="54742"/>
    <s v="20 Jul 2026"/>
    <s v="20"/>
    <s v="Jul"/>
    <s v="25 Jul 2026"/>
    <s v="25"/>
    <s v="Jul"/>
    <n v="5"/>
    <n v="5"/>
    <n v="0"/>
    <n v="0"/>
    <s v="КЛУБ МАГЕЛАН - ООД"/>
    <x v="6"/>
    <n v="1"/>
    <n v="2"/>
    <n v="1780.0008829999999"/>
    <n v="356.00017659999997"/>
    <s v="Romania"/>
    <s v="30 Apr 2026 14:00"/>
    <s v="30 Apr 2026"/>
    <s v="Apr"/>
    <n v="0"/>
    <n v="0"/>
    <n v="5"/>
    <n v="0"/>
    <n v="0"/>
    <n v="5"/>
    <n v="0"/>
    <s v="30.04.2025"/>
    <x v="27"/>
    <s v="20.07.2026"/>
    <n v="30"/>
    <x v="0"/>
  </r>
  <r>
    <s v="TO"/>
    <n v="0"/>
    <n v="6"/>
    <n v="0"/>
    <n v="11260"/>
    <s v="63699"/>
    <s v="05 Jul 2026"/>
    <s v="05"/>
    <s v="Jul"/>
    <s v="11 Jul 2026"/>
    <s v="11"/>
    <s v="Jul"/>
    <n v="6"/>
    <n v="6"/>
    <n v="0"/>
    <n v="0"/>
    <s v="КЛУБ МАГЕЛАН - ООД"/>
    <x v="3"/>
    <n v="3"/>
    <n v="0"/>
    <n v="2767.2256337999997"/>
    <n v="461.20427229999996"/>
    <s v="Romania"/>
    <s v="30 Apr 2026 13:32"/>
    <s v="30 Apr 2026"/>
    <s v="Apr"/>
    <n v="0"/>
    <n v="0"/>
    <n v="6"/>
    <n v="0"/>
    <n v="0"/>
    <n v="6"/>
    <n v="0"/>
    <s v="30.04.2025"/>
    <x v="27"/>
    <s v="05.07.2026"/>
    <n v="28"/>
    <x v="0"/>
  </r>
  <r>
    <s v="TO"/>
    <n v="0"/>
    <n v="1"/>
    <n v="0"/>
    <n v="11251"/>
    <s v="1260042.202413"/>
    <s v="03 Jul 2026"/>
    <s v="03"/>
    <s v="Jul"/>
    <s v="04 Jul 2026"/>
    <s v="04"/>
    <s v="Jul"/>
    <n v="1"/>
    <n v="1"/>
    <n v="0"/>
    <n v="0"/>
    <s v="СЛР-ХОЛИДЕЙ-СЪРВИС ЕООД"/>
    <x v="6"/>
    <n v="2"/>
    <n v="0"/>
    <n v="0"/>
    <n v="0"/>
    <s v="Romania"/>
    <s v="29 Apr 2026 22:07"/>
    <s v="29 Apr 2026"/>
    <s v="Apr"/>
    <n v="0"/>
    <n v="0"/>
    <n v="1"/>
    <n v="0"/>
    <n v="0"/>
    <n v="1"/>
    <n v="0"/>
    <s v="29.04.2025"/>
    <x v="27"/>
    <s v="03.07.2026"/>
    <n v="27"/>
    <x v="1"/>
  </r>
  <r>
    <s v="TO"/>
    <n v="0"/>
    <n v="0"/>
    <n v="5"/>
    <n v="11263"/>
    <s v="2338675"/>
    <s v="20 Jul 2026"/>
    <s v="20"/>
    <s v="Jul"/>
    <s v="25 Jul 2026"/>
    <s v="25"/>
    <s v="Jul"/>
    <n v="5"/>
    <n v="5"/>
    <n v="0"/>
    <n v="0"/>
    <s v="ТУРИСТИЧЕСКА АГЕНЦИЯ СОЛВЕКС - ЕООД"/>
    <x v="0"/>
    <n v="3"/>
    <n v="1"/>
    <n v="2713.0295845000001"/>
    <n v="542.60591690000001"/>
    <s v="Romania"/>
    <s v="30 Apr 2026 15:14"/>
    <s v="30 Apr 2026"/>
    <s v="Apr"/>
    <n v="0"/>
    <n v="0"/>
    <n v="5"/>
    <n v="0"/>
    <n v="0"/>
    <n v="5"/>
    <n v="0"/>
    <s v="30.04.2025"/>
    <x v="27"/>
    <s v="20.07.2026"/>
    <n v="30"/>
    <x v="0"/>
  </r>
  <r>
    <s v="INDIVIDUAL"/>
    <n v="0"/>
    <n v="5"/>
    <n v="0"/>
    <n v="11265"/>
    <s v="30042026"/>
    <s v="24 Jun 2026"/>
    <s v="24"/>
    <s v="Jun"/>
    <s v="29 Jun 2026"/>
    <s v="29"/>
    <s v="Jun"/>
    <n v="5"/>
    <n v="5"/>
    <n v="0"/>
    <n v="0"/>
    <s v="INDIVIDUAL"/>
    <x v="4"/>
    <n v="3"/>
    <n v="0"/>
    <n v="2569.5838087155958"/>
    <n v="513.91676174311931"/>
    <m/>
    <s v="30 Apr 2026 15:36"/>
    <s v="30 Apr 2026"/>
    <s v="Apr"/>
    <n v="0"/>
    <n v="5"/>
    <n v="0"/>
    <n v="0"/>
    <n v="0"/>
    <n v="5"/>
    <n v="0"/>
    <s v="30.04.2025"/>
    <x v="27"/>
    <s v="24.06.2026"/>
    <n v="26"/>
    <x v="0"/>
  </r>
  <r>
    <s v="BOOKING"/>
    <n v="0"/>
    <n v="0"/>
    <n v="3"/>
    <n v="10945"/>
    <s v="5969775077"/>
    <s v="21 Aug 2026"/>
    <s v="21"/>
    <s v="Aug"/>
    <s v="24 Aug 2026"/>
    <s v="24"/>
    <s v="Aug"/>
    <n v="3"/>
    <n v="3"/>
    <n v="0"/>
    <n v="0"/>
    <s v="BOOKING"/>
    <x v="4"/>
    <n v="1"/>
    <n v="0"/>
    <n v="1627.8247486238531"/>
    <n v="542.60824954128429"/>
    <m/>
    <s v="16 Apr 2026 17:42"/>
    <s v="16 Apr 2026"/>
    <s v="Apr"/>
    <n v="0"/>
    <n v="0"/>
    <n v="0"/>
    <n v="3"/>
    <n v="0"/>
    <n v="3"/>
    <n v="0"/>
    <s v="16.04.2025"/>
    <x v="28"/>
    <s v="21.08.2026"/>
    <n v="34"/>
    <x v="0"/>
  </r>
  <r>
    <s v="BOOKING"/>
    <n v="0"/>
    <n v="0"/>
    <n v="3"/>
    <n v="10943"/>
    <s v="5969775077"/>
    <s v="21 Aug 2026"/>
    <s v="21"/>
    <s v="Aug"/>
    <s v="24 Aug 2026"/>
    <s v="24"/>
    <s v="Aug"/>
    <n v="3"/>
    <n v="3"/>
    <n v="0"/>
    <n v="0"/>
    <s v="BOOKING"/>
    <x v="4"/>
    <n v="1"/>
    <n v="0"/>
    <n v="1627.8247486238531"/>
    <n v="542.60824954128429"/>
    <s v="Netherlands"/>
    <s v="16 Apr 2026 17:42"/>
    <s v="16 Apr 2026"/>
    <s v="Apr"/>
    <n v="0"/>
    <n v="0"/>
    <n v="0"/>
    <n v="3"/>
    <n v="0"/>
    <n v="3"/>
    <n v="0"/>
    <s v="16.04.2025"/>
    <x v="28"/>
    <s v="21.08.2026"/>
    <n v="34"/>
    <x v="0"/>
  </r>
  <r>
    <s v="BOOKING"/>
    <n v="0"/>
    <n v="0"/>
    <n v="3"/>
    <n v="10944"/>
    <s v="5969775077"/>
    <s v="21 Aug 2026"/>
    <s v="21"/>
    <s v="Aug"/>
    <s v="24 Aug 2026"/>
    <s v="24"/>
    <s v="Aug"/>
    <n v="3"/>
    <n v="3"/>
    <n v="0"/>
    <n v="0"/>
    <s v="BOOKING"/>
    <x v="4"/>
    <n v="2"/>
    <n v="0"/>
    <n v="1627.8247486238531"/>
    <n v="542.60824954128429"/>
    <m/>
    <s v="16 Apr 2026 17:42"/>
    <s v="16 Apr 2026"/>
    <s v="Apr"/>
    <n v="0"/>
    <n v="0"/>
    <n v="0"/>
    <n v="3"/>
    <n v="0"/>
    <n v="3"/>
    <n v="0"/>
    <s v="16.04.2025"/>
    <x v="28"/>
    <s v="21.08.2026"/>
    <n v="34"/>
    <x v="0"/>
  </r>
  <r>
    <s v="TO"/>
    <n v="0"/>
    <n v="0"/>
    <n v="3"/>
    <n v="10920"/>
    <s v="1255737.200528"/>
    <s v="18 Jul 2026"/>
    <s v="18"/>
    <s v="Jul"/>
    <s v="21 Jul 2026"/>
    <s v="21"/>
    <s v="Jul"/>
    <n v="3"/>
    <n v="3"/>
    <n v="0"/>
    <n v="0"/>
    <s v="СЛР-ХОЛИДЕЙ-СЪРВИС ЕООД"/>
    <x v="4"/>
    <n v="2"/>
    <n v="2"/>
    <n v="1709.0824872000001"/>
    <n v="569.69416239999998"/>
    <s v="Romania"/>
    <s v="13 Apr 2026 22:13"/>
    <s v="13 Apr 2026"/>
    <s v="Apr"/>
    <n v="0"/>
    <n v="0"/>
    <n v="3"/>
    <n v="0"/>
    <n v="0"/>
    <n v="3"/>
    <n v="0"/>
    <s v="13.04.2025"/>
    <x v="28"/>
    <s v="18.07.2026"/>
    <n v="29"/>
    <x v="0"/>
  </r>
  <r>
    <s v="BOOKING"/>
    <n v="0"/>
    <n v="0"/>
    <n v="4"/>
    <n v="11028"/>
    <s v="5387700311"/>
    <s v="16 Aug 2026"/>
    <s v="16"/>
    <s v="Aug"/>
    <s v="20 Aug 2026"/>
    <s v="20"/>
    <s v="Aug"/>
    <n v="4"/>
    <n v="4"/>
    <n v="0"/>
    <n v="0"/>
    <s v="BOOKING"/>
    <x v="0"/>
    <n v="2"/>
    <n v="2"/>
    <n v="2688.8535519266052"/>
    <n v="672.21338798165129"/>
    <s v="United Kingdom"/>
    <s v="23 Apr 2026 14:04"/>
    <s v="23 Apr 2026"/>
    <s v="Apr"/>
    <n v="0"/>
    <n v="0"/>
    <n v="0"/>
    <n v="4"/>
    <n v="0"/>
    <n v="4"/>
    <n v="0"/>
    <s v="23.04.2025"/>
    <x v="26"/>
    <s v="16.08.2026"/>
    <n v="34"/>
    <x v="1"/>
  </r>
  <r>
    <s v="BOOKING"/>
    <n v="0"/>
    <n v="0"/>
    <n v="4"/>
    <n v="11029"/>
    <s v="6301481817"/>
    <s v="16 Aug 2026"/>
    <s v="16"/>
    <s v="Aug"/>
    <s v="20 Aug 2026"/>
    <s v="20"/>
    <s v="Aug"/>
    <n v="4"/>
    <n v="4"/>
    <n v="0"/>
    <n v="0"/>
    <s v="BOOKING"/>
    <x v="0"/>
    <n v="2"/>
    <n v="2"/>
    <n v="2688.8535519266052"/>
    <n v="672.21338798165129"/>
    <s v="Romania"/>
    <s v="23 Apr 2026 14:04"/>
    <s v="23 Apr 2026"/>
    <s v="Apr"/>
    <n v="0"/>
    <n v="0"/>
    <n v="0"/>
    <n v="4"/>
    <n v="0"/>
    <n v="4"/>
    <n v="0"/>
    <s v="23.04.2025"/>
    <x v="26"/>
    <s v="16.08.2026"/>
    <n v="34"/>
    <x v="0"/>
  </r>
  <r>
    <s v="TO"/>
    <n v="0"/>
    <n v="5"/>
    <n v="0"/>
    <n v="11030"/>
    <s v="NT324381"/>
    <s v="06 Jul 2026"/>
    <s v="06"/>
    <s v="Jul"/>
    <s v="11 Jul 2026"/>
    <s v="11"/>
    <s v="Jul"/>
    <n v="5"/>
    <n v="5"/>
    <n v="0"/>
    <n v="0"/>
    <s v="НОВОТОН - ЕООД"/>
    <x v="4"/>
    <n v="3"/>
    <n v="0"/>
    <n v="1886.2415685999999"/>
    <n v="377.24831372"/>
    <s v="Romania"/>
    <s v="23 Apr 2026 15:07"/>
    <s v="23 Apr 2026"/>
    <s v="Apr"/>
    <n v="0"/>
    <n v="0"/>
    <n v="5"/>
    <n v="0"/>
    <n v="0"/>
    <n v="5"/>
    <n v="0"/>
    <s v="23.04.2025"/>
    <x v="26"/>
    <s v="06.07.2026"/>
    <n v="28"/>
    <x v="0"/>
  </r>
  <r>
    <s v="INDIVIDUAL"/>
    <n v="0"/>
    <n v="0"/>
    <n v="7"/>
    <n v="11031"/>
    <s v="23042026"/>
    <s v="15 Jul 2026"/>
    <s v="15"/>
    <s v="Jul"/>
    <s v="22 Jul 2026"/>
    <s v="22"/>
    <s v="Jul"/>
    <n v="7"/>
    <n v="7"/>
    <n v="0"/>
    <n v="0"/>
    <s v="INDIVIDUAL"/>
    <x v="7"/>
    <n v="5"/>
    <n v="0"/>
    <n v="6945.3855941284392"/>
    <n v="992.1979420183485"/>
    <m/>
    <s v="23 Apr 2026 15:15"/>
    <s v="23 Apr 2026"/>
    <s v="Apr"/>
    <n v="0"/>
    <n v="0"/>
    <n v="7"/>
    <n v="0"/>
    <n v="0"/>
    <n v="7"/>
    <n v="0"/>
    <s v="23.04.2025"/>
    <x v="26"/>
    <s v="15.07.2026"/>
    <n v="29"/>
    <x v="0"/>
  </r>
  <r>
    <s v="TO"/>
    <n v="0"/>
    <n v="5"/>
    <n v="0"/>
    <n v="11033"/>
    <s v="1258399.201688"/>
    <s v="28 Jun 2026"/>
    <s v="28"/>
    <s v="Jun"/>
    <s v="03 Jul 2026"/>
    <s v="03"/>
    <s v="Jul"/>
    <n v="5"/>
    <n v="-25"/>
    <n v="3"/>
    <n v="2"/>
    <s v="СЛР-ХОЛИДЕЙ-СЪРВИС ЕООД"/>
    <x v="4"/>
    <n v="2"/>
    <n v="2"/>
    <n v="2063.40065"/>
    <n v="412.68013000000002"/>
    <s v="Romania"/>
    <s v="23 Apr 2026 18:03"/>
    <s v="23 Apr 2026"/>
    <s v="Apr"/>
    <n v="0"/>
    <n v="3"/>
    <n v="2"/>
    <n v="0"/>
    <n v="0"/>
    <n v="5"/>
    <n v="0"/>
    <s v="23.04.2025"/>
    <x v="26"/>
    <s v="28.06.2026"/>
    <n v="27"/>
    <x v="0"/>
  </r>
  <r>
    <s v="TOPOLA SKIES"/>
    <n v="0"/>
    <n v="5"/>
    <n v="3"/>
    <n v="11036"/>
    <s v="526928"/>
    <s v="22 Aug 2026"/>
    <s v="22"/>
    <s v="Aug"/>
    <s v="30 Aug 2026"/>
    <s v="30"/>
    <s v="Aug"/>
    <n v="8"/>
    <n v="8"/>
    <n v="0"/>
    <n v="0"/>
    <s v="TOPOLA SKIES"/>
    <x v="4"/>
    <n v="3"/>
    <n v="1"/>
    <n v="4391.2510480733945"/>
    <n v="548.90638100917431"/>
    <m/>
    <s v="23 Apr 2026 22:33"/>
    <s v="23 Apr 2026"/>
    <s v="Apr"/>
    <n v="0"/>
    <n v="0"/>
    <n v="0"/>
    <n v="8"/>
    <n v="0"/>
    <n v="8"/>
    <n v="0"/>
    <s v="23.04.2025"/>
    <x v="26"/>
    <s v="22.08.2026"/>
    <n v="34"/>
    <x v="0"/>
  </r>
  <r>
    <s v="BOOKING"/>
    <n v="0"/>
    <n v="4"/>
    <n v="0"/>
    <n v="11037"/>
    <s v="6151461655"/>
    <s v="20 Jun 2026"/>
    <s v="20"/>
    <s v="Jun"/>
    <s v="24 Jun 2026"/>
    <s v="24"/>
    <s v="Jun"/>
    <n v="4"/>
    <n v="4"/>
    <n v="0"/>
    <n v="0"/>
    <s v="BOOKING"/>
    <x v="3"/>
    <n v="3"/>
    <n v="1"/>
    <n v="1914.9908341284402"/>
    <n v="478.74770853211004"/>
    <m/>
    <s v="24 Apr 2026 08:18"/>
    <s v="24 Apr 2026"/>
    <s v="Apr"/>
    <n v="0"/>
    <n v="4"/>
    <n v="0"/>
    <n v="0"/>
    <n v="0"/>
    <n v="4"/>
    <n v="0"/>
    <s v="24.04.2025"/>
    <x v="26"/>
    <s v="20.06.2026"/>
    <n v="25"/>
    <x v="0"/>
  </r>
  <r>
    <s v="BOOKING"/>
    <n v="0"/>
    <n v="4"/>
    <n v="0"/>
    <n v="11038"/>
    <s v="6151461655"/>
    <s v="20 Jun 2026"/>
    <s v="20"/>
    <s v="Jun"/>
    <s v="24 Jun 2026"/>
    <s v="24"/>
    <s v="Jun"/>
    <n v="4"/>
    <n v="4"/>
    <n v="0"/>
    <n v="0"/>
    <s v="BOOKING"/>
    <x v="0"/>
    <n v="3"/>
    <n v="1"/>
    <n v="2150.4799434862384"/>
    <n v="537.61998587155961"/>
    <s v="Romania"/>
    <s v="24 Apr 2026 08:18"/>
    <s v="24 Apr 2026"/>
    <s v="Apr"/>
    <n v="0"/>
    <n v="4"/>
    <n v="0"/>
    <n v="0"/>
    <n v="0"/>
    <n v="4"/>
    <n v="0"/>
    <s v="24.04.2025"/>
    <x v="26"/>
    <s v="20.06.2026"/>
    <n v="25"/>
    <x v="0"/>
  </r>
  <r>
    <s v="TO"/>
    <n v="0"/>
    <n v="5"/>
    <n v="0"/>
    <n v="11039"/>
    <s v="NT324414"/>
    <s v="06 Jul 2026"/>
    <s v="06"/>
    <s v="Jul"/>
    <s v="11 Jul 2026"/>
    <s v="11"/>
    <s v="Jul"/>
    <n v="5"/>
    <n v="5"/>
    <n v="0"/>
    <n v="0"/>
    <s v="НОВОТОН - ЕООД"/>
    <x v="4"/>
    <n v="2"/>
    <n v="1"/>
    <n v="1397.244952"/>
    <n v="279.44899040000001"/>
    <s v="Romania"/>
    <s v="24 Apr 2026 09:36"/>
    <s v="24 Apr 2026"/>
    <s v="Apr"/>
    <n v="0"/>
    <n v="0"/>
    <n v="5"/>
    <n v="0"/>
    <n v="0"/>
    <n v="5"/>
    <n v="0"/>
    <s v="24.04.2025"/>
    <x v="26"/>
    <s v="06.07.2026"/>
    <n v="28"/>
    <x v="0"/>
  </r>
  <r>
    <s v="ITAKA"/>
    <n v="0"/>
    <n v="0"/>
    <n v="7"/>
    <n v="11054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  <s v="21.07.2026"/>
    <n v="30"/>
    <x v="0"/>
  </r>
  <r>
    <s v="ITAKA"/>
    <n v="0"/>
    <n v="0"/>
    <n v="7"/>
    <n v="11051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</r>
  <r>
    <s v="ITAKA"/>
    <n v="0"/>
    <n v="4"/>
    <n v="3"/>
    <n v="11077"/>
    <s v="13956069"/>
    <s v="07 Jul 2026"/>
    <s v="07"/>
    <s v="Jul"/>
    <s v="14 Jul 2026"/>
    <s v="14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12:17"/>
    <s v="16 Apr 2026"/>
    <s v="Apr"/>
    <n v="0"/>
    <n v="0"/>
    <n v="7"/>
    <n v="0"/>
    <n v="0"/>
    <n v="7"/>
    <n v="0"/>
    <s v="24.04.2025"/>
    <x v="26"/>
    <s v="07.07.2026"/>
    <n v="28"/>
    <x v="0"/>
  </r>
  <r>
    <s v="ITAKA"/>
    <n v="0"/>
    <n v="4"/>
    <n v="3"/>
    <n v="11075"/>
    <s v="13956069"/>
    <s v="07 Jul 2026"/>
    <s v="07"/>
    <s v="Jul"/>
    <s v="14 Jul 2026"/>
    <s v="14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12:17"/>
    <s v="16 Apr 2026"/>
    <s v="Apr"/>
    <n v="0"/>
    <n v="0"/>
    <n v="7"/>
    <n v="0"/>
    <n v="0"/>
    <n v="7"/>
    <n v="0"/>
    <s v="24.04.2025"/>
    <x v="26"/>
    <s v="07.07.2026"/>
    <n v="28"/>
    <x v="0"/>
  </r>
  <r>
    <s v="TO"/>
    <n v="0"/>
    <n v="5"/>
    <n v="0"/>
    <n v="11079"/>
    <s v="NT324449"/>
    <s v="27 Aug 2026"/>
    <s v="27"/>
    <s v="Aug"/>
    <s v="01 Sep 2026"/>
    <s v="01"/>
    <s v="Sep"/>
    <n v="5"/>
    <n v="-26"/>
    <n v="4"/>
    <n v="0"/>
    <s v="НОВОТОН - ЕООД"/>
    <x v="6"/>
    <n v="3"/>
    <n v="0"/>
    <n v="2116.1493851"/>
    <n v="423.22987702"/>
    <s v="Romania"/>
    <s v="24 Apr 2026 12:20"/>
    <s v="24 Apr 2026"/>
    <s v="Apr"/>
    <n v="0"/>
    <n v="0"/>
    <n v="0"/>
    <n v="4"/>
    <n v="0"/>
    <n v="4"/>
    <n v="-1"/>
    <s v="24.04.2025"/>
    <x v="26"/>
    <s v="27.08.2026"/>
    <n v="35"/>
    <x v="0"/>
  </r>
  <r>
    <s v="INDIVIDUAL"/>
    <n v="0"/>
    <n v="5"/>
    <n v="0"/>
    <n v="11264"/>
    <s v="30042026"/>
    <s v="24 Jun 2026"/>
    <s v="24"/>
    <s v="Jun"/>
    <s v="29 Jun 2026"/>
    <s v="29"/>
    <s v="Jun"/>
    <n v="5"/>
    <n v="5"/>
    <n v="0"/>
    <n v="0"/>
    <s v="INDIVIDUAL"/>
    <x v="4"/>
    <n v="2"/>
    <n v="1"/>
    <n v="1903.4352880733943"/>
    <n v="380.68705761467885"/>
    <m/>
    <s v="30 Apr 2026 15:33"/>
    <s v="30 Apr 2026"/>
    <s v="Apr"/>
    <n v="0"/>
    <n v="5"/>
    <n v="0"/>
    <n v="0"/>
    <n v="0"/>
    <n v="5"/>
    <n v="0"/>
    <s v="30.04.2025"/>
    <x v="27"/>
    <s v="24.06.2026"/>
    <n v="26"/>
    <x v="0"/>
  </r>
  <r>
    <s v="TO"/>
    <n v="0"/>
    <n v="0"/>
    <n v="6"/>
    <n v="11266"/>
    <s v="1260227.202526"/>
    <s v="11 Jul 2026"/>
    <s v="11"/>
    <s v="Jul"/>
    <s v="17 Jul 2026"/>
    <s v="17"/>
    <s v="Jul"/>
    <n v="6"/>
    <n v="6"/>
    <n v="0"/>
    <n v="0"/>
    <s v="СЛР-ХОЛИДЕЙ-СЪРВИС ЕООД"/>
    <x v="6"/>
    <n v="2"/>
    <n v="2"/>
    <n v="2669.9426495999996"/>
    <n v="444.99044159999994"/>
    <s v="Romania"/>
    <s v="30 Apr 2026 16:13"/>
    <s v="30 Apr 2026"/>
    <s v="Apr"/>
    <n v="0"/>
    <n v="0"/>
    <n v="6"/>
    <n v="0"/>
    <n v="0"/>
    <n v="6"/>
    <n v="0"/>
    <s v="30.04.2025"/>
    <x v="27"/>
    <s v="11.07.2026"/>
    <n v="28"/>
    <x v="0"/>
  </r>
  <r>
    <s v="INDIVIDUAL"/>
    <n v="0"/>
    <n v="5"/>
    <n v="1"/>
    <n v="10948"/>
    <s v="17042026"/>
    <s v="24 Aug 2026"/>
    <s v="24"/>
    <s v="Aug"/>
    <s v="30 Aug 2026"/>
    <s v="30"/>
    <s v="Aug"/>
    <n v="6"/>
    <n v="6"/>
    <n v="0"/>
    <n v="0"/>
    <s v="INDIVIDUAL"/>
    <x v="4"/>
    <n v="2"/>
    <n v="2"/>
    <n v="3327.9972638532108"/>
    <n v="554.6662106422018"/>
    <m/>
    <s v="17 Apr 2026 12:38"/>
    <s v="17 Apr 2026"/>
    <s v="Apr"/>
    <n v="0"/>
    <n v="0"/>
    <n v="0"/>
    <n v="6"/>
    <n v="0"/>
    <n v="6"/>
    <n v="0"/>
    <s v="17.04.2025"/>
    <x v="28"/>
    <s v="24.08.2026"/>
    <n v="35"/>
    <x v="0"/>
  </r>
  <r>
    <s v="BOOKING"/>
    <n v="0"/>
    <n v="6"/>
    <n v="0"/>
    <n v="10954"/>
    <s v="6385183127"/>
    <s v="29 Aug 2026"/>
    <s v="29"/>
    <s v="Aug"/>
    <s v="04 Sep 2026"/>
    <s v="04"/>
    <s v="Sep"/>
    <n v="6"/>
    <n v="-25"/>
    <n v="2"/>
    <n v="3"/>
    <s v="BOOKING"/>
    <x v="0"/>
    <n v="2"/>
    <n v="1"/>
    <n v="2584.171788440367"/>
    <n v="430.6952980733945"/>
    <s v="Romania"/>
    <s v="17 Apr 2026 13:38"/>
    <s v="17 Apr 2026"/>
    <s v="Apr"/>
    <n v="0"/>
    <n v="0"/>
    <n v="0"/>
    <n v="2"/>
    <n v="3"/>
    <n v="5"/>
    <n v="-1"/>
    <s v="17.04.2025"/>
    <x v="28"/>
    <s v="29.08.2026"/>
    <n v="35"/>
    <x v="0"/>
  </r>
  <r>
    <s v="TO"/>
    <n v="0"/>
    <n v="5"/>
    <n v="0"/>
    <n v="10955"/>
    <s v="63367"/>
    <s v="01 Sep 2026"/>
    <s v="01"/>
    <s v="Sep"/>
    <s v="06 Sep 2026"/>
    <s v="06"/>
    <s v="Sep"/>
    <n v="5"/>
    <n v="5"/>
    <n v="0"/>
    <n v="0"/>
    <s v="КЛУБ МАГЕЛАН - ООД"/>
    <x v="4"/>
    <n v="3"/>
    <n v="1"/>
    <n v="1957.2968725000001"/>
    <n v="391.45937450000002"/>
    <s v="Romania"/>
    <s v="17 Apr 2026 15:21"/>
    <s v="17 Apr 2026"/>
    <s v="Apr"/>
    <n v="0"/>
    <n v="0"/>
    <n v="0"/>
    <n v="0"/>
    <n v="5"/>
    <n v="5"/>
    <n v="0"/>
    <s v="17.04.2025"/>
    <x v="28"/>
    <s v="01.09.2026"/>
    <n v="36"/>
    <x v="0"/>
  </r>
  <r>
    <s v="BOOKING"/>
    <n v="2"/>
    <n v="1"/>
    <n v="0"/>
    <n v="11080"/>
    <s v="6493389484"/>
    <s v="29 May 2026"/>
    <s v="29"/>
    <s v="May"/>
    <s v="01 Jun 2026"/>
    <s v="01"/>
    <s v="Jun"/>
    <n v="3"/>
    <n v="-28"/>
    <n v="2"/>
    <n v="0"/>
    <s v="BOOKING"/>
    <x v="7"/>
    <n v="3"/>
    <n v="1"/>
    <n v="1425.80007"/>
    <n v="475.26668999999998"/>
    <s v="Romania"/>
    <s v="24 Apr 2026 15:04"/>
    <s v="24 Apr 2026"/>
    <s v="Apr"/>
    <n v="2"/>
    <n v="0"/>
    <n v="0"/>
    <n v="0"/>
    <n v="0"/>
    <n v="2"/>
    <n v="-1"/>
    <s v="24.04.2025"/>
    <x v="26"/>
    <s v="29.05.2026"/>
    <n v="22"/>
    <x v="0"/>
  </r>
  <r>
    <s v="TO"/>
    <n v="2"/>
    <n v="0"/>
    <n v="0"/>
    <n v="11081"/>
    <s v="1258667.201777"/>
    <s v="05 Jun 2026"/>
    <s v="05"/>
    <s v="Jun"/>
    <s v="07 Jun 2026"/>
    <s v="07"/>
    <s v="Jun"/>
    <n v="2"/>
    <n v="2"/>
    <n v="0"/>
    <n v="0"/>
    <s v="СЛР-ХОЛИДЕЙ-СЪРВИС ЕООД"/>
    <x v="6"/>
    <n v="2"/>
    <n v="1"/>
    <n v="502.41361039999998"/>
    <n v="251.20680519999999"/>
    <s v="Romania"/>
    <s v="24 Apr 2026 15:42"/>
    <s v="24 Apr 2026"/>
    <s v="Apr"/>
    <n v="0"/>
    <n v="2"/>
    <n v="0"/>
    <n v="0"/>
    <n v="0"/>
    <n v="2"/>
    <n v="0"/>
    <s v="24.04.2025"/>
    <x v="26"/>
    <s v="05.06.2026"/>
    <n v="23"/>
    <x v="0"/>
  </r>
  <r>
    <s v="TO"/>
    <n v="0"/>
    <n v="0"/>
    <n v="7"/>
    <n v="11267"/>
    <s v="1260376.202552"/>
    <s v="11 Jul 2026"/>
    <s v="11"/>
    <s v="Jul"/>
    <s v="18 Jul 2026"/>
    <s v="18"/>
    <s v="Jul"/>
    <n v="7"/>
    <n v="7"/>
    <n v="0"/>
    <n v="0"/>
    <s v="СЛР-ХОЛИДЕЙ-СЪРВИС ЕООД"/>
    <x v="3"/>
    <n v="1"/>
    <n v="1"/>
    <n v="1786.5137968999998"/>
    <n v="255.21625669999997"/>
    <s v="Romania"/>
    <s v="30 Apr 2026 18:48"/>
    <s v="30 Apr 2026"/>
    <s v="Apr"/>
    <n v="0"/>
    <n v="0"/>
    <n v="7"/>
    <n v="0"/>
    <n v="0"/>
    <n v="7"/>
    <n v="0"/>
    <s v="30.04.2025"/>
    <x v="27"/>
    <s v="11.07.2026"/>
    <n v="28"/>
    <x v="0"/>
  </r>
  <r>
    <s v="TO"/>
    <n v="0"/>
    <n v="0"/>
    <n v="5"/>
    <n v="11270"/>
    <s v="63720"/>
    <s v="13 Jul 2026"/>
    <s v="13"/>
    <s v="Jul"/>
    <s v="18 Jul 2026"/>
    <s v="18"/>
    <s v="Jul"/>
    <n v="5"/>
    <n v="5"/>
    <n v="0"/>
    <n v="0"/>
    <s v="КЛУБ МАГЕЛАН - ООД"/>
    <x v="6"/>
    <n v="1"/>
    <n v="0"/>
    <n v="1245.9615014999999"/>
    <n v="249.1923003"/>
    <s v="Romania"/>
    <s v="30 Apr 2026 19:09"/>
    <s v="30 Apr 2026"/>
    <s v="Apr"/>
    <n v="0"/>
    <n v="0"/>
    <n v="5"/>
    <n v="0"/>
    <n v="0"/>
    <n v="5"/>
    <n v="0"/>
    <s v="30.04.2025"/>
    <x v="27"/>
    <s v="13.07.2026"/>
    <n v="29"/>
    <x v="0"/>
  </r>
  <r>
    <s v="TO"/>
    <n v="0"/>
    <n v="0"/>
    <n v="5"/>
    <n v="11268"/>
    <s v="63718"/>
    <s v="13 Jul 2026"/>
    <s v="13"/>
    <s v="Jul"/>
    <s v="18 Jul 2026"/>
    <s v="18"/>
    <s v="Jul"/>
    <n v="5"/>
    <n v="5"/>
    <n v="0"/>
    <n v="0"/>
    <s v="КЛУБ МАГЕЛАН - ООД"/>
    <x v="4"/>
    <n v="3"/>
    <n v="1"/>
    <n v="2461.1186804999998"/>
    <n v="492.22373609999994"/>
    <s v="Romania"/>
    <s v="30 Apr 2026 19:08"/>
    <s v="30 Apr 2026"/>
    <s v="Apr"/>
    <n v="0"/>
    <n v="0"/>
    <n v="5"/>
    <n v="0"/>
    <n v="0"/>
    <n v="5"/>
    <n v="0"/>
    <s v="30.04.2025"/>
    <x v="27"/>
    <s v="13.07.2026"/>
    <n v="29"/>
    <x v="0"/>
  </r>
  <r>
    <s v="TO"/>
    <n v="0"/>
    <n v="0"/>
    <n v="5"/>
    <n v="11269"/>
    <s v="63719"/>
    <s v="13 Jul 2026"/>
    <s v="13"/>
    <s v="Jul"/>
    <s v="18 Jul 2026"/>
    <s v="18"/>
    <s v="Jul"/>
    <n v="5"/>
    <n v="5"/>
    <n v="0"/>
    <n v="0"/>
    <s v="КЛУБ МАГЕЛАН - ООД"/>
    <x v="4"/>
    <n v="3"/>
    <n v="0"/>
    <n v="2461.1186804999998"/>
    <n v="492.22373609999994"/>
    <s v="Romania"/>
    <s v="30 Apr 2026 19:09"/>
    <s v="30 Apr 2026"/>
    <s v="Apr"/>
    <n v="0"/>
    <n v="0"/>
    <n v="5"/>
    <n v="0"/>
    <n v="0"/>
    <n v="5"/>
    <n v="0"/>
    <s v="30.04.2025"/>
    <x v="27"/>
    <s v="13.07.2026"/>
    <n v="29"/>
    <x v="0"/>
  </r>
  <r>
    <s v="TO"/>
    <n v="0"/>
    <n v="0"/>
    <n v="5"/>
    <n v="11271"/>
    <s v="63721"/>
    <s v="13 Jul 2026"/>
    <s v="13"/>
    <s v="Jul"/>
    <s v="18 Jul 2026"/>
    <s v="18"/>
    <s v="Jul"/>
    <n v="5"/>
    <n v="5"/>
    <n v="0"/>
    <n v="0"/>
    <s v="КЛУБ МАГЕЛАН - ООД"/>
    <x v="6"/>
    <n v="1"/>
    <n v="0"/>
    <n v="1245.9615014999999"/>
    <n v="249.1923003"/>
    <s v="Romania"/>
    <s v="30 Apr 2026 19:18"/>
    <s v="30 Apr 2026"/>
    <s v="Apr"/>
    <n v="0"/>
    <n v="0"/>
    <n v="5"/>
    <n v="0"/>
    <n v="0"/>
    <n v="5"/>
    <n v="0"/>
    <s v="30.04.2025"/>
    <x v="27"/>
    <s v="13.07.2026"/>
    <n v="29"/>
    <x v="0"/>
  </r>
  <r>
    <s v="BOOKING"/>
    <n v="0"/>
    <n v="0"/>
    <n v="4"/>
    <n v="11083"/>
    <s v="6184343538"/>
    <s v="05 Aug 2026"/>
    <s v="05"/>
    <s v="Aug"/>
    <s v="09 Aug 2026"/>
    <s v="09"/>
    <s v="Aug"/>
    <n v="4"/>
    <n v="4"/>
    <n v="0"/>
    <n v="0"/>
    <s v="BOOKING"/>
    <x v="6"/>
    <n v="2"/>
    <n v="2"/>
    <n v="2383.6005247706421"/>
    <n v="595.90013119266052"/>
    <m/>
    <s v="24 Apr 2026 17:41"/>
    <s v="24 Apr 2026"/>
    <s v="Apr"/>
    <n v="0"/>
    <n v="0"/>
    <n v="0"/>
    <n v="4"/>
    <n v="0"/>
    <n v="4"/>
    <n v="0"/>
    <s v="24.04.2025"/>
    <x v="26"/>
    <s v="05.08.2026"/>
    <n v="32"/>
    <x v="0"/>
  </r>
  <r>
    <s v="BOOKING"/>
    <n v="0"/>
    <n v="0"/>
    <n v="4"/>
    <n v="11082"/>
    <s v="6184343538"/>
    <s v="05 Aug 2026"/>
    <s v="05"/>
    <s v="Aug"/>
    <s v="09 Aug 2026"/>
    <s v="09"/>
    <s v="Aug"/>
    <n v="4"/>
    <n v="4"/>
    <n v="0"/>
    <n v="0"/>
    <s v="BOOKING"/>
    <x v="6"/>
    <n v="2"/>
    <n v="2"/>
    <n v="2574.30292146789"/>
    <n v="643.57573036697249"/>
    <s v="Bulgaria"/>
    <s v="24 Apr 2026 17:41"/>
    <s v="24 Apr 2026"/>
    <s v="Apr"/>
    <n v="0"/>
    <n v="0"/>
    <n v="0"/>
    <n v="4"/>
    <n v="0"/>
    <n v="4"/>
    <n v="0"/>
    <s v="24.04.2025"/>
    <x v="26"/>
    <s v="05.08.2026"/>
    <n v="32"/>
    <x v="0"/>
  </r>
  <r>
    <s v="BOOKING"/>
    <n v="0"/>
    <n v="0"/>
    <n v="7"/>
    <n v="11272"/>
    <s v="5510189725"/>
    <s v="30 Jul 2026"/>
    <s v="30"/>
    <s v="Jul"/>
    <s v="06 Aug 2026"/>
    <s v="06"/>
    <s v="Aug"/>
    <n v="7"/>
    <n v="-24"/>
    <n v="1"/>
    <n v="5"/>
    <s v="BOOKING"/>
    <x v="3"/>
    <n v="3"/>
    <n v="0"/>
    <n v="4614.9334038532106"/>
    <n v="659.27620055045873"/>
    <s v="Israel"/>
    <s v="30 Apr 2026 21:52"/>
    <s v="30 Apr 2026"/>
    <s v="Apr"/>
    <n v="0"/>
    <n v="0"/>
    <n v="1"/>
    <n v="5"/>
    <n v="0"/>
    <n v="6"/>
    <n v="-1"/>
    <s v="30.04.2025"/>
    <x v="27"/>
    <s v="30.07.2026"/>
    <n v="31"/>
    <x v="0"/>
  </r>
  <r>
    <s v="TOPOLA SKIES"/>
    <n v="0"/>
    <n v="5"/>
    <n v="0"/>
    <n v="11274"/>
    <s v="533636"/>
    <s v="29 Jun 2026"/>
    <s v="29"/>
    <s v="Jun"/>
    <s v="04 Jul 2026"/>
    <s v="04"/>
    <s v="Jul"/>
    <n v="5"/>
    <n v="-25"/>
    <n v="2"/>
    <n v="3"/>
    <s v="TOPOLA SKIES"/>
    <x v="5"/>
    <n v="2"/>
    <n v="2"/>
    <n v="2844.0280275229356"/>
    <n v="568.80560550458711"/>
    <m/>
    <s v="30 Apr 2026 21:53"/>
    <s v="30 Apr 2026"/>
    <s v="Apr"/>
    <n v="0"/>
    <n v="2"/>
    <n v="3"/>
    <n v="0"/>
    <n v="0"/>
    <n v="5"/>
    <n v="0"/>
    <s v="30.04.2025"/>
    <x v="27"/>
    <s v="29.06.2026"/>
    <n v="27"/>
    <x v="0"/>
  </r>
  <r>
    <s v="BOOKING"/>
    <n v="0"/>
    <n v="0"/>
    <n v="7"/>
    <n v="11273"/>
    <s v="5510189725"/>
    <s v="30 Jul 2026"/>
    <s v="30"/>
    <s v="Jul"/>
    <s v="06 Aug 2026"/>
    <s v="06"/>
    <s v="Aug"/>
    <n v="7"/>
    <n v="-24"/>
    <n v="1"/>
    <n v="5"/>
    <s v="BOOKING"/>
    <x v="0"/>
    <n v="2"/>
    <n v="0"/>
    <n v="3764.3447311926602"/>
    <n v="537.76353302752284"/>
    <m/>
    <s v="30 Apr 2026 21:52"/>
    <s v="30 Apr 2026"/>
    <s v="Apr"/>
    <n v="0"/>
    <n v="0"/>
    <n v="1"/>
    <n v="5"/>
    <n v="0"/>
    <n v="6"/>
    <n v="-1"/>
    <s v="30.04.2025"/>
    <x v="27"/>
    <s v="30.07.2026"/>
    <n v="31"/>
    <x v="0"/>
  </r>
  <r>
    <s v="BOOKING"/>
    <n v="0"/>
    <n v="3"/>
    <n v="1"/>
    <n v="11275"/>
    <s v="6591945924"/>
    <s v="24 Aug 2026"/>
    <s v="24"/>
    <s v="Aug"/>
    <s v="28 Aug 2026"/>
    <s v="28"/>
    <s v="Aug"/>
    <n v="4"/>
    <n v="4"/>
    <n v="0"/>
    <n v="0"/>
    <s v="BOOKING"/>
    <x v="4"/>
    <n v="2"/>
    <n v="1"/>
    <n v="1767.3525842201834"/>
    <n v="441.83814605504585"/>
    <s v="Romania"/>
    <s v="30 Apr 2026 23:16"/>
    <s v="30 Apr 2026"/>
    <s v="Apr"/>
    <n v="0"/>
    <n v="0"/>
    <n v="0"/>
    <n v="4"/>
    <n v="0"/>
    <n v="4"/>
    <n v="0"/>
    <s v="30.04.2025"/>
    <x v="27"/>
    <s v="24.08.2026"/>
    <n v="35"/>
    <x v="0"/>
  </r>
  <r>
    <s v="TO"/>
    <n v="0"/>
    <n v="0"/>
    <n v="10"/>
    <n v="11276"/>
    <s v="1260443.202562"/>
    <s v="10 Aug 2026"/>
    <s v="10"/>
    <s v="Aug"/>
    <s v="20 Aug 2026"/>
    <s v="20"/>
    <s v="Aug"/>
    <n v="10"/>
    <n v="10"/>
    <n v="0"/>
    <n v="0"/>
    <s v="СЛР-ХОЛИДЕЙ-СЪРВИС ЕООД"/>
    <x v="4"/>
    <n v="2"/>
    <n v="2"/>
    <n v="4557.6706490000006"/>
    <n v="455.76706490000004"/>
    <s v="Romania"/>
    <s v="30 Apr 2026 23:47"/>
    <s v="30 Apr 2026"/>
    <s v="Apr"/>
    <n v="0"/>
    <n v="0"/>
    <n v="0"/>
    <n v="10"/>
    <n v="0"/>
    <n v="10"/>
    <n v="0"/>
    <s v="30.04.2025"/>
    <x v="27"/>
    <s v="10.08.2026"/>
    <n v="33"/>
    <x v="0"/>
  </r>
  <r>
    <s v="ITAKA"/>
    <n v="0"/>
    <n v="0"/>
    <n v="7"/>
    <n v="11047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</r>
  <r>
    <s v="ITAKA"/>
    <n v="0"/>
    <n v="4"/>
    <n v="3"/>
    <n v="11068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</r>
  <r>
    <s v="ITAKA"/>
    <n v="0"/>
    <n v="4"/>
    <n v="3"/>
    <n v="11059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  <s v="07.07.2026"/>
    <n v="28"/>
    <x v="0"/>
  </r>
  <r>
    <s v="ITAKA"/>
    <n v="0"/>
    <n v="4"/>
    <n v="3"/>
    <n v="11065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</r>
  <r>
    <s v="ITAKA"/>
    <n v="0"/>
    <n v="4"/>
    <n v="3"/>
    <n v="11060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  <s v="07.07.2026"/>
    <n v="28"/>
    <x v="0"/>
  </r>
  <r>
    <s v="ITAKA"/>
    <n v="0"/>
    <n v="4"/>
    <n v="3"/>
    <n v="11063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</r>
  <r>
    <s v="ITAKA"/>
    <n v="0"/>
    <n v="4"/>
    <n v="3"/>
    <n v="11067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</r>
  <r>
    <s v="ITAKA"/>
    <n v="0"/>
    <n v="4"/>
    <n v="3"/>
    <n v="11070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</r>
  <r>
    <s v="ITAKA"/>
    <n v="0"/>
    <n v="4"/>
    <n v="3"/>
    <n v="11071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</r>
  <r>
    <s v="ITAKA"/>
    <n v="0"/>
    <n v="4"/>
    <n v="3"/>
    <n v="11072"/>
    <s v="13956069"/>
    <s v="07 Jul 2026"/>
    <s v="07"/>
    <s v="Jul"/>
    <s v="14 Jul 2026"/>
    <s v="14"/>
    <s v="Jul"/>
    <n v="7"/>
    <n v="7"/>
    <n v="0"/>
    <n v="0"/>
    <s v="NOWA ITAKA SPOLKA Z OGRANICZONA ODPOWIEDZIALNOSCIA"/>
    <x v="3"/>
    <n v="3"/>
    <n v="0"/>
    <n v="2373.8495459000001"/>
    <n v="339.12136370000002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</r>
  <r>
    <s v="ITAKA"/>
    <n v="0"/>
    <n v="4"/>
    <n v="3"/>
    <n v="11073"/>
    <s v="13956069"/>
    <s v="07 Jul 2026"/>
    <s v="07"/>
    <s v="Jul"/>
    <s v="14 Jul 2026"/>
    <s v="14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</r>
  <r>
    <s v="ITAKA"/>
    <n v="0"/>
    <n v="4"/>
    <n v="3"/>
    <n v="11076"/>
    <s v="13956069"/>
    <s v="07 Jul 2026"/>
    <s v="07"/>
    <s v="Jul"/>
    <s v="14 Jul 2026"/>
    <s v="14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12:17"/>
    <s v="16 Apr 2026"/>
    <s v="Apr"/>
    <n v="0"/>
    <n v="0"/>
    <n v="7"/>
    <n v="0"/>
    <n v="0"/>
    <n v="7"/>
    <n v="0"/>
    <s v="24.04.2025"/>
    <x v="26"/>
    <s v="07.07.2026"/>
    <n v="28"/>
    <x v="0"/>
  </r>
  <r>
    <s v="ITAKA"/>
    <n v="0"/>
    <n v="4"/>
    <n v="3"/>
    <n v="11078"/>
    <s v="13956069"/>
    <s v="07 Jul 2026"/>
    <s v="07"/>
    <s v="Jul"/>
    <s v="14 Jul 2026"/>
    <s v="14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12:17"/>
    <s v="16 Apr 2026"/>
    <s v="Apr"/>
    <n v="0"/>
    <n v="0"/>
    <n v="7"/>
    <n v="0"/>
    <n v="0"/>
    <n v="7"/>
    <n v="0"/>
    <s v="24.04.2025"/>
    <x v="26"/>
    <s v="07.07.2026"/>
    <n v="28"/>
    <x v="0"/>
  </r>
  <r>
    <s v="ITAKA"/>
    <n v="0"/>
    <n v="0"/>
    <n v="7"/>
    <n v="11053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  <s v="21.07.2026"/>
    <n v="30"/>
    <x v="0"/>
  </r>
  <r>
    <s v="ITAKA"/>
    <n v="0"/>
    <n v="0"/>
    <n v="7"/>
    <n v="11085"/>
    <s v="13956045"/>
    <s v="21 Jul 2026"/>
    <s v="21"/>
    <s v="Jul"/>
    <s v="28 Jul 2026"/>
    <s v="28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19:10"/>
    <s v="16 Apr 2026"/>
    <s v="Apr"/>
    <n v="0"/>
    <n v="0"/>
    <n v="7"/>
    <n v="0"/>
    <n v="0"/>
    <n v="7"/>
    <n v="0"/>
    <s v="24.04.2025"/>
    <x v="26"/>
    <s v="21.07.2026"/>
    <n v="30"/>
    <x v="0"/>
  </r>
  <r>
    <s v="ITAKA"/>
    <n v="0"/>
    <n v="0"/>
    <n v="7"/>
    <n v="11045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</r>
  <r>
    <s v="ITAKA"/>
    <n v="0"/>
    <n v="0"/>
    <n v="7"/>
    <n v="11052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  <s v="21.07.2026"/>
    <n v="30"/>
    <x v="0"/>
  </r>
  <r>
    <s v="ITAKA"/>
    <n v="0"/>
    <n v="0"/>
    <n v="7"/>
    <n v="11084"/>
    <s v="13956045"/>
    <s v="21 Jul 2026"/>
    <s v="21"/>
    <s v="Jul"/>
    <s v="28 Jul 2026"/>
    <s v="28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19:10"/>
    <s v="16 Apr 2026"/>
    <s v="Apr"/>
    <n v="0"/>
    <n v="0"/>
    <n v="7"/>
    <n v="0"/>
    <n v="0"/>
    <n v="7"/>
    <n v="0"/>
    <s v="24.04.2025"/>
    <x v="26"/>
    <s v="21.07.2026"/>
    <n v="30"/>
    <x v="0"/>
  </r>
  <r>
    <s v="ITAKA"/>
    <n v="0"/>
    <n v="4"/>
    <n v="3"/>
    <n v="11069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</r>
  <r>
    <s v="ITAKA"/>
    <n v="0"/>
    <n v="4"/>
    <n v="3"/>
    <n v="11061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  <s v="07.07.2026"/>
    <n v="28"/>
    <x v="0"/>
  </r>
  <r>
    <s v="ITAKA"/>
    <n v="0"/>
    <n v="4"/>
    <n v="3"/>
    <n v="11058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  <s v="07.07.2026"/>
    <n v="28"/>
    <x v="0"/>
  </r>
  <r>
    <s v="ITAKA"/>
    <n v="0"/>
    <n v="4"/>
    <n v="3"/>
    <n v="11074"/>
    <s v="13956069"/>
    <s v="07 Jul 2026"/>
    <s v="07"/>
    <s v="Jul"/>
    <s v="14 Jul 2026"/>
    <s v="14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12:17"/>
    <s v="16 Apr 2026"/>
    <s v="Apr"/>
    <n v="0"/>
    <n v="0"/>
    <n v="7"/>
    <n v="0"/>
    <n v="0"/>
    <n v="7"/>
    <n v="0"/>
    <s v="24.04.2025"/>
    <x v="26"/>
    <s v="07.07.2026"/>
    <n v="28"/>
    <x v="0"/>
  </r>
  <r>
    <s v="ITAKA"/>
    <n v="0"/>
    <n v="0"/>
    <n v="7"/>
    <n v="11041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</r>
  <r>
    <s v="ITAKA"/>
    <n v="0"/>
    <n v="0"/>
    <n v="7"/>
    <n v="11043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</r>
  <r>
    <s v="ITAKA"/>
    <n v="0"/>
    <n v="0"/>
    <n v="7"/>
    <n v="11046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</r>
  <r>
    <s v="ITAKA"/>
    <n v="0"/>
    <n v="0"/>
    <n v="7"/>
    <n v="11042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</r>
  <r>
    <s v="ITAKA"/>
    <n v="0"/>
    <n v="0"/>
    <n v="7"/>
    <n v="11056"/>
    <s v="13956045"/>
    <s v="21 Jul 2026"/>
    <s v="21"/>
    <s v="Jul"/>
    <s v="28 Jul 2026"/>
    <s v="28"/>
    <s v="Jul"/>
    <n v="7"/>
    <n v="7"/>
    <n v="0"/>
    <n v="0"/>
    <s v="NOWA ITAKA SPOLKA Z OGRANICZONA ODPOWIEDZIALNOSCIA"/>
    <x v="3"/>
    <n v="3"/>
    <n v="0"/>
    <n v="2373.8495459000001"/>
    <n v="339.12136370000002"/>
    <s v="Poland"/>
    <s v="24 Apr 2026 12:15"/>
    <s v="16 Apr 2026"/>
    <s v="Apr"/>
    <n v="0"/>
    <n v="0"/>
    <n v="7"/>
    <n v="0"/>
    <n v="0"/>
    <n v="7"/>
    <n v="0"/>
    <s v="24.04.2025"/>
    <x v="26"/>
    <s v="21.07.2026"/>
    <n v="30"/>
    <x v="0"/>
  </r>
  <r>
    <s v="ITAKA"/>
    <n v="0"/>
    <n v="0"/>
    <n v="7"/>
    <n v="11057"/>
    <s v="13956045"/>
    <s v="21 Jul 2026"/>
    <s v="21"/>
    <s v="Jul"/>
    <s v="28 Jul 2026"/>
    <s v="28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  <s v="21.07.2026"/>
    <n v="30"/>
    <x v="0"/>
  </r>
  <r>
    <s v="ITAKA"/>
    <n v="0"/>
    <n v="4"/>
    <n v="3"/>
    <n v="11062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  <s v="07.07.2026"/>
    <n v="28"/>
    <x v="0"/>
  </r>
  <r>
    <s v="ITAKA"/>
    <n v="0"/>
    <n v="4"/>
    <n v="3"/>
    <n v="11064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2223.2506358999999"/>
    <n v="317.60723369999999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</r>
  <r>
    <s v="ITAKA"/>
    <n v="0"/>
    <n v="4"/>
    <n v="3"/>
    <n v="11066"/>
    <s v="13956069"/>
    <s v="07 Jul 2026"/>
    <s v="07"/>
    <s v="Jul"/>
    <s v="14 Jul 2026"/>
    <s v="14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</r>
  <r>
    <s v="ITAKA"/>
    <n v="0"/>
    <n v="0"/>
    <n v="7"/>
    <n v="11044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</r>
  <r>
    <s v="ITAKA"/>
    <n v="0"/>
    <n v="0"/>
    <n v="7"/>
    <n v="11087"/>
    <s v="13956045"/>
    <s v="21 Jul 2026"/>
    <s v="21"/>
    <s v="Jul"/>
    <s v="28 Jul 2026"/>
    <s v="28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20:38"/>
    <s v="16 Apr 2026"/>
    <s v="Apr"/>
    <n v="0"/>
    <n v="0"/>
    <n v="7"/>
    <n v="0"/>
    <n v="0"/>
    <n v="7"/>
    <n v="0"/>
    <s v="24.04.2025"/>
    <x v="26"/>
    <s v="21.07.2026"/>
    <n v="30"/>
    <x v="0"/>
  </r>
  <r>
    <s v="ITAKA"/>
    <n v="0"/>
    <n v="0"/>
    <n v="7"/>
    <n v="11050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</r>
  <r>
    <s v="ITAKA"/>
    <n v="0"/>
    <n v="0"/>
    <n v="7"/>
    <n v="11086"/>
    <s v="13956045"/>
    <s v="21 Jul 2026"/>
    <s v="21"/>
    <s v="Jul"/>
    <s v="28 Jul 2026"/>
    <s v="28"/>
    <s v="Jul"/>
    <n v="7"/>
    <n v="7"/>
    <n v="0"/>
    <n v="0"/>
    <s v="NOWA ITAKA SPOLKA Z OGRANICZONA ODPOWIEDZIALNOSCIA"/>
    <x v="3"/>
    <n v="2"/>
    <n v="0"/>
    <n v="1808.6929091"/>
    <n v="258.38470130000002"/>
    <s v="Poland"/>
    <s v="24 Apr 2026 19:10"/>
    <s v="16 Apr 2026"/>
    <s v="Apr"/>
    <n v="0"/>
    <n v="0"/>
    <n v="7"/>
    <n v="0"/>
    <n v="0"/>
    <n v="7"/>
    <n v="0"/>
    <s v="24.04.2025"/>
    <x v="26"/>
    <s v="21.07.2026"/>
    <n v="30"/>
    <x v="0"/>
  </r>
  <r>
    <s v="ITAKA"/>
    <n v="0"/>
    <n v="0"/>
    <n v="7"/>
    <n v="11049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</r>
  <r>
    <s v="ITAKA"/>
    <n v="0"/>
    <n v="0"/>
    <n v="7"/>
    <n v="11055"/>
    <s v="13956045"/>
    <s v="21 Jul 2026"/>
    <s v="21"/>
    <s v="Jul"/>
    <s v="28 Jul 2026"/>
    <s v="28"/>
    <s v="Jul"/>
    <n v="7"/>
    <n v="7"/>
    <n v="0"/>
    <n v="0"/>
    <s v="NOWA ITAKA SPOLKA Z OGRANICZONA ODPOWIEDZIALNOSCIA"/>
    <x v="3"/>
    <n v="3"/>
    <n v="0"/>
    <n v="2373.8495459000001"/>
    <n v="339.12136370000002"/>
    <s v="Poland"/>
    <s v="24 Apr 2026 12:15"/>
    <s v="16 Apr 2026"/>
    <s v="Apr"/>
    <n v="0"/>
    <n v="0"/>
    <n v="7"/>
    <n v="0"/>
    <n v="0"/>
    <n v="7"/>
    <n v="0"/>
    <s v="24.04.2025"/>
    <x v="26"/>
    <s v="21.07.2026"/>
    <n v="30"/>
    <x v="0"/>
  </r>
  <r>
    <s v="ITAKA"/>
    <n v="0"/>
    <n v="0"/>
    <n v="7"/>
    <n v="11048"/>
    <s v="13956045"/>
    <s v="21 Jul 2026"/>
    <s v="21"/>
    <s v="Jul"/>
    <s v="28 Jul 2026"/>
    <s v="28"/>
    <s v="Jul"/>
    <n v="7"/>
    <n v="7"/>
    <n v="0"/>
    <n v="0"/>
    <s v="NOWA ITAKA SPOLKA Z OGRANICZONA ODPOWIEDZIALNOSCIA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</r>
  <r>
    <s v="TO"/>
    <n v="0"/>
    <n v="0"/>
    <n v="5"/>
    <n v="11278"/>
    <s v="63734"/>
    <s v="01 Aug 2026"/>
    <s v="01"/>
    <s v="Aug"/>
    <s v="06 Aug 2026"/>
    <s v="06"/>
    <s v="Aug"/>
    <n v="5"/>
    <n v="5"/>
    <n v="0"/>
    <n v="0"/>
    <s v="КЛУБ МАГЕЛАН - ООД"/>
    <x v="6"/>
    <n v="3"/>
    <n v="1"/>
    <n v="2403.0305295000003"/>
    <n v="480.60610590000005"/>
    <s v="Romania"/>
    <s v="01 May 2026 09:47"/>
    <s v="30 Apr 2026"/>
    <s v="May"/>
    <n v="0"/>
    <n v="0"/>
    <n v="0"/>
    <n v="5"/>
    <n v="0"/>
    <n v="5"/>
    <n v="0"/>
    <s v="01.05.2025"/>
    <x v="27"/>
    <s v="01.08.2026"/>
    <n v="31"/>
    <x v="0"/>
  </r>
  <r>
    <s v="BOOKING"/>
    <n v="0"/>
    <n v="2"/>
    <n v="2"/>
    <n v="10956"/>
    <s v="6613074926"/>
    <s v="23 Aug 2026"/>
    <s v="23"/>
    <s v="Aug"/>
    <s v="27 Aug 2026"/>
    <s v="27"/>
    <s v="Aug"/>
    <n v="4"/>
    <n v="4"/>
    <n v="0"/>
    <n v="0"/>
    <s v="BOOKING"/>
    <x v="6"/>
    <n v="1"/>
    <n v="1"/>
    <n v="1767.3525842201834"/>
    <n v="441.83814605504585"/>
    <s v="Israel"/>
    <s v="17 Apr 2026 23:52"/>
    <s v="17 Apr 2026"/>
    <s v="Apr"/>
    <n v="0"/>
    <n v="0"/>
    <n v="0"/>
    <n v="4"/>
    <n v="0"/>
    <n v="4"/>
    <n v="0"/>
    <s v="17.04.2025"/>
    <x v="28"/>
    <s v="23.08.2026"/>
    <n v="35"/>
    <x v="0"/>
  </r>
  <r>
    <s v="BOOKING"/>
    <n v="0"/>
    <n v="2"/>
    <n v="2"/>
    <n v="10957"/>
    <s v="6613074926"/>
    <s v="23 Aug 2026"/>
    <s v="23"/>
    <s v="Aug"/>
    <s v="27 Aug 2026"/>
    <s v="27"/>
    <s v="Aug"/>
    <n v="4"/>
    <n v="4"/>
    <n v="0"/>
    <n v="0"/>
    <s v="BOOKING"/>
    <x v="6"/>
    <n v="2"/>
    <n v="1"/>
    <n v="1767.3525842201834"/>
    <n v="441.83814605504585"/>
    <m/>
    <s v="17 Apr 2026 23:52"/>
    <s v="17 Apr 2026"/>
    <s v="Apr"/>
    <n v="0"/>
    <n v="0"/>
    <n v="0"/>
    <n v="4"/>
    <n v="0"/>
    <n v="4"/>
    <n v="0"/>
    <s v="17.04.2025"/>
    <x v="28"/>
    <s v="23.08.2026"/>
    <n v="35"/>
    <x v="0"/>
  </r>
  <r>
    <s v="TO"/>
    <n v="0"/>
    <n v="0"/>
    <n v="5"/>
    <n v="11095"/>
    <s v="NT324492"/>
    <s v="11 Aug 2026"/>
    <s v="11"/>
    <s v="Aug"/>
    <s v="16 Aug 2026"/>
    <s v="16"/>
    <s v="Aug"/>
    <n v="5"/>
    <n v="5"/>
    <n v="0"/>
    <n v="0"/>
    <s v="НОВОТОН - ЕООД"/>
    <x v="4"/>
    <n v="3"/>
    <n v="0"/>
    <n v="1999.5428005000001"/>
    <n v="399.90856010000005"/>
    <s v="Romania"/>
    <s v="25 Apr 2026 09:56"/>
    <s v="24 Apr 2026"/>
    <s v="Apr"/>
    <n v="0"/>
    <n v="0"/>
    <n v="0"/>
    <n v="5"/>
    <n v="0"/>
    <n v="5"/>
    <n v="0"/>
    <s v="25.04.2025"/>
    <x v="26"/>
    <s v="11.08.2026"/>
    <n v="33"/>
    <x v="0"/>
  </r>
  <r>
    <s v="TO"/>
    <n v="0"/>
    <n v="0"/>
    <n v="5"/>
    <n v="11094"/>
    <s v="NT324491"/>
    <s v="11 Aug 2026"/>
    <s v="11"/>
    <s v="Aug"/>
    <s v="16 Aug 2026"/>
    <s v="16"/>
    <s v="Aug"/>
    <n v="5"/>
    <n v="5"/>
    <n v="0"/>
    <n v="0"/>
    <s v="НОВОТОН - ЕООД"/>
    <x v="4"/>
    <n v="3"/>
    <n v="1"/>
    <n v="1999.5428005000001"/>
    <n v="399.90856010000005"/>
    <s v="Romania"/>
    <s v="25 Apr 2026 09:55"/>
    <s v="24 Apr 2026"/>
    <s v="Apr"/>
    <n v="0"/>
    <n v="0"/>
    <n v="0"/>
    <n v="5"/>
    <n v="0"/>
    <n v="5"/>
    <n v="0"/>
    <s v="25.04.2025"/>
    <x v="26"/>
    <s v="11.08.2026"/>
    <n v="33"/>
    <x v="0"/>
  </r>
  <r>
    <s v="TO"/>
    <n v="0"/>
    <n v="5"/>
    <n v="0"/>
    <n v="11279"/>
    <s v="1260390.202591"/>
    <s v="29 Aug 2026"/>
    <s v="29"/>
    <s v="Aug"/>
    <s v="03 Sep 2026"/>
    <s v="03"/>
    <s v="Sep"/>
    <n v="5"/>
    <n v="-26"/>
    <n v="2"/>
    <n v="2"/>
    <s v="СЛР-ХОЛИДЕЙ-СЪРВИС ЕООД"/>
    <x v="4"/>
    <n v="2"/>
    <n v="2"/>
    <n v="1912.7235068"/>
    <n v="382.54470135999998"/>
    <s v="Romania"/>
    <s v="01 May 2026 10:06"/>
    <s v="30 Apr 2026"/>
    <s v="May"/>
    <n v="0"/>
    <n v="0"/>
    <n v="0"/>
    <n v="2"/>
    <n v="2"/>
    <n v="4"/>
    <n v="-1"/>
    <s v="01.05.2025"/>
    <x v="27"/>
    <s v="29.08.2026"/>
    <n v="35"/>
    <x v="0"/>
  </r>
  <r>
    <s v="BOOKING"/>
    <n v="2"/>
    <n v="1"/>
    <n v="0"/>
    <n v="11096"/>
    <s v="5415138046"/>
    <s v="29 May 2026"/>
    <s v="29"/>
    <s v="May"/>
    <s v="01 Jun 2026"/>
    <s v="01"/>
    <s v="Jun"/>
    <n v="3"/>
    <n v="-28"/>
    <n v="2"/>
    <n v="0"/>
    <s v="BOOKING"/>
    <x v="4"/>
    <n v="2"/>
    <n v="1"/>
    <n v="771.7633406422018"/>
    <n v="257.25444688073389"/>
    <s v="Romania"/>
    <s v="25 Apr 2026 12:02"/>
    <s v="25 Apr 2026"/>
    <s v="Apr"/>
    <n v="2"/>
    <n v="0"/>
    <n v="0"/>
    <n v="0"/>
    <n v="0"/>
    <n v="2"/>
    <n v="-1"/>
    <s v="25.04.2025"/>
    <x v="26"/>
    <s v="29.05.2026"/>
    <n v="22"/>
    <x v="0"/>
  </r>
  <r>
    <s v="BOOKING"/>
    <n v="0"/>
    <n v="0"/>
    <n v="5"/>
    <n v="11097"/>
    <s v="5340808470"/>
    <s v="15 Aug 2026"/>
    <s v="15"/>
    <s v="Aug"/>
    <s v="20 Aug 2026"/>
    <s v="20"/>
    <s v="Aug"/>
    <n v="5"/>
    <n v="5"/>
    <n v="0"/>
    <n v="0"/>
    <s v="BOOKING"/>
    <x v="3"/>
    <n v="2"/>
    <n v="0"/>
    <n v="2441.7371229357796"/>
    <n v="488.34742458715596"/>
    <s v="Romania"/>
    <s v="25 Apr 2026 14:41"/>
    <s v="25 Apr 2026"/>
    <s v="Apr"/>
    <n v="0"/>
    <n v="0"/>
    <n v="0"/>
    <n v="5"/>
    <n v="0"/>
    <n v="5"/>
    <n v="0"/>
    <s v="25.04.2025"/>
    <x v="26"/>
    <s v="15.08.2026"/>
    <n v="33"/>
    <x v="0"/>
  </r>
  <r>
    <s v="BOOKING"/>
    <n v="0"/>
    <n v="0"/>
    <n v="5"/>
    <n v="11098"/>
    <s v="5340808470"/>
    <s v="15 Aug 2026"/>
    <s v="15"/>
    <s v="Aug"/>
    <s v="20 Aug 2026"/>
    <s v="20"/>
    <s v="Aug"/>
    <n v="5"/>
    <n v="5"/>
    <n v="0"/>
    <n v="0"/>
    <s v="BOOKING"/>
    <x v="3"/>
    <n v="2"/>
    <n v="1"/>
    <n v="2441.7371229357796"/>
    <n v="488.34742458715596"/>
    <m/>
    <s v="25 Apr 2026 14:41"/>
    <s v="25 Apr 2026"/>
    <s v="Apr"/>
    <n v="0"/>
    <n v="0"/>
    <n v="0"/>
    <n v="5"/>
    <n v="0"/>
    <n v="5"/>
    <n v="0"/>
    <s v="25.04.2025"/>
    <x v="26"/>
    <s v="15.08.2026"/>
    <n v="33"/>
    <x v="0"/>
  </r>
  <r>
    <s v="BOOKING"/>
    <n v="0"/>
    <n v="0"/>
    <n v="5"/>
    <n v="11099"/>
    <s v="5340808470"/>
    <s v="15 Aug 2026"/>
    <s v="15"/>
    <s v="Aug"/>
    <s v="20 Aug 2026"/>
    <s v="20"/>
    <s v="Aug"/>
    <n v="5"/>
    <n v="5"/>
    <n v="0"/>
    <n v="0"/>
    <s v="BOOKING"/>
    <x v="0"/>
    <n v="2"/>
    <n v="0"/>
    <n v="2688.8176651376143"/>
    <n v="537.76353302752284"/>
    <m/>
    <s v="25 Apr 2026 14:41"/>
    <s v="25 Apr 2026"/>
    <s v="Apr"/>
    <n v="0"/>
    <n v="0"/>
    <n v="0"/>
    <n v="5"/>
    <n v="0"/>
    <n v="5"/>
    <n v="0"/>
    <s v="25.04.2025"/>
    <x v="26"/>
    <s v="15.08.2026"/>
    <n v="33"/>
    <x v="0"/>
  </r>
  <r>
    <s v="BOOKING"/>
    <n v="4"/>
    <n v="0"/>
    <n v="0"/>
    <n v="11100"/>
    <s v="6063760362"/>
    <s v="11 Jun 2026"/>
    <s v="11"/>
    <s v="Jun"/>
    <s v="15 Jun 2026"/>
    <s v="15"/>
    <s v="Jun"/>
    <n v="4"/>
    <n v="4"/>
    <n v="0"/>
    <n v="0"/>
    <s v="BOOKING"/>
    <x v="6"/>
    <n v="2"/>
    <n v="1"/>
    <n v="988.32216880733927"/>
    <n v="247.08054220183482"/>
    <s v="Romania"/>
    <s v="25 Apr 2026 14:44"/>
    <s v="25 Apr 2026"/>
    <s v="Apr"/>
    <n v="0"/>
    <n v="4"/>
    <n v="0"/>
    <n v="0"/>
    <n v="0"/>
    <n v="4"/>
    <n v="0"/>
    <s v="25.04.2025"/>
    <x v="26"/>
    <s v="11.06.2026"/>
    <n v="24"/>
    <x v="0"/>
  </r>
  <r>
    <s v="BOOKING"/>
    <n v="0"/>
    <n v="0"/>
    <n v="7"/>
    <n v="11101"/>
    <s v="6063726411"/>
    <s v="13 Aug 2026"/>
    <s v="13"/>
    <s v="Aug"/>
    <s v="20 Aug 2026"/>
    <s v="20"/>
    <s v="Aug"/>
    <n v="7"/>
    <n v="7"/>
    <n v="0"/>
    <n v="0"/>
    <s v="BOOKING"/>
    <x v="4"/>
    <n v="2"/>
    <n v="1"/>
    <n v="3608.3448594495408"/>
    <n v="515.47783706422001"/>
    <s v="Poland"/>
    <s v="25 Apr 2026 16:12"/>
    <s v="25 Apr 2026"/>
    <s v="Apr"/>
    <n v="0"/>
    <n v="0"/>
    <n v="0"/>
    <n v="7"/>
    <n v="0"/>
    <n v="7"/>
    <n v="0"/>
    <s v="25.04.2025"/>
    <x v="26"/>
    <s v="13.08.2026"/>
    <n v="33"/>
    <x v="0"/>
  </r>
  <r>
    <s v="BOOKING"/>
    <n v="1"/>
    <n v="1"/>
    <n v="0"/>
    <n v="11102"/>
    <s v="5508677004"/>
    <s v="30 May 2026"/>
    <s v="30"/>
    <s v="May"/>
    <s v="01 Jun 2026"/>
    <s v="01"/>
    <s v="Jun"/>
    <n v="2"/>
    <n v="-29"/>
    <n v="1"/>
    <n v="0"/>
    <s v="BOOKING"/>
    <x v="4"/>
    <n v="2"/>
    <n v="1"/>
    <n v="514.50889376146779"/>
    <n v="257.25444688073389"/>
    <s v="Romania"/>
    <s v="25 Apr 2026 16:29"/>
    <s v="25 Apr 2026"/>
    <s v="Apr"/>
    <n v="1"/>
    <n v="0"/>
    <n v="0"/>
    <n v="0"/>
    <n v="0"/>
    <n v="1"/>
    <n v="-1"/>
    <s v="25.04.2025"/>
    <x v="26"/>
    <s v="30.05.2026"/>
    <n v="22"/>
    <x v="1"/>
  </r>
  <r>
    <s v="BOOKING"/>
    <n v="3"/>
    <n v="-1"/>
    <n v="0"/>
    <n v="11103"/>
    <s v="5281847972"/>
    <s v="12 Jun 2026"/>
    <s v="12"/>
    <s v="Jun"/>
    <s v="14 Jun 2026"/>
    <s v="14"/>
    <s v="Jun"/>
    <n v="2"/>
    <n v="2"/>
    <n v="0"/>
    <n v="0"/>
    <s v="BOOKING"/>
    <x v="6"/>
    <n v="2"/>
    <n v="0"/>
    <n v="494.16108440366963"/>
    <n v="247.08054220183482"/>
    <s v="Romania"/>
    <s v="25 Apr 2026 16:31"/>
    <s v="25 Apr 2026"/>
    <s v="Apr"/>
    <n v="0"/>
    <n v="2"/>
    <n v="0"/>
    <n v="0"/>
    <n v="0"/>
    <n v="2"/>
    <n v="0"/>
    <s v="25.04.2025"/>
    <x v="26"/>
    <s v="12.06.2026"/>
    <n v="24"/>
    <x v="0"/>
  </r>
  <r>
    <s v="BOOKING"/>
    <n v="3"/>
    <n v="-1"/>
    <n v="0"/>
    <n v="11104"/>
    <s v="5415119080"/>
    <s v="12 Jun 2026"/>
    <s v="12"/>
    <s v="Jun"/>
    <s v="14 Jun 2026"/>
    <s v="14"/>
    <s v="Jun"/>
    <n v="2"/>
    <n v="2"/>
    <n v="0"/>
    <n v="0"/>
    <s v="BOOKING"/>
    <x v="3"/>
    <n v="3"/>
    <n v="0"/>
    <n v="694.58880091743117"/>
    <n v="347.29440045871559"/>
    <m/>
    <s v="25 Apr 2026 16:32"/>
    <s v="25 Apr 2026"/>
    <s v="Apr"/>
    <n v="0"/>
    <n v="2"/>
    <n v="0"/>
    <n v="0"/>
    <n v="0"/>
    <n v="2"/>
    <n v="0"/>
    <s v="25.04.2025"/>
    <x v="26"/>
    <s v="12.06.2026"/>
    <n v="24"/>
    <x v="0"/>
  </r>
  <r>
    <s v="BOOKING"/>
    <n v="3"/>
    <n v="-1"/>
    <n v="0"/>
    <n v="11105"/>
    <s v="5415151012"/>
    <s v="12 Jun 2026"/>
    <s v="12"/>
    <s v="Jun"/>
    <s v="14 Jun 2026"/>
    <s v="14"/>
    <s v="Jun"/>
    <n v="2"/>
    <n v="2"/>
    <n v="0"/>
    <n v="0"/>
    <s v="BOOKING"/>
    <x v="6"/>
    <n v="2"/>
    <n v="0"/>
    <n v="494.16108440366963"/>
    <n v="247.08054220183482"/>
    <s v="Romania"/>
    <s v="25 Apr 2026 16:39"/>
    <s v="25 Apr 2026"/>
    <s v="Apr"/>
    <n v="0"/>
    <n v="2"/>
    <n v="0"/>
    <n v="0"/>
    <n v="0"/>
    <n v="2"/>
    <n v="0"/>
    <s v="25.04.2025"/>
    <x v="26"/>
    <s v="12.06.2026"/>
    <n v="24"/>
    <x v="0"/>
  </r>
  <r>
    <s v="BOOKING"/>
    <n v="0"/>
    <n v="0"/>
    <n v="6"/>
    <n v="11106"/>
    <s v="5020604257"/>
    <s v="20 Jul 2026"/>
    <s v="20"/>
    <s v="Jul"/>
    <s v="26 Jul 2026"/>
    <s v="26"/>
    <s v="Jul"/>
    <n v="6"/>
    <n v="6"/>
    <n v="0"/>
    <n v="0"/>
    <s v="BOOKING"/>
    <x v="0"/>
    <n v="2"/>
    <n v="2"/>
    <n v="4033.2803278899082"/>
    <n v="672.21338798165129"/>
    <s v="Romania"/>
    <s v="26 Apr 2026 00:11"/>
    <s v="25 Apr 2026"/>
    <s v="Apr"/>
    <n v="0"/>
    <n v="0"/>
    <n v="6"/>
    <n v="0"/>
    <n v="0"/>
    <n v="6"/>
    <n v="0"/>
    <s v="26.04.2025"/>
    <x v="26"/>
    <s v="20.07.2026"/>
    <n v="30"/>
    <x v="0"/>
  </r>
  <r>
    <s v="TO"/>
    <n v="0"/>
    <n v="4"/>
    <n v="1"/>
    <n v="10959"/>
    <s v="1256838.201116"/>
    <s v="24 Aug 2026"/>
    <s v="24"/>
    <s v="Aug"/>
    <s v="29 Aug 2026"/>
    <s v="29"/>
    <s v="Aug"/>
    <n v="5"/>
    <n v="5"/>
    <n v="0"/>
    <n v="0"/>
    <s v="СЛР-ХОЛИДЕЙ-СЪРВИС ЕООД"/>
    <x v="4"/>
    <n v="2"/>
    <n v="2"/>
    <n v="2063.40065"/>
    <n v="412.68013000000002"/>
    <s v="Romania"/>
    <s v="18 Apr 2026 12:05"/>
    <s v="18 Apr 2026"/>
    <s v="Apr"/>
    <n v="0"/>
    <n v="0"/>
    <n v="0"/>
    <n v="5"/>
    <n v="0"/>
    <n v="5"/>
    <n v="0"/>
    <s v="18.04.2025"/>
    <x v="28"/>
    <s v="24.08.2026"/>
    <n v="35"/>
    <x v="0"/>
  </r>
  <r>
    <s v="TOPOLA SKIES"/>
    <n v="0"/>
    <n v="0"/>
    <n v="5"/>
    <n v="10962"/>
    <s v="521998"/>
    <s v="02 Aug 2026"/>
    <s v="02"/>
    <s v="Aug"/>
    <s v="07 Aug 2026"/>
    <s v="07"/>
    <s v="Aug"/>
    <n v="5"/>
    <n v="5"/>
    <n v="0"/>
    <n v="0"/>
    <s v="TOPOLA SKIES"/>
    <x v="4"/>
    <n v="2"/>
    <n v="1"/>
    <n v="2189.0941284403671"/>
    <n v="437.81882568807333"/>
    <m/>
    <s v="18 Apr 2026 15:13"/>
    <s v="18 Apr 2026"/>
    <s v="Apr"/>
    <n v="0"/>
    <n v="0"/>
    <n v="0"/>
    <n v="5"/>
    <n v="0"/>
    <n v="5"/>
    <n v="0"/>
    <s v="18.04.2025"/>
    <x v="28"/>
    <s v="02.08.2026"/>
    <n v="32"/>
    <x v="0"/>
  </r>
  <r>
    <s v="BOOKING"/>
    <n v="0"/>
    <n v="5"/>
    <n v="0"/>
    <n v="10964"/>
    <s v="6030396052"/>
    <s v="25 Aug 2026"/>
    <s v="25"/>
    <s v="Aug"/>
    <s v="30 Aug 2026"/>
    <s v="30"/>
    <s v="Aug"/>
    <n v="5"/>
    <n v="5"/>
    <n v="0"/>
    <n v="0"/>
    <s v="BOOKING"/>
    <x v="6"/>
    <n v="1"/>
    <n v="2"/>
    <n v="2151.0541321100914"/>
    <n v="430.21082642201827"/>
    <m/>
    <s v="18 Apr 2026 17:38"/>
    <s v="18 Apr 2026"/>
    <s v="Apr"/>
    <n v="0"/>
    <n v="0"/>
    <n v="0"/>
    <n v="5"/>
    <n v="0"/>
    <n v="5"/>
    <n v="0"/>
    <s v="18.04.2025"/>
    <x v="28"/>
    <s v="25.08.2026"/>
    <n v="35"/>
    <x v="0"/>
  </r>
  <r>
    <s v="BOOKING"/>
    <n v="0"/>
    <n v="5"/>
    <n v="0"/>
    <n v="10963"/>
    <s v="6030396052"/>
    <s v="25 Aug 2026"/>
    <s v="25"/>
    <s v="Aug"/>
    <s v="30 Aug 2026"/>
    <s v="30"/>
    <s v="Aug"/>
    <n v="5"/>
    <n v="5"/>
    <n v="0"/>
    <n v="0"/>
    <s v="BOOKING"/>
    <x v="6"/>
    <n v="2"/>
    <n v="1"/>
    <n v="2151.0541321100914"/>
    <n v="430.21082642201827"/>
    <s v="Israel"/>
    <s v="18 Apr 2026 17:38"/>
    <s v="18 Apr 2026"/>
    <s v="Apr"/>
    <n v="0"/>
    <n v="0"/>
    <n v="0"/>
    <n v="5"/>
    <n v="0"/>
    <n v="5"/>
    <n v="0"/>
    <s v="18.04.2025"/>
    <x v="28"/>
    <s v="25.08.2026"/>
    <n v="35"/>
    <x v="0"/>
  </r>
  <r>
    <s v="BOOKING"/>
    <n v="0"/>
    <n v="4"/>
    <n v="0"/>
    <n v="11280"/>
    <s v="6237179773"/>
    <s v="26 Jun 2026"/>
    <s v="26"/>
    <s v="Jun"/>
    <s v="30 Jun 2026"/>
    <s v="30"/>
    <s v="Jun"/>
    <n v="4"/>
    <n v="4"/>
    <n v="0"/>
    <n v="0"/>
    <s v="BOOKING"/>
    <x v="4"/>
    <n v="2"/>
    <n v="2"/>
    <n v="2209.1907302752288"/>
    <n v="552.2976825688072"/>
    <s v="Romania"/>
    <s v="01 May 2026 18:20"/>
    <s v="01 May 2026"/>
    <s v="May"/>
    <n v="0"/>
    <n v="4"/>
    <n v="0"/>
    <n v="0"/>
    <n v="0"/>
    <n v="4"/>
    <n v="0"/>
    <s v="01.05.2025"/>
    <x v="27"/>
    <s v="26.06.2026"/>
    <n v="26"/>
    <x v="0"/>
  </r>
  <r>
    <s v="BOOKING"/>
    <n v="0"/>
    <n v="4"/>
    <n v="0"/>
    <n v="11281"/>
    <s v="5322643394"/>
    <s v="15 Jun 2026"/>
    <s v="15"/>
    <s v="Jun"/>
    <s v="19 Jun 2026"/>
    <s v="19"/>
    <s v="Jun"/>
    <n v="4"/>
    <n v="4"/>
    <n v="0"/>
    <n v="0"/>
    <s v="BOOKING"/>
    <x v="3"/>
    <n v="2"/>
    <n v="1"/>
    <n v="1418.5329952293575"/>
    <n v="354.63324880733938"/>
    <s v="Romania"/>
    <s v="01 May 2026 18:56"/>
    <s v="01 May 2026"/>
    <s v="May"/>
    <n v="0"/>
    <n v="4"/>
    <n v="0"/>
    <n v="0"/>
    <n v="0"/>
    <n v="4"/>
    <n v="0"/>
    <s v="01.05.2025"/>
    <x v="27"/>
    <s v="15.06.2026"/>
    <n v="25"/>
    <x v="1"/>
  </r>
  <r>
    <s v="BOOKING"/>
    <n v="0"/>
    <n v="4"/>
    <n v="0"/>
    <n v="11282"/>
    <s v="5169401973"/>
    <s v="15 Jun 2026"/>
    <s v="15"/>
    <s v="Jun"/>
    <s v="19 Jun 2026"/>
    <s v="19"/>
    <s v="Jun"/>
    <n v="4"/>
    <n v="4"/>
    <n v="0"/>
    <n v="0"/>
    <s v="BOOKING"/>
    <x v="3"/>
    <n v="2"/>
    <n v="1"/>
    <n v="1914.9908341284402"/>
    <n v="478.74770853211004"/>
    <s v="Romania"/>
    <s v="01 May 2026 19:00"/>
    <s v="01 May 2026"/>
    <s v="May"/>
    <n v="0"/>
    <n v="4"/>
    <n v="0"/>
    <n v="0"/>
    <n v="0"/>
    <n v="4"/>
    <n v="0"/>
    <s v="01.05.2025"/>
    <x v="27"/>
    <s v="15.06.2026"/>
    <n v="25"/>
    <x v="1"/>
  </r>
  <r>
    <s v="BOOKING"/>
    <n v="0"/>
    <n v="4"/>
    <n v="0"/>
    <n v="11283"/>
    <s v="6390683695"/>
    <s v="15 Jun 2026"/>
    <s v="15"/>
    <s v="Jun"/>
    <s v="19 Jun 2026"/>
    <s v="19"/>
    <s v="Jun"/>
    <n v="4"/>
    <n v="4"/>
    <n v="0"/>
    <n v="0"/>
    <s v="BOOKING"/>
    <x v="3"/>
    <n v="2"/>
    <n v="0"/>
    <n v="1418.5329952293575"/>
    <n v="354.63324880733938"/>
    <s v="Romania"/>
    <s v="01 May 2026 19:02"/>
    <s v="01 May 2026"/>
    <s v="May"/>
    <n v="0"/>
    <n v="4"/>
    <n v="0"/>
    <n v="0"/>
    <n v="0"/>
    <n v="4"/>
    <n v="0"/>
    <s v="01.05.2025"/>
    <x v="27"/>
    <s v="15.06.2026"/>
    <n v="25"/>
    <x v="1"/>
  </r>
  <r>
    <s v="BOOKING"/>
    <n v="1"/>
    <n v="1"/>
    <n v="0"/>
    <n v="11284"/>
    <s v="6554913098"/>
    <s v="30 May 2026"/>
    <s v="30"/>
    <s v="May"/>
    <s v="01 Jun 2026"/>
    <s v="01"/>
    <s v="Jun"/>
    <n v="2"/>
    <n v="-29"/>
    <n v="1"/>
    <n v="0"/>
    <s v="BOOKING"/>
    <x v="6"/>
    <n v="2"/>
    <n v="0"/>
    <n v="494.16108440366963"/>
    <n v="247.08054220183482"/>
    <s v="Romania"/>
    <s v="01 May 2026 20:52"/>
    <s v="01 May 2026"/>
    <s v="May"/>
    <n v="1"/>
    <n v="0"/>
    <n v="0"/>
    <n v="0"/>
    <n v="0"/>
    <n v="1"/>
    <n v="-1"/>
    <s v="01.05.2025"/>
    <x v="27"/>
    <s v="30.05.2026"/>
    <n v="22"/>
    <x v="1"/>
  </r>
  <r>
    <s v="BOOKING"/>
    <n v="0"/>
    <n v="5"/>
    <n v="0"/>
    <n v="11285"/>
    <s v="6390637531"/>
    <s v="19 Jun 2026"/>
    <s v="19"/>
    <s v="Jun"/>
    <s v="24 Jun 2026"/>
    <s v="24"/>
    <s v="Jun"/>
    <n v="5"/>
    <n v="5"/>
    <n v="0"/>
    <n v="0"/>
    <s v="BOOKING"/>
    <x v="4"/>
    <n v="1"/>
    <n v="0"/>
    <n v="1773.1662440366972"/>
    <n v="354.63324880733938"/>
    <s v="Romania"/>
    <s v="01 May 2026 21:08"/>
    <s v="01 May 2026"/>
    <s v="May"/>
    <n v="0"/>
    <n v="5"/>
    <n v="0"/>
    <n v="0"/>
    <n v="0"/>
    <n v="5"/>
    <n v="0"/>
    <s v="01.05.2025"/>
    <x v="27"/>
    <s v="19.06.2026"/>
    <n v="25"/>
    <x v="0"/>
  </r>
  <r>
    <s v="BOOKING"/>
    <n v="0"/>
    <n v="5"/>
    <n v="0"/>
    <n v="11286"/>
    <s v="6390637531"/>
    <s v="19 Jun 2026"/>
    <s v="19"/>
    <s v="Jun"/>
    <s v="24 Jun 2026"/>
    <s v="24"/>
    <s v="Jun"/>
    <n v="5"/>
    <n v="5"/>
    <n v="0"/>
    <n v="0"/>
    <s v="BOOKING"/>
    <x v="4"/>
    <n v="1"/>
    <n v="1"/>
    <n v="1773.1662440366972"/>
    <n v="354.63324880733938"/>
    <m/>
    <s v="01 May 2026 21:08"/>
    <s v="01 May 2026"/>
    <s v="May"/>
    <n v="0"/>
    <n v="5"/>
    <n v="0"/>
    <n v="0"/>
    <n v="0"/>
    <n v="5"/>
    <n v="0"/>
    <s v="01.05.2025"/>
    <x v="27"/>
    <s v="19.06.2026"/>
    <n v="25"/>
    <x v="0"/>
  </r>
  <r>
    <s v="BOOKING"/>
    <n v="0"/>
    <n v="0"/>
    <n v="5"/>
    <n v="11287"/>
    <s v="5644665407"/>
    <s v="10 Aug 2026"/>
    <s v="10"/>
    <s v="Aug"/>
    <s v="15 Aug 2026"/>
    <s v="15"/>
    <s v="Aug"/>
    <n v="5"/>
    <n v="5"/>
    <n v="0"/>
    <n v="0"/>
    <s v="BOOKING"/>
    <x v="4"/>
    <n v="2"/>
    <n v="1"/>
    <n v="2441.7371229357796"/>
    <n v="488.34742458715596"/>
    <s v="Germany"/>
    <s v="02 May 2026 00:16"/>
    <s v="01 May 2026"/>
    <s v="May"/>
    <n v="0"/>
    <n v="0"/>
    <n v="0"/>
    <n v="5"/>
    <n v="0"/>
    <n v="5"/>
    <n v="0"/>
    <s v="02.05.2025"/>
    <x v="27"/>
    <s v="10.08.2026"/>
    <n v="33"/>
    <x v="0"/>
  </r>
  <r>
    <s v="TO"/>
    <n v="0"/>
    <n v="0"/>
    <n v="6"/>
    <n v="10970"/>
    <s v="1256887.201133"/>
    <s v="03 Aug 2026"/>
    <s v="03"/>
    <s v="Aug"/>
    <s v="09 Aug 2026"/>
    <s v="09"/>
    <s v="Aug"/>
    <n v="6"/>
    <n v="6"/>
    <n v="0"/>
    <n v="0"/>
    <s v="СЛР-ХОЛИДЕЙ-СЪРВИС ЕООД"/>
    <x v="6"/>
    <n v="3"/>
    <n v="1"/>
    <n v="2883.6366354000002"/>
    <n v="480.60610590000005"/>
    <s v="Romania"/>
    <s v="19 Apr 2026 10:30"/>
    <s v="19 Apr 2026"/>
    <s v="Apr"/>
    <n v="0"/>
    <n v="0"/>
    <n v="0"/>
    <n v="6"/>
    <n v="0"/>
    <n v="6"/>
    <n v="0"/>
    <s v="19.04.2025"/>
    <x v="28"/>
    <s v="03.08.2026"/>
    <n v="32"/>
    <x v="0"/>
  </r>
  <r>
    <s v="BOOKING"/>
    <n v="1"/>
    <n v="2"/>
    <n v="0"/>
    <n v="10971"/>
    <s v="5201076353"/>
    <s v="30 May 2026"/>
    <s v="30"/>
    <s v="May"/>
    <s v="02 Jun 2026"/>
    <s v="02"/>
    <s v="Jun"/>
    <n v="3"/>
    <n v="-28"/>
    <n v="1"/>
    <n v="1"/>
    <s v="BOOKING"/>
    <x v="1"/>
    <n v="2"/>
    <n v="2"/>
    <n v="1264.4710100917432"/>
    <n v="421.4903366972477"/>
    <m/>
    <s v="19 Apr 2026 11:11"/>
    <s v="19 Apr 2026"/>
    <s v="Apr"/>
    <n v="1"/>
    <n v="1"/>
    <n v="0"/>
    <n v="0"/>
    <n v="0"/>
    <n v="2"/>
    <n v="-1"/>
    <s v="19.04.2025"/>
    <x v="28"/>
    <s v="30.05.2026"/>
    <n v="22"/>
    <x v="0"/>
  </r>
  <r>
    <s v="BOOKING"/>
    <n v="0"/>
    <n v="0"/>
    <n v="4"/>
    <n v="10972"/>
    <s v="5289550283"/>
    <s v="28 Jul 2026"/>
    <s v="28"/>
    <s v="Jul"/>
    <s v="01 Aug 2026"/>
    <s v="01"/>
    <s v="Aug"/>
    <n v="4"/>
    <n v="-27"/>
    <n v="3"/>
    <n v="0"/>
    <s v="BOOKING"/>
    <x v="0"/>
    <n v="2"/>
    <n v="0"/>
    <n v="2151.0541321100914"/>
    <n v="537.76353302752284"/>
    <s v="Bulgaria"/>
    <s v="19 Apr 2026 12:41"/>
    <s v="19 Apr 2026"/>
    <s v="Apr"/>
    <n v="0"/>
    <n v="0"/>
    <n v="3"/>
    <n v="0"/>
    <n v="0"/>
    <n v="3"/>
    <n v="-1"/>
    <s v="19.04.2025"/>
    <x v="28"/>
    <s v="28.07.2026"/>
    <n v="31"/>
    <x v="0"/>
  </r>
  <r>
    <s v="BOOKING"/>
    <n v="3"/>
    <n v="-1"/>
    <n v="0"/>
    <n v="10973"/>
    <s v="5487359976"/>
    <s v="12 Jun 2026"/>
    <s v="12"/>
    <s v="Jun"/>
    <s v="14 Jun 2026"/>
    <s v="14"/>
    <s v="Jun"/>
    <n v="2"/>
    <n v="2"/>
    <n v="0"/>
    <n v="0"/>
    <s v="BOOKING"/>
    <x v="3"/>
    <n v="2"/>
    <n v="1"/>
    <n v="694.58880091743117"/>
    <n v="347.29440045871559"/>
    <s v="Romania"/>
    <s v="19 Apr 2026 12:48"/>
    <s v="19 Apr 2026"/>
    <s v="Apr"/>
    <n v="0"/>
    <n v="2"/>
    <n v="0"/>
    <n v="0"/>
    <n v="0"/>
    <n v="2"/>
    <n v="0"/>
    <s v="19.04.2025"/>
    <x v="28"/>
    <s v="12.06.2026"/>
    <n v="24"/>
    <x v="1"/>
  </r>
  <r>
    <s v="TOPOLA SKIES"/>
    <n v="0"/>
    <n v="5"/>
    <n v="0"/>
    <n v="10979"/>
    <s v="522990"/>
    <s v="19 Jun 2026"/>
    <s v="19"/>
    <s v="Jun"/>
    <s v="24 Jun 2026"/>
    <s v="24"/>
    <s v="Jun"/>
    <n v="5"/>
    <n v="5"/>
    <n v="0"/>
    <n v="0"/>
    <s v="TOPOLA SKIES"/>
    <x v="5"/>
    <n v="2"/>
    <n v="1"/>
    <n v="1830.2262385321098"/>
    <n v="366.04524770642195"/>
    <m/>
    <s v="19 Apr 2026 21:18"/>
    <s v="19 Apr 2026"/>
    <s v="Apr"/>
    <n v="0"/>
    <n v="5"/>
    <n v="0"/>
    <n v="0"/>
    <n v="0"/>
    <n v="5"/>
    <n v="0"/>
    <s v="19.04.2025"/>
    <x v="28"/>
    <s v="19.06.2026"/>
    <n v="25"/>
    <x v="0"/>
  </r>
  <r>
    <s v="BOOKING"/>
    <n v="2"/>
    <n v="1"/>
    <n v="0"/>
    <n v="10976"/>
    <s v="6686585369"/>
    <s v="29 May 2026"/>
    <s v="29"/>
    <s v="May"/>
    <s v="01 Jun 2026"/>
    <s v="01"/>
    <s v="Jun"/>
    <n v="3"/>
    <n v="-28"/>
    <n v="2"/>
    <n v="0"/>
    <s v="BOOKING"/>
    <x v="5"/>
    <n v="2"/>
    <n v="0"/>
    <n v="928.73215568807336"/>
    <n v="309.57738522935773"/>
    <s v="Romania"/>
    <s v="19 Apr 2026 20:32"/>
    <s v="19 Apr 2026"/>
    <s v="Apr"/>
    <n v="2"/>
    <n v="0"/>
    <n v="0"/>
    <n v="0"/>
    <n v="0"/>
    <n v="2"/>
    <n v="-1"/>
    <s v="19.04.2025"/>
    <x v="28"/>
    <s v="29.05.2026"/>
    <n v="22"/>
    <x v="1"/>
  </r>
  <r>
    <s v="BOOKING"/>
    <n v="0"/>
    <n v="0"/>
    <n v="6"/>
    <n v="10980"/>
    <s v="5047834207"/>
    <s v="17 Aug 2026"/>
    <s v="17"/>
    <s v="Aug"/>
    <s v="23 Aug 2026"/>
    <s v="23"/>
    <s v="Aug"/>
    <n v="6"/>
    <n v="6"/>
    <n v="0"/>
    <n v="0"/>
    <s v="BOOKING"/>
    <x v="4"/>
    <n v="2"/>
    <n v="1"/>
    <n v="2930.0845475229357"/>
    <n v="488.34742458715596"/>
    <s v="Bulgaria"/>
    <s v="19 Apr 2026 22:08"/>
    <s v="19 Apr 2026"/>
    <s v="Apr"/>
    <n v="0"/>
    <n v="0"/>
    <n v="0"/>
    <n v="6"/>
    <n v="0"/>
    <n v="6"/>
    <n v="0"/>
    <s v="19.04.2025"/>
    <x v="28"/>
    <s v="17.08.2026"/>
    <n v="34"/>
    <x v="0"/>
  </r>
  <r>
    <s v="TOPOLA SKIES"/>
    <n v="2"/>
    <n v="0"/>
    <n v="0"/>
    <n v="10981"/>
    <s v="523052"/>
    <s v="22 May 2026"/>
    <s v="22"/>
    <s v="May"/>
    <s v="24 May 2026"/>
    <s v="24"/>
    <s v="May"/>
    <n v="2"/>
    <n v="2"/>
    <n v="0"/>
    <n v="0"/>
    <s v="TOPOLA SKIES"/>
    <x v="6"/>
    <n v="2"/>
    <n v="2"/>
    <n v="656.26171027522923"/>
    <n v="328.13085513761462"/>
    <m/>
    <s v="19 Apr 2026 22:18"/>
    <s v="19 Apr 2026"/>
    <s v="Apr"/>
    <n v="2"/>
    <n v="0"/>
    <n v="0"/>
    <n v="0"/>
    <n v="0"/>
    <n v="2"/>
    <n v="0"/>
    <s v="19.04.2025"/>
    <x v="28"/>
    <s v="22.05.2026"/>
    <n v="21"/>
    <x v="0"/>
  </r>
  <r>
    <s v="TO"/>
    <n v="0"/>
    <n v="5"/>
    <n v="0"/>
    <n v="10982"/>
    <s v="656127"/>
    <s v="29 Jun 2026"/>
    <s v="29"/>
    <s v="Jun"/>
    <s v="04 Jul 2026"/>
    <s v="04"/>
    <s v="Jul"/>
    <n v="5"/>
    <n v="-25"/>
    <n v="2"/>
    <n v="3"/>
    <s v="ПРОФИ ТУРС - ООД"/>
    <x v="0"/>
    <n v="2"/>
    <n v="1"/>
    <n v="1851.7798439999999"/>
    <n v="370.35596879999997"/>
    <s v="Romania"/>
    <s v="20 Apr 2026 09:20"/>
    <s v="18 Apr 2026"/>
    <s v="Apr"/>
    <n v="0"/>
    <n v="2"/>
    <n v="3"/>
    <n v="0"/>
    <n v="0"/>
    <n v="5"/>
    <n v="0"/>
    <s v="20.04.2025"/>
    <x v="26"/>
    <s v="29.06.2026"/>
    <n v="27"/>
    <x v="0"/>
  </r>
  <r>
    <s v="BOOKING"/>
    <n v="4"/>
    <n v="0"/>
    <n v="0"/>
    <n v="10983"/>
    <s v="5753498074"/>
    <s v="01 Jun 2026"/>
    <s v="01"/>
    <s v="Jun"/>
    <s v="05 Jun 2026"/>
    <s v="05"/>
    <s v="Jun"/>
    <n v="4"/>
    <n v="4"/>
    <n v="0"/>
    <n v="0"/>
    <s v="BOOKING"/>
    <x v="5"/>
    <n v="2"/>
    <n v="1"/>
    <n v="1238.3095409174309"/>
    <n v="309.57738522935773"/>
    <s v="Romania"/>
    <s v="20 Apr 2026 10:02"/>
    <s v="20 Apr 2026"/>
    <s v="Apr"/>
    <n v="0"/>
    <n v="4"/>
    <n v="0"/>
    <n v="0"/>
    <n v="0"/>
    <n v="4"/>
    <n v="0"/>
    <s v="20.04.2025"/>
    <x v="26"/>
    <s v="01.06.2026"/>
    <n v="23"/>
    <x v="0"/>
  </r>
  <r>
    <s v="BOOKING"/>
    <n v="0"/>
    <n v="0"/>
    <n v="4"/>
    <n v="11339"/>
    <s v="5107969383"/>
    <s v="03 Aug 2026"/>
    <s v="03"/>
    <s v="Aug"/>
    <s v="07 Aug 2026"/>
    <s v="07"/>
    <s v="Aug"/>
    <n v="4"/>
    <n v="4"/>
    <n v="0"/>
    <n v="0"/>
    <s v="BOOKING"/>
    <x v="0"/>
    <n v="2"/>
    <n v="2"/>
    <n v="2903.9589651376145"/>
    <n v="725.98974128440364"/>
    <s v="Romania"/>
    <s v="06 May 2026 10:30"/>
    <s v="06 May 2026"/>
    <s v="May"/>
    <n v="0"/>
    <n v="0"/>
    <n v="0"/>
    <n v="4"/>
    <n v="0"/>
    <n v="4"/>
    <n v="0"/>
    <s v="06.05.2025"/>
    <x v="29"/>
    <s v="03.08.2026"/>
    <n v="32"/>
    <x v="0"/>
  </r>
  <r>
    <s v="BOOKING"/>
    <n v="0"/>
    <n v="0"/>
    <n v="8"/>
    <n v="11348"/>
    <s v="5128492029"/>
    <s v="21 Jul 2026"/>
    <s v="21"/>
    <s v="Jul"/>
    <s v="29 Jul 2026"/>
    <s v="29"/>
    <s v="Jul"/>
    <n v="8"/>
    <n v="8"/>
    <n v="0"/>
    <n v="0"/>
    <s v="BOOKING"/>
    <x v="3"/>
    <n v="2"/>
    <n v="1"/>
    <n v="3906.7793966972476"/>
    <n v="488.34742458715596"/>
    <s v="United Kingdom"/>
    <s v="07 May 2026 10:06"/>
    <s v="07 May 2026"/>
    <s v="May"/>
    <n v="0"/>
    <n v="0"/>
    <n v="8"/>
    <n v="0"/>
    <n v="0"/>
    <n v="8"/>
    <n v="0"/>
    <s v="07.05.2025"/>
    <x v="29"/>
    <s v="21.07.2026"/>
    <n v="30"/>
    <x v="0"/>
  </r>
  <r>
    <s v="BOOKING"/>
    <n v="0"/>
    <n v="3"/>
    <n v="0"/>
    <n v="11369"/>
    <s v="6708976573"/>
    <s v="22 Jun 2026"/>
    <s v="22"/>
    <s v="Jun"/>
    <s v="25 Jun 2026"/>
    <s v="25"/>
    <s v="Jun"/>
    <n v="3"/>
    <n v="3"/>
    <n v="0"/>
    <n v="0"/>
    <s v="BOOKING"/>
    <x v="4"/>
    <n v="2"/>
    <n v="1"/>
    <n v="1063.8997464220183"/>
    <n v="354.63324880733938"/>
    <s v="Romania"/>
    <s v="08 May 2026 09:25"/>
    <s v="08 May 2026"/>
    <s v="May"/>
    <n v="0"/>
    <n v="3"/>
    <n v="0"/>
    <n v="0"/>
    <n v="0"/>
    <n v="3"/>
    <n v="0"/>
    <s v="08.05.2025"/>
    <x v="29"/>
    <s v="22.06.2026"/>
    <n v="26"/>
    <x v="0"/>
  </r>
  <r>
    <s v="TO"/>
    <n v="0"/>
    <n v="4"/>
    <n v="2"/>
    <n v="11370"/>
    <s v="1261921.203311"/>
    <s v="23 Aug 2026"/>
    <s v="23"/>
    <s v="Aug"/>
    <s v="29 Aug 2026"/>
    <s v="29"/>
    <s v="Aug"/>
    <n v="6"/>
    <n v="6"/>
    <n v="0"/>
    <n v="0"/>
    <s v="СЛР-ХОЛИДЕЙ-СЪРВИС ЕООД"/>
    <x v="6"/>
    <n v="2"/>
    <n v="2"/>
    <n v="3068.3061039999998"/>
    <n v="511.38435066666665"/>
    <s v="Romania"/>
    <s v="08 May 2026 12:18"/>
    <s v="08 May 2026"/>
    <s v="May"/>
    <n v="0"/>
    <n v="0"/>
    <n v="0"/>
    <n v="6"/>
    <n v="0"/>
    <n v="6"/>
    <n v="0"/>
    <s v="08.05.2025"/>
    <x v="29"/>
    <s v="23.08.2026"/>
    <n v="35"/>
    <x v="0"/>
  </r>
  <r>
    <s v="BOOKING"/>
    <n v="0"/>
    <n v="0"/>
    <n v="3"/>
    <n v="11371"/>
    <s v="5772614207"/>
    <s v="24 Jul 2026"/>
    <s v="24"/>
    <s v="Jul"/>
    <s v="27 Jul 2026"/>
    <s v="27"/>
    <s v="Jul"/>
    <n v="3"/>
    <n v="3"/>
    <n v="0"/>
    <n v="0"/>
    <s v="BOOKING"/>
    <x v="6"/>
    <n v="2"/>
    <n v="2"/>
    <n v="1986.3337706422017"/>
    <n v="662.11125688073389"/>
    <m/>
    <s v="08 May 2026 13:34"/>
    <s v="08 May 2026"/>
    <s v="May"/>
    <n v="0"/>
    <n v="0"/>
    <n v="3"/>
    <n v="0"/>
    <n v="0"/>
    <n v="3"/>
    <n v="0"/>
    <s v="08.05.2025"/>
    <x v="29"/>
    <s v="24.07.2026"/>
    <n v="30"/>
    <x v="0"/>
  </r>
  <r>
    <s v="BOOKING"/>
    <n v="0"/>
    <n v="0"/>
    <n v="3"/>
    <n v="11304"/>
    <s v="6529388061"/>
    <s v="20 Jul 2026"/>
    <s v="20"/>
    <s v="Jul"/>
    <s v="23 Jul 2026"/>
    <s v="23"/>
    <s v="Jul"/>
    <n v="3"/>
    <n v="3"/>
    <n v="0"/>
    <n v="0"/>
    <s v="BOOKING"/>
    <x v="0"/>
    <n v="2"/>
    <n v="2"/>
    <n v="2177.9692238532107"/>
    <n v="725.98974128440364"/>
    <m/>
    <s v="04 May 2026 07:40"/>
    <s v="04 May 2026"/>
    <s v="May"/>
    <n v="0"/>
    <n v="0"/>
    <n v="3"/>
    <n v="0"/>
    <n v="0"/>
    <n v="3"/>
    <n v="0"/>
    <s v="04.05.2025"/>
    <x v="29"/>
    <s v="20.07.2026"/>
    <n v="30"/>
    <x v="0"/>
  </r>
  <r>
    <s v="BOOKING"/>
    <n v="0"/>
    <n v="0"/>
    <n v="3"/>
    <n v="11305"/>
    <s v="6529388061"/>
    <s v="20 Jul 2026"/>
    <s v="20"/>
    <s v="Jul"/>
    <s v="23 Jul 2026"/>
    <s v="23"/>
    <s v="Jul"/>
    <n v="3"/>
    <n v="3"/>
    <n v="0"/>
    <n v="0"/>
    <s v="BOOKING"/>
    <x v="6"/>
    <n v="3"/>
    <n v="1"/>
    <n v="1930.727191100917"/>
    <n v="643.57573036697249"/>
    <m/>
    <s v="04 May 2026 07:41"/>
    <s v="04 May 2026"/>
    <s v="May"/>
    <n v="0"/>
    <n v="0"/>
    <n v="3"/>
    <n v="0"/>
    <n v="0"/>
    <n v="3"/>
    <n v="0"/>
    <s v="04.05.2025"/>
    <x v="29"/>
    <s v="20.07.2026"/>
    <n v="30"/>
    <x v="0"/>
  </r>
  <r>
    <s v="ITAKA"/>
    <n v="0"/>
    <n v="7"/>
    <n v="0"/>
    <n v="11372"/>
    <s v="14015163"/>
    <s v="16 Jun 2026"/>
    <s v="16"/>
    <s v="Jun"/>
    <s v="23 Jun 2026"/>
    <s v="23"/>
    <s v="Jun"/>
    <n v="7"/>
    <n v="7"/>
    <n v="0"/>
    <n v="0"/>
    <s v="NOWA ITAKA SPOLKA Z OGRANICZONA ODPOWIEDZIALNOSCIA"/>
    <x v="6"/>
    <n v="1"/>
    <n v="1"/>
    <n v="1394.1351822999998"/>
    <n v="199.16216889999995"/>
    <s v="Poland"/>
    <s v="08 May 2026 15:33"/>
    <s v="07 May 2026"/>
    <s v="May"/>
    <n v="0"/>
    <n v="7"/>
    <n v="0"/>
    <n v="0"/>
    <n v="0"/>
    <n v="7"/>
    <n v="0"/>
    <s v="08.05.2025"/>
    <x v="29"/>
    <s v="16.06.2026"/>
    <n v="25"/>
    <x v="0"/>
  </r>
  <r>
    <s v="ITAKA"/>
    <n v="0"/>
    <n v="7"/>
    <n v="0"/>
    <n v="11374"/>
    <s v="14015646"/>
    <s v="16 Jun 2026"/>
    <s v="16"/>
    <s v="Jun"/>
    <s v="23 Jun 2026"/>
    <s v="23"/>
    <s v="Jun"/>
    <n v="7"/>
    <n v="7"/>
    <n v="0"/>
    <n v="0"/>
    <s v="NOWA ITAKA SPOLKA Z OGRANICZONA ODPOWIEDZIALNOSCIA"/>
    <x v="6"/>
    <n v="2"/>
    <n v="1"/>
    <n v="0"/>
    <n v="0"/>
    <s v="Poland"/>
    <s v="08 May 2026 15:33"/>
    <s v="07 May 2026"/>
    <s v="May"/>
    <n v="0"/>
    <n v="7"/>
    <n v="0"/>
    <n v="0"/>
    <n v="0"/>
    <n v="7"/>
    <n v="0"/>
    <s v="08.05.2025"/>
    <x v="29"/>
    <s v="16.06.2026"/>
    <n v="25"/>
    <x v="1"/>
  </r>
  <r>
    <s v="ITAKA"/>
    <n v="0"/>
    <n v="7"/>
    <n v="0"/>
    <n v="11373"/>
    <s v="14015646"/>
    <s v="16 Jun 2026"/>
    <s v="16"/>
    <s v="Jun"/>
    <s v="23 Jun 2026"/>
    <s v="23"/>
    <s v="Jun"/>
    <n v="7"/>
    <n v="7"/>
    <n v="0"/>
    <n v="0"/>
    <s v="NOWA ITAKA SPOLKA Z OGRANICZONA ODPOWIEDZIALNOSCIA"/>
    <x v="6"/>
    <n v="2"/>
    <n v="0"/>
    <n v="0"/>
    <n v="0"/>
    <s v="Poland"/>
    <s v="08 May 2026 15:33"/>
    <s v="07 May 2026"/>
    <s v="May"/>
    <n v="0"/>
    <n v="7"/>
    <n v="0"/>
    <n v="0"/>
    <n v="0"/>
    <n v="7"/>
    <n v="0"/>
    <s v="08.05.2025"/>
    <x v="29"/>
    <s v="16.06.2026"/>
    <n v="25"/>
    <x v="1"/>
  </r>
  <r>
    <s v="TO"/>
    <n v="0"/>
    <n v="0"/>
    <n v="7"/>
    <n v="11306"/>
    <s v="1260664.202768"/>
    <s v="20 Jul 2026"/>
    <s v="20"/>
    <s v="Jul"/>
    <s v="27 Jul 2026"/>
    <s v="27"/>
    <s v="Jul"/>
    <n v="7"/>
    <n v="7"/>
    <n v="0"/>
    <n v="0"/>
    <s v="СЛР-ХОЛИДЕЙ-СЪРВИС ЕООД"/>
    <x v="0"/>
    <n v="2"/>
    <n v="1"/>
    <n v="3516.8952727999999"/>
    <n v="502.41361039999998"/>
    <s v="Romania"/>
    <s v="04 May 2026 09:50"/>
    <s v="04 May 2026"/>
    <s v="May"/>
    <n v="0"/>
    <n v="0"/>
    <n v="7"/>
    <n v="0"/>
    <n v="0"/>
    <n v="7"/>
    <n v="0"/>
    <s v="04.05.2025"/>
    <x v="29"/>
    <s v="20.07.2026"/>
    <n v="30"/>
    <x v="0"/>
  </r>
  <r>
    <s v="TO"/>
    <n v="0"/>
    <n v="0"/>
    <n v="6"/>
    <n v="11307"/>
    <s v="1260596.202784"/>
    <s v="27 Jul 2026"/>
    <s v="27"/>
    <s v="Jul"/>
    <s v="02 Aug 2026"/>
    <s v="02"/>
    <s v="Aug"/>
    <n v="6"/>
    <n v="-25"/>
    <n v="4"/>
    <n v="1"/>
    <s v="СЛР-ХОЛИДЕЙ-СЪРВИС ЕООД"/>
    <x v="6"/>
    <n v="2"/>
    <n v="1"/>
    <n v="2669.9426495999996"/>
    <n v="444.99044159999994"/>
    <s v="Romania"/>
    <s v="04 May 2026 10:23"/>
    <s v="02 May 2026"/>
    <s v="May"/>
    <n v="0"/>
    <n v="0"/>
    <n v="4"/>
    <n v="1"/>
    <n v="0"/>
    <n v="5"/>
    <n v="-1"/>
    <s v="04.05.2025"/>
    <x v="29"/>
    <s v="27.07.2026"/>
    <n v="31"/>
    <x v="0"/>
  </r>
  <r>
    <s v="BOOKING"/>
    <n v="3"/>
    <n v="0"/>
    <n v="0"/>
    <n v="11308"/>
    <s v="5289729316"/>
    <s v="06 Jun 2026"/>
    <s v="06"/>
    <s v="Jun"/>
    <s v="09 Jun 2026"/>
    <s v="09"/>
    <s v="Jun"/>
    <n v="3"/>
    <n v="3"/>
    <n v="0"/>
    <n v="0"/>
    <s v="BOOKING"/>
    <x v="2"/>
    <n v="2"/>
    <n v="0"/>
    <n v="789.20432009174306"/>
    <n v="263.06810669724769"/>
    <s v="Bulgaria"/>
    <s v="04 May 2026 10:32"/>
    <s v="04 May 2026"/>
    <s v="May"/>
    <n v="0"/>
    <n v="3"/>
    <n v="0"/>
    <n v="0"/>
    <n v="0"/>
    <n v="3"/>
    <n v="0"/>
    <s v="04.05.2025"/>
    <x v="29"/>
    <s v="06.06.2026"/>
    <n v="23"/>
    <x v="0"/>
  </r>
  <r>
    <s v="BOOKING"/>
    <n v="2"/>
    <n v="1"/>
    <n v="0"/>
    <n v="11309"/>
    <s v="6434525327"/>
    <s v="29 May 2026"/>
    <s v="29"/>
    <s v="May"/>
    <s v="01 Jun 2026"/>
    <s v="01"/>
    <s v="Jun"/>
    <n v="3"/>
    <n v="-28"/>
    <n v="2"/>
    <n v="0"/>
    <s v="BOOKING"/>
    <x v="3"/>
    <n v="2"/>
    <n v="0"/>
    <n v="771.7633406422018"/>
    <n v="257.25444688073389"/>
    <s v="Romania"/>
    <s v="04 May 2026 11:10"/>
    <s v="04 May 2026"/>
    <s v="May"/>
    <n v="2"/>
    <n v="0"/>
    <n v="0"/>
    <n v="0"/>
    <n v="0"/>
    <n v="2"/>
    <n v="-1"/>
    <s v="04.05.2025"/>
    <x v="29"/>
    <s v="29.05.2026"/>
    <n v="22"/>
    <x v="0"/>
  </r>
  <r>
    <s v="BOOKING"/>
    <n v="0"/>
    <n v="2"/>
    <n v="0"/>
    <n v="11375"/>
    <s v="6708925168"/>
    <s v="11 Sep 2026"/>
    <s v="11"/>
    <s v="Sep"/>
    <s v="13 Sep 2026"/>
    <s v="13"/>
    <s v="Sep"/>
    <n v="2"/>
    <n v="2"/>
    <n v="0"/>
    <n v="0"/>
    <s v="BOOKING"/>
    <x v="1"/>
    <n v="2"/>
    <n v="3"/>
    <n v="842.9806733944954"/>
    <n v="421.4903366972477"/>
    <s v="Romania"/>
    <s v="08 May 2026 19:40"/>
    <s v="08 May 2026"/>
    <s v="May"/>
    <n v="0"/>
    <n v="0"/>
    <n v="0"/>
    <n v="0"/>
    <n v="2"/>
    <n v="2"/>
    <n v="0"/>
    <s v="08.05.2025"/>
    <x v="29"/>
    <s v="11.09.2026"/>
    <n v="37"/>
    <x v="1"/>
  </r>
  <r>
    <s v="BOOKING"/>
    <n v="2"/>
    <n v="1"/>
    <n v="0"/>
    <n v="11376"/>
    <s v="6467593025"/>
    <s v="29 May 2026"/>
    <s v="29"/>
    <s v="May"/>
    <s v="01 Jun 2026"/>
    <s v="01"/>
    <s v="Jun"/>
    <n v="3"/>
    <n v="-28"/>
    <n v="2"/>
    <n v="0"/>
    <s v="BOOKING"/>
    <x v="4"/>
    <n v="2"/>
    <n v="2"/>
    <n v="964.69071825688059"/>
    <n v="321.56357275229357"/>
    <s v="Romania"/>
    <s v="08 May 2026 21:00"/>
    <s v="08 May 2026"/>
    <s v="May"/>
    <n v="2"/>
    <n v="0"/>
    <n v="0"/>
    <n v="0"/>
    <n v="0"/>
    <n v="2"/>
    <n v="-1"/>
    <s v="08.05.2025"/>
    <x v="29"/>
    <s v="29.05.2026"/>
    <n v="22"/>
    <x v="1"/>
  </r>
  <r>
    <s v="INDIVIDUAL"/>
    <n v="0"/>
    <n v="2"/>
    <n v="3"/>
    <n v="11312"/>
    <s v="04052026"/>
    <s v="22 Aug 2026"/>
    <s v="22"/>
    <s v="Aug"/>
    <s v="27 Aug 2026"/>
    <s v="27"/>
    <s v="Aug"/>
    <n v="5"/>
    <n v="5"/>
    <n v="0"/>
    <n v="0"/>
    <s v="INDIVIDUAL"/>
    <x v="0"/>
    <n v="2"/>
    <n v="1"/>
    <n v="2411.592220183486"/>
    <n v="482.31844403669726"/>
    <m/>
    <s v="04 May 2026 13:32"/>
    <s v="04 May 2026"/>
    <s v="May"/>
    <n v="0"/>
    <n v="0"/>
    <n v="0"/>
    <n v="5"/>
    <n v="0"/>
    <n v="5"/>
    <n v="0"/>
    <s v="04.05.2025"/>
    <x v="29"/>
    <s v="22.08.2026"/>
    <n v="34"/>
    <x v="0"/>
  </r>
  <r>
    <s v="INDIVIDUAL"/>
    <n v="0"/>
    <n v="2"/>
    <n v="3"/>
    <n v="11311"/>
    <s v="04052026"/>
    <s v="22 Aug 2026"/>
    <s v="22"/>
    <s v="Aug"/>
    <s v="27 Aug 2026"/>
    <s v="27"/>
    <s v="Aug"/>
    <n v="5"/>
    <n v="5"/>
    <n v="0"/>
    <n v="0"/>
    <s v="INDIVIDUAL"/>
    <x v="0"/>
    <n v="2"/>
    <n v="1"/>
    <n v="2411.592220183486"/>
    <n v="482.31844403669726"/>
    <m/>
    <s v="04 May 2026 13:30"/>
    <s v="04 May 2026"/>
    <s v="May"/>
    <n v="0"/>
    <n v="0"/>
    <n v="0"/>
    <n v="5"/>
    <n v="0"/>
    <n v="5"/>
    <n v="0"/>
    <s v="04.05.2025"/>
    <x v="29"/>
    <s v="22.08.2026"/>
    <n v="34"/>
    <x v="0"/>
  </r>
  <r>
    <s v="INDIVIDUAL"/>
    <n v="0"/>
    <n v="2"/>
    <n v="0"/>
    <n v="11313"/>
    <s v="040520261"/>
    <s v="26 Jun 2026"/>
    <s v="26"/>
    <s v="Jun"/>
    <s v="28 Jun 2026"/>
    <s v="28"/>
    <s v="Jun"/>
    <n v="2"/>
    <n v="2"/>
    <n v="0"/>
    <n v="0"/>
    <s v="INDIVIDUAL"/>
    <x v="6"/>
    <n v="2"/>
    <n v="0"/>
    <n v="917.08689266055046"/>
    <n v="458.54344633027523"/>
    <m/>
    <s v="04 May 2026 13:47"/>
    <s v="04 May 2026"/>
    <s v="May"/>
    <n v="0"/>
    <n v="2"/>
    <n v="0"/>
    <n v="0"/>
    <n v="0"/>
    <n v="2"/>
    <n v="0"/>
    <s v="04.05.2025"/>
    <x v="29"/>
    <s v="26.06.2026"/>
    <n v="26"/>
    <x v="0"/>
  </r>
  <r>
    <s v="INDIVIDUAL"/>
    <n v="0"/>
    <n v="2"/>
    <n v="0"/>
    <n v="11314"/>
    <s v="040520261"/>
    <s v="26 Jun 2026"/>
    <s v="26"/>
    <s v="Jun"/>
    <s v="28 Jun 2026"/>
    <s v="28"/>
    <s v="Jun"/>
    <n v="2"/>
    <n v="2"/>
    <n v="0"/>
    <n v="0"/>
    <s v="INDIVIDUAL"/>
    <x v="4"/>
    <n v="3"/>
    <n v="1"/>
    <n v="1270.2846699082568"/>
    <n v="635.14233495412839"/>
    <m/>
    <s v="04 May 2026 13:51"/>
    <s v="04 May 2026"/>
    <s v="May"/>
    <n v="0"/>
    <n v="2"/>
    <n v="0"/>
    <n v="0"/>
    <n v="0"/>
    <n v="2"/>
    <n v="0"/>
    <s v="04.05.2025"/>
    <x v="29"/>
    <s v="26.06.2026"/>
    <n v="26"/>
    <x v="0"/>
  </r>
  <r>
    <s v="TO"/>
    <n v="0"/>
    <n v="7"/>
    <n v="0"/>
    <n v="11316"/>
    <s v="1260922.202809"/>
    <s v="29 Jun 2026"/>
    <s v="29"/>
    <s v="Jun"/>
    <s v="06 Jul 2026"/>
    <s v="06"/>
    <s v="Jul"/>
    <n v="7"/>
    <n v="-23"/>
    <n v="2"/>
    <n v="5"/>
    <s v="СЛР-ХОЛИДЕЙ-СЪРВИС ЕООД"/>
    <x v="4"/>
    <n v="2"/>
    <n v="1"/>
    <n v="2888.76091"/>
    <n v="412.68013000000002"/>
    <s v="Romania"/>
    <s v="04 May 2026 14:25"/>
    <s v="04 May 2026"/>
    <s v="May"/>
    <n v="0"/>
    <n v="2"/>
    <n v="5"/>
    <n v="0"/>
    <n v="0"/>
    <n v="7"/>
    <n v="0"/>
    <s v="04.05.2025"/>
    <x v="29"/>
    <s v="29.06.2026"/>
    <n v="27"/>
    <x v="0"/>
  </r>
  <r>
    <s v="ITAKA"/>
    <n v="0"/>
    <n v="7"/>
    <n v="0"/>
    <n v="11315"/>
    <s v="13993456"/>
    <s v="01 Sep 2026"/>
    <s v="01"/>
    <s v="Sep"/>
    <s v="08 Sep 2026"/>
    <s v="08"/>
    <s v="Sep"/>
    <n v="7"/>
    <n v="7"/>
    <n v="0"/>
    <n v="0"/>
    <s v="NOWA ITAKA SPOLKA Z OGRANICZONA ODPOWIEDZIALNOSCIA"/>
    <x v="3"/>
    <n v="2"/>
    <n v="1"/>
    <n v="1394.1351822999998"/>
    <n v="199.16216889999995"/>
    <s v="Poland"/>
    <s v="04 May 2026 13:58"/>
    <s v="29 Apr 2026"/>
    <s v="May"/>
    <n v="0"/>
    <n v="0"/>
    <n v="0"/>
    <n v="0"/>
    <n v="7"/>
    <n v="7"/>
    <n v="0"/>
    <s v="04.05.2025"/>
    <x v="29"/>
    <s v="01.09.2026"/>
    <n v="36"/>
    <x v="0"/>
  </r>
  <r>
    <s v="BOOKING"/>
    <n v="0"/>
    <n v="4"/>
    <n v="0"/>
    <n v="11317"/>
    <s v="6756877245"/>
    <s v="01 Jul 2026"/>
    <s v="01"/>
    <s v="Jul"/>
    <s v="05 Jul 2026"/>
    <s v="05"/>
    <s v="Jul"/>
    <n v="4"/>
    <n v="4"/>
    <n v="0"/>
    <n v="0"/>
    <s v="BOOKING"/>
    <x v="4"/>
    <n v="2"/>
    <n v="1"/>
    <n v="2385.8972792660552"/>
    <n v="596.4743198165138"/>
    <s v="Germany"/>
    <s v="04 May 2026 15:20"/>
    <s v="04 May 2026"/>
    <s v="May"/>
    <n v="0"/>
    <n v="0"/>
    <n v="4"/>
    <n v="0"/>
    <n v="0"/>
    <n v="4"/>
    <n v="0"/>
    <s v="04.05.2025"/>
    <x v="29"/>
    <s v="01.07.2026"/>
    <n v="27"/>
    <x v="0"/>
  </r>
  <r>
    <s v="BOOKING"/>
    <n v="0"/>
    <n v="0"/>
    <n v="5"/>
    <n v="11377"/>
    <s v="5855479545"/>
    <s v="11 Aug 2026"/>
    <s v="11"/>
    <s v="Aug"/>
    <s v="16 Aug 2026"/>
    <s v="16"/>
    <s v="Aug"/>
    <n v="5"/>
    <n v="5"/>
    <n v="0"/>
    <n v="0"/>
    <s v="BOOKING"/>
    <x v="4"/>
    <n v="2"/>
    <n v="2"/>
    <n v="3052.1714036697244"/>
    <n v="610.43428073394489"/>
    <s v="Israel"/>
    <s v="09 May 2026 10:28"/>
    <s v="09 May 2026"/>
    <s v="May"/>
    <n v="0"/>
    <n v="0"/>
    <n v="0"/>
    <n v="5"/>
    <n v="0"/>
    <n v="5"/>
    <n v="0"/>
    <s v="09.05.2025"/>
    <x v="29"/>
    <s v="11.08.2026"/>
    <n v="33"/>
    <x v="0"/>
  </r>
  <r>
    <s v="TO"/>
    <n v="1"/>
    <n v="1"/>
    <n v="0"/>
    <n v="11318"/>
    <s v="NT325365"/>
    <s v="30 May 2026"/>
    <s v="30"/>
    <s v="May"/>
    <s v="01 Jun 2026"/>
    <s v="01"/>
    <s v="Jun"/>
    <n v="2"/>
    <n v="-29"/>
    <n v="1"/>
    <n v="0"/>
    <s v="НОВОТОН - ЕООД"/>
    <x v="6"/>
    <n v="2"/>
    <n v="0"/>
    <n v="502.41361039999998"/>
    <n v="251.20680519999999"/>
    <s v="Romania"/>
    <s v="04 May 2026 17:10"/>
    <s v="04 May 2026"/>
    <s v="May"/>
    <n v="1"/>
    <n v="0"/>
    <n v="0"/>
    <n v="0"/>
    <n v="0"/>
    <n v="1"/>
    <n v="-1"/>
    <s v="04.05.2025"/>
    <x v="29"/>
    <s v="30.05.2026"/>
    <n v="22"/>
    <x v="0"/>
  </r>
  <r>
    <s v="BOOKING"/>
    <n v="2"/>
    <n v="0"/>
    <n v="0"/>
    <n v="11319"/>
    <s v="6756834134"/>
    <s v="05 Jun 2026"/>
    <s v="05"/>
    <s v="Jun"/>
    <s v="07 Jun 2026"/>
    <s v="07"/>
    <s v="Jun"/>
    <n v="2"/>
    <n v="2"/>
    <n v="0"/>
    <n v="0"/>
    <s v="BOOKING"/>
    <x v="1"/>
    <n v="4"/>
    <n v="2"/>
    <n v="1011.5768080733944"/>
    <n v="505.78840403669722"/>
    <s v="Romania"/>
    <s v="04 May 2026 20:34"/>
    <s v="04 May 2026"/>
    <s v="May"/>
    <n v="0"/>
    <n v="2"/>
    <n v="0"/>
    <n v="0"/>
    <n v="0"/>
    <n v="2"/>
    <n v="0"/>
    <s v="04.05.2025"/>
    <x v="29"/>
    <s v="05.06.2026"/>
    <n v="23"/>
    <x v="0"/>
  </r>
  <r>
    <s v="BOOKING"/>
    <n v="3"/>
    <n v="0"/>
    <n v="0"/>
    <n v="11320"/>
    <s v="6529372166"/>
    <s v="08 Jun 2026"/>
    <s v="08"/>
    <s v="Jun"/>
    <s v="11 Jun 2026"/>
    <s v="11"/>
    <s v="Jun"/>
    <n v="3"/>
    <n v="3"/>
    <n v="0"/>
    <n v="0"/>
    <s v="BOOKING"/>
    <x v="3"/>
    <n v="2"/>
    <n v="1"/>
    <n v="771.7633406422018"/>
    <n v="257.25444688073389"/>
    <s v="Romania"/>
    <s v="05 May 2026 06:32"/>
    <s v="05 May 2026"/>
    <s v="May"/>
    <n v="0"/>
    <n v="3"/>
    <n v="0"/>
    <n v="0"/>
    <n v="0"/>
    <n v="3"/>
    <n v="0"/>
    <s v="05.05.2025"/>
    <x v="29"/>
    <s v="08.06.2026"/>
    <n v="24"/>
    <x v="0"/>
  </r>
  <r>
    <s v="BOOKING"/>
    <n v="0"/>
    <n v="0"/>
    <n v="7"/>
    <n v="11379"/>
    <s v="6000786090"/>
    <s v="16 Aug 2026"/>
    <s v="16"/>
    <s v="Aug"/>
    <s v="23 Aug 2026"/>
    <s v="23"/>
    <s v="Aug"/>
    <n v="7"/>
    <n v="7"/>
    <n v="0"/>
    <n v="0"/>
    <s v="BOOKING"/>
    <x v="0"/>
    <n v="2"/>
    <n v="2"/>
    <n v="5081.9281889908243"/>
    <n v="725.98974128440364"/>
    <s v="Poland"/>
    <s v="09 May 2026 16:09"/>
    <s v="09 May 2026"/>
    <s v="May"/>
    <n v="0"/>
    <n v="0"/>
    <n v="0"/>
    <n v="7"/>
    <n v="0"/>
    <n v="7"/>
    <n v="0"/>
    <s v="09.05.2025"/>
    <x v="29"/>
    <s v="16.08.2026"/>
    <n v="34"/>
    <x v="0"/>
  </r>
  <r>
    <s v="BOOKING"/>
    <n v="0"/>
    <n v="0"/>
    <n v="6"/>
    <n v="11380"/>
    <s v="6816626822"/>
    <s v="03 Aug 2026"/>
    <s v="03"/>
    <s v="Aug"/>
    <s v="09 Aug 2026"/>
    <s v="09"/>
    <s v="Aug"/>
    <n v="6"/>
    <n v="6"/>
    <n v="0"/>
    <n v="0"/>
    <s v="BOOKING"/>
    <x v="0"/>
    <n v="2"/>
    <n v="1"/>
    <n v="3226.5811981651373"/>
    <n v="537.76353302752284"/>
    <s v="Romania"/>
    <s v="09 May 2026 16:42"/>
    <s v="09 May 2026"/>
    <s v="May"/>
    <n v="0"/>
    <n v="0"/>
    <n v="0"/>
    <n v="6"/>
    <n v="0"/>
    <n v="6"/>
    <n v="0"/>
    <s v="09.05.2025"/>
    <x v="29"/>
    <s v="03.08.2026"/>
    <n v="32"/>
    <x v="0"/>
  </r>
  <r>
    <s v="BOOKING"/>
    <n v="5"/>
    <n v="1"/>
    <n v="0"/>
    <n v="11381"/>
    <s v="5850473100"/>
    <s v="10 Jun 2026"/>
    <s v="10"/>
    <s v="Jun"/>
    <s v="16 Jun 2026"/>
    <s v="16"/>
    <s v="Jun"/>
    <n v="6"/>
    <n v="6"/>
    <n v="0"/>
    <n v="0"/>
    <s v="BOOKING"/>
    <x v="3"/>
    <n v="2"/>
    <n v="1"/>
    <n v="1640.9054832110089"/>
    <n v="273.49321889908254"/>
    <s v="Ukraine"/>
    <s v="09 May 2026 18:22"/>
    <s v="09 May 2026"/>
    <s v="May"/>
    <n v="0"/>
    <n v="6"/>
    <n v="0"/>
    <n v="0"/>
    <n v="0"/>
    <n v="6"/>
    <n v="0"/>
    <s v="09.05.2025"/>
    <x v="29"/>
    <s v="10.06.2026"/>
    <n v="24"/>
    <x v="0"/>
  </r>
  <r>
    <s v="INDIVIDUAL"/>
    <n v="0"/>
    <n v="0"/>
    <n v="5"/>
    <n v="11321"/>
    <s v="05052026"/>
    <s v="20 Jul 2026"/>
    <s v="20"/>
    <s v="Jul"/>
    <s v="25 Jul 2026"/>
    <s v="25"/>
    <s v="Jul"/>
    <n v="5"/>
    <n v="5"/>
    <n v="0"/>
    <n v="0"/>
    <s v="INDIVIDUAL"/>
    <x v="4"/>
    <n v="2"/>
    <n v="2"/>
    <n v="3064.7317798165136"/>
    <n v="612.94635596330272"/>
    <m/>
    <s v="05 May 2026 08:45"/>
    <s v="05 May 2026"/>
    <s v="May"/>
    <n v="0"/>
    <n v="0"/>
    <n v="5"/>
    <n v="0"/>
    <n v="0"/>
    <n v="5"/>
    <n v="0"/>
    <s v="05.05.2025"/>
    <x v="29"/>
    <s v="20.07.2026"/>
    <n v="30"/>
    <x v="0"/>
  </r>
  <r>
    <s v="INDIVIDUAL"/>
    <n v="0"/>
    <n v="3"/>
    <n v="0"/>
    <n v="11322"/>
    <s v="050520261"/>
    <s v="04 Jul 2026"/>
    <s v="04"/>
    <s v="Jul"/>
    <s v="07 Jul 2026"/>
    <s v="07"/>
    <s v="Jul"/>
    <n v="3"/>
    <n v="3"/>
    <n v="0"/>
    <n v="0"/>
    <s v="INDIVIDUAL"/>
    <x v="4"/>
    <n v="3"/>
    <n v="1"/>
    <n v="942.02821100917424"/>
    <n v="314.00940366972469"/>
    <m/>
    <s v="05 May 2026 08:55"/>
    <s v="05 May 2026"/>
    <s v="May"/>
    <n v="0"/>
    <n v="0"/>
    <n v="3"/>
    <n v="0"/>
    <n v="0"/>
    <n v="3"/>
    <n v="0"/>
    <s v="05.05.2025"/>
    <x v="29"/>
    <s v="04.07.2026"/>
    <n v="27"/>
    <x v="0"/>
  </r>
  <r>
    <s v="BOOKING"/>
    <n v="2"/>
    <n v="0"/>
    <n v="0"/>
    <n v="11323"/>
    <s v="5683172752"/>
    <s v="05 Jun 2026"/>
    <s v="05"/>
    <s v="Jun"/>
    <s v="07 Jun 2026"/>
    <s v="07"/>
    <s v="Jun"/>
    <n v="2"/>
    <n v="2"/>
    <n v="0"/>
    <n v="0"/>
    <s v="BOOKING"/>
    <x v="1"/>
    <n v="2"/>
    <n v="4"/>
    <n v="927.2787407339448"/>
    <n v="463.6393703669724"/>
    <s v="Romania"/>
    <s v="05 May 2026 09:14"/>
    <s v="05 May 2026"/>
    <s v="May"/>
    <n v="0"/>
    <n v="2"/>
    <n v="0"/>
    <n v="0"/>
    <n v="0"/>
    <n v="2"/>
    <n v="0"/>
    <s v="05.05.2025"/>
    <x v="29"/>
    <s v="05.06.2026"/>
    <n v="23"/>
    <x v="0"/>
  </r>
  <r>
    <s v="BOOKING"/>
    <n v="2"/>
    <n v="1"/>
    <n v="0"/>
    <n v="11324"/>
    <s v="5359634272"/>
    <s v="29 May 2026"/>
    <s v="29"/>
    <s v="May"/>
    <s v="01 Jun 2026"/>
    <s v="01"/>
    <s v="Jun"/>
    <n v="3"/>
    <n v="-28"/>
    <n v="2"/>
    <n v="0"/>
    <s v="BOOKING"/>
    <x v="2"/>
    <n v="2"/>
    <n v="0"/>
    <n v="789.20432009174306"/>
    <n v="263.06810669724769"/>
    <s v="Romania"/>
    <s v="05 May 2026 09:20"/>
    <s v="05 May 2026"/>
    <s v="May"/>
    <n v="2"/>
    <n v="0"/>
    <n v="0"/>
    <n v="0"/>
    <n v="0"/>
    <n v="2"/>
    <n v="-1"/>
    <s v="05.05.2025"/>
    <x v="29"/>
    <s v="29.05.2026"/>
    <n v="22"/>
    <x v="0"/>
  </r>
  <r>
    <s v="TO"/>
    <n v="0"/>
    <n v="0"/>
    <n v="4"/>
    <n v="11325"/>
    <s v="1261073.202892"/>
    <s v="19 Jul 2026"/>
    <s v="19"/>
    <s v="Jul"/>
    <s v="23 Jul 2026"/>
    <s v="23"/>
    <s v="Jul"/>
    <n v="4"/>
    <n v="4"/>
    <n v="0"/>
    <n v="0"/>
    <s v="СЛР-ХОЛИДЕЙ-СЪРВИС ЕООД"/>
    <x v="3"/>
    <n v="2"/>
    <n v="1"/>
    <n v="1822.9900264"/>
    <n v="455.74750660000001"/>
    <s v="Romania"/>
    <s v="05 May 2026 10:07"/>
    <s v="05 May 2026"/>
    <s v="May"/>
    <n v="0"/>
    <n v="0"/>
    <n v="4"/>
    <n v="0"/>
    <n v="0"/>
    <n v="4"/>
    <n v="0"/>
    <s v="05.05.2025"/>
    <x v="29"/>
    <s v="19.07.2026"/>
    <n v="30"/>
    <x v="0"/>
  </r>
  <r>
    <s v="BOOKING"/>
    <n v="0"/>
    <n v="4"/>
    <n v="0"/>
    <n v="11326"/>
    <s v="5562258558"/>
    <s v="09 Sep 2026"/>
    <s v="09"/>
    <s v="Sep"/>
    <s v="13 Sep 2026"/>
    <s v="13"/>
    <s v="Sep"/>
    <n v="4"/>
    <n v="4"/>
    <n v="0"/>
    <n v="0"/>
    <s v="BOOKING"/>
    <x v="4"/>
    <n v="2"/>
    <n v="0"/>
    <n v="1223.7753913761467"/>
    <n v="305.93487614678895"/>
    <s v="Romania"/>
    <s v="05 May 2026 10:24"/>
    <s v="05 May 2026"/>
    <s v="May"/>
    <n v="0"/>
    <n v="0"/>
    <n v="0"/>
    <n v="0"/>
    <n v="4"/>
    <n v="4"/>
    <n v="0"/>
    <s v="05.05.2025"/>
    <x v="29"/>
    <s v="09.09.2026"/>
    <n v="37"/>
    <x v="0"/>
  </r>
  <r>
    <s v="BOOKING"/>
    <n v="0"/>
    <n v="4"/>
    <n v="0"/>
    <n v="11327"/>
    <s v="5562258558"/>
    <s v="09 Sep 2026"/>
    <s v="09"/>
    <s v="Sep"/>
    <s v="13 Sep 2026"/>
    <s v="13"/>
    <s v="Sep"/>
    <n v="4"/>
    <n v="4"/>
    <n v="0"/>
    <n v="0"/>
    <s v="BOOKING"/>
    <x v="4"/>
    <n v="2"/>
    <n v="1"/>
    <n v="1223.7753913761467"/>
    <n v="305.93487614678895"/>
    <m/>
    <s v="05 May 2026 10:24"/>
    <s v="05 May 2026"/>
    <s v="May"/>
    <n v="0"/>
    <n v="0"/>
    <n v="0"/>
    <n v="0"/>
    <n v="4"/>
    <n v="4"/>
    <n v="0"/>
    <s v="05.05.2025"/>
    <x v="29"/>
    <s v="09.09.2026"/>
    <n v="37"/>
    <x v="0"/>
  </r>
  <r>
    <s v="BOOKING"/>
    <n v="0"/>
    <n v="0"/>
    <n v="4"/>
    <n v="11382"/>
    <s v="6390193281"/>
    <s v="13 Jul 2026"/>
    <s v="13"/>
    <s v="Jul"/>
    <s v="17 Jul 2026"/>
    <s v="17"/>
    <s v="Jul"/>
    <n v="4"/>
    <n v="4"/>
    <n v="0"/>
    <n v="0"/>
    <s v="BOOKING"/>
    <x v="4"/>
    <n v="2"/>
    <n v="2"/>
    <n v="2637.1048022018349"/>
    <n v="659.27620055045873"/>
    <s v="Romania"/>
    <s v="09 May 2026 22:46"/>
    <s v="09 May 2026"/>
    <s v="May"/>
    <n v="0"/>
    <n v="0"/>
    <n v="4"/>
    <n v="0"/>
    <n v="0"/>
    <n v="4"/>
    <n v="0"/>
    <s v="09.05.2025"/>
    <x v="29"/>
    <s v="13.07.2026"/>
    <n v="29"/>
    <x v="0"/>
  </r>
  <r>
    <s v="TO"/>
    <n v="0"/>
    <n v="5"/>
    <n v="0"/>
    <n v="11328"/>
    <s v="1261110.202907"/>
    <s v="06 Jul 2026"/>
    <s v="06"/>
    <s v="Jul"/>
    <s v="11 Jul 2026"/>
    <s v="11"/>
    <s v="Jul"/>
    <n v="5"/>
    <n v="5"/>
    <n v="0"/>
    <n v="0"/>
    <s v="СЛР-ХОЛИДЕЙ-СЪРВИС ЕООД"/>
    <x v="6"/>
    <n v="3"/>
    <n v="1"/>
    <n v="2829.2841196999998"/>
    <n v="565.85682393999991"/>
    <s v="Romania"/>
    <s v="05 May 2026 11:56"/>
    <s v="05 May 2026"/>
    <s v="May"/>
    <n v="0"/>
    <n v="0"/>
    <n v="5"/>
    <n v="0"/>
    <n v="0"/>
    <n v="5"/>
    <n v="0"/>
    <s v="05.05.2025"/>
    <x v="29"/>
    <s v="06.07.2026"/>
    <n v="28"/>
    <x v="0"/>
  </r>
  <r>
    <s v="BOOKING"/>
    <n v="3"/>
    <n v="0"/>
    <n v="0"/>
    <n v="11329"/>
    <s v="6949915594"/>
    <s v="12 Jun 2026"/>
    <s v="12"/>
    <s v="Jun"/>
    <s v="15 Jun 2026"/>
    <s v="15"/>
    <s v="Jun"/>
    <n v="3"/>
    <n v="3"/>
    <n v="0"/>
    <n v="0"/>
    <s v="BOOKING"/>
    <x v="4"/>
    <n v="3"/>
    <n v="1"/>
    <n v="1157.6719260550456"/>
    <n v="385.89064201834861"/>
    <s v="Romania"/>
    <s v="05 May 2026 12:00"/>
    <s v="05 May 2026"/>
    <s v="May"/>
    <n v="0"/>
    <n v="3"/>
    <n v="0"/>
    <n v="0"/>
    <n v="0"/>
    <n v="3"/>
    <n v="0"/>
    <s v="05.05.2025"/>
    <x v="29"/>
    <s v="12.06.2026"/>
    <n v="24"/>
    <x v="0"/>
  </r>
  <r>
    <s v="BOOKING"/>
    <n v="0"/>
    <n v="0"/>
    <n v="5"/>
    <n v="11383"/>
    <s v="5347617590"/>
    <s v="11 Aug 2026"/>
    <s v="11"/>
    <s v="Aug"/>
    <s v="16 Aug 2026"/>
    <s v="16"/>
    <s v="Aug"/>
    <n v="5"/>
    <n v="5"/>
    <n v="0"/>
    <n v="0"/>
    <s v="BOOKING"/>
    <x v="6"/>
    <n v="2"/>
    <n v="2"/>
    <n v="2979.5006559633025"/>
    <n v="595.90013119266052"/>
    <s v="Israel"/>
    <s v="10 May 2026 10:18"/>
    <s v="10 May 2026"/>
    <s v="May"/>
    <n v="0"/>
    <n v="0"/>
    <n v="0"/>
    <n v="5"/>
    <n v="0"/>
    <n v="5"/>
    <n v="0"/>
    <s v="10.05.2025"/>
    <x v="29"/>
    <s v="11.08.2026"/>
    <n v="33"/>
    <x v="1"/>
  </r>
  <r>
    <s v="BOOKING"/>
    <n v="1"/>
    <n v="1"/>
    <n v="0"/>
    <n v="11330"/>
    <s v="6142380710"/>
    <s v="30 May 2026"/>
    <s v="30"/>
    <s v="May"/>
    <s v="01 Jun 2026"/>
    <s v="01"/>
    <s v="Jun"/>
    <n v="2"/>
    <n v="-29"/>
    <n v="1"/>
    <n v="0"/>
    <s v="BOOKING"/>
    <x v="4"/>
    <n v="2"/>
    <n v="1"/>
    <n v="514.50889376146779"/>
    <n v="257.25444688073389"/>
    <m/>
    <s v="05 May 2026 12:18"/>
    <s v="05 May 2026"/>
    <s v="May"/>
    <n v="1"/>
    <n v="0"/>
    <n v="0"/>
    <n v="0"/>
    <n v="0"/>
    <n v="1"/>
    <n v="-1"/>
    <s v="05.05.2025"/>
    <x v="29"/>
    <s v="30.05.2026"/>
    <n v="22"/>
    <x v="1"/>
  </r>
  <r>
    <s v="BOOKING"/>
    <n v="1"/>
    <n v="1"/>
    <n v="0"/>
    <n v="11331"/>
    <s v="6142380710"/>
    <s v="30 May 2026"/>
    <s v="30"/>
    <s v="May"/>
    <s v="01 Jun 2026"/>
    <s v="01"/>
    <s v="Jun"/>
    <n v="2"/>
    <n v="-29"/>
    <n v="1"/>
    <n v="0"/>
    <s v="BOOKING"/>
    <x v="4"/>
    <n v="3"/>
    <n v="1"/>
    <n v="694.58880091743117"/>
    <n v="347.29440045871559"/>
    <m/>
    <s v="05 May 2026 12:18"/>
    <s v="05 May 2026"/>
    <s v="May"/>
    <n v="1"/>
    <n v="0"/>
    <n v="0"/>
    <n v="0"/>
    <n v="0"/>
    <n v="1"/>
    <n v="-1"/>
    <s v="05.05.2025"/>
    <x v="29"/>
    <s v="30.05.2026"/>
    <n v="22"/>
    <x v="1"/>
  </r>
  <r>
    <s v="BOOKING"/>
    <n v="0"/>
    <n v="6"/>
    <n v="0"/>
    <n v="11384"/>
    <s v="5740144196"/>
    <s v="28 Jun 2026"/>
    <s v="28"/>
    <s v="Jun"/>
    <s v="04 Jul 2026"/>
    <s v="04"/>
    <s v="Jul"/>
    <n v="6"/>
    <n v="-24"/>
    <n v="3"/>
    <n v="3"/>
    <s v="BOOKING"/>
    <x v="6"/>
    <n v="2"/>
    <n v="1"/>
    <n v="3484.7507581651375"/>
    <n v="580.79179302752289"/>
    <s v="Romania"/>
    <s v="10 May 2026 11:04"/>
    <s v="10 May 2026"/>
    <s v="May"/>
    <n v="0"/>
    <n v="3"/>
    <n v="3"/>
    <n v="0"/>
    <n v="0"/>
    <n v="6"/>
    <n v="0"/>
    <s v="10.05.2025"/>
    <x v="29"/>
    <s v="28.06.2026"/>
    <n v="27"/>
    <x v="0"/>
  </r>
  <r>
    <s v="TO"/>
    <n v="0"/>
    <n v="5"/>
    <n v="0"/>
    <n v="11332"/>
    <s v="0843"/>
    <s v="01 Sep 2026"/>
    <s v="01"/>
    <s v="Sep"/>
    <s v="06 Sep 2026"/>
    <s v="06"/>
    <s v="Sep"/>
    <n v="5"/>
    <n v="5"/>
    <n v="0"/>
    <n v="0"/>
    <s v="КЛУБ МАГЕЛАН - ООД"/>
    <x v="4"/>
    <n v="3"/>
    <n v="1"/>
    <n v="1957.2968725000001"/>
    <n v="391.45937450000002"/>
    <s v="Romania"/>
    <s v="05 May 2026 12:47"/>
    <s v="30 Apr 2026"/>
    <s v="May"/>
    <n v="0"/>
    <n v="0"/>
    <n v="0"/>
    <n v="0"/>
    <n v="5"/>
    <n v="5"/>
    <n v="0"/>
    <s v="05.05.2025"/>
    <x v="29"/>
    <s v="01.09.2026"/>
    <n v="36"/>
    <x v="0"/>
  </r>
  <r>
    <s v="BOOKING"/>
    <n v="0"/>
    <n v="7"/>
    <n v="0"/>
    <n v="11333"/>
    <s v="6078610385"/>
    <s v="21 Jun 2026"/>
    <s v="21"/>
    <s v="Jun"/>
    <s v="28 Jun 2026"/>
    <s v="28"/>
    <s v="Jun"/>
    <n v="7"/>
    <n v="7"/>
    <n v="0"/>
    <n v="0"/>
    <s v="BOOKING"/>
    <x v="4"/>
    <n v="2"/>
    <n v="2"/>
    <n v="3430.0951785321095"/>
    <n v="490.01616027522931"/>
    <m/>
    <s v="05 May 2026 15:44"/>
    <s v="05 May 2026"/>
    <s v="May"/>
    <n v="0"/>
    <n v="7"/>
    <n v="0"/>
    <n v="0"/>
    <n v="0"/>
    <n v="7"/>
    <n v="0"/>
    <s v="05.05.2025"/>
    <x v="29"/>
    <s v="21.06.2026"/>
    <n v="26"/>
    <x v="0"/>
  </r>
  <r>
    <s v="BOOKING"/>
    <n v="0"/>
    <n v="0"/>
    <n v="7"/>
    <n v="11385"/>
    <s v="6044546817"/>
    <s v="25 Jul 2026"/>
    <s v="25"/>
    <s v="Jul"/>
    <s v="01 Aug 2026"/>
    <s v="01"/>
    <s v="Aug"/>
    <n v="7"/>
    <n v="-24"/>
    <n v="6"/>
    <n v="0"/>
    <s v="BOOKING"/>
    <x v="6"/>
    <n v="2"/>
    <n v="1"/>
    <n v="3337.0407346788984"/>
    <n v="476.72010495412843"/>
    <s v="Germany"/>
    <s v="10 May 2026 14:46"/>
    <s v="10 May 2026"/>
    <s v="May"/>
    <n v="0"/>
    <n v="0"/>
    <n v="6"/>
    <n v="0"/>
    <n v="0"/>
    <n v="6"/>
    <n v="-1"/>
    <s v="10.05.2025"/>
    <x v="29"/>
    <s v="25.07.2026"/>
    <n v="30"/>
    <x v="1"/>
  </r>
  <r>
    <s v="BOOKING"/>
    <n v="0"/>
    <n v="0"/>
    <n v="3"/>
    <n v="11386"/>
    <s v="6043673536"/>
    <s v="24 Jul 2026"/>
    <s v="24"/>
    <s v="Jul"/>
    <s v="27 Jul 2026"/>
    <s v="27"/>
    <s v="Jul"/>
    <n v="3"/>
    <n v="3"/>
    <n v="0"/>
    <n v="0"/>
    <s v="BOOKING"/>
    <x v="6"/>
    <n v="2"/>
    <n v="1"/>
    <n v="1430.1603148623851"/>
    <n v="476.72010495412843"/>
    <s v="Romania"/>
    <s v="10 May 2026 20:54"/>
    <s v="10 May 2026"/>
    <s v="May"/>
    <n v="0"/>
    <n v="0"/>
    <n v="3"/>
    <n v="0"/>
    <n v="0"/>
    <n v="3"/>
    <n v="0"/>
    <s v="10.05.2025"/>
    <x v="29"/>
    <s v="24.07.2026"/>
    <n v="30"/>
    <x v="0"/>
  </r>
  <r>
    <s v="BOOKING"/>
    <n v="0"/>
    <n v="0"/>
    <n v="7"/>
    <n v="11387"/>
    <s v="5533456724"/>
    <s v="25 Jul 2026"/>
    <s v="25"/>
    <s v="Jul"/>
    <s v="01 Aug 2026"/>
    <s v="01"/>
    <s v="Aug"/>
    <n v="7"/>
    <n v="-24"/>
    <n v="6"/>
    <n v="0"/>
    <s v="BOOKING"/>
    <x v="6"/>
    <n v="4"/>
    <n v="0"/>
    <n v="4403.0398582568805"/>
    <n v="629.00569403669726"/>
    <s v="Germany"/>
    <s v="10 May 2026 20:56"/>
    <s v="10 May 2026"/>
    <s v="May"/>
    <n v="0"/>
    <n v="0"/>
    <n v="6"/>
    <n v="0"/>
    <n v="0"/>
    <n v="6"/>
    <n v="-1"/>
    <s v="10.05.2025"/>
    <x v="29"/>
    <s v="25.07.2026"/>
    <n v="30"/>
    <x v="1"/>
  </r>
  <r>
    <s v="BOOKING"/>
    <n v="0"/>
    <n v="5"/>
    <n v="0"/>
    <n v="11335"/>
    <s v="6949997633"/>
    <s v="31 Aug 2026"/>
    <s v="31"/>
    <s v="Aug"/>
    <s v="05 Sep 2026"/>
    <s v="05"/>
    <s v="Sep"/>
    <n v="5"/>
    <n v="-26"/>
    <n v="0"/>
    <n v="4"/>
    <s v="BOOKING"/>
    <x v="3"/>
    <n v="2"/>
    <n v="1"/>
    <n v="1773.1662440366972"/>
    <n v="354.63324880733938"/>
    <s v="Germany"/>
    <s v="05 May 2026 17:52"/>
    <s v="05 May 2026"/>
    <s v="May"/>
    <n v="0"/>
    <n v="0"/>
    <n v="0"/>
    <n v="0"/>
    <n v="4"/>
    <n v="4"/>
    <n v="-1"/>
    <s v="05.05.2025"/>
    <x v="29"/>
    <s v="31.08.2026"/>
    <n v="36"/>
    <x v="0"/>
  </r>
  <r>
    <s v="BOOKING"/>
    <n v="3"/>
    <n v="1"/>
    <n v="0"/>
    <n v="11388"/>
    <s v="5361574011"/>
    <s v="28 May 2026"/>
    <s v="28"/>
    <s v="May"/>
    <s v="01 Jun 2026"/>
    <s v="01"/>
    <s v="Jun"/>
    <n v="4"/>
    <n v="-27"/>
    <n v="3"/>
    <n v="0"/>
    <s v="BOOKING"/>
    <x v="1"/>
    <n v="3"/>
    <n v="1"/>
    <n v="1685.9613467889908"/>
    <n v="421.4903366972477"/>
    <s v="Romania"/>
    <s v="10 May 2026 21:16"/>
    <s v="10 May 2026"/>
    <s v="May"/>
    <n v="3"/>
    <n v="0"/>
    <n v="0"/>
    <n v="0"/>
    <n v="0"/>
    <n v="3"/>
    <n v="-1"/>
    <s v="10.05.2025"/>
    <x v="29"/>
    <s v="28.05.2026"/>
    <n v="22"/>
    <x v="1"/>
  </r>
  <r>
    <s v="BOOKING"/>
    <n v="1"/>
    <n v="1"/>
    <n v="0"/>
    <n v="11389"/>
    <s v="5567945501"/>
    <s v="30 May 2026"/>
    <s v="30"/>
    <s v="May"/>
    <s v="01 Jun 2026"/>
    <s v="01"/>
    <s v="Jun"/>
    <n v="2"/>
    <n v="-29"/>
    <n v="1"/>
    <n v="0"/>
    <s v="BOOKING"/>
    <x v="1"/>
    <n v="4"/>
    <n v="1"/>
    <n v="842.9806733944954"/>
    <n v="421.4903366972477"/>
    <s v="Romania"/>
    <s v="10 May 2026 22:16"/>
    <s v="10 May 2026"/>
    <s v="May"/>
    <n v="1"/>
    <n v="0"/>
    <n v="0"/>
    <n v="0"/>
    <n v="0"/>
    <n v="1"/>
    <n v="-1"/>
    <s v="10.05.2025"/>
    <x v="29"/>
    <s v="30.05.2026"/>
    <n v="22"/>
    <x v="0"/>
  </r>
  <r>
    <s v="BOOKING"/>
    <n v="3"/>
    <n v="0"/>
    <n v="0"/>
    <n v="11390"/>
    <s v="6803618883"/>
    <s v="04 Jun 2026"/>
    <s v="04"/>
    <s v="Jun"/>
    <s v="07 Jun 2026"/>
    <s v="07"/>
    <s v="Jun"/>
    <n v="3"/>
    <n v="3"/>
    <n v="0"/>
    <n v="0"/>
    <s v="BOOKING"/>
    <x v="5"/>
    <n v="2"/>
    <n v="1"/>
    <n v="928.73215568807336"/>
    <n v="309.57738522935773"/>
    <s v="Romania"/>
    <s v="10 May 2026 22:58"/>
    <s v="10 May 2026"/>
    <s v="May"/>
    <n v="0"/>
    <n v="3"/>
    <n v="0"/>
    <n v="0"/>
    <n v="0"/>
    <n v="3"/>
    <n v="0"/>
    <s v="10.05.2025"/>
    <x v="29"/>
    <s v="04.06.2026"/>
    <n v="23"/>
    <x v="0"/>
  </r>
  <r>
    <s v="BOOKING"/>
    <n v="3"/>
    <n v="0"/>
    <n v="0"/>
    <n v="11336"/>
    <s v="5978147726"/>
    <s v="04 Jun 2026"/>
    <s v="04"/>
    <s v="Jun"/>
    <s v="07 Jun 2026"/>
    <s v="07"/>
    <s v="Jun"/>
    <n v="3"/>
    <n v="3"/>
    <n v="0"/>
    <n v="0"/>
    <s v="BOOKING"/>
    <x v="4"/>
    <n v="2"/>
    <n v="1"/>
    <n v="771.7633406422018"/>
    <n v="257.25444688073389"/>
    <s v="Romania"/>
    <s v="05 May 2026 18:52"/>
    <s v="05 May 2026"/>
    <s v="May"/>
    <n v="0"/>
    <n v="3"/>
    <n v="0"/>
    <n v="0"/>
    <n v="0"/>
    <n v="3"/>
    <n v="0"/>
    <s v="05.05.2025"/>
    <x v="29"/>
    <s v="04.06.2026"/>
    <n v="23"/>
    <x v="0"/>
  </r>
  <r>
    <s v="BOOKING"/>
    <n v="0"/>
    <n v="0"/>
    <n v="4"/>
    <n v="11337"/>
    <s v="6078628494"/>
    <s v="10 Aug 2026"/>
    <s v="10"/>
    <s v="Aug"/>
    <s v="14 Aug 2026"/>
    <s v="14"/>
    <s v="Aug"/>
    <n v="4"/>
    <n v="4"/>
    <n v="0"/>
    <n v="0"/>
    <s v="BOOKING"/>
    <x v="4"/>
    <n v="3"/>
    <n v="1"/>
    <n v="2637.1048022018349"/>
    <n v="659.27620055045873"/>
    <s v="Romania"/>
    <s v="05 May 2026 22:31"/>
    <s v="05 May 2026"/>
    <s v="May"/>
    <n v="0"/>
    <n v="0"/>
    <n v="0"/>
    <n v="4"/>
    <n v="0"/>
    <n v="4"/>
    <n v="0"/>
    <s v="05.05.2025"/>
    <x v="29"/>
    <s v="10.08.2026"/>
    <n v="33"/>
    <x v="0"/>
  </r>
  <r>
    <s v="BOOKING"/>
    <n v="1"/>
    <n v="1"/>
    <n v="0"/>
    <n v="11338"/>
    <s v="6007756315"/>
    <s v="30 May 2026"/>
    <s v="30"/>
    <s v="May"/>
    <s v="01 Jun 2026"/>
    <s v="01"/>
    <s v="Jun"/>
    <n v="2"/>
    <n v="-29"/>
    <n v="1"/>
    <n v="0"/>
    <s v="BOOKING"/>
    <x v="1"/>
    <n v="2"/>
    <n v="3"/>
    <n v="842.9806733944954"/>
    <n v="421.4903366972477"/>
    <s v="Romania"/>
    <s v="05 May 2026 22:32"/>
    <s v="05 May 2026"/>
    <s v="May"/>
    <n v="1"/>
    <n v="0"/>
    <n v="0"/>
    <n v="0"/>
    <n v="0"/>
    <n v="1"/>
    <n v="-1"/>
    <s v="05.05.2025"/>
    <x v="29"/>
    <s v="30.05.2026"/>
    <n v="22"/>
    <x v="0"/>
  </r>
  <r>
    <s v="BOOKING"/>
    <n v="1"/>
    <n v="1"/>
    <n v="0"/>
    <n v="11340"/>
    <s v="5776182582"/>
    <s v="30 May 2026"/>
    <s v="30"/>
    <s v="May"/>
    <s v="01 Jun 2026"/>
    <s v="01"/>
    <s v="Jun"/>
    <n v="2"/>
    <n v="-29"/>
    <n v="1"/>
    <n v="0"/>
    <s v="BOOKING"/>
    <x v="6"/>
    <n v="2"/>
    <n v="1"/>
    <n v="494.16108440366963"/>
    <n v="247.08054220183482"/>
    <s v="Romania"/>
    <s v="06 May 2026 18:24"/>
    <s v="06 May 2026"/>
    <s v="May"/>
    <n v="1"/>
    <n v="0"/>
    <n v="0"/>
    <n v="0"/>
    <n v="0"/>
    <n v="1"/>
    <n v="-1"/>
    <s v="06.05.2025"/>
    <x v="29"/>
    <s v="30.05.2026"/>
    <n v="22"/>
    <x v="1"/>
  </r>
  <r>
    <s v="TO"/>
    <n v="0"/>
    <n v="2"/>
    <n v="3"/>
    <n v="11344"/>
    <s v="1261580.203130"/>
    <s v="22 Aug 2026"/>
    <s v="22"/>
    <s v="Aug"/>
    <s v="27 Aug 2026"/>
    <s v="27"/>
    <s v="Aug"/>
    <n v="5"/>
    <n v="5"/>
    <n v="0"/>
    <n v="0"/>
    <s v="СЛР-ХОЛИДЕЙ-СЪРВИС ЕООД"/>
    <x v="2"/>
    <n v="3"/>
    <n v="1"/>
    <n v="2950.4477881999996"/>
    <n v="590.08955763999995"/>
    <s v="Romania"/>
    <s v="06 May 2026 23:01"/>
    <s v="06 May 2026"/>
    <s v="May"/>
    <n v="0"/>
    <n v="0"/>
    <n v="0"/>
    <n v="5"/>
    <n v="0"/>
    <n v="5"/>
    <n v="0"/>
    <s v="06.05.2025"/>
    <x v="29"/>
    <s v="22.08.2026"/>
    <n v="34"/>
    <x v="0"/>
  </r>
  <r>
    <s v="BOOKING"/>
    <n v="0"/>
    <n v="3"/>
    <n v="0"/>
    <n v="11345"/>
    <s v="6931638569"/>
    <s v="16 Jun 2026"/>
    <s v="16"/>
    <s v="Jun"/>
    <s v="19 Jun 2026"/>
    <s v="19"/>
    <s v="Jun"/>
    <n v="3"/>
    <n v="3"/>
    <n v="0"/>
    <n v="0"/>
    <s v="BOOKING"/>
    <x v="0"/>
    <n v="2"/>
    <n v="2"/>
    <n v="1493.4107804587154"/>
    <n v="497.80359348623847"/>
    <s v="Romania"/>
    <s v="07 May 2026 00:02"/>
    <s v="06 May 2026"/>
    <s v="May"/>
    <n v="0"/>
    <n v="3"/>
    <n v="0"/>
    <n v="0"/>
    <n v="0"/>
    <n v="3"/>
    <n v="0"/>
    <s v="07.05.2025"/>
    <x v="29"/>
    <s v="16.06.2026"/>
    <n v="25"/>
    <x v="0"/>
  </r>
  <r>
    <s v="TO"/>
    <n v="0"/>
    <n v="0"/>
    <n v="5"/>
    <n v="11346"/>
    <s v="NT325517"/>
    <s v="27 Jul 2026"/>
    <s v="27"/>
    <s v="Jul"/>
    <s v="01 Aug 2026"/>
    <s v="01"/>
    <s v="Aug"/>
    <n v="5"/>
    <n v="-26"/>
    <n v="4"/>
    <n v="0"/>
    <s v="НОВОТОН - ЕООД"/>
    <x v="4"/>
    <n v="3"/>
    <n v="0"/>
    <n v="1999.5428005000001"/>
    <n v="399.90856010000005"/>
    <s v="Romania"/>
    <s v="07 May 2026 08:51"/>
    <s v="05 May 2026"/>
    <s v="May"/>
    <n v="0"/>
    <n v="0"/>
    <n v="4"/>
    <n v="0"/>
    <n v="0"/>
    <n v="4"/>
    <n v="-1"/>
    <s v="07.05.2025"/>
    <x v="29"/>
    <s v="27.07.2026"/>
    <n v="31"/>
    <x v="0"/>
  </r>
  <r>
    <s v="BOOKING"/>
    <n v="2"/>
    <n v="0"/>
    <n v="0"/>
    <n v="11347"/>
    <s v="6128401771"/>
    <s v="01 Jun 2026"/>
    <s v="01"/>
    <s v="Jun"/>
    <s v="03 Jun 2026"/>
    <s v="03"/>
    <s v="Jun"/>
    <n v="2"/>
    <n v="2"/>
    <n v="0"/>
    <n v="0"/>
    <s v="BOOKING"/>
    <x v="7"/>
    <n v="3"/>
    <n v="3"/>
    <n v="1045.5974840366971"/>
    <n v="522.79874201834855"/>
    <s v="Bulgaria"/>
    <s v="07 May 2026 10:00"/>
    <s v="07 May 2026"/>
    <s v="May"/>
    <n v="0"/>
    <n v="2"/>
    <n v="0"/>
    <n v="0"/>
    <n v="0"/>
    <n v="2"/>
    <n v="0"/>
    <s v="07.05.2025"/>
    <x v="29"/>
    <s v="01.06.2026"/>
    <n v="23"/>
    <x v="0"/>
  </r>
  <r>
    <s v="TO"/>
    <n v="2"/>
    <n v="1"/>
    <n v="0"/>
    <n v="11341"/>
    <s v="1261566.203127"/>
    <s v="29 May 2026"/>
    <s v="29"/>
    <s v="May"/>
    <s v="01 Jun 2026"/>
    <s v="01"/>
    <s v="Jun"/>
    <n v="3"/>
    <n v="-28"/>
    <n v="2"/>
    <n v="0"/>
    <s v="СЛР-ХОЛИДЕЙ-СЪРВИС ЕООД"/>
    <x v="3"/>
    <n v="1"/>
    <n v="0"/>
    <n v="550.13586239999995"/>
    <n v="183.37862079999999"/>
    <s v="Romania"/>
    <s v="06 May 2026 20:41"/>
    <s v="06 May 2026"/>
    <s v="May"/>
    <n v="2"/>
    <n v="0"/>
    <n v="0"/>
    <n v="0"/>
    <n v="0"/>
    <n v="2"/>
    <n v="-1"/>
    <s v="06.05.2025"/>
    <x v="29"/>
    <s v="29.05.2026"/>
    <n v="22"/>
    <x v="0"/>
  </r>
  <r>
    <s v="TO"/>
    <n v="0"/>
    <n v="3"/>
    <n v="0"/>
    <n v="11342"/>
    <s v="1261570.203128"/>
    <s v="15 Jun 2026"/>
    <s v="15"/>
    <s v="Jun"/>
    <s v="18 Jun 2026"/>
    <s v="18"/>
    <s v="Jun"/>
    <n v="3"/>
    <n v="3"/>
    <n v="0"/>
    <n v="0"/>
    <s v="СЛР-ХОЛИДЕЙ-СЪРВИС ЕООД"/>
    <x v="1"/>
    <n v="4"/>
    <n v="2"/>
    <n v="2131.7177919000001"/>
    <n v="710.57259729999998"/>
    <s v="Romania"/>
    <s v="06 May 2026 21:13"/>
    <s v="06 May 2026"/>
    <s v="May"/>
    <n v="0"/>
    <n v="3"/>
    <n v="0"/>
    <n v="0"/>
    <n v="0"/>
    <n v="3"/>
    <n v="0"/>
    <s v="06.05.2025"/>
    <x v="29"/>
    <s v="15.06.2026"/>
    <n v="25"/>
    <x v="0"/>
  </r>
  <r>
    <s v="BOOKING"/>
    <n v="1"/>
    <n v="1"/>
    <n v="0"/>
    <n v="11349"/>
    <s v="6671481320"/>
    <s v="30 May 2026"/>
    <s v="30"/>
    <s v="May"/>
    <s v="01 Jun 2026"/>
    <s v="01"/>
    <s v="Jun"/>
    <n v="2"/>
    <n v="-29"/>
    <n v="1"/>
    <n v="0"/>
    <s v="BOOKING"/>
    <x v="4"/>
    <n v="2"/>
    <n v="2"/>
    <n v="643.12714550458713"/>
    <n v="321.56357275229357"/>
    <m/>
    <s v="07 May 2026 11:44"/>
    <s v="07 May 2026"/>
    <s v="May"/>
    <n v="1"/>
    <n v="0"/>
    <n v="0"/>
    <n v="0"/>
    <n v="0"/>
    <n v="1"/>
    <n v="-1"/>
    <s v="07.05.2025"/>
    <x v="29"/>
    <s v="30.05.2026"/>
    <n v="22"/>
    <x v="1"/>
  </r>
  <r>
    <s v="ITAKA"/>
    <n v="0"/>
    <n v="7"/>
    <n v="0"/>
    <n v="11352"/>
    <s v="14008184"/>
    <s v="26 Jun 2026"/>
    <s v="26"/>
    <s v="Jun"/>
    <s v="03 Jul 2026"/>
    <s v="03"/>
    <s v="Jul"/>
    <n v="7"/>
    <n v="-23"/>
    <n v="5"/>
    <n v="2"/>
    <s v="NOWA ITAKA SPOLKA Z OGRANICZONA ODPOWIEDZIALNOSCIA"/>
    <x v="6"/>
    <n v="2"/>
    <n v="1"/>
    <n v="1808.6929091"/>
    <n v="258.38470130000002"/>
    <s v="Poland"/>
    <s v="07 May 2026 13:03"/>
    <s v="05 May 2026"/>
    <s v="May"/>
    <n v="0"/>
    <n v="5"/>
    <n v="2"/>
    <n v="0"/>
    <n v="0"/>
    <n v="7"/>
    <n v="0"/>
    <s v="07.05.2025"/>
    <x v="29"/>
    <s v="26.06.2026"/>
    <n v="26"/>
    <x v="0"/>
  </r>
  <r>
    <s v="BOOKING"/>
    <n v="0"/>
    <n v="0"/>
    <n v="5"/>
    <n v="11350"/>
    <s v="5989603006"/>
    <s v="18 Aug 2026"/>
    <s v="18"/>
    <s v="Aug"/>
    <s v="23 Aug 2026"/>
    <s v="23"/>
    <s v="Aug"/>
    <n v="5"/>
    <n v="5"/>
    <n v="0"/>
    <n v="0"/>
    <s v="BOOKING"/>
    <x v="4"/>
    <n v="2"/>
    <n v="2"/>
    <n v="3296.3810027522932"/>
    <n v="659.27620055045873"/>
    <s v="Romania"/>
    <s v="07 May 2026 12:38"/>
    <s v="07 May 2026"/>
    <s v="May"/>
    <n v="0"/>
    <n v="0"/>
    <n v="0"/>
    <n v="5"/>
    <n v="0"/>
    <n v="5"/>
    <n v="0"/>
    <s v="07.05.2025"/>
    <x v="29"/>
    <s v="18.08.2026"/>
    <n v="34"/>
    <x v="1"/>
  </r>
  <r>
    <s v="ITAKA"/>
    <n v="0"/>
    <n v="7"/>
    <n v="0"/>
    <n v="11354"/>
    <s v="14005308"/>
    <s v="26 Jun 2026"/>
    <s v="26"/>
    <s v="Jun"/>
    <s v="03 Jul 2026"/>
    <s v="03"/>
    <s v="Jul"/>
    <n v="7"/>
    <n v="-23"/>
    <n v="5"/>
    <n v="2"/>
    <s v="NOWA ITAKA SPOLKA Z OGRANICZONA ODPOWIEDZIALNOSCIA"/>
    <x v="6"/>
    <n v="2"/>
    <n v="0"/>
    <n v="1808.6929091"/>
    <n v="258.38470130000002"/>
    <s v="Poland"/>
    <s v="07 May 2026 13:03"/>
    <s v="04 May 2026"/>
    <s v="May"/>
    <n v="0"/>
    <n v="5"/>
    <n v="2"/>
    <n v="0"/>
    <n v="0"/>
    <n v="7"/>
    <n v="0"/>
    <s v="07.05.2025"/>
    <x v="29"/>
    <s v="26.06.2026"/>
    <n v="26"/>
    <x v="0"/>
  </r>
  <r>
    <s v="ITAKA"/>
    <n v="0"/>
    <n v="3"/>
    <n v="4"/>
    <n v="11355"/>
    <s v="14003675"/>
    <s v="21 Aug 2026"/>
    <s v="21"/>
    <s v="Aug"/>
    <s v="28 Aug 2026"/>
    <s v="28"/>
    <s v="Aug"/>
    <n v="7"/>
    <n v="7"/>
    <n v="0"/>
    <n v="0"/>
    <s v="NOWA ITAKA SPOLKA Z OGRANICZONA ODPOWIEDZIALNOSCIA"/>
    <x v="3"/>
    <n v="2"/>
    <n v="1"/>
    <n v="1808.6929091"/>
    <n v="258.38470130000002"/>
    <s v="Poland"/>
    <s v="07 May 2026 13:03"/>
    <s v="04 May 2026"/>
    <s v="May"/>
    <n v="0"/>
    <n v="0"/>
    <n v="0"/>
    <n v="7"/>
    <n v="0"/>
    <n v="7"/>
    <n v="0"/>
    <s v="07.05.2025"/>
    <x v="29"/>
    <s v="21.08.2026"/>
    <n v="34"/>
    <x v="0"/>
  </r>
  <r>
    <s v="ITAKA"/>
    <n v="0"/>
    <n v="7"/>
    <n v="0"/>
    <n v="11356"/>
    <s v="14004142"/>
    <s v="26 Jun 2026"/>
    <s v="26"/>
    <s v="Jun"/>
    <s v="03 Jul 2026"/>
    <s v="03"/>
    <s v="Jul"/>
    <n v="7"/>
    <n v="-23"/>
    <n v="5"/>
    <n v="2"/>
    <s v="NOWA ITAKA SPOLKA Z OGRANICZONA ODPOWIEDZIALNOSCIA"/>
    <x v="6"/>
    <n v="2"/>
    <n v="1"/>
    <n v="1808.6929091"/>
    <n v="258.38470130000002"/>
    <s v="Poland"/>
    <s v="07 May 2026 13:04"/>
    <s v="04 May 2026"/>
    <s v="May"/>
    <n v="0"/>
    <n v="5"/>
    <n v="2"/>
    <n v="0"/>
    <n v="0"/>
    <n v="7"/>
    <n v="0"/>
    <s v="07.05.2025"/>
    <x v="29"/>
    <s v="26.06.2026"/>
    <n v="26"/>
    <x v="0"/>
  </r>
  <r>
    <s v="ITAKA"/>
    <n v="0"/>
    <n v="7"/>
    <n v="0"/>
    <n v="11353"/>
    <s v="14005308"/>
    <s v="26 Jun 2026"/>
    <s v="26"/>
    <s v="Jun"/>
    <s v="03 Jul 2026"/>
    <s v="03"/>
    <s v="Jul"/>
    <n v="7"/>
    <n v="-23"/>
    <n v="5"/>
    <n v="2"/>
    <s v="NOWA ITAKA SPOLKA Z OGRANICZONA ODPOWIEDZIALNOSCIA"/>
    <x v="6"/>
    <n v="2"/>
    <n v="1"/>
    <n v="1808.6929091"/>
    <n v="258.38470130000002"/>
    <s v="Poland"/>
    <s v="07 May 2026 13:03"/>
    <s v="04 May 2026"/>
    <s v="May"/>
    <n v="0"/>
    <n v="5"/>
    <n v="2"/>
    <n v="0"/>
    <n v="0"/>
    <n v="7"/>
    <n v="0"/>
    <s v="07.05.2025"/>
    <x v="29"/>
    <s v="26.06.2026"/>
    <n v="26"/>
    <x v="0"/>
  </r>
  <r>
    <s v="ITAKA"/>
    <n v="0"/>
    <n v="7"/>
    <n v="0"/>
    <n v="11351"/>
    <s v="14004072"/>
    <s v="26 Jun 2026"/>
    <s v="26"/>
    <s v="Jun"/>
    <s v="03 Jul 2026"/>
    <s v="03"/>
    <s v="Jul"/>
    <n v="7"/>
    <n v="-23"/>
    <n v="5"/>
    <n v="2"/>
    <s v="NOWA ITAKA SPOLKA Z OGRANICZONA ODPOWIEDZIALNOSCIA"/>
    <x v="6"/>
    <n v="3"/>
    <n v="0"/>
    <n v="2373.8495459000001"/>
    <n v="339.12136370000002"/>
    <s v="Poland"/>
    <s v="07 May 2026 13:02"/>
    <s v="04 May 2026"/>
    <s v="May"/>
    <n v="0"/>
    <n v="5"/>
    <n v="2"/>
    <n v="0"/>
    <n v="0"/>
    <n v="7"/>
    <n v="0"/>
    <s v="07.05.2025"/>
    <x v="29"/>
    <s v="26.06.2026"/>
    <n v="26"/>
    <x v="0"/>
  </r>
  <r>
    <s v="BOOKING"/>
    <n v="0"/>
    <n v="0"/>
    <n v="3"/>
    <n v="11357"/>
    <s v="5128405108"/>
    <s v="23 Jul 2026"/>
    <s v="23"/>
    <s v="Jul"/>
    <s v="26 Jul 2026"/>
    <s v="26"/>
    <s v="Jul"/>
    <n v="3"/>
    <n v="3"/>
    <n v="0"/>
    <n v="0"/>
    <s v="BOOKING"/>
    <x v="3"/>
    <n v="2"/>
    <n v="1"/>
    <n v="1465.0422737614679"/>
    <n v="488.34742458715596"/>
    <s v="Romania"/>
    <s v="07 May 2026 13:46"/>
    <s v="07 May 2026"/>
    <s v="May"/>
    <n v="0"/>
    <n v="0"/>
    <n v="3"/>
    <n v="0"/>
    <n v="0"/>
    <n v="3"/>
    <n v="0"/>
    <s v="07.05.2025"/>
    <x v="29"/>
    <s v="23.07.2026"/>
    <n v="30"/>
    <x v="0"/>
  </r>
  <r>
    <s v="BOOKING"/>
    <n v="0"/>
    <n v="0"/>
    <n v="4"/>
    <n v="11358"/>
    <s v="6671480584"/>
    <s v="17 Aug 2026"/>
    <s v="17"/>
    <s v="Aug"/>
    <s v="21 Aug 2026"/>
    <s v="21"/>
    <s v="Aug"/>
    <n v="4"/>
    <n v="4"/>
    <n v="0"/>
    <n v="0"/>
    <s v="BOOKING"/>
    <x v="6"/>
    <n v="2"/>
    <n v="1"/>
    <n v="1906.8804198165137"/>
    <n v="476.72010495412843"/>
    <s v="Romania"/>
    <s v="07 May 2026 17:06"/>
    <s v="07 May 2026"/>
    <s v="May"/>
    <n v="0"/>
    <n v="0"/>
    <n v="0"/>
    <n v="4"/>
    <n v="0"/>
    <n v="4"/>
    <n v="0"/>
    <s v="07.05.2025"/>
    <x v="29"/>
    <s v="17.08.2026"/>
    <n v="34"/>
    <x v="0"/>
  </r>
  <r>
    <s v="TO"/>
    <n v="0"/>
    <n v="8"/>
    <n v="0"/>
    <n v="11359"/>
    <s v="63856"/>
    <s v="28 Jun 2026"/>
    <s v="28"/>
    <s v="Jun"/>
    <s v="06 Jul 2026"/>
    <s v="06"/>
    <s v="Jul"/>
    <n v="8"/>
    <n v="-22"/>
    <n v="3"/>
    <n v="5"/>
    <s v="КЛУБ МАГЕЛАН - ООД"/>
    <x v="3"/>
    <n v="3"/>
    <n v="1"/>
    <n v="4456.9454040000001"/>
    <n v="557.11817550000001"/>
    <s v="Romania"/>
    <s v="07 May 2026 17:20"/>
    <s v="07 May 2026"/>
    <s v="May"/>
    <n v="0"/>
    <n v="3"/>
    <n v="5"/>
    <n v="0"/>
    <n v="0"/>
    <n v="8"/>
    <n v="0"/>
    <s v="07.05.2025"/>
    <x v="29"/>
    <s v="28.06.2026"/>
    <n v="27"/>
    <x v="0"/>
  </r>
  <r>
    <s v="BOOKING"/>
    <n v="0"/>
    <n v="4"/>
    <n v="0"/>
    <n v="11360"/>
    <s v="5089409398"/>
    <s v="28 Jun 2026"/>
    <s v="28"/>
    <s v="Jun"/>
    <s v="02 Jul 2026"/>
    <s v="02"/>
    <s v="Jul"/>
    <n v="4"/>
    <n v="-26"/>
    <n v="3"/>
    <n v="1"/>
    <s v="BOOKING"/>
    <x v="4"/>
    <n v="3"/>
    <n v="1"/>
    <n v="2385.8972792660552"/>
    <n v="596.4743198165138"/>
    <m/>
    <s v="07 May 2026 18:46"/>
    <s v="07 May 2026"/>
    <s v="May"/>
    <n v="0"/>
    <n v="3"/>
    <n v="1"/>
    <n v="0"/>
    <n v="0"/>
    <n v="4"/>
    <n v="0"/>
    <s v="07.05.2025"/>
    <x v="29"/>
    <s v="28.06.2026"/>
    <n v="27"/>
    <x v="0"/>
  </r>
  <r>
    <s v="BOOKING"/>
    <n v="2"/>
    <n v="2"/>
    <n v="0"/>
    <n v="11361"/>
    <s v="6083784853"/>
    <s v="29 May 2026"/>
    <s v="29"/>
    <s v="May"/>
    <s v="02 Jun 2026"/>
    <s v="02"/>
    <s v="Jun"/>
    <n v="4"/>
    <n v="-27"/>
    <n v="2"/>
    <n v="1"/>
    <s v="BOOKING"/>
    <x v="1"/>
    <n v="2"/>
    <n v="3"/>
    <n v="1685.9613467889908"/>
    <n v="421.4903366972477"/>
    <s v="Romania"/>
    <s v="07 May 2026 18:52"/>
    <s v="07 May 2026"/>
    <s v="May"/>
    <n v="2"/>
    <n v="1"/>
    <n v="0"/>
    <n v="0"/>
    <n v="0"/>
    <n v="3"/>
    <n v="-1"/>
    <s v="07.05.2025"/>
    <x v="29"/>
    <s v="29.05.2026"/>
    <n v="22"/>
    <x v="0"/>
  </r>
  <r>
    <s v="TOPOLA SKIES"/>
    <n v="0"/>
    <n v="0"/>
    <n v="11"/>
    <n v="11365"/>
    <s v="540026"/>
    <s v="12 Jul 2026"/>
    <s v="12"/>
    <s v="Jul"/>
    <s v="23 Jul 2026"/>
    <s v="23"/>
    <s v="Jul"/>
    <n v="11"/>
    <n v="11"/>
    <n v="0"/>
    <n v="0"/>
    <s v="TOPOLA SKIES"/>
    <x v="6"/>
    <n v="2"/>
    <m/>
    <n v="5587.7524798165123"/>
    <n v="507.97749816513766"/>
    <m/>
    <s v="07 May 2026 23:03"/>
    <s v="07 May 2026"/>
    <s v="May"/>
    <n v="0"/>
    <n v="0"/>
    <n v="11"/>
    <n v="0"/>
    <n v="0"/>
    <n v="11"/>
    <n v="0"/>
    <s v="07.05.2025"/>
    <x v="29"/>
    <s v="12.07.2026"/>
    <n v="29"/>
    <x v="0"/>
  </r>
  <r>
    <s v="TOPOLA SKIES"/>
    <n v="0"/>
    <n v="0"/>
    <n v="11"/>
    <n v="11366"/>
    <s v="540026"/>
    <s v="12 Jul 2026"/>
    <s v="12"/>
    <s v="Jul"/>
    <s v="23 Jul 2026"/>
    <s v="23"/>
    <s v="Jul"/>
    <n v="11"/>
    <n v="11"/>
    <n v="0"/>
    <n v="0"/>
    <s v="TOPOLA SKIES"/>
    <x v="6"/>
    <n v="2"/>
    <m/>
    <n v="5587.7524798165123"/>
    <n v="507.97749816513766"/>
    <m/>
    <s v="07 May 2026 23:03"/>
    <s v="07 May 2026"/>
    <s v="May"/>
    <n v="0"/>
    <n v="0"/>
    <n v="11"/>
    <n v="0"/>
    <n v="0"/>
    <n v="11"/>
    <n v="0"/>
    <s v="07.05.2025"/>
    <x v="29"/>
    <s v="12.07.2026"/>
    <n v="29"/>
    <x v="0"/>
  </r>
  <r>
    <s v="TOPOLA SKIES"/>
    <n v="1"/>
    <n v="0"/>
    <n v="0"/>
    <n v="11367"/>
    <s v="540068"/>
    <s v="30 May 2026"/>
    <s v="30"/>
    <s v="May"/>
    <s v="31 May 2026"/>
    <s v="31"/>
    <s v="May"/>
    <n v="1"/>
    <n v="1"/>
    <n v="0"/>
    <n v="0"/>
    <s v="TOPOLA SKIES"/>
    <x v="0"/>
    <n v="2"/>
    <m/>
    <n v="335.54147706422015"/>
    <n v="335.54147706422015"/>
    <m/>
    <s v="08 May 2026 00:03"/>
    <s v="08 May 2026"/>
    <s v="May"/>
    <n v="1"/>
    <n v="0"/>
    <n v="0"/>
    <n v="0"/>
    <n v="0"/>
    <n v="1"/>
    <n v="0"/>
    <s v="08.05.2025"/>
    <x v="29"/>
    <s v="30.05.2026"/>
    <n v="22"/>
    <x v="0"/>
  </r>
  <r>
    <s v="BOOKING"/>
    <n v="0"/>
    <n v="6"/>
    <n v="0"/>
    <n v="11656"/>
    <s v="6210246743"/>
    <s v="30 Jun 2026"/>
    <s v="30"/>
    <s v="Jun"/>
    <s v="06 Jul 2026"/>
    <s v="06"/>
    <s v="Jul"/>
    <n v="6"/>
    <n v="-24"/>
    <n v="1"/>
    <n v="5"/>
    <s v="BOOKING"/>
    <x v="6"/>
    <n v="2"/>
    <n v="2"/>
    <n v="3226.5811981651373"/>
    <n v="537.76353302752284"/>
    <s v="Romania"/>
    <s v="24 May 2026 19:04"/>
    <s v="24 May 2026"/>
    <s v="May"/>
    <n v="0"/>
    <n v="1"/>
    <n v="5"/>
    <n v="0"/>
    <n v="0"/>
    <n v="6"/>
    <n v="0"/>
    <s v="24.05.2025"/>
    <x v="30"/>
    <s v="30.06.2026"/>
    <n v="27"/>
    <x v="0"/>
  </r>
  <r>
    <s v="BOOKING"/>
    <n v="0"/>
    <n v="6"/>
    <n v="0"/>
    <n v="11657"/>
    <s v="6940452397"/>
    <s v="30 Jun 2026"/>
    <s v="30"/>
    <s v="Jun"/>
    <s v="06 Jul 2026"/>
    <s v="06"/>
    <s v="Jul"/>
    <n v="6"/>
    <n v="-24"/>
    <n v="1"/>
    <n v="5"/>
    <s v="BOOKING"/>
    <x v="6"/>
    <n v="3"/>
    <n v="1"/>
    <n v="3484.7507581651375"/>
    <n v="580.79179302752289"/>
    <s v="Romania"/>
    <s v="24 May 2026 19:06"/>
    <s v="24 May 2026"/>
    <s v="May"/>
    <n v="0"/>
    <n v="1"/>
    <n v="5"/>
    <n v="0"/>
    <n v="0"/>
    <n v="6"/>
    <n v="0"/>
    <s v="24.05.2025"/>
    <x v="30"/>
    <s v="30.06.2026"/>
    <n v="27"/>
    <x v="0"/>
  </r>
  <r>
    <s v="BOOKING"/>
    <n v="0"/>
    <n v="0"/>
    <n v="5"/>
    <n v="11658"/>
    <s v="6152433371"/>
    <s v="16 Aug 2026"/>
    <s v="16"/>
    <s v="Aug"/>
    <s v="21 Aug 2026"/>
    <s v="21"/>
    <s v="Aug"/>
    <n v="5"/>
    <n v="5"/>
    <n v="0"/>
    <n v="0"/>
    <s v="BOOKING"/>
    <x v="4"/>
    <n v="2"/>
    <n v="1"/>
    <n v="2441.7371229357796"/>
    <n v="488.34742458715596"/>
    <s v="Romania"/>
    <s v="24 May 2026 19:31"/>
    <s v="24 May 2026"/>
    <s v="May"/>
    <n v="0"/>
    <n v="0"/>
    <n v="0"/>
    <n v="5"/>
    <n v="0"/>
    <n v="5"/>
    <n v="0"/>
    <s v="24.05.2025"/>
    <x v="30"/>
    <s v="16.08.2026"/>
    <n v="34"/>
    <x v="0"/>
  </r>
  <r>
    <s v="BOOKING"/>
    <n v="0"/>
    <n v="0"/>
    <n v="5"/>
    <n v="11659"/>
    <s v="6772777141"/>
    <s v="16 Aug 2026"/>
    <s v="16"/>
    <s v="Aug"/>
    <s v="21 Aug 2026"/>
    <s v="21"/>
    <s v="Aug"/>
    <n v="5"/>
    <n v="5"/>
    <n v="0"/>
    <n v="0"/>
    <s v="BOOKING"/>
    <x v="4"/>
    <n v="2"/>
    <n v="1"/>
    <n v="2441.7371229357796"/>
    <n v="488.34742458715596"/>
    <s v="Romania"/>
    <s v="24 May 2026 19:32"/>
    <s v="24 May 2026"/>
    <s v="May"/>
    <n v="0"/>
    <n v="0"/>
    <n v="0"/>
    <n v="5"/>
    <n v="0"/>
    <n v="5"/>
    <n v="0"/>
    <s v="24.05.2025"/>
    <x v="30"/>
    <s v="16.08.2026"/>
    <n v="34"/>
    <x v="0"/>
  </r>
  <r>
    <s v="ITAKA"/>
    <n v="0"/>
    <n v="7"/>
    <n v="0"/>
    <n v="11562"/>
    <s v="14046666"/>
    <s v="26 Jun 2026"/>
    <s v="26"/>
    <s v="Jun"/>
    <s v="03 Jul 2026"/>
    <s v="03"/>
    <s v="Jul"/>
    <n v="7"/>
    <n v="-23"/>
    <n v="5"/>
    <n v="2"/>
    <s v="NOWA ITAKA SPOLKA Z OGRANICZONA ODPOWIEDZIALNOSCIA"/>
    <x v="3"/>
    <n v="2"/>
    <n v="0"/>
    <n v="1808.6929091"/>
    <n v="258.38470130000002"/>
    <s v="Poland"/>
    <s v="19 May 2026 11:19"/>
    <s v="16 May 2026"/>
    <s v="May"/>
    <n v="0"/>
    <n v="5"/>
    <n v="2"/>
    <n v="0"/>
    <n v="0"/>
    <n v="7"/>
    <n v="0"/>
    <s v="19.05.2025"/>
    <x v="30"/>
    <s v="26.06.2026"/>
    <n v="26"/>
    <x v="0"/>
  </r>
  <r>
    <s v="TO"/>
    <n v="0"/>
    <n v="0"/>
    <n v="3"/>
    <n v="11563"/>
    <s v="104600"/>
    <s v="24 Jul 2026"/>
    <s v="24"/>
    <s v="Jul"/>
    <s v="27 Jul 2026"/>
    <s v="27"/>
    <s v="Jul"/>
    <n v="3"/>
    <n v="3"/>
    <n v="0"/>
    <n v="0"/>
    <s v="ДЕСТИНЕЙШЪН ТУРИСТИК СЪРВИСИС - ЕООД"/>
    <x v="3"/>
    <n v="2"/>
    <n v="2"/>
    <n v="1709.0824872000001"/>
    <n v="569.69416239999998"/>
    <m/>
    <s v="19 May 2026 11:20"/>
    <s v="19 May 2026"/>
    <s v="May"/>
    <n v="0"/>
    <n v="0"/>
    <n v="3"/>
    <n v="0"/>
    <n v="0"/>
    <n v="3"/>
    <n v="0"/>
    <s v="19.05.2025"/>
    <x v="30"/>
    <s v="24.07.2026"/>
    <n v="30"/>
    <x v="0"/>
  </r>
  <r>
    <s v="TO"/>
    <n v="0"/>
    <n v="0"/>
    <n v="3"/>
    <n v="11564"/>
    <s v="104600"/>
    <s v="24 Jul 2026"/>
    <s v="24"/>
    <s v="Jul"/>
    <s v="27 Jul 2026"/>
    <s v="27"/>
    <s v="Jul"/>
    <n v="3"/>
    <n v="3"/>
    <n v="0"/>
    <n v="0"/>
    <s v="ДЕСТИНЕЙШЪН ТУРИСТИК СЪРВИСИС - ЕООД"/>
    <x v="3"/>
    <n v="2"/>
    <n v="0"/>
    <n v="1367.2425197999999"/>
    <n v="455.74750659999995"/>
    <m/>
    <s v="19 May 2026 11:20"/>
    <s v="19 May 2026"/>
    <s v="May"/>
    <n v="0"/>
    <n v="0"/>
    <n v="3"/>
    <n v="0"/>
    <n v="0"/>
    <n v="3"/>
    <n v="0"/>
    <s v="19.05.2025"/>
    <x v="30"/>
    <s v="24.07.2026"/>
    <n v="30"/>
    <x v="0"/>
  </r>
  <r>
    <s v="TO"/>
    <n v="0"/>
    <n v="0"/>
    <n v="3"/>
    <n v="11565"/>
    <s v="104600"/>
    <s v="24 Jul 2026"/>
    <s v="24"/>
    <s v="Jul"/>
    <s v="27 Jul 2026"/>
    <s v="27"/>
    <s v="Jul"/>
    <n v="3"/>
    <n v="3"/>
    <n v="0"/>
    <n v="0"/>
    <s v="ДЕСТИНЕЙШЪН ТУРИСТИК СЪРВИСИС - ЕООД"/>
    <x v="3"/>
    <n v="3"/>
    <n v="0"/>
    <n v="1845.7950042"/>
    <n v="615.26500139999996"/>
    <m/>
    <s v="19 May 2026 11:20"/>
    <s v="19 May 2026"/>
    <s v="May"/>
    <n v="0"/>
    <n v="0"/>
    <n v="3"/>
    <n v="0"/>
    <n v="0"/>
    <n v="3"/>
    <n v="0"/>
    <s v="19.05.2025"/>
    <x v="30"/>
    <s v="24.07.2026"/>
    <n v="30"/>
    <x v="0"/>
  </r>
  <r>
    <s v="TO"/>
    <n v="0"/>
    <n v="4"/>
    <n v="0"/>
    <n v="11566"/>
    <s v="64102"/>
    <s v="01 Jul 2026"/>
    <s v="01"/>
    <s v="Jul"/>
    <s v="05 Jul 2026"/>
    <s v="05"/>
    <s v="Jul"/>
    <n v="4"/>
    <n v="4"/>
    <n v="0"/>
    <n v="0"/>
    <s v="КЛУБ МАГЕЛАН - ООД"/>
    <x v="3"/>
    <n v="2"/>
    <n v="2"/>
    <n v="2063.40065"/>
    <n v="515.85016250000001"/>
    <s v="Romania"/>
    <s v="19 May 2026 11:20"/>
    <s v="19 May 2026"/>
    <s v="May"/>
    <n v="0"/>
    <n v="0"/>
    <n v="4"/>
    <n v="0"/>
    <n v="0"/>
    <n v="4"/>
    <n v="0"/>
    <s v="19.05.2025"/>
    <x v="30"/>
    <s v="01.07.2026"/>
    <n v="27"/>
    <x v="0"/>
  </r>
  <r>
    <s v="TO"/>
    <n v="0"/>
    <n v="0"/>
    <n v="5"/>
    <n v="11474"/>
    <s v="1263306.203918"/>
    <s v="30 Jul 2026"/>
    <s v="30"/>
    <s v="Jul"/>
    <s v="04 Aug 2026"/>
    <s v="04"/>
    <s v="Aug"/>
    <n v="5"/>
    <n v="-26"/>
    <n v="1"/>
    <n v="3"/>
    <s v="СЛР-ХОЛИДЕЙ-СЪРВИС ЕООД"/>
    <x v="6"/>
    <n v="1"/>
    <n v="1"/>
    <n v="1557.4274289999998"/>
    <n v="311.48548579999999"/>
    <s v="Romania"/>
    <s v="13 May 2026 19:49"/>
    <s v="13 May 2026"/>
    <s v="May"/>
    <n v="0"/>
    <n v="0"/>
    <n v="1"/>
    <n v="3"/>
    <n v="0"/>
    <n v="4"/>
    <n v="-1"/>
    <s v="13.05.2025"/>
    <x v="31"/>
    <s v="30.07.2026"/>
    <n v="31"/>
    <x v="0"/>
  </r>
  <r>
    <s v="BOOKING"/>
    <n v="0"/>
    <n v="4"/>
    <n v="0"/>
    <n v="11475"/>
    <s v="5418747942"/>
    <s v="29 Aug 2026"/>
    <s v="29"/>
    <s v="Aug"/>
    <s v="02 Sep 2026"/>
    <s v="02"/>
    <s v="Sep"/>
    <n v="4"/>
    <n v="-27"/>
    <n v="2"/>
    <n v="1"/>
    <s v="BOOKING"/>
    <x v="6"/>
    <n v="2"/>
    <n v="2"/>
    <n v="2095.5372695412839"/>
    <n v="523.87534568807337"/>
    <m/>
    <s v="13 May 2026 20:38"/>
    <s v="13 May 2026"/>
    <s v="May"/>
    <n v="0"/>
    <n v="0"/>
    <n v="0"/>
    <n v="2"/>
    <n v="1"/>
    <n v="3"/>
    <n v="-1"/>
    <s v="13.05.2025"/>
    <x v="31"/>
    <s v="29.08.2026"/>
    <n v="35"/>
    <x v="0"/>
  </r>
  <r>
    <s v="BOOKING"/>
    <n v="0"/>
    <n v="0"/>
    <n v="5"/>
    <n v="11869"/>
    <s v="5344765534"/>
    <s v="04 Aug 2026"/>
    <s v="04"/>
    <s v="Aug"/>
    <s v="09 Aug 2026"/>
    <s v="09"/>
    <s v="Aug"/>
    <n v="5"/>
    <n v="5"/>
    <n v="0"/>
    <n v="0"/>
    <s v="BOOKING"/>
    <x v="0"/>
    <n v="2"/>
    <n v="2"/>
    <n v="3734.4689793577977"/>
    <n v="746.89379587155952"/>
    <m/>
    <s v="30 May 2026 10:12"/>
    <s v="30 May 2026"/>
    <s v="May"/>
    <n v="0"/>
    <n v="0"/>
    <n v="0"/>
    <n v="5"/>
    <n v="0"/>
    <n v="5"/>
    <n v="0"/>
    <s v="30.05.2025"/>
    <x v="32"/>
    <s v="04.08.2026"/>
    <n v="32"/>
    <x v="0"/>
  </r>
  <r>
    <s v="TO"/>
    <n v="0"/>
    <n v="0"/>
    <n v="5"/>
    <n v="11870"/>
    <s v="2343763"/>
    <s v="02 Aug 2026"/>
    <s v="02"/>
    <s v="Aug"/>
    <s v="07 Aug 2026"/>
    <s v="07"/>
    <s v="Aug"/>
    <n v="5"/>
    <n v="5"/>
    <n v="0"/>
    <n v="0"/>
    <s v="ТУРИСТИЧЕСКА АГЕНЦИЯ СОЛВЕКС - ЕООД"/>
    <x v="3"/>
    <n v="2"/>
    <n v="1"/>
    <n v="2278.737533"/>
    <n v="455.74750660000001"/>
    <s v="Romania"/>
    <s v="30 May 2026 10:50"/>
    <s v="29 May 2026"/>
    <s v="May"/>
    <n v="0"/>
    <n v="0"/>
    <n v="0"/>
    <n v="5"/>
    <n v="0"/>
    <n v="5"/>
    <n v="0"/>
    <s v="30.05.2025"/>
    <x v="32"/>
    <s v="02.08.2026"/>
    <n v="32"/>
    <x v="0"/>
  </r>
  <r>
    <s v="BOOKING"/>
    <n v="0"/>
    <n v="2"/>
    <n v="0"/>
    <n v="11871"/>
    <s v="5391108719"/>
    <s v="19 Jun 2026"/>
    <s v="19"/>
    <s v="Jun"/>
    <s v="21 Jun 2026"/>
    <s v="21"/>
    <s v="Jun"/>
    <n v="2"/>
    <n v="2"/>
    <n v="0"/>
    <n v="0"/>
    <s v="BOOKING"/>
    <x v="4"/>
    <n v="2"/>
    <n v="2"/>
    <n v="886.5831220183486"/>
    <n v="443.2915610091743"/>
    <s v="Romania"/>
    <s v="30 May 2026 11:18"/>
    <s v="30 May 2026"/>
    <s v="May"/>
    <n v="0"/>
    <n v="2"/>
    <n v="0"/>
    <n v="0"/>
    <n v="0"/>
    <n v="2"/>
    <n v="0"/>
    <s v="30.05.2025"/>
    <x v="32"/>
    <s v="19.06.2026"/>
    <n v="25"/>
    <x v="0"/>
  </r>
  <r>
    <s v="TO"/>
    <n v="0"/>
    <n v="0"/>
    <n v="5"/>
    <n v="11872"/>
    <s v="1267803.205897"/>
    <s v="12 Jul 2026"/>
    <s v="12"/>
    <s v="Jul"/>
    <s v="17 Jul 2026"/>
    <s v="17"/>
    <s v="Jul"/>
    <n v="5"/>
    <n v="5"/>
    <n v="0"/>
    <n v="0"/>
    <s v="СЛР-ХОЛИДЕЙ-СЪРВИС ЕООД"/>
    <x v="5"/>
    <n v="2"/>
    <n v="2"/>
    <n v="3229.8576619999999"/>
    <n v="645.9715324"/>
    <s v="Romania"/>
    <s v="30 May 2026 12:48"/>
    <s v="30 May 2026"/>
    <s v="May"/>
    <n v="0"/>
    <n v="0"/>
    <n v="5"/>
    <n v="0"/>
    <n v="0"/>
    <n v="5"/>
    <n v="0"/>
    <s v="30.05.2025"/>
    <x v="32"/>
    <s v="12.07.2026"/>
    <n v="29"/>
    <x v="0"/>
  </r>
  <r>
    <s v="BOOKING"/>
    <n v="0"/>
    <n v="4"/>
    <n v="1"/>
    <n v="11477"/>
    <s v="5423631583"/>
    <s v="24 Aug 2026"/>
    <s v="24"/>
    <s v="Aug"/>
    <s v="29 Aug 2026"/>
    <s v="29"/>
    <s v="Aug"/>
    <n v="5"/>
    <n v="5"/>
    <n v="0"/>
    <n v="0"/>
    <s v="BOOKING"/>
    <x v="0"/>
    <n v="2"/>
    <n v="1"/>
    <n v="2615.7880495412842"/>
    <n v="523.15760990825686"/>
    <s v="Romania"/>
    <s v="14 May 2026 08:14"/>
    <s v="14 May 2026"/>
    <s v="May"/>
    <n v="0"/>
    <n v="0"/>
    <n v="0"/>
    <n v="5"/>
    <n v="0"/>
    <n v="5"/>
    <n v="0"/>
    <s v="14.05.2025"/>
    <x v="31"/>
    <s v="24.08.2026"/>
    <n v="35"/>
    <x v="0"/>
  </r>
  <r>
    <s v="BOOKING"/>
    <n v="0"/>
    <n v="2"/>
    <n v="0"/>
    <n v="11478"/>
    <s v="6256140130"/>
    <s v="18 Sep 2026"/>
    <s v="18"/>
    <s v="Sep"/>
    <s v="20 Sep 2026"/>
    <s v="20"/>
    <s v="Sep"/>
    <n v="2"/>
    <n v="2"/>
    <n v="0"/>
    <n v="0"/>
    <s v="BOOKING"/>
    <x v="6"/>
    <n v="2"/>
    <n v="0"/>
    <n v="494.16108440366963"/>
    <n v="247.08054220183482"/>
    <s v="Romania"/>
    <s v="14 May 2026 08:58"/>
    <s v="14 May 2026"/>
    <s v="May"/>
    <n v="0"/>
    <n v="0"/>
    <n v="0"/>
    <n v="0"/>
    <n v="2"/>
    <n v="2"/>
    <n v="0"/>
    <s v="14.05.2025"/>
    <x v="31"/>
    <s v="18.09.2026"/>
    <n v="38"/>
    <x v="0"/>
  </r>
  <r>
    <s v="BOOKING"/>
    <n v="0"/>
    <n v="2"/>
    <n v="0"/>
    <n v="11479"/>
    <s v="6256140130"/>
    <s v="18 Sep 2026"/>
    <s v="18"/>
    <s v="Sep"/>
    <s v="20 Sep 2026"/>
    <s v="20"/>
    <s v="Sep"/>
    <n v="2"/>
    <n v="2"/>
    <n v="0"/>
    <n v="0"/>
    <s v="BOOKING"/>
    <x v="6"/>
    <n v="2"/>
    <n v="0"/>
    <n v="494.16108440366963"/>
    <n v="247.08054220183482"/>
    <m/>
    <s v="14 May 2026 08:58"/>
    <s v="14 May 2026"/>
    <s v="May"/>
    <n v="0"/>
    <n v="0"/>
    <n v="0"/>
    <n v="0"/>
    <n v="2"/>
    <n v="2"/>
    <n v="0"/>
    <s v="14.05.2025"/>
    <x v="31"/>
    <s v="18.09.2026"/>
    <n v="38"/>
    <x v="0"/>
  </r>
  <r>
    <s v="TO"/>
    <n v="0"/>
    <n v="0"/>
    <n v="5"/>
    <n v="11664"/>
    <s v="1265814.205056"/>
    <s v="26 Jul 2026"/>
    <s v="26"/>
    <s v="Jul"/>
    <s v="31 Jul 2026"/>
    <s v="31"/>
    <s v="Jul"/>
    <n v="5"/>
    <n v="5"/>
    <n v="0"/>
    <n v="0"/>
    <s v="СЛР-ХОЛИДЕЙ-СЪРВИС ЕООД"/>
    <x v="6"/>
    <n v="2"/>
    <n v="2"/>
    <n v="2781.1902599999999"/>
    <n v="556.23805199999993"/>
    <s v="Romania"/>
    <s v="25 May 2026 12:25"/>
    <s v="24 May 2026"/>
    <s v="May"/>
    <n v="0"/>
    <n v="0"/>
    <n v="5"/>
    <n v="0"/>
    <n v="0"/>
    <n v="5"/>
    <n v="0"/>
    <s v="25.05.2025"/>
    <x v="32"/>
    <s v="26.07.2026"/>
    <n v="31"/>
    <x v="0"/>
  </r>
  <r>
    <s v="TO"/>
    <n v="0"/>
    <n v="4"/>
    <n v="0"/>
    <n v="11923"/>
    <s v="3075"/>
    <s v="22 Jun 2026"/>
    <s v="22"/>
    <s v="Jun"/>
    <s v="26 Jun 2026"/>
    <s v="26"/>
    <s v="Jun"/>
    <n v="4"/>
    <n v="4"/>
    <n v="0"/>
    <n v="0"/>
    <s v="КЛУБ МАГЕЛАН - ООД"/>
    <x v="4"/>
    <n v="2"/>
    <n v="2"/>
    <n v="1875.0542210000001"/>
    <n v="468.76355525000002"/>
    <s v="Romania"/>
    <s v="03 Jun 2026 18:26"/>
    <s v="03 Jun 2026"/>
    <s v="Jun"/>
    <n v="0"/>
    <n v="4"/>
    <n v="0"/>
    <n v="0"/>
    <n v="0"/>
    <n v="4"/>
    <n v="0"/>
    <s v="03.06.2025"/>
    <x v="33"/>
    <s v="22.06.2026"/>
    <n v="26"/>
    <x v="0"/>
  </r>
  <r>
    <s v="BOOKING"/>
    <n v="0"/>
    <n v="5"/>
    <n v="0"/>
    <n v="11480"/>
    <s v="5730193426"/>
    <s v="23 Jun 2026"/>
    <s v="23"/>
    <s v="Jun"/>
    <s v="28 Jun 2026"/>
    <s v="28"/>
    <s v="Jun"/>
    <n v="5"/>
    <n v="5"/>
    <n v="0"/>
    <n v="0"/>
    <s v="BOOKING"/>
    <x v="6"/>
    <n v="2"/>
    <n v="2"/>
    <n v="2478.0545533944951"/>
    <n v="495.61449935779808"/>
    <s v="Romania"/>
    <s v="14 May 2026 10:12"/>
    <s v="14 May 2026"/>
    <s v="May"/>
    <n v="0"/>
    <n v="5"/>
    <n v="0"/>
    <n v="0"/>
    <n v="0"/>
    <n v="5"/>
    <n v="0"/>
    <s v="14.05.2025"/>
    <x v="31"/>
    <s v="23.06.2026"/>
    <n v="26"/>
    <x v="0"/>
  </r>
  <r>
    <s v="TO"/>
    <n v="0"/>
    <n v="0"/>
    <n v="5"/>
    <n v="11665"/>
    <s v="104858"/>
    <s v="19 Jul 2026"/>
    <s v="19"/>
    <s v="Jul"/>
    <s v="24 Jul 2026"/>
    <s v="24"/>
    <s v="Jul"/>
    <n v="5"/>
    <n v="5"/>
    <n v="0"/>
    <n v="0"/>
    <s v="ДЕСТИНЕЙШЪН ТУРИСТИК СЪРВИСИС - ЕООД"/>
    <x v="3"/>
    <n v="2"/>
    <n v="1"/>
    <n v="2278.737533"/>
    <n v="455.74750660000001"/>
    <m/>
    <s v="25 May 2026 15:23"/>
    <s v="25 May 2026"/>
    <s v="May"/>
    <n v="0"/>
    <n v="0"/>
    <n v="5"/>
    <n v="0"/>
    <n v="0"/>
    <n v="5"/>
    <n v="0"/>
    <s v="25.05.2025"/>
    <x v="32"/>
    <s v="19.07.2026"/>
    <n v="30"/>
    <x v="0"/>
  </r>
  <r>
    <s v="BOOKING"/>
    <n v="0"/>
    <n v="3"/>
    <n v="0"/>
    <n v="12001"/>
    <s v="6789340881"/>
    <s v="03 Jul 2026"/>
    <s v="03"/>
    <s v="Jul"/>
    <s v="06 Jul 2026"/>
    <s v="06"/>
    <s v="Jul"/>
    <n v="3"/>
    <n v="3"/>
    <n v="0"/>
    <n v="0"/>
    <s v="BOOKING"/>
    <x v="6"/>
    <n v="2"/>
    <n v="1"/>
    <n v="1290.6324792660548"/>
    <n v="430.21082642201827"/>
    <m/>
    <s v="04 Jun 2026 19:09"/>
    <s v="04 Jun 2026"/>
    <s v="Jun"/>
    <n v="0"/>
    <n v="0"/>
    <n v="3"/>
    <n v="0"/>
    <n v="0"/>
    <n v="3"/>
    <n v="0"/>
    <s v="04.06.2025"/>
    <x v="33"/>
    <s v="03.07.2026"/>
    <n v="27"/>
    <x v="0"/>
  </r>
  <r>
    <s v="BOOKING"/>
    <n v="0"/>
    <n v="3"/>
    <n v="0"/>
    <n v="12002"/>
    <s v="5043300819"/>
    <s v="06 Jul 2026"/>
    <s v="06"/>
    <s v="Jul"/>
    <s v="09 Jul 2026"/>
    <s v="09"/>
    <s v="Jul"/>
    <n v="3"/>
    <n v="3"/>
    <n v="0"/>
    <n v="0"/>
    <s v="BOOKING"/>
    <x v="2"/>
    <n v="2"/>
    <n v="1"/>
    <n v="1347.3156624770641"/>
    <n v="449.10522082568804"/>
    <s v="Romania"/>
    <s v="04 Jun 2026 20:29"/>
    <s v="04 Jun 2026"/>
    <s v="Jun"/>
    <n v="0"/>
    <n v="0"/>
    <n v="3"/>
    <n v="0"/>
    <n v="0"/>
    <n v="3"/>
    <n v="0"/>
    <s v="04.06.2025"/>
    <x v="33"/>
    <s v="06.07.2026"/>
    <n v="28"/>
    <x v="0"/>
  </r>
  <r>
    <s v="BOOKING"/>
    <n v="0"/>
    <n v="0"/>
    <n v="3"/>
    <n v="11711"/>
    <s v="6352478315"/>
    <s v="24 Jul 2026"/>
    <s v="24"/>
    <s v="Jul"/>
    <s v="27 Jul 2026"/>
    <s v="27"/>
    <s v="Jul"/>
    <n v="3"/>
    <n v="3"/>
    <n v="0"/>
    <n v="0"/>
    <s v="BOOKING"/>
    <x v="0"/>
    <n v="2"/>
    <n v="2"/>
    <n v="2177.9692238532107"/>
    <n v="725.98974128440364"/>
    <s v="Romania"/>
    <s v="26 May 2026 15:00"/>
    <s v="26 May 2026"/>
    <s v="May"/>
    <n v="0"/>
    <n v="0"/>
    <n v="3"/>
    <n v="0"/>
    <n v="0"/>
    <n v="3"/>
    <n v="0"/>
    <s v="26.05.2025"/>
    <x v="32"/>
    <s v="24.07.2026"/>
    <n v="30"/>
    <x v="0"/>
  </r>
  <r>
    <s v="TO"/>
    <n v="7"/>
    <n v="0"/>
    <n v="0"/>
    <n v="11584"/>
    <s v="656481"/>
    <s v="04 Jun 2026"/>
    <s v="04"/>
    <s v="Jun"/>
    <s v="11 Jun 2026"/>
    <s v="11"/>
    <s v="Jun"/>
    <n v="7"/>
    <n v="7"/>
    <n v="0"/>
    <n v="0"/>
    <s v="ПРОФИ ТУРС - ООД"/>
    <x v="6"/>
    <n v="2"/>
    <n v="1"/>
    <n v="1507.2408312"/>
    <n v="215.32011874285715"/>
    <s v="Bulgaria"/>
    <s v="20 May 2026 14:53"/>
    <s v="20 May 2026"/>
    <s v="May"/>
    <n v="0"/>
    <n v="7"/>
    <n v="0"/>
    <n v="0"/>
    <n v="0"/>
    <n v="7"/>
    <n v="0"/>
    <s v="20.05.2025"/>
    <x v="30"/>
    <s v="04.06.2026"/>
    <n v="23"/>
    <x v="0"/>
  </r>
  <r>
    <s v="TOPOLA SKIES"/>
    <n v="0"/>
    <n v="2"/>
    <n v="0"/>
    <n v="12003"/>
    <s v="569993"/>
    <s v="04 Jul 2026"/>
    <s v="04"/>
    <s v="Jul"/>
    <s v="06 Jul 2026"/>
    <s v="06"/>
    <s v="Jul"/>
    <n v="2"/>
    <n v="2"/>
    <n v="0"/>
    <n v="0"/>
    <s v="TOPOLA SKIES"/>
    <x v="6"/>
    <n v="2"/>
    <n v="2"/>
    <n v="1146.3675875229358"/>
    <n v="573.18379376146788"/>
    <m/>
    <s v="04 Jun 2026 22:13"/>
    <s v="04 Jun 2026"/>
    <s v="Jun"/>
    <n v="0"/>
    <n v="0"/>
    <n v="2"/>
    <n v="0"/>
    <n v="0"/>
    <n v="2"/>
    <n v="0"/>
    <s v="04.06.2025"/>
    <x v="33"/>
    <s v="04.07.2026"/>
    <n v="27"/>
    <x v="0"/>
  </r>
  <r>
    <s v="TO"/>
    <n v="0"/>
    <n v="0"/>
    <n v="4"/>
    <n v="11875"/>
    <s v="2343896"/>
    <s v="20 Jul 2026"/>
    <s v="20"/>
    <s v="Jul"/>
    <s v="24 Jul 2026"/>
    <s v="24"/>
    <s v="Jul"/>
    <n v="4"/>
    <n v="4"/>
    <n v="0"/>
    <n v="0"/>
    <s v="ТУРИСТИЧЕСКА АГЕНЦИЯ СОЛВЕКС - ЕООД"/>
    <x v="6"/>
    <n v="2"/>
    <n v="2"/>
    <n v="2224.9522079999997"/>
    <n v="556.23805199999993"/>
    <s v="Romania"/>
    <s v="30 May 2026 17:05"/>
    <s v="30 May 2026"/>
    <s v="May"/>
    <n v="0"/>
    <n v="0"/>
    <n v="4"/>
    <n v="0"/>
    <n v="0"/>
    <n v="4"/>
    <n v="0"/>
    <s v="30.05.2025"/>
    <x v="32"/>
    <s v="20.07.2026"/>
    <n v="30"/>
    <x v="0"/>
  </r>
  <r>
    <s v="BOOKING"/>
    <n v="2"/>
    <n v="-1"/>
    <n v="0"/>
    <n v="12004"/>
    <s v="6289387555"/>
    <s v="13 Jun 2026"/>
    <s v="13"/>
    <s v="Jun"/>
    <s v="14 Jun 2026"/>
    <s v="14"/>
    <s v="Jun"/>
    <n v="1"/>
    <n v="1"/>
    <n v="0"/>
    <n v="0"/>
    <s v="BOOKING"/>
    <x v="6"/>
    <n v="2"/>
    <n v="0"/>
    <n v="247.08054220183482"/>
    <n v="247.08054220183482"/>
    <s v="Romania"/>
    <s v="05 Jun 2026 00:37"/>
    <s v="04 Jun 2026"/>
    <s v="Jun"/>
    <n v="0"/>
    <n v="1"/>
    <n v="0"/>
    <n v="0"/>
    <n v="0"/>
    <n v="1"/>
    <n v="0"/>
    <s v="05.06.2025"/>
    <x v="33"/>
    <s v="13.06.2026"/>
    <n v="24"/>
    <x v="0"/>
  </r>
  <r>
    <s v="TOPOLA SKIES"/>
    <n v="0"/>
    <n v="0"/>
    <n v="3"/>
    <n v="11667"/>
    <s v="558371"/>
    <s v="21 Jul 2026"/>
    <s v="21"/>
    <s v="Jul"/>
    <s v="24 Jul 2026"/>
    <s v="24"/>
    <s v="Jul"/>
    <n v="3"/>
    <n v="3"/>
    <n v="0"/>
    <n v="0"/>
    <s v="TOPOLA SKIES"/>
    <x v="6"/>
    <n v="2"/>
    <m/>
    <n v="1523.9324944954126"/>
    <n v="507.97749816513766"/>
    <m/>
    <s v="25 May 2026 18:43"/>
    <s v="25 May 2026"/>
    <s v="May"/>
    <n v="0"/>
    <n v="0"/>
    <n v="3"/>
    <n v="0"/>
    <n v="0"/>
    <n v="3"/>
    <n v="0"/>
    <s v="25.05.2025"/>
    <x v="32"/>
    <s v="21.07.2026"/>
    <n v="30"/>
    <x v="0"/>
  </r>
  <r>
    <s v="BOOKING"/>
    <n v="0"/>
    <n v="0"/>
    <n v="7"/>
    <n v="11668"/>
    <s v="5057090885"/>
    <s v="13 Aug 2026"/>
    <s v="13"/>
    <s v="Aug"/>
    <s v="20 Aug 2026"/>
    <s v="20"/>
    <s v="Aug"/>
    <n v="7"/>
    <n v="7"/>
    <n v="0"/>
    <n v="0"/>
    <s v="BOOKING"/>
    <x v="0"/>
    <n v="1"/>
    <n v="1"/>
    <n v="3764.3447311926602"/>
    <n v="537.76353302752284"/>
    <s v="Israel"/>
    <s v="25 May 2026 22:52"/>
    <s v="25 May 2026"/>
    <s v="May"/>
    <n v="0"/>
    <n v="0"/>
    <n v="0"/>
    <n v="7"/>
    <n v="0"/>
    <n v="7"/>
    <n v="0"/>
    <s v="25.05.2025"/>
    <x v="32"/>
    <s v="13.08.2026"/>
    <n v="33"/>
    <x v="0"/>
  </r>
  <r>
    <s v="BOOKING"/>
    <n v="0"/>
    <n v="0"/>
    <n v="7"/>
    <n v="11669"/>
    <s v="5057090885"/>
    <s v="13 Aug 2026"/>
    <s v="13"/>
    <s v="Aug"/>
    <s v="20 Aug 2026"/>
    <s v="20"/>
    <s v="Aug"/>
    <n v="7"/>
    <n v="7"/>
    <n v="0"/>
    <n v="0"/>
    <s v="BOOKING"/>
    <x v="0"/>
    <n v="1"/>
    <n v="2"/>
    <n v="3764.3447311926602"/>
    <n v="537.76353302752284"/>
    <m/>
    <s v="25 May 2026 22:52"/>
    <s v="25 May 2026"/>
    <s v="May"/>
    <n v="0"/>
    <n v="0"/>
    <n v="0"/>
    <n v="7"/>
    <n v="0"/>
    <n v="7"/>
    <n v="0"/>
    <s v="25.05.2025"/>
    <x v="32"/>
    <s v="13.08.2026"/>
    <n v="33"/>
    <x v="0"/>
  </r>
  <r>
    <s v="TO"/>
    <n v="3"/>
    <n v="0"/>
    <n v="0"/>
    <n v="11662"/>
    <s v="NT327409"/>
    <s v="28 May 2026"/>
    <s v="28"/>
    <s v="May"/>
    <s v="31 May 2026"/>
    <s v="31"/>
    <s v="May"/>
    <n v="3"/>
    <n v="3"/>
    <n v="0"/>
    <n v="0"/>
    <s v="НОВОТОН - ЕООД"/>
    <x v="6"/>
    <n v="2"/>
    <n v="2"/>
    <n v="942.02551949999997"/>
    <n v="314.00850650000001"/>
    <s v="Romania"/>
    <s v="25 May 2026 10:15"/>
    <s v="25 May 2026"/>
    <s v="May"/>
    <n v="3"/>
    <n v="0"/>
    <n v="0"/>
    <n v="0"/>
    <n v="0"/>
    <n v="3"/>
    <n v="0"/>
    <s v="25.05.2025"/>
    <x v="32"/>
    <s v="28.05.2026"/>
    <n v="22"/>
    <x v="0"/>
  </r>
  <r>
    <s v="TO"/>
    <n v="0"/>
    <n v="0"/>
    <n v="5"/>
    <n v="11476"/>
    <s v="1263325.203926"/>
    <s v="30 Jul 2026"/>
    <s v="30"/>
    <s v="Jul"/>
    <s v="04 Aug 2026"/>
    <s v="04"/>
    <s v="Aug"/>
    <n v="5"/>
    <n v="-26"/>
    <n v="1"/>
    <n v="3"/>
    <s v="СЛР-ХОЛИДЕЙ-СЪРВИС ЕООД"/>
    <x v="6"/>
    <n v="1"/>
    <n v="1"/>
    <n v="1557.4274289999998"/>
    <n v="311.48548579999999"/>
    <s v="Romania"/>
    <s v="13 May 2026 23:22"/>
    <s v="13 May 2026"/>
    <s v="May"/>
    <n v="0"/>
    <n v="0"/>
    <n v="1"/>
    <n v="3"/>
    <n v="0"/>
    <n v="4"/>
    <n v="-1"/>
    <s v="13.05.2025"/>
    <x v="31"/>
    <s v="30.07.2026"/>
    <n v="31"/>
    <x v="0"/>
  </r>
  <r>
    <s v="TO"/>
    <n v="2"/>
    <n v="1"/>
    <n v="0"/>
    <n v="11569"/>
    <s v="2341437"/>
    <s v="29 May 2026"/>
    <s v="29"/>
    <s v="May"/>
    <s v="01 Jun 2026"/>
    <s v="01"/>
    <s v="Jun"/>
    <n v="3"/>
    <n v="-28"/>
    <n v="2"/>
    <n v="0"/>
    <s v="ТУРИСТИЧЕСКА АГЕНЦИЯ СОЛВЕКС - ЕООД"/>
    <x v="4"/>
    <n v="2"/>
    <n v="2"/>
    <n v="982.39385070000003"/>
    <n v="327.46461690000001"/>
    <s v="Romania"/>
    <s v="19 May 2026 15:48"/>
    <s v="19 May 2026"/>
    <s v="May"/>
    <n v="2"/>
    <n v="0"/>
    <n v="0"/>
    <n v="0"/>
    <n v="0"/>
    <n v="2"/>
    <n v="-1"/>
    <s v="19.05.2025"/>
    <x v="30"/>
    <s v="29.05.2026"/>
    <n v="22"/>
    <x v="0"/>
  </r>
  <r>
    <s v="TO"/>
    <n v="2"/>
    <n v="1"/>
    <n v="0"/>
    <n v="11579"/>
    <s v="2341565"/>
    <s v="29 May 2026"/>
    <s v="29"/>
    <s v="May"/>
    <s v="01 Jun 2026"/>
    <s v="01"/>
    <s v="Jun"/>
    <n v="3"/>
    <n v="-28"/>
    <n v="2"/>
    <n v="0"/>
    <s v="ТУРИСТИЧЕСКА АГЕНЦИЯ СОЛВЕКС - ЕООД"/>
    <x v="4"/>
    <n v="2"/>
    <n v="2"/>
    <n v="982.39385070000003"/>
    <n v="327.46461690000001"/>
    <s v="Romania"/>
    <s v="20 May 2026 10:40"/>
    <s v="20 May 2026"/>
    <s v="May"/>
    <n v="2"/>
    <n v="0"/>
    <n v="0"/>
    <n v="0"/>
    <n v="0"/>
    <n v="2"/>
    <n v="-1"/>
    <s v="20.05.2025"/>
    <x v="30"/>
    <s v="29.05.2026"/>
    <n v="22"/>
    <x v="0"/>
  </r>
  <r>
    <s v="BOOKING"/>
    <n v="0"/>
    <n v="3"/>
    <n v="0"/>
    <n v="11671"/>
    <s v="5562552063"/>
    <s v="08 Jul 2026"/>
    <s v="08"/>
    <s v="Jul"/>
    <s v="11 Jul 2026"/>
    <s v="11"/>
    <s v="Jul"/>
    <n v="3"/>
    <n v="3"/>
    <n v="0"/>
    <n v="0"/>
    <s v="BOOKING"/>
    <x v="6"/>
    <n v="1"/>
    <n v="1"/>
    <n v="1383.651036330275"/>
    <n v="461.21701211009173"/>
    <s v="Romania"/>
    <s v="26 May 2026 09:28"/>
    <s v="26 May 2026"/>
    <s v="May"/>
    <n v="0"/>
    <n v="0"/>
    <n v="3"/>
    <n v="0"/>
    <n v="0"/>
    <n v="3"/>
    <n v="0"/>
    <s v="26.05.2025"/>
    <x v="32"/>
    <s v="08.07.2026"/>
    <n v="28"/>
    <x v="0"/>
  </r>
  <r>
    <s v="BOOKING"/>
    <n v="0"/>
    <n v="3"/>
    <n v="0"/>
    <n v="11672"/>
    <s v="5562552063"/>
    <s v="08 Jul 2026"/>
    <s v="08"/>
    <s v="Jul"/>
    <s v="11 Jul 2026"/>
    <s v="11"/>
    <s v="Jul"/>
    <n v="3"/>
    <n v="3"/>
    <n v="0"/>
    <n v="0"/>
    <s v="BOOKING"/>
    <x v="6"/>
    <n v="1"/>
    <n v="1"/>
    <n v="1383.651036330275"/>
    <n v="461.21701211009173"/>
    <m/>
    <s v="26 May 2026 09:28"/>
    <s v="26 May 2026"/>
    <s v="May"/>
    <n v="0"/>
    <n v="0"/>
    <n v="3"/>
    <n v="0"/>
    <n v="0"/>
    <n v="3"/>
    <n v="0"/>
    <s v="26.05.2025"/>
    <x v="32"/>
    <s v="08.07.2026"/>
    <n v="28"/>
    <x v="0"/>
  </r>
  <r>
    <s v="BOOKING"/>
    <n v="0"/>
    <n v="3"/>
    <n v="0"/>
    <n v="11673"/>
    <s v="6838232689"/>
    <s v="05 Jul 2026"/>
    <s v="05"/>
    <s v="Jul"/>
    <s v="08 Jul 2026"/>
    <s v="08"/>
    <s v="Jul"/>
    <n v="3"/>
    <n v="3"/>
    <n v="0"/>
    <n v="0"/>
    <s v="BOOKING"/>
    <x v="6"/>
    <n v="1"/>
    <n v="1"/>
    <n v="1290.6324792660548"/>
    <n v="430.21082642201827"/>
    <s v="Romania"/>
    <s v="26 May 2026 09:40"/>
    <s v="26 May 2026"/>
    <s v="May"/>
    <n v="0"/>
    <n v="0"/>
    <n v="3"/>
    <n v="0"/>
    <n v="0"/>
    <n v="3"/>
    <n v="0"/>
    <s v="26.05.2025"/>
    <x v="32"/>
    <s v="05.07.2026"/>
    <n v="28"/>
    <x v="0"/>
  </r>
  <r>
    <s v="BOOKING"/>
    <n v="0"/>
    <n v="3"/>
    <n v="0"/>
    <n v="11674"/>
    <s v="6838232689"/>
    <s v="05 Jul 2026"/>
    <s v="05"/>
    <s v="Jul"/>
    <s v="08 Jul 2026"/>
    <s v="08"/>
    <s v="Jul"/>
    <n v="3"/>
    <n v="3"/>
    <n v="0"/>
    <n v="0"/>
    <s v="BOOKING"/>
    <x v="6"/>
    <n v="1"/>
    <n v="1"/>
    <n v="1290.6324792660548"/>
    <n v="430.21082642201827"/>
    <m/>
    <s v="26 May 2026 09:40"/>
    <s v="26 May 2026"/>
    <s v="May"/>
    <n v="0"/>
    <n v="0"/>
    <n v="3"/>
    <n v="0"/>
    <n v="0"/>
    <n v="3"/>
    <n v="0"/>
    <s v="26.05.2025"/>
    <x v="32"/>
    <s v="05.07.2026"/>
    <n v="28"/>
    <x v="0"/>
  </r>
  <r>
    <s v="TO"/>
    <n v="0"/>
    <n v="0"/>
    <n v="4"/>
    <n v="11876"/>
    <s v="2343548"/>
    <s v="29 Jul 2026"/>
    <s v="29"/>
    <s v="Jul"/>
    <s v="02 Aug 2026"/>
    <s v="02"/>
    <s v="Aug"/>
    <n v="4"/>
    <n v="-27"/>
    <n v="2"/>
    <n v="1"/>
    <s v="ТУРИСТИЧЕСКА АГЕНЦИЯ СОЛВЕКС - ЕООД"/>
    <x v="0"/>
    <n v="2"/>
    <n v="2"/>
    <n v="2512.0680520000001"/>
    <n v="628.01701300000002"/>
    <s v="Bulgaria"/>
    <s v="31 May 2026 08:03"/>
    <s v="29 May 2026"/>
    <s v="May"/>
    <n v="0"/>
    <n v="0"/>
    <n v="2"/>
    <n v="1"/>
    <n v="0"/>
    <n v="3"/>
    <n v="-1"/>
    <s v="31.05.2025"/>
    <x v="32"/>
    <s v="29.07.2026"/>
    <n v="31"/>
    <x v="0"/>
  </r>
  <r>
    <s v="BOOKING"/>
    <n v="0"/>
    <n v="0"/>
    <n v="7"/>
    <n v="11670"/>
    <s v="6096816541"/>
    <s v="13 Aug 2026"/>
    <s v="13"/>
    <s v="Aug"/>
    <s v="20 Aug 2026"/>
    <s v="20"/>
    <s v="Aug"/>
    <n v="7"/>
    <n v="7"/>
    <n v="0"/>
    <n v="0"/>
    <s v="BOOKING"/>
    <x v="0"/>
    <n v="2"/>
    <n v="2"/>
    <n v="4705.4937158715593"/>
    <n v="672.21338798165129"/>
    <s v="Israel"/>
    <s v="25 May 2026 23:02"/>
    <s v="25 May 2026"/>
    <s v="May"/>
    <n v="0"/>
    <n v="0"/>
    <n v="0"/>
    <n v="7"/>
    <n v="0"/>
    <n v="7"/>
    <n v="0"/>
    <s v="25.05.2025"/>
    <x v="32"/>
    <s v="13.08.2026"/>
    <n v="33"/>
    <x v="0"/>
  </r>
  <r>
    <s v="ITAKA"/>
    <n v="0"/>
    <n v="7"/>
    <n v="0"/>
    <n v="11676"/>
    <s v="14081809"/>
    <s v="26 Jun 2026"/>
    <s v="26"/>
    <s v="Jun"/>
    <s v="03 Jul 2026"/>
    <s v="03"/>
    <s v="Jul"/>
    <n v="7"/>
    <n v="-23"/>
    <n v="5"/>
    <n v="2"/>
    <s v="NOWA ITAKA SPOLKA Z OGRANICZONA ODPOWIEDZIALNOSCIA"/>
    <x v="6"/>
    <n v="2"/>
    <n v="1"/>
    <n v="1808.6929091"/>
    <n v="258.38470130000002"/>
    <s v="Poland"/>
    <s v="26 May 2026 10:42"/>
    <s v="25 May 2026"/>
    <s v="May"/>
    <n v="0"/>
    <n v="5"/>
    <n v="2"/>
    <n v="0"/>
    <n v="0"/>
    <n v="7"/>
    <n v="0"/>
    <s v="26.05.2025"/>
    <x v="32"/>
    <s v="26.06.2026"/>
    <n v="26"/>
    <x v="0"/>
  </r>
  <r>
    <s v="TOPOLA SKIES"/>
    <n v="3"/>
    <n v="-1"/>
    <n v="0"/>
    <n v="12006"/>
    <s v="570349"/>
    <s v="12 Jun 2026"/>
    <s v="12"/>
    <s v="Jun"/>
    <s v="14 Jun 2026"/>
    <s v="14"/>
    <s v="Jun"/>
    <n v="2"/>
    <n v="2"/>
    <n v="0"/>
    <n v="0"/>
    <s v="TOPOLA SKIES"/>
    <x v="4"/>
    <n v="2"/>
    <m/>
    <n v="548.88843761467888"/>
    <n v="274.44421880733944"/>
    <m/>
    <s v="05 Jun 2026 11:33"/>
    <s v="05 Jun 2026"/>
    <s v="Jun"/>
    <n v="0"/>
    <n v="2"/>
    <n v="0"/>
    <n v="0"/>
    <n v="0"/>
    <n v="2"/>
    <n v="0"/>
    <s v="05.06.2025"/>
    <x v="33"/>
    <s v="12.06.2026"/>
    <n v="24"/>
    <x v="0"/>
  </r>
  <r>
    <s v="TO"/>
    <n v="1"/>
    <n v="0"/>
    <n v="0"/>
    <n v="11691"/>
    <s v="#20260526135210"/>
    <s v="04 Jun 2026"/>
    <s v="04"/>
    <s v="Jun"/>
    <s v="05 Jun 2026"/>
    <s v="05"/>
    <s v="Jun"/>
    <n v="1"/>
    <n v="1"/>
    <n v="0"/>
    <n v="0"/>
    <s v="Фондация Карин Дом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"/>
    <n v="1"/>
    <n v="0"/>
    <n v="0"/>
    <n v="11698"/>
    <s v="#20260526135210"/>
    <s v="04 Jun 2026"/>
    <s v="04"/>
    <s v="Jun"/>
    <s v="05 Jun 2026"/>
    <s v="05"/>
    <s v="Jun"/>
    <n v="1"/>
    <n v="1"/>
    <n v="0"/>
    <n v="0"/>
    <s v="Фондация Карин Дом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"/>
    <n v="1"/>
    <n v="0"/>
    <n v="0"/>
    <n v="11706"/>
    <s v="#20260526135210"/>
    <s v="04 Jun 2026"/>
    <s v="04"/>
    <s v="Jun"/>
    <s v="05 Jun 2026"/>
    <s v="05"/>
    <s v="Jun"/>
    <n v="1"/>
    <n v="1"/>
    <n v="0"/>
    <n v="0"/>
    <s v="Фондация Карин Дом"/>
    <x v="6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POLA SKIES"/>
    <n v="3"/>
    <n v="0"/>
    <n v="0"/>
    <n v="11827"/>
    <s v="561231"/>
    <s v="28 May 2026"/>
    <s v="28"/>
    <s v="May"/>
    <s v="31 May 2026"/>
    <s v="31"/>
    <s v="May"/>
    <n v="3"/>
    <n v="3"/>
    <n v="0"/>
    <n v="0"/>
    <s v="TOPOLA SKIES"/>
    <x v="6"/>
    <n v="2"/>
    <n v="1"/>
    <n v="787.53558440366953"/>
    <n v="262.5118614678899"/>
    <s v="Romania"/>
    <s v="28 May 2026 07:03"/>
    <s v="28 May 2026"/>
    <s v="May"/>
    <n v="3"/>
    <n v="0"/>
    <n v="0"/>
    <n v="0"/>
    <n v="0"/>
    <n v="3"/>
    <n v="0"/>
    <s v="28.05.2025"/>
    <x v="32"/>
    <s v="28.05.2026"/>
    <n v="22"/>
    <x v="0"/>
  </r>
  <r>
    <s v="INDIVIDUAL"/>
    <n v="1"/>
    <n v="0"/>
    <n v="0"/>
    <n v="11873"/>
    <m/>
    <s v="30 May 2026"/>
    <s v="30"/>
    <s v="May"/>
    <s v="31 May 2026"/>
    <s v="31"/>
    <s v="May"/>
    <n v="1"/>
    <n v="1"/>
    <n v="0"/>
    <n v="0"/>
    <s v="INDIVIDUAL"/>
    <x v="6"/>
    <n v="3"/>
    <n v="1"/>
    <n v="371.42826605504587"/>
    <n v="371.42826605504587"/>
    <s v="Bulgaria"/>
    <s v="30 May 2026 14:57"/>
    <m/>
    <s v="May"/>
    <n v="1"/>
    <n v="0"/>
    <n v="0"/>
    <n v="0"/>
    <n v="0"/>
    <n v="1"/>
    <n v="0"/>
    <s v="30.05.2025"/>
    <x v="32"/>
    <s v="30.05.2026"/>
    <n v="22"/>
    <x v="0"/>
  </r>
  <r>
    <s v="TO"/>
    <n v="1"/>
    <n v="0"/>
    <n v="0"/>
    <n v="11687"/>
    <s v="#20260526135210"/>
    <s v="04 Jun 2026"/>
    <s v="04"/>
    <s v="Jun"/>
    <s v="05 Jun 2026"/>
    <s v="05"/>
    <s v="Jun"/>
    <n v="1"/>
    <n v="1"/>
    <n v="0"/>
    <n v="0"/>
    <s v="Фондация Карин Дом"/>
    <x v="3"/>
    <n v="2"/>
    <n v="2"/>
    <n v="282.617435"/>
    <n v="282.617435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INDIVIDUAL"/>
    <n v="2"/>
    <n v="0"/>
    <n v="0"/>
    <n v="11586"/>
    <s v="200520261"/>
    <s v="29 May 2026"/>
    <s v="29"/>
    <s v="May"/>
    <s v="31 May 2026"/>
    <s v="31"/>
    <s v="May"/>
    <n v="2"/>
    <n v="2"/>
    <n v="0"/>
    <n v="0"/>
    <s v="INDIVIDUAL"/>
    <x v="0"/>
    <n v="2"/>
    <n v="0"/>
    <n v="637.52880642201831"/>
    <n v="318.76440321100915"/>
    <s v="Bulgaria"/>
    <s v="20 May 2026 15:49"/>
    <s v="20 May 2026"/>
    <s v="May"/>
    <n v="2"/>
    <n v="0"/>
    <n v="0"/>
    <n v="0"/>
    <n v="0"/>
    <n v="2"/>
    <n v="0"/>
    <s v="20.05.2025"/>
    <x v="30"/>
    <s v="29.05.2026"/>
    <n v="22"/>
    <x v="0"/>
  </r>
  <r>
    <s v="TO"/>
    <n v="0"/>
    <n v="0"/>
    <n v="6"/>
    <n v="11484"/>
    <s v="1263539.203996"/>
    <s v="20 Jul 2026"/>
    <s v="20"/>
    <s v="Jul"/>
    <s v="26 Jul 2026"/>
    <s v="26"/>
    <s v="Jul"/>
    <n v="6"/>
    <n v="6"/>
    <n v="0"/>
    <n v="0"/>
    <s v="СЛР-ХОЛИДЕЙ-СЪРВИС ЕООД"/>
    <x v="6"/>
    <n v="1"/>
    <n v="1"/>
    <n v="1868.9129148"/>
    <n v="311.48548579999999"/>
    <s v="Romania"/>
    <s v="14 May 2026 16:37"/>
    <s v="14 May 2026"/>
    <s v="May"/>
    <n v="0"/>
    <n v="0"/>
    <n v="6"/>
    <n v="0"/>
    <n v="0"/>
    <n v="6"/>
    <n v="0"/>
    <s v="14.05.2025"/>
    <x v="31"/>
    <s v="20.07.2026"/>
    <n v="30"/>
    <x v="0"/>
  </r>
  <r>
    <s v="TO"/>
    <n v="0"/>
    <n v="0"/>
    <n v="6"/>
    <n v="12007"/>
    <s v="21189"/>
    <s v="08 Aug 2026"/>
    <s v="08"/>
    <s v="Aug"/>
    <s v="14 Aug 2026"/>
    <s v="14"/>
    <s v="Aug"/>
    <n v="6"/>
    <n v="6"/>
    <n v="0"/>
    <n v="0"/>
    <s v="КЛУБ МАГЕЛАН - ООД"/>
    <x v="4"/>
    <n v="2"/>
    <n v="1"/>
    <n v="2734.4850395999997"/>
    <n v="455.74750659999995"/>
    <s v="Romania"/>
    <s v="05 Jun 2026 13:02"/>
    <s v="05 Jun 2026"/>
    <s v="Jun"/>
    <n v="0"/>
    <n v="0"/>
    <n v="0"/>
    <n v="6"/>
    <n v="0"/>
    <n v="6"/>
    <n v="0"/>
    <s v="05.06.2025"/>
    <x v="33"/>
    <s v="08.08.2026"/>
    <n v="32"/>
    <x v="0"/>
  </r>
  <r>
    <s v="BOOKING"/>
    <n v="0"/>
    <n v="5"/>
    <n v="2"/>
    <n v="11571"/>
    <s v="6275376144"/>
    <s v="23 Aug 2026"/>
    <s v="23"/>
    <s v="Aug"/>
    <s v="30 Aug 2026"/>
    <s v="30"/>
    <s v="Aug"/>
    <n v="7"/>
    <n v="7"/>
    <n v="0"/>
    <n v="0"/>
    <s v="BOOKING"/>
    <x v="6"/>
    <n v="2"/>
    <n v="1"/>
    <n v="3057.9850634862382"/>
    <n v="436.84988238532105"/>
    <s v="Romania"/>
    <s v="19 May 2026 18:46"/>
    <s v="19 May 2026"/>
    <s v="May"/>
    <n v="0"/>
    <n v="0"/>
    <n v="0"/>
    <n v="7"/>
    <n v="0"/>
    <n v="7"/>
    <n v="0"/>
    <s v="19.05.2025"/>
    <x v="30"/>
    <s v="23.08.2026"/>
    <n v="35"/>
    <x v="0"/>
  </r>
  <r>
    <s v="BOOKING"/>
    <n v="0"/>
    <n v="0"/>
    <n v="4"/>
    <n v="11485"/>
    <s v="6726538328"/>
    <s v="20 Jul 2026"/>
    <s v="20"/>
    <s v="Jul"/>
    <s v="24 Jul 2026"/>
    <s v="24"/>
    <s v="Jul"/>
    <n v="4"/>
    <n v="4"/>
    <n v="0"/>
    <n v="0"/>
    <s v="BOOKING"/>
    <x v="6"/>
    <n v="2"/>
    <n v="2"/>
    <n v="2574.30292146789"/>
    <n v="643.57573036697249"/>
    <s v="Bulgaria"/>
    <s v="14 May 2026 17:22"/>
    <s v="14 May 2026"/>
    <s v="May"/>
    <n v="0"/>
    <n v="0"/>
    <n v="4"/>
    <n v="0"/>
    <n v="0"/>
    <n v="4"/>
    <n v="0"/>
    <s v="14.05.2025"/>
    <x v="31"/>
    <s v="20.07.2026"/>
    <n v="30"/>
    <x v="0"/>
  </r>
  <r>
    <s v="BOOKING"/>
    <n v="0"/>
    <n v="5"/>
    <n v="0"/>
    <n v="11572"/>
    <s v="5118194039"/>
    <s v="05 Jul 2026"/>
    <s v="05"/>
    <s v="Jul"/>
    <s v="10 Jul 2026"/>
    <s v="10"/>
    <s v="Jul"/>
    <n v="5"/>
    <n v="5"/>
    <n v="0"/>
    <n v="0"/>
    <s v="BOOKING"/>
    <x v="6"/>
    <n v="2"/>
    <n v="1"/>
    <n v="2197.5634106422017"/>
    <n v="439.50550477064218"/>
    <s v="Romania"/>
    <s v="19 May 2026 21:18"/>
    <s v="19 May 2026"/>
    <s v="May"/>
    <n v="0"/>
    <n v="0"/>
    <n v="5"/>
    <n v="0"/>
    <n v="0"/>
    <n v="5"/>
    <n v="0"/>
    <s v="19.05.2025"/>
    <x v="30"/>
    <s v="05.07.2026"/>
    <n v="28"/>
    <x v="0"/>
  </r>
  <r>
    <s v="TOPOLA SKIES"/>
    <n v="0"/>
    <n v="0"/>
    <n v="5"/>
    <n v="11877"/>
    <s v="564649"/>
    <s v="03 Aug 2026"/>
    <s v="03"/>
    <s v="Aug"/>
    <s v="08 Aug 2026"/>
    <s v="08"/>
    <s v="Aug"/>
    <n v="5"/>
    <n v="5"/>
    <n v="0"/>
    <n v="0"/>
    <s v="TOPOLA SKIES"/>
    <x v="6"/>
    <n v="3"/>
    <n v="1"/>
    <n v="3428.8032541284401"/>
    <n v="685.760650825688"/>
    <m/>
    <s v="31 May 2026 13:58"/>
    <s v="31 May 2026"/>
    <s v="May"/>
    <n v="0"/>
    <n v="0"/>
    <n v="0"/>
    <n v="5"/>
    <n v="0"/>
    <n v="5"/>
    <n v="0"/>
    <s v="31.05.2025"/>
    <x v="32"/>
    <s v="03.08.2026"/>
    <n v="32"/>
    <x v="0"/>
  </r>
  <r>
    <s v="TO"/>
    <n v="0"/>
    <n v="0"/>
    <n v="7"/>
    <n v="11878"/>
    <s v="2343960"/>
    <s v="08 Aug 2026"/>
    <s v="08"/>
    <s v="Aug"/>
    <s v="15 Aug 2026"/>
    <s v="15"/>
    <s v="Aug"/>
    <n v="7"/>
    <n v="7"/>
    <n v="0"/>
    <n v="0"/>
    <s v="ТУРИСТИЧЕСКА АГЕНЦИЯ СОЛВЕКС - ЕООД"/>
    <x v="6"/>
    <n v="2"/>
    <n v="1"/>
    <n v="3114.9330912"/>
    <n v="444.9904416"/>
    <s v="Romania"/>
    <s v="31 May 2026 14:04"/>
    <s v="31 May 2026"/>
    <s v="May"/>
    <n v="0"/>
    <n v="0"/>
    <n v="0"/>
    <n v="7"/>
    <n v="0"/>
    <n v="7"/>
    <n v="0"/>
    <s v="31.05.2025"/>
    <x v="32"/>
    <s v="08.08.2026"/>
    <n v="32"/>
    <x v="0"/>
  </r>
  <r>
    <s v="INDIVIDUAL"/>
    <n v="0"/>
    <n v="0"/>
    <n v="3"/>
    <n v="11678"/>
    <s v="29072026"/>
    <s v="29 Jul 2026"/>
    <s v="29"/>
    <s v="Jul"/>
    <s v="01 Aug 2026"/>
    <s v="01"/>
    <s v="Aug"/>
    <n v="3"/>
    <n v="-28"/>
    <n v="2"/>
    <n v="0"/>
    <s v="INDIVIDUAL"/>
    <x v="7"/>
    <n v="5"/>
    <n v="1"/>
    <n v="3906.2769816513755"/>
    <n v="1302.0983083486237"/>
    <m/>
    <s v="26 May 2026 12:40"/>
    <s v="26 May 2026"/>
    <s v="May"/>
    <n v="0"/>
    <n v="0"/>
    <n v="2"/>
    <n v="0"/>
    <n v="0"/>
    <n v="2"/>
    <n v="-1"/>
    <s v="26.05.2025"/>
    <x v="32"/>
    <s v="29.07.2026"/>
    <n v="31"/>
    <x v="0"/>
  </r>
  <r>
    <s v="TO"/>
    <n v="0"/>
    <n v="0"/>
    <n v="4"/>
    <n v="11879"/>
    <s v="29072026"/>
    <s v="29 Jul 2026"/>
    <s v="29"/>
    <s v="Jul"/>
    <s v="02 Aug 2026"/>
    <s v="02"/>
    <s v="Aug"/>
    <n v="4"/>
    <n v="-27"/>
    <n v="2"/>
    <n v="1"/>
    <s v="Травел Адвайзърс - ООД"/>
    <x v="0"/>
    <n v="2"/>
    <n v="2"/>
    <n v="2512.0680520000001"/>
    <n v="628.01701300000002"/>
    <m/>
    <s v="31 May 2026 14:24"/>
    <s v="31 May 2026"/>
    <s v="May"/>
    <n v="0"/>
    <n v="0"/>
    <n v="2"/>
    <n v="1"/>
    <n v="0"/>
    <n v="3"/>
    <n v="-1"/>
    <s v="31.05.2025"/>
    <x v="32"/>
    <s v="29.07.2026"/>
    <n v="31"/>
    <x v="0"/>
  </r>
  <r>
    <s v="INDIVIDUAL"/>
    <n v="0"/>
    <n v="0"/>
    <n v="2"/>
    <n v="11576"/>
    <s v="#11576"/>
    <s v="27 Jul 2026"/>
    <s v="27"/>
    <s v="Jul"/>
    <s v="29 Jul 2026"/>
    <s v="29"/>
    <s v="Jul"/>
    <n v="2"/>
    <n v="2"/>
    <n v="0"/>
    <n v="0"/>
    <s v="INDIVIDUAL"/>
    <x v="3"/>
    <n v="2"/>
    <n v="0"/>
    <n v="889.99236697247693"/>
    <n v="444.99618348623846"/>
    <m/>
    <s v="20 May 2026 01:02"/>
    <m/>
    <s v="May"/>
    <n v="0"/>
    <n v="0"/>
    <n v="2"/>
    <n v="0"/>
    <n v="0"/>
    <n v="2"/>
    <n v="0"/>
    <s v="20.05.2025"/>
    <x v="30"/>
    <s v="27.07.2026"/>
    <n v="31"/>
    <x v="0"/>
  </r>
  <r>
    <s v="INDIVIDUAL"/>
    <n v="0"/>
    <n v="0"/>
    <n v="2"/>
    <n v="11577"/>
    <s v="#11576"/>
    <s v="27 Jul 2026"/>
    <s v="27"/>
    <s v="Jul"/>
    <s v="29 Jul 2026"/>
    <s v="29"/>
    <s v="Jul"/>
    <n v="2"/>
    <n v="2"/>
    <n v="0"/>
    <n v="0"/>
    <s v="INDIVIDUAL"/>
    <x v="3"/>
    <n v="2"/>
    <n v="0"/>
    <n v="889.99236697247693"/>
    <n v="444.99618348623846"/>
    <m/>
    <s v="20 May 2026 01:02"/>
    <m/>
    <s v="May"/>
    <n v="0"/>
    <n v="0"/>
    <n v="2"/>
    <n v="0"/>
    <n v="0"/>
    <n v="2"/>
    <n v="0"/>
    <s v="20.05.2025"/>
    <x v="30"/>
    <s v="27.07.2026"/>
    <n v="31"/>
    <x v="0"/>
  </r>
  <r>
    <s v="INDIVIDUAL"/>
    <n v="0"/>
    <n v="0"/>
    <n v="2"/>
    <n v="11578"/>
    <m/>
    <s v="27 Jul 2026"/>
    <s v="27"/>
    <s v="Jul"/>
    <s v="29 Jul 2026"/>
    <s v="29"/>
    <s v="Jul"/>
    <n v="2"/>
    <n v="2"/>
    <n v="0"/>
    <n v="0"/>
    <s v="INDIVIDUAL"/>
    <x v="3"/>
    <n v="2"/>
    <n v="0"/>
    <n v="889.99236697247693"/>
    <n v="444.99618348623846"/>
    <m/>
    <s v="20 May 2026 01:09"/>
    <m/>
    <s v="May"/>
    <n v="0"/>
    <n v="0"/>
    <n v="2"/>
    <n v="0"/>
    <n v="0"/>
    <n v="2"/>
    <n v="0"/>
    <s v="20.05.2025"/>
    <x v="30"/>
    <s v="27.07.2026"/>
    <n v="31"/>
    <x v="0"/>
  </r>
  <r>
    <s v="INDIVIDUAL"/>
    <n v="0"/>
    <n v="0"/>
    <n v="7"/>
    <n v="11575"/>
    <m/>
    <s v="25 Jul 2026"/>
    <s v="25"/>
    <s v="Jul"/>
    <s v="01 Aug 2026"/>
    <s v="01"/>
    <s v="Aug"/>
    <n v="7"/>
    <n v="-24"/>
    <n v="6"/>
    <n v="0"/>
    <s v="INDIVIDUAL"/>
    <x v="0"/>
    <n v="2"/>
    <n v="1"/>
    <n v="3441.5430642201832"/>
    <n v="491.64900917431186"/>
    <m/>
    <s v="20 May 2026 01:00"/>
    <m/>
    <s v="May"/>
    <n v="0"/>
    <n v="0"/>
    <n v="6"/>
    <n v="0"/>
    <n v="0"/>
    <n v="6"/>
    <n v="-1"/>
    <s v="20.05.2025"/>
    <x v="30"/>
    <s v="25.07.2026"/>
    <n v="30"/>
    <x v="0"/>
  </r>
  <r>
    <s v="BOOKING"/>
    <n v="0"/>
    <n v="6"/>
    <n v="0"/>
    <n v="11880"/>
    <s v="6000290698"/>
    <s v="02 Sep 2026"/>
    <s v="02"/>
    <s v="Sep"/>
    <s v="08 Sep 2026"/>
    <s v="08"/>
    <s v="Sep"/>
    <n v="6"/>
    <n v="6"/>
    <n v="0"/>
    <n v="0"/>
    <s v="BOOKING"/>
    <x v="5"/>
    <n v="2"/>
    <n v="0"/>
    <n v="2450.4576126605502"/>
    <n v="408.40960211009173"/>
    <s v="Bulgaria"/>
    <s v="31 May 2026 15:46"/>
    <s v="31 May 2026"/>
    <s v="May"/>
    <n v="0"/>
    <n v="0"/>
    <n v="0"/>
    <n v="0"/>
    <n v="6"/>
    <n v="6"/>
    <n v="0"/>
    <s v="31.05.2025"/>
    <x v="32"/>
    <s v="02.09.2026"/>
    <n v="36"/>
    <x v="0"/>
  </r>
  <r>
    <s v="BOOKING"/>
    <n v="0"/>
    <n v="6"/>
    <n v="0"/>
    <n v="11709"/>
    <s v="5950747707"/>
    <s v="22 Jun 2026"/>
    <s v="22"/>
    <s v="Jun"/>
    <s v="28 Jun 2026"/>
    <s v="28"/>
    <s v="Jun"/>
    <n v="6"/>
    <n v="6"/>
    <n v="0"/>
    <n v="0"/>
    <s v="BOOKING"/>
    <x v="3"/>
    <n v="2"/>
    <n v="0"/>
    <n v="2389.4141845871559"/>
    <n v="398.23569743119259"/>
    <s v="Bulgaria"/>
    <s v="26 May 2026 14:18"/>
    <s v="26 May 2026"/>
    <s v="May"/>
    <n v="0"/>
    <n v="6"/>
    <n v="0"/>
    <n v="0"/>
    <n v="0"/>
    <n v="6"/>
    <n v="0"/>
    <s v="26.05.2025"/>
    <x v="32"/>
    <s v="22.06.2026"/>
    <n v="26"/>
    <x v="0"/>
  </r>
  <r>
    <s v="TO"/>
    <n v="0"/>
    <n v="0"/>
    <n v="6"/>
    <n v="11710"/>
    <s v="011978134"/>
    <s v="20 Jul 2026"/>
    <s v="20"/>
    <s v="Jul"/>
    <s v="26 Jul 2026"/>
    <s v="26"/>
    <s v="Jul"/>
    <n v="6"/>
    <n v="6"/>
    <n v="0"/>
    <n v="0"/>
    <s v="СЪНИ ТУРС ООД"/>
    <x v="3"/>
    <n v="2"/>
    <n v="0"/>
    <n v="2734.4850395999997"/>
    <n v="455.74750659999995"/>
    <s v="Bulgaria"/>
    <s v="26 May 2026 14:38"/>
    <s v="26 May 2026"/>
    <s v="May"/>
    <n v="0"/>
    <n v="0"/>
    <n v="6"/>
    <n v="0"/>
    <n v="0"/>
    <n v="6"/>
    <n v="0"/>
    <s v="26.05.2025"/>
    <x v="32"/>
    <s v="20.07.2026"/>
    <n v="30"/>
    <x v="0"/>
  </r>
  <r>
    <s v="BOOKING"/>
    <n v="0"/>
    <n v="4"/>
    <n v="0"/>
    <n v="11882"/>
    <s v="6257327355"/>
    <s v="30 Aug 2026"/>
    <s v="30"/>
    <s v="Aug"/>
    <s v="03 Sep 2026"/>
    <s v="03"/>
    <s v="Sep"/>
    <n v="4"/>
    <n v="-27"/>
    <n v="1"/>
    <n v="2"/>
    <s v="BOOKING"/>
    <x v="5"/>
    <n v="2"/>
    <n v="1"/>
    <n v="1732.4706253211007"/>
    <n v="433.11765633027517"/>
    <s v="Romania"/>
    <s v="31 May 2026 18:44"/>
    <s v="31 May 2026"/>
    <s v="May"/>
    <n v="0"/>
    <n v="0"/>
    <n v="0"/>
    <n v="1"/>
    <n v="2"/>
    <n v="3"/>
    <n v="-1"/>
    <s v="31.05.2025"/>
    <x v="32"/>
    <s v="30.08.2026"/>
    <n v="36"/>
    <x v="0"/>
  </r>
  <r>
    <s v="BOOKING"/>
    <n v="0"/>
    <n v="4"/>
    <n v="0"/>
    <n v="11486"/>
    <s v="5219731081"/>
    <s v="21 Jun 2026"/>
    <s v="21"/>
    <s v="Jun"/>
    <s v="25 Jun 2026"/>
    <s v="25"/>
    <s v="Jun"/>
    <n v="4"/>
    <n v="4"/>
    <n v="0"/>
    <n v="0"/>
    <s v="BOOKING"/>
    <x v="4"/>
    <n v="2"/>
    <n v="2"/>
    <n v="1773.1662440366972"/>
    <n v="443.2915610091743"/>
    <m/>
    <s v="14 May 2026 23:18"/>
    <s v="14 May 2026"/>
    <s v="May"/>
    <n v="0"/>
    <n v="4"/>
    <n v="0"/>
    <n v="0"/>
    <n v="0"/>
    <n v="4"/>
    <n v="0"/>
    <s v="14.05.2025"/>
    <x v="31"/>
    <s v="21.06.2026"/>
    <n v="26"/>
    <x v="0"/>
  </r>
  <r>
    <s v="TOPOLA SKIES"/>
    <n v="0"/>
    <n v="5"/>
    <n v="0"/>
    <n v="11650"/>
    <s v="556925"/>
    <s v="31 May 2026"/>
    <s v="31"/>
    <s v="May"/>
    <s v="05 Jun 2026"/>
    <s v="05"/>
    <s v="Jun"/>
    <n v="5"/>
    <n v="-26"/>
    <n v="0"/>
    <n v="4"/>
    <s v="TOPOLA SKIES"/>
    <x v="0"/>
    <n v="2"/>
    <n v="2"/>
    <n v="1593.8220160550459"/>
    <n v="318.76440321100915"/>
    <s v="Ukraine"/>
    <s v="24 May 2026 10:58"/>
    <s v="24 May 2026"/>
    <s v="May"/>
    <n v="0"/>
    <n v="4"/>
    <n v="0"/>
    <n v="0"/>
    <n v="0"/>
    <n v="4"/>
    <n v="-1"/>
    <s v="24.05.2025"/>
    <x v="30"/>
    <s v="31.05.2026"/>
    <n v="23"/>
    <x v="0"/>
  </r>
  <r>
    <s v="BOOKING"/>
    <n v="1"/>
    <n v="0"/>
    <n v="0"/>
    <n v="11887"/>
    <s v="6185398218"/>
    <s v="12 Jun 2026"/>
    <s v="12"/>
    <s v="Jun"/>
    <s v="13 Jun 2026"/>
    <s v="13"/>
    <s v="Jun"/>
    <n v="1"/>
    <n v="1"/>
    <n v="0"/>
    <n v="0"/>
    <s v="BOOKING"/>
    <x v="4"/>
    <n v="2"/>
    <n v="1"/>
    <n v="257.25444688073389"/>
    <n v="257.25444688073389"/>
    <s v="Bulgaria"/>
    <s v="31 May 2026 21:16"/>
    <s v="31 May 2026"/>
    <s v="May"/>
    <n v="0"/>
    <n v="1"/>
    <n v="0"/>
    <n v="0"/>
    <n v="0"/>
    <n v="1"/>
    <n v="0"/>
    <s v="31.05.2025"/>
    <x v="32"/>
    <s v="12.06.2026"/>
    <n v="24"/>
    <x v="0"/>
  </r>
  <r>
    <s v="BOOKING"/>
    <n v="0"/>
    <n v="3"/>
    <n v="0"/>
    <n v="11889"/>
    <s v="6385365207"/>
    <s v="21 Jun 2026"/>
    <s v="21"/>
    <s v="Jun"/>
    <s v="24 Jun 2026"/>
    <s v="24"/>
    <s v="Jun"/>
    <n v="3"/>
    <n v="3"/>
    <n v="0"/>
    <n v="0"/>
    <s v="BOOKING"/>
    <x v="2"/>
    <n v="2"/>
    <n v="1"/>
    <n v="1090.0612155963302"/>
    <n v="363.35373853211007"/>
    <s v="Romania"/>
    <s v="31 May 2026 21:36"/>
    <s v="31 May 2026"/>
    <s v="May"/>
    <n v="0"/>
    <n v="3"/>
    <n v="0"/>
    <n v="0"/>
    <n v="0"/>
    <n v="3"/>
    <n v="0"/>
    <s v="31.05.2025"/>
    <x v="32"/>
    <s v="21.06.2026"/>
    <n v="26"/>
    <x v="0"/>
  </r>
  <r>
    <s v="TOPOLA SKIES"/>
    <n v="0"/>
    <n v="0"/>
    <n v="9"/>
    <n v="11888"/>
    <s v="565159"/>
    <s v="01 Aug 2026"/>
    <s v="01"/>
    <s v="Aug"/>
    <s v="10 Aug 2026"/>
    <s v="10"/>
    <s v="Aug"/>
    <n v="9"/>
    <n v="9"/>
    <n v="0"/>
    <n v="0"/>
    <s v="TOPOLA SKIES"/>
    <x v="0"/>
    <n v="3"/>
    <n v="1"/>
    <n v="6958.9508003669725"/>
    <n v="773.21675559633024"/>
    <m/>
    <s v="31 May 2026 21:23"/>
    <s v="31 May 2026"/>
    <s v="May"/>
    <n v="0"/>
    <n v="0"/>
    <n v="0"/>
    <n v="9"/>
    <n v="0"/>
    <n v="9"/>
    <n v="0"/>
    <s v="31.05.2025"/>
    <x v="32"/>
    <s v="01.08.2026"/>
    <n v="31"/>
    <x v="0"/>
  </r>
  <r>
    <s v="INDIVIDUAL"/>
    <n v="0"/>
    <n v="0"/>
    <n v="5"/>
    <n v="11712"/>
    <s v="26052026"/>
    <s v="26 Jul 2026"/>
    <s v="26"/>
    <s v="Jul"/>
    <s v="31 Jul 2026"/>
    <s v="31"/>
    <s v="Jul"/>
    <n v="5"/>
    <n v="5"/>
    <n v="0"/>
    <n v="0"/>
    <s v="INDIVIDUAL"/>
    <x v="3"/>
    <n v="1"/>
    <n v="1"/>
    <n v="1139.4055504587154"/>
    <n v="227.8811100917431"/>
    <m/>
    <s v="26 May 2026 15:15"/>
    <s v="26 May 2026"/>
    <s v="May"/>
    <n v="0"/>
    <n v="0"/>
    <n v="5"/>
    <n v="0"/>
    <n v="0"/>
    <n v="5"/>
    <n v="0"/>
    <s v="26.05.2025"/>
    <x v="32"/>
    <s v="26.07.2026"/>
    <n v="31"/>
    <x v="0"/>
  </r>
  <r>
    <s v="BOOKING"/>
    <n v="0"/>
    <n v="4"/>
    <n v="0"/>
    <n v="11713"/>
    <s v="5131485628"/>
    <s v="06 Jul 2026"/>
    <s v="06"/>
    <s v="Jul"/>
    <s v="10 Jul 2026"/>
    <s v="10"/>
    <s v="Jul"/>
    <n v="4"/>
    <n v="4"/>
    <n v="0"/>
    <n v="0"/>
    <s v="BOOKING"/>
    <x v="6"/>
    <n v="2"/>
    <n v="2"/>
    <n v="2209.1907302752288"/>
    <n v="552.2976825688072"/>
    <s v="Romania"/>
    <s v="26 May 2026 15:34"/>
    <s v="26 May 2026"/>
    <s v="May"/>
    <n v="0"/>
    <n v="0"/>
    <n v="4"/>
    <n v="0"/>
    <n v="0"/>
    <n v="4"/>
    <n v="0"/>
    <s v="26.05.2025"/>
    <x v="32"/>
    <s v="06.07.2026"/>
    <n v="28"/>
    <x v="0"/>
  </r>
  <r>
    <s v="BOOKING"/>
    <n v="0"/>
    <n v="3"/>
    <n v="0"/>
    <n v="12008"/>
    <s v="5519823026"/>
    <s v="29 Jun 2026"/>
    <s v="29"/>
    <s v="Jun"/>
    <s v="02 Jul 2026"/>
    <s v="02"/>
    <s v="Jul"/>
    <n v="3"/>
    <n v="-27"/>
    <n v="2"/>
    <n v="1"/>
    <s v="BOOKING"/>
    <x v="3"/>
    <n v="2"/>
    <n v="1"/>
    <n v="1325.5144381651376"/>
    <n v="441.83814605504585"/>
    <s v="Romania"/>
    <s v="05 Jun 2026 14:58"/>
    <s v="05 Jun 2026"/>
    <s v="Jun"/>
    <n v="0"/>
    <n v="2"/>
    <n v="1"/>
    <n v="0"/>
    <n v="0"/>
    <n v="3"/>
    <n v="0"/>
    <s v="05.06.2025"/>
    <x v="33"/>
    <s v="29.06.2026"/>
    <n v="27"/>
    <x v="0"/>
  </r>
  <r>
    <s v="BOOKING"/>
    <n v="0"/>
    <n v="3"/>
    <n v="0"/>
    <n v="12009"/>
    <s v="5519823026"/>
    <s v="29 Jun 2026"/>
    <s v="29"/>
    <s v="Jun"/>
    <s v="02 Jul 2026"/>
    <s v="02"/>
    <s v="Jul"/>
    <n v="3"/>
    <n v="-27"/>
    <n v="2"/>
    <n v="1"/>
    <s v="BOOKING"/>
    <x v="3"/>
    <n v="2"/>
    <n v="1"/>
    <n v="1325.5144381651376"/>
    <n v="441.83814605504585"/>
    <m/>
    <s v="05 Jun 2026 14:58"/>
    <s v="05 Jun 2026"/>
    <s v="Jun"/>
    <n v="0"/>
    <n v="2"/>
    <n v="1"/>
    <n v="0"/>
    <n v="0"/>
    <n v="3"/>
    <n v="0"/>
    <s v="05.06.2025"/>
    <x v="33"/>
    <s v="29.06.2026"/>
    <n v="27"/>
    <x v="0"/>
  </r>
  <r>
    <s v="BOOKING"/>
    <n v="0"/>
    <n v="0"/>
    <n v="4"/>
    <n v="12010"/>
    <s v="5765072962"/>
    <s v="22 Jul 2026"/>
    <s v="22"/>
    <s v="Jul"/>
    <s v="26 Jul 2026"/>
    <s v="26"/>
    <s v="Jul"/>
    <n v="4"/>
    <n v="4"/>
    <n v="0"/>
    <n v="0"/>
    <s v="BOOKING"/>
    <x v="6"/>
    <n v="2"/>
    <n v="1"/>
    <n v="1906.8804198165137"/>
    <n v="476.72010495412843"/>
    <s v="Romania"/>
    <s v="05 Jun 2026 15:52"/>
    <s v="05 Jun 2026"/>
    <s v="Jun"/>
    <n v="0"/>
    <n v="0"/>
    <n v="4"/>
    <n v="0"/>
    <n v="0"/>
    <n v="4"/>
    <n v="0"/>
    <s v="05.06.2025"/>
    <x v="33"/>
    <s v="22.07.2026"/>
    <n v="30"/>
    <x v="0"/>
  </r>
  <r>
    <s v="BOOKING"/>
    <n v="0"/>
    <n v="0"/>
    <n v="4"/>
    <n v="12011"/>
    <s v="5765072962"/>
    <s v="22 Jul 2026"/>
    <s v="22"/>
    <s v="Jul"/>
    <s v="26 Jul 2026"/>
    <s v="26"/>
    <s v="Jul"/>
    <n v="4"/>
    <n v="4"/>
    <n v="0"/>
    <n v="0"/>
    <s v="BOOKING"/>
    <x v="1"/>
    <n v="3"/>
    <n v="3"/>
    <n v="3798.6166146788987"/>
    <n v="949.65415366972468"/>
    <m/>
    <s v="05 Jun 2026 15:52"/>
    <s v="05 Jun 2026"/>
    <s v="Jun"/>
    <n v="0"/>
    <n v="0"/>
    <n v="4"/>
    <n v="0"/>
    <n v="0"/>
    <n v="4"/>
    <n v="0"/>
    <s v="05.06.2025"/>
    <x v="33"/>
    <s v="22.07.2026"/>
    <n v="30"/>
    <x v="0"/>
  </r>
  <r>
    <s v="BOOKING"/>
    <n v="0"/>
    <n v="2"/>
    <n v="0"/>
    <n v="11581"/>
    <s v="6541760181"/>
    <s v="25 Jun 2026"/>
    <s v="25"/>
    <s v="Jun"/>
    <s v="27 Jun 2026"/>
    <s v="27"/>
    <s v="Jun"/>
    <n v="2"/>
    <n v="2"/>
    <n v="0"/>
    <n v="0"/>
    <s v="BOOKING"/>
    <x v="3"/>
    <n v="2"/>
    <n v="1"/>
    <n v="883.67629211009171"/>
    <n v="441.83814605504585"/>
    <m/>
    <s v="20 May 2026 12:08"/>
    <s v="20 May 2026"/>
    <s v="May"/>
    <n v="0"/>
    <n v="2"/>
    <n v="0"/>
    <n v="0"/>
    <n v="0"/>
    <n v="2"/>
    <n v="0"/>
    <s v="20.05.2025"/>
    <x v="30"/>
    <s v="25.06.2026"/>
    <n v="26"/>
    <x v="0"/>
  </r>
  <r>
    <s v="BOOKING"/>
    <n v="0"/>
    <n v="2"/>
    <n v="0"/>
    <n v="11582"/>
    <s v="5033916982"/>
    <s v="25 Jun 2026"/>
    <s v="25"/>
    <s v="Jun"/>
    <s v="27 Jun 2026"/>
    <s v="27"/>
    <s v="Jun"/>
    <n v="2"/>
    <n v="2"/>
    <n v="0"/>
    <n v="0"/>
    <s v="BOOKING"/>
    <x v="3"/>
    <n v="2"/>
    <n v="1"/>
    <n v="883.67629211009171"/>
    <n v="441.83814605504585"/>
    <s v="Romania"/>
    <s v="20 May 2026 12:28"/>
    <s v="20 May 2026"/>
    <s v="May"/>
    <n v="0"/>
    <n v="2"/>
    <n v="0"/>
    <n v="0"/>
    <n v="0"/>
    <n v="2"/>
    <n v="0"/>
    <s v="20.05.2025"/>
    <x v="30"/>
    <s v="25.06.2026"/>
    <n v="26"/>
    <x v="0"/>
  </r>
  <r>
    <s v="BOOKING"/>
    <n v="0"/>
    <n v="1"/>
    <n v="0"/>
    <n v="11890"/>
    <s v="5915942379"/>
    <s v="05 Sep 2026"/>
    <s v="05"/>
    <s v="Sep"/>
    <s v="06 Sep 2026"/>
    <s v="06"/>
    <s v="Sep"/>
    <n v="1"/>
    <n v="1"/>
    <n v="0"/>
    <n v="0"/>
    <s v="BOOKING"/>
    <x v="1"/>
    <n v="2"/>
    <n v="3"/>
    <n v="633.68891999999994"/>
    <n v="633.68891999999994"/>
    <s v="Romania"/>
    <s v="01 Jun 2026 09:24"/>
    <s v="01 Jun 2026"/>
    <s v="Jun"/>
    <n v="0"/>
    <n v="0"/>
    <n v="0"/>
    <n v="0"/>
    <n v="1"/>
    <n v="1"/>
    <n v="0"/>
    <s v="01.06.2025"/>
    <x v="33"/>
    <s v="05.09.2026"/>
    <n v="36"/>
    <x v="0"/>
  </r>
  <r>
    <s v="BOOKING"/>
    <n v="0"/>
    <n v="0"/>
    <n v="4"/>
    <n v="11489"/>
    <s v="5401761650"/>
    <s v="22 Jul 2026"/>
    <s v="22"/>
    <s v="Jul"/>
    <s v="26 Jul 2026"/>
    <s v="26"/>
    <s v="Jul"/>
    <n v="4"/>
    <n v="4"/>
    <n v="0"/>
    <n v="0"/>
    <s v="BOOKING"/>
    <x v="3"/>
    <n v="2"/>
    <n v="1"/>
    <n v="1953.3896983486238"/>
    <n v="488.34742458715596"/>
    <s v="Bulgaria"/>
    <s v="15 May 2026 11:06"/>
    <s v="15 May 2026"/>
    <s v="May"/>
    <n v="0"/>
    <n v="0"/>
    <n v="4"/>
    <n v="0"/>
    <n v="0"/>
    <n v="4"/>
    <n v="0"/>
    <s v="15.05.2025"/>
    <x v="31"/>
    <s v="22.07.2026"/>
    <n v="30"/>
    <x v="0"/>
  </r>
  <r>
    <s v="TOPOLA SKIES"/>
    <n v="1"/>
    <n v="1"/>
    <n v="0"/>
    <n v="11810"/>
    <s v="560508"/>
    <s v="30 May 2026"/>
    <s v="30"/>
    <s v="May"/>
    <s v="01 Jun 2026"/>
    <s v="01"/>
    <s v="Jun"/>
    <n v="2"/>
    <n v="-29"/>
    <n v="1"/>
    <n v="0"/>
    <s v="TOPOLA SKIES"/>
    <x v="4"/>
    <n v="2"/>
    <n v="1"/>
    <n v="548.88843761467888"/>
    <n v="274.44421880733944"/>
    <s v="Romania"/>
    <s v="27 May 2026 14:58"/>
    <s v="27 May 2026"/>
    <s v="May"/>
    <n v="1"/>
    <n v="0"/>
    <n v="0"/>
    <n v="0"/>
    <n v="0"/>
    <n v="1"/>
    <n v="-1"/>
    <s v="27.05.2025"/>
    <x v="32"/>
    <s v="30.05.2026"/>
    <n v="22"/>
    <x v="0"/>
  </r>
  <r>
    <s v="TO"/>
    <n v="0"/>
    <n v="2"/>
    <n v="1"/>
    <n v="12013"/>
    <s v="2345150"/>
    <s v="24 Aug 2026"/>
    <s v="24"/>
    <s v="Aug"/>
    <s v="27 Aug 2026"/>
    <s v="27"/>
    <s v="Aug"/>
    <n v="3"/>
    <n v="3"/>
    <n v="0"/>
    <n v="0"/>
    <s v="ТУРИСТИЧЕСКА АГЕНЦИЯ СОЛВЕКС - ЕООД"/>
    <x v="6"/>
    <n v="2"/>
    <n v="1"/>
    <n v="1205.7691950000001"/>
    <n v="401.92306500000001"/>
    <s v="Romania"/>
    <s v="05 Jun 2026 17:13"/>
    <s v="05 Jun 2026"/>
    <s v="Jun"/>
    <n v="0"/>
    <n v="0"/>
    <n v="0"/>
    <n v="3"/>
    <n v="0"/>
    <n v="3"/>
    <n v="0"/>
    <s v="05.06.2025"/>
    <x v="33"/>
    <s v="24.08.2026"/>
    <n v="35"/>
    <x v="0"/>
  </r>
  <r>
    <s v="BOOKING"/>
    <n v="1"/>
    <n v="1"/>
    <n v="0"/>
    <n v="11860"/>
    <s v="5585512328"/>
    <s v="30 May 2026"/>
    <s v="30"/>
    <s v="May"/>
    <s v="01 Jun 2026"/>
    <s v="01"/>
    <s v="Jun"/>
    <n v="2"/>
    <n v="-29"/>
    <n v="1"/>
    <n v="0"/>
    <s v="BOOKING"/>
    <x v="7"/>
    <n v="4"/>
    <n v="1"/>
    <n v="950.53337999999997"/>
    <n v="475.26668999999998"/>
    <s v="Romania"/>
    <s v="29 May 2026 18:06"/>
    <s v="29 May 2026"/>
    <s v="May"/>
    <n v="1"/>
    <n v="0"/>
    <n v="0"/>
    <n v="0"/>
    <n v="0"/>
    <n v="1"/>
    <n v="-1"/>
    <s v="29.05.2025"/>
    <x v="32"/>
    <s v="30.05.2026"/>
    <n v="22"/>
    <x v="0"/>
  </r>
  <r>
    <s v="BOOKING"/>
    <n v="1"/>
    <n v="1"/>
    <n v="0"/>
    <n v="11864"/>
    <s v="6719104881"/>
    <s v="30 May 2026"/>
    <s v="30"/>
    <s v="May"/>
    <s v="01 Jun 2026"/>
    <s v="01"/>
    <s v="Jun"/>
    <n v="2"/>
    <n v="-29"/>
    <n v="1"/>
    <n v="0"/>
    <s v="BOOKING"/>
    <x v="6"/>
    <n v="2"/>
    <n v="0"/>
    <n v="494.16000779999996"/>
    <n v="247.08000389999998"/>
    <s v="Romania"/>
    <s v="29 May 2026 21:24"/>
    <s v="29 May 2026"/>
    <s v="May"/>
    <n v="1"/>
    <n v="0"/>
    <n v="0"/>
    <n v="0"/>
    <n v="0"/>
    <n v="1"/>
    <n v="-1"/>
    <s v="29.05.2025"/>
    <x v="32"/>
    <s v="30.05.2026"/>
    <n v="22"/>
    <x v="0"/>
  </r>
  <r>
    <s v="BOOKING"/>
    <n v="1"/>
    <n v="1"/>
    <n v="0"/>
    <n v="11722"/>
    <s v="6207030529"/>
    <s v="30 May 2026"/>
    <s v="30"/>
    <s v="May"/>
    <s v="01 Jun 2026"/>
    <s v="01"/>
    <s v="Jun"/>
    <n v="2"/>
    <n v="-29"/>
    <n v="1"/>
    <n v="0"/>
    <s v="BOOKING"/>
    <x v="2"/>
    <n v="2"/>
    <n v="1"/>
    <n v="526.11826999999994"/>
    <n v="263.05913499999997"/>
    <s v="Romania"/>
    <s v="27 May 2026 03:00"/>
    <s v="26 May 2026"/>
    <s v="May"/>
    <n v="1"/>
    <n v="0"/>
    <n v="0"/>
    <n v="0"/>
    <n v="0"/>
    <n v="1"/>
    <n v="-1"/>
    <s v="27.05.2025"/>
    <x v="32"/>
    <s v="30.05.2026"/>
    <n v="22"/>
    <x v="0"/>
  </r>
  <r>
    <s v="BOOKING"/>
    <n v="1"/>
    <n v="1"/>
    <n v="0"/>
    <n v="11807"/>
    <s v="5284481661"/>
    <s v="30 May 2026"/>
    <s v="30"/>
    <s v="May"/>
    <s v="01 Jun 2026"/>
    <s v="01"/>
    <s v="Jun"/>
    <n v="2"/>
    <n v="-29"/>
    <n v="1"/>
    <n v="0"/>
    <s v="BOOKING"/>
    <x v="6"/>
    <n v="2"/>
    <n v="1"/>
    <n v="494.16000779999996"/>
    <n v="247.08000389999998"/>
    <s v="Romania"/>
    <s v="27 May 2026 12:30"/>
    <s v="27 May 2026"/>
    <s v="May"/>
    <n v="1"/>
    <n v="0"/>
    <n v="0"/>
    <n v="0"/>
    <n v="0"/>
    <n v="1"/>
    <n v="-1"/>
    <s v="27.05.2025"/>
    <x v="32"/>
    <s v="30.05.2026"/>
    <n v="22"/>
    <x v="0"/>
  </r>
  <r>
    <s v="BOOKING"/>
    <n v="2"/>
    <n v="1"/>
    <n v="0"/>
    <n v="11723"/>
    <s v="6058449700"/>
    <s v="29 May 2026"/>
    <s v="29"/>
    <s v="May"/>
    <s v="01 Jun 2026"/>
    <s v="01"/>
    <s v="Jun"/>
    <n v="3"/>
    <n v="-28"/>
    <n v="2"/>
    <n v="0"/>
    <s v="BOOKING"/>
    <x v="4"/>
    <n v="2"/>
    <n v="2"/>
    <n v="1041.8901992999999"/>
    <n v="347.29673309999998"/>
    <s v="Romania"/>
    <s v="27 May 2026 07:48"/>
    <s v="27 May 2026"/>
    <s v="May"/>
    <n v="2"/>
    <n v="0"/>
    <n v="0"/>
    <n v="0"/>
    <n v="0"/>
    <n v="2"/>
    <n v="-1"/>
    <s v="27.05.2025"/>
    <x v="32"/>
    <s v="29.05.2026"/>
    <n v="22"/>
    <x v="0"/>
  </r>
  <r>
    <s v="BOOKING"/>
    <n v="1"/>
    <n v="1"/>
    <n v="0"/>
    <n v="11823"/>
    <s v="5461409726"/>
    <s v="30 May 2026"/>
    <s v="30"/>
    <s v="May"/>
    <s v="01 Jun 2026"/>
    <s v="01"/>
    <s v="Jun"/>
    <n v="2"/>
    <n v="-29"/>
    <n v="1"/>
    <n v="0"/>
    <s v="BOOKING"/>
    <x v="1"/>
    <n v="2"/>
    <n v="2"/>
    <n v="842.96272999999997"/>
    <n v="421.48136499999998"/>
    <s v="Romania"/>
    <s v="27 May 2026 23:14"/>
    <s v="27 May 2026"/>
    <s v="May"/>
    <n v="1"/>
    <n v="0"/>
    <n v="0"/>
    <n v="0"/>
    <n v="0"/>
    <n v="1"/>
    <n v="-1"/>
    <s v="27.05.2025"/>
    <x v="32"/>
    <s v="30.05.2026"/>
    <n v="22"/>
    <x v="0"/>
  </r>
  <r>
    <s v="BOOKING"/>
    <n v="1"/>
    <n v="1"/>
    <n v="0"/>
    <n v="11612"/>
    <s v="6538611753"/>
    <s v="30 May 2026"/>
    <s v="30"/>
    <s v="May"/>
    <s v="01 Jun 2026"/>
    <s v="01"/>
    <s v="Jun"/>
    <n v="2"/>
    <n v="-29"/>
    <n v="1"/>
    <n v="0"/>
    <s v="BOOKING"/>
    <x v="7"/>
    <n v="2"/>
    <n v="2"/>
    <n v="950.53337999999997"/>
    <n v="475.26668999999998"/>
    <s v="Romania"/>
    <s v="21 May 2026 18:30"/>
    <s v="21 May 2026"/>
    <s v="May"/>
    <n v="1"/>
    <n v="0"/>
    <n v="0"/>
    <n v="0"/>
    <n v="0"/>
    <n v="1"/>
    <n v="-1"/>
    <s v="21.05.2025"/>
    <x v="30"/>
    <s v="30.05.2026"/>
    <n v="22"/>
    <x v="0"/>
  </r>
  <r>
    <s v="BOOKING"/>
    <n v="1"/>
    <n v="1"/>
    <n v="0"/>
    <n v="11834"/>
    <s v="5057332144"/>
    <s v="30 May 2026"/>
    <s v="30"/>
    <s v="May"/>
    <s v="01 Jun 2026"/>
    <s v="01"/>
    <s v="Jun"/>
    <n v="2"/>
    <n v="-29"/>
    <n v="1"/>
    <n v="0"/>
    <s v="BOOKING"/>
    <x v="4"/>
    <n v="3"/>
    <n v="1"/>
    <n v="694.59346619999997"/>
    <n v="347.29673309999998"/>
    <s v="Romania"/>
    <s v="28 May 2026 14:20"/>
    <s v="28 May 2026"/>
    <s v="May"/>
    <n v="1"/>
    <n v="0"/>
    <n v="0"/>
    <n v="0"/>
    <n v="0"/>
    <n v="1"/>
    <n v="-1"/>
    <s v="28.05.2025"/>
    <x v="32"/>
    <s v="30.05.2026"/>
    <n v="22"/>
    <x v="0"/>
  </r>
  <r>
    <s v="TO"/>
    <n v="0"/>
    <n v="0"/>
    <n v="6"/>
    <n v="11491"/>
    <s v="011975977"/>
    <s v="19 Jul 2026"/>
    <s v="19"/>
    <s v="Jul"/>
    <s v="25 Jul 2026"/>
    <s v="25"/>
    <s v="Jul"/>
    <n v="6"/>
    <n v="6"/>
    <n v="0"/>
    <n v="0"/>
    <s v="СЪНИ ТУРС ООД"/>
    <x v="3"/>
    <n v="2"/>
    <n v="1"/>
    <n v="2734.4850395999997"/>
    <n v="455.74750659999995"/>
    <s v="Bulgaria"/>
    <s v="15 May 2026 13:59"/>
    <s v="15 May 2026"/>
    <s v="May"/>
    <n v="0"/>
    <n v="0"/>
    <n v="6"/>
    <n v="0"/>
    <n v="0"/>
    <n v="6"/>
    <n v="0"/>
    <s v="15.05.2025"/>
    <x v="31"/>
    <s v="19.07.2026"/>
    <n v="30"/>
    <x v="0"/>
  </r>
  <r>
    <s v="TOPOLA SKIES"/>
    <n v="1"/>
    <n v="1"/>
    <n v="0"/>
    <n v="11867"/>
    <s v="563349"/>
    <s v="30 May 2026"/>
    <s v="30"/>
    <s v="May"/>
    <s v="01 Jun 2026"/>
    <s v="01"/>
    <s v="Jun"/>
    <n v="2"/>
    <n v="-29"/>
    <n v="1"/>
    <n v="0"/>
    <s v="TOPOLA SKIES"/>
    <x v="6"/>
    <n v="2"/>
    <n v="1"/>
    <n v="525.0237229357798"/>
    <n v="262.5118614678899"/>
    <s v="Romania"/>
    <s v="30 May 2026 00:23"/>
    <s v="30 May 2026"/>
    <s v="May"/>
    <n v="1"/>
    <n v="0"/>
    <n v="0"/>
    <n v="0"/>
    <n v="0"/>
    <n v="1"/>
    <n v="-1"/>
    <s v="30.05.2025"/>
    <x v="32"/>
    <s v="30.05.2026"/>
    <n v="22"/>
    <x v="0"/>
  </r>
  <r>
    <s v="BOOKING"/>
    <n v="1"/>
    <n v="1"/>
    <n v="0"/>
    <n v="11833"/>
    <s v="5796200052"/>
    <s v="30 May 2026"/>
    <s v="30"/>
    <s v="May"/>
    <s v="01 Jun 2026"/>
    <s v="01"/>
    <s v="Jun"/>
    <n v="2"/>
    <n v="-29"/>
    <n v="1"/>
    <n v="0"/>
    <s v="BOOKING"/>
    <x v="1"/>
    <n v="4"/>
    <n v="1"/>
    <n v="842.96272999999997"/>
    <n v="421.48136499999998"/>
    <s v="Romania"/>
    <s v="28 May 2026 13:50"/>
    <s v="28 May 2026"/>
    <s v="May"/>
    <n v="1"/>
    <n v="0"/>
    <n v="0"/>
    <n v="0"/>
    <n v="0"/>
    <n v="1"/>
    <n v="-1"/>
    <s v="28.05.2025"/>
    <x v="32"/>
    <s v="30.05.2026"/>
    <n v="22"/>
    <x v="0"/>
  </r>
  <r>
    <s v="TOPOLA SKIES"/>
    <n v="1"/>
    <n v="1"/>
    <n v="0"/>
    <n v="11868"/>
    <s v="563349"/>
    <s v="30 May 2026"/>
    <s v="30"/>
    <s v="May"/>
    <s v="01 Jun 2026"/>
    <s v="01"/>
    <s v="Jun"/>
    <n v="2"/>
    <n v="-29"/>
    <n v="1"/>
    <n v="0"/>
    <s v="TOPOLA SKIES"/>
    <x v="6"/>
    <n v="2"/>
    <n v="1"/>
    <n v="525.0237229357798"/>
    <n v="262.5118614678899"/>
    <s v="Romania"/>
    <s v="30 May 2026 00:23"/>
    <s v="30 May 2026"/>
    <s v="May"/>
    <n v="1"/>
    <n v="0"/>
    <n v="0"/>
    <n v="0"/>
    <n v="0"/>
    <n v="1"/>
    <n v="-1"/>
    <s v="30.05.2025"/>
    <x v="32"/>
    <s v="30.05.2026"/>
    <n v="22"/>
    <x v="0"/>
  </r>
  <r>
    <s v="BOOKING"/>
    <n v="0"/>
    <n v="5"/>
    <n v="0"/>
    <n v="11720"/>
    <s v="6314981715"/>
    <s v="20 Jun 2026"/>
    <s v="20"/>
    <s v="Jun"/>
    <s v="25 Jun 2026"/>
    <s v="25"/>
    <s v="Jun"/>
    <n v="5"/>
    <n v="5"/>
    <n v="0"/>
    <n v="0"/>
    <s v="BOOKING"/>
    <x v="0"/>
    <n v="2"/>
    <n v="2"/>
    <n v="2688.0999293577979"/>
    <n v="537.61998587155961"/>
    <m/>
    <s v="26 May 2026 20:49"/>
    <s v="26 May 2026"/>
    <s v="May"/>
    <n v="0"/>
    <n v="5"/>
    <n v="0"/>
    <n v="0"/>
    <n v="0"/>
    <n v="5"/>
    <n v="0"/>
    <s v="26.05.2025"/>
    <x v="32"/>
    <s v="20.06.2026"/>
    <n v="25"/>
    <x v="0"/>
  </r>
  <r>
    <s v="BOOKING"/>
    <n v="0"/>
    <n v="4"/>
    <n v="3"/>
    <n v="11585"/>
    <s v="6993939211"/>
    <s v="22 Aug 2026"/>
    <s v="22"/>
    <s v="Aug"/>
    <s v="29 Aug 2026"/>
    <s v="29"/>
    <s v="Aug"/>
    <n v="7"/>
    <n v="7"/>
    <n v="0"/>
    <n v="0"/>
    <s v="BOOKING"/>
    <x v="0"/>
    <n v="2"/>
    <n v="1"/>
    <n v="3751.0666192660547"/>
    <n v="535.86153321100915"/>
    <s v="Romania"/>
    <s v="20 May 2026 15:10"/>
    <s v="20 May 2026"/>
    <s v="May"/>
    <n v="0"/>
    <n v="0"/>
    <n v="0"/>
    <n v="7"/>
    <n v="0"/>
    <n v="7"/>
    <n v="0"/>
    <s v="20.05.2025"/>
    <x v="30"/>
    <s v="22.08.2026"/>
    <n v="34"/>
    <x v="0"/>
  </r>
  <r>
    <s v="BOOKING"/>
    <n v="0"/>
    <n v="0"/>
    <n v="7"/>
    <n v="11574"/>
    <s v="6721756426"/>
    <s v="08 Aug 2026"/>
    <s v="08"/>
    <s v="Aug"/>
    <s v="15 Aug 2026"/>
    <s v="15"/>
    <s v="Aug"/>
    <n v="7"/>
    <n v="7"/>
    <n v="0"/>
    <n v="0"/>
    <s v="BOOKING"/>
    <x v="6"/>
    <n v="1"/>
    <n v="2"/>
    <n v="3337.0407346788984"/>
    <n v="476.72010495412843"/>
    <m/>
    <s v="19 May 2026 22:30"/>
    <s v="19 May 2026"/>
    <s v="May"/>
    <n v="0"/>
    <n v="0"/>
    <n v="0"/>
    <n v="7"/>
    <n v="0"/>
    <n v="7"/>
    <n v="0"/>
    <s v="19.05.2025"/>
    <x v="30"/>
    <s v="08.08.2026"/>
    <n v="32"/>
    <x v="0"/>
  </r>
  <r>
    <s v="BOOKING"/>
    <n v="0"/>
    <n v="0"/>
    <n v="7"/>
    <n v="11573"/>
    <s v="6721756426"/>
    <s v="08 Aug 2026"/>
    <s v="08"/>
    <s v="Aug"/>
    <s v="15 Aug 2026"/>
    <s v="15"/>
    <s v="Aug"/>
    <n v="7"/>
    <n v="7"/>
    <n v="0"/>
    <n v="0"/>
    <s v="BOOKING"/>
    <x v="6"/>
    <n v="1"/>
    <n v="2"/>
    <n v="3337.0407346788984"/>
    <n v="476.72010495412843"/>
    <s v="Lithuania"/>
    <s v="19 May 2026 22:30"/>
    <s v="19 May 2026"/>
    <s v="May"/>
    <n v="0"/>
    <n v="0"/>
    <n v="0"/>
    <n v="7"/>
    <n v="0"/>
    <n v="7"/>
    <n v="0"/>
    <s v="19.05.2025"/>
    <x v="30"/>
    <s v="08.08.2026"/>
    <n v="32"/>
    <x v="0"/>
  </r>
  <r>
    <s v="BOOKING"/>
    <n v="1"/>
    <n v="1"/>
    <n v="0"/>
    <n v="11855"/>
    <s v="5714074359"/>
    <s v="30 May 2026"/>
    <s v="30"/>
    <s v="May"/>
    <s v="01 Jun 2026"/>
    <s v="01"/>
    <s v="Jun"/>
    <n v="2"/>
    <n v="-29"/>
    <n v="1"/>
    <n v="0"/>
    <s v="BOOKING"/>
    <x v="6"/>
    <n v="2"/>
    <n v="1"/>
    <n v="494.16000779999996"/>
    <n v="247.08000389999998"/>
    <s v="Romania"/>
    <s v="29 May 2026 11:46"/>
    <s v="29 May 2026"/>
    <s v="May"/>
    <n v="1"/>
    <n v="0"/>
    <n v="0"/>
    <n v="0"/>
    <n v="0"/>
    <n v="1"/>
    <n v="-1"/>
    <s v="29.05.2025"/>
    <x v="32"/>
    <s v="30.05.2026"/>
    <n v="22"/>
    <x v="0"/>
  </r>
  <r>
    <s v="BOOKING"/>
    <n v="1"/>
    <n v="1"/>
    <n v="0"/>
    <n v="11717"/>
    <s v="6394384649"/>
    <s v="30 May 2026"/>
    <s v="30"/>
    <s v="May"/>
    <s v="01 Jun 2026"/>
    <s v="01"/>
    <s v="Jun"/>
    <n v="2"/>
    <n v="-29"/>
    <n v="1"/>
    <n v="0"/>
    <s v="BOOKING"/>
    <x v="6"/>
    <n v="2"/>
    <n v="1"/>
    <n v="494.16000779999996"/>
    <n v="247.08000389999998"/>
    <s v="Romania"/>
    <s v="26 May 2026 19:26"/>
    <s v="26 May 2026"/>
    <s v="May"/>
    <n v="1"/>
    <n v="0"/>
    <n v="0"/>
    <n v="0"/>
    <n v="0"/>
    <n v="1"/>
    <n v="-1"/>
    <s v="26.05.2025"/>
    <x v="32"/>
    <s v="30.05.2026"/>
    <n v="22"/>
    <x v="0"/>
  </r>
  <r>
    <s v="BOOKING"/>
    <n v="1"/>
    <n v="1"/>
    <n v="0"/>
    <n v="11618"/>
    <s v="5378750471"/>
    <s v="30 May 2026"/>
    <s v="30"/>
    <s v="May"/>
    <s v="01 Jun 2026"/>
    <s v="01"/>
    <s v="Jun"/>
    <n v="2"/>
    <n v="-29"/>
    <n v="1"/>
    <n v="0"/>
    <s v="BOOKING"/>
    <x v="4"/>
    <n v="3"/>
    <n v="1"/>
    <n v="694.59346619999997"/>
    <n v="347.29673309999998"/>
    <s v="Romania"/>
    <s v="22 May 2026 00:42"/>
    <s v="21 May 2026"/>
    <s v="May"/>
    <n v="1"/>
    <n v="0"/>
    <n v="0"/>
    <n v="0"/>
    <n v="0"/>
    <n v="1"/>
    <n v="-1"/>
    <s v="22.05.2025"/>
    <x v="30"/>
    <s v="30.05.2026"/>
    <n v="22"/>
    <x v="0"/>
  </r>
  <r>
    <s v="TO"/>
    <n v="0"/>
    <n v="3"/>
    <n v="0"/>
    <n v="11587"/>
    <s v="2341668"/>
    <s v="02 Jul 2026"/>
    <s v="02"/>
    <s v="Jul"/>
    <s v="05 Jul 2026"/>
    <s v="05"/>
    <s v="Jul"/>
    <n v="3"/>
    <n v="3"/>
    <n v="0"/>
    <n v="0"/>
    <s v="ТУРИСТИЧЕСКА АГЕНЦИЯ СОЛВЕКС - ЕООД"/>
    <x v="6"/>
    <n v="2"/>
    <n v="1"/>
    <n v="1205.7691950000001"/>
    <n v="401.92306500000001"/>
    <s v="Romania"/>
    <s v="20 May 2026 16:01"/>
    <s v="20 May 2026"/>
    <s v="May"/>
    <n v="0"/>
    <n v="0"/>
    <n v="3"/>
    <n v="0"/>
    <n v="0"/>
    <n v="3"/>
    <n v="0"/>
    <s v="20.05.2025"/>
    <x v="30"/>
    <s v="02.07.2026"/>
    <n v="27"/>
    <x v="0"/>
  </r>
  <r>
    <s v="TO"/>
    <n v="0"/>
    <n v="3"/>
    <n v="0"/>
    <n v="11588"/>
    <s v="2341668"/>
    <s v="02 Jul 2026"/>
    <s v="02"/>
    <s v="Jul"/>
    <s v="05 Jul 2026"/>
    <s v="05"/>
    <s v="Jul"/>
    <n v="3"/>
    <n v="3"/>
    <n v="0"/>
    <n v="0"/>
    <s v="ТУРИСТИЧЕСКА АГЕНЦИЯ СОЛВЕКС - ЕООД"/>
    <x v="6"/>
    <n v="2"/>
    <n v="1"/>
    <n v="1205.7691950000001"/>
    <n v="401.92306500000001"/>
    <s v="Romania"/>
    <s v="20 May 2026 16:01"/>
    <s v="20 May 2026"/>
    <s v="May"/>
    <n v="0"/>
    <n v="0"/>
    <n v="3"/>
    <n v="0"/>
    <n v="0"/>
    <n v="3"/>
    <n v="0"/>
    <s v="20.05.2025"/>
    <x v="30"/>
    <s v="02.07.2026"/>
    <n v="27"/>
    <x v="0"/>
  </r>
  <r>
    <s v="INDIVIDUAL"/>
    <n v="1"/>
    <n v="1"/>
    <n v="0"/>
    <n v="11858"/>
    <s v="29052026"/>
    <s v="30 May 2026"/>
    <s v="30"/>
    <s v="May"/>
    <s v="01 Jun 2026"/>
    <s v="01"/>
    <s v="Jun"/>
    <n v="2"/>
    <n v="-29"/>
    <n v="1"/>
    <n v="0"/>
    <s v="INDIVIDUAL"/>
    <x v="0"/>
    <n v="2"/>
    <n v="1"/>
    <n v="605.62545100917418"/>
    <n v="302.81272550458709"/>
    <s v="Romania"/>
    <s v="29 May 2026 16:31"/>
    <s v="29 May 2026"/>
    <s v="May"/>
    <n v="1"/>
    <n v="0"/>
    <n v="0"/>
    <n v="0"/>
    <n v="0"/>
    <n v="1"/>
    <n v="-1"/>
    <s v="29.05.2025"/>
    <x v="32"/>
    <s v="30.05.2026"/>
    <n v="22"/>
    <x v="0"/>
  </r>
  <r>
    <s v="BOOKING"/>
    <n v="0"/>
    <n v="3"/>
    <n v="0"/>
    <n v="11925"/>
    <s v="6094329536"/>
    <s v="21 Jun 2026"/>
    <s v="21"/>
    <s v="Jun"/>
    <s v="24 Jun 2026"/>
    <s v="24"/>
    <s v="Jun"/>
    <n v="3"/>
    <n v="3"/>
    <n v="0"/>
    <n v="0"/>
    <s v="BOOKING"/>
    <x v="6"/>
    <n v="2"/>
    <n v="2"/>
    <n v="1297.1997616513761"/>
    <n v="432.39992055045866"/>
    <s v="Romania"/>
    <s v="03 Jun 2026 19:54"/>
    <s v="03 Jun 2026"/>
    <s v="Jun"/>
    <n v="0"/>
    <n v="3"/>
    <n v="0"/>
    <n v="0"/>
    <n v="0"/>
    <n v="3"/>
    <n v="0"/>
    <s v="03.06.2025"/>
    <x v="33"/>
    <s v="21.06.2026"/>
    <n v="26"/>
    <x v="0"/>
  </r>
  <r>
    <s v="BOOKING"/>
    <n v="0"/>
    <n v="3"/>
    <n v="0"/>
    <n v="11926"/>
    <s v="6094329536"/>
    <s v="21 Jun 2026"/>
    <s v="21"/>
    <s v="Jun"/>
    <s v="24 Jun 2026"/>
    <s v="24"/>
    <s v="Jun"/>
    <n v="3"/>
    <n v="3"/>
    <n v="0"/>
    <n v="0"/>
    <s v="BOOKING"/>
    <x v="6"/>
    <n v="2"/>
    <n v="1"/>
    <n v="1037.7382772477063"/>
    <n v="345.91275908256875"/>
    <m/>
    <s v="03 Jun 2026 19:54"/>
    <s v="03 Jun 2026"/>
    <s v="Jun"/>
    <n v="0"/>
    <n v="3"/>
    <n v="0"/>
    <n v="0"/>
    <n v="0"/>
    <n v="3"/>
    <n v="0"/>
    <s v="03.06.2025"/>
    <x v="33"/>
    <s v="21.06.2026"/>
    <n v="26"/>
    <x v="0"/>
  </r>
  <r>
    <s v="TO"/>
    <n v="0"/>
    <n v="0"/>
    <n v="5"/>
    <n v="11492"/>
    <s v="2340821"/>
    <s v="02 Aug 2026"/>
    <s v="02"/>
    <s v="Aug"/>
    <s v="07 Aug 2026"/>
    <s v="07"/>
    <s v="Aug"/>
    <n v="5"/>
    <n v="5"/>
    <n v="0"/>
    <n v="0"/>
    <s v="ТУРИСТИЧЕСКА АГЕНЦИЯ СОЛВЕКС - ЕООД"/>
    <x v="3"/>
    <n v="2"/>
    <n v="2"/>
    <n v="2848.470812"/>
    <n v="569.69416239999998"/>
    <s v="Romania"/>
    <s v="15 May 2026 15:50"/>
    <s v="15 May 2026"/>
    <s v="May"/>
    <n v="0"/>
    <n v="0"/>
    <n v="0"/>
    <n v="5"/>
    <n v="0"/>
    <n v="5"/>
    <n v="0"/>
    <s v="15.05.2025"/>
    <x v="31"/>
    <s v="02.08.2026"/>
    <n v="32"/>
    <x v="0"/>
  </r>
  <r>
    <s v="BOOKING"/>
    <n v="0"/>
    <n v="2"/>
    <n v="0"/>
    <n v="11593"/>
    <s v="5213828525"/>
    <s v="17 Jun 2026"/>
    <s v="17"/>
    <s v="Jun"/>
    <s v="19 Jun 2026"/>
    <s v="19"/>
    <s v="Jun"/>
    <n v="2"/>
    <n v="2"/>
    <n v="0"/>
    <n v="0"/>
    <s v="BOOKING"/>
    <x v="6"/>
    <n v="2"/>
    <n v="0"/>
    <n v="691.82551816513751"/>
    <n v="345.91275908256875"/>
    <m/>
    <s v="20 May 2026 17:40"/>
    <s v="20 May 2026"/>
    <s v="May"/>
    <n v="0"/>
    <n v="2"/>
    <n v="0"/>
    <n v="0"/>
    <n v="0"/>
    <n v="2"/>
    <n v="0"/>
    <s v="20.05.2025"/>
    <x v="30"/>
    <s v="17.06.2026"/>
    <n v="25"/>
    <x v="0"/>
  </r>
  <r>
    <s v="BOOKING"/>
    <n v="0"/>
    <n v="2"/>
    <n v="0"/>
    <n v="11592"/>
    <s v="5213828525"/>
    <s v="17 Jun 2026"/>
    <s v="17"/>
    <s v="Jun"/>
    <s v="19 Jun 2026"/>
    <s v="19"/>
    <s v="Jun"/>
    <n v="2"/>
    <n v="2"/>
    <n v="0"/>
    <n v="0"/>
    <s v="BOOKING"/>
    <x v="6"/>
    <n v="2"/>
    <n v="1"/>
    <n v="691.82551816513751"/>
    <n v="345.91275908256875"/>
    <s v="Bulgaria"/>
    <s v="20 May 2026 17:40"/>
    <s v="20 May 2026"/>
    <s v="May"/>
    <n v="0"/>
    <n v="2"/>
    <n v="0"/>
    <n v="0"/>
    <n v="0"/>
    <n v="2"/>
    <n v="0"/>
    <s v="20.05.2025"/>
    <x v="30"/>
    <s v="17.06.2026"/>
    <n v="25"/>
    <x v="0"/>
  </r>
  <r>
    <s v="TOPOLA SKIES"/>
    <n v="0"/>
    <n v="3"/>
    <n v="0"/>
    <n v="11663"/>
    <s v="557860"/>
    <s v="27 Jun 2026"/>
    <s v="27"/>
    <s v="Jun"/>
    <s v="30 Jun 2026"/>
    <s v="30"/>
    <s v="Jun"/>
    <n v="3"/>
    <n v="3"/>
    <n v="0"/>
    <n v="0"/>
    <s v="TOPOLA SKIES"/>
    <x v="1"/>
    <n v="4"/>
    <n v="1"/>
    <n v="2505.7950412844034"/>
    <n v="835.2650137614678"/>
    <m/>
    <s v="25 May 2026 11:23"/>
    <s v="25 May 2026"/>
    <s v="May"/>
    <n v="0"/>
    <n v="3"/>
    <n v="0"/>
    <n v="0"/>
    <n v="0"/>
    <n v="3"/>
    <n v="0"/>
    <s v="25.05.2025"/>
    <x v="32"/>
    <s v="27.06.2026"/>
    <n v="26"/>
    <x v="0"/>
  </r>
  <r>
    <s v="BOOKING"/>
    <n v="0"/>
    <n v="0"/>
    <n v="3"/>
    <n v="11758"/>
    <s v="5405209120"/>
    <s v="23 Jul 2026"/>
    <s v="23"/>
    <s v="Jul"/>
    <s v="26 Jul 2026"/>
    <s v="26"/>
    <s v="Jul"/>
    <n v="3"/>
    <n v="3"/>
    <n v="0"/>
    <n v="0"/>
    <s v="BOOKING"/>
    <x v="6"/>
    <n v="2"/>
    <n v="0"/>
    <n v="1430.1603148623851"/>
    <n v="476.72010495412843"/>
    <m/>
    <s v="27 May 2026 10:34"/>
    <s v="27 May 2026"/>
    <s v="May"/>
    <n v="0"/>
    <n v="0"/>
    <n v="3"/>
    <n v="0"/>
    <n v="0"/>
    <n v="3"/>
    <n v="0"/>
    <s v="27.05.2025"/>
    <x v="32"/>
    <s v="23.07.2026"/>
    <n v="30"/>
    <x v="0"/>
  </r>
  <r>
    <s v="TO"/>
    <n v="2"/>
    <n v="0"/>
    <n v="0"/>
    <n v="11623"/>
    <s v="2342142"/>
    <s v="04 Jun 2026"/>
    <s v="04"/>
    <s v="Jun"/>
    <s v="06 Jun 2026"/>
    <s v="06"/>
    <s v="Jun"/>
    <n v="2"/>
    <n v="2"/>
    <n v="0"/>
    <n v="0"/>
    <s v="ТУРИСТИЧЕСКА АГЕНЦИЯ СОЛВЕКС - ЕООД"/>
    <x v="6"/>
    <n v="2"/>
    <n v="2"/>
    <n v="628.01701300000002"/>
    <n v="314.00850650000001"/>
    <s v="Romania"/>
    <s v="22 May 2026 17:08"/>
    <s v="22 May 2026"/>
    <s v="May"/>
    <n v="0"/>
    <n v="2"/>
    <n v="0"/>
    <n v="0"/>
    <n v="0"/>
    <n v="2"/>
    <n v="0"/>
    <s v="22.05.2025"/>
    <x v="30"/>
    <s v="04.06.2026"/>
    <n v="23"/>
    <x v="0"/>
  </r>
  <r>
    <s v="TO"/>
    <n v="1"/>
    <n v="0"/>
    <n v="0"/>
    <n v="11702"/>
    <s v="#20260526135210"/>
    <s v="04 Jun 2026"/>
    <s v="04"/>
    <s v="Jun"/>
    <s v="05 Jun 2026"/>
    <s v="05"/>
    <s v="Jun"/>
    <n v="1"/>
    <n v="1"/>
    <n v="0"/>
    <n v="0"/>
    <s v="Фондация Карин Дом"/>
    <x v="6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BOOKING"/>
    <n v="0"/>
    <n v="0"/>
    <n v="6"/>
    <n v="11594"/>
    <s v="5213868862"/>
    <s v="10 Aug 2026"/>
    <s v="10"/>
    <s v="Aug"/>
    <s v="16 Aug 2026"/>
    <s v="16"/>
    <s v="Aug"/>
    <n v="6"/>
    <n v="6"/>
    <n v="0"/>
    <n v="0"/>
    <s v="BOOKING"/>
    <x v="0"/>
    <n v="3"/>
    <n v="1"/>
    <n v="4355.9384477064214"/>
    <n v="725.98974128440364"/>
    <s v="Austria"/>
    <s v="20 May 2026 20:40"/>
    <s v="20 May 2026"/>
    <s v="May"/>
    <n v="0"/>
    <n v="0"/>
    <n v="0"/>
    <n v="6"/>
    <n v="0"/>
    <n v="6"/>
    <n v="0"/>
    <s v="20.05.2025"/>
    <x v="30"/>
    <s v="10.08.2026"/>
    <n v="33"/>
    <x v="0"/>
  </r>
  <r>
    <s v="TO"/>
    <n v="0"/>
    <n v="0"/>
    <n v="4"/>
    <n v="11760"/>
    <s v="12515"/>
    <s v="14 Jul 2026"/>
    <s v="14"/>
    <s v="Jul"/>
    <s v="18 Jul 2026"/>
    <s v="18"/>
    <s v="Jul"/>
    <n v="4"/>
    <n v="4"/>
    <n v="0"/>
    <n v="0"/>
    <s v="ТЕДИ - КАМ - ЕООД"/>
    <x v="6"/>
    <n v="2"/>
    <n v="1"/>
    <n v="1779.9617664"/>
    <n v="444.9904416"/>
    <s v="Romania"/>
    <s v="27 May 2026 11:16"/>
    <s v="27 May 2026"/>
    <s v="May"/>
    <n v="0"/>
    <n v="0"/>
    <n v="4"/>
    <n v="0"/>
    <n v="0"/>
    <n v="4"/>
    <n v="0"/>
    <s v="27.05.2025"/>
    <x v="32"/>
    <s v="14.07.2026"/>
    <n v="29"/>
    <x v="0"/>
  </r>
  <r>
    <s v="BOOKING"/>
    <n v="0"/>
    <n v="4"/>
    <n v="0"/>
    <n v="11599"/>
    <s v="6721709584"/>
    <s v="29 Jun 2026"/>
    <s v="29"/>
    <s v="Jun"/>
    <s v="03 Jul 2026"/>
    <s v="03"/>
    <s v="Jul"/>
    <n v="4"/>
    <n v="-26"/>
    <n v="2"/>
    <n v="2"/>
    <s v="BOOKING"/>
    <x v="3"/>
    <n v="2"/>
    <n v="1"/>
    <n v="1767.3525842201834"/>
    <n v="441.83814605504585"/>
    <s v="Bulgaria"/>
    <s v="20 May 2026 21:50"/>
    <s v="20 May 2026"/>
    <s v="May"/>
    <n v="0"/>
    <n v="2"/>
    <n v="2"/>
    <n v="0"/>
    <n v="0"/>
    <n v="4"/>
    <n v="0"/>
    <s v="20.05.2025"/>
    <x v="30"/>
    <s v="29.06.2026"/>
    <n v="27"/>
    <x v="0"/>
  </r>
  <r>
    <s v="BOOKING"/>
    <n v="0"/>
    <n v="0"/>
    <n v="3"/>
    <n v="12015"/>
    <s v="5144184439"/>
    <s v="21 Aug 2026"/>
    <s v="21"/>
    <s v="Aug"/>
    <s v="24 Aug 2026"/>
    <s v="24"/>
    <s v="Aug"/>
    <n v="3"/>
    <n v="3"/>
    <n v="0"/>
    <n v="0"/>
    <s v="BOOKING"/>
    <x v="6"/>
    <n v="2"/>
    <n v="0"/>
    <n v="1430.1603148623851"/>
    <n v="476.72010495412843"/>
    <m/>
    <s v="06 Jun 2026 10:32"/>
    <s v="06 Jun 2026"/>
    <s v="Jun"/>
    <n v="0"/>
    <n v="0"/>
    <n v="0"/>
    <n v="3"/>
    <n v="0"/>
    <n v="3"/>
    <n v="0"/>
    <s v="06.06.2025"/>
    <x v="33"/>
    <s v="21.08.2026"/>
    <n v="34"/>
    <x v="0"/>
  </r>
  <r>
    <s v="BOOKING"/>
    <n v="0"/>
    <n v="3"/>
    <n v="0"/>
    <n v="11600"/>
    <s v="6721716499"/>
    <s v="21 Jun 2026"/>
    <s v="21"/>
    <s v="Jun"/>
    <s v="24 Jun 2026"/>
    <s v="24"/>
    <s v="Jun"/>
    <n v="3"/>
    <n v="3"/>
    <n v="0"/>
    <n v="0"/>
    <s v="BOOKING"/>
    <x v="0"/>
    <n v="2"/>
    <n v="1"/>
    <n v="1194.7070922935779"/>
    <n v="398.23569743119259"/>
    <s v="Romania"/>
    <s v="21 May 2026 00:10"/>
    <s v="20 May 2026"/>
    <s v="May"/>
    <n v="0"/>
    <n v="3"/>
    <n v="0"/>
    <n v="0"/>
    <n v="0"/>
    <n v="3"/>
    <n v="0"/>
    <s v="21.05.2025"/>
    <x v="30"/>
    <s v="21.06.2026"/>
    <n v="26"/>
    <x v="0"/>
  </r>
  <r>
    <s v="TOPOLA SKIES"/>
    <n v="0"/>
    <n v="3"/>
    <n v="0"/>
    <n v="11762"/>
    <s v="560231"/>
    <s v="23 Jun 2026"/>
    <s v="23"/>
    <s v="Jun"/>
    <s v="26 Jun 2026"/>
    <s v="26"/>
    <s v="Jun"/>
    <n v="3"/>
    <n v="3"/>
    <n v="0"/>
    <n v="0"/>
    <s v="TOPOLA SKIES"/>
    <x v="4"/>
    <n v="2"/>
    <n v="2"/>
    <n v="1227.3281834862385"/>
    <n v="409.1093944954128"/>
    <m/>
    <s v="27 May 2026 11:23"/>
    <s v="27 May 2026"/>
    <s v="May"/>
    <n v="0"/>
    <n v="3"/>
    <n v="0"/>
    <n v="0"/>
    <n v="0"/>
    <n v="3"/>
    <n v="0"/>
    <s v="27.05.2025"/>
    <x v="32"/>
    <s v="23.06.2026"/>
    <n v="26"/>
    <x v="0"/>
  </r>
  <r>
    <s v="BOOKING"/>
    <n v="0"/>
    <n v="0"/>
    <n v="6"/>
    <n v="11601"/>
    <s v="6447560913"/>
    <s v="09 Aug 2026"/>
    <s v="09"/>
    <s v="Aug"/>
    <s v="15 Aug 2026"/>
    <s v="15"/>
    <s v="Aug"/>
    <n v="6"/>
    <n v="6"/>
    <n v="0"/>
    <n v="0"/>
    <s v="BOOKING"/>
    <x v="6"/>
    <n v="2"/>
    <n v="1"/>
    <n v="2860.3206297247702"/>
    <n v="476.72010495412843"/>
    <s v="Romania"/>
    <s v="21 May 2026 00:22"/>
    <s v="20 May 2026"/>
    <s v="May"/>
    <n v="0"/>
    <n v="0"/>
    <n v="0"/>
    <n v="6"/>
    <n v="0"/>
    <n v="6"/>
    <n v="0"/>
    <s v="21.05.2025"/>
    <x v="30"/>
    <s v="09.08.2026"/>
    <n v="33"/>
    <x v="0"/>
  </r>
  <r>
    <s v="BOOKING"/>
    <n v="0"/>
    <n v="4"/>
    <n v="0"/>
    <n v="11493"/>
    <s v="6288008750"/>
    <s v="04 Jul 2026"/>
    <s v="04"/>
    <s v="Jul"/>
    <s v="08 Jul 2026"/>
    <s v="08"/>
    <s v="Jul"/>
    <n v="4"/>
    <n v="4"/>
    <n v="0"/>
    <n v="0"/>
    <s v="BOOKING"/>
    <x v="6"/>
    <n v="2"/>
    <n v="1"/>
    <n v="1720.8433056880731"/>
    <n v="430.21082642201827"/>
    <s v="Bulgaria"/>
    <s v="15 May 2026 21:26"/>
    <s v="15 May 2026"/>
    <s v="May"/>
    <n v="0"/>
    <n v="0"/>
    <n v="4"/>
    <n v="0"/>
    <n v="0"/>
    <n v="4"/>
    <n v="0"/>
    <s v="15.05.2025"/>
    <x v="31"/>
    <s v="04.07.2026"/>
    <n v="27"/>
    <x v="0"/>
  </r>
  <r>
    <s v="TO"/>
    <n v="1"/>
    <n v="0"/>
    <n v="0"/>
    <n v="11994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BOOKING"/>
    <n v="0"/>
    <n v="4"/>
    <n v="0"/>
    <n v="12017"/>
    <s v="5277794449"/>
    <s v="06 Jul 2026"/>
    <s v="06"/>
    <s v="Jul"/>
    <s v="10 Jul 2026"/>
    <s v="10"/>
    <s v="Jul"/>
    <n v="4"/>
    <n v="4"/>
    <n v="0"/>
    <n v="0"/>
    <s v="BOOKING"/>
    <x v="2"/>
    <n v="2"/>
    <n v="1"/>
    <n v="1841.4767468807336"/>
    <n v="460.37367256880725"/>
    <s v="Bulgaria"/>
    <s v="06 Jun 2026 13:30"/>
    <s v="06 Jun 2026"/>
    <s v="Jun"/>
    <n v="0"/>
    <n v="0"/>
    <n v="4"/>
    <n v="0"/>
    <n v="0"/>
    <n v="4"/>
    <n v="0"/>
    <s v="06.06.2025"/>
    <x v="33"/>
    <s v="06.07.2026"/>
    <n v="28"/>
    <x v="0"/>
  </r>
  <r>
    <s v="TO"/>
    <n v="1"/>
    <n v="0"/>
    <n v="0"/>
    <n v="11942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BOOKING"/>
    <n v="0"/>
    <n v="0"/>
    <n v="4"/>
    <n v="12018"/>
    <s v="5366614065"/>
    <s v="03 Aug 2026"/>
    <s v="03"/>
    <s v="Aug"/>
    <s v="07 Aug 2026"/>
    <s v="07"/>
    <s v="Aug"/>
    <n v="4"/>
    <n v="4"/>
    <n v="0"/>
    <n v="0"/>
    <s v="BOOKING"/>
    <x v="3"/>
    <n v="2"/>
    <n v="2"/>
    <n v="2441.7371229357796"/>
    <n v="610.43428073394489"/>
    <s v="Romania"/>
    <s v="06 Jun 2026 14:18"/>
    <s v="06 Jun 2026"/>
    <s v="Jun"/>
    <n v="0"/>
    <n v="0"/>
    <n v="0"/>
    <n v="4"/>
    <n v="0"/>
    <n v="4"/>
    <n v="0"/>
    <s v="06.06.2025"/>
    <x v="33"/>
    <s v="03.08.2026"/>
    <n v="32"/>
    <x v="0"/>
  </r>
  <r>
    <s v="TO"/>
    <n v="1"/>
    <n v="0"/>
    <n v="0"/>
    <n v="11975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2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INDIVIDUAL"/>
    <n v="1"/>
    <n v="0"/>
    <n v="0"/>
    <n v="12019"/>
    <m/>
    <s v="06 Jun 2026"/>
    <s v="06"/>
    <s v="Jun"/>
    <s v="07 Jun 2026"/>
    <s v="07"/>
    <s v="Jun"/>
    <n v="1"/>
    <n v="1"/>
    <n v="0"/>
    <n v="0"/>
    <s v="INDIVIDUAL"/>
    <x v="3"/>
    <n v="2"/>
    <n v="0"/>
    <n v="287.09431192660549"/>
    <n v="287.09431192660549"/>
    <s v="Romania"/>
    <s v="06 Jun 2026 15:40"/>
    <m/>
    <s v="Jun"/>
    <n v="0"/>
    <n v="1"/>
    <n v="0"/>
    <n v="0"/>
    <n v="0"/>
    <n v="1"/>
    <n v="0"/>
    <s v="06.06.2025"/>
    <x v="33"/>
    <s v="06.06.2026"/>
    <n v="23"/>
    <x v="0"/>
  </r>
  <r>
    <s v="INDIVIDUAL"/>
    <n v="2"/>
    <n v="0"/>
    <n v="0"/>
    <n v="12020"/>
    <s v="06062026"/>
    <s v="13 Jun 2026"/>
    <s v="13"/>
    <s v="Jun"/>
    <s v="15 Jun 2026"/>
    <s v="15"/>
    <s v="Jun"/>
    <n v="2"/>
    <n v="2"/>
    <n v="0"/>
    <n v="0"/>
    <s v="INDIVIDUAL"/>
    <x v="6"/>
    <n v="2"/>
    <n v="2"/>
    <n v="656.26171027522923"/>
    <n v="328.13085513761462"/>
    <m/>
    <s v="06 Jun 2026 16:01"/>
    <s v="06 Jun 2026"/>
    <s v="Jun"/>
    <n v="0"/>
    <n v="2"/>
    <n v="0"/>
    <n v="0"/>
    <n v="0"/>
    <n v="2"/>
    <n v="0"/>
    <s v="06.06.2025"/>
    <x v="33"/>
    <s v="13.06.2026"/>
    <n v="24"/>
    <x v="0"/>
  </r>
  <r>
    <s v="INDIVIDUAL"/>
    <n v="2"/>
    <n v="0"/>
    <n v="0"/>
    <n v="12021"/>
    <s v="06062026"/>
    <s v="13 Jun 2026"/>
    <s v="13"/>
    <s v="Jun"/>
    <s v="15 Jun 2026"/>
    <s v="15"/>
    <s v="Jun"/>
    <n v="2"/>
    <n v="2"/>
    <n v="0"/>
    <n v="0"/>
    <s v="INDIVIDUAL"/>
    <x v="1"/>
    <n v="3"/>
    <n v="2"/>
    <n v="900.04066788990826"/>
    <n v="450.02033394495413"/>
    <m/>
    <s v="06 Jun 2026 16:02"/>
    <s v="06 Jun 2026"/>
    <s v="Jun"/>
    <n v="0"/>
    <n v="2"/>
    <n v="0"/>
    <n v="0"/>
    <n v="0"/>
    <n v="2"/>
    <n v="0"/>
    <s v="06.06.2025"/>
    <x v="33"/>
    <s v="13.06.2026"/>
    <n v="24"/>
    <x v="0"/>
  </r>
  <r>
    <s v="INDIVIDUAL"/>
    <n v="0"/>
    <n v="0"/>
    <n v="5"/>
    <n v="12022"/>
    <s v="060620261"/>
    <s v="19 Jul 2026"/>
    <s v="19"/>
    <s v="Jul"/>
    <s v="24 Jul 2026"/>
    <s v="24"/>
    <s v="Jul"/>
    <n v="5"/>
    <n v="5"/>
    <n v="0"/>
    <n v="0"/>
    <s v="INDIVIDUAL"/>
    <x v="3"/>
    <n v="2"/>
    <n v="1"/>
    <n v="1166.3206422018347"/>
    <n v="233.26412844036696"/>
    <m/>
    <s v="06 Jun 2026 16:07"/>
    <s v="06 Jun 2026"/>
    <s v="Jun"/>
    <n v="0"/>
    <n v="0"/>
    <n v="5"/>
    <n v="0"/>
    <n v="0"/>
    <n v="5"/>
    <n v="0"/>
    <s v="06.06.2025"/>
    <x v="33"/>
    <s v="19.07.2026"/>
    <n v="30"/>
    <x v="0"/>
  </r>
  <r>
    <s v="INDIVIDUAL"/>
    <n v="0"/>
    <n v="0"/>
    <n v="5"/>
    <n v="12023"/>
    <s v="060620261"/>
    <s v="19 Jul 2026"/>
    <s v="19"/>
    <s v="Jul"/>
    <s v="24 Jul 2026"/>
    <s v="24"/>
    <s v="Jul"/>
    <n v="5"/>
    <n v="5"/>
    <n v="0"/>
    <n v="0"/>
    <s v="INDIVIDUAL"/>
    <x v="3"/>
    <n v="2"/>
    <n v="1"/>
    <n v="1166.3206422018347"/>
    <n v="233.26412844036696"/>
    <m/>
    <s v="06 Jun 2026 16:08"/>
    <s v="06 Jun 2026"/>
    <s v="Jun"/>
    <n v="0"/>
    <n v="0"/>
    <n v="5"/>
    <n v="0"/>
    <n v="0"/>
    <n v="5"/>
    <n v="0"/>
    <s v="06.06.2025"/>
    <x v="33"/>
    <s v="19.07.2026"/>
    <n v="30"/>
    <x v="0"/>
  </r>
  <r>
    <s v="TO"/>
    <n v="0"/>
    <n v="5"/>
    <n v="0"/>
    <n v="11604"/>
    <s v="NT327054"/>
    <s v="21 Jun 2026"/>
    <s v="21"/>
    <s v="Jun"/>
    <s v="26 Jun 2026"/>
    <s v="26"/>
    <s v="Jun"/>
    <n v="5"/>
    <n v="5"/>
    <n v="0"/>
    <n v="0"/>
    <s v="НОВОТОН - ЕООД"/>
    <x v="4"/>
    <n v="2"/>
    <n v="2"/>
    <n v="1513.2843459000001"/>
    <n v="302.65686918"/>
    <s v="Romania"/>
    <s v="21 May 2026 09:34"/>
    <s v="20 May 2026"/>
    <s v="May"/>
    <n v="0"/>
    <n v="5"/>
    <n v="0"/>
    <n v="0"/>
    <n v="0"/>
    <n v="5"/>
    <n v="0"/>
    <s v="21.05.2025"/>
    <x v="30"/>
    <s v="21.06.2026"/>
    <n v="26"/>
    <x v="0"/>
  </r>
  <r>
    <s v="BOOKING"/>
    <n v="0"/>
    <n v="0"/>
    <n v="3"/>
    <n v="11895"/>
    <s v="5115998461"/>
    <s v="13 Aug 2026"/>
    <s v="13"/>
    <s v="Aug"/>
    <s v="16 Aug 2026"/>
    <s v="16"/>
    <s v="Aug"/>
    <n v="3"/>
    <n v="3"/>
    <n v="0"/>
    <n v="0"/>
    <s v="BOOKING"/>
    <x v="6"/>
    <n v="2"/>
    <n v="2"/>
    <n v="1787.7003935779815"/>
    <n v="595.90013119266052"/>
    <s v="Romania"/>
    <s v="01 Jun 2026 21:42"/>
    <s v="01 Jun 2026"/>
    <s v="Jun"/>
    <n v="0"/>
    <n v="0"/>
    <n v="0"/>
    <n v="3"/>
    <n v="0"/>
    <n v="3"/>
    <n v="0"/>
    <s v="01.06.2025"/>
    <x v="33"/>
    <s v="13.08.2026"/>
    <n v="33"/>
    <x v="0"/>
  </r>
  <r>
    <s v="BOOKING"/>
    <n v="0"/>
    <n v="3"/>
    <n v="0"/>
    <n v="12024"/>
    <s v="5366648643"/>
    <s v="26 Jun 2026"/>
    <s v="26"/>
    <s v="Jun"/>
    <s v="29 Jun 2026"/>
    <s v="29"/>
    <s v="Jun"/>
    <n v="3"/>
    <n v="3"/>
    <n v="0"/>
    <n v="0"/>
    <s v="BOOKING"/>
    <x v="4"/>
    <n v="2"/>
    <n v="2"/>
    <n v="1656.8930477064218"/>
    <n v="552.2976825688072"/>
    <s v="Romania"/>
    <s v="06 Jun 2026 16:52"/>
    <s v="06 Jun 2026"/>
    <s v="Jun"/>
    <n v="0"/>
    <n v="3"/>
    <n v="0"/>
    <n v="0"/>
    <n v="0"/>
    <n v="3"/>
    <n v="0"/>
    <s v="06.06.2025"/>
    <x v="33"/>
    <s v="26.06.2026"/>
    <n v="26"/>
    <x v="0"/>
  </r>
  <r>
    <s v="BOOKING"/>
    <n v="0"/>
    <n v="0"/>
    <n v="6"/>
    <n v="11496"/>
    <s v="5630942530"/>
    <s v="20 Jul 2026"/>
    <s v="20"/>
    <s v="Jul"/>
    <s v="26 Jul 2026"/>
    <s v="26"/>
    <s v="Jul"/>
    <n v="6"/>
    <n v="6"/>
    <n v="0"/>
    <n v="0"/>
    <s v="BOOKING"/>
    <x v="0"/>
    <n v="2"/>
    <n v="2"/>
    <n v="4033.2803278899082"/>
    <n v="672.21338798165129"/>
    <m/>
    <s v="16 May 2026 10:28"/>
    <s v="16 May 2026"/>
    <s v="May"/>
    <n v="0"/>
    <n v="0"/>
    <n v="6"/>
    <n v="0"/>
    <n v="0"/>
    <n v="6"/>
    <n v="0"/>
    <s v="16.05.2025"/>
    <x v="31"/>
    <s v="20.07.2026"/>
    <n v="30"/>
    <x v="0"/>
  </r>
  <r>
    <s v="TO"/>
    <n v="1"/>
    <n v="0"/>
    <n v="0"/>
    <n v="11970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2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BOOKING"/>
    <n v="0"/>
    <n v="0"/>
    <n v="5"/>
    <n v="12025"/>
    <s v="6223549024"/>
    <s v="13 Jul 2026"/>
    <s v="13"/>
    <s v="Jul"/>
    <s v="18 Jul 2026"/>
    <s v="18"/>
    <s v="Jul"/>
    <n v="5"/>
    <n v="5"/>
    <n v="0"/>
    <n v="0"/>
    <s v="BOOKING"/>
    <x v="6"/>
    <n v="2"/>
    <n v="1"/>
    <n v="2383.6005247706421"/>
    <n v="476.72010495412843"/>
    <m/>
    <s v="06 Jun 2026 20:22"/>
    <s v="06 Jun 2026"/>
    <s v="Jun"/>
    <n v="0"/>
    <n v="0"/>
    <n v="5"/>
    <n v="0"/>
    <n v="0"/>
    <n v="5"/>
    <n v="0"/>
    <s v="06.06.2025"/>
    <x v="33"/>
    <s v="13.07.2026"/>
    <n v="29"/>
    <x v="0"/>
  </r>
  <r>
    <s v="BOOKING"/>
    <n v="0"/>
    <n v="6"/>
    <n v="1"/>
    <n v="11897"/>
    <s v="5705410614"/>
    <s v="24 Aug 2026"/>
    <s v="24"/>
    <s v="Aug"/>
    <s v="31 Aug 2026"/>
    <s v="31"/>
    <s v="Aug"/>
    <n v="7"/>
    <n v="7"/>
    <n v="0"/>
    <n v="0"/>
    <s v="BOOKING"/>
    <x v="4"/>
    <n v="2"/>
    <n v="2"/>
    <n v="4175.3202387155961"/>
    <n v="596.4743198165138"/>
    <s v="Romania"/>
    <s v="02 Jun 2026 08:12"/>
    <s v="02 Jun 2026"/>
    <s v="Jun"/>
    <n v="0"/>
    <n v="0"/>
    <n v="0"/>
    <n v="7"/>
    <n v="0"/>
    <n v="7"/>
    <n v="0"/>
    <s v="02.06.2025"/>
    <x v="33"/>
    <s v="24.08.2026"/>
    <n v="35"/>
    <x v="0"/>
  </r>
  <r>
    <s v="BOOKING"/>
    <n v="0"/>
    <n v="4"/>
    <n v="0"/>
    <n v="12026"/>
    <s v="6490756111"/>
    <s v="15 Jun 2026"/>
    <s v="15"/>
    <s v="Jun"/>
    <s v="19 Jun 2026"/>
    <s v="19"/>
    <s v="Jun"/>
    <n v="4"/>
    <n v="4"/>
    <n v="0"/>
    <n v="0"/>
    <s v="BOOKING"/>
    <x v="3"/>
    <n v="2"/>
    <n v="1"/>
    <n v="1914.9908341284402"/>
    <n v="478.74770853211004"/>
    <s v="Romania"/>
    <s v="07 Jun 2026 00:22"/>
    <s v="06 Jun 2026"/>
    <s v="Jun"/>
    <n v="0"/>
    <n v="4"/>
    <n v="0"/>
    <n v="0"/>
    <n v="0"/>
    <n v="4"/>
    <n v="0"/>
    <s v="07.06.2025"/>
    <x v="33"/>
    <s v="15.06.2026"/>
    <n v="25"/>
    <x v="0"/>
  </r>
  <r>
    <s v="BOOKING"/>
    <n v="0"/>
    <n v="4"/>
    <n v="0"/>
    <n v="12027"/>
    <s v="6490756111"/>
    <s v="15 Jun 2026"/>
    <s v="15"/>
    <s v="Jun"/>
    <s v="19 Jun 2026"/>
    <s v="19"/>
    <s v="Jun"/>
    <n v="4"/>
    <n v="4"/>
    <n v="0"/>
    <n v="0"/>
    <s v="BOOKING"/>
    <x v="3"/>
    <n v="2"/>
    <n v="0"/>
    <n v="1418.5329952293575"/>
    <n v="354.63324880733938"/>
    <m/>
    <s v="07 Jun 2026 00:22"/>
    <s v="06 Jun 2026"/>
    <s v="Jun"/>
    <n v="0"/>
    <n v="4"/>
    <n v="0"/>
    <n v="0"/>
    <n v="0"/>
    <n v="4"/>
    <n v="0"/>
    <s v="07.06.2025"/>
    <x v="33"/>
    <s v="15.06.2026"/>
    <n v="25"/>
    <x v="0"/>
  </r>
  <r>
    <s v="BOOKING"/>
    <n v="0"/>
    <n v="4"/>
    <n v="0"/>
    <n v="12028"/>
    <s v="5719310100"/>
    <s v="30 Aug 2026"/>
    <s v="30"/>
    <s v="Aug"/>
    <s v="03 Sep 2026"/>
    <s v="03"/>
    <s v="Sep"/>
    <n v="4"/>
    <n v="-27"/>
    <n v="1"/>
    <n v="2"/>
    <s v="BOOKING"/>
    <x v="6"/>
    <n v="2"/>
    <n v="2"/>
    <n v="2038.8720297247705"/>
    <n v="509.71800743119263"/>
    <s v="Romania"/>
    <s v="07 Jun 2026 02:02"/>
    <s v="06 Jun 2026"/>
    <s v="Jun"/>
    <n v="0"/>
    <n v="0"/>
    <n v="0"/>
    <n v="1"/>
    <n v="2"/>
    <n v="3"/>
    <n v="-1"/>
    <s v="07.06.2025"/>
    <x v="33"/>
    <s v="30.08.2026"/>
    <n v="36"/>
    <x v="0"/>
  </r>
  <r>
    <s v="TO"/>
    <n v="0"/>
    <n v="1"/>
    <n v="3"/>
    <n v="11898"/>
    <s v="NT328432"/>
    <s v="10 Jul 2026"/>
    <s v="10"/>
    <s v="Jul"/>
    <s v="14 Jul 2026"/>
    <s v="14"/>
    <s v="Jul"/>
    <n v="4"/>
    <n v="4"/>
    <n v="0"/>
    <n v="0"/>
    <s v="НОВОТОН - ЕООД"/>
    <x v="4"/>
    <n v="2"/>
    <n v="2"/>
    <n v="1709.1607203999999"/>
    <n v="427.29018009999999"/>
    <s v="Romania"/>
    <s v="02 Jun 2026 09:41"/>
    <s v="01 Jun 2026"/>
    <s v="Jun"/>
    <n v="0"/>
    <n v="0"/>
    <n v="4"/>
    <n v="0"/>
    <n v="0"/>
    <n v="4"/>
    <n v="0"/>
    <s v="02.06.2025"/>
    <x v="33"/>
    <s v="10.07.2026"/>
    <n v="28"/>
    <x v="0"/>
  </r>
  <r>
    <s v="TO"/>
    <n v="1"/>
    <n v="0"/>
    <n v="0"/>
    <n v="11905"/>
    <s v="#20260602094034"/>
    <s v="14 Jun 2026"/>
    <s v="14"/>
    <s v="Jun"/>
    <s v="15 Jun 2026"/>
    <s v="15"/>
    <s v="Jun"/>
    <n v="1"/>
    <n v="1"/>
    <n v="0"/>
    <n v="0"/>
    <s v="КПМГ ОДИТ - ООД"/>
    <x v="3"/>
    <n v="1"/>
    <n v="0"/>
    <n v="184.82593499999999"/>
    <n v="184.82593499999999"/>
    <m/>
    <s v="02 Jun 2026 09:48"/>
    <m/>
    <s v="Jun"/>
    <n v="0"/>
    <n v="1"/>
    <n v="0"/>
    <n v="0"/>
    <n v="0"/>
    <n v="1"/>
    <n v="0"/>
    <s v="02.06.2025"/>
    <x v="33"/>
    <s v="14.06.2026"/>
    <n v="25"/>
    <x v="0"/>
  </r>
  <r>
    <s v="TO"/>
    <n v="1"/>
    <n v="0"/>
    <n v="0"/>
    <n v="11907"/>
    <s v="#20260602094034"/>
    <s v="14 Jun 2026"/>
    <s v="14"/>
    <s v="Jun"/>
    <s v="15 Jun 2026"/>
    <s v="15"/>
    <s v="Jun"/>
    <n v="1"/>
    <n v="1"/>
    <n v="0"/>
    <n v="0"/>
    <s v="КПМГ ОДИТ - ООД"/>
    <x v="3"/>
    <n v="2"/>
    <n v="0"/>
    <n v="261.96387019999997"/>
    <n v="261.96387019999997"/>
    <m/>
    <s v="02 Jun 2026 09:48"/>
    <m/>
    <s v="Jun"/>
    <n v="0"/>
    <n v="1"/>
    <n v="0"/>
    <n v="0"/>
    <n v="0"/>
    <n v="1"/>
    <n v="0"/>
    <s v="02.06.2025"/>
    <x v="33"/>
    <s v="14.06.2026"/>
    <n v="25"/>
    <x v="0"/>
  </r>
  <r>
    <s v="TO"/>
    <n v="1"/>
    <n v="0"/>
    <n v="0"/>
    <n v="11904"/>
    <s v="#20260602094034"/>
    <s v="14 Jun 2026"/>
    <s v="14"/>
    <s v="Jun"/>
    <s v="15 Jun 2026"/>
    <s v="15"/>
    <s v="Jun"/>
    <n v="1"/>
    <n v="1"/>
    <n v="0"/>
    <n v="0"/>
    <s v="КПМГ ОДИТ - ООД"/>
    <x v="3"/>
    <n v="2"/>
    <n v="0"/>
    <n v="261.96387019999997"/>
    <n v="261.96387019999997"/>
    <m/>
    <s v="02 Jun 2026 09:48"/>
    <m/>
    <s v="Jun"/>
    <n v="0"/>
    <n v="1"/>
    <n v="0"/>
    <n v="0"/>
    <n v="0"/>
    <n v="1"/>
    <n v="0"/>
    <s v="02.06.2025"/>
    <x v="33"/>
    <s v="14.06.2026"/>
    <n v="25"/>
    <x v="0"/>
  </r>
  <r>
    <s v="TO"/>
    <n v="1"/>
    <n v="0"/>
    <n v="0"/>
    <n v="11908"/>
    <s v="#20260602094034"/>
    <s v="14 Jun 2026"/>
    <s v="14"/>
    <s v="Jun"/>
    <s v="15 Jun 2026"/>
    <s v="15"/>
    <s v="Jun"/>
    <n v="1"/>
    <n v="1"/>
    <n v="0"/>
    <n v="0"/>
    <s v="КПМГ ОДИТ - ООД"/>
    <x v="3"/>
    <n v="2"/>
    <n v="0"/>
    <n v="261.96387019999997"/>
    <n v="261.96387019999997"/>
    <m/>
    <s v="02 Jun 2026 09:48"/>
    <m/>
    <s v="Jun"/>
    <n v="0"/>
    <n v="1"/>
    <n v="0"/>
    <n v="0"/>
    <n v="0"/>
    <n v="1"/>
    <n v="0"/>
    <s v="02.06.2025"/>
    <x v="33"/>
    <s v="14.06.2026"/>
    <n v="25"/>
    <x v="0"/>
  </r>
  <r>
    <s v="TO"/>
    <n v="1"/>
    <n v="0"/>
    <n v="0"/>
    <n v="11906"/>
    <s v="#20260602094034"/>
    <s v="14 Jun 2026"/>
    <s v="14"/>
    <s v="Jun"/>
    <s v="15 Jun 2026"/>
    <s v="15"/>
    <s v="Jun"/>
    <n v="1"/>
    <n v="1"/>
    <n v="0"/>
    <n v="0"/>
    <s v="КПМГ ОДИТ - ООД"/>
    <x v="3"/>
    <n v="2"/>
    <n v="0"/>
    <n v="261.96387019999997"/>
    <n v="261.96387019999997"/>
    <m/>
    <s v="02 Jun 2026 09:48"/>
    <m/>
    <s v="Jun"/>
    <n v="0"/>
    <n v="1"/>
    <n v="0"/>
    <n v="0"/>
    <n v="0"/>
    <n v="1"/>
    <n v="0"/>
    <s v="02.06.2025"/>
    <x v="33"/>
    <s v="14.06.2026"/>
    <n v="25"/>
    <x v="0"/>
  </r>
  <r>
    <s v="TO"/>
    <n v="1"/>
    <n v="0"/>
    <n v="0"/>
    <n v="11902"/>
    <s v="#20260602094034"/>
    <s v="14 Jun 2026"/>
    <s v="14"/>
    <s v="Jun"/>
    <s v="15 Jun 2026"/>
    <s v="15"/>
    <s v="Jun"/>
    <n v="1"/>
    <n v="1"/>
    <n v="0"/>
    <n v="0"/>
    <s v="КПМГ ОДИТ - ООД"/>
    <x v="3"/>
    <n v="2"/>
    <n v="0"/>
    <n v="261.96387019999997"/>
    <n v="261.96387019999997"/>
    <m/>
    <s v="02 Jun 2026 09:48"/>
    <m/>
    <s v="Jun"/>
    <n v="0"/>
    <n v="1"/>
    <n v="0"/>
    <n v="0"/>
    <n v="0"/>
    <n v="1"/>
    <n v="0"/>
    <s v="02.06.2025"/>
    <x v="33"/>
    <s v="14.06.2026"/>
    <n v="25"/>
    <x v="0"/>
  </r>
  <r>
    <s v="TO"/>
    <n v="1"/>
    <n v="0"/>
    <n v="0"/>
    <n v="11903"/>
    <s v="#20260602094034"/>
    <s v="14 Jun 2026"/>
    <s v="14"/>
    <s v="Jun"/>
    <s v="15 Jun 2026"/>
    <s v="15"/>
    <s v="Jun"/>
    <n v="1"/>
    <n v="1"/>
    <n v="0"/>
    <n v="0"/>
    <s v="КПМГ ОДИТ - ООД"/>
    <x v="3"/>
    <n v="2"/>
    <n v="0"/>
    <n v="261.96387019999997"/>
    <n v="261.96387019999997"/>
    <m/>
    <s v="02 Jun 2026 09:48"/>
    <m/>
    <s v="Jun"/>
    <n v="0"/>
    <n v="1"/>
    <n v="0"/>
    <n v="0"/>
    <n v="0"/>
    <n v="1"/>
    <n v="0"/>
    <s v="02.06.2025"/>
    <x v="33"/>
    <s v="14.06.2026"/>
    <n v="25"/>
    <x v="0"/>
  </r>
  <r>
    <s v="TO"/>
    <n v="1"/>
    <n v="0"/>
    <n v="0"/>
    <n v="11900"/>
    <s v="#20260602094034"/>
    <s v="14 Jun 2026"/>
    <s v="14"/>
    <s v="Jun"/>
    <s v="15 Jun 2026"/>
    <s v="15"/>
    <s v="Jun"/>
    <n v="1"/>
    <n v="1"/>
    <n v="0"/>
    <n v="0"/>
    <s v="КПМГ ОДИТ - ООД"/>
    <x v="3"/>
    <n v="2"/>
    <n v="0"/>
    <n v="261.96387019999997"/>
    <n v="261.96387019999997"/>
    <m/>
    <s v="02 Jun 2026 09:48"/>
    <m/>
    <s v="Jun"/>
    <n v="0"/>
    <n v="1"/>
    <n v="0"/>
    <n v="0"/>
    <n v="0"/>
    <n v="1"/>
    <n v="0"/>
    <s v="02.06.2025"/>
    <x v="33"/>
    <s v="14.06.2026"/>
    <n v="25"/>
    <x v="0"/>
  </r>
  <r>
    <s v="TO"/>
    <n v="1"/>
    <n v="0"/>
    <n v="0"/>
    <n v="11901"/>
    <s v="#20260602094034"/>
    <s v="14 Jun 2026"/>
    <s v="14"/>
    <s v="Jun"/>
    <s v="15 Jun 2026"/>
    <s v="15"/>
    <s v="Jun"/>
    <n v="1"/>
    <n v="1"/>
    <n v="0"/>
    <n v="0"/>
    <s v="КПМГ ОДИТ - ООД"/>
    <x v="3"/>
    <n v="2"/>
    <n v="0"/>
    <n v="261.96387019999997"/>
    <n v="261.96387019999997"/>
    <m/>
    <s v="02 Jun 2026 09:48"/>
    <m/>
    <s v="Jun"/>
    <n v="0"/>
    <n v="1"/>
    <n v="0"/>
    <n v="0"/>
    <n v="0"/>
    <n v="1"/>
    <n v="0"/>
    <s v="02.06.2025"/>
    <x v="33"/>
    <s v="14.06.2026"/>
    <n v="25"/>
    <x v="0"/>
  </r>
  <r>
    <s v="TO"/>
    <n v="1"/>
    <n v="0"/>
    <n v="0"/>
    <n v="11957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TO"/>
    <n v="0"/>
    <n v="5"/>
    <n v="0"/>
    <n v="12029"/>
    <s v="NT328908"/>
    <s v="20 Jun 2026"/>
    <s v="20"/>
    <s v="Jun"/>
    <s v="25 Jun 2026"/>
    <s v="25"/>
    <s v="Jun"/>
    <n v="5"/>
    <n v="5"/>
    <n v="0"/>
    <n v="0"/>
    <s v="НОВОТОН - ЕООД"/>
    <x v="7"/>
    <n v="4"/>
    <n v="0"/>
    <n v="3409.2072729999995"/>
    <n v="681.84145459999991"/>
    <s v="Romania"/>
    <s v="07 Jun 2026 08:16"/>
    <s v="05 Jun 2026"/>
    <s v="Jun"/>
    <n v="0"/>
    <n v="5"/>
    <n v="0"/>
    <n v="0"/>
    <n v="0"/>
    <n v="5"/>
    <n v="0"/>
    <s v="07.06.2025"/>
    <x v="33"/>
    <s v="20.06.2026"/>
    <n v="25"/>
    <x v="0"/>
  </r>
  <r>
    <s v="TO"/>
    <n v="1"/>
    <n v="0"/>
    <n v="0"/>
    <n v="11956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BOOKING"/>
    <n v="0"/>
    <n v="0"/>
    <n v="11"/>
    <n v="12030"/>
    <s v="6504634816"/>
    <s v="20 Jul 2026"/>
    <s v="20"/>
    <s v="Jul"/>
    <s v="31 Jul 2026"/>
    <s v="31"/>
    <s v="Jul"/>
    <n v="11"/>
    <n v="11"/>
    <n v="0"/>
    <n v="0"/>
    <s v="BOOKING"/>
    <x v="6"/>
    <n v="1"/>
    <n v="2"/>
    <n v="5243.9211544954123"/>
    <n v="476.72010495412843"/>
    <s v="Netherlands"/>
    <s v="07 Jun 2026 08:39"/>
    <s v="07 Jun 2026"/>
    <s v="Jun"/>
    <n v="0"/>
    <n v="0"/>
    <n v="11"/>
    <n v="0"/>
    <n v="0"/>
    <n v="11"/>
    <n v="0"/>
    <s v="07.06.2025"/>
    <x v="33"/>
    <s v="20.07.2026"/>
    <n v="30"/>
    <x v="0"/>
  </r>
  <r>
    <s v="TO"/>
    <n v="1"/>
    <n v="0"/>
    <n v="0"/>
    <n v="11962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45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44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71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2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59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2000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3"/>
    <n v="0"/>
    <n v="242.22954549999997"/>
    <n v="242.2295454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50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3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87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BOOKING"/>
    <n v="0"/>
    <n v="3"/>
    <n v="0"/>
    <n v="12031"/>
    <s v="6504604931"/>
    <s v="11 Sep 2026"/>
    <s v="11"/>
    <s v="Sep"/>
    <s v="14 Sep 2026"/>
    <s v="14"/>
    <s v="Sep"/>
    <n v="3"/>
    <n v="3"/>
    <n v="0"/>
    <n v="0"/>
    <s v="BOOKING"/>
    <x v="3"/>
    <n v="2"/>
    <n v="0"/>
    <n v="771.7633406422018"/>
    <n v="257.25444688073389"/>
    <s v="Romania"/>
    <s v="07 Jun 2026 09:26"/>
    <s v="07 Jun 2026"/>
    <s v="Jun"/>
    <n v="0"/>
    <n v="0"/>
    <n v="0"/>
    <n v="0"/>
    <n v="3"/>
    <n v="3"/>
    <n v="0"/>
    <s v="07.06.2025"/>
    <x v="33"/>
    <s v="11.09.2026"/>
    <n v="37"/>
    <x v="0"/>
  </r>
  <r>
    <s v="TO"/>
    <n v="1"/>
    <n v="0"/>
    <n v="0"/>
    <n v="11986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3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40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85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78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3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77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3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79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2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BOOKING"/>
    <n v="3"/>
    <n v="0"/>
    <n v="0"/>
    <n v="11914"/>
    <s v="6911297193"/>
    <s v="04 Jun 2026"/>
    <s v="04"/>
    <s v="Jun"/>
    <s v="07 Jun 2026"/>
    <s v="07"/>
    <s v="Jun"/>
    <n v="3"/>
    <n v="3"/>
    <n v="0"/>
    <n v="0"/>
    <s v="BOOKING"/>
    <x v="4"/>
    <n v="2"/>
    <n v="2"/>
    <n v="1041.8901992999999"/>
    <n v="347.29673309999998"/>
    <s v="Romania"/>
    <s v="02 Jun 2026 14:10"/>
    <s v="02 Jun 2026"/>
    <s v="Jun"/>
    <n v="0"/>
    <n v="3"/>
    <n v="0"/>
    <n v="0"/>
    <n v="0"/>
    <n v="3"/>
    <n v="0"/>
    <s v="02.06.2025"/>
    <x v="33"/>
    <s v="04.06.2026"/>
    <n v="23"/>
    <x v="0"/>
  </r>
  <r>
    <s v="BOOKING"/>
    <n v="0"/>
    <n v="0"/>
    <n v="6"/>
    <n v="12032"/>
    <s v="5209885896"/>
    <s v="17 Aug 2026"/>
    <s v="17"/>
    <s v="Aug"/>
    <s v="23 Aug 2026"/>
    <s v="23"/>
    <s v="Aug"/>
    <n v="6"/>
    <n v="6"/>
    <n v="0"/>
    <n v="0"/>
    <s v="BOOKING"/>
    <x v="6"/>
    <n v="2"/>
    <n v="1"/>
    <n v="2860.3206297247702"/>
    <n v="476.72010495412843"/>
    <m/>
    <s v="07 Jun 2026 10:04"/>
    <s v="07 Jun 2026"/>
    <s v="Jun"/>
    <n v="0"/>
    <n v="0"/>
    <n v="0"/>
    <n v="6"/>
    <n v="0"/>
    <n v="6"/>
    <n v="0"/>
    <s v="07.06.2025"/>
    <x v="33"/>
    <s v="17.08.2026"/>
    <n v="34"/>
    <x v="0"/>
  </r>
  <r>
    <s v="BOOKING"/>
    <n v="0"/>
    <n v="0"/>
    <n v="6"/>
    <n v="12033"/>
    <s v="5209885896"/>
    <s v="17 Aug 2026"/>
    <s v="17"/>
    <s v="Aug"/>
    <s v="23 Aug 2026"/>
    <s v="23"/>
    <s v="Aug"/>
    <n v="6"/>
    <n v="6"/>
    <n v="0"/>
    <n v="0"/>
    <s v="BOOKING"/>
    <x v="6"/>
    <n v="1"/>
    <n v="1"/>
    <n v="2860.3206297247702"/>
    <n v="476.72010495412843"/>
    <m/>
    <s v="07 Jun 2026 10:04"/>
    <s v="07 Jun 2026"/>
    <s v="Jun"/>
    <n v="0"/>
    <n v="0"/>
    <n v="0"/>
    <n v="6"/>
    <n v="0"/>
    <n v="6"/>
    <n v="0"/>
    <s v="07.06.2025"/>
    <x v="33"/>
    <s v="17.08.2026"/>
    <n v="34"/>
    <x v="0"/>
  </r>
  <r>
    <s v="TO"/>
    <n v="1"/>
    <n v="0"/>
    <n v="0"/>
    <n v="11967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52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3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41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3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58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93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0"/>
    <n v="0"/>
    <n v="5"/>
    <n v="11726"/>
    <s v="1266661.205416"/>
    <s v="01 Aug 2026"/>
    <s v="01"/>
    <s v="Aug"/>
    <s v="06 Aug 2026"/>
    <s v="06"/>
    <s v="Aug"/>
    <n v="5"/>
    <n v="5"/>
    <n v="0"/>
    <n v="0"/>
    <s v="СЛР-ХОЛИДЕЙ-СЪРВИС ЕООД"/>
    <x v="6"/>
    <n v="3"/>
    <n v="0"/>
    <n v="3003.6659224999999"/>
    <n v="600.73318449999999"/>
    <s v="Romania"/>
    <s v="27 May 2026 10:02"/>
    <s v="26 May 2026"/>
    <s v="May"/>
    <n v="0"/>
    <n v="0"/>
    <n v="0"/>
    <n v="5"/>
    <n v="0"/>
    <n v="5"/>
    <n v="0"/>
    <s v="27.05.2025"/>
    <x v="32"/>
    <s v="01.08.2026"/>
    <n v="31"/>
    <x v="0"/>
  </r>
  <r>
    <s v="TO"/>
    <n v="1"/>
    <n v="0"/>
    <n v="0"/>
    <n v="11980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3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2"/>
    <n v="0"/>
    <n v="0"/>
    <n v="11964"/>
    <s v="#20260604144329"/>
    <s v="05 Jun 2026"/>
    <s v="05"/>
    <s v="Jun"/>
    <s v="07 Jun 2026"/>
    <s v="07"/>
    <s v="Jun"/>
    <n v="2"/>
    <n v="2"/>
    <n v="0"/>
    <n v="0"/>
    <s v="ОБЕДИНЕНА БЪЛГАРСКА БАНКА - АД"/>
    <x v="6"/>
    <n v="2"/>
    <n v="0"/>
    <n v="412.69968829999999"/>
    <n v="206.34984415"/>
    <s v="Bulgaria"/>
    <s v="04 Jun 2026 15:37"/>
    <m/>
    <s v="Jun"/>
    <n v="0"/>
    <n v="2"/>
    <n v="0"/>
    <n v="0"/>
    <n v="0"/>
    <n v="2"/>
    <n v="0"/>
    <s v="04.06.2025"/>
    <x v="33"/>
    <s v="05.06.2026"/>
    <n v="23"/>
    <x v="0"/>
  </r>
  <r>
    <s v="TO"/>
    <n v="2"/>
    <n v="0"/>
    <n v="0"/>
    <n v="11965"/>
    <s v="#20260604144329"/>
    <s v="05 Jun 2026"/>
    <s v="05"/>
    <s v="Jun"/>
    <s v="07 Jun 2026"/>
    <s v="07"/>
    <s v="Jun"/>
    <n v="2"/>
    <n v="2"/>
    <n v="0"/>
    <n v="0"/>
    <s v="ОБЕДИНЕНА БЪЛГАРСКА БАНКА - АД"/>
    <x v="6"/>
    <n v="2"/>
    <n v="0"/>
    <n v="337.3415584"/>
    <n v="168.6707792"/>
    <s v="Bulgaria"/>
    <s v="04 Jun 2026 15:37"/>
    <m/>
    <s v="Jun"/>
    <n v="0"/>
    <n v="2"/>
    <n v="0"/>
    <n v="0"/>
    <n v="0"/>
    <n v="2"/>
    <n v="0"/>
    <s v="04.06.2025"/>
    <x v="33"/>
    <s v="05.06.2026"/>
    <n v="23"/>
    <x v="0"/>
  </r>
  <r>
    <s v="TO"/>
    <n v="1"/>
    <n v="0"/>
    <n v="0"/>
    <n v="11992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3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2"/>
    <n v="0"/>
    <n v="0"/>
    <n v="11947"/>
    <s v="#20260604144329"/>
    <s v="05 Jun 2026"/>
    <s v="05"/>
    <s v="Jun"/>
    <s v="07 Jun 2026"/>
    <s v="07"/>
    <s v="Jun"/>
    <n v="2"/>
    <n v="2"/>
    <n v="0"/>
    <n v="0"/>
    <s v="ОБЕДИНЕНА БЪЛГАРСКА БАНКА - АД"/>
    <x v="6"/>
    <n v="1"/>
    <n v="0"/>
    <n v="288.8956493"/>
    <n v="144.44782465"/>
    <s v="Bulgaria"/>
    <s v="04 Jun 2026 15:37"/>
    <m/>
    <s v="Jun"/>
    <n v="0"/>
    <n v="2"/>
    <n v="0"/>
    <n v="0"/>
    <n v="0"/>
    <n v="2"/>
    <n v="0"/>
    <s v="04.06.2025"/>
    <x v="33"/>
    <s v="05.06.2026"/>
    <n v="23"/>
    <x v="0"/>
  </r>
  <r>
    <s v="TO"/>
    <n v="1"/>
    <n v="0"/>
    <n v="0"/>
    <n v="11948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TO"/>
    <n v="2"/>
    <n v="0"/>
    <n v="0"/>
    <n v="11966"/>
    <s v="#20260604144329"/>
    <s v="05 Jun 2026"/>
    <s v="05"/>
    <s v="Jun"/>
    <s v="07 Jun 2026"/>
    <s v="07"/>
    <s v="Jun"/>
    <n v="2"/>
    <n v="2"/>
    <n v="0"/>
    <n v="0"/>
    <s v="ОБЕДИНЕНА БЪЛГАРСКА БАНКА - АД"/>
    <x v="6"/>
    <n v="2"/>
    <n v="0"/>
    <n v="337.3415584"/>
    <n v="168.6707792"/>
    <s v="Bulgaria"/>
    <s v="04 Jun 2026 15:37"/>
    <m/>
    <s v="Jun"/>
    <n v="0"/>
    <n v="2"/>
    <n v="0"/>
    <n v="0"/>
    <n v="0"/>
    <n v="2"/>
    <n v="0"/>
    <s v="04.06.2025"/>
    <x v="33"/>
    <s v="05.06.2026"/>
    <n v="23"/>
    <x v="0"/>
  </r>
  <r>
    <s v="TO"/>
    <n v="1"/>
    <n v="0"/>
    <n v="0"/>
    <n v="11995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3"/>
    <n v="3"/>
    <n v="0"/>
    <n v="242.22954549999997"/>
    <n v="242.2295454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46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51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2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91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81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60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53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INDIVIDUAL"/>
    <n v="0"/>
    <n v="0"/>
    <n v="7"/>
    <n v="11909"/>
    <s v="02062026"/>
    <s v="08 Aug 2026"/>
    <s v="08"/>
    <s v="Aug"/>
    <s v="15 Aug 2026"/>
    <s v="15"/>
    <s v="Aug"/>
    <n v="7"/>
    <n v="7"/>
    <n v="0"/>
    <n v="0"/>
    <s v="INDIVIDUAL"/>
    <x v="5"/>
    <n v="2"/>
    <n v="2"/>
    <n v="5160.4305399082559"/>
    <n v="737.20436284403661"/>
    <s v="Romania"/>
    <s v="02 Jun 2026 10:16"/>
    <s v="02 Jun 2026"/>
    <s v="Jun"/>
    <n v="0"/>
    <n v="0"/>
    <n v="0"/>
    <n v="7"/>
    <n v="0"/>
    <n v="7"/>
    <n v="0"/>
    <s v="02.06.2025"/>
    <x v="33"/>
    <s v="08.08.2026"/>
    <n v="32"/>
    <x v="0"/>
  </r>
  <r>
    <s v="INDIVIDUAL"/>
    <n v="0"/>
    <n v="5"/>
    <n v="0"/>
    <n v="12034"/>
    <s v="22062026"/>
    <s v="22 Jun 2026"/>
    <s v="22"/>
    <s v="Jun"/>
    <s v="27 Jun 2026"/>
    <s v="27"/>
    <s v="Jun"/>
    <n v="5"/>
    <n v="5"/>
    <n v="0"/>
    <n v="0"/>
    <s v="INDIVIDUAL"/>
    <x v="3"/>
    <n v="2"/>
    <n v="0"/>
    <n v="1110.6781758715595"/>
    <n v="222.13922385321098"/>
    <m/>
    <s v="07 Jun 2026 10:27"/>
    <s v="07 Jun 2026"/>
    <s v="Jun"/>
    <n v="0"/>
    <n v="5"/>
    <n v="0"/>
    <n v="0"/>
    <n v="0"/>
    <n v="5"/>
    <n v="0"/>
    <s v="07.06.2025"/>
    <x v="33"/>
    <s v="22.06.2026"/>
    <n v="26"/>
    <x v="0"/>
  </r>
  <r>
    <s v="TO"/>
    <n v="1"/>
    <n v="0"/>
    <n v="0"/>
    <n v="11973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3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43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3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76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3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83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84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82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72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2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61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69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98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3"/>
    <n v="0"/>
    <n v="242.22954549999997"/>
    <n v="242.2295454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63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89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2"/>
    <n v="0"/>
    <n v="0"/>
    <n v="11990"/>
    <s v="#20260604144329"/>
    <s v="05 Jun 2026"/>
    <s v="05"/>
    <s v="Jun"/>
    <s v="07 Jun 2026"/>
    <s v="07"/>
    <s v="Jun"/>
    <n v="2"/>
    <n v="2"/>
    <n v="0"/>
    <n v="0"/>
    <s v="ОБЕДИНЕНА БЪЛГАРСКА БАНКА - АД"/>
    <x v="3"/>
    <n v="2"/>
    <n v="0"/>
    <n v="337.3415584"/>
    <n v="168.6707792"/>
    <s v="Bulgaria"/>
    <s v="04 Jun 2026 15:38"/>
    <m/>
    <s v="Jun"/>
    <n v="0"/>
    <n v="2"/>
    <n v="0"/>
    <n v="0"/>
    <n v="0"/>
    <n v="2"/>
    <n v="0"/>
    <s v="04.06.2025"/>
    <x v="33"/>
    <s v="05.06.2026"/>
    <n v="23"/>
    <x v="0"/>
  </r>
  <r>
    <s v="TO"/>
    <n v="0"/>
    <n v="0"/>
    <n v="5"/>
    <n v="11727"/>
    <s v="1266661.205417"/>
    <s v="01 Aug 2026"/>
    <s v="01"/>
    <s v="Aug"/>
    <s v="06 Aug 2026"/>
    <s v="06"/>
    <s v="Aug"/>
    <n v="5"/>
    <n v="5"/>
    <n v="0"/>
    <n v="0"/>
    <s v="СЛР-ХОЛИДЕЙ-СЪРВИС ЕООД"/>
    <x v="6"/>
    <n v="3"/>
    <n v="1"/>
    <n v="3003.6659224999999"/>
    <n v="600.73318449999999"/>
    <s v="Romania"/>
    <s v="27 May 2026 10:02"/>
    <s v="26 May 2026"/>
    <s v="May"/>
    <n v="0"/>
    <n v="0"/>
    <n v="0"/>
    <n v="5"/>
    <n v="0"/>
    <n v="5"/>
    <n v="0"/>
    <s v="27.05.2025"/>
    <x v="32"/>
    <s v="01.08.2026"/>
    <n v="31"/>
    <x v="0"/>
  </r>
  <r>
    <s v="TO"/>
    <n v="1"/>
    <n v="0"/>
    <n v="0"/>
    <n v="11968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96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3"/>
    <n v="3"/>
    <n v="0"/>
    <n v="242.22954549999997"/>
    <n v="242.2295454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97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3"/>
    <n v="0"/>
    <n v="242.22954549999997"/>
    <n v="242.2295454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55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3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BOOKING"/>
    <n v="0"/>
    <n v="0"/>
    <n v="3"/>
    <n v="11609"/>
    <s v="5962964317"/>
    <s v="16 Jul 2026"/>
    <s v="16"/>
    <s v="Jul"/>
    <s v="19 Jul 2026"/>
    <s v="19"/>
    <s v="Jul"/>
    <n v="3"/>
    <n v="3"/>
    <n v="0"/>
    <n v="0"/>
    <s v="BOOKING"/>
    <x v="6"/>
    <n v="1"/>
    <n v="2"/>
    <n v="1430.1603148623851"/>
    <n v="476.72010495412843"/>
    <s v="Romania"/>
    <s v="21 May 2026 11:58"/>
    <s v="21 May 2026"/>
    <s v="May"/>
    <n v="0"/>
    <n v="0"/>
    <n v="3"/>
    <n v="0"/>
    <n v="0"/>
    <n v="3"/>
    <n v="0"/>
    <s v="21.05.2025"/>
    <x v="30"/>
    <s v="16.07.2026"/>
    <n v="29"/>
    <x v="0"/>
  </r>
  <r>
    <s v="TO"/>
    <n v="1"/>
    <n v="0"/>
    <n v="0"/>
    <n v="11949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74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3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BOOKING"/>
    <n v="0"/>
    <n v="4"/>
    <n v="0"/>
    <n v="12035"/>
    <s v="5277723554"/>
    <s v="15 Jun 2026"/>
    <s v="15"/>
    <s v="Jun"/>
    <s v="19 Jun 2026"/>
    <s v="19"/>
    <s v="Jun"/>
    <n v="4"/>
    <n v="4"/>
    <n v="0"/>
    <n v="0"/>
    <s v="BOOKING"/>
    <x v="3"/>
    <n v="2"/>
    <n v="1"/>
    <n v="1418.5329952293575"/>
    <n v="354.63324880733938"/>
    <s v="Romania"/>
    <s v="07 Jun 2026 11:26"/>
    <s v="07 Jun 2026"/>
    <s v="Jun"/>
    <n v="0"/>
    <n v="4"/>
    <n v="0"/>
    <n v="0"/>
    <n v="0"/>
    <n v="4"/>
    <n v="0"/>
    <s v="07.06.2025"/>
    <x v="33"/>
    <s v="15.06.2026"/>
    <n v="25"/>
    <x v="0"/>
  </r>
  <r>
    <s v="TO"/>
    <n v="1"/>
    <n v="0"/>
    <n v="0"/>
    <n v="11999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3"/>
    <n v="3"/>
    <n v="0"/>
    <n v="242.22954549999997"/>
    <n v="242.2295454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TO"/>
    <n v="1"/>
    <n v="0"/>
    <n v="0"/>
    <n v="11954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3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</r>
  <r>
    <s v="BOOKING"/>
    <n v="2"/>
    <n v="-1"/>
    <n v="0"/>
    <n v="12036"/>
    <s v="6490732195"/>
    <s v="13 Jun 2026"/>
    <s v="13"/>
    <s v="Jun"/>
    <s v="14 Jun 2026"/>
    <s v="14"/>
    <s v="Jun"/>
    <n v="1"/>
    <n v="1"/>
    <n v="0"/>
    <n v="0"/>
    <s v="BOOKING"/>
    <x v="5"/>
    <n v="2"/>
    <n v="1"/>
    <n v="309.57738522935773"/>
    <n v="309.57738522935773"/>
    <s v="Bulgaria"/>
    <s v="07 Jun 2026 11:49"/>
    <s v="07 Jun 2026"/>
    <s v="Jun"/>
    <n v="0"/>
    <n v="1"/>
    <n v="0"/>
    <n v="0"/>
    <n v="0"/>
    <n v="1"/>
    <n v="0"/>
    <s v="07.06.2025"/>
    <x v="33"/>
    <s v="13.06.2026"/>
    <n v="24"/>
    <x v="0"/>
  </r>
  <r>
    <s v="BOOKING"/>
    <n v="2"/>
    <n v="-1"/>
    <n v="0"/>
    <n v="12037"/>
    <s v="6490732195"/>
    <s v="13 Jun 2026"/>
    <s v="13"/>
    <s v="Jun"/>
    <s v="14 Jun 2026"/>
    <s v="14"/>
    <s v="Jun"/>
    <n v="1"/>
    <n v="1"/>
    <n v="0"/>
    <n v="0"/>
    <s v="BOOKING"/>
    <x v="5"/>
    <n v="2"/>
    <n v="1"/>
    <n v="309.57738522935773"/>
    <n v="309.57738522935773"/>
    <m/>
    <s v="07 Jun 2026 11:49"/>
    <s v="07 Jun 2026"/>
    <s v="Jun"/>
    <n v="0"/>
    <n v="1"/>
    <n v="0"/>
    <n v="0"/>
    <n v="0"/>
    <n v="1"/>
    <n v="0"/>
    <s v="07.06.2025"/>
    <x v="33"/>
    <s v="13.06.2026"/>
    <n v="24"/>
    <x v="0"/>
  </r>
  <r>
    <s v="TO"/>
    <n v="1"/>
    <n v="0"/>
    <n v="0"/>
    <n v="11988"/>
    <s v="#20260604144329"/>
    <s v="06 Jun 2026"/>
    <s v="06"/>
    <s v="Jun"/>
    <s v="07 Jun 2026"/>
    <s v="07"/>
    <s v="Jun"/>
    <n v="1"/>
    <n v="1"/>
    <n v="0"/>
    <n v="0"/>
    <s v="ОБЕДИНЕНА БЪЛГАРСКА БАНКА - АД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</r>
  <r>
    <s v="INDIVIDUAL"/>
    <n v="1"/>
    <n v="0"/>
    <n v="0"/>
    <n v="12016"/>
    <m/>
    <s v="06 Jun 2026"/>
    <s v="06"/>
    <s v="Jun"/>
    <s v="07 Jun 2026"/>
    <s v="07"/>
    <s v="Jun"/>
    <n v="1"/>
    <n v="1"/>
    <n v="0"/>
    <n v="0"/>
    <s v="INDIVIDUAL"/>
    <x v="6"/>
    <n v="2"/>
    <n v="0"/>
    <n v="276.32827522935776"/>
    <n v="276.32827522935776"/>
    <s v="Romania"/>
    <s v="06 Jun 2026 11:17"/>
    <m/>
    <s v="Jun"/>
    <n v="0"/>
    <n v="1"/>
    <n v="0"/>
    <n v="0"/>
    <n v="0"/>
    <n v="1"/>
    <n v="0"/>
    <s v="06.06.2025"/>
    <x v="33"/>
    <s v="06.06.2026"/>
    <n v="23"/>
    <x v="0"/>
  </r>
  <r>
    <s v="BOOKING"/>
    <n v="0"/>
    <n v="0"/>
    <n v="4"/>
    <n v="11911"/>
    <s v="6940700653"/>
    <s v="04 Aug 2026"/>
    <s v="04"/>
    <s v="Aug"/>
    <s v="08 Aug 2026"/>
    <s v="08"/>
    <s v="Aug"/>
    <n v="4"/>
    <n v="4"/>
    <n v="0"/>
    <n v="0"/>
    <s v="BOOKING"/>
    <x v="0"/>
    <n v="2"/>
    <n v="1"/>
    <n v="2151.0541321100914"/>
    <n v="537.76353302752284"/>
    <s v="Bulgaria"/>
    <s v="02 Jun 2026 11:32"/>
    <s v="02 Jun 2026"/>
    <s v="Jun"/>
    <n v="0"/>
    <n v="0"/>
    <n v="0"/>
    <n v="4"/>
    <n v="0"/>
    <n v="4"/>
    <n v="0"/>
    <s v="02.06.2025"/>
    <x v="33"/>
    <s v="04.08.2026"/>
    <n v="32"/>
    <x v="0"/>
  </r>
  <r>
    <s v="BOOKING"/>
    <n v="0"/>
    <n v="2"/>
    <n v="0"/>
    <n v="11929"/>
    <s v="5242815551"/>
    <s v="21 Jun 2026"/>
    <s v="21"/>
    <s v="Jun"/>
    <s v="23 Jun 2026"/>
    <s v="23"/>
    <s v="Jun"/>
    <n v="2"/>
    <n v="2"/>
    <n v="0"/>
    <n v="0"/>
    <s v="BOOKING"/>
    <x v="4"/>
    <n v="2"/>
    <n v="2"/>
    <n v="886.5831220183486"/>
    <n v="443.2915610091743"/>
    <s v="Romania"/>
    <s v="04 Jun 2026 09:06"/>
    <s v="04 Jun 2026"/>
    <s v="Jun"/>
    <n v="0"/>
    <n v="2"/>
    <n v="0"/>
    <n v="0"/>
    <n v="0"/>
    <n v="2"/>
    <n v="0"/>
    <s v="04.06.2025"/>
    <x v="33"/>
    <s v="21.06.2026"/>
    <n v="26"/>
    <x v="0"/>
  </r>
  <r>
    <s v="BOOKING"/>
    <n v="0"/>
    <n v="0"/>
    <n v="3"/>
    <n v="12039"/>
    <s v="5301363156"/>
    <s v="16 Jul 2026"/>
    <s v="16"/>
    <s v="Jul"/>
    <s v="19 Jul 2026"/>
    <s v="19"/>
    <s v="Jul"/>
    <n v="3"/>
    <n v="3"/>
    <n v="0"/>
    <n v="0"/>
    <s v="BOOKING"/>
    <x v="4"/>
    <n v="2"/>
    <n v="2"/>
    <n v="1977.8286016513759"/>
    <n v="659.27620055045873"/>
    <s v="Romania"/>
    <s v="07 Jun 2026 14:34"/>
    <s v="07 Jun 2026"/>
    <s v="Jun"/>
    <n v="0"/>
    <n v="0"/>
    <n v="3"/>
    <n v="0"/>
    <n v="0"/>
    <n v="3"/>
    <n v="0"/>
    <s v="07.06.2025"/>
    <x v="33"/>
    <s v="16.07.2026"/>
    <n v="29"/>
    <x v="0"/>
  </r>
  <r>
    <s v="BOOKING"/>
    <n v="0"/>
    <n v="1"/>
    <n v="3"/>
    <n v="11874"/>
    <s v="6238303390"/>
    <s v="10 Jul 2026"/>
    <s v="10"/>
    <s v="Jul"/>
    <s v="14 Jul 2026"/>
    <s v="14"/>
    <s v="Jul"/>
    <n v="4"/>
    <n v="4"/>
    <n v="0"/>
    <n v="0"/>
    <s v="BOOKING"/>
    <x v="6"/>
    <n v="2"/>
    <n v="1"/>
    <n v="1906.8804198165137"/>
    <n v="476.72010495412843"/>
    <s v="Bulgaria"/>
    <s v="30 May 2026 15:02"/>
    <s v="30 May 2026"/>
    <s v="May"/>
    <n v="0"/>
    <n v="0"/>
    <n v="4"/>
    <n v="0"/>
    <n v="0"/>
    <n v="4"/>
    <n v="0"/>
    <s v="30.05.2025"/>
    <x v="32"/>
    <s v="10.07.2026"/>
    <n v="28"/>
    <x v="0"/>
  </r>
  <r>
    <s v="BOOKING"/>
    <n v="0"/>
    <n v="0"/>
    <n v="3"/>
    <n v="12040"/>
    <s v="5866271250"/>
    <s v="14 Jul 2026"/>
    <s v="14"/>
    <s v="Jul"/>
    <s v="17 Jul 2026"/>
    <s v="17"/>
    <s v="Jul"/>
    <n v="3"/>
    <n v="3"/>
    <n v="0"/>
    <n v="0"/>
    <s v="BOOKING"/>
    <x v="7"/>
    <n v="3"/>
    <n v="2"/>
    <n v="3066.7055532110089"/>
    <n v="1022.2351844036698"/>
    <s v="Bulgaria"/>
    <s v="07 Jun 2026 16:11"/>
    <s v="07 Jun 2026"/>
    <s v="Jun"/>
    <n v="0"/>
    <n v="0"/>
    <n v="3"/>
    <n v="0"/>
    <n v="0"/>
    <n v="3"/>
    <n v="0"/>
    <s v="07.06.2025"/>
    <x v="33"/>
    <s v="14.07.2026"/>
    <n v="29"/>
    <x v="0"/>
  </r>
  <r>
    <s v="BOOKING"/>
    <n v="0"/>
    <n v="0"/>
    <n v="7"/>
    <n v="11499"/>
    <s v="6489843391"/>
    <s v="30 Jul 2026"/>
    <s v="30"/>
    <s v="Jul"/>
    <s v="06 Aug 2026"/>
    <s v="06"/>
    <s v="Aug"/>
    <n v="7"/>
    <n v="-24"/>
    <n v="1"/>
    <n v="5"/>
    <s v="BOOKING"/>
    <x v="0"/>
    <n v="2"/>
    <n v="0"/>
    <n v="3764.3447311926602"/>
    <n v="537.76353302752284"/>
    <s v="Israel"/>
    <s v="16 May 2026 16:48"/>
    <s v="16 May 2026"/>
    <s v="May"/>
    <n v="0"/>
    <n v="0"/>
    <n v="1"/>
    <n v="5"/>
    <n v="0"/>
    <n v="6"/>
    <n v="-1"/>
    <s v="16.05.2025"/>
    <x v="31"/>
    <s v="30.07.2026"/>
    <n v="31"/>
    <x v="0"/>
  </r>
  <r>
    <s v="BOOKING"/>
    <n v="1"/>
    <n v="1"/>
    <n v="0"/>
    <n v="11813"/>
    <s v="6314930822"/>
    <s v="30 May 2026"/>
    <s v="30"/>
    <s v="May"/>
    <s v="01 Jun 2026"/>
    <s v="01"/>
    <s v="Jun"/>
    <n v="2"/>
    <n v="-29"/>
    <n v="1"/>
    <n v="0"/>
    <s v="BOOKING"/>
    <x v="4"/>
    <n v="2"/>
    <n v="2"/>
    <n v="643.11602059999996"/>
    <n v="321.55801029999998"/>
    <s v="Romania"/>
    <s v="27 May 2026 18:30"/>
    <s v="27 May 2026"/>
    <s v="May"/>
    <n v="1"/>
    <n v="0"/>
    <n v="0"/>
    <n v="0"/>
    <n v="0"/>
    <n v="1"/>
    <n v="-1"/>
    <s v="27.05.2025"/>
    <x v="32"/>
    <s v="30.05.2026"/>
    <n v="22"/>
    <x v="0"/>
  </r>
  <r>
    <s v="TO"/>
    <n v="0"/>
    <n v="0"/>
    <n v="6"/>
    <n v="12041"/>
    <s v="0845"/>
    <s v="12 Jul 2026"/>
    <s v="12"/>
    <s v="Jul"/>
    <s v="18 Jul 2026"/>
    <s v="18"/>
    <s v="Jul"/>
    <n v="6"/>
    <n v="6"/>
    <n v="0"/>
    <n v="0"/>
    <s v="АВАТАР ТУР - ООД"/>
    <x v="4"/>
    <n v="2"/>
    <n v="2"/>
    <n v="3418.1649744000001"/>
    <n v="569.69416239999998"/>
    <s v="Romania"/>
    <s v="07 Jun 2026 16:46"/>
    <s v="07 Jun 2026"/>
    <s v="Jun"/>
    <n v="0"/>
    <n v="0"/>
    <n v="6"/>
    <n v="0"/>
    <n v="0"/>
    <n v="6"/>
    <n v="0"/>
    <s v="07.06.2025"/>
    <x v="33"/>
    <s v="12.07.2026"/>
    <n v="29"/>
    <x v="0"/>
  </r>
  <r>
    <s v="BOOKING"/>
    <n v="2"/>
    <n v="0"/>
    <n v="0"/>
    <n v="11815"/>
    <s v="5405267382"/>
    <s v="29 May 2026"/>
    <s v="29"/>
    <s v="May"/>
    <s v="31 May 2026"/>
    <s v="31"/>
    <s v="May"/>
    <n v="2"/>
    <n v="2"/>
    <n v="0"/>
    <n v="0"/>
    <s v="BOOKING"/>
    <x v="6"/>
    <n v="2"/>
    <n v="0"/>
    <n v="494.16000779999996"/>
    <n v="247.08000389999998"/>
    <s v="Romania"/>
    <s v="27 May 2026 19:12"/>
    <s v="27 May 2026"/>
    <s v="May"/>
    <n v="2"/>
    <n v="0"/>
    <n v="0"/>
    <n v="0"/>
    <n v="0"/>
    <n v="2"/>
    <n v="0"/>
    <s v="27.05.2025"/>
    <x v="32"/>
    <s v="29.05.2026"/>
    <n v="22"/>
    <x v="0"/>
  </r>
  <r>
    <s v="TO"/>
    <n v="0"/>
    <n v="0"/>
    <n v="5"/>
    <n v="11912"/>
    <s v="1268571.206249"/>
    <s v="01 Aug 2026"/>
    <s v="01"/>
    <s v="Aug"/>
    <s v="06 Aug 2026"/>
    <s v="06"/>
    <s v="Aug"/>
    <n v="5"/>
    <n v="5"/>
    <n v="0"/>
    <n v="0"/>
    <s v="СЛР-ХОЛИДЕЙ-СЪРВИС ЕООД"/>
    <x v="3"/>
    <n v="2"/>
    <n v="1"/>
    <n v="2278.737533"/>
    <n v="455.74750660000001"/>
    <s v="Romania"/>
    <s v="02 Jun 2026 13:16"/>
    <s v="02 Jun 2026"/>
    <s v="Jun"/>
    <n v="0"/>
    <n v="0"/>
    <n v="0"/>
    <n v="5"/>
    <n v="0"/>
    <n v="5"/>
    <n v="0"/>
    <s v="02.06.2025"/>
    <x v="33"/>
    <s v="01.08.2026"/>
    <n v="31"/>
    <x v="0"/>
  </r>
  <r>
    <s v="BOOKING"/>
    <n v="0"/>
    <n v="2"/>
    <n v="0"/>
    <n v="11818"/>
    <s v="6140540885"/>
    <s v="04 Sep 2026"/>
    <s v="04"/>
    <s v="Sep"/>
    <s v="06 Sep 2026"/>
    <s v="06"/>
    <s v="Sep"/>
    <n v="2"/>
    <n v="2"/>
    <n v="0"/>
    <n v="0"/>
    <s v="BOOKING"/>
    <x v="6"/>
    <n v="2"/>
    <n v="2"/>
    <n v="933.95368348623845"/>
    <n v="466.97684174311922"/>
    <s v="Romania"/>
    <s v="27 May 2026 20:18"/>
    <s v="27 May 2026"/>
    <s v="May"/>
    <n v="0"/>
    <n v="0"/>
    <n v="0"/>
    <n v="0"/>
    <n v="2"/>
    <n v="2"/>
    <n v="0"/>
    <s v="27.05.2025"/>
    <x v="32"/>
    <s v="04.09.2026"/>
    <n v="36"/>
    <x v="0"/>
  </r>
  <r>
    <s v="TO"/>
    <n v="0"/>
    <n v="4"/>
    <n v="1"/>
    <n v="11819"/>
    <s v="1267113.205500"/>
    <s v="24 Aug 2026"/>
    <s v="24"/>
    <s v="Aug"/>
    <s v="29 Aug 2026"/>
    <s v="29"/>
    <s v="Aug"/>
    <n v="5"/>
    <n v="5"/>
    <n v="0"/>
    <n v="0"/>
    <s v="СЛР-ХОЛИДЕЙ-СЪРВИС ЕООД"/>
    <x v="3"/>
    <n v="2"/>
    <n v="2"/>
    <n v="2579.2508124999999"/>
    <n v="515.85016250000001"/>
    <s v="Romania"/>
    <s v="27 May 2026 21:45"/>
    <s v="27 May 2026"/>
    <s v="May"/>
    <n v="0"/>
    <n v="0"/>
    <n v="0"/>
    <n v="5"/>
    <n v="0"/>
    <n v="5"/>
    <n v="0"/>
    <s v="27.05.2025"/>
    <x v="32"/>
    <s v="24.08.2026"/>
    <n v="35"/>
    <x v="0"/>
  </r>
  <r>
    <s v="BOOKING"/>
    <n v="4"/>
    <n v="0"/>
    <n v="0"/>
    <n v="12038"/>
    <s v="5540007520"/>
    <s v="08 Jun 2026"/>
    <s v="08"/>
    <s v="Jun"/>
    <s v="12 Jun 2026"/>
    <s v="12"/>
    <s v="Jun"/>
    <n v="4"/>
    <n v="4"/>
    <n v="0"/>
    <n v="0"/>
    <s v="BOOKING"/>
    <x v="6"/>
    <n v="2"/>
    <n v="2"/>
    <n v="1235.4586943999998"/>
    <n v="308.86467359999995"/>
    <s v="Romania"/>
    <s v="07 Jun 2026 14:32"/>
    <s v="07 Jun 2026"/>
    <s v="Jun"/>
    <n v="0"/>
    <n v="4"/>
    <n v="0"/>
    <n v="0"/>
    <n v="0"/>
    <n v="4"/>
    <n v="0"/>
    <s v="07.06.2025"/>
    <x v="33"/>
    <s v="08.06.2026"/>
    <n v="24"/>
    <x v="0"/>
  </r>
  <r>
    <s v="BOOKING"/>
    <n v="0"/>
    <n v="2"/>
    <n v="0"/>
    <n v="12042"/>
    <s v="5292704244"/>
    <s v="19 Jun 2026"/>
    <s v="19"/>
    <s v="Jun"/>
    <s v="21 Jun 2026"/>
    <s v="21"/>
    <s v="Jun"/>
    <n v="2"/>
    <n v="2"/>
    <n v="0"/>
    <n v="0"/>
    <s v="BOOKING"/>
    <x v="1"/>
    <n v="5"/>
    <n v="1"/>
    <n v="1520.8462306422018"/>
    <n v="760.42311532110091"/>
    <s v="Bulgaria"/>
    <s v="07 Jun 2026 18:36"/>
    <s v="07 Jun 2026"/>
    <s v="Jun"/>
    <n v="0"/>
    <n v="2"/>
    <n v="0"/>
    <n v="0"/>
    <n v="0"/>
    <n v="2"/>
    <n v="0"/>
    <s v="07.06.2025"/>
    <x v="33"/>
    <s v="19.06.2026"/>
    <n v="25"/>
    <x v="0"/>
  </r>
  <r>
    <s v="BOOKING"/>
    <n v="0"/>
    <n v="5"/>
    <n v="0"/>
    <n v="11820"/>
    <s v="5879942884"/>
    <s v="28 Jun 2026"/>
    <s v="28"/>
    <s v="Jun"/>
    <s v="03 Jul 2026"/>
    <s v="03"/>
    <s v="Jul"/>
    <n v="5"/>
    <n v="-25"/>
    <n v="3"/>
    <n v="2"/>
    <s v="BOOKING"/>
    <x v="4"/>
    <n v="2"/>
    <n v="1"/>
    <n v="2331.9235486238526"/>
    <n v="466.38470972477063"/>
    <s v="Romania"/>
    <s v="27 May 2026 22:02"/>
    <s v="27 May 2026"/>
    <s v="May"/>
    <n v="0"/>
    <n v="3"/>
    <n v="2"/>
    <n v="0"/>
    <n v="0"/>
    <n v="5"/>
    <n v="0"/>
    <s v="27.05.2025"/>
    <x v="32"/>
    <s v="28.06.2026"/>
    <n v="27"/>
    <x v="0"/>
  </r>
  <r>
    <s v="BOOKING"/>
    <n v="0"/>
    <n v="5"/>
    <n v="0"/>
    <n v="11913"/>
    <s v="6891041958"/>
    <s v="27 Jun 2026"/>
    <s v="27"/>
    <s v="Jun"/>
    <s v="02 Jul 2026"/>
    <s v="02"/>
    <s v="Jul"/>
    <n v="5"/>
    <n v="-25"/>
    <n v="4"/>
    <n v="1"/>
    <s v="BOOKING"/>
    <x v="3"/>
    <n v="2"/>
    <n v="2"/>
    <n v="2761.4884128440367"/>
    <n v="552.2976825688072"/>
    <s v="Romania"/>
    <s v="02 Jun 2026 13:46"/>
    <s v="02 Jun 2026"/>
    <s v="Jun"/>
    <n v="0"/>
    <n v="4"/>
    <n v="1"/>
    <n v="0"/>
    <n v="0"/>
    <n v="5"/>
    <n v="0"/>
    <s v="02.06.2025"/>
    <x v="33"/>
    <s v="27.06.2026"/>
    <n v="26"/>
    <x v="0"/>
  </r>
  <r>
    <s v="BOOKING"/>
    <n v="0"/>
    <n v="3"/>
    <n v="2"/>
    <n v="11825"/>
    <s v="5663579743"/>
    <s v="23 Aug 2026"/>
    <s v="23"/>
    <s v="Aug"/>
    <s v="28 Aug 2026"/>
    <s v="28"/>
    <s v="Aug"/>
    <n v="5"/>
    <n v="5"/>
    <n v="0"/>
    <n v="0"/>
    <s v="BOOKING"/>
    <x v="4"/>
    <n v="2"/>
    <n v="2"/>
    <n v="2819.660897798165"/>
    <n v="563.92500220183479"/>
    <s v="United Kingdom"/>
    <s v="27 May 2026 23:40"/>
    <s v="27 May 2026"/>
    <s v="May"/>
    <n v="0"/>
    <n v="0"/>
    <n v="0"/>
    <n v="5"/>
    <n v="0"/>
    <n v="5"/>
    <n v="0"/>
    <s v="27.05.2025"/>
    <x v="32"/>
    <s v="23.08.2026"/>
    <n v="35"/>
    <x v="0"/>
  </r>
  <r>
    <s v="TO"/>
    <n v="0"/>
    <n v="5"/>
    <n v="0"/>
    <n v="12044"/>
    <s v="1270418.206963"/>
    <s v="04 Jul 2026"/>
    <s v="04"/>
    <s v="Jul"/>
    <s v="09 Jul 2026"/>
    <s v="09"/>
    <s v="Jul"/>
    <n v="5"/>
    <n v="5"/>
    <n v="0"/>
    <n v="0"/>
    <s v="СЛР-ХОЛИДЕЙ-СЪРВИС ЕООД"/>
    <x v="3"/>
    <n v="2"/>
    <n v="1"/>
    <n v="2063.40065"/>
    <n v="412.68013000000002"/>
    <s v="Romania"/>
    <s v="07 Jun 2026 22:37"/>
    <s v="07 Jun 2026"/>
    <s v="Jun"/>
    <n v="0"/>
    <n v="0"/>
    <n v="5"/>
    <n v="0"/>
    <n v="0"/>
    <n v="5"/>
    <n v="0"/>
    <s v="07.06.2025"/>
    <x v="33"/>
    <s v="04.07.2026"/>
    <n v="27"/>
    <x v="0"/>
  </r>
  <r>
    <s v="BOOKING"/>
    <n v="1"/>
    <n v="0"/>
    <n v="0"/>
    <n v="11927"/>
    <s v="5355365579"/>
    <s v="06 Jun 2026"/>
    <s v="06"/>
    <s v="Jun"/>
    <s v="07 Jun 2026"/>
    <s v="07"/>
    <s v="Jun"/>
    <n v="1"/>
    <n v="1"/>
    <n v="0"/>
    <n v="0"/>
    <s v="BOOKING"/>
    <x v="0"/>
    <n v="2"/>
    <n v="1"/>
    <n v="299.39845640000004"/>
    <n v="299.39845640000004"/>
    <s v="Bulgaria"/>
    <s v="03 Jun 2026 20:54"/>
    <s v="03 Jun 2026"/>
    <s v="Jun"/>
    <n v="0"/>
    <n v="1"/>
    <n v="0"/>
    <n v="0"/>
    <n v="0"/>
    <n v="1"/>
    <n v="0"/>
    <s v="03.06.2025"/>
    <x v="33"/>
    <s v="06.06.2026"/>
    <n v="23"/>
    <x v="0"/>
  </r>
  <r>
    <s v="TO"/>
    <n v="0"/>
    <n v="0"/>
    <n v="6"/>
    <n v="11392"/>
    <s v="1262279.203552"/>
    <s v="20 Jul 2026"/>
    <s v="20"/>
    <s v="Jul"/>
    <s v="26 Jul 2026"/>
    <s v="26"/>
    <s v="Jul"/>
    <n v="6"/>
    <n v="6"/>
    <n v="0"/>
    <n v="0"/>
    <s v="СЛР-ХОЛИДЕЙ-СЪРВИС ЕООД"/>
    <x v="6"/>
    <n v="2"/>
    <n v="2"/>
    <n v="3337.428312"/>
    <n v="556.23805200000004"/>
    <s v="Romania"/>
    <s v="11 May 2026 09:57"/>
    <s v="10 May 2026"/>
    <s v="May"/>
    <n v="0"/>
    <n v="0"/>
    <n v="6"/>
    <n v="0"/>
    <n v="0"/>
    <n v="6"/>
    <n v="0"/>
    <s v="11.05.2025"/>
    <x v="31"/>
    <s v="20.07.2026"/>
    <n v="30"/>
    <x v="0"/>
  </r>
  <r>
    <s v="BOOKING"/>
    <n v="3"/>
    <n v="0"/>
    <n v="0"/>
    <n v="11728"/>
    <s v="5405218252"/>
    <s v="10 Jun 2026"/>
    <s v="10"/>
    <s v="Jun"/>
    <s v="13 Jun 2026"/>
    <s v="13"/>
    <s v="Jun"/>
    <n v="3"/>
    <n v="3"/>
    <n v="0"/>
    <n v="0"/>
    <s v="BOOKING"/>
    <x v="2"/>
    <n v="2"/>
    <n v="0"/>
    <n v="789.17740500000002"/>
    <n v="263.05913500000003"/>
    <s v="Austria"/>
    <s v="27 May 2026 10:04"/>
    <s v="27 May 2026"/>
    <s v="May"/>
    <n v="0"/>
    <n v="3"/>
    <n v="0"/>
    <n v="0"/>
    <n v="0"/>
    <n v="3"/>
    <n v="0"/>
    <s v="27.05.2025"/>
    <x v="32"/>
    <s v="10.06.2026"/>
    <n v="24"/>
    <x v="0"/>
  </r>
  <r>
    <s v="BOOKING"/>
    <n v="3"/>
    <n v="0"/>
    <n v="0"/>
    <n v="11627"/>
    <s v="5742696290"/>
    <s v="10 Jun 2026"/>
    <s v="10"/>
    <s v="Jun"/>
    <s v="13 Jun 2026"/>
    <s v="13"/>
    <s v="Jun"/>
    <n v="3"/>
    <n v="3"/>
    <n v="0"/>
    <n v="0"/>
    <s v="BOOKING"/>
    <x v="4"/>
    <n v="2"/>
    <n v="2"/>
    <n v="964.67403090000005"/>
    <n v="321.55801030000003"/>
    <s v="Romania"/>
    <s v="22 May 2026 20:44"/>
    <s v="22 May 2026"/>
    <s v="May"/>
    <n v="0"/>
    <n v="3"/>
    <n v="0"/>
    <n v="0"/>
    <n v="0"/>
    <n v="3"/>
    <n v="0"/>
    <s v="22.05.2025"/>
    <x v="30"/>
    <s v="10.06.2026"/>
    <n v="24"/>
    <x v="0"/>
  </r>
  <r>
    <s v="BOOKING"/>
    <n v="0"/>
    <n v="4"/>
    <n v="0"/>
    <n v="11395"/>
    <s v="6043608036"/>
    <s v="22 Jun 2026"/>
    <s v="22"/>
    <s v="Jun"/>
    <s v="26 Jun 2026"/>
    <s v="26"/>
    <s v="Jun"/>
    <n v="4"/>
    <n v="4"/>
    <n v="0"/>
    <n v="0"/>
    <s v="BOOKING"/>
    <x v="4"/>
    <n v="2"/>
    <n v="2"/>
    <n v="1882.1903089908255"/>
    <n v="470.54757724770639"/>
    <s v="Romania"/>
    <s v="11 May 2026 10:32"/>
    <s v="11 May 2026"/>
    <s v="May"/>
    <n v="0"/>
    <n v="4"/>
    <n v="0"/>
    <n v="0"/>
    <n v="0"/>
    <n v="4"/>
    <n v="0"/>
    <s v="11.05.2025"/>
    <x v="31"/>
    <s v="22.06.2026"/>
    <n v="26"/>
    <x v="0"/>
  </r>
  <r>
    <s v="BOOKING"/>
    <n v="0"/>
    <n v="0"/>
    <n v="5"/>
    <n v="11503"/>
    <s v="5630982078"/>
    <s v="03 Aug 2026"/>
    <s v="03"/>
    <s v="Aug"/>
    <s v="08 Aug 2026"/>
    <s v="08"/>
    <s v="Aug"/>
    <n v="5"/>
    <n v="5"/>
    <n v="0"/>
    <n v="0"/>
    <s v="BOOKING"/>
    <x v="6"/>
    <n v="2"/>
    <n v="1"/>
    <n v="2383.6005247706421"/>
    <n v="476.72010495412843"/>
    <s v="Romania"/>
    <s v="17 May 2026 11:39"/>
    <s v="17 May 2026"/>
    <s v="May"/>
    <n v="0"/>
    <n v="0"/>
    <n v="0"/>
    <n v="5"/>
    <n v="0"/>
    <n v="5"/>
    <n v="0"/>
    <s v="17.05.2025"/>
    <x v="31"/>
    <s v="03.08.2026"/>
    <n v="32"/>
    <x v="0"/>
  </r>
  <r>
    <s v="BOOKING"/>
    <n v="0"/>
    <n v="3"/>
    <n v="0"/>
    <n v="11504"/>
    <s v="6376878888"/>
    <s v="26 Aug 2026"/>
    <s v="26"/>
    <s v="Aug"/>
    <s v="29 Aug 2026"/>
    <s v="29"/>
    <s v="Aug"/>
    <n v="3"/>
    <n v="3"/>
    <n v="0"/>
    <n v="0"/>
    <s v="BOOKING"/>
    <x v="3"/>
    <n v="2"/>
    <n v="0"/>
    <n v="1325.5144381651376"/>
    <n v="441.83814605504585"/>
    <s v="Germany"/>
    <s v="17 May 2026 14:04"/>
    <s v="17 May 2026"/>
    <s v="May"/>
    <n v="0"/>
    <n v="0"/>
    <n v="0"/>
    <n v="3"/>
    <n v="0"/>
    <n v="3"/>
    <n v="0"/>
    <s v="17.05.2025"/>
    <x v="31"/>
    <s v="26.08.2026"/>
    <n v="35"/>
    <x v="0"/>
  </r>
  <r>
    <s v="TO"/>
    <n v="1"/>
    <n v="1"/>
    <n v="0"/>
    <n v="11614"/>
    <s v="1265390.204790"/>
    <s v="30 May 2026"/>
    <s v="30"/>
    <s v="May"/>
    <s v="01 Jun 2026"/>
    <s v="01"/>
    <s v="Jun"/>
    <n v="2"/>
    <n v="-29"/>
    <n v="1"/>
    <n v="0"/>
    <s v="СЛР-ХОЛИДЕЙ-СЪРВИС ЕООД"/>
    <x v="6"/>
    <n v="1"/>
    <n v="1"/>
    <n v="351.69735059999999"/>
    <n v="175.8486753"/>
    <s v="Romania"/>
    <s v="21 May 2026 19:36"/>
    <s v="21 May 2026"/>
    <s v="May"/>
    <n v="1"/>
    <n v="0"/>
    <n v="0"/>
    <n v="0"/>
    <n v="0"/>
    <n v="1"/>
    <n v="-1"/>
    <s v="21.05.2025"/>
    <x v="30"/>
    <s v="30.05.2026"/>
    <n v="22"/>
    <x v="0"/>
  </r>
  <r>
    <s v="BOOKING"/>
    <n v="2"/>
    <n v="0"/>
    <n v="0"/>
    <n v="11615"/>
    <s v="5928143734"/>
    <s v="28 May 2026"/>
    <s v="28"/>
    <s v="May"/>
    <s v="30 May 2026"/>
    <s v="30"/>
    <s v="May"/>
    <n v="2"/>
    <n v="2"/>
    <n v="0"/>
    <n v="0"/>
    <s v="BOOKING"/>
    <x v="2"/>
    <n v="2"/>
    <n v="0"/>
    <n v="526.11826999999994"/>
    <n v="263.05913499999997"/>
    <s v="Romania"/>
    <s v="21 May 2026 20:34"/>
    <s v="21 May 2026"/>
    <s v="May"/>
    <n v="2"/>
    <n v="0"/>
    <n v="0"/>
    <n v="0"/>
    <n v="0"/>
    <n v="2"/>
    <n v="0"/>
    <s v="21.05.2025"/>
    <x v="30"/>
    <s v="28.05.2026"/>
    <n v="22"/>
    <x v="0"/>
  </r>
  <r>
    <s v="TO"/>
    <n v="0"/>
    <n v="4"/>
    <n v="0"/>
    <n v="11611"/>
    <s v="104733"/>
    <s v="04 Jul 2026"/>
    <s v="04"/>
    <s v="Jul"/>
    <s v="08 Jul 2026"/>
    <s v="08"/>
    <s v="Jul"/>
    <n v="4"/>
    <n v="4"/>
    <n v="0"/>
    <n v="0"/>
    <s v="ДЕСТИНЕЙШЪН ТУРИСТИК СЪРВИСИС - ЕООД"/>
    <x v="6"/>
    <n v="3"/>
    <n v="0"/>
    <n v="2170.4236676"/>
    <n v="542.60591690000001"/>
    <m/>
    <s v="21 May 2026 18:03"/>
    <s v="21 May 2026"/>
    <s v="May"/>
    <n v="0"/>
    <n v="0"/>
    <n v="4"/>
    <n v="0"/>
    <n v="0"/>
    <n v="4"/>
    <n v="0"/>
    <s v="21.05.2025"/>
    <x v="30"/>
    <s v="04.07.2026"/>
    <n v="27"/>
    <x v="0"/>
  </r>
  <r>
    <s v="BOOKING"/>
    <n v="0"/>
    <n v="0"/>
    <n v="5"/>
    <n v="11616"/>
    <s v="5472559929"/>
    <s v="20 Jul 2026"/>
    <s v="20"/>
    <s v="Jul"/>
    <s v="25 Jul 2026"/>
    <s v="25"/>
    <s v="Jul"/>
    <n v="5"/>
    <n v="5"/>
    <n v="0"/>
    <n v="0"/>
    <s v="BOOKING"/>
    <x v="3"/>
    <n v="2"/>
    <n v="0"/>
    <n v="2441.7371229357796"/>
    <n v="488.34742458715596"/>
    <s v="Romania"/>
    <s v="21 May 2026 22:10"/>
    <s v="21 May 2026"/>
    <s v="May"/>
    <n v="0"/>
    <n v="0"/>
    <n v="5"/>
    <n v="0"/>
    <n v="0"/>
    <n v="5"/>
    <n v="0"/>
    <s v="21.05.2025"/>
    <x v="30"/>
    <s v="20.07.2026"/>
    <n v="30"/>
    <x v="0"/>
  </r>
  <r>
    <s v="BOOKING"/>
    <n v="0"/>
    <n v="7"/>
    <n v="0"/>
    <n v="11620"/>
    <s v="5649677802"/>
    <s v="30 Aug 2026"/>
    <s v="30"/>
    <s v="Aug"/>
    <s v="06 Sep 2026"/>
    <s v="06"/>
    <s v="Sep"/>
    <n v="7"/>
    <n v="-24"/>
    <n v="1"/>
    <n v="5"/>
    <s v="BOOKING"/>
    <x v="4"/>
    <n v="2"/>
    <n v="1"/>
    <n v="2712.3952855045873"/>
    <n v="387.4876041284403"/>
    <s v="Romania"/>
    <s v="22 May 2026 02:44"/>
    <s v="21 May 2026"/>
    <s v="May"/>
    <n v="0"/>
    <n v="0"/>
    <n v="0"/>
    <n v="1"/>
    <n v="5"/>
    <n v="6"/>
    <n v="-1"/>
    <s v="22.05.2025"/>
    <x v="30"/>
    <s v="30.08.2026"/>
    <n v="36"/>
    <x v="0"/>
  </r>
  <r>
    <s v="ITAKA"/>
    <n v="3"/>
    <n v="4"/>
    <n v="0"/>
    <n v="11443"/>
    <s v="14018168"/>
    <s v="12 Jun 2026"/>
    <s v="12"/>
    <s v="Jun"/>
    <s v="19 Jun 2026"/>
    <s v="19"/>
    <s v="Jun"/>
    <n v="7"/>
    <n v="7"/>
    <n v="0"/>
    <n v="0"/>
    <s v="NOWA ITAKA SPOLKA Z OGRANICZONA ODPOWIEDZIALNOSCIA"/>
    <x v="3"/>
    <n v="2"/>
    <n v="1"/>
    <n v="1394.1351822999998"/>
    <n v="199.16216889999995"/>
    <s v="Poland"/>
    <s v="11 May 2026 13:56"/>
    <s v="07 May 2026"/>
    <s v="May"/>
    <n v="0"/>
    <n v="7"/>
    <n v="0"/>
    <n v="0"/>
    <n v="0"/>
    <n v="7"/>
    <n v="0"/>
    <s v="11.05.2025"/>
    <x v="31"/>
    <s v="12.06.2026"/>
    <n v="24"/>
    <x v="0"/>
  </r>
  <r>
    <s v="BOOKING"/>
    <n v="0"/>
    <n v="5"/>
    <n v="0"/>
    <n v="11446"/>
    <s v="6473909914"/>
    <s v="25 Aug 2026"/>
    <s v="25"/>
    <s v="Aug"/>
    <s v="30 Aug 2026"/>
    <s v="30"/>
    <s v="Aug"/>
    <n v="5"/>
    <n v="5"/>
    <n v="0"/>
    <n v="0"/>
    <s v="BOOKING"/>
    <x v="6"/>
    <n v="2"/>
    <n v="1"/>
    <n v="2151.0541321100914"/>
    <n v="430.21082642201827"/>
    <s v="Romania"/>
    <s v="11 May 2026 15:00"/>
    <s v="11 May 2026"/>
    <s v="May"/>
    <n v="0"/>
    <n v="0"/>
    <n v="0"/>
    <n v="5"/>
    <n v="0"/>
    <n v="5"/>
    <n v="0"/>
    <s v="11.05.2025"/>
    <x v="31"/>
    <s v="25.08.2026"/>
    <n v="35"/>
    <x v="0"/>
  </r>
  <r>
    <s v="BOOKING"/>
    <n v="0"/>
    <n v="8"/>
    <n v="0"/>
    <n v="11915"/>
    <s v="6407269214"/>
    <s v="18 Jun 2026"/>
    <s v="18"/>
    <s v="Jun"/>
    <s v="26 Jun 2026"/>
    <s v="26"/>
    <s v="Jun"/>
    <n v="8"/>
    <n v="8"/>
    <n v="0"/>
    <n v="0"/>
    <s v="BOOKING"/>
    <x v="3"/>
    <n v="2"/>
    <n v="2"/>
    <n v="3947.7082795412844"/>
    <n v="493.46129201834856"/>
    <s v="Ukraine"/>
    <s v="02 Jun 2026 15:32"/>
    <s v="02 Jun 2026"/>
    <s v="Jun"/>
    <n v="0"/>
    <n v="8"/>
    <n v="0"/>
    <n v="0"/>
    <n v="0"/>
    <n v="8"/>
    <n v="0"/>
    <s v="02.06.2025"/>
    <x v="33"/>
    <s v="18.06.2026"/>
    <n v="25"/>
    <x v="0"/>
  </r>
  <r>
    <s v="BOOKING"/>
    <n v="1"/>
    <n v="1"/>
    <n v="0"/>
    <n v="11506"/>
    <s v="6454715015"/>
    <s v="30 May 2026"/>
    <s v="30"/>
    <s v="May"/>
    <s v="01 Jun 2026"/>
    <s v="01"/>
    <s v="Jun"/>
    <n v="2"/>
    <n v="-29"/>
    <n v="1"/>
    <n v="0"/>
    <s v="BOOKING"/>
    <x v="4"/>
    <n v="2"/>
    <n v="2"/>
    <n v="643.11602059999996"/>
    <n v="321.55801029999998"/>
    <s v="Romania"/>
    <s v="17 May 2026 19:49"/>
    <s v="17 May 2026"/>
    <s v="May"/>
    <n v="1"/>
    <n v="0"/>
    <n v="0"/>
    <n v="0"/>
    <n v="0"/>
    <n v="1"/>
    <n v="-1"/>
    <s v="17.05.2025"/>
    <x v="31"/>
    <s v="30.05.2026"/>
    <n v="22"/>
    <x v="0"/>
  </r>
  <r>
    <s v="TO"/>
    <n v="0"/>
    <n v="4"/>
    <n v="1"/>
    <n v="11508"/>
    <s v="0026"/>
    <s v="07 Jul 2026"/>
    <s v="07"/>
    <s v="Jul"/>
    <s v="12 Jul 2026"/>
    <s v="12"/>
    <s v="Jul"/>
    <n v="5"/>
    <n v="5"/>
    <n v="0"/>
    <n v="0"/>
    <s v="АВАТАР ТУР - ООД"/>
    <x v="4"/>
    <n v="2"/>
    <n v="1"/>
    <n v="2192.6027798"/>
    <n v="438.52055596000002"/>
    <s v="Israel"/>
    <s v="17 May 2026 19:49"/>
    <s v="17 May 2026"/>
    <s v="May"/>
    <n v="0"/>
    <n v="0"/>
    <n v="5"/>
    <n v="0"/>
    <n v="0"/>
    <n v="5"/>
    <n v="0"/>
    <s v="17.05.2025"/>
    <x v="31"/>
    <s v="07.07.2026"/>
    <n v="28"/>
    <x v="0"/>
  </r>
  <r>
    <s v="TO"/>
    <n v="0"/>
    <n v="5"/>
    <n v="0"/>
    <n v="11830"/>
    <s v="2343308"/>
    <s v="04 Jul 2026"/>
    <s v="04"/>
    <s v="Jul"/>
    <s v="09 Jul 2026"/>
    <s v="09"/>
    <s v="Jul"/>
    <n v="5"/>
    <n v="5"/>
    <n v="0"/>
    <n v="0"/>
    <s v="ТУРИСТИЧЕСКА АГЕНЦИЯ СОЛВЕКС - ЕООД"/>
    <x v="3"/>
    <n v="2"/>
    <n v="2"/>
    <n v="2579.2508124999999"/>
    <n v="515.85016250000001"/>
    <s v="Romania"/>
    <s v="28 May 2026 11:28"/>
    <s v="28 May 2026"/>
    <s v="May"/>
    <n v="0"/>
    <n v="0"/>
    <n v="5"/>
    <n v="0"/>
    <n v="0"/>
    <n v="5"/>
    <n v="0"/>
    <s v="28.05.2025"/>
    <x v="32"/>
    <s v="04.07.2026"/>
    <n v="27"/>
    <x v="0"/>
  </r>
  <r>
    <s v="TO"/>
    <n v="2"/>
    <n v="1"/>
    <n v="0"/>
    <n v="11505"/>
    <s v="1263851.204239"/>
    <s v="29 May 2026"/>
    <s v="29"/>
    <s v="May"/>
    <s v="01 Jun 2026"/>
    <s v="01"/>
    <s v="Jun"/>
    <n v="3"/>
    <n v="-28"/>
    <n v="2"/>
    <n v="0"/>
    <s v="СЛР-ХОЛИДЕЙ-СЪРВИС ЕООД"/>
    <x v="3"/>
    <n v="2"/>
    <n v="1"/>
    <n v="785.89161059999992"/>
    <n v="261.96387019999997"/>
    <s v="Romania"/>
    <s v="17 May 2026 17:13"/>
    <s v="17 May 2026"/>
    <s v="May"/>
    <n v="2"/>
    <n v="0"/>
    <n v="0"/>
    <n v="0"/>
    <n v="0"/>
    <n v="2"/>
    <n v="-1"/>
    <s v="17.05.2025"/>
    <x v="31"/>
    <s v="29.05.2026"/>
    <n v="22"/>
    <x v="0"/>
  </r>
  <r>
    <s v="TO"/>
    <n v="0"/>
    <n v="0"/>
    <n v="7"/>
    <n v="11509"/>
    <s v="11540"/>
    <s v="11 Aug 2026"/>
    <s v="11"/>
    <s v="Aug"/>
    <s v="18 Aug 2026"/>
    <s v="18"/>
    <s v="Aug"/>
    <n v="7"/>
    <n v="7"/>
    <n v="0"/>
    <n v="0"/>
    <s v="ТЕДИ - КАМ - ЕООД"/>
    <x v="1"/>
    <n v="2"/>
    <n v="2"/>
    <n v="5652.1140003999999"/>
    <n v="807.4448572"/>
    <s v="Israel"/>
    <s v="18 May 2026 08:15"/>
    <s v="17 May 2026"/>
    <s v="May"/>
    <n v="0"/>
    <n v="0"/>
    <n v="0"/>
    <n v="7"/>
    <n v="0"/>
    <n v="7"/>
    <n v="0"/>
    <s v="18.05.2025"/>
    <x v="30"/>
    <s v="11.08.2026"/>
    <n v="33"/>
    <x v="0"/>
  </r>
  <r>
    <s v="TO"/>
    <n v="0"/>
    <n v="4"/>
    <n v="1"/>
    <n v="11507"/>
    <s v="0026"/>
    <s v="07 Jul 2026"/>
    <s v="07"/>
    <s v="Jul"/>
    <s v="12 Jul 2026"/>
    <s v="12"/>
    <s v="Jul"/>
    <n v="5"/>
    <n v="5"/>
    <n v="0"/>
    <n v="0"/>
    <s v="АВАТАР ТУР - ООД"/>
    <x v="4"/>
    <n v="2"/>
    <n v="0"/>
    <n v="2192.6027798"/>
    <n v="438.52055596000002"/>
    <s v="Israel"/>
    <s v="17 May 2026 19:49"/>
    <s v="17 May 2026"/>
    <s v="May"/>
    <n v="0"/>
    <n v="0"/>
    <n v="5"/>
    <n v="0"/>
    <n v="0"/>
    <n v="5"/>
    <n v="0"/>
    <s v="17.05.2025"/>
    <x v="31"/>
    <s v="07.07.2026"/>
    <n v="28"/>
    <x v="0"/>
  </r>
  <r>
    <s v="BOOKING"/>
    <n v="1"/>
    <n v="1"/>
    <n v="0"/>
    <n v="11447"/>
    <s v="6223089478"/>
    <s v="30 May 2026"/>
    <s v="30"/>
    <s v="May"/>
    <s v="01 Jun 2026"/>
    <s v="01"/>
    <s v="Jun"/>
    <n v="2"/>
    <n v="-29"/>
    <n v="1"/>
    <n v="0"/>
    <s v="BOOKING"/>
    <x v="4"/>
    <n v="2"/>
    <n v="1"/>
    <n v="514.50063980000004"/>
    <n v="257.25031990000002"/>
    <s v="Romania"/>
    <s v="11 May 2026 17:48"/>
    <s v="11 May 2026"/>
    <s v="May"/>
    <n v="1"/>
    <n v="0"/>
    <n v="0"/>
    <n v="0"/>
    <n v="0"/>
    <n v="1"/>
    <n v="-1"/>
    <s v="11.05.2025"/>
    <x v="31"/>
    <s v="30.05.2026"/>
    <n v="22"/>
    <x v="0"/>
  </r>
  <r>
    <s v="TO"/>
    <n v="0"/>
    <n v="0"/>
    <n v="4"/>
    <n v="11510"/>
    <s v="0025"/>
    <s v="18 Aug 2026"/>
    <s v="18"/>
    <s v="Aug"/>
    <s v="22 Aug 2026"/>
    <s v="22"/>
    <s v="Aug"/>
    <n v="4"/>
    <n v="4"/>
    <n v="0"/>
    <n v="0"/>
    <s v="АВАТАР ТУР - ООД"/>
    <x v="0"/>
    <n v="2"/>
    <n v="2"/>
    <n v="2512.0680520000001"/>
    <n v="628.01701300000002"/>
    <s v="Israel"/>
    <s v="18 May 2026 09:46"/>
    <s v="17 May 2026"/>
    <s v="May"/>
    <n v="0"/>
    <n v="0"/>
    <n v="0"/>
    <n v="4"/>
    <n v="0"/>
    <n v="4"/>
    <n v="0"/>
    <s v="18.05.2025"/>
    <x v="30"/>
    <s v="18.08.2026"/>
    <n v="34"/>
    <x v="0"/>
  </r>
  <r>
    <s v="TO"/>
    <n v="2"/>
    <n v="1"/>
    <n v="0"/>
    <n v="11394"/>
    <s v="1262322.203562"/>
    <s v="29 May 2026"/>
    <s v="29"/>
    <s v="May"/>
    <s v="01 Jun 2026"/>
    <s v="01"/>
    <s v="Jun"/>
    <n v="3"/>
    <n v="-28"/>
    <n v="2"/>
    <n v="0"/>
    <s v="СЛР-ХОЛИДЕЙ-СЪРВИС ЕООД"/>
    <x v="4"/>
    <n v="2"/>
    <n v="2"/>
    <n v="982.39385070000003"/>
    <n v="327.46461690000001"/>
    <s v="Romania"/>
    <s v="11 May 2026 10:08"/>
    <s v="10 May 2026"/>
    <s v="May"/>
    <n v="2"/>
    <n v="0"/>
    <n v="0"/>
    <n v="0"/>
    <n v="0"/>
    <n v="2"/>
    <n v="-1"/>
    <s v="11.05.2025"/>
    <x v="31"/>
    <s v="29.05.2026"/>
    <n v="22"/>
    <x v="0"/>
  </r>
  <r>
    <s v="BOOKING"/>
    <n v="2"/>
    <n v="1"/>
    <n v="0"/>
    <n v="11763"/>
    <s v="6058480952"/>
    <s v="29 May 2026"/>
    <s v="29"/>
    <s v="May"/>
    <s v="01 Jun 2026"/>
    <s v="01"/>
    <s v="Jun"/>
    <n v="3"/>
    <n v="-28"/>
    <n v="2"/>
    <n v="0"/>
    <s v="BOOKING"/>
    <x v="6"/>
    <n v="2"/>
    <n v="2"/>
    <n v="926.59402079999995"/>
    <n v="308.8646736"/>
    <s v="Romania"/>
    <s v="27 May 2026 11:26"/>
    <s v="27 May 2026"/>
    <s v="May"/>
    <n v="2"/>
    <n v="0"/>
    <n v="0"/>
    <n v="0"/>
    <n v="0"/>
    <n v="2"/>
    <n v="-1"/>
    <s v="27.05.2025"/>
    <x v="32"/>
    <s v="29.05.2026"/>
    <n v="22"/>
    <x v="0"/>
  </r>
  <r>
    <s v="BOOKING"/>
    <n v="0"/>
    <n v="3"/>
    <n v="0"/>
    <n v="11917"/>
    <s v="5515562658"/>
    <s v="22 Jun 2026"/>
    <s v="22"/>
    <s v="Jun"/>
    <s v="25 Jun 2026"/>
    <s v="25"/>
    <s v="Jun"/>
    <n v="3"/>
    <n v="3"/>
    <n v="0"/>
    <n v="0"/>
    <s v="BOOKING"/>
    <x v="6"/>
    <n v="2"/>
    <n v="2"/>
    <n v="1297.1997616513761"/>
    <n v="432.39992055045866"/>
    <m/>
    <s v="02 Jun 2026 17:06"/>
    <s v="02 Jun 2026"/>
    <s v="Jun"/>
    <n v="0"/>
    <n v="3"/>
    <n v="0"/>
    <n v="0"/>
    <n v="0"/>
    <n v="3"/>
    <n v="0"/>
    <s v="02.06.2025"/>
    <x v="33"/>
    <s v="22.06.2026"/>
    <n v="26"/>
    <x v="0"/>
  </r>
  <r>
    <s v="BOOKING"/>
    <n v="0"/>
    <n v="3"/>
    <n v="0"/>
    <n v="11916"/>
    <s v="5515562658"/>
    <s v="22 Jun 2026"/>
    <s v="22"/>
    <s v="Jun"/>
    <s v="25 Jun 2026"/>
    <s v="25"/>
    <s v="Jun"/>
    <n v="3"/>
    <n v="3"/>
    <n v="0"/>
    <n v="0"/>
    <s v="BOOKING"/>
    <x v="6"/>
    <n v="2"/>
    <n v="2"/>
    <n v="1297.1997616513761"/>
    <n v="432.39992055045866"/>
    <s v="Romania"/>
    <s v="02 Jun 2026 17:06"/>
    <s v="02 Jun 2026"/>
    <s v="Jun"/>
    <n v="0"/>
    <n v="3"/>
    <n v="0"/>
    <n v="0"/>
    <n v="0"/>
    <n v="3"/>
    <n v="0"/>
    <s v="02.06.2025"/>
    <x v="33"/>
    <s v="22.06.2026"/>
    <n v="26"/>
    <x v="0"/>
  </r>
  <r>
    <s v="BOOKING"/>
    <n v="2"/>
    <n v="1"/>
    <n v="0"/>
    <n v="11559"/>
    <s v="6626256465"/>
    <s v="29 May 2026"/>
    <s v="29"/>
    <s v="May"/>
    <s v="01 Jun 2026"/>
    <s v="01"/>
    <s v="Jun"/>
    <n v="3"/>
    <n v="-28"/>
    <n v="2"/>
    <n v="0"/>
    <s v="BOOKING"/>
    <x v="4"/>
    <n v="2"/>
    <n v="2"/>
    <n v="964.67403090000005"/>
    <n v="321.55801030000003"/>
    <s v="Romania"/>
    <s v="18 May 2026 15:52"/>
    <s v="18 May 2026"/>
    <s v="May"/>
    <n v="2"/>
    <n v="0"/>
    <n v="0"/>
    <n v="0"/>
    <n v="0"/>
    <n v="2"/>
    <n v="-1"/>
    <s v="18.05.2025"/>
    <x v="30"/>
    <s v="29.05.2026"/>
    <n v="22"/>
    <x v="0"/>
  </r>
  <r>
    <s v="TO"/>
    <n v="0"/>
    <n v="6"/>
    <n v="0"/>
    <n v="11448"/>
    <s v="NT326057"/>
    <s v="05 Jul 2026"/>
    <s v="05"/>
    <s v="Jul"/>
    <s v="11 Jul 2026"/>
    <s v="11"/>
    <s v="Jul"/>
    <n v="6"/>
    <n v="6"/>
    <n v="0"/>
    <n v="0"/>
    <s v="НОВОТОН - ЕООД"/>
    <x v="5"/>
    <n v="2"/>
    <n v="2"/>
    <n v="2379.3845447999997"/>
    <n v="396.56409079999997"/>
    <s v="Romania"/>
    <s v="12 May 2026 09:22"/>
    <s v="12 May 2026"/>
    <s v="May"/>
    <n v="0"/>
    <n v="0"/>
    <n v="6"/>
    <n v="0"/>
    <n v="0"/>
    <n v="6"/>
    <n v="0"/>
    <s v="12.05.2025"/>
    <x v="31"/>
    <s v="05.07.2026"/>
    <n v="28"/>
    <x v="0"/>
  </r>
  <r>
    <s v="TO"/>
    <n v="1"/>
    <n v="0"/>
    <n v="0"/>
    <n v="11684"/>
    <s v="#20260526135210"/>
    <s v="04 Jun 2026"/>
    <s v="04"/>
    <s v="Jun"/>
    <s v="05 Jun 2026"/>
    <s v="05"/>
    <s v="Jun"/>
    <n v="1"/>
    <n v="1"/>
    <n v="0"/>
    <n v="0"/>
    <s v="Фондация Карин Дом"/>
    <x v="3"/>
    <n v="1"/>
    <n v="0"/>
    <n v="158.26576360000001"/>
    <n v="158.26576360000001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INDIVIDUAL"/>
    <n v="3"/>
    <n v="0"/>
    <n v="0"/>
    <n v="11450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0"/>
    <n v="0"/>
    <s v="Bulgaria"/>
    <s v="12 May 2026 12:40"/>
    <s v="12 May 2026"/>
    <s v="May"/>
    <n v="3"/>
    <n v="0"/>
    <n v="0"/>
    <n v="0"/>
    <n v="0"/>
    <n v="3"/>
    <n v="0"/>
    <s v="12.05.2025"/>
    <x v="31"/>
    <s v="14.05.2026"/>
    <n v="20"/>
    <x v="0"/>
  </r>
  <r>
    <s v="TO"/>
    <n v="1"/>
    <n v="0"/>
    <n v="0"/>
    <n v="11701"/>
    <s v="#20260526135210"/>
    <s v="04 Jun 2026"/>
    <s v="04"/>
    <s v="Jun"/>
    <s v="05 Jun 2026"/>
    <s v="05"/>
    <s v="Jun"/>
    <n v="1"/>
    <n v="1"/>
    <n v="0"/>
    <n v="0"/>
    <s v="Фондация Карин Дом"/>
    <x v="6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"/>
    <n v="0"/>
    <n v="0"/>
    <n v="5"/>
    <n v="11622"/>
    <s v="64263"/>
    <s v="27 Jul 2026"/>
    <s v="27"/>
    <s v="Jul"/>
    <s v="01 Aug 2026"/>
    <s v="01"/>
    <s v="Aug"/>
    <n v="5"/>
    <n v="-26"/>
    <n v="4"/>
    <n v="0"/>
    <s v="КЛУБ МАГЕЛАН - ООД"/>
    <x v="3"/>
    <n v="2"/>
    <n v="1"/>
    <n v="2278.737533"/>
    <n v="455.74750660000001"/>
    <s v="Romania"/>
    <s v="22 May 2026 17:08"/>
    <s v="22 May 2026"/>
    <s v="May"/>
    <n v="0"/>
    <n v="0"/>
    <n v="4"/>
    <n v="0"/>
    <n v="0"/>
    <n v="4"/>
    <n v="-1"/>
    <s v="22.05.2025"/>
    <x v="30"/>
    <s v="27.07.2026"/>
    <n v="31"/>
    <x v="0"/>
  </r>
  <r>
    <s v="BOOKING"/>
    <n v="0"/>
    <n v="0"/>
    <n v="3"/>
    <n v="11457"/>
    <s v="6349194447"/>
    <s v="21 Aug 2026"/>
    <s v="21"/>
    <s v="Aug"/>
    <s v="24 Aug 2026"/>
    <s v="24"/>
    <s v="Aug"/>
    <n v="3"/>
    <n v="3"/>
    <n v="0"/>
    <n v="0"/>
    <s v="BOOKING"/>
    <x v="0"/>
    <n v="2"/>
    <n v="2"/>
    <n v="2016.6401639449541"/>
    <n v="672.21338798165129"/>
    <s v="Romania"/>
    <s v="12 May 2026 12:46"/>
    <s v="12 May 2026"/>
    <s v="May"/>
    <n v="0"/>
    <n v="0"/>
    <n v="0"/>
    <n v="3"/>
    <n v="0"/>
    <n v="3"/>
    <n v="0"/>
    <s v="12.05.2025"/>
    <x v="31"/>
    <s v="21.08.2026"/>
    <n v="34"/>
    <x v="0"/>
  </r>
  <r>
    <s v="INDIVIDUAL"/>
    <n v="3"/>
    <n v="0"/>
    <n v="0"/>
    <n v="11454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0"/>
    <n v="0"/>
    <s v="Bulgaria"/>
    <s v="12 May 2026 12:44"/>
    <s v="12 May 2026"/>
    <s v="May"/>
    <n v="3"/>
    <n v="0"/>
    <n v="0"/>
    <n v="0"/>
    <n v="0"/>
    <n v="3"/>
    <n v="0"/>
    <s v="12.05.2025"/>
    <x v="31"/>
    <s v="14.05.2026"/>
    <n v="20"/>
    <x v="0"/>
  </r>
  <r>
    <s v="INDIVIDUAL"/>
    <n v="3"/>
    <n v="0"/>
    <n v="0"/>
    <n v="11456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0"/>
    <n v="0"/>
    <s v="Bulgaria"/>
    <s v="12 May 2026 12:46"/>
    <s v="12 May 2026"/>
    <s v="May"/>
    <n v="3"/>
    <n v="0"/>
    <n v="0"/>
    <n v="0"/>
    <n v="0"/>
    <n v="3"/>
    <n v="0"/>
    <s v="12.05.2025"/>
    <x v="31"/>
    <s v="14.05.2026"/>
    <n v="20"/>
    <x v="0"/>
  </r>
  <r>
    <s v="TO"/>
    <n v="0"/>
    <n v="0"/>
    <n v="5"/>
    <n v="11458"/>
    <s v="NT326106"/>
    <s v="08 Aug 2026"/>
    <s v="08"/>
    <s v="Aug"/>
    <s v="13 Aug 2026"/>
    <s v="13"/>
    <s v="Aug"/>
    <n v="5"/>
    <n v="5"/>
    <n v="0"/>
    <n v="0"/>
    <s v="НОВОТОН - ЕООД"/>
    <x v="0"/>
    <n v="2"/>
    <n v="2"/>
    <n v="2041.1041879999998"/>
    <n v="408.22083759999998"/>
    <s v="Romania"/>
    <s v="12 May 2026 13:24"/>
    <s v="12 May 2026"/>
    <s v="May"/>
    <n v="0"/>
    <n v="0"/>
    <n v="0"/>
    <n v="5"/>
    <n v="0"/>
    <n v="5"/>
    <n v="0"/>
    <s v="12.05.2025"/>
    <x v="31"/>
    <s v="08.08.2026"/>
    <n v="32"/>
    <x v="0"/>
  </r>
  <r>
    <s v="BOOKING"/>
    <n v="0"/>
    <n v="0"/>
    <n v="9"/>
    <n v="11626"/>
    <s v="6751558451"/>
    <s v="16 Aug 2026"/>
    <s v="16"/>
    <s v="Aug"/>
    <s v="25 Aug 2026"/>
    <s v="25"/>
    <s v="Aug"/>
    <n v="9"/>
    <n v="9"/>
    <n v="0"/>
    <n v="0"/>
    <s v="BOOKING"/>
    <x v="0"/>
    <n v="2"/>
    <n v="2"/>
    <n v="6476.9912242201826"/>
    <n v="719.6736664220183"/>
    <m/>
    <s v="22 May 2026 19:59"/>
    <s v="22 May 2026"/>
    <s v="May"/>
    <n v="0"/>
    <n v="0"/>
    <n v="0"/>
    <n v="9"/>
    <n v="0"/>
    <n v="9"/>
    <n v="0"/>
    <s v="22.05.2025"/>
    <x v="30"/>
    <s v="16.08.2026"/>
    <n v="34"/>
    <x v="0"/>
  </r>
  <r>
    <s v="TO"/>
    <n v="1"/>
    <n v="0"/>
    <n v="0"/>
    <n v="11704"/>
    <s v="#20260526135210"/>
    <s v="04 Jun 2026"/>
    <s v="04"/>
    <s v="Jun"/>
    <s v="05 Jun 2026"/>
    <s v="05"/>
    <s v="Jun"/>
    <n v="1"/>
    <n v="1"/>
    <n v="0"/>
    <n v="0"/>
    <s v="Фондация Карин Дом"/>
    <x v="6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POLA SKIES"/>
    <n v="0"/>
    <n v="0"/>
    <n v="4"/>
    <n v="11459"/>
    <s v="544253"/>
    <s v="23 Jul 2026"/>
    <s v="23"/>
    <s v="Jul"/>
    <s v="27 Jul 2026"/>
    <s v="27"/>
    <s v="Jul"/>
    <n v="4"/>
    <n v="4"/>
    <n v="0"/>
    <n v="0"/>
    <s v="TOPOLA SKIES"/>
    <x v="3"/>
    <n v="2"/>
    <n v="2"/>
    <n v="2599.5672209174309"/>
    <n v="649.89180522935771"/>
    <m/>
    <s v="12 May 2026 13:43"/>
    <s v="12 May 2026"/>
    <s v="May"/>
    <n v="0"/>
    <n v="0"/>
    <n v="4"/>
    <n v="0"/>
    <n v="0"/>
    <n v="4"/>
    <n v="0"/>
    <s v="12.05.2025"/>
    <x v="31"/>
    <s v="23.07.2026"/>
    <n v="30"/>
    <x v="0"/>
  </r>
  <r>
    <s v="TOPOLA SKIES"/>
    <n v="0"/>
    <n v="0"/>
    <n v="5"/>
    <n v="11460"/>
    <s v="544376"/>
    <s v="27 Jul 2026"/>
    <s v="27"/>
    <s v="Jul"/>
    <s v="01 Aug 2026"/>
    <s v="01"/>
    <s v="Aug"/>
    <n v="5"/>
    <n v="-26"/>
    <n v="4"/>
    <n v="0"/>
    <s v="TOPOLA SKIES"/>
    <x v="0"/>
    <n v="2"/>
    <n v="2"/>
    <n v="3579.7072018348622"/>
    <n v="715.94144036697242"/>
    <m/>
    <s v="12 May 2026 15:33"/>
    <s v="12 May 2026"/>
    <s v="May"/>
    <n v="0"/>
    <n v="0"/>
    <n v="4"/>
    <n v="0"/>
    <n v="0"/>
    <n v="4"/>
    <n v="-1"/>
    <s v="12.05.2025"/>
    <x v="31"/>
    <s v="27.07.2026"/>
    <n v="31"/>
    <x v="0"/>
  </r>
  <r>
    <s v="TO"/>
    <n v="1"/>
    <n v="0"/>
    <n v="0"/>
    <n v="11690"/>
    <s v="#20260526135210"/>
    <s v="04 Jun 2026"/>
    <s v="04"/>
    <s v="Jun"/>
    <s v="05 Jun 2026"/>
    <s v="05"/>
    <s v="Jun"/>
    <n v="1"/>
    <n v="1"/>
    <n v="0"/>
    <n v="0"/>
    <s v="Фондация Карин Дом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"/>
    <n v="0"/>
    <n v="0"/>
    <n v="6"/>
    <n v="11841"/>
    <s v="2343442"/>
    <s v="14 Jul 2026"/>
    <s v="14"/>
    <s v="Jul"/>
    <s v="20 Jul 2026"/>
    <s v="20"/>
    <s v="Jul"/>
    <n v="6"/>
    <n v="6"/>
    <n v="0"/>
    <n v="0"/>
    <s v="ТУРИСТИЧЕСКА АГЕНЦИЯ СОЛВЕКС - ЕООД"/>
    <x v="3"/>
    <n v="2"/>
    <n v="0"/>
    <n v="2734.4850395999997"/>
    <n v="455.74750659999995"/>
    <s v="Romania"/>
    <s v="28 May 2026 17:20"/>
    <s v="28 May 2026"/>
    <s v="May"/>
    <n v="0"/>
    <n v="0"/>
    <n v="6"/>
    <n v="0"/>
    <n v="0"/>
    <n v="6"/>
    <n v="0"/>
    <s v="28.05.2025"/>
    <x v="32"/>
    <s v="14.07.2026"/>
    <n v="29"/>
    <x v="0"/>
  </r>
  <r>
    <s v="BOOKING"/>
    <n v="2"/>
    <n v="0"/>
    <n v="0"/>
    <n v="11628"/>
    <s v="5897722161"/>
    <s v="23 May 2026"/>
    <s v="23"/>
    <s v="May"/>
    <s v="25 May 2026"/>
    <s v="25"/>
    <s v="May"/>
    <n v="2"/>
    <n v="2"/>
    <n v="0"/>
    <n v="0"/>
    <s v="BOOKING"/>
    <x v="7"/>
    <n v="2"/>
    <n v="2"/>
    <n v="950.53337999999997"/>
    <n v="475.26668999999998"/>
    <s v="Belarus"/>
    <s v="22 May 2026 21:26"/>
    <s v="22 May 2026"/>
    <s v="May"/>
    <n v="2"/>
    <n v="0"/>
    <n v="0"/>
    <n v="0"/>
    <n v="0"/>
    <n v="2"/>
    <n v="0"/>
    <s v="22.05.2025"/>
    <x v="30"/>
    <s v="23.05.2026"/>
    <n v="21"/>
    <x v="0"/>
  </r>
  <r>
    <s v="INDIVIDUAL"/>
    <n v="0"/>
    <n v="0"/>
    <n v="6"/>
    <n v="11461"/>
    <s v="12052026"/>
    <s v="09 Aug 2026"/>
    <s v="09"/>
    <s v="Aug"/>
    <s v="15 Aug 2026"/>
    <s v="15"/>
    <s v="Aug"/>
    <n v="6"/>
    <n v="6"/>
    <n v="0"/>
    <n v="0"/>
    <s v="INDIVIDUAL"/>
    <x v="5"/>
    <n v="2"/>
    <n v="1"/>
    <n v="2607.5340880733943"/>
    <n v="434.58901467889899"/>
    <m/>
    <s v="12 May 2026 15:51"/>
    <s v="12 May 2026"/>
    <s v="May"/>
    <n v="0"/>
    <n v="0"/>
    <n v="0"/>
    <n v="6"/>
    <n v="0"/>
    <n v="6"/>
    <n v="0"/>
    <s v="12.05.2025"/>
    <x v="31"/>
    <s v="09.08.2026"/>
    <n v="33"/>
    <x v="0"/>
  </r>
  <r>
    <s v="INDIVIDUAL"/>
    <n v="3"/>
    <n v="0"/>
    <n v="0"/>
    <n v="11451"/>
    <s v="14052026"/>
    <s v="14 May 2026"/>
    <s v="14"/>
    <s v="May"/>
    <s v="17 May 2026"/>
    <s v="17"/>
    <s v="May"/>
    <n v="3"/>
    <n v="3"/>
    <n v="0"/>
    <n v="0"/>
    <s v="INDIVIDUAL"/>
    <x v="3"/>
    <n v="1"/>
    <n v="0"/>
    <n v="0"/>
    <n v="0"/>
    <s v="Bulgaria"/>
    <s v="12 May 2026 12:41"/>
    <s v="12 May 2026"/>
    <s v="May"/>
    <n v="3"/>
    <n v="0"/>
    <n v="0"/>
    <n v="0"/>
    <n v="0"/>
    <n v="3"/>
    <n v="0"/>
    <s v="12.05.2025"/>
    <x v="31"/>
    <s v="14.05.2026"/>
    <n v="20"/>
    <x v="0"/>
  </r>
  <r>
    <s v="INDIVIDUAL"/>
    <n v="1"/>
    <n v="0"/>
    <n v="0"/>
    <n v="11452"/>
    <s v="14052026"/>
    <s v="15 May 2026"/>
    <s v="15"/>
    <s v="May"/>
    <s v="16 May 2026"/>
    <s v="16"/>
    <s v="May"/>
    <n v="1"/>
    <n v="1"/>
    <n v="0"/>
    <n v="0"/>
    <s v="INDIVIDUAL"/>
    <x v="6"/>
    <n v="1"/>
    <n v="0"/>
    <n v="0"/>
    <n v="0"/>
    <s v="Bulgaria"/>
    <s v="12 May 2026 12:42"/>
    <s v="12 May 2026"/>
    <s v="May"/>
    <n v="1"/>
    <n v="0"/>
    <n v="0"/>
    <n v="0"/>
    <n v="0"/>
    <n v="1"/>
    <n v="0"/>
    <s v="12.05.2025"/>
    <x v="31"/>
    <s v="15.05.2026"/>
    <n v="20"/>
    <x v="0"/>
  </r>
  <r>
    <s v="INDIVIDUAL"/>
    <n v="2"/>
    <n v="0"/>
    <n v="0"/>
    <n v="11449"/>
    <s v="14052026"/>
    <s v="14 May 2026"/>
    <s v="14"/>
    <s v="May"/>
    <s v="16 May 2026"/>
    <s v="16"/>
    <s v="May"/>
    <n v="2"/>
    <n v="2"/>
    <n v="0"/>
    <n v="0"/>
    <s v="INDIVIDUAL"/>
    <x v="3"/>
    <n v="1"/>
    <n v="0"/>
    <n v="0"/>
    <n v="0"/>
    <s v="Bulgaria"/>
    <s v="12 May 2026 12:39"/>
    <s v="12 May 2026"/>
    <s v="May"/>
    <n v="2"/>
    <n v="0"/>
    <n v="0"/>
    <n v="0"/>
    <n v="0"/>
    <n v="2"/>
    <n v="0"/>
    <s v="12.05.2025"/>
    <x v="31"/>
    <s v="14.05.2026"/>
    <n v="20"/>
    <x v="0"/>
  </r>
  <r>
    <s v="TO"/>
    <n v="0"/>
    <n v="5"/>
    <n v="0"/>
    <n v="11554"/>
    <s v="1264117.204376"/>
    <s v="01 Sep 2026"/>
    <s v="01"/>
    <s v="Sep"/>
    <s v="06 Sep 2026"/>
    <s v="06"/>
    <s v="Sep"/>
    <n v="5"/>
    <n v="5"/>
    <n v="0"/>
    <n v="0"/>
    <s v="СЛР-ХОЛИДЕЙ-СЪРВИС ЕООД"/>
    <x v="1"/>
    <n v="3"/>
    <n v="2"/>
    <n v="3229.8576619999999"/>
    <n v="645.9715324"/>
    <s v="Romania"/>
    <s v="18 May 2026 14:31"/>
    <s v="18 May 2026"/>
    <s v="May"/>
    <n v="0"/>
    <n v="0"/>
    <n v="0"/>
    <n v="0"/>
    <n v="5"/>
    <n v="5"/>
    <n v="0"/>
    <s v="18.05.2025"/>
    <x v="30"/>
    <s v="01.09.2026"/>
    <n v="36"/>
    <x v="0"/>
  </r>
  <r>
    <s v="BOOKING"/>
    <n v="3"/>
    <n v="0"/>
    <n v="0"/>
    <n v="11462"/>
    <s v="5147910232"/>
    <s v="04 Jun 2026"/>
    <s v="04"/>
    <s v="Jun"/>
    <s v="07 Jun 2026"/>
    <s v="07"/>
    <s v="Jun"/>
    <n v="3"/>
    <n v="3"/>
    <n v="0"/>
    <n v="0"/>
    <s v="BOOKING"/>
    <x v="4"/>
    <n v="2"/>
    <n v="0"/>
    <n v="771.75095969999995"/>
    <n v="257.25031989999997"/>
    <s v="Bulgaria"/>
    <s v="12 May 2026 15:56"/>
    <s v="12 May 2026"/>
    <s v="May"/>
    <n v="0"/>
    <n v="3"/>
    <n v="0"/>
    <n v="0"/>
    <n v="0"/>
    <n v="3"/>
    <n v="0"/>
    <s v="12.05.2025"/>
    <x v="31"/>
    <s v="04.06.2026"/>
    <n v="23"/>
    <x v="0"/>
  </r>
  <r>
    <s v="BOOKING"/>
    <n v="1"/>
    <n v="1"/>
    <n v="0"/>
    <n v="11844"/>
    <s v="6264857977"/>
    <s v="30 May 2026"/>
    <s v="30"/>
    <s v="May"/>
    <s v="01 Jun 2026"/>
    <s v="01"/>
    <s v="Jun"/>
    <n v="2"/>
    <n v="-29"/>
    <n v="1"/>
    <n v="0"/>
    <s v="BOOKING"/>
    <x v="3"/>
    <n v="2"/>
    <n v="2"/>
    <n v="714.6211654"/>
    <n v="357.3105827"/>
    <s v="Romania"/>
    <s v="28 May 2026 19:18"/>
    <s v="28 May 2026"/>
    <s v="May"/>
    <n v="1"/>
    <n v="0"/>
    <n v="0"/>
    <n v="0"/>
    <n v="0"/>
    <n v="1"/>
    <n v="-1"/>
    <s v="28.05.2025"/>
    <x v="32"/>
    <s v="30.05.2026"/>
    <n v="22"/>
    <x v="0"/>
  </r>
  <r>
    <s v="BOOKING"/>
    <n v="0"/>
    <n v="0"/>
    <n v="6"/>
    <n v="11845"/>
    <s v="5943002001"/>
    <s v="10 Aug 2026"/>
    <s v="10"/>
    <s v="Aug"/>
    <s v="16 Aug 2026"/>
    <s v="16"/>
    <s v="Aug"/>
    <n v="6"/>
    <n v="6"/>
    <n v="0"/>
    <n v="0"/>
    <s v="BOOKING"/>
    <x v="4"/>
    <n v="2"/>
    <n v="2"/>
    <n v="3662.6056844036693"/>
    <n v="610.43428073394489"/>
    <s v="Romania"/>
    <s v="28 May 2026 20:06"/>
    <s v="28 May 2026"/>
    <s v="May"/>
    <n v="0"/>
    <n v="0"/>
    <n v="0"/>
    <n v="6"/>
    <n v="0"/>
    <n v="6"/>
    <n v="0"/>
    <s v="28.05.2025"/>
    <x v="32"/>
    <s v="10.08.2026"/>
    <n v="33"/>
    <x v="0"/>
  </r>
  <r>
    <s v="BOOKING"/>
    <n v="0"/>
    <n v="4"/>
    <n v="0"/>
    <n v="11463"/>
    <s v="6726715837"/>
    <s v="30 Jun 2026"/>
    <s v="30"/>
    <s v="Jun"/>
    <s v="04 Jul 2026"/>
    <s v="04"/>
    <s v="Jul"/>
    <n v="4"/>
    <n v="-26"/>
    <n v="1"/>
    <n v="3"/>
    <s v="BOOKING"/>
    <x v="6"/>
    <n v="2"/>
    <n v="1"/>
    <n v="1720.8433056880731"/>
    <n v="430.21082642201827"/>
    <s v="Romania"/>
    <s v="12 May 2026 16:54"/>
    <s v="12 May 2026"/>
    <s v="May"/>
    <n v="0"/>
    <n v="1"/>
    <n v="3"/>
    <n v="0"/>
    <n v="0"/>
    <n v="4"/>
    <n v="0"/>
    <s v="12.05.2025"/>
    <x v="31"/>
    <s v="30.06.2026"/>
    <n v="27"/>
    <x v="0"/>
  </r>
  <r>
    <s v="BOOKING"/>
    <n v="0"/>
    <n v="4"/>
    <n v="0"/>
    <n v="11464"/>
    <s v="6726715837"/>
    <s v="30 Jun 2026"/>
    <s v="30"/>
    <s v="Jun"/>
    <s v="04 Jul 2026"/>
    <s v="04"/>
    <s v="Jul"/>
    <n v="4"/>
    <n v="-26"/>
    <n v="1"/>
    <n v="3"/>
    <s v="BOOKING"/>
    <x v="6"/>
    <n v="2"/>
    <n v="1"/>
    <n v="1720.8433056880731"/>
    <n v="430.21082642201827"/>
    <m/>
    <s v="12 May 2026 16:54"/>
    <s v="12 May 2026"/>
    <s v="May"/>
    <n v="0"/>
    <n v="1"/>
    <n v="3"/>
    <n v="0"/>
    <n v="0"/>
    <n v="4"/>
    <n v="0"/>
    <s v="12.05.2025"/>
    <x v="31"/>
    <s v="30.06.2026"/>
    <n v="27"/>
    <x v="0"/>
  </r>
  <r>
    <s v="BOOKING"/>
    <n v="0"/>
    <n v="5"/>
    <n v="0"/>
    <n v="11846"/>
    <s v="5951833189"/>
    <s v="31 Aug 2026"/>
    <s v="31"/>
    <s v="Aug"/>
    <s v="05 Sep 2026"/>
    <s v="05"/>
    <s v="Sep"/>
    <n v="5"/>
    <n v="-26"/>
    <n v="0"/>
    <n v="4"/>
    <s v="BOOKING"/>
    <x v="3"/>
    <n v="2"/>
    <n v="0"/>
    <n v="1773.1662440366972"/>
    <n v="354.63324880733938"/>
    <s v="Romania"/>
    <s v="28 May 2026 22:00"/>
    <s v="28 May 2026"/>
    <s v="May"/>
    <n v="0"/>
    <n v="0"/>
    <n v="0"/>
    <n v="0"/>
    <n v="4"/>
    <n v="4"/>
    <n v="-1"/>
    <s v="28.05.2025"/>
    <x v="32"/>
    <s v="31.08.2026"/>
    <n v="36"/>
    <x v="0"/>
  </r>
  <r>
    <s v="INDIVIDUAL"/>
    <n v="1"/>
    <n v="1"/>
    <n v="0"/>
    <n v="11630"/>
    <m/>
    <s v="30 May 2026"/>
    <s v="30"/>
    <s v="May"/>
    <s v="01 Jun 2026"/>
    <s v="01"/>
    <s v="Jun"/>
    <n v="2"/>
    <n v="-29"/>
    <n v="1"/>
    <n v="0"/>
    <s v="INDIVIDUAL"/>
    <x v="5"/>
    <n v="3"/>
    <n v="1"/>
    <n v="764.38860550458708"/>
    <n v="382.19430275229354"/>
    <s v="Romania"/>
    <s v="23 May 2026 10:40"/>
    <m/>
    <s v="May"/>
    <n v="1"/>
    <n v="0"/>
    <n v="0"/>
    <n v="0"/>
    <n v="0"/>
    <n v="1"/>
    <n v="-1"/>
    <s v="23.05.2025"/>
    <x v="30"/>
    <s v="30.05.2026"/>
    <n v="22"/>
    <x v="0"/>
  </r>
  <r>
    <s v="BOOKING"/>
    <n v="0"/>
    <n v="4"/>
    <n v="0"/>
    <n v="11918"/>
    <s v="5337466367"/>
    <s v="29 Jun 2026"/>
    <s v="29"/>
    <s v="Jun"/>
    <s v="03 Jul 2026"/>
    <s v="03"/>
    <s v="Jul"/>
    <n v="4"/>
    <n v="-26"/>
    <n v="2"/>
    <n v="2"/>
    <s v="BOOKING"/>
    <x v="4"/>
    <n v="2"/>
    <n v="1"/>
    <n v="1767.3525842201834"/>
    <n v="441.83814605504585"/>
    <m/>
    <s v="02 Jun 2026 22:44"/>
    <s v="02 Jun 2026"/>
    <s v="Jun"/>
    <n v="0"/>
    <n v="2"/>
    <n v="2"/>
    <n v="0"/>
    <n v="0"/>
    <n v="4"/>
    <n v="0"/>
    <s v="02.06.2025"/>
    <x v="33"/>
    <s v="29.06.2026"/>
    <n v="27"/>
    <x v="0"/>
  </r>
  <r>
    <s v="TO"/>
    <n v="2"/>
    <n v="1"/>
    <n v="0"/>
    <n v="11555"/>
    <s v="64087"/>
    <s v="29 May 2026"/>
    <s v="29"/>
    <s v="May"/>
    <s v="01 Jun 2026"/>
    <s v="01"/>
    <s v="Jun"/>
    <n v="3"/>
    <n v="-28"/>
    <n v="2"/>
    <n v="0"/>
    <s v="КЛУБ МАГЕЛАН - ООД"/>
    <x v="4"/>
    <n v="3"/>
    <n v="0"/>
    <n v="1060.9595418000001"/>
    <n v="353.65318060000004"/>
    <s v="Romania"/>
    <s v="18 May 2026 15:03"/>
    <s v="18 May 2026"/>
    <s v="May"/>
    <n v="2"/>
    <n v="0"/>
    <n v="0"/>
    <n v="0"/>
    <n v="0"/>
    <n v="2"/>
    <n v="-1"/>
    <s v="18.05.2025"/>
    <x v="30"/>
    <s v="29.05.2026"/>
    <n v="22"/>
    <x v="0"/>
  </r>
  <r>
    <s v="BOOKING"/>
    <n v="0"/>
    <n v="0"/>
    <n v="3"/>
    <n v="11849"/>
    <s v="6847569000"/>
    <s v="04 Aug 2026"/>
    <s v="04"/>
    <s v="Aug"/>
    <s v="07 Aug 2026"/>
    <s v="07"/>
    <s v="Aug"/>
    <n v="3"/>
    <n v="3"/>
    <n v="0"/>
    <n v="0"/>
    <s v="BOOKING"/>
    <x v="6"/>
    <n v="2"/>
    <n v="1"/>
    <n v="1430.1603148623851"/>
    <n v="476.72010495412843"/>
    <s v="Romania"/>
    <s v="29 May 2026 08:34"/>
    <s v="29 May 2026"/>
    <s v="May"/>
    <n v="0"/>
    <n v="0"/>
    <n v="0"/>
    <n v="3"/>
    <n v="0"/>
    <n v="3"/>
    <n v="0"/>
    <s v="29.05.2025"/>
    <x v="32"/>
    <s v="04.08.2026"/>
    <n v="32"/>
    <x v="0"/>
  </r>
  <r>
    <s v="BOOKING"/>
    <n v="0"/>
    <n v="0"/>
    <n v="3"/>
    <n v="11850"/>
    <s v="6847569000"/>
    <s v="04 Aug 2026"/>
    <s v="04"/>
    <s v="Aug"/>
    <s v="07 Aug 2026"/>
    <s v="07"/>
    <s v="Aug"/>
    <n v="3"/>
    <n v="3"/>
    <n v="0"/>
    <n v="0"/>
    <s v="BOOKING"/>
    <x v="6"/>
    <n v="2"/>
    <n v="1"/>
    <n v="1430.1603148623851"/>
    <n v="476.72010495412843"/>
    <m/>
    <s v="29 May 2026 08:34"/>
    <s v="29 May 2026"/>
    <s v="May"/>
    <n v="0"/>
    <n v="0"/>
    <n v="0"/>
    <n v="3"/>
    <n v="0"/>
    <n v="3"/>
    <n v="0"/>
    <s v="29.05.2025"/>
    <x v="32"/>
    <s v="04.08.2026"/>
    <n v="32"/>
    <x v="0"/>
  </r>
  <r>
    <s v="BOOKING"/>
    <n v="0"/>
    <n v="0"/>
    <n v="3"/>
    <n v="11851"/>
    <s v="6847569000"/>
    <s v="04 Aug 2026"/>
    <s v="04"/>
    <s v="Aug"/>
    <s v="07 Aug 2026"/>
    <s v="07"/>
    <s v="Aug"/>
    <n v="3"/>
    <n v="3"/>
    <n v="0"/>
    <n v="0"/>
    <s v="BOOKING"/>
    <x v="6"/>
    <n v="3"/>
    <n v="0"/>
    <n v="1930.727191100917"/>
    <n v="643.57573036697249"/>
    <m/>
    <s v="29 May 2026 08:34"/>
    <s v="29 May 2026"/>
    <s v="May"/>
    <n v="0"/>
    <n v="0"/>
    <n v="0"/>
    <n v="3"/>
    <n v="0"/>
    <n v="3"/>
    <n v="0"/>
    <s v="29.05.2025"/>
    <x v="32"/>
    <s v="04.08.2026"/>
    <n v="32"/>
    <x v="0"/>
  </r>
  <r>
    <s v="BOOKING"/>
    <n v="0"/>
    <n v="0"/>
    <n v="7"/>
    <n v="11919"/>
    <s v="5752481087"/>
    <s v="07 Aug 2026"/>
    <s v="07"/>
    <s v="Aug"/>
    <s v="14 Aug 2026"/>
    <s v="14"/>
    <s v="Aug"/>
    <n v="7"/>
    <n v="7"/>
    <n v="0"/>
    <n v="0"/>
    <s v="BOOKING"/>
    <x v="4"/>
    <n v="2"/>
    <n v="2"/>
    <n v="4614.9334038532106"/>
    <n v="659.27620055045873"/>
    <s v="Poland"/>
    <s v="03 Jun 2026 01:28"/>
    <s v="02 Jun 2026"/>
    <s v="Jun"/>
    <n v="0"/>
    <n v="0"/>
    <n v="0"/>
    <n v="7"/>
    <n v="0"/>
    <n v="7"/>
    <n v="0"/>
    <s v="03.06.2025"/>
    <x v="33"/>
    <s v="07.08.2026"/>
    <n v="32"/>
    <x v="0"/>
  </r>
  <r>
    <s v="BOOKING"/>
    <n v="0"/>
    <n v="0"/>
    <n v="3"/>
    <n v="11632"/>
    <s v="6663172098"/>
    <s v="13 Aug 2026"/>
    <s v="13"/>
    <s v="Aug"/>
    <s v="16 Aug 2026"/>
    <s v="16"/>
    <s v="Aug"/>
    <n v="3"/>
    <n v="3"/>
    <n v="0"/>
    <n v="0"/>
    <s v="BOOKING"/>
    <x v="4"/>
    <n v="2"/>
    <n v="1"/>
    <n v="1465.0422737614679"/>
    <n v="488.34742458715596"/>
    <s v="Romania"/>
    <s v="23 May 2026 11:30"/>
    <s v="23 May 2026"/>
    <s v="May"/>
    <n v="0"/>
    <n v="0"/>
    <n v="0"/>
    <n v="3"/>
    <n v="0"/>
    <n v="3"/>
    <n v="0"/>
    <s v="23.05.2025"/>
    <x v="30"/>
    <s v="13.08.2026"/>
    <n v="33"/>
    <x v="0"/>
  </r>
  <r>
    <s v="BOOKING"/>
    <n v="3"/>
    <n v="0"/>
    <n v="0"/>
    <n v="11556"/>
    <s v="6716093072"/>
    <s v="12 Jun 2026"/>
    <s v="12"/>
    <s v="Jun"/>
    <s v="15 Jun 2026"/>
    <s v="15"/>
    <s v="Jun"/>
    <n v="3"/>
    <n v="3"/>
    <n v="0"/>
    <n v="0"/>
    <s v="BOOKING"/>
    <x v="5"/>
    <n v="2"/>
    <n v="1"/>
    <n v="928.73215568807336"/>
    <n v="309.57738522935773"/>
    <s v="Romania"/>
    <s v="18 May 2026 15:44"/>
    <s v="18 May 2026"/>
    <s v="May"/>
    <n v="0"/>
    <n v="3"/>
    <n v="0"/>
    <n v="0"/>
    <n v="0"/>
    <n v="3"/>
    <n v="0"/>
    <s v="18.05.2025"/>
    <x v="30"/>
    <s v="12.06.2026"/>
    <n v="24"/>
    <x v="0"/>
  </r>
  <r>
    <s v="INDIVIDUAL"/>
    <n v="0"/>
    <n v="5"/>
    <n v="0"/>
    <n v="11920"/>
    <s v="03062026"/>
    <s v="20 Jun 2026"/>
    <s v="20"/>
    <s v="Jun"/>
    <s v="25 Jun 2026"/>
    <s v="25"/>
    <s v="Jun"/>
    <n v="5"/>
    <n v="5"/>
    <n v="0"/>
    <n v="0"/>
    <s v="INDIVIDUAL"/>
    <x v="1"/>
    <n v="3"/>
    <n v="2"/>
    <n v="4263.350532110092"/>
    <n v="852.67010642201831"/>
    <s v="Romania"/>
    <s v="03 Jun 2026 08:38"/>
    <s v="03 Jun 2026"/>
    <s v="Jun"/>
    <n v="0"/>
    <n v="5"/>
    <n v="0"/>
    <n v="0"/>
    <n v="0"/>
    <n v="5"/>
    <n v="0"/>
    <s v="03.06.2025"/>
    <x v="33"/>
    <s v="20.06.2026"/>
    <n v="25"/>
    <x v="0"/>
  </r>
  <r>
    <s v="BOOKING"/>
    <n v="0"/>
    <n v="0"/>
    <n v="3"/>
    <n v="11634"/>
    <s v="6250830706"/>
    <s v="27 Jul 2026"/>
    <s v="27"/>
    <s v="Jul"/>
    <s v="30 Jul 2026"/>
    <s v="30"/>
    <s v="Jul"/>
    <n v="3"/>
    <n v="3"/>
    <n v="0"/>
    <n v="0"/>
    <s v="BOOKING"/>
    <x v="3"/>
    <n v="2"/>
    <n v="2"/>
    <n v="1977.8286016513759"/>
    <n v="659.27620055045873"/>
    <s v="Romania"/>
    <s v="23 May 2026 15:04"/>
    <s v="23 May 2026"/>
    <s v="May"/>
    <n v="0"/>
    <n v="0"/>
    <n v="3"/>
    <n v="0"/>
    <n v="0"/>
    <n v="3"/>
    <n v="0"/>
    <s v="23.05.2025"/>
    <x v="30"/>
    <s v="27.07.2026"/>
    <n v="31"/>
    <x v="0"/>
  </r>
  <r>
    <s v="BOOKING"/>
    <n v="0"/>
    <n v="5"/>
    <n v="0"/>
    <n v="11636"/>
    <s v="6663196911"/>
    <s v="31 Aug 2026"/>
    <s v="31"/>
    <s v="Aug"/>
    <s v="05 Sep 2026"/>
    <s v="05"/>
    <s v="Sep"/>
    <n v="5"/>
    <n v="-26"/>
    <n v="0"/>
    <n v="4"/>
    <s v="BOOKING"/>
    <x v="3"/>
    <n v="2"/>
    <n v="0"/>
    <n v="1773.1662440366972"/>
    <n v="354.63324880733938"/>
    <m/>
    <s v="23 May 2026 15:32"/>
    <s v="23 May 2026"/>
    <s v="May"/>
    <n v="0"/>
    <n v="0"/>
    <n v="0"/>
    <n v="0"/>
    <n v="4"/>
    <n v="4"/>
    <n v="-1"/>
    <s v="23.05.2025"/>
    <x v="30"/>
    <s v="31.08.2026"/>
    <n v="36"/>
    <x v="0"/>
  </r>
  <r>
    <s v="BOOKING"/>
    <n v="0"/>
    <n v="3"/>
    <n v="0"/>
    <n v="11921"/>
    <s v="6531188279"/>
    <s v="04 Sep 2026"/>
    <s v="04"/>
    <s v="Sep"/>
    <s v="07 Sep 2026"/>
    <s v="07"/>
    <s v="Sep"/>
    <n v="3"/>
    <n v="3"/>
    <n v="0"/>
    <n v="0"/>
    <s v="BOOKING"/>
    <x v="5"/>
    <n v="2"/>
    <n v="1"/>
    <n v="1361.3653403669725"/>
    <n v="453.78844678899077"/>
    <s v="Bulgaria"/>
    <s v="03 Jun 2026 09:41"/>
    <s v="03 Jun 2026"/>
    <s v="Jun"/>
    <n v="0"/>
    <n v="0"/>
    <n v="0"/>
    <n v="0"/>
    <n v="3"/>
    <n v="3"/>
    <n v="0"/>
    <s v="03.06.2025"/>
    <x v="33"/>
    <s v="04.09.2026"/>
    <n v="36"/>
    <x v="0"/>
  </r>
  <r>
    <s v="BOOKING"/>
    <n v="2"/>
    <n v="1"/>
    <n v="0"/>
    <n v="11465"/>
    <s v="5425336789"/>
    <s v="29 May 2026"/>
    <s v="29"/>
    <s v="May"/>
    <s v="01 Jun 2026"/>
    <s v="01"/>
    <s v="Jun"/>
    <n v="3"/>
    <n v="-28"/>
    <n v="2"/>
    <n v="0"/>
    <s v="BOOKING"/>
    <x v="2"/>
    <n v="2"/>
    <n v="1"/>
    <n v="789.17740500000002"/>
    <n v="263.05913500000003"/>
    <s v="Romania"/>
    <s v="12 May 2026 22:52"/>
    <s v="12 May 2026"/>
    <s v="May"/>
    <n v="2"/>
    <n v="0"/>
    <n v="0"/>
    <n v="0"/>
    <n v="0"/>
    <n v="2"/>
    <n v="-1"/>
    <s v="12.05.2025"/>
    <x v="31"/>
    <s v="29.05.2026"/>
    <n v="22"/>
    <x v="0"/>
  </r>
  <r>
    <s v="BOOKING"/>
    <n v="2"/>
    <n v="1"/>
    <n v="0"/>
    <n v="11558"/>
    <s v="5052950055"/>
    <s v="29 May 2026"/>
    <s v="29"/>
    <s v="May"/>
    <s v="01 Jun 2026"/>
    <s v="01"/>
    <s v="Jun"/>
    <n v="3"/>
    <n v="-28"/>
    <n v="2"/>
    <n v="0"/>
    <s v="BOOKING"/>
    <x v="6"/>
    <n v="2"/>
    <n v="2"/>
    <n v="1000.7004195"/>
    <n v="333.56680649999998"/>
    <s v="Romania"/>
    <s v="18 May 2026 15:50"/>
    <s v="18 May 2026"/>
    <s v="May"/>
    <n v="2"/>
    <n v="0"/>
    <n v="0"/>
    <n v="0"/>
    <n v="0"/>
    <n v="2"/>
    <n v="-1"/>
    <s v="18.05.2025"/>
    <x v="30"/>
    <s v="29.05.2026"/>
    <n v="22"/>
    <x v="0"/>
  </r>
  <r>
    <s v="BOOKING"/>
    <n v="2"/>
    <n v="1"/>
    <n v="0"/>
    <n v="11466"/>
    <s v="5054456377"/>
    <s v="29 May 2026"/>
    <s v="29"/>
    <s v="May"/>
    <s v="01 Jun 2026"/>
    <s v="01"/>
    <s v="Jun"/>
    <n v="3"/>
    <n v="-28"/>
    <n v="2"/>
    <n v="0"/>
    <s v="BOOKING"/>
    <x v="2"/>
    <n v="2"/>
    <n v="1"/>
    <n v="789.17740500000002"/>
    <n v="263.05913500000003"/>
    <s v="Romania"/>
    <s v="12 May 2026 22:54"/>
    <s v="12 May 2026"/>
    <s v="May"/>
    <n v="2"/>
    <n v="0"/>
    <n v="0"/>
    <n v="0"/>
    <n v="0"/>
    <n v="2"/>
    <n v="-1"/>
    <s v="12.05.2025"/>
    <x v="31"/>
    <s v="29.05.2026"/>
    <n v="22"/>
    <x v="0"/>
  </r>
  <r>
    <s v="TO"/>
    <n v="0"/>
    <n v="0"/>
    <n v="4"/>
    <n v="11570"/>
    <s v="1264074.204510"/>
    <s v="23 Jul 2026"/>
    <s v="23"/>
    <s v="Jul"/>
    <s v="27 Jul 2026"/>
    <s v="27"/>
    <s v="Jul"/>
    <n v="4"/>
    <n v="4"/>
    <n v="0"/>
    <n v="0"/>
    <s v="СЛР-ХОЛИДЕЙ-СЪРВИС ЕООД"/>
    <x v="3"/>
    <n v="3"/>
    <n v="0"/>
    <n v="2461.0600055999998"/>
    <n v="615.26500139999996"/>
    <s v="Romania"/>
    <s v="19 May 2026 15:58"/>
    <s v="18 May 2026"/>
    <s v="May"/>
    <n v="0"/>
    <n v="0"/>
    <n v="4"/>
    <n v="0"/>
    <n v="0"/>
    <n v="4"/>
    <n v="0"/>
    <s v="19.05.2025"/>
    <x v="30"/>
    <s v="23.07.2026"/>
    <n v="30"/>
    <x v="0"/>
  </r>
  <r>
    <s v="INDIVIDUAL"/>
    <n v="0"/>
    <n v="6"/>
    <n v="0"/>
    <n v="11467"/>
    <s v="13052026"/>
    <s v="07 Sep 2026"/>
    <s v="07"/>
    <s v="Sep"/>
    <s v="13 Sep 2026"/>
    <s v="13"/>
    <s v="Sep"/>
    <n v="6"/>
    <n v="6"/>
    <n v="0"/>
    <n v="0"/>
    <s v="INDIVIDUAL"/>
    <x v="4"/>
    <n v="2"/>
    <n v="1"/>
    <n v="1736.9205871559632"/>
    <n v="289.4807833944954"/>
    <m/>
    <s v="13 May 2026 10:29"/>
    <s v="13 May 2026"/>
    <s v="May"/>
    <n v="0"/>
    <n v="0"/>
    <n v="0"/>
    <n v="0"/>
    <n v="6"/>
    <n v="6"/>
    <n v="0"/>
    <s v="13.05.2025"/>
    <x v="31"/>
    <s v="07.09.2026"/>
    <n v="37"/>
    <x v="0"/>
  </r>
  <r>
    <s v="BOOKING"/>
    <n v="2"/>
    <n v="0"/>
    <n v="0"/>
    <n v="11624"/>
    <s v="6894523037"/>
    <s v="27 May 2026"/>
    <s v="27"/>
    <s v="May"/>
    <s v="29 May 2026"/>
    <s v="29"/>
    <s v="May"/>
    <n v="2"/>
    <n v="2"/>
    <n v="0"/>
    <n v="0"/>
    <s v="BOOKING"/>
    <x v="6"/>
    <n v="2"/>
    <n v="0"/>
    <n v="494.16000779999996"/>
    <n v="247.08000389999998"/>
    <s v="Bulgaria"/>
    <s v="22 May 2026 19:00"/>
    <s v="22 May 2026"/>
    <s v="May"/>
    <n v="2"/>
    <n v="0"/>
    <n v="0"/>
    <n v="0"/>
    <n v="0"/>
    <n v="2"/>
    <n v="0"/>
    <s v="22.05.2025"/>
    <x v="30"/>
    <s v="27.05.2026"/>
    <n v="22"/>
    <x v="0"/>
  </r>
  <r>
    <s v="BOOKING"/>
    <n v="1"/>
    <n v="1"/>
    <n v="0"/>
    <n v="11725"/>
    <s v="5405276114"/>
    <s v="30 May 2026"/>
    <s v="30"/>
    <s v="May"/>
    <s v="01 Jun 2026"/>
    <s v="01"/>
    <s v="Jun"/>
    <n v="2"/>
    <n v="-29"/>
    <n v="1"/>
    <n v="0"/>
    <s v="BOOKING"/>
    <x v="0"/>
    <n v="2"/>
    <n v="2"/>
    <n v="748.53525760000002"/>
    <n v="374.26762880000001"/>
    <s v="Romania"/>
    <s v="27 May 2026 09:04"/>
    <s v="27 May 2026"/>
    <s v="May"/>
    <n v="1"/>
    <n v="0"/>
    <n v="0"/>
    <n v="0"/>
    <n v="0"/>
    <n v="1"/>
    <n v="-1"/>
    <s v="27.05.2025"/>
    <x v="32"/>
    <s v="30.05.2026"/>
    <n v="22"/>
    <x v="0"/>
  </r>
  <r>
    <s v="BOOKING"/>
    <n v="1"/>
    <n v="1"/>
    <n v="0"/>
    <n v="11724"/>
    <s v="5062702125"/>
    <s v="30 May 2026"/>
    <s v="30"/>
    <s v="May"/>
    <s v="01 Jun 2026"/>
    <s v="01"/>
    <s v="Jun"/>
    <n v="2"/>
    <n v="-29"/>
    <n v="1"/>
    <n v="0"/>
    <s v="BOOKING"/>
    <x v="4"/>
    <n v="3"/>
    <n v="1"/>
    <n v="694.59346619999997"/>
    <n v="347.29673309999998"/>
    <s v="Romania"/>
    <s v="27 May 2026 09:02"/>
    <s v="27 May 2026"/>
    <s v="May"/>
    <n v="1"/>
    <n v="0"/>
    <n v="0"/>
    <n v="0"/>
    <n v="0"/>
    <n v="1"/>
    <n v="-1"/>
    <s v="27.05.2025"/>
    <x v="32"/>
    <s v="30.05.2026"/>
    <n v="22"/>
    <x v="0"/>
  </r>
  <r>
    <s v="BOOKING"/>
    <n v="1"/>
    <n v="1"/>
    <n v="0"/>
    <n v="11840"/>
    <s v="5091985553"/>
    <s v="30 May 2026"/>
    <s v="30"/>
    <s v="May"/>
    <s v="01 Jun 2026"/>
    <s v="01"/>
    <s v="Jun"/>
    <n v="2"/>
    <n v="-29"/>
    <n v="1"/>
    <n v="0"/>
    <s v="BOOKING"/>
    <x v="0"/>
    <n v="2"/>
    <n v="1"/>
    <n v="665.33424939999998"/>
    <n v="332.66712469999999"/>
    <s v="Romania"/>
    <s v="28 May 2026 17:00"/>
    <s v="28 May 2026"/>
    <s v="May"/>
    <n v="1"/>
    <n v="0"/>
    <n v="0"/>
    <n v="0"/>
    <n v="0"/>
    <n v="1"/>
    <n v="-1"/>
    <s v="28.05.2025"/>
    <x v="32"/>
    <s v="30.05.2026"/>
    <n v="22"/>
    <x v="0"/>
  </r>
  <r>
    <s v="BOOKING"/>
    <n v="1"/>
    <n v="1"/>
    <n v="0"/>
    <n v="11619"/>
    <s v="5378750471"/>
    <s v="30 May 2026"/>
    <s v="30"/>
    <s v="May"/>
    <s v="01 Jun 2026"/>
    <s v="01"/>
    <s v="Jun"/>
    <n v="2"/>
    <n v="-29"/>
    <n v="1"/>
    <n v="0"/>
    <s v="BOOKING"/>
    <x v="4"/>
    <n v="2"/>
    <n v="1"/>
    <n v="514.50063980000004"/>
    <n v="257.25031990000002"/>
    <s v="Romania"/>
    <s v="22 May 2026 00:42"/>
    <s v="21 May 2026"/>
    <s v="May"/>
    <n v="1"/>
    <n v="0"/>
    <n v="0"/>
    <n v="0"/>
    <n v="0"/>
    <n v="1"/>
    <n v="-1"/>
    <s v="22.05.2025"/>
    <x v="30"/>
    <s v="30.05.2026"/>
    <n v="22"/>
    <x v="0"/>
  </r>
  <r>
    <s v="TO"/>
    <n v="3"/>
    <n v="0"/>
    <n v="0"/>
    <n v="11854"/>
    <s v="1267544.205764"/>
    <s v="05 Jun 2026"/>
    <s v="05"/>
    <s v="Jun"/>
    <s v="08 Jun 2026"/>
    <s v="08"/>
    <s v="Jun"/>
    <n v="3"/>
    <n v="3"/>
    <n v="0"/>
    <n v="0"/>
    <s v="СЛР-ХОЛИДЕЙ-СЪРВИС ЕООД"/>
    <x v="6"/>
    <n v="1"/>
    <n v="1"/>
    <n v="527.54602590000002"/>
    <n v="175.8486753"/>
    <s v="Romania"/>
    <s v="29 May 2026 11:39"/>
    <s v="29 May 2026"/>
    <s v="May"/>
    <n v="0"/>
    <n v="3"/>
    <n v="0"/>
    <n v="0"/>
    <n v="0"/>
    <n v="3"/>
    <n v="0"/>
    <s v="29.05.2025"/>
    <x v="32"/>
    <s v="05.06.2026"/>
    <n v="23"/>
    <x v="0"/>
  </r>
  <r>
    <s v="BOOKING"/>
    <n v="1"/>
    <n v="1"/>
    <n v="0"/>
    <n v="11839"/>
    <s v="6847593694"/>
    <s v="30 May 2026"/>
    <s v="30"/>
    <s v="May"/>
    <s v="01 Jun 2026"/>
    <s v="01"/>
    <s v="Jun"/>
    <n v="2"/>
    <n v="-29"/>
    <n v="1"/>
    <n v="0"/>
    <s v="BOOKING"/>
    <x v="4"/>
    <n v="2"/>
    <n v="1"/>
    <n v="571.68910900000003"/>
    <n v="285.84455450000002"/>
    <s v="Romania"/>
    <s v="28 May 2026 16:52"/>
    <s v="28 May 2026"/>
    <s v="May"/>
    <n v="1"/>
    <n v="0"/>
    <n v="0"/>
    <n v="0"/>
    <n v="0"/>
    <n v="1"/>
    <n v="-1"/>
    <s v="28.05.2025"/>
    <x v="32"/>
    <s v="30.05.2026"/>
    <n v="22"/>
    <x v="0"/>
  </r>
  <r>
    <s v="BOOKING"/>
    <n v="1"/>
    <n v="1"/>
    <n v="0"/>
    <n v="11856"/>
    <s v="5714074359"/>
    <s v="30 May 2026"/>
    <s v="30"/>
    <s v="May"/>
    <s v="01 Jun 2026"/>
    <s v="01"/>
    <s v="Jun"/>
    <n v="2"/>
    <n v="-29"/>
    <n v="1"/>
    <n v="0"/>
    <s v="BOOKING"/>
    <x v="6"/>
    <n v="2"/>
    <n v="1"/>
    <n v="494.16000779999996"/>
    <n v="247.08000389999998"/>
    <s v="Romania"/>
    <s v="29 May 2026 11:46"/>
    <s v="29 May 2026"/>
    <s v="May"/>
    <n v="1"/>
    <n v="0"/>
    <n v="0"/>
    <n v="0"/>
    <n v="0"/>
    <n v="1"/>
    <n v="-1"/>
    <s v="29.05.2025"/>
    <x v="32"/>
    <s v="30.05.2026"/>
    <n v="22"/>
    <x v="0"/>
  </r>
  <r>
    <s v="TOPOLA SKIES"/>
    <n v="1"/>
    <n v="0"/>
    <n v="0"/>
    <n v="11497"/>
    <s v="548263"/>
    <s v="30 May 2026"/>
    <s v="30"/>
    <s v="May"/>
    <s v="31 May 2026"/>
    <s v="31"/>
    <s v="May"/>
    <n v="1"/>
    <n v="1"/>
    <n v="0"/>
    <n v="0"/>
    <s v="TOPOLA SKIES"/>
    <x v="0"/>
    <n v="3"/>
    <m/>
    <n v="452.98099403669715"/>
    <n v="452.98099403669715"/>
    <s v="Bulgaria"/>
    <s v="16 May 2026 13:53"/>
    <s v="16 May 2026"/>
    <s v="May"/>
    <n v="1"/>
    <n v="0"/>
    <n v="0"/>
    <n v="0"/>
    <n v="0"/>
    <n v="1"/>
    <n v="0"/>
    <s v="16.05.2025"/>
    <x v="31"/>
    <s v="30.05.2026"/>
    <n v="22"/>
    <x v="0"/>
  </r>
  <r>
    <s v="BOOKING"/>
    <n v="1"/>
    <n v="1"/>
    <n v="0"/>
    <n v="11809"/>
    <s v="6207035839"/>
    <s v="30 May 2026"/>
    <s v="30"/>
    <s v="May"/>
    <s v="01 Jun 2026"/>
    <s v="01"/>
    <s v="Jun"/>
    <n v="2"/>
    <n v="-29"/>
    <n v="1"/>
    <n v="0"/>
    <s v="BOOKING"/>
    <x v="6"/>
    <n v="2"/>
    <n v="0"/>
    <n v="549.07971420000001"/>
    <n v="274.53985710000001"/>
    <s v="Romania"/>
    <s v="27 May 2026 13:22"/>
    <s v="27 May 2026"/>
    <s v="May"/>
    <n v="1"/>
    <n v="0"/>
    <n v="0"/>
    <n v="0"/>
    <n v="0"/>
    <n v="1"/>
    <n v="-1"/>
    <s v="27.05.2025"/>
    <x v="32"/>
    <s v="30.05.2026"/>
    <n v="22"/>
    <x v="0"/>
  </r>
  <r>
    <s v="BOOKING"/>
    <n v="1"/>
    <n v="1"/>
    <n v="0"/>
    <n v="11808"/>
    <s v="6207035839"/>
    <s v="30 May 2026"/>
    <s v="30"/>
    <s v="May"/>
    <s v="01 Jun 2026"/>
    <s v="01"/>
    <s v="Jun"/>
    <n v="2"/>
    <n v="-29"/>
    <n v="1"/>
    <n v="0"/>
    <s v="BOOKING"/>
    <x v="6"/>
    <n v="2"/>
    <n v="0"/>
    <n v="549.07971420000001"/>
    <n v="274.53985710000001"/>
    <s v="Romania"/>
    <s v="27 May 2026 13:22"/>
    <s v="27 May 2026"/>
    <s v="May"/>
    <n v="1"/>
    <n v="0"/>
    <n v="0"/>
    <n v="0"/>
    <n v="0"/>
    <n v="1"/>
    <n v="-1"/>
    <s v="27.05.2025"/>
    <x v="32"/>
    <s v="30.05.2026"/>
    <n v="22"/>
    <x v="0"/>
  </r>
  <r>
    <s v="BOOKING"/>
    <n v="1"/>
    <n v="1"/>
    <n v="0"/>
    <n v="11718"/>
    <s v="6140582335"/>
    <s v="30 May 2026"/>
    <s v="30"/>
    <s v="May"/>
    <s v="01 Jun 2026"/>
    <s v="01"/>
    <s v="Jun"/>
    <n v="2"/>
    <n v="-29"/>
    <n v="1"/>
    <n v="0"/>
    <s v="BOOKING"/>
    <x v="6"/>
    <n v="2"/>
    <n v="0"/>
    <n v="494.16000779999996"/>
    <n v="247.08000389999998"/>
    <s v="Romania"/>
    <s v="26 May 2026 19:59"/>
    <s v="26 May 2026"/>
    <s v="May"/>
    <n v="1"/>
    <n v="0"/>
    <n v="0"/>
    <n v="0"/>
    <n v="0"/>
    <n v="1"/>
    <n v="-1"/>
    <s v="26.05.2025"/>
    <x v="32"/>
    <s v="30.05.2026"/>
    <n v="22"/>
    <x v="0"/>
  </r>
  <r>
    <s v="BOOKING"/>
    <n v="1"/>
    <n v="1"/>
    <n v="0"/>
    <n v="11719"/>
    <s v="6140582335"/>
    <s v="30 May 2026"/>
    <s v="30"/>
    <s v="May"/>
    <s v="01 Jun 2026"/>
    <s v="01"/>
    <s v="Jun"/>
    <n v="2"/>
    <n v="-29"/>
    <n v="1"/>
    <n v="0"/>
    <s v="BOOKING"/>
    <x v="6"/>
    <n v="2"/>
    <n v="0"/>
    <n v="494.16000779999996"/>
    <n v="247.08000389999998"/>
    <s v="Romania"/>
    <s v="26 May 2026 19:59"/>
    <s v="26 May 2026"/>
    <s v="May"/>
    <n v="1"/>
    <n v="0"/>
    <n v="0"/>
    <n v="0"/>
    <n v="0"/>
    <n v="1"/>
    <n v="-1"/>
    <s v="26.05.2025"/>
    <x v="32"/>
    <s v="30.05.2026"/>
    <n v="22"/>
    <x v="0"/>
  </r>
  <r>
    <s v="BOOKING"/>
    <n v="1"/>
    <n v="1"/>
    <n v="0"/>
    <n v="11835"/>
    <s v="5763508763"/>
    <s v="30 May 2026"/>
    <s v="30"/>
    <s v="May"/>
    <s v="01 Jun 2026"/>
    <s v="01"/>
    <s v="Jun"/>
    <n v="2"/>
    <n v="-29"/>
    <n v="1"/>
    <n v="0"/>
    <s v="BOOKING"/>
    <x v="7"/>
    <n v="3"/>
    <n v="2"/>
    <n v="950.53337999999997"/>
    <n v="475.26668999999998"/>
    <s v="Romania"/>
    <s v="28 May 2026 14:46"/>
    <s v="28 May 2026"/>
    <s v="May"/>
    <n v="1"/>
    <n v="0"/>
    <n v="0"/>
    <n v="0"/>
    <n v="0"/>
    <n v="1"/>
    <n v="-1"/>
    <s v="28.05.2025"/>
    <x v="32"/>
    <s v="30.05.2026"/>
    <n v="22"/>
    <x v="0"/>
  </r>
  <r>
    <s v="BOOKING"/>
    <n v="1"/>
    <n v="2"/>
    <n v="0"/>
    <n v="11721"/>
    <s v="6585825135"/>
    <s v="30 May 2026"/>
    <s v="30"/>
    <s v="May"/>
    <s v="02 Jun 2026"/>
    <s v="02"/>
    <s v="Jun"/>
    <n v="3"/>
    <n v="-28"/>
    <n v="1"/>
    <n v="1"/>
    <s v="BOOKING"/>
    <x v="4"/>
    <n v="2"/>
    <n v="2"/>
    <n v="1041.8901992999999"/>
    <n v="347.29673309999998"/>
    <s v="Romania"/>
    <s v="26 May 2026 23:54"/>
    <s v="26 May 2026"/>
    <s v="May"/>
    <n v="1"/>
    <n v="1"/>
    <n v="0"/>
    <n v="0"/>
    <n v="0"/>
    <n v="2"/>
    <n v="-1"/>
    <s v="26.05.2025"/>
    <x v="32"/>
    <s v="30.05.2026"/>
    <n v="22"/>
    <x v="0"/>
  </r>
  <r>
    <s v="TO"/>
    <n v="0"/>
    <n v="5"/>
    <n v="0"/>
    <n v="11560"/>
    <s v="104557"/>
    <s v="04 Jul 2026"/>
    <s v="04"/>
    <s v="Jul"/>
    <s v="09 Jul 2026"/>
    <s v="09"/>
    <s v="Jul"/>
    <n v="5"/>
    <n v="5"/>
    <n v="0"/>
    <n v="0"/>
    <s v="ДЕСТИНЕЙШЪН ТУРИСТИК СЪРВИСИС - ЕООД"/>
    <x v="6"/>
    <n v="2"/>
    <n v="1"/>
    <n v="2009.615325"/>
    <n v="401.92306500000001"/>
    <m/>
    <s v="18 May 2026 17:24"/>
    <s v="18 May 2026"/>
    <s v="May"/>
    <n v="0"/>
    <n v="0"/>
    <n v="5"/>
    <n v="0"/>
    <n v="0"/>
    <n v="5"/>
    <n v="0"/>
    <s v="18.05.2025"/>
    <x v="30"/>
    <s v="04.07.2026"/>
    <n v="27"/>
    <x v="0"/>
  </r>
  <r>
    <s v="BOOKING"/>
    <n v="1"/>
    <n v="2"/>
    <n v="0"/>
    <n v="11829"/>
    <s v="5238883719"/>
    <s v="30 May 2026"/>
    <s v="30"/>
    <s v="May"/>
    <s v="02 Jun 2026"/>
    <s v="02"/>
    <s v="Jun"/>
    <n v="3"/>
    <n v="-28"/>
    <n v="1"/>
    <n v="1"/>
    <s v="BOOKING"/>
    <x v="4"/>
    <n v="2"/>
    <n v="2"/>
    <n v="1041.8901992999999"/>
    <n v="347.29673309999998"/>
    <s v="Romania"/>
    <s v="28 May 2026 11:08"/>
    <s v="28 May 2026"/>
    <s v="May"/>
    <n v="1"/>
    <n v="1"/>
    <n v="0"/>
    <n v="0"/>
    <n v="0"/>
    <n v="2"/>
    <n v="-1"/>
    <s v="28.05.2025"/>
    <x v="32"/>
    <s v="30.05.2026"/>
    <n v="22"/>
    <x v="0"/>
  </r>
  <r>
    <s v="BOOKING"/>
    <n v="1"/>
    <n v="1"/>
    <n v="0"/>
    <n v="11812"/>
    <s v="6314999672"/>
    <s v="30 May 2026"/>
    <s v="30"/>
    <s v="May"/>
    <s v="01 Jun 2026"/>
    <s v="01"/>
    <s v="Jun"/>
    <n v="2"/>
    <n v="-29"/>
    <n v="1"/>
    <n v="0"/>
    <s v="BOOKING"/>
    <x v="4"/>
    <n v="2"/>
    <n v="2"/>
    <n v="694.59346619999997"/>
    <n v="347.29673309999998"/>
    <s v="Romania"/>
    <s v="27 May 2026 15:58"/>
    <s v="27 May 2026"/>
    <s v="May"/>
    <n v="1"/>
    <n v="0"/>
    <n v="0"/>
    <n v="0"/>
    <n v="0"/>
    <n v="1"/>
    <n v="-1"/>
    <s v="27.05.2025"/>
    <x v="32"/>
    <s v="30.05.2026"/>
    <n v="22"/>
    <x v="0"/>
  </r>
  <r>
    <s v="BOOKING"/>
    <n v="1"/>
    <n v="1"/>
    <n v="0"/>
    <n v="11613"/>
    <s v="5925307519"/>
    <s v="30 May 2026"/>
    <s v="30"/>
    <s v="May"/>
    <s v="01 Jun 2026"/>
    <s v="01"/>
    <s v="Jun"/>
    <n v="2"/>
    <n v="-29"/>
    <n v="1"/>
    <n v="0"/>
    <s v="BOOKING"/>
    <x v="4"/>
    <n v="2"/>
    <n v="2"/>
    <n v="694.59346619999997"/>
    <n v="347.29673309999998"/>
    <s v="Romania"/>
    <s v="21 May 2026 19:34"/>
    <s v="21 May 2026"/>
    <s v="May"/>
    <n v="1"/>
    <n v="0"/>
    <n v="0"/>
    <n v="0"/>
    <n v="0"/>
    <n v="1"/>
    <n v="-1"/>
    <s v="21.05.2025"/>
    <x v="30"/>
    <s v="30.05.2026"/>
    <n v="22"/>
    <x v="0"/>
  </r>
  <r>
    <s v="BOOKING"/>
    <n v="1"/>
    <n v="1"/>
    <n v="0"/>
    <n v="11597"/>
    <s v="6993979376"/>
    <s v="30 May 2026"/>
    <s v="30"/>
    <s v="May"/>
    <s v="01 Jun 2026"/>
    <s v="01"/>
    <s v="Jun"/>
    <n v="2"/>
    <n v="-29"/>
    <n v="1"/>
    <n v="0"/>
    <s v="BOOKING"/>
    <x v="6"/>
    <n v="1"/>
    <n v="2"/>
    <n v="514.50063980000004"/>
    <n v="257.25031990000002"/>
    <s v="Romania"/>
    <s v="20 May 2026 21:30"/>
    <s v="20 May 2026"/>
    <s v="May"/>
    <n v="1"/>
    <n v="0"/>
    <n v="0"/>
    <n v="0"/>
    <n v="0"/>
    <n v="1"/>
    <n v="-1"/>
    <s v="20.05.2025"/>
    <x v="30"/>
    <s v="30.05.2026"/>
    <n v="22"/>
    <x v="0"/>
  </r>
  <r>
    <s v="BOOKING"/>
    <n v="1"/>
    <n v="1"/>
    <n v="0"/>
    <n v="11831"/>
    <s v="5923609971"/>
    <s v="30 May 2026"/>
    <s v="30"/>
    <s v="May"/>
    <s v="01 Jun 2026"/>
    <s v="01"/>
    <s v="Jun"/>
    <n v="2"/>
    <n v="-29"/>
    <n v="1"/>
    <n v="0"/>
    <s v="BOOKING"/>
    <x v="4"/>
    <n v="2"/>
    <n v="0"/>
    <n v="514.50063980000004"/>
    <n v="257.25031990000002"/>
    <s v="Romania"/>
    <s v="28 May 2026 11:30"/>
    <s v="28 May 2026"/>
    <s v="May"/>
    <n v="1"/>
    <n v="0"/>
    <n v="0"/>
    <n v="0"/>
    <n v="0"/>
    <n v="1"/>
    <n v="-1"/>
    <s v="28.05.2025"/>
    <x v="32"/>
    <s v="30.05.2026"/>
    <n v="22"/>
    <x v="0"/>
  </r>
  <r>
    <s v="TO"/>
    <n v="1"/>
    <n v="1"/>
    <n v="0"/>
    <n v="11481"/>
    <s v="NT326306"/>
    <s v="30 May 2026"/>
    <s v="30"/>
    <s v="May"/>
    <s v="01 Jun 2026"/>
    <s v="01"/>
    <s v="Jun"/>
    <n v="2"/>
    <n v="-29"/>
    <n v="1"/>
    <n v="0"/>
    <s v="НОВОТОН - ЕООД"/>
    <x v="2"/>
    <n v="2"/>
    <n v="0"/>
    <n v="538.3226492"/>
    <n v="269.1613246"/>
    <s v="Romania"/>
    <s v="14 May 2026 10:25"/>
    <s v="14 May 2026"/>
    <s v="May"/>
    <n v="1"/>
    <n v="0"/>
    <n v="0"/>
    <n v="0"/>
    <n v="0"/>
    <n v="1"/>
    <n v="-1"/>
    <s v="14.05.2025"/>
    <x v="31"/>
    <s v="30.05.2026"/>
    <n v="22"/>
    <x v="0"/>
  </r>
  <r>
    <s v="TOPOLA SKIES"/>
    <n v="1"/>
    <n v="0"/>
    <n v="0"/>
    <n v="11857"/>
    <s v="562583"/>
    <s v="30 May 2026"/>
    <s v="30"/>
    <s v="May"/>
    <s v="31 May 2026"/>
    <s v="31"/>
    <s v="May"/>
    <n v="1"/>
    <n v="1"/>
    <n v="0"/>
    <n v="0"/>
    <s v="TOPOLA SKIES"/>
    <x v="4"/>
    <n v="2"/>
    <n v="2"/>
    <n v="361.1108142201835"/>
    <n v="361.1108142201835"/>
    <s v="Moldova, Republic of"/>
    <s v="29 May 2026 12:23"/>
    <s v="29 May 2026"/>
    <s v="May"/>
    <n v="1"/>
    <n v="0"/>
    <n v="0"/>
    <n v="0"/>
    <n v="0"/>
    <n v="1"/>
    <n v="0"/>
    <s v="29.05.2025"/>
    <x v="32"/>
    <s v="30.05.2026"/>
    <n v="22"/>
    <x v="0"/>
  </r>
  <r>
    <s v="INDIVIDUAL"/>
    <n v="1"/>
    <n v="1"/>
    <n v="0"/>
    <n v="11832"/>
    <s v="28052026"/>
    <s v="30 May 2026"/>
    <s v="30"/>
    <s v="May"/>
    <s v="01 Jun 2026"/>
    <s v="01"/>
    <s v="Jun"/>
    <n v="2"/>
    <n v="-29"/>
    <n v="1"/>
    <n v="0"/>
    <s v="INDIVIDUAL"/>
    <x v="1"/>
    <n v="4"/>
    <n v="1"/>
    <n v="900.04066788990826"/>
    <n v="450.02033394495413"/>
    <s v="Romania"/>
    <s v="28 May 2026 12:49"/>
    <s v="28 May 2026"/>
    <s v="May"/>
    <n v="1"/>
    <n v="0"/>
    <n v="0"/>
    <n v="0"/>
    <n v="0"/>
    <n v="1"/>
    <n v="-1"/>
    <s v="28.05.2025"/>
    <x v="32"/>
    <s v="30.05.2026"/>
    <n v="22"/>
    <x v="0"/>
  </r>
  <r>
    <s v="BOOKING"/>
    <n v="1"/>
    <n v="1"/>
    <n v="0"/>
    <n v="11603"/>
    <s v="5121111379"/>
    <s v="30 May 2026"/>
    <s v="30"/>
    <s v="May"/>
    <s v="01 Jun 2026"/>
    <s v="01"/>
    <s v="Jun"/>
    <n v="2"/>
    <n v="-29"/>
    <n v="1"/>
    <n v="0"/>
    <s v="BOOKING"/>
    <x v="6"/>
    <n v="2"/>
    <n v="1"/>
    <n v="494.16000779999996"/>
    <n v="247.08000389999998"/>
    <s v="Romania"/>
    <s v="21 May 2026 09:20"/>
    <s v="21 May 2026"/>
    <s v="May"/>
    <n v="1"/>
    <n v="0"/>
    <n v="0"/>
    <n v="0"/>
    <n v="0"/>
    <n v="1"/>
    <n v="-1"/>
    <s v="21.05.2025"/>
    <x v="30"/>
    <s v="30.05.2026"/>
    <n v="22"/>
    <x v="0"/>
  </r>
  <r>
    <s v="BOOKING"/>
    <n v="1"/>
    <n v="1"/>
    <n v="0"/>
    <n v="11661"/>
    <s v="6210242244"/>
    <s v="30 May 2026"/>
    <s v="30"/>
    <s v="May"/>
    <s v="01 Jun 2026"/>
    <s v="01"/>
    <s v="Jun"/>
    <n v="2"/>
    <n v="-29"/>
    <n v="1"/>
    <n v="0"/>
    <s v="BOOKING"/>
    <x v="6"/>
    <n v="2"/>
    <n v="2"/>
    <n v="617.72934719999989"/>
    <n v="308.86467359999995"/>
    <s v="Romania"/>
    <s v="24 May 2026 23:11"/>
    <s v="24 May 2026"/>
    <s v="May"/>
    <n v="1"/>
    <n v="0"/>
    <n v="0"/>
    <n v="0"/>
    <n v="0"/>
    <n v="1"/>
    <n v="-1"/>
    <s v="24.05.2025"/>
    <x v="30"/>
    <s v="30.05.2026"/>
    <n v="22"/>
    <x v="0"/>
  </r>
  <r>
    <s v="TOPOLA SKIES"/>
    <n v="1"/>
    <n v="1"/>
    <n v="0"/>
    <n v="11629"/>
    <s v="555992"/>
    <s v="30 May 2026"/>
    <s v="30"/>
    <s v="May"/>
    <s v="01 Jun 2026"/>
    <s v="01"/>
    <s v="Jun"/>
    <n v="2"/>
    <n v="-29"/>
    <n v="1"/>
    <n v="0"/>
    <s v="TOPOLA SKIES"/>
    <x v="6"/>
    <n v="2"/>
    <n v="2"/>
    <n v="656.26171027522923"/>
    <n v="328.13085513761462"/>
    <s v="Romania"/>
    <s v="23 May 2026 10:33"/>
    <s v="23 May 2026"/>
    <s v="May"/>
    <n v="1"/>
    <n v="0"/>
    <n v="0"/>
    <n v="0"/>
    <n v="0"/>
    <n v="1"/>
    <n v="-1"/>
    <s v="23.05.2025"/>
    <x v="30"/>
    <s v="30.05.2026"/>
    <n v="22"/>
    <x v="0"/>
  </r>
  <r>
    <s v="BOOKING"/>
    <n v="1"/>
    <n v="1"/>
    <n v="0"/>
    <n v="11631"/>
    <s v="5897718724"/>
    <s v="30 May 2026"/>
    <s v="30"/>
    <s v="May"/>
    <s v="01 Jun 2026"/>
    <s v="01"/>
    <s v="Jun"/>
    <n v="2"/>
    <n v="-29"/>
    <n v="1"/>
    <n v="0"/>
    <s v="BOOKING"/>
    <x v="6"/>
    <n v="2"/>
    <n v="1"/>
    <n v="667.13361300000008"/>
    <n v="333.56680650000004"/>
    <s v="Romania"/>
    <s v="23 May 2026 11:20"/>
    <s v="23 May 2026"/>
    <s v="May"/>
    <n v="1"/>
    <n v="0"/>
    <n v="0"/>
    <n v="0"/>
    <n v="0"/>
    <n v="1"/>
    <n v="-1"/>
    <s v="23.05.2025"/>
    <x v="30"/>
    <s v="30.05.2026"/>
    <n v="22"/>
    <x v="0"/>
  </r>
  <r>
    <s v="BOOKING"/>
    <n v="1"/>
    <n v="0"/>
    <n v="0"/>
    <n v="11501"/>
    <s v="5808858706"/>
    <s v="30 May 2026"/>
    <s v="30"/>
    <s v="May"/>
    <s v="31 May 2026"/>
    <s v="31"/>
    <s v="May"/>
    <n v="1"/>
    <n v="1"/>
    <n v="0"/>
    <n v="0"/>
    <s v="BOOKING"/>
    <x v="6"/>
    <n v="2"/>
    <n v="1"/>
    <n v="333.56680650000004"/>
    <n v="333.56680650000004"/>
    <s v="Romania"/>
    <s v="16 May 2026 18:48"/>
    <s v="16 May 2026"/>
    <s v="May"/>
    <n v="1"/>
    <n v="0"/>
    <n v="0"/>
    <n v="0"/>
    <n v="0"/>
    <n v="1"/>
    <n v="0"/>
    <s v="16.05.2025"/>
    <x v="31"/>
    <s v="30.05.2026"/>
    <n v="22"/>
    <x v="0"/>
  </r>
  <r>
    <s v="BOOKING"/>
    <n v="1"/>
    <n v="1"/>
    <n v="0"/>
    <n v="11817"/>
    <s v="6394304131"/>
    <s v="30 May 2026"/>
    <s v="30"/>
    <s v="May"/>
    <s v="01 Jun 2026"/>
    <s v="01"/>
    <s v="Jun"/>
    <n v="2"/>
    <n v="-29"/>
    <n v="1"/>
    <n v="0"/>
    <s v="BOOKING"/>
    <x v="6"/>
    <n v="2"/>
    <n v="1"/>
    <n v="494.16000779999996"/>
    <n v="247.08000389999998"/>
    <s v="Romania"/>
    <s v="27 May 2026 20:06"/>
    <s v="27 May 2026"/>
    <s v="May"/>
    <n v="1"/>
    <n v="0"/>
    <n v="0"/>
    <n v="0"/>
    <n v="0"/>
    <n v="1"/>
    <n v="-1"/>
    <s v="27.05.2025"/>
    <x v="32"/>
    <s v="30.05.2026"/>
    <n v="22"/>
    <x v="0"/>
  </r>
  <r>
    <s v="BOOKING"/>
    <n v="0"/>
    <n v="0"/>
    <n v="3"/>
    <n v="11637"/>
    <s v="5993976794"/>
    <s v="20 Jul 2026"/>
    <s v="20"/>
    <s v="Jul"/>
    <s v="23 Jul 2026"/>
    <s v="23"/>
    <s v="Jul"/>
    <n v="3"/>
    <n v="3"/>
    <n v="0"/>
    <n v="0"/>
    <s v="BOOKING"/>
    <x v="3"/>
    <n v="2"/>
    <n v="1"/>
    <n v="1977.8286016513759"/>
    <n v="659.27620055045873"/>
    <s v="Romania"/>
    <s v="23 May 2026 19:46"/>
    <s v="23 May 2026"/>
    <s v="May"/>
    <n v="0"/>
    <n v="0"/>
    <n v="3"/>
    <n v="0"/>
    <n v="0"/>
    <n v="3"/>
    <n v="0"/>
    <s v="23.05.2025"/>
    <x v="30"/>
    <s v="20.07.2026"/>
    <n v="30"/>
    <x v="0"/>
  </r>
  <r>
    <s v="BOOKING"/>
    <n v="0"/>
    <n v="0"/>
    <n v="3"/>
    <n v="11638"/>
    <s v="5584214902"/>
    <s v="27 Jul 2026"/>
    <s v="27"/>
    <s v="Jul"/>
    <s v="30 Jul 2026"/>
    <s v="30"/>
    <s v="Jul"/>
    <n v="3"/>
    <n v="3"/>
    <n v="0"/>
    <n v="0"/>
    <s v="BOOKING"/>
    <x v="3"/>
    <n v="2"/>
    <n v="1"/>
    <n v="1977.8286016513759"/>
    <n v="659.27620055045873"/>
    <s v="Romania"/>
    <s v="23 May 2026 19:50"/>
    <s v="23 May 2026"/>
    <s v="May"/>
    <n v="0"/>
    <n v="0"/>
    <n v="3"/>
    <n v="0"/>
    <n v="0"/>
    <n v="3"/>
    <n v="0"/>
    <s v="23.05.2025"/>
    <x v="30"/>
    <s v="27.07.2026"/>
    <n v="31"/>
    <x v="0"/>
  </r>
  <r>
    <s v="BOOKING"/>
    <n v="0"/>
    <n v="0"/>
    <n v="3"/>
    <n v="11639"/>
    <s v="5742604372"/>
    <s v="20 Jul 2026"/>
    <s v="20"/>
    <s v="Jul"/>
    <s v="23 Jul 2026"/>
    <s v="23"/>
    <s v="Jul"/>
    <n v="3"/>
    <n v="3"/>
    <n v="0"/>
    <n v="0"/>
    <s v="BOOKING"/>
    <x v="3"/>
    <n v="2"/>
    <n v="2"/>
    <n v="1977.8286016513759"/>
    <n v="659.27620055045873"/>
    <s v="Romania"/>
    <s v="23 May 2026 19:54"/>
    <s v="23 May 2026"/>
    <s v="May"/>
    <n v="0"/>
    <n v="0"/>
    <n v="3"/>
    <n v="0"/>
    <n v="0"/>
    <n v="3"/>
    <n v="0"/>
    <s v="23.05.2025"/>
    <x v="30"/>
    <s v="20.07.2026"/>
    <n v="30"/>
    <x v="0"/>
  </r>
  <r>
    <s v="BOOKING"/>
    <n v="0"/>
    <n v="0"/>
    <n v="3"/>
    <n v="11640"/>
    <s v="6894500781"/>
    <s v="20 Jul 2026"/>
    <s v="20"/>
    <s v="Jul"/>
    <s v="23 Jul 2026"/>
    <s v="23"/>
    <s v="Jul"/>
    <n v="3"/>
    <n v="3"/>
    <n v="0"/>
    <n v="0"/>
    <s v="BOOKING"/>
    <x v="3"/>
    <n v="3"/>
    <n v="0"/>
    <n v="1977.8286016513759"/>
    <n v="659.27620055045873"/>
    <s v="Romania"/>
    <s v="23 May 2026 20:02"/>
    <s v="23 May 2026"/>
    <s v="May"/>
    <n v="0"/>
    <n v="0"/>
    <n v="3"/>
    <n v="0"/>
    <n v="0"/>
    <n v="3"/>
    <n v="0"/>
    <s v="23.05.2025"/>
    <x v="30"/>
    <s v="20.07.2026"/>
    <n v="30"/>
    <x v="0"/>
  </r>
  <r>
    <s v="BOOKING"/>
    <n v="0"/>
    <n v="0"/>
    <n v="3"/>
    <n v="11641"/>
    <s v="5427004129"/>
    <s v="27 Jul 2026"/>
    <s v="27"/>
    <s v="Jul"/>
    <s v="30 Jul 2026"/>
    <s v="30"/>
    <s v="Jul"/>
    <n v="3"/>
    <n v="3"/>
    <n v="0"/>
    <n v="0"/>
    <s v="BOOKING"/>
    <x v="3"/>
    <n v="3"/>
    <n v="0"/>
    <n v="1977.8286016513759"/>
    <n v="659.27620055045873"/>
    <s v="Romania"/>
    <s v="23 May 2026 20:08"/>
    <s v="23 May 2026"/>
    <s v="May"/>
    <n v="0"/>
    <n v="0"/>
    <n v="3"/>
    <n v="0"/>
    <n v="0"/>
    <n v="3"/>
    <n v="0"/>
    <s v="23.05.2025"/>
    <x v="30"/>
    <s v="27.07.2026"/>
    <n v="31"/>
    <x v="0"/>
  </r>
  <r>
    <s v="BOOKING"/>
    <n v="1"/>
    <n v="1"/>
    <n v="0"/>
    <n v="11642"/>
    <s v="6751508281"/>
    <s v="30 May 2026"/>
    <s v="30"/>
    <s v="May"/>
    <s v="01 Jun 2026"/>
    <s v="01"/>
    <s v="Jun"/>
    <n v="2"/>
    <n v="-29"/>
    <n v="1"/>
    <n v="0"/>
    <s v="BOOKING"/>
    <x v="1"/>
    <n v="2"/>
    <n v="2"/>
    <n v="842.96272999999997"/>
    <n v="421.48136499999998"/>
    <s v="Romania"/>
    <s v="23 May 2026 20:54"/>
    <s v="23 May 2026"/>
    <s v="May"/>
    <n v="1"/>
    <n v="0"/>
    <n v="0"/>
    <n v="0"/>
    <n v="0"/>
    <n v="1"/>
    <n v="-1"/>
    <s v="23.05.2025"/>
    <x v="30"/>
    <s v="30.05.2026"/>
    <n v="22"/>
    <x v="0"/>
  </r>
  <r>
    <s v="ITAKA"/>
    <n v="0"/>
    <n v="0"/>
    <n v="7"/>
    <n v="11852"/>
    <s v="14078962"/>
    <s v="28 Jul 2026"/>
    <s v="28"/>
    <s v="Jul"/>
    <s v="04 Aug 2026"/>
    <s v="04"/>
    <s v="Aug"/>
    <n v="7"/>
    <n v="-24"/>
    <n v="3"/>
    <n v="3"/>
    <s v="NOWA ITAKA SPOLKA Z OGRANICZONA ODPOWIEDZIALNOSCIA"/>
    <x v="3"/>
    <n v="2"/>
    <n v="0"/>
    <n v="1808.6929091"/>
    <n v="258.38470130000002"/>
    <s v="Poland"/>
    <s v="29 May 2026 10:11"/>
    <s v="25 May 2026"/>
    <s v="May"/>
    <n v="0"/>
    <n v="0"/>
    <n v="3"/>
    <n v="3"/>
    <n v="0"/>
    <n v="6"/>
    <n v="-1"/>
    <s v="29.05.2025"/>
    <x v="32"/>
    <s v="28.07.2026"/>
    <n v="31"/>
    <x v="0"/>
  </r>
  <r>
    <s v="BOOKING"/>
    <n v="1"/>
    <n v="1"/>
    <n v="0"/>
    <n v="11643"/>
    <s v="6751506923"/>
    <s v="30 May 2026"/>
    <s v="30"/>
    <s v="May"/>
    <s v="01 Jun 2026"/>
    <s v="01"/>
    <s v="Jun"/>
    <n v="2"/>
    <n v="-29"/>
    <n v="1"/>
    <n v="0"/>
    <s v="BOOKING"/>
    <x v="6"/>
    <n v="2"/>
    <n v="1"/>
    <n v="494.16000779999996"/>
    <n v="247.08000389999998"/>
    <s v="Romania"/>
    <s v="23 May 2026 22:44"/>
    <s v="23 May 2026"/>
    <s v="May"/>
    <n v="1"/>
    <n v="0"/>
    <n v="0"/>
    <n v="0"/>
    <n v="0"/>
    <n v="1"/>
    <n v="-1"/>
    <s v="23.05.2025"/>
    <x v="30"/>
    <s v="30.05.2026"/>
    <n v="22"/>
    <x v="0"/>
  </r>
  <r>
    <s v="BOOKING"/>
    <n v="1"/>
    <n v="1"/>
    <n v="0"/>
    <n v="11644"/>
    <s v="6845002632"/>
    <s v="30 May 2026"/>
    <s v="30"/>
    <s v="May"/>
    <s v="01 Jun 2026"/>
    <s v="01"/>
    <s v="Jun"/>
    <n v="2"/>
    <n v="-29"/>
    <n v="1"/>
    <n v="0"/>
    <s v="BOOKING"/>
    <x v="6"/>
    <n v="1"/>
    <n v="2"/>
    <n v="494.16000779999996"/>
    <n v="247.08000389999998"/>
    <s v="Romania"/>
    <s v="23 May 2026 22:58"/>
    <s v="23 May 2026"/>
    <s v="May"/>
    <n v="1"/>
    <n v="0"/>
    <n v="0"/>
    <n v="0"/>
    <n v="0"/>
    <n v="1"/>
    <n v="-1"/>
    <s v="23.05.2025"/>
    <x v="30"/>
    <s v="30.05.2026"/>
    <n v="22"/>
    <x v="0"/>
  </r>
  <r>
    <s v="TO"/>
    <n v="0"/>
    <n v="0"/>
    <n v="5"/>
    <n v="11715"/>
    <s v="2859"/>
    <s v="27 Jul 2026"/>
    <s v="27"/>
    <s v="Jul"/>
    <s v="01 Aug 2026"/>
    <s v="01"/>
    <s v="Aug"/>
    <n v="5"/>
    <n v="-26"/>
    <n v="4"/>
    <n v="0"/>
    <s v="КЛУБ МАГЕЛАН - ООД"/>
    <x v="0"/>
    <n v="2"/>
    <n v="2"/>
    <n v="1884.0510389999999"/>
    <n v="376.8102078"/>
    <s v="Romania"/>
    <s v="26 May 2026 17:20"/>
    <s v="24 Nov 2025"/>
    <s v="May"/>
    <n v="0"/>
    <n v="0"/>
    <n v="4"/>
    <n v="0"/>
    <n v="0"/>
    <n v="4"/>
    <n v="-1"/>
    <s v="26.05.2025"/>
    <x v="32"/>
    <s v="27.07.2026"/>
    <n v="31"/>
    <x v="0"/>
  </r>
  <r>
    <s v="TO"/>
    <n v="0"/>
    <n v="0"/>
    <n v="7"/>
    <n v="11645"/>
    <s v="NT326989"/>
    <s v="01 Aug 2026"/>
    <s v="01"/>
    <s v="Aug"/>
    <s v="08 Aug 2026"/>
    <s v="08"/>
    <s v="Aug"/>
    <n v="7"/>
    <n v="7"/>
    <n v="0"/>
    <n v="0"/>
    <s v="НОВОТОН - ЕООД"/>
    <x v="0"/>
    <n v="1"/>
    <n v="0"/>
    <n v="1600.1818727999998"/>
    <n v="228.59741039999997"/>
    <s v="Bulgaria"/>
    <s v="24 May 2026 06:57"/>
    <s v="20 May 2026"/>
    <s v="May"/>
    <n v="0"/>
    <n v="0"/>
    <n v="0"/>
    <n v="7"/>
    <n v="0"/>
    <n v="7"/>
    <n v="0"/>
    <s v="24.05.2025"/>
    <x v="30"/>
    <s v="01.08.2026"/>
    <n v="31"/>
    <x v="0"/>
  </r>
  <r>
    <s v="BOOKING"/>
    <n v="0"/>
    <n v="0"/>
    <n v="5"/>
    <n v="11648"/>
    <s v="5073995566"/>
    <s v="29 Jul 2026"/>
    <s v="29"/>
    <s v="Jul"/>
    <s v="03 Aug 2026"/>
    <s v="03"/>
    <s v="Aug"/>
    <n v="5"/>
    <n v="-26"/>
    <n v="2"/>
    <n v="2"/>
    <s v="BOOKING"/>
    <x v="6"/>
    <n v="2"/>
    <n v="1"/>
    <n v="2383.6005247706421"/>
    <n v="476.72010495412843"/>
    <s v="Romania"/>
    <s v="24 May 2026 10:34"/>
    <s v="24 May 2026"/>
    <s v="May"/>
    <n v="0"/>
    <n v="0"/>
    <n v="2"/>
    <n v="2"/>
    <n v="0"/>
    <n v="4"/>
    <n v="-1"/>
    <s v="24.05.2025"/>
    <x v="30"/>
    <s v="29.07.2026"/>
    <n v="31"/>
    <x v="0"/>
  </r>
  <r>
    <s v="BOOKING"/>
    <n v="1"/>
    <n v="1"/>
    <n v="0"/>
    <n v="11608"/>
    <s v="5386481026"/>
    <s v="30 May 2026"/>
    <s v="30"/>
    <s v="May"/>
    <s v="01 Jun 2026"/>
    <s v="01"/>
    <s v="Jun"/>
    <n v="2"/>
    <n v="-29"/>
    <n v="1"/>
    <n v="0"/>
    <s v="BOOKING"/>
    <x v="7"/>
    <n v="2"/>
    <n v="2"/>
    <n v="950.53337999999997"/>
    <n v="475.26668999999998"/>
    <s v="Romania"/>
    <s v="21 May 2026 11:38"/>
    <s v="21 May 2026"/>
    <s v="May"/>
    <n v="1"/>
    <n v="0"/>
    <n v="0"/>
    <n v="0"/>
    <n v="0"/>
    <n v="1"/>
    <n v="-1"/>
    <s v="21.05.2025"/>
    <x v="30"/>
    <s v="30.05.2026"/>
    <n v="22"/>
    <x v="0"/>
  </r>
  <r>
    <s v="ITAKA"/>
    <n v="0"/>
    <n v="7"/>
    <n v="0"/>
    <n v="11469"/>
    <s v="14032048"/>
    <s v="26 Jun 2026"/>
    <s v="26"/>
    <s v="Jun"/>
    <s v="03 Jul 2026"/>
    <s v="03"/>
    <s v="Jul"/>
    <n v="7"/>
    <n v="-23"/>
    <n v="5"/>
    <n v="2"/>
    <s v="NOWA ITAKA SPOLKA Z OGRANICZONA ODPOWIEDZIALNOSCIA"/>
    <x v="3"/>
    <n v="1"/>
    <n v="1"/>
    <n v="1808.6929091"/>
    <n v="258.38470130000002"/>
    <s v="Poland"/>
    <s v="13 May 2026 12:11"/>
    <s v="12 May 2026"/>
    <s v="May"/>
    <n v="0"/>
    <n v="5"/>
    <n v="2"/>
    <n v="0"/>
    <n v="0"/>
    <n v="7"/>
    <n v="0"/>
    <s v="13.05.2025"/>
    <x v="31"/>
    <s v="26.06.2026"/>
    <n v="26"/>
    <x v="0"/>
  </r>
  <r>
    <s v="ITAKA"/>
    <n v="0"/>
    <n v="7"/>
    <n v="0"/>
    <n v="11468"/>
    <s v="14032048"/>
    <s v="26 Jun 2026"/>
    <s v="26"/>
    <s v="Jun"/>
    <s v="03 Jul 2026"/>
    <s v="03"/>
    <s v="Jul"/>
    <n v="7"/>
    <n v="-23"/>
    <n v="5"/>
    <n v="2"/>
    <s v="NOWA ITAKA SPOLKA Z OGRANICZONA ODPOWIEDZIALNOSCIA"/>
    <x v="3"/>
    <n v="2"/>
    <n v="0"/>
    <n v="1808.6929091"/>
    <n v="258.38470130000002"/>
    <s v="Poland"/>
    <s v="13 May 2026 12:11"/>
    <s v="12 May 2026"/>
    <s v="May"/>
    <n v="0"/>
    <n v="5"/>
    <n v="2"/>
    <n v="0"/>
    <n v="0"/>
    <n v="7"/>
    <n v="0"/>
    <s v="13.05.2025"/>
    <x v="31"/>
    <s v="26.06.2026"/>
    <n v="26"/>
    <x v="0"/>
  </r>
  <r>
    <s v="BOOKING"/>
    <n v="1"/>
    <n v="2"/>
    <n v="0"/>
    <n v="11470"/>
    <s v="5743366810"/>
    <s v="30 May 2026"/>
    <s v="30"/>
    <s v="May"/>
    <s v="02 Jun 2026"/>
    <s v="02"/>
    <s v="Jun"/>
    <n v="3"/>
    <n v="-28"/>
    <n v="1"/>
    <n v="1"/>
    <s v="BOOKING"/>
    <x v="2"/>
    <n v="2"/>
    <n v="1"/>
    <n v="789.17740500000002"/>
    <n v="263.05913500000003"/>
    <s v="Romania"/>
    <s v="13 May 2026 13:00"/>
    <s v="13 May 2026"/>
    <s v="May"/>
    <n v="1"/>
    <n v="1"/>
    <n v="0"/>
    <n v="0"/>
    <n v="0"/>
    <n v="2"/>
    <n v="-1"/>
    <s v="13.05.2025"/>
    <x v="31"/>
    <s v="30.05.2026"/>
    <n v="22"/>
    <x v="0"/>
  </r>
  <r>
    <s v="BOOKING"/>
    <n v="0"/>
    <n v="0"/>
    <n v="5"/>
    <n v="11649"/>
    <s v="5073995566"/>
    <s v="29 Jul 2026"/>
    <s v="29"/>
    <s v="Jul"/>
    <s v="03 Aug 2026"/>
    <s v="03"/>
    <s v="Aug"/>
    <n v="5"/>
    <n v="-26"/>
    <n v="2"/>
    <n v="2"/>
    <s v="BOOKING"/>
    <x v="0"/>
    <n v="3"/>
    <n v="0"/>
    <n v="3629.9487064220179"/>
    <n v="725.98974128440364"/>
    <m/>
    <s v="24 May 2026 10:34"/>
    <s v="24 May 2026"/>
    <s v="May"/>
    <n v="0"/>
    <n v="0"/>
    <n v="2"/>
    <n v="2"/>
    <n v="0"/>
    <n v="4"/>
    <n v="-1"/>
    <s v="24.05.2025"/>
    <x v="30"/>
    <s v="29.07.2026"/>
    <n v="31"/>
    <x v="0"/>
  </r>
  <r>
    <s v="BOOKING"/>
    <n v="0"/>
    <n v="0"/>
    <n v="3"/>
    <n v="11471"/>
    <s v="5743383196"/>
    <s v="28 Jul 2026"/>
    <s v="28"/>
    <s v="Jul"/>
    <s v="31 Jul 2026"/>
    <s v="31"/>
    <s v="Jul"/>
    <n v="3"/>
    <n v="3"/>
    <n v="0"/>
    <n v="0"/>
    <s v="BOOKING"/>
    <x v="3"/>
    <n v="2"/>
    <n v="1"/>
    <n v="1465.0422737614679"/>
    <n v="488.34742458715596"/>
    <m/>
    <s v="13 May 2026 13:42"/>
    <s v="13 May 2026"/>
    <s v="May"/>
    <n v="0"/>
    <n v="0"/>
    <n v="3"/>
    <n v="0"/>
    <n v="0"/>
    <n v="3"/>
    <n v="0"/>
    <s v="13.05.2025"/>
    <x v="31"/>
    <s v="28.07.2026"/>
    <n v="31"/>
    <x v="0"/>
  </r>
  <r>
    <s v="BOOKING"/>
    <n v="0"/>
    <n v="0"/>
    <n v="3"/>
    <n v="11561"/>
    <s v="6711576518"/>
    <s v="31 Jul 2026"/>
    <s v="31"/>
    <s v="Jul"/>
    <s v="03 Aug 2026"/>
    <s v="03"/>
    <s v="Aug"/>
    <n v="3"/>
    <n v="-28"/>
    <n v="0"/>
    <n v="2"/>
    <s v="BOOKING"/>
    <x v="0"/>
    <n v="2"/>
    <n v="1"/>
    <n v="1613.2905990825686"/>
    <n v="537.76353302752284"/>
    <s v="Romania"/>
    <s v="18 May 2026 20:11"/>
    <s v="18 May 2026"/>
    <s v="May"/>
    <n v="0"/>
    <n v="0"/>
    <n v="0"/>
    <n v="2"/>
    <n v="0"/>
    <n v="2"/>
    <n v="-1"/>
    <s v="18.05.2025"/>
    <x v="30"/>
    <s v="31.07.2026"/>
    <n v="31"/>
    <x v="0"/>
  </r>
  <r>
    <s v="TO"/>
    <n v="1"/>
    <n v="2"/>
    <n v="0"/>
    <n v="11651"/>
    <s v="1265733.204985"/>
    <s v="30 May 2026"/>
    <s v="30"/>
    <s v="May"/>
    <s v="02 Jun 2026"/>
    <s v="02"/>
    <s v="Jun"/>
    <n v="3"/>
    <n v="-28"/>
    <n v="1"/>
    <n v="1"/>
    <s v="СЛР-ХОЛИДЕЙ-СЪРВИС ЕООД"/>
    <x v="7"/>
    <n v="4"/>
    <n v="2"/>
    <n v="1598.7736752000001"/>
    <n v="532.92455840000002"/>
    <s v="Romania"/>
    <s v="24 May 2026 11:19"/>
    <s v="24 May 2026"/>
    <s v="May"/>
    <n v="1"/>
    <n v="1"/>
    <n v="0"/>
    <n v="0"/>
    <n v="0"/>
    <n v="2"/>
    <n v="-1"/>
    <s v="24.05.2025"/>
    <x v="30"/>
    <s v="30.05.2026"/>
    <n v="22"/>
    <x v="0"/>
  </r>
  <r>
    <s v="BOOKING"/>
    <n v="0"/>
    <n v="8"/>
    <n v="0"/>
    <n v="11444"/>
    <s v="5557528362"/>
    <s v="27 Jun 2026"/>
    <s v="27"/>
    <s v="Jun"/>
    <s v="05 Jul 2026"/>
    <s v="05"/>
    <s v="Jul"/>
    <n v="8"/>
    <n v="-22"/>
    <n v="4"/>
    <n v="4"/>
    <s v="BOOKING"/>
    <x v="3"/>
    <n v="2"/>
    <n v="2"/>
    <n v="4418.3814605504576"/>
    <n v="552.2976825688072"/>
    <m/>
    <s v="11 May 2026 13:58"/>
    <s v="11 May 2026"/>
    <s v="May"/>
    <n v="0"/>
    <n v="4"/>
    <n v="4"/>
    <n v="0"/>
    <n v="0"/>
    <n v="8"/>
    <n v="0"/>
    <s v="11.05.2025"/>
    <x v="31"/>
    <s v="27.06.2026"/>
    <n v="26"/>
    <x v="0"/>
  </r>
  <r>
    <s v="INDIVIDUAL"/>
    <n v="1"/>
    <n v="0"/>
    <n v="0"/>
    <n v="11922"/>
    <s v="030620261"/>
    <s v="06 Jun 2026"/>
    <s v="06"/>
    <s v="Jun"/>
    <s v="07 Jun 2026"/>
    <s v="07"/>
    <s v="Jun"/>
    <n v="1"/>
    <n v="1"/>
    <n v="0"/>
    <n v="0"/>
    <s v="INDIVIDUAL"/>
    <x v="6"/>
    <n v="3"/>
    <n v="1"/>
    <n v="373.04317155963298"/>
    <n v="373.04317155963298"/>
    <s v="Romania"/>
    <s v="03 Jun 2026 11:55"/>
    <s v="03 Jun 2026"/>
    <s v="Jun"/>
    <n v="0"/>
    <n v="1"/>
    <n v="0"/>
    <n v="0"/>
    <n v="0"/>
    <n v="1"/>
    <n v="0"/>
    <s v="03.06.2025"/>
    <x v="33"/>
    <s v="06.06.2026"/>
    <n v="23"/>
    <x v="0"/>
  </r>
  <r>
    <s v="BOOKING"/>
    <n v="2"/>
    <n v="0"/>
    <n v="0"/>
    <n v="11816"/>
    <s v="5246782143"/>
    <s v="29 May 2026"/>
    <s v="29"/>
    <s v="May"/>
    <s v="31 May 2026"/>
    <s v="31"/>
    <s v="May"/>
    <n v="2"/>
    <n v="2"/>
    <n v="0"/>
    <n v="0"/>
    <s v="BOOKING"/>
    <x v="4"/>
    <n v="3"/>
    <n v="0"/>
    <n v="694.59346619999997"/>
    <n v="347.29673309999998"/>
    <s v="Romania"/>
    <s v="27 May 2026 19:18"/>
    <s v="27 May 2026"/>
    <s v="May"/>
    <n v="2"/>
    <n v="0"/>
    <n v="0"/>
    <n v="0"/>
    <n v="0"/>
    <n v="2"/>
    <n v="0"/>
    <s v="27.05.2025"/>
    <x v="32"/>
    <s v="29.05.2026"/>
    <n v="22"/>
    <x v="0"/>
  </r>
  <r>
    <s v="BOOKING"/>
    <n v="2"/>
    <n v="0"/>
    <n v="0"/>
    <n v="11502"/>
    <s v="5388886847"/>
    <s v="22 May 2026"/>
    <s v="22"/>
    <s v="May"/>
    <s v="24 May 2026"/>
    <s v="24"/>
    <s v="May"/>
    <n v="2"/>
    <n v="2"/>
    <n v="0"/>
    <n v="0"/>
    <s v="BOOKING"/>
    <x v="3"/>
    <n v="2"/>
    <n v="2"/>
    <n v="643.11602059999996"/>
    <n v="321.55801029999998"/>
    <s v="Romania"/>
    <s v="16 May 2026 22:28"/>
    <s v="16 May 2026"/>
    <s v="May"/>
    <n v="2"/>
    <n v="0"/>
    <n v="0"/>
    <n v="0"/>
    <n v="0"/>
    <n v="2"/>
    <n v="0"/>
    <s v="16.05.2025"/>
    <x v="31"/>
    <s v="22.05.2026"/>
    <n v="21"/>
    <x v="0"/>
  </r>
  <r>
    <s v="BOOKING"/>
    <n v="0"/>
    <n v="0"/>
    <n v="9"/>
    <n v="11625"/>
    <s v="6751558451"/>
    <s v="16 Aug 2026"/>
    <s v="16"/>
    <s v="Aug"/>
    <s v="25 Aug 2026"/>
    <s v="25"/>
    <s v="Aug"/>
    <n v="9"/>
    <n v="9"/>
    <n v="0"/>
    <n v="0"/>
    <s v="BOOKING"/>
    <x v="0"/>
    <n v="3"/>
    <n v="1"/>
    <n v="6476.9912242201826"/>
    <n v="719.6736664220183"/>
    <s v="Israel"/>
    <s v="22 May 2026 19:59"/>
    <s v="22 May 2026"/>
    <s v="May"/>
    <n v="0"/>
    <n v="0"/>
    <n v="0"/>
    <n v="9"/>
    <n v="0"/>
    <n v="9"/>
    <n v="0"/>
    <s v="22.05.2025"/>
    <x v="30"/>
    <s v="16.08.2026"/>
    <n v="34"/>
    <x v="0"/>
  </r>
  <r>
    <s v="TO"/>
    <n v="0"/>
    <n v="0"/>
    <n v="5"/>
    <n v="11472"/>
    <s v="NT326239"/>
    <s v="12 Jul 2026"/>
    <s v="12"/>
    <s v="Jul"/>
    <s v="17 Jul 2026"/>
    <s v="17"/>
    <s v="Jul"/>
    <n v="5"/>
    <n v="5"/>
    <n v="0"/>
    <n v="0"/>
    <s v="НОВОТОН - ЕООД"/>
    <x v="6"/>
    <n v="1"/>
    <n v="1"/>
    <n v="1557.4274289999998"/>
    <n v="311.48548579999999"/>
    <s v="Romania"/>
    <s v="13 May 2026 16:00"/>
    <s v="13 May 2026"/>
    <s v="May"/>
    <n v="0"/>
    <n v="0"/>
    <n v="5"/>
    <n v="0"/>
    <n v="0"/>
    <n v="5"/>
    <n v="0"/>
    <s v="13.05.2025"/>
    <x v="31"/>
    <s v="12.07.2026"/>
    <n v="29"/>
    <x v="0"/>
  </r>
  <r>
    <s v="TO"/>
    <n v="0"/>
    <n v="0"/>
    <n v="5"/>
    <n v="11473"/>
    <s v="NT326240"/>
    <s v="12 Jul 2026"/>
    <s v="12"/>
    <s v="Jul"/>
    <s v="17 Jul 2026"/>
    <s v="17"/>
    <s v="Jul"/>
    <n v="5"/>
    <n v="5"/>
    <n v="0"/>
    <n v="0"/>
    <s v="НОВОТОН - ЕООД"/>
    <x v="6"/>
    <n v="2"/>
    <n v="1"/>
    <n v="2224.9522079999997"/>
    <n v="444.99044159999994"/>
    <s v="Romania"/>
    <s v="13 May 2026 16:00"/>
    <s v="13 May 2026"/>
    <s v="May"/>
    <n v="0"/>
    <n v="0"/>
    <n v="5"/>
    <n v="0"/>
    <n v="0"/>
    <n v="5"/>
    <n v="0"/>
    <s v="13.05.2025"/>
    <x v="31"/>
    <s v="12.07.2026"/>
    <n v="29"/>
    <x v="0"/>
  </r>
  <r>
    <s v="BOOKING"/>
    <n v="0"/>
    <n v="3"/>
    <n v="0"/>
    <n v="11652"/>
    <s v="5950478615"/>
    <s v="01 Sep 2026"/>
    <s v="01"/>
    <s v="Sep"/>
    <s v="04 Sep 2026"/>
    <s v="04"/>
    <s v="Sep"/>
    <n v="3"/>
    <n v="3"/>
    <n v="0"/>
    <n v="0"/>
    <s v="BOOKING"/>
    <x v="4"/>
    <n v="2"/>
    <n v="2"/>
    <n v="1436.2431255963302"/>
    <n v="478.74770853211004"/>
    <s v="Romania"/>
    <s v="24 May 2026 15:14"/>
    <s v="24 May 2026"/>
    <s v="May"/>
    <n v="0"/>
    <n v="0"/>
    <n v="0"/>
    <n v="0"/>
    <n v="3"/>
    <n v="3"/>
    <n v="0"/>
    <s v="24.05.2025"/>
    <x v="30"/>
    <s v="01.09.2026"/>
    <n v="36"/>
    <x v="0"/>
  </r>
  <r>
    <s v="TOPOLA SKIES"/>
    <n v="2"/>
    <n v="1"/>
    <n v="0"/>
    <n v="11838"/>
    <s v="561722"/>
    <s v="29 May 2026"/>
    <s v="29"/>
    <s v="May"/>
    <s v="01 Jun 2026"/>
    <s v="01"/>
    <s v="Jun"/>
    <n v="3"/>
    <n v="-28"/>
    <n v="2"/>
    <n v="0"/>
    <s v="TOPOLA SKIES"/>
    <x v="4"/>
    <n v="3"/>
    <n v="1"/>
    <n v="1111.4856286238532"/>
    <n v="370.49520954128434"/>
    <s v="Romania"/>
    <s v="28 May 2026 15:28"/>
    <s v="28 May 2026"/>
    <s v="May"/>
    <n v="2"/>
    <n v="0"/>
    <n v="0"/>
    <n v="0"/>
    <n v="0"/>
    <n v="2"/>
    <n v="-1"/>
    <s v="28.05.2025"/>
    <x v="32"/>
    <s v="29.05.2026"/>
    <n v="22"/>
    <x v="0"/>
  </r>
  <r>
    <s v="BOOKING"/>
    <n v="1"/>
    <n v="0"/>
    <n v="0"/>
    <n v="11495"/>
    <s v="5581457395"/>
    <s v="24 May 2026"/>
    <s v="24"/>
    <s v="May"/>
    <s v="25 May 2026"/>
    <s v="25"/>
    <s v="May"/>
    <n v="1"/>
    <n v="1"/>
    <n v="0"/>
    <n v="0"/>
    <s v="BOOKING"/>
    <x v="6"/>
    <n v="2"/>
    <n v="0"/>
    <n v="247.08000389999998"/>
    <n v="247.08000389999998"/>
    <s v="Bulgaria"/>
    <s v="16 May 2026 09:32"/>
    <s v="16 May 2026"/>
    <s v="May"/>
    <n v="1"/>
    <n v="0"/>
    <n v="0"/>
    <n v="0"/>
    <n v="0"/>
    <n v="1"/>
    <n v="0"/>
    <s v="16.05.2025"/>
    <x v="31"/>
    <s v="24.05.2026"/>
    <n v="22"/>
    <x v="0"/>
  </r>
  <r>
    <s v="BOOKING"/>
    <n v="1"/>
    <n v="0"/>
    <n v="0"/>
    <n v="11494"/>
    <s v="5581457395"/>
    <s v="24 May 2026"/>
    <s v="24"/>
    <s v="May"/>
    <s v="25 May 2026"/>
    <s v="25"/>
    <s v="May"/>
    <n v="1"/>
    <n v="1"/>
    <n v="0"/>
    <n v="0"/>
    <s v="BOOKING"/>
    <x v="6"/>
    <n v="2"/>
    <n v="0"/>
    <n v="247.08000389999998"/>
    <n v="247.08000389999998"/>
    <s v="Bulgaria"/>
    <s v="16 May 2026 09:32"/>
    <s v="16 May 2026"/>
    <s v="May"/>
    <n v="1"/>
    <n v="0"/>
    <n v="0"/>
    <n v="0"/>
    <n v="0"/>
    <n v="1"/>
    <n v="0"/>
    <s v="16.05.2025"/>
    <x v="31"/>
    <s v="24.05.2026"/>
    <n v="22"/>
    <x v="0"/>
  </r>
  <r>
    <s v="BOOKING"/>
    <n v="2"/>
    <n v="1"/>
    <n v="0"/>
    <n v="11580"/>
    <s v="6993969615"/>
    <s v="29 May 2026"/>
    <s v="29"/>
    <s v="May"/>
    <s v="01 Jun 2026"/>
    <s v="01"/>
    <s v="Jun"/>
    <n v="3"/>
    <n v="-28"/>
    <n v="2"/>
    <n v="0"/>
    <s v="BOOKING"/>
    <x v="6"/>
    <n v="2"/>
    <n v="0"/>
    <n v="741.24001169999997"/>
    <n v="247.08000389999998"/>
    <s v="Romania"/>
    <s v="20 May 2026 10:46"/>
    <s v="20 May 2026"/>
    <s v="May"/>
    <n v="2"/>
    <n v="0"/>
    <n v="0"/>
    <n v="0"/>
    <n v="0"/>
    <n v="2"/>
    <n v="-1"/>
    <s v="20.05.2025"/>
    <x v="30"/>
    <s v="29.05.2026"/>
    <n v="22"/>
    <x v="0"/>
  </r>
  <r>
    <s v="BOOKING"/>
    <n v="2"/>
    <n v="1"/>
    <n v="0"/>
    <n v="11824"/>
    <s v="6585846288"/>
    <s v="29 May 2026"/>
    <s v="29"/>
    <s v="May"/>
    <s v="01 Jun 2026"/>
    <s v="01"/>
    <s v="Jun"/>
    <n v="3"/>
    <n v="-28"/>
    <n v="2"/>
    <n v="0"/>
    <s v="BOOKING"/>
    <x v="6"/>
    <n v="2"/>
    <n v="2"/>
    <n v="926.59402079999995"/>
    <n v="308.8646736"/>
    <s v="Romania"/>
    <s v="27 May 2026 23:18"/>
    <s v="27 May 2026"/>
    <s v="May"/>
    <n v="2"/>
    <n v="0"/>
    <n v="0"/>
    <n v="0"/>
    <n v="0"/>
    <n v="2"/>
    <n v="-1"/>
    <s v="27.05.2025"/>
    <x v="32"/>
    <s v="29.05.2026"/>
    <n v="22"/>
    <x v="0"/>
  </r>
  <r>
    <s v="BOOKING"/>
    <n v="3"/>
    <n v="0"/>
    <n v="0"/>
    <n v="11859"/>
    <s v="5585516281"/>
    <s v="12 Jun 2026"/>
    <s v="12"/>
    <s v="Jun"/>
    <s v="15 Jun 2026"/>
    <s v="15"/>
    <s v="Jun"/>
    <n v="3"/>
    <n v="3"/>
    <n v="0"/>
    <n v="0"/>
    <s v="BOOKING"/>
    <x v="4"/>
    <n v="2"/>
    <n v="1"/>
    <n v="771.7633406422018"/>
    <n v="257.25444688073389"/>
    <s v="Romania"/>
    <s v="29 May 2026 17:46"/>
    <s v="29 May 2026"/>
    <s v="May"/>
    <n v="0"/>
    <n v="3"/>
    <n v="0"/>
    <n v="0"/>
    <n v="0"/>
    <n v="3"/>
    <n v="0"/>
    <s v="29.05.2025"/>
    <x v="32"/>
    <s v="12.06.2026"/>
    <n v="24"/>
    <x v="0"/>
  </r>
  <r>
    <s v="BOOKING"/>
    <n v="1"/>
    <n v="0"/>
    <n v="0"/>
    <n v="11861"/>
    <s v="5197301364"/>
    <s v="30 May 2026"/>
    <s v="30"/>
    <s v="May"/>
    <s v="31 May 2026"/>
    <s v="31"/>
    <s v="May"/>
    <n v="1"/>
    <n v="1"/>
    <n v="0"/>
    <n v="0"/>
    <s v="BOOKING"/>
    <x v="6"/>
    <n v="2"/>
    <n v="2"/>
    <n v="333.56680650000004"/>
    <n v="333.56680650000004"/>
    <s v="Romania"/>
    <s v="29 May 2026 19:18"/>
    <s v="29 May 2026"/>
    <s v="May"/>
    <n v="1"/>
    <n v="0"/>
    <n v="0"/>
    <n v="0"/>
    <n v="0"/>
    <n v="1"/>
    <n v="0"/>
    <s v="29.05.2025"/>
    <x v="32"/>
    <s v="30.05.2026"/>
    <n v="22"/>
    <x v="0"/>
  </r>
  <r>
    <s v="BOOKING"/>
    <n v="2"/>
    <n v="1"/>
    <n v="0"/>
    <n v="11602"/>
    <s v="6561571429"/>
    <s v="29 May 2026"/>
    <s v="29"/>
    <s v="May"/>
    <s v="01 Jun 2026"/>
    <s v="01"/>
    <s v="Jun"/>
    <n v="3"/>
    <n v="-28"/>
    <n v="2"/>
    <n v="0"/>
    <s v="BOOKING"/>
    <x v="6"/>
    <n v="2"/>
    <n v="1"/>
    <n v="741.24001169999997"/>
    <n v="247.08000389999998"/>
    <s v="Romania"/>
    <s v="21 May 2026 06:54"/>
    <s v="21 May 2026"/>
    <s v="May"/>
    <n v="2"/>
    <n v="0"/>
    <n v="0"/>
    <n v="0"/>
    <n v="0"/>
    <n v="2"/>
    <n v="-1"/>
    <s v="21.05.2025"/>
    <x v="30"/>
    <s v="29.05.2026"/>
    <n v="22"/>
    <x v="0"/>
  </r>
  <r>
    <s v="BOOKING"/>
    <n v="1"/>
    <n v="1"/>
    <n v="0"/>
    <n v="11862"/>
    <s v="6238358278"/>
    <s v="30 May 2026"/>
    <s v="30"/>
    <s v="May"/>
    <s v="01 Jun 2026"/>
    <s v="01"/>
    <s v="Jun"/>
    <n v="2"/>
    <n v="-29"/>
    <n v="1"/>
    <n v="0"/>
    <s v="BOOKING"/>
    <x v="6"/>
    <n v="2"/>
    <n v="0"/>
    <n v="494.16000779999996"/>
    <n v="247.08000389999998"/>
    <s v="Romania"/>
    <s v="29 May 2026 20:20"/>
    <s v="29 May 2026"/>
    <s v="May"/>
    <n v="1"/>
    <n v="0"/>
    <n v="0"/>
    <n v="0"/>
    <n v="0"/>
    <n v="1"/>
    <n v="-1"/>
    <s v="29.05.2025"/>
    <x v="32"/>
    <s v="30.05.2026"/>
    <n v="22"/>
    <x v="0"/>
  </r>
  <r>
    <s v="BOOKING"/>
    <n v="2"/>
    <n v="1"/>
    <n v="0"/>
    <n v="11677"/>
    <s v="6579845846"/>
    <s v="29 May 2026"/>
    <s v="29"/>
    <s v="May"/>
    <s v="01 Jun 2026"/>
    <s v="01"/>
    <s v="Jun"/>
    <n v="3"/>
    <n v="-28"/>
    <n v="2"/>
    <n v="0"/>
    <s v="BOOKING"/>
    <x v="4"/>
    <n v="2"/>
    <n v="1"/>
    <n v="771.75095969999995"/>
    <n v="257.25031989999997"/>
    <s v="Romania"/>
    <s v="26 May 2026 12:18"/>
    <s v="26 May 2026"/>
    <s v="May"/>
    <n v="2"/>
    <n v="0"/>
    <n v="0"/>
    <n v="0"/>
    <n v="0"/>
    <n v="2"/>
    <n v="-1"/>
    <s v="26.05.2025"/>
    <x v="32"/>
    <s v="29.05.2026"/>
    <n v="22"/>
    <x v="0"/>
  </r>
  <r>
    <s v="BOOKING"/>
    <n v="0"/>
    <n v="4"/>
    <n v="1"/>
    <n v="11863"/>
    <s v="5714039982"/>
    <s v="24 Aug 2026"/>
    <s v="24"/>
    <s v="Aug"/>
    <s v="29 Aug 2026"/>
    <s v="29"/>
    <s v="Aug"/>
    <n v="5"/>
    <n v="5"/>
    <n v="0"/>
    <n v="0"/>
    <s v="BOOKING"/>
    <x v="6"/>
    <n v="2"/>
    <n v="1"/>
    <n v="2151.0541321100914"/>
    <n v="430.21082642201827"/>
    <s v="Romania"/>
    <s v="29 May 2026 21:20"/>
    <s v="29 May 2026"/>
    <s v="May"/>
    <n v="0"/>
    <n v="0"/>
    <n v="0"/>
    <n v="5"/>
    <n v="0"/>
    <n v="5"/>
    <n v="0"/>
    <s v="29.05.2025"/>
    <x v="32"/>
    <s v="24.08.2026"/>
    <n v="35"/>
    <x v="0"/>
  </r>
  <r>
    <s v="BOOKING"/>
    <n v="2"/>
    <n v="1"/>
    <n v="0"/>
    <n v="11847"/>
    <s v="5763586300"/>
    <s v="29 May 2026"/>
    <s v="29"/>
    <s v="May"/>
    <s v="01 Jun 2026"/>
    <s v="01"/>
    <s v="Jun"/>
    <n v="3"/>
    <n v="-28"/>
    <n v="2"/>
    <n v="0"/>
    <s v="BOOKING"/>
    <x v="5"/>
    <n v="2"/>
    <n v="1"/>
    <n v="928.70631719999994"/>
    <n v="309.5687724"/>
    <s v="Romania"/>
    <s v="28 May 2026 22:48"/>
    <s v="28 May 2026"/>
    <s v="May"/>
    <n v="2"/>
    <n v="0"/>
    <n v="0"/>
    <n v="0"/>
    <n v="0"/>
    <n v="2"/>
    <n v="-1"/>
    <s v="28.05.2025"/>
    <x v="32"/>
    <s v="29.05.2026"/>
    <n v="22"/>
    <x v="0"/>
  </r>
  <r>
    <s v="BOOKING"/>
    <n v="0"/>
    <n v="4"/>
    <n v="3"/>
    <n v="11924"/>
    <s v="5067013330"/>
    <s v="22 Aug 2026"/>
    <s v="22"/>
    <s v="Aug"/>
    <s v="29 Aug 2026"/>
    <s v="29"/>
    <s v="Aug"/>
    <n v="7"/>
    <n v="7"/>
    <n v="0"/>
    <n v="0"/>
    <s v="BOOKING"/>
    <x v="5"/>
    <n v="2"/>
    <n v="1"/>
    <n v="3640.8044600917428"/>
    <n v="520.10723284403662"/>
    <s v="Romania"/>
    <s v="03 Jun 2026 19:24"/>
    <s v="03 Jun 2026"/>
    <s v="Jun"/>
    <n v="0"/>
    <n v="0"/>
    <n v="0"/>
    <n v="7"/>
    <n v="0"/>
    <n v="7"/>
    <n v="0"/>
    <s v="03.06.2025"/>
    <x v="33"/>
    <s v="22.08.2026"/>
    <n v="34"/>
    <x v="0"/>
  </r>
  <r>
    <s v="TOPOLA SKIES"/>
    <n v="0"/>
    <n v="0"/>
    <n v="5"/>
    <n v="11928"/>
    <s v="568739"/>
    <s v="26 Jul 2026"/>
    <s v="26"/>
    <s v="Jul"/>
    <s v="31 Jul 2026"/>
    <s v="31"/>
    <s v="Jul"/>
    <n v="5"/>
    <n v="5"/>
    <n v="0"/>
    <n v="0"/>
    <s v="TOPOLA SKIES"/>
    <x v="6"/>
    <n v="2"/>
    <n v="1"/>
    <n v="2539.887490825688"/>
    <n v="507.97749816513766"/>
    <m/>
    <s v="03 Jun 2026 21:23"/>
    <s v="03 Jun 2026"/>
    <s v="Jun"/>
    <n v="0"/>
    <n v="0"/>
    <n v="5"/>
    <n v="0"/>
    <n v="0"/>
    <n v="5"/>
    <n v="0"/>
    <s v="03.06.2025"/>
    <x v="33"/>
    <s v="26.07.2026"/>
    <n v="31"/>
    <x v="0"/>
  </r>
  <r>
    <s v="TO"/>
    <n v="0"/>
    <n v="7"/>
    <n v="0"/>
    <n v="11930"/>
    <s v="54485"/>
    <s v="27 Jun 2026"/>
    <s v="27"/>
    <s v="Jun"/>
    <s v="04 Jul 2026"/>
    <s v="04"/>
    <s v="Jul"/>
    <n v="7"/>
    <n v="-23"/>
    <n v="4"/>
    <n v="3"/>
    <s v="КЛУБ МАГЕЛАН - ООД"/>
    <x v="7"/>
    <n v="4"/>
    <n v="0"/>
    <n v="4320.8196359999993"/>
    <n v="617.25994799999989"/>
    <s v="Romania"/>
    <s v="04 Jun 2026 09:30"/>
    <s v="16 Apr 2026"/>
    <s v="Jun"/>
    <n v="0"/>
    <n v="4"/>
    <n v="3"/>
    <n v="0"/>
    <n v="0"/>
    <n v="7"/>
    <n v="0"/>
    <s v="04.06.2025"/>
    <x v="33"/>
    <s v="27.06.2026"/>
    <n v="26"/>
    <x v="0"/>
  </r>
  <r>
    <s v="BOOKING"/>
    <n v="2"/>
    <n v="0"/>
    <n v="0"/>
    <n v="11931"/>
    <s v="5249824062"/>
    <s v="05 Jun 2026"/>
    <s v="05"/>
    <s v="Jun"/>
    <s v="07 Jun 2026"/>
    <s v="07"/>
    <s v="Jun"/>
    <n v="2"/>
    <n v="2"/>
    <n v="0"/>
    <n v="0"/>
    <s v="BOOKING"/>
    <x v="6"/>
    <n v="3"/>
    <n v="0"/>
    <n v="667.13361300000008"/>
    <n v="333.56680650000004"/>
    <s v="Romania"/>
    <s v="04 Jun 2026 09:42"/>
    <s v="04 Jun 2026"/>
    <s v="Jun"/>
    <n v="0"/>
    <n v="2"/>
    <n v="0"/>
    <n v="0"/>
    <n v="0"/>
    <n v="2"/>
    <n v="0"/>
    <s v="04.06.2025"/>
    <x v="33"/>
    <s v="05.06.2026"/>
    <n v="23"/>
    <x v="0"/>
  </r>
  <r>
    <s v="BOOKING"/>
    <n v="3"/>
    <n v="-1"/>
    <n v="0"/>
    <n v="11932"/>
    <s v="6576123307"/>
    <s v="12 Jun 2026"/>
    <s v="12"/>
    <s v="Jun"/>
    <s v="14 Jun 2026"/>
    <s v="14"/>
    <s v="Jun"/>
    <n v="2"/>
    <n v="2"/>
    <n v="0"/>
    <n v="0"/>
    <s v="BOOKING"/>
    <x v="2"/>
    <n v="2"/>
    <n v="1"/>
    <n v="526.13621339449537"/>
    <n v="263.06810669724769"/>
    <s v="Bulgaria"/>
    <s v="04 Jun 2026 10:14"/>
    <s v="04 Jun 2026"/>
    <s v="Jun"/>
    <n v="0"/>
    <n v="2"/>
    <n v="0"/>
    <n v="0"/>
    <n v="0"/>
    <n v="2"/>
    <n v="0"/>
    <s v="04.06.2025"/>
    <x v="33"/>
    <s v="12.06.2026"/>
    <n v="24"/>
    <x v="0"/>
  </r>
  <r>
    <s v="TO"/>
    <n v="0"/>
    <n v="7"/>
    <n v="0"/>
    <n v="11933"/>
    <s v="70151669"/>
    <s v="26 Jun 2026"/>
    <s v="26"/>
    <s v="Jun"/>
    <s v="03 Jul 2026"/>
    <s v="03"/>
    <s v="Jul"/>
    <n v="7"/>
    <n v="-23"/>
    <n v="5"/>
    <n v="2"/>
    <s v="ДЕСТИНЕЙШЪН ТУРИСТИК СЪРВИСИС - ЕООД"/>
    <x v="3"/>
    <n v="1"/>
    <n v="2"/>
    <n v="2888.76091"/>
    <n v="412.68013000000002"/>
    <m/>
    <s v="04 Jun 2026 10:26"/>
    <s v="03 Jun 2026"/>
    <s v="Jun"/>
    <n v="0"/>
    <n v="5"/>
    <n v="2"/>
    <n v="0"/>
    <n v="0"/>
    <n v="7"/>
    <n v="0"/>
    <s v="04.06.2025"/>
    <x v="33"/>
    <s v="26.06.2026"/>
    <n v="26"/>
    <x v="0"/>
  </r>
  <r>
    <s v="BOOKING"/>
    <n v="3"/>
    <n v="-1"/>
    <n v="0"/>
    <n v="11934"/>
    <s v="5286526425"/>
    <s v="12 Jun 2026"/>
    <s v="12"/>
    <s v="Jun"/>
    <s v="14 Jun 2026"/>
    <s v="14"/>
    <s v="Jun"/>
    <n v="2"/>
    <n v="2"/>
    <n v="0"/>
    <n v="0"/>
    <s v="BOOKING"/>
    <x v="3"/>
    <n v="2"/>
    <n v="1"/>
    <n v="514.50889376146779"/>
    <n v="257.25444688073389"/>
    <s v="Bulgaria"/>
    <s v="04 Jun 2026 10:34"/>
    <s v="04 Jun 2026"/>
    <s v="Jun"/>
    <n v="0"/>
    <n v="2"/>
    <n v="0"/>
    <n v="0"/>
    <n v="0"/>
    <n v="2"/>
    <n v="0"/>
    <s v="04.06.2025"/>
    <x v="33"/>
    <s v="12.06.2026"/>
    <n v="24"/>
    <x v="0"/>
  </r>
  <r>
    <s v="ITAKA"/>
    <n v="3"/>
    <n v="4"/>
    <n v="0"/>
    <n v="11935"/>
    <s v="14120467"/>
    <s v="12 Jun 2026"/>
    <s v="12"/>
    <s v="Jun"/>
    <s v="19 Jun 2026"/>
    <s v="19"/>
    <s v="Jun"/>
    <n v="7"/>
    <n v="7"/>
    <n v="0"/>
    <n v="0"/>
    <s v="NOWA ITAKA SPOLKA Z OGRANICZONA ODPOWIEDZIALNOSCIA"/>
    <x v="3"/>
    <n v="2"/>
    <n v="1"/>
    <n v="1394.1351822999998"/>
    <n v="199.16216889999995"/>
    <s v="Poland"/>
    <s v="04 Jun 2026 10:53"/>
    <s v="03 Jun 2026"/>
    <s v="Jun"/>
    <n v="0"/>
    <n v="7"/>
    <n v="0"/>
    <n v="0"/>
    <n v="0"/>
    <n v="7"/>
    <n v="0"/>
    <s v="04.06.2025"/>
    <x v="33"/>
    <s v="12.06.2026"/>
    <n v="24"/>
    <x v="0"/>
  </r>
  <r>
    <s v="ITAKA"/>
    <n v="3"/>
    <n v="4"/>
    <n v="0"/>
    <n v="11936"/>
    <s v="14120467"/>
    <s v="12 Jun 2026"/>
    <s v="12"/>
    <s v="Jun"/>
    <s v="19 Jun 2026"/>
    <s v="19"/>
    <s v="Jun"/>
    <n v="7"/>
    <n v="7"/>
    <n v="0"/>
    <n v="0"/>
    <s v="NOWA ITAKA SPOLKA Z OGRANICZONA ODPOWIEDZIALNOSCIA"/>
    <x v="3"/>
    <n v="1"/>
    <n v="2"/>
    <n v="1758.4476364"/>
    <n v="251.20680519999999"/>
    <s v="Poland"/>
    <s v="04 Jun 2026 10:53"/>
    <s v="03 Jun 2026"/>
    <s v="Jun"/>
    <n v="0"/>
    <n v="7"/>
    <n v="0"/>
    <n v="0"/>
    <n v="0"/>
    <n v="7"/>
    <n v="0"/>
    <s v="04.06.2025"/>
    <x v="33"/>
    <s v="12.06.2026"/>
    <n v="24"/>
    <x v="0"/>
  </r>
  <r>
    <s v="TO"/>
    <n v="1"/>
    <n v="0"/>
    <n v="0"/>
    <n v="11693"/>
    <s v="#20260526135210"/>
    <s v="04 Jun 2026"/>
    <s v="04"/>
    <s v="Jun"/>
    <s v="05 Jun 2026"/>
    <s v="05"/>
    <s v="Jun"/>
    <n v="1"/>
    <n v="1"/>
    <n v="0"/>
    <n v="0"/>
    <s v="Фондация Карин Дом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"/>
    <n v="1"/>
    <n v="0"/>
    <n v="0"/>
    <n v="11688"/>
    <s v="#20260526135210"/>
    <s v="04 Jun 2026"/>
    <s v="04"/>
    <s v="Jun"/>
    <s v="05 Jun 2026"/>
    <s v="05"/>
    <s v="Jun"/>
    <n v="1"/>
    <n v="1"/>
    <n v="0"/>
    <n v="0"/>
    <s v="Фондация Карин Дом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"/>
    <n v="1"/>
    <n v="0"/>
    <n v="0"/>
    <n v="11681"/>
    <s v="#20260526135210"/>
    <s v="04 Jun 2026"/>
    <s v="04"/>
    <s v="Jun"/>
    <s v="05 Jun 2026"/>
    <s v="05"/>
    <s v="Jun"/>
    <n v="1"/>
    <n v="1"/>
    <n v="0"/>
    <n v="0"/>
    <s v="Фондация Карин Дом"/>
    <x v="3"/>
    <n v="1"/>
    <n v="0"/>
    <n v="158.26576360000001"/>
    <n v="158.26576360000001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"/>
    <n v="1"/>
    <n v="0"/>
    <n v="0"/>
    <n v="11703"/>
    <s v="#20260526135210"/>
    <s v="04 Jun 2026"/>
    <s v="04"/>
    <s v="Jun"/>
    <s v="05 Jun 2026"/>
    <s v="05"/>
    <s v="Jun"/>
    <n v="1"/>
    <n v="1"/>
    <n v="0"/>
    <n v="0"/>
    <s v="Фондация Карин Дом"/>
    <x v="6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"/>
    <n v="1"/>
    <n v="0"/>
    <n v="0"/>
    <n v="11692"/>
    <s v="#20260526135210"/>
    <s v="04 Jun 2026"/>
    <s v="04"/>
    <s v="Jun"/>
    <s v="05 Jun 2026"/>
    <s v="05"/>
    <s v="Jun"/>
    <n v="1"/>
    <n v="1"/>
    <n v="0"/>
    <n v="0"/>
    <s v="Фондация Карин Дом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"/>
    <n v="1"/>
    <n v="0"/>
    <n v="0"/>
    <n v="11828"/>
    <s v="#20260526135210"/>
    <s v="04 Jun 2026"/>
    <s v="04"/>
    <s v="Jun"/>
    <s v="05 Jun 2026"/>
    <s v="05"/>
    <s v="Jun"/>
    <n v="1"/>
    <n v="1"/>
    <n v="0"/>
    <n v="0"/>
    <s v="Фондация Карин Дом"/>
    <x v="3"/>
    <n v="1"/>
    <n v="0"/>
    <n v="158.26576360000001"/>
    <n v="158.26576360000001"/>
    <s v="Bulgaria"/>
    <s v="28 May 2026 10:49"/>
    <s v="28 May 2026"/>
    <s v="May"/>
    <n v="0"/>
    <n v="1"/>
    <n v="0"/>
    <n v="0"/>
    <n v="0"/>
    <n v="1"/>
    <n v="0"/>
    <s v="28.05.2025"/>
    <x v="32"/>
    <s v="04.06.2026"/>
    <n v="23"/>
    <x v="0"/>
  </r>
  <r>
    <s v="TO"/>
    <n v="1"/>
    <n v="0"/>
    <n v="0"/>
    <n v="11696"/>
    <s v="#20260526135210"/>
    <s v="04 Jun 2026"/>
    <s v="04"/>
    <s v="Jun"/>
    <s v="05 Jun 2026"/>
    <s v="05"/>
    <s v="Jun"/>
    <n v="1"/>
    <n v="1"/>
    <n v="0"/>
    <n v="0"/>
    <s v="Фондация Карин Дом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"/>
    <n v="1"/>
    <n v="0"/>
    <n v="0"/>
    <n v="11705"/>
    <s v="#20260526135210"/>
    <s v="04 Jun 2026"/>
    <s v="04"/>
    <s v="Jun"/>
    <s v="05 Jun 2026"/>
    <s v="05"/>
    <s v="Jun"/>
    <n v="1"/>
    <n v="1"/>
    <n v="0"/>
    <n v="0"/>
    <s v="Фондация Карин Дом"/>
    <x v="6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"/>
    <n v="1"/>
    <n v="0"/>
    <n v="0"/>
    <n v="11694"/>
    <s v="#20260526135210"/>
    <s v="04 Jun 2026"/>
    <s v="04"/>
    <s v="Jun"/>
    <s v="05 Jun 2026"/>
    <s v="05"/>
    <s v="Jun"/>
    <n v="1"/>
    <n v="1"/>
    <n v="0"/>
    <n v="0"/>
    <s v="Фондация Карин Дом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"/>
    <n v="1"/>
    <n v="0"/>
    <n v="0"/>
    <n v="11695"/>
    <s v="#20260526135210"/>
    <s v="04 Jun 2026"/>
    <s v="04"/>
    <s v="Jun"/>
    <s v="05 Jun 2026"/>
    <s v="05"/>
    <s v="Jun"/>
    <n v="1"/>
    <n v="1"/>
    <n v="0"/>
    <n v="0"/>
    <s v="Фондация Карин Дом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"/>
    <n v="1"/>
    <n v="0"/>
    <n v="0"/>
    <n v="11686"/>
    <s v="#20260526135210"/>
    <s v="04 Jun 2026"/>
    <s v="04"/>
    <s v="Jun"/>
    <s v="05 Jun 2026"/>
    <s v="05"/>
    <s v="Jun"/>
    <n v="1"/>
    <n v="1"/>
    <n v="0"/>
    <n v="0"/>
    <s v="Фондация Карин Дом"/>
    <x v="6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BOOKING"/>
    <n v="0"/>
    <n v="5"/>
    <n v="0"/>
    <n v="11937"/>
    <s v="5031190069"/>
    <s v="25 Aug 2026"/>
    <s v="25"/>
    <s v="Aug"/>
    <s v="30 Aug 2026"/>
    <s v="30"/>
    <s v="Aug"/>
    <n v="5"/>
    <n v="5"/>
    <n v="0"/>
    <n v="0"/>
    <s v="BOOKING"/>
    <x v="6"/>
    <n v="1"/>
    <n v="2"/>
    <n v="2270.5571394495414"/>
    <n v="454.11142788990827"/>
    <s v="Moldova, Republic of"/>
    <s v="04 Jun 2026 12:00"/>
    <s v="04 Jun 2026"/>
    <s v="Jun"/>
    <n v="0"/>
    <n v="0"/>
    <n v="0"/>
    <n v="5"/>
    <n v="0"/>
    <n v="5"/>
    <n v="0"/>
    <s v="04.06.2025"/>
    <x v="33"/>
    <s v="25.08.2026"/>
    <n v="35"/>
    <x v="0"/>
  </r>
  <r>
    <s v="TO"/>
    <n v="1"/>
    <n v="0"/>
    <n v="0"/>
    <n v="11683"/>
    <s v="#20260526135210"/>
    <s v="04 Jun 2026"/>
    <s v="04"/>
    <s v="Jun"/>
    <s v="05 Jun 2026"/>
    <s v="05"/>
    <s v="Jun"/>
    <n v="1"/>
    <n v="1"/>
    <n v="0"/>
    <n v="0"/>
    <s v="Фондация Карин Дом"/>
    <x v="3"/>
    <n v="1"/>
    <n v="0"/>
    <n v="158.26576360000001"/>
    <n v="158.26576360000001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"/>
    <n v="1"/>
    <n v="0"/>
    <n v="0"/>
    <n v="11685"/>
    <s v="#20260526135210"/>
    <s v="04 Jun 2026"/>
    <s v="04"/>
    <s v="Jun"/>
    <s v="05 Jun 2026"/>
    <s v="05"/>
    <s v="Jun"/>
    <n v="1"/>
    <n v="1"/>
    <n v="0"/>
    <n v="0"/>
    <s v="Фондация Карин Дом"/>
    <x v="3"/>
    <n v="1"/>
    <n v="0"/>
    <n v="158.26576360000001"/>
    <n v="158.26576360000001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"/>
    <n v="1"/>
    <n v="0"/>
    <n v="0"/>
    <n v="11708"/>
    <s v="#20260526135210"/>
    <s v="04 Jun 2026"/>
    <s v="04"/>
    <s v="Jun"/>
    <s v="05 Jun 2026"/>
    <s v="05"/>
    <s v="Jun"/>
    <n v="1"/>
    <n v="1"/>
    <n v="0"/>
    <n v="0"/>
    <s v="Фондация Карин Дом"/>
    <x v="6"/>
    <n v="2"/>
    <n v="0"/>
    <n v="226.09394799999998"/>
    <n v="226.09394799999998"/>
    <m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"/>
    <n v="1"/>
    <n v="0"/>
    <n v="0"/>
    <n v="11699"/>
    <s v="#20260526135210"/>
    <s v="04 Jun 2026"/>
    <s v="04"/>
    <s v="Jun"/>
    <s v="05 Jun 2026"/>
    <s v="05"/>
    <s v="Jun"/>
    <n v="1"/>
    <n v="1"/>
    <n v="0"/>
    <n v="0"/>
    <s v="Фондация Карин Дом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"/>
    <n v="1"/>
    <n v="0"/>
    <n v="0"/>
    <n v="11689"/>
    <s v="#20260526135210"/>
    <s v="04 Jun 2026"/>
    <s v="04"/>
    <s v="Jun"/>
    <s v="05 Jun 2026"/>
    <s v="05"/>
    <s v="Jun"/>
    <n v="1"/>
    <n v="1"/>
    <n v="0"/>
    <n v="0"/>
    <s v="Фондация Карин Дом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"/>
    <n v="1"/>
    <n v="0"/>
    <n v="0"/>
    <n v="11707"/>
    <s v="#20260526135210"/>
    <s v="04 Jun 2026"/>
    <s v="04"/>
    <s v="Jun"/>
    <s v="05 Jun 2026"/>
    <s v="05"/>
    <s v="Jun"/>
    <n v="1"/>
    <n v="1"/>
    <n v="0"/>
    <n v="0"/>
    <s v="Фондация Карин Дом"/>
    <x v="6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"/>
    <n v="1"/>
    <n v="0"/>
    <n v="0"/>
    <n v="11697"/>
    <s v="#20260526135210"/>
    <s v="04 Jun 2026"/>
    <s v="04"/>
    <s v="Jun"/>
    <s v="05 Jun 2026"/>
    <s v="05"/>
    <s v="Jun"/>
    <n v="1"/>
    <n v="1"/>
    <n v="0"/>
    <n v="0"/>
    <s v="Фондация Карин Дом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TO"/>
    <n v="1"/>
    <n v="0"/>
    <n v="0"/>
    <n v="11700"/>
    <s v="#20260526135210"/>
    <s v="04 Jun 2026"/>
    <s v="04"/>
    <s v="Jun"/>
    <s v="05 Jun 2026"/>
    <s v="05"/>
    <s v="Jun"/>
    <n v="1"/>
    <n v="1"/>
    <n v="0"/>
    <n v="0"/>
    <s v="Фондация Карин Дом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</r>
  <r>
    <s v="BOOKING"/>
    <n v="3"/>
    <n v="0"/>
    <n v="0"/>
    <n v="11938"/>
    <s v="5242800069"/>
    <s v="12 Jun 2026"/>
    <s v="12"/>
    <s v="Jun"/>
    <s v="15 Jun 2026"/>
    <s v="15"/>
    <s v="Jun"/>
    <n v="3"/>
    <n v="3"/>
    <n v="0"/>
    <n v="0"/>
    <s v="BOOKING"/>
    <x v="3"/>
    <n v="2"/>
    <n v="2"/>
    <n v="1071.9204437614678"/>
    <n v="357.30681458715594"/>
    <s v="Romania"/>
    <s v="04 Jun 2026 13:06"/>
    <s v="04 Jun 2026"/>
    <s v="Jun"/>
    <n v="0"/>
    <n v="3"/>
    <n v="0"/>
    <n v="0"/>
    <n v="0"/>
    <n v="3"/>
    <n v="0"/>
    <s v="04.06.2025"/>
    <x v="33"/>
    <s v="12.06.2026"/>
    <n v="24"/>
    <x v="0"/>
  </r>
  <r>
    <s v="BOOKING"/>
    <n v="4"/>
    <n v="0"/>
    <n v="0"/>
    <n v="11939"/>
    <s v="6404005846"/>
    <s v="06 Jun 2026"/>
    <s v="06"/>
    <s v="Jun"/>
    <s v="10 Jun 2026"/>
    <s v="10"/>
    <s v="Jun"/>
    <n v="4"/>
    <n v="4"/>
    <n v="0"/>
    <n v="0"/>
    <s v="BOOKING"/>
    <x v="4"/>
    <n v="2"/>
    <n v="2"/>
    <n v="1286.2320411999999"/>
    <n v="321.55801029999998"/>
    <s v="Bulgaria"/>
    <s v="04 Jun 2026 13:19"/>
    <s v="04 Jun 2026"/>
    <s v="Jun"/>
    <n v="0"/>
    <n v="4"/>
    <n v="0"/>
    <n v="0"/>
    <n v="0"/>
    <n v="4"/>
    <n v="0"/>
    <s v="04.06.2025"/>
    <x v="33"/>
    <s v="06.06.2026"/>
    <n v="23"/>
    <x v="0"/>
  </r>
  <r>
    <s v="BOOKING"/>
    <n v="3"/>
    <n v="0"/>
    <n v="0"/>
    <n v="11617"/>
    <s v="6211838227"/>
    <s v="05 Jun 2026"/>
    <s v="05"/>
    <s v="Jun"/>
    <s v="08 Jun 2026"/>
    <s v="08"/>
    <s v="Jun"/>
    <n v="3"/>
    <n v="3"/>
    <n v="0"/>
    <n v="0"/>
    <s v="BOOKING"/>
    <x v="4"/>
    <n v="2"/>
    <n v="1"/>
    <n v="771.75095969999995"/>
    <n v="257.25031989999997"/>
    <s v="Romania"/>
    <s v="21 May 2026 23:26"/>
    <s v="21 May 2026"/>
    <s v="May"/>
    <n v="0"/>
    <n v="3"/>
    <n v="0"/>
    <n v="0"/>
    <n v="0"/>
    <n v="3"/>
    <n v="0"/>
    <s v="21.05.2025"/>
    <x v="30"/>
    <s v="05.06.2026"/>
    <n v="23"/>
    <x v="0"/>
  </r>
  <r>
    <s v="BOOKING"/>
    <n v="3"/>
    <n v="0"/>
    <n v="0"/>
    <n v="11821"/>
    <s v="5405294847"/>
    <s v="05 Jun 2026"/>
    <s v="05"/>
    <s v="Jun"/>
    <s v="08 Jun 2026"/>
    <s v="08"/>
    <s v="Jun"/>
    <n v="3"/>
    <n v="3"/>
    <n v="0"/>
    <n v="0"/>
    <s v="BOOKING"/>
    <x v="5"/>
    <n v="2"/>
    <n v="1"/>
    <n v="89.716972477064203"/>
    <n v="29.911638623853211"/>
    <s v="Romania"/>
    <s v="27 May 2026 22:54"/>
    <s v="27 May 2026"/>
    <s v="May"/>
    <n v="0"/>
    <n v="3"/>
    <n v="0"/>
    <n v="0"/>
    <n v="0"/>
    <n v="3"/>
    <n v="0"/>
    <s v="27.05.2025"/>
    <x v="32"/>
    <s v="05.06.2026"/>
    <n v="23"/>
    <x v="0"/>
  </r>
  <r>
    <s v="BOOKING"/>
    <n v="5"/>
    <n v="0"/>
    <n v="0"/>
    <n v="11853"/>
    <s v="5197399472"/>
    <s v="05 Jun 2026"/>
    <s v="05"/>
    <s v="Jun"/>
    <s v="10 Jun 2026"/>
    <s v="10"/>
    <s v="Jun"/>
    <n v="5"/>
    <n v="5"/>
    <n v="0"/>
    <n v="0"/>
    <s v="BOOKING"/>
    <x v="4"/>
    <n v="2"/>
    <n v="1"/>
    <n v="1832.9060844999999"/>
    <n v="366.58121689999996"/>
    <s v="Romania"/>
    <s v="29 May 2026 11:24"/>
    <s v="29 May 2026"/>
    <s v="May"/>
    <n v="0"/>
    <n v="5"/>
    <n v="0"/>
    <n v="0"/>
    <n v="0"/>
    <n v="5"/>
    <n v="0"/>
    <s v="29.05.2025"/>
    <x v="32"/>
    <s v="05.06.2026"/>
    <n v="23"/>
    <x v="0"/>
  </r>
  <r>
    <s v="BOOKING"/>
    <n v="3"/>
    <n v="0"/>
    <n v="0"/>
    <n v="11822"/>
    <s v="5630554546"/>
    <s v="05 Jun 2026"/>
    <s v="05"/>
    <s v="Jun"/>
    <s v="08 Jun 2026"/>
    <s v="08"/>
    <s v="Jun"/>
    <n v="3"/>
    <n v="3"/>
    <n v="0"/>
    <n v="0"/>
    <s v="BOOKING"/>
    <x v="5"/>
    <n v="2"/>
    <n v="1"/>
    <n v="928.70631719999994"/>
    <n v="309.5687724"/>
    <s v="Romania"/>
    <s v="27 May 2026 22:56"/>
    <s v="27 May 2026"/>
    <s v="May"/>
    <n v="0"/>
    <n v="3"/>
    <n v="0"/>
    <n v="0"/>
    <n v="0"/>
    <n v="3"/>
    <n v="0"/>
    <s v="27.05.2025"/>
    <x v="32"/>
    <s v="05.06.2026"/>
    <n v="23"/>
    <x v="0"/>
  </r>
  <r>
    <s v="BOOKING"/>
    <n v="2"/>
    <n v="0"/>
    <n v="0"/>
    <n v="11814"/>
    <s v="6754871696"/>
    <s v="05 Jun 2026"/>
    <s v="05"/>
    <s v="Jun"/>
    <s v="07 Jun 2026"/>
    <s v="07"/>
    <s v="Jun"/>
    <n v="2"/>
    <n v="2"/>
    <n v="0"/>
    <n v="0"/>
    <s v="BOOKING"/>
    <x v="6"/>
    <n v="2"/>
    <n v="1"/>
    <n v="494.16000779999996"/>
    <n v="247.08000389999998"/>
    <s v="Romania"/>
    <s v="27 May 2026 18:36"/>
    <s v="27 May 2026"/>
    <s v="May"/>
    <n v="0"/>
    <n v="2"/>
    <n v="0"/>
    <n v="0"/>
    <n v="0"/>
    <n v="2"/>
    <n v="0"/>
    <s v="27.05.2025"/>
    <x v="32"/>
    <s v="05.06.2026"/>
    <n v="23"/>
    <x v="0"/>
  </r>
  <r>
    <s v="BOOKING"/>
    <n v="2"/>
    <n v="0"/>
    <n v="0"/>
    <n v="11811"/>
    <s v="6394312415"/>
    <s v="05 Jun 2026"/>
    <s v="05"/>
    <s v="Jun"/>
    <s v="07 Jun 2026"/>
    <s v="07"/>
    <s v="Jun"/>
    <n v="2"/>
    <n v="2"/>
    <n v="0"/>
    <n v="0"/>
    <s v="BOOKING"/>
    <x v="6"/>
    <n v="2"/>
    <n v="1"/>
    <n v="494.16000779999996"/>
    <n v="247.08000389999998"/>
    <s v="Romania"/>
    <s v="27 May 2026 15:52"/>
    <s v="27 May 2026"/>
    <s v="May"/>
    <n v="0"/>
    <n v="2"/>
    <n v="0"/>
    <n v="0"/>
    <n v="0"/>
    <n v="2"/>
    <n v="0"/>
    <s v="27.05.2025"/>
    <x v="32"/>
    <s v="05.06.2026"/>
    <n v="23"/>
    <x v="0"/>
  </r>
  <r>
    <m/>
    <m/>
    <m/>
    <m/>
    <m/>
    <m/>
    <m/>
    <m/>
    <m/>
    <m/>
    <m/>
    <m/>
    <m/>
    <m/>
    <m/>
    <m/>
    <m/>
    <x v="9"/>
    <m/>
    <m/>
    <m/>
    <m/>
    <m/>
    <m/>
    <m/>
    <m/>
    <m/>
    <m/>
    <m/>
    <m/>
    <m/>
    <m/>
    <m/>
    <m/>
    <x v="34"/>
    <m/>
    <m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8">
  <r>
    <x v="0"/>
    <n v="0"/>
    <n v="0"/>
    <n v="5"/>
    <n v="9775"/>
    <s v="12122025"/>
    <s v="18 Aug 2026"/>
    <s v="18"/>
    <s v="Aug"/>
    <s v="23 Aug 2026"/>
    <s v="23"/>
    <s v="Aug"/>
    <n v="5"/>
    <n v="5"/>
    <n v="0"/>
    <n v="0"/>
    <x v="0"/>
    <x v="0"/>
    <n v="2"/>
    <n v="3"/>
    <n v="2637.6789908256874"/>
    <n v="527.53579816513752"/>
    <m/>
    <s v="27 Jan 2026 13:20"/>
    <s v="27 Jan 2026"/>
    <s v="Jan"/>
    <n v="0"/>
    <n v="0"/>
    <n v="0"/>
    <n v="5"/>
    <n v="0"/>
    <n v="5"/>
    <n v="0"/>
    <s v="27.01.2025"/>
    <x v="0"/>
    <s v="18.08.2026"/>
    <n v="34"/>
    <x v="0"/>
    <m/>
    <m/>
  </r>
  <r>
    <x v="1"/>
    <n v="2"/>
    <n v="1"/>
    <n v="0"/>
    <n v="9413"/>
    <s v="6652855982"/>
    <s v="29 May 2026"/>
    <s v="29"/>
    <s v="May"/>
    <s v="01 Jun 2026"/>
    <s v="01"/>
    <s v="Jun"/>
    <n v="3"/>
    <n v="-28"/>
    <n v="2"/>
    <n v="0"/>
    <x v="1"/>
    <x v="1"/>
    <n v="2"/>
    <n v="3"/>
    <n v="1264.4710100917432"/>
    <n v="421.4903366972477"/>
    <s v="Romania"/>
    <s v="09 Jan 2026 18:54"/>
    <s v="09 Jan 2026"/>
    <s v="Jan"/>
    <n v="2"/>
    <n v="0"/>
    <n v="0"/>
    <n v="0"/>
    <n v="0"/>
    <n v="2"/>
    <n v="-1"/>
    <s v="09.01.2025"/>
    <x v="1"/>
    <s v="29.05.2026"/>
    <n v="22"/>
    <x v="0"/>
    <m/>
    <m/>
  </r>
  <r>
    <x v="2"/>
    <n v="0"/>
    <n v="7"/>
    <n v="0"/>
    <n v="9620"/>
    <s v="3896"/>
    <s v="23 Jun 2026"/>
    <s v="23"/>
    <s v="Jun"/>
    <s v="30 Jun 2026"/>
    <s v="30"/>
    <s v="Jun"/>
    <n v="7"/>
    <n v="7"/>
    <n v="0"/>
    <n v="0"/>
    <x v="2"/>
    <x v="2"/>
    <n v="2"/>
    <n v="2"/>
    <n v="2483.8845416999998"/>
    <n v="354.84064881428566"/>
    <s v="Romania"/>
    <s v="21 Jan 2026 10:39"/>
    <s v="20 Jan 2026"/>
    <s v="Jan"/>
    <n v="0"/>
    <n v="7"/>
    <n v="0"/>
    <n v="0"/>
    <n v="0"/>
    <n v="7"/>
    <n v="0"/>
    <s v="21.01.2025"/>
    <x v="2"/>
    <s v="23.06.2026"/>
    <n v="26"/>
    <x v="0"/>
    <m/>
    <m/>
  </r>
  <r>
    <x v="2"/>
    <n v="0"/>
    <n v="5"/>
    <n v="0"/>
    <n v="8231"/>
    <s v="1173107.220477"/>
    <s v="04 Jul 2026"/>
    <s v="04"/>
    <s v="Jul"/>
    <s v="09 Jul 2026"/>
    <s v="09"/>
    <s v="Jul"/>
    <n v="5"/>
    <n v="5"/>
    <n v="0"/>
    <n v="0"/>
    <x v="3"/>
    <x v="3"/>
    <n v="2"/>
    <n v="0"/>
    <n v="1238.1381815"/>
    <n v="247.62763630000001"/>
    <s v="Romania"/>
    <s v="07 Nov 2025 22:18"/>
    <s v="07 Nov 2025"/>
    <s v="Nov"/>
    <n v="0"/>
    <n v="0"/>
    <n v="5"/>
    <n v="0"/>
    <n v="0"/>
    <n v="5"/>
    <n v="0"/>
    <s v="07.11.2025"/>
    <x v="3"/>
    <s v="04.07.2026"/>
    <n v="27"/>
    <x v="0"/>
    <m/>
    <m/>
  </r>
  <r>
    <x v="2"/>
    <n v="0"/>
    <n v="0"/>
    <n v="6"/>
    <n v="8238"/>
    <s v="1173268.220507"/>
    <s v="11 Jul 2026"/>
    <s v="11"/>
    <s v="Jul"/>
    <s v="17 Jul 2026"/>
    <s v="17"/>
    <s v="Jul"/>
    <n v="6"/>
    <n v="6"/>
    <n v="0"/>
    <n v="0"/>
    <x v="3"/>
    <x v="4"/>
    <n v="2"/>
    <n v="2"/>
    <n v="2050.9224545999996"/>
    <n v="341.82040909999995"/>
    <s v="Romania"/>
    <s v="08 Nov 2025 19:00"/>
    <s v="08 Nov 2025"/>
    <s v="Nov"/>
    <n v="0"/>
    <n v="0"/>
    <n v="6"/>
    <n v="0"/>
    <n v="0"/>
    <n v="6"/>
    <n v="0"/>
    <s v="08.11.2025"/>
    <x v="3"/>
    <s v="11.07.2026"/>
    <n v="28"/>
    <x v="0"/>
    <m/>
    <m/>
  </r>
  <r>
    <x v="2"/>
    <n v="0"/>
    <n v="0"/>
    <n v="5"/>
    <n v="8230"/>
    <s v="1173106.220476"/>
    <s v="19 Jul 2026"/>
    <s v="19"/>
    <s v="Jul"/>
    <s v="24 Jul 2026"/>
    <s v="24"/>
    <s v="Jul"/>
    <n v="5"/>
    <n v="5"/>
    <n v="0"/>
    <n v="0"/>
    <x v="3"/>
    <x v="5"/>
    <n v="2"/>
    <n v="2"/>
    <n v="1937.9341555000001"/>
    <n v="387.58683110000004"/>
    <s v="Romania"/>
    <s v="07 Nov 2025 22:13"/>
    <s v="07 Nov 2025"/>
    <s v="Nov"/>
    <n v="0"/>
    <n v="0"/>
    <n v="5"/>
    <n v="0"/>
    <n v="0"/>
    <n v="5"/>
    <n v="0"/>
    <s v="07.11.2025"/>
    <x v="3"/>
    <s v="19.07.2026"/>
    <n v="30"/>
    <x v="0"/>
    <m/>
    <m/>
  </r>
  <r>
    <x v="2"/>
    <n v="0"/>
    <n v="6"/>
    <n v="0"/>
    <n v="9622"/>
    <s v="00001039"/>
    <s v="29 Jun 2026"/>
    <s v="29"/>
    <s v="Jun"/>
    <s v="05 Jul 2026"/>
    <s v="05"/>
    <s v="Jul"/>
    <n v="6"/>
    <n v="-24"/>
    <n v="2"/>
    <n v="4"/>
    <x v="4"/>
    <x v="6"/>
    <n v="2"/>
    <n v="0"/>
    <n v="1688.1942227999998"/>
    <n v="281.36570379999995"/>
    <s v="Romania"/>
    <s v="21 Jan 2026 12:49"/>
    <s v="21 Jan 2026"/>
    <s v="Jan"/>
    <n v="0"/>
    <n v="2"/>
    <n v="4"/>
    <n v="0"/>
    <n v="0"/>
    <n v="6"/>
    <n v="0"/>
    <s v="21.01.2025"/>
    <x v="2"/>
    <s v="29.06.2026"/>
    <n v="27"/>
    <x v="0"/>
    <m/>
    <m/>
  </r>
  <r>
    <x v="2"/>
    <n v="0"/>
    <n v="0"/>
    <n v="6"/>
    <n v="8049"/>
    <s v="1169860.219307"/>
    <s v="20 Jul 2026"/>
    <s v="20"/>
    <s v="Jul"/>
    <s v="26 Jul 2026"/>
    <s v="26"/>
    <s v="Jul"/>
    <n v="6"/>
    <n v="6"/>
    <n v="0"/>
    <n v="0"/>
    <x v="3"/>
    <x v="6"/>
    <n v="2"/>
    <n v="1"/>
    <n v="1735.3688423999999"/>
    <n v="289.22814039999997"/>
    <s v="Romania"/>
    <s v="27 Oct 2025 15:55"/>
    <s v="22 Oct 2025"/>
    <s v="Oct"/>
    <n v="0"/>
    <n v="0"/>
    <n v="6"/>
    <n v="0"/>
    <n v="0"/>
    <n v="6"/>
    <n v="0"/>
    <s v="27.10.2025"/>
    <x v="4"/>
    <s v="20.07.2026"/>
    <n v="30"/>
    <x v="0"/>
    <m/>
    <m/>
  </r>
  <r>
    <x v="2"/>
    <n v="0"/>
    <n v="0"/>
    <n v="6"/>
    <n v="8050"/>
    <s v="1169861.219308"/>
    <s v="20 Jul 2026"/>
    <s v="20"/>
    <s v="Jul"/>
    <s v="26 Jul 2026"/>
    <s v="26"/>
    <s v="Jul"/>
    <n v="6"/>
    <n v="6"/>
    <n v="0"/>
    <n v="0"/>
    <x v="3"/>
    <x v="6"/>
    <n v="3"/>
    <n v="1"/>
    <n v="2342.7714071999999"/>
    <n v="390.4619012"/>
    <s v="Romania"/>
    <s v="27 Oct 2025 15:55"/>
    <s v="22 Oct 2025"/>
    <s v="Oct"/>
    <n v="0"/>
    <n v="0"/>
    <n v="6"/>
    <n v="0"/>
    <n v="0"/>
    <n v="6"/>
    <n v="0"/>
    <s v="27.10.2025"/>
    <x v="4"/>
    <s v="20.07.2026"/>
    <n v="30"/>
    <x v="0"/>
    <m/>
    <m/>
  </r>
  <r>
    <x v="2"/>
    <n v="0"/>
    <n v="0"/>
    <n v="6"/>
    <n v="8055"/>
    <s v="1170038.219412"/>
    <s v="20 Jul 2026"/>
    <s v="20"/>
    <s v="Jul"/>
    <s v="26 Jul 2026"/>
    <s v="26"/>
    <s v="Jul"/>
    <n v="6"/>
    <n v="6"/>
    <n v="0"/>
    <n v="0"/>
    <x v="3"/>
    <x v="6"/>
    <n v="3"/>
    <n v="1"/>
    <n v="2342.7714071999999"/>
    <n v="390.4619012"/>
    <s v="Romania"/>
    <s v="27 Oct 2025 15:55"/>
    <s v="23 Oct 2025"/>
    <s v="Oct"/>
    <n v="0"/>
    <n v="0"/>
    <n v="6"/>
    <n v="0"/>
    <n v="0"/>
    <n v="6"/>
    <n v="0"/>
    <s v="27.10.2025"/>
    <x v="4"/>
    <s v="20.07.2026"/>
    <n v="30"/>
    <x v="0"/>
    <m/>
    <m/>
  </r>
  <r>
    <x v="2"/>
    <n v="0"/>
    <n v="0"/>
    <n v="6"/>
    <n v="8057"/>
    <s v="1170169.219532"/>
    <s v="20 Jul 2026"/>
    <s v="20"/>
    <s v="Jul"/>
    <s v="26 Jul 2026"/>
    <s v="26"/>
    <s v="Jul"/>
    <n v="6"/>
    <n v="6"/>
    <n v="0"/>
    <n v="0"/>
    <x v="3"/>
    <x v="2"/>
    <n v="2"/>
    <n v="1"/>
    <n v="1805.5440228"/>
    <n v="300.92400379999998"/>
    <s v="Romania"/>
    <s v="27 Oct 2025 15:56"/>
    <s v="24 Oct 2025"/>
    <s v="Oct"/>
    <n v="0"/>
    <n v="0"/>
    <n v="6"/>
    <n v="0"/>
    <n v="0"/>
    <n v="6"/>
    <n v="0"/>
    <s v="27.10.2025"/>
    <x v="4"/>
    <s v="20.07.2026"/>
    <n v="30"/>
    <x v="0"/>
    <m/>
    <m/>
  </r>
  <r>
    <x v="2"/>
    <n v="0"/>
    <n v="0"/>
    <n v="5"/>
    <n v="9975"/>
    <s v="1240128.232930"/>
    <s v="27 Jul 2026"/>
    <s v="27"/>
    <s v="Jul"/>
    <s v="01 Aug 2026"/>
    <s v="01"/>
    <s v="Aug"/>
    <n v="5"/>
    <n v="-26"/>
    <n v="4"/>
    <n v="0"/>
    <x v="3"/>
    <x v="6"/>
    <n v="1"/>
    <n v="0"/>
    <n v="1168.1194674999999"/>
    <n v="233.62389349999998"/>
    <s v="Romania"/>
    <s v="02 Feb 2026 15:23"/>
    <s v="02 Feb 2026"/>
    <s v="Feb"/>
    <n v="0"/>
    <n v="0"/>
    <n v="4"/>
    <n v="0"/>
    <n v="0"/>
    <n v="4"/>
    <n v="-1"/>
    <s v="02.02.2025"/>
    <x v="5"/>
    <s v="27.07.2026"/>
    <n v="31"/>
    <x v="0"/>
    <m/>
    <m/>
  </r>
  <r>
    <x v="2"/>
    <n v="0"/>
    <n v="0"/>
    <n v="6"/>
    <n v="9628"/>
    <s v="18659"/>
    <s v="10 Aug 2026"/>
    <s v="10"/>
    <s v="Aug"/>
    <s v="16 Aug 2026"/>
    <s v="16"/>
    <s v="Aug"/>
    <n v="6"/>
    <n v="6"/>
    <n v="0"/>
    <n v="0"/>
    <x v="4"/>
    <x v="3"/>
    <n v="3"/>
    <n v="1"/>
    <n v="2584.1599458000001"/>
    <n v="430.69332430000003"/>
    <s v="Romania"/>
    <s v="21 Jan 2026 16:25"/>
    <s v="21 Jan 2026"/>
    <s v="Jan"/>
    <n v="0"/>
    <n v="0"/>
    <n v="0"/>
    <n v="6"/>
    <n v="0"/>
    <n v="6"/>
    <n v="0"/>
    <s v="21.01.2025"/>
    <x v="2"/>
    <s v="10.08.2026"/>
    <n v="33"/>
    <x v="0"/>
    <m/>
    <m/>
  </r>
  <r>
    <x v="2"/>
    <n v="0"/>
    <n v="0"/>
    <n v="6"/>
    <n v="8127"/>
    <s v="1170906.219838"/>
    <s v="20 Jul 2026"/>
    <s v="20"/>
    <s v="Jul"/>
    <s v="26 Jul 2026"/>
    <s v="26"/>
    <s v="Jul"/>
    <n v="6"/>
    <n v="6"/>
    <n v="0"/>
    <n v="0"/>
    <x v="3"/>
    <x v="6"/>
    <n v="2"/>
    <n v="1"/>
    <n v="1735.3688423999999"/>
    <n v="289.22814039999997"/>
    <s v="Romania"/>
    <s v="03 Nov 2025 10:08"/>
    <s v="31 Oct 2025"/>
    <s v="Nov"/>
    <n v="0"/>
    <n v="0"/>
    <n v="6"/>
    <n v="0"/>
    <n v="0"/>
    <n v="6"/>
    <n v="0"/>
    <s v="03.11.2025"/>
    <x v="3"/>
    <s v="20.07.2026"/>
    <n v="30"/>
    <x v="0"/>
    <m/>
    <m/>
  </r>
  <r>
    <x v="2"/>
    <n v="0"/>
    <n v="5"/>
    <n v="0"/>
    <n v="10333"/>
    <s v="28971"/>
    <s v="22 Jun 2026"/>
    <s v="22"/>
    <s v="Jun"/>
    <s v="27 Jun 2026"/>
    <s v="27"/>
    <s v="Jun"/>
    <n v="5"/>
    <n v="5"/>
    <n v="0"/>
    <n v="0"/>
    <x v="4"/>
    <x v="3"/>
    <n v="2"/>
    <n v="0"/>
    <n v="1434.6404215999999"/>
    <n v="286.92808431999998"/>
    <s v="Romania"/>
    <s v="04 Mar 2026 17:24"/>
    <s v="04 Mar 2026"/>
    <s v="Mar"/>
    <n v="0"/>
    <n v="5"/>
    <n v="0"/>
    <n v="0"/>
    <n v="0"/>
    <n v="5"/>
    <n v="0"/>
    <s v="04.03.2025"/>
    <x v="6"/>
    <s v="22.06.2026"/>
    <n v="26"/>
    <x v="0"/>
    <m/>
    <m/>
  </r>
  <r>
    <x v="2"/>
    <n v="0"/>
    <n v="0"/>
    <n v="5"/>
    <n v="9510"/>
    <s v="NT314343"/>
    <s v="27 Jul 2026"/>
    <s v="27"/>
    <s v="Jul"/>
    <s v="01 Aug 2026"/>
    <s v="01"/>
    <s v="Aug"/>
    <n v="5"/>
    <n v="-26"/>
    <n v="4"/>
    <n v="0"/>
    <x v="5"/>
    <x v="6"/>
    <n v="2"/>
    <n v="0"/>
    <n v="0"/>
    <n v="0"/>
    <s v="Romania"/>
    <s v="15 Jan 2026 11:25"/>
    <s v="15 Jan 2026"/>
    <s v="Jan"/>
    <n v="0"/>
    <n v="0"/>
    <n v="4"/>
    <n v="0"/>
    <n v="0"/>
    <n v="4"/>
    <n v="-1"/>
    <s v="15.01.2025"/>
    <x v="7"/>
    <s v="27.07.2026"/>
    <n v="31"/>
    <x v="1"/>
    <m/>
    <m/>
  </r>
  <r>
    <x v="2"/>
    <n v="0"/>
    <n v="6"/>
    <n v="0"/>
    <n v="9630"/>
    <s v="52373"/>
    <s v="29 Jun 2026"/>
    <s v="29"/>
    <s v="Jun"/>
    <s v="05 Jul 2026"/>
    <s v="05"/>
    <s v="Jul"/>
    <n v="6"/>
    <n v="-24"/>
    <n v="2"/>
    <n v="4"/>
    <x v="4"/>
    <x v="3"/>
    <n v="2"/>
    <n v="1"/>
    <n v="1733.2565460000001"/>
    <n v="288.87609100000003"/>
    <s v="Romania"/>
    <s v="21 Jan 2026 16:51"/>
    <s v="21 Jan 2026"/>
    <s v="Jan"/>
    <n v="0"/>
    <n v="2"/>
    <n v="4"/>
    <n v="0"/>
    <n v="0"/>
    <n v="6"/>
    <n v="0"/>
    <s v="21.01.2025"/>
    <x v="2"/>
    <s v="29.06.2026"/>
    <n v="27"/>
    <x v="0"/>
    <m/>
    <m/>
  </r>
  <r>
    <x v="2"/>
    <n v="0"/>
    <n v="6"/>
    <n v="0"/>
    <n v="9631"/>
    <s v="52374"/>
    <s v="29 Jun 2026"/>
    <s v="29"/>
    <s v="Jun"/>
    <s v="05 Jul 2026"/>
    <s v="05"/>
    <s v="Jul"/>
    <n v="6"/>
    <n v="-24"/>
    <n v="2"/>
    <n v="4"/>
    <x v="4"/>
    <x v="3"/>
    <n v="2"/>
    <n v="2"/>
    <n v="2166.6293574000001"/>
    <n v="361.10489290000004"/>
    <s v="Romania"/>
    <s v="21 Jan 2026 16:52"/>
    <s v="21 Jan 2026"/>
    <s v="Jan"/>
    <n v="0"/>
    <n v="2"/>
    <n v="4"/>
    <n v="0"/>
    <n v="0"/>
    <n v="6"/>
    <n v="0"/>
    <s v="21.01.2025"/>
    <x v="2"/>
    <s v="29.06.2026"/>
    <n v="27"/>
    <x v="0"/>
    <m/>
    <m/>
  </r>
  <r>
    <x v="2"/>
    <n v="0"/>
    <n v="0"/>
    <n v="7"/>
    <n v="9632"/>
    <s v="2321410"/>
    <s v="20 Jul 2026"/>
    <s v="20"/>
    <s v="Jul"/>
    <s v="27 Jul 2026"/>
    <s v="27"/>
    <s v="Jul"/>
    <n v="7"/>
    <n v="7"/>
    <n v="0"/>
    <n v="0"/>
    <x v="6"/>
    <x v="3"/>
    <n v="2"/>
    <n v="0"/>
    <n v="2233.2449271999999"/>
    <n v="319.03498959999996"/>
    <s v="Romania"/>
    <s v="21 Jan 2026 16:52"/>
    <s v="21 Jan 2026"/>
    <s v="Jan"/>
    <n v="0"/>
    <n v="0"/>
    <n v="7"/>
    <n v="0"/>
    <n v="0"/>
    <n v="7"/>
    <n v="0"/>
    <s v="21.01.2025"/>
    <x v="2"/>
    <s v="20.07.2026"/>
    <n v="30"/>
    <x v="0"/>
    <m/>
    <m/>
  </r>
  <r>
    <x v="2"/>
    <n v="0"/>
    <n v="0"/>
    <n v="6"/>
    <n v="9633"/>
    <s v="0296"/>
    <s v="08 Aug 2026"/>
    <s v="08"/>
    <s v="Aug"/>
    <s v="14 Aug 2026"/>
    <s v="14"/>
    <s v="Aug"/>
    <n v="6"/>
    <n v="6"/>
    <n v="0"/>
    <n v="0"/>
    <x v="7"/>
    <x v="6"/>
    <n v="1"/>
    <n v="0"/>
    <n v="1308.3329202"/>
    <n v="218.05548669999999"/>
    <s v="Romania"/>
    <s v="21 Jan 2026 17:20"/>
    <s v="21 Jan 2026"/>
    <s v="Jan"/>
    <n v="0"/>
    <n v="0"/>
    <n v="0"/>
    <n v="6"/>
    <n v="0"/>
    <n v="6"/>
    <n v="0"/>
    <s v="21.01.2025"/>
    <x v="2"/>
    <s v="08.08.2026"/>
    <n v="32"/>
    <x v="0"/>
    <m/>
    <m/>
  </r>
  <r>
    <x v="2"/>
    <n v="0"/>
    <n v="0"/>
    <n v="7"/>
    <n v="9634"/>
    <s v="2321420"/>
    <s v="20 Jul 2026"/>
    <s v="20"/>
    <s v="Jul"/>
    <s v="27 Jul 2026"/>
    <s v="27"/>
    <s v="Jul"/>
    <n v="7"/>
    <n v="7"/>
    <n v="0"/>
    <n v="0"/>
    <x v="6"/>
    <x v="0"/>
    <n v="3"/>
    <n v="0"/>
    <n v="3323.5810355999997"/>
    <n v="474.79729079999998"/>
    <s v="Romania"/>
    <s v="21 Jan 2026 17:21"/>
    <s v="21 Jan 2026"/>
    <s v="Jan"/>
    <n v="0"/>
    <n v="0"/>
    <n v="7"/>
    <n v="0"/>
    <n v="0"/>
    <n v="7"/>
    <n v="0"/>
    <s v="21.01.2025"/>
    <x v="2"/>
    <s v="20.07.2026"/>
    <n v="30"/>
    <x v="0"/>
    <m/>
    <m/>
  </r>
  <r>
    <x v="1"/>
    <n v="1"/>
    <n v="1"/>
    <n v="0"/>
    <n v="10335"/>
    <s v="6392823479"/>
    <s v="30 May 2026"/>
    <s v="30"/>
    <s v="May"/>
    <s v="01 Jun 2026"/>
    <s v="01"/>
    <s v="Jun"/>
    <n v="2"/>
    <n v="-29"/>
    <n v="1"/>
    <n v="0"/>
    <x v="1"/>
    <x v="4"/>
    <n v="2"/>
    <n v="1"/>
    <n v="694.58880091743117"/>
    <n v="347.29440045871559"/>
    <s v="Romania"/>
    <s v="05 Mar 2026 09:32"/>
    <s v="05 Mar 2026"/>
    <s v="Mar"/>
    <n v="1"/>
    <n v="0"/>
    <n v="0"/>
    <n v="0"/>
    <n v="0"/>
    <n v="1"/>
    <n v="-1"/>
    <s v="05.03.2025"/>
    <x v="6"/>
    <s v="30.05.2026"/>
    <n v="22"/>
    <x v="1"/>
    <m/>
    <m/>
  </r>
  <r>
    <x v="2"/>
    <n v="0"/>
    <n v="0"/>
    <n v="5"/>
    <n v="10245"/>
    <s v="1247335.196050"/>
    <s v="17 Aug 2026"/>
    <s v="17"/>
    <s v="Aug"/>
    <s v="22 Aug 2026"/>
    <s v="22"/>
    <s v="Aug"/>
    <n v="5"/>
    <n v="5"/>
    <n v="0"/>
    <n v="0"/>
    <x v="3"/>
    <x v="4"/>
    <n v="2"/>
    <n v="1"/>
    <n v="1709.1998369999999"/>
    <n v="341.83996739999998"/>
    <s v="Romania"/>
    <s v="27 Feb 2026 09:50"/>
    <s v="26 Feb 2026"/>
    <s v="Feb"/>
    <n v="0"/>
    <n v="0"/>
    <n v="0"/>
    <n v="5"/>
    <n v="0"/>
    <n v="5"/>
    <n v="0"/>
    <s v="27.02.2025"/>
    <x v="8"/>
    <s v="17.08.2026"/>
    <n v="34"/>
    <x v="0"/>
    <m/>
    <m/>
  </r>
  <r>
    <x v="3"/>
    <n v="2"/>
    <n v="0"/>
    <n v="0"/>
    <n v="10336"/>
    <s v="487092"/>
    <s v="23 May 2026"/>
    <s v="23"/>
    <s v="May"/>
    <s v="25 May 2026"/>
    <s v="25"/>
    <s v="May"/>
    <n v="2"/>
    <n v="2"/>
    <n v="0"/>
    <n v="0"/>
    <x v="8"/>
    <x v="4"/>
    <n v="3"/>
    <n v="1"/>
    <n v="740.99041908256868"/>
    <n v="370.49520954128434"/>
    <m/>
    <s v="05 Mar 2026 10:03"/>
    <s v="05 Mar 2026"/>
    <s v="Mar"/>
    <n v="2"/>
    <n v="0"/>
    <n v="0"/>
    <n v="0"/>
    <n v="0"/>
    <n v="2"/>
    <n v="0"/>
    <s v="05.03.2025"/>
    <x v="6"/>
    <s v="23.05.2026"/>
    <n v="21"/>
    <x v="1"/>
    <m/>
    <m/>
  </r>
  <r>
    <x v="2"/>
    <n v="0"/>
    <n v="0"/>
    <n v="7"/>
    <n v="10246"/>
    <s v="1247390.196053"/>
    <s v="12 Jul 2026"/>
    <s v="12"/>
    <s v="Jul"/>
    <s v="19 Jul 2026"/>
    <s v="19"/>
    <s v="Jul"/>
    <n v="7"/>
    <n v="7"/>
    <n v="0"/>
    <n v="0"/>
    <x v="3"/>
    <x v="4"/>
    <n v="3"/>
    <n v="1"/>
    <n v="3230.3466195000001"/>
    <n v="461.47808850000001"/>
    <s v="Romania"/>
    <s v="27 Feb 2026 09:56"/>
    <s v="27 Feb 2026"/>
    <s v="Feb"/>
    <n v="0"/>
    <n v="0"/>
    <n v="7"/>
    <n v="0"/>
    <n v="0"/>
    <n v="7"/>
    <n v="0"/>
    <s v="27.02.2025"/>
    <x v="8"/>
    <s v="12.07.2026"/>
    <n v="29"/>
    <x v="0"/>
    <m/>
    <m/>
  </r>
  <r>
    <x v="2"/>
    <n v="0"/>
    <n v="4"/>
    <n v="0"/>
    <n v="10337"/>
    <s v="1248678.196840"/>
    <s v="22 Jun 2026"/>
    <s v="22"/>
    <s v="Jun"/>
    <s v="26 Jun 2026"/>
    <s v="26"/>
    <s v="Jun"/>
    <n v="4"/>
    <n v="4"/>
    <n v="0"/>
    <n v="0"/>
    <x v="3"/>
    <x v="4"/>
    <n v="2"/>
    <n v="2"/>
    <n v="1875.0542210000001"/>
    <n v="468.76355525000002"/>
    <s v="Romania"/>
    <s v="05 Mar 2026 10:09"/>
    <s v="05 Mar 2026"/>
    <s v="Mar"/>
    <n v="0"/>
    <n v="4"/>
    <n v="0"/>
    <n v="0"/>
    <n v="0"/>
    <n v="4"/>
    <n v="0"/>
    <s v="05.03.2025"/>
    <x v="6"/>
    <s v="22.06.2026"/>
    <n v="26"/>
    <x v="0"/>
    <m/>
    <m/>
  </r>
  <r>
    <x v="2"/>
    <n v="0"/>
    <n v="0"/>
    <n v="5"/>
    <n v="10247"/>
    <s v="1247362.196067"/>
    <s v="13 Jul 2026"/>
    <s v="13"/>
    <s v="Jul"/>
    <s v="18 Jul 2026"/>
    <s v="18"/>
    <s v="Jul"/>
    <n v="5"/>
    <n v="5"/>
    <n v="0"/>
    <n v="0"/>
    <x v="3"/>
    <x v="5"/>
    <n v="2"/>
    <n v="2"/>
    <n v="2422.2954549999999"/>
    <n v="484.459091"/>
    <s v="Romania"/>
    <s v="27 Feb 2026 10:02"/>
    <s v="26 Feb 2026"/>
    <s v="Feb"/>
    <n v="0"/>
    <n v="0"/>
    <n v="5"/>
    <n v="0"/>
    <n v="0"/>
    <n v="5"/>
    <n v="0"/>
    <s v="27.02.2025"/>
    <x v="8"/>
    <s v="13.07.2026"/>
    <n v="29"/>
    <x v="0"/>
    <m/>
    <m/>
  </r>
  <r>
    <x v="2"/>
    <n v="0"/>
    <n v="6"/>
    <n v="0"/>
    <n v="10086"/>
    <s v="2327451"/>
    <s v="05 Jul 2026"/>
    <s v="05"/>
    <s v="Jul"/>
    <s v="11 Jul 2026"/>
    <s v="11"/>
    <s v="Jul"/>
    <n v="6"/>
    <n v="6"/>
    <n v="0"/>
    <n v="0"/>
    <x v="6"/>
    <x v="3"/>
    <n v="2"/>
    <n v="2"/>
    <n v="2402.1895226000001"/>
    <n v="400.36492043333334"/>
    <s v="Romania"/>
    <s v="15 Feb 2026 12:08"/>
    <s v="14 Feb 2026"/>
    <s v="Feb"/>
    <n v="0"/>
    <n v="0"/>
    <n v="6"/>
    <n v="0"/>
    <n v="0"/>
    <n v="6"/>
    <n v="0"/>
    <s v="15.02.2025"/>
    <x v="9"/>
    <s v="05.07.2026"/>
    <n v="28"/>
    <x v="0"/>
    <m/>
    <m/>
  </r>
  <r>
    <x v="2"/>
    <n v="0"/>
    <n v="0"/>
    <n v="7"/>
    <n v="9635"/>
    <s v="2321426"/>
    <s v="20 Jul 2026"/>
    <s v="20"/>
    <s v="Jul"/>
    <s v="27 Jul 2026"/>
    <s v="27"/>
    <s v="Jul"/>
    <n v="7"/>
    <n v="7"/>
    <n v="0"/>
    <n v="0"/>
    <x v="6"/>
    <x v="0"/>
    <n v="3"/>
    <n v="1"/>
    <n v="3323.5810355999997"/>
    <n v="474.79729079999998"/>
    <s v="Romania"/>
    <s v="21 Jan 2026 17:48"/>
    <s v="21 Jan 2026"/>
    <s v="Jan"/>
    <n v="0"/>
    <n v="0"/>
    <n v="7"/>
    <n v="0"/>
    <n v="0"/>
    <n v="7"/>
    <n v="0"/>
    <s v="21.01.2025"/>
    <x v="2"/>
    <s v="20.07.2026"/>
    <n v="30"/>
    <x v="0"/>
    <m/>
    <m/>
  </r>
  <r>
    <x v="2"/>
    <n v="0"/>
    <n v="0"/>
    <n v="3"/>
    <n v="9776"/>
    <s v="2322977"/>
    <s v="31 Jul 2026"/>
    <s v="31"/>
    <s v="Jul"/>
    <s v="03 Aug 2026"/>
    <s v="03"/>
    <s v="Aug"/>
    <n v="3"/>
    <n v="-28"/>
    <n v="0"/>
    <n v="2"/>
    <x v="6"/>
    <x v="6"/>
    <n v="2"/>
    <n v="2"/>
    <n v="1668.714156"/>
    <n v="556.23805200000004"/>
    <s v="Romania"/>
    <s v="27 Jan 2026 14:08"/>
    <s v="27 Jan 2026"/>
    <s v="Jan"/>
    <n v="0"/>
    <n v="0"/>
    <n v="0"/>
    <n v="2"/>
    <n v="0"/>
    <n v="2"/>
    <n v="-1"/>
    <s v="27.01.2025"/>
    <x v="0"/>
    <s v="31.07.2026"/>
    <n v="31"/>
    <x v="0"/>
    <m/>
    <m/>
  </r>
  <r>
    <x v="2"/>
    <n v="0"/>
    <n v="0"/>
    <n v="7"/>
    <n v="10087"/>
    <s v="5828"/>
    <s v="27 Jul 2026"/>
    <s v="27"/>
    <s v="Jul"/>
    <s v="03 Aug 2026"/>
    <s v="03"/>
    <s v="Aug"/>
    <n v="7"/>
    <n v="-24"/>
    <n v="4"/>
    <n v="2"/>
    <x v="2"/>
    <x v="4"/>
    <n v="2"/>
    <n v="2"/>
    <n v="2991.0312607000001"/>
    <n v="427.29018009999999"/>
    <s v="Israel"/>
    <s v="15 Feb 2026 15:27"/>
    <s v="15 Feb 2026"/>
    <s v="Feb"/>
    <n v="0"/>
    <n v="0"/>
    <n v="4"/>
    <n v="2"/>
    <n v="0"/>
    <n v="6"/>
    <n v="-1"/>
    <s v="15.02.2025"/>
    <x v="9"/>
    <s v="27.07.2026"/>
    <n v="31"/>
    <x v="0"/>
    <m/>
    <m/>
  </r>
  <r>
    <x v="1"/>
    <n v="1"/>
    <n v="1"/>
    <n v="0"/>
    <n v="10088"/>
    <s v="5979154621"/>
    <s v="30 May 2026"/>
    <s v="30"/>
    <s v="May"/>
    <s v="01 Jun 2026"/>
    <s v="01"/>
    <s v="Jun"/>
    <n v="2"/>
    <n v="-29"/>
    <n v="1"/>
    <n v="0"/>
    <x v="1"/>
    <x v="6"/>
    <n v="2"/>
    <n v="1"/>
    <n v="494.16108440366963"/>
    <n v="247.08054220183482"/>
    <s v="Romania"/>
    <s v="15 Feb 2026 15:30"/>
    <s v="15 Feb 2026"/>
    <s v="Feb"/>
    <n v="1"/>
    <n v="0"/>
    <n v="0"/>
    <n v="0"/>
    <n v="0"/>
    <n v="1"/>
    <n v="-1"/>
    <s v="15.02.2025"/>
    <x v="9"/>
    <s v="30.05.2026"/>
    <n v="22"/>
    <x v="0"/>
    <m/>
    <m/>
  </r>
  <r>
    <x v="2"/>
    <n v="0"/>
    <n v="0"/>
    <n v="6"/>
    <n v="10089"/>
    <s v="1243618.234593"/>
    <s v="14 Jul 2026"/>
    <s v="14"/>
    <s v="Jul"/>
    <s v="20 Jul 2026"/>
    <s v="20"/>
    <s v="Jul"/>
    <n v="6"/>
    <n v="6"/>
    <n v="0"/>
    <n v="0"/>
    <x v="3"/>
    <x v="2"/>
    <n v="2"/>
    <n v="1"/>
    <n v="2083.1936495999998"/>
    <n v="347.19894159999996"/>
    <s v="Romania"/>
    <s v="15 Feb 2026 15:52"/>
    <s v="15 Feb 2026"/>
    <s v="Feb"/>
    <n v="0"/>
    <n v="0"/>
    <n v="6"/>
    <n v="0"/>
    <n v="0"/>
    <n v="6"/>
    <n v="0"/>
    <s v="15.02.2025"/>
    <x v="9"/>
    <s v="14.07.2026"/>
    <n v="29"/>
    <x v="0"/>
    <m/>
    <m/>
  </r>
  <r>
    <x v="1"/>
    <n v="0"/>
    <n v="4"/>
    <n v="0"/>
    <n v="10038"/>
    <s v="6956307117"/>
    <s v="01 Jul 2026"/>
    <s v="01"/>
    <s v="Jul"/>
    <s v="05 Jul 2026"/>
    <s v="05"/>
    <s v="Jul"/>
    <n v="4"/>
    <n v="4"/>
    <n v="0"/>
    <n v="0"/>
    <x v="1"/>
    <x v="6"/>
    <n v="1"/>
    <n v="2"/>
    <n v="1720.8433056880731"/>
    <n v="430.21082642201827"/>
    <s v="Bulgaria"/>
    <s v="09 Feb 2026 11:24"/>
    <s v="09 Feb 2026"/>
    <s v="Feb"/>
    <n v="0"/>
    <n v="0"/>
    <n v="4"/>
    <n v="0"/>
    <n v="0"/>
    <n v="4"/>
    <n v="0"/>
    <s v="09.02.2025"/>
    <x v="9"/>
    <s v="01.07.2026"/>
    <n v="27"/>
    <x v="1"/>
    <m/>
    <m/>
  </r>
  <r>
    <x v="2"/>
    <n v="0"/>
    <n v="0"/>
    <n v="6"/>
    <n v="9976"/>
    <s v="100674"/>
    <s v="13 Jul 2026"/>
    <s v="13"/>
    <s v="Jul"/>
    <s v="19 Jul 2026"/>
    <s v="19"/>
    <s v="Jul"/>
    <n v="6"/>
    <n v="6"/>
    <n v="0"/>
    <n v="0"/>
    <x v="9"/>
    <x v="4"/>
    <n v="2"/>
    <n v="1"/>
    <n v="2051.0398043999999"/>
    <n v="341.83996739999998"/>
    <s v="Romania"/>
    <s v="02 Feb 2026 17:13"/>
    <s v="02 Feb 2026"/>
    <s v="Feb"/>
    <n v="0"/>
    <n v="0"/>
    <n v="6"/>
    <n v="0"/>
    <n v="0"/>
    <n v="6"/>
    <n v="0"/>
    <s v="02.02.2025"/>
    <x v="5"/>
    <s v="13.07.2026"/>
    <n v="29"/>
    <x v="0"/>
    <m/>
    <m/>
  </r>
  <r>
    <x v="4"/>
    <n v="0"/>
    <n v="7"/>
    <n v="0"/>
    <n v="10249"/>
    <s v="13807138"/>
    <s v="23 Jun 2026"/>
    <s v="23"/>
    <s v="Jun"/>
    <s v="30 Jun 2026"/>
    <s v="30"/>
    <s v="Jun"/>
    <n v="7"/>
    <n v="7"/>
    <n v="0"/>
    <n v="0"/>
    <x v="10"/>
    <x v="3"/>
    <n v="2"/>
    <n v="0"/>
    <n v="1631.0253118999999"/>
    <n v="233.00361598571428"/>
    <s v="Poland"/>
    <s v="27 Feb 2026 11:44"/>
    <s v="21 Feb 2026"/>
    <s v="Feb"/>
    <n v="0"/>
    <n v="7"/>
    <n v="0"/>
    <n v="0"/>
    <n v="0"/>
    <n v="7"/>
    <n v="0"/>
    <s v="27.02.2025"/>
    <x v="8"/>
    <s v="23.06.2026"/>
    <n v="26"/>
    <x v="0"/>
    <m/>
    <m/>
  </r>
  <r>
    <x v="2"/>
    <n v="0"/>
    <n v="0"/>
    <n v="5"/>
    <n v="10248"/>
    <s v="2329945"/>
    <s v="10 Aug 2026"/>
    <s v="10"/>
    <s v="Aug"/>
    <s v="15 Aug 2026"/>
    <s v="15"/>
    <s v="Aug"/>
    <n v="5"/>
    <n v="5"/>
    <n v="0"/>
    <n v="0"/>
    <x v="6"/>
    <x v="6"/>
    <n v="2"/>
    <n v="1"/>
    <n v="1668.714156"/>
    <n v="333.74283120000001"/>
    <s v="Romania"/>
    <s v="27 Feb 2026 11:44"/>
    <s v="27 Feb 2026"/>
    <s v="Feb"/>
    <n v="0"/>
    <n v="0"/>
    <n v="0"/>
    <n v="5"/>
    <n v="0"/>
    <n v="5"/>
    <n v="0"/>
    <s v="27.02.2025"/>
    <x v="8"/>
    <s v="10.08.2026"/>
    <n v="33"/>
    <x v="0"/>
    <m/>
    <m/>
  </r>
  <r>
    <x v="4"/>
    <n v="0"/>
    <n v="0"/>
    <n v="7"/>
    <n v="10250"/>
    <s v="13821627"/>
    <s v="11 Aug 2026"/>
    <s v="11"/>
    <s v="Aug"/>
    <s v="18 Aug 2026"/>
    <s v="18"/>
    <s v="Aug"/>
    <n v="7"/>
    <n v="7"/>
    <n v="0"/>
    <n v="0"/>
    <x v="10"/>
    <x v="3"/>
    <n v="2"/>
    <n v="1"/>
    <n v="1808.6929091"/>
    <n v="258.38470130000002"/>
    <s v="Poland"/>
    <s v="27 Feb 2026 11:44"/>
    <s v="26 Feb 2026"/>
    <s v="Feb"/>
    <n v="0"/>
    <n v="0"/>
    <n v="0"/>
    <n v="7"/>
    <n v="0"/>
    <n v="7"/>
    <n v="0"/>
    <s v="27.02.2025"/>
    <x v="8"/>
    <s v="11.08.2026"/>
    <n v="33"/>
    <x v="0"/>
    <m/>
    <m/>
  </r>
  <r>
    <x v="4"/>
    <n v="0"/>
    <n v="7"/>
    <n v="0"/>
    <n v="10254"/>
    <s v="13816673"/>
    <s v="28 Aug 2026"/>
    <s v="28"/>
    <s v="Aug"/>
    <s v="04 Sep 2026"/>
    <s v="04"/>
    <s v="Sep"/>
    <n v="7"/>
    <n v="-24"/>
    <n v="3"/>
    <n v="3"/>
    <x v="10"/>
    <x v="3"/>
    <n v="2"/>
    <n v="0"/>
    <n v="1453.3577147000001"/>
    <n v="207.62253067142859"/>
    <s v="Poland"/>
    <s v="27 Feb 2026 11:45"/>
    <s v="24 Feb 2026"/>
    <s v="Feb"/>
    <n v="0"/>
    <n v="0"/>
    <n v="0"/>
    <n v="3"/>
    <n v="3"/>
    <n v="6"/>
    <n v="-1"/>
    <s v="27.02.2025"/>
    <x v="8"/>
    <s v="28.08.2026"/>
    <n v="35"/>
    <x v="0"/>
    <m/>
    <m/>
  </r>
  <r>
    <x v="4"/>
    <n v="0"/>
    <n v="7"/>
    <n v="0"/>
    <n v="10251"/>
    <s v="13816673"/>
    <s v="28 Aug 2026"/>
    <s v="28"/>
    <s v="Aug"/>
    <s v="04 Sep 2026"/>
    <s v="04"/>
    <s v="Sep"/>
    <n v="7"/>
    <n v="-24"/>
    <n v="3"/>
    <n v="3"/>
    <x v="10"/>
    <x v="3"/>
    <n v="2"/>
    <n v="1"/>
    <n v="1453.3577147000001"/>
    <n v="207.62253067142859"/>
    <s v="Poland"/>
    <s v="27 Feb 2026 11:44"/>
    <s v="24 Feb 2026"/>
    <s v="Feb"/>
    <n v="0"/>
    <n v="0"/>
    <n v="0"/>
    <n v="3"/>
    <n v="3"/>
    <n v="6"/>
    <n v="-1"/>
    <s v="27.02.2025"/>
    <x v="8"/>
    <s v="28.08.2026"/>
    <n v="35"/>
    <x v="0"/>
    <m/>
    <m/>
  </r>
  <r>
    <x v="4"/>
    <n v="0"/>
    <n v="7"/>
    <n v="0"/>
    <n v="10252"/>
    <s v="13816673"/>
    <s v="28 Aug 2026"/>
    <s v="28"/>
    <s v="Aug"/>
    <s v="04 Sep 2026"/>
    <s v="04"/>
    <s v="Sep"/>
    <n v="7"/>
    <n v="-24"/>
    <n v="3"/>
    <n v="3"/>
    <x v="10"/>
    <x v="3"/>
    <n v="2"/>
    <n v="0"/>
    <n v="1453.3577147000001"/>
    <n v="207.62253067142859"/>
    <s v="Poland"/>
    <s v="27 Feb 2026 11:44"/>
    <s v="24 Feb 2026"/>
    <s v="Feb"/>
    <n v="0"/>
    <n v="0"/>
    <n v="0"/>
    <n v="3"/>
    <n v="3"/>
    <n v="6"/>
    <n v="-1"/>
    <s v="27.02.2025"/>
    <x v="8"/>
    <s v="28.08.2026"/>
    <n v="35"/>
    <x v="0"/>
    <m/>
    <m/>
  </r>
  <r>
    <x v="4"/>
    <n v="0"/>
    <n v="7"/>
    <n v="0"/>
    <n v="10253"/>
    <s v="13816673"/>
    <s v="28 Aug 2026"/>
    <s v="28"/>
    <s v="Aug"/>
    <s v="04 Sep 2026"/>
    <s v="04"/>
    <s v="Sep"/>
    <n v="7"/>
    <n v="-24"/>
    <n v="3"/>
    <n v="3"/>
    <x v="10"/>
    <x v="3"/>
    <n v="2"/>
    <n v="0"/>
    <n v="1453.3577147000001"/>
    <n v="207.62253067142859"/>
    <s v="Poland"/>
    <s v="27 Feb 2026 11:45"/>
    <s v="24 Feb 2026"/>
    <s v="Feb"/>
    <n v="0"/>
    <n v="0"/>
    <n v="0"/>
    <n v="3"/>
    <n v="3"/>
    <n v="6"/>
    <n v="-1"/>
    <s v="27.02.2025"/>
    <x v="8"/>
    <s v="28.08.2026"/>
    <n v="35"/>
    <x v="0"/>
    <m/>
    <m/>
  </r>
  <r>
    <x v="2"/>
    <n v="0"/>
    <n v="4"/>
    <n v="3"/>
    <n v="9777"/>
    <s v="1237114.231177"/>
    <s v="22 Aug 2026"/>
    <s v="22"/>
    <s v="Aug"/>
    <s v="29 Aug 2026"/>
    <s v="29"/>
    <s v="Aug"/>
    <n v="7"/>
    <n v="7"/>
    <n v="0"/>
    <n v="0"/>
    <x v="3"/>
    <x v="5"/>
    <n v="2"/>
    <n v="1"/>
    <n v="2381.4577245999999"/>
    <n v="340.20824637142857"/>
    <s v="Romania"/>
    <s v="27 Jan 2026 14:37"/>
    <s v="27 Jan 2026"/>
    <s v="Jan"/>
    <n v="0"/>
    <n v="0"/>
    <n v="0"/>
    <n v="7"/>
    <n v="0"/>
    <n v="7"/>
    <n v="0"/>
    <s v="27.01.2025"/>
    <x v="0"/>
    <s v="22.08.2026"/>
    <n v="34"/>
    <x v="0"/>
    <m/>
    <m/>
  </r>
  <r>
    <x v="2"/>
    <n v="7"/>
    <n v="0"/>
    <n v="0"/>
    <n v="9778"/>
    <s v="1237156.231218"/>
    <s v="08 Jun 2026"/>
    <s v="08"/>
    <s v="Jun"/>
    <s v="15 Jun 2026"/>
    <s v="15"/>
    <s v="Jun"/>
    <n v="7"/>
    <n v="7"/>
    <n v="0"/>
    <n v="0"/>
    <x v="3"/>
    <x v="4"/>
    <n v="3"/>
    <n v="0"/>
    <n v="1485.4137684"/>
    <n v="212.20196691428572"/>
    <s v="Romania"/>
    <s v="27 Jan 2026 14:55"/>
    <s v="27 Jan 2026"/>
    <s v="Jan"/>
    <n v="0"/>
    <n v="7"/>
    <n v="0"/>
    <n v="0"/>
    <n v="0"/>
    <n v="7"/>
    <n v="0"/>
    <s v="27.01.2025"/>
    <x v="0"/>
    <s v="08.06.2026"/>
    <n v="24"/>
    <x v="0"/>
    <m/>
    <m/>
  </r>
  <r>
    <x v="2"/>
    <n v="0"/>
    <n v="3"/>
    <n v="2"/>
    <n v="10039"/>
    <s v="1242039.233825"/>
    <s v="08 Jul 2026"/>
    <s v="08"/>
    <s v="Jul"/>
    <s v="13 Jul 2026"/>
    <s v="13"/>
    <s v="Jul"/>
    <n v="5"/>
    <n v="5"/>
    <n v="0"/>
    <n v="0"/>
    <x v="3"/>
    <x v="2"/>
    <n v="2"/>
    <n v="1"/>
    <n v="1703.6843964"/>
    <n v="340.73687927999998"/>
    <s v="Romania"/>
    <s v="09 Feb 2026 11:53"/>
    <s v="09 Feb 2026"/>
    <s v="Feb"/>
    <n v="0"/>
    <n v="0"/>
    <n v="5"/>
    <n v="0"/>
    <n v="0"/>
    <n v="5"/>
    <n v="0"/>
    <s v="09.02.2025"/>
    <x v="9"/>
    <s v="08.07.2026"/>
    <n v="28"/>
    <x v="0"/>
    <m/>
    <m/>
  </r>
  <r>
    <x v="4"/>
    <n v="0"/>
    <n v="0"/>
    <n v="14"/>
    <n v="9349"/>
    <s v="13608956"/>
    <s v="28 Jul 2026"/>
    <s v="28"/>
    <s v="Jul"/>
    <s v="11 Aug 2026"/>
    <s v="11"/>
    <s v="Aug"/>
    <n v="14"/>
    <n v="-17"/>
    <n v="3"/>
    <n v="10"/>
    <x v="10"/>
    <x v="3"/>
    <n v="2"/>
    <n v="1"/>
    <n v="3617.3858181999999"/>
    <n v="258.38470130000002"/>
    <s v="Poland"/>
    <s v="05 Jan 2026 11:38"/>
    <s v="29 Dec 2025"/>
    <s v="Jan"/>
    <n v="0"/>
    <n v="0"/>
    <n v="3"/>
    <n v="10"/>
    <n v="0"/>
    <n v="13"/>
    <n v="-1"/>
    <s v="05.01.2025"/>
    <x v="1"/>
    <s v="28.07.2026"/>
    <n v="31"/>
    <x v="0"/>
    <m/>
    <m/>
  </r>
  <r>
    <x v="1"/>
    <n v="0"/>
    <n v="0"/>
    <n v="3"/>
    <n v="9779"/>
    <s v="6591724951"/>
    <s v="19 Aug 2026"/>
    <s v="19"/>
    <s v="Aug"/>
    <s v="22 Aug 2026"/>
    <s v="22"/>
    <s v="Aug"/>
    <n v="3"/>
    <n v="3"/>
    <n v="0"/>
    <n v="0"/>
    <x v="1"/>
    <x v="3"/>
    <n v="2"/>
    <n v="2"/>
    <n v="1831.3028422018347"/>
    <n v="610.43428073394489"/>
    <s v="Israel"/>
    <s v="27 Jan 2026 15:26"/>
    <s v="27 Jan 2026"/>
    <s v="Jan"/>
    <n v="0"/>
    <n v="0"/>
    <n v="0"/>
    <n v="3"/>
    <n v="0"/>
    <n v="3"/>
    <n v="0"/>
    <s v="27.01.2025"/>
    <x v="0"/>
    <s v="19.08.2026"/>
    <n v="34"/>
    <x v="1"/>
    <m/>
    <m/>
  </r>
  <r>
    <x v="2"/>
    <n v="0"/>
    <n v="3"/>
    <n v="2"/>
    <n v="10037"/>
    <s v="2326136"/>
    <s v="08 Jul 2026"/>
    <s v="08"/>
    <s v="Jul"/>
    <s v="13 Jul 2026"/>
    <s v="13"/>
    <s v="Jul"/>
    <n v="5"/>
    <n v="5"/>
    <n v="0"/>
    <n v="0"/>
    <x v="6"/>
    <x v="0"/>
    <n v="2"/>
    <n v="2"/>
    <n v="2318.1083908999999"/>
    <n v="463.62167818"/>
    <s v="Romania"/>
    <s v="09 Feb 2026 10:53"/>
    <s v="09 Feb 2026"/>
    <s v="Feb"/>
    <n v="0"/>
    <n v="0"/>
    <n v="5"/>
    <n v="0"/>
    <n v="0"/>
    <n v="5"/>
    <n v="0"/>
    <s v="09.02.2025"/>
    <x v="9"/>
    <s v="08.07.2026"/>
    <n v="28"/>
    <x v="0"/>
    <m/>
    <m/>
  </r>
  <r>
    <x v="1"/>
    <n v="0"/>
    <n v="7"/>
    <n v="0"/>
    <n v="10094"/>
    <s v="6335197353"/>
    <s v="18 Jun 2026"/>
    <s v="18"/>
    <s v="Jun"/>
    <s v="25 Jun 2026"/>
    <s v="25"/>
    <s v="Jun"/>
    <n v="7"/>
    <n v="7"/>
    <n v="0"/>
    <n v="0"/>
    <x v="1"/>
    <x v="3"/>
    <n v="2"/>
    <n v="1"/>
    <n v="3351.2339597247706"/>
    <n v="478.74770853211004"/>
    <m/>
    <s v="15 Feb 2026 18:16"/>
    <s v="15 Feb 2026"/>
    <s v="Feb"/>
    <n v="0"/>
    <n v="7"/>
    <n v="0"/>
    <n v="0"/>
    <n v="0"/>
    <n v="7"/>
    <n v="0"/>
    <s v="15.02.2025"/>
    <x v="9"/>
    <s v="18.06.2026"/>
    <n v="25"/>
    <x v="1"/>
    <m/>
    <m/>
  </r>
  <r>
    <x v="1"/>
    <n v="0"/>
    <n v="7"/>
    <n v="0"/>
    <n v="10093"/>
    <s v="5601816523"/>
    <s v="18 Jun 2026"/>
    <s v="18"/>
    <s v="Jun"/>
    <s v="25 Jun 2026"/>
    <s v="25"/>
    <s v="Jun"/>
    <n v="7"/>
    <n v="7"/>
    <n v="0"/>
    <n v="0"/>
    <x v="1"/>
    <x v="3"/>
    <n v="2"/>
    <n v="0"/>
    <n v="2482.4327416513761"/>
    <n v="354.63324880733938"/>
    <s v="Romania"/>
    <s v="15 Feb 2026 18:10"/>
    <s v="15 Feb 2026"/>
    <s v="Feb"/>
    <n v="0"/>
    <n v="7"/>
    <n v="0"/>
    <n v="0"/>
    <n v="0"/>
    <n v="7"/>
    <n v="0"/>
    <s v="15.02.2025"/>
    <x v="9"/>
    <s v="18.06.2026"/>
    <n v="25"/>
    <x v="1"/>
    <m/>
    <m/>
  </r>
  <r>
    <x v="2"/>
    <n v="0"/>
    <n v="0"/>
    <n v="5"/>
    <n v="10095"/>
    <s v="2327506"/>
    <s v="03 Aug 2026"/>
    <s v="03"/>
    <s v="Aug"/>
    <s v="08 Aug 2026"/>
    <s v="08"/>
    <s v="Aug"/>
    <n v="5"/>
    <n v="5"/>
    <n v="0"/>
    <n v="0"/>
    <x v="6"/>
    <x v="6"/>
    <n v="2"/>
    <n v="1"/>
    <n v="1668.714156"/>
    <n v="333.74283120000001"/>
    <s v="Romania"/>
    <s v="15 Feb 2026 19:14"/>
    <s v="15 Feb 2026"/>
    <s v="Feb"/>
    <n v="0"/>
    <n v="0"/>
    <n v="0"/>
    <n v="5"/>
    <n v="0"/>
    <n v="5"/>
    <n v="0"/>
    <s v="15.02.2025"/>
    <x v="9"/>
    <s v="03.08.2026"/>
    <n v="32"/>
    <x v="0"/>
    <m/>
    <m/>
  </r>
  <r>
    <x v="2"/>
    <n v="0"/>
    <n v="0"/>
    <n v="5"/>
    <n v="10096"/>
    <s v="2327508"/>
    <s v="03 Aug 2026"/>
    <s v="03"/>
    <s v="Aug"/>
    <s v="08 Aug 2026"/>
    <s v="08"/>
    <s v="Aug"/>
    <n v="5"/>
    <n v="5"/>
    <n v="0"/>
    <n v="0"/>
    <x v="6"/>
    <x v="6"/>
    <n v="2"/>
    <n v="1"/>
    <n v="1668.714156"/>
    <n v="333.74283120000001"/>
    <s v="Romania"/>
    <s v="15 Feb 2026 19:14"/>
    <s v="15 Feb 2026"/>
    <s v="Feb"/>
    <n v="0"/>
    <n v="0"/>
    <n v="0"/>
    <n v="5"/>
    <n v="0"/>
    <n v="5"/>
    <n v="0"/>
    <s v="15.02.2025"/>
    <x v="9"/>
    <s v="03.08.2026"/>
    <n v="32"/>
    <x v="0"/>
    <m/>
    <m/>
  </r>
  <r>
    <x v="2"/>
    <n v="0"/>
    <n v="7"/>
    <n v="0"/>
    <n v="9512"/>
    <s v="18409"/>
    <s v="04 Jul 2026"/>
    <s v="04"/>
    <s v="Jul"/>
    <s v="11 Jul 2026"/>
    <s v="11"/>
    <s v="Jul"/>
    <n v="7"/>
    <n v="7"/>
    <n v="0"/>
    <n v="0"/>
    <x v="4"/>
    <x v="4"/>
    <n v="2"/>
    <n v="1"/>
    <n v="2082.4504342"/>
    <n v="297.49291917142858"/>
    <s v="Romania"/>
    <s v="15 Jan 2026 13:48"/>
    <s v="15 Jan 2026"/>
    <s v="Jan"/>
    <n v="0"/>
    <n v="0"/>
    <n v="7"/>
    <n v="0"/>
    <n v="0"/>
    <n v="7"/>
    <n v="0"/>
    <s v="15.01.2025"/>
    <x v="7"/>
    <s v="04.07.2026"/>
    <n v="27"/>
    <x v="0"/>
    <m/>
    <m/>
  </r>
  <r>
    <x v="2"/>
    <n v="0"/>
    <n v="7"/>
    <n v="0"/>
    <n v="9514"/>
    <s v="18411"/>
    <s v="04 Jul 2026"/>
    <s v="04"/>
    <s v="Jul"/>
    <s v="11 Jul 2026"/>
    <s v="11"/>
    <s v="Jul"/>
    <n v="7"/>
    <n v="7"/>
    <n v="0"/>
    <n v="0"/>
    <x v="4"/>
    <x v="4"/>
    <n v="2"/>
    <n v="1"/>
    <n v="2082.4504342"/>
    <n v="297.49291917142858"/>
    <s v="Romania"/>
    <s v="15 Jan 2026 13:49"/>
    <s v="15 Jan 2026"/>
    <s v="Jan"/>
    <n v="0"/>
    <n v="0"/>
    <n v="7"/>
    <n v="0"/>
    <n v="0"/>
    <n v="7"/>
    <n v="0"/>
    <s v="15.01.2025"/>
    <x v="7"/>
    <s v="04.07.2026"/>
    <n v="27"/>
    <x v="0"/>
    <m/>
    <m/>
  </r>
  <r>
    <x v="2"/>
    <n v="0"/>
    <n v="7"/>
    <n v="0"/>
    <n v="9513"/>
    <s v="18410"/>
    <s v="04 Jul 2026"/>
    <s v="04"/>
    <s v="Jul"/>
    <s v="11 Jul 2026"/>
    <s v="11"/>
    <s v="Jul"/>
    <n v="7"/>
    <n v="7"/>
    <n v="0"/>
    <n v="0"/>
    <x v="4"/>
    <x v="4"/>
    <n v="2"/>
    <n v="1"/>
    <n v="2082.4504342"/>
    <n v="297.49291917142858"/>
    <s v="Romania"/>
    <s v="15 Jan 2026 13:48"/>
    <s v="15 Jan 2026"/>
    <s v="Jan"/>
    <n v="0"/>
    <n v="0"/>
    <n v="7"/>
    <n v="0"/>
    <n v="0"/>
    <n v="7"/>
    <n v="0"/>
    <s v="15.01.2025"/>
    <x v="7"/>
    <s v="04.07.2026"/>
    <n v="27"/>
    <x v="0"/>
    <m/>
    <m/>
  </r>
  <r>
    <x v="1"/>
    <n v="4"/>
    <n v="0"/>
    <n v="0"/>
    <n v="9148"/>
    <s v="6898114088"/>
    <s v="08 Jun 2026"/>
    <s v="08"/>
    <s v="Jun"/>
    <s v="12 Jun 2026"/>
    <s v="12"/>
    <s v="Jun"/>
    <n v="4"/>
    <n v="4"/>
    <n v="0"/>
    <n v="0"/>
    <x v="1"/>
    <x v="1"/>
    <n v="2"/>
    <n v="3"/>
    <n v="1685.9613467889908"/>
    <n v="421.4903366972477"/>
    <s v="Israel"/>
    <s v="20 Dec 2025 11:36"/>
    <s v="20 Dec 2025"/>
    <s v="Dec"/>
    <n v="0"/>
    <n v="4"/>
    <n v="0"/>
    <n v="0"/>
    <n v="0"/>
    <n v="4"/>
    <n v="0"/>
    <s v="20.12.2025"/>
    <x v="10"/>
    <s v="08.06.2026"/>
    <n v="24"/>
    <x v="1"/>
    <m/>
    <m/>
  </r>
  <r>
    <x v="2"/>
    <n v="0"/>
    <n v="1"/>
    <n v="6"/>
    <n v="10098"/>
    <s v="1243682.234617"/>
    <s v="10 Jul 2026"/>
    <s v="10"/>
    <s v="Jul"/>
    <s v="17 Jul 2026"/>
    <s v="17"/>
    <s v="Jul"/>
    <n v="7"/>
    <n v="7"/>
    <n v="0"/>
    <n v="0"/>
    <x v="3"/>
    <x v="6"/>
    <n v="2"/>
    <n v="1"/>
    <n v="2336.1998183999999"/>
    <n v="333.74283120000001"/>
    <s v="Romania"/>
    <s v="15 Feb 2026 21:23"/>
    <s v="15 Feb 2026"/>
    <s v="Feb"/>
    <n v="0"/>
    <n v="0"/>
    <n v="7"/>
    <n v="0"/>
    <n v="0"/>
    <n v="7"/>
    <n v="0"/>
    <s v="15.02.2025"/>
    <x v="9"/>
    <s v="10.07.2026"/>
    <n v="28"/>
    <x v="0"/>
    <m/>
    <m/>
  </r>
  <r>
    <x v="2"/>
    <n v="0"/>
    <n v="1"/>
    <n v="6"/>
    <n v="10097"/>
    <s v="1243682.234616"/>
    <s v="10 Jul 2026"/>
    <s v="10"/>
    <s v="Jul"/>
    <s v="17 Jul 2026"/>
    <s v="17"/>
    <s v="Jul"/>
    <n v="7"/>
    <n v="7"/>
    <n v="0"/>
    <n v="0"/>
    <x v="3"/>
    <x v="6"/>
    <n v="2"/>
    <n v="1"/>
    <n v="2336.1998183999999"/>
    <n v="333.74283120000001"/>
    <s v="Romania"/>
    <s v="15 Feb 2026 21:23"/>
    <s v="15 Feb 2026"/>
    <s v="Feb"/>
    <n v="0"/>
    <n v="0"/>
    <n v="7"/>
    <n v="0"/>
    <n v="0"/>
    <n v="7"/>
    <n v="0"/>
    <s v="15.02.2025"/>
    <x v="9"/>
    <s v="10.07.2026"/>
    <n v="28"/>
    <x v="0"/>
    <m/>
    <m/>
  </r>
  <r>
    <x v="2"/>
    <n v="0"/>
    <n v="0"/>
    <n v="6"/>
    <n v="8218"/>
    <s v="1172907.220427"/>
    <s v="02 Aug 2026"/>
    <s v="02"/>
    <s v="Aug"/>
    <s v="08 Aug 2026"/>
    <s v="08"/>
    <s v="Aug"/>
    <n v="6"/>
    <n v="6"/>
    <n v="0"/>
    <n v="0"/>
    <x v="3"/>
    <x v="3"/>
    <n v="2"/>
    <n v="1"/>
    <n v="1640.7849035999998"/>
    <n v="273.46415059999998"/>
    <s v="Romania"/>
    <s v="07 Nov 2025 16:07"/>
    <s v="07 Nov 2025"/>
    <s v="Nov"/>
    <n v="0"/>
    <n v="0"/>
    <n v="0"/>
    <n v="6"/>
    <n v="0"/>
    <n v="6"/>
    <n v="0"/>
    <s v="07.11.2025"/>
    <x v="3"/>
    <s v="02.08.2026"/>
    <n v="32"/>
    <x v="0"/>
    <m/>
    <m/>
  </r>
  <r>
    <x v="2"/>
    <n v="0"/>
    <n v="0"/>
    <n v="5"/>
    <n v="8144"/>
    <s v="1172296.220048"/>
    <s v="03 Aug 2026"/>
    <s v="03"/>
    <s v="Aug"/>
    <s v="08 Aug 2026"/>
    <s v="08"/>
    <s v="Aug"/>
    <n v="5"/>
    <n v="5"/>
    <n v="0"/>
    <n v="0"/>
    <x v="3"/>
    <x v="3"/>
    <n v="2"/>
    <n v="1"/>
    <n v="1367.320753"/>
    <n v="273.46415059999998"/>
    <s v="Romania"/>
    <s v="07 Nov 2025 09:06"/>
    <s v="07 Nov 2025"/>
    <s v="Nov"/>
    <n v="0"/>
    <n v="0"/>
    <n v="0"/>
    <n v="5"/>
    <n v="0"/>
    <n v="5"/>
    <n v="0"/>
    <s v="07.11.2025"/>
    <x v="3"/>
    <s v="03.08.2026"/>
    <n v="32"/>
    <x v="0"/>
    <m/>
    <m/>
  </r>
  <r>
    <x v="2"/>
    <n v="0"/>
    <n v="0"/>
    <n v="6"/>
    <n v="8235"/>
    <s v="1173198.220492"/>
    <s v="04 Aug 2026"/>
    <s v="04"/>
    <s v="Aug"/>
    <s v="10 Aug 2026"/>
    <s v="10"/>
    <s v="Aug"/>
    <n v="6"/>
    <n v="6"/>
    <n v="0"/>
    <n v="0"/>
    <x v="3"/>
    <x v="1"/>
    <n v="2"/>
    <n v="3"/>
    <n v="2906.8718957999999"/>
    <n v="484.47864929999997"/>
    <s v="Romania"/>
    <s v="08 Nov 2025 13:26"/>
    <s v="08 Nov 2025"/>
    <s v="Nov"/>
    <n v="0"/>
    <n v="0"/>
    <n v="0"/>
    <n v="6"/>
    <n v="0"/>
    <n v="6"/>
    <n v="0"/>
    <s v="08.11.2025"/>
    <x v="3"/>
    <s v="04.08.2026"/>
    <n v="32"/>
    <x v="0"/>
    <m/>
    <m/>
  </r>
  <r>
    <x v="2"/>
    <n v="0"/>
    <n v="0"/>
    <n v="5"/>
    <n v="8228"/>
    <s v="1173090.220469"/>
    <s v="01 Aug 2026"/>
    <s v="01"/>
    <s v="Aug"/>
    <s v="06 Aug 2026"/>
    <s v="06"/>
    <s v="Aug"/>
    <n v="5"/>
    <n v="5"/>
    <n v="0"/>
    <n v="0"/>
    <x v="3"/>
    <x v="5"/>
    <n v="2"/>
    <n v="0"/>
    <n v="1550.2886495"/>
    <n v="310.05772990000003"/>
    <s v="Romania"/>
    <s v="07 Nov 2025 21:25"/>
    <s v="07 Nov 2025"/>
    <s v="Nov"/>
    <n v="0"/>
    <n v="0"/>
    <n v="0"/>
    <n v="5"/>
    <n v="0"/>
    <n v="5"/>
    <n v="0"/>
    <s v="07.11.2025"/>
    <x v="3"/>
    <s v="01.08.2026"/>
    <n v="31"/>
    <x v="0"/>
    <m/>
    <m/>
  </r>
  <r>
    <x v="2"/>
    <n v="0"/>
    <n v="0"/>
    <n v="9"/>
    <n v="8149"/>
    <s v="1172226.220273"/>
    <s v="10 Aug 2026"/>
    <s v="10"/>
    <s v="Aug"/>
    <s v="19 Aug 2026"/>
    <s v="19"/>
    <s v="Aug"/>
    <n v="9"/>
    <n v="9"/>
    <n v="0"/>
    <n v="0"/>
    <x v="3"/>
    <x v="5"/>
    <n v="2"/>
    <n v="2"/>
    <n v="3488.2814798999998"/>
    <n v="387.58683109999998"/>
    <s v="Romania"/>
    <s v="07 Nov 2025 10:25"/>
    <s v="07 Nov 2025"/>
    <s v="Nov"/>
    <n v="0"/>
    <n v="0"/>
    <n v="0"/>
    <n v="9"/>
    <n v="0"/>
    <n v="9"/>
    <n v="0"/>
    <s v="07.11.2025"/>
    <x v="3"/>
    <s v="10.08.2026"/>
    <n v="33"/>
    <x v="0"/>
    <m/>
    <m/>
  </r>
  <r>
    <x v="2"/>
    <n v="0"/>
    <n v="0"/>
    <n v="7"/>
    <n v="8147"/>
    <s v="1172325.220241"/>
    <s v="11 Aug 2026"/>
    <s v="11"/>
    <s v="Aug"/>
    <s v="18 Aug 2026"/>
    <s v="18"/>
    <s v="Aug"/>
    <n v="7"/>
    <n v="7"/>
    <n v="0"/>
    <n v="0"/>
    <x v="3"/>
    <x v="5"/>
    <n v="2"/>
    <n v="2"/>
    <n v="2713.1078176999999"/>
    <n v="387.58683109999998"/>
    <s v="Romania"/>
    <s v="07 Nov 2025 10:11"/>
    <s v="07 Nov 2025"/>
    <s v="Nov"/>
    <n v="0"/>
    <n v="0"/>
    <n v="0"/>
    <n v="7"/>
    <n v="0"/>
    <n v="7"/>
    <n v="0"/>
    <s v="07.11.2025"/>
    <x v="3"/>
    <s v="11.08.2026"/>
    <n v="33"/>
    <x v="0"/>
    <m/>
    <m/>
  </r>
  <r>
    <x v="2"/>
    <n v="0"/>
    <n v="0"/>
    <n v="7"/>
    <n v="8148"/>
    <s v="1172203.220271"/>
    <s v="12 Aug 2026"/>
    <s v="12"/>
    <s v="Aug"/>
    <s v="19 Aug 2026"/>
    <s v="19"/>
    <s v="Aug"/>
    <n v="7"/>
    <n v="7"/>
    <n v="0"/>
    <n v="0"/>
    <x v="3"/>
    <x v="5"/>
    <n v="2"/>
    <n v="2"/>
    <n v="2713.1078176999999"/>
    <n v="387.58683109999998"/>
    <s v="Romania"/>
    <s v="07 Nov 2025 10:24"/>
    <s v="07 Nov 2025"/>
    <s v="Nov"/>
    <n v="0"/>
    <n v="0"/>
    <n v="0"/>
    <n v="7"/>
    <n v="0"/>
    <n v="7"/>
    <n v="0"/>
    <s v="07.11.2025"/>
    <x v="3"/>
    <s v="12.08.2026"/>
    <n v="33"/>
    <x v="0"/>
    <m/>
    <m/>
  </r>
  <r>
    <x v="2"/>
    <n v="0"/>
    <n v="0"/>
    <n v="5"/>
    <n v="8234"/>
    <s v="1173170.220487"/>
    <s v="17 Aug 2026"/>
    <s v="17"/>
    <s v="Aug"/>
    <s v="22 Aug 2026"/>
    <s v="22"/>
    <s v="Aug"/>
    <n v="5"/>
    <n v="5"/>
    <n v="0"/>
    <n v="0"/>
    <x v="3"/>
    <x v="2"/>
    <n v="2"/>
    <n v="1"/>
    <n v="1388.834883"/>
    <n v="277.76697660000002"/>
    <s v="Romania"/>
    <s v="08 Nov 2025 11:36"/>
    <s v="08 Nov 2025"/>
    <s v="Nov"/>
    <n v="0"/>
    <n v="0"/>
    <n v="0"/>
    <n v="5"/>
    <n v="0"/>
    <n v="5"/>
    <n v="0"/>
    <s v="08.11.2025"/>
    <x v="3"/>
    <s v="17.08.2026"/>
    <n v="34"/>
    <x v="0"/>
    <m/>
    <m/>
  </r>
  <r>
    <x v="2"/>
    <n v="0"/>
    <n v="5"/>
    <n v="0"/>
    <n v="8184"/>
    <s v="1172592.220377"/>
    <s v="01 Sep 2026"/>
    <s v="01"/>
    <s v="Sep"/>
    <s v="06 Sep 2026"/>
    <s v="06"/>
    <s v="Sep"/>
    <n v="5"/>
    <n v="5"/>
    <n v="0"/>
    <n v="0"/>
    <x v="3"/>
    <x v="3"/>
    <n v="2"/>
    <n v="2"/>
    <n v="1359.2040585"/>
    <n v="271.84081170000002"/>
    <s v="Romania"/>
    <s v="07 Nov 2025 12:09"/>
    <s v="07 Nov 2025"/>
    <s v="Nov"/>
    <n v="0"/>
    <n v="0"/>
    <n v="0"/>
    <n v="0"/>
    <n v="5"/>
    <n v="5"/>
    <n v="0"/>
    <s v="07.11.2025"/>
    <x v="3"/>
    <s v="01.09.2026"/>
    <n v="36"/>
    <x v="0"/>
    <m/>
    <m/>
  </r>
  <r>
    <x v="2"/>
    <n v="0"/>
    <n v="0"/>
    <n v="6"/>
    <n v="9515"/>
    <s v="52141"/>
    <s v="01 Aug 2026"/>
    <s v="01"/>
    <s v="Aug"/>
    <s v="07 Aug 2026"/>
    <s v="07"/>
    <s v="Aug"/>
    <n v="6"/>
    <n v="6"/>
    <n v="0"/>
    <n v="0"/>
    <x v="4"/>
    <x v="2"/>
    <n v="2"/>
    <n v="0"/>
    <n v="1944.2514864"/>
    <n v="324.0419144"/>
    <s v="Romania"/>
    <s v="15 Jan 2026 14:43"/>
    <s v="15 Jan 2026"/>
    <s v="Jan"/>
    <n v="0"/>
    <n v="0"/>
    <n v="0"/>
    <n v="6"/>
    <n v="0"/>
    <n v="6"/>
    <n v="0"/>
    <s v="15.01.2025"/>
    <x v="7"/>
    <s v="01.08.2026"/>
    <n v="31"/>
    <x v="0"/>
    <m/>
    <m/>
  </r>
  <r>
    <x v="1"/>
    <n v="0"/>
    <n v="5"/>
    <n v="0"/>
    <n v="9638"/>
    <s v="6811987913"/>
    <s v="31 Aug 2026"/>
    <s v="31"/>
    <s v="Aug"/>
    <s v="05 Sep 2026"/>
    <s v="05"/>
    <s v="Sep"/>
    <n v="5"/>
    <n v="-26"/>
    <n v="0"/>
    <n v="4"/>
    <x v="1"/>
    <x v="4"/>
    <n v="2"/>
    <n v="2"/>
    <n v="2393.7385426605501"/>
    <n v="478.74770853211004"/>
    <s v="Romania"/>
    <s v="22 Jan 2026 01:12"/>
    <s v="21 Jan 2026"/>
    <s v="Jan"/>
    <n v="0"/>
    <n v="0"/>
    <n v="0"/>
    <n v="0"/>
    <n v="4"/>
    <n v="4"/>
    <n v="-1"/>
    <s v="22.01.2025"/>
    <x v="2"/>
    <s v="31.08.2026"/>
    <n v="36"/>
    <x v="1"/>
    <m/>
    <m/>
  </r>
  <r>
    <x v="2"/>
    <n v="0"/>
    <n v="0"/>
    <n v="5"/>
    <n v="9516"/>
    <s v="99054"/>
    <s v="26 Jul 2026"/>
    <s v="26"/>
    <s v="Jul"/>
    <s v="31 Jul 2026"/>
    <s v="31"/>
    <s v="Jul"/>
    <n v="5"/>
    <n v="5"/>
    <n v="0"/>
    <n v="0"/>
    <x v="9"/>
    <x v="2"/>
    <n v="3"/>
    <n v="0"/>
    <n v="2187.3024805"/>
    <n v="437.4604961"/>
    <s v="Romania"/>
    <s v="15 Jan 2026 15:43"/>
    <s v="15 Jan 2026"/>
    <s v="Jan"/>
    <n v="0"/>
    <n v="0"/>
    <n v="5"/>
    <n v="0"/>
    <n v="0"/>
    <n v="5"/>
    <n v="0"/>
    <s v="15.01.2025"/>
    <x v="7"/>
    <s v="26.07.2026"/>
    <n v="31"/>
    <x v="0"/>
    <m/>
    <m/>
  </r>
  <r>
    <x v="2"/>
    <n v="0"/>
    <n v="0"/>
    <n v="5"/>
    <n v="9517"/>
    <s v="99056"/>
    <s v="26 Jul 2026"/>
    <s v="26"/>
    <s v="Jul"/>
    <s v="31 Jul 2026"/>
    <s v="31"/>
    <s v="Jul"/>
    <n v="5"/>
    <n v="5"/>
    <n v="0"/>
    <n v="0"/>
    <x v="9"/>
    <x v="2"/>
    <n v="2"/>
    <n v="2"/>
    <n v="2025.2619649999999"/>
    <n v="405.052393"/>
    <s v="Romania"/>
    <s v="15 Jan 2026 15:43"/>
    <s v="15 Jan 2026"/>
    <s v="Jan"/>
    <n v="0"/>
    <n v="0"/>
    <n v="5"/>
    <n v="0"/>
    <n v="0"/>
    <n v="5"/>
    <n v="0"/>
    <s v="15.01.2025"/>
    <x v="7"/>
    <s v="26.07.2026"/>
    <n v="31"/>
    <x v="0"/>
    <m/>
    <m/>
  </r>
  <r>
    <x v="2"/>
    <n v="0"/>
    <n v="0"/>
    <n v="5"/>
    <n v="9518"/>
    <s v="99053"/>
    <s v="26 Jul 2026"/>
    <s v="26"/>
    <s v="Jul"/>
    <s v="31 Jul 2026"/>
    <s v="31"/>
    <s v="Jul"/>
    <n v="5"/>
    <n v="5"/>
    <n v="0"/>
    <n v="0"/>
    <x v="9"/>
    <x v="2"/>
    <n v="2"/>
    <n v="2"/>
    <n v="2025.2619649999999"/>
    <n v="405.052393"/>
    <s v="Romania"/>
    <s v="15 Jan 2026 15:43"/>
    <s v="15 Jan 2026"/>
    <s v="Jan"/>
    <n v="0"/>
    <n v="0"/>
    <n v="5"/>
    <n v="0"/>
    <n v="0"/>
    <n v="5"/>
    <n v="0"/>
    <s v="15.01.2025"/>
    <x v="7"/>
    <s v="26.07.2026"/>
    <n v="31"/>
    <x v="0"/>
    <m/>
    <m/>
  </r>
  <r>
    <x v="2"/>
    <n v="0"/>
    <n v="0"/>
    <n v="5"/>
    <n v="9519"/>
    <s v="99055"/>
    <s v="26 Jul 2026"/>
    <s v="26"/>
    <s v="Jul"/>
    <s v="31 Jul 2026"/>
    <s v="31"/>
    <s v="Jul"/>
    <n v="5"/>
    <n v="5"/>
    <n v="0"/>
    <n v="0"/>
    <x v="9"/>
    <x v="2"/>
    <n v="2"/>
    <n v="0"/>
    <n v="1620.209572"/>
    <n v="324.0419144"/>
    <s v="Romania"/>
    <s v="15 Jan 2026 15:46"/>
    <s v="15 Jan 2026"/>
    <s v="Jan"/>
    <n v="0"/>
    <n v="0"/>
    <n v="5"/>
    <n v="0"/>
    <n v="0"/>
    <n v="5"/>
    <n v="0"/>
    <s v="15.01.2025"/>
    <x v="7"/>
    <s v="26.07.2026"/>
    <n v="31"/>
    <x v="0"/>
    <m/>
    <m/>
  </r>
  <r>
    <x v="2"/>
    <n v="0"/>
    <n v="0"/>
    <n v="6"/>
    <n v="8489"/>
    <s v="NT308642"/>
    <s v="17 Jul 2026"/>
    <s v="17"/>
    <s v="Jul"/>
    <s v="23 Jul 2026"/>
    <s v="23"/>
    <s v="Jul"/>
    <n v="6"/>
    <n v="6"/>
    <n v="0"/>
    <n v="0"/>
    <x v="5"/>
    <x v="6"/>
    <n v="2"/>
    <n v="1"/>
    <n v="1601.9421197999998"/>
    <n v="266.99035329999998"/>
    <s v="Bulgaria"/>
    <s v="14 Nov 2025 14:48"/>
    <s v="14 Nov 2025"/>
    <s v="Nov"/>
    <n v="0"/>
    <n v="0"/>
    <n v="6"/>
    <n v="0"/>
    <n v="0"/>
    <n v="6"/>
    <n v="0"/>
    <s v="14.11.2025"/>
    <x v="11"/>
    <s v="17.07.2026"/>
    <n v="29"/>
    <x v="0"/>
    <m/>
    <m/>
  </r>
  <r>
    <x v="2"/>
    <n v="0"/>
    <n v="0"/>
    <n v="5"/>
    <n v="9520"/>
    <s v="99055"/>
    <s v="26 Jul 2026"/>
    <s v="26"/>
    <s v="Jul"/>
    <s v="31 Jul 2026"/>
    <s v="31"/>
    <s v="Jul"/>
    <n v="5"/>
    <n v="5"/>
    <n v="0"/>
    <n v="0"/>
    <x v="9"/>
    <x v="2"/>
    <n v="3"/>
    <n v="1"/>
    <n v="2187.3024805"/>
    <n v="437.4604961"/>
    <s v="Romania"/>
    <s v="15 Jan 2026 15:48"/>
    <s v="15 Jan 2026"/>
    <s v="Jan"/>
    <n v="0"/>
    <n v="0"/>
    <n v="5"/>
    <n v="0"/>
    <n v="0"/>
    <n v="5"/>
    <n v="0"/>
    <s v="15.01.2025"/>
    <x v="7"/>
    <s v="26.07.2026"/>
    <n v="31"/>
    <x v="0"/>
    <m/>
    <m/>
  </r>
  <r>
    <x v="2"/>
    <n v="0"/>
    <n v="0"/>
    <n v="5"/>
    <n v="8676"/>
    <s v="NT309614"/>
    <s v="19 Jul 2026"/>
    <s v="19"/>
    <s v="Jul"/>
    <s v="24 Jul 2026"/>
    <s v="24"/>
    <s v="Jul"/>
    <n v="5"/>
    <n v="5"/>
    <n v="0"/>
    <n v="0"/>
    <x v="5"/>
    <x v="6"/>
    <n v="2"/>
    <n v="1"/>
    <n v="1334.9517664999998"/>
    <n v="266.99035329999998"/>
    <s v="Bulgaria"/>
    <s v="21 Nov 2025 11:33"/>
    <s v="21 Nov 2025"/>
    <s v="Nov"/>
    <n v="0"/>
    <n v="0"/>
    <n v="5"/>
    <n v="0"/>
    <n v="0"/>
    <n v="5"/>
    <n v="0"/>
    <s v="21.11.2025"/>
    <x v="12"/>
    <s v="19.07.2026"/>
    <n v="30"/>
    <x v="0"/>
    <m/>
    <m/>
  </r>
  <r>
    <x v="2"/>
    <n v="0"/>
    <n v="0"/>
    <n v="7"/>
    <n v="8976"/>
    <s v="NT310991"/>
    <s v="25 Jul 2026"/>
    <s v="25"/>
    <s v="Jul"/>
    <s v="01 Aug 2026"/>
    <s v="01"/>
    <s v="Aug"/>
    <n v="7"/>
    <n v="-24"/>
    <n v="6"/>
    <n v="0"/>
    <x v="5"/>
    <x v="4"/>
    <n v="2"/>
    <n v="2"/>
    <n v="2592.0810572999999"/>
    <n v="370.2972939"/>
    <s v="Bulgaria"/>
    <s v="01 Dec 2025 15:46"/>
    <s v="01 Dec 2025"/>
    <s v="Dec"/>
    <n v="0"/>
    <n v="0"/>
    <n v="6"/>
    <n v="0"/>
    <n v="0"/>
    <n v="6"/>
    <n v="-1"/>
    <s v="01.12.2025"/>
    <x v="13"/>
    <s v="25.07.2026"/>
    <n v="30"/>
    <x v="0"/>
    <m/>
    <m/>
  </r>
  <r>
    <x v="2"/>
    <n v="0"/>
    <n v="5"/>
    <n v="0"/>
    <n v="9781"/>
    <s v="1237232.231287"/>
    <s v="20 Jun 2026"/>
    <s v="20"/>
    <s v="Jun"/>
    <s v="25 Jun 2026"/>
    <s v="25"/>
    <s v="Jun"/>
    <n v="5"/>
    <n v="5"/>
    <n v="0"/>
    <n v="0"/>
    <x v="3"/>
    <x v="5"/>
    <n v="3"/>
    <n v="1"/>
    <n v="1967.0760224999999"/>
    <n v="393.41520449999996"/>
    <s v="Romania"/>
    <s v="27 Jan 2026 16:43"/>
    <s v="27 Jan 2026"/>
    <s v="Jan"/>
    <n v="0"/>
    <n v="5"/>
    <n v="0"/>
    <n v="0"/>
    <n v="0"/>
    <n v="5"/>
    <n v="0"/>
    <s v="27.01.2025"/>
    <x v="0"/>
    <s v="20.06.2026"/>
    <n v="25"/>
    <x v="0"/>
    <m/>
    <m/>
  </r>
  <r>
    <x v="2"/>
    <n v="0"/>
    <n v="5"/>
    <n v="0"/>
    <n v="10099"/>
    <s v="5833"/>
    <s v="25 Jun 2026"/>
    <s v="25"/>
    <s v="Jun"/>
    <s v="30 Jun 2026"/>
    <s v="30"/>
    <s v="Jun"/>
    <n v="5"/>
    <n v="5"/>
    <n v="0"/>
    <n v="0"/>
    <x v="2"/>
    <x v="6"/>
    <n v="2"/>
    <n v="2"/>
    <n v="1883.9532474999999"/>
    <n v="376.79064949999997"/>
    <s v="Romania"/>
    <s v="16 Feb 2026 08:58"/>
    <s v="15 Feb 2026"/>
    <s v="Feb"/>
    <n v="0"/>
    <n v="5"/>
    <n v="0"/>
    <n v="0"/>
    <n v="0"/>
    <n v="5"/>
    <n v="0"/>
    <s v="16.02.2025"/>
    <x v="14"/>
    <s v="25.06.2026"/>
    <n v="26"/>
    <x v="0"/>
    <m/>
    <m/>
  </r>
  <r>
    <x v="2"/>
    <n v="0"/>
    <n v="0"/>
    <n v="5"/>
    <n v="9521"/>
    <s v="18437"/>
    <s v="02 Aug 2026"/>
    <s v="02"/>
    <s v="Aug"/>
    <s v="07 Aug 2026"/>
    <s v="07"/>
    <s v="Aug"/>
    <n v="5"/>
    <n v="5"/>
    <n v="0"/>
    <n v="0"/>
    <x v="4"/>
    <x v="4"/>
    <n v="3"/>
    <n v="1"/>
    <n v="2153.4666214999997"/>
    <n v="430.69332429999997"/>
    <s v="Romania"/>
    <s v="15 Jan 2026 17:43"/>
    <s v="15 Jan 2026"/>
    <s v="Jan"/>
    <n v="0"/>
    <n v="0"/>
    <n v="0"/>
    <n v="5"/>
    <n v="0"/>
    <n v="5"/>
    <n v="0"/>
    <s v="15.01.2025"/>
    <x v="7"/>
    <s v="02.08.2026"/>
    <n v="32"/>
    <x v="0"/>
    <m/>
    <m/>
  </r>
  <r>
    <x v="2"/>
    <n v="0"/>
    <n v="0"/>
    <n v="5"/>
    <n v="9522"/>
    <s v="18438"/>
    <s v="02 Aug 2026"/>
    <s v="02"/>
    <s v="Aug"/>
    <s v="07 Aug 2026"/>
    <s v="07"/>
    <s v="Aug"/>
    <n v="5"/>
    <n v="5"/>
    <n v="0"/>
    <n v="0"/>
    <x v="4"/>
    <x v="4"/>
    <n v="3"/>
    <n v="1"/>
    <n v="2153.4666214999997"/>
    <n v="430.69332429999997"/>
    <s v="Romania"/>
    <s v="15 Jan 2026 17:43"/>
    <s v="15 Jan 2026"/>
    <s v="Jan"/>
    <n v="0"/>
    <n v="0"/>
    <n v="0"/>
    <n v="5"/>
    <n v="0"/>
    <n v="5"/>
    <n v="0"/>
    <s v="15.01.2025"/>
    <x v="7"/>
    <s v="02.08.2026"/>
    <n v="32"/>
    <x v="0"/>
    <m/>
    <m/>
  </r>
  <r>
    <x v="2"/>
    <n v="0"/>
    <n v="0"/>
    <n v="6"/>
    <n v="9784"/>
    <s v="1237309.231300"/>
    <s v="15 Aug 2026"/>
    <s v="15"/>
    <s v="Aug"/>
    <s v="21 Aug 2026"/>
    <s v="21"/>
    <s v="Aug"/>
    <n v="6"/>
    <n v="6"/>
    <n v="0"/>
    <n v="0"/>
    <x v="3"/>
    <x v="4"/>
    <n v="3"/>
    <n v="1"/>
    <n v="2584.1599458000001"/>
    <n v="430.69332430000003"/>
    <s v="Romania"/>
    <s v="27 Jan 2026 19:04"/>
    <s v="27 Jan 2026"/>
    <s v="Jan"/>
    <n v="0"/>
    <n v="0"/>
    <n v="0"/>
    <n v="6"/>
    <n v="0"/>
    <n v="6"/>
    <n v="0"/>
    <s v="27.01.2025"/>
    <x v="0"/>
    <s v="15.08.2026"/>
    <n v="33"/>
    <x v="0"/>
    <m/>
    <m/>
  </r>
  <r>
    <x v="2"/>
    <n v="0"/>
    <n v="0"/>
    <n v="6"/>
    <n v="9783"/>
    <s v="1237309.231299"/>
    <s v="15 Aug 2026"/>
    <s v="15"/>
    <s v="Aug"/>
    <s v="21 Aug 2026"/>
    <s v="21"/>
    <s v="Aug"/>
    <n v="6"/>
    <n v="6"/>
    <n v="0"/>
    <n v="0"/>
    <x v="3"/>
    <x v="4"/>
    <n v="3"/>
    <n v="1"/>
    <n v="2584.1599458000001"/>
    <n v="430.69332430000003"/>
    <s v="Romania"/>
    <s v="27 Jan 2026 19:04"/>
    <s v="27 Jan 2026"/>
    <s v="Jan"/>
    <n v="0"/>
    <n v="0"/>
    <n v="0"/>
    <n v="6"/>
    <n v="0"/>
    <n v="6"/>
    <n v="0"/>
    <s v="27.01.2025"/>
    <x v="0"/>
    <s v="15.08.2026"/>
    <n v="33"/>
    <x v="0"/>
    <m/>
    <m/>
  </r>
  <r>
    <x v="2"/>
    <n v="0"/>
    <n v="0"/>
    <n v="6"/>
    <n v="9785"/>
    <s v="1237329.231304"/>
    <s v="05 Aug 2026"/>
    <s v="05"/>
    <s v="Aug"/>
    <s v="11 Aug 2026"/>
    <s v="11"/>
    <s v="Aug"/>
    <n v="6"/>
    <n v="6"/>
    <n v="0"/>
    <n v="0"/>
    <x v="3"/>
    <x v="4"/>
    <n v="3"/>
    <n v="1"/>
    <n v="2584.1599458000001"/>
    <n v="430.69332430000003"/>
    <s v="Romania"/>
    <s v="27 Jan 2026 19:45"/>
    <s v="27 Jan 2026"/>
    <s v="Jan"/>
    <n v="0"/>
    <n v="0"/>
    <n v="0"/>
    <n v="6"/>
    <n v="0"/>
    <n v="6"/>
    <n v="0"/>
    <s v="27.01.2025"/>
    <x v="0"/>
    <s v="05.08.2026"/>
    <n v="32"/>
    <x v="0"/>
    <m/>
    <m/>
  </r>
  <r>
    <x v="2"/>
    <n v="0"/>
    <n v="0"/>
    <n v="5"/>
    <n v="9523"/>
    <s v="18439"/>
    <s v="02 Aug 2026"/>
    <s v="02"/>
    <s v="Aug"/>
    <s v="07 Aug 2026"/>
    <s v="07"/>
    <s v="Aug"/>
    <n v="5"/>
    <n v="5"/>
    <n v="0"/>
    <n v="0"/>
    <x v="4"/>
    <x v="2"/>
    <n v="2"/>
    <n v="0"/>
    <n v="1620.209572"/>
    <n v="324.0419144"/>
    <s v="Romania"/>
    <s v="15 Jan 2026 17:43"/>
    <s v="15 Jan 2026"/>
    <s v="Jan"/>
    <n v="0"/>
    <n v="0"/>
    <n v="0"/>
    <n v="5"/>
    <n v="0"/>
    <n v="5"/>
    <n v="0"/>
    <s v="15.01.2025"/>
    <x v="7"/>
    <s v="02.08.2026"/>
    <n v="32"/>
    <x v="0"/>
    <m/>
    <m/>
  </r>
  <r>
    <x v="1"/>
    <n v="0"/>
    <n v="0"/>
    <n v="5"/>
    <n v="9786"/>
    <s v="5496113069"/>
    <s v="02 Aug 2026"/>
    <s v="02"/>
    <s v="Aug"/>
    <s v="07 Aug 2026"/>
    <s v="07"/>
    <s v="Aug"/>
    <n v="5"/>
    <n v="5"/>
    <n v="0"/>
    <n v="0"/>
    <x v="1"/>
    <x v="0"/>
    <n v="2"/>
    <n v="2"/>
    <n v="3734.4689793577977"/>
    <n v="746.89379587155952"/>
    <s v="Israel"/>
    <s v="27 Jan 2026 22:14"/>
    <s v="27 Jan 2026"/>
    <s v="Jan"/>
    <n v="0"/>
    <n v="0"/>
    <n v="0"/>
    <n v="5"/>
    <n v="0"/>
    <n v="5"/>
    <n v="0"/>
    <s v="27.01.2025"/>
    <x v="0"/>
    <s v="02.08.2026"/>
    <n v="32"/>
    <x v="1"/>
    <m/>
    <m/>
  </r>
  <r>
    <x v="2"/>
    <n v="0"/>
    <n v="0"/>
    <n v="7"/>
    <n v="9977"/>
    <s v="1240259.233066"/>
    <s v="20 Jul 2026"/>
    <s v="20"/>
    <s v="Jul"/>
    <s v="27 Jul 2026"/>
    <s v="27"/>
    <s v="Jul"/>
    <n v="7"/>
    <n v="7"/>
    <n v="0"/>
    <n v="0"/>
    <x v="3"/>
    <x v="3"/>
    <n v="1"/>
    <n v="1"/>
    <n v="1674.9336954"/>
    <n v="239.27624220000001"/>
    <s v="Romania"/>
    <s v="03 Feb 2026 09:36"/>
    <s v="02 Feb 2026"/>
    <s v="Feb"/>
    <n v="0"/>
    <n v="0"/>
    <n v="7"/>
    <n v="0"/>
    <n v="0"/>
    <n v="7"/>
    <n v="0"/>
    <s v="03.02.2025"/>
    <x v="5"/>
    <s v="20.07.2026"/>
    <n v="30"/>
    <x v="0"/>
    <m/>
    <m/>
  </r>
  <r>
    <x v="2"/>
    <n v="0"/>
    <n v="0"/>
    <n v="7"/>
    <n v="9978"/>
    <s v="1240259.233067"/>
    <s v="20 Jul 2026"/>
    <s v="20"/>
    <s v="Jul"/>
    <s v="27 Jul 2026"/>
    <s v="27"/>
    <s v="Jul"/>
    <n v="7"/>
    <n v="7"/>
    <n v="0"/>
    <n v="0"/>
    <x v="3"/>
    <x v="3"/>
    <n v="2"/>
    <n v="1"/>
    <n v="2392.8797718000001"/>
    <n v="341.83996740000003"/>
    <s v="Romania"/>
    <s v="03 Feb 2026 09:36"/>
    <s v="02 Feb 2026"/>
    <s v="Feb"/>
    <n v="0"/>
    <n v="0"/>
    <n v="7"/>
    <n v="0"/>
    <n v="0"/>
    <n v="7"/>
    <n v="0"/>
    <s v="03.02.2025"/>
    <x v="5"/>
    <s v="20.07.2026"/>
    <n v="30"/>
    <x v="0"/>
    <m/>
    <m/>
  </r>
  <r>
    <x v="3"/>
    <n v="0"/>
    <n v="5"/>
    <n v="0"/>
    <n v="9898"/>
    <s v="460594"/>
    <s v="29 Jun 2026"/>
    <s v="29"/>
    <s v="Jun"/>
    <s v="04 Jul 2026"/>
    <s v="04"/>
    <s v="Jul"/>
    <n v="5"/>
    <n v="-25"/>
    <n v="2"/>
    <n v="3"/>
    <x v="8"/>
    <x v="1"/>
    <n v="4"/>
    <n v="1"/>
    <n v="3077.2921559633028"/>
    <n v="615.45843119266044"/>
    <m/>
    <s v="30 Jan 2026 19:18"/>
    <s v="30 Jan 2026"/>
    <s v="Jan"/>
    <n v="0"/>
    <n v="2"/>
    <n v="3"/>
    <n v="0"/>
    <n v="0"/>
    <n v="5"/>
    <n v="0"/>
    <s v="30.01.2025"/>
    <x v="0"/>
    <s v="29.06.2026"/>
    <n v="27"/>
    <x v="0"/>
    <m/>
    <m/>
  </r>
  <r>
    <x v="1"/>
    <n v="0"/>
    <n v="0"/>
    <n v="3"/>
    <n v="10178"/>
    <s v="6415200612"/>
    <s v="23 Jul 2026"/>
    <s v="23"/>
    <s v="Jul"/>
    <s v="26 Jul 2026"/>
    <s v="26"/>
    <s v="Jul"/>
    <n v="3"/>
    <n v="3"/>
    <n v="0"/>
    <n v="0"/>
    <x v="1"/>
    <x v="6"/>
    <n v="2"/>
    <n v="1"/>
    <n v="1430.1603148623851"/>
    <n v="476.72010495412843"/>
    <s v="Romania"/>
    <s v="21 Feb 2026 16:24"/>
    <s v="21 Feb 2026"/>
    <s v="Feb"/>
    <n v="0"/>
    <n v="0"/>
    <n v="3"/>
    <n v="0"/>
    <n v="0"/>
    <n v="3"/>
    <n v="0"/>
    <s v="21.02.2025"/>
    <x v="14"/>
    <s v="23.07.2026"/>
    <n v="30"/>
    <x v="0"/>
    <m/>
    <m/>
  </r>
  <r>
    <x v="3"/>
    <n v="0"/>
    <n v="5"/>
    <n v="0"/>
    <n v="10180"/>
    <s v="478151"/>
    <s v="30 Aug 2026"/>
    <s v="30"/>
    <s v="Aug"/>
    <s v="04 Sep 2026"/>
    <s v="04"/>
    <s v="Sep"/>
    <n v="5"/>
    <n v="-26"/>
    <n v="1"/>
    <n v="3"/>
    <x v="8"/>
    <x v="7"/>
    <n v="3"/>
    <n v="2"/>
    <n v="2944.5110366972476"/>
    <n v="588.90220733944943"/>
    <m/>
    <s v="21 Feb 2026 17:13"/>
    <s v="21 Feb 2026"/>
    <s v="Feb"/>
    <n v="0"/>
    <n v="0"/>
    <n v="0"/>
    <n v="1"/>
    <n v="3"/>
    <n v="4"/>
    <n v="-1"/>
    <s v="21.02.2025"/>
    <x v="14"/>
    <s v="30.08.2026"/>
    <n v="36"/>
    <x v="0"/>
    <m/>
    <m/>
  </r>
  <r>
    <x v="2"/>
    <n v="0"/>
    <n v="0"/>
    <n v="7"/>
    <n v="9735"/>
    <s v="4594"/>
    <s v="19 Jul 2026"/>
    <s v="19"/>
    <s v="Jul"/>
    <s v="26 Jul 2026"/>
    <s v="26"/>
    <s v="Jul"/>
    <n v="7"/>
    <n v="7"/>
    <n v="0"/>
    <n v="0"/>
    <x v="4"/>
    <x v="6"/>
    <n v="2"/>
    <n v="2"/>
    <n v="2725.5664548"/>
    <n v="389.3666364"/>
    <s v="Romania"/>
    <s v="26 Jan 2026 11:44"/>
    <s v="26 Jan 2026"/>
    <s v="Jan"/>
    <n v="0"/>
    <n v="0"/>
    <n v="7"/>
    <n v="0"/>
    <n v="0"/>
    <n v="7"/>
    <n v="0"/>
    <s v="26.01.2025"/>
    <x v="0"/>
    <s v="19.07.2026"/>
    <n v="30"/>
    <x v="0"/>
    <m/>
    <m/>
  </r>
  <r>
    <x v="3"/>
    <n v="0"/>
    <n v="0"/>
    <n v="7"/>
    <n v="10175"/>
    <s v="478029"/>
    <s v="20 Jul 2026"/>
    <s v="20"/>
    <s v="Jul"/>
    <s v="27 Jul 2026"/>
    <s v="27"/>
    <s v="Jul"/>
    <n v="7"/>
    <n v="7"/>
    <n v="0"/>
    <n v="0"/>
    <x v="8"/>
    <x v="6"/>
    <n v="2"/>
    <n v="1"/>
    <n v="2807.2440688073393"/>
    <n v="401.034866972477"/>
    <m/>
    <s v="21 Feb 2026 14:18"/>
    <s v="21 Feb 2026"/>
    <s v="Feb"/>
    <n v="0"/>
    <n v="0"/>
    <n v="7"/>
    <n v="0"/>
    <n v="0"/>
    <n v="7"/>
    <n v="0"/>
    <s v="21.02.2025"/>
    <x v="14"/>
    <s v="20.07.2026"/>
    <n v="30"/>
    <x v="0"/>
    <m/>
    <m/>
  </r>
  <r>
    <x v="3"/>
    <n v="0"/>
    <n v="0"/>
    <n v="7"/>
    <n v="10176"/>
    <s v="478029"/>
    <s v="20 Jul 2026"/>
    <s v="20"/>
    <s v="Jul"/>
    <s v="27 Jul 2026"/>
    <s v="27"/>
    <s v="Jul"/>
    <n v="7"/>
    <n v="7"/>
    <n v="0"/>
    <n v="0"/>
    <x v="8"/>
    <x v="6"/>
    <n v="2"/>
    <n v="1"/>
    <n v="2807.2440688073393"/>
    <n v="401.034866972477"/>
    <m/>
    <s v="21 Feb 2026 14:18"/>
    <s v="21 Feb 2026"/>
    <s v="Feb"/>
    <n v="0"/>
    <n v="0"/>
    <n v="7"/>
    <n v="0"/>
    <n v="0"/>
    <n v="7"/>
    <n v="0"/>
    <s v="21.02.2025"/>
    <x v="14"/>
    <s v="20.07.2026"/>
    <n v="30"/>
    <x v="0"/>
    <m/>
    <m/>
  </r>
  <r>
    <x v="3"/>
    <n v="0"/>
    <n v="0"/>
    <n v="7"/>
    <n v="10177"/>
    <s v="478029"/>
    <s v="20 Jul 2026"/>
    <s v="20"/>
    <s v="Jul"/>
    <s v="27 Jul 2026"/>
    <s v="27"/>
    <s v="Jul"/>
    <n v="7"/>
    <n v="7"/>
    <n v="0"/>
    <n v="0"/>
    <x v="8"/>
    <x v="6"/>
    <n v="2"/>
    <n v="2"/>
    <n v="3508.9922841284401"/>
    <n v="501.28461201834858"/>
    <m/>
    <s v="21 Feb 2026 14:18"/>
    <s v="21 Feb 2026"/>
    <s v="Feb"/>
    <n v="0"/>
    <n v="0"/>
    <n v="7"/>
    <n v="0"/>
    <n v="0"/>
    <n v="7"/>
    <n v="0"/>
    <s v="21.02.2025"/>
    <x v="14"/>
    <s v="20.07.2026"/>
    <n v="30"/>
    <x v="0"/>
    <m/>
    <m/>
  </r>
  <r>
    <x v="1"/>
    <n v="0"/>
    <n v="2"/>
    <n v="0"/>
    <n v="10256"/>
    <s v="5517618997"/>
    <s v="21 Jun 2026"/>
    <s v="21"/>
    <s v="Jun"/>
    <s v="23 Jun 2026"/>
    <s v="23"/>
    <s v="Jun"/>
    <n v="2"/>
    <n v="2"/>
    <n v="0"/>
    <n v="0"/>
    <x v="1"/>
    <x v="0"/>
    <n v="2"/>
    <n v="1"/>
    <n v="796.47139486238518"/>
    <n v="398.23569743119259"/>
    <s v="Romania"/>
    <s v="27 Feb 2026 15:19"/>
    <s v="27 Feb 2026"/>
    <s v="Feb"/>
    <n v="0"/>
    <n v="2"/>
    <n v="0"/>
    <n v="0"/>
    <n v="0"/>
    <n v="2"/>
    <n v="0"/>
    <s v="27.02.2025"/>
    <x v="8"/>
    <s v="21.06.2026"/>
    <n v="26"/>
    <x v="1"/>
    <m/>
    <m/>
  </r>
  <r>
    <x v="2"/>
    <n v="0"/>
    <n v="0"/>
    <n v="6"/>
    <n v="10257"/>
    <s v="62552"/>
    <s v="03 Aug 2026"/>
    <s v="03"/>
    <s v="Aug"/>
    <s v="09 Aug 2026"/>
    <s v="09"/>
    <s v="Aug"/>
    <n v="6"/>
    <n v="6"/>
    <n v="0"/>
    <n v="0"/>
    <x v="4"/>
    <x v="2"/>
    <n v="2"/>
    <n v="2"/>
    <n v="2604.1094118000001"/>
    <n v="434.01823530000001"/>
    <s v="Romania"/>
    <s v="27 Feb 2026 15:28"/>
    <s v="27 Feb 2026"/>
    <s v="Feb"/>
    <n v="0"/>
    <n v="0"/>
    <n v="0"/>
    <n v="6"/>
    <n v="0"/>
    <n v="6"/>
    <n v="0"/>
    <s v="27.02.2025"/>
    <x v="8"/>
    <s v="03.08.2026"/>
    <n v="32"/>
    <x v="0"/>
    <m/>
    <m/>
  </r>
  <r>
    <x v="3"/>
    <n v="0"/>
    <n v="0"/>
    <n v="5"/>
    <n v="9370"/>
    <s v="439851"/>
    <s v="24 Jul 2026"/>
    <s v="24"/>
    <s v="Jul"/>
    <s v="29 Jul 2026"/>
    <s v="29"/>
    <s v="Jul"/>
    <n v="5"/>
    <n v="5"/>
    <n v="0"/>
    <n v="0"/>
    <x v="8"/>
    <x v="7"/>
    <n v="3"/>
    <n v="2"/>
    <n v="3617.3883302752288"/>
    <n v="723.4776660550458"/>
    <m/>
    <s v="06 Jan 2026 21:08"/>
    <s v="06 Jan 2026"/>
    <s v="Jan"/>
    <n v="0"/>
    <n v="0"/>
    <n v="5"/>
    <n v="0"/>
    <n v="0"/>
    <n v="5"/>
    <n v="0"/>
    <s v="06.01.2025"/>
    <x v="1"/>
    <s v="24.07.2026"/>
    <n v="30"/>
    <x v="0"/>
    <m/>
    <m/>
  </r>
  <r>
    <x v="2"/>
    <n v="0"/>
    <n v="0"/>
    <n v="3"/>
    <n v="9787"/>
    <s v="1237443.231422"/>
    <s v="16 Jul 2026"/>
    <s v="16"/>
    <s v="Jul"/>
    <s v="19 Jul 2026"/>
    <s v="19"/>
    <s v="Jul"/>
    <n v="3"/>
    <n v="3"/>
    <n v="0"/>
    <n v="0"/>
    <x v="3"/>
    <x v="3"/>
    <n v="2"/>
    <n v="1"/>
    <n v="1367.2425197999999"/>
    <n v="455.74750659999995"/>
    <s v="Romania"/>
    <s v="28 Jan 2026 09:55"/>
    <s v="28 Jan 2026"/>
    <s v="Jan"/>
    <n v="0"/>
    <n v="0"/>
    <n v="3"/>
    <n v="0"/>
    <n v="0"/>
    <n v="3"/>
    <n v="0"/>
    <s v="28.01.2025"/>
    <x v="0"/>
    <s v="16.07.2026"/>
    <n v="29"/>
    <x v="0"/>
    <m/>
    <m/>
  </r>
  <r>
    <x v="2"/>
    <n v="0"/>
    <n v="0"/>
    <n v="7"/>
    <n v="10338"/>
    <s v="1248868.196943"/>
    <s v="11 Jul 2026"/>
    <s v="11"/>
    <s v="Jul"/>
    <s v="18 Jul 2026"/>
    <s v="18"/>
    <s v="Jul"/>
    <n v="7"/>
    <n v="7"/>
    <n v="0"/>
    <n v="0"/>
    <x v="3"/>
    <x v="5"/>
    <n v="3"/>
    <n v="1"/>
    <n v="3662.5654912"/>
    <n v="523.22364159999995"/>
    <s v="Romania"/>
    <s v="05 Mar 2026 22:58"/>
    <s v="05 Mar 2026"/>
    <s v="Mar"/>
    <n v="0"/>
    <n v="0"/>
    <n v="7"/>
    <n v="0"/>
    <n v="0"/>
    <n v="7"/>
    <n v="0"/>
    <s v="05.03.2025"/>
    <x v="6"/>
    <s v="11.07.2026"/>
    <n v="28"/>
    <x v="0"/>
    <m/>
    <m/>
  </r>
  <r>
    <x v="1"/>
    <n v="1"/>
    <n v="1"/>
    <n v="0"/>
    <n v="10181"/>
    <s v="6674537644"/>
    <s v="30 May 2026"/>
    <s v="30"/>
    <s v="May"/>
    <s v="01 Jun 2026"/>
    <s v="01"/>
    <s v="Jun"/>
    <n v="2"/>
    <n v="-29"/>
    <n v="1"/>
    <n v="0"/>
    <x v="1"/>
    <x v="2"/>
    <n v="2"/>
    <n v="1"/>
    <n v="526.13621339449537"/>
    <n v="263.06810669724769"/>
    <s v="Romania"/>
    <s v="21 Feb 2026 18:19"/>
    <s v="21 Feb 2026"/>
    <s v="Feb"/>
    <n v="1"/>
    <n v="0"/>
    <n v="0"/>
    <n v="0"/>
    <n v="0"/>
    <n v="1"/>
    <n v="-1"/>
    <s v="21.02.2025"/>
    <x v="14"/>
    <s v="30.05.2026"/>
    <n v="22"/>
    <x v="1"/>
    <m/>
    <m/>
  </r>
  <r>
    <x v="2"/>
    <n v="0"/>
    <n v="0"/>
    <n v="5"/>
    <n v="10259"/>
    <s v="1247644.196150"/>
    <s v="15 Jul 2026"/>
    <s v="15"/>
    <s v="Jul"/>
    <s v="20 Jul 2026"/>
    <s v="20"/>
    <s v="Jul"/>
    <n v="5"/>
    <n v="5"/>
    <n v="0"/>
    <n v="0"/>
    <x v="3"/>
    <x v="3"/>
    <n v="2"/>
    <n v="1"/>
    <n v="1709.1998369999999"/>
    <n v="341.83996739999998"/>
    <s v="Romania"/>
    <s v="27 Feb 2026 16:27"/>
    <s v="27 Feb 2026"/>
    <s v="Feb"/>
    <n v="0"/>
    <n v="0"/>
    <n v="5"/>
    <n v="0"/>
    <n v="0"/>
    <n v="5"/>
    <n v="0"/>
    <s v="27.02.2025"/>
    <x v="8"/>
    <s v="15.07.2026"/>
    <n v="29"/>
    <x v="0"/>
    <m/>
    <m/>
  </r>
  <r>
    <x v="2"/>
    <n v="0"/>
    <n v="6"/>
    <n v="0"/>
    <n v="10102"/>
    <s v="19450"/>
    <s v="05 Jul 2026"/>
    <s v="05"/>
    <s v="Jul"/>
    <s v="11 Jul 2026"/>
    <s v="11"/>
    <s v="Jul"/>
    <n v="6"/>
    <n v="6"/>
    <n v="0"/>
    <n v="0"/>
    <x v="4"/>
    <x v="6"/>
    <n v="2"/>
    <n v="1"/>
    <n v="1873.2157408"/>
    <n v="312.20262346666669"/>
    <s v="Romania"/>
    <s v="16 Feb 2026 10:20"/>
    <s v="14 Feb 2026"/>
    <s v="Feb"/>
    <n v="0"/>
    <n v="0"/>
    <n v="6"/>
    <n v="0"/>
    <n v="0"/>
    <n v="6"/>
    <n v="0"/>
    <s v="16.02.2025"/>
    <x v="14"/>
    <s v="05.07.2026"/>
    <n v="28"/>
    <x v="0"/>
    <m/>
    <m/>
  </r>
  <r>
    <x v="2"/>
    <n v="0"/>
    <n v="6"/>
    <n v="0"/>
    <n v="10103"/>
    <s v="19454"/>
    <s v="05 Jul 2026"/>
    <s v="05"/>
    <s v="Jul"/>
    <s v="11 Jul 2026"/>
    <s v="11"/>
    <s v="Jul"/>
    <n v="6"/>
    <n v="6"/>
    <n v="0"/>
    <n v="0"/>
    <x v="4"/>
    <x v="6"/>
    <n v="2"/>
    <n v="1"/>
    <n v="1873.2157408"/>
    <n v="312.20262346666669"/>
    <s v="Romania"/>
    <s v="16 Feb 2026 10:20"/>
    <s v="14 Feb 2026"/>
    <s v="Feb"/>
    <n v="0"/>
    <n v="0"/>
    <n v="6"/>
    <n v="0"/>
    <n v="0"/>
    <n v="6"/>
    <n v="0"/>
    <s v="16.02.2025"/>
    <x v="14"/>
    <s v="05.07.2026"/>
    <n v="28"/>
    <x v="0"/>
    <m/>
    <m/>
  </r>
  <r>
    <x v="2"/>
    <n v="0"/>
    <n v="0"/>
    <n v="5"/>
    <n v="9788"/>
    <s v="1237508.231445"/>
    <s v="27 Jul 2026"/>
    <s v="27"/>
    <s v="Jul"/>
    <s v="01 Aug 2026"/>
    <s v="01"/>
    <s v="Aug"/>
    <n v="5"/>
    <n v="-26"/>
    <n v="4"/>
    <n v="0"/>
    <x v="3"/>
    <x v="4"/>
    <n v="3"/>
    <n v="0"/>
    <n v="2153.4666214999997"/>
    <n v="430.69332429999997"/>
    <s v="Romania"/>
    <s v="28 Jan 2026 10:47"/>
    <s v="28 Jan 2026"/>
    <s v="Jan"/>
    <n v="0"/>
    <n v="0"/>
    <n v="4"/>
    <n v="0"/>
    <n v="0"/>
    <n v="4"/>
    <n v="-1"/>
    <s v="28.01.2025"/>
    <x v="0"/>
    <s v="27.07.2026"/>
    <n v="31"/>
    <x v="0"/>
    <m/>
    <m/>
  </r>
  <r>
    <x v="2"/>
    <n v="0"/>
    <n v="0"/>
    <n v="6"/>
    <n v="10104"/>
    <s v="19441"/>
    <s v="18 Jul 2026"/>
    <s v="18"/>
    <s v="Jul"/>
    <s v="24 Jul 2026"/>
    <s v="24"/>
    <s v="Jul"/>
    <n v="6"/>
    <n v="6"/>
    <n v="0"/>
    <n v="0"/>
    <x v="4"/>
    <x v="0"/>
    <n v="3"/>
    <n v="1"/>
    <n v="3052.1509481999997"/>
    <n v="508.69182469999993"/>
    <s v="Romania"/>
    <s v="16 Feb 2026 10:27"/>
    <s v="14 Feb 2026"/>
    <s v="Feb"/>
    <n v="0"/>
    <n v="0"/>
    <n v="6"/>
    <n v="0"/>
    <n v="0"/>
    <n v="6"/>
    <n v="0"/>
    <s v="16.02.2025"/>
    <x v="14"/>
    <s v="18.07.2026"/>
    <n v="29"/>
    <x v="0"/>
    <m/>
    <m/>
  </r>
  <r>
    <x v="2"/>
    <n v="0"/>
    <n v="7"/>
    <n v="0"/>
    <n v="10105"/>
    <s v="19471"/>
    <s v="02 Jul 2026"/>
    <s v="02"/>
    <s v="Jul"/>
    <s v="09 Jul 2026"/>
    <s v="09"/>
    <s v="Jul"/>
    <n v="7"/>
    <n v="7"/>
    <n v="0"/>
    <n v="0"/>
    <x v="4"/>
    <x v="2"/>
    <n v="2"/>
    <n v="1"/>
    <n v="2204.2204099999999"/>
    <n v="314.88862999999998"/>
    <s v="Romania"/>
    <s v="16 Feb 2026 10:30"/>
    <s v="15 Feb 2026"/>
    <s v="Feb"/>
    <n v="0"/>
    <n v="0"/>
    <n v="7"/>
    <n v="0"/>
    <n v="0"/>
    <n v="7"/>
    <n v="0"/>
    <s v="16.02.2025"/>
    <x v="14"/>
    <s v="02.07.2026"/>
    <n v="27"/>
    <x v="0"/>
    <m/>
    <m/>
  </r>
  <r>
    <x v="2"/>
    <n v="0"/>
    <n v="6"/>
    <n v="0"/>
    <n v="9790"/>
    <s v="1237371.231451"/>
    <s v="05 Jul 2026"/>
    <s v="05"/>
    <s v="Jul"/>
    <s v="11 Jul 2026"/>
    <s v="11"/>
    <s v="Jul"/>
    <n v="6"/>
    <n v="6"/>
    <n v="0"/>
    <n v="0"/>
    <x v="3"/>
    <x v="5"/>
    <n v="2"/>
    <n v="1"/>
    <n v="2049.8663063999998"/>
    <n v="341.64438439999998"/>
    <s v="Romania"/>
    <s v="28 Jan 2026 11:25"/>
    <s v="27 Jan 2026"/>
    <s v="Jan"/>
    <n v="0"/>
    <n v="0"/>
    <n v="6"/>
    <n v="0"/>
    <n v="0"/>
    <n v="6"/>
    <n v="0"/>
    <s v="28.01.2025"/>
    <x v="0"/>
    <s v="05.07.2026"/>
    <n v="28"/>
    <x v="0"/>
    <m/>
    <m/>
  </r>
  <r>
    <x v="2"/>
    <n v="0"/>
    <n v="6"/>
    <n v="0"/>
    <n v="9789"/>
    <s v="1237371.231450"/>
    <s v="05 Jul 2026"/>
    <s v="05"/>
    <s v="Jul"/>
    <s v="11 Jul 2026"/>
    <s v="11"/>
    <s v="Jul"/>
    <n v="6"/>
    <n v="6"/>
    <n v="0"/>
    <n v="0"/>
    <x v="3"/>
    <x v="5"/>
    <n v="2"/>
    <n v="1"/>
    <n v="2049.8663063999998"/>
    <n v="341.64438439999998"/>
    <s v="Romania"/>
    <s v="28 Jan 2026 11:25"/>
    <s v="27 Jan 2026"/>
    <s v="Jan"/>
    <n v="0"/>
    <n v="0"/>
    <n v="6"/>
    <n v="0"/>
    <n v="0"/>
    <n v="6"/>
    <n v="0"/>
    <s v="28.01.2025"/>
    <x v="0"/>
    <s v="05.07.2026"/>
    <n v="28"/>
    <x v="0"/>
    <m/>
    <m/>
  </r>
  <r>
    <x v="2"/>
    <n v="0"/>
    <n v="0"/>
    <n v="5"/>
    <n v="9791"/>
    <s v="1237566.231453"/>
    <s v="10 Aug 2026"/>
    <s v="10"/>
    <s v="Aug"/>
    <s v="15 Aug 2026"/>
    <s v="15"/>
    <s v="Aug"/>
    <n v="5"/>
    <n v="5"/>
    <n v="0"/>
    <n v="0"/>
    <x v="3"/>
    <x v="6"/>
    <n v="2"/>
    <n v="1"/>
    <n v="1557.4274289999998"/>
    <n v="311.48548579999999"/>
    <s v="Romania"/>
    <s v="28 Jan 2026 11:30"/>
    <s v="28 Jan 2026"/>
    <s v="Jan"/>
    <n v="0"/>
    <n v="0"/>
    <n v="0"/>
    <n v="5"/>
    <n v="0"/>
    <n v="5"/>
    <n v="0"/>
    <s v="28.01.2025"/>
    <x v="0"/>
    <s v="10.08.2026"/>
    <n v="33"/>
    <x v="0"/>
    <m/>
    <m/>
  </r>
  <r>
    <x v="2"/>
    <n v="0"/>
    <n v="7"/>
    <n v="0"/>
    <n v="9526"/>
    <s v="2320065"/>
    <s v="04 Jul 2026"/>
    <s v="04"/>
    <s v="Jul"/>
    <s v="11 Jul 2026"/>
    <s v="11"/>
    <s v="Jul"/>
    <n v="7"/>
    <n v="7"/>
    <n v="0"/>
    <n v="0"/>
    <x v="6"/>
    <x v="6"/>
    <n v="2"/>
    <n v="1"/>
    <n v="2029.7994905999999"/>
    <n v="289.97135579999997"/>
    <s v="Romania"/>
    <s v="16 Jan 2026 09:15"/>
    <s v="15 Jan 2026"/>
    <s v="Jan"/>
    <n v="0"/>
    <n v="0"/>
    <n v="7"/>
    <n v="0"/>
    <n v="0"/>
    <n v="7"/>
    <n v="0"/>
    <s v="16.01.2025"/>
    <x v="7"/>
    <s v="04.07.2026"/>
    <n v="27"/>
    <x v="0"/>
    <m/>
    <m/>
  </r>
  <r>
    <x v="2"/>
    <n v="0"/>
    <n v="0"/>
    <n v="5"/>
    <n v="9527"/>
    <s v="18452"/>
    <s v="02 Aug 2026"/>
    <s v="02"/>
    <s v="Aug"/>
    <s v="07 Aug 2026"/>
    <s v="07"/>
    <s v="Aug"/>
    <n v="5"/>
    <n v="5"/>
    <n v="0"/>
    <n v="0"/>
    <x v="4"/>
    <x v="2"/>
    <n v="2"/>
    <n v="0"/>
    <n v="1620.209572"/>
    <n v="324.0419144"/>
    <s v="Romania"/>
    <s v="16 Jan 2026 09:32"/>
    <s v="15 Jan 2026"/>
    <s v="Jan"/>
    <n v="0"/>
    <n v="0"/>
    <n v="0"/>
    <n v="5"/>
    <n v="0"/>
    <n v="5"/>
    <n v="0"/>
    <s v="16.01.2025"/>
    <x v="7"/>
    <s v="02.08.2026"/>
    <n v="32"/>
    <x v="0"/>
    <m/>
    <m/>
  </r>
  <r>
    <x v="2"/>
    <n v="0"/>
    <n v="5"/>
    <n v="0"/>
    <n v="10106"/>
    <s v="1243753.234771"/>
    <s v="29 Jun 2026"/>
    <s v="29"/>
    <s v="Jun"/>
    <s v="04 Jul 2026"/>
    <s v="04"/>
    <s v="Jul"/>
    <n v="5"/>
    <n v="-25"/>
    <n v="2"/>
    <n v="3"/>
    <x v="3"/>
    <x v="2"/>
    <n v="2"/>
    <n v="1"/>
    <n v="1574.4431500000001"/>
    <n v="314.88863000000003"/>
    <s v="Romania"/>
    <s v="16 Feb 2026 10:39"/>
    <s v="16 Feb 2026"/>
    <s v="Feb"/>
    <n v="0"/>
    <n v="2"/>
    <n v="3"/>
    <n v="0"/>
    <n v="0"/>
    <n v="5"/>
    <n v="0"/>
    <s v="16.02.2025"/>
    <x v="14"/>
    <s v="29.06.2026"/>
    <n v="27"/>
    <x v="0"/>
    <m/>
    <m/>
  </r>
  <r>
    <x v="2"/>
    <n v="0"/>
    <n v="7"/>
    <n v="1"/>
    <n v="8479"/>
    <s v="NT308587"/>
    <s v="04 Jul 2026"/>
    <s v="04"/>
    <s v="Jul"/>
    <s v="12 Jul 2026"/>
    <s v="12"/>
    <s v="Jul"/>
    <n v="8"/>
    <n v="8"/>
    <n v="0"/>
    <n v="0"/>
    <x v="5"/>
    <x v="2"/>
    <n v="2"/>
    <n v="1"/>
    <n v="2092.9532412999997"/>
    <n v="261.61915516249996"/>
    <s v="Bulgaria"/>
    <s v="14 Nov 2025 12:02"/>
    <s v="14 Nov 2025"/>
    <s v="Nov"/>
    <n v="0"/>
    <n v="0"/>
    <n v="8"/>
    <n v="0"/>
    <n v="0"/>
    <n v="8"/>
    <n v="0"/>
    <s v="14.11.2025"/>
    <x v="11"/>
    <s v="04.07.2026"/>
    <n v="27"/>
    <x v="0"/>
    <m/>
    <m/>
  </r>
  <r>
    <x v="2"/>
    <n v="0"/>
    <n v="7"/>
    <n v="0"/>
    <n v="8488"/>
    <s v="NT308616"/>
    <s v="04 Jul 2026"/>
    <s v="04"/>
    <s v="Jul"/>
    <s v="11 Jul 2026"/>
    <s v="11"/>
    <s v="Jul"/>
    <n v="7"/>
    <n v="7"/>
    <n v="0"/>
    <n v="0"/>
    <x v="5"/>
    <x v="5"/>
    <n v="2"/>
    <n v="2"/>
    <n v="2551.5562596999998"/>
    <n v="364.50803709999997"/>
    <s v="Bulgaria"/>
    <s v="14 Nov 2025 13:01"/>
    <s v="14 Nov 2025"/>
    <s v="Nov"/>
    <n v="0"/>
    <n v="0"/>
    <n v="7"/>
    <n v="0"/>
    <n v="0"/>
    <n v="7"/>
    <n v="0"/>
    <s v="14.11.2025"/>
    <x v="11"/>
    <s v="04.07.2026"/>
    <n v="27"/>
    <x v="0"/>
    <m/>
    <m/>
  </r>
  <r>
    <x v="2"/>
    <n v="0"/>
    <n v="5"/>
    <n v="0"/>
    <n v="10260"/>
    <s v="19765"/>
    <s v="04 Jul 2026"/>
    <s v="04"/>
    <s v="Jul"/>
    <s v="09 Jul 2026"/>
    <s v="09"/>
    <s v="Jul"/>
    <n v="5"/>
    <n v="5"/>
    <n v="0"/>
    <n v="0"/>
    <x v="4"/>
    <x v="1"/>
    <n v="4"/>
    <n v="0"/>
    <n v="2812.6204481"/>
    <n v="562.52408962000004"/>
    <s v="Romania"/>
    <s v="27 Feb 2026 17:21"/>
    <s v="27 Feb 2026"/>
    <s v="Feb"/>
    <n v="0"/>
    <n v="0"/>
    <n v="5"/>
    <n v="0"/>
    <n v="0"/>
    <n v="5"/>
    <n v="0"/>
    <s v="27.02.2025"/>
    <x v="8"/>
    <s v="04.07.2026"/>
    <n v="27"/>
    <x v="0"/>
    <m/>
    <m/>
  </r>
  <r>
    <x v="1"/>
    <n v="0"/>
    <n v="5"/>
    <n v="0"/>
    <n v="9793"/>
    <s v="5788489733"/>
    <s v="04 Jul 2026"/>
    <s v="04"/>
    <s v="Jul"/>
    <s v="09 Jul 2026"/>
    <s v="09"/>
    <s v="Jul"/>
    <n v="5"/>
    <n v="5"/>
    <n v="0"/>
    <n v="0"/>
    <x v="1"/>
    <x v="6"/>
    <n v="2"/>
    <n v="0"/>
    <n v="2151.0541321100914"/>
    <n v="430.21082642201827"/>
    <s v="Romania"/>
    <s v="28 Jan 2026 12:50"/>
    <s v="28 Jan 2026"/>
    <s v="Jan"/>
    <n v="0"/>
    <n v="0"/>
    <n v="5"/>
    <n v="0"/>
    <n v="0"/>
    <n v="5"/>
    <n v="0"/>
    <s v="28.01.2025"/>
    <x v="0"/>
    <s v="04.07.2026"/>
    <n v="27"/>
    <x v="1"/>
    <m/>
    <m/>
  </r>
  <r>
    <x v="2"/>
    <n v="0"/>
    <n v="5"/>
    <n v="0"/>
    <n v="9792"/>
    <s v="52651"/>
    <s v="06 Jul 2026"/>
    <s v="06"/>
    <s v="Jul"/>
    <s v="11 Jul 2026"/>
    <s v="11"/>
    <s v="Jul"/>
    <n v="5"/>
    <n v="5"/>
    <n v="0"/>
    <n v="0"/>
    <x v="4"/>
    <x v="6"/>
    <n v="1"/>
    <n v="0"/>
    <n v="1026.9672164000001"/>
    <n v="205.39344328000001"/>
    <s v="Romania"/>
    <s v="28 Jan 2026 12:48"/>
    <s v="27 Jan 2026"/>
    <s v="Jan"/>
    <n v="0"/>
    <n v="0"/>
    <n v="5"/>
    <n v="0"/>
    <n v="0"/>
    <n v="5"/>
    <n v="0"/>
    <s v="28.01.2025"/>
    <x v="0"/>
    <s v="06.07.2026"/>
    <n v="28"/>
    <x v="0"/>
    <m/>
    <m/>
  </r>
  <r>
    <x v="2"/>
    <n v="0"/>
    <n v="0"/>
    <n v="5"/>
    <n v="9681"/>
    <s v="2321967"/>
    <s v="03 Aug 2026"/>
    <s v="03"/>
    <s v="Aug"/>
    <s v="08 Aug 2026"/>
    <s v="08"/>
    <s v="Aug"/>
    <n v="5"/>
    <n v="5"/>
    <n v="0"/>
    <n v="0"/>
    <x v="6"/>
    <x v="4"/>
    <n v="3"/>
    <n v="1"/>
    <n v="2153.4666214999997"/>
    <n v="430.69332429999997"/>
    <s v="Romania"/>
    <s v="23 Jan 2026 16:27"/>
    <s v="23 Jan 2026"/>
    <s v="Jan"/>
    <n v="0"/>
    <n v="0"/>
    <n v="0"/>
    <n v="5"/>
    <n v="0"/>
    <n v="5"/>
    <n v="0"/>
    <s v="23.01.2025"/>
    <x v="2"/>
    <s v="03.08.2026"/>
    <n v="32"/>
    <x v="0"/>
    <m/>
    <m/>
  </r>
  <r>
    <x v="2"/>
    <n v="0"/>
    <n v="0"/>
    <n v="7"/>
    <n v="9794"/>
    <s v="1235355.231477"/>
    <s v="15 Aug 2026"/>
    <s v="15"/>
    <s v="Aug"/>
    <s v="22 Aug 2026"/>
    <s v="22"/>
    <s v="Aug"/>
    <n v="7"/>
    <n v="7"/>
    <n v="0"/>
    <n v="0"/>
    <x v="3"/>
    <x v="3"/>
    <n v="2"/>
    <n v="1"/>
    <n v="2233.2449271999999"/>
    <n v="319.03498959999996"/>
    <s v="Romania"/>
    <s v="28 Jan 2026 12:51"/>
    <s v="28 Jan 2026"/>
    <s v="Jan"/>
    <n v="0"/>
    <n v="0"/>
    <n v="0"/>
    <n v="7"/>
    <n v="0"/>
    <n v="7"/>
    <n v="0"/>
    <s v="28.01.2025"/>
    <x v="0"/>
    <s v="15.08.2026"/>
    <n v="33"/>
    <x v="0"/>
    <m/>
    <m/>
  </r>
  <r>
    <x v="1"/>
    <n v="0"/>
    <n v="5"/>
    <n v="0"/>
    <n v="9795"/>
    <s v="6773744132"/>
    <s v="04 Jul 2026"/>
    <s v="04"/>
    <s v="Jul"/>
    <s v="09 Jul 2026"/>
    <s v="09"/>
    <s v="Jul"/>
    <n v="5"/>
    <n v="5"/>
    <n v="0"/>
    <n v="0"/>
    <x v="1"/>
    <x v="3"/>
    <n v="2"/>
    <n v="1"/>
    <n v="2209.1907302752288"/>
    <n v="441.83814605504585"/>
    <s v="Romania"/>
    <s v="28 Jan 2026 13:16"/>
    <s v="28 Jan 2026"/>
    <s v="Jan"/>
    <n v="0"/>
    <n v="0"/>
    <n v="5"/>
    <n v="0"/>
    <n v="0"/>
    <n v="5"/>
    <n v="0"/>
    <s v="28.01.2025"/>
    <x v="0"/>
    <s v="04.07.2026"/>
    <n v="27"/>
    <x v="1"/>
    <m/>
    <m/>
  </r>
  <r>
    <x v="3"/>
    <n v="0"/>
    <n v="0"/>
    <n v="6"/>
    <n v="10185"/>
    <s v="478451"/>
    <s v="20 Jul 2026"/>
    <s v="20"/>
    <s v="Jul"/>
    <s v="26 Jul 2026"/>
    <s v="26"/>
    <s v="Jul"/>
    <n v="6"/>
    <n v="6"/>
    <n v="0"/>
    <n v="0"/>
    <x v="8"/>
    <x v="0"/>
    <n v="2"/>
    <n v="2"/>
    <n v="3391.3015596330274"/>
    <n v="565.21692660550445"/>
    <m/>
    <s v="22 Feb 2026 08:13"/>
    <s v="22 Feb 2026"/>
    <s v="Feb"/>
    <n v="0"/>
    <n v="0"/>
    <n v="6"/>
    <n v="0"/>
    <n v="0"/>
    <n v="6"/>
    <n v="0"/>
    <s v="22.02.2025"/>
    <x v="14"/>
    <s v="20.07.2026"/>
    <n v="30"/>
    <x v="0"/>
    <m/>
    <m/>
  </r>
  <r>
    <x v="4"/>
    <n v="0"/>
    <n v="0"/>
    <n v="7"/>
    <n v="9640"/>
    <s v="13684884"/>
    <s v="17 Jul 2026"/>
    <s v="17"/>
    <s v="Jul"/>
    <s v="24 Jul 2026"/>
    <s v="24"/>
    <s v="Jul"/>
    <n v="7"/>
    <n v="7"/>
    <n v="0"/>
    <n v="0"/>
    <x v="10"/>
    <x v="3"/>
    <n v="3"/>
    <n v="0"/>
    <n v="2373.8495459000001"/>
    <n v="339.12136370000002"/>
    <s v="Poland"/>
    <s v="22 Jan 2026 10:23"/>
    <s v="19 Jan 2026"/>
    <s v="Jan"/>
    <n v="0"/>
    <n v="0"/>
    <n v="7"/>
    <n v="0"/>
    <n v="0"/>
    <n v="7"/>
    <n v="0"/>
    <s v="22.01.2025"/>
    <x v="2"/>
    <s v="17.07.2026"/>
    <n v="29"/>
    <x v="0"/>
    <m/>
    <m/>
  </r>
  <r>
    <x v="4"/>
    <n v="0"/>
    <n v="0"/>
    <n v="7"/>
    <n v="9643"/>
    <s v="13689340"/>
    <s v="14 Jul 2026"/>
    <s v="14"/>
    <s v="Jul"/>
    <s v="21 Jul 2026"/>
    <s v="21"/>
    <s v="Jul"/>
    <n v="7"/>
    <n v="7"/>
    <n v="0"/>
    <n v="0"/>
    <x v="10"/>
    <x v="6"/>
    <n v="2"/>
    <n v="0"/>
    <n v="1808.6929091"/>
    <n v="258.38470130000002"/>
    <s v="Poland"/>
    <s v="22 Jan 2026 10:32"/>
    <s v="20 Jan 2026"/>
    <s v="Jan"/>
    <n v="0"/>
    <n v="0"/>
    <n v="7"/>
    <n v="0"/>
    <n v="0"/>
    <n v="7"/>
    <n v="0"/>
    <s v="22.01.2025"/>
    <x v="2"/>
    <s v="14.07.2026"/>
    <n v="29"/>
    <x v="0"/>
    <m/>
    <m/>
  </r>
  <r>
    <x v="4"/>
    <n v="0"/>
    <n v="3"/>
    <n v="4"/>
    <n v="9641"/>
    <s v="13681144"/>
    <s v="21 Aug 2026"/>
    <s v="21"/>
    <s v="Aug"/>
    <s v="28 Aug 2026"/>
    <s v="28"/>
    <s v="Aug"/>
    <n v="7"/>
    <n v="7"/>
    <n v="0"/>
    <n v="0"/>
    <x v="10"/>
    <x v="3"/>
    <n v="2"/>
    <n v="1"/>
    <n v="1808.6929091"/>
    <n v="258.38470130000002"/>
    <s v="Poland"/>
    <s v="22 Jan 2026 10:23"/>
    <s v="19 Jan 2026"/>
    <s v="Jan"/>
    <n v="0"/>
    <n v="0"/>
    <n v="0"/>
    <n v="7"/>
    <n v="0"/>
    <n v="7"/>
    <n v="0"/>
    <s v="22.01.2025"/>
    <x v="2"/>
    <s v="21.08.2026"/>
    <n v="34"/>
    <x v="0"/>
    <m/>
    <m/>
  </r>
  <r>
    <x v="4"/>
    <n v="0"/>
    <n v="3"/>
    <n v="4"/>
    <n v="9642"/>
    <s v="13681144"/>
    <s v="21 Aug 2026"/>
    <s v="21"/>
    <s v="Aug"/>
    <s v="28 Aug 2026"/>
    <s v="28"/>
    <s v="Aug"/>
    <n v="7"/>
    <n v="7"/>
    <n v="0"/>
    <n v="0"/>
    <x v="10"/>
    <x v="3"/>
    <n v="2"/>
    <n v="0"/>
    <n v="1808.6929091"/>
    <n v="258.38470130000002"/>
    <s v="Poland"/>
    <s v="22 Jan 2026 10:23"/>
    <s v="19 Jan 2026"/>
    <s v="Jan"/>
    <n v="0"/>
    <n v="0"/>
    <n v="0"/>
    <n v="7"/>
    <n v="0"/>
    <n v="7"/>
    <n v="0"/>
    <s v="22.01.2025"/>
    <x v="2"/>
    <s v="21.08.2026"/>
    <n v="34"/>
    <x v="0"/>
    <m/>
    <m/>
  </r>
  <r>
    <x v="2"/>
    <n v="0"/>
    <n v="0"/>
    <n v="7"/>
    <n v="8624"/>
    <s v="95968"/>
    <s v="14 Aug 2026"/>
    <s v="14"/>
    <s v="Aug"/>
    <s v="21 Aug 2026"/>
    <s v="21"/>
    <s v="Aug"/>
    <n v="7"/>
    <n v="7"/>
    <n v="0"/>
    <n v="0"/>
    <x v="9"/>
    <x v="6"/>
    <n v="3"/>
    <n v="0"/>
    <n v="2523.0793748999999"/>
    <n v="360.43991069999998"/>
    <s v="Romania"/>
    <s v="19 Nov 2025 16:27"/>
    <s v="19 Nov 2025"/>
    <s v="Nov"/>
    <n v="0"/>
    <n v="0"/>
    <n v="0"/>
    <n v="7"/>
    <n v="0"/>
    <n v="7"/>
    <n v="0"/>
    <s v="19.11.2025"/>
    <x v="12"/>
    <s v="14.08.2026"/>
    <n v="33"/>
    <x v="0"/>
    <m/>
    <m/>
  </r>
  <r>
    <x v="2"/>
    <n v="0"/>
    <n v="5"/>
    <n v="0"/>
    <n v="9528"/>
    <s v="52162"/>
    <s v="01 Jul 2026"/>
    <s v="01"/>
    <s v="Jul"/>
    <s v="06 Jul 2026"/>
    <s v="06"/>
    <s v="Jul"/>
    <n v="5"/>
    <n v="5"/>
    <n v="0"/>
    <n v="0"/>
    <x v="4"/>
    <x v="1"/>
    <n v="3"/>
    <n v="2"/>
    <n v="2574.850195"/>
    <n v="514.97003900000004"/>
    <s v="Romania"/>
    <s v="16 Jan 2026 09:52"/>
    <s v="16 Jan 2026"/>
    <s v="Jan"/>
    <n v="0"/>
    <n v="0"/>
    <n v="5"/>
    <n v="0"/>
    <n v="0"/>
    <n v="5"/>
    <n v="0"/>
    <s v="16.01.2025"/>
    <x v="7"/>
    <s v="01.07.2026"/>
    <n v="27"/>
    <x v="0"/>
    <m/>
    <m/>
  </r>
  <r>
    <x v="2"/>
    <n v="0"/>
    <n v="0"/>
    <n v="5"/>
    <n v="9529"/>
    <s v="18457"/>
    <s v="27 Jul 2026"/>
    <s v="27"/>
    <s v="Jul"/>
    <s v="01 Aug 2026"/>
    <s v="01"/>
    <s v="Aug"/>
    <n v="5"/>
    <n v="-26"/>
    <n v="4"/>
    <n v="0"/>
    <x v="4"/>
    <x v="6"/>
    <n v="2"/>
    <n v="0"/>
    <n v="1557.4274289999998"/>
    <n v="311.48548579999999"/>
    <s v="Romania"/>
    <s v="16 Jan 2026 09:52"/>
    <s v="16 Jan 2026"/>
    <s v="Jan"/>
    <n v="0"/>
    <n v="0"/>
    <n v="4"/>
    <n v="0"/>
    <n v="0"/>
    <n v="4"/>
    <n v="-1"/>
    <s v="16.01.2025"/>
    <x v="7"/>
    <s v="27.07.2026"/>
    <n v="31"/>
    <x v="0"/>
    <m/>
    <m/>
  </r>
  <r>
    <x v="2"/>
    <n v="0"/>
    <n v="0"/>
    <n v="5"/>
    <n v="9981"/>
    <s v="0760"/>
    <s v="09 Aug 2026"/>
    <s v="09"/>
    <s v="Aug"/>
    <s v="14 Aug 2026"/>
    <s v="14"/>
    <s v="Aug"/>
    <n v="5"/>
    <n v="5"/>
    <n v="0"/>
    <n v="0"/>
    <x v="7"/>
    <x v="4"/>
    <n v="2"/>
    <n v="1"/>
    <n v="1709.1998369999999"/>
    <n v="341.83996739999998"/>
    <s v="Israel"/>
    <s v="03 Feb 2026 12:54"/>
    <s v="03 Feb 2026"/>
    <s v="Feb"/>
    <n v="0"/>
    <n v="0"/>
    <n v="0"/>
    <n v="5"/>
    <n v="0"/>
    <n v="5"/>
    <n v="0"/>
    <s v="03.02.2025"/>
    <x v="5"/>
    <s v="09.08.2026"/>
    <n v="33"/>
    <x v="0"/>
    <m/>
    <m/>
  </r>
  <r>
    <x v="2"/>
    <n v="0"/>
    <n v="0"/>
    <n v="5"/>
    <n v="9982"/>
    <s v="0760"/>
    <s v="09 Aug 2026"/>
    <s v="09"/>
    <s v="Aug"/>
    <s v="14 Aug 2026"/>
    <s v="14"/>
    <s v="Aug"/>
    <n v="5"/>
    <n v="5"/>
    <n v="0"/>
    <n v="0"/>
    <x v="7"/>
    <x v="4"/>
    <n v="2"/>
    <n v="2"/>
    <n v="2136.4509005"/>
    <n v="427.29018009999999"/>
    <s v="Israel"/>
    <s v="03 Feb 2026 12:54"/>
    <s v="03 Feb 2026"/>
    <s v="Feb"/>
    <n v="0"/>
    <n v="0"/>
    <n v="0"/>
    <n v="5"/>
    <n v="0"/>
    <n v="5"/>
    <n v="0"/>
    <s v="03.02.2025"/>
    <x v="5"/>
    <s v="09.08.2026"/>
    <n v="33"/>
    <x v="0"/>
    <m/>
    <m/>
  </r>
  <r>
    <x v="2"/>
    <n v="0"/>
    <n v="0"/>
    <n v="5"/>
    <n v="9983"/>
    <s v="0760"/>
    <s v="09 Aug 2026"/>
    <s v="09"/>
    <s v="Aug"/>
    <s v="14 Aug 2026"/>
    <s v="14"/>
    <s v="Aug"/>
    <n v="5"/>
    <n v="5"/>
    <n v="0"/>
    <n v="0"/>
    <x v="7"/>
    <x v="4"/>
    <n v="2"/>
    <n v="2"/>
    <n v="2136.4509005"/>
    <n v="427.29018009999999"/>
    <s v="Israel"/>
    <s v="03 Feb 2026 12:54"/>
    <s v="03 Feb 2026"/>
    <s v="Feb"/>
    <n v="0"/>
    <n v="0"/>
    <n v="0"/>
    <n v="5"/>
    <n v="0"/>
    <n v="5"/>
    <n v="0"/>
    <s v="03.02.2025"/>
    <x v="5"/>
    <s v="09.08.2026"/>
    <n v="33"/>
    <x v="0"/>
    <m/>
    <m/>
  </r>
  <r>
    <x v="2"/>
    <n v="0"/>
    <n v="5"/>
    <n v="0"/>
    <n v="10107"/>
    <s v="1243754.234773"/>
    <s v="29 Jun 2026"/>
    <s v="29"/>
    <s v="Jun"/>
    <s v="04 Jul 2026"/>
    <s v="04"/>
    <s v="Jul"/>
    <n v="5"/>
    <n v="-25"/>
    <n v="2"/>
    <n v="3"/>
    <x v="3"/>
    <x v="2"/>
    <n v="2"/>
    <n v="0"/>
    <n v="1574.4431500000001"/>
    <n v="314.88863000000003"/>
    <s v="Romania"/>
    <s v="16 Feb 2026 10:40"/>
    <s v="16 Feb 2026"/>
    <s v="Feb"/>
    <n v="0"/>
    <n v="2"/>
    <n v="3"/>
    <n v="0"/>
    <n v="0"/>
    <n v="5"/>
    <n v="0"/>
    <s v="16.02.2025"/>
    <x v="14"/>
    <s v="29.06.2026"/>
    <n v="27"/>
    <x v="0"/>
    <m/>
    <m/>
  </r>
  <r>
    <x v="2"/>
    <n v="0"/>
    <n v="0"/>
    <n v="5"/>
    <n v="9984"/>
    <s v="1240448.233110"/>
    <s v="16 Jul 2026"/>
    <s v="16"/>
    <s v="Jul"/>
    <s v="21 Jul 2026"/>
    <s v="21"/>
    <s v="Jul"/>
    <n v="5"/>
    <n v="5"/>
    <n v="0"/>
    <n v="0"/>
    <x v="3"/>
    <x v="6"/>
    <n v="1"/>
    <n v="0"/>
    <n v="1168.1194674999999"/>
    <n v="233.62389349999998"/>
    <s v="Romania"/>
    <s v="03 Feb 2026 13:13"/>
    <s v="03 Feb 2026"/>
    <s v="Feb"/>
    <n v="0"/>
    <n v="0"/>
    <n v="5"/>
    <n v="0"/>
    <n v="0"/>
    <n v="5"/>
    <n v="0"/>
    <s v="03.02.2025"/>
    <x v="5"/>
    <s v="16.07.2026"/>
    <n v="29"/>
    <x v="0"/>
    <m/>
    <m/>
  </r>
  <r>
    <x v="2"/>
    <n v="0"/>
    <n v="0"/>
    <n v="7"/>
    <n v="8809"/>
    <s v="10082026"/>
    <s v="10 Aug 2026"/>
    <s v="10"/>
    <s v="Aug"/>
    <s v="17 Aug 2026"/>
    <s v="17"/>
    <s v="Aug"/>
    <n v="7"/>
    <n v="7"/>
    <n v="0"/>
    <n v="0"/>
    <x v="11"/>
    <x v="4"/>
    <n v="2"/>
    <n v="2"/>
    <n v="2392.7428637000003"/>
    <n v="341.82040910000006"/>
    <m/>
    <s v="25 Nov 2025 10:47"/>
    <s v="24 Nov 2025"/>
    <s v="Nov"/>
    <n v="0"/>
    <n v="0"/>
    <n v="0"/>
    <n v="7"/>
    <n v="0"/>
    <n v="7"/>
    <n v="0"/>
    <s v="25.11.2025"/>
    <x v="15"/>
    <s v="10.08.2026"/>
    <n v="33"/>
    <x v="0"/>
    <m/>
    <m/>
  </r>
  <r>
    <x v="2"/>
    <n v="0"/>
    <n v="5"/>
    <n v="0"/>
    <n v="8164"/>
    <s v="1172230.220331"/>
    <s v="25 Jun 2026"/>
    <s v="25"/>
    <s v="Jun"/>
    <s v="30 Jun 2026"/>
    <s v="30"/>
    <s v="Jun"/>
    <n v="5"/>
    <n v="5"/>
    <n v="0"/>
    <n v="0"/>
    <x v="3"/>
    <x v="6"/>
    <n v="2"/>
    <n v="1"/>
    <n v="1205.7691950000001"/>
    <n v="241.153839"/>
    <s v="Romania"/>
    <s v="07 Nov 2025 11:07"/>
    <s v="07 Nov 2025"/>
    <s v="Nov"/>
    <n v="0"/>
    <n v="5"/>
    <n v="0"/>
    <n v="0"/>
    <n v="0"/>
    <n v="5"/>
    <n v="0"/>
    <s v="07.11.2025"/>
    <x v="3"/>
    <s v="25.06.2026"/>
    <n v="26"/>
    <x v="0"/>
    <m/>
    <m/>
  </r>
  <r>
    <x v="2"/>
    <n v="0"/>
    <n v="5"/>
    <n v="0"/>
    <n v="10262"/>
    <s v="1247716.196199"/>
    <s v="20 Jun 2026"/>
    <s v="20"/>
    <s v="Jun"/>
    <s v="25 Jun 2026"/>
    <s v="25"/>
    <s v="Jun"/>
    <n v="5"/>
    <n v="5"/>
    <n v="0"/>
    <n v="0"/>
    <x v="3"/>
    <x v="3"/>
    <n v="2"/>
    <n v="0"/>
    <n v="1359.3018500000001"/>
    <n v="271.86036999999999"/>
    <s v="Romania"/>
    <s v="27 Feb 2026 21:22"/>
    <s v="27 Feb 2026"/>
    <s v="Feb"/>
    <n v="0"/>
    <n v="5"/>
    <n v="0"/>
    <n v="0"/>
    <n v="0"/>
    <n v="5"/>
    <n v="0"/>
    <s v="27.02.2025"/>
    <x v="8"/>
    <s v="20.06.2026"/>
    <n v="25"/>
    <x v="0"/>
    <m/>
    <m/>
  </r>
  <r>
    <x v="2"/>
    <n v="0"/>
    <n v="5"/>
    <n v="0"/>
    <n v="9798"/>
    <s v="1237646.231494"/>
    <s v="20 Jun 2026"/>
    <s v="20"/>
    <s v="Jun"/>
    <s v="25 Jun 2026"/>
    <s v="25"/>
    <s v="Jun"/>
    <n v="5"/>
    <n v="5"/>
    <n v="0"/>
    <n v="0"/>
    <x v="3"/>
    <x v="2"/>
    <n v="1"/>
    <n v="2"/>
    <n v="1293.7815450000001"/>
    <n v="258.75630899999999"/>
    <s v="Romania"/>
    <s v="28 Jan 2026 14:09"/>
    <s v="28 Jan 2026"/>
    <s v="Jan"/>
    <n v="0"/>
    <n v="5"/>
    <n v="0"/>
    <n v="0"/>
    <n v="0"/>
    <n v="5"/>
    <n v="0"/>
    <s v="28.01.2025"/>
    <x v="0"/>
    <s v="20.06.2026"/>
    <n v="25"/>
    <x v="0"/>
    <m/>
    <m/>
  </r>
  <r>
    <x v="2"/>
    <n v="0"/>
    <n v="6"/>
    <n v="0"/>
    <n v="9797"/>
    <s v="4609"/>
    <s v="20 Jun 2026"/>
    <s v="20"/>
    <s v="Jun"/>
    <s v="26 Jun 2026"/>
    <s v="26"/>
    <s v="Jun"/>
    <n v="6"/>
    <n v="6"/>
    <n v="0"/>
    <n v="0"/>
    <x v="4"/>
    <x v="4"/>
    <n v="3"/>
    <n v="1"/>
    <n v="2102.5172499999999"/>
    <n v="350.41954166666665"/>
    <s v="Romania"/>
    <s v="28 Jan 2026 14:06"/>
    <s v="28 Jan 2026"/>
    <s v="Jan"/>
    <n v="0"/>
    <n v="6"/>
    <n v="0"/>
    <n v="0"/>
    <n v="0"/>
    <n v="6"/>
    <n v="0"/>
    <s v="28.01.2025"/>
    <x v="0"/>
    <s v="20.06.2026"/>
    <n v="25"/>
    <x v="0"/>
    <m/>
    <m/>
  </r>
  <r>
    <x v="2"/>
    <n v="0"/>
    <n v="5"/>
    <n v="0"/>
    <n v="9799"/>
    <s v="1237646.231495"/>
    <s v="20 Jun 2026"/>
    <s v="20"/>
    <s v="Jun"/>
    <s v="25 Jun 2026"/>
    <s v="25"/>
    <s v="Jun"/>
    <n v="5"/>
    <n v="5"/>
    <n v="0"/>
    <n v="0"/>
    <x v="3"/>
    <x v="2"/>
    <n v="1"/>
    <n v="2"/>
    <n v="1293.7815450000001"/>
    <n v="258.75630899999999"/>
    <s v="Romania"/>
    <s v="28 Jan 2026 14:09"/>
    <s v="28 Jan 2026"/>
    <s v="Jan"/>
    <n v="0"/>
    <n v="5"/>
    <n v="0"/>
    <n v="0"/>
    <n v="0"/>
    <n v="5"/>
    <n v="0"/>
    <s v="28.01.2025"/>
    <x v="0"/>
    <s v="20.06.2026"/>
    <n v="25"/>
    <x v="0"/>
    <m/>
    <m/>
  </r>
  <r>
    <x v="2"/>
    <n v="0"/>
    <n v="5"/>
    <n v="0"/>
    <n v="10264"/>
    <s v="1247730.196207"/>
    <s v="20 Jun 2026"/>
    <s v="20"/>
    <s v="Jun"/>
    <s v="25 Jun 2026"/>
    <s v="25"/>
    <s v="Jun"/>
    <n v="5"/>
    <n v="5"/>
    <n v="0"/>
    <n v="0"/>
    <x v="3"/>
    <x v="4"/>
    <n v="3"/>
    <n v="0"/>
    <n v="1834.9597060000001"/>
    <n v="366.99194120000004"/>
    <s v="Romania"/>
    <s v="27 Feb 2026 22:05"/>
    <s v="27 Feb 2026"/>
    <s v="Feb"/>
    <n v="0"/>
    <n v="5"/>
    <n v="0"/>
    <n v="0"/>
    <n v="0"/>
    <n v="5"/>
    <n v="0"/>
    <s v="27.02.2025"/>
    <x v="8"/>
    <s v="20.06.2026"/>
    <n v="25"/>
    <x v="0"/>
    <m/>
    <m/>
  </r>
  <r>
    <x v="2"/>
    <n v="0"/>
    <n v="5"/>
    <n v="0"/>
    <n v="9534"/>
    <s v="99083"/>
    <s v="06 Jul 2026"/>
    <s v="06"/>
    <s v="Jul"/>
    <s v="11 Jul 2026"/>
    <s v="11"/>
    <s v="Jul"/>
    <n v="5"/>
    <n v="5"/>
    <n v="0"/>
    <n v="0"/>
    <x v="9"/>
    <x v="6"/>
    <n v="2"/>
    <n v="1"/>
    <n v="1467.0680830000001"/>
    <n v="293.41361660000001"/>
    <s v="Romania"/>
    <s v="16 Jan 2026 10:14"/>
    <s v="15 Jan 2026"/>
    <s v="Jan"/>
    <n v="0"/>
    <n v="0"/>
    <n v="5"/>
    <n v="0"/>
    <n v="0"/>
    <n v="5"/>
    <n v="0"/>
    <s v="16.01.2025"/>
    <x v="7"/>
    <s v="06.07.2026"/>
    <n v="28"/>
    <x v="0"/>
    <m/>
    <m/>
  </r>
  <r>
    <x v="2"/>
    <n v="0"/>
    <n v="5"/>
    <n v="0"/>
    <n v="9531"/>
    <s v="99083"/>
    <s v="06 Jul 2026"/>
    <s v="06"/>
    <s v="Jul"/>
    <s v="11 Jul 2026"/>
    <s v="11"/>
    <s v="Jul"/>
    <n v="5"/>
    <n v="5"/>
    <n v="0"/>
    <n v="0"/>
    <x v="9"/>
    <x v="6"/>
    <n v="2"/>
    <n v="2"/>
    <n v="1833.8253245999999"/>
    <n v="366.76506491999999"/>
    <s v="Romania"/>
    <s v="16 Jan 2026 10:13"/>
    <s v="15 Jan 2026"/>
    <s v="Jan"/>
    <n v="0"/>
    <n v="0"/>
    <n v="5"/>
    <n v="0"/>
    <n v="0"/>
    <n v="5"/>
    <n v="0"/>
    <s v="16.01.2025"/>
    <x v="7"/>
    <s v="06.07.2026"/>
    <n v="28"/>
    <x v="0"/>
    <m/>
    <m/>
  </r>
  <r>
    <x v="2"/>
    <n v="0"/>
    <n v="5"/>
    <n v="0"/>
    <n v="9532"/>
    <s v="99083"/>
    <s v="06 Jul 2026"/>
    <s v="06"/>
    <s v="Jul"/>
    <s v="11 Jul 2026"/>
    <s v="11"/>
    <s v="Jul"/>
    <n v="5"/>
    <n v="5"/>
    <n v="0"/>
    <n v="0"/>
    <x v="9"/>
    <x v="6"/>
    <n v="2"/>
    <n v="1"/>
    <n v="1467.0680830000001"/>
    <n v="293.41361660000001"/>
    <s v="Romania"/>
    <s v="16 Jan 2026 10:13"/>
    <s v="15 Jan 2026"/>
    <s v="Jan"/>
    <n v="0"/>
    <n v="0"/>
    <n v="5"/>
    <n v="0"/>
    <n v="0"/>
    <n v="5"/>
    <n v="0"/>
    <s v="16.01.2025"/>
    <x v="7"/>
    <s v="06.07.2026"/>
    <n v="28"/>
    <x v="0"/>
    <m/>
    <m/>
  </r>
  <r>
    <x v="2"/>
    <n v="0"/>
    <n v="5"/>
    <n v="0"/>
    <n v="9533"/>
    <s v="99083"/>
    <s v="06 Jul 2026"/>
    <s v="06"/>
    <s v="Jul"/>
    <s v="11 Jul 2026"/>
    <s v="11"/>
    <s v="Jul"/>
    <n v="5"/>
    <n v="5"/>
    <n v="0"/>
    <n v="0"/>
    <x v="9"/>
    <x v="6"/>
    <n v="2"/>
    <n v="1"/>
    <n v="1467.0680830000001"/>
    <n v="293.41361660000001"/>
    <s v="Romania"/>
    <s v="16 Jan 2026 10:14"/>
    <s v="15 Jan 2026"/>
    <s v="Jan"/>
    <n v="0"/>
    <n v="0"/>
    <n v="5"/>
    <n v="0"/>
    <n v="0"/>
    <n v="5"/>
    <n v="0"/>
    <s v="16.01.2025"/>
    <x v="7"/>
    <s v="06.07.2026"/>
    <n v="28"/>
    <x v="0"/>
    <m/>
    <m/>
  </r>
  <r>
    <x v="2"/>
    <n v="0"/>
    <n v="5"/>
    <n v="0"/>
    <n v="9535"/>
    <s v="99083"/>
    <s v="06 Jul 2026"/>
    <s v="06"/>
    <s v="Jul"/>
    <s v="11 Jul 2026"/>
    <s v="11"/>
    <s v="Jul"/>
    <n v="5"/>
    <n v="5"/>
    <n v="0"/>
    <n v="0"/>
    <x v="9"/>
    <x v="6"/>
    <n v="2"/>
    <n v="1"/>
    <n v="1467.0680830000001"/>
    <n v="293.41361660000001"/>
    <s v="Romania"/>
    <s v="16 Jan 2026 10:14"/>
    <s v="15 Jan 2026"/>
    <s v="Jan"/>
    <n v="0"/>
    <n v="0"/>
    <n v="5"/>
    <n v="0"/>
    <n v="0"/>
    <n v="5"/>
    <n v="0"/>
    <s v="16.01.2025"/>
    <x v="7"/>
    <s v="06.07.2026"/>
    <n v="28"/>
    <x v="0"/>
    <m/>
    <m/>
  </r>
  <r>
    <x v="2"/>
    <n v="0"/>
    <n v="5"/>
    <n v="0"/>
    <n v="9536"/>
    <s v="99083"/>
    <s v="06 Jul 2026"/>
    <s v="06"/>
    <s v="Jul"/>
    <s v="11 Jul 2026"/>
    <s v="11"/>
    <s v="Jul"/>
    <n v="5"/>
    <n v="5"/>
    <n v="0"/>
    <n v="0"/>
    <x v="9"/>
    <x v="6"/>
    <n v="2"/>
    <n v="1"/>
    <n v="1467.0680830000001"/>
    <n v="293.41361660000001"/>
    <s v="Romania"/>
    <s v="16 Jan 2026 10:14"/>
    <s v="16 Jan 2026"/>
    <s v="Jan"/>
    <n v="0"/>
    <n v="0"/>
    <n v="5"/>
    <n v="0"/>
    <n v="0"/>
    <n v="5"/>
    <n v="0"/>
    <s v="16.01.2025"/>
    <x v="7"/>
    <s v="06.07.2026"/>
    <n v="28"/>
    <x v="0"/>
    <m/>
    <m/>
  </r>
  <r>
    <x v="3"/>
    <n v="0"/>
    <n v="8"/>
    <n v="0"/>
    <n v="9998"/>
    <s v="465187"/>
    <s v="16 Jun 2026"/>
    <s v="16"/>
    <s v="Jun"/>
    <s v="24 Jun 2026"/>
    <s v="24"/>
    <s v="Jun"/>
    <n v="8"/>
    <n v="8"/>
    <n v="0"/>
    <n v="0"/>
    <x v="8"/>
    <x v="0"/>
    <n v="2"/>
    <n v="1"/>
    <n v="2680.7431376146787"/>
    <n v="335.09289220183484"/>
    <m/>
    <s v="05 Feb 2026 00:33"/>
    <s v="05 Feb 2026"/>
    <s v="Feb"/>
    <n v="0"/>
    <n v="8"/>
    <n v="0"/>
    <n v="0"/>
    <n v="0"/>
    <n v="8"/>
    <n v="0"/>
    <s v="05.02.2025"/>
    <x v="5"/>
    <s v="16.06.2026"/>
    <n v="25"/>
    <x v="0"/>
    <m/>
    <m/>
  </r>
  <r>
    <x v="1"/>
    <n v="0"/>
    <n v="0"/>
    <n v="4"/>
    <n v="10265"/>
    <s v="6628708775"/>
    <s v="05 Aug 2026"/>
    <s v="05"/>
    <s v="Aug"/>
    <s v="09 Aug 2026"/>
    <s v="09"/>
    <s v="Aug"/>
    <n v="4"/>
    <n v="4"/>
    <n v="0"/>
    <n v="0"/>
    <x v="1"/>
    <x v="6"/>
    <n v="1"/>
    <n v="1"/>
    <n v="1906.8804198165137"/>
    <n v="476.72010495412843"/>
    <s v="Romania"/>
    <s v="27 Feb 2026 22:56"/>
    <s v="27 Feb 2026"/>
    <s v="Feb"/>
    <n v="0"/>
    <n v="0"/>
    <n v="0"/>
    <n v="4"/>
    <n v="0"/>
    <n v="4"/>
    <n v="0"/>
    <s v="27.02.2025"/>
    <x v="8"/>
    <s v="05.08.2026"/>
    <n v="32"/>
    <x v="1"/>
    <m/>
    <m/>
  </r>
  <r>
    <x v="1"/>
    <n v="0"/>
    <n v="0"/>
    <n v="4"/>
    <n v="10266"/>
    <s v="6628708775"/>
    <s v="05 Aug 2026"/>
    <s v="05"/>
    <s v="Aug"/>
    <s v="09 Aug 2026"/>
    <s v="09"/>
    <s v="Aug"/>
    <n v="4"/>
    <n v="4"/>
    <n v="0"/>
    <n v="0"/>
    <x v="1"/>
    <x v="6"/>
    <n v="2"/>
    <n v="1"/>
    <n v="1906.8804198165137"/>
    <n v="476.72010495412843"/>
    <m/>
    <s v="27 Feb 2026 22:56"/>
    <s v="27 Feb 2026"/>
    <s v="Feb"/>
    <n v="0"/>
    <n v="0"/>
    <n v="0"/>
    <n v="4"/>
    <n v="0"/>
    <n v="4"/>
    <n v="0"/>
    <s v="27.02.2025"/>
    <x v="8"/>
    <s v="05.08.2026"/>
    <n v="32"/>
    <x v="1"/>
    <m/>
    <m/>
  </r>
  <r>
    <x v="1"/>
    <n v="0"/>
    <n v="2"/>
    <n v="5"/>
    <n v="9986"/>
    <s v="6246986269"/>
    <s v="09 Jul 2026"/>
    <s v="09"/>
    <s v="Jul"/>
    <s v="16 Jul 2026"/>
    <s v="16"/>
    <s v="Jul"/>
    <n v="7"/>
    <n v="7"/>
    <n v="0"/>
    <n v="0"/>
    <x v="1"/>
    <x v="3"/>
    <n v="2"/>
    <n v="2"/>
    <n v="4273.0399651376138"/>
    <n v="610.43428073394489"/>
    <s v="France"/>
    <s v="03 Feb 2026 14:22"/>
    <s v="03 Feb 2026"/>
    <s v="Feb"/>
    <n v="0"/>
    <n v="0"/>
    <n v="7"/>
    <n v="0"/>
    <n v="0"/>
    <n v="7"/>
    <n v="0"/>
    <s v="03.02.2025"/>
    <x v="5"/>
    <s v="09.07.2026"/>
    <n v="28"/>
    <x v="1"/>
    <m/>
    <m/>
  </r>
  <r>
    <x v="1"/>
    <n v="2"/>
    <n v="0"/>
    <n v="0"/>
    <n v="9423"/>
    <s v="5050826257"/>
    <s v="29 May 2026"/>
    <s v="29"/>
    <s v="May"/>
    <s v="31 May 2026"/>
    <s v="31"/>
    <s v="May"/>
    <n v="2"/>
    <n v="2"/>
    <n v="0"/>
    <n v="0"/>
    <x v="1"/>
    <x v="3"/>
    <n v="2"/>
    <n v="0"/>
    <n v="514.50889376146779"/>
    <n v="257.25444688073389"/>
    <s v="Romania"/>
    <s v="10 Jan 2026 23:58"/>
    <s v="10 Jan 2026"/>
    <s v="Jan"/>
    <n v="2"/>
    <n v="0"/>
    <n v="0"/>
    <n v="0"/>
    <n v="0"/>
    <n v="2"/>
    <n v="0"/>
    <s v="10.01.2025"/>
    <x v="1"/>
    <s v="29.05.2026"/>
    <n v="22"/>
    <x v="0"/>
    <m/>
    <m/>
  </r>
  <r>
    <x v="2"/>
    <n v="0"/>
    <n v="0"/>
    <n v="6"/>
    <n v="9537"/>
    <s v="NT314502"/>
    <s v="01 Aug 2026"/>
    <s v="01"/>
    <s v="Aug"/>
    <s v="07 Aug 2026"/>
    <s v="07"/>
    <s v="Aug"/>
    <n v="6"/>
    <n v="6"/>
    <n v="0"/>
    <n v="0"/>
    <x v="5"/>
    <x v="3"/>
    <n v="1"/>
    <n v="1"/>
    <n v="1339.9000164000001"/>
    <n v="223.31666940000002"/>
    <s v="Romania"/>
    <s v="16 Jan 2026 11:10"/>
    <s v="16 Jan 2026"/>
    <s v="Jan"/>
    <n v="0"/>
    <n v="0"/>
    <n v="0"/>
    <n v="6"/>
    <n v="0"/>
    <n v="6"/>
    <n v="0"/>
    <s v="16.01.2025"/>
    <x v="7"/>
    <s v="01.08.2026"/>
    <n v="31"/>
    <x v="0"/>
    <m/>
    <m/>
  </r>
  <r>
    <x v="2"/>
    <n v="0"/>
    <n v="0"/>
    <n v="10"/>
    <n v="10041"/>
    <s v="1242318.233978"/>
    <s v="09 Aug 2026"/>
    <s v="09"/>
    <s v="Aug"/>
    <s v="19 Aug 2026"/>
    <s v="19"/>
    <s v="Aug"/>
    <n v="10"/>
    <n v="10"/>
    <n v="0"/>
    <n v="0"/>
    <x v="3"/>
    <x v="5"/>
    <n v="2"/>
    <n v="1"/>
    <n v="3875.6727279999996"/>
    <n v="387.56727279999996"/>
    <s v="Romania"/>
    <s v="10 Feb 2026 09:44"/>
    <s v="09 Feb 2026"/>
    <s v="Feb"/>
    <n v="0"/>
    <n v="0"/>
    <n v="0"/>
    <n v="10"/>
    <n v="0"/>
    <n v="10"/>
    <n v="0"/>
    <s v="10.02.2025"/>
    <x v="9"/>
    <s v="09.08.2026"/>
    <n v="33"/>
    <x v="0"/>
    <m/>
    <m/>
  </r>
  <r>
    <x v="2"/>
    <n v="0"/>
    <n v="0"/>
    <n v="6"/>
    <n v="10268"/>
    <s v="1247751.196215"/>
    <s v="12 Jul 2026"/>
    <s v="12"/>
    <s v="Jul"/>
    <s v="18 Jul 2026"/>
    <s v="18"/>
    <s v="Jul"/>
    <n v="6"/>
    <n v="6"/>
    <n v="0"/>
    <n v="0"/>
    <x v="3"/>
    <x v="6"/>
    <n v="2"/>
    <n v="1"/>
    <n v="2002.4569872"/>
    <n v="333.74283120000001"/>
    <s v="Romania"/>
    <s v="28 Feb 2026 07:48"/>
    <s v="28 Feb 2026"/>
    <s v="Feb"/>
    <n v="0"/>
    <n v="0"/>
    <n v="6"/>
    <n v="0"/>
    <n v="0"/>
    <n v="6"/>
    <n v="0"/>
    <s v="28.02.2025"/>
    <x v="8"/>
    <s v="12.07.2026"/>
    <n v="29"/>
    <x v="0"/>
    <m/>
    <m/>
  </r>
  <r>
    <x v="2"/>
    <n v="0"/>
    <n v="5"/>
    <n v="0"/>
    <n v="8642"/>
    <s v="2312449"/>
    <s v="20 Jun 2026"/>
    <s v="20"/>
    <s v="Jun"/>
    <s v="25 Jun 2026"/>
    <s v="25"/>
    <s v="Jun"/>
    <n v="5"/>
    <n v="5"/>
    <n v="0"/>
    <n v="0"/>
    <x v="6"/>
    <x v="6"/>
    <n v="2"/>
    <n v="1"/>
    <n v="1142.9870519999999"/>
    <n v="228.5974104"/>
    <s v="[&quot;RO&quot;]"/>
    <s v="20 Nov 2025 12:35"/>
    <s v="20 Nov 2025"/>
    <s v="Nov"/>
    <n v="0"/>
    <n v="5"/>
    <n v="0"/>
    <n v="0"/>
    <n v="0"/>
    <n v="5"/>
    <n v="0"/>
    <s v="20.11.2025"/>
    <x v="12"/>
    <s v="20.06.2026"/>
    <n v="25"/>
    <x v="0"/>
    <m/>
    <m/>
  </r>
  <r>
    <x v="2"/>
    <n v="0"/>
    <n v="5"/>
    <n v="0"/>
    <n v="10340"/>
    <s v="1248853.196990"/>
    <s v="01 Sep 2026"/>
    <s v="01"/>
    <s v="Sep"/>
    <s v="06 Sep 2026"/>
    <s v="06"/>
    <s v="Sep"/>
    <n v="5"/>
    <n v="5"/>
    <n v="0"/>
    <n v="0"/>
    <x v="3"/>
    <x v="6"/>
    <n v="2"/>
    <n v="2"/>
    <n v="1648.569107"/>
    <n v="329.71382140000003"/>
    <s v="Romania"/>
    <s v="06 Mar 2026 12:41"/>
    <s v="05 Mar 2026"/>
    <s v="Mar"/>
    <n v="0"/>
    <n v="0"/>
    <n v="0"/>
    <n v="0"/>
    <n v="5"/>
    <n v="5"/>
    <n v="0"/>
    <s v="06.03.2025"/>
    <x v="6"/>
    <s v="01.09.2026"/>
    <n v="36"/>
    <x v="0"/>
    <m/>
    <m/>
  </r>
  <r>
    <x v="2"/>
    <n v="0"/>
    <n v="5"/>
    <n v="0"/>
    <n v="9644"/>
    <s v="52389"/>
    <s v="31 Aug 2026"/>
    <s v="31"/>
    <s v="Aug"/>
    <s v="05 Sep 2026"/>
    <s v="05"/>
    <s v="Sep"/>
    <n v="5"/>
    <n v="-26"/>
    <n v="0"/>
    <n v="4"/>
    <x v="4"/>
    <x v="6"/>
    <n v="2"/>
    <n v="1"/>
    <n v="1230.9994019999999"/>
    <n v="246.19988039999998"/>
    <s v="Romania"/>
    <s v="22 Jan 2026 11:49"/>
    <s v="22 Jan 2026"/>
    <s v="Jan"/>
    <n v="0"/>
    <n v="0"/>
    <n v="0"/>
    <n v="0"/>
    <n v="4"/>
    <n v="4"/>
    <n v="-1"/>
    <s v="22.01.2025"/>
    <x v="2"/>
    <s v="31.08.2026"/>
    <n v="36"/>
    <x v="0"/>
    <m/>
    <m/>
  </r>
  <r>
    <x v="2"/>
    <n v="0"/>
    <n v="5"/>
    <n v="0"/>
    <n v="9645"/>
    <s v="52389"/>
    <s v="31 Aug 2026"/>
    <s v="31"/>
    <s v="Aug"/>
    <s v="05 Sep 2026"/>
    <s v="05"/>
    <s v="Sep"/>
    <n v="5"/>
    <n v="-26"/>
    <n v="0"/>
    <n v="4"/>
    <x v="4"/>
    <x v="6"/>
    <n v="2"/>
    <n v="1"/>
    <n v="1230.9994019999999"/>
    <n v="246.19988039999998"/>
    <s v="Romania"/>
    <s v="22 Jan 2026 11:49"/>
    <s v="22 Jan 2026"/>
    <s v="Jan"/>
    <n v="0"/>
    <n v="0"/>
    <n v="0"/>
    <n v="0"/>
    <n v="4"/>
    <n v="4"/>
    <n v="-1"/>
    <s v="22.01.2025"/>
    <x v="2"/>
    <s v="31.08.2026"/>
    <n v="36"/>
    <x v="0"/>
    <m/>
    <m/>
  </r>
  <r>
    <x v="2"/>
    <n v="0"/>
    <n v="5"/>
    <n v="0"/>
    <n v="9646"/>
    <s v="52389"/>
    <s v="31 Aug 2026"/>
    <s v="31"/>
    <s v="Aug"/>
    <s v="05 Sep 2026"/>
    <s v="05"/>
    <s v="Sep"/>
    <n v="5"/>
    <n v="-26"/>
    <n v="0"/>
    <n v="4"/>
    <x v="4"/>
    <x v="6"/>
    <n v="2"/>
    <n v="1"/>
    <n v="1230.9994019999999"/>
    <n v="246.19988039999998"/>
    <s v="Romania"/>
    <s v="22 Jan 2026 11:49"/>
    <s v="22 Jan 2026"/>
    <s v="Jan"/>
    <n v="0"/>
    <n v="0"/>
    <n v="0"/>
    <n v="0"/>
    <n v="4"/>
    <n v="4"/>
    <n v="-1"/>
    <s v="22.01.2025"/>
    <x v="2"/>
    <s v="31.08.2026"/>
    <n v="36"/>
    <x v="0"/>
    <m/>
    <m/>
  </r>
  <r>
    <x v="2"/>
    <n v="0"/>
    <n v="0"/>
    <n v="6"/>
    <n v="9987"/>
    <s v="2325439"/>
    <s v="07 Aug 2026"/>
    <s v="07"/>
    <s v="Aug"/>
    <s v="13 Aug 2026"/>
    <s v="13"/>
    <s v="Aug"/>
    <n v="6"/>
    <n v="6"/>
    <n v="0"/>
    <n v="0"/>
    <x v="6"/>
    <x v="1"/>
    <n v="4"/>
    <n v="0"/>
    <n v="3633.5018574000001"/>
    <n v="605.58364289999997"/>
    <s v="Romania"/>
    <s v="03 Feb 2026 16:50"/>
    <s v="03 Feb 2026"/>
    <s v="Feb"/>
    <n v="0"/>
    <n v="0"/>
    <n v="0"/>
    <n v="6"/>
    <n v="0"/>
    <n v="6"/>
    <n v="0"/>
    <s v="03.02.2025"/>
    <x v="5"/>
    <s v="07.08.2026"/>
    <n v="32"/>
    <x v="0"/>
    <m/>
    <m/>
  </r>
  <r>
    <x v="4"/>
    <n v="0"/>
    <n v="7"/>
    <n v="0"/>
    <n v="10341"/>
    <s v="13843239"/>
    <s v="26 Jun 2026"/>
    <s v="26"/>
    <s v="Jun"/>
    <s v="03 Jul 2026"/>
    <s v="03"/>
    <s v="Jul"/>
    <n v="7"/>
    <n v="-23"/>
    <n v="5"/>
    <n v="2"/>
    <x v="10"/>
    <x v="3"/>
    <n v="3"/>
    <n v="0"/>
    <n v="2373.8495459000001"/>
    <n v="339.12136370000002"/>
    <s v="Poland"/>
    <s v="06 Mar 2026 13:47"/>
    <s v="04 Mar 2026"/>
    <s v="Mar"/>
    <n v="0"/>
    <n v="5"/>
    <n v="2"/>
    <n v="0"/>
    <n v="0"/>
    <n v="7"/>
    <n v="0"/>
    <s v="06.03.2025"/>
    <x v="6"/>
    <s v="26.06.2026"/>
    <n v="26"/>
    <x v="0"/>
    <m/>
    <m/>
  </r>
  <r>
    <x v="4"/>
    <n v="0"/>
    <n v="7"/>
    <n v="0"/>
    <n v="10343"/>
    <s v="13845932"/>
    <s v="26 Jun 2026"/>
    <s v="26"/>
    <s v="Jun"/>
    <s v="03 Jul 2026"/>
    <s v="03"/>
    <s v="Jul"/>
    <n v="7"/>
    <n v="-23"/>
    <n v="5"/>
    <n v="2"/>
    <x v="10"/>
    <x v="3"/>
    <n v="2"/>
    <n v="1"/>
    <n v="1808.6929091"/>
    <n v="258.38470130000002"/>
    <s v="Poland"/>
    <s v="06 Mar 2026 13:47"/>
    <s v="04 Mar 2026"/>
    <s v="Mar"/>
    <n v="0"/>
    <n v="5"/>
    <n v="2"/>
    <n v="0"/>
    <n v="0"/>
    <n v="7"/>
    <n v="0"/>
    <s v="06.03.2025"/>
    <x v="6"/>
    <s v="26.06.2026"/>
    <n v="26"/>
    <x v="0"/>
    <m/>
    <m/>
  </r>
  <r>
    <x v="4"/>
    <n v="0"/>
    <n v="0"/>
    <n v="7"/>
    <n v="10344"/>
    <s v="13830238"/>
    <s v="21 Jul 2026"/>
    <s v="21"/>
    <s v="Jul"/>
    <s v="28 Jul 2026"/>
    <s v="28"/>
    <s v="Jul"/>
    <n v="7"/>
    <n v="7"/>
    <n v="0"/>
    <n v="0"/>
    <x v="10"/>
    <x v="3"/>
    <n v="2"/>
    <n v="1"/>
    <n v="1808.6929091"/>
    <n v="258.38470130000002"/>
    <s v="Poland"/>
    <s v="06 Mar 2026 13:47"/>
    <s v="28 Feb 2026"/>
    <s v="Mar"/>
    <n v="0"/>
    <n v="0"/>
    <n v="7"/>
    <n v="0"/>
    <n v="0"/>
    <n v="7"/>
    <n v="0"/>
    <s v="06.03.2025"/>
    <x v="6"/>
    <s v="21.07.2026"/>
    <n v="30"/>
    <x v="0"/>
    <m/>
    <m/>
  </r>
  <r>
    <x v="4"/>
    <n v="0"/>
    <n v="7"/>
    <n v="0"/>
    <n v="10345"/>
    <s v="13843210"/>
    <s v="26 Jun 2026"/>
    <s v="26"/>
    <s v="Jun"/>
    <s v="03 Jul 2026"/>
    <s v="03"/>
    <s v="Jul"/>
    <n v="7"/>
    <n v="-23"/>
    <n v="5"/>
    <n v="2"/>
    <x v="10"/>
    <x v="3"/>
    <n v="3"/>
    <n v="0"/>
    <n v="2373.8495459000001"/>
    <n v="339.12136370000002"/>
    <s v="Poland"/>
    <s v="06 Mar 2026 13:47"/>
    <s v="04 Mar 2026"/>
    <s v="Mar"/>
    <n v="0"/>
    <n v="5"/>
    <n v="2"/>
    <n v="0"/>
    <n v="0"/>
    <n v="7"/>
    <n v="0"/>
    <s v="06.03.2025"/>
    <x v="6"/>
    <s v="26.06.2026"/>
    <n v="26"/>
    <x v="0"/>
    <m/>
    <m/>
  </r>
  <r>
    <x v="4"/>
    <n v="0"/>
    <n v="0"/>
    <n v="7"/>
    <n v="10347"/>
    <s v="13841294"/>
    <s v="24 Jul 2026"/>
    <s v="24"/>
    <s v="Jul"/>
    <s v="31 Jul 2026"/>
    <s v="31"/>
    <s v="Jul"/>
    <n v="7"/>
    <n v="7"/>
    <n v="0"/>
    <n v="0"/>
    <x v="10"/>
    <x v="3"/>
    <n v="2"/>
    <n v="0"/>
    <n v="1808.6929091"/>
    <n v="258.38470130000002"/>
    <s v="Poland"/>
    <s v="06 Mar 2026 13:47"/>
    <s v="03 Mar 2026"/>
    <s v="Mar"/>
    <n v="0"/>
    <n v="0"/>
    <n v="7"/>
    <n v="0"/>
    <n v="0"/>
    <n v="7"/>
    <n v="0"/>
    <s v="06.03.2025"/>
    <x v="6"/>
    <s v="24.07.2026"/>
    <n v="30"/>
    <x v="0"/>
    <m/>
    <m/>
  </r>
  <r>
    <x v="4"/>
    <n v="0"/>
    <n v="0"/>
    <n v="7"/>
    <n v="10342"/>
    <s v="13846150"/>
    <s v="24 Jul 2026"/>
    <s v="24"/>
    <s v="Jul"/>
    <s v="31 Jul 2026"/>
    <s v="31"/>
    <s v="Jul"/>
    <n v="7"/>
    <n v="7"/>
    <n v="0"/>
    <n v="0"/>
    <x v="10"/>
    <x v="3"/>
    <n v="2"/>
    <n v="1"/>
    <n v="1808.6929091"/>
    <n v="258.38470130000002"/>
    <s v="Poland"/>
    <s v="06 Mar 2026 13:47"/>
    <s v="04 Mar 2026"/>
    <s v="Mar"/>
    <n v="0"/>
    <n v="0"/>
    <n v="7"/>
    <n v="0"/>
    <n v="0"/>
    <n v="7"/>
    <n v="0"/>
    <s v="06.03.2025"/>
    <x v="6"/>
    <s v="24.07.2026"/>
    <n v="30"/>
    <x v="0"/>
    <m/>
    <m/>
  </r>
  <r>
    <x v="2"/>
    <n v="0"/>
    <n v="0"/>
    <n v="5"/>
    <n v="9543"/>
    <s v="1188936.228677"/>
    <s v="18 Jul 2026"/>
    <s v="18"/>
    <s v="Jul"/>
    <s v="23 Jul 2026"/>
    <s v="23"/>
    <s v="Jul"/>
    <n v="5"/>
    <n v="5"/>
    <n v="0"/>
    <n v="0"/>
    <x v="3"/>
    <x v="6"/>
    <n v="2"/>
    <n v="1"/>
    <n v="1557.4274289999998"/>
    <n v="311.48548579999999"/>
    <s v="Romania"/>
    <s v="16 Jan 2026 14:10"/>
    <s v="16 Jan 2026"/>
    <s v="Jan"/>
    <n v="0"/>
    <n v="0"/>
    <n v="5"/>
    <n v="0"/>
    <n v="0"/>
    <n v="5"/>
    <n v="0"/>
    <s v="16.01.2025"/>
    <x v="7"/>
    <s v="18.07.2026"/>
    <n v="29"/>
    <x v="0"/>
    <m/>
    <m/>
  </r>
  <r>
    <x v="2"/>
    <n v="0"/>
    <n v="0"/>
    <n v="7"/>
    <n v="9540"/>
    <s v="1188731.228347"/>
    <s v="18 Jul 2026"/>
    <s v="18"/>
    <s v="Jul"/>
    <s v="25 Jul 2026"/>
    <s v="25"/>
    <s v="Jul"/>
    <n v="7"/>
    <n v="7"/>
    <n v="0"/>
    <n v="0"/>
    <x v="3"/>
    <x v="4"/>
    <n v="2"/>
    <n v="2"/>
    <n v="2791.5561589999998"/>
    <n v="398.79373699999996"/>
    <s v="Romania"/>
    <s v="16 Jan 2026 13:35"/>
    <s v="15 Jan 2026"/>
    <s v="Jan"/>
    <n v="0"/>
    <n v="0"/>
    <n v="7"/>
    <n v="0"/>
    <n v="0"/>
    <n v="7"/>
    <n v="0"/>
    <s v="16.01.2025"/>
    <x v="7"/>
    <s v="18.07.2026"/>
    <n v="29"/>
    <x v="0"/>
    <m/>
    <m/>
  </r>
  <r>
    <x v="2"/>
    <n v="0"/>
    <n v="0"/>
    <n v="7"/>
    <n v="9541"/>
    <s v="1188735.228348"/>
    <s v="18 Jul 2026"/>
    <s v="18"/>
    <s v="Jul"/>
    <s v="25 Jul 2026"/>
    <s v="25"/>
    <s v="Jul"/>
    <n v="7"/>
    <n v="7"/>
    <n v="0"/>
    <n v="0"/>
    <x v="3"/>
    <x v="4"/>
    <n v="2"/>
    <n v="1"/>
    <n v="2233.2449271999999"/>
    <n v="319.03498959999996"/>
    <s v="Romania"/>
    <s v="16 Jan 2026 13:35"/>
    <s v="15 Jan 2026"/>
    <s v="Jan"/>
    <n v="0"/>
    <n v="0"/>
    <n v="7"/>
    <n v="0"/>
    <n v="0"/>
    <n v="7"/>
    <n v="0"/>
    <s v="16.01.2025"/>
    <x v="7"/>
    <s v="18.07.2026"/>
    <n v="29"/>
    <x v="0"/>
    <m/>
    <m/>
  </r>
  <r>
    <x v="2"/>
    <n v="0"/>
    <n v="0"/>
    <n v="7"/>
    <n v="9542"/>
    <s v="1188814.228585"/>
    <s v="18 Jul 2026"/>
    <s v="18"/>
    <s v="Jul"/>
    <s v="25 Jul 2026"/>
    <s v="25"/>
    <s v="Jul"/>
    <n v="7"/>
    <n v="7"/>
    <n v="0"/>
    <n v="0"/>
    <x v="3"/>
    <x v="3"/>
    <n v="2"/>
    <n v="1"/>
    <n v="2233.2449271999999"/>
    <n v="319.03498959999996"/>
    <s v="Romania"/>
    <s v="16 Jan 2026 13:41"/>
    <s v="15 Jan 2026"/>
    <s v="Jan"/>
    <n v="0"/>
    <n v="0"/>
    <n v="7"/>
    <n v="0"/>
    <n v="0"/>
    <n v="7"/>
    <n v="0"/>
    <s v="16.01.2025"/>
    <x v="7"/>
    <s v="18.07.2026"/>
    <n v="29"/>
    <x v="0"/>
    <m/>
    <m/>
  </r>
  <r>
    <x v="2"/>
    <n v="0"/>
    <n v="0"/>
    <n v="5"/>
    <n v="9539"/>
    <s v="1188482.228337"/>
    <s v="19 Jul 2026"/>
    <s v="19"/>
    <s v="Jul"/>
    <s v="24 Jul 2026"/>
    <s v="24"/>
    <s v="Jul"/>
    <n v="5"/>
    <n v="5"/>
    <n v="0"/>
    <n v="0"/>
    <x v="3"/>
    <x v="6"/>
    <n v="2"/>
    <n v="1"/>
    <n v="1557.4274289999998"/>
    <n v="311.48548579999999"/>
    <s v="Romania"/>
    <s v="16 Jan 2026 13:32"/>
    <s v="14 Jan 2026"/>
    <s v="Jan"/>
    <n v="0"/>
    <n v="0"/>
    <n v="5"/>
    <n v="0"/>
    <n v="0"/>
    <n v="5"/>
    <n v="0"/>
    <s v="16.01.2025"/>
    <x v="7"/>
    <s v="19.07.2026"/>
    <n v="30"/>
    <x v="0"/>
    <m/>
    <m/>
  </r>
  <r>
    <x v="2"/>
    <n v="0"/>
    <n v="5"/>
    <n v="0"/>
    <n v="9538"/>
    <s v="1188673.228334"/>
    <s v="30 Aug 2026"/>
    <s v="30"/>
    <s v="Aug"/>
    <s v="04 Sep 2026"/>
    <s v="04"/>
    <s v="Sep"/>
    <n v="5"/>
    <n v="-26"/>
    <n v="1"/>
    <n v="3"/>
    <x v="3"/>
    <x v="1"/>
    <n v="3"/>
    <n v="2"/>
    <n v="2323.6433898"/>
    <n v="464.72867796000003"/>
    <s v="Romania"/>
    <s v="16 Jan 2026 13:32"/>
    <s v="15 Jan 2026"/>
    <s v="Jan"/>
    <n v="0"/>
    <n v="0"/>
    <n v="0"/>
    <n v="1"/>
    <n v="3"/>
    <n v="4"/>
    <n v="-1"/>
    <s v="16.01.2025"/>
    <x v="7"/>
    <s v="30.08.2026"/>
    <n v="36"/>
    <x v="0"/>
    <m/>
    <m/>
  </r>
  <r>
    <x v="2"/>
    <n v="0"/>
    <n v="0"/>
    <n v="7"/>
    <n v="9524"/>
    <s v="1188907.228672"/>
    <s v="18 Jul 2026"/>
    <s v="18"/>
    <s v="Jul"/>
    <s v="25 Jul 2026"/>
    <s v="25"/>
    <s v="Jul"/>
    <n v="7"/>
    <n v="7"/>
    <n v="0"/>
    <n v="0"/>
    <x v="3"/>
    <x v="4"/>
    <n v="2"/>
    <n v="2"/>
    <n v="2791.5561589999998"/>
    <n v="398.79373699999996"/>
    <s v="Romania"/>
    <s v="15 Jan 2026 18:20"/>
    <s v="15 Jan 2026"/>
    <s v="Jan"/>
    <n v="0"/>
    <n v="0"/>
    <n v="7"/>
    <n v="0"/>
    <n v="0"/>
    <n v="7"/>
    <n v="0"/>
    <s v="15.01.2025"/>
    <x v="7"/>
    <s v="18.07.2026"/>
    <n v="29"/>
    <x v="0"/>
    <m/>
    <m/>
  </r>
  <r>
    <x v="2"/>
    <n v="0"/>
    <n v="6"/>
    <n v="0"/>
    <n v="9544"/>
    <s v="1188918.228759"/>
    <s v="29 Jun 2026"/>
    <s v="29"/>
    <s v="Jun"/>
    <s v="05 Jul 2026"/>
    <s v="05"/>
    <s v="Jul"/>
    <n v="6"/>
    <n v="-24"/>
    <n v="2"/>
    <n v="4"/>
    <x v="3"/>
    <x v="4"/>
    <n v="3"/>
    <n v="1"/>
    <n v="2339.9550120000004"/>
    <n v="389.99250200000006"/>
    <s v="Romania"/>
    <s v="16 Jan 2026 14:19"/>
    <s v="15 Jan 2026"/>
    <s v="Jan"/>
    <n v="0"/>
    <n v="2"/>
    <n v="4"/>
    <n v="0"/>
    <n v="0"/>
    <n v="6"/>
    <n v="0"/>
    <s v="16.01.2025"/>
    <x v="7"/>
    <s v="29.06.2026"/>
    <n v="27"/>
    <x v="0"/>
    <m/>
    <m/>
  </r>
  <r>
    <x v="3"/>
    <n v="0"/>
    <n v="5"/>
    <n v="0"/>
    <n v="9664"/>
    <s v="453705"/>
    <s v="03 Sep 2026"/>
    <s v="03"/>
    <s v="Sep"/>
    <s v="08 Sep 2026"/>
    <s v="08"/>
    <s v="Sep"/>
    <n v="5"/>
    <n v="5"/>
    <n v="0"/>
    <n v="0"/>
    <x v="8"/>
    <x v="4"/>
    <n v="2"/>
    <n v="2"/>
    <n v="1742.7521903669722"/>
    <n v="348.5504380733945"/>
    <m/>
    <s v="22 Jan 2026 22:43"/>
    <s v="22 Jan 2026"/>
    <s v="Jan"/>
    <n v="0"/>
    <n v="0"/>
    <n v="0"/>
    <n v="0"/>
    <n v="5"/>
    <n v="5"/>
    <n v="0"/>
    <s v="22.01.2025"/>
    <x v="2"/>
    <s v="03.09.2026"/>
    <n v="36"/>
    <x v="0"/>
    <m/>
    <m/>
  </r>
  <r>
    <x v="4"/>
    <n v="0"/>
    <n v="0"/>
    <n v="7"/>
    <n v="10346"/>
    <s v="13841294"/>
    <s v="24 Jul 2026"/>
    <s v="24"/>
    <s v="Jul"/>
    <s v="31 Jul 2026"/>
    <s v="31"/>
    <s v="Jul"/>
    <n v="7"/>
    <n v="7"/>
    <n v="0"/>
    <n v="0"/>
    <x v="10"/>
    <x v="3"/>
    <n v="2"/>
    <n v="0"/>
    <n v="1808.6929091"/>
    <n v="258.38470130000002"/>
    <s v="Poland"/>
    <s v="06 Mar 2026 13:47"/>
    <s v="03 Mar 2026"/>
    <s v="Mar"/>
    <n v="0"/>
    <n v="0"/>
    <n v="7"/>
    <n v="0"/>
    <n v="0"/>
    <n v="7"/>
    <n v="0"/>
    <s v="06.03.2025"/>
    <x v="6"/>
    <s v="24.07.2026"/>
    <n v="30"/>
    <x v="0"/>
    <m/>
    <m/>
  </r>
  <r>
    <x v="2"/>
    <n v="1"/>
    <n v="2"/>
    <n v="0"/>
    <n v="10349"/>
    <s v="NT321149"/>
    <s v="30 May 2026"/>
    <s v="30"/>
    <s v="May"/>
    <s v="02 Jun 2026"/>
    <s v="02"/>
    <s v="Jun"/>
    <n v="3"/>
    <n v="-28"/>
    <n v="1"/>
    <n v="1"/>
    <x v="5"/>
    <x v="4"/>
    <n v="3"/>
    <n v="1"/>
    <n v="1060.9595418000001"/>
    <n v="353.65318060000004"/>
    <s v="Romania"/>
    <s v="06 Mar 2026 15:35"/>
    <s v="06 Mar 2026"/>
    <s v="Mar"/>
    <n v="1"/>
    <n v="1"/>
    <n v="0"/>
    <n v="0"/>
    <n v="0"/>
    <n v="2"/>
    <n v="-1"/>
    <s v="06.03.2025"/>
    <x v="6"/>
    <s v="30.05.2026"/>
    <n v="22"/>
    <x v="0"/>
    <m/>
    <m/>
  </r>
  <r>
    <x v="2"/>
    <n v="0"/>
    <n v="0"/>
    <n v="7"/>
    <n v="10188"/>
    <s v="NT319735"/>
    <s v="03 Aug 2026"/>
    <s v="03"/>
    <s v="Aug"/>
    <s v="10 Aug 2026"/>
    <s v="10"/>
    <s v="Aug"/>
    <n v="7"/>
    <n v="7"/>
    <n v="0"/>
    <n v="0"/>
    <x v="5"/>
    <x v="6"/>
    <n v="2"/>
    <n v="0"/>
    <n v="2336.1998183999999"/>
    <n v="333.74283120000001"/>
    <s v="Romania"/>
    <s v="22 Feb 2026 14:40"/>
    <s v="22 Feb 2026"/>
    <s v="Feb"/>
    <n v="0"/>
    <n v="0"/>
    <n v="0"/>
    <n v="7"/>
    <n v="0"/>
    <n v="7"/>
    <n v="0"/>
    <s v="22.02.2025"/>
    <x v="14"/>
    <s v="03.08.2026"/>
    <n v="32"/>
    <x v="0"/>
    <m/>
    <m/>
  </r>
  <r>
    <x v="2"/>
    <n v="1"/>
    <n v="2"/>
    <n v="0"/>
    <n v="10348"/>
    <s v="NT321148"/>
    <s v="30 May 2026"/>
    <s v="30"/>
    <s v="May"/>
    <s v="02 Jun 2026"/>
    <s v="02"/>
    <s v="Jun"/>
    <n v="3"/>
    <n v="-28"/>
    <n v="1"/>
    <n v="1"/>
    <x v="5"/>
    <x v="4"/>
    <n v="3"/>
    <n v="1"/>
    <n v="1060.9595418000001"/>
    <n v="353.65318060000004"/>
    <s v="Romania"/>
    <s v="06 Mar 2026 15:35"/>
    <s v="06 Mar 2026"/>
    <s v="Mar"/>
    <n v="1"/>
    <n v="1"/>
    <n v="0"/>
    <n v="0"/>
    <n v="0"/>
    <n v="2"/>
    <n v="-1"/>
    <s v="06.03.2025"/>
    <x v="6"/>
    <s v="30.05.2026"/>
    <n v="22"/>
    <x v="0"/>
    <m/>
    <m/>
  </r>
  <r>
    <x v="2"/>
    <n v="0"/>
    <n v="0"/>
    <n v="7"/>
    <n v="10271"/>
    <s v="1247839.196247"/>
    <s v="13 Jul 2026"/>
    <s v="13"/>
    <s v="Jul"/>
    <s v="20 Jul 2026"/>
    <s v="20"/>
    <s v="Jul"/>
    <n v="7"/>
    <n v="7"/>
    <n v="0"/>
    <n v="0"/>
    <x v="3"/>
    <x v="1"/>
    <n v="4"/>
    <n v="2"/>
    <n v="4662.9529779000004"/>
    <n v="666.13613970000006"/>
    <s v="Romania"/>
    <s v="28 Feb 2026 17:51"/>
    <s v="28 Feb 2026"/>
    <s v="Feb"/>
    <n v="0"/>
    <n v="0"/>
    <n v="7"/>
    <n v="0"/>
    <n v="0"/>
    <n v="7"/>
    <n v="0"/>
    <s v="28.02.2025"/>
    <x v="8"/>
    <s v="13.07.2026"/>
    <n v="29"/>
    <x v="0"/>
    <m/>
    <m/>
  </r>
  <r>
    <x v="2"/>
    <n v="0"/>
    <n v="0"/>
    <n v="7"/>
    <n v="10270"/>
    <s v="1247839.196246"/>
    <s v="13 Jul 2026"/>
    <s v="13"/>
    <s v="Jul"/>
    <s v="20 Jul 2026"/>
    <s v="20"/>
    <s v="Jul"/>
    <n v="7"/>
    <n v="7"/>
    <n v="0"/>
    <n v="0"/>
    <x v="3"/>
    <x v="6"/>
    <n v="2"/>
    <n v="0"/>
    <n v="2336.1998183999999"/>
    <n v="333.74283120000001"/>
    <s v="Romania"/>
    <s v="28 Feb 2026 17:51"/>
    <s v="28 Feb 2026"/>
    <s v="Feb"/>
    <n v="0"/>
    <n v="0"/>
    <n v="7"/>
    <n v="0"/>
    <n v="0"/>
    <n v="7"/>
    <n v="0"/>
    <s v="28.02.2025"/>
    <x v="8"/>
    <s v="13.07.2026"/>
    <n v="29"/>
    <x v="0"/>
    <m/>
    <m/>
  </r>
  <r>
    <x v="2"/>
    <n v="0"/>
    <n v="0"/>
    <n v="5"/>
    <n v="9988"/>
    <s v="5137"/>
    <s v="10 Aug 2026"/>
    <s v="10"/>
    <s v="Aug"/>
    <s v="15 Aug 2026"/>
    <s v="15"/>
    <s v="Aug"/>
    <n v="5"/>
    <n v="5"/>
    <n v="0"/>
    <n v="0"/>
    <x v="2"/>
    <x v="6"/>
    <n v="3"/>
    <n v="1"/>
    <n v="2252.7249939999997"/>
    <n v="450.54499879999992"/>
    <s v="Romania"/>
    <s v="03 Feb 2026 18:46"/>
    <s v="03 Feb 2026"/>
    <s v="Feb"/>
    <n v="0"/>
    <n v="0"/>
    <n v="0"/>
    <n v="5"/>
    <n v="0"/>
    <n v="5"/>
    <n v="0"/>
    <s v="03.02.2025"/>
    <x v="5"/>
    <s v="10.08.2026"/>
    <n v="33"/>
    <x v="0"/>
    <m/>
    <m/>
  </r>
  <r>
    <x v="0"/>
    <n v="0"/>
    <n v="5"/>
    <n v="0"/>
    <n v="10042"/>
    <s v="10022026"/>
    <s v="27 Jun 2026"/>
    <s v="27"/>
    <s v="Jun"/>
    <s v="02 Jul 2026"/>
    <s v="02"/>
    <s v="Jul"/>
    <n v="5"/>
    <n v="-25"/>
    <n v="4"/>
    <n v="1"/>
    <x v="0"/>
    <x v="7"/>
    <n v="3"/>
    <n v="3"/>
    <n v="3472.0468348623849"/>
    <n v="694.40936697247696"/>
    <m/>
    <s v="10 Feb 2026 12:06"/>
    <s v="10 Feb 2026"/>
    <s v="Feb"/>
    <n v="0"/>
    <n v="4"/>
    <n v="1"/>
    <n v="0"/>
    <n v="0"/>
    <n v="5"/>
    <n v="0"/>
    <s v="10.02.2025"/>
    <x v="9"/>
    <s v="27.06.2026"/>
    <n v="26"/>
    <x v="1"/>
    <m/>
    <m/>
  </r>
  <r>
    <x v="1"/>
    <n v="2"/>
    <n v="1"/>
    <n v="0"/>
    <n v="10189"/>
    <s v="5620397289"/>
    <s v="29 May 2026"/>
    <s v="29"/>
    <s v="May"/>
    <s v="01 Jun 2026"/>
    <s v="01"/>
    <s v="Jun"/>
    <n v="3"/>
    <n v="-28"/>
    <n v="2"/>
    <n v="0"/>
    <x v="1"/>
    <x v="6"/>
    <n v="2"/>
    <n v="1"/>
    <n v="741.24162660550462"/>
    <n v="247.08054220183482"/>
    <s v="Romania"/>
    <s v="22 Feb 2026 17:34"/>
    <s v="22 Feb 2026"/>
    <s v="Feb"/>
    <n v="2"/>
    <n v="0"/>
    <n v="0"/>
    <n v="0"/>
    <n v="0"/>
    <n v="2"/>
    <n v="-1"/>
    <s v="22.02.2025"/>
    <x v="14"/>
    <s v="29.05.2026"/>
    <n v="22"/>
    <x v="1"/>
    <m/>
    <m/>
  </r>
  <r>
    <x v="2"/>
    <n v="0"/>
    <n v="0"/>
    <n v="7"/>
    <n v="10272"/>
    <s v="NT320692"/>
    <s v="25 Jul 2026"/>
    <s v="25"/>
    <s v="Jul"/>
    <s v="01 Aug 2026"/>
    <s v="01"/>
    <s v="Aug"/>
    <n v="7"/>
    <n v="-24"/>
    <n v="6"/>
    <n v="0"/>
    <x v="5"/>
    <x v="0"/>
    <n v="2"/>
    <n v="2"/>
    <n v="3297.1577723"/>
    <n v="471.02253890000003"/>
    <s v="Romania"/>
    <s v="28 Feb 2026 18:35"/>
    <s v="28 Feb 2026"/>
    <s v="Feb"/>
    <n v="0"/>
    <n v="0"/>
    <n v="6"/>
    <n v="0"/>
    <n v="0"/>
    <n v="6"/>
    <n v="-1"/>
    <s v="28.02.2025"/>
    <x v="8"/>
    <s v="25.07.2026"/>
    <n v="30"/>
    <x v="0"/>
    <m/>
    <m/>
  </r>
  <r>
    <x v="2"/>
    <n v="0"/>
    <n v="0"/>
    <n v="5"/>
    <n v="9800"/>
    <s v="52686"/>
    <s v="07 Aug 2026"/>
    <s v="07"/>
    <s v="Aug"/>
    <s v="12 Aug 2026"/>
    <s v="12"/>
    <s v="Aug"/>
    <n v="5"/>
    <n v="5"/>
    <n v="0"/>
    <n v="0"/>
    <x v="4"/>
    <x v="6"/>
    <n v="3"/>
    <n v="1"/>
    <n v="2102.5172499999999"/>
    <n v="420.50344999999999"/>
    <s v="Romania"/>
    <s v="28 Jan 2026 14:44"/>
    <s v="28 Jan 2026"/>
    <s v="Jan"/>
    <n v="0"/>
    <n v="0"/>
    <n v="0"/>
    <n v="5"/>
    <n v="0"/>
    <n v="5"/>
    <n v="0"/>
    <s v="28.01.2025"/>
    <x v="0"/>
    <s v="07.08.2026"/>
    <n v="32"/>
    <x v="0"/>
    <m/>
    <m/>
  </r>
  <r>
    <x v="3"/>
    <n v="0"/>
    <n v="0"/>
    <n v="6"/>
    <n v="9990"/>
    <s v="464519"/>
    <s v="12 Jul 2026"/>
    <s v="12"/>
    <s v="Jul"/>
    <s v="18 Jul 2026"/>
    <s v="18"/>
    <s v="Jul"/>
    <n v="6"/>
    <n v="6"/>
    <n v="0"/>
    <n v="0"/>
    <x v="8"/>
    <x v="0"/>
    <n v="2"/>
    <n v="2"/>
    <n v="3391.3015596330274"/>
    <n v="565.21692660550445"/>
    <m/>
    <s v="04 Feb 2026 10:48"/>
    <s v="04 Feb 2026"/>
    <s v="Feb"/>
    <n v="0"/>
    <n v="0"/>
    <n v="6"/>
    <n v="0"/>
    <n v="0"/>
    <n v="6"/>
    <n v="0"/>
    <s v="04.02.2025"/>
    <x v="5"/>
    <s v="12.07.2026"/>
    <n v="29"/>
    <x v="0"/>
    <m/>
    <m/>
  </r>
  <r>
    <x v="2"/>
    <n v="0"/>
    <n v="9"/>
    <n v="0"/>
    <n v="10110"/>
    <s v="1243961.234829"/>
    <s v="21 Jun 2026"/>
    <s v="21"/>
    <s v="Jun"/>
    <s v="30 Jun 2026"/>
    <s v="30"/>
    <s v="Jun"/>
    <n v="9"/>
    <n v="9"/>
    <n v="0"/>
    <n v="0"/>
    <x v="3"/>
    <x v="4"/>
    <n v="2"/>
    <n v="1"/>
    <n v="2635.089759"/>
    <n v="292.78775100000001"/>
    <s v="Romania"/>
    <s v="16 Feb 2026 15:01"/>
    <s v="16 Feb 2026"/>
    <s v="Feb"/>
    <n v="0"/>
    <n v="9"/>
    <n v="0"/>
    <n v="0"/>
    <n v="0"/>
    <n v="9"/>
    <n v="0"/>
    <s v="16.02.2025"/>
    <x v="14"/>
    <s v="21.06.2026"/>
    <n v="26"/>
    <x v="0"/>
    <m/>
    <m/>
  </r>
  <r>
    <x v="3"/>
    <n v="0"/>
    <n v="5"/>
    <n v="0"/>
    <n v="8130"/>
    <s v="403593"/>
    <s v="01 Jul 2026"/>
    <s v="01"/>
    <s v="Jul"/>
    <s v="06 Jul 2026"/>
    <s v="06"/>
    <s v="Jul"/>
    <n v="5"/>
    <n v="5"/>
    <n v="0"/>
    <n v="0"/>
    <x v="8"/>
    <x v="4"/>
    <n v="3"/>
    <n v="1"/>
    <n v="2005.7305800917427"/>
    <n v="401.14252733944949"/>
    <m/>
    <s v="06 Nov 2025 06:11"/>
    <s v="06 Nov 2025"/>
    <s v="Nov"/>
    <n v="0"/>
    <n v="0"/>
    <n v="5"/>
    <n v="0"/>
    <n v="0"/>
    <n v="5"/>
    <n v="0"/>
    <s v="06.11.2025"/>
    <x v="3"/>
    <s v="01.07.2026"/>
    <n v="27"/>
    <x v="0"/>
    <m/>
    <m/>
  </r>
  <r>
    <x v="2"/>
    <n v="0"/>
    <n v="0"/>
    <n v="5"/>
    <n v="10274"/>
    <s v="6975"/>
    <s v="14 Jul 2026"/>
    <s v="14"/>
    <s v="Jul"/>
    <s v="19 Jul 2026"/>
    <s v="19"/>
    <s v="Jul"/>
    <n v="5"/>
    <n v="5"/>
    <n v="0"/>
    <n v="0"/>
    <x v="2"/>
    <x v="6"/>
    <n v="3"/>
    <n v="0"/>
    <n v="2252.7249939999997"/>
    <n v="450.54499879999992"/>
    <s v="Romania"/>
    <s v="28 Feb 2026 20:14"/>
    <s v="28 Feb 2026"/>
    <s v="Feb"/>
    <n v="0"/>
    <n v="0"/>
    <n v="5"/>
    <n v="0"/>
    <n v="0"/>
    <n v="5"/>
    <n v="0"/>
    <s v="28.02.2025"/>
    <x v="8"/>
    <s v="14.07.2026"/>
    <n v="29"/>
    <x v="0"/>
    <m/>
    <m/>
  </r>
  <r>
    <x v="1"/>
    <n v="0"/>
    <n v="5"/>
    <n v="0"/>
    <n v="10275"/>
    <s v="6780792666"/>
    <s v="05 Jul 2026"/>
    <s v="05"/>
    <s v="Jul"/>
    <s v="10 Jul 2026"/>
    <s v="10"/>
    <s v="Jul"/>
    <n v="5"/>
    <n v="5"/>
    <n v="0"/>
    <n v="0"/>
    <x v="1"/>
    <x v="3"/>
    <n v="2"/>
    <n v="1"/>
    <n v="2255.7000088073391"/>
    <n v="451.13282440366964"/>
    <s v="Romania"/>
    <s v="28 Feb 2026 20:22"/>
    <s v="28 Feb 2026"/>
    <s v="Feb"/>
    <n v="0"/>
    <n v="0"/>
    <n v="5"/>
    <n v="0"/>
    <n v="0"/>
    <n v="5"/>
    <n v="0"/>
    <s v="28.02.2025"/>
    <x v="8"/>
    <s v="05.07.2026"/>
    <n v="28"/>
    <x v="1"/>
    <m/>
    <m/>
  </r>
  <r>
    <x v="2"/>
    <n v="0"/>
    <n v="4"/>
    <n v="0"/>
    <n v="10111"/>
    <s v="1243986.234840"/>
    <s v="30 Jun 2026"/>
    <s v="30"/>
    <s v="Jun"/>
    <s v="04 Jul 2026"/>
    <s v="04"/>
    <s v="Jul"/>
    <n v="4"/>
    <n v="-26"/>
    <n v="1"/>
    <n v="3"/>
    <x v="3"/>
    <x v="4"/>
    <n v="2"/>
    <n v="2"/>
    <n v="2063.40065"/>
    <n v="515.85016250000001"/>
    <s v="Romania"/>
    <s v="16 Feb 2026 15:32"/>
    <s v="16 Feb 2026"/>
    <s v="Feb"/>
    <n v="0"/>
    <n v="1"/>
    <n v="3"/>
    <n v="0"/>
    <n v="0"/>
    <n v="4"/>
    <n v="0"/>
    <s v="16.02.2025"/>
    <x v="14"/>
    <s v="30.06.2026"/>
    <n v="27"/>
    <x v="0"/>
    <m/>
    <m/>
  </r>
  <r>
    <x v="4"/>
    <n v="0"/>
    <n v="0"/>
    <n v="7"/>
    <n v="10113"/>
    <s v="13771318"/>
    <s v="14 Jul 2026"/>
    <s v="14"/>
    <s v="Jul"/>
    <s v="21 Jul 2026"/>
    <s v="21"/>
    <s v="Jul"/>
    <n v="7"/>
    <n v="7"/>
    <n v="0"/>
    <n v="0"/>
    <x v="10"/>
    <x v="3"/>
    <n v="2"/>
    <n v="0"/>
    <n v="1808.6929091"/>
    <n v="258.38470130000002"/>
    <s v="Poland"/>
    <s v="16 Feb 2026 15:39"/>
    <s v="11 Feb 2026"/>
    <s v="Feb"/>
    <n v="0"/>
    <n v="0"/>
    <n v="7"/>
    <n v="0"/>
    <n v="0"/>
    <n v="7"/>
    <n v="0"/>
    <s v="16.02.2025"/>
    <x v="14"/>
    <s v="14.07.2026"/>
    <n v="29"/>
    <x v="0"/>
    <m/>
    <m/>
  </r>
  <r>
    <x v="4"/>
    <n v="0"/>
    <n v="0"/>
    <n v="7"/>
    <n v="10112"/>
    <s v="13771277"/>
    <s v="14 Jul 2026"/>
    <s v="14"/>
    <s v="Jul"/>
    <s v="21 Jul 2026"/>
    <s v="21"/>
    <s v="Jul"/>
    <n v="7"/>
    <n v="7"/>
    <n v="0"/>
    <n v="0"/>
    <x v="10"/>
    <x v="3"/>
    <n v="2"/>
    <n v="0"/>
    <n v="1808.6929091"/>
    <n v="258.38470130000002"/>
    <s v="Poland"/>
    <s v="16 Feb 2026 15:39"/>
    <s v="11 Feb 2026"/>
    <s v="Feb"/>
    <n v="0"/>
    <n v="0"/>
    <n v="7"/>
    <n v="0"/>
    <n v="0"/>
    <n v="7"/>
    <n v="0"/>
    <s v="16.02.2025"/>
    <x v="14"/>
    <s v="14.07.2026"/>
    <n v="29"/>
    <x v="0"/>
    <m/>
    <m/>
  </r>
  <r>
    <x v="2"/>
    <n v="0"/>
    <n v="0"/>
    <n v="5"/>
    <n v="9780"/>
    <s v="1237000.231223"/>
    <s v="23 Jul 2026"/>
    <s v="23"/>
    <s v="Jul"/>
    <s v="28 Jul 2026"/>
    <s v="28"/>
    <s v="Jul"/>
    <n v="5"/>
    <n v="5"/>
    <n v="0"/>
    <n v="0"/>
    <x v="3"/>
    <x v="3"/>
    <n v="3"/>
    <n v="0"/>
    <n v="2153.4666214999997"/>
    <n v="430.69332429999997"/>
    <s v="Romania"/>
    <s v="27 Jan 2026 15:34"/>
    <s v="27 Jan 2026"/>
    <s v="Jan"/>
    <n v="0"/>
    <n v="0"/>
    <n v="5"/>
    <n v="0"/>
    <n v="0"/>
    <n v="5"/>
    <n v="0"/>
    <s v="27.01.2025"/>
    <x v="0"/>
    <s v="23.07.2026"/>
    <n v="30"/>
    <x v="0"/>
    <m/>
    <m/>
  </r>
  <r>
    <x v="2"/>
    <n v="0"/>
    <n v="0"/>
    <n v="5"/>
    <n v="9801"/>
    <s v="2323508"/>
    <s v="03 Aug 2026"/>
    <s v="03"/>
    <s v="Aug"/>
    <s v="08 Aug 2026"/>
    <s v="08"/>
    <s v="Aug"/>
    <n v="5"/>
    <n v="5"/>
    <n v="0"/>
    <n v="0"/>
    <x v="6"/>
    <x v="4"/>
    <n v="2"/>
    <n v="2"/>
    <n v="1993.9686850000001"/>
    <n v="398.79373700000002"/>
    <s v="Romania"/>
    <s v="28 Jan 2026 15:39"/>
    <s v="28 Jan 2026"/>
    <s v="Jan"/>
    <n v="0"/>
    <n v="0"/>
    <n v="0"/>
    <n v="5"/>
    <n v="0"/>
    <n v="5"/>
    <n v="0"/>
    <s v="28.01.2025"/>
    <x v="0"/>
    <s v="03.08.2026"/>
    <n v="32"/>
    <x v="0"/>
    <m/>
    <m/>
  </r>
  <r>
    <x v="2"/>
    <n v="0"/>
    <n v="0"/>
    <n v="6"/>
    <n v="10114"/>
    <s v="NT319142"/>
    <s v="11 Jul 2026"/>
    <s v="11"/>
    <s v="Jul"/>
    <s v="17 Jul 2026"/>
    <s v="17"/>
    <s v="Jul"/>
    <n v="6"/>
    <n v="6"/>
    <n v="0"/>
    <n v="0"/>
    <x v="5"/>
    <x v="6"/>
    <n v="2"/>
    <n v="1"/>
    <n v="2002.4569872"/>
    <n v="333.74283120000001"/>
    <s v="Romania"/>
    <s v="16 Feb 2026 16:00"/>
    <s v="16 Feb 2026"/>
    <s v="Feb"/>
    <n v="0"/>
    <n v="0"/>
    <n v="6"/>
    <n v="0"/>
    <n v="0"/>
    <n v="6"/>
    <n v="0"/>
    <s v="16.02.2025"/>
    <x v="14"/>
    <s v="11.07.2026"/>
    <n v="28"/>
    <x v="0"/>
    <m/>
    <m/>
  </r>
  <r>
    <x v="2"/>
    <n v="0"/>
    <n v="5"/>
    <n v="0"/>
    <n v="9856"/>
    <s v="28720"/>
    <s v="06 Jul 2026"/>
    <s v="06"/>
    <s v="Jul"/>
    <s v="11 Jul 2026"/>
    <s v="11"/>
    <s v="Jul"/>
    <n v="5"/>
    <n v="5"/>
    <n v="0"/>
    <n v="0"/>
    <x v="4"/>
    <x v="3"/>
    <n v="2"/>
    <n v="0"/>
    <n v="1504.6982522000001"/>
    <n v="300.93965044000004"/>
    <s v="Romania"/>
    <s v="30 Jan 2026 09:59"/>
    <s v="29 Jan 2026"/>
    <s v="Jan"/>
    <n v="0"/>
    <n v="0"/>
    <n v="5"/>
    <n v="0"/>
    <n v="0"/>
    <n v="5"/>
    <n v="0"/>
    <s v="30.01.2025"/>
    <x v="0"/>
    <s v="06.07.2026"/>
    <n v="28"/>
    <x v="0"/>
    <m/>
    <m/>
  </r>
  <r>
    <x v="2"/>
    <n v="0"/>
    <n v="6"/>
    <n v="0"/>
    <n v="9802"/>
    <s v="NT316290"/>
    <s v="29 Aug 2026"/>
    <s v="29"/>
    <s v="Aug"/>
    <s v="04 Sep 2026"/>
    <s v="04"/>
    <s v="Sep"/>
    <n v="6"/>
    <n v="-25"/>
    <n v="2"/>
    <n v="3"/>
    <x v="5"/>
    <x v="6"/>
    <n v="2"/>
    <n v="0"/>
    <n v="1547.5309291999999"/>
    <n v="257.92182153333334"/>
    <s v="Romania"/>
    <s v="28 Jan 2026 15:55"/>
    <s v="28 Jan 2026"/>
    <s v="Jan"/>
    <n v="0"/>
    <n v="0"/>
    <n v="0"/>
    <n v="2"/>
    <n v="3"/>
    <n v="5"/>
    <n v="-1"/>
    <s v="28.01.2025"/>
    <x v="0"/>
    <s v="29.08.2026"/>
    <n v="35"/>
    <x v="0"/>
    <m/>
    <m/>
  </r>
  <r>
    <x v="2"/>
    <n v="0"/>
    <n v="0"/>
    <n v="5"/>
    <n v="9803"/>
    <s v="NT316282"/>
    <s v="01 Aug 2026"/>
    <s v="01"/>
    <s v="Aug"/>
    <s v="06 Aug 2026"/>
    <s v="06"/>
    <s v="Aug"/>
    <n v="5"/>
    <n v="5"/>
    <n v="0"/>
    <n v="0"/>
    <x v="5"/>
    <x v="7"/>
    <n v="3"/>
    <n v="2"/>
    <n v="3014.5207789999999"/>
    <n v="602.90415580000001"/>
    <s v="Romania"/>
    <s v="28 Jan 2026 16:00"/>
    <s v="28 Jan 2026"/>
    <s v="Jan"/>
    <n v="0"/>
    <n v="0"/>
    <n v="0"/>
    <n v="5"/>
    <n v="0"/>
    <n v="5"/>
    <n v="0"/>
    <s v="28.01.2025"/>
    <x v="0"/>
    <s v="01.08.2026"/>
    <n v="31"/>
    <x v="0"/>
    <m/>
    <m/>
  </r>
  <r>
    <x v="0"/>
    <n v="0"/>
    <n v="0"/>
    <n v="8"/>
    <n v="10115"/>
    <s v="160220263"/>
    <s v="17 Jul 2026"/>
    <s v="17"/>
    <s v="Jul"/>
    <s v="25 Jul 2026"/>
    <s v="25"/>
    <s v="Jul"/>
    <n v="8"/>
    <n v="8"/>
    <n v="0"/>
    <n v="0"/>
    <x v="0"/>
    <x v="3"/>
    <n v="2"/>
    <n v="2"/>
    <n v="4104.5873776146782"/>
    <n v="513.07342220183477"/>
    <m/>
    <s v="16 Feb 2026 16:05"/>
    <s v="16 Feb 2026"/>
    <s v="Feb"/>
    <n v="0"/>
    <n v="0"/>
    <n v="8"/>
    <n v="0"/>
    <n v="0"/>
    <n v="8"/>
    <n v="0"/>
    <s v="16.02.2025"/>
    <x v="14"/>
    <s v="17.07.2026"/>
    <n v="29"/>
    <x v="0"/>
    <m/>
    <m/>
  </r>
  <r>
    <x v="2"/>
    <n v="0"/>
    <n v="0"/>
    <n v="6"/>
    <n v="9804"/>
    <s v="4530"/>
    <s v="04 Aug 2026"/>
    <s v="04"/>
    <s v="Aug"/>
    <s v="10 Aug 2026"/>
    <s v="10"/>
    <s v="Aug"/>
    <n v="6"/>
    <n v="6"/>
    <n v="0"/>
    <n v="0"/>
    <x v="2"/>
    <x v="1"/>
    <n v="2"/>
    <n v="3"/>
    <n v="3391.2918702000002"/>
    <n v="565.21531170000003"/>
    <s v="Israel"/>
    <s v="28 Jan 2026 16:06"/>
    <s v="28 Jan 2026"/>
    <s v="Jan"/>
    <n v="0"/>
    <n v="0"/>
    <n v="0"/>
    <n v="6"/>
    <n v="0"/>
    <n v="6"/>
    <n v="0"/>
    <s v="28.01.2025"/>
    <x v="0"/>
    <s v="04.08.2026"/>
    <n v="32"/>
    <x v="0"/>
    <m/>
    <m/>
  </r>
  <r>
    <x v="2"/>
    <n v="5"/>
    <n v="0"/>
    <n v="0"/>
    <n v="10116"/>
    <s v="2327649"/>
    <s v="07 Jun 2026"/>
    <s v="07"/>
    <s v="Jun"/>
    <s v="12 Jun 2026"/>
    <s v="12"/>
    <s v="Jun"/>
    <n v="5"/>
    <n v="5"/>
    <n v="0"/>
    <n v="0"/>
    <x v="6"/>
    <x v="3"/>
    <n v="2"/>
    <n v="0"/>
    <n v="982.413409"/>
    <n v="196.48268179999999"/>
    <s v="Romania"/>
    <s v="16 Feb 2026 16:10"/>
    <s v="16 Feb 2026"/>
    <s v="Feb"/>
    <n v="0"/>
    <n v="5"/>
    <n v="0"/>
    <n v="0"/>
    <n v="0"/>
    <n v="5"/>
    <n v="0"/>
    <s v="16.02.2025"/>
    <x v="14"/>
    <s v="07.06.2026"/>
    <n v="24"/>
    <x v="0"/>
    <m/>
    <m/>
  </r>
  <r>
    <x v="0"/>
    <n v="0"/>
    <n v="0"/>
    <n v="6"/>
    <n v="9092"/>
    <s v="12122025"/>
    <s v="18 Aug 2026"/>
    <s v="18"/>
    <s v="Aug"/>
    <s v="24 Aug 2026"/>
    <s v="24"/>
    <s v="Aug"/>
    <n v="6"/>
    <n v="6"/>
    <n v="0"/>
    <n v="0"/>
    <x v="0"/>
    <x v="0"/>
    <n v="2"/>
    <n v="2"/>
    <n v="2939.1280183486238"/>
    <n v="489.85466972477059"/>
    <m/>
    <s v="12 Dec 2025 09:42"/>
    <s v="12 Dec 2025"/>
    <s v="Dec"/>
    <n v="0"/>
    <n v="0"/>
    <n v="0"/>
    <n v="6"/>
    <n v="0"/>
    <n v="6"/>
    <n v="0"/>
    <s v="12.12.2025"/>
    <x v="16"/>
    <s v="18.08.2026"/>
    <n v="34"/>
    <x v="0"/>
    <m/>
    <m/>
  </r>
  <r>
    <x v="2"/>
    <n v="0"/>
    <n v="0"/>
    <n v="6"/>
    <n v="9505"/>
    <s v="0231"/>
    <s v="08 Aug 2026"/>
    <s v="08"/>
    <s v="Aug"/>
    <s v="14 Aug 2026"/>
    <s v="14"/>
    <s v="Aug"/>
    <n v="6"/>
    <n v="6"/>
    <n v="0"/>
    <n v="0"/>
    <x v="7"/>
    <x v="6"/>
    <n v="2"/>
    <n v="0"/>
    <n v="1868.9129148"/>
    <n v="311.48548579999999"/>
    <s v="Romania"/>
    <s v="14 Jan 2026 16:57"/>
    <s v="14 Jan 2026"/>
    <s v="Jan"/>
    <n v="0"/>
    <n v="0"/>
    <n v="0"/>
    <n v="6"/>
    <n v="0"/>
    <n v="6"/>
    <n v="0"/>
    <s v="14.01.2025"/>
    <x v="7"/>
    <s v="08.08.2026"/>
    <n v="32"/>
    <x v="0"/>
    <m/>
    <m/>
  </r>
  <r>
    <x v="2"/>
    <n v="0"/>
    <n v="0"/>
    <n v="5"/>
    <n v="9991"/>
    <s v="1240854.233260"/>
    <s v="22 Jul 2026"/>
    <s v="22"/>
    <s v="Jul"/>
    <s v="27 Jul 2026"/>
    <s v="27"/>
    <s v="Jul"/>
    <n v="5"/>
    <n v="5"/>
    <n v="0"/>
    <n v="0"/>
    <x v="3"/>
    <x v="3"/>
    <n v="2"/>
    <n v="1"/>
    <n v="1709.1998369999999"/>
    <n v="341.83996739999998"/>
    <s v="Romania"/>
    <s v="04 Feb 2026 11:15"/>
    <s v="04 Feb 2026"/>
    <s v="Feb"/>
    <n v="0"/>
    <n v="0"/>
    <n v="5"/>
    <n v="0"/>
    <n v="0"/>
    <n v="5"/>
    <n v="0"/>
    <s v="04.02.2025"/>
    <x v="5"/>
    <s v="22.07.2026"/>
    <n v="30"/>
    <x v="0"/>
    <m/>
    <m/>
  </r>
  <r>
    <x v="2"/>
    <n v="0"/>
    <n v="5"/>
    <n v="0"/>
    <n v="9805"/>
    <s v="1237922.231582"/>
    <s v="03 Sep 2026"/>
    <s v="03"/>
    <s v="Sep"/>
    <s v="08 Sep 2026"/>
    <s v="08"/>
    <s v="Sep"/>
    <n v="5"/>
    <n v="5"/>
    <n v="0"/>
    <n v="0"/>
    <x v="3"/>
    <x v="7"/>
    <n v="3"/>
    <n v="2"/>
    <n v="2386.5037659999998"/>
    <n v="477.30075319999997"/>
    <s v="Romania"/>
    <s v="28 Jan 2026 17:20"/>
    <s v="28 Jan 2026"/>
    <s v="Jan"/>
    <n v="0"/>
    <n v="0"/>
    <n v="0"/>
    <n v="0"/>
    <n v="5"/>
    <n v="5"/>
    <n v="0"/>
    <s v="28.01.2025"/>
    <x v="0"/>
    <s v="03.09.2026"/>
    <n v="36"/>
    <x v="0"/>
    <m/>
    <m/>
  </r>
  <r>
    <x v="1"/>
    <n v="2"/>
    <n v="1"/>
    <n v="0"/>
    <n v="10190"/>
    <s v="6494664361"/>
    <s v="29 May 2026"/>
    <s v="29"/>
    <s v="May"/>
    <s v="01 Jun 2026"/>
    <s v="01"/>
    <s v="Jun"/>
    <n v="3"/>
    <n v="-28"/>
    <n v="2"/>
    <n v="0"/>
    <x v="1"/>
    <x v="6"/>
    <n v="2"/>
    <n v="1"/>
    <n v="741.24162660550462"/>
    <n v="247.08054220183482"/>
    <s v="Romania"/>
    <s v="22 Feb 2026 21:38"/>
    <s v="22 Feb 2026"/>
    <s v="Feb"/>
    <n v="2"/>
    <n v="0"/>
    <n v="0"/>
    <n v="0"/>
    <n v="0"/>
    <n v="2"/>
    <n v="-1"/>
    <s v="22.02.2025"/>
    <x v="14"/>
    <s v="29.05.2026"/>
    <n v="22"/>
    <x v="1"/>
    <m/>
    <m/>
  </r>
  <r>
    <x v="2"/>
    <n v="0"/>
    <n v="0"/>
    <n v="5"/>
    <n v="9649"/>
    <s v="NT315298"/>
    <s v="27 Jul 2026"/>
    <s v="27"/>
    <s v="Jul"/>
    <s v="01 Aug 2026"/>
    <s v="01"/>
    <s v="Aug"/>
    <n v="5"/>
    <n v="-26"/>
    <n v="4"/>
    <n v="0"/>
    <x v="5"/>
    <x v="4"/>
    <n v="2"/>
    <n v="1"/>
    <n v="1595.1749480000001"/>
    <n v="319.03498960000002"/>
    <s v="Romania"/>
    <s v="22 Jan 2026 13:10"/>
    <s v="22 Jan 2026"/>
    <s v="Jan"/>
    <n v="0"/>
    <n v="0"/>
    <n v="4"/>
    <n v="0"/>
    <n v="0"/>
    <n v="4"/>
    <n v="-1"/>
    <s v="22.01.2025"/>
    <x v="2"/>
    <s v="27.07.2026"/>
    <n v="31"/>
    <x v="0"/>
    <m/>
    <m/>
  </r>
  <r>
    <x v="2"/>
    <n v="0"/>
    <n v="0"/>
    <n v="7"/>
    <n v="10351"/>
    <s v="1249098.197064"/>
    <s v="24 Jul 2026"/>
    <s v="24"/>
    <s v="Jul"/>
    <s v="31 Jul 2026"/>
    <s v="31"/>
    <s v="Jul"/>
    <n v="7"/>
    <n v="7"/>
    <n v="0"/>
    <n v="0"/>
    <x v="3"/>
    <x v="3"/>
    <n v="2"/>
    <n v="1"/>
    <n v="2392.8797718000001"/>
    <n v="341.83996740000003"/>
    <s v="Romania"/>
    <s v="07 Mar 2026 08:39"/>
    <s v="07 Mar 2026"/>
    <s v="Mar"/>
    <n v="0"/>
    <n v="0"/>
    <n v="7"/>
    <n v="0"/>
    <n v="0"/>
    <n v="7"/>
    <n v="0"/>
    <s v="07.03.2025"/>
    <x v="6"/>
    <s v="24.07.2026"/>
    <n v="30"/>
    <x v="0"/>
    <m/>
    <m/>
  </r>
  <r>
    <x v="1"/>
    <n v="0"/>
    <n v="0"/>
    <n v="5"/>
    <n v="10191"/>
    <s v="5826087188"/>
    <s v="02 Aug 2026"/>
    <s v="02"/>
    <s v="Aug"/>
    <s v="07 Aug 2026"/>
    <s v="07"/>
    <s v="Aug"/>
    <n v="5"/>
    <n v="5"/>
    <n v="0"/>
    <n v="0"/>
    <x v="1"/>
    <x v="0"/>
    <n v="2"/>
    <n v="2"/>
    <n v="3734.4689793577977"/>
    <n v="746.89379587155952"/>
    <s v="Israel"/>
    <s v="22 Feb 2026 22:01"/>
    <s v="22 Feb 2026"/>
    <s v="Feb"/>
    <n v="0"/>
    <n v="0"/>
    <n v="0"/>
    <n v="5"/>
    <n v="0"/>
    <n v="5"/>
    <n v="0"/>
    <s v="22.02.2025"/>
    <x v="14"/>
    <s v="02.08.2026"/>
    <n v="32"/>
    <x v="1"/>
    <m/>
    <m/>
  </r>
  <r>
    <x v="2"/>
    <n v="0"/>
    <n v="0"/>
    <n v="5"/>
    <n v="9648"/>
    <s v="NT315296"/>
    <s v="27 Jul 2026"/>
    <s v="27"/>
    <s v="Jul"/>
    <s v="01 Aug 2026"/>
    <s v="01"/>
    <s v="Aug"/>
    <n v="5"/>
    <n v="-26"/>
    <n v="4"/>
    <n v="0"/>
    <x v="5"/>
    <x v="4"/>
    <n v="3"/>
    <n v="1"/>
    <n v="2153.4666214999997"/>
    <n v="430.69332429999997"/>
    <s v="Romania"/>
    <s v="22 Jan 2026 13:10"/>
    <s v="22 Jan 2026"/>
    <s v="Jan"/>
    <n v="0"/>
    <n v="0"/>
    <n v="4"/>
    <n v="0"/>
    <n v="0"/>
    <n v="4"/>
    <n v="-1"/>
    <s v="22.01.2025"/>
    <x v="2"/>
    <s v="27.07.2026"/>
    <n v="31"/>
    <x v="0"/>
    <m/>
    <m/>
  </r>
  <r>
    <x v="2"/>
    <n v="0"/>
    <n v="0"/>
    <n v="7"/>
    <n v="8875"/>
    <s v="2313867"/>
    <s v="11 Jul 2026"/>
    <s v="11"/>
    <s v="Jul"/>
    <s v="18 Jul 2026"/>
    <s v="18"/>
    <s v="Jul"/>
    <n v="7"/>
    <n v="7"/>
    <n v="0"/>
    <n v="0"/>
    <x v="6"/>
    <x v="6"/>
    <n v="2"/>
    <n v="0"/>
    <n v="2024.5969828000002"/>
    <n v="289.22814040000003"/>
    <s v="Romania"/>
    <s v="27 Nov 2025 13:45"/>
    <s v="27 Nov 2025"/>
    <s v="Nov"/>
    <n v="0"/>
    <n v="0"/>
    <n v="7"/>
    <n v="0"/>
    <n v="0"/>
    <n v="7"/>
    <n v="0"/>
    <s v="27.11.2025"/>
    <x v="15"/>
    <s v="11.07.2026"/>
    <n v="28"/>
    <x v="0"/>
    <m/>
    <m/>
  </r>
  <r>
    <x v="2"/>
    <n v="0"/>
    <n v="0"/>
    <n v="3"/>
    <n v="10276"/>
    <s v="NT320723"/>
    <s v="10 Aug 2026"/>
    <s v="10"/>
    <s v="Aug"/>
    <s v="13 Aug 2026"/>
    <s v="13"/>
    <s v="Aug"/>
    <n v="3"/>
    <n v="3"/>
    <n v="0"/>
    <n v="0"/>
    <x v="5"/>
    <x v="6"/>
    <n v="3"/>
    <n v="1"/>
    <n v="0"/>
    <n v="0"/>
    <s v="Romania"/>
    <s v="01 Mar 2026 09:15"/>
    <s v="01 Mar 2026"/>
    <s v="Mar"/>
    <n v="0"/>
    <n v="0"/>
    <n v="0"/>
    <n v="3"/>
    <n v="0"/>
    <n v="3"/>
    <n v="0"/>
    <s v="01.03.2025"/>
    <x v="8"/>
    <s v="10.08.2026"/>
    <n v="33"/>
    <x v="1"/>
    <m/>
    <m/>
  </r>
  <r>
    <x v="2"/>
    <n v="0"/>
    <n v="0"/>
    <n v="7"/>
    <n v="8876"/>
    <s v="2313868"/>
    <s v="11 Jul 2026"/>
    <s v="11"/>
    <s v="Jul"/>
    <s v="18 Jul 2026"/>
    <s v="18"/>
    <s v="Jul"/>
    <n v="7"/>
    <n v="7"/>
    <n v="0"/>
    <n v="0"/>
    <x v="6"/>
    <x v="6"/>
    <n v="2"/>
    <n v="0"/>
    <n v="2024.5969828000002"/>
    <n v="289.22814040000003"/>
    <s v="[&quot;RO&quot;]"/>
    <s v="27 Nov 2025 13:45"/>
    <s v="27 Nov 2025"/>
    <s v="Nov"/>
    <n v="0"/>
    <n v="0"/>
    <n v="7"/>
    <n v="0"/>
    <n v="0"/>
    <n v="7"/>
    <n v="0"/>
    <s v="27.11.2025"/>
    <x v="15"/>
    <s v="11.07.2026"/>
    <n v="28"/>
    <x v="0"/>
    <m/>
    <m/>
  </r>
  <r>
    <x v="2"/>
    <n v="0"/>
    <n v="6"/>
    <n v="0"/>
    <n v="9992"/>
    <s v="1240924.233265"/>
    <s v="29 Jun 2026"/>
    <s v="29"/>
    <s v="Jun"/>
    <s v="05 Jul 2026"/>
    <s v="05"/>
    <s v="Jul"/>
    <n v="6"/>
    <n v="-24"/>
    <n v="2"/>
    <n v="4"/>
    <x v="3"/>
    <x v="2"/>
    <n v="2"/>
    <n v="1"/>
    <n v="1889.33178"/>
    <n v="314.88862999999998"/>
    <s v="Romania"/>
    <s v="04 Feb 2026 12:16"/>
    <s v="04 Feb 2026"/>
    <s v="Feb"/>
    <n v="0"/>
    <n v="2"/>
    <n v="4"/>
    <n v="0"/>
    <n v="0"/>
    <n v="6"/>
    <n v="0"/>
    <s v="04.02.2025"/>
    <x v="5"/>
    <s v="29.06.2026"/>
    <n v="27"/>
    <x v="0"/>
    <m/>
    <m/>
  </r>
  <r>
    <x v="3"/>
    <n v="3"/>
    <n v="2"/>
    <n v="0"/>
    <n v="10277"/>
    <s v="484114"/>
    <s v="12 Jun 2026"/>
    <s v="12"/>
    <s v="Jun"/>
    <s v="17 Jun 2026"/>
    <s v="17"/>
    <s v="Jun"/>
    <n v="5"/>
    <n v="5"/>
    <n v="0"/>
    <n v="0"/>
    <x v="8"/>
    <x v="3"/>
    <n v="2"/>
    <m/>
    <n v="1247.5145022935778"/>
    <n v="249.5029004587156"/>
    <m/>
    <s v="01 Mar 2026 10:18"/>
    <s v="01 Mar 2026"/>
    <s v="Mar"/>
    <n v="0"/>
    <n v="5"/>
    <n v="0"/>
    <n v="0"/>
    <n v="0"/>
    <n v="5"/>
    <n v="0"/>
    <s v="01.03.2025"/>
    <x v="8"/>
    <s v="12.06.2026"/>
    <n v="24"/>
    <x v="1"/>
    <m/>
    <m/>
  </r>
  <r>
    <x v="1"/>
    <n v="0"/>
    <n v="0"/>
    <n v="5"/>
    <n v="10279"/>
    <s v="6788515065"/>
    <s v="09 Aug 2026"/>
    <s v="09"/>
    <s v="Aug"/>
    <s v="14 Aug 2026"/>
    <s v="14"/>
    <s v="Aug"/>
    <n v="5"/>
    <n v="5"/>
    <n v="0"/>
    <n v="0"/>
    <x v="1"/>
    <x v="0"/>
    <n v="2"/>
    <n v="1"/>
    <n v="2688.8176651376143"/>
    <n v="537.76353302752284"/>
    <s v="Romania"/>
    <s v="01 Mar 2026 11:08"/>
    <s v="01 Mar 2026"/>
    <s v="Mar"/>
    <n v="0"/>
    <n v="0"/>
    <n v="0"/>
    <n v="5"/>
    <n v="0"/>
    <n v="5"/>
    <n v="0"/>
    <s v="01.03.2025"/>
    <x v="8"/>
    <s v="09.08.2026"/>
    <n v="33"/>
    <x v="1"/>
    <m/>
    <m/>
  </r>
  <r>
    <x v="2"/>
    <n v="0"/>
    <n v="0"/>
    <n v="5"/>
    <n v="10044"/>
    <s v="1242317.234010"/>
    <s v="27 Jul 2026"/>
    <s v="27"/>
    <s v="Jul"/>
    <s v="01 Aug 2026"/>
    <s v="01"/>
    <s v="Aug"/>
    <n v="5"/>
    <n v="-26"/>
    <n v="4"/>
    <n v="0"/>
    <x v="3"/>
    <x v="4"/>
    <n v="2"/>
    <n v="2"/>
    <n v="0"/>
    <n v="0"/>
    <s v="Romania"/>
    <s v="10 Feb 2026 14:26"/>
    <s v="09 Feb 2026"/>
    <s v="Feb"/>
    <n v="0"/>
    <n v="0"/>
    <n v="4"/>
    <n v="0"/>
    <n v="0"/>
    <n v="4"/>
    <n v="-1"/>
    <s v="10.02.2025"/>
    <x v="9"/>
    <s v="27.07.2026"/>
    <n v="31"/>
    <x v="1"/>
    <m/>
    <m/>
  </r>
  <r>
    <x v="1"/>
    <n v="4"/>
    <n v="-1"/>
    <n v="0"/>
    <n v="10353"/>
    <s v="6752468496"/>
    <s v="11 Jun 2026"/>
    <s v="11"/>
    <s v="Jun"/>
    <s v="14 Jun 2026"/>
    <s v="14"/>
    <s v="Jun"/>
    <n v="3"/>
    <n v="3"/>
    <n v="0"/>
    <n v="0"/>
    <x v="1"/>
    <x v="6"/>
    <n v="2"/>
    <n v="0"/>
    <n v="741.24162660550462"/>
    <n v="247.08054220183482"/>
    <s v="Romania"/>
    <s v="07 Mar 2026 11:48"/>
    <s v="07 Mar 2026"/>
    <s v="Mar"/>
    <n v="0"/>
    <n v="3"/>
    <n v="0"/>
    <n v="0"/>
    <n v="0"/>
    <n v="3"/>
    <n v="0"/>
    <s v="07.03.2025"/>
    <x v="6"/>
    <s v="11.06.2026"/>
    <n v="24"/>
    <x v="1"/>
    <m/>
    <m/>
  </r>
  <r>
    <x v="1"/>
    <n v="0"/>
    <n v="3"/>
    <n v="0"/>
    <n v="10352"/>
    <s v="5809865709"/>
    <s v="18 Jun 2026"/>
    <s v="18"/>
    <s v="Jun"/>
    <s v="21 Jun 2026"/>
    <s v="21"/>
    <s v="Jun"/>
    <n v="3"/>
    <n v="3"/>
    <n v="0"/>
    <n v="0"/>
    <x v="1"/>
    <x v="6"/>
    <n v="2"/>
    <n v="0"/>
    <n v="1037.7382772477063"/>
    <n v="345.91275908256875"/>
    <s v="Romania"/>
    <s v="07 Mar 2026 11:44"/>
    <s v="07 Mar 2026"/>
    <s v="Mar"/>
    <n v="0"/>
    <n v="3"/>
    <n v="0"/>
    <n v="0"/>
    <n v="0"/>
    <n v="3"/>
    <n v="0"/>
    <s v="07.03.2025"/>
    <x v="6"/>
    <s v="18.06.2026"/>
    <n v="25"/>
    <x v="0"/>
    <m/>
    <m/>
  </r>
  <r>
    <x v="2"/>
    <n v="0"/>
    <n v="0"/>
    <n v="5"/>
    <n v="8705"/>
    <s v="5041314"/>
    <s v="03 Aug 2026"/>
    <s v="03"/>
    <s v="Aug"/>
    <s v="08 Aug 2026"/>
    <s v="08"/>
    <s v="Aug"/>
    <n v="5"/>
    <n v="5"/>
    <n v="0"/>
    <n v="0"/>
    <x v="12"/>
    <x v="1"/>
    <n v="4"/>
    <n v="1"/>
    <n v="2422.3932464999998"/>
    <n v="484.47864929999997"/>
    <s v="Romania"/>
    <s v="22 Nov 2025 08:30"/>
    <s v="21 Nov 2025"/>
    <s v="Nov"/>
    <n v="0"/>
    <n v="0"/>
    <n v="0"/>
    <n v="5"/>
    <n v="0"/>
    <n v="5"/>
    <n v="0"/>
    <s v="22.11.2025"/>
    <x v="12"/>
    <s v="03.08.2026"/>
    <n v="32"/>
    <x v="0"/>
    <m/>
    <m/>
  </r>
  <r>
    <x v="1"/>
    <n v="1"/>
    <n v="1"/>
    <n v="0"/>
    <n v="9548"/>
    <s v="5565598736"/>
    <s v="30 May 2026"/>
    <s v="30"/>
    <s v="May"/>
    <s v="01 Jun 2026"/>
    <s v="01"/>
    <s v="Jun"/>
    <n v="2"/>
    <n v="-29"/>
    <n v="1"/>
    <n v="0"/>
    <x v="1"/>
    <x v="1"/>
    <n v="2"/>
    <n v="2"/>
    <n v="842.9806733944954"/>
    <n v="421.4903366972477"/>
    <m/>
    <s v="17 Jan 2026 08:50"/>
    <s v="17 Jan 2026"/>
    <s v="Jan"/>
    <n v="1"/>
    <n v="0"/>
    <n v="0"/>
    <n v="0"/>
    <n v="0"/>
    <n v="1"/>
    <n v="-1"/>
    <s v="17.01.2025"/>
    <x v="7"/>
    <s v="30.05.2026"/>
    <n v="22"/>
    <x v="1"/>
    <m/>
    <m/>
  </r>
  <r>
    <x v="2"/>
    <n v="0"/>
    <n v="0"/>
    <n v="5"/>
    <n v="9652"/>
    <s v="52406"/>
    <s v="07 Aug 2026"/>
    <s v="07"/>
    <s v="Aug"/>
    <s v="12 Aug 2026"/>
    <s v="12"/>
    <s v="Aug"/>
    <n v="5"/>
    <n v="5"/>
    <n v="0"/>
    <n v="0"/>
    <x v="4"/>
    <x v="6"/>
    <n v="2"/>
    <n v="0"/>
    <n v="1557.4274289999998"/>
    <n v="311.48548579999999"/>
    <s v="Romania"/>
    <s v="22 Jan 2026 14:26"/>
    <s v="22 Jan 2026"/>
    <s v="Jan"/>
    <n v="0"/>
    <n v="0"/>
    <n v="0"/>
    <n v="5"/>
    <n v="0"/>
    <n v="5"/>
    <n v="0"/>
    <s v="22.01.2025"/>
    <x v="2"/>
    <s v="07.08.2026"/>
    <n v="32"/>
    <x v="0"/>
    <m/>
    <m/>
  </r>
  <r>
    <x v="2"/>
    <n v="0"/>
    <n v="0"/>
    <n v="5"/>
    <n v="9653"/>
    <s v="52409"/>
    <s v="07 Aug 2026"/>
    <s v="07"/>
    <s v="Aug"/>
    <s v="12 Aug 2026"/>
    <s v="12"/>
    <s v="Aug"/>
    <n v="5"/>
    <n v="5"/>
    <n v="0"/>
    <n v="0"/>
    <x v="4"/>
    <x v="6"/>
    <n v="2"/>
    <n v="1"/>
    <n v="1557.4274289999998"/>
    <n v="311.48548579999999"/>
    <s v="Romania"/>
    <s v="22 Jan 2026 14:26"/>
    <s v="22 Jan 2026"/>
    <s v="Jan"/>
    <n v="0"/>
    <n v="0"/>
    <n v="0"/>
    <n v="5"/>
    <n v="0"/>
    <n v="5"/>
    <n v="0"/>
    <s v="22.01.2025"/>
    <x v="2"/>
    <s v="07.08.2026"/>
    <n v="32"/>
    <x v="0"/>
    <m/>
    <m/>
  </r>
  <r>
    <x v="2"/>
    <n v="0"/>
    <n v="0"/>
    <n v="5"/>
    <n v="9654"/>
    <s v="52410"/>
    <s v="07 Aug 2026"/>
    <s v="07"/>
    <s v="Aug"/>
    <s v="12 Aug 2026"/>
    <s v="12"/>
    <s v="Aug"/>
    <n v="5"/>
    <n v="5"/>
    <n v="0"/>
    <n v="0"/>
    <x v="4"/>
    <x v="6"/>
    <n v="2"/>
    <n v="0"/>
    <n v="1557.4274289999998"/>
    <n v="311.48548579999999"/>
    <s v="Romania"/>
    <s v="22 Jan 2026 14:26"/>
    <s v="22 Jan 2026"/>
    <s v="Jan"/>
    <n v="0"/>
    <n v="0"/>
    <n v="0"/>
    <n v="5"/>
    <n v="0"/>
    <n v="5"/>
    <n v="0"/>
    <s v="22.01.2025"/>
    <x v="2"/>
    <s v="07.08.2026"/>
    <n v="32"/>
    <x v="0"/>
    <m/>
    <m/>
  </r>
  <r>
    <x v="3"/>
    <n v="0"/>
    <n v="4"/>
    <n v="1"/>
    <n v="10354"/>
    <s v="488757"/>
    <s v="07 Jul 2026"/>
    <s v="07"/>
    <s v="Jul"/>
    <s v="12 Jul 2026"/>
    <s v="12"/>
    <s v="Jul"/>
    <n v="5"/>
    <n v="5"/>
    <n v="0"/>
    <n v="0"/>
    <x v="8"/>
    <x v="5"/>
    <n v="2"/>
    <n v="2"/>
    <n v="2812.6091437614677"/>
    <n v="562.52541743119264"/>
    <m/>
    <s v="07 Mar 2026 13:18"/>
    <s v="07 Mar 2026"/>
    <s v="Mar"/>
    <n v="0"/>
    <n v="0"/>
    <n v="5"/>
    <n v="0"/>
    <n v="0"/>
    <n v="5"/>
    <n v="0"/>
    <s v="07.03.2025"/>
    <x v="6"/>
    <s v="07.07.2026"/>
    <n v="28"/>
    <x v="0"/>
    <m/>
    <m/>
  </r>
  <r>
    <x v="2"/>
    <n v="0"/>
    <n v="0"/>
    <n v="5"/>
    <n v="9993"/>
    <s v="NT317622"/>
    <s v="03 Aug 2026"/>
    <s v="03"/>
    <s v="Aug"/>
    <s v="08 Aug 2026"/>
    <s v="08"/>
    <s v="Aug"/>
    <n v="5"/>
    <n v="5"/>
    <n v="0"/>
    <n v="0"/>
    <x v="5"/>
    <x v="6"/>
    <n v="2"/>
    <n v="1"/>
    <n v="1668.714156"/>
    <n v="333.74283120000001"/>
    <s v="Romania"/>
    <s v="04 Feb 2026 13:40"/>
    <s v="04 Feb 2026"/>
    <s v="Feb"/>
    <n v="0"/>
    <n v="0"/>
    <n v="0"/>
    <n v="5"/>
    <n v="0"/>
    <n v="5"/>
    <n v="0"/>
    <s v="04.02.2025"/>
    <x v="5"/>
    <s v="03.08.2026"/>
    <n v="32"/>
    <x v="0"/>
    <m/>
    <m/>
  </r>
  <r>
    <x v="1"/>
    <n v="0"/>
    <n v="5"/>
    <n v="0"/>
    <n v="10046"/>
    <s v="6191748779"/>
    <s v="26 Aug 2026"/>
    <s v="26"/>
    <s v="Aug"/>
    <s v="31 Aug 2026"/>
    <s v="31"/>
    <s v="Aug"/>
    <n v="5"/>
    <n v="5"/>
    <n v="0"/>
    <n v="0"/>
    <x v="1"/>
    <x v="6"/>
    <n v="3"/>
    <n v="1"/>
    <n v="3226.5811981651373"/>
    <n v="645.31623963302741"/>
    <m/>
    <s v="10 Feb 2026 15:12"/>
    <s v="10 Feb 2026"/>
    <s v="Feb"/>
    <n v="0"/>
    <n v="0"/>
    <n v="0"/>
    <n v="5"/>
    <n v="0"/>
    <n v="5"/>
    <n v="0"/>
    <s v="10.02.2025"/>
    <x v="9"/>
    <s v="26.08.2026"/>
    <n v="35"/>
    <x v="0"/>
    <m/>
    <m/>
  </r>
  <r>
    <x v="2"/>
    <n v="0"/>
    <n v="0"/>
    <n v="5"/>
    <n v="9657"/>
    <s v="NT315350"/>
    <s v="10 Aug 2026"/>
    <s v="10"/>
    <s v="Aug"/>
    <s v="15 Aug 2026"/>
    <s v="15"/>
    <s v="Aug"/>
    <n v="5"/>
    <n v="5"/>
    <n v="0"/>
    <n v="0"/>
    <x v="5"/>
    <x v="4"/>
    <n v="3"/>
    <n v="0"/>
    <n v="2153.4666214999997"/>
    <n v="430.69332429999997"/>
    <s v="Romania"/>
    <s v="22 Jan 2026 16:10"/>
    <s v="22 Jan 2026"/>
    <s v="Jan"/>
    <n v="0"/>
    <n v="0"/>
    <n v="0"/>
    <n v="5"/>
    <n v="0"/>
    <n v="5"/>
    <n v="0"/>
    <s v="22.01.2025"/>
    <x v="2"/>
    <s v="10.08.2026"/>
    <n v="33"/>
    <x v="0"/>
    <m/>
    <m/>
  </r>
  <r>
    <x v="2"/>
    <n v="0"/>
    <n v="0"/>
    <n v="5"/>
    <n v="9656"/>
    <s v="NT315349"/>
    <s v="10 Aug 2026"/>
    <s v="10"/>
    <s v="Aug"/>
    <s v="15 Aug 2026"/>
    <s v="15"/>
    <s v="Aug"/>
    <n v="5"/>
    <n v="5"/>
    <n v="0"/>
    <n v="0"/>
    <x v="5"/>
    <x v="4"/>
    <n v="2"/>
    <n v="1"/>
    <n v="1595.1749480000001"/>
    <n v="319.03498960000002"/>
    <s v="Romania"/>
    <s v="22 Jan 2026 16:10"/>
    <s v="22 Jan 2026"/>
    <s v="Jan"/>
    <n v="0"/>
    <n v="0"/>
    <n v="0"/>
    <n v="5"/>
    <n v="0"/>
    <n v="5"/>
    <n v="0"/>
    <s v="22.01.2025"/>
    <x v="2"/>
    <s v="10.08.2026"/>
    <n v="33"/>
    <x v="0"/>
    <m/>
    <m/>
  </r>
  <r>
    <x v="0"/>
    <n v="0"/>
    <n v="0"/>
    <n v="3"/>
    <n v="10192"/>
    <s v="23022026"/>
    <s v="27 Jul 2026"/>
    <s v="27"/>
    <s v="Jul"/>
    <s v="30 Jul 2026"/>
    <s v="30"/>
    <s v="Jul"/>
    <n v="3"/>
    <n v="3"/>
    <n v="0"/>
    <n v="0"/>
    <x v="0"/>
    <x v="8"/>
    <n v="2"/>
    <n v="2"/>
    <n v="0"/>
    <n v="0"/>
    <m/>
    <s v="23 Feb 2026 10:08"/>
    <s v="23 Feb 2026"/>
    <s v="Feb"/>
    <n v="0"/>
    <n v="0"/>
    <n v="3"/>
    <n v="0"/>
    <n v="0"/>
    <n v="3"/>
    <n v="0"/>
    <s v="23.02.2025"/>
    <x v="8"/>
    <s v="27.07.2026"/>
    <n v="31"/>
    <x v="0"/>
    <m/>
    <m/>
  </r>
  <r>
    <x v="2"/>
    <n v="0"/>
    <n v="0"/>
    <n v="5"/>
    <n v="9022"/>
    <s v="14072026"/>
    <s v="21 Jul 2026"/>
    <s v="21"/>
    <s v="Jul"/>
    <s v="26 Jul 2026"/>
    <s v="26"/>
    <s v="Jul"/>
    <n v="5"/>
    <n v="5"/>
    <n v="0"/>
    <n v="0"/>
    <x v="13"/>
    <x v="1"/>
    <n v="4"/>
    <n v="1"/>
    <n v="2624.2349024999999"/>
    <n v="524.84698049999997"/>
    <m/>
    <s v="05 Dec 2025 09:12"/>
    <s v="04 Dec 2025"/>
    <s v="Dec"/>
    <n v="0"/>
    <n v="0"/>
    <n v="5"/>
    <n v="0"/>
    <n v="0"/>
    <n v="5"/>
    <n v="0"/>
    <s v="05.12.2025"/>
    <x v="13"/>
    <s v="21.07.2026"/>
    <n v="30"/>
    <x v="0"/>
    <m/>
    <m/>
  </r>
  <r>
    <x v="1"/>
    <n v="0"/>
    <n v="4"/>
    <n v="1"/>
    <n v="10281"/>
    <s v="6732536798"/>
    <s v="24 Aug 2026"/>
    <s v="24"/>
    <s v="Aug"/>
    <s v="29 Aug 2026"/>
    <s v="29"/>
    <s v="Aug"/>
    <n v="5"/>
    <n v="5"/>
    <n v="0"/>
    <n v="0"/>
    <x v="1"/>
    <x v="4"/>
    <n v="2"/>
    <n v="2"/>
    <n v="2982.3715990825681"/>
    <n v="596.4743198165138"/>
    <s v="Romania"/>
    <s v="01 Mar 2026 19:20"/>
    <s v="01 Mar 2026"/>
    <s v="Mar"/>
    <n v="0"/>
    <n v="0"/>
    <n v="0"/>
    <n v="5"/>
    <n v="0"/>
    <n v="5"/>
    <n v="0"/>
    <s v="01.03.2025"/>
    <x v="8"/>
    <s v="24.08.2026"/>
    <n v="35"/>
    <x v="1"/>
    <m/>
    <m/>
  </r>
  <r>
    <x v="1"/>
    <n v="2"/>
    <n v="1"/>
    <n v="0"/>
    <n v="10280"/>
    <s v="5645054638"/>
    <s v="29 May 2026"/>
    <s v="29"/>
    <s v="May"/>
    <s v="01 Jun 2026"/>
    <s v="01"/>
    <s v="Jun"/>
    <n v="3"/>
    <n v="-28"/>
    <n v="2"/>
    <n v="0"/>
    <x v="1"/>
    <x v="4"/>
    <n v="2"/>
    <n v="1"/>
    <n v="771.7633406422018"/>
    <n v="257.25444688073389"/>
    <s v="Romania"/>
    <s v="01 Mar 2026 19:06"/>
    <s v="01 Mar 2026"/>
    <s v="Mar"/>
    <n v="2"/>
    <n v="0"/>
    <n v="0"/>
    <n v="0"/>
    <n v="0"/>
    <n v="2"/>
    <n v="-1"/>
    <s v="01.03.2025"/>
    <x v="8"/>
    <s v="29.05.2026"/>
    <n v="22"/>
    <x v="0"/>
    <m/>
    <m/>
  </r>
  <r>
    <x v="2"/>
    <n v="0"/>
    <n v="0"/>
    <n v="5"/>
    <n v="10194"/>
    <s v="53574"/>
    <s v="25 Jul 2026"/>
    <s v="25"/>
    <s v="Jul"/>
    <s v="30 Jul 2026"/>
    <s v="30"/>
    <s v="Jul"/>
    <n v="5"/>
    <n v="5"/>
    <n v="0"/>
    <n v="0"/>
    <x v="4"/>
    <x v="6"/>
    <n v="2"/>
    <n v="0"/>
    <n v="1668.714156"/>
    <n v="333.74283120000001"/>
    <s v="Romania"/>
    <s v="23 Feb 2026 10:53"/>
    <s v="23 Feb 2026"/>
    <s v="Feb"/>
    <n v="0"/>
    <n v="0"/>
    <n v="5"/>
    <n v="0"/>
    <n v="0"/>
    <n v="5"/>
    <n v="0"/>
    <s v="23.02.2025"/>
    <x v="8"/>
    <s v="25.07.2026"/>
    <n v="30"/>
    <x v="0"/>
    <m/>
    <m/>
  </r>
  <r>
    <x v="2"/>
    <n v="0"/>
    <n v="0"/>
    <n v="5"/>
    <n v="9994"/>
    <s v="NT317686"/>
    <s v="03 Aug 2026"/>
    <s v="03"/>
    <s v="Aug"/>
    <s v="08 Aug 2026"/>
    <s v="08"/>
    <s v="Aug"/>
    <n v="5"/>
    <n v="5"/>
    <n v="0"/>
    <n v="0"/>
    <x v="5"/>
    <x v="6"/>
    <n v="2"/>
    <n v="1"/>
    <n v="1668.714156"/>
    <n v="333.74283120000001"/>
    <s v="Romania"/>
    <s v="04 Feb 2026 16:40"/>
    <s v="04 Feb 2026"/>
    <s v="Feb"/>
    <n v="0"/>
    <n v="0"/>
    <n v="0"/>
    <n v="5"/>
    <n v="0"/>
    <n v="5"/>
    <n v="0"/>
    <s v="04.02.2025"/>
    <x v="5"/>
    <s v="03.08.2026"/>
    <n v="32"/>
    <x v="0"/>
    <m/>
    <m/>
  </r>
  <r>
    <x v="2"/>
    <n v="0"/>
    <n v="0"/>
    <n v="6"/>
    <n v="9507"/>
    <s v="0233"/>
    <s v="08 Aug 2026"/>
    <s v="08"/>
    <s v="Aug"/>
    <s v="14 Aug 2026"/>
    <s v="14"/>
    <s v="Aug"/>
    <n v="6"/>
    <n v="6"/>
    <n v="0"/>
    <n v="0"/>
    <x v="7"/>
    <x v="6"/>
    <n v="2"/>
    <n v="0"/>
    <n v="1868.9129148"/>
    <n v="311.48548579999999"/>
    <s v="Romania"/>
    <s v="14 Jan 2026 16:57"/>
    <s v="14 Jan 2026"/>
    <s v="Jan"/>
    <n v="0"/>
    <n v="0"/>
    <n v="0"/>
    <n v="6"/>
    <n v="0"/>
    <n v="6"/>
    <n v="0"/>
    <s v="14.01.2025"/>
    <x v="7"/>
    <s v="08.08.2026"/>
    <n v="32"/>
    <x v="0"/>
    <m/>
    <m/>
  </r>
  <r>
    <x v="2"/>
    <n v="0"/>
    <n v="0"/>
    <n v="5"/>
    <n v="9549"/>
    <s v="1189327.228893"/>
    <s v="19 Jul 2026"/>
    <s v="19"/>
    <s v="Jul"/>
    <s v="24 Jul 2026"/>
    <s v="24"/>
    <s v="Jul"/>
    <n v="5"/>
    <n v="5"/>
    <n v="0"/>
    <n v="0"/>
    <x v="3"/>
    <x v="3"/>
    <n v="2"/>
    <n v="1"/>
    <n v="1595.1749480000001"/>
    <n v="319.03498960000002"/>
    <s v="Romania"/>
    <s v="17 Jan 2026 09:55"/>
    <s v="17 Jan 2026"/>
    <s v="Jan"/>
    <n v="0"/>
    <n v="0"/>
    <n v="5"/>
    <n v="0"/>
    <n v="0"/>
    <n v="5"/>
    <n v="0"/>
    <s v="17.01.2025"/>
    <x v="7"/>
    <s v="19.07.2026"/>
    <n v="30"/>
    <x v="0"/>
    <m/>
    <m/>
  </r>
  <r>
    <x v="2"/>
    <n v="0"/>
    <n v="5"/>
    <n v="1"/>
    <n v="10355"/>
    <s v="1249134.197082"/>
    <s v="24 Aug 2026"/>
    <s v="24"/>
    <s v="Aug"/>
    <s v="30 Aug 2026"/>
    <s v="30"/>
    <s v="Aug"/>
    <n v="6"/>
    <n v="6"/>
    <n v="0"/>
    <n v="0"/>
    <x v="3"/>
    <x v="4"/>
    <n v="2"/>
    <n v="2"/>
    <n v="2321.4137436000001"/>
    <n v="386.90229060000001"/>
    <s v="Romania"/>
    <s v="07 Mar 2026 21:04"/>
    <s v="07 Mar 2026"/>
    <s v="Mar"/>
    <n v="0"/>
    <n v="0"/>
    <n v="0"/>
    <n v="6"/>
    <n v="0"/>
    <n v="6"/>
    <n v="0"/>
    <s v="07.03.2025"/>
    <x v="6"/>
    <s v="24.08.2026"/>
    <n v="35"/>
    <x v="0"/>
    <m/>
    <m/>
  </r>
  <r>
    <x v="2"/>
    <n v="0"/>
    <n v="0"/>
    <n v="6"/>
    <n v="9658"/>
    <s v="2321727"/>
    <s v="02 Aug 2026"/>
    <s v="02"/>
    <s v="Aug"/>
    <s v="08 Aug 2026"/>
    <s v="08"/>
    <s v="Aug"/>
    <n v="6"/>
    <n v="6"/>
    <n v="0"/>
    <n v="0"/>
    <x v="6"/>
    <x v="6"/>
    <n v="3"/>
    <n v="0"/>
    <n v="2523.0207"/>
    <n v="420.50344999999999"/>
    <s v="Moldova, Republic of"/>
    <s v="22 Jan 2026 17:34"/>
    <s v="22 Jan 2026"/>
    <s v="Jan"/>
    <n v="0"/>
    <n v="0"/>
    <n v="0"/>
    <n v="6"/>
    <n v="0"/>
    <n v="6"/>
    <n v="0"/>
    <s v="22.01.2025"/>
    <x v="2"/>
    <s v="02.08.2026"/>
    <n v="32"/>
    <x v="0"/>
    <m/>
    <m/>
  </r>
  <r>
    <x v="2"/>
    <n v="0"/>
    <n v="1"/>
    <n v="4"/>
    <n v="8221"/>
    <s v="1173007.220453"/>
    <s v="21 Aug 2026"/>
    <s v="21"/>
    <s v="Aug"/>
    <s v="26 Aug 2026"/>
    <s v="26"/>
    <s v="Aug"/>
    <n v="5"/>
    <n v="5"/>
    <n v="0"/>
    <n v="0"/>
    <x v="3"/>
    <x v="4"/>
    <n v="2"/>
    <n v="2"/>
    <n v="1644.5205389"/>
    <n v="328.90410778"/>
    <s v="Romania"/>
    <s v="07 Nov 2025 17:30"/>
    <s v="07 Nov 2025"/>
    <s v="Nov"/>
    <n v="0"/>
    <n v="0"/>
    <n v="0"/>
    <n v="5"/>
    <n v="0"/>
    <n v="5"/>
    <n v="0"/>
    <s v="07.11.2025"/>
    <x v="3"/>
    <s v="21.08.2026"/>
    <n v="34"/>
    <x v="0"/>
    <m/>
    <m/>
  </r>
  <r>
    <x v="0"/>
    <n v="0"/>
    <n v="1"/>
    <n v="4"/>
    <n v="9503"/>
    <s v="14012026"/>
    <s v="21 Aug 2026"/>
    <s v="21"/>
    <s v="Aug"/>
    <s v="26 Aug 2026"/>
    <s v="26"/>
    <s v="Aug"/>
    <n v="5"/>
    <n v="5"/>
    <n v="0"/>
    <n v="0"/>
    <x v="0"/>
    <x v="0"/>
    <n v="2"/>
    <n v="0"/>
    <n v="2045.5469724770637"/>
    <n v="409.1093944954128"/>
    <m/>
    <s v="14 Jan 2026 16:16"/>
    <s v="14 Jan 2026"/>
    <s v="Jan"/>
    <n v="0"/>
    <n v="0"/>
    <n v="0"/>
    <n v="5"/>
    <n v="0"/>
    <n v="5"/>
    <n v="0"/>
    <s v="14.01.2025"/>
    <x v="7"/>
    <s v="21.08.2026"/>
    <n v="34"/>
    <x v="0"/>
    <m/>
    <m/>
  </r>
  <r>
    <x v="0"/>
    <n v="0"/>
    <n v="1"/>
    <n v="4"/>
    <n v="9504"/>
    <s v="14012026"/>
    <s v="21 Aug 2026"/>
    <s v="21"/>
    <s v="Aug"/>
    <s v="26 Aug 2026"/>
    <s v="26"/>
    <s v="Aug"/>
    <n v="5"/>
    <n v="5"/>
    <n v="0"/>
    <n v="0"/>
    <x v="0"/>
    <x v="0"/>
    <n v="2"/>
    <n v="2"/>
    <n v="2556.9337155963299"/>
    <n v="511.38674311926593"/>
    <m/>
    <s v="14 Jan 2026 16:16"/>
    <s v="14 Jan 2026"/>
    <s v="Jan"/>
    <n v="0"/>
    <n v="0"/>
    <n v="0"/>
    <n v="5"/>
    <n v="0"/>
    <n v="5"/>
    <n v="0"/>
    <s v="14.01.2025"/>
    <x v="7"/>
    <s v="21.08.2026"/>
    <n v="34"/>
    <x v="0"/>
    <m/>
    <m/>
  </r>
  <r>
    <x v="2"/>
    <n v="0"/>
    <n v="6"/>
    <n v="0"/>
    <n v="8373"/>
    <s v="95058"/>
    <s v="22 Jun 2026"/>
    <s v="22"/>
    <s v="Jun"/>
    <s v="28 Jun 2026"/>
    <s v="28"/>
    <s v="Jun"/>
    <n v="6"/>
    <n v="6"/>
    <n v="0"/>
    <n v="0"/>
    <x v="9"/>
    <x v="7"/>
    <n v="4"/>
    <n v="0"/>
    <n v="2834.1736946999999"/>
    <n v="472.36228245000001"/>
    <s v="Romania"/>
    <s v="11 Nov 2025 16:23"/>
    <s v="31 Oct 2025"/>
    <s v="Nov"/>
    <n v="0"/>
    <n v="6"/>
    <n v="0"/>
    <n v="0"/>
    <n v="0"/>
    <n v="6"/>
    <n v="0"/>
    <s v="11.11.2025"/>
    <x v="11"/>
    <s v="22.06.2026"/>
    <n v="26"/>
    <x v="0"/>
    <m/>
    <m/>
  </r>
  <r>
    <x v="2"/>
    <n v="0"/>
    <n v="4"/>
    <n v="3"/>
    <n v="9660"/>
    <s v="2321734"/>
    <s v="22 Aug 2026"/>
    <s v="22"/>
    <s v="Aug"/>
    <s v="29 Aug 2026"/>
    <s v="29"/>
    <s v="Aug"/>
    <n v="7"/>
    <n v="7"/>
    <n v="0"/>
    <n v="0"/>
    <x v="6"/>
    <x v="6"/>
    <n v="2"/>
    <n v="1"/>
    <n v="2029.7994905999999"/>
    <n v="289.97135579999997"/>
    <s v="Romania"/>
    <s v="22 Jan 2026 18:00"/>
    <s v="22 Jan 2026"/>
    <s v="Jan"/>
    <n v="0"/>
    <n v="0"/>
    <n v="0"/>
    <n v="7"/>
    <n v="0"/>
    <n v="7"/>
    <n v="0"/>
    <s v="22.01.2025"/>
    <x v="2"/>
    <s v="22.08.2026"/>
    <n v="34"/>
    <x v="0"/>
    <m/>
    <m/>
  </r>
  <r>
    <x v="2"/>
    <n v="0"/>
    <n v="6"/>
    <n v="0"/>
    <n v="9807"/>
    <s v="1237946.231586"/>
    <s v="26 Jun 2026"/>
    <s v="26"/>
    <s v="Jun"/>
    <s v="02 Jul 2026"/>
    <s v="02"/>
    <s v="Jul"/>
    <n v="6"/>
    <n v="-24"/>
    <n v="5"/>
    <n v="1"/>
    <x v="3"/>
    <x v="3"/>
    <n v="2"/>
    <n v="1"/>
    <n v="1733.2565460000001"/>
    <n v="288.87609100000003"/>
    <s v="Romania"/>
    <s v="28 Jan 2026 18:13"/>
    <s v="28 Jan 2026"/>
    <s v="Jan"/>
    <n v="0"/>
    <n v="5"/>
    <n v="1"/>
    <n v="0"/>
    <n v="0"/>
    <n v="6"/>
    <n v="0"/>
    <s v="28.01.2025"/>
    <x v="0"/>
    <s v="26.06.2026"/>
    <n v="26"/>
    <x v="0"/>
    <m/>
    <m/>
  </r>
  <r>
    <x v="1"/>
    <n v="0"/>
    <n v="4"/>
    <n v="0"/>
    <n v="9806"/>
    <s v="5571588968"/>
    <s v="22 Jun 2026"/>
    <s v="22"/>
    <s v="Jun"/>
    <s v="26 Jun 2026"/>
    <s v="26"/>
    <s v="Jun"/>
    <n v="4"/>
    <n v="4"/>
    <n v="0"/>
    <n v="0"/>
    <x v="1"/>
    <x v="3"/>
    <n v="2"/>
    <n v="0"/>
    <n v="1505.737892477064"/>
    <n v="376.43447311926599"/>
    <s v="Romania"/>
    <s v="28 Jan 2026 18:12"/>
    <s v="28 Jan 2026"/>
    <s v="Jan"/>
    <n v="0"/>
    <n v="4"/>
    <n v="0"/>
    <n v="0"/>
    <n v="0"/>
    <n v="4"/>
    <n v="0"/>
    <s v="28.01.2025"/>
    <x v="0"/>
    <s v="22.06.2026"/>
    <n v="26"/>
    <x v="0"/>
    <m/>
    <m/>
  </r>
  <r>
    <x v="2"/>
    <n v="0"/>
    <n v="4"/>
    <n v="3"/>
    <n v="9661"/>
    <s v="2321735"/>
    <s v="22 Aug 2026"/>
    <s v="22"/>
    <s v="Aug"/>
    <s v="29 Aug 2026"/>
    <s v="29"/>
    <s v="Aug"/>
    <n v="7"/>
    <n v="7"/>
    <n v="0"/>
    <n v="0"/>
    <x v="6"/>
    <x v="6"/>
    <n v="2"/>
    <n v="2"/>
    <n v="2537.2200257999998"/>
    <n v="362.46000368571424"/>
    <s v="Romania"/>
    <s v="22 Jan 2026 18:00"/>
    <s v="22 Jan 2026"/>
    <s v="Jan"/>
    <n v="0"/>
    <n v="0"/>
    <n v="0"/>
    <n v="7"/>
    <n v="0"/>
    <n v="7"/>
    <n v="0"/>
    <s v="22.01.2025"/>
    <x v="2"/>
    <s v="22.08.2026"/>
    <n v="34"/>
    <x v="0"/>
    <m/>
    <m/>
  </r>
  <r>
    <x v="1"/>
    <n v="0"/>
    <n v="3"/>
    <n v="3"/>
    <n v="10047"/>
    <s v="5287264313"/>
    <s v="22 Aug 2026"/>
    <s v="22"/>
    <s v="Aug"/>
    <s v="28 Aug 2026"/>
    <s v="28"/>
    <s v="Aug"/>
    <n v="6"/>
    <n v="6"/>
    <n v="0"/>
    <n v="0"/>
    <x v="1"/>
    <x v="6"/>
    <n v="1"/>
    <n v="2"/>
    <n v="2822.8548220183484"/>
    <n v="470.47580366972471"/>
    <m/>
    <s v="10 Feb 2026 16:32"/>
    <s v="10 Feb 2026"/>
    <s v="Feb"/>
    <n v="0"/>
    <n v="0"/>
    <n v="0"/>
    <n v="6"/>
    <n v="0"/>
    <n v="6"/>
    <n v="0"/>
    <s v="10.02.2025"/>
    <x v="9"/>
    <s v="22.08.2026"/>
    <n v="34"/>
    <x v="0"/>
    <m/>
    <m/>
  </r>
  <r>
    <x v="2"/>
    <n v="0"/>
    <n v="0"/>
    <n v="5"/>
    <n v="8857"/>
    <s v="1179616.223116"/>
    <s v="26 Jul 2026"/>
    <s v="26"/>
    <s v="Jul"/>
    <s v="31 Jul 2026"/>
    <s v="31"/>
    <s v="Jul"/>
    <n v="5"/>
    <n v="5"/>
    <n v="0"/>
    <n v="0"/>
    <x v="3"/>
    <x v="3"/>
    <n v="2"/>
    <n v="0"/>
    <n v="1481.1500589999998"/>
    <n v="296.23001179999994"/>
    <s v="Romania"/>
    <s v="26 Nov 2025 22:49"/>
    <s v="26 Nov 2025"/>
    <s v="Nov"/>
    <n v="0"/>
    <n v="0"/>
    <n v="5"/>
    <n v="0"/>
    <n v="0"/>
    <n v="5"/>
    <n v="0"/>
    <s v="26.11.2025"/>
    <x v="15"/>
    <s v="26.07.2026"/>
    <n v="31"/>
    <x v="0"/>
    <m/>
    <m/>
  </r>
  <r>
    <x v="1"/>
    <n v="0"/>
    <n v="5"/>
    <n v="0"/>
    <n v="10273"/>
    <s v="5645016663"/>
    <s v="05 Jul 2026"/>
    <s v="05"/>
    <s v="Jul"/>
    <s v="10 Jul 2026"/>
    <s v="10"/>
    <s v="Jul"/>
    <n v="5"/>
    <n v="5"/>
    <n v="0"/>
    <n v="0"/>
    <x v="1"/>
    <x v="3"/>
    <n v="2"/>
    <n v="0"/>
    <n v="2255.7000088073391"/>
    <n v="451.13282440366964"/>
    <s v="Romania"/>
    <s v="28 Feb 2026 20:14"/>
    <s v="28 Feb 2026"/>
    <s v="Feb"/>
    <n v="0"/>
    <n v="0"/>
    <n v="5"/>
    <n v="0"/>
    <n v="0"/>
    <n v="5"/>
    <n v="0"/>
    <s v="28.02.2025"/>
    <x v="8"/>
    <s v="05.07.2026"/>
    <n v="28"/>
    <x v="1"/>
    <m/>
    <m/>
  </r>
  <r>
    <x v="1"/>
    <n v="0"/>
    <n v="0"/>
    <n v="7"/>
    <n v="10267"/>
    <s v="6185730772"/>
    <s v="12 Aug 2026"/>
    <s v="12"/>
    <s v="Aug"/>
    <s v="19 Aug 2026"/>
    <s v="19"/>
    <s v="Aug"/>
    <n v="7"/>
    <n v="7"/>
    <n v="0"/>
    <n v="0"/>
    <x v="1"/>
    <x v="0"/>
    <n v="2"/>
    <n v="2"/>
    <n v="5081.9281889908243"/>
    <n v="725.98974128440364"/>
    <m/>
    <s v="27 Feb 2026 23:26"/>
    <s v="27 Feb 2026"/>
    <s v="Feb"/>
    <n v="0"/>
    <n v="0"/>
    <n v="0"/>
    <n v="7"/>
    <n v="0"/>
    <n v="7"/>
    <n v="0"/>
    <s v="27.02.2025"/>
    <x v="8"/>
    <s v="12.08.2026"/>
    <n v="33"/>
    <x v="0"/>
    <m/>
    <m/>
  </r>
  <r>
    <x v="2"/>
    <n v="0"/>
    <n v="5"/>
    <n v="0"/>
    <n v="10048"/>
    <s v="2326571"/>
    <s v="26 Aug 2026"/>
    <s v="26"/>
    <s v="Aug"/>
    <s v="31 Aug 2026"/>
    <s v="31"/>
    <s v="Aug"/>
    <n v="5"/>
    <n v="5"/>
    <n v="0"/>
    <n v="0"/>
    <x v="6"/>
    <x v="5"/>
    <n v="3"/>
    <n v="1"/>
    <n v="2398.238746"/>
    <n v="479.64774920000002"/>
    <m/>
    <s v="10 Feb 2026 16:54"/>
    <s v="10 Feb 2026"/>
    <s v="Feb"/>
    <n v="0"/>
    <n v="0"/>
    <n v="0"/>
    <n v="5"/>
    <n v="0"/>
    <n v="5"/>
    <n v="0"/>
    <s v="10.02.2025"/>
    <x v="9"/>
    <s v="26.08.2026"/>
    <n v="35"/>
    <x v="0"/>
    <m/>
    <m/>
  </r>
  <r>
    <x v="1"/>
    <n v="2"/>
    <n v="1"/>
    <n v="0"/>
    <n v="9808"/>
    <s v="6811811538"/>
    <s v="29 May 2026"/>
    <s v="29"/>
    <s v="May"/>
    <s v="01 Jun 2026"/>
    <s v="01"/>
    <s v="Jun"/>
    <n v="3"/>
    <n v="-28"/>
    <n v="2"/>
    <n v="0"/>
    <x v="1"/>
    <x v="4"/>
    <n v="2"/>
    <n v="2"/>
    <n v="1041.8832013761466"/>
    <n v="347.29440045871559"/>
    <s v="Romania"/>
    <s v="28 Jan 2026 19:12"/>
    <s v="28 Jan 2026"/>
    <s v="Jan"/>
    <n v="2"/>
    <n v="0"/>
    <n v="0"/>
    <n v="0"/>
    <n v="0"/>
    <n v="2"/>
    <n v="-1"/>
    <s v="28.01.2025"/>
    <x v="0"/>
    <s v="29.05.2026"/>
    <n v="22"/>
    <x v="0"/>
    <m/>
    <m/>
  </r>
  <r>
    <x v="2"/>
    <n v="0"/>
    <n v="0"/>
    <n v="5"/>
    <n v="9996"/>
    <s v="1241113.233322"/>
    <s v="18 Jul 2026"/>
    <s v="18"/>
    <s v="Jul"/>
    <s v="23 Jul 2026"/>
    <s v="23"/>
    <s v="Jul"/>
    <n v="5"/>
    <n v="5"/>
    <n v="0"/>
    <n v="0"/>
    <x v="3"/>
    <x v="0"/>
    <n v="2"/>
    <n v="2"/>
    <n v="2355.1126945000001"/>
    <n v="471.02253890000003"/>
    <s v="Romania"/>
    <s v="04 Feb 2026 19:48"/>
    <s v="04 Feb 2026"/>
    <s v="Feb"/>
    <n v="0"/>
    <n v="0"/>
    <n v="5"/>
    <n v="0"/>
    <n v="0"/>
    <n v="5"/>
    <n v="0"/>
    <s v="04.02.2025"/>
    <x v="5"/>
    <s v="18.07.2026"/>
    <n v="29"/>
    <x v="0"/>
    <m/>
    <m/>
  </r>
  <r>
    <x v="2"/>
    <n v="0"/>
    <n v="0"/>
    <n v="5"/>
    <n v="9995"/>
    <s v="1241109.233321"/>
    <s v="18 Jul 2026"/>
    <s v="18"/>
    <s v="Jul"/>
    <s v="23 Jul 2026"/>
    <s v="23"/>
    <s v="Jul"/>
    <n v="5"/>
    <n v="5"/>
    <n v="0"/>
    <n v="0"/>
    <x v="3"/>
    <x v="6"/>
    <n v="2"/>
    <n v="0"/>
    <n v="1668.714156"/>
    <n v="333.74283120000001"/>
    <s v="Romania"/>
    <s v="04 Feb 2026 19:18"/>
    <s v="04 Feb 2026"/>
    <s v="Feb"/>
    <n v="0"/>
    <n v="0"/>
    <n v="5"/>
    <n v="0"/>
    <n v="0"/>
    <n v="5"/>
    <n v="0"/>
    <s v="04.02.2025"/>
    <x v="5"/>
    <s v="18.07.2026"/>
    <n v="29"/>
    <x v="0"/>
    <m/>
    <m/>
  </r>
  <r>
    <x v="3"/>
    <n v="0"/>
    <n v="0"/>
    <n v="5"/>
    <n v="8039"/>
    <s v="396578"/>
    <s v="13 Jul 2026"/>
    <s v="13"/>
    <s v="Jul"/>
    <s v="18 Jul 2026"/>
    <s v="18"/>
    <s v="Jul"/>
    <n v="5"/>
    <n v="5"/>
    <n v="0"/>
    <n v="0"/>
    <x v="8"/>
    <x v="2"/>
    <n v="3"/>
    <n v="1"/>
    <n v="1801.9653922018347"/>
    <n v="360.39307844036693"/>
    <m/>
    <s v="24 Oct 2025 09:08"/>
    <s v="24 Oct 2025"/>
    <s v="Oct"/>
    <n v="0"/>
    <n v="0"/>
    <n v="5"/>
    <n v="0"/>
    <n v="0"/>
    <n v="5"/>
    <n v="0"/>
    <s v="24.10.2025"/>
    <x v="17"/>
    <s v="13.07.2026"/>
    <n v="29"/>
    <x v="0"/>
    <m/>
    <m/>
  </r>
  <r>
    <x v="1"/>
    <n v="0"/>
    <n v="0"/>
    <n v="5"/>
    <n v="9809"/>
    <s v="5143844053"/>
    <s v="14 Jul 2026"/>
    <s v="14"/>
    <s v="Jul"/>
    <s v="19 Jul 2026"/>
    <s v="19"/>
    <s v="Jul"/>
    <n v="5"/>
    <n v="5"/>
    <n v="0"/>
    <n v="0"/>
    <x v="1"/>
    <x v="0"/>
    <n v="3"/>
    <n v="1"/>
    <n v="3831.5427435779811"/>
    <n v="766.3085487155962"/>
    <s v="Romania"/>
    <s v="28 Jan 2026 20:42"/>
    <s v="28 Jan 2026"/>
    <s v="Jan"/>
    <n v="0"/>
    <n v="0"/>
    <n v="5"/>
    <n v="0"/>
    <n v="0"/>
    <n v="5"/>
    <n v="0"/>
    <s v="28.01.2025"/>
    <x v="0"/>
    <s v="14.07.2026"/>
    <n v="29"/>
    <x v="1"/>
    <m/>
    <m/>
  </r>
  <r>
    <x v="2"/>
    <n v="0"/>
    <n v="5"/>
    <n v="0"/>
    <n v="10284"/>
    <s v="1247687.196278"/>
    <s v="05 Jul 2026"/>
    <s v="05"/>
    <s v="Jul"/>
    <s v="10 Jul 2026"/>
    <s v="10"/>
    <s v="Jul"/>
    <n v="5"/>
    <n v="5"/>
    <n v="0"/>
    <n v="0"/>
    <x v="3"/>
    <x v="6"/>
    <n v="2"/>
    <n v="2"/>
    <n v="1924.3411369999999"/>
    <n v="384.86822739999997"/>
    <s v="Romania"/>
    <s v="02 Mar 2026 09:45"/>
    <s v="27 Feb 2026"/>
    <s v="Mar"/>
    <n v="0"/>
    <n v="0"/>
    <n v="5"/>
    <n v="0"/>
    <n v="0"/>
    <n v="5"/>
    <n v="0"/>
    <s v="02.03.2025"/>
    <x v="6"/>
    <s v="05.07.2026"/>
    <n v="28"/>
    <x v="0"/>
    <m/>
    <m/>
  </r>
  <r>
    <x v="2"/>
    <n v="0"/>
    <n v="5"/>
    <n v="0"/>
    <n v="10285"/>
    <s v="1247724.196281"/>
    <s v="05 Jul 2026"/>
    <s v="05"/>
    <s v="Jul"/>
    <s v="10 Jul 2026"/>
    <s v="10"/>
    <s v="Jul"/>
    <n v="5"/>
    <n v="5"/>
    <n v="0"/>
    <n v="0"/>
    <x v="3"/>
    <x v="6"/>
    <n v="3"/>
    <n v="1"/>
    <n v="2078.2649579999998"/>
    <n v="415.65299159999995"/>
    <s v="Romania"/>
    <s v="02 Mar 2026 09:49"/>
    <s v="27 Feb 2026"/>
    <s v="Mar"/>
    <n v="0"/>
    <n v="0"/>
    <n v="5"/>
    <n v="0"/>
    <n v="0"/>
    <n v="5"/>
    <n v="0"/>
    <s v="02.03.2025"/>
    <x v="6"/>
    <s v="05.07.2026"/>
    <n v="28"/>
    <x v="0"/>
    <m/>
    <m/>
  </r>
  <r>
    <x v="2"/>
    <n v="0"/>
    <n v="0"/>
    <n v="7"/>
    <n v="10287"/>
    <s v="53823"/>
    <s v="25 Jul 2026"/>
    <s v="25"/>
    <s v="Jul"/>
    <s v="01 Aug 2026"/>
    <s v="01"/>
    <s v="Aug"/>
    <n v="7"/>
    <n v="-24"/>
    <n v="6"/>
    <n v="0"/>
    <x v="4"/>
    <x v="0"/>
    <n v="2"/>
    <n v="2"/>
    <n v="3297.1577723"/>
    <n v="471.02253890000003"/>
    <s v="Romania"/>
    <s v="02 Mar 2026 09:53"/>
    <s v="27 Feb 2026"/>
    <s v="Mar"/>
    <n v="0"/>
    <n v="0"/>
    <n v="6"/>
    <n v="0"/>
    <n v="0"/>
    <n v="6"/>
    <n v="-1"/>
    <s v="02.03.2025"/>
    <x v="6"/>
    <s v="25.07.2026"/>
    <n v="30"/>
    <x v="0"/>
    <m/>
    <m/>
  </r>
  <r>
    <x v="2"/>
    <n v="0"/>
    <n v="0"/>
    <n v="7"/>
    <n v="10286"/>
    <s v="53823"/>
    <s v="25 Jul 2026"/>
    <s v="25"/>
    <s v="Jul"/>
    <s v="01 Aug 2026"/>
    <s v="01"/>
    <s v="Aug"/>
    <n v="7"/>
    <n v="-24"/>
    <n v="6"/>
    <n v="0"/>
    <x v="4"/>
    <x v="0"/>
    <n v="2"/>
    <n v="1"/>
    <n v="2637.6714545999998"/>
    <n v="376.8102078"/>
    <s v="Romania"/>
    <s v="02 Mar 2026 09:53"/>
    <s v="27 Feb 2026"/>
    <s v="Mar"/>
    <n v="0"/>
    <n v="0"/>
    <n v="6"/>
    <n v="0"/>
    <n v="0"/>
    <n v="6"/>
    <n v="-1"/>
    <s v="02.03.2025"/>
    <x v="6"/>
    <s v="25.07.2026"/>
    <n v="30"/>
    <x v="0"/>
    <m/>
    <m/>
  </r>
  <r>
    <x v="2"/>
    <n v="0"/>
    <n v="6"/>
    <n v="0"/>
    <n v="8665"/>
    <s v="NT309570"/>
    <s v="30 Jun 2026"/>
    <s v="30"/>
    <s v="Jun"/>
    <s v="06 Jul 2026"/>
    <s v="06"/>
    <s v="Jul"/>
    <n v="6"/>
    <n v="-24"/>
    <n v="1"/>
    <n v="5"/>
    <x v="5"/>
    <x v="4"/>
    <n v="3"/>
    <n v="0"/>
    <n v="2005.7427815999999"/>
    <n v="334.29046360000001"/>
    <s v="Bulgaria"/>
    <s v="21 Nov 2025 10:01"/>
    <s v="20 Nov 2025"/>
    <s v="Nov"/>
    <n v="0"/>
    <n v="1"/>
    <n v="5"/>
    <n v="0"/>
    <n v="0"/>
    <n v="6"/>
    <n v="0"/>
    <s v="21.11.2025"/>
    <x v="12"/>
    <s v="30.06.2026"/>
    <n v="27"/>
    <x v="0"/>
    <m/>
    <m/>
  </r>
  <r>
    <x v="2"/>
    <n v="0"/>
    <n v="5"/>
    <n v="0"/>
    <n v="9810"/>
    <s v="1238001.231592"/>
    <s v="05 Jul 2026"/>
    <s v="05"/>
    <s v="Jul"/>
    <s v="10 Jul 2026"/>
    <s v="10"/>
    <s v="Jul"/>
    <n v="5"/>
    <n v="5"/>
    <n v="0"/>
    <n v="0"/>
    <x v="3"/>
    <x v="4"/>
    <n v="2"/>
    <n v="1"/>
    <n v="1474.5393535999999"/>
    <n v="294.90787072000001"/>
    <s v="Romania"/>
    <s v="28 Jan 2026 21:04"/>
    <s v="28 Jan 2026"/>
    <s v="Jan"/>
    <n v="0"/>
    <n v="0"/>
    <n v="5"/>
    <n v="0"/>
    <n v="0"/>
    <n v="5"/>
    <n v="0"/>
    <s v="28.01.2025"/>
    <x v="0"/>
    <s v="05.07.2026"/>
    <n v="28"/>
    <x v="0"/>
    <m/>
    <m/>
  </r>
  <r>
    <x v="2"/>
    <n v="0"/>
    <n v="5"/>
    <n v="0"/>
    <n v="9811"/>
    <s v="1238001.231593"/>
    <s v="05 Jul 2026"/>
    <s v="05"/>
    <s v="Jul"/>
    <s v="10 Jul 2026"/>
    <s v="10"/>
    <s v="Jul"/>
    <n v="5"/>
    <n v="5"/>
    <n v="0"/>
    <n v="0"/>
    <x v="3"/>
    <x v="4"/>
    <n v="3"/>
    <n v="1"/>
    <n v="1990.6633322999999"/>
    <n v="398.13266646"/>
    <s v="Romania"/>
    <s v="28 Jan 2026 21:05"/>
    <s v="28 Jan 2026"/>
    <s v="Jan"/>
    <n v="0"/>
    <n v="0"/>
    <n v="5"/>
    <n v="0"/>
    <n v="0"/>
    <n v="5"/>
    <n v="0"/>
    <s v="28.01.2025"/>
    <x v="0"/>
    <s v="05.07.2026"/>
    <n v="28"/>
    <x v="0"/>
    <m/>
    <m/>
  </r>
  <r>
    <x v="2"/>
    <n v="0"/>
    <n v="5"/>
    <n v="0"/>
    <n v="8667"/>
    <s v="NT309565"/>
    <s v="30 Jun 2026"/>
    <s v="30"/>
    <s v="Jun"/>
    <s v="05 Jul 2026"/>
    <s v="05"/>
    <s v="Jul"/>
    <n v="5"/>
    <n v="-25"/>
    <n v="1"/>
    <n v="4"/>
    <x v="5"/>
    <x v="0"/>
    <n v="2"/>
    <n v="2"/>
    <n v="1735.9947079999999"/>
    <n v="347.19894160000001"/>
    <s v="Bulgaria"/>
    <s v="21 Nov 2025 10:05"/>
    <s v="20 Nov 2025"/>
    <s v="Nov"/>
    <n v="0"/>
    <n v="1"/>
    <n v="4"/>
    <n v="0"/>
    <n v="0"/>
    <n v="5"/>
    <n v="0"/>
    <s v="21.11.2025"/>
    <x v="12"/>
    <s v="30.06.2026"/>
    <n v="27"/>
    <x v="0"/>
    <m/>
    <m/>
  </r>
  <r>
    <x v="3"/>
    <n v="0"/>
    <n v="2"/>
    <n v="0"/>
    <n v="10356"/>
    <s v="489324"/>
    <s v="04 Jul 2026"/>
    <s v="04"/>
    <s v="Jul"/>
    <s v="06 Jul 2026"/>
    <s v="06"/>
    <s v="Jul"/>
    <n v="2"/>
    <n v="2"/>
    <n v="0"/>
    <n v="0"/>
    <x v="8"/>
    <x v="4"/>
    <n v="2"/>
    <n v="2"/>
    <n v="940.95160733944942"/>
    <n v="470.47580366972471"/>
    <m/>
    <s v="08 Mar 2026 14:03"/>
    <s v="08 Mar 2026"/>
    <s v="Mar"/>
    <n v="0"/>
    <n v="0"/>
    <n v="2"/>
    <n v="0"/>
    <n v="0"/>
    <n v="2"/>
    <n v="0"/>
    <s v="08.03.2025"/>
    <x v="6"/>
    <s v="04.07.2026"/>
    <n v="27"/>
    <x v="0"/>
    <m/>
    <m/>
  </r>
  <r>
    <x v="2"/>
    <n v="0"/>
    <n v="5"/>
    <n v="0"/>
    <n v="10288"/>
    <s v="1247893.196415"/>
    <s v="23 Jun 2026"/>
    <s v="23"/>
    <s v="Jun"/>
    <s v="28 Jun 2026"/>
    <s v="28"/>
    <s v="Jun"/>
    <n v="5"/>
    <n v="5"/>
    <n v="0"/>
    <n v="0"/>
    <x v="3"/>
    <x v="6"/>
    <n v="3"/>
    <n v="0"/>
    <n v="1932.9467889999999"/>
    <n v="386.58935779999996"/>
    <s v="Romania"/>
    <s v="02 Mar 2026 10:29"/>
    <s v="28 Feb 2026"/>
    <s v="Mar"/>
    <n v="0"/>
    <n v="5"/>
    <n v="0"/>
    <n v="0"/>
    <n v="0"/>
    <n v="5"/>
    <n v="0"/>
    <s v="02.03.2025"/>
    <x v="6"/>
    <s v="23.06.2026"/>
    <n v="26"/>
    <x v="0"/>
    <m/>
    <m/>
  </r>
  <r>
    <x v="3"/>
    <n v="0"/>
    <n v="7"/>
    <n v="0"/>
    <n v="10357"/>
    <s v="489340"/>
    <s v="30 Jun 2026"/>
    <s v="30"/>
    <s v="Jun"/>
    <s v="07 Jul 2026"/>
    <s v="07"/>
    <s v="Jul"/>
    <n v="7"/>
    <n v="-23"/>
    <n v="1"/>
    <n v="6"/>
    <x v="8"/>
    <x v="1"/>
    <n v="3"/>
    <n v="2"/>
    <n v="4615.9382339449539"/>
    <n v="659.41974770642184"/>
    <m/>
    <s v="08 Mar 2026 14:23"/>
    <s v="08 Mar 2026"/>
    <s v="Mar"/>
    <n v="0"/>
    <n v="1"/>
    <n v="6"/>
    <n v="0"/>
    <n v="0"/>
    <n v="7"/>
    <n v="0"/>
    <s v="08.03.2025"/>
    <x v="6"/>
    <s v="30.06.2026"/>
    <n v="27"/>
    <x v="0"/>
    <m/>
    <m/>
  </r>
  <r>
    <x v="2"/>
    <n v="0"/>
    <n v="5"/>
    <n v="0"/>
    <n v="10195"/>
    <s v="1245887.235756"/>
    <s v="28 Aug 2026"/>
    <s v="28"/>
    <s v="Aug"/>
    <s v="02 Sep 2026"/>
    <s v="02"/>
    <s v="Sep"/>
    <n v="5"/>
    <n v="-26"/>
    <n v="3"/>
    <n v="1"/>
    <x v="3"/>
    <x v="1"/>
    <n v="3"/>
    <n v="2"/>
    <n v="2624.2349024999999"/>
    <n v="524.84698049999997"/>
    <s v="Romania"/>
    <s v="23 Feb 2026 11:39"/>
    <s v="23 Feb 2026"/>
    <s v="Feb"/>
    <n v="0"/>
    <n v="0"/>
    <n v="0"/>
    <n v="3"/>
    <n v="1"/>
    <n v="4"/>
    <n v="-1"/>
    <s v="23.02.2025"/>
    <x v="8"/>
    <s v="28.08.2026"/>
    <n v="35"/>
    <x v="0"/>
    <m/>
    <m/>
  </r>
  <r>
    <x v="1"/>
    <n v="0"/>
    <n v="5"/>
    <n v="0"/>
    <n v="9812"/>
    <s v="5241536994"/>
    <s v="04 Jul 2026"/>
    <s v="04"/>
    <s v="Jul"/>
    <s v="09 Jul 2026"/>
    <s v="09"/>
    <s v="Jul"/>
    <n v="5"/>
    <n v="5"/>
    <n v="0"/>
    <n v="0"/>
    <x v="1"/>
    <x v="4"/>
    <n v="2"/>
    <n v="2"/>
    <n v="2761.4884128440367"/>
    <n v="552.2976825688072"/>
    <s v="Romania"/>
    <s v="29 Jan 2026 00:06"/>
    <s v="28 Jan 2026"/>
    <s v="Jan"/>
    <n v="0"/>
    <n v="0"/>
    <n v="5"/>
    <n v="0"/>
    <n v="0"/>
    <n v="5"/>
    <n v="0"/>
    <s v="29.01.2025"/>
    <x v="0"/>
    <s v="04.07.2026"/>
    <n v="27"/>
    <x v="1"/>
    <m/>
    <m/>
  </r>
  <r>
    <x v="3"/>
    <n v="10"/>
    <n v="0"/>
    <n v="0"/>
    <n v="9997"/>
    <s v="465171"/>
    <s v="02 Jun 2026"/>
    <s v="02"/>
    <s v="Jun"/>
    <s v="12 Jun 2026"/>
    <s v="12"/>
    <s v="Jun"/>
    <n v="10"/>
    <n v="10"/>
    <n v="0"/>
    <n v="0"/>
    <x v="8"/>
    <x v="0"/>
    <n v="2"/>
    <n v="1"/>
    <n v="2516.5610779816511"/>
    <n v="251.65610779816512"/>
    <m/>
    <s v="04 Feb 2026 23:53"/>
    <s v="04 Feb 2026"/>
    <s v="Feb"/>
    <n v="0"/>
    <n v="10"/>
    <n v="0"/>
    <n v="0"/>
    <n v="0"/>
    <n v="10"/>
    <n v="0"/>
    <s v="04.02.2025"/>
    <x v="5"/>
    <s v="02.06.2026"/>
    <n v="23"/>
    <x v="1"/>
    <m/>
    <m/>
  </r>
  <r>
    <x v="0"/>
    <n v="0"/>
    <n v="0"/>
    <n v="8"/>
    <n v="8878"/>
    <s v="27112025"/>
    <s v="18 Jul 2026"/>
    <s v="18"/>
    <s v="Jul"/>
    <s v="26 Jul 2026"/>
    <s v="26"/>
    <s v="Jul"/>
    <n v="8"/>
    <n v="8"/>
    <n v="0"/>
    <n v="0"/>
    <x v="0"/>
    <x v="1"/>
    <n v="4"/>
    <n v="0"/>
    <n v="3875.1990223853204"/>
    <n v="484.39987779816505"/>
    <m/>
    <s v="27 Nov 2025 15:39"/>
    <s v="27 Nov 2025"/>
    <s v="Nov"/>
    <n v="0"/>
    <n v="0"/>
    <n v="8"/>
    <n v="0"/>
    <n v="0"/>
    <n v="8"/>
    <n v="0"/>
    <s v="27.11.2025"/>
    <x v="15"/>
    <s v="18.07.2026"/>
    <n v="29"/>
    <x v="0"/>
    <m/>
    <m/>
  </r>
  <r>
    <x v="2"/>
    <n v="0"/>
    <n v="0"/>
    <n v="5"/>
    <n v="8891"/>
    <s v="2314018"/>
    <s v="01 Aug 2026"/>
    <s v="01"/>
    <s v="Aug"/>
    <s v="06 Aug 2026"/>
    <s v="06"/>
    <s v="Aug"/>
    <n v="5"/>
    <n v="5"/>
    <n v="0"/>
    <n v="0"/>
    <x v="6"/>
    <x v="6"/>
    <n v="2"/>
    <n v="2"/>
    <n v="1446.1407019999999"/>
    <n v="289.22814039999997"/>
    <s v="[&quot;RO&quot;]"/>
    <s v="28 Nov 2025 10:35"/>
    <s v="28 Nov 2025"/>
    <s v="Nov"/>
    <n v="0"/>
    <n v="0"/>
    <n v="0"/>
    <n v="5"/>
    <n v="0"/>
    <n v="5"/>
    <n v="0"/>
    <s v="28.11.2025"/>
    <x v="15"/>
    <s v="01.08.2026"/>
    <n v="31"/>
    <x v="0"/>
    <m/>
    <m/>
  </r>
  <r>
    <x v="2"/>
    <n v="0"/>
    <n v="0"/>
    <n v="5"/>
    <n v="10000"/>
    <s v="1229795"/>
    <s v="03 Aug 2026"/>
    <s v="03"/>
    <s v="Aug"/>
    <s v="08 Aug 2026"/>
    <s v="08"/>
    <s v="Aug"/>
    <n v="5"/>
    <n v="5"/>
    <n v="0"/>
    <n v="0"/>
    <x v="7"/>
    <x v="3"/>
    <n v="1"/>
    <n v="1"/>
    <n v="1196.3812110000001"/>
    <n v="239.27624220000001"/>
    <s v="Romania"/>
    <s v="05 Feb 2026 08:37"/>
    <s v="04 Feb 2026"/>
    <s v="Feb"/>
    <n v="0"/>
    <n v="0"/>
    <n v="0"/>
    <n v="5"/>
    <n v="0"/>
    <n v="5"/>
    <n v="0"/>
    <s v="05.02.2025"/>
    <x v="5"/>
    <s v="03.08.2026"/>
    <n v="32"/>
    <x v="0"/>
    <m/>
    <m/>
  </r>
  <r>
    <x v="2"/>
    <n v="0"/>
    <n v="0"/>
    <n v="5"/>
    <n v="9999"/>
    <s v="1229795"/>
    <s v="03 Aug 2026"/>
    <s v="03"/>
    <s v="Aug"/>
    <s v="08 Aug 2026"/>
    <s v="08"/>
    <s v="Aug"/>
    <n v="5"/>
    <n v="5"/>
    <n v="0"/>
    <n v="0"/>
    <x v="7"/>
    <x v="3"/>
    <n v="1"/>
    <n v="2"/>
    <n v="1709.1998369999999"/>
    <n v="341.83996739999998"/>
    <s v="Romania"/>
    <s v="05 Feb 2026 08:37"/>
    <s v="04 Feb 2026"/>
    <s v="Feb"/>
    <n v="0"/>
    <n v="0"/>
    <n v="0"/>
    <n v="5"/>
    <n v="0"/>
    <n v="5"/>
    <n v="0"/>
    <s v="05.02.2025"/>
    <x v="5"/>
    <s v="03.08.2026"/>
    <n v="32"/>
    <x v="0"/>
    <m/>
    <m/>
  </r>
  <r>
    <x v="3"/>
    <n v="0"/>
    <n v="6"/>
    <n v="0"/>
    <n v="10092"/>
    <s v="473477"/>
    <s v="05 Jul 2026"/>
    <s v="05"/>
    <s v="Jul"/>
    <s v="11 Jul 2026"/>
    <s v="11"/>
    <s v="Jul"/>
    <n v="6"/>
    <n v="6"/>
    <n v="0"/>
    <n v="0"/>
    <x v="8"/>
    <x v="0"/>
    <n v="2"/>
    <n v="2"/>
    <n v="2573.0827706422019"/>
    <n v="428.84712844036693"/>
    <m/>
    <s v="15 Feb 2026 17:03"/>
    <s v="15 Feb 2026"/>
    <s v="Feb"/>
    <n v="0"/>
    <n v="0"/>
    <n v="6"/>
    <n v="0"/>
    <n v="0"/>
    <n v="6"/>
    <n v="0"/>
    <s v="15.02.2025"/>
    <x v="9"/>
    <s v="05.07.2026"/>
    <n v="28"/>
    <x v="0"/>
    <m/>
    <m/>
  </r>
  <r>
    <x v="2"/>
    <n v="0"/>
    <n v="0"/>
    <n v="10"/>
    <n v="10289"/>
    <s v="1247694.196433"/>
    <s v="26 Jul 2026"/>
    <s v="26"/>
    <s v="Jul"/>
    <s v="05 Aug 2026"/>
    <s v="05"/>
    <s v="Aug"/>
    <n v="10"/>
    <n v="-21"/>
    <n v="5"/>
    <n v="4"/>
    <x v="3"/>
    <x v="6"/>
    <n v="2"/>
    <n v="1"/>
    <n v="3337.428312"/>
    <n v="333.74283120000001"/>
    <s v="Romania"/>
    <s v="02 Mar 2026 10:52"/>
    <s v="27 Feb 2026"/>
    <s v="Mar"/>
    <n v="0"/>
    <n v="0"/>
    <n v="5"/>
    <n v="4"/>
    <n v="0"/>
    <n v="9"/>
    <n v="-1"/>
    <s v="02.03.2025"/>
    <x v="6"/>
    <s v="26.07.2026"/>
    <n v="31"/>
    <x v="0"/>
    <m/>
    <m/>
  </r>
  <r>
    <x v="2"/>
    <n v="0"/>
    <n v="0"/>
    <n v="5"/>
    <n v="10001"/>
    <s v="1241105.233381"/>
    <s v="27 Jul 2026"/>
    <s v="27"/>
    <s v="Jul"/>
    <s v="01 Aug 2026"/>
    <s v="01"/>
    <s v="Aug"/>
    <n v="5"/>
    <n v="-26"/>
    <n v="4"/>
    <n v="0"/>
    <x v="3"/>
    <x v="4"/>
    <n v="3"/>
    <n v="1"/>
    <n v="2307.3904425000001"/>
    <n v="461.47808850000001"/>
    <s v="Romania"/>
    <s v="05 Feb 2026 09:39"/>
    <s v="04 Feb 2026"/>
    <s v="Feb"/>
    <n v="0"/>
    <n v="0"/>
    <n v="4"/>
    <n v="0"/>
    <n v="0"/>
    <n v="4"/>
    <n v="-1"/>
    <s v="05.02.2025"/>
    <x v="5"/>
    <s v="27.07.2026"/>
    <n v="31"/>
    <x v="0"/>
    <m/>
    <m/>
  </r>
  <r>
    <x v="0"/>
    <n v="0"/>
    <n v="0"/>
    <n v="5"/>
    <n v="10117"/>
    <s v="17022026"/>
    <s v="20 Aug 2026"/>
    <s v="20"/>
    <s v="Aug"/>
    <s v="25 Aug 2026"/>
    <s v="25"/>
    <s v="Aug"/>
    <n v="5"/>
    <n v="5"/>
    <n v="0"/>
    <n v="0"/>
    <x v="0"/>
    <x v="5"/>
    <n v="2"/>
    <n v="2"/>
    <n v="2670.6051197247702"/>
    <n v="534.12102394495412"/>
    <m/>
    <s v="17 Feb 2026 08:40"/>
    <s v="17 Feb 2026"/>
    <s v="Feb"/>
    <n v="0"/>
    <n v="0"/>
    <n v="0"/>
    <n v="5"/>
    <n v="0"/>
    <n v="5"/>
    <n v="0"/>
    <s v="17.02.2025"/>
    <x v="14"/>
    <s v="20.08.2026"/>
    <n v="34"/>
    <x v="0"/>
    <m/>
    <m/>
  </r>
  <r>
    <x v="0"/>
    <n v="0"/>
    <n v="0"/>
    <n v="5"/>
    <n v="10118"/>
    <s v="17022026"/>
    <s v="20 Aug 2026"/>
    <s v="20"/>
    <s v="Aug"/>
    <s v="25 Aug 2026"/>
    <s v="25"/>
    <s v="Aug"/>
    <n v="5"/>
    <n v="5"/>
    <n v="0"/>
    <n v="0"/>
    <x v="0"/>
    <x v="2"/>
    <n v="2"/>
    <n v="2"/>
    <n v="2381.7164683486235"/>
    <n v="476.34329366972474"/>
    <m/>
    <s v="17 Feb 2026 08:40"/>
    <s v="17 Feb 2026"/>
    <s v="Feb"/>
    <n v="0"/>
    <n v="0"/>
    <n v="0"/>
    <n v="5"/>
    <n v="0"/>
    <n v="5"/>
    <n v="0"/>
    <s v="17.02.2025"/>
    <x v="14"/>
    <s v="20.08.2026"/>
    <n v="34"/>
    <x v="0"/>
    <m/>
    <m/>
  </r>
  <r>
    <x v="2"/>
    <n v="0"/>
    <n v="0"/>
    <n v="8"/>
    <n v="10002"/>
    <s v="1241122.233389"/>
    <s v="20 Jul 2026"/>
    <s v="20"/>
    <s v="Jul"/>
    <s v="28 Jul 2026"/>
    <s v="28"/>
    <s v="Jul"/>
    <n v="8"/>
    <n v="8"/>
    <n v="0"/>
    <n v="0"/>
    <x v="3"/>
    <x v="0"/>
    <n v="2"/>
    <n v="2"/>
    <n v="0"/>
    <n v="0"/>
    <s v="Romania"/>
    <s v="05 Feb 2026 09:44"/>
    <s v="04 Feb 2026"/>
    <s v="Feb"/>
    <n v="0"/>
    <n v="0"/>
    <n v="8"/>
    <n v="0"/>
    <n v="0"/>
    <n v="8"/>
    <n v="0"/>
    <s v="05.02.2025"/>
    <x v="5"/>
    <s v="20.07.2026"/>
    <n v="30"/>
    <x v="1"/>
    <m/>
    <m/>
  </r>
  <r>
    <x v="2"/>
    <n v="0"/>
    <n v="0"/>
    <n v="5"/>
    <n v="10197"/>
    <s v="NT319851"/>
    <s v="16 Aug 2026"/>
    <s v="16"/>
    <s v="Aug"/>
    <s v="21 Aug 2026"/>
    <s v="21"/>
    <s v="Aug"/>
    <n v="5"/>
    <n v="5"/>
    <n v="0"/>
    <n v="0"/>
    <x v="5"/>
    <x v="6"/>
    <n v="3"/>
    <n v="0"/>
    <n v="2252.7249939999997"/>
    <n v="450.54499879999992"/>
    <s v="Romania"/>
    <s v="23 Feb 2026 12:10"/>
    <s v="23 Feb 2026"/>
    <s v="Feb"/>
    <n v="0"/>
    <n v="0"/>
    <n v="0"/>
    <n v="5"/>
    <n v="0"/>
    <n v="5"/>
    <n v="0"/>
    <s v="23.02.2025"/>
    <x v="8"/>
    <s v="16.08.2026"/>
    <n v="34"/>
    <x v="0"/>
    <m/>
    <m/>
  </r>
  <r>
    <x v="2"/>
    <n v="0"/>
    <n v="0"/>
    <n v="5"/>
    <n v="10198"/>
    <s v="NT319852"/>
    <s v="16 Aug 2026"/>
    <s v="16"/>
    <s v="Aug"/>
    <s v="21 Aug 2026"/>
    <s v="21"/>
    <s v="Aug"/>
    <n v="5"/>
    <n v="5"/>
    <n v="0"/>
    <n v="0"/>
    <x v="5"/>
    <x v="6"/>
    <n v="2"/>
    <n v="1"/>
    <n v="1668.714156"/>
    <n v="333.74283120000001"/>
    <s v="Romania"/>
    <s v="23 Feb 2026 12:10"/>
    <s v="23 Feb 2026"/>
    <s v="Feb"/>
    <n v="0"/>
    <n v="0"/>
    <n v="0"/>
    <n v="5"/>
    <n v="0"/>
    <n v="5"/>
    <n v="0"/>
    <s v="23.02.2025"/>
    <x v="8"/>
    <s v="16.08.2026"/>
    <n v="34"/>
    <x v="0"/>
    <m/>
    <m/>
  </r>
  <r>
    <x v="2"/>
    <n v="0"/>
    <n v="0"/>
    <n v="5"/>
    <n v="10199"/>
    <s v="NT319853"/>
    <s v="16 Aug 2026"/>
    <s v="16"/>
    <s v="Aug"/>
    <s v="21 Aug 2026"/>
    <s v="21"/>
    <s v="Aug"/>
    <n v="5"/>
    <n v="5"/>
    <n v="0"/>
    <n v="0"/>
    <x v="5"/>
    <x v="6"/>
    <n v="2"/>
    <n v="0"/>
    <n v="1668.714156"/>
    <n v="333.74283120000001"/>
    <s v="Romania"/>
    <s v="23 Feb 2026 12:10"/>
    <s v="23 Feb 2026"/>
    <s v="Feb"/>
    <n v="0"/>
    <n v="0"/>
    <n v="0"/>
    <n v="5"/>
    <n v="0"/>
    <n v="5"/>
    <n v="0"/>
    <s v="23.02.2025"/>
    <x v="8"/>
    <s v="16.08.2026"/>
    <n v="34"/>
    <x v="0"/>
    <m/>
    <m/>
  </r>
  <r>
    <x v="3"/>
    <n v="0"/>
    <n v="0"/>
    <n v="6"/>
    <n v="9280"/>
    <s v="435140"/>
    <s v="16 Aug 2026"/>
    <s v="16"/>
    <s v="Aug"/>
    <s v="22 Aug 2026"/>
    <s v="22"/>
    <s v="Aug"/>
    <n v="6"/>
    <n v="6"/>
    <n v="0"/>
    <n v="0"/>
    <x v="8"/>
    <x v="4"/>
    <n v="2"/>
    <n v="2"/>
    <n v="2667.9315539449535"/>
    <n v="444.65525899082564"/>
    <m/>
    <s v="31 Dec 2025 08:58"/>
    <s v="31 Dec 2025"/>
    <s v="Dec"/>
    <n v="0"/>
    <n v="0"/>
    <n v="0"/>
    <n v="6"/>
    <n v="0"/>
    <n v="6"/>
    <n v="0"/>
    <s v="31.12.2025"/>
    <x v="18"/>
    <s v="16.08.2026"/>
    <n v="34"/>
    <x v="0"/>
    <m/>
    <m/>
  </r>
  <r>
    <x v="2"/>
    <n v="0"/>
    <n v="5"/>
    <n v="0"/>
    <n v="9815"/>
    <s v="1238021.231680"/>
    <s v="06 Jul 2026"/>
    <s v="06"/>
    <s v="Jul"/>
    <s v="11 Jul 2026"/>
    <s v="11"/>
    <s v="Jul"/>
    <n v="5"/>
    <n v="5"/>
    <n v="0"/>
    <n v="0"/>
    <x v="3"/>
    <x v="4"/>
    <n v="3"/>
    <n v="1"/>
    <n v="2031.3641545999997"/>
    <n v="406.27283091999993"/>
    <s v="Romania"/>
    <s v="29 Jan 2026 09:57"/>
    <s v="28 Jan 2026"/>
    <s v="Jan"/>
    <n v="0"/>
    <n v="0"/>
    <n v="5"/>
    <n v="0"/>
    <n v="0"/>
    <n v="5"/>
    <n v="0"/>
    <s v="29.01.2025"/>
    <x v="0"/>
    <s v="06.07.2026"/>
    <n v="28"/>
    <x v="0"/>
    <m/>
    <m/>
  </r>
  <r>
    <x v="1"/>
    <n v="4"/>
    <n v="-1"/>
    <n v="0"/>
    <n v="9020"/>
    <s v="5783223803"/>
    <s v="11 Jun 2026"/>
    <s v="11"/>
    <s v="Jun"/>
    <s v="14 Jun 2026"/>
    <s v="14"/>
    <s v="Jun"/>
    <n v="3"/>
    <n v="3"/>
    <n v="0"/>
    <n v="0"/>
    <x v="1"/>
    <x v="6"/>
    <n v="2"/>
    <n v="2"/>
    <n v="1074.8093302752293"/>
    <n v="358.27575788990822"/>
    <s v="Romania"/>
    <s v="04 Dec 2025 22:12"/>
    <s v="04 Dec 2025"/>
    <s v="Dec"/>
    <n v="0"/>
    <n v="3"/>
    <n v="0"/>
    <n v="0"/>
    <n v="0"/>
    <n v="3"/>
    <n v="0"/>
    <s v="04.12.2025"/>
    <x v="13"/>
    <s v="11.06.2026"/>
    <n v="24"/>
    <x v="0"/>
    <m/>
    <m/>
  </r>
  <r>
    <x v="2"/>
    <n v="0"/>
    <n v="5"/>
    <n v="0"/>
    <n v="10119"/>
    <s v="19535"/>
    <s v="19 Jun 2026"/>
    <s v="19"/>
    <s v="Jun"/>
    <s v="24 Jun 2026"/>
    <s v="24"/>
    <s v="Jun"/>
    <n v="5"/>
    <n v="5"/>
    <n v="0"/>
    <n v="0"/>
    <x v="4"/>
    <x v="6"/>
    <n v="3"/>
    <n v="1"/>
    <n v="1780.3920489999998"/>
    <n v="356.07840979999997"/>
    <s v="Romania"/>
    <s v="17 Feb 2026 09:59"/>
    <s v="17 Feb 2026"/>
    <s v="Feb"/>
    <n v="0"/>
    <n v="5"/>
    <n v="0"/>
    <n v="0"/>
    <n v="0"/>
    <n v="5"/>
    <n v="0"/>
    <s v="17.02.2025"/>
    <x v="14"/>
    <s v="19.06.2026"/>
    <n v="25"/>
    <x v="0"/>
    <m/>
    <m/>
  </r>
  <r>
    <x v="2"/>
    <n v="1"/>
    <n v="1"/>
    <n v="0"/>
    <n v="10120"/>
    <s v="1244256.234986"/>
    <s v="30 May 2026"/>
    <s v="30"/>
    <s v="May"/>
    <s v="01 Jun 2026"/>
    <s v="01"/>
    <s v="Jun"/>
    <n v="2"/>
    <n v="-29"/>
    <n v="1"/>
    <n v="0"/>
    <x v="3"/>
    <x v="3"/>
    <n v="3"/>
    <n v="1"/>
    <n v="707.30636119999997"/>
    <n v="353.65318059999998"/>
    <s v="Romania"/>
    <s v="17 Feb 2026 10:07"/>
    <s v="16 Feb 2026"/>
    <s v="Feb"/>
    <n v="1"/>
    <n v="0"/>
    <n v="0"/>
    <n v="0"/>
    <n v="0"/>
    <n v="1"/>
    <n v="-1"/>
    <s v="17.02.2025"/>
    <x v="14"/>
    <s v="30.05.2026"/>
    <n v="22"/>
    <x v="0"/>
    <m/>
    <m/>
  </r>
  <r>
    <x v="2"/>
    <n v="0"/>
    <n v="7"/>
    <n v="0"/>
    <n v="10295"/>
    <s v="0553"/>
    <s v="04 Jul 2026"/>
    <s v="04"/>
    <s v="Jul"/>
    <s v="11 Jul 2026"/>
    <s v="11"/>
    <s v="Jul"/>
    <n v="7"/>
    <n v="7"/>
    <n v="0"/>
    <n v="0"/>
    <x v="7"/>
    <x v="3"/>
    <n v="2"/>
    <n v="1"/>
    <n v="2231.3282138"/>
    <n v="318.76117340000002"/>
    <s v="Romania"/>
    <s v="02 Mar 2026 11:12"/>
    <s v="02 Mar 2026"/>
    <s v="Mar"/>
    <n v="0"/>
    <n v="0"/>
    <n v="7"/>
    <n v="0"/>
    <n v="0"/>
    <n v="7"/>
    <n v="0"/>
    <s v="02.03.2025"/>
    <x v="6"/>
    <s v="04.07.2026"/>
    <n v="27"/>
    <x v="0"/>
    <m/>
    <m/>
  </r>
  <r>
    <x v="2"/>
    <n v="0"/>
    <n v="0"/>
    <n v="6"/>
    <n v="10290"/>
    <s v="4705"/>
    <s v="17 Aug 2026"/>
    <s v="17"/>
    <s v="Aug"/>
    <s v="23 Aug 2026"/>
    <s v="23"/>
    <s v="Aug"/>
    <n v="6"/>
    <n v="6"/>
    <n v="0"/>
    <n v="0"/>
    <x v="4"/>
    <x v="6"/>
    <n v="3"/>
    <n v="0"/>
    <n v="2703.2699928000002"/>
    <n v="450.54499880000003"/>
    <s v="Romania"/>
    <s v="02 Mar 2026 11:10"/>
    <s v="02 Mar 2026"/>
    <s v="Mar"/>
    <n v="0"/>
    <n v="0"/>
    <n v="0"/>
    <n v="6"/>
    <n v="0"/>
    <n v="6"/>
    <n v="0"/>
    <s v="02.03.2025"/>
    <x v="6"/>
    <s v="17.08.2026"/>
    <n v="34"/>
    <x v="0"/>
    <m/>
    <m/>
  </r>
  <r>
    <x v="2"/>
    <n v="0"/>
    <n v="0"/>
    <n v="6"/>
    <n v="10291"/>
    <s v="4705"/>
    <s v="17 Aug 2026"/>
    <s v="17"/>
    <s v="Aug"/>
    <s v="23 Aug 2026"/>
    <s v="23"/>
    <s v="Aug"/>
    <n v="6"/>
    <n v="6"/>
    <n v="0"/>
    <n v="0"/>
    <x v="4"/>
    <x v="6"/>
    <n v="2"/>
    <n v="1"/>
    <n v="2002.4569872"/>
    <n v="333.74283120000001"/>
    <s v="Romania"/>
    <s v="02 Mar 2026 11:11"/>
    <s v="02 Mar 2026"/>
    <s v="Mar"/>
    <n v="0"/>
    <n v="0"/>
    <n v="0"/>
    <n v="6"/>
    <n v="0"/>
    <n v="6"/>
    <n v="0"/>
    <s v="02.03.2025"/>
    <x v="6"/>
    <s v="17.08.2026"/>
    <n v="34"/>
    <x v="0"/>
    <m/>
    <m/>
  </r>
  <r>
    <x v="2"/>
    <n v="0"/>
    <n v="0"/>
    <n v="6"/>
    <n v="10292"/>
    <s v="19796"/>
    <s v="20 Jul 2026"/>
    <s v="20"/>
    <s v="Jul"/>
    <s v="26 Jul 2026"/>
    <s v="26"/>
    <s v="Jul"/>
    <n v="6"/>
    <n v="6"/>
    <n v="0"/>
    <n v="0"/>
    <x v="4"/>
    <x v="6"/>
    <n v="3"/>
    <n v="1"/>
    <n v="2703.2699928000002"/>
    <n v="450.54499880000003"/>
    <s v="Romania"/>
    <s v="02 Mar 2026 11:11"/>
    <s v="28 Feb 2026"/>
    <s v="Mar"/>
    <n v="0"/>
    <n v="0"/>
    <n v="6"/>
    <n v="0"/>
    <n v="0"/>
    <n v="6"/>
    <n v="0"/>
    <s v="02.03.2025"/>
    <x v="6"/>
    <s v="20.07.2026"/>
    <n v="30"/>
    <x v="0"/>
    <m/>
    <m/>
  </r>
  <r>
    <x v="4"/>
    <n v="0"/>
    <n v="0"/>
    <n v="7"/>
    <n v="10293"/>
    <s v="13831173"/>
    <s v="21 Jul 2026"/>
    <s v="21"/>
    <s v="Jul"/>
    <s v="28 Jul 2026"/>
    <s v="28"/>
    <s v="Jul"/>
    <n v="7"/>
    <n v="7"/>
    <n v="0"/>
    <n v="0"/>
    <x v="10"/>
    <x v="3"/>
    <n v="2"/>
    <n v="1"/>
    <n v="1808.6929091"/>
    <n v="258.38470130000002"/>
    <s v="Poland"/>
    <s v="02 Mar 2026 11:12"/>
    <s v="28 Feb 2026"/>
    <s v="Mar"/>
    <n v="0"/>
    <n v="0"/>
    <n v="7"/>
    <n v="0"/>
    <n v="0"/>
    <n v="7"/>
    <n v="0"/>
    <s v="02.03.2025"/>
    <x v="6"/>
    <s v="21.07.2026"/>
    <n v="30"/>
    <x v="0"/>
    <m/>
    <m/>
  </r>
  <r>
    <x v="2"/>
    <n v="0"/>
    <n v="0"/>
    <n v="5"/>
    <n v="10297"/>
    <s v="202637912165"/>
    <s v="10 Aug 2026"/>
    <s v="10"/>
    <s v="Aug"/>
    <s v="15 Aug 2026"/>
    <s v="15"/>
    <s v="Aug"/>
    <n v="5"/>
    <n v="5"/>
    <n v="0"/>
    <n v="0"/>
    <x v="14"/>
    <x v="0"/>
    <n v="2"/>
    <n v="1"/>
    <n v="1884.0510389999999"/>
    <n v="376.8102078"/>
    <m/>
    <s v="02 Mar 2026 11:18"/>
    <s v="27 Feb 2026"/>
    <s v="Mar"/>
    <n v="0"/>
    <n v="0"/>
    <n v="0"/>
    <n v="5"/>
    <n v="0"/>
    <n v="5"/>
    <n v="0"/>
    <s v="02.03.2025"/>
    <x v="6"/>
    <s v="10.08.2026"/>
    <n v="33"/>
    <x v="0"/>
    <m/>
    <m/>
  </r>
  <r>
    <x v="2"/>
    <n v="0"/>
    <n v="7"/>
    <n v="0"/>
    <n v="10296"/>
    <s v="0554"/>
    <s v="04 Jul 2026"/>
    <s v="04"/>
    <s v="Jul"/>
    <s v="11 Jul 2026"/>
    <s v="11"/>
    <s v="Jul"/>
    <n v="7"/>
    <n v="7"/>
    <n v="0"/>
    <n v="0"/>
    <x v="7"/>
    <x v="3"/>
    <n v="2"/>
    <n v="1"/>
    <n v="2231.3282138"/>
    <n v="318.76117340000002"/>
    <s v="Romania"/>
    <s v="02 Mar 2026 11:13"/>
    <s v="02 Mar 2026"/>
    <s v="Mar"/>
    <n v="0"/>
    <n v="0"/>
    <n v="7"/>
    <n v="0"/>
    <n v="0"/>
    <n v="7"/>
    <n v="0"/>
    <s v="02.03.2025"/>
    <x v="6"/>
    <s v="04.07.2026"/>
    <n v="27"/>
    <x v="0"/>
    <m/>
    <m/>
  </r>
  <r>
    <x v="2"/>
    <n v="0"/>
    <n v="7"/>
    <n v="0"/>
    <n v="9816"/>
    <s v="1238101.231736"/>
    <s v="04 Jul 2026"/>
    <s v="04"/>
    <s v="Jul"/>
    <s v="11 Jul 2026"/>
    <s v="11"/>
    <s v="Jul"/>
    <n v="7"/>
    <n v="7"/>
    <n v="0"/>
    <n v="0"/>
    <x v="3"/>
    <x v="4"/>
    <n v="2"/>
    <n v="2"/>
    <n v="2603.1119385000002"/>
    <n v="371.87313407142858"/>
    <s v="Romania"/>
    <s v="29 Jan 2026 10:59"/>
    <s v="29 Jan 2026"/>
    <s v="Jan"/>
    <n v="0"/>
    <n v="0"/>
    <n v="7"/>
    <n v="0"/>
    <n v="0"/>
    <n v="7"/>
    <n v="0"/>
    <s v="29.01.2025"/>
    <x v="0"/>
    <s v="04.07.2026"/>
    <n v="27"/>
    <x v="0"/>
    <m/>
    <m/>
  </r>
  <r>
    <x v="2"/>
    <n v="0"/>
    <n v="7"/>
    <n v="0"/>
    <n v="10298"/>
    <s v="1247940.196488"/>
    <s v="27 Jun 2026"/>
    <s v="27"/>
    <s v="Jun"/>
    <s v="04 Jul 2026"/>
    <s v="04"/>
    <s v="Jul"/>
    <n v="7"/>
    <n v="-23"/>
    <n v="4"/>
    <n v="3"/>
    <x v="3"/>
    <x v="3"/>
    <n v="2"/>
    <n v="1"/>
    <n v="2166.7075906"/>
    <n v="309.5296558"/>
    <s v="Romania"/>
    <s v="02 Mar 2026 11:28"/>
    <s v="01 Mar 2026"/>
    <s v="Mar"/>
    <n v="0"/>
    <n v="4"/>
    <n v="3"/>
    <n v="0"/>
    <n v="0"/>
    <n v="7"/>
    <n v="0"/>
    <s v="02.03.2025"/>
    <x v="6"/>
    <s v="27.06.2026"/>
    <n v="26"/>
    <x v="0"/>
    <m/>
    <m/>
  </r>
  <r>
    <x v="2"/>
    <n v="0"/>
    <n v="2"/>
    <n v="0"/>
    <n v="8733"/>
    <s v="1178144.222682"/>
    <s v="03 Jul 2026"/>
    <s v="03"/>
    <s v="Jul"/>
    <s v="05 Jul 2026"/>
    <s v="05"/>
    <s v="Jul"/>
    <n v="2"/>
    <n v="2"/>
    <n v="0"/>
    <n v="0"/>
    <x v="3"/>
    <x v="4"/>
    <n v="2"/>
    <n v="1"/>
    <n v="825.36025999999993"/>
    <n v="412.68012999999996"/>
    <s v="Romania"/>
    <s v="24 Nov 2025 09:45"/>
    <s v="24 Nov 2025"/>
    <s v="Nov"/>
    <n v="0"/>
    <n v="0"/>
    <n v="2"/>
    <n v="0"/>
    <n v="0"/>
    <n v="2"/>
    <n v="0"/>
    <s v="24.11.2025"/>
    <x v="15"/>
    <s v="03.07.2026"/>
    <n v="27"/>
    <x v="0"/>
    <m/>
    <m/>
  </r>
  <r>
    <x v="1"/>
    <n v="0"/>
    <n v="5"/>
    <n v="0"/>
    <n v="10121"/>
    <s v="6117304460"/>
    <s v="21 Jun 2026"/>
    <s v="21"/>
    <s v="Jun"/>
    <s v="26 Jun 2026"/>
    <s v="26"/>
    <s v="Jun"/>
    <n v="5"/>
    <n v="5"/>
    <n v="0"/>
    <n v="0"/>
    <x v="1"/>
    <x v="0"/>
    <n v="2"/>
    <n v="1"/>
    <n v="2088.5572890825688"/>
    <n v="417.70428045871552"/>
    <s v="Bulgaria"/>
    <s v="17 Feb 2026 10:28"/>
    <s v="17 Feb 2026"/>
    <s v="Feb"/>
    <n v="0"/>
    <n v="5"/>
    <n v="0"/>
    <n v="0"/>
    <n v="0"/>
    <n v="5"/>
    <n v="0"/>
    <s v="17.02.2025"/>
    <x v="14"/>
    <s v="21.06.2026"/>
    <n v="26"/>
    <x v="0"/>
    <m/>
    <m/>
  </r>
  <r>
    <x v="0"/>
    <n v="0"/>
    <n v="0"/>
    <n v="5"/>
    <n v="9091"/>
    <s v="12122025"/>
    <s v="18 Aug 2026"/>
    <s v="18"/>
    <s v="Aug"/>
    <s v="23 Aug 2026"/>
    <s v="23"/>
    <s v="Aug"/>
    <n v="5"/>
    <n v="5"/>
    <n v="0"/>
    <n v="0"/>
    <x v="0"/>
    <x v="0"/>
    <n v="2"/>
    <n v="2"/>
    <n v="2449.2733486238526"/>
    <n v="489.85466972477059"/>
    <m/>
    <s v="12 Dec 2025 09:42"/>
    <s v="12 Dec 2025"/>
    <s v="Dec"/>
    <n v="0"/>
    <n v="0"/>
    <n v="0"/>
    <n v="5"/>
    <n v="0"/>
    <n v="5"/>
    <n v="0"/>
    <s v="12.12.2025"/>
    <x v="16"/>
    <s v="18.08.2026"/>
    <n v="34"/>
    <x v="0"/>
    <m/>
    <m/>
  </r>
  <r>
    <x v="3"/>
    <n v="8"/>
    <n v="-1"/>
    <n v="0"/>
    <n v="10109"/>
    <s v="474135"/>
    <s v="07 Jun 2026"/>
    <s v="07"/>
    <s v="Jun"/>
    <s v="14 Jun 2026"/>
    <s v="14"/>
    <s v="Jun"/>
    <n v="7"/>
    <n v="7"/>
    <n v="0"/>
    <n v="0"/>
    <x v="8"/>
    <x v="2"/>
    <n v="2"/>
    <n v="0"/>
    <n v="1554.3465481651374"/>
    <n v="222.04950688073393"/>
    <m/>
    <s v="16 Feb 2026 13:38"/>
    <s v="16 Feb 2026"/>
    <s v="Feb"/>
    <n v="0"/>
    <n v="7"/>
    <n v="0"/>
    <n v="0"/>
    <n v="0"/>
    <n v="7"/>
    <n v="0"/>
    <s v="16.02.2025"/>
    <x v="14"/>
    <s v="07.06.2026"/>
    <n v="24"/>
    <x v="0"/>
    <m/>
    <m/>
  </r>
  <r>
    <x v="2"/>
    <n v="1"/>
    <n v="1"/>
    <n v="0"/>
    <n v="10122"/>
    <s v="1244283.235021"/>
    <s v="30 May 2026"/>
    <s v="30"/>
    <s v="May"/>
    <s v="01 Jun 2026"/>
    <s v="01"/>
    <s v="Jun"/>
    <n v="2"/>
    <n v="-29"/>
    <n v="1"/>
    <n v="0"/>
    <x v="3"/>
    <x v="6"/>
    <n v="2"/>
    <n v="1"/>
    <n v="502.41361039999998"/>
    <n v="251.20680519999999"/>
    <s v="Romania"/>
    <s v="17 Feb 2026 10:34"/>
    <s v="17 Feb 2026"/>
    <s v="Feb"/>
    <n v="1"/>
    <n v="0"/>
    <n v="0"/>
    <n v="0"/>
    <n v="0"/>
    <n v="1"/>
    <n v="-1"/>
    <s v="17.02.2025"/>
    <x v="14"/>
    <s v="30.05.2026"/>
    <n v="22"/>
    <x v="0"/>
    <m/>
    <m/>
  </r>
  <r>
    <x v="2"/>
    <n v="0"/>
    <n v="7"/>
    <n v="0"/>
    <n v="10299"/>
    <s v="1247940.196489"/>
    <s v="27 Jun 2026"/>
    <s v="27"/>
    <s v="Jun"/>
    <s v="04 Jul 2026"/>
    <s v="04"/>
    <s v="Jul"/>
    <n v="7"/>
    <n v="-23"/>
    <n v="4"/>
    <n v="3"/>
    <x v="3"/>
    <x v="3"/>
    <n v="2"/>
    <n v="2"/>
    <n v="2708.3160342000001"/>
    <n v="386.90229060000001"/>
    <s v="Romania"/>
    <s v="02 Mar 2026 11:28"/>
    <s v="01 Mar 2026"/>
    <s v="Mar"/>
    <n v="0"/>
    <n v="4"/>
    <n v="3"/>
    <n v="0"/>
    <n v="0"/>
    <n v="7"/>
    <n v="0"/>
    <s v="02.03.2025"/>
    <x v="6"/>
    <s v="27.06.2026"/>
    <n v="26"/>
    <x v="0"/>
    <m/>
    <m/>
  </r>
  <r>
    <x v="0"/>
    <n v="0"/>
    <n v="0"/>
    <n v="5"/>
    <n v="9089"/>
    <s v="12122025"/>
    <s v="18 Aug 2026"/>
    <s v="18"/>
    <s v="Aug"/>
    <s v="23 Aug 2026"/>
    <s v="23"/>
    <s v="Aug"/>
    <n v="5"/>
    <n v="5"/>
    <n v="0"/>
    <n v="0"/>
    <x v="0"/>
    <x v="0"/>
    <n v="2"/>
    <n v="3"/>
    <n v="2743.5450183486237"/>
    <n v="548.70900366972478"/>
    <m/>
    <s v="12 Dec 2025 09:42"/>
    <s v="12 Dec 2025"/>
    <s v="Dec"/>
    <n v="0"/>
    <n v="0"/>
    <n v="0"/>
    <n v="5"/>
    <n v="0"/>
    <n v="5"/>
    <n v="0"/>
    <s v="12.12.2025"/>
    <x v="16"/>
    <s v="18.08.2026"/>
    <n v="34"/>
    <x v="0"/>
    <m/>
    <m/>
  </r>
  <r>
    <x v="2"/>
    <n v="0"/>
    <n v="0"/>
    <n v="5"/>
    <n v="9625"/>
    <s v="NT315190"/>
    <s v="03 Aug 2026"/>
    <s v="03"/>
    <s v="Aug"/>
    <s v="08 Aug 2026"/>
    <s v="08"/>
    <s v="Aug"/>
    <n v="5"/>
    <n v="5"/>
    <n v="0"/>
    <n v="0"/>
    <x v="5"/>
    <x v="4"/>
    <n v="3"/>
    <n v="1"/>
    <n v="2153.4666214999997"/>
    <n v="430.69332429999997"/>
    <s v="Romania"/>
    <s v="21 Jan 2026 15:30"/>
    <s v="21 Jan 2026"/>
    <s v="Jan"/>
    <n v="0"/>
    <n v="0"/>
    <n v="0"/>
    <n v="5"/>
    <n v="0"/>
    <n v="5"/>
    <n v="0"/>
    <s v="21.01.2025"/>
    <x v="2"/>
    <s v="03.08.2026"/>
    <n v="32"/>
    <x v="0"/>
    <m/>
    <m/>
  </r>
  <r>
    <x v="2"/>
    <n v="0"/>
    <n v="5"/>
    <n v="0"/>
    <n v="8735"/>
    <s v="NT309845"/>
    <s v="06 Jul 2026"/>
    <s v="06"/>
    <s v="Jul"/>
    <s v="11 Jul 2026"/>
    <s v="11"/>
    <s v="Jul"/>
    <n v="5"/>
    <n v="5"/>
    <n v="0"/>
    <n v="0"/>
    <x v="5"/>
    <x v="5"/>
    <n v="3"/>
    <n v="1"/>
    <n v="1988.2576614"/>
    <n v="397.65153227999997"/>
    <m/>
    <s v="24 Nov 2025 10:22"/>
    <s v="23 Nov 2025"/>
    <s v="Nov"/>
    <n v="0"/>
    <n v="0"/>
    <n v="5"/>
    <n v="0"/>
    <n v="0"/>
    <n v="5"/>
    <n v="0"/>
    <s v="24.11.2025"/>
    <x v="15"/>
    <s v="06.07.2026"/>
    <n v="28"/>
    <x v="0"/>
    <m/>
    <m/>
  </r>
  <r>
    <x v="2"/>
    <n v="0"/>
    <n v="7"/>
    <n v="0"/>
    <n v="8671"/>
    <s v="1177930.222445"/>
    <s v="30 Jun 2026"/>
    <s v="30"/>
    <s v="Jun"/>
    <s v="07 Jul 2026"/>
    <s v="07"/>
    <s v="Jul"/>
    <n v="7"/>
    <n v="-23"/>
    <n v="1"/>
    <n v="6"/>
    <x v="3"/>
    <x v="3"/>
    <n v="1"/>
    <n v="1"/>
    <n v="2214.9774750000001"/>
    <n v="316.42535357142862"/>
    <s v="Romania"/>
    <s v="21 Nov 2025 10:54"/>
    <s v="21 Nov 2025"/>
    <s v="Nov"/>
    <n v="0"/>
    <n v="1"/>
    <n v="6"/>
    <n v="0"/>
    <n v="0"/>
    <n v="7"/>
    <n v="0"/>
    <s v="21.11.2025"/>
    <x v="12"/>
    <s v="30.06.2026"/>
    <n v="27"/>
    <x v="0"/>
    <m/>
    <m/>
  </r>
  <r>
    <x v="2"/>
    <n v="0"/>
    <n v="0"/>
    <n v="10"/>
    <n v="10301"/>
    <s v="1247773.196499"/>
    <s v="26 Jul 2026"/>
    <s v="26"/>
    <s v="Jul"/>
    <s v="05 Aug 2026"/>
    <s v="05"/>
    <s v="Aug"/>
    <n v="10"/>
    <n v="-21"/>
    <n v="5"/>
    <n v="4"/>
    <x v="3"/>
    <x v="6"/>
    <n v="2"/>
    <n v="0"/>
    <n v="3337.428312"/>
    <n v="333.74283120000001"/>
    <s v="Romania"/>
    <s v="02 Mar 2026 12:07"/>
    <s v="28 Feb 2026"/>
    <s v="Mar"/>
    <n v="0"/>
    <n v="0"/>
    <n v="5"/>
    <n v="4"/>
    <n v="0"/>
    <n v="9"/>
    <n v="-1"/>
    <s v="02.03.2025"/>
    <x v="6"/>
    <s v="26.07.2026"/>
    <n v="31"/>
    <x v="0"/>
    <m/>
    <m/>
  </r>
  <r>
    <x v="2"/>
    <n v="0"/>
    <n v="5"/>
    <n v="0"/>
    <n v="8757"/>
    <s v="1178330.222764"/>
    <s v="03 Jul 2026"/>
    <s v="03"/>
    <s v="Jul"/>
    <s v="08 Jul 2026"/>
    <s v="08"/>
    <s v="Jul"/>
    <n v="5"/>
    <n v="5"/>
    <n v="0"/>
    <n v="0"/>
    <x v="3"/>
    <x v="3"/>
    <n v="2"/>
    <n v="1"/>
    <n v="1238.1381815"/>
    <n v="247.62763630000001"/>
    <s v="Romania"/>
    <s v="24 Nov 2025 11:24"/>
    <s v="24 Nov 2025"/>
    <s v="Nov"/>
    <n v="0"/>
    <n v="0"/>
    <n v="5"/>
    <n v="0"/>
    <n v="0"/>
    <n v="5"/>
    <n v="0"/>
    <s v="24.11.2025"/>
    <x v="15"/>
    <s v="03.07.2026"/>
    <n v="27"/>
    <x v="0"/>
    <m/>
    <m/>
  </r>
  <r>
    <x v="3"/>
    <n v="0"/>
    <n v="4"/>
    <n v="0"/>
    <n v="10003"/>
    <s v="465340"/>
    <s v="20 Jun 2026"/>
    <s v="20"/>
    <s v="Jun"/>
    <s v="24 Jun 2026"/>
    <s v="24"/>
    <s v="Jun"/>
    <n v="4"/>
    <n v="4"/>
    <n v="0"/>
    <n v="0"/>
    <x v="8"/>
    <x v="4"/>
    <n v="2"/>
    <n v="1"/>
    <n v="1513.7047596330276"/>
    <n v="378.4261899082569"/>
    <m/>
    <s v="05 Feb 2026 10:38"/>
    <s v="05 Feb 2026"/>
    <s v="Feb"/>
    <n v="0"/>
    <n v="4"/>
    <n v="0"/>
    <n v="0"/>
    <n v="0"/>
    <n v="4"/>
    <n v="0"/>
    <s v="05.02.2025"/>
    <x v="5"/>
    <s v="20.06.2026"/>
    <n v="25"/>
    <x v="1"/>
    <m/>
    <m/>
  </r>
  <r>
    <x v="2"/>
    <n v="0"/>
    <n v="3"/>
    <n v="0"/>
    <n v="10108"/>
    <s v="1243652.234804"/>
    <s v="25 Jun 2026"/>
    <s v="25"/>
    <s v="Jun"/>
    <s v="28 Jun 2026"/>
    <s v="28"/>
    <s v="Jun"/>
    <n v="3"/>
    <n v="3"/>
    <n v="0"/>
    <n v="0"/>
    <x v="3"/>
    <x v="5"/>
    <n v="2"/>
    <n v="2"/>
    <n v="1776.3825975"/>
    <n v="592.12753250000003"/>
    <s v="Romania"/>
    <s v="16 Feb 2026 11:23"/>
    <s v="15 Feb 2026"/>
    <s v="Feb"/>
    <n v="0"/>
    <n v="3"/>
    <n v="0"/>
    <n v="0"/>
    <n v="0"/>
    <n v="3"/>
    <n v="0"/>
    <s v="16.02.2025"/>
    <x v="14"/>
    <s v="25.06.2026"/>
    <n v="26"/>
    <x v="0"/>
    <m/>
    <m/>
  </r>
  <r>
    <x v="2"/>
    <n v="0"/>
    <n v="5"/>
    <n v="0"/>
    <n v="9818"/>
    <s v="NT316412"/>
    <s v="04 Jul 2026"/>
    <s v="04"/>
    <s v="Jul"/>
    <s v="09 Jul 2026"/>
    <s v="09"/>
    <s v="Jul"/>
    <n v="5"/>
    <n v="5"/>
    <n v="0"/>
    <n v="0"/>
    <x v="5"/>
    <x v="4"/>
    <n v="3"/>
    <n v="1"/>
    <n v="1949.9625100000001"/>
    <n v="389.992502"/>
    <s v="Romania"/>
    <s v="29 Jan 2026 11:25"/>
    <s v="29 Jan 2026"/>
    <s v="Jan"/>
    <n v="0"/>
    <n v="0"/>
    <n v="5"/>
    <n v="0"/>
    <n v="0"/>
    <n v="5"/>
    <n v="0"/>
    <s v="29.01.2025"/>
    <x v="0"/>
    <s v="04.07.2026"/>
    <n v="27"/>
    <x v="0"/>
    <m/>
    <m/>
  </r>
  <r>
    <x v="2"/>
    <n v="0"/>
    <n v="5"/>
    <n v="0"/>
    <n v="9819"/>
    <s v="NT316413"/>
    <s v="04 Jul 2026"/>
    <s v="04"/>
    <s v="Jul"/>
    <s v="09 Jul 2026"/>
    <s v="09"/>
    <s v="Jul"/>
    <n v="5"/>
    <n v="5"/>
    <n v="0"/>
    <n v="0"/>
    <x v="5"/>
    <x v="3"/>
    <n v="2"/>
    <n v="2"/>
    <n v="1805.5244645"/>
    <n v="361.10489289999998"/>
    <s v="Romania"/>
    <s v="29 Jan 2026 11:25"/>
    <s v="29 Jan 2026"/>
    <s v="Jan"/>
    <n v="0"/>
    <n v="0"/>
    <n v="5"/>
    <n v="0"/>
    <n v="0"/>
    <n v="5"/>
    <n v="0"/>
    <s v="29.01.2025"/>
    <x v="0"/>
    <s v="04.07.2026"/>
    <n v="27"/>
    <x v="0"/>
    <m/>
    <m/>
  </r>
  <r>
    <x v="2"/>
    <n v="0"/>
    <n v="0"/>
    <n v="5"/>
    <n v="9817"/>
    <s v="52743"/>
    <s v="27 Jul 2026"/>
    <s v="27"/>
    <s v="Jul"/>
    <s v="01 Aug 2026"/>
    <s v="01"/>
    <s v="Aug"/>
    <n v="5"/>
    <n v="-26"/>
    <n v="4"/>
    <n v="0"/>
    <x v="4"/>
    <x v="6"/>
    <n v="3"/>
    <n v="0"/>
    <n v="2102.5172499999999"/>
    <n v="420.50344999999999"/>
    <s v="Romania"/>
    <s v="29 Jan 2026 11:21"/>
    <s v="29 Jan 2026"/>
    <s v="Jan"/>
    <n v="0"/>
    <n v="0"/>
    <n v="4"/>
    <n v="0"/>
    <n v="0"/>
    <n v="4"/>
    <n v="-1"/>
    <s v="29.01.2025"/>
    <x v="0"/>
    <s v="27.07.2026"/>
    <n v="31"/>
    <x v="0"/>
    <m/>
    <m/>
  </r>
  <r>
    <x v="2"/>
    <n v="0"/>
    <n v="0"/>
    <n v="6"/>
    <n v="10049"/>
    <s v="NT318411"/>
    <s v="17 Jul 2026"/>
    <s v="17"/>
    <s v="Jul"/>
    <s v="23 Jul 2026"/>
    <s v="23"/>
    <s v="Jul"/>
    <n v="6"/>
    <n v="6"/>
    <n v="0"/>
    <n v="0"/>
    <x v="5"/>
    <x v="2"/>
    <n v="1"/>
    <n v="0"/>
    <n v="1458.3059645999999"/>
    <n v="243.0509941"/>
    <s v="Romania"/>
    <s v="11 Feb 2026 10:27"/>
    <s v="10 Feb 2026"/>
    <s v="Feb"/>
    <n v="0"/>
    <n v="0"/>
    <n v="6"/>
    <n v="0"/>
    <n v="0"/>
    <n v="6"/>
    <n v="0"/>
    <s v="11.02.2025"/>
    <x v="9"/>
    <s v="17.07.2026"/>
    <n v="29"/>
    <x v="0"/>
    <m/>
    <m/>
  </r>
  <r>
    <x v="2"/>
    <n v="0"/>
    <n v="6"/>
    <n v="1"/>
    <n v="8902"/>
    <s v="2314147"/>
    <s v="24 Aug 2026"/>
    <s v="24"/>
    <s v="Aug"/>
    <s v="31 Aug 2026"/>
    <s v="31"/>
    <s v="Aug"/>
    <n v="7"/>
    <n v="7"/>
    <n v="0"/>
    <n v="0"/>
    <x v="6"/>
    <x v="2"/>
    <n v="2"/>
    <n v="1"/>
    <n v="1910.4156273999999"/>
    <n v="272.91651819999998"/>
    <s v="[&quot;RO&quot;]"/>
    <s v="28 Nov 2025 14:55"/>
    <s v="28 Nov 2025"/>
    <s v="Nov"/>
    <n v="0"/>
    <n v="0"/>
    <n v="0"/>
    <n v="7"/>
    <n v="0"/>
    <n v="7"/>
    <n v="0"/>
    <s v="28.11.2025"/>
    <x v="15"/>
    <s v="24.08.2026"/>
    <n v="35"/>
    <x v="0"/>
    <m/>
    <m/>
  </r>
  <r>
    <x v="2"/>
    <n v="0"/>
    <n v="0"/>
    <n v="5"/>
    <n v="10302"/>
    <s v="53853"/>
    <s v="13 Jul 2026"/>
    <s v="13"/>
    <s v="Jul"/>
    <s v="18 Jul 2026"/>
    <s v="18"/>
    <s v="Jul"/>
    <n v="5"/>
    <n v="5"/>
    <n v="0"/>
    <n v="0"/>
    <x v="4"/>
    <x v="1"/>
    <n v="3"/>
    <n v="2"/>
    <n v="3027.9182145"/>
    <n v="605.58364289999997"/>
    <s v="Romania"/>
    <s v="02 Mar 2026 12:26"/>
    <s v="02 Mar 2026"/>
    <s v="Mar"/>
    <n v="0"/>
    <n v="0"/>
    <n v="5"/>
    <n v="0"/>
    <n v="0"/>
    <n v="5"/>
    <n v="0"/>
    <s v="02.03.2025"/>
    <x v="6"/>
    <s v="13.07.2026"/>
    <n v="29"/>
    <x v="0"/>
    <m/>
    <m/>
  </r>
  <r>
    <x v="2"/>
    <n v="0"/>
    <n v="0"/>
    <n v="5"/>
    <n v="9821"/>
    <s v="52745"/>
    <s v="27 Jul 2026"/>
    <s v="27"/>
    <s v="Jul"/>
    <s v="01 Aug 2026"/>
    <s v="01"/>
    <s v="Aug"/>
    <n v="5"/>
    <n v="-26"/>
    <n v="4"/>
    <n v="0"/>
    <x v="4"/>
    <x v="3"/>
    <n v="2"/>
    <n v="1"/>
    <n v="1595.1749480000001"/>
    <n v="319.03498960000002"/>
    <s v="Romania"/>
    <s v="29 Jan 2026 11:49"/>
    <s v="29 Jan 2026"/>
    <s v="Jan"/>
    <n v="0"/>
    <n v="0"/>
    <n v="4"/>
    <n v="0"/>
    <n v="0"/>
    <n v="4"/>
    <n v="-1"/>
    <s v="29.01.2025"/>
    <x v="0"/>
    <s v="27.07.2026"/>
    <n v="31"/>
    <x v="0"/>
    <m/>
    <m/>
  </r>
  <r>
    <x v="2"/>
    <n v="0"/>
    <n v="0"/>
    <n v="5"/>
    <n v="9822"/>
    <s v="52748"/>
    <s v="27 Jul 2026"/>
    <s v="27"/>
    <s v="Jul"/>
    <s v="01 Aug 2026"/>
    <s v="01"/>
    <s v="Aug"/>
    <n v="5"/>
    <n v="-26"/>
    <n v="4"/>
    <n v="0"/>
    <x v="4"/>
    <x v="3"/>
    <n v="2"/>
    <n v="0"/>
    <n v="1595.1749480000001"/>
    <n v="319.03498960000002"/>
    <s v="Romania"/>
    <s v="29 Jan 2026 11:50"/>
    <s v="29 Jan 2026"/>
    <s v="Jan"/>
    <n v="0"/>
    <n v="0"/>
    <n v="4"/>
    <n v="0"/>
    <n v="0"/>
    <n v="4"/>
    <n v="-1"/>
    <s v="29.01.2025"/>
    <x v="0"/>
    <s v="27.07.2026"/>
    <n v="31"/>
    <x v="0"/>
    <m/>
    <m/>
  </r>
  <r>
    <x v="1"/>
    <n v="0"/>
    <n v="4"/>
    <n v="0"/>
    <n v="10303"/>
    <s v="5729025630"/>
    <s v="27 Aug 2026"/>
    <s v="27"/>
    <s v="Aug"/>
    <s v="31 Aug 2026"/>
    <s v="31"/>
    <s v="Aug"/>
    <n v="4"/>
    <n v="4"/>
    <n v="0"/>
    <n v="0"/>
    <x v="1"/>
    <x v="4"/>
    <n v="2"/>
    <n v="1"/>
    <n v="2385.8972792660552"/>
    <n v="596.4743198165138"/>
    <s v="Romania"/>
    <s v="02 Mar 2026 12:36"/>
    <s v="02 Mar 2026"/>
    <s v="Mar"/>
    <n v="0"/>
    <n v="0"/>
    <n v="0"/>
    <n v="4"/>
    <n v="0"/>
    <n v="4"/>
    <n v="0"/>
    <s v="02.03.2025"/>
    <x v="6"/>
    <s v="27.08.2026"/>
    <n v="35"/>
    <x v="0"/>
    <m/>
    <m/>
  </r>
  <r>
    <x v="1"/>
    <n v="0"/>
    <n v="6"/>
    <n v="0"/>
    <n v="10359"/>
    <s v="6412823387"/>
    <s v="22 Jun 2026"/>
    <s v="22"/>
    <s v="Jun"/>
    <s v="28 Jun 2026"/>
    <s v="28"/>
    <s v="Jun"/>
    <n v="6"/>
    <n v="6"/>
    <n v="0"/>
    <n v="0"/>
    <x v="1"/>
    <x v="0"/>
    <n v="2"/>
    <n v="1"/>
    <n v="2681.5505903669723"/>
    <n v="446.93407009174308"/>
    <s v="Romania"/>
    <s v="08 Mar 2026 19:04"/>
    <s v="08 Mar 2026"/>
    <s v="Mar"/>
    <n v="0"/>
    <n v="6"/>
    <n v="0"/>
    <n v="0"/>
    <n v="0"/>
    <n v="6"/>
    <n v="0"/>
    <s v="08.03.2025"/>
    <x v="6"/>
    <s v="22.06.2026"/>
    <n v="26"/>
    <x v="0"/>
    <m/>
    <m/>
  </r>
  <r>
    <x v="2"/>
    <n v="0"/>
    <n v="0"/>
    <n v="5"/>
    <n v="10305"/>
    <s v="202605395801"/>
    <s v="10 Aug 2026"/>
    <s v="10"/>
    <s v="Aug"/>
    <s v="15 Aug 2026"/>
    <s v="15"/>
    <s v="Aug"/>
    <n v="5"/>
    <n v="5"/>
    <n v="0"/>
    <n v="0"/>
    <x v="14"/>
    <x v="4"/>
    <n v="3"/>
    <n v="1"/>
    <n v="2307.3904425000001"/>
    <n v="461.47808850000001"/>
    <m/>
    <s v="02 Mar 2026 12:47"/>
    <s v="28 Feb 2026"/>
    <s v="Mar"/>
    <n v="0"/>
    <n v="0"/>
    <n v="0"/>
    <n v="5"/>
    <n v="0"/>
    <n v="5"/>
    <n v="0"/>
    <s v="02.03.2025"/>
    <x v="6"/>
    <s v="10.08.2026"/>
    <n v="33"/>
    <x v="0"/>
    <m/>
    <m/>
  </r>
  <r>
    <x v="2"/>
    <n v="0"/>
    <n v="0"/>
    <n v="5"/>
    <n v="10306"/>
    <s v="202663291681"/>
    <s v="10 Aug 2026"/>
    <s v="10"/>
    <s v="Aug"/>
    <s v="15 Aug 2026"/>
    <s v="15"/>
    <s v="Aug"/>
    <n v="5"/>
    <n v="5"/>
    <n v="0"/>
    <n v="0"/>
    <x v="14"/>
    <x v="4"/>
    <n v="3"/>
    <n v="1"/>
    <n v="2307.3904425000001"/>
    <n v="461.47808850000001"/>
    <m/>
    <s v="02 Mar 2026 12:47"/>
    <s v="28 Feb 2026"/>
    <s v="Mar"/>
    <n v="0"/>
    <n v="0"/>
    <n v="0"/>
    <n v="5"/>
    <n v="0"/>
    <n v="5"/>
    <n v="0"/>
    <s v="02.03.2025"/>
    <x v="6"/>
    <s v="10.08.2026"/>
    <n v="33"/>
    <x v="0"/>
    <m/>
    <m/>
  </r>
  <r>
    <x v="2"/>
    <n v="0"/>
    <n v="0"/>
    <n v="3"/>
    <n v="10307"/>
    <s v="202645274494"/>
    <s v="10 Aug 2026"/>
    <s v="10"/>
    <s v="Aug"/>
    <s v="13 Aug 2026"/>
    <s v="13"/>
    <s v="Aug"/>
    <n v="3"/>
    <n v="3"/>
    <n v="0"/>
    <n v="0"/>
    <x v="14"/>
    <x v="6"/>
    <n v="2"/>
    <n v="0"/>
    <n v="1334.9713247999998"/>
    <n v="444.99044159999994"/>
    <m/>
    <s v="02 Mar 2026 12:47"/>
    <s v="28 Feb 2026"/>
    <s v="Mar"/>
    <n v="0"/>
    <n v="0"/>
    <n v="0"/>
    <n v="3"/>
    <n v="0"/>
    <n v="3"/>
    <n v="0"/>
    <s v="02.03.2025"/>
    <x v="6"/>
    <s v="10.08.2026"/>
    <n v="33"/>
    <x v="0"/>
    <m/>
    <m/>
  </r>
  <r>
    <x v="2"/>
    <n v="0"/>
    <n v="0"/>
    <n v="5"/>
    <n v="10304"/>
    <s v="202685996512"/>
    <s v="10 Aug 2026"/>
    <s v="10"/>
    <s v="Aug"/>
    <s v="15 Aug 2026"/>
    <s v="15"/>
    <s v="Aug"/>
    <n v="5"/>
    <n v="5"/>
    <n v="0"/>
    <n v="0"/>
    <x v="14"/>
    <x v="5"/>
    <n v="2"/>
    <n v="1"/>
    <n v="1937.8363639999998"/>
    <n v="387.56727279999996"/>
    <m/>
    <s v="02 Mar 2026 12:47"/>
    <s v="27 Feb 2026"/>
    <s v="Mar"/>
    <n v="0"/>
    <n v="0"/>
    <n v="0"/>
    <n v="5"/>
    <n v="0"/>
    <n v="5"/>
    <n v="0"/>
    <s v="02.03.2025"/>
    <x v="6"/>
    <s v="10.08.2026"/>
    <n v="33"/>
    <x v="0"/>
    <m/>
    <m/>
  </r>
  <r>
    <x v="2"/>
    <n v="0"/>
    <n v="0"/>
    <n v="5"/>
    <n v="10308"/>
    <s v="202634267860"/>
    <s v="10 Aug 2026"/>
    <s v="10"/>
    <s v="Aug"/>
    <s v="15 Aug 2026"/>
    <s v="15"/>
    <s v="Aug"/>
    <n v="5"/>
    <n v="5"/>
    <n v="0"/>
    <n v="0"/>
    <x v="14"/>
    <x v="6"/>
    <n v="1"/>
    <n v="1"/>
    <n v="1168.1194674999999"/>
    <n v="233.62389349999998"/>
    <m/>
    <s v="02 Mar 2026 12:47"/>
    <s v="28 Feb 2026"/>
    <s v="Mar"/>
    <n v="0"/>
    <n v="0"/>
    <n v="0"/>
    <n v="5"/>
    <n v="0"/>
    <n v="5"/>
    <n v="0"/>
    <s v="02.03.2025"/>
    <x v="6"/>
    <s v="10.08.2026"/>
    <n v="33"/>
    <x v="0"/>
    <m/>
    <m/>
  </r>
  <r>
    <x v="2"/>
    <n v="0"/>
    <n v="1"/>
    <n v="4"/>
    <n v="9447"/>
    <s v="1186998.227711"/>
    <s v="10 Jul 2026"/>
    <s v="10"/>
    <s v="Jul"/>
    <s v="15 Jul 2026"/>
    <s v="15"/>
    <s v="Jul"/>
    <n v="5"/>
    <n v="5"/>
    <n v="0"/>
    <n v="0"/>
    <x v="3"/>
    <x v="7"/>
    <n v="3"/>
    <n v="2"/>
    <n v="3014.5207789999999"/>
    <n v="602.90415580000001"/>
    <s v="Romania"/>
    <s v="12 Jan 2026 11:16"/>
    <s v="12 Jan 2026"/>
    <s v="Jan"/>
    <n v="0"/>
    <n v="0"/>
    <n v="5"/>
    <n v="0"/>
    <n v="0"/>
    <n v="5"/>
    <n v="0"/>
    <s v="12.01.2025"/>
    <x v="7"/>
    <s v="10.07.2026"/>
    <n v="28"/>
    <x v="0"/>
    <m/>
    <m/>
  </r>
  <r>
    <x v="0"/>
    <n v="0"/>
    <n v="0"/>
    <n v="5"/>
    <n v="10201"/>
    <s v="230220261"/>
    <s v="28 Jul 2026"/>
    <s v="28"/>
    <s v="Jul"/>
    <s v="02 Aug 2026"/>
    <s v="02"/>
    <s v="Aug"/>
    <n v="5"/>
    <n v="-26"/>
    <n v="3"/>
    <n v="1"/>
    <x v="0"/>
    <x v="4"/>
    <n v="2"/>
    <n v="2"/>
    <n v="2564.1110733944952"/>
    <n v="512.82221467889906"/>
    <m/>
    <s v="23 Feb 2026 13:49"/>
    <s v="23 Feb 2026"/>
    <s v="Feb"/>
    <n v="0"/>
    <n v="0"/>
    <n v="3"/>
    <n v="1"/>
    <n v="0"/>
    <n v="4"/>
    <n v="-1"/>
    <s v="23.02.2025"/>
    <x v="8"/>
    <s v="28.07.2026"/>
    <n v="31"/>
    <x v="0"/>
    <m/>
    <m/>
  </r>
  <r>
    <x v="0"/>
    <n v="0"/>
    <n v="0"/>
    <n v="5"/>
    <n v="10202"/>
    <s v="230220261"/>
    <s v="28 Jul 2026"/>
    <s v="28"/>
    <s v="Jul"/>
    <s v="02 Aug 2026"/>
    <s v="02"/>
    <s v="Aug"/>
    <n v="5"/>
    <n v="-26"/>
    <n v="3"/>
    <n v="1"/>
    <x v="0"/>
    <x v="4"/>
    <n v="2"/>
    <n v="1"/>
    <n v="2050.929990825688"/>
    <n v="410.18599816513756"/>
    <m/>
    <s v="23 Feb 2026 13:49"/>
    <s v="23 Feb 2026"/>
    <s v="Feb"/>
    <n v="0"/>
    <n v="0"/>
    <n v="3"/>
    <n v="1"/>
    <n v="0"/>
    <n v="4"/>
    <n v="-1"/>
    <s v="23.02.2025"/>
    <x v="8"/>
    <s v="28.07.2026"/>
    <n v="31"/>
    <x v="0"/>
    <m/>
    <m/>
  </r>
  <r>
    <x v="1"/>
    <n v="0"/>
    <n v="2"/>
    <n v="2"/>
    <n v="10360"/>
    <s v="6954883465"/>
    <s v="09 Jul 2026"/>
    <s v="09"/>
    <s v="Jul"/>
    <s v="13 Jul 2026"/>
    <s v="13"/>
    <s v="Jul"/>
    <n v="4"/>
    <n v="4"/>
    <n v="0"/>
    <n v="0"/>
    <x v="1"/>
    <x v="3"/>
    <n v="2"/>
    <n v="1"/>
    <n v="1953.3896983486238"/>
    <n v="488.34742458715596"/>
    <s v="Romania"/>
    <s v="08 Mar 2026 20:40"/>
    <s v="08 Mar 2026"/>
    <s v="Mar"/>
    <n v="0"/>
    <n v="0"/>
    <n v="4"/>
    <n v="0"/>
    <n v="0"/>
    <n v="4"/>
    <n v="0"/>
    <s v="08.03.2025"/>
    <x v="6"/>
    <s v="09.07.2026"/>
    <n v="28"/>
    <x v="0"/>
    <m/>
    <m/>
  </r>
  <r>
    <x v="1"/>
    <n v="1"/>
    <n v="0"/>
    <n v="0"/>
    <n v="10309"/>
    <s v="5785228683"/>
    <s v="23 May 2026"/>
    <s v="23"/>
    <s v="May"/>
    <s v="24 May 2026"/>
    <s v="24"/>
    <s v="May"/>
    <n v="1"/>
    <n v="1"/>
    <n v="0"/>
    <n v="0"/>
    <x v="1"/>
    <x v="1"/>
    <n v="4"/>
    <n v="0"/>
    <n v="421.4903366972477"/>
    <n v="421.4903366972477"/>
    <s v="Bulgaria"/>
    <s v="02 Mar 2026 13:36"/>
    <s v="02 Mar 2026"/>
    <s v="Mar"/>
    <n v="1"/>
    <n v="0"/>
    <n v="0"/>
    <n v="0"/>
    <n v="0"/>
    <n v="1"/>
    <n v="0"/>
    <s v="02.03.2025"/>
    <x v="6"/>
    <s v="23.05.2026"/>
    <n v="21"/>
    <x v="1"/>
    <m/>
    <m/>
  </r>
  <r>
    <x v="2"/>
    <n v="0"/>
    <n v="0"/>
    <n v="7"/>
    <n v="10203"/>
    <s v="NT319884"/>
    <s v="12 Jul 2026"/>
    <s v="12"/>
    <s v="Jul"/>
    <s v="19 Jul 2026"/>
    <s v="19"/>
    <s v="Jul"/>
    <n v="7"/>
    <n v="7"/>
    <n v="0"/>
    <n v="0"/>
    <x v="5"/>
    <x v="4"/>
    <n v="2"/>
    <n v="1"/>
    <n v="2392.8797718000001"/>
    <n v="341.83996740000003"/>
    <s v="Bulgaria"/>
    <s v="23 Feb 2026 14:28"/>
    <s v="23 Feb 2026"/>
    <s v="Feb"/>
    <n v="0"/>
    <n v="0"/>
    <n v="7"/>
    <n v="0"/>
    <n v="0"/>
    <n v="7"/>
    <n v="0"/>
    <s v="23.02.2025"/>
    <x v="8"/>
    <s v="12.07.2026"/>
    <n v="29"/>
    <x v="0"/>
    <m/>
    <m/>
  </r>
  <r>
    <x v="2"/>
    <n v="0"/>
    <n v="0"/>
    <n v="5"/>
    <n v="10310"/>
    <s v="1247446.196578"/>
    <s v="08 Aug 2026"/>
    <s v="08"/>
    <s v="Aug"/>
    <s v="13 Aug 2026"/>
    <s v="13"/>
    <s v="Aug"/>
    <n v="5"/>
    <n v="5"/>
    <n v="0"/>
    <n v="0"/>
    <x v="3"/>
    <x v="6"/>
    <n v="3"/>
    <n v="1"/>
    <n v="2252.7249939999997"/>
    <n v="450.54499879999992"/>
    <s v="Romania"/>
    <s v="02 Mar 2026 13:45"/>
    <s v="02 Mar 2026"/>
    <s v="Mar"/>
    <n v="0"/>
    <n v="0"/>
    <n v="0"/>
    <n v="5"/>
    <n v="0"/>
    <n v="5"/>
    <n v="0"/>
    <s v="02.03.2025"/>
    <x v="6"/>
    <s v="08.08.2026"/>
    <n v="32"/>
    <x v="0"/>
    <m/>
    <m/>
  </r>
  <r>
    <x v="2"/>
    <n v="0"/>
    <n v="4"/>
    <n v="0"/>
    <n v="10004"/>
    <s v="1241289.233406"/>
    <s v="26 Jun 2026"/>
    <s v="26"/>
    <s v="Jun"/>
    <s v="30 Jun 2026"/>
    <s v="30"/>
    <s v="Jun"/>
    <n v="4"/>
    <n v="4"/>
    <n v="0"/>
    <n v="0"/>
    <x v="3"/>
    <x v="2"/>
    <n v="3"/>
    <n v="1"/>
    <n v="2267.3546023999997"/>
    <n v="566.83865059999994"/>
    <s v="Romania"/>
    <s v="05 Feb 2026 12:27"/>
    <s v="05 Feb 2026"/>
    <s v="Feb"/>
    <n v="0"/>
    <n v="4"/>
    <n v="0"/>
    <n v="0"/>
    <n v="0"/>
    <n v="4"/>
    <n v="0"/>
    <s v="05.02.2025"/>
    <x v="5"/>
    <s v="26.06.2026"/>
    <n v="26"/>
    <x v="0"/>
    <m/>
    <m/>
  </r>
  <r>
    <x v="2"/>
    <n v="0"/>
    <n v="5"/>
    <n v="0"/>
    <n v="9141"/>
    <s v="011930249"/>
    <s v="04 Jul 2026"/>
    <s v="04"/>
    <s v="Jul"/>
    <s v="09 Jul 2026"/>
    <s v="09"/>
    <s v="Jul"/>
    <n v="5"/>
    <n v="5"/>
    <n v="0"/>
    <n v="0"/>
    <x v="15"/>
    <x v="6"/>
    <n v="1"/>
    <n v="1"/>
    <n v="914.44831650000003"/>
    <n v="182.8896633"/>
    <s v="Bulgaria"/>
    <s v="19 Dec 2025 08:25"/>
    <s v="18 Dec 2025"/>
    <s v="Dec"/>
    <n v="0"/>
    <n v="0"/>
    <n v="5"/>
    <n v="0"/>
    <n v="0"/>
    <n v="5"/>
    <n v="0"/>
    <s v="19.12.2025"/>
    <x v="10"/>
    <s v="04.07.2026"/>
    <n v="27"/>
    <x v="0"/>
    <m/>
    <m/>
  </r>
  <r>
    <x v="2"/>
    <n v="0"/>
    <n v="5"/>
    <n v="0"/>
    <n v="8764"/>
    <s v="2313068"/>
    <s v="22 Jun 2026"/>
    <s v="22"/>
    <s v="Jun"/>
    <s v="27 Jun 2026"/>
    <s v="27"/>
    <s v="Jun"/>
    <n v="5"/>
    <n v="5"/>
    <n v="0"/>
    <n v="0"/>
    <x v="6"/>
    <x v="6"/>
    <n v="3"/>
    <n v="0"/>
    <n v="1505.7348420999999"/>
    <n v="301.14696842000001"/>
    <s v="[&quot;RO&quot;]"/>
    <s v="24 Nov 2025 12:34"/>
    <s v="24 Nov 2025"/>
    <s v="Nov"/>
    <n v="0"/>
    <n v="5"/>
    <n v="0"/>
    <n v="0"/>
    <n v="0"/>
    <n v="5"/>
    <n v="0"/>
    <s v="24.11.2025"/>
    <x v="15"/>
    <s v="22.06.2026"/>
    <n v="26"/>
    <x v="0"/>
    <m/>
    <m/>
  </r>
  <r>
    <x v="1"/>
    <n v="1"/>
    <n v="1"/>
    <n v="0"/>
    <n v="10361"/>
    <s v="6598496851"/>
    <s v="30 May 2026"/>
    <s v="30"/>
    <s v="May"/>
    <s v="01 Jun 2026"/>
    <s v="01"/>
    <s v="Jun"/>
    <n v="2"/>
    <n v="-29"/>
    <n v="1"/>
    <n v="0"/>
    <x v="1"/>
    <x v="3"/>
    <n v="2"/>
    <n v="1"/>
    <n v="694.58880091743117"/>
    <n v="347.29440045871559"/>
    <s v="Romania"/>
    <s v="08 Mar 2026 22:21"/>
    <s v="08 Mar 2026"/>
    <s v="Mar"/>
    <n v="1"/>
    <n v="0"/>
    <n v="0"/>
    <n v="0"/>
    <n v="0"/>
    <n v="1"/>
    <n v="-1"/>
    <s v="08.03.2025"/>
    <x v="6"/>
    <s v="30.05.2026"/>
    <n v="22"/>
    <x v="0"/>
    <m/>
    <m/>
  </r>
  <r>
    <x v="2"/>
    <n v="0"/>
    <n v="0"/>
    <n v="5"/>
    <n v="8775"/>
    <s v="28072026"/>
    <s v="28 Jul 2026"/>
    <s v="28"/>
    <s v="Jul"/>
    <s v="02 Aug 2026"/>
    <s v="02"/>
    <s v="Aug"/>
    <n v="5"/>
    <n v="-26"/>
    <n v="3"/>
    <n v="1"/>
    <x v="16"/>
    <x v="6"/>
    <n v="2"/>
    <n v="1"/>
    <n v="1334.9517664999998"/>
    <n v="266.99035329999998"/>
    <m/>
    <s v="24 Nov 2025 13:24"/>
    <s v="24 Nov 2025"/>
    <s v="Nov"/>
    <n v="0"/>
    <n v="0"/>
    <n v="3"/>
    <n v="1"/>
    <n v="0"/>
    <n v="4"/>
    <n v="-1"/>
    <s v="24.11.2025"/>
    <x v="15"/>
    <s v="28.07.2026"/>
    <n v="31"/>
    <x v="0"/>
    <m/>
    <m/>
  </r>
  <r>
    <x v="1"/>
    <n v="3"/>
    <n v="-1"/>
    <n v="0"/>
    <n v="10362"/>
    <s v="5552999145"/>
    <s v="12 Jun 2026"/>
    <s v="12"/>
    <s v="Jun"/>
    <s v="14 Jun 2026"/>
    <s v="14"/>
    <s v="Jun"/>
    <n v="2"/>
    <n v="2"/>
    <n v="0"/>
    <n v="0"/>
    <x v="1"/>
    <x v="3"/>
    <n v="2"/>
    <n v="0"/>
    <n v="514.50889376146779"/>
    <n v="257.25444688073389"/>
    <s v="Romania"/>
    <s v="08 Mar 2026 22:32"/>
    <s v="08 Mar 2026"/>
    <s v="Mar"/>
    <n v="0"/>
    <n v="2"/>
    <n v="0"/>
    <n v="0"/>
    <n v="0"/>
    <n v="2"/>
    <n v="0"/>
    <s v="08.03.2025"/>
    <x v="6"/>
    <s v="12.06.2026"/>
    <n v="24"/>
    <x v="1"/>
    <m/>
    <m/>
  </r>
  <r>
    <x v="2"/>
    <n v="0"/>
    <n v="0"/>
    <n v="5"/>
    <n v="8776"/>
    <s v="28072026"/>
    <s v="28 Jul 2026"/>
    <s v="28"/>
    <s v="Jul"/>
    <s v="02 Aug 2026"/>
    <s v="02"/>
    <s v="Aug"/>
    <n v="5"/>
    <n v="-26"/>
    <n v="3"/>
    <n v="1"/>
    <x v="16"/>
    <x v="6"/>
    <n v="3"/>
    <n v="1"/>
    <n v="1802.1995535000001"/>
    <n v="360.43991070000004"/>
    <m/>
    <s v="24 Nov 2025 13:27"/>
    <s v="24 Nov 2025"/>
    <s v="Nov"/>
    <n v="0"/>
    <n v="0"/>
    <n v="3"/>
    <n v="1"/>
    <n v="0"/>
    <n v="4"/>
    <n v="-1"/>
    <s v="24.11.2025"/>
    <x v="15"/>
    <s v="28.07.2026"/>
    <n v="31"/>
    <x v="0"/>
    <m/>
    <m/>
  </r>
  <r>
    <x v="0"/>
    <n v="0"/>
    <n v="0"/>
    <n v="5"/>
    <n v="9090"/>
    <s v="12122025"/>
    <s v="18 Aug 2026"/>
    <s v="18"/>
    <s v="Aug"/>
    <s v="23 Aug 2026"/>
    <s v="23"/>
    <s v="Aug"/>
    <n v="5"/>
    <n v="5"/>
    <n v="0"/>
    <n v="0"/>
    <x v="0"/>
    <x v="0"/>
    <n v="2"/>
    <n v="3"/>
    <n v="2449.2733486238526"/>
    <n v="489.85466972477059"/>
    <m/>
    <s v="12 Dec 2025 09:42"/>
    <s v="12 Dec 2025"/>
    <s v="Dec"/>
    <n v="0"/>
    <n v="0"/>
    <n v="0"/>
    <n v="5"/>
    <n v="0"/>
    <n v="5"/>
    <n v="0"/>
    <s v="12.12.2025"/>
    <x v="16"/>
    <s v="18.08.2026"/>
    <n v="34"/>
    <x v="0"/>
    <m/>
    <m/>
  </r>
  <r>
    <x v="2"/>
    <n v="0"/>
    <n v="0"/>
    <n v="6"/>
    <n v="9823"/>
    <s v="3129"/>
    <s v="26 Jul 2026"/>
    <s v="26"/>
    <s v="Jul"/>
    <s v="01 Aug 2026"/>
    <s v="01"/>
    <s v="Aug"/>
    <n v="6"/>
    <n v="-25"/>
    <n v="5"/>
    <n v="0"/>
    <x v="4"/>
    <x v="4"/>
    <n v="3"/>
    <n v="1"/>
    <n v="2584.1599458000001"/>
    <n v="430.69332430000003"/>
    <s v="Romania"/>
    <s v="29 Jan 2026 12:16"/>
    <s v="29 Jan 2026"/>
    <s v="Jan"/>
    <n v="0"/>
    <n v="0"/>
    <n v="5"/>
    <n v="0"/>
    <n v="0"/>
    <n v="5"/>
    <n v="-1"/>
    <s v="29.01.2025"/>
    <x v="0"/>
    <s v="26.07.2026"/>
    <n v="31"/>
    <x v="0"/>
    <m/>
    <m/>
  </r>
  <r>
    <x v="3"/>
    <n v="0"/>
    <n v="0"/>
    <n v="6"/>
    <n v="9550"/>
    <s v="448879"/>
    <s v="10 Aug 2026"/>
    <s v="10"/>
    <s v="Aug"/>
    <s v="16 Aug 2026"/>
    <s v="16"/>
    <s v="Aug"/>
    <n v="6"/>
    <n v="6"/>
    <n v="0"/>
    <n v="0"/>
    <x v="8"/>
    <x v="6"/>
    <n v="3"/>
    <n v="1"/>
    <n v="3031.8235943119262"/>
    <n v="505.30393238532105"/>
    <m/>
    <s v="17 Jan 2026 11:53"/>
    <s v="17 Jan 2026"/>
    <s v="Jan"/>
    <n v="0"/>
    <n v="0"/>
    <n v="0"/>
    <n v="6"/>
    <n v="0"/>
    <n v="6"/>
    <n v="0"/>
    <s v="17.01.2025"/>
    <x v="7"/>
    <s v="10.08.2026"/>
    <n v="33"/>
    <x v="0"/>
    <m/>
    <m/>
  </r>
  <r>
    <x v="1"/>
    <n v="0"/>
    <n v="0"/>
    <n v="5"/>
    <n v="10204"/>
    <s v="5033195875"/>
    <s v="20 Jul 2026"/>
    <s v="20"/>
    <s v="Jul"/>
    <s v="25 Jul 2026"/>
    <s v="25"/>
    <s v="Jul"/>
    <n v="5"/>
    <n v="5"/>
    <n v="0"/>
    <n v="0"/>
    <x v="1"/>
    <x v="0"/>
    <n v="2"/>
    <n v="2"/>
    <n v="3629.9487064220179"/>
    <n v="725.98974128440364"/>
    <s v="Romania"/>
    <s v="23 Feb 2026 14:56"/>
    <s v="23 Feb 2026"/>
    <s v="Feb"/>
    <n v="0"/>
    <n v="0"/>
    <n v="5"/>
    <n v="0"/>
    <n v="0"/>
    <n v="5"/>
    <n v="0"/>
    <s v="23.02.2025"/>
    <x v="8"/>
    <s v="20.07.2026"/>
    <n v="30"/>
    <x v="0"/>
    <m/>
    <m/>
  </r>
  <r>
    <x v="2"/>
    <n v="0"/>
    <n v="4"/>
    <n v="1"/>
    <n v="10123"/>
    <s v="1244356.235033"/>
    <s v="07 Jul 2026"/>
    <s v="07"/>
    <s v="Jul"/>
    <s v="12 Jul 2026"/>
    <s v="12"/>
    <s v="Jul"/>
    <n v="5"/>
    <n v="5"/>
    <n v="0"/>
    <n v="0"/>
    <x v="3"/>
    <x v="1"/>
    <n v="3"/>
    <n v="2"/>
    <n v="2920.2693312999995"/>
    <n v="584.05386625999995"/>
    <s v="Romania"/>
    <s v="17 Feb 2026 12:05"/>
    <s v="17 Feb 2026"/>
    <s v="Feb"/>
    <n v="0"/>
    <n v="0"/>
    <n v="5"/>
    <n v="0"/>
    <n v="0"/>
    <n v="5"/>
    <n v="0"/>
    <s v="17.02.2025"/>
    <x v="14"/>
    <s v="07.07.2026"/>
    <n v="28"/>
    <x v="0"/>
    <m/>
    <m/>
  </r>
  <r>
    <x v="2"/>
    <n v="0"/>
    <n v="5"/>
    <n v="0"/>
    <n v="10005"/>
    <s v="100892"/>
    <s v="04 Jul 2026"/>
    <s v="04"/>
    <s v="Jul"/>
    <s v="09 Jul 2026"/>
    <s v="09"/>
    <s v="Jul"/>
    <n v="5"/>
    <n v="5"/>
    <n v="0"/>
    <n v="0"/>
    <x v="9"/>
    <x v="6"/>
    <n v="2"/>
    <n v="1"/>
    <n v="1507.1625980000001"/>
    <n v="301.43251960000003"/>
    <s v="Romania"/>
    <s v="05 Feb 2026 13:44"/>
    <s v="05 Feb 2026"/>
    <s v="Feb"/>
    <n v="0"/>
    <n v="0"/>
    <n v="5"/>
    <n v="0"/>
    <n v="0"/>
    <n v="5"/>
    <n v="0"/>
    <s v="05.02.2025"/>
    <x v="5"/>
    <s v="04.07.2026"/>
    <n v="27"/>
    <x v="0"/>
    <m/>
    <m/>
  </r>
  <r>
    <x v="3"/>
    <n v="0"/>
    <n v="5"/>
    <n v="0"/>
    <n v="8822"/>
    <s v="414857"/>
    <s v="25 Aug 2026"/>
    <s v="25"/>
    <s v="Aug"/>
    <s v="30 Aug 2026"/>
    <s v="30"/>
    <s v="Aug"/>
    <n v="5"/>
    <n v="5"/>
    <n v="0"/>
    <n v="0"/>
    <x v="8"/>
    <x v="1"/>
    <n v="2"/>
    <n v="3"/>
    <n v="2857.4855733944951"/>
    <n v="571.49711467889904"/>
    <m/>
    <s v="25 Nov 2025 23:08"/>
    <s v="25 Nov 2025"/>
    <s v="Nov"/>
    <n v="0"/>
    <n v="0"/>
    <n v="0"/>
    <n v="5"/>
    <n v="0"/>
    <n v="5"/>
    <n v="0"/>
    <s v="25.11.2025"/>
    <x v="15"/>
    <s v="25.08.2026"/>
    <n v="35"/>
    <x v="0"/>
    <m/>
    <m/>
  </r>
  <r>
    <x v="2"/>
    <n v="0"/>
    <n v="5"/>
    <n v="0"/>
    <n v="8517"/>
    <s v="NT308762"/>
    <s v="01 Jul 2026"/>
    <s v="01"/>
    <s v="Jul"/>
    <s v="06 Jul 2026"/>
    <s v="06"/>
    <s v="Jul"/>
    <n v="5"/>
    <n v="5"/>
    <n v="0"/>
    <n v="0"/>
    <x v="5"/>
    <x v="4"/>
    <n v="3"/>
    <n v="1"/>
    <n v="1671.4523180000001"/>
    <n v="334.29046360000001"/>
    <m/>
    <s v="16 Nov 2025 15:05"/>
    <s v="16 Nov 2025"/>
    <s v="Nov"/>
    <n v="0"/>
    <n v="0"/>
    <n v="5"/>
    <n v="0"/>
    <n v="0"/>
    <n v="5"/>
    <n v="0"/>
    <s v="16.11.2025"/>
    <x v="12"/>
    <s v="01.07.2026"/>
    <n v="27"/>
    <x v="0"/>
    <m/>
    <m/>
  </r>
  <r>
    <x v="1"/>
    <n v="2"/>
    <n v="0"/>
    <n v="0"/>
    <n v="9551"/>
    <s v="6513128266"/>
    <s v="01 Jun 2026"/>
    <s v="01"/>
    <s v="Jun"/>
    <s v="03 Jun 2026"/>
    <s v="03"/>
    <s v="Jun"/>
    <n v="2"/>
    <n v="2"/>
    <n v="0"/>
    <n v="0"/>
    <x v="1"/>
    <x v="1"/>
    <n v="3"/>
    <n v="2"/>
    <n v="842.9806733944954"/>
    <n v="421.4903366972477"/>
    <s v="Romania"/>
    <s v="17 Jan 2026 17:42"/>
    <s v="17 Jan 2026"/>
    <s v="Jan"/>
    <n v="0"/>
    <n v="2"/>
    <n v="0"/>
    <n v="0"/>
    <n v="0"/>
    <n v="2"/>
    <n v="0"/>
    <s v="17.01.2025"/>
    <x v="7"/>
    <s v="01.06.2026"/>
    <n v="23"/>
    <x v="1"/>
    <m/>
    <m/>
  </r>
  <r>
    <x v="0"/>
    <n v="1"/>
    <n v="3"/>
    <n v="0"/>
    <n v="10206"/>
    <s v="230220264"/>
    <s v="30 May 2026"/>
    <s v="30"/>
    <s v="May"/>
    <s v="03 Jun 2026"/>
    <s v="03"/>
    <s v="Jun"/>
    <n v="4"/>
    <n v="-27"/>
    <n v="1"/>
    <n v="2"/>
    <x v="0"/>
    <x v="8"/>
    <n v="3"/>
    <n v="0"/>
    <n v="1561.0753211009173"/>
    <n v="390.26883027522933"/>
    <m/>
    <s v="23 Feb 2026 15:50"/>
    <s v="23 Feb 2026"/>
    <s v="Feb"/>
    <n v="1"/>
    <n v="2"/>
    <n v="0"/>
    <n v="0"/>
    <n v="0"/>
    <n v="3"/>
    <n v="-1"/>
    <s v="23.02.2025"/>
    <x v="8"/>
    <s v="30.05.2026"/>
    <n v="22"/>
    <x v="0"/>
    <m/>
    <m/>
  </r>
  <r>
    <x v="2"/>
    <n v="0"/>
    <n v="5"/>
    <n v="0"/>
    <n v="8782"/>
    <s v="17332"/>
    <s v="29 Jun 2026"/>
    <s v="29"/>
    <s v="Jun"/>
    <s v="04 Jul 2026"/>
    <s v="04"/>
    <s v="Jul"/>
    <n v="5"/>
    <n v="-25"/>
    <n v="2"/>
    <n v="3"/>
    <x v="4"/>
    <x v="3"/>
    <n v="3"/>
    <n v="1"/>
    <n v="1671.4523180000001"/>
    <n v="334.29046360000001"/>
    <m/>
    <s v="24 Nov 2025 15:07"/>
    <s v="24 Nov 2025"/>
    <s v="Nov"/>
    <n v="0"/>
    <n v="2"/>
    <n v="3"/>
    <n v="0"/>
    <n v="0"/>
    <n v="5"/>
    <n v="0"/>
    <s v="24.11.2025"/>
    <x v="15"/>
    <s v="29.06.2026"/>
    <n v="27"/>
    <x v="0"/>
    <m/>
    <m/>
  </r>
  <r>
    <x v="1"/>
    <n v="0"/>
    <n v="0"/>
    <n v="5"/>
    <n v="10313"/>
    <s v="5741100534"/>
    <s v="23 Jul 2026"/>
    <s v="23"/>
    <s v="Jul"/>
    <s v="28 Jul 2026"/>
    <s v="28"/>
    <s v="Jul"/>
    <n v="5"/>
    <n v="5"/>
    <n v="0"/>
    <n v="0"/>
    <x v="1"/>
    <x v="0"/>
    <n v="2"/>
    <n v="1"/>
    <n v="2688.8176651376143"/>
    <n v="537.76353302752284"/>
    <s v="Israel"/>
    <s v="02 Mar 2026 19:06"/>
    <s v="02 Mar 2026"/>
    <s v="Mar"/>
    <n v="0"/>
    <n v="0"/>
    <n v="5"/>
    <n v="0"/>
    <n v="0"/>
    <n v="5"/>
    <n v="0"/>
    <s v="02.03.2025"/>
    <x v="6"/>
    <s v="23.07.2026"/>
    <n v="30"/>
    <x v="1"/>
    <m/>
    <m/>
  </r>
  <r>
    <x v="1"/>
    <n v="0"/>
    <n v="0"/>
    <n v="5"/>
    <n v="10283"/>
    <s v="5258008419"/>
    <s v="23 Jul 2026"/>
    <s v="23"/>
    <s v="Jul"/>
    <s v="28 Jul 2026"/>
    <s v="28"/>
    <s v="Jul"/>
    <n v="5"/>
    <n v="5"/>
    <n v="0"/>
    <n v="0"/>
    <x v="1"/>
    <x v="0"/>
    <n v="2"/>
    <n v="2"/>
    <n v="3361.0669399082567"/>
    <n v="672.21338798165129"/>
    <s v="Israel"/>
    <s v="02 Mar 2026 00:02"/>
    <s v="01 Mar 2026"/>
    <s v="Mar"/>
    <n v="0"/>
    <n v="0"/>
    <n v="5"/>
    <n v="0"/>
    <n v="0"/>
    <n v="5"/>
    <n v="0"/>
    <s v="02.03.2025"/>
    <x v="6"/>
    <s v="23.07.2026"/>
    <n v="30"/>
    <x v="1"/>
    <m/>
    <m/>
  </r>
  <r>
    <x v="2"/>
    <n v="0"/>
    <n v="3"/>
    <n v="2"/>
    <n v="10207"/>
    <s v="1246193.235778"/>
    <s v="08 Jul 2026"/>
    <s v="08"/>
    <s v="Jul"/>
    <s v="13 Jul 2026"/>
    <s v="13"/>
    <s v="Jul"/>
    <n v="5"/>
    <n v="5"/>
    <n v="0"/>
    <n v="0"/>
    <x v="3"/>
    <x v="1"/>
    <n v="2"/>
    <n v="3"/>
    <n v="2974.0937729000002"/>
    <n v="594.81875458000002"/>
    <s v="Romania"/>
    <s v="23 Feb 2026 16:18"/>
    <s v="23 Feb 2026"/>
    <s v="Feb"/>
    <n v="0"/>
    <n v="0"/>
    <n v="5"/>
    <n v="0"/>
    <n v="0"/>
    <n v="5"/>
    <n v="0"/>
    <s v="23.02.2025"/>
    <x v="8"/>
    <s v="08.07.2026"/>
    <n v="28"/>
    <x v="0"/>
    <m/>
    <m/>
  </r>
  <r>
    <x v="2"/>
    <n v="0"/>
    <n v="0"/>
    <n v="6"/>
    <n v="9824"/>
    <s v="19037"/>
    <s v="01 Aug 2026"/>
    <s v="01"/>
    <s v="Aug"/>
    <s v="07 Aug 2026"/>
    <s v="07"/>
    <s v="Aug"/>
    <n v="6"/>
    <n v="6"/>
    <n v="0"/>
    <n v="0"/>
    <x v="4"/>
    <x v="4"/>
    <n v="3"/>
    <n v="1"/>
    <n v="2584.1599458000001"/>
    <n v="430.69332430000003"/>
    <s v="Romania"/>
    <s v="29 Jan 2026 12:48"/>
    <s v="29 Jan 2026"/>
    <s v="Jan"/>
    <n v="0"/>
    <n v="0"/>
    <n v="0"/>
    <n v="6"/>
    <n v="0"/>
    <n v="6"/>
    <n v="0"/>
    <s v="29.01.2025"/>
    <x v="0"/>
    <s v="01.08.2026"/>
    <n v="31"/>
    <x v="0"/>
    <m/>
    <m/>
  </r>
  <r>
    <x v="2"/>
    <n v="0"/>
    <n v="5"/>
    <n v="0"/>
    <n v="8481"/>
    <s v="2311648"/>
    <s v="01 Sep 2026"/>
    <s v="01"/>
    <s v="Sep"/>
    <s v="06 Sep 2026"/>
    <s v="06"/>
    <s v="Sep"/>
    <n v="5"/>
    <n v="5"/>
    <n v="0"/>
    <n v="0"/>
    <x v="6"/>
    <x v="6"/>
    <n v="3"/>
    <n v="0"/>
    <n v="1424.3331974999999"/>
    <n v="284.86663949999996"/>
    <s v="[&quot;RO&quot;]"/>
    <s v="14 Nov 2025 12:06"/>
    <s v="14 Nov 2025"/>
    <s v="Nov"/>
    <n v="0"/>
    <n v="0"/>
    <n v="0"/>
    <n v="0"/>
    <n v="5"/>
    <n v="5"/>
    <n v="0"/>
    <s v="14.11.2025"/>
    <x v="11"/>
    <s v="01.09.2026"/>
    <n v="36"/>
    <x v="0"/>
    <m/>
    <m/>
  </r>
  <r>
    <x v="1"/>
    <n v="0"/>
    <n v="2"/>
    <n v="0"/>
    <n v="10050"/>
    <s v="5601317479"/>
    <s v="29 Jun 2026"/>
    <s v="29"/>
    <s v="Jun"/>
    <s v="01 Jul 2026"/>
    <s v="01"/>
    <s v="Jul"/>
    <n v="2"/>
    <n v="-28"/>
    <n v="2"/>
    <n v="0"/>
    <x v="1"/>
    <x v="3"/>
    <n v="2"/>
    <n v="1"/>
    <n v="883.67629211009171"/>
    <n v="441.83814605504585"/>
    <s v="Romania"/>
    <s v="11 Feb 2026 11:54"/>
    <s v="11 Feb 2026"/>
    <s v="Feb"/>
    <n v="0"/>
    <n v="2"/>
    <n v="0"/>
    <n v="0"/>
    <n v="0"/>
    <n v="2"/>
    <n v="0"/>
    <s v="11.02.2025"/>
    <x v="9"/>
    <s v="29.06.2026"/>
    <n v="27"/>
    <x v="1"/>
    <m/>
    <m/>
  </r>
  <r>
    <x v="2"/>
    <n v="0"/>
    <n v="5"/>
    <n v="0"/>
    <n v="10208"/>
    <s v="1246223.235812"/>
    <s v="01 Jul 2026"/>
    <s v="01"/>
    <s v="Jul"/>
    <s v="06 Jul 2026"/>
    <s v="06"/>
    <s v="Jul"/>
    <n v="5"/>
    <n v="5"/>
    <n v="0"/>
    <n v="0"/>
    <x v="3"/>
    <x v="4"/>
    <n v="3"/>
    <n v="0"/>
    <n v="2089.3153975"/>
    <n v="417.86307950000003"/>
    <s v="Romania"/>
    <s v="23 Feb 2026 16:26"/>
    <s v="23 Feb 2026"/>
    <s v="Feb"/>
    <n v="0"/>
    <n v="0"/>
    <n v="5"/>
    <n v="0"/>
    <n v="0"/>
    <n v="5"/>
    <n v="0"/>
    <s v="23.02.2025"/>
    <x v="8"/>
    <s v="01.07.2026"/>
    <n v="27"/>
    <x v="0"/>
    <m/>
    <m/>
  </r>
  <r>
    <x v="2"/>
    <n v="0"/>
    <n v="5"/>
    <n v="0"/>
    <n v="8483"/>
    <s v="2311653"/>
    <s v="01 Sep 2026"/>
    <s v="01"/>
    <s v="Sep"/>
    <s v="06 Sep 2026"/>
    <s v="06"/>
    <s v="Sep"/>
    <n v="5"/>
    <n v="5"/>
    <n v="0"/>
    <n v="0"/>
    <x v="6"/>
    <x v="6"/>
    <n v="3"/>
    <n v="0"/>
    <n v="1424.3331974999999"/>
    <n v="284.86663949999996"/>
    <s v="[&quot;RO&quot;]"/>
    <s v="14 Nov 2025 12:06"/>
    <s v="14 Nov 2025"/>
    <s v="Nov"/>
    <n v="0"/>
    <n v="0"/>
    <n v="0"/>
    <n v="0"/>
    <n v="5"/>
    <n v="5"/>
    <n v="0"/>
    <s v="14.11.2025"/>
    <x v="11"/>
    <s v="01.09.2026"/>
    <n v="36"/>
    <x v="0"/>
    <m/>
    <m/>
  </r>
  <r>
    <x v="2"/>
    <n v="0"/>
    <n v="5"/>
    <n v="0"/>
    <n v="9041"/>
    <s v="1181678.224237"/>
    <s v="04 Jul 2026"/>
    <s v="04"/>
    <s v="Jul"/>
    <s v="09 Jul 2026"/>
    <s v="09"/>
    <s v="Jul"/>
    <n v="5"/>
    <n v="5"/>
    <n v="0"/>
    <n v="0"/>
    <x v="3"/>
    <x v="6"/>
    <n v="2"/>
    <n v="2"/>
    <n v="1632.8246755"/>
    <n v="326.56493510000001"/>
    <s v="Romania"/>
    <s v="06 Dec 2025 19:28"/>
    <s v="06 Dec 2025"/>
    <s v="Dec"/>
    <n v="0"/>
    <n v="0"/>
    <n v="5"/>
    <n v="0"/>
    <n v="0"/>
    <n v="5"/>
    <n v="0"/>
    <s v="06.12.2025"/>
    <x v="13"/>
    <s v="04.07.2026"/>
    <n v="27"/>
    <x v="0"/>
    <m/>
    <m/>
  </r>
  <r>
    <x v="2"/>
    <n v="0"/>
    <n v="7"/>
    <n v="0"/>
    <n v="9667"/>
    <s v="18714"/>
    <s v="21 Jun 2026"/>
    <s v="21"/>
    <s v="Jun"/>
    <s v="28 Jun 2026"/>
    <s v="28"/>
    <s v="Jun"/>
    <n v="7"/>
    <n v="7"/>
    <n v="0"/>
    <n v="0"/>
    <x v="4"/>
    <x v="1"/>
    <n v="3"/>
    <n v="2"/>
    <n v="3353.5834678000001"/>
    <n v="479.08335254285714"/>
    <s v="Romania"/>
    <s v="23 Jan 2026 10:24"/>
    <s v="23 Jan 2026"/>
    <s v="Jan"/>
    <n v="0"/>
    <n v="7"/>
    <n v="0"/>
    <n v="0"/>
    <n v="0"/>
    <n v="7"/>
    <n v="0"/>
    <s v="23.01.2025"/>
    <x v="2"/>
    <s v="21.06.2026"/>
    <n v="26"/>
    <x v="0"/>
    <m/>
    <m/>
  </r>
  <r>
    <x v="1"/>
    <n v="0"/>
    <n v="0"/>
    <n v="4"/>
    <n v="9042"/>
    <s v="6321505833"/>
    <s v="26 Jul 2026"/>
    <s v="26"/>
    <s v="Jul"/>
    <s v="30 Jul 2026"/>
    <s v="30"/>
    <s v="Jul"/>
    <n v="4"/>
    <n v="4"/>
    <n v="0"/>
    <n v="0"/>
    <x v="1"/>
    <x v="4"/>
    <n v="1"/>
    <n v="2"/>
    <n v="1953.3896983486238"/>
    <n v="488.34742458715596"/>
    <s v="Israel"/>
    <s v="07 Dec 2025 00:44"/>
    <s v="06 Dec 2025"/>
    <s v="Dec"/>
    <n v="0"/>
    <n v="0"/>
    <n v="4"/>
    <n v="0"/>
    <n v="0"/>
    <n v="4"/>
    <n v="0"/>
    <s v="07.12.2025"/>
    <x v="16"/>
    <s v="26.07.2026"/>
    <n v="31"/>
    <x v="1"/>
    <m/>
    <m/>
  </r>
  <r>
    <x v="2"/>
    <n v="0"/>
    <n v="4"/>
    <n v="1"/>
    <n v="9750"/>
    <s v="2322610"/>
    <s v="07 Jul 2026"/>
    <s v="07"/>
    <s v="Jul"/>
    <s v="12 Jul 2026"/>
    <s v="12"/>
    <s v="Jul"/>
    <n v="5"/>
    <n v="5"/>
    <n v="0"/>
    <n v="0"/>
    <x v="6"/>
    <x v="6"/>
    <n v="2"/>
    <n v="0"/>
    <n v="1497.1878649999999"/>
    <n v="299.43757299999999"/>
    <m/>
    <s v="26 Jan 2026 16:08"/>
    <s v="26 Jan 2026"/>
    <s v="Jan"/>
    <n v="0"/>
    <n v="0"/>
    <n v="5"/>
    <n v="0"/>
    <n v="0"/>
    <n v="5"/>
    <n v="0"/>
    <s v="26.01.2025"/>
    <x v="0"/>
    <s v="07.07.2026"/>
    <n v="28"/>
    <x v="0"/>
    <m/>
    <m/>
  </r>
  <r>
    <x v="2"/>
    <n v="0"/>
    <n v="0"/>
    <n v="5"/>
    <n v="9825"/>
    <s v="1238399.231758"/>
    <s v="15 Aug 2026"/>
    <s v="15"/>
    <s v="Aug"/>
    <s v="20 Aug 2026"/>
    <s v="20"/>
    <s v="Aug"/>
    <n v="5"/>
    <n v="5"/>
    <n v="0"/>
    <n v="0"/>
    <x v="3"/>
    <x v="4"/>
    <n v="3"/>
    <n v="1"/>
    <n v="2153.4666214999997"/>
    <n v="430.69332429999997"/>
    <s v="Romania"/>
    <s v="29 Jan 2026 13:44"/>
    <s v="29 Jan 2026"/>
    <s v="Jan"/>
    <n v="0"/>
    <n v="0"/>
    <n v="0"/>
    <n v="5"/>
    <n v="0"/>
    <n v="5"/>
    <n v="0"/>
    <s v="29.01.2025"/>
    <x v="0"/>
    <s v="15.08.2026"/>
    <n v="33"/>
    <x v="0"/>
    <m/>
    <m/>
  </r>
  <r>
    <x v="2"/>
    <n v="0"/>
    <n v="5"/>
    <n v="0"/>
    <n v="8485"/>
    <s v="2311655"/>
    <s v="01 Sep 2026"/>
    <s v="01"/>
    <s v="Sep"/>
    <s v="06 Sep 2026"/>
    <s v="06"/>
    <s v="Sep"/>
    <n v="5"/>
    <n v="5"/>
    <n v="0"/>
    <n v="0"/>
    <x v="6"/>
    <x v="6"/>
    <n v="3"/>
    <n v="0"/>
    <n v="1424.3331974999999"/>
    <n v="284.86663949999996"/>
    <s v="[&quot;RO&quot;]"/>
    <s v="14 Nov 2025 12:16"/>
    <s v="14 Nov 2025"/>
    <s v="Nov"/>
    <n v="0"/>
    <n v="0"/>
    <n v="0"/>
    <n v="0"/>
    <n v="5"/>
    <n v="5"/>
    <n v="0"/>
    <s v="14.11.2025"/>
    <x v="11"/>
    <s v="01.09.2026"/>
    <n v="36"/>
    <x v="0"/>
    <m/>
    <m/>
  </r>
  <r>
    <x v="2"/>
    <n v="0"/>
    <n v="5"/>
    <n v="0"/>
    <n v="9553"/>
    <s v="1189394.228919"/>
    <s v="06 Jul 2026"/>
    <s v="06"/>
    <s v="Jul"/>
    <s v="11 Jul 2026"/>
    <s v="11"/>
    <s v="Jul"/>
    <n v="5"/>
    <n v="5"/>
    <n v="0"/>
    <n v="0"/>
    <x v="3"/>
    <x v="4"/>
    <n v="3"/>
    <n v="1"/>
    <n v="2031.3641545999997"/>
    <n v="406.27283091999993"/>
    <s v="Romania"/>
    <s v="17 Jan 2026 21:14"/>
    <s v="17 Jan 2026"/>
    <s v="Jan"/>
    <n v="0"/>
    <n v="0"/>
    <n v="5"/>
    <n v="0"/>
    <n v="0"/>
    <n v="5"/>
    <n v="0"/>
    <s v="17.01.2025"/>
    <x v="7"/>
    <s v="06.07.2026"/>
    <n v="28"/>
    <x v="0"/>
    <m/>
    <m/>
  </r>
  <r>
    <x v="2"/>
    <n v="0"/>
    <n v="6"/>
    <n v="0"/>
    <n v="9672"/>
    <s v="1234886.230144"/>
    <s v="04 Jul 2026"/>
    <s v="04"/>
    <s v="Jul"/>
    <s v="10 Jul 2026"/>
    <s v="10"/>
    <s v="Jul"/>
    <n v="6"/>
    <n v="6"/>
    <n v="0"/>
    <n v="0"/>
    <x v="3"/>
    <x v="5"/>
    <n v="2"/>
    <n v="2"/>
    <n v="2524.6831554999999"/>
    <n v="420.78052591666665"/>
    <s v="Romania"/>
    <s v="23 Jan 2026 11:04"/>
    <s v="23 Jan 2026"/>
    <s v="Jan"/>
    <n v="0"/>
    <n v="0"/>
    <n v="6"/>
    <n v="0"/>
    <n v="0"/>
    <n v="6"/>
    <n v="0"/>
    <s v="23.01.2025"/>
    <x v="2"/>
    <s v="04.07.2026"/>
    <n v="27"/>
    <x v="0"/>
    <m/>
    <m/>
  </r>
  <r>
    <x v="2"/>
    <n v="0"/>
    <n v="6"/>
    <n v="0"/>
    <n v="9623"/>
    <s v="1191248.229836"/>
    <s v="29 Jun 2026"/>
    <s v="29"/>
    <s v="Jun"/>
    <s v="05 Jul 2026"/>
    <s v="05"/>
    <s v="Jul"/>
    <n v="6"/>
    <n v="-24"/>
    <n v="2"/>
    <n v="4"/>
    <x v="3"/>
    <x v="0"/>
    <n v="2"/>
    <n v="1"/>
    <n v="1944.2514864"/>
    <n v="324.0419144"/>
    <s v="Romania"/>
    <s v="21 Jan 2026 13:44"/>
    <s v="21 Jan 2026"/>
    <s v="Jan"/>
    <n v="0"/>
    <n v="2"/>
    <n v="4"/>
    <n v="0"/>
    <n v="0"/>
    <n v="6"/>
    <n v="0"/>
    <s v="21.01.2025"/>
    <x v="2"/>
    <s v="29.06.2026"/>
    <n v="27"/>
    <x v="0"/>
    <m/>
    <m/>
  </r>
  <r>
    <x v="2"/>
    <n v="0"/>
    <n v="0"/>
    <n v="7"/>
    <n v="9668"/>
    <s v="1191591.229873"/>
    <s v="01 Aug 2026"/>
    <s v="01"/>
    <s v="Aug"/>
    <s v="08 Aug 2026"/>
    <s v="08"/>
    <s v="Aug"/>
    <n v="7"/>
    <n v="7"/>
    <n v="0"/>
    <n v="0"/>
    <x v="3"/>
    <x v="4"/>
    <n v="2"/>
    <n v="2"/>
    <n v="2791.5561589999998"/>
    <n v="398.79373699999996"/>
    <s v="Romania"/>
    <s v="23 Jan 2026 11:02"/>
    <s v="21 Jan 2026"/>
    <s v="Jan"/>
    <n v="0"/>
    <n v="0"/>
    <n v="0"/>
    <n v="7"/>
    <n v="0"/>
    <n v="7"/>
    <n v="0"/>
    <s v="23.01.2025"/>
    <x v="2"/>
    <s v="01.08.2026"/>
    <n v="31"/>
    <x v="0"/>
    <m/>
    <m/>
  </r>
  <r>
    <x v="2"/>
    <n v="0"/>
    <n v="0"/>
    <n v="7"/>
    <n v="9669"/>
    <s v="1191591.229874"/>
    <s v="01 Aug 2026"/>
    <s v="01"/>
    <s v="Aug"/>
    <s v="08 Aug 2026"/>
    <s v="08"/>
    <s v="Aug"/>
    <n v="7"/>
    <n v="7"/>
    <n v="0"/>
    <n v="0"/>
    <x v="3"/>
    <x v="4"/>
    <n v="3"/>
    <n v="1"/>
    <n v="3014.8532700999999"/>
    <n v="430.69332429999997"/>
    <s v="Romania"/>
    <s v="23 Jan 2026 11:02"/>
    <s v="21 Jan 2026"/>
    <s v="Jan"/>
    <n v="0"/>
    <n v="0"/>
    <n v="0"/>
    <n v="7"/>
    <n v="0"/>
    <n v="7"/>
    <n v="0"/>
    <s v="23.01.2025"/>
    <x v="2"/>
    <s v="01.08.2026"/>
    <n v="31"/>
    <x v="0"/>
    <m/>
    <m/>
  </r>
  <r>
    <x v="2"/>
    <n v="0"/>
    <n v="0"/>
    <n v="5"/>
    <n v="9670"/>
    <s v="1191629.230086"/>
    <s v="13 Jul 2026"/>
    <s v="13"/>
    <s v="Jul"/>
    <s v="18 Jul 2026"/>
    <s v="18"/>
    <s v="Jul"/>
    <n v="5"/>
    <n v="5"/>
    <n v="0"/>
    <n v="0"/>
    <x v="3"/>
    <x v="7"/>
    <n v="2"/>
    <n v="3"/>
    <n v="3014.5207789999999"/>
    <n v="602.90415580000001"/>
    <s v="Romania"/>
    <s v="23 Jan 2026 11:03"/>
    <s v="22 Jan 2026"/>
    <s v="Jan"/>
    <n v="0"/>
    <n v="0"/>
    <n v="5"/>
    <n v="0"/>
    <n v="0"/>
    <n v="5"/>
    <n v="0"/>
    <s v="23.01.2025"/>
    <x v="2"/>
    <s v="13.07.2026"/>
    <n v="29"/>
    <x v="0"/>
    <m/>
    <m/>
  </r>
  <r>
    <x v="2"/>
    <n v="0"/>
    <n v="5"/>
    <n v="0"/>
    <n v="9671"/>
    <s v="1191686.230098"/>
    <s v="29 Aug 2026"/>
    <s v="29"/>
    <s v="Aug"/>
    <s v="03 Sep 2026"/>
    <s v="03"/>
    <s v="Sep"/>
    <n v="5"/>
    <n v="-26"/>
    <n v="2"/>
    <n v="2"/>
    <x v="3"/>
    <x v="1"/>
    <n v="4"/>
    <n v="0"/>
    <n v="2386.4450910999999"/>
    <n v="477.28901822"/>
    <s v="Romania"/>
    <s v="23 Jan 2026 11:03"/>
    <s v="22 Jan 2026"/>
    <s v="Jan"/>
    <n v="0"/>
    <n v="0"/>
    <n v="0"/>
    <n v="2"/>
    <n v="2"/>
    <n v="4"/>
    <n v="-1"/>
    <s v="23.01.2025"/>
    <x v="2"/>
    <s v="29.08.2026"/>
    <n v="35"/>
    <x v="0"/>
    <m/>
    <m/>
  </r>
  <r>
    <x v="2"/>
    <n v="0"/>
    <n v="5"/>
    <n v="0"/>
    <n v="8892"/>
    <s v="NT310567"/>
    <s v="28 Jun 2026"/>
    <s v="28"/>
    <s v="Jun"/>
    <s v="03 Jul 2026"/>
    <s v="03"/>
    <s v="Jul"/>
    <n v="5"/>
    <n v="-25"/>
    <n v="3"/>
    <n v="2"/>
    <x v="5"/>
    <x v="4"/>
    <n v="3"/>
    <n v="1"/>
    <n v="1810.707414"/>
    <n v="362.14148280000001"/>
    <s v="Bulgaria"/>
    <s v="28 Nov 2025 10:43"/>
    <s v="28 Nov 2025"/>
    <s v="Nov"/>
    <n v="0"/>
    <n v="3"/>
    <n v="2"/>
    <n v="0"/>
    <n v="0"/>
    <n v="5"/>
    <n v="0"/>
    <s v="28.11.2025"/>
    <x v="15"/>
    <s v="28.06.2026"/>
    <n v="27"/>
    <x v="0"/>
    <m/>
    <m/>
  </r>
  <r>
    <x v="1"/>
    <n v="0"/>
    <n v="2"/>
    <n v="0"/>
    <n v="10051"/>
    <s v="6084596206"/>
    <s v="29 Jun 2026"/>
    <s v="29"/>
    <s v="Jun"/>
    <s v="01 Jul 2026"/>
    <s v="01"/>
    <s v="Jul"/>
    <n v="2"/>
    <n v="-28"/>
    <n v="2"/>
    <n v="0"/>
    <x v="1"/>
    <x v="3"/>
    <n v="3"/>
    <n v="1"/>
    <n v="1192.9486396330276"/>
    <n v="596.4743198165138"/>
    <s v="Romania"/>
    <s v="11 Feb 2026 12:18"/>
    <s v="11 Feb 2026"/>
    <s v="Feb"/>
    <n v="0"/>
    <n v="2"/>
    <n v="0"/>
    <n v="0"/>
    <n v="0"/>
    <n v="2"/>
    <n v="0"/>
    <s v="11.02.2025"/>
    <x v="9"/>
    <s v="29.06.2026"/>
    <n v="27"/>
    <x v="1"/>
    <m/>
    <m/>
  </r>
  <r>
    <x v="2"/>
    <n v="0"/>
    <n v="0"/>
    <n v="5"/>
    <n v="9826"/>
    <s v="1238401.231760"/>
    <s v="15 Aug 2026"/>
    <s v="15"/>
    <s v="Aug"/>
    <s v="20 Aug 2026"/>
    <s v="20"/>
    <s v="Aug"/>
    <n v="5"/>
    <n v="5"/>
    <n v="0"/>
    <n v="0"/>
    <x v="3"/>
    <x v="4"/>
    <n v="2"/>
    <n v="2"/>
    <n v="1993.9686850000001"/>
    <n v="398.79373700000002"/>
    <s v="Romania"/>
    <s v="29 Jan 2026 13:58"/>
    <s v="29 Jan 2026"/>
    <s v="Jan"/>
    <n v="0"/>
    <n v="0"/>
    <n v="0"/>
    <n v="5"/>
    <n v="0"/>
    <n v="5"/>
    <n v="0"/>
    <s v="29.01.2025"/>
    <x v="0"/>
    <s v="15.08.2026"/>
    <n v="33"/>
    <x v="0"/>
    <m/>
    <m/>
  </r>
  <r>
    <x v="2"/>
    <n v="0"/>
    <n v="0"/>
    <n v="6"/>
    <n v="8217"/>
    <s v="1172907.220426"/>
    <s v="02 Aug 2026"/>
    <s v="02"/>
    <s v="Aug"/>
    <s v="08 Aug 2026"/>
    <s v="08"/>
    <s v="Aug"/>
    <n v="6"/>
    <n v="6"/>
    <n v="0"/>
    <n v="0"/>
    <x v="3"/>
    <x v="3"/>
    <n v="2"/>
    <n v="1"/>
    <n v="1640.7849035999998"/>
    <n v="273.46415059999998"/>
    <s v="Romania"/>
    <s v="07 Nov 2025 16:07"/>
    <s v="07 Nov 2025"/>
    <s v="Nov"/>
    <n v="0"/>
    <n v="0"/>
    <n v="0"/>
    <n v="6"/>
    <n v="0"/>
    <n v="6"/>
    <n v="0"/>
    <s v="07.11.2025"/>
    <x v="3"/>
    <s v="02.08.2026"/>
    <n v="32"/>
    <x v="0"/>
    <m/>
    <m/>
  </r>
  <r>
    <x v="1"/>
    <n v="0"/>
    <n v="2"/>
    <n v="0"/>
    <n v="10209"/>
    <s v="6622490588"/>
    <s v="11 Sep 2026"/>
    <s v="11"/>
    <s v="Sep"/>
    <s v="13 Sep 2026"/>
    <s v="13"/>
    <s v="Sep"/>
    <n v="2"/>
    <n v="2"/>
    <n v="0"/>
    <n v="0"/>
    <x v="1"/>
    <x v="6"/>
    <n v="2"/>
    <n v="2"/>
    <n v="617.71929889908245"/>
    <n v="308.85964944954122"/>
    <s v="Romania"/>
    <s v="23 Feb 2026 19:52"/>
    <s v="23 Feb 2026"/>
    <s v="Feb"/>
    <n v="0"/>
    <n v="0"/>
    <n v="0"/>
    <n v="0"/>
    <n v="2"/>
    <n v="2"/>
    <n v="0"/>
    <s v="23.02.2025"/>
    <x v="8"/>
    <s v="11.09.2026"/>
    <n v="37"/>
    <x v="0"/>
    <m/>
    <m/>
  </r>
  <r>
    <x v="2"/>
    <n v="0"/>
    <n v="0"/>
    <n v="6"/>
    <n v="8491"/>
    <s v="NT308644"/>
    <s v="17 Jul 2026"/>
    <s v="17"/>
    <s v="Jul"/>
    <s v="23 Jul 2026"/>
    <s v="23"/>
    <s v="Jul"/>
    <n v="6"/>
    <n v="6"/>
    <n v="0"/>
    <n v="0"/>
    <x v="5"/>
    <x v="6"/>
    <n v="3"/>
    <n v="0"/>
    <n v="2162.6394642"/>
    <n v="360.43991069999998"/>
    <s v="Bulgaria"/>
    <s v="14 Nov 2025 14:51"/>
    <s v="14 Nov 2025"/>
    <s v="Nov"/>
    <n v="0"/>
    <n v="0"/>
    <n v="6"/>
    <n v="0"/>
    <n v="0"/>
    <n v="6"/>
    <n v="0"/>
    <s v="14.11.2025"/>
    <x v="11"/>
    <s v="17.07.2026"/>
    <n v="29"/>
    <x v="0"/>
    <m/>
    <m/>
  </r>
  <r>
    <x v="1"/>
    <n v="0"/>
    <n v="0"/>
    <n v="4"/>
    <n v="10258"/>
    <s v="6628775490"/>
    <s v="18 Aug 2026"/>
    <s v="18"/>
    <s v="Aug"/>
    <s v="22 Aug 2026"/>
    <s v="22"/>
    <s v="Aug"/>
    <n v="4"/>
    <n v="4"/>
    <n v="0"/>
    <n v="0"/>
    <x v="1"/>
    <x v="0"/>
    <n v="2"/>
    <n v="1"/>
    <n v="2151.0541321100914"/>
    <n v="537.76353302752284"/>
    <s v="Romania"/>
    <s v="27 Feb 2026 15:58"/>
    <s v="27 Feb 2026"/>
    <s v="Feb"/>
    <n v="0"/>
    <n v="0"/>
    <n v="0"/>
    <n v="4"/>
    <n v="0"/>
    <n v="4"/>
    <n v="0"/>
    <s v="27.02.2025"/>
    <x v="8"/>
    <s v="18.08.2026"/>
    <n v="34"/>
    <x v="0"/>
    <m/>
    <m/>
  </r>
  <r>
    <x v="2"/>
    <n v="0"/>
    <n v="0"/>
    <n v="5"/>
    <n v="9142"/>
    <s v="2316396"/>
    <s v="13 Aug 2026"/>
    <s v="13"/>
    <s v="Aug"/>
    <s v="18 Aug 2026"/>
    <s v="18"/>
    <s v="Aug"/>
    <n v="5"/>
    <n v="5"/>
    <n v="0"/>
    <n v="0"/>
    <x v="6"/>
    <x v="4"/>
    <n v="2"/>
    <n v="2"/>
    <n v="1851.4864694999999"/>
    <n v="370.2972939"/>
    <m/>
    <s v="19 Dec 2025 09:08"/>
    <s v="18 Dec 2025"/>
    <s v="Dec"/>
    <n v="0"/>
    <n v="0"/>
    <n v="0"/>
    <n v="5"/>
    <n v="0"/>
    <n v="5"/>
    <n v="0"/>
    <s v="19.12.2025"/>
    <x v="10"/>
    <s v="13.08.2026"/>
    <n v="33"/>
    <x v="0"/>
    <m/>
    <m/>
  </r>
  <r>
    <x v="2"/>
    <n v="0"/>
    <n v="6"/>
    <n v="0"/>
    <n v="8494"/>
    <s v="NT308655"/>
    <s v="26 Jun 2026"/>
    <s v="26"/>
    <s v="Jun"/>
    <s v="02 Jul 2026"/>
    <s v="02"/>
    <s v="Jul"/>
    <n v="6"/>
    <n v="-24"/>
    <n v="5"/>
    <n v="1"/>
    <x v="5"/>
    <x v="6"/>
    <n v="3"/>
    <n v="0"/>
    <n v="1953.4047708000001"/>
    <n v="325.56746179999999"/>
    <m/>
    <s v="14 Nov 2025 16:01"/>
    <s v="14 Nov 2025"/>
    <s v="Nov"/>
    <n v="0"/>
    <n v="5"/>
    <n v="1"/>
    <n v="0"/>
    <n v="0"/>
    <n v="6"/>
    <n v="0"/>
    <s v="14.11.2025"/>
    <x v="11"/>
    <s v="26.06.2026"/>
    <n v="26"/>
    <x v="0"/>
    <m/>
    <m/>
  </r>
  <r>
    <x v="3"/>
    <n v="0"/>
    <n v="5"/>
    <n v="0"/>
    <n v="8227"/>
    <s v="404690"/>
    <s v="15 Jun 2026"/>
    <s v="15"/>
    <s v="Jun"/>
    <s v="20 Jun 2026"/>
    <s v="20"/>
    <s v="Jun"/>
    <n v="5"/>
    <n v="5"/>
    <n v="0"/>
    <n v="0"/>
    <x v="8"/>
    <x v="3"/>
    <n v="2"/>
    <n v="2"/>
    <n v="1195.0300733944953"/>
    <n v="239.00601467889902"/>
    <m/>
    <s v="07 Nov 2025 19:52"/>
    <s v="07 Nov 2025"/>
    <s v="Nov"/>
    <n v="0"/>
    <n v="5"/>
    <n v="0"/>
    <n v="0"/>
    <n v="0"/>
    <n v="5"/>
    <n v="0"/>
    <s v="07.11.2025"/>
    <x v="3"/>
    <s v="15.06.2026"/>
    <n v="25"/>
    <x v="0"/>
    <m/>
    <m/>
  </r>
  <r>
    <x v="3"/>
    <n v="0"/>
    <n v="0"/>
    <n v="5"/>
    <n v="8796"/>
    <s v="414171"/>
    <s v="21 Jul 2026"/>
    <s v="21"/>
    <s v="Jul"/>
    <s v="26 Jul 2026"/>
    <s v="26"/>
    <s v="Jul"/>
    <n v="5"/>
    <n v="5"/>
    <n v="0"/>
    <n v="0"/>
    <x v="8"/>
    <x v="4"/>
    <n v="3"/>
    <n v="1"/>
    <n v="2401.1850513761465"/>
    <n v="480.2370102752293"/>
    <m/>
    <s v="24 Nov 2025 20:56"/>
    <s v="24 Nov 2025"/>
    <s v="Nov"/>
    <n v="0"/>
    <n v="0"/>
    <n v="5"/>
    <n v="0"/>
    <n v="0"/>
    <n v="5"/>
    <n v="0"/>
    <s v="24.11.2025"/>
    <x v="15"/>
    <s v="21.07.2026"/>
    <n v="30"/>
    <x v="0"/>
    <m/>
    <m/>
  </r>
  <r>
    <x v="2"/>
    <n v="0"/>
    <n v="0"/>
    <n v="6"/>
    <n v="8495"/>
    <s v="2311699"/>
    <s v="01 Aug 2026"/>
    <s v="01"/>
    <s v="Aug"/>
    <s v="07 Aug 2026"/>
    <s v="07"/>
    <s v="Aug"/>
    <n v="6"/>
    <n v="6"/>
    <n v="0"/>
    <n v="0"/>
    <x v="6"/>
    <x v="2"/>
    <n v="1"/>
    <n v="0"/>
    <n v="1263.857346"/>
    <n v="210.64289099999999"/>
    <s v="[&quot;RO&quot;]"/>
    <s v="14 Nov 2025 16:05"/>
    <s v="14 Nov 2025"/>
    <s v="Nov"/>
    <n v="0"/>
    <n v="0"/>
    <n v="0"/>
    <n v="6"/>
    <n v="0"/>
    <n v="6"/>
    <n v="0"/>
    <s v="14.11.2025"/>
    <x v="11"/>
    <s v="01.08.2026"/>
    <n v="31"/>
    <x v="0"/>
    <m/>
    <m/>
  </r>
  <r>
    <x v="2"/>
    <n v="0"/>
    <n v="0"/>
    <n v="5"/>
    <n v="10368"/>
    <s v="1249102.197242"/>
    <s v="09 Aug 2026"/>
    <s v="09"/>
    <s v="Aug"/>
    <s v="14 Aug 2026"/>
    <s v="14"/>
    <s v="Aug"/>
    <n v="5"/>
    <n v="5"/>
    <n v="0"/>
    <n v="0"/>
    <x v="3"/>
    <x v="4"/>
    <n v="3"/>
    <n v="1"/>
    <n v="2307.3904425000001"/>
    <n v="461.47808850000001"/>
    <s v="Romania"/>
    <s v="09 Mar 2026 09:49"/>
    <s v="07 Mar 2026"/>
    <s v="Mar"/>
    <n v="0"/>
    <n v="0"/>
    <n v="0"/>
    <n v="5"/>
    <n v="0"/>
    <n v="5"/>
    <n v="0"/>
    <s v="09.03.2025"/>
    <x v="19"/>
    <s v="09.08.2026"/>
    <n v="33"/>
    <x v="0"/>
    <m/>
    <m/>
  </r>
  <r>
    <x v="2"/>
    <n v="0"/>
    <n v="5"/>
    <n v="2"/>
    <n v="8497"/>
    <s v="1175927.221515"/>
    <s v="06 Jul 2026"/>
    <s v="06"/>
    <s v="Jul"/>
    <s v="13 Jul 2026"/>
    <s v="13"/>
    <s v="Jul"/>
    <n v="7"/>
    <n v="7"/>
    <n v="0"/>
    <n v="0"/>
    <x v="3"/>
    <x v="4"/>
    <n v="3"/>
    <n v="1"/>
    <n v="2479.5230407999998"/>
    <n v="354.21757725714281"/>
    <s v="Romania"/>
    <s v="14 Nov 2025 17:01"/>
    <s v="14 Nov 2025"/>
    <s v="Nov"/>
    <n v="0"/>
    <n v="0"/>
    <n v="7"/>
    <n v="0"/>
    <n v="0"/>
    <n v="7"/>
    <n v="0"/>
    <s v="14.11.2025"/>
    <x v="11"/>
    <s v="06.07.2026"/>
    <n v="28"/>
    <x v="0"/>
    <m/>
    <m/>
  </r>
  <r>
    <x v="2"/>
    <n v="0"/>
    <n v="5"/>
    <n v="0"/>
    <n v="10312"/>
    <s v="1248224.196598"/>
    <s v="01 Jul 2026"/>
    <s v="01"/>
    <s v="Jul"/>
    <s v="06 Jul 2026"/>
    <s v="06"/>
    <s v="Jul"/>
    <n v="5"/>
    <n v="5"/>
    <n v="0"/>
    <n v="0"/>
    <x v="3"/>
    <x v="2"/>
    <n v="2"/>
    <n v="2"/>
    <n v="1968.1517289999999"/>
    <n v="393.63034579999999"/>
    <s v="Romania"/>
    <s v="02 Mar 2026 16:39"/>
    <s v="02 Mar 2026"/>
    <s v="Mar"/>
    <n v="0"/>
    <n v="0"/>
    <n v="5"/>
    <n v="0"/>
    <n v="0"/>
    <n v="5"/>
    <n v="0"/>
    <s v="02.03.2025"/>
    <x v="6"/>
    <s v="01.07.2026"/>
    <n v="27"/>
    <x v="0"/>
    <m/>
    <m/>
  </r>
  <r>
    <x v="2"/>
    <n v="0"/>
    <n v="5"/>
    <n v="1"/>
    <n v="10370"/>
    <s v="1249137.197252"/>
    <s v="24 Aug 2026"/>
    <s v="24"/>
    <s v="Aug"/>
    <s v="30 Aug 2026"/>
    <s v="30"/>
    <s v="Aug"/>
    <n v="6"/>
    <n v="6"/>
    <n v="0"/>
    <n v="0"/>
    <x v="3"/>
    <x v="4"/>
    <n v="2"/>
    <n v="1"/>
    <n v="1857.1779347999998"/>
    <n v="309.52965579999994"/>
    <s v="Romania"/>
    <s v="09 Mar 2026 10:10"/>
    <s v="07 Mar 2026"/>
    <s v="Mar"/>
    <n v="0"/>
    <n v="0"/>
    <n v="0"/>
    <n v="6"/>
    <n v="0"/>
    <n v="6"/>
    <n v="0"/>
    <s v="09.03.2025"/>
    <x v="19"/>
    <s v="24.08.2026"/>
    <n v="35"/>
    <x v="0"/>
    <m/>
    <m/>
  </r>
  <r>
    <x v="3"/>
    <n v="0"/>
    <n v="7"/>
    <n v="0"/>
    <n v="10358"/>
    <s v="489354"/>
    <s v="30 Jun 2026"/>
    <s v="30"/>
    <s v="Jun"/>
    <s v="07 Jul 2026"/>
    <s v="07"/>
    <s v="Jul"/>
    <n v="7"/>
    <n v="-23"/>
    <n v="1"/>
    <n v="6"/>
    <x v="8"/>
    <x v="0"/>
    <n v="2"/>
    <n v="2"/>
    <n v="2920.28745412844"/>
    <n v="417.18392201834854"/>
    <m/>
    <s v="08 Mar 2026 14:58"/>
    <s v="08 Mar 2026"/>
    <s v="Mar"/>
    <n v="0"/>
    <n v="1"/>
    <n v="6"/>
    <n v="0"/>
    <n v="0"/>
    <n v="7"/>
    <n v="0"/>
    <s v="08.03.2025"/>
    <x v="6"/>
    <s v="30.06.2026"/>
    <n v="27"/>
    <x v="0"/>
    <m/>
    <m/>
  </r>
  <r>
    <x v="2"/>
    <n v="0"/>
    <n v="5"/>
    <n v="0"/>
    <n v="10371"/>
    <s v="1249154.197254"/>
    <s v="25 Jun 2026"/>
    <s v="25"/>
    <s v="Jun"/>
    <s v="30 Jun 2026"/>
    <s v="30"/>
    <s v="Jun"/>
    <n v="5"/>
    <n v="5"/>
    <n v="0"/>
    <n v="0"/>
    <x v="3"/>
    <x v="2"/>
    <n v="3"/>
    <n v="0"/>
    <n v="2125.4982525"/>
    <n v="425.0996505"/>
    <s v="Romania"/>
    <s v="09 Mar 2026 10:11"/>
    <s v="08 Mar 2026"/>
    <s v="Mar"/>
    <n v="0"/>
    <n v="5"/>
    <n v="0"/>
    <n v="0"/>
    <n v="0"/>
    <n v="5"/>
    <n v="0"/>
    <s v="09.03.2025"/>
    <x v="19"/>
    <s v="25.06.2026"/>
    <n v="26"/>
    <x v="0"/>
    <m/>
    <m/>
  </r>
  <r>
    <x v="2"/>
    <n v="0"/>
    <n v="0"/>
    <n v="5"/>
    <n v="9023"/>
    <s v="14072026"/>
    <s v="21 Jul 2026"/>
    <s v="21"/>
    <s v="Jul"/>
    <s v="26 Jul 2026"/>
    <s v="26"/>
    <s v="Jul"/>
    <n v="5"/>
    <n v="5"/>
    <n v="0"/>
    <n v="0"/>
    <x v="13"/>
    <x v="4"/>
    <n v="3"/>
    <n v="1"/>
    <n v="1999.5428005000001"/>
    <n v="399.90856010000005"/>
    <m/>
    <s v="05 Dec 2025 09:12"/>
    <s v="04 Dec 2025"/>
    <s v="Dec"/>
    <n v="0"/>
    <n v="0"/>
    <n v="5"/>
    <n v="0"/>
    <n v="0"/>
    <n v="5"/>
    <n v="0"/>
    <s v="05.12.2025"/>
    <x v="13"/>
    <s v="21.07.2026"/>
    <n v="30"/>
    <x v="0"/>
    <m/>
    <m/>
  </r>
  <r>
    <x v="2"/>
    <n v="0"/>
    <n v="0"/>
    <n v="5"/>
    <n v="9146"/>
    <s v="2316535"/>
    <s v="26 Jul 2026"/>
    <s v="26"/>
    <s v="Jul"/>
    <s v="31 Jul 2026"/>
    <s v="31"/>
    <s v="Jul"/>
    <n v="5"/>
    <n v="5"/>
    <n v="0"/>
    <n v="0"/>
    <x v="6"/>
    <x v="3"/>
    <n v="2"/>
    <n v="2"/>
    <n v="1851.4864694999999"/>
    <n v="370.2972939"/>
    <s v="Romania"/>
    <s v="19 Dec 2025 20:56"/>
    <s v="19 Dec 2025"/>
    <s v="Dec"/>
    <n v="0"/>
    <n v="0"/>
    <n v="5"/>
    <n v="0"/>
    <n v="0"/>
    <n v="5"/>
    <n v="0"/>
    <s v="19.12.2025"/>
    <x v="10"/>
    <s v="26.07.2026"/>
    <n v="31"/>
    <x v="0"/>
    <m/>
    <m/>
  </r>
  <r>
    <x v="2"/>
    <n v="0"/>
    <n v="0"/>
    <n v="5"/>
    <n v="9147"/>
    <s v="2316536"/>
    <s v="26 Jul 2026"/>
    <s v="26"/>
    <s v="Jul"/>
    <s v="31 Jul 2026"/>
    <s v="31"/>
    <s v="Jul"/>
    <n v="5"/>
    <n v="5"/>
    <n v="0"/>
    <n v="0"/>
    <x v="6"/>
    <x v="3"/>
    <n v="1"/>
    <n v="2"/>
    <n v="1481.1500589999998"/>
    <n v="296.23001179999994"/>
    <s v="Romania"/>
    <s v="19 Dec 2025 20:56"/>
    <s v="19 Dec 2025"/>
    <s v="Dec"/>
    <n v="0"/>
    <n v="0"/>
    <n v="5"/>
    <n v="0"/>
    <n v="0"/>
    <n v="5"/>
    <n v="0"/>
    <s v="19.12.2025"/>
    <x v="10"/>
    <s v="26.07.2026"/>
    <n v="31"/>
    <x v="0"/>
    <m/>
    <m/>
  </r>
  <r>
    <x v="2"/>
    <n v="0"/>
    <n v="0"/>
    <n v="5"/>
    <n v="9829"/>
    <s v="1238438.231773"/>
    <s v="03 Aug 2026"/>
    <s v="03"/>
    <s v="Aug"/>
    <s v="08 Aug 2026"/>
    <s v="08"/>
    <s v="Aug"/>
    <n v="5"/>
    <n v="5"/>
    <n v="0"/>
    <n v="0"/>
    <x v="3"/>
    <x v="3"/>
    <n v="2"/>
    <n v="1"/>
    <n v="1595.1749480000001"/>
    <n v="319.03498960000002"/>
    <s v="Romania"/>
    <s v="29 Jan 2026 14:39"/>
    <s v="29 Jan 2026"/>
    <s v="Jan"/>
    <n v="0"/>
    <n v="0"/>
    <n v="0"/>
    <n v="5"/>
    <n v="0"/>
    <n v="5"/>
    <n v="0"/>
    <s v="29.01.2025"/>
    <x v="0"/>
    <s v="03.08.2026"/>
    <n v="32"/>
    <x v="0"/>
    <m/>
    <m/>
  </r>
  <r>
    <x v="2"/>
    <n v="0"/>
    <n v="4"/>
    <n v="3"/>
    <n v="9673"/>
    <s v="2321738"/>
    <s v="22 Aug 2026"/>
    <s v="22"/>
    <s v="Aug"/>
    <s v="29 Aug 2026"/>
    <s v="29"/>
    <s v="Aug"/>
    <n v="7"/>
    <n v="7"/>
    <n v="0"/>
    <n v="0"/>
    <x v="6"/>
    <x v="6"/>
    <n v="2"/>
    <n v="1"/>
    <n v="2029.7994905999999"/>
    <n v="289.97135579999997"/>
    <s v="Romania"/>
    <s v="23 Jan 2026 12:11"/>
    <s v="22 Jan 2026"/>
    <s v="Jan"/>
    <n v="0"/>
    <n v="0"/>
    <n v="0"/>
    <n v="7"/>
    <n v="0"/>
    <n v="7"/>
    <n v="0"/>
    <s v="23.01.2025"/>
    <x v="2"/>
    <s v="22.08.2026"/>
    <n v="34"/>
    <x v="0"/>
    <m/>
    <m/>
  </r>
  <r>
    <x v="2"/>
    <n v="0"/>
    <n v="0"/>
    <n v="6"/>
    <n v="10376"/>
    <s v="1249179.197259"/>
    <s v="27 Jul 2026"/>
    <s v="27"/>
    <s v="Jul"/>
    <s v="02 Aug 2026"/>
    <s v="02"/>
    <s v="Aug"/>
    <n v="6"/>
    <n v="-25"/>
    <n v="4"/>
    <n v="1"/>
    <x v="3"/>
    <x v="0"/>
    <n v="2"/>
    <n v="2"/>
    <n v="2826.1352333999998"/>
    <n v="471.02253889999997"/>
    <s v="Romania"/>
    <s v="09 Mar 2026 10:29"/>
    <s v="08 Mar 2026"/>
    <s v="Mar"/>
    <n v="0"/>
    <n v="0"/>
    <n v="4"/>
    <n v="1"/>
    <n v="0"/>
    <n v="5"/>
    <n v="-1"/>
    <s v="09.03.2025"/>
    <x v="19"/>
    <s v="27.07.2026"/>
    <n v="31"/>
    <x v="0"/>
    <m/>
    <m/>
  </r>
  <r>
    <x v="3"/>
    <n v="0"/>
    <n v="0"/>
    <n v="5"/>
    <n v="10027"/>
    <s v="467728"/>
    <s v="20 Jul 2026"/>
    <s v="20"/>
    <s v="Jul"/>
    <s v="25 Jul 2026"/>
    <s v="25"/>
    <s v="Jul"/>
    <n v="5"/>
    <n v="5"/>
    <n v="0"/>
    <n v="0"/>
    <x v="8"/>
    <x v="0"/>
    <n v="2"/>
    <n v="2"/>
    <n v="2826.0846330275231"/>
    <n v="565.21692660550445"/>
    <m/>
    <s v="08 Feb 2026 11:58"/>
    <s v="08 Feb 2026"/>
    <s v="Feb"/>
    <n v="0"/>
    <n v="0"/>
    <n v="5"/>
    <n v="0"/>
    <n v="0"/>
    <n v="5"/>
    <n v="0"/>
    <s v="08.02.2025"/>
    <x v="5"/>
    <s v="20.07.2026"/>
    <n v="30"/>
    <x v="0"/>
    <m/>
    <m/>
  </r>
  <r>
    <x v="2"/>
    <n v="0"/>
    <n v="0"/>
    <n v="9"/>
    <n v="9827"/>
    <s v="1238409.231769"/>
    <s v="02 Aug 2026"/>
    <s v="02"/>
    <s v="Aug"/>
    <s v="11 Aug 2026"/>
    <s v="11"/>
    <s v="Aug"/>
    <n v="9"/>
    <n v="9"/>
    <n v="0"/>
    <n v="0"/>
    <x v="3"/>
    <x v="3"/>
    <n v="1"/>
    <n v="1"/>
    <n v="2009.8500245999996"/>
    <n v="223.31666939999997"/>
    <s v="Romania"/>
    <s v="29 Jan 2026 14:24"/>
    <s v="29 Jan 2026"/>
    <s v="Jan"/>
    <n v="0"/>
    <n v="0"/>
    <n v="0"/>
    <n v="9"/>
    <n v="0"/>
    <n v="9"/>
    <n v="0"/>
    <s v="29.01.2025"/>
    <x v="0"/>
    <s v="02.08.2026"/>
    <n v="32"/>
    <x v="0"/>
    <m/>
    <m/>
  </r>
  <r>
    <x v="2"/>
    <n v="0"/>
    <n v="0"/>
    <n v="9"/>
    <n v="9828"/>
    <s v="1238409.231770"/>
    <s v="02 Aug 2026"/>
    <s v="02"/>
    <s v="Aug"/>
    <s v="11 Aug 2026"/>
    <s v="11"/>
    <s v="Aug"/>
    <n v="9"/>
    <n v="9"/>
    <n v="0"/>
    <n v="0"/>
    <x v="3"/>
    <x v="4"/>
    <n v="3"/>
    <n v="1"/>
    <n v="3876.2399187000001"/>
    <n v="430.69332430000003"/>
    <s v="Romania"/>
    <s v="29 Jan 2026 14:24"/>
    <s v="29 Jan 2026"/>
    <s v="Jan"/>
    <n v="0"/>
    <n v="0"/>
    <n v="0"/>
    <n v="9"/>
    <n v="0"/>
    <n v="9"/>
    <n v="0"/>
    <s v="29.01.2025"/>
    <x v="0"/>
    <s v="02.08.2026"/>
    <n v="32"/>
    <x v="0"/>
    <m/>
    <m/>
  </r>
  <r>
    <x v="2"/>
    <n v="0"/>
    <n v="5"/>
    <n v="0"/>
    <n v="8801"/>
    <s v="1178873.222878"/>
    <s v="22 Jun 2026"/>
    <s v="22"/>
    <s v="Jun"/>
    <s v="27 Jun 2026"/>
    <s v="27"/>
    <s v="Jun"/>
    <n v="5"/>
    <n v="5"/>
    <n v="0"/>
    <n v="0"/>
    <x v="3"/>
    <x v="5"/>
    <n v="2"/>
    <n v="1"/>
    <n v="1427.5603169999999"/>
    <n v="285.51206339999999"/>
    <s v="Romania"/>
    <s v="25 Nov 2025 10:00"/>
    <s v="25 Nov 2025"/>
    <s v="Nov"/>
    <n v="0"/>
    <n v="5"/>
    <n v="0"/>
    <n v="0"/>
    <n v="0"/>
    <n v="5"/>
    <n v="0"/>
    <s v="25.11.2025"/>
    <x v="15"/>
    <s v="22.06.2026"/>
    <n v="26"/>
    <x v="0"/>
    <m/>
    <m/>
  </r>
  <r>
    <x v="1"/>
    <n v="0"/>
    <n v="0"/>
    <n v="5"/>
    <n v="10052"/>
    <s v="6585301341"/>
    <s v="28 Jul 2026"/>
    <s v="28"/>
    <s v="Jul"/>
    <s v="02 Aug 2026"/>
    <s v="02"/>
    <s v="Aug"/>
    <n v="5"/>
    <n v="-26"/>
    <n v="3"/>
    <n v="1"/>
    <x v="1"/>
    <x v="4"/>
    <n v="2"/>
    <n v="2"/>
    <n v="3391.3015596330274"/>
    <n v="678.26031192660548"/>
    <m/>
    <s v="11 Feb 2026 13:16"/>
    <s v="11 Feb 2026"/>
    <s v="Feb"/>
    <n v="0"/>
    <n v="0"/>
    <n v="3"/>
    <n v="1"/>
    <n v="0"/>
    <n v="4"/>
    <n v="-1"/>
    <s v="11.02.2025"/>
    <x v="9"/>
    <s v="28.07.2026"/>
    <n v="31"/>
    <x v="0"/>
    <m/>
    <m/>
  </r>
  <r>
    <x v="2"/>
    <n v="0"/>
    <n v="0"/>
    <n v="5"/>
    <n v="8800"/>
    <s v="1178826.222877"/>
    <s v="15 Aug 2026"/>
    <s v="15"/>
    <s v="Aug"/>
    <s v="20 Aug 2026"/>
    <s v="20"/>
    <s v="Aug"/>
    <n v="5"/>
    <n v="5"/>
    <n v="0"/>
    <n v="0"/>
    <x v="3"/>
    <x v="7"/>
    <n v="4"/>
    <n v="0"/>
    <n v="2583.8470129999996"/>
    <n v="516.76940259999992"/>
    <s v="Romania"/>
    <s v="25 Nov 2025 09:59"/>
    <s v="24 Nov 2025"/>
    <s v="Nov"/>
    <n v="0"/>
    <n v="0"/>
    <n v="0"/>
    <n v="5"/>
    <n v="0"/>
    <n v="5"/>
    <n v="0"/>
    <s v="25.11.2025"/>
    <x v="15"/>
    <s v="15.08.2026"/>
    <n v="33"/>
    <x v="0"/>
    <m/>
    <m/>
  </r>
  <r>
    <x v="1"/>
    <n v="4"/>
    <n v="0"/>
    <n v="0"/>
    <n v="10124"/>
    <s v="6638074924"/>
    <s v="03 Jun 2026"/>
    <s v="03"/>
    <s v="Jun"/>
    <s v="07 Jun 2026"/>
    <s v="07"/>
    <s v="Jun"/>
    <n v="4"/>
    <n v="4"/>
    <n v="0"/>
    <n v="0"/>
    <x v="1"/>
    <x v="6"/>
    <n v="2"/>
    <n v="0"/>
    <n v="988.32216880733927"/>
    <n v="247.08054220183482"/>
    <s v="Bulgaria"/>
    <s v="17 Feb 2026 14:30"/>
    <s v="17 Feb 2026"/>
    <s v="Feb"/>
    <n v="0"/>
    <n v="4"/>
    <n v="0"/>
    <n v="0"/>
    <n v="0"/>
    <n v="4"/>
    <n v="0"/>
    <s v="17.02.2025"/>
    <x v="14"/>
    <s v="03.06.2026"/>
    <n v="23"/>
    <x v="0"/>
    <m/>
    <m/>
  </r>
  <r>
    <x v="2"/>
    <n v="0"/>
    <n v="0"/>
    <n v="7"/>
    <n v="8120"/>
    <s v="NT307249"/>
    <s v="25 Jul 2026"/>
    <s v="25"/>
    <s v="Jul"/>
    <s v="01 Aug 2026"/>
    <s v="01"/>
    <s v="Aug"/>
    <n v="7"/>
    <n v="-24"/>
    <n v="6"/>
    <n v="0"/>
    <x v="5"/>
    <x v="4"/>
    <n v="2"/>
    <n v="2"/>
    <n v="2592.0810572999999"/>
    <n v="370.2972939"/>
    <m/>
    <s v="31 Oct 2025 23:42"/>
    <s v="31 Oct 2025"/>
    <s v="Oct"/>
    <n v="0"/>
    <n v="0"/>
    <n v="6"/>
    <n v="0"/>
    <n v="0"/>
    <n v="6"/>
    <n v="-1"/>
    <s v="31.10.2025"/>
    <x v="4"/>
    <s v="25.07.2026"/>
    <n v="30"/>
    <x v="0"/>
    <m/>
    <m/>
  </r>
  <r>
    <x v="2"/>
    <n v="0"/>
    <n v="0"/>
    <n v="5"/>
    <n v="9830"/>
    <s v="1238437.231778"/>
    <s v="03 Aug 2026"/>
    <s v="03"/>
    <s v="Aug"/>
    <s v="08 Aug 2026"/>
    <s v="08"/>
    <s v="Aug"/>
    <n v="5"/>
    <n v="5"/>
    <n v="0"/>
    <n v="0"/>
    <x v="3"/>
    <x v="3"/>
    <n v="2"/>
    <n v="2"/>
    <n v="1993.9686850000001"/>
    <n v="398.79373700000002"/>
    <s v="Romania"/>
    <s v="29 Jan 2026 15:15"/>
    <s v="29 Jan 2026"/>
    <s v="Jan"/>
    <n v="0"/>
    <n v="0"/>
    <n v="0"/>
    <n v="5"/>
    <n v="0"/>
    <n v="5"/>
    <n v="0"/>
    <s v="29.01.2025"/>
    <x v="0"/>
    <s v="03.08.2026"/>
    <n v="32"/>
    <x v="0"/>
    <m/>
    <m/>
  </r>
  <r>
    <x v="2"/>
    <n v="0"/>
    <n v="0"/>
    <n v="5"/>
    <n v="8603"/>
    <s v="95909"/>
    <s v="17 Aug 2026"/>
    <s v="17"/>
    <s v="Aug"/>
    <s v="22 Aug 2026"/>
    <s v="22"/>
    <s v="Aug"/>
    <n v="5"/>
    <n v="5"/>
    <n v="0"/>
    <n v="0"/>
    <x v="9"/>
    <x v="4"/>
    <n v="2"/>
    <n v="2"/>
    <n v="1709.1020455"/>
    <n v="341.82040910000001"/>
    <m/>
    <s v="18 Nov 2025 17:22"/>
    <s v="18 Nov 2025"/>
    <s v="Nov"/>
    <n v="0"/>
    <n v="0"/>
    <n v="0"/>
    <n v="5"/>
    <n v="0"/>
    <n v="5"/>
    <n v="0"/>
    <s v="18.11.2025"/>
    <x v="12"/>
    <s v="17.08.2026"/>
    <n v="34"/>
    <x v="0"/>
    <m/>
    <m/>
  </r>
  <r>
    <x v="2"/>
    <n v="0"/>
    <n v="4"/>
    <n v="2"/>
    <n v="10377"/>
    <s v="1249121.197264"/>
    <s v="07 Jul 2026"/>
    <s v="07"/>
    <s v="Jul"/>
    <s v="13 Jul 2026"/>
    <s v="13"/>
    <s v="Jul"/>
    <n v="6"/>
    <n v="6"/>
    <n v="0"/>
    <n v="0"/>
    <x v="3"/>
    <x v="5"/>
    <n v="2"/>
    <n v="2"/>
    <n v="2826.0570001999999"/>
    <n v="471.00950003333332"/>
    <s v="Romania"/>
    <s v="09 Mar 2026 10:38"/>
    <s v="07 Mar 2026"/>
    <s v="Mar"/>
    <n v="0"/>
    <n v="0"/>
    <n v="6"/>
    <n v="0"/>
    <n v="0"/>
    <n v="6"/>
    <n v="0"/>
    <s v="09.03.2025"/>
    <x v="19"/>
    <s v="07.07.2026"/>
    <n v="28"/>
    <x v="0"/>
    <m/>
    <m/>
  </r>
  <r>
    <x v="2"/>
    <n v="0"/>
    <n v="0"/>
    <n v="5"/>
    <n v="8500"/>
    <s v="1175996.221524"/>
    <s v="19 Jul 2026"/>
    <s v="19"/>
    <s v="Jul"/>
    <s v="24 Jul 2026"/>
    <s v="24"/>
    <s v="Jul"/>
    <n v="5"/>
    <n v="5"/>
    <n v="0"/>
    <n v="0"/>
    <x v="3"/>
    <x v="6"/>
    <n v="2"/>
    <n v="2"/>
    <n v="1668.714156"/>
    <n v="333.74283120000001"/>
    <s v="Romania"/>
    <s v="14 Nov 2025 19:20"/>
    <s v="14 Nov 2025"/>
    <s v="Nov"/>
    <n v="0"/>
    <n v="0"/>
    <n v="5"/>
    <n v="0"/>
    <n v="0"/>
    <n v="5"/>
    <n v="0"/>
    <s v="14.11.2025"/>
    <x v="11"/>
    <s v="19.07.2026"/>
    <n v="30"/>
    <x v="0"/>
    <m/>
    <m/>
  </r>
  <r>
    <x v="2"/>
    <n v="0"/>
    <n v="5"/>
    <n v="0"/>
    <n v="9831"/>
    <s v="1238463.231780"/>
    <s v="01 Jul 2026"/>
    <s v="01"/>
    <s v="Jul"/>
    <s v="06 Jul 2026"/>
    <s v="06"/>
    <s v="Jul"/>
    <n v="5"/>
    <n v="5"/>
    <n v="0"/>
    <n v="0"/>
    <x v="3"/>
    <x v="0"/>
    <n v="3"/>
    <n v="1"/>
    <n v="2187.3024805"/>
    <n v="437.4604961"/>
    <s v="Romania"/>
    <s v="29 Jan 2026 15:24"/>
    <s v="29 Jan 2026"/>
    <s v="Jan"/>
    <n v="0"/>
    <n v="0"/>
    <n v="5"/>
    <n v="0"/>
    <n v="0"/>
    <n v="5"/>
    <n v="0"/>
    <s v="29.01.2025"/>
    <x v="0"/>
    <s v="01.07.2026"/>
    <n v="27"/>
    <x v="0"/>
    <m/>
    <m/>
  </r>
  <r>
    <x v="2"/>
    <n v="0"/>
    <n v="5"/>
    <n v="0"/>
    <n v="9832"/>
    <s v="1238466.231781"/>
    <s v="01 Jul 2026"/>
    <s v="01"/>
    <s v="Jul"/>
    <s v="06 Jul 2026"/>
    <s v="06"/>
    <s v="Jul"/>
    <n v="5"/>
    <n v="5"/>
    <n v="0"/>
    <n v="0"/>
    <x v="3"/>
    <x v="2"/>
    <n v="2"/>
    <n v="0"/>
    <n v="1469.6106619999998"/>
    <n v="293.92213239999995"/>
    <s v="Romania"/>
    <s v="29 Jan 2026 15:25"/>
    <s v="29 Jan 2026"/>
    <s v="Jan"/>
    <n v="0"/>
    <n v="0"/>
    <n v="5"/>
    <n v="0"/>
    <n v="0"/>
    <n v="5"/>
    <n v="0"/>
    <s v="29.01.2025"/>
    <x v="0"/>
    <s v="01.07.2026"/>
    <n v="27"/>
    <x v="0"/>
    <m/>
    <m/>
  </r>
  <r>
    <x v="2"/>
    <n v="0"/>
    <n v="5"/>
    <n v="0"/>
    <n v="9833"/>
    <s v="1238465.231782"/>
    <s v="01 Jul 2026"/>
    <s v="01"/>
    <s v="Jul"/>
    <s v="06 Jul 2026"/>
    <s v="06"/>
    <s v="Jul"/>
    <n v="5"/>
    <n v="5"/>
    <n v="0"/>
    <n v="0"/>
    <x v="3"/>
    <x v="2"/>
    <n v="2"/>
    <n v="0"/>
    <n v="1469.6106619999998"/>
    <n v="293.92213239999995"/>
    <s v="Romania"/>
    <s v="29 Jan 2026 15:25"/>
    <s v="29 Jan 2026"/>
    <s v="Jan"/>
    <n v="0"/>
    <n v="0"/>
    <n v="5"/>
    <n v="0"/>
    <n v="0"/>
    <n v="5"/>
    <n v="0"/>
    <s v="29.01.2025"/>
    <x v="0"/>
    <s v="01.07.2026"/>
    <n v="27"/>
    <x v="0"/>
    <m/>
    <m/>
  </r>
  <r>
    <x v="2"/>
    <n v="0"/>
    <n v="5"/>
    <n v="0"/>
    <n v="9834"/>
    <s v="1238475.231783"/>
    <s v="01 Jul 2026"/>
    <s v="01"/>
    <s v="Jul"/>
    <s v="06 Jul 2026"/>
    <s v="06"/>
    <s v="Jul"/>
    <n v="5"/>
    <n v="5"/>
    <n v="0"/>
    <n v="0"/>
    <x v="3"/>
    <x v="0"/>
    <n v="2"/>
    <n v="2"/>
    <n v="2025.2619649999999"/>
    <n v="405.052393"/>
    <s v="Romania"/>
    <s v="29 Jan 2026 15:26"/>
    <s v="29 Jan 2026"/>
    <s v="Jan"/>
    <n v="0"/>
    <n v="0"/>
    <n v="5"/>
    <n v="0"/>
    <n v="0"/>
    <n v="5"/>
    <n v="0"/>
    <s v="29.01.2025"/>
    <x v="0"/>
    <s v="01.07.2026"/>
    <n v="27"/>
    <x v="0"/>
    <m/>
    <m/>
  </r>
  <r>
    <x v="2"/>
    <n v="0"/>
    <n v="5"/>
    <n v="0"/>
    <n v="8041"/>
    <s v="650924"/>
    <s v="29 Jun 2026"/>
    <s v="29"/>
    <s v="Jun"/>
    <s v="04 Jul 2026"/>
    <s v="04"/>
    <s v="Jul"/>
    <n v="5"/>
    <n v="-25"/>
    <n v="2"/>
    <n v="3"/>
    <x v="17"/>
    <x v="5"/>
    <n v="3"/>
    <n v="1"/>
    <n v="2078.4605409999999"/>
    <n v="415.69210820000001"/>
    <m/>
    <s v="27 Oct 2025 08:26"/>
    <s v="26 Oct 2025"/>
    <s v="Oct"/>
    <n v="0"/>
    <n v="2"/>
    <n v="3"/>
    <n v="0"/>
    <n v="0"/>
    <n v="5"/>
    <n v="0"/>
    <s v="27.10.2025"/>
    <x v="4"/>
    <s v="29.06.2026"/>
    <n v="27"/>
    <x v="0"/>
    <m/>
    <m/>
  </r>
  <r>
    <x v="2"/>
    <n v="0"/>
    <n v="6"/>
    <n v="0"/>
    <n v="9556"/>
    <s v="1189430.228927"/>
    <s v="20 Jun 2026"/>
    <s v="20"/>
    <s v="Jun"/>
    <s v="26 Jun 2026"/>
    <s v="26"/>
    <s v="Jun"/>
    <n v="6"/>
    <n v="6"/>
    <n v="0"/>
    <n v="0"/>
    <x v="3"/>
    <x v="5"/>
    <n v="3"/>
    <n v="1"/>
    <n v="2414.7263929000001"/>
    <n v="402.4543988166667"/>
    <s v="Romania"/>
    <s v="18 Jan 2026 10:09"/>
    <s v="18 Jan 2026"/>
    <s v="Jan"/>
    <n v="0"/>
    <n v="6"/>
    <n v="0"/>
    <n v="0"/>
    <n v="0"/>
    <n v="6"/>
    <n v="0"/>
    <s v="18.01.2025"/>
    <x v="7"/>
    <s v="20.06.2026"/>
    <n v="25"/>
    <x v="0"/>
    <m/>
    <m/>
  </r>
  <r>
    <x v="1"/>
    <n v="0"/>
    <n v="0"/>
    <n v="4"/>
    <n v="9327"/>
    <s v="5155239213"/>
    <s v="17 Aug 2026"/>
    <s v="17"/>
    <s v="Aug"/>
    <s v="21 Aug 2026"/>
    <s v="21"/>
    <s v="Aug"/>
    <n v="4"/>
    <n v="4"/>
    <n v="0"/>
    <n v="0"/>
    <x v="1"/>
    <x v="4"/>
    <n v="2"/>
    <n v="2"/>
    <n v="2441.7371229357796"/>
    <n v="610.43428073394489"/>
    <s v="Romania"/>
    <s v="02 Jan 2026 19:36"/>
    <s v="02 Jan 2026"/>
    <s v="Jan"/>
    <n v="0"/>
    <n v="0"/>
    <n v="0"/>
    <n v="4"/>
    <n v="0"/>
    <n v="4"/>
    <n v="0"/>
    <s v="02.01.2025"/>
    <x v="20"/>
    <s v="17.08.2026"/>
    <n v="34"/>
    <x v="1"/>
    <m/>
    <m/>
  </r>
  <r>
    <x v="0"/>
    <n v="0"/>
    <n v="5"/>
    <n v="0"/>
    <n v="9835"/>
    <s v="29012026"/>
    <s v="30 Jun 2026"/>
    <s v="30"/>
    <s v="Jun"/>
    <s v="05 Jul 2026"/>
    <s v="05"/>
    <s v="Jul"/>
    <n v="5"/>
    <n v="-25"/>
    <n v="1"/>
    <n v="4"/>
    <x v="0"/>
    <x v="4"/>
    <n v="2"/>
    <n v="2"/>
    <n v="1485.7130642201835"/>
    <n v="297.14261284403665"/>
    <m/>
    <s v="29 Jan 2026 15:49"/>
    <s v="29 Jan 2026"/>
    <s v="Jan"/>
    <n v="0"/>
    <n v="1"/>
    <n v="4"/>
    <n v="0"/>
    <n v="0"/>
    <n v="5"/>
    <n v="0"/>
    <s v="29.01.2025"/>
    <x v="0"/>
    <s v="30.06.2026"/>
    <n v="27"/>
    <x v="0"/>
    <m/>
    <m/>
  </r>
  <r>
    <x v="2"/>
    <n v="0"/>
    <n v="5"/>
    <n v="0"/>
    <n v="9836"/>
    <s v="2323954"/>
    <s v="01 Sep 2026"/>
    <s v="01"/>
    <s v="Sep"/>
    <s v="06 Sep 2026"/>
    <s v="06"/>
    <s v="Sep"/>
    <n v="5"/>
    <n v="5"/>
    <n v="0"/>
    <n v="0"/>
    <x v="6"/>
    <x v="4"/>
    <n v="3"/>
    <n v="1"/>
    <n v="1712.524748"/>
    <n v="342.50494960000003"/>
    <s v="Romania"/>
    <s v="29 Jan 2026 16:09"/>
    <s v="29 Jan 2026"/>
    <s v="Jan"/>
    <n v="0"/>
    <n v="0"/>
    <n v="0"/>
    <n v="0"/>
    <n v="5"/>
    <n v="5"/>
    <n v="0"/>
    <s v="29.01.2025"/>
    <x v="0"/>
    <s v="01.09.2026"/>
    <n v="36"/>
    <x v="0"/>
    <m/>
    <m/>
  </r>
  <r>
    <x v="2"/>
    <n v="0"/>
    <n v="7"/>
    <n v="0"/>
    <n v="9837"/>
    <s v="2323967"/>
    <s v="04 Jul 2026"/>
    <s v="04"/>
    <s v="Jul"/>
    <s v="11 Jul 2026"/>
    <s v="11"/>
    <s v="Jul"/>
    <n v="7"/>
    <n v="7"/>
    <n v="0"/>
    <n v="0"/>
    <x v="6"/>
    <x v="4"/>
    <n v="2"/>
    <n v="2"/>
    <n v="2603.1119385000002"/>
    <n v="371.87313407142858"/>
    <s v="Romania"/>
    <s v="29 Jan 2026 16:09"/>
    <s v="29 Jan 2026"/>
    <s v="Jan"/>
    <n v="0"/>
    <n v="0"/>
    <n v="7"/>
    <n v="0"/>
    <n v="0"/>
    <n v="7"/>
    <n v="0"/>
    <s v="29.01.2025"/>
    <x v="0"/>
    <s v="04.07.2026"/>
    <n v="27"/>
    <x v="0"/>
    <m/>
    <m/>
  </r>
  <r>
    <x v="0"/>
    <n v="0"/>
    <n v="5"/>
    <n v="0"/>
    <n v="9838"/>
    <s v="290120263"/>
    <s v="22 Jun 2026"/>
    <s v="22"/>
    <s v="Jun"/>
    <s v="27 Jun 2026"/>
    <s v="27"/>
    <s v="Jun"/>
    <n v="5"/>
    <n v="5"/>
    <n v="0"/>
    <n v="0"/>
    <x v="0"/>
    <x v="7"/>
    <n v="4"/>
    <n v="1"/>
    <n v="3240.5770458715592"/>
    <n v="648.11540917431194"/>
    <m/>
    <s v="29 Jan 2026 16:14"/>
    <s v="29 Jan 2026"/>
    <s v="Jan"/>
    <n v="0"/>
    <n v="5"/>
    <n v="0"/>
    <n v="0"/>
    <n v="0"/>
    <n v="5"/>
    <n v="0"/>
    <s v="29.01.2025"/>
    <x v="0"/>
    <s v="22.06.2026"/>
    <n v="26"/>
    <x v="0"/>
    <m/>
    <m/>
  </r>
  <r>
    <x v="2"/>
    <n v="0"/>
    <n v="0"/>
    <n v="5"/>
    <n v="9839"/>
    <s v="61738"/>
    <s v="03 Aug 2026"/>
    <s v="03"/>
    <s v="Aug"/>
    <s v="08 Aug 2026"/>
    <s v="08"/>
    <s v="Aug"/>
    <n v="5"/>
    <n v="5"/>
    <n v="0"/>
    <n v="0"/>
    <x v="4"/>
    <x v="6"/>
    <n v="3"/>
    <n v="0"/>
    <n v="2102.5172499999999"/>
    <n v="420.50344999999999"/>
    <s v="Romania"/>
    <s v="29 Jan 2026 16:36"/>
    <s v="29 Jan 2026"/>
    <s v="Jan"/>
    <n v="0"/>
    <n v="0"/>
    <n v="0"/>
    <n v="5"/>
    <n v="0"/>
    <n v="5"/>
    <n v="0"/>
    <s v="29.01.2025"/>
    <x v="0"/>
    <s v="03.08.2026"/>
    <n v="32"/>
    <x v="0"/>
    <m/>
    <m/>
  </r>
  <r>
    <x v="2"/>
    <n v="0"/>
    <n v="0"/>
    <n v="5"/>
    <n v="9840"/>
    <s v="61738"/>
    <s v="03 Aug 2026"/>
    <s v="03"/>
    <s v="Aug"/>
    <s v="08 Aug 2026"/>
    <s v="08"/>
    <s v="Aug"/>
    <n v="5"/>
    <n v="5"/>
    <n v="0"/>
    <n v="0"/>
    <x v="4"/>
    <x v="6"/>
    <n v="2"/>
    <n v="0"/>
    <n v="1557.4274289999998"/>
    <n v="311.48548579999999"/>
    <s v="Romania"/>
    <s v="29 Jan 2026 16:36"/>
    <s v="29 Jan 2026"/>
    <s v="Jan"/>
    <n v="0"/>
    <n v="0"/>
    <n v="0"/>
    <n v="5"/>
    <n v="0"/>
    <n v="5"/>
    <n v="0"/>
    <s v="29.01.2025"/>
    <x v="0"/>
    <s v="03.08.2026"/>
    <n v="32"/>
    <x v="0"/>
    <m/>
    <m/>
  </r>
  <r>
    <x v="2"/>
    <n v="0"/>
    <n v="6"/>
    <n v="0"/>
    <n v="9841"/>
    <s v="19050"/>
    <s v="05 Jul 2026"/>
    <s v="05"/>
    <s v="Jul"/>
    <s v="11 Jul 2026"/>
    <s v="11"/>
    <s v="Jul"/>
    <n v="6"/>
    <n v="6"/>
    <n v="0"/>
    <n v="0"/>
    <x v="4"/>
    <x v="4"/>
    <n v="3"/>
    <n v="1"/>
    <n v="2421.3566566"/>
    <n v="403.55944276666668"/>
    <s v="Romania"/>
    <s v="29 Jan 2026 16:36"/>
    <s v="29 Jan 2026"/>
    <s v="Jan"/>
    <n v="0"/>
    <n v="0"/>
    <n v="6"/>
    <n v="0"/>
    <n v="0"/>
    <n v="6"/>
    <n v="0"/>
    <s v="29.01.2025"/>
    <x v="0"/>
    <s v="05.07.2026"/>
    <n v="28"/>
    <x v="0"/>
    <m/>
    <m/>
  </r>
  <r>
    <x v="3"/>
    <n v="0"/>
    <n v="0"/>
    <n v="7"/>
    <n v="10179"/>
    <s v="478130"/>
    <s v="13 Jul 2026"/>
    <s v="13"/>
    <s v="Jul"/>
    <s v="20 Jul 2026"/>
    <s v="20"/>
    <s v="Jul"/>
    <n v="7"/>
    <n v="7"/>
    <n v="0"/>
    <n v="0"/>
    <x v="8"/>
    <x v="4"/>
    <n v="2"/>
    <n v="1"/>
    <n v="2873.1860435779813"/>
    <n v="410.45514908256877"/>
    <m/>
    <s v="21 Feb 2026 16:38"/>
    <s v="21 Feb 2026"/>
    <s v="Feb"/>
    <n v="0"/>
    <n v="0"/>
    <n v="7"/>
    <n v="0"/>
    <n v="0"/>
    <n v="7"/>
    <n v="0"/>
    <s v="21.02.2025"/>
    <x v="14"/>
    <s v="13.07.2026"/>
    <n v="29"/>
    <x v="0"/>
    <m/>
    <m/>
  </r>
  <r>
    <x v="1"/>
    <n v="3"/>
    <n v="0"/>
    <n v="0"/>
    <n v="9328"/>
    <s v="6772126245"/>
    <s v="12 Jun 2026"/>
    <s v="12"/>
    <s v="Jun"/>
    <s v="15 Jun 2026"/>
    <s v="15"/>
    <s v="Jun"/>
    <n v="3"/>
    <n v="3"/>
    <n v="0"/>
    <n v="0"/>
    <x v="1"/>
    <x v="6"/>
    <n v="2"/>
    <n v="1"/>
    <n v="741.24162660550462"/>
    <n v="247.08054220183482"/>
    <s v="Romania"/>
    <s v="02 Jan 2026 20:02"/>
    <s v="02 Jan 2026"/>
    <s v="Jan"/>
    <n v="0"/>
    <n v="3"/>
    <n v="0"/>
    <n v="0"/>
    <n v="0"/>
    <n v="3"/>
    <n v="0"/>
    <s v="02.01.2025"/>
    <x v="20"/>
    <s v="12.06.2026"/>
    <n v="24"/>
    <x v="0"/>
    <m/>
    <m/>
  </r>
  <r>
    <x v="2"/>
    <n v="0"/>
    <n v="6"/>
    <n v="0"/>
    <n v="9842"/>
    <s v="61749"/>
    <s v="05 Jul 2026"/>
    <s v="05"/>
    <s v="Jul"/>
    <s v="11 Jul 2026"/>
    <s v="11"/>
    <s v="Jul"/>
    <n v="6"/>
    <n v="6"/>
    <n v="0"/>
    <n v="0"/>
    <x v="4"/>
    <x v="4"/>
    <n v="3"/>
    <n v="0"/>
    <n v="2421.3566566"/>
    <n v="403.55944276666668"/>
    <s v="Romania"/>
    <s v="29 Jan 2026 17:31"/>
    <s v="29 Jan 2026"/>
    <s v="Jan"/>
    <n v="0"/>
    <n v="0"/>
    <n v="6"/>
    <n v="0"/>
    <n v="0"/>
    <n v="6"/>
    <n v="0"/>
    <s v="29.01.2025"/>
    <x v="0"/>
    <s v="05.07.2026"/>
    <n v="28"/>
    <x v="0"/>
    <m/>
    <m/>
  </r>
  <r>
    <x v="2"/>
    <n v="0"/>
    <n v="6"/>
    <n v="0"/>
    <n v="9843"/>
    <s v="61749"/>
    <s v="05 Jul 2026"/>
    <s v="05"/>
    <s v="Jul"/>
    <s v="11 Jul 2026"/>
    <s v="11"/>
    <s v="Jul"/>
    <n v="6"/>
    <n v="6"/>
    <n v="0"/>
    <n v="0"/>
    <x v="4"/>
    <x v="3"/>
    <n v="2"/>
    <n v="2"/>
    <n v="2242.0070455999999"/>
    <n v="373.66784093333331"/>
    <s v="Romania"/>
    <s v="29 Jan 2026 17:31"/>
    <s v="29 Jan 2026"/>
    <s v="Jan"/>
    <n v="0"/>
    <n v="0"/>
    <n v="6"/>
    <n v="0"/>
    <n v="0"/>
    <n v="6"/>
    <n v="0"/>
    <s v="29.01.2025"/>
    <x v="0"/>
    <s v="05.07.2026"/>
    <n v="28"/>
    <x v="0"/>
    <m/>
    <m/>
  </r>
  <r>
    <x v="2"/>
    <n v="0"/>
    <n v="4"/>
    <n v="2"/>
    <n v="8924"/>
    <s v="1180569.223520"/>
    <s v="23 Aug 2026"/>
    <s v="23"/>
    <s v="Aug"/>
    <s v="29 Aug 2026"/>
    <s v="29"/>
    <s v="Aug"/>
    <n v="6"/>
    <n v="6"/>
    <n v="0"/>
    <n v="0"/>
    <x v="3"/>
    <x v="2"/>
    <n v="2"/>
    <n v="1"/>
    <n v="1665.5065947999999"/>
    <n v="277.58443246666667"/>
    <s v="Romania"/>
    <s v="30 Nov 2025 13:15"/>
    <s v="30 Nov 2025"/>
    <s v="Nov"/>
    <n v="0"/>
    <n v="0"/>
    <n v="0"/>
    <n v="6"/>
    <n v="0"/>
    <n v="6"/>
    <n v="0"/>
    <s v="30.11.2025"/>
    <x v="13"/>
    <s v="23.08.2026"/>
    <n v="35"/>
    <x v="0"/>
    <m/>
    <m/>
  </r>
  <r>
    <x v="3"/>
    <n v="0"/>
    <n v="0"/>
    <n v="5"/>
    <n v="8511"/>
    <s v="408836"/>
    <s v="14 Jul 2026"/>
    <s v="14"/>
    <s v="Jul"/>
    <s v="19 Jul 2026"/>
    <s v="19"/>
    <s v="Jul"/>
    <n v="5"/>
    <n v="5"/>
    <n v="0"/>
    <n v="0"/>
    <x v="8"/>
    <x v="1"/>
    <n v="2"/>
    <n v="3"/>
    <n v="2906.8299082568806"/>
    <n v="581.36598165137605"/>
    <m/>
    <s v="15 Nov 2025 12:13"/>
    <s v="15 Nov 2025"/>
    <s v="Nov"/>
    <n v="0"/>
    <n v="0"/>
    <n v="5"/>
    <n v="0"/>
    <n v="0"/>
    <n v="5"/>
    <n v="0"/>
    <s v="15.11.2025"/>
    <x v="11"/>
    <s v="14.07.2026"/>
    <n v="29"/>
    <x v="0"/>
    <m/>
    <m/>
  </r>
  <r>
    <x v="2"/>
    <n v="0"/>
    <n v="0"/>
    <n v="5"/>
    <n v="9844"/>
    <s v="NT316565"/>
    <s v="01 Aug 2026"/>
    <s v="01"/>
    <s v="Aug"/>
    <s v="06 Aug 2026"/>
    <s v="06"/>
    <s v="Aug"/>
    <n v="5"/>
    <n v="5"/>
    <n v="0"/>
    <n v="0"/>
    <x v="5"/>
    <x v="4"/>
    <n v="2"/>
    <n v="1"/>
    <n v="1595.1749480000001"/>
    <n v="319.03498960000002"/>
    <s v="Romania"/>
    <s v="29 Jan 2026 17:45"/>
    <s v="29 Jan 2026"/>
    <s v="Jan"/>
    <n v="0"/>
    <n v="0"/>
    <n v="0"/>
    <n v="5"/>
    <n v="0"/>
    <n v="5"/>
    <n v="0"/>
    <s v="29.01.2025"/>
    <x v="0"/>
    <s v="01.08.2026"/>
    <n v="31"/>
    <x v="0"/>
    <m/>
    <m/>
  </r>
  <r>
    <x v="3"/>
    <n v="0"/>
    <n v="0"/>
    <n v="6"/>
    <n v="10186"/>
    <s v="478455"/>
    <s v="20 Jul 2026"/>
    <s v="20"/>
    <s v="Jul"/>
    <s v="26 Jul 2026"/>
    <s v="26"/>
    <s v="Jul"/>
    <n v="6"/>
    <n v="6"/>
    <n v="0"/>
    <n v="0"/>
    <x v="8"/>
    <x v="3"/>
    <n v="1"/>
    <n v="1"/>
    <n v="2462.7308944954129"/>
    <n v="410.45514908256877"/>
    <m/>
    <s v="22 Feb 2026 08:33"/>
    <s v="22 Feb 2026"/>
    <s v="Feb"/>
    <n v="0"/>
    <n v="0"/>
    <n v="6"/>
    <n v="0"/>
    <n v="0"/>
    <n v="6"/>
    <n v="0"/>
    <s v="22.02.2025"/>
    <x v="14"/>
    <s v="20.07.2026"/>
    <n v="30"/>
    <x v="0"/>
    <m/>
    <m/>
  </r>
  <r>
    <x v="3"/>
    <n v="0"/>
    <n v="0"/>
    <n v="6"/>
    <n v="10187"/>
    <s v="478455"/>
    <s v="20 Jul 2026"/>
    <s v="20"/>
    <s v="Jul"/>
    <s v="26 Jul 2026"/>
    <s v="26"/>
    <s v="Jul"/>
    <n v="6"/>
    <n v="6"/>
    <n v="0"/>
    <n v="0"/>
    <x v="8"/>
    <x v="3"/>
    <n v="1"/>
    <n v="2"/>
    <n v="2462.7308944954129"/>
    <n v="410.45514908256877"/>
    <m/>
    <s v="22 Feb 2026 08:33"/>
    <s v="22 Feb 2026"/>
    <s v="Feb"/>
    <n v="0"/>
    <n v="0"/>
    <n v="6"/>
    <n v="0"/>
    <n v="0"/>
    <n v="6"/>
    <n v="0"/>
    <s v="22.02.2025"/>
    <x v="14"/>
    <s v="20.07.2026"/>
    <n v="30"/>
    <x v="0"/>
    <m/>
    <m/>
  </r>
  <r>
    <x v="1"/>
    <n v="0"/>
    <n v="0"/>
    <n v="5"/>
    <n v="9098"/>
    <s v="5238725438"/>
    <s v="25 Jul 2026"/>
    <s v="25"/>
    <s v="Jul"/>
    <s v="30 Jul 2026"/>
    <s v="30"/>
    <s v="Jul"/>
    <n v="5"/>
    <n v="5"/>
    <n v="0"/>
    <n v="0"/>
    <x v="1"/>
    <x v="4"/>
    <n v="2"/>
    <n v="1"/>
    <n v="2441.7371229357796"/>
    <n v="488.34742458715596"/>
    <s v="Romania"/>
    <s v="13 Dec 2025 09:10"/>
    <s v="13 Dec 2025"/>
    <s v="Dec"/>
    <n v="0"/>
    <n v="0"/>
    <n v="5"/>
    <n v="0"/>
    <n v="0"/>
    <n v="5"/>
    <n v="0"/>
    <s v="13.12.2025"/>
    <x v="16"/>
    <s v="25.07.2026"/>
    <n v="30"/>
    <x v="0"/>
    <m/>
    <m/>
  </r>
  <r>
    <x v="2"/>
    <n v="0"/>
    <n v="0"/>
    <n v="5"/>
    <n v="8925"/>
    <s v="2314475"/>
    <s v="18 Aug 2026"/>
    <s v="18"/>
    <s v="Aug"/>
    <s v="23 Aug 2026"/>
    <s v="23"/>
    <s v="Aug"/>
    <n v="5"/>
    <n v="5"/>
    <n v="0"/>
    <n v="0"/>
    <x v="6"/>
    <x v="1"/>
    <n v="2"/>
    <n v="4"/>
    <n v="2886.6094969999999"/>
    <n v="577.32189940000001"/>
    <m/>
    <s v="30 Nov 2025 14:22"/>
    <s v="30 Nov 2025"/>
    <s v="Nov"/>
    <n v="0"/>
    <n v="0"/>
    <n v="0"/>
    <n v="5"/>
    <n v="0"/>
    <n v="5"/>
    <n v="0"/>
    <s v="30.11.2025"/>
    <x v="13"/>
    <s v="18.08.2026"/>
    <n v="34"/>
    <x v="0"/>
    <m/>
    <m/>
  </r>
  <r>
    <x v="2"/>
    <n v="0"/>
    <n v="0"/>
    <n v="5"/>
    <n v="10053"/>
    <s v="1242861.234172"/>
    <s v="17 Aug 2026"/>
    <s v="17"/>
    <s v="Aug"/>
    <s v="22 Aug 2026"/>
    <s v="22"/>
    <s v="Aug"/>
    <n v="5"/>
    <n v="5"/>
    <n v="0"/>
    <n v="0"/>
    <x v="3"/>
    <x v="3"/>
    <n v="2"/>
    <n v="0"/>
    <n v="1709.1998369999999"/>
    <n v="341.83996739999998"/>
    <s v="Romania"/>
    <s v="11 Feb 2026 14:54"/>
    <s v="11 Feb 2026"/>
    <s v="Feb"/>
    <n v="0"/>
    <n v="0"/>
    <n v="0"/>
    <n v="5"/>
    <n v="0"/>
    <n v="5"/>
    <n v="0"/>
    <s v="11.02.2025"/>
    <x v="9"/>
    <s v="17.08.2026"/>
    <n v="34"/>
    <x v="0"/>
    <m/>
    <m/>
  </r>
  <r>
    <x v="1"/>
    <n v="0"/>
    <n v="2"/>
    <n v="0"/>
    <n v="9100"/>
    <s v="5591272061"/>
    <s v="28 Jun 2026"/>
    <s v="28"/>
    <s v="Jun"/>
    <s v="30 Jun 2026"/>
    <s v="30"/>
    <s v="Jun"/>
    <n v="2"/>
    <n v="2"/>
    <n v="0"/>
    <n v="0"/>
    <x v="1"/>
    <x v="6"/>
    <n v="2"/>
    <n v="1"/>
    <n v="860.42165284403654"/>
    <n v="430.21082642201827"/>
    <s v="Romania"/>
    <s v="13 Dec 2025 11:00"/>
    <s v="13 Dec 2025"/>
    <s v="Dec"/>
    <n v="0"/>
    <n v="2"/>
    <n v="0"/>
    <n v="0"/>
    <n v="0"/>
    <n v="2"/>
    <n v="0"/>
    <s v="13.12.2025"/>
    <x v="16"/>
    <s v="28.06.2026"/>
    <n v="27"/>
    <x v="1"/>
    <m/>
    <m/>
  </r>
  <r>
    <x v="1"/>
    <n v="0"/>
    <n v="2"/>
    <n v="0"/>
    <n v="9099"/>
    <s v="6685704554"/>
    <s v="28 Jun 2026"/>
    <s v="28"/>
    <s v="Jun"/>
    <s v="30 Jun 2026"/>
    <s v="30"/>
    <s v="Jun"/>
    <n v="2"/>
    <n v="2"/>
    <n v="0"/>
    <n v="0"/>
    <x v="1"/>
    <x v="6"/>
    <n v="2"/>
    <n v="1"/>
    <n v="860.42165284403654"/>
    <n v="430.21082642201827"/>
    <s v="Romania"/>
    <s v="13 Dec 2025 11:00"/>
    <s v="13 Dec 2025"/>
    <s v="Dec"/>
    <n v="0"/>
    <n v="2"/>
    <n v="0"/>
    <n v="0"/>
    <n v="0"/>
    <n v="2"/>
    <n v="0"/>
    <s v="13.12.2025"/>
    <x v="16"/>
    <s v="28.06.2026"/>
    <n v="27"/>
    <x v="1"/>
    <m/>
    <m/>
  </r>
  <r>
    <x v="2"/>
    <n v="0"/>
    <n v="6"/>
    <n v="0"/>
    <n v="9845"/>
    <s v="2324031"/>
    <s v="05 Jul 2026"/>
    <s v="05"/>
    <s v="Jul"/>
    <s v="11 Jul 2026"/>
    <s v="11"/>
    <s v="Jul"/>
    <n v="6"/>
    <n v="6"/>
    <n v="0"/>
    <n v="0"/>
    <x v="6"/>
    <x v="6"/>
    <n v="1"/>
    <n v="2"/>
    <n v="1748.4337868"/>
    <n v="291.40563113333332"/>
    <s v="Romania"/>
    <s v="29 Jan 2026 17:58"/>
    <s v="29 Jan 2026"/>
    <s v="Jan"/>
    <n v="0"/>
    <n v="0"/>
    <n v="6"/>
    <n v="0"/>
    <n v="0"/>
    <n v="6"/>
    <n v="0"/>
    <s v="29.01.2025"/>
    <x v="0"/>
    <s v="05.07.2026"/>
    <n v="28"/>
    <x v="0"/>
    <m/>
    <m/>
  </r>
  <r>
    <x v="2"/>
    <n v="0"/>
    <n v="5"/>
    <n v="0"/>
    <n v="9846"/>
    <s v="1238595.231845"/>
    <s v="23 Jun 2026"/>
    <s v="23"/>
    <s v="Jun"/>
    <s v="28 Jun 2026"/>
    <s v="28"/>
    <s v="Jun"/>
    <n v="5"/>
    <n v="5"/>
    <n v="0"/>
    <n v="0"/>
    <x v="3"/>
    <x v="4"/>
    <n v="2"/>
    <n v="2"/>
    <n v="1717.5903477000002"/>
    <n v="343.51806954000006"/>
    <s v="Romania"/>
    <s v="29 Jan 2026 18:25"/>
    <s v="29 Jan 2026"/>
    <s v="Jan"/>
    <n v="0"/>
    <n v="5"/>
    <n v="0"/>
    <n v="0"/>
    <n v="0"/>
    <n v="5"/>
    <n v="0"/>
    <s v="29.01.2025"/>
    <x v="0"/>
    <s v="23.06.2026"/>
    <n v="26"/>
    <x v="0"/>
    <m/>
    <m/>
  </r>
  <r>
    <x v="2"/>
    <n v="0"/>
    <n v="0"/>
    <n v="10"/>
    <n v="8072"/>
    <s v="16666"/>
    <s v="25 Jul 2026"/>
    <s v="25"/>
    <s v="Jul"/>
    <s v="04 Aug 2026"/>
    <s v="04"/>
    <s v="Aug"/>
    <n v="10"/>
    <n v="-21"/>
    <n v="6"/>
    <n v="3"/>
    <x v="4"/>
    <x v="1"/>
    <n v="4"/>
    <n v="1"/>
    <n v="5248.4698049999997"/>
    <n v="524.84698049999997"/>
    <m/>
    <s v="27 Oct 2025 16:10"/>
    <s v="13 Oct 2025"/>
    <s v="Oct"/>
    <n v="0"/>
    <n v="0"/>
    <n v="6"/>
    <n v="3"/>
    <n v="0"/>
    <n v="9"/>
    <n v="-1"/>
    <s v="27.10.2025"/>
    <x v="4"/>
    <s v="25.07.2026"/>
    <n v="30"/>
    <x v="0"/>
    <m/>
    <m/>
  </r>
  <r>
    <x v="2"/>
    <n v="0"/>
    <n v="0"/>
    <n v="5"/>
    <n v="9675"/>
    <s v="2321894"/>
    <s v="03 Aug 2026"/>
    <s v="03"/>
    <s v="Aug"/>
    <s v="08 Aug 2026"/>
    <s v="08"/>
    <s v="Aug"/>
    <n v="5"/>
    <n v="5"/>
    <n v="0"/>
    <n v="0"/>
    <x v="6"/>
    <x v="6"/>
    <n v="2"/>
    <n v="2"/>
    <n v="1946.8331819999999"/>
    <n v="389.36663639999995"/>
    <s v="Romania"/>
    <s v="23 Jan 2026 13:04"/>
    <s v="23 Jan 2026"/>
    <s v="Jan"/>
    <n v="0"/>
    <n v="0"/>
    <n v="0"/>
    <n v="5"/>
    <n v="0"/>
    <n v="5"/>
    <n v="0"/>
    <s v="23.01.2025"/>
    <x v="2"/>
    <s v="03.08.2026"/>
    <n v="32"/>
    <x v="0"/>
    <m/>
    <m/>
  </r>
  <r>
    <x v="2"/>
    <n v="0"/>
    <n v="0"/>
    <n v="5"/>
    <n v="9674"/>
    <s v="0344"/>
    <s v="12 Aug 2026"/>
    <s v="12"/>
    <s v="Aug"/>
    <s v="17 Aug 2026"/>
    <s v="17"/>
    <s v="Aug"/>
    <n v="5"/>
    <n v="5"/>
    <n v="0"/>
    <n v="0"/>
    <x v="4"/>
    <x v="3"/>
    <n v="3"/>
    <n v="1"/>
    <n v="2153.4666214999997"/>
    <n v="430.69332429999997"/>
    <s v="Romania"/>
    <s v="23 Jan 2026 13:03"/>
    <s v="23 Jan 2026"/>
    <s v="Jan"/>
    <n v="0"/>
    <n v="0"/>
    <n v="0"/>
    <n v="5"/>
    <n v="0"/>
    <n v="5"/>
    <n v="0"/>
    <s v="23.01.2025"/>
    <x v="2"/>
    <s v="12.08.2026"/>
    <n v="33"/>
    <x v="0"/>
    <m/>
    <m/>
  </r>
  <r>
    <x v="2"/>
    <n v="0"/>
    <n v="0"/>
    <n v="9"/>
    <n v="9049"/>
    <s v="NT311338"/>
    <s v="16 Jul 2026"/>
    <s v="16"/>
    <s v="Jul"/>
    <s v="25 Jul 2026"/>
    <s v="25"/>
    <s v="Jul"/>
    <n v="9"/>
    <n v="9"/>
    <n v="0"/>
    <n v="0"/>
    <x v="5"/>
    <x v="4"/>
    <n v="2"/>
    <n v="1"/>
    <n v="2666.0701062000003"/>
    <n v="296.23001180000006"/>
    <m/>
    <s v="08 Dec 2025 09:39"/>
    <s v="07 Dec 2025"/>
    <s v="Dec"/>
    <n v="0"/>
    <n v="0"/>
    <n v="9"/>
    <n v="0"/>
    <n v="0"/>
    <n v="9"/>
    <n v="0"/>
    <s v="08.12.2025"/>
    <x v="16"/>
    <s v="16.07.2026"/>
    <n v="29"/>
    <x v="0"/>
    <m/>
    <m/>
  </r>
  <r>
    <x v="2"/>
    <n v="0"/>
    <n v="6"/>
    <n v="0"/>
    <n v="8079"/>
    <s v="50660"/>
    <s v="21 Jun 2026"/>
    <s v="21"/>
    <s v="Jun"/>
    <s v="27 Jun 2026"/>
    <s v="27"/>
    <s v="Jun"/>
    <n v="6"/>
    <n v="6"/>
    <n v="0"/>
    <n v="0"/>
    <x v="4"/>
    <x v="5"/>
    <n v="3"/>
    <n v="1"/>
    <n v="2292.4674595999995"/>
    <n v="382.07790993333327"/>
    <m/>
    <s v="27 Oct 2025 16:37"/>
    <s v="19 Oct 2025"/>
    <s v="Oct"/>
    <n v="0"/>
    <n v="6"/>
    <n v="0"/>
    <n v="0"/>
    <n v="0"/>
    <n v="6"/>
    <n v="0"/>
    <s v="27.10.2025"/>
    <x v="4"/>
    <s v="21.06.2026"/>
    <n v="26"/>
    <x v="0"/>
    <m/>
    <m/>
  </r>
  <r>
    <x v="2"/>
    <n v="0"/>
    <n v="6"/>
    <n v="0"/>
    <n v="10210"/>
    <s v="4693"/>
    <s v="20 Jun 2026"/>
    <s v="20"/>
    <s v="Jun"/>
    <s v="26 Jun 2026"/>
    <s v="26"/>
    <s v="Jun"/>
    <n v="6"/>
    <n v="6"/>
    <n v="0"/>
    <n v="0"/>
    <x v="4"/>
    <x v="6"/>
    <n v="2"/>
    <n v="2"/>
    <n v="2025.3597564999998"/>
    <n v="337.55995941666663"/>
    <s v="Romania"/>
    <s v="24 Feb 2026 11:32"/>
    <s v="24 Feb 2026"/>
    <s v="Feb"/>
    <n v="0"/>
    <n v="6"/>
    <n v="0"/>
    <n v="0"/>
    <n v="0"/>
    <n v="6"/>
    <n v="0"/>
    <s v="24.02.2025"/>
    <x v="8"/>
    <s v="20.06.2026"/>
    <n v="25"/>
    <x v="0"/>
    <m/>
    <m/>
  </r>
  <r>
    <x v="2"/>
    <n v="0"/>
    <n v="0"/>
    <n v="6"/>
    <n v="8515"/>
    <s v="2311820"/>
    <s v="24 Jul 2026"/>
    <s v="24"/>
    <s v="Jul"/>
    <s v="30 Jul 2026"/>
    <s v="30"/>
    <s v="Jul"/>
    <n v="6"/>
    <n v="6"/>
    <n v="0"/>
    <n v="0"/>
    <x v="6"/>
    <x v="3"/>
    <n v="2"/>
    <n v="1"/>
    <n v="1777.3800707999999"/>
    <n v="296.2300118"/>
    <s v="[&quot;RO&quot;]"/>
    <s v="15 Nov 2025 18:08"/>
    <s v="15 Nov 2025"/>
    <s v="Nov"/>
    <n v="0"/>
    <n v="0"/>
    <n v="6"/>
    <n v="0"/>
    <n v="0"/>
    <n v="6"/>
    <n v="0"/>
    <s v="15.11.2025"/>
    <x v="11"/>
    <s v="24.07.2026"/>
    <n v="30"/>
    <x v="0"/>
    <m/>
    <m/>
  </r>
  <r>
    <x v="2"/>
    <n v="0"/>
    <n v="7"/>
    <n v="0"/>
    <n v="9663"/>
    <s v="2321739"/>
    <s v="31 Aug 2026"/>
    <s v="31"/>
    <s v="Aug"/>
    <s v="07 Sep 2026"/>
    <s v="07"/>
    <s v="Sep"/>
    <n v="7"/>
    <n v="-24"/>
    <n v="0"/>
    <n v="6"/>
    <x v="6"/>
    <x v="6"/>
    <n v="1"/>
    <n v="1"/>
    <n v="1206.2972691"/>
    <n v="172.32818130000001"/>
    <s v="Romania"/>
    <s v="22 Jan 2026 18:01"/>
    <s v="22 Jan 2026"/>
    <s v="Jan"/>
    <n v="0"/>
    <n v="0"/>
    <n v="0"/>
    <n v="0"/>
    <n v="6"/>
    <n v="6"/>
    <n v="-1"/>
    <s v="22.01.2025"/>
    <x v="2"/>
    <s v="31.08.2026"/>
    <n v="36"/>
    <x v="0"/>
    <m/>
    <m/>
  </r>
  <r>
    <x v="2"/>
    <n v="0"/>
    <n v="7"/>
    <n v="0"/>
    <n v="9662"/>
    <s v="2321737"/>
    <s v="31 Aug 2026"/>
    <s v="31"/>
    <s v="Aug"/>
    <s v="07 Sep 2026"/>
    <s v="07"/>
    <s v="Sep"/>
    <n v="7"/>
    <n v="-24"/>
    <n v="0"/>
    <n v="6"/>
    <x v="6"/>
    <x v="6"/>
    <n v="2"/>
    <n v="1"/>
    <n v="1723.3991627999999"/>
    <n v="246.19988039999998"/>
    <s v="Romania"/>
    <s v="22 Jan 2026 18:01"/>
    <s v="22 Jan 2026"/>
    <s v="Jan"/>
    <n v="0"/>
    <n v="0"/>
    <n v="0"/>
    <n v="0"/>
    <n v="6"/>
    <n v="6"/>
    <n v="-1"/>
    <s v="22.01.2025"/>
    <x v="2"/>
    <s v="31.08.2026"/>
    <n v="36"/>
    <x v="0"/>
    <m/>
    <m/>
  </r>
  <r>
    <x v="3"/>
    <n v="0"/>
    <n v="7"/>
    <n v="0"/>
    <n v="9559"/>
    <s v="449719"/>
    <s v="20 Jun 2026"/>
    <s v="20"/>
    <s v="Jun"/>
    <s v="27 Jun 2026"/>
    <s v="27"/>
    <s v="Jun"/>
    <n v="7"/>
    <n v="7"/>
    <n v="0"/>
    <n v="0"/>
    <x v="8"/>
    <x v="5"/>
    <n v="2"/>
    <m/>
    <n v="2397.7758064220179"/>
    <n v="342.53940091743118"/>
    <m/>
    <s v="18 Jan 2026 12:58"/>
    <s v="18 Jan 2026"/>
    <s v="Jan"/>
    <n v="0"/>
    <n v="7"/>
    <n v="0"/>
    <n v="0"/>
    <n v="0"/>
    <n v="7"/>
    <n v="0"/>
    <s v="18.01.2025"/>
    <x v="7"/>
    <s v="20.06.2026"/>
    <n v="25"/>
    <x v="0"/>
    <m/>
    <m/>
  </r>
  <r>
    <x v="2"/>
    <n v="0"/>
    <n v="5"/>
    <n v="0"/>
    <n v="9847"/>
    <s v="1238610.231855"/>
    <s v="23 Jun 2026"/>
    <s v="23"/>
    <s v="Jun"/>
    <s v="28 Jun 2026"/>
    <s v="28"/>
    <s v="Jun"/>
    <n v="5"/>
    <n v="5"/>
    <n v="0"/>
    <n v="0"/>
    <x v="3"/>
    <x v="6"/>
    <n v="2"/>
    <n v="1"/>
    <n v="1336.4968722000001"/>
    <n v="267.29937444000001"/>
    <s v="Romania"/>
    <s v="29 Jan 2026 19:39"/>
    <s v="29 Jan 2026"/>
    <s v="Jan"/>
    <n v="0"/>
    <n v="5"/>
    <n v="0"/>
    <n v="0"/>
    <n v="0"/>
    <n v="5"/>
    <n v="0"/>
    <s v="29.01.2025"/>
    <x v="0"/>
    <s v="23.06.2026"/>
    <n v="26"/>
    <x v="0"/>
    <m/>
    <m/>
  </r>
  <r>
    <x v="2"/>
    <n v="0"/>
    <n v="0"/>
    <n v="6"/>
    <n v="10369"/>
    <s v="1249178.197251"/>
    <s v="27 Jul 2026"/>
    <s v="27"/>
    <s v="Jul"/>
    <s v="02 Aug 2026"/>
    <s v="02"/>
    <s v="Aug"/>
    <n v="6"/>
    <n v="-25"/>
    <n v="4"/>
    <n v="1"/>
    <x v="3"/>
    <x v="3"/>
    <n v="1"/>
    <n v="0"/>
    <n v="1435.6574532"/>
    <n v="239.27624219999998"/>
    <s v="Romania"/>
    <s v="09 Mar 2026 10:07"/>
    <s v="08 Mar 2026"/>
    <s v="Mar"/>
    <n v="0"/>
    <n v="0"/>
    <n v="4"/>
    <n v="1"/>
    <n v="0"/>
    <n v="5"/>
    <n v="-1"/>
    <s v="09.03.2025"/>
    <x v="19"/>
    <s v="27.07.2026"/>
    <n v="31"/>
    <x v="0"/>
    <m/>
    <m/>
  </r>
  <r>
    <x v="2"/>
    <n v="0"/>
    <n v="0"/>
    <n v="5"/>
    <n v="9054"/>
    <s v="17661"/>
    <s v="13 Aug 2026"/>
    <s v="13"/>
    <s v="Aug"/>
    <s v="18 Aug 2026"/>
    <s v="18"/>
    <s v="Aug"/>
    <n v="5"/>
    <n v="5"/>
    <n v="0"/>
    <n v="0"/>
    <x v="4"/>
    <x v="4"/>
    <n v="2"/>
    <n v="1"/>
    <n v="1481.1500589999998"/>
    <n v="296.23001179999994"/>
    <m/>
    <s v="08 Dec 2025 12:59"/>
    <s v="08 Dec 2025"/>
    <s v="Dec"/>
    <n v="0"/>
    <n v="0"/>
    <n v="0"/>
    <n v="5"/>
    <n v="0"/>
    <n v="5"/>
    <n v="0"/>
    <s v="08.12.2025"/>
    <x v="16"/>
    <s v="13.08.2026"/>
    <n v="33"/>
    <x v="0"/>
    <m/>
    <m/>
  </r>
  <r>
    <x v="2"/>
    <n v="0"/>
    <n v="0"/>
    <n v="5"/>
    <n v="9056"/>
    <s v="17663"/>
    <s v="13 Aug 2026"/>
    <s v="13"/>
    <s v="Aug"/>
    <s v="18 Aug 2026"/>
    <s v="18"/>
    <s v="Aug"/>
    <n v="5"/>
    <n v="5"/>
    <n v="0"/>
    <n v="0"/>
    <x v="4"/>
    <x v="4"/>
    <n v="2"/>
    <n v="2"/>
    <n v="1851.4864694999999"/>
    <n v="370.2972939"/>
    <s v="Romania"/>
    <s v="08 Dec 2025 13:22"/>
    <s v="08 Dec 2025"/>
    <s v="Dec"/>
    <n v="0"/>
    <n v="0"/>
    <n v="0"/>
    <n v="5"/>
    <n v="0"/>
    <n v="5"/>
    <n v="0"/>
    <s v="08.12.2025"/>
    <x v="16"/>
    <s v="13.08.2026"/>
    <n v="33"/>
    <x v="0"/>
    <m/>
    <m/>
  </r>
  <r>
    <x v="2"/>
    <n v="0"/>
    <n v="0"/>
    <n v="5"/>
    <n v="10007"/>
    <s v="NT317845"/>
    <s v="03 Aug 2026"/>
    <s v="03"/>
    <s v="Aug"/>
    <s v="08 Aug 2026"/>
    <s v="08"/>
    <s v="Aug"/>
    <n v="5"/>
    <n v="5"/>
    <n v="0"/>
    <n v="0"/>
    <x v="5"/>
    <x v="3"/>
    <n v="2"/>
    <n v="1"/>
    <n v="1709.1998369999999"/>
    <n v="341.83996739999998"/>
    <s v="Romania"/>
    <s v="05 Feb 2026 20:10"/>
    <s v="05 Feb 2026"/>
    <s v="Feb"/>
    <n v="0"/>
    <n v="0"/>
    <n v="0"/>
    <n v="5"/>
    <n v="0"/>
    <n v="5"/>
    <n v="0"/>
    <s v="05.02.2025"/>
    <x v="5"/>
    <s v="03.08.2026"/>
    <n v="32"/>
    <x v="0"/>
    <m/>
    <m/>
  </r>
  <r>
    <x v="2"/>
    <n v="0"/>
    <n v="0"/>
    <n v="6"/>
    <n v="8053"/>
    <s v="1170032.219376"/>
    <s v="21 Jul 2026"/>
    <s v="21"/>
    <s v="Jul"/>
    <s v="27 Jul 2026"/>
    <s v="27"/>
    <s v="Jul"/>
    <n v="6"/>
    <n v="6"/>
    <n v="0"/>
    <n v="0"/>
    <x v="3"/>
    <x v="5"/>
    <n v="2"/>
    <n v="2"/>
    <n v="2519.2655063999996"/>
    <n v="419.87758439999993"/>
    <s v="Romania"/>
    <s v="27 Oct 2025 15:55"/>
    <s v="23 Oct 2025"/>
    <s v="Oct"/>
    <n v="0"/>
    <n v="0"/>
    <n v="6"/>
    <n v="0"/>
    <n v="0"/>
    <n v="6"/>
    <n v="0"/>
    <s v="27.10.2025"/>
    <x v="4"/>
    <s v="21.07.2026"/>
    <n v="30"/>
    <x v="0"/>
    <m/>
    <m/>
  </r>
  <r>
    <x v="3"/>
    <n v="0"/>
    <n v="0"/>
    <n v="6"/>
    <n v="9772"/>
    <s v="457336"/>
    <s v="05 Aug 2026"/>
    <s v="05"/>
    <s v="Aug"/>
    <s v="11 Aug 2026"/>
    <s v="11"/>
    <s v="Aug"/>
    <n v="6"/>
    <n v="6"/>
    <n v="0"/>
    <n v="0"/>
    <x v="8"/>
    <x v="4"/>
    <n v="2"/>
    <n v="2"/>
    <n v="2873.132213394495"/>
    <n v="478.85536889908252"/>
    <m/>
    <s v="27 Jan 2026 12:23"/>
    <s v="27 Jan 2026"/>
    <s v="Jan"/>
    <n v="0"/>
    <n v="0"/>
    <n v="0"/>
    <n v="6"/>
    <n v="0"/>
    <n v="6"/>
    <n v="0"/>
    <s v="27.01.2025"/>
    <x v="0"/>
    <s v="05.08.2026"/>
    <n v="32"/>
    <x v="0"/>
    <m/>
    <m/>
  </r>
  <r>
    <x v="3"/>
    <n v="0"/>
    <n v="6"/>
    <n v="0"/>
    <n v="9849"/>
    <s v="459714"/>
    <s v="04 Jul 2026"/>
    <s v="04"/>
    <s v="Jul"/>
    <s v="10 Jul 2026"/>
    <s v="10"/>
    <s v="Jul"/>
    <n v="6"/>
    <n v="6"/>
    <n v="0"/>
    <n v="0"/>
    <x v="8"/>
    <x v="4"/>
    <n v="2"/>
    <n v="2"/>
    <n v="2645.5202542201832"/>
    <n v="440.92303293577976"/>
    <m/>
    <s v="29 Jan 2026 21:33"/>
    <s v="29 Jan 2026"/>
    <s v="Jan"/>
    <n v="0"/>
    <n v="0"/>
    <n v="6"/>
    <n v="0"/>
    <n v="0"/>
    <n v="6"/>
    <n v="0"/>
    <s v="29.01.2025"/>
    <x v="0"/>
    <s v="04.07.2026"/>
    <n v="27"/>
    <x v="0"/>
    <m/>
    <m/>
  </r>
  <r>
    <x v="1"/>
    <n v="0"/>
    <n v="3"/>
    <n v="0"/>
    <n v="9850"/>
    <s v="6228173695"/>
    <s v="02 Sep 2026"/>
    <s v="02"/>
    <s v="Sep"/>
    <s v="05 Sep 2026"/>
    <s v="05"/>
    <s v="Sep"/>
    <n v="3"/>
    <n v="3"/>
    <n v="0"/>
    <n v="0"/>
    <x v="1"/>
    <x v="4"/>
    <n v="2"/>
    <n v="2"/>
    <n v="1436.2431255963302"/>
    <n v="478.74770853211004"/>
    <m/>
    <s v="29 Jan 2026 21:54"/>
    <s v="29 Jan 2026"/>
    <s v="Jan"/>
    <n v="0"/>
    <n v="0"/>
    <n v="0"/>
    <n v="0"/>
    <n v="3"/>
    <n v="3"/>
    <n v="0"/>
    <s v="29.01.2025"/>
    <x v="0"/>
    <s v="02.09.2026"/>
    <n v="36"/>
    <x v="0"/>
    <m/>
    <m/>
  </r>
  <r>
    <x v="2"/>
    <n v="0"/>
    <n v="0"/>
    <n v="6"/>
    <n v="8251"/>
    <s v="NT307810"/>
    <s v="26 Jul 2026"/>
    <s v="26"/>
    <s v="Jul"/>
    <s v="01 Aug 2026"/>
    <s v="01"/>
    <s v="Aug"/>
    <n v="6"/>
    <n v="-25"/>
    <n v="5"/>
    <n v="0"/>
    <x v="5"/>
    <x v="4"/>
    <n v="2"/>
    <n v="2"/>
    <n v="2050.9224545999996"/>
    <n v="341.82040909999995"/>
    <m/>
    <s v="09 Nov 2025 23:22"/>
    <s v="08 Nov 2025"/>
    <s v="Nov"/>
    <n v="0"/>
    <n v="0"/>
    <n v="5"/>
    <n v="0"/>
    <n v="0"/>
    <n v="5"/>
    <n v="-1"/>
    <s v="09.11.2025"/>
    <x v="11"/>
    <s v="26.07.2026"/>
    <n v="31"/>
    <x v="0"/>
    <m/>
    <m/>
  </r>
  <r>
    <x v="2"/>
    <n v="0"/>
    <n v="0"/>
    <n v="7"/>
    <n v="8256"/>
    <s v="NT307880"/>
    <s v="01 Aug 2026"/>
    <s v="01"/>
    <s v="Aug"/>
    <s v="08 Aug 2026"/>
    <s v="08"/>
    <s v="Aug"/>
    <n v="7"/>
    <n v="7"/>
    <n v="0"/>
    <n v="0"/>
    <x v="5"/>
    <x v="6"/>
    <n v="2"/>
    <n v="0"/>
    <n v="1868.9324731000002"/>
    <n v="266.99035330000004"/>
    <m/>
    <s v="09 Nov 2025 23:24"/>
    <s v="09 Nov 2025"/>
    <s v="Nov"/>
    <n v="0"/>
    <n v="0"/>
    <n v="0"/>
    <n v="7"/>
    <n v="0"/>
    <n v="7"/>
    <n v="0"/>
    <s v="09.11.2025"/>
    <x v="11"/>
    <s v="01.08.2026"/>
    <n v="31"/>
    <x v="0"/>
    <m/>
    <m/>
  </r>
  <r>
    <x v="3"/>
    <n v="0"/>
    <n v="6"/>
    <n v="0"/>
    <n v="9852"/>
    <s v="459853"/>
    <s v="01 Jul 2026"/>
    <s v="01"/>
    <s v="Jul"/>
    <s v="07 Jul 2026"/>
    <s v="07"/>
    <s v="Jul"/>
    <n v="6"/>
    <n v="6"/>
    <n v="0"/>
    <n v="0"/>
    <x v="8"/>
    <x v="4"/>
    <n v="2"/>
    <n v="2"/>
    <n v="2079.998289908257"/>
    <n v="346.66638165137607"/>
    <m/>
    <s v="29 Jan 2026 23:48"/>
    <s v="29 Jan 2026"/>
    <s v="Jan"/>
    <n v="0"/>
    <n v="0"/>
    <n v="6"/>
    <n v="0"/>
    <n v="0"/>
    <n v="6"/>
    <n v="0"/>
    <s v="29.01.2025"/>
    <x v="0"/>
    <s v="01.07.2026"/>
    <n v="27"/>
    <x v="0"/>
    <m/>
    <m/>
  </r>
  <r>
    <x v="2"/>
    <n v="0"/>
    <n v="0"/>
    <n v="5"/>
    <n v="9679"/>
    <s v="2321959"/>
    <s v="03 Aug 2026"/>
    <s v="03"/>
    <s v="Aug"/>
    <s v="08 Aug 2026"/>
    <s v="08"/>
    <s v="Aug"/>
    <n v="5"/>
    <n v="5"/>
    <n v="0"/>
    <n v="0"/>
    <x v="6"/>
    <x v="6"/>
    <n v="3"/>
    <n v="0"/>
    <n v="2102.5172499999999"/>
    <n v="420.50344999999999"/>
    <s v="Romania"/>
    <s v="23 Jan 2026 16:26"/>
    <s v="23 Jan 2026"/>
    <s v="Jan"/>
    <n v="0"/>
    <n v="0"/>
    <n v="0"/>
    <n v="5"/>
    <n v="0"/>
    <n v="5"/>
    <n v="0"/>
    <s v="23.01.2025"/>
    <x v="2"/>
    <s v="03.08.2026"/>
    <n v="32"/>
    <x v="0"/>
    <m/>
    <m/>
  </r>
  <r>
    <x v="2"/>
    <n v="0"/>
    <n v="0"/>
    <n v="5"/>
    <n v="9680"/>
    <s v="2321964"/>
    <s v="03 Aug 2026"/>
    <s v="03"/>
    <s v="Aug"/>
    <s v="08 Aug 2026"/>
    <s v="08"/>
    <s v="Aug"/>
    <n v="5"/>
    <n v="5"/>
    <n v="0"/>
    <n v="0"/>
    <x v="6"/>
    <x v="6"/>
    <n v="2"/>
    <n v="0"/>
    <n v="1557.4274289999998"/>
    <n v="311.48548579999999"/>
    <s v="Romania"/>
    <s v="23 Jan 2026 16:27"/>
    <s v="23 Jan 2026"/>
    <s v="Jan"/>
    <n v="0"/>
    <n v="0"/>
    <n v="0"/>
    <n v="5"/>
    <n v="0"/>
    <n v="5"/>
    <n v="0"/>
    <s v="23.01.2025"/>
    <x v="2"/>
    <s v="03.08.2026"/>
    <n v="32"/>
    <x v="0"/>
    <m/>
    <m/>
  </r>
  <r>
    <x v="2"/>
    <n v="0"/>
    <n v="0"/>
    <n v="5"/>
    <n v="8949"/>
    <s v="1180317.223589"/>
    <s v="20 Jul 2026"/>
    <s v="20"/>
    <s v="Jul"/>
    <s v="25 Jul 2026"/>
    <s v="25"/>
    <s v="Jul"/>
    <n v="5"/>
    <n v="5"/>
    <n v="0"/>
    <n v="0"/>
    <x v="3"/>
    <x v="4"/>
    <n v="2"/>
    <n v="0"/>
    <n v="1481.1500589999998"/>
    <n v="296.23001179999994"/>
    <s v="Romania"/>
    <s v="01 Dec 2025 09:40"/>
    <s v="28 Nov 2025"/>
    <s v="Dec"/>
    <n v="0"/>
    <n v="0"/>
    <n v="5"/>
    <n v="0"/>
    <n v="0"/>
    <n v="5"/>
    <n v="0"/>
    <s v="01.12.2025"/>
    <x v="13"/>
    <s v="20.07.2026"/>
    <n v="30"/>
    <x v="0"/>
    <m/>
    <m/>
  </r>
  <r>
    <x v="2"/>
    <n v="0"/>
    <n v="0"/>
    <n v="5"/>
    <n v="8952"/>
    <s v="1180317.223592"/>
    <s v="20 Jul 2026"/>
    <s v="20"/>
    <s v="Jul"/>
    <s v="25 Jul 2026"/>
    <s v="25"/>
    <s v="Jul"/>
    <n v="5"/>
    <n v="5"/>
    <n v="0"/>
    <n v="0"/>
    <x v="3"/>
    <x v="2"/>
    <n v="1"/>
    <n v="2"/>
    <n v="1504.620019"/>
    <n v="300.92400379999998"/>
    <s v="Romania"/>
    <s v="01 Dec 2025 09:41"/>
    <s v="28 Nov 2025"/>
    <s v="Dec"/>
    <n v="0"/>
    <n v="0"/>
    <n v="5"/>
    <n v="0"/>
    <n v="0"/>
    <n v="5"/>
    <n v="0"/>
    <s v="01.12.2025"/>
    <x v="13"/>
    <s v="20.07.2026"/>
    <n v="30"/>
    <x v="0"/>
    <m/>
    <m/>
  </r>
  <r>
    <x v="2"/>
    <n v="0"/>
    <n v="0"/>
    <n v="5"/>
    <n v="8948"/>
    <s v="1180317.223588"/>
    <s v="20 Jul 2026"/>
    <s v="20"/>
    <s v="Jul"/>
    <s v="25 Jul 2026"/>
    <s v="25"/>
    <s v="Jul"/>
    <n v="5"/>
    <n v="5"/>
    <n v="0"/>
    <n v="0"/>
    <x v="3"/>
    <x v="4"/>
    <n v="2"/>
    <n v="0"/>
    <n v="1481.1500589999998"/>
    <n v="296.23001179999994"/>
    <s v="Romania"/>
    <s v="01 Dec 2025 09:40"/>
    <s v="28 Nov 2025"/>
    <s v="Dec"/>
    <n v="0"/>
    <n v="0"/>
    <n v="5"/>
    <n v="0"/>
    <n v="0"/>
    <n v="5"/>
    <n v="0"/>
    <s v="01.12.2025"/>
    <x v="13"/>
    <s v="20.07.2026"/>
    <n v="30"/>
    <x v="0"/>
    <m/>
    <m/>
  </r>
  <r>
    <x v="2"/>
    <n v="0"/>
    <n v="0"/>
    <n v="5"/>
    <n v="8262"/>
    <s v="1173574.220613"/>
    <s v="15 Jul 2026"/>
    <s v="15"/>
    <s v="Jul"/>
    <s v="20 Jul 2026"/>
    <s v="20"/>
    <s v="Jul"/>
    <n v="5"/>
    <n v="5"/>
    <n v="0"/>
    <n v="0"/>
    <x v="3"/>
    <x v="7"/>
    <n v="4"/>
    <n v="0"/>
    <n v="2583.8470129999996"/>
    <n v="516.76940259999992"/>
    <s v="Romania"/>
    <s v="10 Nov 2025 09:40"/>
    <s v="10 Nov 2025"/>
    <s v="Nov"/>
    <n v="0"/>
    <n v="0"/>
    <n v="5"/>
    <n v="0"/>
    <n v="0"/>
    <n v="5"/>
    <n v="0"/>
    <s v="10.11.2025"/>
    <x v="11"/>
    <s v="15.07.2026"/>
    <n v="29"/>
    <x v="0"/>
    <m/>
    <m/>
  </r>
  <r>
    <x v="2"/>
    <n v="0"/>
    <n v="5"/>
    <n v="0"/>
    <n v="8518"/>
    <s v="1176192.221577"/>
    <s v="31 Aug 2026"/>
    <s v="31"/>
    <s v="Aug"/>
    <s v="05 Sep 2026"/>
    <s v="05"/>
    <s v="Sep"/>
    <n v="5"/>
    <n v="-26"/>
    <n v="0"/>
    <n v="4"/>
    <x v="3"/>
    <x v="5"/>
    <n v="3"/>
    <n v="0"/>
    <n v="1685.9254599999999"/>
    <n v="337.185092"/>
    <s v="Romania"/>
    <s v="16 Nov 2025 17:01"/>
    <s v="16 Nov 2025"/>
    <s v="Nov"/>
    <n v="0"/>
    <n v="0"/>
    <n v="0"/>
    <n v="0"/>
    <n v="4"/>
    <n v="4"/>
    <n v="-1"/>
    <s v="16.11.2025"/>
    <x v="12"/>
    <s v="31.08.2026"/>
    <n v="36"/>
    <x v="0"/>
    <m/>
    <m/>
  </r>
  <r>
    <x v="2"/>
    <n v="0"/>
    <n v="7"/>
    <n v="0"/>
    <n v="8266"/>
    <s v="1173464.220649"/>
    <s v="04 Jul 2026"/>
    <s v="04"/>
    <s v="Jul"/>
    <s v="11 Jul 2026"/>
    <s v="11"/>
    <s v="Jul"/>
    <n v="7"/>
    <n v="7"/>
    <n v="0"/>
    <n v="0"/>
    <x v="3"/>
    <x v="6"/>
    <n v="2"/>
    <n v="1"/>
    <n v="1739.7499015999999"/>
    <n v="248.53570022857141"/>
    <s v="Romania"/>
    <s v="10 Nov 2025 10:09"/>
    <s v="10 Nov 2025"/>
    <s v="Nov"/>
    <n v="0"/>
    <n v="0"/>
    <n v="7"/>
    <n v="0"/>
    <n v="0"/>
    <n v="7"/>
    <n v="0"/>
    <s v="10.11.2025"/>
    <x v="11"/>
    <s v="04.07.2026"/>
    <n v="27"/>
    <x v="0"/>
    <m/>
    <m/>
  </r>
  <r>
    <x v="2"/>
    <n v="0"/>
    <n v="0"/>
    <n v="6"/>
    <n v="8957"/>
    <s v="1180828.223617"/>
    <s v="13 Jul 2026"/>
    <s v="13"/>
    <s v="Jul"/>
    <s v="19 Jul 2026"/>
    <s v="19"/>
    <s v="Jul"/>
    <n v="6"/>
    <n v="6"/>
    <n v="0"/>
    <n v="0"/>
    <x v="3"/>
    <x v="6"/>
    <n v="3"/>
    <n v="1"/>
    <n v="2342.7714071999999"/>
    <n v="390.4619012"/>
    <s v="Romania"/>
    <s v="01 Dec 2025 10:04"/>
    <s v="30 Nov 2025"/>
    <s v="Dec"/>
    <n v="0"/>
    <n v="0"/>
    <n v="6"/>
    <n v="0"/>
    <n v="0"/>
    <n v="6"/>
    <n v="0"/>
    <s v="01.12.2025"/>
    <x v="13"/>
    <s v="13.07.2026"/>
    <n v="29"/>
    <x v="0"/>
    <m/>
    <m/>
  </r>
  <r>
    <x v="2"/>
    <n v="0"/>
    <n v="0"/>
    <n v="5"/>
    <n v="8272"/>
    <s v="28259"/>
    <s v="02 Aug 2026"/>
    <s v="02"/>
    <s v="Aug"/>
    <s v="07 Aug 2026"/>
    <s v="07"/>
    <s v="Aug"/>
    <n v="5"/>
    <n v="5"/>
    <n v="0"/>
    <n v="0"/>
    <x v="4"/>
    <x v="3"/>
    <n v="2"/>
    <n v="2"/>
    <n v="1709.1020455"/>
    <n v="341.82040910000001"/>
    <m/>
    <s v="10 Nov 2025 10:46"/>
    <s v="09 Nov 2025"/>
    <s v="Nov"/>
    <n v="0"/>
    <n v="0"/>
    <n v="0"/>
    <n v="5"/>
    <n v="0"/>
    <n v="5"/>
    <n v="0"/>
    <s v="10.11.2025"/>
    <x v="11"/>
    <s v="02.08.2026"/>
    <n v="32"/>
    <x v="0"/>
    <m/>
    <m/>
  </r>
  <r>
    <x v="2"/>
    <n v="0"/>
    <n v="5"/>
    <n v="0"/>
    <n v="9057"/>
    <s v="97564"/>
    <s v="04 Jul 2026"/>
    <s v="04"/>
    <s v="Jul"/>
    <s v="09 Jul 2026"/>
    <s v="09"/>
    <s v="Jul"/>
    <n v="5"/>
    <n v="5"/>
    <n v="0"/>
    <n v="0"/>
    <x v="9"/>
    <x v="6"/>
    <n v="2"/>
    <n v="1"/>
    <n v="1306.298857"/>
    <n v="261.25977139999998"/>
    <m/>
    <s v="08 Dec 2025 15:18"/>
    <s v="08 Dec 2025"/>
    <s v="Dec"/>
    <n v="0"/>
    <n v="0"/>
    <n v="5"/>
    <n v="0"/>
    <n v="0"/>
    <n v="5"/>
    <n v="0"/>
    <s v="08.12.2025"/>
    <x v="16"/>
    <s v="04.07.2026"/>
    <n v="27"/>
    <x v="0"/>
    <m/>
    <m/>
  </r>
  <r>
    <x v="2"/>
    <n v="0"/>
    <n v="0"/>
    <n v="6"/>
    <n v="8273"/>
    <s v="59265"/>
    <s v="26 Jul 2026"/>
    <s v="26"/>
    <s v="Jul"/>
    <s v="01 Aug 2026"/>
    <s v="01"/>
    <s v="Aug"/>
    <n v="6"/>
    <n v="-25"/>
    <n v="5"/>
    <n v="0"/>
    <x v="4"/>
    <x v="4"/>
    <n v="2"/>
    <n v="1"/>
    <n v="1640.7849035999998"/>
    <n v="273.46415059999998"/>
    <m/>
    <s v="10 Nov 2025 10:57"/>
    <s v="08 Nov 2025"/>
    <s v="Nov"/>
    <n v="0"/>
    <n v="0"/>
    <n v="5"/>
    <n v="0"/>
    <n v="0"/>
    <n v="5"/>
    <n v="-1"/>
    <s v="10.11.2025"/>
    <x v="11"/>
    <s v="26.07.2026"/>
    <n v="31"/>
    <x v="0"/>
    <m/>
    <m/>
  </r>
  <r>
    <x v="2"/>
    <n v="0"/>
    <n v="6"/>
    <n v="0"/>
    <n v="8275"/>
    <s v="1173477.220718"/>
    <s v="01 Jul 2026"/>
    <s v="01"/>
    <s v="Jul"/>
    <s v="07 Jul 2026"/>
    <s v="07"/>
    <s v="Jul"/>
    <n v="6"/>
    <n v="6"/>
    <n v="0"/>
    <n v="0"/>
    <x v="3"/>
    <x v="6"/>
    <n v="2"/>
    <n v="0"/>
    <n v="1446.9230339999999"/>
    <n v="241.15383899999998"/>
    <s v="Romania"/>
    <s v="10 Nov 2025 10:59"/>
    <s v="10 Nov 2025"/>
    <s v="Nov"/>
    <n v="0"/>
    <n v="0"/>
    <n v="6"/>
    <n v="0"/>
    <n v="0"/>
    <n v="6"/>
    <n v="0"/>
    <s v="10.11.2025"/>
    <x v="11"/>
    <s v="01.07.2026"/>
    <n v="27"/>
    <x v="0"/>
    <m/>
    <m/>
  </r>
  <r>
    <x v="2"/>
    <n v="0"/>
    <n v="0"/>
    <n v="5"/>
    <n v="8278"/>
    <s v="1173104.220735"/>
    <s v="17 Aug 2026"/>
    <s v="17"/>
    <s v="Aug"/>
    <s v="22 Aug 2026"/>
    <s v="22"/>
    <s v="Aug"/>
    <n v="5"/>
    <n v="5"/>
    <n v="0"/>
    <n v="0"/>
    <x v="3"/>
    <x v="2"/>
    <n v="2"/>
    <n v="2"/>
    <n v="1735.9947079999999"/>
    <n v="347.19894160000001"/>
    <s v="Romania"/>
    <s v="10 Nov 2025 11:18"/>
    <s v="10 Nov 2025"/>
    <s v="Nov"/>
    <n v="0"/>
    <n v="0"/>
    <n v="0"/>
    <n v="5"/>
    <n v="0"/>
    <n v="5"/>
    <n v="0"/>
    <s v="10.11.2025"/>
    <x v="11"/>
    <s v="17.08.2026"/>
    <n v="34"/>
    <x v="0"/>
    <m/>
    <m/>
  </r>
  <r>
    <x v="2"/>
    <n v="0"/>
    <n v="0"/>
    <n v="7"/>
    <n v="8279"/>
    <s v="1173296.220737"/>
    <s v="11 Aug 2026"/>
    <s v="11"/>
    <s v="Aug"/>
    <s v="18 Aug 2026"/>
    <s v="18"/>
    <s v="Aug"/>
    <n v="7"/>
    <n v="7"/>
    <n v="0"/>
    <n v="0"/>
    <x v="3"/>
    <x v="3"/>
    <n v="2"/>
    <n v="0"/>
    <n v="1914.2490542"/>
    <n v="273.46415059999998"/>
    <s v="Romania"/>
    <s v="10 Nov 2025 11:22"/>
    <s v="10 Nov 2025"/>
    <s v="Nov"/>
    <n v="0"/>
    <n v="0"/>
    <n v="0"/>
    <n v="7"/>
    <n v="0"/>
    <n v="7"/>
    <n v="0"/>
    <s v="10.11.2025"/>
    <x v="11"/>
    <s v="11.08.2026"/>
    <n v="33"/>
    <x v="0"/>
    <m/>
    <m/>
  </r>
  <r>
    <x v="2"/>
    <n v="0"/>
    <n v="0"/>
    <n v="6"/>
    <n v="8274"/>
    <s v="1173314.220717"/>
    <s v="17 Aug 2026"/>
    <s v="17"/>
    <s v="Aug"/>
    <s v="23 Aug 2026"/>
    <s v="23"/>
    <s v="Aug"/>
    <n v="6"/>
    <n v="6"/>
    <n v="0"/>
    <n v="0"/>
    <x v="3"/>
    <x v="4"/>
    <n v="2"/>
    <n v="2"/>
    <n v="2050.9224545999996"/>
    <n v="341.82040909999995"/>
    <s v="Romania"/>
    <s v="10 Nov 2025 10:58"/>
    <s v="10 Nov 2025"/>
    <s v="Nov"/>
    <n v="0"/>
    <n v="0"/>
    <n v="0"/>
    <n v="6"/>
    <n v="0"/>
    <n v="6"/>
    <n v="0"/>
    <s v="10.11.2025"/>
    <x v="11"/>
    <s v="17.08.2026"/>
    <n v="34"/>
    <x v="0"/>
    <m/>
    <m/>
  </r>
  <r>
    <x v="2"/>
    <n v="0"/>
    <n v="6"/>
    <n v="0"/>
    <n v="8960"/>
    <s v="17509"/>
    <s v="31 Aug 2026"/>
    <s v="31"/>
    <s v="Aug"/>
    <s v="06 Sep 2026"/>
    <s v="06"/>
    <s v="Sep"/>
    <n v="6"/>
    <n v="-25"/>
    <n v="0"/>
    <n v="5"/>
    <x v="4"/>
    <x v="6"/>
    <n v="2"/>
    <n v="1"/>
    <n v="1371.5844623999999"/>
    <n v="228.59741039999997"/>
    <m/>
    <s v="01 Dec 2025 10:16"/>
    <s v="28 Nov 2025"/>
    <s v="Dec"/>
    <n v="0"/>
    <n v="0"/>
    <n v="0"/>
    <n v="0"/>
    <n v="5"/>
    <n v="5"/>
    <n v="-1"/>
    <s v="01.12.2025"/>
    <x v="13"/>
    <s v="31.08.2026"/>
    <n v="36"/>
    <x v="0"/>
    <m/>
    <m/>
  </r>
  <r>
    <x v="2"/>
    <n v="0"/>
    <n v="5"/>
    <n v="0"/>
    <n v="8967"/>
    <s v="17537"/>
    <s v="06 Jul 2026"/>
    <s v="06"/>
    <s v="Jul"/>
    <s v="11 Jul 2026"/>
    <s v="11"/>
    <s v="Jul"/>
    <n v="5"/>
    <n v="5"/>
    <n v="0"/>
    <n v="0"/>
    <x v="4"/>
    <x v="4"/>
    <n v="3"/>
    <n v="0"/>
    <n v="1886.2415685999999"/>
    <n v="377.24831372"/>
    <m/>
    <s v="01 Dec 2025 11:05"/>
    <s v="30 Nov 2025"/>
    <s v="Dec"/>
    <n v="0"/>
    <n v="0"/>
    <n v="5"/>
    <n v="0"/>
    <n v="0"/>
    <n v="5"/>
    <n v="0"/>
    <s v="01.12.2025"/>
    <x v="13"/>
    <s v="06.07.2026"/>
    <n v="28"/>
    <x v="0"/>
    <m/>
    <m/>
  </r>
  <r>
    <x v="2"/>
    <n v="0"/>
    <n v="0"/>
    <n v="5"/>
    <n v="8094"/>
    <s v="2309408"/>
    <s v="18 Aug 2026"/>
    <s v="18"/>
    <s v="Aug"/>
    <s v="23 Aug 2026"/>
    <s v="23"/>
    <s v="Aug"/>
    <n v="5"/>
    <n v="5"/>
    <n v="0"/>
    <n v="0"/>
    <x v="6"/>
    <x v="4"/>
    <n v="2"/>
    <n v="2"/>
    <n v="1851.4864694999999"/>
    <n v="370.2972939"/>
    <m/>
    <s v="28 Oct 2025 14:03"/>
    <s v="28 Oct 2025"/>
    <s v="Oct"/>
    <n v="0"/>
    <n v="0"/>
    <n v="0"/>
    <n v="5"/>
    <n v="0"/>
    <n v="5"/>
    <n v="0"/>
    <s v="28.10.2025"/>
    <x v="4"/>
    <s v="18.08.2026"/>
    <n v="34"/>
    <x v="0"/>
    <m/>
    <m/>
  </r>
  <r>
    <x v="2"/>
    <n v="0"/>
    <n v="5"/>
    <n v="1"/>
    <n v="8520"/>
    <s v="1176217.221585"/>
    <s v="24 Aug 2026"/>
    <s v="24"/>
    <s v="Aug"/>
    <s v="30 Aug 2026"/>
    <s v="30"/>
    <s v="Aug"/>
    <n v="6"/>
    <n v="6"/>
    <n v="0"/>
    <n v="0"/>
    <x v="3"/>
    <x v="2"/>
    <n v="2"/>
    <n v="0"/>
    <n v="1511.5827738"/>
    <n v="251.93046230000002"/>
    <s v="Romania"/>
    <s v="16 Nov 2025 19:06"/>
    <s v="16 Nov 2025"/>
    <s v="Nov"/>
    <n v="0"/>
    <n v="0"/>
    <n v="0"/>
    <n v="6"/>
    <n v="0"/>
    <n v="6"/>
    <n v="0"/>
    <s v="16.11.2025"/>
    <x v="12"/>
    <s v="24.08.2026"/>
    <n v="35"/>
    <x v="0"/>
    <m/>
    <m/>
  </r>
  <r>
    <x v="2"/>
    <n v="0"/>
    <n v="5"/>
    <n v="0"/>
    <n v="8522"/>
    <s v="1176222.221587"/>
    <s v="27 Aug 2026"/>
    <s v="27"/>
    <s v="Aug"/>
    <s v="01 Sep 2026"/>
    <s v="01"/>
    <s v="Sep"/>
    <n v="5"/>
    <n v="-26"/>
    <n v="4"/>
    <n v="0"/>
    <x v="3"/>
    <x v="4"/>
    <n v="2"/>
    <n v="2"/>
    <n v="1509.9594348999999"/>
    <n v="301.99188698"/>
    <s v="Romania"/>
    <s v="16 Nov 2025 19:20"/>
    <s v="16 Nov 2025"/>
    <s v="Nov"/>
    <n v="0"/>
    <n v="0"/>
    <n v="0"/>
    <n v="4"/>
    <n v="0"/>
    <n v="4"/>
    <n v="-1"/>
    <s v="16.11.2025"/>
    <x v="12"/>
    <s v="27.08.2026"/>
    <n v="35"/>
    <x v="0"/>
    <m/>
    <m/>
  </r>
  <r>
    <x v="2"/>
    <n v="0"/>
    <n v="6"/>
    <n v="0"/>
    <n v="9457"/>
    <s v="18221"/>
    <s v="03 Sep 2026"/>
    <s v="03"/>
    <s v="Sep"/>
    <s v="09 Sep 2026"/>
    <s v="09"/>
    <s v="Sep"/>
    <n v="6"/>
    <n v="6"/>
    <n v="0"/>
    <n v="0"/>
    <x v="4"/>
    <x v="2"/>
    <n v="2"/>
    <n v="1"/>
    <n v="1552.5378539999999"/>
    <n v="258.75630899999999"/>
    <s v="Romania"/>
    <s v="12 Jan 2026 15:30"/>
    <s v="12 Jan 2026"/>
    <s v="Jan"/>
    <n v="0"/>
    <n v="0"/>
    <n v="0"/>
    <n v="0"/>
    <n v="6"/>
    <n v="6"/>
    <n v="0"/>
    <s v="12.01.2025"/>
    <x v="7"/>
    <s v="03.09.2026"/>
    <n v="36"/>
    <x v="0"/>
    <m/>
    <m/>
  </r>
  <r>
    <x v="2"/>
    <n v="0"/>
    <n v="0"/>
    <n v="10"/>
    <n v="8904"/>
    <s v="97112"/>
    <s v="22 Jul 2026"/>
    <s v="22"/>
    <s v="Jul"/>
    <s v="01 Aug 2026"/>
    <s v="01"/>
    <s v="Aug"/>
    <n v="10"/>
    <n v="-21"/>
    <n v="9"/>
    <n v="0"/>
    <x v="9"/>
    <x v="4"/>
    <n v="2"/>
    <n v="1"/>
    <n v="2962.3001179999997"/>
    <n v="296.23001179999994"/>
    <m/>
    <s v="28 Nov 2025 15:32"/>
    <s v="28 Nov 2025"/>
    <s v="Nov"/>
    <n v="0"/>
    <n v="0"/>
    <n v="9"/>
    <n v="0"/>
    <n v="0"/>
    <n v="9"/>
    <n v="-1"/>
    <s v="28.11.2025"/>
    <x v="15"/>
    <s v="22.07.2026"/>
    <n v="30"/>
    <x v="0"/>
    <m/>
    <m/>
  </r>
  <r>
    <x v="2"/>
    <n v="0"/>
    <n v="8"/>
    <n v="0"/>
    <n v="9683"/>
    <s v="2322013"/>
    <s v="27 Jun 2026"/>
    <s v="27"/>
    <s v="Jun"/>
    <s v="05 Jul 2026"/>
    <s v="05"/>
    <s v="Jul"/>
    <n v="8"/>
    <n v="-22"/>
    <n v="4"/>
    <n v="4"/>
    <x v="6"/>
    <x v="4"/>
    <n v="3"/>
    <n v="0"/>
    <n v="3119.940016"/>
    <n v="389.992502"/>
    <m/>
    <s v="23 Jan 2026 17:51"/>
    <s v="23 Jan 2026"/>
    <s v="Jan"/>
    <n v="0"/>
    <n v="4"/>
    <n v="4"/>
    <n v="0"/>
    <n v="0"/>
    <n v="8"/>
    <n v="0"/>
    <s v="23.01.2025"/>
    <x v="2"/>
    <s v="27.06.2026"/>
    <n v="26"/>
    <x v="0"/>
    <m/>
    <m/>
  </r>
  <r>
    <x v="3"/>
    <n v="0"/>
    <n v="2"/>
    <n v="0"/>
    <n v="9337"/>
    <s v="437066"/>
    <s v="04 Jul 2026"/>
    <s v="04"/>
    <s v="Jul"/>
    <s v="06 Jul 2026"/>
    <s v="06"/>
    <s v="Jul"/>
    <n v="2"/>
    <n v="2"/>
    <n v="0"/>
    <n v="0"/>
    <x v="8"/>
    <x v="3"/>
    <n v="3"/>
    <n v="1"/>
    <n v="1270.2846699082568"/>
    <n v="635.14233495412839"/>
    <m/>
    <s v="03 Jan 2026 13:43"/>
    <s v="03 Jan 2026"/>
    <s v="Jan"/>
    <n v="0"/>
    <n v="0"/>
    <n v="2"/>
    <n v="0"/>
    <n v="0"/>
    <n v="2"/>
    <n v="0"/>
    <s v="03.01.2025"/>
    <x v="20"/>
    <s v="04.07.2026"/>
    <n v="27"/>
    <x v="0"/>
    <m/>
    <m/>
  </r>
  <r>
    <x v="2"/>
    <n v="0"/>
    <n v="0"/>
    <n v="7"/>
    <n v="8523"/>
    <s v="NT308841"/>
    <s v="18 Jul 2026"/>
    <s v="18"/>
    <s v="Jul"/>
    <s v="25 Jul 2026"/>
    <s v="25"/>
    <s v="Jul"/>
    <n v="7"/>
    <n v="7"/>
    <n v="0"/>
    <n v="0"/>
    <x v="5"/>
    <x v="4"/>
    <n v="2"/>
    <n v="2"/>
    <n v="2392.7428637000003"/>
    <n v="341.82040910000006"/>
    <m/>
    <s v="16 Nov 2025 23:25"/>
    <s v="16 Nov 2025"/>
    <s v="Nov"/>
    <n v="0"/>
    <n v="0"/>
    <n v="7"/>
    <n v="0"/>
    <n v="0"/>
    <n v="7"/>
    <n v="0"/>
    <s v="16.11.2025"/>
    <x v="12"/>
    <s v="18.07.2026"/>
    <n v="29"/>
    <x v="0"/>
    <m/>
    <m/>
  </r>
  <r>
    <x v="2"/>
    <n v="0"/>
    <n v="3"/>
    <n v="1"/>
    <n v="9853"/>
    <s v="1238714.231930"/>
    <s v="08 Jul 2026"/>
    <s v="08"/>
    <s v="Jul"/>
    <s v="12 Jul 2026"/>
    <s v="12"/>
    <s v="Jul"/>
    <n v="4"/>
    <n v="4"/>
    <n v="0"/>
    <n v="0"/>
    <x v="3"/>
    <x v="4"/>
    <n v="2"/>
    <n v="2"/>
    <n v="2224.9326496999997"/>
    <n v="556.23316242499993"/>
    <s v="Romania"/>
    <s v="30 Jan 2026 09:42"/>
    <s v="30 Jan 2026"/>
    <s v="Jan"/>
    <n v="0"/>
    <n v="0"/>
    <n v="4"/>
    <n v="0"/>
    <n v="0"/>
    <n v="4"/>
    <n v="0"/>
    <s v="30.01.2025"/>
    <x v="0"/>
    <s v="08.07.2026"/>
    <n v="28"/>
    <x v="0"/>
    <m/>
    <m/>
  </r>
  <r>
    <x v="2"/>
    <n v="0"/>
    <n v="6"/>
    <n v="0"/>
    <n v="8282"/>
    <s v="NT307923"/>
    <s v="30 Aug 2026"/>
    <s v="30"/>
    <s v="Aug"/>
    <s v="05 Sep 2026"/>
    <s v="05"/>
    <s v="Sep"/>
    <n v="6"/>
    <n v="-25"/>
    <n v="1"/>
    <n v="4"/>
    <x v="5"/>
    <x v="6"/>
    <n v="2"/>
    <n v="1"/>
    <n v="1296.2263324999999"/>
    <n v="216.03772208333331"/>
    <m/>
    <s v="10 Nov 2025 11:38"/>
    <s v="10 Nov 2025"/>
    <s v="Nov"/>
    <n v="0"/>
    <n v="0"/>
    <n v="0"/>
    <n v="1"/>
    <n v="4"/>
    <n v="5"/>
    <n v="-1"/>
    <s v="10.11.2025"/>
    <x v="11"/>
    <s v="30.08.2026"/>
    <n v="36"/>
    <x v="0"/>
    <m/>
    <m/>
  </r>
  <r>
    <x v="2"/>
    <n v="0"/>
    <n v="0"/>
    <n v="5"/>
    <n v="9686"/>
    <s v="NT315533"/>
    <s v="10 Aug 2026"/>
    <s v="10"/>
    <s v="Aug"/>
    <s v="15 Aug 2026"/>
    <s v="15"/>
    <s v="Aug"/>
    <n v="5"/>
    <n v="5"/>
    <n v="0"/>
    <n v="0"/>
    <x v="5"/>
    <x v="7"/>
    <n v="3"/>
    <n v="2"/>
    <n v="3014.5207789999999"/>
    <n v="602.90415580000001"/>
    <s v="Romania"/>
    <s v="23 Jan 2026 18:01"/>
    <s v="23 Jan 2026"/>
    <s v="Jan"/>
    <n v="0"/>
    <n v="0"/>
    <n v="0"/>
    <n v="5"/>
    <n v="0"/>
    <n v="5"/>
    <n v="0"/>
    <s v="23.01.2025"/>
    <x v="2"/>
    <s v="10.08.2026"/>
    <n v="33"/>
    <x v="0"/>
    <m/>
    <m/>
  </r>
  <r>
    <x v="3"/>
    <n v="0"/>
    <n v="5"/>
    <n v="0"/>
    <n v="9340"/>
    <s v="437260"/>
    <s v="22 Jun 2026"/>
    <s v="22"/>
    <s v="Jun"/>
    <s v="27 Jun 2026"/>
    <s v="27"/>
    <s v="Jun"/>
    <n v="5"/>
    <n v="5"/>
    <n v="0"/>
    <n v="0"/>
    <x v="8"/>
    <x v="3"/>
    <n v="2"/>
    <m/>
    <n v="1529.8538146788992"/>
    <n v="305.97076293577976"/>
    <m/>
    <s v="03 Jan 2026 17:58"/>
    <s v="03 Jan 2026"/>
    <s v="Jan"/>
    <n v="0"/>
    <n v="5"/>
    <n v="0"/>
    <n v="0"/>
    <n v="0"/>
    <n v="5"/>
    <n v="0"/>
    <s v="03.01.2025"/>
    <x v="20"/>
    <s v="22.06.2026"/>
    <n v="26"/>
    <x v="0"/>
    <m/>
    <m/>
  </r>
  <r>
    <x v="2"/>
    <n v="0"/>
    <n v="0"/>
    <n v="6"/>
    <n v="9854"/>
    <s v="NT316625"/>
    <s v="19 Jul 2026"/>
    <s v="19"/>
    <s v="Jul"/>
    <s v="25 Jul 2026"/>
    <s v="25"/>
    <s v="Jul"/>
    <n v="6"/>
    <n v="6"/>
    <n v="0"/>
    <n v="0"/>
    <x v="5"/>
    <x v="1"/>
    <n v="4"/>
    <n v="1"/>
    <n v="3391.2918702000002"/>
    <n v="565.21531170000003"/>
    <s v="Romania"/>
    <s v="30 Jan 2026 09:51"/>
    <s v="29 Jan 2026"/>
    <s v="Jan"/>
    <n v="0"/>
    <n v="0"/>
    <n v="6"/>
    <n v="0"/>
    <n v="0"/>
    <n v="6"/>
    <n v="0"/>
    <s v="30.01.2025"/>
    <x v="0"/>
    <s v="19.07.2026"/>
    <n v="30"/>
    <x v="0"/>
    <m/>
    <m/>
  </r>
  <r>
    <x v="2"/>
    <n v="0"/>
    <n v="2"/>
    <n v="5"/>
    <n v="8190"/>
    <s v="16925"/>
    <s v="20 Aug 2026"/>
    <s v="20"/>
    <s v="Aug"/>
    <s v="27 Aug 2026"/>
    <s v="27"/>
    <s v="Aug"/>
    <n v="7"/>
    <n v="7"/>
    <n v="0"/>
    <n v="0"/>
    <x v="4"/>
    <x v="3"/>
    <n v="3"/>
    <n v="1"/>
    <n v="2479.5230407999998"/>
    <n v="354.21757725714281"/>
    <m/>
    <s v="07 Nov 2025 13:26"/>
    <s v="07 Nov 2025"/>
    <s v="Nov"/>
    <n v="0"/>
    <n v="0"/>
    <n v="0"/>
    <n v="7"/>
    <n v="0"/>
    <n v="7"/>
    <n v="0"/>
    <s v="07.11.2025"/>
    <x v="3"/>
    <s v="20.08.2026"/>
    <n v="34"/>
    <x v="0"/>
    <m/>
    <m/>
  </r>
  <r>
    <x v="2"/>
    <n v="0"/>
    <n v="6"/>
    <n v="0"/>
    <n v="8285"/>
    <s v="44813"/>
    <s v="30 Aug 2026"/>
    <s v="30"/>
    <s v="Aug"/>
    <s v="05 Sep 2026"/>
    <s v="05"/>
    <s v="Sep"/>
    <n v="6"/>
    <n v="-25"/>
    <n v="1"/>
    <n v="4"/>
    <x v="4"/>
    <x v="4"/>
    <n v="3"/>
    <n v="1"/>
    <n v="1802.2386701"/>
    <n v="300.37311168333332"/>
    <m/>
    <s v="10 Nov 2025 12:11"/>
    <s v="10 Nov 2025"/>
    <s v="Nov"/>
    <n v="0"/>
    <n v="0"/>
    <n v="0"/>
    <n v="1"/>
    <n v="4"/>
    <n v="5"/>
    <n v="-1"/>
    <s v="10.11.2025"/>
    <x v="11"/>
    <s v="30.08.2026"/>
    <n v="36"/>
    <x v="0"/>
    <m/>
    <m/>
  </r>
  <r>
    <x v="2"/>
    <n v="0"/>
    <n v="0"/>
    <n v="5"/>
    <n v="9855"/>
    <s v="19057"/>
    <s v="20 Jul 2026"/>
    <s v="20"/>
    <s v="Jul"/>
    <s v="25 Jul 2026"/>
    <s v="25"/>
    <s v="Jul"/>
    <n v="5"/>
    <n v="5"/>
    <n v="0"/>
    <n v="0"/>
    <x v="4"/>
    <x v="0"/>
    <n v="2"/>
    <n v="1"/>
    <n v="1758.4867529999999"/>
    <n v="351.69735059999999"/>
    <s v="Romania"/>
    <s v="30 Jan 2026 09:59"/>
    <s v="29 Jan 2026"/>
    <s v="Jan"/>
    <n v="0"/>
    <n v="0"/>
    <n v="5"/>
    <n v="0"/>
    <n v="0"/>
    <n v="5"/>
    <n v="0"/>
    <s v="30.01.2025"/>
    <x v="0"/>
    <s v="20.07.2026"/>
    <n v="30"/>
    <x v="0"/>
    <m/>
    <m/>
  </r>
  <r>
    <x v="2"/>
    <n v="0"/>
    <n v="5"/>
    <n v="0"/>
    <n v="9857"/>
    <s v="28720"/>
    <s v="06 Jul 2026"/>
    <s v="06"/>
    <s v="Jul"/>
    <s v="11 Jul 2026"/>
    <s v="11"/>
    <s v="Jul"/>
    <n v="5"/>
    <n v="5"/>
    <n v="0"/>
    <n v="0"/>
    <x v="4"/>
    <x v="3"/>
    <n v="2"/>
    <n v="0"/>
    <n v="1504.6982522000001"/>
    <n v="300.93965044000004"/>
    <s v="Romania"/>
    <s v="30 Jan 2026 09:59"/>
    <s v="29 Jan 2026"/>
    <s v="Jan"/>
    <n v="0"/>
    <n v="0"/>
    <n v="5"/>
    <n v="0"/>
    <n v="0"/>
    <n v="5"/>
    <n v="0"/>
    <s v="30.01.2025"/>
    <x v="0"/>
    <s v="06.07.2026"/>
    <n v="28"/>
    <x v="0"/>
    <m/>
    <m/>
  </r>
  <r>
    <x v="2"/>
    <n v="0"/>
    <n v="0"/>
    <n v="8"/>
    <n v="8284"/>
    <s v="1173025.220756"/>
    <s v="25 Jul 2026"/>
    <s v="25"/>
    <s v="Jul"/>
    <s v="02 Aug 2026"/>
    <s v="02"/>
    <s v="Aug"/>
    <n v="8"/>
    <n v="-23"/>
    <n v="6"/>
    <n v="1"/>
    <x v="3"/>
    <x v="4"/>
    <n v="2"/>
    <n v="2"/>
    <n v="2734.5632728"/>
    <n v="341.82040910000001"/>
    <s v="Romania"/>
    <s v="10 Nov 2025 12:02"/>
    <s v="10 Nov 2025"/>
    <s v="Nov"/>
    <n v="0"/>
    <n v="0"/>
    <n v="6"/>
    <n v="1"/>
    <n v="0"/>
    <n v="7"/>
    <n v="-1"/>
    <s v="10.11.2025"/>
    <x v="11"/>
    <s v="25.07.2026"/>
    <n v="30"/>
    <x v="0"/>
    <m/>
    <m/>
  </r>
  <r>
    <x v="2"/>
    <n v="0"/>
    <n v="0"/>
    <n v="5"/>
    <n v="8536"/>
    <s v="1176091.221757"/>
    <s v="02 Aug 2026"/>
    <s v="02"/>
    <s v="Aug"/>
    <s v="07 Aug 2026"/>
    <s v="07"/>
    <s v="Aug"/>
    <n v="5"/>
    <n v="5"/>
    <n v="0"/>
    <n v="0"/>
    <x v="3"/>
    <x v="6"/>
    <n v="2"/>
    <n v="1"/>
    <n v="934.49557400000003"/>
    <n v="186.89911480000001"/>
    <s v="Romania"/>
    <s v="17 Nov 2025 10:32"/>
    <s v="17 Nov 2025"/>
    <s v="Nov"/>
    <n v="0"/>
    <n v="0"/>
    <n v="0"/>
    <n v="5"/>
    <n v="0"/>
    <n v="5"/>
    <n v="0"/>
    <s v="17.11.2025"/>
    <x v="12"/>
    <s v="02.08.2026"/>
    <n v="32"/>
    <x v="0"/>
    <m/>
    <m/>
  </r>
  <r>
    <x v="2"/>
    <n v="0"/>
    <n v="6"/>
    <n v="0"/>
    <n v="8277"/>
    <s v="11217"/>
    <s v="05 Jul 2026"/>
    <s v="05"/>
    <s v="Jul"/>
    <s v="11 Jul 2026"/>
    <s v="11"/>
    <s v="Jul"/>
    <n v="6"/>
    <n v="6"/>
    <n v="0"/>
    <n v="0"/>
    <x v="4"/>
    <x v="6"/>
    <n v="2"/>
    <n v="2"/>
    <n v="1873.2939739999999"/>
    <n v="312.21566233333334"/>
    <m/>
    <s v="10 Nov 2025 11:10"/>
    <s v="07 Nov 2025"/>
    <s v="Nov"/>
    <n v="0"/>
    <n v="0"/>
    <n v="6"/>
    <n v="0"/>
    <n v="0"/>
    <n v="6"/>
    <n v="0"/>
    <s v="10.11.2025"/>
    <x v="11"/>
    <s v="05.07.2026"/>
    <n v="28"/>
    <x v="0"/>
    <m/>
    <m/>
  </r>
  <r>
    <x v="2"/>
    <n v="0"/>
    <n v="8"/>
    <n v="0"/>
    <n v="9687"/>
    <s v="2322017"/>
    <s v="27 Jun 2026"/>
    <s v="27"/>
    <s v="Jun"/>
    <s v="05 Jul 2026"/>
    <s v="05"/>
    <s v="Jul"/>
    <n v="8"/>
    <n v="-22"/>
    <n v="4"/>
    <n v="4"/>
    <x v="6"/>
    <x v="6"/>
    <n v="2"/>
    <n v="0"/>
    <n v="2250.9256304"/>
    <n v="281.36570380000001"/>
    <m/>
    <s v="23 Jan 2026 18:45"/>
    <s v="23 Jan 2026"/>
    <s v="Jan"/>
    <n v="0"/>
    <n v="4"/>
    <n v="4"/>
    <n v="0"/>
    <n v="0"/>
    <n v="8"/>
    <n v="0"/>
    <s v="23.01.2025"/>
    <x v="2"/>
    <s v="27.06.2026"/>
    <n v="26"/>
    <x v="0"/>
    <m/>
    <m/>
  </r>
  <r>
    <x v="2"/>
    <n v="0"/>
    <n v="0"/>
    <n v="5"/>
    <n v="8286"/>
    <s v="1173604.220771"/>
    <s v="04 Aug 2026"/>
    <s v="04"/>
    <s v="Aug"/>
    <s v="09 Aug 2026"/>
    <s v="09"/>
    <s v="Aug"/>
    <n v="5"/>
    <n v="5"/>
    <n v="0"/>
    <n v="0"/>
    <x v="3"/>
    <x v="4"/>
    <n v="2"/>
    <n v="1"/>
    <n v="1367.320753"/>
    <n v="273.46415059999998"/>
    <s v="Romania"/>
    <s v="10 Nov 2025 12:34"/>
    <s v="10 Nov 2025"/>
    <s v="Nov"/>
    <n v="0"/>
    <n v="0"/>
    <n v="0"/>
    <n v="5"/>
    <n v="0"/>
    <n v="5"/>
    <n v="0"/>
    <s v="10.11.2025"/>
    <x v="11"/>
    <s v="04.08.2026"/>
    <n v="32"/>
    <x v="0"/>
    <m/>
    <m/>
  </r>
  <r>
    <x v="2"/>
    <n v="0"/>
    <n v="1"/>
    <n v="5"/>
    <n v="9858"/>
    <s v="1238698.231998"/>
    <s v="10 Jul 2026"/>
    <s v="10"/>
    <s v="Jul"/>
    <s v="16 Jul 2026"/>
    <s v="16"/>
    <s v="Jul"/>
    <n v="6"/>
    <n v="6"/>
    <n v="0"/>
    <n v="0"/>
    <x v="3"/>
    <x v="3"/>
    <n v="3"/>
    <n v="0"/>
    <n v="2584.1599458000001"/>
    <n v="430.69332430000003"/>
    <s v="Romania"/>
    <s v="30 Jan 2026 10:07"/>
    <s v="30 Jan 2026"/>
    <s v="Jan"/>
    <n v="0"/>
    <n v="0"/>
    <n v="6"/>
    <n v="0"/>
    <n v="0"/>
    <n v="6"/>
    <n v="0"/>
    <s v="30.01.2025"/>
    <x v="0"/>
    <s v="10.07.2026"/>
    <n v="28"/>
    <x v="0"/>
    <m/>
    <m/>
  </r>
  <r>
    <x v="3"/>
    <n v="0"/>
    <n v="7"/>
    <n v="0"/>
    <n v="8109"/>
    <s v="400435"/>
    <s v="30 Aug 2026"/>
    <s v="30"/>
    <s v="Aug"/>
    <s v="06 Sep 2026"/>
    <s v="06"/>
    <s v="Sep"/>
    <n v="7"/>
    <n v="-24"/>
    <n v="1"/>
    <n v="5"/>
    <x v="8"/>
    <x v="4"/>
    <n v="3"/>
    <n v="1"/>
    <n v="2446.7612733944952"/>
    <n v="349.53732477064216"/>
    <m/>
    <s v="31 Oct 2025 09:55"/>
    <s v="31 Oct 2025"/>
    <s v="Oct"/>
    <n v="0"/>
    <n v="0"/>
    <n v="0"/>
    <n v="1"/>
    <n v="5"/>
    <n v="6"/>
    <n v="-1"/>
    <s v="31.10.2025"/>
    <x v="4"/>
    <s v="30.08.2026"/>
    <n v="36"/>
    <x v="0"/>
    <m/>
    <m/>
  </r>
  <r>
    <x v="2"/>
    <n v="0"/>
    <n v="5"/>
    <n v="0"/>
    <n v="8293"/>
    <s v="50972"/>
    <s v="31 Aug 2026"/>
    <s v="31"/>
    <s v="Aug"/>
    <s v="05 Sep 2026"/>
    <s v="05"/>
    <s v="Sep"/>
    <n v="5"/>
    <n v="-26"/>
    <n v="0"/>
    <n v="4"/>
    <x v="4"/>
    <x v="6"/>
    <n v="2"/>
    <n v="0"/>
    <n v="1055.0724935000001"/>
    <n v="211.01449870000002"/>
    <m/>
    <s v="10 Nov 2025 13:31"/>
    <s v="10 Nov 2025"/>
    <s v="Nov"/>
    <n v="0"/>
    <n v="0"/>
    <n v="0"/>
    <n v="0"/>
    <n v="4"/>
    <n v="4"/>
    <n v="-1"/>
    <s v="10.11.2025"/>
    <x v="11"/>
    <s v="31.08.2026"/>
    <n v="36"/>
    <x v="0"/>
    <m/>
    <m/>
  </r>
  <r>
    <x v="2"/>
    <n v="0"/>
    <n v="7"/>
    <n v="0"/>
    <n v="8532"/>
    <s v="1176220.221725"/>
    <s v="22 Jun 2026"/>
    <s v="22"/>
    <s v="Jun"/>
    <s v="29 Jun 2026"/>
    <s v="29"/>
    <s v="Jun"/>
    <n v="7"/>
    <n v="7"/>
    <n v="0"/>
    <n v="0"/>
    <x v="3"/>
    <x v="6"/>
    <n v="3"/>
    <n v="1"/>
    <n v="2156.8697656999998"/>
    <n v="308.1242522428571"/>
    <s v="Romania"/>
    <s v="17 Nov 2025 10:09"/>
    <s v="17 Nov 2025"/>
    <s v="Nov"/>
    <n v="0"/>
    <n v="7"/>
    <n v="0"/>
    <n v="0"/>
    <n v="0"/>
    <n v="7"/>
    <n v="0"/>
    <s v="17.11.2025"/>
    <x v="12"/>
    <s v="22.06.2026"/>
    <n v="26"/>
    <x v="0"/>
    <m/>
    <m/>
  </r>
  <r>
    <x v="2"/>
    <n v="0"/>
    <n v="0"/>
    <n v="5"/>
    <n v="8542"/>
    <s v="17104"/>
    <s v="20 Jul 2026"/>
    <s v="20"/>
    <s v="Jul"/>
    <s v="25 Jul 2026"/>
    <s v="25"/>
    <s v="Jul"/>
    <n v="5"/>
    <n v="5"/>
    <n v="0"/>
    <n v="0"/>
    <x v="4"/>
    <x v="4"/>
    <n v="2"/>
    <n v="1"/>
    <n v="1367.320753"/>
    <n v="273.46415059999998"/>
    <m/>
    <s v="17 Nov 2025 10:39"/>
    <s v="15 Nov 2025"/>
    <s v="Nov"/>
    <n v="0"/>
    <n v="0"/>
    <n v="5"/>
    <n v="0"/>
    <n v="0"/>
    <n v="5"/>
    <n v="0"/>
    <s v="17.11.2025"/>
    <x v="12"/>
    <s v="20.07.2026"/>
    <n v="30"/>
    <x v="0"/>
    <m/>
    <m/>
  </r>
  <r>
    <x v="1"/>
    <n v="0"/>
    <n v="0"/>
    <n v="4"/>
    <n v="9102"/>
    <s v="5070661610"/>
    <s v="12 Aug 2026"/>
    <s v="12"/>
    <s v="Aug"/>
    <s v="16 Aug 2026"/>
    <s v="16"/>
    <s v="Aug"/>
    <n v="4"/>
    <n v="4"/>
    <n v="0"/>
    <n v="0"/>
    <x v="1"/>
    <x v="6"/>
    <n v="2"/>
    <n v="2"/>
    <n v="2383.6005247706421"/>
    <n v="595.90013119266052"/>
    <s v="Israel"/>
    <s v="13 Dec 2025 19:08"/>
    <s v="13 Dec 2025"/>
    <s v="Dec"/>
    <n v="0"/>
    <n v="0"/>
    <n v="0"/>
    <n v="4"/>
    <n v="0"/>
    <n v="4"/>
    <n v="0"/>
    <s v="13.12.2025"/>
    <x v="16"/>
    <s v="12.08.2026"/>
    <n v="33"/>
    <x v="1"/>
    <m/>
    <m/>
  </r>
  <r>
    <x v="2"/>
    <n v="0"/>
    <n v="0"/>
    <n v="6"/>
    <n v="8533"/>
    <s v="1176340.221732"/>
    <s v="20 Jul 2026"/>
    <s v="20"/>
    <s v="Jul"/>
    <s v="26 Jul 2026"/>
    <s v="26"/>
    <s v="Jul"/>
    <n v="6"/>
    <n v="6"/>
    <n v="0"/>
    <n v="0"/>
    <x v="3"/>
    <x v="1"/>
    <n v="3"/>
    <n v="2"/>
    <n v="1334.9517664999998"/>
    <n v="222.49196108333331"/>
    <s v="Romania"/>
    <s v="17 Nov 2025 10:18"/>
    <s v="17 Nov 2025"/>
    <s v="Nov"/>
    <n v="0"/>
    <n v="0"/>
    <n v="6"/>
    <n v="0"/>
    <n v="0"/>
    <n v="6"/>
    <n v="0"/>
    <s v="17.11.2025"/>
    <x v="12"/>
    <s v="20.07.2026"/>
    <n v="30"/>
    <x v="0"/>
    <m/>
    <m/>
  </r>
  <r>
    <x v="2"/>
    <n v="0"/>
    <n v="0"/>
    <n v="5"/>
    <n v="8219"/>
    <s v="NT307688"/>
    <s v="20 Jul 2026"/>
    <s v="20"/>
    <s v="Jul"/>
    <s v="25 Jul 2026"/>
    <s v="25"/>
    <s v="Jul"/>
    <n v="5"/>
    <n v="5"/>
    <n v="0"/>
    <n v="0"/>
    <x v="5"/>
    <x v="4"/>
    <n v="3"/>
    <n v="1"/>
    <n v="1845.8145625"/>
    <n v="369.1629125"/>
    <m/>
    <s v="07 Nov 2025 16:48"/>
    <s v="07 Nov 2025"/>
    <s v="Nov"/>
    <n v="0"/>
    <n v="0"/>
    <n v="5"/>
    <n v="0"/>
    <n v="0"/>
    <n v="5"/>
    <n v="0"/>
    <s v="07.11.2025"/>
    <x v="3"/>
    <s v="20.07.2026"/>
    <n v="30"/>
    <x v="0"/>
    <m/>
    <m/>
  </r>
  <r>
    <x v="2"/>
    <n v="0"/>
    <n v="0"/>
    <n v="5"/>
    <n v="8269"/>
    <s v="16951"/>
    <s v="02 Aug 2026"/>
    <s v="02"/>
    <s v="Aug"/>
    <s v="07 Aug 2026"/>
    <s v="07"/>
    <s v="Aug"/>
    <n v="5"/>
    <n v="5"/>
    <n v="0"/>
    <n v="0"/>
    <x v="4"/>
    <x v="2"/>
    <n v="3"/>
    <n v="1"/>
    <n v="1874.8586379999999"/>
    <n v="374.97172760000001"/>
    <m/>
    <s v="10 Nov 2025 10:11"/>
    <s v="08 Nov 2025"/>
    <s v="Nov"/>
    <n v="0"/>
    <n v="0"/>
    <n v="0"/>
    <n v="5"/>
    <n v="0"/>
    <n v="5"/>
    <n v="0"/>
    <s v="10.11.2025"/>
    <x v="11"/>
    <s v="02.08.2026"/>
    <n v="32"/>
    <x v="0"/>
    <m/>
    <m/>
  </r>
  <r>
    <x v="2"/>
    <n v="0"/>
    <n v="0"/>
    <n v="6"/>
    <n v="8534"/>
    <s v="NT308869"/>
    <s v="17 Jul 2026"/>
    <s v="17"/>
    <s v="Jul"/>
    <s v="23 Jul 2026"/>
    <s v="23"/>
    <s v="Jul"/>
    <n v="6"/>
    <n v="6"/>
    <n v="0"/>
    <n v="0"/>
    <x v="5"/>
    <x v="6"/>
    <n v="1"/>
    <n v="0"/>
    <n v="1121.3946888"/>
    <n v="186.89911480000001"/>
    <m/>
    <s v="17 Nov 2025 10:22"/>
    <s v="17 Nov 2025"/>
    <s v="Nov"/>
    <n v="0"/>
    <n v="0"/>
    <n v="6"/>
    <n v="0"/>
    <n v="0"/>
    <n v="6"/>
    <n v="0"/>
    <s v="17.11.2025"/>
    <x v="12"/>
    <s v="17.07.2026"/>
    <n v="29"/>
    <x v="0"/>
    <m/>
    <m/>
  </r>
  <r>
    <x v="2"/>
    <n v="0"/>
    <n v="6"/>
    <n v="0"/>
    <n v="8538"/>
    <s v="95702"/>
    <s v="28 Jun 2026"/>
    <s v="28"/>
    <s v="Jun"/>
    <s v="04 Jul 2026"/>
    <s v="04"/>
    <s v="Jul"/>
    <n v="6"/>
    <n v="-24"/>
    <n v="3"/>
    <n v="3"/>
    <x v="9"/>
    <x v="6"/>
    <n v="2"/>
    <n v="2"/>
    <n v="1808.7124673999999"/>
    <n v="301.45207790000001"/>
    <s v="Romania"/>
    <s v="17 Nov 2025 10:36"/>
    <s v="14 Nov 2025"/>
    <s v="Nov"/>
    <n v="0"/>
    <n v="3"/>
    <n v="3"/>
    <n v="0"/>
    <n v="0"/>
    <n v="6"/>
    <n v="0"/>
    <s v="17.11.2025"/>
    <x v="12"/>
    <s v="28.06.2026"/>
    <n v="27"/>
    <x v="0"/>
    <m/>
    <m/>
  </r>
  <r>
    <x v="2"/>
    <n v="0"/>
    <n v="6"/>
    <n v="0"/>
    <n v="8540"/>
    <s v="NT308738"/>
    <s v="26 Jun 2026"/>
    <s v="26"/>
    <s v="Jun"/>
    <s v="02 Jul 2026"/>
    <s v="02"/>
    <s v="Jul"/>
    <n v="6"/>
    <n v="-24"/>
    <n v="5"/>
    <n v="1"/>
    <x v="5"/>
    <x v="6"/>
    <n v="2"/>
    <n v="1"/>
    <n v="1446.9230339999999"/>
    <n v="241.15383899999998"/>
    <m/>
    <s v="17 Nov 2025 10:39"/>
    <s v="15 Nov 2025"/>
    <s v="Nov"/>
    <n v="0"/>
    <n v="5"/>
    <n v="1"/>
    <n v="0"/>
    <n v="0"/>
    <n v="6"/>
    <n v="0"/>
    <s v="17.11.2025"/>
    <x v="12"/>
    <s v="26.06.2026"/>
    <n v="26"/>
    <x v="0"/>
    <m/>
    <m/>
  </r>
  <r>
    <x v="2"/>
    <n v="0"/>
    <n v="5"/>
    <n v="0"/>
    <n v="8546"/>
    <s v="NT308868"/>
    <s v="22 Jun 2026"/>
    <s v="22"/>
    <s v="Jun"/>
    <s v="27 Jun 2026"/>
    <s v="27"/>
    <s v="Jun"/>
    <n v="5"/>
    <n v="5"/>
    <n v="0"/>
    <n v="0"/>
    <x v="5"/>
    <x v="1"/>
    <n v="3"/>
    <n v="0"/>
    <n v="2045.5830387000001"/>
    <n v="409.11660774000001"/>
    <m/>
    <s v="17 Nov 2025 10:41"/>
    <s v="17 Nov 2025"/>
    <s v="Nov"/>
    <n v="0"/>
    <n v="5"/>
    <n v="0"/>
    <n v="0"/>
    <n v="0"/>
    <n v="5"/>
    <n v="0"/>
    <s v="17.11.2025"/>
    <x v="12"/>
    <s v="22.06.2026"/>
    <n v="26"/>
    <x v="0"/>
    <m/>
    <m/>
  </r>
  <r>
    <x v="2"/>
    <n v="0"/>
    <n v="0"/>
    <n v="5"/>
    <n v="8545"/>
    <s v="NT308858"/>
    <s v="03 Aug 2026"/>
    <s v="03"/>
    <s v="Aug"/>
    <s v="08 Aug 2026"/>
    <s v="08"/>
    <s v="Aug"/>
    <n v="5"/>
    <n v="5"/>
    <n v="0"/>
    <n v="0"/>
    <x v="5"/>
    <x v="6"/>
    <n v="2"/>
    <n v="2"/>
    <n v="1668.714156"/>
    <n v="333.74283120000001"/>
    <m/>
    <s v="17 Nov 2025 10:41"/>
    <s v="17 Nov 2025"/>
    <s v="Nov"/>
    <n v="0"/>
    <n v="0"/>
    <n v="0"/>
    <n v="5"/>
    <n v="0"/>
    <n v="5"/>
    <n v="0"/>
    <s v="17.11.2025"/>
    <x v="12"/>
    <s v="03.08.2026"/>
    <n v="32"/>
    <x v="0"/>
    <m/>
    <m/>
  </r>
  <r>
    <x v="2"/>
    <n v="0"/>
    <n v="7"/>
    <n v="0"/>
    <n v="8548"/>
    <s v="1176210.221769"/>
    <s v="30 Aug 2026"/>
    <s v="30"/>
    <s v="Aug"/>
    <s v="06 Sep 2026"/>
    <s v="06"/>
    <s v="Sep"/>
    <n v="7"/>
    <n v="-24"/>
    <n v="1"/>
    <n v="5"/>
    <x v="3"/>
    <x v="6"/>
    <n v="2"/>
    <n v="1"/>
    <n v="1507.2408312"/>
    <n v="215.32011874285715"/>
    <s v="Romania"/>
    <s v="17 Nov 2025 10:43"/>
    <s v="17 Nov 2025"/>
    <s v="Nov"/>
    <n v="0"/>
    <n v="0"/>
    <n v="0"/>
    <n v="1"/>
    <n v="5"/>
    <n v="6"/>
    <n v="-1"/>
    <s v="17.11.2025"/>
    <x v="12"/>
    <s v="30.08.2026"/>
    <n v="36"/>
    <x v="0"/>
    <m/>
    <m/>
  </r>
  <r>
    <x v="2"/>
    <n v="0"/>
    <n v="0"/>
    <n v="5"/>
    <n v="8547"/>
    <s v="1176168.221767"/>
    <s v="23 Jul 2026"/>
    <s v="23"/>
    <s v="Jul"/>
    <s v="28 Jul 2026"/>
    <s v="28"/>
    <s v="Jul"/>
    <n v="5"/>
    <n v="5"/>
    <n v="0"/>
    <n v="0"/>
    <x v="3"/>
    <x v="3"/>
    <n v="2"/>
    <n v="1"/>
    <n v="1367.320753"/>
    <n v="273.46415059999998"/>
    <s v="Romania"/>
    <s v="17 Nov 2025 10:42"/>
    <s v="17 Nov 2025"/>
    <s v="Nov"/>
    <n v="0"/>
    <n v="0"/>
    <n v="5"/>
    <n v="0"/>
    <n v="0"/>
    <n v="5"/>
    <n v="0"/>
    <s v="17.11.2025"/>
    <x v="12"/>
    <s v="23.07.2026"/>
    <n v="30"/>
    <x v="0"/>
    <m/>
    <m/>
  </r>
  <r>
    <x v="2"/>
    <n v="0"/>
    <n v="9"/>
    <n v="0"/>
    <n v="8550"/>
    <s v="1176270.221771"/>
    <s v="01 Jul 2026"/>
    <s v="01"/>
    <s v="Jul"/>
    <s v="10 Jul 2026"/>
    <s v="10"/>
    <s v="Jul"/>
    <n v="9"/>
    <n v="9"/>
    <n v="0"/>
    <n v="0"/>
    <x v="3"/>
    <x v="6"/>
    <n v="2"/>
    <n v="1"/>
    <n v="2196.2210653000002"/>
    <n v="244.02456281111114"/>
    <s v="Romania"/>
    <s v="17 Nov 2025 10:46"/>
    <s v="17 Nov 2025"/>
    <s v="Nov"/>
    <n v="0"/>
    <n v="0"/>
    <n v="9"/>
    <n v="0"/>
    <n v="0"/>
    <n v="9"/>
    <n v="0"/>
    <s v="17.11.2025"/>
    <x v="12"/>
    <s v="01.07.2026"/>
    <n v="27"/>
    <x v="0"/>
    <m/>
    <m/>
  </r>
  <r>
    <x v="2"/>
    <n v="0"/>
    <n v="0"/>
    <n v="5"/>
    <n v="8551"/>
    <s v="1176278.221782"/>
    <s v="23 Jul 2026"/>
    <s v="23"/>
    <s v="Jul"/>
    <s v="28 Jul 2026"/>
    <s v="28"/>
    <s v="Jul"/>
    <n v="5"/>
    <n v="5"/>
    <n v="0"/>
    <n v="0"/>
    <x v="3"/>
    <x v="3"/>
    <n v="2"/>
    <n v="1"/>
    <n v="1367.320753"/>
    <n v="273.46415059999998"/>
    <s v="Romania"/>
    <s v="17 Nov 2025 10:55"/>
    <s v="17 Nov 2025"/>
    <s v="Nov"/>
    <n v="0"/>
    <n v="0"/>
    <n v="5"/>
    <n v="0"/>
    <n v="0"/>
    <n v="5"/>
    <n v="0"/>
    <s v="17.11.2025"/>
    <x v="12"/>
    <s v="23.07.2026"/>
    <n v="30"/>
    <x v="0"/>
    <m/>
    <m/>
  </r>
  <r>
    <x v="2"/>
    <n v="0"/>
    <n v="0"/>
    <n v="5"/>
    <n v="10008"/>
    <s v="1241517.233461"/>
    <s v="13 Jul 2026"/>
    <s v="13"/>
    <s v="Jul"/>
    <s v="18 Jul 2026"/>
    <s v="18"/>
    <s v="Jul"/>
    <n v="5"/>
    <n v="5"/>
    <n v="0"/>
    <n v="0"/>
    <x v="3"/>
    <x v="5"/>
    <n v="3"/>
    <n v="1"/>
    <n v="2616.1182079999999"/>
    <n v="523.22364159999995"/>
    <s v="Romania"/>
    <s v="05 Feb 2026 21:40"/>
    <s v="05 Feb 2026"/>
    <s v="Feb"/>
    <n v="0"/>
    <n v="0"/>
    <n v="5"/>
    <n v="0"/>
    <n v="0"/>
    <n v="5"/>
    <n v="0"/>
    <s v="05.02.2025"/>
    <x v="5"/>
    <s v="13.07.2026"/>
    <n v="29"/>
    <x v="0"/>
    <m/>
    <m/>
  </r>
  <r>
    <x v="1"/>
    <n v="0"/>
    <n v="0"/>
    <n v="7"/>
    <n v="9688"/>
    <s v="5192623318"/>
    <s v="27 Jul 2026"/>
    <s v="27"/>
    <s v="Jul"/>
    <s v="03 Aug 2026"/>
    <s v="03"/>
    <s v="Aug"/>
    <n v="7"/>
    <n v="-24"/>
    <n v="4"/>
    <n v="2"/>
    <x v="1"/>
    <x v="6"/>
    <n v="2"/>
    <n v="2"/>
    <n v="4171.3009183486229"/>
    <n v="595.90013119266052"/>
    <s v="Israel"/>
    <s v="23 Jan 2026 19:18"/>
    <s v="23 Jan 2026"/>
    <s v="Jan"/>
    <n v="0"/>
    <n v="0"/>
    <n v="4"/>
    <n v="2"/>
    <n v="0"/>
    <n v="6"/>
    <n v="-1"/>
    <s v="23.01.2025"/>
    <x v="2"/>
    <s v="27.07.2026"/>
    <n v="31"/>
    <x v="1"/>
    <m/>
    <m/>
  </r>
  <r>
    <x v="2"/>
    <n v="0"/>
    <n v="0"/>
    <n v="5"/>
    <n v="8553"/>
    <s v="NT308824"/>
    <s v="03 Aug 2026"/>
    <s v="03"/>
    <s v="Aug"/>
    <s v="08 Aug 2026"/>
    <s v="08"/>
    <s v="Aug"/>
    <n v="5"/>
    <n v="5"/>
    <n v="0"/>
    <n v="0"/>
    <x v="5"/>
    <x v="2"/>
    <n v="2"/>
    <n v="1"/>
    <n v="1388.834883"/>
    <n v="277.76697660000002"/>
    <m/>
    <s v="17 Nov 2025 11:12"/>
    <s v="16 Nov 2025"/>
    <s v="Nov"/>
    <n v="0"/>
    <n v="0"/>
    <n v="0"/>
    <n v="5"/>
    <n v="0"/>
    <n v="5"/>
    <n v="0"/>
    <s v="17.11.2025"/>
    <x v="12"/>
    <s v="03.08.2026"/>
    <n v="32"/>
    <x v="0"/>
    <m/>
    <m/>
  </r>
  <r>
    <x v="2"/>
    <n v="0"/>
    <n v="0"/>
    <n v="5"/>
    <n v="8556"/>
    <s v="1176166.221821"/>
    <s v="20 Jul 2026"/>
    <s v="20"/>
    <s v="Jul"/>
    <s v="25 Jul 2026"/>
    <s v="25"/>
    <s v="Jul"/>
    <n v="5"/>
    <n v="5"/>
    <n v="0"/>
    <n v="0"/>
    <x v="3"/>
    <x v="6"/>
    <n v="2"/>
    <n v="0"/>
    <n v="1334.9517664999998"/>
    <n v="266.99035329999998"/>
    <s v="Romania"/>
    <s v="17 Nov 2025 11:26"/>
    <s v="17 Nov 2025"/>
    <s v="Nov"/>
    <n v="0"/>
    <n v="0"/>
    <n v="5"/>
    <n v="0"/>
    <n v="0"/>
    <n v="5"/>
    <n v="0"/>
    <s v="17.11.2025"/>
    <x v="12"/>
    <s v="20.07.2026"/>
    <n v="30"/>
    <x v="0"/>
    <m/>
    <m/>
  </r>
  <r>
    <x v="2"/>
    <n v="0"/>
    <n v="0"/>
    <n v="5"/>
    <n v="9689"/>
    <s v="1235351.230393"/>
    <s v="14 Jul 2026"/>
    <s v="14"/>
    <s v="Jul"/>
    <s v="19 Jul 2026"/>
    <s v="19"/>
    <s v="Jul"/>
    <n v="5"/>
    <n v="5"/>
    <n v="0"/>
    <n v="0"/>
    <x v="3"/>
    <x v="1"/>
    <n v="4"/>
    <n v="0"/>
    <n v="2826.0765584999999"/>
    <n v="565.21531170000003"/>
    <s v="Romania"/>
    <s v="23 Jan 2026 20:17"/>
    <s v="23 Jan 2026"/>
    <s v="Jan"/>
    <n v="0"/>
    <n v="0"/>
    <n v="5"/>
    <n v="0"/>
    <n v="0"/>
    <n v="5"/>
    <n v="0"/>
    <s v="23.01.2025"/>
    <x v="2"/>
    <s v="14.07.2026"/>
    <n v="29"/>
    <x v="0"/>
    <m/>
    <m/>
  </r>
  <r>
    <x v="2"/>
    <n v="0"/>
    <n v="0"/>
    <n v="5"/>
    <n v="10057"/>
    <s v="4651"/>
    <s v="15 Aug 2026"/>
    <s v="15"/>
    <s v="Aug"/>
    <s v="20 Aug 2026"/>
    <s v="20"/>
    <s v="Aug"/>
    <n v="5"/>
    <n v="5"/>
    <n v="0"/>
    <n v="0"/>
    <x v="4"/>
    <x v="6"/>
    <n v="2"/>
    <n v="0"/>
    <n v="1668.714156"/>
    <n v="333.74283120000001"/>
    <m/>
    <s v="11 Feb 2026 18:18"/>
    <s v="11 Feb 2026"/>
    <s v="Feb"/>
    <n v="0"/>
    <n v="0"/>
    <n v="0"/>
    <n v="5"/>
    <n v="0"/>
    <n v="5"/>
    <n v="0"/>
    <s v="11.02.2025"/>
    <x v="9"/>
    <s v="15.08.2026"/>
    <n v="33"/>
    <x v="0"/>
    <m/>
    <m/>
  </r>
  <r>
    <x v="2"/>
    <n v="0"/>
    <n v="0"/>
    <n v="7"/>
    <n v="10054"/>
    <s v="0698"/>
    <s v="01 Aug 2026"/>
    <s v="01"/>
    <s v="Aug"/>
    <s v="08 Aug 2026"/>
    <s v="08"/>
    <s v="Aug"/>
    <n v="7"/>
    <n v="7"/>
    <n v="0"/>
    <n v="0"/>
    <x v="4"/>
    <x v="6"/>
    <n v="2"/>
    <n v="0"/>
    <n v="2336.1998183999999"/>
    <n v="333.74283120000001"/>
    <m/>
    <s v="11 Feb 2026 18:17"/>
    <s v="11 Feb 2026"/>
    <s v="Feb"/>
    <n v="0"/>
    <n v="0"/>
    <n v="0"/>
    <n v="7"/>
    <n v="0"/>
    <n v="7"/>
    <n v="0"/>
    <s v="11.02.2025"/>
    <x v="9"/>
    <s v="01.08.2026"/>
    <n v="31"/>
    <x v="0"/>
    <m/>
    <m/>
  </r>
  <r>
    <x v="2"/>
    <n v="0"/>
    <n v="0"/>
    <n v="7"/>
    <n v="10055"/>
    <s v="0698"/>
    <s v="01 Aug 2026"/>
    <s v="01"/>
    <s v="Aug"/>
    <s v="08 Aug 2026"/>
    <s v="08"/>
    <s v="Aug"/>
    <n v="7"/>
    <n v="7"/>
    <n v="0"/>
    <n v="0"/>
    <x v="4"/>
    <x v="6"/>
    <n v="2"/>
    <n v="0"/>
    <n v="2336.1998183999999"/>
    <n v="333.74283120000001"/>
    <m/>
    <s v="11 Feb 2026 18:17"/>
    <s v="11 Feb 2026"/>
    <s v="Feb"/>
    <n v="0"/>
    <n v="0"/>
    <n v="0"/>
    <n v="7"/>
    <n v="0"/>
    <n v="7"/>
    <n v="0"/>
    <s v="11.02.2025"/>
    <x v="9"/>
    <s v="01.08.2026"/>
    <n v="31"/>
    <x v="0"/>
    <m/>
    <m/>
  </r>
  <r>
    <x v="2"/>
    <n v="0"/>
    <n v="0"/>
    <n v="7"/>
    <n v="10056"/>
    <s v="19378"/>
    <s v="01 Aug 2026"/>
    <s v="01"/>
    <s v="Aug"/>
    <s v="08 Aug 2026"/>
    <s v="08"/>
    <s v="Aug"/>
    <n v="7"/>
    <n v="7"/>
    <n v="0"/>
    <n v="0"/>
    <x v="4"/>
    <x v="6"/>
    <n v="3"/>
    <n v="0"/>
    <n v="3153.8149915999998"/>
    <n v="450.54499879999997"/>
    <m/>
    <s v="11 Feb 2026 18:18"/>
    <s v="11 Feb 2026"/>
    <s v="Feb"/>
    <n v="0"/>
    <n v="0"/>
    <n v="0"/>
    <n v="7"/>
    <n v="0"/>
    <n v="7"/>
    <n v="0"/>
    <s v="11.02.2025"/>
    <x v="9"/>
    <s v="01.08.2026"/>
    <n v="31"/>
    <x v="0"/>
    <m/>
    <m/>
  </r>
  <r>
    <x v="2"/>
    <n v="0"/>
    <n v="0"/>
    <n v="5"/>
    <n v="8557"/>
    <s v="1175572.221822"/>
    <s v="28 Jul 2026"/>
    <s v="28"/>
    <s v="Jul"/>
    <s v="02 Aug 2026"/>
    <s v="02"/>
    <s v="Aug"/>
    <n v="5"/>
    <n v="-26"/>
    <n v="3"/>
    <n v="1"/>
    <x v="3"/>
    <x v="7"/>
    <n v="3"/>
    <n v="1"/>
    <n v="2583.8470129999996"/>
    <n v="516.76940259999992"/>
    <s v="Romania"/>
    <s v="17 Nov 2025 11:29"/>
    <s v="17 Nov 2025"/>
    <s v="Nov"/>
    <n v="0"/>
    <n v="0"/>
    <n v="3"/>
    <n v="1"/>
    <n v="0"/>
    <n v="4"/>
    <n v="-1"/>
    <s v="17.11.2025"/>
    <x v="12"/>
    <s v="28.07.2026"/>
    <n v="31"/>
    <x v="0"/>
    <m/>
    <m/>
  </r>
  <r>
    <x v="1"/>
    <n v="0"/>
    <n v="0"/>
    <n v="3"/>
    <n v="10009"/>
    <s v="5542692706"/>
    <s v="13 Aug 2026"/>
    <s v="13"/>
    <s v="Aug"/>
    <s v="16 Aug 2026"/>
    <s v="16"/>
    <s v="Aug"/>
    <n v="3"/>
    <n v="3"/>
    <n v="0"/>
    <n v="0"/>
    <x v="1"/>
    <x v="4"/>
    <n v="2"/>
    <n v="1"/>
    <n v="1465.0422737614679"/>
    <n v="488.34742458715596"/>
    <s v="Romania"/>
    <s v="06 Feb 2026 01:04"/>
    <s v="05 Feb 2026"/>
    <s v="Feb"/>
    <n v="0"/>
    <n v="0"/>
    <n v="0"/>
    <n v="3"/>
    <n v="0"/>
    <n v="3"/>
    <n v="0"/>
    <s v="06.02.2025"/>
    <x v="5"/>
    <s v="13.08.2026"/>
    <n v="33"/>
    <x v="0"/>
    <m/>
    <m/>
  </r>
  <r>
    <x v="2"/>
    <n v="0"/>
    <n v="0"/>
    <n v="5"/>
    <n v="8560"/>
    <s v="1176531.221875"/>
    <s v="01 Aug 2026"/>
    <s v="01"/>
    <s v="Aug"/>
    <s v="06 Aug 2026"/>
    <s v="06"/>
    <s v="Aug"/>
    <n v="5"/>
    <n v="5"/>
    <n v="0"/>
    <n v="0"/>
    <x v="3"/>
    <x v="5"/>
    <n v="2"/>
    <n v="2"/>
    <n v="1937.9341555000001"/>
    <n v="387.58683110000004"/>
    <s v="Romania"/>
    <s v="17 Nov 2025 13:07"/>
    <s v="17 Nov 2025"/>
    <s v="Nov"/>
    <n v="0"/>
    <n v="0"/>
    <n v="0"/>
    <n v="5"/>
    <n v="0"/>
    <n v="5"/>
    <n v="0"/>
    <s v="17.11.2025"/>
    <x v="12"/>
    <s v="01.08.2026"/>
    <n v="31"/>
    <x v="0"/>
    <m/>
    <m/>
  </r>
  <r>
    <x v="1"/>
    <n v="4"/>
    <n v="0"/>
    <n v="0"/>
    <n v="9860"/>
    <s v="5705321162"/>
    <s v="05 Jun 2026"/>
    <s v="05"/>
    <s v="Jun"/>
    <s v="09 Jun 2026"/>
    <s v="09"/>
    <s v="Jun"/>
    <n v="4"/>
    <n v="4"/>
    <n v="0"/>
    <n v="0"/>
    <x v="1"/>
    <x v="6"/>
    <n v="2"/>
    <n v="2"/>
    <n v="1235.4385977981649"/>
    <n v="308.85964944954122"/>
    <s v="Romania"/>
    <s v="30 Jan 2026 10:40"/>
    <s v="30 Jan 2026"/>
    <s v="Jan"/>
    <n v="0"/>
    <n v="4"/>
    <n v="0"/>
    <n v="0"/>
    <n v="0"/>
    <n v="4"/>
    <n v="0"/>
    <s v="30.01.2025"/>
    <x v="0"/>
    <s v="05.06.2026"/>
    <n v="23"/>
    <x v="0"/>
    <m/>
    <m/>
  </r>
  <r>
    <x v="2"/>
    <n v="0"/>
    <n v="5"/>
    <n v="0"/>
    <n v="8558"/>
    <s v="2311954"/>
    <s v="01 Sep 2026"/>
    <s v="01"/>
    <s v="Sep"/>
    <s v="06 Sep 2026"/>
    <s v="06"/>
    <s v="Sep"/>
    <n v="5"/>
    <n v="5"/>
    <n v="0"/>
    <n v="0"/>
    <x v="6"/>
    <x v="6"/>
    <n v="3"/>
    <n v="0"/>
    <n v="1424.3331974999999"/>
    <n v="284.86663949999996"/>
    <s v="[&quot;RO&quot;]"/>
    <s v="17 Nov 2025 12:39"/>
    <s v="17 Nov 2025"/>
    <s v="Nov"/>
    <n v="0"/>
    <n v="0"/>
    <n v="0"/>
    <n v="0"/>
    <n v="5"/>
    <n v="5"/>
    <n v="0"/>
    <s v="17.11.2025"/>
    <x v="12"/>
    <s v="01.09.2026"/>
    <n v="36"/>
    <x v="0"/>
    <m/>
    <m/>
  </r>
  <r>
    <x v="2"/>
    <n v="0"/>
    <n v="0"/>
    <n v="7"/>
    <n v="9861"/>
    <s v="NT316655"/>
    <s v="19 Jul 2026"/>
    <s v="19"/>
    <s v="Jul"/>
    <s v="26 Jul 2026"/>
    <s v="26"/>
    <s v="Jul"/>
    <n v="7"/>
    <n v="7"/>
    <n v="0"/>
    <n v="0"/>
    <x v="5"/>
    <x v="0"/>
    <n v="2"/>
    <n v="3"/>
    <n v="3446.5245094000002"/>
    <n v="492.36064420000002"/>
    <s v="Romania"/>
    <s v="30 Jan 2026 11:05"/>
    <s v="30 Jan 2026"/>
    <s v="Jan"/>
    <n v="0"/>
    <n v="0"/>
    <n v="7"/>
    <n v="0"/>
    <n v="0"/>
    <n v="7"/>
    <n v="0"/>
    <s v="30.01.2025"/>
    <x v="0"/>
    <s v="19.07.2026"/>
    <n v="30"/>
    <x v="0"/>
    <m/>
    <m/>
  </r>
  <r>
    <x v="2"/>
    <n v="5"/>
    <n v="0"/>
    <n v="0"/>
    <n v="8825"/>
    <s v="1179276.222995"/>
    <s v="22 May 2026"/>
    <s v="22"/>
    <s v="May"/>
    <s v="27 May 2026"/>
    <s v="27"/>
    <s v="May"/>
    <n v="5"/>
    <n v="5"/>
    <n v="0"/>
    <n v="0"/>
    <x v="3"/>
    <x v="0"/>
    <n v="2"/>
    <n v="0"/>
    <n v="991.41022699999996"/>
    <n v="198.28204539999999"/>
    <s v="Romania"/>
    <s v="26 Nov 2025 09:10"/>
    <s v="26 Nov 2025"/>
    <s v="Nov"/>
    <n v="5"/>
    <n v="0"/>
    <n v="0"/>
    <n v="0"/>
    <n v="0"/>
    <n v="5"/>
    <n v="0"/>
    <s v="26.11.2025"/>
    <x v="15"/>
    <s v="22.05.2026"/>
    <n v="21"/>
    <x v="0"/>
    <m/>
    <m/>
  </r>
  <r>
    <x v="2"/>
    <n v="0"/>
    <n v="0"/>
    <n v="5"/>
    <n v="9285"/>
    <s v="2317483"/>
    <s v="29 Jul 2026"/>
    <s v="29"/>
    <s v="Jul"/>
    <s v="03 Aug 2026"/>
    <s v="03"/>
    <s v="Aug"/>
    <n v="5"/>
    <n v="-26"/>
    <n v="2"/>
    <n v="2"/>
    <x v="6"/>
    <x v="4"/>
    <n v="3"/>
    <n v="1"/>
    <n v="1999.5428005000001"/>
    <n v="399.90856010000005"/>
    <s v="Romania"/>
    <s v="31 Dec 2025 10:30"/>
    <s v="31 Dec 2025"/>
    <s v="Dec"/>
    <n v="0"/>
    <n v="0"/>
    <n v="2"/>
    <n v="2"/>
    <n v="0"/>
    <n v="4"/>
    <n v="-1"/>
    <s v="31.12.2025"/>
    <x v="18"/>
    <s v="29.07.2026"/>
    <n v="31"/>
    <x v="0"/>
    <m/>
    <m/>
  </r>
  <r>
    <x v="1"/>
    <n v="4"/>
    <n v="-1"/>
    <n v="0"/>
    <n v="9366"/>
    <s v="6173624505"/>
    <s v="11 Jun 2026"/>
    <s v="11"/>
    <s v="Jun"/>
    <s v="14 Jun 2026"/>
    <s v="14"/>
    <s v="Jun"/>
    <n v="3"/>
    <n v="3"/>
    <n v="0"/>
    <n v="0"/>
    <x v="1"/>
    <x v="6"/>
    <n v="2"/>
    <n v="0"/>
    <n v="796.14841376146785"/>
    <n v="265.38280458715593"/>
    <s v="Romania"/>
    <s v="06 Jan 2026 17:02"/>
    <s v="06 Jan 2026"/>
    <s v="Jan"/>
    <n v="0"/>
    <n v="3"/>
    <n v="0"/>
    <n v="0"/>
    <n v="0"/>
    <n v="3"/>
    <n v="0"/>
    <s v="06.01.2025"/>
    <x v="1"/>
    <s v="11.06.2026"/>
    <n v="24"/>
    <x v="0"/>
    <m/>
    <m/>
  </r>
  <r>
    <x v="2"/>
    <n v="0"/>
    <n v="6"/>
    <n v="0"/>
    <n v="8975"/>
    <s v="2314661"/>
    <s v="29 Jun 2026"/>
    <s v="29"/>
    <s v="Jun"/>
    <s v="05 Jul 2026"/>
    <s v="05"/>
    <s v="Jul"/>
    <n v="6"/>
    <n v="-24"/>
    <n v="2"/>
    <n v="4"/>
    <x v="6"/>
    <x v="6"/>
    <n v="2"/>
    <n v="1"/>
    <n v="1567.5586284000001"/>
    <n v="261.25977140000003"/>
    <s v="Romania"/>
    <s v="01 Dec 2025 15:21"/>
    <s v="01 Dec 2025"/>
    <s v="Dec"/>
    <n v="0"/>
    <n v="2"/>
    <n v="4"/>
    <n v="0"/>
    <n v="0"/>
    <n v="6"/>
    <n v="0"/>
    <s v="01.12.2025"/>
    <x v="13"/>
    <s v="29.06.2026"/>
    <n v="27"/>
    <x v="0"/>
    <m/>
    <m/>
  </r>
  <r>
    <x v="2"/>
    <n v="0"/>
    <n v="5"/>
    <n v="0"/>
    <n v="9862"/>
    <s v="1238864.232031"/>
    <s v="04 Jul 2026"/>
    <s v="04"/>
    <s v="Jul"/>
    <s v="09 Jul 2026"/>
    <s v="09"/>
    <s v="Jul"/>
    <n v="5"/>
    <n v="5"/>
    <n v="0"/>
    <n v="0"/>
    <x v="3"/>
    <x v="6"/>
    <n v="2"/>
    <n v="2"/>
    <n v="1758.4867529999999"/>
    <n v="351.69735059999999"/>
    <s v="Romania"/>
    <s v="30 Jan 2026 11:50"/>
    <s v="30 Jan 2026"/>
    <s v="Jan"/>
    <n v="0"/>
    <n v="0"/>
    <n v="5"/>
    <n v="0"/>
    <n v="0"/>
    <n v="5"/>
    <n v="0"/>
    <s v="30.01.2025"/>
    <x v="0"/>
    <s v="04.07.2026"/>
    <n v="27"/>
    <x v="0"/>
    <m/>
    <m/>
  </r>
  <r>
    <x v="2"/>
    <n v="0"/>
    <n v="7"/>
    <n v="0"/>
    <n v="9863"/>
    <s v="2324236"/>
    <s v="01 Jul 2026"/>
    <s v="01"/>
    <s v="Jul"/>
    <s v="08 Jul 2026"/>
    <s v="08"/>
    <s v="Jul"/>
    <n v="7"/>
    <n v="7"/>
    <n v="0"/>
    <n v="0"/>
    <x v="6"/>
    <x v="2"/>
    <n v="2"/>
    <n v="1"/>
    <n v="2057.4549268000001"/>
    <n v="293.92213240000001"/>
    <s v="Romania"/>
    <s v="30 Jan 2026 11:53"/>
    <s v="30 Jan 2026"/>
    <s v="Jan"/>
    <n v="0"/>
    <n v="0"/>
    <n v="7"/>
    <n v="0"/>
    <n v="0"/>
    <n v="7"/>
    <n v="0"/>
    <s v="30.01.2025"/>
    <x v="0"/>
    <s v="01.07.2026"/>
    <n v="27"/>
    <x v="0"/>
    <m/>
    <m/>
  </r>
  <r>
    <x v="2"/>
    <n v="0"/>
    <n v="7"/>
    <n v="0"/>
    <n v="9865"/>
    <s v="2324236"/>
    <s v="01 Jul 2026"/>
    <s v="01"/>
    <s v="Jul"/>
    <s v="08 Jul 2026"/>
    <s v="08"/>
    <s v="Jul"/>
    <n v="7"/>
    <n v="7"/>
    <n v="0"/>
    <n v="0"/>
    <x v="6"/>
    <x v="2"/>
    <n v="2"/>
    <n v="0"/>
    <n v="2057.4549268000001"/>
    <n v="293.92213240000001"/>
    <s v="Romania"/>
    <s v="30 Jan 2026 11:53"/>
    <s v="30 Jan 2026"/>
    <s v="Jan"/>
    <n v="0"/>
    <n v="0"/>
    <n v="7"/>
    <n v="0"/>
    <n v="0"/>
    <n v="7"/>
    <n v="0"/>
    <s v="30.01.2025"/>
    <x v="0"/>
    <s v="01.07.2026"/>
    <n v="27"/>
    <x v="0"/>
    <m/>
    <m/>
  </r>
  <r>
    <x v="2"/>
    <n v="0"/>
    <n v="7"/>
    <n v="0"/>
    <n v="9864"/>
    <s v="2324236"/>
    <s v="01 Jul 2026"/>
    <s v="01"/>
    <s v="Jul"/>
    <s v="08 Jul 2026"/>
    <s v="08"/>
    <s v="Jul"/>
    <n v="7"/>
    <n v="7"/>
    <n v="0"/>
    <n v="0"/>
    <x v="6"/>
    <x v="2"/>
    <n v="2"/>
    <n v="1"/>
    <n v="2057.4549268000001"/>
    <n v="293.92213240000001"/>
    <s v="Romania"/>
    <s v="30 Jan 2026 11:53"/>
    <s v="30 Jan 2026"/>
    <s v="Jan"/>
    <n v="0"/>
    <n v="0"/>
    <n v="7"/>
    <n v="0"/>
    <n v="0"/>
    <n v="7"/>
    <n v="0"/>
    <s v="30.01.2025"/>
    <x v="0"/>
    <s v="01.07.2026"/>
    <n v="27"/>
    <x v="0"/>
    <m/>
    <m/>
  </r>
  <r>
    <x v="3"/>
    <n v="0"/>
    <n v="5"/>
    <n v="0"/>
    <n v="8561"/>
    <s v="409856"/>
    <s v="30 Jun 2026"/>
    <s v="30"/>
    <s v="Jun"/>
    <s v="05 Jul 2026"/>
    <s v="05"/>
    <s v="Jul"/>
    <n v="5"/>
    <n v="-25"/>
    <n v="1"/>
    <n v="4"/>
    <x v="8"/>
    <x v="7"/>
    <n v="4"/>
    <n v="1"/>
    <n v="2777.6374678899078"/>
    <n v="555.52749357798155"/>
    <m/>
    <s v="17 Nov 2025 14:00"/>
    <s v="17 Nov 2025"/>
    <s v="Nov"/>
    <n v="0"/>
    <n v="1"/>
    <n v="4"/>
    <n v="0"/>
    <n v="0"/>
    <n v="5"/>
    <n v="0"/>
    <s v="17.11.2025"/>
    <x v="12"/>
    <s v="30.06.2026"/>
    <n v="27"/>
    <x v="0"/>
    <m/>
    <m/>
  </r>
  <r>
    <x v="2"/>
    <n v="0"/>
    <n v="0"/>
    <n v="6"/>
    <n v="8979"/>
    <s v="1181080.223870"/>
    <s v="24 Jul 2026"/>
    <s v="24"/>
    <s v="Jul"/>
    <s v="30 Jul 2026"/>
    <s v="30"/>
    <s v="Jul"/>
    <n v="6"/>
    <n v="6"/>
    <n v="0"/>
    <n v="0"/>
    <x v="3"/>
    <x v="5"/>
    <n v="3"/>
    <n v="0"/>
    <n v="2720.7551129999997"/>
    <n v="453.45918549999993"/>
    <s v="Romania"/>
    <s v="01 Dec 2025 15:56"/>
    <s v="01 Dec 2025"/>
    <s v="Dec"/>
    <n v="0"/>
    <n v="0"/>
    <n v="6"/>
    <n v="0"/>
    <n v="0"/>
    <n v="6"/>
    <n v="0"/>
    <s v="01.12.2025"/>
    <x v="13"/>
    <s v="24.07.2026"/>
    <n v="30"/>
    <x v="0"/>
    <m/>
    <m/>
  </r>
  <r>
    <x v="1"/>
    <n v="0"/>
    <n v="2"/>
    <n v="0"/>
    <n v="10058"/>
    <s v="5078686494"/>
    <s v="01 Sep 2026"/>
    <s v="01"/>
    <s v="Sep"/>
    <s v="03 Sep 2026"/>
    <s v="03"/>
    <s v="Sep"/>
    <n v="2"/>
    <n v="2"/>
    <n v="0"/>
    <n v="0"/>
    <x v="1"/>
    <x v="6"/>
    <n v="2"/>
    <n v="2"/>
    <n v="933.95368348623845"/>
    <n v="466.97684174311922"/>
    <s v="Romania"/>
    <s v="11 Feb 2026 20:30"/>
    <s v="11 Feb 2026"/>
    <s v="Feb"/>
    <n v="0"/>
    <n v="0"/>
    <n v="0"/>
    <n v="0"/>
    <n v="2"/>
    <n v="2"/>
    <n v="0"/>
    <s v="11.02.2025"/>
    <x v="9"/>
    <s v="01.09.2026"/>
    <n v="36"/>
    <x v="0"/>
    <m/>
    <m/>
  </r>
  <r>
    <x v="2"/>
    <n v="0"/>
    <n v="5"/>
    <n v="0"/>
    <n v="8142"/>
    <s v="1172238.220039"/>
    <s v="24 Jun 2026"/>
    <s v="24"/>
    <s v="Jun"/>
    <s v="29 Jun 2026"/>
    <s v="29"/>
    <s v="Jun"/>
    <n v="5"/>
    <n v="5"/>
    <n v="0"/>
    <n v="0"/>
    <x v="3"/>
    <x v="6"/>
    <n v="2"/>
    <n v="0"/>
    <n v="1334.9517664999998"/>
    <n v="266.99035329999998"/>
    <s v="Romania"/>
    <s v="06 Nov 2025 23:55"/>
    <s v="06 Nov 2025"/>
    <s v="Nov"/>
    <n v="0"/>
    <n v="5"/>
    <n v="0"/>
    <n v="0"/>
    <n v="0"/>
    <n v="5"/>
    <n v="0"/>
    <s v="06.11.2025"/>
    <x v="3"/>
    <s v="24.06.2026"/>
    <n v="26"/>
    <x v="0"/>
    <m/>
    <m/>
  </r>
  <r>
    <x v="2"/>
    <n v="0"/>
    <n v="0"/>
    <n v="9"/>
    <n v="10339"/>
    <s v="2331089"/>
    <s v="03 Aug 2026"/>
    <s v="03"/>
    <s v="Aug"/>
    <s v="12 Aug 2026"/>
    <s v="12"/>
    <s v="Aug"/>
    <n v="9"/>
    <n v="9"/>
    <n v="0"/>
    <n v="0"/>
    <x v="6"/>
    <x v="3"/>
    <n v="2"/>
    <n v="1"/>
    <n v="3076.5597066"/>
    <n v="341.83996739999998"/>
    <s v="Ukraine"/>
    <s v="06 Mar 2026 09:18"/>
    <s v="05 Mar 2026"/>
    <s v="Mar"/>
    <n v="0"/>
    <n v="0"/>
    <n v="0"/>
    <n v="9"/>
    <n v="0"/>
    <n v="9"/>
    <n v="0"/>
    <s v="06.03.2025"/>
    <x v="6"/>
    <s v="03.08.2026"/>
    <n v="32"/>
    <x v="0"/>
    <m/>
    <m/>
  </r>
  <r>
    <x v="2"/>
    <n v="0"/>
    <n v="5"/>
    <n v="0"/>
    <n v="8980"/>
    <s v="NT311002"/>
    <s v="24 Jun 2026"/>
    <s v="24"/>
    <s v="Jun"/>
    <s v="29 Jun 2026"/>
    <s v="29"/>
    <s v="Jun"/>
    <n v="5"/>
    <n v="5"/>
    <n v="0"/>
    <n v="0"/>
    <x v="5"/>
    <x v="0"/>
    <n v="2"/>
    <n v="3"/>
    <n v="2054.1691323999999"/>
    <n v="410.83382647999997"/>
    <m/>
    <s v="01 Dec 2025 17:07"/>
    <s v="01 Dec 2025"/>
    <s v="Dec"/>
    <n v="0"/>
    <n v="5"/>
    <n v="0"/>
    <n v="0"/>
    <n v="0"/>
    <n v="5"/>
    <n v="0"/>
    <s v="01.12.2025"/>
    <x v="13"/>
    <s v="24.06.2026"/>
    <n v="26"/>
    <x v="0"/>
    <m/>
    <m/>
  </r>
  <r>
    <x v="2"/>
    <n v="0"/>
    <n v="0"/>
    <n v="6"/>
    <n v="8565"/>
    <s v="17140"/>
    <s v="01 Aug 2026"/>
    <s v="01"/>
    <s v="Aug"/>
    <s v="07 Aug 2026"/>
    <s v="07"/>
    <s v="Aug"/>
    <n v="6"/>
    <n v="6"/>
    <n v="0"/>
    <n v="0"/>
    <x v="4"/>
    <x v="6"/>
    <n v="2"/>
    <n v="2"/>
    <n v="2002.4569872"/>
    <n v="333.74283120000001"/>
    <m/>
    <s v="17 Nov 2025 14:27"/>
    <s v="17 Nov 2025"/>
    <s v="Nov"/>
    <n v="0"/>
    <n v="0"/>
    <n v="0"/>
    <n v="6"/>
    <n v="0"/>
    <n v="6"/>
    <n v="0"/>
    <s v="17.11.2025"/>
    <x v="12"/>
    <s v="01.08.2026"/>
    <n v="31"/>
    <x v="0"/>
    <m/>
    <m/>
  </r>
  <r>
    <x v="0"/>
    <n v="0"/>
    <n v="0"/>
    <n v="7"/>
    <n v="9441"/>
    <s v="12012026"/>
    <s v="25 Jul 2026"/>
    <s v="25"/>
    <s v="Jul"/>
    <s v="01 Aug 2026"/>
    <s v="01"/>
    <s v="Aug"/>
    <n v="7"/>
    <n v="-24"/>
    <n v="6"/>
    <n v="0"/>
    <x v="0"/>
    <x v="0"/>
    <n v="2"/>
    <n v="3"/>
    <n v="4135.8806576146781"/>
    <n v="590.84009394495411"/>
    <m/>
    <s v="12 Jan 2026 09:26"/>
    <s v="12 Jan 2026"/>
    <s v="Jan"/>
    <n v="0"/>
    <n v="0"/>
    <n v="6"/>
    <n v="0"/>
    <n v="0"/>
    <n v="6"/>
    <n v="-1"/>
    <s v="12.01.2025"/>
    <x v="7"/>
    <s v="25.07.2026"/>
    <n v="30"/>
    <x v="0"/>
    <m/>
    <m/>
  </r>
  <r>
    <x v="0"/>
    <n v="0"/>
    <n v="0"/>
    <n v="7"/>
    <n v="9458"/>
    <s v="12012026"/>
    <s v="25 Jul 2026"/>
    <s v="25"/>
    <s v="Jul"/>
    <s v="01 Aug 2026"/>
    <s v="01"/>
    <s v="Aug"/>
    <n v="7"/>
    <n v="-24"/>
    <n v="6"/>
    <n v="0"/>
    <x v="0"/>
    <x v="0"/>
    <n v="2"/>
    <n v="2"/>
    <n v="3692.7505871559629"/>
    <n v="527.53579816513752"/>
    <m/>
    <s v="12 Jan 2026 16:37"/>
    <s v="12 Jan 2026"/>
    <s v="Jan"/>
    <n v="0"/>
    <n v="0"/>
    <n v="6"/>
    <n v="0"/>
    <n v="0"/>
    <n v="6"/>
    <n v="-1"/>
    <s v="12.01.2025"/>
    <x v="7"/>
    <s v="25.07.2026"/>
    <n v="30"/>
    <x v="0"/>
    <m/>
    <m/>
  </r>
  <r>
    <x v="2"/>
    <n v="0"/>
    <n v="0"/>
    <n v="7"/>
    <n v="8566"/>
    <s v="NT308768"/>
    <s v="31 Jul 2026"/>
    <s v="31"/>
    <s v="Jul"/>
    <s v="07 Aug 2026"/>
    <s v="07"/>
    <s v="Aug"/>
    <n v="7"/>
    <n v="-24"/>
    <n v="0"/>
    <n v="6"/>
    <x v="5"/>
    <x v="6"/>
    <n v="2"/>
    <n v="1"/>
    <n v="1868.9324731000002"/>
    <n v="266.99035330000004"/>
    <m/>
    <s v="17 Nov 2025 14:43"/>
    <s v="16 Nov 2025"/>
    <s v="Nov"/>
    <n v="0"/>
    <n v="0"/>
    <n v="0"/>
    <n v="6"/>
    <n v="0"/>
    <n v="6"/>
    <n v="-1"/>
    <s v="17.11.2025"/>
    <x v="12"/>
    <s v="31.07.2026"/>
    <n v="31"/>
    <x v="0"/>
    <m/>
    <m/>
  </r>
  <r>
    <x v="2"/>
    <n v="0"/>
    <n v="0"/>
    <n v="7"/>
    <n v="8898"/>
    <s v="17477"/>
    <s v="12 Jul 2026"/>
    <s v="12"/>
    <s v="Jul"/>
    <s v="19 Jul 2026"/>
    <s v="19"/>
    <s v="Jul"/>
    <n v="7"/>
    <n v="7"/>
    <n v="0"/>
    <n v="0"/>
    <x v="4"/>
    <x v="4"/>
    <n v="2"/>
    <n v="2"/>
    <n v="2592.0810572999999"/>
    <n v="370.2972939"/>
    <s v="Romania"/>
    <s v="28 Nov 2025 13:05"/>
    <s v="28 Nov 2025"/>
    <s v="Nov"/>
    <n v="0"/>
    <n v="0"/>
    <n v="7"/>
    <n v="0"/>
    <n v="0"/>
    <n v="7"/>
    <n v="0"/>
    <s v="28.11.2025"/>
    <x v="15"/>
    <s v="12.07.2026"/>
    <n v="29"/>
    <x v="0"/>
    <m/>
    <m/>
  </r>
  <r>
    <x v="2"/>
    <n v="0"/>
    <n v="5"/>
    <n v="0"/>
    <n v="8158"/>
    <s v="1172230.220325"/>
    <s v="25 Jun 2026"/>
    <s v="25"/>
    <s v="Jun"/>
    <s v="30 Jun 2026"/>
    <s v="30"/>
    <s v="Jun"/>
    <n v="5"/>
    <n v="5"/>
    <n v="0"/>
    <n v="0"/>
    <x v="3"/>
    <x v="6"/>
    <n v="2"/>
    <n v="0"/>
    <n v="1205.7691950000001"/>
    <n v="241.153839"/>
    <s v="Romania"/>
    <s v="07 Nov 2025 11:06"/>
    <s v="07 Nov 2025"/>
    <s v="Nov"/>
    <n v="0"/>
    <n v="5"/>
    <n v="0"/>
    <n v="0"/>
    <n v="0"/>
    <n v="5"/>
    <n v="0"/>
    <s v="07.11.2025"/>
    <x v="3"/>
    <s v="25.06.2026"/>
    <n v="26"/>
    <x v="0"/>
    <m/>
    <m/>
  </r>
  <r>
    <x v="2"/>
    <n v="0"/>
    <n v="0"/>
    <n v="5"/>
    <n v="8181"/>
    <s v="16853"/>
    <s v="31 Jul 2026"/>
    <s v="31"/>
    <s v="Jul"/>
    <s v="05 Aug 2026"/>
    <s v="05"/>
    <s v="Aug"/>
    <n v="5"/>
    <n v="-26"/>
    <n v="0"/>
    <n v="4"/>
    <x v="4"/>
    <x v="1"/>
    <n v="4"/>
    <n v="0"/>
    <n v="2624.2349024999999"/>
    <n v="524.84698049999997"/>
    <m/>
    <s v="07 Nov 2025 11:38"/>
    <s v="31 Oct 2025"/>
    <s v="Nov"/>
    <n v="0"/>
    <n v="0"/>
    <n v="0"/>
    <n v="4"/>
    <n v="0"/>
    <n v="4"/>
    <n v="-1"/>
    <s v="07.11.2025"/>
    <x v="3"/>
    <s v="31.07.2026"/>
    <n v="31"/>
    <x v="0"/>
    <m/>
    <m/>
  </r>
  <r>
    <x v="2"/>
    <n v="0"/>
    <n v="5"/>
    <n v="0"/>
    <n v="8370"/>
    <s v="1174767.221024"/>
    <s v="20 Jun 2026"/>
    <s v="20"/>
    <s v="Jun"/>
    <s v="25 Jun 2026"/>
    <s v="25"/>
    <s v="Jun"/>
    <n v="5"/>
    <n v="5"/>
    <n v="0"/>
    <n v="0"/>
    <x v="3"/>
    <x v="4"/>
    <n v="2"/>
    <n v="1"/>
    <n v="1087.3436885000001"/>
    <n v="217.46873770000002"/>
    <s v="Romania"/>
    <s v="11 Nov 2025 16:20"/>
    <s v="11 Nov 2025"/>
    <s v="Nov"/>
    <n v="0"/>
    <n v="5"/>
    <n v="0"/>
    <n v="0"/>
    <n v="0"/>
    <n v="5"/>
    <n v="0"/>
    <s v="11.11.2025"/>
    <x v="11"/>
    <s v="20.06.2026"/>
    <n v="25"/>
    <x v="0"/>
    <m/>
    <m/>
  </r>
  <r>
    <x v="2"/>
    <n v="0"/>
    <n v="6"/>
    <n v="0"/>
    <n v="8334"/>
    <s v="1173255.220980"/>
    <s v="27 Jun 2026"/>
    <s v="27"/>
    <s v="Jun"/>
    <s v="03 Jul 2026"/>
    <s v="03"/>
    <s v="Jul"/>
    <n v="6"/>
    <n v="-24"/>
    <n v="4"/>
    <n v="2"/>
    <x v="3"/>
    <x v="6"/>
    <n v="2"/>
    <n v="0"/>
    <n v="1446.9230339999999"/>
    <n v="241.15383899999998"/>
    <s v="Romania"/>
    <s v="11 Nov 2025 11:28"/>
    <s v="11 Nov 2025"/>
    <s v="Nov"/>
    <n v="0"/>
    <n v="4"/>
    <n v="2"/>
    <n v="0"/>
    <n v="0"/>
    <n v="6"/>
    <n v="0"/>
    <s v="11.11.2025"/>
    <x v="11"/>
    <s v="27.06.2026"/>
    <n v="26"/>
    <x v="0"/>
    <m/>
    <m/>
  </r>
  <r>
    <x v="2"/>
    <n v="0"/>
    <n v="6"/>
    <n v="0"/>
    <n v="8572"/>
    <s v="1176788.221910"/>
    <s v="22 Jun 2026"/>
    <s v="22"/>
    <s v="Jun"/>
    <s v="28 Jun 2026"/>
    <s v="28"/>
    <s v="Jun"/>
    <n v="6"/>
    <n v="6"/>
    <n v="0"/>
    <n v="0"/>
    <x v="3"/>
    <x v="6"/>
    <n v="2"/>
    <n v="0"/>
    <n v="1356.5050131"/>
    <n v="226.08416885"/>
    <s v="Romania"/>
    <s v="17 Nov 2025 18:18"/>
    <s v="17 Nov 2025"/>
    <s v="Nov"/>
    <n v="0"/>
    <n v="6"/>
    <n v="0"/>
    <n v="0"/>
    <n v="0"/>
    <n v="6"/>
    <n v="0"/>
    <s v="17.11.2025"/>
    <x v="12"/>
    <s v="22.06.2026"/>
    <n v="26"/>
    <x v="0"/>
    <m/>
    <m/>
  </r>
  <r>
    <x v="2"/>
    <n v="1"/>
    <n v="1"/>
    <n v="0"/>
    <n v="10129"/>
    <s v="1244257.235109"/>
    <s v="30 May 2026"/>
    <s v="30"/>
    <s v="May"/>
    <s v="01 Jun 2026"/>
    <s v="01"/>
    <s v="Jun"/>
    <n v="2"/>
    <n v="-29"/>
    <n v="1"/>
    <n v="0"/>
    <x v="3"/>
    <x v="4"/>
    <n v="2"/>
    <n v="2"/>
    <n v="654.92923380000002"/>
    <n v="327.46461690000001"/>
    <s v="Romania"/>
    <s v="18 Feb 2026 09:43"/>
    <s v="16 Feb 2026"/>
    <s v="Feb"/>
    <n v="1"/>
    <n v="0"/>
    <n v="0"/>
    <n v="0"/>
    <n v="0"/>
    <n v="1"/>
    <n v="-1"/>
    <s v="18.02.2025"/>
    <x v="14"/>
    <s v="30.05.2026"/>
    <n v="22"/>
    <x v="0"/>
    <m/>
    <m/>
  </r>
  <r>
    <x v="2"/>
    <n v="1"/>
    <n v="1"/>
    <n v="0"/>
    <n v="10128"/>
    <s v="1244257.235108"/>
    <s v="30 May 2026"/>
    <s v="30"/>
    <s v="May"/>
    <s v="01 Jun 2026"/>
    <s v="01"/>
    <s v="Jun"/>
    <n v="2"/>
    <n v="-29"/>
    <n v="1"/>
    <n v="0"/>
    <x v="3"/>
    <x v="4"/>
    <n v="2"/>
    <n v="2"/>
    <n v="654.92923380000002"/>
    <n v="327.46461690000001"/>
    <s v="Romania"/>
    <s v="18 Feb 2026 09:43"/>
    <s v="16 Feb 2026"/>
    <s v="Feb"/>
    <n v="1"/>
    <n v="0"/>
    <n v="0"/>
    <n v="0"/>
    <n v="0"/>
    <n v="1"/>
    <n v="-1"/>
    <s v="18.02.2025"/>
    <x v="14"/>
    <s v="30.05.2026"/>
    <n v="22"/>
    <x v="0"/>
    <m/>
    <m/>
  </r>
  <r>
    <x v="2"/>
    <n v="0"/>
    <n v="0"/>
    <n v="6"/>
    <n v="8305"/>
    <s v="1172159.220359"/>
    <s v="15 Aug 2026"/>
    <s v="15"/>
    <s v="Aug"/>
    <s v="21 Aug 2026"/>
    <s v="21"/>
    <s v="Aug"/>
    <n v="6"/>
    <n v="6"/>
    <n v="0"/>
    <n v="0"/>
    <x v="3"/>
    <x v="4"/>
    <n v="3"/>
    <n v="0"/>
    <n v="2214.9774750000001"/>
    <n v="369.1629125"/>
    <s v="Romania"/>
    <s v="10 Nov 2025 16:00"/>
    <s v="07 Nov 2025"/>
    <s v="Nov"/>
    <n v="0"/>
    <n v="0"/>
    <n v="0"/>
    <n v="6"/>
    <n v="0"/>
    <n v="6"/>
    <n v="0"/>
    <s v="10.11.2025"/>
    <x v="11"/>
    <s v="15.08.2026"/>
    <n v="33"/>
    <x v="0"/>
    <m/>
    <m/>
  </r>
  <r>
    <x v="2"/>
    <n v="0"/>
    <n v="0"/>
    <n v="6"/>
    <n v="8296"/>
    <s v="1172305.220049"/>
    <s v="10 Aug 2026"/>
    <s v="10"/>
    <s v="Aug"/>
    <s v="16 Aug 2026"/>
    <s v="16"/>
    <s v="Aug"/>
    <n v="6"/>
    <n v="6"/>
    <n v="0"/>
    <n v="0"/>
    <x v="3"/>
    <x v="1"/>
    <n v="4"/>
    <n v="1"/>
    <n v="2906.8718957999999"/>
    <n v="484.47864929999997"/>
    <s v="Romania"/>
    <s v="10 Nov 2025 15:16"/>
    <s v="07 Nov 2025"/>
    <s v="Nov"/>
    <n v="0"/>
    <n v="0"/>
    <n v="0"/>
    <n v="6"/>
    <n v="0"/>
    <n v="6"/>
    <n v="0"/>
    <s v="10.11.2025"/>
    <x v="11"/>
    <s v="10.08.2026"/>
    <n v="33"/>
    <x v="0"/>
    <m/>
    <m/>
  </r>
  <r>
    <x v="0"/>
    <n v="0"/>
    <n v="6"/>
    <n v="0"/>
    <n v="9382"/>
    <s v="07012026"/>
    <s v="05 Jul 2026"/>
    <s v="05"/>
    <s v="Jul"/>
    <s v="11 Jul 2026"/>
    <s v="11"/>
    <s v="Jul"/>
    <n v="6"/>
    <n v="6"/>
    <n v="0"/>
    <n v="0"/>
    <x v="0"/>
    <x v="6"/>
    <n v="2"/>
    <n v="1"/>
    <n v="2099.3771559633028"/>
    <n v="349.89619266055041"/>
    <s v="Bulgaria"/>
    <s v="07 Jan 2026 14:42"/>
    <s v="07 Jan 2026"/>
    <s v="Jan"/>
    <n v="0"/>
    <n v="0"/>
    <n v="6"/>
    <n v="0"/>
    <n v="0"/>
    <n v="6"/>
    <n v="0"/>
    <s v="07.01.2025"/>
    <x v="1"/>
    <s v="05.07.2026"/>
    <n v="28"/>
    <x v="0"/>
    <m/>
    <m/>
  </r>
  <r>
    <x v="2"/>
    <n v="0"/>
    <n v="0"/>
    <n v="5"/>
    <n v="8265"/>
    <s v="28250"/>
    <s v="02 Aug 2026"/>
    <s v="02"/>
    <s v="Aug"/>
    <s v="07 Aug 2026"/>
    <s v="07"/>
    <s v="Aug"/>
    <n v="5"/>
    <n v="5"/>
    <n v="0"/>
    <n v="0"/>
    <x v="4"/>
    <x v="6"/>
    <n v="2"/>
    <n v="2"/>
    <n v="1668.714156"/>
    <n v="333.74283120000001"/>
    <m/>
    <s v="10 Nov 2025 09:58"/>
    <s v="07 Nov 2025"/>
    <s v="Nov"/>
    <n v="0"/>
    <n v="0"/>
    <n v="0"/>
    <n v="5"/>
    <n v="0"/>
    <n v="5"/>
    <n v="0"/>
    <s v="10.11.2025"/>
    <x v="11"/>
    <s v="02.08.2026"/>
    <n v="32"/>
    <x v="0"/>
    <m/>
    <m/>
  </r>
  <r>
    <x v="2"/>
    <n v="0"/>
    <n v="7"/>
    <n v="0"/>
    <n v="8268"/>
    <s v="16940"/>
    <s v="27 Jun 2026"/>
    <s v="27"/>
    <s v="Jun"/>
    <s v="04 Jul 2026"/>
    <s v="04"/>
    <s v="Jul"/>
    <n v="7"/>
    <n v="-23"/>
    <n v="4"/>
    <n v="3"/>
    <x v="4"/>
    <x v="3"/>
    <n v="3"/>
    <n v="1"/>
    <n v="2340.0332452000002"/>
    <n v="334.29046360000001"/>
    <m/>
    <s v="10 Nov 2025 10:10"/>
    <s v="07 Nov 2025"/>
    <s v="Nov"/>
    <n v="0"/>
    <n v="4"/>
    <n v="3"/>
    <n v="0"/>
    <n v="0"/>
    <n v="7"/>
    <n v="0"/>
    <s v="10.11.2025"/>
    <x v="11"/>
    <s v="27.06.2026"/>
    <n v="26"/>
    <x v="0"/>
    <m/>
    <m/>
  </r>
  <r>
    <x v="2"/>
    <n v="0"/>
    <n v="5"/>
    <n v="2"/>
    <n v="8311"/>
    <s v="NT308020"/>
    <s v="23 Aug 2026"/>
    <s v="23"/>
    <s v="Aug"/>
    <s v="30 Aug 2026"/>
    <s v="30"/>
    <s v="Aug"/>
    <n v="7"/>
    <n v="7"/>
    <n v="0"/>
    <n v="0"/>
    <x v="5"/>
    <x v="6"/>
    <n v="2"/>
    <n v="1"/>
    <n v="1713.9133872999998"/>
    <n v="244.8447696142857"/>
    <m/>
    <s v="10 Nov 2025 16:55"/>
    <s v="10 Nov 2025"/>
    <s v="Nov"/>
    <n v="0"/>
    <n v="0"/>
    <n v="0"/>
    <n v="7"/>
    <n v="0"/>
    <n v="7"/>
    <n v="0"/>
    <s v="10.11.2025"/>
    <x v="11"/>
    <s v="23.08.2026"/>
    <n v="35"/>
    <x v="0"/>
    <m/>
    <m/>
  </r>
  <r>
    <x v="2"/>
    <n v="0"/>
    <n v="0"/>
    <n v="6"/>
    <n v="8308"/>
    <s v="1173561.220537"/>
    <s v="11 Aug 2026"/>
    <s v="11"/>
    <s v="Aug"/>
    <s v="17 Aug 2026"/>
    <s v="17"/>
    <s v="Aug"/>
    <n v="6"/>
    <n v="6"/>
    <n v="0"/>
    <n v="0"/>
    <x v="3"/>
    <x v="3"/>
    <n v="1"/>
    <n v="0"/>
    <n v="1148.5024926000001"/>
    <n v="191.41708210000002"/>
    <s v="Romania"/>
    <s v="10 Nov 2025 16:10"/>
    <s v="09 Nov 2025"/>
    <s v="Nov"/>
    <n v="0"/>
    <n v="0"/>
    <n v="0"/>
    <n v="6"/>
    <n v="0"/>
    <n v="6"/>
    <n v="0"/>
    <s v="10.11.2025"/>
    <x v="11"/>
    <s v="11.08.2026"/>
    <n v="33"/>
    <x v="0"/>
    <m/>
    <m/>
  </r>
  <r>
    <x v="2"/>
    <n v="0"/>
    <n v="0"/>
    <n v="5"/>
    <n v="10010"/>
    <s v="1241505.233509"/>
    <s v="10 Aug 2026"/>
    <s v="10"/>
    <s v="Aug"/>
    <s v="15 Aug 2026"/>
    <s v="15"/>
    <s v="Aug"/>
    <n v="5"/>
    <n v="5"/>
    <n v="0"/>
    <n v="0"/>
    <x v="3"/>
    <x v="5"/>
    <n v="3"/>
    <n v="0"/>
    <n v="2616.1182079999999"/>
    <n v="523.22364159999995"/>
    <s v="Romania"/>
    <s v="06 Feb 2026 09:36"/>
    <s v="05 Feb 2026"/>
    <s v="Feb"/>
    <n v="0"/>
    <n v="0"/>
    <n v="0"/>
    <n v="5"/>
    <n v="0"/>
    <n v="5"/>
    <n v="0"/>
    <s v="06.02.2025"/>
    <x v="5"/>
    <s v="10.08.2026"/>
    <n v="33"/>
    <x v="0"/>
    <m/>
    <m/>
  </r>
  <r>
    <x v="2"/>
    <n v="0"/>
    <n v="5"/>
    <n v="0"/>
    <n v="8301"/>
    <s v="1172212.220300"/>
    <s v="03 Jul 2026"/>
    <s v="03"/>
    <s v="Jul"/>
    <s v="08 Jul 2026"/>
    <s v="08"/>
    <s v="Jul"/>
    <n v="5"/>
    <n v="5"/>
    <n v="0"/>
    <n v="0"/>
    <x v="3"/>
    <x v="4"/>
    <n v="2"/>
    <n v="1"/>
    <n v="1238.1381815"/>
    <n v="247.62763630000001"/>
    <s v="Romania"/>
    <s v="10 Nov 2025 15:44"/>
    <s v="07 Nov 2025"/>
    <s v="Nov"/>
    <n v="0"/>
    <n v="0"/>
    <n v="5"/>
    <n v="0"/>
    <n v="0"/>
    <n v="5"/>
    <n v="0"/>
    <s v="10.11.2025"/>
    <x v="11"/>
    <s v="03.07.2026"/>
    <n v="27"/>
    <x v="0"/>
    <m/>
    <m/>
  </r>
  <r>
    <x v="2"/>
    <n v="0"/>
    <n v="5"/>
    <n v="0"/>
    <n v="9866"/>
    <s v="1238895.232052"/>
    <s v="04 Jul 2026"/>
    <s v="04"/>
    <s v="Jul"/>
    <s v="09 Jul 2026"/>
    <s v="09"/>
    <s v="Jul"/>
    <n v="5"/>
    <n v="5"/>
    <n v="0"/>
    <n v="0"/>
    <x v="3"/>
    <x v="6"/>
    <n v="2"/>
    <n v="2"/>
    <n v="1758.4867529999999"/>
    <n v="351.69735059999999"/>
    <s v="Romania"/>
    <s v="30 Jan 2026 12:41"/>
    <s v="30 Jan 2026"/>
    <s v="Jan"/>
    <n v="0"/>
    <n v="0"/>
    <n v="5"/>
    <n v="0"/>
    <n v="0"/>
    <n v="5"/>
    <n v="0"/>
    <s v="30.01.2025"/>
    <x v="0"/>
    <s v="04.07.2026"/>
    <n v="27"/>
    <x v="0"/>
    <m/>
    <m/>
  </r>
  <r>
    <x v="2"/>
    <n v="0"/>
    <n v="0"/>
    <n v="5"/>
    <n v="10011"/>
    <s v="1241520.233512"/>
    <s v="08 Aug 2026"/>
    <s v="08"/>
    <s v="Aug"/>
    <s v="13 Aug 2026"/>
    <s v="13"/>
    <s v="Aug"/>
    <n v="5"/>
    <n v="5"/>
    <n v="0"/>
    <n v="0"/>
    <x v="3"/>
    <x v="1"/>
    <n v="4"/>
    <n v="1"/>
    <n v="3027.9182145"/>
    <n v="605.58364289999997"/>
    <s v="Romania"/>
    <s v="06 Feb 2026 09:40"/>
    <s v="06 Feb 2026"/>
    <s v="Feb"/>
    <n v="0"/>
    <n v="0"/>
    <n v="0"/>
    <n v="5"/>
    <n v="0"/>
    <n v="5"/>
    <n v="0"/>
    <s v="06.02.2025"/>
    <x v="5"/>
    <s v="08.08.2026"/>
    <n v="32"/>
    <x v="0"/>
    <m/>
    <m/>
  </r>
  <r>
    <x v="2"/>
    <n v="0"/>
    <n v="3"/>
    <n v="4"/>
    <n v="9460"/>
    <s v="3289"/>
    <s v="21 Aug 2026"/>
    <s v="21"/>
    <s v="Aug"/>
    <s v="28 Aug 2026"/>
    <s v="28"/>
    <s v="Aug"/>
    <n v="7"/>
    <n v="7"/>
    <n v="0"/>
    <n v="0"/>
    <x v="2"/>
    <x v="6"/>
    <n v="2"/>
    <n v="0"/>
    <n v="0"/>
    <n v="0"/>
    <s v="Israel"/>
    <s v="12 Jan 2026 17:34"/>
    <s v="12 Jan 2026"/>
    <s v="Jan"/>
    <n v="0"/>
    <n v="0"/>
    <n v="0"/>
    <n v="7"/>
    <n v="0"/>
    <n v="7"/>
    <n v="0"/>
    <s v="12.01.2025"/>
    <x v="7"/>
    <s v="21.08.2026"/>
    <n v="34"/>
    <x v="1"/>
    <m/>
    <m/>
  </r>
  <r>
    <x v="2"/>
    <n v="0"/>
    <n v="5"/>
    <n v="0"/>
    <n v="8302"/>
    <s v="1172415.220310"/>
    <s v="04 Jul 2026"/>
    <s v="04"/>
    <s v="Jul"/>
    <s v="09 Jul 2026"/>
    <s v="09"/>
    <s v="Jul"/>
    <n v="5"/>
    <n v="5"/>
    <n v="0"/>
    <n v="0"/>
    <x v="3"/>
    <x v="4"/>
    <n v="3"/>
    <n v="1"/>
    <n v="1671.4523180000001"/>
    <n v="334.29046360000001"/>
    <s v="Romania"/>
    <s v="10 Nov 2025 15:52"/>
    <s v="07 Nov 2025"/>
    <s v="Nov"/>
    <n v="0"/>
    <n v="0"/>
    <n v="5"/>
    <n v="0"/>
    <n v="0"/>
    <n v="5"/>
    <n v="0"/>
    <s v="10.11.2025"/>
    <x v="11"/>
    <s v="04.07.2026"/>
    <n v="27"/>
    <x v="0"/>
    <m/>
    <m/>
  </r>
  <r>
    <x v="2"/>
    <n v="0"/>
    <n v="0"/>
    <n v="6"/>
    <n v="8639"/>
    <s v="1177561.222274"/>
    <s v="03 Aug 2026"/>
    <s v="03"/>
    <s v="Aug"/>
    <s v="09 Aug 2026"/>
    <s v="09"/>
    <s v="Aug"/>
    <n v="6"/>
    <n v="6"/>
    <n v="0"/>
    <n v="0"/>
    <x v="3"/>
    <x v="4"/>
    <n v="2"/>
    <n v="2"/>
    <n v="2050.9224545999996"/>
    <n v="341.82040909999995"/>
    <s v="Romania"/>
    <s v="20 Nov 2025 11:01"/>
    <s v="20 Nov 2025"/>
    <s v="Nov"/>
    <n v="0"/>
    <n v="0"/>
    <n v="0"/>
    <n v="6"/>
    <n v="0"/>
    <n v="6"/>
    <n v="0"/>
    <s v="20.11.2025"/>
    <x v="12"/>
    <s v="03.08.2026"/>
    <n v="32"/>
    <x v="0"/>
    <m/>
    <m/>
  </r>
  <r>
    <x v="2"/>
    <n v="0"/>
    <n v="7"/>
    <n v="0"/>
    <n v="8047"/>
    <s v="NT306920"/>
    <s v="30 Jun 2026"/>
    <s v="30"/>
    <s v="Jun"/>
    <s v="07 Jul 2026"/>
    <s v="07"/>
    <s v="Jul"/>
    <n v="7"/>
    <n v="-23"/>
    <n v="1"/>
    <n v="6"/>
    <x v="5"/>
    <x v="6"/>
    <n v="2"/>
    <n v="2"/>
    <n v="2285.9545456999999"/>
    <n v="326.56493510000001"/>
    <s v="Romania"/>
    <s v="27 Oct 2025 15:51"/>
    <s v="27 Oct 2025"/>
    <s v="Oct"/>
    <n v="0"/>
    <n v="1"/>
    <n v="6"/>
    <n v="0"/>
    <n v="0"/>
    <n v="7"/>
    <n v="0"/>
    <s v="27.10.2025"/>
    <x v="4"/>
    <s v="30.06.2026"/>
    <n v="27"/>
    <x v="0"/>
    <m/>
    <m/>
  </r>
  <r>
    <x v="2"/>
    <n v="0"/>
    <n v="7"/>
    <n v="0"/>
    <n v="8304"/>
    <s v="1174084.220826"/>
    <s v="27 Jun 2026"/>
    <s v="27"/>
    <s v="Jun"/>
    <s v="04 Jul 2026"/>
    <s v="04"/>
    <s v="Jul"/>
    <n v="7"/>
    <n v="-23"/>
    <n v="4"/>
    <n v="3"/>
    <x v="3"/>
    <x v="5"/>
    <n v="2"/>
    <n v="2"/>
    <n v="2486.9356364999999"/>
    <n v="355.27651950000001"/>
    <s v="Romania"/>
    <s v="10 Nov 2025 15:55"/>
    <s v="10 Nov 2025"/>
    <s v="Nov"/>
    <n v="0"/>
    <n v="4"/>
    <n v="3"/>
    <n v="0"/>
    <n v="0"/>
    <n v="7"/>
    <n v="0"/>
    <s v="10.11.2025"/>
    <x v="11"/>
    <s v="27.06.2026"/>
    <n v="26"/>
    <x v="0"/>
    <m/>
    <m/>
  </r>
  <r>
    <x v="2"/>
    <n v="0"/>
    <n v="0"/>
    <n v="6"/>
    <n v="8307"/>
    <s v="1172532.220367"/>
    <s v="15 Aug 2026"/>
    <s v="15"/>
    <s v="Aug"/>
    <s v="21 Aug 2026"/>
    <s v="21"/>
    <s v="Aug"/>
    <n v="6"/>
    <n v="6"/>
    <n v="0"/>
    <n v="0"/>
    <x v="3"/>
    <x v="4"/>
    <n v="2"/>
    <n v="2"/>
    <n v="2050.9224545999996"/>
    <n v="341.82040909999995"/>
    <s v="Romania"/>
    <s v="10 Nov 2025 16:02"/>
    <s v="07 Nov 2025"/>
    <s v="Nov"/>
    <n v="0"/>
    <n v="0"/>
    <n v="0"/>
    <n v="6"/>
    <n v="0"/>
    <n v="6"/>
    <n v="0"/>
    <s v="10.11.2025"/>
    <x v="11"/>
    <s v="15.08.2026"/>
    <n v="33"/>
    <x v="0"/>
    <m/>
    <m/>
  </r>
  <r>
    <x v="2"/>
    <n v="0"/>
    <n v="5"/>
    <n v="0"/>
    <n v="8172"/>
    <s v="1172230.220339"/>
    <s v="25 Jun 2026"/>
    <s v="25"/>
    <s v="Jun"/>
    <s v="30 Jun 2026"/>
    <s v="30"/>
    <s v="Jun"/>
    <n v="5"/>
    <n v="5"/>
    <n v="0"/>
    <n v="0"/>
    <x v="3"/>
    <x v="6"/>
    <n v="3"/>
    <n v="0"/>
    <n v="1627.8373089999998"/>
    <n v="325.56746179999993"/>
    <s v="Romania"/>
    <s v="07 Nov 2025 11:09"/>
    <s v="07 Nov 2025"/>
    <s v="Nov"/>
    <n v="0"/>
    <n v="5"/>
    <n v="0"/>
    <n v="0"/>
    <n v="0"/>
    <n v="5"/>
    <n v="0"/>
    <s v="07.11.2025"/>
    <x v="3"/>
    <s v="25.06.2026"/>
    <n v="26"/>
    <x v="0"/>
    <m/>
    <m/>
  </r>
  <r>
    <x v="2"/>
    <n v="0"/>
    <n v="5"/>
    <n v="0"/>
    <n v="8176"/>
    <s v="1172230.220343"/>
    <s v="25 Jun 2026"/>
    <s v="25"/>
    <s v="Jun"/>
    <s v="30 Jun 2026"/>
    <s v="30"/>
    <s v="Jun"/>
    <n v="5"/>
    <n v="5"/>
    <n v="0"/>
    <n v="0"/>
    <x v="3"/>
    <x v="6"/>
    <n v="3"/>
    <n v="0"/>
    <n v="1627.8373089999998"/>
    <n v="325.56746179999993"/>
    <s v="Romania"/>
    <s v="07 Nov 2025 11:09"/>
    <s v="07 Nov 2025"/>
    <s v="Nov"/>
    <n v="0"/>
    <n v="5"/>
    <n v="0"/>
    <n v="0"/>
    <n v="0"/>
    <n v="5"/>
    <n v="0"/>
    <s v="07.11.2025"/>
    <x v="3"/>
    <s v="25.06.2026"/>
    <n v="26"/>
    <x v="0"/>
    <m/>
    <m/>
  </r>
  <r>
    <x v="2"/>
    <n v="0"/>
    <n v="0"/>
    <n v="7"/>
    <n v="8309"/>
    <s v="NT308031"/>
    <s v="02 Aug 2026"/>
    <s v="02"/>
    <s v="Aug"/>
    <s v="09 Aug 2026"/>
    <s v="09"/>
    <s v="Aug"/>
    <n v="7"/>
    <n v="7"/>
    <n v="0"/>
    <n v="0"/>
    <x v="5"/>
    <x v="7"/>
    <n v="4"/>
    <n v="2"/>
    <n v="3979.0970183999998"/>
    <n v="568.44243119999999"/>
    <s v="Bulgaria"/>
    <s v="10 Nov 2025 16:21"/>
    <s v="10 Nov 2025"/>
    <s v="Nov"/>
    <n v="0"/>
    <n v="0"/>
    <n v="0"/>
    <n v="7"/>
    <n v="0"/>
    <n v="7"/>
    <n v="0"/>
    <s v="10.11.2025"/>
    <x v="11"/>
    <s v="02.08.2026"/>
    <n v="32"/>
    <x v="0"/>
    <m/>
    <m/>
  </r>
  <r>
    <x v="2"/>
    <n v="0"/>
    <n v="6"/>
    <n v="0"/>
    <n v="8312"/>
    <s v="1173139.220835"/>
    <s v="30 Aug 2026"/>
    <s v="30"/>
    <s v="Aug"/>
    <s v="05 Sep 2026"/>
    <s v="05"/>
    <s v="Sep"/>
    <n v="6"/>
    <n v="-25"/>
    <n v="1"/>
    <n v="4"/>
    <x v="3"/>
    <x v="3"/>
    <n v="3"/>
    <n v="1"/>
    <n v="1802.2386701"/>
    <n v="300.37311168333332"/>
    <s v="Romania"/>
    <s v="10 Nov 2025 17:02"/>
    <s v="10 Nov 2025"/>
    <s v="Nov"/>
    <n v="0"/>
    <n v="0"/>
    <n v="0"/>
    <n v="1"/>
    <n v="4"/>
    <n v="5"/>
    <n v="-1"/>
    <s v="10.11.2025"/>
    <x v="11"/>
    <s v="30.08.2026"/>
    <n v="36"/>
    <x v="0"/>
    <m/>
    <m/>
  </r>
  <r>
    <x v="2"/>
    <n v="5"/>
    <n v="0"/>
    <n v="0"/>
    <n v="8608"/>
    <s v="1177172.222140"/>
    <s v="26 May 2026"/>
    <s v="26"/>
    <s v="May"/>
    <s v="31 May 2026"/>
    <s v="31"/>
    <s v="May"/>
    <n v="5"/>
    <n v="5"/>
    <n v="0"/>
    <n v="0"/>
    <x v="3"/>
    <x v="6"/>
    <n v="2"/>
    <n v="0"/>
    <n v="753.58129900000006"/>
    <n v="150.71625980000002"/>
    <s v="Romania"/>
    <s v="19 Nov 2025 09:37"/>
    <s v="19 Nov 2025"/>
    <s v="Nov"/>
    <n v="5"/>
    <n v="0"/>
    <n v="0"/>
    <n v="0"/>
    <n v="0"/>
    <n v="5"/>
    <n v="0"/>
    <s v="19.11.2025"/>
    <x v="12"/>
    <s v="26.05.2026"/>
    <n v="22"/>
    <x v="0"/>
    <m/>
    <m/>
  </r>
  <r>
    <x v="2"/>
    <n v="0"/>
    <n v="0"/>
    <n v="5"/>
    <n v="8310"/>
    <s v="1174174.220832"/>
    <s v="30 Jul 2026"/>
    <s v="30"/>
    <s v="Jul"/>
    <s v="04 Aug 2026"/>
    <s v="04"/>
    <s v="Aug"/>
    <n v="5"/>
    <n v="-26"/>
    <n v="1"/>
    <n v="3"/>
    <x v="3"/>
    <x v="4"/>
    <n v="2"/>
    <n v="2"/>
    <n v="1709.1020455"/>
    <n v="341.82040910000001"/>
    <s v="Romania"/>
    <s v="10 Nov 2025 16:31"/>
    <s v="10 Nov 2025"/>
    <s v="Nov"/>
    <n v="0"/>
    <n v="0"/>
    <n v="1"/>
    <n v="3"/>
    <n v="0"/>
    <n v="4"/>
    <n v="-1"/>
    <s v="10.11.2025"/>
    <x v="11"/>
    <s v="30.07.2026"/>
    <n v="31"/>
    <x v="0"/>
    <m/>
    <m/>
  </r>
  <r>
    <x v="2"/>
    <n v="0"/>
    <n v="5"/>
    <n v="0"/>
    <n v="8397"/>
    <s v="NT308262"/>
    <s v="22 Jun 2026"/>
    <s v="22"/>
    <s v="Jun"/>
    <s v="27 Jun 2026"/>
    <s v="27"/>
    <s v="Jun"/>
    <n v="5"/>
    <n v="5"/>
    <n v="0"/>
    <n v="0"/>
    <x v="5"/>
    <x v="4"/>
    <n v="2"/>
    <n v="2"/>
    <n v="0"/>
    <n v="0"/>
    <m/>
    <s v="12 Nov 2025 09:49"/>
    <s v="12 Nov 2025"/>
    <s v="Nov"/>
    <n v="0"/>
    <n v="5"/>
    <n v="0"/>
    <n v="0"/>
    <n v="0"/>
    <n v="5"/>
    <n v="0"/>
    <s v="12.11.2025"/>
    <x v="11"/>
    <s v="22.06.2026"/>
    <n v="26"/>
    <x v="1"/>
    <m/>
    <m/>
  </r>
  <r>
    <x v="2"/>
    <n v="0"/>
    <n v="0"/>
    <n v="5"/>
    <n v="8660"/>
    <s v="NT309577"/>
    <s v="04 Aug 2026"/>
    <s v="04"/>
    <s v="Aug"/>
    <s v="09 Aug 2026"/>
    <s v="09"/>
    <s v="Aug"/>
    <n v="5"/>
    <n v="5"/>
    <n v="0"/>
    <n v="0"/>
    <x v="5"/>
    <x v="4"/>
    <n v="2"/>
    <n v="2"/>
    <n v="1709.1020455"/>
    <n v="341.82040910000001"/>
    <m/>
    <s v="21 Nov 2025 09:51"/>
    <s v="21 Nov 2025"/>
    <s v="Nov"/>
    <n v="0"/>
    <n v="0"/>
    <n v="0"/>
    <n v="5"/>
    <n v="0"/>
    <n v="5"/>
    <n v="0"/>
    <s v="21.11.2025"/>
    <x v="12"/>
    <s v="04.08.2026"/>
    <n v="32"/>
    <x v="0"/>
    <m/>
    <m/>
  </r>
  <r>
    <x v="0"/>
    <n v="0"/>
    <n v="3"/>
    <n v="2"/>
    <n v="9385"/>
    <s v="070120263"/>
    <s v="23 Aug 2026"/>
    <s v="23"/>
    <s v="Aug"/>
    <s v="28 Aug 2026"/>
    <s v="28"/>
    <s v="Aug"/>
    <n v="5"/>
    <n v="5"/>
    <n v="0"/>
    <n v="0"/>
    <x v="0"/>
    <x v="0"/>
    <n v="2"/>
    <n v="3"/>
    <n v="2474.3941009174309"/>
    <n v="494.8788201834862"/>
    <m/>
    <s v="07 Jan 2026 15:23"/>
    <s v="07 Jan 2026"/>
    <s v="Jan"/>
    <n v="0"/>
    <n v="0"/>
    <n v="0"/>
    <n v="5"/>
    <n v="0"/>
    <n v="5"/>
    <n v="0"/>
    <s v="07.01.2025"/>
    <x v="1"/>
    <s v="23.08.2026"/>
    <n v="35"/>
    <x v="1"/>
    <m/>
    <m/>
  </r>
  <r>
    <x v="1"/>
    <n v="2"/>
    <n v="1"/>
    <n v="0"/>
    <n v="9267"/>
    <s v="6114969630"/>
    <s v="29 May 2026"/>
    <s v="29"/>
    <s v="May"/>
    <s v="01 Jun 2026"/>
    <s v="01"/>
    <s v="Jun"/>
    <n v="3"/>
    <n v="-28"/>
    <n v="2"/>
    <n v="0"/>
    <x v="1"/>
    <x v="6"/>
    <n v="2"/>
    <n v="1"/>
    <n v="1000.7031110091743"/>
    <n v="333.56770366972478"/>
    <s v="Romania"/>
    <s v="30 Dec 2025 17:32"/>
    <s v="30 Dec 2025"/>
    <s v="Dec"/>
    <n v="2"/>
    <n v="0"/>
    <n v="0"/>
    <n v="0"/>
    <n v="0"/>
    <n v="2"/>
    <n v="-1"/>
    <s v="30.12.2025"/>
    <x v="18"/>
    <s v="29.05.2026"/>
    <n v="22"/>
    <x v="1"/>
    <m/>
    <m/>
  </r>
  <r>
    <x v="1"/>
    <n v="1"/>
    <n v="1"/>
    <n v="0"/>
    <n v="9195"/>
    <s v="5817762415"/>
    <s v="30 May 2026"/>
    <s v="30"/>
    <s v="May"/>
    <s v="01 Jun 2026"/>
    <s v="01"/>
    <s v="Jun"/>
    <n v="2"/>
    <n v="-29"/>
    <n v="1"/>
    <n v="0"/>
    <x v="1"/>
    <x v="3"/>
    <n v="2"/>
    <n v="0"/>
    <n v="571.67654862385314"/>
    <n v="285.83827431192657"/>
    <s v="Romania"/>
    <s v="27 Dec 2025 10:28"/>
    <s v="27 Dec 2025"/>
    <s v="Dec"/>
    <n v="1"/>
    <n v="0"/>
    <n v="0"/>
    <n v="0"/>
    <n v="0"/>
    <n v="1"/>
    <n v="-1"/>
    <s v="27.12.2025"/>
    <x v="21"/>
    <s v="30.05.2026"/>
    <n v="22"/>
    <x v="0"/>
    <m/>
    <m/>
  </r>
  <r>
    <x v="1"/>
    <n v="2"/>
    <n v="1"/>
    <n v="0"/>
    <n v="9221"/>
    <s v="5673832280"/>
    <s v="29 May 2026"/>
    <s v="29"/>
    <s v="May"/>
    <s v="01 Jun 2026"/>
    <s v="01"/>
    <s v="Jun"/>
    <n v="3"/>
    <n v="-28"/>
    <n v="2"/>
    <n v="0"/>
    <x v="1"/>
    <x v="4"/>
    <n v="2"/>
    <n v="2"/>
    <n v="1041.8832013761466"/>
    <n v="347.29440045871559"/>
    <s v="Romania"/>
    <s v="29 Dec 2025 11:22"/>
    <s v="29 Dec 2025"/>
    <s v="Dec"/>
    <n v="2"/>
    <n v="0"/>
    <n v="0"/>
    <n v="0"/>
    <n v="0"/>
    <n v="2"/>
    <n v="-1"/>
    <s v="29.12.2025"/>
    <x v="18"/>
    <s v="29.05.2026"/>
    <n v="22"/>
    <x v="1"/>
    <m/>
    <m/>
  </r>
  <r>
    <x v="2"/>
    <n v="1"/>
    <n v="1"/>
    <n v="0"/>
    <n v="8991"/>
    <s v="97349"/>
    <s v="30 May 2026"/>
    <s v="30"/>
    <s v="May"/>
    <s v="01 Jun 2026"/>
    <s v="01"/>
    <s v="Jun"/>
    <n v="2"/>
    <n v="-29"/>
    <n v="1"/>
    <n v="0"/>
    <x v="9"/>
    <x v="6"/>
    <n v="2"/>
    <n v="1"/>
    <n v="502.41361039999998"/>
    <n v="251.20680519999999"/>
    <m/>
    <s v="02 Dec 2025 16:25"/>
    <s v="02 Dec 2025"/>
    <s v="Dec"/>
    <n v="1"/>
    <n v="0"/>
    <n v="0"/>
    <n v="0"/>
    <n v="0"/>
    <n v="1"/>
    <n v="-1"/>
    <s v="02.12.2025"/>
    <x v="13"/>
    <s v="30.05.2026"/>
    <n v="22"/>
    <x v="0"/>
    <m/>
    <m/>
  </r>
  <r>
    <x v="2"/>
    <n v="0"/>
    <n v="5"/>
    <n v="0"/>
    <n v="8861"/>
    <s v="14782745"/>
    <s v="31 May 2026"/>
    <s v="31"/>
    <s v="May"/>
    <s v="05 Jun 2026"/>
    <s v="05"/>
    <s v="Jun"/>
    <n v="5"/>
    <n v="-26"/>
    <n v="0"/>
    <n v="4"/>
    <x v="9"/>
    <x v="4"/>
    <n v="2"/>
    <n v="1"/>
    <n v="0"/>
    <n v="0"/>
    <s v="Romania"/>
    <s v="27 Nov 2025 09:18"/>
    <s v="26 Nov 2025"/>
    <s v="Nov"/>
    <n v="0"/>
    <n v="4"/>
    <n v="0"/>
    <n v="0"/>
    <n v="0"/>
    <n v="4"/>
    <n v="-1"/>
    <s v="27.11.2025"/>
    <x v="15"/>
    <s v="31.05.2026"/>
    <n v="23"/>
    <x v="1"/>
    <m/>
    <m/>
  </r>
  <r>
    <x v="2"/>
    <n v="2"/>
    <n v="3"/>
    <n v="0"/>
    <n v="8769"/>
    <s v="14747061"/>
    <s v="29 May 2026"/>
    <s v="29"/>
    <s v="May"/>
    <s v="03 Jun 2026"/>
    <s v="03"/>
    <s v="Jun"/>
    <n v="5"/>
    <n v="-26"/>
    <n v="2"/>
    <n v="2"/>
    <x v="9"/>
    <x v="6"/>
    <n v="2"/>
    <n v="0"/>
    <n v="753.58129900000006"/>
    <n v="150.71625980000002"/>
    <s v="Romania"/>
    <s v="24 Nov 2025 13:15"/>
    <s v="24 Nov 2025"/>
    <s v="Nov"/>
    <n v="2"/>
    <n v="2"/>
    <n v="0"/>
    <n v="0"/>
    <n v="0"/>
    <n v="4"/>
    <n v="-1"/>
    <s v="24.11.2025"/>
    <x v="15"/>
    <s v="29.05.2026"/>
    <n v="22"/>
    <x v="0"/>
    <m/>
    <m/>
  </r>
  <r>
    <x v="2"/>
    <n v="0"/>
    <n v="7"/>
    <n v="0"/>
    <n v="8099"/>
    <s v="NT307007"/>
    <s v="30 Jun 2026"/>
    <s v="30"/>
    <s v="Jun"/>
    <s v="07 Jul 2026"/>
    <s v="07"/>
    <s v="Jul"/>
    <n v="7"/>
    <n v="-23"/>
    <n v="1"/>
    <n v="6"/>
    <x v="5"/>
    <x v="0"/>
    <n v="2"/>
    <n v="3"/>
    <n v="2949.0004739999999"/>
    <n v="421.28578199999998"/>
    <s v="Romania"/>
    <s v="29 Oct 2025 12:50"/>
    <s v="28 Oct 2025"/>
    <s v="Oct"/>
    <n v="0"/>
    <n v="1"/>
    <n v="6"/>
    <n v="0"/>
    <n v="0"/>
    <n v="7"/>
    <n v="0"/>
    <s v="29.10.2025"/>
    <x v="4"/>
    <s v="30.06.2026"/>
    <n v="27"/>
    <x v="0"/>
    <m/>
    <m/>
  </r>
  <r>
    <x v="2"/>
    <n v="2"/>
    <n v="3"/>
    <n v="0"/>
    <n v="9007"/>
    <s v="14880733"/>
    <s v="29 May 2026"/>
    <s v="29"/>
    <s v="May"/>
    <s v="03 Jun 2026"/>
    <s v="03"/>
    <s v="Jun"/>
    <n v="5"/>
    <n v="-26"/>
    <n v="2"/>
    <n v="2"/>
    <x v="9"/>
    <x v="6"/>
    <n v="2"/>
    <n v="0"/>
    <n v="816.36344199999996"/>
    <n v="163.27268839999999"/>
    <s v="Romania"/>
    <s v="03 Dec 2025 15:23"/>
    <s v="03 Dec 2025"/>
    <s v="Dec"/>
    <n v="2"/>
    <n v="2"/>
    <n v="0"/>
    <n v="0"/>
    <n v="0"/>
    <n v="4"/>
    <n v="-1"/>
    <s v="03.12.2025"/>
    <x v="13"/>
    <s v="29.05.2026"/>
    <n v="22"/>
    <x v="0"/>
    <m/>
    <m/>
  </r>
  <r>
    <x v="2"/>
    <n v="1"/>
    <n v="1"/>
    <n v="0"/>
    <n v="9116"/>
    <s v="97349"/>
    <s v="30 May 2026"/>
    <s v="30"/>
    <s v="May"/>
    <s v="01 Jun 2026"/>
    <s v="01"/>
    <s v="Jun"/>
    <n v="2"/>
    <n v="-29"/>
    <n v="1"/>
    <n v="0"/>
    <x v="9"/>
    <x v="6"/>
    <n v="3"/>
    <n v="1"/>
    <n v="678.24272739999992"/>
    <n v="339.12136369999996"/>
    <m/>
    <s v="16 Dec 2025 08:53"/>
    <s v="15 Dec 2025"/>
    <s v="Dec"/>
    <n v="1"/>
    <n v="0"/>
    <n v="0"/>
    <n v="0"/>
    <n v="0"/>
    <n v="1"/>
    <n v="-1"/>
    <s v="16.12.2025"/>
    <x v="10"/>
    <s v="30.05.2026"/>
    <n v="22"/>
    <x v="0"/>
    <m/>
    <m/>
  </r>
  <r>
    <x v="2"/>
    <n v="2"/>
    <n v="3"/>
    <n v="0"/>
    <n v="8773"/>
    <s v="14747020"/>
    <s v="29 May 2026"/>
    <s v="29"/>
    <s v="May"/>
    <s v="03 Jun 2026"/>
    <s v="03"/>
    <s v="Jun"/>
    <n v="5"/>
    <n v="-26"/>
    <n v="2"/>
    <n v="2"/>
    <x v="9"/>
    <x v="6"/>
    <n v="2"/>
    <n v="0"/>
    <n v="753.58129900000006"/>
    <n v="150.71625980000002"/>
    <s v="Romania"/>
    <s v="24 Nov 2025 13:16"/>
    <s v="24 Nov 2025"/>
    <s v="Nov"/>
    <n v="2"/>
    <n v="2"/>
    <n v="0"/>
    <n v="0"/>
    <n v="0"/>
    <n v="4"/>
    <n v="-1"/>
    <s v="24.11.2025"/>
    <x v="15"/>
    <s v="29.05.2026"/>
    <n v="22"/>
    <x v="0"/>
    <m/>
    <m/>
  </r>
  <r>
    <x v="2"/>
    <n v="0"/>
    <n v="0"/>
    <n v="7"/>
    <n v="9867"/>
    <s v="1238922.232061"/>
    <s v="08 Aug 2026"/>
    <s v="08"/>
    <s v="Aug"/>
    <s v="15 Aug 2026"/>
    <s v="15"/>
    <s v="Aug"/>
    <n v="7"/>
    <n v="7"/>
    <n v="0"/>
    <n v="0"/>
    <x v="3"/>
    <x v="6"/>
    <n v="2"/>
    <n v="2"/>
    <n v="2725.5664548"/>
    <n v="389.3666364"/>
    <s v="Romania"/>
    <s v="30 Jan 2026 12:49"/>
    <s v="30 Jan 2026"/>
    <s v="Jan"/>
    <n v="0"/>
    <n v="0"/>
    <n v="0"/>
    <n v="7"/>
    <n v="0"/>
    <n v="7"/>
    <n v="0"/>
    <s v="30.01.2025"/>
    <x v="0"/>
    <s v="08.08.2026"/>
    <n v="32"/>
    <x v="0"/>
    <m/>
    <m/>
  </r>
  <r>
    <x v="2"/>
    <n v="0"/>
    <n v="0"/>
    <n v="9"/>
    <n v="9868"/>
    <s v="NT316766"/>
    <s v="16 Jul 2026"/>
    <s v="16"/>
    <s v="Jul"/>
    <s v="25 Jul 2026"/>
    <s v="25"/>
    <s v="Jul"/>
    <n v="9"/>
    <n v="9"/>
    <n v="0"/>
    <n v="0"/>
    <x v="5"/>
    <x v="3"/>
    <n v="2"/>
    <n v="0"/>
    <n v="2871.3149063999999"/>
    <n v="319.03498960000002"/>
    <s v="Romania"/>
    <s v="30 Jan 2026 12:50"/>
    <s v="30 Jan 2026"/>
    <s v="Jan"/>
    <n v="0"/>
    <n v="0"/>
    <n v="9"/>
    <n v="0"/>
    <n v="0"/>
    <n v="9"/>
    <n v="0"/>
    <s v="30.01.2025"/>
    <x v="0"/>
    <s v="16.07.2026"/>
    <n v="29"/>
    <x v="0"/>
    <m/>
    <m/>
  </r>
  <r>
    <x v="2"/>
    <n v="0"/>
    <n v="0"/>
    <n v="6"/>
    <n v="8313"/>
    <s v="1174075.220838"/>
    <s v="25 Jul 2026"/>
    <s v="25"/>
    <s v="Jul"/>
    <s v="31 Jul 2026"/>
    <s v="31"/>
    <s v="Jul"/>
    <n v="6"/>
    <n v="6"/>
    <n v="0"/>
    <n v="0"/>
    <x v="3"/>
    <x v="7"/>
    <n v="4"/>
    <n v="1"/>
    <n v="3100.6164156"/>
    <n v="516.76940260000003"/>
    <s v="Romania"/>
    <s v="10 Nov 2025 17:07"/>
    <s v="10 Nov 2025"/>
    <s v="Nov"/>
    <n v="0"/>
    <n v="0"/>
    <n v="6"/>
    <n v="0"/>
    <n v="0"/>
    <n v="6"/>
    <n v="0"/>
    <s v="10.11.2025"/>
    <x v="11"/>
    <s v="25.07.2026"/>
    <n v="30"/>
    <x v="0"/>
    <m/>
    <m/>
  </r>
  <r>
    <x v="2"/>
    <n v="0"/>
    <n v="0"/>
    <n v="6"/>
    <n v="8314"/>
    <s v="1174213.220841"/>
    <s v="01 Aug 2026"/>
    <s v="01"/>
    <s v="Aug"/>
    <s v="07 Aug 2026"/>
    <s v="07"/>
    <s v="Aug"/>
    <n v="6"/>
    <n v="6"/>
    <n v="0"/>
    <n v="0"/>
    <x v="3"/>
    <x v="5"/>
    <n v="2"/>
    <n v="1"/>
    <n v="1860.3463793999999"/>
    <n v="310.05772989999997"/>
    <s v="Romania"/>
    <s v="10 Nov 2025 17:13"/>
    <s v="10 Nov 2025"/>
    <s v="Nov"/>
    <n v="0"/>
    <n v="0"/>
    <n v="0"/>
    <n v="6"/>
    <n v="0"/>
    <n v="6"/>
    <n v="0"/>
    <s v="10.11.2025"/>
    <x v="11"/>
    <s v="01.08.2026"/>
    <n v="31"/>
    <x v="0"/>
    <m/>
    <m/>
  </r>
  <r>
    <x v="2"/>
    <n v="0"/>
    <n v="0"/>
    <n v="10"/>
    <n v="10059"/>
    <s v="NT318586"/>
    <s v="15 Jul 2026"/>
    <s v="15"/>
    <s v="Jul"/>
    <s v="25 Jul 2026"/>
    <s v="25"/>
    <s v="Jul"/>
    <n v="10"/>
    <n v="10"/>
    <n v="0"/>
    <n v="0"/>
    <x v="5"/>
    <x v="3"/>
    <n v="2"/>
    <n v="2"/>
    <n v="4272.901801"/>
    <n v="427.29018009999999"/>
    <s v="Bulgaria"/>
    <s v="12 Feb 2026 09:09"/>
    <s v="12 Feb 2026"/>
    <s v="Feb"/>
    <n v="0"/>
    <n v="0"/>
    <n v="10"/>
    <n v="0"/>
    <n v="0"/>
    <n v="10"/>
    <n v="0"/>
    <s v="12.02.2025"/>
    <x v="9"/>
    <s v="15.07.2026"/>
    <n v="29"/>
    <x v="0"/>
    <m/>
    <m/>
  </r>
  <r>
    <x v="1"/>
    <n v="4"/>
    <n v="0"/>
    <n v="0"/>
    <n v="9152"/>
    <s v="5087754605"/>
    <s v="25 May 2026"/>
    <s v="25"/>
    <s v="May"/>
    <s v="29 May 2026"/>
    <s v="29"/>
    <s v="May"/>
    <n v="4"/>
    <n v="4"/>
    <n v="0"/>
    <n v="0"/>
    <x v="1"/>
    <x v="6"/>
    <n v="2"/>
    <n v="0"/>
    <n v="988.32216880733927"/>
    <n v="247.08054220183482"/>
    <s v="Romania"/>
    <s v="22 Dec 2025 01:30"/>
    <s v="21 Dec 2025"/>
    <s v="Dec"/>
    <n v="4"/>
    <n v="0"/>
    <n v="0"/>
    <n v="0"/>
    <n v="0"/>
    <n v="4"/>
    <n v="0"/>
    <s v="22.12.2025"/>
    <x v="21"/>
    <s v="25.05.2026"/>
    <n v="22"/>
    <x v="1"/>
    <m/>
    <m/>
  </r>
  <r>
    <x v="1"/>
    <n v="0"/>
    <n v="5"/>
    <n v="0"/>
    <n v="9690"/>
    <s v="5860298705"/>
    <s v="25 Aug 2026"/>
    <s v="25"/>
    <s v="Aug"/>
    <s v="30 Aug 2026"/>
    <s v="30"/>
    <s v="Aug"/>
    <n v="5"/>
    <n v="5"/>
    <n v="0"/>
    <n v="0"/>
    <x v="1"/>
    <x v="6"/>
    <n v="2"/>
    <n v="1"/>
    <n v="2151.0541321100914"/>
    <n v="430.21082642201827"/>
    <s v="Israel"/>
    <s v="24 Jan 2026 11:30"/>
    <s v="24 Jan 2026"/>
    <s v="Jan"/>
    <n v="0"/>
    <n v="0"/>
    <n v="0"/>
    <n v="5"/>
    <n v="0"/>
    <n v="5"/>
    <n v="0"/>
    <s v="24.01.2025"/>
    <x v="2"/>
    <s v="25.08.2026"/>
    <n v="35"/>
    <x v="1"/>
    <m/>
    <m/>
  </r>
  <r>
    <x v="1"/>
    <n v="0"/>
    <n v="5"/>
    <n v="0"/>
    <n v="9691"/>
    <s v="5860298705"/>
    <s v="25 Aug 2026"/>
    <s v="25"/>
    <s v="Aug"/>
    <s v="30 Aug 2026"/>
    <s v="30"/>
    <s v="Aug"/>
    <n v="5"/>
    <n v="5"/>
    <n v="0"/>
    <n v="0"/>
    <x v="1"/>
    <x v="6"/>
    <n v="2"/>
    <n v="2"/>
    <n v="2903.9589651376145"/>
    <n v="580.79179302752289"/>
    <m/>
    <s v="24 Jan 2026 11:30"/>
    <s v="24 Jan 2026"/>
    <s v="Jan"/>
    <n v="0"/>
    <n v="0"/>
    <n v="0"/>
    <n v="5"/>
    <n v="0"/>
    <n v="5"/>
    <n v="0"/>
    <s v="24.01.2025"/>
    <x v="2"/>
    <s v="25.08.2026"/>
    <n v="35"/>
    <x v="1"/>
    <m/>
    <m/>
  </r>
  <r>
    <x v="1"/>
    <n v="0"/>
    <n v="5"/>
    <n v="0"/>
    <n v="9692"/>
    <s v="5860298705"/>
    <s v="25 Aug 2026"/>
    <s v="25"/>
    <s v="Aug"/>
    <s v="30 Aug 2026"/>
    <s v="30"/>
    <s v="Aug"/>
    <n v="5"/>
    <n v="5"/>
    <n v="0"/>
    <n v="0"/>
    <x v="1"/>
    <x v="6"/>
    <n v="1"/>
    <n v="2"/>
    <n v="2688.8176651376143"/>
    <n v="537.76353302752284"/>
    <m/>
    <s v="24 Jan 2026 11:30"/>
    <s v="24 Jan 2026"/>
    <s v="Jan"/>
    <n v="0"/>
    <n v="0"/>
    <n v="0"/>
    <n v="5"/>
    <n v="0"/>
    <n v="5"/>
    <n v="0"/>
    <s v="24.01.2025"/>
    <x v="2"/>
    <s v="25.08.2026"/>
    <n v="35"/>
    <x v="1"/>
    <m/>
    <m/>
  </r>
  <r>
    <x v="2"/>
    <n v="0"/>
    <n v="7"/>
    <n v="0"/>
    <n v="8201"/>
    <s v="NT307631"/>
    <s v="31 May 2026"/>
    <s v="31"/>
    <s v="May"/>
    <s v="07 Jun 2026"/>
    <s v="07"/>
    <s v="Jun"/>
    <n v="7"/>
    <n v="-24"/>
    <n v="0"/>
    <n v="6"/>
    <x v="5"/>
    <x v="4"/>
    <n v="3"/>
    <n v="1"/>
    <n v="1379.3295492"/>
    <n v="197.04707845714285"/>
    <m/>
    <s v="07 Nov 2025 14:45"/>
    <s v="07 Nov 2025"/>
    <s v="Nov"/>
    <n v="0"/>
    <n v="6"/>
    <n v="0"/>
    <n v="0"/>
    <n v="0"/>
    <n v="6"/>
    <n v="-1"/>
    <s v="07.11.2025"/>
    <x v="3"/>
    <s v="31.05.2026"/>
    <n v="23"/>
    <x v="0"/>
    <m/>
    <m/>
  </r>
  <r>
    <x v="2"/>
    <n v="2"/>
    <n v="3"/>
    <n v="0"/>
    <n v="8770"/>
    <s v="14746994"/>
    <s v="29 May 2026"/>
    <s v="29"/>
    <s v="May"/>
    <s v="03 Jun 2026"/>
    <s v="03"/>
    <s v="Jun"/>
    <n v="5"/>
    <n v="-26"/>
    <n v="2"/>
    <n v="2"/>
    <x v="9"/>
    <x v="6"/>
    <n v="2"/>
    <n v="0"/>
    <n v="753.58129900000006"/>
    <n v="150.71625980000002"/>
    <s v="Romania"/>
    <s v="24 Nov 2025 13:15"/>
    <s v="24 Nov 2025"/>
    <s v="Nov"/>
    <n v="2"/>
    <n v="2"/>
    <n v="0"/>
    <n v="0"/>
    <n v="0"/>
    <n v="4"/>
    <n v="-1"/>
    <s v="24.11.2025"/>
    <x v="15"/>
    <s v="29.05.2026"/>
    <n v="22"/>
    <x v="0"/>
    <m/>
    <m/>
  </r>
  <r>
    <x v="2"/>
    <n v="2"/>
    <n v="3"/>
    <n v="0"/>
    <n v="8772"/>
    <s v="14747004"/>
    <s v="29 May 2026"/>
    <s v="29"/>
    <s v="May"/>
    <s v="03 Jun 2026"/>
    <s v="03"/>
    <s v="Jun"/>
    <n v="5"/>
    <n v="-26"/>
    <n v="2"/>
    <n v="2"/>
    <x v="9"/>
    <x v="6"/>
    <n v="2"/>
    <n v="0"/>
    <n v="753.58129900000006"/>
    <n v="150.71625980000002"/>
    <s v="Romania"/>
    <s v="24 Nov 2025 13:16"/>
    <s v="24 Nov 2025"/>
    <s v="Nov"/>
    <n v="2"/>
    <n v="2"/>
    <n v="0"/>
    <n v="0"/>
    <n v="0"/>
    <n v="4"/>
    <n v="-1"/>
    <s v="24.11.2025"/>
    <x v="15"/>
    <s v="29.05.2026"/>
    <n v="22"/>
    <x v="0"/>
    <m/>
    <m/>
  </r>
  <r>
    <x v="2"/>
    <n v="4"/>
    <n v="1"/>
    <n v="0"/>
    <n v="8945"/>
    <s v="97231"/>
    <s v="27 May 2026"/>
    <s v="27"/>
    <s v="May"/>
    <s v="01 Jun 2026"/>
    <s v="01"/>
    <s v="Jun"/>
    <n v="5"/>
    <n v="-26"/>
    <n v="4"/>
    <n v="0"/>
    <x v="9"/>
    <x v="6"/>
    <n v="2"/>
    <n v="0"/>
    <n v="816.36344199999996"/>
    <n v="163.27268839999999"/>
    <s v="Romania"/>
    <s v="01 Dec 2025 09:10"/>
    <s v="29 Nov 2025"/>
    <s v="Dec"/>
    <n v="4"/>
    <n v="0"/>
    <n v="0"/>
    <n v="0"/>
    <n v="0"/>
    <n v="4"/>
    <n v="-1"/>
    <s v="01.12.2025"/>
    <x v="13"/>
    <s v="27.05.2026"/>
    <n v="22"/>
    <x v="0"/>
    <m/>
    <m/>
  </r>
  <r>
    <x v="1"/>
    <n v="2"/>
    <n v="0"/>
    <n v="0"/>
    <n v="9302"/>
    <s v="6942995310"/>
    <s v="29 May 2026"/>
    <s v="29"/>
    <s v="May"/>
    <s v="31 May 2026"/>
    <s v="31"/>
    <s v="May"/>
    <n v="2"/>
    <n v="2"/>
    <n v="0"/>
    <n v="0"/>
    <x v="1"/>
    <x v="4"/>
    <n v="2"/>
    <n v="1"/>
    <n v="514.50889376146779"/>
    <n v="257.25444688073389"/>
    <s v="Romania"/>
    <s v="31 Dec 2025 18:54"/>
    <s v="31 Dec 2025"/>
    <s v="Dec"/>
    <n v="2"/>
    <n v="0"/>
    <n v="0"/>
    <n v="0"/>
    <n v="0"/>
    <n v="2"/>
    <n v="0"/>
    <s v="31.12.2025"/>
    <x v="18"/>
    <s v="29.05.2026"/>
    <n v="22"/>
    <x v="0"/>
    <m/>
    <m/>
  </r>
  <r>
    <x v="2"/>
    <n v="0"/>
    <n v="7"/>
    <n v="0"/>
    <n v="8747"/>
    <s v="NT309893"/>
    <s v="03 Jul 2026"/>
    <s v="03"/>
    <s v="Jul"/>
    <s v="10 Jul 2026"/>
    <s v="10"/>
    <s v="Jul"/>
    <n v="7"/>
    <n v="7"/>
    <n v="0"/>
    <n v="0"/>
    <x v="5"/>
    <x v="5"/>
    <n v="2"/>
    <n v="2"/>
    <n v="2519.2459480999996"/>
    <n v="359.89227829999993"/>
    <m/>
    <s v="24 Nov 2025 10:58"/>
    <s v="24 Nov 2025"/>
    <s v="Nov"/>
    <n v="0"/>
    <n v="0"/>
    <n v="7"/>
    <n v="0"/>
    <n v="0"/>
    <n v="7"/>
    <n v="0"/>
    <s v="24.11.2025"/>
    <x v="15"/>
    <s v="03.07.2026"/>
    <n v="27"/>
    <x v="0"/>
    <m/>
    <m/>
  </r>
  <r>
    <x v="3"/>
    <n v="0"/>
    <n v="5"/>
    <n v="0"/>
    <n v="9397"/>
    <s v="441640"/>
    <s v="31 Aug 2026"/>
    <s v="31"/>
    <s v="Aug"/>
    <s v="05 Sep 2026"/>
    <s v="05"/>
    <s v="Sep"/>
    <n v="5"/>
    <n v="-26"/>
    <n v="0"/>
    <n v="4"/>
    <x v="8"/>
    <x v="3"/>
    <n v="2"/>
    <n v="1"/>
    <n v="1394.201752293578"/>
    <n v="278.84035045871559"/>
    <m/>
    <s v="08 Jan 2026 22:48"/>
    <s v="08 Jan 2026"/>
    <s v="Jan"/>
    <n v="0"/>
    <n v="0"/>
    <n v="0"/>
    <n v="0"/>
    <n v="4"/>
    <n v="4"/>
    <n v="-1"/>
    <s v="08.01.2025"/>
    <x v="1"/>
    <s v="31.08.2026"/>
    <n v="36"/>
    <x v="0"/>
    <m/>
    <m/>
  </r>
  <r>
    <x v="2"/>
    <n v="0"/>
    <n v="1"/>
    <n v="6"/>
    <n v="10130"/>
    <s v="1244648.235131"/>
    <s v="19 Aug 2026"/>
    <s v="19"/>
    <s v="Aug"/>
    <s v="26 Aug 2026"/>
    <s v="26"/>
    <s v="Aug"/>
    <n v="7"/>
    <n v="7"/>
    <n v="0"/>
    <n v="0"/>
    <x v="3"/>
    <x v="6"/>
    <n v="2"/>
    <n v="0"/>
    <n v="2271.5791952"/>
    <n v="324.51131359999999"/>
    <s v="Romania"/>
    <s v="18 Feb 2026 10:08"/>
    <s v="17 Feb 2026"/>
    <s v="Feb"/>
    <n v="0"/>
    <n v="0"/>
    <n v="0"/>
    <n v="7"/>
    <n v="0"/>
    <n v="7"/>
    <n v="0"/>
    <s v="18.02.2025"/>
    <x v="14"/>
    <s v="19.08.2026"/>
    <n v="34"/>
    <x v="0"/>
    <m/>
    <m/>
  </r>
  <r>
    <x v="2"/>
    <n v="0"/>
    <n v="1"/>
    <n v="6"/>
    <n v="10131"/>
    <s v="1244648.235132"/>
    <s v="19 Aug 2026"/>
    <s v="19"/>
    <s v="Aug"/>
    <s v="26 Aug 2026"/>
    <s v="26"/>
    <s v="Aug"/>
    <n v="7"/>
    <n v="7"/>
    <n v="0"/>
    <n v="0"/>
    <x v="3"/>
    <x v="6"/>
    <n v="2"/>
    <n v="1"/>
    <n v="2271.5791952"/>
    <n v="324.51131359999999"/>
    <s v="Romania"/>
    <s v="18 Feb 2026 10:08"/>
    <s v="17 Feb 2026"/>
    <s v="Feb"/>
    <n v="0"/>
    <n v="0"/>
    <n v="0"/>
    <n v="7"/>
    <n v="0"/>
    <n v="7"/>
    <n v="0"/>
    <s v="18.02.2025"/>
    <x v="14"/>
    <s v="19.08.2026"/>
    <n v="34"/>
    <x v="0"/>
    <m/>
    <m/>
  </r>
  <r>
    <x v="2"/>
    <n v="0"/>
    <n v="7"/>
    <n v="0"/>
    <n v="10132"/>
    <s v="1244645.235135"/>
    <s v="01 Jul 2026"/>
    <s v="01"/>
    <s v="Jul"/>
    <s v="08 Jul 2026"/>
    <s v="08"/>
    <s v="Jul"/>
    <n v="7"/>
    <n v="7"/>
    <n v="0"/>
    <n v="0"/>
    <x v="3"/>
    <x v="6"/>
    <n v="2"/>
    <n v="1"/>
    <n v="2110.0276371999998"/>
    <n v="301.43251959999998"/>
    <s v="Romania"/>
    <s v="18 Feb 2026 10:09"/>
    <s v="17 Feb 2026"/>
    <s v="Feb"/>
    <n v="0"/>
    <n v="0"/>
    <n v="7"/>
    <n v="0"/>
    <n v="0"/>
    <n v="7"/>
    <n v="0"/>
    <s v="18.02.2025"/>
    <x v="14"/>
    <s v="01.07.2026"/>
    <n v="27"/>
    <x v="0"/>
    <m/>
    <m/>
  </r>
  <r>
    <x v="2"/>
    <n v="0"/>
    <n v="5"/>
    <n v="0"/>
    <n v="8570"/>
    <s v="NT308946"/>
    <s v="01 Jul 2026"/>
    <s v="01"/>
    <s v="Jul"/>
    <s v="06 Jul 2026"/>
    <s v="06"/>
    <s v="Jul"/>
    <n v="5"/>
    <n v="5"/>
    <n v="0"/>
    <n v="0"/>
    <x v="5"/>
    <x v="3"/>
    <n v="2"/>
    <n v="1"/>
    <n v="1238.1381815"/>
    <n v="247.62763630000001"/>
    <m/>
    <s v="17 Nov 2025 17:26"/>
    <s v="17 Nov 2025"/>
    <s v="Nov"/>
    <n v="0"/>
    <n v="0"/>
    <n v="5"/>
    <n v="0"/>
    <n v="0"/>
    <n v="5"/>
    <n v="0"/>
    <s v="17.11.2025"/>
    <x v="12"/>
    <s v="01.07.2026"/>
    <n v="27"/>
    <x v="0"/>
    <m/>
    <m/>
  </r>
  <r>
    <x v="2"/>
    <n v="0"/>
    <n v="6"/>
    <n v="0"/>
    <n v="10061"/>
    <s v="1242953.234237"/>
    <s v="23 Jun 2026"/>
    <s v="23"/>
    <s v="Jun"/>
    <s v="29 Jun 2026"/>
    <s v="29"/>
    <s v="Jun"/>
    <n v="6"/>
    <n v="6"/>
    <n v="0"/>
    <n v="0"/>
    <x v="3"/>
    <x v="6"/>
    <n v="2"/>
    <n v="1"/>
    <n v="1733.2565460000001"/>
    <n v="288.87609100000003"/>
    <s v="Romania"/>
    <s v="12 Feb 2026 09:41"/>
    <s v="12 Feb 2026"/>
    <s v="Feb"/>
    <n v="0"/>
    <n v="6"/>
    <n v="0"/>
    <n v="0"/>
    <n v="0"/>
    <n v="6"/>
    <n v="0"/>
    <s v="12.02.2025"/>
    <x v="9"/>
    <s v="23.06.2026"/>
    <n v="26"/>
    <x v="0"/>
    <m/>
    <m/>
  </r>
  <r>
    <x v="2"/>
    <n v="0"/>
    <n v="6"/>
    <n v="0"/>
    <n v="10060"/>
    <s v="1242953.234236"/>
    <s v="23 Jun 2026"/>
    <s v="23"/>
    <s v="Jun"/>
    <s v="29 Jun 2026"/>
    <s v="29"/>
    <s v="Jun"/>
    <n v="6"/>
    <n v="6"/>
    <n v="0"/>
    <n v="0"/>
    <x v="3"/>
    <x v="6"/>
    <n v="1"/>
    <n v="2"/>
    <n v="1733.2565460000001"/>
    <n v="288.87609100000003"/>
    <s v="Romania"/>
    <s v="12 Feb 2026 09:41"/>
    <s v="12 Feb 2026"/>
    <s v="Feb"/>
    <n v="0"/>
    <n v="6"/>
    <n v="0"/>
    <n v="0"/>
    <n v="0"/>
    <n v="6"/>
    <n v="0"/>
    <s v="12.02.2025"/>
    <x v="9"/>
    <s v="23.06.2026"/>
    <n v="26"/>
    <x v="0"/>
    <m/>
    <m/>
  </r>
  <r>
    <x v="2"/>
    <n v="0"/>
    <n v="0"/>
    <n v="6"/>
    <n v="8574"/>
    <s v="1176803.221913"/>
    <s v="09 Aug 2026"/>
    <s v="09"/>
    <s v="Aug"/>
    <s v="15 Aug 2026"/>
    <s v="15"/>
    <s v="Aug"/>
    <n v="6"/>
    <n v="6"/>
    <n v="0"/>
    <n v="0"/>
    <x v="3"/>
    <x v="7"/>
    <n v="4"/>
    <n v="0"/>
    <n v="3100.6164156"/>
    <n v="516.76940260000003"/>
    <s v="Romania"/>
    <s v="17 Nov 2025 20:10"/>
    <s v="17 Nov 2025"/>
    <s v="Nov"/>
    <n v="0"/>
    <n v="0"/>
    <n v="0"/>
    <n v="6"/>
    <n v="0"/>
    <n v="6"/>
    <n v="0"/>
    <s v="17.11.2025"/>
    <x v="12"/>
    <s v="09.08.2026"/>
    <n v="33"/>
    <x v="0"/>
    <m/>
    <m/>
  </r>
  <r>
    <x v="3"/>
    <n v="0"/>
    <n v="0"/>
    <n v="5"/>
    <n v="8575"/>
    <s v="410110"/>
    <s v="13 Jul 2026"/>
    <s v="13"/>
    <s v="Jul"/>
    <s v="18 Jul 2026"/>
    <s v="18"/>
    <s v="Jul"/>
    <n v="5"/>
    <n v="5"/>
    <n v="0"/>
    <n v="0"/>
    <x v="8"/>
    <x v="0"/>
    <n v="2"/>
    <n v="1"/>
    <n v="1959.4186788990824"/>
    <n v="391.8837357798165"/>
    <m/>
    <s v="17 Nov 2025 20:16"/>
    <s v="17 Nov 2025"/>
    <s v="Nov"/>
    <n v="0"/>
    <n v="0"/>
    <n v="5"/>
    <n v="0"/>
    <n v="0"/>
    <n v="5"/>
    <n v="0"/>
    <s v="17.11.2025"/>
    <x v="12"/>
    <s v="13.07.2026"/>
    <n v="29"/>
    <x v="0"/>
    <m/>
    <m/>
  </r>
  <r>
    <x v="2"/>
    <n v="0"/>
    <n v="7"/>
    <n v="0"/>
    <n v="9693"/>
    <s v="1235391.230410"/>
    <s v="29 Aug 2026"/>
    <s v="29"/>
    <s v="Aug"/>
    <s v="05 Sep 2026"/>
    <s v="05"/>
    <s v="Sep"/>
    <n v="7"/>
    <n v="-24"/>
    <n v="2"/>
    <n v="4"/>
    <x v="3"/>
    <x v="4"/>
    <n v="2"/>
    <n v="2"/>
    <n v="0"/>
    <n v="0"/>
    <s v="Romania"/>
    <s v="24 Jan 2026 13:06"/>
    <s v="24 Jan 2026"/>
    <s v="Jan"/>
    <n v="0"/>
    <n v="0"/>
    <n v="0"/>
    <n v="2"/>
    <n v="4"/>
    <n v="6"/>
    <n v="-1"/>
    <s v="24.01.2025"/>
    <x v="2"/>
    <s v="29.08.2026"/>
    <n v="35"/>
    <x v="1"/>
    <m/>
    <m/>
  </r>
  <r>
    <x v="2"/>
    <n v="0"/>
    <n v="6"/>
    <n v="0"/>
    <n v="8316"/>
    <s v="1174350.220892"/>
    <s v="29 Jun 2026"/>
    <s v="29"/>
    <s v="Jun"/>
    <s v="05 Jul 2026"/>
    <s v="05"/>
    <s v="Jul"/>
    <n v="6"/>
    <n v="-24"/>
    <n v="2"/>
    <n v="4"/>
    <x v="3"/>
    <x v="5"/>
    <n v="2"/>
    <n v="0"/>
    <n v="1705.3272935999998"/>
    <n v="284.22121559999999"/>
    <s v="Romania"/>
    <s v="11 Nov 2025 08:09"/>
    <s v="11 Nov 2025"/>
    <s v="Nov"/>
    <n v="0"/>
    <n v="2"/>
    <n v="4"/>
    <n v="0"/>
    <n v="0"/>
    <n v="6"/>
    <n v="0"/>
    <s v="11.11.2025"/>
    <x v="11"/>
    <s v="29.06.2026"/>
    <n v="27"/>
    <x v="0"/>
    <m/>
    <m/>
  </r>
  <r>
    <x v="2"/>
    <n v="0"/>
    <n v="5"/>
    <n v="1"/>
    <n v="8576"/>
    <s v="NT308981"/>
    <s v="24 Aug 2026"/>
    <s v="24"/>
    <s v="Aug"/>
    <s v="30 Aug 2026"/>
    <s v="30"/>
    <s v="Aug"/>
    <n v="6"/>
    <n v="6"/>
    <n v="0"/>
    <n v="0"/>
    <x v="5"/>
    <x v="7"/>
    <n v="4"/>
    <n v="2"/>
    <n v="3055.4367425999999"/>
    <n v="509.23945709999998"/>
    <m/>
    <s v="18 Nov 2025 08:21"/>
    <s v="17 Nov 2025"/>
    <s v="Nov"/>
    <n v="0"/>
    <n v="0"/>
    <n v="0"/>
    <n v="6"/>
    <n v="0"/>
    <n v="6"/>
    <n v="0"/>
    <s v="18.11.2025"/>
    <x v="12"/>
    <s v="24.08.2026"/>
    <n v="35"/>
    <x v="0"/>
    <m/>
    <m/>
  </r>
  <r>
    <x v="2"/>
    <n v="0"/>
    <n v="0"/>
    <n v="7"/>
    <n v="10211"/>
    <s v="2329246"/>
    <s v="17 Aug 2026"/>
    <s v="17"/>
    <s v="Aug"/>
    <s v="24 Aug 2026"/>
    <s v="24"/>
    <s v="Aug"/>
    <n v="7"/>
    <n v="7"/>
    <n v="0"/>
    <n v="0"/>
    <x v="6"/>
    <x v="4"/>
    <n v="1"/>
    <n v="0"/>
    <n v="1674.9336954"/>
    <n v="239.27624220000001"/>
    <s v="Romania"/>
    <s v="24 Feb 2026 15:30"/>
    <s v="24 Feb 2026"/>
    <s v="Feb"/>
    <n v="0"/>
    <n v="0"/>
    <n v="0"/>
    <n v="7"/>
    <n v="0"/>
    <n v="7"/>
    <n v="0"/>
    <s v="24.02.2025"/>
    <x v="8"/>
    <s v="17.08.2026"/>
    <n v="34"/>
    <x v="0"/>
    <m/>
    <m/>
  </r>
  <r>
    <x v="2"/>
    <n v="0"/>
    <n v="0"/>
    <n v="5"/>
    <n v="8317"/>
    <s v="NT308097"/>
    <s v="15 Jul 2026"/>
    <s v="15"/>
    <s v="Jul"/>
    <s v="20 Jul 2026"/>
    <s v="20"/>
    <s v="Jul"/>
    <n v="5"/>
    <n v="5"/>
    <n v="0"/>
    <n v="0"/>
    <x v="5"/>
    <x v="2"/>
    <n v="2"/>
    <n v="2"/>
    <n v="1735.9947079999999"/>
    <n v="347.19894160000001"/>
    <m/>
    <s v="11 Nov 2025 09:04"/>
    <s v="11 Nov 2025"/>
    <s v="Nov"/>
    <n v="0"/>
    <n v="0"/>
    <n v="5"/>
    <n v="0"/>
    <n v="0"/>
    <n v="5"/>
    <n v="0"/>
    <s v="11.11.2025"/>
    <x v="11"/>
    <s v="15.07.2026"/>
    <n v="29"/>
    <x v="0"/>
    <m/>
    <m/>
  </r>
  <r>
    <x v="1"/>
    <n v="0"/>
    <n v="4"/>
    <n v="0"/>
    <n v="9560"/>
    <s v="6269836025"/>
    <s v="20 Jun 2026"/>
    <s v="20"/>
    <s v="Jun"/>
    <s v="24 Jun 2026"/>
    <s v="24"/>
    <s v="Jun"/>
    <n v="4"/>
    <n v="4"/>
    <n v="0"/>
    <n v="0"/>
    <x v="1"/>
    <x v="6"/>
    <n v="2"/>
    <n v="0"/>
    <n v="1383.651036330275"/>
    <n v="345.91275908256875"/>
    <s v="Romania"/>
    <s v="18 Jan 2026 18:18"/>
    <s v="18 Jan 2026"/>
    <s v="Jan"/>
    <n v="0"/>
    <n v="4"/>
    <n v="0"/>
    <n v="0"/>
    <n v="0"/>
    <n v="4"/>
    <n v="0"/>
    <s v="18.01.2025"/>
    <x v="7"/>
    <s v="20.06.2026"/>
    <n v="25"/>
    <x v="0"/>
    <m/>
    <m/>
  </r>
  <r>
    <x v="2"/>
    <n v="5"/>
    <n v="0"/>
    <n v="0"/>
    <n v="8580"/>
    <s v="1176784.221995"/>
    <s v="10 Jun 2026"/>
    <s v="10"/>
    <s v="Jun"/>
    <s v="15 Jun 2026"/>
    <s v="15"/>
    <s v="Jun"/>
    <n v="5"/>
    <n v="5"/>
    <n v="0"/>
    <n v="0"/>
    <x v="3"/>
    <x v="6"/>
    <n v="2"/>
    <n v="1"/>
    <n v="753.58129900000006"/>
    <n v="150.71625980000002"/>
    <s v="Romania"/>
    <s v="18 Nov 2025 09:31"/>
    <s v="18 Nov 2025"/>
    <s v="Nov"/>
    <n v="0"/>
    <n v="5"/>
    <n v="0"/>
    <n v="0"/>
    <n v="0"/>
    <n v="5"/>
    <n v="0"/>
    <s v="18.11.2025"/>
    <x v="12"/>
    <s v="10.06.2026"/>
    <n v="24"/>
    <x v="0"/>
    <m/>
    <m/>
  </r>
  <r>
    <x v="1"/>
    <n v="0"/>
    <n v="4"/>
    <n v="0"/>
    <n v="9561"/>
    <s v="6513196424"/>
    <s v="20 Jun 2026"/>
    <s v="20"/>
    <s v="Jun"/>
    <s v="24 Jun 2026"/>
    <s v="24"/>
    <s v="Jun"/>
    <n v="4"/>
    <n v="4"/>
    <n v="0"/>
    <n v="0"/>
    <x v="1"/>
    <x v="4"/>
    <n v="2"/>
    <n v="2"/>
    <n v="1914.9908341284402"/>
    <n v="478.74770853211004"/>
    <m/>
    <s v="18 Jan 2026 18:52"/>
    <s v="18 Jan 2026"/>
    <s v="Jan"/>
    <n v="0"/>
    <n v="4"/>
    <n v="0"/>
    <n v="0"/>
    <n v="0"/>
    <n v="4"/>
    <n v="0"/>
    <s v="18.01.2025"/>
    <x v="7"/>
    <s v="20.06.2026"/>
    <n v="25"/>
    <x v="0"/>
    <m/>
    <m/>
  </r>
  <r>
    <x v="1"/>
    <n v="0"/>
    <n v="9"/>
    <n v="0"/>
    <n v="9563"/>
    <s v="5673902453"/>
    <s v="17 Jun 2026"/>
    <s v="17"/>
    <s v="Jun"/>
    <s v="26 Jun 2026"/>
    <s v="26"/>
    <s v="Jun"/>
    <n v="9"/>
    <n v="9"/>
    <n v="0"/>
    <n v="0"/>
    <x v="1"/>
    <x v="5"/>
    <n v="2"/>
    <n v="1"/>
    <n v="3774.5186358715596"/>
    <n v="419.39095954128436"/>
    <s v="Romania"/>
    <s v="18 Jan 2026 19:02"/>
    <s v="18 Jan 2026"/>
    <s v="Jan"/>
    <n v="0"/>
    <n v="9"/>
    <n v="0"/>
    <n v="0"/>
    <n v="0"/>
    <n v="9"/>
    <n v="0"/>
    <s v="18.01.2025"/>
    <x v="7"/>
    <s v="17.06.2026"/>
    <n v="25"/>
    <x v="1"/>
    <m/>
    <m/>
  </r>
  <r>
    <x v="2"/>
    <n v="0"/>
    <n v="0"/>
    <n v="5"/>
    <n v="8584"/>
    <s v="NT308966"/>
    <s v="29 Jul 2026"/>
    <s v="29"/>
    <s v="Jul"/>
    <s v="03 Aug 2026"/>
    <s v="03"/>
    <s v="Aug"/>
    <n v="5"/>
    <n v="-26"/>
    <n v="2"/>
    <n v="2"/>
    <x v="5"/>
    <x v="6"/>
    <n v="3"/>
    <n v="1"/>
    <n v="1802.1995535000001"/>
    <n v="360.43991070000004"/>
    <m/>
    <s v="18 Nov 2025 09:53"/>
    <s v="17 Nov 2025"/>
    <s v="Nov"/>
    <n v="0"/>
    <n v="0"/>
    <n v="2"/>
    <n v="2"/>
    <n v="0"/>
    <n v="4"/>
    <n v="-1"/>
    <s v="18.11.2025"/>
    <x v="12"/>
    <s v="29.07.2026"/>
    <n v="31"/>
    <x v="0"/>
    <m/>
    <m/>
  </r>
  <r>
    <x v="2"/>
    <n v="0"/>
    <n v="3"/>
    <n v="4"/>
    <n v="9562"/>
    <s v="1189504.228947"/>
    <s v="08 Jul 2026"/>
    <s v="08"/>
    <s v="Jul"/>
    <s v="15 Jul 2026"/>
    <s v="15"/>
    <s v="Jul"/>
    <n v="7"/>
    <n v="7"/>
    <n v="0"/>
    <n v="0"/>
    <x v="3"/>
    <x v="4"/>
    <n v="2"/>
    <n v="2"/>
    <n v="2753.8673149000001"/>
    <n v="393.40961641428572"/>
    <s v="Romania"/>
    <s v="18 Jan 2026 18:54"/>
    <s v="18 Jan 2026"/>
    <s v="Jan"/>
    <n v="0"/>
    <n v="0"/>
    <n v="7"/>
    <n v="0"/>
    <n v="0"/>
    <n v="7"/>
    <n v="0"/>
    <s v="18.01.2025"/>
    <x v="7"/>
    <s v="08.07.2026"/>
    <n v="28"/>
    <x v="0"/>
    <m/>
    <m/>
  </r>
  <r>
    <x v="2"/>
    <n v="0"/>
    <n v="6"/>
    <n v="0"/>
    <n v="8327"/>
    <s v="011918187"/>
    <s v="02 Jul 2026"/>
    <s v="02"/>
    <s v="Jul"/>
    <s v="08 Jul 2026"/>
    <s v="08"/>
    <s v="Jul"/>
    <n v="6"/>
    <n v="6"/>
    <n v="0"/>
    <n v="0"/>
    <x v="15"/>
    <x v="1"/>
    <n v="3"/>
    <n v="2"/>
    <n v="2869.2026099999998"/>
    <n v="478.20043499999997"/>
    <s v="Bulgaria"/>
    <s v="11 Nov 2025 10:39"/>
    <s v="10 Nov 2025"/>
    <s v="Nov"/>
    <n v="0"/>
    <n v="0"/>
    <n v="6"/>
    <n v="0"/>
    <n v="0"/>
    <n v="6"/>
    <n v="0"/>
    <s v="11.11.2025"/>
    <x v="11"/>
    <s v="02.07.2026"/>
    <n v="27"/>
    <x v="0"/>
    <m/>
    <m/>
  </r>
  <r>
    <x v="4"/>
    <n v="0"/>
    <n v="0"/>
    <n v="7"/>
    <n v="8590"/>
    <s v="13419983"/>
    <s v="28 Jul 2026"/>
    <s v="28"/>
    <s v="Jul"/>
    <s v="04 Aug 2026"/>
    <s v="04"/>
    <s v="Aug"/>
    <n v="7"/>
    <n v="-24"/>
    <n v="3"/>
    <n v="3"/>
    <x v="10"/>
    <x v="4"/>
    <n v="3"/>
    <n v="1"/>
    <n v="2549.7764544000001"/>
    <n v="364.2537792"/>
    <s v="Poland"/>
    <s v="18 Nov 2025 10:21"/>
    <s v="09 Oct 2025"/>
    <s v="Nov"/>
    <n v="0"/>
    <n v="0"/>
    <n v="3"/>
    <n v="3"/>
    <n v="0"/>
    <n v="6"/>
    <n v="-1"/>
    <s v="18.11.2025"/>
    <x v="12"/>
    <s v="28.07.2026"/>
    <n v="31"/>
    <x v="0"/>
    <m/>
    <m/>
  </r>
  <r>
    <x v="2"/>
    <n v="0"/>
    <n v="7"/>
    <n v="0"/>
    <n v="8097"/>
    <s v="011913494"/>
    <s v="02 Jul 2026"/>
    <s v="02"/>
    <s v="Jul"/>
    <s v="09 Jul 2026"/>
    <s v="09"/>
    <s v="Jul"/>
    <n v="7"/>
    <n v="7"/>
    <n v="0"/>
    <n v="0"/>
    <x v="15"/>
    <x v="4"/>
    <n v="2"/>
    <n v="2"/>
    <n v="2347.2893745000001"/>
    <n v="335.32705350000003"/>
    <s v="Bulgaria"/>
    <s v="29 Oct 2025 10:42"/>
    <s v="29 Oct 2025"/>
    <s v="Oct"/>
    <n v="0"/>
    <n v="0"/>
    <n v="7"/>
    <n v="0"/>
    <n v="0"/>
    <n v="7"/>
    <n v="0"/>
    <s v="29.10.2025"/>
    <x v="4"/>
    <s v="02.07.2026"/>
    <n v="27"/>
    <x v="0"/>
    <m/>
    <m/>
  </r>
  <r>
    <x v="2"/>
    <n v="0"/>
    <n v="0"/>
    <n v="9"/>
    <n v="8189"/>
    <s v="011916336"/>
    <s v="27 Jul 2026"/>
    <s v="27"/>
    <s v="Jul"/>
    <s v="05 Aug 2026"/>
    <s v="05"/>
    <s v="Aug"/>
    <n v="9"/>
    <n v="-22"/>
    <n v="4"/>
    <n v="4"/>
    <x v="15"/>
    <x v="4"/>
    <n v="2"/>
    <n v="1"/>
    <n v="2461.1773554000001"/>
    <n v="273.46415060000004"/>
    <s v="Bulgaria"/>
    <s v="07 Nov 2025 13:21"/>
    <s v="06 Nov 2025"/>
    <s v="Nov"/>
    <n v="0"/>
    <n v="0"/>
    <n v="4"/>
    <n v="4"/>
    <n v="0"/>
    <n v="8"/>
    <n v="-1"/>
    <s v="07.11.2025"/>
    <x v="3"/>
    <s v="27.07.2026"/>
    <n v="31"/>
    <x v="0"/>
    <m/>
    <m/>
  </r>
  <r>
    <x v="2"/>
    <n v="0"/>
    <n v="5"/>
    <n v="0"/>
    <n v="8563"/>
    <s v="011920667"/>
    <s v="04 Jul 2026"/>
    <s v="04"/>
    <s v="Jul"/>
    <s v="09 Jul 2026"/>
    <s v="09"/>
    <s v="Jul"/>
    <n v="5"/>
    <n v="5"/>
    <n v="0"/>
    <n v="0"/>
    <x v="15"/>
    <x v="6"/>
    <n v="2"/>
    <n v="1"/>
    <n v="1205.7691950000001"/>
    <n v="241.153839"/>
    <s v="Bulgaria"/>
    <s v="17 Nov 2025 14:05"/>
    <s v="17 Nov 2025"/>
    <s v="Nov"/>
    <n v="0"/>
    <n v="0"/>
    <n v="5"/>
    <n v="0"/>
    <n v="0"/>
    <n v="5"/>
    <n v="0"/>
    <s v="17.11.2025"/>
    <x v="12"/>
    <s v="04.07.2026"/>
    <n v="27"/>
    <x v="0"/>
    <m/>
    <m/>
  </r>
  <r>
    <x v="2"/>
    <n v="0"/>
    <n v="0"/>
    <n v="5"/>
    <n v="10212"/>
    <s v="NT320083"/>
    <s v="25 Jul 2026"/>
    <s v="25"/>
    <s v="Jul"/>
    <s v="30 Jul 2026"/>
    <s v="30"/>
    <s v="Jul"/>
    <n v="5"/>
    <n v="5"/>
    <n v="0"/>
    <n v="0"/>
    <x v="5"/>
    <x v="6"/>
    <n v="2"/>
    <n v="2"/>
    <n v="2085.892695"/>
    <n v="417.178539"/>
    <s v="Romania"/>
    <s v="24 Feb 2026 16:30"/>
    <s v="24 Feb 2026"/>
    <s v="Feb"/>
    <n v="0"/>
    <n v="0"/>
    <n v="5"/>
    <n v="0"/>
    <n v="0"/>
    <n v="5"/>
    <n v="0"/>
    <s v="24.02.2025"/>
    <x v="8"/>
    <s v="25.07.2026"/>
    <n v="30"/>
    <x v="0"/>
    <m/>
    <m/>
  </r>
  <r>
    <x v="2"/>
    <n v="0"/>
    <n v="4"/>
    <n v="1"/>
    <n v="10125"/>
    <s v="53471"/>
    <s v="07 Jul 2026"/>
    <s v="07"/>
    <s v="Jul"/>
    <s v="12 Jul 2026"/>
    <s v="12"/>
    <s v="Jul"/>
    <n v="5"/>
    <n v="5"/>
    <n v="0"/>
    <n v="0"/>
    <x v="4"/>
    <x v="7"/>
    <n v="4"/>
    <n v="1"/>
    <n v="3095.2574413999996"/>
    <n v="619.05148827999994"/>
    <s v="Romania"/>
    <s v="17 Feb 2026 16:47"/>
    <s v="17 Feb 2026"/>
    <s v="Feb"/>
    <n v="0"/>
    <n v="0"/>
    <n v="5"/>
    <n v="0"/>
    <n v="0"/>
    <n v="5"/>
    <n v="0"/>
    <s v="17.02.2025"/>
    <x v="14"/>
    <s v="07.07.2026"/>
    <n v="28"/>
    <x v="0"/>
    <m/>
    <m/>
  </r>
  <r>
    <x v="2"/>
    <n v="0"/>
    <n v="7"/>
    <n v="0"/>
    <n v="8591"/>
    <s v="NT309028"/>
    <s v="28 Jun 2026"/>
    <s v="28"/>
    <s v="Jun"/>
    <s v="05 Jul 2026"/>
    <s v="05"/>
    <s v="Jul"/>
    <n v="7"/>
    <n v="-23"/>
    <n v="3"/>
    <n v="4"/>
    <x v="5"/>
    <x v="4"/>
    <n v="2"/>
    <n v="2"/>
    <n v="2166.7075906"/>
    <n v="309.5296558"/>
    <m/>
    <s v="18 Nov 2025 10:53"/>
    <s v="18 Nov 2025"/>
    <s v="Nov"/>
    <n v="0"/>
    <n v="3"/>
    <n v="4"/>
    <n v="0"/>
    <n v="0"/>
    <n v="7"/>
    <n v="0"/>
    <s v="18.11.2025"/>
    <x v="12"/>
    <s v="28.06.2026"/>
    <n v="27"/>
    <x v="0"/>
    <m/>
    <m/>
  </r>
  <r>
    <x v="2"/>
    <n v="0"/>
    <n v="0"/>
    <n v="5"/>
    <n v="9869"/>
    <s v="NT316803"/>
    <s v="27 Jul 2026"/>
    <s v="27"/>
    <s v="Jul"/>
    <s v="01 Aug 2026"/>
    <s v="01"/>
    <s v="Aug"/>
    <n v="5"/>
    <n v="-26"/>
    <n v="4"/>
    <n v="0"/>
    <x v="5"/>
    <x v="6"/>
    <n v="2"/>
    <n v="1"/>
    <n v="1557.4274289999998"/>
    <n v="311.48548579999999"/>
    <s v="Romania"/>
    <s v="30 Jan 2026 14:20"/>
    <s v="30 Jan 2026"/>
    <s v="Jan"/>
    <n v="0"/>
    <n v="0"/>
    <n v="4"/>
    <n v="0"/>
    <n v="0"/>
    <n v="4"/>
    <n v="-1"/>
    <s v="30.01.2025"/>
    <x v="0"/>
    <s v="27.07.2026"/>
    <n v="31"/>
    <x v="0"/>
    <m/>
    <m/>
  </r>
  <r>
    <x v="2"/>
    <n v="9"/>
    <n v="0"/>
    <n v="0"/>
    <n v="9870"/>
    <s v="1239016.232088"/>
    <s v="01 Jun 2026"/>
    <s v="01"/>
    <s v="Jun"/>
    <s v="10 Jun 2026"/>
    <s v="10"/>
    <s v="Jun"/>
    <n v="9"/>
    <n v="9"/>
    <n v="0"/>
    <n v="0"/>
    <x v="3"/>
    <x v="2"/>
    <n v="2"/>
    <n v="1"/>
    <n v="1507.3972976"/>
    <n v="167.48858862222221"/>
    <s v="Romania"/>
    <s v="30 Jan 2026 14:25"/>
    <s v="30 Jan 2026"/>
    <s v="Jan"/>
    <n v="0"/>
    <n v="9"/>
    <n v="0"/>
    <n v="0"/>
    <n v="0"/>
    <n v="9"/>
    <n v="0"/>
    <s v="30.01.2025"/>
    <x v="0"/>
    <s v="01.06.2026"/>
    <n v="23"/>
    <x v="0"/>
    <m/>
    <m/>
  </r>
  <r>
    <x v="2"/>
    <n v="0"/>
    <n v="0"/>
    <n v="6"/>
    <n v="9506"/>
    <s v="0232!"/>
    <s v="08 Aug 2026"/>
    <s v="08"/>
    <s v="Aug"/>
    <s v="14 Aug 2026"/>
    <s v="14"/>
    <s v="Aug"/>
    <n v="6"/>
    <n v="6"/>
    <n v="0"/>
    <n v="0"/>
    <x v="7"/>
    <x v="6"/>
    <n v="2"/>
    <n v="0"/>
    <n v="0"/>
    <n v="0"/>
    <s v="Romania"/>
    <s v="14 Jan 2026 16:57"/>
    <s v="14 Jan 2026"/>
    <s v="Jan"/>
    <n v="0"/>
    <n v="0"/>
    <n v="0"/>
    <n v="6"/>
    <n v="0"/>
    <n v="6"/>
    <n v="0"/>
    <s v="14.01.2025"/>
    <x v="7"/>
    <s v="08.08.2026"/>
    <n v="32"/>
    <x v="1"/>
    <m/>
    <m/>
  </r>
  <r>
    <x v="2"/>
    <n v="0"/>
    <n v="5"/>
    <n v="0"/>
    <n v="9566"/>
    <s v="1189535.228958"/>
    <s v="02 Sep 2026"/>
    <s v="02"/>
    <s v="Sep"/>
    <s v="07 Sep 2026"/>
    <s v="07"/>
    <s v="Sep"/>
    <n v="5"/>
    <n v="5"/>
    <n v="0"/>
    <n v="0"/>
    <x v="3"/>
    <x v="6"/>
    <n v="2"/>
    <n v="0"/>
    <n v="1230.9994019999999"/>
    <n v="246.19988039999998"/>
    <s v="Romania"/>
    <s v="18 Jan 2026 21:20"/>
    <s v="18 Jan 2026"/>
    <s v="Jan"/>
    <n v="0"/>
    <n v="0"/>
    <n v="0"/>
    <n v="0"/>
    <n v="5"/>
    <n v="5"/>
    <n v="0"/>
    <s v="18.01.2025"/>
    <x v="7"/>
    <s v="02.09.2026"/>
    <n v="36"/>
    <x v="0"/>
    <m/>
    <m/>
  </r>
  <r>
    <x v="2"/>
    <n v="0"/>
    <n v="0"/>
    <n v="5"/>
    <n v="10012"/>
    <s v="1241586.233524"/>
    <s v="08 Aug 2026"/>
    <s v="08"/>
    <s v="Aug"/>
    <s v="13 Aug 2026"/>
    <s v="13"/>
    <s v="Aug"/>
    <n v="5"/>
    <n v="5"/>
    <n v="0"/>
    <n v="0"/>
    <x v="3"/>
    <x v="4"/>
    <n v="2"/>
    <n v="1"/>
    <n v="1709.1998369999999"/>
    <n v="341.83996739999998"/>
    <s v="Romania"/>
    <s v="06 Feb 2026 11:52"/>
    <s v="06 Feb 2026"/>
    <s v="Feb"/>
    <n v="0"/>
    <n v="0"/>
    <n v="0"/>
    <n v="5"/>
    <n v="0"/>
    <n v="5"/>
    <n v="0"/>
    <s v="06.02.2025"/>
    <x v="5"/>
    <s v="08.08.2026"/>
    <n v="32"/>
    <x v="0"/>
    <m/>
    <m/>
  </r>
  <r>
    <x v="2"/>
    <n v="0"/>
    <n v="5"/>
    <n v="2"/>
    <n v="8321"/>
    <s v="16997"/>
    <s v="23 Aug 2026"/>
    <s v="23"/>
    <s v="Aug"/>
    <s v="30 Aug 2026"/>
    <s v="30"/>
    <s v="Aug"/>
    <n v="7"/>
    <n v="7"/>
    <n v="0"/>
    <n v="0"/>
    <x v="4"/>
    <x v="6"/>
    <n v="2"/>
    <n v="0"/>
    <n v="1713.9133872999998"/>
    <n v="244.8447696142857"/>
    <m/>
    <s v="11 Nov 2025 09:34"/>
    <s v="10 Nov 2025"/>
    <s v="Nov"/>
    <n v="0"/>
    <n v="0"/>
    <n v="0"/>
    <n v="7"/>
    <n v="0"/>
    <n v="7"/>
    <n v="0"/>
    <s v="11.11.2025"/>
    <x v="11"/>
    <s v="23.08.2026"/>
    <n v="35"/>
    <x v="0"/>
    <m/>
    <m/>
  </r>
  <r>
    <x v="3"/>
    <n v="0"/>
    <n v="0"/>
    <n v="7"/>
    <n v="9695"/>
    <s v="454967"/>
    <s v="26 Jul 2026"/>
    <s v="26"/>
    <s v="Jul"/>
    <s v="02 Aug 2026"/>
    <s v="02"/>
    <s v="Aug"/>
    <n v="7"/>
    <n v="-24"/>
    <n v="5"/>
    <n v="1"/>
    <x v="8"/>
    <x v="3"/>
    <n v="2"/>
    <n v="2"/>
    <n v="3351.9875822935774"/>
    <n v="478.85536889908252"/>
    <m/>
    <s v="24 Jan 2026 15:38"/>
    <s v="24 Jan 2026"/>
    <s v="Jan"/>
    <n v="0"/>
    <n v="0"/>
    <n v="5"/>
    <n v="1"/>
    <n v="0"/>
    <n v="6"/>
    <n v="-1"/>
    <s v="24.01.2025"/>
    <x v="2"/>
    <s v="26.07.2026"/>
    <n v="31"/>
    <x v="0"/>
    <m/>
    <m/>
  </r>
  <r>
    <x v="2"/>
    <n v="0"/>
    <n v="0"/>
    <n v="5"/>
    <n v="10133"/>
    <s v="4674"/>
    <s v="10 Aug 2026"/>
    <s v="10"/>
    <s v="Aug"/>
    <s v="15 Aug 2026"/>
    <s v="15"/>
    <s v="Aug"/>
    <n v="5"/>
    <n v="5"/>
    <n v="0"/>
    <n v="0"/>
    <x v="4"/>
    <x v="6"/>
    <n v="1"/>
    <n v="0"/>
    <n v="1168.1194674999999"/>
    <n v="233.62389349999998"/>
    <s v="Romania"/>
    <s v="18 Feb 2026 12:05"/>
    <s v="18 Feb 2026"/>
    <s v="Feb"/>
    <n v="0"/>
    <n v="0"/>
    <n v="0"/>
    <n v="5"/>
    <n v="0"/>
    <n v="5"/>
    <n v="0"/>
    <s v="18.02.2025"/>
    <x v="14"/>
    <s v="10.08.2026"/>
    <n v="33"/>
    <x v="0"/>
    <m/>
    <m/>
  </r>
  <r>
    <x v="2"/>
    <n v="0"/>
    <n v="6"/>
    <n v="0"/>
    <n v="8323"/>
    <s v="1173126.220629"/>
    <s v="01 Jul 2026"/>
    <s v="01"/>
    <s v="Jul"/>
    <s v="07 Jul 2026"/>
    <s v="07"/>
    <s v="Jul"/>
    <n v="6"/>
    <n v="6"/>
    <n v="0"/>
    <n v="0"/>
    <x v="3"/>
    <x v="6"/>
    <n v="1"/>
    <n v="0"/>
    <n v="1012.8461238"/>
    <n v="168.8076873"/>
    <s v="Romania"/>
    <s v="11 Nov 2025 09:56"/>
    <s v="10 Nov 2025"/>
    <s v="Nov"/>
    <n v="0"/>
    <n v="0"/>
    <n v="6"/>
    <n v="0"/>
    <n v="0"/>
    <n v="6"/>
    <n v="0"/>
    <s v="11.11.2025"/>
    <x v="11"/>
    <s v="01.07.2026"/>
    <n v="27"/>
    <x v="0"/>
    <m/>
    <m/>
  </r>
  <r>
    <x v="2"/>
    <n v="0"/>
    <n v="6"/>
    <n v="0"/>
    <n v="8322"/>
    <s v="1174349.220936"/>
    <s v="29 Jun 2026"/>
    <s v="29"/>
    <s v="Jun"/>
    <s v="05 Jul 2026"/>
    <s v="05"/>
    <s v="Jul"/>
    <n v="6"/>
    <n v="-24"/>
    <n v="2"/>
    <n v="4"/>
    <x v="3"/>
    <x v="5"/>
    <n v="2"/>
    <n v="1"/>
    <n v="1705.3272935999998"/>
    <n v="284.22121559999999"/>
    <s v="Romania"/>
    <s v="11 Nov 2025 09:49"/>
    <s v="11 Nov 2025"/>
    <s v="Nov"/>
    <n v="0"/>
    <n v="2"/>
    <n v="4"/>
    <n v="0"/>
    <n v="0"/>
    <n v="6"/>
    <n v="0"/>
    <s v="11.11.2025"/>
    <x v="11"/>
    <s v="29.06.2026"/>
    <n v="27"/>
    <x v="0"/>
    <m/>
    <m/>
  </r>
  <r>
    <x v="2"/>
    <n v="0"/>
    <n v="7"/>
    <n v="0"/>
    <n v="8325"/>
    <s v="59337"/>
    <s v="25 Aug 2026"/>
    <s v="25"/>
    <s v="Aug"/>
    <s v="01 Sep 2026"/>
    <s v="01"/>
    <s v="Sep"/>
    <n v="7"/>
    <n v="-24"/>
    <n v="6"/>
    <n v="0"/>
    <x v="4"/>
    <x v="7"/>
    <n v="4"/>
    <n v="1"/>
    <n v="3186.7707270999999"/>
    <n v="455.25296101428569"/>
    <m/>
    <s v="11 Nov 2025 09:58"/>
    <s v="10 Nov 2025"/>
    <s v="Nov"/>
    <n v="0"/>
    <n v="0"/>
    <n v="0"/>
    <n v="6"/>
    <n v="0"/>
    <n v="6"/>
    <n v="-1"/>
    <s v="11.11.2025"/>
    <x v="11"/>
    <s v="25.08.2026"/>
    <n v="35"/>
    <x v="0"/>
    <m/>
    <m/>
  </r>
  <r>
    <x v="2"/>
    <n v="0"/>
    <n v="6"/>
    <n v="0"/>
    <n v="8177"/>
    <s v="1172361.220349"/>
    <s v="01 Jul 2026"/>
    <s v="01"/>
    <s v="Jul"/>
    <s v="07 Jul 2026"/>
    <s v="07"/>
    <s v="Jul"/>
    <n v="6"/>
    <n v="6"/>
    <n v="0"/>
    <n v="0"/>
    <x v="3"/>
    <x v="6"/>
    <n v="2"/>
    <n v="0"/>
    <n v="1446.9230339999999"/>
    <n v="241.15383899999998"/>
    <s v="Romania"/>
    <s v="07 Nov 2025 11:15"/>
    <s v="07 Nov 2025"/>
    <s v="Nov"/>
    <n v="0"/>
    <n v="0"/>
    <n v="6"/>
    <n v="0"/>
    <n v="0"/>
    <n v="6"/>
    <n v="0"/>
    <s v="07.11.2025"/>
    <x v="3"/>
    <s v="01.07.2026"/>
    <n v="27"/>
    <x v="0"/>
    <m/>
    <m/>
  </r>
  <r>
    <x v="2"/>
    <n v="0"/>
    <n v="0"/>
    <n v="5"/>
    <n v="9567"/>
    <s v="52206"/>
    <s v="24 Jul 2026"/>
    <s v="24"/>
    <s v="Jul"/>
    <s v="29 Jul 2026"/>
    <s v="29"/>
    <s v="Jul"/>
    <n v="5"/>
    <n v="5"/>
    <n v="0"/>
    <n v="0"/>
    <x v="4"/>
    <x v="6"/>
    <n v="2"/>
    <n v="1"/>
    <n v="1557.4274289999998"/>
    <n v="311.48548579999999"/>
    <s v="Romania"/>
    <s v="19 Jan 2026 09:42"/>
    <s v="16 Jan 2026"/>
    <s v="Jan"/>
    <n v="0"/>
    <n v="0"/>
    <n v="5"/>
    <n v="0"/>
    <n v="0"/>
    <n v="5"/>
    <n v="0"/>
    <s v="19.01.2025"/>
    <x v="2"/>
    <s v="24.07.2026"/>
    <n v="30"/>
    <x v="0"/>
    <m/>
    <m/>
  </r>
  <r>
    <x v="2"/>
    <n v="0"/>
    <n v="0"/>
    <n v="5"/>
    <n v="8236"/>
    <s v="1173212.220494"/>
    <s v="13 Jul 2026"/>
    <s v="13"/>
    <s v="Jul"/>
    <s v="18 Jul 2026"/>
    <s v="18"/>
    <s v="Jul"/>
    <n v="5"/>
    <n v="5"/>
    <n v="0"/>
    <n v="0"/>
    <x v="3"/>
    <x v="2"/>
    <n v="2"/>
    <n v="1"/>
    <n v="1388.834883"/>
    <n v="277.76697660000002"/>
    <s v="Romania"/>
    <s v="08 Nov 2025 14:50"/>
    <s v="08 Nov 2025"/>
    <s v="Nov"/>
    <n v="0"/>
    <n v="0"/>
    <n v="5"/>
    <n v="0"/>
    <n v="0"/>
    <n v="5"/>
    <n v="0"/>
    <s v="08.11.2025"/>
    <x v="3"/>
    <s v="13.07.2026"/>
    <n v="29"/>
    <x v="0"/>
    <m/>
    <m/>
  </r>
  <r>
    <x v="2"/>
    <n v="0"/>
    <n v="0"/>
    <n v="6"/>
    <n v="8150"/>
    <s v="1172143.220286"/>
    <s v="27 Jul 2026"/>
    <s v="27"/>
    <s v="Jul"/>
    <s v="02 Aug 2026"/>
    <s v="02"/>
    <s v="Aug"/>
    <n v="6"/>
    <n v="-25"/>
    <n v="4"/>
    <n v="1"/>
    <x v="3"/>
    <x v="5"/>
    <n v="2"/>
    <n v="1"/>
    <n v="1860.3463793999999"/>
    <n v="310.05772989999997"/>
    <s v="Romania"/>
    <s v="07 Nov 2025 10:33"/>
    <s v="07 Nov 2025"/>
    <s v="Nov"/>
    <n v="0"/>
    <n v="0"/>
    <n v="4"/>
    <n v="1"/>
    <n v="0"/>
    <n v="5"/>
    <n v="-1"/>
    <s v="07.11.2025"/>
    <x v="3"/>
    <s v="27.07.2026"/>
    <n v="31"/>
    <x v="0"/>
    <m/>
    <m/>
  </r>
  <r>
    <x v="2"/>
    <n v="0"/>
    <n v="0"/>
    <n v="7"/>
    <n v="8154"/>
    <s v="1172124.220308"/>
    <s v="10 Aug 2026"/>
    <s v="10"/>
    <s v="Aug"/>
    <s v="17 Aug 2026"/>
    <s v="17"/>
    <s v="Aug"/>
    <n v="7"/>
    <n v="7"/>
    <n v="0"/>
    <n v="0"/>
    <x v="3"/>
    <x v="6"/>
    <n v="3"/>
    <n v="1"/>
    <n v="2523.0793748999999"/>
    <n v="360.43991069999998"/>
    <s v="Romania"/>
    <s v="07 Nov 2025 10:55"/>
    <s v="07 Nov 2025"/>
    <s v="Nov"/>
    <n v="0"/>
    <n v="0"/>
    <n v="0"/>
    <n v="7"/>
    <n v="0"/>
    <n v="7"/>
    <n v="0"/>
    <s v="07.11.2025"/>
    <x v="3"/>
    <s v="10.08.2026"/>
    <n v="33"/>
    <x v="0"/>
    <m/>
    <m/>
  </r>
  <r>
    <x v="2"/>
    <n v="0"/>
    <n v="6"/>
    <n v="0"/>
    <n v="8329"/>
    <s v="1173263.220720"/>
    <s v="01 Jul 2026"/>
    <s v="01"/>
    <s v="Jul"/>
    <s v="07 Jul 2026"/>
    <s v="07"/>
    <s v="Jul"/>
    <n v="6"/>
    <n v="6"/>
    <n v="0"/>
    <n v="0"/>
    <x v="3"/>
    <x v="6"/>
    <n v="1"/>
    <n v="0"/>
    <n v="1012.8461238"/>
    <n v="168.8076873"/>
    <s v="Romania"/>
    <s v="11 Nov 2025 10:53"/>
    <s v="10 Nov 2025"/>
    <s v="Nov"/>
    <n v="0"/>
    <n v="0"/>
    <n v="6"/>
    <n v="0"/>
    <n v="0"/>
    <n v="6"/>
    <n v="0"/>
    <s v="11.11.2025"/>
    <x v="11"/>
    <s v="01.07.2026"/>
    <n v="27"/>
    <x v="0"/>
    <m/>
    <m/>
  </r>
  <r>
    <x v="2"/>
    <n v="0"/>
    <n v="0"/>
    <n v="8"/>
    <n v="8330"/>
    <s v="1173025.220755"/>
    <s v="25 Jul 2026"/>
    <s v="25"/>
    <s v="Jul"/>
    <s v="02 Aug 2026"/>
    <s v="02"/>
    <s v="Aug"/>
    <n v="8"/>
    <n v="-23"/>
    <n v="6"/>
    <n v="1"/>
    <x v="3"/>
    <x v="3"/>
    <n v="1"/>
    <n v="1"/>
    <n v="1531.3366568000001"/>
    <n v="191.41708210000002"/>
    <s v="Romania"/>
    <s v="11 Nov 2025 10:58"/>
    <s v="10 Nov 2025"/>
    <s v="Nov"/>
    <n v="0"/>
    <n v="0"/>
    <n v="6"/>
    <n v="1"/>
    <n v="0"/>
    <n v="7"/>
    <n v="-1"/>
    <s v="11.11.2025"/>
    <x v="11"/>
    <s v="25.07.2026"/>
    <n v="30"/>
    <x v="0"/>
    <m/>
    <m/>
  </r>
  <r>
    <x v="2"/>
    <n v="0"/>
    <n v="0"/>
    <n v="7"/>
    <n v="8140"/>
    <s v="1172123.220035"/>
    <s v="10 Aug 2026"/>
    <s v="10"/>
    <s v="Aug"/>
    <s v="17 Aug 2026"/>
    <s v="17"/>
    <s v="Aug"/>
    <n v="7"/>
    <n v="7"/>
    <n v="0"/>
    <n v="0"/>
    <x v="3"/>
    <x v="3"/>
    <n v="3"/>
    <n v="1"/>
    <n v="2584.1403875000001"/>
    <n v="369.1629125"/>
    <s v="Romania"/>
    <s v="06 Nov 2025 19:48"/>
    <s v="06 Nov 2025"/>
    <s v="Nov"/>
    <n v="0"/>
    <n v="0"/>
    <n v="0"/>
    <n v="7"/>
    <n v="0"/>
    <n v="7"/>
    <n v="0"/>
    <s v="06.11.2025"/>
    <x v="3"/>
    <s v="10.08.2026"/>
    <n v="33"/>
    <x v="0"/>
    <m/>
    <m/>
  </r>
  <r>
    <x v="2"/>
    <n v="0"/>
    <n v="5"/>
    <n v="0"/>
    <n v="8170"/>
    <s v="1172230.220337"/>
    <s v="25 Jun 2026"/>
    <s v="25"/>
    <s v="Jun"/>
    <s v="30 Jun 2026"/>
    <s v="30"/>
    <s v="Jun"/>
    <n v="5"/>
    <n v="5"/>
    <n v="0"/>
    <n v="0"/>
    <x v="3"/>
    <x v="6"/>
    <n v="2"/>
    <n v="1"/>
    <n v="1205.7691950000001"/>
    <n v="241.153839"/>
    <s v="Romania"/>
    <s v="07 Nov 2025 11:08"/>
    <s v="07 Nov 2025"/>
    <s v="Nov"/>
    <n v="0"/>
    <n v="5"/>
    <n v="0"/>
    <n v="0"/>
    <n v="0"/>
    <n v="5"/>
    <n v="0"/>
    <s v="07.11.2025"/>
    <x v="3"/>
    <s v="25.06.2026"/>
    <n v="26"/>
    <x v="0"/>
    <m/>
    <m/>
  </r>
  <r>
    <x v="2"/>
    <n v="0"/>
    <n v="5"/>
    <n v="0"/>
    <n v="8167"/>
    <s v="1172230.220334"/>
    <s v="25 Jun 2026"/>
    <s v="25"/>
    <s v="Jun"/>
    <s v="30 Jun 2026"/>
    <s v="30"/>
    <s v="Jun"/>
    <n v="5"/>
    <n v="5"/>
    <n v="0"/>
    <n v="0"/>
    <x v="3"/>
    <x v="6"/>
    <n v="2"/>
    <n v="1"/>
    <n v="1205.7691950000001"/>
    <n v="241.153839"/>
    <s v="Romania"/>
    <s v="07 Nov 2025 11:08"/>
    <s v="07 Nov 2025"/>
    <s v="Nov"/>
    <n v="0"/>
    <n v="5"/>
    <n v="0"/>
    <n v="0"/>
    <n v="0"/>
    <n v="5"/>
    <n v="0"/>
    <s v="07.11.2025"/>
    <x v="3"/>
    <s v="25.06.2026"/>
    <n v="26"/>
    <x v="0"/>
    <m/>
    <m/>
  </r>
  <r>
    <x v="2"/>
    <n v="0"/>
    <n v="0"/>
    <n v="6"/>
    <n v="8243"/>
    <s v="1173561.220539"/>
    <s v="11 Aug 2026"/>
    <s v="11"/>
    <s v="Aug"/>
    <s v="17 Aug 2026"/>
    <s v="17"/>
    <s v="Aug"/>
    <n v="6"/>
    <n v="6"/>
    <n v="0"/>
    <n v="0"/>
    <x v="3"/>
    <x v="2"/>
    <n v="2"/>
    <n v="2"/>
    <n v="2083.1936495999998"/>
    <n v="347.19894159999996"/>
    <s v="Romania"/>
    <s v="09 Nov 2025 21:27"/>
    <s v="09 Nov 2025"/>
    <s v="Nov"/>
    <n v="0"/>
    <n v="0"/>
    <n v="0"/>
    <n v="6"/>
    <n v="0"/>
    <n v="6"/>
    <n v="0"/>
    <s v="09.11.2025"/>
    <x v="11"/>
    <s v="11.08.2026"/>
    <n v="33"/>
    <x v="0"/>
    <m/>
    <m/>
  </r>
  <r>
    <x v="2"/>
    <n v="0"/>
    <n v="0"/>
    <n v="6"/>
    <n v="8143"/>
    <s v="1172265.220044"/>
    <s v="27 Jul 2026"/>
    <s v="27"/>
    <s v="Jul"/>
    <s v="02 Aug 2026"/>
    <s v="02"/>
    <s v="Aug"/>
    <n v="6"/>
    <n v="-25"/>
    <n v="4"/>
    <n v="1"/>
    <x v="3"/>
    <x v="2"/>
    <n v="2"/>
    <n v="1"/>
    <n v="1666.6018595999999"/>
    <n v="277.76697659999996"/>
    <s v="Romania"/>
    <s v="07 Nov 2025 07:32"/>
    <s v="07 Nov 2025"/>
    <s v="Nov"/>
    <n v="0"/>
    <n v="0"/>
    <n v="4"/>
    <n v="1"/>
    <n v="0"/>
    <n v="5"/>
    <n v="-1"/>
    <s v="07.11.2025"/>
    <x v="3"/>
    <s v="27.07.2026"/>
    <n v="31"/>
    <x v="0"/>
    <m/>
    <m/>
  </r>
  <r>
    <x v="2"/>
    <n v="0"/>
    <n v="5"/>
    <n v="0"/>
    <n v="8159"/>
    <s v="1172230.220326"/>
    <s v="25 Jun 2026"/>
    <s v="25"/>
    <s v="Jun"/>
    <s v="30 Jun 2026"/>
    <s v="30"/>
    <s v="Jun"/>
    <n v="5"/>
    <n v="5"/>
    <n v="0"/>
    <n v="0"/>
    <x v="3"/>
    <x v="6"/>
    <n v="2"/>
    <n v="1"/>
    <n v="1205.7691950000001"/>
    <n v="241.153839"/>
    <s v="Romania"/>
    <s v="07 Nov 2025 11:06"/>
    <s v="07 Nov 2025"/>
    <s v="Nov"/>
    <n v="0"/>
    <n v="5"/>
    <n v="0"/>
    <n v="0"/>
    <n v="0"/>
    <n v="5"/>
    <n v="0"/>
    <s v="07.11.2025"/>
    <x v="3"/>
    <s v="25.06.2026"/>
    <n v="26"/>
    <x v="0"/>
    <m/>
    <m/>
  </r>
  <r>
    <x v="2"/>
    <n v="0"/>
    <n v="5"/>
    <n v="0"/>
    <n v="8155"/>
    <s v="1172415.220309"/>
    <s v="04 Jul 2026"/>
    <s v="04"/>
    <s v="Jul"/>
    <s v="09 Jul 2026"/>
    <s v="09"/>
    <s v="Jul"/>
    <n v="5"/>
    <n v="5"/>
    <n v="0"/>
    <n v="0"/>
    <x v="3"/>
    <x v="3"/>
    <n v="2"/>
    <n v="0"/>
    <n v="1238.1381815"/>
    <n v="247.62763630000001"/>
    <s v="Romania"/>
    <s v="07 Nov 2025 10:56"/>
    <s v="07 Nov 2025"/>
    <s v="Nov"/>
    <n v="0"/>
    <n v="0"/>
    <n v="5"/>
    <n v="0"/>
    <n v="0"/>
    <n v="5"/>
    <n v="0"/>
    <s v="07.11.2025"/>
    <x v="3"/>
    <s v="04.07.2026"/>
    <n v="27"/>
    <x v="0"/>
    <m/>
    <m/>
  </r>
  <r>
    <x v="2"/>
    <n v="0"/>
    <n v="0"/>
    <n v="10"/>
    <n v="8153"/>
    <s v="1172219.220299"/>
    <s v="12 Aug 2026"/>
    <s v="12"/>
    <s v="Aug"/>
    <s v="22 Aug 2026"/>
    <s v="22"/>
    <s v="Aug"/>
    <n v="10"/>
    <n v="10"/>
    <n v="0"/>
    <n v="0"/>
    <x v="3"/>
    <x v="5"/>
    <n v="3"/>
    <n v="0"/>
    <n v="4185.8673659999995"/>
    <n v="418.58673659999994"/>
    <s v="Romania"/>
    <s v="07 Nov 2025 10:44"/>
    <s v="07 Nov 2025"/>
    <s v="Nov"/>
    <n v="0"/>
    <n v="0"/>
    <n v="0"/>
    <n v="10"/>
    <n v="0"/>
    <n v="10"/>
    <n v="0"/>
    <s v="07.11.2025"/>
    <x v="3"/>
    <s v="12.08.2026"/>
    <n v="33"/>
    <x v="0"/>
    <m/>
    <m/>
  </r>
  <r>
    <x v="2"/>
    <n v="0"/>
    <n v="5"/>
    <n v="0"/>
    <n v="8332"/>
    <s v="1174445.220959"/>
    <s v="06 Jul 2026"/>
    <s v="06"/>
    <s v="Jul"/>
    <s v="11 Jul 2026"/>
    <s v="11"/>
    <s v="Jul"/>
    <n v="5"/>
    <n v="5"/>
    <n v="0"/>
    <n v="0"/>
    <x v="3"/>
    <x v="5"/>
    <n v="2"/>
    <n v="1"/>
    <n v="1472.7791066"/>
    <n v="294.55582132000001"/>
    <s v="Romania"/>
    <s v="11 Nov 2025 11:04"/>
    <s v="11 Nov 2025"/>
    <s v="Nov"/>
    <n v="0"/>
    <n v="0"/>
    <n v="5"/>
    <n v="0"/>
    <n v="0"/>
    <n v="5"/>
    <n v="0"/>
    <s v="11.11.2025"/>
    <x v="11"/>
    <s v="06.07.2026"/>
    <n v="28"/>
    <x v="0"/>
    <m/>
    <m/>
  </r>
  <r>
    <x v="2"/>
    <n v="0"/>
    <n v="0"/>
    <n v="5"/>
    <n v="8249"/>
    <s v="NT307793"/>
    <s v="16 Aug 2026"/>
    <s v="16"/>
    <s v="Aug"/>
    <s v="21 Aug 2026"/>
    <s v="21"/>
    <s v="Aug"/>
    <n v="5"/>
    <n v="5"/>
    <n v="0"/>
    <n v="0"/>
    <x v="5"/>
    <x v="5"/>
    <n v="2"/>
    <n v="1"/>
    <n v="1550.2886495"/>
    <n v="310.05772990000003"/>
    <m/>
    <s v="09 Nov 2025 23:21"/>
    <s v="08 Nov 2025"/>
    <s v="Nov"/>
    <n v="0"/>
    <n v="0"/>
    <n v="0"/>
    <n v="5"/>
    <n v="0"/>
    <n v="5"/>
    <n v="0"/>
    <s v="09.11.2025"/>
    <x v="11"/>
    <s v="16.08.2026"/>
    <n v="34"/>
    <x v="0"/>
    <m/>
    <m/>
  </r>
  <r>
    <x v="2"/>
    <n v="0"/>
    <n v="5"/>
    <n v="0"/>
    <n v="8173"/>
    <s v="1172230.220340"/>
    <s v="25 Jun 2026"/>
    <s v="25"/>
    <s v="Jun"/>
    <s v="30 Jun 2026"/>
    <s v="30"/>
    <s v="Jun"/>
    <n v="5"/>
    <n v="5"/>
    <n v="0"/>
    <n v="0"/>
    <x v="3"/>
    <x v="6"/>
    <n v="3"/>
    <n v="0"/>
    <n v="1627.8373089999998"/>
    <n v="325.56746179999993"/>
    <s v="Romania"/>
    <s v="07 Nov 2025 11:09"/>
    <s v="07 Nov 2025"/>
    <s v="Nov"/>
    <n v="0"/>
    <n v="5"/>
    <n v="0"/>
    <n v="0"/>
    <n v="0"/>
    <n v="5"/>
    <n v="0"/>
    <s v="07.11.2025"/>
    <x v="3"/>
    <s v="25.06.2026"/>
    <n v="26"/>
    <x v="0"/>
    <m/>
    <m/>
  </r>
  <r>
    <x v="2"/>
    <n v="0"/>
    <n v="1"/>
    <n v="4"/>
    <n v="8211"/>
    <s v="1172891.220421"/>
    <s v="21 Aug 2026"/>
    <s v="21"/>
    <s v="Aug"/>
    <s v="26 Aug 2026"/>
    <s v="26"/>
    <s v="Aug"/>
    <n v="5"/>
    <n v="5"/>
    <n v="0"/>
    <n v="0"/>
    <x v="3"/>
    <x v="4"/>
    <n v="2"/>
    <n v="1"/>
    <n v="1315.6477243999998"/>
    <n v="263.12954487999997"/>
    <s v="Romania"/>
    <s v="07 Nov 2025 15:42"/>
    <s v="07 Nov 2025"/>
    <s v="Nov"/>
    <n v="0"/>
    <n v="0"/>
    <n v="0"/>
    <n v="5"/>
    <n v="0"/>
    <n v="5"/>
    <n v="0"/>
    <s v="07.11.2025"/>
    <x v="3"/>
    <s v="21.08.2026"/>
    <n v="34"/>
    <x v="0"/>
    <m/>
    <m/>
  </r>
  <r>
    <x v="2"/>
    <n v="0"/>
    <n v="5"/>
    <n v="0"/>
    <n v="8171"/>
    <s v="1172230.220338"/>
    <s v="25 Jun 2026"/>
    <s v="25"/>
    <s v="Jun"/>
    <s v="30 Jun 2026"/>
    <s v="30"/>
    <s v="Jun"/>
    <n v="5"/>
    <n v="5"/>
    <n v="0"/>
    <n v="0"/>
    <x v="3"/>
    <x v="6"/>
    <n v="2"/>
    <n v="1"/>
    <n v="1205.7691950000001"/>
    <n v="241.153839"/>
    <s v="Romania"/>
    <s v="07 Nov 2025 11:08"/>
    <s v="07 Nov 2025"/>
    <s v="Nov"/>
    <n v="0"/>
    <n v="5"/>
    <n v="0"/>
    <n v="0"/>
    <n v="0"/>
    <n v="5"/>
    <n v="0"/>
    <s v="07.11.2025"/>
    <x v="3"/>
    <s v="25.06.2026"/>
    <n v="26"/>
    <x v="0"/>
    <m/>
    <m/>
  </r>
  <r>
    <x v="2"/>
    <n v="0"/>
    <n v="5"/>
    <n v="2"/>
    <n v="8196"/>
    <s v="1172777.220395"/>
    <s v="06 Jul 2026"/>
    <s v="06"/>
    <s v="Jul"/>
    <s v="13 Jul 2026"/>
    <s v="13"/>
    <s v="Jul"/>
    <n v="7"/>
    <n v="7"/>
    <n v="0"/>
    <n v="0"/>
    <x v="3"/>
    <x v="0"/>
    <n v="3"/>
    <n v="1"/>
    <n v="2752.7133752"/>
    <n v="393.24476788571428"/>
    <s v="Romania"/>
    <s v="07 Nov 2025 13:53"/>
    <s v="07 Nov 2025"/>
    <s v="Nov"/>
    <n v="0"/>
    <n v="0"/>
    <n v="7"/>
    <n v="0"/>
    <n v="0"/>
    <n v="7"/>
    <n v="0"/>
    <s v="07.11.2025"/>
    <x v="3"/>
    <s v="06.07.2026"/>
    <n v="28"/>
    <x v="0"/>
    <m/>
    <m/>
  </r>
  <r>
    <x v="2"/>
    <n v="0"/>
    <n v="0"/>
    <n v="5"/>
    <n v="8193"/>
    <s v="1172376.220387"/>
    <s v="14 Jul 2026"/>
    <s v="14"/>
    <s v="Jul"/>
    <s v="19 Jul 2026"/>
    <s v="19"/>
    <s v="Jul"/>
    <n v="5"/>
    <n v="5"/>
    <n v="0"/>
    <n v="0"/>
    <x v="3"/>
    <x v="4"/>
    <n v="2"/>
    <n v="1"/>
    <n v="1367.320753"/>
    <n v="273.46415059999998"/>
    <s v="Romania"/>
    <s v="07 Nov 2025 13:41"/>
    <s v="07 Nov 2025"/>
    <s v="Nov"/>
    <n v="0"/>
    <n v="0"/>
    <n v="5"/>
    <n v="0"/>
    <n v="0"/>
    <n v="5"/>
    <n v="0"/>
    <s v="07.11.2025"/>
    <x v="3"/>
    <s v="14.07.2026"/>
    <n v="29"/>
    <x v="0"/>
    <m/>
    <m/>
  </r>
  <r>
    <x v="2"/>
    <n v="0"/>
    <n v="0"/>
    <n v="6"/>
    <n v="8289"/>
    <s v="1173532.220790"/>
    <s v="09 Aug 2026"/>
    <s v="09"/>
    <s v="Aug"/>
    <s v="15 Aug 2026"/>
    <s v="15"/>
    <s v="Aug"/>
    <n v="6"/>
    <n v="6"/>
    <n v="0"/>
    <n v="0"/>
    <x v="3"/>
    <x v="3"/>
    <n v="2"/>
    <n v="1"/>
    <n v="1640.7849035999998"/>
    <n v="273.46415059999998"/>
    <s v="Romania"/>
    <s v="10 Nov 2025 13:02"/>
    <s v="10 Nov 2025"/>
    <s v="Nov"/>
    <n v="0"/>
    <n v="0"/>
    <n v="0"/>
    <n v="6"/>
    <n v="0"/>
    <n v="6"/>
    <n v="0"/>
    <s v="10.11.2025"/>
    <x v="11"/>
    <s v="09.08.2026"/>
    <n v="33"/>
    <x v="0"/>
    <m/>
    <m/>
  </r>
  <r>
    <x v="2"/>
    <n v="0"/>
    <n v="0"/>
    <n v="7"/>
    <n v="8204"/>
    <s v="1172873.220409"/>
    <s v="27 Jul 2026"/>
    <s v="27"/>
    <s v="Jul"/>
    <s v="03 Aug 2026"/>
    <s v="03"/>
    <s v="Aug"/>
    <n v="7"/>
    <n v="-24"/>
    <n v="4"/>
    <n v="2"/>
    <x v="3"/>
    <x v="4"/>
    <n v="3"/>
    <n v="1"/>
    <n v="2584.1403875000001"/>
    <n v="369.1629125"/>
    <s v="Romania"/>
    <s v="07 Nov 2025 15:05"/>
    <s v="07 Nov 2025"/>
    <s v="Nov"/>
    <n v="0"/>
    <n v="0"/>
    <n v="4"/>
    <n v="2"/>
    <n v="0"/>
    <n v="6"/>
    <n v="-1"/>
    <s v="07.11.2025"/>
    <x v="3"/>
    <s v="27.07.2026"/>
    <n v="31"/>
    <x v="0"/>
    <m/>
    <m/>
  </r>
  <r>
    <x v="2"/>
    <n v="0"/>
    <n v="0"/>
    <n v="6"/>
    <n v="8333"/>
    <s v="2311105"/>
    <s v="01 Aug 2026"/>
    <s v="01"/>
    <s v="Aug"/>
    <s v="07 Aug 2026"/>
    <s v="07"/>
    <s v="Aug"/>
    <n v="6"/>
    <n v="6"/>
    <n v="0"/>
    <n v="0"/>
    <x v="6"/>
    <x v="5"/>
    <n v="2"/>
    <n v="1"/>
    <n v="2015.3654652"/>
    <n v="335.8942442"/>
    <s v="[&quot;RO&quot;]"/>
    <s v="11 Nov 2025 11:10"/>
    <s v="11 Nov 2025"/>
    <s v="Nov"/>
    <n v="0"/>
    <n v="0"/>
    <n v="0"/>
    <n v="6"/>
    <n v="0"/>
    <n v="6"/>
    <n v="0"/>
    <s v="11.11.2025"/>
    <x v="11"/>
    <s v="01.08.2026"/>
    <n v="31"/>
    <x v="0"/>
    <m/>
    <m/>
  </r>
  <r>
    <x v="2"/>
    <n v="0"/>
    <n v="0"/>
    <n v="6"/>
    <n v="8220"/>
    <s v="NT307682"/>
    <s v="22 Jul 2026"/>
    <s v="22"/>
    <s v="Jul"/>
    <s v="28 Jul 2026"/>
    <s v="28"/>
    <s v="Jul"/>
    <n v="6"/>
    <n v="6"/>
    <n v="0"/>
    <n v="0"/>
    <x v="5"/>
    <x v="4"/>
    <n v="2"/>
    <n v="1"/>
    <n v="1640.7849035999998"/>
    <n v="273.46415059999998"/>
    <m/>
    <s v="07 Nov 2025 17:02"/>
    <s v="07 Nov 2025"/>
    <s v="Nov"/>
    <n v="0"/>
    <n v="0"/>
    <n v="6"/>
    <n v="0"/>
    <n v="0"/>
    <n v="6"/>
    <n v="0"/>
    <s v="07.11.2025"/>
    <x v="3"/>
    <s v="22.07.2026"/>
    <n v="30"/>
    <x v="0"/>
    <m/>
    <m/>
  </r>
  <r>
    <x v="2"/>
    <n v="0"/>
    <n v="0"/>
    <n v="9"/>
    <n v="8258"/>
    <s v="1173602.220547"/>
    <s v="12 Jul 2026"/>
    <s v="12"/>
    <s v="Jul"/>
    <s v="21 Jul 2026"/>
    <s v="21"/>
    <s v="Jul"/>
    <n v="9"/>
    <n v="9"/>
    <n v="0"/>
    <n v="0"/>
    <x v="3"/>
    <x v="3"/>
    <n v="2"/>
    <n v="1"/>
    <n v="2461.1773554000001"/>
    <n v="273.46415060000004"/>
    <s v="Romania"/>
    <s v="10 Nov 2025 08:22"/>
    <s v="10 Nov 2025"/>
    <s v="Nov"/>
    <n v="0"/>
    <n v="0"/>
    <n v="9"/>
    <n v="0"/>
    <n v="0"/>
    <n v="9"/>
    <n v="0"/>
    <s v="10.11.2025"/>
    <x v="11"/>
    <s v="12.07.2026"/>
    <n v="29"/>
    <x v="0"/>
    <m/>
    <m/>
  </r>
  <r>
    <x v="2"/>
    <n v="0"/>
    <n v="5"/>
    <n v="0"/>
    <n v="8331"/>
    <s v="1174445.220958"/>
    <s v="06 Jul 2026"/>
    <s v="06"/>
    <s v="Jul"/>
    <s v="11 Jul 2026"/>
    <s v="11"/>
    <s v="Jul"/>
    <n v="5"/>
    <n v="5"/>
    <n v="0"/>
    <n v="0"/>
    <x v="3"/>
    <x v="2"/>
    <n v="2"/>
    <n v="1"/>
    <n v="1311.3253400999999"/>
    <n v="262.26506802"/>
    <s v="Romania"/>
    <s v="11 Nov 2025 11:04"/>
    <s v="11 Nov 2025"/>
    <s v="Nov"/>
    <n v="0"/>
    <n v="0"/>
    <n v="5"/>
    <n v="0"/>
    <n v="0"/>
    <n v="5"/>
    <n v="0"/>
    <s v="11.11.2025"/>
    <x v="11"/>
    <s v="06.07.2026"/>
    <n v="28"/>
    <x v="0"/>
    <m/>
    <m/>
  </r>
  <r>
    <x v="2"/>
    <n v="0"/>
    <n v="7"/>
    <n v="0"/>
    <n v="8324"/>
    <s v="59336"/>
    <s v="25 Aug 2026"/>
    <s v="25"/>
    <s v="Aug"/>
    <s v="01 Sep 2026"/>
    <s v="01"/>
    <s v="Sep"/>
    <n v="7"/>
    <n v="-24"/>
    <n v="6"/>
    <n v="0"/>
    <x v="4"/>
    <x v="7"/>
    <n v="4"/>
    <n v="0"/>
    <n v="3186.7707270999999"/>
    <n v="455.25296101428569"/>
    <m/>
    <s v="11 Nov 2025 09:58"/>
    <s v="10 Nov 2025"/>
    <s v="Nov"/>
    <n v="0"/>
    <n v="0"/>
    <n v="0"/>
    <n v="6"/>
    <n v="0"/>
    <n v="6"/>
    <n v="-1"/>
    <s v="11.11.2025"/>
    <x v="11"/>
    <s v="25.08.2026"/>
    <n v="35"/>
    <x v="0"/>
    <m/>
    <m/>
  </r>
  <r>
    <x v="2"/>
    <n v="0"/>
    <n v="0"/>
    <n v="5"/>
    <n v="8338"/>
    <s v="1174511.220990"/>
    <s v="07 Aug 2026"/>
    <s v="07"/>
    <s v="Aug"/>
    <s v="12 Aug 2026"/>
    <s v="12"/>
    <s v="Aug"/>
    <n v="5"/>
    <n v="5"/>
    <n v="0"/>
    <n v="0"/>
    <x v="3"/>
    <x v="5"/>
    <n v="3"/>
    <n v="1"/>
    <n v="2092.9336829999997"/>
    <n v="418.58673659999994"/>
    <s v="Romania"/>
    <s v="11 Nov 2025 12:01"/>
    <s v="11 Nov 2025"/>
    <s v="Nov"/>
    <n v="0"/>
    <n v="0"/>
    <n v="0"/>
    <n v="5"/>
    <n v="0"/>
    <n v="5"/>
    <n v="0"/>
    <s v="11.11.2025"/>
    <x v="11"/>
    <s v="07.08.2026"/>
    <n v="32"/>
    <x v="0"/>
    <m/>
    <m/>
  </r>
  <r>
    <x v="2"/>
    <n v="7"/>
    <n v="0"/>
    <n v="0"/>
    <n v="8341"/>
    <s v="NT308137"/>
    <s v="01 Jun 2026"/>
    <s v="01"/>
    <s v="Jun"/>
    <s v="08 Jun 2026"/>
    <s v="08"/>
    <s v="Jun"/>
    <n v="7"/>
    <n v="7"/>
    <n v="0"/>
    <n v="0"/>
    <x v="5"/>
    <x v="6"/>
    <n v="2"/>
    <n v="0"/>
    <n v="979.63613039999996"/>
    <n v="139.94801862857142"/>
    <m/>
    <s v="11 Nov 2025 12:35"/>
    <s v="11 Nov 2025"/>
    <s v="Nov"/>
    <n v="0"/>
    <n v="7"/>
    <n v="0"/>
    <n v="0"/>
    <n v="0"/>
    <n v="7"/>
    <n v="0"/>
    <s v="11.11.2025"/>
    <x v="11"/>
    <s v="01.06.2026"/>
    <n v="23"/>
    <x v="0"/>
    <m/>
    <m/>
  </r>
  <r>
    <x v="2"/>
    <n v="0"/>
    <n v="6"/>
    <n v="0"/>
    <n v="8342"/>
    <s v="NT308146"/>
    <s v="21 Jun 2026"/>
    <s v="21"/>
    <s v="Jun"/>
    <s v="27 Jun 2026"/>
    <s v="27"/>
    <s v="Jun"/>
    <n v="6"/>
    <n v="6"/>
    <n v="0"/>
    <n v="0"/>
    <x v="5"/>
    <x v="4"/>
    <n v="3"/>
    <n v="0"/>
    <n v="1842.9394923999998"/>
    <n v="307.15658206666666"/>
    <m/>
    <s v="11 Nov 2025 12:38"/>
    <s v="11 Nov 2025"/>
    <s v="Nov"/>
    <n v="0"/>
    <n v="6"/>
    <n v="0"/>
    <n v="0"/>
    <n v="0"/>
    <n v="6"/>
    <n v="0"/>
    <s v="11.11.2025"/>
    <x v="11"/>
    <s v="21.06.2026"/>
    <n v="26"/>
    <x v="0"/>
    <m/>
    <m/>
  </r>
  <r>
    <x v="2"/>
    <n v="0"/>
    <n v="0"/>
    <n v="6"/>
    <n v="10014"/>
    <s v="0232"/>
    <s v="08 Aug 2026"/>
    <s v="08"/>
    <s v="Aug"/>
    <s v="14 Aug 2026"/>
    <s v="14"/>
    <s v="Aug"/>
    <n v="6"/>
    <n v="6"/>
    <n v="0"/>
    <n v="0"/>
    <x v="7"/>
    <x v="6"/>
    <n v="2"/>
    <n v="0"/>
    <n v="1868.9129148"/>
    <n v="311.48548579999999"/>
    <s v="Romania"/>
    <s v="06 Feb 2026 13:01"/>
    <s v="14 Jan 2026"/>
    <s v="Feb"/>
    <n v="0"/>
    <n v="0"/>
    <n v="0"/>
    <n v="6"/>
    <n v="0"/>
    <n v="6"/>
    <n v="0"/>
    <s v="06.02.2025"/>
    <x v="5"/>
    <s v="08.08.2026"/>
    <n v="32"/>
    <x v="0"/>
    <m/>
    <m/>
  </r>
  <r>
    <x v="2"/>
    <n v="0"/>
    <n v="0"/>
    <n v="5"/>
    <n v="9872"/>
    <s v="NT316825"/>
    <s v="22 Jul 2026"/>
    <s v="22"/>
    <s v="Jul"/>
    <s v="27 Jul 2026"/>
    <s v="27"/>
    <s v="Jul"/>
    <n v="5"/>
    <n v="5"/>
    <n v="0"/>
    <n v="0"/>
    <x v="5"/>
    <x v="1"/>
    <n v="4"/>
    <n v="0"/>
    <n v="2826.0765584999999"/>
    <n v="565.21531170000003"/>
    <s v="Romania"/>
    <s v="30 Jan 2026 15:02"/>
    <s v="30 Jan 2026"/>
    <s v="Jan"/>
    <n v="0"/>
    <n v="0"/>
    <n v="5"/>
    <n v="0"/>
    <n v="0"/>
    <n v="5"/>
    <n v="0"/>
    <s v="30.01.2025"/>
    <x v="0"/>
    <s v="22.07.2026"/>
    <n v="30"/>
    <x v="0"/>
    <m/>
    <m/>
  </r>
  <r>
    <x v="1"/>
    <n v="0"/>
    <n v="4"/>
    <n v="0"/>
    <n v="9696"/>
    <s v="5737253418"/>
    <s v="19 Jun 2026"/>
    <s v="19"/>
    <s v="Jun"/>
    <s v="23 Jun 2026"/>
    <s v="23"/>
    <s v="Jun"/>
    <n v="4"/>
    <n v="4"/>
    <n v="0"/>
    <n v="0"/>
    <x v="1"/>
    <x v="4"/>
    <n v="2"/>
    <n v="2"/>
    <n v="1773.1662440366972"/>
    <n v="443.2915610091743"/>
    <m/>
    <s v="24 Jan 2026 16:32"/>
    <s v="24 Jan 2026"/>
    <s v="Jan"/>
    <n v="0"/>
    <n v="4"/>
    <n v="0"/>
    <n v="0"/>
    <n v="0"/>
    <n v="4"/>
    <n v="0"/>
    <s v="24.01.2025"/>
    <x v="2"/>
    <s v="19.06.2026"/>
    <n v="25"/>
    <x v="0"/>
    <m/>
    <m/>
  </r>
  <r>
    <x v="2"/>
    <n v="0"/>
    <n v="0"/>
    <n v="5"/>
    <n v="9873"/>
    <s v="52862"/>
    <s v="25 Jul 2026"/>
    <s v="25"/>
    <s v="Jul"/>
    <s v="30 Jul 2026"/>
    <s v="30"/>
    <s v="Jul"/>
    <n v="5"/>
    <n v="5"/>
    <n v="0"/>
    <n v="0"/>
    <x v="4"/>
    <x v="3"/>
    <n v="2"/>
    <n v="1"/>
    <n v="1595.1749480000001"/>
    <n v="319.03498960000002"/>
    <s v="Romania"/>
    <s v="30 Jan 2026 15:11"/>
    <s v="30 Jan 2026"/>
    <s v="Jan"/>
    <n v="0"/>
    <n v="0"/>
    <n v="5"/>
    <n v="0"/>
    <n v="0"/>
    <n v="5"/>
    <n v="0"/>
    <s v="30.01.2025"/>
    <x v="0"/>
    <s v="25.07.2026"/>
    <n v="30"/>
    <x v="0"/>
    <m/>
    <m/>
  </r>
  <r>
    <x v="2"/>
    <n v="0"/>
    <n v="0"/>
    <n v="5"/>
    <n v="9874"/>
    <s v="52862"/>
    <s v="25 Jul 2026"/>
    <s v="25"/>
    <s v="Jul"/>
    <s v="30 Jul 2026"/>
    <s v="30"/>
    <s v="Jul"/>
    <n v="5"/>
    <n v="5"/>
    <n v="0"/>
    <n v="0"/>
    <x v="4"/>
    <x v="3"/>
    <n v="3"/>
    <n v="0"/>
    <n v="2153.4666214999997"/>
    <n v="430.69332429999997"/>
    <s v="Romania"/>
    <s v="30 Jan 2026 15:11"/>
    <s v="30 Jan 2026"/>
    <s v="Jan"/>
    <n v="0"/>
    <n v="0"/>
    <n v="5"/>
    <n v="0"/>
    <n v="0"/>
    <n v="5"/>
    <n v="0"/>
    <s v="30.01.2025"/>
    <x v="0"/>
    <s v="25.07.2026"/>
    <n v="30"/>
    <x v="0"/>
    <m/>
    <m/>
  </r>
  <r>
    <x v="2"/>
    <n v="0"/>
    <n v="0"/>
    <n v="5"/>
    <n v="9875"/>
    <s v="52863"/>
    <s v="25 Jul 2026"/>
    <s v="25"/>
    <s v="Jul"/>
    <s v="30 Jul 2026"/>
    <s v="30"/>
    <s v="Jul"/>
    <n v="5"/>
    <n v="5"/>
    <n v="0"/>
    <n v="0"/>
    <x v="4"/>
    <x v="0"/>
    <n v="3"/>
    <n v="0"/>
    <n v="2373.9864539999999"/>
    <n v="474.79729079999998"/>
    <s v="Romania"/>
    <s v="30 Jan 2026 15:11"/>
    <s v="30 Jan 2026"/>
    <s v="Jan"/>
    <n v="0"/>
    <n v="0"/>
    <n v="5"/>
    <n v="0"/>
    <n v="0"/>
    <n v="5"/>
    <n v="0"/>
    <s v="30.01.2025"/>
    <x v="0"/>
    <s v="25.07.2026"/>
    <n v="30"/>
    <x v="0"/>
    <m/>
    <m/>
  </r>
  <r>
    <x v="2"/>
    <n v="0"/>
    <n v="0"/>
    <n v="6"/>
    <n v="8606"/>
    <s v="1177150.222137"/>
    <s v="19 Jul 2026"/>
    <s v="19"/>
    <s v="Jul"/>
    <s v="25 Jul 2026"/>
    <s v="25"/>
    <s v="Jul"/>
    <n v="6"/>
    <n v="6"/>
    <n v="0"/>
    <n v="0"/>
    <x v="3"/>
    <x v="3"/>
    <n v="2"/>
    <n v="0"/>
    <n v="1640.7849035999998"/>
    <n v="273.46415059999998"/>
    <s v="Romania"/>
    <s v="19 Nov 2025 09:36"/>
    <s v="19 Nov 2025"/>
    <s v="Nov"/>
    <n v="0"/>
    <n v="0"/>
    <n v="6"/>
    <n v="0"/>
    <n v="0"/>
    <n v="6"/>
    <n v="0"/>
    <s v="19.11.2025"/>
    <x v="12"/>
    <s v="19.07.2026"/>
    <n v="30"/>
    <x v="0"/>
    <m/>
    <m/>
  </r>
  <r>
    <x v="2"/>
    <n v="0"/>
    <n v="5"/>
    <n v="0"/>
    <n v="10134"/>
    <s v="53482"/>
    <s v="22 Jun 2026"/>
    <s v="22"/>
    <s v="Jun"/>
    <s v="27 Jun 2026"/>
    <s v="27"/>
    <s v="Jun"/>
    <n v="5"/>
    <n v="5"/>
    <n v="0"/>
    <n v="0"/>
    <x v="4"/>
    <x v="6"/>
    <n v="2"/>
    <n v="2"/>
    <n v="1742.7227631999999"/>
    <n v="348.54455264000001"/>
    <s v="Romania"/>
    <s v="18 Feb 2026 13:32"/>
    <s v="18 Feb 2026"/>
    <s v="Feb"/>
    <n v="0"/>
    <n v="5"/>
    <n v="0"/>
    <n v="0"/>
    <n v="0"/>
    <n v="5"/>
    <n v="0"/>
    <s v="18.02.2025"/>
    <x v="14"/>
    <s v="22.06.2026"/>
    <n v="26"/>
    <x v="0"/>
    <m/>
    <m/>
  </r>
  <r>
    <x v="2"/>
    <n v="1"/>
    <n v="1"/>
    <n v="0"/>
    <n v="10135"/>
    <s v="1244651.235152"/>
    <s v="30 May 2026"/>
    <s v="30"/>
    <s v="May"/>
    <s v="01 Jun 2026"/>
    <s v="01"/>
    <s v="Jun"/>
    <n v="2"/>
    <n v="-29"/>
    <n v="1"/>
    <n v="0"/>
    <x v="3"/>
    <x v="6"/>
    <n v="3"/>
    <n v="0"/>
    <n v="678.24272739999992"/>
    <n v="339.12136369999996"/>
    <s v="Romania"/>
    <s v="18 Feb 2026 13:39"/>
    <s v="17 Feb 2026"/>
    <s v="Feb"/>
    <n v="1"/>
    <n v="0"/>
    <n v="0"/>
    <n v="0"/>
    <n v="0"/>
    <n v="1"/>
    <n v="-1"/>
    <s v="18.02.2025"/>
    <x v="14"/>
    <s v="30.05.2026"/>
    <n v="22"/>
    <x v="0"/>
    <m/>
    <m/>
  </r>
  <r>
    <x v="2"/>
    <n v="0"/>
    <n v="5"/>
    <n v="0"/>
    <n v="9572"/>
    <s v="4545"/>
    <s v="25 Jun 2026"/>
    <s v="25"/>
    <s v="Jun"/>
    <s v="30 Jun 2026"/>
    <s v="30"/>
    <s v="Jun"/>
    <n v="5"/>
    <n v="5"/>
    <n v="0"/>
    <n v="0"/>
    <x v="4"/>
    <x v="6"/>
    <n v="2"/>
    <n v="1"/>
    <n v="1406.8285189999999"/>
    <n v="281.36570380000001"/>
    <s v="Romania"/>
    <s v="19 Jan 2026 10:42"/>
    <s v="18 Jan 2026"/>
    <s v="Jan"/>
    <n v="0"/>
    <n v="5"/>
    <n v="0"/>
    <n v="0"/>
    <n v="0"/>
    <n v="5"/>
    <n v="0"/>
    <s v="19.01.2025"/>
    <x v="2"/>
    <s v="25.06.2026"/>
    <n v="26"/>
    <x v="0"/>
    <m/>
    <m/>
  </r>
  <r>
    <x v="1"/>
    <n v="2"/>
    <n v="1"/>
    <n v="0"/>
    <n v="9699"/>
    <s v="5737272413"/>
    <s v="29 May 2026"/>
    <s v="29"/>
    <s v="May"/>
    <s v="01 Jun 2026"/>
    <s v="01"/>
    <s v="Jun"/>
    <n v="3"/>
    <n v="-28"/>
    <n v="2"/>
    <n v="0"/>
    <x v="1"/>
    <x v="6"/>
    <n v="2"/>
    <n v="1"/>
    <n v="1000.7031110091743"/>
    <n v="333.56770366972478"/>
    <m/>
    <s v="24 Jan 2026 18:46"/>
    <s v="24 Jan 2026"/>
    <s v="Jan"/>
    <n v="2"/>
    <n v="0"/>
    <n v="0"/>
    <n v="0"/>
    <n v="0"/>
    <n v="2"/>
    <n v="-1"/>
    <s v="24.01.2025"/>
    <x v="2"/>
    <s v="29.05.2026"/>
    <n v="22"/>
    <x v="1"/>
    <m/>
    <m/>
  </r>
  <r>
    <x v="1"/>
    <n v="2"/>
    <n v="1"/>
    <n v="0"/>
    <n v="9700"/>
    <s v="5737272413"/>
    <s v="29 May 2026"/>
    <s v="29"/>
    <s v="May"/>
    <s v="01 Jun 2026"/>
    <s v="01"/>
    <s v="Jun"/>
    <n v="3"/>
    <n v="-28"/>
    <n v="2"/>
    <n v="0"/>
    <x v="1"/>
    <x v="6"/>
    <n v="2"/>
    <n v="1"/>
    <n v="741.24162660550462"/>
    <n v="247.08054220183482"/>
    <m/>
    <s v="24 Jan 2026 18:46"/>
    <s v="24 Jan 2026"/>
    <s v="Jan"/>
    <n v="2"/>
    <n v="0"/>
    <n v="0"/>
    <n v="0"/>
    <n v="0"/>
    <n v="2"/>
    <n v="-1"/>
    <s v="24.01.2025"/>
    <x v="2"/>
    <s v="29.05.2026"/>
    <n v="22"/>
    <x v="1"/>
    <m/>
    <m/>
  </r>
  <r>
    <x v="1"/>
    <n v="2"/>
    <n v="1"/>
    <n v="0"/>
    <n v="9701"/>
    <s v="5737272413"/>
    <s v="29 May 2026"/>
    <s v="29"/>
    <s v="May"/>
    <s v="01 Jun 2026"/>
    <s v="01"/>
    <s v="Jun"/>
    <n v="3"/>
    <n v="-28"/>
    <n v="2"/>
    <n v="0"/>
    <x v="1"/>
    <x v="6"/>
    <n v="2"/>
    <n v="0"/>
    <n v="741.24162660550462"/>
    <n v="247.08054220183482"/>
    <m/>
    <s v="24 Jan 2026 18:46"/>
    <s v="24 Jan 2026"/>
    <s v="Jan"/>
    <n v="2"/>
    <n v="0"/>
    <n v="0"/>
    <n v="0"/>
    <n v="0"/>
    <n v="2"/>
    <n v="-1"/>
    <s v="24.01.2025"/>
    <x v="2"/>
    <s v="29.05.2026"/>
    <n v="22"/>
    <x v="1"/>
    <m/>
    <m/>
  </r>
  <r>
    <x v="2"/>
    <n v="0"/>
    <n v="0"/>
    <n v="5"/>
    <n v="9702"/>
    <s v="1235439.230433"/>
    <s v="10 Aug 2026"/>
    <s v="10"/>
    <s v="Aug"/>
    <s v="15 Aug 2026"/>
    <s v="15"/>
    <s v="Aug"/>
    <n v="5"/>
    <n v="5"/>
    <n v="0"/>
    <n v="0"/>
    <x v="3"/>
    <x v="6"/>
    <n v="2"/>
    <n v="1"/>
    <n v="1557.4274289999998"/>
    <n v="311.48548579999999"/>
    <s v="Romania"/>
    <s v="24 Jan 2026 18:54"/>
    <s v="24 Jan 2026"/>
    <s v="Jan"/>
    <n v="0"/>
    <n v="0"/>
    <n v="0"/>
    <n v="5"/>
    <n v="0"/>
    <n v="5"/>
    <n v="0"/>
    <s v="24.01.2025"/>
    <x v="2"/>
    <s v="10.08.2026"/>
    <n v="33"/>
    <x v="0"/>
    <m/>
    <m/>
  </r>
  <r>
    <x v="2"/>
    <n v="0"/>
    <n v="0"/>
    <n v="5"/>
    <n v="9703"/>
    <s v="1235443.230434"/>
    <s v="10 Aug 2026"/>
    <s v="10"/>
    <s v="Aug"/>
    <s v="15 Aug 2026"/>
    <s v="15"/>
    <s v="Aug"/>
    <n v="5"/>
    <n v="5"/>
    <n v="0"/>
    <n v="0"/>
    <x v="3"/>
    <x v="6"/>
    <n v="2"/>
    <n v="2"/>
    <n v="1946.8331819999999"/>
    <n v="389.36663639999995"/>
    <s v="Romania"/>
    <s v="24 Jan 2026 19:01"/>
    <s v="24 Jan 2026"/>
    <s v="Jan"/>
    <n v="0"/>
    <n v="0"/>
    <n v="0"/>
    <n v="5"/>
    <n v="0"/>
    <n v="5"/>
    <n v="0"/>
    <s v="24.01.2025"/>
    <x v="2"/>
    <s v="10.08.2026"/>
    <n v="33"/>
    <x v="0"/>
    <m/>
    <m/>
  </r>
  <r>
    <x v="2"/>
    <n v="0"/>
    <n v="5"/>
    <n v="0"/>
    <n v="9871"/>
    <s v="1238991.232075"/>
    <s v="29 Jun 2026"/>
    <s v="29"/>
    <s v="Jun"/>
    <s v="04 Jul 2026"/>
    <s v="04"/>
    <s v="Jul"/>
    <n v="5"/>
    <n v="-25"/>
    <n v="2"/>
    <n v="3"/>
    <x v="3"/>
    <x v="4"/>
    <n v="3"/>
    <n v="1"/>
    <n v="1949.9625100000001"/>
    <n v="389.992502"/>
    <s v="Romania"/>
    <s v="30 Jan 2026 14:37"/>
    <s v="30 Jan 2026"/>
    <s v="Jan"/>
    <n v="0"/>
    <n v="2"/>
    <n v="3"/>
    <n v="0"/>
    <n v="0"/>
    <n v="5"/>
    <n v="0"/>
    <s v="30.01.2025"/>
    <x v="0"/>
    <s v="29.06.2026"/>
    <n v="27"/>
    <x v="0"/>
    <m/>
    <m/>
  </r>
  <r>
    <x v="2"/>
    <n v="0"/>
    <n v="5"/>
    <n v="1"/>
    <n v="9876"/>
    <s v="1239073.232099"/>
    <s v="24 Aug 2026"/>
    <s v="24"/>
    <s v="Aug"/>
    <s v="30 Aug 2026"/>
    <s v="30"/>
    <s v="Aug"/>
    <n v="6"/>
    <n v="6"/>
    <n v="0"/>
    <n v="0"/>
    <x v="3"/>
    <x v="5"/>
    <n v="3"/>
    <n v="1"/>
    <n v="2685.9022224"/>
    <n v="447.65037039999999"/>
    <s v="Romania"/>
    <s v="30 Jan 2026 15:21"/>
    <s v="30 Jan 2026"/>
    <s v="Jan"/>
    <n v="0"/>
    <n v="0"/>
    <n v="0"/>
    <n v="6"/>
    <n v="0"/>
    <n v="6"/>
    <n v="0"/>
    <s v="30.01.2025"/>
    <x v="0"/>
    <s v="24.08.2026"/>
    <n v="35"/>
    <x v="0"/>
    <m/>
    <m/>
  </r>
  <r>
    <x v="2"/>
    <n v="0"/>
    <n v="0"/>
    <n v="5"/>
    <n v="9706"/>
    <s v="1235478.230452"/>
    <s v="03 Aug 2026"/>
    <s v="03"/>
    <s v="Aug"/>
    <s v="08 Aug 2026"/>
    <s v="08"/>
    <s v="Aug"/>
    <n v="5"/>
    <n v="5"/>
    <n v="0"/>
    <n v="0"/>
    <x v="3"/>
    <x v="5"/>
    <n v="3"/>
    <n v="1"/>
    <n v="2441.7559635000002"/>
    <n v="488.35119270000007"/>
    <s v="Romania"/>
    <s v="24 Jan 2026 21:43"/>
    <s v="24 Jan 2026"/>
    <s v="Jan"/>
    <n v="0"/>
    <n v="0"/>
    <n v="0"/>
    <n v="5"/>
    <n v="0"/>
    <n v="5"/>
    <n v="0"/>
    <s v="24.01.2025"/>
    <x v="2"/>
    <s v="03.08.2026"/>
    <n v="32"/>
    <x v="0"/>
    <m/>
    <m/>
  </r>
  <r>
    <x v="1"/>
    <n v="0"/>
    <n v="5"/>
    <n v="0"/>
    <n v="9461"/>
    <s v="6242549199"/>
    <s v="31 Aug 2026"/>
    <s v="31"/>
    <s v="Aug"/>
    <s v="05 Sep 2026"/>
    <s v="05"/>
    <s v="Sep"/>
    <n v="5"/>
    <n v="-26"/>
    <n v="0"/>
    <n v="4"/>
    <x v="1"/>
    <x v="4"/>
    <n v="2"/>
    <n v="2"/>
    <n v="2216.4578050458713"/>
    <n v="443.2915610091743"/>
    <m/>
    <s v="12 Jan 2026 19:08"/>
    <s v="12 Jan 2026"/>
    <s v="Jan"/>
    <n v="0"/>
    <n v="0"/>
    <n v="0"/>
    <n v="0"/>
    <n v="4"/>
    <n v="4"/>
    <n v="-1"/>
    <s v="12.01.2025"/>
    <x v="7"/>
    <s v="31.08.2026"/>
    <n v="36"/>
    <x v="0"/>
    <m/>
    <m/>
  </r>
  <r>
    <x v="1"/>
    <n v="2"/>
    <n v="0"/>
    <n v="0"/>
    <n v="9704"/>
    <s v="5860274469"/>
    <s v="09 Jun 2026"/>
    <s v="09"/>
    <s v="Jun"/>
    <s v="11 Jun 2026"/>
    <s v="11"/>
    <s v="Jun"/>
    <n v="2"/>
    <n v="2"/>
    <n v="0"/>
    <n v="0"/>
    <x v="1"/>
    <x v="4"/>
    <n v="2"/>
    <n v="1"/>
    <n v="514.50889376146779"/>
    <n v="257.25444688073389"/>
    <s v="Bulgaria"/>
    <s v="24 Jan 2026 20:38"/>
    <s v="24 Jan 2026"/>
    <s v="Jan"/>
    <n v="0"/>
    <n v="2"/>
    <n v="0"/>
    <n v="0"/>
    <n v="0"/>
    <n v="2"/>
    <n v="0"/>
    <s v="24.01.2025"/>
    <x v="2"/>
    <s v="09.06.2026"/>
    <n v="24"/>
    <x v="0"/>
    <m/>
    <m/>
  </r>
  <r>
    <x v="2"/>
    <n v="0"/>
    <n v="5"/>
    <n v="0"/>
    <n v="9571"/>
    <s v="4544"/>
    <s v="25 Jun 2026"/>
    <s v="25"/>
    <s v="Jun"/>
    <s v="30 Jun 2026"/>
    <s v="30"/>
    <s v="Jun"/>
    <n v="5"/>
    <n v="5"/>
    <n v="0"/>
    <n v="0"/>
    <x v="4"/>
    <x v="6"/>
    <n v="2"/>
    <n v="1"/>
    <n v="1406.8285189999999"/>
    <n v="281.36570380000001"/>
    <s v="Romania"/>
    <s v="19 Jan 2026 10:42"/>
    <s v="18 Jan 2026"/>
    <s v="Jan"/>
    <n v="0"/>
    <n v="5"/>
    <n v="0"/>
    <n v="0"/>
    <n v="0"/>
    <n v="5"/>
    <n v="0"/>
    <s v="19.01.2025"/>
    <x v="2"/>
    <s v="25.06.2026"/>
    <n v="26"/>
    <x v="0"/>
    <m/>
    <m/>
  </r>
  <r>
    <x v="4"/>
    <n v="0"/>
    <n v="7"/>
    <n v="0"/>
    <n v="9568"/>
    <s v="13665710"/>
    <s v="19 Jun 2026"/>
    <s v="19"/>
    <s v="Jun"/>
    <s v="26 Jun 2026"/>
    <s v="26"/>
    <s v="Jun"/>
    <n v="7"/>
    <n v="7"/>
    <n v="0"/>
    <n v="0"/>
    <x v="10"/>
    <x v="3"/>
    <n v="2"/>
    <n v="0"/>
    <n v="1394.1351822999998"/>
    <n v="199.16216889999995"/>
    <s v="Poland"/>
    <s v="19 Jan 2026 10:41"/>
    <s v="14 Jan 2026"/>
    <s v="Jan"/>
    <n v="0"/>
    <n v="7"/>
    <n v="0"/>
    <n v="0"/>
    <n v="0"/>
    <n v="7"/>
    <n v="0"/>
    <s v="19.01.2025"/>
    <x v="2"/>
    <s v="19.06.2026"/>
    <n v="25"/>
    <x v="0"/>
    <m/>
    <m/>
  </r>
  <r>
    <x v="2"/>
    <n v="0"/>
    <n v="0"/>
    <n v="5"/>
    <n v="9705"/>
    <s v="1235469.230446"/>
    <s v="10 Aug 2026"/>
    <s v="10"/>
    <s v="Aug"/>
    <s v="15 Aug 2026"/>
    <s v="15"/>
    <s v="Aug"/>
    <n v="5"/>
    <n v="5"/>
    <n v="0"/>
    <n v="0"/>
    <x v="3"/>
    <x v="6"/>
    <n v="2"/>
    <n v="2"/>
    <n v="1946.8331819999999"/>
    <n v="389.36663639999995"/>
    <s v="Romania"/>
    <s v="24 Jan 2026 21:08"/>
    <s v="24 Jan 2026"/>
    <s v="Jan"/>
    <n v="0"/>
    <n v="0"/>
    <n v="0"/>
    <n v="5"/>
    <n v="0"/>
    <n v="5"/>
    <n v="0"/>
    <s v="24.01.2025"/>
    <x v="2"/>
    <s v="10.08.2026"/>
    <n v="33"/>
    <x v="0"/>
    <m/>
    <m/>
  </r>
  <r>
    <x v="2"/>
    <n v="0"/>
    <n v="5"/>
    <n v="0"/>
    <n v="9570"/>
    <s v="4543"/>
    <s v="25 Jun 2026"/>
    <s v="25"/>
    <s v="Jun"/>
    <s v="30 Jun 2026"/>
    <s v="30"/>
    <s v="Jun"/>
    <n v="5"/>
    <n v="5"/>
    <n v="0"/>
    <n v="0"/>
    <x v="4"/>
    <x v="6"/>
    <n v="2"/>
    <n v="1"/>
    <n v="1406.8285189999999"/>
    <n v="281.36570380000001"/>
    <s v="Romania"/>
    <s v="19 Jan 2026 10:41"/>
    <s v="18 Jan 2026"/>
    <s v="Jan"/>
    <n v="0"/>
    <n v="5"/>
    <n v="0"/>
    <n v="0"/>
    <n v="0"/>
    <n v="5"/>
    <n v="0"/>
    <s v="19.01.2025"/>
    <x v="2"/>
    <s v="25.06.2026"/>
    <n v="26"/>
    <x v="0"/>
    <m/>
    <m/>
  </r>
  <r>
    <x v="4"/>
    <n v="0"/>
    <n v="7"/>
    <n v="0"/>
    <n v="9511"/>
    <s v="13665666"/>
    <s v="19 Jun 2026"/>
    <s v="19"/>
    <s v="Jun"/>
    <s v="26 Jun 2026"/>
    <s v="26"/>
    <s v="Jun"/>
    <n v="7"/>
    <n v="7"/>
    <n v="0"/>
    <n v="0"/>
    <x v="10"/>
    <x v="3"/>
    <n v="2"/>
    <n v="1"/>
    <n v="1394.1351822999998"/>
    <n v="199.16216889999995"/>
    <s v="Poland"/>
    <s v="15 Jan 2026 13:05"/>
    <s v="14 Jan 2026"/>
    <s v="Jan"/>
    <n v="0"/>
    <n v="7"/>
    <n v="0"/>
    <n v="0"/>
    <n v="0"/>
    <n v="7"/>
    <n v="0"/>
    <s v="15.01.2025"/>
    <x v="7"/>
    <s v="19.06.2026"/>
    <n v="25"/>
    <x v="0"/>
    <m/>
    <m/>
  </r>
  <r>
    <x v="2"/>
    <n v="0"/>
    <n v="5"/>
    <n v="0"/>
    <n v="9569"/>
    <s v="4542"/>
    <s v="25 Jun 2026"/>
    <s v="25"/>
    <s v="Jun"/>
    <s v="30 Jun 2026"/>
    <s v="30"/>
    <s v="Jun"/>
    <n v="5"/>
    <n v="5"/>
    <n v="0"/>
    <n v="0"/>
    <x v="4"/>
    <x v="6"/>
    <n v="2"/>
    <n v="1"/>
    <n v="1406.8285189999999"/>
    <n v="281.36570380000001"/>
    <s v="Romania"/>
    <s v="19 Jan 2026 10:41"/>
    <s v="18 Jan 2026"/>
    <s v="Jan"/>
    <n v="0"/>
    <n v="5"/>
    <n v="0"/>
    <n v="0"/>
    <n v="0"/>
    <n v="5"/>
    <n v="0"/>
    <s v="19.01.2025"/>
    <x v="2"/>
    <s v="25.06.2026"/>
    <n v="26"/>
    <x v="0"/>
    <m/>
    <m/>
  </r>
  <r>
    <x v="2"/>
    <n v="0"/>
    <n v="0"/>
    <n v="5"/>
    <n v="9462"/>
    <s v="1187606.227806"/>
    <s v="03 Aug 2026"/>
    <s v="03"/>
    <s v="Aug"/>
    <s v="08 Aug 2026"/>
    <s v="08"/>
    <s v="Aug"/>
    <n v="5"/>
    <n v="5"/>
    <n v="0"/>
    <n v="0"/>
    <x v="3"/>
    <x v="3"/>
    <n v="2"/>
    <n v="1"/>
    <n v="1595.1749480000001"/>
    <n v="319.03498960000002"/>
    <s v="Romania"/>
    <s v="12 Jan 2026 20:24"/>
    <s v="12 Jan 2026"/>
    <s v="Jan"/>
    <n v="0"/>
    <n v="0"/>
    <n v="0"/>
    <n v="5"/>
    <n v="0"/>
    <n v="5"/>
    <n v="0"/>
    <s v="12.01.2025"/>
    <x v="7"/>
    <s v="03.08.2026"/>
    <n v="32"/>
    <x v="0"/>
    <m/>
    <m/>
  </r>
  <r>
    <x v="2"/>
    <n v="0"/>
    <n v="0"/>
    <n v="6"/>
    <n v="9463"/>
    <s v="2319100"/>
    <s v="15 Jul 2026"/>
    <s v="15"/>
    <s v="Jul"/>
    <s v="21 Jul 2026"/>
    <s v="21"/>
    <s v="Jul"/>
    <n v="6"/>
    <n v="6"/>
    <n v="0"/>
    <n v="0"/>
    <x v="6"/>
    <x v="1"/>
    <n v="5"/>
    <n v="0"/>
    <n v="4069.5737141999994"/>
    <n v="678.26228569999989"/>
    <m/>
    <s v="12 Jan 2026 21:12"/>
    <s v="12 Jan 2026"/>
    <s v="Jan"/>
    <n v="0"/>
    <n v="0"/>
    <n v="6"/>
    <n v="0"/>
    <n v="0"/>
    <n v="6"/>
    <n v="0"/>
    <s v="12.01.2025"/>
    <x v="7"/>
    <s v="15.07.2026"/>
    <n v="29"/>
    <x v="0"/>
    <m/>
    <m/>
  </r>
  <r>
    <x v="2"/>
    <n v="0"/>
    <n v="6"/>
    <n v="0"/>
    <n v="9877"/>
    <s v="NT316860"/>
    <s v="21 Jun 2026"/>
    <s v="21"/>
    <s v="Jun"/>
    <s v="27 Jun 2026"/>
    <s v="27"/>
    <s v="Jun"/>
    <n v="6"/>
    <n v="6"/>
    <n v="0"/>
    <n v="0"/>
    <x v="5"/>
    <x v="7"/>
    <n v="4"/>
    <n v="0"/>
    <n v="2989.4079218000002"/>
    <n v="498.23465363333338"/>
    <s v="Romania"/>
    <s v="30 Jan 2026 16:04"/>
    <s v="30 Jan 2026"/>
    <s v="Jan"/>
    <n v="0"/>
    <n v="6"/>
    <n v="0"/>
    <n v="0"/>
    <n v="0"/>
    <n v="6"/>
    <n v="0"/>
    <s v="30.01.2025"/>
    <x v="0"/>
    <s v="21.06.2026"/>
    <n v="26"/>
    <x v="0"/>
    <m/>
    <m/>
  </r>
  <r>
    <x v="2"/>
    <n v="0"/>
    <n v="4"/>
    <n v="2"/>
    <n v="10016"/>
    <s v="62072"/>
    <s v="07 Jul 2026"/>
    <s v="07"/>
    <s v="Jul"/>
    <s v="13 Jul 2026"/>
    <s v="13"/>
    <s v="Jul"/>
    <n v="6"/>
    <n v="6"/>
    <n v="0"/>
    <n v="0"/>
    <x v="4"/>
    <x v="6"/>
    <n v="2"/>
    <n v="2"/>
    <n v="2422.2954549999999"/>
    <n v="403.71590916666668"/>
    <s v="Romania"/>
    <s v="06 Feb 2026 16:03"/>
    <s v="06 Feb 2026"/>
    <s v="Feb"/>
    <n v="0"/>
    <n v="0"/>
    <n v="6"/>
    <n v="0"/>
    <n v="0"/>
    <n v="6"/>
    <n v="0"/>
    <s v="06.02.2025"/>
    <x v="5"/>
    <s v="07.07.2026"/>
    <n v="28"/>
    <x v="0"/>
    <m/>
    <m/>
  </r>
  <r>
    <x v="2"/>
    <n v="0"/>
    <n v="0"/>
    <n v="5"/>
    <n v="10017"/>
    <s v="00001070"/>
    <s v="13 Jul 2026"/>
    <s v="13"/>
    <s v="Jul"/>
    <s v="18 Jul 2026"/>
    <s v="18"/>
    <s v="Jul"/>
    <n v="5"/>
    <n v="5"/>
    <n v="0"/>
    <n v="0"/>
    <x v="4"/>
    <x v="2"/>
    <n v="2"/>
    <n v="1"/>
    <n v="1735.9947079999999"/>
    <n v="347.19894160000001"/>
    <s v="Romania"/>
    <s v="06 Feb 2026 16:04"/>
    <s v="06 Feb 2026"/>
    <s v="Feb"/>
    <n v="0"/>
    <n v="0"/>
    <n v="5"/>
    <n v="0"/>
    <n v="0"/>
    <n v="5"/>
    <n v="0"/>
    <s v="06.02.2025"/>
    <x v="5"/>
    <s v="13.07.2026"/>
    <n v="29"/>
    <x v="0"/>
    <m/>
    <m/>
  </r>
  <r>
    <x v="2"/>
    <n v="0"/>
    <n v="4"/>
    <n v="2"/>
    <n v="10015"/>
    <s v="62069"/>
    <s v="07 Jul 2026"/>
    <s v="07"/>
    <s v="Jul"/>
    <s v="13 Jul 2026"/>
    <s v="13"/>
    <s v="Jul"/>
    <n v="6"/>
    <n v="6"/>
    <n v="0"/>
    <n v="0"/>
    <x v="4"/>
    <x v="3"/>
    <n v="2"/>
    <n v="2"/>
    <n v="2482.9653015999997"/>
    <n v="413.82755026666661"/>
    <s v="Romania"/>
    <s v="06 Feb 2026 15:01"/>
    <s v="06 Feb 2026"/>
    <s v="Feb"/>
    <n v="0"/>
    <n v="0"/>
    <n v="6"/>
    <n v="0"/>
    <n v="0"/>
    <n v="6"/>
    <n v="0"/>
    <s v="06.02.2025"/>
    <x v="5"/>
    <s v="07.07.2026"/>
    <n v="28"/>
    <x v="0"/>
    <m/>
    <m/>
  </r>
  <r>
    <x v="2"/>
    <n v="0"/>
    <n v="0"/>
    <n v="6"/>
    <n v="9574"/>
    <s v="1189438.229143"/>
    <s v="19 Jul 2026"/>
    <s v="19"/>
    <s v="Jul"/>
    <s v="25 Jul 2026"/>
    <s v="25"/>
    <s v="Jul"/>
    <n v="6"/>
    <n v="6"/>
    <n v="0"/>
    <n v="0"/>
    <x v="3"/>
    <x v="3"/>
    <n v="3"/>
    <n v="1"/>
    <n v="2584.1599458000001"/>
    <n v="430.69332430000003"/>
    <s v="Romania"/>
    <s v="19 Jan 2026 10:53"/>
    <s v="18 Jan 2026"/>
    <s v="Jan"/>
    <n v="0"/>
    <n v="0"/>
    <n v="6"/>
    <n v="0"/>
    <n v="0"/>
    <n v="6"/>
    <n v="0"/>
    <s v="19.01.2025"/>
    <x v="2"/>
    <s v="19.07.2026"/>
    <n v="30"/>
    <x v="0"/>
    <m/>
    <m/>
  </r>
  <r>
    <x v="2"/>
    <n v="0"/>
    <n v="0"/>
    <n v="5"/>
    <n v="9707"/>
    <s v="1235499.230462"/>
    <s v="10 Aug 2026"/>
    <s v="10"/>
    <s v="Aug"/>
    <s v="15 Aug 2026"/>
    <s v="15"/>
    <s v="Aug"/>
    <n v="5"/>
    <n v="5"/>
    <n v="0"/>
    <n v="0"/>
    <x v="3"/>
    <x v="4"/>
    <n v="2"/>
    <n v="1"/>
    <n v="1595.1749480000001"/>
    <n v="319.03498960000002"/>
    <s v="Romania"/>
    <s v="25 Jan 2026 09:26"/>
    <s v="25 Jan 2026"/>
    <s v="Jan"/>
    <n v="0"/>
    <n v="0"/>
    <n v="0"/>
    <n v="5"/>
    <n v="0"/>
    <n v="5"/>
    <n v="0"/>
    <s v="25.01.2025"/>
    <x v="2"/>
    <s v="10.08.2026"/>
    <n v="33"/>
    <x v="0"/>
    <m/>
    <m/>
  </r>
  <r>
    <x v="1"/>
    <n v="0"/>
    <n v="3"/>
    <n v="0"/>
    <n v="9464"/>
    <s v="5406073681"/>
    <s v="21 Jun 2026"/>
    <s v="21"/>
    <s v="Jun"/>
    <s v="24 Jun 2026"/>
    <s v="24"/>
    <s v="Jun"/>
    <n v="3"/>
    <n v="3"/>
    <n v="0"/>
    <n v="0"/>
    <x v="1"/>
    <x v="4"/>
    <n v="2"/>
    <n v="2"/>
    <n v="1436.2431255963302"/>
    <n v="478.74770853211004"/>
    <s v="Romania"/>
    <s v="12 Jan 2026 23:06"/>
    <s v="12 Jan 2026"/>
    <s v="Jan"/>
    <n v="0"/>
    <n v="3"/>
    <n v="0"/>
    <n v="0"/>
    <n v="0"/>
    <n v="3"/>
    <n v="0"/>
    <s v="12.01.2025"/>
    <x v="7"/>
    <s v="21.06.2026"/>
    <n v="26"/>
    <x v="0"/>
    <m/>
    <m/>
  </r>
  <r>
    <x v="2"/>
    <n v="0"/>
    <n v="0"/>
    <n v="6"/>
    <n v="9573"/>
    <s v="1189301.229120"/>
    <s v="19 Jul 2026"/>
    <s v="19"/>
    <s v="Jul"/>
    <s v="25 Jul 2026"/>
    <s v="25"/>
    <s v="Jul"/>
    <n v="6"/>
    <n v="6"/>
    <n v="0"/>
    <n v="0"/>
    <x v="3"/>
    <x v="5"/>
    <n v="2"/>
    <n v="1"/>
    <n v="2170.5019007999999"/>
    <n v="361.75031680000001"/>
    <s v="Romania"/>
    <s v="19 Jan 2026 10:48"/>
    <s v="16 Jan 2026"/>
    <s v="Jan"/>
    <n v="0"/>
    <n v="0"/>
    <n v="6"/>
    <n v="0"/>
    <n v="0"/>
    <n v="6"/>
    <n v="0"/>
    <s v="19.01.2025"/>
    <x v="2"/>
    <s v="19.07.2026"/>
    <n v="30"/>
    <x v="0"/>
    <m/>
    <m/>
  </r>
  <r>
    <x v="2"/>
    <n v="0"/>
    <n v="5"/>
    <n v="0"/>
    <n v="9878"/>
    <s v="19118"/>
    <s v="21 Jun 2026"/>
    <s v="21"/>
    <s v="Jun"/>
    <s v="26 Jun 2026"/>
    <s v="26"/>
    <s v="Jun"/>
    <n v="5"/>
    <n v="5"/>
    <n v="0"/>
    <n v="0"/>
    <x v="4"/>
    <x v="4"/>
    <n v="2"/>
    <n v="2"/>
    <n v="1629.6562309000001"/>
    <n v="325.93124618000002"/>
    <s v="Romania"/>
    <s v="30 Jan 2026 16:13"/>
    <s v="30 Jan 2026"/>
    <s v="Jan"/>
    <n v="0"/>
    <n v="5"/>
    <n v="0"/>
    <n v="0"/>
    <n v="0"/>
    <n v="5"/>
    <n v="0"/>
    <s v="30.01.2025"/>
    <x v="0"/>
    <s v="21.06.2026"/>
    <n v="26"/>
    <x v="0"/>
    <m/>
    <m/>
  </r>
  <r>
    <x v="2"/>
    <n v="0"/>
    <n v="5"/>
    <n v="0"/>
    <n v="9879"/>
    <s v="19119"/>
    <s v="21 Jun 2026"/>
    <s v="21"/>
    <s v="Jun"/>
    <s v="26 Jun 2026"/>
    <s v="26"/>
    <s v="Jun"/>
    <n v="5"/>
    <n v="5"/>
    <n v="0"/>
    <n v="0"/>
    <x v="4"/>
    <x v="4"/>
    <n v="2"/>
    <n v="1"/>
    <n v="1303.7171614000001"/>
    <n v="260.74343228000004"/>
    <s v="Romania"/>
    <s v="30 Jan 2026 16:13"/>
    <s v="30 Jan 2026"/>
    <s v="Jan"/>
    <n v="0"/>
    <n v="5"/>
    <n v="0"/>
    <n v="0"/>
    <n v="0"/>
    <n v="5"/>
    <n v="0"/>
    <s v="30.01.2025"/>
    <x v="0"/>
    <s v="21.06.2026"/>
    <n v="26"/>
    <x v="0"/>
    <m/>
    <m/>
  </r>
  <r>
    <x v="2"/>
    <n v="0"/>
    <n v="5"/>
    <n v="0"/>
    <n v="9880"/>
    <s v="2324387"/>
    <s v="01 Sep 2026"/>
    <s v="01"/>
    <s v="Sep"/>
    <s v="06 Sep 2026"/>
    <s v="06"/>
    <s v="Sep"/>
    <n v="5"/>
    <n v="5"/>
    <n v="0"/>
    <n v="0"/>
    <x v="6"/>
    <x v="4"/>
    <n v="2"/>
    <n v="1"/>
    <n v="1268.551338"/>
    <n v="253.71026760000001"/>
    <s v="Romania"/>
    <s v="30 Jan 2026 16:13"/>
    <s v="30 Jan 2026"/>
    <s v="Jan"/>
    <n v="0"/>
    <n v="0"/>
    <n v="0"/>
    <n v="0"/>
    <n v="5"/>
    <n v="5"/>
    <n v="0"/>
    <s v="30.01.2025"/>
    <x v="0"/>
    <s v="01.09.2026"/>
    <n v="36"/>
    <x v="0"/>
    <m/>
    <m/>
  </r>
  <r>
    <x v="2"/>
    <n v="0"/>
    <n v="5"/>
    <n v="0"/>
    <n v="9881"/>
    <s v="19120"/>
    <s v="21 Jun 2026"/>
    <s v="21"/>
    <s v="Jun"/>
    <s v="26 Jun 2026"/>
    <s v="26"/>
    <s v="Jun"/>
    <n v="5"/>
    <n v="5"/>
    <n v="0"/>
    <n v="0"/>
    <x v="4"/>
    <x v="4"/>
    <n v="2"/>
    <n v="0"/>
    <n v="1303.7171614000001"/>
    <n v="260.74343228000004"/>
    <s v="Romania"/>
    <s v="30 Jan 2026 16:13"/>
    <s v="30 Jan 2026"/>
    <s v="Jan"/>
    <n v="0"/>
    <n v="5"/>
    <n v="0"/>
    <n v="0"/>
    <n v="0"/>
    <n v="5"/>
    <n v="0"/>
    <s v="30.01.2025"/>
    <x v="0"/>
    <s v="21.06.2026"/>
    <n v="26"/>
    <x v="0"/>
    <m/>
    <m/>
  </r>
  <r>
    <x v="4"/>
    <n v="0"/>
    <n v="0"/>
    <n v="10"/>
    <n v="10018"/>
    <s v="13732799"/>
    <s v="21 Jul 2026"/>
    <s v="21"/>
    <s v="Jul"/>
    <s v="31 Jul 2026"/>
    <s v="31"/>
    <s v="Jul"/>
    <n v="10"/>
    <n v="10"/>
    <n v="0"/>
    <n v="0"/>
    <x v="10"/>
    <x v="3"/>
    <n v="2"/>
    <n v="0"/>
    <n v="2583.8470129999996"/>
    <n v="258.38470129999996"/>
    <s v="Poland"/>
    <s v="06 Feb 2026 16:31"/>
    <s v="31 Jan 2026"/>
    <s v="Feb"/>
    <n v="0"/>
    <n v="0"/>
    <n v="10"/>
    <n v="0"/>
    <n v="0"/>
    <n v="10"/>
    <n v="0"/>
    <s v="06.02.2025"/>
    <x v="5"/>
    <s v="21.07.2026"/>
    <n v="30"/>
    <x v="0"/>
    <m/>
    <m/>
  </r>
  <r>
    <x v="4"/>
    <n v="0"/>
    <n v="0"/>
    <n v="7"/>
    <n v="10019"/>
    <s v="13726065"/>
    <s v="14 Jul 2026"/>
    <s v="14"/>
    <s v="Jul"/>
    <s v="21 Jul 2026"/>
    <s v="21"/>
    <s v="Jul"/>
    <n v="7"/>
    <n v="7"/>
    <n v="0"/>
    <n v="0"/>
    <x v="10"/>
    <x v="3"/>
    <n v="2"/>
    <n v="1"/>
    <n v="1808.6929091"/>
    <n v="258.38470130000002"/>
    <s v="Poland"/>
    <s v="06 Feb 2026 16:31"/>
    <s v="30 Jan 2026"/>
    <s v="Feb"/>
    <n v="0"/>
    <n v="0"/>
    <n v="7"/>
    <n v="0"/>
    <n v="0"/>
    <n v="7"/>
    <n v="0"/>
    <s v="06.02.2025"/>
    <x v="5"/>
    <s v="14.07.2026"/>
    <n v="29"/>
    <x v="0"/>
    <m/>
    <m/>
  </r>
  <r>
    <x v="2"/>
    <n v="0"/>
    <n v="3"/>
    <n v="4"/>
    <n v="9459"/>
    <s v="3289"/>
    <s v="21 Aug 2026"/>
    <s v="21"/>
    <s v="Aug"/>
    <s v="28 Aug 2026"/>
    <s v="28"/>
    <s v="Aug"/>
    <n v="7"/>
    <n v="7"/>
    <n v="0"/>
    <n v="0"/>
    <x v="2"/>
    <x v="6"/>
    <n v="2"/>
    <n v="1"/>
    <n v="0"/>
    <n v="0"/>
    <s v="Israel"/>
    <s v="12 Jan 2026 17:34"/>
    <s v="12 Jan 2026"/>
    <s v="Jan"/>
    <n v="0"/>
    <n v="0"/>
    <n v="0"/>
    <n v="7"/>
    <n v="0"/>
    <n v="7"/>
    <n v="0"/>
    <s v="12.01.2025"/>
    <x v="7"/>
    <s v="21.08.2026"/>
    <n v="34"/>
    <x v="1"/>
    <m/>
    <m/>
  </r>
  <r>
    <x v="2"/>
    <n v="0"/>
    <n v="3"/>
    <n v="4"/>
    <n v="9465"/>
    <s v="3289"/>
    <s v="21 Aug 2026"/>
    <s v="21"/>
    <s v="Aug"/>
    <s v="28 Aug 2026"/>
    <s v="28"/>
    <s v="Aug"/>
    <n v="7"/>
    <n v="7"/>
    <n v="0"/>
    <n v="0"/>
    <x v="2"/>
    <x v="7"/>
    <n v="2"/>
    <n v="2"/>
    <n v="0"/>
    <n v="0"/>
    <s v="Israel"/>
    <s v="13 Jan 2026 07:54"/>
    <s v="12 Jan 2026"/>
    <s v="Jan"/>
    <n v="0"/>
    <n v="0"/>
    <n v="0"/>
    <n v="7"/>
    <n v="0"/>
    <n v="7"/>
    <n v="0"/>
    <s v="13.01.2025"/>
    <x v="7"/>
    <s v="21.08.2026"/>
    <n v="34"/>
    <x v="1"/>
    <m/>
    <m/>
  </r>
  <r>
    <x v="1"/>
    <n v="6"/>
    <n v="0"/>
    <n v="0"/>
    <n v="9196"/>
    <s v="5825928114"/>
    <s v="07 Jun 2026"/>
    <s v="07"/>
    <s v="Jun"/>
    <s v="13 Jun 2026"/>
    <s v="13"/>
    <s v="Jun"/>
    <n v="6"/>
    <n v="6"/>
    <n v="0"/>
    <n v="0"/>
    <x v="1"/>
    <x v="6"/>
    <n v="2"/>
    <n v="2"/>
    <n v="1853.1578966972475"/>
    <n v="308.85964944954122"/>
    <s v="Romania"/>
    <s v="27 Dec 2025 13:46"/>
    <s v="27 Dec 2025"/>
    <s v="Dec"/>
    <n v="0"/>
    <n v="6"/>
    <n v="0"/>
    <n v="0"/>
    <n v="0"/>
    <n v="6"/>
    <n v="0"/>
    <s v="27.12.2025"/>
    <x v="21"/>
    <s v="07.06.2026"/>
    <n v="24"/>
    <x v="0"/>
    <m/>
    <m/>
  </r>
  <r>
    <x v="2"/>
    <n v="0"/>
    <n v="0"/>
    <n v="5"/>
    <n v="9887"/>
    <s v="1239154.232180"/>
    <s v="28 Jul 2026"/>
    <s v="28"/>
    <s v="Jul"/>
    <s v="02 Aug 2026"/>
    <s v="02"/>
    <s v="Aug"/>
    <n v="5"/>
    <n v="-26"/>
    <n v="3"/>
    <n v="1"/>
    <x v="3"/>
    <x v="0"/>
    <n v="2"/>
    <n v="1"/>
    <n v="1758.4867529999999"/>
    <n v="351.69735059999999"/>
    <s v="Romania"/>
    <s v="30 Jan 2026 17:03"/>
    <s v="30 Jan 2026"/>
    <s v="Jan"/>
    <n v="0"/>
    <n v="0"/>
    <n v="3"/>
    <n v="1"/>
    <n v="0"/>
    <n v="4"/>
    <n v="-1"/>
    <s v="30.01.2025"/>
    <x v="0"/>
    <s v="28.07.2026"/>
    <n v="31"/>
    <x v="0"/>
    <m/>
    <m/>
  </r>
  <r>
    <x v="2"/>
    <n v="2"/>
    <n v="2"/>
    <n v="0"/>
    <n v="10138"/>
    <s v="2328145"/>
    <s v="29 May 2026"/>
    <s v="29"/>
    <s v="May"/>
    <s v="02 Jun 2026"/>
    <s v="02"/>
    <s v="Jun"/>
    <n v="4"/>
    <n v="-27"/>
    <n v="2"/>
    <n v="1"/>
    <x v="6"/>
    <x v="6"/>
    <n v="2"/>
    <n v="0"/>
    <n v="0"/>
    <n v="0"/>
    <s v="Romania"/>
    <s v="18 Feb 2026 16:53"/>
    <s v="18 Feb 2026"/>
    <s v="Feb"/>
    <n v="2"/>
    <n v="1"/>
    <n v="0"/>
    <n v="0"/>
    <n v="0"/>
    <n v="3"/>
    <n v="-1"/>
    <s v="18.02.2025"/>
    <x v="14"/>
    <s v="29.05.2026"/>
    <n v="22"/>
    <x v="1"/>
    <m/>
    <m/>
  </r>
  <r>
    <x v="2"/>
    <n v="0"/>
    <n v="0"/>
    <n v="5"/>
    <n v="9886"/>
    <s v="1239147.232167"/>
    <s v="25 Jul 2026"/>
    <s v="25"/>
    <s v="Jul"/>
    <s v="30 Jul 2026"/>
    <s v="30"/>
    <s v="Jul"/>
    <n v="5"/>
    <n v="5"/>
    <n v="0"/>
    <n v="0"/>
    <x v="3"/>
    <x v="4"/>
    <n v="3"/>
    <n v="1"/>
    <n v="2153.4666214999997"/>
    <n v="430.69332429999997"/>
    <s v="Romania"/>
    <s v="30 Jan 2026 16:53"/>
    <s v="30 Jan 2026"/>
    <s v="Jan"/>
    <n v="0"/>
    <n v="0"/>
    <n v="5"/>
    <n v="0"/>
    <n v="0"/>
    <n v="5"/>
    <n v="0"/>
    <s v="30.01.2025"/>
    <x v="0"/>
    <s v="25.07.2026"/>
    <n v="30"/>
    <x v="0"/>
    <m/>
    <m/>
  </r>
  <r>
    <x v="3"/>
    <n v="0"/>
    <n v="5"/>
    <n v="0"/>
    <n v="10136"/>
    <s v="475932"/>
    <s v="15 Jun 2026"/>
    <s v="15"/>
    <s v="Jun"/>
    <s v="20 Jun 2026"/>
    <s v="20"/>
    <s v="Jun"/>
    <n v="5"/>
    <n v="5"/>
    <n v="0"/>
    <n v="0"/>
    <x v="8"/>
    <x v="3"/>
    <n v="2"/>
    <n v="2"/>
    <n v="1493.787591743119"/>
    <n v="298.75751834862382"/>
    <m/>
    <s v="18 Feb 2026 16:48"/>
    <s v="18 Feb 2026"/>
    <s v="Feb"/>
    <n v="0"/>
    <n v="5"/>
    <n v="0"/>
    <n v="0"/>
    <n v="0"/>
    <n v="5"/>
    <n v="0"/>
    <s v="18.02.2025"/>
    <x v="14"/>
    <s v="15.06.2026"/>
    <n v="25"/>
    <x v="1"/>
    <m/>
    <m/>
  </r>
  <r>
    <x v="4"/>
    <n v="0"/>
    <n v="7"/>
    <n v="0"/>
    <n v="10020"/>
    <s v="13746066"/>
    <s v="16 Jun 2026"/>
    <s v="16"/>
    <s v="Jun"/>
    <s v="23 Jun 2026"/>
    <s v="23"/>
    <s v="Jun"/>
    <n v="7"/>
    <n v="7"/>
    <n v="0"/>
    <n v="0"/>
    <x v="10"/>
    <x v="3"/>
    <n v="2"/>
    <n v="1"/>
    <n v="1394.1351822999998"/>
    <n v="199.16216889999995"/>
    <s v="Poland"/>
    <s v="06 Feb 2026 16:31"/>
    <s v="04 Feb 2026"/>
    <s v="Feb"/>
    <n v="0"/>
    <n v="7"/>
    <n v="0"/>
    <n v="0"/>
    <n v="0"/>
    <n v="7"/>
    <n v="0"/>
    <s v="06.02.2025"/>
    <x v="5"/>
    <s v="16.06.2026"/>
    <n v="25"/>
    <x v="0"/>
    <m/>
    <m/>
  </r>
  <r>
    <x v="2"/>
    <n v="2"/>
    <n v="2"/>
    <n v="0"/>
    <n v="10137"/>
    <s v="2328143"/>
    <s v="29 May 2026"/>
    <s v="29"/>
    <s v="May"/>
    <s v="02 Jun 2026"/>
    <s v="02"/>
    <s v="Jun"/>
    <n v="4"/>
    <n v="-27"/>
    <n v="2"/>
    <n v="1"/>
    <x v="6"/>
    <x v="6"/>
    <n v="2"/>
    <n v="1"/>
    <n v="0"/>
    <n v="0"/>
    <s v="Romania"/>
    <s v="18 Feb 2026 16:53"/>
    <s v="18 Feb 2026"/>
    <s v="Feb"/>
    <n v="2"/>
    <n v="1"/>
    <n v="0"/>
    <n v="0"/>
    <n v="0"/>
    <n v="3"/>
    <n v="-1"/>
    <s v="18.02.2025"/>
    <x v="14"/>
    <s v="29.05.2026"/>
    <n v="22"/>
    <x v="1"/>
    <m/>
    <m/>
  </r>
  <r>
    <x v="1"/>
    <n v="0"/>
    <n v="4"/>
    <n v="0"/>
    <n v="10213"/>
    <s v="6687048429"/>
    <s v="01 Sep 2026"/>
    <s v="01"/>
    <s v="Sep"/>
    <s v="05 Sep 2026"/>
    <s v="05"/>
    <s v="Sep"/>
    <n v="4"/>
    <n v="4"/>
    <n v="0"/>
    <n v="0"/>
    <x v="1"/>
    <x v="6"/>
    <n v="1"/>
    <n v="1"/>
    <n v="1383.651036330275"/>
    <n v="345.91275908256875"/>
    <s v="Romania"/>
    <s v="24 Feb 2026 20:32"/>
    <s v="24 Feb 2026"/>
    <s v="Feb"/>
    <n v="0"/>
    <n v="0"/>
    <n v="0"/>
    <n v="0"/>
    <n v="4"/>
    <n v="4"/>
    <n v="0"/>
    <s v="24.02.2025"/>
    <x v="8"/>
    <s v="01.09.2026"/>
    <n v="36"/>
    <x v="0"/>
    <m/>
    <m/>
  </r>
  <r>
    <x v="1"/>
    <n v="0"/>
    <n v="4"/>
    <n v="0"/>
    <n v="10214"/>
    <s v="6687048429"/>
    <s v="01 Sep 2026"/>
    <s v="01"/>
    <s v="Sep"/>
    <s v="05 Sep 2026"/>
    <s v="05"/>
    <s v="Sep"/>
    <n v="4"/>
    <n v="4"/>
    <n v="0"/>
    <n v="0"/>
    <x v="1"/>
    <x v="6"/>
    <n v="1"/>
    <n v="1"/>
    <n v="1383.651036330275"/>
    <n v="345.91275908256875"/>
    <m/>
    <s v="24 Feb 2026 20:32"/>
    <s v="24 Feb 2026"/>
    <s v="Feb"/>
    <n v="0"/>
    <n v="0"/>
    <n v="0"/>
    <n v="0"/>
    <n v="4"/>
    <n v="4"/>
    <n v="0"/>
    <s v="24.02.2025"/>
    <x v="8"/>
    <s v="01.09.2026"/>
    <n v="36"/>
    <x v="0"/>
    <m/>
    <m/>
  </r>
  <r>
    <x v="2"/>
    <n v="4"/>
    <n v="0"/>
    <n v="0"/>
    <n v="10062"/>
    <s v="1243041.234263"/>
    <s v="08 Jun 2026"/>
    <s v="08"/>
    <s v="Jun"/>
    <s v="12 Jun 2026"/>
    <s v="12"/>
    <s v="Jun"/>
    <n v="4"/>
    <n v="4"/>
    <n v="0"/>
    <n v="0"/>
    <x v="3"/>
    <x v="1"/>
    <n v="3"/>
    <n v="2"/>
    <n v="1722.5385976"/>
    <n v="430.6346494"/>
    <s v="Romania"/>
    <s v="12 Feb 2026 13:32"/>
    <s v="12 Feb 2026"/>
    <s v="Feb"/>
    <n v="0"/>
    <n v="4"/>
    <n v="0"/>
    <n v="0"/>
    <n v="0"/>
    <n v="4"/>
    <n v="0"/>
    <s v="12.02.2025"/>
    <x v="9"/>
    <s v="08.06.2026"/>
    <n v="24"/>
    <x v="0"/>
    <m/>
    <m/>
  </r>
  <r>
    <x v="1"/>
    <n v="0"/>
    <n v="4"/>
    <n v="0"/>
    <n v="10063"/>
    <s v="6851303328"/>
    <s v="26 Jun 2026"/>
    <s v="26"/>
    <s v="Jun"/>
    <s v="30 Jun 2026"/>
    <s v="30"/>
    <s v="Jun"/>
    <n v="4"/>
    <n v="4"/>
    <n v="0"/>
    <n v="0"/>
    <x v="1"/>
    <x v="4"/>
    <n v="1"/>
    <n v="2"/>
    <n v="1767.3525842201834"/>
    <n v="441.83814605504585"/>
    <s v="Romania"/>
    <s v="12 Feb 2026 14:18"/>
    <s v="12 Feb 2026"/>
    <s v="Feb"/>
    <n v="0"/>
    <n v="4"/>
    <n v="0"/>
    <n v="0"/>
    <n v="0"/>
    <n v="4"/>
    <n v="0"/>
    <s v="12.02.2025"/>
    <x v="9"/>
    <s v="26.06.2026"/>
    <n v="26"/>
    <x v="1"/>
    <m/>
    <m/>
  </r>
  <r>
    <x v="2"/>
    <n v="0"/>
    <n v="0"/>
    <n v="5"/>
    <n v="9888"/>
    <s v="52888"/>
    <s v="27 Jul 2026"/>
    <s v="27"/>
    <s v="Jul"/>
    <s v="01 Aug 2026"/>
    <s v="01"/>
    <s v="Aug"/>
    <n v="5"/>
    <n v="-26"/>
    <n v="4"/>
    <n v="0"/>
    <x v="4"/>
    <x v="3"/>
    <n v="1"/>
    <n v="1"/>
    <n v="1116.583347"/>
    <n v="223.31666939999999"/>
    <s v="Romania"/>
    <s v="30 Jan 2026 17:08"/>
    <s v="30 Jan 2026"/>
    <s v="Jan"/>
    <n v="0"/>
    <n v="0"/>
    <n v="4"/>
    <n v="0"/>
    <n v="0"/>
    <n v="4"/>
    <n v="-1"/>
    <s v="30.01.2025"/>
    <x v="0"/>
    <s v="27.07.2026"/>
    <n v="31"/>
    <x v="0"/>
    <m/>
    <m/>
  </r>
  <r>
    <x v="2"/>
    <n v="0"/>
    <n v="0"/>
    <n v="5"/>
    <n v="9882"/>
    <s v="1239148.232140"/>
    <s v="02 Aug 2026"/>
    <s v="02"/>
    <s v="Aug"/>
    <s v="07 Aug 2026"/>
    <s v="07"/>
    <s v="Aug"/>
    <n v="5"/>
    <n v="5"/>
    <n v="0"/>
    <n v="0"/>
    <x v="3"/>
    <x v="6"/>
    <n v="2"/>
    <n v="0"/>
    <n v="1557.4274289999998"/>
    <n v="311.48548579999999"/>
    <s v="Romania"/>
    <s v="30 Jan 2026 16:46"/>
    <s v="30 Jan 2026"/>
    <s v="Jan"/>
    <n v="0"/>
    <n v="0"/>
    <n v="0"/>
    <n v="5"/>
    <n v="0"/>
    <n v="5"/>
    <n v="0"/>
    <s v="30.01.2025"/>
    <x v="0"/>
    <s v="02.08.2026"/>
    <n v="32"/>
    <x v="0"/>
    <m/>
    <m/>
  </r>
  <r>
    <x v="2"/>
    <n v="0"/>
    <n v="0"/>
    <n v="5"/>
    <n v="9883"/>
    <s v="1239148.232141"/>
    <s v="02 Aug 2026"/>
    <s v="02"/>
    <s v="Aug"/>
    <s v="07 Aug 2026"/>
    <s v="07"/>
    <s v="Aug"/>
    <n v="5"/>
    <n v="5"/>
    <n v="0"/>
    <n v="0"/>
    <x v="3"/>
    <x v="6"/>
    <n v="2"/>
    <n v="0"/>
    <n v="1557.4274289999998"/>
    <n v="311.48548579999999"/>
    <s v="Romania"/>
    <s v="30 Jan 2026 16:47"/>
    <s v="30 Jan 2026"/>
    <s v="Jan"/>
    <n v="0"/>
    <n v="0"/>
    <n v="0"/>
    <n v="5"/>
    <n v="0"/>
    <n v="5"/>
    <n v="0"/>
    <s v="30.01.2025"/>
    <x v="0"/>
    <s v="02.08.2026"/>
    <n v="32"/>
    <x v="0"/>
    <m/>
    <m/>
  </r>
  <r>
    <x v="2"/>
    <n v="0"/>
    <n v="0"/>
    <n v="5"/>
    <n v="9884"/>
    <s v="1239148.232142"/>
    <s v="02 Aug 2026"/>
    <s v="02"/>
    <s v="Aug"/>
    <s v="07 Aug 2026"/>
    <s v="07"/>
    <s v="Aug"/>
    <n v="5"/>
    <n v="5"/>
    <n v="0"/>
    <n v="0"/>
    <x v="3"/>
    <x v="6"/>
    <n v="2"/>
    <n v="0"/>
    <n v="1557.4274289999998"/>
    <n v="311.48548579999999"/>
    <s v="Romania"/>
    <s v="30 Jan 2026 16:47"/>
    <s v="30 Jan 2026"/>
    <s v="Jan"/>
    <n v="0"/>
    <n v="0"/>
    <n v="0"/>
    <n v="5"/>
    <n v="0"/>
    <n v="5"/>
    <n v="0"/>
    <s v="30.01.2025"/>
    <x v="0"/>
    <s v="02.08.2026"/>
    <n v="32"/>
    <x v="0"/>
    <m/>
    <m/>
  </r>
  <r>
    <x v="2"/>
    <n v="0"/>
    <n v="0"/>
    <n v="5"/>
    <n v="9885"/>
    <s v="1239148.232143"/>
    <s v="02 Aug 2026"/>
    <s v="02"/>
    <s v="Aug"/>
    <s v="07 Aug 2026"/>
    <s v="07"/>
    <s v="Aug"/>
    <n v="5"/>
    <n v="5"/>
    <n v="0"/>
    <n v="0"/>
    <x v="3"/>
    <x v="6"/>
    <n v="2"/>
    <n v="0"/>
    <n v="1557.4274289999998"/>
    <n v="311.48548579999999"/>
    <s v="Romania"/>
    <s v="30 Jan 2026 16:47"/>
    <s v="30 Jan 2026"/>
    <s v="Jan"/>
    <n v="0"/>
    <n v="0"/>
    <n v="0"/>
    <n v="5"/>
    <n v="0"/>
    <n v="5"/>
    <n v="0"/>
    <s v="30.01.2025"/>
    <x v="0"/>
    <s v="02.08.2026"/>
    <n v="32"/>
    <x v="0"/>
    <m/>
    <m/>
  </r>
  <r>
    <x v="2"/>
    <n v="0"/>
    <n v="0"/>
    <n v="5"/>
    <n v="9575"/>
    <s v="1189404.229164"/>
    <s v="01 Aug 2026"/>
    <s v="01"/>
    <s v="Aug"/>
    <s v="06 Aug 2026"/>
    <s v="06"/>
    <s v="Aug"/>
    <n v="5"/>
    <n v="5"/>
    <n v="0"/>
    <n v="0"/>
    <x v="3"/>
    <x v="4"/>
    <n v="2"/>
    <n v="1"/>
    <n v="1595.1749480000001"/>
    <n v="319.03498960000002"/>
    <s v="Romania"/>
    <s v="19 Jan 2026 10:55"/>
    <s v="17 Jan 2026"/>
    <s v="Jan"/>
    <n v="0"/>
    <n v="0"/>
    <n v="0"/>
    <n v="5"/>
    <n v="0"/>
    <n v="5"/>
    <n v="0"/>
    <s v="19.01.2025"/>
    <x v="2"/>
    <s v="01.08.2026"/>
    <n v="31"/>
    <x v="0"/>
    <m/>
    <m/>
  </r>
  <r>
    <x v="2"/>
    <n v="0"/>
    <n v="5"/>
    <n v="0"/>
    <n v="9577"/>
    <s v="4537"/>
    <s v="06 Jul 2026"/>
    <s v="06"/>
    <s v="Jul"/>
    <s v="11 Jul 2026"/>
    <s v="11"/>
    <s v="Jul"/>
    <n v="5"/>
    <n v="5"/>
    <n v="0"/>
    <n v="0"/>
    <x v="4"/>
    <x v="6"/>
    <n v="2"/>
    <n v="0"/>
    <n v="1467.0680830000001"/>
    <n v="293.41361660000001"/>
    <s v="Romania"/>
    <s v="19 Jan 2026 11:02"/>
    <s v="17 Jan 2026"/>
    <s v="Jan"/>
    <n v="0"/>
    <n v="0"/>
    <n v="5"/>
    <n v="0"/>
    <n v="0"/>
    <n v="5"/>
    <n v="0"/>
    <s v="19.01.2025"/>
    <x v="2"/>
    <s v="06.07.2026"/>
    <n v="28"/>
    <x v="0"/>
    <m/>
    <m/>
  </r>
  <r>
    <x v="2"/>
    <n v="0"/>
    <n v="0"/>
    <n v="5"/>
    <n v="9889"/>
    <s v="NT316901"/>
    <s v="22 Jul 2026"/>
    <s v="22"/>
    <s v="Jul"/>
    <s v="27 Jul 2026"/>
    <s v="27"/>
    <s v="Jul"/>
    <n v="5"/>
    <n v="5"/>
    <n v="0"/>
    <n v="0"/>
    <x v="5"/>
    <x v="4"/>
    <n v="3"/>
    <n v="1"/>
    <n v="2153.4666214999997"/>
    <n v="430.69332429999997"/>
    <s v="Romania"/>
    <s v="30 Jan 2026 17:40"/>
    <s v="30 Jan 2026"/>
    <s v="Jan"/>
    <n v="0"/>
    <n v="0"/>
    <n v="5"/>
    <n v="0"/>
    <n v="0"/>
    <n v="5"/>
    <n v="0"/>
    <s v="30.01.2025"/>
    <x v="0"/>
    <s v="22.07.2026"/>
    <n v="30"/>
    <x v="0"/>
    <m/>
    <m/>
  </r>
  <r>
    <x v="2"/>
    <n v="0"/>
    <n v="2"/>
    <n v="4"/>
    <n v="9891"/>
    <s v="2324542"/>
    <s v="09 Jul 2026"/>
    <s v="09"/>
    <s v="Jul"/>
    <s v="15 Jul 2026"/>
    <s v="15"/>
    <s v="Jul"/>
    <n v="6"/>
    <n v="6"/>
    <n v="0"/>
    <n v="0"/>
    <x v="6"/>
    <x v="5"/>
    <n v="3"/>
    <n v="1"/>
    <n v="2930.1071562000002"/>
    <n v="488.35119270000001"/>
    <s v="Romania"/>
    <s v="30 Jan 2026 17:47"/>
    <s v="30 Jan 2026"/>
    <s v="Jan"/>
    <n v="0"/>
    <n v="0"/>
    <n v="6"/>
    <n v="0"/>
    <n v="0"/>
    <n v="6"/>
    <n v="0"/>
    <s v="30.01.2025"/>
    <x v="0"/>
    <s v="09.07.2026"/>
    <n v="28"/>
    <x v="0"/>
    <m/>
    <m/>
  </r>
  <r>
    <x v="2"/>
    <n v="0"/>
    <n v="7"/>
    <n v="0"/>
    <n v="9890"/>
    <s v="2324541"/>
    <s v="22 Jun 2026"/>
    <s v="22"/>
    <s v="Jun"/>
    <s v="29 Jun 2026"/>
    <s v="29"/>
    <s v="Jun"/>
    <n v="7"/>
    <n v="7"/>
    <n v="0"/>
    <n v="0"/>
    <x v="6"/>
    <x v="6"/>
    <n v="2"/>
    <n v="1"/>
    <n v="1864.0624564"/>
    <n v="266.29463662857142"/>
    <s v="Romania"/>
    <s v="30 Jan 2026 17:47"/>
    <s v="30 Jan 2026"/>
    <s v="Jan"/>
    <n v="0"/>
    <n v="7"/>
    <n v="0"/>
    <n v="0"/>
    <n v="0"/>
    <n v="7"/>
    <n v="0"/>
    <s v="30.01.2025"/>
    <x v="0"/>
    <s v="22.06.2026"/>
    <n v="26"/>
    <x v="0"/>
    <m/>
    <m/>
  </r>
  <r>
    <x v="2"/>
    <n v="0"/>
    <n v="2"/>
    <n v="4"/>
    <n v="9892"/>
    <s v="2324546"/>
    <s v="09 Jul 2026"/>
    <s v="09"/>
    <s v="Jul"/>
    <s v="15 Jul 2026"/>
    <s v="15"/>
    <s v="Jul"/>
    <n v="6"/>
    <n v="6"/>
    <n v="0"/>
    <n v="0"/>
    <x v="6"/>
    <x v="5"/>
    <n v="3"/>
    <n v="0"/>
    <n v="2930.1071562000002"/>
    <n v="488.35119270000001"/>
    <s v="Romania"/>
    <s v="30 Jan 2026 17:47"/>
    <s v="30 Jan 2026"/>
    <s v="Jan"/>
    <n v="0"/>
    <n v="0"/>
    <n v="6"/>
    <n v="0"/>
    <n v="0"/>
    <n v="6"/>
    <n v="0"/>
    <s v="30.01.2025"/>
    <x v="0"/>
    <s v="09.07.2026"/>
    <n v="28"/>
    <x v="0"/>
    <m/>
    <m/>
  </r>
  <r>
    <x v="2"/>
    <n v="0"/>
    <n v="2"/>
    <n v="4"/>
    <n v="9893"/>
    <s v="2324553"/>
    <s v="09 Jul 2026"/>
    <s v="09"/>
    <s v="Jul"/>
    <s v="15 Jul 2026"/>
    <s v="15"/>
    <s v="Jul"/>
    <n v="6"/>
    <n v="6"/>
    <n v="0"/>
    <n v="0"/>
    <x v="6"/>
    <x v="3"/>
    <n v="3"/>
    <n v="0"/>
    <n v="2584.1599458000001"/>
    <n v="430.69332430000003"/>
    <s v="Romania"/>
    <s v="30 Jan 2026 17:48"/>
    <s v="30 Jan 2026"/>
    <s v="Jan"/>
    <n v="0"/>
    <n v="0"/>
    <n v="6"/>
    <n v="0"/>
    <n v="0"/>
    <n v="6"/>
    <n v="0"/>
    <s v="30.01.2025"/>
    <x v="0"/>
    <s v="09.07.2026"/>
    <n v="28"/>
    <x v="0"/>
    <m/>
    <m/>
  </r>
  <r>
    <x v="2"/>
    <n v="0"/>
    <n v="0"/>
    <n v="5"/>
    <n v="9894"/>
    <s v="1239198.232197"/>
    <s v="15 Aug 2026"/>
    <s v="15"/>
    <s v="Aug"/>
    <s v="20 Aug 2026"/>
    <s v="20"/>
    <s v="Aug"/>
    <n v="5"/>
    <n v="5"/>
    <n v="0"/>
    <n v="0"/>
    <x v="3"/>
    <x v="6"/>
    <n v="1"/>
    <n v="0"/>
    <n v="1090.2774335000001"/>
    <n v="218.05548670000002"/>
    <s v="Romania"/>
    <s v="30 Jan 2026 17:55"/>
    <s v="30 Jan 2026"/>
    <s v="Jan"/>
    <n v="0"/>
    <n v="0"/>
    <n v="0"/>
    <n v="5"/>
    <n v="0"/>
    <n v="5"/>
    <n v="0"/>
    <s v="30.01.2025"/>
    <x v="0"/>
    <s v="15.08.2026"/>
    <n v="33"/>
    <x v="0"/>
    <m/>
    <m/>
  </r>
  <r>
    <x v="3"/>
    <n v="0"/>
    <n v="4"/>
    <n v="1"/>
    <n v="10216"/>
    <s v="480695"/>
    <s v="07 Jul 2026"/>
    <s v="07"/>
    <s v="Jul"/>
    <s v="12 Jul 2026"/>
    <s v="12"/>
    <s v="Jul"/>
    <n v="5"/>
    <n v="5"/>
    <n v="0"/>
    <n v="0"/>
    <x v="8"/>
    <x v="7"/>
    <n v="3"/>
    <n v="3"/>
    <n v="3714.2826605504583"/>
    <n v="742.85653211009173"/>
    <m/>
    <s v="24 Feb 2026 21:38"/>
    <s v="24 Feb 2026"/>
    <s v="Feb"/>
    <n v="0"/>
    <n v="0"/>
    <n v="5"/>
    <n v="0"/>
    <n v="0"/>
    <n v="5"/>
    <n v="0"/>
    <s v="24.02.2025"/>
    <x v="8"/>
    <s v="07.07.2026"/>
    <n v="28"/>
    <x v="0"/>
    <m/>
    <m/>
  </r>
  <r>
    <x v="4"/>
    <n v="0"/>
    <n v="7"/>
    <n v="0"/>
    <n v="10021"/>
    <s v="13746066"/>
    <s v="16 Jun 2026"/>
    <s v="16"/>
    <s v="Jun"/>
    <s v="23 Jun 2026"/>
    <s v="23"/>
    <s v="Jun"/>
    <n v="7"/>
    <n v="7"/>
    <n v="0"/>
    <n v="0"/>
    <x v="10"/>
    <x v="3"/>
    <n v="2"/>
    <n v="0"/>
    <n v="1394.1351822999998"/>
    <n v="199.16216889999995"/>
    <s v="Poland"/>
    <s v="06 Feb 2026 16:32"/>
    <s v="04 Feb 2026"/>
    <s v="Feb"/>
    <n v="0"/>
    <n v="7"/>
    <n v="0"/>
    <n v="0"/>
    <n v="0"/>
    <n v="7"/>
    <n v="0"/>
    <s v="06.02.2025"/>
    <x v="5"/>
    <s v="16.06.2026"/>
    <n v="25"/>
    <x v="0"/>
    <m/>
    <m/>
  </r>
  <r>
    <x v="2"/>
    <n v="0"/>
    <n v="6"/>
    <n v="0"/>
    <n v="10139"/>
    <s v="2328200"/>
    <s v="02 Jul 2026"/>
    <s v="02"/>
    <s v="Jul"/>
    <s v="08 Jul 2026"/>
    <s v="08"/>
    <s v="Jul"/>
    <n v="6"/>
    <n v="6"/>
    <n v="0"/>
    <n v="0"/>
    <x v="6"/>
    <x v="0"/>
    <n v="3"/>
    <n v="1"/>
    <n v="2812.287957"/>
    <n v="468.71465949999998"/>
    <s v="Romania"/>
    <s v="18 Feb 2026 18:47"/>
    <s v="18 Feb 2026"/>
    <s v="Feb"/>
    <n v="0"/>
    <n v="0"/>
    <n v="6"/>
    <n v="0"/>
    <n v="0"/>
    <n v="6"/>
    <n v="0"/>
    <s v="18.02.2025"/>
    <x v="14"/>
    <s v="02.07.2026"/>
    <n v="27"/>
    <x v="0"/>
    <m/>
    <m/>
  </r>
  <r>
    <x v="1"/>
    <n v="0"/>
    <n v="0"/>
    <n v="7"/>
    <n v="10022"/>
    <s v="6076915084"/>
    <s v="27 Jul 2026"/>
    <s v="27"/>
    <s v="Jul"/>
    <s v="03 Aug 2026"/>
    <s v="03"/>
    <s v="Aug"/>
    <n v="7"/>
    <n v="-24"/>
    <n v="4"/>
    <n v="2"/>
    <x v="1"/>
    <x v="6"/>
    <n v="2"/>
    <n v="2"/>
    <n v="4171.3009183486229"/>
    <n v="595.90013119266052"/>
    <s v="United Kingdom"/>
    <s v="06 Feb 2026 23:14"/>
    <s v="06 Feb 2026"/>
    <s v="Feb"/>
    <n v="0"/>
    <n v="0"/>
    <n v="4"/>
    <n v="2"/>
    <n v="0"/>
    <n v="6"/>
    <n v="-1"/>
    <s v="06.02.2025"/>
    <x v="5"/>
    <s v="27.07.2026"/>
    <n v="31"/>
    <x v="1"/>
    <m/>
    <m/>
  </r>
  <r>
    <x v="3"/>
    <n v="3"/>
    <n v="3"/>
    <n v="0"/>
    <n v="10278"/>
    <s v="484145"/>
    <s v="12 Jun 2026"/>
    <s v="12"/>
    <s v="Jun"/>
    <s v="18 Jun 2026"/>
    <s v="18"/>
    <s v="Jun"/>
    <n v="6"/>
    <n v="6"/>
    <n v="0"/>
    <n v="0"/>
    <x v="8"/>
    <x v="2"/>
    <n v="3"/>
    <m/>
    <n v="2136.5199825688069"/>
    <n v="356.08666376146783"/>
    <m/>
    <s v="01 Mar 2026 10:53"/>
    <s v="01 Mar 2026"/>
    <s v="Mar"/>
    <n v="0"/>
    <n v="6"/>
    <n v="0"/>
    <n v="0"/>
    <n v="0"/>
    <n v="6"/>
    <n v="0"/>
    <s v="01.03.2025"/>
    <x v="8"/>
    <s v="12.06.2026"/>
    <n v="24"/>
    <x v="0"/>
    <m/>
    <m/>
  </r>
  <r>
    <x v="3"/>
    <n v="0"/>
    <n v="0"/>
    <n v="6"/>
    <n v="9186"/>
    <s v="431712"/>
    <s v="17 Jul 2026"/>
    <s v="17"/>
    <s v="Jul"/>
    <s v="23 Jul 2026"/>
    <s v="23"/>
    <s v="Jul"/>
    <n v="6"/>
    <n v="6"/>
    <n v="0"/>
    <n v="0"/>
    <x v="8"/>
    <x v="7"/>
    <n v="4"/>
    <m/>
    <n v="4030.8041394495408"/>
    <n v="671.8006899082568"/>
    <m/>
    <s v="24 Dec 2025 22:33"/>
    <s v="24 Dec 2025"/>
    <s v="Dec"/>
    <n v="0"/>
    <n v="0"/>
    <n v="6"/>
    <n v="0"/>
    <n v="0"/>
    <n v="6"/>
    <n v="0"/>
    <s v="24.12.2025"/>
    <x v="21"/>
    <s v="17.07.2026"/>
    <n v="29"/>
    <x v="0"/>
    <m/>
    <m/>
  </r>
  <r>
    <x v="2"/>
    <n v="0"/>
    <n v="0"/>
    <n v="6"/>
    <n v="9895"/>
    <s v="2324565"/>
    <s v="10 Aug 2026"/>
    <s v="10"/>
    <s v="Aug"/>
    <s v="16 Aug 2026"/>
    <s v="16"/>
    <s v="Aug"/>
    <n v="6"/>
    <n v="6"/>
    <n v="0"/>
    <n v="0"/>
    <x v="6"/>
    <x v="2"/>
    <n v="2"/>
    <n v="1"/>
    <n v="1944.2514864"/>
    <n v="324.0419144"/>
    <s v="Romania"/>
    <s v="30 Jan 2026 18:19"/>
    <s v="30 Jan 2026"/>
    <s v="Jan"/>
    <n v="0"/>
    <n v="0"/>
    <n v="0"/>
    <n v="6"/>
    <n v="0"/>
    <n v="6"/>
    <n v="0"/>
    <s v="30.01.2025"/>
    <x v="0"/>
    <s v="10.08.2026"/>
    <n v="33"/>
    <x v="0"/>
    <m/>
    <m/>
  </r>
  <r>
    <x v="2"/>
    <n v="0"/>
    <n v="3"/>
    <n v="3"/>
    <n v="9376"/>
    <s v="1185563.226961"/>
    <s v="22 Aug 2026"/>
    <s v="22"/>
    <s v="Aug"/>
    <s v="28 Aug 2026"/>
    <s v="28"/>
    <s v="Aug"/>
    <n v="6"/>
    <n v="6"/>
    <n v="0"/>
    <n v="0"/>
    <x v="3"/>
    <x v="2"/>
    <n v="2"/>
    <n v="1"/>
    <n v="1823.7723584"/>
    <n v="303.96205973333332"/>
    <s v="Romania"/>
    <s v="07 Jan 2026 09:41"/>
    <s v="06 Jan 2026"/>
    <s v="Jan"/>
    <n v="0"/>
    <n v="0"/>
    <n v="0"/>
    <n v="6"/>
    <n v="0"/>
    <n v="6"/>
    <n v="0"/>
    <s v="07.01.2025"/>
    <x v="1"/>
    <s v="22.08.2026"/>
    <n v="34"/>
    <x v="0"/>
    <m/>
    <m/>
  </r>
  <r>
    <x v="2"/>
    <n v="0"/>
    <n v="0"/>
    <n v="5"/>
    <n v="9501"/>
    <s v="NT314209"/>
    <s v="09 Aug 2026"/>
    <s v="09"/>
    <s v="Aug"/>
    <s v="14 Aug 2026"/>
    <s v="14"/>
    <s v="Aug"/>
    <n v="5"/>
    <n v="5"/>
    <n v="0"/>
    <n v="0"/>
    <x v="5"/>
    <x v="4"/>
    <n v="2"/>
    <n v="2"/>
    <n v="1993.9686850000001"/>
    <n v="398.79373700000002"/>
    <s v="Bulgaria"/>
    <s v="14 Jan 2026 15:29"/>
    <s v="14 Jan 2026"/>
    <s v="Jan"/>
    <n v="0"/>
    <n v="0"/>
    <n v="0"/>
    <n v="5"/>
    <n v="0"/>
    <n v="5"/>
    <n v="0"/>
    <s v="14.01.2025"/>
    <x v="7"/>
    <s v="09.08.2026"/>
    <n v="33"/>
    <x v="0"/>
    <m/>
    <m/>
  </r>
  <r>
    <x v="2"/>
    <n v="0"/>
    <n v="0"/>
    <n v="5"/>
    <n v="8699"/>
    <s v="NT309683"/>
    <s v="20 Aug 2026"/>
    <s v="20"/>
    <s v="Aug"/>
    <s v="25 Aug 2026"/>
    <s v="25"/>
    <s v="Aug"/>
    <n v="5"/>
    <n v="5"/>
    <n v="0"/>
    <n v="0"/>
    <x v="5"/>
    <x v="4"/>
    <n v="3"/>
    <n v="1"/>
    <n v="1810.9421135999999"/>
    <n v="362.18842271999995"/>
    <s v="Bulgaria"/>
    <s v="21 Nov 2025 17:01"/>
    <s v="21 Nov 2025"/>
    <s v="Nov"/>
    <n v="0"/>
    <n v="0"/>
    <n v="0"/>
    <n v="5"/>
    <n v="0"/>
    <n v="5"/>
    <n v="0"/>
    <s v="21.11.2025"/>
    <x v="12"/>
    <s v="20.08.2026"/>
    <n v="34"/>
    <x v="0"/>
    <m/>
    <m/>
  </r>
  <r>
    <x v="2"/>
    <n v="0"/>
    <n v="0"/>
    <n v="5"/>
    <n v="8085"/>
    <s v="2309341"/>
    <s v="18 Aug 2026"/>
    <s v="18"/>
    <s v="Aug"/>
    <s v="23 Aug 2026"/>
    <s v="23"/>
    <s v="Aug"/>
    <n v="5"/>
    <n v="5"/>
    <n v="0"/>
    <n v="0"/>
    <x v="6"/>
    <x v="4"/>
    <n v="2"/>
    <n v="1"/>
    <n v="1481.1500589999998"/>
    <n v="296.23001179999994"/>
    <m/>
    <s v="28 Oct 2025 11:16"/>
    <s v="27 Oct 2025"/>
    <s v="Oct"/>
    <n v="0"/>
    <n v="0"/>
    <n v="0"/>
    <n v="5"/>
    <n v="0"/>
    <n v="5"/>
    <n v="0"/>
    <s v="28.10.2025"/>
    <x v="4"/>
    <s v="18.08.2026"/>
    <n v="34"/>
    <x v="0"/>
    <m/>
    <m/>
  </r>
  <r>
    <x v="2"/>
    <n v="0"/>
    <n v="0"/>
    <n v="6"/>
    <n v="9266"/>
    <s v="1184068.226107"/>
    <s v="20 Jul 2026"/>
    <s v="20"/>
    <s v="Jul"/>
    <s v="26 Jul 2026"/>
    <s v="26"/>
    <s v="Jul"/>
    <n v="6"/>
    <n v="6"/>
    <n v="0"/>
    <n v="0"/>
    <x v="3"/>
    <x v="6"/>
    <n v="2"/>
    <n v="1"/>
    <n v="1735.3688423999999"/>
    <n v="289.22814039999997"/>
    <s v="Romania"/>
    <s v="30 Dec 2025 16:13"/>
    <s v="30 Dec 2025"/>
    <s v="Dec"/>
    <n v="0"/>
    <n v="0"/>
    <n v="6"/>
    <n v="0"/>
    <n v="0"/>
    <n v="6"/>
    <n v="0"/>
    <s v="30.12.2025"/>
    <x v="18"/>
    <s v="20.07.2026"/>
    <n v="30"/>
    <x v="0"/>
    <m/>
    <m/>
  </r>
  <r>
    <x v="2"/>
    <n v="0"/>
    <n v="0"/>
    <n v="10"/>
    <n v="8885"/>
    <s v="753687630"/>
    <s v="21 Jul 2026"/>
    <s v="21"/>
    <s v="Jul"/>
    <s v="31 Jul 2026"/>
    <s v="31"/>
    <s v="Jul"/>
    <n v="10"/>
    <n v="10"/>
    <n v="0"/>
    <n v="0"/>
    <x v="9"/>
    <x v="3"/>
    <n v="2"/>
    <n v="2"/>
    <n v="3702.9729389999998"/>
    <n v="370.2972939"/>
    <m/>
    <s v="28 Nov 2025 09:17"/>
    <s v="27 Nov 2025"/>
    <s v="Nov"/>
    <n v="0"/>
    <n v="0"/>
    <n v="10"/>
    <n v="0"/>
    <n v="0"/>
    <n v="10"/>
    <n v="0"/>
    <s v="28.11.2025"/>
    <x v="15"/>
    <s v="21.07.2026"/>
    <n v="30"/>
    <x v="0"/>
    <m/>
    <m/>
  </r>
  <r>
    <x v="2"/>
    <n v="0"/>
    <n v="0"/>
    <n v="5"/>
    <n v="8755"/>
    <s v="1178411.222761"/>
    <s v="19 Jul 2026"/>
    <s v="19"/>
    <s v="Jul"/>
    <s v="24 Jul 2026"/>
    <s v="24"/>
    <s v="Jul"/>
    <n v="5"/>
    <n v="5"/>
    <n v="0"/>
    <n v="0"/>
    <x v="3"/>
    <x v="3"/>
    <n v="2"/>
    <n v="2"/>
    <n v="1709.1020455"/>
    <n v="341.82040910000001"/>
    <s v="Romania"/>
    <s v="24 Nov 2025 11:21"/>
    <s v="24 Nov 2025"/>
    <s v="Nov"/>
    <n v="0"/>
    <n v="0"/>
    <n v="5"/>
    <n v="0"/>
    <n v="0"/>
    <n v="5"/>
    <n v="0"/>
    <s v="24.11.2025"/>
    <x v="15"/>
    <s v="19.07.2026"/>
    <n v="30"/>
    <x v="0"/>
    <m/>
    <m/>
  </r>
  <r>
    <x v="2"/>
    <n v="0"/>
    <n v="7"/>
    <n v="0"/>
    <n v="8706"/>
    <s v="2312879"/>
    <s v="04 Jul 2026"/>
    <s v="04"/>
    <s v="Jul"/>
    <s v="11 Jul 2026"/>
    <s v="11"/>
    <s v="Jul"/>
    <n v="7"/>
    <n v="7"/>
    <n v="0"/>
    <n v="0"/>
    <x v="6"/>
    <x v="6"/>
    <n v="2"/>
    <n v="1"/>
    <n v="1739.7499015999999"/>
    <n v="248.53570022857141"/>
    <s v="[&quot;RO&quot;]"/>
    <s v="22 Nov 2025 13:24"/>
    <s v="22 Nov 2025"/>
    <s v="Nov"/>
    <n v="0"/>
    <n v="0"/>
    <n v="7"/>
    <n v="0"/>
    <n v="0"/>
    <n v="7"/>
    <n v="0"/>
    <s v="22.11.2025"/>
    <x v="12"/>
    <s v="04.07.2026"/>
    <n v="27"/>
    <x v="0"/>
    <m/>
    <m/>
  </r>
  <r>
    <x v="2"/>
    <n v="0"/>
    <n v="0"/>
    <n v="5"/>
    <n v="8544"/>
    <s v="17103"/>
    <s v="20 Jul 2026"/>
    <s v="20"/>
    <s v="Jul"/>
    <s v="25 Jul 2026"/>
    <s v="25"/>
    <s v="Jul"/>
    <n v="5"/>
    <n v="5"/>
    <n v="0"/>
    <n v="0"/>
    <x v="4"/>
    <x v="4"/>
    <n v="2"/>
    <n v="1"/>
    <n v="1367.320753"/>
    <n v="273.46415059999998"/>
    <m/>
    <s v="17 Nov 2025 10:39"/>
    <s v="15 Nov 2025"/>
    <s v="Nov"/>
    <n v="0"/>
    <n v="0"/>
    <n v="5"/>
    <n v="0"/>
    <n v="0"/>
    <n v="5"/>
    <n v="0"/>
    <s v="17.11.2025"/>
    <x v="12"/>
    <s v="20.07.2026"/>
    <n v="30"/>
    <x v="0"/>
    <m/>
    <m/>
  </r>
  <r>
    <x v="2"/>
    <n v="0"/>
    <n v="0"/>
    <n v="6"/>
    <n v="8270"/>
    <s v="1173055.220674"/>
    <s v="27 Jul 2026"/>
    <s v="27"/>
    <s v="Jul"/>
    <s v="02 Aug 2026"/>
    <s v="02"/>
    <s v="Aug"/>
    <n v="6"/>
    <n v="-25"/>
    <n v="4"/>
    <n v="1"/>
    <x v="3"/>
    <x v="6"/>
    <n v="2"/>
    <n v="2"/>
    <n v="2002.4569872"/>
    <n v="333.74283120000001"/>
    <s v="Romania"/>
    <s v="10 Nov 2025 10:32"/>
    <s v="10 Nov 2025"/>
    <s v="Nov"/>
    <n v="0"/>
    <n v="0"/>
    <n v="4"/>
    <n v="1"/>
    <n v="0"/>
    <n v="5"/>
    <n v="-1"/>
    <s v="10.11.2025"/>
    <x v="11"/>
    <s v="27.07.2026"/>
    <n v="31"/>
    <x v="0"/>
    <m/>
    <m/>
  </r>
  <r>
    <x v="1"/>
    <n v="0"/>
    <n v="5"/>
    <n v="0"/>
    <n v="10023"/>
    <s v="6092169423"/>
    <s v="17 Jun 2026"/>
    <s v="17"/>
    <s v="Jun"/>
    <s v="22 Jun 2026"/>
    <s v="22"/>
    <s v="Jun"/>
    <n v="5"/>
    <n v="5"/>
    <n v="0"/>
    <n v="0"/>
    <x v="1"/>
    <x v="3"/>
    <n v="2"/>
    <n v="1"/>
    <n v="1773.1662440366972"/>
    <n v="354.63324880733938"/>
    <s v="Romania"/>
    <s v="07 Feb 2026 10:36"/>
    <s v="07 Feb 2026"/>
    <s v="Feb"/>
    <n v="0"/>
    <n v="5"/>
    <n v="0"/>
    <n v="0"/>
    <n v="0"/>
    <n v="5"/>
    <n v="0"/>
    <s v="07.02.2025"/>
    <x v="5"/>
    <s v="17.06.2026"/>
    <n v="25"/>
    <x v="1"/>
    <m/>
    <m/>
  </r>
  <r>
    <x v="2"/>
    <n v="0"/>
    <n v="0"/>
    <n v="5"/>
    <n v="9578"/>
    <s v="2320638"/>
    <s v="03 Aug 2026"/>
    <s v="03"/>
    <s v="Aug"/>
    <s v="08 Aug 2026"/>
    <s v="08"/>
    <s v="Aug"/>
    <n v="5"/>
    <n v="5"/>
    <n v="0"/>
    <n v="0"/>
    <x v="6"/>
    <x v="0"/>
    <n v="3"/>
    <n v="0"/>
    <n v="2373.9864539999999"/>
    <n v="474.79729079999998"/>
    <s v="Romania"/>
    <s v="19 Jan 2026 11:40"/>
    <s v="19 Jan 2026"/>
    <s v="Jan"/>
    <n v="0"/>
    <n v="0"/>
    <n v="0"/>
    <n v="5"/>
    <n v="0"/>
    <n v="5"/>
    <n v="0"/>
    <s v="19.01.2025"/>
    <x v="2"/>
    <s v="03.08.2026"/>
    <n v="32"/>
    <x v="0"/>
    <m/>
    <m/>
  </r>
  <r>
    <x v="2"/>
    <n v="0"/>
    <n v="0"/>
    <n v="5"/>
    <n v="9079"/>
    <s v="2315617"/>
    <s v="11 Aug 2026"/>
    <s v="11"/>
    <s v="Aug"/>
    <s v="16 Aug 2026"/>
    <s v="16"/>
    <s v="Aug"/>
    <n v="5"/>
    <n v="5"/>
    <n v="0"/>
    <n v="0"/>
    <x v="6"/>
    <x v="6"/>
    <n v="2"/>
    <n v="1"/>
    <n v="1446.1407019999999"/>
    <n v="289.22814039999997"/>
    <m/>
    <s v="11 Dec 2025 10:24"/>
    <s v="10 Dec 2025"/>
    <s v="Dec"/>
    <n v="0"/>
    <n v="0"/>
    <n v="0"/>
    <n v="5"/>
    <n v="0"/>
    <n v="5"/>
    <n v="0"/>
    <s v="11.12.2025"/>
    <x v="16"/>
    <s v="11.08.2026"/>
    <n v="33"/>
    <x v="0"/>
    <m/>
    <m/>
  </r>
  <r>
    <x v="2"/>
    <n v="0"/>
    <n v="5"/>
    <n v="0"/>
    <n v="8702"/>
    <s v="1178127.222516"/>
    <s v="25 Jun 2026"/>
    <s v="25"/>
    <s v="Jun"/>
    <s v="30 Jun 2026"/>
    <s v="30"/>
    <s v="Jun"/>
    <n v="5"/>
    <n v="5"/>
    <n v="0"/>
    <n v="0"/>
    <x v="3"/>
    <x v="4"/>
    <n v="2"/>
    <n v="2"/>
    <n v="1668.714156"/>
    <n v="333.74283120000001"/>
    <s v="Romania"/>
    <s v="21 Nov 2025 21:47"/>
    <s v="21 Nov 2025"/>
    <s v="Nov"/>
    <n v="0"/>
    <n v="5"/>
    <n v="0"/>
    <n v="0"/>
    <n v="0"/>
    <n v="5"/>
    <n v="0"/>
    <s v="21.11.2025"/>
    <x v="12"/>
    <s v="25.06.2026"/>
    <n v="26"/>
    <x v="0"/>
    <m/>
    <m/>
  </r>
  <r>
    <x v="1"/>
    <n v="0"/>
    <n v="0"/>
    <n v="5"/>
    <n v="9421"/>
    <s v="6221127957"/>
    <s v="01 Aug 2026"/>
    <s v="01"/>
    <s v="Aug"/>
    <s v="06 Aug 2026"/>
    <s v="06"/>
    <s v="Aug"/>
    <n v="5"/>
    <n v="5"/>
    <n v="0"/>
    <n v="0"/>
    <x v="1"/>
    <x v="6"/>
    <n v="2"/>
    <n v="0"/>
    <n v="2383.6005247706421"/>
    <n v="476.72010495412843"/>
    <m/>
    <s v="10 Jan 2026 18:42"/>
    <s v="10 Jan 2026"/>
    <s v="Jan"/>
    <n v="0"/>
    <n v="0"/>
    <n v="0"/>
    <n v="5"/>
    <n v="0"/>
    <n v="5"/>
    <n v="0"/>
    <s v="10.01.2025"/>
    <x v="1"/>
    <s v="01.08.2026"/>
    <n v="31"/>
    <x v="1"/>
    <m/>
    <m/>
  </r>
  <r>
    <x v="2"/>
    <n v="0"/>
    <n v="4"/>
    <n v="1"/>
    <n v="9439"/>
    <s v="2318763"/>
    <s v="24 Aug 2026"/>
    <s v="24"/>
    <s v="Aug"/>
    <s v="29 Aug 2026"/>
    <s v="29"/>
    <s v="Aug"/>
    <n v="5"/>
    <n v="5"/>
    <n v="0"/>
    <n v="0"/>
    <x v="6"/>
    <x v="1"/>
    <n v="4"/>
    <n v="1"/>
    <n v="2574.850195"/>
    <n v="514.97003900000004"/>
    <m/>
    <s v="12 Jan 2026 09:15"/>
    <s v="11 Jan 2026"/>
    <s v="Jan"/>
    <n v="0"/>
    <n v="0"/>
    <n v="0"/>
    <n v="5"/>
    <n v="0"/>
    <n v="5"/>
    <n v="0"/>
    <s v="12.01.2025"/>
    <x v="7"/>
    <s v="24.08.2026"/>
    <n v="35"/>
    <x v="0"/>
    <m/>
    <m/>
  </r>
  <r>
    <x v="3"/>
    <n v="0"/>
    <n v="0"/>
    <n v="5"/>
    <n v="8437"/>
    <s v="407585"/>
    <s v="12 Jul 2026"/>
    <s v="12"/>
    <s v="Jul"/>
    <s v="17 Jul 2026"/>
    <s v="17"/>
    <s v="Jul"/>
    <n v="5"/>
    <n v="5"/>
    <n v="0"/>
    <n v="0"/>
    <x v="8"/>
    <x v="4"/>
    <n v="2"/>
    <n v="1"/>
    <n v="1641.8205963302751"/>
    <n v="328.36411926605501"/>
    <m/>
    <s v="13 Nov 2025 07:51"/>
    <s v="13 Nov 2025"/>
    <s v="Nov"/>
    <n v="0"/>
    <n v="0"/>
    <n v="5"/>
    <n v="0"/>
    <n v="0"/>
    <n v="5"/>
    <n v="0"/>
    <s v="13.11.2025"/>
    <x v="11"/>
    <s v="12.07.2026"/>
    <n v="29"/>
    <x v="0"/>
    <m/>
    <m/>
  </r>
  <r>
    <x v="2"/>
    <n v="0"/>
    <n v="5"/>
    <n v="1"/>
    <n v="9426"/>
    <s v="1186886.227494"/>
    <s v="24 Aug 2026"/>
    <s v="24"/>
    <s v="Aug"/>
    <s v="30 Aug 2026"/>
    <s v="30"/>
    <s v="Aug"/>
    <n v="6"/>
    <n v="6"/>
    <n v="0"/>
    <n v="0"/>
    <x v="3"/>
    <x v="1"/>
    <n v="4"/>
    <n v="0"/>
    <n v="3089.8202339999998"/>
    <n v="514.97003899999993"/>
    <s v="Romania"/>
    <s v="11 Jan 2026 12:05"/>
    <s v="11 Jan 2026"/>
    <s v="Jan"/>
    <n v="0"/>
    <n v="0"/>
    <n v="0"/>
    <n v="6"/>
    <n v="0"/>
    <n v="6"/>
    <n v="0"/>
    <s v="11.01.2025"/>
    <x v="1"/>
    <s v="24.08.2026"/>
    <n v="35"/>
    <x v="0"/>
    <m/>
    <m/>
  </r>
  <r>
    <x v="2"/>
    <n v="0"/>
    <n v="0"/>
    <n v="7"/>
    <n v="8255"/>
    <s v="NT307879"/>
    <s v="01 Aug 2026"/>
    <s v="01"/>
    <s v="Aug"/>
    <s v="08 Aug 2026"/>
    <s v="08"/>
    <s v="Aug"/>
    <n v="7"/>
    <n v="7"/>
    <n v="0"/>
    <n v="0"/>
    <x v="5"/>
    <x v="6"/>
    <n v="2"/>
    <n v="1"/>
    <n v="1868.9324731000002"/>
    <n v="266.99035330000004"/>
    <m/>
    <s v="09 Nov 2025 23:24"/>
    <s v="09 Nov 2025"/>
    <s v="Nov"/>
    <n v="0"/>
    <n v="0"/>
    <n v="0"/>
    <n v="7"/>
    <n v="0"/>
    <n v="7"/>
    <n v="0"/>
    <s v="09.11.2025"/>
    <x v="11"/>
    <s v="01.08.2026"/>
    <n v="31"/>
    <x v="0"/>
    <m/>
    <m/>
  </r>
  <r>
    <x v="2"/>
    <n v="0"/>
    <n v="4"/>
    <n v="1"/>
    <n v="9444"/>
    <s v="2318768"/>
    <s v="24 Aug 2026"/>
    <s v="24"/>
    <s v="Aug"/>
    <s v="29 Aug 2026"/>
    <s v="29"/>
    <s v="Aug"/>
    <n v="5"/>
    <n v="5"/>
    <n v="0"/>
    <n v="0"/>
    <x v="6"/>
    <x v="6"/>
    <n v="2"/>
    <n v="0"/>
    <n v="1406.8285189999999"/>
    <n v="281.36570380000001"/>
    <m/>
    <s v="12 Jan 2026 10:21"/>
    <s v="11 Jan 2026"/>
    <s v="Jan"/>
    <n v="0"/>
    <n v="0"/>
    <n v="0"/>
    <n v="5"/>
    <n v="0"/>
    <n v="5"/>
    <n v="0"/>
    <s v="12.01.2025"/>
    <x v="7"/>
    <s v="24.08.2026"/>
    <n v="35"/>
    <x v="0"/>
    <m/>
    <m/>
  </r>
  <r>
    <x v="2"/>
    <n v="0"/>
    <n v="5"/>
    <n v="0"/>
    <n v="9454"/>
    <s v="2318841"/>
    <s v="31 Aug 2026"/>
    <s v="31"/>
    <s v="Aug"/>
    <s v="05 Sep 2026"/>
    <s v="05"/>
    <s v="Sep"/>
    <n v="5"/>
    <n v="-26"/>
    <n v="0"/>
    <n v="4"/>
    <x v="6"/>
    <x v="6"/>
    <n v="2"/>
    <n v="0"/>
    <n v="1230.9994019999999"/>
    <n v="246.19988039999998"/>
    <s v="Romania"/>
    <s v="12 Jan 2026 12:19"/>
    <s v="12 Jan 2026"/>
    <s v="Jan"/>
    <n v="0"/>
    <n v="0"/>
    <n v="0"/>
    <n v="0"/>
    <n v="4"/>
    <n v="4"/>
    <n v="-1"/>
    <s v="12.01.2025"/>
    <x v="7"/>
    <s v="31.08.2026"/>
    <n v="36"/>
    <x v="0"/>
    <m/>
    <m/>
  </r>
  <r>
    <x v="2"/>
    <n v="0"/>
    <n v="0"/>
    <n v="6"/>
    <n v="9432"/>
    <s v="NT313715"/>
    <s v="06 Aug 2026"/>
    <s v="06"/>
    <s v="Aug"/>
    <s v="12 Aug 2026"/>
    <s v="12"/>
    <s v="Aug"/>
    <n v="6"/>
    <n v="6"/>
    <n v="0"/>
    <n v="0"/>
    <x v="5"/>
    <x v="3"/>
    <n v="3"/>
    <n v="0"/>
    <n v="2584.1599458000001"/>
    <n v="430.69332430000003"/>
    <s v="Romania"/>
    <s v="11 Jan 2026 23:30"/>
    <s v="11 Jan 2026"/>
    <s v="Jan"/>
    <n v="0"/>
    <n v="0"/>
    <n v="0"/>
    <n v="6"/>
    <n v="0"/>
    <n v="6"/>
    <n v="0"/>
    <s v="11.01.2025"/>
    <x v="1"/>
    <s v="06.08.2026"/>
    <n v="32"/>
    <x v="0"/>
    <m/>
    <m/>
  </r>
  <r>
    <x v="2"/>
    <n v="0"/>
    <n v="0"/>
    <n v="6"/>
    <n v="8635"/>
    <s v="1177486.222253"/>
    <s v="03 Aug 2026"/>
    <s v="03"/>
    <s v="Aug"/>
    <s v="09 Aug 2026"/>
    <s v="09"/>
    <s v="Aug"/>
    <n v="6"/>
    <n v="6"/>
    <n v="0"/>
    <n v="0"/>
    <x v="3"/>
    <x v="4"/>
    <n v="2"/>
    <n v="2"/>
    <n v="2050.9224545999996"/>
    <n v="341.82040909999995"/>
    <s v="Romania"/>
    <s v="20 Nov 2025 09:59"/>
    <s v="20 Nov 2025"/>
    <s v="Nov"/>
    <n v="0"/>
    <n v="0"/>
    <n v="0"/>
    <n v="6"/>
    <n v="0"/>
    <n v="6"/>
    <n v="0"/>
    <s v="20.11.2025"/>
    <x v="12"/>
    <s v="03.08.2026"/>
    <n v="32"/>
    <x v="0"/>
    <m/>
    <m/>
  </r>
  <r>
    <x v="2"/>
    <n v="0"/>
    <n v="0"/>
    <n v="5"/>
    <n v="8403"/>
    <s v="NT308255"/>
    <s v="01 Aug 2026"/>
    <s v="01"/>
    <s v="Aug"/>
    <s v="06 Aug 2026"/>
    <s v="06"/>
    <s v="Aug"/>
    <n v="5"/>
    <n v="5"/>
    <n v="0"/>
    <n v="0"/>
    <x v="5"/>
    <x v="6"/>
    <n v="3"/>
    <n v="1"/>
    <n v="1802.1995535000001"/>
    <n v="360.43991070000004"/>
    <m/>
    <s v="12 Nov 2025 10:23"/>
    <s v="12 Nov 2025"/>
    <s v="Nov"/>
    <n v="0"/>
    <n v="0"/>
    <n v="0"/>
    <n v="5"/>
    <n v="0"/>
    <n v="5"/>
    <n v="0"/>
    <s v="12.11.2025"/>
    <x v="11"/>
    <s v="01.08.2026"/>
    <n v="31"/>
    <x v="0"/>
    <m/>
    <m/>
  </r>
  <r>
    <x v="2"/>
    <n v="0"/>
    <n v="0"/>
    <n v="5"/>
    <n v="9119"/>
    <s v="011927011"/>
    <s v="04 Aug 2026"/>
    <s v="04"/>
    <s v="Aug"/>
    <s v="09 Aug 2026"/>
    <s v="09"/>
    <s v="Aug"/>
    <n v="5"/>
    <n v="5"/>
    <n v="0"/>
    <n v="0"/>
    <x v="15"/>
    <x v="4"/>
    <n v="3"/>
    <n v="1"/>
    <n v="1999.5428005000001"/>
    <n v="399.90856010000005"/>
    <s v="Bulgaria"/>
    <s v="16 Dec 2025 10:36"/>
    <s v="16 Dec 2025"/>
    <s v="Dec"/>
    <n v="0"/>
    <n v="0"/>
    <n v="0"/>
    <n v="5"/>
    <n v="0"/>
    <n v="5"/>
    <n v="0"/>
    <s v="16.12.2025"/>
    <x v="10"/>
    <s v="04.08.2026"/>
    <n v="32"/>
    <x v="0"/>
    <m/>
    <m/>
  </r>
  <r>
    <x v="2"/>
    <n v="0"/>
    <n v="0"/>
    <n v="6"/>
    <n v="9433"/>
    <s v="NT313714"/>
    <s v="06 Aug 2026"/>
    <s v="06"/>
    <s v="Aug"/>
    <s v="12 Aug 2026"/>
    <s v="12"/>
    <s v="Aug"/>
    <n v="6"/>
    <n v="6"/>
    <n v="0"/>
    <n v="0"/>
    <x v="5"/>
    <x v="3"/>
    <n v="2"/>
    <n v="0"/>
    <n v="1914.2099376000001"/>
    <n v="319.03498960000002"/>
    <s v="Romania"/>
    <s v="11 Jan 2026 23:31"/>
    <s v="11 Jan 2026"/>
    <s v="Jan"/>
    <n v="0"/>
    <n v="0"/>
    <n v="0"/>
    <n v="6"/>
    <n v="0"/>
    <n v="6"/>
    <n v="0"/>
    <s v="11.01.2025"/>
    <x v="1"/>
    <s v="06.08.2026"/>
    <n v="32"/>
    <x v="0"/>
    <m/>
    <m/>
  </r>
  <r>
    <x v="2"/>
    <n v="0"/>
    <n v="0"/>
    <n v="6"/>
    <n v="8076"/>
    <s v="16673"/>
    <s v="18 Aug 2026"/>
    <s v="18"/>
    <s v="Aug"/>
    <s v="24 Aug 2026"/>
    <s v="24"/>
    <s v="Aug"/>
    <n v="6"/>
    <n v="6"/>
    <n v="0"/>
    <n v="0"/>
    <x v="4"/>
    <x v="5"/>
    <n v="3"/>
    <n v="0"/>
    <n v="0"/>
    <n v="0"/>
    <m/>
    <s v="27 Oct 2025 16:31"/>
    <s v="13 Oct 2025"/>
    <s v="Oct"/>
    <n v="0"/>
    <n v="0"/>
    <n v="0"/>
    <n v="6"/>
    <n v="0"/>
    <n v="6"/>
    <n v="0"/>
    <s v="27.10.2025"/>
    <x v="4"/>
    <s v="18.08.2026"/>
    <n v="34"/>
    <x v="1"/>
    <m/>
    <m/>
  </r>
  <r>
    <x v="2"/>
    <n v="0"/>
    <n v="0"/>
    <n v="5"/>
    <n v="8615"/>
    <s v="1177294.222159"/>
    <s v="17 Aug 2026"/>
    <s v="17"/>
    <s v="Aug"/>
    <s v="22 Aug 2026"/>
    <s v="22"/>
    <s v="Aug"/>
    <n v="5"/>
    <n v="5"/>
    <n v="0"/>
    <n v="0"/>
    <x v="3"/>
    <x v="7"/>
    <n v="4"/>
    <n v="1"/>
    <n v="2583.8470129999996"/>
    <n v="516.76940259999992"/>
    <s v="Romania"/>
    <s v="19 Nov 2025 11:55"/>
    <s v="19 Nov 2025"/>
    <s v="Nov"/>
    <n v="0"/>
    <n v="0"/>
    <n v="0"/>
    <n v="5"/>
    <n v="0"/>
    <n v="5"/>
    <n v="0"/>
    <s v="19.11.2025"/>
    <x v="12"/>
    <s v="17.08.2026"/>
    <n v="34"/>
    <x v="0"/>
    <m/>
    <m/>
  </r>
  <r>
    <x v="2"/>
    <n v="0"/>
    <n v="4"/>
    <n v="2"/>
    <n v="9445"/>
    <s v="51978"/>
    <s v="23 Aug 2026"/>
    <s v="23"/>
    <s v="Aug"/>
    <s v="29 Aug 2026"/>
    <s v="29"/>
    <s v="Aug"/>
    <n v="6"/>
    <n v="6"/>
    <n v="0"/>
    <n v="0"/>
    <x v="4"/>
    <x v="2"/>
    <n v="3"/>
    <n v="1"/>
    <n v="2421.4544480999998"/>
    <n v="403.57574134999999"/>
    <s v="Romania"/>
    <s v="12 Jan 2026 10:54"/>
    <s v="12 Jan 2026"/>
    <s v="Jan"/>
    <n v="0"/>
    <n v="0"/>
    <n v="0"/>
    <n v="6"/>
    <n v="0"/>
    <n v="6"/>
    <n v="0"/>
    <s v="12.01.2025"/>
    <x v="7"/>
    <s v="23.08.2026"/>
    <n v="35"/>
    <x v="0"/>
    <m/>
    <m/>
  </r>
  <r>
    <x v="1"/>
    <n v="0"/>
    <n v="0"/>
    <n v="5"/>
    <n v="9417"/>
    <s v="6966459777"/>
    <s v="14 Aug 2026"/>
    <s v="14"/>
    <s v="Aug"/>
    <s v="19 Aug 2026"/>
    <s v="19"/>
    <s v="Aug"/>
    <n v="5"/>
    <n v="5"/>
    <n v="0"/>
    <n v="0"/>
    <x v="1"/>
    <x v="4"/>
    <n v="2"/>
    <n v="2"/>
    <n v="3296.3810027522932"/>
    <n v="659.27620055045873"/>
    <s v="Israel"/>
    <s v="10 Jan 2026 11:14"/>
    <s v="10 Jan 2026"/>
    <s v="Jan"/>
    <n v="0"/>
    <n v="0"/>
    <n v="0"/>
    <n v="5"/>
    <n v="0"/>
    <n v="5"/>
    <n v="0"/>
    <s v="10.01.2025"/>
    <x v="1"/>
    <s v="14.08.2026"/>
    <n v="33"/>
    <x v="0"/>
    <m/>
    <m/>
  </r>
  <r>
    <x v="3"/>
    <n v="0"/>
    <n v="0"/>
    <n v="5"/>
    <n v="9272"/>
    <s v="434906"/>
    <s v="14 Aug 2026"/>
    <s v="14"/>
    <s v="Aug"/>
    <s v="19 Aug 2026"/>
    <s v="19"/>
    <s v="Aug"/>
    <n v="5"/>
    <n v="5"/>
    <n v="0"/>
    <n v="0"/>
    <x v="8"/>
    <x v="1"/>
    <n v="2"/>
    <n v="3"/>
    <n v="3149.0657339449535"/>
    <n v="629.81314678899071"/>
    <m/>
    <s v="30 Dec 2025 18:28"/>
    <s v="30 Dec 2025"/>
    <s v="Dec"/>
    <n v="0"/>
    <n v="0"/>
    <n v="0"/>
    <n v="5"/>
    <n v="0"/>
    <n v="5"/>
    <n v="0"/>
    <s v="30.12.2025"/>
    <x v="18"/>
    <s v="14.08.2026"/>
    <n v="33"/>
    <x v="0"/>
    <m/>
    <m/>
  </r>
  <r>
    <x v="1"/>
    <n v="0"/>
    <n v="0"/>
    <n v="5"/>
    <n v="9420"/>
    <s v="6221127957"/>
    <s v="01 Aug 2026"/>
    <s v="01"/>
    <s v="Aug"/>
    <s v="06 Aug 2026"/>
    <s v="06"/>
    <s v="Aug"/>
    <n v="5"/>
    <n v="5"/>
    <n v="0"/>
    <n v="0"/>
    <x v="1"/>
    <x v="6"/>
    <n v="2"/>
    <n v="1"/>
    <n v="2383.6005247706421"/>
    <n v="476.72010495412843"/>
    <s v="Romania"/>
    <s v="10 Jan 2026 18:42"/>
    <s v="10 Jan 2026"/>
    <s v="Jan"/>
    <n v="0"/>
    <n v="0"/>
    <n v="0"/>
    <n v="5"/>
    <n v="0"/>
    <n v="5"/>
    <n v="0"/>
    <s v="10.01.2025"/>
    <x v="1"/>
    <s v="01.08.2026"/>
    <n v="31"/>
    <x v="1"/>
    <m/>
    <m/>
  </r>
  <r>
    <x v="1"/>
    <n v="0"/>
    <n v="0"/>
    <n v="4"/>
    <n v="9427"/>
    <s v="6845943429"/>
    <s v="10 Aug 2026"/>
    <s v="10"/>
    <s v="Aug"/>
    <s v="14 Aug 2026"/>
    <s v="14"/>
    <s v="Aug"/>
    <n v="4"/>
    <n v="4"/>
    <n v="0"/>
    <n v="0"/>
    <x v="1"/>
    <x v="4"/>
    <n v="3"/>
    <n v="1"/>
    <n v="2637.1048022018349"/>
    <n v="659.27620055045873"/>
    <s v="Romania"/>
    <s v="11 Jan 2026 15:00"/>
    <s v="11 Jan 2026"/>
    <s v="Jan"/>
    <n v="0"/>
    <n v="0"/>
    <n v="0"/>
    <n v="4"/>
    <n v="0"/>
    <n v="4"/>
    <n v="0"/>
    <s v="11.01.2025"/>
    <x v="1"/>
    <s v="10.08.2026"/>
    <n v="33"/>
    <x v="0"/>
    <m/>
    <m/>
  </r>
  <r>
    <x v="2"/>
    <n v="0"/>
    <n v="0"/>
    <n v="5"/>
    <n v="8842"/>
    <s v="2313612"/>
    <s v="01 Aug 2026"/>
    <s v="01"/>
    <s v="Aug"/>
    <s v="06 Aug 2026"/>
    <s v="06"/>
    <s v="Aug"/>
    <n v="5"/>
    <n v="5"/>
    <n v="0"/>
    <n v="0"/>
    <x v="6"/>
    <x v="6"/>
    <n v="2"/>
    <n v="1"/>
    <n v="1446.1407019999999"/>
    <n v="289.22814039999997"/>
    <s v="Romania"/>
    <s v="26 Nov 2025 13:35"/>
    <s v="26 Nov 2025"/>
    <s v="Nov"/>
    <n v="0"/>
    <n v="0"/>
    <n v="0"/>
    <n v="5"/>
    <n v="0"/>
    <n v="5"/>
    <n v="0"/>
    <s v="26.11.2025"/>
    <x v="15"/>
    <s v="01.08.2026"/>
    <n v="31"/>
    <x v="0"/>
    <m/>
    <m/>
  </r>
  <r>
    <x v="2"/>
    <n v="0"/>
    <n v="0"/>
    <n v="5"/>
    <n v="9448"/>
    <s v="1186850.227715"/>
    <s v="17 Aug 2026"/>
    <s v="17"/>
    <s v="Aug"/>
    <s v="22 Aug 2026"/>
    <s v="22"/>
    <s v="Aug"/>
    <n v="5"/>
    <n v="5"/>
    <n v="0"/>
    <n v="0"/>
    <x v="3"/>
    <x v="4"/>
    <n v="3"/>
    <n v="0"/>
    <n v="2153.4666214999997"/>
    <n v="430.69332429999997"/>
    <s v="Romania"/>
    <s v="12 Jan 2026 11:28"/>
    <s v="10 Jan 2026"/>
    <s v="Jan"/>
    <n v="0"/>
    <n v="0"/>
    <n v="0"/>
    <n v="5"/>
    <n v="0"/>
    <n v="5"/>
    <n v="0"/>
    <s v="12.01.2025"/>
    <x v="7"/>
    <s v="17.08.2026"/>
    <n v="34"/>
    <x v="0"/>
    <m/>
    <m/>
  </r>
  <r>
    <x v="3"/>
    <n v="0"/>
    <n v="4"/>
    <n v="1"/>
    <n v="9428"/>
    <s v="443743"/>
    <s v="24 Aug 2026"/>
    <s v="24"/>
    <s v="Aug"/>
    <s v="29 Aug 2026"/>
    <s v="29"/>
    <s v="Aug"/>
    <n v="5"/>
    <n v="5"/>
    <n v="0"/>
    <n v="0"/>
    <x v="8"/>
    <x v="1"/>
    <n v="2"/>
    <n v="4"/>
    <n v="3077.2921559633028"/>
    <n v="615.45843119266044"/>
    <m/>
    <s v="11 Jan 2026 15:58"/>
    <s v="11 Jan 2026"/>
    <s v="Jan"/>
    <n v="0"/>
    <n v="0"/>
    <n v="0"/>
    <n v="5"/>
    <n v="0"/>
    <n v="5"/>
    <n v="0"/>
    <s v="11.01.2025"/>
    <x v="1"/>
    <s v="24.08.2026"/>
    <n v="35"/>
    <x v="0"/>
    <m/>
    <m/>
  </r>
  <r>
    <x v="2"/>
    <n v="0"/>
    <n v="4"/>
    <n v="1"/>
    <n v="9431"/>
    <s v="2318786"/>
    <s v="24 Aug 2026"/>
    <s v="24"/>
    <s v="Aug"/>
    <s v="29 Aug 2026"/>
    <s v="29"/>
    <s v="Aug"/>
    <n v="5"/>
    <n v="5"/>
    <n v="0"/>
    <n v="0"/>
    <x v="6"/>
    <x v="6"/>
    <n v="2"/>
    <n v="0"/>
    <n v="0"/>
    <n v="0"/>
    <m/>
    <s v="11 Jan 2026 22:48"/>
    <s v="11 Jan 2026"/>
    <s v="Jan"/>
    <n v="0"/>
    <n v="0"/>
    <n v="0"/>
    <n v="5"/>
    <n v="0"/>
    <n v="5"/>
    <n v="0"/>
    <s v="11.01.2025"/>
    <x v="1"/>
    <s v="24.08.2026"/>
    <n v="35"/>
    <x v="1"/>
    <m/>
    <m/>
  </r>
  <r>
    <x v="2"/>
    <n v="0"/>
    <n v="0"/>
    <n v="7"/>
    <n v="9438"/>
    <s v="2318726"/>
    <s v="07 Aug 2026"/>
    <s v="07"/>
    <s v="Aug"/>
    <s v="14 Aug 2026"/>
    <s v="14"/>
    <s v="Aug"/>
    <n v="7"/>
    <n v="7"/>
    <n v="0"/>
    <n v="0"/>
    <x v="6"/>
    <x v="6"/>
    <n v="2"/>
    <n v="2"/>
    <n v="2725.5664548"/>
    <n v="389.3666364"/>
    <m/>
    <s v="12 Jan 2026 09:11"/>
    <s v="10 Jan 2026"/>
    <s v="Jan"/>
    <n v="0"/>
    <n v="0"/>
    <n v="0"/>
    <n v="7"/>
    <n v="0"/>
    <n v="7"/>
    <n v="0"/>
    <s v="12.01.2025"/>
    <x v="7"/>
    <s v="07.08.2026"/>
    <n v="32"/>
    <x v="0"/>
    <m/>
    <m/>
  </r>
  <r>
    <x v="3"/>
    <n v="0"/>
    <n v="5"/>
    <n v="2"/>
    <n v="9087"/>
    <s v="424961"/>
    <s v="23 Aug 2026"/>
    <s v="23"/>
    <s v="Aug"/>
    <s v="30 Aug 2026"/>
    <s v="30"/>
    <s v="Aug"/>
    <n v="7"/>
    <n v="7"/>
    <n v="0"/>
    <n v="0"/>
    <x v="8"/>
    <x v="5"/>
    <n v="2"/>
    <n v="2"/>
    <n v="3277.3251177981647"/>
    <n v="468.19699256880733"/>
    <m/>
    <s v="12 Dec 2025 00:28"/>
    <s v="12 Dec 2025"/>
    <s v="Dec"/>
    <n v="0"/>
    <n v="0"/>
    <n v="0"/>
    <n v="7"/>
    <n v="0"/>
    <n v="7"/>
    <n v="0"/>
    <s v="12.12.2025"/>
    <x v="16"/>
    <s v="23.08.2026"/>
    <n v="35"/>
    <x v="0"/>
    <m/>
    <m/>
  </r>
  <r>
    <x v="2"/>
    <n v="0"/>
    <n v="1"/>
    <n v="4"/>
    <n v="9440"/>
    <s v="2318765"/>
    <s v="21 Aug 2026"/>
    <s v="21"/>
    <s v="Aug"/>
    <s v="26 Aug 2026"/>
    <s v="26"/>
    <s v="Aug"/>
    <n v="5"/>
    <n v="5"/>
    <n v="0"/>
    <n v="0"/>
    <x v="6"/>
    <x v="7"/>
    <n v="2"/>
    <n v="3"/>
    <n v="2888.9173763999997"/>
    <n v="577.78347527999995"/>
    <m/>
    <s v="12 Jan 2026 09:17"/>
    <s v="11 Jan 2026"/>
    <s v="Jan"/>
    <n v="0"/>
    <n v="0"/>
    <n v="0"/>
    <n v="5"/>
    <n v="0"/>
    <n v="5"/>
    <n v="0"/>
    <s v="12.01.2025"/>
    <x v="7"/>
    <s v="21.08.2026"/>
    <n v="34"/>
    <x v="0"/>
    <m/>
    <m/>
  </r>
  <r>
    <x v="2"/>
    <n v="0"/>
    <n v="0"/>
    <n v="5"/>
    <n v="8709"/>
    <s v="2312910"/>
    <s v="17 Aug 2026"/>
    <s v="17"/>
    <s v="Aug"/>
    <s v="22 Aug 2026"/>
    <s v="22"/>
    <s v="Aug"/>
    <n v="5"/>
    <n v="5"/>
    <n v="0"/>
    <n v="0"/>
    <x v="6"/>
    <x v="3"/>
    <n v="3"/>
    <n v="1"/>
    <n v="1845.8145625"/>
    <n v="369.1629125"/>
    <s v="[&quot;RO&quot;]"/>
    <s v="22 Nov 2025 18:54"/>
    <s v="22 Nov 2025"/>
    <s v="Nov"/>
    <n v="0"/>
    <n v="0"/>
    <n v="0"/>
    <n v="5"/>
    <n v="0"/>
    <n v="5"/>
    <n v="0"/>
    <s v="22.11.2025"/>
    <x v="12"/>
    <s v="17.08.2026"/>
    <n v="34"/>
    <x v="0"/>
    <m/>
    <m/>
  </r>
  <r>
    <x v="2"/>
    <n v="0"/>
    <n v="0"/>
    <n v="7"/>
    <n v="9446"/>
    <s v="18171"/>
    <s v="03 Aug 2026"/>
    <s v="03"/>
    <s v="Aug"/>
    <s v="10 Aug 2026"/>
    <s v="10"/>
    <s v="Aug"/>
    <n v="7"/>
    <n v="7"/>
    <n v="0"/>
    <n v="0"/>
    <x v="4"/>
    <x v="3"/>
    <n v="2"/>
    <n v="1"/>
    <n v="2233.2449271999999"/>
    <n v="319.03498959999996"/>
    <s v="Romania"/>
    <s v="12 Jan 2026 10:54"/>
    <s v="11 Jan 2026"/>
    <s v="Jan"/>
    <n v="0"/>
    <n v="0"/>
    <n v="0"/>
    <n v="7"/>
    <n v="0"/>
    <n v="7"/>
    <n v="0"/>
    <s v="12.01.2025"/>
    <x v="7"/>
    <s v="03.08.2026"/>
    <n v="32"/>
    <x v="0"/>
    <m/>
    <m/>
  </r>
  <r>
    <x v="2"/>
    <n v="0"/>
    <n v="0"/>
    <n v="5"/>
    <n v="9449"/>
    <s v="1186850.227716"/>
    <s v="17 Aug 2026"/>
    <s v="17"/>
    <s v="Aug"/>
    <s v="22 Aug 2026"/>
    <s v="22"/>
    <s v="Aug"/>
    <n v="5"/>
    <n v="5"/>
    <n v="0"/>
    <n v="0"/>
    <x v="3"/>
    <x v="4"/>
    <n v="3"/>
    <n v="0"/>
    <n v="2153.4666214999997"/>
    <n v="430.69332429999997"/>
    <s v="Romania"/>
    <s v="12 Jan 2026 11:28"/>
    <s v="10 Jan 2026"/>
    <s v="Jan"/>
    <n v="0"/>
    <n v="0"/>
    <n v="0"/>
    <n v="5"/>
    <n v="0"/>
    <n v="5"/>
    <n v="0"/>
    <s v="12.01.2025"/>
    <x v="7"/>
    <s v="17.08.2026"/>
    <n v="34"/>
    <x v="0"/>
    <m/>
    <m/>
  </r>
  <r>
    <x v="1"/>
    <n v="0"/>
    <n v="0"/>
    <n v="3"/>
    <n v="9095"/>
    <s v="6417187569"/>
    <s v="15 Aug 2026"/>
    <s v="15"/>
    <s v="Aug"/>
    <s v="18 Aug 2026"/>
    <s v="18"/>
    <s v="Aug"/>
    <n v="3"/>
    <n v="3"/>
    <n v="0"/>
    <n v="0"/>
    <x v="1"/>
    <x v="1"/>
    <n v="2"/>
    <n v="3"/>
    <n v="2589.9854482568808"/>
    <n v="863.32848275229344"/>
    <s v="Bulgaria"/>
    <s v="12 Dec 2025 22:10"/>
    <s v="12 Dec 2025"/>
    <s v="Dec"/>
    <n v="0"/>
    <n v="0"/>
    <n v="0"/>
    <n v="3"/>
    <n v="0"/>
    <n v="3"/>
    <n v="0"/>
    <s v="12.12.2025"/>
    <x v="16"/>
    <s v="15.08.2026"/>
    <n v="33"/>
    <x v="0"/>
    <m/>
    <m/>
  </r>
  <r>
    <x v="2"/>
    <n v="0"/>
    <n v="0"/>
    <n v="7"/>
    <n v="8954"/>
    <s v="51469"/>
    <s v="09 Aug 2026"/>
    <s v="09"/>
    <s v="Aug"/>
    <s v="16 Aug 2026"/>
    <s v="16"/>
    <s v="Aug"/>
    <n v="7"/>
    <n v="7"/>
    <n v="0"/>
    <n v="0"/>
    <x v="4"/>
    <x v="3"/>
    <n v="2"/>
    <n v="2"/>
    <n v="2592.0810572999999"/>
    <n v="370.2972939"/>
    <m/>
    <s v="01 Dec 2025 09:57"/>
    <s v="30 Nov 2025"/>
    <s v="Dec"/>
    <n v="0"/>
    <n v="0"/>
    <n v="0"/>
    <n v="7"/>
    <n v="0"/>
    <n v="7"/>
    <n v="0"/>
    <s v="01.12.2025"/>
    <x v="13"/>
    <s v="09.08.2026"/>
    <n v="33"/>
    <x v="0"/>
    <m/>
    <m/>
  </r>
  <r>
    <x v="3"/>
    <n v="0"/>
    <n v="0"/>
    <n v="9"/>
    <n v="9040"/>
    <s v="421929"/>
    <s v="12 Aug 2026"/>
    <s v="12"/>
    <s v="Aug"/>
    <s v="21 Aug 2026"/>
    <s v="21"/>
    <s v="Aug"/>
    <n v="9"/>
    <n v="9"/>
    <n v="0"/>
    <n v="0"/>
    <x v="8"/>
    <x v="1"/>
    <n v="3"/>
    <n v="2"/>
    <n v="5668.3183211009173"/>
    <n v="629.81314678899071"/>
    <m/>
    <s v="06 Dec 2025 16:43"/>
    <s v="06 Dec 2025"/>
    <s v="Dec"/>
    <n v="0"/>
    <n v="0"/>
    <n v="0"/>
    <n v="9"/>
    <n v="0"/>
    <n v="9"/>
    <n v="0"/>
    <s v="06.12.2025"/>
    <x v="13"/>
    <s v="12.08.2026"/>
    <n v="33"/>
    <x v="0"/>
    <m/>
    <m/>
  </r>
  <r>
    <x v="2"/>
    <n v="0"/>
    <n v="2"/>
    <n v="5"/>
    <n v="8988"/>
    <s v="2314748"/>
    <s v="20 Aug 2026"/>
    <s v="20"/>
    <s v="Aug"/>
    <s v="27 Aug 2026"/>
    <s v="27"/>
    <s v="Aug"/>
    <n v="7"/>
    <n v="7"/>
    <n v="0"/>
    <n v="0"/>
    <x v="6"/>
    <x v="3"/>
    <n v="2"/>
    <n v="2"/>
    <n v="2487.1703361"/>
    <n v="355.31004801428571"/>
    <s v="[&quot;RO&quot;]"/>
    <s v="02 Dec 2025 15:28"/>
    <s v="02 Dec 2025"/>
    <s v="Dec"/>
    <n v="0"/>
    <n v="0"/>
    <n v="0"/>
    <n v="7"/>
    <n v="0"/>
    <n v="7"/>
    <n v="0"/>
    <s v="02.12.2025"/>
    <x v="13"/>
    <s v="20.08.2026"/>
    <n v="34"/>
    <x v="0"/>
    <m/>
    <m/>
  </r>
  <r>
    <x v="2"/>
    <n v="0"/>
    <n v="5"/>
    <n v="0"/>
    <n v="8291"/>
    <s v="50971"/>
    <s v="31 Aug 2026"/>
    <s v="31"/>
    <s v="Aug"/>
    <s v="05 Sep 2026"/>
    <s v="05"/>
    <s v="Sep"/>
    <n v="5"/>
    <n v="-26"/>
    <n v="0"/>
    <n v="4"/>
    <x v="4"/>
    <x v="6"/>
    <n v="2"/>
    <n v="1"/>
    <n v="1055.0724935000001"/>
    <n v="211.01449870000002"/>
    <m/>
    <s v="10 Nov 2025 13:18"/>
    <s v="10 Nov 2025"/>
    <s v="Nov"/>
    <n v="0"/>
    <n v="0"/>
    <n v="0"/>
    <n v="0"/>
    <n v="4"/>
    <n v="4"/>
    <n v="-1"/>
    <s v="10.11.2025"/>
    <x v="11"/>
    <s v="31.08.2026"/>
    <n v="36"/>
    <x v="0"/>
    <m/>
    <m/>
  </r>
  <r>
    <x v="2"/>
    <n v="0"/>
    <n v="0"/>
    <n v="5"/>
    <n v="8835"/>
    <s v="2313570"/>
    <s v="13 Aug 2026"/>
    <s v="13"/>
    <s v="Aug"/>
    <s v="18 Aug 2026"/>
    <s v="18"/>
    <s v="Aug"/>
    <n v="5"/>
    <n v="5"/>
    <n v="0"/>
    <n v="0"/>
    <x v="6"/>
    <x v="2"/>
    <n v="2"/>
    <n v="2"/>
    <n v="1880.726128"/>
    <n v="376.1452256"/>
    <m/>
    <s v="26 Nov 2025 12:26"/>
    <s v="26 Nov 2025"/>
    <s v="Nov"/>
    <n v="0"/>
    <n v="0"/>
    <n v="0"/>
    <n v="5"/>
    <n v="0"/>
    <n v="5"/>
    <n v="0"/>
    <s v="26.11.2025"/>
    <x v="15"/>
    <s v="13.08.2026"/>
    <n v="33"/>
    <x v="0"/>
    <m/>
    <m/>
  </r>
  <r>
    <x v="2"/>
    <n v="0"/>
    <n v="0"/>
    <n v="5"/>
    <n v="8194"/>
    <s v="1172173.220036"/>
    <s v="01 Aug 2026"/>
    <s v="01"/>
    <s v="Aug"/>
    <s v="06 Aug 2026"/>
    <s v="06"/>
    <s v="Aug"/>
    <n v="5"/>
    <n v="5"/>
    <n v="0"/>
    <n v="0"/>
    <x v="3"/>
    <x v="4"/>
    <n v="3"/>
    <n v="1"/>
    <n v="1845.8145625"/>
    <n v="369.1629125"/>
    <s v="Romania"/>
    <s v="07 Nov 2025 13:46"/>
    <s v="06 Nov 2025"/>
    <s v="Nov"/>
    <n v="0"/>
    <n v="0"/>
    <n v="0"/>
    <n v="5"/>
    <n v="0"/>
    <n v="5"/>
    <n v="0"/>
    <s v="07.11.2025"/>
    <x v="3"/>
    <s v="01.08.2026"/>
    <n v="31"/>
    <x v="0"/>
    <m/>
    <m/>
  </r>
  <r>
    <x v="2"/>
    <n v="0"/>
    <n v="0"/>
    <n v="6"/>
    <n v="8609"/>
    <s v="1177138.222139"/>
    <s v="04 Aug 2026"/>
    <s v="04"/>
    <s v="Aug"/>
    <s v="10 Aug 2026"/>
    <s v="10"/>
    <s v="Aug"/>
    <n v="6"/>
    <n v="6"/>
    <n v="0"/>
    <n v="0"/>
    <x v="3"/>
    <x v="4"/>
    <n v="3"/>
    <n v="0"/>
    <n v="2214.9774750000001"/>
    <n v="369.1629125"/>
    <s v="Romania"/>
    <s v="19 Nov 2025 09:37"/>
    <s v="19 Nov 2025"/>
    <s v="Nov"/>
    <n v="0"/>
    <n v="0"/>
    <n v="0"/>
    <n v="6"/>
    <n v="0"/>
    <n v="6"/>
    <n v="0"/>
    <s v="19.11.2025"/>
    <x v="12"/>
    <s v="04.08.2026"/>
    <n v="32"/>
    <x v="0"/>
    <m/>
    <m/>
  </r>
  <r>
    <x v="2"/>
    <n v="0"/>
    <n v="0"/>
    <n v="6"/>
    <n v="8406"/>
    <s v="1174941.221138"/>
    <s v="16 Aug 2026"/>
    <s v="16"/>
    <s v="Aug"/>
    <s v="22 Aug 2026"/>
    <s v="22"/>
    <s v="Aug"/>
    <n v="6"/>
    <n v="6"/>
    <n v="0"/>
    <n v="0"/>
    <x v="3"/>
    <x v="2"/>
    <n v="2"/>
    <n v="1"/>
    <n v="1666.6018595999999"/>
    <n v="277.76697659999996"/>
    <s v="Romania"/>
    <s v="12 Nov 2025 10:29"/>
    <s v="12 Nov 2025"/>
    <s v="Nov"/>
    <n v="0"/>
    <n v="0"/>
    <n v="0"/>
    <n v="6"/>
    <n v="0"/>
    <n v="6"/>
    <n v="0"/>
    <s v="12.11.2025"/>
    <x v="11"/>
    <s v="16.08.2026"/>
    <n v="34"/>
    <x v="0"/>
    <m/>
    <m/>
  </r>
  <r>
    <x v="1"/>
    <n v="0"/>
    <n v="4"/>
    <n v="0"/>
    <n v="9579"/>
    <s v="5489163786"/>
    <s v="20 Jun 2026"/>
    <s v="20"/>
    <s v="Jun"/>
    <s v="24 Jun 2026"/>
    <s v="24"/>
    <s v="Jun"/>
    <n v="4"/>
    <n v="4"/>
    <n v="0"/>
    <n v="0"/>
    <x v="1"/>
    <x v="3"/>
    <n v="2"/>
    <n v="0"/>
    <n v="1418.5329952293575"/>
    <n v="354.63324880733938"/>
    <m/>
    <s v="19 Jan 2026 12:10"/>
    <s v="19 Jan 2026"/>
    <s v="Jan"/>
    <n v="0"/>
    <n v="4"/>
    <n v="0"/>
    <n v="0"/>
    <n v="0"/>
    <n v="4"/>
    <n v="0"/>
    <s v="19.01.2025"/>
    <x v="2"/>
    <s v="20.06.2026"/>
    <n v="25"/>
    <x v="1"/>
    <m/>
    <m/>
  </r>
  <r>
    <x v="2"/>
    <n v="0"/>
    <n v="3"/>
    <n v="2"/>
    <n v="8385"/>
    <s v="2311244"/>
    <s v="23 Aug 2026"/>
    <s v="23"/>
    <s v="Aug"/>
    <s v="28 Aug 2026"/>
    <s v="28"/>
    <s v="Aug"/>
    <n v="5"/>
    <n v="5"/>
    <n v="0"/>
    <n v="0"/>
    <x v="6"/>
    <x v="4"/>
    <n v="3"/>
    <n v="1"/>
    <n v="1706.3247668999998"/>
    <n v="341.26495337999995"/>
    <s v="[&quot;RO&quot;]"/>
    <s v="11 Nov 2025 19:46"/>
    <s v="11 Nov 2025"/>
    <s v="Nov"/>
    <n v="0"/>
    <n v="0"/>
    <n v="0"/>
    <n v="5"/>
    <n v="0"/>
    <n v="5"/>
    <n v="0"/>
    <s v="11.11.2025"/>
    <x v="11"/>
    <s v="23.08.2026"/>
    <n v="35"/>
    <x v="0"/>
    <m/>
    <m/>
  </r>
  <r>
    <x v="3"/>
    <n v="0"/>
    <n v="0"/>
    <n v="5"/>
    <n v="8240"/>
    <s v="405251"/>
    <s v="11 Aug 2026"/>
    <s v="11"/>
    <s v="Aug"/>
    <s v="16 Aug 2026"/>
    <s v="16"/>
    <s v="Aug"/>
    <n v="5"/>
    <n v="5"/>
    <n v="0"/>
    <n v="0"/>
    <x v="8"/>
    <x v="4"/>
    <n v="2"/>
    <n v="1"/>
    <n v="1641.8205963302751"/>
    <n v="328.36411926605501"/>
    <m/>
    <s v="08 Nov 2025 21:52"/>
    <s v="08 Nov 2025"/>
    <s v="Nov"/>
    <n v="0"/>
    <n v="0"/>
    <n v="0"/>
    <n v="5"/>
    <n v="0"/>
    <n v="5"/>
    <n v="0"/>
    <s v="08.11.2025"/>
    <x v="3"/>
    <s v="11.08.2026"/>
    <n v="33"/>
    <x v="0"/>
    <m/>
    <m/>
  </r>
  <r>
    <x v="1"/>
    <n v="0"/>
    <n v="0"/>
    <n v="5"/>
    <n v="9223"/>
    <s v="5501947657"/>
    <s v="16 Aug 2026"/>
    <s v="16"/>
    <s v="Aug"/>
    <s v="21 Aug 2026"/>
    <s v="21"/>
    <s v="Aug"/>
    <n v="5"/>
    <n v="5"/>
    <n v="0"/>
    <n v="0"/>
    <x v="1"/>
    <x v="4"/>
    <n v="1"/>
    <n v="1"/>
    <n v="2441.7371229357796"/>
    <n v="488.34742458715596"/>
    <s v="Israel"/>
    <s v="29 Dec 2025 13:16"/>
    <s v="29 Dec 2025"/>
    <s v="Dec"/>
    <n v="0"/>
    <n v="0"/>
    <n v="0"/>
    <n v="5"/>
    <n v="0"/>
    <n v="5"/>
    <n v="0"/>
    <s v="29.12.2025"/>
    <x v="18"/>
    <s v="16.08.2026"/>
    <n v="34"/>
    <x v="1"/>
    <m/>
    <m/>
  </r>
  <r>
    <x v="2"/>
    <n v="0"/>
    <n v="0"/>
    <n v="5"/>
    <n v="8064"/>
    <s v="0042"/>
    <s v="01 Aug 2026"/>
    <s v="01"/>
    <s v="Aug"/>
    <s v="06 Aug 2026"/>
    <s v="06"/>
    <s v="Aug"/>
    <n v="5"/>
    <n v="5"/>
    <n v="0"/>
    <n v="0"/>
    <x v="2"/>
    <x v="4"/>
    <n v="3"/>
    <n v="1"/>
    <n v="1999.5428005000001"/>
    <n v="399.90856010000005"/>
    <s v="Romania"/>
    <s v="27 Oct 2025 16:01"/>
    <s v="16 Oct 2025"/>
    <s v="Oct"/>
    <n v="0"/>
    <n v="0"/>
    <n v="0"/>
    <n v="5"/>
    <n v="0"/>
    <n v="5"/>
    <n v="0"/>
    <s v="27.10.2025"/>
    <x v="4"/>
    <s v="01.08.2026"/>
    <n v="31"/>
    <x v="0"/>
    <m/>
    <m/>
  </r>
  <r>
    <x v="2"/>
    <n v="0"/>
    <n v="0"/>
    <n v="5"/>
    <n v="8840"/>
    <s v="2313606"/>
    <s v="01 Aug 2026"/>
    <s v="01"/>
    <s v="Aug"/>
    <s v="06 Aug 2026"/>
    <s v="06"/>
    <s v="Aug"/>
    <n v="5"/>
    <n v="5"/>
    <n v="0"/>
    <n v="0"/>
    <x v="6"/>
    <x v="6"/>
    <n v="2"/>
    <n v="1"/>
    <n v="1446.1407019999999"/>
    <n v="289.22814039999997"/>
    <s v="[&quot;RO&quot;]"/>
    <s v="26 Nov 2025 13:16"/>
    <s v="26 Nov 2025"/>
    <s v="Nov"/>
    <n v="0"/>
    <n v="0"/>
    <n v="0"/>
    <n v="5"/>
    <n v="0"/>
    <n v="5"/>
    <n v="0"/>
    <s v="26.11.2025"/>
    <x v="15"/>
    <s v="01.08.2026"/>
    <n v="31"/>
    <x v="0"/>
    <m/>
    <m/>
  </r>
  <r>
    <x v="2"/>
    <n v="0"/>
    <n v="0"/>
    <n v="5"/>
    <n v="8086"/>
    <s v="NT306961"/>
    <s v="01 Aug 2026"/>
    <s v="01"/>
    <s v="Aug"/>
    <s v="06 Aug 2026"/>
    <s v="06"/>
    <s v="Aug"/>
    <n v="5"/>
    <n v="5"/>
    <n v="0"/>
    <n v="0"/>
    <x v="5"/>
    <x v="3"/>
    <n v="1"/>
    <n v="1"/>
    <n v="1036.7854830000001"/>
    <n v="207.35709660000003"/>
    <s v="Romania"/>
    <s v="28 Oct 2025 11:29"/>
    <s v="27 Oct 2025"/>
    <s v="Oct"/>
    <n v="0"/>
    <n v="0"/>
    <n v="0"/>
    <n v="5"/>
    <n v="0"/>
    <n v="5"/>
    <n v="0"/>
    <s v="28.10.2025"/>
    <x v="4"/>
    <s v="01.08.2026"/>
    <n v="31"/>
    <x v="0"/>
    <m/>
    <m/>
  </r>
  <r>
    <x v="2"/>
    <n v="0"/>
    <n v="0"/>
    <n v="5"/>
    <n v="8662"/>
    <s v="17229"/>
    <s v="03 Aug 2026"/>
    <s v="03"/>
    <s v="Aug"/>
    <s v="08 Aug 2026"/>
    <s v="08"/>
    <s v="Aug"/>
    <n v="5"/>
    <n v="5"/>
    <n v="0"/>
    <n v="0"/>
    <x v="4"/>
    <x v="1"/>
    <n v="4"/>
    <n v="0"/>
    <n v="2422.3932464999998"/>
    <n v="484.47864929999997"/>
    <m/>
    <s v="21 Nov 2025 09:56"/>
    <s v="21 Nov 2025"/>
    <s v="Nov"/>
    <n v="0"/>
    <n v="0"/>
    <n v="0"/>
    <n v="5"/>
    <n v="0"/>
    <n v="5"/>
    <n v="0"/>
    <s v="21.11.2025"/>
    <x v="12"/>
    <s v="03.08.2026"/>
    <n v="32"/>
    <x v="0"/>
    <m/>
    <m/>
  </r>
  <r>
    <x v="1"/>
    <n v="0"/>
    <n v="0"/>
    <n v="5"/>
    <n v="9303"/>
    <s v="6444193728"/>
    <s v="14 Aug 2026"/>
    <s v="14"/>
    <s v="Aug"/>
    <s v="19 Aug 2026"/>
    <s v="19"/>
    <s v="Aug"/>
    <n v="5"/>
    <n v="5"/>
    <n v="0"/>
    <n v="0"/>
    <x v="1"/>
    <x v="4"/>
    <n v="2"/>
    <n v="2"/>
    <n v="3391.3015596330274"/>
    <n v="678.26031192660548"/>
    <s v="Israel"/>
    <s v="31 Dec 2025 19:04"/>
    <s v="31 Dec 2025"/>
    <s v="Dec"/>
    <n v="0"/>
    <n v="0"/>
    <n v="0"/>
    <n v="5"/>
    <n v="0"/>
    <n v="5"/>
    <n v="0"/>
    <s v="31.12.2025"/>
    <x v="18"/>
    <s v="14.08.2026"/>
    <n v="33"/>
    <x v="0"/>
    <m/>
    <m/>
  </r>
  <r>
    <x v="2"/>
    <n v="0"/>
    <n v="0"/>
    <n v="5"/>
    <n v="9256"/>
    <s v="0119321945"/>
    <s v="15 Aug 2026"/>
    <s v="15"/>
    <s v="Aug"/>
    <s v="20 Aug 2026"/>
    <s v="20"/>
    <s v="Aug"/>
    <n v="5"/>
    <n v="5"/>
    <n v="0"/>
    <n v="0"/>
    <x v="15"/>
    <x v="6"/>
    <n v="2"/>
    <n v="0"/>
    <n v="1446.1407019999999"/>
    <n v="289.22814039999997"/>
    <s v="Bulgaria"/>
    <s v="30 Dec 2025 13:22"/>
    <s v="30 Dec 2025"/>
    <s v="Dec"/>
    <n v="0"/>
    <n v="0"/>
    <n v="0"/>
    <n v="5"/>
    <n v="0"/>
    <n v="5"/>
    <n v="0"/>
    <s v="30.12.2025"/>
    <x v="18"/>
    <s v="15.08.2026"/>
    <n v="33"/>
    <x v="0"/>
    <m/>
    <m/>
  </r>
  <r>
    <x v="2"/>
    <n v="0"/>
    <n v="6"/>
    <n v="0"/>
    <n v="9072"/>
    <s v="60288"/>
    <s v="30 Aug 2026"/>
    <s v="30"/>
    <s v="Aug"/>
    <s v="05 Sep 2026"/>
    <s v="05"/>
    <s v="Sep"/>
    <n v="6"/>
    <n v="-25"/>
    <n v="1"/>
    <n v="4"/>
    <x v="4"/>
    <x v="6"/>
    <n v="2"/>
    <n v="1"/>
    <n v="1404.2468234"/>
    <n v="234.04113723333333"/>
    <m/>
    <s v="10 Dec 2025 13:10"/>
    <s v="10 Dec 2025"/>
    <s v="Dec"/>
    <n v="0"/>
    <n v="0"/>
    <n v="0"/>
    <n v="1"/>
    <n v="4"/>
    <n v="5"/>
    <n v="-1"/>
    <s v="10.12.2025"/>
    <x v="16"/>
    <s v="30.08.2026"/>
    <n v="36"/>
    <x v="0"/>
    <m/>
    <m/>
  </r>
  <r>
    <x v="3"/>
    <n v="0"/>
    <n v="5"/>
    <n v="2"/>
    <n v="9086"/>
    <s v="424961"/>
    <s v="23 Aug 2026"/>
    <s v="23"/>
    <s v="Aug"/>
    <s v="30 Aug 2026"/>
    <s v="30"/>
    <s v="Aug"/>
    <n v="7"/>
    <n v="7"/>
    <n v="0"/>
    <n v="0"/>
    <x v="8"/>
    <x v="5"/>
    <n v="2"/>
    <n v="2"/>
    <n v="3277.3251177981647"/>
    <n v="468.19699256880733"/>
    <m/>
    <s v="12 Dec 2025 00:28"/>
    <s v="12 Dec 2025"/>
    <s v="Dec"/>
    <n v="0"/>
    <n v="0"/>
    <n v="0"/>
    <n v="7"/>
    <n v="0"/>
    <n v="7"/>
    <n v="0"/>
    <s v="12.12.2025"/>
    <x v="16"/>
    <s v="23.08.2026"/>
    <n v="35"/>
    <x v="0"/>
    <m/>
    <m/>
  </r>
  <r>
    <x v="2"/>
    <n v="0"/>
    <n v="0"/>
    <n v="5"/>
    <n v="8512"/>
    <s v="1176065.221552"/>
    <s v="03 Aug 2026"/>
    <s v="03"/>
    <s v="Aug"/>
    <s v="08 Aug 2026"/>
    <s v="08"/>
    <s v="Aug"/>
    <n v="5"/>
    <n v="5"/>
    <n v="0"/>
    <n v="0"/>
    <x v="3"/>
    <x v="6"/>
    <n v="2"/>
    <n v="2"/>
    <n v="1668.714156"/>
    <n v="333.74283120000001"/>
    <s v="Romania"/>
    <s v="15 Nov 2025 12:59"/>
    <s v="15 Nov 2025"/>
    <s v="Nov"/>
    <n v="0"/>
    <n v="0"/>
    <n v="0"/>
    <n v="5"/>
    <n v="0"/>
    <n v="5"/>
    <n v="0"/>
    <s v="15.11.2025"/>
    <x v="11"/>
    <s v="03.08.2026"/>
    <n v="32"/>
    <x v="0"/>
    <m/>
    <m/>
  </r>
  <r>
    <x v="1"/>
    <n v="0"/>
    <n v="5"/>
    <n v="0"/>
    <n v="10140"/>
    <s v="5368877599"/>
    <s v="21 Jun 2026"/>
    <s v="21"/>
    <s v="Jun"/>
    <s v="26 Jun 2026"/>
    <s v="26"/>
    <s v="Jun"/>
    <n v="5"/>
    <n v="5"/>
    <n v="0"/>
    <n v="0"/>
    <x v="1"/>
    <x v="4"/>
    <n v="2"/>
    <n v="2"/>
    <n v="2325.4639266055042"/>
    <n v="465.09278532110085"/>
    <s v="Romania"/>
    <s v="18 Feb 2026 22:56"/>
    <s v="18 Feb 2026"/>
    <s v="Feb"/>
    <n v="0"/>
    <n v="5"/>
    <n v="0"/>
    <n v="0"/>
    <n v="0"/>
    <n v="5"/>
    <n v="0"/>
    <s v="18.02.2025"/>
    <x v="14"/>
    <s v="21.06.2026"/>
    <n v="26"/>
    <x v="1"/>
    <m/>
    <m/>
  </r>
  <r>
    <x v="2"/>
    <n v="0"/>
    <n v="5"/>
    <n v="0"/>
    <n v="9580"/>
    <s v="1189876.229281"/>
    <s v="23 Jun 2026"/>
    <s v="23"/>
    <s v="Jun"/>
    <s v="28 Jun 2026"/>
    <s v="28"/>
    <s v="Jun"/>
    <n v="5"/>
    <n v="5"/>
    <n v="0"/>
    <n v="0"/>
    <x v="3"/>
    <x v="1"/>
    <n v="4"/>
    <n v="1"/>
    <n v="2449.2467923999998"/>
    <n v="489.84935847999998"/>
    <s v="Romania"/>
    <s v="19 Jan 2026 12:24"/>
    <s v="19 Jan 2026"/>
    <s v="Jan"/>
    <n v="0"/>
    <n v="5"/>
    <n v="0"/>
    <n v="0"/>
    <n v="0"/>
    <n v="5"/>
    <n v="0"/>
    <s v="19.01.2025"/>
    <x v="2"/>
    <s v="23.06.2026"/>
    <n v="26"/>
    <x v="0"/>
    <m/>
    <m/>
  </r>
  <r>
    <x v="2"/>
    <n v="0"/>
    <n v="0"/>
    <n v="7"/>
    <n v="8111"/>
    <s v="NT307170"/>
    <s v="01 Aug 2026"/>
    <s v="01"/>
    <s v="Aug"/>
    <s v="08 Aug 2026"/>
    <s v="08"/>
    <s v="Aug"/>
    <n v="7"/>
    <n v="7"/>
    <n v="0"/>
    <n v="0"/>
    <x v="5"/>
    <x v="4"/>
    <n v="2"/>
    <n v="1"/>
    <n v="2073.6100826000002"/>
    <n v="296.2300118"/>
    <m/>
    <s v="31 Oct 2025 10:33"/>
    <s v="31 Oct 2025"/>
    <s v="Oct"/>
    <n v="0"/>
    <n v="0"/>
    <n v="0"/>
    <n v="7"/>
    <n v="0"/>
    <n v="7"/>
    <n v="0"/>
    <s v="31.10.2025"/>
    <x v="4"/>
    <s v="01.08.2026"/>
    <n v="31"/>
    <x v="0"/>
    <m/>
    <m/>
  </r>
  <r>
    <x v="2"/>
    <n v="0"/>
    <n v="1"/>
    <n v="4"/>
    <n v="9251"/>
    <s v="2317334"/>
    <s v="21 Aug 2026"/>
    <s v="21"/>
    <s v="Aug"/>
    <s v="26 Aug 2026"/>
    <s v="26"/>
    <s v="Aug"/>
    <n v="5"/>
    <n v="5"/>
    <n v="0"/>
    <n v="0"/>
    <x v="6"/>
    <x v="0"/>
    <n v="2"/>
    <n v="2"/>
    <n v="0"/>
    <n v="0"/>
    <m/>
    <s v="30 Dec 2025 12:53"/>
    <s v="30 Dec 2025"/>
    <s v="Dec"/>
    <n v="0"/>
    <n v="0"/>
    <n v="0"/>
    <n v="5"/>
    <n v="0"/>
    <n v="5"/>
    <n v="0"/>
    <s v="30.12.2025"/>
    <x v="18"/>
    <s v="21.08.2026"/>
    <n v="34"/>
    <x v="1"/>
    <m/>
    <m/>
  </r>
  <r>
    <x v="2"/>
    <n v="0"/>
    <n v="0"/>
    <n v="5"/>
    <n v="9263"/>
    <s v="1184029.226099"/>
    <s v="20 Aug 2026"/>
    <s v="20"/>
    <s v="Aug"/>
    <s v="25 Aug 2026"/>
    <s v="25"/>
    <s v="Aug"/>
    <n v="5"/>
    <n v="5"/>
    <n v="0"/>
    <n v="0"/>
    <x v="3"/>
    <x v="3"/>
    <n v="2"/>
    <n v="1"/>
    <n v="1453.1816899999999"/>
    <n v="290.63633799999997"/>
    <s v="Romania"/>
    <s v="30 Dec 2025 14:32"/>
    <s v="30 Dec 2025"/>
    <s v="Dec"/>
    <n v="0"/>
    <n v="0"/>
    <n v="0"/>
    <n v="5"/>
    <n v="0"/>
    <n v="5"/>
    <n v="0"/>
    <s v="30.12.2025"/>
    <x v="18"/>
    <s v="20.08.2026"/>
    <n v="34"/>
    <x v="0"/>
    <m/>
    <m/>
  </r>
  <r>
    <x v="2"/>
    <n v="0"/>
    <n v="0"/>
    <n v="5"/>
    <n v="9126"/>
    <s v="2316096"/>
    <s v="04 Aug 2026"/>
    <s v="04"/>
    <s v="Aug"/>
    <s v="09 Aug 2026"/>
    <s v="09"/>
    <s v="Aug"/>
    <n v="5"/>
    <n v="5"/>
    <n v="0"/>
    <n v="0"/>
    <x v="6"/>
    <x v="1"/>
    <n v="2"/>
    <n v="3"/>
    <n v="2624.2349024999999"/>
    <n v="524.84698049999997"/>
    <m/>
    <s v="16 Dec 2025 16:01"/>
    <s v="16 Dec 2025"/>
    <s v="Dec"/>
    <n v="0"/>
    <n v="0"/>
    <n v="0"/>
    <n v="5"/>
    <n v="0"/>
    <n v="5"/>
    <n v="0"/>
    <s v="16.12.2025"/>
    <x v="10"/>
    <s v="04.08.2026"/>
    <n v="32"/>
    <x v="0"/>
    <m/>
    <m/>
  </r>
  <r>
    <x v="2"/>
    <n v="0"/>
    <n v="0"/>
    <n v="5"/>
    <n v="9301"/>
    <s v="2317604"/>
    <s v="07 Aug 2026"/>
    <s v="07"/>
    <s v="Aug"/>
    <s v="12 Aug 2026"/>
    <s v="12"/>
    <s v="Aug"/>
    <n v="5"/>
    <n v="5"/>
    <n v="0"/>
    <n v="0"/>
    <x v="6"/>
    <x v="7"/>
    <n v="2"/>
    <n v="4"/>
    <n v="3079.063169"/>
    <n v="615.81263379999996"/>
    <m/>
    <s v="31 Dec 2025 17:31"/>
    <s v="31 Dec 2025"/>
    <s v="Dec"/>
    <n v="0"/>
    <n v="0"/>
    <n v="0"/>
    <n v="5"/>
    <n v="0"/>
    <n v="5"/>
    <n v="0"/>
    <s v="31.12.2025"/>
    <x v="18"/>
    <s v="07.08.2026"/>
    <n v="32"/>
    <x v="0"/>
    <m/>
    <m/>
  </r>
  <r>
    <x v="2"/>
    <n v="0"/>
    <n v="0"/>
    <n v="5"/>
    <n v="8743"/>
    <s v="1178358.222729"/>
    <s v="09 Aug 2026"/>
    <s v="09"/>
    <s v="Aug"/>
    <s v="14 Aug 2026"/>
    <s v="14"/>
    <s v="Aug"/>
    <n v="5"/>
    <n v="5"/>
    <n v="0"/>
    <n v="0"/>
    <x v="3"/>
    <x v="2"/>
    <n v="2"/>
    <n v="2"/>
    <n v="1735.9947079999999"/>
    <n v="347.19894160000001"/>
    <s v="Romania"/>
    <s v="24 Nov 2025 10:43"/>
    <s v="24 Nov 2025"/>
    <s v="Nov"/>
    <n v="0"/>
    <n v="0"/>
    <n v="0"/>
    <n v="5"/>
    <n v="0"/>
    <n v="5"/>
    <n v="0"/>
    <s v="24.11.2025"/>
    <x v="15"/>
    <s v="09.08.2026"/>
    <n v="33"/>
    <x v="0"/>
    <m/>
    <m/>
  </r>
  <r>
    <x v="2"/>
    <n v="0"/>
    <n v="5"/>
    <n v="0"/>
    <n v="8888"/>
    <s v="1180017.223331"/>
    <s v="27 Aug 2026"/>
    <s v="27"/>
    <s v="Aug"/>
    <s v="01 Sep 2026"/>
    <s v="01"/>
    <s v="Sep"/>
    <n v="5"/>
    <n v="-26"/>
    <n v="4"/>
    <n v="0"/>
    <x v="3"/>
    <x v="4"/>
    <n v="2"/>
    <n v="2"/>
    <n v="1635.7975371"/>
    <n v="327.15950742000001"/>
    <s v="Romania"/>
    <s v="28 Nov 2025 10:04"/>
    <s v="27 Nov 2025"/>
    <s v="Nov"/>
    <n v="0"/>
    <n v="0"/>
    <n v="0"/>
    <n v="4"/>
    <n v="0"/>
    <n v="4"/>
    <n v="-1"/>
    <s v="28.11.2025"/>
    <x v="15"/>
    <s v="27.08.2026"/>
    <n v="35"/>
    <x v="0"/>
    <m/>
    <m/>
  </r>
  <r>
    <x v="3"/>
    <n v="0"/>
    <n v="0"/>
    <n v="6"/>
    <n v="9281"/>
    <s v="435140"/>
    <s v="16 Aug 2026"/>
    <s v="16"/>
    <s v="Aug"/>
    <s v="22 Aug 2026"/>
    <s v="22"/>
    <s v="Aug"/>
    <n v="6"/>
    <n v="6"/>
    <n v="0"/>
    <n v="0"/>
    <x v="8"/>
    <x v="6"/>
    <n v="2"/>
    <n v="1"/>
    <n v="2085.3813082568804"/>
    <n v="347.56355137614673"/>
    <m/>
    <s v="31 Dec 2025 08:58"/>
    <s v="31 Dec 2025"/>
    <s v="Dec"/>
    <n v="0"/>
    <n v="0"/>
    <n v="0"/>
    <n v="6"/>
    <n v="0"/>
    <n v="6"/>
    <n v="0"/>
    <s v="31.12.2025"/>
    <x v="18"/>
    <s v="16.08.2026"/>
    <n v="34"/>
    <x v="0"/>
    <m/>
    <m/>
  </r>
  <r>
    <x v="2"/>
    <n v="0"/>
    <n v="0"/>
    <n v="6"/>
    <n v="9325"/>
    <s v="2874"/>
    <s v="11 Aug 2026"/>
    <s v="11"/>
    <s v="Aug"/>
    <s v="17 Aug 2026"/>
    <s v="17"/>
    <s v="Aug"/>
    <n v="6"/>
    <n v="6"/>
    <n v="0"/>
    <n v="0"/>
    <x v="2"/>
    <x v="4"/>
    <n v="1"/>
    <n v="1"/>
    <n v="0"/>
    <n v="0"/>
    <s v="Israel"/>
    <s v="02 Jan 2026 11:02"/>
    <s v="31 Dec 2025"/>
    <s v="Jan"/>
    <n v="0"/>
    <n v="0"/>
    <n v="0"/>
    <n v="6"/>
    <n v="0"/>
    <n v="6"/>
    <n v="0"/>
    <s v="02.01.2025"/>
    <x v="20"/>
    <s v="11.08.2026"/>
    <n v="33"/>
    <x v="1"/>
    <m/>
    <m/>
  </r>
  <r>
    <x v="2"/>
    <n v="0"/>
    <n v="5"/>
    <n v="0"/>
    <n v="8678"/>
    <s v="17236"/>
    <s v="25 Aug 2026"/>
    <s v="25"/>
    <s v="Aug"/>
    <s v="30 Aug 2026"/>
    <s v="30"/>
    <s v="Aug"/>
    <n v="5"/>
    <n v="5"/>
    <n v="0"/>
    <n v="0"/>
    <x v="4"/>
    <x v="6"/>
    <n v="2"/>
    <n v="0"/>
    <n v="1205.7691950000001"/>
    <n v="241.153839"/>
    <m/>
    <s v="21 Nov 2025 11:46"/>
    <s v="21 Nov 2025"/>
    <s v="Nov"/>
    <n v="0"/>
    <n v="0"/>
    <n v="0"/>
    <n v="5"/>
    <n v="0"/>
    <n v="5"/>
    <n v="0"/>
    <s v="21.11.2025"/>
    <x v="12"/>
    <s v="25.08.2026"/>
    <n v="35"/>
    <x v="0"/>
    <m/>
    <m/>
  </r>
  <r>
    <x v="2"/>
    <n v="0"/>
    <n v="0"/>
    <n v="7"/>
    <n v="9077"/>
    <s v="17690"/>
    <s v="02 Aug 2026"/>
    <s v="02"/>
    <s v="Aug"/>
    <s v="09 Aug 2026"/>
    <s v="09"/>
    <s v="Aug"/>
    <n v="7"/>
    <n v="7"/>
    <n v="0"/>
    <n v="0"/>
    <x v="4"/>
    <x v="1"/>
    <n v="5"/>
    <n v="0"/>
    <n v="4408.7146361999994"/>
    <n v="629.8163765999999"/>
    <m/>
    <s v="11 Dec 2025 10:08"/>
    <s v="10 Dec 2025"/>
    <s v="Dec"/>
    <n v="0"/>
    <n v="0"/>
    <n v="0"/>
    <n v="7"/>
    <n v="0"/>
    <n v="7"/>
    <n v="0"/>
    <s v="11.12.2025"/>
    <x v="16"/>
    <s v="02.08.2026"/>
    <n v="32"/>
    <x v="0"/>
    <m/>
    <m/>
  </r>
  <r>
    <x v="2"/>
    <n v="0"/>
    <n v="0"/>
    <n v="5"/>
    <n v="8088"/>
    <s v="NT306962"/>
    <s v="01 Aug 2026"/>
    <s v="01"/>
    <s v="Aug"/>
    <s v="06 Aug 2026"/>
    <s v="06"/>
    <s v="Aug"/>
    <n v="5"/>
    <n v="5"/>
    <n v="0"/>
    <n v="0"/>
    <x v="5"/>
    <x v="6"/>
    <n v="2"/>
    <n v="2"/>
    <n v="1807.6758775000001"/>
    <n v="361.53517550000004"/>
    <m/>
    <s v="28 Oct 2025 11:34"/>
    <s v="27 Oct 2025"/>
    <s v="Oct"/>
    <n v="0"/>
    <n v="0"/>
    <n v="0"/>
    <n v="5"/>
    <n v="0"/>
    <n v="5"/>
    <n v="0"/>
    <s v="28.10.2025"/>
    <x v="4"/>
    <s v="01.08.2026"/>
    <n v="31"/>
    <x v="0"/>
    <m/>
    <m/>
  </r>
  <r>
    <x v="2"/>
    <n v="0"/>
    <n v="0"/>
    <n v="7"/>
    <n v="9452"/>
    <s v="2318862"/>
    <s v="20 Jul 2026"/>
    <s v="20"/>
    <s v="Jul"/>
    <s v="27 Jul 2026"/>
    <s v="27"/>
    <s v="Jul"/>
    <n v="7"/>
    <n v="7"/>
    <n v="0"/>
    <n v="0"/>
    <x v="6"/>
    <x v="6"/>
    <n v="3"/>
    <n v="0"/>
    <n v="2943.5241499999997"/>
    <n v="420.50344999999999"/>
    <s v="Romania"/>
    <s v="12 Jan 2026 12:18"/>
    <s v="12 Jan 2026"/>
    <s v="Jan"/>
    <n v="0"/>
    <n v="0"/>
    <n v="7"/>
    <n v="0"/>
    <n v="0"/>
    <n v="7"/>
    <n v="0"/>
    <s v="12.01.2025"/>
    <x v="7"/>
    <s v="20.07.2026"/>
    <n v="30"/>
    <x v="0"/>
    <m/>
    <m/>
  </r>
  <r>
    <x v="2"/>
    <n v="0"/>
    <n v="0"/>
    <n v="7"/>
    <n v="9193"/>
    <s v="1183250.225621"/>
    <s v="05 Aug 2026"/>
    <s v="05"/>
    <s v="Aug"/>
    <s v="12 Aug 2026"/>
    <s v="12"/>
    <s v="Aug"/>
    <n v="7"/>
    <n v="7"/>
    <n v="0"/>
    <n v="0"/>
    <x v="3"/>
    <x v="5"/>
    <n v="3"/>
    <n v="1"/>
    <n v="3174.2142985"/>
    <n v="453.45918549999999"/>
    <s v="Romania"/>
    <s v="26 Dec 2025 13:49"/>
    <s v="26 Dec 2025"/>
    <s v="Dec"/>
    <n v="0"/>
    <n v="0"/>
    <n v="0"/>
    <n v="7"/>
    <n v="0"/>
    <n v="7"/>
    <n v="0"/>
    <s v="26.12.2025"/>
    <x v="21"/>
    <s v="05.08.2026"/>
    <n v="32"/>
    <x v="0"/>
    <m/>
    <m/>
  </r>
  <r>
    <x v="2"/>
    <n v="0"/>
    <n v="7"/>
    <n v="0"/>
    <n v="8790"/>
    <s v="1178764.222821"/>
    <s v="29 Aug 2026"/>
    <s v="29"/>
    <s v="Aug"/>
    <s v="05 Sep 2026"/>
    <s v="05"/>
    <s v="Sep"/>
    <n v="7"/>
    <n v="-24"/>
    <n v="2"/>
    <n v="4"/>
    <x v="3"/>
    <x v="1"/>
    <n v="3"/>
    <n v="3"/>
    <n v="3102.7678286"/>
    <n v="443.25254694285712"/>
    <s v="Romania"/>
    <s v="24 Nov 2025 16:30"/>
    <s v="24 Nov 2025"/>
    <s v="Nov"/>
    <n v="0"/>
    <n v="0"/>
    <n v="0"/>
    <n v="2"/>
    <n v="4"/>
    <n v="6"/>
    <n v="-1"/>
    <s v="24.11.2025"/>
    <x v="15"/>
    <s v="29.08.2026"/>
    <n v="35"/>
    <x v="0"/>
    <m/>
    <m/>
  </r>
  <r>
    <x v="2"/>
    <n v="0"/>
    <n v="0"/>
    <n v="6"/>
    <n v="8504"/>
    <s v="1176002.221528"/>
    <s v="17 Aug 2026"/>
    <s v="17"/>
    <s v="Aug"/>
    <s v="23 Aug 2026"/>
    <s v="23"/>
    <s v="Aug"/>
    <n v="6"/>
    <n v="6"/>
    <n v="0"/>
    <n v="0"/>
    <x v="3"/>
    <x v="2"/>
    <n v="2"/>
    <n v="1"/>
    <n v="1666.6018595999999"/>
    <n v="277.76697659999996"/>
    <s v="Romania"/>
    <s v="14 Nov 2025 19:47"/>
    <s v="14 Nov 2025"/>
    <s v="Nov"/>
    <n v="0"/>
    <n v="0"/>
    <n v="0"/>
    <n v="6"/>
    <n v="0"/>
    <n v="6"/>
    <n v="0"/>
    <s v="14.11.2025"/>
    <x v="11"/>
    <s v="17.08.2026"/>
    <n v="34"/>
    <x v="0"/>
    <m/>
    <m/>
  </r>
  <r>
    <x v="2"/>
    <n v="0"/>
    <n v="0"/>
    <n v="8"/>
    <n v="9000"/>
    <s v="1181287.223988"/>
    <s v="14 Jul 2026"/>
    <s v="14"/>
    <s v="Jul"/>
    <s v="22 Jul 2026"/>
    <s v="22"/>
    <s v="Jul"/>
    <n v="8"/>
    <n v="8"/>
    <n v="0"/>
    <n v="0"/>
    <x v="3"/>
    <x v="6"/>
    <n v="1"/>
    <n v="0"/>
    <n v="1619.7401728"/>
    <n v="202.4675216"/>
    <s v="Romania"/>
    <s v="02 Dec 2025 21:35"/>
    <s v="02 Dec 2025"/>
    <s v="Dec"/>
    <n v="0"/>
    <n v="0"/>
    <n v="8"/>
    <n v="0"/>
    <n v="0"/>
    <n v="8"/>
    <n v="0"/>
    <s v="02.12.2025"/>
    <x v="13"/>
    <s v="14.07.2026"/>
    <n v="29"/>
    <x v="0"/>
    <m/>
    <m/>
  </r>
  <r>
    <x v="2"/>
    <n v="0"/>
    <n v="7"/>
    <n v="0"/>
    <n v="8789"/>
    <s v="1178764.222820"/>
    <s v="29 Aug 2026"/>
    <s v="29"/>
    <s v="Aug"/>
    <s v="05 Sep 2026"/>
    <s v="05"/>
    <s v="Sep"/>
    <n v="7"/>
    <n v="-24"/>
    <n v="2"/>
    <n v="4"/>
    <x v="3"/>
    <x v="6"/>
    <n v="3"/>
    <n v="1"/>
    <n v="2075.4681211000002"/>
    <n v="296.49544587142861"/>
    <s v="Romania"/>
    <s v="24 Nov 2025 16:30"/>
    <s v="24 Nov 2025"/>
    <s v="Nov"/>
    <n v="0"/>
    <n v="0"/>
    <n v="0"/>
    <n v="2"/>
    <n v="4"/>
    <n v="6"/>
    <n v="-1"/>
    <s v="24.11.2025"/>
    <x v="15"/>
    <s v="29.08.2026"/>
    <n v="35"/>
    <x v="0"/>
    <m/>
    <m/>
  </r>
  <r>
    <x v="2"/>
    <n v="0"/>
    <n v="0"/>
    <n v="7"/>
    <n v="8791"/>
    <s v="NT309993"/>
    <s v="01 Aug 2026"/>
    <s v="01"/>
    <s v="Aug"/>
    <s v="08 Aug 2026"/>
    <s v="08"/>
    <s v="Aug"/>
    <n v="7"/>
    <n v="7"/>
    <n v="0"/>
    <n v="0"/>
    <x v="5"/>
    <x v="4"/>
    <n v="3"/>
    <n v="1"/>
    <n v="2584.1403875000001"/>
    <n v="369.1629125"/>
    <m/>
    <s v="24 Nov 2025 16:33"/>
    <s v="24 Nov 2025"/>
    <s v="Nov"/>
    <n v="0"/>
    <n v="0"/>
    <n v="0"/>
    <n v="7"/>
    <n v="0"/>
    <n v="7"/>
    <n v="0"/>
    <s v="24.11.2025"/>
    <x v="15"/>
    <s v="01.08.2026"/>
    <n v="31"/>
    <x v="0"/>
    <m/>
    <m/>
  </r>
  <r>
    <x v="2"/>
    <n v="0"/>
    <n v="8"/>
    <n v="0"/>
    <n v="8804"/>
    <s v="1178838.222884"/>
    <s v="27 Aug 2026"/>
    <s v="27"/>
    <s v="Aug"/>
    <s v="04 Sep 2026"/>
    <s v="04"/>
    <s v="Sep"/>
    <n v="8"/>
    <n v="-23"/>
    <n v="4"/>
    <n v="3"/>
    <x v="3"/>
    <x v="6"/>
    <n v="2"/>
    <n v="1"/>
    <n v="1808.6733508"/>
    <n v="226.08416885"/>
    <s v="Romania"/>
    <s v="25 Nov 2025 10:05"/>
    <s v="24 Nov 2025"/>
    <s v="Nov"/>
    <n v="0"/>
    <n v="0"/>
    <n v="0"/>
    <n v="4"/>
    <n v="3"/>
    <n v="7"/>
    <n v="-1"/>
    <s v="25.11.2025"/>
    <x v="15"/>
    <s v="27.08.2026"/>
    <n v="35"/>
    <x v="0"/>
    <m/>
    <m/>
  </r>
  <r>
    <x v="2"/>
    <n v="0"/>
    <n v="3"/>
    <n v="3"/>
    <n v="9404"/>
    <s v="1186385.227363"/>
    <s v="22 Aug 2026"/>
    <s v="22"/>
    <s v="Aug"/>
    <s v="28 Aug 2026"/>
    <s v="28"/>
    <s v="Aug"/>
    <n v="6"/>
    <n v="6"/>
    <n v="0"/>
    <n v="0"/>
    <x v="3"/>
    <x v="2"/>
    <n v="2"/>
    <n v="1"/>
    <n v="1823.7723584"/>
    <n v="303.96205973333332"/>
    <s v="Romania"/>
    <s v="09 Jan 2026 09:51"/>
    <s v="08 Jan 2026"/>
    <s v="Jan"/>
    <n v="0"/>
    <n v="0"/>
    <n v="0"/>
    <n v="6"/>
    <n v="0"/>
    <n v="6"/>
    <n v="0"/>
    <s v="09.01.2025"/>
    <x v="1"/>
    <s v="22.08.2026"/>
    <n v="34"/>
    <x v="0"/>
    <m/>
    <m/>
  </r>
  <r>
    <x v="2"/>
    <n v="0"/>
    <n v="3"/>
    <n v="3"/>
    <n v="9403"/>
    <s v="1186386.227361"/>
    <s v="22 Aug 2026"/>
    <s v="22"/>
    <s v="Aug"/>
    <s v="28 Aug 2026"/>
    <s v="28"/>
    <s v="Aug"/>
    <n v="6"/>
    <n v="6"/>
    <n v="0"/>
    <n v="0"/>
    <x v="3"/>
    <x v="2"/>
    <n v="2"/>
    <n v="1"/>
    <n v="1823.7723584"/>
    <n v="303.96205973333332"/>
    <s v="Romania"/>
    <s v="09 Jan 2026 09:51"/>
    <s v="08 Jan 2026"/>
    <s v="Jan"/>
    <n v="0"/>
    <n v="0"/>
    <n v="0"/>
    <n v="6"/>
    <n v="0"/>
    <n v="6"/>
    <n v="0"/>
    <s v="09.01.2025"/>
    <x v="1"/>
    <s v="22.08.2026"/>
    <n v="34"/>
    <x v="0"/>
    <m/>
    <m/>
  </r>
  <r>
    <x v="2"/>
    <n v="0"/>
    <n v="0"/>
    <n v="7"/>
    <n v="8647"/>
    <s v="NT309500"/>
    <s v="17 Jul 2026"/>
    <s v="17"/>
    <s v="Jul"/>
    <s v="24 Jul 2026"/>
    <s v="24"/>
    <s v="Jul"/>
    <n v="7"/>
    <n v="7"/>
    <n v="0"/>
    <n v="0"/>
    <x v="5"/>
    <x v="4"/>
    <n v="2"/>
    <n v="2"/>
    <n v="2392.7428637000003"/>
    <n v="341.82040910000006"/>
    <m/>
    <s v="20 Nov 2025 14:24"/>
    <s v="20 Nov 2025"/>
    <s v="Nov"/>
    <n v="0"/>
    <n v="0"/>
    <n v="7"/>
    <n v="0"/>
    <n v="0"/>
    <n v="7"/>
    <n v="0"/>
    <s v="20.11.2025"/>
    <x v="12"/>
    <s v="17.07.2026"/>
    <n v="29"/>
    <x v="0"/>
    <m/>
    <m/>
  </r>
  <r>
    <x v="3"/>
    <n v="0"/>
    <n v="0"/>
    <n v="5"/>
    <n v="8653"/>
    <s v="412112"/>
    <s v="22 Jul 2026"/>
    <s v="22"/>
    <s v="Jul"/>
    <s v="27 Jul 2026"/>
    <s v="27"/>
    <s v="Jul"/>
    <n v="5"/>
    <n v="5"/>
    <n v="0"/>
    <n v="0"/>
    <x v="8"/>
    <x v="2"/>
    <n v="2"/>
    <n v="1"/>
    <n v="1801.9653922018347"/>
    <n v="360.39307844036693"/>
    <m/>
    <s v="21 Nov 2025 07:05"/>
    <s v="21 Nov 2025"/>
    <s v="Nov"/>
    <n v="0"/>
    <n v="0"/>
    <n v="5"/>
    <n v="0"/>
    <n v="0"/>
    <n v="5"/>
    <n v="0"/>
    <s v="21.11.2025"/>
    <x v="12"/>
    <s v="22.07.2026"/>
    <n v="30"/>
    <x v="0"/>
    <m/>
    <m/>
  </r>
  <r>
    <x v="2"/>
    <n v="0"/>
    <n v="0"/>
    <n v="5"/>
    <n v="8596"/>
    <s v="011920577"/>
    <s v="14 Jul 2026"/>
    <s v="14"/>
    <s v="Jul"/>
    <s v="19 Jul 2026"/>
    <s v="19"/>
    <s v="Jul"/>
    <n v="5"/>
    <n v="5"/>
    <n v="0"/>
    <n v="0"/>
    <x v="15"/>
    <x v="6"/>
    <n v="2"/>
    <n v="1"/>
    <n v="1446.1407019999999"/>
    <n v="289.22814039999997"/>
    <s v="Bulgaria"/>
    <s v="18 Nov 2025 13:38"/>
    <s v="18 Nov 2025"/>
    <s v="Nov"/>
    <n v="0"/>
    <n v="0"/>
    <n v="5"/>
    <n v="0"/>
    <n v="0"/>
    <n v="5"/>
    <n v="0"/>
    <s v="18.11.2025"/>
    <x v="12"/>
    <s v="14.07.2026"/>
    <n v="29"/>
    <x v="0"/>
    <m/>
    <m/>
  </r>
  <r>
    <x v="2"/>
    <n v="0"/>
    <n v="0"/>
    <n v="5"/>
    <n v="9437"/>
    <s v="3098"/>
    <s v="26 Jul 2026"/>
    <s v="26"/>
    <s v="Jul"/>
    <s v="31 Jul 2026"/>
    <s v="31"/>
    <s v="Jul"/>
    <n v="5"/>
    <n v="5"/>
    <n v="0"/>
    <n v="0"/>
    <x v="4"/>
    <x v="6"/>
    <n v="2"/>
    <n v="1"/>
    <n v="0"/>
    <n v="0"/>
    <s v="Romania"/>
    <s v="12 Jan 2026 09:09"/>
    <s v="09 Jan 2026"/>
    <s v="Jan"/>
    <n v="0"/>
    <n v="0"/>
    <n v="5"/>
    <n v="0"/>
    <n v="0"/>
    <n v="5"/>
    <n v="0"/>
    <s v="12.01.2025"/>
    <x v="7"/>
    <s v="26.07.2026"/>
    <n v="31"/>
    <x v="1"/>
    <m/>
    <m/>
  </r>
  <r>
    <x v="2"/>
    <n v="0"/>
    <n v="3"/>
    <n v="2"/>
    <n v="8431"/>
    <s v="1175170.221200"/>
    <s v="08 Jul 2026"/>
    <s v="08"/>
    <s v="Jul"/>
    <s v="13 Jul 2026"/>
    <s v="13"/>
    <s v="Jul"/>
    <n v="5"/>
    <n v="5"/>
    <n v="0"/>
    <n v="0"/>
    <x v="3"/>
    <x v="4"/>
    <n v="2"/>
    <n v="1"/>
    <n v="1341.4842386999999"/>
    <n v="268.29684773999998"/>
    <s v="Romania"/>
    <s v="12 Nov 2025 19:35"/>
    <s v="12 Nov 2025"/>
    <s v="Nov"/>
    <n v="0"/>
    <n v="0"/>
    <n v="5"/>
    <n v="0"/>
    <n v="0"/>
    <n v="5"/>
    <n v="0"/>
    <s v="12.11.2025"/>
    <x v="11"/>
    <s v="08.07.2026"/>
    <n v="28"/>
    <x v="0"/>
    <m/>
    <m/>
  </r>
  <r>
    <x v="1"/>
    <n v="0"/>
    <n v="0"/>
    <n v="6"/>
    <n v="9422"/>
    <s v="5363723473"/>
    <s v="26 Jul 2026"/>
    <s v="26"/>
    <s v="Jul"/>
    <s v="01 Aug 2026"/>
    <s v="01"/>
    <s v="Aug"/>
    <n v="6"/>
    <n v="-25"/>
    <n v="5"/>
    <n v="0"/>
    <x v="1"/>
    <x v="4"/>
    <n v="2"/>
    <n v="1"/>
    <n v="2930.0845475229357"/>
    <n v="488.34742458715596"/>
    <s v="Romania"/>
    <s v="10 Jan 2026 20:58"/>
    <s v="10 Jan 2026"/>
    <s v="Jan"/>
    <n v="0"/>
    <n v="0"/>
    <n v="5"/>
    <n v="0"/>
    <n v="0"/>
    <n v="5"/>
    <n v="-1"/>
    <s v="10.01.2025"/>
    <x v="1"/>
    <s v="26.07.2026"/>
    <n v="31"/>
    <x v="0"/>
    <m/>
    <m/>
  </r>
  <r>
    <x v="2"/>
    <n v="0"/>
    <n v="0"/>
    <n v="6"/>
    <n v="8683"/>
    <s v="2312741"/>
    <s v="21 Jul 2026"/>
    <s v="21"/>
    <s v="Jul"/>
    <s v="27 Jul 2026"/>
    <s v="27"/>
    <s v="Jul"/>
    <n v="6"/>
    <n v="6"/>
    <n v="0"/>
    <n v="0"/>
    <x v="6"/>
    <x v="4"/>
    <n v="2"/>
    <n v="1"/>
    <n v="1640.7849035999998"/>
    <n v="273.46415059999998"/>
    <s v="[&quot;RO&quot;]"/>
    <s v="21 Nov 2025 15:51"/>
    <s v="21 Nov 2025"/>
    <s v="Nov"/>
    <n v="0"/>
    <n v="0"/>
    <n v="6"/>
    <n v="0"/>
    <n v="0"/>
    <n v="6"/>
    <n v="0"/>
    <s v="21.11.2025"/>
    <x v="12"/>
    <s v="21.07.2026"/>
    <n v="30"/>
    <x v="0"/>
    <m/>
    <m/>
  </r>
  <r>
    <x v="1"/>
    <n v="0"/>
    <n v="0"/>
    <n v="7"/>
    <n v="9416"/>
    <s v="5050810107"/>
    <s v="27 Jul 2026"/>
    <s v="27"/>
    <s v="Jul"/>
    <s v="03 Aug 2026"/>
    <s v="03"/>
    <s v="Aug"/>
    <n v="7"/>
    <n v="-24"/>
    <n v="4"/>
    <n v="2"/>
    <x v="1"/>
    <x v="4"/>
    <n v="2"/>
    <n v="2"/>
    <n v="4273.0399651376138"/>
    <n v="610.43428073394489"/>
    <s v="United Kingdom"/>
    <s v="09 Jan 2026 23:48"/>
    <s v="09 Jan 2026"/>
    <s v="Jan"/>
    <n v="0"/>
    <n v="0"/>
    <n v="4"/>
    <n v="2"/>
    <n v="0"/>
    <n v="6"/>
    <n v="-1"/>
    <s v="09.01.2025"/>
    <x v="1"/>
    <s v="27.07.2026"/>
    <n v="31"/>
    <x v="0"/>
    <m/>
    <m/>
  </r>
  <r>
    <x v="2"/>
    <n v="0"/>
    <n v="6"/>
    <n v="0"/>
    <n v="8178"/>
    <s v="1172361.220350"/>
    <s v="01 Jul 2026"/>
    <s v="01"/>
    <s v="Jul"/>
    <s v="07 Jul 2026"/>
    <s v="07"/>
    <s v="Jul"/>
    <n v="6"/>
    <n v="6"/>
    <n v="0"/>
    <n v="0"/>
    <x v="3"/>
    <x v="6"/>
    <n v="3"/>
    <n v="1"/>
    <n v="1953.4047708000001"/>
    <n v="325.56746179999999"/>
    <s v="Romania"/>
    <s v="07 Nov 2025 11:15"/>
    <s v="07 Nov 2025"/>
    <s v="Nov"/>
    <n v="0"/>
    <n v="0"/>
    <n v="6"/>
    <n v="0"/>
    <n v="0"/>
    <n v="6"/>
    <n v="0"/>
    <s v="07.11.2025"/>
    <x v="3"/>
    <s v="01.07.2026"/>
    <n v="27"/>
    <x v="0"/>
    <m/>
    <m/>
  </r>
  <r>
    <x v="2"/>
    <n v="0"/>
    <n v="0"/>
    <n v="5"/>
    <n v="8470"/>
    <s v="1175633.221352"/>
    <s v="28 Jul 2026"/>
    <s v="28"/>
    <s v="Jul"/>
    <s v="02 Aug 2026"/>
    <s v="02"/>
    <s v="Aug"/>
    <n v="5"/>
    <n v="-26"/>
    <n v="3"/>
    <n v="1"/>
    <x v="3"/>
    <x v="4"/>
    <n v="3"/>
    <n v="0"/>
    <n v="1845.8145625"/>
    <n v="369.1629125"/>
    <s v="Romania"/>
    <s v="14 Nov 2025 09:13"/>
    <s v="14 Nov 2025"/>
    <s v="Nov"/>
    <n v="0"/>
    <n v="0"/>
    <n v="3"/>
    <n v="1"/>
    <n v="0"/>
    <n v="4"/>
    <n v="-1"/>
    <s v="14.11.2025"/>
    <x v="11"/>
    <s v="28.07.2026"/>
    <n v="31"/>
    <x v="0"/>
    <m/>
    <m/>
  </r>
  <r>
    <x v="2"/>
    <n v="0"/>
    <n v="6"/>
    <n v="0"/>
    <n v="9011"/>
    <s v="NT311201"/>
    <s v="01 Jul 2026"/>
    <s v="01"/>
    <s v="Jul"/>
    <s v="07 Jul 2026"/>
    <s v="07"/>
    <s v="Jul"/>
    <n v="6"/>
    <n v="6"/>
    <n v="0"/>
    <n v="0"/>
    <x v="5"/>
    <x v="0"/>
    <n v="2"/>
    <n v="2"/>
    <n v="2256.8713536"/>
    <n v="376.1452256"/>
    <m/>
    <s v="04 Dec 2025 09:18"/>
    <s v="03 Dec 2025"/>
    <s v="Dec"/>
    <n v="0"/>
    <n v="0"/>
    <n v="6"/>
    <n v="0"/>
    <n v="0"/>
    <n v="6"/>
    <n v="0"/>
    <s v="04.12.2025"/>
    <x v="13"/>
    <s v="01.07.2026"/>
    <n v="27"/>
    <x v="0"/>
    <m/>
    <m/>
  </r>
  <r>
    <x v="3"/>
    <n v="0"/>
    <n v="0"/>
    <n v="8"/>
    <n v="8626"/>
    <s v="411309"/>
    <s v="13 Jul 2026"/>
    <s v="13"/>
    <s v="Jul"/>
    <s v="21 Jul 2026"/>
    <s v="21"/>
    <s v="Jul"/>
    <n v="8"/>
    <n v="8"/>
    <n v="0"/>
    <n v="0"/>
    <x v="8"/>
    <x v="4"/>
    <n v="2"/>
    <n v="2"/>
    <n v="3283.6411926605501"/>
    <n v="410.45514908256877"/>
    <m/>
    <s v="19 Nov 2025 20:10"/>
    <s v="19 Nov 2025"/>
    <s v="Nov"/>
    <n v="0"/>
    <n v="0"/>
    <n v="8"/>
    <n v="0"/>
    <n v="0"/>
    <n v="8"/>
    <n v="0"/>
    <s v="19.11.2025"/>
    <x v="12"/>
    <s v="13.07.2026"/>
    <n v="29"/>
    <x v="0"/>
    <m/>
    <m/>
  </r>
  <r>
    <x v="2"/>
    <n v="0"/>
    <n v="7"/>
    <n v="1"/>
    <n v="8253"/>
    <s v="NT307863"/>
    <s v="04 Jul 2026"/>
    <s v="04"/>
    <s v="Jul"/>
    <s v="12 Jul 2026"/>
    <s v="12"/>
    <s v="Jul"/>
    <n v="8"/>
    <n v="8"/>
    <n v="0"/>
    <n v="0"/>
    <x v="5"/>
    <x v="6"/>
    <n v="2"/>
    <n v="1"/>
    <n v="2709.1570411000002"/>
    <n v="338.64463013750003"/>
    <m/>
    <s v="09 Nov 2025 23:24"/>
    <s v="09 Nov 2025"/>
    <s v="Nov"/>
    <n v="0"/>
    <n v="0"/>
    <n v="8"/>
    <n v="0"/>
    <n v="0"/>
    <n v="8"/>
    <n v="0"/>
    <s v="09.11.2025"/>
    <x v="11"/>
    <s v="04.07.2026"/>
    <n v="27"/>
    <x v="0"/>
    <m/>
    <m/>
  </r>
  <r>
    <x v="0"/>
    <n v="0"/>
    <n v="0"/>
    <n v="7"/>
    <n v="9442"/>
    <s v="120120263"/>
    <s v="26 Jul 2026"/>
    <s v="26"/>
    <s v="Jul"/>
    <s v="02 Aug 2026"/>
    <s v="02"/>
    <s v="Aug"/>
    <n v="7"/>
    <n v="-24"/>
    <n v="5"/>
    <n v="1"/>
    <x v="0"/>
    <x v="2"/>
    <n v="2"/>
    <n v="2"/>
    <n v="2716.8093605504582"/>
    <n v="388.11562293577975"/>
    <m/>
    <s v="12 Jan 2026 09:38"/>
    <s v="12 Jan 2026"/>
    <s v="Jan"/>
    <n v="0"/>
    <n v="0"/>
    <n v="5"/>
    <n v="1"/>
    <n v="0"/>
    <n v="6"/>
    <n v="-1"/>
    <s v="12.01.2025"/>
    <x v="7"/>
    <s v="26.07.2026"/>
    <n v="31"/>
    <x v="0"/>
    <m/>
    <m/>
  </r>
  <r>
    <x v="2"/>
    <n v="0"/>
    <n v="0"/>
    <n v="5"/>
    <n v="8745"/>
    <s v="17271"/>
    <s v="27 Jul 2026"/>
    <s v="27"/>
    <s v="Jul"/>
    <s v="01 Aug 2026"/>
    <s v="01"/>
    <s v="Aug"/>
    <n v="5"/>
    <n v="-26"/>
    <n v="4"/>
    <n v="0"/>
    <x v="4"/>
    <x v="2"/>
    <n v="2"/>
    <n v="1"/>
    <n v="1388.834883"/>
    <n v="277.76697660000002"/>
    <m/>
    <s v="24 Nov 2025 10:52"/>
    <s v="22 Nov 2025"/>
    <s v="Nov"/>
    <n v="0"/>
    <n v="0"/>
    <n v="4"/>
    <n v="0"/>
    <n v="0"/>
    <n v="4"/>
    <n v="-1"/>
    <s v="24.11.2025"/>
    <x v="15"/>
    <s v="27.07.2026"/>
    <n v="31"/>
    <x v="0"/>
    <m/>
    <m/>
  </r>
  <r>
    <x v="2"/>
    <n v="0"/>
    <n v="0"/>
    <n v="7"/>
    <n v="8978"/>
    <s v="NT310993"/>
    <s v="25 Jul 2026"/>
    <s v="25"/>
    <s v="Jul"/>
    <s v="01 Aug 2026"/>
    <s v="01"/>
    <s v="Aug"/>
    <n v="7"/>
    <n v="-24"/>
    <n v="6"/>
    <n v="0"/>
    <x v="5"/>
    <x v="0"/>
    <n v="2"/>
    <n v="3"/>
    <n v="3200.3637455999997"/>
    <n v="457.19482079999995"/>
    <s v="Bulgaria"/>
    <s v="01 Dec 2025 15:50"/>
    <s v="01 Dec 2025"/>
    <s v="Dec"/>
    <n v="0"/>
    <n v="0"/>
    <n v="6"/>
    <n v="0"/>
    <n v="0"/>
    <n v="6"/>
    <n v="-1"/>
    <s v="01.12.2025"/>
    <x v="13"/>
    <s v="25.07.2026"/>
    <n v="30"/>
    <x v="0"/>
    <m/>
    <m/>
  </r>
  <r>
    <x v="2"/>
    <n v="0"/>
    <n v="0"/>
    <n v="6"/>
    <n v="8462"/>
    <s v="2311557"/>
    <s v="24 Jul 2026"/>
    <s v="24"/>
    <s v="Jul"/>
    <s v="30 Jul 2026"/>
    <s v="30"/>
    <s v="Jul"/>
    <n v="6"/>
    <n v="6"/>
    <n v="0"/>
    <n v="0"/>
    <x v="6"/>
    <x v="1"/>
    <n v="4"/>
    <n v="0"/>
    <n v="2906.8718957999999"/>
    <n v="484.47864929999997"/>
    <s v="[&quot;RO&quot;]"/>
    <s v="13 Nov 2025 16:14"/>
    <s v="13 Nov 2025"/>
    <s v="Nov"/>
    <n v="0"/>
    <n v="0"/>
    <n v="6"/>
    <n v="0"/>
    <n v="0"/>
    <n v="6"/>
    <n v="0"/>
    <s v="13.11.2025"/>
    <x v="11"/>
    <s v="24.07.2026"/>
    <n v="30"/>
    <x v="0"/>
    <m/>
    <m/>
  </r>
  <r>
    <x v="2"/>
    <n v="0"/>
    <n v="0"/>
    <n v="5"/>
    <n v="9066"/>
    <s v="1181890.224463"/>
    <s v="20 Jul 2026"/>
    <s v="20"/>
    <s v="Jul"/>
    <s v="25 Jul 2026"/>
    <s v="25"/>
    <s v="Jul"/>
    <n v="5"/>
    <n v="5"/>
    <n v="0"/>
    <n v="0"/>
    <x v="3"/>
    <x v="3"/>
    <n v="1"/>
    <n v="1"/>
    <n v="1036.7854830000001"/>
    <n v="207.35709660000003"/>
    <s v="Romania"/>
    <s v="09 Dec 2025 11:47"/>
    <s v="09 Dec 2025"/>
    <s v="Dec"/>
    <n v="0"/>
    <n v="0"/>
    <n v="5"/>
    <n v="0"/>
    <n v="0"/>
    <n v="5"/>
    <n v="0"/>
    <s v="09.12.2025"/>
    <x v="16"/>
    <s v="20.07.2026"/>
    <n v="30"/>
    <x v="0"/>
    <m/>
    <m/>
  </r>
  <r>
    <x v="2"/>
    <n v="0"/>
    <n v="0"/>
    <n v="6"/>
    <n v="9365"/>
    <s v="1185546.226910"/>
    <s v="26 Jul 2026"/>
    <s v="26"/>
    <s v="Jul"/>
    <s v="01 Aug 2026"/>
    <s v="01"/>
    <s v="Aug"/>
    <n v="6"/>
    <n v="-25"/>
    <n v="5"/>
    <n v="0"/>
    <x v="3"/>
    <x v="3"/>
    <n v="2"/>
    <n v="2"/>
    <n v="2392.7624220000002"/>
    <n v="398.79373700000002"/>
    <s v="Romania"/>
    <s v="06 Jan 2026 16:58"/>
    <s v="06 Jan 2026"/>
    <s v="Jan"/>
    <n v="0"/>
    <n v="0"/>
    <n v="5"/>
    <n v="0"/>
    <n v="0"/>
    <n v="5"/>
    <n v="-1"/>
    <s v="06.01.2025"/>
    <x v="1"/>
    <s v="26.07.2026"/>
    <n v="31"/>
    <x v="0"/>
    <m/>
    <m/>
  </r>
  <r>
    <x v="3"/>
    <n v="0"/>
    <n v="0"/>
    <n v="7"/>
    <n v="8798"/>
    <s v="414175"/>
    <s v="17 Jul 2026"/>
    <s v="17"/>
    <s v="Jul"/>
    <s v="24 Jul 2026"/>
    <s v="24"/>
    <s v="Jul"/>
    <n v="7"/>
    <n v="7"/>
    <n v="0"/>
    <n v="0"/>
    <x v="8"/>
    <x v="6"/>
    <n v="2"/>
    <m/>
    <n v="2432.9448596330271"/>
    <n v="347.56355137614673"/>
    <m/>
    <s v="24 Nov 2025 21:02"/>
    <s v="24 Nov 2025"/>
    <s v="Nov"/>
    <n v="0"/>
    <n v="0"/>
    <n v="7"/>
    <n v="0"/>
    <n v="0"/>
    <n v="7"/>
    <n v="0"/>
    <s v="24.11.2025"/>
    <x v="15"/>
    <s v="17.07.2026"/>
    <n v="29"/>
    <x v="0"/>
    <m/>
    <m/>
  </r>
  <r>
    <x v="2"/>
    <n v="0"/>
    <n v="0"/>
    <n v="5"/>
    <n v="9434"/>
    <s v="3098"/>
    <s v="26 Jul 2026"/>
    <s v="26"/>
    <s v="Jul"/>
    <s v="31 Jul 2026"/>
    <s v="31"/>
    <s v="Jul"/>
    <n v="5"/>
    <n v="5"/>
    <n v="0"/>
    <n v="0"/>
    <x v="4"/>
    <x v="6"/>
    <n v="2"/>
    <n v="2"/>
    <n v="1946.8331819999999"/>
    <n v="389.36663639999995"/>
    <s v="Romania"/>
    <s v="12 Jan 2026 09:08"/>
    <s v="09 Jan 2026"/>
    <s v="Jan"/>
    <n v="0"/>
    <n v="0"/>
    <n v="5"/>
    <n v="0"/>
    <n v="0"/>
    <n v="5"/>
    <n v="0"/>
    <s v="12.01.2025"/>
    <x v="7"/>
    <s v="26.07.2026"/>
    <n v="31"/>
    <x v="0"/>
    <m/>
    <m/>
  </r>
  <r>
    <x v="2"/>
    <n v="0"/>
    <n v="6"/>
    <n v="0"/>
    <n v="8780"/>
    <s v="2857"/>
    <s v="01 Jul 2026"/>
    <s v="01"/>
    <s v="Jul"/>
    <s v="07 Jul 2026"/>
    <s v="07"/>
    <s v="Jul"/>
    <n v="6"/>
    <n v="6"/>
    <n v="0"/>
    <n v="0"/>
    <x v="4"/>
    <x v="1"/>
    <n v="4"/>
    <n v="0"/>
    <n v="2648.4676362"/>
    <n v="441.41127269999998"/>
    <m/>
    <s v="24 Nov 2025 14:30"/>
    <s v="24 Nov 2025"/>
    <s v="Nov"/>
    <n v="0"/>
    <n v="0"/>
    <n v="6"/>
    <n v="0"/>
    <n v="0"/>
    <n v="6"/>
    <n v="0"/>
    <s v="24.11.2025"/>
    <x v="15"/>
    <s v="01.07.2026"/>
    <n v="27"/>
    <x v="0"/>
    <m/>
    <m/>
  </r>
  <r>
    <x v="2"/>
    <n v="0"/>
    <n v="0"/>
    <n v="7"/>
    <n v="8506"/>
    <s v="1176047.221544"/>
    <s v="15 Jul 2026"/>
    <s v="15"/>
    <s v="Jul"/>
    <s v="22 Jul 2026"/>
    <s v="22"/>
    <s v="Jul"/>
    <n v="7"/>
    <n v="7"/>
    <n v="0"/>
    <n v="0"/>
    <x v="3"/>
    <x v="3"/>
    <n v="2"/>
    <n v="1"/>
    <n v="1914.2490542"/>
    <n v="273.46415059999998"/>
    <s v="Romania"/>
    <s v="15 Nov 2025 10:41"/>
    <s v="15 Nov 2025"/>
    <s v="Nov"/>
    <n v="0"/>
    <n v="0"/>
    <n v="7"/>
    <n v="0"/>
    <n v="0"/>
    <n v="7"/>
    <n v="0"/>
    <s v="15.11.2025"/>
    <x v="11"/>
    <s v="15.07.2026"/>
    <n v="29"/>
    <x v="0"/>
    <m/>
    <m/>
  </r>
  <r>
    <x v="2"/>
    <n v="0"/>
    <n v="0"/>
    <n v="6"/>
    <n v="9451"/>
    <s v="1187025.227719"/>
    <s v="20 Jul 2026"/>
    <s v="20"/>
    <s v="Jul"/>
    <s v="26 Jul 2026"/>
    <s v="26"/>
    <s v="Jul"/>
    <n v="6"/>
    <n v="6"/>
    <n v="0"/>
    <n v="0"/>
    <x v="3"/>
    <x v="3"/>
    <n v="3"/>
    <n v="1"/>
    <n v="2584.1599458000001"/>
    <n v="430.69332430000003"/>
    <s v="Romania"/>
    <s v="12 Jan 2026 12:00"/>
    <s v="12 Jan 2026"/>
    <s v="Jan"/>
    <n v="0"/>
    <n v="0"/>
    <n v="6"/>
    <n v="0"/>
    <n v="0"/>
    <n v="6"/>
    <n v="0"/>
    <s v="12.01.2025"/>
    <x v="7"/>
    <s v="20.07.2026"/>
    <n v="30"/>
    <x v="0"/>
    <m/>
    <m/>
  </r>
  <r>
    <x v="2"/>
    <n v="0"/>
    <n v="0"/>
    <n v="5"/>
    <n v="9436"/>
    <s v="3098"/>
    <s v="26 Jul 2026"/>
    <s v="26"/>
    <s v="Jul"/>
    <s v="31 Jul 2026"/>
    <s v="31"/>
    <s v="Jul"/>
    <n v="5"/>
    <n v="5"/>
    <n v="0"/>
    <n v="0"/>
    <x v="4"/>
    <x v="1"/>
    <n v="4"/>
    <n v="1"/>
    <n v="0"/>
    <n v="0"/>
    <s v="Romania"/>
    <s v="12 Jan 2026 09:09"/>
    <s v="09 Jan 2026"/>
    <s v="Jan"/>
    <n v="0"/>
    <n v="0"/>
    <n v="5"/>
    <n v="0"/>
    <n v="0"/>
    <n v="5"/>
    <n v="0"/>
    <s v="12.01.2025"/>
    <x v="7"/>
    <s v="26.07.2026"/>
    <n v="31"/>
    <x v="1"/>
    <m/>
    <m/>
  </r>
  <r>
    <x v="2"/>
    <n v="0"/>
    <n v="5"/>
    <n v="0"/>
    <n v="8644"/>
    <s v="011921870"/>
    <s v="04 Jul 2026"/>
    <s v="04"/>
    <s v="Jul"/>
    <s v="09 Jul 2026"/>
    <s v="09"/>
    <s v="Jul"/>
    <n v="5"/>
    <n v="5"/>
    <n v="0"/>
    <n v="0"/>
    <x v="15"/>
    <x v="6"/>
    <n v="1"/>
    <n v="1"/>
    <n v="844.03843649999999"/>
    <n v="168.8076873"/>
    <s v="Bulgaria"/>
    <s v="20 Nov 2025 12:46"/>
    <s v="20 Nov 2025"/>
    <s v="Nov"/>
    <n v="0"/>
    <n v="0"/>
    <n v="5"/>
    <n v="0"/>
    <n v="0"/>
    <n v="5"/>
    <n v="0"/>
    <s v="20.11.2025"/>
    <x v="12"/>
    <s v="04.07.2026"/>
    <n v="27"/>
    <x v="0"/>
    <m/>
    <m/>
  </r>
  <r>
    <x v="3"/>
    <n v="0"/>
    <n v="0"/>
    <n v="5"/>
    <n v="8654"/>
    <s v="412112"/>
    <s v="22 Jul 2026"/>
    <s v="22"/>
    <s v="Jul"/>
    <s v="27 Jul 2026"/>
    <s v="27"/>
    <s v="Jul"/>
    <n v="5"/>
    <n v="5"/>
    <n v="0"/>
    <n v="0"/>
    <x v="8"/>
    <x v="2"/>
    <n v="2"/>
    <n v="1"/>
    <n v="1801.9653922018347"/>
    <n v="360.39307844036693"/>
    <m/>
    <s v="21 Nov 2025 07:05"/>
    <s v="21 Nov 2025"/>
    <s v="Nov"/>
    <n v="0"/>
    <n v="0"/>
    <n v="5"/>
    <n v="0"/>
    <n v="0"/>
    <n v="5"/>
    <n v="0"/>
    <s v="21.11.2025"/>
    <x v="12"/>
    <s v="22.07.2026"/>
    <n v="30"/>
    <x v="0"/>
    <m/>
    <m/>
  </r>
  <r>
    <x v="2"/>
    <n v="0"/>
    <n v="0"/>
    <n v="6"/>
    <n v="8391"/>
    <s v="95581"/>
    <s v="19 Jul 2026"/>
    <s v="19"/>
    <s v="Jul"/>
    <s v="25 Jul 2026"/>
    <s v="25"/>
    <s v="Jul"/>
    <n v="6"/>
    <n v="6"/>
    <n v="0"/>
    <n v="0"/>
    <x v="9"/>
    <x v="2"/>
    <n v="2"/>
    <n v="1"/>
    <n v="1666.6018595999999"/>
    <n v="277.76697659999996"/>
    <m/>
    <s v="12 Nov 2025 09:11"/>
    <s v="11 Nov 2025"/>
    <s v="Nov"/>
    <n v="0"/>
    <n v="0"/>
    <n v="6"/>
    <n v="0"/>
    <n v="0"/>
    <n v="6"/>
    <n v="0"/>
    <s v="12.11.2025"/>
    <x v="11"/>
    <s v="19.07.2026"/>
    <n v="30"/>
    <x v="0"/>
    <m/>
    <m/>
  </r>
  <r>
    <x v="2"/>
    <n v="0"/>
    <n v="0"/>
    <n v="6"/>
    <n v="9429"/>
    <s v="1186918.227505"/>
    <s v="26 Jul 2026"/>
    <s v="26"/>
    <s v="Jul"/>
    <s v="01 Aug 2026"/>
    <s v="01"/>
    <s v="Aug"/>
    <n v="6"/>
    <n v="-25"/>
    <n v="5"/>
    <n v="0"/>
    <x v="3"/>
    <x v="2"/>
    <n v="2"/>
    <n v="2"/>
    <n v="2430.3143579999996"/>
    <n v="405.05239299999994"/>
    <s v="Romania"/>
    <s v="11 Jan 2026 17:27"/>
    <s v="11 Jan 2026"/>
    <s v="Jan"/>
    <n v="0"/>
    <n v="0"/>
    <n v="5"/>
    <n v="0"/>
    <n v="0"/>
    <n v="5"/>
    <n v="-1"/>
    <s v="11.01.2025"/>
    <x v="1"/>
    <s v="26.07.2026"/>
    <n v="31"/>
    <x v="0"/>
    <m/>
    <m/>
  </r>
  <r>
    <x v="2"/>
    <n v="0"/>
    <n v="0"/>
    <n v="7"/>
    <n v="9453"/>
    <s v="2318865"/>
    <s v="20 Jul 2026"/>
    <s v="20"/>
    <s v="Jul"/>
    <s v="27 Jul 2026"/>
    <s v="27"/>
    <s v="Jul"/>
    <n v="7"/>
    <n v="7"/>
    <n v="0"/>
    <n v="0"/>
    <x v="6"/>
    <x v="6"/>
    <n v="2"/>
    <n v="2"/>
    <n v="2725.5664548"/>
    <n v="389.3666364"/>
    <s v="Romania"/>
    <s v="12 Jan 2026 12:19"/>
    <s v="12 Jan 2026"/>
    <s v="Jan"/>
    <n v="0"/>
    <n v="0"/>
    <n v="7"/>
    <n v="0"/>
    <n v="0"/>
    <n v="7"/>
    <n v="0"/>
    <s v="12.01.2025"/>
    <x v="7"/>
    <s v="20.07.2026"/>
    <n v="30"/>
    <x v="0"/>
    <m/>
    <m/>
  </r>
  <r>
    <x v="2"/>
    <n v="0"/>
    <n v="0"/>
    <n v="8"/>
    <n v="9058"/>
    <s v="1181882.224417"/>
    <s v="14 Jul 2026"/>
    <s v="14"/>
    <s v="Jul"/>
    <s v="22 Jul 2026"/>
    <s v="22"/>
    <s v="Jul"/>
    <n v="8"/>
    <n v="8"/>
    <n v="0"/>
    <n v="0"/>
    <x v="3"/>
    <x v="6"/>
    <n v="2"/>
    <n v="1"/>
    <n v="2313.8251231999998"/>
    <n v="289.22814039999997"/>
    <s v="Romania"/>
    <s v="08 Dec 2025 19:48"/>
    <s v="08 Dec 2025"/>
    <s v="Dec"/>
    <n v="0"/>
    <n v="0"/>
    <n v="8"/>
    <n v="0"/>
    <n v="0"/>
    <n v="8"/>
    <n v="0"/>
    <s v="08.12.2025"/>
    <x v="16"/>
    <s v="14.07.2026"/>
    <n v="29"/>
    <x v="0"/>
    <m/>
    <m/>
  </r>
  <r>
    <x v="2"/>
    <n v="0"/>
    <n v="0"/>
    <n v="5"/>
    <n v="9435"/>
    <s v="3098"/>
    <s v="26 Jul 2026"/>
    <s v="26"/>
    <s v="Jul"/>
    <s v="31 Jul 2026"/>
    <s v="31"/>
    <s v="Jul"/>
    <n v="5"/>
    <n v="5"/>
    <n v="0"/>
    <n v="0"/>
    <x v="4"/>
    <x v="6"/>
    <n v="3"/>
    <n v="1"/>
    <n v="2102.5172499999999"/>
    <n v="420.50344999999999"/>
    <s v="Romania"/>
    <s v="12 Jan 2026 09:08"/>
    <s v="09 Jan 2026"/>
    <s v="Jan"/>
    <n v="0"/>
    <n v="0"/>
    <n v="5"/>
    <n v="0"/>
    <n v="0"/>
    <n v="5"/>
    <n v="0"/>
    <s v="12.01.2025"/>
    <x v="7"/>
    <s v="26.07.2026"/>
    <n v="31"/>
    <x v="0"/>
    <m/>
    <m/>
  </r>
  <r>
    <x v="2"/>
    <n v="0"/>
    <n v="0"/>
    <n v="9"/>
    <n v="8378"/>
    <s v="1174760.221041"/>
    <s v="20 Jul 2026"/>
    <s v="20"/>
    <s v="Jul"/>
    <s v="29 Jul 2026"/>
    <s v="29"/>
    <s v="Jul"/>
    <n v="9"/>
    <n v="9"/>
    <n v="0"/>
    <n v="0"/>
    <x v="3"/>
    <x v="7"/>
    <n v="4"/>
    <n v="2"/>
    <n v="5115.9818808"/>
    <n v="568.44243119999999"/>
    <s v="Romania"/>
    <s v="11 Nov 2025 16:44"/>
    <s v="11 Nov 2025"/>
    <s v="Nov"/>
    <n v="0"/>
    <n v="0"/>
    <n v="9"/>
    <n v="0"/>
    <n v="0"/>
    <n v="9"/>
    <n v="0"/>
    <s v="11.11.2025"/>
    <x v="11"/>
    <s v="20.07.2026"/>
    <n v="30"/>
    <x v="0"/>
    <m/>
    <m/>
  </r>
  <r>
    <x v="2"/>
    <n v="0"/>
    <n v="5"/>
    <n v="0"/>
    <n v="8408"/>
    <s v="1174850.221139"/>
    <s v="02 Jul 2026"/>
    <s v="02"/>
    <s v="Jul"/>
    <s v="07 Jul 2026"/>
    <s v="07"/>
    <s v="Jul"/>
    <n v="5"/>
    <n v="5"/>
    <n v="0"/>
    <n v="0"/>
    <x v="3"/>
    <x v="4"/>
    <n v="2"/>
    <n v="1"/>
    <n v="1238.1381815"/>
    <n v="247.62763630000001"/>
    <s v="Romania"/>
    <s v="12 Nov 2025 10:37"/>
    <s v="12 Nov 2025"/>
    <s v="Nov"/>
    <n v="0"/>
    <n v="0"/>
    <n v="5"/>
    <n v="0"/>
    <n v="0"/>
    <n v="5"/>
    <n v="0"/>
    <s v="12.11.2025"/>
    <x v="11"/>
    <s v="02.07.2026"/>
    <n v="27"/>
    <x v="0"/>
    <m/>
    <m/>
  </r>
  <r>
    <x v="2"/>
    <n v="0"/>
    <n v="0"/>
    <n v="5"/>
    <n v="8863"/>
    <s v="51384"/>
    <s v="25 Jul 2026"/>
    <s v="25"/>
    <s v="Jul"/>
    <s v="30 Jul 2026"/>
    <s v="30"/>
    <s v="Jul"/>
    <n v="5"/>
    <n v="5"/>
    <n v="0"/>
    <n v="0"/>
    <x v="4"/>
    <x v="6"/>
    <n v="2"/>
    <n v="0"/>
    <n v="1446.1407019999999"/>
    <n v="289.22814039999997"/>
    <m/>
    <s v="27 Nov 2025 09:36"/>
    <s v="27 Nov 2025"/>
    <s v="Nov"/>
    <n v="0"/>
    <n v="0"/>
    <n v="5"/>
    <n v="0"/>
    <n v="0"/>
    <n v="5"/>
    <n v="0"/>
    <s v="27.11.2025"/>
    <x v="15"/>
    <s v="25.07.2026"/>
    <n v="30"/>
    <x v="0"/>
    <m/>
    <m/>
  </r>
  <r>
    <x v="2"/>
    <n v="0"/>
    <n v="5"/>
    <n v="0"/>
    <n v="8744"/>
    <s v="1178335.222733"/>
    <s v="04 Jul 2026"/>
    <s v="04"/>
    <s v="Jul"/>
    <s v="09 Jul 2026"/>
    <s v="09"/>
    <s v="Jul"/>
    <n v="5"/>
    <n v="5"/>
    <n v="0"/>
    <n v="0"/>
    <x v="3"/>
    <x v="3"/>
    <n v="2"/>
    <n v="2"/>
    <n v="1547.6482789999998"/>
    <n v="309.52965579999994"/>
    <s v="Romania"/>
    <s v="24 Nov 2025 10:45"/>
    <s v="24 Nov 2025"/>
    <s v="Nov"/>
    <n v="0"/>
    <n v="0"/>
    <n v="5"/>
    <n v="0"/>
    <n v="0"/>
    <n v="5"/>
    <n v="0"/>
    <s v="24.11.2025"/>
    <x v="15"/>
    <s v="04.07.2026"/>
    <n v="27"/>
    <x v="0"/>
    <m/>
    <m/>
  </r>
  <r>
    <x v="2"/>
    <n v="0"/>
    <n v="0"/>
    <n v="5"/>
    <n v="8740"/>
    <s v="1178214.222723"/>
    <s v="19 Jul 2026"/>
    <s v="19"/>
    <s v="Jul"/>
    <s v="24 Jul 2026"/>
    <s v="24"/>
    <s v="Jul"/>
    <n v="5"/>
    <n v="5"/>
    <n v="0"/>
    <n v="0"/>
    <x v="3"/>
    <x v="5"/>
    <n v="2"/>
    <n v="1"/>
    <n v="1550.2886495"/>
    <n v="310.05772990000003"/>
    <s v="Romania"/>
    <s v="24 Nov 2025 10:39"/>
    <s v="24 Nov 2025"/>
    <s v="Nov"/>
    <n v="0"/>
    <n v="0"/>
    <n v="5"/>
    <n v="0"/>
    <n v="0"/>
    <n v="5"/>
    <n v="0"/>
    <s v="24.11.2025"/>
    <x v="15"/>
    <s v="19.07.2026"/>
    <n v="30"/>
    <x v="0"/>
    <m/>
    <m/>
  </r>
  <r>
    <x v="2"/>
    <n v="0"/>
    <n v="0"/>
    <n v="7"/>
    <n v="9455"/>
    <s v="2318888"/>
    <s v="15 Jul 2026"/>
    <s v="15"/>
    <s v="Jul"/>
    <s v="22 Jul 2026"/>
    <s v="22"/>
    <s v="Jul"/>
    <n v="7"/>
    <n v="7"/>
    <n v="0"/>
    <n v="0"/>
    <x v="6"/>
    <x v="0"/>
    <n v="2"/>
    <n v="2"/>
    <n v="3077.2833637000003"/>
    <n v="439.61190910000005"/>
    <s v="Romania"/>
    <s v="12 Jan 2026 13:03"/>
    <s v="12 Jan 2026"/>
    <s v="Jan"/>
    <n v="0"/>
    <n v="0"/>
    <n v="7"/>
    <n v="0"/>
    <n v="0"/>
    <n v="7"/>
    <n v="0"/>
    <s v="12.01.2025"/>
    <x v="7"/>
    <s v="15.07.2026"/>
    <n v="29"/>
    <x v="0"/>
    <m/>
    <m/>
  </r>
  <r>
    <x v="2"/>
    <n v="0"/>
    <n v="0"/>
    <n v="6"/>
    <n v="8670"/>
    <s v="1177929.222444"/>
    <s v="19 Jul 2026"/>
    <s v="19"/>
    <s v="Jul"/>
    <s v="25 Jul 2026"/>
    <s v="25"/>
    <s v="Jul"/>
    <n v="6"/>
    <n v="6"/>
    <n v="0"/>
    <n v="0"/>
    <x v="3"/>
    <x v="5"/>
    <n v="2"/>
    <n v="2"/>
    <n v="2325.5209866"/>
    <n v="387.58683109999998"/>
    <s v="Romania"/>
    <s v="21 Nov 2025 10:46"/>
    <s v="21 Nov 2025"/>
    <s v="Nov"/>
    <n v="0"/>
    <n v="0"/>
    <n v="6"/>
    <n v="0"/>
    <n v="0"/>
    <n v="6"/>
    <n v="0"/>
    <s v="21.11.2025"/>
    <x v="12"/>
    <s v="19.07.2026"/>
    <n v="30"/>
    <x v="0"/>
    <m/>
    <m/>
  </r>
  <r>
    <x v="2"/>
    <n v="0"/>
    <n v="0"/>
    <n v="5"/>
    <n v="9024"/>
    <s v="14072026"/>
    <s v="21 Jul 2026"/>
    <s v="21"/>
    <s v="Jul"/>
    <s v="26 Jul 2026"/>
    <s v="26"/>
    <s v="Jul"/>
    <n v="5"/>
    <n v="5"/>
    <n v="0"/>
    <n v="0"/>
    <x v="13"/>
    <x v="4"/>
    <n v="2"/>
    <n v="2"/>
    <n v="1851.4864694999999"/>
    <n v="370.2972939"/>
    <m/>
    <s v="05 Dec 2025 09:12"/>
    <s v="04 Dec 2025"/>
    <s v="Dec"/>
    <n v="0"/>
    <n v="0"/>
    <n v="5"/>
    <n v="0"/>
    <n v="0"/>
    <n v="5"/>
    <n v="0"/>
    <s v="05.12.2025"/>
    <x v="13"/>
    <s v="21.07.2026"/>
    <n v="30"/>
    <x v="0"/>
    <m/>
    <m/>
  </r>
  <r>
    <x v="2"/>
    <n v="0"/>
    <n v="0"/>
    <n v="6"/>
    <n v="9348"/>
    <s v="1184508.226619"/>
    <s v="11 Jul 2026"/>
    <s v="11"/>
    <s v="Jul"/>
    <s v="17 Jul 2026"/>
    <s v="17"/>
    <s v="Jul"/>
    <n v="6"/>
    <n v="6"/>
    <n v="0"/>
    <n v="0"/>
    <x v="3"/>
    <x v="2"/>
    <n v="3"/>
    <n v="0"/>
    <n v="2624.7629766"/>
    <n v="437.4604961"/>
    <s v="Romania"/>
    <s v="05 Jan 2026 10:44"/>
    <s v="03 Jan 2026"/>
    <s v="Jan"/>
    <n v="0"/>
    <n v="0"/>
    <n v="6"/>
    <n v="0"/>
    <n v="0"/>
    <n v="6"/>
    <n v="0"/>
    <s v="05.01.2025"/>
    <x v="1"/>
    <s v="11.07.2026"/>
    <n v="28"/>
    <x v="0"/>
    <m/>
    <m/>
  </r>
  <r>
    <x v="2"/>
    <n v="0"/>
    <n v="0"/>
    <n v="6"/>
    <n v="9232"/>
    <s v="1183833.225886"/>
    <s v="20 Jul 2026"/>
    <s v="20"/>
    <s v="Jul"/>
    <s v="26 Jul 2026"/>
    <s v="26"/>
    <s v="Jul"/>
    <n v="6"/>
    <n v="6"/>
    <n v="0"/>
    <n v="0"/>
    <x v="3"/>
    <x v="4"/>
    <n v="3"/>
    <n v="1"/>
    <n v="2399.4513606"/>
    <n v="399.90856009999999"/>
    <s v="Romania"/>
    <s v="29 Dec 2025 18:23"/>
    <s v="29 Dec 2025"/>
    <s v="Dec"/>
    <n v="0"/>
    <n v="0"/>
    <n v="6"/>
    <n v="0"/>
    <n v="0"/>
    <n v="6"/>
    <n v="0"/>
    <s v="29.12.2025"/>
    <x v="18"/>
    <s v="20.07.2026"/>
    <n v="30"/>
    <x v="0"/>
    <m/>
    <m/>
  </r>
  <r>
    <x v="3"/>
    <n v="0"/>
    <n v="0"/>
    <n v="7"/>
    <n v="8778"/>
    <s v="413903"/>
    <s v="10 Aug 2026"/>
    <s v="10"/>
    <s v="Aug"/>
    <s v="17 Aug 2026"/>
    <s v="17"/>
    <s v="Aug"/>
    <n v="7"/>
    <n v="7"/>
    <n v="0"/>
    <n v="0"/>
    <x v="8"/>
    <x v="1"/>
    <n v="2"/>
    <n v="2"/>
    <n v="4408.6920275229359"/>
    <n v="629.81314678899071"/>
    <m/>
    <s v="24 Nov 2025 14:17"/>
    <s v="24 Nov 2025"/>
    <s v="Nov"/>
    <n v="0"/>
    <n v="0"/>
    <n v="0"/>
    <n v="7"/>
    <n v="0"/>
    <n v="7"/>
    <n v="0"/>
    <s v="24.11.2025"/>
    <x v="15"/>
    <s v="10.08.2026"/>
    <n v="33"/>
    <x v="0"/>
    <m/>
    <m/>
  </r>
  <r>
    <x v="2"/>
    <n v="0"/>
    <n v="0"/>
    <n v="7"/>
    <n v="8183"/>
    <s v="16854"/>
    <s v="25 Jul 2026"/>
    <s v="25"/>
    <s v="Jul"/>
    <s v="01 Aug 2026"/>
    <s v="01"/>
    <s v="Aug"/>
    <n v="7"/>
    <n v="-24"/>
    <n v="6"/>
    <n v="0"/>
    <x v="4"/>
    <x v="5"/>
    <n v="2"/>
    <n v="1"/>
    <n v="2351.2597094000002"/>
    <n v="335.89424420000006"/>
    <m/>
    <s v="07 Nov 2025 11:43"/>
    <s v="31 Oct 2025"/>
    <s v="Nov"/>
    <n v="0"/>
    <n v="0"/>
    <n v="6"/>
    <n v="0"/>
    <n v="0"/>
    <n v="6"/>
    <n v="-1"/>
    <s v="07.11.2025"/>
    <x v="3"/>
    <s v="25.07.2026"/>
    <n v="30"/>
    <x v="0"/>
    <m/>
    <m/>
  </r>
  <r>
    <x v="3"/>
    <n v="0"/>
    <n v="0"/>
    <n v="7"/>
    <n v="8848"/>
    <s v="415203"/>
    <s v="27 Jul 2026"/>
    <s v="27"/>
    <s v="Jul"/>
    <s v="03 Aug 2026"/>
    <s v="03"/>
    <s v="Aug"/>
    <n v="7"/>
    <n v="-24"/>
    <n v="4"/>
    <n v="2"/>
    <x v="8"/>
    <x v="2"/>
    <n v="2"/>
    <n v="2"/>
    <n v="3153.4080354128441"/>
    <n v="450.48686220183487"/>
    <m/>
    <s v="26 Nov 2025 15:49"/>
    <s v="26 Nov 2025"/>
    <s v="Nov"/>
    <n v="0"/>
    <n v="0"/>
    <n v="4"/>
    <n v="2"/>
    <n v="0"/>
    <n v="6"/>
    <n v="-1"/>
    <s v="26.11.2025"/>
    <x v="15"/>
    <s v="27.07.2026"/>
    <n v="31"/>
    <x v="0"/>
    <m/>
    <m/>
  </r>
  <r>
    <x v="3"/>
    <n v="0"/>
    <n v="0"/>
    <n v="5"/>
    <n v="9319"/>
    <s v="436061"/>
    <s v="24 Jul 2026"/>
    <s v="24"/>
    <s v="Jul"/>
    <s v="29 Jul 2026"/>
    <s v="29"/>
    <s v="Jul"/>
    <n v="5"/>
    <n v="5"/>
    <n v="0"/>
    <n v="0"/>
    <x v="8"/>
    <x v="4"/>
    <n v="2"/>
    <n v="1"/>
    <n v="1915.4573623853209"/>
    <n v="383.0914724770642"/>
    <m/>
    <s v="02 Jan 2026 00:53"/>
    <s v="02 Jan 2026"/>
    <s v="Jan"/>
    <n v="0"/>
    <n v="0"/>
    <n v="5"/>
    <n v="0"/>
    <n v="0"/>
    <n v="5"/>
    <n v="0"/>
    <s v="02.01.2025"/>
    <x v="20"/>
    <s v="24.07.2026"/>
    <n v="30"/>
    <x v="0"/>
    <m/>
    <m/>
  </r>
  <r>
    <x v="2"/>
    <n v="0"/>
    <n v="0"/>
    <n v="5"/>
    <n v="8631"/>
    <s v="17200"/>
    <s v="18 Jul 2026"/>
    <s v="18"/>
    <s v="Jul"/>
    <s v="23 Jul 2026"/>
    <s v="23"/>
    <s v="Jul"/>
    <n v="5"/>
    <n v="5"/>
    <n v="0"/>
    <n v="0"/>
    <x v="4"/>
    <x v="6"/>
    <n v="3"/>
    <n v="0"/>
    <n v="1802.1995535000001"/>
    <n v="360.43991070000004"/>
    <m/>
    <s v="20 Nov 2025 09:44"/>
    <s v="19 Nov 2025"/>
    <s v="Nov"/>
    <n v="0"/>
    <n v="0"/>
    <n v="5"/>
    <n v="0"/>
    <n v="0"/>
    <n v="5"/>
    <n v="0"/>
    <s v="20.11.2025"/>
    <x v="12"/>
    <s v="18.07.2026"/>
    <n v="29"/>
    <x v="0"/>
    <m/>
    <m/>
  </r>
  <r>
    <x v="2"/>
    <n v="0"/>
    <n v="0"/>
    <n v="6"/>
    <n v="8461"/>
    <s v="2311538"/>
    <s v="24 Jul 2026"/>
    <s v="24"/>
    <s v="Jul"/>
    <s v="30 Jul 2026"/>
    <s v="30"/>
    <s v="Jul"/>
    <n v="6"/>
    <n v="6"/>
    <n v="0"/>
    <n v="0"/>
    <x v="6"/>
    <x v="4"/>
    <n v="3"/>
    <n v="1"/>
    <n v="2214.9774750000001"/>
    <n v="369.1629125"/>
    <s v="[&quot;RO&quot;]"/>
    <s v="13 Nov 2025 16:14"/>
    <s v="13 Nov 2025"/>
    <s v="Nov"/>
    <n v="0"/>
    <n v="0"/>
    <n v="6"/>
    <n v="0"/>
    <n v="0"/>
    <n v="6"/>
    <n v="0"/>
    <s v="13.11.2025"/>
    <x v="11"/>
    <s v="24.07.2026"/>
    <n v="30"/>
    <x v="0"/>
    <m/>
    <m/>
  </r>
  <r>
    <x v="2"/>
    <n v="0"/>
    <n v="0"/>
    <n v="8"/>
    <n v="8929"/>
    <s v="NT310879"/>
    <s v="18 Jul 2026"/>
    <s v="18"/>
    <s v="Jul"/>
    <s v="26 Jul 2026"/>
    <s v="26"/>
    <s v="Jul"/>
    <n v="8"/>
    <n v="8"/>
    <n v="0"/>
    <n v="0"/>
    <x v="5"/>
    <x v="4"/>
    <n v="2"/>
    <n v="2"/>
    <n v="2962.3783512"/>
    <n v="370.2972939"/>
    <m/>
    <s v="30 Nov 2025 19:24"/>
    <s v="30 Nov 2025"/>
    <s v="Nov"/>
    <n v="0"/>
    <n v="0"/>
    <n v="8"/>
    <n v="0"/>
    <n v="0"/>
    <n v="8"/>
    <n v="0"/>
    <s v="30.11.2025"/>
    <x v="13"/>
    <s v="18.07.2026"/>
    <n v="29"/>
    <x v="0"/>
    <m/>
    <m/>
  </r>
  <r>
    <x v="2"/>
    <n v="0"/>
    <n v="0"/>
    <n v="6"/>
    <n v="9168"/>
    <s v="60484"/>
    <s v="24 Jul 2026"/>
    <s v="24"/>
    <s v="Jul"/>
    <s v="30 Jul 2026"/>
    <s v="30"/>
    <s v="Jul"/>
    <n v="6"/>
    <n v="6"/>
    <n v="0"/>
    <n v="0"/>
    <x v="4"/>
    <x v="4"/>
    <n v="2"/>
    <n v="1"/>
    <n v="1777.3800707999999"/>
    <n v="296.2300118"/>
    <s v="Romania"/>
    <s v="23 Dec 2025 09:40"/>
    <s v="22 Dec 2025"/>
    <s v="Dec"/>
    <n v="0"/>
    <n v="0"/>
    <n v="6"/>
    <n v="0"/>
    <n v="0"/>
    <n v="6"/>
    <n v="0"/>
    <s v="23.12.2025"/>
    <x v="21"/>
    <s v="24.07.2026"/>
    <n v="30"/>
    <x v="0"/>
    <m/>
    <m/>
  </r>
  <r>
    <x v="2"/>
    <n v="0"/>
    <n v="0"/>
    <n v="6"/>
    <n v="9165"/>
    <s v="60481"/>
    <s v="24 Jul 2026"/>
    <s v="24"/>
    <s v="Jul"/>
    <s v="30 Jul 2026"/>
    <s v="30"/>
    <s v="Jul"/>
    <n v="6"/>
    <n v="6"/>
    <n v="0"/>
    <n v="0"/>
    <x v="4"/>
    <x v="4"/>
    <n v="3"/>
    <n v="1"/>
    <n v="2399.4513606"/>
    <n v="399.90856009999999"/>
    <s v="Romania"/>
    <s v="23 Dec 2025 09:39"/>
    <s v="22 Dec 2025"/>
    <s v="Dec"/>
    <n v="0"/>
    <n v="0"/>
    <n v="6"/>
    <n v="0"/>
    <n v="0"/>
    <n v="6"/>
    <n v="0"/>
    <s v="23.12.2025"/>
    <x v="21"/>
    <s v="24.07.2026"/>
    <n v="30"/>
    <x v="0"/>
    <m/>
    <m/>
  </r>
  <r>
    <x v="2"/>
    <n v="0"/>
    <n v="0"/>
    <n v="6"/>
    <n v="8394"/>
    <s v="NT308251"/>
    <s v="20 Jul 2026"/>
    <s v="20"/>
    <s v="Jul"/>
    <s v="26 Jul 2026"/>
    <s v="26"/>
    <s v="Jul"/>
    <n v="6"/>
    <n v="6"/>
    <n v="0"/>
    <n v="0"/>
    <x v="5"/>
    <x v="6"/>
    <n v="2"/>
    <n v="2"/>
    <n v="2002.4569872"/>
    <n v="333.74283120000001"/>
    <m/>
    <s v="12 Nov 2025 09:41"/>
    <s v="11 Nov 2025"/>
    <s v="Nov"/>
    <n v="0"/>
    <n v="0"/>
    <n v="6"/>
    <n v="0"/>
    <n v="0"/>
    <n v="6"/>
    <n v="0"/>
    <s v="12.11.2025"/>
    <x v="11"/>
    <s v="20.07.2026"/>
    <n v="30"/>
    <x v="0"/>
    <m/>
    <m/>
  </r>
  <r>
    <x v="2"/>
    <n v="0"/>
    <n v="0"/>
    <n v="5"/>
    <n v="8569"/>
    <s v="95805"/>
    <s v="20 Jul 2026"/>
    <s v="20"/>
    <s v="Jul"/>
    <s v="25 Jul 2026"/>
    <s v="25"/>
    <s v="Jul"/>
    <n v="5"/>
    <n v="5"/>
    <n v="0"/>
    <n v="0"/>
    <x v="9"/>
    <x v="6"/>
    <n v="3"/>
    <n v="1"/>
    <n v="1802.1995535000001"/>
    <n v="360.43991070000004"/>
    <m/>
    <s v="17 Nov 2025 16:39"/>
    <s v="17 Nov 2025"/>
    <s v="Nov"/>
    <n v="0"/>
    <n v="0"/>
    <n v="5"/>
    <n v="0"/>
    <n v="0"/>
    <n v="5"/>
    <n v="0"/>
    <s v="17.11.2025"/>
    <x v="12"/>
    <s v="20.07.2026"/>
    <n v="30"/>
    <x v="0"/>
    <m/>
    <m/>
  </r>
  <r>
    <x v="2"/>
    <n v="0"/>
    <n v="0"/>
    <n v="7"/>
    <n v="8961"/>
    <s v="1180312.223717"/>
    <s v="16 Jul 2026"/>
    <s v="16"/>
    <s v="Jul"/>
    <s v="23 Jul 2026"/>
    <s v="23"/>
    <s v="Jul"/>
    <n v="7"/>
    <n v="7"/>
    <n v="0"/>
    <n v="0"/>
    <x v="3"/>
    <x v="4"/>
    <n v="3"/>
    <n v="1"/>
    <n v="2799.3599206999997"/>
    <n v="399.90856009999999"/>
    <s v="Romania"/>
    <s v="01 Dec 2025 10:26"/>
    <s v="28 Nov 2025"/>
    <s v="Dec"/>
    <n v="0"/>
    <n v="0"/>
    <n v="7"/>
    <n v="0"/>
    <n v="0"/>
    <n v="7"/>
    <n v="0"/>
    <s v="01.12.2025"/>
    <x v="13"/>
    <s v="16.07.2026"/>
    <n v="29"/>
    <x v="0"/>
    <m/>
    <m/>
  </r>
  <r>
    <x v="2"/>
    <n v="0"/>
    <n v="0"/>
    <n v="5"/>
    <n v="8742"/>
    <s v="4054"/>
    <s v="23 Jul 2026"/>
    <s v="23"/>
    <s v="Jul"/>
    <s v="28 Jul 2026"/>
    <s v="28"/>
    <s v="Jul"/>
    <n v="5"/>
    <n v="5"/>
    <n v="0"/>
    <n v="0"/>
    <x v="4"/>
    <x v="3"/>
    <n v="2"/>
    <n v="2"/>
    <n v="1709.1020455"/>
    <n v="341.82040910000001"/>
    <m/>
    <s v="24 Nov 2025 10:39"/>
    <s v="22 Nov 2025"/>
    <s v="Nov"/>
    <n v="0"/>
    <n v="0"/>
    <n v="5"/>
    <n v="0"/>
    <n v="0"/>
    <n v="5"/>
    <n v="0"/>
    <s v="24.11.2025"/>
    <x v="15"/>
    <s v="23.07.2026"/>
    <n v="30"/>
    <x v="0"/>
    <m/>
    <m/>
  </r>
  <r>
    <x v="2"/>
    <n v="0"/>
    <n v="7"/>
    <n v="0"/>
    <n v="8750"/>
    <s v="NT309901"/>
    <s v="03 Jul 2026"/>
    <s v="03"/>
    <s v="Jul"/>
    <s v="10 Jul 2026"/>
    <s v="10"/>
    <s v="Jul"/>
    <n v="7"/>
    <n v="7"/>
    <n v="0"/>
    <n v="0"/>
    <x v="5"/>
    <x v="5"/>
    <n v="2"/>
    <n v="2"/>
    <n v="2519.2459480999996"/>
    <n v="359.89227829999993"/>
    <m/>
    <s v="24 Nov 2025 10:59"/>
    <s v="24 Nov 2025"/>
    <s v="Nov"/>
    <n v="0"/>
    <n v="0"/>
    <n v="7"/>
    <n v="0"/>
    <n v="0"/>
    <n v="7"/>
    <n v="0"/>
    <s v="24.11.2025"/>
    <x v="15"/>
    <s v="03.07.2026"/>
    <n v="27"/>
    <x v="0"/>
    <m/>
    <m/>
  </r>
  <r>
    <x v="2"/>
    <n v="0"/>
    <n v="0"/>
    <n v="9"/>
    <n v="9005"/>
    <s v="4092"/>
    <s v="18 Jul 2026"/>
    <s v="18"/>
    <s v="Jul"/>
    <s v="27 Jul 2026"/>
    <s v="27"/>
    <s v="Jul"/>
    <n v="9"/>
    <n v="9"/>
    <n v="0"/>
    <n v="0"/>
    <x v="4"/>
    <x v="6"/>
    <n v="2"/>
    <n v="2"/>
    <n v="3253.8165795"/>
    <n v="361.53517549999998"/>
    <m/>
    <s v="03 Dec 2025 09:48"/>
    <s v="02 Dec 2025"/>
    <s v="Dec"/>
    <n v="0"/>
    <n v="0"/>
    <n v="9"/>
    <n v="0"/>
    <n v="0"/>
    <n v="9"/>
    <n v="0"/>
    <s v="03.12.2025"/>
    <x v="13"/>
    <s v="18.07.2026"/>
    <n v="29"/>
    <x v="0"/>
    <m/>
    <m/>
  </r>
  <r>
    <x v="3"/>
    <n v="0"/>
    <n v="0"/>
    <n v="6"/>
    <n v="8432"/>
    <s v="407438"/>
    <s v="26 Jul 2026"/>
    <s v="26"/>
    <s v="Jul"/>
    <s v="01 Aug 2026"/>
    <s v="01"/>
    <s v="Aug"/>
    <n v="6"/>
    <n v="-25"/>
    <n v="5"/>
    <n v="0"/>
    <x v="8"/>
    <x v="5"/>
    <n v="2"/>
    <m/>
    <n v="2235.0292183486231"/>
    <n v="372.50486972477057"/>
    <m/>
    <s v="12 Nov 2025 21:02"/>
    <s v="12 Nov 2025"/>
    <s v="Nov"/>
    <n v="0"/>
    <n v="0"/>
    <n v="5"/>
    <n v="0"/>
    <n v="0"/>
    <n v="5"/>
    <n v="-1"/>
    <s v="12.11.2025"/>
    <x v="11"/>
    <s v="26.07.2026"/>
    <n v="31"/>
    <x v="0"/>
    <m/>
    <m/>
  </r>
  <r>
    <x v="2"/>
    <n v="0"/>
    <n v="0"/>
    <n v="5"/>
    <n v="8100"/>
    <s v="NT307057"/>
    <s v="12 Jul 2026"/>
    <s v="12"/>
    <s v="Jul"/>
    <s v="17 Jul 2026"/>
    <s v="17"/>
    <s v="Jul"/>
    <n v="5"/>
    <n v="5"/>
    <n v="0"/>
    <n v="0"/>
    <x v="5"/>
    <x v="4"/>
    <n v="3"/>
    <n v="1"/>
    <n v="0"/>
    <n v="0"/>
    <m/>
    <s v="29 Oct 2025 13:07"/>
    <s v="29 Oct 2025"/>
    <s v="Oct"/>
    <n v="0"/>
    <n v="0"/>
    <n v="5"/>
    <n v="0"/>
    <n v="0"/>
    <n v="5"/>
    <n v="0"/>
    <s v="29.10.2025"/>
    <x v="4"/>
    <s v="12.07.2026"/>
    <n v="29"/>
    <x v="1"/>
    <m/>
    <m/>
  </r>
  <r>
    <x v="0"/>
    <n v="0"/>
    <n v="6"/>
    <n v="0"/>
    <n v="8673"/>
    <s v="21112025"/>
    <s v="04 Jul 2026"/>
    <s v="04"/>
    <s v="Jul"/>
    <s v="10 Jul 2026"/>
    <s v="10"/>
    <s v="Jul"/>
    <n v="6"/>
    <n v="6"/>
    <n v="0"/>
    <n v="0"/>
    <x v="0"/>
    <x v="7"/>
    <n v="4"/>
    <n v="1"/>
    <n v="2831.4676513761465"/>
    <n v="471.91127522935773"/>
    <m/>
    <s v="21 Nov 2025 10:56"/>
    <s v="21 Nov 2025"/>
    <s v="Nov"/>
    <n v="0"/>
    <n v="0"/>
    <n v="6"/>
    <n v="0"/>
    <n v="0"/>
    <n v="6"/>
    <n v="0"/>
    <s v="21.11.2025"/>
    <x v="12"/>
    <s v="04.07.2026"/>
    <n v="27"/>
    <x v="0"/>
    <m/>
    <m/>
  </r>
  <r>
    <x v="2"/>
    <n v="0"/>
    <n v="0"/>
    <n v="5"/>
    <n v="8202"/>
    <s v="NT307664"/>
    <s v="28 Jul 2026"/>
    <s v="28"/>
    <s v="Jul"/>
    <s v="02 Aug 2026"/>
    <s v="02"/>
    <s v="Aug"/>
    <n v="5"/>
    <n v="-26"/>
    <n v="3"/>
    <n v="1"/>
    <x v="5"/>
    <x v="4"/>
    <n v="2"/>
    <n v="1"/>
    <n v="1367.320753"/>
    <n v="273.46415059999998"/>
    <m/>
    <s v="07 Nov 2025 14:54"/>
    <s v="07 Nov 2025"/>
    <s v="Nov"/>
    <n v="0"/>
    <n v="0"/>
    <n v="3"/>
    <n v="1"/>
    <n v="0"/>
    <n v="4"/>
    <n v="-1"/>
    <s v="07.11.2025"/>
    <x v="3"/>
    <s v="28.07.2026"/>
    <n v="31"/>
    <x v="0"/>
    <m/>
    <m/>
  </r>
  <r>
    <x v="2"/>
    <n v="0"/>
    <n v="0"/>
    <n v="5"/>
    <n v="9065"/>
    <s v="17671"/>
    <s v="19 Jul 2026"/>
    <s v="19"/>
    <s v="Jul"/>
    <s v="24 Jul 2026"/>
    <s v="24"/>
    <s v="Jul"/>
    <n v="5"/>
    <n v="5"/>
    <n v="0"/>
    <n v="0"/>
    <x v="4"/>
    <x v="4"/>
    <n v="3"/>
    <n v="1"/>
    <n v="1999.5428005000001"/>
    <n v="399.90856010000005"/>
    <m/>
    <s v="09 Dec 2025 11:36"/>
    <s v="09 Dec 2025"/>
    <s v="Dec"/>
    <n v="0"/>
    <n v="0"/>
    <n v="5"/>
    <n v="0"/>
    <n v="0"/>
    <n v="5"/>
    <n v="0"/>
    <s v="09.12.2025"/>
    <x v="16"/>
    <s v="19.07.2026"/>
    <n v="30"/>
    <x v="0"/>
    <m/>
    <m/>
  </r>
  <r>
    <x v="2"/>
    <n v="0"/>
    <n v="0"/>
    <n v="3"/>
    <n v="9372"/>
    <s v="2318080"/>
    <s v="31 Jul 2026"/>
    <s v="31"/>
    <s v="Jul"/>
    <s v="03 Aug 2026"/>
    <s v="03"/>
    <s v="Aug"/>
    <n v="3"/>
    <n v="-28"/>
    <n v="0"/>
    <n v="2"/>
    <x v="6"/>
    <x v="3"/>
    <n v="2"/>
    <n v="1"/>
    <n v="1367.2425197999999"/>
    <n v="455.74750659999995"/>
    <s v="Romania"/>
    <s v="06 Jan 2026 21:15"/>
    <s v="06 Jan 2026"/>
    <s v="Jan"/>
    <n v="0"/>
    <n v="0"/>
    <n v="0"/>
    <n v="2"/>
    <n v="0"/>
    <n v="2"/>
    <n v="-1"/>
    <s v="06.01.2025"/>
    <x v="1"/>
    <s v="31.07.2026"/>
    <n v="31"/>
    <x v="0"/>
    <m/>
    <m/>
  </r>
  <r>
    <x v="2"/>
    <n v="0"/>
    <n v="0"/>
    <n v="5"/>
    <n v="8531"/>
    <s v="1176101.221720"/>
    <s v="23 Jul 2026"/>
    <s v="23"/>
    <s v="Jul"/>
    <s v="28 Jul 2026"/>
    <s v="28"/>
    <s v="Jul"/>
    <n v="5"/>
    <n v="5"/>
    <n v="0"/>
    <n v="0"/>
    <x v="3"/>
    <x v="3"/>
    <n v="2"/>
    <n v="1"/>
    <n v="1367.320753"/>
    <n v="273.46415059999998"/>
    <s v="Romania"/>
    <s v="17 Nov 2025 10:03"/>
    <s v="17 Nov 2025"/>
    <s v="Nov"/>
    <n v="0"/>
    <n v="0"/>
    <n v="5"/>
    <n v="0"/>
    <n v="0"/>
    <n v="5"/>
    <n v="0"/>
    <s v="17.11.2025"/>
    <x v="12"/>
    <s v="23.07.2026"/>
    <n v="30"/>
    <x v="0"/>
    <m/>
    <m/>
  </r>
  <r>
    <x v="2"/>
    <n v="0"/>
    <n v="0"/>
    <n v="6"/>
    <n v="9330"/>
    <s v="1184457.226423"/>
    <s v="26 Jul 2026"/>
    <s v="26"/>
    <s v="Jul"/>
    <s v="01 Aug 2026"/>
    <s v="01"/>
    <s v="Aug"/>
    <n v="6"/>
    <n v="-25"/>
    <n v="5"/>
    <n v="0"/>
    <x v="3"/>
    <x v="3"/>
    <n v="2"/>
    <n v="1"/>
    <n v="1914.2099376000001"/>
    <n v="319.03498960000002"/>
    <s v="Romania"/>
    <s v="02 Jan 2026 20:35"/>
    <s v="02 Jan 2026"/>
    <s v="Jan"/>
    <n v="0"/>
    <n v="0"/>
    <n v="5"/>
    <n v="0"/>
    <n v="0"/>
    <n v="5"/>
    <n v="-1"/>
    <s v="02.01.2025"/>
    <x v="20"/>
    <s v="26.07.2026"/>
    <n v="31"/>
    <x v="0"/>
    <m/>
    <m/>
  </r>
  <r>
    <x v="2"/>
    <n v="0"/>
    <n v="0"/>
    <n v="7"/>
    <n v="8959"/>
    <s v="2314606"/>
    <s v="16 Jul 2026"/>
    <s v="16"/>
    <s v="Jul"/>
    <s v="23 Jul 2026"/>
    <s v="23"/>
    <s v="Jul"/>
    <n v="7"/>
    <n v="7"/>
    <n v="0"/>
    <n v="0"/>
    <x v="6"/>
    <x v="6"/>
    <n v="2"/>
    <n v="2"/>
    <n v="0"/>
    <n v="0"/>
    <m/>
    <s v="01 Dec 2025 10:16"/>
    <s v="01 Dec 2025"/>
    <s v="Dec"/>
    <n v="0"/>
    <n v="0"/>
    <n v="7"/>
    <n v="0"/>
    <n v="0"/>
    <n v="7"/>
    <n v="0"/>
    <s v="01.12.2025"/>
    <x v="13"/>
    <s v="16.07.2026"/>
    <n v="29"/>
    <x v="1"/>
    <m/>
    <m/>
  </r>
  <r>
    <x v="2"/>
    <n v="0"/>
    <n v="0"/>
    <n v="9"/>
    <n v="9048"/>
    <s v="NT311337"/>
    <s v="16 Jul 2026"/>
    <s v="16"/>
    <s v="Jul"/>
    <s v="25 Jul 2026"/>
    <s v="25"/>
    <s v="Jul"/>
    <n v="9"/>
    <n v="9"/>
    <n v="0"/>
    <n v="0"/>
    <x v="5"/>
    <x v="4"/>
    <n v="3"/>
    <n v="1"/>
    <n v="3599.1770409000001"/>
    <n v="399.90856009999999"/>
    <m/>
    <s v="08 Dec 2025 09:38"/>
    <s v="07 Dec 2025"/>
    <s v="Dec"/>
    <n v="0"/>
    <n v="0"/>
    <n v="9"/>
    <n v="0"/>
    <n v="0"/>
    <n v="9"/>
    <n v="0"/>
    <s v="08.12.2025"/>
    <x v="16"/>
    <s v="16.07.2026"/>
    <n v="29"/>
    <x v="0"/>
    <m/>
    <m/>
  </r>
  <r>
    <x v="2"/>
    <n v="0"/>
    <n v="0"/>
    <n v="5"/>
    <n v="8807"/>
    <s v="NT310057"/>
    <s v="17 Jul 2026"/>
    <s v="17"/>
    <s v="Jul"/>
    <s v="22 Jul 2026"/>
    <s v="22"/>
    <s v="Jul"/>
    <n v="5"/>
    <n v="5"/>
    <n v="0"/>
    <n v="0"/>
    <x v="5"/>
    <x v="0"/>
    <n v="2"/>
    <n v="1"/>
    <n v="1507.2603895"/>
    <n v="301.45207790000001"/>
    <m/>
    <s v="25 Nov 2025 10:35"/>
    <s v="24 Nov 2025"/>
    <s v="Nov"/>
    <n v="0"/>
    <n v="0"/>
    <n v="5"/>
    <n v="0"/>
    <n v="0"/>
    <n v="5"/>
    <n v="0"/>
    <s v="25.11.2025"/>
    <x v="15"/>
    <s v="17.07.2026"/>
    <n v="29"/>
    <x v="0"/>
    <m/>
    <m/>
  </r>
  <r>
    <x v="2"/>
    <n v="0"/>
    <n v="0"/>
    <n v="6"/>
    <n v="8415"/>
    <s v="2311327"/>
    <s v="21 Jul 2026"/>
    <s v="21"/>
    <s v="Jul"/>
    <s v="27 Jul 2026"/>
    <s v="27"/>
    <s v="Jul"/>
    <n v="6"/>
    <n v="6"/>
    <n v="0"/>
    <n v="0"/>
    <x v="6"/>
    <x v="6"/>
    <n v="2"/>
    <n v="2"/>
    <n v="2002.4569872"/>
    <n v="333.74283120000001"/>
    <s v="[&quot;RO&quot;]"/>
    <s v="12 Nov 2025 13:36"/>
    <s v="12 Nov 2025"/>
    <s v="Nov"/>
    <n v="0"/>
    <n v="0"/>
    <n v="6"/>
    <n v="0"/>
    <n v="0"/>
    <n v="6"/>
    <n v="0"/>
    <s v="12.11.2025"/>
    <x v="11"/>
    <s v="21.07.2026"/>
    <n v="30"/>
    <x v="0"/>
    <m/>
    <m/>
  </r>
  <r>
    <x v="2"/>
    <n v="0"/>
    <n v="6"/>
    <n v="0"/>
    <n v="8781"/>
    <s v="2858"/>
    <s v="01 Jul 2026"/>
    <s v="01"/>
    <s v="Jul"/>
    <s v="07 Jul 2026"/>
    <s v="07"/>
    <s v="Jul"/>
    <n v="6"/>
    <n v="6"/>
    <n v="0"/>
    <n v="0"/>
    <x v="4"/>
    <x v="2"/>
    <n v="2"/>
    <n v="2"/>
    <n v="1889.4491297999998"/>
    <n v="314.90818829999995"/>
    <m/>
    <s v="24 Nov 2025 14:42"/>
    <s v="24 Nov 2025"/>
    <s v="Nov"/>
    <n v="0"/>
    <n v="0"/>
    <n v="6"/>
    <n v="0"/>
    <n v="0"/>
    <n v="6"/>
    <n v="0"/>
    <s v="24.11.2025"/>
    <x v="15"/>
    <s v="01.07.2026"/>
    <n v="27"/>
    <x v="0"/>
    <m/>
    <m/>
  </r>
  <r>
    <x v="2"/>
    <n v="0"/>
    <n v="0"/>
    <n v="5"/>
    <n v="8860"/>
    <s v="1179616.223119"/>
    <s v="26 Jul 2026"/>
    <s v="26"/>
    <s v="Jul"/>
    <s v="31 Jul 2026"/>
    <s v="31"/>
    <s v="Jul"/>
    <n v="5"/>
    <n v="5"/>
    <n v="0"/>
    <n v="0"/>
    <x v="3"/>
    <x v="4"/>
    <n v="3"/>
    <n v="1"/>
    <n v="1999.5428005000001"/>
    <n v="399.90856010000005"/>
    <s v="Romania"/>
    <s v="26 Nov 2025 22:49"/>
    <s v="26 Nov 2025"/>
    <s v="Nov"/>
    <n v="0"/>
    <n v="0"/>
    <n v="5"/>
    <n v="0"/>
    <n v="0"/>
    <n v="5"/>
    <n v="0"/>
    <s v="26.11.2025"/>
    <x v="15"/>
    <s v="26.07.2026"/>
    <n v="31"/>
    <x v="0"/>
    <m/>
    <m/>
  </r>
  <r>
    <x v="2"/>
    <n v="0"/>
    <n v="6"/>
    <n v="0"/>
    <n v="8765"/>
    <s v="1178558.222785"/>
    <s v="04 Jul 2026"/>
    <s v="04"/>
    <s v="Jul"/>
    <s v="10 Jul 2026"/>
    <s v="10"/>
    <s v="Jul"/>
    <n v="6"/>
    <n v="6"/>
    <n v="0"/>
    <n v="0"/>
    <x v="3"/>
    <x v="1"/>
    <n v="3"/>
    <n v="2"/>
    <n v="2691.5350128"/>
    <n v="448.58916879999998"/>
    <s v="Romania"/>
    <s v="24 Nov 2025 12:41"/>
    <s v="24 Nov 2025"/>
    <s v="Nov"/>
    <n v="0"/>
    <n v="0"/>
    <n v="6"/>
    <n v="0"/>
    <n v="0"/>
    <n v="6"/>
    <n v="0"/>
    <s v="24.11.2025"/>
    <x v="15"/>
    <s v="04.07.2026"/>
    <n v="27"/>
    <x v="0"/>
    <m/>
    <m/>
  </r>
  <r>
    <x v="2"/>
    <n v="0"/>
    <n v="0"/>
    <n v="5"/>
    <n v="8864"/>
    <s v="17438"/>
    <s v="25 Jul 2026"/>
    <s v="25"/>
    <s v="Jul"/>
    <s v="30 Jul 2026"/>
    <s v="30"/>
    <s v="Jul"/>
    <n v="5"/>
    <n v="5"/>
    <n v="0"/>
    <n v="0"/>
    <x v="4"/>
    <x v="3"/>
    <n v="2"/>
    <n v="1"/>
    <n v="1481.1500589999998"/>
    <n v="296.23001179999994"/>
    <m/>
    <s v="27 Nov 2025 09:36"/>
    <s v="27 Nov 2025"/>
    <s v="Nov"/>
    <n v="0"/>
    <n v="0"/>
    <n v="5"/>
    <n v="0"/>
    <n v="0"/>
    <n v="5"/>
    <n v="0"/>
    <s v="27.11.2025"/>
    <x v="15"/>
    <s v="25.07.2026"/>
    <n v="30"/>
    <x v="0"/>
    <m/>
    <m/>
  </r>
  <r>
    <x v="2"/>
    <n v="0"/>
    <n v="0"/>
    <n v="5"/>
    <n v="8693"/>
    <s v="1178087.222509"/>
    <s v="19 Jul 2026"/>
    <s v="19"/>
    <s v="Jul"/>
    <s v="24 Jul 2026"/>
    <s v="24"/>
    <s v="Jul"/>
    <n v="5"/>
    <n v="5"/>
    <n v="0"/>
    <n v="0"/>
    <x v="3"/>
    <x v="6"/>
    <n v="2"/>
    <n v="1"/>
    <n v="1334.9517664999998"/>
    <n v="266.99035329999998"/>
    <s v="Romania"/>
    <s v="21 Nov 2025 16:50"/>
    <s v="21 Nov 2025"/>
    <s v="Nov"/>
    <n v="0"/>
    <n v="0"/>
    <n v="5"/>
    <n v="0"/>
    <n v="0"/>
    <n v="5"/>
    <n v="0"/>
    <s v="21.11.2025"/>
    <x v="12"/>
    <s v="19.07.2026"/>
    <n v="30"/>
    <x v="0"/>
    <m/>
    <m/>
  </r>
  <r>
    <x v="2"/>
    <n v="0"/>
    <n v="0"/>
    <n v="5"/>
    <n v="8962"/>
    <s v="1180670.223746"/>
    <s v="27 Jul 2026"/>
    <s v="27"/>
    <s v="Jul"/>
    <s v="01 Aug 2026"/>
    <s v="01"/>
    <s v="Aug"/>
    <n v="5"/>
    <n v="-26"/>
    <n v="4"/>
    <n v="0"/>
    <x v="3"/>
    <x v="6"/>
    <n v="1"/>
    <n v="0"/>
    <n v="1012.337608"/>
    <n v="202.4675216"/>
    <s v="Romania"/>
    <s v="01 Dec 2025 10:47"/>
    <s v="30 Nov 2025"/>
    <s v="Dec"/>
    <n v="0"/>
    <n v="0"/>
    <n v="4"/>
    <n v="0"/>
    <n v="0"/>
    <n v="4"/>
    <n v="-1"/>
    <s v="01.12.2025"/>
    <x v="13"/>
    <s v="27.07.2026"/>
    <n v="31"/>
    <x v="0"/>
    <m/>
    <m/>
  </r>
  <r>
    <x v="2"/>
    <n v="0"/>
    <n v="0"/>
    <n v="6"/>
    <n v="8932"/>
    <s v="1180735.223565"/>
    <s v="19 Jul 2026"/>
    <s v="19"/>
    <s v="Jul"/>
    <s v="25 Jul 2026"/>
    <s v="25"/>
    <s v="Jul"/>
    <n v="6"/>
    <n v="6"/>
    <n v="0"/>
    <n v="0"/>
    <x v="3"/>
    <x v="2"/>
    <n v="2"/>
    <n v="1"/>
    <n v="1805.5440228"/>
    <n v="300.92400379999998"/>
    <s v="Romania"/>
    <s v="30 Nov 2025 20:17"/>
    <s v="30 Nov 2025"/>
    <s v="Nov"/>
    <n v="0"/>
    <n v="0"/>
    <n v="6"/>
    <n v="0"/>
    <n v="0"/>
    <n v="6"/>
    <n v="0"/>
    <s v="30.11.2025"/>
    <x v="13"/>
    <s v="19.07.2026"/>
    <n v="30"/>
    <x v="0"/>
    <m/>
    <m/>
  </r>
  <r>
    <x v="3"/>
    <n v="0"/>
    <n v="0"/>
    <n v="5"/>
    <n v="8701"/>
    <s v="412555"/>
    <s v="28 Jul 2026"/>
    <s v="28"/>
    <s v="Jul"/>
    <s v="02 Aug 2026"/>
    <s v="02"/>
    <s v="Aug"/>
    <n v="5"/>
    <n v="-26"/>
    <n v="3"/>
    <n v="1"/>
    <x v="8"/>
    <x v="1"/>
    <n v="4"/>
    <m/>
    <n v="2906.8299082568806"/>
    <n v="581.36598165137605"/>
    <m/>
    <s v="21 Nov 2025 21:25"/>
    <s v="21 Nov 2025"/>
    <s v="Nov"/>
    <n v="0"/>
    <n v="0"/>
    <n v="3"/>
    <n v="1"/>
    <n v="0"/>
    <n v="4"/>
    <n v="-1"/>
    <s v="21.11.2025"/>
    <x v="12"/>
    <s v="28.07.2026"/>
    <n v="31"/>
    <x v="0"/>
    <m/>
    <m/>
  </r>
  <r>
    <x v="2"/>
    <n v="0"/>
    <n v="0"/>
    <n v="5"/>
    <n v="8965"/>
    <s v="1180670.223749"/>
    <s v="27 Jul 2026"/>
    <s v="27"/>
    <s v="Jul"/>
    <s v="01 Aug 2026"/>
    <s v="01"/>
    <s v="Aug"/>
    <n v="5"/>
    <n v="-26"/>
    <n v="4"/>
    <n v="0"/>
    <x v="3"/>
    <x v="4"/>
    <n v="3"/>
    <n v="1"/>
    <n v="1999.5428005000001"/>
    <n v="399.90856010000005"/>
    <s v="Romania"/>
    <s v="01 Dec 2025 10:48"/>
    <s v="30 Nov 2025"/>
    <s v="Dec"/>
    <n v="0"/>
    <n v="0"/>
    <n v="4"/>
    <n v="0"/>
    <n v="0"/>
    <n v="4"/>
    <n v="-1"/>
    <s v="01.12.2025"/>
    <x v="13"/>
    <s v="27.07.2026"/>
    <n v="31"/>
    <x v="0"/>
    <m/>
    <m/>
  </r>
  <r>
    <x v="2"/>
    <n v="0"/>
    <n v="0"/>
    <n v="7"/>
    <n v="8669"/>
    <s v="17233"/>
    <s v="25 Jul 2026"/>
    <s v="25"/>
    <s v="Jul"/>
    <s v="01 Aug 2026"/>
    <s v="01"/>
    <s v="Aug"/>
    <n v="7"/>
    <n v="-24"/>
    <n v="6"/>
    <n v="0"/>
    <x v="4"/>
    <x v="2"/>
    <n v="2"/>
    <n v="0"/>
    <n v="1944.3688362"/>
    <n v="277.76697660000002"/>
    <m/>
    <s v="21 Nov 2025 10:45"/>
    <s v="21 Nov 2025"/>
    <s v="Nov"/>
    <n v="0"/>
    <n v="0"/>
    <n v="6"/>
    <n v="0"/>
    <n v="0"/>
    <n v="6"/>
    <n v="-1"/>
    <s v="21.11.2025"/>
    <x v="12"/>
    <s v="25.07.2026"/>
    <n v="30"/>
    <x v="0"/>
    <m/>
    <m/>
  </r>
  <r>
    <x v="2"/>
    <n v="0"/>
    <n v="0"/>
    <n v="8"/>
    <n v="8930"/>
    <s v="NT310871"/>
    <s v="18 Jul 2026"/>
    <s v="18"/>
    <s v="Jul"/>
    <s v="26 Jul 2026"/>
    <s v="26"/>
    <s v="Jul"/>
    <n v="8"/>
    <n v="8"/>
    <n v="0"/>
    <n v="0"/>
    <x v="5"/>
    <x v="6"/>
    <n v="2"/>
    <n v="0"/>
    <n v="2313.8251231999998"/>
    <n v="289.22814039999997"/>
    <m/>
    <s v="30 Nov 2025 19:25"/>
    <s v="30 Nov 2025"/>
    <s v="Nov"/>
    <n v="0"/>
    <n v="0"/>
    <n v="8"/>
    <n v="0"/>
    <n v="0"/>
    <n v="8"/>
    <n v="0"/>
    <s v="30.11.2025"/>
    <x v="13"/>
    <s v="18.07.2026"/>
    <n v="29"/>
    <x v="0"/>
    <m/>
    <m/>
  </r>
  <r>
    <x v="3"/>
    <n v="0"/>
    <n v="5"/>
    <n v="0"/>
    <n v="8767"/>
    <s v="413844"/>
    <s v="04 Jul 2026"/>
    <s v="04"/>
    <s v="Jul"/>
    <s v="09 Jul 2026"/>
    <s v="09"/>
    <s v="Jul"/>
    <n v="5"/>
    <n v="5"/>
    <n v="0"/>
    <n v="0"/>
    <x v="8"/>
    <x v="6"/>
    <n v="2"/>
    <n v="2"/>
    <n v="1810.0399197247705"/>
    <n v="362.00798394495405"/>
    <m/>
    <s v="24 Nov 2025 13:06"/>
    <s v="24 Nov 2025"/>
    <s v="Nov"/>
    <n v="0"/>
    <n v="0"/>
    <n v="5"/>
    <n v="0"/>
    <n v="0"/>
    <n v="5"/>
    <n v="0"/>
    <s v="24.11.2025"/>
    <x v="15"/>
    <s v="04.07.2026"/>
    <n v="27"/>
    <x v="0"/>
    <m/>
    <m/>
  </r>
  <r>
    <x v="3"/>
    <n v="0"/>
    <n v="0"/>
    <n v="5"/>
    <n v="9369"/>
    <s v="439851"/>
    <s v="24 Jul 2026"/>
    <s v="24"/>
    <s v="Jul"/>
    <s v="29 Jul 2026"/>
    <s v="29"/>
    <s v="Jul"/>
    <n v="5"/>
    <n v="5"/>
    <n v="0"/>
    <n v="0"/>
    <x v="8"/>
    <x v="7"/>
    <n v="3"/>
    <n v="2"/>
    <n v="3617.3883302752288"/>
    <n v="723.4776660550458"/>
    <m/>
    <s v="06 Jan 2026 21:08"/>
    <s v="06 Jan 2026"/>
    <s v="Jan"/>
    <n v="0"/>
    <n v="0"/>
    <n v="5"/>
    <n v="0"/>
    <n v="0"/>
    <n v="5"/>
    <n v="0"/>
    <s v="06.01.2025"/>
    <x v="1"/>
    <s v="24.07.2026"/>
    <n v="30"/>
    <x v="0"/>
    <m/>
    <m/>
  </r>
  <r>
    <x v="2"/>
    <n v="0"/>
    <n v="4"/>
    <n v="1"/>
    <n v="8787"/>
    <s v="1178736.222818"/>
    <s v="07 Jul 2026"/>
    <s v="07"/>
    <s v="Jul"/>
    <s v="12 Jul 2026"/>
    <s v="12"/>
    <s v="Jul"/>
    <n v="5"/>
    <n v="5"/>
    <n v="0"/>
    <n v="0"/>
    <x v="3"/>
    <x v="3"/>
    <n v="2"/>
    <n v="0"/>
    <n v="1315.6477243999998"/>
    <n v="263.12954487999997"/>
    <s v="Romania"/>
    <s v="24 Nov 2025 15:55"/>
    <s v="24 Nov 2025"/>
    <s v="Nov"/>
    <n v="0"/>
    <n v="0"/>
    <n v="5"/>
    <n v="0"/>
    <n v="0"/>
    <n v="5"/>
    <n v="0"/>
    <s v="24.11.2025"/>
    <x v="15"/>
    <s v="07.07.2026"/>
    <n v="28"/>
    <x v="0"/>
    <m/>
    <m/>
  </r>
  <r>
    <x v="2"/>
    <n v="0"/>
    <n v="0"/>
    <n v="5"/>
    <n v="8724"/>
    <s v="31072026"/>
    <s v="31 Jul 2026"/>
    <s v="31"/>
    <s v="Jul"/>
    <s v="05 Aug 2026"/>
    <s v="05"/>
    <s v="Aug"/>
    <n v="5"/>
    <n v="-26"/>
    <n v="0"/>
    <n v="4"/>
    <x v="18"/>
    <x v="2"/>
    <n v="2"/>
    <n v="2"/>
    <n v="1735.9947079999999"/>
    <n v="347.19894160000001"/>
    <m/>
    <s v="24 Nov 2025 08:35"/>
    <s v="20 Nov 2025"/>
    <s v="Nov"/>
    <n v="0"/>
    <n v="0"/>
    <n v="0"/>
    <n v="4"/>
    <n v="0"/>
    <n v="4"/>
    <n v="-1"/>
    <s v="24.11.2025"/>
    <x v="15"/>
    <s v="31.07.2026"/>
    <n v="31"/>
    <x v="0"/>
    <m/>
    <m/>
  </r>
  <r>
    <x v="0"/>
    <n v="0"/>
    <n v="0"/>
    <n v="6"/>
    <n v="8889"/>
    <s v="27112025"/>
    <s v="20 Jul 2026"/>
    <s v="20"/>
    <s v="Jul"/>
    <s v="26 Jul 2026"/>
    <s v="26"/>
    <s v="Jul"/>
    <n v="6"/>
    <n v="6"/>
    <n v="0"/>
    <n v="0"/>
    <x v="0"/>
    <x v="4"/>
    <n v="2"/>
    <n v="0"/>
    <n v="1970.1847155963301"/>
    <n v="328.36411926605501"/>
    <m/>
    <s v="28 Nov 2025 10:13"/>
    <s v="28 Nov 2025"/>
    <s v="Nov"/>
    <n v="0"/>
    <n v="0"/>
    <n v="6"/>
    <n v="0"/>
    <n v="0"/>
    <n v="6"/>
    <n v="0"/>
    <s v="28.11.2025"/>
    <x v="15"/>
    <s v="20.07.2026"/>
    <n v="30"/>
    <x v="0"/>
    <m/>
    <m/>
  </r>
  <r>
    <x v="2"/>
    <n v="0"/>
    <n v="0"/>
    <n v="7"/>
    <n v="8200"/>
    <s v="NT307612"/>
    <s v="25 Jul 2026"/>
    <s v="25"/>
    <s v="Jul"/>
    <s v="01 Aug 2026"/>
    <s v="01"/>
    <s v="Aug"/>
    <n v="7"/>
    <n v="-24"/>
    <n v="6"/>
    <n v="0"/>
    <x v="5"/>
    <x v="3"/>
    <n v="3"/>
    <n v="1"/>
    <n v="2584.1403875000001"/>
    <n v="369.1629125"/>
    <m/>
    <s v="07 Nov 2025 14:43"/>
    <s v="07 Nov 2025"/>
    <s v="Nov"/>
    <n v="0"/>
    <n v="0"/>
    <n v="6"/>
    <n v="0"/>
    <n v="0"/>
    <n v="6"/>
    <n v="-1"/>
    <s v="07.11.2025"/>
    <x v="3"/>
    <s v="25.07.2026"/>
    <n v="30"/>
    <x v="0"/>
    <m/>
    <m/>
  </r>
  <r>
    <x v="2"/>
    <n v="0"/>
    <n v="5"/>
    <n v="0"/>
    <n v="8905"/>
    <s v="1180270.223370"/>
    <s v="04 Jul 2026"/>
    <s v="04"/>
    <s v="Jul"/>
    <s v="09 Jul 2026"/>
    <s v="09"/>
    <s v="Jul"/>
    <n v="5"/>
    <n v="5"/>
    <n v="0"/>
    <n v="0"/>
    <x v="3"/>
    <x v="4"/>
    <n v="2"/>
    <n v="1"/>
    <n v="1341.3082139999999"/>
    <n v="268.2616428"/>
    <s v="Romania"/>
    <s v="28 Nov 2025 15:54"/>
    <s v="28 Nov 2025"/>
    <s v="Nov"/>
    <n v="0"/>
    <n v="0"/>
    <n v="5"/>
    <n v="0"/>
    <n v="0"/>
    <n v="5"/>
    <n v="0"/>
    <s v="28.11.2025"/>
    <x v="15"/>
    <s v="04.07.2026"/>
    <n v="27"/>
    <x v="0"/>
    <m/>
    <m/>
  </r>
  <r>
    <x v="2"/>
    <n v="0"/>
    <n v="0"/>
    <n v="6"/>
    <n v="9360"/>
    <s v="011933749"/>
    <s v="18 Jul 2026"/>
    <s v="18"/>
    <s v="Jul"/>
    <s v="24 Jul 2026"/>
    <s v="24"/>
    <s v="Jul"/>
    <n v="6"/>
    <n v="6"/>
    <n v="0"/>
    <n v="0"/>
    <x v="15"/>
    <x v="3"/>
    <n v="2"/>
    <n v="1"/>
    <n v="1914.2099376000001"/>
    <n v="319.03498960000002"/>
    <s v="Bulgaria"/>
    <s v="06 Jan 2026 12:29"/>
    <s v="06 Jan 2026"/>
    <s v="Jan"/>
    <n v="0"/>
    <n v="0"/>
    <n v="6"/>
    <n v="0"/>
    <n v="0"/>
    <n v="6"/>
    <n v="0"/>
    <s v="06.01.2025"/>
    <x v="1"/>
    <s v="18.07.2026"/>
    <n v="29"/>
    <x v="0"/>
    <m/>
    <m/>
  </r>
  <r>
    <x v="2"/>
    <n v="0"/>
    <n v="0"/>
    <n v="5"/>
    <n v="8792"/>
    <s v="1178806.222843"/>
    <s v="12 Jul 2026"/>
    <s v="12"/>
    <s v="Jul"/>
    <s v="17 Jul 2026"/>
    <s v="17"/>
    <s v="Jul"/>
    <n v="5"/>
    <n v="5"/>
    <n v="0"/>
    <n v="0"/>
    <x v="3"/>
    <x v="4"/>
    <n v="2"/>
    <n v="1"/>
    <n v="1367.320753"/>
    <n v="273.46415059999998"/>
    <s v="Romania"/>
    <s v="24 Nov 2025 16:54"/>
    <s v="24 Nov 2025"/>
    <s v="Nov"/>
    <n v="0"/>
    <n v="0"/>
    <n v="5"/>
    <n v="0"/>
    <n v="0"/>
    <n v="5"/>
    <n v="0"/>
    <s v="24.11.2025"/>
    <x v="15"/>
    <s v="12.07.2026"/>
    <n v="29"/>
    <x v="0"/>
    <m/>
    <m/>
  </r>
  <r>
    <x v="2"/>
    <n v="0"/>
    <n v="0"/>
    <n v="5"/>
    <n v="8128"/>
    <s v="NT307258"/>
    <s v="31 Jul 2026"/>
    <s v="31"/>
    <s v="Jul"/>
    <s v="05 Aug 2026"/>
    <s v="05"/>
    <s v="Aug"/>
    <n v="5"/>
    <n v="-26"/>
    <n v="0"/>
    <n v="4"/>
    <x v="5"/>
    <x v="4"/>
    <n v="1"/>
    <n v="1"/>
    <n v="1036.7854830000001"/>
    <n v="207.35709660000003"/>
    <m/>
    <s v="03 Nov 2025 10:21"/>
    <s v="01 Nov 2025"/>
    <s v="Nov"/>
    <n v="0"/>
    <n v="0"/>
    <n v="0"/>
    <n v="4"/>
    <n v="0"/>
    <n v="4"/>
    <n v="-1"/>
    <s v="03.11.2025"/>
    <x v="3"/>
    <s v="31.07.2026"/>
    <n v="31"/>
    <x v="0"/>
    <m/>
    <m/>
  </r>
  <r>
    <x v="2"/>
    <n v="0"/>
    <n v="0"/>
    <n v="5"/>
    <n v="8720"/>
    <s v="1178342.222598"/>
    <s v="16 Jul 2026"/>
    <s v="16"/>
    <s v="Jul"/>
    <s v="21 Jul 2026"/>
    <s v="21"/>
    <s v="Jul"/>
    <n v="5"/>
    <n v="5"/>
    <n v="0"/>
    <n v="0"/>
    <x v="3"/>
    <x v="6"/>
    <n v="2"/>
    <n v="1"/>
    <n v="1334.9517664999998"/>
    <n v="266.99035329999998"/>
    <s v="Romania"/>
    <s v="23 Nov 2025 21:11"/>
    <s v="23 Nov 2025"/>
    <s v="Nov"/>
    <n v="0"/>
    <n v="0"/>
    <n v="5"/>
    <n v="0"/>
    <n v="0"/>
    <n v="5"/>
    <n v="0"/>
    <s v="23.11.2025"/>
    <x v="15"/>
    <s v="16.07.2026"/>
    <n v="29"/>
    <x v="0"/>
    <m/>
    <m/>
  </r>
  <r>
    <x v="2"/>
    <n v="0"/>
    <n v="9"/>
    <n v="0"/>
    <n v="8549"/>
    <s v="1176267.221770"/>
    <s v="01 Jul 2026"/>
    <s v="01"/>
    <s v="Jul"/>
    <s v="10 Jul 2026"/>
    <s v="10"/>
    <s v="Jul"/>
    <n v="9"/>
    <n v="9"/>
    <n v="0"/>
    <n v="0"/>
    <x v="3"/>
    <x v="3"/>
    <n v="3"/>
    <n v="0"/>
    <n v="3043.4866212999996"/>
    <n v="338.16518014444438"/>
    <s v="Romania"/>
    <s v="17 Nov 2025 10:46"/>
    <s v="17 Nov 2025"/>
    <s v="Nov"/>
    <n v="0"/>
    <n v="0"/>
    <n v="9"/>
    <n v="0"/>
    <n v="0"/>
    <n v="9"/>
    <n v="0"/>
    <s v="17.11.2025"/>
    <x v="12"/>
    <s v="01.07.2026"/>
    <n v="27"/>
    <x v="0"/>
    <m/>
    <m/>
  </r>
  <r>
    <x v="2"/>
    <n v="0"/>
    <n v="5"/>
    <n v="0"/>
    <n v="9581"/>
    <s v="52253"/>
    <s v="15 Jun 2026"/>
    <s v="15"/>
    <s v="Jun"/>
    <s v="20 Jun 2026"/>
    <s v="20"/>
    <s v="Jun"/>
    <n v="5"/>
    <n v="5"/>
    <n v="0"/>
    <n v="0"/>
    <x v="4"/>
    <x v="7"/>
    <n v="4"/>
    <n v="0"/>
    <n v="2386.5037659999998"/>
    <n v="477.30075319999997"/>
    <s v="Romania"/>
    <s v="19 Jan 2026 12:30"/>
    <s v="19 Jan 2026"/>
    <s v="Jan"/>
    <n v="0"/>
    <n v="5"/>
    <n v="0"/>
    <n v="0"/>
    <n v="0"/>
    <n v="5"/>
    <n v="0"/>
    <s v="19.01.2025"/>
    <x v="2"/>
    <s v="15.06.2026"/>
    <n v="25"/>
    <x v="0"/>
    <m/>
    <m/>
  </r>
  <r>
    <x v="2"/>
    <n v="0"/>
    <n v="0"/>
    <n v="7"/>
    <n v="8185"/>
    <s v="16868"/>
    <s v="25 Jul 2026"/>
    <s v="25"/>
    <s v="Jul"/>
    <s v="01 Aug 2026"/>
    <s v="01"/>
    <s v="Aug"/>
    <n v="7"/>
    <n v="-24"/>
    <n v="6"/>
    <n v="0"/>
    <x v="4"/>
    <x v="5"/>
    <n v="3"/>
    <n v="0"/>
    <n v="3174.2142985"/>
    <n v="453.45918549999999"/>
    <m/>
    <s v="07 Nov 2025 12:33"/>
    <s v="03 Nov 2025"/>
    <s v="Nov"/>
    <n v="0"/>
    <n v="0"/>
    <n v="6"/>
    <n v="0"/>
    <n v="0"/>
    <n v="6"/>
    <n v="-1"/>
    <s v="07.11.2025"/>
    <x v="3"/>
    <s v="25.07.2026"/>
    <n v="30"/>
    <x v="0"/>
    <m/>
    <m/>
  </r>
  <r>
    <x v="2"/>
    <n v="0"/>
    <n v="4"/>
    <n v="2"/>
    <n v="8320"/>
    <s v="2311079"/>
    <s v="07 Jul 2026"/>
    <s v="07"/>
    <s v="Jul"/>
    <s v="13 Jul 2026"/>
    <s v="13"/>
    <s v="Jul"/>
    <n v="6"/>
    <n v="6"/>
    <n v="0"/>
    <n v="0"/>
    <x v="6"/>
    <x v="2"/>
    <n v="2"/>
    <n v="1"/>
    <n v="1614.9288309999999"/>
    <n v="269.15480516666668"/>
    <s v="[&quot;RO&quot;]"/>
    <s v="11 Nov 2025 09:26"/>
    <s v="10 Nov 2025"/>
    <s v="Nov"/>
    <n v="0"/>
    <n v="0"/>
    <n v="6"/>
    <n v="0"/>
    <n v="0"/>
    <n v="6"/>
    <n v="0"/>
    <s v="11.11.2025"/>
    <x v="11"/>
    <s v="07.07.2026"/>
    <n v="28"/>
    <x v="0"/>
    <m/>
    <m/>
  </r>
  <r>
    <x v="2"/>
    <n v="0"/>
    <n v="0"/>
    <n v="5"/>
    <n v="8862"/>
    <s v="51382"/>
    <s v="25 Jul 2026"/>
    <s v="25"/>
    <s v="Jul"/>
    <s v="30 Jul 2026"/>
    <s v="30"/>
    <s v="Jul"/>
    <n v="5"/>
    <n v="5"/>
    <n v="0"/>
    <n v="0"/>
    <x v="4"/>
    <x v="3"/>
    <n v="3"/>
    <n v="1"/>
    <n v="1999.5428005000001"/>
    <n v="399.90856010000005"/>
    <m/>
    <s v="27 Nov 2025 09:27"/>
    <s v="26 Nov 2025"/>
    <s v="Nov"/>
    <n v="0"/>
    <n v="0"/>
    <n v="5"/>
    <n v="0"/>
    <n v="0"/>
    <n v="5"/>
    <n v="0"/>
    <s v="27.11.2025"/>
    <x v="15"/>
    <s v="25.07.2026"/>
    <n v="30"/>
    <x v="0"/>
    <m/>
    <m/>
  </r>
  <r>
    <x v="2"/>
    <n v="0"/>
    <n v="0"/>
    <n v="6"/>
    <n v="8056"/>
    <s v="1170141.219429"/>
    <s v="20 Jul 2026"/>
    <s v="20"/>
    <s v="Jul"/>
    <s v="26 Jul 2026"/>
    <s v="26"/>
    <s v="Jul"/>
    <n v="6"/>
    <n v="6"/>
    <n v="0"/>
    <n v="0"/>
    <x v="3"/>
    <x v="5"/>
    <n v="2"/>
    <n v="1"/>
    <n v="2015.3654652"/>
    <n v="335.8942442"/>
    <s v="Romania"/>
    <s v="27 Oct 2025 15:56"/>
    <s v="24 Oct 2025"/>
    <s v="Oct"/>
    <n v="0"/>
    <n v="0"/>
    <n v="6"/>
    <n v="0"/>
    <n v="0"/>
    <n v="6"/>
    <n v="0"/>
    <s v="27.10.2025"/>
    <x v="4"/>
    <s v="20.07.2026"/>
    <n v="30"/>
    <x v="0"/>
    <m/>
    <m/>
  </r>
  <r>
    <x v="2"/>
    <n v="0"/>
    <n v="5"/>
    <n v="0"/>
    <n v="8716"/>
    <s v="2312939"/>
    <s v="01 Jul 2026"/>
    <s v="01"/>
    <s v="Jul"/>
    <s v="06 Jul 2026"/>
    <s v="06"/>
    <s v="Jul"/>
    <n v="5"/>
    <n v="5"/>
    <n v="0"/>
    <n v="0"/>
    <x v="6"/>
    <x v="6"/>
    <n v="3"/>
    <n v="1"/>
    <n v="1627.8373089999998"/>
    <n v="325.56746179999993"/>
    <s v="[&quot;RO&quot;]"/>
    <s v="23 Nov 2025 16:26"/>
    <s v="23 Nov 2025"/>
    <s v="Nov"/>
    <n v="0"/>
    <n v="0"/>
    <n v="5"/>
    <n v="0"/>
    <n v="0"/>
    <n v="5"/>
    <n v="0"/>
    <s v="23.11.2025"/>
    <x v="15"/>
    <s v="01.07.2026"/>
    <n v="27"/>
    <x v="0"/>
    <m/>
    <m/>
  </r>
  <r>
    <x v="2"/>
    <n v="0"/>
    <n v="0"/>
    <n v="5"/>
    <n v="8543"/>
    <s v="17105"/>
    <s v="20 Jul 2026"/>
    <s v="20"/>
    <s v="Jul"/>
    <s v="25 Jul 2026"/>
    <s v="25"/>
    <s v="Jul"/>
    <n v="5"/>
    <n v="5"/>
    <n v="0"/>
    <n v="0"/>
    <x v="4"/>
    <x v="4"/>
    <n v="2"/>
    <n v="1"/>
    <n v="1367.320753"/>
    <n v="273.46415059999998"/>
    <m/>
    <s v="17 Nov 2025 10:39"/>
    <s v="15 Nov 2025"/>
    <s v="Nov"/>
    <n v="0"/>
    <n v="0"/>
    <n v="5"/>
    <n v="0"/>
    <n v="0"/>
    <n v="5"/>
    <n v="0"/>
    <s v="17.11.2025"/>
    <x v="12"/>
    <s v="20.07.2026"/>
    <n v="30"/>
    <x v="0"/>
    <m/>
    <m/>
  </r>
  <r>
    <x v="2"/>
    <n v="0"/>
    <n v="0"/>
    <n v="7"/>
    <n v="8530"/>
    <s v="1176037.221719"/>
    <s v="20 Jul 2026"/>
    <s v="20"/>
    <s v="Jul"/>
    <s v="27 Jul 2026"/>
    <s v="27"/>
    <s v="Jul"/>
    <n v="7"/>
    <n v="7"/>
    <n v="0"/>
    <n v="0"/>
    <x v="3"/>
    <x v="7"/>
    <n v="3"/>
    <n v="2"/>
    <n v="1671.4523180000001"/>
    <n v="238.77890257142857"/>
    <s v="Romania"/>
    <s v="17 Nov 2025 10:01"/>
    <s v="17 Nov 2025"/>
    <s v="Nov"/>
    <n v="0"/>
    <n v="0"/>
    <n v="7"/>
    <n v="0"/>
    <n v="0"/>
    <n v="7"/>
    <n v="0"/>
    <s v="17.11.2025"/>
    <x v="12"/>
    <s v="20.07.2026"/>
    <n v="30"/>
    <x v="0"/>
    <m/>
    <m/>
  </r>
  <r>
    <x v="0"/>
    <n v="0"/>
    <n v="0"/>
    <n v="5"/>
    <n v="8880"/>
    <s v="27112025"/>
    <s v="21 Jul 2026"/>
    <s v="21"/>
    <s v="Jul"/>
    <s v="26 Jul 2026"/>
    <s v="26"/>
    <s v="Jul"/>
    <n v="5"/>
    <n v="5"/>
    <n v="0"/>
    <n v="0"/>
    <x v="0"/>
    <x v="4"/>
    <n v="2"/>
    <n v="1"/>
    <n v="1641.2822944954128"/>
    <n v="328.25645889908253"/>
    <m/>
    <s v="27 Nov 2025 15:43"/>
    <s v="27 Nov 2025"/>
    <s v="Nov"/>
    <n v="0"/>
    <n v="0"/>
    <n v="5"/>
    <n v="0"/>
    <n v="0"/>
    <n v="5"/>
    <n v="0"/>
    <s v="27.11.2025"/>
    <x v="15"/>
    <s v="21.07.2026"/>
    <n v="30"/>
    <x v="0"/>
    <m/>
    <m/>
  </r>
  <r>
    <x v="2"/>
    <n v="0"/>
    <n v="0"/>
    <n v="6"/>
    <n v="8527"/>
    <s v="NT308703"/>
    <s v="25 Jul 2026"/>
    <s v="25"/>
    <s v="Jul"/>
    <s v="31 Jul 2026"/>
    <s v="31"/>
    <s v="Jul"/>
    <n v="6"/>
    <n v="6"/>
    <n v="0"/>
    <n v="0"/>
    <x v="5"/>
    <x v="5"/>
    <n v="2"/>
    <n v="2"/>
    <n v="2325.5209866"/>
    <n v="387.58683109999998"/>
    <m/>
    <s v="17 Nov 2025 09:10"/>
    <s v="14 Nov 2025"/>
    <s v="Nov"/>
    <n v="0"/>
    <n v="0"/>
    <n v="6"/>
    <n v="0"/>
    <n v="0"/>
    <n v="6"/>
    <n v="0"/>
    <s v="17.11.2025"/>
    <x v="12"/>
    <s v="25.07.2026"/>
    <n v="30"/>
    <x v="0"/>
    <m/>
    <m/>
  </r>
  <r>
    <x v="2"/>
    <n v="0"/>
    <n v="0"/>
    <n v="6"/>
    <n v="8583"/>
    <s v="1176814.222007"/>
    <s v="19 Jul 2026"/>
    <s v="19"/>
    <s v="Jul"/>
    <s v="25 Jul 2026"/>
    <s v="25"/>
    <s v="Jul"/>
    <n v="6"/>
    <n v="6"/>
    <n v="0"/>
    <n v="0"/>
    <x v="3"/>
    <x v="3"/>
    <n v="3"/>
    <n v="1"/>
    <n v="2214.9774750000001"/>
    <n v="369.1629125"/>
    <s v="Romania"/>
    <s v="18 Nov 2025 09:43"/>
    <s v="18 Nov 2025"/>
    <s v="Nov"/>
    <n v="0"/>
    <n v="0"/>
    <n v="6"/>
    <n v="0"/>
    <n v="0"/>
    <n v="6"/>
    <n v="0"/>
    <s v="18.11.2025"/>
    <x v="12"/>
    <s v="19.07.2026"/>
    <n v="30"/>
    <x v="0"/>
    <m/>
    <m/>
  </r>
  <r>
    <x v="2"/>
    <n v="0"/>
    <n v="0"/>
    <n v="5"/>
    <n v="8689"/>
    <s v="1178087.222506"/>
    <s v="19 Jul 2026"/>
    <s v="19"/>
    <s v="Jul"/>
    <s v="24 Jul 2026"/>
    <s v="24"/>
    <s v="Jul"/>
    <n v="5"/>
    <n v="5"/>
    <n v="0"/>
    <n v="0"/>
    <x v="3"/>
    <x v="4"/>
    <n v="3"/>
    <n v="0"/>
    <n v="1845.8145625"/>
    <n v="369.1629125"/>
    <s v="Romania"/>
    <s v="21 Nov 2025 16:50"/>
    <s v="21 Nov 2025"/>
    <s v="Nov"/>
    <n v="0"/>
    <n v="0"/>
    <n v="5"/>
    <n v="0"/>
    <n v="0"/>
    <n v="5"/>
    <n v="0"/>
    <s v="21.11.2025"/>
    <x v="12"/>
    <s v="19.07.2026"/>
    <n v="30"/>
    <x v="0"/>
    <m/>
    <m/>
  </r>
  <r>
    <x v="2"/>
    <n v="0"/>
    <n v="0"/>
    <n v="5"/>
    <n v="8499"/>
    <s v="1175996.221523"/>
    <s v="19 Jul 2026"/>
    <s v="19"/>
    <s v="Jul"/>
    <s v="24 Jul 2026"/>
    <s v="24"/>
    <s v="Jul"/>
    <n v="5"/>
    <n v="5"/>
    <n v="0"/>
    <n v="0"/>
    <x v="3"/>
    <x v="6"/>
    <n v="2"/>
    <n v="0"/>
    <n v="1334.9517664999998"/>
    <n v="266.99035329999998"/>
    <s v="Romania"/>
    <s v="14 Nov 2025 19:20"/>
    <s v="14 Nov 2025"/>
    <s v="Nov"/>
    <n v="0"/>
    <n v="0"/>
    <n v="5"/>
    <n v="0"/>
    <n v="0"/>
    <n v="5"/>
    <n v="0"/>
    <s v="14.11.2025"/>
    <x v="11"/>
    <s v="19.07.2026"/>
    <n v="30"/>
    <x v="0"/>
    <m/>
    <m/>
  </r>
  <r>
    <x v="2"/>
    <n v="0"/>
    <n v="0"/>
    <n v="7"/>
    <n v="9139"/>
    <s v="97865"/>
    <s v="28 Jul 2026"/>
    <s v="28"/>
    <s v="Jul"/>
    <s v="04 Aug 2026"/>
    <s v="04"/>
    <s v="Aug"/>
    <n v="7"/>
    <n v="-24"/>
    <n v="3"/>
    <n v="3"/>
    <x v="9"/>
    <x v="2"/>
    <n v="2"/>
    <n v="2"/>
    <n v="2633.0165791999998"/>
    <n v="376.14522559999995"/>
    <s v="Romania"/>
    <s v="18 Dec 2025 15:10"/>
    <s v="18 Dec 2025"/>
    <s v="Dec"/>
    <n v="0"/>
    <n v="0"/>
    <n v="3"/>
    <n v="3"/>
    <n v="0"/>
    <n v="6"/>
    <n v="-1"/>
    <s v="18.12.2025"/>
    <x v="10"/>
    <s v="28.07.2026"/>
    <n v="31"/>
    <x v="0"/>
    <m/>
    <m/>
  </r>
  <r>
    <x v="2"/>
    <n v="0"/>
    <n v="5"/>
    <n v="0"/>
    <n v="9093"/>
    <s v="2002"/>
    <s v="06 Jul 2026"/>
    <s v="06"/>
    <s v="Jul"/>
    <s v="11 Jul 2026"/>
    <s v="11"/>
    <s v="Jul"/>
    <n v="5"/>
    <n v="5"/>
    <n v="0"/>
    <n v="0"/>
    <x v="2"/>
    <x v="3"/>
    <n v="3"/>
    <n v="1"/>
    <n v="1886.2415685999999"/>
    <n v="377.24831372"/>
    <s v="Romania"/>
    <s v="12 Dec 2025 14:31"/>
    <s v="12 Dec 2025"/>
    <s v="Dec"/>
    <n v="0"/>
    <n v="0"/>
    <n v="5"/>
    <n v="0"/>
    <n v="0"/>
    <n v="5"/>
    <n v="0"/>
    <s v="12.12.2025"/>
    <x v="16"/>
    <s v="06.07.2026"/>
    <n v="28"/>
    <x v="0"/>
    <m/>
    <m/>
  </r>
  <r>
    <x v="2"/>
    <n v="0"/>
    <n v="0"/>
    <n v="5"/>
    <n v="9469"/>
    <s v="18259"/>
    <s v="11 Aug 2026"/>
    <s v="11"/>
    <s v="Aug"/>
    <s v="16 Aug 2026"/>
    <s v="16"/>
    <s v="Aug"/>
    <n v="5"/>
    <n v="5"/>
    <n v="0"/>
    <n v="0"/>
    <x v="4"/>
    <x v="3"/>
    <n v="2"/>
    <n v="1"/>
    <n v="1595.1749480000001"/>
    <n v="319.03498960000002"/>
    <s v="Romania"/>
    <s v="13 Jan 2026 10:28"/>
    <s v="13 Jan 2026"/>
    <s v="Jan"/>
    <n v="0"/>
    <n v="0"/>
    <n v="0"/>
    <n v="5"/>
    <n v="0"/>
    <n v="5"/>
    <n v="0"/>
    <s v="13.01.2025"/>
    <x v="7"/>
    <s v="11.08.2026"/>
    <n v="33"/>
    <x v="0"/>
    <m/>
    <m/>
  </r>
  <r>
    <x v="2"/>
    <n v="0"/>
    <n v="0"/>
    <n v="5"/>
    <n v="8964"/>
    <s v="1180670.223748"/>
    <s v="27 Jul 2026"/>
    <s v="27"/>
    <s v="Jul"/>
    <s v="01 Aug 2026"/>
    <s v="01"/>
    <s v="Aug"/>
    <n v="5"/>
    <n v="-26"/>
    <n v="4"/>
    <n v="0"/>
    <x v="3"/>
    <x v="4"/>
    <n v="3"/>
    <n v="1"/>
    <n v="1999.5428005000001"/>
    <n v="399.90856010000005"/>
    <s v="Romania"/>
    <s v="01 Dec 2025 10:47"/>
    <s v="30 Nov 2025"/>
    <s v="Dec"/>
    <n v="0"/>
    <n v="0"/>
    <n v="4"/>
    <n v="0"/>
    <n v="0"/>
    <n v="4"/>
    <n v="-1"/>
    <s v="01.12.2025"/>
    <x v="13"/>
    <s v="27.07.2026"/>
    <n v="31"/>
    <x v="0"/>
    <m/>
    <m/>
  </r>
  <r>
    <x v="2"/>
    <n v="0"/>
    <n v="0"/>
    <n v="5"/>
    <n v="9013"/>
    <s v="95805"/>
    <s v="20 Jul 2026"/>
    <s v="20"/>
    <s v="Jul"/>
    <s v="25 Jul 2026"/>
    <s v="25"/>
    <s v="Jul"/>
    <n v="5"/>
    <n v="5"/>
    <n v="0"/>
    <n v="0"/>
    <x v="9"/>
    <x v="6"/>
    <n v="2"/>
    <n v="2"/>
    <n v="1668.714156"/>
    <n v="333.74283120000001"/>
    <m/>
    <s v="04 Dec 2025 10:46"/>
    <s v="17 Nov 2025"/>
    <s v="Dec"/>
    <n v="0"/>
    <n v="0"/>
    <n v="5"/>
    <n v="0"/>
    <n v="0"/>
    <n v="5"/>
    <n v="0"/>
    <s v="04.12.2025"/>
    <x v="13"/>
    <s v="20.07.2026"/>
    <n v="30"/>
    <x v="0"/>
    <m/>
    <m/>
  </r>
  <r>
    <x v="2"/>
    <n v="0"/>
    <n v="0"/>
    <n v="6"/>
    <n v="9311"/>
    <s v="1184365.226347"/>
    <s v="11 Jul 2026"/>
    <s v="11"/>
    <s v="Jul"/>
    <s v="17 Jul 2026"/>
    <s v="17"/>
    <s v="Jul"/>
    <n v="6"/>
    <n v="6"/>
    <n v="0"/>
    <n v="0"/>
    <x v="3"/>
    <x v="2"/>
    <n v="2"/>
    <n v="2"/>
    <n v="2256.8713536"/>
    <n v="376.1452256"/>
    <s v="Romania"/>
    <s v="01 Jan 2026 03:56"/>
    <s v="31 Dec 2025"/>
    <s v="Jan"/>
    <n v="0"/>
    <n v="0"/>
    <n v="6"/>
    <n v="0"/>
    <n v="0"/>
    <n v="6"/>
    <n v="0"/>
    <s v="01.01.2025"/>
    <x v="20"/>
    <s v="11.07.2026"/>
    <n v="28"/>
    <x v="0"/>
    <m/>
    <m/>
  </r>
  <r>
    <x v="2"/>
    <n v="0"/>
    <n v="7"/>
    <n v="0"/>
    <n v="8658"/>
    <s v="1177829.222417"/>
    <s v="29 Jun 2026"/>
    <s v="29"/>
    <s v="Jun"/>
    <s v="06 Jul 2026"/>
    <s v="06"/>
    <s v="Jul"/>
    <n v="7"/>
    <n v="-23"/>
    <n v="2"/>
    <n v="5"/>
    <x v="3"/>
    <x v="2"/>
    <n v="2"/>
    <n v="0"/>
    <n v="1763.5132360999999"/>
    <n v="251.93046229999999"/>
    <s v="Romania"/>
    <s v="21 Nov 2025 09:45"/>
    <s v="21 Nov 2025"/>
    <s v="Nov"/>
    <n v="0"/>
    <n v="2"/>
    <n v="5"/>
    <n v="0"/>
    <n v="0"/>
    <n v="7"/>
    <n v="0"/>
    <s v="21.11.2025"/>
    <x v="12"/>
    <s v="29.06.2026"/>
    <n v="27"/>
    <x v="0"/>
    <m/>
    <m/>
  </r>
  <r>
    <x v="2"/>
    <n v="0"/>
    <n v="0"/>
    <n v="5"/>
    <n v="8198"/>
    <s v="NT307655"/>
    <s v="15 Jul 2026"/>
    <s v="15"/>
    <s v="Jul"/>
    <s v="20 Jul 2026"/>
    <s v="20"/>
    <s v="Jul"/>
    <n v="5"/>
    <n v="5"/>
    <n v="0"/>
    <n v="0"/>
    <x v="5"/>
    <x v="2"/>
    <n v="2"/>
    <n v="2"/>
    <n v="1735.9947079999999"/>
    <n v="347.19894160000001"/>
    <m/>
    <s v="07 Nov 2025 14:30"/>
    <s v="07 Nov 2025"/>
    <s v="Nov"/>
    <n v="0"/>
    <n v="0"/>
    <n v="5"/>
    <n v="0"/>
    <n v="0"/>
    <n v="5"/>
    <n v="0"/>
    <s v="07.11.2025"/>
    <x v="3"/>
    <s v="15.07.2026"/>
    <n v="29"/>
    <x v="0"/>
    <m/>
    <m/>
  </r>
  <r>
    <x v="2"/>
    <n v="0"/>
    <n v="0"/>
    <n v="5"/>
    <n v="9027"/>
    <s v="17643"/>
    <s v="17 Jul 2026"/>
    <s v="17"/>
    <s v="Jul"/>
    <s v="22 Jul 2026"/>
    <s v="22"/>
    <s v="Jul"/>
    <n v="5"/>
    <n v="5"/>
    <n v="0"/>
    <n v="0"/>
    <x v="4"/>
    <x v="4"/>
    <n v="3"/>
    <n v="1"/>
    <n v="1999.5428005000001"/>
    <n v="399.90856010000005"/>
    <m/>
    <s v="05 Dec 2025 11:35"/>
    <s v="05 Dec 2025"/>
    <s v="Dec"/>
    <n v="0"/>
    <n v="0"/>
    <n v="5"/>
    <n v="0"/>
    <n v="0"/>
    <n v="5"/>
    <n v="0"/>
    <s v="05.12.2025"/>
    <x v="13"/>
    <s v="17.07.2026"/>
    <n v="29"/>
    <x v="0"/>
    <m/>
    <m/>
  </r>
  <r>
    <x v="2"/>
    <n v="0"/>
    <n v="0"/>
    <n v="5"/>
    <n v="8723"/>
    <s v="31072026"/>
    <s v="31 Jul 2026"/>
    <s v="31"/>
    <s v="Jul"/>
    <s v="05 Aug 2026"/>
    <s v="05"/>
    <s v="Aug"/>
    <n v="5"/>
    <n v="-26"/>
    <n v="0"/>
    <n v="4"/>
    <x v="18"/>
    <x v="1"/>
    <n v="3"/>
    <n v="2"/>
    <n v="2422.3932464999998"/>
    <n v="484.47864929999997"/>
    <m/>
    <s v="24 Nov 2025 08:29"/>
    <s v="20 Nov 2025"/>
    <s v="Nov"/>
    <n v="0"/>
    <n v="0"/>
    <n v="0"/>
    <n v="4"/>
    <n v="0"/>
    <n v="4"/>
    <n v="-1"/>
    <s v="24.11.2025"/>
    <x v="15"/>
    <s v="31.07.2026"/>
    <n v="31"/>
    <x v="0"/>
    <m/>
    <m/>
  </r>
  <r>
    <x v="1"/>
    <n v="0"/>
    <n v="0"/>
    <n v="5"/>
    <n v="8926"/>
    <s v="5657120666"/>
    <s v="26 Jul 2026"/>
    <s v="26"/>
    <s v="Jul"/>
    <s v="31 Jul 2026"/>
    <s v="31"/>
    <s v="Jul"/>
    <n v="5"/>
    <n v="5"/>
    <n v="0"/>
    <n v="0"/>
    <x v="1"/>
    <x v="4"/>
    <n v="2"/>
    <n v="1"/>
    <n v="2441.7371229357796"/>
    <n v="488.34742458715596"/>
    <m/>
    <s v="30 Nov 2025 17:56"/>
    <s v="30 Nov 2025"/>
    <s v="Nov"/>
    <n v="0"/>
    <n v="0"/>
    <n v="5"/>
    <n v="0"/>
    <n v="0"/>
    <n v="5"/>
    <n v="0"/>
    <s v="30.11.2025"/>
    <x v="13"/>
    <s v="26.07.2026"/>
    <n v="31"/>
    <x v="1"/>
    <m/>
    <m/>
  </r>
  <r>
    <x v="2"/>
    <n v="0"/>
    <n v="0"/>
    <n v="6"/>
    <n v="9362"/>
    <s v="1185423.226862"/>
    <s v="26 Jul 2026"/>
    <s v="26"/>
    <s v="Jul"/>
    <s v="01 Aug 2026"/>
    <s v="01"/>
    <s v="Aug"/>
    <n v="6"/>
    <n v="-25"/>
    <n v="5"/>
    <n v="0"/>
    <x v="3"/>
    <x v="3"/>
    <n v="2"/>
    <n v="2"/>
    <n v="2392.7624220000002"/>
    <n v="398.79373700000002"/>
    <s v="Romania"/>
    <s v="06 Jan 2026 14:14"/>
    <s v="06 Jan 2026"/>
    <s v="Jan"/>
    <n v="0"/>
    <n v="0"/>
    <n v="5"/>
    <n v="0"/>
    <n v="0"/>
    <n v="5"/>
    <n v="-1"/>
    <s v="06.01.2025"/>
    <x v="1"/>
    <s v="26.07.2026"/>
    <n v="31"/>
    <x v="0"/>
    <m/>
    <m/>
  </r>
  <r>
    <x v="2"/>
    <n v="0"/>
    <n v="0"/>
    <n v="5"/>
    <n v="8082"/>
    <s v="58969"/>
    <s v="20 Jul 2026"/>
    <s v="20"/>
    <s v="Jul"/>
    <s v="25 Jul 2026"/>
    <s v="25"/>
    <s v="Jul"/>
    <n v="5"/>
    <n v="5"/>
    <n v="0"/>
    <n v="0"/>
    <x v="4"/>
    <x v="0"/>
    <n v="3"/>
    <n v="1"/>
    <n v="2204.4159929999996"/>
    <n v="440.8831985999999"/>
    <m/>
    <s v="27 Oct 2025 16:52"/>
    <s v="21 Oct 2025"/>
    <s v="Oct"/>
    <n v="0"/>
    <n v="0"/>
    <n v="5"/>
    <n v="0"/>
    <n v="0"/>
    <n v="5"/>
    <n v="0"/>
    <s v="27.10.2025"/>
    <x v="4"/>
    <s v="20.07.2026"/>
    <n v="30"/>
    <x v="0"/>
    <m/>
    <m/>
  </r>
  <r>
    <x v="2"/>
    <n v="0"/>
    <n v="7"/>
    <n v="0"/>
    <n v="8931"/>
    <s v="1180715.223553"/>
    <s v="01 Jul 2026"/>
    <s v="01"/>
    <s v="Jul"/>
    <s v="08 Jul 2026"/>
    <s v="08"/>
    <s v="Jul"/>
    <n v="7"/>
    <n v="7"/>
    <n v="0"/>
    <n v="0"/>
    <x v="3"/>
    <x v="7"/>
    <n v="4"/>
    <n v="0"/>
    <n v="3510.5975002"/>
    <n v="501.51392859999999"/>
    <s v="Romania"/>
    <s v="30 Nov 2025 19:29"/>
    <s v="30 Nov 2025"/>
    <s v="Nov"/>
    <n v="0"/>
    <n v="0"/>
    <n v="7"/>
    <n v="0"/>
    <n v="0"/>
    <n v="7"/>
    <n v="0"/>
    <s v="30.11.2025"/>
    <x v="13"/>
    <s v="01.07.2026"/>
    <n v="27"/>
    <x v="0"/>
    <m/>
    <m/>
  </r>
  <r>
    <x v="2"/>
    <n v="0"/>
    <n v="0"/>
    <n v="5"/>
    <n v="8838"/>
    <s v="51360"/>
    <s v="25 Jul 2026"/>
    <s v="25"/>
    <s v="Jul"/>
    <s v="30 Jul 2026"/>
    <s v="30"/>
    <s v="Jul"/>
    <n v="5"/>
    <n v="5"/>
    <n v="0"/>
    <n v="0"/>
    <x v="4"/>
    <x v="2"/>
    <n v="2"/>
    <n v="2"/>
    <n v="1880.726128"/>
    <n v="376.1452256"/>
    <m/>
    <s v="26 Nov 2025 12:40"/>
    <s v="26 Nov 2025"/>
    <s v="Nov"/>
    <n v="0"/>
    <n v="0"/>
    <n v="5"/>
    <n v="0"/>
    <n v="0"/>
    <n v="5"/>
    <n v="0"/>
    <s v="26.11.2025"/>
    <x v="15"/>
    <s v="25.07.2026"/>
    <n v="30"/>
    <x v="0"/>
    <m/>
    <m/>
  </r>
  <r>
    <x v="2"/>
    <n v="0"/>
    <n v="0"/>
    <n v="4"/>
    <n v="9371"/>
    <s v="2318079"/>
    <s v="31 Jul 2026"/>
    <s v="31"/>
    <s v="Jul"/>
    <s v="04 Aug 2026"/>
    <s v="04"/>
    <s v="Aug"/>
    <n v="4"/>
    <n v="-27"/>
    <n v="0"/>
    <n v="3"/>
    <x v="6"/>
    <x v="4"/>
    <n v="3"/>
    <n v="1"/>
    <n v="2461.0600055999998"/>
    <n v="615.26500139999996"/>
    <s v="Romania"/>
    <s v="06 Jan 2026 21:15"/>
    <s v="06 Jan 2026"/>
    <s v="Jan"/>
    <n v="0"/>
    <n v="0"/>
    <n v="0"/>
    <n v="3"/>
    <n v="0"/>
    <n v="3"/>
    <n v="-1"/>
    <s v="06.01.2025"/>
    <x v="1"/>
    <s v="31.07.2026"/>
    <n v="31"/>
    <x v="0"/>
    <m/>
    <m/>
  </r>
  <r>
    <x v="2"/>
    <n v="0"/>
    <n v="6"/>
    <n v="0"/>
    <n v="8913"/>
    <s v="1180323.223432"/>
    <s v="02 Jul 2026"/>
    <s v="02"/>
    <s v="Jul"/>
    <s v="08 Jul 2026"/>
    <s v="08"/>
    <s v="Jul"/>
    <n v="6"/>
    <n v="6"/>
    <n v="0"/>
    <n v="0"/>
    <x v="3"/>
    <x v="5"/>
    <n v="3"/>
    <n v="1"/>
    <n v="0"/>
    <n v="0"/>
    <s v="Romania"/>
    <s v="28 Nov 2025 20:37"/>
    <s v="28 Nov 2025"/>
    <s v="Nov"/>
    <n v="0"/>
    <n v="0"/>
    <n v="6"/>
    <n v="0"/>
    <n v="0"/>
    <n v="6"/>
    <n v="0"/>
    <s v="28.11.2025"/>
    <x v="15"/>
    <s v="02.07.2026"/>
    <n v="27"/>
    <x v="1"/>
    <m/>
    <m/>
  </r>
  <r>
    <x v="3"/>
    <n v="0"/>
    <n v="0"/>
    <n v="7"/>
    <n v="8797"/>
    <s v="414175"/>
    <s v="17 Jul 2026"/>
    <s v="17"/>
    <s v="Jul"/>
    <s v="24 Jul 2026"/>
    <s v="24"/>
    <s v="Jul"/>
    <n v="7"/>
    <n v="7"/>
    <n v="0"/>
    <n v="0"/>
    <x v="8"/>
    <x v="1"/>
    <n v="4"/>
    <n v="1"/>
    <n v="4408.6920275229359"/>
    <n v="629.81314678899071"/>
    <m/>
    <s v="24 Nov 2025 21:01"/>
    <s v="24 Nov 2025"/>
    <s v="Nov"/>
    <n v="0"/>
    <n v="0"/>
    <n v="7"/>
    <n v="0"/>
    <n v="0"/>
    <n v="7"/>
    <n v="0"/>
    <s v="24.11.2025"/>
    <x v="15"/>
    <s v="17.07.2026"/>
    <n v="29"/>
    <x v="0"/>
    <m/>
    <m/>
  </r>
  <r>
    <x v="2"/>
    <n v="0"/>
    <n v="0"/>
    <n v="5"/>
    <n v="9145"/>
    <s v="2316534"/>
    <s v="26 Jul 2026"/>
    <s v="26"/>
    <s v="Jul"/>
    <s v="31 Jul 2026"/>
    <s v="31"/>
    <s v="Jul"/>
    <n v="5"/>
    <n v="5"/>
    <n v="0"/>
    <n v="0"/>
    <x v="6"/>
    <x v="3"/>
    <n v="2"/>
    <n v="1"/>
    <n v="1481.1500589999998"/>
    <n v="296.23001179999994"/>
    <s v="Romania"/>
    <s v="19 Dec 2025 20:56"/>
    <s v="19 Dec 2025"/>
    <s v="Dec"/>
    <n v="0"/>
    <n v="0"/>
    <n v="5"/>
    <n v="0"/>
    <n v="0"/>
    <n v="5"/>
    <n v="0"/>
    <s v="19.12.2025"/>
    <x v="10"/>
    <s v="26.07.2026"/>
    <n v="31"/>
    <x v="0"/>
    <m/>
    <m/>
  </r>
  <r>
    <x v="3"/>
    <n v="0"/>
    <n v="5"/>
    <n v="0"/>
    <n v="8241"/>
    <s v="405337"/>
    <s v="03 Jul 2026"/>
    <s v="03"/>
    <s v="Jul"/>
    <s v="08 Jul 2026"/>
    <s v="08"/>
    <s v="Jul"/>
    <n v="5"/>
    <n v="5"/>
    <n v="0"/>
    <n v="0"/>
    <x v="8"/>
    <x v="4"/>
    <n v="2"/>
    <n v="1"/>
    <n v="1485.7130642201835"/>
    <n v="297.14261284403665"/>
    <m/>
    <s v="09 Nov 2025 10:10"/>
    <s v="09 Nov 2025"/>
    <s v="Nov"/>
    <n v="0"/>
    <n v="0"/>
    <n v="5"/>
    <n v="0"/>
    <n v="0"/>
    <n v="5"/>
    <n v="0"/>
    <s v="09.11.2025"/>
    <x v="11"/>
    <s v="03.07.2026"/>
    <n v="27"/>
    <x v="0"/>
    <m/>
    <m/>
  </r>
  <r>
    <x v="2"/>
    <n v="0"/>
    <n v="0"/>
    <n v="9"/>
    <n v="9047"/>
    <s v="NT311336"/>
    <s v="16 Jul 2026"/>
    <s v="16"/>
    <s v="Jul"/>
    <s v="25 Jul 2026"/>
    <s v="25"/>
    <s v="Jul"/>
    <n v="9"/>
    <n v="9"/>
    <n v="0"/>
    <n v="0"/>
    <x v="5"/>
    <x v="4"/>
    <n v="2"/>
    <n v="2"/>
    <n v="0"/>
    <n v="0"/>
    <m/>
    <s v="08 Dec 2025 09:36"/>
    <s v="07 Dec 2025"/>
    <s v="Dec"/>
    <n v="0"/>
    <n v="0"/>
    <n v="9"/>
    <n v="0"/>
    <n v="0"/>
    <n v="9"/>
    <n v="0"/>
    <s v="08.12.2025"/>
    <x v="16"/>
    <s v="16.07.2026"/>
    <n v="29"/>
    <x v="1"/>
    <m/>
    <m/>
  </r>
  <r>
    <x v="2"/>
    <n v="0"/>
    <n v="1"/>
    <n v="4"/>
    <n v="8453"/>
    <s v="1175211.221281"/>
    <s v="10 Jul 2026"/>
    <s v="10"/>
    <s v="Jul"/>
    <s v="15 Jul 2026"/>
    <s v="15"/>
    <s v="Jul"/>
    <n v="5"/>
    <n v="5"/>
    <n v="0"/>
    <n v="0"/>
    <x v="3"/>
    <x v="5"/>
    <n v="2"/>
    <n v="2"/>
    <n v="1937.9341555000001"/>
    <n v="387.58683110000004"/>
    <s v="Romania"/>
    <s v="13 Nov 2025 12:34"/>
    <s v="13 Nov 2025"/>
    <s v="Nov"/>
    <n v="0"/>
    <n v="0"/>
    <n v="5"/>
    <n v="0"/>
    <n v="0"/>
    <n v="5"/>
    <n v="0"/>
    <s v="13.11.2025"/>
    <x v="11"/>
    <s v="10.07.2026"/>
    <n v="28"/>
    <x v="0"/>
    <m/>
    <m/>
  </r>
  <r>
    <x v="2"/>
    <n v="0"/>
    <n v="0"/>
    <n v="5"/>
    <n v="8968"/>
    <s v="1180458.223780"/>
    <s v="20 Jul 2026"/>
    <s v="20"/>
    <s v="Jul"/>
    <s v="25 Jul 2026"/>
    <s v="25"/>
    <s v="Jul"/>
    <n v="5"/>
    <n v="5"/>
    <n v="0"/>
    <n v="0"/>
    <x v="3"/>
    <x v="3"/>
    <n v="2"/>
    <n v="0"/>
    <n v="1481.1500589999998"/>
    <n v="296.23001179999994"/>
    <s v="Romania"/>
    <s v="01 Dec 2025 11:12"/>
    <s v="29 Nov 2025"/>
    <s v="Dec"/>
    <n v="0"/>
    <n v="0"/>
    <n v="5"/>
    <n v="0"/>
    <n v="0"/>
    <n v="5"/>
    <n v="0"/>
    <s v="01.12.2025"/>
    <x v="13"/>
    <s v="20.07.2026"/>
    <n v="30"/>
    <x v="0"/>
    <m/>
    <m/>
  </r>
  <r>
    <x v="2"/>
    <n v="0"/>
    <n v="7"/>
    <n v="0"/>
    <n v="9108"/>
    <s v="YAN60618A02"/>
    <s v="19 Jun 2026"/>
    <s v="19"/>
    <s v="Jun"/>
    <s v="26 Jun 2026"/>
    <s v="26"/>
    <s v="Jun"/>
    <n v="7"/>
    <n v="7"/>
    <n v="0"/>
    <n v="0"/>
    <x v="19"/>
    <x v="6"/>
    <n v="1"/>
    <n v="1"/>
    <n v="1143.0457268999999"/>
    <n v="163.29224669999999"/>
    <m/>
    <s v="15 Dec 2025 09:44"/>
    <s v="13 Dec 2025"/>
    <s v="Dec"/>
    <n v="0"/>
    <n v="7"/>
    <n v="0"/>
    <n v="0"/>
    <n v="0"/>
    <n v="7"/>
    <n v="0"/>
    <s v="15.12.2025"/>
    <x v="10"/>
    <s v="19.06.2026"/>
    <n v="25"/>
    <x v="0"/>
    <m/>
    <m/>
  </r>
  <r>
    <x v="2"/>
    <n v="0"/>
    <n v="0"/>
    <n v="5"/>
    <n v="8264"/>
    <s v="1171982.219969"/>
    <s v="11 Jul 2026"/>
    <s v="11"/>
    <s v="Jul"/>
    <s v="16 Jul 2026"/>
    <s v="16"/>
    <s v="Jul"/>
    <n v="5"/>
    <n v="5"/>
    <n v="0"/>
    <n v="0"/>
    <x v="3"/>
    <x v="4"/>
    <n v="2"/>
    <n v="1"/>
    <n v="1481.1500589999998"/>
    <n v="296.23001179999994"/>
    <s v="Romania"/>
    <s v="10 Nov 2025 09:54"/>
    <s v="05 Nov 2025"/>
    <s v="Nov"/>
    <n v="0"/>
    <n v="0"/>
    <n v="5"/>
    <n v="0"/>
    <n v="0"/>
    <n v="5"/>
    <n v="0"/>
    <s v="10.11.2025"/>
    <x v="11"/>
    <s v="11.07.2026"/>
    <n v="28"/>
    <x v="0"/>
    <m/>
    <m/>
  </r>
  <r>
    <x v="2"/>
    <n v="0"/>
    <n v="0"/>
    <n v="5"/>
    <n v="8951"/>
    <s v="1180317.223591"/>
    <s v="20 Jul 2026"/>
    <s v="20"/>
    <s v="Jul"/>
    <s v="25 Jul 2026"/>
    <s v="25"/>
    <s v="Jul"/>
    <n v="5"/>
    <n v="5"/>
    <n v="0"/>
    <n v="0"/>
    <x v="3"/>
    <x v="4"/>
    <n v="2"/>
    <n v="0"/>
    <n v="1481.1500589999998"/>
    <n v="296.23001179999994"/>
    <s v="Romania"/>
    <s v="01 Dec 2025 09:40"/>
    <s v="28 Nov 2025"/>
    <s v="Dec"/>
    <n v="0"/>
    <n v="0"/>
    <n v="5"/>
    <n v="0"/>
    <n v="0"/>
    <n v="5"/>
    <n v="0"/>
    <s v="01.12.2025"/>
    <x v="13"/>
    <s v="20.07.2026"/>
    <n v="30"/>
    <x v="0"/>
    <m/>
    <m/>
  </r>
  <r>
    <x v="2"/>
    <n v="0"/>
    <n v="5"/>
    <n v="0"/>
    <n v="8564"/>
    <s v="011920668"/>
    <s v="04 Jul 2026"/>
    <s v="04"/>
    <s v="Jul"/>
    <s v="09 Jul 2026"/>
    <s v="09"/>
    <s v="Jul"/>
    <n v="5"/>
    <n v="5"/>
    <n v="0"/>
    <n v="0"/>
    <x v="15"/>
    <x v="6"/>
    <n v="2"/>
    <n v="1"/>
    <n v="1205.7691950000001"/>
    <n v="241.153839"/>
    <s v="Bulgaria"/>
    <s v="17 Nov 2025 14:06"/>
    <s v="17 Nov 2025"/>
    <s v="Nov"/>
    <n v="0"/>
    <n v="0"/>
    <n v="5"/>
    <n v="0"/>
    <n v="0"/>
    <n v="5"/>
    <n v="0"/>
    <s v="17.11.2025"/>
    <x v="12"/>
    <s v="04.07.2026"/>
    <n v="27"/>
    <x v="0"/>
    <m/>
    <m/>
  </r>
  <r>
    <x v="2"/>
    <n v="0"/>
    <n v="0"/>
    <n v="6"/>
    <n v="9412"/>
    <s v="51945"/>
    <s v="28 Jul 2026"/>
    <s v="28"/>
    <s v="Jul"/>
    <s v="03 Aug 2026"/>
    <s v="03"/>
    <s v="Aug"/>
    <n v="6"/>
    <n v="-25"/>
    <n v="3"/>
    <n v="2"/>
    <x v="4"/>
    <x v="5"/>
    <n v="2"/>
    <n v="2"/>
    <n v="2713.1273759999999"/>
    <n v="452.18789599999997"/>
    <s v="Romania"/>
    <s v="09 Jan 2026 13:21"/>
    <s v="09 Jan 2026"/>
    <s v="Jan"/>
    <n v="0"/>
    <n v="0"/>
    <n v="3"/>
    <n v="2"/>
    <n v="0"/>
    <n v="5"/>
    <n v="-1"/>
    <s v="09.01.2025"/>
    <x v="1"/>
    <s v="28.07.2026"/>
    <n v="31"/>
    <x v="0"/>
    <m/>
    <m/>
  </r>
  <r>
    <x v="2"/>
    <n v="0"/>
    <n v="0"/>
    <n v="5"/>
    <n v="9206"/>
    <s v="1183428.225735"/>
    <s v="27 Jul 2026"/>
    <s v="27"/>
    <s v="Jul"/>
    <s v="01 Aug 2026"/>
    <s v="01"/>
    <s v="Aug"/>
    <n v="5"/>
    <n v="-26"/>
    <n v="4"/>
    <n v="0"/>
    <x v="3"/>
    <x v="4"/>
    <n v="2"/>
    <n v="1"/>
    <n v="1481.1500589999998"/>
    <n v="296.23001179999994"/>
    <s v="Romania"/>
    <s v="28 Dec 2025 21:23"/>
    <s v="28 Dec 2025"/>
    <s v="Dec"/>
    <n v="0"/>
    <n v="0"/>
    <n v="4"/>
    <n v="0"/>
    <n v="0"/>
    <n v="4"/>
    <n v="-1"/>
    <s v="28.12.2025"/>
    <x v="18"/>
    <s v="27.07.2026"/>
    <n v="31"/>
    <x v="0"/>
    <m/>
    <m/>
  </r>
  <r>
    <x v="2"/>
    <n v="5"/>
    <n v="0"/>
    <n v="0"/>
    <n v="8440"/>
    <s v="5041292"/>
    <s v="10 Jun 2026"/>
    <s v="10"/>
    <s v="Jun"/>
    <s v="15 Jun 2026"/>
    <s v="15"/>
    <s v="Jun"/>
    <n v="5"/>
    <n v="5"/>
    <n v="0"/>
    <n v="0"/>
    <x v="12"/>
    <x v="6"/>
    <n v="2"/>
    <n v="0"/>
    <n v="753.58129900000006"/>
    <n v="150.71625980000002"/>
    <s v="Romania"/>
    <s v="13 Nov 2025 08:27"/>
    <s v="12 Nov 2025"/>
    <s v="Nov"/>
    <n v="0"/>
    <n v="5"/>
    <n v="0"/>
    <n v="0"/>
    <n v="0"/>
    <n v="5"/>
    <n v="0"/>
    <s v="13.11.2025"/>
    <x v="11"/>
    <s v="10.06.2026"/>
    <n v="24"/>
    <x v="0"/>
    <m/>
    <m/>
  </r>
  <r>
    <x v="3"/>
    <n v="0"/>
    <n v="5"/>
    <n v="0"/>
    <n v="8133"/>
    <s v="403621"/>
    <s v="25 Jun 2026"/>
    <s v="25"/>
    <s v="Jun"/>
    <s v="30 Jun 2026"/>
    <s v="30"/>
    <s v="Jun"/>
    <n v="5"/>
    <n v="5"/>
    <n v="0"/>
    <n v="0"/>
    <x v="8"/>
    <x v="1"/>
    <n v="1"/>
    <n v="4"/>
    <n v="2637.6789908256874"/>
    <n v="527.53579816513752"/>
    <m/>
    <s v="06 Nov 2025 09:28"/>
    <s v="06 Nov 2025"/>
    <s v="Nov"/>
    <n v="0"/>
    <n v="5"/>
    <n v="0"/>
    <n v="0"/>
    <n v="0"/>
    <n v="5"/>
    <n v="0"/>
    <s v="06.11.2025"/>
    <x v="3"/>
    <s v="25.06.2026"/>
    <n v="26"/>
    <x v="0"/>
    <m/>
    <m/>
  </r>
  <r>
    <x v="3"/>
    <n v="0"/>
    <n v="5"/>
    <n v="0"/>
    <n v="8652"/>
    <s v="411966"/>
    <s v="22 Jun 2026"/>
    <s v="22"/>
    <s v="Jun"/>
    <s v="27 Jun 2026"/>
    <s v="27"/>
    <s v="Jun"/>
    <n v="5"/>
    <n v="5"/>
    <n v="0"/>
    <n v="0"/>
    <x v="8"/>
    <x v="1"/>
    <n v="2"/>
    <n v="3"/>
    <n v="2528.5831522935778"/>
    <n v="505.71663045871554"/>
    <m/>
    <s v="20 Nov 2025 19:59"/>
    <s v="20 Nov 2025"/>
    <s v="Nov"/>
    <n v="0"/>
    <n v="5"/>
    <n v="0"/>
    <n v="0"/>
    <n v="0"/>
    <n v="5"/>
    <n v="0"/>
    <s v="20.11.2025"/>
    <x v="12"/>
    <s v="22.06.2026"/>
    <n v="26"/>
    <x v="0"/>
    <m/>
    <m/>
  </r>
  <r>
    <x v="2"/>
    <n v="0"/>
    <n v="5"/>
    <n v="0"/>
    <n v="8487"/>
    <s v="1175770.221444"/>
    <s v="22 Jun 2026"/>
    <s v="22"/>
    <s v="Jun"/>
    <s v="27 Jun 2026"/>
    <s v="27"/>
    <s v="Jun"/>
    <n v="5"/>
    <n v="5"/>
    <n v="0"/>
    <n v="0"/>
    <x v="3"/>
    <x v="5"/>
    <n v="2"/>
    <n v="1"/>
    <n v="1317.7795790999999"/>
    <n v="263.55591582"/>
    <s v="Romania"/>
    <s v="14 Nov 2025 12:22"/>
    <s v="14 Nov 2025"/>
    <s v="Nov"/>
    <n v="0"/>
    <n v="5"/>
    <n v="0"/>
    <n v="0"/>
    <n v="0"/>
    <n v="5"/>
    <n v="0"/>
    <s v="14.11.2025"/>
    <x v="11"/>
    <s v="22.06.2026"/>
    <n v="26"/>
    <x v="0"/>
    <m/>
    <m/>
  </r>
  <r>
    <x v="2"/>
    <n v="0"/>
    <n v="7"/>
    <n v="0"/>
    <n v="8349"/>
    <s v="5041285"/>
    <s v="01 Jul 2026"/>
    <s v="01"/>
    <s v="Jul"/>
    <s v="08 Jul 2026"/>
    <s v="08"/>
    <s v="Jul"/>
    <n v="7"/>
    <n v="7"/>
    <n v="0"/>
    <n v="0"/>
    <x v="12"/>
    <x v="4"/>
    <n v="2"/>
    <n v="2"/>
    <n v="2166.7075906"/>
    <n v="309.5296558"/>
    <s v="Romania"/>
    <s v="11 Nov 2025 13:47"/>
    <s v="10 Nov 2025"/>
    <s v="Nov"/>
    <n v="0"/>
    <n v="0"/>
    <n v="7"/>
    <n v="0"/>
    <n v="0"/>
    <n v="7"/>
    <n v="0"/>
    <s v="11.11.2025"/>
    <x v="11"/>
    <s v="01.07.2026"/>
    <n v="27"/>
    <x v="0"/>
    <m/>
    <m/>
  </r>
  <r>
    <x v="2"/>
    <n v="0"/>
    <n v="5"/>
    <n v="0"/>
    <n v="8390"/>
    <s v="1174874.221076"/>
    <s v="21 Jun 2026"/>
    <s v="21"/>
    <s v="Jun"/>
    <s v="26 Jun 2026"/>
    <s v="26"/>
    <s v="Jun"/>
    <n v="5"/>
    <n v="5"/>
    <n v="0"/>
    <n v="0"/>
    <x v="3"/>
    <x v="4"/>
    <n v="2"/>
    <n v="1"/>
    <n v="1117.5025871"/>
    <n v="223.50051741999999"/>
    <s v="Romania"/>
    <s v="12 Nov 2025 07:46"/>
    <s v="12 Nov 2025"/>
    <s v="Nov"/>
    <n v="0"/>
    <n v="5"/>
    <n v="0"/>
    <n v="0"/>
    <n v="0"/>
    <n v="5"/>
    <n v="0"/>
    <s v="12.11.2025"/>
    <x v="11"/>
    <s v="21.06.2026"/>
    <n v="26"/>
    <x v="0"/>
    <m/>
    <m/>
  </r>
  <r>
    <x v="2"/>
    <n v="0"/>
    <n v="6"/>
    <n v="0"/>
    <n v="9203"/>
    <s v="1183418.225731"/>
    <s v="29 Jun 2026"/>
    <s v="29"/>
    <s v="Jun"/>
    <s v="05 Jul 2026"/>
    <s v="05"/>
    <s v="Jul"/>
    <n v="6"/>
    <n v="-24"/>
    <n v="2"/>
    <n v="4"/>
    <x v="3"/>
    <x v="4"/>
    <n v="3"/>
    <n v="1"/>
    <n v="2172.8488968000001"/>
    <n v="362.14148280000001"/>
    <s v="Romania"/>
    <s v="28 Dec 2025 19:34"/>
    <s v="28 Dec 2025"/>
    <s v="Dec"/>
    <n v="0"/>
    <n v="2"/>
    <n v="4"/>
    <n v="0"/>
    <n v="0"/>
    <n v="6"/>
    <n v="0"/>
    <s v="28.12.2025"/>
    <x v="18"/>
    <s v="29.06.2026"/>
    <n v="27"/>
    <x v="0"/>
    <m/>
    <m/>
  </r>
  <r>
    <x v="2"/>
    <n v="0"/>
    <n v="5"/>
    <n v="0"/>
    <n v="9213"/>
    <s v="NT312368"/>
    <s v="27 Jun 2026"/>
    <s v="27"/>
    <s v="Jun"/>
    <s v="02 Jul 2026"/>
    <s v="02"/>
    <s v="Jul"/>
    <n v="5"/>
    <n v="-25"/>
    <n v="4"/>
    <n v="1"/>
    <x v="5"/>
    <x v="0"/>
    <n v="3"/>
    <n v="1"/>
    <n v="2031.2272464999999"/>
    <n v="406.24544929999996"/>
    <s v="Romania"/>
    <s v="29 Dec 2025 06:30"/>
    <s v="28 Dec 2025"/>
    <s v="Dec"/>
    <n v="0"/>
    <n v="4"/>
    <n v="1"/>
    <n v="0"/>
    <n v="0"/>
    <n v="5"/>
    <n v="0"/>
    <s v="29.12.2025"/>
    <x v="18"/>
    <s v="27.06.2026"/>
    <n v="26"/>
    <x v="0"/>
    <m/>
    <m/>
  </r>
  <r>
    <x v="2"/>
    <n v="0"/>
    <n v="5"/>
    <n v="0"/>
    <n v="8360"/>
    <s v="1174701.221014"/>
    <s v="20 Jun 2026"/>
    <s v="20"/>
    <s v="Jun"/>
    <s v="25 Jun 2026"/>
    <s v="25"/>
    <s v="Jun"/>
    <n v="5"/>
    <n v="5"/>
    <n v="0"/>
    <n v="0"/>
    <x v="3"/>
    <x v="3"/>
    <n v="2"/>
    <n v="1"/>
    <n v="1087.3436885000001"/>
    <n v="217.46873770000002"/>
    <s v="Romania"/>
    <s v="11 Nov 2025 15:16"/>
    <s v="11 Nov 2025"/>
    <s v="Nov"/>
    <n v="0"/>
    <n v="5"/>
    <n v="0"/>
    <n v="0"/>
    <n v="0"/>
    <n v="5"/>
    <n v="0"/>
    <s v="11.11.2025"/>
    <x v="11"/>
    <s v="20.06.2026"/>
    <n v="25"/>
    <x v="0"/>
    <m/>
    <m/>
  </r>
  <r>
    <x v="2"/>
    <n v="0"/>
    <n v="5"/>
    <n v="0"/>
    <n v="8364"/>
    <s v="1174734.221019"/>
    <s v="20 Jun 2026"/>
    <s v="20"/>
    <s v="Jun"/>
    <s v="25 Jun 2026"/>
    <s v="25"/>
    <s v="Jun"/>
    <n v="5"/>
    <n v="5"/>
    <n v="0"/>
    <n v="0"/>
    <x v="3"/>
    <x v="4"/>
    <n v="2"/>
    <n v="1"/>
    <n v="1087.3436885000001"/>
    <n v="217.46873770000002"/>
    <s v="Romania"/>
    <s v="11 Nov 2025 15:52"/>
    <s v="11 Nov 2025"/>
    <s v="Nov"/>
    <n v="0"/>
    <n v="5"/>
    <n v="0"/>
    <n v="0"/>
    <n v="0"/>
    <n v="5"/>
    <n v="0"/>
    <s v="11.11.2025"/>
    <x v="11"/>
    <s v="20.06.2026"/>
    <n v="25"/>
    <x v="0"/>
    <m/>
    <m/>
  </r>
  <r>
    <x v="2"/>
    <n v="0"/>
    <n v="6"/>
    <n v="0"/>
    <n v="8336"/>
    <s v="1174490.220983"/>
    <s v="29 Jun 2026"/>
    <s v="29"/>
    <s v="Jun"/>
    <s v="05 Jul 2026"/>
    <s v="05"/>
    <s v="Jul"/>
    <n v="6"/>
    <n v="-24"/>
    <n v="2"/>
    <n v="4"/>
    <x v="3"/>
    <x v="5"/>
    <n v="2"/>
    <n v="1"/>
    <n v="1705.3272935999998"/>
    <n v="284.22121559999999"/>
    <s v="Romania"/>
    <s v="11 Nov 2025 11:45"/>
    <s v="11 Nov 2025"/>
    <s v="Nov"/>
    <n v="0"/>
    <n v="2"/>
    <n v="4"/>
    <n v="0"/>
    <n v="0"/>
    <n v="6"/>
    <n v="0"/>
    <s v="11.11.2025"/>
    <x v="11"/>
    <s v="29.06.2026"/>
    <n v="27"/>
    <x v="0"/>
    <m/>
    <m/>
  </r>
  <r>
    <x v="2"/>
    <n v="0"/>
    <n v="5"/>
    <n v="0"/>
    <n v="8381"/>
    <s v="1174798.221051"/>
    <s v="20 Jun 2026"/>
    <s v="20"/>
    <s v="Jun"/>
    <s v="25 Jun 2026"/>
    <s v="25"/>
    <s v="Jun"/>
    <n v="5"/>
    <n v="5"/>
    <n v="0"/>
    <n v="0"/>
    <x v="3"/>
    <x v="3"/>
    <n v="3"/>
    <n v="1"/>
    <n v="1467.9482065"/>
    <n v="293.58964129999998"/>
    <s v="Romania"/>
    <s v="11 Nov 2025 17:02"/>
    <s v="11 Nov 2025"/>
    <s v="Nov"/>
    <n v="0"/>
    <n v="5"/>
    <n v="0"/>
    <n v="0"/>
    <n v="0"/>
    <n v="5"/>
    <n v="0"/>
    <s v="11.11.2025"/>
    <x v="11"/>
    <s v="20.06.2026"/>
    <n v="25"/>
    <x v="0"/>
    <m/>
    <m/>
  </r>
  <r>
    <x v="1"/>
    <n v="0"/>
    <n v="2"/>
    <n v="0"/>
    <n v="9101"/>
    <s v="5557746565"/>
    <s v="28 Jun 2026"/>
    <s v="28"/>
    <s v="Jun"/>
    <s v="30 Jun 2026"/>
    <s v="30"/>
    <s v="Jun"/>
    <n v="2"/>
    <n v="2"/>
    <n v="0"/>
    <n v="0"/>
    <x v="1"/>
    <x v="3"/>
    <n v="2"/>
    <n v="0"/>
    <n v="883.67629211009171"/>
    <n v="441.83814605504585"/>
    <s v="Romania"/>
    <s v="13 Dec 2025 11:02"/>
    <s v="13 Dec 2025"/>
    <s v="Dec"/>
    <n v="0"/>
    <n v="2"/>
    <n v="0"/>
    <n v="0"/>
    <n v="0"/>
    <n v="2"/>
    <n v="0"/>
    <s v="13.12.2025"/>
    <x v="16"/>
    <s v="28.06.2026"/>
    <n v="27"/>
    <x v="1"/>
    <m/>
    <m/>
  </r>
  <r>
    <x v="2"/>
    <n v="0"/>
    <n v="7"/>
    <n v="0"/>
    <n v="9235"/>
    <s v="2317272"/>
    <s v="27 Jun 2026"/>
    <s v="27"/>
    <s v="Jun"/>
    <s v="04 Jul 2026"/>
    <s v="04"/>
    <s v="Jul"/>
    <n v="7"/>
    <n v="-23"/>
    <n v="4"/>
    <n v="3"/>
    <x v="6"/>
    <x v="4"/>
    <n v="2"/>
    <n v="2"/>
    <n v="2347.2893745000001"/>
    <n v="335.32705350000003"/>
    <s v="Romania"/>
    <s v="29 Dec 2025 20:35"/>
    <s v="29 Dec 2025"/>
    <s v="Dec"/>
    <n v="0"/>
    <n v="4"/>
    <n v="3"/>
    <n v="0"/>
    <n v="0"/>
    <n v="7"/>
    <n v="0"/>
    <s v="29.12.2025"/>
    <x v="18"/>
    <s v="27.06.2026"/>
    <n v="26"/>
    <x v="0"/>
    <m/>
    <m/>
  </r>
  <r>
    <x v="2"/>
    <n v="0"/>
    <n v="5"/>
    <n v="0"/>
    <n v="8396"/>
    <s v="NT308261"/>
    <s v="22 Jun 2026"/>
    <s v="22"/>
    <s v="Jun"/>
    <s v="27 Jun 2026"/>
    <s v="27"/>
    <s v="Jun"/>
    <n v="5"/>
    <n v="5"/>
    <n v="0"/>
    <n v="0"/>
    <x v="5"/>
    <x v="4"/>
    <n v="3"/>
    <n v="1"/>
    <n v="0"/>
    <n v="0"/>
    <m/>
    <s v="12 Nov 2025 09:48"/>
    <s v="12 Nov 2025"/>
    <s v="Nov"/>
    <n v="0"/>
    <n v="5"/>
    <n v="0"/>
    <n v="0"/>
    <n v="0"/>
    <n v="5"/>
    <n v="0"/>
    <s v="12.11.2025"/>
    <x v="11"/>
    <s v="22.06.2026"/>
    <n v="26"/>
    <x v="1"/>
    <m/>
    <m/>
  </r>
  <r>
    <x v="2"/>
    <n v="0"/>
    <n v="6"/>
    <n v="0"/>
    <n v="8623"/>
    <s v="51195"/>
    <s v="29 Jun 2026"/>
    <s v="29"/>
    <s v="Jun"/>
    <s v="05 Jul 2026"/>
    <s v="05"/>
    <s v="Jul"/>
    <n v="6"/>
    <n v="-24"/>
    <n v="2"/>
    <n v="4"/>
    <x v="4"/>
    <x v="6"/>
    <n v="3"/>
    <n v="1"/>
    <n v="1953.4047708000001"/>
    <n v="325.56746179999999"/>
    <m/>
    <s v="19 Nov 2025 15:51"/>
    <s v="19 Nov 2025"/>
    <s v="Nov"/>
    <n v="0"/>
    <n v="2"/>
    <n v="4"/>
    <n v="0"/>
    <n v="0"/>
    <n v="6"/>
    <n v="0"/>
    <s v="19.11.2025"/>
    <x v="12"/>
    <s v="29.06.2026"/>
    <n v="27"/>
    <x v="0"/>
    <m/>
    <m/>
  </r>
  <r>
    <x v="2"/>
    <n v="0"/>
    <n v="0"/>
    <n v="5"/>
    <n v="9468"/>
    <s v="18258"/>
    <s v="11 Aug 2026"/>
    <s v="11"/>
    <s v="Aug"/>
    <s v="16 Aug 2026"/>
    <s v="16"/>
    <s v="Aug"/>
    <n v="5"/>
    <n v="5"/>
    <n v="0"/>
    <n v="0"/>
    <x v="4"/>
    <x v="3"/>
    <n v="3"/>
    <n v="1"/>
    <n v="2153.4666214999997"/>
    <n v="430.69332429999997"/>
    <s v="Romania"/>
    <s v="13 Jan 2026 10:27"/>
    <s v="13 Jan 2026"/>
    <s v="Jan"/>
    <n v="0"/>
    <n v="0"/>
    <n v="0"/>
    <n v="5"/>
    <n v="0"/>
    <n v="5"/>
    <n v="0"/>
    <s v="13.01.2025"/>
    <x v="7"/>
    <s v="11.08.2026"/>
    <n v="33"/>
    <x v="0"/>
    <m/>
    <m/>
  </r>
  <r>
    <x v="2"/>
    <n v="5"/>
    <n v="0"/>
    <n v="0"/>
    <n v="8339"/>
    <s v="0414"/>
    <s v="10 Jun 2026"/>
    <s v="10"/>
    <s v="Jun"/>
    <s v="15 Jun 2026"/>
    <s v="15"/>
    <s v="Jun"/>
    <n v="5"/>
    <n v="5"/>
    <n v="0"/>
    <n v="0"/>
    <x v="2"/>
    <x v="4"/>
    <n v="2"/>
    <n v="1"/>
    <n v="1087.3436885000001"/>
    <n v="217.46873770000002"/>
    <s v="Romania"/>
    <s v="11 Nov 2025 12:22"/>
    <s v="10 Nov 2025"/>
    <s v="Nov"/>
    <n v="0"/>
    <n v="5"/>
    <n v="0"/>
    <n v="0"/>
    <n v="0"/>
    <n v="5"/>
    <n v="0"/>
    <s v="11.11.2025"/>
    <x v="11"/>
    <s v="10.06.2026"/>
    <n v="24"/>
    <x v="0"/>
    <m/>
    <m/>
  </r>
  <r>
    <x v="2"/>
    <n v="0"/>
    <n v="5"/>
    <n v="0"/>
    <n v="8179"/>
    <s v="0235"/>
    <s v="01 Jul 2026"/>
    <s v="01"/>
    <s v="Jul"/>
    <s v="06 Jul 2026"/>
    <s v="06"/>
    <s v="Jul"/>
    <n v="5"/>
    <n v="5"/>
    <n v="0"/>
    <n v="0"/>
    <x v="2"/>
    <x v="6"/>
    <n v="1"/>
    <n v="0"/>
    <n v="914.35052499999995"/>
    <n v="182.870105"/>
    <s v="Romania"/>
    <s v="07 Nov 2025 11:20"/>
    <s v="01 Nov 2025"/>
    <s v="Nov"/>
    <n v="0"/>
    <n v="0"/>
    <n v="5"/>
    <n v="0"/>
    <n v="0"/>
    <n v="5"/>
    <n v="0"/>
    <s v="07.11.2025"/>
    <x v="3"/>
    <s v="01.07.2026"/>
    <n v="27"/>
    <x v="0"/>
    <m/>
    <m/>
  </r>
  <r>
    <x v="2"/>
    <n v="0"/>
    <n v="5"/>
    <n v="0"/>
    <n v="8169"/>
    <s v="1172230.220336"/>
    <s v="25 Jun 2026"/>
    <s v="25"/>
    <s v="Jun"/>
    <s v="30 Jun 2026"/>
    <s v="30"/>
    <s v="Jun"/>
    <n v="5"/>
    <n v="5"/>
    <n v="0"/>
    <n v="0"/>
    <x v="3"/>
    <x v="6"/>
    <n v="2"/>
    <n v="1"/>
    <n v="1205.7691950000001"/>
    <n v="241.153839"/>
    <s v="Romania"/>
    <s v="07 Nov 2025 11:08"/>
    <s v="07 Nov 2025"/>
    <s v="Nov"/>
    <n v="0"/>
    <n v="5"/>
    <n v="0"/>
    <n v="0"/>
    <n v="0"/>
    <n v="5"/>
    <n v="0"/>
    <s v="07.11.2025"/>
    <x v="3"/>
    <s v="25.06.2026"/>
    <n v="26"/>
    <x v="0"/>
    <m/>
    <m/>
  </r>
  <r>
    <x v="1"/>
    <n v="2"/>
    <n v="0"/>
    <n v="0"/>
    <n v="9363"/>
    <s v="5689404114"/>
    <s v="01 Jun 2026"/>
    <s v="01"/>
    <s v="Jun"/>
    <s v="03 Jun 2026"/>
    <s v="03"/>
    <s v="Jun"/>
    <n v="2"/>
    <n v="2"/>
    <n v="0"/>
    <n v="0"/>
    <x v="1"/>
    <x v="4"/>
    <n v="2"/>
    <n v="1"/>
    <n v="694.58880091743117"/>
    <n v="347.29440045871559"/>
    <s v="Romania"/>
    <s v="06 Jan 2026 15:04"/>
    <s v="06 Jan 2026"/>
    <s v="Jan"/>
    <n v="0"/>
    <n v="2"/>
    <n v="0"/>
    <n v="0"/>
    <n v="0"/>
    <n v="2"/>
    <n v="0"/>
    <s v="06.01.2025"/>
    <x v="1"/>
    <s v="01.06.2026"/>
    <n v="23"/>
    <x v="1"/>
    <m/>
    <m/>
  </r>
  <r>
    <x v="2"/>
    <n v="6"/>
    <n v="-1"/>
    <n v="0"/>
    <n v="8867"/>
    <s v="1179724.223172"/>
    <s v="09 Jun 2026"/>
    <s v="09"/>
    <s v="Jun"/>
    <s v="14 Jun 2026"/>
    <s v="14"/>
    <s v="Jun"/>
    <n v="5"/>
    <n v="5"/>
    <n v="0"/>
    <n v="0"/>
    <x v="3"/>
    <x v="0"/>
    <n v="2"/>
    <n v="0"/>
    <n v="991.41022699999996"/>
    <n v="198.28204539999999"/>
    <s v="Romania"/>
    <s v="27 Nov 2025 11:39"/>
    <s v="27 Nov 2025"/>
    <s v="Nov"/>
    <n v="0"/>
    <n v="5"/>
    <n v="0"/>
    <n v="0"/>
    <n v="0"/>
    <n v="5"/>
    <n v="0"/>
    <s v="27.11.2025"/>
    <x v="15"/>
    <s v="09.06.2026"/>
    <n v="24"/>
    <x v="0"/>
    <m/>
    <m/>
  </r>
  <r>
    <x v="2"/>
    <n v="0"/>
    <n v="6"/>
    <n v="0"/>
    <n v="8493"/>
    <s v="NT308654"/>
    <s v="26 Jun 2026"/>
    <s v="26"/>
    <s v="Jun"/>
    <s v="02 Jul 2026"/>
    <s v="02"/>
    <s v="Jul"/>
    <n v="6"/>
    <n v="-24"/>
    <n v="5"/>
    <n v="1"/>
    <x v="5"/>
    <x v="6"/>
    <n v="2"/>
    <n v="1"/>
    <n v="1446.9230339999999"/>
    <n v="241.15383899999998"/>
    <m/>
    <s v="14 Nov 2025 15:59"/>
    <s v="14 Nov 2025"/>
    <s v="Nov"/>
    <n v="0"/>
    <n v="5"/>
    <n v="1"/>
    <n v="0"/>
    <n v="0"/>
    <n v="6"/>
    <n v="0"/>
    <s v="14.11.2025"/>
    <x v="11"/>
    <s v="26.06.2026"/>
    <n v="26"/>
    <x v="0"/>
    <m/>
    <m/>
  </r>
  <r>
    <x v="2"/>
    <n v="0"/>
    <n v="6"/>
    <n v="0"/>
    <n v="9260"/>
    <s v="98173"/>
    <s v="29 Jun 2026"/>
    <s v="29"/>
    <s v="Jun"/>
    <s v="05 Jul 2026"/>
    <s v="05"/>
    <s v="Jul"/>
    <n v="6"/>
    <n v="-24"/>
    <n v="2"/>
    <n v="4"/>
    <x v="9"/>
    <x v="6"/>
    <n v="2"/>
    <n v="2"/>
    <n v="1959.3896106"/>
    <n v="326.56493510000001"/>
    <s v="Romania"/>
    <s v="30 Dec 2025 14:05"/>
    <s v="30 Dec 2025"/>
    <s v="Dec"/>
    <n v="0"/>
    <n v="2"/>
    <n v="4"/>
    <n v="0"/>
    <n v="0"/>
    <n v="6"/>
    <n v="0"/>
    <s v="30.12.2025"/>
    <x v="18"/>
    <s v="29.06.2026"/>
    <n v="27"/>
    <x v="0"/>
    <m/>
    <m/>
  </r>
  <r>
    <x v="2"/>
    <n v="0"/>
    <n v="0"/>
    <n v="5"/>
    <n v="9200"/>
    <s v="1183407.225727"/>
    <s v="24 Jul 2026"/>
    <s v="24"/>
    <s v="Jul"/>
    <s v="29 Jul 2026"/>
    <s v="29"/>
    <s v="Jul"/>
    <n v="5"/>
    <n v="5"/>
    <n v="0"/>
    <n v="0"/>
    <x v="3"/>
    <x v="6"/>
    <n v="2"/>
    <n v="2"/>
    <n v="1807.6758775000001"/>
    <n v="361.53517550000004"/>
    <s v="Romania"/>
    <s v="28 Dec 2025 18:29"/>
    <s v="28 Dec 2025"/>
    <s v="Dec"/>
    <n v="0"/>
    <n v="0"/>
    <n v="5"/>
    <n v="0"/>
    <n v="0"/>
    <n v="5"/>
    <n v="0"/>
    <s v="28.12.2025"/>
    <x v="18"/>
    <s v="24.07.2026"/>
    <n v="30"/>
    <x v="0"/>
    <m/>
    <m/>
  </r>
  <r>
    <x v="2"/>
    <n v="0"/>
    <n v="6"/>
    <n v="0"/>
    <n v="8449"/>
    <s v="NT308386"/>
    <s v="26 Jun 2026"/>
    <s v="26"/>
    <s v="Jun"/>
    <s v="02 Jul 2026"/>
    <s v="02"/>
    <s v="Jul"/>
    <n v="6"/>
    <n v="-24"/>
    <n v="5"/>
    <n v="1"/>
    <x v="5"/>
    <x v="6"/>
    <n v="2"/>
    <n v="1"/>
    <n v="1446.9230339999999"/>
    <n v="241.15383899999998"/>
    <m/>
    <s v="13 Nov 2025 10:25"/>
    <s v="13 Nov 2025"/>
    <s v="Nov"/>
    <n v="0"/>
    <n v="5"/>
    <n v="1"/>
    <n v="0"/>
    <n v="0"/>
    <n v="6"/>
    <n v="0"/>
    <s v="13.11.2025"/>
    <x v="11"/>
    <s v="26.06.2026"/>
    <n v="26"/>
    <x v="0"/>
    <m/>
    <m/>
  </r>
  <r>
    <x v="3"/>
    <n v="0"/>
    <n v="5"/>
    <n v="0"/>
    <n v="8472"/>
    <s v="408272"/>
    <s v="22 Jun 2026"/>
    <s v="22"/>
    <s v="Jun"/>
    <s v="27 Jun 2026"/>
    <s v="27"/>
    <s v="Jun"/>
    <n v="5"/>
    <n v="5"/>
    <n v="0"/>
    <n v="0"/>
    <x v="8"/>
    <x v="4"/>
    <n v="3"/>
    <m/>
    <n v="1770.2594141284403"/>
    <n v="354.05906018348617"/>
    <m/>
    <s v="14 Nov 2025 09:50"/>
    <s v="14 Nov 2025"/>
    <s v="Nov"/>
    <n v="0"/>
    <n v="5"/>
    <n v="0"/>
    <n v="0"/>
    <n v="0"/>
    <n v="5"/>
    <n v="0"/>
    <s v="14.11.2025"/>
    <x v="11"/>
    <s v="22.06.2026"/>
    <n v="26"/>
    <x v="0"/>
    <m/>
    <m/>
  </r>
  <r>
    <x v="3"/>
    <n v="0"/>
    <n v="5"/>
    <n v="0"/>
    <n v="8708"/>
    <s v="412949"/>
    <s v="30 Jun 2026"/>
    <s v="30"/>
    <s v="Jun"/>
    <s v="05 Jul 2026"/>
    <s v="05"/>
    <s v="Jul"/>
    <n v="5"/>
    <n v="-25"/>
    <n v="1"/>
    <n v="4"/>
    <x v="8"/>
    <x v="4"/>
    <n v="2"/>
    <n v="1"/>
    <n v="1485.7130642201835"/>
    <n v="297.14261284403665"/>
    <m/>
    <s v="22 Nov 2025 17:43"/>
    <s v="22 Nov 2025"/>
    <s v="Nov"/>
    <n v="0"/>
    <n v="1"/>
    <n v="4"/>
    <n v="0"/>
    <n v="0"/>
    <n v="5"/>
    <n v="0"/>
    <s v="22.11.2025"/>
    <x v="12"/>
    <s v="30.06.2026"/>
    <n v="27"/>
    <x v="0"/>
    <m/>
    <m/>
  </r>
  <r>
    <x v="2"/>
    <n v="0"/>
    <n v="0"/>
    <n v="5"/>
    <n v="9470"/>
    <s v="2317595"/>
    <s v="07 Aug 2026"/>
    <s v="07"/>
    <s v="Aug"/>
    <s v="12 Aug 2026"/>
    <s v="12"/>
    <s v="Aug"/>
    <n v="5"/>
    <n v="5"/>
    <n v="0"/>
    <n v="0"/>
    <x v="6"/>
    <x v="7"/>
    <n v="3"/>
    <n v="2"/>
    <n v="2799.183896"/>
    <n v="559.83677920000002"/>
    <m/>
    <s v="13 Jan 2026 10:28"/>
    <s v="31 Dec 2025"/>
    <s v="Jan"/>
    <n v="0"/>
    <n v="0"/>
    <n v="0"/>
    <n v="5"/>
    <n v="0"/>
    <n v="5"/>
    <n v="0"/>
    <s v="13.01.2025"/>
    <x v="7"/>
    <s v="07.08.2026"/>
    <n v="32"/>
    <x v="0"/>
    <m/>
    <m/>
  </r>
  <r>
    <x v="2"/>
    <n v="0"/>
    <n v="5"/>
    <n v="0"/>
    <n v="9130"/>
    <s v="60376"/>
    <s v="29 Jun 2026"/>
    <s v="29"/>
    <s v="Jun"/>
    <s v="04 Jul 2026"/>
    <s v="04"/>
    <s v="Jul"/>
    <n v="5"/>
    <n v="-25"/>
    <n v="2"/>
    <n v="3"/>
    <x v="4"/>
    <x v="0"/>
    <n v="2"/>
    <n v="1"/>
    <n v="1504.620019"/>
    <n v="300.92400379999998"/>
    <s v="Romania"/>
    <s v="17 Dec 2025 10:48"/>
    <s v="17 Dec 2025"/>
    <s v="Dec"/>
    <n v="0"/>
    <n v="2"/>
    <n v="3"/>
    <n v="0"/>
    <n v="0"/>
    <n v="5"/>
    <n v="0"/>
    <s v="17.12.2025"/>
    <x v="10"/>
    <s v="29.06.2026"/>
    <n v="27"/>
    <x v="0"/>
    <m/>
    <m/>
  </r>
  <r>
    <x v="2"/>
    <n v="0"/>
    <n v="7"/>
    <n v="0"/>
    <n v="9296"/>
    <s v="28467"/>
    <s v="29 Jun 2026"/>
    <s v="29"/>
    <s v="Jun"/>
    <s v="06 Jul 2026"/>
    <s v="06"/>
    <s v="Jul"/>
    <n v="7"/>
    <n v="-23"/>
    <n v="2"/>
    <n v="5"/>
    <x v="4"/>
    <x v="1"/>
    <n v="4"/>
    <n v="1"/>
    <n v="3347.403045"/>
    <n v="478.20043500000003"/>
    <s v="Romania"/>
    <s v="31 Dec 2025 15:26"/>
    <s v="31 Dec 2025"/>
    <s v="Dec"/>
    <n v="0"/>
    <n v="2"/>
    <n v="5"/>
    <n v="0"/>
    <n v="0"/>
    <n v="7"/>
    <n v="0"/>
    <s v="31.12.2025"/>
    <x v="18"/>
    <s v="29.06.2026"/>
    <n v="27"/>
    <x v="0"/>
    <m/>
    <m/>
  </r>
  <r>
    <x v="2"/>
    <n v="0"/>
    <n v="6"/>
    <n v="0"/>
    <n v="8877"/>
    <s v="1179912.223194"/>
    <s v="22 Jun 2026"/>
    <s v="22"/>
    <s v="Jun"/>
    <s v="28 Jun 2026"/>
    <s v="28"/>
    <s v="Jun"/>
    <n v="6"/>
    <n v="6"/>
    <n v="0"/>
    <n v="0"/>
    <x v="3"/>
    <x v="5"/>
    <n v="3"/>
    <n v="1"/>
    <n v="2342.8887570000002"/>
    <n v="390.48145950000003"/>
    <s v="Romania"/>
    <s v="27 Nov 2025 15:05"/>
    <s v="27 Nov 2025"/>
    <s v="Nov"/>
    <n v="0"/>
    <n v="6"/>
    <n v="0"/>
    <n v="0"/>
    <n v="0"/>
    <n v="6"/>
    <n v="0"/>
    <s v="27.11.2025"/>
    <x v="15"/>
    <s v="22.06.2026"/>
    <n v="26"/>
    <x v="0"/>
    <m/>
    <m/>
  </r>
  <r>
    <x v="2"/>
    <n v="0"/>
    <n v="5"/>
    <n v="0"/>
    <n v="9343"/>
    <s v="2317858"/>
    <s v="03 Jul 2026"/>
    <s v="03"/>
    <s v="Jul"/>
    <s v="08 Jul 2026"/>
    <s v="08"/>
    <s v="Jul"/>
    <n v="5"/>
    <n v="5"/>
    <n v="0"/>
    <n v="0"/>
    <x v="6"/>
    <x v="4"/>
    <n v="2"/>
    <n v="2"/>
    <n v="0"/>
    <n v="0"/>
    <m/>
    <s v="04 Jan 2026 14:45"/>
    <s v="04 Jan 2026"/>
    <s v="Jan"/>
    <n v="0"/>
    <n v="0"/>
    <n v="5"/>
    <n v="0"/>
    <n v="0"/>
    <n v="5"/>
    <n v="0"/>
    <s v="04.01.2025"/>
    <x v="20"/>
    <s v="03.07.2026"/>
    <n v="27"/>
    <x v="1"/>
    <m/>
    <m/>
  </r>
  <r>
    <x v="2"/>
    <n v="0"/>
    <n v="0"/>
    <n v="6"/>
    <n v="8834"/>
    <s v="1179229.223056"/>
    <s v="17 Jul 2026"/>
    <s v="17"/>
    <s v="Jul"/>
    <s v="23 Jul 2026"/>
    <s v="23"/>
    <s v="Jul"/>
    <n v="6"/>
    <n v="6"/>
    <n v="0"/>
    <n v="0"/>
    <x v="3"/>
    <x v="2"/>
    <n v="2"/>
    <n v="1"/>
    <n v="1805.5440228"/>
    <n v="300.92400379999998"/>
    <s v="Romania"/>
    <s v="26 Nov 2025 11:26"/>
    <s v="25 Nov 2025"/>
    <s v="Nov"/>
    <n v="0"/>
    <n v="0"/>
    <n v="6"/>
    <n v="0"/>
    <n v="0"/>
    <n v="6"/>
    <n v="0"/>
    <s v="26.11.2025"/>
    <x v="15"/>
    <s v="17.07.2026"/>
    <n v="29"/>
    <x v="0"/>
    <m/>
    <m/>
  </r>
  <r>
    <x v="2"/>
    <n v="0"/>
    <n v="5"/>
    <n v="0"/>
    <n v="8625"/>
    <s v="95961"/>
    <s v="24 Jun 2026"/>
    <s v="24"/>
    <s v="Jun"/>
    <s v="29 Jun 2026"/>
    <s v="29"/>
    <s v="Jun"/>
    <n v="5"/>
    <n v="5"/>
    <n v="0"/>
    <n v="0"/>
    <x v="9"/>
    <x v="4"/>
    <n v="2"/>
    <n v="1"/>
    <n v="1207.9792829"/>
    <n v="241.59585658"/>
    <s v="Romania"/>
    <s v="19 Nov 2025 16:27"/>
    <s v="19 Nov 2025"/>
    <s v="Nov"/>
    <n v="0"/>
    <n v="5"/>
    <n v="0"/>
    <n v="0"/>
    <n v="0"/>
    <n v="5"/>
    <n v="0"/>
    <s v="19.11.2025"/>
    <x v="12"/>
    <s v="24.06.2026"/>
    <n v="26"/>
    <x v="0"/>
    <m/>
    <m/>
  </r>
  <r>
    <x v="1"/>
    <n v="0"/>
    <n v="3"/>
    <n v="0"/>
    <n v="9317"/>
    <s v="6251881202"/>
    <s v="22 Jun 2026"/>
    <s v="22"/>
    <s v="Jun"/>
    <s v="25 Jun 2026"/>
    <s v="25"/>
    <s v="Jun"/>
    <n v="3"/>
    <n v="3"/>
    <n v="0"/>
    <n v="0"/>
    <x v="1"/>
    <x v="1"/>
    <n v="3"/>
    <n v="2"/>
    <n v="1901.0667599999999"/>
    <n v="633.68891999999994"/>
    <s v="Romania"/>
    <s v="01 Jan 2026 20:40"/>
    <s v="01 Jan 2026"/>
    <s v="Jan"/>
    <n v="0"/>
    <n v="3"/>
    <n v="0"/>
    <n v="0"/>
    <n v="0"/>
    <n v="3"/>
    <n v="0"/>
    <s v="01.01.2025"/>
    <x v="20"/>
    <s v="22.06.2026"/>
    <n v="26"/>
    <x v="1"/>
    <m/>
    <m/>
  </r>
  <r>
    <x v="2"/>
    <n v="0"/>
    <n v="0"/>
    <n v="6"/>
    <n v="8411"/>
    <s v="NT308278"/>
    <s v="21 Jul 2026"/>
    <s v="21"/>
    <s v="Jul"/>
    <s v="27 Jul 2026"/>
    <s v="27"/>
    <s v="Jul"/>
    <n v="6"/>
    <n v="6"/>
    <n v="0"/>
    <n v="0"/>
    <x v="5"/>
    <x v="6"/>
    <n v="3"/>
    <n v="0"/>
    <n v="2162.6394642"/>
    <n v="360.43991069999998"/>
    <m/>
    <s v="12 Nov 2025 11:09"/>
    <s v="12 Nov 2025"/>
    <s v="Nov"/>
    <n v="0"/>
    <n v="0"/>
    <n v="6"/>
    <n v="0"/>
    <n v="0"/>
    <n v="6"/>
    <n v="0"/>
    <s v="12.11.2025"/>
    <x v="11"/>
    <s v="21.07.2026"/>
    <n v="30"/>
    <x v="0"/>
    <m/>
    <m/>
  </r>
  <r>
    <x v="2"/>
    <n v="0"/>
    <n v="5"/>
    <n v="0"/>
    <n v="8883"/>
    <s v="96955"/>
    <s v="21 Jun 2026"/>
    <s v="21"/>
    <s v="Jun"/>
    <s v="26 Jun 2026"/>
    <s v="26"/>
    <s v="Jun"/>
    <n v="5"/>
    <n v="5"/>
    <n v="0"/>
    <n v="0"/>
    <x v="9"/>
    <x v="3"/>
    <n v="2"/>
    <n v="1"/>
    <n v="1210.65877"/>
    <n v="242.131754"/>
    <m/>
    <s v="27 Nov 2025 18:20"/>
    <s v="27 Nov 2025"/>
    <s v="Nov"/>
    <n v="0"/>
    <n v="5"/>
    <n v="0"/>
    <n v="0"/>
    <n v="0"/>
    <n v="5"/>
    <n v="0"/>
    <s v="27.11.2025"/>
    <x v="15"/>
    <s v="21.06.2026"/>
    <n v="26"/>
    <x v="0"/>
    <m/>
    <m/>
  </r>
  <r>
    <x v="2"/>
    <n v="0"/>
    <n v="5"/>
    <n v="0"/>
    <n v="8884"/>
    <s v="96956"/>
    <s v="21 Jun 2026"/>
    <s v="21"/>
    <s v="Jun"/>
    <s v="26 Jun 2026"/>
    <s v="26"/>
    <s v="Jun"/>
    <n v="5"/>
    <n v="5"/>
    <n v="0"/>
    <n v="0"/>
    <x v="9"/>
    <x v="4"/>
    <n v="3"/>
    <n v="0"/>
    <n v="1634.4480143999999"/>
    <n v="326.88960287999998"/>
    <m/>
    <s v="27 Nov 2025 18:20"/>
    <s v="27 Nov 2025"/>
    <s v="Nov"/>
    <n v="0"/>
    <n v="5"/>
    <n v="0"/>
    <n v="0"/>
    <n v="0"/>
    <n v="5"/>
    <n v="0"/>
    <s v="27.11.2025"/>
    <x v="15"/>
    <s v="21.06.2026"/>
    <n v="26"/>
    <x v="0"/>
    <m/>
    <m/>
  </r>
  <r>
    <x v="2"/>
    <n v="0"/>
    <n v="7"/>
    <n v="0"/>
    <n v="8752"/>
    <s v="17313"/>
    <s v="22 Jun 2026"/>
    <s v="22"/>
    <s v="Jun"/>
    <s v="29 Jun 2026"/>
    <s v="29"/>
    <s v="Jun"/>
    <n v="7"/>
    <n v="7"/>
    <n v="0"/>
    <n v="0"/>
    <x v="4"/>
    <x v="0"/>
    <n v="2"/>
    <n v="1"/>
    <n v="1840.9836624"/>
    <n v="262.99766605714285"/>
    <m/>
    <s v="24 Nov 2025 11:04"/>
    <s v="24 Nov 2025"/>
    <s v="Nov"/>
    <n v="0"/>
    <n v="7"/>
    <n v="0"/>
    <n v="0"/>
    <n v="0"/>
    <n v="7"/>
    <n v="0"/>
    <s v="24.11.2025"/>
    <x v="15"/>
    <s v="22.06.2026"/>
    <n v="26"/>
    <x v="0"/>
    <m/>
    <m/>
  </r>
  <r>
    <x v="3"/>
    <n v="0"/>
    <n v="5"/>
    <n v="0"/>
    <n v="8996"/>
    <s v="419667"/>
    <s v="22 Jun 2026"/>
    <s v="22"/>
    <s v="Jun"/>
    <s v="27 Jun 2026"/>
    <s v="27"/>
    <s v="Jun"/>
    <n v="5"/>
    <n v="5"/>
    <n v="0"/>
    <n v="0"/>
    <x v="8"/>
    <x v="0"/>
    <n v="3"/>
    <n v="1"/>
    <n v="2152.381943302752"/>
    <n v="430.47997733944948"/>
    <m/>
    <s v="02 Dec 2025 19:53"/>
    <s v="02 Dec 2025"/>
    <s v="Dec"/>
    <n v="0"/>
    <n v="5"/>
    <n v="0"/>
    <n v="0"/>
    <n v="0"/>
    <n v="5"/>
    <n v="0"/>
    <s v="02.12.2025"/>
    <x v="13"/>
    <s v="22.06.2026"/>
    <n v="26"/>
    <x v="0"/>
    <m/>
    <m/>
  </r>
  <r>
    <x v="2"/>
    <n v="0"/>
    <n v="5"/>
    <n v="0"/>
    <n v="8893"/>
    <s v="NT310568"/>
    <s v="28 Jun 2026"/>
    <s v="28"/>
    <s v="Jun"/>
    <s v="03 Jul 2026"/>
    <s v="03"/>
    <s v="Jul"/>
    <n v="5"/>
    <n v="-25"/>
    <n v="3"/>
    <n v="2"/>
    <x v="5"/>
    <x v="4"/>
    <n v="3"/>
    <n v="1"/>
    <n v="1810.707414"/>
    <n v="362.14148280000001"/>
    <s v="Bulgaria"/>
    <s v="28 Nov 2025 10:43"/>
    <s v="28 Nov 2025"/>
    <s v="Nov"/>
    <n v="0"/>
    <n v="3"/>
    <n v="2"/>
    <n v="0"/>
    <n v="0"/>
    <n v="5"/>
    <n v="0"/>
    <s v="28.11.2025"/>
    <x v="15"/>
    <s v="28.06.2026"/>
    <n v="27"/>
    <x v="0"/>
    <m/>
    <m/>
  </r>
  <r>
    <x v="2"/>
    <n v="0"/>
    <n v="5"/>
    <n v="0"/>
    <n v="8475"/>
    <s v="1175582.221390"/>
    <s v="20 Jun 2026"/>
    <s v="20"/>
    <s v="Jun"/>
    <s v="25 Jun 2026"/>
    <s v="25"/>
    <s v="Jun"/>
    <n v="5"/>
    <n v="5"/>
    <n v="0"/>
    <n v="0"/>
    <x v="3"/>
    <x v="3"/>
    <n v="2"/>
    <n v="1"/>
    <n v="1087.3436885000001"/>
    <n v="217.46873770000002"/>
    <s v="Romania"/>
    <s v="14 Nov 2025 10:01"/>
    <s v="14 Nov 2025"/>
    <s v="Nov"/>
    <n v="0"/>
    <n v="5"/>
    <n v="0"/>
    <n v="0"/>
    <n v="0"/>
    <n v="5"/>
    <n v="0"/>
    <s v="14.11.2025"/>
    <x v="11"/>
    <s v="20.06.2026"/>
    <n v="25"/>
    <x v="0"/>
    <m/>
    <m/>
  </r>
  <r>
    <x v="3"/>
    <n v="0"/>
    <n v="5"/>
    <n v="0"/>
    <n v="8237"/>
    <s v="405085"/>
    <s v="15 Jun 2026"/>
    <s v="15"/>
    <s v="Jun"/>
    <s v="20 Jun 2026"/>
    <s v="20"/>
    <s v="Jun"/>
    <n v="5"/>
    <n v="5"/>
    <n v="0"/>
    <n v="0"/>
    <x v="8"/>
    <x v="3"/>
    <n v="2"/>
    <n v="1"/>
    <n v="1195.0300733944953"/>
    <n v="239.00601467889902"/>
    <m/>
    <s v="08 Nov 2025 16:34"/>
    <s v="08 Nov 2025"/>
    <s v="Nov"/>
    <n v="0"/>
    <n v="5"/>
    <n v="0"/>
    <n v="0"/>
    <n v="0"/>
    <n v="5"/>
    <n v="0"/>
    <s v="08.11.2025"/>
    <x v="3"/>
    <s v="15.06.2026"/>
    <n v="25"/>
    <x v="0"/>
    <m/>
    <m/>
  </r>
  <r>
    <x v="2"/>
    <n v="0"/>
    <n v="0"/>
    <n v="6"/>
    <n v="8480"/>
    <s v="1175772.221439"/>
    <s v="16 Jul 2026"/>
    <s v="16"/>
    <s v="Jul"/>
    <s v="22 Jul 2026"/>
    <s v="22"/>
    <s v="Jul"/>
    <n v="6"/>
    <n v="6"/>
    <n v="0"/>
    <n v="0"/>
    <x v="3"/>
    <x v="5"/>
    <n v="2"/>
    <n v="2"/>
    <n v="2325.5209866"/>
    <n v="387.58683109999998"/>
    <s v="Romania"/>
    <s v="14 Nov 2025 12:03"/>
    <s v="14 Nov 2025"/>
    <s v="Nov"/>
    <n v="0"/>
    <n v="0"/>
    <n v="6"/>
    <n v="0"/>
    <n v="0"/>
    <n v="6"/>
    <n v="0"/>
    <s v="14.11.2025"/>
    <x v="11"/>
    <s v="16.07.2026"/>
    <n v="29"/>
    <x v="0"/>
    <m/>
    <m/>
  </r>
  <r>
    <x v="2"/>
    <n v="0"/>
    <n v="5"/>
    <n v="0"/>
    <n v="8163"/>
    <s v="1172230.220330"/>
    <s v="25 Jun 2026"/>
    <s v="25"/>
    <s v="Jun"/>
    <s v="30 Jun 2026"/>
    <s v="30"/>
    <s v="Jun"/>
    <n v="5"/>
    <n v="5"/>
    <n v="0"/>
    <n v="0"/>
    <x v="3"/>
    <x v="6"/>
    <n v="2"/>
    <n v="1"/>
    <n v="1205.7691950000001"/>
    <n v="241.153839"/>
    <s v="Romania"/>
    <s v="07 Nov 2025 11:07"/>
    <s v="07 Nov 2025"/>
    <s v="Nov"/>
    <n v="0"/>
    <n v="5"/>
    <n v="0"/>
    <n v="0"/>
    <n v="0"/>
    <n v="5"/>
    <n v="0"/>
    <s v="07.11.2025"/>
    <x v="3"/>
    <s v="25.06.2026"/>
    <n v="26"/>
    <x v="0"/>
    <m/>
    <m/>
  </r>
  <r>
    <x v="2"/>
    <n v="0"/>
    <n v="5"/>
    <n v="0"/>
    <n v="8725"/>
    <s v="96310"/>
    <s v="02 Jul 2026"/>
    <s v="02"/>
    <s v="Jul"/>
    <s v="07 Jul 2026"/>
    <s v="07"/>
    <s v="Jul"/>
    <n v="5"/>
    <n v="5"/>
    <n v="0"/>
    <n v="0"/>
    <x v="9"/>
    <x v="4"/>
    <n v="3"/>
    <n v="0"/>
    <n v="1671.4523180000001"/>
    <n v="334.29046360000001"/>
    <s v="Romania"/>
    <s v="24 Nov 2025 09:12"/>
    <s v="22 Nov 2025"/>
    <s v="Nov"/>
    <n v="0"/>
    <n v="0"/>
    <n v="5"/>
    <n v="0"/>
    <n v="0"/>
    <n v="5"/>
    <n v="0"/>
    <s v="24.11.2025"/>
    <x v="15"/>
    <s v="02.07.2026"/>
    <n v="27"/>
    <x v="0"/>
    <m/>
    <m/>
  </r>
  <r>
    <x v="2"/>
    <n v="0"/>
    <n v="7"/>
    <n v="0"/>
    <n v="8350"/>
    <s v="5041286"/>
    <s v="01 Jul 2026"/>
    <s v="01"/>
    <s v="Jul"/>
    <s v="08 Jul 2026"/>
    <s v="08"/>
    <s v="Jul"/>
    <n v="7"/>
    <n v="7"/>
    <n v="0"/>
    <n v="0"/>
    <x v="12"/>
    <x v="4"/>
    <n v="2"/>
    <n v="1"/>
    <n v="1733.3934540999999"/>
    <n v="247.62763629999998"/>
    <s v="Romania"/>
    <s v="11 Nov 2025 13:48"/>
    <s v="10 Nov 2025"/>
    <s v="Nov"/>
    <n v="0"/>
    <n v="0"/>
    <n v="7"/>
    <n v="0"/>
    <n v="0"/>
    <n v="7"/>
    <n v="0"/>
    <s v="11.11.2025"/>
    <x v="11"/>
    <s v="01.07.2026"/>
    <n v="27"/>
    <x v="0"/>
    <m/>
    <m/>
  </r>
  <r>
    <x v="1"/>
    <n v="4"/>
    <n v="-1"/>
    <n v="0"/>
    <n v="9380"/>
    <s v="5372747209"/>
    <s v="11 Jun 2026"/>
    <s v="11"/>
    <s v="Jun"/>
    <s v="14 Jun 2026"/>
    <s v="14"/>
    <s v="Jun"/>
    <n v="3"/>
    <n v="3"/>
    <n v="0"/>
    <n v="0"/>
    <x v="1"/>
    <x v="6"/>
    <n v="2"/>
    <n v="0"/>
    <n v="796.14841376146785"/>
    <n v="265.38280458715593"/>
    <s v="Romania"/>
    <s v="07 Jan 2026 12:22"/>
    <s v="07 Jan 2026"/>
    <s v="Jan"/>
    <n v="0"/>
    <n v="3"/>
    <n v="0"/>
    <n v="0"/>
    <n v="0"/>
    <n v="3"/>
    <n v="0"/>
    <s v="07.01.2025"/>
    <x v="1"/>
    <s v="11.06.2026"/>
    <n v="24"/>
    <x v="0"/>
    <m/>
    <m/>
  </r>
  <r>
    <x v="2"/>
    <n v="0"/>
    <n v="0"/>
    <n v="7"/>
    <n v="9163"/>
    <s v="51694"/>
    <s v="18 Jul 2026"/>
    <s v="18"/>
    <s v="Jul"/>
    <s v="25 Jul 2026"/>
    <s v="25"/>
    <s v="Jul"/>
    <n v="7"/>
    <n v="7"/>
    <n v="0"/>
    <n v="0"/>
    <x v="4"/>
    <x v="2"/>
    <n v="2"/>
    <n v="2"/>
    <n v="2633.0165791999998"/>
    <n v="376.14522559999995"/>
    <s v="Romania"/>
    <s v="22 Dec 2025 11:27"/>
    <s v="22 Dec 2025"/>
    <s v="Dec"/>
    <n v="0"/>
    <n v="0"/>
    <n v="7"/>
    <n v="0"/>
    <n v="0"/>
    <n v="7"/>
    <n v="0"/>
    <s v="22.12.2025"/>
    <x v="21"/>
    <s v="18.07.2026"/>
    <n v="29"/>
    <x v="0"/>
    <m/>
    <m/>
  </r>
  <r>
    <x v="1"/>
    <n v="0"/>
    <n v="4"/>
    <n v="0"/>
    <n v="9151"/>
    <s v="5901396047"/>
    <s v="06 Jul 2026"/>
    <s v="06"/>
    <s v="Jul"/>
    <s v="10 Jul 2026"/>
    <s v="10"/>
    <s v="Jul"/>
    <n v="4"/>
    <n v="4"/>
    <n v="0"/>
    <n v="0"/>
    <x v="1"/>
    <x v="4"/>
    <n v="2"/>
    <n v="2"/>
    <n v="2267.3273284403663"/>
    <n v="566.83183211009157"/>
    <s v="Israel"/>
    <s v="22 Dec 2025 00:06"/>
    <s v="21 Dec 2025"/>
    <s v="Dec"/>
    <n v="0"/>
    <n v="0"/>
    <n v="4"/>
    <n v="0"/>
    <n v="0"/>
    <n v="4"/>
    <n v="0"/>
    <s v="22.12.2025"/>
    <x v="21"/>
    <s v="06.07.2026"/>
    <n v="28"/>
    <x v="0"/>
    <m/>
    <m/>
  </r>
  <r>
    <x v="2"/>
    <n v="0"/>
    <n v="0"/>
    <n v="5"/>
    <n v="9207"/>
    <s v="1183428.225736"/>
    <s v="27 Jul 2026"/>
    <s v="27"/>
    <s v="Jul"/>
    <s v="01 Aug 2026"/>
    <s v="01"/>
    <s v="Aug"/>
    <n v="5"/>
    <n v="-26"/>
    <n v="4"/>
    <n v="0"/>
    <x v="3"/>
    <x v="4"/>
    <n v="3"/>
    <n v="1"/>
    <n v="1999.5428005000001"/>
    <n v="399.90856010000005"/>
    <s v="Romania"/>
    <s v="28 Dec 2025 21:23"/>
    <s v="28 Dec 2025"/>
    <s v="Dec"/>
    <n v="0"/>
    <n v="0"/>
    <n v="4"/>
    <n v="0"/>
    <n v="0"/>
    <n v="4"/>
    <n v="-1"/>
    <s v="28.12.2025"/>
    <x v="18"/>
    <s v="27.07.2026"/>
    <n v="31"/>
    <x v="0"/>
    <m/>
    <m/>
  </r>
  <r>
    <x v="2"/>
    <n v="0"/>
    <n v="5"/>
    <n v="0"/>
    <n v="8175"/>
    <s v="1172230.220342"/>
    <s v="25 Jun 2026"/>
    <s v="25"/>
    <s v="Jun"/>
    <s v="30 Jun 2026"/>
    <s v="30"/>
    <s v="Jun"/>
    <n v="5"/>
    <n v="5"/>
    <n v="0"/>
    <n v="0"/>
    <x v="3"/>
    <x v="6"/>
    <n v="3"/>
    <n v="0"/>
    <n v="1627.8373089999998"/>
    <n v="325.56746179999993"/>
    <s v="Romania"/>
    <s v="07 Nov 2025 11:09"/>
    <s v="07 Nov 2025"/>
    <s v="Nov"/>
    <n v="0"/>
    <n v="5"/>
    <n v="0"/>
    <n v="0"/>
    <n v="0"/>
    <n v="5"/>
    <n v="0"/>
    <s v="07.11.2025"/>
    <x v="3"/>
    <s v="25.06.2026"/>
    <n v="26"/>
    <x v="0"/>
    <m/>
    <m/>
  </r>
  <r>
    <x v="3"/>
    <n v="0"/>
    <n v="7"/>
    <n v="0"/>
    <n v="8982"/>
    <s v="419170"/>
    <s v="22 Jun 2026"/>
    <s v="22"/>
    <s v="Jun"/>
    <s v="29 Jun 2026"/>
    <s v="29"/>
    <s v="Jun"/>
    <n v="7"/>
    <n v="7"/>
    <n v="0"/>
    <n v="0"/>
    <x v="8"/>
    <x v="0"/>
    <n v="2"/>
    <n v="1"/>
    <n v="2317.4791160550458"/>
    <n v="331.07357183486232"/>
    <m/>
    <s v="01 Dec 2025 23:45"/>
    <s v="01 Dec 2025"/>
    <s v="Dec"/>
    <n v="0"/>
    <n v="7"/>
    <n v="0"/>
    <n v="0"/>
    <n v="0"/>
    <n v="7"/>
    <n v="0"/>
    <s v="01.12.2025"/>
    <x v="13"/>
    <s v="22.06.2026"/>
    <n v="26"/>
    <x v="0"/>
    <m/>
    <m/>
  </r>
  <r>
    <x v="2"/>
    <n v="0"/>
    <n v="0"/>
    <n v="5"/>
    <n v="8614"/>
    <s v="1177280.222158"/>
    <s v="30 Jul 2026"/>
    <s v="30"/>
    <s v="Jul"/>
    <s v="04 Aug 2026"/>
    <s v="04"/>
    <s v="Aug"/>
    <n v="5"/>
    <n v="-26"/>
    <n v="1"/>
    <n v="3"/>
    <x v="3"/>
    <x v="6"/>
    <n v="2"/>
    <n v="0"/>
    <n v="1334.9517664999998"/>
    <n v="266.99035329999998"/>
    <s v="Romania"/>
    <s v="19 Nov 2025 11:52"/>
    <s v="19 Nov 2025"/>
    <s v="Nov"/>
    <n v="0"/>
    <n v="0"/>
    <n v="1"/>
    <n v="3"/>
    <n v="0"/>
    <n v="4"/>
    <n v="-1"/>
    <s v="19.11.2025"/>
    <x v="12"/>
    <s v="30.07.2026"/>
    <n v="31"/>
    <x v="0"/>
    <m/>
    <m/>
  </r>
  <r>
    <x v="2"/>
    <n v="0"/>
    <n v="5"/>
    <n v="0"/>
    <n v="9178"/>
    <s v="1183120.225550"/>
    <s v="06 Jul 2026"/>
    <s v="06"/>
    <s v="Jul"/>
    <s v="11 Jul 2026"/>
    <s v="11"/>
    <s v="Jul"/>
    <n v="5"/>
    <n v="5"/>
    <n v="0"/>
    <n v="0"/>
    <x v="3"/>
    <x v="4"/>
    <n v="2"/>
    <n v="1"/>
    <n v="1397.244952"/>
    <n v="279.44899040000001"/>
    <s v="Romania"/>
    <s v="23 Dec 2025 17:16"/>
    <s v="23 Dec 2025"/>
    <s v="Dec"/>
    <n v="0"/>
    <n v="0"/>
    <n v="5"/>
    <n v="0"/>
    <n v="0"/>
    <n v="5"/>
    <n v="0"/>
    <s v="23.12.2025"/>
    <x v="21"/>
    <s v="06.07.2026"/>
    <n v="28"/>
    <x v="0"/>
    <m/>
    <m/>
  </r>
  <r>
    <x v="2"/>
    <n v="0"/>
    <n v="0"/>
    <n v="6"/>
    <n v="8392"/>
    <s v="95581"/>
    <s v="19 Jul 2026"/>
    <s v="19"/>
    <s v="Jul"/>
    <s v="25 Jul 2026"/>
    <s v="25"/>
    <s v="Jul"/>
    <n v="6"/>
    <n v="6"/>
    <n v="0"/>
    <n v="0"/>
    <x v="9"/>
    <x v="2"/>
    <n v="2"/>
    <n v="0"/>
    <n v="1666.6018595999999"/>
    <n v="277.76697659999996"/>
    <m/>
    <s v="12 Nov 2025 09:11"/>
    <s v="11 Nov 2025"/>
    <s v="Nov"/>
    <n v="0"/>
    <n v="0"/>
    <n v="6"/>
    <n v="0"/>
    <n v="0"/>
    <n v="6"/>
    <n v="0"/>
    <s v="12.11.2025"/>
    <x v="11"/>
    <s v="19.07.2026"/>
    <n v="30"/>
    <x v="0"/>
    <m/>
    <m/>
  </r>
  <r>
    <x v="2"/>
    <n v="0"/>
    <n v="0"/>
    <n v="6"/>
    <n v="9167"/>
    <s v="60483"/>
    <s v="24 Jul 2026"/>
    <s v="24"/>
    <s v="Jul"/>
    <s v="30 Jul 2026"/>
    <s v="30"/>
    <s v="Jul"/>
    <n v="6"/>
    <n v="6"/>
    <n v="0"/>
    <n v="0"/>
    <x v="4"/>
    <x v="4"/>
    <n v="3"/>
    <n v="1"/>
    <n v="2399.4513606"/>
    <n v="399.90856009999999"/>
    <s v="Romania"/>
    <s v="23 Dec 2025 09:39"/>
    <s v="22 Dec 2025"/>
    <s v="Dec"/>
    <n v="0"/>
    <n v="0"/>
    <n v="6"/>
    <n v="0"/>
    <n v="0"/>
    <n v="6"/>
    <n v="0"/>
    <s v="23.12.2025"/>
    <x v="21"/>
    <s v="24.07.2026"/>
    <n v="30"/>
    <x v="0"/>
    <m/>
    <m/>
  </r>
  <r>
    <x v="2"/>
    <n v="0"/>
    <n v="0"/>
    <n v="6"/>
    <n v="9169"/>
    <s v="60485"/>
    <s v="24 Jul 2026"/>
    <s v="24"/>
    <s v="Jul"/>
    <s v="30 Jul 2026"/>
    <s v="30"/>
    <s v="Jul"/>
    <n v="6"/>
    <n v="6"/>
    <n v="0"/>
    <n v="0"/>
    <x v="4"/>
    <x v="4"/>
    <n v="2"/>
    <n v="1"/>
    <n v="1777.3800707999999"/>
    <n v="296.2300118"/>
    <s v="Romania"/>
    <s v="23 Dec 2025 09:50"/>
    <s v="22 Dec 2025"/>
    <s v="Dec"/>
    <n v="0"/>
    <n v="0"/>
    <n v="6"/>
    <n v="0"/>
    <n v="0"/>
    <n v="6"/>
    <n v="0"/>
    <s v="23.12.2025"/>
    <x v="21"/>
    <s v="24.07.2026"/>
    <n v="30"/>
    <x v="0"/>
    <m/>
    <m/>
  </r>
  <r>
    <x v="2"/>
    <n v="0"/>
    <n v="5"/>
    <n v="0"/>
    <n v="9067"/>
    <s v="2315451"/>
    <s v="06 Jul 2026"/>
    <s v="06"/>
    <s v="Jul"/>
    <s v="11 Jul 2026"/>
    <s v="11"/>
    <s v="Jul"/>
    <n v="5"/>
    <n v="5"/>
    <n v="0"/>
    <n v="0"/>
    <x v="6"/>
    <x v="6"/>
    <n v="2"/>
    <n v="1"/>
    <n v="1362.2355949999999"/>
    <n v="272.44711899999999"/>
    <s v="[&quot;RO&quot;]"/>
    <s v="09 Dec 2025 11:59"/>
    <s v="09 Dec 2025"/>
    <s v="Dec"/>
    <n v="0"/>
    <n v="0"/>
    <n v="5"/>
    <n v="0"/>
    <n v="0"/>
    <n v="5"/>
    <n v="0"/>
    <s v="09.12.2025"/>
    <x v="16"/>
    <s v="06.07.2026"/>
    <n v="28"/>
    <x v="0"/>
    <m/>
    <m/>
  </r>
  <r>
    <x v="1"/>
    <n v="0"/>
    <n v="0"/>
    <n v="4"/>
    <n v="9060"/>
    <s v="5236282363"/>
    <s v="27 Jul 2026"/>
    <s v="27"/>
    <s v="Jul"/>
    <s v="31 Jul 2026"/>
    <s v="31"/>
    <s v="Jul"/>
    <n v="4"/>
    <n v="4"/>
    <n v="0"/>
    <n v="0"/>
    <x v="1"/>
    <x v="6"/>
    <n v="2"/>
    <n v="2"/>
    <n v="2383.6005247706421"/>
    <n v="595.90013119266052"/>
    <m/>
    <s v="08 Dec 2025 20:16"/>
    <s v="08 Dec 2025"/>
    <s v="Dec"/>
    <n v="0"/>
    <n v="0"/>
    <n v="4"/>
    <n v="0"/>
    <n v="0"/>
    <n v="4"/>
    <n v="0"/>
    <s v="08.12.2025"/>
    <x v="16"/>
    <s v="27.07.2026"/>
    <n v="31"/>
    <x v="0"/>
    <m/>
    <m/>
  </r>
  <r>
    <x v="2"/>
    <n v="0"/>
    <n v="0"/>
    <n v="5"/>
    <n v="8630"/>
    <s v="17199"/>
    <s v="18 Jul 2026"/>
    <s v="18"/>
    <s v="Jul"/>
    <s v="23 Jul 2026"/>
    <s v="23"/>
    <s v="Jul"/>
    <n v="5"/>
    <n v="5"/>
    <n v="0"/>
    <n v="0"/>
    <x v="4"/>
    <x v="6"/>
    <n v="2"/>
    <n v="1"/>
    <n v="1334.9517664999998"/>
    <n v="266.99035329999998"/>
    <m/>
    <s v="20 Nov 2025 09:44"/>
    <s v="19 Nov 2025"/>
    <s v="Nov"/>
    <n v="0"/>
    <n v="0"/>
    <n v="5"/>
    <n v="0"/>
    <n v="0"/>
    <n v="5"/>
    <n v="0"/>
    <s v="20.11.2025"/>
    <x v="12"/>
    <s v="18.07.2026"/>
    <n v="29"/>
    <x v="0"/>
    <m/>
    <m/>
  </r>
  <r>
    <x v="2"/>
    <n v="0"/>
    <n v="0"/>
    <n v="6"/>
    <n v="8444"/>
    <s v="95537"/>
    <s v="18 Jul 2026"/>
    <s v="18"/>
    <s v="Jul"/>
    <s v="24 Jul 2026"/>
    <s v="24"/>
    <s v="Jul"/>
    <n v="6"/>
    <n v="6"/>
    <n v="0"/>
    <n v="0"/>
    <x v="9"/>
    <x v="2"/>
    <n v="3"/>
    <n v="0"/>
    <n v="2075.4681211000002"/>
    <n v="345.91135351666668"/>
    <s v="Romania"/>
    <s v="13 Nov 2025 09:52"/>
    <s v="12 Nov 2025"/>
    <s v="Nov"/>
    <n v="0"/>
    <n v="0"/>
    <n v="6"/>
    <n v="0"/>
    <n v="0"/>
    <n v="6"/>
    <n v="0"/>
    <s v="13.11.2025"/>
    <x v="11"/>
    <s v="18.07.2026"/>
    <n v="29"/>
    <x v="0"/>
    <m/>
    <m/>
  </r>
  <r>
    <x v="2"/>
    <n v="0"/>
    <n v="0"/>
    <n v="5"/>
    <n v="8363"/>
    <s v="NT308194"/>
    <s v="31 Jul 2026"/>
    <s v="31"/>
    <s v="Jul"/>
    <s v="05 Aug 2026"/>
    <s v="05"/>
    <s v="Aug"/>
    <n v="5"/>
    <n v="-26"/>
    <n v="0"/>
    <n v="4"/>
    <x v="5"/>
    <x v="6"/>
    <n v="2"/>
    <n v="1"/>
    <n v="1334.9517664999998"/>
    <n v="266.99035329999998"/>
    <m/>
    <s v="11 Nov 2025 15:45"/>
    <s v="11 Nov 2025"/>
    <s v="Nov"/>
    <n v="0"/>
    <n v="0"/>
    <n v="0"/>
    <n v="4"/>
    <n v="0"/>
    <n v="4"/>
    <n v="-1"/>
    <s v="11.11.2025"/>
    <x v="11"/>
    <s v="31.07.2026"/>
    <n v="31"/>
    <x v="0"/>
    <m/>
    <m/>
  </r>
  <r>
    <x v="2"/>
    <n v="0"/>
    <n v="0"/>
    <n v="7"/>
    <n v="8476"/>
    <s v="1175589.221406"/>
    <s v="25 Jul 2026"/>
    <s v="25"/>
    <s v="Jul"/>
    <s v="01 Aug 2026"/>
    <s v="01"/>
    <s v="Aug"/>
    <n v="7"/>
    <n v="-24"/>
    <n v="6"/>
    <n v="0"/>
    <x v="3"/>
    <x v="7"/>
    <n v="4"/>
    <n v="0"/>
    <n v="3617.3858181999999"/>
    <n v="516.76940260000003"/>
    <s v="Romania"/>
    <s v="14 Nov 2025 10:13"/>
    <s v="14 Nov 2025"/>
    <s v="Nov"/>
    <n v="0"/>
    <n v="0"/>
    <n v="6"/>
    <n v="0"/>
    <n v="0"/>
    <n v="6"/>
    <n v="-1"/>
    <s v="14.11.2025"/>
    <x v="11"/>
    <s v="25.07.2026"/>
    <n v="30"/>
    <x v="0"/>
    <m/>
    <m/>
  </r>
  <r>
    <x v="2"/>
    <n v="0"/>
    <n v="0"/>
    <n v="6"/>
    <n v="9179"/>
    <s v="1183139.225551"/>
    <s v="23 Jul 2026"/>
    <s v="23"/>
    <s v="Jul"/>
    <s v="29 Jul 2026"/>
    <s v="29"/>
    <s v="Jul"/>
    <n v="6"/>
    <n v="6"/>
    <n v="0"/>
    <n v="0"/>
    <x v="3"/>
    <x v="5"/>
    <n v="2"/>
    <n v="1"/>
    <n v="2015.3654652"/>
    <n v="335.8942442"/>
    <s v="Romania"/>
    <s v="23 Dec 2025 18:49"/>
    <s v="23 Dec 2025"/>
    <s v="Dec"/>
    <n v="0"/>
    <n v="0"/>
    <n v="6"/>
    <n v="0"/>
    <n v="0"/>
    <n v="6"/>
    <n v="0"/>
    <s v="23.12.2025"/>
    <x v="21"/>
    <s v="23.07.2026"/>
    <n v="30"/>
    <x v="0"/>
    <m/>
    <m/>
  </r>
  <r>
    <x v="2"/>
    <n v="0"/>
    <n v="5"/>
    <n v="0"/>
    <n v="9177"/>
    <s v="1183119.225549"/>
    <s v="06 Jul 2026"/>
    <s v="06"/>
    <s v="Jul"/>
    <s v="11 Jul 2026"/>
    <s v="11"/>
    <s v="Jul"/>
    <n v="5"/>
    <n v="5"/>
    <n v="0"/>
    <n v="0"/>
    <x v="3"/>
    <x v="4"/>
    <n v="2"/>
    <n v="1"/>
    <n v="1397.244952"/>
    <n v="279.44899040000001"/>
    <s v="Romania"/>
    <s v="23 Dec 2025 17:02"/>
    <s v="23 Dec 2025"/>
    <s v="Dec"/>
    <n v="0"/>
    <n v="0"/>
    <n v="5"/>
    <n v="0"/>
    <n v="0"/>
    <n v="5"/>
    <n v="0"/>
    <s v="23.12.2025"/>
    <x v="21"/>
    <s v="06.07.2026"/>
    <n v="28"/>
    <x v="0"/>
    <m/>
    <m/>
  </r>
  <r>
    <x v="2"/>
    <n v="0"/>
    <n v="5"/>
    <n v="0"/>
    <n v="9114"/>
    <s v="2315959"/>
    <s v="06 Jul 2026"/>
    <s v="06"/>
    <s v="Jul"/>
    <s v="11 Jul 2026"/>
    <s v="11"/>
    <s v="Jul"/>
    <n v="5"/>
    <n v="5"/>
    <n v="0"/>
    <n v="0"/>
    <x v="6"/>
    <x v="6"/>
    <n v="1"/>
    <n v="2"/>
    <n v="1362.2355949999999"/>
    <n v="272.44711899999999"/>
    <s v="Romania"/>
    <s v="15 Dec 2025 16:31"/>
    <s v="15 Dec 2025"/>
    <s v="Dec"/>
    <n v="0"/>
    <n v="0"/>
    <n v="5"/>
    <n v="0"/>
    <n v="0"/>
    <n v="5"/>
    <n v="0"/>
    <s v="15.12.2025"/>
    <x v="10"/>
    <s v="06.07.2026"/>
    <n v="28"/>
    <x v="0"/>
    <m/>
    <m/>
  </r>
  <r>
    <x v="2"/>
    <n v="0"/>
    <n v="5"/>
    <n v="0"/>
    <n v="9219"/>
    <s v="1183352.225802"/>
    <s v="06 Jul 2026"/>
    <s v="06"/>
    <s v="Jul"/>
    <s v="11 Jul 2026"/>
    <s v="11"/>
    <s v="Jul"/>
    <n v="5"/>
    <n v="5"/>
    <n v="0"/>
    <n v="0"/>
    <x v="3"/>
    <x v="5"/>
    <n v="2"/>
    <n v="1"/>
    <n v="1595.566114"/>
    <n v="319.11322280000002"/>
    <s v="Romania"/>
    <s v="29 Dec 2025 10:16"/>
    <s v="27 Dec 2025"/>
    <s v="Dec"/>
    <n v="0"/>
    <n v="0"/>
    <n v="5"/>
    <n v="0"/>
    <n v="0"/>
    <n v="5"/>
    <n v="0"/>
    <s v="29.12.2025"/>
    <x v="18"/>
    <s v="06.07.2026"/>
    <n v="28"/>
    <x v="0"/>
    <m/>
    <m/>
  </r>
  <r>
    <x v="2"/>
    <n v="0"/>
    <n v="0"/>
    <n v="6"/>
    <n v="8478"/>
    <s v="1175771.221438"/>
    <s v="16 Jul 2026"/>
    <s v="16"/>
    <s v="Jul"/>
    <s v="22 Jul 2026"/>
    <s v="22"/>
    <s v="Jul"/>
    <n v="6"/>
    <n v="6"/>
    <n v="0"/>
    <n v="0"/>
    <x v="3"/>
    <x v="5"/>
    <n v="2"/>
    <n v="1"/>
    <n v="1860.3463793999999"/>
    <n v="310.05772989999997"/>
    <s v="Romania"/>
    <s v="14 Nov 2025 12:00"/>
    <s v="14 Nov 2025"/>
    <s v="Nov"/>
    <n v="0"/>
    <n v="0"/>
    <n v="6"/>
    <n v="0"/>
    <n v="0"/>
    <n v="6"/>
    <n v="0"/>
    <s v="14.11.2025"/>
    <x v="11"/>
    <s v="16.07.2026"/>
    <n v="29"/>
    <x v="0"/>
    <m/>
    <m/>
  </r>
  <r>
    <x v="2"/>
    <n v="0"/>
    <n v="0"/>
    <n v="5"/>
    <n v="8597"/>
    <s v="0119205777"/>
    <s v="14 Jul 2026"/>
    <s v="14"/>
    <s v="Jul"/>
    <s v="19 Jul 2026"/>
    <s v="19"/>
    <s v="Jul"/>
    <n v="5"/>
    <n v="5"/>
    <n v="0"/>
    <n v="0"/>
    <x v="15"/>
    <x v="3"/>
    <n v="3"/>
    <n v="0"/>
    <n v="1999.5428005000001"/>
    <n v="399.90856010000005"/>
    <s v="Bulgaria"/>
    <s v="18 Nov 2025 13:52"/>
    <s v="18 Nov 2025"/>
    <s v="Nov"/>
    <n v="0"/>
    <n v="0"/>
    <n v="5"/>
    <n v="0"/>
    <n v="0"/>
    <n v="5"/>
    <n v="0"/>
    <s v="18.11.2025"/>
    <x v="12"/>
    <s v="14.07.2026"/>
    <n v="29"/>
    <x v="0"/>
    <m/>
    <m/>
  </r>
  <r>
    <x v="2"/>
    <n v="0"/>
    <n v="5"/>
    <n v="0"/>
    <n v="9068"/>
    <s v="2315451"/>
    <s v="06 Jul 2026"/>
    <s v="06"/>
    <s v="Jul"/>
    <s v="11 Jul 2026"/>
    <s v="11"/>
    <s v="Jul"/>
    <n v="5"/>
    <n v="5"/>
    <n v="0"/>
    <n v="0"/>
    <x v="6"/>
    <x v="6"/>
    <n v="2"/>
    <n v="1"/>
    <n v="1362.2355949999999"/>
    <n v="272.44711899999999"/>
    <s v="[&quot;RO&quot;]"/>
    <s v="09 Dec 2025 11:59"/>
    <s v="09 Dec 2025"/>
    <s v="Dec"/>
    <n v="0"/>
    <n v="0"/>
    <n v="5"/>
    <n v="0"/>
    <n v="0"/>
    <n v="5"/>
    <n v="0"/>
    <s v="09.12.2025"/>
    <x v="16"/>
    <s v="06.07.2026"/>
    <n v="28"/>
    <x v="0"/>
    <m/>
    <m/>
  </r>
  <r>
    <x v="2"/>
    <n v="0"/>
    <n v="0"/>
    <n v="6"/>
    <n v="8407"/>
    <s v="17038"/>
    <s v="13 Jul 2026"/>
    <s v="13"/>
    <s v="Jul"/>
    <s v="19 Jul 2026"/>
    <s v="19"/>
    <s v="Jul"/>
    <n v="6"/>
    <n v="6"/>
    <n v="0"/>
    <n v="0"/>
    <x v="4"/>
    <x v="6"/>
    <n v="2"/>
    <n v="0"/>
    <n v="1601.9421197999998"/>
    <n v="266.99035329999998"/>
    <m/>
    <s v="12 Nov 2025 10:36"/>
    <s v="12 Nov 2025"/>
    <s v="Nov"/>
    <n v="0"/>
    <n v="0"/>
    <n v="6"/>
    <n v="0"/>
    <n v="0"/>
    <n v="6"/>
    <n v="0"/>
    <s v="12.11.2025"/>
    <x v="11"/>
    <s v="13.07.2026"/>
    <n v="29"/>
    <x v="0"/>
    <m/>
    <m/>
  </r>
  <r>
    <x v="2"/>
    <n v="0"/>
    <n v="0"/>
    <n v="5"/>
    <n v="8754"/>
    <s v="2313019"/>
    <s v="22 Jul 2026"/>
    <s v="22"/>
    <s v="Jul"/>
    <s v="27 Jul 2026"/>
    <s v="27"/>
    <s v="Jul"/>
    <n v="5"/>
    <n v="5"/>
    <n v="0"/>
    <n v="0"/>
    <x v="6"/>
    <x v="1"/>
    <n v="4"/>
    <n v="0"/>
    <n v="2422.3932464999998"/>
    <n v="484.47864929999997"/>
    <s v="[&quot;RO&quot;]"/>
    <s v="24 Nov 2025 11:16"/>
    <s v="24 Nov 2025"/>
    <s v="Nov"/>
    <n v="0"/>
    <n v="0"/>
    <n v="5"/>
    <n v="0"/>
    <n v="0"/>
    <n v="5"/>
    <n v="0"/>
    <s v="24.11.2025"/>
    <x v="15"/>
    <s v="22.07.2026"/>
    <n v="30"/>
    <x v="0"/>
    <m/>
    <m/>
  </r>
  <r>
    <x v="2"/>
    <n v="0"/>
    <n v="5"/>
    <n v="0"/>
    <n v="9180"/>
    <s v="1183141.225553"/>
    <s v="06 Jul 2026"/>
    <s v="06"/>
    <s v="Jul"/>
    <s v="11 Jul 2026"/>
    <s v="11"/>
    <s v="Jul"/>
    <n v="5"/>
    <n v="5"/>
    <n v="0"/>
    <n v="0"/>
    <x v="3"/>
    <x v="4"/>
    <n v="2"/>
    <n v="1"/>
    <n v="1397.244952"/>
    <n v="279.44899040000001"/>
    <s v="Romania"/>
    <s v="23 Dec 2025 19:28"/>
    <s v="23 Dec 2025"/>
    <s v="Dec"/>
    <n v="0"/>
    <n v="0"/>
    <n v="5"/>
    <n v="0"/>
    <n v="0"/>
    <n v="5"/>
    <n v="0"/>
    <s v="23.12.2025"/>
    <x v="21"/>
    <s v="06.07.2026"/>
    <n v="28"/>
    <x v="0"/>
    <m/>
    <m/>
  </r>
  <r>
    <x v="2"/>
    <n v="0"/>
    <n v="7"/>
    <n v="0"/>
    <n v="8831"/>
    <s v="1179365.223053"/>
    <s v="04 Jul 2026"/>
    <s v="04"/>
    <s v="Jul"/>
    <s v="11 Jul 2026"/>
    <s v="11"/>
    <s v="Jul"/>
    <n v="7"/>
    <n v="7"/>
    <n v="0"/>
    <n v="0"/>
    <x v="3"/>
    <x v="4"/>
    <n v="2"/>
    <n v="2"/>
    <n v="2417.2298553000001"/>
    <n v="345.31855075714287"/>
    <s v="Romania"/>
    <s v="26 Nov 2025 11:24"/>
    <s v="26 Nov 2025"/>
    <s v="Nov"/>
    <n v="0"/>
    <n v="0"/>
    <n v="7"/>
    <n v="0"/>
    <n v="0"/>
    <n v="7"/>
    <n v="0"/>
    <s v="26.11.2025"/>
    <x v="15"/>
    <s v="04.07.2026"/>
    <n v="27"/>
    <x v="0"/>
    <m/>
    <m/>
  </r>
  <r>
    <x v="2"/>
    <n v="0"/>
    <n v="0"/>
    <n v="5"/>
    <n v="9028"/>
    <s v="17644"/>
    <s v="17 Jul 2026"/>
    <s v="17"/>
    <s v="Jul"/>
    <s v="22 Jul 2026"/>
    <s v="22"/>
    <s v="Jul"/>
    <n v="5"/>
    <n v="5"/>
    <n v="0"/>
    <n v="0"/>
    <x v="4"/>
    <x v="4"/>
    <n v="3"/>
    <n v="1"/>
    <n v="1999.5428005000001"/>
    <n v="399.90856010000005"/>
    <m/>
    <s v="05 Dec 2025 11:35"/>
    <s v="05 Dec 2025"/>
    <s v="Dec"/>
    <n v="0"/>
    <n v="0"/>
    <n v="5"/>
    <n v="0"/>
    <n v="0"/>
    <n v="5"/>
    <n v="0"/>
    <s v="05.12.2025"/>
    <x v="13"/>
    <s v="17.07.2026"/>
    <n v="29"/>
    <x v="0"/>
    <m/>
    <m/>
  </r>
  <r>
    <x v="2"/>
    <n v="0"/>
    <n v="0"/>
    <n v="6"/>
    <n v="8496"/>
    <s v="2311722"/>
    <s v="24 Jul 2026"/>
    <s v="24"/>
    <s v="Jul"/>
    <s v="30 Jul 2026"/>
    <s v="30"/>
    <s v="Jul"/>
    <n v="6"/>
    <n v="6"/>
    <n v="0"/>
    <n v="0"/>
    <x v="6"/>
    <x v="0"/>
    <n v="3"/>
    <n v="1"/>
    <n v="2645.2991916000001"/>
    <n v="440.88319860000001"/>
    <s v="[&quot;RO&quot;]"/>
    <s v="14 Nov 2025 16:07"/>
    <s v="14 Nov 2025"/>
    <s v="Nov"/>
    <n v="0"/>
    <n v="0"/>
    <n v="6"/>
    <n v="0"/>
    <n v="0"/>
    <n v="6"/>
    <n v="0"/>
    <s v="14.11.2025"/>
    <x v="11"/>
    <s v="24.07.2026"/>
    <n v="30"/>
    <x v="0"/>
    <m/>
    <m/>
  </r>
  <r>
    <x v="2"/>
    <n v="0"/>
    <n v="0"/>
    <n v="5"/>
    <n v="8610"/>
    <s v="NT309148"/>
    <s v="26 Jul 2026"/>
    <s v="26"/>
    <s v="Jul"/>
    <s v="31 Jul 2026"/>
    <s v="31"/>
    <s v="Jul"/>
    <n v="5"/>
    <n v="5"/>
    <n v="0"/>
    <n v="0"/>
    <x v="5"/>
    <x v="7"/>
    <n v="4"/>
    <n v="1"/>
    <n v="2799.183896"/>
    <n v="559.83677920000002"/>
    <m/>
    <s v="19 Nov 2025 09:41"/>
    <s v="18 Nov 2025"/>
    <s v="Nov"/>
    <n v="0"/>
    <n v="0"/>
    <n v="5"/>
    <n v="0"/>
    <n v="0"/>
    <n v="5"/>
    <n v="0"/>
    <s v="19.11.2025"/>
    <x v="12"/>
    <s v="26.07.2026"/>
    <n v="31"/>
    <x v="0"/>
    <m/>
    <m/>
  </r>
  <r>
    <x v="2"/>
    <n v="0"/>
    <n v="0"/>
    <n v="9"/>
    <n v="9004"/>
    <s v="4091"/>
    <s v="18 Jul 2026"/>
    <s v="18"/>
    <s v="Jul"/>
    <s v="27 Jul 2026"/>
    <s v="27"/>
    <s v="Jul"/>
    <n v="9"/>
    <n v="9"/>
    <n v="0"/>
    <n v="0"/>
    <x v="4"/>
    <x v="6"/>
    <n v="2"/>
    <n v="2"/>
    <n v="3253.8165795"/>
    <n v="361.53517549999998"/>
    <m/>
    <s v="03 Dec 2025 09:48"/>
    <s v="02 Dec 2025"/>
    <s v="Dec"/>
    <n v="0"/>
    <n v="0"/>
    <n v="9"/>
    <n v="0"/>
    <n v="0"/>
    <n v="9"/>
    <n v="0"/>
    <s v="03.12.2025"/>
    <x v="13"/>
    <s v="18.07.2026"/>
    <n v="29"/>
    <x v="0"/>
    <m/>
    <m/>
  </r>
  <r>
    <x v="2"/>
    <n v="0"/>
    <n v="0"/>
    <n v="5"/>
    <n v="8859"/>
    <s v="1179616.223118"/>
    <s v="26 Jul 2026"/>
    <s v="26"/>
    <s v="Jul"/>
    <s v="31 Jul 2026"/>
    <s v="31"/>
    <s v="Jul"/>
    <n v="5"/>
    <n v="5"/>
    <n v="0"/>
    <n v="0"/>
    <x v="3"/>
    <x v="4"/>
    <n v="2"/>
    <n v="2"/>
    <n v="1851.4864694999999"/>
    <n v="370.2972939"/>
    <s v="Romania"/>
    <s v="26 Nov 2025 22:49"/>
    <s v="26 Nov 2025"/>
    <s v="Nov"/>
    <n v="0"/>
    <n v="0"/>
    <n v="5"/>
    <n v="0"/>
    <n v="0"/>
    <n v="5"/>
    <n v="0"/>
    <s v="26.11.2025"/>
    <x v="15"/>
    <s v="26.07.2026"/>
    <n v="31"/>
    <x v="0"/>
    <m/>
    <m/>
  </r>
  <r>
    <x v="2"/>
    <n v="0"/>
    <n v="7"/>
    <n v="1"/>
    <n v="8252"/>
    <s v="NT307862"/>
    <s v="04 Jul 2026"/>
    <s v="04"/>
    <s v="Jul"/>
    <s v="12 Jul 2026"/>
    <s v="12"/>
    <s v="Jul"/>
    <n v="8"/>
    <n v="8"/>
    <n v="0"/>
    <n v="0"/>
    <x v="5"/>
    <x v="6"/>
    <n v="3"/>
    <n v="0"/>
    <n v="2709.1570411000002"/>
    <n v="338.64463013750003"/>
    <m/>
    <s v="09 Nov 2025 23:23"/>
    <s v="09 Nov 2025"/>
    <s v="Nov"/>
    <n v="0"/>
    <n v="0"/>
    <n v="8"/>
    <n v="0"/>
    <n v="0"/>
    <n v="8"/>
    <n v="0"/>
    <s v="09.11.2025"/>
    <x v="11"/>
    <s v="04.07.2026"/>
    <n v="27"/>
    <x v="0"/>
    <m/>
    <m/>
  </r>
  <r>
    <x v="1"/>
    <n v="0"/>
    <n v="0"/>
    <n v="2"/>
    <n v="9314"/>
    <s v="6980650943"/>
    <s v="21 Aug 2026"/>
    <s v="21"/>
    <s v="Aug"/>
    <s v="23 Aug 2026"/>
    <s v="23"/>
    <s v="Aug"/>
    <n v="2"/>
    <n v="2"/>
    <n v="0"/>
    <n v="0"/>
    <x v="1"/>
    <x v="3"/>
    <n v="2"/>
    <n v="2"/>
    <n v="1356.520623853211"/>
    <n v="678.26031192660548"/>
    <m/>
    <s v="01 Jan 2026 12:00"/>
    <s v="01 Jan 2026"/>
    <s v="Jan"/>
    <n v="0"/>
    <n v="0"/>
    <n v="0"/>
    <n v="2"/>
    <n v="0"/>
    <n v="2"/>
    <n v="0"/>
    <s v="01.01.2025"/>
    <x v="20"/>
    <s v="21.08.2026"/>
    <n v="34"/>
    <x v="0"/>
    <m/>
    <m/>
  </r>
  <r>
    <x v="0"/>
    <n v="0"/>
    <n v="0"/>
    <n v="7"/>
    <n v="9112"/>
    <s v="15122025"/>
    <s v="18 Jul 2026"/>
    <s v="18"/>
    <s v="Jul"/>
    <s v="25 Jul 2026"/>
    <s v="25"/>
    <s v="Jul"/>
    <n v="7"/>
    <n v="7"/>
    <n v="0"/>
    <n v="0"/>
    <x v="0"/>
    <x v="5"/>
    <n v="2"/>
    <n v="1"/>
    <n v="2824.7029916513757"/>
    <n v="403.52899880733935"/>
    <m/>
    <s v="15 Dec 2025 13:09"/>
    <s v="15 Dec 2025"/>
    <s v="Dec"/>
    <n v="0"/>
    <n v="0"/>
    <n v="7"/>
    <n v="0"/>
    <n v="0"/>
    <n v="7"/>
    <n v="0"/>
    <s v="15.12.2025"/>
    <x v="10"/>
    <s v="18.07.2026"/>
    <n v="29"/>
    <x v="0"/>
    <m/>
    <m/>
  </r>
  <r>
    <x v="2"/>
    <n v="0"/>
    <n v="4"/>
    <n v="2"/>
    <n v="8319"/>
    <s v="2311077"/>
    <s v="07 Jul 2026"/>
    <s v="07"/>
    <s v="Jul"/>
    <s v="13 Jul 2026"/>
    <s v="13"/>
    <s v="Jul"/>
    <n v="6"/>
    <n v="6"/>
    <n v="0"/>
    <n v="0"/>
    <x v="6"/>
    <x v="2"/>
    <n v="2"/>
    <n v="1"/>
    <n v="1614.9288309999999"/>
    <n v="269.15480516666668"/>
    <s v="[&quot;RO&quot;]"/>
    <s v="11 Nov 2025 09:26"/>
    <s v="10 Nov 2025"/>
    <s v="Nov"/>
    <n v="0"/>
    <n v="0"/>
    <n v="6"/>
    <n v="0"/>
    <n v="0"/>
    <n v="6"/>
    <n v="0"/>
    <s v="11.11.2025"/>
    <x v="11"/>
    <s v="07.07.2026"/>
    <n v="28"/>
    <x v="0"/>
    <m/>
    <m/>
  </r>
  <r>
    <x v="2"/>
    <n v="0"/>
    <n v="0"/>
    <n v="5"/>
    <n v="9063"/>
    <s v="17669"/>
    <s v="19 Jul 2026"/>
    <s v="19"/>
    <s v="Jul"/>
    <s v="24 Jul 2026"/>
    <s v="24"/>
    <s v="Jul"/>
    <n v="5"/>
    <n v="5"/>
    <n v="0"/>
    <n v="0"/>
    <x v="4"/>
    <x v="6"/>
    <n v="2"/>
    <n v="0"/>
    <n v="1446.1407019999999"/>
    <n v="289.22814039999997"/>
    <m/>
    <s v="09 Dec 2025 11:36"/>
    <s v="09 Dec 2025"/>
    <s v="Dec"/>
    <n v="0"/>
    <n v="0"/>
    <n v="5"/>
    <n v="0"/>
    <n v="0"/>
    <n v="5"/>
    <n v="0"/>
    <s v="09.12.2025"/>
    <x v="16"/>
    <s v="19.07.2026"/>
    <n v="30"/>
    <x v="0"/>
    <m/>
    <m/>
  </r>
  <r>
    <x v="2"/>
    <n v="0"/>
    <n v="0"/>
    <n v="7"/>
    <n v="9161"/>
    <s v="51692"/>
    <s v="18 Jul 2026"/>
    <s v="18"/>
    <s v="Jul"/>
    <s v="25 Jul 2026"/>
    <s v="25"/>
    <s v="Jul"/>
    <n v="7"/>
    <n v="7"/>
    <n v="0"/>
    <n v="0"/>
    <x v="4"/>
    <x v="2"/>
    <n v="2"/>
    <n v="2"/>
    <n v="2633.0165791999998"/>
    <n v="376.14522559999995"/>
    <s v="Romania"/>
    <s v="22 Dec 2025 11:15"/>
    <s v="22 Dec 2025"/>
    <s v="Dec"/>
    <n v="0"/>
    <n v="0"/>
    <n v="7"/>
    <n v="0"/>
    <n v="0"/>
    <n v="7"/>
    <n v="0"/>
    <s v="22.12.2025"/>
    <x v="21"/>
    <s v="18.07.2026"/>
    <n v="29"/>
    <x v="0"/>
    <m/>
    <m/>
  </r>
  <r>
    <x v="2"/>
    <n v="0"/>
    <n v="0"/>
    <n v="6"/>
    <n v="8247"/>
    <s v="NT307760"/>
    <s v="26 Jul 2026"/>
    <s v="26"/>
    <s v="Jul"/>
    <s v="01 Aug 2026"/>
    <s v="01"/>
    <s v="Aug"/>
    <n v="6"/>
    <n v="-25"/>
    <n v="5"/>
    <n v="0"/>
    <x v="5"/>
    <x v="6"/>
    <n v="2"/>
    <n v="1"/>
    <n v="1601.9421197999998"/>
    <n v="266.99035329999998"/>
    <m/>
    <s v="09 Nov 2025 23:20"/>
    <s v="08 Nov 2025"/>
    <s v="Nov"/>
    <n v="0"/>
    <n v="0"/>
    <n v="5"/>
    <n v="0"/>
    <n v="0"/>
    <n v="5"/>
    <n v="-1"/>
    <s v="09.11.2025"/>
    <x v="11"/>
    <s v="26.07.2026"/>
    <n v="31"/>
    <x v="0"/>
    <m/>
    <m/>
  </r>
  <r>
    <x v="2"/>
    <n v="0"/>
    <n v="6"/>
    <n v="0"/>
    <n v="8806"/>
    <s v="1178878.222888"/>
    <s v="02 Jul 2026"/>
    <s v="02"/>
    <s v="Jul"/>
    <s v="08 Jul 2026"/>
    <s v="08"/>
    <s v="Jul"/>
    <n v="6"/>
    <n v="6"/>
    <n v="0"/>
    <n v="0"/>
    <x v="3"/>
    <x v="5"/>
    <n v="3"/>
    <n v="1"/>
    <n v="2302.1683763999999"/>
    <n v="383.69472939999997"/>
    <s v="Romania"/>
    <s v="25 Nov 2025 10:08"/>
    <s v="24 Nov 2025"/>
    <s v="Nov"/>
    <n v="0"/>
    <n v="0"/>
    <n v="6"/>
    <n v="0"/>
    <n v="0"/>
    <n v="6"/>
    <n v="0"/>
    <s v="25.11.2025"/>
    <x v="15"/>
    <s v="02.07.2026"/>
    <n v="27"/>
    <x v="0"/>
    <m/>
    <m/>
  </r>
  <r>
    <x v="2"/>
    <n v="0"/>
    <n v="7"/>
    <n v="0"/>
    <n v="8352"/>
    <s v="5041287"/>
    <s v="01 Jul 2026"/>
    <s v="01"/>
    <s v="Jul"/>
    <s v="08 Jul 2026"/>
    <s v="08"/>
    <s v="Jul"/>
    <n v="7"/>
    <n v="7"/>
    <n v="0"/>
    <n v="0"/>
    <x v="12"/>
    <x v="4"/>
    <n v="2"/>
    <n v="1"/>
    <n v="1733.3934540999999"/>
    <n v="247.62763629999998"/>
    <s v="Romania"/>
    <s v="11 Nov 2025 13:58"/>
    <s v="10 Nov 2025"/>
    <s v="Nov"/>
    <n v="0"/>
    <n v="0"/>
    <n v="7"/>
    <n v="0"/>
    <n v="0"/>
    <n v="7"/>
    <n v="0"/>
    <s v="11.11.2025"/>
    <x v="11"/>
    <s v="01.07.2026"/>
    <n v="27"/>
    <x v="0"/>
    <m/>
    <m/>
  </r>
  <r>
    <x v="2"/>
    <n v="0"/>
    <n v="0"/>
    <n v="5"/>
    <n v="8836"/>
    <s v="2313568"/>
    <s v="31 Jul 2026"/>
    <s v="31"/>
    <s v="Jul"/>
    <s v="05 Aug 2026"/>
    <s v="05"/>
    <s v="Aug"/>
    <n v="5"/>
    <n v="-26"/>
    <n v="0"/>
    <n v="4"/>
    <x v="6"/>
    <x v="6"/>
    <n v="2"/>
    <n v="1"/>
    <n v="1446.1407019999999"/>
    <n v="289.22814039999997"/>
    <s v="Romania"/>
    <s v="26 Nov 2025 12:31"/>
    <s v="26 Nov 2025"/>
    <s v="Nov"/>
    <n v="0"/>
    <n v="0"/>
    <n v="0"/>
    <n v="4"/>
    <n v="0"/>
    <n v="4"/>
    <n v="-1"/>
    <s v="26.11.2025"/>
    <x v="15"/>
    <s v="31.07.2026"/>
    <n v="31"/>
    <x v="0"/>
    <m/>
    <m/>
  </r>
  <r>
    <x v="2"/>
    <n v="0"/>
    <n v="0"/>
    <n v="5"/>
    <n v="8464"/>
    <s v="NT308519"/>
    <s v="26 Jul 2026"/>
    <s v="26"/>
    <s v="Jul"/>
    <s v="31 Jul 2026"/>
    <s v="31"/>
    <s v="Jul"/>
    <n v="5"/>
    <n v="5"/>
    <n v="0"/>
    <n v="0"/>
    <x v="5"/>
    <x v="4"/>
    <n v="2"/>
    <n v="2"/>
    <n v="1709.1020455"/>
    <n v="341.82040910000001"/>
    <m/>
    <s v="13 Nov 2025 16:52"/>
    <s v="13 Nov 2025"/>
    <s v="Nov"/>
    <n v="0"/>
    <n v="0"/>
    <n v="5"/>
    <n v="0"/>
    <n v="0"/>
    <n v="5"/>
    <n v="0"/>
    <s v="13.11.2025"/>
    <x v="11"/>
    <s v="26.07.2026"/>
    <n v="31"/>
    <x v="0"/>
    <m/>
    <m/>
  </r>
  <r>
    <x v="2"/>
    <n v="0"/>
    <n v="0"/>
    <n v="5"/>
    <n v="9358"/>
    <s v="1185078.226809"/>
    <s v="24 Jul 2026"/>
    <s v="24"/>
    <s v="Jul"/>
    <s v="29 Jul 2026"/>
    <s v="29"/>
    <s v="Jul"/>
    <n v="5"/>
    <n v="5"/>
    <n v="0"/>
    <n v="0"/>
    <x v="3"/>
    <x v="2"/>
    <n v="2"/>
    <n v="1"/>
    <n v="1620.209572"/>
    <n v="324.0419144"/>
    <s v="Romania"/>
    <s v="06 Jan 2026 09:29"/>
    <s v="05 Jan 2026"/>
    <s v="Jan"/>
    <n v="0"/>
    <n v="0"/>
    <n v="5"/>
    <n v="0"/>
    <n v="0"/>
    <n v="5"/>
    <n v="0"/>
    <s v="06.01.2025"/>
    <x v="1"/>
    <s v="24.07.2026"/>
    <n v="30"/>
    <x v="0"/>
    <m/>
    <m/>
  </r>
  <r>
    <x v="2"/>
    <n v="0"/>
    <n v="7"/>
    <n v="1"/>
    <n v="8254"/>
    <s v="NT307864"/>
    <s v="04 Jul 2026"/>
    <s v="04"/>
    <s v="Jul"/>
    <s v="12 Jul 2026"/>
    <s v="12"/>
    <s v="Jul"/>
    <n v="8"/>
    <n v="8"/>
    <n v="0"/>
    <n v="0"/>
    <x v="5"/>
    <x v="6"/>
    <n v="2"/>
    <n v="0"/>
    <n v="0"/>
    <n v="0"/>
    <m/>
    <s v="09 Nov 2025 23:24"/>
    <s v="09 Nov 2025"/>
    <s v="Nov"/>
    <n v="0"/>
    <n v="0"/>
    <n v="8"/>
    <n v="0"/>
    <n v="0"/>
    <n v="8"/>
    <n v="0"/>
    <s v="09.11.2025"/>
    <x v="11"/>
    <s v="04.07.2026"/>
    <n v="27"/>
    <x v="1"/>
    <m/>
    <m/>
  </r>
  <r>
    <x v="2"/>
    <n v="0"/>
    <n v="0"/>
    <n v="3"/>
    <n v="9373"/>
    <s v="2318082"/>
    <s v="31 Jul 2026"/>
    <s v="31"/>
    <s v="Jul"/>
    <s v="03 Aug 2026"/>
    <s v="03"/>
    <s v="Aug"/>
    <n v="3"/>
    <n v="-28"/>
    <n v="0"/>
    <n v="2"/>
    <x v="6"/>
    <x v="3"/>
    <n v="2"/>
    <n v="1"/>
    <n v="1367.2425197999999"/>
    <n v="455.74750659999995"/>
    <s v="Romania"/>
    <s v="06 Jan 2026 21:15"/>
    <s v="06 Jan 2026"/>
    <s v="Jan"/>
    <n v="0"/>
    <n v="0"/>
    <n v="0"/>
    <n v="2"/>
    <n v="0"/>
    <n v="2"/>
    <n v="-1"/>
    <s v="06.01.2025"/>
    <x v="1"/>
    <s v="31.07.2026"/>
    <n v="31"/>
    <x v="0"/>
    <m/>
    <m/>
  </r>
  <r>
    <x v="2"/>
    <n v="0"/>
    <n v="5"/>
    <n v="1"/>
    <n v="8141"/>
    <s v="1172211.220037"/>
    <s v="06 Jul 2026"/>
    <s v="06"/>
    <s v="Jul"/>
    <s v="12 Jul 2026"/>
    <s v="12"/>
    <s v="Jul"/>
    <n v="6"/>
    <n v="6"/>
    <n v="0"/>
    <n v="0"/>
    <x v="3"/>
    <x v="3"/>
    <n v="3"/>
    <n v="1"/>
    <n v="2110.3601282999998"/>
    <n v="351.72668804999995"/>
    <s v="Romania"/>
    <s v="06 Nov 2025 22:35"/>
    <s v="06 Nov 2025"/>
    <s v="Nov"/>
    <n v="0"/>
    <n v="0"/>
    <n v="6"/>
    <n v="0"/>
    <n v="0"/>
    <n v="6"/>
    <n v="0"/>
    <s v="06.11.2025"/>
    <x v="3"/>
    <s v="06.07.2026"/>
    <n v="28"/>
    <x v="0"/>
    <m/>
    <m/>
  </r>
  <r>
    <x v="2"/>
    <n v="0"/>
    <n v="0"/>
    <n v="5"/>
    <n v="9208"/>
    <s v="1183437.225740"/>
    <s v="13 Jul 2026"/>
    <s v="13"/>
    <s v="Jul"/>
    <s v="18 Jul 2026"/>
    <s v="18"/>
    <s v="Jul"/>
    <n v="5"/>
    <n v="5"/>
    <n v="0"/>
    <n v="0"/>
    <x v="3"/>
    <x v="3"/>
    <n v="2"/>
    <n v="1"/>
    <n v="1481.1500589999998"/>
    <n v="296.23001179999994"/>
    <s v="Romania"/>
    <s v="28 Dec 2025 22:57"/>
    <s v="28 Dec 2025"/>
    <s v="Dec"/>
    <n v="0"/>
    <n v="0"/>
    <n v="5"/>
    <n v="0"/>
    <n v="0"/>
    <n v="5"/>
    <n v="0"/>
    <s v="28.12.2025"/>
    <x v="18"/>
    <s v="13.07.2026"/>
    <n v="29"/>
    <x v="0"/>
    <m/>
    <m/>
  </r>
  <r>
    <x v="2"/>
    <n v="0"/>
    <n v="5"/>
    <n v="0"/>
    <n v="8981"/>
    <s v="2314701"/>
    <s v="05 Jul 2026"/>
    <s v="05"/>
    <s v="Jul"/>
    <s v="10 Jul 2026"/>
    <s v="10"/>
    <s v="Jul"/>
    <n v="5"/>
    <n v="5"/>
    <n v="0"/>
    <n v="0"/>
    <x v="6"/>
    <x v="4"/>
    <n v="3"/>
    <n v="1"/>
    <n v="1848.4744913"/>
    <n v="369.69489826"/>
    <s v="[&quot;RO&quot;]"/>
    <s v="01 Dec 2025 21:28"/>
    <s v="01 Dec 2025"/>
    <s v="Dec"/>
    <n v="0"/>
    <n v="0"/>
    <n v="5"/>
    <n v="0"/>
    <n v="0"/>
    <n v="5"/>
    <n v="0"/>
    <s v="01.12.2025"/>
    <x v="13"/>
    <s v="05.07.2026"/>
    <n v="28"/>
    <x v="0"/>
    <m/>
    <m/>
  </r>
  <r>
    <x v="2"/>
    <n v="0"/>
    <n v="0"/>
    <n v="5"/>
    <n v="9205"/>
    <s v="1183428.225734"/>
    <s v="27 Jul 2026"/>
    <s v="27"/>
    <s v="Jul"/>
    <s v="01 Aug 2026"/>
    <s v="01"/>
    <s v="Aug"/>
    <n v="5"/>
    <n v="-26"/>
    <n v="4"/>
    <n v="0"/>
    <x v="3"/>
    <x v="4"/>
    <n v="2"/>
    <n v="0"/>
    <n v="1481.1500589999998"/>
    <n v="296.23001179999994"/>
    <s v="Romania"/>
    <s v="28 Dec 2025 21:23"/>
    <s v="28 Dec 2025"/>
    <s v="Dec"/>
    <n v="0"/>
    <n v="0"/>
    <n v="4"/>
    <n v="0"/>
    <n v="0"/>
    <n v="4"/>
    <n v="-1"/>
    <s v="28.12.2025"/>
    <x v="18"/>
    <s v="27.07.2026"/>
    <n v="31"/>
    <x v="0"/>
    <m/>
    <m/>
  </r>
  <r>
    <x v="2"/>
    <n v="0"/>
    <n v="0"/>
    <n v="5"/>
    <n v="8675"/>
    <s v="NT309613"/>
    <s v="19 Jul 2026"/>
    <s v="19"/>
    <s v="Jul"/>
    <s v="24 Jul 2026"/>
    <s v="24"/>
    <s v="Jul"/>
    <n v="5"/>
    <n v="5"/>
    <n v="0"/>
    <n v="0"/>
    <x v="5"/>
    <x v="4"/>
    <n v="3"/>
    <n v="1"/>
    <n v="1845.8145625"/>
    <n v="369.1629125"/>
    <s v="Bulgaria"/>
    <s v="21 Nov 2025 11:31"/>
    <s v="21 Nov 2025"/>
    <s v="Nov"/>
    <n v="0"/>
    <n v="0"/>
    <n v="5"/>
    <n v="0"/>
    <n v="0"/>
    <n v="5"/>
    <n v="0"/>
    <s v="21.11.2025"/>
    <x v="12"/>
    <s v="19.07.2026"/>
    <n v="30"/>
    <x v="0"/>
    <m/>
    <m/>
  </r>
  <r>
    <x v="2"/>
    <n v="0"/>
    <n v="5"/>
    <n v="0"/>
    <n v="8817"/>
    <s v="1179126.222945"/>
    <s v="06 Jul 2026"/>
    <s v="06"/>
    <s v="Jul"/>
    <s v="11 Jul 2026"/>
    <s v="11"/>
    <s v="Jul"/>
    <n v="5"/>
    <n v="5"/>
    <n v="0"/>
    <n v="0"/>
    <x v="3"/>
    <x v="4"/>
    <n v="3"/>
    <n v="0"/>
    <n v="1886.2415685999999"/>
    <n v="377.24831372"/>
    <s v="Romania"/>
    <s v="25 Nov 2025 15:04"/>
    <s v="25 Nov 2025"/>
    <s v="Nov"/>
    <n v="0"/>
    <n v="0"/>
    <n v="5"/>
    <n v="0"/>
    <n v="0"/>
    <n v="5"/>
    <n v="0"/>
    <s v="25.11.2025"/>
    <x v="15"/>
    <s v="06.07.2026"/>
    <n v="28"/>
    <x v="0"/>
    <m/>
    <m/>
  </r>
  <r>
    <x v="2"/>
    <n v="0"/>
    <n v="0"/>
    <n v="5"/>
    <n v="8839"/>
    <s v="17402"/>
    <s v="25 Jul 2026"/>
    <s v="25"/>
    <s v="Jul"/>
    <s v="30 Jul 2026"/>
    <s v="30"/>
    <s v="Jul"/>
    <n v="5"/>
    <n v="5"/>
    <n v="0"/>
    <n v="0"/>
    <x v="4"/>
    <x v="3"/>
    <n v="2"/>
    <n v="0"/>
    <n v="0"/>
    <n v="0"/>
    <m/>
    <s v="26 Nov 2025 13:07"/>
    <s v="26 Nov 2025"/>
    <s v="Nov"/>
    <n v="0"/>
    <n v="0"/>
    <n v="5"/>
    <n v="0"/>
    <n v="0"/>
    <n v="5"/>
    <n v="0"/>
    <s v="26.11.2025"/>
    <x v="15"/>
    <s v="25.07.2026"/>
    <n v="30"/>
    <x v="1"/>
    <m/>
    <m/>
  </r>
  <r>
    <x v="2"/>
    <n v="0"/>
    <n v="0"/>
    <n v="6"/>
    <n v="9214"/>
    <s v="NT312369"/>
    <s v="26 Jul 2026"/>
    <s v="26"/>
    <s v="Jul"/>
    <s v="01 Aug 2026"/>
    <s v="01"/>
    <s v="Aug"/>
    <n v="6"/>
    <n v="-25"/>
    <n v="5"/>
    <n v="0"/>
    <x v="5"/>
    <x v="5"/>
    <n v="2"/>
    <n v="1"/>
    <n v="2015.3654652"/>
    <n v="335.8942442"/>
    <s v="Romania"/>
    <s v="29 Dec 2025 06:31"/>
    <s v="28 Dec 2025"/>
    <s v="Dec"/>
    <n v="0"/>
    <n v="0"/>
    <n v="5"/>
    <n v="0"/>
    <n v="0"/>
    <n v="5"/>
    <n v="-1"/>
    <s v="29.12.2025"/>
    <x v="18"/>
    <s v="26.07.2026"/>
    <n v="31"/>
    <x v="0"/>
    <m/>
    <m/>
  </r>
  <r>
    <x v="2"/>
    <n v="0"/>
    <n v="0"/>
    <n v="5"/>
    <n v="8984"/>
    <s v="17586"/>
    <s v="13 Jul 2026"/>
    <s v="13"/>
    <s v="Jul"/>
    <s v="18 Jul 2026"/>
    <s v="18"/>
    <s v="Jul"/>
    <n v="5"/>
    <n v="5"/>
    <n v="0"/>
    <n v="0"/>
    <x v="4"/>
    <x v="6"/>
    <n v="2"/>
    <n v="2"/>
    <n v="1807.6758775000001"/>
    <n v="361.53517550000004"/>
    <m/>
    <s v="02 Dec 2025 09:38"/>
    <s v="01 Dec 2025"/>
    <s v="Dec"/>
    <n v="0"/>
    <n v="0"/>
    <n v="5"/>
    <n v="0"/>
    <n v="0"/>
    <n v="5"/>
    <n v="0"/>
    <s v="02.12.2025"/>
    <x v="13"/>
    <s v="13.07.2026"/>
    <n v="29"/>
    <x v="0"/>
    <m/>
    <m/>
  </r>
  <r>
    <x v="2"/>
    <n v="0"/>
    <n v="5"/>
    <n v="0"/>
    <n v="8328"/>
    <s v="1174453.220953"/>
    <s v="05 Jul 2026"/>
    <s v="05"/>
    <s v="Jul"/>
    <s v="10 Jul 2026"/>
    <s v="10"/>
    <s v="Jul"/>
    <n v="5"/>
    <n v="5"/>
    <n v="0"/>
    <n v="0"/>
    <x v="3"/>
    <x v="5"/>
    <n v="2"/>
    <n v="1"/>
    <n v="1446.9425922999999"/>
    <n v="289.38851846"/>
    <s v="Romania"/>
    <s v="11 Nov 2025 10:50"/>
    <s v="11 Nov 2025"/>
    <s v="Nov"/>
    <n v="0"/>
    <n v="0"/>
    <n v="5"/>
    <n v="0"/>
    <n v="0"/>
    <n v="5"/>
    <n v="0"/>
    <s v="11.11.2025"/>
    <x v="11"/>
    <s v="05.07.2026"/>
    <n v="28"/>
    <x v="0"/>
    <m/>
    <m/>
  </r>
  <r>
    <x v="1"/>
    <n v="0"/>
    <n v="0"/>
    <n v="4"/>
    <n v="9059"/>
    <s v="5236282363"/>
    <s v="27 Jul 2026"/>
    <s v="27"/>
    <s v="Jul"/>
    <s v="31 Jul 2026"/>
    <s v="31"/>
    <s v="Jul"/>
    <n v="4"/>
    <n v="4"/>
    <n v="0"/>
    <n v="0"/>
    <x v="1"/>
    <x v="6"/>
    <n v="2"/>
    <n v="2"/>
    <n v="2383.6005247706421"/>
    <n v="595.90013119266052"/>
    <s v="Romania"/>
    <s v="08 Dec 2025 20:16"/>
    <s v="08 Dec 2025"/>
    <s v="Dec"/>
    <n v="0"/>
    <n v="0"/>
    <n v="4"/>
    <n v="0"/>
    <n v="0"/>
    <n v="4"/>
    <n v="0"/>
    <s v="08.12.2025"/>
    <x v="16"/>
    <s v="27.07.2026"/>
    <n v="31"/>
    <x v="0"/>
    <m/>
    <m/>
  </r>
  <r>
    <x v="2"/>
    <n v="0"/>
    <n v="0"/>
    <n v="8"/>
    <n v="8986"/>
    <s v="1181190.223938"/>
    <s v="14 Jul 2026"/>
    <s v="14"/>
    <s v="Jul"/>
    <s v="22 Jul 2026"/>
    <s v="22"/>
    <s v="Jul"/>
    <n v="8"/>
    <n v="8"/>
    <n v="0"/>
    <n v="0"/>
    <x v="3"/>
    <x v="6"/>
    <n v="2"/>
    <n v="1"/>
    <n v="2313.8251231999998"/>
    <n v="289.22814039999997"/>
    <s v="Romania"/>
    <s v="02 Dec 2025 10:30"/>
    <s v="02 Dec 2025"/>
    <s v="Dec"/>
    <n v="0"/>
    <n v="0"/>
    <n v="8"/>
    <n v="0"/>
    <n v="0"/>
    <n v="8"/>
    <n v="0"/>
    <s v="02.12.2025"/>
    <x v="13"/>
    <s v="14.07.2026"/>
    <n v="29"/>
    <x v="0"/>
    <m/>
    <m/>
  </r>
  <r>
    <x v="2"/>
    <n v="0"/>
    <n v="0"/>
    <n v="5"/>
    <n v="8386"/>
    <s v="2311248"/>
    <s v="19 Jul 2026"/>
    <s v="19"/>
    <s v="Jul"/>
    <s v="24 Jul 2026"/>
    <s v="24"/>
    <s v="Jul"/>
    <n v="5"/>
    <n v="5"/>
    <n v="0"/>
    <n v="0"/>
    <x v="6"/>
    <x v="4"/>
    <n v="3"/>
    <n v="1"/>
    <n v="1845.8145625"/>
    <n v="369.1629125"/>
    <s v="[&quot;RO&quot;]"/>
    <s v="11 Nov 2025 19:46"/>
    <s v="11 Nov 2025"/>
    <s v="Nov"/>
    <n v="0"/>
    <n v="0"/>
    <n v="5"/>
    <n v="0"/>
    <n v="0"/>
    <n v="5"/>
    <n v="0"/>
    <s v="11.11.2025"/>
    <x v="11"/>
    <s v="19.07.2026"/>
    <n v="30"/>
    <x v="0"/>
    <m/>
    <m/>
  </r>
  <r>
    <x v="2"/>
    <n v="0"/>
    <n v="0"/>
    <n v="6"/>
    <n v="9217"/>
    <s v="60533"/>
    <s v="24 Jul 2026"/>
    <s v="24"/>
    <s v="Jul"/>
    <s v="30 Jul 2026"/>
    <s v="30"/>
    <s v="Jul"/>
    <n v="6"/>
    <n v="6"/>
    <n v="0"/>
    <n v="0"/>
    <x v="4"/>
    <x v="2"/>
    <n v="3"/>
    <n v="0"/>
    <n v="2437.4726958000001"/>
    <n v="406.24544930000002"/>
    <s v="Romania"/>
    <s v="29 Dec 2025 10:00"/>
    <s v="28 Dec 2025"/>
    <s v="Dec"/>
    <n v="0"/>
    <n v="0"/>
    <n v="6"/>
    <n v="0"/>
    <n v="0"/>
    <n v="6"/>
    <n v="0"/>
    <s v="29.12.2025"/>
    <x v="18"/>
    <s v="24.07.2026"/>
    <n v="30"/>
    <x v="0"/>
    <m/>
    <m/>
  </r>
  <r>
    <x v="2"/>
    <n v="0"/>
    <n v="0"/>
    <n v="6"/>
    <n v="8104"/>
    <s v="1170754.219699"/>
    <s v="20 Jul 2026"/>
    <s v="20"/>
    <s v="Jul"/>
    <s v="26 Jul 2026"/>
    <s v="26"/>
    <s v="Jul"/>
    <n v="6"/>
    <n v="6"/>
    <n v="0"/>
    <n v="0"/>
    <x v="3"/>
    <x v="6"/>
    <n v="2"/>
    <n v="1"/>
    <n v="1735.3688423999999"/>
    <n v="289.22814039999997"/>
    <s v="Romania"/>
    <s v="30 Oct 2025 09:46"/>
    <s v="30 Oct 2025"/>
    <s v="Oct"/>
    <n v="0"/>
    <n v="0"/>
    <n v="6"/>
    <n v="0"/>
    <n v="0"/>
    <n v="6"/>
    <n v="0"/>
    <s v="30.10.2025"/>
    <x v="4"/>
    <s v="20.07.2026"/>
    <n v="30"/>
    <x v="0"/>
    <m/>
    <m/>
  </r>
  <r>
    <x v="2"/>
    <n v="0"/>
    <n v="0"/>
    <n v="6"/>
    <n v="9081"/>
    <s v="NT311526"/>
    <s v="19 Aug 2026"/>
    <s v="19"/>
    <s v="Aug"/>
    <s v="25 Aug 2026"/>
    <s v="25"/>
    <s v="Aug"/>
    <n v="6"/>
    <n v="6"/>
    <n v="0"/>
    <n v="0"/>
    <x v="5"/>
    <x v="4"/>
    <n v="3"/>
    <n v="1"/>
    <n v="2361.6842833000001"/>
    <n v="393.61404721666668"/>
    <m/>
    <s v="11 Dec 2025 10:38"/>
    <s v="11 Dec 2025"/>
    <s v="Dec"/>
    <n v="0"/>
    <n v="0"/>
    <n v="0"/>
    <n v="6"/>
    <n v="0"/>
    <n v="6"/>
    <n v="0"/>
    <s v="11.12.2025"/>
    <x v="16"/>
    <s v="19.08.2026"/>
    <n v="34"/>
    <x v="0"/>
    <m/>
    <m/>
  </r>
  <r>
    <x v="2"/>
    <n v="0"/>
    <n v="0"/>
    <n v="8"/>
    <n v="8985"/>
    <s v="1181190.223937"/>
    <s v="14 Jul 2026"/>
    <s v="14"/>
    <s v="Jul"/>
    <s v="22 Jul 2026"/>
    <s v="22"/>
    <s v="Jul"/>
    <n v="8"/>
    <n v="8"/>
    <n v="0"/>
    <n v="0"/>
    <x v="3"/>
    <x v="6"/>
    <n v="2"/>
    <n v="1"/>
    <n v="2313.8251231999998"/>
    <n v="289.22814039999997"/>
    <s v="Romania"/>
    <s v="02 Dec 2025 10:30"/>
    <s v="02 Dec 2025"/>
    <s v="Dec"/>
    <n v="0"/>
    <n v="0"/>
    <n v="8"/>
    <n v="0"/>
    <n v="0"/>
    <n v="8"/>
    <n v="0"/>
    <s v="02.12.2025"/>
    <x v="13"/>
    <s v="14.07.2026"/>
    <n v="29"/>
    <x v="0"/>
    <m/>
    <m/>
  </r>
  <r>
    <x v="2"/>
    <n v="0"/>
    <n v="0"/>
    <n v="6"/>
    <n v="9218"/>
    <s v="17860"/>
    <s v="26 Jul 2026"/>
    <s v="26"/>
    <s v="Jul"/>
    <s v="01 Aug 2026"/>
    <s v="01"/>
    <s v="Aug"/>
    <n v="6"/>
    <n v="-25"/>
    <n v="5"/>
    <n v="0"/>
    <x v="4"/>
    <x v="3"/>
    <n v="2"/>
    <n v="1"/>
    <n v="1777.3800707999999"/>
    <n v="296.2300118"/>
    <s v="Romania"/>
    <s v="29 Dec 2025 10:12"/>
    <s v="28 Dec 2025"/>
    <s v="Dec"/>
    <n v="0"/>
    <n v="0"/>
    <n v="5"/>
    <n v="0"/>
    <n v="0"/>
    <n v="5"/>
    <n v="-1"/>
    <s v="29.12.2025"/>
    <x v="18"/>
    <s v="26.07.2026"/>
    <n v="31"/>
    <x v="0"/>
    <m/>
    <m/>
  </r>
  <r>
    <x v="3"/>
    <n v="0"/>
    <n v="0"/>
    <n v="5"/>
    <n v="8816"/>
    <s v="414542"/>
    <s v="18 Jul 2026"/>
    <s v="18"/>
    <s v="Jul"/>
    <s v="23 Jul 2026"/>
    <s v="23"/>
    <s v="Jul"/>
    <n v="5"/>
    <n v="5"/>
    <n v="0"/>
    <n v="0"/>
    <x v="8"/>
    <x v="4"/>
    <n v="2"/>
    <n v="2"/>
    <n v="2223.2762949541279"/>
    <n v="444.65525899082564"/>
    <m/>
    <s v="25 Nov 2025 14:58"/>
    <s v="25 Nov 2025"/>
    <s v="Nov"/>
    <n v="0"/>
    <n v="0"/>
    <n v="5"/>
    <n v="0"/>
    <n v="0"/>
    <n v="5"/>
    <n v="0"/>
    <s v="25.11.2025"/>
    <x v="15"/>
    <s v="18.07.2026"/>
    <n v="29"/>
    <x v="0"/>
    <m/>
    <m/>
  </r>
  <r>
    <x v="2"/>
    <n v="0"/>
    <n v="5"/>
    <n v="0"/>
    <n v="9175"/>
    <s v="1183116.225503"/>
    <s v="06 Jul 2026"/>
    <s v="06"/>
    <s v="Jul"/>
    <s v="11 Jul 2026"/>
    <s v="11"/>
    <s v="Jul"/>
    <n v="5"/>
    <n v="5"/>
    <n v="0"/>
    <n v="0"/>
    <x v="3"/>
    <x v="4"/>
    <n v="2"/>
    <n v="1"/>
    <n v="1397.244952"/>
    <n v="279.44899040000001"/>
    <s v="Romania"/>
    <s v="23 Dec 2025 16:05"/>
    <s v="23 Dec 2025"/>
    <s v="Dec"/>
    <n v="0"/>
    <n v="0"/>
    <n v="5"/>
    <n v="0"/>
    <n v="0"/>
    <n v="5"/>
    <n v="0"/>
    <s v="23.12.2025"/>
    <x v="21"/>
    <s v="06.07.2026"/>
    <n v="28"/>
    <x v="0"/>
    <m/>
    <m/>
  </r>
  <r>
    <x v="2"/>
    <n v="0"/>
    <n v="0"/>
    <n v="5"/>
    <n v="9220"/>
    <s v="1183219.225834"/>
    <s v="20 Jul 2026"/>
    <s v="20"/>
    <s v="Jul"/>
    <s v="25 Jul 2026"/>
    <s v="25"/>
    <s v="Jul"/>
    <n v="5"/>
    <n v="5"/>
    <n v="0"/>
    <n v="0"/>
    <x v="3"/>
    <x v="4"/>
    <n v="3"/>
    <n v="1"/>
    <n v="1999.5428005000001"/>
    <n v="399.90856010000005"/>
    <s v="Romania"/>
    <s v="29 Dec 2025 11:13"/>
    <s v="29 Dec 2025"/>
    <s v="Dec"/>
    <n v="0"/>
    <n v="0"/>
    <n v="5"/>
    <n v="0"/>
    <n v="0"/>
    <n v="5"/>
    <n v="0"/>
    <s v="29.12.2025"/>
    <x v="18"/>
    <s v="20.07.2026"/>
    <n v="30"/>
    <x v="0"/>
    <m/>
    <m/>
  </r>
  <r>
    <x v="2"/>
    <n v="0"/>
    <n v="0"/>
    <n v="5"/>
    <n v="9226"/>
    <s v="2317183"/>
    <s v="17 Jul 2026"/>
    <s v="17"/>
    <s v="Jul"/>
    <s v="22 Jul 2026"/>
    <s v="22"/>
    <s v="Jul"/>
    <n v="5"/>
    <n v="5"/>
    <n v="0"/>
    <n v="0"/>
    <x v="6"/>
    <x v="6"/>
    <n v="2"/>
    <n v="1"/>
    <n v="1446.1407019999999"/>
    <n v="289.22814039999997"/>
    <s v="Romania"/>
    <s v="29 Dec 2025 13:22"/>
    <s v="29 Dec 2025"/>
    <s v="Dec"/>
    <n v="0"/>
    <n v="0"/>
    <n v="5"/>
    <n v="0"/>
    <n v="0"/>
    <n v="5"/>
    <n v="0"/>
    <s v="29.12.2025"/>
    <x v="18"/>
    <s v="17.07.2026"/>
    <n v="29"/>
    <x v="0"/>
    <m/>
    <m/>
  </r>
  <r>
    <x v="2"/>
    <n v="0"/>
    <n v="0"/>
    <n v="5"/>
    <n v="8383"/>
    <s v="1174822.221059"/>
    <s v="12 Jul 2026"/>
    <s v="12"/>
    <s v="Jul"/>
    <s v="17 Jul 2026"/>
    <s v="17"/>
    <s v="Jul"/>
    <n v="5"/>
    <n v="5"/>
    <n v="0"/>
    <n v="0"/>
    <x v="3"/>
    <x v="6"/>
    <n v="2"/>
    <n v="1"/>
    <n v="1334.9517664999998"/>
    <n v="266.99035329999998"/>
    <s v="Romania"/>
    <s v="11 Nov 2025 18:40"/>
    <s v="11 Nov 2025"/>
    <s v="Nov"/>
    <n v="0"/>
    <n v="0"/>
    <n v="5"/>
    <n v="0"/>
    <n v="0"/>
    <n v="5"/>
    <n v="0"/>
    <s v="11.11.2025"/>
    <x v="11"/>
    <s v="12.07.2026"/>
    <n v="29"/>
    <x v="0"/>
    <m/>
    <m/>
  </r>
  <r>
    <x v="2"/>
    <n v="0"/>
    <n v="0"/>
    <n v="5"/>
    <n v="8858"/>
    <s v="1179616.223117"/>
    <s v="26 Jul 2026"/>
    <s v="26"/>
    <s v="Jul"/>
    <s v="31 Jul 2026"/>
    <s v="31"/>
    <s v="Jul"/>
    <n v="5"/>
    <n v="5"/>
    <n v="0"/>
    <n v="0"/>
    <x v="3"/>
    <x v="3"/>
    <n v="2"/>
    <n v="0"/>
    <n v="1481.1500589999998"/>
    <n v="296.23001179999994"/>
    <s v="Romania"/>
    <s v="26 Nov 2025 22:49"/>
    <s v="26 Nov 2025"/>
    <s v="Nov"/>
    <n v="0"/>
    <n v="0"/>
    <n v="5"/>
    <n v="0"/>
    <n v="0"/>
    <n v="5"/>
    <n v="0"/>
    <s v="26.11.2025"/>
    <x v="15"/>
    <s v="26.07.2026"/>
    <n v="31"/>
    <x v="0"/>
    <m/>
    <m/>
  </r>
  <r>
    <x v="2"/>
    <n v="0"/>
    <n v="0"/>
    <n v="6"/>
    <n v="8463"/>
    <s v="2311535"/>
    <s v="24 Jul 2026"/>
    <s v="24"/>
    <s v="Jul"/>
    <s v="30 Jul 2026"/>
    <s v="30"/>
    <s v="Jul"/>
    <n v="6"/>
    <n v="6"/>
    <n v="0"/>
    <n v="0"/>
    <x v="6"/>
    <x v="3"/>
    <n v="2"/>
    <n v="0"/>
    <n v="1640.7849035999998"/>
    <n v="273.46415059999998"/>
    <s v="[&quot;RO&quot;]"/>
    <s v="13 Nov 2025 16:28"/>
    <s v="13 Nov 2025"/>
    <s v="Nov"/>
    <n v="0"/>
    <n v="0"/>
    <n v="6"/>
    <n v="0"/>
    <n v="0"/>
    <n v="6"/>
    <n v="0"/>
    <s v="13.11.2025"/>
    <x v="11"/>
    <s v="24.07.2026"/>
    <n v="30"/>
    <x v="0"/>
    <m/>
    <m/>
  </r>
  <r>
    <x v="2"/>
    <n v="0"/>
    <n v="0"/>
    <n v="6"/>
    <n v="9304"/>
    <s v="2317684"/>
    <s v="14 Jul 2026"/>
    <s v="14"/>
    <s v="Jul"/>
    <s v="20 Jul 2026"/>
    <s v="20"/>
    <s v="Jul"/>
    <n v="6"/>
    <n v="6"/>
    <n v="0"/>
    <n v="0"/>
    <x v="6"/>
    <x v="3"/>
    <n v="1"/>
    <n v="1"/>
    <n v="1244.1425796000001"/>
    <n v="207.35709660000001"/>
    <s v="Romania"/>
    <s v="31 Dec 2025 19:32"/>
    <s v="31 Dec 2025"/>
    <s v="Dec"/>
    <n v="0"/>
    <n v="0"/>
    <n v="6"/>
    <n v="0"/>
    <n v="0"/>
    <n v="6"/>
    <n v="0"/>
    <s v="31.12.2025"/>
    <x v="18"/>
    <s v="14.07.2026"/>
    <n v="29"/>
    <x v="0"/>
    <m/>
    <m/>
  </r>
  <r>
    <x v="2"/>
    <n v="0"/>
    <n v="7"/>
    <n v="0"/>
    <n v="8872"/>
    <s v="2313852"/>
    <s v="04 Jul 2026"/>
    <s v="04"/>
    <s v="Jul"/>
    <s v="11 Jul 2026"/>
    <s v="11"/>
    <s v="Jul"/>
    <n v="7"/>
    <n v="7"/>
    <n v="0"/>
    <n v="0"/>
    <x v="6"/>
    <x v="6"/>
    <n v="2"/>
    <n v="2"/>
    <n v="2355.8950264999999"/>
    <n v="336.55643235714285"/>
    <s v="Romania"/>
    <s v="27 Nov 2025 13:44"/>
    <s v="27 Nov 2025"/>
    <s v="Nov"/>
    <n v="0"/>
    <n v="0"/>
    <n v="7"/>
    <n v="0"/>
    <n v="0"/>
    <n v="7"/>
    <n v="0"/>
    <s v="27.11.2025"/>
    <x v="15"/>
    <s v="04.07.2026"/>
    <n v="27"/>
    <x v="0"/>
    <m/>
    <m/>
  </r>
  <r>
    <x v="2"/>
    <n v="0"/>
    <n v="0"/>
    <n v="6"/>
    <n v="8442"/>
    <s v="1175169.221222"/>
    <s v="26 Jul 2026"/>
    <s v="26"/>
    <s v="Jul"/>
    <s v="01 Aug 2026"/>
    <s v="01"/>
    <s v="Aug"/>
    <n v="6"/>
    <n v="-25"/>
    <n v="5"/>
    <n v="0"/>
    <x v="3"/>
    <x v="1"/>
    <n v="2"/>
    <n v="3"/>
    <n v="2906.8718957999999"/>
    <n v="484.47864929999997"/>
    <s v="Romania"/>
    <s v="13 Nov 2025 09:44"/>
    <s v="13 Nov 2025"/>
    <s v="Nov"/>
    <n v="0"/>
    <n v="0"/>
    <n v="5"/>
    <n v="0"/>
    <n v="0"/>
    <n v="5"/>
    <n v="-1"/>
    <s v="13.11.2025"/>
    <x v="11"/>
    <s v="26.07.2026"/>
    <n v="31"/>
    <x v="0"/>
    <m/>
    <m/>
  </r>
  <r>
    <x v="2"/>
    <n v="0"/>
    <n v="0"/>
    <n v="7"/>
    <n v="9162"/>
    <s v="51693"/>
    <s v="18 Jul 2026"/>
    <s v="18"/>
    <s v="Jul"/>
    <s v="25 Jul 2026"/>
    <s v="25"/>
    <s v="Jul"/>
    <n v="7"/>
    <n v="7"/>
    <n v="0"/>
    <n v="0"/>
    <x v="4"/>
    <x v="2"/>
    <n v="2"/>
    <n v="2"/>
    <n v="2633.0165791999998"/>
    <n v="376.14522559999995"/>
    <s v="Romania"/>
    <s v="22 Dec 2025 11:15"/>
    <s v="22 Dec 2025"/>
    <s v="Dec"/>
    <n v="0"/>
    <n v="0"/>
    <n v="7"/>
    <n v="0"/>
    <n v="0"/>
    <n v="7"/>
    <n v="0"/>
    <s v="22.12.2025"/>
    <x v="21"/>
    <s v="18.07.2026"/>
    <n v="29"/>
    <x v="0"/>
    <m/>
    <m/>
  </r>
  <r>
    <x v="2"/>
    <n v="0"/>
    <n v="0"/>
    <n v="6"/>
    <n v="8607"/>
    <s v="1177150.222138"/>
    <s v="19 Jul 2026"/>
    <s v="19"/>
    <s v="Jul"/>
    <s v="25 Jul 2026"/>
    <s v="25"/>
    <s v="Jul"/>
    <n v="6"/>
    <n v="6"/>
    <n v="0"/>
    <n v="0"/>
    <x v="3"/>
    <x v="3"/>
    <n v="2"/>
    <n v="2"/>
    <n v="2050.9224545999996"/>
    <n v="341.82040909999995"/>
    <s v="Romania"/>
    <s v="19 Nov 2025 09:36"/>
    <s v="19 Nov 2025"/>
    <s v="Nov"/>
    <n v="0"/>
    <n v="0"/>
    <n v="6"/>
    <n v="0"/>
    <n v="0"/>
    <n v="6"/>
    <n v="0"/>
    <s v="19.11.2025"/>
    <x v="12"/>
    <s v="19.07.2026"/>
    <n v="30"/>
    <x v="0"/>
    <m/>
    <m/>
  </r>
  <r>
    <x v="2"/>
    <n v="0"/>
    <n v="0"/>
    <n v="6"/>
    <n v="8404"/>
    <s v="17036"/>
    <s v="13 Jul 2026"/>
    <s v="13"/>
    <s v="Jul"/>
    <s v="19 Jul 2026"/>
    <s v="19"/>
    <s v="Jul"/>
    <n v="6"/>
    <n v="6"/>
    <n v="0"/>
    <n v="0"/>
    <x v="4"/>
    <x v="6"/>
    <n v="2"/>
    <n v="1"/>
    <n v="1601.9421197999998"/>
    <n v="266.99035329999998"/>
    <m/>
    <s v="12 Nov 2025 10:24"/>
    <s v="12 Nov 2025"/>
    <s v="Nov"/>
    <n v="0"/>
    <n v="0"/>
    <n v="6"/>
    <n v="0"/>
    <n v="0"/>
    <n v="6"/>
    <n v="0"/>
    <s v="12.11.2025"/>
    <x v="11"/>
    <s v="13.07.2026"/>
    <n v="29"/>
    <x v="0"/>
    <m/>
    <m/>
  </r>
  <r>
    <x v="2"/>
    <n v="0"/>
    <n v="0"/>
    <n v="5"/>
    <n v="8508"/>
    <s v="1176060.221545"/>
    <s v="19 Jul 2026"/>
    <s v="19"/>
    <s v="Jul"/>
    <s v="24 Jul 2026"/>
    <s v="24"/>
    <s v="Jul"/>
    <n v="5"/>
    <n v="5"/>
    <n v="0"/>
    <n v="0"/>
    <x v="3"/>
    <x v="6"/>
    <n v="2"/>
    <n v="0"/>
    <n v="1334.9517664999998"/>
    <n v="266.99035329999998"/>
    <s v="Romania"/>
    <s v="15 Nov 2025 11:31"/>
    <s v="15 Nov 2025"/>
    <s v="Nov"/>
    <n v="0"/>
    <n v="0"/>
    <n v="5"/>
    <n v="0"/>
    <n v="0"/>
    <n v="5"/>
    <n v="0"/>
    <s v="15.11.2025"/>
    <x v="11"/>
    <s v="19.07.2026"/>
    <n v="30"/>
    <x v="0"/>
    <m/>
    <m/>
  </r>
  <r>
    <x v="2"/>
    <n v="0"/>
    <n v="5"/>
    <n v="1"/>
    <n v="8611"/>
    <s v="1177166.222145"/>
    <s v="06 Jul 2026"/>
    <s v="06"/>
    <s v="Jul"/>
    <s v="12 Jul 2026"/>
    <s v="12"/>
    <s v="Jul"/>
    <n v="6"/>
    <n v="6"/>
    <n v="0"/>
    <n v="0"/>
    <x v="3"/>
    <x v="4"/>
    <n v="3"/>
    <n v="1"/>
    <n v="2110.3601282999998"/>
    <n v="351.72668804999995"/>
    <s v="Romania"/>
    <s v="19 Nov 2025 09:46"/>
    <s v="19 Nov 2025"/>
    <s v="Nov"/>
    <n v="0"/>
    <n v="0"/>
    <n v="6"/>
    <n v="0"/>
    <n v="0"/>
    <n v="6"/>
    <n v="0"/>
    <s v="19.11.2025"/>
    <x v="12"/>
    <s v="06.07.2026"/>
    <n v="28"/>
    <x v="0"/>
    <m/>
    <m/>
  </r>
  <r>
    <x v="2"/>
    <n v="0"/>
    <n v="0"/>
    <n v="5"/>
    <n v="9061"/>
    <s v="17667"/>
    <s v="19 Jul 2026"/>
    <s v="19"/>
    <s v="Jul"/>
    <s v="24 Jul 2026"/>
    <s v="24"/>
    <s v="Jul"/>
    <n v="5"/>
    <n v="5"/>
    <n v="0"/>
    <n v="0"/>
    <x v="4"/>
    <x v="6"/>
    <n v="2"/>
    <n v="1"/>
    <n v="1446.1407019999999"/>
    <n v="289.22814039999997"/>
    <m/>
    <s v="09 Dec 2025 11:35"/>
    <s v="09 Dec 2025"/>
    <s v="Dec"/>
    <n v="0"/>
    <n v="0"/>
    <n v="5"/>
    <n v="0"/>
    <n v="0"/>
    <n v="5"/>
    <n v="0"/>
    <s v="09.12.2025"/>
    <x v="16"/>
    <s v="19.07.2026"/>
    <n v="30"/>
    <x v="0"/>
    <m/>
    <m/>
  </r>
  <r>
    <x v="2"/>
    <n v="0"/>
    <n v="0"/>
    <n v="5"/>
    <n v="9062"/>
    <s v="17668"/>
    <s v="19 Jul 2026"/>
    <s v="19"/>
    <s v="Jul"/>
    <s v="24 Jul 2026"/>
    <s v="24"/>
    <s v="Jul"/>
    <n v="5"/>
    <n v="5"/>
    <n v="0"/>
    <n v="0"/>
    <x v="4"/>
    <x v="6"/>
    <n v="2"/>
    <n v="1"/>
    <n v="1446.1407019999999"/>
    <n v="289.22814039999997"/>
    <m/>
    <s v="09 Dec 2025 11:35"/>
    <s v="09 Dec 2025"/>
    <s v="Dec"/>
    <n v="0"/>
    <n v="0"/>
    <n v="5"/>
    <n v="0"/>
    <n v="0"/>
    <n v="5"/>
    <n v="0"/>
    <s v="09.12.2025"/>
    <x v="16"/>
    <s v="19.07.2026"/>
    <n v="30"/>
    <x v="0"/>
    <m/>
    <m/>
  </r>
  <r>
    <x v="2"/>
    <n v="0"/>
    <n v="0"/>
    <n v="5"/>
    <n v="9064"/>
    <s v="17670"/>
    <s v="20 Jul 2026"/>
    <s v="20"/>
    <s v="Jul"/>
    <s v="25 Jul 2026"/>
    <s v="25"/>
    <s v="Jul"/>
    <n v="5"/>
    <n v="5"/>
    <n v="0"/>
    <n v="0"/>
    <x v="4"/>
    <x v="6"/>
    <n v="3"/>
    <n v="1"/>
    <n v="1952.3095060000001"/>
    <n v="390.4619012"/>
    <m/>
    <s v="09 Dec 2025 11:36"/>
    <s v="09 Dec 2025"/>
    <s v="Dec"/>
    <n v="0"/>
    <n v="0"/>
    <n v="5"/>
    <n v="0"/>
    <n v="0"/>
    <n v="5"/>
    <n v="0"/>
    <s v="09.12.2025"/>
    <x v="16"/>
    <s v="20.07.2026"/>
    <n v="30"/>
    <x v="0"/>
    <m/>
    <m/>
  </r>
  <r>
    <x v="2"/>
    <n v="0"/>
    <n v="0"/>
    <n v="5"/>
    <n v="8692"/>
    <s v="1178087.222508"/>
    <s v="19 Jul 2026"/>
    <s v="19"/>
    <s v="Jul"/>
    <s v="24 Jul 2026"/>
    <s v="24"/>
    <s v="Jul"/>
    <n v="5"/>
    <n v="5"/>
    <n v="0"/>
    <n v="0"/>
    <x v="3"/>
    <x v="6"/>
    <n v="3"/>
    <n v="0"/>
    <n v="1802.1995535000001"/>
    <n v="360.43991070000004"/>
    <s v="Romania"/>
    <s v="21 Nov 2025 16:50"/>
    <s v="21 Nov 2025"/>
    <s v="Nov"/>
    <n v="0"/>
    <n v="0"/>
    <n v="5"/>
    <n v="0"/>
    <n v="0"/>
    <n v="5"/>
    <n v="0"/>
    <s v="21.11.2025"/>
    <x v="12"/>
    <s v="19.07.2026"/>
    <n v="30"/>
    <x v="0"/>
    <m/>
    <m/>
  </r>
  <r>
    <x v="2"/>
    <n v="0"/>
    <n v="8"/>
    <n v="0"/>
    <n v="8477"/>
    <s v="1175624.221419"/>
    <s v="03 Jul 2026"/>
    <s v="03"/>
    <s v="Jul"/>
    <s v="11 Jul 2026"/>
    <s v="11"/>
    <s v="Jul"/>
    <n v="8"/>
    <n v="8"/>
    <n v="0"/>
    <n v="0"/>
    <x v="3"/>
    <x v="4"/>
    <n v="2"/>
    <n v="1"/>
    <n v="2032.6941189999998"/>
    <n v="254.08676487499997"/>
    <s v="Romania"/>
    <s v="14 Nov 2025 10:46"/>
    <s v="14 Nov 2025"/>
    <s v="Nov"/>
    <n v="0"/>
    <n v="0"/>
    <n v="8"/>
    <n v="0"/>
    <n v="0"/>
    <n v="8"/>
    <n v="0"/>
    <s v="14.11.2025"/>
    <x v="11"/>
    <s v="03.07.2026"/>
    <n v="27"/>
    <x v="0"/>
    <m/>
    <m/>
  </r>
  <r>
    <x v="2"/>
    <n v="0"/>
    <n v="5"/>
    <n v="0"/>
    <n v="9069"/>
    <s v="2315453"/>
    <s v="06 Jul 2026"/>
    <s v="06"/>
    <s v="Jul"/>
    <s v="11 Jul 2026"/>
    <s v="11"/>
    <s v="Jul"/>
    <n v="5"/>
    <n v="5"/>
    <n v="0"/>
    <n v="0"/>
    <x v="6"/>
    <x v="6"/>
    <n v="2"/>
    <n v="2"/>
    <n v="1702.7651562999999"/>
    <n v="340.55303126000001"/>
    <s v="[&quot;RO&quot;]"/>
    <s v="09 Dec 2025 12:00"/>
    <s v="09 Dec 2025"/>
    <s v="Dec"/>
    <n v="0"/>
    <n v="0"/>
    <n v="5"/>
    <n v="0"/>
    <n v="0"/>
    <n v="5"/>
    <n v="0"/>
    <s v="09.12.2025"/>
    <x v="16"/>
    <s v="06.07.2026"/>
    <n v="28"/>
    <x v="0"/>
    <m/>
    <m/>
  </r>
  <r>
    <x v="2"/>
    <n v="0"/>
    <n v="5"/>
    <n v="0"/>
    <n v="9070"/>
    <s v="14952078"/>
    <s v="01 Jul 2026"/>
    <s v="01"/>
    <s v="Jul"/>
    <s v="06 Jul 2026"/>
    <s v="06"/>
    <s v="Jul"/>
    <n v="5"/>
    <n v="5"/>
    <n v="0"/>
    <n v="0"/>
    <x v="9"/>
    <x v="6"/>
    <n v="2"/>
    <n v="1"/>
    <n v="1306.298857"/>
    <n v="261.25977139999998"/>
    <s v="Romania"/>
    <s v="09 Dec 2025 12:02"/>
    <s v="08 Dec 2025"/>
    <s v="Dec"/>
    <n v="0"/>
    <n v="0"/>
    <n v="5"/>
    <n v="0"/>
    <n v="0"/>
    <n v="5"/>
    <n v="0"/>
    <s v="09.12.2025"/>
    <x v="16"/>
    <s v="01.07.2026"/>
    <n v="27"/>
    <x v="0"/>
    <m/>
    <m/>
  </r>
  <r>
    <x v="2"/>
    <n v="0"/>
    <n v="0"/>
    <n v="5"/>
    <n v="8443"/>
    <s v="1175162.221230"/>
    <s v="21 Jul 2026"/>
    <s v="21"/>
    <s v="Jul"/>
    <s v="26 Jul 2026"/>
    <s v="26"/>
    <s v="Jul"/>
    <n v="5"/>
    <n v="5"/>
    <n v="0"/>
    <n v="0"/>
    <x v="3"/>
    <x v="4"/>
    <n v="2"/>
    <n v="2"/>
    <n v="1709.1020455"/>
    <n v="341.82040910000001"/>
    <s v="Romania"/>
    <s v="13 Nov 2025 09:48"/>
    <s v="13 Nov 2025"/>
    <s v="Nov"/>
    <n v="0"/>
    <n v="0"/>
    <n v="5"/>
    <n v="0"/>
    <n v="0"/>
    <n v="5"/>
    <n v="0"/>
    <s v="13.11.2025"/>
    <x v="11"/>
    <s v="21.07.2026"/>
    <n v="30"/>
    <x v="0"/>
    <m/>
    <m/>
  </r>
  <r>
    <x v="2"/>
    <n v="0"/>
    <n v="0"/>
    <n v="6"/>
    <n v="8459"/>
    <s v="2311523"/>
    <s v="24 Jul 2026"/>
    <s v="24"/>
    <s v="Jul"/>
    <s v="30 Jul 2026"/>
    <s v="30"/>
    <s v="Jul"/>
    <n v="6"/>
    <n v="6"/>
    <n v="0"/>
    <n v="0"/>
    <x v="6"/>
    <x v="6"/>
    <n v="3"/>
    <n v="0"/>
    <n v="2162.6394642"/>
    <n v="360.43991069999998"/>
    <s v="[&quot;RO&quot;]"/>
    <s v="13 Nov 2025 14:14"/>
    <s v="13 Nov 2025"/>
    <s v="Nov"/>
    <n v="0"/>
    <n v="0"/>
    <n v="6"/>
    <n v="0"/>
    <n v="0"/>
    <n v="6"/>
    <n v="0"/>
    <s v="13.11.2025"/>
    <x v="11"/>
    <s v="24.07.2026"/>
    <n v="30"/>
    <x v="0"/>
    <m/>
    <m/>
  </r>
  <r>
    <x v="2"/>
    <n v="0"/>
    <n v="7"/>
    <n v="0"/>
    <n v="8348"/>
    <s v="1174614.221001"/>
    <s v="01 Jul 2026"/>
    <s v="01"/>
    <s v="Jul"/>
    <s v="08 Jul 2026"/>
    <s v="08"/>
    <s v="Jul"/>
    <n v="7"/>
    <n v="7"/>
    <n v="0"/>
    <n v="0"/>
    <x v="3"/>
    <x v="6"/>
    <n v="3"/>
    <n v="1"/>
    <n v="2278.9722326000001"/>
    <n v="325.56746179999999"/>
    <s v="Romania"/>
    <s v="11 Nov 2025 13:40"/>
    <s v="11 Nov 2025"/>
    <s v="Nov"/>
    <n v="0"/>
    <n v="0"/>
    <n v="7"/>
    <n v="0"/>
    <n v="0"/>
    <n v="7"/>
    <n v="0"/>
    <s v="11.11.2025"/>
    <x v="11"/>
    <s v="01.07.2026"/>
    <n v="27"/>
    <x v="0"/>
    <m/>
    <m/>
  </r>
  <r>
    <x v="2"/>
    <n v="0"/>
    <n v="0"/>
    <n v="5"/>
    <n v="8458"/>
    <s v="2311513"/>
    <s v="26 Jul 2026"/>
    <s v="26"/>
    <s v="Jul"/>
    <s v="31 Jul 2026"/>
    <s v="31"/>
    <s v="Jul"/>
    <n v="5"/>
    <n v="5"/>
    <n v="0"/>
    <n v="0"/>
    <x v="6"/>
    <x v="6"/>
    <n v="3"/>
    <n v="1"/>
    <n v="1802.1995535000001"/>
    <n v="360.43991070000004"/>
    <s v="[&quot;RO&quot;]"/>
    <s v="13 Nov 2025 13:50"/>
    <s v="13 Nov 2025"/>
    <s v="Nov"/>
    <n v="0"/>
    <n v="0"/>
    <n v="5"/>
    <n v="0"/>
    <n v="0"/>
    <n v="5"/>
    <n v="0"/>
    <s v="13.11.2025"/>
    <x v="11"/>
    <s v="26.07.2026"/>
    <n v="31"/>
    <x v="0"/>
    <m/>
    <m/>
  </r>
  <r>
    <x v="2"/>
    <n v="0"/>
    <n v="0"/>
    <n v="6"/>
    <n v="8451"/>
    <s v="1175313.221270"/>
    <s v="20 Jul 2026"/>
    <s v="20"/>
    <s v="Jul"/>
    <s v="26 Jul 2026"/>
    <s v="26"/>
    <s v="Jul"/>
    <n v="6"/>
    <n v="6"/>
    <n v="0"/>
    <n v="0"/>
    <x v="3"/>
    <x v="4"/>
    <n v="2"/>
    <n v="2"/>
    <n v="2050.9224545999996"/>
    <n v="341.82040909999995"/>
    <s v="Romania"/>
    <s v="13 Nov 2025 11:35"/>
    <s v="13 Nov 2025"/>
    <s v="Nov"/>
    <n v="0"/>
    <n v="0"/>
    <n v="6"/>
    <n v="0"/>
    <n v="0"/>
    <n v="6"/>
    <n v="0"/>
    <s v="13.11.2025"/>
    <x v="11"/>
    <s v="20.07.2026"/>
    <n v="30"/>
    <x v="0"/>
    <m/>
    <m/>
  </r>
  <r>
    <x v="2"/>
    <n v="0"/>
    <n v="0"/>
    <n v="6"/>
    <n v="8447"/>
    <s v="1175181.221237"/>
    <s v="26 Jul 2026"/>
    <s v="26"/>
    <s v="Jul"/>
    <s v="01 Aug 2026"/>
    <s v="01"/>
    <s v="Aug"/>
    <n v="6"/>
    <n v="-25"/>
    <n v="5"/>
    <n v="0"/>
    <x v="3"/>
    <x v="5"/>
    <n v="2"/>
    <n v="2"/>
    <n v="2325.5209866"/>
    <n v="387.58683109999998"/>
    <s v="Romania"/>
    <s v="13 Nov 2025 10:08"/>
    <s v="13 Nov 2025"/>
    <s v="Nov"/>
    <n v="0"/>
    <n v="0"/>
    <n v="5"/>
    <n v="0"/>
    <n v="0"/>
    <n v="5"/>
    <n v="-1"/>
    <s v="13.11.2025"/>
    <x v="11"/>
    <s v="26.07.2026"/>
    <n v="31"/>
    <x v="0"/>
    <m/>
    <m/>
  </r>
  <r>
    <x v="2"/>
    <n v="0"/>
    <n v="0"/>
    <n v="5"/>
    <n v="8362"/>
    <s v="1174629.221018"/>
    <s v="30 Jul 2026"/>
    <s v="30"/>
    <s v="Jul"/>
    <s v="04 Aug 2026"/>
    <s v="04"/>
    <s v="Aug"/>
    <n v="5"/>
    <n v="-26"/>
    <n v="1"/>
    <n v="3"/>
    <x v="3"/>
    <x v="6"/>
    <n v="2"/>
    <n v="2"/>
    <n v="1668.714156"/>
    <n v="333.74283120000001"/>
    <s v="Romania"/>
    <s v="11 Nov 2025 15:45"/>
    <s v="11 Nov 2025"/>
    <s v="Nov"/>
    <n v="0"/>
    <n v="0"/>
    <n v="1"/>
    <n v="3"/>
    <n v="0"/>
    <n v="4"/>
    <n v="-1"/>
    <s v="11.11.2025"/>
    <x v="11"/>
    <s v="30.07.2026"/>
    <n v="31"/>
    <x v="0"/>
    <m/>
    <m/>
  </r>
  <r>
    <x v="2"/>
    <n v="0"/>
    <n v="4"/>
    <n v="1"/>
    <n v="8826"/>
    <s v="1179269.223006"/>
    <s v="07 Jul 2026"/>
    <s v="07"/>
    <s v="Jul"/>
    <s v="12 Jul 2026"/>
    <s v="12"/>
    <s v="Jul"/>
    <n v="5"/>
    <n v="5"/>
    <n v="0"/>
    <n v="0"/>
    <x v="3"/>
    <x v="3"/>
    <n v="3"/>
    <n v="0"/>
    <n v="1924.0086458999999"/>
    <n v="384.80172918"/>
    <s v="Romania"/>
    <s v="26 Nov 2025 09:48"/>
    <s v="26 Nov 2025"/>
    <s v="Nov"/>
    <n v="0"/>
    <n v="0"/>
    <n v="5"/>
    <n v="0"/>
    <n v="0"/>
    <n v="5"/>
    <n v="0"/>
    <s v="26.11.2025"/>
    <x v="15"/>
    <s v="07.07.2026"/>
    <n v="28"/>
    <x v="0"/>
    <m/>
    <m/>
  </r>
  <r>
    <x v="2"/>
    <n v="0"/>
    <n v="0"/>
    <n v="6"/>
    <n v="8405"/>
    <s v="17037"/>
    <s v="13 Jul 2026"/>
    <s v="13"/>
    <s v="Jul"/>
    <s v="19 Jul 2026"/>
    <s v="19"/>
    <s v="Jul"/>
    <n v="6"/>
    <n v="6"/>
    <n v="0"/>
    <n v="0"/>
    <x v="4"/>
    <x v="6"/>
    <n v="2"/>
    <n v="0"/>
    <n v="1601.9421197999998"/>
    <n v="266.99035329999998"/>
    <m/>
    <s v="12 Nov 2025 10:24"/>
    <s v="12 Nov 2025"/>
    <s v="Nov"/>
    <n v="0"/>
    <n v="0"/>
    <n v="6"/>
    <n v="0"/>
    <n v="0"/>
    <n v="6"/>
    <n v="0"/>
    <s v="12.11.2025"/>
    <x v="11"/>
    <s v="13.07.2026"/>
    <n v="29"/>
    <x v="0"/>
    <m/>
    <m/>
  </r>
  <r>
    <x v="2"/>
    <n v="0"/>
    <n v="0"/>
    <n v="6"/>
    <n v="8832"/>
    <s v="1179228.223054"/>
    <s v="17 Jul 2026"/>
    <s v="17"/>
    <s v="Jul"/>
    <s v="23 Jul 2026"/>
    <s v="23"/>
    <s v="Jul"/>
    <n v="6"/>
    <n v="6"/>
    <n v="0"/>
    <n v="0"/>
    <x v="3"/>
    <x v="5"/>
    <n v="2"/>
    <n v="1"/>
    <n v="2015.3654652"/>
    <n v="335.8942442"/>
    <s v="Romania"/>
    <s v="26 Nov 2025 11:25"/>
    <s v="25 Nov 2025"/>
    <s v="Nov"/>
    <n v="0"/>
    <n v="0"/>
    <n v="6"/>
    <n v="0"/>
    <n v="0"/>
    <n v="6"/>
    <n v="0"/>
    <s v="26.11.2025"/>
    <x v="15"/>
    <s v="17.07.2026"/>
    <n v="29"/>
    <x v="0"/>
    <m/>
    <m/>
  </r>
  <r>
    <x v="2"/>
    <n v="0"/>
    <n v="2"/>
    <n v="3"/>
    <n v="8191"/>
    <s v="16923"/>
    <s v="09 Jul 2026"/>
    <s v="09"/>
    <s v="Jul"/>
    <s v="14 Jul 2026"/>
    <s v="14"/>
    <s v="Jul"/>
    <n v="5"/>
    <n v="5"/>
    <n v="0"/>
    <n v="0"/>
    <x v="4"/>
    <x v="2"/>
    <n v="2"/>
    <n v="2"/>
    <n v="1735.9947079999999"/>
    <n v="347.19894160000001"/>
    <m/>
    <s v="07 Nov 2025 13:27"/>
    <s v="07 Nov 2025"/>
    <s v="Nov"/>
    <n v="0"/>
    <n v="0"/>
    <n v="5"/>
    <n v="0"/>
    <n v="0"/>
    <n v="5"/>
    <n v="0"/>
    <s v="07.11.2025"/>
    <x v="3"/>
    <s v="09.07.2026"/>
    <n v="28"/>
    <x v="0"/>
    <m/>
    <m/>
  </r>
  <r>
    <x v="2"/>
    <n v="0"/>
    <n v="7"/>
    <n v="0"/>
    <n v="8679"/>
    <s v="1178008.222461"/>
    <s v="04 Jul 2026"/>
    <s v="04"/>
    <s v="Jul"/>
    <s v="11 Jul 2026"/>
    <s v="11"/>
    <s v="Jul"/>
    <n v="7"/>
    <n v="7"/>
    <n v="0"/>
    <n v="0"/>
    <x v="3"/>
    <x v="4"/>
    <n v="2"/>
    <n v="2"/>
    <n v="1601.9421197999998"/>
    <n v="228.84887425714282"/>
    <s v="Romania"/>
    <s v="21 Nov 2025 13:27"/>
    <s v="21 Nov 2025"/>
    <s v="Nov"/>
    <n v="0"/>
    <n v="0"/>
    <n v="7"/>
    <n v="0"/>
    <n v="0"/>
    <n v="7"/>
    <n v="0"/>
    <s v="21.11.2025"/>
    <x v="12"/>
    <s v="04.07.2026"/>
    <n v="27"/>
    <x v="0"/>
    <m/>
    <m/>
  </r>
  <r>
    <x v="2"/>
    <n v="0"/>
    <n v="0"/>
    <n v="6"/>
    <n v="8833"/>
    <s v="1179230.223055"/>
    <s v="17 Jul 2026"/>
    <s v="17"/>
    <s v="Jul"/>
    <s v="23 Jul 2026"/>
    <s v="23"/>
    <s v="Jul"/>
    <n v="6"/>
    <n v="6"/>
    <n v="0"/>
    <n v="0"/>
    <x v="3"/>
    <x v="2"/>
    <n v="2"/>
    <n v="0"/>
    <n v="1805.5440228"/>
    <n v="300.92400379999998"/>
    <s v="Romania"/>
    <s v="26 Nov 2025 11:25"/>
    <s v="25 Nov 2025"/>
    <s v="Nov"/>
    <n v="0"/>
    <n v="0"/>
    <n v="6"/>
    <n v="0"/>
    <n v="0"/>
    <n v="6"/>
    <n v="0"/>
    <s v="26.11.2025"/>
    <x v="15"/>
    <s v="17.07.2026"/>
    <n v="29"/>
    <x v="0"/>
    <m/>
    <m/>
  </r>
  <r>
    <x v="2"/>
    <n v="0"/>
    <n v="5"/>
    <n v="1"/>
    <n v="9234"/>
    <s v="1183838.225888"/>
    <s v="06 Jul 2026"/>
    <s v="06"/>
    <s v="Jul"/>
    <s v="12 Jul 2026"/>
    <s v="12"/>
    <s v="Jul"/>
    <n v="6"/>
    <n v="6"/>
    <n v="0"/>
    <n v="0"/>
    <x v="3"/>
    <x v="4"/>
    <n v="2"/>
    <n v="2"/>
    <n v="2116.8730421999999"/>
    <n v="352.81217369999996"/>
    <s v="Romania"/>
    <s v="29 Dec 2025 19:32"/>
    <s v="29 Dec 2025"/>
    <s v="Dec"/>
    <n v="0"/>
    <n v="0"/>
    <n v="6"/>
    <n v="0"/>
    <n v="0"/>
    <n v="6"/>
    <n v="0"/>
    <s v="29.12.2025"/>
    <x v="18"/>
    <s v="06.07.2026"/>
    <n v="28"/>
    <x v="0"/>
    <m/>
    <m/>
  </r>
  <r>
    <x v="2"/>
    <n v="0"/>
    <n v="0"/>
    <n v="6"/>
    <n v="9117"/>
    <s v="96192"/>
    <s v="13 Jul 2026"/>
    <s v="13"/>
    <s v="Jul"/>
    <s v="19 Jul 2026"/>
    <s v="19"/>
    <s v="Jul"/>
    <n v="6"/>
    <n v="6"/>
    <n v="0"/>
    <n v="0"/>
    <x v="9"/>
    <x v="4"/>
    <n v="2"/>
    <n v="1"/>
    <n v="1640.7849035999998"/>
    <n v="273.46415059999998"/>
    <m/>
    <s v="16 Dec 2025 09:56"/>
    <s v="23 Nov 2025"/>
    <s v="Dec"/>
    <n v="0"/>
    <n v="0"/>
    <n v="6"/>
    <n v="0"/>
    <n v="0"/>
    <n v="6"/>
    <n v="0"/>
    <s v="16.12.2025"/>
    <x v="10"/>
    <s v="13.07.2026"/>
    <n v="29"/>
    <x v="0"/>
    <m/>
    <m/>
  </r>
  <r>
    <x v="2"/>
    <n v="0"/>
    <n v="0"/>
    <n v="5"/>
    <n v="9261"/>
    <s v="51796"/>
    <s v="20 Jul 2026"/>
    <s v="20"/>
    <s v="Jul"/>
    <s v="25 Jul 2026"/>
    <s v="25"/>
    <s v="Jul"/>
    <n v="5"/>
    <n v="5"/>
    <n v="0"/>
    <n v="0"/>
    <x v="4"/>
    <x v="4"/>
    <n v="3"/>
    <n v="1"/>
    <n v="1999.5428005000001"/>
    <n v="399.90856010000005"/>
    <s v="Romania"/>
    <s v="30 Dec 2025 14:17"/>
    <s v="30 Dec 2025"/>
    <s v="Dec"/>
    <n v="0"/>
    <n v="0"/>
    <n v="5"/>
    <n v="0"/>
    <n v="0"/>
    <n v="5"/>
    <n v="0"/>
    <s v="30.12.2025"/>
    <x v="18"/>
    <s v="20.07.2026"/>
    <n v="30"/>
    <x v="0"/>
    <m/>
    <m/>
  </r>
  <r>
    <x v="2"/>
    <n v="0"/>
    <n v="0"/>
    <n v="6"/>
    <n v="9118"/>
    <s v="96203"/>
    <s v="13 Jul 2026"/>
    <s v="13"/>
    <s v="Jul"/>
    <s v="19 Jul 2026"/>
    <s v="19"/>
    <s v="Jul"/>
    <n v="6"/>
    <n v="6"/>
    <n v="0"/>
    <n v="0"/>
    <x v="9"/>
    <x v="4"/>
    <n v="2"/>
    <n v="1"/>
    <n v="1640.7849035999998"/>
    <n v="273.46415059999998"/>
    <m/>
    <s v="16 Dec 2025 09:58"/>
    <s v="23 Nov 2025"/>
    <s v="Dec"/>
    <n v="0"/>
    <n v="0"/>
    <n v="6"/>
    <n v="0"/>
    <n v="0"/>
    <n v="6"/>
    <n v="0"/>
    <s v="16.12.2025"/>
    <x v="10"/>
    <s v="13.07.2026"/>
    <n v="29"/>
    <x v="0"/>
    <m/>
    <m/>
  </r>
  <r>
    <x v="3"/>
    <n v="0"/>
    <n v="0"/>
    <n v="5"/>
    <n v="8651"/>
    <s v="411956"/>
    <s v="29 Jul 2026"/>
    <s v="29"/>
    <s v="Jul"/>
    <s v="03 Aug 2026"/>
    <s v="03"/>
    <s v="Aug"/>
    <n v="5"/>
    <n v="-26"/>
    <n v="2"/>
    <n v="2"/>
    <x v="8"/>
    <x v="7"/>
    <n v="3"/>
    <n v="2"/>
    <n v="3100.6006254128433"/>
    <n v="620.1237137614678"/>
    <m/>
    <s v="20 Nov 2025 19:34"/>
    <s v="20 Nov 2025"/>
    <s v="Nov"/>
    <n v="0"/>
    <n v="0"/>
    <n v="2"/>
    <n v="2"/>
    <n v="0"/>
    <n v="4"/>
    <n v="-1"/>
    <s v="20.11.2025"/>
    <x v="12"/>
    <s v="29.07.2026"/>
    <n v="31"/>
    <x v="0"/>
    <m/>
    <m/>
  </r>
  <r>
    <x v="1"/>
    <n v="0"/>
    <n v="0"/>
    <n v="4"/>
    <n v="9031"/>
    <s v="6121601674"/>
    <s v="13 Jul 2026"/>
    <s v="13"/>
    <s v="Jul"/>
    <s v="17 Jul 2026"/>
    <s v="17"/>
    <s v="Jul"/>
    <n v="4"/>
    <n v="4"/>
    <n v="0"/>
    <n v="0"/>
    <x v="1"/>
    <x v="5"/>
    <n v="2"/>
    <n v="1"/>
    <n v="2209.1907302752288"/>
    <n v="552.2976825688072"/>
    <s v="Romania"/>
    <s v="05 Dec 2025 21:28"/>
    <s v="05 Dec 2025"/>
    <s v="Dec"/>
    <n v="0"/>
    <n v="0"/>
    <n v="4"/>
    <n v="0"/>
    <n v="0"/>
    <n v="4"/>
    <n v="0"/>
    <s v="05.12.2025"/>
    <x v="13"/>
    <s v="13.07.2026"/>
    <n v="29"/>
    <x v="0"/>
    <m/>
    <m/>
  </r>
  <r>
    <x v="2"/>
    <n v="0"/>
    <n v="0"/>
    <n v="5"/>
    <n v="8950"/>
    <s v="1180317.223590"/>
    <s v="20 Jul 2026"/>
    <s v="20"/>
    <s v="Jul"/>
    <s v="25 Jul 2026"/>
    <s v="25"/>
    <s v="Jul"/>
    <n v="5"/>
    <n v="5"/>
    <n v="0"/>
    <n v="0"/>
    <x v="3"/>
    <x v="4"/>
    <n v="2"/>
    <n v="0"/>
    <n v="1481.1500589999998"/>
    <n v="296.23001179999994"/>
    <s v="Romania"/>
    <s v="01 Dec 2025 09:40"/>
    <s v="28 Nov 2025"/>
    <s v="Dec"/>
    <n v="0"/>
    <n v="0"/>
    <n v="5"/>
    <n v="0"/>
    <n v="0"/>
    <n v="5"/>
    <n v="0"/>
    <s v="01.12.2025"/>
    <x v="13"/>
    <s v="20.07.2026"/>
    <n v="30"/>
    <x v="0"/>
    <m/>
    <m/>
  </r>
  <r>
    <x v="2"/>
    <n v="0"/>
    <n v="0"/>
    <n v="5"/>
    <n v="8554"/>
    <s v="17123"/>
    <s v="20 Jul 2026"/>
    <s v="20"/>
    <s v="Jul"/>
    <s v="25 Jul 2026"/>
    <s v="25"/>
    <s v="Jul"/>
    <n v="5"/>
    <n v="5"/>
    <n v="0"/>
    <n v="0"/>
    <x v="4"/>
    <x v="2"/>
    <n v="3"/>
    <n v="1"/>
    <n v="1874.8586379999999"/>
    <n v="374.97172760000001"/>
    <m/>
    <s v="17 Nov 2025 11:15"/>
    <s v="17 Nov 2025"/>
    <s v="Nov"/>
    <n v="0"/>
    <n v="0"/>
    <n v="5"/>
    <n v="0"/>
    <n v="0"/>
    <n v="5"/>
    <n v="0"/>
    <s v="17.11.2025"/>
    <x v="12"/>
    <s v="20.07.2026"/>
    <n v="30"/>
    <x v="0"/>
    <m/>
    <m/>
  </r>
  <r>
    <x v="2"/>
    <n v="0"/>
    <n v="0"/>
    <n v="6"/>
    <n v="8413"/>
    <s v="NT308303"/>
    <s v="20 Jul 2026"/>
    <s v="20"/>
    <s v="Jul"/>
    <s v="26 Jul 2026"/>
    <s v="26"/>
    <s v="Jul"/>
    <n v="6"/>
    <n v="6"/>
    <n v="0"/>
    <n v="0"/>
    <x v="5"/>
    <x v="4"/>
    <n v="2"/>
    <n v="1"/>
    <n v="1640.7849035999998"/>
    <n v="273.46415059999998"/>
    <m/>
    <s v="12 Nov 2025 12:18"/>
    <s v="12 Nov 2025"/>
    <s v="Nov"/>
    <n v="0"/>
    <n v="0"/>
    <n v="6"/>
    <n v="0"/>
    <n v="0"/>
    <n v="6"/>
    <n v="0"/>
    <s v="12.11.2025"/>
    <x v="11"/>
    <s v="20.07.2026"/>
    <n v="30"/>
    <x v="0"/>
    <m/>
    <m/>
  </r>
  <r>
    <x v="2"/>
    <n v="0"/>
    <n v="0"/>
    <n v="5"/>
    <n v="8837"/>
    <s v="2313569"/>
    <s v="31 Jul 2026"/>
    <s v="31"/>
    <s v="Jul"/>
    <s v="05 Aug 2026"/>
    <s v="05"/>
    <s v="Aug"/>
    <n v="5"/>
    <n v="-26"/>
    <n v="0"/>
    <n v="4"/>
    <x v="6"/>
    <x v="6"/>
    <n v="2"/>
    <n v="1"/>
    <n v="1446.1407019999999"/>
    <n v="289.22814039999997"/>
    <s v="Romania"/>
    <s v="26 Nov 2025 12:31"/>
    <s v="26 Nov 2025"/>
    <s v="Nov"/>
    <n v="0"/>
    <n v="0"/>
    <n v="0"/>
    <n v="4"/>
    <n v="0"/>
    <n v="4"/>
    <n v="-1"/>
    <s v="26.11.2025"/>
    <x v="15"/>
    <s v="31.07.2026"/>
    <n v="31"/>
    <x v="0"/>
    <m/>
    <m/>
  </r>
  <r>
    <x v="2"/>
    <n v="0"/>
    <n v="0"/>
    <n v="6"/>
    <n v="8356"/>
    <s v="0438"/>
    <s v="20 Jul 2026"/>
    <s v="20"/>
    <s v="Jul"/>
    <s v="26 Jul 2026"/>
    <s v="26"/>
    <s v="Jul"/>
    <n v="6"/>
    <n v="6"/>
    <n v="0"/>
    <n v="0"/>
    <x v="2"/>
    <x v="2"/>
    <n v="3"/>
    <n v="1"/>
    <n v="2249.8303655999998"/>
    <n v="374.97172759999995"/>
    <s v="Romania"/>
    <s v="11 Nov 2025 14:16"/>
    <s v="11 Nov 2025"/>
    <s v="Nov"/>
    <n v="0"/>
    <n v="0"/>
    <n v="6"/>
    <n v="0"/>
    <n v="0"/>
    <n v="6"/>
    <n v="0"/>
    <s v="11.11.2025"/>
    <x v="11"/>
    <s v="20.07.2026"/>
    <n v="30"/>
    <x v="0"/>
    <m/>
    <m/>
  </r>
  <r>
    <x v="2"/>
    <n v="0"/>
    <n v="0"/>
    <n v="5"/>
    <n v="9347"/>
    <s v="2317487"/>
    <s v="29 Jul 2026"/>
    <s v="29"/>
    <s v="Jul"/>
    <s v="03 Aug 2026"/>
    <s v="03"/>
    <s v="Aug"/>
    <n v="5"/>
    <n v="-26"/>
    <n v="2"/>
    <n v="2"/>
    <x v="6"/>
    <x v="6"/>
    <n v="1"/>
    <n v="0"/>
    <n v="1012.337608"/>
    <n v="202.4675216"/>
    <s v="Romania"/>
    <s v="05 Jan 2026 10:06"/>
    <s v="31 Dec 2025"/>
    <s v="Jan"/>
    <n v="0"/>
    <n v="0"/>
    <n v="2"/>
    <n v="2"/>
    <n v="0"/>
    <n v="4"/>
    <n v="-1"/>
    <s v="05.01.2025"/>
    <x v="1"/>
    <s v="29.07.2026"/>
    <n v="31"/>
    <x v="0"/>
    <m/>
    <m/>
  </r>
  <r>
    <x v="2"/>
    <n v="0"/>
    <n v="0"/>
    <n v="7"/>
    <n v="8874"/>
    <s v="2313866"/>
    <s v="11 Jul 2026"/>
    <s v="11"/>
    <s v="Jul"/>
    <s v="18 Jul 2026"/>
    <s v="18"/>
    <s v="Jul"/>
    <n v="7"/>
    <n v="7"/>
    <n v="0"/>
    <n v="0"/>
    <x v="6"/>
    <x v="6"/>
    <n v="2"/>
    <n v="1"/>
    <n v="2024.5969828000002"/>
    <n v="289.22814040000003"/>
    <s v="Romania"/>
    <s v="27 Nov 2025 13:44"/>
    <s v="27 Nov 2025"/>
    <s v="Nov"/>
    <n v="0"/>
    <n v="0"/>
    <n v="7"/>
    <n v="0"/>
    <n v="0"/>
    <n v="7"/>
    <n v="0"/>
    <s v="27.11.2025"/>
    <x v="15"/>
    <s v="11.07.2026"/>
    <n v="28"/>
    <x v="0"/>
    <m/>
    <m/>
  </r>
  <r>
    <x v="2"/>
    <n v="0"/>
    <n v="0"/>
    <n v="6"/>
    <n v="8674"/>
    <s v="1177941.222450"/>
    <s v="16 Jul 2026"/>
    <s v="16"/>
    <s v="Jul"/>
    <s v="22 Jul 2026"/>
    <s v="22"/>
    <s v="Jul"/>
    <n v="6"/>
    <n v="6"/>
    <n v="0"/>
    <n v="0"/>
    <x v="3"/>
    <x v="7"/>
    <n v="2"/>
    <n v="3"/>
    <n v="3100.6164156"/>
    <n v="516.76940260000003"/>
    <s v="Romania"/>
    <s v="21 Nov 2025 11:11"/>
    <s v="21 Nov 2025"/>
    <s v="Nov"/>
    <n v="0"/>
    <n v="0"/>
    <n v="6"/>
    <n v="0"/>
    <n v="0"/>
    <n v="6"/>
    <n v="0"/>
    <s v="21.11.2025"/>
    <x v="12"/>
    <s v="16.07.2026"/>
    <n v="29"/>
    <x v="0"/>
    <m/>
    <m/>
  </r>
  <r>
    <x v="2"/>
    <n v="0"/>
    <n v="5"/>
    <n v="0"/>
    <n v="8186"/>
    <s v="NT307571"/>
    <s v="06 Jul 2026"/>
    <s v="06"/>
    <s v="Jul"/>
    <s v="11 Jul 2026"/>
    <s v="11"/>
    <s v="Jul"/>
    <n v="5"/>
    <n v="5"/>
    <n v="0"/>
    <n v="0"/>
    <x v="5"/>
    <x v="4"/>
    <n v="3"/>
    <n v="1"/>
    <n v="1741.1972157999999"/>
    <n v="348.23944315999995"/>
    <m/>
    <s v="07 Nov 2025 12:43"/>
    <s v="07 Nov 2025"/>
    <s v="Nov"/>
    <n v="0"/>
    <n v="0"/>
    <n v="5"/>
    <n v="0"/>
    <n v="0"/>
    <n v="5"/>
    <n v="0"/>
    <s v="07.11.2025"/>
    <x v="3"/>
    <s v="06.07.2026"/>
    <n v="28"/>
    <x v="0"/>
    <m/>
    <m/>
  </r>
  <r>
    <x v="2"/>
    <n v="0"/>
    <n v="0"/>
    <n v="6"/>
    <n v="9166"/>
    <s v="60482"/>
    <s v="24 Jul 2026"/>
    <s v="24"/>
    <s v="Jul"/>
    <s v="30 Jul 2026"/>
    <s v="30"/>
    <s v="Jul"/>
    <n v="6"/>
    <n v="6"/>
    <n v="0"/>
    <n v="0"/>
    <x v="4"/>
    <x v="4"/>
    <n v="3"/>
    <n v="1"/>
    <n v="2399.4513606"/>
    <n v="399.90856009999999"/>
    <s v="Romania"/>
    <s v="23 Dec 2025 09:39"/>
    <s v="22 Dec 2025"/>
    <s v="Dec"/>
    <n v="0"/>
    <n v="0"/>
    <n v="6"/>
    <n v="0"/>
    <n v="0"/>
    <n v="6"/>
    <n v="0"/>
    <s v="23.12.2025"/>
    <x v="21"/>
    <s v="24.07.2026"/>
    <n v="30"/>
    <x v="0"/>
    <m/>
    <m/>
  </r>
  <r>
    <x v="2"/>
    <n v="0"/>
    <n v="0"/>
    <n v="5"/>
    <n v="8366"/>
    <s v="2311186"/>
    <s v="19 Jul 2026"/>
    <s v="19"/>
    <s v="Jul"/>
    <s v="24 Jul 2026"/>
    <s v="24"/>
    <s v="Jul"/>
    <n v="5"/>
    <n v="5"/>
    <n v="0"/>
    <n v="0"/>
    <x v="6"/>
    <x v="4"/>
    <n v="3"/>
    <n v="1"/>
    <n v="1845.8145625"/>
    <n v="369.1629125"/>
    <s v="[&quot;RO&quot;]"/>
    <s v="11 Nov 2025 16:06"/>
    <s v="11 Nov 2025"/>
    <s v="Nov"/>
    <n v="0"/>
    <n v="0"/>
    <n v="5"/>
    <n v="0"/>
    <n v="0"/>
    <n v="5"/>
    <n v="0"/>
    <s v="11.11.2025"/>
    <x v="11"/>
    <s v="19.07.2026"/>
    <n v="30"/>
    <x v="0"/>
    <m/>
    <m/>
  </r>
  <r>
    <x v="2"/>
    <n v="0"/>
    <n v="4"/>
    <n v="2"/>
    <n v="8318"/>
    <s v="2311074"/>
    <s v="07 Jul 2026"/>
    <s v="07"/>
    <s v="Jul"/>
    <s v="13 Jul 2026"/>
    <s v="13"/>
    <s v="Jul"/>
    <n v="6"/>
    <n v="6"/>
    <n v="0"/>
    <n v="0"/>
    <x v="6"/>
    <x v="1"/>
    <n v="2"/>
    <n v="3"/>
    <n v="2820.7371426"/>
    <n v="470.12285709999998"/>
    <s v="[&quot;RO&quot;]"/>
    <s v="11 Nov 2025 09:26"/>
    <s v="10 Nov 2025"/>
    <s v="Nov"/>
    <n v="0"/>
    <n v="0"/>
    <n v="6"/>
    <n v="0"/>
    <n v="0"/>
    <n v="6"/>
    <n v="0"/>
    <s v="11.11.2025"/>
    <x v="11"/>
    <s v="07.07.2026"/>
    <n v="28"/>
    <x v="0"/>
    <m/>
    <m/>
  </r>
  <r>
    <x v="2"/>
    <n v="0"/>
    <n v="0"/>
    <n v="5"/>
    <n v="8753"/>
    <s v="NT309846"/>
    <s v="27 Jul 2026"/>
    <s v="27"/>
    <s v="Jul"/>
    <s v="01 Aug 2026"/>
    <s v="01"/>
    <s v="Aug"/>
    <n v="5"/>
    <n v="-26"/>
    <n v="4"/>
    <n v="0"/>
    <x v="5"/>
    <x v="2"/>
    <n v="2"/>
    <n v="0"/>
    <n v="1388.834883"/>
    <n v="277.76697660000002"/>
    <m/>
    <s v="24 Nov 2025 11:10"/>
    <s v="23 Nov 2025"/>
    <s v="Nov"/>
    <n v="0"/>
    <n v="0"/>
    <n v="4"/>
    <n v="0"/>
    <n v="0"/>
    <n v="4"/>
    <n v="-1"/>
    <s v="24.11.2025"/>
    <x v="15"/>
    <s v="27.07.2026"/>
    <n v="31"/>
    <x v="0"/>
    <m/>
    <m/>
  </r>
  <r>
    <x v="2"/>
    <n v="0"/>
    <n v="0"/>
    <n v="6"/>
    <n v="9240"/>
    <s v="1183883.225896"/>
    <s v="25 Jul 2026"/>
    <s v="25"/>
    <s v="Jul"/>
    <s v="31 Jul 2026"/>
    <s v="31"/>
    <s v="Jul"/>
    <n v="6"/>
    <n v="6"/>
    <n v="0"/>
    <n v="0"/>
    <x v="3"/>
    <x v="5"/>
    <n v="2"/>
    <n v="2"/>
    <n v="2519.2655063999996"/>
    <n v="419.87758439999993"/>
    <s v="Romania"/>
    <s v="30 Dec 2025 09:35"/>
    <s v="30 Dec 2025"/>
    <s v="Dec"/>
    <n v="0"/>
    <n v="0"/>
    <n v="6"/>
    <n v="0"/>
    <n v="0"/>
    <n v="6"/>
    <n v="0"/>
    <s v="30.12.2025"/>
    <x v="18"/>
    <s v="25.07.2026"/>
    <n v="30"/>
    <x v="0"/>
    <m/>
    <m/>
  </r>
  <r>
    <x v="2"/>
    <n v="0"/>
    <n v="5"/>
    <n v="0"/>
    <n v="9249"/>
    <s v="60569"/>
    <s v="03 Jul 2026"/>
    <s v="03"/>
    <s v="Jul"/>
    <s v="08 Jul 2026"/>
    <s v="08"/>
    <s v="Jul"/>
    <n v="5"/>
    <n v="5"/>
    <n v="0"/>
    <n v="0"/>
    <x v="4"/>
    <x v="4"/>
    <n v="2"/>
    <n v="1"/>
    <n v="1341.3082139999999"/>
    <n v="268.2616428"/>
    <s v="Romania"/>
    <s v="30 Dec 2025 11:01"/>
    <s v="29 Dec 2025"/>
    <s v="Dec"/>
    <n v="0"/>
    <n v="0"/>
    <n v="5"/>
    <n v="0"/>
    <n v="0"/>
    <n v="5"/>
    <n v="0"/>
    <s v="30.12.2025"/>
    <x v="18"/>
    <s v="03.07.2026"/>
    <n v="27"/>
    <x v="0"/>
    <m/>
    <m/>
  </r>
  <r>
    <x v="3"/>
    <n v="0"/>
    <n v="7"/>
    <n v="0"/>
    <n v="8430"/>
    <s v="407378"/>
    <s v="04 Jul 2026"/>
    <s v="04"/>
    <s v="Jul"/>
    <s v="11 Jul 2026"/>
    <s v="11"/>
    <s v="Jul"/>
    <n v="7"/>
    <n v="7"/>
    <n v="0"/>
    <n v="0"/>
    <x v="8"/>
    <x v="4"/>
    <n v="2"/>
    <n v="1"/>
    <n v="2142.4413027522933"/>
    <n v="306.06047990825681"/>
    <m/>
    <s v="12 Nov 2025 19:25"/>
    <s v="12 Nov 2025"/>
    <s v="Nov"/>
    <n v="0"/>
    <n v="0"/>
    <n v="7"/>
    <n v="0"/>
    <n v="0"/>
    <n v="7"/>
    <n v="0"/>
    <s v="12.11.2025"/>
    <x v="11"/>
    <s v="04.07.2026"/>
    <n v="27"/>
    <x v="0"/>
    <m/>
    <m/>
  </r>
  <r>
    <x v="2"/>
    <n v="0"/>
    <n v="5"/>
    <n v="0"/>
    <n v="9172"/>
    <s v="1183109.225498"/>
    <s v="04 Jul 2026"/>
    <s v="04"/>
    <s v="Jul"/>
    <s v="09 Jul 2026"/>
    <s v="09"/>
    <s v="Jul"/>
    <n v="5"/>
    <n v="5"/>
    <n v="0"/>
    <n v="0"/>
    <x v="3"/>
    <x v="4"/>
    <n v="2"/>
    <n v="2"/>
    <n v="1676.6352675000001"/>
    <n v="335.32705350000003"/>
    <s v="Romania"/>
    <s v="23 Dec 2025 13:15"/>
    <s v="23 Dec 2025"/>
    <s v="Dec"/>
    <n v="0"/>
    <n v="0"/>
    <n v="5"/>
    <n v="0"/>
    <n v="0"/>
    <n v="5"/>
    <n v="0"/>
    <s v="23.12.2025"/>
    <x v="21"/>
    <s v="04.07.2026"/>
    <n v="27"/>
    <x v="0"/>
    <m/>
    <m/>
  </r>
  <r>
    <x v="2"/>
    <n v="0"/>
    <n v="0"/>
    <n v="5"/>
    <n v="8656"/>
    <s v="1177836.222402"/>
    <s v="15 Jul 2026"/>
    <s v="15"/>
    <s v="Jul"/>
    <s v="20 Jul 2026"/>
    <s v="20"/>
    <s v="Jul"/>
    <n v="5"/>
    <n v="5"/>
    <n v="0"/>
    <n v="0"/>
    <x v="3"/>
    <x v="3"/>
    <n v="2"/>
    <n v="1"/>
    <n v="1367.320753"/>
    <n v="273.46415059999998"/>
    <s v="Romania"/>
    <s v="21 Nov 2025 09:34"/>
    <s v="21 Nov 2025"/>
    <s v="Nov"/>
    <n v="0"/>
    <n v="0"/>
    <n v="5"/>
    <n v="0"/>
    <n v="0"/>
    <n v="5"/>
    <n v="0"/>
    <s v="21.11.2025"/>
    <x v="12"/>
    <s v="15.07.2026"/>
    <n v="29"/>
    <x v="0"/>
    <m/>
    <m/>
  </r>
  <r>
    <x v="2"/>
    <n v="0"/>
    <n v="0"/>
    <n v="5"/>
    <n v="8849"/>
    <s v="51371"/>
    <s v="25 Jul 2026"/>
    <s v="25"/>
    <s v="Jul"/>
    <s v="30 Jul 2026"/>
    <s v="30"/>
    <s v="Jul"/>
    <n v="5"/>
    <n v="5"/>
    <n v="0"/>
    <n v="0"/>
    <x v="4"/>
    <x v="4"/>
    <n v="2"/>
    <n v="2"/>
    <n v="1851.4864694999999"/>
    <n v="370.2972939"/>
    <m/>
    <s v="26 Nov 2025 16:29"/>
    <s v="26 Nov 2025"/>
    <s v="Nov"/>
    <n v="0"/>
    <n v="0"/>
    <n v="5"/>
    <n v="0"/>
    <n v="0"/>
    <n v="5"/>
    <n v="0"/>
    <s v="26.11.2025"/>
    <x v="15"/>
    <s v="25.07.2026"/>
    <n v="30"/>
    <x v="0"/>
    <m/>
    <m/>
  </r>
  <r>
    <x v="2"/>
    <n v="0"/>
    <n v="5"/>
    <n v="0"/>
    <n v="9176"/>
    <s v="1183117.225504"/>
    <s v="06 Jul 2026"/>
    <s v="06"/>
    <s v="Jul"/>
    <s v="11 Jul 2026"/>
    <s v="11"/>
    <s v="Jul"/>
    <n v="5"/>
    <n v="5"/>
    <n v="0"/>
    <n v="0"/>
    <x v="3"/>
    <x v="4"/>
    <n v="3"/>
    <n v="1"/>
    <n v="1886.2415685999999"/>
    <n v="377.24831372"/>
    <s v="Romania"/>
    <s v="23 Dec 2025 16:11"/>
    <s v="23 Dec 2025"/>
    <s v="Dec"/>
    <n v="0"/>
    <n v="0"/>
    <n v="5"/>
    <n v="0"/>
    <n v="0"/>
    <n v="5"/>
    <n v="0"/>
    <s v="23.12.2025"/>
    <x v="21"/>
    <s v="06.07.2026"/>
    <n v="28"/>
    <x v="0"/>
    <m/>
    <m/>
  </r>
  <r>
    <x v="2"/>
    <n v="0"/>
    <n v="0"/>
    <n v="5"/>
    <n v="8690"/>
    <s v="1178087.222507"/>
    <s v="19 Jul 2026"/>
    <s v="19"/>
    <s v="Jul"/>
    <s v="24 Jul 2026"/>
    <s v="24"/>
    <s v="Jul"/>
    <n v="5"/>
    <n v="5"/>
    <n v="0"/>
    <n v="0"/>
    <x v="3"/>
    <x v="4"/>
    <n v="3"/>
    <n v="0"/>
    <n v="1845.8145625"/>
    <n v="369.1629125"/>
    <s v="Romania"/>
    <s v="21 Nov 2025 16:50"/>
    <s v="21 Nov 2025"/>
    <s v="Nov"/>
    <n v="0"/>
    <n v="0"/>
    <n v="5"/>
    <n v="0"/>
    <n v="0"/>
    <n v="5"/>
    <n v="0"/>
    <s v="21.11.2025"/>
    <x v="12"/>
    <s v="19.07.2026"/>
    <n v="30"/>
    <x v="0"/>
    <m/>
    <m/>
  </r>
  <r>
    <x v="2"/>
    <n v="0"/>
    <n v="0"/>
    <n v="5"/>
    <n v="8856"/>
    <s v="1179575.223108"/>
    <s v="30 Jul 2026"/>
    <s v="30"/>
    <s v="Jul"/>
    <s v="04 Aug 2026"/>
    <s v="04"/>
    <s v="Aug"/>
    <n v="5"/>
    <n v="-26"/>
    <n v="1"/>
    <n v="3"/>
    <x v="3"/>
    <x v="6"/>
    <n v="2"/>
    <n v="0"/>
    <n v="1446.1407019999999"/>
    <n v="289.22814039999997"/>
    <s v="Romania"/>
    <s v="26 Nov 2025 18:25"/>
    <s v="26 Nov 2025"/>
    <s v="Nov"/>
    <n v="0"/>
    <n v="0"/>
    <n v="1"/>
    <n v="3"/>
    <n v="0"/>
    <n v="4"/>
    <n v="-1"/>
    <s v="26.11.2025"/>
    <x v="15"/>
    <s v="30.07.2026"/>
    <n v="31"/>
    <x v="0"/>
    <m/>
    <m/>
  </r>
  <r>
    <x v="2"/>
    <n v="0"/>
    <n v="0"/>
    <n v="6"/>
    <n v="8734"/>
    <s v="NT309813"/>
    <s v="26 Jul 2026"/>
    <s v="26"/>
    <s v="Jul"/>
    <s v="01 Aug 2026"/>
    <s v="01"/>
    <s v="Aug"/>
    <n v="6"/>
    <n v="-25"/>
    <n v="5"/>
    <n v="0"/>
    <x v="5"/>
    <x v="4"/>
    <n v="3"/>
    <n v="1"/>
    <n v="2214.9774750000001"/>
    <n v="369.1629125"/>
    <m/>
    <s v="24 Nov 2025 10:01"/>
    <s v="23 Nov 2025"/>
    <s v="Nov"/>
    <n v="0"/>
    <n v="0"/>
    <n v="5"/>
    <n v="0"/>
    <n v="0"/>
    <n v="5"/>
    <n v="-1"/>
    <s v="24.11.2025"/>
    <x v="15"/>
    <s v="26.07.2026"/>
    <n v="31"/>
    <x v="0"/>
    <m/>
    <m/>
  </r>
  <r>
    <x v="2"/>
    <n v="0"/>
    <n v="0"/>
    <n v="6"/>
    <n v="9265"/>
    <s v="1184068.226106"/>
    <s v="20 Jul 2026"/>
    <s v="20"/>
    <s v="Jul"/>
    <s v="26 Jul 2026"/>
    <s v="26"/>
    <s v="Jul"/>
    <n v="6"/>
    <n v="6"/>
    <n v="0"/>
    <n v="0"/>
    <x v="3"/>
    <x v="6"/>
    <n v="2"/>
    <n v="1"/>
    <n v="1735.3688423999999"/>
    <n v="289.22814039999997"/>
    <s v="Romania"/>
    <s v="30 Dec 2025 16:13"/>
    <s v="30 Dec 2025"/>
    <s v="Dec"/>
    <n v="0"/>
    <n v="0"/>
    <n v="6"/>
    <n v="0"/>
    <n v="0"/>
    <n v="6"/>
    <n v="0"/>
    <s v="30.12.2025"/>
    <x v="18"/>
    <s v="20.07.2026"/>
    <n v="30"/>
    <x v="0"/>
    <m/>
    <m/>
  </r>
  <r>
    <x v="2"/>
    <n v="0"/>
    <n v="0"/>
    <n v="5"/>
    <n v="8448"/>
    <s v="NT308388"/>
    <s v="20 Jul 2026"/>
    <s v="20"/>
    <s v="Jul"/>
    <s v="25 Jul 2026"/>
    <s v="25"/>
    <s v="Jul"/>
    <n v="5"/>
    <n v="5"/>
    <n v="0"/>
    <n v="0"/>
    <x v="5"/>
    <x v="4"/>
    <n v="3"/>
    <n v="1"/>
    <n v="1845.8145625"/>
    <n v="369.1629125"/>
    <m/>
    <s v="13 Nov 2025 10:11"/>
    <s v="13 Nov 2025"/>
    <s v="Nov"/>
    <n v="0"/>
    <n v="0"/>
    <n v="5"/>
    <n v="0"/>
    <n v="0"/>
    <n v="5"/>
    <n v="0"/>
    <s v="13.11.2025"/>
    <x v="11"/>
    <s v="20.07.2026"/>
    <n v="30"/>
    <x v="0"/>
    <m/>
    <m/>
  </r>
  <r>
    <x v="2"/>
    <n v="0"/>
    <n v="0"/>
    <n v="5"/>
    <n v="9258"/>
    <s v="1184027.226093"/>
    <s v="15 Jul 2026"/>
    <s v="15"/>
    <s v="Jul"/>
    <s v="20 Jul 2026"/>
    <s v="20"/>
    <s v="Jul"/>
    <n v="5"/>
    <n v="5"/>
    <n v="0"/>
    <n v="0"/>
    <x v="3"/>
    <x v="5"/>
    <n v="2"/>
    <n v="1"/>
    <n v="1679.471221"/>
    <n v="335.8942442"/>
    <s v="Romania"/>
    <s v="30 Dec 2025 13:52"/>
    <s v="30 Dec 2025"/>
    <s v="Dec"/>
    <n v="0"/>
    <n v="0"/>
    <n v="5"/>
    <n v="0"/>
    <n v="0"/>
    <n v="5"/>
    <n v="0"/>
    <s v="30.12.2025"/>
    <x v="18"/>
    <s v="15.07.2026"/>
    <n v="29"/>
    <x v="0"/>
    <m/>
    <m/>
  </r>
  <r>
    <x v="2"/>
    <n v="0"/>
    <n v="0"/>
    <n v="5"/>
    <n v="9295"/>
    <s v="NT312732"/>
    <s v="20 Jul 2026"/>
    <s v="20"/>
    <s v="Jul"/>
    <s v="25 Jul 2026"/>
    <s v="25"/>
    <s v="Jul"/>
    <n v="5"/>
    <n v="5"/>
    <n v="0"/>
    <n v="0"/>
    <x v="5"/>
    <x v="4"/>
    <n v="2"/>
    <n v="1"/>
    <n v="1481.1500589999998"/>
    <n v="296.23001179999994"/>
    <s v="Romania"/>
    <s v="31 Dec 2025 13:57"/>
    <s v="31 Dec 2025"/>
    <s v="Dec"/>
    <n v="0"/>
    <n v="0"/>
    <n v="5"/>
    <n v="0"/>
    <n v="0"/>
    <n v="5"/>
    <n v="0"/>
    <s v="31.12.2025"/>
    <x v="18"/>
    <s v="20.07.2026"/>
    <n v="30"/>
    <x v="0"/>
    <m/>
    <m/>
  </r>
  <r>
    <x v="2"/>
    <n v="0"/>
    <n v="0"/>
    <n v="5"/>
    <n v="8450"/>
    <s v="NT308380"/>
    <s v="19 Jul 2026"/>
    <s v="19"/>
    <s v="Jul"/>
    <s v="24 Jul 2026"/>
    <s v="24"/>
    <s v="Jul"/>
    <n v="5"/>
    <n v="5"/>
    <n v="0"/>
    <n v="0"/>
    <x v="5"/>
    <x v="4"/>
    <n v="2"/>
    <n v="2"/>
    <n v="1709.1020455"/>
    <n v="341.82040910000001"/>
    <m/>
    <s v="13 Nov 2025 10:50"/>
    <s v="12 Nov 2025"/>
    <s v="Nov"/>
    <n v="0"/>
    <n v="0"/>
    <n v="5"/>
    <n v="0"/>
    <n v="0"/>
    <n v="5"/>
    <n v="0"/>
    <s v="13.11.2025"/>
    <x v="11"/>
    <s v="19.07.2026"/>
    <n v="30"/>
    <x v="0"/>
    <m/>
    <m/>
  </r>
  <r>
    <x v="2"/>
    <n v="0"/>
    <n v="6"/>
    <n v="4"/>
    <n v="9268"/>
    <s v="1184123.226151"/>
    <s v="05 Jul 2026"/>
    <s v="05"/>
    <s v="Jul"/>
    <s v="15 Jul 2026"/>
    <s v="15"/>
    <s v="Jul"/>
    <n v="10"/>
    <n v="10"/>
    <n v="0"/>
    <n v="0"/>
    <x v="3"/>
    <x v="6"/>
    <n v="2"/>
    <n v="1"/>
    <n v="2780.4079279999996"/>
    <n v="278.04079279999996"/>
    <s v="Romania"/>
    <s v="30 Dec 2025 17:40"/>
    <s v="30 Dec 2025"/>
    <s v="Dec"/>
    <n v="0"/>
    <n v="0"/>
    <n v="10"/>
    <n v="0"/>
    <n v="0"/>
    <n v="10"/>
    <n v="0"/>
    <s v="30.12.2025"/>
    <x v="18"/>
    <s v="05.07.2026"/>
    <n v="28"/>
    <x v="0"/>
    <m/>
    <m/>
  </r>
  <r>
    <x v="1"/>
    <n v="0"/>
    <n v="0"/>
    <n v="4"/>
    <n v="9297"/>
    <s v="6942982427"/>
    <s v="20 Jul 2026"/>
    <s v="20"/>
    <s v="Jul"/>
    <s v="24 Jul 2026"/>
    <s v="24"/>
    <s v="Jul"/>
    <n v="4"/>
    <n v="4"/>
    <n v="0"/>
    <n v="0"/>
    <x v="1"/>
    <x v="6"/>
    <n v="1"/>
    <n v="1"/>
    <n v="1906.8804198165137"/>
    <n v="476.72010495412843"/>
    <s v="Romania"/>
    <s v="31 Dec 2025 16:06"/>
    <s v="31 Dec 2025"/>
    <s v="Dec"/>
    <n v="0"/>
    <n v="0"/>
    <n v="4"/>
    <n v="0"/>
    <n v="0"/>
    <n v="4"/>
    <n v="0"/>
    <s v="31.12.2025"/>
    <x v="18"/>
    <s v="20.07.2026"/>
    <n v="30"/>
    <x v="1"/>
    <m/>
    <m/>
  </r>
  <r>
    <x v="2"/>
    <n v="0"/>
    <n v="0"/>
    <n v="5"/>
    <n v="9008"/>
    <s v="1181442.224050"/>
    <s v="15 Jul 2026"/>
    <s v="15"/>
    <s v="Jul"/>
    <s v="20 Jul 2026"/>
    <s v="20"/>
    <s v="Jul"/>
    <n v="5"/>
    <n v="5"/>
    <n v="0"/>
    <n v="0"/>
    <x v="3"/>
    <x v="1"/>
    <n v="4"/>
    <n v="0"/>
    <n v="2624.2349024999999"/>
    <n v="524.84698049999997"/>
    <s v="Romania"/>
    <s v="03 Dec 2025 17:05"/>
    <s v="03 Dec 2025"/>
    <s v="Dec"/>
    <n v="0"/>
    <n v="0"/>
    <n v="5"/>
    <n v="0"/>
    <n v="0"/>
    <n v="5"/>
    <n v="0"/>
    <s v="03.12.2025"/>
    <x v="13"/>
    <s v="15.07.2026"/>
    <n v="29"/>
    <x v="0"/>
    <m/>
    <m/>
  </r>
  <r>
    <x v="2"/>
    <n v="0"/>
    <n v="0"/>
    <n v="5"/>
    <n v="8808"/>
    <s v="NT310059"/>
    <s v="17 Jul 2026"/>
    <s v="17"/>
    <s v="Jul"/>
    <s v="22 Jul 2026"/>
    <s v="22"/>
    <s v="Jul"/>
    <n v="5"/>
    <n v="5"/>
    <n v="0"/>
    <n v="0"/>
    <x v="5"/>
    <x v="0"/>
    <n v="2"/>
    <n v="1"/>
    <n v="1507.2603895"/>
    <n v="301.45207790000001"/>
    <m/>
    <s v="25 Nov 2025 10:36"/>
    <s v="24 Nov 2025"/>
    <s v="Nov"/>
    <n v="0"/>
    <n v="0"/>
    <n v="5"/>
    <n v="0"/>
    <n v="0"/>
    <n v="5"/>
    <n v="0"/>
    <s v="25.11.2025"/>
    <x v="15"/>
    <s v="17.07.2026"/>
    <n v="29"/>
    <x v="0"/>
    <m/>
    <m/>
  </r>
  <r>
    <x v="2"/>
    <n v="0"/>
    <n v="0"/>
    <n v="5"/>
    <n v="9355"/>
    <s v="NT313083"/>
    <s v="27 Jul 2026"/>
    <s v="27"/>
    <s v="Jul"/>
    <s v="01 Aug 2026"/>
    <s v="01"/>
    <s v="Aug"/>
    <n v="5"/>
    <n v="-26"/>
    <n v="4"/>
    <n v="0"/>
    <x v="5"/>
    <x v="5"/>
    <n v="3"/>
    <n v="1"/>
    <n v="2441.7559635000002"/>
    <n v="488.35119270000007"/>
    <s v="Romania"/>
    <s v="05 Jan 2026 17:27"/>
    <s v="05 Jan 2026"/>
    <s v="Jan"/>
    <n v="0"/>
    <n v="0"/>
    <n v="4"/>
    <n v="0"/>
    <n v="0"/>
    <n v="4"/>
    <n v="-1"/>
    <s v="05.01.2025"/>
    <x v="1"/>
    <s v="27.07.2026"/>
    <n v="31"/>
    <x v="0"/>
    <m/>
    <m/>
  </r>
  <r>
    <x v="3"/>
    <n v="0"/>
    <n v="0"/>
    <n v="5"/>
    <n v="8714"/>
    <s v="413217"/>
    <s v="19 Jul 2026"/>
    <s v="19"/>
    <s v="Jul"/>
    <s v="24 Jul 2026"/>
    <s v="24"/>
    <s v="Jul"/>
    <n v="5"/>
    <n v="5"/>
    <n v="0"/>
    <n v="0"/>
    <x v="8"/>
    <x v="4"/>
    <n v="2"/>
    <n v="1"/>
    <n v="1641.8205963302751"/>
    <n v="328.36411926605501"/>
    <m/>
    <s v="23 Nov 2025 12:08"/>
    <s v="23 Nov 2025"/>
    <s v="Nov"/>
    <n v="0"/>
    <n v="0"/>
    <n v="5"/>
    <n v="0"/>
    <n v="0"/>
    <n v="5"/>
    <n v="0"/>
    <s v="23.11.2025"/>
    <x v="15"/>
    <s v="19.07.2026"/>
    <n v="30"/>
    <x v="0"/>
    <m/>
    <m/>
  </r>
  <r>
    <x v="2"/>
    <n v="0"/>
    <n v="0"/>
    <n v="7"/>
    <n v="9359"/>
    <s v="NT313135"/>
    <s v="18 Jul 2026"/>
    <s v="18"/>
    <s v="Jul"/>
    <s v="25 Jul 2026"/>
    <s v="25"/>
    <s v="Jul"/>
    <n v="7"/>
    <n v="7"/>
    <n v="0"/>
    <n v="0"/>
    <x v="5"/>
    <x v="4"/>
    <n v="2"/>
    <n v="1"/>
    <n v="2233.2449271999999"/>
    <n v="319.03498959999996"/>
    <s v="Romania"/>
    <s v="06 Jan 2026 11:50"/>
    <s v="06 Jan 2026"/>
    <s v="Jan"/>
    <n v="0"/>
    <n v="0"/>
    <n v="7"/>
    <n v="0"/>
    <n v="0"/>
    <n v="7"/>
    <n v="0"/>
    <s v="06.01.2025"/>
    <x v="1"/>
    <s v="18.07.2026"/>
    <n v="29"/>
    <x v="0"/>
    <m/>
    <m/>
  </r>
  <r>
    <x v="2"/>
    <n v="0"/>
    <n v="3"/>
    <n v="2"/>
    <n v="8928"/>
    <s v="2314517"/>
    <s v="08 Jul 2026"/>
    <s v="08"/>
    <s v="Jul"/>
    <s v="13 Jul 2026"/>
    <s v="13"/>
    <s v="Jul"/>
    <n v="5"/>
    <n v="5"/>
    <n v="0"/>
    <n v="0"/>
    <x v="6"/>
    <x v="7"/>
    <n v="3"/>
    <n v="2"/>
    <n v="2740.8610454"/>
    <n v="548.17220908000002"/>
    <s v="[&quot;RO&quot;]"/>
    <s v="30 Nov 2025 18:03"/>
    <s v="30 Nov 2025"/>
    <s v="Nov"/>
    <n v="0"/>
    <n v="0"/>
    <n v="5"/>
    <n v="0"/>
    <n v="0"/>
    <n v="5"/>
    <n v="0"/>
    <s v="30.11.2025"/>
    <x v="13"/>
    <s v="08.07.2026"/>
    <n v="28"/>
    <x v="0"/>
    <m/>
    <m/>
  </r>
  <r>
    <x v="2"/>
    <n v="0"/>
    <n v="0"/>
    <n v="5"/>
    <n v="8106"/>
    <s v="50780"/>
    <s v="25 Jul 2026"/>
    <s v="25"/>
    <s v="Jul"/>
    <s v="30 Jul 2026"/>
    <s v="30"/>
    <s v="Jul"/>
    <n v="5"/>
    <n v="5"/>
    <n v="0"/>
    <n v="0"/>
    <x v="4"/>
    <x v="4"/>
    <n v="3"/>
    <n v="1"/>
    <n v="1999.5428005000001"/>
    <n v="399.90856010000005"/>
    <m/>
    <s v="30 Oct 2025 14:22"/>
    <s v="30 Oct 2025"/>
    <s v="Oct"/>
    <n v="0"/>
    <n v="0"/>
    <n v="5"/>
    <n v="0"/>
    <n v="0"/>
    <n v="5"/>
    <n v="0"/>
    <s v="30.10.2025"/>
    <x v="4"/>
    <s v="25.07.2026"/>
    <n v="30"/>
    <x v="0"/>
    <m/>
    <m/>
  </r>
  <r>
    <x v="2"/>
    <n v="0"/>
    <n v="7"/>
    <n v="0"/>
    <n v="8873"/>
    <s v="2313854"/>
    <s v="04 Jul 2026"/>
    <s v="04"/>
    <s v="Jul"/>
    <s v="11 Jul 2026"/>
    <s v="11"/>
    <s v="Jul"/>
    <n v="7"/>
    <n v="7"/>
    <n v="0"/>
    <n v="0"/>
    <x v="6"/>
    <x v="6"/>
    <n v="2"/>
    <n v="1"/>
    <n v="1884.7551377999998"/>
    <n v="269.25073397142853"/>
    <s v="Romania"/>
    <s v="27 Nov 2025 13:44"/>
    <s v="27 Nov 2025"/>
    <s v="Nov"/>
    <n v="0"/>
    <n v="0"/>
    <n v="7"/>
    <n v="0"/>
    <n v="0"/>
    <n v="7"/>
    <n v="0"/>
    <s v="27.11.2025"/>
    <x v="15"/>
    <s v="04.07.2026"/>
    <n v="27"/>
    <x v="0"/>
    <m/>
    <m/>
  </r>
  <r>
    <x v="2"/>
    <n v="0"/>
    <n v="5"/>
    <n v="0"/>
    <n v="8758"/>
    <s v="1178330.222765"/>
    <s v="03 Jul 2026"/>
    <s v="03"/>
    <s v="Jul"/>
    <s v="08 Jul 2026"/>
    <s v="08"/>
    <s v="Jul"/>
    <n v="5"/>
    <n v="5"/>
    <n v="0"/>
    <n v="0"/>
    <x v="3"/>
    <x v="3"/>
    <n v="2"/>
    <n v="1"/>
    <n v="1238.1381815"/>
    <n v="247.62763630000001"/>
    <s v="Romania"/>
    <s v="24 Nov 2025 11:24"/>
    <s v="24 Nov 2025"/>
    <s v="Nov"/>
    <n v="0"/>
    <n v="0"/>
    <n v="5"/>
    <n v="0"/>
    <n v="0"/>
    <n v="5"/>
    <n v="0"/>
    <s v="24.11.2025"/>
    <x v="15"/>
    <s v="03.07.2026"/>
    <n v="27"/>
    <x v="0"/>
    <m/>
    <m/>
  </r>
  <r>
    <x v="2"/>
    <n v="0"/>
    <n v="0"/>
    <n v="5"/>
    <n v="8694"/>
    <s v="1178087.222510"/>
    <s v="19 Jul 2026"/>
    <s v="19"/>
    <s v="Jul"/>
    <s v="24 Jul 2026"/>
    <s v="24"/>
    <s v="Jul"/>
    <n v="5"/>
    <n v="5"/>
    <n v="0"/>
    <n v="0"/>
    <x v="3"/>
    <x v="6"/>
    <n v="2"/>
    <n v="0"/>
    <n v="1334.9517664999998"/>
    <n v="266.99035329999998"/>
    <s v="Romania"/>
    <s v="21 Nov 2025 16:51"/>
    <s v="21 Nov 2025"/>
    <s v="Nov"/>
    <n v="0"/>
    <n v="0"/>
    <n v="5"/>
    <n v="0"/>
    <n v="0"/>
    <n v="5"/>
    <n v="0"/>
    <s v="21.11.2025"/>
    <x v="12"/>
    <s v="19.07.2026"/>
    <n v="30"/>
    <x v="0"/>
    <m/>
    <m/>
  </r>
  <r>
    <x v="2"/>
    <n v="0"/>
    <n v="0"/>
    <n v="5"/>
    <n v="8568"/>
    <s v="95805"/>
    <s v="20 Jul 2026"/>
    <s v="20"/>
    <s v="Jul"/>
    <s v="25 Jul 2026"/>
    <s v="25"/>
    <s v="Jul"/>
    <n v="5"/>
    <n v="5"/>
    <n v="0"/>
    <n v="0"/>
    <x v="9"/>
    <x v="6"/>
    <n v="2"/>
    <n v="2"/>
    <n v="1668.714156"/>
    <n v="333.74283120000001"/>
    <m/>
    <s v="17 Nov 2025 16:39"/>
    <s v="17 Nov 2025"/>
    <s v="Nov"/>
    <n v="0"/>
    <n v="0"/>
    <n v="5"/>
    <n v="0"/>
    <n v="0"/>
    <n v="5"/>
    <n v="0"/>
    <s v="17.11.2025"/>
    <x v="12"/>
    <s v="20.07.2026"/>
    <n v="30"/>
    <x v="0"/>
    <m/>
    <m/>
  </r>
  <r>
    <x v="2"/>
    <n v="0"/>
    <n v="0"/>
    <n v="5"/>
    <n v="9025"/>
    <s v="14072026"/>
    <s v="21 Jul 2026"/>
    <s v="21"/>
    <s v="Jul"/>
    <s v="26 Jul 2026"/>
    <s v="26"/>
    <s v="Jul"/>
    <n v="5"/>
    <n v="5"/>
    <n v="0"/>
    <n v="0"/>
    <x v="13"/>
    <x v="6"/>
    <n v="2"/>
    <n v="1"/>
    <n v="1446.1407019999999"/>
    <n v="289.22814039999997"/>
    <m/>
    <s v="05 Dec 2025 09:12"/>
    <s v="04 Dec 2025"/>
    <s v="Dec"/>
    <n v="0"/>
    <n v="0"/>
    <n v="5"/>
    <n v="0"/>
    <n v="0"/>
    <n v="5"/>
    <n v="0"/>
    <s v="05.12.2025"/>
    <x v="13"/>
    <s v="21.07.2026"/>
    <n v="30"/>
    <x v="0"/>
    <m/>
    <m/>
  </r>
  <r>
    <x v="2"/>
    <n v="0"/>
    <n v="0"/>
    <n v="5"/>
    <n v="8371"/>
    <s v="94752"/>
    <s v="19 Jul 2026"/>
    <s v="19"/>
    <s v="Jul"/>
    <s v="24 Jul 2026"/>
    <s v="24"/>
    <s v="Jul"/>
    <n v="5"/>
    <n v="5"/>
    <n v="0"/>
    <n v="0"/>
    <x v="9"/>
    <x v="3"/>
    <n v="2"/>
    <n v="2"/>
    <n v="1851.4864694999999"/>
    <n v="370.2972939"/>
    <s v="Romania"/>
    <s v="11 Nov 2025 16:23"/>
    <s v="24 Oct 2025"/>
    <s v="Nov"/>
    <n v="0"/>
    <n v="0"/>
    <n v="5"/>
    <n v="0"/>
    <n v="0"/>
    <n v="5"/>
    <n v="0"/>
    <s v="11.11.2025"/>
    <x v="11"/>
    <s v="19.07.2026"/>
    <n v="30"/>
    <x v="0"/>
    <m/>
    <m/>
  </r>
  <r>
    <x v="2"/>
    <n v="0"/>
    <n v="4"/>
    <n v="1"/>
    <n v="9299"/>
    <s v="2317587"/>
    <s v="07 Jul 2026"/>
    <s v="07"/>
    <s v="Jul"/>
    <s v="12 Jul 2026"/>
    <s v="12"/>
    <s v="Jul"/>
    <n v="5"/>
    <n v="5"/>
    <n v="0"/>
    <n v="0"/>
    <x v="6"/>
    <x v="1"/>
    <n v="2"/>
    <n v="3"/>
    <n v="2530.9418114999999"/>
    <n v="506.18836229999999"/>
    <m/>
    <s v="31 Dec 2025 17:19"/>
    <s v="31 Dec 2025"/>
    <s v="Dec"/>
    <n v="0"/>
    <n v="0"/>
    <n v="5"/>
    <n v="0"/>
    <n v="0"/>
    <n v="5"/>
    <n v="0"/>
    <s v="31.12.2025"/>
    <x v="18"/>
    <s v="07.07.2026"/>
    <n v="28"/>
    <x v="0"/>
    <m/>
    <m/>
  </r>
  <r>
    <x v="2"/>
    <n v="0"/>
    <n v="0"/>
    <n v="5"/>
    <n v="8966"/>
    <s v="17531"/>
    <s v="26 Jul 2026"/>
    <s v="26"/>
    <s v="Jul"/>
    <s v="31 Jul 2026"/>
    <s v="31"/>
    <s v="Jul"/>
    <n v="5"/>
    <n v="5"/>
    <n v="0"/>
    <n v="0"/>
    <x v="4"/>
    <x v="0"/>
    <n v="2"/>
    <n v="1"/>
    <n v="1632.9224669999999"/>
    <n v="326.58449339999999"/>
    <m/>
    <s v="01 Dec 2025 11:05"/>
    <s v="29 Nov 2025"/>
    <s v="Dec"/>
    <n v="0"/>
    <n v="0"/>
    <n v="5"/>
    <n v="0"/>
    <n v="0"/>
    <n v="5"/>
    <n v="0"/>
    <s v="01.12.2025"/>
    <x v="13"/>
    <s v="26.07.2026"/>
    <n v="31"/>
    <x v="0"/>
    <m/>
    <m/>
  </r>
  <r>
    <x v="2"/>
    <n v="0"/>
    <n v="0"/>
    <n v="7"/>
    <n v="8977"/>
    <s v="NT310992"/>
    <s v="25 Jul 2026"/>
    <s v="25"/>
    <s v="Jul"/>
    <s v="01 Aug 2026"/>
    <s v="01"/>
    <s v="Aug"/>
    <n v="7"/>
    <n v="-24"/>
    <n v="6"/>
    <n v="0"/>
    <x v="5"/>
    <x v="6"/>
    <n v="2"/>
    <n v="2"/>
    <n v="2530.7462285000001"/>
    <n v="361.53517550000004"/>
    <s v="Bulgaria"/>
    <s v="01 Dec 2025 15:49"/>
    <s v="01 Dec 2025"/>
    <s v="Dec"/>
    <n v="0"/>
    <n v="0"/>
    <n v="6"/>
    <n v="0"/>
    <n v="0"/>
    <n v="6"/>
    <n v="-1"/>
    <s v="01.12.2025"/>
    <x v="13"/>
    <s v="25.07.2026"/>
    <n v="30"/>
    <x v="0"/>
    <m/>
    <m/>
  </r>
  <r>
    <x v="2"/>
    <n v="0"/>
    <n v="5"/>
    <n v="0"/>
    <n v="9132"/>
    <s v="NT311864"/>
    <s v="04 Jul 2026"/>
    <s v="04"/>
    <s v="Jul"/>
    <s v="09 Jul 2026"/>
    <s v="09"/>
    <s v="Jul"/>
    <n v="5"/>
    <n v="5"/>
    <n v="0"/>
    <n v="0"/>
    <x v="5"/>
    <x v="7"/>
    <n v="3"/>
    <n v="2"/>
    <n v="2507.5696429999998"/>
    <n v="501.51392859999999"/>
    <s v="Romania"/>
    <s v="17 Dec 2025 15:28"/>
    <s v="17 Dec 2025"/>
    <s v="Dec"/>
    <n v="0"/>
    <n v="0"/>
    <n v="5"/>
    <n v="0"/>
    <n v="0"/>
    <n v="5"/>
    <n v="0"/>
    <s v="17.12.2025"/>
    <x v="10"/>
    <s v="04.07.2026"/>
    <n v="27"/>
    <x v="0"/>
    <m/>
    <m/>
  </r>
  <r>
    <x v="3"/>
    <n v="0"/>
    <n v="0"/>
    <n v="5"/>
    <n v="8680"/>
    <s v="412289"/>
    <s v="17 Jul 2026"/>
    <s v="17"/>
    <s v="Jul"/>
    <s v="22 Jul 2026"/>
    <s v="22"/>
    <s v="Jul"/>
    <n v="5"/>
    <n v="5"/>
    <n v="0"/>
    <n v="0"/>
    <x v="8"/>
    <x v="4"/>
    <n v="2"/>
    <n v="2"/>
    <n v="1778.638979357798"/>
    <n v="355.72779587155958"/>
    <m/>
    <s v="21 Nov 2025 14:05"/>
    <s v="21 Nov 2025"/>
    <s v="Nov"/>
    <n v="0"/>
    <n v="0"/>
    <n v="5"/>
    <n v="0"/>
    <n v="0"/>
    <n v="5"/>
    <n v="0"/>
    <s v="21.11.2025"/>
    <x v="12"/>
    <s v="17.07.2026"/>
    <n v="29"/>
    <x v="0"/>
    <m/>
    <m/>
  </r>
  <r>
    <x v="2"/>
    <n v="0"/>
    <n v="0"/>
    <n v="5"/>
    <n v="8736"/>
    <s v="NT309782"/>
    <s v="27 Jul 2026"/>
    <s v="27"/>
    <s v="Jul"/>
    <s v="01 Aug 2026"/>
    <s v="01"/>
    <s v="Aug"/>
    <n v="5"/>
    <n v="-26"/>
    <n v="4"/>
    <n v="0"/>
    <x v="5"/>
    <x v="4"/>
    <n v="3"/>
    <n v="1"/>
    <n v="1845.8145625"/>
    <n v="369.1629125"/>
    <m/>
    <s v="24 Nov 2025 10:24"/>
    <s v="22 Nov 2025"/>
    <s v="Nov"/>
    <n v="0"/>
    <n v="0"/>
    <n v="4"/>
    <n v="0"/>
    <n v="0"/>
    <n v="4"/>
    <n v="-1"/>
    <s v="24.11.2025"/>
    <x v="15"/>
    <s v="27.07.2026"/>
    <n v="31"/>
    <x v="0"/>
    <m/>
    <m/>
  </r>
  <r>
    <x v="2"/>
    <n v="0"/>
    <n v="0"/>
    <n v="5"/>
    <n v="8719"/>
    <s v="1178317.222589"/>
    <s v="29 Jul 2026"/>
    <s v="29"/>
    <s v="Jul"/>
    <s v="03 Aug 2026"/>
    <s v="03"/>
    <s v="Aug"/>
    <n v="5"/>
    <n v="-26"/>
    <n v="2"/>
    <n v="2"/>
    <x v="3"/>
    <x v="3"/>
    <n v="2"/>
    <n v="2"/>
    <n v="1709.1020455"/>
    <n v="341.82040910000001"/>
    <s v="Romania"/>
    <s v="23 Nov 2025 18:32"/>
    <s v="23 Nov 2025"/>
    <s v="Nov"/>
    <n v="0"/>
    <n v="0"/>
    <n v="2"/>
    <n v="2"/>
    <n v="0"/>
    <n v="4"/>
    <n v="-1"/>
    <s v="23.11.2025"/>
    <x v="15"/>
    <s v="29.07.2026"/>
    <n v="31"/>
    <x v="0"/>
    <m/>
    <m/>
  </r>
  <r>
    <x v="2"/>
    <n v="0"/>
    <n v="0"/>
    <n v="6"/>
    <n v="8906"/>
    <s v="2314232"/>
    <s v="16 Jul 2026"/>
    <s v="16"/>
    <s v="Jul"/>
    <s v="22 Jul 2026"/>
    <s v="22"/>
    <s v="Jul"/>
    <n v="6"/>
    <n v="6"/>
    <n v="0"/>
    <n v="0"/>
    <x v="6"/>
    <x v="5"/>
    <n v="2"/>
    <n v="2"/>
    <n v="2519.2655063999996"/>
    <n v="419.87758439999993"/>
    <s v="[&quot;RO&quot;]"/>
    <s v="28 Nov 2025 16:17"/>
    <s v="28 Nov 2025"/>
    <s v="Nov"/>
    <n v="0"/>
    <n v="0"/>
    <n v="6"/>
    <n v="0"/>
    <n v="0"/>
    <n v="6"/>
    <n v="0"/>
    <s v="28.11.2025"/>
    <x v="15"/>
    <s v="16.07.2026"/>
    <n v="29"/>
    <x v="0"/>
    <m/>
    <m/>
  </r>
  <r>
    <x v="2"/>
    <n v="0"/>
    <n v="5"/>
    <n v="0"/>
    <n v="8539"/>
    <s v="95771"/>
    <s v="02 Jul 2026"/>
    <s v="02"/>
    <s v="Jul"/>
    <s v="07 Jul 2026"/>
    <s v="07"/>
    <s v="Jul"/>
    <n v="5"/>
    <n v="5"/>
    <n v="0"/>
    <n v="0"/>
    <x v="9"/>
    <x v="6"/>
    <n v="3"/>
    <n v="1"/>
    <n v="1627.8373089999998"/>
    <n v="325.56746179999993"/>
    <s v="Romania"/>
    <s v="17 Nov 2025 10:36"/>
    <s v="14 Nov 2025"/>
    <s v="Nov"/>
    <n v="0"/>
    <n v="0"/>
    <n v="5"/>
    <n v="0"/>
    <n v="0"/>
    <n v="5"/>
    <n v="0"/>
    <s v="17.11.2025"/>
    <x v="12"/>
    <s v="02.07.2026"/>
    <n v="27"/>
    <x v="0"/>
    <m/>
    <m/>
  </r>
  <r>
    <x v="0"/>
    <n v="0"/>
    <n v="0"/>
    <n v="5"/>
    <n v="8879"/>
    <s v="27112025"/>
    <s v="18 Jul 2026"/>
    <s v="18"/>
    <s v="Jul"/>
    <s v="23 Jul 2026"/>
    <s v="23"/>
    <s v="Jul"/>
    <n v="5"/>
    <n v="5"/>
    <n v="0"/>
    <n v="0"/>
    <x v="0"/>
    <x v="4"/>
    <n v="3"/>
    <n v="0"/>
    <n v="2215.560635321101"/>
    <n v="443.11212706422015"/>
    <m/>
    <s v="27 Nov 2025 15:42"/>
    <s v="27 Nov 2025"/>
    <s v="Nov"/>
    <n v="0"/>
    <n v="0"/>
    <n v="5"/>
    <n v="0"/>
    <n v="0"/>
    <n v="5"/>
    <n v="0"/>
    <s v="27.11.2025"/>
    <x v="15"/>
    <s v="18.07.2026"/>
    <n v="29"/>
    <x v="0"/>
    <m/>
    <m/>
  </r>
  <r>
    <x v="2"/>
    <n v="0"/>
    <n v="0"/>
    <n v="6"/>
    <n v="8393"/>
    <s v="95581"/>
    <s v="19 Jul 2026"/>
    <s v="19"/>
    <s v="Jul"/>
    <s v="25 Jul 2026"/>
    <s v="25"/>
    <s v="Jul"/>
    <n v="6"/>
    <n v="6"/>
    <n v="0"/>
    <n v="0"/>
    <x v="9"/>
    <x v="2"/>
    <n v="2"/>
    <n v="0"/>
    <n v="1666.6018595999999"/>
    <n v="277.76697659999996"/>
    <m/>
    <s v="12 Nov 2025 09:11"/>
    <s v="11 Nov 2025"/>
    <s v="Nov"/>
    <n v="0"/>
    <n v="0"/>
    <n v="6"/>
    <n v="0"/>
    <n v="0"/>
    <n v="6"/>
    <n v="0"/>
    <s v="12.11.2025"/>
    <x v="11"/>
    <s v="19.07.2026"/>
    <n v="30"/>
    <x v="0"/>
    <m/>
    <m/>
  </r>
  <r>
    <x v="2"/>
    <n v="0"/>
    <n v="0"/>
    <n v="5"/>
    <n v="8718"/>
    <s v="1178316.222588"/>
    <s v="29 Jul 2026"/>
    <s v="29"/>
    <s v="Jul"/>
    <s v="03 Aug 2026"/>
    <s v="03"/>
    <s v="Aug"/>
    <n v="5"/>
    <n v="-26"/>
    <n v="2"/>
    <n v="2"/>
    <x v="3"/>
    <x v="3"/>
    <n v="2"/>
    <n v="1"/>
    <n v="1367.320753"/>
    <n v="273.46415059999998"/>
    <s v="Romania"/>
    <s v="23 Nov 2025 18:29"/>
    <s v="23 Nov 2025"/>
    <s v="Nov"/>
    <n v="0"/>
    <n v="0"/>
    <n v="2"/>
    <n v="2"/>
    <n v="0"/>
    <n v="4"/>
    <n v="-1"/>
    <s v="23.11.2025"/>
    <x v="15"/>
    <s v="29.07.2026"/>
    <n v="31"/>
    <x v="0"/>
    <m/>
    <m/>
  </r>
  <r>
    <x v="2"/>
    <n v="0"/>
    <n v="5"/>
    <n v="0"/>
    <n v="8187"/>
    <s v="NT307573"/>
    <s v="06 Jul 2026"/>
    <s v="06"/>
    <s v="Jul"/>
    <s v="11 Jul 2026"/>
    <s v="11"/>
    <s v="Jul"/>
    <n v="5"/>
    <n v="5"/>
    <n v="0"/>
    <n v="0"/>
    <x v="5"/>
    <x v="1"/>
    <n v="4"/>
    <n v="0"/>
    <n v="2293.1911166999998"/>
    <n v="458.63822333999997"/>
    <m/>
    <s v="07 Nov 2025 12:44"/>
    <s v="07 Nov 2025"/>
    <s v="Nov"/>
    <n v="0"/>
    <n v="0"/>
    <n v="5"/>
    <n v="0"/>
    <n v="0"/>
    <n v="5"/>
    <n v="0"/>
    <s v="07.11.2025"/>
    <x v="3"/>
    <s v="06.07.2026"/>
    <n v="28"/>
    <x v="0"/>
    <m/>
    <m/>
  </r>
  <r>
    <x v="2"/>
    <n v="0"/>
    <n v="0"/>
    <n v="6"/>
    <n v="8115"/>
    <s v="NT307189"/>
    <s v="26 Jul 2026"/>
    <s v="26"/>
    <s v="Jul"/>
    <s v="01 Aug 2026"/>
    <s v="01"/>
    <s v="Aug"/>
    <n v="6"/>
    <n v="-25"/>
    <n v="5"/>
    <n v="0"/>
    <x v="5"/>
    <x v="1"/>
    <n v="3"/>
    <n v="2"/>
    <n v="3149.0818829999998"/>
    <n v="524.84698049999997"/>
    <m/>
    <s v="31 Oct 2025 15:40"/>
    <s v="31 Oct 2025"/>
    <s v="Oct"/>
    <n v="0"/>
    <n v="0"/>
    <n v="5"/>
    <n v="0"/>
    <n v="0"/>
    <n v="5"/>
    <n v="-1"/>
    <s v="31.10.2025"/>
    <x v="4"/>
    <s v="26.07.2026"/>
    <n v="31"/>
    <x v="0"/>
    <m/>
    <m/>
  </r>
  <r>
    <x v="2"/>
    <n v="0"/>
    <n v="5"/>
    <n v="0"/>
    <n v="9016"/>
    <s v="97475"/>
    <s v="04 Jul 2026"/>
    <s v="04"/>
    <s v="Jul"/>
    <s v="09 Jul 2026"/>
    <s v="09"/>
    <s v="Jul"/>
    <n v="5"/>
    <n v="5"/>
    <n v="0"/>
    <n v="0"/>
    <x v="9"/>
    <x v="6"/>
    <n v="2"/>
    <n v="1"/>
    <n v="1306.298857"/>
    <n v="261.25977139999998"/>
    <m/>
    <s v="04 Dec 2025 15:27"/>
    <s v="04 Dec 2025"/>
    <s v="Dec"/>
    <n v="0"/>
    <n v="0"/>
    <n v="5"/>
    <n v="0"/>
    <n v="0"/>
    <n v="5"/>
    <n v="0"/>
    <s v="04.12.2025"/>
    <x v="13"/>
    <s v="04.07.2026"/>
    <n v="27"/>
    <x v="0"/>
    <m/>
    <m/>
  </r>
  <r>
    <x v="2"/>
    <n v="0"/>
    <n v="0"/>
    <n v="5"/>
    <n v="8890"/>
    <s v="17466"/>
    <s v="13 Jul 2026"/>
    <s v="13"/>
    <s v="Jul"/>
    <s v="18 Jul 2026"/>
    <s v="18"/>
    <s v="Jul"/>
    <n v="5"/>
    <n v="5"/>
    <n v="0"/>
    <n v="0"/>
    <x v="4"/>
    <x v="6"/>
    <n v="2"/>
    <n v="1"/>
    <n v="1446.1407019999999"/>
    <n v="289.22814039999997"/>
    <m/>
    <s v="28 Nov 2025 10:16"/>
    <s v="28 Nov 2025"/>
    <s v="Nov"/>
    <n v="0"/>
    <n v="0"/>
    <n v="5"/>
    <n v="0"/>
    <n v="0"/>
    <n v="5"/>
    <n v="0"/>
    <s v="28.11.2025"/>
    <x v="15"/>
    <s v="13.07.2026"/>
    <n v="29"/>
    <x v="0"/>
    <m/>
    <m/>
  </r>
  <r>
    <x v="3"/>
    <n v="0"/>
    <n v="0"/>
    <n v="5"/>
    <n v="9105"/>
    <s v="426232"/>
    <s v="18 Jul 2026"/>
    <s v="18"/>
    <s v="Jul"/>
    <s v="23 Jul 2026"/>
    <s v="23"/>
    <s v="Jul"/>
    <n v="5"/>
    <n v="5"/>
    <n v="0"/>
    <n v="0"/>
    <x v="8"/>
    <x v="4"/>
    <n v="3"/>
    <m/>
    <n v="2401.1850513761465"/>
    <n v="480.2370102752293"/>
    <m/>
    <s v="14 Dec 2025 17:33"/>
    <s v="14 Dec 2025"/>
    <s v="Dec"/>
    <n v="0"/>
    <n v="0"/>
    <n v="5"/>
    <n v="0"/>
    <n v="0"/>
    <n v="5"/>
    <n v="0"/>
    <s v="14.12.2025"/>
    <x v="10"/>
    <s v="18.07.2026"/>
    <n v="29"/>
    <x v="0"/>
    <m/>
    <m/>
  </r>
  <r>
    <x v="2"/>
    <n v="0"/>
    <n v="0"/>
    <n v="5"/>
    <n v="9197"/>
    <s v="17845"/>
    <s v="20 Jul 2026"/>
    <s v="20"/>
    <s v="Jul"/>
    <s v="25 Jul 2026"/>
    <s v="25"/>
    <s v="Jul"/>
    <n v="5"/>
    <n v="5"/>
    <n v="0"/>
    <n v="0"/>
    <x v="4"/>
    <x v="4"/>
    <n v="2"/>
    <n v="1"/>
    <n v="1481.1500589999998"/>
    <n v="296.23001179999994"/>
    <s v="Romania"/>
    <s v="27 Dec 2025 13:57"/>
    <s v="27 Dec 2025"/>
    <s v="Dec"/>
    <n v="0"/>
    <n v="0"/>
    <n v="5"/>
    <n v="0"/>
    <n v="0"/>
    <n v="5"/>
    <n v="0"/>
    <s v="27.12.2025"/>
    <x v="21"/>
    <s v="20.07.2026"/>
    <n v="30"/>
    <x v="0"/>
    <m/>
    <m/>
  </r>
  <r>
    <x v="2"/>
    <n v="0"/>
    <n v="5"/>
    <n v="0"/>
    <n v="9322"/>
    <s v="4484"/>
    <s v="06 Jul 2026"/>
    <s v="06"/>
    <s v="Jul"/>
    <s v="11 Jul 2026"/>
    <s v="11"/>
    <s v="Jul"/>
    <n v="5"/>
    <n v="5"/>
    <n v="0"/>
    <n v="0"/>
    <x v="4"/>
    <x v="3"/>
    <n v="2"/>
    <n v="1"/>
    <n v="1504.6982522000001"/>
    <n v="300.93965044000004"/>
    <s v="Romania"/>
    <s v="02 Jan 2026 10:27"/>
    <s v="01 Jan 2026"/>
    <s v="Jan"/>
    <n v="0"/>
    <n v="0"/>
    <n v="5"/>
    <n v="0"/>
    <n v="0"/>
    <n v="5"/>
    <n v="0"/>
    <s v="02.01.2025"/>
    <x v="20"/>
    <s v="06.07.2026"/>
    <n v="28"/>
    <x v="0"/>
    <m/>
    <m/>
  </r>
  <r>
    <x v="3"/>
    <n v="0"/>
    <n v="0"/>
    <n v="5"/>
    <n v="8434"/>
    <s v="407470"/>
    <s v="20 Jul 2026"/>
    <s v="20"/>
    <s v="Jul"/>
    <s v="25 Jul 2026"/>
    <s v="25"/>
    <s v="Jul"/>
    <n v="5"/>
    <n v="5"/>
    <n v="0"/>
    <n v="0"/>
    <x v="8"/>
    <x v="2"/>
    <n v="2"/>
    <n v="1"/>
    <n v="1663.3526697247705"/>
    <n v="332.67053394495412"/>
    <m/>
    <s v="12 Nov 2025 21:43"/>
    <s v="12 Nov 2025"/>
    <s v="Nov"/>
    <n v="0"/>
    <n v="0"/>
    <n v="5"/>
    <n v="0"/>
    <n v="0"/>
    <n v="5"/>
    <n v="0"/>
    <s v="12.11.2025"/>
    <x v="11"/>
    <s v="20.07.2026"/>
    <n v="30"/>
    <x v="0"/>
    <m/>
    <m/>
  </r>
  <r>
    <x v="2"/>
    <n v="0"/>
    <n v="0"/>
    <n v="7"/>
    <n v="9138"/>
    <s v="97865"/>
    <s v="28 Jul 2026"/>
    <s v="28"/>
    <s v="Jul"/>
    <s v="04 Aug 2026"/>
    <s v="04"/>
    <s v="Aug"/>
    <n v="7"/>
    <n v="-24"/>
    <n v="3"/>
    <n v="3"/>
    <x v="9"/>
    <x v="1"/>
    <n v="4"/>
    <n v="1"/>
    <n v="3673.9288634999998"/>
    <n v="524.84698049999997"/>
    <s v="Romania"/>
    <s v="18 Dec 2025 15:10"/>
    <s v="18 Dec 2025"/>
    <s v="Dec"/>
    <n v="0"/>
    <n v="0"/>
    <n v="3"/>
    <n v="3"/>
    <n v="0"/>
    <n v="6"/>
    <n v="-1"/>
    <s v="18.12.2025"/>
    <x v="10"/>
    <s v="28.07.2026"/>
    <n v="31"/>
    <x v="0"/>
    <m/>
    <m/>
  </r>
  <r>
    <x v="3"/>
    <n v="0"/>
    <n v="0"/>
    <n v="5"/>
    <n v="9107"/>
    <s v="426285"/>
    <s v="18 Jul 2026"/>
    <s v="18"/>
    <s v="Jul"/>
    <s v="23 Jul 2026"/>
    <s v="23"/>
    <s v="Jul"/>
    <n v="5"/>
    <n v="5"/>
    <n v="0"/>
    <n v="0"/>
    <x v="8"/>
    <x v="7"/>
    <n v="4"/>
    <m/>
    <n v="3359.0034495412842"/>
    <n v="671.8006899082568"/>
    <m/>
    <s v="14 Dec 2025 19:03"/>
    <s v="14 Dec 2025"/>
    <s v="Dec"/>
    <n v="0"/>
    <n v="0"/>
    <n v="5"/>
    <n v="0"/>
    <n v="0"/>
    <n v="5"/>
    <n v="0"/>
    <s v="14.12.2025"/>
    <x v="10"/>
    <s v="18.07.2026"/>
    <n v="29"/>
    <x v="0"/>
    <m/>
    <m/>
  </r>
  <r>
    <x v="2"/>
    <n v="0"/>
    <n v="6"/>
    <n v="0"/>
    <n v="8741"/>
    <s v="17263"/>
    <s v="05 Jul 2026"/>
    <s v="05"/>
    <s v="Jul"/>
    <s v="11 Jul 2026"/>
    <s v="11"/>
    <s v="Jul"/>
    <n v="6"/>
    <n v="6"/>
    <n v="0"/>
    <n v="0"/>
    <x v="4"/>
    <x v="4"/>
    <n v="3"/>
    <n v="1"/>
    <n v="2075.4876794000002"/>
    <n v="345.91461323333334"/>
    <m/>
    <s v="24 Nov 2025 10:39"/>
    <s v="22 Nov 2025"/>
    <s v="Nov"/>
    <n v="0"/>
    <n v="0"/>
    <n v="6"/>
    <n v="0"/>
    <n v="0"/>
    <n v="6"/>
    <n v="0"/>
    <s v="24.11.2025"/>
    <x v="15"/>
    <s v="05.07.2026"/>
    <n v="28"/>
    <x v="0"/>
    <m/>
    <m/>
  </r>
  <r>
    <x v="2"/>
    <n v="0"/>
    <n v="0"/>
    <n v="5"/>
    <n v="8763"/>
    <s v="1178334.222783"/>
    <s v="29 Jul 2026"/>
    <s v="29"/>
    <s v="Jul"/>
    <s v="03 Aug 2026"/>
    <s v="03"/>
    <s v="Aug"/>
    <n v="5"/>
    <n v="-26"/>
    <n v="2"/>
    <n v="2"/>
    <x v="3"/>
    <x v="5"/>
    <n v="3"/>
    <n v="0"/>
    <n v="2092.9336829999997"/>
    <n v="418.58673659999994"/>
    <s v="Romania"/>
    <s v="24 Nov 2025 12:11"/>
    <s v="24 Nov 2025"/>
    <s v="Nov"/>
    <n v="0"/>
    <n v="0"/>
    <n v="2"/>
    <n v="2"/>
    <n v="0"/>
    <n v="4"/>
    <n v="-1"/>
    <s v="24.11.2025"/>
    <x v="15"/>
    <s v="29.07.2026"/>
    <n v="31"/>
    <x v="0"/>
    <m/>
    <m/>
  </r>
  <r>
    <x v="2"/>
    <n v="0"/>
    <n v="0"/>
    <n v="7"/>
    <n v="9052"/>
    <s v="4456"/>
    <s v="27 Jul 2026"/>
    <s v="27"/>
    <s v="Jul"/>
    <s v="03 Aug 2026"/>
    <s v="03"/>
    <s v="Aug"/>
    <n v="7"/>
    <n v="-24"/>
    <n v="4"/>
    <n v="2"/>
    <x v="4"/>
    <x v="0"/>
    <n v="3"/>
    <n v="1"/>
    <n v="3086.1823902000001"/>
    <n v="440.88319860000001"/>
    <m/>
    <s v="08 Dec 2025 11:02"/>
    <s v="08 Dec 2025"/>
    <s v="Dec"/>
    <n v="0"/>
    <n v="0"/>
    <n v="4"/>
    <n v="2"/>
    <n v="0"/>
    <n v="6"/>
    <n v="-1"/>
    <s v="08.12.2025"/>
    <x v="16"/>
    <s v="27.07.2026"/>
    <n v="31"/>
    <x v="0"/>
    <m/>
    <m/>
  </r>
  <r>
    <x v="2"/>
    <n v="0"/>
    <n v="0"/>
    <n v="5"/>
    <n v="8766"/>
    <s v="18072026"/>
    <s v="18 Jul 2026"/>
    <s v="18"/>
    <s v="Jul"/>
    <s v="23 Jul 2026"/>
    <s v="23"/>
    <s v="Jul"/>
    <n v="5"/>
    <n v="5"/>
    <n v="0"/>
    <n v="0"/>
    <x v="18"/>
    <x v="4"/>
    <n v="2"/>
    <n v="2"/>
    <n v="1709.1020455"/>
    <n v="341.82040910000001"/>
    <m/>
    <s v="24 Nov 2025 12:47"/>
    <s v="24 Nov 2025"/>
    <s v="Nov"/>
    <n v="0"/>
    <n v="0"/>
    <n v="5"/>
    <n v="0"/>
    <n v="0"/>
    <n v="5"/>
    <n v="0"/>
    <s v="24.11.2025"/>
    <x v="15"/>
    <s v="18.07.2026"/>
    <n v="29"/>
    <x v="0"/>
    <m/>
    <m/>
  </r>
  <r>
    <x v="1"/>
    <n v="0"/>
    <n v="7"/>
    <n v="0"/>
    <n v="8915"/>
    <s v="6359084030"/>
    <s v="01 Jul 2026"/>
    <s v="01"/>
    <s v="Jul"/>
    <s v="08 Jul 2026"/>
    <s v="08"/>
    <s v="Jul"/>
    <n v="7"/>
    <n v="7"/>
    <n v="0"/>
    <n v="0"/>
    <x v="1"/>
    <x v="4"/>
    <n v="2"/>
    <n v="2"/>
    <n v="3866.0837779816511"/>
    <n v="552.2976825688072"/>
    <s v="Israel"/>
    <s v="29 Nov 2025 01:00"/>
    <s v="28 Nov 2025"/>
    <s v="Nov"/>
    <n v="0"/>
    <n v="0"/>
    <n v="7"/>
    <n v="0"/>
    <n v="0"/>
    <n v="7"/>
    <n v="0"/>
    <s v="29.11.2025"/>
    <x v="15"/>
    <s v="01.07.2026"/>
    <n v="27"/>
    <x v="0"/>
    <m/>
    <m/>
  </r>
  <r>
    <x v="2"/>
    <n v="0"/>
    <n v="0"/>
    <n v="5"/>
    <n v="8963"/>
    <s v="1180670.223747"/>
    <s v="27 Jul 2026"/>
    <s v="27"/>
    <s v="Jul"/>
    <s v="01 Aug 2026"/>
    <s v="01"/>
    <s v="Aug"/>
    <n v="5"/>
    <n v="-26"/>
    <n v="4"/>
    <n v="0"/>
    <x v="3"/>
    <x v="4"/>
    <n v="2"/>
    <n v="0"/>
    <n v="1481.1500589999998"/>
    <n v="296.23001179999994"/>
    <s v="Romania"/>
    <s v="01 Dec 2025 10:47"/>
    <s v="30 Nov 2025"/>
    <s v="Dec"/>
    <n v="0"/>
    <n v="0"/>
    <n v="4"/>
    <n v="0"/>
    <n v="0"/>
    <n v="4"/>
    <n v="-1"/>
    <s v="01.12.2025"/>
    <x v="13"/>
    <s v="27.07.2026"/>
    <n v="31"/>
    <x v="0"/>
    <m/>
    <m/>
  </r>
  <r>
    <x v="2"/>
    <n v="0"/>
    <n v="0"/>
    <n v="6"/>
    <n v="8490"/>
    <s v="NT308643"/>
    <s v="17 Jul 2026"/>
    <s v="17"/>
    <s v="Jul"/>
    <s v="23 Jul 2026"/>
    <s v="23"/>
    <s v="Jul"/>
    <n v="6"/>
    <n v="6"/>
    <n v="0"/>
    <n v="0"/>
    <x v="5"/>
    <x v="6"/>
    <n v="3"/>
    <n v="1"/>
    <n v="2162.6394642"/>
    <n v="360.43991069999998"/>
    <s v="Bulgaria"/>
    <s v="14 Nov 2025 14:50"/>
    <s v="14 Nov 2025"/>
    <s v="Nov"/>
    <n v="0"/>
    <n v="0"/>
    <n v="6"/>
    <n v="0"/>
    <n v="0"/>
    <n v="6"/>
    <n v="0"/>
    <s v="14.11.2025"/>
    <x v="11"/>
    <s v="17.07.2026"/>
    <n v="29"/>
    <x v="0"/>
    <m/>
    <m/>
  </r>
  <r>
    <x v="1"/>
    <n v="0"/>
    <n v="0"/>
    <n v="5"/>
    <n v="8998"/>
    <s v="6728709995"/>
    <s v="07 Aug 2026"/>
    <s v="07"/>
    <s v="Aug"/>
    <s v="12 Aug 2026"/>
    <s v="12"/>
    <s v="Aug"/>
    <n v="5"/>
    <n v="5"/>
    <n v="0"/>
    <n v="0"/>
    <x v="1"/>
    <x v="6"/>
    <n v="1"/>
    <n v="2"/>
    <n v="2383.6005247706421"/>
    <n v="476.72010495412843"/>
    <m/>
    <s v="02 Dec 2025 21:34"/>
    <s v="02 Dec 2025"/>
    <s v="Dec"/>
    <n v="0"/>
    <n v="0"/>
    <n v="0"/>
    <n v="5"/>
    <n v="0"/>
    <n v="5"/>
    <n v="0"/>
    <s v="02.12.2025"/>
    <x v="13"/>
    <s v="07.08.2026"/>
    <n v="32"/>
    <x v="1"/>
    <m/>
    <m/>
  </r>
  <r>
    <x v="2"/>
    <n v="0"/>
    <n v="7"/>
    <n v="0"/>
    <n v="8799"/>
    <s v="17347"/>
    <s v="02 Jul 2026"/>
    <s v="02"/>
    <s v="Jul"/>
    <s v="09 Jul 2026"/>
    <s v="09"/>
    <s v="Jul"/>
    <n v="7"/>
    <n v="7"/>
    <n v="0"/>
    <n v="0"/>
    <x v="4"/>
    <x v="4"/>
    <n v="2"/>
    <n v="2"/>
    <n v="2166.7075906"/>
    <n v="309.5296558"/>
    <m/>
    <s v="25 Nov 2025 09:49"/>
    <s v="24 Nov 2025"/>
    <s v="Nov"/>
    <n v="0"/>
    <n v="0"/>
    <n v="7"/>
    <n v="0"/>
    <n v="0"/>
    <n v="7"/>
    <n v="0"/>
    <s v="25.11.2025"/>
    <x v="15"/>
    <s v="02.07.2026"/>
    <n v="27"/>
    <x v="0"/>
    <m/>
    <m/>
  </r>
  <r>
    <x v="2"/>
    <n v="0"/>
    <n v="0"/>
    <n v="5"/>
    <n v="8498"/>
    <s v="1175992.221522"/>
    <s v="19 Jul 2026"/>
    <s v="19"/>
    <s v="Jul"/>
    <s v="24 Jul 2026"/>
    <s v="24"/>
    <s v="Jul"/>
    <n v="5"/>
    <n v="5"/>
    <n v="0"/>
    <n v="0"/>
    <x v="3"/>
    <x v="6"/>
    <n v="2"/>
    <n v="1"/>
    <n v="1334.9517664999998"/>
    <n v="266.99035329999998"/>
    <s v="Romania"/>
    <s v="14 Nov 2025 19:18"/>
    <s v="14 Nov 2025"/>
    <s v="Nov"/>
    <n v="0"/>
    <n v="0"/>
    <n v="5"/>
    <n v="0"/>
    <n v="0"/>
    <n v="5"/>
    <n v="0"/>
    <s v="14.11.2025"/>
    <x v="11"/>
    <s v="19.07.2026"/>
    <n v="30"/>
    <x v="0"/>
    <m/>
    <m/>
  </r>
  <r>
    <x v="2"/>
    <n v="0"/>
    <n v="5"/>
    <n v="0"/>
    <n v="8078"/>
    <s v="16675"/>
    <s v="01 Jul 2026"/>
    <s v="01"/>
    <s v="Jul"/>
    <s v="06 Jul 2026"/>
    <s v="06"/>
    <s v="Jul"/>
    <n v="5"/>
    <n v="5"/>
    <n v="0"/>
    <n v="0"/>
    <x v="4"/>
    <x v="4"/>
    <n v="2"/>
    <n v="1"/>
    <n v="1341.3082139999999"/>
    <n v="268.2616428"/>
    <m/>
    <s v="27 Oct 2025 16:36"/>
    <s v="14 Oct 2025"/>
    <s v="Oct"/>
    <n v="0"/>
    <n v="0"/>
    <n v="5"/>
    <n v="0"/>
    <n v="0"/>
    <n v="5"/>
    <n v="0"/>
    <s v="27.10.2025"/>
    <x v="4"/>
    <s v="01.07.2026"/>
    <n v="27"/>
    <x v="0"/>
    <m/>
    <m/>
  </r>
  <r>
    <x v="2"/>
    <n v="0"/>
    <n v="0"/>
    <n v="3"/>
    <n v="9379"/>
    <s v="60702"/>
    <s v="31 Jul 2026"/>
    <s v="31"/>
    <s v="Jul"/>
    <s v="03 Aug 2026"/>
    <s v="03"/>
    <s v="Aug"/>
    <n v="3"/>
    <n v="-28"/>
    <n v="0"/>
    <n v="2"/>
    <x v="4"/>
    <x v="3"/>
    <n v="1"/>
    <n v="0"/>
    <n v="957.10496880000005"/>
    <n v="319.03498960000002"/>
    <s v="Romania"/>
    <s v="07 Jan 2026 11:16"/>
    <s v="06 Jan 2026"/>
    <s v="Jan"/>
    <n v="0"/>
    <n v="0"/>
    <n v="0"/>
    <n v="2"/>
    <n v="0"/>
    <n v="2"/>
    <n v="-1"/>
    <s v="07.01.2025"/>
    <x v="1"/>
    <s v="31.07.2026"/>
    <n v="31"/>
    <x v="0"/>
    <m/>
    <m/>
  </r>
  <r>
    <x v="2"/>
    <n v="0"/>
    <n v="0"/>
    <n v="5"/>
    <n v="8602"/>
    <s v="2312185"/>
    <s v="10 Aug 2026"/>
    <s v="10"/>
    <s v="Aug"/>
    <s v="15 Aug 2026"/>
    <s v="15"/>
    <s v="Aug"/>
    <n v="5"/>
    <n v="5"/>
    <n v="0"/>
    <n v="0"/>
    <x v="6"/>
    <x v="4"/>
    <n v="2"/>
    <n v="1"/>
    <n v="1481.1500589999998"/>
    <n v="296.23001179999994"/>
    <s v="[&quot;RO&quot;]"/>
    <s v="18 Nov 2025 15:36"/>
    <s v="18 Nov 2025"/>
    <s v="Nov"/>
    <n v="0"/>
    <n v="0"/>
    <n v="0"/>
    <n v="5"/>
    <n v="0"/>
    <n v="5"/>
    <n v="0"/>
    <s v="18.11.2025"/>
    <x v="12"/>
    <s v="10.08.2026"/>
    <n v="33"/>
    <x v="0"/>
    <m/>
    <m/>
  </r>
  <r>
    <x v="2"/>
    <n v="0"/>
    <n v="0"/>
    <n v="5"/>
    <n v="9199"/>
    <s v="51734"/>
    <s v="24 Jul 2026"/>
    <s v="24"/>
    <s v="Jul"/>
    <s v="29 Jul 2026"/>
    <s v="29"/>
    <s v="Jul"/>
    <n v="5"/>
    <n v="5"/>
    <n v="0"/>
    <n v="0"/>
    <x v="4"/>
    <x v="4"/>
    <n v="2"/>
    <n v="2"/>
    <n v="1851.4864694999999"/>
    <n v="370.2972939"/>
    <s v="Romania"/>
    <s v="28 Dec 2025 15:20"/>
    <s v="28 Dec 2025"/>
    <s v="Dec"/>
    <n v="0"/>
    <n v="0"/>
    <n v="5"/>
    <n v="0"/>
    <n v="0"/>
    <n v="5"/>
    <n v="0"/>
    <s v="28.12.2025"/>
    <x v="18"/>
    <s v="24.07.2026"/>
    <n v="30"/>
    <x v="0"/>
    <m/>
    <m/>
  </r>
  <r>
    <x v="0"/>
    <n v="0"/>
    <n v="6"/>
    <n v="0"/>
    <n v="9381"/>
    <s v="07012026"/>
    <s v="05 Jul 2026"/>
    <s v="05"/>
    <s v="Jul"/>
    <s v="11 Jul 2026"/>
    <s v="11"/>
    <s v="Jul"/>
    <n v="6"/>
    <n v="6"/>
    <n v="0"/>
    <n v="0"/>
    <x v="0"/>
    <x v="6"/>
    <n v="3"/>
    <n v="1"/>
    <n v="2867.3185535779812"/>
    <n v="477.88642559633024"/>
    <s v="Bulgaria"/>
    <s v="07 Jan 2026 14:39"/>
    <s v="07 Jan 2026"/>
    <s v="Jan"/>
    <n v="0"/>
    <n v="0"/>
    <n v="6"/>
    <n v="0"/>
    <n v="0"/>
    <n v="6"/>
    <n v="0"/>
    <s v="07.01.2025"/>
    <x v="1"/>
    <s v="05.07.2026"/>
    <n v="28"/>
    <x v="0"/>
    <m/>
    <m/>
  </r>
  <r>
    <x v="3"/>
    <n v="0"/>
    <n v="0"/>
    <n v="5"/>
    <n v="8684"/>
    <s v="412365"/>
    <s v="31 Jul 2026"/>
    <s v="31"/>
    <s v="Jul"/>
    <s v="05 Aug 2026"/>
    <s v="05"/>
    <s v="Aug"/>
    <n v="5"/>
    <n v="-26"/>
    <n v="0"/>
    <n v="4"/>
    <x v="8"/>
    <x v="4"/>
    <n v="2"/>
    <n v="1"/>
    <n v="1778.638979357798"/>
    <n v="355.72779587155958"/>
    <m/>
    <s v="21 Nov 2025 15:52"/>
    <s v="21 Nov 2025"/>
    <s v="Nov"/>
    <n v="0"/>
    <n v="0"/>
    <n v="0"/>
    <n v="4"/>
    <n v="0"/>
    <n v="4"/>
    <n v="-1"/>
    <s v="21.11.2025"/>
    <x v="12"/>
    <s v="31.07.2026"/>
    <n v="31"/>
    <x v="0"/>
    <m/>
    <m/>
  </r>
  <r>
    <x v="2"/>
    <n v="0"/>
    <n v="0"/>
    <n v="6"/>
    <n v="8054"/>
    <s v="1170032.219377"/>
    <s v="21 Jul 2026"/>
    <s v="21"/>
    <s v="Jul"/>
    <s v="27 Jul 2026"/>
    <s v="27"/>
    <s v="Jul"/>
    <n v="6"/>
    <n v="6"/>
    <n v="0"/>
    <n v="0"/>
    <x v="3"/>
    <x v="5"/>
    <n v="2"/>
    <n v="2"/>
    <n v="2519.2655063999996"/>
    <n v="419.87758439999993"/>
    <s v="Romania"/>
    <s v="27 Oct 2025 15:55"/>
    <s v="23 Oct 2025"/>
    <s v="Oct"/>
    <n v="0"/>
    <n v="0"/>
    <n v="6"/>
    <n v="0"/>
    <n v="0"/>
    <n v="6"/>
    <n v="0"/>
    <s v="27.10.2025"/>
    <x v="4"/>
    <s v="21.07.2026"/>
    <n v="30"/>
    <x v="0"/>
    <m/>
    <m/>
  </r>
  <r>
    <x v="2"/>
    <n v="0"/>
    <n v="0"/>
    <n v="6"/>
    <n v="8060"/>
    <s v="2308258"/>
    <s v="14 Jul 2026"/>
    <s v="14"/>
    <s v="Jul"/>
    <s v="20 Jul 2026"/>
    <s v="20"/>
    <s v="Jul"/>
    <n v="6"/>
    <n v="6"/>
    <n v="0"/>
    <n v="0"/>
    <x v="6"/>
    <x v="1"/>
    <n v="5"/>
    <n v="0"/>
    <n v="3778.8982595999996"/>
    <n v="629.8163765999999"/>
    <m/>
    <s v="27 Oct 2025 15:57"/>
    <s v="14 Oct 2025"/>
    <s v="Oct"/>
    <n v="0"/>
    <n v="0"/>
    <n v="6"/>
    <n v="0"/>
    <n v="0"/>
    <n v="6"/>
    <n v="0"/>
    <s v="27.10.2025"/>
    <x v="4"/>
    <s v="14.07.2026"/>
    <n v="29"/>
    <x v="0"/>
    <m/>
    <m/>
  </r>
  <r>
    <x v="2"/>
    <n v="0"/>
    <n v="0"/>
    <n v="6"/>
    <n v="8513"/>
    <s v="1176073.221555"/>
    <s v="26 Jul 2026"/>
    <s v="26"/>
    <s v="Jul"/>
    <s v="01 Aug 2026"/>
    <s v="01"/>
    <s v="Aug"/>
    <n v="6"/>
    <n v="-25"/>
    <n v="5"/>
    <n v="0"/>
    <x v="3"/>
    <x v="2"/>
    <n v="2"/>
    <n v="2"/>
    <n v="2083.1936495999998"/>
    <n v="347.19894159999996"/>
    <s v="Romania"/>
    <s v="15 Nov 2025 14:21"/>
    <s v="15 Nov 2025"/>
    <s v="Nov"/>
    <n v="0"/>
    <n v="0"/>
    <n v="5"/>
    <n v="0"/>
    <n v="0"/>
    <n v="5"/>
    <n v="-1"/>
    <s v="15.11.2025"/>
    <x v="11"/>
    <s v="26.07.2026"/>
    <n v="31"/>
    <x v="0"/>
    <m/>
    <m/>
  </r>
  <r>
    <x v="2"/>
    <n v="0"/>
    <n v="5"/>
    <n v="0"/>
    <n v="8567"/>
    <s v="1176605.221892"/>
    <s v="06 Jul 2026"/>
    <s v="06"/>
    <s v="Jul"/>
    <s v="11 Jul 2026"/>
    <s v="11"/>
    <s v="Jul"/>
    <n v="5"/>
    <n v="5"/>
    <n v="0"/>
    <n v="0"/>
    <x v="3"/>
    <x v="6"/>
    <n v="3"/>
    <n v="1"/>
    <n v="1697.5822068"/>
    <n v="339.51644135999999"/>
    <s v="Romania"/>
    <s v="17 Nov 2025 14:49"/>
    <s v="17 Nov 2025"/>
    <s v="Nov"/>
    <n v="0"/>
    <n v="0"/>
    <n v="5"/>
    <n v="0"/>
    <n v="0"/>
    <n v="5"/>
    <n v="0"/>
    <s v="17.11.2025"/>
    <x v="12"/>
    <s v="06.07.2026"/>
    <n v="28"/>
    <x v="0"/>
    <m/>
    <m/>
  </r>
  <r>
    <x v="2"/>
    <n v="0"/>
    <n v="0"/>
    <n v="6"/>
    <n v="8956"/>
    <s v="1180362.223613"/>
    <s v="20 Jul 2026"/>
    <s v="20"/>
    <s v="Jul"/>
    <s v="26 Jul 2026"/>
    <s v="26"/>
    <s v="Jul"/>
    <n v="6"/>
    <n v="6"/>
    <n v="0"/>
    <n v="0"/>
    <x v="3"/>
    <x v="6"/>
    <n v="3"/>
    <n v="1"/>
    <n v="2342.7714071999999"/>
    <n v="390.4619012"/>
    <s v="Romania"/>
    <s v="01 Dec 2025 10:01"/>
    <s v="29 Nov 2025"/>
    <s v="Dec"/>
    <n v="0"/>
    <n v="0"/>
    <n v="6"/>
    <n v="0"/>
    <n v="0"/>
    <n v="6"/>
    <n v="0"/>
    <s v="01.12.2025"/>
    <x v="13"/>
    <s v="20.07.2026"/>
    <n v="30"/>
    <x v="0"/>
    <m/>
    <m/>
  </r>
  <r>
    <x v="2"/>
    <n v="0"/>
    <n v="7"/>
    <n v="0"/>
    <n v="8081"/>
    <s v="50625"/>
    <s v="03 Jul 2026"/>
    <s v="03"/>
    <s v="Jul"/>
    <s v="10 Jul 2026"/>
    <s v="10"/>
    <s v="Jul"/>
    <n v="7"/>
    <n v="7"/>
    <n v="0"/>
    <n v="0"/>
    <x v="4"/>
    <x v="2"/>
    <n v="2"/>
    <n v="1"/>
    <n v="1938.4231130000001"/>
    <n v="276.91758757142856"/>
    <m/>
    <s v="27 Oct 2025 16:38"/>
    <s v="16 Oct 2025"/>
    <s v="Oct"/>
    <n v="0"/>
    <n v="0"/>
    <n v="7"/>
    <n v="0"/>
    <n v="0"/>
    <n v="7"/>
    <n v="0"/>
    <s v="27.10.2025"/>
    <x v="4"/>
    <s v="03.07.2026"/>
    <n v="27"/>
    <x v="0"/>
    <m/>
    <m/>
  </r>
  <r>
    <x v="2"/>
    <n v="0"/>
    <n v="0"/>
    <n v="5"/>
    <n v="9103"/>
    <s v="NT311642"/>
    <s v="20 Jul 2026"/>
    <s v="20"/>
    <s v="Jul"/>
    <s v="25 Jul 2026"/>
    <s v="25"/>
    <s v="Jul"/>
    <n v="5"/>
    <n v="5"/>
    <n v="0"/>
    <n v="0"/>
    <x v="5"/>
    <x v="6"/>
    <n v="3"/>
    <n v="1"/>
    <n v="1952.3095060000001"/>
    <n v="390.4619012"/>
    <m/>
    <s v="13 Dec 2025 22:59"/>
    <s v="13 Dec 2025"/>
    <s v="Dec"/>
    <n v="0"/>
    <n v="0"/>
    <n v="5"/>
    <n v="0"/>
    <n v="0"/>
    <n v="5"/>
    <n v="0"/>
    <s v="13.12.2025"/>
    <x v="16"/>
    <s v="20.07.2026"/>
    <n v="30"/>
    <x v="0"/>
    <m/>
    <m/>
  </r>
  <r>
    <x v="2"/>
    <n v="0"/>
    <n v="3"/>
    <n v="2"/>
    <n v="8927"/>
    <s v="2314517"/>
    <s v="08 Jul 2026"/>
    <s v="08"/>
    <s v="Jul"/>
    <s v="13 Jul 2026"/>
    <s v="13"/>
    <s v="Jul"/>
    <n v="5"/>
    <n v="5"/>
    <n v="0"/>
    <n v="0"/>
    <x v="6"/>
    <x v="7"/>
    <n v="4"/>
    <n v="2"/>
    <n v="3014.9119449999998"/>
    <n v="602.98238900000001"/>
    <s v="[&quot;RO&quot;]"/>
    <s v="30 Nov 2025 18:02"/>
    <s v="30 Nov 2025"/>
    <s v="Nov"/>
    <n v="0"/>
    <n v="0"/>
    <n v="5"/>
    <n v="0"/>
    <n v="0"/>
    <n v="5"/>
    <n v="0"/>
    <s v="30.11.2025"/>
    <x v="13"/>
    <s v="08.07.2026"/>
    <n v="28"/>
    <x v="0"/>
    <m/>
    <m/>
  </r>
  <r>
    <x v="2"/>
    <n v="0"/>
    <n v="0"/>
    <n v="6"/>
    <n v="8290"/>
    <s v="NT307971"/>
    <s v="27 Jul 2026"/>
    <s v="27"/>
    <s v="Jul"/>
    <s v="02 Aug 2026"/>
    <s v="02"/>
    <s v="Aug"/>
    <n v="6"/>
    <n v="-25"/>
    <n v="4"/>
    <n v="1"/>
    <x v="5"/>
    <x v="6"/>
    <n v="2"/>
    <n v="1"/>
    <n v="1601.9421197999998"/>
    <n v="266.99035329999998"/>
    <m/>
    <s v="10 Nov 2025 13:07"/>
    <s v="10 Nov 2025"/>
    <s v="Nov"/>
    <n v="0"/>
    <n v="0"/>
    <n v="4"/>
    <n v="1"/>
    <n v="0"/>
    <n v="5"/>
    <n v="-1"/>
    <s v="10.11.2025"/>
    <x v="11"/>
    <s v="27.07.2026"/>
    <n v="31"/>
    <x v="0"/>
    <m/>
    <m/>
  </r>
  <r>
    <x v="2"/>
    <n v="0"/>
    <n v="6"/>
    <n v="0"/>
    <n v="8938"/>
    <s v="1180826.223584"/>
    <s v="03 Jul 2026"/>
    <s v="03"/>
    <s v="Jul"/>
    <s v="09 Jul 2026"/>
    <s v="09"/>
    <s v="Jul"/>
    <n v="6"/>
    <n v="6"/>
    <n v="0"/>
    <n v="0"/>
    <x v="3"/>
    <x v="0"/>
    <n v="2"/>
    <n v="1"/>
    <n v="1805.5440228"/>
    <n v="300.92400379999998"/>
    <s v="Romania"/>
    <s v="30 Nov 2025 23:07"/>
    <s v="30 Nov 2025"/>
    <s v="Nov"/>
    <n v="0"/>
    <n v="0"/>
    <n v="6"/>
    <n v="0"/>
    <n v="0"/>
    <n v="6"/>
    <n v="0"/>
    <s v="30.11.2025"/>
    <x v="13"/>
    <s v="03.07.2026"/>
    <n v="27"/>
    <x v="0"/>
    <m/>
    <m/>
  </r>
  <r>
    <x v="3"/>
    <n v="0"/>
    <n v="0"/>
    <n v="5"/>
    <n v="8040"/>
    <s v="397146"/>
    <s v="13 Jul 2026"/>
    <s v="13"/>
    <s v="Jul"/>
    <s v="18 Jul 2026"/>
    <s v="18"/>
    <s v="Jul"/>
    <n v="5"/>
    <n v="5"/>
    <n v="0"/>
    <n v="0"/>
    <x v="8"/>
    <x v="3"/>
    <n v="2"/>
    <n v="1"/>
    <n v="1778.638979357798"/>
    <n v="355.72779587155958"/>
    <m/>
    <s v="25 Oct 2025 09:27"/>
    <s v="25 Oct 2025"/>
    <s v="Oct"/>
    <n v="0"/>
    <n v="0"/>
    <n v="5"/>
    <n v="0"/>
    <n v="0"/>
    <n v="5"/>
    <n v="0"/>
    <s v="25.10.2025"/>
    <x v="17"/>
    <s v="13.07.2026"/>
    <n v="29"/>
    <x v="0"/>
    <m/>
    <m/>
  </r>
  <r>
    <x v="2"/>
    <n v="0"/>
    <n v="5"/>
    <n v="4"/>
    <n v="9053"/>
    <s v="4112"/>
    <s v="06 Jul 2026"/>
    <s v="06"/>
    <s v="Jul"/>
    <s v="15 Jul 2026"/>
    <s v="15"/>
    <s v="Jul"/>
    <n v="9"/>
    <n v="9"/>
    <n v="0"/>
    <n v="0"/>
    <x v="4"/>
    <x v="6"/>
    <n v="3"/>
    <n v="1"/>
    <n v="3400.8558788999999"/>
    <n v="377.87287543333332"/>
    <m/>
    <s v="08 Dec 2025 12:59"/>
    <s v="08 Dec 2025"/>
    <s v="Dec"/>
    <n v="0"/>
    <n v="0"/>
    <n v="9"/>
    <n v="0"/>
    <n v="0"/>
    <n v="9"/>
    <n v="0"/>
    <s v="08.12.2025"/>
    <x v="16"/>
    <s v="06.07.2026"/>
    <n v="28"/>
    <x v="0"/>
    <m/>
    <m/>
  </r>
  <r>
    <x v="2"/>
    <n v="0"/>
    <n v="5"/>
    <n v="0"/>
    <n v="8947"/>
    <s v="2314588"/>
    <s v="05 Jul 2026"/>
    <s v="05"/>
    <s v="Jul"/>
    <s v="10 Jul 2026"/>
    <s v="10"/>
    <s v="Jul"/>
    <n v="5"/>
    <n v="5"/>
    <n v="0"/>
    <n v="0"/>
    <x v="6"/>
    <x v="4"/>
    <n v="2"/>
    <n v="1"/>
    <n v="1369.2765830000001"/>
    <n v="273.85531660000004"/>
    <s v="[&quot;RO&quot;]"/>
    <s v="01 Dec 2025 09:11"/>
    <s v="01 Dec 2025"/>
    <s v="Dec"/>
    <n v="0"/>
    <n v="0"/>
    <n v="5"/>
    <n v="0"/>
    <n v="0"/>
    <n v="5"/>
    <n v="0"/>
    <s v="01.12.2025"/>
    <x v="13"/>
    <s v="05.07.2026"/>
    <n v="28"/>
    <x v="0"/>
    <m/>
    <m/>
  </r>
  <r>
    <x v="2"/>
    <n v="0"/>
    <n v="0"/>
    <n v="5"/>
    <n v="9245"/>
    <s v="2317307"/>
    <s v="19 Aug 2026"/>
    <s v="19"/>
    <s v="Aug"/>
    <s v="24 Aug 2026"/>
    <s v="24"/>
    <s v="Aug"/>
    <n v="5"/>
    <n v="5"/>
    <n v="0"/>
    <n v="0"/>
    <x v="6"/>
    <x v="3"/>
    <n v="2"/>
    <n v="1"/>
    <n v="1481.1500589999998"/>
    <n v="296.23001179999994"/>
    <s v="Romania"/>
    <s v="30 Dec 2025 10:35"/>
    <s v="30 Dec 2025"/>
    <s v="Dec"/>
    <n v="0"/>
    <n v="0"/>
    <n v="0"/>
    <n v="5"/>
    <n v="0"/>
    <n v="5"/>
    <n v="0"/>
    <s v="30.12.2025"/>
    <x v="18"/>
    <s v="19.08.2026"/>
    <n v="34"/>
    <x v="0"/>
    <m/>
    <m/>
  </r>
  <r>
    <x v="2"/>
    <n v="0"/>
    <n v="0"/>
    <n v="6"/>
    <n v="8457"/>
    <s v="NT308460"/>
    <s v="01 Aug 2026"/>
    <s v="01"/>
    <s v="Aug"/>
    <s v="07 Aug 2026"/>
    <s v="07"/>
    <s v="Aug"/>
    <n v="6"/>
    <n v="6"/>
    <n v="0"/>
    <n v="0"/>
    <x v="5"/>
    <x v="6"/>
    <n v="2"/>
    <n v="2"/>
    <n v="2002.4569872"/>
    <n v="333.74283120000001"/>
    <m/>
    <s v="13 Nov 2025 13:13"/>
    <s v="13 Nov 2025"/>
    <s v="Nov"/>
    <n v="0"/>
    <n v="0"/>
    <n v="0"/>
    <n v="6"/>
    <n v="0"/>
    <n v="6"/>
    <n v="0"/>
    <s v="13.11.2025"/>
    <x v="11"/>
    <s v="01.08.2026"/>
    <n v="31"/>
    <x v="0"/>
    <m/>
    <m/>
  </r>
  <r>
    <x v="2"/>
    <n v="0"/>
    <n v="0"/>
    <n v="6"/>
    <n v="8059"/>
    <s v="1170218.219536"/>
    <s v="25 Jul 2026"/>
    <s v="25"/>
    <s v="Jul"/>
    <s v="31 Jul 2026"/>
    <s v="31"/>
    <s v="Jul"/>
    <n v="6"/>
    <n v="6"/>
    <n v="0"/>
    <n v="0"/>
    <x v="3"/>
    <x v="5"/>
    <n v="3"/>
    <n v="0"/>
    <n v="2720.7551129999997"/>
    <n v="453.45918549999993"/>
    <s v="Romania"/>
    <s v="27 Oct 2025 15:56"/>
    <s v="26 Oct 2025"/>
    <s v="Oct"/>
    <n v="0"/>
    <n v="0"/>
    <n v="6"/>
    <n v="0"/>
    <n v="0"/>
    <n v="6"/>
    <n v="0"/>
    <s v="27.10.2025"/>
    <x v="4"/>
    <s v="25.07.2026"/>
    <n v="30"/>
    <x v="0"/>
    <m/>
    <m/>
  </r>
  <r>
    <x v="2"/>
    <n v="0"/>
    <n v="0"/>
    <n v="6"/>
    <n v="8182"/>
    <s v="50891"/>
    <s v="17 Aug 2026"/>
    <s v="17"/>
    <s v="Aug"/>
    <s v="23 Aug 2026"/>
    <s v="23"/>
    <s v="Aug"/>
    <n v="6"/>
    <n v="6"/>
    <n v="0"/>
    <n v="0"/>
    <x v="4"/>
    <x v="4"/>
    <n v="3"/>
    <n v="1"/>
    <n v="2214.9774750000001"/>
    <n v="369.1629125"/>
    <m/>
    <s v="07 Nov 2025 11:40"/>
    <s v="07 Nov 2025"/>
    <s v="Nov"/>
    <n v="0"/>
    <n v="0"/>
    <n v="0"/>
    <n v="6"/>
    <n v="0"/>
    <n v="6"/>
    <n v="0"/>
    <s v="07.11.2025"/>
    <x v="3"/>
    <s v="17.08.2026"/>
    <n v="34"/>
    <x v="0"/>
    <m/>
    <m/>
  </r>
  <r>
    <x v="2"/>
    <n v="0"/>
    <n v="0"/>
    <n v="5"/>
    <n v="8526"/>
    <s v="NT308818"/>
    <s v="20 Jul 2026"/>
    <s v="20"/>
    <s v="Jul"/>
    <s v="25 Jul 2026"/>
    <s v="25"/>
    <s v="Jul"/>
    <n v="5"/>
    <n v="5"/>
    <n v="0"/>
    <n v="0"/>
    <x v="5"/>
    <x v="6"/>
    <n v="2"/>
    <n v="1"/>
    <n v="1334.9517664999998"/>
    <n v="266.99035329999998"/>
    <m/>
    <s v="16 Nov 2025 23:33"/>
    <s v="16 Nov 2025"/>
    <s v="Nov"/>
    <n v="0"/>
    <n v="0"/>
    <n v="5"/>
    <n v="0"/>
    <n v="0"/>
    <n v="5"/>
    <n v="0"/>
    <s v="16.11.2025"/>
    <x v="12"/>
    <s v="20.07.2026"/>
    <n v="30"/>
    <x v="0"/>
    <m/>
    <m/>
  </r>
  <r>
    <x v="2"/>
    <n v="0"/>
    <n v="0"/>
    <n v="6"/>
    <n v="8528"/>
    <s v="NT308704"/>
    <s v="25 Jul 2026"/>
    <s v="25"/>
    <s v="Jul"/>
    <s v="31 Jul 2026"/>
    <s v="31"/>
    <s v="Jul"/>
    <n v="6"/>
    <n v="6"/>
    <n v="0"/>
    <n v="0"/>
    <x v="5"/>
    <x v="5"/>
    <n v="2"/>
    <n v="2"/>
    <n v="2325.5209866"/>
    <n v="387.58683109999998"/>
    <m/>
    <s v="17 Nov 2025 09:11"/>
    <s v="14 Nov 2025"/>
    <s v="Nov"/>
    <n v="0"/>
    <n v="0"/>
    <n v="6"/>
    <n v="0"/>
    <n v="0"/>
    <n v="6"/>
    <n v="0"/>
    <s v="17.11.2025"/>
    <x v="12"/>
    <s v="25.07.2026"/>
    <n v="30"/>
    <x v="0"/>
    <m/>
    <m/>
  </r>
  <r>
    <x v="1"/>
    <n v="0"/>
    <n v="0"/>
    <n v="10"/>
    <n v="9212"/>
    <s v="6286753740"/>
    <s v="14 Aug 2026"/>
    <s v="14"/>
    <s v="Aug"/>
    <s v="24 Aug 2026"/>
    <s v="24"/>
    <s v="Aug"/>
    <n v="10"/>
    <n v="10"/>
    <n v="0"/>
    <n v="0"/>
    <x v="1"/>
    <x v="4"/>
    <n v="2"/>
    <n v="1"/>
    <n v="4883.4742458715591"/>
    <n v="488.34742458715596"/>
    <s v="Israel"/>
    <s v="29 Dec 2025 05:30"/>
    <s v="29 Dec 2025"/>
    <s v="Dec"/>
    <n v="0"/>
    <n v="0"/>
    <n v="0"/>
    <n v="10"/>
    <n v="0"/>
    <n v="10"/>
    <n v="0"/>
    <s v="29.12.2025"/>
    <x v="18"/>
    <s v="14.08.2026"/>
    <n v="33"/>
    <x v="0"/>
    <m/>
    <m/>
  </r>
  <r>
    <x v="1"/>
    <n v="0"/>
    <n v="0"/>
    <n v="5"/>
    <n v="9305"/>
    <s v="5331234168"/>
    <s v="14 Aug 2026"/>
    <s v="14"/>
    <s v="Aug"/>
    <s v="19 Aug 2026"/>
    <s v="19"/>
    <s v="Aug"/>
    <n v="5"/>
    <n v="5"/>
    <n v="0"/>
    <n v="0"/>
    <x v="1"/>
    <x v="4"/>
    <n v="2"/>
    <n v="2"/>
    <n v="3391.3015596330274"/>
    <n v="678.26031192660548"/>
    <s v="Israel"/>
    <s v="31 Dec 2025 19:48"/>
    <s v="31 Dec 2025"/>
    <s v="Dec"/>
    <n v="0"/>
    <n v="0"/>
    <n v="0"/>
    <n v="5"/>
    <n v="0"/>
    <n v="5"/>
    <n v="0"/>
    <s v="31.12.2025"/>
    <x v="18"/>
    <s v="14.08.2026"/>
    <n v="33"/>
    <x v="0"/>
    <m/>
    <m/>
  </r>
  <r>
    <x v="2"/>
    <n v="0"/>
    <n v="0"/>
    <n v="7"/>
    <n v="8973"/>
    <s v="1180845.223853"/>
    <s v="21 Jul 2026"/>
    <s v="21"/>
    <s v="Jul"/>
    <s v="28 Jul 2026"/>
    <s v="28"/>
    <s v="Jul"/>
    <n v="7"/>
    <n v="7"/>
    <n v="0"/>
    <n v="0"/>
    <x v="3"/>
    <x v="3"/>
    <n v="2"/>
    <n v="1"/>
    <n v="2073.6100826000002"/>
    <n v="296.2300118"/>
    <s v="Romania"/>
    <s v="01 Dec 2025 12:52"/>
    <s v="30 Nov 2025"/>
    <s v="Dec"/>
    <n v="0"/>
    <n v="0"/>
    <n v="7"/>
    <n v="0"/>
    <n v="0"/>
    <n v="7"/>
    <n v="0"/>
    <s v="01.12.2025"/>
    <x v="13"/>
    <s v="21.07.2026"/>
    <n v="30"/>
    <x v="0"/>
    <m/>
    <m/>
  </r>
  <r>
    <x v="2"/>
    <n v="0"/>
    <n v="0"/>
    <n v="6"/>
    <n v="9341"/>
    <s v="1184521.226520"/>
    <s v="12 Jul 2026"/>
    <s v="12"/>
    <s v="Jul"/>
    <s v="18 Jul 2026"/>
    <s v="18"/>
    <s v="Jul"/>
    <n v="6"/>
    <n v="6"/>
    <n v="0"/>
    <n v="0"/>
    <x v="3"/>
    <x v="3"/>
    <n v="2"/>
    <n v="2"/>
    <n v="2392.7624220000002"/>
    <n v="398.79373700000002"/>
    <s v="Romania"/>
    <s v="03 Jan 2026 22:29"/>
    <s v="03 Jan 2026"/>
    <s v="Jan"/>
    <n v="0"/>
    <n v="0"/>
    <n v="6"/>
    <n v="0"/>
    <n v="0"/>
    <n v="6"/>
    <n v="0"/>
    <s v="03.01.2025"/>
    <x v="20"/>
    <s v="12.07.2026"/>
    <n v="29"/>
    <x v="0"/>
    <m/>
    <m/>
  </r>
  <r>
    <x v="2"/>
    <n v="0"/>
    <n v="0"/>
    <n v="6"/>
    <n v="9342"/>
    <s v="1184522.226521"/>
    <s v="12 Jul 2026"/>
    <s v="12"/>
    <s v="Jul"/>
    <s v="18 Jul 2026"/>
    <s v="18"/>
    <s v="Jul"/>
    <n v="6"/>
    <n v="6"/>
    <n v="0"/>
    <n v="0"/>
    <x v="3"/>
    <x v="3"/>
    <n v="2"/>
    <n v="1"/>
    <n v="1914.2099376000001"/>
    <n v="319.03498960000002"/>
    <s v="Romania"/>
    <s v="03 Jan 2026 22:30"/>
    <s v="03 Jan 2026"/>
    <s v="Jan"/>
    <n v="0"/>
    <n v="0"/>
    <n v="6"/>
    <n v="0"/>
    <n v="0"/>
    <n v="6"/>
    <n v="0"/>
    <s v="03.01.2025"/>
    <x v="20"/>
    <s v="12.07.2026"/>
    <n v="29"/>
    <x v="0"/>
    <m/>
    <m/>
  </r>
  <r>
    <x v="2"/>
    <n v="0"/>
    <n v="0"/>
    <n v="7"/>
    <n v="8303"/>
    <s v="59309"/>
    <s v="20 Jul 2026"/>
    <s v="20"/>
    <s v="Jul"/>
    <s v="27 Jul 2026"/>
    <s v="27"/>
    <s v="Jul"/>
    <n v="7"/>
    <n v="7"/>
    <n v="0"/>
    <n v="0"/>
    <x v="4"/>
    <x v="2"/>
    <n v="3"/>
    <n v="0"/>
    <n v="2624.8020931999999"/>
    <n v="374.97172760000001"/>
    <m/>
    <s v="10 Nov 2025 15:54"/>
    <s v="10 Nov 2025"/>
    <s v="Nov"/>
    <n v="0"/>
    <n v="0"/>
    <n v="7"/>
    <n v="0"/>
    <n v="0"/>
    <n v="7"/>
    <n v="0"/>
    <s v="10.11.2025"/>
    <x v="11"/>
    <s v="20.07.2026"/>
    <n v="30"/>
    <x v="0"/>
    <m/>
    <m/>
  </r>
  <r>
    <x v="2"/>
    <n v="0"/>
    <n v="0"/>
    <n v="6"/>
    <n v="9386"/>
    <s v="1186017.227078"/>
    <s v="19 Jul 2026"/>
    <s v="19"/>
    <s v="Jul"/>
    <s v="25 Jul 2026"/>
    <s v="25"/>
    <s v="Jul"/>
    <n v="6"/>
    <n v="6"/>
    <n v="0"/>
    <n v="0"/>
    <x v="3"/>
    <x v="4"/>
    <n v="2"/>
    <n v="1"/>
    <n v="1914.2099376000001"/>
    <n v="319.03498960000002"/>
    <s v="Romania"/>
    <s v="07 Jan 2026 20:11"/>
    <s v="07 Jan 2026"/>
    <s v="Jan"/>
    <n v="0"/>
    <n v="0"/>
    <n v="6"/>
    <n v="0"/>
    <n v="0"/>
    <n v="6"/>
    <n v="0"/>
    <s v="07.01.2025"/>
    <x v="1"/>
    <s v="19.07.2026"/>
    <n v="30"/>
    <x v="0"/>
    <m/>
    <m/>
  </r>
  <r>
    <x v="2"/>
    <n v="0"/>
    <n v="0"/>
    <n v="6"/>
    <n v="9201"/>
    <s v="NT312335"/>
    <s v="01 Aug 2026"/>
    <s v="01"/>
    <s v="Aug"/>
    <s v="07 Aug 2026"/>
    <s v="07"/>
    <s v="Aug"/>
    <n v="6"/>
    <n v="6"/>
    <n v="0"/>
    <n v="0"/>
    <x v="5"/>
    <x v="6"/>
    <n v="2"/>
    <n v="1"/>
    <n v="1735.3688423999999"/>
    <n v="289.22814039999997"/>
    <m/>
    <s v="28 Dec 2025 19:09"/>
    <s v="27 Dec 2025"/>
    <s v="Dec"/>
    <n v="0"/>
    <n v="0"/>
    <n v="0"/>
    <n v="6"/>
    <n v="0"/>
    <n v="6"/>
    <n v="0"/>
    <s v="28.12.2025"/>
    <x v="18"/>
    <s v="01.08.2026"/>
    <n v="31"/>
    <x v="0"/>
    <m/>
    <m/>
  </r>
  <r>
    <x v="2"/>
    <n v="0"/>
    <n v="6"/>
    <n v="0"/>
    <n v="8188"/>
    <s v="50895"/>
    <s v="01 Jul 2026"/>
    <s v="01"/>
    <s v="Jul"/>
    <s v="07 Jul 2026"/>
    <s v="07"/>
    <s v="Jul"/>
    <n v="6"/>
    <n v="6"/>
    <n v="0"/>
    <n v="0"/>
    <x v="4"/>
    <x v="0"/>
    <n v="3"/>
    <n v="1"/>
    <n v="2249.8303655999998"/>
    <n v="374.97172759999995"/>
    <m/>
    <s v="07 Nov 2025 13:08"/>
    <s v="07 Nov 2025"/>
    <s v="Nov"/>
    <n v="0"/>
    <n v="0"/>
    <n v="6"/>
    <n v="0"/>
    <n v="0"/>
    <n v="6"/>
    <n v="0"/>
    <s v="07.11.2025"/>
    <x v="3"/>
    <s v="01.07.2026"/>
    <n v="27"/>
    <x v="0"/>
    <m/>
    <m/>
  </r>
  <r>
    <x v="2"/>
    <n v="0"/>
    <n v="0"/>
    <n v="5"/>
    <n v="8402"/>
    <s v="NT308254"/>
    <s v="01 Aug 2026"/>
    <s v="01"/>
    <s v="Aug"/>
    <s v="06 Aug 2026"/>
    <s v="06"/>
    <s v="Aug"/>
    <n v="5"/>
    <n v="5"/>
    <n v="0"/>
    <n v="0"/>
    <x v="5"/>
    <x v="6"/>
    <n v="2"/>
    <n v="2"/>
    <n v="1668.714156"/>
    <n v="333.74283120000001"/>
    <m/>
    <s v="12 Nov 2025 10:22"/>
    <s v="12 Nov 2025"/>
    <s v="Nov"/>
    <n v="0"/>
    <n v="0"/>
    <n v="0"/>
    <n v="5"/>
    <n v="0"/>
    <n v="5"/>
    <n v="0"/>
    <s v="12.11.2025"/>
    <x v="11"/>
    <s v="01.08.2026"/>
    <n v="31"/>
    <x v="0"/>
    <m/>
    <m/>
  </r>
  <r>
    <x v="3"/>
    <n v="0"/>
    <n v="0"/>
    <n v="6"/>
    <n v="9185"/>
    <s v="431695"/>
    <s v="17 Jul 2026"/>
    <s v="17"/>
    <s v="Jul"/>
    <s v="23 Jul 2026"/>
    <s v="23"/>
    <s v="Jul"/>
    <n v="6"/>
    <n v="6"/>
    <n v="0"/>
    <n v="0"/>
    <x v="8"/>
    <x v="7"/>
    <n v="3"/>
    <n v="2"/>
    <n v="4030.8041394495408"/>
    <n v="671.8006899082568"/>
    <m/>
    <s v="24 Dec 2025 21:48"/>
    <s v="24 Dec 2025"/>
    <s v="Dec"/>
    <n v="0"/>
    <n v="0"/>
    <n v="6"/>
    <n v="0"/>
    <n v="0"/>
    <n v="6"/>
    <n v="0"/>
    <s v="24.12.2025"/>
    <x v="21"/>
    <s v="17.07.2026"/>
    <n v="29"/>
    <x v="0"/>
    <m/>
    <m/>
  </r>
  <r>
    <x v="2"/>
    <n v="0"/>
    <n v="5"/>
    <n v="1"/>
    <n v="9030"/>
    <s v="1181657.224230"/>
    <s v="24 Aug 2026"/>
    <s v="24"/>
    <s v="Aug"/>
    <s v="30 Aug 2026"/>
    <s v="30"/>
    <s v="Aug"/>
    <n v="6"/>
    <n v="6"/>
    <n v="0"/>
    <n v="0"/>
    <x v="3"/>
    <x v="3"/>
    <n v="2"/>
    <n v="1"/>
    <n v="1609.5698568"/>
    <n v="268.2616428"/>
    <s v="Romania"/>
    <s v="05 Dec 2025 18:10"/>
    <s v="05 Dec 2025"/>
    <s v="Dec"/>
    <n v="0"/>
    <n v="0"/>
    <n v="0"/>
    <n v="6"/>
    <n v="0"/>
    <n v="6"/>
    <n v="0"/>
    <s v="05.12.2025"/>
    <x v="13"/>
    <s v="24.08.2026"/>
    <n v="35"/>
    <x v="0"/>
    <m/>
    <m/>
  </r>
  <r>
    <x v="2"/>
    <n v="0"/>
    <n v="0"/>
    <n v="5"/>
    <n v="9284"/>
    <s v="1184172.226201"/>
    <s v="11 Jul 2026"/>
    <s v="11"/>
    <s v="Jul"/>
    <s v="16 Jul 2026"/>
    <s v="16"/>
    <s v="Jul"/>
    <n v="5"/>
    <n v="5"/>
    <n v="0"/>
    <n v="0"/>
    <x v="3"/>
    <x v="0"/>
    <n v="2"/>
    <n v="2"/>
    <n v="1912.8017399999999"/>
    <n v="382.56034799999998"/>
    <s v="Romania"/>
    <s v="31 Dec 2025 10:24"/>
    <s v="30 Dec 2025"/>
    <s v="Dec"/>
    <n v="0"/>
    <n v="0"/>
    <n v="5"/>
    <n v="0"/>
    <n v="0"/>
    <n v="5"/>
    <n v="0"/>
    <s v="31.12.2025"/>
    <x v="18"/>
    <s v="11.07.2026"/>
    <n v="28"/>
    <x v="0"/>
    <m/>
    <m/>
  </r>
  <r>
    <x v="2"/>
    <n v="0"/>
    <n v="0"/>
    <n v="6"/>
    <n v="9307"/>
    <s v="1184368.226343"/>
    <s v="17 Aug 2026"/>
    <s v="17"/>
    <s v="Aug"/>
    <s v="23 Aug 2026"/>
    <s v="23"/>
    <s v="Aug"/>
    <n v="6"/>
    <n v="6"/>
    <n v="0"/>
    <n v="0"/>
    <x v="3"/>
    <x v="6"/>
    <n v="2"/>
    <n v="2"/>
    <n v="2169.211053"/>
    <n v="361.53517549999998"/>
    <s v="Romania"/>
    <s v="01 Jan 2026 03:53"/>
    <s v="31 Dec 2025"/>
    <s v="Jan"/>
    <n v="0"/>
    <n v="0"/>
    <n v="0"/>
    <n v="6"/>
    <n v="0"/>
    <n v="6"/>
    <n v="0"/>
    <s v="01.01.2025"/>
    <x v="20"/>
    <s v="17.08.2026"/>
    <n v="34"/>
    <x v="0"/>
    <m/>
    <m/>
  </r>
  <r>
    <x v="2"/>
    <n v="0"/>
    <n v="0"/>
    <n v="5"/>
    <n v="9109"/>
    <s v="2315876"/>
    <s v="11 Aug 2026"/>
    <s v="11"/>
    <s v="Aug"/>
    <s v="16 Aug 2026"/>
    <s v="16"/>
    <s v="Aug"/>
    <n v="5"/>
    <n v="5"/>
    <n v="0"/>
    <n v="0"/>
    <x v="6"/>
    <x v="6"/>
    <n v="2"/>
    <n v="2"/>
    <n v="1807.6758775000001"/>
    <n v="361.53517550000004"/>
    <m/>
    <s v="15 Dec 2025 09:49"/>
    <s v="14 Dec 2025"/>
    <s v="Dec"/>
    <n v="0"/>
    <n v="0"/>
    <n v="0"/>
    <n v="5"/>
    <n v="0"/>
    <n v="5"/>
    <n v="0"/>
    <s v="15.12.2025"/>
    <x v="10"/>
    <s v="11.08.2026"/>
    <n v="33"/>
    <x v="0"/>
    <m/>
    <m/>
  </r>
  <r>
    <x v="1"/>
    <n v="0"/>
    <n v="0"/>
    <n v="5"/>
    <n v="9294"/>
    <s v="5917814159"/>
    <s v="14 Aug 2026"/>
    <s v="14"/>
    <s v="Aug"/>
    <s v="19 Aug 2026"/>
    <s v="19"/>
    <s v="Aug"/>
    <n v="5"/>
    <n v="5"/>
    <n v="0"/>
    <n v="0"/>
    <x v="1"/>
    <x v="4"/>
    <n v="2"/>
    <n v="2"/>
    <n v="3391.3015596330274"/>
    <n v="678.26031192660548"/>
    <s v="Israel"/>
    <s v="31 Dec 2025 13:56"/>
    <s v="31 Dec 2025"/>
    <s v="Dec"/>
    <n v="0"/>
    <n v="0"/>
    <n v="0"/>
    <n v="5"/>
    <n v="0"/>
    <n v="5"/>
    <n v="0"/>
    <s v="31.12.2025"/>
    <x v="18"/>
    <s v="14.08.2026"/>
    <n v="33"/>
    <x v="0"/>
    <m/>
    <m/>
  </r>
  <r>
    <x v="2"/>
    <n v="0"/>
    <n v="0"/>
    <n v="6"/>
    <n v="9154"/>
    <s v="1182843.225305"/>
    <s v="03 Aug 2026"/>
    <s v="03"/>
    <s v="Aug"/>
    <s v="09 Aug 2026"/>
    <s v="09"/>
    <s v="Aug"/>
    <n v="6"/>
    <n v="6"/>
    <n v="0"/>
    <n v="0"/>
    <x v="3"/>
    <x v="2"/>
    <n v="2"/>
    <n v="1"/>
    <n v="1805.5440228"/>
    <n v="300.92400379999998"/>
    <s v="Romania"/>
    <s v="22 Dec 2025 09:43"/>
    <s v="21 Dec 2025"/>
    <s v="Dec"/>
    <n v="0"/>
    <n v="0"/>
    <n v="0"/>
    <n v="6"/>
    <n v="0"/>
    <n v="6"/>
    <n v="0"/>
    <s v="22.12.2025"/>
    <x v="21"/>
    <s v="03.08.2026"/>
    <n v="32"/>
    <x v="0"/>
    <m/>
    <m/>
  </r>
  <r>
    <x v="2"/>
    <n v="0"/>
    <n v="5"/>
    <n v="1"/>
    <n v="8401"/>
    <s v="1174867.221129"/>
    <s v="24 Aug 2026"/>
    <s v="24"/>
    <s v="Aug"/>
    <s v="30 Aug 2026"/>
    <s v="30"/>
    <s v="Aug"/>
    <n v="6"/>
    <n v="6"/>
    <n v="0"/>
    <n v="0"/>
    <x v="3"/>
    <x v="6"/>
    <n v="2"/>
    <n v="1"/>
    <n v="1446.9230339999999"/>
    <n v="241.15383899999998"/>
    <s v="Romania"/>
    <s v="12 Nov 2025 10:11"/>
    <s v="12 Nov 2025"/>
    <s v="Nov"/>
    <n v="0"/>
    <n v="0"/>
    <n v="0"/>
    <n v="6"/>
    <n v="0"/>
    <n v="6"/>
    <n v="0"/>
    <s v="12.11.2025"/>
    <x v="11"/>
    <s v="24.08.2026"/>
    <n v="35"/>
    <x v="0"/>
    <m/>
    <m/>
  </r>
  <r>
    <x v="2"/>
    <n v="0"/>
    <n v="0"/>
    <n v="5"/>
    <n v="8844"/>
    <s v="2313621"/>
    <s v="13 Aug 2026"/>
    <s v="13"/>
    <s v="Aug"/>
    <s v="18 Aug 2026"/>
    <s v="18"/>
    <s v="Aug"/>
    <n v="5"/>
    <n v="5"/>
    <n v="0"/>
    <n v="0"/>
    <x v="6"/>
    <x v="3"/>
    <n v="2"/>
    <n v="2"/>
    <n v="1851.4864694999999"/>
    <n v="370.2972939"/>
    <m/>
    <s v="26 Nov 2025 13:56"/>
    <s v="26 Nov 2025"/>
    <s v="Nov"/>
    <n v="0"/>
    <n v="0"/>
    <n v="0"/>
    <n v="5"/>
    <n v="0"/>
    <n v="5"/>
    <n v="0"/>
    <s v="26.11.2025"/>
    <x v="15"/>
    <s v="13.08.2026"/>
    <n v="33"/>
    <x v="0"/>
    <m/>
    <m/>
  </r>
  <r>
    <x v="2"/>
    <n v="0"/>
    <n v="0"/>
    <n v="5"/>
    <n v="9248"/>
    <s v="2317310"/>
    <s v="19 Aug 2026"/>
    <s v="19"/>
    <s v="Aug"/>
    <s v="24 Aug 2026"/>
    <s v="24"/>
    <s v="Aug"/>
    <n v="5"/>
    <n v="5"/>
    <n v="0"/>
    <n v="0"/>
    <x v="6"/>
    <x v="3"/>
    <n v="2"/>
    <n v="1"/>
    <n v="1481.1500589999998"/>
    <n v="296.23001179999994"/>
    <s v="Romania"/>
    <s v="30 Dec 2025 10:35"/>
    <s v="30 Dec 2025"/>
    <s v="Dec"/>
    <n v="0"/>
    <n v="0"/>
    <n v="0"/>
    <n v="5"/>
    <n v="0"/>
    <n v="5"/>
    <n v="0"/>
    <s v="30.12.2025"/>
    <x v="18"/>
    <s v="19.08.2026"/>
    <n v="34"/>
    <x v="0"/>
    <m/>
    <m/>
  </r>
  <r>
    <x v="2"/>
    <n v="0"/>
    <n v="0"/>
    <n v="6"/>
    <n v="9471"/>
    <s v="18072026"/>
    <s v="18 Jul 2026"/>
    <s v="18"/>
    <s v="Jul"/>
    <s v="24 Jul 2026"/>
    <s v="24"/>
    <s v="Jul"/>
    <n v="6"/>
    <n v="6"/>
    <n v="0"/>
    <n v="0"/>
    <x v="18"/>
    <x v="5"/>
    <n v="3"/>
    <n v="1"/>
    <n v="2930.1071562000002"/>
    <n v="488.35119270000001"/>
    <m/>
    <s v="13 Jan 2026 10:33"/>
    <s v="13 Jan 2026"/>
    <s v="Jan"/>
    <n v="0"/>
    <n v="0"/>
    <n v="6"/>
    <n v="0"/>
    <n v="0"/>
    <n v="6"/>
    <n v="0"/>
    <s v="13.01.2025"/>
    <x v="7"/>
    <s v="18.07.2026"/>
    <n v="29"/>
    <x v="0"/>
    <m/>
    <m/>
  </r>
  <r>
    <x v="2"/>
    <n v="0"/>
    <n v="1"/>
    <n v="5"/>
    <n v="9113"/>
    <s v="17728"/>
    <s v="20 Aug 2026"/>
    <s v="20"/>
    <s v="Aug"/>
    <s v="26 Aug 2026"/>
    <s v="26"/>
    <s v="Aug"/>
    <n v="6"/>
    <n v="6"/>
    <n v="0"/>
    <n v="0"/>
    <x v="4"/>
    <x v="7"/>
    <n v="5"/>
    <n v="1"/>
    <n v="3890.8499687999997"/>
    <n v="648.47499479999999"/>
    <m/>
    <s v="15 Dec 2025 14:49"/>
    <s v="15 Dec 2025"/>
    <s v="Dec"/>
    <n v="0"/>
    <n v="0"/>
    <n v="0"/>
    <n v="6"/>
    <n v="0"/>
    <n v="6"/>
    <n v="0"/>
    <s v="15.12.2025"/>
    <x v="10"/>
    <s v="20.08.2026"/>
    <n v="34"/>
    <x v="0"/>
    <m/>
    <m/>
  </r>
  <r>
    <x v="2"/>
    <n v="0"/>
    <n v="0"/>
    <n v="5"/>
    <n v="9353"/>
    <s v="28486"/>
    <s v="03 Aug 2026"/>
    <s v="03"/>
    <s v="Aug"/>
    <s v="08 Aug 2026"/>
    <s v="08"/>
    <s v="Aug"/>
    <n v="5"/>
    <n v="5"/>
    <n v="0"/>
    <n v="0"/>
    <x v="4"/>
    <x v="4"/>
    <n v="3"/>
    <n v="1"/>
    <n v="2153.4666214999997"/>
    <n v="430.69332429999997"/>
    <s v="Romania"/>
    <s v="05 Jan 2026 15:43"/>
    <s v="05 Jan 2026"/>
    <s v="Jan"/>
    <n v="0"/>
    <n v="0"/>
    <n v="0"/>
    <n v="5"/>
    <n v="0"/>
    <n v="5"/>
    <n v="0"/>
    <s v="05.01.2025"/>
    <x v="1"/>
    <s v="03.08.2026"/>
    <n v="32"/>
    <x v="0"/>
    <m/>
    <m/>
  </r>
  <r>
    <x v="2"/>
    <n v="0"/>
    <n v="4"/>
    <n v="1"/>
    <n v="9242"/>
    <s v="1183868.225916"/>
    <s v="24 Aug 2026"/>
    <s v="24"/>
    <s v="Aug"/>
    <s v="29 Aug 2026"/>
    <s v="29"/>
    <s v="Aug"/>
    <n v="5"/>
    <n v="5"/>
    <n v="0"/>
    <n v="0"/>
    <x v="3"/>
    <x v="4"/>
    <n v="2"/>
    <n v="2"/>
    <n v="1676.6352675000001"/>
    <n v="335.32705350000003"/>
    <s v="Romania"/>
    <s v="30 Dec 2025 09:54"/>
    <s v="29 Dec 2025"/>
    <s v="Dec"/>
    <n v="0"/>
    <n v="0"/>
    <n v="0"/>
    <n v="5"/>
    <n v="0"/>
    <n v="5"/>
    <n v="0"/>
    <s v="30.12.2025"/>
    <x v="18"/>
    <s v="24.08.2026"/>
    <n v="35"/>
    <x v="0"/>
    <m/>
    <m/>
  </r>
  <r>
    <x v="2"/>
    <n v="0"/>
    <n v="0"/>
    <n v="5"/>
    <n v="9127"/>
    <s v="2316098"/>
    <s v="04 Aug 2026"/>
    <s v="04"/>
    <s v="Aug"/>
    <s v="09 Aug 2026"/>
    <s v="09"/>
    <s v="Aug"/>
    <n v="5"/>
    <n v="5"/>
    <n v="0"/>
    <n v="0"/>
    <x v="6"/>
    <x v="6"/>
    <n v="1"/>
    <n v="1"/>
    <n v="1012.337608"/>
    <n v="202.4675216"/>
    <m/>
    <s v="16 Dec 2025 16:01"/>
    <s v="16 Dec 2025"/>
    <s v="Dec"/>
    <n v="0"/>
    <n v="0"/>
    <n v="0"/>
    <n v="5"/>
    <n v="0"/>
    <n v="5"/>
    <n v="0"/>
    <s v="16.12.2025"/>
    <x v="10"/>
    <s v="04.08.2026"/>
    <n v="32"/>
    <x v="0"/>
    <m/>
    <m/>
  </r>
  <r>
    <x v="2"/>
    <n v="0"/>
    <n v="0"/>
    <n v="7"/>
    <n v="8810"/>
    <s v="10082026"/>
    <s v="10 Aug 2026"/>
    <s v="10"/>
    <s v="Aug"/>
    <s v="17 Aug 2026"/>
    <s v="17"/>
    <s v="Aug"/>
    <n v="7"/>
    <n v="7"/>
    <n v="0"/>
    <n v="0"/>
    <x v="11"/>
    <x v="4"/>
    <n v="2"/>
    <n v="2"/>
    <n v="2392.7428637000003"/>
    <n v="341.82040910000006"/>
    <m/>
    <s v="25 Nov 2025 10:47"/>
    <s v="24 Nov 2025"/>
    <s v="Nov"/>
    <n v="0"/>
    <n v="0"/>
    <n v="0"/>
    <n v="7"/>
    <n v="0"/>
    <n v="7"/>
    <n v="0"/>
    <s v="25.11.2025"/>
    <x v="15"/>
    <s v="10.08.2026"/>
    <n v="33"/>
    <x v="0"/>
    <m/>
    <m/>
  </r>
  <r>
    <x v="2"/>
    <n v="0"/>
    <n v="6"/>
    <n v="0"/>
    <n v="8410"/>
    <s v="1174965.221143"/>
    <s v="25 Aug 2026"/>
    <s v="25"/>
    <s v="Aug"/>
    <s v="31 Aug 2026"/>
    <s v="31"/>
    <s v="Aug"/>
    <n v="6"/>
    <n v="6"/>
    <n v="0"/>
    <n v="0"/>
    <x v="3"/>
    <x v="7"/>
    <n v="4"/>
    <n v="0"/>
    <n v="2777.669766"/>
    <n v="462.94496099999998"/>
    <s v="Romania"/>
    <s v="12 Nov 2025 10:44"/>
    <s v="12 Nov 2025"/>
    <s v="Nov"/>
    <n v="0"/>
    <n v="0"/>
    <n v="0"/>
    <n v="6"/>
    <n v="0"/>
    <n v="6"/>
    <n v="0"/>
    <s v="12.11.2025"/>
    <x v="11"/>
    <s v="25.08.2026"/>
    <n v="35"/>
    <x v="0"/>
    <m/>
    <m/>
  </r>
  <r>
    <x v="2"/>
    <n v="0"/>
    <n v="0"/>
    <n v="5"/>
    <n v="8847"/>
    <s v="2313628"/>
    <s v="13 Aug 2026"/>
    <s v="13"/>
    <s v="Aug"/>
    <s v="18 Aug 2026"/>
    <s v="18"/>
    <s v="Aug"/>
    <n v="5"/>
    <n v="5"/>
    <n v="0"/>
    <n v="0"/>
    <x v="6"/>
    <x v="2"/>
    <n v="2"/>
    <n v="1"/>
    <n v="1504.620019"/>
    <n v="300.92400379999998"/>
    <m/>
    <s v="26 Nov 2025 15:34"/>
    <s v="26 Nov 2025"/>
    <s v="Nov"/>
    <n v="0"/>
    <n v="0"/>
    <n v="0"/>
    <n v="5"/>
    <n v="0"/>
    <n v="5"/>
    <n v="0"/>
    <s v="26.11.2025"/>
    <x v="15"/>
    <s v="13.08.2026"/>
    <n v="33"/>
    <x v="0"/>
    <m/>
    <m/>
  </r>
  <r>
    <x v="2"/>
    <n v="0"/>
    <n v="7"/>
    <n v="0"/>
    <n v="8353"/>
    <s v="5041288"/>
    <s v="29 Aug 2026"/>
    <s v="29"/>
    <s v="Aug"/>
    <s v="05 Sep 2026"/>
    <s v="05"/>
    <s v="Sep"/>
    <n v="7"/>
    <n v="-24"/>
    <n v="2"/>
    <n v="4"/>
    <x v="12"/>
    <x v="3"/>
    <n v="2"/>
    <n v="2"/>
    <n v="1978.2633701"/>
    <n v="282.60905287142856"/>
    <s v="Romania"/>
    <s v="11 Nov 2025 14:00"/>
    <s v="10 Nov 2025"/>
    <s v="Nov"/>
    <n v="0"/>
    <n v="0"/>
    <n v="0"/>
    <n v="2"/>
    <n v="4"/>
    <n v="6"/>
    <n v="-1"/>
    <s v="11.11.2025"/>
    <x v="11"/>
    <s v="29.08.2026"/>
    <n v="35"/>
    <x v="0"/>
    <m/>
    <m/>
  </r>
  <r>
    <x v="2"/>
    <n v="0"/>
    <n v="0"/>
    <n v="5"/>
    <n v="8710"/>
    <s v="2312911"/>
    <s v="17 Aug 2026"/>
    <s v="17"/>
    <s v="Aug"/>
    <s v="22 Aug 2026"/>
    <s v="22"/>
    <s v="Aug"/>
    <n v="5"/>
    <n v="5"/>
    <n v="0"/>
    <n v="0"/>
    <x v="6"/>
    <x v="3"/>
    <n v="3"/>
    <n v="1"/>
    <n v="1845.8145625"/>
    <n v="369.1629125"/>
    <s v="[&quot;RO&quot;]"/>
    <s v="22 Nov 2025 18:54"/>
    <s v="22 Nov 2025"/>
    <s v="Nov"/>
    <n v="0"/>
    <n v="0"/>
    <n v="0"/>
    <n v="5"/>
    <n v="0"/>
    <n v="5"/>
    <n v="0"/>
    <s v="22.11.2025"/>
    <x v="12"/>
    <s v="17.08.2026"/>
    <n v="34"/>
    <x v="0"/>
    <m/>
    <m/>
  </r>
  <r>
    <x v="2"/>
    <n v="0"/>
    <n v="0"/>
    <n v="5"/>
    <n v="9247"/>
    <s v="2317309"/>
    <s v="19 Aug 2026"/>
    <s v="19"/>
    <s v="Aug"/>
    <s v="24 Aug 2026"/>
    <s v="24"/>
    <s v="Aug"/>
    <n v="5"/>
    <n v="5"/>
    <n v="0"/>
    <n v="0"/>
    <x v="6"/>
    <x v="3"/>
    <n v="2"/>
    <n v="1"/>
    <n v="1481.1500589999998"/>
    <n v="296.23001179999994"/>
    <s v="Romania"/>
    <s v="30 Dec 2025 10:35"/>
    <s v="30 Dec 2025"/>
    <s v="Dec"/>
    <n v="0"/>
    <n v="0"/>
    <n v="0"/>
    <n v="5"/>
    <n v="0"/>
    <n v="5"/>
    <n v="0"/>
    <s v="30.12.2025"/>
    <x v="18"/>
    <s v="19.08.2026"/>
    <n v="34"/>
    <x v="0"/>
    <m/>
    <m/>
  </r>
  <r>
    <x v="2"/>
    <n v="0"/>
    <n v="0"/>
    <n v="6"/>
    <n v="8351"/>
    <s v="1174607.221004"/>
    <s v="02 Aug 2026"/>
    <s v="02"/>
    <s v="Aug"/>
    <s v="08 Aug 2026"/>
    <s v="08"/>
    <s v="Aug"/>
    <n v="6"/>
    <n v="6"/>
    <n v="0"/>
    <n v="0"/>
    <x v="3"/>
    <x v="7"/>
    <n v="4"/>
    <n v="0"/>
    <n v="3100.6164156"/>
    <n v="516.76940260000003"/>
    <s v="Romania"/>
    <s v="11 Nov 2025 13:57"/>
    <s v="11 Nov 2025"/>
    <s v="Nov"/>
    <n v="0"/>
    <n v="0"/>
    <n v="0"/>
    <n v="6"/>
    <n v="0"/>
    <n v="6"/>
    <n v="0"/>
    <s v="11.11.2025"/>
    <x v="11"/>
    <s v="02.08.2026"/>
    <n v="32"/>
    <x v="0"/>
    <m/>
    <m/>
  </r>
  <r>
    <x v="2"/>
    <n v="0"/>
    <n v="0"/>
    <n v="5"/>
    <n v="8601"/>
    <s v="2312184"/>
    <s v="10 Aug 2026"/>
    <s v="10"/>
    <s v="Aug"/>
    <s v="15 Aug 2026"/>
    <s v="15"/>
    <s v="Aug"/>
    <n v="5"/>
    <n v="5"/>
    <n v="0"/>
    <n v="0"/>
    <x v="6"/>
    <x v="4"/>
    <n v="3"/>
    <n v="0"/>
    <n v="1999.5428005000001"/>
    <n v="399.90856010000005"/>
    <s v="[&quot;RO&quot;]"/>
    <s v="18 Nov 2025 15:36"/>
    <s v="18 Nov 2025"/>
    <s v="Nov"/>
    <n v="0"/>
    <n v="0"/>
    <n v="0"/>
    <n v="5"/>
    <n v="0"/>
    <n v="5"/>
    <n v="0"/>
    <s v="18.11.2025"/>
    <x v="12"/>
    <s v="10.08.2026"/>
    <n v="33"/>
    <x v="0"/>
    <m/>
    <m/>
  </r>
  <r>
    <x v="2"/>
    <n v="0"/>
    <n v="0"/>
    <n v="6"/>
    <n v="8346"/>
    <s v="NT308149"/>
    <s v="01 Aug 2026"/>
    <s v="01"/>
    <s v="Aug"/>
    <s v="07 Aug 2026"/>
    <s v="07"/>
    <s v="Aug"/>
    <n v="6"/>
    <n v="6"/>
    <n v="0"/>
    <n v="0"/>
    <x v="5"/>
    <x v="7"/>
    <n v="4"/>
    <n v="0"/>
    <n v="3100.6164156"/>
    <n v="516.76940260000003"/>
    <m/>
    <s v="11 Nov 2025 13:04"/>
    <s v="11 Nov 2025"/>
    <s v="Nov"/>
    <n v="0"/>
    <n v="0"/>
    <n v="0"/>
    <n v="6"/>
    <n v="0"/>
    <n v="6"/>
    <n v="0"/>
    <s v="11.11.2025"/>
    <x v="11"/>
    <s v="01.08.2026"/>
    <n v="31"/>
    <x v="0"/>
    <m/>
    <m/>
  </r>
  <r>
    <x v="2"/>
    <n v="0"/>
    <n v="0"/>
    <n v="6"/>
    <n v="9202"/>
    <s v="NT312337"/>
    <s v="01 Aug 2026"/>
    <s v="01"/>
    <s v="Aug"/>
    <s v="07 Aug 2026"/>
    <s v="07"/>
    <s v="Aug"/>
    <n v="6"/>
    <n v="6"/>
    <n v="0"/>
    <n v="0"/>
    <x v="5"/>
    <x v="6"/>
    <n v="2"/>
    <n v="1"/>
    <n v="1735.3688423999999"/>
    <n v="289.22814039999997"/>
    <m/>
    <s v="28 Dec 2025 19:10"/>
    <s v="27 Dec 2025"/>
    <s v="Dec"/>
    <n v="0"/>
    <n v="0"/>
    <n v="0"/>
    <n v="6"/>
    <n v="0"/>
    <n v="6"/>
    <n v="0"/>
    <s v="28.12.2025"/>
    <x v="18"/>
    <s v="01.08.2026"/>
    <n v="31"/>
    <x v="0"/>
    <m/>
    <m/>
  </r>
  <r>
    <x v="1"/>
    <n v="0"/>
    <n v="0"/>
    <n v="5"/>
    <n v="9289"/>
    <s v="5419207014"/>
    <s v="14 Aug 2026"/>
    <s v="14"/>
    <s v="Aug"/>
    <s v="19 Aug 2026"/>
    <s v="19"/>
    <s v="Aug"/>
    <n v="5"/>
    <n v="5"/>
    <n v="0"/>
    <n v="0"/>
    <x v="1"/>
    <x v="4"/>
    <n v="2"/>
    <n v="2"/>
    <n v="3391.3015596330274"/>
    <n v="678.26031192660548"/>
    <s v="Israel"/>
    <s v="31 Dec 2025 13:44"/>
    <s v="31 Dec 2025"/>
    <s v="Dec"/>
    <n v="0"/>
    <n v="0"/>
    <n v="0"/>
    <n v="5"/>
    <n v="0"/>
    <n v="5"/>
    <n v="0"/>
    <s v="31.12.2025"/>
    <x v="18"/>
    <s v="14.08.2026"/>
    <n v="33"/>
    <x v="0"/>
    <m/>
    <m/>
  </r>
  <r>
    <x v="2"/>
    <n v="0"/>
    <n v="5"/>
    <n v="0"/>
    <n v="8713"/>
    <s v="1178250.222564"/>
    <s v="26 Aug 2026"/>
    <s v="26"/>
    <s v="Aug"/>
    <s v="31 Aug 2026"/>
    <s v="31"/>
    <s v="Aug"/>
    <n v="5"/>
    <n v="5"/>
    <n v="0"/>
    <n v="0"/>
    <x v="3"/>
    <x v="3"/>
    <n v="3"/>
    <n v="1"/>
    <n v="1671.4523180000001"/>
    <n v="334.29046360000001"/>
    <s v="Romania"/>
    <s v="23 Nov 2025 07:54"/>
    <s v="23 Nov 2025"/>
    <s v="Nov"/>
    <n v="0"/>
    <n v="0"/>
    <n v="0"/>
    <n v="5"/>
    <n v="0"/>
    <n v="5"/>
    <n v="0"/>
    <s v="23.11.2025"/>
    <x v="15"/>
    <s v="26.08.2026"/>
    <n v="35"/>
    <x v="0"/>
    <m/>
    <m/>
  </r>
  <r>
    <x v="2"/>
    <n v="0"/>
    <n v="0"/>
    <n v="5"/>
    <n v="9110"/>
    <s v="17711"/>
    <s v="10 Aug 2026"/>
    <s v="10"/>
    <s v="Aug"/>
    <s v="15 Aug 2026"/>
    <s v="15"/>
    <s v="Aug"/>
    <n v="5"/>
    <n v="5"/>
    <n v="0"/>
    <n v="0"/>
    <x v="4"/>
    <x v="4"/>
    <n v="3"/>
    <n v="0"/>
    <n v="1999.5428005000001"/>
    <n v="399.90856010000005"/>
    <m/>
    <s v="15 Dec 2025 10:23"/>
    <s v="14 Dec 2025"/>
    <s v="Dec"/>
    <n v="0"/>
    <n v="0"/>
    <n v="0"/>
    <n v="5"/>
    <n v="0"/>
    <n v="5"/>
    <n v="0"/>
    <s v="15.12.2025"/>
    <x v="10"/>
    <s v="10.08.2026"/>
    <n v="33"/>
    <x v="0"/>
    <m/>
    <m/>
  </r>
  <r>
    <x v="2"/>
    <n v="0"/>
    <n v="5"/>
    <n v="0"/>
    <n v="8640"/>
    <s v="NT309462"/>
    <s v="31 Aug 2026"/>
    <s v="31"/>
    <s v="Aug"/>
    <s v="05 Sep 2026"/>
    <s v="05"/>
    <s v="Sep"/>
    <n v="5"/>
    <n v="-26"/>
    <n v="0"/>
    <n v="4"/>
    <x v="5"/>
    <x v="6"/>
    <n v="3"/>
    <n v="1"/>
    <n v="0"/>
    <n v="0"/>
    <s v="Bulgaria"/>
    <s v="20 Nov 2025 11:09"/>
    <s v="20 Nov 2025"/>
    <s v="Nov"/>
    <n v="0"/>
    <n v="0"/>
    <n v="0"/>
    <n v="0"/>
    <n v="4"/>
    <n v="4"/>
    <n v="-1"/>
    <s v="20.11.2025"/>
    <x v="12"/>
    <s v="31.08.2026"/>
    <n v="36"/>
    <x v="1"/>
    <m/>
    <m/>
  </r>
  <r>
    <x v="1"/>
    <n v="0"/>
    <n v="0"/>
    <n v="10"/>
    <n v="9211"/>
    <s v="6963787963"/>
    <s v="14 Aug 2026"/>
    <s v="14"/>
    <s v="Aug"/>
    <s v="24 Aug 2026"/>
    <s v="24"/>
    <s v="Aug"/>
    <n v="10"/>
    <n v="10"/>
    <n v="0"/>
    <n v="0"/>
    <x v="1"/>
    <x v="6"/>
    <n v="2"/>
    <n v="1"/>
    <n v="4767.2010495412842"/>
    <n v="476.72010495412843"/>
    <s v="Israel"/>
    <s v="29 Dec 2025 05:28"/>
    <s v="29 Dec 2025"/>
    <s v="Dec"/>
    <n v="0"/>
    <n v="0"/>
    <n v="0"/>
    <n v="10"/>
    <n v="0"/>
    <n v="10"/>
    <n v="0"/>
    <s v="29.12.2025"/>
    <x v="18"/>
    <s v="14.08.2026"/>
    <n v="33"/>
    <x v="0"/>
    <m/>
    <m/>
  </r>
  <r>
    <x v="2"/>
    <n v="0"/>
    <n v="4"/>
    <n v="1"/>
    <n v="8994"/>
    <s v="NT311090"/>
    <s v="24 Aug 2026"/>
    <s v="24"/>
    <s v="Aug"/>
    <s v="29 Aug 2026"/>
    <s v="29"/>
    <s v="Aug"/>
    <n v="5"/>
    <n v="5"/>
    <n v="0"/>
    <n v="0"/>
    <x v="5"/>
    <x v="3"/>
    <n v="2"/>
    <n v="1"/>
    <n v="1341.3082139999999"/>
    <n v="268.2616428"/>
    <m/>
    <s v="02 Dec 2025 16:28"/>
    <s v="02 Dec 2025"/>
    <s v="Dec"/>
    <n v="0"/>
    <n v="0"/>
    <n v="0"/>
    <n v="5"/>
    <n v="0"/>
    <n v="5"/>
    <n v="0"/>
    <s v="02.12.2025"/>
    <x v="13"/>
    <s v="24.08.2026"/>
    <n v="35"/>
    <x v="0"/>
    <m/>
    <m/>
  </r>
  <r>
    <x v="2"/>
    <n v="0"/>
    <n v="0"/>
    <n v="5"/>
    <n v="9188"/>
    <s v="2316948"/>
    <s v="04 Aug 2026"/>
    <s v="04"/>
    <s v="Aug"/>
    <s v="09 Aug 2026"/>
    <s v="09"/>
    <s v="Aug"/>
    <n v="5"/>
    <n v="5"/>
    <n v="0"/>
    <n v="0"/>
    <x v="6"/>
    <x v="1"/>
    <n v="2"/>
    <n v="2"/>
    <n v="2624.2349024999999"/>
    <n v="524.84698049999997"/>
    <m/>
    <s v="25 Dec 2025 23:37"/>
    <s v="25 Dec 2025"/>
    <s v="Dec"/>
    <n v="0"/>
    <n v="0"/>
    <n v="0"/>
    <n v="5"/>
    <n v="0"/>
    <n v="5"/>
    <n v="0"/>
    <s v="25.12.2025"/>
    <x v="21"/>
    <s v="04.08.2026"/>
    <n v="32"/>
    <x v="0"/>
    <m/>
    <m/>
  </r>
  <r>
    <x v="2"/>
    <n v="0"/>
    <n v="0"/>
    <n v="6"/>
    <n v="8343"/>
    <s v="2311142"/>
    <s v="01 Aug 2026"/>
    <s v="01"/>
    <s v="Aug"/>
    <s v="07 Aug 2026"/>
    <s v="07"/>
    <s v="Aug"/>
    <n v="6"/>
    <n v="6"/>
    <n v="0"/>
    <n v="0"/>
    <x v="6"/>
    <x v="5"/>
    <n v="3"/>
    <n v="1"/>
    <n v="2720.7551129999997"/>
    <n v="453.45918549999993"/>
    <s v="[&quot;RO&quot;]"/>
    <s v="11 Nov 2025 12:46"/>
    <s v="11 Nov 2025"/>
    <s v="Nov"/>
    <n v="0"/>
    <n v="0"/>
    <n v="0"/>
    <n v="6"/>
    <n v="0"/>
    <n v="6"/>
    <n v="0"/>
    <s v="11.11.2025"/>
    <x v="11"/>
    <s v="01.08.2026"/>
    <n v="31"/>
    <x v="0"/>
    <m/>
    <m/>
  </r>
  <r>
    <x v="2"/>
    <n v="0"/>
    <n v="0"/>
    <n v="6"/>
    <n v="8355"/>
    <s v="1174624.221006"/>
    <s v="02 Aug 2026"/>
    <s v="02"/>
    <s v="Aug"/>
    <s v="08 Aug 2026"/>
    <s v="08"/>
    <s v="Aug"/>
    <n v="6"/>
    <n v="6"/>
    <n v="0"/>
    <n v="0"/>
    <x v="3"/>
    <x v="2"/>
    <n v="3"/>
    <n v="0"/>
    <n v="2249.8303655999998"/>
    <n v="374.97172759999995"/>
    <s v="Romania"/>
    <s v="11 Nov 2025 14:06"/>
    <s v="11 Nov 2025"/>
    <s v="Nov"/>
    <n v="0"/>
    <n v="0"/>
    <n v="0"/>
    <n v="6"/>
    <n v="0"/>
    <n v="6"/>
    <n v="0"/>
    <s v="11.11.2025"/>
    <x v="11"/>
    <s v="02.08.2026"/>
    <n v="32"/>
    <x v="0"/>
    <m/>
    <m/>
  </r>
  <r>
    <x v="2"/>
    <n v="0"/>
    <n v="0"/>
    <n v="6"/>
    <n v="8427"/>
    <s v="1175145.221182"/>
    <s v="03 Aug 2026"/>
    <s v="03"/>
    <s v="Aug"/>
    <s v="09 Aug 2026"/>
    <s v="09"/>
    <s v="Aug"/>
    <n v="6"/>
    <n v="6"/>
    <n v="0"/>
    <n v="0"/>
    <x v="3"/>
    <x v="4"/>
    <n v="2"/>
    <n v="2"/>
    <n v="2050.9224545999996"/>
    <n v="341.82040909999995"/>
    <s v="Romania"/>
    <s v="12 Nov 2025 17:28"/>
    <s v="12 Nov 2025"/>
    <s v="Nov"/>
    <n v="0"/>
    <n v="0"/>
    <n v="0"/>
    <n v="6"/>
    <n v="0"/>
    <n v="6"/>
    <n v="0"/>
    <s v="12.11.2025"/>
    <x v="11"/>
    <s v="03.08.2026"/>
    <n v="32"/>
    <x v="0"/>
    <m/>
    <m/>
  </r>
  <r>
    <x v="2"/>
    <n v="0"/>
    <n v="3"/>
    <n v="2"/>
    <n v="8384"/>
    <s v="2311241"/>
    <s v="23 Aug 2026"/>
    <s v="23"/>
    <s v="Aug"/>
    <s v="28 Aug 2026"/>
    <s v="28"/>
    <s v="Aug"/>
    <n v="5"/>
    <n v="5"/>
    <n v="0"/>
    <n v="0"/>
    <x v="6"/>
    <x v="6"/>
    <n v="2"/>
    <n v="1"/>
    <n v="1231.6057092999999"/>
    <n v="246.32114185999998"/>
    <s v="[&quot;RO&quot;]"/>
    <s v="11 Nov 2025 19:46"/>
    <s v="11 Nov 2025"/>
    <s v="Nov"/>
    <n v="0"/>
    <n v="0"/>
    <n v="0"/>
    <n v="5"/>
    <n v="0"/>
    <n v="5"/>
    <n v="0"/>
    <s v="11.11.2025"/>
    <x v="11"/>
    <s v="23.08.2026"/>
    <n v="35"/>
    <x v="0"/>
    <m/>
    <m/>
  </r>
  <r>
    <x v="1"/>
    <n v="0"/>
    <n v="0"/>
    <n v="5"/>
    <n v="9306"/>
    <s v="6416330304"/>
    <s v="14 Aug 2026"/>
    <s v="14"/>
    <s v="Aug"/>
    <s v="19 Aug 2026"/>
    <s v="19"/>
    <s v="Aug"/>
    <n v="5"/>
    <n v="5"/>
    <n v="0"/>
    <n v="0"/>
    <x v="1"/>
    <x v="4"/>
    <n v="2"/>
    <n v="2"/>
    <n v="3391.3015596330274"/>
    <n v="678.26031192660548"/>
    <s v="Israel"/>
    <s v="31 Dec 2025 20:22"/>
    <s v="31 Dec 2025"/>
    <s v="Dec"/>
    <n v="0"/>
    <n v="0"/>
    <n v="0"/>
    <n v="5"/>
    <n v="0"/>
    <n v="5"/>
    <n v="0"/>
    <s v="31.12.2025"/>
    <x v="18"/>
    <s v="14.08.2026"/>
    <n v="33"/>
    <x v="0"/>
    <m/>
    <m/>
  </r>
  <r>
    <x v="2"/>
    <n v="0"/>
    <n v="4"/>
    <n v="3"/>
    <n v="9153"/>
    <s v="2316611"/>
    <s v="22 Aug 2026"/>
    <s v="22"/>
    <s v="Aug"/>
    <s v="29 Aug 2026"/>
    <s v="29"/>
    <s v="Aug"/>
    <n v="7"/>
    <n v="7"/>
    <n v="0"/>
    <n v="0"/>
    <x v="6"/>
    <x v="3"/>
    <n v="2"/>
    <n v="0"/>
    <n v="0"/>
    <n v="0"/>
    <s v="Romania"/>
    <s v="22 Dec 2025 09:05"/>
    <s v="22 Dec 2025"/>
    <s v="Dec"/>
    <n v="0"/>
    <n v="0"/>
    <n v="0"/>
    <n v="7"/>
    <n v="0"/>
    <n v="7"/>
    <n v="0"/>
    <s v="22.12.2025"/>
    <x v="21"/>
    <s v="22.08.2026"/>
    <n v="34"/>
    <x v="1"/>
    <m/>
    <m/>
  </r>
  <r>
    <x v="2"/>
    <n v="0"/>
    <n v="0"/>
    <n v="5"/>
    <n v="8098"/>
    <s v="2309488"/>
    <s v="18 Aug 2026"/>
    <s v="18"/>
    <s v="Aug"/>
    <s v="23 Aug 2026"/>
    <s v="23"/>
    <s v="Aug"/>
    <n v="5"/>
    <n v="5"/>
    <n v="0"/>
    <n v="0"/>
    <x v="6"/>
    <x v="1"/>
    <n v="3"/>
    <n v="2"/>
    <n v="2624.2349024999999"/>
    <n v="524.84698049999997"/>
    <m/>
    <s v="29 Oct 2025 11:36"/>
    <s v="29 Oct 2025"/>
    <s v="Oct"/>
    <n v="0"/>
    <n v="0"/>
    <n v="0"/>
    <n v="5"/>
    <n v="0"/>
    <n v="5"/>
    <n v="0"/>
    <s v="29.10.2025"/>
    <x v="4"/>
    <s v="18.08.2026"/>
    <n v="34"/>
    <x v="0"/>
    <m/>
    <m/>
  </r>
  <r>
    <x v="2"/>
    <n v="0"/>
    <n v="0"/>
    <n v="6"/>
    <n v="8245"/>
    <s v="1173561.220541"/>
    <s v="11 Aug 2026"/>
    <s v="11"/>
    <s v="Aug"/>
    <s v="17 Aug 2026"/>
    <s v="17"/>
    <s v="Aug"/>
    <n v="6"/>
    <n v="6"/>
    <n v="0"/>
    <n v="0"/>
    <x v="3"/>
    <x v="2"/>
    <n v="3"/>
    <n v="1"/>
    <n v="2249.8303655999998"/>
    <n v="374.97172759999995"/>
    <s v="Romania"/>
    <s v="09 Nov 2025 21:27"/>
    <s v="09 Nov 2025"/>
    <s v="Nov"/>
    <n v="0"/>
    <n v="0"/>
    <n v="0"/>
    <n v="6"/>
    <n v="0"/>
    <n v="6"/>
    <n v="0"/>
    <s v="09.11.2025"/>
    <x v="11"/>
    <s v="11.08.2026"/>
    <n v="33"/>
    <x v="0"/>
    <m/>
    <m/>
  </r>
  <r>
    <x v="2"/>
    <n v="0"/>
    <n v="6"/>
    <n v="0"/>
    <n v="8661"/>
    <s v="17228"/>
    <s v="27 Aug 2026"/>
    <s v="27"/>
    <s v="Aug"/>
    <s v="02 Sep 2026"/>
    <s v="02"/>
    <s v="Sep"/>
    <n v="6"/>
    <n v="-25"/>
    <n v="4"/>
    <n v="1"/>
    <x v="4"/>
    <x v="4"/>
    <n v="2"/>
    <n v="2"/>
    <n v="1781.8002466"/>
    <n v="296.96670776666667"/>
    <m/>
    <s v="21 Nov 2025 09:56"/>
    <s v="20 Nov 2025"/>
    <s v="Nov"/>
    <n v="0"/>
    <n v="0"/>
    <n v="0"/>
    <n v="4"/>
    <n v="1"/>
    <n v="5"/>
    <n v="-1"/>
    <s v="21.11.2025"/>
    <x v="12"/>
    <s v="27.08.2026"/>
    <n v="35"/>
    <x v="0"/>
    <m/>
    <m/>
  </r>
  <r>
    <x v="1"/>
    <n v="0"/>
    <n v="0"/>
    <n v="5"/>
    <n v="9224"/>
    <s v="5501947657"/>
    <s v="16 Aug 2026"/>
    <s v="16"/>
    <s v="Aug"/>
    <s v="21 Aug 2026"/>
    <s v="21"/>
    <s v="Aug"/>
    <n v="5"/>
    <n v="5"/>
    <n v="0"/>
    <n v="0"/>
    <x v="1"/>
    <x v="4"/>
    <n v="1"/>
    <n v="2"/>
    <n v="2441.7371229357796"/>
    <n v="488.34742458715596"/>
    <m/>
    <s v="29 Dec 2025 13:16"/>
    <s v="29 Dec 2025"/>
    <s v="Dec"/>
    <n v="0"/>
    <n v="0"/>
    <n v="0"/>
    <n v="5"/>
    <n v="0"/>
    <n v="5"/>
    <n v="0"/>
    <s v="29.12.2025"/>
    <x v="18"/>
    <s v="16.08.2026"/>
    <n v="34"/>
    <x v="1"/>
    <m/>
    <m/>
  </r>
  <r>
    <x v="2"/>
    <n v="0"/>
    <n v="0"/>
    <n v="5"/>
    <n v="9237"/>
    <s v="1183864.225895"/>
    <s v="17 Aug 2026"/>
    <s v="17"/>
    <s v="Aug"/>
    <s v="22 Aug 2026"/>
    <s v="22"/>
    <s v="Aug"/>
    <n v="5"/>
    <n v="5"/>
    <n v="0"/>
    <n v="0"/>
    <x v="3"/>
    <x v="4"/>
    <n v="2"/>
    <n v="2"/>
    <n v="1851.4864694999999"/>
    <n v="370.2972939"/>
    <s v="Romania"/>
    <s v="29 Dec 2025 22:44"/>
    <s v="29 Dec 2025"/>
    <s v="Dec"/>
    <n v="0"/>
    <n v="0"/>
    <n v="0"/>
    <n v="5"/>
    <n v="0"/>
    <n v="5"/>
    <n v="0"/>
    <s v="29.12.2025"/>
    <x v="18"/>
    <s v="17.08.2026"/>
    <n v="34"/>
    <x v="0"/>
    <m/>
    <m/>
  </r>
  <r>
    <x v="2"/>
    <n v="0"/>
    <n v="4"/>
    <n v="1"/>
    <n v="8993"/>
    <s v="NT311089"/>
    <s v="24 Aug 2026"/>
    <s v="24"/>
    <s v="Aug"/>
    <s v="29 Aug 2026"/>
    <s v="29"/>
    <s v="Aug"/>
    <n v="5"/>
    <n v="5"/>
    <n v="0"/>
    <n v="0"/>
    <x v="5"/>
    <x v="3"/>
    <n v="2"/>
    <n v="1"/>
    <n v="1341.3082139999999"/>
    <n v="268.2616428"/>
    <m/>
    <s v="02 Dec 2025 16:27"/>
    <s v="02 Dec 2025"/>
    <s v="Dec"/>
    <n v="0"/>
    <n v="0"/>
    <n v="0"/>
    <n v="5"/>
    <n v="0"/>
    <n v="5"/>
    <n v="0"/>
    <s v="02.12.2025"/>
    <x v="13"/>
    <s v="24.08.2026"/>
    <n v="35"/>
    <x v="0"/>
    <m/>
    <m/>
  </r>
  <r>
    <x v="1"/>
    <n v="0"/>
    <n v="0"/>
    <n v="5"/>
    <n v="8999"/>
    <s v="6728709995"/>
    <s v="07 Aug 2026"/>
    <s v="07"/>
    <s v="Aug"/>
    <s v="12 Aug 2026"/>
    <s v="12"/>
    <s v="Aug"/>
    <n v="5"/>
    <n v="5"/>
    <n v="0"/>
    <n v="0"/>
    <x v="1"/>
    <x v="6"/>
    <n v="1"/>
    <n v="1"/>
    <n v="2383.6005247706421"/>
    <n v="476.72010495412843"/>
    <m/>
    <s v="02 Dec 2025 21:34"/>
    <s v="02 Dec 2025"/>
    <s v="Dec"/>
    <n v="0"/>
    <n v="0"/>
    <n v="0"/>
    <n v="5"/>
    <n v="0"/>
    <n v="5"/>
    <n v="0"/>
    <s v="02.12.2025"/>
    <x v="13"/>
    <s v="07.08.2026"/>
    <n v="32"/>
    <x v="1"/>
    <m/>
    <m/>
  </r>
  <r>
    <x v="2"/>
    <n v="0"/>
    <n v="0"/>
    <n v="5"/>
    <n v="8337"/>
    <s v="1174443.220988"/>
    <s v="13 Aug 2026"/>
    <s v="13"/>
    <s v="Aug"/>
    <s v="18 Aug 2026"/>
    <s v="18"/>
    <s v="Aug"/>
    <n v="5"/>
    <n v="5"/>
    <n v="0"/>
    <n v="0"/>
    <x v="3"/>
    <x v="6"/>
    <n v="3"/>
    <n v="0"/>
    <n v="1802.1995535000001"/>
    <n v="360.43991070000004"/>
    <s v="Romania"/>
    <s v="11 Nov 2025 11:58"/>
    <s v="11 Nov 2025"/>
    <s v="Nov"/>
    <n v="0"/>
    <n v="0"/>
    <n v="0"/>
    <n v="5"/>
    <n v="0"/>
    <n v="5"/>
    <n v="0"/>
    <s v="11.11.2025"/>
    <x v="11"/>
    <s v="13.08.2026"/>
    <n v="33"/>
    <x v="0"/>
    <m/>
    <m/>
  </r>
  <r>
    <x v="1"/>
    <n v="0"/>
    <n v="5"/>
    <n v="1"/>
    <n v="9078"/>
    <s v="5114083160"/>
    <s v="24 Aug 2026"/>
    <s v="24"/>
    <s v="Aug"/>
    <s v="30 Aug 2026"/>
    <s v="30"/>
    <s v="Aug"/>
    <n v="6"/>
    <n v="6"/>
    <n v="0"/>
    <n v="0"/>
    <x v="1"/>
    <x v="1"/>
    <n v="2"/>
    <n v="3"/>
    <n v="4717.7849411009174"/>
    <n v="786.29749018348616"/>
    <s v="Israel"/>
    <s v="11 Dec 2025 10:20"/>
    <s v="11 Dec 2025"/>
    <s v="Dec"/>
    <n v="0"/>
    <n v="0"/>
    <n v="0"/>
    <n v="6"/>
    <n v="0"/>
    <n v="6"/>
    <n v="0"/>
    <s v="11.12.2025"/>
    <x v="16"/>
    <s v="24.08.2026"/>
    <n v="35"/>
    <x v="1"/>
    <m/>
    <m/>
  </r>
  <r>
    <x v="2"/>
    <n v="0"/>
    <n v="0"/>
    <n v="6"/>
    <n v="9228"/>
    <s v="60555"/>
    <s v="04 Aug 2026"/>
    <s v="04"/>
    <s v="Aug"/>
    <s v="10 Aug 2026"/>
    <s v="10"/>
    <s v="Aug"/>
    <n v="6"/>
    <n v="6"/>
    <n v="0"/>
    <n v="0"/>
    <x v="4"/>
    <x v="6"/>
    <n v="3"/>
    <n v="1"/>
    <n v="2342.7714071999999"/>
    <n v="390.4619012"/>
    <s v="Romania"/>
    <s v="29 Dec 2025 14:45"/>
    <s v="29 Dec 2025"/>
    <s v="Dec"/>
    <n v="0"/>
    <n v="0"/>
    <n v="0"/>
    <n v="6"/>
    <n v="0"/>
    <n v="6"/>
    <n v="0"/>
    <s v="29.12.2025"/>
    <x v="18"/>
    <s v="04.08.2026"/>
    <n v="32"/>
    <x v="0"/>
    <m/>
    <m/>
  </r>
  <r>
    <x v="2"/>
    <n v="0"/>
    <n v="0"/>
    <n v="6"/>
    <n v="8354"/>
    <s v="1174626.221005"/>
    <s v="02 Aug 2026"/>
    <s v="02"/>
    <s v="Aug"/>
    <s v="08 Aug 2026"/>
    <s v="08"/>
    <s v="Aug"/>
    <n v="6"/>
    <n v="6"/>
    <n v="0"/>
    <n v="0"/>
    <x v="3"/>
    <x v="5"/>
    <n v="2"/>
    <n v="1"/>
    <n v="1860.3463793999999"/>
    <n v="310.05772989999997"/>
    <s v="Romania"/>
    <s v="11 Nov 2025 14:05"/>
    <s v="11 Nov 2025"/>
    <s v="Nov"/>
    <n v="0"/>
    <n v="0"/>
    <n v="0"/>
    <n v="6"/>
    <n v="0"/>
    <n v="6"/>
    <n v="0"/>
    <s v="11.11.2025"/>
    <x v="11"/>
    <s v="02.08.2026"/>
    <n v="32"/>
    <x v="0"/>
    <m/>
    <m/>
  </r>
  <r>
    <x v="2"/>
    <n v="0"/>
    <n v="5"/>
    <n v="0"/>
    <n v="8612"/>
    <s v="1177273.222156"/>
    <s v="27 Aug 2026"/>
    <s v="27"/>
    <s v="Aug"/>
    <s v="01 Sep 2026"/>
    <s v="01"/>
    <s v="Sep"/>
    <n v="5"/>
    <n v="-26"/>
    <n v="4"/>
    <n v="0"/>
    <x v="3"/>
    <x v="1"/>
    <n v="4"/>
    <n v="2"/>
    <n v="2368.5492466000001"/>
    <n v="473.70984931999999"/>
    <s v="Romania"/>
    <s v="19 Nov 2025 11:22"/>
    <s v="19 Nov 2025"/>
    <s v="Nov"/>
    <n v="0"/>
    <n v="0"/>
    <n v="0"/>
    <n v="4"/>
    <n v="0"/>
    <n v="4"/>
    <n v="-1"/>
    <s v="19.11.2025"/>
    <x v="12"/>
    <s v="27.08.2026"/>
    <n v="35"/>
    <x v="0"/>
    <m/>
    <m/>
  </r>
  <r>
    <x v="2"/>
    <n v="0"/>
    <n v="0"/>
    <n v="6"/>
    <n v="8409"/>
    <s v="1174808.221142"/>
    <s v="11 Aug 2026"/>
    <s v="11"/>
    <s v="Aug"/>
    <s v="17 Aug 2026"/>
    <s v="17"/>
    <s v="Aug"/>
    <n v="6"/>
    <n v="6"/>
    <n v="0"/>
    <n v="0"/>
    <x v="3"/>
    <x v="2"/>
    <n v="2"/>
    <n v="2"/>
    <n v="2083.1936495999998"/>
    <n v="347.19894159999996"/>
    <s v="Romania"/>
    <s v="12 Nov 2025 10:42"/>
    <s v="12 Nov 2025"/>
    <s v="Nov"/>
    <n v="0"/>
    <n v="0"/>
    <n v="0"/>
    <n v="6"/>
    <n v="0"/>
    <n v="6"/>
    <n v="0"/>
    <s v="12.11.2025"/>
    <x v="11"/>
    <s v="11.08.2026"/>
    <n v="33"/>
    <x v="0"/>
    <m/>
    <m/>
  </r>
  <r>
    <x v="3"/>
    <n v="0"/>
    <n v="0"/>
    <n v="5"/>
    <n v="8426"/>
    <s v="407294"/>
    <s v="01 Aug 2026"/>
    <s v="01"/>
    <s v="Aug"/>
    <s v="06 Aug 2026"/>
    <s v="06"/>
    <s v="Aug"/>
    <n v="5"/>
    <n v="5"/>
    <n v="0"/>
    <n v="0"/>
    <x v="8"/>
    <x v="4"/>
    <n v="2"/>
    <n v="1"/>
    <n v="1641.8205963302751"/>
    <n v="328.36411926605501"/>
    <m/>
    <s v="12 Nov 2025 16:25"/>
    <s v="12 Nov 2025"/>
    <s v="Nov"/>
    <n v="0"/>
    <n v="0"/>
    <n v="0"/>
    <n v="5"/>
    <n v="0"/>
    <n v="5"/>
    <n v="0"/>
    <s v="12.11.2025"/>
    <x v="11"/>
    <s v="01.08.2026"/>
    <n v="31"/>
    <x v="0"/>
    <m/>
    <m/>
  </r>
  <r>
    <x v="2"/>
    <n v="0"/>
    <n v="0"/>
    <n v="5"/>
    <n v="8616"/>
    <s v="1177294.222160"/>
    <s v="17 Aug 2026"/>
    <s v="17"/>
    <s v="Aug"/>
    <s v="22 Aug 2026"/>
    <s v="22"/>
    <s v="Aug"/>
    <n v="5"/>
    <n v="5"/>
    <n v="0"/>
    <n v="0"/>
    <x v="3"/>
    <x v="5"/>
    <n v="3"/>
    <n v="0"/>
    <n v="2092.9336829999997"/>
    <n v="418.58673659999994"/>
    <s v="Romania"/>
    <s v="19 Nov 2025 11:55"/>
    <s v="19 Nov 2025"/>
    <s v="Nov"/>
    <n v="0"/>
    <n v="0"/>
    <n v="0"/>
    <n v="5"/>
    <n v="0"/>
    <n v="5"/>
    <n v="0"/>
    <s v="19.11.2025"/>
    <x v="12"/>
    <s v="17.08.2026"/>
    <n v="34"/>
    <x v="0"/>
    <m/>
    <m/>
  </r>
  <r>
    <x v="2"/>
    <n v="0"/>
    <n v="0"/>
    <n v="7"/>
    <n v="9164"/>
    <s v="51700"/>
    <s v="03 Aug 2026"/>
    <s v="03"/>
    <s v="Aug"/>
    <s v="10 Aug 2026"/>
    <s v="10"/>
    <s v="Aug"/>
    <n v="7"/>
    <n v="7"/>
    <n v="0"/>
    <n v="0"/>
    <x v="4"/>
    <x v="4"/>
    <n v="2"/>
    <n v="1"/>
    <n v="2073.6100826000002"/>
    <n v="296.2300118"/>
    <s v="Romania"/>
    <s v="22 Dec 2025 14:07"/>
    <s v="22 Dec 2025"/>
    <s v="Dec"/>
    <n v="0"/>
    <n v="0"/>
    <n v="0"/>
    <n v="7"/>
    <n v="0"/>
    <n v="7"/>
    <n v="0"/>
    <s v="22.12.2025"/>
    <x v="21"/>
    <s v="03.08.2026"/>
    <n v="32"/>
    <x v="0"/>
    <m/>
    <m/>
  </r>
  <r>
    <x v="2"/>
    <n v="0"/>
    <n v="0"/>
    <n v="5"/>
    <n v="8441"/>
    <s v="1175219.221219"/>
    <s v="10 Aug 2026"/>
    <s v="10"/>
    <s v="Aug"/>
    <s v="15 Aug 2026"/>
    <s v="15"/>
    <s v="Aug"/>
    <n v="5"/>
    <n v="5"/>
    <n v="0"/>
    <n v="0"/>
    <x v="3"/>
    <x v="1"/>
    <n v="4"/>
    <n v="1"/>
    <n v="2422.3932464999998"/>
    <n v="484.47864929999997"/>
    <s v="Romania"/>
    <s v="13 Nov 2025 09:38"/>
    <s v="13 Nov 2025"/>
    <s v="Nov"/>
    <n v="0"/>
    <n v="0"/>
    <n v="0"/>
    <n v="5"/>
    <n v="0"/>
    <n v="5"/>
    <n v="0"/>
    <s v="13.11.2025"/>
    <x v="11"/>
    <s v="10.08.2026"/>
    <n v="33"/>
    <x v="0"/>
    <m/>
    <m/>
  </r>
  <r>
    <x v="2"/>
    <n v="0"/>
    <n v="0"/>
    <n v="6"/>
    <n v="8428"/>
    <s v="1175152.221188"/>
    <s v="16 Aug 2026"/>
    <s v="16"/>
    <s v="Aug"/>
    <s v="22 Aug 2026"/>
    <s v="22"/>
    <s v="Aug"/>
    <n v="6"/>
    <n v="6"/>
    <n v="0"/>
    <n v="0"/>
    <x v="3"/>
    <x v="2"/>
    <n v="2"/>
    <n v="2"/>
    <n v="2083.1936495999998"/>
    <n v="347.19894159999996"/>
    <s v="Romania"/>
    <s v="12 Nov 2025 18:25"/>
    <s v="12 Nov 2025"/>
    <s v="Nov"/>
    <n v="0"/>
    <n v="0"/>
    <n v="0"/>
    <n v="6"/>
    <n v="0"/>
    <n v="6"/>
    <n v="0"/>
    <s v="12.11.2025"/>
    <x v="11"/>
    <s v="16.08.2026"/>
    <n v="34"/>
    <x v="0"/>
    <m/>
    <m/>
  </r>
  <r>
    <x v="2"/>
    <n v="0"/>
    <n v="0"/>
    <n v="5"/>
    <n v="9080"/>
    <s v="2315617"/>
    <s v="11 Aug 2026"/>
    <s v="11"/>
    <s v="Aug"/>
    <s v="16 Aug 2026"/>
    <s v="16"/>
    <s v="Aug"/>
    <n v="5"/>
    <n v="5"/>
    <n v="0"/>
    <n v="0"/>
    <x v="6"/>
    <x v="6"/>
    <n v="2"/>
    <n v="2"/>
    <n v="1807.6758775000001"/>
    <n v="361.53517550000004"/>
    <m/>
    <s v="11 Dec 2025 10:24"/>
    <s v="10 Dec 2025"/>
    <s v="Dec"/>
    <n v="0"/>
    <n v="0"/>
    <n v="0"/>
    <n v="5"/>
    <n v="0"/>
    <n v="5"/>
    <n v="0"/>
    <s v="11.12.2025"/>
    <x v="16"/>
    <s v="11.08.2026"/>
    <n v="33"/>
    <x v="0"/>
    <m/>
    <m/>
  </r>
  <r>
    <x v="2"/>
    <n v="0"/>
    <n v="6"/>
    <n v="0"/>
    <n v="8421"/>
    <s v="1175072.221159"/>
    <s v="25 Aug 2026"/>
    <s v="25"/>
    <s v="Aug"/>
    <s v="31 Aug 2026"/>
    <s v="31"/>
    <s v="Aug"/>
    <n v="6"/>
    <n v="6"/>
    <n v="0"/>
    <n v="0"/>
    <x v="3"/>
    <x v="2"/>
    <n v="2"/>
    <n v="1"/>
    <n v="1511.5827738"/>
    <n v="251.93046230000002"/>
    <s v="Romania"/>
    <s v="12 Nov 2025 14:27"/>
    <s v="12 Nov 2025"/>
    <s v="Nov"/>
    <n v="0"/>
    <n v="0"/>
    <n v="0"/>
    <n v="6"/>
    <n v="0"/>
    <n v="6"/>
    <n v="0"/>
    <s v="12.11.2025"/>
    <x v="11"/>
    <s v="25.08.2026"/>
    <n v="35"/>
    <x v="0"/>
    <m/>
    <m/>
  </r>
  <r>
    <x v="2"/>
    <n v="0"/>
    <n v="0"/>
    <n v="6"/>
    <n v="8244"/>
    <s v="1173561.220540"/>
    <s v="11 Aug 2026"/>
    <s v="11"/>
    <s v="Aug"/>
    <s v="17 Aug 2026"/>
    <s v="17"/>
    <s v="Aug"/>
    <n v="6"/>
    <n v="6"/>
    <n v="0"/>
    <n v="0"/>
    <x v="3"/>
    <x v="2"/>
    <n v="3"/>
    <n v="1"/>
    <n v="2249.8303655999998"/>
    <n v="374.97172759999995"/>
    <s v="Romania"/>
    <s v="09 Nov 2025 21:27"/>
    <s v="09 Nov 2025"/>
    <s v="Nov"/>
    <n v="0"/>
    <n v="0"/>
    <n v="0"/>
    <n v="6"/>
    <n v="0"/>
    <n v="6"/>
    <n v="0"/>
    <s v="09.11.2025"/>
    <x v="11"/>
    <s v="11.08.2026"/>
    <n v="33"/>
    <x v="0"/>
    <m/>
    <m/>
  </r>
  <r>
    <x v="1"/>
    <n v="0"/>
    <n v="0"/>
    <n v="5"/>
    <n v="8997"/>
    <s v="6728709995"/>
    <s v="07 Aug 2026"/>
    <s v="07"/>
    <s v="Aug"/>
    <s v="12 Aug 2026"/>
    <s v="12"/>
    <s v="Aug"/>
    <n v="5"/>
    <n v="5"/>
    <n v="0"/>
    <n v="0"/>
    <x v="1"/>
    <x v="6"/>
    <n v="1"/>
    <n v="2"/>
    <n v="2383.6005247706421"/>
    <n v="476.72010495412843"/>
    <s v="Israel"/>
    <s v="02 Dec 2025 21:34"/>
    <s v="02 Dec 2025"/>
    <s v="Dec"/>
    <n v="0"/>
    <n v="0"/>
    <n v="0"/>
    <n v="5"/>
    <n v="0"/>
    <n v="5"/>
    <n v="0"/>
    <s v="02.12.2025"/>
    <x v="13"/>
    <s v="07.08.2026"/>
    <n v="32"/>
    <x v="1"/>
    <m/>
    <m/>
  </r>
  <r>
    <x v="2"/>
    <n v="0"/>
    <n v="0"/>
    <n v="6"/>
    <n v="9323"/>
    <s v="2874"/>
    <s v="11 Aug 2026"/>
    <s v="11"/>
    <s v="Aug"/>
    <s v="17 Aug 2026"/>
    <s v="17"/>
    <s v="Aug"/>
    <n v="6"/>
    <n v="6"/>
    <n v="0"/>
    <n v="0"/>
    <x v="2"/>
    <x v="4"/>
    <n v="2"/>
    <n v="0"/>
    <n v="0"/>
    <n v="0"/>
    <s v="Israel"/>
    <s v="02 Jan 2026 11:02"/>
    <s v="31 Dec 2025"/>
    <s v="Jan"/>
    <n v="0"/>
    <n v="0"/>
    <n v="0"/>
    <n v="6"/>
    <n v="0"/>
    <n v="6"/>
    <n v="0"/>
    <s v="02.01.2025"/>
    <x v="20"/>
    <s v="11.08.2026"/>
    <n v="33"/>
    <x v="1"/>
    <m/>
    <m/>
  </r>
  <r>
    <x v="2"/>
    <n v="0"/>
    <n v="0"/>
    <n v="7"/>
    <n v="8618"/>
    <s v="NT309337"/>
    <s v="13 Aug 2026"/>
    <s v="13"/>
    <s v="Aug"/>
    <s v="20 Aug 2026"/>
    <s v="20"/>
    <s v="Aug"/>
    <n v="7"/>
    <n v="7"/>
    <n v="0"/>
    <n v="0"/>
    <x v="5"/>
    <x v="1"/>
    <n v="5"/>
    <n v="0"/>
    <n v="4069.5932724999998"/>
    <n v="581.37046750000002"/>
    <m/>
    <s v="19 Nov 2025 14:22"/>
    <s v="19 Nov 2025"/>
    <s v="Nov"/>
    <n v="0"/>
    <n v="0"/>
    <n v="0"/>
    <n v="7"/>
    <n v="0"/>
    <n v="7"/>
    <n v="0"/>
    <s v="19.11.2025"/>
    <x v="12"/>
    <s v="13.08.2026"/>
    <n v="33"/>
    <x v="0"/>
    <m/>
    <m/>
  </r>
  <r>
    <x v="2"/>
    <n v="0"/>
    <n v="7"/>
    <n v="0"/>
    <n v="8345"/>
    <s v="0431"/>
    <s v="28 Aug 2026"/>
    <s v="28"/>
    <s v="Aug"/>
    <s v="04 Sep 2026"/>
    <s v="04"/>
    <s v="Sep"/>
    <n v="7"/>
    <n v="-24"/>
    <n v="3"/>
    <n v="3"/>
    <x v="2"/>
    <x v="5"/>
    <n v="2"/>
    <n v="2"/>
    <n v="2314.6661300999999"/>
    <n v="330.6665900142857"/>
    <s v="Romania"/>
    <s v="11 Nov 2025 13:03"/>
    <s v="11 Nov 2025"/>
    <s v="Nov"/>
    <n v="0"/>
    <n v="0"/>
    <n v="0"/>
    <n v="3"/>
    <n v="3"/>
    <n v="6"/>
    <n v="-1"/>
    <s v="11.11.2025"/>
    <x v="11"/>
    <s v="28.08.2026"/>
    <n v="35"/>
    <x v="0"/>
    <m/>
    <m/>
  </r>
  <r>
    <x v="2"/>
    <n v="0"/>
    <n v="0"/>
    <n v="5"/>
    <n v="9292"/>
    <s v="1184277.226285"/>
    <s v="17 Aug 2026"/>
    <s v="17"/>
    <s v="Aug"/>
    <s v="22 Aug 2026"/>
    <s v="22"/>
    <s v="Aug"/>
    <n v="5"/>
    <n v="5"/>
    <n v="0"/>
    <n v="0"/>
    <x v="3"/>
    <x v="6"/>
    <n v="1"/>
    <n v="0"/>
    <n v="1012.337608"/>
    <n v="202.4675216"/>
    <s v="Romania"/>
    <s v="31 Dec 2025 13:46"/>
    <s v="31 Dec 2025"/>
    <s v="Dec"/>
    <n v="0"/>
    <n v="0"/>
    <n v="0"/>
    <n v="5"/>
    <n v="0"/>
    <n v="5"/>
    <n v="0"/>
    <s v="31.12.2025"/>
    <x v="18"/>
    <s v="17.08.2026"/>
    <n v="34"/>
    <x v="0"/>
    <m/>
    <m/>
  </r>
  <r>
    <x v="2"/>
    <n v="0"/>
    <n v="0"/>
    <n v="6"/>
    <n v="9229"/>
    <s v="0111"/>
    <s v="08 Aug 2026"/>
    <s v="08"/>
    <s v="Aug"/>
    <s v="14 Aug 2026"/>
    <s v="14"/>
    <s v="Aug"/>
    <n v="6"/>
    <n v="6"/>
    <n v="0"/>
    <n v="0"/>
    <x v="7"/>
    <x v="4"/>
    <n v="3"/>
    <n v="0"/>
    <n v="2399.4513606"/>
    <n v="399.90856009999999"/>
    <s v="Romania"/>
    <s v="29 Dec 2025 16:57"/>
    <s v="29 Dec 2025"/>
    <s v="Dec"/>
    <n v="0"/>
    <n v="0"/>
    <n v="0"/>
    <n v="6"/>
    <n v="0"/>
    <n v="6"/>
    <n v="0"/>
    <s v="29.12.2025"/>
    <x v="18"/>
    <s v="08.08.2026"/>
    <n v="32"/>
    <x v="0"/>
    <m/>
    <m/>
  </r>
  <r>
    <x v="2"/>
    <n v="0"/>
    <n v="0"/>
    <n v="6"/>
    <n v="9230"/>
    <s v="0112"/>
    <s v="08 Aug 2026"/>
    <s v="08"/>
    <s v="Aug"/>
    <s v="14 Aug 2026"/>
    <s v="14"/>
    <s v="Aug"/>
    <n v="6"/>
    <n v="6"/>
    <n v="0"/>
    <n v="0"/>
    <x v="7"/>
    <x v="4"/>
    <n v="3"/>
    <n v="0"/>
    <n v="2399.4513606"/>
    <n v="399.90856009999999"/>
    <s v="Romania"/>
    <s v="29 Dec 2025 16:57"/>
    <s v="29 Dec 2025"/>
    <s v="Dec"/>
    <n v="0"/>
    <n v="0"/>
    <n v="0"/>
    <n v="6"/>
    <n v="0"/>
    <n v="6"/>
    <n v="0"/>
    <s v="29.12.2025"/>
    <x v="18"/>
    <s v="08.08.2026"/>
    <n v="32"/>
    <x v="0"/>
    <m/>
    <m/>
  </r>
  <r>
    <x v="2"/>
    <n v="0"/>
    <n v="0"/>
    <n v="7"/>
    <n v="8257"/>
    <s v="NT307885"/>
    <s v="01 Aug 2026"/>
    <s v="01"/>
    <s v="Aug"/>
    <s v="08 Aug 2026"/>
    <s v="08"/>
    <s v="Aug"/>
    <n v="7"/>
    <n v="7"/>
    <n v="0"/>
    <n v="0"/>
    <x v="5"/>
    <x v="6"/>
    <n v="2"/>
    <n v="2"/>
    <n v="2336.1998183999999"/>
    <n v="333.74283120000001"/>
    <m/>
    <s v="09 Nov 2025 23:25"/>
    <s v="09 Nov 2025"/>
    <s v="Nov"/>
    <n v="0"/>
    <n v="0"/>
    <n v="0"/>
    <n v="7"/>
    <n v="0"/>
    <n v="7"/>
    <n v="0"/>
    <s v="09.11.2025"/>
    <x v="11"/>
    <s v="01.08.2026"/>
    <n v="31"/>
    <x v="0"/>
    <m/>
    <m/>
  </r>
  <r>
    <x v="2"/>
    <n v="0"/>
    <n v="4"/>
    <n v="1"/>
    <n v="9003"/>
    <s v="NT311103"/>
    <s v="24 Aug 2026"/>
    <s v="24"/>
    <s v="Aug"/>
    <s v="29 Aug 2026"/>
    <s v="29"/>
    <s v="Aug"/>
    <n v="5"/>
    <n v="5"/>
    <n v="0"/>
    <n v="0"/>
    <x v="5"/>
    <x v="3"/>
    <n v="3"/>
    <n v="0"/>
    <n v="1810.707414"/>
    <n v="362.14148280000001"/>
    <m/>
    <s v="03 Dec 2025 09:16"/>
    <s v="02 Dec 2025"/>
    <s v="Dec"/>
    <n v="0"/>
    <n v="0"/>
    <n v="0"/>
    <n v="5"/>
    <n v="0"/>
    <n v="5"/>
    <n v="0"/>
    <s v="03.12.2025"/>
    <x v="13"/>
    <s v="24.08.2026"/>
    <n v="35"/>
    <x v="0"/>
    <m/>
    <m/>
  </r>
  <r>
    <x v="2"/>
    <n v="0"/>
    <n v="0"/>
    <n v="6"/>
    <n v="8779"/>
    <s v="51313"/>
    <s v="17 Aug 2026"/>
    <s v="17"/>
    <s v="Aug"/>
    <s v="23 Aug 2026"/>
    <s v="23"/>
    <s v="Aug"/>
    <n v="6"/>
    <n v="6"/>
    <n v="0"/>
    <n v="0"/>
    <x v="4"/>
    <x v="1"/>
    <n v="4"/>
    <n v="0"/>
    <n v="2906.8718957999999"/>
    <n v="484.47864929999997"/>
    <m/>
    <s v="24 Nov 2025 14:18"/>
    <s v="24 Nov 2025"/>
    <s v="Nov"/>
    <n v="0"/>
    <n v="0"/>
    <n v="0"/>
    <n v="6"/>
    <n v="0"/>
    <n v="6"/>
    <n v="0"/>
    <s v="24.11.2025"/>
    <x v="15"/>
    <s v="17.08.2026"/>
    <n v="34"/>
    <x v="0"/>
    <m/>
    <m/>
  </r>
  <r>
    <x v="2"/>
    <n v="0"/>
    <n v="0"/>
    <n v="6"/>
    <n v="8682"/>
    <s v="11345"/>
    <s v="03 Aug 2026"/>
    <s v="03"/>
    <s v="Aug"/>
    <s v="09 Aug 2026"/>
    <s v="09"/>
    <s v="Aug"/>
    <n v="6"/>
    <n v="6"/>
    <n v="0"/>
    <n v="0"/>
    <x v="4"/>
    <x v="6"/>
    <n v="3"/>
    <n v="1"/>
    <n v="2162.6394642"/>
    <n v="360.43991069999998"/>
    <m/>
    <s v="21 Nov 2025 15:38"/>
    <s v="21 Nov 2025"/>
    <s v="Nov"/>
    <n v="0"/>
    <n v="0"/>
    <n v="0"/>
    <n v="6"/>
    <n v="0"/>
    <n v="6"/>
    <n v="0"/>
    <s v="21.11.2025"/>
    <x v="12"/>
    <s v="03.08.2026"/>
    <n v="32"/>
    <x v="0"/>
    <m/>
    <m/>
  </r>
  <r>
    <x v="2"/>
    <n v="0"/>
    <n v="0"/>
    <n v="5"/>
    <n v="9236"/>
    <s v="1183863.225894"/>
    <s v="17 Aug 2026"/>
    <s v="17"/>
    <s v="Aug"/>
    <s v="22 Aug 2026"/>
    <s v="22"/>
    <s v="Aug"/>
    <n v="5"/>
    <n v="5"/>
    <n v="0"/>
    <n v="0"/>
    <x v="3"/>
    <x v="0"/>
    <n v="2"/>
    <n v="2"/>
    <n v="2041.1041879999998"/>
    <n v="408.22083759999998"/>
    <s v="Romania"/>
    <s v="29 Dec 2025 22:28"/>
    <s v="29 Dec 2025"/>
    <s v="Dec"/>
    <n v="0"/>
    <n v="0"/>
    <n v="0"/>
    <n v="5"/>
    <n v="0"/>
    <n v="5"/>
    <n v="0"/>
    <s v="29.12.2025"/>
    <x v="18"/>
    <s v="17.08.2026"/>
    <n v="34"/>
    <x v="0"/>
    <m/>
    <m/>
  </r>
  <r>
    <x v="2"/>
    <n v="0"/>
    <n v="1"/>
    <n v="4"/>
    <n v="9191"/>
    <s v="2316957"/>
    <s v="21 Aug 2026"/>
    <s v="21"/>
    <s v="Aug"/>
    <s v="26 Aug 2026"/>
    <s v="26"/>
    <s v="Aug"/>
    <n v="5"/>
    <n v="5"/>
    <n v="0"/>
    <n v="0"/>
    <x v="6"/>
    <x v="6"/>
    <n v="2"/>
    <n v="0"/>
    <n v="1390.2039639999998"/>
    <n v="278.04079279999996"/>
    <m/>
    <s v="25 Dec 2025 23:38"/>
    <s v="25 Dec 2025"/>
    <s v="Dec"/>
    <n v="0"/>
    <n v="0"/>
    <n v="0"/>
    <n v="5"/>
    <n v="0"/>
    <n v="5"/>
    <n v="0"/>
    <s v="25.12.2025"/>
    <x v="21"/>
    <s v="21.08.2026"/>
    <n v="34"/>
    <x v="0"/>
    <m/>
    <m/>
  </r>
  <r>
    <x v="2"/>
    <n v="0"/>
    <n v="3"/>
    <n v="2"/>
    <n v="8367"/>
    <s v="2311189"/>
    <s v="23 Aug 2026"/>
    <s v="23"/>
    <s v="Aug"/>
    <s v="28 Aug 2026"/>
    <s v="28"/>
    <s v="Aug"/>
    <n v="5"/>
    <n v="5"/>
    <n v="0"/>
    <n v="0"/>
    <x v="6"/>
    <x v="4"/>
    <n v="3"/>
    <n v="1"/>
    <n v="1706.3247668999998"/>
    <n v="341.26495337999995"/>
    <s v="[&quot;RO&quot;]"/>
    <s v="11 Nov 2025 16:06"/>
    <s v="11 Nov 2025"/>
    <s v="Nov"/>
    <n v="0"/>
    <n v="0"/>
    <n v="0"/>
    <n v="5"/>
    <n v="0"/>
    <n v="5"/>
    <n v="0"/>
    <s v="11.11.2025"/>
    <x v="11"/>
    <s v="23.08.2026"/>
    <n v="35"/>
    <x v="0"/>
    <m/>
    <m/>
  </r>
  <r>
    <x v="2"/>
    <n v="0"/>
    <n v="0"/>
    <n v="5"/>
    <n v="9255"/>
    <s v="0119321944"/>
    <s v="15 Aug 2026"/>
    <s v="15"/>
    <s v="Aug"/>
    <s v="20 Aug 2026"/>
    <s v="20"/>
    <s v="Aug"/>
    <n v="5"/>
    <n v="5"/>
    <n v="0"/>
    <n v="0"/>
    <x v="15"/>
    <x v="6"/>
    <n v="3"/>
    <n v="0"/>
    <n v="1952.3095060000001"/>
    <n v="390.4619012"/>
    <s v="Bulgaria"/>
    <s v="30 Dec 2025 13:22"/>
    <s v="30 Dec 2025"/>
    <s v="Dec"/>
    <n v="0"/>
    <n v="0"/>
    <n v="0"/>
    <n v="5"/>
    <n v="0"/>
    <n v="5"/>
    <n v="0"/>
    <s v="30.12.2025"/>
    <x v="18"/>
    <s v="15.08.2026"/>
    <n v="33"/>
    <x v="0"/>
    <m/>
    <m/>
  </r>
  <r>
    <x v="2"/>
    <n v="0"/>
    <n v="0"/>
    <n v="6"/>
    <n v="8395"/>
    <s v="2311103"/>
    <s v="01 Aug 2026"/>
    <s v="01"/>
    <s v="Aug"/>
    <s v="07 Aug 2026"/>
    <s v="07"/>
    <s v="Aug"/>
    <n v="6"/>
    <n v="6"/>
    <n v="0"/>
    <n v="0"/>
    <x v="6"/>
    <x v="7"/>
    <n v="5"/>
    <n v="1"/>
    <n v="4030.8482801999999"/>
    <n v="671.80804669999998"/>
    <s v="[&quot;RO&quot;]"/>
    <s v="12 Nov 2025 09:43"/>
    <s v="11 Nov 2025"/>
    <s v="Nov"/>
    <n v="0"/>
    <n v="0"/>
    <n v="0"/>
    <n v="6"/>
    <n v="0"/>
    <n v="6"/>
    <n v="0"/>
    <s v="12.11.2025"/>
    <x v="11"/>
    <s v="01.08.2026"/>
    <n v="31"/>
    <x v="0"/>
    <m/>
    <m/>
  </r>
  <r>
    <x v="2"/>
    <n v="0"/>
    <n v="0"/>
    <n v="5"/>
    <n v="9246"/>
    <s v="2317308"/>
    <s v="19 Aug 2026"/>
    <s v="19"/>
    <s v="Aug"/>
    <s v="24 Aug 2026"/>
    <s v="24"/>
    <s v="Aug"/>
    <n v="5"/>
    <n v="5"/>
    <n v="0"/>
    <n v="0"/>
    <x v="6"/>
    <x v="3"/>
    <n v="2"/>
    <n v="1"/>
    <n v="1481.1500589999998"/>
    <n v="296.23001179999994"/>
    <s v="Romania"/>
    <s v="30 Dec 2025 10:35"/>
    <s v="30 Dec 2025"/>
    <s v="Dec"/>
    <n v="0"/>
    <n v="0"/>
    <n v="0"/>
    <n v="5"/>
    <n v="0"/>
    <n v="5"/>
    <n v="0"/>
    <s v="30.12.2025"/>
    <x v="18"/>
    <s v="19.08.2026"/>
    <n v="34"/>
    <x v="0"/>
    <m/>
    <m/>
  </r>
  <r>
    <x v="2"/>
    <n v="0"/>
    <n v="5"/>
    <n v="0"/>
    <n v="8578"/>
    <s v="14656643"/>
    <s v="26 Aug 2026"/>
    <s v="26"/>
    <s v="Aug"/>
    <s v="31 Aug 2026"/>
    <s v="31"/>
    <s v="Aug"/>
    <n v="5"/>
    <n v="5"/>
    <n v="0"/>
    <n v="0"/>
    <x v="9"/>
    <x v="0"/>
    <n v="2"/>
    <n v="1"/>
    <n v="1388.834883"/>
    <n v="277.76697660000002"/>
    <s v="Romania"/>
    <s v="18 Nov 2025 08:49"/>
    <s v="17 Nov 2025"/>
    <s v="Nov"/>
    <n v="0"/>
    <n v="0"/>
    <n v="0"/>
    <n v="5"/>
    <n v="0"/>
    <n v="5"/>
    <n v="0"/>
    <s v="18.11.2025"/>
    <x v="12"/>
    <s v="26.08.2026"/>
    <n v="35"/>
    <x v="0"/>
    <m/>
    <m/>
  </r>
  <r>
    <x v="2"/>
    <n v="0"/>
    <n v="3"/>
    <n v="2"/>
    <n v="8382"/>
    <s v="2311234"/>
    <s v="23 Aug 2026"/>
    <s v="23"/>
    <s v="Aug"/>
    <s v="28 Aug 2026"/>
    <s v="28"/>
    <s v="Aug"/>
    <n v="5"/>
    <n v="5"/>
    <n v="0"/>
    <n v="0"/>
    <x v="6"/>
    <x v="4"/>
    <n v="3"/>
    <n v="1"/>
    <n v="1706.3247668999998"/>
    <n v="341.26495337999995"/>
    <s v="[&quot;RO&quot;]"/>
    <s v="11 Nov 2025 18:25"/>
    <s v="11 Nov 2025"/>
    <s v="Nov"/>
    <n v="0"/>
    <n v="0"/>
    <n v="0"/>
    <n v="5"/>
    <n v="0"/>
    <n v="5"/>
    <n v="0"/>
    <s v="11.11.2025"/>
    <x v="11"/>
    <s v="23.08.2026"/>
    <n v="35"/>
    <x v="0"/>
    <m/>
    <m/>
  </r>
  <r>
    <x v="2"/>
    <n v="0"/>
    <n v="0"/>
    <n v="5"/>
    <n v="9137"/>
    <s v="2316337"/>
    <s v="04 Aug 2026"/>
    <s v="04"/>
    <s v="Aug"/>
    <s v="09 Aug 2026"/>
    <s v="09"/>
    <s v="Aug"/>
    <n v="5"/>
    <n v="5"/>
    <n v="0"/>
    <n v="0"/>
    <x v="6"/>
    <x v="1"/>
    <n v="4"/>
    <n v="2"/>
    <n v="2886.6094969999999"/>
    <n v="577.32189940000001"/>
    <m/>
    <s v="18 Dec 2025 14:38"/>
    <s v="18 Dec 2025"/>
    <s v="Dec"/>
    <n v="0"/>
    <n v="0"/>
    <n v="0"/>
    <n v="5"/>
    <n v="0"/>
    <n v="5"/>
    <n v="0"/>
    <s v="18.12.2025"/>
    <x v="10"/>
    <s v="04.08.2026"/>
    <n v="32"/>
    <x v="0"/>
    <m/>
    <m/>
  </r>
  <r>
    <x v="2"/>
    <n v="0"/>
    <n v="0"/>
    <n v="5"/>
    <n v="8841"/>
    <s v="2313608"/>
    <s v="01 Aug 2026"/>
    <s v="01"/>
    <s v="Aug"/>
    <s v="06 Aug 2026"/>
    <s v="06"/>
    <s v="Aug"/>
    <n v="5"/>
    <n v="5"/>
    <n v="0"/>
    <n v="0"/>
    <x v="6"/>
    <x v="6"/>
    <n v="2"/>
    <n v="1"/>
    <n v="1446.1407019999999"/>
    <n v="289.22814039999997"/>
    <s v="[&quot;RO&quot;]"/>
    <s v="26 Nov 2025 13:16"/>
    <s v="26 Nov 2025"/>
    <s v="Nov"/>
    <n v="0"/>
    <n v="0"/>
    <n v="0"/>
    <n v="5"/>
    <n v="0"/>
    <n v="5"/>
    <n v="0"/>
    <s v="26.11.2025"/>
    <x v="15"/>
    <s v="01.08.2026"/>
    <n v="31"/>
    <x v="0"/>
    <m/>
    <m/>
  </r>
  <r>
    <x v="2"/>
    <n v="0"/>
    <n v="5"/>
    <n v="1"/>
    <n v="9331"/>
    <s v="1184473.226427"/>
    <s v="24 Aug 2026"/>
    <s v="24"/>
    <s v="Aug"/>
    <s v="30 Aug 2026"/>
    <s v="30"/>
    <s v="Aug"/>
    <n v="6"/>
    <n v="6"/>
    <n v="0"/>
    <n v="0"/>
    <x v="3"/>
    <x v="4"/>
    <n v="2"/>
    <n v="1"/>
    <n v="1733.2565460000001"/>
    <n v="288.87609100000003"/>
    <s v="Romania"/>
    <s v="02 Jan 2026 22:39"/>
    <s v="02 Jan 2026"/>
    <s v="Jan"/>
    <n v="0"/>
    <n v="0"/>
    <n v="0"/>
    <n v="6"/>
    <n v="0"/>
    <n v="6"/>
    <n v="0"/>
    <s v="02.01.2025"/>
    <x v="20"/>
    <s v="24.08.2026"/>
    <n v="35"/>
    <x v="0"/>
    <m/>
    <m/>
  </r>
  <r>
    <x v="2"/>
    <n v="0"/>
    <n v="0"/>
    <n v="6"/>
    <n v="9241"/>
    <s v="0116"/>
    <s v="08 Aug 2026"/>
    <s v="08"/>
    <s v="Aug"/>
    <s v="14 Aug 2026"/>
    <s v="14"/>
    <s v="Aug"/>
    <n v="6"/>
    <n v="6"/>
    <n v="0"/>
    <n v="0"/>
    <x v="7"/>
    <x v="6"/>
    <n v="2"/>
    <n v="2"/>
    <n v="2169.211053"/>
    <n v="361.53517549999998"/>
    <s v="Romania"/>
    <s v="30 Dec 2025 09:43"/>
    <s v="30 Dec 2025"/>
    <s v="Dec"/>
    <n v="0"/>
    <n v="0"/>
    <n v="0"/>
    <n v="6"/>
    <n v="0"/>
    <n v="6"/>
    <n v="0"/>
    <s v="30.12.2025"/>
    <x v="18"/>
    <s v="08.08.2026"/>
    <n v="32"/>
    <x v="0"/>
    <m/>
    <m/>
  </r>
  <r>
    <x v="2"/>
    <n v="0"/>
    <n v="0"/>
    <n v="5"/>
    <n v="8843"/>
    <s v="2313619"/>
    <s v="13 Aug 2026"/>
    <s v="13"/>
    <s v="Aug"/>
    <s v="18 Aug 2026"/>
    <s v="18"/>
    <s v="Aug"/>
    <n v="5"/>
    <n v="5"/>
    <n v="0"/>
    <n v="0"/>
    <x v="6"/>
    <x v="7"/>
    <n v="2"/>
    <n v="4"/>
    <n v="3079.063169"/>
    <n v="615.81263379999996"/>
    <m/>
    <s v="26 Nov 2025 13:44"/>
    <s v="26 Nov 2025"/>
    <s v="Nov"/>
    <n v="0"/>
    <n v="0"/>
    <n v="0"/>
    <n v="5"/>
    <n v="0"/>
    <n v="5"/>
    <n v="0"/>
    <s v="26.11.2025"/>
    <x v="15"/>
    <s v="13.08.2026"/>
    <n v="33"/>
    <x v="0"/>
    <m/>
    <m/>
  </r>
  <r>
    <x v="2"/>
    <n v="0"/>
    <n v="5"/>
    <n v="0"/>
    <n v="8845"/>
    <s v="1179491.223069"/>
    <s v="31 Aug 2026"/>
    <s v="31"/>
    <s v="Aug"/>
    <s v="05 Sep 2026"/>
    <s v="05"/>
    <s v="Sep"/>
    <n v="5"/>
    <n v="-26"/>
    <n v="0"/>
    <n v="4"/>
    <x v="3"/>
    <x v="6"/>
    <n v="2"/>
    <n v="0"/>
    <n v="1142.9870519999999"/>
    <n v="228.5974104"/>
    <s v="Romania"/>
    <s v="26 Nov 2025 15:08"/>
    <s v="26 Nov 2025"/>
    <s v="Nov"/>
    <n v="0"/>
    <n v="0"/>
    <n v="0"/>
    <n v="0"/>
    <n v="4"/>
    <n v="4"/>
    <n v="-1"/>
    <s v="26.11.2025"/>
    <x v="15"/>
    <s v="31.08.2026"/>
    <n v="36"/>
    <x v="0"/>
    <m/>
    <m/>
  </r>
  <r>
    <x v="2"/>
    <n v="0"/>
    <n v="5"/>
    <n v="0"/>
    <n v="8628"/>
    <s v="17196"/>
    <s v="25 Aug 2026"/>
    <s v="25"/>
    <s v="Aug"/>
    <s v="30 Aug 2026"/>
    <s v="30"/>
    <s v="Aug"/>
    <n v="5"/>
    <n v="5"/>
    <n v="0"/>
    <n v="0"/>
    <x v="4"/>
    <x v="6"/>
    <n v="2"/>
    <n v="0"/>
    <n v="1205.7691950000001"/>
    <n v="241.153839"/>
    <m/>
    <s v="20 Nov 2025 09:32"/>
    <s v="19 Nov 2025"/>
    <s v="Nov"/>
    <n v="0"/>
    <n v="0"/>
    <n v="0"/>
    <n v="5"/>
    <n v="0"/>
    <n v="5"/>
    <n v="0"/>
    <s v="20.11.2025"/>
    <x v="12"/>
    <s v="25.08.2026"/>
    <n v="35"/>
    <x v="0"/>
    <m/>
    <m/>
  </r>
  <r>
    <x v="2"/>
    <n v="0"/>
    <n v="0"/>
    <n v="5"/>
    <n v="8634"/>
    <s v="1177485.222252"/>
    <s v="04 Aug 2026"/>
    <s v="04"/>
    <s v="Aug"/>
    <s v="09 Aug 2026"/>
    <s v="09"/>
    <s v="Aug"/>
    <n v="5"/>
    <n v="5"/>
    <n v="0"/>
    <n v="0"/>
    <x v="3"/>
    <x v="4"/>
    <n v="3"/>
    <n v="1"/>
    <n v="1845.8145625"/>
    <n v="369.1629125"/>
    <s v="Romania"/>
    <s v="20 Nov 2025 09:59"/>
    <s v="20 Nov 2025"/>
    <s v="Nov"/>
    <n v="0"/>
    <n v="0"/>
    <n v="0"/>
    <n v="5"/>
    <n v="0"/>
    <n v="5"/>
    <n v="0"/>
    <s v="20.11.2025"/>
    <x v="12"/>
    <s v="04.08.2026"/>
    <n v="32"/>
    <x v="0"/>
    <m/>
    <m/>
  </r>
  <r>
    <x v="2"/>
    <n v="0"/>
    <n v="0"/>
    <n v="6"/>
    <n v="8633"/>
    <s v="1177487.222251"/>
    <s v="03 Aug 2026"/>
    <s v="03"/>
    <s v="Aug"/>
    <s v="09 Aug 2026"/>
    <s v="09"/>
    <s v="Aug"/>
    <n v="6"/>
    <n v="6"/>
    <n v="0"/>
    <n v="0"/>
    <x v="3"/>
    <x v="4"/>
    <n v="2"/>
    <n v="1"/>
    <n v="2214.9774750000001"/>
    <n v="369.1629125"/>
    <s v="Romania"/>
    <s v="20 Nov 2025 09:58"/>
    <s v="20 Nov 2025"/>
    <s v="Nov"/>
    <n v="0"/>
    <n v="0"/>
    <n v="0"/>
    <n v="6"/>
    <n v="0"/>
    <n v="6"/>
    <n v="0"/>
    <s v="20.11.2025"/>
    <x v="12"/>
    <s v="03.08.2026"/>
    <n v="32"/>
    <x v="0"/>
    <m/>
    <m/>
  </r>
  <r>
    <x v="2"/>
    <n v="0"/>
    <n v="0"/>
    <n v="5"/>
    <n v="8688"/>
    <s v="NT309677"/>
    <s v="20 Aug 2026"/>
    <s v="20"/>
    <s v="Aug"/>
    <s v="25 Aug 2026"/>
    <s v="25"/>
    <s v="Aug"/>
    <n v="5"/>
    <n v="5"/>
    <n v="0"/>
    <n v="0"/>
    <x v="5"/>
    <x v="1"/>
    <n v="4"/>
    <n v="0"/>
    <n v="2379.3258698999998"/>
    <n v="475.86517397999995"/>
    <s v="Bulgaria"/>
    <s v="21 Nov 2025 16:50"/>
    <s v="21 Nov 2025"/>
    <s v="Nov"/>
    <n v="0"/>
    <n v="0"/>
    <n v="0"/>
    <n v="5"/>
    <n v="0"/>
    <n v="5"/>
    <n v="0"/>
    <s v="21.11.2025"/>
    <x v="12"/>
    <s v="20.08.2026"/>
    <n v="34"/>
    <x v="0"/>
    <m/>
    <m/>
  </r>
  <r>
    <x v="2"/>
    <n v="0"/>
    <n v="5"/>
    <n v="0"/>
    <n v="8636"/>
    <s v="1177534.222256"/>
    <s v="31 Aug 2026"/>
    <s v="31"/>
    <s v="Aug"/>
    <s v="05 Sep 2026"/>
    <s v="05"/>
    <s v="Sep"/>
    <n v="5"/>
    <n v="-26"/>
    <n v="0"/>
    <n v="4"/>
    <x v="3"/>
    <x v="2"/>
    <n v="3"/>
    <n v="0"/>
    <n v="1496.9922819999999"/>
    <n v="299.39845639999999"/>
    <s v="Romania"/>
    <s v="20 Nov 2025 10:11"/>
    <s v="20 Nov 2025"/>
    <s v="Nov"/>
    <n v="0"/>
    <n v="0"/>
    <n v="0"/>
    <n v="0"/>
    <n v="4"/>
    <n v="4"/>
    <n v="-1"/>
    <s v="20.11.2025"/>
    <x v="12"/>
    <s v="31.08.2026"/>
    <n v="36"/>
    <x v="0"/>
    <m/>
    <m/>
  </r>
  <r>
    <x v="2"/>
    <n v="0"/>
    <n v="0"/>
    <n v="5"/>
    <n v="9244"/>
    <s v="2317305"/>
    <s v="19 Aug 2026"/>
    <s v="19"/>
    <s v="Aug"/>
    <s v="24 Aug 2026"/>
    <s v="24"/>
    <s v="Aug"/>
    <n v="5"/>
    <n v="5"/>
    <n v="0"/>
    <n v="0"/>
    <x v="6"/>
    <x v="3"/>
    <n v="2"/>
    <n v="0"/>
    <n v="1481.1500589999998"/>
    <n v="296.23001179999994"/>
    <s v="Romania"/>
    <s v="30 Dec 2025 10:34"/>
    <s v="30 Dec 2025"/>
    <s v="Dec"/>
    <n v="0"/>
    <n v="0"/>
    <n v="0"/>
    <n v="5"/>
    <n v="0"/>
    <n v="5"/>
    <n v="0"/>
    <s v="30.12.2025"/>
    <x v="18"/>
    <s v="19.08.2026"/>
    <n v="34"/>
    <x v="0"/>
    <m/>
    <m/>
  </r>
  <r>
    <x v="3"/>
    <n v="0"/>
    <n v="0"/>
    <n v="6"/>
    <n v="9181"/>
    <s v="431186"/>
    <s v="18 Aug 2026"/>
    <s v="18"/>
    <s v="Aug"/>
    <s v="24 Aug 2026"/>
    <s v="24"/>
    <s v="Aug"/>
    <n v="6"/>
    <n v="6"/>
    <n v="0"/>
    <n v="0"/>
    <x v="8"/>
    <x v="4"/>
    <n v="2"/>
    <m/>
    <n v="2134.3667752293577"/>
    <n v="355.72779587155958"/>
    <m/>
    <s v="23 Dec 2025 19:33"/>
    <s v="23 Dec 2025"/>
    <s v="Dec"/>
    <n v="0"/>
    <n v="0"/>
    <n v="0"/>
    <n v="6"/>
    <n v="0"/>
    <n v="6"/>
    <n v="0"/>
    <s v="23.12.2025"/>
    <x v="21"/>
    <s v="18.08.2026"/>
    <n v="34"/>
    <x v="0"/>
    <m/>
    <m/>
  </r>
  <r>
    <x v="2"/>
    <n v="0"/>
    <n v="0"/>
    <n v="6"/>
    <n v="8195"/>
    <s v="1172075.220012"/>
    <s v="13 Aug 2026"/>
    <s v="13"/>
    <s v="Aug"/>
    <s v="19 Aug 2026"/>
    <s v="19"/>
    <s v="Aug"/>
    <n v="6"/>
    <n v="6"/>
    <n v="0"/>
    <n v="0"/>
    <x v="3"/>
    <x v="4"/>
    <n v="3"/>
    <n v="1"/>
    <n v="2214.9774750000001"/>
    <n v="369.1629125"/>
    <s v="Romania"/>
    <s v="07 Nov 2025 13:48"/>
    <s v="06 Nov 2025"/>
    <s v="Nov"/>
    <n v="0"/>
    <n v="0"/>
    <n v="0"/>
    <n v="6"/>
    <n v="0"/>
    <n v="6"/>
    <n v="0"/>
    <s v="07.11.2025"/>
    <x v="3"/>
    <s v="13.08.2026"/>
    <n v="33"/>
    <x v="0"/>
    <m/>
    <m/>
  </r>
  <r>
    <x v="2"/>
    <n v="0"/>
    <n v="0"/>
    <n v="5"/>
    <n v="9124"/>
    <s v="2316059"/>
    <s v="18 Aug 2026"/>
    <s v="18"/>
    <s v="Aug"/>
    <s v="23 Aug 2026"/>
    <s v="23"/>
    <s v="Aug"/>
    <n v="5"/>
    <n v="5"/>
    <n v="0"/>
    <n v="0"/>
    <x v="6"/>
    <x v="6"/>
    <n v="1"/>
    <n v="2"/>
    <n v="1446.1407019999999"/>
    <n v="289.22814039999997"/>
    <m/>
    <s v="16 Dec 2025 14:12"/>
    <s v="16 Dec 2025"/>
    <s v="Dec"/>
    <n v="0"/>
    <n v="0"/>
    <n v="0"/>
    <n v="5"/>
    <n v="0"/>
    <n v="5"/>
    <n v="0"/>
    <s v="16.12.2025"/>
    <x v="10"/>
    <s v="18.08.2026"/>
    <n v="34"/>
    <x v="0"/>
    <m/>
    <m/>
  </r>
  <r>
    <x v="3"/>
    <n v="0"/>
    <n v="0"/>
    <n v="6"/>
    <n v="9182"/>
    <s v="431186"/>
    <s v="18 Aug 2026"/>
    <s v="18"/>
    <s v="Aug"/>
    <s v="24 Aug 2026"/>
    <s v="24"/>
    <s v="Aug"/>
    <n v="6"/>
    <n v="6"/>
    <n v="0"/>
    <n v="0"/>
    <x v="8"/>
    <x v="4"/>
    <n v="2"/>
    <m/>
    <n v="2134.3667752293577"/>
    <n v="355.72779587155958"/>
    <m/>
    <s v="23 Dec 2025 19:33"/>
    <s v="23 Dec 2025"/>
    <s v="Dec"/>
    <n v="0"/>
    <n v="0"/>
    <n v="0"/>
    <n v="6"/>
    <n v="0"/>
    <n v="6"/>
    <n v="0"/>
    <s v="23.12.2025"/>
    <x v="21"/>
    <s v="18.08.2026"/>
    <n v="34"/>
    <x v="0"/>
    <m/>
    <m/>
  </r>
  <r>
    <x v="2"/>
    <n v="0"/>
    <n v="0"/>
    <n v="5"/>
    <n v="9125"/>
    <s v="2316059"/>
    <s v="18 Aug 2026"/>
    <s v="18"/>
    <s v="Aug"/>
    <s v="23 Aug 2026"/>
    <s v="23"/>
    <s v="Aug"/>
    <n v="5"/>
    <n v="5"/>
    <n v="0"/>
    <n v="0"/>
    <x v="6"/>
    <x v="6"/>
    <n v="1"/>
    <n v="2"/>
    <n v="1446.1407019999999"/>
    <n v="289.22814039999997"/>
    <m/>
    <s v="16 Dec 2025 14:12"/>
    <s v="16 Dec 2025"/>
    <s v="Dec"/>
    <n v="0"/>
    <n v="0"/>
    <n v="0"/>
    <n v="5"/>
    <n v="0"/>
    <n v="5"/>
    <n v="0"/>
    <s v="16.12.2025"/>
    <x v="10"/>
    <s v="18.08.2026"/>
    <n v="34"/>
    <x v="0"/>
    <m/>
    <m/>
  </r>
  <r>
    <x v="2"/>
    <n v="0"/>
    <n v="0"/>
    <n v="5"/>
    <n v="8846"/>
    <s v="2313624"/>
    <s v="13 Aug 2026"/>
    <s v="13"/>
    <s v="Aug"/>
    <s v="18 Aug 2026"/>
    <s v="18"/>
    <s v="Aug"/>
    <n v="5"/>
    <n v="5"/>
    <n v="0"/>
    <n v="0"/>
    <x v="6"/>
    <x v="7"/>
    <n v="2"/>
    <n v="3"/>
    <n v="2799.183896"/>
    <n v="559.83677920000002"/>
    <m/>
    <s v="26 Nov 2025 15:25"/>
    <s v="26 Nov 2025"/>
    <s v="Nov"/>
    <n v="0"/>
    <n v="0"/>
    <n v="0"/>
    <n v="5"/>
    <n v="0"/>
    <n v="5"/>
    <n v="0"/>
    <s v="26.11.2025"/>
    <x v="15"/>
    <s v="13.08.2026"/>
    <n v="33"/>
    <x v="0"/>
    <m/>
    <m/>
  </r>
  <r>
    <x v="2"/>
    <n v="0"/>
    <n v="0"/>
    <n v="5"/>
    <n v="9083"/>
    <s v="17692"/>
    <s v="13 Aug 2026"/>
    <s v="13"/>
    <s v="Aug"/>
    <s v="18 Aug 2026"/>
    <s v="18"/>
    <s v="Aug"/>
    <n v="5"/>
    <n v="5"/>
    <n v="0"/>
    <n v="0"/>
    <x v="4"/>
    <x v="6"/>
    <n v="2"/>
    <n v="0"/>
    <n v="1446.1407019999999"/>
    <n v="289.22814039999997"/>
    <m/>
    <s v="11 Dec 2025 15:07"/>
    <s v="11 Dec 2025"/>
    <s v="Dec"/>
    <n v="0"/>
    <n v="0"/>
    <n v="0"/>
    <n v="5"/>
    <n v="0"/>
    <n v="5"/>
    <n v="0"/>
    <s v="11.12.2025"/>
    <x v="16"/>
    <s v="13.08.2026"/>
    <n v="33"/>
    <x v="0"/>
    <m/>
    <m/>
  </r>
  <r>
    <x v="2"/>
    <n v="0"/>
    <n v="4"/>
    <n v="1"/>
    <n v="9225"/>
    <s v="1183254.225832"/>
    <s v="24 Aug 2026"/>
    <s v="24"/>
    <s v="Aug"/>
    <s v="29 Aug 2026"/>
    <s v="29"/>
    <s v="Aug"/>
    <n v="5"/>
    <n v="5"/>
    <n v="0"/>
    <n v="0"/>
    <x v="3"/>
    <x v="8"/>
    <n v="3"/>
    <n v="0"/>
    <n v="2645.1622834999998"/>
    <n v="529.03245670000001"/>
    <s v="Romania"/>
    <s v="29 Dec 2025 13:21"/>
    <s v="26 Dec 2025"/>
    <s v="Dec"/>
    <n v="0"/>
    <n v="0"/>
    <n v="0"/>
    <n v="5"/>
    <n v="0"/>
    <n v="5"/>
    <n v="0"/>
    <s v="29.12.2025"/>
    <x v="18"/>
    <s v="24.08.2026"/>
    <n v="35"/>
    <x v="0"/>
    <m/>
    <m/>
  </r>
  <r>
    <x v="2"/>
    <n v="0"/>
    <n v="0"/>
    <n v="6"/>
    <n v="8288"/>
    <s v="1173532.220789"/>
    <s v="09 Aug 2026"/>
    <s v="09"/>
    <s v="Aug"/>
    <s v="15 Aug 2026"/>
    <s v="15"/>
    <s v="Aug"/>
    <n v="6"/>
    <n v="6"/>
    <n v="0"/>
    <n v="0"/>
    <x v="3"/>
    <x v="3"/>
    <n v="2"/>
    <n v="1"/>
    <n v="1640.7849035999998"/>
    <n v="273.46415059999998"/>
    <s v="Romania"/>
    <s v="10 Nov 2025 13:02"/>
    <s v="10 Nov 2025"/>
    <s v="Nov"/>
    <n v="0"/>
    <n v="0"/>
    <n v="0"/>
    <n v="6"/>
    <n v="0"/>
    <n v="6"/>
    <n v="0"/>
    <s v="10.11.2025"/>
    <x v="11"/>
    <s v="09.08.2026"/>
    <n v="33"/>
    <x v="0"/>
    <m/>
    <m/>
  </r>
  <r>
    <x v="2"/>
    <n v="0"/>
    <n v="0"/>
    <n v="6"/>
    <n v="8646"/>
    <s v="17212"/>
    <s v="01 Aug 2026"/>
    <s v="01"/>
    <s v="Aug"/>
    <s v="07 Aug 2026"/>
    <s v="07"/>
    <s v="Aug"/>
    <n v="6"/>
    <n v="6"/>
    <n v="0"/>
    <n v="0"/>
    <x v="4"/>
    <x v="6"/>
    <n v="2"/>
    <n v="0"/>
    <n v="1601.9421197999998"/>
    <n v="266.99035329999998"/>
    <m/>
    <s v="20 Nov 2025 13:35"/>
    <s v="20 Nov 2025"/>
    <s v="Nov"/>
    <n v="0"/>
    <n v="0"/>
    <n v="0"/>
    <n v="6"/>
    <n v="0"/>
    <n v="6"/>
    <n v="0"/>
    <s v="20.11.2025"/>
    <x v="12"/>
    <s v="01.08.2026"/>
    <n v="31"/>
    <x v="0"/>
    <m/>
    <m/>
  </r>
  <r>
    <x v="2"/>
    <n v="0"/>
    <n v="7"/>
    <n v="0"/>
    <n v="8788"/>
    <s v="1178764.222819"/>
    <s v="29 Aug 2026"/>
    <s v="29"/>
    <s v="Aug"/>
    <s v="05 Sep 2026"/>
    <s v="05"/>
    <s v="Sep"/>
    <n v="7"/>
    <n v="-24"/>
    <n v="2"/>
    <n v="4"/>
    <x v="3"/>
    <x v="6"/>
    <n v="3"/>
    <n v="1"/>
    <n v="2075.4681211000002"/>
    <n v="296.49544587142861"/>
    <s v="Romania"/>
    <s v="24 Nov 2025 16:30"/>
    <s v="24 Nov 2025"/>
    <s v="Nov"/>
    <n v="0"/>
    <n v="0"/>
    <n v="0"/>
    <n v="2"/>
    <n v="4"/>
    <n v="6"/>
    <n v="-1"/>
    <s v="24.11.2025"/>
    <x v="15"/>
    <s v="29.08.2026"/>
    <n v="35"/>
    <x v="0"/>
    <m/>
    <m/>
  </r>
  <r>
    <x v="2"/>
    <n v="0"/>
    <n v="1"/>
    <n v="4"/>
    <n v="9250"/>
    <s v="2317332"/>
    <s v="21 Aug 2026"/>
    <s v="21"/>
    <s v="Aug"/>
    <s v="26 Aug 2026"/>
    <s v="26"/>
    <s v="Aug"/>
    <n v="5"/>
    <n v="5"/>
    <n v="0"/>
    <n v="0"/>
    <x v="6"/>
    <x v="0"/>
    <n v="2"/>
    <n v="2"/>
    <n v="0"/>
    <n v="0"/>
    <m/>
    <s v="30 Dec 2025 12:53"/>
    <s v="30 Dec 2025"/>
    <s v="Dec"/>
    <n v="0"/>
    <n v="0"/>
    <n v="0"/>
    <n v="5"/>
    <n v="0"/>
    <n v="5"/>
    <n v="0"/>
    <s v="30.12.2025"/>
    <x v="18"/>
    <s v="21.08.2026"/>
    <n v="34"/>
    <x v="1"/>
    <m/>
    <m/>
  </r>
  <r>
    <x v="2"/>
    <n v="0"/>
    <n v="1"/>
    <n v="4"/>
    <n v="9252"/>
    <s v="2317340"/>
    <s v="21 Aug 2026"/>
    <s v="21"/>
    <s v="Aug"/>
    <s v="26 Aug 2026"/>
    <s v="26"/>
    <s v="Aug"/>
    <n v="5"/>
    <n v="5"/>
    <n v="0"/>
    <n v="0"/>
    <x v="6"/>
    <x v="0"/>
    <n v="3"/>
    <n v="1"/>
    <n v="0"/>
    <n v="0"/>
    <m/>
    <s v="30 Dec 2025 12:53"/>
    <s v="30 Dec 2025"/>
    <s v="Dec"/>
    <n v="0"/>
    <n v="0"/>
    <n v="0"/>
    <n v="5"/>
    <n v="0"/>
    <n v="5"/>
    <n v="0"/>
    <s v="30.12.2025"/>
    <x v="18"/>
    <s v="21.08.2026"/>
    <n v="34"/>
    <x v="1"/>
    <m/>
    <m/>
  </r>
  <r>
    <x v="1"/>
    <n v="0"/>
    <n v="6"/>
    <n v="1"/>
    <n v="8467"/>
    <s v="6694746596"/>
    <s v="24 Aug 2026"/>
    <s v="24"/>
    <s v="Aug"/>
    <s v="31 Aug 2026"/>
    <s v="31"/>
    <s v="Aug"/>
    <n v="7"/>
    <n v="7"/>
    <n v="0"/>
    <n v="0"/>
    <x v="1"/>
    <x v="5"/>
    <n v="2"/>
    <n v="2"/>
    <n v="4437.9577039449532"/>
    <n v="633.99395770642195"/>
    <s v="Israel"/>
    <s v="13 Nov 2025 22:30"/>
    <s v="13 Nov 2025"/>
    <s v="Nov"/>
    <n v="0"/>
    <n v="0"/>
    <n v="0"/>
    <n v="7"/>
    <n v="0"/>
    <n v="7"/>
    <n v="0"/>
    <s v="13.11.2025"/>
    <x v="11"/>
    <s v="24.08.2026"/>
    <n v="35"/>
    <x v="0"/>
    <m/>
    <m/>
  </r>
  <r>
    <x v="2"/>
    <n v="0"/>
    <n v="0"/>
    <n v="6"/>
    <n v="9310"/>
    <s v="1184374.226345"/>
    <s v="17 Aug 2026"/>
    <s v="17"/>
    <s v="Aug"/>
    <s v="23 Aug 2026"/>
    <s v="23"/>
    <s v="Aug"/>
    <n v="6"/>
    <n v="6"/>
    <n v="0"/>
    <n v="0"/>
    <x v="3"/>
    <x v="6"/>
    <n v="2"/>
    <n v="0"/>
    <n v="1735.3688423999999"/>
    <n v="289.22814039999997"/>
    <s v="Romania"/>
    <s v="01 Jan 2026 03:54"/>
    <s v="31 Dec 2025"/>
    <s v="Jan"/>
    <n v="0"/>
    <n v="0"/>
    <n v="0"/>
    <n v="6"/>
    <n v="0"/>
    <n v="6"/>
    <n v="0"/>
    <s v="01.01.2025"/>
    <x v="20"/>
    <s v="17.08.2026"/>
    <n v="34"/>
    <x v="0"/>
    <m/>
    <m/>
  </r>
  <r>
    <x v="2"/>
    <n v="0"/>
    <n v="1"/>
    <n v="4"/>
    <n v="9253"/>
    <s v="2317344"/>
    <s v="21 Aug 2026"/>
    <s v="21"/>
    <s v="Aug"/>
    <s v="26 Aug 2026"/>
    <s v="26"/>
    <s v="Aug"/>
    <n v="5"/>
    <n v="5"/>
    <n v="0"/>
    <n v="0"/>
    <x v="6"/>
    <x v="0"/>
    <n v="3"/>
    <n v="0"/>
    <n v="0"/>
    <n v="0"/>
    <m/>
    <s v="30 Dec 2025 12:54"/>
    <s v="30 Dec 2025"/>
    <s v="Dec"/>
    <n v="0"/>
    <n v="0"/>
    <n v="0"/>
    <n v="5"/>
    <n v="0"/>
    <n v="5"/>
    <n v="0"/>
    <s v="30.12.2025"/>
    <x v="18"/>
    <s v="21.08.2026"/>
    <n v="34"/>
    <x v="1"/>
    <m/>
    <m/>
  </r>
  <r>
    <x v="2"/>
    <n v="0"/>
    <n v="0"/>
    <n v="7"/>
    <n v="9194"/>
    <s v="1183251.225622"/>
    <s v="05 Aug 2026"/>
    <s v="05"/>
    <s v="Aug"/>
    <s v="12 Aug 2026"/>
    <s v="12"/>
    <s v="Aug"/>
    <n v="7"/>
    <n v="7"/>
    <n v="0"/>
    <n v="0"/>
    <x v="3"/>
    <x v="3"/>
    <n v="2"/>
    <n v="1"/>
    <n v="2073.6100826000002"/>
    <n v="296.2300118"/>
    <s v="Romania"/>
    <s v="26 Dec 2025 13:52"/>
    <s v="26 Dec 2025"/>
    <s v="Dec"/>
    <n v="0"/>
    <n v="0"/>
    <n v="0"/>
    <n v="7"/>
    <n v="0"/>
    <n v="7"/>
    <n v="0"/>
    <s v="26.12.2025"/>
    <x v="21"/>
    <s v="05.08.2026"/>
    <n v="32"/>
    <x v="0"/>
    <m/>
    <m/>
  </r>
  <r>
    <x v="2"/>
    <n v="0"/>
    <n v="0"/>
    <n v="6"/>
    <n v="8681"/>
    <s v="11344"/>
    <s v="03 Aug 2026"/>
    <s v="03"/>
    <s v="Aug"/>
    <s v="09 Aug 2026"/>
    <s v="09"/>
    <s v="Aug"/>
    <n v="6"/>
    <n v="6"/>
    <n v="0"/>
    <n v="0"/>
    <x v="4"/>
    <x v="6"/>
    <n v="2"/>
    <n v="2"/>
    <n v="2002.4569872"/>
    <n v="333.74283120000001"/>
    <m/>
    <s v="21 Nov 2025 15:38"/>
    <s v="21 Nov 2025"/>
    <s v="Nov"/>
    <n v="0"/>
    <n v="0"/>
    <n v="0"/>
    <n v="6"/>
    <n v="0"/>
    <n v="6"/>
    <n v="0"/>
    <s v="21.11.2025"/>
    <x v="12"/>
    <s v="03.08.2026"/>
    <n v="32"/>
    <x v="0"/>
    <m/>
    <m/>
  </r>
  <r>
    <x v="2"/>
    <n v="0"/>
    <n v="0"/>
    <n v="5"/>
    <n v="8700"/>
    <s v="NT309684"/>
    <s v="20 Aug 2026"/>
    <s v="20"/>
    <s v="Aug"/>
    <s v="25 Aug 2026"/>
    <s v="25"/>
    <s v="Aug"/>
    <n v="5"/>
    <n v="5"/>
    <n v="0"/>
    <n v="0"/>
    <x v="5"/>
    <x v="6"/>
    <n v="2"/>
    <n v="1"/>
    <n v="1309.1152522"/>
    <n v="261.82305043999997"/>
    <s v="Bulgaria"/>
    <s v="21 Nov 2025 17:09"/>
    <s v="21 Nov 2025"/>
    <s v="Nov"/>
    <n v="0"/>
    <n v="0"/>
    <n v="0"/>
    <n v="5"/>
    <n v="0"/>
    <n v="5"/>
    <n v="0"/>
    <s v="21.11.2025"/>
    <x v="12"/>
    <s v="20.08.2026"/>
    <n v="34"/>
    <x v="0"/>
    <m/>
    <m/>
  </r>
  <r>
    <x v="2"/>
    <n v="0"/>
    <n v="0"/>
    <n v="5"/>
    <n v="9254"/>
    <s v="011932194"/>
    <s v="15 Aug 2026"/>
    <s v="15"/>
    <s v="Aug"/>
    <s v="20 Aug 2026"/>
    <s v="20"/>
    <s v="Aug"/>
    <n v="5"/>
    <n v="5"/>
    <n v="0"/>
    <n v="0"/>
    <x v="15"/>
    <x v="6"/>
    <n v="2"/>
    <n v="1"/>
    <n v="1446.1407019999999"/>
    <n v="289.22814039999997"/>
    <s v="Bulgaria"/>
    <s v="30 Dec 2025 13:22"/>
    <s v="30 Dec 2025"/>
    <s v="Dec"/>
    <n v="0"/>
    <n v="0"/>
    <n v="0"/>
    <n v="5"/>
    <n v="0"/>
    <n v="5"/>
    <n v="0"/>
    <s v="30.12.2025"/>
    <x v="18"/>
    <s v="15.08.2026"/>
    <n v="33"/>
    <x v="0"/>
    <m/>
    <m/>
  </r>
  <r>
    <x v="2"/>
    <n v="0"/>
    <n v="5"/>
    <n v="1"/>
    <n v="9332"/>
    <s v="1184473.226428"/>
    <s v="24 Aug 2026"/>
    <s v="24"/>
    <s v="Aug"/>
    <s v="30 Aug 2026"/>
    <s v="30"/>
    <s v="Aug"/>
    <n v="6"/>
    <n v="6"/>
    <n v="0"/>
    <n v="0"/>
    <x v="3"/>
    <x v="4"/>
    <n v="2"/>
    <n v="2"/>
    <n v="2166.6293574000001"/>
    <n v="361.10489290000004"/>
    <s v="Romania"/>
    <s v="02 Jan 2026 22:39"/>
    <s v="02 Jan 2026"/>
    <s v="Jan"/>
    <n v="0"/>
    <n v="0"/>
    <n v="0"/>
    <n v="6"/>
    <n v="0"/>
    <n v="6"/>
    <n v="0"/>
    <s v="02.01.2025"/>
    <x v="20"/>
    <s v="24.08.2026"/>
    <n v="35"/>
    <x v="0"/>
    <m/>
    <m/>
  </r>
  <r>
    <x v="2"/>
    <n v="0"/>
    <n v="0"/>
    <n v="5"/>
    <n v="9264"/>
    <s v="1184078.226105"/>
    <s v="03 Aug 2026"/>
    <s v="03"/>
    <s v="Aug"/>
    <s v="08 Aug 2026"/>
    <s v="08"/>
    <s v="Aug"/>
    <n v="5"/>
    <n v="5"/>
    <n v="0"/>
    <n v="0"/>
    <x v="3"/>
    <x v="4"/>
    <n v="3"/>
    <n v="1"/>
    <n v="1999.5428005000001"/>
    <n v="399.90856010000005"/>
    <s v="Romania"/>
    <s v="30 Dec 2025 16:12"/>
    <s v="30 Dec 2025"/>
    <s v="Dec"/>
    <n v="0"/>
    <n v="0"/>
    <n v="0"/>
    <n v="5"/>
    <n v="0"/>
    <n v="5"/>
    <n v="0"/>
    <s v="30.12.2025"/>
    <x v="18"/>
    <s v="03.08.2026"/>
    <n v="32"/>
    <x v="0"/>
    <m/>
    <m/>
  </r>
  <r>
    <x v="2"/>
    <n v="0"/>
    <n v="0"/>
    <n v="5"/>
    <n v="9257"/>
    <s v="0119321946"/>
    <s v="15 Aug 2026"/>
    <s v="15"/>
    <s v="Aug"/>
    <s v="20 Aug 2026"/>
    <s v="20"/>
    <s v="Aug"/>
    <n v="5"/>
    <n v="5"/>
    <n v="0"/>
    <n v="0"/>
    <x v="15"/>
    <x v="6"/>
    <n v="2"/>
    <n v="0"/>
    <n v="1446.1407019999999"/>
    <n v="289.22814039999997"/>
    <s v="Bulgaria"/>
    <s v="30 Dec 2025 13:22"/>
    <s v="30 Dec 2025"/>
    <s v="Dec"/>
    <n v="0"/>
    <n v="0"/>
    <n v="0"/>
    <n v="5"/>
    <n v="0"/>
    <n v="5"/>
    <n v="0"/>
    <s v="30.12.2025"/>
    <x v="18"/>
    <s v="15.08.2026"/>
    <n v="33"/>
    <x v="0"/>
    <m/>
    <m/>
  </r>
  <r>
    <x v="3"/>
    <n v="0"/>
    <n v="0"/>
    <n v="7"/>
    <n v="8145"/>
    <s v="404261"/>
    <s v="01 Aug 2026"/>
    <s v="01"/>
    <s v="Aug"/>
    <s v="08 Aug 2026"/>
    <s v="08"/>
    <s v="Aug"/>
    <n v="7"/>
    <n v="7"/>
    <n v="0"/>
    <n v="0"/>
    <x v="8"/>
    <x v="4"/>
    <n v="2"/>
    <n v="2"/>
    <n v="2873.1860435779813"/>
    <n v="410.45514908256877"/>
    <m/>
    <s v="07 Nov 2025 09:27"/>
    <s v="07 Nov 2025"/>
    <s v="Nov"/>
    <n v="0"/>
    <n v="0"/>
    <n v="0"/>
    <n v="7"/>
    <n v="0"/>
    <n v="7"/>
    <n v="0"/>
    <s v="07.11.2025"/>
    <x v="3"/>
    <s v="01.08.2026"/>
    <n v="31"/>
    <x v="0"/>
    <m/>
    <m/>
  </r>
  <r>
    <x v="2"/>
    <n v="0"/>
    <n v="5"/>
    <n v="0"/>
    <n v="9129"/>
    <s v="2316140"/>
    <s v="25 Aug 2026"/>
    <s v="25"/>
    <s v="Aug"/>
    <s v="30 Aug 2026"/>
    <s v="30"/>
    <s v="Aug"/>
    <n v="5"/>
    <n v="5"/>
    <n v="0"/>
    <n v="0"/>
    <x v="6"/>
    <x v="1"/>
    <n v="3"/>
    <n v="2"/>
    <n v="2391.0021750000001"/>
    <n v="478.20043500000003"/>
    <m/>
    <s v="16 Dec 2025 21:29"/>
    <s v="16 Dec 2025"/>
    <s v="Dec"/>
    <n v="0"/>
    <n v="0"/>
    <n v="0"/>
    <n v="5"/>
    <n v="0"/>
    <n v="5"/>
    <n v="0"/>
    <s v="16.12.2025"/>
    <x v="10"/>
    <s v="25.08.2026"/>
    <n v="35"/>
    <x v="0"/>
    <m/>
    <m/>
  </r>
  <r>
    <x v="1"/>
    <n v="0"/>
    <n v="0"/>
    <n v="5"/>
    <n v="9293"/>
    <s v="6500912475"/>
    <s v="14 Aug 2026"/>
    <s v="14"/>
    <s v="Aug"/>
    <s v="19 Aug 2026"/>
    <s v="19"/>
    <s v="Aug"/>
    <n v="5"/>
    <n v="5"/>
    <n v="0"/>
    <n v="0"/>
    <x v="1"/>
    <x v="3"/>
    <n v="2"/>
    <n v="2"/>
    <n v="3391.3015596330274"/>
    <n v="678.26031192660548"/>
    <s v="Israel"/>
    <s v="31 Dec 2025 13:54"/>
    <s v="31 Dec 2025"/>
    <s v="Dec"/>
    <n v="0"/>
    <n v="0"/>
    <n v="0"/>
    <n v="5"/>
    <n v="0"/>
    <n v="5"/>
    <n v="0"/>
    <s v="31.12.2025"/>
    <x v="18"/>
    <s v="14.08.2026"/>
    <n v="33"/>
    <x v="0"/>
    <m/>
    <m/>
  </r>
  <r>
    <x v="2"/>
    <n v="0"/>
    <n v="0"/>
    <n v="5"/>
    <n v="9262"/>
    <s v="1184029.226098"/>
    <s v="20 Aug 2026"/>
    <s v="20"/>
    <s v="Aug"/>
    <s v="25 Aug 2026"/>
    <s v="25"/>
    <s v="Aug"/>
    <n v="5"/>
    <n v="5"/>
    <n v="0"/>
    <n v="0"/>
    <x v="3"/>
    <x v="3"/>
    <n v="1"/>
    <n v="1"/>
    <n v="1017.2076247"/>
    <n v="203.44152493999999"/>
    <s v="Romania"/>
    <s v="30 Dec 2025 14:32"/>
    <s v="30 Dec 2025"/>
    <s v="Dec"/>
    <n v="0"/>
    <n v="0"/>
    <n v="0"/>
    <n v="5"/>
    <n v="0"/>
    <n v="5"/>
    <n v="0"/>
    <s v="30.12.2025"/>
    <x v="18"/>
    <s v="20.08.2026"/>
    <n v="34"/>
    <x v="0"/>
    <m/>
    <m/>
  </r>
  <r>
    <x v="2"/>
    <n v="0"/>
    <n v="0"/>
    <n v="5"/>
    <n v="9269"/>
    <s v="60622"/>
    <s v="05 Aug 2026"/>
    <s v="05"/>
    <s v="Aug"/>
    <s v="10 Aug 2026"/>
    <s v="10"/>
    <s v="Aug"/>
    <n v="5"/>
    <n v="5"/>
    <n v="0"/>
    <n v="0"/>
    <x v="4"/>
    <x v="1"/>
    <n v="3"/>
    <n v="2"/>
    <n v="2624.2349024999999"/>
    <n v="524.84698049999997"/>
    <s v="Romania"/>
    <s v="30 Dec 2025 17:47"/>
    <s v="30 Dec 2025"/>
    <s v="Dec"/>
    <n v="0"/>
    <n v="0"/>
    <n v="0"/>
    <n v="5"/>
    <n v="0"/>
    <n v="5"/>
    <n v="0"/>
    <s v="30.12.2025"/>
    <x v="18"/>
    <s v="05.08.2026"/>
    <n v="32"/>
    <x v="0"/>
    <m/>
    <m/>
  </r>
  <r>
    <x v="2"/>
    <n v="0"/>
    <n v="0"/>
    <n v="5"/>
    <n v="9312"/>
    <s v="1184389.226356"/>
    <s v="14 Aug 2026"/>
    <s v="14"/>
    <s v="Aug"/>
    <s v="19 Aug 2026"/>
    <s v="19"/>
    <s v="Aug"/>
    <n v="5"/>
    <n v="5"/>
    <n v="0"/>
    <n v="0"/>
    <x v="3"/>
    <x v="4"/>
    <n v="2"/>
    <n v="2"/>
    <n v="1851.4864694999999"/>
    <n v="370.2972939"/>
    <s v="Romania"/>
    <s v="01 Jan 2026 04:09"/>
    <s v="31 Dec 2025"/>
    <s v="Jan"/>
    <n v="0"/>
    <n v="0"/>
    <n v="0"/>
    <n v="5"/>
    <n v="0"/>
    <n v="5"/>
    <n v="0"/>
    <s v="01.01.2025"/>
    <x v="20"/>
    <s v="14.08.2026"/>
    <n v="33"/>
    <x v="0"/>
    <m/>
    <m/>
  </r>
  <r>
    <x v="2"/>
    <n v="0"/>
    <n v="5"/>
    <n v="0"/>
    <n v="8375"/>
    <s v="94917"/>
    <s v="27 Aug 2026"/>
    <s v="27"/>
    <s v="Aug"/>
    <s v="01 Sep 2026"/>
    <s v="01"/>
    <s v="Sep"/>
    <n v="5"/>
    <n v="-26"/>
    <n v="4"/>
    <n v="0"/>
    <x v="9"/>
    <x v="7"/>
    <n v="4"/>
    <n v="0"/>
    <n v="2449.2663506999997"/>
    <n v="489.85327013999995"/>
    <s v="Romania"/>
    <s v="11 Nov 2025 16:23"/>
    <s v="29 Oct 2025"/>
    <s v="Nov"/>
    <n v="0"/>
    <n v="0"/>
    <n v="0"/>
    <n v="4"/>
    <n v="0"/>
    <n v="4"/>
    <n v="-1"/>
    <s v="11.11.2025"/>
    <x v="11"/>
    <s v="27.08.2026"/>
    <n v="35"/>
    <x v="0"/>
    <m/>
    <m/>
  </r>
  <r>
    <x v="2"/>
    <n v="0"/>
    <n v="0"/>
    <n v="5"/>
    <n v="8695"/>
    <s v="NT309679"/>
    <s v="20 Aug 2026"/>
    <s v="20"/>
    <s v="Aug"/>
    <s v="25 Aug 2026"/>
    <s v="25"/>
    <s v="Aug"/>
    <n v="5"/>
    <n v="5"/>
    <n v="0"/>
    <n v="0"/>
    <x v="5"/>
    <x v="4"/>
    <n v="3"/>
    <n v="0"/>
    <n v="1810.9421135999999"/>
    <n v="362.18842271999995"/>
    <s v="Bulgaria"/>
    <s v="21 Nov 2025 16:53"/>
    <s v="21 Nov 2025"/>
    <s v="Nov"/>
    <n v="0"/>
    <n v="0"/>
    <n v="0"/>
    <n v="5"/>
    <n v="0"/>
    <n v="5"/>
    <n v="0"/>
    <s v="21.11.2025"/>
    <x v="12"/>
    <s v="20.08.2026"/>
    <n v="34"/>
    <x v="0"/>
    <m/>
    <m/>
  </r>
  <r>
    <x v="3"/>
    <n v="0"/>
    <n v="5"/>
    <n v="0"/>
    <n v="8717"/>
    <s v="413382"/>
    <s v="25 Aug 2026"/>
    <s v="25"/>
    <s v="Aug"/>
    <s v="30 Aug 2026"/>
    <s v="30"/>
    <s v="Aug"/>
    <n v="5"/>
    <n v="5"/>
    <n v="0"/>
    <n v="0"/>
    <x v="8"/>
    <x v="4"/>
    <n v="3"/>
    <n v="1"/>
    <n v="2005.7126366972475"/>
    <n v="401.14252733944949"/>
    <m/>
    <s v="23 Nov 2025 17:04"/>
    <s v="23 Nov 2025"/>
    <s v="Nov"/>
    <n v="0"/>
    <n v="0"/>
    <n v="0"/>
    <n v="5"/>
    <n v="0"/>
    <n v="5"/>
    <n v="0"/>
    <s v="23.11.2025"/>
    <x v="15"/>
    <s v="25.08.2026"/>
    <n v="35"/>
    <x v="0"/>
    <m/>
    <m/>
  </r>
  <r>
    <x v="2"/>
    <n v="0"/>
    <n v="1"/>
    <n v="4"/>
    <n v="9189"/>
    <s v="2316952"/>
    <s v="21 Aug 2026"/>
    <s v="21"/>
    <s v="Aug"/>
    <s v="26 Aug 2026"/>
    <s v="26"/>
    <s v="Aug"/>
    <n v="5"/>
    <n v="5"/>
    <n v="0"/>
    <n v="0"/>
    <x v="6"/>
    <x v="1"/>
    <n v="2"/>
    <n v="3"/>
    <n v="2530.9418114999999"/>
    <n v="506.18836229999999"/>
    <m/>
    <s v="25 Dec 2025 23:37"/>
    <s v="25 Dec 2025"/>
    <s v="Dec"/>
    <n v="0"/>
    <n v="0"/>
    <n v="0"/>
    <n v="5"/>
    <n v="0"/>
    <n v="5"/>
    <n v="0"/>
    <s v="25.12.2025"/>
    <x v="21"/>
    <s v="21.08.2026"/>
    <n v="34"/>
    <x v="0"/>
    <m/>
    <m/>
  </r>
  <r>
    <x v="3"/>
    <n v="0"/>
    <n v="0"/>
    <n v="6"/>
    <n v="9032"/>
    <s v="421720"/>
    <s v="17 Aug 2026"/>
    <s v="17"/>
    <s v="Aug"/>
    <s v="23 Aug 2026"/>
    <s v="23"/>
    <s v="Aug"/>
    <n v="6"/>
    <n v="6"/>
    <n v="0"/>
    <n v="0"/>
    <x v="8"/>
    <x v="1"/>
    <n v="2"/>
    <n v="3"/>
    <n v="3778.8788807339442"/>
    <n v="629.81314678899071"/>
    <m/>
    <s v="06 Dec 2025 09:08"/>
    <s v="06 Dec 2025"/>
    <s v="Dec"/>
    <n v="0"/>
    <n v="0"/>
    <n v="0"/>
    <n v="6"/>
    <n v="0"/>
    <n v="6"/>
    <n v="0"/>
    <s v="06.12.2025"/>
    <x v="13"/>
    <s v="17.08.2026"/>
    <n v="34"/>
    <x v="0"/>
    <m/>
    <m/>
  </r>
  <r>
    <x v="3"/>
    <n v="0"/>
    <n v="0"/>
    <n v="7"/>
    <n v="8146"/>
    <s v="404263"/>
    <s v="01 Aug 2026"/>
    <s v="01"/>
    <s v="Aug"/>
    <s v="08 Aug 2026"/>
    <s v="08"/>
    <s v="Aug"/>
    <n v="7"/>
    <n v="7"/>
    <n v="0"/>
    <n v="0"/>
    <x v="8"/>
    <x v="4"/>
    <n v="2"/>
    <n v="2"/>
    <n v="2873.1860435779813"/>
    <n v="410.45514908256877"/>
    <m/>
    <s v="07 Nov 2025 09:32"/>
    <s v="07 Nov 2025"/>
    <s v="Nov"/>
    <n v="0"/>
    <n v="0"/>
    <n v="0"/>
    <n v="7"/>
    <n v="0"/>
    <n v="7"/>
    <n v="0"/>
    <s v="07.11.2025"/>
    <x v="3"/>
    <s v="01.08.2026"/>
    <n v="31"/>
    <x v="0"/>
    <m/>
    <m/>
  </r>
  <r>
    <x v="2"/>
    <n v="0"/>
    <n v="0"/>
    <n v="5"/>
    <n v="8707"/>
    <s v="1178186.222535"/>
    <s v="03 Aug 2026"/>
    <s v="03"/>
    <s v="Aug"/>
    <s v="08 Aug 2026"/>
    <s v="08"/>
    <s v="Aug"/>
    <n v="5"/>
    <n v="5"/>
    <n v="0"/>
    <n v="0"/>
    <x v="3"/>
    <x v="1"/>
    <n v="4"/>
    <n v="1"/>
    <n v="2422.3932464999998"/>
    <n v="484.47864929999997"/>
    <s v="Romania"/>
    <s v="22 Nov 2025 14:48"/>
    <s v="22 Nov 2025"/>
    <s v="Nov"/>
    <n v="0"/>
    <n v="0"/>
    <n v="0"/>
    <n v="5"/>
    <n v="0"/>
    <n v="5"/>
    <n v="0"/>
    <s v="22.11.2025"/>
    <x v="12"/>
    <s v="03.08.2026"/>
    <n v="32"/>
    <x v="0"/>
    <m/>
    <m/>
  </r>
  <r>
    <x v="2"/>
    <n v="0"/>
    <n v="1"/>
    <n v="4"/>
    <n v="9190"/>
    <s v="2316956"/>
    <s v="21 Aug 2026"/>
    <s v="21"/>
    <s v="Aug"/>
    <s v="26 Aug 2026"/>
    <s v="26"/>
    <s v="Aug"/>
    <n v="5"/>
    <n v="5"/>
    <n v="0"/>
    <n v="0"/>
    <x v="6"/>
    <x v="6"/>
    <n v="2"/>
    <n v="0"/>
    <n v="1390.2039639999998"/>
    <n v="278.04079279999996"/>
    <m/>
    <s v="25 Dec 2025 23:37"/>
    <s v="25 Dec 2025"/>
    <s v="Dec"/>
    <n v="0"/>
    <n v="0"/>
    <n v="0"/>
    <n v="5"/>
    <n v="0"/>
    <n v="5"/>
    <n v="0"/>
    <s v="25.12.2025"/>
    <x v="21"/>
    <s v="21.08.2026"/>
    <n v="34"/>
    <x v="0"/>
    <m/>
    <m/>
  </r>
  <r>
    <x v="2"/>
    <n v="0"/>
    <n v="5"/>
    <n v="0"/>
    <n v="9183"/>
    <s v="2316891"/>
    <s v="25 Aug 2026"/>
    <s v="25"/>
    <s v="Aug"/>
    <s v="30 Aug 2026"/>
    <s v="30"/>
    <s v="Aug"/>
    <n v="5"/>
    <n v="5"/>
    <n v="0"/>
    <n v="0"/>
    <x v="6"/>
    <x v="6"/>
    <n v="1"/>
    <n v="1"/>
    <n v="0"/>
    <n v="0"/>
    <m/>
    <s v="24 Dec 2025 10:47"/>
    <s v="24 Dec 2025"/>
    <s v="Dec"/>
    <n v="0"/>
    <n v="0"/>
    <n v="0"/>
    <n v="5"/>
    <n v="0"/>
    <n v="5"/>
    <n v="0"/>
    <s v="24.12.2025"/>
    <x v="21"/>
    <s v="25.08.2026"/>
    <n v="35"/>
    <x v="1"/>
    <m/>
    <m/>
  </r>
  <r>
    <x v="2"/>
    <n v="0"/>
    <n v="7"/>
    <n v="0"/>
    <n v="9026"/>
    <s v="1181568.224180"/>
    <s v="28 Aug 2026"/>
    <s v="28"/>
    <s v="Aug"/>
    <s v="04 Sep 2026"/>
    <s v="04"/>
    <s v="Sep"/>
    <n v="7"/>
    <n v="-24"/>
    <n v="3"/>
    <n v="3"/>
    <x v="3"/>
    <x v="1"/>
    <n v="4"/>
    <n v="2"/>
    <n v="3425.5384534999998"/>
    <n v="489.36263621428571"/>
    <s v="Romania"/>
    <s v="05 Dec 2025 09:51"/>
    <s v="05 Dec 2025"/>
    <s v="Dec"/>
    <n v="0"/>
    <n v="0"/>
    <n v="0"/>
    <n v="3"/>
    <n v="3"/>
    <n v="6"/>
    <n v="-1"/>
    <s v="05.12.2025"/>
    <x v="13"/>
    <s v="28.08.2026"/>
    <n v="35"/>
    <x v="0"/>
    <m/>
    <m/>
  </r>
  <r>
    <x v="2"/>
    <n v="0"/>
    <n v="0"/>
    <n v="5"/>
    <n v="9071"/>
    <s v="17686"/>
    <s v="13 Aug 2026"/>
    <s v="13"/>
    <s v="Aug"/>
    <s v="18 Aug 2026"/>
    <s v="18"/>
    <s v="Aug"/>
    <n v="5"/>
    <n v="5"/>
    <n v="0"/>
    <n v="0"/>
    <x v="4"/>
    <x v="6"/>
    <n v="2"/>
    <n v="0"/>
    <n v="1446.1407019999999"/>
    <n v="289.22814039999997"/>
    <m/>
    <s v="10 Dec 2025 11:56"/>
    <s v="10 Dec 2025"/>
    <s v="Dec"/>
    <n v="0"/>
    <n v="0"/>
    <n v="0"/>
    <n v="5"/>
    <n v="0"/>
    <n v="5"/>
    <n v="0"/>
    <s v="10.12.2025"/>
    <x v="16"/>
    <s v="13.08.2026"/>
    <n v="33"/>
    <x v="0"/>
    <m/>
    <m/>
  </r>
  <r>
    <x v="2"/>
    <n v="0"/>
    <n v="2"/>
    <n v="5"/>
    <n v="9356"/>
    <s v="1185104.226759"/>
    <s v="20 Aug 2026"/>
    <s v="20"/>
    <s v="Aug"/>
    <s v="27 Aug 2026"/>
    <s v="27"/>
    <s v="Aug"/>
    <n v="7"/>
    <n v="7"/>
    <n v="0"/>
    <n v="0"/>
    <x v="3"/>
    <x v="7"/>
    <n v="3"/>
    <n v="2"/>
    <n v="4031.9239866999997"/>
    <n v="575.98914095714281"/>
    <s v="Romania"/>
    <s v="05 Jan 2026 20:41"/>
    <s v="05 Jan 2026"/>
    <s v="Jan"/>
    <n v="0"/>
    <n v="0"/>
    <n v="0"/>
    <n v="7"/>
    <n v="0"/>
    <n v="7"/>
    <n v="0"/>
    <s v="05.01.2025"/>
    <x v="1"/>
    <s v="20.08.2026"/>
    <n v="34"/>
    <x v="0"/>
    <m/>
    <m/>
  </r>
  <r>
    <x v="2"/>
    <n v="0"/>
    <n v="0"/>
    <n v="3"/>
    <n v="9354"/>
    <s v="2317943"/>
    <s v="03 Aug 2026"/>
    <s v="03"/>
    <s v="Aug"/>
    <s v="06 Aug 2026"/>
    <s v="06"/>
    <s v="Aug"/>
    <n v="3"/>
    <n v="3"/>
    <n v="0"/>
    <n v="0"/>
    <x v="6"/>
    <x v="6"/>
    <n v="2"/>
    <n v="0"/>
    <n v="1334.9713247999998"/>
    <n v="444.99044159999994"/>
    <s v="Romania"/>
    <s v="05 Jan 2026 16:31"/>
    <s v="05 Jan 2026"/>
    <s v="Jan"/>
    <n v="0"/>
    <n v="0"/>
    <n v="0"/>
    <n v="3"/>
    <n v="0"/>
    <n v="3"/>
    <n v="0"/>
    <s v="05.01.2025"/>
    <x v="1"/>
    <s v="03.08.2026"/>
    <n v="32"/>
    <x v="0"/>
    <m/>
    <m/>
  </r>
  <r>
    <x v="3"/>
    <n v="0"/>
    <n v="0"/>
    <n v="5"/>
    <n v="8571"/>
    <s v="410015"/>
    <s v="04 Aug 2026"/>
    <s v="04"/>
    <s v="Aug"/>
    <s v="09 Aug 2026"/>
    <s v="09"/>
    <s v="Aug"/>
    <n v="5"/>
    <n v="5"/>
    <n v="0"/>
    <n v="0"/>
    <x v="8"/>
    <x v="4"/>
    <n v="3"/>
    <n v="1"/>
    <n v="2401.1850513761465"/>
    <n v="480.2370102752293"/>
    <m/>
    <s v="17 Nov 2025 18:01"/>
    <s v="17 Nov 2025"/>
    <s v="Nov"/>
    <n v="0"/>
    <n v="0"/>
    <n v="0"/>
    <n v="5"/>
    <n v="0"/>
    <n v="5"/>
    <n v="0"/>
    <s v="17.11.2025"/>
    <x v="12"/>
    <s v="04.08.2026"/>
    <n v="32"/>
    <x v="0"/>
    <m/>
    <m/>
  </r>
  <r>
    <x v="2"/>
    <n v="0"/>
    <n v="0"/>
    <n v="7"/>
    <n v="8207"/>
    <s v="NT307671"/>
    <s v="01 Aug 2026"/>
    <s v="01"/>
    <s v="Aug"/>
    <s v="08 Aug 2026"/>
    <s v="08"/>
    <s v="Aug"/>
    <n v="7"/>
    <n v="7"/>
    <n v="0"/>
    <n v="0"/>
    <x v="5"/>
    <x v="4"/>
    <n v="2"/>
    <n v="1"/>
    <n v="1914.2490542"/>
    <n v="273.46415059999998"/>
    <m/>
    <s v="07 Nov 2025 15:11"/>
    <s v="07 Nov 2025"/>
    <s v="Nov"/>
    <n v="0"/>
    <n v="0"/>
    <n v="0"/>
    <n v="7"/>
    <n v="0"/>
    <n v="7"/>
    <n v="0"/>
    <s v="07.11.2025"/>
    <x v="3"/>
    <s v="01.08.2026"/>
    <n v="31"/>
    <x v="0"/>
    <m/>
    <m/>
  </r>
  <r>
    <x v="2"/>
    <n v="0"/>
    <n v="0"/>
    <n v="5"/>
    <n v="8896"/>
    <s v="1180115.223350"/>
    <s v="09 Aug 2026"/>
    <s v="09"/>
    <s v="Aug"/>
    <s v="14 Aug 2026"/>
    <s v="14"/>
    <s v="Aug"/>
    <n v="5"/>
    <n v="5"/>
    <n v="0"/>
    <n v="0"/>
    <x v="3"/>
    <x v="3"/>
    <n v="1"/>
    <n v="1"/>
    <n v="1036.7854830000001"/>
    <n v="207.35709660000003"/>
    <s v="Romania"/>
    <s v="28 Nov 2025 11:56"/>
    <s v="28 Nov 2025"/>
    <s v="Nov"/>
    <n v="0"/>
    <n v="0"/>
    <n v="0"/>
    <n v="5"/>
    <n v="0"/>
    <n v="5"/>
    <n v="0"/>
    <s v="28.11.2025"/>
    <x v="15"/>
    <s v="09.08.2026"/>
    <n v="33"/>
    <x v="0"/>
    <m/>
    <m/>
  </r>
  <r>
    <x v="2"/>
    <n v="0"/>
    <n v="0"/>
    <n v="6"/>
    <n v="9309"/>
    <s v="1184374.226344"/>
    <s v="17 Aug 2026"/>
    <s v="17"/>
    <s v="Aug"/>
    <s v="23 Aug 2026"/>
    <s v="23"/>
    <s v="Aug"/>
    <n v="6"/>
    <n v="6"/>
    <n v="0"/>
    <n v="0"/>
    <x v="3"/>
    <x v="6"/>
    <n v="2"/>
    <n v="0"/>
    <n v="1735.3688423999999"/>
    <n v="289.22814039999997"/>
    <s v="Romania"/>
    <s v="01 Jan 2026 03:54"/>
    <s v="31 Dec 2025"/>
    <s v="Jan"/>
    <n v="0"/>
    <n v="0"/>
    <n v="0"/>
    <n v="6"/>
    <n v="0"/>
    <n v="6"/>
    <n v="0"/>
    <s v="01.01.2025"/>
    <x v="20"/>
    <s v="17.08.2026"/>
    <n v="34"/>
    <x v="0"/>
    <m/>
    <m/>
  </r>
  <r>
    <x v="3"/>
    <n v="0"/>
    <n v="0"/>
    <n v="5"/>
    <n v="9017"/>
    <s v="421032"/>
    <s v="13 Aug 2026"/>
    <s v="13"/>
    <s v="Aug"/>
    <s v="18 Aug 2026"/>
    <s v="18"/>
    <s v="Aug"/>
    <n v="5"/>
    <n v="5"/>
    <n v="0"/>
    <n v="0"/>
    <x v="8"/>
    <x v="1"/>
    <n v="3"/>
    <n v="2"/>
    <n v="3149.0657339449535"/>
    <n v="629.81314678899071"/>
    <m/>
    <s v="04 Dec 2025 20:58"/>
    <s v="04 Dec 2025"/>
    <s v="Dec"/>
    <n v="0"/>
    <n v="0"/>
    <n v="0"/>
    <n v="5"/>
    <n v="0"/>
    <n v="5"/>
    <n v="0"/>
    <s v="04.12.2025"/>
    <x v="13"/>
    <s v="13.08.2026"/>
    <n v="33"/>
    <x v="0"/>
    <m/>
    <m/>
  </r>
  <r>
    <x v="2"/>
    <n v="0"/>
    <n v="0"/>
    <n v="5"/>
    <n v="8691"/>
    <s v="NT309678"/>
    <s v="20 Aug 2026"/>
    <s v="20"/>
    <s v="Aug"/>
    <s v="25 Aug 2026"/>
    <s v="25"/>
    <s v="Aug"/>
    <n v="5"/>
    <n v="5"/>
    <n v="0"/>
    <n v="0"/>
    <x v="5"/>
    <x v="4"/>
    <n v="3"/>
    <n v="1"/>
    <n v="1810.9421135999999"/>
    <n v="362.18842271999995"/>
    <s v="Bulgaria"/>
    <s v="21 Nov 2025 16:50"/>
    <s v="21 Nov 2025"/>
    <s v="Nov"/>
    <n v="0"/>
    <n v="0"/>
    <n v="0"/>
    <n v="5"/>
    <n v="0"/>
    <n v="5"/>
    <n v="0"/>
    <s v="21.11.2025"/>
    <x v="12"/>
    <s v="20.08.2026"/>
    <n v="34"/>
    <x v="0"/>
    <m/>
    <m/>
  </r>
  <r>
    <x v="2"/>
    <n v="0"/>
    <n v="5"/>
    <n v="0"/>
    <n v="8552"/>
    <s v="1176234.221802"/>
    <s v="27 Aug 2026"/>
    <s v="27"/>
    <s v="Aug"/>
    <s v="01 Sep 2026"/>
    <s v="01"/>
    <s v="Sep"/>
    <n v="5"/>
    <n v="-26"/>
    <n v="4"/>
    <n v="0"/>
    <x v="3"/>
    <x v="4"/>
    <n v="2"/>
    <n v="2"/>
    <n v="1509.9594348999999"/>
    <n v="301.99188698"/>
    <s v="Romania"/>
    <s v="17 Nov 2025 11:10"/>
    <s v="17 Nov 2025"/>
    <s v="Nov"/>
    <n v="0"/>
    <n v="0"/>
    <n v="0"/>
    <n v="4"/>
    <n v="0"/>
    <n v="4"/>
    <n v="-1"/>
    <s v="17.11.2025"/>
    <x v="12"/>
    <s v="27.08.2026"/>
    <n v="35"/>
    <x v="0"/>
    <m/>
    <m/>
  </r>
  <r>
    <x v="2"/>
    <n v="0"/>
    <n v="6"/>
    <n v="0"/>
    <n v="9282"/>
    <s v="1184184.226178"/>
    <s v="31 Aug 2026"/>
    <s v="31"/>
    <s v="Aug"/>
    <s v="06 Sep 2026"/>
    <s v="06"/>
    <s v="Sep"/>
    <n v="6"/>
    <n v="-25"/>
    <n v="0"/>
    <n v="5"/>
    <x v="3"/>
    <x v="2"/>
    <n v="2"/>
    <n v="1"/>
    <n v="1441.5249431999998"/>
    <n v="240.25415719999998"/>
    <s v="Romania"/>
    <s v="31 Dec 2025 09:15"/>
    <s v="31 Dec 2025"/>
    <s v="Dec"/>
    <n v="0"/>
    <n v="0"/>
    <n v="0"/>
    <n v="0"/>
    <n v="5"/>
    <n v="5"/>
    <n v="-1"/>
    <s v="31.12.2025"/>
    <x v="18"/>
    <s v="31.08.2026"/>
    <n v="36"/>
    <x v="0"/>
    <m/>
    <m/>
  </r>
  <r>
    <x v="2"/>
    <n v="0"/>
    <n v="6"/>
    <n v="0"/>
    <n v="9073"/>
    <s v="60289"/>
    <s v="30 Aug 2026"/>
    <s v="30"/>
    <s v="Aug"/>
    <s v="05 Sep 2026"/>
    <s v="05"/>
    <s v="Sep"/>
    <n v="6"/>
    <n v="-25"/>
    <n v="1"/>
    <n v="4"/>
    <x v="4"/>
    <x v="6"/>
    <n v="2"/>
    <n v="1"/>
    <n v="1404.2468234"/>
    <n v="234.04113723333333"/>
    <m/>
    <s v="10 Dec 2025 13:10"/>
    <s v="10 Dec 2025"/>
    <s v="Dec"/>
    <n v="0"/>
    <n v="0"/>
    <n v="0"/>
    <n v="1"/>
    <n v="4"/>
    <n v="5"/>
    <n v="-1"/>
    <s v="10.12.2025"/>
    <x v="16"/>
    <s v="30.08.2026"/>
    <n v="36"/>
    <x v="0"/>
    <m/>
    <m/>
  </r>
  <r>
    <x v="2"/>
    <n v="0"/>
    <n v="0"/>
    <n v="5"/>
    <n v="8698"/>
    <s v="NT309682"/>
    <s v="20 Aug 2026"/>
    <s v="20"/>
    <s v="Aug"/>
    <s v="25 Aug 2026"/>
    <s v="25"/>
    <s v="Aug"/>
    <n v="5"/>
    <n v="5"/>
    <n v="0"/>
    <n v="0"/>
    <x v="5"/>
    <x v="6"/>
    <n v="2"/>
    <n v="1"/>
    <n v="1309.1152522"/>
    <n v="261.82305043999997"/>
    <s v="Bulgaria"/>
    <s v="21 Nov 2025 17:00"/>
    <s v="21 Nov 2025"/>
    <s v="Nov"/>
    <n v="0"/>
    <n v="0"/>
    <n v="0"/>
    <n v="5"/>
    <n v="0"/>
    <n v="5"/>
    <n v="0"/>
    <s v="21.11.2025"/>
    <x v="12"/>
    <s v="20.08.2026"/>
    <n v="34"/>
    <x v="0"/>
    <m/>
    <m/>
  </r>
  <r>
    <x v="2"/>
    <n v="0"/>
    <n v="0"/>
    <n v="5"/>
    <n v="8668"/>
    <s v="59777"/>
    <s v="06 Aug 2026"/>
    <s v="06"/>
    <s v="Aug"/>
    <s v="11 Aug 2026"/>
    <s v="11"/>
    <s v="Aug"/>
    <n v="5"/>
    <n v="5"/>
    <n v="0"/>
    <n v="0"/>
    <x v="4"/>
    <x v="4"/>
    <n v="2"/>
    <n v="2"/>
    <n v="1709.1020455"/>
    <n v="341.82040910000001"/>
    <m/>
    <s v="21 Nov 2025 10:08"/>
    <s v="21 Nov 2025"/>
    <s v="Nov"/>
    <n v="0"/>
    <n v="0"/>
    <n v="0"/>
    <n v="5"/>
    <n v="0"/>
    <n v="5"/>
    <n v="0"/>
    <s v="21.11.2025"/>
    <x v="12"/>
    <s v="06.08.2026"/>
    <n v="32"/>
    <x v="0"/>
    <m/>
    <m/>
  </r>
  <r>
    <x v="3"/>
    <n v="0"/>
    <n v="0"/>
    <n v="5"/>
    <n v="8509"/>
    <s v="408825"/>
    <s v="10 Aug 2026"/>
    <s v="10"/>
    <s v="Aug"/>
    <s v="15 Aug 2026"/>
    <s v="15"/>
    <s v="Aug"/>
    <n v="5"/>
    <n v="5"/>
    <n v="0"/>
    <n v="0"/>
    <x v="8"/>
    <x v="6"/>
    <n v="2"/>
    <m/>
    <n v="1737.8177568807339"/>
    <n v="347.56355137614673"/>
    <m/>
    <s v="15 Nov 2025 11:42"/>
    <s v="15 Nov 2025"/>
    <s v="Nov"/>
    <n v="0"/>
    <n v="0"/>
    <n v="0"/>
    <n v="5"/>
    <n v="0"/>
    <n v="5"/>
    <n v="0"/>
    <s v="15.11.2025"/>
    <x v="11"/>
    <s v="10.08.2026"/>
    <n v="33"/>
    <x v="0"/>
    <m/>
    <m/>
  </r>
  <r>
    <x v="2"/>
    <n v="0"/>
    <n v="0"/>
    <n v="5"/>
    <n v="8460"/>
    <s v="NT308507"/>
    <s v="08 Aug 2026"/>
    <s v="08"/>
    <s v="Aug"/>
    <s v="13 Aug 2026"/>
    <s v="13"/>
    <s v="Aug"/>
    <n v="5"/>
    <n v="5"/>
    <n v="0"/>
    <n v="0"/>
    <x v="5"/>
    <x v="2"/>
    <n v="2"/>
    <n v="2"/>
    <n v="1735.9947079999999"/>
    <n v="347.19894160000001"/>
    <s v="Bulgaria"/>
    <s v="13 Nov 2025 15:46"/>
    <s v="13 Nov 2025"/>
    <s v="Nov"/>
    <n v="0"/>
    <n v="0"/>
    <n v="0"/>
    <n v="5"/>
    <n v="0"/>
    <n v="5"/>
    <n v="0"/>
    <s v="13.11.2025"/>
    <x v="11"/>
    <s v="08.08.2026"/>
    <n v="32"/>
    <x v="0"/>
    <m/>
    <m/>
  </r>
  <r>
    <x v="3"/>
    <n v="0"/>
    <n v="0"/>
    <n v="5"/>
    <n v="9085"/>
    <s v="424916"/>
    <s v="10 Aug 2026"/>
    <s v="10"/>
    <s v="Aug"/>
    <s v="15 Aug 2026"/>
    <s v="15"/>
    <s v="Aug"/>
    <n v="5"/>
    <n v="5"/>
    <n v="0"/>
    <n v="0"/>
    <x v="8"/>
    <x v="5"/>
    <n v="2"/>
    <n v="2"/>
    <n v="2522.1235302752289"/>
    <n v="504.42470605504582"/>
    <m/>
    <s v="11 Dec 2025 22:33"/>
    <s v="11 Dec 2025"/>
    <s v="Dec"/>
    <n v="0"/>
    <n v="0"/>
    <n v="0"/>
    <n v="5"/>
    <n v="0"/>
    <n v="5"/>
    <n v="0"/>
    <s v="11.12.2025"/>
    <x v="16"/>
    <s v="10.08.2026"/>
    <n v="33"/>
    <x v="0"/>
    <m/>
    <m/>
  </r>
  <r>
    <x v="2"/>
    <n v="0"/>
    <n v="0"/>
    <n v="5"/>
    <n v="9378"/>
    <s v="28497"/>
    <s v="03 Aug 2026"/>
    <s v="03"/>
    <s v="Aug"/>
    <s v="08 Aug 2026"/>
    <s v="08"/>
    <s v="Aug"/>
    <n v="5"/>
    <n v="5"/>
    <n v="0"/>
    <n v="0"/>
    <x v="4"/>
    <x v="3"/>
    <n v="2"/>
    <n v="1"/>
    <n v="1595.1749480000001"/>
    <n v="319.03498960000002"/>
    <s v="Romania"/>
    <s v="07 Jan 2026 10:26"/>
    <s v="07 Jan 2026"/>
    <s v="Jan"/>
    <n v="0"/>
    <n v="0"/>
    <n v="0"/>
    <n v="5"/>
    <n v="0"/>
    <n v="5"/>
    <n v="0"/>
    <s v="07.01.2025"/>
    <x v="1"/>
    <s v="03.08.2026"/>
    <n v="32"/>
    <x v="0"/>
    <m/>
    <m/>
  </r>
  <r>
    <x v="3"/>
    <n v="0"/>
    <n v="5"/>
    <n v="0"/>
    <n v="9275"/>
    <s v="434957"/>
    <s v="25 Aug 2026"/>
    <s v="25"/>
    <s v="Aug"/>
    <s v="30 Aug 2026"/>
    <s v="30"/>
    <s v="Aug"/>
    <n v="5"/>
    <n v="5"/>
    <n v="0"/>
    <n v="0"/>
    <x v="8"/>
    <x v="4"/>
    <n v="2"/>
    <n v="2"/>
    <n v="2011.9031077981651"/>
    <n v="402.38062155963297"/>
    <m/>
    <s v="30 Dec 2025 19:58"/>
    <s v="30 Dec 2025"/>
    <s v="Dec"/>
    <n v="0"/>
    <n v="0"/>
    <n v="0"/>
    <n v="5"/>
    <n v="0"/>
    <n v="5"/>
    <n v="0"/>
    <s v="30.12.2025"/>
    <x v="18"/>
    <s v="25.08.2026"/>
    <n v="35"/>
    <x v="0"/>
    <m/>
    <m/>
  </r>
  <r>
    <x v="2"/>
    <n v="0"/>
    <n v="0"/>
    <n v="5"/>
    <n v="9283"/>
    <s v="1184135.226184"/>
    <s v="17 Aug 2026"/>
    <s v="17"/>
    <s v="Aug"/>
    <s v="22 Aug 2026"/>
    <s v="22"/>
    <s v="Aug"/>
    <n v="5"/>
    <n v="5"/>
    <n v="0"/>
    <n v="0"/>
    <x v="3"/>
    <x v="4"/>
    <n v="2"/>
    <n v="1"/>
    <n v="1481.1500589999998"/>
    <n v="296.23001179999994"/>
    <s v="Romania"/>
    <s v="31 Dec 2025 09:37"/>
    <s v="30 Dec 2025"/>
    <s v="Dec"/>
    <n v="0"/>
    <n v="0"/>
    <n v="0"/>
    <n v="5"/>
    <n v="0"/>
    <n v="5"/>
    <n v="0"/>
    <s v="31.12.2025"/>
    <x v="18"/>
    <s v="17.08.2026"/>
    <n v="34"/>
    <x v="0"/>
    <m/>
    <m/>
  </r>
  <r>
    <x v="3"/>
    <n v="0"/>
    <n v="0"/>
    <n v="5"/>
    <n v="8510"/>
    <s v="408825"/>
    <s v="10 Aug 2026"/>
    <s v="10"/>
    <s v="Aug"/>
    <s v="15 Aug 2026"/>
    <s v="15"/>
    <s v="Aug"/>
    <n v="5"/>
    <n v="5"/>
    <n v="0"/>
    <n v="0"/>
    <x v="8"/>
    <x v="6"/>
    <n v="2"/>
    <n v="1"/>
    <n v="1737.8177568807339"/>
    <n v="347.56355137614673"/>
    <m/>
    <s v="15 Nov 2025 11:42"/>
    <s v="15 Nov 2025"/>
    <s v="Nov"/>
    <n v="0"/>
    <n v="0"/>
    <n v="0"/>
    <n v="5"/>
    <n v="0"/>
    <n v="5"/>
    <n v="0"/>
    <s v="15.11.2025"/>
    <x v="11"/>
    <s v="10.08.2026"/>
    <n v="33"/>
    <x v="0"/>
    <m/>
    <m/>
  </r>
  <r>
    <x v="2"/>
    <n v="0"/>
    <n v="0"/>
    <n v="7"/>
    <n v="8137"/>
    <s v="NT307451"/>
    <s v="08 Aug 2026"/>
    <s v="08"/>
    <s v="Aug"/>
    <s v="15 Aug 2026"/>
    <s v="15"/>
    <s v="Aug"/>
    <n v="7"/>
    <n v="7"/>
    <n v="0"/>
    <n v="0"/>
    <x v="5"/>
    <x v="6"/>
    <n v="2"/>
    <n v="1"/>
    <n v="1868.9324731000002"/>
    <n v="266.99035330000004"/>
    <m/>
    <s v="06 Nov 2025 10:57"/>
    <s v="06 Nov 2025"/>
    <s v="Nov"/>
    <n v="0"/>
    <n v="0"/>
    <n v="0"/>
    <n v="7"/>
    <n v="0"/>
    <n v="7"/>
    <n v="0"/>
    <s v="06.11.2025"/>
    <x v="3"/>
    <s v="08.08.2026"/>
    <n v="32"/>
    <x v="0"/>
    <m/>
    <m/>
  </r>
  <r>
    <x v="3"/>
    <n v="0"/>
    <n v="0"/>
    <n v="5"/>
    <n v="8465"/>
    <s v="408112"/>
    <s v="17 Aug 2026"/>
    <s v="17"/>
    <s v="Aug"/>
    <s v="22 Aug 2026"/>
    <s v="22"/>
    <s v="Aug"/>
    <n v="5"/>
    <n v="5"/>
    <n v="0"/>
    <n v="0"/>
    <x v="8"/>
    <x v="4"/>
    <n v="2"/>
    <n v="2"/>
    <n v="2223.2762949541279"/>
    <n v="444.65525899082564"/>
    <m/>
    <s v="13 Nov 2025 21:19"/>
    <s v="13 Nov 2025"/>
    <s v="Nov"/>
    <n v="0"/>
    <n v="0"/>
    <n v="0"/>
    <n v="5"/>
    <n v="0"/>
    <n v="5"/>
    <n v="0"/>
    <s v="13.11.2025"/>
    <x v="11"/>
    <s v="17.08.2026"/>
    <n v="34"/>
    <x v="0"/>
    <m/>
    <m/>
  </r>
  <r>
    <x v="3"/>
    <n v="0"/>
    <n v="0"/>
    <n v="5"/>
    <n v="8466"/>
    <s v="408112"/>
    <s v="17 Aug 2026"/>
    <s v="17"/>
    <s v="Aug"/>
    <s v="22 Aug 2026"/>
    <s v="22"/>
    <s v="Aug"/>
    <n v="5"/>
    <n v="5"/>
    <n v="0"/>
    <n v="0"/>
    <x v="8"/>
    <x v="6"/>
    <n v="2"/>
    <n v="2"/>
    <n v="2172.2273376146782"/>
    <n v="434.4454675229357"/>
    <m/>
    <s v="13 Nov 2025 21:19"/>
    <s v="13 Nov 2025"/>
    <s v="Nov"/>
    <n v="0"/>
    <n v="0"/>
    <n v="0"/>
    <n v="5"/>
    <n v="0"/>
    <n v="5"/>
    <n v="0"/>
    <s v="13.11.2025"/>
    <x v="11"/>
    <s v="17.08.2026"/>
    <n v="34"/>
    <x v="0"/>
    <m/>
    <m/>
  </r>
  <r>
    <x v="2"/>
    <n v="0"/>
    <n v="0"/>
    <n v="7"/>
    <n v="8205"/>
    <s v="NT307668"/>
    <s v="01 Aug 2026"/>
    <s v="01"/>
    <s v="Aug"/>
    <s v="08 Aug 2026"/>
    <s v="08"/>
    <s v="Aug"/>
    <n v="7"/>
    <n v="7"/>
    <n v="0"/>
    <n v="0"/>
    <x v="5"/>
    <x v="4"/>
    <n v="2"/>
    <n v="1"/>
    <n v="1914.2490542"/>
    <n v="273.46415059999998"/>
    <m/>
    <s v="07 Nov 2025 15:10"/>
    <s v="07 Nov 2025"/>
    <s v="Nov"/>
    <n v="0"/>
    <n v="0"/>
    <n v="0"/>
    <n v="7"/>
    <n v="0"/>
    <n v="7"/>
    <n v="0"/>
    <s v="07.11.2025"/>
    <x v="3"/>
    <s v="01.08.2026"/>
    <n v="31"/>
    <x v="0"/>
    <m/>
    <m/>
  </r>
  <r>
    <x v="2"/>
    <n v="0"/>
    <n v="7"/>
    <n v="0"/>
    <n v="8911"/>
    <s v="1180309.223430"/>
    <s v="25 Aug 2026"/>
    <s v="25"/>
    <s v="Aug"/>
    <s v="01 Sep 2026"/>
    <s v="01"/>
    <s v="Sep"/>
    <n v="7"/>
    <n v="-24"/>
    <n v="6"/>
    <n v="0"/>
    <x v="3"/>
    <x v="2"/>
    <n v="3"/>
    <n v="0"/>
    <n v="2534.9708212999999"/>
    <n v="362.13868875714286"/>
    <s v="Romania"/>
    <s v="28 Nov 2025 18:40"/>
    <s v="28 Nov 2025"/>
    <s v="Nov"/>
    <n v="0"/>
    <n v="0"/>
    <n v="0"/>
    <n v="6"/>
    <n v="0"/>
    <n v="6"/>
    <n v="-1"/>
    <s v="28.11.2025"/>
    <x v="15"/>
    <s v="25.08.2026"/>
    <n v="35"/>
    <x v="0"/>
    <m/>
    <m/>
  </r>
  <r>
    <x v="2"/>
    <n v="0"/>
    <n v="0"/>
    <n v="5"/>
    <n v="9316"/>
    <s v="753715395"/>
    <s v="08 Aug 2026"/>
    <s v="08"/>
    <s v="Aug"/>
    <s v="13 Aug 2026"/>
    <s v="13"/>
    <s v="Aug"/>
    <n v="5"/>
    <n v="5"/>
    <n v="0"/>
    <n v="0"/>
    <x v="9"/>
    <x v="3"/>
    <n v="2"/>
    <n v="2"/>
    <n v="1851.4864694999999"/>
    <n v="370.2972939"/>
    <s v="Poland"/>
    <s v="01 Jan 2026 16:10"/>
    <s v="31 Dec 2025"/>
    <s v="Jan"/>
    <n v="0"/>
    <n v="0"/>
    <n v="0"/>
    <n v="5"/>
    <n v="0"/>
    <n v="5"/>
    <n v="0"/>
    <s v="01.01.2025"/>
    <x v="20"/>
    <s v="08.08.2026"/>
    <n v="32"/>
    <x v="0"/>
    <m/>
    <m/>
  </r>
  <r>
    <x v="2"/>
    <n v="0"/>
    <n v="6"/>
    <n v="0"/>
    <n v="8761"/>
    <s v="1178460.222768"/>
    <s v="31 Aug 2026"/>
    <s v="31"/>
    <s v="Aug"/>
    <s v="06 Sep 2026"/>
    <s v="06"/>
    <s v="Sep"/>
    <n v="6"/>
    <n v="-25"/>
    <n v="0"/>
    <n v="5"/>
    <x v="3"/>
    <x v="4"/>
    <n v="3"/>
    <n v="1"/>
    <n v="1761.5378478"/>
    <n v="293.58964129999998"/>
    <s v="Romania"/>
    <s v="24 Nov 2025 11:30"/>
    <s v="24 Nov 2025"/>
    <s v="Nov"/>
    <n v="0"/>
    <n v="0"/>
    <n v="0"/>
    <n v="0"/>
    <n v="5"/>
    <n v="5"/>
    <n v="-1"/>
    <s v="24.11.2025"/>
    <x v="15"/>
    <s v="31.08.2026"/>
    <n v="36"/>
    <x v="0"/>
    <m/>
    <m/>
  </r>
  <r>
    <x v="2"/>
    <n v="0"/>
    <n v="0"/>
    <n v="7"/>
    <n v="8704"/>
    <s v="2312499"/>
    <s v="15 Aug 2026"/>
    <s v="15"/>
    <s v="Aug"/>
    <s v="22 Aug 2026"/>
    <s v="22"/>
    <s v="Aug"/>
    <n v="7"/>
    <n v="7"/>
    <n v="0"/>
    <n v="0"/>
    <x v="6"/>
    <x v="7"/>
    <n v="3"/>
    <n v="3"/>
    <n v="3979.0970183999998"/>
    <n v="568.44243119999999"/>
    <s v="[&quot;RO&quot;]"/>
    <s v="21 Nov 2025 23:41"/>
    <s v="20 Nov 2025"/>
    <s v="Nov"/>
    <n v="0"/>
    <n v="0"/>
    <n v="0"/>
    <n v="7"/>
    <n v="0"/>
    <n v="7"/>
    <n v="0"/>
    <s v="21.11.2025"/>
    <x v="12"/>
    <s v="15.08.2026"/>
    <n v="33"/>
    <x v="0"/>
    <m/>
    <m/>
  </r>
  <r>
    <x v="2"/>
    <n v="0"/>
    <n v="0"/>
    <n v="6"/>
    <n v="8242"/>
    <s v="1173561.220538"/>
    <s v="11 Aug 2026"/>
    <s v="11"/>
    <s v="Aug"/>
    <s v="17 Aug 2026"/>
    <s v="17"/>
    <s v="Aug"/>
    <n v="6"/>
    <n v="6"/>
    <n v="0"/>
    <n v="0"/>
    <x v="3"/>
    <x v="2"/>
    <n v="2"/>
    <n v="1"/>
    <n v="1666.6018595999999"/>
    <n v="277.76697659999996"/>
    <s v="Romania"/>
    <s v="09 Nov 2025 21:27"/>
    <s v="09 Nov 2025"/>
    <s v="Nov"/>
    <n v="0"/>
    <n v="0"/>
    <n v="0"/>
    <n v="6"/>
    <n v="0"/>
    <n v="6"/>
    <n v="0"/>
    <s v="09.11.2025"/>
    <x v="11"/>
    <s v="11.08.2026"/>
    <n v="33"/>
    <x v="0"/>
    <m/>
    <m/>
  </r>
  <r>
    <x v="3"/>
    <n v="0"/>
    <n v="0"/>
    <n v="9"/>
    <n v="8882"/>
    <s v="415867"/>
    <s v="14 Aug 2026"/>
    <s v="14"/>
    <s v="Aug"/>
    <s v="23 Aug 2026"/>
    <s v="23"/>
    <s v="Aug"/>
    <n v="9"/>
    <n v="9"/>
    <n v="0"/>
    <n v="0"/>
    <x v="8"/>
    <x v="7"/>
    <n v="2"/>
    <n v="2"/>
    <n v="6046.206209174311"/>
    <n v="671.8006899082568"/>
    <m/>
    <s v="27 Nov 2025 16:18"/>
    <s v="27 Nov 2025"/>
    <s v="Nov"/>
    <n v="0"/>
    <n v="0"/>
    <n v="0"/>
    <n v="9"/>
    <n v="0"/>
    <n v="9"/>
    <n v="0"/>
    <s v="27.11.2025"/>
    <x v="15"/>
    <s v="14.08.2026"/>
    <n v="33"/>
    <x v="0"/>
    <m/>
    <m/>
  </r>
  <r>
    <x v="2"/>
    <n v="0"/>
    <n v="0"/>
    <n v="5"/>
    <n v="9076"/>
    <s v="2315635"/>
    <s v="11 Aug 2026"/>
    <s v="11"/>
    <s v="Aug"/>
    <s v="16 Aug 2026"/>
    <s v="16"/>
    <s v="Aug"/>
    <n v="5"/>
    <n v="5"/>
    <n v="0"/>
    <n v="0"/>
    <x v="6"/>
    <x v="1"/>
    <n v="4"/>
    <n v="1"/>
    <n v="0"/>
    <n v="0"/>
    <m/>
    <s v="11 Dec 2025 09:49"/>
    <s v="11 Dec 2025"/>
    <s v="Dec"/>
    <n v="0"/>
    <n v="0"/>
    <n v="0"/>
    <n v="5"/>
    <n v="0"/>
    <n v="5"/>
    <n v="0"/>
    <s v="11.12.2025"/>
    <x v="16"/>
    <s v="11.08.2026"/>
    <n v="33"/>
    <x v="1"/>
    <m/>
    <m/>
  </r>
  <r>
    <x v="2"/>
    <n v="0"/>
    <n v="0"/>
    <n v="7"/>
    <n v="8280"/>
    <s v="1173531.220738"/>
    <s v="11 Aug 2026"/>
    <s v="11"/>
    <s v="Aug"/>
    <s v="18 Aug 2026"/>
    <s v="18"/>
    <s v="Aug"/>
    <n v="7"/>
    <n v="7"/>
    <n v="0"/>
    <n v="0"/>
    <x v="3"/>
    <x v="3"/>
    <n v="2"/>
    <n v="0"/>
    <n v="1914.2490542"/>
    <n v="273.46415059999998"/>
    <s v="Romania"/>
    <s v="10 Nov 2025 11:24"/>
    <s v="10 Nov 2025"/>
    <s v="Nov"/>
    <n v="0"/>
    <n v="0"/>
    <n v="0"/>
    <n v="7"/>
    <n v="0"/>
    <n v="7"/>
    <n v="0"/>
    <s v="10.11.2025"/>
    <x v="11"/>
    <s v="11.08.2026"/>
    <n v="33"/>
    <x v="0"/>
    <m/>
    <m/>
  </r>
  <r>
    <x v="0"/>
    <n v="0"/>
    <n v="2"/>
    <n v="3"/>
    <n v="8641"/>
    <s v="20112025"/>
    <s v="22 Aug 2026"/>
    <s v="22"/>
    <s v="Aug"/>
    <s v="27 Aug 2026"/>
    <s v="27"/>
    <s v="Aug"/>
    <n v="5"/>
    <n v="5"/>
    <n v="0"/>
    <n v="0"/>
    <x v="0"/>
    <x v="3"/>
    <n v="3"/>
    <n v="1"/>
    <n v="2038.3696146788991"/>
    <n v="407.67392293577979"/>
    <m/>
    <s v="20 Nov 2025 11:51"/>
    <s v="20 Nov 2025"/>
    <s v="Nov"/>
    <n v="0"/>
    <n v="0"/>
    <n v="0"/>
    <n v="5"/>
    <n v="0"/>
    <n v="5"/>
    <n v="0"/>
    <s v="20.11.2025"/>
    <x v="12"/>
    <s v="22.08.2026"/>
    <n v="34"/>
    <x v="0"/>
    <m/>
    <m/>
  </r>
  <r>
    <x v="1"/>
    <n v="0"/>
    <n v="0"/>
    <n v="7"/>
    <n v="9143"/>
    <s v="5249368961"/>
    <s v="02 Aug 2026"/>
    <s v="02"/>
    <s v="Aug"/>
    <s v="09 Aug 2026"/>
    <s v="09"/>
    <s v="Aug"/>
    <n v="7"/>
    <n v="7"/>
    <n v="0"/>
    <n v="0"/>
    <x v="1"/>
    <x v="4"/>
    <n v="2"/>
    <n v="2"/>
    <n v="4273.0399651376138"/>
    <n v="610.43428073394489"/>
    <s v="Romania"/>
    <s v="19 Dec 2025 12:46"/>
    <s v="19 Dec 2025"/>
    <s v="Dec"/>
    <n v="0"/>
    <n v="0"/>
    <n v="0"/>
    <n v="7"/>
    <n v="0"/>
    <n v="7"/>
    <n v="0"/>
    <s v="19.12.2025"/>
    <x v="10"/>
    <s v="02.08.2026"/>
    <n v="32"/>
    <x v="1"/>
    <m/>
    <m/>
  </r>
  <r>
    <x v="2"/>
    <n v="0"/>
    <n v="0"/>
    <n v="6"/>
    <n v="9326"/>
    <s v="17946"/>
    <s v="01 Aug 2026"/>
    <s v="01"/>
    <s v="Aug"/>
    <s v="07 Aug 2026"/>
    <s v="07"/>
    <s v="Aug"/>
    <n v="6"/>
    <n v="6"/>
    <n v="0"/>
    <n v="0"/>
    <x v="4"/>
    <x v="6"/>
    <n v="2"/>
    <n v="1"/>
    <n v="1868.9129148"/>
    <n v="311.48548579999999"/>
    <s v="Romania"/>
    <s v="02 Jan 2026 17:08"/>
    <s v="02 Jan 2026"/>
    <s v="Jan"/>
    <n v="0"/>
    <n v="0"/>
    <n v="0"/>
    <n v="6"/>
    <n v="0"/>
    <n v="6"/>
    <n v="0"/>
    <s v="02.01.2025"/>
    <x v="20"/>
    <s v="01.08.2026"/>
    <n v="31"/>
    <x v="0"/>
    <m/>
    <m/>
  </r>
  <r>
    <x v="2"/>
    <n v="0"/>
    <n v="0"/>
    <n v="12"/>
    <n v="9088"/>
    <s v="NT311550"/>
    <s v="02 Aug 2026"/>
    <s v="02"/>
    <s v="Aug"/>
    <s v="14 Aug 2026"/>
    <s v="14"/>
    <s v="Aug"/>
    <n v="12"/>
    <n v="12"/>
    <n v="0"/>
    <n v="0"/>
    <x v="5"/>
    <x v="1"/>
    <n v="3"/>
    <n v="2"/>
    <n v="6298.1637659999997"/>
    <n v="524.84698049999997"/>
    <m/>
    <s v="12 Dec 2025 08:34"/>
    <s v="11 Dec 2025"/>
    <s v="Dec"/>
    <n v="0"/>
    <n v="0"/>
    <n v="0"/>
    <n v="12"/>
    <n v="0"/>
    <n v="12"/>
    <n v="0"/>
    <s v="12.12.2025"/>
    <x v="16"/>
    <s v="02.08.2026"/>
    <n v="32"/>
    <x v="0"/>
    <m/>
    <m/>
  </r>
  <r>
    <x v="1"/>
    <n v="0"/>
    <n v="0"/>
    <n v="5"/>
    <n v="9038"/>
    <s v="5511706666"/>
    <s v="09 Aug 2026"/>
    <s v="09"/>
    <s v="Aug"/>
    <s v="14 Aug 2026"/>
    <s v="14"/>
    <s v="Aug"/>
    <n v="5"/>
    <n v="5"/>
    <n v="0"/>
    <n v="0"/>
    <x v="1"/>
    <x v="7"/>
    <n v="2"/>
    <n v="3"/>
    <n v="4600.0583298165138"/>
    <n v="920.01166596330279"/>
    <m/>
    <s v="06 Dec 2025 14:42"/>
    <s v="06 Dec 2025"/>
    <s v="Dec"/>
    <n v="0"/>
    <n v="0"/>
    <n v="0"/>
    <n v="5"/>
    <n v="0"/>
    <n v="5"/>
    <n v="0"/>
    <s v="06.12.2025"/>
    <x v="13"/>
    <s v="09.08.2026"/>
    <n v="33"/>
    <x v="1"/>
    <m/>
    <m/>
  </r>
  <r>
    <x v="2"/>
    <n v="0"/>
    <n v="0"/>
    <n v="5"/>
    <n v="8093"/>
    <s v="2309407"/>
    <s v="18 Aug 2026"/>
    <s v="18"/>
    <s v="Aug"/>
    <s v="23 Aug 2026"/>
    <s v="23"/>
    <s v="Aug"/>
    <n v="5"/>
    <n v="5"/>
    <n v="0"/>
    <n v="0"/>
    <x v="6"/>
    <x v="4"/>
    <n v="2"/>
    <n v="2"/>
    <n v="1851.4864694999999"/>
    <n v="370.2972939"/>
    <m/>
    <s v="28 Oct 2025 14:03"/>
    <s v="28 Oct 2025"/>
    <s v="Oct"/>
    <n v="0"/>
    <n v="0"/>
    <n v="0"/>
    <n v="5"/>
    <n v="0"/>
    <n v="5"/>
    <n v="0"/>
    <s v="28.10.2025"/>
    <x v="4"/>
    <s v="18.08.2026"/>
    <n v="34"/>
    <x v="0"/>
    <m/>
    <m/>
  </r>
  <r>
    <x v="2"/>
    <n v="0"/>
    <n v="0"/>
    <n v="6"/>
    <n v="8579"/>
    <s v="NT308974"/>
    <s v="09 Aug 2026"/>
    <s v="09"/>
    <s v="Aug"/>
    <s v="15 Aug 2026"/>
    <s v="15"/>
    <s v="Aug"/>
    <n v="6"/>
    <n v="6"/>
    <n v="0"/>
    <n v="0"/>
    <x v="5"/>
    <x v="3"/>
    <n v="2"/>
    <n v="1"/>
    <n v="1749.4117017999999"/>
    <n v="291.56861696666664"/>
    <m/>
    <s v="18 Nov 2025 09:10"/>
    <s v="17 Nov 2025"/>
    <s v="Nov"/>
    <n v="0"/>
    <n v="0"/>
    <n v="0"/>
    <n v="6"/>
    <n v="0"/>
    <n v="6"/>
    <n v="0"/>
    <s v="18.11.2025"/>
    <x v="12"/>
    <s v="09.08.2026"/>
    <n v="33"/>
    <x v="0"/>
    <m/>
    <m/>
  </r>
  <r>
    <x v="2"/>
    <n v="0"/>
    <n v="0"/>
    <n v="7"/>
    <n v="8136"/>
    <s v="NT307450"/>
    <s v="08 Aug 2026"/>
    <s v="08"/>
    <s v="Aug"/>
    <s v="15 Aug 2026"/>
    <s v="15"/>
    <s v="Aug"/>
    <n v="7"/>
    <n v="7"/>
    <n v="0"/>
    <n v="0"/>
    <x v="5"/>
    <x v="6"/>
    <n v="3"/>
    <n v="1"/>
    <n v="2523.0793748999999"/>
    <n v="360.43991069999998"/>
    <m/>
    <s v="06 Nov 2025 10:56"/>
    <s v="06 Nov 2025"/>
    <s v="Nov"/>
    <n v="0"/>
    <n v="0"/>
    <n v="0"/>
    <n v="7"/>
    <n v="0"/>
    <n v="7"/>
    <n v="0"/>
    <s v="06.11.2025"/>
    <x v="3"/>
    <s v="08.08.2026"/>
    <n v="32"/>
    <x v="0"/>
    <m/>
    <m/>
  </r>
  <r>
    <x v="2"/>
    <n v="0"/>
    <n v="0"/>
    <n v="5"/>
    <n v="9320"/>
    <s v="17933"/>
    <s v="10 Aug 2026"/>
    <s v="10"/>
    <s v="Aug"/>
    <s v="15 Aug 2026"/>
    <s v="15"/>
    <s v="Aug"/>
    <n v="5"/>
    <n v="5"/>
    <n v="0"/>
    <n v="0"/>
    <x v="4"/>
    <x v="6"/>
    <n v="3"/>
    <n v="1"/>
    <n v="1952.3095060000001"/>
    <n v="390.4619012"/>
    <s v="Romania"/>
    <s v="02 Jan 2026 09:49"/>
    <s v="31 Dec 2025"/>
    <s v="Jan"/>
    <n v="0"/>
    <n v="0"/>
    <n v="0"/>
    <n v="5"/>
    <n v="0"/>
    <n v="5"/>
    <n v="0"/>
    <s v="02.01.2025"/>
    <x v="20"/>
    <s v="10.08.2026"/>
    <n v="33"/>
    <x v="0"/>
    <m/>
    <m/>
  </r>
  <r>
    <x v="2"/>
    <n v="0"/>
    <n v="0"/>
    <n v="7"/>
    <n v="8206"/>
    <s v="NT307670"/>
    <s v="01 Aug 2026"/>
    <s v="01"/>
    <s v="Aug"/>
    <s v="08 Aug 2026"/>
    <s v="08"/>
    <s v="Aug"/>
    <n v="7"/>
    <n v="7"/>
    <n v="0"/>
    <n v="0"/>
    <x v="5"/>
    <x v="4"/>
    <n v="2"/>
    <n v="0"/>
    <n v="1914.2490542"/>
    <n v="273.46415059999998"/>
    <m/>
    <s v="07 Nov 2025 15:11"/>
    <s v="07 Nov 2025"/>
    <s v="Nov"/>
    <n v="0"/>
    <n v="0"/>
    <n v="0"/>
    <n v="7"/>
    <n v="0"/>
    <n v="7"/>
    <n v="0"/>
    <s v="07.11.2025"/>
    <x v="3"/>
    <s v="01.08.2026"/>
    <n v="31"/>
    <x v="0"/>
    <m/>
    <m/>
  </r>
  <r>
    <x v="2"/>
    <n v="0"/>
    <n v="0"/>
    <n v="6"/>
    <n v="9324"/>
    <s v="2874"/>
    <s v="11 Aug 2026"/>
    <s v="11"/>
    <s v="Aug"/>
    <s v="17 Aug 2026"/>
    <s v="17"/>
    <s v="Aug"/>
    <n v="6"/>
    <n v="6"/>
    <n v="0"/>
    <n v="0"/>
    <x v="2"/>
    <x v="4"/>
    <n v="1"/>
    <n v="1"/>
    <n v="0"/>
    <n v="0"/>
    <s v="Israel"/>
    <s v="02 Jan 2026 11:02"/>
    <s v="31 Dec 2025"/>
    <s v="Jan"/>
    <n v="0"/>
    <n v="0"/>
    <n v="0"/>
    <n v="6"/>
    <n v="0"/>
    <n v="6"/>
    <n v="0"/>
    <s v="02.01.2025"/>
    <x v="20"/>
    <s v="11.08.2026"/>
    <n v="33"/>
    <x v="1"/>
    <m/>
    <m/>
  </r>
  <r>
    <x v="3"/>
    <n v="0"/>
    <n v="0"/>
    <n v="6"/>
    <n v="9084"/>
    <s v="424651"/>
    <s v="03 Aug 2026"/>
    <s v="03"/>
    <s v="Aug"/>
    <s v="09 Aug 2026"/>
    <s v="09"/>
    <s v="Aug"/>
    <n v="6"/>
    <n v="6"/>
    <n v="0"/>
    <n v="0"/>
    <x v="8"/>
    <x v="6"/>
    <n v="2"/>
    <n v="2"/>
    <n v="2606.6728051376144"/>
    <n v="434.4454675229357"/>
    <m/>
    <s v="11 Dec 2025 15:28"/>
    <s v="11 Dec 2025"/>
    <s v="Dec"/>
    <n v="0"/>
    <n v="0"/>
    <n v="0"/>
    <n v="6"/>
    <n v="0"/>
    <n v="6"/>
    <n v="0"/>
    <s v="11.12.2025"/>
    <x v="16"/>
    <s v="03.08.2026"/>
    <n v="32"/>
    <x v="0"/>
    <m/>
    <m/>
  </r>
  <r>
    <x v="2"/>
    <n v="0"/>
    <n v="0"/>
    <n v="6"/>
    <n v="9321"/>
    <s v="17937"/>
    <s v="01 Aug 2026"/>
    <s v="01"/>
    <s v="Aug"/>
    <s v="07 Aug 2026"/>
    <s v="07"/>
    <s v="Aug"/>
    <n v="6"/>
    <n v="6"/>
    <n v="0"/>
    <n v="0"/>
    <x v="4"/>
    <x v="4"/>
    <n v="2"/>
    <n v="2"/>
    <n v="2221.7837633999998"/>
    <n v="370.29729389999994"/>
    <s v="Romania"/>
    <s v="02 Jan 2026 10:04"/>
    <s v="31 Dec 2025"/>
    <s v="Jan"/>
    <n v="0"/>
    <n v="0"/>
    <n v="0"/>
    <n v="6"/>
    <n v="0"/>
    <n v="6"/>
    <n v="0"/>
    <s v="02.01.2025"/>
    <x v="20"/>
    <s v="01.08.2026"/>
    <n v="31"/>
    <x v="0"/>
    <m/>
    <m/>
  </r>
  <r>
    <x v="2"/>
    <n v="0"/>
    <n v="0"/>
    <n v="5"/>
    <n v="8697"/>
    <s v="NT309681"/>
    <s v="20 Aug 2026"/>
    <s v="20"/>
    <s v="Aug"/>
    <s v="25 Aug 2026"/>
    <s v="25"/>
    <s v="Aug"/>
    <n v="5"/>
    <n v="5"/>
    <n v="0"/>
    <n v="0"/>
    <x v="5"/>
    <x v="4"/>
    <n v="3"/>
    <n v="0"/>
    <n v="1810.9421135999999"/>
    <n v="362.18842271999995"/>
    <m/>
    <s v="21 Nov 2025 16:58"/>
    <s v="21 Nov 2025"/>
    <s v="Nov"/>
    <n v="0"/>
    <n v="0"/>
    <n v="0"/>
    <n v="5"/>
    <n v="0"/>
    <n v="5"/>
    <n v="0"/>
    <s v="21.11.2025"/>
    <x v="12"/>
    <s v="20.08.2026"/>
    <n v="34"/>
    <x v="0"/>
    <m/>
    <m/>
  </r>
  <r>
    <x v="2"/>
    <n v="0"/>
    <n v="5"/>
    <n v="1"/>
    <n v="8519"/>
    <s v="1176217.221584"/>
    <s v="24 Aug 2026"/>
    <s v="24"/>
    <s v="Aug"/>
    <s v="30 Aug 2026"/>
    <s v="30"/>
    <s v="Aug"/>
    <n v="6"/>
    <n v="6"/>
    <n v="0"/>
    <n v="0"/>
    <x v="3"/>
    <x v="4"/>
    <n v="2"/>
    <n v="0"/>
    <n v="1485.7658177999999"/>
    <n v="247.62763629999998"/>
    <s v="Romania"/>
    <s v="16 Nov 2025 19:06"/>
    <s v="16 Nov 2025"/>
    <s v="Nov"/>
    <n v="0"/>
    <n v="0"/>
    <n v="0"/>
    <n v="6"/>
    <n v="0"/>
    <n v="6"/>
    <n v="0"/>
    <s v="16.11.2025"/>
    <x v="12"/>
    <s v="24.08.2026"/>
    <n v="35"/>
    <x v="0"/>
    <m/>
    <m/>
  </r>
  <r>
    <x v="2"/>
    <n v="0"/>
    <n v="0"/>
    <n v="5"/>
    <n v="8192"/>
    <s v="1172667.220384"/>
    <s v="01 Aug 2026"/>
    <s v="01"/>
    <s v="Aug"/>
    <s v="06 Aug 2026"/>
    <s v="06"/>
    <s v="Aug"/>
    <n v="5"/>
    <n v="5"/>
    <n v="0"/>
    <n v="0"/>
    <x v="3"/>
    <x v="4"/>
    <n v="2"/>
    <n v="2"/>
    <n v="1709.1020455"/>
    <n v="341.82040910000001"/>
    <s v="Romania"/>
    <s v="07 Nov 2025 13:40"/>
    <s v="07 Nov 2025"/>
    <s v="Nov"/>
    <n v="0"/>
    <n v="0"/>
    <n v="0"/>
    <n v="5"/>
    <n v="0"/>
    <n v="5"/>
    <n v="0"/>
    <s v="07.11.2025"/>
    <x v="3"/>
    <s v="01.08.2026"/>
    <n v="31"/>
    <x v="0"/>
    <m/>
    <m/>
  </r>
  <r>
    <x v="2"/>
    <n v="0"/>
    <n v="0"/>
    <n v="6"/>
    <n v="8503"/>
    <s v="1176002.221527"/>
    <s v="17 Aug 2026"/>
    <s v="17"/>
    <s v="Aug"/>
    <s v="23 Aug 2026"/>
    <s v="23"/>
    <s v="Aug"/>
    <n v="6"/>
    <n v="6"/>
    <n v="0"/>
    <n v="0"/>
    <x v="3"/>
    <x v="2"/>
    <n v="2"/>
    <n v="1"/>
    <n v="1666.6018595999999"/>
    <n v="277.76697659999996"/>
    <s v="Romania"/>
    <s v="14 Nov 2025 19:47"/>
    <s v="14 Nov 2025"/>
    <s v="Nov"/>
    <n v="0"/>
    <n v="0"/>
    <n v="0"/>
    <n v="6"/>
    <n v="0"/>
    <n v="6"/>
    <n v="0"/>
    <s v="14.11.2025"/>
    <x v="11"/>
    <s v="17.08.2026"/>
    <n v="34"/>
    <x v="0"/>
    <m/>
    <m/>
  </r>
  <r>
    <x v="2"/>
    <n v="0"/>
    <n v="7"/>
    <n v="0"/>
    <n v="8919"/>
    <s v="1180433.223471"/>
    <s v="30 Aug 2026"/>
    <s v="30"/>
    <s v="Aug"/>
    <s v="06 Sep 2026"/>
    <s v="06"/>
    <s v="Sep"/>
    <n v="7"/>
    <n v="-24"/>
    <n v="1"/>
    <n v="5"/>
    <x v="3"/>
    <x v="5"/>
    <n v="2"/>
    <n v="1"/>
    <n v="1931.3430083999999"/>
    <n v="275.90614405714285"/>
    <s v="Romania"/>
    <s v="29 Nov 2025 16:20"/>
    <s v="29 Nov 2025"/>
    <s v="Nov"/>
    <n v="0"/>
    <n v="0"/>
    <n v="0"/>
    <n v="1"/>
    <n v="5"/>
    <n v="6"/>
    <n v="-1"/>
    <s v="29.11.2025"/>
    <x v="15"/>
    <s v="30.08.2026"/>
    <n v="36"/>
    <x v="0"/>
    <m/>
    <m/>
  </r>
  <r>
    <x v="2"/>
    <n v="0"/>
    <n v="0"/>
    <n v="5"/>
    <n v="8110"/>
    <s v="2309589"/>
    <s v="18 Aug 2026"/>
    <s v="18"/>
    <s v="Aug"/>
    <s v="23 Aug 2026"/>
    <s v="23"/>
    <s v="Aug"/>
    <n v="5"/>
    <n v="5"/>
    <n v="0"/>
    <n v="0"/>
    <x v="6"/>
    <x v="6"/>
    <n v="2"/>
    <n v="1"/>
    <n v="1446.1407019999999"/>
    <n v="289.22814039999997"/>
    <m/>
    <s v="31 Oct 2025 10:19"/>
    <s v="29 Oct 2025"/>
    <s v="Oct"/>
    <n v="0"/>
    <n v="0"/>
    <n v="0"/>
    <n v="5"/>
    <n v="0"/>
    <n v="5"/>
    <n v="0"/>
    <s v="31.10.2025"/>
    <x v="4"/>
    <s v="18.08.2026"/>
    <n v="34"/>
    <x v="0"/>
    <m/>
    <m/>
  </r>
  <r>
    <x v="2"/>
    <n v="0"/>
    <n v="2"/>
    <n v="3"/>
    <n v="8899"/>
    <s v="011924823"/>
    <s v="22 Aug 2026"/>
    <s v="22"/>
    <s v="Aug"/>
    <s v="27 Aug 2026"/>
    <s v="27"/>
    <s v="Aug"/>
    <n v="5"/>
    <n v="5"/>
    <n v="0"/>
    <n v="0"/>
    <x v="15"/>
    <x v="6"/>
    <n v="2"/>
    <n v="2"/>
    <n v="1702.7651562999999"/>
    <n v="340.55303126000001"/>
    <s v="Bulgaria"/>
    <s v="28 Nov 2025 13:05"/>
    <s v="28 Nov 2025"/>
    <s v="Nov"/>
    <n v="0"/>
    <n v="0"/>
    <n v="0"/>
    <n v="5"/>
    <n v="0"/>
    <n v="5"/>
    <n v="0"/>
    <s v="28.11.2025"/>
    <x v="15"/>
    <s v="22.08.2026"/>
    <n v="34"/>
    <x v="0"/>
    <m/>
    <m/>
  </r>
  <r>
    <x v="2"/>
    <n v="0"/>
    <n v="0"/>
    <n v="5"/>
    <n v="8738"/>
    <s v="1178319.222712"/>
    <s v="09 Aug 2026"/>
    <s v="09"/>
    <s v="Aug"/>
    <s v="14 Aug 2026"/>
    <s v="14"/>
    <s v="Aug"/>
    <n v="5"/>
    <n v="5"/>
    <n v="0"/>
    <n v="0"/>
    <x v="3"/>
    <x v="2"/>
    <n v="3"/>
    <n v="0"/>
    <n v="1874.8586379999999"/>
    <n v="374.97172760000001"/>
    <s v="Romania"/>
    <s v="24 Nov 2025 10:27"/>
    <s v="24 Nov 2025"/>
    <s v="Nov"/>
    <n v="0"/>
    <n v="0"/>
    <n v="0"/>
    <n v="5"/>
    <n v="0"/>
    <n v="5"/>
    <n v="0"/>
    <s v="24.11.2025"/>
    <x v="15"/>
    <s v="09.08.2026"/>
    <n v="33"/>
    <x v="0"/>
    <m/>
    <m/>
  </r>
  <r>
    <x v="2"/>
    <n v="0"/>
    <n v="0"/>
    <n v="6"/>
    <n v="8972"/>
    <s v="1180400.223852"/>
    <s v="15 Aug 2026"/>
    <s v="15"/>
    <s v="Aug"/>
    <s v="21 Aug 2026"/>
    <s v="21"/>
    <s v="Aug"/>
    <n v="6"/>
    <n v="6"/>
    <n v="0"/>
    <n v="0"/>
    <x v="3"/>
    <x v="1"/>
    <n v="3"/>
    <n v="1"/>
    <n v="3149.0818829999998"/>
    <n v="524.84698049999997"/>
    <s v="Romania"/>
    <s v="01 Dec 2025 12:44"/>
    <s v="29 Nov 2025"/>
    <s v="Dec"/>
    <n v="0"/>
    <n v="0"/>
    <n v="0"/>
    <n v="6"/>
    <n v="0"/>
    <n v="6"/>
    <n v="0"/>
    <s v="01.12.2025"/>
    <x v="13"/>
    <s v="15.08.2026"/>
    <n v="33"/>
    <x v="0"/>
    <m/>
    <m/>
  </r>
  <r>
    <x v="2"/>
    <n v="0"/>
    <n v="2"/>
    <n v="4"/>
    <n v="8759"/>
    <s v="1178158.222766"/>
    <s v="21 Aug 2026"/>
    <s v="21"/>
    <s v="Aug"/>
    <s v="27 Aug 2026"/>
    <s v="27"/>
    <s v="Aug"/>
    <n v="6"/>
    <n v="6"/>
    <n v="0"/>
    <n v="0"/>
    <x v="3"/>
    <x v="4"/>
    <n v="3"/>
    <n v="1"/>
    <n v="2110.3601282999998"/>
    <n v="351.72668804999995"/>
    <s v="Romania"/>
    <s v="24 Nov 2025 11:30"/>
    <s v="24 Nov 2025"/>
    <s v="Nov"/>
    <n v="0"/>
    <n v="0"/>
    <n v="0"/>
    <n v="6"/>
    <n v="0"/>
    <n v="6"/>
    <n v="0"/>
    <s v="24.11.2025"/>
    <x v="15"/>
    <s v="21.08.2026"/>
    <n v="34"/>
    <x v="0"/>
    <m/>
    <m/>
  </r>
  <r>
    <x v="2"/>
    <n v="0"/>
    <n v="6"/>
    <n v="0"/>
    <n v="8760"/>
    <s v="1178460.222767"/>
    <s v="31 Aug 2026"/>
    <s v="31"/>
    <s v="Aug"/>
    <s v="06 Sep 2026"/>
    <s v="06"/>
    <s v="Sep"/>
    <n v="6"/>
    <n v="-25"/>
    <n v="0"/>
    <n v="5"/>
    <x v="3"/>
    <x v="4"/>
    <n v="2"/>
    <n v="1"/>
    <n v="1304.8124261999999"/>
    <n v="217.46873769999999"/>
    <s v="Romania"/>
    <s v="24 Nov 2025 11:30"/>
    <s v="24 Nov 2025"/>
    <s v="Nov"/>
    <n v="0"/>
    <n v="0"/>
    <n v="0"/>
    <n v="0"/>
    <n v="5"/>
    <n v="5"/>
    <n v="-1"/>
    <s v="24.11.2025"/>
    <x v="15"/>
    <s v="31.08.2026"/>
    <n v="36"/>
    <x v="0"/>
    <m/>
    <m/>
  </r>
  <r>
    <x v="1"/>
    <n v="0"/>
    <n v="4"/>
    <n v="3"/>
    <n v="8907"/>
    <s v="5971171481"/>
    <s v="22 Aug 2026"/>
    <s v="22"/>
    <s v="Aug"/>
    <s v="29 Aug 2026"/>
    <s v="29"/>
    <s v="Aug"/>
    <n v="7"/>
    <n v="7"/>
    <n v="0"/>
    <n v="0"/>
    <x v="1"/>
    <x v="1"/>
    <n v="2"/>
    <n v="3"/>
    <n v="5658.1444164220175"/>
    <n v="808.31403522935784"/>
    <s v="Israel"/>
    <s v="28 Nov 2025 16:46"/>
    <s v="28 Nov 2025"/>
    <s v="Nov"/>
    <n v="0"/>
    <n v="0"/>
    <n v="0"/>
    <n v="7"/>
    <n v="0"/>
    <n v="7"/>
    <n v="0"/>
    <s v="28.11.2025"/>
    <x v="15"/>
    <s v="22.08.2026"/>
    <n v="34"/>
    <x v="0"/>
    <m/>
    <m/>
  </r>
  <r>
    <x v="1"/>
    <n v="0"/>
    <n v="0"/>
    <n v="5"/>
    <n v="9039"/>
    <s v="6062050992"/>
    <s v="09 Aug 2026"/>
    <s v="09"/>
    <s v="Aug"/>
    <s v="14 Aug 2026"/>
    <s v="14"/>
    <s v="Aug"/>
    <n v="5"/>
    <n v="5"/>
    <n v="0"/>
    <n v="0"/>
    <x v="1"/>
    <x v="7"/>
    <n v="2"/>
    <n v="3"/>
    <n v="4600.0583298165138"/>
    <n v="920.01166596330279"/>
    <s v="Israel"/>
    <s v="06 Dec 2025 15:16"/>
    <s v="06 Dec 2025"/>
    <s v="Dec"/>
    <n v="0"/>
    <n v="0"/>
    <n v="0"/>
    <n v="5"/>
    <n v="0"/>
    <n v="5"/>
    <n v="0"/>
    <s v="06.12.2025"/>
    <x v="13"/>
    <s v="09.08.2026"/>
    <n v="33"/>
    <x v="1"/>
    <m/>
    <m/>
  </r>
  <r>
    <x v="2"/>
    <n v="0"/>
    <n v="7"/>
    <n v="0"/>
    <n v="9144"/>
    <s v="51680"/>
    <s v="27 Aug 2026"/>
    <s v="27"/>
    <s v="Aug"/>
    <s v="03 Sep 2026"/>
    <s v="03"/>
    <s v="Sep"/>
    <n v="7"/>
    <n v="-24"/>
    <n v="4"/>
    <n v="2"/>
    <x v="4"/>
    <x v="1"/>
    <n v="4"/>
    <n v="0"/>
    <n v="3172.4344931999999"/>
    <n v="453.20492759999996"/>
    <s v="Romania"/>
    <s v="19 Dec 2025 12:53"/>
    <s v="19 Dec 2025"/>
    <s v="Dec"/>
    <n v="0"/>
    <n v="0"/>
    <n v="0"/>
    <n v="4"/>
    <n v="2"/>
    <n v="6"/>
    <n v="-1"/>
    <s v="19.12.2025"/>
    <x v="10"/>
    <s v="27.08.2026"/>
    <n v="35"/>
    <x v="0"/>
    <m/>
    <m/>
  </r>
  <r>
    <x v="1"/>
    <n v="0"/>
    <n v="0"/>
    <n v="3"/>
    <n v="8921"/>
    <s v="5043527325"/>
    <s v="06 Aug 2026"/>
    <s v="06"/>
    <s v="Aug"/>
    <s v="09 Aug 2026"/>
    <s v="09"/>
    <s v="Aug"/>
    <n v="3"/>
    <n v="3"/>
    <n v="0"/>
    <n v="0"/>
    <x v="1"/>
    <x v="2"/>
    <n v="2"/>
    <n v="1"/>
    <n v="1482.4832532110092"/>
    <n v="494.16108440366963"/>
    <s v="Bulgaria"/>
    <s v="30 Nov 2025 09:22"/>
    <s v="30 Nov 2025"/>
    <s v="Nov"/>
    <n v="0"/>
    <n v="0"/>
    <n v="0"/>
    <n v="3"/>
    <n v="0"/>
    <n v="3"/>
    <n v="0"/>
    <s v="30.11.2025"/>
    <x v="13"/>
    <s v="06.08.2026"/>
    <n v="32"/>
    <x v="0"/>
    <m/>
    <m/>
  </r>
  <r>
    <x v="2"/>
    <n v="0"/>
    <n v="0"/>
    <n v="5"/>
    <n v="9050"/>
    <s v="NT311356"/>
    <s v="17 Aug 2026"/>
    <s v="17"/>
    <s v="Aug"/>
    <s v="22 Aug 2026"/>
    <s v="22"/>
    <s v="Aug"/>
    <n v="5"/>
    <n v="5"/>
    <n v="0"/>
    <n v="0"/>
    <x v="5"/>
    <x v="1"/>
    <n v="5"/>
    <n v="1"/>
    <n v="3149.0818829999998"/>
    <n v="629.81637660000001"/>
    <m/>
    <s v="08 Dec 2025 09:42"/>
    <s v="07 Dec 2025"/>
    <s v="Dec"/>
    <n v="0"/>
    <n v="0"/>
    <n v="0"/>
    <n v="5"/>
    <n v="0"/>
    <n v="5"/>
    <n v="0"/>
    <s v="08.12.2025"/>
    <x v="16"/>
    <s v="17.08.2026"/>
    <n v="34"/>
    <x v="0"/>
    <m/>
    <m/>
  </r>
  <r>
    <x v="2"/>
    <n v="0"/>
    <n v="0"/>
    <n v="5"/>
    <n v="8737"/>
    <s v="1178319.222711"/>
    <s v="09 Aug 2026"/>
    <s v="09"/>
    <s v="Aug"/>
    <s v="14 Aug 2026"/>
    <s v="14"/>
    <s v="Aug"/>
    <n v="5"/>
    <n v="5"/>
    <n v="0"/>
    <n v="0"/>
    <x v="3"/>
    <x v="2"/>
    <n v="2"/>
    <n v="2"/>
    <n v="1735.9947079999999"/>
    <n v="347.19894160000001"/>
    <s v="Romania"/>
    <s v="24 Nov 2025 10:27"/>
    <s v="24 Nov 2025"/>
    <s v="Nov"/>
    <n v="0"/>
    <n v="0"/>
    <n v="0"/>
    <n v="5"/>
    <n v="0"/>
    <n v="5"/>
    <n v="0"/>
    <s v="24.11.2025"/>
    <x v="15"/>
    <s v="09.08.2026"/>
    <n v="33"/>
    <x v="0"/>
    <m/>
    <m/>
  </r>
  <r>
    <x v="1"/>
    <n v="0"/>
    <n v="0"/>
    <n v="3"/>
    <n v="8239"/>
    <s v="5934287558"/>
    <s v="13 Aug 2026"/>
    <s v="13"/>
    <s v="Aug"/>
    <s v="16 Aug 2026"/>
    <s v="16"/>
    <s v="Aug"/>
    <n v="3"/>
    <n v="3"/>
    <n v="0"/>
    <n v="0"/>
    <x v="1"/>
    <x v="6"/>
    <n v="2"/>
    <n v="2"/>
    <n v="1930.5657005504588"/>
    <n v="643.52190018348608"/>
    <s v="Romania"/>
    <s v="08 Nov 2025 20:22"/>
    <s v="08 Nov 2025"/>
    <s v="Nov"/>
    <n v="0"/>
    <n v="0"/>
    <n v="0"/>
    <n v="3"/>
    <n v="0"/>
    <n v="3"/>
    <n v="0"/>
    <s v="08.11.2025"/>
    <x v="3"/>
    <s v="13.08.2026"/>
    <n v="33"/>
    <x v="0"/>
    <m/>
    <m/>
  </r>
  <r>
    <x v="2"/>
    <n v="0"/>
    <n v="5"/>
    <n v="1"/>
    <n v="8042"/>
    <s v="NT306699"/>
    <s v="24 Aug 2026"/>
    <s v="24"/>
    <s v="Aug"/>
    <s v="30 Aug 2026"/>
    <s v="30"/>
    <s v="Aug"/>
    <n v="6"/>
    <n v="6"/>
    <n v="0"/>
    <n v="0"/>
    <x v="5"/>
    <x v="1"/>
    <n v="4"/>
    <n v="0"/>
    <n v="2869.2026099999998"/>
    <n v="478.20043499999997"/>
    <s v="Romania"/>
    <s v="27 Oct 2025 15:49"/>
    <s v="22 Oct 2025"/>
    <s v="Oct"/>
    <n v="0"/>
    <n v="0"/>
    <n v="0"/>
    <n v="6"/>
    <n v="0"/>
    <n v="6"/>
    <n v="0"/>
    <s v="27.10.2025"/>
    <x v="4"/>
    <s v="24.08.2026"/>
    <n v="35"/>
    <x v="0"/>
    <m/>
    <m/>
  </r>
  <r>
    <x v="2"/>
    <n v="0"/>
    <n v="5"/>
    <n v="1"/>
    <n v="9333"/>
    <s v="1184473.226429"/>
    <s v="24 Aug 2026"/>
    <s v="24"/>
    <s v="Aug"/>
    <s v="30 Aug 2026"/>
    <s v="30"/>
    <s v="Aug"/>
    <n v="6"/>
    <n v="6"/>
    <n v="0"/>
    <n v="0"/>
    <x v="3"/>
    <x v="1"/>
    <n v="3"/>
    <n v="2"/>
    <n v="3089.8202339999998"/>
    <n v="514.97003899999993"/>
    <s v="Romania"/>
    <s v="02 Jan 2026 22:39"/>
    <s v="02 Jan 2026"/>
    <s v="Jan"/>
    <n v="0"/>
    <n v="0"/>
    <n v="0"/>
    <n v="6"/>
    <n v="0"/>
    <n v="6"/>
    <n v="0"/>
    <s v="02.01.2025"/>
    <x v="20"/>
    <s v="24.08.2026"/>
    <n v="35"/>
    <x v="0"/>
    <m/>
    <m/>
  </r>
  <r>
    <x v="2"/>
    <n v="0"/>
    <n v="4"/>
    <n v="3"/>
    <n v="8063"/>
    <s v="2309043"/>
    <s v="22 Aug 2026"/>
    <s v="22"/>
    <s v="Aug"/>
    <s v="29 Aug 2026"/>
    <s v="29"/>
    <s v="Aug"/>
    <n v="7"/>
    <n v="7"/>
    <n v="0"/>
    <n v="0"/>
    <x v="6"/>
    <x v="3"/>
    <n v="2"/>
    <n v="1"/>
    <n v="1933.7682376"/>
    <n v="276.25260537142856"/>
    <s v="Romania"/>
    <s v="27 Oct 2025 16:01"/>
    <s v="23 Oct 2025"/>
    <s v="Oct"/>
    <n v="0"/>
    <n v="0"/>
    <n v="0"/>
    <n v="7"/>
    <n v="0"/>
    <n v="7"/>
    <n v="0"/>
    <s v="27.10.2025"/>
    <x v="4"/>
    <s v="22.08.2026"/>
    <n v="34"/>
    <x v="0"/>
    <m/>
    <m/>
  </r>
  <r>
    <x v="2"/>
    <n v="0"/>
    <n v="3"/>
    <n v="3"/>
    <n v="9377"/>
    <s v="1185566.226962"/>
    <s v="22 Aug 2026"/>
    <s v="22"/>
    <s v="Aug"/>
    <s v="28 Aug 2026"/>
    <s v="28"/>
    <s v="Aug"/>
    <n v="6"/>
    <n v="6"/>
    <n v="0"/>
    <n v="0"/>
    <x v="3"/>
    <x v="5"/>
    <n v="2"/>
    <n v="2"/>
    <n v="2562.3719995999995"/>
    <n v="427.06199993333325"/>
    <s v="Romania"/>
    <s v="07 Jan 2026 09:42"/>
    <s v="06 Jan 2026"/>
    <s v="Jan"/>
    <n v="0"/>
    <n v="0"/>
    <n v="0"/>
    <n v="6"/>
    <n v="0"/>
    <n v="6"/>
    <n v="0"/>
    <s v="07.01.2025"/>
    <x v="1"/>
    <s v="22.08.2026"/>
    <n v="34"/>
    <x v="0"/>
    <m/>
    <m/>
  </r>
  <r>
    <x v="2"/>
    <n v="0"/>
    <n v="7"/>
    <n v="0"/>
    <n v="9001"/>
    <s v="011925913"/>
    <s v="31 Aug 2026"/>
    <s v="31"/>
    <s v="Aug"/>
    <s v="07 Sep 2026"/>
    <s v="07"/>
    <s v="Sep"/>
    <n v="7"/>
    <n v="-24"/>
    <n v="0"/>
    <n v="6"/>
    <x v="15"/>
    <x v="6"/>
    <n v="2"/>
    <n v="1"/>
    <n v="1600.1818727999998"/>
    <n v="228.59741039999997"/>
    <s v="Bulgaria"/>
    <s v="03 Dec 2025 09:02"/>
    <s v="01 Dec 2025"/>
    <s v="Dec"/>
    <n v="0"/>
    <n v="0"/>
    <n v="0"/>
    <n v="0"/>
    <n v="6"/>
    <n v="6"/>
    <n v="-1"/>
    <s v="03.12.2025"/>
    <x v="13"/>
    <s v="31.08.2026"/>
    <n v="36"/>
    <x v="0"/>
    <m/>
    <m/>
  </r>
  <r>
    <x v="2"/>
    <n v="0"/>
    <n v="0"/>
    <n v="5"/>
    <n v="9055"/>
    <s v="17662"/>
    <s v="13 Aug 2026"/>
    <s v="13"/>
    <s v="Aug"/>
    <s v="18 Aug 2026"/>
    <s v="18"/>
    <s v="Aug"/>
    <n v="5"/>
    <n v="5"/>
    <n v="0"/>
    <n v="0"/>
    <x v="4"/>
    <x v="4"/>
    <n v="2"/>
    <n v="1"/>
    <n v="1481.1500589999998"/>
    <n v="296.23001179999994"/>
    <m/>
    <s v="08 Dec 2025 12:59"/>
    <s v="08 Dec 2025"/>
    <s v="Dec"/>
    <n v="0"/>
    <n v="0"/>
    <n v="0"/>
    <n v="5"/>
    <n v="0"/>
    <n v="5"/>
    <n v="0"/>
    <s v="08.12.2025"/>
    <x v="16"/>
    <s v="13.08.2026"/>
    <n v="33"/>
    <x v="0"/>
    <m/>
    <m/>
  </r>
  <r>
    <x v="3"/>
    <n v="0"/>
    <n v="1"/>
    <n v="6"/>
    <n v="8974"/>
    <s v="418827"/>
    <s v="19 Aug 2026"/>
    <s v="19"/>
    <s v="Aug"/>
    <s v="26 Aug 2026"/>
    <s v="26"/>
    <s v="Aug"/>
    <n v="7"/>
    <n v="7"/>
    <n v="0"/>
    <n v="0"/>
    <x v="8"/>
    <x v="1"/>
    <n v="2"/>
    <n v="3"/>
    <n v="4292.0599633027514"/>
    <n v="613.14373330275214"/>
    <m/>
    <s v="01 Dec 2025 15:15"/>
    <s v="01 Dec 2025"/>
    <s v="Dec"/>
    <n v="0"/>
    <n v="0"/>
    <n v="0"/>
    <n v="7"/>
    <n v="0"/>
    <n v="7"/>
    <n v="0"/>
    <s v="01.12.2025"/>
    <x v="13"/>
    <s v="19.08.2026"/>
    <n v="34"/>
    <x v="0"/>
    <m/>
    <m/>
  </r>
  <r>
    <x v="2"/>
    <n v="0"/>
    <n v="0"/>
    <n v="7"/>
    <n v="8048"/>
    <s v="1169811.219280"/>
    <s v="02 Aug 2026"/>
    <s v="02"/>
    <s v="Aug"/>
    <s v="09 Aug 2026"/>
    <s v="09"/>
    <s v="Aug"/>
    <n v="7"/>
    <n v="7"/>
    <n v="0"/>
    <n v="0"/>
    <x v="3"/>
    <x v="5"/>
    <n v="2"/>
    <n v="2"/>
    <n v="2939.1430907999998"/>
    <n v="419.87758439999999"/>
    <s v="Romania"/>
    <s v="27 Oct 2025 15:54"/>
    <s v="22 Oct 2025"/>
    <s v="Oct"/>
    <n v="0"/>
    <n v="0"/>
    <n v="0"/>
    <n v="7"/>
    <n v="0"/>
    <n v="7"/>
    <n v="0"/>
    <s v="27.10.2025"/>
    <x v="4"/>
    <s v="02.08.2026"/>
    <n v="32"/>
    <x v="0"/>
    <m/>
    <m/>
  </r>
  <r>
    <x v="2"/>
    <n v="0"/>
    <n v="0"/>
    <n v="7"/>
    <n v="8953"/>
    <s v="51468"/>
    <s v="09 Aug 2026"/>
    <s v="09"/>
    <s v="Aug"/>
    <s v="16 Aug 2026"/>
    <s v="16"/>
    <s v="Aug"/>
    <n v="7"/>
    <n v="7"/>
    <n v="0"/>
    <n v="0"/>
    <x v="4"/>
    <x v="3"/>
    <n v="2"/>
    <n v="2"/>
    <n v="2592.0810572999999"/>
    <n v="370.2972939"/>
    <m/>
    <s v="01 Dec 2025 09:57"/>
    <s v="30 Nov 2025"/>
    <s v="Dec"/>
    <n v="0"/>
    <n v="0"/>
    <n v="0"/>
    <n v="7"/>
    <n v="0"/>
    <n v="7"/>
    <n v="0"/>
    <s v="01.12.2025"/>
    <x v="13"/>
    <s v="09.08.2026"/>
    <n v="33"/>
    <x v="0"/>
    <m/>
    <m/>
  </r>
  <r>
    <x v="3"/>
    <n v="0"/>
    <n v="1"/>
    <n v="6"/>
    <n v="8971"/>
    <s v="418668"/>
    <s v="19 Aug 2026"/>
    <s v="19"/>
    <s v="Aug"/>
    <s v="26 Aug 2026"/>
    <s v="26"/>
    <s v="Aug"/>
    <n v="7"/>
    <n v="7"/>
    <n v="0"/>
    <n v="0"/>
    <x v="8"/>
    <x v="1"/>
    <n v="3"/>
    <n v="2"/>
    <n v="4292.0599633027514"/>
    <n v="613.14373330275214"/>
    <m/>
    <s v="01 Dec 2025 12:24"/>
    <s v="01 Dec 2025"/>
    <s v="Dec"/>
    <n v="0"/>
    <n v="0"/>
    <n v="0"/>
    <n v="7"/>
    <n v="0"/>
    <n v="7"/>
    <n v="0"/>
    <s v="01.12.2025"/>
    <x v="13"/>
    <s v="19.08.2026"/>
    <n v="34"/>
    <x v="0"/>
    <m/>
    <m/>
  </r>
  <r>
    <x v="2"/>
    <n v="0"/>
    <n v="1"/>
    <n v="5"/>
    <n v="8541"/>
    <s v="17094"/>
    <s v="20 Aug 2026"/>
    <s v="20"/>
    <s v="Aug"/>
    <s v="26 Aug 2026"/>
    <s v="26"/>
    <s v="Aug"/>
    <n v="6"/>
    <n v="6"/>
    <n v="0"/>
    <n v="0"/>
    <x v="4"/>
    <x v="0"/>
    <n v="3"/>
    <n v="1"/>
    <n v="2377.7416475999999"/>
    <n v="396.29027459999998"/>
    <m/>
    <s v="17 Nov 2025 10:39"/>
    <s v="15 Nov 2025"/>
    <s v="Nov"/>
    <n v="0"/>
    <n v="0"/>
    <n v="0"/>
    <n v="6"/>
    <n v="0"/>
    <n v="6"/>
    <n v="0"/>
    <s v="17.11.2025"/>
    <x v="12"/>
    <s v="20.08.2026"/>
    <n v="34"/>
    <x v="0"/>
    <m/>
    <m/>
  </r>
  <r>
    <x v="2"/>
    <n v="0"/>
    <n v="0"/>
    <n v="5"/>
    <n v="8582"/>
    <s v="NT309009"/>
    <s v="01 Aug 2026"/>
    <s v="01"/>
    <s v="Aug"/>
    <s v="06 Aug 2026"/>
    <s v="06"/>
    <s v="Aug"/>
    <n v="5"/>
    <n v="5"/>
    <n v="0"/>
    <n v="0"/>
    <x v="5"/>
    <x v="3"/>
    <n v="2"/>
    <n v="1"/>
    <n v="1367.320753"/>
    <n v="273.46415059999998"/>
    <m/>
    <s v="18 Nov 2025 09:41"/>
    <s v="18 Nov 2025"/>
    <s v="Nov"/>
    <n v="0"/>
    <n v="0"/>
    <n v="0"/>
    <n v="5"/>
    <n v="0"/>
    <n v="5"/>
    <n v="0"/>
    <s v="18.11.2025"/>
    <x v="12"/>
    <s v="01.08.2026"/>
    <n v="31"/>
    <x v="0"/>
    <m/>
    <m/>
  </r>
  <r>
    <x v="2"/>
    <n v="0"/>
    <n v="0"/>
    <n v="5"/>
    <n v="9111"/>
    <s v="17712"/>
    <s v="10 Aug 2026"/>
    <s v="10"/>
    <s v="Aug"/>
    <s v="15 Aug 2026"/>
    <s v="15"/>
    <s v="Aug"/>
    <n v="5"/>
    <n v="5"/>
    <n v="0"/>
    <n v="0"/>
    <x v="4"/>
    <x v="4"/>
    <n v="2"/>
    <n v="2"/>
    <n v="1851.4864694999999"/>
    <n v="370.2972939"/>
    <m/>
    <s v="15 Dec 2025 10:23"/>
    <s v="14 Dec 2025"/>
    <s v="Dec"/>
    <n v="0"/>
    <n v="0"/>
    <n v="0"/>
    <n v="5"/>
    <n v="0"/>
    <n v="5"/>
    <n v="0"/>
    <s v="15.12.2025"/>
    <x v="10"/>
    <s v="10.08.2026"/>
    <n v="33"/>
    <x v="0"/>
    <m/>
    <m/>
  </r>
  <r>
    <x v="2"/>
    <n v="0"/>
    <n v="0"/>
    <n v="5"/>
    <n v="8089"/>
    <s v="16810"/>
    <s v="01 Aug 2026"/>
    <s v="01"/>
    <s v="Aug"/>
    <s v="06 Aug 2026"/>
    <s v="06"/>
    <s v="Aug"/>
    <n v="5"/>
    <n v="5"/>
    <n v="0"/>
    <n v="0"/>
    <x v="4"/>
    <x v="6"/>
    <n v="3"/>
    <n v="1"/>
    <n v="1952.3095060000001"/>
    <n v="390.4619012"/>
    <m/>
    <s v="28 Oct 2025 12:18"/>
    <s v="28 Oct 2025"/>
    <s v="Oct"/>
    <n v="0"/>
    <n v="0"/>
    <n v="0"/>
    <n v="5"/>
    <n v="0"/>
    <n v="5"/>
    <n v="0"/>
    <s v="28.10.2025"/>
    <x v="4"/>
    <s v="01.08.2026"/>
    <n v="31"/>
    <x v="0"/>
    <m/>
    <m/>
  </r>
  <r>
    <x v="2"/>
    <n v="0"/>
    <n v="0"/>
    <n v="6"/>
    <n v="8398"/>
    <s v="1174910.221117"/>
    <s v="04 Aug 2026"/>
    <s v="04"/>
    <s v="Aug"/>
    <s v="10 Aug 2026"/>
    <s v="10"/>
    <s v="Aug"/>
    <n v="6"/>
    <n v="6"/>
    <n v="0"/>
    <n v="0"/>
    <x v="3"/>
    <x v="3"/>
    <n v="3"/>
    <n v="0"/>
    <n v="2214.9774750000001"/>
    <n v="369.1629125"/>
    <s v="Romania"/>
    <s v="12 Nov 2025 09:55"/>
    <s v="12 Nov 2025"/>
    <s v="Nov"/>
    <n v="0"/>
    <n v="0"/>
    <n v="0"/>
    <n v="6"/>
    <n v="0"/>
    <n v="6"/>
    <n v="0"/>
    <s v="12.11.2025"/>
    <x v="11"/>
    <s v="04.08.2026"/>
    <n v="32"/>
    <x v="0"/>
    <m/>
    <m/>
  </r>
  <r>
    <x v="2"/>
    <n v="0"/>
    <n v="0"/>
    <n v="6"/>
    <n v="8300"/>
    <s v="1172288.220285"/>
    <s v="02 Aug 2026"/>
    <s v="02"/>
    <s v="Aug"/>
    <s v="08 Aug 2026"/>
    <s v="08"/>
    <s v="Aug"/>
    <n v="6"/>
    <n v="6"/>
    <n v="0"/>
    <n v="0"/>
    <x v="3"/>
    <x v="4"/>
    <n v="2"/>
    <n v="1"/>
    <n v="1640.7849035999998"/>
    <n v="273.46415059999998"/>
    <s v="Romania"/>
    <s v="10 Nov 2025 15:41"/>
    <s v="07 Nov 2025"/>
    <s v="Nov"/>
    <n v="0"/>
    <n v="0"/>
    <n v="0"/>
    <n v="6"/>
    <n v="0"/>
    <n v="6"/>
    <n v="0"/>
    <s v="10.11.2025"/>
    <x v="11"/>
    <s v="02.08.2026"/>
    <n v="32"/>
    <x v="0"/>
    <m/>
    <m/>
  </r>
  <r>
    <x v="2"/>
    <n v="0"/>
    <n v="5"/>
    <n v="0"/>
    <n v="8482"/>
    <s v="2311649"/>
    <s v="01 Sep 2026"/>
    <s v="01"/>
    <s v="Sep"/>
    <s v="06 Sep 2026"/>
    <s v="06"/>
    <s v="Sep"/>
    <n v="5"/>
    <n v="5"/>
    <n v="0"/>
    <n v="0"/>
    <x v="6"/>
    <x v="6"/>
    <n v="3"/>
    <n v="0"/>
    <n v="1424.3331974999999"/>
    <n v="284.86663949999996"/>
    <s v="[&quot;RO&quot;]"/>
    <s v="14 Nov 2025 12:06"/>
    <s v="14 Nov 2025"/>
    <s v="Nov"/>
    <n v="0"/>
    <n v="0"/>
    <n v="0"/>
    <n v="0"/>
    <n v="5"/>
    <n v="5"/>
    <n v="0"/>
    <s v="14.11.2025"/>
    <x v="11"/>
    <s v="01.09.2026"/>
    <n v="36"/>
    <x v="0"/>
    <m/>
    <m/>
  </r>
  <r>
    <x v="0"/>
    <n v="0"/>
    <n v="3"/>
    <n v="2"/>
    <n v="9384"/>
    <s v="070120263"/>
    <s v="23 Aug 2026"/>
    <s v="23"/>
    <s v="Aug"/>
    <s v="28 Aug 2026"/>
    <s v="28"/>
    <s v="Aug"/>
    <n v="5"/>
    <n v="5"/>
    <n v="0"/>
    <n v="0"/>
    <x v="0"/>
    <x v="0"/>
    <n v="2"/>
    <n v="3"/>
    <n v="2573.0827706422019"/>
    <n v="514.61655412844027"/>
    <m/>
    <s v="07 Jan 2026 15:23"/>
    <s v="07 Jan 2026"/>
    <s v="Jan"/>
    <n v="0"/>
    <n v="0"/>
    <n v="0"/>
    <n v="5"/>
    <n v="0"/>
    <n v="5"/>
    <n v="0"/>
    <s v="07.01.2025"/>
    <x v="1"/>
    <s v="23.08.2026"/>
    <n v="35"/>
    <x v="0"/>
    <m/>
    <m/>
  </r>
  <r>
    <x v="2"/>
    <n v="0"/>
    <n v="0"/>
    <n v="6"/>
    <n v="8577"/>
    <s v="NT308990"/>
    <s v="03 Aug 2026"/>
    <s v="03"/>
    <s v="Aug"/>
    <s v="09 Aug 2026"/>
    <s v="09"/>
    <s v="Aug"/>
    <n v="6"/>
    <n v="6"/>
    <n v="0"/>
    <n v="0"/>
    <x v="5"/>
    <x v="6"/>
    <n v="2"/>
    <n v="2"/>
    <n v="2002.4569872"/>
    <n v="333.74283120000001"/>
    <m/>
    <s v="18 Nov 2025 08:23"/>
    <s v="17 Nov 2025"/>
    <s v="Nov"/>
    <n v="0"/>
    <n v="0"/>
    <n v="0"/>
    <n v="6"/>
    <n v="0"/>
    <n v="6"/>
    <n v="0"/>
    <s v="18.11.2025"/>
    <x v="12"/>
    <s v="03.08.2026"/>
    <n v="32"/>
    <x v="0"/>
    <m/>
    <m/>
  </r>
  <r>
    <x v="2"/>
    <n v="0"/>
    <n v="7"/>
    <n v="0"/>
    <n v="8666"/>
    <s v="1177814.222433"/>
    <s v="25 Aug 2026"/>
    <s v="25"/>
    <s v="Aug"/>
    <s v="01 Sep 2026"/>
    <s v="01"/>
    <s v="Sep"/>
    <n v="7"/>
    <n v="-24"/>
    <n v="6"/>
    <n v="0"/>
    <x v="3"/>
    <x v="0"/>
    <n v="2"/>
    <n v="3"/>
    <n v="2673.9129845000002"/>
    <n v="381.98756921428577"/>
    <s v="Romania"/>
    <s v="21 Nov 2025 10:04"/>
    <s v="21 Nov 2025"/>
    <s v="Nov"/>
    <n v="0"/>
    <n v="0"/>
    <n v="0"/>
    <n v="6"/>
    <n v="0"/>
    <n v="6"/>
    <n v="-1"/>
    <s v="21.11.2025"/>
    <x v="12"/>
    <s v="25.08.2026"/>
    <n v="35"/>
    <x v="0"/>
    <m/>
    <m/>
  </r>
  <r>
    <x v="2"/>
    <n v="0"/>
    <n v="5"/>
    <n v="0"/>
    <n v="8815"/>
    <s v="NT310126"/>
    <s v="03 Sep 2026"/>
    <s v="03"/>
    <s v="Sep"/>
    <s v="08 Sep 2026"/>
    <s v="08"/>
    <s v="Sep"/>
    <n v="5"/>
    <n v="5"/>
    <n v="0"/>
    <n v="0"/>
    <x v="5"/>
    <x v="3"/>
    <n v="2"/>
    <n v="0"/>
    <n v="1177.9964089999999"/>
    <n v="235.59928179999997"/>
    <m/>
    <s v="25 Nov 2025 14:26"/>
    <s v="25 Nov 2025"/>
    <s v="Nov"/>
    <n v="0"/>
    <n v="0"/>
    <n v="0"/>
    <n v="0"/>
    <n v="5"/>
    <n v="5"/>
    <n v="0"/>
    <s v="25.11.2025"/>
    <x v="15"/>
    <s v="03.09.2026"/>
    <n v="36"/>
    <x v="0"/>
    <m/>
    <m/>
  </r>
  <r>
    <x v="2"/>
    <n v="0"/>
    <n v="0"/>
    <n v="6"/>
    <n v="8581"/>
    <s v="1176801.222000"/>
    <s v="09 Aug 2026"/>
    <s v="09"/>
    <s v="Aug"/>
    <s v="15 Aug 2026"/>
    <s v="15"/>
    <s v="Aug"/>
    <n v="6"/>
    <n v="6"/>
    <n v="0"/>
    <n v="0"/>
    <x v="3"/>
    <x v="1"/>
    <n v="5"/>
    <n v="0"/>
    <n v="3488.2228049999999"/>
    <n v="581.37046750000002"/>
    <s v="Romania"/>
    <s v="18 Nov 2025 09:37"/>
    <s v="18 Nov 2025"/>
    <s v="Nov"/>
    <n v="0"/>
    <n v="0"/>
    <n v="0"/>
    <n v="6"/>
    <n v="0"/>
    <n v="6"/>
    <n v="0"/>
    <s v="18.11.2025"/>
    <x v="12"/>
    <s v="09.08.2026"/>
    <n v="33"/>
    <x v="0"/>
    <m/>
    <m/>
  </r>
  <r>
    <x v="2"/>
    <n v="0"/>
    <n v="6"/>
    <n v="0"/>
    <n v="9046"/>
    <s v="011927521"/>
    <s v="02 Sep 2026"/>
    <s v="02"/>
    <s v="Sep"/>
    <s v="08 Sep 2026"/>
    <s v="08"/>
    <s v="Sep"/>
    <n v="6"/>
    <n v="6"/>
    <n v="0"/>
    <n v="0"/>
    <x v="15"/>
    <x v="3"/>
    <n v="3"/>
    <n v="1"/>
    <n v="1908.4597973999998"/>
    <n v="318.07663289999999"/>
    <s v="Bulgaria"/>
    <s v="08 Dec 2025 08:57"/>
    <s v="08 Dec 2025"/>
    <s v="Dec"/>
    <n v="0"/>
    <n v="0"/>
    <n v="0"/>
    <n v="0"/>
    <n v="6"/>
    <n v="6"/>
    <n v="0"/>
    <s v="08.12.2025"/>
    <x v="16"/>
    <s v="02.09.2026"/>
    <n v="36"/>
    <x v="0"/>
    <m/>
    <m/>
  </r>
  <r>
    <x v="2"/>
    <n v="0"/>
    <n v="5"/>
    <n v="0"/>
    <n v="9131"/>
    <s v="60381"/>
    <s v="01 Sep 2026"/>
    <s v="01"/>
    <s v="Sep"/>
    <s v="06 Sep 2026"/>
    <s v="06"/>
    <s v="Sep"/>
    <n v="5"/>
    <n v="5"/>
    <n v="0"/>
    <n v="0"/>
    <x v="4"/>
    <x v="6"/>
    <n v="2"/>
    <n v="0"/>
    <n v="1142.9870519999999"/>
    <n v="228.5974104"/>
    <s v="Romania"/>
    <s v="17 Dec 2025 12:01"/>
    <s v="17 Dec 2025"/>
    <s v="Dec"/>
    <n v="0"/>
    <n v="0"/>
    <n v="0"/>
    <n v="0"/>
    <n v="5"/>
    <n v="5"/>
    <n v="0"/>
    <s v="17.12.2025"/>
    <x v="10"/>
    <s v="01.09.2026"/>
    <n v="36"/>
    <x v="0"/>
    <m/>
    <m/>
  </r>
  <r>
    <x v="2"/>
    <n v="0"/>
    <n v="5"/>
    <n v="0"/>
    <n v="8748"/>
    <s v="1178231.222750"/>
    <s v="01 Sep 2026"/>
    <s v="01"/>
    <s v="Sep"/>
    <s v="06 Sep 2026"/>
    <s v="06"/>
    <s v="Sep"/>
    <n v="5"/>
    <n v="5"/>
    <n v="0"/>
    <n v="0"/>
    <x v="3"/>
    <x v="6"/>
    <n v="2"/>
    <n v="0"/>
    <n v="1055.0724935000001"/>
    <n v="211.01449870000002"/>
    <s v="Romania"/>
    <s v="24 Nov 2025 10:58"/>
    <s v="24 Nov 2025"/>
    <s v="Nov"/>
    <n v="0"/>
    <n v="0"/>
    <n v="0"/>
    <n v="0"/>
    <n v="5"/>
    <n v="5"/>
    <n v="0"/>
    <s v="24.11.2025"/>
    <x v="15"/>
    <s v="01.09.2026"/>
    <n v="36"/>
    <x v="0"/>
    <m/>
    <m/>
  </r>
  <r>
    <x v="2"/>
    <n v="0"/>
    <n v="3"/>
    <n v="0"/>
    <n v="9582"/>
    <s v="1189482.229285"/>
    <s v="27 Aug 2026"/>
    <s v="27"/>
    <s v="Aug"/>
    <s v="30 Aug 2026"/>
    <s v="30"/>
    <s v="Aug"/>
    <n v="3"/>
    <n v="3"/>
    <n v="0"/>
    <n v="0"/>
    <x v="3"/>
    <x v="2"/>
    <n v="2"/>
    <n v="1"/>
    <n v="1259.6327531999998"/>
    <n v="419.87758439999993"/>
    <s v="Romania"/>
    <s v="19 Jan 2026 12:45"/>
    <s v="18 Jan 2026"/>
    <s v="Jan"/>
    <n v="0"/>
    <n v="0"/>
    <n v="0"/>
    <n v="3"/>
    <n v="0"/>
    <n v="3"/>
    <n v="0"/>
    <s v="19.01.2025"/>
    <x v="2"/>
    <s v="27.08.2026"/>
    <n v="35"/>
    <x v="0"/>
    <m/>
    <m/>
  </r>
  <r>
    <x v="2"/>
    <n v="0"/>
    <n v="5"/>
    <n v="0"/>
    <n v="8987"/>
    <s v="2314720"/>
    <s v="01 Sep 2026"/>
    <s v="01"/>
    <s v="Sep"/>
    <s v="06 Sep 2026"/>
    <s v="06"/>
    <s v="Sep"/>
    <n v="5"/>
    <n v="5"/>
    <n v="0"/>
    <n v="0"/>
    <x v="6"/>
    <x v="6"/>
    <n v="2"/>
    <n v="0"/>
    <n v="1142.9870519999999"/>
    <n v="228.5974104"/>
    <s v="[&quot;RO&quot;]"/>
    <s v="02 Dec 2025 11:58"/>
    <s v="02 Dec 2025"/>
    <s v="Dec"/>
    <n v="0"/>
    <n v="0"/>
    <n v="0"/>
    <n v="0"/>
    <n v="5"/>
    <n v="5"/>
    <n v="0"/>
    <s v="02.12.2025"/>
    <x v="13"/>
    <s v="01.09.2026"/>
    <n v="36"/>
    <x v="0"/>
    <m/>
    <m/>
  </r>
  <r>
    <x v="2"/>
    <n v="0"/>
    <n v="7"/>
    <n v="0"/>
    <n v="8180"/>
    <s v="16851"/>
    <s v="11 Sep 2026"/>
    <s v="11"/>
    <s v="Sep"/>
    <s v="18 Sep 2026"/>
    <s v="18"/>
    <s v="Sep"/>
    <n v="7"/>
    <n v="7"/>
    <n v="0"/>
    <n v="0"/>
    <x v="4"/>
    <x v="4"/>
    <n v="2"/>
    <n v="0"/>
    <n v="1021.6473588"/>
    <n v="145.94962268571427"/>
    <m/>
    <s v="07 Nov 2025 11:21"/>
    <s v="31 Oct 2025"/>
    <s v="Nov"/>
    <n v="0"/>
    <n v="0"/>
    <n v="0"/>
    <n v="0"/>
    <n v="7"/>
    <n v="7"/>
    <n v="0"/>
    <s v="07.11.2025"/>
    <x v="3"/>
    <s v="11.09.2026"/>
    <n v="37"/>
    <x v="0"/>
    <m/>
    <m/>
  </r>
  <r>
    <x v="2"/>
    <n v="0"/>
    <n v="5"/>
    <n v="0"/>
    <n v="8751"/>
    <s v="1178230.222752"/>
    <s v="01 Sep 2026"/>
    <s v="01"/>
    <s v="Sep"/>
    <s v="06 Sep 2026"/>
    <s v="06"/>
    <s v="Sep"/>
    <n v="5"/>
    <n v="5"/>
    <n v="0"/>
    <n v="0"/>
    <x v="3"/>
    <x v="4"/>
    <n v="2"/>
    <n v="1"/>
    <n v="1087.3436885000001"/>
    <n v="217.46873770000002"/>
    <s v="Romania"/>
    <s v="24 Nov 2025 11:02"/>
    <s v="24 Nov 2025"/>
    <s v="Nov"/>
    <n v="0"/>
    <n v="0"/>
    <n v="0"/>
    <n v="0"/>
    <n v="5"/>
    <n v="5"/>
    <n v="0"/>
    <s v="24.11.2025"/>
    <x v="15"/>
    <s v="01.09.2026"/>
    <n v="36"/>
    <x v="0"/>
    <m/>
    <m/>
  </r>
  <r>
    <x v="2"/>
    <n v="0"/>
    <n v="0"/>
    <n v="6"/>
    <n v="8529"/>
    <s v="NT308705"/>
    <s v="25 Jul 2026"/>
    <s v="25"/>
    <s v="Jul"/>
    <s v="31 Jul 2026"/>
    <s v="31"/>
    <s v="Jul"/>
    <n v="6"/>
    <n v="6"/>
    <n v="0"/>
    <n v="0"/>
    <x v="5"/>
    <x v="5"/>
    <n v="2"/>
    <n v="1"/>
    <n v="1860.3463793999999"/>
    <n v="310.05772989999997"/>
    <m/>
    <s v="17 Nov 2025 09:12"/>
    <s v="14 Nov 2025"/>
    <s v="Nov"/>
    <n v="0"/>
    <n v="0"/>
    <n v="6"/>
    <n v="0"/>
    <n v="0"/>
    <n v="6"/>
    <n v="0"/>
    <s v="17.11.2025"/>
    <x v="12"/>
    <s v="25.07.2026"/>
    <n v="30"/>
    <x v="0"/>
    <m/>
    <m/>
  </r>
  <r>
    <x v="3"/>
    <n v="0"/>
    <n v="5"/>
    <n v="0"/>
    <n v="8516"/>
    <s v="409091"/>
    <s v="10 Sep 2026"/>
    <s v="10"/>
    <s v="Sep"/>
    <s v="15 Sep 2026"/>
    <s v="15"/>
    <s v="Sep"/>
    <n v="5"/>
    <n v="5"/>
    <n v="0"/>
    <n v="0"/>
    <x v="8"/>
    <x v="6"/>
    <n v="1"/>
    <n v="1"/>
    <n v="970.37877431192646"/>
    <n v="194.07575486238528"/>
    <m/>
    <s v="15 Nov 2025 20:55"/>
    <s v="15 Nov 2025"/>
    <s v="Nov"/>
    <n v="0"/>
    <n v="0"/>
    <n v="0"/>
    <n v="0"/>
    <n v="5"/>
    <n v="5"/>
    <n v="0"/>
    <s v="15.11.2025"/>
    <x v="11"/>
    <s v="10.09.2026"/>
    <n v="37"/>
    <x v="0"/>
    <m/>
    <m/>
  </r>
  <r>
    <x v="3"/>
    <n v="0"/>
    <n v="5"/>
    <n v="0"/>
    <n v="8092"/>
    <s v="398802"/>
    <s v="01 Sep 2026"/>
    <s v="01"/>
    <s v="Sep"/>
    <s v="06 Sep 2026"/>
    <s v="06"/>
    <s v="Sep"/>
    <n v="5"/>
    <n v="5"/>
    <n v="0"/>
    <n v="0"/>
    <x v="8"/>
    <x v="0"/>
    <n v="3"/>
    <n v="1"/>
    <n v="1960.3158486238531"/>
    <n v="392.0631697247706"/>
    <m/>
    <s v="28 Oct 2025 13:56"/>
    <s v="28 Oct 2025"/>
    <s v="Oct"/>
    <n v="0"/>
    <n v="0"/>
    <n v="0"/>
    <n v="0"/>
    <n v="5"/>
    <n v="5"/>
    <n v="0"/>
    <s v="28.10.2025"/>
    <x v="4"/>
    <s v="01.09.2026"/>
    <n v="36"/>
    <x v="0"/>
    <m/>
    <m/>
  </r>
  <r>
    <x v="3"/>
    <n v="0"/>
    <n v="5"/>
    <n v="0"/>
    <n v="8414"/>
    <s v="407155"/>
    <s v="01 Sep 2026"/>
    <s v="01"/>
    <s v="Sep"/>
    <s v="06 Sep 2026"/>
    <s v="06"/>
    <s v="Sep"/>
    <n v="5"/>
    <n v="5"/>
    <n v="0"/>
    <n v="0"/>
    <x v="8"/>
    <x v="3"/>
    <n v="3"/>
    <m/>
    <n v="1613.2905990825686"/>
    <n v="322.6581198165137"/>
    <m/>
    <s v="12 Nov 2025 12:18"/>
    <s v="12 Nov 2025"/>
    <s v="Nov"/>
    <n v="0"/>
    <n v="0"/>
    <n v="0"/>
    <n v="0"/>
    <n v="5"/>
    <n v="5"/>
    <n v="0"/>
    <s v="12.11.2025"/>
    <x v="11"/>
    <s v="01.09.2026"/>
    <n v="36"/>
    <x v="0"/>
    <m/>
    <m/>
  </r>
  <r>
    <x v="2"/>
    <n v="0"/>
    <n v="7"/>
    <n v="0"/>
    <n v="8648"/>
    <s v="NT309501"/>
    <s v="01 Sep 2026"/>
    <s v="01"/>
    <s v="Sep"/>
    <s v="08 Sep 2026"/>
    <s v="08"/>
    <s v="Sep"/>
    <n v="7"/>
    <n v="7"/>
    <n v="0"/>
    <n v="0"/>
    <x v="5"/>
    <x v="0"/>
    <n v="2"/>
    <n v="0"/>
    <n v="1703.1367639999999"/>
    <n v="243.30525199999997"/>
    <m/>
    <s v="20 Nov 2025 14:50"/>
    <s v="20 Nov 2025"/>
    <s v="Nov"/>
    <n v="0"/>
    <n v="0"/>
    <n v="0"/>
    <n v="0"/>
    <n v="7"/>
    <n v="7"/>
    <n v="0"/>
    <s v="20.11.2025"/>
    <x v="12"/>
    <s v="01.09.2026"/>
    <n v="36"/>
    <x v="0"/>
    <m/>
    <m/>
  </r>
  <r>
    <x v="3"/>
    <n v="0"/>
    <n v="6"/>
    <n v="0"/>
    <n v="8649"/>
    <s v="411790"/>
    <s v="06 Sep 2026"/>
    <s v="06"/>
    <s v="Sep"/>
    <s v="12 Sep 2026"/>
    <s v="12"/>
    <s v="Sep"/>
    <n v="6"/>
    <n v="6"/>
    <n v="0"/>
    <n v="0"/>
    <x v="8"/>
    <x v="4"/>
    <n v="2"/>
    <n v="1"/>
    <n v="1368.3632642201835"/>
    <n v="228.06054403669722"/>
    <m/>
    <s v="20 Nov 2025 15:12"/>
    <s v="20 Nov 2025"/>
    <s v="Nov"/>
    <n v="0"/>
    <n v="0"/>
    <n v="0"/>
    <n v="0"/>
    <n v="6"/>
    <n v="6"/>
    <n v="0"/>
    <s v="20.11.2025"/>
    <x v="12"/>
    <s v="06.09.2026"/>
    <n v="37"/>
    <x v="0"/>
    <m/>
    <m/>
  </r>
  <r>
    <x v="2"/>
    <n v="0"/>
    <n v="5"/>
    <n v="0"/>
    <n v="8749"/>
    <s v="1178231.222751"/>
    <s v="01 Sep 2026"/>
    <s v="01"/>
    <s v="Sep"/>
    <s v="06 Sep 2026"/>
    <s v="06"/>
    <s v="Sep"/>
    <n v="5"/>
    <n v="5"/>
    <n v="0"/>
    <n v="0"/>
    <x v="3"/>
    <x v="6"/>
    <n v="2"/>
    <n v="0"/>
    <n v="1055.0724935000001"/>
    <n v="211.01449870000002"/>
    <s v="Romania"/>
    <s v="24 Nov 2025 10:58"/>
    <s v="24 Nov 2025"/>
    <s v="Nov"/>
    <n v="0"/>
    <n v="0"/>
    <n v="0"/>
    <n v="0"/>
    <n v="5"/>
    <n v="5"/>
    <n v="0"/>
    <s v="24.11.2025"/>
    <x v="15"/>
    <s v="01.09.2026"/>
    <n v="36"/>
    <x v="0"/>
    <m/>
    <m/>
  </r>
  <r>
    <x v="2"/>
    <n v="0"/>
    <n v="5"/>
    <n v="0"/>
    <n v="8746"/>
    <s v="1178229.222749"/>
    <s v="01 Sep 2026"/>
    <s v="01"/>
    <s v="Sep"/>
    <s v="06 Sep 2026"/>
    <s v="06"/>
    <s v="Sep"/>
    <n v="5"/>
    <n v="5"/>
    <n v="0"/>
    <n v="0"/>
    <x v="3"/>
    <x v="6"/>
    <n v="2"/>
    <n v="1"/>
    <n v="1055.0724935000001"/>
    <n v="211.01449870000002"/>
    <s v="Romania"/>
    <s v="24 Nov 2025 10:57"/>
    <s v="24 Nov 2025"/>
    <s v="Nov"/>
    <n v="0"/>
    <n v="0"/>
    <n v="0"/>
    <n v="0"/>
    <n v="5"/>
    <n v="5"/>
    <n v="0"/>
    <s v="24.11.2025"/>
    <x v="15"/>
    <s v="01.09.2026"/>
    <n v="36"/>
    <x v="0"/>
    <m/>
    <m/>
  </r>
  <r>
    <x v="2"/>
    <n v="0"/>
    <n v="5"/>
    <n v="0"/>
    <n v="8344"/>
    <s v="NT308154"/>
    <s v="04 Jul 2026"/>
    <s v="04"/>
    <s v="Jul"/>
    <s v="09 Jul 2026"/>
    <s v="09"/>
    <s v="Jul"/>
    <n v="5"/>
    <n v="5"/>
    <n v="0"/>
    <n v="0"/>
    <x v="5"/>
    <x v="3"/>
    <n v="2"/>
    <n v="0"/>
    <n v="1238.1381815"/>
    <n v="247.62763630000001"/>
    <m/>
    <s v="11 Nov 2025 12:51"/>
    <s v="11 Nov 2025"/>
    <s v="Nov"/>
    <n v="0"/>
    <n v="0"/>
    <n v="5"/>
    <n v="0"/>
    <n v="0"/>
    <n v="5"/>
    <n v="0"/>
    <s v="11.11.2025"/>
    <x v="11"/>
    <s v="04.07.2026"/>
    <n v="27"/>
    <x v="0"/>
    <m/>
    <m/>
  </r>
  <r>
    <x v="3"/>
    <n v="0"/>
    <n v="0"/>
    <n v="5"/>
    <n v="8617"/>
    <s v="411013"/>
    <s v="31 Jul 2026"/>
    <s v="31"/>
    <s v="Jul"/>
    <s v="05 Aug 2026"/>
    <s v="05"/>
    <s v="Aug"/>
    <n v="5"/>
    <n v="-26"/>
    <n v="0"/>
    <n v="4"/>
    <x v="8"/>
    <x v="5"/>
    <n v="2"/>
    <n v="2"/>
    <n v="2522.1235302752289"/>
    <n v="504.42470605504582"/>
    <m/>
    <s v="19 Nov 2025 12:35"/>
    <s v="19 Nov 2025"/>
    <s v="Nov"/>
    <n v="0"/>
    <n v="0"/>
    <n v="0"/>
    <n v="4"/>
    <n v="0"/>
    <n v="4"/>
    <n v="-1"/>
    <s v="19.11.2025"/>
    <x v="12"/>
    <s v="31.07.2026"/>
    <n v="31"/>
    <x v="0"/>
    <m/>
    <m/>
  </r>
  <r>
    <x v="2"/>
    <n v="0"/>
    <n v="0"/>
    <n v="7"/>
    <n v="9583"/>
    <s v="NT314801"/>
    <s v="03 Aug 2026"/>
    <s v="03"/>
    <s v="Aug"/>
    <s v="10 Aug 2026"/>
    <s v="10"/>
    <s v="Aug"/>
    <n v="7"/>
    <n v="7"/>
    <n v="0"/>
    <n v="0"/>
    <x v="5"/>
    <x v="7"/>
    <n v="4"/>
    <n v="1"/>
    <n v="4220.3290906000002"/>
    <n v="602.90415580000001"/>
    <s v="Romania"/>
    <s v="19 Jan 2026 12:54"/>
    <s v="19 Jan 2026"/>
    <s v="Jan"/>
    <n v="0"/>
    <n v="0"/>
    <n v="0"/>
    <n v="7"/>
    <n v="0"/>
    <n v="7"/>
    <n v="0"/>
    <s v="19.01.2025"/>
    <x v="2"/>
    <s v="03.08.2026"/>
    <n v="32"/>
    <x v="0"/>
    <m/>
    <m/>
  </r>
  <r>
    <x v="3"/>
    <n v="0"/>
    <n v="7"/>
    <n v="0"/>
    <n v="9425"/>
    <s v="443535"/>
    <s v="12 Sep 2026"/>
    <s v="12"/>
    <s v="Sep"/>
    <s v="19 Sep 2026"/>
    <s v="19"/>
    <s v="Sep"/>
    <n v="7"/>
    <n v="7"/>
    <n v="0"/>
    <n v="0"/>
    <x v="8"/>
    <x v="0"/>
    <n v="3"/>
    <m/>
    <n v="2219.5440688990825"/>
    <n v="317.07772412844037"/>
    <m/>
    <s v="11 Jan 2026 12:03"/>
    <s v="11 Jan 2026"/>
    <s v="Jan"/>
    <n v="0"/>
    <n v="0"/>
    <n v="0"/>
    <n v="0"/>
    <n v="7"/>
    <n v="7"/>
    <n v="0"/>
    <s v="11.01.2025"/>
    <x v="1"/>
    <s v="12.09.2026"/>
    <n v="37"/>
    <x v="0"/>
    <m/>
    <m/>
  </r>
  <r>
    <x v="2"/>
    <n v="0"/>
    <n v="5"/>
    <n v="0"/>
    <n v="8276"/>
    <s v="50955"/>
    <s v="20 Jun 2026"/>
    <s v="20"/>
    <s v="Jun"/>
    <s v="25 Jun 2026"/>
    <s v="25"/>
    <s v="Jun"/>
    <n v="5"/>
    <n v="5"/>
    <n v="0"/>
    <n v="0"/>
    <x v="4"/>
    <x v="6"/>
    <n v="2"/>
    <n v="1"/>
    <n v="1055.0724935000001"/>
    <n v="211.01449870000002"/>
    <m/>
    <s v="10 Nov 2025 11:09"/>
    <s v="10 Nov 2025"/>
    <s v="Nov"/>
    <n v="0"/>
    <n v="5"/>
    <n v="0"/>
    <n v="0"/>
    <n v="0"/>
    <n v="5"/>
    <n v="0"/>
    <s v="10.11.2025"/>
    <x v="11"/>
    <s v="20.06.2026"/>
    <n v="25"/>
    <x v="0"/>
    <m/>
    <m/>
  </r>
  <r>
    <x v="1"/>
    <n v="0"/>
    <n v="5"/>
    <n v="0"/>
    <n v="9414"/>
    <s v="6835904095"/>
    <s v="30 Jun 2026"/>
    <s v="30"/>
    <s v="Jun"/>
    <s v="05 Jul 2026"/>
    <s v="05"/>
    <s v="Jul"/>
    <n v="5"/>
    <n v="-25"/>
    <n v="1"/>
    <n v="4"/>
    <x v="1"/>
    <x v="4"/>
    <n v="2"/>
    <n v="2"/>
    <n v="2761.4884128440367"/>
    <n v="552.2976825688072"/>
    <s v="Romania"/>
    <s v="09 Jan 2026 21:08"/>
    <s v="09 Jan 2026"/>
    <s v="Jan"/>
    <n v="0"/>
    <n v="1"/>
    <n v="4"/>
    <n v="0"/>
    <n v="0"/>
    <n v="5"/>
    <n v="0"/>
    <s v="09.01.2025"/>
    <x v="1"/>
    <s v="30.06.2026"/>
    <n v="27"/>
    <x v="0"/>
    <m/>
    <m/>
  </r>
  <r>
    <x v="2"/>
    <n v="0"/>
    <n v="6"/>
    <n v="0"/>
    <n v="9134"/>
    <s v="60407"/>
    <s v="21 Jun 2026"/>
    <s v="21"/>
    <s v="Jun"/>
    <s v="27 Jun 2026"/>
    <s v="27"/>
    <s v="Jun"/>
    <n v="6"/>
    <n v="6"/>
    <n v="0"/>
    <n v="0"/>
    <x v="4"/>
    <x v="2"/>
    <n v="2"/>
    <n v="0"/>
    <n v="1506.8496652000001"/>
    <n v="251.1416108666667"/>
    <s v="Romania"/>
    <s v="18 Dec 2025 11:14"/>
    <s v="18 Dec 2025"/>
    <s v="Dec"/>
    <n v="0"/>
    <n v="6"/>
    <n v="0"/>
    <n v="0"/>
    <n v="0"/>
    <n v="6"/>
    <n v="0"/>
    <s v="18.12.2025"/>
    <x v="10"/>
    <s v="21.06.2026"/>
    <n v="26"/>
    <x v="0"/>
    <m/>
    <m/>
  </r>
  <r>
    <x v="2"/>
    <n v="0"/>
    <n v="6"/>
    <n v="0"/>
    <n v="8828"/>
    <s v="NT310193"/>
    <s v="28 Jun 2026"/>
    <s v="28"/>
    <s v="Jun"/>
    <s v="04 Jul 2026"/>
    <s v="04"/>
    <s v="Jul"/>
    <n v="6"/>
    <n v="-24"/>
    <n v="3"/>
    <n v="3"/>
    <x v="5"/>
    <x v="6"/>
    <n v="2"/>
    <n v="1"/>
    <n v="1567.5586284000001"/>
    <n v="261.25977140000003"/>
    <m/>
    <s v="26 Nov 2025 10:36"/>
    <s v="25 Nov 2025"/>
    <s v="Nov"/>
    <n v="0"/>
    <n v="3"/>
    <n v="3"/>
    <n v="0"/>
    <n v="0"/>
    <n v="6"/>
    <n v="0"/>
    <s v="26.11.2025"/>
    <x v="15"/>
    <s v="28.06.2026"/>
    <n v="27"/>
    <x v="0"/>
    <m/>
    <m/>
  </r>
  <r>
    <x v="2"/>
    <n v="0"/>
    <n v="6"/>
    <n v="0"/>
    <n v="8335"/>
    <s v="1173255.220981"/>
    <s v="27 Jun 2026"/>
    <s v="27"/>
    <s v="Jun"/>
    <s v="03 Jul 2026"/>
    <s v="03"/>
    <s v="Jul"/>
    <n v="6"/>
    <n v="-24"/>
    <n v="4"/>
    <n v="2"/>
    <x v="3"/>
    <x v="6"/>
    <n v="2"/>
    <n v="1"/>
    <n v="1446.9230339999999"/>
    <n v="241.15383899999998"/>
    <s v="Romania"/>
    <s v="11 Nov 2025 11:28"/>
    <s v="11 Nov 2025"/>
    <s v="Nov"/>
    <n v="0"/>
    <n v="4"/>
    <n v="2"/>
    <n v="0"/>
    <n v="0"/>
    <n v="6"/>
    <n v="0"/>
    <s v="11.11.2025"/>
    <x v="11"/>
    <s v="27.06.2026"/>
    <n v="26"/>
    <x v="0"/>
    <m/>
    <m/>
  </r>
  <r>
    <x v="2"/>
    <n v="0"/>
    <n v="5"/>
    <n v="0"/>
    <n v="8474"/>
    <s v="1175582.221389"/>
    <s v="20 Jun 2026"/>
    <s v="20"/>
    <s v="Jun"/>
    <s v="25 Jun 2026"/>
    <s v="25"/>
    <s v="Jun"/>
    <n v="5"/>
    <n v="5"/>
    <n v="0"/>
    <n v="0"/>
    <x v="3"/>
    <x v="3"/>
    <n v="1"/>
    <n v="1"/>
    <n v="761.11124449999988"/>
    <n v="152.22224889999998"/>
    <s v="Romania"/>
    <s v="14 Nov 2025 10:01"/>
    <s v="14 Nov 2025"/>
    <s v="Nov"/>
    <n v="0"/>
    <n v="5"/>
    <n v="0"/>
    <n v="0"/>
    <n v="0"/>
    <n v="5"/>
    <n v="0"/>
    <s v="14.11.2025"/>
    <x v="11"/>
    <s v="20.06.2026"/>
    <n v="25"/>
    <x v="0"/>
    <m/>
    <m/>
  </r>
  <r>
    <x v="2"/>
    <n v="0"/>
    <n v="6"/>
    <n v="0"/>
    <n v="9174"/>
    <s v="60499"/>
    <s v="29 Jun 2026"/>
    <s v="29"/>
    <s v="Jun"/>
    <s v="05 Jul 2026"/>
    <s v="05"/>
    <s v="Jul"/>
    <n v="6"/>
    <n v="-24"/>
    <n v="2"/>
    <n v="4"/>
    <x v="4"/>
    <x v="6"/>
    <n v="2"/>
    <n v="2"/>
    <n v="1959.3896106"/>
    <n v="326.56493510000001"/>
    <s v="Romania"/>
    <s v="23 Dec 2025 14:50"/>
    <s v="23 Dec 2025"/>
    <s v="Dec"/>
    <n v="0"/>
    <n v="2"/>
    <n v="4"/>
    <n v="0"/>
    <n v="0"/>
    <n v="6"/>
    <n v="0"/>
    <s v="23.12.2025"/>
    <x v="21"/>
    <s v="29.06.2026"/>
    <n v="27"/>
    <x v="0"/>
    <m/>
    <m/>
  </r>
  <r>
    <x v="2"/>
    <n v="0"/>
    <n v="6"/>
    <n v="0"/>
    <n v="8677"/>
    <s v="1177984.222457"/>
    <s v="29 Jun 2026"/>
    <s v="29"/>
    <s v="Jun"/>
    <s v="05 Jul 2026"/>
    <s v="05"/>
    <s v="Jul"/>
    <n v="6"/>
    <n v="-24"/>
    <n v="2"/>
    <n v="4"/>
    <x v="3"/>
    <x v="3"/>
    <n v="2"/>
    <n v="1"/>
    <n v="1485.7658177999999"/>
    <n v="247.62763629999998"/>
    <s v="Romania"/>
    <s v="21 Nov 2025 11:43"/>
    <s v="21 Nov 2025"/>
    <s v="Nov"/>
    <n v="0"/>
    <n v="2"/>
    <n v="4"/>
    <n v="0"/>
    <n v="0"/>
    <n v="6"/>
    <n v="0"/>
    <s v="21.11.2025"/>
    <x v="12"/>
    <s v="29.06.2026"/>
    <n v="27"/>
    <x v="0"/>
    <m/>
    <m/>
  </r>
  <r>
    <x v="2"/>
    <n v="0"/>
    <n v="5"/>
    <n v="0"/>
    <n v="8871"/>
    <s v="011924145"/>
    <s v="26 Jun 2026"/>
    <s v="26"/>
    <s v="Jun"/>
    <s v="01 Jul 2026"/>
    <s v="01"/>
    <s v="Jul"/>
    <n v="5"/>
    <n v="-25"/>
    <n v="5"/>
    <n v="0"/>
    <x v="15"/>
    <x v="3"/>
    <n v="3"/>
    <n v="0"/>
    <n v="1810.707414"/>
    <n v="362.14148280000001"/>
    <s v="Bulgaria"/>
    <s v="27 Nov 2025 12:30"/>
    <s v="27 Nov 2025"/>
    <s v="Nov"/>
    <n v="0"/>
    <n v="5"/>
    <n v="0"/>
    <n v="0"/>
    <n v="0"/>
    <n v="5"/>
    <n v="0"/>
    <s v="27.11.2025"/>
    <x v="15"/>
    <s v="26.06.2026"/>
    <n v="26"/>
    <x v="0"/>
    <m/>
    <m/>
  </r>
  <r>
    <x v="2"/>
    <n v="0"/>
    <n v="5"/>
    <n v="0"/>
    <n v="8473"/>
    <s v="1175587.221388"/>
    <s v="20 Jun 2026"/>
    <s v="20"/>
    <s v="Jun"/>
    <s v="25 Jun 2026"/>
    <s v="25"/>
    <s v="Jun"/>
    <n v="5"/>
    <n v="5"/>
    <n v="0"/>
    <n v="0"/>
    <x v="3"/>
    <x v="4"/>
    <n v="2"/>
    <n v="1"/>
    <n v="1087.3436885000001"/>
    <n v="217.46873770000002"/>
    <s v="Romania"/>
    <s v="14 Nov 2025 10:01"/>
    <s v="14 Nov 2025"/>
    <s v="Nov"/>
    <n v="0"/>
    <n v="5"/>
    <n v="0"/>
    <n v="0"/>
    <n v="0"/>
    <n v="5"/>
    <n v="0"/>
    <s v="14.11.2025"/>
    <x v="11"/>
    <s v="20.06.2026"/>
    <n v="25"/>
    <x v="0"/>
    <m/>
    <m/>
  </r>
  <r>
    <x v="1"/>
    <n v="0"/>
    <n v="4"/>
    <n v="0"/>
    <n v="9424"/>
    <s v="6343428945"/>
    <s v="20 Jun 2026"/>
    <s v="20"/>
    <s v="Jun"/>
    <s v="24 Jun 2026"/>
    <s v="24"/>
    <s v="Jun"/>
    <n v="4"/>
    <n v="4"/>
    <n v="0"/>
    <n v="0"/>
    <x v="1"/>
    <x v="2"/>
    <n v="1"/>
    <n v="2"/>
    <n v="1453.4149541284403"/>
    <n v="363.35373853211007"/>
    <s v="Bulgaria"/>
    <s v="11 Jan 2026 10:08"/>
    <s v="11 Jan 2026"/>
    <s v="Jan"/>
    <n v="0"/>
    <n v="4"/>
    <n v="0"/>
    <n v="0"/>
    <n v="0"/>
    <n v="4"/>
    <n v="0"/>
    <s v="11.01.2025"/>
    <x v="1"/>
    <s v="20.06.2026"/>
    <n v="25"/>
    <x v="1"/>
    <m/>
    <m/>
  </r>
  <r>
    <x v="2"/>
    <n v="0"/>
    <n v="5"/>
    <n v="0"/>
    <n v="8903"/>
    <s v="97010"/>
    <s v="21 Jun 2026"/>
    <s v="21"/>
    <s v="Jun"/>
    <s v="26 Jun 2026"/>
    <s v="26"/>
    <s v="Jun"/>
    <n v="5"/>
    <n v="5"/>
    <n v="0"/>
    <n v="0"/>
    <x v="9"/>
    <x v="3"/>
    <n v="2"/>
    <n v="1"/>
    <n v="1210.65877"/>
    <n v="242.131754"/>
    <m/>
    <s v="28 Nov 2025 15:32"/>
    <s v="28 Nov 2025"/>
    <s v="Nov"/>
    <n v="0"/>
    <n v="5"/>
    <n v="0"/>
    <n v="0"/>
    <n v="0"/>
    <n v="5"/>
    <n v="0"/>
    <s v="28.11.2025"/>
    <x v="15"/>
    <s v="21.06.2026"/>
    <n v="26"/>
    <x v="0"/>
    <m/>
    <m/>
  </r>
  <r>
    <x v="2"/>
    <n v="0"/>
    <n v="8"/>
    <n v="0"/>
    <n v="8358"/>
    <s v="1174631.221009"/>
    <s v="21 Jun 2026"/>
    <s v="21"/>
    <s v="Jun"/>
    <s v="29 Jun 2026"/>
    <s v="29"/>
    <s v="Jun"/>
    <n v="8"/>
    <n v="8"/>
    <n v="0"/>
    <n v="0"/>
    <x v="3"/>
    <x v="3"/>
    <n v="1"/>
    <n v="1"/>
    <n v="1302.1916139999998"/>
    <n v="162.77395174999998"/>
    <s v="Romania"/>
    <s v="11 Nov 2025 14:28"/>
    <s v="11 Nov 2025"/>
    <s v="Nov"/>
    <n v="0"/>
    <n v="8"/>
    <n v="0"/>
    <n v="0"/>
    <n v="0"/>
    <n v="8"/>
    <n v="0"/>
    <s v="11.11.2025"/>
    <x v="11"/>
    <s v="21.06.2026"/>
    <n v="26"/>
    <x v="0"/>
    <m/>
    <m/>
  </r>
  <r>
    <x v="1"/>
    <n v="2"/>
    <n v="0"/>
    <n v="0"/>
    <n v="9430"/>
    <s v="6413029491"/>
    <s v="03 Jun 2026"/>
    <s v="03"/>
    <s v="Jun"/>
    <s v="05 Jun 2026"/>
    <s v="05"/>
    <s v="Jun"/>
    <n v="2"/>
    <n v="2"/>
    <n v="0"/>
    <n v="0"/>
    <x v="1"/>
    <x v="4"/>
    <n v="2"/>
    <n v="2"/>
    <n v="643.12714550458713"/>
    <n v="321.56357275229357"/>
    <s v="Romania"/>
    <s v="11 Jan 2026 21:46"/>
    <s v="11 Jan 2026"/>
    <s v="Jan"/>
    <n v="0"/>
    <n v="2"/>
    <n v="0"/>
    <n v="0"/>
    <n v="0"/>
    <n v="2"/>
    <n v="0"/>
    <s v="11.01.2025"/>
    <x v="1"/>
    <s v="03.06.2026"/>
    <n v="23"/>
    <x v="1"/>
    <m/>
    <m/>
  </r>
  <r>
    <x v="2"/>
    <n v="0"/>
    <n v="6"/>
    <n v="0"/>
    <n v="8854"/>
    <s v="1179573.223106"/>
    <s v="28 Jun 2026"/>
    <s v="28"/>
    <s v="Jun"/>
    <s v="04 Jul 2026"/>
    <s v="04"/>
    <s v="Jul"/>
    <n v="6"/>
    <n v="-24"/>
    <n v="3"/>
    <n v="3"/>
    <x v="3"/>
    <x v="7"/>
    <n v="4"/>
    <n v="1"/>
    <n v="3009.0835715999997"/>
    <n v="501.51392859999993"/>
    <s v="Romania"/>
    <s v="26 Nov 2025 18:12"/>
    <s v="26 Nov 2025"/>
    <s v="Nov"/>
    <n v="0"/>
    <n v="3"/>
    <n v="3"/>
    <n v="0"/>
    <n v="0"/>
    <n v="6"/>
    <n v="0"/>
    <s v="26.11.2025"/>
    <x v="15"/>
    <s v="28.06.2026"/>
    <n v="27"/>
    <x v="0"/>
    <m/>
    <m/>
  </r>
  <r>
    <x v="2"/>
    <n v="0"/>
    <n v="5"/>
    <n v="0"/>
    <n v="8168"/>
    <s v="1172230.220335"/>
    <s v="25 Jun 2026"/>
    <s v="25"/>
    <s v="Jun"/>
    <s v="30 Jun 2026"/>
    <s v="30"/>
    <s v="Jun"/>
    <n v="5"/>
    <n v="5"/>
    <n v="0"/>
    <n v="0"/>
    <x v="3"/>
    <x v="6"/>
    <n v="2"/>
    <n v="1"/>
    <n v="1205.7691950000001"/>
    <n v="241.153839"/>
    <s v="Romania"/>
    <s v="07 Nov 2025 11:08"/>
    <s v="07 Nov 2025"/>
    <s v="Nov"/>
    <n v="0"/>
    <n v="5"/>
    <n v="0"/>
    <n v="0"/>
    <n v="0"/>
    <n v="5"/>
    <n v="0"/>
    <s v="07.11.2025"/>
    <x v="3"/>
    <s v="25.06.2026"/>
    <n v="26"/>
    <x v="0"/>
    <m/>
    <m/>
  </r>
  <r>
    <x v="2"/>
    <n v="0"/>
    <n v="7"/>
    <n v="0"/>
    <n v="8592"/>
    <s v="NT309037"/>
    <s v="28 Jun 2026"/>
    <s v="28"/>
    <s v="Jun"/>
    <s v="05 Jul 2026"/>
    <s v="05"/>
    <s v="Jul"/>
    <n v="7"/>
    <n v="-23"/>
    <n v="3"/>
    <n v="4"/>
    <x v="5"/>
    <x v="6"/>
    <n v="1"/>
    <n v="1"/>
    <n v="1181.6538111"/>
    <n v="168.8076873"/>
    <m/>
    <s v="18 Nov 2025 11:23"/>
    <s v="18 Nov 2025"/>
    <s v="Nov"/>
    <n v="0"/>
    <n v="3"/>
    <n v="4"/>
    <n v="0"/>
    <n v="0"/>
    <n v="7"/>
    <n v="0"/>
    <s v="18.11.2025"/>
    <x v="12"/>
    <s v="28.06.2026"/>
    <n v="27"/>
    <x v="0"/>
    <m/>
    <m/>
  </r>
  <r>
    <x v="2"/>
    <n v="5"/>
    <n v="0"/>
    <n v="0"/>
    <n v="8637"/>
    <s v="17201"/>
    <s v="01 Jun 2026"/>
    <s v="01"/>
    <s v="Jun"/>
    <s v="06 Jun 2026"/>
    <s v="06"/>
    <s v="Jun"/>
    <n v="5"/>
    <n v="5"/>
    <n v="0"/>
    <n v="0"/>
    <x v="4"/>
    <x v="3"/>
    <n v="2"/>
    <n v="1"/>
    <n v="785.95028550000006"/>
    <n v="157.19005710000002"/>
    <m/>
    <s v="20 Nov 2025 10:39"/>
    <s v="20 Nov 2025"/>
    <s v="Nov"/>
    <n v="0"/>
    <n v="5"/>
    <n v="0"/>
    <n v="0"/>
    <n v="0"/>
    <n v="5"/>
    <n v="0"/>
    <s v="20.11.2025"/>
    <x v="12"/>
    <s v="01.06.2026"/>
    <n v="23"/>
    <x v="0"/>
    <m/>
    <m/>
  </r>
  <r>
    <x v="2"/>
    <n v="0"/>
    <n v="3"/>
    <n v="0"/>
    <n v="9450"/>
    <s v="1187003.227717"/>
    <s v="21 Jun 2026"/>
    <s v="21"/>
    <s v="Jun"/>
    <s v="24 Jun 2026"/>
    <s v="24"/>
    <s v="Jun"/>
    <n v="3"/>
    <n v="3"/>
    <n v="0"/>
    <n v="0"/>
    <x v="3"/>
    <x v="1"/>
    <n v="4"/>
    <n v="1"/>
    <n v="1937.9145972000001"/>
    <n v="645.9715324"/>
    <s v="Romania"/>
    <s v="12 Jan 2026 11:40"/>
    <s v="12 Jan 2026"/>
    <s v="Jan"/>
    <n v="0"/>
    <n v="3"/>
    <n v="0"/>
    <n v="0"/>
    <n v="0"/>
    <n v="3"/>
    <n v="0"/>
    <s v="12.01.2025"/>
    <x v="7"/>
    <s v="21.06.2026"/>
    <n v="26"/>
    <x v="0"/>
    <m/>
    <m/>
  </r>
  <r>
    <x v="2"/>
    <n v="0"/>
    <n v="5"/>
    <n v="0"/>
    <n v="8161"/>
    <s v="1172230.220328"/>
    <s v="25 Jun 2026"/>
    <s v="25"/>
    <s v="Jun"/>
    <s v="30 Jun 2026"/>
    <s v="30"/>
    <s v="Jun"/>
    <n v="5"/>
    <n v="5"/>
    <n v="0"/>
    <n v="0"/>
    <x v="3"/>
    <x v="6"/>
    <n v="2"/>
    <n v="1"/>
    <n v="1205.7691950000001"/>
    <n v="241.153839"/>
    <s v="Romania"/>
    <s v="07 Nov 2025 11:06"/>
    <s v="07 Nov 2025"/>
    <s v="Nov"/>
    <n v="0"/>
    <n v="5"/>
    <n v="0"/>
    <n v="0"/>
    <n v="0"/>
    <n v="5"/>
    <n v="0"/>
    <s v="07.11.2025"/>
    <x v="3"/>
    <s v="25.06.2026"/>
    <n v="26"/>
    <x v="0"/>
    <m/>
    <m/>
  </r>
  <r>
    <x v="1"/>
    <n v="0"/>
    <n v="2"/>
    <n v="0"/>
    <n v="8886"/>
    <s v="6359022473"/>
    <s v="22 Jun 2026"/>
    <s v="22"/>
    <s v="Jun"/>
    <s v="24 Jun 2026"/>
    <s v="24"/>
    <s v="Jun"/>
    <n v="2"/>
    <n v="2"/>
    <n v="0"/>
    <n v="0"/>
    <x v="1"/>
    <x v="6"/>
    <n v="2"/>
    <n v="0"/>
    <n v="730.26026917431193"/>
    <n v="365.13013458715596"/>
    <s v="Romania"/>
    <s v="28 Nov 2025 09:28"/>
    <s v="28 Nov 2025"/>
    <s v="Nov"/>
    <n v="0"/>
    <n v="2"/>
    <n v="0"/>
    <n v="0"/>
    <n v="0"/>
    <n v="2"/>
    <n v="0"/>
    <s v="28.11.2025"/>
    <x v="15"/>
    <s v="22.06.2026"/>
    <n v="26"/>
    <x v="0"/>
    <m/>
    <m/>
  </r>
  <r>
    <x v="2"/>
    <n v="2"/>
    <n v="6"/>
    <n v="0"/>
    <n v="8361"/>
    <s v="1174667.221016"/>
    <s v="13 Jun 2026"/>
    <s v="13"/>
    <s v="Jun"/>
    <s v="21 Jun 2026"/>
    <s v="21"/>
    <s v="Jun"/>
    <n v="8"/>
    <n v="8"/>
    <n v="0"/>
    <n v="0"/>
    <x v="3"/>
    <x v="1"/>
    <n v="3"/>
    <n v="2"/>
    <n v="2842.2903891999999"/>
    <n v="355.28629864999999"/>
    <s v="Romania"/>
    <s v="11 Nov 2025 15:17"/>
    <s v="11 Nov 2025"/>
    <s v="Nov"/>
    <n v="0"/>
    <n v="8"/>
    <n v="0"/>
    <n v="0"/>
    <n v="0"/>
    <n v="8"/>
    <n v="0"/>
    <s v="11.11.2025"/>
    <x v="11"/>
    <s v="13.06.2026"/>
    <n v="24"/>
    <x v="0"/>
    <m/>
    <m/>
  </r>
  <r>
    <x v="2"/>
    <n v="0"/>
    <n v="7"/>
    <n v="0"/>
    <n v="8116"/>
    <s v="1170811.219779"/>
    <s v="20 Jun 2026"/>
    <s v="20"/>
    <s v="Jun"/>
    <s v="27 Jun 2026"/>
    <s v="27"/>
    <s v="Jun"/>
    <n v="7"/>
    <n v="7"/>
    <n v="0"/>
    <n v="0"/>
    <x v="3"/>
    <x v="5"/>
    <n v="2"/>
    <n v="1"/>
    <n v="1968.6993614"/>
    <n v="281.24276591428571"/>
    <s v="Romania"/>
    <s v="31 Oct 2025 16:46"/>
    <s v="31 Oct 2025"/>
    <s v="Oct"/>
    <n v="0"/>
    <n v="7"/>
    <n v="0"/>
    <n v="0"/>
    <n v="0"/>
    <n v="7"/>
    <n v="0"/>
    <s v="31.10.2025"/>
    <x v="4"/>
    <s v="20.06.2026"/>
    <n v="25"/>
    <x v="0"/>
    <m/>
    <m/>
  </r>
  <r>
    <x v="2"/>
    <n v="0"/>
    <n v="6"/>
    <n v="0"/>
    <n v="8573"/>
    <s v="1176788.221911"/>
    <s v="22 Jun 2026"/>
    <s v="22"/>
    <s v="Jun"/>
    <s v="28 Jun 2026"/>
    <s v="28"/>
    <s v="Jun"/>
    <n v="6"/>
    <n v="6"/>
    <n v="0"/>
    <n v="0"/>
    <x v="3"/>
    <x v="6"/>
    <n v="2"/>
    <n v="0"/>
    <n v="1356.5050131"/>
    <n v="226.08416885"/>
    <s v="Romania"/>
    <s v="17 Nov 2025 18:18"/>
    <s v="17 Nov 2025"/>
    <s v="Nov"/>
    <n v="0"/>
    <n v="6"/>
    <n v="0"/>
    <n v="0"/>
    <n v="0"/>
    <n v="6"/>
    <n v="0"/>
    <s v="17.11.2025"/>
    <x v="12"/>
    <s v="22.06.2026"/>
    <n v="26"/>
    <x v="0"/>
    <m/>
    <m/>
  </r>
  <r>
    <x v="2"/>
    <n v="0"/>
    <n v="5"/>
    <n v="0"/>
    <n v="9170"/>
    <s v="2316779"/>
    <s v="29 Jun 2026"/>
    <s v="29"/>
    <s v="Jun"/>
    <s v="04 Jul 2026"/>
    <s v="04"/>
    <s v="Jul"/>
    <n v="5"/>
    <n v="-25"/>
    <n v="2"/>
    <n v="3"/>
    <x v="6"/>
    <x v="6"/>
    <n v="2"/>
    <n v="1"/>
    <n v="1306.298857"/>
    <n v="261.25977139999998"/>
    <s v="Romania"/>
    <s v="23 Dec 2025 11:35"/>
    <s v="23 Dec 2025"/>
    <s v="Dec"/>
    <n v="0"/>
    <n v="2"/>
    <n v="3"/>
    <n v="0"/>
    <n v="0"/>
    <n v="5"/>
    <n v="0"/>
    <s v="23.12.2025"/>
    <x v="21"/>
    <s v="29.06.2026"/>
    <n v="27"/>
    <x v="0"/>
    <m/>
    <m/>
  </r>
  <r>
    <x v="2"/>
    <n v="0"/>
    <n v="7"/>
    <n v="0"/>
    <n v="8436"/>
    <s v="NT308366"/>
    <s v="27 Jun 2026"/>
    <s v="27"/>
    <s v="Jun"/>
    <s v="04 Jul 2026"/>
    <s v="04"/>
    <s v="Jul"/>
    <n v="7"/>
    <n v="-23"/>
    <n v="4"/>
    <n v="3"/>
    <x v="5"/>
    <x v="4"/>
    <n v="2"/>
    <n v="1"/>
    <n v="1733.3934540999999"/>
    <n v="247.62763629999998"/>
    <m/>
    <s v="13 Nov 2025 07:46"/>
    <s v="12 Nov 2025"/>
    <s v="Nov"/>
    <n v="0"/>
    <n v="4"/>
    <n v="3"/>
    <n v="0"/>
    <n v="0"/>
    <n v="7"/>
    <n v="0"/>
    <s v="13.11.2025"/>
    <x v="11"/>
    <s v="27.06.2026"/>
    <n v="26"/>
    <x v="0"/>
    <m/>
    <m/>
  </r>
  <r>
    <x v="2"/>
    <n v="0"/>
    <n v="6"/>
    <n v="0"/>
    <n v="9443"/>
    <s v="28520"/>
    <s v="26 Jun 2026"/>
    <s v="26"/>
    <s v="Jun"/>
    <s v="02 Jul 2026"/>
    <s v="02"/>
    <s v="Jul"/>
    <n v="6"/>
    <n v="-24"/>
    <n v="5"/>
    <n v="1"/>
    <x v="4"/>
    <x v="3"/>
    <n v="2"/>
    <n v="2"/>
    <n v="2166.6293574000001"/>
    <n v="361.10489290000004"/>
    <s v="Romania"/>
    <s v="12 Jan 2026 09:53"/>
    <s v="10 Jan 2026"/>
    <s v="Jan"/>
    <n v="0"/>
    <n v="5"/>
    <n v="1"/>
    <n v="0"/>
    <n v="0"/>
    <n v="6"/>
    <n v="0"/>
    <s v="12.01.2025"/>
    <x v="7"/>
    <s v="26.06.2026"/>
    <n v="26"/>
    <x v="0"/>
    <m/>
    <m/>
  </r>
  <r>
    <x v="2"/>
    <n v="0"/>
    <n v="7"/>
    <n v="0"/>
    <n v="8813"/>
    <s v="1179108.222935"/>
    <s v="22 Jun 2026"/>
    <s v="22"/>
    <s v="Jun"/>
    <s v="29 Jun 2026"/>
    <s v="29"/>
    <s v="Jun"/>
    <n v="7"/>
    <n v="7"/>
    <n v="0"/>
    <n v="0"/>
    <x v="3"/>
    <x v="3"/>
    <n v="2"/>
    <n v="2"/>
    <n v="2224.7761833"/>
    <n v="317.82516904285711"/>
    <s v="Romania"/>
    <s v="25 Nov 2025 14:04"/>
    <s v="25 Nov 2025"/>
    <s v="Nov"/>
    <n v="0"/>
    <n v="7"/>
    <n v="0"/>
    <n v="0"/>
    <n v="0"/>
    <n v="7"/>
    <n v="0"/>
    <s v="25.11.2025"/>
    <x v="15"/>
    <s v="22.06.2026"/>
    <n v="26"/>
    <x v="0"/>
    <m/>
    <m/>
  </r>
  <r>
    <x v="2"/>
    <n v="0"/>
    <n v="6"/>
    <n v="0"/>
    <n v="8897"/>
    <s v="1180149.223353"/>
    <s v="22 Jun 2026"/>
    <s v="22"/>
    <s v="Jun"/>
    <s v="28 Jun 2026"/>
    <s v="28"/>
    <s v="Jun"/>
    <n v="6"/>
    <n v="6"/>
    <n v="0"/>
    <n v="0"/>
    <x v="3"/>
    <x v="2"/>
    <n v="2"/>
    <n v="1"/>
    <n v="1539.5120262"/>
    <n v="256.58533770000003"/>
    <s v="Romania"/>
    <s v="28 Nov 2025 12:48"/>
    <s v="28 Nov 2025"/>
    <s v="Nov"/>
    <n v="0"/>
    <n v="6"/>
    <n v="0"/>
    <n v="0"/>
    <n v="0"/>
    <n v="6"/>
    <n v="0"/>
    <s v="28.11.2025"/>
    <x v="15"/>
    <s v="22.06.2026"/>
    <n v="26"/>
    <x v="0"/>
    <m/>
    <m/>
  </r>
  <r>
    <x v="3"/>
    <n v="0"/>
    <n v="5"/>
    <n v="0"/>
    <n v="8131"/>
    <s v="403621"/>
    <s v="25 Jun 2026"/>
    <s v="25"/>
    <s v="Jun"/>
    <s v="30 Jun 2026"/>
    <s v="30"/>
    <s v="Jun"/>
    <n v="5"/>
    <n v="5"/>
    <n v="0"/>
    <n v="0"/>
    <x v="8"/>
    <x v="7"/>
    <n v="1"/>
    <n v="5"/>
    <n v="2777.6374678899078"/>
    <n v="555.52749357798155"/>
    <m/>
    <s v="06 Nov 2025 09:28"/>
    <s v="06 Nov 2025"/>
    <s v="Nov"/>
    <n v="0"/>
    <n v="5"/>
    <n v="0"/>
    <n v="0"/>
    <n v="0"/>
    <n v="5"/>
    <n v="0"/>
    <s v="06.11.2025"/>
    <x v="3"/>
    <s v="25.06.2026"/>
    <n v="26"/>
    <x v="0"/>
    <m/>
    <m/>
  </r>
  <r>
    <x v="2"/>
    <n v="0"/>
    <n v="5"/>
    <n v="0"/>
    <n v="8471"/>
    <s v="1175639.221369"/>
    <s v="29 Jun 2026"/>
    <s v="29"/>
    <s v="Jun"/>
    <s v="04 Jul 2026"/>
    <s v="04"/>
    <s v="Jul"/>
    <n v="5"/>
    <n v="-25"/>
    <n v="2"/>
    <n v="3"/>
    <x v="3"/>
    <x v="1"/>
    <n v="4"/>
    <n v="1"/>
    <n v="2207.0563634999999"/>
    <n v="441.41127269999998"/>
    <s v="Romania"/>
    <s v="14 Nov 2025 09:43"/>
    <s v="14 Nov 2025"/>
    <s v="Nov"/>
    <n v="0"/>
    <n v="2"/>
    <n v="3"/>
    <n v="0"/>
    <n v="0"/>
    <n v="5"/>
    <n v="0"/>
    <s v="14.11.2025"/>
    <x v="11"/>
    <s v="29.06.2026"/>
    <n v="27"/>
    <x v="0"/>
    <m/>
    <m/>
  </r>
  <r>
    <x v="2"/>
    <n v="0"/>
    <n v="5"/>
    <n v="0"/>
    <n v="8389"/>
    <s v="1174864.221073"/>
    <s v="20 Jun 2026"/>
    <s v="20"/>
    <s v="Jun"/>
    <s v="25 Jun 2026"/>
    <s v="25"/>
    <s v="Jun"/>
    <n v="5"/>
    <n v="5"/>
    <n v="0"/>
    <n v="0"/>
    <x v="3"/>
    <x v="2"/>
    <n v="2"/>
    <n v="1"/>
    <n v="1108.8578185000001"/>
    <n v="221.77156370000003"/>
    <s v="Romania"/>
    <s v="11 Nov 2025 22:38"/>
    <s v="11 Nov 2025"/>
    <s v="Nov"/>
    <n v="0"/>
    <n v="5"/>
    <n v="0"/>
    <n v="0"/>
    <n v="0"/>
    <n v="5"/>
    <n v="0"/>
    <s v="11.11.2025"/>
    <x v="11"/>
    <s v="20.06.2026"/>
    <n v="25"/>
    <x v="0"/>
    <m/>
    <m/>
  </r>
  <r>
    <x v="2"/>
    <n v="0"/>
    <n v="5"/>
    <n v="0"/>
    <n v="8165"/>
    <s v="1172230.220332"/>
    <s v="25 Jun 2026"/>
    <s v="25"/>
    <s v="Jun"/>
    <s v="30 Jun 2026"/>
    <s v="30"/>
    <s v="Jun"/>
    <n v="5"/>
    <n v="5"/>
    <n v="0"/>
    <n v="0"/>
    <x v="3"/>
    <x v="6"/>
    <n v="2"/>
    <n v="1"/>
    <n v="1205.7691950000001"/>
    <n v="241.153839"/>
    <s v="Romania"/>
    <s v="07 Nov 2025 11:07"/>
    <s v="07 Nov 2025"/>
    <s v="Nov"/>
    <n v="0"/>
    <n v="5"/>
    <n v="0"/>
    <n v="0"/>
    <n v="0"/>
    <n v="5"/>
    <n v="0"/>
    <s v="07.11.2025"/>
    <x v="3"/>
    <s v="25.06.2026"/>
    <n v="26"/>
    <x v="0"/>
    <m/>
    <m/>
  </r>
  <r>
    <x v="2"/>
    <n v="0"/>
    <n v="7"/>
    <n v="0"/>
    <n v="8455"/>
    <s v="NT308441"/>
    <s v="27 Jun 2026"/>
    <s v="27"/>
    <s v="Jun"/>
    <s v="04 Jul 2026"/>
    <s v="04"/>
    <s v="Jul"/>
    <n v="7"/>
    <n v="-23"/>
    <n v="4"/>
    <n v="3"/>
    <x v="5"/>
    <x v="6"/>
    <n v="2"/>
    <n v="2"/>
    <n v="2110.1645453000001"/>
    <n v="301.45207790000001"/>
    <m/>
    <s v="13 Nov 2025 12:39"/>
    <s v="13 Nov 2025"/>
    <s v="Nov"/>
    <n v="0"/>
    <n v="4"/>
    <n v="3"/>
    <n v="0"/>
    <n v="0"/>
    <n v="7"/>
    <n v="0"/>
    <s v="13.11.2025"/>
    <x v="11"/>
    <s v="27.06.2026"/>
    <n v="26"/>
    <x v="0"/>
    <m/>
    <m/>
  </r>
  <r>
    <x v="2"/>
    <n v="0"/>
    <n v="7"/>
    <n v="0"/>
    <n v="9456"/>
    <s v="28532"/>
    <s v="29 Jun 2026"/>
    <s v="29"/>
    <s v="Jun"/>
    <s v="06 Jul 2026"/>
    <s v="06"/>
    <s v="Jul"/>
    <n v="7"/>
    <n v="-23"/>
    <n v="2"/>
    <n v="5"/>
    <x v="4"/>
    <x v="0"/>
    <n v="3"/>
    <n v="1"/>
    <n v="3062.2234727"/>
    <n v="437.4604961"/>
    <s v="Romania"/>
    <s v="12 Jan 2026 15:14"/>
    <s v="12 Jan 2026"/>
    <s v="Jan"/>
    <n v="0"/>
    <n v="2"/>
    <n v="5"/>
    <n v="0"/>
    <n v="0"/>
    <n v="7"/>
    <n v="0"/>
    <s v="12.01.2025"/>
    <x v="7"/>
    <s v="29.06.2026"/>
    <n v="27"/>
    <x v="0"/>
    <m/>
    <m/>
  </r>
  <r>
    <x v="2"/>
    <n v="0"/>
    <n v="5"/>
    <n v="0"/>
    <n v="8359"/>
    <s v="1174700.221013"/>
    <s v="20 Jun 2026"/>
    <s v="20"/>
    <s v="Jun"/>
    <s v="25 Jun 2026"/>
    <s v="25"/>
    <s v="Jun"/>
    <n v="5"/>
    <n v="5"/>
    <n v="0"/>
    <n v="0"/>
    <x v="3"/>
    <x v="4"/>
    <n v="2"/>
    <n v="1"/>
    <n v="1087.3436885000001"/>
    <n v="217.46873770000002"/>
    <s v="Romania"/>
    <s v="11 Nov 2025 15:13"/>
    <s v="11 Nov 2025"/>
    <s v="Nov"/>
    <n v="0"/>
    <n v="5"/>
    <n v="0"/>
    <n v="0"/>
    <n v="0"/>
    <n v="5"/>
    <n v="0"/>
    <s v="11.11.2025"/>
    <x v="11"/>
    <s v="20.06.2026"/>
    <n v="25"/>
    <x v="0"/>
    <m/>
    <m/>
  </r>
  <r>
    <x v="2"/>
    <n v="0"/>
    <n v="5"/>
    <n v="0"/>
    <n v="8794"/>
    <s v="2859"/>
    <s v="20 Jun 2026"/>
    <s v="20"/>
    <s v="Jun"/>
    <s v="25 Jun 2026"/>
    <s v="25"/>
    <s v="Jun"/>
    <n v="5"/>
    <n v="5"/>
    <n v="0"/>
    <n v="0"/>
    <x v="4"/>
    <x v="2"/>
    <n v="2"/>
    <n v="1"/>
    <n v="0"/>
    <n v="0"/>
    <m/>
    <s v="24 Nov 2025 17:36"/>
    <s v="24 Nov 2025"/>
    <s v="Nov"/>
    <n v="0"/>
    <n v="5"/>
    <n v="0"/>
    <n v="0"/>
    <n v="0"/>
    <n v="5"/>
    <n v="0"/>
    <s v="24.11.2025"/>
    <x v="15"/>
    <s v="20.06.2026"/>
    <n v="25"/>
    <x v="1"/>
    <m/>
    <m/>
  </r>
  <r>
    <x v="3"/>
    <n v="0"/>
    <n v="5"/>
    <n v="0"/>
    <n v="8712"/>
    <s v="413073"/>
    <s v="22 Jun 2026"/>
    <s v="22"/>
    <s v="Jun"/>
    <s v="27 Jun 2026"/>
    <s v="27"/>
    <s v="Jun"/>
    <n v="5"/>
    <n v="5"/>
    <n v="0"/>
    <n v="0"/>
    <x v="8"/>
    <x v="3"/>
    <n v="2"/>
    <n v="1"/>
    <n v="1311.3032697247704"/>
    <n v="262.26065394495413"/>
    <m/>
    <s v="22 Nov 2025 21:42"/>
    <s v="22 Nov 2025"/>
    <s v="Nov"/>
    <n v="0"/>
    <n v="5"/>
    <n v="0"/>
    <n v="0"/>
    <n v="0"/>
    <n v="5"/>
    <n v="0"/>
    <s v="22.11.2025"/>
    <x v="12"/>
    <s v="22.06.2026"/>
    <n v="26"/>
    <x v="0"/>
    <m/>
    <m/>
  </r>
  <r>
    <x v="2"/>
    <n v="0"/>
    <n v="6"/>
    <n v="0"/>
    <n v="8299"/>
    <s v="1172184.220254"/>
    <s v="21 Jun 2026"/>
    <s v="21"/>
    <s v="Jun"/>
    <s v="27 Jun 2026"/>
    <s v="27"/>
    <s v="Jun"/>
    <n v="6"/>
    <n v="6"/>
    <n v="0"/>
    <n v="0"/>
    <x v="3"/>
    <x v="4"/>
    <n v="2"/>
    <n v="1"/>
    <n v="1365.1302234"/>
    <n v="227.52170390000001"/>
    <s v="Romania"/>
    <s v="10 Nov 2025 15:39"/>
    <s v="07 Nov 2025"/>
    <s v="Nov"/>
    <n v="0"/>
    <n v="6"/>
    <n v="0"/>
    <n v="0"/>
    <n v="0"/>
    <n v="6"/>
    <n v="0"/>
    <s v="10.11.2025"/>
    <x v="11"/>
    <s v="21.06.2026"/>
    <n v="26"/>
    <x v="0"/>
    <m/>
    <m/>
  </r>
  <r>
    <x v="2"/>
    <n v="0"/>
    <n v="5"/>
    <n v="0"/>
    <n v="8069"/>
    <s v="0049"/>
    <s v="19 Jun 2026"/>
    <s v="19"/>
    <s v="Jun"/>
    <s v="24 Jun 2026"/>
    <s v="24"/>
    <s v="Jun"/>
    <n v="5"/>
    <n v="5"/>
    <n v="0"/>
    <n v="0"/>
    <x v="2"/>
    <x v="3"/>
    <n v="2"/>
    <n v="1"/>
    <n v="1177.9964089999999"/>
    <n v="235.59928179999997"/>
    <s v="Romania"/>
    <s v="27 Oct 2025 16:04"/>
    <s v="16 Oct 2025"/>
    <s v="Oct"/>
    <n v="0"/>
    <n v="5"/>
    <n v="0"/>
    <n v="0"/>
    <n v="0"/>
    <n v="5"/>
    <n v="0"/>
    <s v="27.10.2025"/>
    <x v="4"/>
    <s v="19.06.2026"/>
    <n v="25"/>
    <x v="0"/>
    <m/>
    <m/>
  </r>
  <r>
    <x v="2"/>
    <n v="0"/>
    <n v="5"/>
    <n v="0"/>
    <n v="8663"/>
    <s v="1177788.222426"/>
    <s v="20 Jun 2026"/>
    <s v="20"/>
    <s v="Jun"/>
    <s v="25 Jun 2026"/>
    <s v="25"/>
    <s v="Jun"/>
    <n v="5"/>
    <n v="5"/>
    <n v="0"/>
    <n v="0"/>
    <x v="3"/>
    <x v="4"/>
    <n v="2"/>
    <n v="2"/>
    <n v="761.11124449999988"/>
    <n v="152.22224889999998"/>
    <s v="Romania"/>
    <s v="21 Nov 2025 09:57"/>
    <s v="21 Nov 2025"/>
    <s v="Nov"/>
    <n v="0"/>
    <n v="5"/>
    <n v="0"/>
    <n v="0"/>
    <n v="0"/>
    <n v="5"/>
    <n v="0"/>
    <s v="21.11.2025"/>
    <x v="12"/>
    <s v="20.06.2026"/>
    <n v="25"/>
    <x v="0"/>
    <m/>
    <m/>
  </r>
  <r>
    <x v="1"/>
    <n v="0"/>
    <n v="3"/>
    <n v="0"/>
    <n v="9334"/>
    <s v="5066034994"/>
    <s v="27 Jun 2026"/>
    <s v="27"/>
    <s v="Jun"/>
    <s v="30 Jun 2026"/>
    <s v="30"/>
    <s v="Jun"/>
    <n v="3"/>
    <n v="3"/>
    <n v="0"/>
    <n v="0"/>
    <x v="1"/>
    <x v="4"/>
    <n v="2"/>
    <n v="1"/>
    <n v="1325.5144381651376"/>
    <n v="441.83814605504585"/>
    <s v="Bulgaria"/>
    <s v="02 Jan 2026 22:56"/>
    <s v="02 Jan 2026"/>
    <s v="Jan"/>
    <n v="0"/>
    <n v="3"/>
    <n v="0"/>
    <n v="0"/>
    <n v="0"/>
    <n v="3"/>
    <n v="0"/>
    <s v="02.01.2025"/>
    <x v="20"/>
    <s v="27.06.2026"/>
    <n v="26"/>
    <x v="1"/>
    <m/>
    <m/>
  </r>
  <r>
    <x v="2"/>
    <n v="0"/>
    <n v="5"/>
    <n v="0"/>
    <n v="8162"/>
    <s v="1172230.220329"/>
    <s v="25 Jun 2026"/>
    <s v="25"/>
    <s v="Jun"/>
    <s v="30 Jun 2026"/>
    <s v="30"/>
    <s v="Jun"/>
    <n v="5"/>
    <n v="5"/>
    <n v="0"/>
    <n v="0"/>
    <x v="3"/>
    <x v="6"/>
    <n v="2"/>
    <n v="1"/>
    <n v="1205.7691950000001"/>
    <n v="241.153839"/>
    <s v="Romania"/>
    <s v="07 Nov 2025 11:07"/>
    <s v="07 Nov 2025"/>
    <s v="Nov"/>
    <n v="0"/>
    <n v="5"/>
    <n v="0"/>
    <n v="0"/>
    <n v="0"/>
    <n v="5"/>
    <n v="0"/>
    <s v="07.11.2025"/>
    <x v="3"/>
    <s v="25.06.2026"/>
    <n v="26"/>
    <x v="0"/>
    <m/>
    <m/>
  </r>
  <r>
    <x v="3"/>
    <n v="0"/>
    <n v="5"/>
    <n v="0"/>
    <n v="8132"/>
    <s v="403621"/>
    <s v="25 Jun 2026"/>
    <s v="25"/>
    <s v="Jun"/>
    <s v="30 Jun 2026"/>
    <s v="30"/>
    <s v="Jun"/>
    <n v="5"/>
    <n v="5"/>
    <n v="0"/>
    <n v="0"/>
    <x v="8"/>
    <x v="7"/>
    <n v="1"/>
    <n v="5"/>
    <n v="2777.6374678899078"/>
    <n v="555.52749357798155"/>
    <m/>
    <s v="06 Nov 2025 09:28"/>
    <s v="06 Nov 2025"/>
    <s v="Nov"/>
    <n v="0"/>
    <n v="5"/>
    <n v="0"/>
    <n v="0"/>
    <n v="0"/>
    <n v="5"/>
    <n v="0"/>
    <s v="06.11.2025"/>
    <x v="3"/>
    <s v="25.06.2026"/>
    <n v="26"/>
    <x v="0"/>
    <m/>
    <m/>
  </r>
  <r>
    <x v="2"/>
    <n v="5"/>
    <n v="0"/>
    <n v="0"/>
    <n v="9222"/>
    <s v="2317162"/>
    <s v="10 Jun 2026"/>
    <s v="10"/>
    <s v="Jun"/>
    <s v="15 Jun 2026"/>
    <s v="15"/>
    <s v="Jun"/>
    <n v="5"/>
    <n v="5"/>
    <n v="0"/>
    <n v="0"/>
    <x v="6"/>
    <x v="2"/>
    <n v="2"/>
    <n v="0"/>
    <n v="874.64717599999994"/>
    <n v="174.9294352"/>
    <s v="Romania"/>
    <s v="29 Dec 2025 11:39"/>
    <s v="29 Dec 2025"/>
    <s v="Dec"/>
    <n v="0"/>
    <n v="5"/>
    <n v="0"/>
    <n v="0"/>
    <n v="0"/>
    <n v="5"/>
    <n v="0"/>
    <s v="29.12.2025"/>
    <x v="18"/>
    <s v="10.06.2026"/>
    <n v="24"/>
    <x v="0"/>
    <m/>
    <m/>
  </r>
  <r>
    <x v="2"/>
    <n v="8"/>
    <n v="0"/>
    <n v="0"/>
    <n v="8281"/>
    <s v="2310923"/>
    <s v="07 Jun 2026"/>
    <s v="07"/>
    <s v="Jun"/>
    <s v="15 Jun 2026"/>
    <s v="15"/>
    <s v="Jun"/>
    <n v="8"/>
    <n v="8"/>
    <n v="0"/>
    <n v="0"/>
    <x v="6"/>
    <x v="8"/>
    <n v="2"/>
    <n v="0"/>
    <n v="2491.0428795000003"/>
    <n v="311.38035993750003"/>
    <s v="[&quot;RO&quot;]"/>
    <s v="10 Nov 2025 11:37"/>
    <s v="10 Nov 2025"/>
    <s v="Nov"/>
    <n v="0"/>
    <n v="8"/>
    <n v="0"/>
    <n v="0"/>
    <n v="0"/>
    <n v="8"/>
    <n v="0"/>
    <s v="10.11.2025"/>
    <x v="11"/>
    <s v="07.06.2026"/>
    <n v="24"/>
    <x v="0"/>
    <m/>
    <m/>
  </r>
  <r>
    <x v="2"/>
    <n v="0"/>
    <n v="9"/>
    <n v="0"/>
    <n v="8468"/>
    <s v="1175617.221335"/>
    <s v="27 Jun 2026"/>
    <s v="27"/>
    <s v="Jun"/>
    <s v="06 Jul 2026"/>
    <s v="06"/>
    <s v="Jul"/>
    <n v="9"/>
    <n v="-21"/>
    <n v="4"/>
    <n v="5"/>
    <x v="3"/>
    <x v="4"/>
    <n v="3"/>
    <n v="0"/>
    <n v="3008.6141723999999"/>
    <n v="334.29046360000001"/>
    <s v="Romania"/>
    <s v="13 Nov 2025 23:56"/>
    <s v="13 Nov 2025"/>
    <s v="Nov"/>
    <n v="0"/>
    <n v="4"/>
    <n v="5"/>
    <n v="0"/>
    <n v="0"/>
    <n v="9"/>
    <n v="0"/>
    <s v="13.11.2025"/>
    <x v="11"/>
    <s v="27.06.2026"/>
    <n v="26"/>
    <x v="0"/>
    <m/>
    <m/>
  </r>
  <r>
    <x v="3"/>
    <n v="0"/>
    <n v="6"/>
    <n v="0"/>
    <n v="8514"/>
    <s v="409003"/>
    <s v="29 Jun 2026"/>
    <s v="29"/>
    <s v="Jun"/>
    <s v="05 Jul 2026"/>
    <s v="05"/>
    <s v="Jul"/>
    <n v="6"/>
    <n v="-24"/>
    <n v="2"/>
    <n v="4"/>
    <x v="8"/>
    <x v="3"/>
    <n v="2"/>
    <m/>
    <n v="1931.4269834862384"/>
    <n v="321.90449724770639"/>
    <m/>
    <s v="15 Nov 2025 18:06"/>
    <s v="15 Nov 2025"/>
    <s v="Nov"/>
    <n v="0"/>
    <n v="2"/>
    <n v="4"/>
    <n v="0"/>
    <n v="0"/>
    <n v="6"/>
    <n v="0"/>
    <s v="15.11.2025"/>
    <x v="11"/>
    <s v="29.06.2026"/>
    <n v="27"/>
    <x v="0"/>
    <m/>
    <m/>
  </r>
  <r>
    <x v="2"/>
    <n v="0"/>
    <n v="6"/>
    <n v="0"/>
    <n v="9259"/>
    <s v="98174"/>
    <s v="29 Jun 2026"/>
    <s v="29"/>
    <s v="Jun"/>
    <s v="05 Jul 2026"/>
    <s v="05"/>
    <s v="Jul"/>
    <n v="6"/>
    <n v="-24"/>
    <n v="2"/>
    <n v="4"/>
    <x v="9"/>
    <x v="6"/>
    <n v="2"/>
    <n v="2"/>
    <n v="1959.3896106"/>
    <n v="326.56493510000001"/>
    <s v="Romania"/>
    <s v="30 Dec 2025 14:05"/>
    <s v="30 Dec 2025"/>
    <s v="Dec"/>
    <n v="0"/>
    <n v="2"/>
    <n v="4"/>
    <n v="0"/>
    <n v="0"/>
    <n v="6"/>
    <n v="0"/>
    <s v="30.12.2025"/>
    <x v="18"/>
    <s v="29.06.2026"/>
    <n v="27"/>
    <x v="0"/>
    <m/>
    <m/>
  </r>
  <r>
    <x v="2"/>
    <n v="0"/>
    <n v="5"/>
    <n v="0"/>
    <n v="8535"/>
    <s v="1176092.221758"/>
    <s v="20 Jun 2026"/>
    <s v="20"/>
    <s v="Jun"/>
    <s v="25 Jun 2026"/>
    <s v="25"/>
    <s v="Jun"/>
    <n v="5"/>
    <n v="5"/>
    <n v="0"/>
    <n v="0"/>
    <x v="3"/>
    <x v="6"/>
    <n v="2"/>
    <n v="1"/>
    <n v="738.52140800000006"/>
    <n v="147.7042816"/>
    <s v="Romania"/>
    <s v="17 Nov 2025 10:32"/>
    <s v="17 Nov 2025"/>
    <s v="Nov"/>
    <n v="0"/>
    <n v="5"/>
    <n v="0"/>
    <n v="0"/>
    <n v="0"/>
    <n v="5"/>
    <n v="0"/>
    <s v="17.11.2025"/>
    <x v="12"/>
    <s v="20.06.2026"/>
    <n v="25"/>
    <x v="0"/>
    <m/>
    <m/>
  </r>
  <r>
    <x v="2"/>
    <n v="0"/>
    <n v="5"/>
    <n v="0"/>
    <n v="8399"/>
    <s v="1174907.221119"/>
    <s v="15 Jun 2026"/>
    <s v="15"/>
    <s v="Jun"/>
    <s v="20 Jun 2026"/>
    <s v="20"/>
    <s v="Jun"/>
    <n v="5"/>
    <n v="5"/>
    <n v="0"/>
    <n v="0"/>
    <x v="3"/>
    <x v="3"/>
    <n v="2"/>
    <n v="0"/>
    <n v="1087.3436885000001"/>
    <n v="217.46873770000002"/>
    <s v="Romania"/>
    <s v="12 Nov 2025 10:03"/>
    <s v="12 Nov 2025"/>
    <s v="Nov"/>
    <n v="0"/>
    <n v="5"/>
    <n v="0"/>
    <n v="0"/>
    <n v="0"/>
    <n v="5"/>
    <n v="0"/>
    <s v="12.11.2025"/>
    <x v="11"/>
    <s v="15.06.2026"/>
    <n v="25"/>
    <x v="0"/>
    <m/>
    <m/>
  </r>
  <r>
    <x v="2"/>
    <n v="0"/>
    <n v="7"/>
    <n v="0"/>
    <n v="8657"/>
    <s v="1177829.222416"/>
    <s v="29 Jun 2026"/>
    <s v="29"/>
    <s v="Jun"/>
    <s v="06 Jul 2026"/>
    <s v="06"/>
    <s v="Jul"/>
    <n v="7"/>
    <n v="-23"/>
    <n v="2"/>
    <n v="5"/>
    <x v="3"/>
    <x v="2"/>
    <n v="2"/>
    <n v="0"/>
    <n v="1763.5132360999999"/>
    <n v="251.93046229999999"/>
    <s v="Romania"/>
    <s v="21 Nov 2025 09:45"/>
    <s v="21 Nov 2025"/>
    <s v="Nov"/>
    <n v="0"/>
    <n v="2"/>
    <n v="5"/>
    <n v="0"/>
    <n v="0"/>
    <n v="7"/>
    <n v="0"/>
    <s v="21.11.2025"/>
    <x v="12"/>
    <s v="29.06.2026"/>
    <n v="27"/>
    <x v="0"/>
    <m/>
    <m/>
  </r>
  <r>
    <x v="2"/>
    <n v="0"/>
    <n v="5"/>
    <n v="0"/>
    <n v="8802"/>
    <s v="1178874.222881"/>
    <s v="22 Jun 2026"/>
    <s v="22"/>
    <s v="Jun"/>
    <s v="27 Jun 2026"/>
    <s v="27"/>
    <s v="Jun"/>
    <n v="5"/>
    <n v="5"/>
    <n v="0"/>
    <n v="0"/>
    <x v="3"/>
    <x v="6"/>
    <n v="1"/>
    <n v="0"/>
    <n v="845.8182417999999"/>
    <n v="169.16364835999997"/>
    <s v="Romania"/>
    <s v="25 Nov 2025 10:02"/>
    <s v="25 Nov 2025"/>
    <s v="Nov"/>
    <n v="0"/>
    <n v="5"/>
    <n v="0"/>
    <n v="0"/>
    <n v="0"/>
    <n v="5"/>
    <n v="0"/>
    <s v="25.11.2025"/>
    <x v="15"/>
    <s v="22.06.2026"/>
    <n v="26"/>
    <x v="0"/>
    <m/>
    <m/>
  </r>
  <r>
    <x v="2"/>
    <n v="0"/>
    <n v="6"/>
    <n v="0"/>
    <n v="8622"/>
    <s v="51193"/>
    <s v="29 Jun 2026"/>
    <s v="29"/>
    <s v="Jun"/>
    <s v="05 Jul 2026"/>
    <s v="05"/>
    <s v="Jul"/>
    <n v="6"/>
    <n v="-24"/>
    <n v="2"/>
    <n v="4"/>
    <x v="4"/>
    <x v="6"/>
    <n v="2"/>
    <n v="2"/>
    <n v="1808.7124673999999"/>
    <n v="301.45207790000001"/>
    <m/>
    <s v="19 Nov 2025 15:51"/>
    <s v="19 Nov 2025"/>
    <s v="Nov"/>
    <n v="0"/>
    <n v="2"/>
    <n v="4"/>
    <n v="0"/>
    <n v="0"/>
    <n v="6"/>
    <n v="0"/>
    <s v="19.11.2025"/>
    <x v="12"/>
    <s v="29.06.2026"/>
    <n v="27"/>
    <x v="0"/>
    <m/>
    <m/>
  </r>
  <r>
    <x v="2"/>
    <n v="0"/>
    <n v="5"/>
    <n v="0"/>
    <n v="8369"/>
    <s v="1174765.221023"/>
    <s v="20 Jun 2026"/>
    <s v="20"/>
    <s v="Jun"/>
    <s v="25 Jun 2026"/>
    <s v="25"/>
    <s v="Jun"/>
    <n v="5"/>
    <n v="5"/>
    <n v="0"/>
    <n v="0"/>
    <x v="3"/>
    <x v="3"/>
    <n v="2"/>
    <n v="1"/>
    <n v="1087.3436885000001"/>
    <n v="217.46873770000002"/>
    <s v="Romania"/>
    <s v="11 Nov 2025 16:20"/>
    <s v="11 Nov 2025"/>
    <s v="Nov"/>
    <n v="0"/>
    <n v="5"/>
    <n v="0"/>
    <n v="0"/>
    <n v="0"/>
    <n v="5"/>
    <n v="0"/>
    <s v="11.11.2025"/>
    <x v="11"/>
    <s v="20.06.2026"/>
    <n v="25"/>
    <x v="0"/>
    <m/>
    <m/>
  </r>
  <r>
    <x v="2"/>
    <n v="0"/>
    <n v="5"/>
    <n v="0"/>
    <n v="8484"/>
    <s v="1175768.221441"/>
    <s v="22 Jun 2026"/>
    <s v="22"/>
    <s v="Jun"/>
    <s v="27 Jun 2026"/>
    <s v="27"/>
    <s v="Jun"/>
    <n v="5"/>
    <n v="5"/>
    <n v="0"/>
    <n v="0"/>
    <x v="3"/>
    <x v="1"/>
    <n v="5"/>
    <n v="1"/>
    <n v="2454.6839998"/>
    <n v="490.93679996000003"/>
    <s v="Romania"/>
    <s v="14 Nov 2025 12:15"/>
    <s v="14 Nov 2025"/>
    <s v="Nov"/>
    <n v="0"/>
    <n v="5"/>
    <n v="0"/>
    <n v="0"/>
    <n v="0"/>
    <n v="5"/>
    <n v="0"/>
    <s v="14.11.2025"/>
    <x v="11"/>
    <s v="22.06.2026"/>
    <n v="26"/>
    <x v="0"/>
    <m/>
    <m/>
  </r>
  <r>
    <x v="2"/>
    <n v="0"/>
    <n v="7"/>
    <n v="0"/>
    <n v="8246"/>
    <s v="NT307765"/>
    <s v="28 Jun 2026"/>
    <s v="28"/>
    <s v="Jun"/>
    <s v="05 Jul 2026"/>
    <s v="05"/>
    <s v="Jul"/>
    <n v="7"/>
    <n v="-23"/>
    <n v="3"/>
    <n v="4"/>
    <x v="5"/>
    <x v="4"/>
    <n v="3"/>
    <n v="1"/>
    <n v="2340.0332452000002"/>
    <n v="334.29046360000001"/>
    <m/>
    <s v="09 Nov 2025 23:07"/>
    <s v="08 Nov 2025"/>
    <s v="Nov"/>
    <n v="0"/>
    <n v="3"/>
    <n v="4"/>
    <n v="0"/>
    <n v="0"/>
    <n v="7"/>
    <n v="0"/>
    <s v="09.11.2025"/>
    <x v="11"/>
    <s v="28.06.2026"/>
    <n v="27"/>
    <x v="0"/>
    <m/>
    <m/>
  </r>
  <r>
    <x v="2"/>
    <n v="0"/>
    <n v="6"/>
    <n v="0"/>
    <n v="8420"/>
    <s v="1175043.221158"/>
    <s v="27 Jun 2026"/>
    <s v="27"/>
    <s v="Jun"/>
    <s v="03 Jul 2026"/>
    <s v="03"/>
    <s v="Jul"/>
    <n v="6"/>
    <n v="-24"/>
    <n v="4"/>
    <n v="2"/>
    <x v="3"/>
    <x v="4"/>
    <n v="3"/>
    <n v="0"/>
    <n v="2005.7427815999999"/>
    <n v="334.29046360000001"/>
    <s v="Romania"/>
    <s v="12 Nov 2025 14:02"/>
    <s v="12 Nov 2025"/>
    <s v="Nov"/>
    <n v="0"/>
    <n v="4"/>
    <n v="2"/>
    <n v="0"/>
    <n v="0"/>
    <n v="6"/>
    <n v="0"/>
    <s v="12.11.2025"/>
    <x v="11"/>
    <s v="27.06.2026"/>
    <n v="26"/>
    <x v="0"/>
    <m/>
    <m/>
  </r>
  <r>
    <x v="3"/>
    <n v="0"/>
    <n v="6"/>
    <n v="0"/>
    <n v="8435"/>
    <s v="407569"/>
    <s v="21 Jun 2026"/>
    <s v="21"/>
    <s v="Jun"/>
    <s v="27 Jun 2026"/>
    <s v="27"/>
    <s v="Jun"/>
    <n v="6"/>
    <n v="6"/>
    <n v="0"/>
    <n v="0"/>
    <x v="8"/>
    <x v="4"/>
    <n v="3"/>
    <n v="1"/>
    <n v="2092.9175339449544"/>
    <n v="348.81958899082565"/>
    <m/>
    <s v="13 Nov 2025 01:38"/>
    <s v="13 Nov 2025"/>
    <s v="Nov"/>
    <n v="0"/>
    <n v="6"/>
    <n v="0"/>
    <n v="0"/>
    <n v="0"/>
    <n v="6"/>
    <n v="0"/>
    <s v="13.11.2025"/>
    <x v="11"/>
    <s v="21.06.2026"/>
    <n v="26"/>
    <x v="0"/>
    <m/>
    <m/>
  </r>
  <r>
    <x v="2"/>
    <n v="0"/>
    <n v="6"/>
    <n v="0"/>
    <n v="9398"/>
    <s v="51922"/>
    <s v="29 Jun 2026"/>
    <s v="29"/>
    <s v="Jun"/>
    <s v="05 Jul 2026"/>
    <s v="05"/>
    <s v="Jul"/>
    <n v="6"/>
    <n v="-24"/>
    <n v="2"/>
    <n v="4"/>
    <x v="4"/>
    <x v="3"/>
    <n v="3"/>
    <n v="1"/>
    <n v="2339.9550120000004"/>
    <n v="389.99250200000006"/>
    <s v="Romania"/>
    <s v="09 Jan 2026 08:44"/>
    <s v="08 Jan 2026"/>
    <s v="Jan"/>
    <n v="0"/>
    <n v="2"/>
    <n v="4"/>
    <n v="0"/>
    <n v="0"/>
    <n v="6"/>
    <n v="0"/>
    <s v="09.01.2025"/>
    <x v="1"/>
    <s v="29.06.2026"/>
    <n v="27"/>
    <x v="0"/>
    <m/>
    <m/>
  </r>
  <r>
    <x v="2"/>
    <n v="0"/>
    <n v="6"/>
    <n v="0"/>
    <n v="8711"/>
    <s v="1178233.222558"/>
    <s v="24 Jun 2026"/>
    <s v="24"/>
    <s v="Jun"/>
    <s v="30 Jun 2026"/>
    <s v="30"/>
    <s v="Jun"/>
    <n v="6"/>
    <n v="6"/>
    <n v="0"/>
    <n v="0"/>
    <x v="3"/>
    <x v="0"/>
    <n v="3"/>
    <n v="1"/>
    <n v="2203.3207281999998"/>
    <n v="367.22012136666666"/>
    <s v="Romania"/>
    <s v="22 Nov 2025 21:17"/>
    <s v="22 Nov 2025"/>
    <s v="Nov"/>
    <n v="0"/>
    <n v="6"/>
    <n v="0"/>
    <n v="0"/>
    <n v="0"/>
    <n v="6"/>
    <n v="0"/>
    <s v="22.11.2025"/>
    <x v="12"/>
    <s v="24.06.2026"/>
    <n v="26"/>
    <x v="0"/>
    <m/>
    <m/>
  </r>
  <r>
    <x v="2"/>
    <n v="0"/>
    <n v="5"/>
    <n v="0"/>
    <n v="9051"/>
    <s v="60243"/>
    <s v="24 Jun 2026"/>
    <s v="24"/>
    <s v="Jun"/>
    <s v="29 Jun 2026"/>
    <s v="29"/>
    <s v="Jun"/>
    <n v="5"/>
    <n v="5"/>
    <n v="0"/>
    <n v="0"/>
    <x v="4"/>
    <x v="1"/>
    <n v="3"/>
    <n v="2"/>
    <n v="2332.6793244"/>
    <n v="466.53586488000002"/>
    <m/>
    <s v="08 Dec 2025 09:50"/>
    <s v="05 Dec 2025"/>
    <s v="Dec"/>
    <n v="0"/>
    <n v="5"/>
    <n v="0"/>
    <n v="0"/>
    <n v="0"/>
    <n v="5"/>
    <n v="0"/>
    <s v="08.12.2025"/>
    <x v="16"/>
    <s v="24.06.2026"/>
    <n v="26"/>
    <x v="0"/>
    <m/>
    <m/>
  </r>
  <r>
    <x v="2"/>
    <n v="0"/>
    <n v="6"/>
    <n v="0"/>
    <n v="8135"/>
    <s v="NT307365"/>
    <s v="29 Jun 2026"/>
    <s v="29"/>
    <s v="Jun"/>
    <s v="05 Jul 2026"/>
    <s v="05"/>
    <s v="Jul"/>
    <n v="6"/>
    <n v="-24"/>
    <n v="2"/>
    <n v="4"/>
    <x v="5"/>
    <x v="4"/>
    <n v="3"/>
    <n v="1"/>
    <n v="2005.7427815999999"/>
    <n v="334.29046360000001"/>
    <m/>
    <s v="06 Nov 2025 09:41"/>
    <s v="06 Nov 2025"/>
    <s v="Nov"/>
    <n v="0"/>
    <n v="2"/>
    <n v="4"/>
    <n v="0"/>
    <n v="0"/>
    <n v="6"/>
    <n v="0"/>
    <s v="06.11.2025"/>
    <x v="3"/>
    <s v="29.06.2026"/>
    <n v="27"/>
    <x v="0"/>
    <m/>
    <m/>
  </r>
  <r>
    <x v="2"/>
    <n v="0"/>
    <n v="5"/>
    <n v="0"/>
    <n v="8486"/>
    <s v="1175770.221443"/>
    <s v="22 Jun 2026"/>
    <s v="22"/>
    <s v="Jun"/>
    <s v="27 Jun 2026"/>
    <s v="27"/>
    <s v="Jun"/>
    <n v="5"/>
    <n v="5"/>
    <n v="0"/>
    <n v="0"/>
    <x v="3"/>
    <x v="5"/>
    <n v="2"/>
    <n v="1"/>
    <n v="1317.7795790999999"/>
    <n v="263.55591582"/>
    <s v="Romania"/>
    <s v="14 Nov 2025 12:21"/>
    <s v="14 Nov 2025"/>
    <s v="Nov"/>
    <n v="0"/>
    <n v="5"/>
    <n v="0"/>
    <n v="0"/>
    <n v="0"/>
    <n v="5"/>
    <n v="0"/>
    <s v="14.11.2025"/>
    <x v="11"/>
    <s v="22.06.2026"/>
    <n v="26"/>
    <x v="0"/>
    <m/>
    <m/>
  </r>
  <r>
    <x v="2"/>
    <n v="0"/>
    <n v="6"/>
    <n v="0"/>
    <n v="8446"/>
    <s v="17056"/>
    <s v="28 Jun 2026"/>
    <s v="28"/>
    <s v="Jun"/>
    <s v="04 Jul 2026"/>
    <s v="04"/>
    <s v="Jul"/>
    <n v="6"/>
    <n v="-24"/>
    <n v="3"/>
    <n v="3"/>
    <x v="4"/>
    <x v="2"/>
    <n v="2"/>
    <n v="1"/>
    <n v="1511.5827738"/>
    <n v="251.93046230000002"/>
    <m/>
    <s v="13 Nov 2025 09:52"/>
    <s v="12 Nov 2025"/>
    <s v="Nov"/>
    <n v="0"/>
    <n v="3"/>
    <n v="3"/>
    <n v="0"/>
    <n v="0"/>
    <n v="6"/>
    <n v="0"/>
    <s v="13.11.2025"/>
    <x v="11"/>
    <s v="28.06.2026"/>
    <n v="27"/>
    <x v="0"/>
    <m/>
    <m/>
  </r>
  <r>
    <x v="2"/>
    <n v="0"/>
    <n v="14"/>
    <n v="0"/>
    <n v="9123"/>
    <s v="45524"/>
    <s v="23 Jun 2026"/>
    <s v="23"/>
    <s v="Jun"/>
    <s v="07 Jul 2026"/>
    <s v="07"/>
    <s v="Jul"/>
    <n v="14"/>
    <n v="-16"/>
    <n v="8"/>
    <n v="6"/>
    <x v="4"/>
    <x v="6"/>
    <n v="2"/>
    <n v="1"/>
    <n v="3592.3120776000001"/>
    <n v="256.59371982857141"/>
    <m/>
    <s v="16 Dec 2025 11:14"/>
    <s v="15 Dec 2025"/>
    <s v="Dec"/>
    <n v="0"/>
    <n v="8"/>
    <n v="6"/>
    <n v="0"/>
    <n v="0"/>
    <n v="14"/>
    <n v="0"/>
    <s v="16.12.2025"/>
    <x v="10"/>
    <s v="23.06.2026"/>
    <n v="26"/>
    <x v="0"/>
    <m/>
    <m/>
  </r>
  <r>
    <x v="2"/>
    <n v="0"/>
    <n v="6"/>
    <n v="0"/>
    <n v="9350"/>
    <s v="1184746.226686"/>
    <s v="22 Jun 2026"/>
    <s v="22"/>
    <s v="Jun"/>
    <s v="28 Jun 2026"/>
    <s v="28"/>
    <s v="Jun"/>
    <n v="6"/>
    <n v="6"/>
    <n v="0"/>
    <n v="0"/>
    <x v="3"/>
    <x v="2"/>
    <n v="2"/>
    <n v="1"/>
    <n v="1658.0353241999999"/>
    <n v="276.3392207"/>
    <s v="Romania"/>
    <s v="05 Jan 2026 12:50"/>
    <s v="05 Jan 2026"/>
    <s v="Jan"/>
    <n v="0"/>
    <n v="6"/>
    <n v="0"/>
    <n v="0"/>
    <n v="0"/>
    <n v="6"/>
    <n v="0"/>
    <s v="05.01.2025"/>
    <x v="1"/>
    <s v="22.06.2026"/>
    <n v="26"/>
    <x v="0"/>
    <m/>
    <m/>
  </r>
  <r>
    <x v="2"/>
    <n v="0"/>
    <n v="5"/>
    <n v="0"/>
    <n v="8452"/>
    <s v="1175332.221273"/>
    <s v="20 Jun 2026"/>
    <s v="20"/>
    <s v="Jun"/>
    <s v="25 Jun 2026"/>
    <s v="25"/>
    <s v="Jun"/>
    <n v="5"/>
    <n v="5"/>
    <n v="0"/>
    <n v="0"/>
    <x v="3"/>
    <x v="7"/>
    <n v="4"/>
    <n v="1"/>
    <n v="2045.5048054999997"/>
    <n v="409.10096109999995"/>
    <s v="Romania"/>
    <s v="13 Nov 2025 12:02"/>
    <s v="13 Nov 2025"/>
    <s v="Nov"/>
    <n v="0"/>
    <n v="5"/>
    <n v="0"/>
    <n v="0"/>
    <n v="0"/>
    <n v="5"/>
    <n v="0"/>
    <s v="13.11.2025"/>
    <x v="11"/>
    <s v="20.06.2026"/>
    <n v="25"/>
    <x v="0"/>
    <m/>
    <m/>
  </r>
  <r>
    <x v="2"/>
    <n v="0"/>
    <n v="5"/>
    <n v="0"/>
    <n v="8160"/>
    <s v="1172230.220327"/>
    <s v="25 Jun 2026"/>
    <s v="25"/>
    <s v="Jun"/>
    <s v="30 Jun 2026"/>
    <s v="30"/>
    <s v="Jun"/>
    <n v="5"/>
    <n v="5"/>
    <n v="0"/>
    <n v="0"/>
    <x v="3"/>
    <x v="6"/>
    <n v="2"/>
    <n v="1"/>
    <n v="1205.7691950000001"/>
    <n v="241.153839"/>
    <s v="Romania"/>
    <s v="07 Nov 2025 11:06"/>
    <s v="07 Nov 2025"/>
    <s v="Nov"/>
    <n v="0"/>
    <n v="5"/>
    <n v="0"/>
    <n v="0"/>
    <n v="0"/>
    <n v="5"/>
    <n v="0"/>
    <s v="07.11.2025"/>
    <x v="3"/>
    <s v="25.06.2026"/>
    <n v="26"/>
    <x v="0"/>
    <m/>
    <m/>
  </r>
  <r>
    <x v="2"/>
    <n v="0"/>
    <n v="6"/>
    <n v="0"/>
    <n v="9173"/>
    <s v="60498"/>
    <s v="29 Jun 2026"/>
    <s v="29"/>
    <s v="Jun"/>
    <s v="05 Jul 2026"/>
    <s v="05"/>
    <s v="Jul"/>
    <n v="6"/>
    <n v="-24"/>
    <n v="2"/>
    <n v="4"/>
    <x v="4"/>
    <x v="6"/>
    <n v="2"/>
    <n v="2"/>
    <n v="1959.3896106"/>
    <n v="326.56493510000001"/>
    <s v="Romania"/>
    <s v="23 Dec 2025 14:50"/>
    <s v="23 Dec 2025"/>
    <s v="Dec"/>
    <n v="0"/>
    <n v="2"/>
    <n v="4"/>
    <n v="0"/>
    <n v="0"/>
    <n v="6"/>
    <n v="0"/>
    <s v="23.12.2025"/>
    <x v="21"/>
    <s v="29.06.2026"/>
    <n v="27"/>
    <x v="0"/>
    <m/>
    <m/>
  </r>
  <r>
    <x v="3"/>
    <n v="0"/>
    <n v="5"/>
    <n v="0"/>
    <n v="8134"/>
    <s v="403621"/>
    <s v="25 Jun 2026"/>
    <s v="25"/>
    <s v="Jun"/>
    <s v="30 Jun 2026"/>
    <s v="30"/>
    <s v="Jun"/>
    <n v="5"/>
    <n v="5"/>
    <n v="0"/>
    <n v="0"/>
    <x v="8"/>
    <x v="1"/>
    <n v="1"/>
    <n v="4"/>
    <n v="2637.6789908256874"/>
    <n v="527.53579816513752"/>
    <m/>
    <s v="06 Nov 2025 09:28"/>
    <s v="06 Nov 2025"/>
    <s v="Nov"/>
    <n v="0"/>
    <n v="5"/>
    <n v="0"/>
    <n v="0"/>
    <n v="0"/>
    <n v="5"/>
    <n v="0"/>
    <s v="06.11.2025"/>
    <x v="3"/>
    <s v="25.06.2026"/>
    <n v="26"/>
    <x v="0"/>
    <m/>
    <m/>
  </r>
  <r>
    <x v="2"/>
    <n v="0"/>
    <n v="7"/>
    <n v="0"/>
    <n v="8823"/>
    <s v="96743"/>
    <s v="23 Jun 2026"/>
    <s v="23"/>
    <s v="Jun"/>
    <s v="30 Jun 2026"/>
    <s v="30"/>
    <s v="Jun"/>
    <n v="7"/>
    <n v="7"/>
    <n v="0"/>
    <n v="0"/>
    <x v="9"/>
    <x v="6"/>
    <n v="3"/>
    <n v="1"/>
    <n v="2380.6949509000001"/>
    <n v="340.09927870000001"/>
    <s v="Romania"/>
    <s v="26 Nov 2025 08:45"/>
    <s v="25 Nov 2025"/>
    <s v="Nov"/>
    <n v="0"/>
    <n v="7"/>
    <n v="0"/>
    <n v="0"/>
    <n v="0"/>
    <n v="7"/>
    <n v="0"/>
    <s v="26.11.2025"/>
    <x v="15"/>
    <s v="23.06.2026"/>
    <n v="26"/>
    <x v="0"/>
    <m/>
    <m/>
  </r>
  <r>
    <x v="2"/>
    <n v="0"/>
    <n v="6"/>
    <n v="0"/>
    <n v="8233"/>
    <s v="1173152.220485"/>
    <s v="24 Jun 2026"/>
    <s v="24"/>
    <s v="Jun"/>
    <s v="30 Jun 2026"/>
    <s v="30"/>
    <s v="Jun"/>
    <n v="6"/>
    <n v="6"/>
    <n v="0"/>
    <n v="0"/>
    <x v="3"/>
    <x v="4"/>
    <n v="2"/>
    <n v="2"/>
    <n v="1819.4890906999999"/>
    <n v="303.24818178333334"/>
    <s v="Romania"/>
    <s v="08 Nov 2025 09:57"/>
    <s v="08 Nov 2025"/>
    <s v="Nov"/>
    <n v="0"/>
    <n v="6"/>
    <n v="0"/>
    <n v="0"/>
    <n v="0"/>
    <n v="6"/>
    <n v="0"/>
    <s v="08.11.2025"/>
    <x v="3"/>
    <s v="24.06.2026"/>
    <n v="26"/>
    <x v="0"/>
    <m/>
    <m/>
  </r>
  <r>
    <x v="2"/>
    <n v="0"/>
    <n v="6"/>
    <n v="0"/>
    <n v="8419"/>
    <s v="1175043.221157"/>
    <s v="27 Jun 2026"/>
    <s v="27"/>
    <s v="Jun"/>
    <s v="03 Jul 2026"/>
    <s v="03"/>
    <s v="Jul"/>
    <n v="6"/>
    <n v="-24"/>
    <n v="4"/>
    <n v="2"/>
    <x v="3"/>
    <x v="4"/>
    <n v="3"/>
    <n v="0"/>
    <n v="2005.7427815999999"/>
    <n v="334.29046360000001"/>
    <s v="Romania"/>
    <s v="12 Nov 2025 14:02"/>
    <s v="12 Nov 2025"/>
    <s v="Nov"/>
    <n v="0"/>
    <n v="4"/>
    <n v="2"/>
    <n v="0"/>
    <n v="0"/>
    <n v="6"/>
    <n v="0"/>
    <s v="12.11.2025"/>
    <x v="11"/>
    <s v="27.06.2026"/>
    <n v="26"/>
    <x v="0"/>
    <m/>
    <m/>
  </r>
  <r>
    <x v="2"/>
    <n v="7"/>
    <n v="0"/>
    <n v="0"/>
    <n v="8412"/>
    <s v="753664050"/>
    <s v="06 Jun 2026"/>
    <s v="06"/>
    <s v="Jun"/>
    <s v="13 Jun 2026"/>
    <s v="13"/>
    <s v="Jun"/>
    <n v="7"/>
    <n v="7"/>
    <n v="0"/>
    <n v="0"/>
    <x v="9"/>
    <x v="1"/>
    <n v="4"/>
    <n v="1"/>
    <n v="1679.5103376"/>
    <n v="239.93004822857142"/>
    <s v="Poland"/>
    <s v="12 Nov 2025 11:24"/>
    <s v="29 Oct 2025"/>
    <s v="Nov"/>
    <n v="0"/>
    <n v="7"/>
    <n v="0"/>
    <n v="0"/>
    <n v="0"/>
    <n v="7"/>
    <n v="0"/>
    <s v="12.11.2025"/>
    <x v="11"/>
    <s v="06.06.2026"/>
    <n v="23"/>
    <x v="0"/>
    <m/>
    <m/>
  </r>
  <r>
    <x v="2"/>
    <n v="0"/>
    <n v="7"/>
    <n v="0"/>
    <n v="8672"/>
    <s v="1177930.222446"/>
    <s v="30 Jun 2026"/>
    <s v="30"/>
    <s v="Jun"/>
    <s v="07 Jul 2026"/>
    <s v="07"/>
    <s v="Jul"/>
    <n v="7"/>
    <n v="-23"/>
    <n v="1"/>
    <n v="6"/>
    <x v="3"/>
    <x v="6"/>
    <n v="2"/>
    <n v="0"/>
    <n v="1334.9517664999998"/>
    <n v="190.7073952142857"/>
    <s v="Romania"/>
    <s v="21 Nov 2025 10:54"/>
    <s v="21 Nov 2025"/>
    <s v="Nov"/>
    <n v="0"/>
    <n v="1"/>
    <n v="6"/>
    <n v="0"/>
    <n v="0"/>
    <n v="7"/>
    <n v="0"/>
    <s v="21.11.2025"/>
    <x v="12"/>
    <s v="30.06.2026"/>
    <n v="27"/>
    <x v="0"/>
    <m/>
    <m/>
  </r>
  <r>
    <x v="2"/>
    <n v="0"/>
    <n v="7"/>
    <n v="0"/>
    <n v="8824"/>
    <s v="96739"/>
    <s v="23 Jun 2026"/>
    <s v="23"/>
    <s v="Jun"/>
    <s v="30 Jun 2026"/>
    <s v="30"/>
    <s v="Jun"/>
    <n v="7"/>
    <n v="7"/>
    <n v="0"/>
    <n v="0"/>
    <x v="9"/>
    <x v="6"/>
    <n v="3"/>
    <n v="1"/>
    <n v="2380.6949509000001"/>
    <n v="340.09927870000001"/>
    <s v="Romania"/>
    <s v="26 Nov 2025 08:45"/>
    <s v="25 Nov 2025"/>
    <s v="Nov"/>
    <n v="0"/>
    <n v="7"/>
    <n v="0"/>
    <n v="0"/>
    <n v="0"/>
    <n v="7"/>
    <n v="0"/>
    <s v="26.11.2025"/>
    <x v="15"/>
    <s v="23.06.2026"/>
    <n v="26"/>
    <x v="0"/>
    <m/>
    <m/>
  </r>
  <r>
    <x v="2"/>
    <n v="0"/>
    <n v="6"/>
    <n v="0"/>
    <n v="8900"/>
    <s v="NT310648"/>
    <s v="27 Jun 2026"/>
    <s v="27"/>
    <s v="Jun"/>
    <s v="03 Jul 2026"/>
    <s v="03"/>
    <s v="Jul"/>
    <n v="6"/>
    <n v="-24"/>
    <n v="4"/>
    <n v="2"/>
    <x v="5"/>
    <x v="5"/>
    <n v="3"/>
    <n v="0"/>
    <n v="2494.1526491999998"/>
    <n v="415.69210819999995"/>
    <m/>
    <s v="28 Nov 2025 14:30"/>
    <s v="28 Nov 2025"/>
    <s v="Nov"/>
    <n v="0"/>
    <n v="4"/>
    <n v="2"/>
    <n v="0"/>
    <n v="0"/>
    <n v="6"/>
    <n v="0"/>
    <s v="28.11.2025"/>
    <x v="15"/>
    <s v="27.06.2026"/>
    <n v="26"/>
    <x v="0"/>
    <m/>
    <m/>
  </r>
  <r>
    <x v="2"/>
    <n v="0"/>
    <n v="5"/>
    <n v="0"/>
    <n v="8917"/>
    <s v="1180371.223451"/>
    <s v="22 Jun 2026"/>
    <s v="22"/>
    <s v="Jun"/>
    <s v="27 Jun 2026"/>
    <s v="27"/>
    <s v="Jun"/>
    <n v="5"/>
    <n v="5"/>
    <n v="0"/>
    <n v="0"/>
    <x v="3"/>
    <x v="2"/>
    <n v="1"/>
    <n v="2"/>
    <n v="1266.5955080000001"/>
    <n v="253.31910160000001"/>
    <s v="Romania"/>
    <s v="29 Nov 2025 10:47"/>
    <s v="29 Nov 2025"/>
    <s v="Nov"/>
    <n v="0"/>
    <n v="5"/>
    <n v="0"/>
    <n v="0"/>
    <n v="0"/>
    <n v="5"/>
    <n v="0"/>
    <s v="29.11.2025"/>
    <x v="15"/>
    <s v="22.06.2026"/>
    <n v="26"/>
    <x v="0"/>
    <m/>
    <m/>
  </r>
  <r>
    <x v="2"/>
    <n v="0"/>
    <n v="6"/>
    <n v="0"/>
    <n v="8901"/>
    <s v="NT310649"/>
    <s v="27 Jun 2026"/>
    <s v="27"/>
    <s v="Jun"/>
    <s v="03 Jul 2026"/>
    <s v="03"/>
    <s v="Jul"/>
    <n v="6"/>
    <n v="-24"/>
    <n v="4"/>
    <n v="2"/>
    <x v="5"/>
    <x v="5"/>
    <n v="3"/>
    <n v="1"/>
    <n v="2494.1526491999998"/>
    <n v="415.69210819999995"/>
    <m/>
    <s v="28 Nov 2025 14:31"/>
    <s v="28 Nov 2025"/>
    <s v="Nov"/>
    <n v="0"/>
    <n v="4"/>
    <n v="2"/>
    <n v="0"/>
    <n v="0"/>
    <n v="6"/>
    <n v="0"/>
    <s v="28.11.2025"/>
    <x v="15"/>
    <s v="27.06.2026"/>
    <n v="26"/>
    <x v="0"/>
    <m/>
    <m/>
  </r>
  <r>
    <x v="2"/>
    <n v="0"/>
    <n v="14"/>
    <n v="0"/>
    <n v="9122"/>
    <s v="45525"/>
    <s v="23 Jun 2026"/>
    <s v="23"/>
    <s v="Jun"/>
    <s v="07 Jul 2026"/>
    <s v="07"/>
    <s v="Jul"/>
    <n v="14"/>
    <n v="-16"/>
    <n v="8"/>
    <n v="6"/>
    <x v="4"/>
    <x v="6"/>
    <n v="2"/>
    <n v="2"/>
    <n v="4490.2727472000006"/>
    <n v="320.73376765714289"/>
    <m/>
    <s v="16 Dec 2025 11:13"/>
    <s v="15 Dec 2025"/>
    <s v="Dec"/>
    <n v="0"/>
    <n v="8"/>
    <n v="6"/>
    <n v="0"/>
    <n v="0"/>
    <n v="14"/>
    <n v="0"/>
    <s v="16.12.2025"/>
    <x v="10"/>
    <s v="23.06.2026"/>
    <n v="26"/>
    <x v="0"/>
    <m/>
    <m/>
  </r>
  <r>
    <x v="2"/>
    <n v="0"/>
    <n v="7"/>
    <n v="0"/>
    <n v="8659"/>
    <s v="1177829.222418"/>
    <s v="29 Jun 2026"/>
    <s v="29"/>
    <s v="Jun"/>
    <s v="06 Jul 2026"/>
    <s v="06"/>
    <s v="Jul"/>
    <n v="7"/>
    <n v="-23"/>
    <n v="2"/>
    <n v="5"/>
    <x v="3"/>
    <x v="2"/>
    <n v="2"/>
    <n v="2"/>
    <n v="2204.3573180999997"/>
    <n v="314.90818829999995"/>
    <s v="Romania"/>
    <s v="21 Nov 2025 09:45"/>
    <s v="21 Nov 2025"/>
    <s v="Nov"/>
    <n v="0"/>
    <n v="2"/>
    <n v="5"/>
    <n v="0"/>
    <n v="0"/>
    <n v="7"/>
    <n v="0"/>
    <s v="21.11.2025"/>
    <x v="12"/>
    <s v="29.06.2026"/>
    <n v="27"/>
    <x v="0"/>
    <m/>
    <m/>
  </r>
  <r>
    <x v="2"/>
    <n v="0"/>
    <n v="5"/>
    <n v="0"/>
    <n v="8400"/>
    <s v="1174907.221120"/>
    <s v="15 Jun 2026"/>
    <s v="15"/>
    <s v="Jun"/>
    <s v="20 Jun 2026"/>
    <s v="20"/>
    <s v="Jun"/>
    <n v="5"/>
    <n v="5"/>
    <n v="0"/>
    <n v="0"/>
    <x v="3"/>
    <x v="3"/>
    <n v="2"/>
    <n v="0"/>
    <n v="1087.3436885000001"/>
    <n v="217.46873770000002"/>
    <s v="Romania"/>
    <s v="12 Nov 2025 10:03"/>
    <s v="12 Nov 2025"/>
    <s v="Nov"/>
    <n v="0"/>
    <n v="5"/>
    <n v="0"/>
    <n v="0"/>
    <n v="0"/>
    <n v="5"/>
    <n v="0"/>
    <s v="12.11.2025"/>
    <x v="11"/>
    <s v="15.06.2026"/>
    <n v="25"/>
    <x v="0"/>
    <m/>
    <m/>
  </r>
  <r>
    <x v="1"/>
    <n v="0"/>
    <n v="4"/>
    <n v="0"/>
    <n v="8920"/>
    <s v="6592624788"/>
    <s v="21 Jun 2026"/>
    <s v="21"/>
    <s v="Jun"/>
    <s v="25 Jun 2026"/>
    <s v="25"/>
    <s v="Jun"/>
    <n v="4"/>
    <n v="4"/>
    <n v="0"/>
    <n v="0"/>
    <x v="1"/>
    <x v="4"/>
    <n v="2"/>
    <n v="1"/>
    <n v="1418.5329952293575"/>
    <n v="354.63324880733938"/>
    <m/>
    <s v="29 Nov 2025 21:08"/>
    <s v="29 Nov 2025"/>
    <s v="Nov"/>
    <n v="0"/>
    <n v="4"/>
    <n v="0"/>
    <n v="0"/>
    <n v="0"/>
    <n v="4"/>
    <n v="0"/>
    <s v="29.11.2025"/>
    <x v="15"/>
    <s v="21.06.2026"/>
    <n v="26"/>
    <x v="0"/>
    <m/>
    <m/>
  </r>
  <r>
    <x v="2"/>
    <n v="0"/>
    <n v="5"/>
    <n v="0"/>
    <n v="8703"/>
    <s v="1178127.222517"/>
    <s v="25 Jun 2026"/>
    <s v="25"/>
    <s v="Jun"/>
    <s v="30 Jun 2026"/>
    <s v="30"/>
    <s v="Jun"/>
    <n v="5"/>
    <n v="5"/>
    <n v="0"/>
    <n v="0"/>
    <x v="3"/>
    <x v="4"/>
    <n v="3"/>
    <n v="1"/>
    <n v="1259.6523115"/>
    <n v="251.93046229999999"/>
    <s v="Romania"/>
    <s v="21 Nov 2025 21:47"/>
    <s v="21 Nov 2025"/>
    <s v="Nov"/>
    <n v="0"/>
    <n v="5"/>
    <n v="0"/>
    <n v="0"/>
    <n v="0"/>
    <n v="5"/>
    <n v="0"/>
    <s v="21.11.2025"/>
    <x v="12"/>
    <s v="25.06.2026"/>
    <n v="26"/>
    <x v="0"/>
    <m/>
    <m/>
  </r>
  <r>
    <x v="2"/>
    <n v="0"/>
    <n v="5"/>
    <n v="0"/>
    <n v="8379"/>
    <s v="1174791.221042"/>
    <s v="20 Jun 2026"/>
    <s v="20"/>
    <s v="Jun"/>
    <s v="25 Jun 2026"/>
    <s v="25"/>
    <s v="Jun"/>
    <n v="5"/>
    <n v="5"/>
    <n v="0"/>
    <n v="0"/>
    <x v="3"/>
    <x v="4"/>
    <n v="2"/>
    <n v="1"/>
    <n v="1087.3436885000001"/>
    <n v="217.46873770000002"/>
    <s v="Romania"/>
    <s v="11 Nov 2025 16:52"/>
    <s v="11 Nov 2025"/>
    <s v="Nov"/>
    <n v="0"/>
    <n v="5"/>
    <n v="0"/>
    <n v="0"/>
    <n v="0"/>
    <n v="5"/>
    <n v="0"/>
    <s v="11.11.2025"/>
    <x v="11"/>
    <s v="20.06.2026"/>
    <n v="25"/>
    <x v="0"/>
    <m/>
    <m/>
  </r>
  <r>
    <x v="2"/>
    <n v="0"/>
    <n v="6"/>
    <n v="0"/>
    <n v="9308"/>
    <s v="1184376.226346"/>
    <s v="15 Jun 2026"/>
    <s v="15"/>
    <s v="Jun"/>
    <s v="21 Jun 2026"/>
    <s v="21"/>
    <s v="Jun"/>
    <n v="6"/>
    <n v="6"/>
    <n v="0"/>
    <n v="0"/>
    <x v="3"/>
    <x v="7"/>
    <n v="4"/>
    <n v="2"/>
    <n v="0"/>
    <n v="0"/>
    <s v="Romania"/>
    <s v="01 Jan 2026 03:54"/>
    <s v="31 Dec 2025"/>
    <s v="Jan"/>
    <n v="0"/>
    <n v="6"/>
    <n v="0"/>
    <n v="0"/>
    <n v="0"/>
    <n v="6"/>
    <n v="0"/>
    <s v="01.01.2025"/>
    <x v="20"/>
    <s v="15.06.2026"/>
    <n v="25"/>
    <x v="1"/>
    <m/>
    <m/>
  </r>
  <r>
    <x v="2"/>
    <n v="5"/>
    <n v="0"/>
    <n v="0"/>
    <n v="8559"/>
    <s v="1176529.221867"/>
    <s v="10 Jun 2026"/>
    <s v="10"/>
    <s v="Jun"/>
    <s v="15 Jun 2026"/>
    <s v="15"/>
    <s v="Jun"/>
    <n v="5"/>
    <n v="5"/>
    <n v="0"/>
    <n v="0"/>
    <x v="3"/>
    <x v="6"/>
    <n v="2"/>
    <n v="1"/>
    <n v="753.58129900000006"/>
    <n v="150.71625980000002"/>
    <s v="Romania"/>
    <s v="17 Nov 2025 12:43"/>
    <s v="17 Nov 2025"/>
    <s v="Nov"/>
    <n v="0"/>
    <n v="5"/>
    <n v="0"/>
    <n v="0"/>
    <n v="0"/>
    <n v="5"/>
    <n v="0"/>
    <s v="17.11.2025"/>
    <x v="12"/>
    <s v="10.06.2026"/>
    <n v="24"/>
    <x v="0"/>
    <m/>
    <m/>
  </r>
  <r>
    <x v="2"/>
    <n v="0"/>
    <n v="6"/>
    <n v="0"/>
    <n v="9233"/>
    <s v="1183835.225887"/>
    <s v="29 Jun 2026"/>
    <s v="29"/>
    <s v="Jun"/>
    <s v="05 Jul 2026"/>
    <s v="05"/>
    <s v="Jul"/>
    <n v="6"/>
    <n v="-24"/>
    <n v="2"/>
    <n v="4"/>
    <x v="3"/>
    <x v="4"/>
    <n v="3"/>
    <n v="1"/>
    <n v="2172.8488968000001"/>
    <n v="362.14148280000001"/>
    <s v="Romania"/>
    <s v="29 Dec 2025 18:47"/>
    <s v="29 Dec 2025"/>
    <s v="Dec"/>
    <n v="0"/>
    <n v="2"/>
    <n v="4"/>
    <n v="0"/>
    <n v="0"/>
    <n v="6"/>
    <n v="0"/>
    <s v="29.12.2025"/>
    <x v="18"/>
    <s v="29.06.2026"/>
    <n v="27"/>
    <x v="0"/>
    <m/>
    <m/>
  </r>
  <r>
    <x v="2"/>
    <n v="0"/>
    <n v="5"/>
    <n v="0"/>
    <n v="8174"/>
    <s v="1172230.220341"/>
    <s v="25 Jun 2026"/>
    <s v="25"/>
    <s v="Jun"/>
    <s v="30 Jun 2026"/>
    <s v="30"/>
    <s v="Jun"/>
    <n v="5"/>
    <n v="5"/>
    <n v="0"/>
    <n v="0"/>
    <x v="3"/>
    <x v="6"/>
    <n v="3"/>
    <n v="0"/>
    <n v="1627.8373089999998"/>
    <n v="325.56746179999993"/>
    <s v="Romania"/>
    <s v="07 Nov 2025 11:09"/>
    <s v="07 Nov 2025"/>
    <s v="Nov"/>
    <n v="0"/>
    <n v="5"/>
    <n v="0"/>
    <n v="0"/>
    <n v="0"/>
    <n v="5"/>
    <n v="0"/>
    <s v="07.11.2025"/>
    <x v="3"/>
    <s v="25.06.2026"/>
    <n v="26"/>
    <x v="0"/>
    <m/>
    <m/>
  </r>
  <r>
    <x v="2"/>
    <n v="0"/>
    <n v="6"/>
    <n v="0"/>
    <n v="9243"/>
    <s v="NT312510"/>
    <s v="22 Jun 2026"/>
    <s v="22"/>
    <s v="Jun"/>
    <s v="28 Jun 2026"/>
    <s v="28"/>
    <s v="Jun"/>
    <n v="6"/>
    <n v="6"/>
    <n v="0"/>
    <n v="0"/>
    <x v="5"/>
    <x v="1"/>
    <n v="4"/>
    <n v="0"/>
    <n v="2694.2340581999997"/>
    <n v="449.03900969999995"/>
    <s v="Romania"/>
    <s v="30 Dec 2025 10:31"/>
    <s v="29 Dec 2025"/>
    <s v="Dec"/>
    <n v="0"/>
    <n v="6"/>
    <n v="0"/>
    <n v="0"/>
    <n v="0"/>
    <n v="6"/>
    <n v="0"/>
    <s v="30.12.2025"/>
    <x v="18"/>
    <s v="22.06.2026"/>
    <n v="26"/>
    <x v="0"/>
    <m/>
    <m/>
  </r>
  <r>
    <x v="2"/>
    <n v="0"/>
    <n v="5"/>
    <n v="0"/>
    <n v="9288"/>
    <s v="3094"/>
    <s v="25 Jun 2026"/>
    <s v="25"/>
    <s v="Jun"/>
    <s v="30 Jun 2026"/>
    <s v="30"/>
    <s v="Jun"/>
    <n v="5"/>
    <n v="5"/>
    <n v="0"/>
    <n v="0"/>
    <x v="4"/>
    <x v="4"/>
    <n v="3"/>
    <n v="1"/>
    <n v="1810.707414"/>
    <n v="362.14148280000001"/>
    <s v="Romania"/>
    <s v="31 Dec 2025 13:09"/>
    <s v="31 Dec 2025"/>
    <s v="Dec"/>
    <n v="0"/>
    <n v="5"/>
    <n v="0"/>
    <n v="0"/>
    <n v="0"/>
    <n v="5"/>
    <n v="0"/>
    <s v="31.12.2025"/>
    <x v="18"/>
    <s v="25.06.2026"/>
    <n v="26"/>
    <x v="0"/>
    <m/>
    <m/>
  </r>
  <r>
    <x v="1"/>
    <n v="0"/>
    <n v="4"/>
    <n v="0"/>
    <n v="8912"/>
    <s v="5975733652"/>
    <s v="20 Jun 2026"/>
    <s v="20"/>
    <s v="Jun"/>
    <s v="24 Jun 2026"/>
    <s v="24"/>
    <s v="Jun"/>
    <n v="4"/>
    <n v="4"/>
    <n v="0"/>
    <n v="0"/>
    <x v="1"/>
    <x v="7"/>
    <n v="3"/>
    <n v="2"/>
    <n v="3127.7489812844028"/>
    <n v="781.9372453211007"/>
    <m/>
    <s v="28 Nov 2025 19:24"/>
    <s v="28 Nov 2025"/>
    <s v="Nov"/>
    <n v="0"/>
    <n v="4"/>
    <n v="0"/>
    <n v="0"/>
    <n v="0"/>
    <n v="4"/>
    <n v="0"/>
    <s v="28.11.2025"/>
    <x v="15"/>
    <s v="20.06.2026"/>
    <n v="25"/>
    <x v="1"/>
    <m/>
    <m/>
  </r>
  <r>
    <x v="2"/>
    <n v="0"/>
    <n v="7"/>
    <n v="0"/>
    <n v="8521"/>
    <s v="1176218.221586"/>
    <s v="22 Jun 2026"/>
    <s v="22"/>
    <s v="Jun"/>
    <s v="29 Jun 2026"/>
    <s v="29"/>
    <s v="Jun"/>
    <n v="7"/>
    <n v="7"/>
    <n v="0"/>
    <n v="0"/>
    <x v="3"/>
    <x v="6"/>
    <n v="3"/>
    <n v="0"/>
    <n v="2156.8697656999998"/>
    <n v="308.1242522428571"/>
    <s v="Romania"/>
    <s v="16 Nov 2025 19:13"/>
    <s v="16 Nov 2025"/>
    <s v="Nov"/>
    <n v="0"/>
    <n v="7"/>
    <n v="0"/>
    <n v="0"/>
    <n v="0"/>
    <n v="7"/>
    <n v="0"/>
    <s v="16.11.2025"/>
    <x v="12"/>
    <s v="22.06.2026"/>
    <n v="26"/>
    <x v="0"/>
    <m/>
    <m/>
  </r>
  <r>
    <x v="2"/>
    <n v="0"/>
    <n v="7"/>
    <n v="0"/>
    <n v="8869"/>
    <s v="NT310329"/>
    <s v="20 Jun 2026"/>
    <s v="20"/>
    <s v="Jun"/>
    <s v="27 Jun 2026"/>
    <s v="27"/>
    <s v="Jun"/>
    <n v="7"/>
    <n v="7"/>
    <n v="0"/>
    <n v="0"/>
    <x v="5"/>
    <x v="3"/>
    <n v="1"/>
    <n v="1"/>
    <n v="1200.1364045999999"/>
    <n v="171.44805779999999"/>
    <m/>
    <s v="27 Nov 2025 11:40"/>
    <s v="27 Nov 2025"/>
    <s v="Nov"/>
    <n v="0"/>
    <n v="7"/>
    <n v="0"/>
    <n v="0"/>
    <n v="0"/>
    <n v="7"/>
    <n v="0"/>
    <s v="27.11.2025"/>
    <x v="15"/>
    <s v="20.06.2026"/>
    <n v="25"/>
    <x v="0"/>
    <m/>
    <m/>
  </r>
  <r>
    <x v="2"/>
    <n v="0"/>
    <n v="7"/>
    <n v="0"/>
    <n v="8768"/>
    <s v="17323"/>
    <s v="22 Jun 2026"/>
    <s v="22"/>
    <s v="Jun"/>
    <s v="29 Jun 2026"/>
    <s v="29"/>
    <s v="Jun"/>
    <n v="7"/>
    <n v="7"/>
    <n v="0"/>
    <n v="0"/>
    <x v="4"/>
    <x v="6"/>
    <n v="2"/>
    <n v="2"/>
    <n v="1997.098013"/>
    <n v="285.29971614285716"/>
    <m/>
    <s v="24 Nov 2025 13:15"/>
    <s v="24 Nov 2025"/>
    <s v="Nov"/>
    <n v="0"/>
    <n v="7"/>
    <n v="0"/>
    <n v="0"/>
    <n v="0"/>
    <n v="7"/>
    <n v="0"/>
    <s v="24.11.2025"/>
    <x v="15"/>
    <s v="22.06.2026"/>
    <n v="26"/>
    <x v="0"/>
    <m/>
    <m/>
  </r>
  <r>
    <x v="3"/>
    <n v="0"/>
    <n v="5"/>
    <n v="0"/>
    <n v="8562"/>
    <s v="409856"/>
    <s v="30 Jun 2026"/>
    <s v="30"/>
    <s v="Jun"/>
    <s v="05 Jul 2026"/>
    <s v="05"/>
    <s v="Jul"/>
    <n v="5"/>
    <n v="-25"/>
    <n v="1"/>
    <n v="4"/>
    <x v="8"/>
    <x v="7"/>
    <n v="4"/>
    <m/>
    <n v="2777.6374678899078"/>
    <n v="555.52749357798155"/>
    <m/>
    <s v="17 Nov 2025 14:00"/>
    <s v="17 Nov 2025"/>
    <s v="Nov"/>
    <n v="0"/>
    <n v="1"/>
    <n v="4"/>
    <n v="0"/>
    <n v="0"/>
    <n v="5"/>
    <n v="0"/>
    <s v="17.11.2025"/>
    <x v="12"/>
    <s v="30.06.2026"/>
    <n v="27"/>
    <x v="0"/>
    <m/>
    <m/>
  </r>
  <r>
    <x v="2"/>
    <n v="0"/>
    <n v="7"/>
    <n v="0"/>
    <n v="8655"/>
    <s v="1177826.222359"/>
    <s v="29 Jun 2026"/>
    <s v="29"/>
    <s v="Jun"/>
    <s v="06 Jul 2026"/>
    <s v="06"/>
    <s v="Jul"/>
    <n v="7"/>
    <n v="-23"/>
    <n v="2"/>
    <n v="5"/>
    <x v="3"/>
    <x v="5"/>
    <n v="2"/>
    <n v="1"/>
    <n v="1989.5485091999999"/>
    <n v="284.22121559999999"/>
    <s v="Romania"/>
    <s v="21 Nov 2025 07:54"/>
    <s v="21 Nov 2025"/>
    <s v="Nov"/>
    <n v="0"/>
    <n v="2"/>
    <n v="5"/>
    <n v="0"/>
    <n v="0"/>
    <n v="7"/>
    <n v="0"/>
    <s v="21.11.2025"/>
    <x v="12"/>
    <s v="29.06.2026"/>
    <n v="27"/>
    <x v="0"/>
    <m/>
    <m/>
  </r>
  <r>
    <x v="2"/>
    <n v="0"/>
    <n v="5"/>
    <n v="0"/>
    <n v="8197"/>
    <s v="NT307605"/>
    <s v="27 Jun 2026"/>
    <s v="27"/>
    <s v="Jun"/>
    <s v="02 Jul 2026"/>
    <s v="02"/>
    <s v="Jul"/>
    <n v="5"/>
    <n v="-25"/>
    <n v="4"/>
    <n v="1"/>
    <x v="5"/>
    <x v="6"/>
    <n v="3"/>
    <n v="1"/>
    <n v="1627.8373089999998"/>
    <n v="325.56746179999993"/>
    <m/>
    <s v="07 Nov 2025 14:27"/>
    <s v="07 Nov 2025"/>
    <s v="Nov"/>
    <n v="0"/>
    <n v="4"/>
    <n v="1"/>
    <n v="0"/>
    <n v="0"/>
    <n v="5"/>
    <n v="0"/>
    <s v="07.11.2025"/>
    <x v="3"/>
    <s v="27.06.2026"/>
    <n v="26"/>
    <x v="0"/>
    <m/>
    <m/>
  </r>
  <r>
    <x v="2"/>
    <n v="0"/>
    <n v="7"/>
    <n v="0"/>
    <n v="8868"/>
    <s v="NT310328"/>
    <s v="20 Jun 2026"/>
    <s v="20"/>
    <s v="Jun"/>
    <s v="27 Jun 2026"/>
    <s v="27"/>
    <s v="Jun"/>
    <n v="7"/>
    <n v="7"/>
    <n v="0"/>
    <n v="0"/>
    <x v="5"/>
    <x v="1"/>
    <n v="3"/>
    <n v="2"/>
    <n v="3055.7887920000003"/>
    <n v="436.54125600000003"/>
    <m/>
    <s v="27 Nov 2025 11:39"/>
    <s v="27 Nov 2025"/>
    <s v="Nov"/>
    <n v="0"/>
    <n v="7"/>
    <n v="0"/>
    <n v="0"/>
    <n v="0"/>
    <n v="7"/>
    <n v="0"/>
    <s v="27.11.2025"/>
    <x v="15"/>
    <s v="20.06.2026"/>
    <n v="25"/>
    <x v="0"/>
    <m/>
    <m/>
  </r>
  <r>
    <x v="2"/>
    <n v="0"/>
    <n v="5"/>
    <n v="0"/>
    <n v="9096"/>
    <s v="1182278.224778"/>
    <s v="20 Jun 2026"/>
    <s v="20"/>
    <s v="Jun"/>
    <s v="25 Jun 2026"/>
    <s v="25"/>
    <s v="Jun"/>
    <n v="5"/>
    <n v="5"/>
    <n v="0"/>
    <n v="0"/>
    <x v="3"/>
    <x v="6"/>
    <n v="1"/>
    <n v="1"/>
    <n v="800.13005299999998"/>
    <n v="160.02601060000001"/>
    <s v="Romania"/>
    <s v="12 Dec 2025 22:23"/>
    <s v="12 Dec 2025"/>
    <s v="Dec"/>
    <n v="0"/>
    <n v="5"/>
    <n v="0"/>
    <n v="0"/>
    <n v="0"/>
    <n v="5"/>
    <n v="0"/>
    <s v="12.12.2025"/>
    <x v="16"/>
    <s v="20.06.2026"/>
    <n v="25"/>
    <x v="0"/>
    <m/>
    <m/>
  </r>
  <r>
    <x v="2"/>
    <n v="0"/>
    <n v="5"/>
    <n v="0"/>
    <n v="8203"/>
    <s v="1172866.220408"/>
    <s v="24 Jun 2026"/>
    <s v="24"/>
    <s v="Jun"/>
    <s v="29 Jun 2026"/>
    <s v="29"/>
    <s v="Jun"/>
    <n v="5"/>
    <n v="5"/>
    <n v="0"/>
    <n v="0"/>
    <x v="3"/>
    <x v="4"/>
    <n v="2"/>
    <n v="2"/>
    <n v="1509.9594348999999"/>
    <n v="301.99188698"/>
    <s v="Romania"/>
    <s v="07 Nov 2025 15:04"/>
    <s v="07 Nov 2025"/>
    <s v="Nov"/>
    <n v="0"/>
    <n v="5"/>
    <n v="0"/>
    <n v="0"/>
    <n v="0"/>
    <n v="5"/>
    <n v="0"/>
    <s v="07.11.2025"/>
    <x v="3"/>
    <s v="24.06.2026"/>
    <n v="26"/>
    <x v="0"/>
    <m/>
    <m/>
  </r>
  <r>
    <x v="1"/>
    <n v="3"/>
    <n v="0"/>
    <n v="0"/>
    <n v="9329"/>
    <s v="6862703466"/>
    <s v="12 Jun 2026"/>
    <s v="12"/>
    <s v="Jun"/>
    <s v="15 Jun 2026"/>
    <s v="15"/>
    <s v="Jun"/>
    <n v="3"/>
    <n v="3"/>
    <n v="0"/>
    <n v="0"/>
    <x v="1"/>
    <x v="4"/>
    <n v="2"/>
    <n v="1"/>
    <n v="771.7633406422018"/>
    <n v="257.25444688073389"/>
    <s v="Romania"/>
    <s v="02 Jan 2026 20:10"/>
    <s v="02 Jan 2026"/>
    <s v="Jan"/>
    <n v="0"/>
    <n v="3"/>
    <n v="0"/>
    <n v="0"/>
    <n v="0"/>
    <n v="3"/>
    <n v="0"/>
    <s v="02.01.2025"/>
    <x v="20"/>
    <s v="12.06.2026"/>
    <n v="24"/>
    <x v="1"/>
    <m/>
    <m/>
  </r>
  <r>
    <x v="2"/>
    <n v="0"/>
    <n v="7"/>
    <n v="0"/>
    <n v="8910"/>
    <s v="NT310695"/>
    <s v="28 Jun 2026"/>
    <s v="28"/>
    <s v="Jun"/>
    <s v="05 Jul 2026"/>
    <s v="05"/>
    <s v="Jul"/>
    <n v="7"/>
    <n v="-23"/>
    <n v="3"/>
    <n v="4"/>
    <x v="5"/>
    <x v="4"/>
    <n v="1"/>
    <n v="1"/>
    <n v="1314.4546681000002"/>
    <n v="187.77923830000003"/>
    <m/>
    <s v="28 Nov 2025 18:17"/>
    <s v="28 Nov 2025"/>
    <s v="Nov"/>
    <n v="0"/>
    <n v="3"/>
    <n v="4"/>
    <n v="0"/>
    <n v="0"/>
    <n v="7"/>
    <n v="0"/>
    <s v="28.11.2025"/>
    <x v="15"/>
    <s v="28.06.2026"/>
    <n v="27"/>
    <x v="0"/>
    <m/>
    <m/>
  </r>
  <r>
    <x v="2"/>
    <n v="0"/>
    <n v="6"/>
    <n v="0"/>
    <n v="9270"/>
    <s v="1790"/>
    <s v="21 Jun 2026"/>
    <s v="21"/>
    <s v="Jun"/>
    <s v="27 Jun 2026"/>
    <s v="27"/>
    <s v="Jun"/>
    <n v="6"/>
    <n v="6"/>
    <n v="0"/>
    <n v="0"/>
    <x v="4"/>
    <x v="4"/>
    <n v="2"/>
    <n v="2"/>
    <n v="1848.6113993999998"/>
    <n v="308.10189989999998"/>
    <s v="Romania"/>
    <s v="30 Dec 2025 17:48"/>
    <s v="30 Dec 2025"/>
    <s v="Dec"/>
    <n v="0"/>
    <n v="6"/>
    <n v="0"/>
    <n v="0"/>
    <n v="0"/>
    <n v="6"/>
    <n v="0"/>
    <s v="30.12.2025"/>
    <x v="18"/>
    <s v="21.06.2026"/>
    <n v="26"/>
    <x v="0"/>
    <m/>
    <m/>
  </r>
  <r>
    <x v="2"/>
    <n v="0"/>
    <n v="6"/>
    <n v="0"/>
    <n v="8492"/>
    <s v="NT308653"/>
    <s v="26 Jun 2026"/>
    <s v="26"/>
    <s v="Jun"/>
    <s v="02 Jul 2026"/>
    <s v="02"/>
    <s v="Jul"/>
    <n v="6"/>
    <n v="-24"/>
    <n v="5"/>
    <n v="1"/>
    <x v="5"/>
    <x v="6"/>
    <n v="2"/>
    <n v="1"/>
    <n v="1446.9230339999999"/>
    <n v="241.15383899999998"/>
    <m/>
    <s v="14 Nov 2025 15:56"/>
    <s v="14 Nov 2025"/>
    <s v="Nov"/>
    <n v="0"/>
    <n v="5"/>
    <n v="1"/>
    <n v="0"/>
    <n v="0"/>
    <n v="6"/>
    <n v="0"/>
    <s v="14.11.2025"/>
    <x v="11"/>
    <s v="26.06.2026"/>
    <n v="26"/>
    <x v="0"/>
    <m/>
    <m/>
  </r>
  <r>
    <x v="2"/>
    <n v="7"/>
    <n v="0"/>
    <n v="0"/>
    <n v="8084"/>
    <s v="58900"/>
    <s v="01 Jun 2026"/>
    <s v="01"/>
    <s v="Jun"/>
    <s v="08 Jun 2026"/>
    <s v="08"/>
    <s v="Jun"/>
    <n v="7"/>
    <n v="7"/>
    <n v="0"/>
    <n v="0"/>
    <x v="4"/>
    <x v="0"/>
    <n v="2"/>
    <n v="0"/>
    <n v="1189.6922723999999"/>
    <n v="169.9560389142857"/>
    <m/>
    <s v="27 Oct 2025 16:56"/>
    <s v="16 Oct 2025"/>
    <s v="Oct"/>
    <n v="0"/>
    <n v="7"/>
    <n v="0"/>
    <n v="0"/>
    <n v="0"/>
    <n v="7"/>
    <n v="0"/>
    <s v="27.10.2025"/>
    <x v="4"/>
    <s v="01.06.2026"/>
    <n v="23"/>
    <x v="0"/>
    <m/>
    <m/>
  </r>
  <r>
    <x v="2"/>
    <n v="0"/>
    <n v="5"/>
    <n v="0"/>
    <n v="8166"/>
    <s v="1172230.220333"/>
    <s v="25 Jun 2026"/>
    <s v="25"/>
    <s v="Jun"/>
    <s v="30 Jun 2026"/>
    <s v="30"/>
    <s v="Jun"/>
    <n v="5"/>
    <n v="5"/>
    <n v="0"/>
    <n v="0"/>
    <x v="3"/>
    <x v="6"/>
    <n v="2"/>
    <n v="1"/>
    <n v="1205.7691950000001"/>
    <n v="241.153839"/>
    <s v="Romania"/>
    <s v="07 Nov 2025 11:07"/>
    <s v="07 Nov 2025"/>
    <s v="Nov"/>
    <n v="0"/>
    <n v="5"/>
    <n v="0"/>
    <n v="0"/>
    <n v="0"/>
    <n v="5"/>
    <n v="0"/>
    <s v="07.11.2025"/>
    <x v="3"/>
    <s v="25.06.2026"/>
    <n v="26"/>
    <x v="0"/>
    <m/>
    <m/>
  </r>
  <r>
    <x v="3"/>
    <n v="0"/>
    <n v="8"/>
    <n v="0"/>
    <n v="8126"/>
    <s v="401672"/>
    <s v="20 Jun 2026"/>
    <s v="20"/>
    <s v="Jun"/>
    <s v="28 Jun 2026"/>
    <s v="28"/>
    <s v="Jun"/>
    <n v="8"/>
    <n v="8"/>
    <n v="0"/>
    <n v="0"/>
    <x v="8"/>
    <x v="6"/>
    <n v="2"/>
    <n v="1"/>
    <n v="2200.8470518348622"/>
    <n v="275.10812440366971"/>
    <m/>
    <s v="02 Nov 2025 19:55"/>
    <s v="02 Nov 2025"/>
    <s v="Nov"/>
    <n v="0"/>
    <n v="8"/>
    <n v="0"/>
    <n v="0"/>
    <n v="0"/>
    <n v="8"/>
    <n v="0"/>
    <s v="02.11.2025"/>
    <x v="3"/>
    <s v="20.06.2026"/>
    <n v="25"/>
    <x v="0"/>
    <m/>
    <m/>
  </r>
  <r>
    <x v="2"/>
    <n v="0"/>
    <n v="7"/>
    <n v="0"/>
    <n v="8248"/>
    <s v="NT307769"/>
    <s v="28 Jun 2026"/>
    <s v="28"/>
    <s v="Jun"/>
    <s v="05 Jul 2026"/>
    <s v="05"/>
    <s v="Jul"/>
    <n v="7"/>
    <n v="-23"/>
    <n v="3"/>
    <n v="4"/>
    <x v="5"/>
    <x v="4"/>
    <n v="3"/>
    <n v="1"/>
    <n v="2340.0332452000002"/>
    <n v="334.29046360000001"/>
    <m/>
    <s v="09 Nov 2025 23:20"/>
    <s v="08 Nov 2025"/>
    <s v="Nov"/>
    <n v="0"/>
    <n v="3"/>
    <n v="4"/>
    <n v="0"/>
    <n v="0"/>
    <n v="7"/>
    <n v="0"/>
    <s v="09.11.2025"/>
    <x v="11"/>
    <s v="28.06.2026"/>
    <n v="27"/>
    <x v="0"/>
    <m/>
    <m/>
  </r>
  <r>
    <x v="2"/>
    <n v="0"/>
    <n v="7"/>
    <n v="0"/>
    <n v="8223"/>
    <s v="NT307698"/>
    <s v="20 Jun 2026"/>
    <s v="20"/>
    <s v="Jun"/>
    <s v="27 Jun 2026"/>
    <s v="27"/>
    <s v="Jun"/>
    <n v="7"/>
    <n v="7"/>
    <n v="0"/>
    <n v="0"/>
    <x v="5"/>
    <x v="6"/>
    <n v="2"/>
    <n v="1"/>
    <n v="1537.3801715"/>
    <n v="219.62573878571428"/>
    <m/>
    <s v="07 Nov 2025 17:52"/>
    <s v="07 Nov 2025"/>
    <s v="Nov"/>
    <n v="0"/>
    <n v="7"/>
    <n v="0"/>
    <n v="0"/>
    <n v="0"/>
    <n v="7"/>
    <n v="0"/>
    <s v="07.11.2025"/>
    <x v="3"/>
    <s v="20.06.2026"/>
    <n v="25"/>
    <x v="0"/>
    <m/>
    <m/>
  </r>
  <r>
    <x v="3"/>
    <n v="1"/>
    <n v="4"/>
    <n v="0"/>
    <n v="8795"/>
    <s v="414158"/>
    <s v="14 Jun 2026"/>
    <s v="14"/>
    <s v="Jun"/>
    <s v="19 Jun 2026"/>
    <s v="19"/>
    <s v="Jun"/>
    <n v="5"/>
    <n v="5"/>
    <n v="0"/>
    <n v="0"/>
    <x v="8"/>
    <x v="4"/>
    <n v="2"/>
    <n v="1"/>
    <n v="1129.3572495412843"/>
    <n v="225.87144990825686"/>
    <m/>
    <s v="24 Nov 2025 20:25"/>
    <s v="24 Nov 2025"/>
    <s v="Nov"/>
    <n v="0"/>
    <n v="5"/>
    <n v="0"/>
    <n v="0"/>
    <n v="0"/>
    <n v="5"/>
    <n v="0"/>
    <s v="24.11.2025"/>
    <x v="15"/>
    <s v="14.06.2026"/>
    <n v="25"/>
    <x v="0"/>
    <m/>
    <m/>
  </r>
  <r>
    <x v="2"/>
    <n v="0"/>
    <n v="0"/>
    <n v="7"/>
    <n v="8250"/>
    <s v="NT307802"/>
    <s v="01 Aug 2026"/>
    <s v="01"/>
    <s v="Aug"/>
    <s v="08 Aug 2026"/>
    <s v="08"/>
    <s v="Aug"/>
    <n v="7"/>
    <n v="7"/>
    <n v="0"/>
    <n v="0"/>
    <x v="5"/>
    <x v="7"/>
    <n v="4"/>
    <n v="0"/>
    <n v="3617.3858181999999"/>
    <n v="516.76940260000003"/>
    <m/>
    <s v="09 Nov 2025 23:21"/>
    <s v="08 Nov 2025"/>
    <s v="Nov"/>
    <n v="0"/>
    <n v="0"/>
    <n v="0"/>
    <n v="7"/>
    <n v="0"/>
    <n v="7"/>
    <n v="0"/>
    <s v="09.11.2025"/>
    <x v="11"/>
    <s v="01.08.2026"/>
    <n v="31"/>
    <x v="0"/>
    <m/>
    <m/>
  </r>
  <r>
    <x v="3"/>
    <n v="0"/>
    <n v="0"/>
    <n v="5"/>
    <n v="8870"/>
    <s v="415676"/>
    <s v="20 Jul 2026"/>
    <s v="20"/>
    <s v="Jul"/>
    <s v="25 Jul 2026"/>
    <s v="25"/>
    <s v="Jul"/>
    <n v="5"/>
    <n v="5"/>
    <n v="0"/>
    <n v="0"/>
    <x v="8"/>
    <x v="1"/>
    <n v="4"/>
    <n v="1"/>
    <n v="3149.0657339449535"/>
    <n v="629.81314678899071"/>
    <m/>
    <s v="27 Nov 2025 12:05"/>
    <s v="27 Nov 2025"/>
    <s v="Nov"/>
    <n v="0"/>
    <n v="0"/>
    <n v="5"/>
    <n v="0"/>
    <n v="0"/>
    <n v="5"/>
    <n v="0"/>
    <s v="27.11.2025"/>
    <x v="15"/>
    <s v="20.07.2026"/>
    <n v="30"/>
    <x v="0"/>
    <m/>
    <m/>
  </r>
  <r>
    <x v="2"/>
    <n v="0"/>
    <n v="4"/>
    <n v="2"/>
    <n v="10315"/>
    <s v="62624"/>
    <s v="07 Jul 2026"/>
    <s v="07"/>
    <s v="Jul"/>
    <s v="13 Jul 2026"/>
    <s v="13"/>
    <s v="Jul"/>
    <n v="6"/>
    <n v="6"/>
    <n v="0"/>
    <n v="0"/>
    <x v="4"/>
    <x v="4"/>
    <n v="2"/>
    <n v="2"/>
    <n v="2482.9653015999997"/>
    <n v="413.82755026666661"/>
    <s v="Romania"/>
    <s v="03 Mar 2026 11:52"/>
    <s v="03 Mar 2026"/>
    <s v="Mar"/>
    <n v="0"/>
    <n v="0"/>
    <n v="6"/>
    <n v="0"/>
    <n v="0"/>
    <n v="6"/>
    <n v="0"/>
    <s v="03.03.2025"/>
    <x v="6"/>
    <s v="07.07.2026"/>
    <n v="28"/>
    <x v="0"/>
    <m/>
    <m/>
  </r>
  <r>
    <x v="3"/>
    <n v="0"/>
    <n v="0"/>
    <n v="5"/>
    <n v="9676"/>
    <s v="454208"/>
    <s v="28 Jul 2026"/>
    <s v="28"/>
    <s v="Jul"/>
    <s v="02 Aug 2026"/>
    <s v="02"/>
    <s v="Aug"/>
    <n v="5"/>
    <n v="-26"/>
    <n v="3"/>
    <n v="1"/>
    <x v="8"/>
    <x v="1"/>
    <n v="4"/>
    <n v="1"/>
    <n v="3391.3015596330274"/>
    <n v="678.26031192660548"/>
    <m/>
    <s v="23 Jan 2026 15:13"/>
    <s v="23 Jan 2026"/>
    <s v="Jan"/>
    <n v="0"/>
    <n v="0"/>
    <n v="3"/>
    <n v="1"/>
    <n v="0"/>
    <n v="4"/>
    <n v="-1"/>
    <s v="23.01.2025"/>
    <x v="2"/>
    <s v="28.07.2026"/>
    <n v="31"/>
    <x v="0"/>
    <m/>
    <m/>
  </r>
  <r>
    <x v="2"/>
    <n v="0"/>
    <n v="0"/>
    <n v="6"/>
    <n v="9896"/>
    <s v="2324565"/>
    <s v="10 Aug 2026"/>
    <s v="10"/>
    <s v="Aug"/>
    <s v="16 Aug 2026"/>
    <s v="16"/>
    <s v="Aug"/>
    <n v="6"/>
    <n v="6"/>
    <n v="0"/>
    <n v="0"/>
    <x v="6"/>
    <x v="2"/>
    <n v="2"/>
    <n v="1"/>
    <n v="1944.2514864"/>
    <n v="324.0419144"/>
    <s v="Romania"/>
    <s v="30 Jan 2026 18:19"/>
    <s v="30 Jan 2026"/>
    <s v="Jan"/>
    <n v="0"/>
    <n v="0"/>
    <n v="0"/>
    <n v="6"/>
    <n v="0"/>
    <n v="6"/>
    <n v="0"/>
    <s v="30.01.2025"/>
    <x v="0"/>
    <s v="10.08.2026"/>
    <n v="33"/>
    <x v="0"/>
    <m/>
    <m/>
  </r>
  <r>
    <x v="3"/>
    <n v="0"/>
    <n v="0"/>
    <n v="5"/>
    <n v="9678"/>
    <s v="454208"/>
    <s v="28 Jul 2026"/>
    <s v="28"/>
    <s v="Jul"/>
    <s v="02 Aug 2026"/>
    <s v="02"/>
    <s v="Aug"/>
    <n v="5"/>
    <n v="-26"/>
    <n v="3"/>
    <n v="1"/>
    <x v="8"/>
    <x v="6"/>
    <n v="2"/>
    <n v="2"/>
    <n v="2339.3700573394494"/>
    <n v="467.87401146788983"/>
    <m/>
    <s v="23 Jan 2026 15:13"/>
    <s v="23 Jan 2026"/>
    <s v="Jan"/>
    <n v="0"/>
    <n v="0"/>
    <n v="3"/>
    <n v="1"/>
    <n v="0"/>
    <n v="4"/>
    <n v="-1"/>
    <s v="23.01.2025"/>
    <x v="2"/>
    <s v="28.07.2026"/>
    <n v="31"/>
    <x v="0"/>
    <m/>
    <m/>
  </r>
  <r>
    <x v="3"/>
    <n v="0"/>
    <n v="0"/>
    <n v="5"/>
    <n v="9677"/>
    <s v="454208"/>
    <s v="28 Jul 2026"/>
    <s v="28"/>
    <s v="Jul"/>
    <s v="02 Aug 2026"/>
    <s v="02"/>
    <s v="Aug"/>
    <n v="5"/>
    <n v="-26"/>
    <n v="3"/>
    <n v="1"/>
    <x v="8"/>
    <x v="1"/>
    <n v="3"/>
    <n v="3"/>
    <n v="3391.3015596330274"/>
    <n v="678.26031192660548"/>
    <m/>
    <s v="23 Jan 2026 15:13"/>
    <s v="23 Jan 2026"/>
    <s v="Jan"/>
    <n v="0"/>
    <n v="0"/>
    <n v="3"/>
    <n v="1"/>
    <n v="0"/>
    <n v="4"/>
    <n v="-1"/>
    <s v="23.01.2025"/>
    <x v="2"/>
    <s v="28.07.2026"/>
    <n v="31"/>
    <x v="0"/>
    <m/>
    <m/>
  </r>
  <r>
    <x v="1"/>
    <n v="0"/>
    <n v="0"/>
    <n v="6"/>
    <n v="9711"/>
    <s v="5505164002"/>
    <s v="17 Aug 2026"/>
    <s v="17"/>
    <s v="Aug"/>
    <s v="23 Aug 2026"/>
    <s v="23"/>
    <s v="Aug"/>
    <n v="6"/>
    <n v="6"/>
    <n v="0"/>
    <n v="0"/>
    <x v="1"/>
    <x v="4"/>
    <n v="2"/>
    <n v="1"/>
    <n v="3955.6572033027519"/>
    <n v="659.27620055045873"/>
    <s v="Bulgaria"/>
    <s v="25 Jan 2026 15:52"/>
    <s v="25 Jan 2026"/>
    <s v="Jan"/>
    <n v="0"/>
    <n v="0"/>
    <n v="0"/>
    <n v="6"/>
    <n v="0"/>
    <n v="6"/>
    <n v="0"/>
    <s v="25.01.2025"/>
    <x v="2"/>
    <s v="17.08.2026"/>
    <n v="34"/>
    <x v="0"/>
    <m/>
    <m/>
  </r>
  <r>
    <x v="2"/>
    <n v="0"/>
    <n v="0"/>
    <n v="4"/>
    <n v="9390"/>
    <s v="1186089.227177"/>
    <s v="25 Jul 2026"/>
    <s v="25"/>
    <s v="Jul"/>
    <s v="29 Jul 2026"/>
    <s v="29"/>
    <s v="Jul"/>
    <n v="4"/>
    <n v="4"/>
    <n v="0"/>
    <n v="0"/>
    <x v="3"/>
    <x v="3"/>
    <n v="1"/>
    <n v="1"/>
    <n v="1276.1399584000001"/>
    <n v="319.03498960000002"/>
    <s v="Romania"/>
    <s v="08 Jan 2026 11:58"/>
    <s v="08 Jan 2026"/>
    <s v="Jan"/>
    <n v="0"/>
    <n v="0"/>
    <n v="4"/>
    <n v="0"/>
    <n v="0"/>
    <n v="4"/>
    <n v="0"/>
    <s v="08.01.2025"/>
    <x v="1"/>
    <s v="25.07.2026"/>
    <n v="30"/>
    <x v="0"/>
    <m/>
    <m/>
  </r>
  <r>
    <x v="1"/>
    <n v="0"/>
    <n v="4"/>
    <n v="0"/>
    <n v="10316"/>
    <s v="5219638306"/>
    <s v="25 Jun 2026"/>
    <s v="25"/>
    <s v="Jun"/>
    <s v="29 Jun 2026"/>
    <s v="29"/>
    <s v="Jun"/>
    <n v="4"/>
    <n v="4"/>
    <n v="0"/>
    <n v="0"/>
    <x v="1"/>
    <x v="6"/>
    <n v="2"/>
    <n v="1"/>
    <n v="1912.0481174311922"/>
    <n v="478.01202935779804"/>
    <s v="Bulgaria"/>
    <s v="03 Mar 2026 13:20"/>
    <s v="03 Mar 2026"/>
    <s v="Mar"/>
    <n v="0"/>
    <n v="4"/>
    <n v="0"/>
    <n v="0"/>
    <n v="0"/>
    <n v="4"/>
    <n v="0"/>
    <s v="03.03.2025"/>
    <x v="6"/>
    <s v="25.06.2026"/>
    <n v="26"/>
    <x v="1"/>
    <m/>
    <m/>
  </r>
  <r>
    <x v="2"/>
    <n v="0"/>
    <n v="5"/>
    <n v="0"/>
    <n v="10141"/>
    <s v="1245005.235321"/>
    <s v="25 Jun 2026"/>
    <s v="25"/>
    <s v="Jun"/>
    <s v="30 Jun 2026"/>
    <s v="30"/>
    <s v="Jun"/>
    <n v="5"/>
    <n v="5"/>
    <n v="0"/>
    <n v="0"/>
    <x v="3"/>
    <x v="6"/>
    <n v="3"/>
    <n v="1"/>
    <n v="0"/>
    <n v="0"/>
    <s v="Romania"/>
    <s v="19 Feb 2026 10:37"/>
    <s v="19 Feb 2026"/>
    <s v="Feb"/>
    <n v="0"/>
    <n v="5"/>
    <n v="0"/>
    <n v="0"/>
    <n v="0"/>
    <n v="5"/>
    <n v="0"/>
    <s v="19.02.2025"/>
    <x v="14"/>
    <s v="25.06.2026"/>
    <n v="26"/>
    <x v="1"/>
    <m/>
    <m/>
  </r>
  <r>
    <x v="1"/>
    <n v="0"/>
    <n v="4"/>
    <n v="0"/>
    <n v="9712"/>
    <s v="6016886670"/>
    <s v="20 Jun 2026"/>
    <s v="20"/>
    <s v="Jun"/>
    <s v="24 Jun 2026"/>
    <s v="24"/>
    <s v="Jun"/>
    <n v="4"/>
    <n v="4"/>
    <n v="0"/>
    <n v="0"/>
    <x v="1"/>
    <x v="1"/>
    <n v="4"/>
    <n v="2"/>
    <n v="3041.6924612844036"/>
    <n v="760.42311532110091"/>
    <s v="Romania"/>
    <s v="25 Jan 2026 16:52"/>
    <s v="25 Jan 2026"/>
    <s v="Jan"/>
    <n v="0"/>
    <n v="4"/>
    <n v="0"/>
    <n v="0"/>
    <n v="0"/>
    <n v="4"/>
    <n v="0"/>
    <s v="25.01.2025"/>
    <x v="2"/>
    <s v="20.06.2026"/>
    <n v="25"/>
    <x v="1"/>
    <m/>
    <m/>
  </r>
  <r>
    <x v="1"/>
    <n v="0"/>
    <n v="0"/>
    <n v="5"/>
    <n v="10224"/>
    <s v="5080990181"/>
    <s v="15 Jul 2026"/>
    <s v="15"/>
    <s v="Jul"/>
    <s v="20 Jul 2026"/>
    <s v="20"/>
    <s v="Jul"/>
    <n v="5"/>
    <n v="5"/>
    <n v="0"/>
    <n v="0"/>
    <x v="1"/>
    <x v="6"/>
    <n v="2"/>
    <n v="2"/>
    <n v="2979.5006559633025"/>
    <n v="595.90013119266052"/>
    <s v="Israel"/>
    <s v="25 Feb 2026 09:46"/>
    <s v="25 Feb 2026"/>
    <s v="Feb"/>
    <n v="0"/>
    <n v="0"/>
    <n v="5"/>
    <n v="0"/>
    <n v="0"/>
    <n v="5"/>
    <n v="0"/>
    <s v="25.02.2025"/>
    <x v="8"/>
    <s v="15.07.2026"/>
    <n v="29"/>
    <x v="1"/>
    <m/>
    <m/>
  </r>
  <r>
    <x v="2"/>
    <n v="0"/>
    <n v="0"/>
    <n v="5"/>
    <n v="8983"/>
    <s v="60170"/>
    <s v="13 Jul 2026"/>
    <s v="13"/>
    <s v="Jul"/>
    <s v="18 Jul 2026"/>
    <s v="18"/>
    <s v="Jul"/>
    <n v="5"/>
    <n v="5"/>
    <n v="0"/>
    <n v="0"/>
    <x v="4"/>
    <x v="4"/>
    <n v="2"/>
    <n v="2"/>
    <n v="1851.4864694999999"/>
    <n v="370.2972939"/>
    <s v="Romania"/>
    <s v="02 Dec 2025 09:38"/>
    <s v="01 Dec 2025"/>
    <s v="Dec"/>
    <n v="0"/>
    <n v="0"/>
    <n v="5"/>
    <n v="0"/>
    <n v="0"/>
    <n v="5"/>
    <n v="0"/>
    <s v="02.12.2025"/>
    <x v="13"/>
    <s v="13.07.2026"/>
    <n v="29"/>
    <x v="0"/>
    <m/>
    <m/>
  </r>
  <r>
    <x v="2"/>
    <n v="0"/>
    <n v="0"/>
    <n v="6"/>
    <n v="10226"/>
    <s v="NT320160"/>
    <s v="15 Aug 2026"/>
    <s v="15"/>
    <s v="Aug"/>
    <s v="21 Aug 2026"/>
    <s v="21"/>
    <s v="Aug"/>
    <n v="6"/>
    <n v="6"/>
    <n v="0"/>
    <n v="0"/>
    <x v="5"/>
    <x v="7"/>
    <n v="4"/>
    <n v="0"/>
    <n v="3875.8291944000002"/>
    <n v="645.9715324"/>
    <s v="Romania"/>
    <s v="25 Feb 2026 10:06"/>
    <s v="25 Feb 2026"/>
    <s v="Feb"/>
    <n v="0"/>
    <n v="0"/>
    <n v="0"/>
    <n v="6"/>
    <n v="0"/>
    <n v="6"/>
    <n v="0"/>
    <s v="25.02.2025"/>
    <x v="8"/>
    <s v="15.08.2026"/>
    <n v="33"/>
    <x v="0"/>
    <m/>
    <m/>
  </r>
  <r>
    <x v="2"/>
    <n v="0"/>
    <n v="6"/>
    <n v="0"/>
    <n v="10227"/>
    <s v="1246745.195752"/>
    <s v="29 Jun 2026"/>
    <s v="29"/>
    <s v="Jun"/>
    <s v="05 Jul 2026"/>
    <s v="05"/>
    <s v="Jul"/>
    <n v="6"/>
    <n v="-24"/>
    <n v="2"/>
    <n v="4"/>
    <x v="3"/>
    <x v="6"/>
    <n v="2"/>
    <n v="1"/>
    <n v="1808.5951176000001"/>
    <n v="301.43251960000003"/>
    <s v="Romania"/>
    <s v="25 Feb 2026 10:07"/>
    <s v="24 Feb 2026"/>
    <s v="Feb"/>
    <n v="0"/>
    <n v="2"/>
    <n v="4"/>
    <n v="0"/>
    <n v="0"/>
    <n v="6"/>
    <n v="0"/>
    <s v="25.02.2025"/>
    <x v="8"/>
    <s v="29.06.2026"/>
    <n v="27"/>
    <x v="0"/>
    <m/>
    <m/>
  </r>
  <r>
    <x v="1"/>
    <n v="0"/>
    <n v="5"/>
    <n v="0"/>
    <n v="9713"/>
    <s v="6146098552"/>
    <s v="25 Aug 2026"/>
    <s v="25"/>
    <s v="Aug"/>
    <s v="30 Aug 2026"/>
    <s v="30"/>
    <s v="Aug"/>
    <n v="5"/>
    <n v="5"/>
    <n v="0"/>
    <n v="0"/>
    <x v="1"/>
    <x v="4"/>
    <n v="2"/>
    <n v="2"/>
    <n v="2761.4884128440367"/>
    <n v="552.2976825688072"/>
    <s v="Romania"/>
    <s v="25 Jan 2026 17:02"/>
    <s v="25 Jan 2026"/>
    <s v="Jan"/>
    <n v="0"/>
    <n v="0"/>
    <n v="0"/>
    <n v="5"/>
    <n v="0"/>
    <n v="5"/>
    <n v="0"/>
    <s v="25.01.2025"/>
    <x v="2"/>
    <s v="25.08.2026"/>
    <n v="35"/>
    <x v="0"/>
    <m/>
    <m/>
  </r>
  <r>
    <x v="1"/>
    <n v="0"/>
    <n v="5"/>
    <n v="0"/>
    <n v="9714"/>
    <s v="6146098552"/>
    <s v="25 Aug 2026"/>
    <s v="25"/>
    <s v="Aug"/>
    <s v="30 Aug 2026"/>
    <s v="30"/>
    <s v="Aug"/>
    <n v="5"/>
    <n v="5"/>
    <n v="0"/>
    <n v="0"/>
    <x v="1"/>
    <x v="3"/>
    <n v="2"/>
    <n v="1"/>
    <n v="2209.1907302752288"/>
    <n v="441.83814605504585"/>
    <m/>
    <s v="25 Jan 2026 17:02"/>
    <s v="25 Jan 2026"/>
    <s v="Jan"/>
    <n v="0"/>
    <n v="0"/>
    <n v="0"/>
    <n v="5"/>
    <n v="0"/>
    <n v="5"/>
    <n v="0"/>
    <s v="25.01.2025"/>
    <x v="2"/>
    <s v="25.08.2026"/>
    <n v="35"/>
    <x v="0"/>
    <m/>
    <m/>
  </r>
  <r>
    <x v="2"/>
    <n v="0"/>
    <n v="5"/>
    <n v="0"/>
    <n v="8388"/>
    <s v="1174857.221071"/>
    <s v="20 Jun 2026"/>
    <s v="20"/>
    <s v="Jun"/>
    <s v="25 Jun 2026"/>
    <s v="25"/>
    <s v="Jun"/>
    <n v="5"/>
    <n v="5"/>
    <n v="0"/>
    <n v="0"/>
    <x v="3"/>
    <x v="6"/>
    <n v="2"/>
    <n v="0"/>
    <n v="1055.0724935000001"/>
    <n v="211.01449870000002"/>
    <s v="Romania"/>
    <s v="11 Nov 2025 21:48"/>
    <s v="11 Nov 2025"/>
    <s v="Nov"/>
    <n v="0"/>
    <n v="5"/>
    <n v="0"/>
    <n v="0"/>
    <n v="0"/>
    <n v="5"/>
    <n v="0"/>
    <s v="11.11.2025"/>
    <x v="11"/>
    <s v="20.06.2026"/>
    <n v="25"/>
    <x v="0"/>
    <m/>
    <m/>
  </r>
  <r>
    <x v="2"/>
    <n v="0"/>
    <n v="5"/>
    <n v="0"/>
    <n v="8387"/>
    <s v="1174857.221070"/>
    <s v="20 Jun 2026"/>
    <s v="20"/>
    <s v="Jun"/>
    <s v="25 Jun 2026"/>
    <s v="25"/>
    <s v="Jun"/>
    <n v="5"/>
    <n v="5"/>
    <n v="0"/>
    <n v="0"/>
    <x v="3"/>
    <x v="6"/>
    <n v="2"/>
    <n v="1"/>
    <n v="1055.0724935000001"/>
    <n v="211.01449870000002"/>
    <s v="Romania"/>
    <s v="11 Nov 2025 21:48"/>
    <s v="11 Nov 2025"/>
    <s v="Nov"/>
    <n v="0"/>
    <n v="5"/>
    <n v="0"/>
    <n v="0"/>
    <n v="0"/>
    <n v="5"/>
    <n v="0"/>
    <s v="11.11.2025"/>
    <x v="11"/>
    <s v="20.06.2026"/>
    <n v="25"/>
    <x v="0"/>
    <m/>
    <m/>
  </r>
  <r>
    <x v="2"/>
    <n v="0"/>
    <n v="0"/>
    <n v="5"/>
    <n v="9473"/>
    <s v="2319239"/>
    <s v="11 Jul 2026"/>
    <s v="11"/>
    <s v="Jul"/>
    <s v="16 Jul 2026"/>
    <s v="16"/>
    <s v="Jul"/>
    <n v="5"/>
    <n v="5"/>
    <n v="0"/>
    <n v="0"/>
    <x v="6"/>
    <x v="1"/>
    <n v="4"/>
    <n v="0"/>
    <n v="2826.0765584999999"/>
    <n v="565.21531170000003"/>
    <s v="Romania"/>
    <s v="13 Jan 2026 13:42"/>
    <s v="13 Jan 2026"/>
    <s v="Jan"/>
    <n v="0"/>
    <n v="0"/>
    <n v="5"/>
    <n v="0"/>
    <n v="0"/>
    <n v="5"/>
    <n v="0"/>
    <s v="13.01.2025"/>
    <x v="7"/>
    <s v="11.07.2026"/>
    <n v="28"/>
    <x v="0"/>
    <m/>
    <m/>
  </r>
  <r>
    <x v="2"/>
    <n v="0"/>
    <n v="1"/>
    <n v="5"/>
    <n v="9472"/>
    <s v="2319234"/>
    <s v="10 Jul 2026"/>
    <s v="10"/>
    <s v="Jul"/>
    <s v="16 Jul 2026"/>
    <s v="16"/>
    <s v="Jul"/>
    <n v="6"/>
    <n v="6"/>
    <n v="0"/>
    <n v="0"/>
    <x v="6"/>
    <x v="4"/>
    <n v="3"/>
    <n v="1"/>
    <n v="2584.1599458000001"/>
    <n v="430.69332430000003"/>
    <s v="Romania"/>
    <s v="13 Jan 2026 13:41"/>
    <s v="13 Jan 2026"/>
    <s v="Jan"/>
    <n v="0"/>
    <n v="0"/>
    <n v="6"/>
    <n v="0"/>
    <n v="0"/>
    <n v="6"/>
    <n v="0"/>
    <s v="13.01.2025"/>
    <x v="7"/>
    <s v="10.07.2026"/>
    <n v="28"/>
    <x v="0"/>
    <m/>
    <m/>
  </r>
  <r>
    <x v="3"/>
    <n v="0"/>
    <n v="5"/>
    <n v="0"/>
    <n v="9897"/>
    <s v="460574"/>
    <s v="29 Jun 2026"/>
    <s v="29"/>
    <s v="Jun"/>
    <s v="04 Jul 2026"/>
    <s v="04"/>
    <s v="Jul"/>
    <n v="5"/>
    <n v="-25"/>
    <n v="2"/>
    <n v="3"/>
    <x v="8"/>
    <x v="4"/>
    <n v="2"/>
    <n v="1"/>
    <n v="1733.3319082568805"/>
    <n v="346.66638165137607"/>
    <m/>
    <s v="30 Jan 2026 18:58"/>
    <s v="30 Jan 2026"/>
    <s v="Jan"/>
    <n v="0"/>
    <n v="2"/>
    <n v="3"/>
    <n v="0"/>
    <n v="0"/>
    <n v="5"/>
    <n v="0"/>
    <s v="30.01.2025"/>
    <x v="0"/>
    <s v="29.06.2026"/>
    <n v="27"/>
    <x v="0"/>
    <m/>
    <m/>
  </r>
  <r>
    <x v="2"/>
    <n v="0"/>
    <n v="7"/>
    <n v="0"/>
    <n v="10066"/>
    <s v="2327066"/>
    <s v="29 Aug 2026"/>
    <s v="29"/>
    <s v="Aug"/>
    <s v="05 Sep 2026"/>
    <s v="05"/>
    <s v="Sep"/>
    <n v="7"/>
    <n v="-24"/>
    <n v="2"/>
    <n v="4"/>
    <x v="6"/>
    <x v="6"/>
    <n v="3"/>
    <n v="1"/>
    <n v="2594.2520285999999"/>
    <n v="370.60743265714285"/>
    <s v="Romania"/>
    <s v="12 Feb 2026 20:25"/>
    <s v="12 Feb 2026"/>
    <s v="Feb"/>
    <n v="0"/>
    <n v="0"/>
    <n v="0"/>
    <n v="2"/>
    <n v="4"/>
    <n v="6"/>
    <n v="-1"/>
    <s v="12.02.2025"/>
    <x v="9"/>
    <s v="29.08.2026"/>
    <n v="35"/>
    <x v="0"/>
    <m/>
    <m/>
  </r>
  <r>
    <x v="2"/>
    <n v="0"/>
    <n v="7"/>
    <n v="0"/>
    <n v="10067"/>
    <s v="2327073"/>
    <s v="29 Aug 2026"/>
    <s v="29"/>
    <s v="Aug"/>
    <s v="05 Sep 2026"/>
    <s v="05"/>
    <s v="Sep"/>
    <n v="7"/>
    <n v="-24"/>
    <n v="2"/>
    <n v="4"/>
    <x v="6"/>
    <x v="6"/>
    <n v="3"/>
    <n v="1"/>
    <n v="2594.2520285999999"/>
    <n v="370.60743265714285"/>
    <s v="Romania"/>
    <s v="12 Feb 2026 20:26"/>
    <s v="12 Feb 2026"/>
    <s v="Feb"/>
    <n v="0"/>
    <n v="0"/>
    <n v="0"/>
    <n v="2"/>
    <n v="4"/>
    <n v="6"/>
    <n v="-1"/>
    <s v="12.02.2025"/>
    <x v="9"/>
    <s v="29.08.2026"/>
    <n v="35"/>
    <x v="0"/>
    <m/>
    <m/>
  </r>
  <r>
    <x v="2"/>
    <n v="0"/>
    <n v="7"/>
    <n v="0"/>
    <n v="10064"/>
    <s v="2327074"/>
    <s v="29 Aug 2026"/>
    <s v="29"/>
    <s v="Aug"/>
    <s v="05 Sep 2026"/>
    <s v="05"/>
    <s v="Sep"/>
    <n v="7"/>
    <n v="-24"/>
    <n v="2"/>
    <n v="4"/>
    <x v="6"/>
    <x v="6"/>
    <n v="2"/>
    <n v="0"/>
    <n v="1921.6812081999999"/>
    <n v="274.52588688571427"/>
    <s v="Romania"/>
    <s v="12 Feb 2026 20:25"/>
    <s v="12 Feb 2026"/>
    <s v="Feb"/>
    <n v="0"/>
    <n v="0"/>
    <n v="0"/>
    <n v="2"/>
    <n v="4"/>
    <n v="6"/>
    <n v="-1"/>
    <s v="12.02.2025"/>
    <x v="9"/>
    <s v="29.08.2026"/>
    <n v="35"/>
    <x v="0"/>
    <m/>
    <m/>
  </r>
  <r>
    <x v="2"/>
    <n v="0"/>
    <n v="7"/>
    <n v="0"/>
    <n v="10065"/>
    <s v="2327063"/>
    <s v="29 Aug 2026"/>
    <s v="29"/>
    <s v="Aug"/>
    <s v="05 Sep 2026"/>
    <s v="05"/>
    <s v="Sep"/>
    <n v="7"/>
    <n v="-24"/>
    <n v="2"/>
    <n v="4"/>
    <x v="6"/>
    <x v="1"/>
    <n v="3"/>
    <n v="2"/>
    <n v="3525.9116491"/>
    <n v="503.70166415714283"/>
    <s v="Romania"/>
    <s v="12 Feb 2026 20:25"/>
    <s v="12 Feb 2026"/>
    <s v="Feb"/>
    <n v="0"/>
    <n v="0"/>
    <n v="0"/>
    <n v="2"/>
    <n v="4"/>
    <n v="6"/>
    <n v="-1"/>
    <s v="12.02.2025"/>
    <x v="9"/>
    <s v="29.08.2026"/>
    <n v="35"/>
    <x v="0"/>
    <m/>
    <m/>
  </r>
  <r>
    <x v="1"/>
    <n v="2"/>
    <n v="1"/>
    <n v="0"/>
    <n v="10068"/>
    <s v="5381744256"/>
    <s v="29 May 2026"/>
    <s v="29"/>
    <s v="May"/>
    <s v="01 Jun 2026"/>
    <s v="01"/>
    <s v="Jun"/>
    <n v="3"/>
    <n v="-28"/>
    <n v="2"/>
    <n v="0"/>
    <x v="1"/>
    <x v="1"/>
    <n v="4"/>
    <n v="0"/>
    <n v="1264.4710100917432"/>
    <n v="421.4903366972477"/>
    <s v="Romania"/>
    <s v="12 Feb 2026 20:58"/>
    <s v="12 Feb 2026"/>
    <s v="Feb"/>
    <n v="2"/>
    <n v="0"/>
    <n v="0"/>
    <n v="0"/>
    <n v="0"/>
    <n v="2"/>
    <n v="-1"/>
    <s v="12.02.2025"/>
    <x v="9"/>
    <s v="29.05.2026"/>
    <n v="22"/>
    <x v="0"/>
    <m/>
    <m/>
  </r>
  <r>
    <x v="1"/>
    <n v="2"/>
    <n v="1"/>
    <n v="0"/>
    <n v="10069"/>
    <s v="6149856735"/>
    <s v="29 May 2026"/>
    <s v="29"/>
    <s v="May"/>
    <s v="01 Jun 2026"/>
    <s v="01"/>
    <s v="Jun"/>
    <n v="3"/>
    <n v="-28"/>
    <n v="2"/>
    <n v="0"/>
    <x v="1"/>
    <x v="6"/>
    <n v="2"/>
    <n v="0"/>
    <n v="741.24162660550462"/>
    <n v="247.08054220183482"/>
    <s v="Romania"/>
    <s v="12 Feb 2026 21:02"/>
    <s v="12 Feb 2026"/>
    <s v="Feb"/>
    <n v="2"/>
    <n v="0"/>
    <n v="0"/>
    <n v="0"/>
    <n v="0"/>
    <n v="2"/>
    <n v="-1"/>
    <s v="12.02.2025"/>
    <x v="9"/>
    <s v="29.05.2026"/>
    <n v="22"/>
    <x v="0"/>
    <m/>
    <m/>
  </r>
  <r>
    <x v="1"/>
    <n v="2"/>
    <n v="1"/>
    <n v="0"/>
    <n v="10070"/>
    <s v="5820148825"/>
    <s v="29 May 2026"/>
    <s v="29"/>
    <s v="May"/>
    <s v="01 Jun 2026"/>
    <s v="01"/>
    <s v="Jun"/>
    <n v="3"/>
    <n v="-28"/>
    <n v="2"/>
    <n v="0"/>
    <x v="1"/>
    <x v="1"/>
    <n v="3"/>
    <n v="2"/>
    <n v="1264.4710100917432"/>
    <n v="421.4903366972477"/>
    <s v="Romania"/>
    <s v="12 Feb 2026 21:02"/>
    <s v="12 Feb 2026"/>
    <s v="Feb"/>
    <n v="2"/>
    <n v="0"/>
    <n v="0"/>
    <n v="0"/>
    <n v="0"/>
    <n v="2"/>
    <n v="-1"/>
    <s v="12.02.2025"/>
    <x v="9"/>
    <s v="29.05.2026"/>
    <n v="22"/>
    <x v="0"/>
    <m/>
    <m/>
  </r>
  <r>
    <x v="1"/>
    <n v="0"/>
    <n v="0"/>
    <n v="7"/>
    <n v="10071"/>
    <s v="6170020689"/>
    <s v="26 Jul 2026"/>
    <s v="26"/>
    <s v="Jul"/>
    <s v="02 Aug 2026"/>
    <s v="02"/>
    <s v="Aug"/>
    <n v="7"/>
    <n v="-24"/>
    <n v="5"/>
    <n v="1"/>
    <x v="1"/>
    <x v="6"/>
    <n v="1"/>
    <n v="2"/>
    <n v="3337.0407346788984"/>
    <n v="476.72010495412843"/>
    <s v="Israel"/>
    <s v="12 Feb 2026 21:16"/>
    <s v="12 Feb 2026"/>
    <s v="Feb"/>
    <n v="0"/>
    <n v="0"/>
    <n v="5"/>
    <n v="1"/>
    <n v="0"/>
    <n v="6"/>
    <n v="-1"/>
    <s v="12.02.2025"/>
    <x v="9"/>
    <s v="26.07.2026"/>
    <n v="31"/>
    <x v="0"/>
    <m/>
    <m/>
  </r>
  <r>
    <x v="1"/>
    <n v="0"/>
    <n v="0"/>
    <n v="7"/>
    <n v="10072"/>
    <s v="6170020689"/>
    <s v="26 Jul 2026"/>
    <s v="26"/>
    <s v="Jul"/>
    <s v="02 Aug 2026"/>
    <s v="02"/>
    <s v="Aug"/>
    <n v="7"/>
    <n v="-24"/>
    <n v="5"/>
    <n v="1"/>
    <x v="1"/>
    <x v="6"/>
    <n v="1"/>
    <n v="2"/>
    <n v="3337.0407346788984"/>
    <n v="476.72010495412843"/>
    <m/>
    <s v="12 Feb 2026 21:16"/>
    <s v="12 Feb 2026"/>
    <s v="Feb"/>
    <n v="0"/>
    <n v="0"/>
    <n v="5"/>
    <n v="1"/>
    <n v="0"/>
    <n v="6"/>
    <n v="-1"/>
    <s v="12.02.2025"/>
    <x v="9"/>
    <s v="26.07.2026"/>
    <n v="31"/>
    <x v="0"/>
    <m/>
    <m/>
  </r>
  <r>
    <x v="1"/>
    <n v="0"/>
    <n v="0"/>
    <n v="5"/>
    <n v="9149"/>
    <s v="6229259155"/>
    <s v="19 Aug 2026"/>
    <s v="19"/>
    <s v="Aug"/>
    <s v="24 Aug 2026"/>
    <s v="24"/>
    <s v="Aug"/>
    <n v="5"/>
    <n v="5"/>
    <n v="0"/>
    <n v="0"/>
    <x v="1"/>
    <x v="7"/>
    <n v="2"/>
    <n v="3"/>
    <n v="4600.0583298165138"/>
    <n v="920.01166596330279"/>
    <s v="Israel"/>
    <s v="20 Dec 2025 15:16"/>
    <s v="20 Dec 2025"/>
    <s v="Dec"/>
    <n v="0"/>
    <n v="0"/>
    <n v="0"/>
    <n v="5"/>
    <n v="0"/>
    <n v="5"/>
    <n v="0"/>
    <s v="20.12.2025"/>
    <x v="10"/>
    <s v="19.08.2026"/>
    <n v="34"/>
    <x v="0"/>
    <m/>
    <m/>
  </r>
  <r>
    <x v="1"/>
    <n v="0"/>
    <n v="0"/>
    <n v="4"/>
    <n v="9715"/>
    <s v="6146084397"/>
    <s v="11 Aug 2026"/>
    <s v="11"/>
    <s v="Aug"/>
    <s v="15 Aug 2026"/>
    <s v="15"/>
    <s v="Aug"/>
    <n v="4"/>
    <n v="4"/>
    <n v="0"/>
    <n v="0"/>
    <x v="1"/>
    <x v="4"/>
    <n v="2"/>
    <n v="2"/>
    <n v="2930.0845475229357"/>
    <n v="732.52113688073393"/>
    <s v="Romania"/>
    <s v="25 Jan 2026 18:12"/>
    <s v="25 Jan 2026"/>
    <s v="Jan"/>
    <n v="0"/>
    <n v="0"/>
    <n v="0"/>
    <n v="4"/>
    <n v="0"/>
    <n v="4"/>
    <n v="0"/>
    <s v="25.01.2025"/>
    <x v="2"/>
    <s v="11.08.2026"/>
    <n v="33"/>
    <x v="0"/>
    <m/>
    <m/>
  </r>
  <r>
    <x v="1"/>
    <n v="4"/>
    <n v="0"/>
    <n v="0"/>
    <n v="9698"/>
    <s v="6016519716"/>
    <s v="08 Jun 2026"/>
    <s v="08"/>
    <s v="Jun"/>
    <s v="12 Jun 2026"/>
    <s v="12"/>
    <s v="Jun"/>
    <n v="4"/>
    <n v="4"/>
    <n v="0"/>
    <n v="0"/>
    <x v="1"/>
    <x v="6"/>
    <n v="2"/>
    <n v="0"/>
    <n v="988.32216880733927"/>
    <n v="247.08054220183482"/>
    <m/>
    <s v="24 Jan 2026 17:24"/>
    <s v="24 Jan 2026"/>
    <s v="Jan"/>
    <n v="0"/>
    <n v="4"/>
    <n v="0"/>
    <n v="0"/>
    <n v="0"/>
    <n v="4"/>
    <n v="0"/>
    <s v="24.01.2025"/>
    <x v="2"/>
    <s v="08.06.2026"/>
    <n v="24"/>
    <x v="1"/>
    <m/>
    <m/>
  </r>
  <r>
    <x v="2"/>
    <n v="0"/>
    <n v="1"/>
    <n v="5"/>
    <n v="9388"/>
    <s v="1185998.227158"/>
    <s v="20 Aug 2026"/>
    <s v="20"/>
    <s v="Aug"/>
    <s v="26 Aug 2026"/>
    <s v="26"/>
    <s v="Aug"/>
    <n v="6"/>
    <n v="6"/>
    <n v="0"/>
    <n v="0"/>
    <x v="3"/>
    <x v="5"/>
    <n v="2"/>
    <n v="2"/>
    <n v="2637.7496878000002"/>
    <n v="439.6249479666667"/>
    <s v="Romania"/>
    <s v="08 Jan 2026 09:46"/>
    <s v="07 Jan 2026"/>
    <s v="Jan"/>
    <n v="0"/>
    <n v="0"/>
    <n v="0"/>
    <n v="6"/>
    <n v="0"/>
    <n v="6"/>
    <n v="0"/>
    <s v="08.01.2025"/>
    <x v="1"/>
    <s v="20.08.2026"/>
    <n v="34"/>
    <x v="0"/>
    <m/>
    <m/>
  </r>
  <r>
    <x v="1"/>
    <n v="0"/>
    <n v="0"/>
    <n v="7"/>
    <n v="9716"/>
    <s v="6737703151"/>
    <s v="03 Aug 2026"/>
    <s v="03"/>
    <s v="Aug"/>
    <s v="10 Aug 2026"/>
    <s v="10"/>
    <s v="Aug"/>
    <n v="7"/>
    <n v="7"/>
    <n v="0"/>
    <n v="0"/>
    <x v="1"/>
    <x v="3"/>
    <n v="2"/>
    <n v="1"/>
    <n v="3418.431972110091"/>
    <n v="488.34742458715596"/>
    <m/>
    <s v="25 Jan 2026 18:54"/>
    <s v="25 Jan 2026"/>
    <s v="Jan"/>
    <n v="0"/>
    <n v="0"/>
    <n v="0"/>
    <n v="7"/>
    <n v="0"/>
    <n v="7"/>
    <n v="0"/>
    <s v="25.01.2025"/>
    <x v="2"/>
    <s v="03.08.2026"/>
    <n v="32"/>
    <x v="1"/>
    <m/>
    <m/>
  </r>
  <r>
    <x v="2"/>
    <n v="0"/>
    <n v="5"/>
    <n v="0"/>
    <n v="9717"/>
    <s v="2322252"/>
    <s v="04 Jul 2026"/>
    <s v="04"/>
    <s v="Jul"/>
    <s v="09 Jul 2026"/>
    <s v="09"/>
    <s v="Jul"/>
    <n v="5"/>
    <n v="5"/>
    <n v="0"/>
    <n v="0"/>
    <x v="6"/>
    <x v="3"/>
    <n v="3"/>
    <n v="0"/>
    <n v="1949.9625100000001"/>
    <n v="389.992502"/>
    <s v="Romania"/>
    <s v="25 Jan 2026 19:00"/>
    <s v="25 Jan 2026"/>
    <s v="Jan"/>
    <n v="0"/>
    <n v="0"/>
    <n v="5"/>
    <n v="0"/>
    <n v="0"/>
    <n v="5"/>
    <n v="0"/>
    <s v="25.01.2025"/>
    <x v="2"/>
    <s v="04.07.2026"/>
    <n v="27"/>
    <x v="0"/>
    <m/>
    <m/>
  </r>
  <r>
    <x v="2"/>
    <n v="0"/>
    <n v="0"/>
    <n v="5"/>
    <n v="9718"/>
    <s v="1235574.230489"/>
    <s v="10 Aug 2026"/>
    <s v="10"/>
    <s v="Aug"/>
    <s v="15 Aug 2026"/>
    <s v="15"/>
    <s v="Aug"/>
    <n v="5"/>
    <n v="5"/>
    <n v="0"/>
    <n v="0"/>
    <x v="3"/>
    <x v="4"/>
    <n v="3"/>
    <n v="1"/>
    <n v="2153.4666214999997"/>
    <n v="430.69332429999997"/>
    <s v="Romania"/>
    <s v="25 Jan 2026 19:18"/>
    <s v="25 Jan 2026"/>
    <s v="Jan"/>
    <n v="0"/>
    <n v="0"/>
    <n v="0"/>
    <n v="5"/>
    <n v="0"/>
    <n v="5"/>
    <n v="0"/>
    <s v="25.01.2025"/>
    <x v="2"/>
    <s v="10.08.2026"/>
    <n v="33"/>
    <x v="0"/>
    <m/>
    <m/>
  </r>
  <r>
    <x v="0"/>
    <n v="0"/>
    <n v="6"/>
    <n v="0"/>
    <n v="10073"/>
    <s v="13022026"/>
    <s v="21 Jun 2026"/>
    <s v="21"/>
    <s v="Jun"/>
    <s v="27 Jun 2026"/>
    <s v="27"/>
    <s v="Jun"/>
    <n v="6"/>
    <n v="6"/>
    <n v="0"/>
    <n v="0"/>
    <x v="0"/>
    <x v="7"/>
    <n v="4"/>
    <n v="0"/>
    <n v="3638.9204036697247"/>
    <n v="606.48673394495404"/>
    <m/>
    <s v="13 Feb 2026 07:59"/>
    <s v="13 Feb 2026"/>
    <s v="Feb"/>
    <n v="0"/>
    <n v="6"/>
    <n v="0"/>
    <n v="0"/>
    <n v="0"/>
    <n v="6"/>
    <n v="0"/>
    <s v="13.02.2025"/>
    <x v="9"/>
    <s v="21.06.2026"/>
    <n v="26"/>
    <x v="0"/>
    <m/>
    <m/>
  </r>
  <r>
    <x v="2"/>
    <n v="0"/>
    <n v="5"/>
    <n v="0"/>
    <n v="9474"/>
    <s v="2319256"/>
    <s v="20 Jun 2026"/>
    <s v="20"/>
    <s v="Jun"/>
    <s v="25 Jun 2026"/>
    <s v="25"/>
    <s v="Jun"/>
    <n v="5"/>
    <n v="5"/>
    <n v="0"/>
    <n v="0"/>
    <x v="6"/>
    <x v="6"/>
    <n v="2"/>
    <n v="1"/>
    <n v="1230.9994019999999"/>
    <n v="246.19988039999998"/>
    <s v="Romania"/>
    <s v="13 Jan 2026 14:20"/>
    <s v="13 Jan 2026"/>
    <s v="Jan"/>
    <n v="0"/>
    <n v="5"/>
    <n v="0"/>
    <n v="0"/>
    <n v="0"/>
    <n v="5"/>
    <n v="0"/>
    <s v="13.01.2025"/>
    <x v="7"/>
    <s v="20.06.2026"/>
    <n v="25"/>
    <x v="0"/>
    <m/>
    <m/>
  </r>
  <r>
    <x v="2"/>
    <n v="0"/>
    <n v="0"/>
    <n v="6"/>
    <n v="9475"/>
    <s v="2319175"/>
    <s v="27 Jul 2026"/>
    <s v="27"/>
    <s v="Jul"/>
    <s v="02 Aug 2026"/>
    <s v="02"/>
    <s v="Aug"/>
    <n v="6"/>
    <n v="-25"/>
    <n v="4"/>
    <n v="1"/>
    <x v="6"/>
    <x v="6"/>
    <n v="3"/>
    <n v="1"/>
    <n v="2523.0207"/>
    <n v="420.50344999999999"/>
    <s v="Romania"/>
    <s v="13 Jan 2026 14:20"/>
    <s v="13 Jan 2026"/>
    <s v="Jan"/>
    <n v="0"/>
    <n v="0"/>
    <n v="4"/>
    <n v="1"/>
    <n v="0"/>
    <n v="5"/>
    <n v="-1"/>
    <s v="13.01.2025"/>
    <x v="7"/>
    <s v="27.07.2026"/>
    <n v="31"/>
    <x v="0"/>
    <m/>
    <m/>
  </r>
  <r>
    <x v="1"/>
    <n v="0"/>
    <n v="5"/>
    <n v="0"/>
    <n v="9719"/>
    <s v="5342739987"/>
    <s v="01 Sep 2026"/>
    <s v="01"/>
    <s v="Sep"/>
    <s v="06 Sep 2026"/>
    <s v="06"/>
    <s v="Sep"/>
    <n v="5"/>
    <n v="5"/>
    <n v="0"/>
    <n v="0"/>
    <x v="1"/>
    <x v="3"/>
    <n v="2"/>
    <n v="0"/>
    <n v="1773.1662440366972"/>
    <n v="354.63324880733938"/>
    <s v="Bulgaria"/>
    <s v="25 Jan 2026 20:18"/>
    <s v="25 Jan 2026"/>
    <s v="Jan"/>
    <n v="0"/>
    <n v="0"/>
    <n v="0"/>
    <n v="0"/>
    <n v="5"/>
    <n v="5"/>
    <n v="0"/>
    <s v="25.01.2025"/>
    <x v="2"/>
    <s v="01.09.2026"/>
    <n v="36"/>
    <x v="1"/>
    <m/>
    <m/>
  </r>
  <r>
    <x v="2"/>
    <n v="0"/>
    <n v="0"/>
    <n v="6"/>
    <n v="9720"/>
    <s v="2322264"/>
    <s v="21 Jul 2026"/>
    <s v="21"/>
    <s v="Jul"/>
    <s v="27 Jul 2026"/>
    <s v="27"/>
    <s v="Jul"/>
    <n v="6"/>
    <n v="6"/>
    <n v="0"/>
    <n v="0"/>
    <x v="6"/>
    <x v="6"/>
    <n v="1"/>
    <n v="1"/>
    <n v="1308.2155703999999"/>
    <n v="218.03592839999999"/>
    <s v="Romania"/>
    <s v="25 Jan 2026 20:23"/>
    <s v="25 Jan 2026"/>
    <s v="Jan"/>
    <n v="0"/>
    <n v="0"/>
    <n v="6"/>
    <n v="0"/>
    <n v="0"/>
    <n v="6"/>
    <n v="0"/>
    <s v="25.01.2025"/>
    <x v="2"/>
    <s v="21.07.2026"/>
    <n v="30"/>
    <x v="0"/>
    <m/>
    <m/>
  </r>
  <r>
    <x v="2"/>
    <n v="0"/>
    <n v="0"/>
    <n v="6"/>
    <n v="9899"/>
    <s v="2324628"/>
    <s v="10 Aug 2026"/>
    <s v="10"/>
    <s v="Aug"/>
    <s v="16 Aug 2026"/>
    <s v="16"/>
    <s v="Aug"/>
    <n v="6"/>
    <n v="6"/>
    <n v="0"/>
    <n v="0"/>
    <x v="6"/>
    <x v="2"/>
    <n v="2"/>
    <n v="1"/>
    <n v="1944.2514864"/>
    <n v="324.0419144"/>
    <s v="Romania"/>
    <s v="30 Jan 2026 20:08"/>
    <s v="30 Jan 2026"/>
    <s v="Jan"/>
    <n v="0"/>
    <n v="0"/>
    <n v="0"/>
    <n v="6"/>
    <n v="0"/>
    <n v="6"/>
    <n v="0"/>
    <s v="30.01.2025"/>
    <x v="0"/>
    <s v="10.08.2026"/>
    <n v="33"/>
    <x v="0"/>
    <m/>
    <m/>
  </r>
  <r>
    <x v="2"/>
    <n v="0"/>
    <n v="0"/>
    <n v="6"/>
    <n v="9900"/>
    <s v="2324628"/>
    <s v="10 Aug 2026"/>
    <s v="10"/>
    <s v="Aug"/>
    <s v="16 Aug 2026"/>
    <s v="16"/>
    <s v="Aug"/>
    <n v="6"/>
    <n v="6"/>
    <n v="0"/>
    <n v="0"/>
    <x v="6"/>
    <x v="2"/>
    <n v="2"/>
    <n v="1"/>
    <n v="1944.2514864"/>
    <n v="324.0419144"/>
    <s v="Romania"/>
    <s v="30 Jan 2026 20:08"/>
    <s v="30 Jan 2026"/>
    <s v="Jan"/>
    <n v="0"/>
    <n v="0"/>
    <n v="0"/>
    <n v="6"/>
    <n v="0"/>
    <n v="6"/>
    <n v="0"/>
    <s v="30.01.2025"/>
    <x v="0"/>
    <s v="10.08.2026"/>
    <n v="33"/>
    <x v="0"/>
    <m/>
    <m/>
  </r>
  <r>
    <x v="2"/>
    <n v="0"/>
    <n v="0"/>
    <n v="6"/>
    <n v="9902"/>
    <s v="2324633"/>
    <s v="10 Aug 2026"/>
    <s v="10"/>
    <s v="Aug"/>
    <s v="16 Aug 2026"/>
    <s v="16"/>
    <s v="Aug"/>
    <n v="6"/>
    <n v="6"/>
    <n v="0"/>
    <n v="0"/>
    <x v="6"/>
    <x v="2"/>
    <n v="2"/>
    <n v="1"/>
    <n v="1944.2514864"/>
    <n v="324.0419144"/>
    <s v="Romania"/>
    <s v="30 Jan 2026 20:09"/>
    <s v="30 Jan 2026"/>
    <s v="Jan"/>
    <n v="0"/>
    <n v="0"/>
    <n v="0"/>
    <n v="6"/>
    <n v="0"/>
    <n v="6"/>
    <n v="0"/>
    <s v="30.01.2025"/>
    <x v="0"/>
    <s v="10.08.2026"/>
    <n v="33"/>
    <x v="0"/>
    <m/>
    <m/>
  </r>
  <r>
    <x v="2"/>
    <n v="0"/>
    <n v="0"/>
    <n v="6"/>
    <n v="9901"/>
    <s v="2324633"/>
    <s v="10 Aug 2026"/>
    <s v="10"/>
    <s v="Aug"/>
    <s v="16 Aug 2026"/>
    <s v="16"/>
    <s v="Aug"/>
    <n v="6"/>
    <n v="6"/>
    <n v="0"/>
    <n v="0"/>
    <x v="6"/>
    <x v="2"/>
    <n v="2"/>
    <n v="1"/>
    <n v="1944.2514864"/>
    <n v="324.0419144"/>
    <s v="Romania"/>
    <s v="30 Jan 2026 20:08"/>
    <s v="30 Jan 2026"/>
    <s v="Jan"/>
    <n v="0"/>
    <n v="0"/>
    <n v="0"/>
    <n v="6"/>
    <n v="0"/>
    <n v="6"/>
    <n v="0"/>
    <s v="30.01.2025"/>
    <x v="0"/>
    <s v="10.08.2026"/>
    <n v="33"/>
    <x v="0"/>
    <m/>
    <m/>
  </r>
  <r>
    <x v="1"/>
    <n v="2"/>
    <n v="0"/>
    <n v="0"/>
    <n v="9277"/>
    <s v="6239875008"/>
    <s v="03 Jun 2026"/>
    <s v="03"/>
    <s v="Jun"/>
    <s v="05 Jun 2026"/>
    <s v="05"/>
    <s v="Jun"/>
    <n v="2"/>
    <n v="2"/>
    <n v="0"/>
    <n v="0"/>
    <x v="1"/>
    <x v="6"/>
    <n v="2"/>
    <n v="0"/>
    <n v="494.16108440366963"/>
    <n v="247.08054220183482"/>
    <s v="Romania"/>
    <s v="31 Dec 2025 08:56"/>
    <s v="31 Dec 2025"/>
    <s v="Dec"/>
    <n v="0"/>
    <n v="2"/>
    <n v="0"/>
    <n v="0"/>
    <n v="0"/>
    <n v="2"/>
    <n v="0"/>
    <s v="31.12.2025"/>
    <x v="18"/>
    <s v="03.06.2026"/>
    <n v="23"/>
    <x v="1"/>
    <m/>
    <m/>
  </r>
  <r>
    <x v="1"/>
    <n v="2"/>
    <n v="0"/>
    <n v="0"/>
    <n v="9278"/>
    <s v="6239875008"/>
    <s v="03 Jun 2026"/>
    <s v="03"/>
    <s v="Jun"/>
    <s v="05 Jun 2026"/>
    <s v="05"/>
    <s v="Jun"/>
    <n v="2"/>
    <n v="2"/>
    <n v="0"/>
    <n v="0"/>
    <x v="1"/>
    <x v="6"/>
    <n v="1"/>
    <n v="1"/>
    <n v="494.16108440366963"/>
    <n v="247.08054220183482"/>
    <m/>
    <s v="31 Dec 2025 08:56"/>
    <s v="31 Dec 2025"/>
    <s v="Dec"/>
    <n v="0"/>
    <n v="2"/>
    <n v="0"/>
    <n v="0"/>
    <n v="0"/>
    <n v="2"/>
    <n v="0"/>
    <s v="31.12.2025"/>
    <x v="18"/>
    <s v="03.06.2026"/>
    <n v="23"/>
    <x v="1"/>
    <m/>
    <m/>
  </r>
  <r>
    <x v="1"/>
    <n v="2"/>
    <n v="0"/>
    <n v="0"/>
    <n v="9279"/>
    <s v="6239875008"/>
    <s v="03 Jun 2026"/>
    <s v="03"/>
    <s v="Jun"/>
    <s v="05 Jun 2026"/>
    <s v="05"/>
    <s v="Jun"/>
    <n v="2"/>
    <n v="2"/>
    <n v="0"/>
    <n v="0"/>
    <x v="1"/>
    <x v="6"/>
    <n v="2"/>
    <n v="1"/>
    <n v="494.16108440366963"/>
    <n v="247.08054220183482"/>
    <m/>
    <s v="31 Dec 2025 08:56"/>
    <s v="31 Dec 2025"/>
    <s v="Dec"/>
    <n v="0"/>
    <n v="2"/>
    <n v="0"/>
    <n v="0"/>
    <n v="0"/>
    <n v="2"/>
    <n v="0"/>
    <s v="31.12.2025"/>
    <x v="18"/>
    <s v="03.06.2026"/>
    <n v="23"/>
    <x v="1"/>
    <m/>
    <m/>
  </r>
  <r>
    <x v="2"/>
    <n v="0"/>
    <n v="0"/>
    <n v="7"/>
    <n v="9910"/>
    <s v="1239308.232239"/>
    <s v="14 Jul 2026"/>
    <s v="14"/>
    <s v="Jul"/>
    <s v="21 Jul 2026"/>
    <s v="21"/>
    <s v="Jul"/>
    <n v="7"/>
    <n v="7"/>
    <n v="0"/>
    <n v="0"/>
    <x v="3"/>
    <x v="0"/>
    <n v="2"/>
    <n v="1"/>
    <n v="3323.5810355999997"/>
    <n v="474.79729079999998"/>
    <s v="Romania"/>
    <s v="30 Jan 2026 22:27"/>
    <s v="30 Jan 2026"/>
    <s v="Jan"/>
    <n v="0"/>
    <n v="0"/>
    <n v="7"/>
    <n v="0"/>
    <n v="0"/>
    <n v="7"/>
    <n v="0"/>
    <s v="30.01.2025"/>
    <x v="0"/>
    <s v="14.07.2026"/>
    <n v="29"/>
    <x v="0"/>
    <m/>
    <m/>
  </r>
  <r>
    <x v="0"/>
    <n v="0"/>
    <n v="0"/>
    <n v="7"/>
    <n v="9476"/>
    <s v="12012026"/>
    <s v="25 Jul 2026"/>
    <s v="25"/>
    <s v="Jul"/>
    <s v="01 Aug 2026"/>
    <s v="01"/>
    <s v="Aug"/>
    <n v="7"/>
    <n v="-24"/>
    <n v="6"/>
    <n v="0"/>
    <x v="0"/>
    <x v="2"/>
    <n v="2"/>
    <n v="2"/>
    <n v="3395.948898807339"/>
    <n v="485.13555697247705"/>
    <s v="Bulgaria"/>
    <s v="13 Jan 2026 14:48"/>
    <s v="13 Jan 2026"/>
    <s v="Jan"/>
    <n v="0"/>
    <n v="0"/>
    <n v="6"/>
    <n v="0"/>
    <n v="0"/>
    <n v="6"/>
    <n v="-1"/>
    <s v="13.01.2025"/>
    <x v="7"/>
    <s v="25.07.2026"/>
    <n v="30"/>
    <x v="0"/>
    <m/>
    <m/>
  </r>
  <r>
    <x v="1"/>
    <n v="0"/>
    <n v="0"/>
    <n v="5"/>
    <n v="9907"/>
    <s v="5471124954"/>
    <s v="15 Jul 2026"/>
    <s v="15"/>
    <s v="Jul"/>
    <s v="20 Jul 2026"/>
    <s v="20"/>
    <s v="Jul"/>
    <n v="5"/>
    <n v="5"/>
    <n v="0"/>
    <n v="0"/>
    <x v="1"/>
    <x v="0"/>
    <n v="2"/>
    <n v="2"/>
    <n v="3361.0669399082567"/>
    <n v="672.21338798165129"/>
    <s v="Romania"/>
    <s v="30 Jan 2026 21:46"/>
    <s v="30 Jan 2026"/>
    <s v="Jan"/>
    <n v="0"/>
    <n v="0"/>
    <n v="5"/>
    <n v="0"/>
    <n v="0"/>
    <n v="5"/>
    <n v="0"/>
    <s v="30.01.2025"/>
    <x v="0"/>
    <s v="15.07.2026"/>
    <n v="29"/>
    <x v="1"/>
    <m/>
    <m/>
  </r>
  <r>
    <x v="1"/>
    <n v="0"/>
    <n v="1"/>
    <n v="4"/>
    <n v="9908"/>
    <s v="5672817368"/>
    <s v="21 Aug 2026"/>
    <s v="21"/>
    <s v="Aug"/>
    <s v="26 Aug 2026"/>
    <s v="26"/>
    <s v="Aug"/>
    <n v="5"/>
    <n v="5"/>
    <n v="0"/>
    <n v="0"/>
    <x v="1"/>
    <x v="4"/>
    <n v="2"/>
    <n v="0"/>
    <n v="2348.7185658715593"/>
    <n v="469.74012449541283"/>
    <s v="Israel"/>
    <s v="30 Jan 2026 22:12"/>
    <s v="30 Jan 2026"/>
    <s v="Jan"/>
    <n v="0"/>
    <n v="0"/>
    <n v="0"/>
    <n v="5"/>
    <n v="0"/>
    <n v="5"/>
    <n v="0"/>
    <s v="30.01.2025"/>
    <x v="0"/>
    <s v="21.08.2026"/>
    <n v="34"/>
    <x v="1"/>
    <m/>
    <m/>
  </r>
  <r>
    <x v="1"/>
    <n v="0"/>
    <n v="1"/>
    <n v="4"/>
    <n v="9909"/>
    <s v="5672817368"/>
    <s v="21 Aug 2026"/>
    <s v="21"/>
    <s v="Aug"/>
    <s v="26 Aug 2026"/>
    <s v="26"/>
    <s v="Aug"/>
    <n v="5"/>
    <n v="5"/>
    <n v="0"/>
    <n v="0"/>
    <x v="1"/>
    <x v="4"/>
    <n v="2"/>
    <n v="1"/>
    <n v="2348.7185658715593"/>
    <n v="469.74012449541283"/>
    <m/>
    <s v="30 Jan 2026 22:12"/>
    <s v="30 Jan 2026"/>
    <s v="Jan"/>
    <n v="0"/>
    <n v="0"/>
    <n v="0"/>
    <n v="5"/>
    <n v="0"/>
    <n v="5"/>
    <n v="0"/>
    <s v="30.01.2025"/>
    <x v="0"/>
    <s v="21.08.2026"/>
    <n v="34"/>
    <x v="1"/>
    <m/>
    <m/>
  </r>
  <r>
    <x v="2"/>
    <n v="0"/>
    <n v="5"/>
    <n v="1"/>
    <n v="9911"/>
    <s v="1239316.232243"/>
    <s v="24 Aug 2026"/>
    <s v="24"/>
    <s v="Aug"/>
    <s v="30 Aug 2026"/>
    <s v="30"/>
    <s v="Aug"/>
    <n v="6"/>
    <n v="6"/>
    <n v="0"/>
    <n v="0"/>
    <x v="3"/>
    <x v="5"/>
    <n v="3"/>
    <n v="0"/>
    <n v="2685.9022224"/>
    <n v="447.65037039999999"/>
    <s v="Romania"/>
    <s v="30 Jan 2026 23:03"/>
    <s v="30 Jan 2026"/>
    <s v="Jan"/>
    <n v="0"/>
    <n v="0"/>
    <n v="0"/>
    <n v="6"/>
    <n v="0"/>
    <n v="6"/>
    <n v="0"/>
    <s v="30.01.2025"/>
    <x v="0"/>
    <s v="24.08.2026"/>
    <n v="35"/>
    <x v="0"/>
    <m/>
    <m/>
  </r>
  <r>
    <x v="2"/>
    <n v="0"/>
    <n v="5"/>
    <n v="0"/>
    <n v="9587"/>
    <s v="2320869"/>
    <s v="22 Jun 2026"/>
    <s v="22"/>
    <s v="Jun"/>
    <s v="27 Jun 2026"/>
    <s v="27"/>
    <s v="Jun"/>
    <n v="5"/>
    <n v="5"/>
    <n v="0"/>
    <n v="0"/>
    <x v="6"/>
    <x v="4"/>
    <n v="3"/>
    <n v="0"/>
    <n v="1807.4998527999999"/>
    <n v="361.49997055999995"/>
    <s v="Romania"/>
    <s v="19 Jan 2026 21:03"/>
    <s v="19 Jan 2026"/>
    <s v="Jan"/>
    <n v="0"/>
    <n v="5"/>
    <n v="0"/>
    <n v="0"/>
    <n v="0"/>
    <n v="5"/>
    <n v="0"/>
    <s v="19.01.2025"/>
    <x v="2"/>
    <s v="22.06.2026"/>
    <n v="26"/>
    <x v="0"/>
    <m/>
    <m/>
  </r>
  <r>
    <x v="2"/>
    <n v="0"/>
    <n v="0"/>
    <n v="5"/>
    <n v="9912"/>
    <s v="NT316984"/>
    <s v="01 Aug 2026"/>
    <s v="01"/>
    <s v="Aug"/>
    <s v="06 Aug 2026"/>
    <s v="06"/>
    <s v="Aug"/>
    <n v="5"/>
    <n v="5"/>
    <n v="0"/>
    <n v="0"/>
    <x v="5"/>
    <x v="6"/>
    <n v="2"/>
    <n v="2"/>
    <n v="1946.8331819999999"/>
    <n v="389.36663639999995"/>
    <s v="Romania"/>
    <s v="31 Jan 2026 00:40"/>
    <s v="31 Jan 2026"/>
    <s v="Jan"/>
    <n v="0"/>
    <n v="0"/>
    <n v="0"/>
    <n v="5"/>
    <n v="0"/>
    <n v="5"/>
    <n v="0"/>
    <s v="31.01.2025"/>
    <x v="0"/>
    <s v="01.08.2026"/>
    <n v="31"/>
    <x v="0"/>
    <m/>
    <m/>
  </r>
  <r>
    <x v="2"/>
    <n v="0"/>
    <n v="4"/>
    <n v="2"/>
    <n v="9584"/>
    <s v="NT314864"/>
    <s v="23 Aug 2026"/>
    <s v="23"/>
    <s v="Aug"/>
    <s v="29 Aug 2026"/>
    <s v="29"/>
    <s v="Aug"/>
    <n v="6"/>
    <n v="6"/>
    <n v="0"/>
    <n v="0"/>
    <x v="5"/>
    <x v="0"/>
    <n v="2"/>
    <n v="3"/>
    <n v="2760.7322781999997"/>
    <n v="460.12204636666661"/>
    <s v="Romania"/>
    <s v="19 Jan 2026 15:53"/>
    <s v="19 Jan 2026"/>
    <s v="Jan"/>
    <n v="0"/>
    <n v="0"/>
    <n v="0"/>
    <n v="6"/>
    <n v="0"/>
    <n v="6"/>
    <n v="0"/>
    <s v="19.01.2025"/>
    <x v="2"/>
    <s v="23.08.2026"/>
    <n v="35"/>
    <x v="0"/>
    <m/>
    <m/>
  </r>
  <r>
    <x v="2"/>
    <n v="0"/>
    <n v="0"/>
    <n v="5"/>
    <n v="10317"/>
    <s v="0563"/>
    <s v="21 Jul 2026"/>
    <s v="21"/>
    <s v="Jul"/>
    <s v="26 Jul 2026"/>
    <s v="26"/>
    <s v="Jul"/>
    <n v="5"/>
    <n v="5"/>
    <n v="0"/>
    <n v="0"/>
    <x v="7"/>
    <x v="3"/>
    <n v="2"/>
    <n v="0"/>
    <n v="1709.1998369999999"/>
    <n v="341.83996739999998"/>
    <s v="Romania"/>
    <s v="03 Mar 2026 19:10"/>
    <s v="03 Mar 2026"/>
    <s v="Mar"/>
    <n v="0"/>
    <n v="0"/>
    <n v="5"/>
    <n v="0"/>
    <n v="0"/>
    <n v="5"/>
    <n v="0"/>
    <s v="03.03.2025"/>
    <x v="6"/>
    <s v="21.07.2026"/>
    <n v="30"/>
    <x v="0"/>
    <m/>
    <m/>
  </r>
  <r>
    <x v="2"/>
    <n v="0"/>
    <n v="0"/>
    <n v="5"/>
    <n v="10318"/>
    <s v="0564"/>
    <s v="21 Jul 2026"/>
    <s v="21"/>
    <s v="Jul"/>
    <s v="26 Jul 2026"/>
    <s v="26"/>
    <s v="Jul"/>
    <n v="5"/>
    <n v="5"/>
    <n v="0"/>
    <n v="0"/>
    <x v="7"/>
    <x v="3"/>
    <n v="2"/>
    <n v="1"/>
    <n v="1709.1998369999999"/>
    <n v="341.83996739999998"/>
    <s v="Romania"/>
    <s v="03 Mar 2026 19:10"/>
    <s v="03 Mar 2026"/>
    <s v="Mar"/>
    <n v="0"/>
    <n v="0"/>
    <n v="5"/>
    <n v="0"/>
    <n v="0"/>
    <n v="5"/>
    <n v="0"/>
    <s v="03.03.2025"/>
    <x v="6"/>
    <s v="21.07.2026"/>
    <n v="30"/>
    <x v="0"/>
    <m/>
    <m/>
  </r>
  <r>
    <x v="2"/>
    <n v="0"/>
    <n v="0"/>
    <n v="5"/>
    <n v="10319"/>
    <s v="0565"/>
    <s v="21 Jul 2026"/>
    <s v="21"/>
    <s v="Jul"/>
    <s v="26 Jul 2026"/>
    <s v="26"/>
    <s v="Jul"/>
    <n v="5"/>
    <n v="5"/>
    <n v="0"/>
    <n v="0"/>
    <x v="7"/>
    <x v="6"/>
    <n v="2"/>
    <n v="1"/>
    <n v="1668.714156"/>
    <n v="333.74283120000001"/>
    <s v="Romania"/>
    <s v="03 Mar 2026 19:11"/>
    <s v="03 Mar 2026"/>
    <s v="Mar"/>
    <n v="0"/>
    <n v="0"/>
    <n v="5"/>
    <n v="0"/>
    <n v="0"/>
    <n v="5"/>
    <n v="0"/>
    <s v="03.03.2025"/>
    <x v="6"/>
    <s v="21.07.2026"/>
    <n v="30"/>
    <x v="0"/>
    <m/>
    <m/>
  </r>
  <r>
    <x v="2"/>
    <n v="0"/>
    <n v="0"/>
    <n v="5"/>
    <n v="10320"/>
    <s v="0566"/>
    <s v="21 Jul 2026"/>
    <s v="21"/>
    <s v="Jul"/>
    <s v="26 Jul 2026"/>
    <s v="26"/>
    <s v="Jul"/>
    <n v="5"/>
    <n v="5"/>
    <n v="0"/>
    <n v="0"/>
    <x v="7"/>
    <x v="3"/>
    <n v="2"/>
    <n v="0"/>
    <n v="1709.1998369999999"/>
    <n v="341.83996739999998"/>
    <s v="Romania"/>
    <s v="03 Mar 2026 19:11"/>
    <s v="03 Mar 2026"/>
    <s v="Mar"/>
    <n v="0"/>
    <n v="0"/>
    <n v="5"/>
    <n v="0"/>
    <n v="0"/>
    <n v="5"/>
    <n v="0"/>
    <s v="03.03.2025"/>
    <x v="6"/>
    <s v="21.07.2026"/>
    <n v="30"/>
    <x v="0"/>
    <m/>
    <m/>
  </r>
  <r>
    <x v="3"/>
    <n v="0"/>
    <n v="0"/>
    <n v="6"/>
    <n v="9721"/>
    <s v="456244"/>
    <s v="19 Jul 2026"/>
    <s v="19"/>
    <s v="Jul"/>
    <s v="25 Jul 2026"/>
    <s v="25"/>
    <s v="Jul"/>
    <n v="6"/>
    <n v="6"/>
    <n v="0"/>
    <n v="0"/>
    <x v="8"/>
    <x v="0"/>
    <n v="2"/>
    <n v="2"/>
    <n v="2532.1718311926602"/>
    <n v="422.02863853210999"/>
    <m/>
    <s v="26 Jan 2026 09:13"/>
    <s v="26 Jan 2026"/>
    <s v="Jan"/>
    <n v="0"/>
    <n v="0"/>
    <n v="6"/>
    <n v="0"/>
    <n v="0"/>
    <n v="6"/>
    <n v="0"/>
    <s v="26.01.2025"/>
    <x v="0"/>
    <s v="19.07.2026"/>
    <n v="30"/>
    <x v="0"/>
    <m/>
    <m/>
  </r>
  <r>
    <x v="1"/>
    <n v="0"/>
    <n v="2"/>
    <n v="0"/>
    <n v="10322"/>
    <s v="5985212897"/>
    <s v="24 Jun 2026"/>
    <s v="24"/>
    <s v="Jun"/>
    <s v="26 Jun 2026"/>
    <s v="26"/>
    <s v="Jun"/>
    <n v="2"/>
    <n v="2"/>
    <n v="0"/>
    <n v="0"/>
    <x v="1"/>
    <x v="6"/>
    <n v="2"/>
    <n v="0"/>
    <n v="776.12358550458714"/>
    <n v="388.06179275229357"/>
    <m/>
    <s v="03 Mar 2026 19:58"/>
    <s v="03 Mar 2026"/>
    <s v="Mar"/>
    <n v="0"/>
    <n v="2"/>
    <n v="0"/>
    <n v="0"/>
    <n v="0"/>
    <n v="2"/>
    <n v="0"/>
    <s v="03.03.2025"/>
    <x v="6"/>
    <s v="24.06.2026"/>
    <n v="26"/>
    <x v="0"/>
    <m/>
    <m/>
  </r>
  <r>
    <x v="2"/>
    <n v="0"/>
    <n v="0"/>
    <n v="5"/>
    <n v="10025"/>
    <s v="NT318001"/>
    <s v="01 Aug 2026"/>
    <s v="01"/>
    <s v="Aug"/>
    <s v="06 Aug 2026"/>
    <s v="06"/>
    <s v="Aug"/>
    <n v="5"/>
    <n v="5"/>
    <n v="0"/>
    <n v="0"/>
    <x v="5"/>
    <x v="3"/>
    <n v="2"/>
    <n v="0"/>
    <n v="1709.1998369999999"/>
    <n v="341.83996739999998"/>
    <s v="Romania"/>
    <s v="07 Feb 2026 17:10"/>
    <s v="07 Feb 2026"/>
    <s v="Feb"/>
    <n v="0"/>
    <n v="0"/>
    <n v="0"/>
    <n v="5"/>
    <n v="0"/>
    <n v="5"/>
    <n v="0"/>
    <s v="07.02.2025"/>
    <x v="5"/>
    <s v="01.08.2026"/>
    <n v="31"/>
    <x v="0"/>
    <m/>
    <m/>
  </r>
  <r>
    <x v="2"/>
    <n v="0"/>
    <n v="6"/>
    <n v="0"/>
    <n v="9708"/>
    <s v="2322186"/>
    <s v="21 Jun 2026"/>
    <s v="21"/>
    <s v="Jun"/>
    <s v="27 Jun 2026"/>
    <s v="27"/>
    <s v="Jun"/>
    <n v="6"/>
    <n v="6"/>
    <n v="0"/>
    <n v="0"/>
    <x v="6"/>
    <x v="3"/>
    <n v="2"/>
    <n v="0"/>
    <n v="1592.5932524"/>
    <n v="265.43220873333331"/>
    <s v="Romania"/>
    <s v="25 Jan 2026 10:18"/>
    <s v="25 Jan 2026"/>
    <s v="Jan"/>
    <n v="0"/>
    <n v="6"/>
    <n v="0"/>
    <n v="0"/>
    <n v="0"/>
    <n v="6"/>
    <n v="0"/>
    <s v="25.01.2025"/>
    <x v="2"/>
    <s v="21.06.2026"/>
    <n v="26"/>
    <x v="0"/>
    <m/>
    <m/>
  </r>
  <r>
    <x v="2"/>
    <n v="0"/>
    <n v="0"/>
    <n v="5"/>
    <n v="9722"/>
    <s v="1235362.230663"/>
    <s v="14 Jul 2026"/>
    <s v="14"/>
    <s v="Jul"/>
    <s v="19 Jul 2026"/>
    <s v="19"/>
    <s v="Jul"/>
    <n v="5"/>
    <n v="5"/>
    <n v="0"/>
    <n v="0"/>
    <x v="3"/>
    <x v="1"/>
    <n v="5"/>
    <n v="0"/>
    <n v="3391.3114285000001"/>
    <n v="678.26228570000001"/>
    <s v="Romania"/>
    <s v="26 Jan 2026 09:35"/>
    <s v="23 Jan 2026"/>
    <s v="Jan"/>
    <n v="0"/>
    <n v="0"/>
    <n v="5"/>
    <n v="0"/>
    <n v="0"/>
    <n v="5"/>
    <n v="0"/>
    <s v="26.01.2025"/>
    <x v="0"/>
    <s v="14.07.2026"/>
    <n v="29"/>
    <x v="0"/>
    <m/>
    <m/>
  </r>
  <r>
    <x v="1"/>
    <n v="0"/>
    <n v="0"/>
    <n v="5"/>
    <n v="9477"/>
    <s v="6915011094"/>
    <s v="12 Jul 2026"/>
    <s v="12"/>
    <s v="Jul"/>
    <s v="17 Jul 2026"/>
    <s v="17"/>
    <s v="Jul"/>
    <n v="5"/>
    <n v="5"/>
    <n v="0"/>
    <n v="0"/>
    <x v="1"/>
    <x v="6"/>
    <n v="2"/>
    <n v="1"/>
    <n v="2383.6005247706421"/>
    <n v="476.72010495412843"/>
    <s v="Turkey"/>
    <s v="13 Jan 2026 15:18"/>
    <s v="13 Jan 2026"/>
    <s v="Jan"/>
    <n v="0"/>
    <n v="0"/>
    <n v="5"/>
    <n v="0"/>
    <n v="0"/>
    <n v="5"/>
    <n v="0"/>
    <s v="13.01.2025"/>
    <x v="7"/>
    <s v="12.07.2026"/>
    <n v="29"/>
    <x v="1"/>
    <m/>
    <m/>
  </r>
  <r>
    <x v="1"/>
    <n v="0"/>
    <n v="0"/>
    <n v="5"/>
    <n v="9478"/>
    <s v="6915011094"/>
    <s v="12 Jul 2026"/>
    <s v="12"/>
    <s v="Jul"/>
    <s v="17 Jul 2026"/>
    <s v="17"/>
    <s v="Jul"/>
    <n v="5"/>
    <n v="5"/>
    <n v="0"/>
    <n v="0"/>
    <x v="1"/>
    <x v="6"/>
    <n v="2"/>
    <n v="1"/>
    <n v="2383.6005247706421"/>
    <n v="476.72010495412843"/>
    <m/>
    <s v="13 Jan 2026 15:18"/>
    <s v="13 Jan 2026"/>
    <s v="Jan"/>
    <n v="0"/>
    <n v="0"/>
    <n v="5"/>
    <n v="0"/>
    <n v="0"/>
    <n v="5"/>
    <n v="0"/>
    <s v="13.01.2025"/>
    <x v="7"/>
    <s v="12.07.2026"/>
    <n v="29"/>
    <x v="1"/>
    <m/>
    <m/>
  </r>
  <r>
    <x v="2"/>
    <n v="0"/>
    <n v="0"/>
    <n v="5"/>
    <n v="10228"/>
    <s v="NT320181"/>
    <s v="30 Jul 2026"/>
    <s v="30"/>
    <s v="Jul"/>
    <s v="04 Aug 2026"/>
    <s v="04"/>
    <s v="Aug"/>
    <n v="5"/>
    <n v="-26"/>
    <n v="1"/>
    <n v="3"/>
    <x v="5"/>
    <x v="4"/>
    <n v="3"/>
    <n v="1"/>
    <n v="2307.3904425000001"/>
    <n v="461.47808850000001"/>
    <s v="Romania"/>
    <s v="25 Feb 2026 10:50"/>
    <s v="25 Feb 2026"/>
    <s v="Feb"/>
    <n v="0"/>
    <n v="0"/>
    <n v="1"/>
    <n v="3"/>
    <n v="0"/>
    <n v="4"/>
    <n v="-1"/>
    <s v="25.02.2025"/>
    <x v="8"/>
    <s v="30.07.2026"/>
    <n v="31"/>
    <x v="0"/>
    <m/>
    <m/>
  </r>
  <r>
    <x v="2"/>
    <n v="0"/>
    <n v="1"/>
    <n v="5"/>
    <n v="9479"/>
    <s v="2319261"/>
    <s v="10 Jul 2026"/>
    <s v="10"/>
    <s v="Jul"/>
    <s v="16 Jul 2026"/>
    <s v="16"/>
    <s v="Jul"/>
    <n v="6"/>
    <n v="6"/>
    <n v="0"/>
    <n v="0"/>
    <x v="6"/>
    <x v="6"/>
    <n v="2"/>
    <n v="2"/>
    <n v="2336.1998183999999"/>
    <n v="389.3666364"/>
    <s v="Romania"/>
    <s v="13 Jan 2026 15:35"/>
    <s v="13 Jan 2026"/>
    <s v="Jan"/>
    <n v="0"/>
    <n v="0"/>
    <n v="6"/>
    <n v="0"/>
    <n v="0"/>
    <n v="6"/>
    <n v="0"/>
    <s v="13.01.2025"/>
    <x v="7"/>
    <s v="10.07.2026"/>
    <n v="28"/>
    <x v="0"/>
    <m/>
    <m/>
  </r>
  <r>
    <x v="3"/>
    <n v="0"/>
    <n v="0"/>
    <n v="5"/>
    <n v="9589"/>
    <s v="451300"/>
    <s v="10 Aug 2026"/>
    <s v="10"/>
    <s v="Aug"/>
    <s v="15 Aug 2026"/>
    <s v="15"/>
    <s v="Aug"/>
    <n v="5"/>
    <n v="5"/>
    <n v="0"/>
    <n v="0"/>
    <x v="8"/>
    <x v="7"/>
    <n v="3"/>
    <n v="3"/>
    <n v="3617.3883302752288"/>
    <n v="723.4776660550458"/>
    <m/>
    <s v="20 Jan 2026 09:53"/>
    <s v="20 Jan 2026"/>
    <s v="Jan"/>
    <n v="0"/>
    <n v="0"/>
    <n v="0"/>
    <n v="5"/>
    <n v="0"/>
    <n v="5"/>
    <n v="0"/>
    <s v="20.01.2025"/>
    <x v="2"/>
    <s v="10.08.2026"/>
    <n v="33"/>
    <x v="0"/>
    <m/>
    <m/>
  </r>
  <r>
    <x v="2"/>
    <n v="0"/>
    <n v="1"/>
    <n v="5"/>
    <n v="9590"/>
    <s v="1190232.229460"/>
    <s v="10 Jul 2026"/>
    <s v="10"/>
    <s v="Jul"/>
    <s v="16 Jul 2026"/>
    <s v="16"/>
    <s v="Jul"/>
    <n v="6"/>
    <n v="6"/>
    <n v="0"/>
    <n v="0"/>
    <x v="3"/>
    <x v="5"/>
    <n v="2"/>
    <n v="2"/>
    <n v="2713.1273759999999"/>
    <n v="452.18789599999997"/>
    <s v="Romania"/>
    <s v="20 Jan 2026 09:57"/>
    <s v="19 Jan 2026"/>
    <s v="Jan"/>
    <n v="0"/>
    <n v="0"/>
    <n v="6"/>
    <n v="0"/>
    <n v="0"/>
    <n v="6"/>
    <n v="0"/>
    <s v="20.01.2025"/>
    <x v="2"/>
    <s v="10.07.2026"/>
    <n v="28"/>
    <x v="0"/>
    <m/>
    <m/>
  </r>
  <r>
    <x v="1"/>
    <n v="0"/>
    <n v="2"/>
    <n v="0"/>
    <n v="10026"/>
    <s v="6911722363"/>
    <s v="26 Jun 2026"/>
    <s v="26"/>
    <s v="Jun"/>
    <s v="28 Jun 2026"/>
    <s v="28"/>
    <s v="Jun"/>
    <n v="2"/>
    <n v="2"/>
    <n v="0"/>
    <n v="0"/>
    <x v="1"/>
    <x v="4"/>
    <n v="2"/>
    <n v="0"/>
    <n v="883.67629211009171"/>
    <n v="441.83814605504585"/>
    <s v="United Kingdom"/>
    <s v="07 Feb 2026 19:46"/>
    <s v="07 Feb 2026"/>
    <s v="Feb"/>
    <n v="0"/>
    <n v="2"/>
    <n v="0"/>
    <n v="0"/>
    <n v="0"/>
    <n v="2"/>
    <n v="0"/>
    <s v="07.02.2025"/>
    <x v="5"/>
    <s v="26.06.2026"/>
    <n v="26"/>
    <x v="0"/>
    <m/>
    <m/>
  </r>
  <r>
    <x v="2"/>
    <n v="0"/>
    <n v="4"/>
    <n v="1"/>
    <n v="9915"/>
    <s v="NT317015"/>
    <s v="24 Aug 2026"/>
    <s v="24"/>
    <s v="Aug"/>
    <s v="29 Aug 2026"/>
    <s v="29"/>
    <s v="Aug"/>
    <n v="5"/>
    <n v="5"/>
    <n v="0"/>
    <n v="0"/>
    <x v="5"/>
    <x v="5"/>
    <n v="3"/>
    <n v="0"/>
    <n v="2238.2518520000003"/>
    <n v="447.65037040000004"/>
    <s v="Romania"/>
    <s v="31 Jan 2026 13:05"/>
    <s v="31 Jan 2026"/>
    <s v="Jan"/>
    <n v="0"/>
    <n v="0"/>
    <n v="0"/>
    <n v="5"/>
    <n v="0"/>
    <n v="5"/>
    <n v="0"/>
    <s v="31.01.2025"/>
    <x v="0"/>
    <s v="24.08.2026"/>
    <n v="35"/>
    <x v="0"/>
    <m/>
    <m/>
  </r>
  <r>
    <x v="2"/>
    <n v="0"/>
    <n v="0"/>
    <n v="5"/>
    <n v="10230"/>
    <s v="53658"/>
    <s v="27 Jul 2026"/>
    <s v="27"/>
    <s v="Jul"/>
    <s v="01 Aug 2026"/>
    <s v="01"/>
    <s v="Aug"/>
    <n v="5"/>
    <n v="-26"/>
    <n v="4"/>
    <n v="0"/>
    <x v="4"/>
    <x v="0"/>
    <n v="2"/>
    <n v="1"/>
    <n v="1884.0510389999999"/>
    <n v="376.8102078"/>
    <s v="Romania"/>
    <s v="25 Feb 2026 11:01"/>
    <s v="25 Feb 2026"/>
    <s v="Feb"/>
    <n v="0"/>
    <n v="0"/>
    <n v="4"/>
    <n v="0"/>
    <n v="0"/>
    <n v="4"/>
    <n v="-1"/>
    <s v="25.02.2025"/>
    <x v="8"/>
    <s v="27.07.2026"/>
    <n v="31"/>
    <x v="0"/>
    <m/>
    <m/>
  </r>
  <r>
    <x v="2"/>
    <n v="0"/>
    <n v="0"/>
    <n v="5"/>
    <n v="10229"/>
    <s v="53657"/>
    <s v="27 Jul 2026"/>
    <s v="27"/>
    <s v="Jul"/>
    <s v="01 Aug 2026"/>
    <s v="01"/>
    <s v="Aug"/>
    <n v="5"/>
    <n v="-26"/>
    <n v="4"/>
    <n v="0"/>
    <x v="4"/>
    <x v="0"/>
    <n v="3"/>
    <n v="1"/>
    <n v="2543.4591235000003"/>
    <n v="508.69182470000004"/>
    <s v="Romania"/>
    <s v="25 Feb 2026 11:01"/>
    <s v="25 Feb 2026"/>
    <s v="Feb"/>
    <n v="0"/>
    <n v="0"/>
    <n v="4"/>
    <n v="0"/>
    <n v="0"/>
    <n v="4"/>
    <n v="-1"/>
    <s v="25.02.2025"/>
    <x v="8"/>
    <s v="27.07.2026"/>
    <n v="31"/>
    <x v="0"/>
    <m/>
    <m/>
  </r>
  <r>
    <x v="2"/>
    <n v="0"/>
    <n v="0"/>
    <n v="5"/>
    <n v="10231"/>
    <s v="53659"/>
    <s v="27 Jul 2026"/>
    <s v="27"/>
    <s v="Jul"/>
    <s v="01 Aug 2026"/>
    <s v="01"/>
    <s v="Aug"/>
    <n v="5"/>
    <n v="-26"/>
    <n v="4"/>
    <n v="0"/>
    <x v="4"/>
    <x v="0"/>
    <n v="3"/>
    <n v="0"/>
    <n v="2543.4591235000003"/>
    <n v="508.69182470000004"/>
    <s v="Romania"/>
    <s v="25 Feb 2026 11:02"/>
    <s v="25 Feb 2026"/>
    <s v="Feb"/>
    <n v="0"/>
    <n v="0"/>
    <n v="4"/>
    <n v="0"/>
    <n v="0"/>
    <n v="4"/>
    <n v="-1"/>
    <s v="25.02.2025"/>
    <x v="8"/>
    <s v="27.07.2026"/>
    <n v="31"/>
    <x v="0"/>
    <m/>
    <m/>
  </r>
  <r>
    <x v="2"/>
    <n v="0"/>
    <n v="0"/>
    <n v="6"/>
    <n v="9591"/>
    <s v="18577"/>
    <s v="10 Aug 2026"/>
    <s v="10"/>
    <s v="Aug"/>
    <s v="16 Aug 2026"/>
    <s v="16"/>
    <s v="Aug"/>
    <n v="6"/>
    <n v="6"/>
    <n v="0"/>
    <n v="0"/>
    <x v="4"/>
    <x v="3"/>
    <n v="2"/>
    <n v="1"/>
    <n v="1914.2099376000001"/>
    <n v="319.03498960000002"/>
    <s v="Romania"/>
    <s v="20 Jan 2026 10:15"/>
    <s v="19 Jan 2026"/>
    <s v="Jan"/>
    <n v="0"/>
    <n v="0"/>
    <n v="0"/>
    <n v="6"/>
    <n v="0"/>
    <n v="6"/>
    <n v="0"/>
    <s v="20.01.2025"/>
    <x v="2"/>
    <s v="10.08.2026"/>
    <n v="33"/>
    <x v="0"/>
    <m/>
    <m/>
  </r>
  <r>
    <x v="2"/>
    <n v="0"/>
    <n v="5"/>
    <n v="0"/>
    <n v="9916"/>
    <s v="1239415.232268"/>
    <s v="22 Jun 2026"/>
    <s v="22"/>
    <s v="Jun"/>
    <s v="27 Jun 2026"/>
    <s v="27"/>
    <s v="Jun"/>
    <n v="5"/>
    <n v="5"/>
    <n v="0"/>
    <n v="0"/>
    <x v="3"/>
    <x v="6"/>
    <n v="2"/>
    <n v="0"/>
    <n v="1301.3310488"/>
    <n v="260.26620975999998"/>
    <s v="Romania"/>
    <s v="31 Jan 2026 13:48"/>
    <s v="31 Jan 2026"/>
    <s v="Jan"/>
    <n v="0"/>
    <n v="5"/>
    <n v="0"/>
    <n v="0"/>
    <n v="0"/>
    <n v="5"/>
    <n v="0"/>
    <s v="31.01.2025"/>
    <x v="0"/>
    <s v="22.06.2026"/>
    <n v="26"/>
    <x v="0"/>
    <m/>
    <m/>
  </r>
  <r>
    <x v="2"/>
    <n v="0"/>
    <n v="0"/>
    <n v="5"/>
    <n v="9917"/>
    <s v="NT317027"/>
    <s v="01 Aug 2026"/>
    <s v="01"/>
    <s v="Aug"/>
    <s v="06 Aug 2026"/>
    <s v="06"/>
    <s v="Aug"/>
    <n v="5"/>
    <n v="5"/>
    <n v="0"/>
    <n v="0"/>
    <x v="5"/>
    <x v="6"/>
    <n v="2"/>
    <n v="2"/>
    <n v="1946.8331819999999"/>
    <n v="389.36663639999995"/>
    <s v="Romania"/>
    <s v="31 Jan 2026 14:15"/>
    <s v="31 Jan 2026"/>
    <s v="Jan"/>
    <n v="0"/>
    <n v="0"/>
    <n v="0"/>
    <n v="5"/>
    <n v="0"/>
    <n v="5"/>
    <n v="0"/>
    <s v="31.01.2025"/>
    <x v="0"/>
    <s v="01.08.2026"/>
    <n v="31"/>
    <x v="0"/>
    <m/>
    <m/>
  </r>
  <r>
    <x v="2"/>
    <n v="0"/>
    <n v="0"/>
    <n v="7"/>
    <n v="9723"/>
    <s v="52515"/>
    <s v="01 Aug 2026"/>
    <s v="01"/>
    <s v="Aug"/>
    <s v="08 Aug 2026"/>
    <s v="08"/>
    <s v="Aug"/>
    <n v="7"/>
    <n v="7"/>
    <n v="0"/>
    <n v="0"/>
    <x v="4"/>
    <x v="6"/>
    <n v="3"/>
    <n v="0"/>
    <n v="2943.5241499999997"/>
    <n v="420.50344999999999"/>
    <s v="Romania"/>
    <s v="26 Jan 2026 10:07"/>
    <s v="26 Jan 2026"/>
    <s v="Jan"/>
    <n v="0"/>
    <n v="0"/>
    <n v="0"/>
    <n v="7"/>
    <n v="0"/>
    <n v="7"/>
    <n v="0"/>
    <s v="26.01.2025"/>
    <x v="0"/>
    <s v="01.08.2026"/>
    <n v="31"/>
    <x v="0"/>
    <m/>
    <m/>
  </r>
  <r>
    <x v="3"/>
    <n v="0"/>
    <n v="0"/>
    <n v="6"/>
    <n v="9771"/>
    <s v="457330"/>
    <s v="05 Aug 2026"/>
    <s v="05"/>
    <s v="Aug"/>
    <s v="11 Aug 2026"/>
    <s v="11"/>
    <s v="Aug"/>
    <n v="6"/>
    <n v="6"/>
    <n v="0"/>
    <n v="0"/>
    <x v="8"/>
    <x v="4"/>
    <n v="2"/>
    <n v="2"/>
    <n v="2873.132213394495"/>
    <n v="478.85536889908252"/>
    <m/>
    <s v="27 Jan 2026 12:18"/>
    <s v="27 Jan 2026"/>
    <s v="Jan"/>
    <n v="0"/>
    <n v="0"/>
    <n v="0"/>
    <n v="6"/>
    <n v="0"/>
    <n v="6"/>
    <n v="0"/>
    <s v="27.01.2025"/>
    <x v="0"/>
    <s v="05.08.2026"/>
    <n v="32"/>
    <x v="0"/>
    <m/>
    <m/>
  </r>
  <r>
    <x v="2"/>
    <n v="0"/>
    <n v="0"/>
    <n v="5"/>
    <n v="9724"/>
    <s v="1235682.230786"/>
    <s v="20 Jul 2026"/>
    <s v="20"/>
    <s v="Jul"/>
    <s v="25 Jul 2026"/>
    <s v="25"/>
    <s v="Jul"/>
    <n v="5"/>
    <n v="5"/>
    <n v="0"/>
    <n v="0"/>
    <x v="3"/>
    <x v="4"/>
    <n v="3"/>
    <n v="1"/>
    <n v="2153.4666214999997"/>
    <n v="430.69332429999997"/>
    <s v="Romania"/>
    <s v="26 Jan 2026 10:07"/>
    <s v="26 Jan 2026"/>
    <s v="Jan"/>
    <n v="0"/>
    <n v="0"/>
    <n v="5"/>
    <n v="0"/>
    <n v="0"/>
    <n v="5"/>
    <n v="0"/>
    <s v="26.01.2025"/>
    <x v="0"/>
    <s v="20.07.2026"/>
    <n v="30"/>
    <x v="0"/>
    <m/>
    <m/>
  </r>
  <r>
    <x v="2"/>
    <n v="0"/>
    <n v="0"/>
    <n v="5"/>
    <n v="10146"/>
    <s v="1245184.235353"/>
    <s v="19 Aug 2026"/>
    <s v="19"/>
    <s v="Aug"/>
    <s v="24 Aug 2026"/>
    <s v="24"/>
    <s v="Aug"/>
    <n v="5"/>
    <n v="5"/>
    <n v="0"/>
    <n v="0"/>
    <x v="3"/>
    <x v="6"/>
    <n v="2"/>
    <n v="2"/>
    <n v="2085.892695"/>
    <n v="417.178539"/>
    <s v="Romania"/>
    <s v="19 Feb 2026 15:14"/>
    <s v="19 Feb 2026"/>
    <s v="Feb"/>
    <n v="0"/>
    <n v="0"/>
    <n v="0"/>
    <n v="5"/>
    <n v="0"/>
    <n v="5"/>
    <n v="0"/>
    <s v="19.02.2025"/>
    <x v="14"/>
    <s v="19.08.2026"/>
    <n v="34"/>
    <x v="0"/>
    <m/>
    <m/>
  </r>
  <r>
    <x v="2"/>
    <n v="0"/>
    <n v="0"/>
    <n v="5"/>
    <n v="9399"/>
    <s v="51923"/>
    <s v="05 Aug 2026"/>
    <s v="05"/>
    <s v="Aug"/>
    <s v="10 Aug 2026"/>
    <s v="10"/>
    <s v="Aug"/>
    <n v="5"/>
    <n v="5"/>
    <n v="0"/>
    <n v="0"/>
    <x v="4"/>
    <x v="3"/>
    <n v="2"/>
    <n v="1"/>
    <n v="1595.1749480000001"/>
    <n v="319.03498960000002"/>
    <s v="Romania"/>
    <s v="09 Jan 2026 08:46"/>
    <s v="08 Jan 2026"/>
    <s v="Jan"/>
    <n v="0"/>
    <n v="0"/>
    <n v="0"/>
    <n v="5"/>
    <n v="0"/>
    <n v="5"/>
    <n v="0"/>
    <s v="09.01.2025"/>
    <x v="1"/>
    <s v="05.08.2026"/>
    <n v="32"/>
    <x v="0"/>
    <m/>
    <m/>
  </r>
  <r>
    <x v="2"/>
    <n v="0"/>
    <n v="0"/>
    <n v="5"/>
    <n v="9400"/>
    <s v="51924"/>
    <s v="05 Aug 2026"/>
    <s v="05"/>
    <s v="Aug"/>
    <s v="10 Aug 2026"/>
    <s v="10"/>
    <s v="Aug"/>
    <n v="5"/>
    <n v="5"/>
    <n v="0"/>
    <n v="0"/>
    <x v="4"/>
    <x v="3"/>
    <n v="2"/>
    <n v="2"/>
    <n v="1993.9686850000001"/>
    <n v="398.79373700000002"/>
    <s v="Romania"/>
    <s v="09 Jan 2026 08:46"/>
    <s v="08 Jan 2026"/>
    <s v="Jan"/>
    <n v="0"/>
    <n v="0"/>
    <n v="0"/>
    <n v="5"/>
    <n v="0"/>
    <n v="5"/>
    <n v="0"/>
    <s v="09.01.2025"/>
    <x v="1"/>
    <s v="05.08.2026"/>
    <n v="32"/>
    <x v="0"/>
    <m/>
    <m/>
  </r>
  <r>
    <x v="1"/>
    <n v="0"/>
    <n v="4"/>
    <n v="0"/>
    <n v="10028"/>
    <s v="5894914040"/>
    <s v="01 Jul 2026"/>
    <s v="01"/>
    <s v="Jul"/>
    <s v="05 Jul 2026"/>
    <s v="05"/>
    <s v="Jul"/>
    <n v="4"/>
    <n v="4"/>
    <n v="0"/>
    <n v="0"/>
    <x v="1"/>
    <x v="4"/>
    <n v="2"/>
    <n v="2"/>
    <n v="2209.1907302752288"/>
    <n v="552.2976825688072"/>
    <s v="Romania"/>
    <s v="08 Feb 2026 13:28"/>
    <s v="08 Feb 2026"/>
    <s v="Feb"/>
    <n v="0"/>
    <n v="0"/>
    <n v="4"/>
    <n v="0"/>
    <n v="0"/>
    <n v="4"/>
    <n v="0"/>
    <s v="08.02.2025"/>
    <x v="5"/>
    <s v="01.07.2026"/>
    <n v="27"/>
    <x v="0"/>
    <m/>
    <m/>
  </r>
  <r>
    <x v="2"/>
    <n v="0"/>
    <n v="0"/>
    <n v="5"/>
    <n v="10029"/>
    <s v="NT318049"/>
    <s v="16 Aug 2026"/>
    <s v="16"/>
    <s v="Aug"/>
    <s v="21 Aug 2026"/>
    <s v="21"/>
    <s v="Aug"/>
    <n v="5"/>
    <n v="5"/>
    <n v="0"/>
    <n v="0"/>
    <x v="5"/>
    <x v="3"/>
    <n v="2"/>
    <n v="1"/>
    <n v="1709.1998369999999"/>
    <n v="341.83996739999998"/>
    <s v="Bulgaria"/>
    <s v="08 Feb 2026 13:37"/>
    <s v="08 Feb 2026"/>
    <s v="Feb"/>
    <n v="0"/>
    <n v="0"/>
    <n v="0"/>
    <n v="5"/>
    <n v="0"/>
    <n v="5"/>
    <n v="0"/>
    <s v="08.02.2025"/>
    <x v="5"/>
    <s v="16.08.2026"/>
    <n v="34"/>
    <x v="0"/>
    <m/>
    <m/>
  </r>
  <r>
    <x v="2"/>
    <n v="0"/>
    <n v="7"/>
    <n v="0"/>
    <n v="9401"/>
    <s v="3102"/>
    <s v="16 Jun 2026"/>
    <s v="16"/>
    <s v="Jun"/>
    <s v="23 Jun 2026"/>
    <s v="23"/>
    <s v="Jun"/>
    <n v="7"/>
    <n v="7"/>
    <n v="0"/>
    <n v="0"/>
    <x v="2"/>
    <x v="3"/>
    <n v="1"/>
    <n v="1"/>
    <n v="1243.125548"/>
    <n v="177.58936399999999"/>
    <s v="Ukraine"/>
    <s v="09 Jan 2026 09:25"/>
    <s v="08 Jan 2026"/>
    <s v="Jan"/>
    <n v="0"/>
    <n v="7"/>
    <n v="0"/>
    <n v="0"/>
    <n v="0"/>
    <n v="7"/>
    <n v="0"/>
    <s v="09.01.2025"/>
    <x v="1"/>
    <s v="16.06.2026"/>
    <n v="25"/>
    <x v="0"/>
    <m/>
    <m/>
  </r>
  <r>
    <x v="1"/>
    <n v="0"/>
    <n v="4"/>
    <n v="0"/>
    <n v="10030"/>
    <s v="5790064839"/>
    <s v="01 Jul 2026"/>
    <s v="01"/>
    <s v="Jul"/>
    <s v="05 Jul 2026"/>
    <s v="05"/>
    <s v="Jul"/>
    <n v="4"/>
    <n v="4"/>
    <n v="0"/>
    <n v="0"/>
    <x v="1"/>
    <x v="3"/>
    <n v="2"/>
    <n v="1"/>
    <n v="1767.3525842201834"/>
    <n v="441.83814605504585"/>
    <s v="Romania"/>
    <s v="08 Feb 2026 13:42"/>
    <s v="08 Feb 2026"/>
    <s v="Feb"/>
    <n v="0"/>
    <n v="0"/>
    <n v="4"/>
    <n v="0"/>
    <n v="0"/>
    <n v="4"/>
    <n v="0"/>
    <s v="08.02.2025"/>
    <x v="5"/>
    <s v="01.07.2026"/>
    <n v="27"/>
    <x v="0"/>
    <m/>
    <m/>
  </r>
  <r>
    <x v="1"/>
    <n v="0"/>
    <n v="4"/>
    <n v="0"/>
    <n v="10031"/>
    <s v="5388585248"/>
    <s v="01 Jul 2026"/>
    <s v="01"/>
    <s v="Jul"/>
    <s v="05 Jul 2026"/>
    <s v="05"/>
    <s v="Jul"/>
    <n v="4"/>
    <n v="4"/>
    <n v="0"/>
    <n v="0"/>
    <x v="1"/>
    <x v="4"/>
    <n v="2"/>
    <n v="2"/>
    <n v="2651.0288763302751"/>
    <n v="662.75721908256878"/>
    <m/>
    <s v="08 Feb 2026 13:48"/>
    <s v="08 Feb 2026"/>
    <s v="Feb"/>
    <n v="0"/>
    <n v="0"/>
    <n v="4"/>
    <n v="0"/>
    <n v="0"/>
    <n v="4"/>
    <n v="0"/>
    <s v="08.02.2025"/>
    <x v="5"/>
    <s v="01.07.2026"/>
    <n v="27"/>
    <x v="1"/>
    <m/>
    <m/>
  </r>
  <r>
    <x v="1"/>
    <n v="3"/>
    <n v="0"/>
    <n v="0"/>
    <n v="9592"/>
    <s v="6846202475"/>
    <s v="02 Jun 2026"/>
    <s v="02"/>
    <s v="Jun"/>
    <s v="05 Jun 2026"/>
    <s v="05"/>
    <s v="Jun"/>
    <n v="3"/>
    <n v="3"/>
    <n v="0"/>
    <n v="0"/>
    <x v="1"/>
    <x v="6"/>
    <n v="2"/>
    <n v="0"/>
    <n v="741.24162660550462"/>
    <n v="247.08054220183482"/>
    <s v="Romania"/>
    <s v="20 Jan 2026 10:42"/>
    <s v="20 Jan 2026"/>
    <s v="Jan"/>
    <n v="0"/>
    <n v="3"/>
    <n v="0"/>
    <n v="0"/>
    <n v="0"/>
    <n v="3"/>
    <n v="0"/>
    <s v="20.01.2025"/>
    <x v="2"/>
    <s v="02.06.2026"/>
    <n v="23"/>
    <x v="1"/>
    <m/>
    <m/>
  </r>
  <r>
    <x v="2"/>
    <n v="0"/>
    <n v="0"/>
    <n v="5"/>
    <n v="10147"/>
    <s v="6138"/>
    <s v="05 Aug 2026"/>
    <s v="05"/>
    <s v="Aug"/>
    <s v="10 Aug 2026"/>
    <s v="10"/>
    <s v="Aug"/>
    <n v="5"/>
    <n v="5"/>
    <n v="0"/>
    <n v="0"/>
    <x v="2"/>
    <x v="6"/>
    <n v="2"/>
    <n v="2"/>
    <n v="2085.892695"/>
    <n v="417.178539"/>
    <s v="Romania"/>
    <s v="19 Feb 2026 16:08"/>
    <s v="19 Feb 2026"/>
    <s v="Feb"/>
    <n v="0"/>
    <n v="0"/>
    <n v="0"/>
    <n v="5"/>
    <n v="0"/>
    <n v="5"/>
    <n v="0"/>
    <s v="19.02.2025"/>
    <x v="14"/>
    <s v="05.08.2026"/>
    <n v="32"/>
    <x v="0"/>
    <m/>
    <m/>
  </r>
  <r>
    <x v="2"/>
    <n v="0"/>
    <n v="0"/>
    <n v="5"/>
    <n v="10148"/>
    <s v="1245181.235377"/>
    <s v="19 Aug 2026"/>
    <s v="19"/>
    <s v="Aug"/>
    <s v="24 Aug 2026"/>
    <s v="24"/>
    <s v="Aug"/>
    <n v="5"/>
    <n v="5"/>
    <n v="0"/>
    <n v="0"/>
    <x v="3"/>
    <x v="6"/>
    <n v="2"/>
    <n v="2"/>
    <n v="2085.892695"/>
    <n v="417.178539"/>
    <s v="Romania"/>
    <s v="19 Feb 2026 16:08"/>
    <s v="19 Feb 2026"/>
    <s v="Feb"/>
    <n v="0"/>
    <n v="0"/>
    <n v="0"/>
    <n v="5"/>
    <n v="0"/>
    <n v="5"/>
    <n v="0"/>
    <s v="19.02.2025"/>
    <x v="14"/>
    <s v="19.08.2026"/>
    <n v="34"/>
    <x v="0"/>
    <m/>
    <m/>
  </r>
  <r>
    <x v="2"/>
    <n v="0"/>
    <n v="0"/>
    <n v="5"/>
    <n v="10149"/>
    <s v="6139"/>
    <s v="05 Aug 2026"/>
    <s v="05"/>
    <s v="Aug"/>
    <s v="10 Aug 2026"/>
    <s v="10"/>
    <s v="Aug"/>
    <n v="5"/>
    <n v="5"/>
    <n v="0"/>
    <n v="0"/>
    <x v="2"/>
    <x v="6"/>
    <n v="2"/>
    <n v="1"/>
    <n v="1668.714156"/>
    <n v="333.74283120000001"/>
    <s v="Romania"/>
    <s v="19 Feb 2026 16:08"/>
    <s v="19 Feb 2026"/>
    <s v="Feb"/>
    <n v="0"/>
    <n v="0"/>
    <n v="0"/>
    <n v="5"/>
    <n v="0"/>
    <n v="5"/>
    <n v="0"/>
    <s v="19.02.2025"/>
    <x v="14"/>
    <s v="05.08.2026"/>
    <n v="32"/>
    <x v="0"/>
    <m/>
    <m/>
  </r>
  <r>
    <x v="2"/>
    <n v="0"/>
    <n v="0"/>
    <n v="5"/>
    <n v="9593"/>
    <s v="1190347.229467"/>
    <s v="18 Jul 2026"/>
    <s v="18"/>
    <s v="Jul"/>
    <s v="23 Jul 2026"/>
    <s v="23"/>
    <s v="Jul"/>
    <n v="5"/>
    <n v="5"/>
    <n v="0"/>
    <n v="0"/>
    <x v="3"/>
    <x v="1"/>
    <n v="4"/>
    <n v="0"/>
    <n v="2826.0765584999999"/>
    <n v="565.21531170000003"/>
    <s v="Romania"/>
    <s v="20 Jan 2026 10:44"/>
    <s v="20 Jan 2026"/>
    <s v="Jan"/>
    <n v="0"/>
    <n v="0"/>
    <n v="5"/>
    <n v="0"/>
    <n v="0"/>
    <n v="5"/>
    <n v="0"/>
    <s v="20.01.2025"/>
    <x v="2"/>
    <s v="18.07.2026"/>
    <n v="29"/>
    <x v="0"/>
    <m/>
    <m/>
  </r>
  <r>
    <x v="2"/>
    <n v="0"/>
    <n v="5"/>
    <n v="0"/>
    <n v="9594"/>
    <s v="61121"/>
    <s v="22 Jun 2026"/>
    <s v="22"/>
    <s v="Jun"/>
    <s v="27 Jun 2026"/>
    <s v="27"/>
    <s v="Jun"/>
    <n v="5"/>
    <n v="5"/>
    <n v="0"/>
    <n v="0"/>
    <x v="4"/>
    <x v="5"/>
    <n v="2"/>
    <n v="0"/>
    <n v="1537.4388464000001"/>
    <n v="307.48776928000001"/>
    <s v="Romania"/>
    <s v="20 Jan 2026 10:50"/>
    <s v="20 Jan 2026"/>
    <s v="Jan"/>
    <n v="0"/>
    <n v="5"/>
    <n v="0"/>
    <n v="0"/>
    <n v="0"/>
    <n v="5"/>
    <n v="0"/>
    <s v="20.01.2025"/>
    <x v="2"/>
    <s v="22.06.2026"/>
    <n v="26"/>
    <x v="0"/>
    <m/>
    <m/>
  </r>
  <r>
    <x v="2"/>
    <n v="0"/>
    <n v="0"/>
    <n v="5"/>
    <n v="9725"/>
    <s v="NT315535"/>
    <s v="10 Aug 2026"/>
    <s v="10"/>
    <s v="Aug"/>
    <s v="15 Aug 2026"/>
    <s v="15"/>
    <s v="Aug"/>
    <n v="5"/>
    <n v="5"/>
    <n v="0"/>
    <n v="0"/>
    <x v="5"/>
    <x v="7"/>
    <n v="4"/>
    <n v="1"/>
    <n v="3014.5207789999999"/>
    <n v="602.90415580000001"/>
    <s v="Romania"/>
    <s v="26 Jan 2026 10:28"/>
    <s v="23 Jan 2026"/>
    <s v="Jan"/>
    <n v="0"/>
    <n v="0"/>
    <n v="0"/>
    <n v="5"/>
    <n v="0"/>
    <n v="5"/>
    <n v="0"/>
    <s v="26.01.2025"/>
    <x v="0"/>
    <s v="10.08.2026"/>
    <n v="33"/>
    <x v="0"/>
    <m/>
    <m/>
  </r>
  <r>
    <x v="2"/>
    <n v="0"/>
    <n v="3"/>
    <n v="3"/>
    <n v="9405"/>
    <s v="1186384.227364"/>
    <s v="22 Aug 2026"/>
    <s v="22"/>
    <s v="Aug"/>
    <s v="28 Aug 2026"/>
    <s v="28"/>
    <s v="Aug"/>
    <n v="6"/>
    <n v="6"/>
    <n v="0"/>
    <n v="0"/>
    <x v="3"/>
    <x v="2"/>
    <n v="1"/>
    <n v="2"/>
    <n v="1823.7723584"/>
    <n v="303.96205973333332"/>
    <s v="Romania"/>
    <s v="09 Jan 2026 09:52"/>
    <s v="08 Jan 2026"/>
    <s v="Jan"/>
    <n v="0"/>
    <n v="0"/>
    <n v="0"/>
    <n v="6"/>
    <n v="0"/>
    <n v="6"/>
    <n v="0"/>
    <s v="09.01.2025"/>
    <x v="1"/>
    <s v="22.08.2026"/>
    <n v="34"/>
    <x v="0"/>
    <m/>
    <m/>
  </r>
  <r>
    <x v="2"/>
    <n v="0"/>
    <n v="5"/>
    <n v="0"/>
    <n v="9407"/>
    <s v="28511"/>
    <s v="06 Jul 2026"/>
    <s v="06"/>
    <s v="Jul"/>
    <s v="11 Jul 2026"/>
    <s v="11"/>
    <s v="Jul"/>
    <n v="5"/>
    <n v="5"/>
    <n v="0"/>
    <n v="0"/>
    <x v="4"/>
    <x v="6"/>
    <n v="2"/>
    <n v="1"/>
    <n v="1467.0680830000001"/>
    <n v="293.41361660000001"/>
    <s v="Romania"/>
    <s v="09 Jan 2026 09:59"/>
    <s v="08 Jan 2026"/>
    <s v="Jan"/>
    <n v="0"/>
    <n v="0"/>
    <n v="5"/>
    <n v="0"/>
    <n v="0"/>
    <n v="5"/>
    <n v="0"/>
    <s v="09.01.2025"/>
    <x v="1"/>
    <s v="06.07.2026"/>
    <n v="28"/>
    <x v="0"/>
    <m/>
    <m/>
  </r>
  <r>
    <x v="1"/>
    <n v="0"/>
    <n v="4"/>
    <n v="0"/>
    <n v="9726"/>
    <s v="6146029330"/>
    <s v="27 Aug 2026"/>
    <s v="27"/>
    <s v="Aug"/>
    <s v="31 Aug 2026"/>
    <s v="31"/>
    <s v="Aug"/>
    <n v="4"/>
    <n v="4"/>
    <n v="0"/>
    <n v="0"/>
    <x v="1"/>
    <x v="4"/>
    <n v="2"/>
    <n v="1"/>
    <n v="1767.3525842201834"/>
    <n v="441.83814605504585"/>
    <s v="Germany"/>
    <s v="26 Jan 2026 10:32"/>
    <s v="26 Jan 2026"/>
    <s v="Jan"/>
    <n v="0"/>
    <n v="0"/>
    <n v="0"/>
    <n v="4"/>
    <n v="0"/>
    <n v="4"/>
    <n v="0"/>
    <s v="26.01.2025"/>
    <x v="0"/>
    <s v="27.08.2026"/>
    <n v="35"/>
    <x v="0"/>
    <m/>
    <m/>
  </r>
  <r>
    <x v="1"/>
    <n v="0"/>
    <n v="4"/>
    <n v="0"/>
    <n v="9336"/>
    <s v="5035754987"/>
    <s v="03 Jul 2026"/>
    <s v="03"/>
    <s v="Jul"/>
    <s v="07 Jul 2026"/>
    <s v="07"/>
    <s v="Jul"/>
    <n v="4"/>
    <n v="4"/>
    <n v="0"/>
    <n v="0"/>
    <x v="1"/>
    <x v="4"/>
    <n v="2"/>
    <n v="2"/>
    <n v="1963.7250935779816"/>
    <n v="490.93127339449541"/>
    <s v="Israel"/>
    <s v="03 Jan 2026 10:40"/>
    <s v="03 Jan 2026"/>
    <s v="Jan"/>
    <n v="0"/>
    <n v="0"/>
    <n v="4"/>
    <n v="0"/>
    <n v="0"/>
    <n v="4"/>
    <n v="0"/>
    <s v="03.01.2025"/>
    <x v="20"/>
    <s v="03.07.2026"/>
    <n v="27"/>
    <x v="1"/>
    <m/>
    <m/>
  </r>
  <r>
    <x v="4"/>
    <n v="0"/>
    <n v="11"/>
    <n v="0"/>
    <n v="10077"/>
    <s v="13758816"/>
    <s v="19 Jun 2026"/>
    <s v="19"/>
    <s v="Jun"/>
    <s v="30 Jun 2026"/>
    <s v="30"/>
    <s v="Jun"/>
    <n v="11"/>
    <n v="11"/>
    <n v="0"/>
    <n v="0"/>
    <x v="10"/>
    <x v="3"/>
    <n v="2"/>
    <n v="0"/>
    <n v="2427.6739874999998"/>
    <n v="220.69763522727271"/>
    <s v="Poland"/>
    <s v="13 Feb 2026 12:19"/>
    <s v="08 Feb 2026"/>
    <s v="Feb"/>
    <n v="0"/>
    <n v="11"/>
    <n v="0"/>
    <n v="0"/>
    <n v="0"/>
    <n v="11"/>
    <n v="0"/>
    <s v="13.02.2025"/>
    <x v="9"/>
    <s v="19.06.2026"/>
    <n v="25"/>
    <x v="0"/>
    <m/>
    <m/>
  </r>
  <r>
    <x v="4"/>
    <n v="0"/>
    <n v="0"/>
    <n v="7"/>
    <n v="10074"/>
    <s v="13763434"/>
    <s v="14 Jul 2026"/>
    <s v="14"/>
    <s v="Jul"/>
    <s v="21 Jul 2026"/>
    <s v="21"/>
    <s v="Jul"/>
    <n v="7"/>
    <n v="7"/>
    <n v="0"/>
    <n v="0"/>
    <x v="10"/>
    <x v="3"/>
    <n v="2"/>
    <n v="1"/>
    <n v="1808.6929091"/>
    <n v="258.38470130000002"/>
    <s v="Poland"/>
    <s v="13 Feb 2026 12:18"/>
    <s v="09 Feb 2026"/>
    <s v="Feb"/>
    <n v="0"/>
    <n v="0"/>
    <n v="7"/>
    <n v="0"/>
    <n v="0"/>
    <n v="7"/>
    <n v="0"/>
    <s v="13.02.2025"/>
    <x v="9"/>
    <s v="14.07.2026"/>
    <n v="29"/>
    <x v="0"/>
    <m/>
    <m/>
  </r>
  <r>
    <x v="4"/>
    <n v="0"/>
    <n v="0"/>
    <n v="14"/>
    <n v="10075"/>
    <s v="13766573"/>
    <s v="04 Aug 2026"/>
    <s v="04"/>
    <s v="Aug"/>
    <s v="18 Aug 2026"/>
    <s v="18"/>
    <s v="Aug"/>
    <n v="14"/>
    <n v="14"/>
    <n v="0"/>
    <n v="0"/>
    <x v="10"/>
    <x v="3"/>
    <n v="2"/>
    <n v="1"/>
    <n v="3617.3858181999999"/>
    <n v="258.38470130000002"/>
    <s v="Poland"/>
    <s v="13 Feb 2026 12:18"/>
    <s v="10 Feb 2026"/>
    <s v="Feb"/>
    <n v="0"/>
    <n v="0"/>
    <n v="0"/>
    <n v="14"/>
    <n v="0"/>
    <n v="14"/>
    <n v="0"/>
    <s v="13.02.2025"/>
    <x v="9"/>
    <s v="04.08.2026"/>
    <n v="32"/>
    <x v="0"/>
    <m/>
    <m/>
  </r>
  <r>
    <x v="4"/>
    <n v="0"/>
    <n v="11"/>
    <n v="0"/>
    <n v="10076"/>
    <s v="13758816"/>
    <s v="19 Jun 2026"/>
    <s v="19"/>
    <s v="Jun"/>
    <s v="30 Jun 2026"/>
    <s v="30"/>
    <s v="Jun"/>
    <n v="11"/>
    <n v="11"/>
    <n v="0"/>
    <n v="0"/>
    <x v="10"/>
    <x v="3"/>
    <n v="1"/>
    <n v="2"/>
    <n v="3028.8765711999999"/>
    <n v="275.35241556363638"/>
    <s v="Poland"/>
    <s v="13 Feb 2026 12:19"/>
    <s v="08 Feb 2026"/>
    <s v="Feb"/>
    <n v="0"/>
    <n v="11"/>
    <n v="0"/>
    <n v="0"/>
    <n v="0"/>
    <n v="11"/>
    <n v="0"/>
    <s v="13.02.2025"/>
    <x v="9"/>
    <s v="19.06.2026"/>
    <n v="25"/>
    <x v="0"/>
    <m/>
    <m/>
  </r>
  <r>
    <x v="2"/>
    <n v="0"/>
    <n v="7"/>
    <n v="0"/>
    <n v="9595"/>
    <s v="18589"/>
    <s v="03 Jul 2026"/>
    <s v="03"/>
    <s v="Jul"/>
    <s v="10 Jul 2026"/>
    <s v="10"/>
    <s v="Jul"/>
    <n v="7"/>
    <n v="7"/>
    <n v="0"/>
    <n v="0"/>
    <x v="4"/>
    <x v="3"/>
    <n v="2"/>
    <n v="1"/>
    <n v="2052.2915355999999"/>
    <n v="293.18450508571425"/>
    <s v="Romania"/>
    <s v="20 Jan 2026 11:17"/>
    <s v="20 Jan 2026"/>
    <s v="Jan"/>
    <n v="0"/>
    <n v="0"/>
    <n v="7"/>
    <n v="0"/>
    <n v="0"/>
    <n v="7"/>
    <n v="0"/>
    <s v="20.01.2025"/>
    <x v="2"/>
    <s v="03.07.2026"/>
    <n v="27"/>
    <x v="0"/>
    <m/>
    <m/>
  </r>
  <r>
    <x v="2"/>
    <n v="0"/>
    <n v="0"/>
    <n v="5"/>
    <n v="10078"/>
    <s v="1243291.234440"/>
    <s v="02 Aug 2026"/>
    <s v="02"/>
    <s v="Aug"/>
    <s v="07 Aug 2026"/>
    <s v="07"/>
    <s v="Aug"/>
    <n v="5"/>
    <n v="5"/>
    <n v="0"/>
    <n v="0"/>
    <x v="3"/>
    <x v="6"/>
    <n v="2"/>
    <n v="1"/>
    <n v="1668.714156"/>
    <n v="333.74283120000001"/>
    <s v="Romania"/>
    <s v="13 Feb 2026 12:46"/>
    <s v="13 Feb 2026"/>
    <s v="Feb"/>
    <n v="0"/>
    <n v="0"/>
    <n v="0"/>
    <n v="5"/>
    <n v="0"/>
    <n v="5"/>
    <n v="0"/>
    <s v="13.02.2025"/>
    <x v="9"/>
    <s v="02.08.2026"/>
    <n v="32"/>
    <x v="0"/>
    <m/>
    <m/>
  </r>
  <r>
    <x v="2"/>
    <n v="0"/>
    <n v="0"/>
    <n v="6"/>
    <n v="9408"/>
    <s v="NT313516"/>
    <s v="01 Aug 2026"/>
    <s v="01"/>
    <s v="Aug"/>
    <s v="07 Aug 2026"/>
    <s v="07"/>
    <s v="Aug"/>
    <n v="6"/>
    <n v="6"/>
    <n v="0"/>
    <n v="0"/>
    <x v="5"/>
    <x v="1"/>
    <n v="4"/>
    <n v="0"/>
    <n v="3391.2918702000002"/>
    <n v="565.21531170000003"/>
    <s v="Romania"/>
    <s v="09 Jan 2026 10:27"/>
    <s v="09 Jan 2026"/>
    <s v="Jan"/>
    <n v="0"/>
    <n v="0"/>
    <n v="0"/>
    <n v="6"/>
    <n v="0"/>
    <n v="6"/>
    <n v="0"/>
    <s v="09.01.2025"/>
    <x v="1"/>
    <s v="01.08.2026"/>
    <n v="31"/>
    <x v="0"/>
    <m/>
    <m/>
  </r>
  <r>
    <x v="2"/>
    <n v="0"/>
    <n v="0"/>
    <n v="5"/>
    <n v="10150"/>
    <s v="1244964.235407"/>
    <s v="03 Aug 2026"/>
    <s v="03"/>
    <s v="Aug"/>
    <s v="08 Aug 2026"/>
    <s v="08"/>
    <s v="Aug"/>
    <n v="5"/>
    <n v="5"/>
    <n v="0"/>
    <n v="0"/>
    <x v="3"/>
    <x v="6"/>
    <n v="2"/>
    <n v="0"/>
    <n v="1668.714156"/>
    <n v="333.74283120000001"/>
    <s v="Romania"/>
    <s v="19 Feb 2026 16:42"/>
    <s v="18 Feb 2026"/>
    <s v="Feb"/>
    <n v="0"/>
    <n v="0"/>
    <n v="0"/>
    <n v="5"/>
    <n v="0"/>
    <n v="5"/>
    <n v="0"/>
    <s v="19.02.2025"/>
    <x v="14"/>
    <s v="03.08.2026"/>
    <n v="32"/>
    <x v="0"/>
    <m/>
    <m/>
  </r>
  <r>
    <x v="1"/>
    <n v="0"/>
    <n v="5"/>
    <n v="0"/>
    <n v="9919"/>
    <s v="6358682229"/>
    <s v="04 Jul 2026"/>
    <s v="04"/>
    <s v="Jul"/>
    <s v="09 Jul 2026"/>
    <s v="09"/>
    <s v="Jul"/>
    <n v="5"/>
    <n v="5"/>
    <n v="0"/>
    <n v="0"/>
    <x v="1"/>
    <x v="6"/>
    <n v="2"/>
    <n v="2"/>
    <n v="2688.8176651376143"/>
    <n v="537.76353302752284"/>
    <s v="Romania"/>
    <s v="31 Jan 2026 16:18"/>
    <s v="31 Jan 2026"/>
    <s v="Jan"/>
    <n v="0"/>
    <n v="0"/>
    <n v="5"/>
    <n v="0"/>
    <n v="0"/>
    <n v="5"/>
    <n v="0"/>
    <s v="31.01.2025"/>
    <x v="0"/>
    <s v="04.07.2026"/>
    <n v="27"/>
    <x v="1"/>
    <m/>
    <m/>
  </r>
  <r>
    <x v="3"/>
    <n v="0"/>
    <n v="0"/>
    <n v="5"/>
    <n v="9273"/>
    <s v="434905"/>
    <s v="14 Aug 2026"/>
    <s v="14"/>
    <s v="Aug"/>
    <s v="19 Aug 2026"/>
    <s v="19"/>
    <s v="Aug"/>
    <n v="5"/>
    <n v="5"/>
    <n v="0"/>
    <n v="0"/>
    <x v="8"/>
    <x v="1"/>
    <n v="2"/>
    <n v="3"/>
    <n v="3149.0657339449535"/>
    <n v="629.81314678899071"/>
    <m/>
    <s v="30 Dec 2025 18:28"/>
    <s v="30 Dec 2025"/>
    <s v="Dec"/>
    <n v="0"/>
    <n v="0"/>
    <n v="0"/>
    <n v="5"/>
    <n v="0"/>
    <n v="5"/>
    <n v="0"/>
    <s v="30.12.2025"/>
    <x v="18"/>
    <s v="14.08.2026"/>
    <n v="33"/>
    <x v="0"/>
    <m/>
    <m/>
  </r>
  <r>
    <x v="2"/>
    <n v="0"/>
    <n v="5"/>
    <n v="0"/>
    <n v="9920"/>
    <s v="1239501.232294"/>
    <s v="25 Jun 2026"/>
    <s v="25"/>
    <s v="Jun"/>
    <s v="30 Jun 2026"/>
    <s v="30"/>
    <s v="Jun"/>
    <n v="5"/>
    <n v="5"/>
    <n v="0"/>
    <n v="0"/>
    <x v="3"/>
    <x v="6"/>
    <n v="1"/>
    <n v="0"/>
    <n v="984.76040499999999"/>
    <n v="196.95208099999999"/>
    <s v="Romania"/>
    <s v="31 Jan 2026 17:47"/>
    <s v="31 Jan 2026"/>
    <s v="Jan"/>
    <n v="0"/>
    <n v="5"/>
    <n v="0"/>
    <n v="0"/>
    <n v="0"/>
    <n v="5"/>
    <n v="0"/>
    <s v="31.01.2025"/>
    <x v="0"/>
    <s v="25.06.2026"/>
    <n v="26"/>
    <x v="0"/>
    <m/>
    <m/>
  </r>
  <r>
    <x v="2"/>
    <n v="0"/>
    <n v="5"/>
    <n v="0"/>
    <n v="9921"/>
    <s v="1239501.232295"/>
    <s v="25 Jun 2026"/>
    <s v="25"/>
    <s v="Jun"/>
    <s v="30 Jun 2026"/>
    <s v="30"/>
    <s v="Jun"/>
    <n v="5"/>
    <n v="5"/>
    <n v="0"/>
    <n v="0"/>
    <x v="3"/>
    <x v="4"/>
    <n v="2"/>
    <n v="1"/>
    <n v="1444.380455"/>
    <n v="288.87609099999997"/>
    <s v="Romania"/>
    <s v="31 Jan 2026 17:47"/>
    <s v="31 Jan 2026"/>
    <s v="Jan"/>
    <n v="0"/>
    <n v="5"/>
    <n v="0"/>
    <n v="0"/>
    <n v="0"/>
    <n v="5"/>
    <n v="0"/>
    <s v="31.01.2025"/>
    <x v="0"/>
    <s v="25.06.2026"/>
    <n v="26"/>
    <x v="0"/>
    <m/>
    <m/>
  </r>
  <r>
    <x v="2"/>
    <n v="0"/>
    <n v="5"/>
    <n v="0"/>
    <n v="9922"/>
    <s v="1239501.232296"/>
    <s v="25 Jun 2026"/>
    <s v="25"/>
    <s v="Jun"/>
    <s v="30 Jun 2026"/>
    <s v="30"/>
    <s v="Jun"/>
    <n v="5"/>
    <n v="5"/>
    <n v="0"/>
    <n v="0"/>
    <x v="3"/>
    <x v="4"/>
    <n v="2"/>
    <n v="2"/>
    <n v="1805.5244645"/>
    <n v="361.10489289999998"/>
    <s v="Romania"/>
    <s v="31 Jan 2026 17:48"/>
    <s v="31 Jan 2026"/>
    <s v="Jan"/>
    <n v="0"/>
    <n v="5"/>
    <n v="0"/>
    <n v="0"/>
    <n v="0"/>
    <n v="5"/>
    <n v="0"/>
    <s v="31.01.2025"/>
    <x v="0"/>
    <s v="25.06.2026"/>
    <n v="26"/>
    <x v="0"/>
    <m/>
    <m/>
  </r>
  <r>
    <x v="1"/>
    <n v="4"/>
    <n v="0"/>
    <n v="0"/>
    <n v="9546"/>
    <s v="6227211650"/>
    <s v="08 Jun 2026"/>
    <s v="08"/>
    <s v="Jun"/>
    <s v="12 Jun 2026"/>
    <s v="12"/>
    <s v="Jun"/>
    <n v="4"/>
    <n v="4"/>
    <n v="0"/>
    <n v="0"/>
    <x v="1"/>
    <x v="0"/>
    <n v="2"/>
    <n v="1"/>
    <n v="1197.6139222018348"/>
    <n v="299.40348055045871"/>
    <m/>
    <s v="16 Jan 2026 20:56"/>
    <s v="16 Jan 2026"/>
    <s v="Jan"/>
    <n v="0"/>
    <n v="4"/>
    <n v="0"/>
    <n v="0"/>
    <n v="0"/>
    <n v="4"/>
    <n v="0"/>
    <s v="16.01.2025"/>
    <x v="7"/>
    <s v="08.06.2026"/>
    <n v="24"/>
    <x v="0"/>
    <m/>
    <m/>
  </r>
  <r>
    <x v="2"/>
    <n v="0"/>
    <n v="3"/>
    <n v="0"/>
    <n v="8340"/>
    <s v="1174558.220993"/>
    <s v="01 Jul 2026"/>
    <s v="01"/>
    <s v="Jul"/>
    <s v="04 Jul 2026"/>
    <s v="04"/>
    <s v="Jul"/>
    <n v="3"/>
    <n v="3"/>
    <n v="0"/>
    <n v="0"/>
    <x v="3"/>
    <x v="5"/>
    <n v="2"/>
    <n v="1"/>
    <n v="1550.3082078"/>
    <n v="516.76940260000003"/>
    <s v="Romania"/>
    <s v="11 Nov 2025 12:25"/>
    <s v="11 Nov 2025"/>
    <s v="Nov"/>
    <n v="0"/>
    <n v="0"/>
    <n v="3"/>
    <n v="0"/>
    <n v="0"/>
    <n v="3"/>
    <n v="0"/>
    <s v="11.11.2025"/>
    <x v="11"/>
    <s v="01.07.2026"/>
    <n v="27"/>
    <x v="0"/>
    <m/>
    <m/>
  </r>
  <r>
    <x v="2"/>
    <n v="0"/>
    <n v="5"/>
    <n v="0"/>
    <n v="9597"/>
    <s v="52299"/>
    <s v="01 Jul 2026"/>
    <s v="01"/>
    <s v="Jul"/>
    <s v="06 Jul 2026"/>
    <s v="06"/>
    <s v="Jul"/>
    <n v="5"/>
    <n v="5"/>
    <n v="0"/>
    <n v="0"/>
    <x v="4"/>
    <x v="1"/>
    <n v="5"/>
    <n v="1"/>
    <n v="3089.8202339999998"/>
    <n v="617.96404680000001"/>
    <s v="Romania"/>
    <s v="20 Jan 2026 12:42"/>
    <s v="20 Jan 2026"/>
    <s v="Jan"/>
    <n v="0"/>
    <n v="0"/>
    <n v="5"/>
    <n v="0"/>
    <n v="0"/>
    <n v="5"/>
    <n v="0"/>
    <s v="20.01.2025"/>
    <x v="2"/>
    <s v="01.07.2026"/>
    <n v="27"/>
    <x v="0"/>
    <m/>
    <m/>
  </r>
  <r>
    <x v="2"/>
    <n v="0"/>
    <n v="0"/>
    <n v="5"/>
    <n v="9480"/>
    <s v="18287"/>
    <s v="27 Jul 2026"/>
    <s v="27"/>
    <s v="Jul"/>
    <s v="01 Aug 2026"/>
    <s v="01"/>
    <s v="Aug"/>
    <n v="5"/>
    <n v="-26"/>
    <n v="4"/>
    <n v="0"/>
    <x v="4"/>
    <x v="2"/>
    <n v="2"/>
    <n v="1"/>
    <n v="1620.209572"/>
    <n v="324.0419144"/>
    <s v="Romania"/>
    <s v="14 Jan 2026 09:28"/>
    <s v="13 Jan 2026"/>
    <s v="Jan"/>
    <n v="0"/>
    <n v="0"/>
    <n v="4"/>
    <n v="0"/>
    <n v="0"/>
    <n v="4"/>
    <n v="-1"/>
    <s v="14.01.2025"/>
    <x v="7"/>
    <s v="27.07.2026"/>
    <n v="31"/>
    <x v="0"/>
    <m/>
    <m/>
  </r>
  <r>
    <x v="2"/>
    <n v="0"/>
    <n v="0"/>
    <n v="5"/>
    <n v="9481"/>
    <s v="1188098.228094"/>
    <s v="03 Aug 2026"/>
    <s v="03"/>
    <s v="Aug"/>
    <s v="08 Aug 2026"/>
    <s v="08"/>
    <s v="Aug"/>
    <n v="5"/>
    <n v="5"/>
    <n v="0"/>
    <n v="0"/>
    <x v="3"/>
    <x v="6"/>
    <n v="2"/>
    <n v="0"/>
    <n v="1557.4274289999998"/>
    <n v="311.48548579999999"/>
    <s v="Romania"/>
    <s v="14 Jan 2026 09:39"/>
    <s v="13 Jan 2026"/>
    <s v="Jan"/>
    <n v="0"/>
    <n v="0"/>
    <n v="0"/>
    <n v="5"/>
    <n v="0"/>
    <n v="5"/>
    <n v="0"/>
    <s v="14.01.2025"/>
    <x v="7"/>
    <s v="03.08.2026"/>
    <n v="32"/>
    <x v="0"/>
    <m/>
    <m/>
  </r>
  <r>
    <x v="2"/>
    <n v="0"/>
    <n v="0"/>
    <n v="5"/>
    <n v="9482"/>
    <s v="1188098.228095"/>
    <s v="03 Aug 2026"/>
    <s v="03"/>
    <s v="Aug"/>
    <s v="08 Aug 2026"/>
    <s v="08"/>
    <s v="Aug"/>
    <n v="5"/>
    <n v="5"/>
    <n v="0"/>
    <n v="0"/>
    <x v="3"/>
    <x v="3"/>
    <n v="2"/>
    <n v="0"/>
    <n v="1595.1749480000001"/>
    <n v="319.03498960000002"/>
    <s v="Romania"/>
    <s v="14 Jan 2026 09:39"/>
    <s v="13 Jan 2026"/>
    <s v="Jan"/>
    <n v="0"/>
    <n v="0"/>
    <n v="0"/>
    <n v="5"/>
    <n v="0"/>
    <n v="5"/>
    <n v="0"/>
    <s v="14.01.2025"/>
    <x v="7"/>
    <s v="03.08.2026"/>
    <n v="32"/>
    <x v="0"/>
    <m/>
    <m/>
  </r>
  <r>
    <x v="2"/>
    <n v="0"/>
    <n v="0"/>
    <n v="7"/>
    <n v="9596"/>
    <s v="2320984"/>
    <s v="20 Jul 2026"/>
    <s v="20"/>
    <s v="Jul"/>
    <s v="27 Jul 2026"/>
    <s v="27"/>
    <s v="Jul"/>
    <n v="7"/>
    <n v="7"/>
    <n v="0"/>
    <n v="0"/>
    <x v="6"/>
    <x v="5"/>
    <n v="2"/>
    <n v="1"/>
    <n v="2532.2522176000002"/>
    <n v="361.75031680000001"/>
    <s v="Romania"/>
    <s v="20 Jan 2026 12:42"/>
    <s v="20 Jan 2026"/>
    <s v="Jan"/>
    <n v="0"/>
    <n v="0"/>
    <n v="7"/>
    <n v="0"/>
    <n v="0"/>
    <n v="7"/>
    <n v="0"/>
    <s v="20.01.2025"/>
    <x v="2"/>
    <s v="20.07.2026"/>
    <n v="30"/>
    <x v="0"/>
    <m/>
    <m/>
  </r>
  <r>
    <x v="2"/>
    <n v="0"/>
    <n v="0"/>
    <n v="5"/>
    <n v="9483"/>
    <s v="1188098.228096"/>
    <s v="03 Aug 2026"/>
    <s v="03"/>
    <s v="Aug"/>
    <s v="08 Aug 2026"/>
    <s v="08"/>
    <s v="Aug"/>
    <n v="5"/>
    <n v="5"/>
    <n v="0"/>
    <n v="0"/>
    <x v="3"/>
    <x v="3"/>
    <n v="2"/>
    <n v="2"/>
    <n v="1993.9686850000001"/>
    <n v="398.79373700000002"/>
    <s v="Romania"/>
    <s v="14 Jan 2026 09:39"/>
    <s v="13 Jan 2026"/>
    <s v="Jan"/>
    <n v="0"/>
    <n v="0"/>
    <n v="0"/>
    <n v="5"/>
    <n v="0"/>
    <n v="5"/>
    <n v="0"/>
    <s v="14.01.2025"/>
    <x v="7"/>
    <s v="03.08.2026"/>
    <n v="32"/>
    <x v="0"/>
    <m/>
    <m/>
  </r>
  <r>
    <x v="2"/>
    <n v="0"/>
    <n v="0"/>
    <n v="5"/>
    <n v="9484"/>
    <s v="NT314087"/>
    <s v="27 Jul 2026"/>
    <s v="27"/>
    <s v="Jul"/>
    <s v="01 Aug 2026"/>
    <s v="01"/>
    <s v="Aug"/>
    <n v="5"/>
    <n v="-26"/>
    <n v="4"/>
    <n v="0"/>
    <x v="5"/>
    <x v="6"/>
    <n v="3"/>
    <n v="0"/>
    <n v="2102.5172499999999"/>
    <n v="420.50344999999999"/>
    <s v="Romania"/>
    <s v="14 Jan 2026 10:05"/>
    <s v="14 Jan 2026"/>
    <s v="Jan"/>
    <n v="0"/>
    <n v="0"/>
    <n v="4"/>
    <n v="0"/>
    <n v="0"/>
    <n v="4"/>
    <n v="-1"/>
    <s v="14.01.2025"/>
    <x v="7"/>
    <s v="27.07.2026"/>
    <n v="31"/>
    <x v="0"/>
    <m/>
    <m/>
  </r>
  <r>
    <x v="2"/>
    <n v="0"/>
    <n v="0"/>
    <n v="5"/>
    <n v="9485"/>
    <s v="2319441"/>
    <s v="13 Jul 2026"/>
    <s v="13"/>
    <s v="Jul"/>
    <s v="18 Jul 2026"/>
    <s v="18"/>
    <s v="Jul"/>
    <n v="5"/>
    <n v="5"/>
    <n v="0"/>
    <n v="0"/>
    <x v="6"/>
    <x v="4"/>
    <n v="3"/>
    <n v="1"/>
    <n v="2072.0649769000001"/>
    <n v="414.41299538000004"/>
    <s v="Romania"/>
    <s v="14 Jan 2026 10:25"/>
    <s v="14 Jan 2026"/>
    <s v="Jan"/>
    <n v="0"/>
    <n v="0"/>
    <n v="5"/>
    <n v="0"/>
    <n v="0"/>
    <n v="5"/>
    <n v="0"/>
    <s v="14.01.2025"/>
    <x v="7"/>
    <s v="13.07.2026"/>
    <n v="29"/>
    <x v="0"/>
    <m/>
    <m/>
  </r>
  <r>
    <x v="2"/>
    <n v="0"/>
    <n v="6"/>
    <n v="0"/>
    <n v="9727"/>
    <s v="1235447.230837"/>
    <s v="21 Jun 2026"/>
    <s v="21"/>
    <s v="Jun"/>
    <s v="27 Jun 2026"/>
    <s v="27"/>
    <s v="Jun"/>
    <n v="6"/>
    <n v="6"/>
    <n v="0"/>
    <n v="0"/>
    <x v="3"/>
    <x v="6"/>
    <n v="2"/>
    <n v="2"/>
    <n v="1934.3941031999998"/>
    <n v="322.39901719999995"/>
    <s v="Romania"/>
    <s v="26 Jan 2026 10:58"/>
    <s v="24 Jan 2026"/>
    <s v="Jan"/>
    <n v="0"/>
    <n v="6"/>
    <n v="0"/>
    <n v="0"/>
    <n v="0"/>
    <n v="6"/>
    <n v="0"/>
    <s v="26.01.2025"/>
    <x v="0"/>
    <s v="21.06.2026"/>
    <n v="26"/>
    <x v="0"/>
    <m/>
    <m/>
  </r>
  <r>
    <x v="2"/>
    <n v="0"/>
    <n v="0"/>
    <n v="5"/>
    <n v="10324"/>
    <s v="753785750"/>
    <s v="08 Aug 2026"/>
    <s v="08"/>
    <s v="Aug"/>
    <s v="13 Aug 2026"/>
    <s v="13"/>
    <s v="Aug"/>
    <n v="5"/>
    <n v="5"/>
    <n v="0"/>
    <n v="0"/>
    <x v="9"/>
    <x v="3"/>
    <n v="1"/>
    <n v="2"/>
    <n v="1709.1998369999999"/>
    <n v="341.83996739999998"/>
    <m/>
    <s v="04 Mar 2026 09:04"/>
    <s v="03 Mar 2026"/>
    <s v="Mar"/>
    <n v="0"/>
    <n v="0"/>
    <n v="0"/>
    <n v="5"/>
    <n v="0"/>
    <n v="5"/>
    <n v="0"/>
    <s v="04.03.2025"/>
    <x v="6"/>
    <s v="08.08.2026"/>
    <n v="32"/>
    <x v="0"/>
    <m/>
    <m/>
  </r>
  <r>
    <x v="4"/>
    <n v="0"/>
    <n v="11"/>
    <n v="0"/>
    <n v="9734"/>
    <s v="13691787"/>
    <s v="26 Jun 2026"/>
    <s v="26"/>
    <s v="Jun"/>
    <s v="07 Jul 2026"/>
    <s v="07"/>
    <s v="Jul"/>
    <n v="11"/>
    <n v="-19"/>
    <n v="5"/>
    <n v="6"/>
    <x v="10"/>
    <x v="3"/>
    <n v="2"/>
    <n v="1"/>
    <n v="2842.2317143"/>
    <n v="258.38470130000002"/>
    <s v="Poland"/>
    <s v="26 Jan 2026 11:44"/>
    <s v="21 Jan 2026"/>
    <s v="Jan"/>
    <n v="0"/>
    <n v="5"/>
    <n v="6"/>
    <n v="0"/>
    <n v="0"/>
    <n v="11"/>
    <n v="0"/>
    <s v="26.01.2025"/>
    <x v="0"/>
    <s v="26.06.2026"/>
    <n v="26"/>
    <x v="0"/>
    <m/>
    <m/>
  </r>
  <r>
    <x v="2"/>
    <n v="0"/>
    <n v="6"/>
    <n v="1"/>
    <n v="9728"/>
    <s v="011941712"/>
    <s v="05 Jul 2026"/>
    <s v="05"/>
    <s v="Jul"/>
    <s v="12 Jul 2026"/>
    <s v="12"/>
    <s v="Jul"/>
    <n v="7"/>
    <n v="7"/>
    <n v="0"/>
    <n v="0"/>
    <x v="15"/>
    <x v="4"/>
    <n v="3"/>
    <n v="0"/>
    <n v="2852.0499808999998"/>
    <n v="407.43571155714284"/>
    <s v="Bulgaria"/>
    <s v="26 Jan 2026 11:10"/>
    <s v="26 Jan 2026"/>
    <s v="Jan"/>
    <n v="0"/>
    <n v="0"/>
    <n v="7"/>
    <n v="0"/>
    <n v="0"/>
    <n v="7"/>
    <n v="0"/>
    <s v="26.01.2025"/>
    <x v="0"/>
    <s v="05.07.2026"/>
    <n v="28"/>
    <x v="0"/>
    <m/>
    <m/>
  </r>
  <r>
    <x v="2"/>
    <n v="0"/>
    <n v="0"/>
    <n v="5"/>
    <n v="9729"/>
    <s v="1235523.230857"/>
    <s v="18 Jul 2026"/>
    <s v="18"/>
    <s v="Jul"/>
    <s v="23 Jul 2026"/>
    <s v="23"/>
    <s v="Jul"/>
    <n v="5"/>
    <n v="5"/>
    <n v="0"/>
    <n v="0"/>
    <x v="3"/>
    <x v="6"/>
    <n v="2"/>
    <n v="0"/>
    <n v="1557.4274289999998"/>
    <n v="311.48548579999999"/>
    <s v="Romania"/>
    <s v="26 Jan 2026 11:17"/>
    <s v="25 Jan 2026"/>
    <s v="Jan"/>
    <n v="0"/>
    <n v="0"/>
    <n v="5"/>
    <n v="0"/>
    <n v="0"/>
    <n v="5"/>
    <n v="0"/>
    <s v="26.01.2025"/>
    <x v="0"/>
    <s v="18.07.2026"/>
    <n v="29"/>
    <x v="0"/>
    <m/>
    <m/>
  </r>
  <r>
    <x v="2"/>
    <n v="0"/>
    <n v="0"/>
    <n v="4"/>
    <n v="9925"/>
    <s v="NT317126"/>
    <s v="01 Aug 2026"/>
    <s v="01"/>
    <s v="Aug"/>
    <s v="05 Aug 2026"/>
    <s v="05"/>
    <s v="Aug"/>
    <n v="4"/>
    <n v="4"/>
    <n v="0"/>
    <n v="0"/>
    <x v="5"/>
    <x v="4"/>
    <n v="3"/>
    <n v="1"/>
    <n v="2461.0600055999998"/>
    <n v="615.26500139999996"/>
    <s v="Romania"/>
    <s v="31 Jan 2026 20:35"/>
    <s v="31 Jan 2026"/>
    <s v="Jan"/>
    <n v="0"/>
    <n v="0"/>
    <n v="0"/>
    <n v="4"/>
    <n v="0"/>
    <n v="4"/>
    <n v="0"/>
    <s v="31.01.2025"/>
    <x v="0"/>
    <s v="01.08.2026"/>
    <n v="31"/>
    <x v="0"/>
    <m/>
    <m/>
  </r>
  <r>
    <x v="2"/>
    <n v="0"/>
    <n v="0"/>
    <n v="5"/>
    <n v="9730"/>
    <s v="1235889.230863"/>
    <s v="03 Aug 2026"/>
    <s v="03"/>
    <s v="Aug"/>
    <s v="08 Aug 2026"/>
    <s v="08"/>
    <s v="Aug"/>
    <n v="5"/>
    <n v="5"/>
    <n v="0"/>
    <n v="0"/>
    <x v="3"/>
    <x v="4"/>
    <n v="2"/>
    <n v="1"/>
    <n v="1595.1749480000001"/>
    <n v="319.03498960000002"/>
    <s v="Romania"/>
    <s v="26 Jan 2026 11:22"/>
    <s v="26 Jan 2026"/>
    <s v="Jan"/>
    <n v="0"/>
    <n v="0"/>
    <n v="0"/>
    <n v="5"/>
    <n v="0"/>
    <n v="5"/>
    <n v="0"/>
    <s v="26.01.2025"/>
    <x v="0"/>
    <s v="03.08.2026"/>
    <n v="32"/>
    <x v="0"/>
    <m/>
    <m/>
  </r>
  <r>
    <x v="2"/>
    <n v="0"/>
    <n v="0"/>
    <n v="6"/>
    <n v="9731"/>
    <s v="654385"/>
    <s v="10 Aug 2026"/>
    <s v="10"/>
    <s v="Aug"/>
    <s v="16 Aug 2026"/>
    <s v="16"/>
    <s v="Aug"/>
    <n v="6"/>
    <n v="6"/>
    <n v="0"/>
    <n v="0"/>
    <x v="17"/>
    <x v="8"/>
    <n v="2"/>
    <n v="2"/>
    <n v="3297.1773306"/>
    <n v="549.52955510000004"/>
    <m/>
    <s v="26 Jan 2026 11:38"/>
    <s v="26 Jan 2026"/>
    <s v="Jan"/>
    <n v="0"/>
    <n v="0"/>
    <n v="0"/>
    <n v="6"/>
    <n v="0"/>
    <n v="6"/>
    <n v="0"/>
    <s v="26.01.2025"/>
    <x v="0"/>
    <s v="10.08.2026"/>
    <n v="33"/>
    <x v="0"/>
    <m/>
    <m/>
  </r>
  <r>
    <x v="2"/>
    <n v="0"/>
    <n v="0"/>
    <n v="4"/>
    <n v="9736"/>
    <s v="1235973.230867"/>
    <s v="03 Aug 2026"/>
    <s v="03"/>
    <s v="Aug"/>
    <s v="07 Aug 2026"/>
    <s v="07"/>
    <s v="Aug"/>
    <n v="4"/>
    <n v="4"/>
    <n v="0"/>
    <n v="0"/>
    <x v="3"/>
    <x v="5"/>
    <n v="2"/>
    <n v="1"/>
    <n v="2067.0776104000001"/>
    <n v="516.76940260000003"/>
    <s v="Romania"/>
    <s v="26 Jan 2026 11:47"/>
    <s v="26 Jan 2026"/>
    <s v="Jan"/>
    <n v="0"/>
    <n v="0"/>
    <n v="0"/>
    <n v="4"/>
    <n v="0"/>
    <n v="4"/>
    <n v="0"/>
    <s v="26.01.2025"/>
    <x v="0"/>
    <s v="03.08.2026"/>
    <n v="32"/>
    <x v="0"/>
    <m/>
    <m/>
  </r>
  <r>
    <x v="2"/>
    <n v="0"/>
    <n v="0"/>
    <n v="7"/>
    <n v="9732"/>
    <s v="4592"/>
    <s v="19 Jul 2026"/>
    <s v="19"/>
    <s v="Jul"/>
    <s v="26 Jul 2026"/>
    <s v="26"/>
    <s v="Jul"/>
    <n v="7"/>
    <n v="7"/>
    <n v="0"/>
    <n v="0"/>
    <x v="4"/>
    <x v="6"/>
    <n v="3"/>
    <n v="1"/>
    <n v="2943.5241499999997"/>
    <n v="420.50344999999999"/>
    <s v="Romania"/>
    <s v="26 Jan 2026 11:43"/>
    <s v="26 Jan 2026"/>
    <s v="Jan"/>
    <n v="0"/>
    <n v="0"/>
    <n v="7"/>
    <n v="0"/>
    <n v="0"/>
    <n v="7"/>
    <n v="0"/>
    <s v="26.01.2025"/>
    <x v="0"/>
    <s v="19.07.2026"/>
    <n v="30"/>
    <x v="0"/>
    <m/>
    <m/>
  </r>
  <r>
    <x v="2"/>
    <n v="0"/>
    <n v="0"/>
    <n v="7"/>
    <n v="9733"/>
    <s v="4593"/>
    <s v="19 Jul 2026"/>
    <s v="19"/>
    <s v="Jul"/>
    <s v="26 Jul 2026"/>
    <s v="26"/>
    <s v="Jul"/>
    <n v="7"/>
    <n v="7"/>
    <n v="0"/>
    <n v="0"/>
    <x v="4"/>
    <x v="6"/>
    <n v="2"/>
    <n v="2"/>
    <n v="2725.5664548"/>
    <n v="389.3666364"/>
    <s v="Romania"/>
    <s v="26 Jan 2026 11:43"/>
    <s v="26 Jan 2026"/>
    <s v="Jan"/>
    <n v="0"/>
    <n v="0"/>
    <n v="7"/>
    <n v="0"/>
    <n v="0"/>
    <n v="7"/>
    <n v="0"/>
    <s v="26.01.2025"/>
    <x v="0"/>
    <s v="19.07.2026"/>
    <n v="30"/>
    <x v="0"/>
    <m/>
    <m/>
  </r>
  <r>
    <x v="2"/>
    <n v="0"/>
    <n v="0"/>
    <n v="5"/>
    <n v="9410"/>
    <s v="3151"/>
    <s v="18 Aug 2026"/>
    <s v="18"/>
    <s v="Aug"/>
    <s v="23 Aug 2026"/>
    <s v="23"/>
    <s v="Aug"/>
    <n v="5"/>
    <n v="5"/>
    <n v="0"/>
    <n v="0"/>
    <x v="2"/>
    <x v="6"/>
    <n v="2"/>
    <n v="2"/>
    <n v="1946.8331819999999"/>
    <n v="389.36663639999995"/>
    <s v="Israel"/>
    <s v="09 Jan 2026 12:24"/>
    <s v="09 Jan 2026"/>
    <s v="Jan"/>
    <n v="0"/>
    <n v="0"/>
    <n v="0"/>
    <n v="5"/>
    <n v="0"/>
    <n v="5"/>
    <n v="0"/>
    <s v="09.01.2025"/>
    <x v="1"/>
    <s v="18.08.2026"/>
    <n v="34"/>
    <x v="0"/>
    <m/>
    <m/>
  </r>
  <r>
    <x v="2"/>
    <n v="0"/>
    <n v="0"/>
    <n v="5"/>
    <n v="9486"/>
    <s v="18311"/>
    <s v="27 Jul 2026"/>
    <s v="27"/>
    <s v="Jul"/>
    <s v="01 Aug 2026"/>
    <s v="01"/>
    <s v="Aug"/>
    <n v="5"/>
    <n v="-26"/>
    <n v="4"/>
    <n v="0"/>
    <x v="4"/>
    <x v="0"/>
    <n v="3"/>
    <n v="0"/>
    <n v="2373.9864539999999"/>
    <n v="474.79729079999998"/>
    <s v="Romania"/>
    <s v="14 Jan 2026 11:04"/>
    <s v="14 Jan 2026"/>
    <s v="Jan"/>
    <n v="0"/>
    <n v="0"/>
    <n v="4"/>
    <n v="0"/>
    <n v="0"/>
    <n v="4"/>
    <n v="-1"/>
    <s v="14.01.2025"/>
    <x v="7"/>
    <s v="27.07.2026"/>
    <n v="31"/>
    <x v="0"/>
    <m/>
    <m/>
  </r>
  <r>
    <x v="1"/>
    <n v="0"/>
    <n v="3"/>
    <n v="2"/>
    <n v="10152"/>
    <s v="6866655523"/>
    <s v="23 Aug 2026"/>
    <s v="23"/>
    <s v="Aug"/>
    <s v="28 Aug 2026"/>
    <s v="28"/>
    <s v="Aug"/>
    <n v="5"/>
    <n v="5"/>
    <n v="0"/>
    <n v="0"/>
    <x v="1"/>
    <x v="0"/>
    <n v="3"/>
    <n v="1"/>
    <n v="3402.2829170642199"/>
    <n v="680.44940605504587"/>
    <s v="Romania"/>
    <s v="19 Feb 2026 17:29"/>
    <s v="19 Feb 2026"/>
    <s v="Feb"/>
    <n v="0"/>
    <n v="0"/>
    <n v="0"/>
    <n v="5"/>
    <n v="0"/>
    <n v="5"/>
    <n v="0"/>
    <s v="19.02.2025"/>
    <x v="14"/>
    <s v="23.08.2026"/>
    <n v="35"/>
    <x v="0"/>
    <m/>
    <m/>
  </r>
  <r>
    <x v="2"/>
    <n v="0"/>
    <n v="3"/>
    <n v="2"/>
    <n v="10032"/>
    <s v="2326064"/>
    <s v="08 Jul 2026"/>
    <s v="08"/>
    <s v="Jul"/>
    <s v="13 Jul 2026"/>
    <s v="13"/>
    <s v="Jul"/>
    <n v="5"/>
    <n v="5"/>
    <n v="0"/>
    <n v="0"/>
    <x v="6"/>
    <x v="0"/>
    <n v="2"/>
    <n v="1"/>
    <n v="1854.4397727999999"/>
    <n v="370.88795455999997"/>
    <s v="Romania"/>
    <s v="08 Feb 2026 18:47"/>
    <s v="08 Feb 2026"/>
    <s v="Feb"/>
    <n v="0"/>
    <n v="0"/>
    <n v="5"/>
    <n v="0"/>
    <n v="0"/>
    <n v="5"/>
    <n v="0"/>
    <s v="08.02.2025"/>
    <x v="5"/>
    <s v="08.07.2026"/>
    <n v="28"/>
    <x v="0"/>
    <m/>
    <m/>
  </r>
  <r>
    <x v="2"/>
    <n v="0"/>
    <n v="3"/>
    <n v="0"/>
    <n v="10220"/>
    <s v="1246451.195586"/>
    <s v="07 Jul 2026"/>
    <s v="07"/>
    <s v="Jul"/>
    <s v="10 Jul 2026"/>
    <s v="10"/>
    <s v="Jul"/>
    <n v="3"/>
    <n v="3"/>
    <n v="0"/>
    <n v="0"/>
    <x v="3"/>
    <x v="6"/>
    <n v="1"/>
    <n v="1"/>
    <n v="874.17777679999995"/>
    <n v="291.39259226666667"/>
    <s v="Romania"/>
    <s v="24 Feb 2026 23:10"/>
    <s v="24 Feb 2026"/>
    <s v="Feb"/>
    <n v="0"/>
    <n v="0"/>
    <n v="3"/>
    <n v="0"/>
    <n v="0"/>
    <n v="3"/>
    <n v="0"/>
    <s v="24.02.2025"/>
    <x v="8"/>
    <s v="07.07.2026"/>
    <n v="28"/>
    <x v="0"/>
    <m/>
    <m/>
  </r>
  <r>
    <x v="2"/>
    <n v="0"/>
    <n v="0"/>
    <n v="5"/>
    <n v="10223"/>
    <s v="1246713.195658"/>
    <s v="27 Jul 2026"/>
    <s v="27"/>
    <s v="Jul"/>
    <s v="01 Aug 2026"/>
    <s v="01"/>
    <s v="Aug"/>
    <n v="5"/>
    <n v="-26"/>
    <n v="4"/>
    <n v="0"/>
    <x v="3"/>
    <x v="3"/>
    <n v="1"/>
    <n v="1"/>
    <n v="1196.3812110000001"/>
    <n v="239.27624220000001"/>
    <s v="Romania"/>
    <s v="24 Feb 2026 23:16"/>
    <s v="24 Feb 2026"/>
    <s v="Feb"/>
    <n v="0"/>
    <n v="0"/>
    <n v="4"/>
    <n v="0"/>
    <n v="0"/>
    <n v="4"/>
    <n v="-1"/>
    <s v="24.02.2025"/>
    <x v="8"/>
    <s v="27.07.2026"/>
    <n v="31"/>
    <x v="0"/>
    <m/>
    <m/>
  </r>
  <r>
    <x v="2"/>
    <n v="0"/>
    <n v="0"/>
    <n v="6"/>
    <n v="10225"/>
    <s v="1246746.195747"/>
    <s v="12 Jul 2026"/>
    <s v="12"/>
    <s v="Jul"/>
    <s v="18 Jul 2026"/>
    <s v="18"/>
    <s v="Jul"/>
    <n v="6"/>
    <n v="6"/>
    <n v="0"/>
    <n v="0"/>
    <x v="3"/>
    <x v="6"/>
    <n v="2"/>
    <n v="1"/>
    <n v="2002.4569872"/>
    <n v="333.74283120000001"/>
    <s v="Romania"/>
    <s v="25 Feb 2026 09:55"/>
    <s v="24 Feb 2026"/>
    <s v="Feb"/>
    <n v="0"/>
    <n v="0"/>
    <n v="6"/>
    <n v="0"/>
    <n v="0"/>
    <n v="6"/>
    <n v="0"/>
    <s v="25.02.2025"/>
    <x v="8"/>
    <s v="12.07.2026"/>
    <n v="29"/>
    <x v="0"/>
    <m/>
    <m/>
  </r>
  <r>
    <x v="2"/>
    <n v="0"/>
    <n v="5"/>
    <n v="0"/>
    <n v="10222"/>
    <s v="1246440.195588"/>
    <s v="01 Sep 2026"/>
    <s v="01"/>
    <s v="Sep"/>
    <s v="06 Sep 2026"/>
    <s v="06"/>
    <s v="Sep"/>
    <n v="5"/>
    <n v="5"/>
    <n v="0"/>
    <n v="0"/>
    <x v="3"/>
    <x v="3"/>
    <n v="2"/>
    <n v="1"/>
    <n v="1359.3018500000001"/>
    <n v="271.86036999999999"/>
    <s v="Romania"/>
    <s v="24 Feb 2026 23:12"/>
    <s v="24 Feb 2026"/>
    <s v="Feb"/>
    <n v="0"/>
    <n v="0"/>
    <n v="0"/>
    <n v="0"/>
    <n v="5"/>
    <n v="5"/>
    <n v="0"/>
    <s v="24.02.2025"/>
    <x v="8"/>
    <s v="01.09.2026"/>
    <n v="36"/>
    <x v="0"/>
    <m/>
    <m/>
  </r>
  <r>
    <x v="2"/>
    <n v="0"/>
    <n v="0"/>
    <n v="6"/>
    <n v="10221"/>
    <s v="1246407.195584"/>
    <s v="07 Aug 2026"/>
    <s v="07"/>
    <s v="Aug"/>
    <s v="13 Aug 2026"/>
    <s v="13"/>
    <s v="Aug"/>
    <n v="6"/>
    <n v="6"/>
    <n v="0"/>
    <n v="0"/>
    <x v="3"/>
    <x v="3"/>
    <n v="2"/>
    <n v="1"/>
    <n v="2051.0398043999999"/>
    <n v="341.83996739999998"/>
    <s v="Romania"/>
    <s v="24 Feb 2026 23:11"/>
    <s v="24 Feb 2026"/>
    <s v="Feb"/>
    <n v="0"/>
    <n v="0"/>
    <n v="0"/>
    <n v="6"/>
    <n v="0"/>
    <n v="6"/>
    <n v="0"/>
    <s v="24.02.2025"/>
    <x v="8"/>
    <s v="07.08.2026"/>
    <n v="32"/>
    <x v="0"/>
    <m/>
    <m/>
  </r>
  <r>
    <x v="2"/>
    <n v="0"/>
    <n v="0"/>
    <n v="5"/>
    <n v="9409"/>
    <s v="3151"/>
    <s v="18 Aug 2026"/>
    <s v="18"/>
    <s v="Aug"/>
    <s v="23 Aug 2026"/>
    <s v="23"/>
    <s v="Aug"/>
    <n v="5"/>
    <n v="5"/>
    <n v="0"/>
    <n v="0"/>
    <x v="2"/>
    <x v="6"/>
    <n v="2"/>
    <n v="2"/>
    <n v="1946.8331819999999"/>
    <n v="389.36663639999995"/>
    <s v="Israel"/>
    <s v="09 Jan 2026 12:23"/>
    <s v="09 Jan 2026"/>
    <s v="Jan"/>
    <n v="0"/>
    <n v="0"/>
    <n v="0"/>
    <n v="5"/>
    <n v="0"/>
    <n v="5"/>
    <n v="0"/>
    <s v="09.01.2025"/>
    <x v="1"/>
    <s v="18.08.2026"/>
    <n v="34"/>
    <x v="0"/>
    <m/>
    <m/>
  </r>
  <r>
    <x v="2"/>
    <n v="0"/>
    <n v="6"/>
    <n v="0"/>
    <n v="9487"/>
    <s v="NT314110"/>
    <s v="29 Aug 2026"/>
    <s v="29"/>
    <s v="Aug"/>
    <s v="04 Sep 2026"/>
    <s v="04"/>
    <s v="Sep"/>
    <n v="6"/>
    <n v="-25"/>
    <n v="2"/>
    <n v="3"/>
    <x v="5"/>
    <x v="4"/>
    <n v="3"/>
    <n v="1"/>
    <n v="2150.0048023999998"/>
    <n v="358.33413373333332"/>
    <s v="Romania"/>
    <s v="14 Jan 2026 11:10"/>
    <s v="14 Jan 2026"/>
    <s v="Jan"/>
    <n v="0"/>
    <n v="0"/>
    <n v="0"/>
    <n v="2"/>
    <n v="3"/>
    <n v="5"/>
    <n v="-1"/>
    <s v="14.01.2025"/>
    <x v="7"/>
    <s v="29.08.2026"/>
    <n v="35"/>
    <x v="0"/>
    <m/>
    <m/>
  </r>
  <r>
    <x v="2"/>
    <n v="0"/>
    <n v="0"/>
    <n v="5"/>
    <n v="9926"/>
    <s v="1239633.232334"/>
    <s v="18 Jul 2026"/>
    <s v="18"/>
    <s v="Jul"/>
    <s v="23 Jul 2026"/>
    <s v="23"/>
    <s v="Jul"/>
    <n v="5"/>
    <n v="5"/>
    <n v="0"/>
    <n v="0"/>
    <x v="3"/>
    <x v="4"/>
    <n v="3"/>
    <n v="1"/>
    <n v="2153.4666214999997"/>
    <n v="430.69332429999997"/>
    <s v="Romania"/>
    <s v="31 Jan 2026 21:18"/>
    <s v="31 Jan 2026"/>
    <s v="Jan"/>
    <n v="0"/>
    <n v="0"/>
    <n v="5"/>
    <n v="0"/>
    <n v="0"/>
    <n v="5"/>
    <n v="0"/>
    <s v="31.01.2025"/>
    <x v="0"/>
    <s v="18.07.2026"/>
    <n v="29"/>
    <x v="0"/>
    <m/>
    <m/>
  </r>
  <r>
    <x v="1"/>
    <n v="3"/>
    <n v="0"/>
    <n v="0"/>
    <n v="10033"/>
    <s v="5264969455"/>
    <s v="12 Jun 2026"/>
    <s v="12"/>
    <s v="Jun"/>
    <s v="15 Jun 2026"/>
    <s v="15"/>
    <s v="Jun"/>
    <n v="3"/>
    <n v="3"/>
    <n v="0"/>
    <n v="0"/>
    <x v="1"/>
    <x v="1"/>
    <n v="4"/>
    <n v="0"/>
    <n v="1264.4710100917432"/>
    <n v="421.4903366972477"/>
    <s v="Romania"/>
    <s v="08 Feb 2026 19:12"/>
    <s v="08 Feb 2026"/>
    <s v="Feb"/>
    <n v="0"/>
    <n v="3"/>
    <n v="0"/>
    <n v="0"/>
    <n v="0"/>
    <n v="3"/>
    <n v="0"/>
    <s v="08.02.2025"/>
    <x v="5"/>
    <s v="12.06.2026"/>
    <n v="24"/>
    <x v="1"/>
    <m/>
    <m/>
  </r>
  <r>
    <x v="2"/>
    <n v="0"/>
    <n v="0"/>
    <n v="6"/>
    <n v="9927"/>
    <s v="1239642.232337"/>
    <s v="19 Jul 2026"/>
    <s v="19"/>
    <s v="Jul"/>
    <s v="25 Jul 2026"/>
    <s v="25"/>
    <s v="Jul"/>
    <n v="6"/>
    <n v="6"/>
    <n v="0"/>
    <n v="0"/>
    <x v="3"/>
    <x v="6"/>
    <n v="2"/>
    <n v="2"/>
    <n v="2336.1998183999999"/>
    <n v="389.3666364"/>
    <s v="Romania"/>
    <s v="31 Jan 2026 21:23"/>
    <s v="31 Jan 2026"/>
    <s v="Jan"/>
    <n v="0"/>
    <n v="0"/>
    <n v="6"/>
    <n v="0"/>
    <n v="0"/>
    <n v="6"/>
    <n v="0"/>
    <s v="31.01.2025"/>
    <x v="0"/>
    <s v="19.07.2026"/>
    <n v="30"/>
    <x v="0"/>
    <m/>
    <m/>
  </r>
  <r>
    <x v="2"/>
    <n v="0"/>
    <n v="5"/>
    <n v="0"/>
    <n v="9006"/>
    <s v="2314863"/>
    <s v="16 Jun 2026"/>
    <s v="16"/>
    <s v="Jun"/>
    <s v="21 Jun 2026"/>
    <s v="21"/>
    <s v="Jun"/>
    <n v="5"/>
    <n v="5"/>
    <n v="0"/>
    <n v="0"/>
    <x v="6"/>
    <x v="6"/>
    <n v="2"/>
    <n v="2"/>
    <n v="1428.733815"/>
    <n v="285.74676299999999"/>
    <s v="Moldova, Republic of"/>
    <s v="03 Dec 2025 11:17"/>
    <s v="03 Dec 2025"/>
    <s v="Dec"/>
    <n v="0"/>
    <n v="5"/>
    <n v="0"/>
    <n v="0"/>
    <n v="0"/>
    <n v="5"/>
    <n v="0"/>
    <s v="03.12.2025"/>
    <x v="13"/>
    <s v="16.06.2026"/>
    <n v="25"/>
    <x v="0"/>
    <m/>
    <m/>
  </r>
  <r>
    <x v="2"/>
    <n v="0"/>
    <n v="6"/>
    <n v="0"/>
    <n v="10233"/>
    <s v="1246745.195751"/>
    <s v="29 Jun 2026"/>
    <s v="29"/>
    <s v="Jun"/>
    <s v="05 Jul 2026"/>
    <s v="05"/>
    <s v="Jul"/>
    <n v="6"/>
    <n v="-24"/>
    <n v="2"/>
    <n v="4"/>
    <x v="3"/>
    <x v="6"/>
    <n v="2"/>
    <n v="1"/>
    <n v="2260.7438970000003"/>
    <n v="376.79064950000003"/>
    <s v="Romania"/>
    <s v="25 Feb 2026 12:33"/>
    <s v="24 Feb 2026"/>
    <s v="Feb"/>
    <n v="0"/>
    <n v="2"/>
    <n v="4"/>
    <n v="0"/>
    <n v="0"/>
    <n v="6"/>
    <n v="0"/>
    <s v="25.02.2025"/>
    <x v="8"/>
    <s v="29.06.2026"/>
    <n v="27"/>
    <x v="0"/>
    <m/>
    <m/>
  </r>
  <r>
    <x v="2"/>
    <n v="0"/>
    <n v="6"/>
    <n v="0"/>
    <n v="8062"/>
    <s v="2308685"/>
    <s v="21 Jun 2026"/>
    <s v="21"/>
    <s v="Jun"/>
    <s v="27 Jun 2026"/>
    <s v="27"/>
    <s v="Jun"/>
    <n v="6"/>
    <n v="6"/>
    <n v="0"/>
    <n v="0"/>
    <x v="6"/>
    <x v="3"/>
    <n v="2"/>
    <n v="1"/>
    <n v="1478.9204127999999"/>
    <n v="246.48673546666666"/>
    <s v="Romania"/>
    <s v="27 Oct 2025 16:00"/>
    <s v="20 Oct 2025"/>
    <s v="Oct"/>
    <n v="0"/>
    <n v="6"/>
    <n v="0"/>
    <n v="0"/>
    <n v="0"/>
    <n v="6"/>
    <n v="0"/>
    <s v="27.10.2025"/>
    <x v="4"/>
    <s v="21.06.2026"/>
    <n v="26"/>
    <x v="0"/>
    <m/>
    <m/>
  </r>
  <r>
    <x v="2"/>
    <n v="0"/>
    <n v="0"/>
    <n v="5"/>
    <n v="9928"/>
    <s v="NT317146"/>
    <s v="12 Aug 2026"/>
    <s v="12"/>
    <s v="Aug"/>
    <s v="17 Aug 2026"/>
    <s v="17"/>
    <s v="Aug"/>
    <n v="5"/>
    <n v="5"/>
    <n v="0"/>
    <n v="0"/>
    <x v="5"/>
    <x v="0"/>
    <n v="3"/>
    <n v="0"/>
    <n v="2373.9864539999999"/>
    <n v="474.79729079999998"/>
    <s v="Romania"/>
    <s v="31 Jan 2026 21:50"/>
    <s v="31 Jan 2026"/>
    <s v="Jan"/>
    <n v="0"/>
    <n v="0"/>
    <n v="0"/>
    <n v="5"/>
    <n v="0"/>
    <n v="5"/>
    <n v="0"/>
    <s v="31.01.2025"/>
    <x v="0"/>
    <s v="12.08.2026"/>
    <n v="33"/>
    <x v="0"/>
    <m/>
    <m/>
  </r>
  <r>
    <x v="2"/>
    <n v="0"/>
    <n v="6"/>
    <n v="0"/>
    <n v="8066"/>
    <s v="2309040"/>
    <s v="21 Jun 2026"/>
    <s v="21"/>
    <s v="Jun"/>
    <s v="27 Jun 2026"/>
    <s v="27"/>
    <s v="Jun"/>
    <n v="6"/>
    <n v="6"/>
    <n v="0"/>
    <n v="0"/>
    <x v="6"/>
    <x v="4"/>
    <n v="3"/>
    <n v="1"/>
    <n v="1996.5894972000001"/>
    <n v="332.76491620000002"/>
    <s v="Romania"/>
    <s v="27 Oct 2025 16:02"/>
    <s v="23 Oct 2025"/>
    <s v="Oct"/>
    <n v="0"/>
    <n v="6"/>
    <n v="0"/>
    <n v="0"/>
    <n v="0"/>
    <n v="6"/>
    <n v="0"/>
    <s v="27.10.2025"/>
    <x v="4"/>
    <s v="21.06.2026"/>
    <n v="26"/>
    <x v="0"/>
    <m/>
    <m/>
  </r>
  <r>
    <x v="2"/>
    <n v="0"/>
    <n v="0"/>
    <n v="7"/>
    <n v="9488"/>
    <s v="1188183.228123"/>
    <s v="17 Aug 2026"/>
    <s v="17"/>
    <s v="Aug"/>
    <s v="24 Aug 2026"/>
    <s v="24"/>
    <s v="Aug"/>
    <n v="7"/>
    <n v="7"/>
    <n v="0"/>
    <n v="0"/>
    <x v="3"/>
    <x v="5"/>
    <n v="2"/>
    <n v="2"/>
    <n v="3165.3152720000003"/>
    <n v="452.18789600000002"/>
    <s v="Romania"/>
    <s v="14 Jan 2026 11:18"/>
    <s v="14 Jan 2026"/>
    <s v="Jan"/>
    <n v="0"/>
    <n v="0"/>
    <n v="0"/>
    <n v="7"/>
    <n v="0"/>
    <n v="7"/>
    <n v="0"/>
    <s v="14.01.2025"/>
    <x v="7"/>
    <s v="17.08.2026"/>
    <n v="34"/>
    <x v="0"/>
    <m/>
    <m/>
  </r>
  <r>
    <x v="3"/>
    <n v="0"/>
    <n v="3"/>
    <n v="2"/>
    <n v="9929"/>
    <s v="461722"/>
    <s v="23 Aug 2026"/>
    <s v="23"/>
    <s v="Aug"/>
    <s v="28 Aug 2026"/>
    <s v="28"/>
    <s v="Aug"/>
    <n v="5"/>
    <n v="5"/>
    <n v="0"/>
    <n v="0"/>
    <x v="8"/>
    <x v="4"/>
    <n v="1"/>
    <n v="3"/>
    <n v="1769.7569990825684"/>
    <n v="353.95139981651369"/>
    <m/>
    <s v="31 Jan 2026 21:58"/>
    <s v="31 Jan 2026"/>
    <s v="Jan"/>
    <n v="0"/>
    <n v="0"/>
    <n v="0"/>
    <n v="5"/>
    <n v="0"/>
    <n v="5"/>
    <n v="0"/>
    <s v="31.01.2025"/>
    <x v="0"/>
    <s v="23.08.2026"/>
    <n v="35"/>
    <x v="0"/>
    <m/>
    <m/>
  </r>
  <r>
    <x v="3"/>
    <n v="0"/>
    <n v="3"/>
    <n v="2"/>
    <n v="9930"/>
    <s v="461722"/>
    <s v="23 Aug 2026"/>
    <s v="23"/>
    <s v="Aug"/>
    <s v="28 Aug 2026"/>
    <s v="28"/>
    <s v="Aug"/>
    <n v="5"/>
    <n v="5"/>
    <n v="0"/>
    <n v="0"/>
    <x v="8"/>
    <x v="4"/>
    <n v="1"/>
    <n v="3"/>
    <n v="1769.7569990825684"/>
    <n v="353.95139981651369"/>
    <m/>
    <s v="31 Jan 2026 21:58"/>
    <s v="31 Jan 2026"/>
    <s v="Jan"/>
    <n v="0"/>
    <n v="0"/>
    <n v="0"/>
    <n v="5"/>
    <n v="0"/>
    <n v="5"/>
    <n v="0"/>
    <s v="31.01.2025"/>
    <x v="0"/>
    <s v="23.08.2026"/>
    <n v="35"/>
    <x v="0"/>
    <m/>
    <m/>
  </r>
  <r>
    <x v="2"/>
    <n v="0"/>
    <n v="5"/>
    <n v="0"/>
    <n v="8061"/>
    <s v="2308309"/>
    <s v="02 Jul 2026"/>
    <s v="02"/>
    <s v="Jul"/>
    <s v="07 Jul 2026"/>
    <s v="07"/>
    <s v="Jul"/>
    <n v="5"/>
    <n v="5"/>
    <n v="0"/>
    <n v="0"/>
    <x v="6"/>
    <x v="1"/>
    <n v="4"/>
    <n v="1"/>
    <n v="2391.0021750000001"/>
    <n v="478.20043500000003"/>
    <s v="Romania"/>
    <s v="27 Oct 2025 15:57"/>
    <s v="15 Oct 2025"/>
    <s v="Oct"/>
    <n v="0"/>
    <n v="0"/>
    <n v="5"/>
    <n v="0"/>
    <n v="0"/>
    <n v="5"/>
    <n v="0"/>
    <s v="27.10.2025"/>
    <x v="4"/>
    <s v="02.07.2026"/>
    <n v="27"/>
    <x v="0"/>
    <m/>
    <m/>
  </r>
  <r>
    <x v="2"/>
    <n v="0"/>
    <n v="0"/>
    <n v="5"/>
    <n v="9931"/>
    <s v="NT317152"/>
    <s v="03 Aug 2026"/>
    <s v="03"/>
    <s v="Aug"/>
    <s v="08 Aug 2026"/>
    <s v="08"/>
    <s v="Aug"/>
    <n v="5"/>
    <n v="5"/>
    <n v="0"/>
    <n v="0"/>
    <x v="5"/>
    <x v="3"/>
    <n v="3"/>
    <n v="0"/>
    <n v="2153.4666214999997"/>
    <n v="430.69332429999997"/>
    <s v="Romania"/>
    <s v="31 Jan 2026 22:10"/>
    <s v="31 Jan 2026"/>
    <s v="Jan"/>
    <n v="0"/>
    <n v="0"/>
    <n v="0"/>
    <n v="5"/>
    <n v="0"/>
    <n v="5"/>
    <n v="0"/>
    <s v="31.01.2025"/>
    <x v="0"/>
    <s v="03.08.2026"/>
    <n v="32"/>
    <x v="0"/>
    <m/>
    <m/>
  </r>
  <r>
    <x v="2"/>
    <n v="0"/>
    <n v="0"/>
    <n v="6"/>
    <n v="9585"/>
    <s v="52279"/>
    <s v="01 Aug 2026"/>
    <s v="01"/>
    <s v="Aug"/>
    <s v="07 Aug 2026"/>
    <s v="07"/>
    <s v="Aug"/>
    <n v="6"/>
    <n v="6"/>
    <n v="0"/>
    <n v="0"/>
    <x v="4"/>
    <x v="2"/>
    <n v="2"/>
    <n v="1"/>
    <n v="1944.2514864"/>
    <n v="324.0419144"/>
    <s v="Romania"/>
    <s v="19 Jan 2026 17:45"/>
    <s v="19 Jan 2026"/>
    <s v="Jan"/>
    <n v="0"/>
    <n v="0"/>
    <n v="0"/>
    <n v="6"/>
    <n v="0"/>
    <n v="6"/>
    <n v="0"/>
    <s v="19.01.2025"/>
    <x v="2"/>
    <s v="01.08.2026"/>
    <n v="31"/>
    <x v="0"/>
    <m/>
    <m/>
  </r>
  <r>
    <x v="2"/>
    <n v="0"/>
    <n v="0"/>
    <n v="6"/>
    <n v="9932"/>
    <s v="NT317170"/>
    <s v="02 Aug 2026"/>
    <s v="02"/>
    <s v="Aug"/>
    <s v="08 Aug 2026"/>
    <s v="08"/>
    <s v="Aug"/>
    <n v="6"/>
    <n v="6"/>
    <n v="0"/>
    <n v="0"/>
    <x v="5"/>
    <x v="5"/>
    <n v="2"/>
    <n v="2"/>
    <n v="2713.1273759999999"/>
    <n v="452.18789599999997"/>
    <s v="Romania"/>
    <s v="31 Jan 2026 23:25"/>
    <s v="31 Jan 2026"/>
    <s v="Jan"/>
    <n v="0"/>
    <n v="0"/>
    <n v="0"/>
    <n v="6"/>
    <n v="0"/>
    <n v="6"/>
    <n v="0"/>
    <s v="31.01.2025"/>
    <x v="0"/>
    <s v="02.08.2026"/>
    <n v="32"/>
    <x v="0"/>
    <m/>
    <m/>
  </r>
  <r>
    <x v="2"/>
    <n v="0"/>
    <n v="6"/>
    <n v="0"/>
    <n v="9489"/>
    <s v="2319507"/>
    <s v="29 Jun 2026"/>
    <s v="29"/>
    <s v="Jun"/>
    <s v="05 Jul 2026"/>
    <s v="05"/>
    <s v="Jul"/>
    <n v="6"/>
    <n v="-24"/>
    <n v="2"/>
    <n v="4"/>
    <x v="6"/>
    <x v="6"/>
    <n v="2"/>
    <n v="0"/>
    <n v="1688.1942227999998"/>
    <n v="281.36570379999995"/>
    <s v="Romania"/>
    <s v="14 Jan 2026 11:46"/>
    <s v="14 Jan 2026"/>
    <s v="Jan"/>
    <n v="0"/>
    <n v="2"/>
    <n v="4"/>
    <n v="0"/>
    <n v="0"/>
    <n v="6"/>
    <n v="0"/>
    <s v="14.01.2025"/>
    <x v="7"/>
    <s v="29.06.2026"/>
    <n v="27"/>
    <x v="0"/>
    <m/>
    <m/>
  </r>
  <r>
    <x v="2"/>
    <n v="0"/>
    <n v="1"/>
    <n v="6"/>
    <n v="10153"/>
    <s v="28913"/>
    <s v="10 Jul 2026"/>
    <s v="10"/>
    <s v="Jul"/>
    <s v="17 Jul 2026"/>
    <s v="17"/>
    <s v="Jul"/>
    <n v="7"/>
    <n v="7"/>
    <n v="0"/>
    <n v="0"/>
    <x v="4"/>
    <x v="4"/>
    <n v="2"/>
    <n v="2"/>
    <n v="2991.0312607000001"/>
    <n v="427.29018009999999"/>
    <s v="Romania"/>
    <s v="19 Feb 2026 17:33"/>
    <s v="19 Feb 2026"/>
    <s v="Feb"/>
    <n v="0"/>
    <n v="0"/>
    <n v="7"/>
    <n v="0"/>
    <n v="0"/>
    <n v="7"/>
    <n v="0"/>
    <s v="19.02.2025"/>
    <x v="14"/>
    <s v="10.07.2026"/>
    <n v="28"/>
    <x v="0"/>
    <m/>
    <m/>
  </r>
  <r>
    <x v="2"/>
    <n v="0"/>
    <n v="0"/>
    <n v="5"/>
    <n v="9598"/>
    <s v="52302"/>
    <s v="20 Jul 2026"/>
    <s v="20"/>
    <s v="Jul"/>
    <s v="25 Jul 2026"/>
    <s v="25"/>
    <s v="Jul"/>
    <n v="5"/>
    <n v="5"/>
    <n v="0"/>
    <n v="0"/>
    <x v="4"/>
    <x v="4"/>
    <n v="2"/>
    <n v="2"/>
    <n v="1993.9686850000001"/>
    <n v="398.79373700000002"/>
    <s v="Romania"/>
    <s v="20 Jan 2026 13:37"/>
    <s v="20 Jan 2026"/>
    <s v="Jan"/>
    <n v="0"/>
    <n v="0"/>
    <n v="5"/>
    <n v="0"/>
    <n v="0"/>
    <n v="5"/>
    <n v="0"/>
    <s v="20.01.2025"/>
    <x v="2"/>
    <s v="20.07.2026"/>
    <n v="30"/>
    <x v="0"/>
    <m/>
    <m/>
  </r>
  <r>
    <x v="2"/>
    <n v="0"/>
    <n v="0"/>
    <n v="5"/>
    <n v="9599"/>
    <s v="52303"/>
    <s v="20 Jul 2026"/>
    <s v="20"/>
    <s v="Jul"/>
    <s v="25 Jul 2026"/>
    <s v="25"/>
    <s v="Jul"/>
    <n v="5"/>
    <n v="5"/>
    <n v="0"/>
    <n v="0"/>
    <x v="4"/>
    <x v="4"/>
    <n v="3"/>
    <n v="0"/>
    <n v="2153.4666214999997"/>
    <n v="430.69332429999997"/>
    <s v="Romania"/>
    <s v="20 Jan 2026 13:37"/>
    <s v="20 Jan 2026"/>
    <s v="Jan"/>
    <n v="0"/>
    <n v="0"/>
    <n v="5"/>
    <n v="0"/>
    <n v="0"/>
    <n v="5"/>
    <n v="0"/>
    <s v="20.01.2025"/>
    <x v="2"/>
    <s v="20.07.2026"/>
    <n v="30"/>
    <x v="0"/>
    <m/>
    <m/>
  </r>
  <r>
    <x v="2"/>
    <n v="0"/>
    <n v="0"/>
    <n v="5"/>
    <n v="9600"/>
    <s v="52306"/>
    <s v="20 Jul 2026"/>
    <s v="20"/>
    <s v="Jul"/>
    <s v="25 Jul 2026"/>
    <s v="25"/>
    <s v="Jul"/>
    <n v="5"/>
    <n v="5"/>
    <n v="0"/>
    <n v="0"/>
    <x v="4"/>
    <x v="1"/>
    <n v="3"/>
    <n v="2"/>
    <n v="2826.0765584999999"/>
    <n v="565.21531170000003"/>
    <s v="Romania"/>
    <s v="20 Jan 2026 13:37"/>
    <s v="20 Jan 2026"/>
    <s v="Jan"/>
    <n v="0"/>
    <n v="0"/>
    <n v="5"/>
    <n v="0"/>
    <n v="0"/>
    <n v="5"/>
    <n v="0"/>
    <s v="20.01.2025"/>
    <x v="2"/>
    <s v="20.07.2026"/>
    <n v="30"/>
    <x v="0"/>
    <m/>
    <m/>
  </r>
  <r>
    <x v="2"/>
    <n v="0"/>
    <n v="0"/>
    <n v="5"/>
    <n v="9601"/>
    <s v="52308"/>
    <s v="20 Jul 2026"/>
    <s v="20"/>
    <s v="Jul"/>
    <s v="25 Jul 2026"/>
    <s v="25"/>
    <s v="Jul"/>
    <n v="5"/>
    <n v="5"/>
    <n v="0"/>
    <n v="0"/>
    <x v="4"/>
    <x v="4"/>
    <n v="2"/>
    <n v="2"/>
    <n v="1993.9686850000001"/>
    <n v="398.79373700000002"/>
    <s v="Romania"/>
    <s v="20 Jan 2026 13:38"/>
    <s v="20 Jan 2026"/>
    <s v="Jan"/>
    <n v="0"/>
    <n v="0"/>
    <n v="5"/>
    <n v="0"/>
    <n v="0"/>
    <n v="5"/>
    <n v="0"/>
    <s v="20.01.2025"/>
    <x v="2"/>
    <s v="20.07.2026"/>
    <n v="30"/>
    <x v="0"/>
    <m/>
    <m/>
  </r>
  <r>
    <x v="2"/>
    <n v="0"/>
    <n v="5"/>
    <n v="0"/>
    <n v="9490"/>
    <s v="18318"/>
    <s v="20 Jun 2026"/>
    <s v="20"/>
    <s v="Jun"/>
    <s v="25 Jun 2026"/>
    <s v="25"/>
    <s v="Jun"/>
    <n v="5"/>
    <n v="5"/>
    <n v="0"/>
    <n v="0"/>
    <x v="4"/>
    <x v="1"/>
    <n v="4"/>
    <n v="1"/>
    <n v="2260.8416885000001"/>
    <n v="452.16833770000005"/>
    <s v="Romania"/>
    <s v="14 Jan 2026 12:05"/>
    <s v="14 Jan 2026"/>
    <s v="Jan"/>
    <n v="0"/>
    <n v="5"/>
    <n v="0"/>
    <n v="0"/>
    <n v="0"/>
    <n v="5"/>
    <n v="0"/>
    <s v="14.01.2025"/>
    <x v="7"/>
    <s v="20.06.2026"/>
    <n v="25"/>
    <x v="0"/>
    <m/>
    <m/>
  </r>
  <r>
    <x v="2"/>
    <n v="0"/>
    <n v="0"/>
    <n v="6"/>
    <n v="9492"/>
    <s v="52091"/>
    <s v="01 Aug 2026"/>
    <s v="01"/>
    <s v="Aug"/>
    <s v="07 Aug 2026"/>
    <s v="07"/>
    <s v="Aug"/>
    <n v="6"/>
    <n v="6"/>
    <n v="0"/>
    <n v="0"/>
    <x v="4"/>
    <x v="2"/>
    <n v="2"/>
    <n v="1"/>
    <n v="1944.2514864"/>
    <n v="324.0419144"/>
    <s v="Romania"/>
    <s v="14 Jan 2026 12:28"/>
    <s v="14 Jan 2026"/>
    <s v="Jan"/>
    <n v="0"/>
    <n v="0"/>
    <n v="0"/>
    <n v="6"/>
    <n v="0"/>
    <n v="6"/>
    <n v="0"/>
    <s v="14.01.2025"/>
    <x v="7"/>
    <s v="01.08.2026"/>
    <n v="31"/>
    <x v="0"/>
    <m/>
    <m/>
  </r>
  <r>
    <x v="2"/>
    <n v="0"/>
    <n v="0"/>
    <n v="6"/>
    <n v="9493"/>
    <s v="52093"/>
    <s v="01 Aug 2026"/>
    <s v="01"/>
    <s v="Aug"/>
    <s v="07 Aug 2026"/>
    <s v="07"/>
    <s v="Aug"/>
    <n v="6"/>
    <n v="6"/>
    <n v="0"/>
    <n v="0"/>
    <x v="4"/>
    <x v="2"/>
    <n v="2"/>
    <n v="1"/>
    <n v="1944.2514864"/>
    <n v="324.0419144"/>
    <s v="Romania"/>
    <s v="14 Jan 2026 12:28"/>
    <s v="14 Jan 2026"/>
    <s v="Jan"/>
    <n v="0"/>
    <n v="0"/>
    <n v="0"/>
    <n v="6"/>
    <n v="0"/>
    <n v="6"/>
    <n v="0"/>
    <s v="14.01.2025"/>
    <x v="7"/>
    <s v="01.08.2026"/>
    <n v="31"/>
    <x v="0"/>
    <m/>
    <m/>
  </r>
  <r>
    <x v="2"/>
    <n v="0"/>
    <n v="0"/>
    <n v="6"/>
    <n v="9494"/>
    <s v="52094"/>
    <s v="01 Aug 2026"/>
    <s v="01"/>
    <s v="Aug"/>
    <s v="07 Aug 2026"/>
    <s v="07"/>
    <s v="Aug"/>
    <n v="6"/>
    <n v="6"/>
    <n v="0"/>
    <n v="0"/>
    <x v="4"/>
    <x v="2"/>
    <n v="2"/>
    <n v="1"/>
    <n v="1944.2514864"/>
    <n v="324.0419144"/>
    <s v="Romania"/>
    <s v="14 Jan 2026 12:28"/>
    <s v="14 Jan 2026"/>
    <s v="Jan"/>
    <n v="0"/>
    <n v="0"/>
    <n v="0"/>
    <n v="6"/>
    <n v="0"/>
    <n v="6"/>
    <n v="0"/>
    <s v="14.01.2025"/>
    <x v="7"/>
    <s v="01.08.2026"/>
    <n v="31"/>
    <x v="0"/>
    <m/>
    <m/>
  </r>
  <r>
    <x v="1"/>
    <n v="0"/>
    <n v="3"/>
    <n v="0"/>
    <n v="10036"/>
    <s v="6053628058"/>
    <s v="25 Jun 2026"/>
    <s v="25"/>
    <s v="Jun"/>
    <s v="28 Jun 2026"/>
    <s v="28"/>
    <s v="Jun"/>
    <n v="3"/>
    <n v="3"/>
    <n v="0"/>
    <n v="0"/>
    <x v="1"/>
    <x v="3"/>
    <n v="2"/>
    <n v="2"/>
    <n v="1789.4229594495412"/>
    <n v="596.4743198165138"/>
    <m/>
    <s v="08 Feb 2026 21:30"/>
    <s v="08 Feb 2026"/>
    <s v="Feb"/>
    <n v="0"/>
    <n v="3"/>
    <n v="0"/>
    <n v="0"/>
    <n v="0"/>
    <n v="3"/>
    <n v="0"/>
    <s v="08.02.2025"/>
    <x v="5"/>
    <s v="25.06.2026"/>
    <n v="26"/>
    <x v="0"/>
    <m/>
    <m/>
  </r>
  <r>
    <x v="2"/>
    <n v="0"/>
    <n v="0"/>
    <n v="6"/>
    <n v="10034"/>
    <s v="1241876.233633"/>
    <s v="26 Jul 2026"/>
    <s v="26"/>
    <s v="Jul"/>
    <s v="01 Aug 2026"/>
    <s v="01"/>
    <s v="Aug"/>
    <n v="6"/>
    <n v="-25"/>
    <n v="5"/>
    <n v="0"/>
    <x v="3"/>
    <x v="6"/>
    <n v="2"/>
    <n v="1"/>
    <n v="2002.4569872"/>
    <n v="333.74283120000001"/>
    <s v="Romania"/>
    <s v="08 Feb 2026 20:48"/>
    <s v="08 Feb 2026"/>
    <s v="Feb"/>
    <n v="0"/>
    <n v="0"/>
    <n v="5"/>
    <n v="0"/>
    <n v="0"/>
    <n v="5"/>
    <n v="-1"/>
    <s v="08.02.2025"/>
    <x v="5"/>
    <s v="26.07.2026"/>
    <n v="31"/>
    <x v="0"/>
    <m/>
    <m/>
  </r>
  <r>
    <x v="2"/>
    <n v="0"/>
    <n v="0"/>
    <n v="6"/>
    <n v="10035"/>
    <s v="1241878.233636"/>
    <s v="26 Jul 2026"/>
    <s v="26"/>
    <s v="Jul"/>
    <s v="01 Aug 2026"/>
    <s v="01"/>
    <s v="Aug"/>
    <n v="6"/>
    <n v="-25"/>
    <n v="5"/>
    <n v="0"/>
    <x v="3"/>
    <x v="4"/>
    <n v="2"/>
    <n v="0"/>
    <n v="2051.0398043999999"/>
    <n v="341.83996739999998"/>
    <s v="Romania"/>
    <s v="08 Feb 2026 20:55"/>
    <s v="08 Feb 2026"/>
    <s v="Feb"/>
    <n v="0"/>
    <n v="0"/>
    <n v="5"/>
    <n v="0"/>
    <n v="0"/>
    <n v="5"/>
    <n v="-1"/>
    <s v="08.02.2025"/>
    <x v="5"/>
    <s v="26.07.2026"/>
    <n v="31"/>
    <x v="0"/>
    <m/>
    <m/>
  </r>
  <r>
    <x v="2"/>
    <n v="0"/>
    <n v="0"/>
    <n v="6"/>
    <n v="9602"/>
    <s v="1190529.229566"/>
    <s v="14 Jul 2026"/>
    <s v="14"/>
    <s v="Jul"/>
    <s v="20 Jul 2026"/>
    <s v="20"/>
    <s v="Jul"/>
    <n v="6"/>
    <n v="6"/>
    <n v="0"/>
    <n v="0"/>
    <x v="3"/>
    <x v="6"/>
    <n v="2"/>
    <n v="1"/>
    <n v="1868.9129148"/>
    <n v="311.48548579999999"/>
    <s v="Romania"/>
    <s v="20 Jan 2026 14:06"/>
    <s v="20 Jan 2026"/>
    <s v="Jan"/>
    <n v="0"/>
    <n v="0"/>
    <n v="6"/>
    <n v="0"/>
    <n v="0"/>
    <n v="6"/>
    <n v="0"/>
    <s v="20.01.2025"/>
    <x v="2"/>
    <s v="14.07.2026"/>
    <n v="29"/>
    <x v="0"/>
    <m/>
    <m/>
  </r>
  <r>
    <x v="2"/>
    <n v="0"/>
    <n v="5"/>
    <n v="1"/>
    <n v="10282"/>
    <s v="1247969.196272"/>
    <s v="24 Aug 2026"/>
    <s v="24"/>
    <s v="Aug"/>
    <s v="30 Aug 2026"/>
    <s v="30"/>
    <s v="Aug"/>
    <n v="6"/>
    <n v="6"/>
    <n v="0"/>
    <n v="0"/>
    <x v="3"/>
    <x v="4"/>
    <n v="2"/>
    <n v="2"/>
    <n v="2321.4137436000001"/>
    <n v="386.90229060000001"/>
    <s v="Romania"/>
    <s v="01 Mar 2026 19:37"/>
    <s v="01 Mar 2026"/>
    <s v="Mar"/>
    <n v="0"/>
    <n v="0"/>
    <n v="0"/>
    <n v="6"/>
    <n v="0"/>
    <n v="6"/>
    <n v="0"/>
    <s v="01.03.2025"/>
    <x v="8"/>
    <s v="24.08.2026"/>
    <n v="35"/>
    <x v="0"/>
    <m/>
    <m/>
  </r>
  <r>
    <x v="2"/>
    <n v="0"/>
    <n v="0"/>
    <n v="5"/>
    <n v="9605"/>
    <s v="3866"/>
    <s v="11 Aug 2026"/>
    <s v="11"/>
    <s v="Aug"/>
    <s v="16 Aug 2026"/>
    <s v="16"/>
    <s v="Aug"/>
    <n v="5"/>
    <n v="5"/>
    <n v="0"/>
    <n v="0"/>
    <x v="2"/>
    <x v="3"/>
    <n v="2"/>
    <n v="1"/>
    <n v="1595.1749480000001"/>
    <n v="319.03498960000002"/>
    <s v="Israel"/>
    <s v="20 Jan 2026 14:35"/>
    <s v="20 Jan 2026"/>
    <s v="Jan"/>
    <n v="0"/>
    <n v="0"/>
    <n v="0"/>
    <n v="5"/>
    <n v="0"/>
    <n v="5"/>
    <n v="0"/>
    <s v="20.01.2025"/>
    <x v="2"/>
    <s v="11.08.2026"/>
    <n v="33"/>
    <x v="0"/>
    <m/>
    <m/>
  </r>
  <r>
    <x v="2"/>
    <n v="0"/>
    <n v="0"/>
    <n v="5"/>
    <n v="9604"/>
    <s v="3866"/>
    <s v="11 Aug 2026"/>
    <s v="11"/>
    <s v="Aug"/>
    <s v="16 Aug 2026"/>
    <s v="16"/>
    <s v="Aug"/>
    <n v="5"/>
    <n v="5"/>
    <n v="0"/>
    <n v="0"/>
    <x v="2"/>
    <x v="3"/>
    <n v="2"/>
    <n v="0"/>
    <n v="1595.1749480000001"/>
    <n v="319.03498960000002"/>
    <s v="Israel"/>
    <s v="20 Jan 2026 14:35"/>
    <s v="20 Jan 2026"/>
    <s v="Jan"/>
    <n v="0"/>
    <n v="0"/>
    <n v="0"/>
    <n v="5"/>
    <n v="0"/>
    <n v="5"/>
    <n v="0"/>
    <s v="20.01.2025"/>
    <x v="2"/>
    <s v="11.08.2026"/>
    <n v="33"/>
    <x v="0"/>
    <m/>
    <m/>
  </r>
  <r>
    <x v="2"/>
    <n v="0"/>
    <n v="0"/>
    <n v="5"/>
    <n v="9603"/>
    <s v="3866"/>
    <s v="11 Aug 2026"/>
    <s v="11"/>
    <s v="Aug"/>
    <s v="16 Aug 2026"/>
    <s v="16"/>
    <s v="Aug"/>
    <n v="5"/>
    <n v="5"/>
    <n v="0"/>
    <n v="0"/>
    <x v="2"/>
    <x v="3"/>
    <n v="2"/>
    <n v="1"/>
    <n v="1595.1749480000001"/>
    <n v="319.03498960000002"/>
    <s v="Israel"/>
    <s v="20 Jan 2026 14:35"/>
    <s v="20 Jan 2026"/>
    <s v="Jan"/>
    <n v="0"/>
    <n v="0"/>
    <n v="0"/>
    <n v="5"/>
    <n v="0"/>
    <n v="5"/>
    <n v="0"/>
    <s v="20.01.2025"/>
    <x v="2"/>
    <s v="11.08.2026"/>
    <n v="33"/>
    <x v="0"/>
    <m/>
    <m/>
  </r>
  <r>
    <x v="2"/>
    <n v="0"/>
    <n v="0"/>
    <n v="6"/>
    <n v="9738"/>
    <s v="NT315762"/>
    <s v="24 Jul 2026"/>
    <s v="24"/>
    <s v="Jul"/>
    <s v="30 Jul 2026"/>
    <s v="30"/>
    <s v="Jul"/>
    <n v="6"/>
    <n v="6"/>
    <n v="0"/>
    <n v="0"/>
    <x v="5"/>
    <x v="6"/>
    <n v="2"/>
    <n v="0"/>
    <n v="1868.9129148"/>
    <n v="311.48548579999999"/>
    <s v="Romania"/>
    <s v="26 Jan 2026 12:10"/>
    <s v="26 Jan 2026"/>
    <s v="Jan"/>
    <n v="0"/>
    <n v="0"/>
    <n v="6"/>
    <n v="0"/>
    <n v="0"/>
    <n v="6"/>
    <n v="0"/>
    <s v="26.01.2025"/>
    <x v="0"/>
    <s v="24.07.2026"/>
    <n v="30"/>
    <x v="0"/>
    <m/>
    <m/>
  </r>
  <r>
    <x v="2"/>
    <n v="0"/>
    <n v="0"/>
    <n v="6"/>
    <n v="9737"/>
    <s v="NT315761"/>
    <s v="24 Jul 2026"/>
    <s v="24"/>
    <s v="Jul"/>
    <s v="30 Jul 2026"/>
    <s v="30"/>
    <s v="Jul"/>
    <n v="6"/>
    <n v="6"/>
    <n v="0"/>
    <n v="0"/>
    <x v="5"/>
    <x v="6"/>
    <n v="2"/>
    <n v="0"/>
    <n v="1868.9129148"/>
    <n v="311.48548579999999"/>
    <s v="Romania"/>
    <s v="26 Jan 2026 12:10"/>
    <s v="26 Jan 2026"/>
    <s v="Jan"/>
    <n v="0"/>
    <n v="0"/>
    <n v="6"/>
    <n v="0"/>
    <n v="0"/>
    <n v="6"/>
    <n v="0"/>
    <s v="26.01.2025"/>
    <x v="0"/>
    <s v="24.07.2026"/>
    <n v="30"/>
    <x v="0"/>
    <m/>
    <m/>
  </r>
  <r>
    <x v="2"/>
    <n v="0"/>
    <n v="0"/>
    <n v="5"/>
    <n v="9739"/>
    <s v="2322429"/>
    <s v="02 Aug 2026"/>
    <s v="02"/>
    <s v="Aug"/>
    <s v="07 Aug 2026"/>
    <s v="07"/>
    <s v="Aug"/>
    <n v="5"/>
    <n v="5"/>
    <n v="0"/>
    <n v="0"/>
    <x v="6"/>
    <x v="0"/>
    <n v="3"/>
    <n v="1"/>
    <n v="2373.9864539999999"/>
    <n v="474.79729079999998"/>
    <s v="Romania"/>
    <s v="26 Jan 2026 12:13"/>
    <s v="26 Jan 2026"/>
    <s v="Jan"/>
    <n v="0"/>
    <n v="0"/>
    <n v="0"/>
    <n v="5"/>
    <n v="0"/>
    <n v="5"/>
    <n v="0"/>
    <s v="26.01.2025"/>
    <x v="0"/>
    <s v="02.08.2026"/>
    <n v="32"/>
    <x v="0"/>
    <m/>
    <m/>
  </r>
  <r>
    <x v="2"/>
    <n v="0"/>
    <n v="0"/>
    <n v="6"/>
    <n v="9740"/>
    <s v="18835"/>
    <s v="24 Jul 2026"/>
    <s v="24"/>
    <s v="Jul"/>
    <s v="30 Jul 2026"/>
    <s v="30"/>
    <s v="Jul"/>
    <n v="6"/>
    <n v="6"/>
    <n v="0"/>
    <n v="0"/>
    <x v="4"/>
    <x v="4"/>
    <n v="3"/>
    <n v="1"/>
    <n v="2584.1599458000001"/>
    <n v="430.69332430000003"/>
    <s v="Romania"/>
    <s v="26 Jan 2026 12:13"/>
    <s v="26 Jan 2026"/>
    <s v="Jan"/>
    <n v="0"/>
    <n v="0"/>
    <n v="6"/>
    <n v="0"/>
    <n v="0"/>
    <n v="6"/>
    <n v="0"/>
    <s v="26.01.2025"/>
    <x v="0"/>
    <s v="24.07.2026"/>
    <n v="30"/>
    <x v="0"/>
    <m/>
    <m/>
  </r>
  <r>
    <x v="2"/>
    <n v="0"/>
    <n v="0"/>
    <n v="5"/>
    <n v="9606"/>
    <s v="3866"/>
    <s v="11 Aug 2026"/>
    <s v="11"/>
    <s v="Aug"/>
    <s v="16 Aug 2026"/>
    <s v="16"/>
    <s v="Aug"/>
    <n v="5"/>
    <n v="5"/>
    <n v="0"/>
    <n v="0"/>
    <x v="2"/>
    <x v="3"/>
    <n v="2"/>
    <n v="0"/>
    <n v="1595.1749480000001"/>
    <n v="319.03498960000002"/>
    <s v="Israel"/>
    <s v="20 Jan 2026 14:35"/>
    <s v="20 Jan 2026"/>
    <s v="Jan"/>
    <n v="0"/>
    <n v="0"/>
    <n v="0"/>
    <n v="5"/>
    <n v="0"/>
    <n v="5"/>
    <n v="0"/>
    <s v="20.01.2025"/>
    <x v="2"/>
    <s v="11.08.2026"/>
    <n v="33"/>
    <x v="0"/>
    <m/>
    <m/>
  </r>
  <r>
    <x v="2"/>
    <n v="0"/>
    <n v="0"/>
    <n v="7"/>
    <n v="10079"/>
    <s v="2327256"/>
    <s v="18 Aug 2026"/>
    <s v="18"/>
    <s v="Aug"/>
    <s v="25 Aug 2026"/>
    <s v="25"/>
    <s v="Aug"/>
    <n v="7"/>
    <n v="7"/>
    <n v="0"/>
    <n v="0"/>
    <x v="6"/>
    <x v="4"/>
    <n v="2"/>
    <n v="2"/>
    <n v="2950.6433712000003"/>
    <n v="421.52048160000004"/>
    <s v="Romania"/>
    <s v="13 Feb 2026 16:28"/>
    <s v="13 Feb 2026"/>
    <s v="Feb"/>
    <n v="0"/>
    <n v="0"/>
    <n v="0"/>
    <n v="7"/>
    <n v="0"/>
    <n v="7"/>
    <n v="0"/>
    <s v="13.02.2025"/>
    <x v="9"/>
    <s v="18.08.2026"/>
    <n v="34"/>
    <x v="0"/>
    <m/>
    <m/>
  </r>
  <r>
    <x v="2"/>
    <n v="0"/>
    <n v="5"/>
    <n v="0"/>
    <n v="9608"/>
    <s v="1190603.229573"/>
    <s v="06 Jul 2026"/>
    <s v="06"/>
    <s v="Jul"/>
    <s v="11 Jul 2026"/>
    <s v="11"/>
    <s v="Jul"/>
    <n v="5"/>
    <n v="5"/>
    <n v="0"/>
    <n v="0"/>
    <x v="3"/>
    <x v="4"/>
    <n v="3"/>
    <n v="1"/>
    <n v="2031.3641545999997"/>
    <n v="406.27283091999993"/>
    <s v="Romania"/>
    <s v="20 Jan 2026 15:01"/>
    <s v="20 Jan 2026"/>
    <s v="Jan"/>
    <n v="0"/>
    <n v="0"/>
    <n v="5"/>
    <n v="0"/>
    <n v="0"/>
    <n v="5"/>
    <n v="0"/>
    <s v="20.01.2025"/>
    <x v="2"/>
    <s v="06.07.2026"/>
    <n v="28"/>
    <x v="0"/>
    <m/>
    <m/>
  </r>
  <r>
    <x v="2"/>
    <n v="0"/>
    <n v="5"/>
    <n v="0"/>
    <n v="9607"/>
    <s v="1190603.229572"/>
    <s v="06 Jul 2026"/>
    <s v="06"/>
    <s v="Jul"/>
    <s v="11 Jul 2026"/>
    <s v="11"/>
    <s v="Jul"/>
    <n v="5"/>
    <n v="5"/>
    <n v="0"/>
    <n v="0"/>
    <x v="3"/>
    <x v="4"/>
    <n v="2"/>
    <n v="1"/>
    <n v="2031.3641545999997"/>
    <n v="406.27283091999993"/>
    <s v="Romania"/>
    <s v="20 Jan 2026 15:01"/>
    <s v="20 Jan 2026"/>
    <s v="Jan"/>
    <n v="0"/>
    <n v="0"/>
    <n v="5"/>
    <n v="0"/>
    <n v="0"/>
    <n v="5"/>
    <n v="0"/>
    <s v="20.01.2025"/>
    <x v="2"/>
    <s v="06.07.2026"/>
    <n v="28"/>
    <x v="0"/>
    <m/>
    <m/>
  </r>
  <r>
    <x v="2"/>
    <n v="0"/>
    <n v="0"/>
    <n v="5"/>
    <n v="9609"/>
    <s v="1190609.229571"/>
    <s v="12 Jul 2026"/>
    <s v="12"/>
    <s v="Jul"/>
    <s v="17 Jul 2026"/>
    <s v="17"/>
    <s v="Jul"/>
    <n v="5"/>
    <n v="5"/>
    <n v="0"/>
    <n v="0"/>
    <x v="3"/>
    <x v="4"/>
    <n v="3"/>
    <n v="1"/>
    <n v="2153.4666214999997"/>
    <n v="430.69332429999997"/>
    <s v="Romania"/>
    <s v="20 Jan 2026 15:02"/>
    <s v="20 Jan 2026"/>
    <s v="Jan"/>
    <n v="0"/>
    <n v="0"/>
    <n v="5"/>
    <n v="0"/>
    <n v="0"/>
    <n v="5"/>
    <n v="0"/>
    <s v="20.01.2025"/>
    <x v="2"/>
    <s v="12.07.2026"/>
    <n v="29"/>
    <x v="0"/>
    <m/>
    <m/>
  </r>
  <r>
    <x v="2"/>
    <n v="0"/>
    <n v="0"/>
    <n v="5"/>
    <n v="10325"/>
    <s v="1248457.196723"/>
    <s v="03 Aug 2026"/>
    <s v="03"/>
    <s v="Aug"/>
    <s v="08 Aug 2026"/>
    <s v="08"/>
    <s v="Aug"/>
    <n v="5"/>
    <n v="5"/>
    <n v="0"/>
    <n v="0"/>
    <x v="3"/>
    <x v="0"/>
    <n v="3"/>
    <n v="1"/>
    <n v="2543.4591235000003"/>
    <n v="508.69182470000004"/>
    <s v="Romania"/>
    <s v="04 Mar 2026 09:41"/>
    <s v="03 Mar 2026"/>
    <s v="Mar"/>
    <n v="0"/>
    <n v="0"/>
    <n v="0"/>
    <n v="5"/>
    <n v="0"/>
    <n v="5"/>
    <n v="0"/>
    <s v="04.03.2025"/>
    <x v="6"/>
    <s v="03.08.2026"/>
    <n v="32"/>
    <x v="0"/>
    <m/>
    <m/>
  </r>
  <r>
    <x v="2"/>
    <n v="0"/>
    <n v="0"/>
    <n v="5"/>
    <n v="9495"/>
    <s v="NT314161"/>
    <s v="27 Jul 2026"/>
    <s v="27"/>
    <s v="Jul"/>
    <s v="01 Aug 2026"/>
    <s v="01"/>
    <s v="Aug"/>
    <n v="5"/>
    <n v="-26"/>
    <n v="4"/>
    <n v="0"/>
    <x v="5"/>
    <x v="4"/>
    <n v="3"/>
    <n v="1"/>
    <n v="2153.4666214999997"/>
    <n v="430.69332429999997"/>
    <s v="Romania"/>
    <s v="14 Jan 2026 13:10"/>
    <s v="14 Jan 2026"/>
    <s v="Jan"/>
    <n v="0"/>
    <n v="0"/>
    <n v="4"/>
    <n v="0"/>
    <n v="0"/>
    <n v="4"/>
    <n v="-1"/>
    <s v="14.01.2025"/>
    <x v="7"/>
    <s v="27.07.2026"/>
    <n v="31"/>
    <x v="0"/>
    <m/>
    <m/>
  </r>
  <r>
    <x v="2"/>
    <n v="0"/>
    <n v="0"/>
    <n v="6"/>
    <n v="9496"/>
    <s v="1188330.228129"/>
    <s v="20 Jul 2026"/>
    <s v="20"/>
    <s v="Jul"/>
    <s v="26 Jul 2026"/>
    <s v="26"/>
    <s v="Jul"/>
    <n v="6"/>
    <n v="6"/>
    <n v="0"/>
    <n v="0"/>
    <x v="3"/>
    <x v="3"/>
    <n v="2"/>
    <n v="1"/>
    <n v="1914.2099376000001"/>
    <n v="319.03498960000002"/>
    <s v="Romania"/>
    <s v="14 Jan 2026 13:13"/>
    <s v="14 Jan 2026"/>
    <s v="Jan"/>
    <n v="0"/>
    <n v="0"/>
    <n v="6"/>
    <n v="0"/>
    <n v="0"/>
    <n v="6"/>
    <n v="0"/>
    <s v="14.01.2025"/>
    <x v="7"/>
    <s v="20.07.2026"/>
    <n v="30"/>
    <x v="0"/>
    <m/>
    <m/>
  </r>
  <r>
    <x v="2"/>
    <n v="0"/>
    <n v="0"/>
    <n v="5"/>
    <n v="8080"/>
    <s v="50707"/>
    <s v="25 Jul 2026"/>
    <s v="25"/>
    <s v="Jul"/>
    <s v="30 Jul 2026"/>
    <s v="30"/>
    <s v="Jul"/>
    <n v="5"/>
    <n v="5"/>
    <n v="0"/>
    <n v="0"/>
    <x v="4"/>
    <x v="7"/>
    <n v="4"/>
    <n v="1"/>
    <n v="2799.183896"/>
    <n v="559.83677920000002"/>
    <s v="Romania"/>
    <s v="27 Oct 2025 16:37"/>
    <s v="27 Oct 2025"/>
    <s v="Oct"/>
    <n v="0"/>
    <n v="0"/>
    <n v="5"/>
    <n v="0"/>
    <n v="0"/>
    <n v="5"/>
    <n v="0"/>
    <s v="27.10.2025"/>
    <x v="4"/>
    <s v="25.07.2026"/>
    <n v="30"/>
    <x v="0"/>
    <m/>
    <m/>
  </r>
  <r>
    <x v="2"/>
    <n v="0"/>
    <n v="0"/>
    <n v="4"/>
    <n v="9934"/>
    <s v="NT317197"/>
    <s v="01 Aug 2026"/>
    <s v="01"/>
    <s v="Aug"/>
    <s v="05 Aug 2026"/>
    <s v="05"/>
    <s v="Aug"/>
    <n v="4"/>
    <n v="4"/>
    <n v="0"/>
    <n v="0"/>
    <x v="5"/>
    <x v="4"/>
    <n v="2"/>
    <n v="2"/>
    <n v="2278.7766495999999"/>
    <n v="569.69416239999998"/>
    <s v="Romania"/>
    <s v="01 Feb 2026 11:10"/>
    <s v="01 Feb 2026"/>
    <s v="Feb"/>
    <n v="0"/>
    <n v="0"/>
    <n v="0"/>
    <n v="4"/>
    <n v="0"/>
    <n v="4"/>
    <n v="0"/>
    <s v="01.02.2025"/>
    <x v="0"/>
    <s v="01.08.2026"/>
    <n v="31"/>
    <x v="0"/>
    <m/>
    <m/>
  </r>
  <r>
    <x v="2"/>
    <n v="0"/>
    <n v="0"/>
    <n v="5"/>
    <n v="10234"/>
    <s v="53678"/>
    <s v="27 Jul 2026"/>
    <s v="27"/>
    <s v="Jul"/>
    <s v="01 Aug 2026"/>
    <s v="01"/>
    <s v="Aug"/>
    <n v="5"/>
    <n v="-26"/>
    <n v="4"/>
    <n v="0"/>
    <x v="4"/>
    <x v="0"/>
    <n v="2"/>
    <n v="0"/>
    <n v="1884.0510389999999"/>
    <n v="376.8102078"/>
    <s v="Romania"/>
    <s v="25 Feb 2026 14:19"/>
    <s v="25 Feb 2026"/>
    <s v="Feb"/>
    <n v="0"/>
    <n v="0"/>
    <n v="4"/>
    <n v="0"/>
    <n v="0"/>
    <n v="4"/>
    <n v="-1"/>
    <s v="25.02.2025"/>
    <x v="8"/>
    <s v="27.07.2026"/>
    <n v="31"/>
    <x v="0"/>
    <m/>
    <m/>
  </r>
  <r>
    <x v="2"/>
    <n v="0"/>
    <n v="0"/>
    <n v="5"/>
    <n v="10235"/>
    <s v="53679"/>
    <s v="27 Jul 2026"/>
    <s v="27"/>
    <s v="Jul"/>
    <s v="01 Aug 2026"/>
    <s v="01"/>
    <s v="Aug"/>
    <n v="5"/>
    <n v="-26"/>
    <n v="4"/>
    <n v="0"/>
    <x v="4"/>
    <x v="6"/>
    <n v="2"/>
    <n v="0"/>
    <n v="1668.714156"/>
    <n v="333.74283120000001"/>
    <s v="Romania"/>
    <s v="25 Feb 2026 14:19"/>
    <s v="25 Feb 2026"/>
    <s v="Feb"/>
    <n v="0"/>
    <n v="0"/>
    <n v="4"/>
    <n v="0"/>
    <n v="0"/>
    <n v="4"/>
    <n v="-1"/>
    <s v="25.02.2025"/>
    <x v="8"/>
    <s v="27.07.2026"/>
    <n v="31"/>
    <x v="0"/>
    <m/>
    <m/>
  </r>
  <r>
    <x v="1"/>
    <n v="0"/>
    <n v="0"/>
    <n v="7"/>
    <n v="9935"/>
    <s v="6766288780"/>
    <s v="17 Aug 2026"/>
    <s v="17"/>
    <s v="Aug"/>
    <s v="24 Aug 2026"/>
    <s v="24"/>
    <s v="Aug"/>
    <n v="7"/>
    <n v="7"/>
    <n v="0"/>
    <n v="0"/>
    <x v="1"/>
    <x v="0"/>
    <n v="2"/>
    <n v="1"/>
    <n v="3764.3447311926602"/>
    <n v="537.76353302752284"/>
    <m/>
    <s v="01 Feb 2026 12:40"/>
    <s v="01 Feb 2026"/>
    <s v="Feb"/>
    <n v="0"/>
    <n v="0"/>
    <n v="0"/>
    <n v="7"/>
    <n v="0"/>
    <n v="7"/>
    <n v="0"/>
    <s v="01.02.2025"/>
    <x v="0"/>
    <s v="17.08.2026"/>
    <n v="34"/>
    <x v="1"/>
    <m/>
    <m/>
  </r>
  <r>
    <x v="2"/>
    <n v="0"/>
    <n v="0"/>
    <n v="7"/>
    <n v="8043"/>
    <s v="NT306720"/>
    <s v="17 Aug 2026"/>
    <s v="17"/>
    <s v="Aug"/>
    <s v="24 Aug 2026"/>
    <s v="24"/>
    <s v="Aug"/>
    <n v="7"/>
    <n v="7"/>
    <n v="0"/>
    <n v="0"/>
    <x v="5"/>
    <x v="4"/>
    <n v="2"/>
    <n v="2"/>
    <n v="2592.0810572999999"/>
    <n v="370.2972939"/>
    <s v="Romania"/>
    <s v="27 Oct 2025 15:49"/>
    <s v="22 Oct 2025"/>
    <s v="Oct"/>
    <n v="0"/>
    <n v="0"/>
    <n v="0"/>
    <n v="7"/>
    <n v="0"/>
    <n v="7"/>
    <n v="0"/>
    <s v="27.10.2025"/>
    <x v="4"/>
    <s v="17.08.2026"/>
    <n v="34"/>
    <x v="0"/>
    <m/>
    <m/>
  </r>
  <r>
    <x v="2"/>
    <n v="0"/>
    <n v="0"/>
    <n v="7"/>
    <n v="8044"/>
    <s v="NT306721"/>
    <s v="17 Aug 2026"/>
    <s v="17"/>
    <s v="Aug"/>
    <s v="24 Aug 2026"/>
    <s v="24"/>
    <s v="Aug"/>
    <n v="7"/>
    <n v="7"/>
    <n v="0"/>
    <n v="0"/>
    <x v="5"/>
    <x v="4"/>
    <n v="3"/>
    <n v="1"/>
    <n v="2799.3599206999997"/>
    <n v="399.90856009999999"/>
    <s v="Romania"/>
    <s v="27 Oct 2025 15:50"/>
    <s v="22 Oct 2025"/>
    <s v="Oct"/>
    <n v="0"/>
    <n v="0"/>
    <n v="0"/>
    <n v="7"/>
    <n v="0"/>
    <n v="7"/>
    <n v="0"/>
    <s v="27.10.2025"/>
    <x v="4"/>
    <s v="17.08.2026"/>
    <n v="34"/>
    <x v="0"/>
    <m/>
    <m/>
  </r>
  <r>
    <x v="2"/>
    <n v="0"/>
    <n v="7"/>
    <n v="0"/>
    <n v="8046"/>
    <s v="NT306899"/>
    <s v="30 Jun 2026"/>
    <s v="30"/>
    <s v="Jun"/>
    <s v="07 Jul 2026"/>
    <s v="07"/>
    <s v="Jul"/>
    <n v="7"/>
    <n v="-23"/>
    <n v="1"/>
    <n v="6"/>
    <x v="5"/>
    <x v="4"/>
    <n v="2"/>
    <n v="3"/>
    <n v="2628.9093362000003"/>
    <n v="375.55847660000006"/>
    <s v="Romania"/>
    <s v="27 Oct 2025 15:50"/>
    <s v="27 Oct 2025"/>
    <s v="Oct"/>
    <n v="0"/>
    <n v="1"/>
    <n v="6"/>
    <n v="0"/>
    <n v="0"/>
    <n v="7"/>
    <n v="0"/>
    <s v="27.10.2025"/>
    <x v="4"/>
    <s v="30.06.2026"/>
    <n v="27"/>
    <x v="0"/>
    <m/>
    <m/>
  </r>
  <r>
    <x v="2"/>
    <n v="0"/>
    <n v="5"/>
    <n v="0"/>
    <n v="8087"/>
    <s v="NT306992"/>
    <s v="29 Jun 2026"/>
    <s v="29"/>
    <s v="Jun"/>
    <s v="04 Jul 2026"/>
    <s v="04"/>
    <s v="Jul"/>
    <n v="5"/>
    <n v="-25"/>
    <n v="2"/>
    <n v="3"/>
    <x v="5"/>
    <x v="2"/>
    <n v="3"/>
    <n v="0"/>
    <n v="1842.196277"/>
    <n v="368.43925539999998"/>
    <s v="Romania"/>
    <s v="28 Oct 2025 11:32"/>
    <s v="28 Oct 2025"/>
    <s v="Oct"/>
    <n v="0"/>
    <n v="2"/>
    <n v="3"/>
    <n v="0"/>
    <n v="0"/>
    <n v="5"/>
    <n v="0"/>
    <s v="28.10.2025"/>
    <x v="4"/>
    <s v="29.06.2026"/>
    <n v="27"/>
    <x v="0"/>
    <m/>
    <m/>
  </r>
  <r>
    <x v="2"/>
    <n v="0"/>
    <n v="5"/>
    <n v="0"/>
    <n v="10323"/>
    <s v="1178868.182609"/>
    <s v="01 Jul 2026"/>
    <s v="01"/>
    <s v="Jul"/>
    <s v="06 Jul 2026"/>
    <s v="06"/>
    <s v="Jul"/>
    <n v="5"/>
    <n v="5"/>
    <n v="0"/>
    <n v="0"/>
    <x v="3"/>
    <x v="3"/>
    <n v="2"/>
    <n v="1"/>
    <n v="0"/>
    <n v="0"/>
    <s v="Romania"/>
    <s v="04 Mar 2026 08:25"/>
    <s v="24 Nov 2025"/>
    <s v="Mar"/>
    <n v="0"/>
    <n v="0"/>
    <n v="5"/>
    <n v="0"/>
    <n v="0"/>
    <n v="5"/>
    <n v="0"/>
    <s v="04.03.2025"/>
    <x v="6"/>
    <s v="01.07.2026"/>
    <n v="27"/>
    <x v="1"/>
    <m/>
    <m/>
  </r>
  <r>
    <x v="3"/>
    <n v="0"/>
    <n v="0"/>
    <n v="5"/>
    <n v="9498"/>
    <s v="446441"/>
    <s v="21 Jul 2026"/>
    <s v="21"/>
    <s v="Jul"/>
    <s v="26 Jul 2026"/>
    <s v="26"/>
    <s v="Jul"/>
    <n v="5"/>
    <n v="5"/>
    <n v="0"/>
    <n v="0"/>
    <x v="8"/>
    <x v="4"/>
    <n v="2"/>
    <n v="1"/>
    <n v="1915.4573623853209"/>
    <n v="383.0914724770642"/>
    <m/>
    <s v="14 Jan 2026 14:23"/>
    <s v="14 Jan 2026"/>
    <s v="Jan"/>
    <n v="0"/>
    <n v="0"/>
    <n v="5"/>
    <n v="0"/>
    <n v="0"/>
    <n v="5"/>
    <n v="0"/>
    <s v="14.01.2025"/>
    <x v="7"/>
    <s v="21.07.2026"/>
    <n v="30"/>
    <x v="0"/>
    <m/>
    <m/>
  </r>
  <r>
    <x v="3"/>
    <n v="0"/>
    <n v="0"/>
    <n v="6"/>
    <n v="9184"/>
    <s v="431687"/>
    <s v="17 Jul 2026"/>
    <s v="17"/>
    <s v="Jul"/>
    <s v="23 Jul 2026"/>
    <s v="23"/>
    <s v="Jul"/>
    <n v="6"/>
    <n v="6"/>
    <n v="0"/>
    <n v="0"/>
    <x v="8"/>
    <x v="7"/>
    <n v="4"/>
    <n v="1"/>
    <n v="4030.8041394495408"/>
    <n v="671.8006899082568"/>
    <m/>
    <s v="24 Dec 2025 21:33"/>
    <s v="24 Dec 2025"/>
    <s v="Dec"/>
    <n v="0"/>
    <n v="0"/>
    <n v="6"/>
    <n v="0"/>
    <n v="0"/>
    <n v="6"/>
    <n v="0"/>
    <s v="24.12.2025"/>
    <x v="21"/>
    <s v="17.07.2026"/>
    <n v="29"/>
    <x v="0"/>
    <m/>
    <m/>
  </r>
  <r>
    <x v="2"/>
    <n v="0"/>
    <n v="4"/>
    <n v="1"/>
    <n v="9499"/>
    <s v="1188372.228134"/>
    <s v="24 Aug 2026"/>
    <s v="24"/>
    <s v="Aug"/>
    <s v="29 Aug 2026"/>
    <s v="29"/>
    <s v="Aug"/>
    <n v="5"/>
    <n v="5"/>
    <n v="0"/>
    <n v="0"/>
    <x v="3"/>
    <x v="4"/>
    <n v="2"/>
    <n v="1"/>
    <n v="1444.380455"/>
    <n v="288.87609099999997"/>
    <s v="Romania"/>
    <s v="14 Jan 2026 14:34"/>
    <s v="14 Jan 2026"/>
    <s v="Jan"/>
    <n v="0"/>
    <n v="0"/>
    <n v="0"/>
    <n v="5"/>
    <n v="0"/>
    <n v="5"/>
    <n v="0"/>
    <s v="14.01.2025"/>
    <x v="7"/>
    <s v="24.08.2026"/>
    <n v="35"/>
    <x v="0"/>
    <m/>
    <m/>
  </r>
  <r>
    <x v="2"/>
    <n v="0"/>
    <n v="4"/>
    <n v="1"/>
    <n v="9500"/>
    <s v="1188372.228135"/>
    <s v="24 Aug 2026"/>
    <s v="24"/>
    <s v="Aug"/>
    <s v="29 Aug 2026"/>
    <s v="29"/>
    <s v="Aug"/>
    <n v="5"/>
    <n v="5"/>
    <n v="0"/>
    <n v="0"/>
    <x v="3"/>
    <x v="4"/>
    <n v="2"/>
    <n v="1"/>
    <n v="1444.380455"/>
    <n v="288.87609099999997"/>
    <s v="Romania"/>
    <s v="14 Jan 2026 14:34"/>
    <s v="14 Jan 2026"/>
    <s v="Jan"/>
    <n v="0"/>
    <n v="0"/>
    <n v="0"/>
    <n v="5"/>
    <n v="0"/>
    <n v="5"/>
    <n v="0"/>
    <s v="14.01.2025"/>
    <x v="7"/>
    <s v="24.08.2026"/>
    <n v="35"/>
    <x v="0"/>
    <m/>
    <m/>
  </r>
  <r>
    <x v="2"/>
    <n v="0"/>
    <n v="8"/>
    <n v="0"/>
    <n v="8805"/>
    <s v="1178838.222885"/>
    <s v="27 Aug 2026"/>
    <s v="27"/>
    <s v="Aug"/>
    <s v="04 Sep 2026"/>
    <s v="04"/>
    <s v="Sep"/>
    <n v="8"/>
    <n v="-23"/>
    <n v="4"/>
    <n v="3"/>
    <x v="3"/>
    <x v="4"/>
    <n v="2"/>
    <n v="1"/>
    <n v="1860.3854960000001"/>
    <n v="232.54818700000001"/>
    <s v="Romania"/>
    <s v="25 Nov 2025 10:05"/>
    <s v="24 Nov 2025"/>
    <s v="Nov"/>
    <n v="0"/>
    <n v="0"/>
    <n v="0"/>
    <n v="4"/>
    <n v="3"/>
    <n v="7"/>
    <n v="-1"/>
    <s v="25.11.2025"/>
    <x v="15"/>
    <s v="27.08.2026"/>
    <n v="35"/>
    <x v="0"/>
    <m/>
    <m/>
  </r>
  <r>
    <x v="2"/>
    <n v="0"/>
    <n v="0"/>
    <n v="5"/>
    <n v="8918"/>
    <s v="1180401.223463"/>
    <s v="10 Aug 2026"/>
    <s v="10"/>
    <s v="Aug"/>
    <s v="15 Aug 2026"/>
    <s v="15"/>
    <s v="Aug"/>
    <n v="5"/>
    <n v="5"/>
    <n v="0"/>
    <n v="0"/>
    <x v="3"/>
    <x v="4"/>
    <n v="2"/>
    <n v="1"/>
    <n v="1481.1500589999998"/>
    <n v="296.23001179999994"/>
    <s v="Romania"/>
    <s v="29 Nov 2025 14:23"/>
    <s v="29 Nov 2025"/>
    <s v="Nov"/>
    <n v="0"/>
    <n v="0"/>
    <n v="0"/>
    <n v="5"/>
    <n v="0"/>
    <n v="5"/>
    <n v="0"/>
    <s v="29.11.2025"/>
    <x v="15"/>
    <s v="10.08.2026"/>
    <n v="33"/>
    <x v="0"/>
    <m/>
    <m/>
  </r>
  <r>
    <x v="2"/>
    <n v="0"/>
    <n v="4"/>
    <n v="2"/>
    <n v="8970"/>
    <s v="1180562.223832"/>
    <s v="23 Aug 2026"/>
    <s v="23"/>
    <s v="Aug"/>
    <s v="29 Aug 2026"/>
    <s v="29"/>
    <s v="Aug"/>
    <n v="6"/>
    <n v="6"/>
    <n v="0"/>
    <n v="0"/>
    <x v="3"/>
    <x v="4"/>
    <n v="2"/>
    <n v="1"/>
    <n v="1637.5382258"/>
    <n v="272.92303763333331"/>
    <s v="Romania"/>
    <s v="01 Dec 2025 12:16"/>
    <s v="30 Nov 2025"/>
    <s v="Dec"/>
    <n v="0"/>
    <n v="0"/>
    <n v="0"/>
    <n v="6"/>
    <n v="0"/>
    <n v="6"/>
    <n v="0"/>
    <s v="01.12.2025"/>
    <x v="13"/>
    <s v="23.08.2026"/>
    <n v="35"/>
    <x v="0"/>
    <m/>
    <m/>
  </r>
  <r>
    <x v="2"/>
    <n v="0"/>
    <n v="0"/>
    <n v="5"/>
    <n v="9313"/>
    <s v="1184391.226358"/>
    <s v="27 Jul 2026"/>
    <s v="27"/>
    <s v="Jul"/>
    <s v="01 Aug 2026"/>
    <s v="01"/>
    <s v="Aug"/>
    <n v="5"/>
    <n v="-26"/>
    <n v="4"/>
    <n v="0"/>
    <x v="3"/>
    <x v="5"/>
    <n v="2"/>
    <n v="1"/>
    <n v="1679.471221"/>
    <n v="335.8942442"/>
    <s v="Romania"/>
    <s v="01 Jan 2026 04:11"/>
    <s v="31 Dec 2025"/>
    <s v="Jan"/>
    <n v="0"/>
    <n v="0"/>
    <n v="4"/>
    <n v="0"/>
    <n v="0"/>
    <n v="4"/>
    <n v="-1"/>
    <s v="01.01.2025"/>
    <x v="20"/>
    <s v="27.07.2026"/>
    <n v="31"/>
    <x v="0"/>
    <m/>
    <m/>
  </r>
  <r>
    <x v="2"/>
    <n v="0"/>
    <n v="1"/>
    <n v="5"/>
    <n v="9291"/>
    <s v="1184275.226283"/>
    <s v="10 Jul 2026"/>
    <s v="10"/>
    <s v="Jul"/>
    <s v="16 Jul 2026"/>
    <s v="16"/>
    <s v="Jul"/>
    <n v="6"/>
    <n v="6"/>
    <n v="0"/>
    <n v="0"/>
    <x v="3"/>
    <x v="5"/>
    <n v="3"/>
    <n v="1"/>
    <n v="2720.7551129999997"/>
    <n v="453.45918549999993"/>
    <s v="Romania"/>
    <s v="31 Dec 2025 13:44"/>
    <s v="31 Dec 2025"/>
    <s v="Dec"/>
    <n v="0"/>
    <n v="0"/>
    <n v="6"/>
    <n v="0"/>
    <n v="0"/>
    <n v="6"/>
    <n v="0"/>
    <s v="31.12.2025"/>
    <x v="18"/>
    <s v="10.07.2026"/>
    <n v="28"/>
    <x v="0"/>
    <m/>
    <m/>
  </r>
  <r>
    <x v="3"/>
    <n v="0"/>
    <n v="7"/>
    <n v="0"/>
    <n v="10263"/>
    <s v="483193"/>
    <s v="18 Jun 2026"/>
    <s v="18"/>
    <s v="Jun"/>
    <s v="25 Jun 2026"/>
    <s v="25"/>
    <s v="Jun"/>
    <n v="7"/>
    <n v="7"/>
    <n v="0"/>
    <n v="0"/>
    <x v="8"/>
    <x v="4"/>
    <n v="2"/>
    <n v="2"/>
    <n v="2614.065483669724"/>
    <n v="373.4379262385321"/>
    <m/>
    <s v="27 Feb 2026 21:23"/>
    <s v="27 Feb 2026"/>
    <s v="Feb"/>
    <n v="0"/>
    <n v="7"/>
    <n v="0"/>
    <n v="0"/>
    <n v="0"/>
    <n v="7"/>
    <n v="0"/>
    <s v="27.02.2025"/>
    <x v="8"/>
    <s v="18.06.2026"/>
    <n v="25"/>
    <x v="0"/>
    <m/>
    <m/>
  </r>
  <r>
    <x v="2"/>
    <n v="0"/>
    <n v="0"/>
    <n v="5"/>
    <n v="8067"/>
    <s v="0046"/>
    <s v="01 Aug 2026"/>
    <s v="01"/>
    <s v="Aug"/>
    <s v="06 Aug 2026"/>
    <s v="06"/>
    <s v="Aug"/>
    <n v="5"/>
    <n v="5"/>
    <n v="0"/>
    <n v="0"/>
    <x v="2"/>
    <x v="6"/>
    <n v="2"/>
    <n v="1"/>
    <n v="1446.1407019999999"/>
    <n v="289.22814039999997"/>
    <s v="Romania"/>
    <s v="27 Oct 2025 16:03"/>
    <s v="16 Oct 2025"/>
    <s v="Oct"/>
    <n v="0"/>
    <n v="0"/>
    <n v="0"/>
    <n v="5"/>
    <n v="0"/>
    <n v="5"/>
    <n v="0"/>
    <s v="27.10.2025"/>
    <x v="4"/>
    <s v="01.08.2026"/>
    <n v="31"/>
    <x v="0"/>
    <m/>
    <m/>
  </r>
  <r>
    <x v="2"/>
    <n v="0"/>
    <n v="1"/>
    <n v="5"/>
    <n v="9290"/>
    <s v="1184275.226282"/>
    <s v="10 Jul 2026"/>
    <s v="10"/>
    <s v="Jul"/>
    <s v="16 Jul 2026"/>
    <s v="16"/>
    <s v="Jul"/>
    <n v="6"/>
    <n v="6"/>
    <n v="0"/>
    <n v="0"/>
    <x v="3"/>
    <x v="5"/>
    <n v="2"/>
    <n v="1"/>
    <n v="2015.3654652"/>
    <n v="335.8942442"/>
    <s v="Romania"/>
    <s v="31 Dec 2025 13:44"/>
    <s v="31 Dec 2025"/>
    <s v="Dec"/>
    <n v="0"/>
    <n v="0"/>
    <n v="6"/>
    <n v="0"/>
    <n v="0"/>
    <n v="6"/>
    <n v="0"/>
    <s v="31.12.2025"/>
    <x v="18"/>
    <s v="10.07.2026"/>
    <n v="28"/>
    <x v="0"/>
    <m/>
    <m/>
  </r>
  <r>
    <x v="2"/>
    <n v="0"/>
    <n v="6"/>
    <n v="0"/>
    <n v="8326"/>
    <s v="1174442.220950"/>
    <s v="29 Jun 2026"/>
    <s v="29"/>
    <s v="Jun"/>
    <s v="05 Jul 2026"/>
    <s v="05"/>
    <s v="Jul"/>
    <n v="6"/>
    <n v="-24"/>
    <n v="2"/>
    <n v="4"/>
    <x v="3"/>
    <x v="5"/>
    <n v="2"/>
    <n v="0"/>
    <n v="1705.3272935999998"/>
    <n v="284.22121559999999"/>
    <s v="Romania"/>
    <s v="11 Nov 2025 10:38"/>
    <s v="11 Nov 2025"/>
    <s v="Nov"/>
    <n v="0"/>
    <n v="2"/>
    <n v="4"/>
    <n v="0"/>
    <n v="0"/>
    <n v="6"/>
    <n v="0"/>
    <s v="11.11.2025"/>
    <x v="11"/>
    <s v="29.06.2026"/>
    <n v="27"/>
    <x v="0"/>
    <m/>
    <m/>
  </r>
  <r>
    <x v="2"/>
    <n v="0"/>
    <n v="5"/>
    <n v="0"/>
    <n v="9128"/>
    <s v="1182540.225086"/>
    <s v="22 Jun 2026"/>
    <s v="22"/>
    <s v="Jun"/>
    <s v="27 Jun 2026"/>
    <s v="27"/>
    <s v="Jun"/>
    <n v="5"/>
    <n v="5"/>
    <n v="0"/>
    <n v="0"/>
    <x v="3"/>
    <x v="2"/>
    <n v="2"/>
    <n v="1"/>
    <n v="1233.933147"/>
    <n v="246.78662939999998"/>
    <s v="Romania"/>
    <s v="16 Dec 2025 21:13"/>
    <s v="16 Dec 2025"/>
    <s v="Dec"/>
    <n v="0"/>
    <n v="5"/>
    <n v="0"/>
    <n v="0"/>
    <n v="0"/>
    <n v="5"/>
    <n v="0"/>
    <s v="16.12.2025"/>
    <x v="10"/>
    <s v="22.06.2026"/>
    <n v="26"/>
    <x v="0"/>
    <m/>
    <m/>
  </r>
  <r>
    <x v="2"/>
    <n v="0"/>
    <n v="7"/>
    <n v="0"/>
    <n v="9611"/>
    <s v="18609"/>
    <s v="21 Jun 2026"/>
    <s v="21"/>
    <s v="Jun"/>
    <s v="28 Jun 2026"/>
    <s v="28"/>
    <s v="Jun"/>
    <n v="7"/>
    <n v="7"/>
    <n v="0"/>
    <n v="0"/>
    <x v="4"/>
    <x v="4"/>
    <n v="2"/>
    <n v="2"/>
    <n v="2351.8660166999998"/>
    <n v="335.98085952857139"/>
    <s v="Romania"/>
    <s v="20 Jan 2026 16:52"/>
    <s v="20 Jan 2026"/>
    <s v="Jan"/>
    <n v="0"/>
    <n v="7"/>
    <n v="0"/>
    <n v="0"/>
    <n v="0"/>
    <n v="7"/>
    <n v="0"/>
    <s v="20.01.2025"/>
    <x v="2"/>
    <s v="21.06.2026"/>
    <n v="26"/>
    <x v="0"/>
    <m/>
    <m/>
  </r>
  <r>
    <x v="2"/>
    <n v="0"/>
    <n v="0"/>
    <n v="3"/>
    <n v="9029"/>
    <s v="0690"/>
    <s v="17 Aug 2026"/>
    <s v="17"/>
    <s v="Aug"/>
    <s v="20 Aug 2026"/>
    <s v="20"/>
    <s v="Aug"/>
    <n v="3"/>
    <n v="3"/>
    <n v="0"/>
    <n v="0"/>
    <x v="7"/>
    <x v="2"/>
    <n v="2"/>
    <n v="2"/>
    <n v="0"/>
    <n v="0"/>
    <s v="Israel"/>
    <s v="05 Dec 2025 12:40"/>
    <s v="05 Dec 2025"/>
    <s v="Dec"/>
    <n v="0"/>
    <n v="0"/>
    <n v="0"/>
    <n v="3"/>
    <n v="0"/>
    <n v="3"/>
    <n v="0"/>
    <s v="05.12.2025"/>
    <x v="13"/>
    <s v="17.08.2026"/>
    <n v="34"/>
    <x v="1"/>
    <m/>
    <m/>
  </r>
  <r>
    <x v="3"/>
    <n v="0"/>
    <n v="0"/>
    <n v="6"/>
    <n v="9610"/>
    <s v="451668"/>
    <s v="23 Jul 2026"/>
    <s v="23"/>
    <s v="Jul"/>
    <s v="29 Jul 2026"/>
    <s v="29"/>
    <s v="Jul"/>
    <n v="6"/>
    <n v="6"/>
    <n v="0"/>
    <n v="0"/>
    <x v="8"/>
    <x v="1"/>
    <n v="4"/>
    <n v="2"/>
    <n v="4476.5180587155965"/>
    <n v="746.08634311926596"/>
    <m/>
    <s v="20 Jan 2026 16:23"/>
    <s v="20 Jan 2026"/>
    <s v="Jan"/>
    <n v="0"/>
    <n v="0"/>
    <n v="6"/>
    <n v="0"/>
    <n v="0"/>
    <n v="6"/>
    <n v="0"/>
    <s v="20.01.2025"/>
    <x v="2"/>
    <s v="23.07.2026"/>
    <n v="30"/>
    <x v="0"/>
    <m/>
    <m/>
  </r>
  <r>
    <x v="2"/>
    <n v="0"/>
    <n v="0"/>
    <n v="5"/>
    <n v="8065"/>
    <s v="0043"/>
    <s v="01 Aug 2026"/>
    <s v="01"/>
    <s v="Aug"/>
    <s v="06 Aug 2026"/>
    <s v="06"/>
    <s v="Aug"/>
    <n v="5"/>
    <n v="5"/>
    <n v="0"/>
    <n v="0"/>
    <x v="2"/>
    <x v="4"/>
    <n v="2"/>
    <n v="2"/>
    <n v="1851.4864694999999"/>
    <n v="370.2972939"/>
    <s v="Romania"/>
    <s v="27 Oct 2025 16:02"/>
    <s v="16 Oct 2025"/>
    <s v="Oct"/>
    <n v="0"/>
    <n v="0"/>
    <n v="0"/>
    <n v="5"/>
    <n v="0"/>
    <n v="5"/>
    <n v="0"/>
    <s v="27.10.2025"/>
    <x v="4"/>
    <s v="01.08.2026"/>
    <n v="31"/>
    <x v="0"/>
    <m/>
    <m/>
  </r>
  <r>
    <x v="2"/>
    <n v="0"/>
    <n v="0"/>
    <n v="5"/>
    <n v="9502"/>
    <s v="NT314208"/>
    <s v="09 Aug 2026"/>
    <s v="09"/>
    <s v="Aug"/>
    <s v="14 Aug 2026"/>
    <s v="14"/>
    <s v="Aug"/>
    <n v="5"/>
    <n v="5"/>
    <n v="0"/>
    <n v="0"/>
    <x v="5"/>
    <x v="4"/>
    <n v="2"/>
    <n v="2"/>
    <n v="1993.9686850000001"/>
    <n v="398.79373700000002"/>
    <s v="Bulgaria"/>
    <s v="14 Jan 2026 15:29"/>
    <s v="14 Jan 2026"/>
    <s v="Jan"/>
    <n v="0"/>
    <n v="0"/>
    <n v="0"/>
    <n v="5"/>
    <n v="0"/>
    <n v="5"/>
    <n v="0"/>
    <s v="14.01.2025"/>
    <x v="7"/>
    <s v="09.08.2026"/>
    <n v="33"/>
    <x v="0"/>
    <m/>
    <m/>
  </r>
  <r>
    <x v="2"/>
    <n v="0"/>
    <n v="0"/>
    <n v="5"/>
    <n v="8068"/>
    <s v="0047"/>
    <s v="01 Aug 2026"/>
    <s v="01"/>
    <s v="Aug"/>
    <s v="06 Aug 2026"/>
    <s v="06"/>
    <s v="Aug"/>
    <n v="5"/>
    <n v="5"/>
    <n v="0"/>
    <n v="0"/>
    <x v="2"/>
    <x v="6"/>
    <n v="2"/>
    <n v="1"/>
    <n v="1446.1407019999999"/>
    <n v="289.22814039999997"/>
    <s v="Romania"/>
    <s v="27 Oct 2025 16:03"/>
    <s v="16 Oct 2025"/>
    <s v="Oct"/>
    <n v="0"/>
    <n v="0"/>
    <n v="0"/>
    <n v="5"/>
    <n v="0"/>
    <n v="5"/>
    <n v="0"/>
    <s v="27.10.2025"/>
    <x v="4"/>
    <s v="01.08.2026"/>
    <n v="31"/>
    <x v="0"/>
    <m/>
    <m/>
  </r>
  <r>
    <x v="2"/>
    <n v="0"/>
    <n v="5"/>
    <n v="0"/>
    <n v="8129"/>
    <s v="0255"/>
    <s v="01 Jul 2026"/>
    <s v="01"/>
    <s v="Jul"/>
    <s v="06 Jul 2026"/>
    <s v="06"/>
    <s v="Jul"/>
    <n v="5"/>
    <n v="5"/>
    <n v="0"/>
    <n v="0"/>
    <x v="2"/>
    <x v="6"/>
    <n v="2"/>
    <n v="0"/>
    <n v="1306.298857"/>
    <n v="261.25977139999998"/>
    <s v="Romania"/>
    <s v="03 Nov 2025 16:15"/>
    <s v="03 Nov 2025"/>
    <s v="Nov"/>
    <n v="0"/>
    <n v="0"/>
    <n v="5"/>
    <n v="0"/>
    <n v="0"/>
    <n v="5"/>
    <n v="0"/>
    <s v="03.11.2025"/>
    <x v="3"/>
    <s v="01.07.2026"/>
    <n v="27"/>
    <x v="0"/>
    <m/>
    <m/>
  </r>
  <r>
    <x v="2"/>
    <n v="0"/>
    <n v="5"/>
    <n v="0"/>
    <n v="9082"/>
    <s v="1970"/>
    <s v="06 Jul 2026"/>
    <s v="06"/>
    <s v="Jul"/>
    <s v="11 Jul 2026"/>
    <s v="11"/>
    <s v="Jul"/>
    <n v="5"/>
    <n v="5"/>
    <n v="0"/>
    <n v="0"/>
    <x v="2"/>
    <x v="3"/>
    <n v="2"/>
    <n v="1"/>
    <n v="1397.244952"/>
    <n v="279.44899040000001"/>
    <s v="Romania"/>
    <s v="11 Dec 2025 14:20"/>
    <s v="11 Dec 2025"/>
    <s v="Dec"/>
    <n v="0"/>
    <n v="0"/>
    <n v="5"/>
    <n v="0"/>
    <n v="0"/>
    <n v="5"/>
    <n v="0"/>
    <s v="11.12.2025"/>
    <x v="16"/>
    <s v="06.07.2026"/>
    <n v="28"/>
    <x v="0"/>
    <m/>
    <m/>
  </r>
  <r>
    <x v="2"/>
    <n v="0"/>
    <n v="5"/>
    <n v="0"/>
    <n v="9012"/>
    <s v="0712"/>
    <s v="25 Aug 2026"/>
    <s v="25"/>
    <s v="Aug"/>
    <s v="30 Aug 2026"/>
    <s v="30"/>
    <s v="Aug"/>
    <n v="5"/>
    <n v="5"/>
    <n v="0"/>
    <n v="0"/>
    <x v="2"/>
    <x v="4"/>
    <n v="2"/>
    <n v="2"/>
    <n v="1676.6352675000001"/>
    <n v="335.32705350000003"/>
    <s v="Israel"/>
    <s v="04 Dec 2025 10:28"/>
    <s v="18 Nov 2025"/>
    <s v="Dec"/>
    <n v="0"/>
    <n v="0"/>
    <n v="0"/>
    <n v="5"/>
    <n v="0"/>
    <n v="5"/>
    <n v="0"/>
    <s v="04.12.2025"/>
    <x v="13"/>
    <s v="25.08.2026"/>
    <n v="35"/>
    <x v="0"/>
    <m/>
    <m/>
  </r>
  <r>
    <x v="2"/>
    <n v="0"/>
    <n v="0"/>
    <n v="5"/>
    <n v="9346"/>
    <s v="2802"/>
    <s v="18 Aug 2026"/>
    <s v="18"/>
    <s v="Aug"/>
    <s v="23 Aug 2026"/>
    <s v="23"/>
    <s v="Aug"/>
    <n v="5"/>
    <n v="5"/>
    <n v="0"/>
    <n v="0"/>
    <x v="2"/>
    <x v="0"/>
    <n v="2"/>
    <n v="2"/>
    <n v="2041.1041879999998"/>
    <n v="408.22083759999998"/>
    <s v="Israel"/>
    <s v="05 Jan 2026 08:59"/>
    <s v="31 Dec 2025"/>
    <s v="Jan"/>
    <n v="0"/>
    <n v="0"/>
    <n v="0"/>
    <n v="5"/>
    <n v="0"/>
    <n v="5"/>
    <n v="0"/>
    <s v="05.01.2025"/>
    <x v="1"/>
    <s v="18.08.2026"/>
    <n v="34"/>
    <x v="0"/>
    <m/>
    <m/>
  </r>
  <r>
    <x v="2"/>
    <n v="0"/>
    <n v="7"/>
    <n v="0"/>
    <n v="9402"/>
    <s v="3103"/>
    <s v="16 Jun 2026"/>
    <s v="16"/>
    <s v="Jun"/>
    <s v="23 Jun 2026"/>
    <s v="23"/>
    <s v="Jun"/>
    <n v="7"/>
    <n v="7"/>
    <n v="0"/>
    <n v="0"/>
    <x v="2"/>
    <x v="3"/>
    <n v="1"/>
    <n v="1"/>
    <n v="1243.125548"/>
    <n v="177.58936399999999"/>
    <s v="Ukraine"/>
    <s v="09 Jan 2026 09:26"/>
    <s v="08 Jan 2026"/>
    <s v="Jan"/>
    <n v="0"/>
    <n v="7"/>
    <n v="0"/>
    <n v="0"/>
    <n v="0"/>
    <n v="7"/>
    <n v="0"/>
    <s v="09.01.2025"/>
    <x v="1"/>
    <s v="16.06.2026"/>
    <n v="25"/>
    <x v="0"/>
    <m/>
    <m/>
  </r>
  <r>
    <x v="2"/>
    <n v="0"/>
    <n v="0"/>
    <n v="5"/>
    <n v="9612"/>
    <s v="2321099"/>
    <s v="13 Jul 2026"/>
    <s v="13"/>
    <s v="Jul"/>
    <s v="18 Jul 2026"/>
    <s v="18"/>
    <s v="Jul"/>
    <n v="5"/>
    <n v="5"/>
    <n v="0"/>
    <n v="0"/>
    <x v="6"/>
    <x v="4"/>
    <n v="2"/>
    <n v="2"/>
    <n v="1993.9686850000001"/>
    <n v="398.79373700000002"/>
    <s v="Romania"/>
    <s v="20 Jan 2026 17:48"/>
    <s v="20 Jan 2026"/>
    <s v="Jan"/>
    <n v="0"/>
    <n v="0"/>
    <n v="5"/>
    <n v="0"/>
    <n v="0"/>
    <n v="5"/>
    <n v="0"/>
    <s v="20.01.2025"/>
    <x v="2"/>
    <s v="13.07.2026"/>
    <n v="29"/>
    <x v="0"/>
    <m/>
    <m/>
  </r>
  <r>
    <x v="3"/>
    <n v="0"/>
    <n v="5"/>
    <n v="0"/>
    <n v="9936"/>
    <s v="462118"/>
    <s v="20 Jun 2026"/>
    <s v="20"/>
    <s v="Jun"/>
    <s v="25 Jun 2026"/>
    <s v="25"/>
    <s v="Jun"/>
    <n v="5"/>
    <n v="5"/>
    <n v="0"/>
    <n v="0"/>
    <x v="8"/>
    <x v="4"/>
    <n v="2"/>
    <n v="1"/>
    <n v="1493.787591743119"/>
    <n v="298.75751834862382"/>
    <m/>
    <s v="01 Feb 2026 13:43"/>
    <s v="01 Feb 2026"/>
    <s v="Feb"/>
    <n v="0"/>
    <n v="5"/>
    <n v="0"/>
    <n v="0"/>
    <n v="0"/>
    <n v="5"/>
    <n v="0"/>
    <s v="01.02.2025"/>
    <x v="0"/>
    <s v="20.06.2026"/>
    <n v="25"/>
    <x v="0"/>
    <m/>
    <m/>
  </r>
  <r>
    <x v="2"/>
    <n v="0"/>
    <n v="0"/>
    <n v="5"/>
    <n v="9742"/>
    <s v="1236202.230890"/>
    <s v="17 Aug 2026"/>
    <s v="17"/>
    <s v="Aug"/>
    <s v="22 Aug 2026"/>
    <s v="22"/>
    <s v="Aug"/>
    <n v="5"/>
    <n v="5"/>
    <n v="0"/>
    <n v="0"/>
    <x v="3"/>
    <x v="2"/>
    <n v="3"/>
    <n v="1"/>
    <n v="2187.3024805"/>
    <n v="437.4604961"/>
    <s v="Romania"/>
    <s v="26 Jan 2026 13:25"/>
    <s v="26 Jan 2026"/>
    <s v="Jan"/>
    <n v="0"/>
    <n v="0"/>
    <n v="0"/>
    <n v="5"/>
    <n v="0"/>
    <n v="5"/>
    <n v="0"/>
    <s v="26.01.2025"/>
    <x v="0"/>
    <s v="17.08.2026"/>
    <n v="34"/>
    <x v="0"/>
    <m/>
    <m/>
  </r>
  <r>
    <x v="1"/>
    <n v="0"/>
    <n v="5"/>
    <n v="0"/>
    <n v="9613"/>
    <s v="6141003534"/>
    <s v="19 Jun 2026"/>
    <s v="19"/>
    <s v="Jun"/>
    <s v="24 Jun 2026"/>
    <s v="24"/>
    <s v="Jun"/>
    <n v="5"/>
    <n v="5"/>
    <n v="0"/>
    <n v="0"/>
    <x v="1"/>
    <x v="0"/>
    <n v="2"/>
    <n v="1"/>
    <n v="1991.1784871559632"/>
    <n v="398.23569743119259"/>
    <s v="Romania"/>
    <s v="20 Jan 2026 18:26"/>
    <s v="20 Jan 2026"/>
    <s v="Jan"/>
    <n v="0"/>
    <n v="5"/>
    <n v="0"/>
    <n v="0"/>
    <n v="0"/>
    <n v="5"/>
    <n v="0"/>
    <s v="20.01.2025"/>
    <x v="2"/>
    <s v="19.06.2026"/>
    <n v="25"/>
    <x v="0"/>
    <m/>
    <m/>
  </r>
  <r>
    <x v="2"/>
    <n v="0"/>
    <n v="0"/>
    <n v="7"/>
    <n v="9743"/>
    <s v="2322513"/>
    <s v="20 Jul 2026"/>
    <s v="20"/>
    <s v="Jul"/>
    <s v="27 Jul 2026"/>
    <s v="27"/>
    <s v="Jul"/>
    <n v="7"/>
    <n v="7"/>
    <n v="0"/>
    <n v="0"/>
    <x v="6"/>
    <x v="3"/>
    <n v="2"/>
    <n v="0"/>
    <n v="2233.2449271999999"/>
    <n v="319.03498959999996"/>
    <s v="Romania"/>
    <s v="26 Jan 2026 14:10"/>
    <s v="26 Jan 2026"/>
    <s v="Jan"/>
    <n v="0"/>
    <n v="0"/>
    <n v="7"/>
    <n v="0"/>
    <n v="0"/>
    <n v="7"/>
    <n v="0"/>
    <s v="26.01.2025"/>
    <x v="0"/>
    <s v="20.07.2026"/>
    <n v="30"/>
    <x v="0"/>
    <m/>
    <m/>
  </r>
  <r>
    <x v="2"/>
    <n v="0"/>
    <n v="0"/>
    <n v="6"/>
    <n v="9744"/>
    <s v="18850"/>
    <s v="24 Jul 2026"/>
    <s v="24"/>
    <s v="Jul"/>
    <s v="30 Jul 2026"/>
    <s v="30"/>
    <s v="Jul"/>
    <n v="6"/>
    <n v="6"/>
    <n v="0"/>
    <n v="0"/>
    <x v="4"/>
    <x v="4"/>
    <n v="3"/>
    <n v="1"/>
    <n v="2584.1599458000001"/>
    <n v="430.69332430000003"/>
    <s v="Romania"/>
    <s v="26 Jan 2026 14:37"/>
    <s v="26 Jan 2026"/>
    <s v="Jan"/>
    <n v="0"/>
    <n v="0"/>
    <n v="6"/>
    <n v="0"/>
    <n v="0"/>
    <n v="6"/>
    <n v="0"/>
    <s v="26.01.2025"/>
    <x v="0"/>
    <s v="24.07.2026"/>
    <n v="30"/>
    <x v="0"/>
    <m/>
    <m/>
  </r>
  <r>
    <x v="1"/>
    <n v="0"/>
    <n v="5"/>
    <n v="0"/>
    <n v="9614"/>
    <s v="5414236199"/>
    <s v="19 Jun 2026"/>
    <s v="19"/>
    <s v="Jun"/>
    <s v="24 Jun 2026"/>
    <s v="24"/>
    <s v="Jun"/>
    <n v="5"/>
    <n v="5"/>
    <n v="0"/>
    <n v="0"/>
    <x v="1"/>
    <x v="0"/>
    <n v="2"/>
    <n v="2"/>
    <n v="2627.2718220183483"/>
    <n v="525.45436440366962"/>
    <s v="Romania"/>
    <s v="20 Jan 2026 20:04"/>
    <s v="20 Jan 2026"/>
    <s v="Jan"/>
    <n v="0"/>
    <n v="5"/>
    <n v="0"/>
    <n v="0"/>
    <n v="0"/>
    <n v="5"/>
    <n v="0"/>
    <s v="20.01.2025"/>
    <x v="2"/>
    <s v="19.06.2026"/>
    <n v="25"/>
    <x v="0"/>
    <m/>
    <m/>
  </r>
  <r>
    <x v="2"/>
    <n v="0"/>
    <n v="0"/>
    <n v="5"/>
    <n v="9615"/>
    <s v="2321152"/>
    <s v="27 Jul 2026"/>
    <s v="27"/>
    <s v="Jul"/>
    <s v="01 Aug 2026"/>
    <s v="01"/>
    <s v="Aug"/>
    <n v="5"/>
    <n v="-26"/>
    <n v="4"/>
    <n v="0"/>
    <x v="6"/>
    <x v="1"/>
    <n v="3"/>
    <n v="2"/>
    <n v="2826.0765584999999"/>
    <n v="565.21531170000003"/>
    <m/>
    <s v="20 Jan 2026 20:36"/>
    <s v="20 Jan 2026"/>
    <s v="Jan"/>
    <n v="0"/>
    <n v="0"/>
    <n v="4"/>
    <n v="0"/>
    <n v="0"/>
    <n v="4"/>
    <n v="-1"/>
    <s v="20.01.2025"/>
    <x v="2"/>
    <s v="27.07.2026"/>
    <n v="31"/>
    <x v="0"/>
    <m/>
    <m/>
  </r>
  <r>
    <x v="1"/>
    <n v="0"/>
    <n v="5"/>
    <n v="0"/>
    <n v="9937"/>
    <s v="5678877057"/>
    <s v="01 Sep 2026"/>
    <s v="01"/>
    <s v="Sep"/>
    <s v="06 Sep 2026"/>
    <s v="06"/>
    <s v="Sep"/>
    <n v="5"/>
    <n v="5"/>
    <n v="0"/>
    <n v="0"/>
    <x v="1"/>
    <x v="6"/>
    <n v="2"/>
    <n v="2"/>
    <n v="2334.8842087155958"/>
    <n v="466.97684174311922"/>
    <m/>
    <s v="01 Feb 2026 15:04"/>
    <s v="01 Feb 2026"/>
    <s v="Feb"/>
    <n v="0"/>
    <n v="0"/>
    <n v="0"/>
    <n v="0"/>
    <n v="5"/>
    <n v="5"/>
    <n v="0"/>
    <s v="01.02.2025"/>
    <x v="0"/>
    <s v="01.09.2026"/>
    <n v="36"/>
    <x v="0"/>
    <m/>
    <m/>
  </r>
  <r>
    <x v="1"/>
    <n v="0"/>
    <n v="3"/>
    <n v="0"/>
    <n v="9938"/>
    <s v="5995999132"/>
    <s v="03 Jul 2026"/>
    <s v="03"/>
    <s v="Jul"/>
    <s v="06 Jul 2026"/>
    <s v="06"/>
    <s v="Jul"/>
    <n v="3"/>
    <n v="3"/>
    <n v="0"/>
    <n v="0"/>
    <x v="1"/>
    <x v="6"/>
    <n v="2"/>
    <n v="0"/>
    <n v="1290.6324792660548"/>
    <n v="430.21082642201827"/>
    <m/>
    <s v="01 Feb 2026 15:08"/>
    <s v="01 Feb 2026"/>
    <s v="Feb"/>
    <n v="0"/>
    <n v="0"/>
    <n v="3"/>
    <n v="0"/>
    <n v="0"/>
    <n v="3"/>
    <n v="0"/>
    <s v="01.02.2025"/>
    <x v="0"/>
    <s v="03.07.2026"/>
    <n v="27"/>
    <x v="0"/>
    <m/>
    <m/>
  </r>
  <r>
    <x v="4"/>
    <n v="0"/>
    <n v="10"/>
    <n v="0"/>
    <n v="8969"/>
    <s v="13541356"/>
    <s v="30 Jun 2026"/>
    <s v="30"/>
    <s v="Jun"/>
    <s v="10 Jul 2026"/>
    <s v="10"/>
    <s v="Jul"/>
    <n v="10"/>
    <n v="-20"/>
    <n v="1"/>
    <n v="9"/>
    <x v="10"/>
    <x v="3"/>
    <n v="2"/>
    <n v="1"/>
    <n v="2583.8470129999996"/>
    <n v="258.38470129999996"/>
    <s v="Poland"/>
    <s v="01 Dec 2025 12:02"/>
    <s v="26 Nov 2025"/>
    <s v="Dec"/>
    <n v="0"/>
    <n v="1"/>
    <n v="9"/>
    <n v="0"/>
    <n v="0"/>
    <n v="10"/>
    <n v="0"/>
    <s v="01.12.2025"/>
    <x v="13"/>
    <s v="30.06.2026"/>
    <n v="27"/>
    <x v="0"/>
    <m/>
    <m/>
  </r>
  <r>
    <x v="2"/>
    <n v="0"/>
    <n v="4"/>
    <n v="1"/>
    <n v="9747"/>
    <s v="2322602"/>
    <s v="07 Jul 2026"/>
    <s v="07"/>
    <s v="Jul"/>
    <s v="12 Jul 2026"/>
    <s v="12"/>
    <s v="Jul"/>
    <n v="5"/>
    <n v="5"/>
    <n v="0"/>
    <n v="0"/>
    <x v="6"/>
    <x v="6"/>
    <n v="2"/>
    <n v="2"/>
    <n v="1871.4946104000001"/>
    <n v="374.29892208000001"/>
    <m/>
    <s v="26 Jan 2026 15:38"/>
    <s v="26 Jan 2026"/>
    <s v="Jan"/>
    <n v="0"/>
    <n v="0"/>
    <n v="5"/>
    <n v="0"/>
    <n v="0"/>
    <n v="5"/>
    <n v="0"/>
    <s v="26.01.2025"/>
    <x v="0"/>
    <s v="07.07.2026"/>
    <n v="28"/>
    <x v="0"/>
    <m/>
    <m/>
  </r>
  <r>
    <x v="2"/>
    <n v="0"/>
    <n v="0"/>
    <n v="5"/>
    <n v="9616"/>
    <s v="2321169"/>
    <s v="28 Jul 2026"/>
    <s v="28"/>
    <s v="Jul"/>
    <s v="02 Aug 2026"/>
    <s v="02"/>
    <s v="Aug"/>
    <n v="5"/>
    <n v="-26"/>
    <n v="3"/>
    <n v="1"/>
    <x v="6"/>
    <x v="1"/>
    <n v="4"/>
    <n v="1"/>
    <n v="2826.0765584999999"/>
    <n v="565.21531170000003"/>
    <m/>
    <s v="20 Jan 2026 22:01"/>
    <s v="20 Jan 2026"/>
    <s v="Jan"/>
    <n v="0"/>
    <n v="0"/>
    <n v="3"/>
    <n v="1"/>
    <n v="0"/>
    <n v="4"/>
    <n v="-1"/>
    <s v="20.01.2025"/>
    <x v="2"/>
    <s v="28.07.2026"/>
    <n v="31"/>
    <x v="0"/>
    <m/>
    <m/>
  </r>
  <r>
    <x v="2"/>
    <n v="0"/>
    <n v="4"/>
    <n v="1"/>
    <n v="9746"/>
    <s v="2322594"/>
    <s v="07 Jul 2026"/>
    <s v="07"/>
    <s v="Jul"/>
    <s v="12 Jul 2026"/>
    <s v="12"/>
    <s v="Jul"/>
    <n v="5"/>
    <n v="5"/>
    <n v="0"/>
    <n v="0"/>
    <x v="6"/>
    <x v="7"/>
    <n v="4"/>
    <n v="0"/>
    <n v="2888.9173763999997"/>
    <n v="577.78347527999995"/>
    <m/>
    <s v="26 Jan 2026 15:08"/>
    <s v="26 Jan 2026"/>
    <s v="Jan"/>
    <n v="0"/>
    <n v="0"/>
    <n v="5"/>
    <n v="0"/>
    <n v="0"/>
    <n v="5"/>
    <n v="0"/>
    <s v="26.01.2025"/>
    <x v="0"/>
    <s v="07.07.2026"/>
    <n v="28"/>
    <x v="0"/>
    <m/>
    <m/>
  </r>
  <r>
    <x v="2"/>
    <n v="0"/>
    <n v="4"/>
    <n v="1"/>
    <n v="9749"/>
    <s v="0745"/>
    <s v="07 Jul 2026"/>
    <s v="07"/>
    <s v="Jul"/>
    <s v="12 Jul 2026"/>
    <s v="12"/>
    <s v="Jul"/>
    <n v="5"/>
    <n v="5"/>
    <n v="0"/>
    <n v="0"/>
    <x v="7"/>
    <x v="4"/>
    <n v="2"/>
    <n v="2"/>
    <n v="1918.5909968000001"/>
    <n v="383.71819936000003"/>
    <s v="Israel"/>
    <s v="26 Jan 2026 15:38"/>
    <s v="26 Jan 2026"/>
    <s v="Jan"/>
    <n v="0"/>
    <n v="0"/>
    <n v="5"/>
    <n v="0"/>
    <n v="0"/>
    <n v="5"/>
    <n v="0"/>
    <s v="26.01.2025"/>
    <x v="0"/>
    <s v="07.07.2026"/>
    <n v="28"/>
    <x v="0"/>
    <m/>
    <m/>
  </r>
  <r>
    <x v="3"/>
    <n v="0"/>
    <n v="0"/>
    <n v="5"/>
    <n v="9318"/>
    <s v="436034"/>
    <s v="24 Jul 2026"/>
    <s v="24"/>
    <s v="Jul"/>
    <s v="29 Jul 2026"/>
    <s v="29"/>
    <s v="Jul"/>
    <n v="5"/>
    <n v="5"/>
    <n v="0"/>
    <n v="0"/>
    <x v="8"/>
    <x v="4"/>
    <n v="2"/>
    <n v="2"/>
    <n v="2394.2768444954122"/>
    <n v="478.85536889908252"/>
    <m/>
    <s v="01 Jan 2026 23:43"/>
    <s v="01 Jan 2026"/>
    <s v="Jan"/>
    <n v="0"/>
    <n v="0"/>
    <n v="5"/>
    <n v="0"/>
    <n v="0"/>
    <n v="5"/>
    <n v="0"/>
    <s v="01.01.2025"/>
    <x v="20"/>
    <s v="24.07.2026"/>
    <n v="30"/>
    <x v="0"/>
    <m/>
    <m/>
  </r>
  <r>
    <x v="3"/>
    <n v="0"/>
    <n v="0"/>
    <n v="5"/>
    <n v="9276"/>
    <s v="434963"/>
    <s v="14 Aug 2026"/>
    <s v="14"/>
    <s v="Aug"/>
    <s v="19 Aug 2026"/>
    <s v="19"/>
    <s v="Aug"/>
    <n v="5"/>
    <n v="5"/>
    <n v="0"/>
    <n v="0"/>
    <x v="8"/>
    <x v="4"/>
    <n v="2"/>
    <n v="1"/>
    <n v="1778.638979357798"/>
    <n v="355.72779587155958"/>
    <m/>
    <s v="30 Dec 2025 20:08"/>
    <s v="30 Dec 2025"/>
    <s v="Dec"/>
    <n v="0"/>
    <n v="0"/>
    <n v="0"/>
    <n v="5"/>
    <n v="0"/>
    <n v="5"/>
    <n v="0"/>
    <s v="30.12.2025"/>
    <x v="18"/>
    <s v="14.08.2026"/>
    <n v="33"/>
    <x v="0"/>
    <m/>
    <m/>
  </r>
  <r>
    <x v="3"/>
    <n v="0"/>
    <n v="5"/>
    <n v="0"/>
    <n v="9508"/>
    <s v="446829"/>
    <s v="22 Jun 2026"/>
    <s v="22"/>
    <s v="Jun"/>
    <s v="27 Jun 2026"/>
    <s v="27"/>
    <s v="Jun"/>
    <n v="5"/>
    <n v="5"/>
    <n v="0"/>
    <n v="0"/>
    <x v="8"/>
    <x v="4"/>
    <n v="3"/>
    <n v="1"/>
    <n v="2065.3026498165136"/>
    <n v="413.05694128440365"/>
    <m/>
    <s v="14 Jan 2026 21:13"/>
    <s v="14 Jan 2026"/>
    <s v="Jan"/>
    <n v="0"/>
    <n v="5"/>
    <n v="0"/>
    <n v="0"/>
    <n v="0"/>
    <n v="5"/>
    <n v="0"/>
    <s v="14.01.2025"/>
    <x v="7"/>
    <s v="22.06.2026"/>
    <n v="26"/>
    <x v="0"/>
    <m/>
    <m/>
  </r>
  <r>
    <x v="2"/>
    <n v="0"/>
    <n v="0"/>
    <n v="7"/>
    <n v="9748"/>
    <s v="99809"/>
    <s v="15 Jul 2026"/>
    <s v="15"/>
    <s v="Jul"/>
    <s v="22 Jul 2026"/>
    <s v="22"/>
    <s v="Jul"/>
    <n v="7"/>
    <n v="7"/>
    <n v="0"/>
    <n v="0"/>
    <x v="9"/>
    <x v="3"/>
    <n v="2"/>
    <n v="1"/>
    <n v="2233.2449271999999"/>
    <n v="319.03498959999996"/>
    <s v="Romania"/>
    <s v="26 Jan 2026 15:38"/>
    <s v="26 Jan 2026"/>
    <s v="Jan"/>
    <n v="0"/>
    <n v="0"/>
    <n v="7"/>
    <n v="0"/>
    <n v="0"/>
    <n v="7"/>
    <n v="0"/>
    <s v="26.01.2025"/>
    <x v="0"/>
    <s v="15.07.2026"/>
    <n v="29"/>
    <x v="0"/>
    <m/>
    <m/>
  </r>
  <r>
    <x v="1"/>
    <n v="0"/>
    <n v="0"/>
    <n v="6"/>
    <n v="10237"/>
    <s v="6527770935"/>
    <s v="20 Jul 2026"/>
    <s v="20"/>
    <s v="Jul"/>
    <s v="26 Jul 2026"/>
    <s v="26"/>
    <s v="Jul"/>
    <n v="6"/>
    <n v="6"/>
    <n v="0"/>
    <n v="0"/>
    <x v="1"/>
    <x v="0"/>
    <n v="2"/>
    <n v="2"/>
    <n v="4033.2803278899082"/>
    <n v="672.21338798165129"/>
    <s v="Romania"/>
    <s v="25 Feb 2026 18:58"/>
    <s v="25 Feb 2026"/>
    <s v="Feb"/>
    <n v="0"/>
    <n v="0"/>
    <n v="6"/>
    <n v="0"/>
    <n v="0"/>
    <n v="6"/>
    <n v="0"/>
    <s v="25.02.2025"/>
    <x v="8"/>
    <s v="20.07.2026"/>
    <n v="30"/>
    <x v="0"/>
    <m/>
    <m/>
  </r>
  <r>
    <x v="2"/>
    <n v="0"/>
    <n v="4"/>
    <n v="1"/>
    <n v="9751"/>
    <s v="0746"/>
    <s v="07 Jul 2026"/>
    <s v="07"/>
    <s v="Jul"/>
    <s v="12 Jul 2026"/>
    <s v="12"/>
    <s v="Jul"/>
    <n v="5"/>
    <n v="5"/>
    <n v="0"/>
    <n v="0"/>
    <x v="7"/>
    <x v="6"/>
    <n v="1"/>
    <n v="0"/>
    <n v="1048.0706221"/>
    <n v="209.61412442"/>
    <m/>
    <s v="26 Jan 2026 16:08"/>
    <s v="26 Jan 2026"/>
    <s v="Jan"/>
    <n v="0"/>
    <n v="0"/>
    <n v="5"/>
    <n v="0"/>
    <n v="0"/>
    <n v="5"/>
    <n v="0"/>
    <s v="26.01.2025"/>
    <x v="0"/>
    <s v="07.07.2026"/>
    <n v="28"/>
    <x v="0"/>
    <m/>
    <m/>
  </r>
  <r>
    <x v="2"/>
    <n v="0"/>
    <n v="0"/>
    <n v="6"/>
    <n v="9491"/>
    <s v="52088"/>
    <s v="01 Aug 2026"/>
    <s v="01"/>
    <s v="Aug"/>
    <s v="07 Aug 2026"/>
    <s v="07"/>
    <s v="Aug"/>
    <n v="6"/>
    <n v="6"/>
    <n v="0"/>
    <n v="0"/>
    <x v="4"/>
    <x v="2"/>
    <n v="2"/>
    <n v="1"/>
    <n v="1944.2514864"/>
    <n v="324.0419144"/>
    <s v="Romania"/>
    <s v="14 Jan 2026 12:27"/>
    <s v="14 Jan 2026"/>
    <s v="Jan"/>
    <n v="0"/>
    <n v="0"/>
    <n v="0"/>
    <n v="6"/>
    <n v="0"/>
    <n v="6"/>
    <n v="0"/>
    <s v="14.01.2025"/>
    <x v="7"/>
    <s v="01.08.2026"/>
    <n v="31"/>
    <x v="0"/>
    <m/>
    <m/>
  </r>
  <r>
    <x v="2"/>
    <n v="0"/>
    <n v="7"/>
    <n v="0"/>
    <n v="8347"/>
    <s v="5041284"/>
    <s v="01 Jul 2026"/>
    <s v="01"/>
    <s v="Jul"/>
    <s v="08 Jul 2026"/>
    <s v="08"/>
    <s v="Jul"/>
    <n v="7"/>
    <n v="7"/>
    <n v="0"/>
    <n v="0"/>
    <x v="12"/>
    <x v="4"/>
    <n v="2"/>
    <n v="1"/>
    <n v="1733.3934540999999"/>
    <n v="247.62763629999998"/>
    <s v="Romania"/>
    <s v="11 Nov 2025 13:39"/>
    <s v="10 Nov 2025"/>
    <s v="Nov"/>
    <n v="0"/>
    <n v="0"/>
    <n v="7"/>
    <n v="0"/>
    <n v="0"/>
    <n v="7"/>
    <n v="0"/>
    <s v="11.11.2025"/>
    <x v="11"/>
    <s v="01.07.2026"/>
    <n v="27"/>
    <x v="0"/>
    <m/>
    <m/>
  </r>
  <r>
    <x v="2"/>
    <n v="0"/>
    <n v="6"/>
    <n v="0"/>
    <n v="8732"/>
    <s v="5041318"/>
    <s v="28 Jun 2026"/>
    <s v="28"/>
    <s v="Jun"/>
    <s v="04 Jul 2026"/>
    <s v="04"/>
    <s v="Jul"/>
    <n v="6"/>
    <n v="-24"/>
    <n v="3"/>
    <n v="3"/>
    <x v="12"/>
    <x v="4"/>
    <n v="3"/>
    <n v="1"/>
    <n v="2005.7427815999999"/>
    <n v="334.29046360000001"/>
    <s v="Romania"/>
    <s v="24 Nov 2025 09:38"/>
    <s v="22 Nov 2025"/>
    <s v="Nov"/>
    <n v="0"/>
    <n v="3"/>
    <n v="3"/>
    <n v="0"/>
    <n v="0"/>
    <n v="6"/>
    <n v="0"/>
    <s v="24.11.2025"/>
    <x v="15"/>
    <s v="28.06.2026"/>
    <n v="27"/>
    <x v="0"/>
    <m/>
    <m/>
  </r>
  <r>
    <x v="2"/>
    <n v="0"/>
    <n v="0"/>
    <n v="5"/>
    <n v="8454"/>
    <s v="5041296"/>
    <s v="10 Aug 2026"/>
    <s v="10"/>
    <s v="Aug"/>
    <s v="15 Aug 2026"/>
    <s v="15"/>
    <s v="Aug"/>
    <n v="5"/>
    <n v="5"/>
    <n v="0"/>
    <n v="0"/>
    <x v="12"/>
    <x v="1"/>
    <n v="5"/>
    <n v="1"/>
    <n v="2906.8523375"/>
    <n v="581.37046750000002"/>
    <s v="Romania"/>
    <s v="13 Nov 2025 12:38"/>
    <s v="13 Nov 2025"/>
    <s v="Nov"/>
    <n v="0"/>
    <n v="0"/>
    <n v="0"/>
    <n v="5"/>
    <n v="0"/>
    <n v="5"/>
    <n v="0"/>
    <s v="13.11.2025"/>
    <x v="11"/>
    <s v="10.08.2026"/>
    <n v="33"/>
    <x v="0"/>
    <m/>
    <m/>
  </r>
  <r>
    <x v="2"/>
    <n v="5"/>
    <n v="0"/>
    <n v="0"/>
    <n v="8439"/>
    <s v="5041292"/>
    <s v="10 Jun 2026"/>
    <s v="10"/>
    <s v="Jun"/>
    <s v="15 Jun 2026"/>
    <s v="15"/>
    <s v="Jun"/>
    <n v="5"/>
    <n v="5"/>
    <n v="0"/>
    <n v="0"/>
    <x v="12"/>
    <x v="6"/>
    <n v="2"/>
    <n v="0"/>
    <n v="753.58129900000006"/>
    <n v="150.71625980000002"/>
    <s v="Romania"/>
    <s v="13 Nov 2025 08:27"/>
    <s v="12 Nov 2025"/>
    <s v="Nov"/>
    <n v="0"/>
    <n v="5"/>
    <n v="0"/>
    <n v="0"/>
    <n v="0"/>
    <n v="5"/>
    <n v="0"/>
    <s v="13.11.2025"/>
    <x v="11"/>
    <s v="10.06.2026"/>
    <n v="24"/>
    <x v="0"/>
    <m/>
    <m/>
  </r>
  <r>
    <x v="2"/>
    <n v="0"/>
    <n v="6"/>
    <n v="0"/>
    <n v="10080"/>
    <s v="1243477.234545"/>
    <s v="30 Aug 2026"/>
    <s v="30"/>
    <s v="Aug"/>
    <s v="05 Sep 2026"/>
    <s v="05"/>
    <s v="Sep"/>
    <n v="6"/>
    <n v="-25"/>
    <n v="1"/>
    <n v="4"/>
    <x v="3"/>
    <x v="5"/>
    <n v="3"/>
    <n v="0"/>
    <n v="2587.1523656999998"/>
    <n v="431.19206094999998"/>
    <s v="Romania"/>
    <s v="14 Feb 2026 09:38"/>
    <s v="14 Feb 2026"/>
    <s v="Feb"/>
    <n v="0"/>
    <n v="0"/>
    <n v="0"/>
    <n v="1"/>
    <n v="4"/>
    <n v="5"/>
    <n v="-1"/>
    <s v="14.02.2025"/>
    <x v="9"/>
    <s v="30.08.2026"/>
    <n v="36"/>
    <x v="0"/>
    <m/>
    <m/>
  </r>
  <r>
    <x v="2"/>
    <n v="0"/>
    <n v="3"/>
    <n v="4"/>
    <n v="9618"/>
    <s v="1190967.229749"/>
    <s v="08 Jul 2026"/>
    <s v="08"/>
    <s v="Jul"/>
    <s v="15 Jul 2026"/>
    <s v="15"/>
    <s v="Jul"/>
    <n v="7"/>
    <n v="7"/>
    <n v="0"/>
    <n v="0"/>
    <x v="3"/>
    <x v="1"/>
    <n v="3"/>
    <n v="2"/>
    <n v="3906.2619092"/>
    <n v="558.03741560000003"/>
    <s v="Romania"/>
    <s v="21 Jan 2026 09:44"/>
    <s v="21 Jan 2026"/>
    <s v="Jan"/>
    <n v="0"/>
    <n v="0"/>
    <n v="7"/>
    <n v="0"/>
    <n v="0"/>
    <n v="7"/>
    <n v="0"/>
    <s v="21.01.2025"/>
    <x v="2"/>
    <s v="08.07.2026"/>
    <n v="28"/>
    <x v="0"/>
    <m/>
    <m/>
  </r>
  <r>
    <x v="1"/>
    <n v="0"/>
    <n v="5"/>
    <n v="0"/>
    <n v="9939"/>
    <s v="6755429515"/>
    <s v="25 Aug 2026"/>
    <s v="25"/>
    <s v="Aug"/>
    <s v="30 Aug 2026"/>
    <s v="30"/>
    <s v="Aug"/>
    <n v="5"/>
    <n v="5"/>
    <n v="0"/>
    <n v="0"/>
    <x v="1"/>
    <x v="4"/>
    <n v="2"/>
    <n v="1"/>
    <n v="2209.1907302752288"/>
    <n v="441.83814605504585"/>
    <s v="Romania"/>
    <s v="01 Feb 2026 18:48"/>
    <s v="01 Feb 2026"/>
    <s v="Feb"/>
    <n v="0"/>
    <n v="0"/>
    <n v="0"/>
    <n v="5"/>
    <n v="0"/>
    <n v="5"/>
    <n v="0"/>
    <s v="01.02.2025"/>
    <x v="0"/>
    <s v="25.08.2026"/>
    <n v="35"/>
    <x v="0"/>
    <m/>
    <m/>
  </r>
  <r>
    <x v="2"/>
    <n v="0"/>
    <n v="0"/>
    <n v="7"/>
    <n v="9509"/>
    <s v="1188503.228304"/>
    <s v="01 Aug 2026"/>
    <s v="01"/>
    <s v="Aug"/>
    <s v="08 Aug 2026"/>
    <s v="08"/>
    <s v="Aug"/>
    <n v="7"/>
    <n v="7"/>
    <n v="0"/>
    <n v="0"/>
    <x v="3"/>
    <x v="5"/>
    <n v="2"/>
    <n v="1"/>
    <n v="2532.2522176000002"/>
    <n v="361.75031680000001"/>
    <s v="Romania"/>
    <s v="15 Jan 2026 09:47"/>
    <s v="14 Jan 2026"/>
    <s v="Jan"/>
    <n v="0"/>
    <n v="0"/>
    <n v="0"/>
    <n v="7"/>
    <n v="0"/>
    <n v="7"/>
    <n v="0"/>
    <s v="15.01.2025"/>
    <x v="7"/>
    <s v="01.08.2026"/>
    <n v="31"/>
    <x v="0"/>
    <m/>
    <m/>
  </r>
  <r>
    <x v="0"/>
    <n v="0"/>
    <n v="7"/>
    <n v="0"/>
    <n v="9619"/>
    <s v="21012026"/>
    <s v="01 Sep 2026"/>
    <s v="01"/>
    <s v="Sep"/>
    <s v="08 Sep 2026"/>
    <s v="08"/>
    <s v="Sep"/>
    <n v="7"/>
    <n v="7"/>
    <n v="0"/>
    <n v="0"/>
    <x v="0"/>
    <x v="0"/>
    <n v="3"/>
    <n v="1"/>
    <n v="2955.2052998165136"/>
    <n v="422.17218568807334"/>
    <m/>
    <s v="21 Jan 2026 10:39"/>
    <s v="21 Jan 2026"/>
    <s v="Jan"/>
    <n v="0"/>
    <n v="0"/>
    <n v="0"/>
    <n v="0"/>
    <n v="7"/>
    <n v="7"/>
    <n v="0"/>
    <s v="21.01.2025"/>
    <x v="2"/>
    <s v="01.09.2026"/>
    <n v="36"/>
    <x v="0"/>
    <m/>
    <m/>
  </r>
  <r>
    <x v="1"/>
    <n v="0"/>
    <n v="5"/>
    <n v="0"/>
    <n v="9940"/>
    <s v="5995949104"/>
    <s v="25 Aug 2026"/>
    <s v="25"/>
    <s v="Aug"/>
    <s v="30 Aug 2026"/>
    <s v="30"/>
    <s v="Aug"/>
    <n v="5"/>
    <n v="5"/>
    <n v="0"/>
    <n v="0"/>
    <x v="1"/>
    <x v="6"/>
    <n v="2"/>
    <n v="0"/>
    <n v="2151.0541321100914"/>
    <n v="430.21082642201827"/>
    <s v="Romania"/>
    <s v="01 Feb 2026 20:30"/>
    <s v="01 Feb 2026"/>
    <s v="Feb"/>
    <n v="0"/>
    <n v="0"/>
    <n v="0"/>
    <n v="5"/>
    <n v="0"/>
    <n v="5"/>
    <n v="0"/>
    <s v="01.02.2025"/>
    <x v="0"/>
    <s v="25.08.2026"/>
    <n v="35"/>
    <x v="0"/>
    <m/>
    <m/>
  </r>
  <r>
    <x v="2"/>
    <n v="0"/>
    <n v="5"/>
    <n v="0"/>
    <n v="8225"/>
    <s v="1173032.220461"/>
    <s v="24 Jun 2026"/>
    <s v="24"/>
    <s v="Jun"/>
    <s v="29 Jun 2026"/>
    <s v="29"/>
    <s v="Jun"/>
    <n v="5"/>
    <n v="5"/>
    <n v="0"/>
    <n v="0"/>
    <x v="3"/>
    <x v="7"/>
    <n v="2"/>
    <n v="3"/>
    <n v="2260.8808051000001"/>
    <n v="452.17616102"/>
    <s v="Romania"/>
    <s v="07 Nov 2025 18:46"/>
    <s v="07 Nov 2025"/>
    <s v="Nov"/>
    <n v="0"/>
    <n v="5"/>
    <n v="0"/>
    <n v="0"/>
    <n v="0"/>
    <n v="5"/>
    <n v="0"/>
    <s v="07.11.2025"/>
    <x v="3"/>
    <s v="24.06.2026"/>
    <n v="26"/>
    <x v="0"/>
    <m/>
    <m/>
  </r>
  <r>
    <x v="1"/>
    <n v="0"/>
    <n v="0"/>
    <n v="5"/>
    <n v="10081"/>
    <s v="6633600928"/>
    <s v="15 Jul 2026"/>
    <s v="15"/>
    <s v="Jul"/>
    <s v="20 Jul 2026"/>
    <s v="20"/>
    <s v="Jul"/>
    <n v="5"/>
    <n v="5"/>
    <n v="0"/>
    <n v="0"/>
    <x v="1"/>
    <x v="3"/>
    <n v="2"/>
    <n v="1"/>
    <n v="2441.7371229357796"/>
    <n v="488.34742458715596"/>
    <s v="Romania"/>
    <s v="14 Feb 2026 11:16"/>
    <s v="14 Feb 2026"/>
    <s v="Feb"/>
    <n v="0"/>
    <n v="0"/>
    <n v="5"/>
    <n v="0"/>
    <n v="0"/>
    <n v="5"/>
    <n v="0"/>
    <s v="14.02.2025"/>
    <x v="9"/>
    <s v="15.07.2026"/>
    <n v="29"/>
    <x v="0"/>
    <m/>
    <m/>
  </r>
  <r>
    <x v="3"/>
    <n v="0"/>
    <n v="3"/>
    <n v="0"/>
    <n v="9621"/>
    <s v="452223"/>
    <s v="04 Sep 2026"/>
    <s v="04"/>
    <s v="Sep"/>
    <s v="07 Sep 2026"/>
    <s v="07"/>
    <s v="Sep"/>
    <n v="3"/>
    <n v="3"/>
    <n v="0"/>
    <n v="0"/>
    <x v="8"/>
    <x v="4"/>
    <n v="2"/>
    <n v="2"/>
    <n v="1419.0712970642201"/>
    <n v="473.02376568807335"/>
    <m/>
    <s v="21 Jan 2026 11:28"/>
    <s v="21 Jan 2026"/>
    <s v="Jan"/>
    <n v="0"/>
    <n v="0"/>
    <n v="0"/>
    <n v="0"/>
    <n v="3"/>
    <n v="3"/>
    <n v="0"/>
    <s v="21.01.2025"/>
    <x v="2"/>
    <s v="04.09.2026"/>
    <n v="36"/>
    <x v="0"/>
    <m/>
    <m/>
  </r>
  <r>
    <x v="2"/>
    <n v="0"/>
    <n v="0"/>
    <n v="5"/>
    <n v="10326"/>
    <s v="19849"/>
    <s v="03 Aug 2026"/>
    <s v="03"/>
    <s v="Aug"/>
    <s v="08 Aug 2026"/>
    <s v="08"/>
    <s v="Aug"/>
    <n v="5"/>
    <n v="5"/>
    <n v="0"/>
    <n v="0"/>
    <x v="4"/>
    <x v="6"/>
    <n v="2"/>
    <n v="0"/>
    <n v="1668.714156"/>
    <n v="333.74283120000001"/>
    <s v="Romania"/>
    <s v="04 Mar 2026 11:43"/>
    <s v="04 Mar 2026"/>
    <s v="Mar"/>
    <n v="0"/>
    <n v="0"/>
    <n v="0"/>
    <n v="5"/>
    <n v="0"/>
    <n v="5"/>
    <n v="0"/>
    <s v="04.03.2025"/>
    <x v="6"/>
    <s v="03.08.2026"/>
    <n v="32"/>
    <x v="0"/>
    <m/>
    <m/>
  </r>
  <r>
    <x v="2"/>
    <n v="0"/>
    <n v="0"/>
    <n v="6"/>
    <n v="9942"/>
    <s v="NT316875"/>
    <s v="27 Jul 2026"/>
    <s v="27"/>
    <s v="Jul"/>
    <s v="02 Aug 2026"/>
    <s v="02"/>
    <s v="Aug"/>
    <n v="6"/>
    <n v="-25"/>
    <n v="4"/>
    <n v="1"/>
    <x v="5"/>
    <x v="1"/>
    <n v="4"/>
    <n v="0"/>
    <n v="3391.2918702000002"/>
    <n v="565.21531170000003"/>
    <s v="Romania"/>
    <s v="02 Feb 2026 07:59"/>
    <s v="30 Jan 2026"/>
    <s v="Feb"/>
    <n v="0"/>
    <n v="0"/>
    <n v="4"/>
    <n v="1"/>
    <n v="0"/>
    <n v="5"/>
    <n v="-1"/>
    <s v="02.02.2025"/>
    <x v="5"/>
    <s v="27.07.2026"/>
    <n v="31"/>
    <x v="0"/>
    <m/>
    <m/>
  </r>
  <r>
    <x v="2"/>
    <n v="0"/>
    <n v="5"/>
    <n v="0"/>
    <n v="10238"/>
    <s v="2329612"/>
    <s v="05 Jul 2026"/>
    <s v="05"/>
    <s v="Jul"/>
    <s v="10 Jul 2026"/>
    <s v="10"/>
    <s v="Jul"/>
    <n v="5"/>
    <n v="5"/>
    <n v="0"/>
    <n v="0"/>
    <x v="6"/>
    <x v="6"/>
    <n v="2"/>
    <n v="1"/>
    <n v="1539.4729095999999"/>
    <n v="307.89458191999995"/>
    <s v="Romania"/>
    <s v="25 Feb 2026 21:37"/>
    <s v="25 Feb 2026"/>
    <s v="Feb"/>
    <n v="0"/>
    <n v="0"/>
    <n v="5"/>
    <n v="0"/>
    <n v="0"/>
    <n v="5"/>
    <n v="0"/>
    <s v="25.02.2025"/>
    <x v="8"/>
    <s v="05.07.2026"/>
    <n v="28"/>
    <x v="0"/>
    <m/>
    <m/>
  </r>
  <r>
    <x v="2"/>
    <n v="0"/>
    <n v="0"/>
    <n v="6"/>
    <n v="9752"/>
    <s v="18868"/>
    <s v="24 Jul 2026"/>
    <s v="24"/>
    <s v="Jul"/>
    <s v="30 Jul 2026"/>
    <s v="30"/>
    <s v="Jul"/>
    <n v="6"/>
    <n v="6"/>
    <n v="0"/>
    <n v="0"/>
    <x v="4"/>
    <x v="0"/>
    <n v="2"/>
    <n v="1"/>
    <n v="2110.1841036000001"/>
    <n v="351.69735059999999"/>
    <s v="Romania"/>
    <s v="26 Jan 2026 19:01"/>
    <s v="26 Jan 2026"/>
    <s v="Jan"/>
    <n v="0"/>
    <n v="0"/>
    <n v="6"/>
    <n v="0"/>
    <n v="0"/>
    <n v="6"/>
    <n v="0"/>
    <s v="26.01.2025"/>
    <x v="0"/>
    <s v="24.07.2026"/>
    <n v="30"/>
    <x v="0"/>
    <m/>
    <m/>
  </r>
  <r>
    <x v="1"/>
    <n v="0"/>
    <n v="0"/>
    <n v="5"/>
    <n v="10154"/>
    <s v="6663694913"/>
    <s v="16 Jul 2026"/>
    <s v="16"/>
    <s v="Jul"/>
    <s v="21 Jul 2026"/>
    <s v="21"/>
    <s v="Jul"/>
    <n v="5"/>
    <n v="5"/>
    <n v="0"/>
    <n v="0"/>
    <x v="1"/>
    <x v="6"/>
    <n v="2"/>
    <n v="2"/>
    <n v="2979.5006559633025"/>
    <n v="595.90013119266052"/>
    <s v="Israel"/>
    <s v="20 Feb 2026 07:36"/>
    <s v="20 Feb 2026"/>
    <s v="Feb"/>
    <n v="0"/>
    <n v="0"/>
    <n v="5"/>
    <n v="0"/>
    <n v="0"/>
    <n v="5"/>
    <n v="0"/>
    <s v="20.02.2025"/>
    <x v="14"/>
    <s v="16.07.2026"/>
    <n v="29"/>
    <x v="1"/>
    <m/>
    <m/>
  </r>
  <r>
    <x v="3"/>
    <n v="0"/>
    <n v="0"/>
    <n v="6"/>
    <n v="9770"/>
    <s v="457331"/>
    <s v="05 Aug 2026"/>
    <s v="05"/>
    <s v="Aug"/>
    <s v="11 Aug 2026"/>
    <s v="11"/>
    <s v="Aug"/>
    <n v="6"/>
    <n v="6"/>
    <n v="0"/>
    <n v="0"/>
    <x v="8"/>
    <x v="4"/>
    <n v="2"/>
    <n v="2"/>
    <n v="2873.132213394495"/>
    <n v="478.85536889908252"/>
    <m/>
    <s v="27 Jan 2026 12:18"/>
    <s v="27 Jan 2026"/>
    <s v="Jan"/>
    <n v="0"/>
    <n v="0"/>
    <n v="0"/>
    <n v="6"/>
    <n v="0"/>
    <n v="6"/>
    <n v="0"/>
    <s v="27.01.2025"/>
    <x v="0"/>
    <s v="05.08.2026"/>
    <n v="32"/>
    <x v="0"/>
    <m/>
    <m/>
  </r>
  <r>
    <x v="1"/>
    <n v="0"/>
    <n v="2"/>
    <n v="0"/>
    <n v="8643"/>
    <s v="6422277610"/>
    <s v="03 Jul 2026"/>
    <s v="03"/>
    <s v="Jul"/>
    <s v="05 Jul 2026"/>
    <s v="05"/>
    <s v="Jul"/>
    <n v="2"/>
    <n v="2"/>
    <n v="0"/>
    <n v="0"/>
    <x v="1"/>
    <x v="6"/>
    <n v="2"/>
    <n v="2"/>
    <n v="1161.4759256880732"/>
    <n v="580.73796284403659"/>
    <m/>
    <s v="20 Nov 2025 12:38"/>
    <s v="20 Nov 2025"/>
    <s v="Nov"/>
    <n v="0"/>
    <n v="0"/>
    <n v="2"/>
    <n v="0"/>
    <n v="0"/>
    <n v="2"/>
    <n v="0"/>
    <s v="20.11.2025"/>
    <x v="12"/>
    <s v="03.07.2026"/>
    <n v="27"/>
    <x v="0"/>
    <m/>
    <m/>
  </r>
  <r>
    <x v="3"/>
    <n v="0"/>
    <n v="5"/>
    <n v="0"/>
    <n v="8469"/>
    <s v="408189"/>
    <s v="29 Jun 2026"/>
    <s v="29"/>
    <s v="Jun"/>
    <s v="04 Jul 2026"/>
    <s v="04"/>
    <s v="Jul"/>
    <n v="5"/>
    <n v="-25"/>
    <n v="2"/>
    <n v="3"/>
    <x v="8"/>
    <x v="4"/>
    <n v="2"/>
    <n v="2"/>
    <n v="2138.7629068807337"/>
    <n v="427.75258137614674"/>
    <m/>
    <s v="14 Nov 2025 00:23"/>
    <s v="14 Nov 2025"/>
    <s v="Nov"/>
    <n v="0"/>
    <n v="2"/>
    <n v="3"/>
    <n v="0"/>
    <n v="0"/>
    <n v="5"/>
    <n v="0"/>
    <s v="14.11.2025"/>
    <x v="11"/>
    <s v="29.06.2026"/>
    <n v="27"/>
    <x v="0"/>
    <m/>
    <m/>
  </r>
  <r>
    <x v="1"/>
    <n v="0"/>
    <n v="2"/>
    <n v="0"/>
    <n v="10321"/>
    <s v="5985212897"/>
    <s v="24 Jun 2026"/>
    <s v="24"/>
    <s v="Jun"/>
    <s v="26 Jun 2026"/>
    <s v="26"/>
    <s v="Jun"/>
    <n v="2"/>
    <n v="2"/>
    <n v="0"/>
    <n v="0"/>
    <x v="1"/>
    <x v="6"/>
    <n v="2"/>
    <n v="1"/>
    <n v="776.12358550458714"/>
    <n v="388.06179275229357"/>
    <m/>
    <s v="03 Mar 2026 19:58"/>
    <s v="03 Mar 2026"/>
    <s v="Mar"/>
    <n v="0"/>
    <n v="2"/>
    <n v="0"/>
    <n v="0"/>
    <n v="0"/>
    <n v="2"/>
    <n v="0"/>
    <s v="03.03.2025"/>
    <x v="6"/>
    <s v="24.06.2026"/>
    <n v="26"/>
    <x v="0"/>
    <m/>
    <m/>
  </r>
  <r>
    <x v="2"/>
    <n v="0"/>
    <n v="0"/>
    <n v="6"/>
    <n v="9944"/>
    <s v="2324638"/>
    <s v="10 Aug 2026"/>
    <s v="10"/>
    <s v="Aug"/>
    <s v="16 Aug 2026"/>
    <s v="16"/>
    <s v="Aug"/>
    <n v="6"/>
    <n v="6"/>
    <n v="0"/>
    <n v="0"/>
    <x v="6"/>
    <x v="2"/>
    <n v="2"/>
    <n v="1"/>
    <n v="1944.2514864"/>
    <n v="324.0419144"/>
    <s v="Romania"/>
    <s v="02 Feb 2026 09:15"/>
    <s v="30 Jan 2026"/>
    <s v="Feb"/>
    <n v="0"/>
    <n v="0"/>
    <n v="0"/>
    <n v="6"/>
    <n v="0"/>
    <n v="6"/>
    <n v="0"/>
    <s v="02.02.2025"/>
    <x v="5"/>
    <s v="10.08.2026"/>
    <n v="33"/>
    <x v="0"/>
    <m/>
    <m/>
  </r>
  <r>
    <x v="2"/>
    <n v="0"/>
    <n v="0"/>
    <n v="6"/>
    <n v="9903"/>
    <s v="2324633"/>
    <s v="10 Aug 2026"/>
    <s v="10"/>
    <s v="Aug"/>
    <s v="16 Aug 2026"/>
    <s v="16"/>
    <s v="Aug"/>
    <n v="6"/>
    <n v="6"/>
    <n v="0"/>
    <n v="0"/>
    <x v="6"/>
    <x v="2"/>
    <n v="2"/>
    <n v="1"/>
    <n v="1944.2514864"/>
    <n v="324.0419144"/>
    <s v="Romania"/>
    <s v="30 Jan 2026 20:09"/>
    <s v="30 Jan 2026"/>
    <s v="Jan"/>
    <n v="0"/>
    <n v="0"/>
    <n v="0"/>
    <n v="6"/>
    <n v="0"/>
    <n v="6"/>
    <n v="0"/>
    <s v="30.01.2025"/>
    <x v="0"/>
    <s v="10.08.2026"/>
    <n v="33"/>
    <x v="0"/>
    <m/>
    <m/>
  </r>
  <r>
    <x v="2"/>
    <n v="0"/>
    <n v="0"/>
    <n v="6"/>
    <n v="9904"/>
    <s v="2324638"/>
    <s v="10 Aug 2026"/>
    <s v="10"/>
    <s v="Aug"/>
    <s v="16 Aug 2026"/>
    <s v="16"/>
    <s v="Aug"/>
    <n v="6"/>
    <n v="6"/>
    <n v="0"/>
    <n v="0"/>
    <x v="6"/>
    <x v="2"/>
    <n v="2"/>
    <n v="2"/>
    <n v="2430.3143579999996"/>
    <n v="405.05239299999994"/>
    <s v="Romania"/>
    <s v="30 Jan 2026 20:09"/>
    <s v="30 Jan 2026"/>
    <s v="Jan"/>
    <n v="0"/>
    <n v="0"/>
    <n v="0"/>
    <n v="6"/>
    <n v="0"/>
    <n v="6"/>
    <n v="0"/>
    <s v="30.01.2025"/>
    <x v="0"/>
    <s v="10.08.2026"/>
    <n v="33"/>
    <x v="0"/>
    <m/>
    <m/>
  </r>
  <r>
    <x v="2"/>
    <n v="0"/>
    <n v="0"/>
    <n v="6"/>
    <n v="9753"/>
    <s v="18869"/>
    <s v="24 Jul 2026"/>
    <s v="24"/>
    <s v="Jul"/>
    <s v="30 Jul 2026"/>
    <s v="30"/>
    <s v="Jul"/>
    <n v="6"/>
    <n v="6"/>
    <n v="0"/>
    <n v="0"/>
    <x v="4"/>
    <x v="4"/>
    <n v="2"/>
    <n v="2"/>
    <n v="2392.7624220000002"/>
    <n v="398.79373700000002"/>
    <s v="Romania"/>
    <s v="26 Jan 2026 19:56"/>
    <s v="26 Jan 2026"/>
    <s v="Jan"/>
    <n v="0"/>
    <n v="0"/>
    <n v="6"/>
    <n v="0"/>
    <n v="0"/>
    <n v="6"/>
    <n v="0"/>
    <s v="26.01.2025"/>
    <x v="0"/>
    <s v="24.07.2026"/>
    <n v="30"/>
    <x v="0"/>
    <m/>
    <m/>
  </r>
  <r>
    <x v="2"/>
    <n v="0"/>
    <n v="0"/>
    <n v="7"/>
    <n v="10082"/>
    <s v="2327402"/>
    <s v="02 Aug 2026"/>
    <s v="02"/>
    <s v="Aug"/>
    <s v="09 Aug 2026"/>
    <s v="09"/>
    <s v="Aug"/>
    <n v="7"/>
    <n v="7"/>
    <n v="0"/>
    <n v="0"/>
    <x v="6"/>
    <x v="0"/>
    <n v="3"/>
    <n v="0"/>
    <n v="3560.8427729"/>
    <n v="508.69182469999998"/>
    <s v="Romania"/>
    <s v="14 Feb 2026 17:27"/>
    <s v="14 Feb 2026"/>
    <s v="Feb"/>
    <n v="0"/>
    <n v="0"/>
    <n v="0"/>
    <n v="7"/>
    <n v="0"/>
    <n v="7"/>
    <n v="0"/>
    <s v="14.02.2025"/>
    <x v="9"/>
    <s v="02.08.2026"/>
    <n v="32"/>
    <x v="0"/>
    <m/>
    <m/>
  </r>
  <r>
    <x v="1"/>
    <n v="0"/>
    <n v="5"/>
    <n v="0"/>
    <n v="9710"/>
    <s v="6947059304"/>
    <s v="03 Jul 2026"/>
    <s v="03"/>
    <s v="Jul"/>
    <s v="08 Jul 2026"/>
    <s v="08"/>
    <s v="Jul"/>
    <n v="5"/>
    <n v="5"/>
    <n v="0"/>
    <n v="0"/>
    <x v="1"/>
    <x v="2"/>
    <n v="2"/>
    <n v="1"/>
    <n v="2245.5261041284402"/>
    <n v="449.10522082568804"/>
    <s v="Romania"/>
    <s v="25 Jan 2026 11:48"/>
    <s v="25 Jan 2026"/>
    <s v="Jan"/>
    <n v="0"/>
    <n v="0"/>
    <n v="5"/>
    <n v="0"/>
    <n v="0"/>
    <n v="5"/>
    <n v="0"/>
    <s v="25.01.2025"/>
    <x v="2"/>
    <s v="03.07.2026"/>
    <n v="27"/>
    <x v="1"/>
    <m/>
    <m/>
  </r>
  <r>
    <x v="2"/>
    <n v="0"/>
    <n v="0"/>
    <n v="5"/>
    <n v="10155"/>
    <s v="1244964.235406"/>
    <s v="03 Aug 2026"/>
    <s v="03"/>
    <s v="Aug"/>
    <s v="08 Aug 2026"/>
    <s v="08"/>
    <s v="Aug"/>
    <n v="5"/>
    <n v="5"/>
    <n v="0"/>
    <n v="0"/>
    <x v="3"/>
    <x v="6"/>
    <n v="2"/>
    <n v="0"/>
    <n v="1668.714156"/>
    <n v="333.74283120000001"/>
    <s v="Romania"/>
    <s v="20 Feb 2026 08:51"/>
    <s v="18 Feb 2026"/>
    <s v="Feb"/>
    <n v="0"/>
    <n v="0"/>
    <n v="0"/>
    <n v="5"/>
    <n v="0"/>
    <n v="5"/>
    <n v="0"/>
    <s v="20.02.2025"/>
    <x v="14"/>
    <s v="03.08.2026"/>
    <n v="32"/>
    <x v="0"/>
    <m/>
    <m/>
  </r>
  <r>
    <x v="2"/>
    <n v="0"/>
    <n v="1"/>
    <n v="4"/>
    <n v="9945"/>
    <s v="1239831.232622"/>
    <s v="10 Jul 2026"/>
    <s v="10"/>
    <s v="Jul"/>
    <s v="15 Jul 2026"/>
    <s v="15"/>
    <s v="Jul"/>
    <n v="5"/>
    <n v="5"/>
    <n v="0"/>
    <n v="0"/>
    <x v="3"/>
    <x v="3"/>
    <n v="2"/>
    <n v="1"/>
    <n v="1595.1749480000001"/>
    <n v="319.03498960000002"/>
    <s v="Romania"/>
    <s v="02 Feb 2026 09:40"/>
    <s v="31 Jan 2026"/>
    <s v="Feb"/>
    <n v="0"/>
    <n v="0"/>
    <n v="5"/>
    <n v="0"/>
    <n v="0"/>
    <n v="5"/>
    <n v="0"/>
    <s v="02.02.2025"/>
    <x v="5"/>
    <s v="10.07.2026"/>
    <n v="28"/>
    <x v="0"/>
    <m/>
    <m/>
  </r>
  <r>
    <x v="2"/>
    <n v="0"/>
    <n v="0"/>
    <n v="6"/>
    <n v="9948"/>
    <s v="1239837.232630"/>
    <s v="27 Jul 2026"/>
    <s v="27"/>
    <s v="Jul"/>
    <s v="02 Aug 2026"/>
    <s v="02"/>
    <s v="Aug"/>
    <n v="6"/>
    <n v="-25"/>
    <n v="4"/>
    <n v="1"/>
    <x v="3"/>
    <x v="4"/>
    <n v="2"/>
    <n v="2"/>
    <n v="2392.7624220000002"/>
    <n v="398.79373700000002"/>
    <s v="Romania"/>
    <s v="02 Feb 2026 09:46"/>
    <s v="31 Jan 2026"/>
    <s v="Feb"/>
    <n v="0"/>
    <n v="0"/>
    <n v="4"/>
    <n v="1"/>
    <n v="0"/>
    <n v="5"/>
    <n v="-1"/>
    <s v="02.02.2025"/>
    <x v="5"/>
    <s v="27.07.2026"/>
    <n v="31"/>
    <x v="0"/>
    <m/>
    <m/>
  </r>
  <r>
    <x v="2"/>
    <n v="0"/>
    <n v="0"/>
    <n v="6"/>
    <n v="9946"/>
    <s v="1239837.232626"/>
    <s v="27 Jul 2026"/>
    <s v="27"/>
    <s v="Jul"/>
    <s v="02 Aug 2026"/>
    <s v="02"/>
    <s v="Aug"/>
    <n v="6"/>
    <n v="-25"/>
    <n v="4"/>
    <n v="1"/>
    <x v="3"/>
    <x v="4"/>
    <n v="2"/>
    <n v="1"/>
    <n v="1914.2099376000001"/>
    <n v="319.03498960000002"/>
    <s v="Romania"/>
    <s v="02 Feb 2026 09:45"/>
    <s v="31 Jan 2026"/>
    <s v="Feb"/>
    <n v="0"/>
    <n v="0"/>
    <n v="4"/>
    <n v="1"/>
    <n v="0"/>
    <n v="5"/>
    <n v="-1"/>
    <s v="02.02.2025"/>
    <x v="5"/>
    <s v="27.07.2026"/>
    <n v="31"/>
    <x v="0"/>
    <m/>
    <m/>
  </r>
  <r>
    <x v="2"/>
    <n v="0"/>
    <n v="0"/>
    <n v="6"/>
    <n v="9947"/>
    <s v="1239837.232627"/>
    <s v="27 Jul 2026"/>
    <s v="27"/>
    <s v="Jul"/>
    <s v="02 Aug 2026"/>
    <s v="02"/>
    <s v="Aug"/>
    <n v="6"/>
    <n v="-25"/>
    <n v="4"/>
    <n v="1"/>
    <x v="3"/>
    <x v="4"/>
    <n v="2"/>
    <n v="1"/>
    <n v="1914.2099376000001"/>
    <n v="319.03498960000002"/>
    <s v="Romania"/>
    <s v="02 Feb 2026 09:45"/>
    <s v="31 Jan 2026"/>
    <s v="Feb"/>
    <n v="0"/>
    <n v="0"/>
    <n v="4"/>
    <n v="1"/>
    <n v="0"/>
    <n v="5"/>
    <n v="-1"/>
    <s v="02.02.2025"/>
    <x v="5"/>
    <s v="27.07.2026"/>
    <n v="31"/>
    <x v="0"/>
    <m/>
    <m/>
  </r>
  <r>
    <x v="2"/>
    <n v="0"/>
    <n v="0"/>
    <n v="5"/>
    <n v="9950"/>
    <s v="1239839.232633"/>
    <s v="11 Aug 2026"/>
    <s v="11"/>
    <s v="Aug"/>
    <s v="16 Aug 2026"/>
    <s v="16"/>
    <s v="Aug"/>
    <n v="5"/>
    <n v="5"/>
    <n v="0"/>
    <n v="0"/>
    <x v="3"/>
    <x v="6"/>
    <n v="2"/>
    <n v="2"/>
    <n v="1946.8331819999999"/>
    <n v="389.36663639999995"/>
    <s v="Romania"/>
    <s v="02 Feb 2026 09:49"/>
    <s v="31 Jan 2026"/>
    <s v="Feb"/>
    <n v="0"/>
    <n v="0"/>
    <n v="0"/>
    <n v="5"/>
    <n v="0"/>
    <n v="5"/>
    <n v="0"/>
    <s v="02.02.2025"/>
    <x v="5"/>
    <s v="11.08.2026"/>
    <n v="33"/>
    <x v="0"/>
    <m/>
    <m/>
  </r>
  <r>
    <x v="2"/>
    <n v="0"/>
    <n v="0"/>
    <n v="5"/>
    <n v="9951"/>
    <s v="1239839.232634"/>
    <s v="11 Aug 2026"/>
    <s v="11"/>
    <s v="Aug"/>
    <s v="16 Aug 2026"/>
    <s v="16"/>
    <s v="Aug"/>
    <n v="5"/>
    <n v="5"/>
    <n v="0"/>
    <n v="0"/>
    <x v="3"/>
    <x v="6"/>
    <n v="1"/>
    <n v="0"/>
    <n v="1090.2774335000001"/>
    <n v="218.05548670000002"/>
    <s v="Romania"/>
    <s v="02 Feb 2026 09:50"/>
    <s v="31 Jan 2026"/>
    <s v="Feb"/>
    <n v="0"/>
    <n v="0"/>
    <n v="0"/>
    <n v="5"/>
    <n v="0"/>
    <n v="5"/>
    <n v="0"/>
    <s v="02.02.2025"/>
    <x v="5"/>
    <s v="11.08.2026"/>
    <n v="33"/>
    <x v="0"/>
    <m/>
    <m/>
  </r>
  <r>
    <x v="2"/>
    <n v="0"/>
    <n v="0"/>
    <n v="6"/>
    <n v="9757"/>
    <s v="1236607.231010"/>
    <s v="01 Aug 2026"/>
    <s v="01"/>
    <s v="Aug"/>
    <s v="07 Aug 2026"/>
    <s v="07"/>
    <s v="Aug"/>
    <n v="6"/>
    <n v="6"/>
    <n v="0"/>
    <n v="0"/>
    <x v="3"/>
    <x v="4"/>
    <n v="2"/>
    <n v="2"/>
    <n v="2392.7624220000002"/>
    <n v="398.79373700000002"/>
    <s v="Romania"/>
    <s v="26 Jan 2026 23:19"/>
    <s v="26 Jan 2026"/>
    <s v="Jan"/>
    <n v="0"/>
    <n v="0"/>
    <n v="0"/>
    <n v="6"/>
    <n v="0"/>
    <n v="6"/>
    <n v="0"/>
    <s v="26.01.2025"/>
    <x v="0"/>
    <s v="01.08.2026"/>
    <n v="31"/>
    <x v="0"/>
    <m/>
    <m/>
  </r>
  <r>
    <x v="1"/>
    <n v="0"/>
    <n v="5"/>
    <n v="1"/>
    <n v="9758"/>
    <s v="6242419777"/>
    <s v="06 Jul 2026"/>
    <s v="06"/>
    <s v="Jul"/>
    <s v="12 Jul 2026"/>
    <s v="12"/>
    <s v="Jul"/>
    <n v="6"/>
    <n v="6"/>
    <n v="0"/>
    <n v="0"/>
    <x v="1"/>
    <x v="6"/>
    <n v="2"/>
    <n v="2"/>
    <n v="3673.102570183486"/>
    <n v="612.19273339449535"/>
    <s v="Romania"/>
    <s v="26 Jan 2026 23:22"/>
    <s v="26 Jan 2026"/>
    <s v="Jan"/>
    <n v="0"/>
    <n v="0"/>
    <n v="6"/>
    <n v="0"/>
    <n v="0"/>
    <n v="6"/>
    <n v="0"/>
    <s v="26.01.2025"/>
    <x v="0"/>
    <s v="06.07.2026"/>
    <n v="28"/>
    <x v="1"/>
    <m/>
    <m/>
  </r>
  <r>
    <x v="2"/>
    <n v="0"/>
    <n v="7"/>
    <n v="0"/>
    <n v="9952"/>
    <s v="1239812.232638"/>
    <s v="03 Jul 2026"/>
    <s v="03"/>
    <s v="Jul"/>
    <s v="10 Jul 2026"/>
    <s v="10"/>
    <s v="Jul"/>
    <n v="7"/>
    <n v="7"/>
    <n v="0"/>
    <n v="0"/>
    <x v="3"/>
    <x v="6"/>
    <n v="2"/>
    <n v="1"/>
    <n v="1999.6797085999999"/>
    <n v="285.66852979999999"/>
    <s v="Romania"/>
    <s v="02 Feb 2026 09:53"/>
    <s v="31 Jan 2026"/>
    <s v="Feb"/>
    <n v="0"/>
    <n v="0"/>
    <n v="7"/>
    <n v="0"/>
    <n v="0"/>
    <n v="7"/>
    <n v="0"/>
    <s v="02.02.2025"/>
    <x v="5"/>
    <s v="03.07.2026"/>
    <n v="27"/>
    <x v="0"/>
    <m/>
    <m/>
  </r>
  <r>
    <x v="2"/>
    <n v="0"/>
    <n v="7"/>
    <n v="0"/>
    <n v="9953"/>
    <s v="1239813.232639"/>
    <s v="03 Jul 2026"/>
    <s v="03"/>
    <s v="Jul"/>
    <s v="10 Jul 2026"/>
    <s v="10"/>
    <s v="Jul"/>
    <n v="7"/>
    <n v="7"/>
    <n v="0"/>
    <n v="0"/>
    <x v="3"/>
    <x v="6"/>
    <n v="2"/>
    <n v="1"/>
    <n v="1999.6797085999999"/>
    <n v="285.66852979999999"/>
    <s v="Romania"/>
    <s v="02 Feb 2026 09:54"/>
    <s v="31 Jan 2026"/>
    <s v="Feb"/>
    <n v="0"/>
    <n v="0"/>
    <n v="7"/>
    <n v="0"/>
    <n v="0"/>
    <n v="7"/>
    <n v="0"/>
    <s v="02.02.2025"/>
    <x v="5"/>
    <s v="03.07.2026"/>
    <n v="27"/>
    <x v="0"/>
    <m/>
    <m/>
  </r>
  <r>
    <x v="2"/>
    <n v="0"/>
    <n v="1"/>
    <n v="4"/>
    <n v="9954"/>
    <s v="1239824.232642"/>
    <s v="10 Jul 2026"/>
    <s v="10"/>
    <s v="Jul"/>
    <s v="15 Jul 2026"/>
    <s v="15"/>
    <s v="Jul"/>
    <n v="5"/>
    <n v="5"/>
    <n v="0"/>
    <n v="0"/>
    <x v="3"/>
    <x v="3"/>
    <n v="2"/>
    <n v="0"/>
    <n v="1595.1749480000001"/>
    <n v="319.03498960000002"/>
    <s v="Romania"/>
    <s v="02 Feb 2026 09:56"/>
    <s v="31 Jan 2026"/>
    <s v="Feb"/>
    <n v="0"/>
    <n v="0"/>
    <n v="5"/>
    <n v="0"/>
    <n v="0"/>
    <n v="5"/>
    <n v="0"/>
    <s v="02.02.2025"/>
    <x v="5"/>
    <s v="10.07.2026"/>
    <n v="28"/>
    <x v="0"/>
    <m/>
    <m/>
  </r>
  <r>
    <x v="2"/>
    <n v="0"/>
    <n v="4"/>
    <n v="1"/>
    <n v="9955"/>
    <s v="1239854.232655"/>
    <s v="24 Aug 2026"/>
    <s v="24"/>
    <s v="Aug"/>
    <s v="29 Aug 2026"/>
    <s v="29"/>
    <s v="Aug"/>
    <n v="5"/>
    <n v="5"/>
    <n v="0"/>
    <n v="0"/>
    <x v="3"/>
    <x v="6"/>
    <n v="2"/>
    <n v="1"/>
    <n v="1406.8285189999999"/>
    <n v="281.36570380000001"/>
    <s v="Romania"/>
    <s v="02 Feb 2026 09:58"/>
    <s v="31 Jan 2026"/>
    <s v="Feb"/>
    <n v="0"/>
    <n v="0"/>
    <n v="0"/>
    <n v="5"/>
    <n v="0"/>
    <n v="5"/>
    <n v="0"/>
    <s v="02.02.2025"/>
    <x v="5"/>
    <s v="24.08.2026"/>
    <n v="35"/>
    <x v="0"/>
    <m/>
    <m/>
  </r>
  <r>
    <x v="2"/>
    <n v="0"/>
    <n v="0"/>
    <n v="5"/>
    <n v="9956"/>
    <s v="1239760.232661"/>
    <s v="31 Jul 2026"/>
    <s v="31"/>
    <s v="Jul"/>
    <s v="05 Aug 2026"/>
    <s v="05"/>
    <s v="Aug"/>
    <n v="5"/>
    <n v="-26"/>
    <n v="0"/>
    <n v="4"/>
    <x v="3"/>
    <x v="4"/>
    <n v="3"/>
    <n v="1"/>
    <n v="2153.4666214999997"/>
    <n v="430.69332429999997"/>
    <s v="Romania"/>
    <s v="02 Feb 2026 10:03"/>
    <s v="31 Jan 2026"/>
    <s v="Feb"/>
    <n v="0"/>
    <n v="0"/>
    <n v="0"/>
    <n v="4"/>
    <n v="0"/>
    <n v="4"/>
    <n v="-1"/>
    <s v="02.02.2025"/>
    <x v="5"/>
    <s v="31.07.2026"/>
    <n v="31"/>
    <x v="0"/>
    <m/>
    <m/>
  </r>
  <r>
    <x v="2"/>
    <n v="0"/>
    <n v="0"/>
    <n v="5"/>
    <n v="9957"/>
    <s v="1239766.232678"/>
    <s v="03 Aug 2026"/>
    <s v="03"/>
    <s v="Aug"/>
    <s v="08 Aug 2026"/>
    <s v="08"/>
    <s v="Aug"/>
    <n v="5"/>
    <n v="5"/>
    <n v="0"/>
    <n v="0"/>
    <x v="3"/>
    <x v="0"/>
    <n v="2"/>
    <n v="2"/>
    <n v="2198.0595454999998"/>
    <n v="439.61190909999993"/>
    <s v="Romania"/>
    <s v="02 Feb 2026 10:12"/>
    <s v="31 Jan 2026"/>
    <s v="Feb"/>
    <n v="0"/>
    <n v="0"/>
    <n v="0"/>
    <n v="5"/>
    <n v="0"/>
    <n v="5"/>
    <n v="0"/>
    <s v="02.02.2025"/>
    <x v="5"/>
    <s v="03.08.2026"/>
    <n v="32"/>
    <x v="0"/>
    <m/>
    <m/>
  </r>
  <r>
    <x v="2"/>
    <n v="0"/>
    <n v="5"/>
    <n v="0"/>
    <n v="9958"/>
    <s v="1239553.232681"/>
    <s v="29 Jun 2026"/>
    <s v="29"/>
    <s v="Jun"/>
    <s v="04 Jul 2026"/>
    <s v="04"/>
    <s v="Jul"/>
    <n v="5"/>
    <n v="-25"/>
    <n v="2"/>
    <n v="3"/>
    <x v="3"/>
    <x v="4"/>
    <n v="3"/>
    <n v="1"/>
    <n v="1949.9625100000001"/>
    <n v="389.992502"/>
    <s v="Romania"/>
    <s v="02 Feb 2026 10:14"/>
    <s v="31 Jan 2026"/>
    <s v="Feb"/>
    <n v="0"/>
    <n v="2"/>
    <n v="3"/>
    <n v="0"/>
    <n v="0"/>
    <n v="5"/>
    <n v="0"/>
    <s v="02.02.2025"/>
    <x v="5"/>
    <s v="29.06.2026"/>
    <n v="27"/>
    <x v="0"/>
    <m/>
    <m/>
  </r>
  <r>
    <x v="2"/>
    <n v="0"/>
    <n v="5"/>
    <n v="1"/>
    <n v="9959"/>
    <s v="1239724.232692"/>
    <s v="24 Aug 2026"/>
    <s v="24"/>
    <s v="Aug"/>
    <s v="30 Aug 2026"/>
    <s v="30"/>
    <s v="Aug"/>
    <n v="6"/>
    <n v="6"/>
    <n v="0"/>
    <n v="0"/>
    <x v="3"/>
    <x v="3"/>
    <n v="3"/>
    <n v="1"/>
    <n v="2339.9550120000004"/>
    <n v="389.99250200000006"/>
    <s v="Romania"/>
    <s v="02 Feb 2026 10:20"/>
    <s v="31 Jan 2026"/>
    <s v="Feb"/>
    <n v="0"/>
    <n v="0"/>
    <n v="0"/>
    <n v="6"/>
    <n v="0"/>
    <n v="6"/>
    <n v="0"/>
    <s v="02.02.2025"/>
    <x v="5"/>
    <s v="24.08.2026"/>
    <n v="35"/>
    <x v="0"/>
    <m/>
    <m/>
  </r>
  <r>
    <x v="2"/>
    <n v="0"/>
    <n v="5"/>
    <n v="0"/>
    <n v="9960"/>
    <s v="1239310.232694"/>
    <s v="06 Jul 2026"/>
    <s v="06"/>
    <s v="Jul"/>
    <s v="11 Jul 2026"/>
    <s v="11"/>
    <s v="Jul"/>
    <n v="5"/>
    <n v="5"/>
    <n v="0"/>
    <n v="0"/>
    <x v="3"/>
    <x v="2"/>
    <n v="2"/>
    <n v="1"/>
    <n v="1529.850226"/>
    <n v="305.97004520000002"/>
    <s v="Romania"/>
    <s v="02 Feb 2026 10:22"/>
    <s v="30 Jan 2026"/>
    <s v="Feb"/>
    <n v="0"/>
    <n v="0"/>
    <n v="5"/>
    <n v="0"/>
    <n v="0"/>
    <n v="5"/>
    <n v="0"/>
    <s v="02.02.2025"/>
    <x v="5"/>
    <s v="06.07.2026"/>
    <n v="28"/>
    <x v="0"/>
    <m/>
    <m/>
  </r>
  <r>
    <x v="2"/>
    <n v="0"/>
    <n v="1"/>
    <n v="5"/>
    <n v="10083"/>
    <s v="1243539.234560"/>
    <s v="20 Aug 2026"/>
    <s v="20"/>
    <s v="Aug"/>
    <s v="26 Aug 2026"/>
    <s v="26"/>
    <s v="Aug"/>
    <n v="6"/>
    <n v="6"/>
    <n v="0"/>
    <n v="0"/>
    <x v="3"/>
    <x v="5"/>
    <n v="3"/>
    <n v="1"/>
    <n v="3052.1900647999996"/>
    <n v="508.69834413333325"/>
    <s v="Romania"/>
    <s v="14 Feb 2026 20:53"/>
    <s v="14 Feb 2026"/>
    <s v="Feb"/>
    <n v="0"/>
    <n v="0"/>
    <n v="0"/>
    <n v="6"/>
    <n v="0"/>
    <n v="6"/>
    <n v="0"/>
    <s v="14.02.2025"/>
    <x v="9"/>
    <s v="20.08.2026"/>
    <n v="34"/>
    <x v="0"/>
    <m/>
    <m/>
  </r>
  <r>
    <x v="2"/>
    <n v="0"/>
    <n v="3"/>
    <n v="0"/>
    <n v="9961"/>
    <s v="1239217.232700"/>
    <s v="31 May 2026"/>
    <s v="31"/>
    <s v="May"/>
    <s v="03 Jun 2026"/>
    <s v="03"/>
    <s v="Jun"/>
    <n v="3"/>
    <n v="-28"/>
    <n v="0"/>
    <n v="2"/>
    <x v="3"/>
    <x v="4"/>
    <n v="2"/>
    <n v="1"/>
    <n v="785.89161059999992"/>
    <n v="261.96387019999997"/>
    <s v="Romania"/>
    <s v="02 Feb 2026 10:26"/>
    <s v="30 Jan 2026"/>
    <s v="Feb"/>
    <n v="0"/>
    <n v="2"/>
    <n v="0"/>
    <n v="0"/>
    <n v="0"/>
    <n v="2"/>
    <n v="-1"/>
    <s v="02.02.2025"/>
    <x v="5"/>
    <s v="31.05.2026"/>
    <n v="23"/>
    <x v="0"/>
    <m/>
    <m/>
  </r>
  <r>
    <x v="2"/>
    <n v="4"/>
    <n v="1"/>
    <n v="0"/>
    <n v="8946"/>
    <s v="97230"/>
    <s v="27 May 2026"/>
    <s v="27"/>
    <s v="May"/>
    <s v="01 Jun 2026"/>
    <s v="01"/>
    <s v="Jun"/>
    <n v="5"/>
    <n v="-26"/>
    <n v="4"/>
    <n v="0"/>
    <x v="9"/>
    <x v="6"/>
    <n v="2"/>
    <n v="0"/>
    <n v="816.36344199999996"/>
    <n v="163.27268839999999"/>
    <s v="Romania"/>
    <s v="01 Dec 2025 09:10"/>
    <s v="29 Nov 2025"/>
    <s v="Dec"/>
    <n v="4"/>
    <n v="0"/>
    <n v="0"/>
    <n v="0"/>
    <n v="0"/>
    <n v="4"/>
    <n v="-1"/>
    <s v="01.12.2025"/>
    <x v="13"/>
    <s v="27.05.2026"/>
    <n v="22"/>
    <x v="0"/>
    <m/>
    <m/>
  </r>
  <r>
    <x v="2"/>
    <n v="0"/>
    <n v="5"/>
    <n v="0"/>
    <n v="8777"/>
    <s v="96403"/>
    <s v="27 Jun 2026"/>
    <s v="27"/>
    <s v="Jun"/>
    <s v="02 Jul 2026"/>
    <s v="02"/>
    <s v="Jul"/>
    <n v="5"/>
    <n v="-25"/>
    <n v="4"/>
    <n v="1"/>
    <x v="9"/>
    <x v="5"/>
    <n v="3"/>
    <n v="1"/>
    <n v="1918.4736469999998"/>
    <n v="383.69472939999997"/>
    <s v="Romania"/>
    <s v="24 Nov 2025 13:52"/>
    <s v="24 Nov 2025"/>
    <s v="Nov"/>
    <n v="0"/>
    <n v="4"/>
    <n v="1"/>
    <n v="0"/>
    <n v="0"/>
    <n v="5"/>
    <n v="0"/>
    <s v="24.11.2025"/>
    <x v="15"/>
    <s v="27.06.2026"/>
    <n v="26"/>
    <x v="0"/>
    <m/>
    <m/>
  </r>
  <r>
    <x v="2"/>
    <n v="2"/>
    <n v="3"/>
    <n v="0"/>
    <n v="8771"/>
    <s v="14747063"/>
    <s v="29 May 2026"/>
    <s v="29"/>
    <s v="May"/>
    <s v="03 Jun 2026"/>
    <s v="03"/>
    <s v="Jun"/>
    <n v="5"/>
    <n v="-26"/>
    <n v="2"/>
    <n v="2"/>
    <x v="9"/>
    <x v="6"/>
    <n v="2"/>
    <n v="0"/>
    <n v="753.58129900000006"/>
    <n v="150.71625980000002"/>
    <s v="Romania"/>
    <s v="24 Nov 2025 13:15"/>
    <s v="24 Nov 2025"/>
    <s v="Nov"/>
    <n v="2"/>
    <n v="2"/>
    <n v="0"/>
    <n v="0"/>
    <n v="0"/>
    <n v="4"/>
    <n v="-1"/>
    <s v="24.11.2025"/>
    <x v="15"/>
    <s v="29.05.2026"/>
    <n v="22"/>
    <x v="0"/>
    <m/>
    <m/>
  </r>
  <r>
    <x v="2"/>
    <n v="0"/>
    <n v="6"/>
    <n v="0"/>
    <n v="8372"/>
    <s v="95058"/>
    <s v="22 Jun 2026"/>
    <s v="22"/>
    <s v="Jun"/>
    <s v="28 Jun 2026"/>
    <s v="28"/>
    <s v="Jun"/>
    <n v="6"/>
    <n v="6"/>
    <n v="0"/>
    <n v="0"/>
    <x v="9"/>
    <x v="7"/>
    <n v="4"/>
    <n v="1"/>
    <n v="2834.1736946999999"/>
    <n v="472.36228245000001"/>
    <s v="Romania"/>
    <s v="11 Nov 2025 16:23"/>
    <s v="31 Oct 2025"/>
    <s v="Nov"/>
    <n v="0"/>
    <n v="6"/>
    <n v="0"/>
    <n v="0"/>
    <n v="0"/>
    <n v="6"/>
    <n v="0"/>
    <s v="11.11.2025"/>
    <x v="11"/>
    <s v="22.06.2026"/>
    <n v="26"/>
    <x v="0"/>
    <m/>
    <m/>
  </r>
  <r>
    <x v="2"/>
    <n v="0"/>
    <n v="6"/>
    <n v="0"/>
    <n v="8374"/>
    <s v="95058"/>
    <s v="22 Jun 2026"/>
    <s v="22"/>
    <s v="Jun"/>
    <s v="28 Jun 2026"/>
    <s v="28"/>
    <s v="Jun"/>
    <n v="6"/>
    <n v="6"/>
    <n v="0"/>
    <n v="0"/>
    <x v="9"/>
    <x v="2"/>
    <n v="2"/>
    <n v="2"/>
    <n v="1924.4193702"/>
    <n v="320.73656169999998"/>
    <s v="Romania"/>
    <s v="11 Nov 2025 16:23"/>
    <s v="31 Oct 2025"/>
    <s v="Nov"/>
    <n v="0"/>
    <n v="6"/>
    <n v="0"/>
    <n v="0"/>
    <n v="0"/>
    <n v="6"/>
    <n v="0"/>
    <s v="11.11.2025"/>
    <x v="11"/>
    <s v="22.06.2026"/>
    <n v="26"/>
    <x v="0"/>
    <m/>
    <m/>
  </r>
  <r>
    <x v="1"/>
    <n v="2"/>
    <n v="0"/>
    <n v="0"/>
    <n v="10084"/>
    <s v="5601823939"/>
    <s v="29 May 2026"/>
    <s v="29"/>
    <s v="May"/>
    <s v="31 May 2026"/>
    <s v="31"/>
    <s v="May"/>
    <n v="2"/>
    <n v="2"/>
    <n v="0"/>
    <n v="0"/>
    <x v="1"/>
    <x v="5"/>
    <n v="2"/>
    <n v="2"/>
    <n v="835.87508917431171"/>
    <n v="417.93754458715586"/>
    <s v="Romania"/>
    <s v="14 Feb 2026 21:42"/>
    <s v="14 Feb 2026"/>
    <s v="Feb"/>
    <n v="2"/>
    <n v="0"/>
    <n v="0"/>
    <n v="0"/>
    <n v="0"/>
    <n v="2"/>
    <n v="0"/>
    <s v="14.02.2025"/>
    <x v="9"/>
    <s v="29.05.2026"/>
    <n v="22"/>
    <x v="0"/>
    <m/>
    <m/>
  </r>
  <r>
    <x v="1"/>
    <n v="2"/>
    <n v="0"/>
    <n v="0"/>
    <n v="10085"/>
    <s v="5601823939"/>
    <s v="29 May 2026"/>
    <s v="29"/>
    <s v="May"/>
    <s v="31 May 2026"/>
    <s v="31"/>
    <s v="May"/>
    <n v="2"/>
    <n v="2"/>
    <n v="0"/>
    <n v="0"/>
    <x v="1"/>
    <x v="5"/>
    <n v="2"/>
    <n v="2"/>
    <n v="835.87508917431171"/>
    <n v="417.93754458715586"/>
    <m/>
    <s v="14 Feb 2026 21:42"/>
    <s v="14 Feb 2026"/>
    <s v="Feb"/>
    <n v="2"/>
    <n v="0"/>
    <n v="0"/>
    <n v="0"/>
    <n v="0"/>
    <n v="2"/>
    <n v="0"/>
    <s v="14.02.2025"/>
    <x v="9"/>
    <s v="29.05.2026"/>
    <n v="22"/>
    <x v="0"/>
    <m/>
    <m/>
  </r>
  <r>
    <x v="2"/>
    <n v="0"/>
    <n v="0"/>
    <n v="5"/>
    <n v="8376"/>
    <s v="94790"/>
    <s v="19 Jul 2026"/>
    <s v="19"/>
    <s v="Jul"/>
    <s v="24 Jul 2026"/>
    <s v="24"/>
    <s v="Jul"/>
    <n v="5"/>
    <n v="5"/>
    <n v="0"/>
    <n v="0"/>
    <x v="9"/>
    <x v="3"/>
    <n v="2"/>
    <n v="2"/>
    <n v="1851.4864694999999"/>
    <n v="370.2972939"/>
    <s v="Romania"/>
    <s v="11 Nov 2025 16:23"/>
    <s v="26 Oct 2025"/>
    <s v="Nov"/>
    <n v="0"/>
    <n v="0"/>
    <n v="5"/>
    <n v="0"/>
    <n v="0"/>
    <n v="5"/>
    <n v="0"/>
    <s v="11.11.2025"/>
    <x v="11"/>
    <s v="19.07.2026"/>
    <n v="30"/>
    <x v="0"/>
    <m/>
    <m/>
  </r>
  <r>
    <x v="2"/>
    <n v="0"/>
    <n v="0"/>
    <n v="5"/>
    <n v="8377"/>
    <s v="94753"/>
    <s v="19 Jul 2026"/>
    <s v="19"/>
    <s v="Jul"/>
    <s v="24 Jul 2026"/>
    <s v="24"/>
    <s v="Jul"/>
    <n v="5"/>
    <n v="5"/>
    <n v="0"/>
    <n v="0"/>
    <x v="9"/>
    <x v="3"/>
    <n v="2"/>
    <n v="2"/>
    <n v="1851.4864694999999"/>
    <n v="370.2972939"/>
    <s v="Romania"/>
    <s v="11 Nov 2025 16:23"/>
    <s v="23 Oct 2025"/>
    <s v="Nov"/>
    <n v="0"/>
    <n v="0"/>
    <n v="5"/>
    <n v="0"/>
    <n v="0"/>
    <n v="5"/>
    <n v="0"/>
    <s v="11.11.2025"/>
    <x v="11"/>
    <s v="19.07.2026"/>
    <n v="30"/>
    <x v="0"/>
    <m/>
    <m/>
  </r>
  <r>
    <x v="2"/>
    <n v="0"/>
    <n v="0"/>
    <n v="5"/>
    <n v="10156"/>
    <s v="1245259.235439"/>
    <s v="05 Aug 2026"/>
    <s v="05"/>
    <s v="Aug"/>
    <s v="10 Aug 2026"/>
    <s v="10"/>
    <s v="Aug"/>
    <n v="5"/>
    <n v="5"/>
    <n v="0"/>
    <n v="0"/>
    <x v="3"/>
    <x v="4"/>
    <n v="3"/>
    <n v="1"/>
    <n v="2307.3904425000001"/>
    <n v="461.47808850000001"/>
    <s v="Romania"/>
    <s v="20 Feb 2026 09:36"/>
    <s v="19 Feb 2026"/>
    <s v="Feb"/>
    <n v="0"/>
    <n v="0"/>
    <n v="0"/>
    <n v="5"/>
    <n v="0"/>
    <n v="5"/>
    <n v="0"/>
    <s v="20.02.2025"/>
    <x v="14"/>
    <s v="05.08.2026"/>
    <n v="32"/>
    <x v="0"/>
    <m/>
    <m/>
  </r>
  <r>
    <x v="2"/>
    <n v="0"/>
    <n v="0"/>
    <n v="5"/>
    <n v="10157"/>
    <s v="1245262.235441"/>
    <s v="05 Aug 2026"/>
    <s v="05"/>
    <s v="Aug"/>
    <s v="10 Aug 2026"/>
    <s v="10"/>
    <s v="Aug"/>
    <n v="5"/>
    <n v="5"/>
    <n v="0"/>
    <n v="0"/>
    <x v="3"/>
    <x v="6"/>
    <n v="3"/>
    <n v="0"/>
    <n v="2252.7249939999997"/>
    <n v="450.54499879999992"/>
    <s v="Romania"/>
    <s v="20 Feb 2026 09:37"/>
    <s v="19 Feb 2026"/>
    <s v="Feb"/>
    <n v="0"/>
    <n v="0"/>
    <n v="0"/>
    <n v="5"/>
    <n v="0"/>
    <n v="5"/>
    <n v="0"/>
    <s v="20.02.2025"/>
    <x v="14"/>
    <s v="05.08.2026"/>
    <n v="32"/>
    <x v="0"/>
    <m/>
    <m/>
  </r>
  <r>
    <x v="2"/>
    <n v="0"/>
    <n v="0"/>
    <n v="5"/>
    <n v="9963"/>
    <s v="52944"/>
    <s v="15 Jul 2026"/>
    <s v="15"/>
    <s v="Jul"/>
    <s v="20 Jul 2026"/>
    <s v="20"/>
    <s v="Jul"/>
    <n v="5"/>
    <n v="5"/>
    <n v="0"/>
    <n v="0"/>
    <x v="4"/>
    <x v="4"/>
    <n v="2"/>
    <n v="2"/>
    <n v="1993.9686850000001"/>
    <n v="398.79373700000002"/>
    <s v="Romania"/>
    <s v="02 Feb 2026 11:00"/>
    <s v="31 Jan 2026"/>
    <s v="Feb"/>
    <n v="0"/>
    <n v="0"/>
    <n v="5"/>
    <n v="0"/>
    <n v="0"/>
    <n v="5"/>
    <n v="0"/>
    <s v="02.02.2025"/>
    <x v="5"/>
    <s v="15.07.2026"/>
    <n v="29"/>
    <x v="0"/>
    <m/>
    <m/>
  </r>
  <r>
    <x v="2"/>
    <n v="0"/>
    <n v="5"/>
    <n v="0"/>
    <n v="9962"/>
    <s v="1239740.232767"/>
    <s v="01 Jul 2026"/>
    <s v="01"/>
    <s v="Jul"/>
    <s v="06 Jul 2026"/>
    <s v="06"/>
    <s v="Jul"/>
    <n v="5"/>
    <n v="5"/>
    <n v="0"/>
    <n v="0"/>
    <x v="3"/>
    <x v="6"/>
    <n v="2"/>
    <n v="2"/>
    <n v="1758.4867529999999"/>
    <n v="351.69735059999999"/>
    <s v="Romania"/>
    <s v="02 Feb 2026 10:54"/>
    <s v="31 Jan 2026"/>
    <s v="Feb"/>
    <n v="0"/>
    <n v="0"/>
    <n v="5"/>
    <n v="0"/>
    <n v="0"/>
    <n v="5"/>
    <n v="0"/>
    <s v="02.02.2025"/>
    <x v="5"/>
    <s v="01.07.2026"/>
    <n v="27"/>
    <x v="0"/>
    <m/>
    <m/>
  </r>
  <r>
    <x v="2"/>
    <n v="0"/>
    <n v="6"/>
    <n v="0"/>
    <n v="8827"/>
    <s v="96771"/>
    <s v="29 Jun 2026"/>
    <s v="29"/>
    <s v="Jun"/>
    <s v="05 Jul 2026"/>
    <s v="05"/>
    <s v="Jul"/>
    <n v="6"/>
    <n v="-24"/>
    <n v="2"/>
    <n v="4"/>
    <x v="9"/>
    <x v="4"/>
    <n v="2"/>
    <n v="1"/>
    <n v="1609.5698568"/>
    <n v="268.2616428"/>
    <s v="Romania"/>
    <s v="26 Nov 2025 10:22"/>
    <s v="26 Nov 2025"/>
    <s v="Nov"/>
    <n v="0"/>
    <n v="2"/>
    <n v="4"/>
    <n v="0"/>
    <n v="0"/>
    <n v="6"/>
    <n v="0"/>
    <s v="26.11.2025"/>
    <x v="15"/>
    <s v="29.06.2026"/>
    <n v="27"/>
    <x v="0"/>
    <m/>
    <m/>
  </r>
  <r>
    <x v="2"/>
    <n v="0"/>
    <n v="6"/>
    <n v="0"/>
    <n v="8537"/>
    <s v="95702"/>
    <s v="28 Jun 2026"/>
    <s v="28"/>
    <s v="Jun"/>
    <s v="04 Jul 2026"/>
    <s v="04"/>
    <s v="Jul"/>
    <n v="6"/>
    <n v="-24"/>
    <n v="3"/>
    <n v="3"/>
    <x v="9"/>
    <x v="6"/>
    <n v="2"/>
    <n v="2"/>
    <n v="1808.7124673999999"/>
    <n v="301.45207790000001"/>
    <s v="Romania"/>
    <s v="17 Nov 2025 10:35"/>
    <s v="14 Nov 2025"/>
    <s v="Nov"/>
    <n v="0"/>
    <n v="3"/>
    <n v="3"/>
    <n v="0"/>
    <n v="0"/>
    <n v="6"/>
    <n v="0"/>
    <s v="17.11.2025"/>
    <x v="12"/>
    <s v="28.06.2026"/>
    <n v="27"/>
    <x v="0"/>
    <m/>
    <m/>
  </r>
  <r>
    <x v="2"/>
    <n v="0"/>
    <n v="0"/>
    <n v="7"/>
    <n v="8731"/>
    <s v="96428"/>
    <s v="15 Aug 2026"/>
    <s v="15"/>
    <s v="Aug"/>
    <s v="22 Aug 2026"/>
    <s v="22"/>
    <s v="Aug"/>
    <n v="7"/>
    <n v="7"/>
    <n v="0"/>
    <n v="0"/>
    <x v="9"/>
    <x v="6"/>
    <n v="2"/>
    <n v="0"/>
    <n v="1868.9324731000002"/>
    <n v="266.99035330000004"/>
    <s v="Romania"/>
    <s v="24 Nov 2025 09:12"/>
    <s v="23 Nov 2025"/>
    <s v="Nov"/>
    <n v="0"/>
    <n v="0"/>
    <n v="0"/>
    <n v="7"/>
    <n v="0"/>
    <n v="7"/>
    <n v="0"/>
    <s v="24.11.2025"/>
    <x v="15"/>
    <s v="15.08.2026"/>
    <n v="33"/>
    <x v="0"/>
    <m/>
    <m/>
  </r>
  <r>
    <x v="2"/>
    <n v="0"/>
    <n v="0"/>
    <n v="7"/>
    <n v="8728"/>
    <s v="96255"/>
    <s v="15 Aug 2026"/>
    <s v="15"/>
    <s v="Aug"/>
    <s v="22 Aug 2026"/>
    <s v="22"/>
    <s v="Aug"/>
    <n v="7"/>
    <n v="7"/>
    <n v="0"/>
    <n v="0"/>
    <x v="9"/>
    <x v="6"/>
    <n v="2"/>
    <n v="1"/>
    <n v="1868.9324731000002"/>
    <n v="266.99035330000004"/>
    <s v="Romania"/>
    <s v="24 Nov 2025 09:12"/>
    <s v="21 Nov 2025"/>
    <s v="Nov"/>
    <n v="0"/>
    <n v="0"/>
    <n v="0"/>
    <n v="7"/>
    <n v="0"/>
    <n v="7"/>
    <n v="0"/>
    <s v="24.11.2025"/>
    <x v="15"/>
    <s v="15.08.2026"/>
    <n v="33"/>
    <x v="0"/>
    <m/>
    <m/>
  </r>
  <r>
    <x v="2"/>
    <n v="0"/>
    <n v="5"/>
    <n v="0"/>
    <n v="8727"/>
    <s v="96238"/>
    <s v="02 Jul 2026"/>
    <s v="02"/>
    <s v="Jul"/>
    <s v="07 Jul 2026"/>
    <s v="07"/>
    <s v="Jul"/>
    <n v="5"/>
    <n v="5"/>
    <n v="0"/>
    <n v="0"/>
    <x v="9"/>
    <x v="6"/>
    <n v="2"/>
    <n v="0"/>
    <n v="0"/>
    <n v="0"/>
    <s v="Romania"/>
    <s v="24 Nov 2025 09:12"/>
    <s v="21 Nov 2025"/>
    <s v="Nov"/>
    <n v="0"/>
    <n v="0"/>
    <n v="5"/>
    <n v="0"/>
    <n v="0"/>
    <n v="5"/>
    <n v="0"/>
    <s v="24.11.2025"/>
    <x v="15"/>
    <s v="02.07.2026"/>
    <n v="27"/>
    <x v="1"/>
    <m/>
    <m/>
  </r>
  <r>
    <x v="2"/>
    <n v="0"/>
    <n v="6"/>
    <n v="0"/>
    <n v="9760"/>
    <s v="18876"/>
    <s v="29 Aug 2026"/>
    <s v="29"/>
    <s v="Aug"/>
    <s v="04 Sep 2026"/>
    <s v="04"/>
    <s v="Sep"/>
    <n v="6"/>
    <n v="-25"/>
    <n v="2"/>
    <n v="3"/>
    <x v="4"/>
    <x v="6"/>
    <n v="2"/>
    <n v="0"/>
    <n v="1547.5309291999999"/>
    <n v="257.92182153333334"/>
    <s v="Romania"/>
    <s v="27 Jan 2026 09:36"/>
    <s v="26 Jan 2026"/>
    <s v="Jan"/>
    <n v="0"/>
    <n v="0"/>
    <n v="0"/>
    <n v="2"/>
    <n v="3"/>
    <n v="5"/>
    <n v="-1"/>
    <s v="27.01.2025"/>
    <x v="0"/>
    <s v="29.08.2026"/>
    <n v="35"/>
    <x v="0"/>
    <m/>
    <m/>
  </r>
  <r>
    <x v="2"/>
    <n v="0"/>
    <n v="6"/>
    <n v="0"/>
    <n v="9759"/>
    <s v="NT315902"/>
    <s v="21 Jun 2026"/>
    <s v="21"/>
    <s v="Jun"/>
    <s v="27 Jun 2026"/>
    <s v="27"/>
    <s v="Jun"/>
    <n v="6"/>
    <n v="6"/>
    <n v="0"/>
    <n v="0"/>
    <x v="5"/>
    <x v="1"/>
    <n v="4"/>
    <n v="2"/>
    <n v="3122.4825949999999"/>
    <n v="520.41376583333329"/>
    <s v="Romania"/>
    <s v="27 Jan 2026 09:33"/>
    <s v="27 Jan 2026"/>
    <s v="Jan"/>
    <n v="0"/>
    <n v="6"/>
    <n v="0"/>
    <n v="0"/>
    <n v="0"/>
    <n v="6"/>
    <n v="0"/>
    <s v="27.01.2025"/>
    <x v="0"/>
    <s v="21.06.2026"/>
    <n v="26"/>
    <x v="0"/>
    <m/>
    <m/>
  </r>
  <r>
    <x v="2"/>
    <n v="0"/>
    <n v="6"/>
    <n v="0"/>
    <n v="9761"/>
    <s v="18878"/>
    <s v="29 Aug 2026"/>
    <s v="29"/>
    <s v="Aug"/>
    <s v="04 Sep 2026"/>
    <s v="04"/>
    <s v="Sep"/>
    <n v="6"/>
    <n v="-25"/>
    <n v="2"/>
    <n v="3"/>
    <x v="4"/>
    <x v="4"/>
    <n v="3"/>
    <n v="0"/>
    <n v="2150.0048023999998"/>
    <n v="358.33413373333332"/>
    <s v="Romania"/>
    <s v="27 Jan 2026 09:36"/>
    <s v="26 Jan 2026"/>
    <s v="Jan"/>
    <n v="0"/>
    <n v="0"/>
    <n v="0"/>
    <n v="2"/>
    <n v="3"/>
    <n v="5"/>
    <n v="-1"/>
    <s v="27.01.2025"/>
    <x v="0"/>
    <s v="29.08.2026"/>
    <n v="35"/>
    <x v="0"/>
    <m/>
    <m/>
  </r>
  <r>
    <x v="2"/>
    <n v="0"/>
    <n v="6"/>
    <n v="0"/>
    <n v="9762"/>
    <s v="1236555.231092"/>
    <s v="01 Jul 2026"/>
    <s v="01"/>
    <s v="Jul"/>
    <s v="07 Jul 2026"/>
    <s v="07"/>
    <s v="Jul"/>
    <n v="6"/>
    <n v="6"/>
    <n v="0"/>
    <n v="0"/>
    <x v="3"/>
    <x v="6"/>
    <n v="3"/>
    <n v="1"/>
    <n v="2279.0504658"/>
    <n v="379.84174430000002"/>
    <s v="Romania"/>
    <s v="27 Jan 2026 09:42"/>
    <s v="26 Jan 2026"/>
    <s v="Jan"/>
    <n v="0"/>
    <n v="0"/>
    <n v="6"/>
    <n v="0"/>
    <n v="0"/>
    <n v="6"/>
    <n v="0"/>
    <s v="27.01.2025"/>
    <x v="0"/>
    <s v="01.07.2026"/>
    <n v="27"/>
    <x v="0"/>
    <m/>
    <m/>
  </r>
  <r>
    <x v="2"/>
    <n v="0"/>
    <n v="0"/>
    <n v="5"/>
    <n v="9964"/>
    <s v="1239615.232795"/>
    <s v="25 Jul 2026"/>
    <s v="25"/>
    <s v="Jul"/>
    <s v="30 Jul 2026"/>
    <s v="30"/>
    <s v="Jul"/>
    <n v="5"/>
    <n v="5"/>
    <n v="0"/>
    <n v="0"/>
    <x v="3"/>
    <x v="8"/>
    <n v="2"/>
    <n v="1"/>
    <n v="2198.1573370000001"/>
    <n v="439.63146740000002"/>
    <s v="Romania"/>
    <s v="02 Feb 2026 11:12"/>
    <s v="31 Jan 2026"/>
    <s v="Feb"/>
    <n v="0"/>
    <n v="0"/>
    <n v="5"/>
    <n v="0"/>
    <n v="0"/>
    <n v="5"/>
    <n v="0"/>
    <s v="02.02.2025"/>
    <x v="5"/>
    <s v="25.07.2026"/>
    <n v="30"/>
    <x v="0"/>
    <m/>
    <m/>
  </r>
  <r>
    <x v="1"/>
    <n v="0"/>
    <n v="0"/>
    <n v="4"/>
    <n v="9298"/>
    <s v="6942982427"/>
    <s v="20 Jul 2026"/>
    <s v="20"/>
    <s v="Jul"/>
    <s v="24 Jul 2026"/>
    <s v="24"/>
    <s v="Jul"/>
    <n v="4"/>
    <n v="4"/>
    <n v="0"/>
    <n v="0"/>
    <x v="1"/>
    <x v="6"/>
    <n v="2"/>
    <n v="1"/>
    <n v="1906.8804198165137"/>
    <n v="476.72010495412843"/>
    <m/>
    <s v="31 Dec 2025 16:06"/>
    <s v="31 Dec 2025"/>
    <s v="Dec"/>
    <n v="0"/>
    <n v="0"/>
    <n v="4"/>
    <n v="0"/>
    <n v="0"/>
    <n v="4"/>
    <n v="0"/>
    <s v="31.12.2025"/>
    <x v="18"/>
    <s v="20.07.2026"/>
    <n v="30"/>
    <x v="1"/>
    <m/>
    <m/>
  </r>
  <r>
    <x v="2"/>
    <n v="0"/>
    <n v="7"/>
    <n v="0"/>
    <n v="9965"/>
    <s v="1239805.232807"/>
    <s v="04 Jul 2026"/>
    <s v="04"/>
    <s v="Jul"/>
    <s v="11 Jul 2026"/>
    <s v="11"/>
    <s v="Jul"/>
    <n v="7"/>
    <n v="7"/>
    <n v="0"/>
    <n v="0"/>
    <x v="3"/>
    <x v="3"/>
    <n v="2"/>
    <n v="2"/>
    <n v="2603.1119385000002"/>
    <n v="371.87313407142858"/>
    <s v="Romania"/>
    <s v="02 Feb 2026 11:17"/>
    <s v="31 Jan 2026"/>
    <s v="Feb"/>
    <n v="0"/>
    <n v="0"/>
    <n v="7"/>
    <n v="0"/>
    <n v="0"/>
    <n v="7"/>
    <n v="0"/>
    <s v="02.02.2025"/>
    <x v="5"/>
    <s v="04.07.2026"/>
    <n v="27"/>
    <x v="0"/>
    <m/>
    <m/>
  </r>
  <r>
    <x v="2"/>
    <n v="0"/>
    <n v="3"/>
    <n v="6"/>
    <n v="9215"/>
    <s v="120644475"/>
    <s v="19 Aug 2026"/>
    <s v="19"/>
    <s v="Aug"/>
    <s v="28 Aug 2026"/>
    <s v="28"/>
    <s v="Aug"/>
    <n v="9"/>
    <n v="9"/>
    <n v="0"/>
    <n v="0"/>
    <x v="9"/>
    <x v="6"/>
    <n v="2"/>
    <n v="1"/>
    <n v="0"/>
    <n v="0"/>
    <s v="Germany"/>
    <s v="29 Dec 2025 08:49"/>
    <s v="26 Dec 2025"/>
    <s v="Dec"/>
    <n v="0"/>
    <n v="0"/>
    <n v="0"/>
    <n v="9"/>
    <n v="0"/>
    <n v="9"/>
    <n v="0"/>
    <s v="29.12.2025"/>
    <x v="18"/>
    <s v="19.08.2026"/>
    <n v="34"/>
    <x v="1"/>
    <m/>
    <m/>
  </r>
  <r>
    <x v="2"/>
    <n v="0"/>
    <n v="0"/>
    <n v="5"/>
    <n v="9315"/>
    <s v="753715383"/>
    <s v="08 Aug 2026"/>
    <s v="08"/>
    <s v="Aug"/>
    <s v="13 Aug 2026"/>
    <s v="13"/>
    <s v="Aug"/>
    <n v="5"/>
    <n v="5"/>
    <n v="0"/>
    <n v="0"/>
    <x v="9"/>
    <x v="3"/>
    <n v="2"/>
    <n v="2"/>
    <n v="1851.4864694999999"/>
    <n v="370.2972939"/>
    <s v="Poland"/>
    <s v="01 Jan 2026 16:10"/>
    <s v="31 Dec 2025"/>
    <s v="Jan"/>
    <n v="0"/>
    <n v="0"/>
    <n v="0"/>
    <n v="5"/>
    <n v="0"/>
    <n v="5"/>
    <n v="0"/>
    <s v="01.01.2025"/>
    <x v="20"/>
    <s v="08.08.2026"/>
    <n v="32"/>
    <x v="0"/>
    <m/>
    <m/>
  </r>
  <r>
    <x v="2"/>
    <n v="0"/>
    <n v="0"/>
    <n v="5"/>
    <n v="8685"/>
    <s v="14713477"/>
    <s v="31 Jul 2026"/>
    <s v="31"/>
    <s v="Jul"/>
    <s v="05 Aug 2026"/>
    <s v="05"/>
    <s v="Aug"/>
    <n v="5"/>
    <n v="-26"/>
    <n v="0"/>
    <n v="4"/>
    <x v="9"/>
    <x v="4"/>
    <n v="2"/>
    <n v="1"/>
    <n v="1367.320753"/>
    <n v="273.46415059999998"/>
    <s v="Romania"/>
    <s v="21 Nov 2025 16:03"/>
    <s v="21 Nov 2025"/>
    <s v="Nov"/>
    <n v="0"/>
    <n v="0"/>
    <n v="0"/>
    <n v="4"/>
    <n v="0"/>
    <n v="4"/>
    <n v="-1"/>
    <s v="21.11.2025"/>
    <x v="12"/>
    <s v="31.07.2026"/>
    <n v="31"/>
    <x v="0"/>
    <m/>
    <m/>
  </r>
  <r>
    <x v="2"/>
    <n v="0"/>
    <n v="0"/>
    <n v="5"/>
    <n v="9009"/>
    <s v="14886650"/>
    <s v="04 Aug 2026"/>
    <s v="04"/>
    <s v="Aug"/>
    <s v="09 Aug 2026"/>
    <s v="09"/>
    <s v="Aug"/>
    <n v="5"/>
    <n v="5"/>
    <n v="0"/>
    <n v="0"/>
    <x v="9"/>
    <x v="4"/>
    <n v="3"/>
    <n v="1"/>
    <n v="1999.5428005000001"/>
    <n v="399.90856010000005"/>
    <s v="Romania"/>
    <s v="03 Dec 2025 17:38"/>
    <s v="03 Dec 2025"/>
    <s v="Dec"/>
    <n v="0"/>
    <n v="0"/>
    <n v="0"/>
    <n v="5"/>
    <n v="0"/>
    <n v="5"/>
    <n v="0"/>
    <s v="03.12.2025"/>
    <x v="13"/>
    <s v="04.08.2026"/>
    <n v="32"/>
    <x v="0"/>
    <m/>
    <m/>
  </r>
  <r>
    <x v="2"/>
    <n v="0"/>
    <n v="0"/>
    <n v="5"/>
    <n v="8785"/>
    <s v="96561"/>
    <s v="27 Jul 2026"/>
    <s v="27"/>
    <s v="Jul"/>
    <s v="01 Aug 2026"/>
    <s v="01"/>
    <s v="Aug"/>
    <n v="5"/>
    <n v="-26"/>
    <n v="4"/>
    <n v="0"/>
    <x v="9"/>
    <x v="2"/>
    <n v="2"/>
    <n v="2"/>
    <n v="1735.9947079999999"/>
    <n v="347.19894160000001"/>
    <s v="Romania"/>
    <s v="24 Nov 2025 15:31"/>
    <s v="24 Nov 2025"/>
    <s v="Nov"/>
    <n v="0"/>
    <n v="0"/>
    <n v="4"/>
    <n v="0"/>
    <n v="0"/>
    <n v="4"/>
    <n v="-1"/>
    <s v="24.11.2025"/>
    <x v="15"/>
    <s v="27.07.2026"/>
    <n v="31"/>
    <x v="0"/>
    <m/>
    <m/>
  </r>
  <r>
    <x v="2"/>
    <n v="0"/>
    <n v="0"/>
    <n v="7"/>
    <n v="8784"/>
    <s v="96554"/>
    <s v="14 Aug 2026"/>
    <s v="14"/>
    <s v="Aug"/>
    <s v="21 Aug 2026"/>
    <s v="21"/>
    <s v="Aug"/>
    <n v="7"/>
    <n v="7"/>
    <n v="0"/>
    <n v="0"/>
    <x v="9"/>
    <x v="1"/>
    <n v="5"/>
    <n v="0"/>
    <n v="4069.5932724999998"/>
    <n v="581.37046750000002"/>
    <s v="Romania"/>
    <s v="24 Nov 2025 15:31"/>
    <s v="24 Nov 2025"/>
    <s v="Nov"/>
    <n v="0"/>
    <n v="0"/>
    <n v="0"/>
    <n v="7"/>
    <n v="0"/>
    <n v="7"/>
    <n v="0"/>
    <s v="24.11.2025"/>
    <x v="15"/>
    <s v="14.08.2026"/>
    <n v="33"/>
    <x v="0"/>
    <m/>
    <m/>
  </r>
  <r>
    <x v="2"/>
    <n v="0"/>
    <n v="0"/>
    <n v="5"/>
    <n v="8783"/>
    <s v="96575"/>
    <s v="27 Jul 2026"/>
    <s v="27"/>
    <s v="Jul"/>
    <s v="01 Aug 2026"/>
    <s v="01"/>
    <s v="Aug"/>
    <n v="5"/>
    <n v="-26"/>
    <n v="4"/>
    <n v="0"/>
    <x v="9"/>
    <x v="2"/>
    <n v="2"/>
    <n v="1"/>
    <n v="1388.834883"/>
    <n v="277.76697660000002"/>
    <s v="Romania"/>
    <s v="24 Nov 2025 15:31"/>
    <s v="24 Nov 2025"/>
    <s v="Nov"/>
    <n v="0"/>
    <n v="0"/>
    <n v="4"/>
    <n v="0"/>
    <n v="0"/>
    <n v="4"/>
    <n v="-1"/>
    <s v="24.11.2025"/>
    <x v="15"/>
    <s v="27.07.2026"/>
    <n v="31"/>
    <x v="0"/>
    <m/>
    <m/>
  </r>
  <r>
    <x v="2"/>
    <n v="0"/>
    <n v="6"/>
    <n v="0"/>
    <n v="9966"/>
    <s v="28759"/>
    <s v="21 Jun 2026"/>
    <s v="21"/>
    <s v="Jun"/>
    <s v="27 Jun 2026"/>
    <s v="27"/>
    <s v="Jun"/>
    <n v="6"/>
    <n v="6"/>
    <n v="0"/>
    <n v="0"/>
    <x v="4"/>
    <x v="0"/>
    <n v="2"/>
    <n v="1"/>
    <n v="1910.9241431999999"/>
    <n v="318.48735719999996"/>
    <s v="Romania"/>
    <s v="02 Feb 2026 11:29"/>
    <s v="01 Feb 2026"/>
    <s v="Feb"/>
    <n v="0"/>
    <n v="6"/>
    <n v="0"/>
    <n v="0"/>
    <n v="0"/>
    <n v="6"/>
    <n v="0"/>
    <s v="02.02.2025"/>
    <x v="5"/>
    <s v="21.06.2026"/>
    <n v="26"/>
    <x v="0"/>
    <m/>
    <m/>
  </r>
  <r>
    <x v="2"/>
    <n v="0"/>
    <n v="6"/>
    <n v="0"/>
    <n v="9967"/>
    <s v="28760"/>
    <s v="21 Jun 2026"/>
    <s v="21"/>
    <s v="Jun"/>
    <s v="27 Jun 2026"/>
    <s v="27"/>
    <s v="Jun"/>
    <n v="6"/>
    <n v="6"/>
    <n v="0"/>
    <n v="0"/>
    <x v="4"/>
    <x v="3"/>
    <n v="2"/>
    <n v="0"/>
    <n v="1706.5007916"/>
    <n v="284.41679859999999"/>
    <s v="Romania"/>
    <s v="02 Feb 2026 11:29"/>
    <s v="01 Feb 2026"/>
    <s v="Feb"/>
    <n v="0"/>
    <n v="6"/>
    <n v="0"/>
    <n v="0"/>
    <n v="0"/>
    <n v="6"/>
    <n v="0"/>
    <s v="02.02.2025"/>
    <x v="5"/>
    <s v="21.06.2026"/>
    <n v="26"/>
    <x v="0"/>
    <m/>
    <m/>
  </r>
  <r>
    <x v="2"/>
    <n v="5"/>
    <n v="2"/>
    <n v="0"/>
    <n v="9968"/>
    <s v="1239393.232885"/>
    <s v="10 Jun 2026"/>
    <s v="10"/>
    <s v="Jun"/>
    <s v="17 Jun 2026"/>
    <s v="17"/>
    <s v="Jun"/>
    <n v="7"/>
    <n v="7"/>
    <n v="0"/>
    <n v="0"/>
    <x v="3"/>
    <x v="5"/>
    <n v="3"/>
    <n v="0"/>
    <n v="1980.5125745999999"/>
    <n v="282.9303678"/>
    <s v="Romania"/>
    <s v="02 Feb 2026 12:14"/>
    <s v="31 Jan 2026"/>
    <s v="Feb"/>
    <n v="0"/>
    <n v="7"/>
    <n v="0"/>
    <n v="0"/>
    <n v="0"/>
    <n v="7"/>
    <n v="0"/>
    <s v="02.02.2025"/>
    <x v="5"/>
    <s v="10.06.2026"/>
    <n v="24"/>
    <x v="0"/>
    <m/>
    <m/>
  </r>
  <r>
    <x v="1"/>
    <n v="0"/>
    <n v="3"/>
    <n v="0"/>
    <n v="9763"/>
    <s v="6842389847"/>
    <s v="01 Jul 2026"/>
    <s v="01"/>
    <s v="Jul"/>
    <s v="04 Jul 2026"/>
    <s v="04"/>
    <s v="Jul"/>
    <n v="3"/>
    <n v="3"/>
    <n v="0"/>
    <n v="0"/>
    <x v="1"/>
    <x v="4"/>
    <n v="2"/>
    <n v="2"/>
    <n v="1789.4229594495412"/>
    <n v="596.4743198165138"/>
    <s v="Romania"/>
    <s v="27 Jan 2026 09:54"/>
    <s v="27 Jan 2026"/>
    <s v="Jan"/>
    <n v="0"/>
    <n v="0"/>
    <n v="3"/>
    <n v="0"/>
    <n v="0"/>
    <n v="3"/>
    <n v="0"/>
    <s v="27.01.2025"/>
    <x v="0"/>
    <s v="01.07.2026"/>
    <n v="27"/>
    <x v="0"/>
    <m/>
    <m/>
  </r>
  <r>
    <x v="2"/>
    <n v="0"/>
    <n v="0"/>
    <n v="5"/>
    <n v="9764"/>
    <s v="1236600.231107"/>
    <s v="26 Jul 2026"/>
    <s v="26"/>
    <s v="Jul"/>
    <s v="31 Jul 2026"/>
    <s v="31"/>
    <s v="Jul"/>
    <n v="5"/>
    <n v="5"/>
    <n v="0"/>
    <n v="0"/>
    <x v="3"/>
    <x v="4"/>
    <n v="3"/>
    <n v="0"/>
    <n v="2153.4666214999997"/>
    <n v="430.69332429999997"/>
    <s v="Romania"/>
    <s v="27 Jan 2026 09:54"/>
    <s v="26 Jan 2026"/>
    <s v="Jan"/>
    <n v="0"/>
    <n v="0"/>
    <n v="5"/>
    <n v="0"/>
    <n v="0"/>
    <n v="5"/>
    <n v="0"/>
    <s v="27.01.2025"/>
    <x v="0"/>
    <s v="26.07.2026"/>
    <n v="31"/>
    <x v="0"/>
    <m/>
    <m/>
  </r>
  <r>
    <x v="1"/>
    <n v="0"/>
    <n v="2"/>
    <n v="0"/>
    <n v="9765"/>
    <s v="6842393329"/>
    <s v="26 Jun 2026"/>
    <s v="26"/>
    <s v="Jun"/>
    <s v="28 Jun 2026"/>
    <s v="28"/>
    <s v="Jun"/>
    <n v="2"/>
    <n v="2"/>
    <n v="0"/>
    <n v="0"/>
    <x v="1"/>
    <x v="4"/>
    <n v="2"/>
    <n v="1"/>
    <n v="883.67629211009171"/>
    <n v="441.83814605504585"/>
    <s v="United Kingdom"/>
    <s v="27 Jan 2026 10:10"/>
    <s v="27 Jan 2026"/>
    <s v="Jan"/>
    <n v="0"/>
    <n v="2"/>
    <n v="0"/>
    <n v="0"/>
    <n v="0"/>
    <n v="2"/>
    <n v="0"/>
    <s v="27.01.2025"/>
    <x v="0"/>
    <s v="26.06.2026"/>
    <n v="26"/>
    <x v="0"/>
    <m/>
    <m/>
  </r>
  <r>
    <x v="1"/>
    <n v="0"/>
    <n v="2"/>
    <n v="0"/>
    <n v="9767"/>
    <s v="6842393329"/>
    <s v="26 Jun 2026"/>
    <s v="26"/>
    <s v="Jun"/>
    <s v="28 Jun 2026"/>
    <s v="28"/>
    <s v="Jun"/>
    <n v="2"/>
    <n v="2"/>
    <n v="0"/>
    <n v="0"/>
    <x v="1"/>
    <x v="4"/>
    <n v="2"/>
    <n v="1"/>
    <n v="883.67629211009171"/>
    <n v="441.83814605504585"/>
    <m/>
    <s v="27 Jan 2026 10:10"/>
    <s v="27 Jan 2026"/>
    <s v="Jan"/>
    <n v="0"/>
    <n v="2"/>
    <n v="0"/>
    <n v="0"/>
    <n v="0"/>
    <n v="2"/>
    <n v="0"/>
    <s v="27.01.2025"/>
    <x v="0"/>
    <s v="26.06.2026"/>
    <n v="26"/>
    <x v="0"/>
    <m/>
    <m/>
  </r>
  <r>
    <x v="1"/>
    <n v="0"/>
    <n v="2"/>
    <n v="0"/>
    <n v="9766"/>
    <s v="6842393329"/>
    <s v="26 Jun 2026"/>
    <s v="26"/>
    <s v="Jun"/>
    <s v="28 Jun 2026"/>
    <s v="28"/>
    <s v="Jun"/>
    <n v="2"/>
    <n v="2"/>
    <n v="0"/>
    <n v="0"/>
    <x v="1"/>
    <x v="4"/>
    <n v="2"/>
    <n v="1"/>
    <n v="883.67629211009171"/>
    <n v="441.83814605504585"/>
    <m/>
    <s v="27 Jan 2026 10:10"/>
    <s v="27 Jan 2026"/>
    <s v="Jan"/>
    <n v="0"/>
    <n v="2"/>
    <n v="0"/>
    <n v="0"/>
    <n v="0"/>
    <n v="2"/>
    <n v="0"/>
    <s v="27.01.2025"/>
    <x v="0"/>
    <s v="26.06.2026"/>
    <n v="26"/>
    <x v="0"/>
    <m/>
    <m/>
  </r>
  <r>
    <x v="2"/>
    <n v="0"/>
    <n v="0"/>
    <n v="5"/>
    <n v="9768"/>
    <s v="1236660.231126"/>
    <s v="09 Aug 2026"/>
    <s v="09"/>
    <s v="Aug"/>
    <s v="14 Aug 2026"/>
    <s v="14"/>
    <s v="Aug"/>
    <n v="5"/>
    <n v="5"/>
    <n v="0"/>
    <n v="0"/>
    <x v="3"/>
    <x v="2"/>
    <n v="2"/>
    <n v="1"/>
    <n v="1620.209572"/>
    <n v="324.0419144"/>
    <s v="Romania"/>
    <s v="27 Jan 2026 10:15"/>
    <s v="27 Jan 2026"/>
    <s v="Jan"/>
    <n v="0"/>
    <n v="0"/>
    <n v="0"/>
    <n v="5"/>
    <n v="0"/>
    <n v="5"/>
    <n v="0"/>
    <s v="27.01.2025"/>
    <x v="0"/>
    <s v="09.08.2026"/>
    <n v="33"/>
    <x v="0"/>
    <m/>
    <m/>
  </r>
  <r>
    <x v="2"/>
    <n v="0"/>
    <n v="6"/>
    <n v="0"/>
    <n v="9971"/>
    <s v="00001061"/>
    <s v="29 Jun 2026"/>
    <s v="29"/>
    <s v="Jun"/>
    <s v="05 Jul 2026"/>
    <s v="05"/>
    <s v="Jul"/>
    <n v="6"/>
    <n v="-24"/>
    <n v="2"/>
    <n v="4"/>
    <x v="4"/>
    <x v="3"/>
    <n v="2"/>
    <n v="0"/>
    <n v="1733.2565460000001"/>
    <n v="288.87609100000003"/>
    <s v="Romania"/>
    <s v="02 Feb 2026 12:24"/>
    <s v="31 Jan 2026"/>
    <s v="Feb"/>
    <n v="0"/>
    <n v="2"/>
    <n v="4"/>
    <n v="0"/>
    <n v="0"/>
    <n v="6"/>
    <n v="0"/>
    <s v="02.02.2025"/>
    <x v="5"/>
    <s v="29.06.2026"/>
    <n v="27"/>
    <x v="0"/>
    <m/>
    <m/>
  </r>
  <r>
    <x v="2"/>
    <n v="0"/>
    <n v="6"/>
    <n v="0"/>
    <n v="9970"/>
    <s v="00001060"/>
    <s v="29 Jun 2026"/>
    <s v="29"/>
    <s v="Jun"/>
    <s v="05 Jul 2026"/>
    <s v="05"/>
    <s v="Jul"/>
    <n v="6"/>
    <n v="-24"/>
    <n v="2"/>
    <n v="4"/>
    <x v="4"/>
    <x v="3"/>
    <n v="2"/>
    <n v="1"/>
    <n v="1733.2565460000001"/>
    <n v="288.87609100000003"/>
    <s v="Romania"/>
    <s v="02 Feb 2026 12:24"/>
    <s v="31 Jan 2026"/>
    <s v="Feb"/>
    <n v="0"/>
    <n v="2"/>
    <n v="4"/>
    <n v="0"/>
    <n v="0"/>
    <n v="6"/>
    <n v="0"/>
    <s v="02.02.2025"/>
    <x v="5"/>
    <s v="29.06.2026"/>
    <n v="27"/>
    <x v="0"/>
    <m/>
    <m/>
  </r>
  <r>
    <x v="3"/>
    <n v="0"/>
    <n v="3"/>
    <n v="2"/>
    <n v="10217"/>
    <s v="480747"/>
    <s v="23 Aug 2026"/>
    <s v="23"/>
    <s v="Aug"/>
    <s v="28 Aug 2026"/>
    <s v="28"/>
    <s v="Aug"/>
    <n v="5"/>
    <n v="5"/>
    <n v="0"/>
    <n v="0"/>
    <x v="8"/>
    <x v="2"/>
    <n v="2"/>
    <m/>
    <n v="1928.4663233944952"/>
    <n v="385.69326467889903"/>
    <m/>
    <s v="24 Feb 2026 22:23"/>
    <s v="24 Feb 2026"/>
    <s v="Feb"/>
    <n v="0"/>
    <n v="0"/>
    <n v="0"/>
    <n v="5"/>
    <n v="0"/>
    <n v="5"/>
    <n v="0"/>
    <s v="24.02.2025"/>
    <x v="8"/>
    <s v="23.08.2026"/>
    <n v="35"/>
    <x v="0"/>
    <m/>
    <m/>
  </r>
  <r>
    <x v="3"/>
    <n v="0"/>
    <n v="3"/>
    <n v="2"/>
    <n v="10218"/>
    <s v="480747"/>
    <s v="23 Aug 2026"/>
    <s v="23"/>
    <s v="Aug"/>
    <s v="28 Aug 2026"/>
    <s v="28"/>
    <s v="Aug"/>
    <n v="5"/>
    <n v="5"/>
    <n v="0"/>
    <n v="0"/>
    <x v="8"/>
    <x v="2"/>
    <n v="2"/>
    <m/>
    <n v="1928.4663233944952"/>
    <n v="385.69326467889903"/>
    <m/>
    <s v="24 Feb 2026 22:23"/>
    <s v="24 Feb 2026"/>
    <s v="Feb"/>
    <n v="0"/>
    <n v="0"/>
    <n v="0"/>
    <n v="5"/>
    <n v="0"/>
    <n v="5"/>
    <n v="0"/>
    <s v="24.02.2025"/>
    <x v="8"/>
    <s v="23.08.2026"/>
    <n v="35"/>
    <x v="0"/>
    <m/>
    <m/>
  </r>
  <r>
    <x v="2"/>
    <n v="0"/>
    <n v="5"/>
    <n v="0"/>
    <n v="10158"/>
    <s v="1245287.235442"/>
    <s v="22 Jun 2026"/>
    <s v="22"/>
    <s v="Jun"/>
    <s v="27 Jun 2026"/>
    <s v="27"/>
    <s v="Jun"/>
    <n v="5"/>
    <n v="5"/>
    <n v="0"/>
    <n v="0"/>
    <x v="3"/>
    <x v="6"/>
    <n v="2"/>
    <n v="1"/>
    <n v="1394.1547406"/>
    <n v="278.83094812000002"/>
    <s v="Romania"/>
    <s v="20 Feb 2026 09:42"/>
    <s v="19 Feb 2026"/>
    <s v="Feb"/>
    <n v="0"/>
    <n v="5"/>
    <n v="0"/>
    <n v="0"/>
    <n v="0"/>
    <n v="5"/>
    <n v="0"/>
    <s v="20.02.2025"/>
    <x v="14"/>
    <s v="22.06.2026"/>
    <n v="26"/>
    <x v="0"/>
    <m/>
    <m/>
  </r>
  <r>
    <x v="4"/>
    <n v="0"/>
    <n v="4"/>
    <n v="3"/>
    <n v="9973"/>
    <s v="13731213"/>
    <s v="07 Jul 2026"/>
    <s v="07"/>
    <s v="Jul"/>
    <s v="14 Jul 2026"/>
    <s v="14"/>
    <s v="Jul"/>
    <n v="7"/>
    <n v="7"/>
    <n v="0"/>
    <n v="0"/>
    <x v="10"/>
    <x v="4"/>
    <n v="2"/>
    <n v="2"/>
    <n v="2713.1078176999999"/>
    <n v="387.58683109999998"/>
    <s v="Poland"/>
    <s v="02 Feb 2026 12:51"/>
    <s v="31 Jan 2026"/>
    <s v="Feb"/>
    <n v="0"/>
    <n v="0"/>
    <n v="7"/>
    <n v="0"/>
    <n v="0"/>
    <n v="7"/>
    <n v="0"/>
    <s v="02.02.2025"/>
    <x v="5"/>
    <s v="07.07.2026"/>
    <n v="28"/>
    <x v="0"/>
    <m/>
    <m/>
  </r>
  <r>
    <x v="4"/>
    <n v="0"/>
    <n v="0"/>
    <n v="7"/>
    <n v="9972"/>
    <s v="13733205"/>
    <s v="21 Jul 2026"/>
    <s v="21"/>
    <s v="Jul"/>
    <s v="28 Jul 2026"/>
    <s v="28"/>
    <s v="Jul"/>
    <n v="7"/>
    <n v="7"/>
    <n v="0"/>
    <n v="0"/>
    <x v="10"/>
    <x v="3"/>
    <n v="3"/>
    <n v="0"/>
    <n v="2373.8495459000001"/>
    <n v="339.12136370000002"/>
    <s v="Poland"/>
    <s v="02 Feb 2026 12:51"/>
    <s v="01 Feb 2026"/>
    <s v="Feb"/>
    <n v="0"/>
    <n v="0"/>
    <n v="7"/>
    <n v="0"/>
    <n v="0"/>
    <n v="7"/>
    <n v="0"/>
    <s v="02.02.2025"/>
    <x v="5"/>
    <s v="21.07.2026"/>
    <n v="30"/>
    <x v="0"/>
    <m/>
    <m/>
  </r>
  <r>
    <x v="2"/>
    <n v="0"/>
    <n v="0"/>
    <n v="5"/>
    <n v="9624"/>
    <s v="4562"/>
    <s v="02 Aug 2026"/>
    <s v="02"/>
    <s v="Aug"/>
    <s v="07 Aug 2026"/>
    <s v="07"/>
    <s v="Aug"/>
    <n v="5"/>
    <n v="5"/>
    <n v="0"/>
    <n v="0"/>
    <x v="4"/>
    <x v="2"/>
    <n v="1"/>
    <n v="1"/>
    <n v="1134.185817"/>
    <n v="226.83716340000001"/>
    <s v="Romania"/>
    <s v="21 Jan 2026 13:48"/>
    <s v="21 Jan 2026"/>
    <s v="Jan"/>
    <n v="0"/>
    <n v="0"/>
    <n v="0"/>
    <n v="5"/>
    <n v="0"/>
    <n v="5"/>
    <n v="0"/>
    <s v="21.01.2025"/>
    <x v="2"/>
    <s v="02.08.2026"/>
    <n v="32"/>
    <x v="0"/>
    <m/>
    <m/>
  </r>
  <r>
    <x v="2"/>
    <n v="0"/>
    <n v="5"/>
    <n v="0"/>
    <n v="8210"/>
    <s v="1172870.220418"/>
    <s v="24 Jun 2026"/>
    <s v="24"/>
    <s v="Jun"/>
    <s v="29 Jun 2026"/>
    <s v="29"/>
    <s v="Jun"/>
    <n v="5"/>
    <n v="5"/>
    <n v="0"/>
    <n v="0"/>
    <x v="3"/>
    <x v="4"/>
    <n v="3"/>
    <n v="1"/>
    <n v="1671.4523180000001"/>
    <n v="334.29046360000001"/>
    <s v="Romania"/>
    <s v="07 Nov 2025 15:40"/>
    <s v="07 Nov 2025"/>
    <s v="Nov"/>
    <n v="0"/>
    <n v="5"/>
    <n v="0"/>
    <n v="0"/>
    <n v="0"/>
    <n v="5"/>
    <n v="0"/>
    <s v="07.11.2025"/>
    <x v="3"/>
    <s v="24.06.2026"/>
    <n v="26"/>
    <x v="0"/>
    <m/>
    <m/>
  </r>
  <r>
    <x v="2"/>
    <n v="0"/>
    <n v="0"/>
    <n v="7"/>
    <n v="9796"/>
    <s v="2323457"/>
    <s v="11 Jul 2026"/>
    <s v="11"/>
    <s v="Jul"/>
    <s v="18 Jul 2026"/>
    <s v="18"/>
    <s v="Jul"/>
    <n v="7"/>
    <n v="7"/>
    <n v="0"/>
    <n v="0"/>
    <x v="6"/>
    <x v="7"/>
    <n v="4"/>
    <n v="1"/>
    <n v="4220.3290906000002"/>
    <n v="602.90415580000001"/>
    <s v="Romania"/>
    <s v="28 Jan 2026 14:06"/>
    <s v="28 Jan 2026"/>
    <s v="Jan"/>
    <n v="0"/>
    <n v="0"/>
    <n v="7"/>
    <n v="0"/>
    <n v="0"/>
    <n v="7"/>
    <n v="0"/>
    <s v="28.01.2025"/>
    <x v="0"/>
    <s v="11.07.2026"/>
    <n v="28"/>
    <x v="0"/>
    <m/>
    <m/>
  </r>
  <r>
    <x v="0"/>
    <n v="0"/>
    <n v="0"/>
    <n v="6"/>
    <n v="10327"/>
    <s v="04032026"/>
    <s v="08 Aug 2026"/>
    <s v="08"/>
    <s v="Aug"/>
    <s v="14 Aug 2026"/>
    <s v="14"/>
    <s v="Aug"/>
    <n v="6"/>
    <n v="6"/>
    <n v="0"/>
    <n v="0"/>
    <x v="0"/>
    <x v="0"/>
    <n v="2"/>
    <n v="3"/>
    <n v="3271.0449297247706"/>
    <n v="545.17415495412843"/>
    <m/>
    <s v="04 Mar 2026 13:29"/>
    <s v="04 Mar 2026"/>
    <s v="Mar"/>
    <n v="0"/>
    <n v="0"/>
    <n v="0"/>
    <n v="6"/>
    <n v="0"/>
    <n v="6"/>
    <n v="0"/>
    <s v="04.03.2025"/>
    <x v="6"/>
    <s v="08.08.2026"/>
    <n v="32"/>
    <x v="0"/>
    <m/>
    <m/>
  </r>
  <r>
    <x v="2"/>
    <n v="0"/>
    <n v="0"/>
    <n v="5"/>
    <n v="10159"/>
    <s v="101832"/>
    <s v="17 Aug 2026"/>
    <s v="17"/>
    <s v="Aug"/>
    <s v="22 Aug 2026"/>
    <s v="22"/>
    <s v="Aug"/>
    <n v="5"/>
    <n v="5"/>
    <n v="0"/>
    <n v="0"/>
    <x v="9"/>
    <x v="6"/>
    <n v="3"/>
    <n v="1"/>
    <n v="2252.7249939999997"/>
    <n v="450.54499879999992"/>
    <m/>
    <s v="20 Feb 2026 10:52"/>
    <s v="20 Feb 2026"/>
    <s v="Feb"/>
    <n v="0"/>
    <n v="0"/>
    <n v="0"/>
    <n v="5"/>
    <n v="0"/>
    <n v="5"/>
    <n v="0"/>
    <s v="20.02.2025"/>
    <x v="14"/>
    <s v="17.08.2026"/>
    <n v="34"/>
    <x v="0"/>
    <m/>
    <m/>
  </r>
  <r>
    <x v="2"/>
    <n v="0"/>
    <n v="0"/>
    <n v="5"/>
    <n v="9974"/>
    <s v="654669"/>
    <s v="14 Jul 2026"/>
    <s v="14"/>
    <s v="Jul"/>
    <s v="19 Jul 2026"/>
    <s v="19"/>
    <s v="Jul"/>
    <n v="5"/>
    <n v="5"/>
    <n v="0"/>
    <n v="0"/>
    <x v="17"/>
    <x v="0"/>
    <n v="3"/>
    <n v="1"/>
    <n v="2373.9864539999999"/>
    <n v="474.79729079999998"/>
    <s v="Bulgaria"/>
    <s v="02 Feb 2026 13:04"/>
    <s v="31 Jan 2026"/>
    <s v="Feb"/>
    <n v="0"/>
    <n v="0"/>
    <n v="5"/>
    <n v="0"/>
    <n v="0"/>
    <n v="5"/>
    <n v="0"/>
    <s v="02.02.2025"/>
    <x v="5"/>
    <s v="14.07.2026"/>
    <n v="29"/>
    <x v="0"/>
    <m/>
    <m/>
  </r>
  <r>
    <x v="2"/>
    <n v="0"/>
    <n v="0"/>
    <n v="5"/>
    <n v="10330"/>
    <s v="21072026"/>
    <s v="21 Jul 2026"/>
    <s v="21"/>
    <s v="Jul"/>
    <s v="26 Jul 2026"/>
    <s v="26"/>
    <s v="Jul"/>
    <n v="5"/>
    <n v="5"/>
    <n v="0"/>
    <n v="0"/>
    <x v="13"/>
    <x v="5"/>
    <n v="2"/>
    <n v="1"/>
    <n v="1937.8363639999998"/>
    <n v="387.56727279999996"/>
    <m/>
    <s v="04 Mar 2026 14:27"/>
    <s v="04 Mar 2026"/>
    <s v="Mar"/>
    <n v="0"/>
    <n v="0"/>
    <n v="5"/>
    <n v="0"/>
    <n v="0"/>
    <n v="5"/>
    <n v="0"/>
    <s v="04.03.2025"/>
    <x v="6"/>
    <s v="21.07.2026"/>
    <n v="30"/>
    <x v="0"/>
    <m/>
    <m/>
  </r>
  <r>
    <x v="2"/>
    <n v="0"/>
    <n v="0"/>
    <n v="5"/>
    <n v="10328"/>
    <s v="21072026"/>
    <s v="21 Jul 2026"/>
    <s v="21"/>
    <s v="Jul"/>
    <s v="26 Jul 2026"/>
    <s v="26"/>
    <s v="Jul"/>
    <n v="5"/>
    <n v="5"/>
    <n v="0"/>
    <n v="0"/>
    <x v="13"/>
    <x v="5"/>
    <n v="3"/>
    <n v="1"/>
    <n v="2616.1182079999999"/>
    <n v="523.22364159999995"/>
    <m/>
    <s v="04 Mar 2026 14:24"/>
    <s v="04 Mar 2026"/>
    <s v="Mar"/>
    <n v="0"/>
    <n v="0"/>
    <n v="5"/>
    <n v="0"/>
    <n v="0"/>
    <n v="5"/>
    <n v="0"/>
    <s v="04.03.2025"/>
    <x v="6"/>
    <s v="21.07.2026"/>
    <n v="30"/>
    <x v="0"/>
    <m/>
    <m/>
  </r>
  <r>
    <x v="3"/>
    <n v="0"/>
    <n v="0"/>
    <n v="5"/>
    <n v="9497"/>
    <s v="446441"/>
    <s v="21 Jul 2026"/>
    <s v="21"/>
    <s v="Jul"/>
    <s v="26 Jul 2026"/>
    <s v="26"/>
    <s v="Jul"/>
    <n v="5"/>
    <n v="5"/>
    <n v="0"/>
    <n v="0"/>
    <x v="8"/>
    <x v="4"/>
    <n v="2"/>
    <n v="1"/>
    <n v="1915.4573623853209"/>
    <n v="383.0914724770642"/>
    <m/>
    <s v="14 Jan 2026 14:23"/>
    <s v="14 Jan 2026"/>
    <s v="Jan"/>
    <n v="0"/>
    <n v="0"/>
    <n v="5"/>
    <n v="0"/>
    <n v="0"/>
    <n v="5"/>
    <n v="0"/>
    <s v="14.01.2025"/>
    <x v="7"/>
    <s v="21.07.2026"/>
    <n v="30"/>
    <x v="0"/>
    <m/>
    <m/>
  </r>
  <r>
    <x v="2"/>
    <n v="0"/>
    <n v="0"/>
    <n v="5"/>
    <n v="10331"/>
    <s v="21072026"/>
    <s v="21 Jul 2026"/>
    <s v="21"/>
    <s v="Jul"/>
    <s v="26 Jul 2026"/>
    <s v="26"/>
    <s v="Jul"/>
    <n v="5"/>
    <n v="5"/>
    <n v="0"/>
    <n v="0"/>
    <x v="13"/>
    <x v="0"/>
    <n v="2"/>
    <n v="1"/>
    <n v="1884.0510389999999"/>
    <n v="376.8102078"/>
    <m/>
    <s v="04 Mar 2026 14:27"/>
    <s v="04 Mar 2026"/>
    <s v="Mar"/>
    <n v="0"/>
    <n v="0"/>
    <n v="5"/>
    <n v="0"/>
    <n v="0"/>
    <n v="5"/>
    <n v="0"/>
    <s v="04.03.2025"/>
    <x v="6"/>
    <s v="21.07.2026"/>
    <n v="30"/>
    <x v="0"/>
    <m/>
    <m/>
  </r>
  <r>
    <x v="2"/>
    <n v="0"/>
    <n v="0"/>
    <n v="5"/>
    <n v="10239"/>
    <s v="1247126.195934"/>
    <s v="20 Jul 2026"/>
    <s v="20"/>
    <s v="Jul"/>
    <s v="25 Jul 2026"/>
    <s v="25"/>
    <s v="Jul"/>
    <n v="5"/>
    <n v="5"/>
    <n v="0"/>
    <n v="0"/>
    <x v="3"/>
    <x v="6"/>
    <n v="1"/>
    <n v="0"/>
    <n v="1168.1194674999999"/>
    <n v="233.62389349999998"/>
    <s v="Romania"/>
    <s v="26 Feb 2026 10:55"/>
    <s v="26 Feb 2026"/>
    <s v="Feb"/>
    <n v="0"/>
    <n v="0"/>
    <n v="5"/>
    <n v="0"/>
    <n v="0"/>
    <n v="5"/>
    <n v="0"/>
    <s v="26.02.2025"/>
    <x v="8"/>
    <s v="20.07.2026"/>
    <n v="30"/>
    <x v="0"/>
    <m/>
    <m/>
  </r>
  <r>
    <x v="2"/>
    <n v="0"/>
    <n v="0"/>
    <n v="5"/>
    <n v="10240"/>
    <s v="1247126.195935"/>
    <s v="20 Jul 2026"/>
    <s v="20"/>
    <s v="Jul"/>
    <s v="25 Jul 2026"/>
    <s v="25"/>
    <s v="Jul"/>
    <n v="5"/>
    <n v="5"/>
    <n v="0"/>
    <n v="0"/>
    <x v="3"/>
    <x v="6"/>
    <n v="2"/>
    <n v="1"/>
    <n v="1668.714156"/>
    <n v="333.74283120000001"/>
    <s v="Romania"/>
    <s v="26 Feb 2026 10:55"/>
    <s v="26 Feb 2026"/>
    <s v="Feb"/>
    <n v="0"/>
    <n v="0"/>
    <n v="5"/>
    <n v="0"/>
    <n v="0"/>
    <n v="5"/>
    <n v="0"/>
    <s v="26.02.2025"/>
    <x v="8"/>
    <s v="20.07.2026"/>
    <n v="30"/>
    <x v="0"/>
    <m/>
    <m/>
  </r>
  <r>
    <x v="2"/>
    <n v="0"/>
    <n v="7"/>
    <n v="0"/>
    <n v="8208"/>
    <s v="1172168.220412"/>
    <s v="27 Jun 2026"/>
    <s v="27"/>
    <s v="Jun"/>
    <s v="04 Jul 2026"/>
    <s v="04"/>
    <s v="Jul"/>
    <n v="7"/>
    <n v="-23"/>
    <n v="4"/>
    <n v="3"/>
    <x v="3"/>
    <x v="3"/>
    <n v="3"/>
    <n v="1"/>
    <n v="2340.0332452000002"/>
    <n v="334.29046360000001"/>
    <s v="Romania"/>
    <s v="07 Nov 2025 15:15"/>
    <s v="07 Nov 2025"/>
    <s v="Nov"/>
    <n v="0"/>
    <n v="4"/>
    <n v="3"/>
    <n v="0"/>
    <n v="0"/>
    <n v="7"/>
    <n v="0"/>
    <s v="07.11.2025"/>
    <x v="3"/>
    <s v="27.06.2026"/>
    <n v="26"/>
    <x v="0"/>
    <m/>
    <m/>
  </r>
  <r>
    <x v="4"/>
    <n v="0"/>
    <n v="7"/>
    <n v="0"/>
    <n v="10163"/>
    <s v="13756272"/>
    <s v="19 Jun 2026"/>
    <s v="19"/>
    <s v="Jun"/>
    <s v="26 Jun 2026"/>
    <s v="26"/>
    <s v="Jun"/>
    <n v="7"/>
    <n v="7"/>
    <n v="0"/>
    <n v="0"/>
    <x v="10"/>
    <x v="3"/>
    <n v="2"/>
    <n v="1"/>
    <n v="1394.1351822999998"/>
    <n v="199.16216889999995"/>
    <s v="Poland"/>
    <s v="20 Feb 2026 11:51"/>
    <s v="07 Feb 2026"/>
    <s v="Feb"/>
    <n v="0"/>
    <n v="7"/>
    <n v="0"/>
    <n v="0"/>
    <n v="0"/>
    <n v="7"/>
    <n v="0"/>
    <s v="20.02.2025"/>
    <x v="14"/>
    <s v="19.06.2026"/>
    <n v="25"/>
    <x v="0"/>
    <m/>
    <m/>
  </r>
  <r>
    <x v="4"/>
    <n v="0"/>
    <n v="7"/>
    <n v="0"/>
    <n v="10160"/>
    <s v="13795495"/>
    <s v="23 Jun 2026"/>
    <s v="23"/>
    <s v="Jun"/>
    <s v="30 Jun 2026"/>
    <s v="30"/>
    <s v="Jun"/>
    <n v="7"/>
    <n v="7"/>
    <n v="0"/>
    <n v="0"/>
    <x v="10"/>
    <x v="6"/>
    <n v="2"/>
    <n v="1"/>
    <n v="1631.0253118999999"/>
    <n v="233.00361598571428"/>
    <s v="Poland"/>
    <s v="20 Feb 2026 11:51"/>
    <s v="18 Feb 2026"/>
    <s v="Feb"/>
    <n v="0"/>
    <n v="7"/>
    <n v="0"/>
    <n v="0"/>
    <n v="0"/>
    <n v="7"/>
    <n v="0"/>
    <s v="20.02.2025"/>
    <x v="14"/>
    <s v="23.06.2026"/>
    <n v="26"/>
    <x v="0"/>
    <m/>
    <m/>
  </r>
  <r>
    <x v="4"/>
    <n v="0"/>
    <n v="0"/>
    <n v="7"/>
    <n v="10161"/>
    <s v="13786385"/>
    <s v="04 Aug 2026"/>
    <s v="04"/>
    <s v="Aug"/>
    <s v="11 Aug 2026"/>
    <s v="11"/>
    <s v="Aug"/>
    <n v="7"/>
    <n v="7"/>
    <n v="0"/>
    <n v="0"/>
    <x v="10"/>
    <x v="3"/>
    <n v="2"/>
    <n v="1"/>
    <n v="1808.6929091"/>
    <n v="258.38470130000002"/>
    <s v="Poland"/>
    <s v="20 Feb 2026 11:51"/>
    <s v="16 Feb 2026"/>
    <s v="Feb"/>
    <n v="0"/>
    <n v="0"/>
    <n v="0"/>
    <n v="7"/>
    <n v="0"/>
    <n v="7"/>
    <n v="0"/>
    <s v="20.02.2025"/>
    <x v="14"/>
    <s v="04.08.2026"/>
    <n v="32"/>
    <x v="0"/>
    <m/>
    <m/>
  </r>
  <r>
    <x v="4"/>
    <n v="0"/>
    <n v="7"/>
    <n v="0"/>
    <n v="10162"/>
    <s v="13800946"/>
    <s v="16 Jun 2026"/>
    <s v="16"/>
    <s v="Jun"/>
    <s v="23 Jun 2026"/>
    <s v="23"/>
    <s v="Jun"/>
    <n v="7"/>
    <n v="7"/>
    <n v="0"/>
    <n v="0"/>
    <x v="10"/>
    <x v="3"/>
    <n v="2"/>
    <n v="1"/>
    <n v="1394.1351822999998"/>
    <n v="199.16216889999995"/>
    <s v="Poland"/>
    <s v="20 Feb 2026 11:51"/>
    <s v="19 Feb 2026"/>
    <s v="Feb"/>
    <n v="0"/>
    <n v="7"/>
    <n v="0"/>
    <n v="0"/>
    <n v="0"/>
    <n v="7"/>
    <n v="0"/>
    <s v="20.02.2025"/>
    <x v="14"/>
    <s v="16.06.2026"/>
    <n v="25"/>
    <x v="0"/>
    <m/>
    <m/>
  </r>
  <r>
    <x v="4"/>
    <n v="0"/>
    <n v="0"/>
    <n v="7"/>
    <n v="10164"/>
    <s v="13786530"/>
    <s v="04 Aug 2026"/>
    <s v="04"/>
    <s v="Aug"/>
    <s v="11 Aug 2026"/>
    <s v="11"/>
    <s v="Aug"/>
    <n v="7"/>
    <n v="7"/>
    <n v="0"/>
    <n v="0"/>
    <x v="10"/>
    <x v="3"/>
    <n v="3"/>
    <n v="0"/>
    <n v="2373.8495459000001"/>
    <n v="339.12136370000002"/>
    <s v="Poland"/>
    <s v="20 Feb 2026 11:51"/>
    <s v="16 Feb 2026"/>
    <s v="Feb"/>
    <n v="0"/>
    <n v="0"/>
    <n v="0"/>
    <n v="7"/>
    <n v="0"/>
    <n v="7"/>
    <n v="0"/>
    <s v="20.02.2025"/>
    <x v="14"/>
    <s v="04.08.2026"/>
    <n v="32"/>
    <x v="0"/>
    <m/>
    <m/>
  </r>
  <r>
    <x v="4"/>
    <n v="0"/>
    <n v="0"/>
    <n v="7"/>
    <n v="10165"/>
    <s v="13786603"/>
    <s v="04 Aug 2026"/>
    <s v="04"/>
    <s v="Aug"/>
    <s v="11 Aug 2026"/>
    <s v="11"/>
    <s v="Aug"/>
    <n v="7"/>
    <n v="7"/>
    <n v="0"/>
    <n v="0"/>
    <x v="10"/>
    <x v="6"/>
    <n v="2"/>
    <n v="0"/>
    <n v="1808.6929091"/>
    <n v="258.38470130000002"/>
    <s v="Poland"/>
    <s v="20 Feb 2026 11:51"/>
    <s v="16 Feb 2026"/>
    <s v="Feb"/>
    <n v="0"/>
    <n v="0"/>
    <n v="0"/>
    <n v="7"/>
    <n v="0"/>
    <n v="7"/>
    <n v="0"/>
    <s v="20.02.2025"/>
    <x v="14"/>
    <s v="04.08.2026"/>
    <n v="32"/>
    <x v="0"/>
    <m/>
    <m/>
  </r>
  <r>
    <x v="2"/>
    <n v="0"/>
    <n v="0"/>
    <n v="5"/>
    <n v="10241"/>
    <s v="19721"/>
    <s v="02 Aug 2026"/>
    <s v="02"/>
    <s v="Aug"/>
    <s v="07 Aug 2026"/>
    <s v="07"/>
    <s v="Aug"/>
    <n v="5"/>
    <n v="5"/>
    <n v="0"/>
    <n v="0"/>
    <x v="4"/>
    <x v="6"/>
    <n v="3"/>
    <n v="0"/>
    <n v="0"/>
    <n v="0"/>
    <s v="Romania"/>
    <s v="26 Feb 2026 12:12"/>
    <s v="26 Feb 2026"/>
    <s v="Feb"/>
    <n v="0"/>
    <n v="0"/>
    <n v="0"/>
    <n v="5"/>
    <n v="0"/>
    <n v="5"/>
    <n v="0"/>
    <s v="26.02.2025"/>
    <x v="8"/>
    <s v="02.08.2026"/>
    <n v="32"/>
    <x v="1"/>
    <m/>
    <m/>
  </r>
  <r>
    <x v="2"/>
    <n v="0"/>
    <n v="0"/>
    <n v="5"/>
    <n v="10166"/>
    <s v="6193"/>
    <s v="05 Aug 2026"/>
    <s v="05"/>
    <s v="Aug"/>
    <s v="10 Aug 2026"/>
    <s v="10"/>
    <s v="Aug"/>
    <n v="5"/>
    <n v="5"/>
    <n v="0"/>
    <n v="0"/>
    <x v="2"/>
    <x v="6"/>
    <n v="2"/>
    <n v="0"/>
    <n v="1668.714156"/>
    <n v="333.74283120000001"/>
    <s v="Romania"/>
    <s v="20 Feb 2026 12:49"/>
    <s v="20 Feb 2026"/>
    <s v="Feb"/>
    <n v="0"/>
    <n v="0"/>
    <n v="0"/>
    <n v="5"/>
    <n v="0"/>
    <n v="5"/>
    <n v="0"/>
    <s v="20.02.2025"/>
    <x v="14"/>
    <s v="05.08.2026"/>
    <n v="32"/>
    <x v="0"/>
    <m/>
    <m/>
  </r>
  <r>
    <x v="2"/>
    <n v="5"/>
    <n v="0"/>
    <n v="0"/>
    <n v="10168"/>
    <s v="1245462.235484"/>
    <s v="08 Jun 2026"/>
    <s v="08"/>
    <s v="Jun"/>
    <s v="13 Jun 2026"/>
    <s v="13"/>
    <s v="Jun"/>
    <n v="5"/>
    <n v="5"/>
    <n v="0"/>
    <n v="0"/>
    <x v="3"/>
    <x v="3"/>
    <n v="2"/>
    <n v="1"/>
    <n v="982.413409"/>
    <n v="196.48268179999999"/>
    <s v="Romania"/>
    <s v="20 Feb 2026 12:52"/>
    <s v="20 Feb 2026"/>
    <s v="Feb"/>
    <n v="0"/>
    <n v="5"/>
    <n v="0"/>
    <n v="0"/>
    <n v="0"/>
    <n v="5"/>
    <n v="0"/>
    <s v="20.02.2025"/>
    <x v="14"/>
    <s v="08.06.2026"/>
    <n v="24"/>
    <x v="0"/>
    <m/>
    <m/>
  </r>
  <r>
    <x v="2"/>
    <n v="0"/>
    <n v="0"/>
    <n v="5"/>
    <n v="10167"/>
    <s v="6193"/>
    <s v="05 Aug 2026"/>
    <s v="05"/>
    <s v="Aug"/>
    <s v="10 Aug 2026"/>
    <s v="10"/>
    <s v="Aug"/>
    <n v="5"/>
    <n v="5"/>
    <n v="0"/>
    <n v="0"/>
    <x v="2"/>
    <x v="6"/>
    <n v="2"/>
    <n v="0"/>
    <n v="1668.714156"/>
    <n v="333.74283120000001"/>
    <s v="Romania"/>
    <s v="20 Feb 2026 12:49"/>
    <s v="20 Feb 2026"/>
    <s v="Feb"/>
    <n v="0"/>
    <n v="0"/>
    <n v="0"/>
    <n v="5"/>
    <n v="0"/>
    <n v="5"/>
    <n v="0"/>
    <s v="20.02.2025"/>
    <x v="14"/>
    <s v="05.08.2026"/>
    <n v="32"/>
    <x v="0"/>
    <m/>
    <m/>
  </r>
  <r>
    <x v="2"/>
    <n v="0"/>
    <n v="0"/>
    <n v="5"/>
    <n v="9021"/>
    <s v="14072026"/>
    <s v="21 Jul 2026"/>
    <s v="21"/>
    <s v="Jul"/>
    <s v="26 Jul 2026"/>
    <s v="26"/>
    <s v="Jul"/>
    <n v="5"/>
    <n v="5"/>
    <n v="0"/>
    <n v="0"/>
    <x v="13"/>
    <x v="7"/>
    <n v="3"/>
    <n v="2"/>
    <n v="2799.183896"/>
    <n v="559.83677920000002"/>
    <m/>
    <s v="05 Dec 2025 09:12"/>
    <s v="04 Dec 2025"/>
    <s v="Dec"/>
    <n v="0"/>
    <n v="0"/>
    <n v="5"/>
    <n v="0"/>
    <n v="0"/>
    <n v="5"/>
    <n v="0"/>
    <s v="05.12.2025"/>
    <x v="13"/>
    <s v="21.07.2026"/>
    <n v="30"/>
    <x v="0"/>
    <m/>
    <m/>
  </r>
  <r>
    <x v="2"/>
    <n v="0"/>
    <n v="0"/>
    <n v="5"/>
    <n v="10170"/>
    <s v="2328552"/>
    <s v="03 Aug 2026"/>
    <s v="03"/>
    <s v="Aug"/>
    <s v="08 Aug 2026"/>
    <s v="08"/>
    <s v="Aug"/>
    <n v="5"/>
    <n v="5"/>
    <n v="0"/>
    <n v="0"/>
    <x v="6"/>
    <x v="3"/>
    <n v="1"/>
    <n v="1"/>
    <n v="1196.3812110000001"/>
    <n v="239.27624220000001"/>
    <s v="Romania"/>
    <s v="20 Feb 2026 14:30"/>
    <s v="20 Feb 2026"/>
    <s v="Feb"/>
    <n v="0"/>
    <n v="0"/>
    <n v="0"/>
    <n v="5"/>
    <n v="0"/>
    <n v="5"/>
    <n v="0"/>
    <s v="20.02.2025"/>
    <x v="14"/>
    <s v="03.08.2026"/>
    <n v="32"/>
    <x v="0"/>
    <m/>
    <m/>
  </r>
  <r>
    <x v="2"/>
    <n v="0"/>
    <n v="0"/>
    <n v="7"/>
    <n v="10169"/>
    <s v="1857"/>
    <s v="03 Aug 2026"/>
    <s v="03"/>
    <s v="Aug"/>
    <s v="10 Aug 2026"/>
    <s v="10"/>
    <s v="Aug"/>
    <n v="7"/>
    <n v="7"/>
    <n v="0"/>
    <n v="0"/>
    <x v="4"/>
    <x v="5"/>
    <n v="2"/>
    <n v="2"/>
    <n v="3391.2136370000003"/>
    <n v="484.45909100000006"/>
    <s v="Romania"/>
    <s v="20 Feb 2026 14:29"/>
    <s v="20 Feb 2026"/>
    <s v="Feb"/>
    <n v="0"/>
    <n v="0"/>
    <n v="0"/>
    <n v="7"/>
    <n v="0"/>
    <n v="7"/>
    <n v="0"/>
    <s v="20.02.2025"/>
    <x v="14"/>
    <s v="03.08.2026"/>
    <n v="32"/>
    <x v="0"/>
    <m/>
    <m/>
  </r>
  <r>
    <x v="2"/>
    <n v="0"/>
    <n v="0"/>
    <n v="5"/>
    <n v="10242"/>
    <s v="1247238.195970"/>
    <s v="20 Jul 2026"/>
    <s v="20"/>
    <s v="Jul"/>
    <s v="25 Jul 2026"/>
    <s v="25"/>
    <s v="Jul"/>
    <n v="5"/>
    <n v="5"/>
    <n v="0"/>
    <n v="0"/>
    <x v="3"/>
    <x v="3"/>
    <n v="3"/>
    <n v="0"/>
    <n v="2307.3904425000001"/>
    <n v="461.47808850000001"/>
    <s v="Romania"/>
    <s v="26 Feb 2026 14:18"/>
    <s v="26 Feb 2026"/>
    <s v="Feb"/>
    <n v="0"/>
    <n v="0"/>
    <n v="5"/>
    <n v="0"/>
    <n v="0"/>
    <n v="5"/>
    <n v="0"/>
    <s v="26.02.2025"/>
    <x v="8"/>
    <s v="20.07.2026"/>
    <n v="30"/>
    <x v="0"/>
    <m/>
    <m/>
  </r>
  <r>
    <x v="2"/>
    <n v="0"/>
    <n v="0"/>
    <n v="7"/>
    <n v="10171"/>
    <s v="62372"/>
    <s v="31 Jul 2026"/>
    <s v="31"/>
    <s v="Jul"/>
    <s v="07 Aug 2026"/>
    <s v="07"/>
    <s v="Aug"/>
    <n v="7"/>
    <n v="-24"/>
    <n v="0"/>
    <n v="6"/>
    <x v="4"/>
    <x v="2"/>
    <n v="2"/>
    <n v="1"/>
    <n v="2430.3925912"/>
    <n v="347.19894160000001"/>
    <s v="Romania"/>
    <s v="20 Feb 2026 14:59"/>
    <s v="20 Feb 2026"/>
    <s v="Feb"/>
    <n v="0"/>
    <n v="0"/>
    <n v="0"/>
    <n v="6"/>
    <n v="0"/>
    <n v="6"/>
    <n v="-1"/>
    <s v="20.02.2025"/>
    <x v="14"/>
    <s v="31.07.2026"/>
    <n v="31"/>
    <x v="0"/>
    <m/>
    <m/>
  </r>
  <r>
    <x v="1"/>
    <n v="0"/>
    <n v="4"/>
    <n v="0"/>
    <n v="10172"/>
    <s v="6127971154"/>
    <s v="03 Jul 2026"/>
    <s v="03"/>
    <s v="Jul"/>
    <s v="07 Jul 2026"/>
    <s v="07"/>
    <s v="Jul"/>
    <n v="4"/>
    <n v="4"/>
    <n v="0"/>
    <n v="0"/>
    <x v="1"/>
    <x v="2"/>
    <n v="2"/>
    <n v="1"/>
    <n v="1796.4208833027521"/>
    <n v="449.10522082568804"/>
    <s v="Romania"/>
    <s v="20 Feb 2026 16:22"/>
    <s v="20 Feb 2026"/>
    <s v="Feb"/>
    <n v="0"/>
    <n v="0"/>
    <n v="4"/>
    <n v="0"/>
    <n v="0"/>
    <n v="4"/>
    <n v="0"/>
    <s v="20.02.2025"/>
    <x v="14"/>
    <s v="03.07.2026"/>
    <n v="27"/>
    <x v="0"/>
    <m/>
    <m/>
  </r>
  <r>
    <x v="1"/>
    <n v="2"/>
    <n v="1"/>
    <n v="0"/>
    <n v="10334"/>
    <s v="5819707214"/>
    <s v="29 May 2026"/>
    <s v="29"/>
    <s v="May"/>
    <s v="01 Jun 2026"/>
    <s v="01"/>
    <s v="Jun"/>
    <n v="3"/>
    <n v="-28"/>
    <n v="2"/>
    <n v="0"/>
    <x v="1"/>
    <x v="6"/>
    <n v="2"/>
    <n v="0"/>
    <n v="741.24162660550462"/>
    <n v="247.08054220183482"/>
    <s v="Romania"/>
    <s v="04 Mar 2026 18:26"/>
    <s v="04 Mar 2026"/>
    <s v="Mar"/>
    <n v="2"/>
    <n v="0"/>
    <n v="0"/>
    <n v="0"/>
    <n v="0"/>
    <n v="2"/>
    <n v="-1"/>
    <s v="04.03.2025"/>
    <x v="6"/>
    <s v="29.05.2026"/>
    <n v="22"/>
    <x v="1"/>
    <m/>
    <m/>
  </r>
  <r>
    <x v="2"/>
    <n v="0"/>
    <n v="4"/>
    <n v="1"/>
    <n v="10243"/>
    <s v="1245608.195973"/>
    <s v="24 Aug 2026"/>
    <s v="24"/>
    <s v="Aug"/>
    <s v="29 Aug 2026"/>
    <s v="29"/>
    <s v="Aug"/>
    <n v="5"/>
    <n v="5"/>
    <n v="0"/>
    <n v="0"/>
    <x v="3"/>
    <x v="6"/>
    <n v="2"/>
    <n v="2"/>
    <n v="1883.9532474999999"/>
    <n v="376.79064949999997"/>
    <s v="Romania"/>
    <s v="26 Feb 2026 15:23"/>
    <s v="26 Feb 2026"/>
    <s v="Feb"/>
    <n v="0"/>
    <n v="0"/>
    <n v="0"/>
    <n v="5"/>
    <n v="0"/>
    <n v="5"/>
    <n v="0"/>
    <s v="26.02.2025"/>
    <x v="8"/>
    <s v="24.08.2026"/>
    <n v="35"/>
    <x v="0"/>
    <m/>
    <m/>
  </r>
  <r>
    <x v="1"/>
    <n v="0"/>
    <n v="4"/>
    <n v="0"/>
    <n v="10244"/>
    <s v="6707063792"/>
    <s v="01 Jul 2026"/>
    <s v="01"/>
    <s v="Jul"/>
    <s v="05 Jul 2026"/>
    <s v="05"/>
    <s v="Jul"/>
    <n v="4"/>
    <n v="4"/>
    <n v="0"/>
    <n v="0"/>
    <x v="1"/>
    <x v="6"/>
    <n v="1"/>
    <n v="2"/>
    <n v="1720.8433056880731"/>
    <n v="430.21082642201827"/>
    <s v="Romania"/>
    <s v="26 Feb 2026 21:44"/>
    <s v="26 Feb 2026"/>
    <s v="Feb"/>
    <n v="0"/>
    <n v="0"/>
    <n v="4"/>
    <n v="0"/>
    <n v="0"/>
    <n v="4"/>
    <n v="0"/>
    <s v="26.02.2025"/>
    <x v="8"/>
    <s v="01.07.2026"/>
    <n v="27"/>
    <x v="0"/>
    <m/>
    <m/>
  </r>
  <r>
    <x v="2"/>
    <n v="0"/>
    <n v="0"/>
    <n v="5"/>
    <n v="10173"/>
    <s v="1245593.235544"/>
    <s v="29 Jul 2026"/>
    <s v="29"/>
    <s v="Jul"/>
    <s v="03 Aug 2026"/>
    <s v="03"/>
    <s v="Aug"/>
    <n v="5"/>
    <n v="-26"/>
    <n v="2"/>
    <n v="2"/>
    <x v="3"/>
    <x v="6"/>
    <n v="2"/>
    <n v="2"/>
    <n v="2085.892695"/>
    <n v="417.178539"/>
    <s v="Romania"/>
    <s v="20 Feb 2026 18:27"/>
    <s v="20 Feb 2026"/>
    <s v="Feb"/>
    <n v="0"/>
    <n v="0"/>
    <n v="2"/>
    <n v="2"/>
    <n v="0"/>
    <n v="4"/>
    <n v="-1"/>
    <s v="20.02.2025"/>
    <x v="14"/>
    <s v="29.07.2026"/>
    <n v="31"/>
    <x v="0"/>
    <m/>
    <m/>
  </r>
  <r>
    <x v="3"/>
    <n v="0"/>
    <n v="5"/>
    <n v="0"/>
    <n v="10174"/>
    <s v="477709"/>
    <s v="30 Jun 2026"/>
    <s v="30"/>
    <s v="Jun"/>
    <s v="05 Jul 2026"/>
    <s v="05"/>
    <s v="Jul"/>
    <n v="5"/>
    <n v="-25"/>
    <n v="1"/>
    <n v="4"/>
    <x v="8"/>
    <x v="1"/>
    <n v="5"/>
    <m/>
    <n v="3956.5184862385318"/>
    <n v="791.3036972477064"/>
    <m/>
    <s v="20 Feb 2026 23:14"/>
    <s v="20 Feb 2026"/>
    <s v="Feb"/>
    <n v="0"/>
    <n v="1"/>
    <n v="4"/>
    <n v="0"/>
    <n v="0"/>
    <n v="5"/>
    <n v="0"/>
    <s v="20.02.2025"/>
    <x v="14"/>
    <s v="30.06.2026"/>
    <n v="27"/>
    <x v="0"/>
    <m/>
    <m/>
  </r>
  <r>
    <x v="2"/>
    <n v="0"/>
    <n v="3"/>
    <n v="2"/>
    <n v="9754"/>
    <s v="1236579.231000"/>
    <s v="08 Jul 2026"/>
    <s v="08"/>
    <s v="Jul"/>
    <s v="13 Jul 2026"/>
    <s v="13"/>
    <s v="Jul"/>
    <n v="5"/>
    <n v="5"/>
    <n v="0"/>
    <n v="0"/>
    <x v="3"/>
    <x v="1"/>
    <n v="4"/>
    <n v="0"/>
    <n v="2775.8312857999999"/>
    <n v="555.16625715999999"/>
    <s v="Romania"/>
    <s v="26 Jan 2026 21:00"/>
    <s v="26 Jan 2026"/>
    <s v="Jan"/>
    <n v="0"/>
    <n v="0"/>
    <n v="5"/>
    <n v="0"/>
    <n v="0"/>
    <n v="5"/>
    <n v="0"/>
    <s v="26.01.2025"/>
    <x v="0"/>
    <s v="08.07.2026"/>
    <n v="28"/>
    <x v="0"/>
    <m/>
    <m/>
  </r>
  <r>
    <x v="2"/>
    <n v="0"/>
    <n v="3"/>
    <n v="2"/>
    <n v="9769"/>
    <s v="1236792.231132"/>
    <s v="08 Jul 2026"/>
    <s v="08"/>
    <s v="Jul"/>
    <s v="13 Jul 2026"/>
    <s v="13"/>
    <s v="Jul"/>
    <n v="5"/>
    <n v="5"/>
    <n v="0"/>
    <n v="0"/>
    <x v="3"/>
    <x v="4"/>
    <n v="2"/>
    <n v="1"/>
    <n v="1565.0160493999999"/>
    <n v="313.00320987999999"/>
    <s v="Romania"/>
    <s v="27 Jan 2026 10:47"/>
    <s v="27 Jan 2026"/>
    <s v="Jan"/>
    <n v="0"/>
    <n v="0"/>
    <n v="5"/>
    <n v="0"/>
    <n v="0"/>
    <n v="5"/>
    <n v="0"/>
    <s v="27.01.2025"/>
    <x v="0"/>
    <s v="08.07.2026"/>
    <n v="28"/>
    <x v="0"/>
    <m/>
    <m/>
  </r>
  <r>
    <x v="2"/>
    <n v="0"/>
    <n v="0"/>
    <n v="7"/>
    <n v="9773"/>
    <s v="1236963.231149"/>
    <s v="18 Aug 2026"/>
    <s v="18"/>
    <s v="Aug"/>
    <s v="25 Aug 2026"/>
    <s v="25"/>
    <s v="Aug"/>
    <n v="7"/>
    <n v="7"/>
    <n v="0"/>
    <n v="0"/>
    <x v="3"/>
    <x v="2"/>
    <n v="3"/>
    <n v="1"/>
    <n v="3021.5617670000001"/>
    <n v="431.651681"/>
    <s v="Romania"/>
    <s v="27 Jan 2026 13:18"/>
    <s v="27 Jan 2026"/>
    <s v="Jan"/>
    <n v="0"/>
    <n v="0"/>
    <n v="0"/>
    <n v="7"/>
    <n v="0"/>
    <n v="7"/>
    <n v="0"/>
    <s v="27.01.2025"/>
    <x v="0"/>
    <s v="18.08.2026"/>
    <n v="34"/>
    <x v="0"/>
    <m/>
    <m/>
  </r>
  <r>
    <x v="1"/>
    <n v="0"/>
    <n v="3"/>
    <n v="0"/>
    <n v="10366"/>
    <s v="5753309354"/>
    <s v="18 Jun 2026"/>
    <s v="18"/>
    <s v="Jun"/>
    <s v="21 Jun 2026"/>
    <s v="21"/>
    <s v="Jun"/>
    <n v="3"/>
    <n v="3"/>
    <n v="0"/>
    <n v="0"/>
    <x v="1"/>
    <x v="3"/>
    <n v="2"/>
    <n v="2"/>
    <n v="1329.8746830275229"/>
    <n v="443.2915610091743"/>
    <s v="Romania"/>
    <s v="09 Mar 2026 08:33"/>
    <s v="09 Mar 2026"/>
    <s v="Mar"/>
    <n v="0"/>
    <n v="3"/>
    <n v="0"/>
    <n v="0"/>
    <n v="0"/>
    <n v="3"/>
    <n v="0"/>
    <s v="09.03.2025"/>
    <x v="19"/>
    <s v="18.06.2026"/>
    <n v="25"/>
    <x v="0"/>
    <m/>
    <m/>
  </r>
  <r>
    <x v="2"/>
    <n v="0"/>
    <n v="0"/>
    <n v="7"/>
    <n v="10367"/>
    <s v="10082026"/>
    <s v="10 Aug 2026"/>
    <s v="10"/>
    <s v="Aug"/>
    <s v="17 Aug 2026"/>
    <s v="17"/>
    <s v="Aug"/>
    <n v="7"/>
    <n v="7"/>
    <n v="0"/>
    <n v="0"/>
    <x v="11"/>
    <x v="4"/>
    <n v="2"/>
    <n v="2"/>
    <n v="2991.0312607000001"/>
    <n v="427.29018009999999"/>
    <m/>
    <s v="09 Mar 2026 09:43"/>
    <s v="09 Mar 2026"/>
    <s v="Mar"/>
    <n v="0"/>
    <n v="0"/>
    <n v="0"/>
    <n v="7"/>
    <n v="0"/>
    <n v="7"/>
    <n v="0"/>
    <s v="09.03.2025"/>
    <x v="19"/>
    <s v="10.08.2026"/>
    <n v="33"/>
    <x v="0"/>
    <m/>
    <m/>
  </r>
  <r>
    <x v="2"/>
    <n v="0"/>
    <n v="2"/>
    <n v="4"/>
    <n v="10372"/>
    <s v="7399"/>
    <s v="21 Aug 2026"/>
    <s v="21"/>
    <s v="Aug"/>
    <s v="27 Aug 2026"/>
    <s v="27"/>
    <s v="Aug"/>
    <n v="6"/>
    <n v="6"/>
    <n v="0"/>
    <n v="0"/>
    <x v="2"/>
    <x v="0"/>
    <n v="2"/>
    <n v="2"/>
    <n v="0"/>
    <n v="0"/>
    <s v="Israel"/>
    <s v="09 Mar 2026 10:27"/>
    <s v="09 Mar 2026"/>
    <s v="Mar"/>
    <n v="0"/>
    <n v="0"/>
    <n v="0"/>
    <n v="6"/>
    <n v="0"/>
    <n v="6"/>
    <n v="0"/>
    <s v="09.03.2025"/>
    <x v="19"/>
    <s v="21.08.2026"/>
    <n v="34"/>
    <x v="1"/>
    <m/>
    <m/>
  </r>
  <r>
    <x v="2"/>
    <n v="0"/>
    <n v="3"/>
    <n v="2"/>
    <n v="10373"/>
    <s v="19900"/>
    <s v="23 Aug 2026"/>
    <s v="23"/>
    <s v="Aug"/>
    <s v="28 Aug 2026"/>
    <s v="28"/>
    <s v="Aug"/>
    <n v="5"/>
    <n v="5"/>
    <n v="0"/>
    <n v="0"/>
    <x v="4"/>
    <x v="4"/>
    <n v="3"/>
    <n v="1"/>
    <n v="2132.9304064999997"/>
    <n v="426.58608129999993"/>
    <s v="Romania"/>
    <s v="09 Mar 2026 10:27"/>
    <s v="09 Mar 2026"/>
    <s v="Mar"/>
    <n v="0"/>
    <n v="0"/>
    <n v="0"/>
    <n v="5"/>
    <n v="0"/>
    <n v="5"/>
    <n v="0"/>
    <s v="09.03.2025"/>
    <x v="19"/>
    <s v="23.08.2026"/>
    <n v="35"/>
    <x v="0"/>
    <m/>
    <m/>
  </r>
  <r>
    <x v="2"/>
    <n v="0"/>
    <n v="1"/>
    <n v="4"/>
    <n v="10374"/>
    <s v="7400"/>
    <s v="21 Aug 2026"/>
    <s v="21"/>
    <s v="Aug"/>
    <s v="26 Aug 2026"/>
    <s v="26"/>
    <s v="Aug"/>
    <n v="5"/>
    <n v="5"/>
    <n v="0"/>
    <n v="0"/>
    <x v="2"/>
    <x v="0"/>
    <n v="2"/>
    <n v="1"/>
    <n v="0"/>
    <n v="0"/>
    <s v="Israel"/>
    <s v="09 Mar 2026 10:27"/>
    <s v="09 Mar 2026"/>
    <s v="Mar"/>
    <n v="0"/>
    <n v="0"/>
    <n v="0"/>
    <n v="5"/>
    <n v="0"/>
    <n v="5"/>
    <n v="0"/>
    <s v="09.03.2025"/>
    <x v="19"/>
    <s v="21.08.2026"/>
    <n v="34"/>
    <x v="1"/>
    <m/>
    <m/>
  </r>
  <r>
    <x v="2"/>
    <n v="0"/>
    <n v="1"/>
    <n v="4"/>
    <n v="10375"/>
    <s v="7400"/>
    <s v="21 Aug 2026"/>
    <s v="21"/>
    <s v="Aug"/>
    <s v="26 Aug 2026"/>
    <s v="26"/>
    <s v="Aug"/>
    <n v="5"/>
    <n v="5"/>
    <n v="0"/>
    <n v="0"/>
    <x v="2"/>
    <x v="0"/>
    <n v="2"/>
    <n v="1"/>
    <n v="0"/>
    <n v="0"/>
    <s v="Israel"/>
    <s v="09 Mar 2026 10:28"/>
    <s v="09 Mar 2026"/>
    <s v="Mar"/>
    <n v="0"/>
    <n v="0"/>
    <n v="0"/>
    <n v="5"/>
    <n v="0"/>
    <n v="5"/>
    <n v="0"/>
    <s v="09.03.2025"/>
    <x v="19"/>
    <s v="21.08.2026"/>
    <n v="34"/>
    <x v="1"/>
    <m/>
    <m/>
  </r>
  <r>
    <x v="2"/>
    <n v="0"/>
    <n v="5"/>
    <n v="0"/>
    <n v="10378"/>
    <s v="62707"/>
    <s v="20 Jun 2026"/>
    <s v="20"/>
    <s v="Jun"/>
    <s v="25 Jun 2026"/>
    <s v="25"/>
    <s v="Jun"/>
    <n v="5"/>
    <n v="5"/>
    <n v="0"/>
    <n v="0"/>
    <x v="4"/>
    <x v="4"/>
    <n v="2"/>
    <n v="2"/>
    <n v="1699.1273125"/>
    <n v="339.82546250000001"/>
    <s v="Romania"/>
    <s v="09 Mar 2026 10:58"/>
    <s v="09 Mar 2026"/>
    <s v="Mar"/>
    <n v="0"/>
    <n v="5"/>
    <n v="0"/>
    <n v="0"/>
    <n v="0"/>
    <n v="5"/>
    <n v="0"/>
    <s v="09.03.2025"/>
    <x v="19"/>
    <s v="20.06.2026"/>
    <n v="25"/>
    <x v="0"/>
    <m/>
    <m/>
  </r>
  <r>
    <x v="0"/>
    <n v="0"/>
    <n v="0"/>
    <n v="6"/>
    <n v="10379"/>
    <s v="09032026"/>
    <s v="26 Jul 2026"/>
    <s v="26"/>
    <s v="Jul"/>
    <s v="01 Aug 2026"/>
    <s v="01"/>
    <s v="Aug"/>
    <n v="6"/>
    <n v="-25"/>
    <n v="5"/>
    <n v="0"/>
    <x v="0"/>
    <x v="0"/>
    <n v="2"/>
    <n v="1"/>
    <n v="2713.0412477064219"/>
    <n v="452.1735412844036"/>
    <m/>
    <s v="09 Mar 2026 11:44"/>
    <s v="09 Mar 2026"/>
    <s v="Mar"/>
    <n v="0"/>
    <n v="0"/>
    <n v="5"/>
    <n v="0"/>
    <n v="0"/>
    <n v="5"/>
    <n v="-1"/>
    <s v="09.03.2025"/>
    <x v="19"/>
    <s v="26.07.2026"/>
    <n v="31"/>
    <x v="0"/>
    <m/>
    <m/>
  </r>
  <r>
    <x v="1"/>
    <n v="0"/>
    <n v="0"/>
    <n v="3"/>
    <n v="10380"/>
    <s v="5552920636"/>
    <s v="20 Aug 2026"/>
    <s v="20"/>
    <s v="Aug"/>
    <s v="23 Aug 2026"/>
    <s v="23"/>
    <s v="Aug"/>
    <n v="3"/>
    <n v="3"/>
    <n v="0"/>
    <n v="0"/>
    <x v="1"/>
    <x v="3"/>
    <n v="2"/>
    <n v="0"/>
    <n v="1465.0422737614679"/>
    <n v="488.34742458715596"/>
    <s v="Bulgaria"/>
    <s v="09 Mar 2026 12:20"/>
    <s v="09 Mar 2026"/>
    <s v="Mar"/>
    <n v="0"/>
    <n v="0"/>
    <n v="0"/>
    <n v="3"/>
    <n v="0"/>
    <n v="3"/>
    <n v="0"/>
    <s v="09.03.2025"/>
    <x v="19"/>
    <s v="20.08.2026"/>
    <n v="34"/>
    <x v="1"/>
    <m/>
    <m/>
  </r>
  <r>
    <x v="1"/>
    <n v="3"/>
    <n v="0"/>
    <n v="0"/>
    <n v="10381"/>
    <s v="5610454100"/>
    <s v="12 Jun 2026"/>
    <s v="12"/>
    <s v="Jun"/>
    <s v="15 Jun 2026"/>
    <s v="15"/>
    <s v="Jun"/>
    <n v="3"/>
    <n v="3"/>
    <n v="0"/>
    <n v="0"/>
    <x v="1"/>
    <x v="6"/>
    <n v="2"/>
    <n v="1"/>
    <n v="741.24162660550462"/>
    <n v="247.08054220183482"/>
    <s v="Romania"/>
    <s v="09 Mar 2026 13:08"/>
    <s v="09 Mar 2026"/>
    <s v="Mar"/>
    <n v="0"/>
    <n v="3"/>
    <n v="0"/>
    <n v="0"/>
    <n v="0"/>
    <n v="3"/>
    <n v="0"/>
    <s v="09.03.2025"/>
    <x v="19"/>
    <s v="12.06.2026"/>
    <n v="24"/>
    <x v="0"/>
    <m/>
    <m/>
  </r>
  <r>
    <x v="2"/>
    <n v="0"/>
    <n v="7"/>
    <n v="0"/>
    <n v="10382"/>
    <s v="19905"/>
    <s v="29 Jun 2026"/>
    <s v="29"/>
    <s v="Jun"/>
    <s v="06 Jul 2026"/>
    <s v="06"/>
    <s v="Jul"/>
    <n v="7"/>
    <n v="-23"/>
    <n v="2"/>
    <n v="5"/>
    <x v="4"/>
    <x v="6"/>
    <n v="2"/>
    <n v="1"/>
    <n v="2110.0276371999998"/>
    <n v="301.43251959999998"/>
    <s v="Romania"/>
    <s v="09 Mar 2026 14:22"/>
    <s v="09 Mar 2026"/>
    <s v="Mar"/>
    <n v="0"/>
    <n v="2"/>
    <n v="5"/>
    <n v="0"/>
    <n v="0"/>
    <n v="7"/>
    <n v="0"/>
    <s v="09.03.2025"/>
    <x v="19"/>
    <s v="29.06.2026"/>
    <n v="27"/>
    <x v="0"/>
    <m/>
    <m/>
  </r>
  <r>
    <x v="2"/>
    <n v="0"/>
    <n v="5"/>
    <n v="2"/>
    <n v="10383"/>
    <s v="1249442.197298"/>
    <s v="06 Jul 2026"/>
    <s v="06"/>
    <s v="Jul"/>
    <s v="13 Jul 2026"/>
    <s v="13"/>
    <s v="Jul"/>
    <n v="7"/>
    <n v="7"/>
    <n v="0"/>
    <n v="0"/>
    <x v="3"/>
    <x v="3"/>
    <n v="2"/>
    <n v="1"/>
    <n v="2295.9488369999999"/>
    <n v="327.99269099999998"/>
    <s v="Romania"/>
    <s v="09 Mar 2026 14:53"/>
    <s v="09 Mar 2026"/>
    <s v="Mar"/>
    <n v="0"/>
    <n v="0"/>
    <n v="7"/>
    <n v="0"/>
    <n v="0"/>
    <n v="7"/>
    <n v="0"/>
    <s v="09.03.2025"/>
    <x v="19"/>
    <s v="06.07.2026"/>
    <n v="28"/>
    <x v="0"/>
    <m/>
    <m/>
  </r>
  <r>
    <x v="3"/>
    <n v="0"/>
    <n v="0"/>
    <n v="7"/>
    <n v="10365"/>
    <s v="489708"/>
    <s v="18 Aug 2026"/>
    <s v="18"/>
    <s v="Aug"/>
    <s v="25 Aug 2026"/>
    <s v="25"/>
    <s v="Aug"/>
    <n v="7"/>
    <n v="7"/>
    <n v="0"/>
    <n v="0"/>
    <x v="8"/>
    <x v="0"/>
    <n v="1"/>
    <n v="2"/>
    <n v="3130.2251697247702"/>
    <n v="447.16733422018348"/>
    <m/>
    <s v="09 Mar 2026 00:43"/>
    <s v="09 Mar 2026"/>
    <s v="Mar"/>
    <n v="0"/>
    <n v="0"/>
    <n v="0"/>
    <n v="7"/>
    <n v="0"/>
    <n v="7"/>
    <n v="0"/>
    <s v="09.03.2025"/>
    <x v="19"/>
    <s v="18.08.2026"/>
    <n v="34"/>
    <x v="0"/>
    <m/>
    <m/>
  </r>
  <r>
    <x v="3"/>
    <n v="0"/>
    <n v="0"/>
    <n v="7"/>
    <n v="10364"/>
    <s v="489708"/>
    <s v="18 Aug 2026"/>
    <s v="18"/>
    <s v="Aug"/>
    <s v="25 Aug 2026"/>
    <s v="25"/>
    <s v="Aug"/>
    <n v="7"/>
    <n v="7"/>
    <n v="0"/>
    <n v="0"/>
    <x v="8"/>
    <x v="0"/>
    <n v="1"/>
    <n v="2"/>
    <n v="3130.2251697247702"/>
    <n v="447.16733422018348"/>
    <m/>
    <s v="09 Mar 2026 00:43"/>
    <s v="09 Mar 2026"/>
    <s v="Mar"/>
    <n v="0"/>
    <n v="0"/>
    <n v="0"/>
    <n v="7"/>
    <n v="0"/>
    <n v="7"/>
    <n v="0"/>
    <s v="09.03.2025"/>
    <x v="19"/>
    <s v="18.08.2026"/>
    <n v="34"/>
    <x v="0"/>
    <m/>
    <m/>
  </r>
  <r>
    <x v="4"/>
    <n v="0"/>
    <n v="0"/>
    <n v="10"/>
    <n v="8588"/>
    <s v="13278921"/>
    <s v="21 Jul 2026"/>
    <s v="21"/>
    <s v="Jul"/>
    <s v="31 Jul 2026"/>
    <s v="31"/>
    <s v="Jul"/>
    <n v="10"/>
    <n v="10"/>
    <n v="0"/>
    <n v="0"/>
    <x v="10"/>
    <x v="3"/>
    <n v="2"/>
    <n v="1"/>
    <n v="2583.8470129999996"/>
    <n v="258.38470129999996"/>
    <s v="Poland"/>
    <s v="18 Nov 2025 10:21"/>
    <s v="29 Aug 2025"/>
    <s v="Nov"/>
    <n v="0"/>
    <n v="0"/>
    <n v="10"/>
    <n v="0"/>
    <n v="0"/>
    <n v="10"/>
    <n v="0"/>
    <s v="18.11.2025"/>
    <x v="12"/>
    <s v="21.07.2026"/>
    <n v="30"/>
    <x v="0"/>
    <m/>
    <m/>
  </r>
  <r>
    <x v="4"/>
    <n v="0"/>
    <n v="0"/>
    <n v="10"/>
    <n v="8586"/>
    <s v="13392551"/>
    <s v="04 Aug 2026"/>
    <s v="04"/>
    <s v="Aug"/>
    <s v="14 Aug 2026"/>
    <s v="14"/>
    <s v="Aug"/>
    <n v="10"/>
    <n v="10"/>
    <n v="0"/>
    <n v="0"/>
    <x v="10"/>
    <x v="4"/>
    <n v="2"/>
    <n v="2"/>
    <n v="3875.8683110000002"/>
    <n v="387.58683110000004"/>
    <s v="Poland"/>
    <s v="18 Nov 2025 10:21"/>
    <s v="29 Sep 2025"/>
    <s v="Nov"/>
    <n v="0"/>
    <n v="0"/>
    <n v="0"/>
    <n v="10"/>
    <n v="0"/>
    <n v="10"/>
    <n v="0"/>
    <s v="18.11.2025"/>
    <x v="12"/>
    <s v="04.08.2026"/>
    <n v="32"/>
    <x v="0"/>
    <m/>
    <m/>
  </r>
  <r>
    <x v="4"/>
    <n v="3"/>
    <n v="4"/>
    <n v="0"/>
    <n v="8587"/>
    <s v="13179458"/>
    <s v="12 Jun 2026"/>
    <s v="12"/>
    <s v="Jun"/>
    <s v="19 Jun 2026"/>
    <s v="19"/>
    <s v="Jun"/>
    <n v="7"/>
    <n v="7"/>
    <n v="0"/>
    <n v="0"/>
    <x v="10"/>
    <x v="6"/>
    <n v="3"/>
    <n v="0"/>
    <n v="0"/>
    <n v="0"/>
    <s v="Poland"/>
    <s v="18 Nov 2025 10:21"/>
    <s v="07 Aug 2025"/>
    <s v="Nov"/>
    <n v="0"/>
    <n v="7"/>
    <n v="0"/>
    <n v="0"/>
    <n v="0"/>
    <n v="7"/>
    <n v="0"/>
    <s v="18.11.2025"/>
    <x v="12"/>
    <s v="12.06.2026"/>
    <n v="24"/>
    <x v="1"/>
    <m/>
    <m/>
  </r>
  <r>
    <x v="3"/>
    <n v="0"/>
    <n v="0"/>
    <n v="7"/>
    <n v="10363"/>
    <s v="489706"/>
    <s v="18 Aug 2026"/>
    <s v="18"/>
    <s v="Aug"/>
    <s v="25 Aug 2026"/>
    <s v="25"/>
    <s v="Aug"/>
    <n v="7"/>
    <n v="7"/>
    <n v="0"/>
    <n v="0"/>
    <x v="8"/>
    <x v="0"/>
    <n v="2"/>
    <n v="2"/>
    <n v="3912.7724904587149"/>
    <n v="558.97262532110085"/>
    <m/>
    <s v="09 Mar 2026 00:38"/>
    <s v="09 Mar 2026"/>
    <s v="Mar"/>
    <n v="0"/>
    <n v="0"/>
    <n v="0"/>
    <n v="7"/>
    <n v="0"/>
    <n v="7"/>
    <n v="0"/>
    <s v="09.03.2025"/>
    <x v="19"/>
    <s v="18.08.2026"/>
    <n v="34"/>
    <x v="0"/>
    <m/>
    <m/>
  </r>
  <r>
    <x v="0"/>
    <n v="0"/>
    <n v="0"/>
    <n v="5"/>
    <n v="10384"/>
    <s v="30072026"/>
    <s v="30 Jul 2026"/>
    <s v="30"/>
    <s v="Jul"/>
    <s v="04 Aug 2026"/>
    <s v="04"/>
    <s v="Aug"/>
    <n v="5"/>
    <n v="-26"/>
    <n v="1"/>
    <n v="3"/>
    <x v="0"/>
    <x v="7"/>
    <n v="3"/>
    <n v="1"/>
    <n v="3229.8110091743119"/>
    <n v="645.9622018348623"/>
    <m/>
    <s v="10 Mar 2026 09:21"/>
    <s v="10 Mar 2026"/>
    <s v="Mar"/>
    <n v="0"/>
    <n v="0"/>
    <n v="1"/>
    <n v="3"/>
    <n v="0"/>
    <n v="4"/>
    <n v="-1"/>
    <s v="10.03.2025"/>
    <x v="19"/>
    <s v="30.07.2026"/>
    <n v="31"/>
    <x v="0"/>
    <m/>
    <m/>
  </r>
  <r>
    <x v="0"/>
    <n v="0"/>
    <n v="0"/>
    <n v="5"/>
    <n v="10385"/>
    <s v="30072026"/>
    <s v="30 Jul 2026"/>
    <s v="30"/>
    <s v="Jul"/>
    <s v="04 Aug 2026"/>
    <s v="04"/>
    <s v="Aug"/>
    <n v="5"/>
    <n v="-26"/>
    <n v="1"/>
    <n v="3"/>
    <x v="0"/>
    <x v="5"/>
    <n v="2"/>
    <n v="1"/>
    <n v="1937.8866055045869"/>
    <n v="387.5773211009174"/>
    <m/>
    <s v="10 Mar 2026 09:23"/>
    <s v="10 Mar 2026"/>
    <s v="Mar"/>
    <n v="0"/>
    <n v="0"/>
    <n v="1"/>
    <n v="3"/>
    <n v="0"/>
    <n v="4"/>
    <n v="-1"/>
    <s v="10.03.2025"/>
    <x v="19"/>
    <s v="30.07.2026"/>
    <n v="31"/>
    <x v="0"/>
    <m/>
    <m/>
  </r>
  <r>
    <x v="0"/>
    <n v="0"/>
    <n v="0"/>
    <n v="5"/>
    <n v="10386"/>
    <s v="30072026"/>
    <s v="30 Jul 2026"/>
    <s v="30"/>
    <s v="Jul"/>
    <s v="04 Aug 2026"/>
    <s v="04"/>
    <s v="Aug"/>
    <n v="5"/>
    <n v="-26"/>
    <n v="1"/>
    <n v="3"/>
    <x v="0"/>
    <x v="5"/>
    <n v="2"/>
    <n v="1"/>
    <n v="1937.8866055045869"/>
    <n v="387.5773211009174"/>
    <m/>
    <s v="10 Mar 2026 09:23"/>
    <s v="10 Mar 2026"/>
    <s v="Mar"/>
    <n v="0"/>
    <n v="0"/>
    <n v="1"/>
    <n v="3"/>
    <n v="0"/>
    <n v="4"/>
    <n v="-1"/>
    <s v="10.03.2025"/>
    <x v="19"/>
    <s v="30.07.2026"/>
    <n v="31"/>
    <x v="0"/>
    <m/>
    <m/>
  </r>
  <r>
    <x v="4"/>
    <n v="0"/>
    <n v="14"/>
    <n v="0"/>
    <n v="8589"/>
    <s v="13354602"/>
    <s v="16 Jun 2026"/>
    <s v="16"/>
    <s v="Jun"/>
    <s v="30 Jun 2026"/>
    <s v="30"/>
    <s v="Jun"/>
    <n v="14"/>
    <n v="14"/>
    <n v="0"/>
    <n v="0"/>
    <x v="10"/>
    <x v="3"/>
    <n v="2"/>
    <n v="0"/>
    <n v="3025.1604941999999"/>
    <n v="216.08289244285714"/>
    <s v="Poland"/>
    <s v="18 Nov 2025 10:21"/>
    <s v="17 Sep 2025"/>
    <s v="Nov"/>
    <n v="0"/>
    <n v="14"/>
    <n v="0"/>
    <n v="0"/>
    <n v="0"/>
    <n v="14"/>
    <n v="0"/>
    <s v="18.11.2025"/>
    <x v="12"/>
    <s v="16.06.2026"/>
    <n v="25"/>
    <x v="0"/>
    <m/>
    <m/>
  </r>
  <r>
    <x v="2"/>
    <n v="0"/>
    <n v="0"/>
    <n v="6"/>
    <n v="10395"/>
    <s v="1249847.197464"/>
    <s v="27 Jul 2026"/>
    <s v="27"/>
    <s v="Jul"/>
    <s v="02 Aug 2026"/>
    <s v="02"/>
    <s v="Aug"/>
    <n v="6"/>
    <n v="-25"/>
    <n v="4"/>
    <n v="1"/>
    <x v="3"/>
    <x v="6"/>
    <n v="2"/>
    <n v="1"/>
    <n v="2002.4569872"/>
    <n v="333.74283120000001"/>
    <s v="Romania"/>
    <s v="10 Mar 2026 22:21"/>
    <s v="10 Mar 2026"/>
    <s v="Mar"/>
    <n v="0"/>
    <n v="0"/>
    <n v="4"/>
    <n v="1"/>
    <n v="0"/>
    <n v="5"/>
    <n v="-1"/>
    <s v="10.03.2025"/>
    <x v="19"/>
    <s v="27.07.2026"/>
    <n v="31"/>
    <x v="0"/>
    <m/>
    <m/>
  </r>
  <r>
    <x v="2"/>
    <n v="0"/>
    <n v="0"/>
    <n v="7"/>
    <n v="10396"/>
    <s v="1249848.197507"/>
    <s v="31 Jul 2026"/>
    <s v="31"/>
    <s v="Jul"/>
    <s v="07 Aug 2026"/>
    <s v="07"/>
    <s v="Aug"/>
    <n v="7"/>
    <n v="-24"/>
    <n v="0"/>
    <n v="6"/>
    <x v="3"/>
    <x v="4"/>
    <n v="2"/>
    <n v="2"/>
    <n v="2991.0312607000001"/>
    <n v="427.29018009999999"/>
    <s v="Romania"/>
    <s v="11 Mar 2026 09:49"/>
    <s v="11 Mar 2026"/>
    <s v="Mar"/>
    <n v="0"/>
    <n v="0"/>
    <n v="0"/>
    <n v="6"/>
    <n v="0"/>
    <n v="6"/>
    <n v="-1"/>
    <s v="11.03.2025"/>
    <x v="19"/>
    <s v="31.07.2026"/>
    <n v="31"/>
    <x v="0"/>
    <m/>
    <m/>
  </r>
  <r>
    <x v="2"/>
    <n v="0"/>
    <n v="0"/>
    <n v="7"/>
    <n v="10397"/>
    <s v="2331649"/>
    <s v="09 Aug 2026"/>
    <s v="09"/>
    <s v="Aug"/>
    <s v="16 Aug 2026"/>
    <s v="16"/>
    <s v="Aug"/>
    <n v="7"/>
    <n v="7"/>
    <n v="0"/>
    <n v="0"/>
    <x v="6"/>
    <x v="6"/>
    <n v="2"/>
    <n v="1"/>
    <n v="2336.1998183999999"/>
    <n v="333.74283120000001"/>
    <s v="Romania"/>
    <s v="11 Mar 2026 10:35"/>
    <s v="11 Mar 2026"/>
    <s v="Mar"/>
    <n v="0"/>
    <n v="0"/>
    <n v="0"/>
    <n v="7"/>
    <n v="0"/>
    <n v="7"/>
    <n v="0"/>
    <s v="11.03.2025"/>
    <x v="19"/>
    <s v="09.08.2026"/>
    <n v="33"/>
    <x v="0"/>
    <m/>
    <m/>
  </r>
  <r>
    <x v="0"/>
    <n v="0"/>
    <n v="3"/>
    <n v="0"/>
    <n v="10398"/>
    <s v="11032026"/>
    <s v="05 Jul 2026"/>
    <s v="05"/>
    <s v="Jul"/>
    <s v="08 Jul 2026"/>
    <s v="08"/>
    <s v="Jul"/>
    <n v="3"/>
    <n v="3"/>
    <n v="0"/>
    <n v="0"/>
    <x v="0"/>
    <x v="0"/>
    <n v="2"/>
    <n v="2"/>
    <n v="1980.9507522935778"/>
    <n v="660.31691743119256"/>
    <m/>
    <s v="11 Mar 2026 12:17"/>
    <s v="11 Mar 2026"/>
    <s v="Mar"/>
    <n v="0"/>
    <n v="0"/>
    <n v="3"/>
    <n v="0"/>
    <n v="0"/>
    <n v="3"/>
    <n v="0"/>
    <s v="11.03.2025"/>
    <x v="19"/>
    <s v="05.07.2026"/>
    <n v="28"/>
    <x v="0"/>
    <m/>
    <m/>
  </r>
  <r>
    <x v="0"/>
    <n v="0"/>
    <n v="3"/>
    <n v="0"/>
    <n v="10399"/>
    <s v="11032026"/>
    <s v="05 Jul 2026"/>
    <s v="05"/>
    <s v="Jul"/>
    <s v="08 Jul 2026"/>
    <s v="08"/>
    <s v="Jul"/>
    <n v="3"/>
    <n v="3"/>
    <n v="0"/>
    <n v="0"/>
    <x v="0"/>
    <x v="0"/>
    <n v="2"/>
    <n v="2"/>
    <n v="1584.3837905504586"/>
    <n v="528.12793018348611"/>
    <m/>
    <s v="11 Mar 2026 12:17"/>
    <s v="11 Mar 2026"/>
    <s v="Mar"/>
    <n v="0"/>
    <n v="0"/>
    <n v="3"/>
    <n v="0"/>
    <n v="0"/>
    <n v="3"/>
    <n v="0"/>
    <s v="11.03.2025"/>
    <x v="19"/>
    <s v="05.07.2026"/>
    <n v="28"/>
    <x v="0"/>
    <m/>
    <m/>
  </r>
  <r>
    <x v="2"/>
    <n v="0"/>
    <n v="0"/>
    <n v="5"/>
    <n v="10462"/>
    <s v="1250108.197586"/>
    <s v="13 Jul 2026"/>
    <s v="13"/>
    <s v="Jul"/>
    <s v="18 Jul 2026"/>
    <s v="18"/>
    <s v="Jul"/>
    <n v="5"/>
    <n v="5"/>
    <n v="0"/>
    <n v="0"/>
    <x v="3"/>
    <x v="4"/>
    <n v="2"/>
    <n v="2"/>
    <n v="2136.4509005"/>
    <n v="427.29018009999999"/>
    <s v="Romania"/>
    <s v="11 Mar 2026 21:07"/>
    <s v="11 Mar 2026"/>
    <s v="Mar"/>
    <n v="0"/>
    <n v="0"/>
    <n v="5"/>
    <n v="0"/>
    <n v="0"/>
    <n v="5"/>
    <n v="0"/>
    <s v="11.03.2025"/>
    <x v="19"/>
    <s v="13.07.2026"/>
    <n v="29"/>
    <x v="0"/>
    <m/>
    <m/>
  </r>
  <r>
    <x v="2"/>
    <n v="0"/>
    <n v="5"/>
    <n v="5"/>
    <n v="10465"/>
    <s v="7562"/>
    <s v="06 Jul 2026"/>
    <s v="06"/>
    <s v="Jul"/>
    <s v="16 Jul 2026"/>
    <s v="16"/>
    <s v="Jul"/>
    <n v="10"/>
    <n v="10"/>
    <n v="0"/>
    <n v="0"/>
    <x v="2"/>
    <x v="2"/>
    <n v="1"/>
    <n v="1"/>
    <n v="2362.4861736000003"/>
    <n v="236.24861736000003"/>
    <s v="Ukraine"/>
    <s v="12 Mar 2026 11:04"/>
    <s v="11 Mar 2026"/>
    <s v="Mar"/>
    <n v="0"/>
    <n v="0"/>
    <n v="10"/>
    <n v="0"/>
    <n v="0"/>
    <n v="10"/>
    <n v="0"/>
    <s v="12.03.2025"/>
    <x v="19"/>
    <s v="06.07.2026"/>
    <n v="28"/>
    <x v="0"/>
    <m/>
    <m/>
  </r>
  <r>
    <x v="2"/>
    <n v="0"/>
    <n v="4"/>
    <n v="1"/>
    <n v="10466"/>
    <s v="2331869"/>
    <s v="07 Jul 2026"/>
    <s v="07"/>
    <s v="Jul"/>
    <s v="12 Jul 2026"/>
    <s v="12"/>
    <s v="Jul"/>
    <n v="5"/>
    <n v="5"/>
    <n v="0"/>
    <n v="0"/>
    <x v="6"/>
    <x v="1"/>
    <n v="3"/>
    <n v="2"/>
    <n v="2920.2693312999995"/>
    <n v="584.05386625999995"/>
    <m/>
    <s v="12 Mar 2026 12:29"/>
    <s v="12 Mar 2026"/>
    <s v="Mar"/>
    <n v="0"/>
    <n v="0"/>
    <n v="5"/>
    <n v="0"/>
    <n v="0"/>
    <n v="5"/>
    <n v="0"/>
    <s v="12.03.2025"/>
    <x v="19"/>
    <s v="07.07.2026"/>
    <n v="28"/>
    <x v="0"/>
    <m/>
    <m/>
  </r>
  <r>
    <x v="2"/>
    <n v="0"/>
    <n v="0"/>
    <n v="5"/>
    <n v="10467"/>
    <s v="4718"/>
    <s v="19 Jul 2026"/>
    <s v="19"/>
    <s v="Jul"/>
    <s v="24 Jul 2026"/>
    <s v="24"/>
    <s v="Jul"/>
    <n v="5"/>
    <n v="5"/>
    <n v="0"/>
    <n v="0"/>
    <x v="4"/>
    <x v="3"/>
    <n v="3"/>
    <n v="1"/>
    <n v="2307.3904425000001"/>
    <n v="461.47808850000001"/>
    <s v="Romania"/>
    <s v="12 Mar 2026 14:21"/>
    <s v="12 Mar 2026"/>
    <s v="Mar"/>
    <n v="0"/>
    <n v="0"/>
    <n v="5"/>
    <n v="0"/>
    <n v="0"/>
    <n v="5"/>
    <n v="0"/>
    <s v="12.03.2025"/>
    <x v="19"/>
    <s v="19.07.2026"/>
    <n v="30"/>
    <x v="0"/>
    <m/>
    <m/>
  </r>
  <r>
    <x v="1"/>
    <n v="7"/>
    <n v="6"/>
    <n v="0"/>
    <n v="10469"/>
    <s v="6754120790"/>
    <s v="08 Jun 2026"/>
    <s v="08"/>
    <s v="Jun"/>
    <s v="21 Jun 2026"/>
    <s v="21"/>
    <s v="Jun"/>
    <n v="13"/>
    <n v="13"/>
    <n v="0"/>
    <n v="0"/>
    <x v="1"/>
    <x v="6"/>
    <n v="2"/>
    <n v="1"/>
    <n v="4016.4314804587152"/>
    <n v="308.94936642201833"/>
    <s v="Romania"/>
    <s v="12 Mar 2026 15:34"/>
    <s v="12 Mar 2026"/>
    <s v="Mar"/>
    <n v="0"/>
    <n v="13"/>
    <n v="0"/>
    <n v="0"/>
    <n v="0"/>
    <n v="13"/>
    <n v="0"/>
    <s v="12.03.2025"/>
    <x v="19"/>
    <s v="08.06.2026"/>
    <n v="24"/>
    <x v="1"/>
    <m/>
    <m/>
  </r>
  <r>
    <x v="1"/>
    <n v="7"/>
    <n v="6"/>
    <n v="0"/>
    <n v="10468"/>
    <s v="6754120790"/>
    <s v="08 Jun 2026"/>
    <s v="08"/>
    <s v="Jun"/>
    <s v="21 Jun 2026"/>
    <s v="21"/>
    <s v="Jun"/>
    <n v="13"/>
    <n v="13"/>
    <n v="0"/>
    <n v="0"/>
    <x v="1"/>
    <x v="6"/>
    <n v="2"/>
    <n v="0"/>
    <n v="4016.4314804587152"/>
    <n v="308.94936642201833"/>
    <m/>
    <s v="12 Mar 2026 15:34"/>
    <s v="12 Mar 2026"/>
    <s v="Mar"/>
    <n v="0"/>
    <n v="13"/>
    <n v="0"/>
    <n v="0"/>
    <n v="0"/>
    <n v="13"/>
    <n v="0"/>
    <s v="12.03.2025"/>
    <x v="19"/>
    <s v="08.06.2026"/>
    <n v="24"/>
    <x v="1"/>
    <m/>
    <m/>
  </r>
  <r>
    <x v="2"/>
    <n v="0"/>
    <n v="0"/>
    <n v="5"/>
    <n v="10470"/>
    <s v="3098"/>
    <s v="26 Jul 2026"/>
    <s v="26"/>
    <s v="Jul"/>
    <s v="31 Jul 2026"/>
    <s v="31"/>
    <s v="Jul"/>
    <n v="5"/>
    <n v="5"/>
    <n v="0"/>
    <n v="0"/>
    <x v="4"/>
    <x v="1"/>
    <n v="4"/>
    <n v="2"/>
    <n v="3108.6939935"/>
    <n v="621.73879869999996"/>
    <s v="Romania"/>
    <s v="12 Mar 2026 15:49"/>
    <s v="09 Jan 2026"/>
    <s v="Mar"/>
    <n v="0"/>
    <n v="0"/>
    <n v="5"/>
    <n v="0"/>
    <n v="0"/>
    <n v="5"/>
    <n v="0"/>
    <s v="12.03.2025"/>
    <x v="19"/>
    <s v="26.07.2026"/>
    <n v="31"/>
    <x v="0"/>
    <m/>
    <m/>
  </r>
  <r>
    <x v="2"/>
    <n v="0"/>
    <n v="3"/>
    <n v="2"/>
    <n v="10471"/>
    <s v="1250277.197673"/>
    <s v="08 Jul 2026"/>
    <s v="08"/>
    <s v="Jul"/>
    <s v="13 Jul 2026"/>
    <s v="13"/>
    <s v="Jul"/>
    <n v="5"/>
    <n v="5"/>
    <n v="0"/>
    <n v="0"/>
    <x v="3"/>
    <x v="3"/>
    <n v="2"/>
    <n v="1"/>
    <n v="1676.8895253999999"/>
    <n v="335.37790508000001"/>
    <s v="Romania"/>
    <s v="12 Mar 2026 20:40"/>
    <s v="12 Mar 2026"/>
    <s v="Mar"/>
    <n v="0"/>
    <n v="0"/>
    <n v="5"/>
    <n v="0"/>
    <n v="0"/>
    <n v="5"/>
    <n v="0"/>
    <s v="12.03.2025"/>
    <x v="19"/>
    <s v="08.07.2026"/>
    <n v="28"/>
    <x v="0"/>
    <m/>
    <m/>
  </r>
  <r>
    <x v="2"/>
    <n v="0"/>
    <n v="0"/>
    <n v="6"/>
    <n v="10474"/>
    <s v="1250280.197676"/>
    <s v="23 Jul 2026"/>
    <s v="23"/>
    <s v="Jul"/>
    <s v="29 Jul 2026"/>
    <s v="29"/>
    <s v="Jul"/>
    <n v="6"/>
    <n v="6"/>
    <n v="0"/>
    <n v="0"/>
    <x v="3"/>
    <x v="6"/>
    <n v="2"/>
    <n v="1"/>
    <n v="2002.4569872"/>
    <n v="333.74283120000001"/>
    <s v="Romania"/>
    <s v="12 Mar 2026 20:52"/>
    <s v="12 Mar 2026"/>
    <s v="Mar"/>
    <n v="0"/>
    <n v="0"/>
    <n v="6"/>
    <n v="0"/>
    <n v="0"/>
    <n v="6"/>
    <n v="0"/>
    <s v="12.03.2025"/>
    <x v="19"/>
    <s v="23.07.2026"/>
    <n v="30"/>
    <x v="0"/>
    <m/>
    <m/>
  </r>
  <r>
    <x v="1"/>
    <n v="1"/>
    <n v="2"/>
    <n v="0"/>
    <n v="10475"/>
    <s v="6185102305"/>
    <s v="14 Jun 2026"/>
    <s v="14"/>
    <s v="Jun"/>
    <s v="17 Jun 2026"/>
    <s v="17"/>
    <s v="Jun"/>
    <n v="3"/>
    <n v="3"/>
    <n v="0"/>
    <n v="0"/>
    <x v="1"/>
    <x v="6"/>
    <n v="2"/>
    <n v="0"/>
    <n v="938.90606036697238"/>
    <n v="312.96868678899079"/>
    <m/>
    <s v="13 Mar 2026 08:34"/>
    <s v="13 Mar 2026"/>
    <s v="Mar"/>
    <n v="0"/>
    <n v="3"/>
    <n v="0"/>
    <n v="0"/>
    <n v="0"/>
    <n v="3"/>
    <n v="0"/>
    <s v="13.03.2025"/>
    <x v="19"/>
    <s v="14.06.2026"/>
    <n v="25"/>
    <x v="0"/>
    <m/>
    <m/>
  </r>
  <r>
    <x v="3"/>
    <n v="0"/>
    <n v="0"/>
    <n v="5"/>
    <n v="10463"/>
    <s v="492256"/>
    <s v="22 Jul 2026"/>
    <s v="22"/>
    <s v="Jul"/>
    <s v="27 Jul 2026"/>
    <s v="27"/>
    <s v="Jul"/>
    <n v="5"/>
    <n v="5"/>
    <n v="0"/>
    <n v="0"/>
    <x v="8"/>
    <x v="6"/>
    <n v="3"/>
    <m/>
    <n v="2706.9404935779812"/>
    <n v="541.38809871559636"/>
    <m/>
    <s v="12 Mar 2026 09:13"/>
    <s v="12 Mar 2026"/>
    <s v="Mar"/>
    <n v="0"/>
    <n v="0"/>
    <n v="5"/>
    <n v="0"/>
    <n v="0"/>
    <n v="5"/>
    <n v="0"/>
    <s v="12.03.2025"/>
    <x v="19"/>
    <s v="22.07.2026"/>
    <n v="30"/>
    <x v="0"/>
    <m/>
    <m/>
  </r>
  <r>
    <x v="4"/>
    <n v="0"/>
    <n v="0"/>
    <n v="7"/>
    <n v="10480"/>
    <s v="13866616"/>
    <s v="18 Aug 2026"/>
    <s v="18"/>
    <s v="Aug"/>
    <s v="25 Aug 2026"/>
    <s v="25"/>
    <s v="Aug"/>
    <n v="7"/>
    <n v="7"/>
    <n v="0"/>
    <n v="0"/>
    <x v="10"/>
    <x v="6"/>
    <n v="2"/>
    <n v="1"/>
    <n v="1808.6929091"/>
    <n v="258.38470130000002"/>
    <s v="Poland"/>
    <s v="13 Mar 2026 10:57"/>
    <s v="12 Mar 2026"/>
    <s v="Mar"/>
    <n v="0"/>
    <n v="0"/>
    <n v="0"/>
    <n v="7"/>
    <n v="0"/>
    <n v="7"/>
    <n v="0"/>
    <s v="13.03.2025"/>
    <x v="19"/>
    <s v="18.08.2026"/>
    <n v="34"/>
    <x v="0"/>
    <m/>
    <m/>
  </r>
  <r>
    <x v="4"/>
    <n v="0"/>
    <n v="0"/>
    <n v="7"/>
    <n v="10479"/>
    <s v="13848586"/>
    <s v="28 Jul 2026"/>
    <s v="28"/>
    <s v="Jul"/>
    <s v="04 Aug 2026"/>
    <s v="04"/>
    <s v="Aug"/>
    <n v="7"/>
    <n v="-24"/>
    <n v="3"/>
    <n v="3"/>
    <x v="10"/>
    <x v="3"/>
    <n v="2"/>
    <n v="0"/>
    <n v="1808.6929091"/>
    <n v="258.38470130000002"/>
    <s v="Poland"/>
    <s v="13 Mar 2026 10:57"/>
    <s v="05 Mar 2026"/>
    <s v="Mar"/>
    <n v="0"/>
    <n v="0"/>
    <n v="3"/>
    <n v="3"/>
    <n v="0"/>
    <n v="6"/>
    <n v="-1"/>
    <s v="13.03.2025"/>
    <x v="19"/>
    <s v="28.07.2026"/>
    <n v="31"/>
    <x v="0"/>
    <m/>
    <m/>
  </r>
  <r>
    <x v="4"/>
    <n v="0"/>
    <n v="7"/>
    <n v="0"/>
    <n v="10477"/>
    <s v="13857932"/>
    <s v="30 Jun 2026"/>
    <s v="30"/>
    <s v="Jun"/>
    <s v="07 Jul 2026"/>
    <s v="07"/>
    <s v="Jul"/>
    <n v="7"/>
    <n v="-23"/>
    <n v="1"/>
    <n v="6"/>
    <x v="10"/>
    <x v="3"/>
    <n v="2"/>
    <n v="1"/>
    <n v="1808.6929091"/>
    <n v="258.38470130000002"/>
    <s v="Poland"/>
    <s v="13 Mar 2026 10:57"/>
    <s v="09 Mar 2026"/>
    <s v="Mar"/>
    <n v="0"/>
    <n v="1"/>
    <n v="6"/>
    <n v="0"/>
    <n v="0"/>
    <n v="7"/>
    <n v="0"/>
    <s v="13.03.2025"/>
    <x v="19"/>
    <s v="30.06.2026"/>
    <n v="27"/>
    <x v="0"/>
    <m/>
    <m/>
  </r>
  <r>
    <x v="4"/>
    <n v="0"/>
    <n v="7"/>
    <n v="0"/>
    <n v="10478"/>
    <s v="13866314"/>
    <s v="28 Aug 2026"/>
    <s v="28"/>
    <s v="Aug"/>
    <s v="04 Sep 2026"/>
    <s v="04"/>
    <s v="Sep"/>
    <n v="7"/>
    <n v="-24"/>
    <n v="3"/>
    <n v="3"/>
    <x v="10"/>
    <x v="3"/>
    <n v="2"/>
    <n v="0"/>
    <n v="1453.3577147000001"/>
    <n v="207.62253067142859"/>
    <s v="Poland"/>
    <s v="13 Mar 2026 10:57"/>
    <s v="12 Mar 2026"/>
    <s v="Mar"/>
    <n v="0"/>
    <n v="0"/>
    <n v="0"/>
    <n v="3"/>
    <n v="3"/>
    <n v="6"/>
    <n v="-1"/>
    <s v="13.03.2025"/>
    <x v="19"/>
    <s v="28.08.2026"/>
    <n v="35"/>
    <x v="0"/>
    <m/>
    <m/>
  </r>
  <r>
    <x v="1"/>
    <n v="0"/>
    <n v="0"/>
    <n v="5"/>
    <n v="10518"/>
    <s v="5793962479"/>
    <s v="28 Jul 2026"/>
    <s v="28"/>
    <s v="Jul"/>
    <s v="02 Aug 2026"/>
    <s v="02"/>
    <s v="Aug"/>
    <n v="5"/>
    <n v="-26"/>
    <n v="3"/>
    <n v="1"/>
    <x v="1"/>
    <x v="6"/>
    <n v="2"/>
    <n v="2"/>
    <n v="2979.5006559633025"/>
    <n v="595.90013119266052"/>
    <s v="Israel"/>
    <s v="13 Mar 2026 13:00"/>
    <s v="13 Mar 2026"/>
    <s v="Mar"/>
    <n v="0"/>
    <n v="0"/>
    <n v="3"/>
    <n v="1"/>
    <n v="0"/>
    <n v="4"/>
    <n v="-1"/>
    <s v="13.03.2025"/>
    <x v="19"/>
    <s v="28.07.2026"/>
    <n v="31"/>
    <x v="0"/>
    <m/>
    <m/>
  </r>
  <r>
    <x v="2"/>
    <n v="0"/>
    <n v="1"/>
    <n v="4"/>
    <n v="10519"/>
    <s v="19939"/>
    <s v="10 Jul 2026"/>
    <s v="10"/>
    <s v="Jul"/>
    <s v="15 Jul 2026"/>
    <s v="15"/>
    <s v="Jul"/>
    <n v="5"/>
    <n v="5"/>
    <n v="0"/>
    <n v="0"/>
    <x v="4"/>
    <x v="4"/>
    <n v="2"/>
    <n v="2"/>
    <n v="2136.4509005"/>
    <n v="427.29018009999999"/>
    <s v="Romania"/>
    <s v="13 Mar 2026 13:22"/>
    <s v="13 Mar 2026"/>
    <s v="Mar"/>
    <n v="0"/>
    <n v="0"/>
    <n v="5"/>
    <n v="0"/>
    <n v="0"/>
    <n v="5"/>
    <n v="0"/>
    <s v="13.03.2025"/>
    <x v="19"/>
    <s v="10.07.2026"/>
    <n v="28"/>
    <x v="0"/>
    <m/>
    <m/>
  </r>
  <r>
    <x v="1"/>
    <n v="0"/>
    <n v="0"/>
    <n v="5"/>
    <n v="10520"/>
    <s v="6536605213"/>
    <s v="17 Jul 2026"/>
    <s v="17"/>
    <s v="Jul"/>
    <s v="22 Jul 2026"/>
    <s v="22"/>
    <s v="Jul"/>
    <n v="5"/>
    <n v="5"/>
    <n v="0"/>
    <n v="0"/>
    <x v="1"/>
    <x v="6"/>
    <n v="2"/>
    <n v="1"/>
    <n v="3217.878651834862"/>
    <n v="643.57573036697249"/>
    <s v="Romania"/>
    <s v="13 Mar 2026 14:50"/>
    <s v="13 Mar 2026"/>
    <s v="Mar"/>
    <n v="0"/>
    <n v="0"/>
    <n v="5"/>
    <n v="0"/>
    <n v="0"/>
    <n v="5"/>
    <n v="0"/>
    <s v="13.03.2025"/>
    <x v="19"/>
    <s v="17.07.2026"/>
    <n v="29"/>
    <x v="0"/>
    <m/>
    <m/>
  </r>
  <r>
    <x v="2"/>
    <n v="0"/>
    <n v="5"/>
    <n v="0"/>
    <n v="10521"/>
    <s v="NT321661"/>
    <s v="22 Jun 2026"/>
    <s v="22"/>
    <s v="Jun"/>
    <s v="27 Jun 2026"/>
    <s v="27"/>
    <s v="Jun"/>
    <n v="5"/>
    <n v="5"/>
    <n v="0"/>
    <n v="0"/>
    <x v="5"/>
    <x v="4"/>
    <n v="3"/>
    <n v="1"/>
    <n v="1936.7019826000001"/>
    <n v="387.34039652000001"/>
    <s v="Romania"/>
    <s v="13 Mar 2026 15:10"/>
    <s v="13 Mar 2026"/>
    <s v="Mar"/>
    <n v="0"/>
    <n v="5"/>
    <n v="0"/>
    <n v="0"/>
    <n v="0"/>
    <n v="5"/>
    <n v="0"/>
    <s v="13.03.2025"/>
    <x v="19"/>
    <s v="22.06.2026"/>
    <n v="26"/>
    <x v="0"/>
    <m/>
    <m/>
  </r>
  <r>
    <x v="2"/>
    <n v="0"/>
    <n v="5"/>
    <n v="0"/>
    <n v="10522"/>
    <s v="19945"/>
    <s v="22 Jun 2026"/>
    <s v="22"/>
    <s v="Jun"/>
    <s v="27 Jun 2026"/>
    <s v="27"/>
    <s v="Jun"/>
    <n v="5"/>
    <n v="5"/>
    <n v="0"/>
    <n v="0"/>
    <x v="4"/>
    <x v="4"/>
    <n v="3"/>
    <n v="1"/>
    <n v="1936.7019826000001"/>
    <n v="387.34039652000001"/>
    <s v="Romania"/>
    <s v="13 Mar 2026 15:37"/>
    <s v="13 Mar 2026"/>
    <s v="Mar"/>
    <n v="0"/>
    <n v="5"/>
    <n v="0"/>
    <n v="0"/>
    <n v="0"/>
    <n v="5"/>
    <n v="0"/>
    <s v="13.03.2025"/>
    <x v="19"/>
    <s v="22.06.2026"/>
    <n v="26"/>
    <x v="0"/>
    <m/>
    <m/>
  </r>
  <r>
    <x v="2"/>
    <n v="0"/>
    <n v="5"/>
    <n v="0"/>
    <n v="10523"/>
    <s v="NT321672"/>
    <s v="22 Jun 2026"/>
    <s v="22"/>
    <s v="Jun"/>
    <s v="27 Jun 2026"/>
    <s v="27"/>
    <s v="Jun"/>
    <n v="5"/>
    <n v="5"/>
    <n v="0"/>
    <n v="0"/>
    <x v="5"/>
    <x v="1"/>
    <n v="4"/>
    <n v="0"/>
    <n v="2556.9543504999997"/>
    <n v="511.39087009999992"/>
    <s v="Romania"/>
    <s v="13 Mar 2026 15:53"/>
    <s v="13 Mar 2026"/>
    <s v="Mar"/>
    <n v="0"/>
    <n v="5"/>
    <n v="0"/>
    <n v="0"/>
    <n v="0"/>
    <n v="5"/>
    <n v="0"/>
    <s v="13.03.2025"/>
    <x v="19"/>
    <s v="22.06.2026"/>
    <n v="26"/>
    <x v="0"/>
    <m/>
    <m/>
  </r>
  <r>
    <x v="2"/>
    <n v="0"/>
    <n v="0"/>
    <n v="5"/>
    <n v="10524"/>
    <s v="1250467.197737"/>
    <s v="08 Aug 2026"/>
    <s v="08"/>
    <s v="Aug"/>
    <s v="13 Aug 2026"/>
    <s v="13"/>
    <s v="Aug"/>
    <n v="5"/>
    <n v="5"/>
    <n v="0"/>
    <n v="0"/>
    <x v="3"/>
    <x v="4"/>
    <n v="3"/>
    <n v="0"/>
    <n v="2307.3904425000001"/>
    <n v="461.47808850000001"/>
    <s v="Romania"/>
    <s v="13 Mar 2026 16:20"/>
    <s v="13 Mar 2026"/>
    <s v="Mar"/>
    <n v="0"/>
    <n v="0"/>
    <n v="0"/>
    <n v="5"/>
    <n v="0"/>
    <n v="5"/>
    <n v="0"/>
    <s v="13.03.2025"/>
    <x v="19"/>
    <s v="08.08.2026"/>
    <n v="32"/>
    <x v="0"/>
    <m/>
    <m/>
  </r>
  <r>
    <x v="2"/>
    <n v="0"/>
    <n v="0"/>
    <n v="5"/>
    <n v="10525"/>
    <s v="1250468.197739"/>
    <s v="08 Aug 2026"/>
    <s v="08"/>
    <s v="Aug"/>
    <s v="13 Aug 2026"/>
    <s v="13"/>
    <s v="Aug"/>
    <n v="5"/>
    <n v="5"/>
    <n v="0"/>
    <n v="0"/>
    <x v="3"/>
    <x v="4"/>
    <n v="2"/>
    <n v="1"/>
    <n v="1709.1998369999999"/>
    <n v="341.83996739999998"/>
    <s v="Romania"/>
    <s v="13 Mar 2026 16:21"/>
    <s v="13 Mar 2026"/>
    <s v="Mar"/>
    <n v="0"/>
    <n v="0"/>
    <n v="0"/>
    <n v="5"/>
    <n v="0"/>
    <n v="5"/>
    <n v="0"/>
    <s v="13.03.2025"/>
    <x v="19"/>
    <s v="08.08.2026"/>
    <n v="32"/>
    <x v="0"/>
    <m/>
    <m/>
  </r>
  <r>
    <x v="2"/>
    <n v="0"/>
    <n v="5"/>
    <n v="0"/>
    <n v="10526"/>
    <s v="19946"/>
    <s v="22 Jun 2026"/>
    <s v="22"/>
    <s v="Jun"/>
    <s v="27 Jun 2026"/>
    <s v="27"/>
    <s v="Jun"/>
    <n v="5"/>
    <n v="5"/>
    <n v="0"/>
    <n v="0"/>
    <x v="4"/>
    <x v="6"/>
    <n v="2"/>
    <n v="2"/>
    <n v="1742.7227631999999"/>
    <n v="348.54455264000001"/>
    <s v="Romania"/>
    <s v="13 Mar 2026 16:31"/>
    <s v="13 Mar 2026"/>
    <s v="Mar"/>
    <n v="0"/>
    <n v="5"/>
    <n v="0"/>
    <n v="0"/>
    <n v="0"/>
    <n v="5"/>
    <n v="0"/>
    <s v="13.03.2025"/>
    <x v="19"/>
    <s v="22.06.2026"/>
    <n v="26"/>
    <x v="0"/>
    <m/>
    <m/>
  </r>
  <r>
    <x v="2"/>
    <n v="0"/>
    <n v="0"/>
    <n v="5"/>
    <n v="10527"/>
    <s v="1250502.197773"/>
    <s v="14 Aug 2026"/>
    <s v="14"/>
    <s v="Aug"/>
    <s v="19 Aug 2026"/>
    <s v="19"/>
    <s v="Aug"/>
    <n v="5"/>
    <n v="5"/>
    <n v="0"/>
    <n v="0"/>
    <x v="3"/>
    <x v="5"/>
    <n v="2"/>
    <n v="2"/>
    <n v="2422.2954549999999"/>
    <n v="484.459091"/>
    <s v="Romania"/>
    <s v="13 Mar 2026 17:29"/>
    <s v="13 Mar 2026"/>
    <s v="Mar"/>
    <n v="0"/>
    <n v="0"/>
    <n v="0"/>
    <n v="5"/>
    <n v="0"/>
    <n v="5"/>
    <n v="0"/>
    <s v="13.03.2025"/>
    <x v="19"/>
    <s v="14.08.2026"/>
    <n v="33"/>
    <x v="0"/>
    <m/>
    <m/>
  </r>
  <r>
    <x v="2"/>
    <n v="0"/>
    <n v="5"/>
    <n v="0"/>
    <n v="10528"/>
    <s v="54090"/>
    <s v="31 Aug 2026"/>
    <s v="31"/>
    <s v="Aug"/>
    <s v="05 Sep 2026"/>
    <s v="05"/>
    <s v="Sep"/>
    <n v="5"/>
    <n v="-26"/>
    <n v="0"/>
    <n v="4"/>
    <x v="4"/>
    <x v="6"/>
    <n v="1"/>
    <n v="1"/>
    <n v="923.15175999999997"/>
    <n v="184.63035199999999"/>
    <s v="Romania"/>
    <s v="13 Mar 2026 17:53"/>
    <s v="13 Mar 2026"/>
    <s v="Mar"/>
    <n v="0"/>
    <n v="0"/>
    <n v="0"/>
    <n v="0"/>
    <n v="4"/>
    <n v="4"/>
    <n v="-1"/>
    <s v="13.03.2025"/>
    <x v="19"/>
    <s v="31.08.2026"/>
    <n v="36"/>
    <x v="0"/>
    <m/>
    <m/>
  </r>
  <r>
    <x v="2"/>
    <n v="0"/>
    <n v="0"/>
    <n v="5"/>
    <n v="10529"/>
    <s v="1250509.197777"/>
    <s v="15 Aug 2026"/>
    <s v="15"/>
    <s v="Aug"/>
    <s v="20 Aug 2026"/>
    <s v="20"/>
    <s v="Aug"/>
    <n v="5"/>
    <n v="5"/>
    <n v="0"/>
    <n v="0"/>
    <x v="3"/>
    <x v="2"/>
    <n v="3"/>
    <n v="0"/>
    <n v="2343.5732975000001"/>
    <n v="468.71465950000004"/>
    <s v="Romania"/>
    <s v="13 Mar 2026 18:23"/>
    <s v="13 Mar 2026"/>
    <s v="Mar"/>
    <n v="0"/>
    <n v="0"/>
    <n v="0"/>
    <n v="5"/>
    <n v="0"/>
    <n v="5"/>
    <n v="0"/>
    <s v="13.03.2025"/>
    <x v="19"/>
    <s v="15.08.2026"/>
    <n v="33"/>
    <x v="0"/>
    <m/>
    <m/>
  </r>
  <r>
    <x v="3"/>
    <n v="0"/>
    <n v="4"/>
    <n v="1"/>
    <n v="10530"/>
    <s v="493999"/>
    <s v="07 Jul 2026"/>
    <s v="07"/>
    <s v="Jul"/>
    <s v="12 Jul 2026"/>
    <s v="12"/>
    <s v="Jul"/>
    <n v="5"/>
    <n v="5"/>
    <n v="0"/>
    <n v="0"/>
    <x v="8"/>
    <x v="0"/>
    <n v="2"/>
    <n v="1"/>
    <n v="2190.888467889908"/>
    <n v="438.17769357798159"/>
    <m/>
    <s v="14 Mar 2026 09:58"/>
    <s v="14 Mar 2026"/>
    <s v="Mar"/>
    <n v="0"/>
    <n v="0"/>
    <n v="5"/>
    <n v="0"/>
    <n v="0"/>
    <n v="5"/>
    <n v="0"/>
    <s v="14.03.2025"/>
    <x v="19"/>
    <s v="07.07.2026"/>
    <n v="28"/>
    <x v="1"/>
    <m/>
    <m/>
  </r>
  <r>
    <x v="1"/>
    <n v="0"/>
    <n v="0"/>
    <n v="7"/>
    <n v="10531"/>
    <s v="5919350624"/>
    <s v="18 Jul 2026"/>
    <s v="18"/>
    <s v="Jul"/>
    <s v="25 Jul 2026"/>
    <s v="25"/>
    <s v="Jul"/>
    <n v="7"/>
    <n v="7"/>
    <n v="0"/>
    <n v="0"/>
    <x v="1"/>
    <x v="0"/>
    <n v="2"/>
    <n v="2"/>
    <n v="4705.4937158715593"/>
    <n v="672.21338798165129"/>
    <s v="Romania"/>
    <s v="14 Mar 2026 11:58"/>
    <s v="14 Mar 2026"/>
    <s v="Mar"/>
    <n v="0"/>
    <n v="0"/>
    <n v="7"/>
    <n v="0"/>
    <n v="0"/>
    <n v="7"/>
    <n v="0"/>
    <s v="14.03.2025"/>
    <x v="19"/>
    <s v="18.07.2026"/>
    <n v="29"/>
    <x v="1"/>
    <m/>
    <m/>
  </r>
  <r>
    <x v="2"/>
    <n v="0"/>
    <n v="1"/>
    <n v="4"/>
    <n v="10532"/>
    <s v="NT321725"/>
    <s v="10 Jul 2026"/>
    <s v="10"/>
    <s v="Jul"/>
    <s v="15 Jul 2026"/>
    <s v="15"/>
    <s v="Jul"/>
    <n v="5"/>
    <n v="5"/>
    <n v="0"/>
    <n v="0"/>
    <x v="5"/>
    <x v="6"/>
    <n v="2"/>
    <n v="1"/>
    <n v="1668.714156"/>
    <n v="333.74283120000001"/>
    <s v="Romania"/>
    <s v="14 Mar 2026 12:45"/>
    <s v="14 Mar 2026"/>
    <s v="Mar"/>
    <n v="0"/>
    <n v="0"/>
    <n v="5"/>
    <n v="0"/>
    <n v="0"/>
    <n v="5"/>
    <n v="0"/>
    <s v="14.03.2025"/>
    <x v="19"/>
    <s v="10.07.2026"/>
    <n v="28"/>
    <x v="0"/>
    <m/>
    <m/>
  </r>
  <r>
    <x v="1"/>
    <n v="0"/>
    <n v="5"/>
    <n v="0"/>
    <n v="10539"/>
    <s v="5668230833"/>
    <s v="04 Jul 2026"/>
    <s v="04"/>
    <s v="Jul"/>
    <s v="09 Jul 2026"/>
    <s v="09"/>
    <s v="Jul"/>
    <n v="5"/>
    <n v="5"/>
    <n v="0"/>
    <n v="0"/>
    <x v="1"/>
    <x v="6"/>
    <n v="2"/>
    <n v="2"/>
    <n v="2903.9589651376145"/>
    <n v="580.79179302752289"/>
    <s v="Romania"/>
    <s v="15 Mar 2026 20:12"/>
    <s v="15 Mar 2026"/>
    <s v="Mar"/>
    <n v="0"/>
    <n v="0"/>
    <n v="5"/>
    <n v="0"/>
    <n v="0"/>
    <n v="5"/>
    <n v="0"/>
    <s v="15.03.2025"/>
    <x v="19"/>
    <s v="04.07.2026"/>
    <n v="27"/>
    <x v="0"/>
    <m/>
    <m/>
  </r>
  <r>
    <x v="1"/>
    <n v="0"/>
    <n v="4"/>
    <n v="0"/>
    <n v="10387"/>
    <s v="5603352459"/>
    <s v="22 Jun 2026"/>
    <s v="22"/>
    <s v="Jun"/>
    <s v="26 Jun 2026"/>
    <s v="26"/>
    <s v="Jun"/>
    <n v="4"/>
    <n v="4"/>
    <n v="0"/>
    <n v="0"/>
    <x v="1"/>
    <x v="4"/>
    <n v="2"/>
    <n v="2"/>
    <n v="2091.3385152293577"/>
    <n v="522.83462880733941"/>
    <s v="Romania"/>
    <s v="10 Mar 2026 13:02"/>
    <s v="10 Mar 2026"/>
    <s v="Mar"/>
    <n v="0"/>
    <n v="4"/>
    <n v="0"/>
    <n v="0"/>
    <n v="0"/>
    <n v="4"/>
    <n v="0"/>
    <s v="10.03.2025"/>
    <x v="19"/>
    <s v="22.06.2026"/>
    <n v="26"/>
    <x v="1"/>
    <m/>
    <m/>
  </r>
  <r>
    <x v="2"/>
    <n v="0"/>
    <n v="0"/>
    <n v="5"/>
    <n v="10389"/>
    <s v="202634557784"/>
    <s v="23 Jul 2026"/>
    <s v="23"/>
    <s v="Jul"/>
    <s v="28 Jul 2026"/>
    <s v="28"/>
    <s v="Jul"/>
    <n v="5"/>
    <n v="5"/>
    <n v="0"/>
    <n v="0"/>
    <x v="14"/>
    <x v="6"/>
    <n v="2"/>
    <n v="0"/>
    <n v="1668.714156"/>
    <n v="333.74283120000001"/>
    <m/>
    <s v="10 Mar 2026 13:31"/>
    <s v="10 Mar 2026"/>
    <s v="Mar"/>
    <n v="0"/>
    <n v="0"/>
    <n v="5"/>
    <n v="0"/>
    <n v="0"/>
    <n v="5"/>
    <n v="0"/>
    <s v="10.03.2025"/>
    <x v="19"/>
    <s v="23.07.2026"/>
    <n v="30"/>
    <x v="1"/>
    <m/>
    <m/>
  </r>
  <r>
    <x v="2"/>
    <n v="0"/>
    <n v="0"/>
    <n v="5"/>
    <n v="10388"/>
    <s v="202696393584"/>
    <s v="23 Jul 2026"/>
    <s v="23"/>
    <s v="Jul"/>
    <s v="28 Jul 2026"/>
    <s v="28"/>
    <s v="Jul"/>
    <n v="5"/>
    <n v="5"/>
    <n v="0"/>
    <n v="0"/>
    <x v="14"/>
    <x v="6"/>
    <n v="2"/>
    <n v="1"/>
    <n v="1668.714156"/>
    <n v="333.74283120000001"/>
    <m/>
    <s v="10 Mar 2026 13:31"/>
    <s v="10 Mar 2026"/>
    <s v="Mar"/>
    <n v="0"/>
    <n v="0"/>
    <n v="5"/>
    <n v="0"/>
    <n v="0"/>
    <n v="5"/>
    <n v="0"/>
    <s v="10.03.2025"/>
    <x v="19"/>
    <s v="23.07.2026"/>
    <n v="30"/>
    <x v="1"/>
    <m/>
    <m/>
  </r>
  <r>
    <x v="2"/>
    <n v="0"/>
    <n v="0"/>
    <n v="5"/>
    <n v="10390"/>
    <s v="1249781.197424"/>
    <s v="09 Aug 2026"/>
    <s v="09"/>
    <s v="Aug"/>
    <s v="14 Aug 2026"/>
    <s v="14"/>
    <s v="Aug"/>
    <n v="5"/>
    <n v="5"/>
    <n v="0"/>
    <n v="0"/>
    <x v="3"/>
    <x v="5"/>
    <n v="2"/>
    <n v="1"/>
    <n v="1937.8363639999998"/>
    <n v="387.56727279999996"/>
    <s v="Romania"/>
    <s v="10 Mar 2026 15:26"/>
    <s v="10 Mar 2026"/>
    <s v="Mar"/>
    <n v="0"/>
    <n v="0"/>
    <n v="0"/>
    <n v="5"/>
    <n v="0"/>
    <n v="5"/>
    <n v="0"/>
    <s v="10.03.2025"/>
    <x v="19"/>
    <s v="09.08.2026"/>
    <n v="33"/>
    <x v="0"/>
    <m/>
    <m/>
  </r>
  <r>
    <x v="1"/>
    <n v="0"/>
    <n v="0"/>
    <n v="4"/>
    <n v="10533"/>
    <s v="6123201448"/>
    <s v="13 Jul 2026"/>
    <s v="13"/>
    <s v="Jul"/>
    <s v="17 Jul 2026"/>
    <s v="17"/>
    <s v="Jul"/>
    <n v="4"/>
    <n v="4"/>
    <n v="0"/>
    <n v="0"/>
    <x v="1"/>
    <x v="0"/>
    <n v="2"/>
    <n v="1"/>
    <n v="2151.0541321100914"/>
    <n v="537.76353302752284"/>
    <s v="Romania"/>
    <s v="14 Mar 2026 18:00"/>
    <s v="14 Mar 2026"/>
    <s v="Mar"/>
    <n v="0"/>
    <n v="0"/>
    <n v="4"/>
    <n v="0"/>
    <n v="0"/>
    <n v="4"/>
    <n v="0"/>
    <s v="14.03.2025"/>
    <x v="19"/>
    <s v="13.07.2026"/>
    <n v="29"/>
    <x v="1"/>
    <m/>
    <m/>
  </r>
  <r>
    <x v="1"/>
    <n v="0"/>
    <n v="6"/>
    <n v="0"/>
    <n v="10534"/>
    <s v="5385348308"/>
    <s v="19 Jun 2026"/>
    <s v="19"/>
    <s v="Jun"/>
    <s v="25 Jun 2026"/>
    <s v="25"/>
    <s v="Jun"/>
    <n v="6"/>
    <n v="6"/>
    <n v="0"/>
    <n v="0"/>
    <x v="1"/>
    <x v="4"/>
    <n v="2"/>
    <n v="2"/>
    <n v="2872.4862511926603"/>
    <n v="478.74770853211004"/>
    <s v="Ukraine"/>
    <s v="14 Mar 2026 18:06"/>
    <s v="14 Mar 2026"/>
    <s v="Mar"/>
    <n v="0"/>
    <n v="6"/>
    <n v="0"/>
    <n v="0"/>
    <n v="0"/>
    <n v="6"/>
    <n v="0"/>
    <s v="14.03.2025"/>
    <x v="19"/>
    <s v="19.06.2026"/>
    <n v="25"/>
    <x v="1"/>
    <m/>
    <m/>
  </r>
  <r>
    <x v="1"/>
    <n v="1"/>
    <n v="1"/>
    <n v="0"/>
    <n v="10536"/>
    <s v="5036468270"/>
    <s v="30 May 2026"/>
    <s v="30"/>
    <s v="May"/>
    <s v="01 Jun 2026"/>
    <s v="01"/>
    <s v="Jun"/>
    <n v="2"/>
    <n v="-29"/>
    <n v="1"/>
    <n v="0"/>
    <x v="1"/>
    <x v="6"/>
    <n v="1"/>
    <n v="2"/>
    <n v="494.16108440366963"/>
    <n v="247.08054220183482"/>
    <s v="Romania"/>
    <s v="15 Mar 2026 00:44"/>
    <s v="14 Mar 2026"/>
    <s v="Mar"/>
    <n v="1"/>
    <n v="0"/>
    <n v="0"/>
    <n v="0"/>
    <n v="0"/>
    <n v="1"/>
    <n v="-1"/>
    <s v="15.03.2025"/>
    <x v="19"/>
    <s v="30.05.2026"/>
    <n v="22"/>
    <x v="0"/>
    <m/>
    <m/>
  </r>
  <r>
    <x v="1"/>
    <n v="2"/>
    <n v="0"/>
    <n v="0"/>
    <n v="10535"/>
    <s v="5124895938"/>
    <s v="01 Jun 2026"/>
    <s v="01"/>
    <s v="Jun"/>
    <s v="03 Jun 2026"/>
    <s v="03"/>
    <s v="Jun"/>
    <n v="2"/>
    <n v="2"/>
    <n v="0"/>
    <n v="0"/>
    <x v="1"/>
    <x v="6"/>
    <n v="3"/>
    <n v="1"/>
    <n v="667.13540733944956"/>
    <n v="333.56770366972478"/>
    <s v="Romania"/>
    <s v="14 Mar 2026 23:56"/>
    <s v="14 Mar 2026"/>
    <s v="Mar"/>
    <n v="0"/>
    <n v="2"/>
    <n v="0"/>
    <n v="0"/>
    <n v="0"/>
    <n v="2"/>
    <n v="0"/>
    <s v="14.03.2025"/>
    <x v="19"/>
    <s v="01.06.2026"/>
    <n v="23"/>
    <x v="1"/>
    <m/>
    <m/>
  </r>
  <r>
    <x v="3"/>
    <n v="0"/>
    <n v="0"/>
    <n v="6"/>
    <n v="10391"/>
    <s v="491033"/>
    <s v="20 Jul 2026"/>
    <s v="20"/>
    <s v="Jul"/>
    <s v="26 Jul 2026"/>
    <s v="26"/>
    <s v="Jul"/>
    <n v="6"/>
    <n v="6"/>
    <n v="0"/>
    <n v="0"/>
    <x v="8"/>
    <x v="3"/>
    <n v="2"/>
    <n v="1"/>
    <n v="2462.7308944954129"/>
    <n v="410.45514908256877"/>
    <m/>
    <s v="10 Mar 2026 17:18"/>
    <s v="10 Mar 2026"/>
    <s v="Mar"/>
    <n v="0"/>
    <n v="0"/>
    <n v="6"/>
    <n v="0"/>
    <n v="0"/>
    <n v="6"/>
    <n v="0"/>
    <s v="10.03.2025"/>
    <x v="19"/>
    <s v="20.07.2026"/>
    <n v="30"/>
    <x v="0"/>
    <m/>
    <m/>
  </r>
  <r>
    <x v="1"/>
    <n v="0"/>
    <n v="0"/>
    <n v="5"/>
    <n v="10537"/>
    <s v="5520760389"/>
    <s v="20 Jul 2026"/>
    <s v="20"/>
    <s v="Jul"/>
    <s v="25 Jul 2026"/>
    <s v="25"/>
    <s v="Jul"/>
    <n v="5"/>
    <n v="5"/>
    <n v="0"/>
    <n v="0"/>
    <x v="1"/>
    <x v="3"/>
    <n v="2"/>
    <n v="1"/>
    <n v="2441.7371229357796"/>
    <n v="488.34742458715596"/>
    <s v="Belgium"/>
    <s v="15 Mar 2026 10:04"/>
    <s v="15 Mar 2026"/>
    <s v="Mar"/>
    <n v="0"/>
    <n v="0"/>
    <n v="5"/>
    <n v="0"/>
    <n v="0"/>
    <n v="5"/>
    <n v="0"/>
    <s v="15.03.2025"/>
    <x v="19"/>
    <s v="20.07.2026"/>
    <n v="30"/>
    <x v="1"/>
    <m/>
    <m/>
  </r>
  <r>
    <x v="3"/>
    <n v="2"/>
    <n v="1"/>
    <n v="0"/>
    <n v="10538"/>
    <s v="495161"/>
    <s v="29 May 2026"/>
    <s v="29"/>
    <s v="May"/>
    <s v="01 Jun 2026"/>
    <s v="01"/>
    <s v="Jun"/>
    <n v="3"/>
    <n v="-28"/>
    <n v="2"/>
    <n v="0"/>
    <x v="8"/>
    <x v="0"/>
    <n v="2"/>
    <n v="1"/>
    <n v="956.29320963302746"/>
    <n v="318.76440321100915"/>
    <m/>
    <s v="15 Mar 2026 19:38"/>
    <s v="15 Mar 2026"/>
    <s v="Mar"/>
    <n v="2"/>
    <n v="0"/>
    <n v="0"/>
    <n v="0"/>
    <n v="0"/>
    <n v="2"/>
    <n v="-1"/>
    <s v="15.03.2025"/>
    <x v="19"/>
    <s v="29.05.2026"/>
    <n v="22"/>
    <x v="0"/>
    <m/>
    <m/>
  </r>
  <r>
    <x v="3"/>
    <n v="0"/>
    <n v="0"/>
    <n v="5"/>
    <n v="10540"/>
    <s v="495222"/>
    <s v="28 Jul 2026"/>
    <s v="28"/>
    <s v="Jul"/>
    <s v="02 Aug 2026"/>
    <s v="02"/>
    <s v="Aug"/>
    <n v="5"/>
    <n v="-26"/>
    <n v="3"/>
    <n v="1"/>
    <x v="8"/>
    <x v="6"/>
    <n v="2"/>
    <n v="1"/>
    <n v="2005.174334862385"/>
    <n v="401.034866972477"/>
    <m/>
    <s v="15 Mar 2026 20:28"/>
    <s v="15 Mar 2026"/>
    <s v="Mar"/>
    <n v="0"/>
    <n v="0"/>
    <n v="3"/>
    <n v="1"/>
    <n v="0"/>
    <n v="4"/>
    <n v="-1"/>
    <s v="15.03.2025"/>
    <x v="19"/>
    <s v="28.07.2026"/>
    <n v="31"/>
    <x v="0"/>
    <m/>
    <m/>
  </r>
  <r>
    <x v="2"/>
    <n v="0"/>
    <n v="0"/>
    <n v="5"/>
    <n v="10541"/>
    <s v="1250630.197826"/>
    <s v="06 Aug 2026"/>
    <s v="06"/>
    <s v="Aug"/>
    <s v="11 Aug 2026"/>
    <s v="11"/>
    <s v="Aug"/>
    <n v="5"/>
    <n v="5"/>
    <n v="0"/>
    <n v="0"/>
    <x v="3"/>
    <x v="4"/>
    <n v="2"/>
    <n v="2"/>
    <n v="2136.4509005"/>
    <n v="427.29018009999999"/>
    <s v="Romania"/>
    <s v="15 Mar 2026 20:51"/>
    <s v="15 Mar 2026"/>
    <s v="Mar"/>
    <n v="0"/>
    <n v="0"/>
    <n v="0"/>
    <n v="5"/>
    <n v="0"/>
    <n v="5"/>
    <n v="0"/>
    <s v="15.03.2025"/>
    <x v="19"/>
    <s v="06.08.2026"/>
    <n v="32"/>
    <x v="0"/>
    <m/>
    <m/>
  </r>
  <r>
    <x v="2"/>
    <n v="0"/>
    <n v="0"/>
    <n v="5"/>
    <n v="10542"/>
    <s v="1250632.197827"/>
    <s v="06 Aug 2026"/>
    <s v="06"/>
    <s v="Aug"/>
    <s v="11 Aug 2026"/>
    <s v="11"/>
    <s v="Aug"/>
    <n v="5"/>
    <n v="5"/>
    <n v="0"/>
    <n v="0"/>
    <x v="3"/>
    <x v="6"/>
    <n v="2"/>
    <n v="1"/>
    <n v="1668.714156"/>
    <n v="333.74283120000001"/>
    <s v="Romania"/>
    <s v="15 Mar 2026 21:09"/>
    <s v="15 Mar 2026"/>
    <s v="Mar"/>
    <n v="0"/>
    <n v="0"/>
    <n v="0"/>
    <n v="5"/>
    <n v="0"/>
    <n v="5"/>
    <n v="0"/>
    <s v="15.03.2025"/>
    <x v="19"/>
    <s v="06.08.2026"/>
    <n v="32"/>
    <x v="0"/>
    <m/>
    <m/>
  </r>
  <r>
    <x v="1"/>
    <n v="6"/>
    <n v="0"/>
    <n v="0"/>
    <n v="10543"/>
    <s v="6126999878"/>
    <s v="07 Jun 2026"/>
    <s v="07"/>
    <s v="Jun"/>
    <s v="13 Jun 2026"/>
    <s v="13"/>
    <s v="Jun"/>
    <n v="6"/>
    <n v="6"/>
    <n v="0"/>
    <n v="0"/>
    <x v="1"/>
    <x v="7"/>
    <n v="4"/>
    <n v="0"/>
    <n v="2851.60014"/>
    <n v="475.26668999999998"/>
    <m/>
    <s v="15 Mar 2026 22:34"/>
    <s v="15 Mar 2026"/>
    <s v="Mar"/>
    <n v="0"/>
    <n v="6"/>
    <n v="0"/>
    <n v="0"/>
    <n v="0"/>
    <n v="6"/>
    <n v="0"/>
    <s v="15.03.2025"/>
    <x v="19"/>
    <s v="07.06.2026"/>
    <n v="24"/>
    <x v="1"/>
    <m/>
    <m/>
  </r>
  <r>
    <x v="1"/>
    <n v="0"/>
    <n v="0"/>
    <n v="4"/>
    <n v="10547"/>
    <s v="6531219752"/>
    <s v="09 Aug 2026"/>
    <s v="09"/>
    <s v="Aug"/>
    <s v="13 Aug 2026"/>
    <s v="13"/>
    <s v="Aug"/>
    <n v="4"/>
    <n v="4"/>
    <n v="0"/>
    <n v="0"/>
    <x v="1"/>
    <x v="0"/>
    <n v="1"/>
    <n v="2"/>
    <n v="2688.8535519266052"/>
    <n v="672.21338798165129"/>
    <m/>
    <s v="15 Mar 2026 23:42"/>
    <s v="15 Mar 2026"/>
    <s v="Mar"/>
    <n v="0"/>
    <n v="0"/>
    <n v="0"/>
    <n v="4"/>
    <n v="0"/>
    <n v="4"/>
    <n v="0"/>
    <s v="15.03.2025"/>
    <x v="19"/>
    <s v="09.08.2026"/>
    <n v="33"/>
    <x v="1"/>
    <m/>
    <m/>
  </r>
  <r>
    <x v="1"/>
    <n v="0"/>
    <n v="0"/>
    <n v="4"/>
    <n v="10546"/>
    <s v="6531219752"/>
    <s v="09 Aug 2026"/>
    <s v="09"/>
    <s v="Aug"/>
    <s v="13 Aug 2026"/>
    <s v="13"/>
    <s v="Aug"/>
    <n v="4"/>
    <n v="4"/>
    <n v="0"/>
    <n v="0"/>
    <x v="1"/>
    <x v="6"/>
    <n v="2"/>
    <n v="1"/>
    <n v="1906.8804198165137"/>
    <n v="476.72010495412843"/>
    <s v="Israel"/>
    <s v="15 Mar 2026 23:42"/>
    <s v="15 Mar 2026"/>
    <s v="Mar"/>
    <n v="0"/>
    <n v="0"/>
    <n v="0"/>
    <n v="4"/>
    <n v="0"/>
    <n v="4"/>
    <n v="0"/>
    <s v="15.03.2025"/>
    <x v="19"/>
    <s v="09.08.2026"/>
    <n v="33"/>
    <x v="1"/>
    <m/>
    <m/>
  </r>
  <r>
    <x v="2"/>
    <n v="0"/>
    <n v="0"/>
    <n v="6"/>
    <n v="10566"/>
    <s v="2332435"/>
    <s v="20 Jul 2026"/>
    <s v="20"/>
    <s v="Jul"/>
    <s v="26 Jul 2026"/>
    <s v="26"/>
    <s v="Jul"/>
    <n v="6"/>
    <n v="6"/>
    <n v="0"/>
    <n v="0"/>
    <x v="6"/>
    <x v="3"/>
    <n v="2"/>
    <n v="1"/>
    <n v="2051.0398043999999"/>
    <n v="341.83996739999998"/>
    <s v="Romania"/>
    <s v="16 Mar 2026 21:34"/>
    <s v="16 Mar 2026"/>
    <s v="Mar"/>
    <n v="0"/>
    <n v="0"/>
    <n v="6"/>
    <n v="0"/>
    <n v="0"/>
    <n v="6"/>
    <n v="0"/>
    <s v="16.03.2025"/>
    <x v="22"/>
    <s v="20.07.2026"/>
    <n v="30"/>
    <x v="0"/>
    <m/>
    <m/>
  </r>
  <r>
    <x v="2"/>
    <n v="0"/>
    <n v="0"/>
    <n v="6"/>
    <n v="10565"/>
    <s v="2332433"/>
    <s v="20 Jul 2026"/>
    <s v="20"/>
    <s v="Jul"/>
    <s v="26 Jul 2026"/>
    <s v="26"/>
    <s v="Jul"/>
    <n v="6"/>
    <n v="6"/>
    <n v="0"/>
    <n v="0"/>
    <x v="6"/>
    <x v="0"/>
    <n v="2"/>
    <n v="1"/>
    <n v="2260.8612468000001"/>
    <n v="376.8102078"/>
    <s v="Romania"/>
    <s v="16 Mar 2026 21:34"/>
    <s v="16 Mar 2026"/>
    <s v="Mar"/>
    <n v="0"/>
    <n v="0"/>
    <n v="6"/>
    <n v="0"/>
    <n v="0"/>
    <n v="6"/>
    <n v="0"/>
    <s v="16.03.2025"/>
    <x v="22"/>
    <s v="20.07.2026"/>
    <n v="30"/>
    <x v="0"/>
    <m/>
    <m/>
  </r>
  <r>
    <x v="2"/>
    <n v="0"/>
    <n v="0"/>
    <n v="6"/>
    <n v="10567"/>
    <s v="2332436"/>
    <s v="20 Jul 2026"/>
    <s v="20"/>
    <s v="Jul"/>
    <s v="26 Jul 2026"/>
    <s v="26"/>
    <s v="Jul"/>
    <n v="6"/>
    <n v="6"/>
    <n v="0"/>
    <n v="0"/>
    <x v="6"/>
    <x v="3"/>
    <n v="2"/>
    <n v="1"/>
    <n v="2051.0398043999999"/>
    <n v="341.83996739999998"/>
    <s v="Romania"/>
    <s v="16 Mar 2026 21:34"/>
    <s v="16 Mar 2026"/>
    <s v="Mar"/>
    <n v="0"/>
    <n v="0"/>
    <n v="6"/>
    <n v="0"/>
    <n v="0"/>
    <n v="6"/>
    <n v="0"/>
    <s v="16.03.2025"/>
    <x v="22"/>
    <s v="20.07.2026"/>
    <n v="30"/>
    <x v="0"/>
    <m/>
    <m/>
  </r>
  <r>
    <x v="2"/>
    <n v="0"/>
    <n v="0"/>
    <n v="5"/>
    <n v="10568"/>
    <s v="1251105.198035"/>
    <s v="03 Aug 2026"/>
    <s v="03"/>
    <s v="Aug"/>
    <s v="08 Aug 2026"/>
    <s v="08"/>
    <s v="Aug"/>
    <n v="5"/>
    <n v="5"/>
    <n v="0"/>
    <n v="0"/>
    <x v="3"/>
    <x v="4"/>
    <n v="3"/>
    <n v="1"/>
    <n v="2307.3904425000001"/>
    <n v="461.47808850000001"/>
    <s v="Romania"/>
    <s v="16 Mar 2026 22:59"/>
    <s v="16 Mar 2026"/>
    <s v="Mar"/>
    <n v="0"/>
    <n v="0"/>
    <n v="0"/>
    <n v="5"/>
    <n v="0"/>
    <n v="5"/>
    <n v="0"/>
    <s v="16.03.2025"/>
    <x v="22"/>
    <s v="03.08.2026"/>
    <n v="32"/>
    <x v="0"/>
    <m/>
    <m/>
  </r>
  <r>
    <x v="1"/>
    <n v="1"/>
    <n v="1"/>
    <n v="0"/>
    <n v="10569"/>
    <s v="6889008159"/>
    <s v="30 May 2026"/>
    <s v="30"/>
    <s v="May"/>
    <s v="01 Jun 2026"/>
    <s v="01"/>
    <s v="Jun"/>
    <n v="2"/>
    <n v="-29"/>
    <n v="1"/>
    <n v="0"/>
    <x v="1"/>
    <x v="6"/>
    <n v="2"/>
    <n v="1"/>
    <n v="667.13540733944956"/>
    <n v="333.56770366972478"/>
    <s v="Romania"/>
    <s v="17 Mar 2026 08:40"/>
    <s v="17 Mar 2026"/>
    <s v="Mar"/>
    <n v="1"/>
    <n v="0"/>
    <n v="0"/>
    <n v="0"/>
    <n v="0"/>
    <n v="1"/>
    <n v="-1"/>
    <s v="17.03.2025"/>
    <x v="22"/>
    <s v="30.05.2026"/>
    <n v="22"/>
    <x v="0"/>
    <m/>
    <m/>
  </r>
  <r>
    <x v="2"/>
    <n v="0"/>
    <n v="5"/>
    <n v="0"/>
    <n v="10570"/>
    <s v="1251114.198073"/>
    <s v="29 Jun 2026"/>
    <s v="29"/>
    <s v="Jun"/>
    <s v="04 Jul 2026"/>
    <s v="04"/>
    <s v="Jul"/>
    <n v="5"/>
    <n v="-25"/>
    <n v="2"/>
    <n v="3"/>
    <x v="3"/>
    <x v="4"/>
    <n v="2"/>
    <n v="1"/>
    <n v="1547.6482789999998"/>
    <n v="309.52965579999994"/>
    <s v="Romania"/>
    <s v="17 Mar 2026 09:28"/>
    <s v="17 Mar 2026"/>
    <s v="Mar"/>
    <n v="0"/>
    <n v="2"/>
    <n v="3"/>
    <n v="0"/>
    <n v="0"/>
    <n v="5"/>
    <n v="0"/>
    <s v="17.03.2025"/>
    <x v="22"/>
    <s v="29.06.2026"/>
    <n v="27"/>
    <x v="0"/>
    <m/>
    <m/>
  </r>
  <r>
    <x v="1"/>
    <n v="0"/>
    <n v="0"/>
    <n v="4"/>
    <n v="10635"/>
    <s v="5593566155"/>
    <s v="22 Jul 2026"/>
    <s v="22"/>
    <s v="Jul"/>
    <s v="26 Jul 2026"/>
    <s v="26"/>
    <s v="Jul"/>
    <n v="4"/>
    <n v="4"/>
    <n v="0"/>
    <n v="0"/>
    <x v="1"/>
    <x v="0"/>
    <n v="2"/>
    <n v="1"/>
    <n v="2151.0541321100914"/>
    <n v="537.76353302752284"/>
    <s v="Romania"/>
    <s v="21 Mar 2026 22:38"/>
    <s v="21 Mar 2026"/>
    <s v="Mar"/>
    <n v="0"/>
    <n v="0"/>
    <n v="4"/>
    <n v="0"/>
    <n v="0"/>
    <n v="4"/>
    <n v="0"/>
    <s v="21.03.2025"/>
    <x v="22"/>
    <s v="22.07.2026"/>
    <n v="30"/>
    <x v="1"/>
    <m/>
    <m/>
  </r>
  <r>
    <x v="2"/>
    <n v="0"/>
    <n v="0"/>
    <n v="5"/>
    <n v="10636"/>
    <s v="1252018.198500"/>
    <s v="16 Aug 2026"/>
    <s v="16"/>
    <s v="Aug"/>
    <s v="21 Aug 2026"/>
    <s v="21"/>
    <s v="Aug"/>
    <n v="5"/>
    <n v="5"/>
    <n v="0"/>
    <n v="0"/>
    <x v="3"/>
    <x v="0"/>
    <n v="2"/>
    <n v="2"/>
    <n v="2355.1126945000001"/>
    <n v="471.02253890000003"/>
    <s v="Romania"/>
    <s v="22 Mar 2026 10:13"/>
    <s v="22 Mar 2026"/>
    <s v="Mar"/>
    <n v="0"/>
    <n v="0"/>
    <n v="0"/>
    <n v="5"/>
    <n v="0"/>
    <n v="5"/>
    <n v="0"/>
    <s v="22.03.2025"/>
    <x v="22"/>
    <s v="16.08.2026"/>
    <n v="34"/>
    <x v="0"/>
    <m/>
    <m/>
  </r>
  <r>
    <x v="2"/>
    <n v="0"/>
    <n v="1"/>
    <n v="4"/>
    <n v="10572"/>
    <s v="NT321883"/>
    <s v="10 Jul 2026"/>
    <s v="10"/>
    <s v="Jul"/>
    <s v="15 Jul 2026"/>
    <s v="15"/>
    <s v="Jul"/>
    <n v="5"/>
    <n v="5"/>
    <n v="0"/>
    <n v="0"/>
    <x v="5"/>
    <x v="6"/>
    <n v="2"/>
    <n v="1"/>
    <n v="1668.714156"/>
    <n v="333.74283120000001"/>
    <s v="Romania"/>
    <s v="17 Mar 2026 09:55"/>
    <s v="17 Mar 2026"/>
    <s v="Mar"/>
    <n v="0"/>
    <n v="0"/>
    <n v="5"/>
    <n v="0"/>
    <n v="0"/>
    <n v="5"/>
    <n v="0"/>
    <s v="17.03.2025"/>
    <x v="22"/>
    <s v="10.07.2026"/>
    <n v="28"/>
    <x v="0"/>
    <m/>
    <m/>
  </r>
  <r>
    <x v="2"/>
    <n v="0"/>
    <n v="0"/>
    <n v="5"/>
    <n v="10573"/>
    <s v="011961531"/>
    <s v="10 Aug 2026"/>
    <s v="10"/>
    <s v="Aug"/>
    <s v="15 Aug 2026"/>
    <s v="15"/>
    <s v="Aug"/>
    <n v="5"/>
    <n v="5"/>
    <n v="0"/>
    <n v="0"/>
    <x v="15"/>
    <x v="3"/>
    <n v="2"/>
    <n v="1"/>
    <n v="1709.1998369999999"/>
    <n v="341.83996739999998"/>
    <s v="Bulgaria"/>
    <s v="17 Mar 2026 10:05"/>
    <s v="17 Mar 2026"/>
    <s v="Mar"/>
    <n v="0"/>
    <n v="0"/>
    <n v="0"/>
    <n v="5"/>
    <n v="0"/>
    <n v="5"/>
    <n v="0"/>
    <s v="17.03.2025"/>
    <x v="22"/>
    <s v="10.08.2026"/>
    <n v="33"/>
    <x v="0"/>
    <m/>
    <m/>
  </r>
  <r>
    <x v="2"/>
    <n v="0"/>
    <n v="0"/>
    <n v="7"/>
    <n v="10574"/>
    <s v="1251094.198091"/>
    <s v="15 Aug 2026"/>
    <s v="15"/>
    <s v="Aug"/>
    <s v="22 Aug 2026"/>
    <s v="22"/>
    <s v="Aug"/>
    <n v="7"/>
    <n v="7"/>
    <n v="0"/>
    <n v="0"/>
    <x v="3"/>
    <x v="4"/>
    <n v="3"/>
    <n v="1"/>
    <n v="3230.3466195000001"/>
    <n v="461.47808850000001"/>
    <s v="Romania"/>
    <s v="17 Mar 2026 10:35"/>
    <s v="16 Mar 2026"/>
    <s v="Mar"/>
    <n v="0"/>
    <n v="0"/>
    <n v="0"/>
    <n v="7"/>
    <n v="0"/>
    <n v="7"/>
    <n v="0"/>
    <s v="17.03.2025"/>
    <x v="22"/>
    <s v="15.08.2026"/>
    <n v="33"/>
    <x v="0"/>
    <m/>
    <m/>
  </r>
  <r>
    <x v="2"/>
    <n v="0"/>
    <n v="0"/>
    <n v="7"/>
    <n v="10575"/>
    <s v="1251094.198092"/>
    <s v="15 Aug 2026"/>
    <s v="15"/>
    <s v="Aug"/>
    <s v="22 Aug 2026"/>
    <s v="22"/>
    <s v="Aug"/>
    <n v="7"/>
    <n v="7"/>
    <n v="0"/>
    <n v="0"/>
    <x v="3"/>
    <x v="4"/>
    <n v="3"/>
    <n v="1"/>
    <n v="3230.3466195000001"/>
    <n v="461.47808850000001"/>
    <s v="Romania"/>
    <s v="17 Mar 2026 10:36"/>
    <s v="16 Mar 2026"/>
    <s v="Mar"/>
    <n v="0"/>
    <n v="0"/>
    <n v="0"/>
    <n v="7"/>
    <n v="0"/>
    <n v="7"/>
    <n v="0"/>
    <s v="17.03.2025"/>
    <x v="22"/>
    <s v="15.08.2026"/>
    <n v="33"/>
    <x v="0"/>
    <m/>
    <m/>
  </r>
  <r>
    <x v="2"/>
    <n v="0"/>
    <n v="0"/>
    <n v="4"/>
    <n v="10638"/>
    <s v="0006"/>
    <s v="23 Jul 2026"/>
    <s v="23"/>
    <s v="Jul"/>
    <s v="27 Jul 2026"/>
    <s v="27"/>
    <s v="Jul"/>
    <n v="4"/>
    <n v="4"/>
    <n v="0"/>
    <n v="0"/>
    <x v="7"/>
    <x v="4"/>
    <n v="2"/>
    <n v="0"/>
    <n v="1822.9900264"/>
    <n v="455.74750660000001"/>
    <s v="Israel"/>
    <s v="22 Mar 2026 18:51"/>
    <s v="22 Mar 2026"/>
    <s v="Mar"/>
    <n v="0"/>
    <n v="0"/>
    <n v="4"/>
    <n v="0"/>
    <n v="0"/>
    <n v="4"/>
    <n v="0"/>
    <s v="22.03.2025"/>
    <x v="22"/>
    <s v="23.07.2026"/>
    <n v="30"/>
    <x v="0"/>
    <m/>
    <m/>
  </r>
  <r>
    <x v="2"/>
    <n v="0"/>
    <n v="0"/>
    <n v="4"/>
    <n v="10637"/>
    <s v="0006"/>
    <s v="23 Jul 2026"/>
    <s v="23"/>
    <s v="Jul"/>
    <s v="27 Jul 2026"/>
    <s v="27"/>
    <s v="Jul"/>
    <n v="4"/>
    <n v="4"/>
    <n v="0"/>
    <n v="0"/>
    <x v="7"/>
    <x v="4"/>
    <n v="2"/>
    <n v="1"/>
    <n v="1822.9900264"/>
    <n v="455.74750660000001"/>
    <s v="Israel"/>
    <s v="22 Mar 2026 18:51"/>
    <s v="22 Mar 2026"/>
    <s v="Mar"/>
    <n v="0"/>
    <n v="0"/>
    <n v="4"/>
    <n v="0"/>
    <n v="0"/>
    <n v="4"/>
    <n v="0"/>
    <s v="22.03.2025"/>
    <x v="22"/>
    <s v="23.07.2026"/>
    <n v="30"/>
    <x v="0"/>
    <m/>
    <m/>
  </r>
  <r>
    <x v="2"/>
    <n v="0"/>
    <n v="0"/>
    <n v="4"/>
    <n v="10639"/>
    <s v="0007"/>
    <s v="23 Jul 2026"/>
    <s v="23"/>
    <s v="Jul"/>
    <s v="27 Jul 2026"/>
    <s v="27"/>
    <s v="Jul"/>
    <n v="4"/>
    <n v="4"/>
    <n v="0"/>
    <n v="0"/>
    <x v="7"/>
    <x v="4"/>
    <n v="2"/>
    <n v="1"/>
    <n v="1822.9900264"/>
    <n v="455.74750660000001"/>
    <s v="Israel"/>
    <s v="22 Mar 2026 18:51"/>
    <s v="22 Mar 2026"/>
    <s v="Mar"/>
    <n v="0"/>
    <n v="0"/>
    <n v="4"/>
    <n v="0"/>
    <n v="0"/>
    <n v="4"/>
    <n v="0"/>
    <s v="22.03.2025"/>
    <x v="22"/>
    <s v="23.07.2026"/>
    <n v="30"/>
    <x v="0"/>
    <m/>
    <m/>
  </r>
  <r>
    <x v="2"/>
    <n v="0"/>
    <n v="0"/>
    <n v="4"/>
    <n v="10640"/>
    <s v="0007"/>
    <s v="23 Jul 2026"/>
    <s v="23"/>
    <s v="Jul"/>
    <s v="27 Jul 2026"/>
    <s v="27"/>
    <s v="Jul"/>
    <n v="4"/>
    <n v="4"/>
    <n v="0"/>
    <n v="0"/>
    <x v="7"/>
    <x v="4"/>
    <n v="2"/>
    <n v="0"/>
    <n v="1822.9900264"/>
    <n v="455.74750660000001"/>
    <s v="Israel"/>
    <s v="22 Mar 2026 18:51"/>
    <s v="22 Mar 2026"/>
    <s v="Mar"/>
    <n v="0"/>
    <n v="0"/>
    <n v="4"/>
    <n v="0"/>
    <n v="0"/>
    <n v="4"/>
    <n v="0"/>
    <s v="22.03.2025"/>
    <x v="22"/>
    <s v="23.07.2026"/>
    <n v="30"/>
    <x v="0"/>
    <m/>
    <m/>
  </r>
  <r>
    <x v="2"/>
    <n v="0"/>
    <n v="4"/>
    <n v="1"/>
    <n v="10576"/>
    <s v="1251200.198113"/>
    <s v="24 Aug 2026"/>
    <s v="24"/>
    <s v="Aug"/>
    <s v="29 Aug 2026"/>
    <s v="29"/>
    <s v="Aug"/>
    <n v="5"/>
    <n v="5"/>
    <n v="0"/>
    <n v="0"/>
    <x v="3"/>
    <x v="6"/>
    <n v="2"/>
    <n v="1"/>
    <n v="1507.1625980000001"/>
    <n v="301.43251960000003"/>
    <s v="Romania"/>
    <s v="17 Mar 2026 11:55"/>
    <s v="17 Mar 2026"/>
    <s v="Mar"/>
    <n v="0"/>
    <n v="0"/>
    <n v="0"/>
    <n v="5"/>
    <n v="0"/>
    <n v="5"/>
    <n v="0"/>
    <s v="17.03.2025"/>
    <x v="22"/>
    <s v="24.08.2026"/>
    <n v="35"/>
    <x v="0"/>
    <m/>
    <m/>
  </r>
  <r>
    <x v="2"/>
    <n v="0"/>
    <n v="0"/>
    <n v="6"/>
    <n v="10641"/>
    <s v="1252072.198516"/>
    <s v="13 Jul 2026"/>
    <s v="13"/>
    <s v="Jul"/>
    <s v="19 Jul 2026"/>
    <s v="19"/>
    <s v="Jul"/>
    <n v="6"/>
    <n v="6"/>
    <n v="0"/>
    <n v="0"/>
    <x v="3"/>
    <x v="4"/>
    <n v="2"/>
    <n v="1"/>
    <n v="2051.0398043999999"/>
    <n v="341.83996739999998"/>
    <s v="Romania"/>
    <s v="22 Mar 2026 19:29"/>
    <s v="22 Mar 2026"/>
    <s v="Mar"/>
    <n v="0"/>
    <n v="0"/>
    <n v="6"/>
    <n v="0"/>
    <n v="0"/>
    <n v="6"/>
    <n v="0"/>
    <s v="22.03.2025"/>
    <x v="22"/>
    <s v="13.07.2026"/>
    <n v="29"/>
    <x v="0"/>
    <m/>
    <m/>
  </r>
  <r>
    <x v="2"/>
    <n v="0"/>
    <n v="0"/>
    <n v="5"/>
    <n v="10578"/>
    <s v="1251220.198125"/>
    <s v="11 Aug 2026"/>
    <s v="11"/>
    <s v="Aug"/>
    <s v="16 Aug 2026"/>
    <s v="16"/>
    <s v="Aug"/>
    <n v="5"/>
    <n v="5"/>
    <n v="0"/>
    <n v="0"/>
    <x v="3"/>
    <x v="6"/>
    <n v="2"/>
    <n v="0"/>
    <n v="1668.714156"/>
    <n v="333.74283120000001"/>
    <s v="Romania"/>
    <s v="17 Mar 2026 13:37"/>
    <s v="17 Mar 2026"/>
    <s v="Mar"/>
    <n v="0"/>
    <n v="0"/>
    <n v="0"/>
    <n v="5"/>
    <n v="0"/>
    <n v="5"/>
    <n v="0"/>
    <s v="17.03.2025"/>
    <x v="22"/>
    <s v="11.08.2026"/>
    <n v="33"/>
    <x v="0"/>
    <m/>
    <m/>
  </r>
  <r>
    <x v="4"/>
    <n v="0"/>
    <n v="0"/>
    <n v="7"/>
    <n v="10619"/>
    <s v="13883353"/>
    <s v="04 Aug 2026"/>
    <s v="04"/>
    <s v="Aug"/>
    <s v="11 Aug 2026"/>
    <s v="11"/>
    <s v="Aug"/>
    <n v="7"/>
    <n v="7"/>
    <n v="0"/>
    <n v="0"/>
    <x v="10"/>
    <x v="3"/>
    <n v="2"/>
    <n v="1"/>
    <n v="1808.6929091"/>
    <n v="258.38470130000002"/>
    <s v="Poland"/>
    <s v="20 Mar 2026 12:06"/>
    <s v="19 Mar 2026"/>
    <s v="Mar"/>
    <n v="0"/>
    <n v="0"/>
    <n v="0"/>
    <n v="7"/>
    <n v="0"/>
    <n v="7"/>
    <n v="0"/>
    <s v="20.03.2025"/>
    <x v="22"/>
    <s v="04.08.2026"/>
    <n v="32"/>
    <x v="0"/>
    <m/>
    <m/>
  </r>
  <r>
    <x v="2"/>
    <n v="0"/>
    <n v="0"/>
    <n v="5"/>
    <n v="10577"/>
    <s v="1251220.198124"/>
    <s v="11 Aug 2026"/>
    <s v="11"/>
    <s v="Aug"/>
    <s v="16 Aug 2026"/>
    <s v="16"/>
    <s v="Aug"/>
    <n v="5"/>
    <n v="5"/>
    <n v="0"/>
    <n v="0"/>
    <x v="3"/>
    <x v="6"/>
    <n v="2"/>
    <n v="0"/>
    <n v="1668.714156"/>
    <n v="333.74283120000001"/>
    <s v="Romania"/>
    <s v="17 Mar 2026 13:37"/>
    <s v="17 Mar 2026"/>
    <s v="Mar"/>
    <n v="0"/>
    <n v="0"/>
    <n v="0"/>
    <n v="5"/>
    <n v="0"/>
    <n v="5"/>
    <n v="0"/>
    <s v="17.03.2025"/>
    <x v="22"/>
    <s v="11.08.2026"/>
    <n v="33"/>
    <x v="0"/>
    <m/>
    <m/>
  </r>
  <r>
    <x v="4"/>
    <n v="0"/>
    <n v="7"/>
    <n v="0"/>
    <n v="10625"/>
    <s v="13870290"/>
    <s v="16 Jun 2026"/>
    <s v="16"/>
    <s v="Jun"/>
    <s v="23 Jun 2026"/>
    <s v="23"/>
    <s v="Jun"/>
    <n v="7"/>
    <n v="7"/>
    <n v="0"/>
    <n v="0"/>
    <x v="10"/>
    <x v="6"/>
    <n v="2"/>
    <n v="0"/>
    <n v="1394.1351822999998"/>
    <n v="199.16216889999995"/>
    <s v="Poland"/>
    <s v="20 Mar 2026 12:07"/>
    <s v="14 Mar 2026"/>
    <s v="Mar"/>
    <n v="0"/>
    <n v="7"/>
    <n v="0"/>
    <n v="0"/>
    <n v="0"/>
    <n v="7"/>
    <n v="0"/>
    <s v="20.03.2025"/>
    <x v="22"/>
    <s v="16.06.2026"/>
    <n v="25"/>
    <x v="0"/>
    <m/>
    <m/>
  </r>
  <r>
    <x v="4"/>
    <n v="0"/>
    <n v="7"/>
    <n v="0"/>
    <n v="10621"/>
    <s v="13872803"/>
    <s v="30 Jun 2026"/>
    <s v="30"/>
    <s v="Jun"/>
    <s v="07 Jul 2026"/>
    <s v="07"/>
    <s v="Jul"/>
    <n v="7"/>
    <n v="-23"/>
    <n v="1"/>
    <n v="6"/>
    <x v="10"/>
    <x v="6"/>
    <n v="2"/>
    <n v="0"/>
    <n v="1808.6929091"/>
    <n v="258.38470130000002"/>
    <s v="Poland"/>
    <s v="20 Mar 2026 12:06"/>
    <s v="15 Mar 2026"/>
    <s v="Mar"/>
    <n v="0"/>
    <n v="1"/>
    <n v="6"/>
    <n v="0"/>
    <n v="0"/>
    <n v="7"/>
    <n v="0"/>
    <s v="20.03.2025"/>
    <x v="22"/>
    <s v="30.06.2026"/>
    <n v="27"/>
    <x v="0"/>
    <m/>
    <m/>
  </r>
  <r>
    <x v="2"/>
    <n v="0"/>
    <n v="0"/>
    <n v="3"/>
    <n v="10579"/>
    <s v="1251221.198129"/>
    <s v="11 Aug 2026"/>
    <s v="11"/>
    <s v="Aug"/>
    <s v="14 Aug 2026"/>
    <s v="14"/>
    <s v="Aug"/>
    <n v="3"/>
    <n v="3"/>
    <n v="0"/>
    <n v="0"/>
    <x v="3"/>
    <x v="6"/>
    <n v="3"/>
    <n v="0"/>
    <n v="1802.1995535000001"/>
    <n v="600.73318449999999"/>
    <s v="Romania"/>
    <s v="17 Mar 2026 13:58"/>
    <s v="17 Mar 2026"/>
    <s v="Mar"/>
    <n v="0"/>
    <n v="0"/>
    <n v="0"/>
    <n v="3"/>
    <n v="0"/>
    <n v="3"/>
    <n v="0"/>
    <s v="17.03.2025"/>
    <x v="22"/>
    <s v="11.08.2026"/>
    <n v="33"/>
    <x v="0"/>
    <m/>
    <m/>
  </r>
  <r>
    <x v="2"/>
    <n v="0"/>
    <n v="4"/>
    <n v="1"/>
    <n v="10580"/>
    <s v="1251223.198130"/>
    <s v="24 Aug 2026"/>
    <s v="24"/>
    <s v="Aug"/>
    <s v="29 Aug 2026"/>
    <s v="29"/>
    <s v="Aug"/>
    <n v="5"/>
    <n v="5"/>
    <n v="0"/>
    <n v="0"/>
    <x v="3"/>
    <x v="6"/>
    <n v="2"/>
    <n v="0"/>
    <n v="1507.1625980000001"/>
    <n v="301.43251960000003"/>
    <s v="Romania"/>
    <s v="17 Mar 2026 14:19"/>
    <s v="17 Mar 2026"/>
    <s v="Mar"/>
    <n v="0"/>
    <n v="0"/>
    <n v="0"/>
    <n v="5"/>
    <n v="0"/>
    <n v="5"/>
    <n v="0"/>
    <s v="17.03.2025"/>
    <x v="22"/>
    <s v="24.08.2026"/>
    <n v="35"/>
    <x v="0"/>
    <m/>
    <m/>
  </r>
  <r>
    <x v="2"/>
    <n v="0"/>
    <n v="4"/>
    <n v="1"/>
    <n v="10581"/>
    <s v="1251223.198131"/>
    <s v="24 Aug 2026"/>
    <s v="24"/>
    <s v="Aug"/>
    <s v="29 Aug 2026"/>
    <s v="29"/>
    <s v="Aug"/>
    <n v="5"/>
    <n v="5"/>
    <n v="0"/>
    <n v="0"/>
    <x v="3"/>
    <x v="6"/>
    <n v="2"/>
    <n v="0"/>
    <n v="1507.1625980000001"/>
    <n v="301.43251960000003"/>
    <s v="Romania"/>
    <s v="17 Mar 2026 14:19"/>
    <s v="17 Mar 2026"/>
    <s v="Mar"/>
    <n v="0"/>
    <n v="0"/>
    <n v="0"/>
    <n v="5"/>
    <n v="0"/>
    <n v="5"/>
    <n v="0"/>
    <s v="17.03.2025"/>
    <x v="22"/>
    <s v="24.08.2026"/>
    <n v="35"/>
    <x v="0"/>
    <m/>
    <m/>
  </r>
  <r>
    <x v="2"/>
    <n v="0"/>
    <n v="6"/>
    <n v="0"/>
    <n v="10583"/>
    <s v="NT321920A"/>
    <s v="01 Jul 2026"/>
    <s v="01"/>
    <s v="Jul"/>
    <s v="07 Jul 2026"/>
    <s v="07"/>
    <s v="Jul"/>
    <n v="6"/>
    <n v="6"/>
    <n v="0"/>
    <n v="0"/>
    <x v="5"/>
    <x v="1"/>
    <n v="4"/>
    <n v="0"/>
    <n v="3310.5552078000001"/>
    <n v="551.75920129999997"/>
    <s v="Romania"/>
    <s v="17 Mar 2026 14:45"/>
    <s v="17 Mar 2026"/>
    <s v="Mar"/>
    <n v="0"/>
    <n v="0"/>
    <n v="6"/>
    <n v="0"/>
    <n v="0"/>
    <n v="6"/>
    <n v="0"/>
    <s v="17.03.2025"/>
    <x v="22"/>
    <s v="01.07.2026"/>
    <n v="27"/>
    <x v="0"/>
    <m/>
    <m/>
  </r>
  <r>
    <x v="2"/>
    <n v="0"/>
    <n v="6"/>
    <n v="0"/>
    <n v="10584"/>
    <s v="NT321920B"/>
    <s v="01 Jul 2026"/>
    <s v="01"/>
    <s v="Jul"/>
    <s v="07 Jul 2026"/>
    <s v="07"/>
    <s v="Jul"/>
    <n v="6"/>
    <n v="6"/>
    <n v="0"/>
    <n v="0"/>
    <x v="5"/>
    <x v="0"/>
    <n v="3"/>
    <n v="0"/>
    <n v="2812.287957"/>
    <n v="468.71465949999998"/>
    <s v="Romania"/>
    <s v="17 Mar 2026 14:45"/>
    <s v="17 Mar 2026"/>
    <s v="Mar"/>
    <n v="0"/>
    <n v="0"/>
    <n v="6"/>
    <n v="0"/>
    <n v="0"/>
    <n v="6"/>
    <n v="0"/>
    <s v="17.03.2025"/>
    <x v="22"/>
    <s v="01.07.2026"/>
    <n v="27"/>
    <x v="0"/>
    <m/>
    <m/>
  </r>
  <r>
    <x v="2"/>
    <n v="0"/>
    <n v="0"/>
    <n v="5"/>
    <n v="10587"/>
    <s v="7782"/>
    <s v="24 Jul 2026"/>
    <s v="24"/>
    <s v="Jul"/>
    <s v="29 Jul 2026"/>
    <s v="29"/>
    <s v="Jul"/>
    <n v="5"/>
    <n v="5"/>
    <n v="0"/>
    <n v="0"/>
    <x v="2"/>
    <x v="6"/>
    <n v="2"/>
    <n v="0"/>
    <n v="0"/>
    <n v="0"/>
    <s v="Israel"/>
    <s v="17 Mar 2026 15:59"/>
    <s v="17 Mar 2026"/>
    <s v="Mar"/>
    <n v="0"/>
    <n v="0"/>
    <n v="5"/>
    <n v="0"/>
    <n v="0"/>
    <n v="5"/>
    <n v="0"/>
    <s v="17.03.2025"/>
    <x v="22"/>
    <s v="24.07.2026"/>
    <n v="30"/>
    <x v="1"/>
    <m/>
    <m/>
  </r>
  <r>
    <x v="2"/>
    <n v="0"/>
    <n v="0"/>
    <n v="5"/>
    <n v="10586"/>
    <s v="7782"/>
    <s v="24 Jul 2026"/>
    <s v="24"/>
    <s v="Jul"/>
    <s v="29 Jul 2026"/>
    <s v="29"/>
    <s v="Jul"/>
    <n v="5"/>
    <n v="5"/>
    <n v="0"/>
    <n v="0"/>
    <x v="2"/>
    <x v="0"/>
    <n v="3"/>
    <n v="1"/>
    <n v="0"/>
    <n v="0"/>
    <s v="Israel"/>
    <s v="17 Mar 2026 15:59"/>
    <s v="17 Mar 2026"/>
    <s v="Mar"/>
    <n v="0"/>
    <n v="0"/>
    <n v="5"/>
    <n v="0"/>
    <n v="0"/>
    <n v="5"/>
    <n v="0"/>
    <s v="17.03.2025"/>
    <x v="22"/>
    <s v="24.07.2026"/>
    <n v="30"/>
    <x v="1"/>
    <m/>
    <m/>
  </r>
  <r>
    <x v="0"/>
    <n v="0"/>
    <n v="1"/>
    <n v="0"/>
    <n v="10588"/>
    <m/>
    <s v="17 Mar 2026"/>
    <s v="17"/>
    <s v="Mar"/>
    <s v="18 Mar 2026"/>
    <s v="18"/>
    <s v="Mar"/>
    <n v="1"/>
    <n v="1"/>
    <n v="0"/>
    <n v="0"/>
    <x v="0"/>
    <x v="6"/>
    <n v="1"/>
    <n v="0"/>
    <n v="116.63206422018348"/>
    <n v="116.63206422018348"/>
    <s v="Bulgaria"/>
    <s v="17 Mar 2026 17:02"/>
    <m/>
    <s v="Mar"/>
    <n v="0"/>
    <n v="0"/>
    <n v="0"/>
    <n v="0"/>
    <n v="0"/>
    <n v="0"/>
    <n v="-1"/>
    <s v="17.03.2025"/>
    <x v="22"/>
    <s v="17.03.2026"/>
    <n v="12"/>
    <x v="0"/>
    <m/>
    <m/>
  </r>
  <r>
    <x v="3"/>
    <n v="2"/>
    <n v="1"/>
    <n v="0"/>
    <n v="10591"/>
    <s v="497219"/>
    <s v="29 May 2026"/>
    <s v="29"/>
    <s v="May"/>
    <s v="01 Jun 2026"/>
    <s v="01"/>
    <s v="Jun"/>
    <n v="3"/>
    <n v="-28"/>
    <n v="2"/>
    <n v="0"/>
    <x v="8"/>
    <x v="0"/>
    <n v="2"/>
    <n v="2"/>
    <n v="1195.3530544954128"/>
    <n v="398.45101816513761"/>
    <m/>
    <s v="17 Mar 2026 23:03"/>
    <s v="17 Mar 2026"/>
    <s v="Mar"/>
    <n v="2"/>
    <n v="0"/>
    <n v="0"/>
    <n v="0"/>
    <n v="0"/>
    <n v="2"/>
    <n v="-1"/>
    <s v="17.03.2025"/>
    <x v="22"/>
    <s v="29.05.2026"/>
    <n v="22"/>
    <x v="0"/>
    <m/>
    <m/>
  </r>
  <r>
    <x v="2"/>
    <n v="0"/>
    <n v="6"/>
    <n v="0"/>
    <n v="10592"/>
    <s v="1251343.198223"/>
    <s v="22 Jun 2026"/>
    <s v="22"/>
    <s v="Jun"/>
    <s v="28 Jun 2026"/>
    <s v="28"/>
    <s v="Jun"/>
    <n v="6"/>
    <n v="6"/>
    <n v="0"/>
    <n v="0"/>
    <x v="3"/>
    <x v="4"/>
    <n v="3"/>
    <n v="1"/>
    <n v="2354.5650620999995"/>
    <n v="392.42751034999992"/>
    <s v="Romania"/>
    <s v="18 Mar 2026 09:41"/>
    <s v="17 Mar 2026"/>
    <s v="Mar"/>
    <n v="0"/>
    <n v="6"/>
    <n v="0"/>
    <n v="0"/>
    <n v="0"/>
    <n v="6"/>
    <n v="0"/>
    <s v="18.03.2025"/>
    <x v="22"/>
    <s v="22.06.2026"/>
    <n v="26"/>
    <x v="0"/>
    <m/>
    <m/>
  </r>
  <r>
    <x v="2"/>
    <n v="0"/>
    <n v="3"/>
    <n v="4"/>
    <n v="10593"/>
    <s v="1251322.198233"/>
    <s v="21 Aug 2026"/>
    <s v="21"/>
    <s v="Aug"/>
    <s v="28 Aug 2026"/>
    <s v="28"/>
    <s v="Aug"/>
    <n v="7"/>
    <n v="7"/>
    <n v="0"/>
    <n v="0"/>
    <x v="3"/>
    <x v="6"/>
    <n v="1"/>
    <n v="1"/>
    <n v="1544.9296752999999"/>
    <n v="220.70423932857142"/>
    <s v="Romania"/>
    <s v="18 Mar 2026 09:56"/>
    <s v="17 Mar 2026"/>
    <s v="Mar"/>
    <n v="0"/>
    <n v="0"/>
    <n v="0"/>
    <n v="7"/>
    <n v="0"/>
    <n v="7"/>
    <n v="0"/>
    <s v="18.03.2025"/>
    <x v="22"/>
    <s v="21.08.2026"/>
    <n v="34"/>
    <x v="0"/>
    <m/>
    <m/>
  </r>
  <r>
    <x v="4"/>
    <n v="0"/>
    <n v="7"/>
    <n v="0"/>
    <n v="10626"/>
    <s v="13872808"/>
    <s v="30 Jun 2026"/>
    <s v="30"/>
    <s v="Jun"/>
    <s v="07 Jul 2026"/>
    <s v="07"/>
    <s v="Jul"/>
    <n v="7"/>
    <n v="-23"/>
    <n v="1"/>
    <n v="6"/>
    <x v="10"/>
    <x v="6"/>
    <n v="2"/>
    <n v="0"/>
    <n v="1808.6929091"/>
    <n v="258.38470130000002"/>
    <s v="Poland"/>
    <s v="20 Mar 2026 12:07"/>
    <s v="15 Mar 2026"/>
    <s v="Mar"/>
    <n v="0"/>
    <n v="1"/>
    <n v="6"/>
    <n v="0"/>
    <n v="0"/>
    <n v="7"/>
    <n v="0"/>
    <s v="20.03.2025"/>
    <x v="22"/>
    <s v="30.06.2026"/>
    <n v="27"/>
    <x v="0"/>
    <m/>
    <m/>
  </r>
  <r>
    <x v="4"/>
    <n v="0"/>
    <n v="7"/>
    <n v="0"/>
    <n v="10618"/>
    <s v="13876192"/>
    <s v="19 Jun 2026"/>
    <s v="19"/>
    <s v="Jun"/>
    <s v="26 Jun 2026"/>
    <s v="26"/>
    <s v="Jun"/>
    <n v="7"/>
    <n v="7"/>
    <n v="0"/>
    <n v="0"/>
    <x v="10"/>
    <x v="6"/>
    <n v="2"/>
    <n v="0"/>
    <n v="1394.1351822999998"/>
    <n v="199.16216889999995"/>
    <s v="Poland"/>
    <s v="20 Mar 2026 12:06"/>
    <s v="16 Mar 2026"/>
    <s v="Mar"/>
    <n v="0"/>
    <n v="7"/>
    <n v="0"/>
    <n v="0"/>
    <n v="0"/>
    <n v="7"/>
    <n v="0"/>
    <s v="20.03.2025"/>
    <x v="22"/>
    <s v="19.06.2026"/>
    <n v="25"/>
    <x v="0"/>
    <m/>
    <m/>
  </r>
  <r>
    <x v="1"/>
    <n v="7"/>
    <n v="-1"/>
    <n v="0"/>
    <n v="10595"/>
    <s v="6680816874"/>
    <s v="08 Jun 2026"/>
    <s v="08"/>
    <s v="Jun"/>
    <s v="14 Jun 2026"/>
    <s v="14"/>
    <s v="Jun"/>
    <n v="6"/>
    <n v="6"/>
    <n v="0"/>
    <n v="0"/>
    <x v="1"/>
    <x v="6"/>
    <n v="2"/>
    <n v="2"/>
    <n v="1853.1578966972475"/>
    <n v="308.85964944954122"/>
    <s v="Romania"/>
    <s v="18 Mar 2026 14:54"/>
    <s v="18 Mar 2026"/>
    <s v="Mar"/>
    <n v="0"/>
    <n v="6"/>
    <n v="0"/>
    <n v="0"/>
    <n v="0"/>
    <n v="6"/>
    <n v="0"/>
    <s v="18.03.2025"/>
    <x v="22"/>
    <s v="08.06.2026"/>
    <n v="24"/>
    <x v="1"/>
    <m/>
    <m/>
  </r>
  <r>
    <x v="2"/>
    <n v="0"/>
    <n v="0"/>
    <n v="7"/>
    <n v="10596"/>
    <s v="NT322001"/>
    <s v="30 Jul 2026"/>
    <s v="30"/>
    <s v="Jul"/>
    <s v="06 Aug 2026"/>
    <s v="06"/>
    <s v="Aug"/>
    <n v="7"/>
    <n v="-24"/>
    <n v="1"/>
    <n v="5"/>
    <x v="5"/>
    <x v="0"/>
    <n v="2"/>
    <n v="3"/>
    <n v="3692.6852731999998"/>
    <n v="527.52646759999993"/>
    <s v="Romania"/>
    <s v="18 Mar 2026 15:13"/>
    <s v="18 Mar 2026"/>
    <s v="Mar"/>
    <n v="0"/>
    <n v="0"/>
    <n v="1"/>
    <n v="5"/>
    <n v="0"/>
    <n v="6"/>
    <n v="-1"/>
    <s v="18.03.2025"/>
    <x v="22"/>
    <s v="30.07.2026"/>
    <n v="31"/>
    <x v="0"/>
    <m/>
    <m/>
  </r>
  <r>
    <x v="2"/>
    <n v="0"/>
    <n v="0"/>
    <n v="6"/>
    <n v="10597"/>
    <s v="NT322018"/>
    <s v="18 Jul 2026"/>
    <s v="18"/>
    <s v="Jul"/>
    <s v="24 Jul 2026"/>
    <s v="24"/>
    <s v="Jul"/>
    <n v="6"/>
    <n v="6"/>
    <n v="0"/>
    <n v="0"/>
    <x v="5"/>
    <x v="6"/>
    <n v="2"/>
    <n v="2"/>
    <n v="2503.071234"/>
    <n v="417.178539"/>
    <s v="Bulgaria"/>
    <s v="18 Mar 2026 17:35"/>
    <s v="18 Mar 2026"/>
    <s v="Mar"/>
    <n v="0"/>
    <n v="0"/>
    <n v="6"/>
    <n v="0"/>
    <n v="0"/>
    <n v="6"/>
    <n v="0"/>
    <s v="18.03.2025"/>
    <x v="22"/>
    <s v="18.07.2026"/>
    <n v="29"/>
    <x v="0"/>
    <m/>
    <m/>
  </r>
  <r>
    <x v="1"/>
    <n v="1"/>
    <n v="1"/>
    <n v="0"/>
    <n v="10598"/>
    <s v="6009699282"/>
    <s v="30 May 2026"/>
    <s v="30"/>
    <s v="May"/>
    <s v="01 Jun 2026"/>
    <s v="01"/>
    <s v="Jun"/>
    <n v="2"/>
    <n v="-29"/>
    <n v="1"/>
    <n v="0"/>
    <x v="1"/>
    <x v="2"/>
    <n v="2"/>
    <n v="0"/>
    <n v="526.13621339449537"/>
    <n v="263.06810669724769"/>
    <s v="Romania"/>
    <s v="18 Mar 2026 20:42"/>
    <s v="18 Mar 2026"/>
    <s v="Mar"/>
    <n v="1"/>
    <n v="0"/>
    <n v="0"/>
    <n v="0"/>
    <n v="0"/>
    <n v="1"/>
    <n v="-1"/>
    <s v="18.03.2025"/>
    <x v="22"/>
    <s v="30.05.2026"/>
    <n v="22"/>
    <x v="0"/>
    <m/>
    <m/>
  </r>
  <r>
    <x v="1"/>
    <n v="0"/>
    <n v="4"/>
    <n v="0"/>
    <n v="10599"/>
    <s v="6184230400"/>
    <s v="30 Aug 2026"/>
    <s v="30"/>
    <s v="Aug"/>
    <s v="03 Sep 2026"/>
    <s v="03"/>
    <s v="Sep"/>
    <n v="4"/>
    <n v="-27"/>
    <n v="1"/>
    <n v="2"/>
    <x v="1"/>
    <x v="4"/>
    <n v="2"/>
    <n v="1"/>
    <n v="1505.737892477064"/>
    <n v="376.43447311926599"/>
    <s v="Romania"/>
    <s v="18 Mar 2026 21:46"/>
    <s v="18 Mar 2026"/>
    <s v="Mar"/>
    <n v="0"/>
    <n v="0"/>
    <n v="0"/>
    <n v="1"/>
    <n v="2"/>
    <n v="3"/>
    <n v="-1"/>
    <s v="18.03.2025"/>
    <x v="22"/>
    <s v="30.08.2026"/>
    <n v="36"/>
    <x v="0"/>
    <m/>
    <m/>
  </r>
  <r>
    <x v="1"/>
    <n v="0"/>
    <n v="0"/>
    <n v="7"/>
    <n v="10601"/>
    <s v="6448136100"/>
    <s v="11 Jul 2026"/>
    <s v="11"/>
    <s v="Jul"/>
    <s v="18 Jul 2026"/>
    <s v="18"/>
    <s v="Jul"/>
    <n v="7"/>
    <n v="7"/>
    <n v="0"/>
    <n v="0"/>
    <x v="1"/>
    <x v="4"/>
    <n v="2"/>
    <n v="0"/>
    <n v="3418.431972110091"/>
    <n v="488.34742458715596"/>
    <s v="Romania"/>
    <s v="19 Mar 2026 09:28"/>
    <s v="19 Mar 2026"/>
    <s v="Mar"/>
    <n v="0"/>
    <n v="0"/>
    <n v="7"/>
    <n v="0"/>
    <n v="0"/>
    <n v="7"/>
    <n v="0"/>
    <s v="19.03.2025"/>
    <x v="22"/>
    <s v="11.07.2026"/>
    <n v="28"/>
    <x v="1"/>
    <m/>
    <m/>
  </r>
  <r>
    <x v="2"/>
    <n v="0"/>
    <n v="6"/>
    <n v="0"/>
    <n v="10602"/>
    <s v="19997"/>
    <s v="22 Jun 2026"/>
    <s v="22"/>
    <s v="Jun"/>
    <s v="28 Jun 2026"/>
    <s v="28"/>
    <s v="Jun"/>
    <n v="6"/>
    <n v="6"/>
    <n v="0"/>
    <n v="0"/>
    <x v="4"/>
    <x v="0"/>
    <n v="3"/>
    <n v="1"/>
    <n v="2637.8474793"/>
    <n v="439.64124655000001"/>
    <s v="Romania"/>
    <s v="19 Mar 2026 11:40"/>
    <s v="19 Mar 2026"/>
    <s v="Mar"/>
    <n v="0"/>
    <n v="6"/>
    <n v="0"/>
    <n v="0"/>
    <n v="0"/>
    <n v="6"/>
    <n v="0"/>
    <s v="19.03.2025"/>
    <x v="22"/>
    <s v="22.06.2026"/>
    <n v="26"/>
    <x v="0"/>
    <m/>
    <m/>
  </r>
  <r>
    <x v="1"/>
    <n v="0"/>
    <n v="0"/>
    <n v="7"/>
    <n v="10603"/>
    <s v="6405623629"/>
    <s v="21 Jul 2026"/>
    <s v="21"/>
    <s v="Jul"/>
    <s v="28 Jul 2026"/>
    <s v="28"/>
    <s v="Jul"/>
    <n v="7"/>
    <n v="7"/>
    <n v="0"/>
    <n v="0"/>
    <x v="1"/>
    <x v="6"/>
    <n v="2"/>
    <n v="2"/>
    <n v="4171.3009183486229"/>
    <n v="595.90013119266052"/>
    <s v="Israel"/>
    <s v="19 Mar 2026 13:04"/>
    <s v="19 Mar 2026"/>
    <s v="Mar"/>
    <n v="0"/>
    <n v="0"/>
    <n v="7"/>
    <n v="0"/>
    <n v="0"/>
    <n v="7"/>
    <n v="0"/>
    <s v="19.03.2025"/>
    <x v="22"/>
    <s v="21.07.2026"/>
    <n v="30"/>
    <x v="0"/>
    <m/>
    <m/>
  </r>
  <r>
    <x v="2"/>
    <n v="0"/>
    <n v="0"/>
    <n v="5"/>
    <n v="10548"/>
    <s v="1250631.197893"/>
    <s v="06 Aug 2026"/>
    <s v="06"/>
    <s v="Aug"/>
    <s v="11 Aug 2026"/>
    <s v="11"/>
    <s v="Aug"/>
    <n v="5"/>
    <n v="5"/>
    <n v="0"/>
    <n v="0"/>
    <x v="3"/>
    <x v="4"/>
    <n v="3"/>
    <n v="1"/>
    <n v="2307.3904425000001"/>
    <n v="461.47808850000001"/>
    <s v="Romania"/>
    <s v="16 Mar 2026 09:47"/>
    <s v="15 Mar 2026"/>
    <s v="Mar"/>
    <n v="0"/>
    <n v="0"/>
    <n v="0"/>
    <n v="5"/>
    <n v="0"/>
    <n v="5"/>
    <n v="0"/>
    <s v="16.03.2025"/>
    <x v="22"/>
    <s v="06.08.2026"/>
    <n v="32"/>
    <x v="0"/>
    <m/>
    <m/>
  </r>
  <r>
    <x v="2"/>
    <n v="0"/>
    <n v="5"/>
    <n v="0"/>
    <n v="10549"/>
    <s v="0595"/>
    <s v="25 Jun 2026"/>
    <s v="25"/>
    <s v="Jun"/>
    <s v="30 Jun 2026"/>
    <s v="30"/>
    <s v="Jun"/>
    <n v="5"/>
    <n v="5"/>
    <n v="0"/>
    <n v="0"/>
    <x v="7"/>
    <x v="4"/>
    <n v="2"/>
    <n v="2"/>
    <n v="1934.5114530000001"/>
    <n v="386.90229060000001"/>
    <s v="Romania"/>
    <s v="16 Mar 2026 09:52"/>
    <s v="14 Mar 2026"/>
    <s v="Mar"/>
    <n v="0"/>
    <n v="5"/>
    <n v="0"/>
    <n v="0"/>
    <n v="0"/>
    <n v="5"/>
    <n v="0"/>
    <s v="16.03.2025"/>
    <x v="22"/>
    <s v="25.06.2026"/>
    <n v="26"/>
    <x v="0"/>
    <m/>
    <m/>
  </r>
  <r>
    <x v="2"/>
    <n v="0"/>
    <n v="5"/>
    <n v="0"/>
    <n v="10550"/>
    <s v="1250567.197929"/>
    <s v="21 Jun 2026"/>
    <s v="21"/>
    <s v="Jun"/>
    <s v="26 Jun 2026"/>
    <s v="26"/>
    <s v="Jun"/>
    <n v="5"/>
    <n v="5"/>
    <n v="0"/>
    <n v="0"/>
    <x v="3"/>
    <x v="4"/>
    <n v="2"/>
    <n v="2"/>
    <n v="1746.2041406000001"/>
    <n v="349.24082812"/>
    <s v="Romania"/>
    <s v="16 Mar 2026 10:22"/>
    <s v="14 Mar 2026"/>
    <s v="Mar"/>
    <n v="0"/>
    <n v="5"/>
    <n v="0"/>
    <n v="0"/>
    <n v="0"/>
    <n v="5"/>
    <n v="0"/>
    <s v="16.03.2025"/>
    <x v="22"/>
    <s v="21.06.2026"/>
    <n v="26"/>
    <x v="0"/>
    <m/>
    <m/>
  </r>
  <r>
    <x v="2"/>
    <n v="0"/>
    <n v="0"/>
    <n v="5"/>
    <n v="10551"/>
    <s v="1250521.197957"/>
    <s v="08 Aug 2026"/>
    <s v="08"/>
    <s v="Aug"/>
    <s v="13 Aug 2026"/>
    <s v="13"/>
    <s v="Aug"/>
    <n v="5"/>
    <n v="5"/>
    <n v="0"/>
    <n v="0"/>
    <x v="3"/>
    <x v="4"/>
    <n v="2"/>
    <n v="1"/>
    <n v="1709.1998369999999"/>
    <n v="341.83996739999998"/>
    <s v="Romania"/>
    <s v="16 Mar 2026 10:31"/>
    <s v="13 Mar 2026"/>
    <s v="Mar"/>
    <n v="0"/>
    <n v="0"/>
    <n v="0"/>
    <n v="5"/>
    <n v="0"/>
    <n v="5"/>
    <n v="0"/>
    <s v="16.03.2025"/>
    <x v="22"/>
    <s v="08.08.2026"/>
    <n v="32"/>
    <x v="0"/>
    <m/>
    <m/>
  </r>
  <r>
    <x v="0"/>
    <n v="0"/>
    <n v="0"/>
    <n v="6"/>
    <n v="10604"/>
    <s v="19032026"/>
    <s v="27 Jul 2026"/>
    <s v="27"/>
    <s v="Jul"/>
    <s v="02 Aug 2026"/>
    <s v="02"/>
    <s v="Aug"/>
    <n v="6"/>
    <n v="-25"/>
    <n v="4"/>
    <n v="1"/>
    <x v="0"/>
    <x v="0"/>
    <n v="3"/>
    <n v="0"/>
    <n v="3664.0052691743117"/>
    <n v="610.66754486238528"/>
    <m/>
    <s v="19 Mar 2026 15:34"/>
    <s v="19 Mar 2026"/>
    <s v="Mar"/>
    <n v="0"/>
    <n v="0"/>
    <n v="4"/>
    <n v="1"/>
    <n v="0"/>
    <n v="5"/>
    <n v="-1"/>
    <s v="19.03.2025"/>
    <x v="22"/>
    <s v="27.07.2026"/>
    <n v="31"/>
    <x v="0"/>
    <m/>
    <m/>
  </r>
  <r>
    <x v="1"/>
    <n v="0"/>
    <n v="0"/>
    <n v="7"/>
    <n v="10605"/>
    <s v="6050240381"/>
    <s v="21 Jul 2026"/>
    <s v="21"/>
    <s v="Jul"/>
    <s v="28 Jul 2026"/>
    <s v="28"/>
    <s v="Jul"/>
    <n v="7"/>
    <n v="7"/>
    <n v="0"/>
    <n v="0"/>
    <x v="1"/>
    <x v="6"/>
    <n v="1"/>
    <n v="2"/>
    <n v="3337.0407346788984"/>
    <n v="476.72010495412843"/>
    <s v="Israel"/>
    <s v="19 Mar 2026 15:36"/>
    <s v="19 Mar 2026"/>
    <s v="Mar"/>
    <n v="0"/>
    <n v="0"/>
    <n v="7"/>
    <n v="0"/>
    <n v="0"/>
    <n v="7"/>
    <n v="0"/>
    <s v="19.03.2025"/>
    <x v="22"/>
    <s v="21.07.2026"/>
    <n v="30"/>
    <x v="0"/>
    <m/>
    <m/>
  </r>
  <r>
    <x v="1"/>
    <n v="0"/>
    <n v="0"/>
    <n v="7"/>
    <n v="10606"/>
    <s v="6050240381"/>
    <s v="21 Jul 2026"/>
    <s v="21"/>
    <s v="Jul"/>
    <s v="28 Jul 2026"/>
    <s v="28"/>
    <s v="Jul"/>
    <n v="7"/>
    <n v="7"/>
    <n v="0"/>
    <n v="0"/>
    <x v="1"/>
    <x v="6"/>
    <n v="1"/>
    <n v="2"/>
    <n v="3337.0407346788984"/>
    <n v="476.72010495412843"/>
    <m/>
    <s v="19 Mar 2026 15:36"/>
    <s v="19 Mar 2026"/>
    <s v="Mar"/>
    <n v="0"/>
    <n v="0"/>
    <n v="7"/>
    <n v="0"/>
    <n v="0"/>
    <n v="7"/>
    <n v="0"/>
    <s v="19.03.2025"/>
    <x v="22"/>
    <s v="21.07.2026"/>
    <n v="30"/>
    <x v="0"/>
    <m/>
    <m/>
  </r>
  <r>
    <x v="2"/>
    <n v="0"/>
    <n v="5"/>
    <n v="0"/>
    <n v="10552"/>
    <s v="2332263"/>
    <s v="02 Jul 2026"/>
    <s v="02"/>
    <s v="Jul"/>
    <s v="07 Jul 2026"/>
    <s v="07"/>
    <s v="Jul"/>
    <n v="5"/>
    <n v="5"/>
    <n v="0"/>
    <n v="0"/>
    <x v="6"/>
    <x v="6"/>
    <n v="3"/>
    <n v="1"/>
    <n v="2034.6499489999999"/>
    <n v="406.92998979999999"/>
    <s v="Romania"/>
    <s v="16 Mar 2026 10:37"/>
    <s v="16 Mar 2026"/>
    <s v="Mar"/>
    <n v="0"/>
    <n v="0"/>
    <n v="5"/>
    <n v="0"/>
    <n v="0"/>
    <n v="5"/>
    <n v="0"/>
    <s v="16.03.2025"/>
    <x v="22"/>
    <s v="02.07.2026"/>
    <n v="27"/>
    <x v="0"/>
    <m/>
    <m/>
  </r>
  <r>
    <x v="4"/>
    <n v="0"/>
    <n v="0"/>
    <n v="10"/>
    <n v="10553"/>
    <s v="13866762"/>
    <s v="14 Jul 2026"/>
    <s v="14"/>
    <s v="Jul"/>
    <s v="24 Jul 2026"/>
    <s v="24"/>
    <s v="Jul"/>
    <n v="10"/>
    <n v="10"/>
    <n v="0"/>
    <n v="0"/>
    <x v="10"/>
    <x v="6"/>
    <n v="2"/>
    <n v="1"/>
    <n v="2583.8470129999996"/>
    <n v="258.38470129999996"/>
    <s v="Poland"/>
    <s v="16 Mar 2026 11:58"/>
    <s v="12 Mar 2026"/>
    <s v="Mar"/>
    <n v="0"/>
    <n v="0"/>
    <n v="10"/>
    <n v="0"/>
    <n v="0"/>
    <n v="10"/>
    <n v="0"/>
    <s v="16.03.2025"/>
    <x v="22"/>
    <s v="14.07.2026"/>
    <n v="29"/>
    <x v="0"/>
    <m/>
    <m/>
  </r>
  <r>
    <x v="4"/>
    <n v="3"/>
    <n v="4"/>
    <n v="0"/>
    <n v="10554"/>
    <s v="13870667"/>
    <s v="12 Jun 2026"/>
    <s v="12"/>
    <s v="Jun"/>
    <s v="19 Jun 2026"/>
    <s v="19"/>
    <s v="Jun"/>
    <n v="7"/>
    <n v="7"/>
    <n v="0"/>
    <n v="0"/>
    <x v="10"/>
    <x v="3"/>
    <n v="2"/>
    <n v="1"/>
    <n v="1394.1351822999998"/>
    <n v="199.16216889999995"/>
    <s v="Poland"/>
    <s v="16 Mar 2026 11:58"/>
    <s v="14 Mar 2026"/>
    <s v="Mar"/>
    <n v="0"/>
    <n v="7"/>
    <n v="0"/>
    <n v="0"/>
    <n v="0"/>
    <n v="7"/>
    <n v="0"/>
    <s v="16.03.2025"/>
    <x v="22"/>
    <s v="12.06.2026"/>
    <n v="24"/>
    <x v="0"/>
    <m/>
    <m/>
  </r>
  <r>
    <x v="4"/>
    <n v="3"/>
    <n v="4"/>
    <n v="0"/>
    <n v="10555"/>
    <s v="13870526"/>
    <s v="12 Jun 2026"/>
    <s v="12"/>
    <s v="Jun"/>
    <s v="19 Jun 2026"/>
    <s v="19"/>
    <s v="Jun"/>
    <n v="7"/>
    <n v="7"/>
    <n v="0"/>
    <n v="0"/>
    <x v="10"/>
    <x v="3"/>
    <n v="2"/>
    <n v="1"/>
    <n v="1394.1351822999998"/>
    <n v="199.16216889999995"/>
    <s v="Poland"/>
    <s v="16 Mar 2026 11:59"/>
    <s v="14 Mar 2026"/>
    <s v="Mar"/>
    <n v="0"/>
    <n v="7"/>
    <n v="0"/>
    <n v="0"/>
    <n v="0"/>
    <n v="7"/>
    <n v="0"/>
    <s v="16.03.2025"/>
    <x v="22"/>
    <s v="12.06.2026"/>
    <n v="24"/>
    <x v="0"/>
    <m/>
    <m/>
  </r>
  <r>
    <x v="1"/>
    <n v="0"/>
    <n v="0"/>
    <n v="3"/>
    <n v="10556"/>
    <s v="6027068744"/>
    <s v="23 Jul 2026"/>
    <s v="23"/>
    <s v="Jul"/>
    <s v="26 Jul 2026"/>
    <s v="26"/>
    <s v="Jul"/>
    <n v="3"/>
    <n v="3"/>
    <n v="0"/>
    <n v="0"/>
    <x v="1"/>
    <x v="3"/>
    <n v="2"/>
    <n v="0"/>
    <n v="1465.0422737614679"/>
    <n v="488.34742458715596"/>
    <s v="Bulgaria"/>
    <s v="16 Mar 2026 12:42"/>
    <s v="16 Mar 2026"/>
    <s v="Mar"/>
    <n v="0"/>
    <n v="0"/>
    <n v="3"/>
    <n v="0"/>
    <n v="0"/>
    <n v="3"/>
    <n v="0"/>
    <s v="16.03.2025"/>
    <x v="22"/>
    <s v="23.07.2026"/>
    <n v="30"/>
    <x v="0"/>
    <m/>
    <m/>
  </r>
  <r>
    <x v="1"/>
    <n v="1"/>
    <n v="1"/>
    <n v="0"/>
    <n v="10557"/>
    <s v="5047930507"/>
    <s v="30 May 2026"/>
    <s v="30"/>
    <s v="May"/>
    <s v="01 Jun 2026"/>
    <s v="01"/>
    <s v="Jun"/>
    <n v="2"/>
    <n v="-29"/>
    <n v="1"/>
    <n v="0"/>
    <x v="1"/>
    <x v="4"/>
    <n v="2"/>
    <n v="2"/>
    <n v="694.58880091743117"/>
    <n v="347.29440045871559"/>
    <s v="Romania"/>
    <s v="16 Mar 2026 13:30"/>
    <s v="16 Mar 2026"/>
    <s v="Mar"/>
    <n v="1"/>
    <n v="0"/>
    <n v="0"/>
    <n v="0"/>
    <n v="0"/>
    <n v="1"/>
    <n v="-1"/>
    <s v="16.03.2025"/>
    <x v="22"/>
    <s v="30.05.2026"/>
    <n v="22"/>
    <x v="0"/>
    <m/>
    <m/>
  </r>
  <r>
    <x v="1"/>
    <n v="1"/>
    <n v="1"/>
    <n v="0"/>
    <n v="10558"/>
    <s v="5047930507"/>
    <s v="30 May 2026"/>
    <s v="30"/>
    <s v="May"/>
    <s v="01 Jun 2026"/>
    <s v="01"/>
    <s v="Jun"/>
    <n v="2"/>
    <n v="-29"/>
    <n v="1"/>
    <n v="0"/>
    <x v="1"/>
    <x v="4"/>
    <n v="2"/>
    <n v="2"/>
    <n v="694.58880091743117"/>
    <n v="347.29440045871559"/>
    <m/>
    <s v="16 Mar 2026 13:30"/>
    <s v="16 Mar 2026"/>
    <s v="Mar"/>
    <n v="1"/>
    <n v="0"/>
    <n v="0"/>
    <n v="0"/>
    <n v="0"/>
    <n v="1"/>
    <n v="-1"/>
    <s v="16.03.2025"/>
    <x v="22"/>
    <s v="30.05.2026"/>
    <n v="22"/>
    <x v="0"/>
    <m/>
    <m/>
  </r>
  <r>
    <x v="1"/>
    <n v="0"/>
    <n v="6"/>
    <n v="0"/>
    <n v="10559"/>
    <s v="6252818730"/>
    <s v="15 Jun 2026"/>
    <s v="15"/>
    <s v="Jun"/>
    <s v="21 Jun 2026"/>
    <s v="21"/>
    <s v="Jun"/>
    <n v="6"/>
    <n v="6"/>
    <n v="0"/>
    <n v="0"/>
    <x v="1"/>
    <x v="0"/>
    <n v="2"/>
    <n v="2"/>
    <n v="2986.8215609174308"/>
    <n v="497.80359348623847"/>
    <s v="Romania"/>
    <s v="16 Mar 2026 13:32"/>
    <s v="16 Mar 2026"/>
    <s v="Mar"/>
    <n v="0"/>
    <n v="6"/>
    <n v="0"/>
    <n v="0"/>
    <n v="0"/>
    <n v="6"/>
    <n v="0"/>
    <s v="16.03.2025"/>
    <x v="22"/>
    <s v="15.06.2026"/>
    <n v="25"/>
    <x v="1"/>
    <m/>
    <m/>
  </r>
  <r>
    <x v="2"/>
    <n v="0"/>
    <n v="6"/>
    <n v="0"/>
    <n v="10560"/>
    <s v="1250963.197981"/>
    <s v="21 Jun 2026"/>
    <s v="21"/>
    <s v="Jun"/>
    <s v="27 Jun 2026"/>
    <s v="27"/>
    <s v="Jun"/>
    <n v="6"/>
    <n v="6"/>
    <n v="0"/>
    <n v="0"/>
    <x v="3"/>
    <x v="5"/>
    <n v="2"/>
    <n v="2"/>
    <n v="2449.3641421999996"/>
    <n v="408.22735703333325"/>
    <s v="Romania"/>
    <s v="16 Mar 2026 13:48"/>
    <s v="16 Mar 2026"/>
    <s v="Mar"/>
    <n v="0"/>
    <n v="6"/>
    <n v="0"/>
    <n v="0"/>
    <n v="0"/>
    <n v="6"/>
    <n v="0"/>
    <s v="16.03.2025"/>
    <x v="22"/>
    <s v="21.06.2026"/>
    <n v="26"/>
    <x v="0"/>
    <m/>
    <m/>
  </r>
  <r>
    <x v="1"/>
    <n v="0"/>
    <n v="3"/>
    <n v="0"/>
    <n v="10608"/>
    <s v="6315842907"/>
    <s v="04 Jul 2026"/>
    <s v="04"/>
    <s v="Jul"/>
    <s v="07 Jul 2026"/>
    <s v="07"/>
    <s v="Jul"/>
    <n v="3"/>
    <n v="3"/>
    <n v="0"/>
    <n v="0"/>
    <x v="1"/>
    <x v="0"/>
    <n v="2"/>
    <n v="2"/>
    <n v="1858.5409150458713"/>
    <n v="619.51363834862377"/>
    <s v="Romania"/>
    <s v="19 Mar 2026 21:20"/>
    <s v="19 Mar 2026"/>
    <s v="Mar"/>
    <n v="0"/>
    <n v="0"/>
    <n v="3"/>
    <n v="0"/>
    <n v="0"/>
    <n v="3"/>
    <n v="0"/>
    <s v="19.03.2025"/>
    <x v="22"/>
    <s v="04.07.2026"/>
    <n v="27"/>
    <x v="1"/>
    <m/>
    <m/>
  </r>
  <r>
    <x v="2"/>
    <n v="0"/>
    <n v="0"/>
    <n v="7"/>
    <n v="10561"/>
    <s v="2332388"/>
    <s v="07 Aug 2026"/>
    <s v="07"/>
    <s v="Aug"/>
    <s v="14 Aug 2026"/>
    <s v="14"/>
    <s v="Aug"/>
    <n v="7"/>
    <n v="7"/>
    <n v="0"/>
    <n v="0"/>
    <x v="6"/>
    <x v="4"/>
    <n v="3"/>
    <n v="0"/>
    <n v="3230.3466195000001"/>
    <n v="461.47808850000001"/>
    <s v="Romania"/>
    <s v="16 Mar 2026 16:37"/>
    <s v="16 Mar 2026"/>
    <s v="Mar"/>
    <n v="0"/>
    <n v="0"/>
    <n v="0"/>
    <n v="7"/>
    <n v="0"/>
    <n v="7"/>
    <n v="0"/>
    <s v="16.03.2025"/>
    <x v="22"/>
    <s v="07.08.2026"/>
    <n v="32"/>
    <x v="0"/>
    <m/>
    <m/>
  </r>
  <r>
    <x v="2"/>
    <n v="0"/>
    <n v="6"/>
    <n v="1"/>
    <n v="10609"/>
    <s v="2333044"/>
    <s v="05 Jul 2026"/>
    <s v="05"/>
    <s v="Jul"/>
    <s v="12 Jul 2026"/>
    <s v="12"/>
    <s v="Jul"/>
    <n v="7"/>
    <n v="7"/>
    <n v="0"/>
    <n v="0"/>
    <x v="6"/>
    <x v="1"/>
    <n v="4"/>
    <n v="0"/>
    <n v="0"/>
    <n v="0"/>
    <s v="Romania"/>
    <s v="20 Mar 2026 09:30"/>
    <s v="19 Mar 2026"/>
    <s v="Mar"/>
    <n v="0"/>
    <n v="0"/>
    <n v="7"/>
    <n v="0"/>
    <n v="0"/>
    <n v="7"/>
    <n v="0"/>
    <s v="20.03.2025"/>
    <x v="22"/>
    <s v="05.07.2026"/>
    <n v="28"/>
    <x v="1"/>
    <m/>
    <m/>
  </r>
  <r>
    <x v="2"/>
    <n v="0"/>
    <n v="0"/>
    <n v="5"/>
    <n v="10611"/>
    <s v="1251739.198415"/>
    <s v="10 Aug 2026"/>
    <s v="10"/>
    <s v="Aug"/>
    <s v="15 Aug 2026"/>
    <s v="15"/>
    <s v="Aug"/>
    <n v="5"/>
    <n v="5"/>
    <n v="0"/>
    <n v="0"/>
    <x v="3"/>
    <x v="6"/>
    <n v="2"/>
    <n v="1"/>
    <n v="1668.714156"/>
    <n v="333.74283120000001"/>
    <s v="Romania"/>
    <s v="20 Mar 2026 09:42"/>
    <s v="19 Mar 2026"/>
    <s v="Mar"/>
    <n v="0"/>
    <n v="0"/>
    <n v="0"/>
    <n v="5"/>
    <n v="0"/>
    <n v="5"/>
    <n v="0"/>
    <s v="20.03.2025"/>
    <x v="22"/>
    <s v="10.08.2026"/>
    <n v="33"/>
    <x v="0"/>
    <m/>
    <m/>
  </r>
  <r>
    <x v="2"/>
    <n v="0"/>
    <n v="6"/>
    <n v="0"/>
    <n v="10610"/>
    <s v="1251773.198413"/>
    <s v="29 Jun 2026"/>
    <s v="29"/>
    <s v="Jun"/>
    <s v="05 Jul 2026"/>
    <s v="05"/>
    <s v="Jul"/>
    <n v="6"/>
    <n v="-24"/>
    <n v="2"/>
    <n v="4"/>
    <x v="3"/>
    <x v="4"/>
    <n v="2"/>
    <n v="1"/>
    <n v="1857.1779347999998"/>
    <n v="309.52965579999994"/>
    <s v="Romania"/>
    <s v="20 Mar 2026 09:40"/>
    <s v="20 Mar 2026"/>
    <s v="Mar"/>
    <n v="0"/>
    <n v="2"/>
    <n v="4"/>
    <n v="0"/>
    <n v="0"/>
    <n v="6"/>
    <n v="0"/>
    <s v="20.03.2025"/>
    <x v="22"/>
    <s v="29.06.2026"/>
    <n v="27"/>
    <x v="0"/>
    <m/>
    <m/>
  </r>
  <r>
    <x v="2"/>
    <n v="0"/>
    <n v="7"/>
    <n v="0"/>
    <n v="10562"/>
    <s v="62840"/>
    <s v="22 Jun 2026"/>
    <s v="22"/>
    <s v="Jun"/>
    <s v="29 Jun 2026"/>
    <s v="29"/>
    <s v="Jun"/>
    <n v="7"/>
    <n v="7"/>
    <n v="0"/>
    <n v="0"/>
    <x v="4"/>
    <x v="2"/>
    <n v="2"/>
    <n v="2"/>
    <n v="2614.0645864999997"/>
    <n v="373.43779807142852"/>
    <s v="Romania"/>
    <s v="16 Mar 2026 17:30"/>
    <s v="16 Mar 2026"/>
    <s v="Mar"/>
    <n v="0"/>
    <n v="7"/>
    <n v="0"/>
    <n v="0"/>
    <n v="0"/>
    <n v="7"/>
    <n v="0"/>
    <s v="16.03.2025"/>
    <x v="22"/>
    <s v="22.06.2026"/>
    <n v="26"/>
    <x v="0"/>
    <m/>
    <m/>
  </r>
  <r>
    <x v="2"/>
    <n v="0"/>
    <n v="6"/>
    <n v="1"/>
    <n v="10612"/>
    <s v="NT322116"/>
    <s v="05 Jul 2026"/>
    <s v="05"/>
    <s v="Jul"/>
    <s v="12 Jul 2026"/>
    <s v="12"/>
    <s v="Jul"/>
    <n v="7"/>
    <n v="7"/>
    <n v="0"/>
    <n v="0"/>
    <x v="5"/>
    <x v="7"/>
    <n v="4"/>
    <n v="0"/>
    <n v="4252.6002856000005"/>
    <n v="607.51432651428581"/>
    <s v="Romania"/>
    <s v="20 Mar 2026 11:15"/>
    <s v="20 Mar 2026"/>
    <s v="Mar"/>
    <n v="0"/>
    <n v="0"/>
    <n v="7"/>
    <n v="0"/>
    <n v="0"/>
    <n v="7"/>
    <n v="0"/>
    <s v="20.03.2025"/>
    <x v="22"/>
    <s v="05.07.2026"/>
    <n v="28"/>
    <x v="0"/>
    <m/>
    <m/>
  </r>
  <r>
    <x v="2"/>
    <n v="0"/>
    <n v="3"/>
    <n v="4"/>
    <n v="10613"/>
    <s v="1251822.198437"/>
    <s v="21 Aug 2026"/>
    <s v="21"/>
    <s v="Aug"/>
    <s v="28 Aug 2026"/>
    <s v="28"/>
    <s v="Aug"/>
    <n v="7"/>
    <n v="7"/>
    <n v="0"/>
    <n v="0"/>
    <x v="3"/>
    <x v="6"/>
    <n v="1"/>
    <n v="1"/>
    <n v="1544.9296752999999"/>
    <n v="220.70423932857142"/>
    <s v="Romania"/>
    <s v="20 Mar 2026 11:27"/>
    <s v="20 Mar 2026"/>
    <s v="Mar"/>
    <n v="0"/>
    <n v="0"/>
    <n v="0"/>
    <n v="7"/>
    <n v="0"/>
    <n v="7"/>
    <n v="0"/>
    <s v="20.03.2025"/>
    <x v="22"/>
    <s v="21.08.2026"/>
    <n v="34"/>
    <x v="0"/>
    <m/>
    <m/>
  </r>
  <r>
    <x v="1"/>
    <n v="0"/>
    <n v="6"/>
    <n v="0"/>
    <n v="10564"/>
    <s v="6723663889"/>
    <s v="19 Jun 2026"/>
    <s v="19"/>
    <s v="Jun"/>
    <s v="25 Jun 2026"/>
    <s v="25"/>
    <s v="Jun"/>
    <n v="6"/>
    <n v="6"/>
    <n v="0"/>
    <n v="0"/>
    <x v="1"/>
    <x v="6"/>
    <n v="2"/>
    <n v="2"/>
    <n v="2801.8610504587155"/>
    <n v="466.97684174311922"/>
    <s v="Ukraine"/>
    <s v="16 Mar 2026 18:46"/>
    <s v="16 Mar 2026"/>
    <s v="Mar"/>
    <n v="0"/>
    <n v="6"/>
    <n v="0"/>
    <n v="0"/>
    <n v="0"/>
    <n v="6"/>
    <n v="0"/>
    <s v="16.03.2025"/>
    <x v="22"/>
    <s v="19.06.2026"/>
    <n v="25"/>
    <x v="1"/>
    <m/>
    <m/>
  </r>
  <r>
    <x v="4"/>
    <n v="0"/>
    <n v="7"/>
    <n v="0"/>
    <n v="10615"/>
    <s v="13870278"/>
    <s v="16 Jun 2026"/>
    <s v="16"/>
    <s v="Jun"/>
    <s v="23 Jun 2026"/>
    <s v="23"/>
    <s v="Jun"/>
    <n v="7"/>
    <n v="7"/>
    <n v="0"/>
    <n v="0"/>
    <x v="10"/>
    <x v="6"/>
    <n v="3"/>
    <n v="0"/>
    <n v="1821.2884543"/>
    <n v="260.18406490000001"/>
    <s v="Poland"/>
    <s v="20 Mar 2026 12:06"/>
    <s v="14 Mar 2026"/>
    <s v="Mar"/>
    <n v="0"/>
    <n v="7"/>
    <n v="0"/>
    <n v="0"/>
    <n v="0"/>
    <n v="7"/>
    <n v="0"/>
    <s v="20.03.2025"/>
    <x v="22"/>
    <s v="16.06.2026"/>
    <n v="25"/>
    <x v="0"/>
    <m/>
    <m/>
  </r>
  <r>
    <x v="4"/>
    <n v="0"/>
    <n v="4"/>
    <n v="3"/>
    <n v="10616"/>
    <s v="13873886"/>
    <s v="07 Jul 2026"/>
    <s v="07"/>
    <s v="Jul"/>
    <s v="14 Jul 2026"/>
    <s v="14"/>
    <s v="Jul"/>
    <n v="7"/>
    <n v="7"/>
    <n v="0"/>
    <n v="0"/>
    <x v="10"/>
    <x v="3"/>
    <n v="2"/>
    <n v="1"/>
    <n v="1808.6929091"/>
    <n v="258.38470130000002"/>
    <s v="Poland"/>
    <s v="20 Mar 2026 12:06"/>
    <s v="16 Mar 2026"/>
    <s v="Mar"/>
    <n v="0"/>
    <n v="0"/>
    <n v="7"/>
    <n v="0"/>
    <n v="0"/>
    <n v="7"/>
    <n v="0"/>
    <s v="20.03.2025"/>
    <x v="22"/>
    <s v="07.07.2026"/>
    <n v="28"/>
    <x v="0"/>
    <m/>
    <m/>
  </r>
  <r>
    <x v="4"/>
    <n v="0"/>
    <n v="7"/>
    <n v="0"/>
    <n v="10617"/>
    <s v="13876192"/>
    <s v="19 Jun 2026"/>
    <s v="19"/>
    <s v="Jun"/>
    <s v="26 Jun 2026"/>
    <s v="26"/>
    <s v="Jun"/>
    <n v="7"/>
    <n v="7"/>
    <n v="0"/>
    <n v="0"/>
    <x v="10"/>
    <x v="6"/>
    <n v="1"/>
    <n v="2"/>
    <n v="1758.4476364"/>
    <n v="251.20680519999999"/>
    <s v="Poland"/>
    <s v="20 Mar 2026 12:06"/>
    <s v="16 Mar 2026"/>
    <s v="Mar"/>
    <n v="0"/>
    <n v="7"/>
    <n v="0"/>
    <n v="0"/>
    <n v="0"/>
    <n v="7"/>
    <n v="0"/>
    <s v="20.03.2025"/>
    <x v="22"/>
    <s v="19.06.2026"/>
    <n v="25"/>
    <x v="0"/>
    <m/>
    <m/>
  </r>
  <r>
    <x v="4"/>
    <n v="0"/>
    <n v="0"/>
    <n v="7"/>
    <n v="10622"/>
    <s v="13882258"/>
    <s v="17 Jul 2026"/>
    <s v="17"/>
    <s v="Jul"/>
    <s v="24 Jul 2026"/>
    <s v="24"/>
    <s v="Jul"/>
    <n v="7"/>
    <n v="7"/>
    <n v="0"/>
    <n v="0"/>
    <x v="10"/>
    <x v="3"/>
    <n v="3"/>
    <n v="0"/>
    <n v="2373.8495459000001"/>
    <n v="339.12136370000002"/>
    <s v="Poland"/>
    <s v="20 Mar 2026 12:07"/>
    <s v="19 Mar 2026"/>
    <s v="Mar"/>
    <n v="0"/>
    <n v="0"/>
    <n v="7"/>
    <n v="0"/>
    <n v="0"/>
    <n v="7"/>
    <n v="0"/>
    <s v="20.03.2025"/>
    <x v="22"/>
    <s v="17.07.2026"/>
    <n v="29"/>
    <x v="0"/>
    <m/>
    <m/>
  </r>
  <r>
    <x v="4"/>
    <n v="0"/>
    <n v="7"/>
    <n v="0"/>
    <n v="10624"/>
    <s v="13870290"/>
    <s v="16 Jun 2026"/>
    <s v="16"/>
    <s v="Jun"/>
    <s v="23 Jun 2026"/>
    <s v="23"/>
    <s v="Jun"/>
    <n v="7"/>
    <n v="7"/>
    <n v="0"/>
    <n v="0"/>
    <x v="10"/>
    <x v="6"/>
    <n v="1"/>
    <n v="1"/>
    <n v="1394.1351822999998"/>
    <n v="199.16216889999995"/>
    <s v="Poland"/>
    <s v="20 Mar 2026 12:07"/>
    <s v="14 Mar 2026"/>
    <s v="Mar"/>
    <n v="0"/>
    <n v="7"/>
    <n v="0"/>
    <n v="0"/>
    <n v="0"/>
    <n v="7"/>
    <n v="0"/>
    <s v="20.03.2025"/>
    <x v="22"/>
    <s v="16.06.2026"/>
    <n v="25"/>
    <x v="0"/>
    <m/>
    <m/>
  </r>
  <r>
    <x v="4"/>
    <n v="0"/>
    <n v="0"/>
    <n v="7"/>
    <n v="10620"/>
    <s v="13883353"/>
    <s v="04 Aug 2026"/>
    <s v="04"/>
    <s v="Aug"/>
    <s v="11 Aug 2026"/>
    <s v="11"/>
    <s v="Aug"/>
    <n v="7"/>
    <n v="7"/>
    <n v="0"/>
    <n v="0"/>
    <x v="10"/>
    <x v="3"/>
    <n v="2"/>
    <n v="1"/>
    <n v="1808.6929091"/>
    <n v="258.38470130000002"/>
    <s v="Poland"/>
    <s v="20 Mar 2026 12:06"/>
    <s v="19 Mar 2026"/>
    <s v="Mar"/>
    <n v="0"/>
    <n v="0"/>
    <n v="0"/>
    <n v="7"/>
    <n v="0"/>
    <n v="7"/>
    <n v="0"/>
    <s v="20.03.2025"/>
    <x v="22"/>
    <s v="04.08.2026"/>
    <n v="32"/>
    <x v="0"/>
    <m/>
    <m/>
  </r>
  <r>
    <x v="4"/>
    <n v="0"/>
    <n v="0"/>
    <n v="10"/>
    <n v="10614"/>
    <s v="13875602"/>
    <s v="14 Jul 2026"/>
    <s v="14"/>
    <s v="Jul"/>
    <s v="24 Jul 2026"/>
    <s v="24"/>
    <s v="Jul"/>
    <n v="10"/>
    <n v="10"/>
    <n v="0"/>
    <n v="0"/>
    <x v="10"/>
    <x v="3"/>
    <n v="1"/>
    <n v="1"/>
    <n v="2583.8470129999996"/>
    <n v="258.38470129999996"/>
    <s v="Poland"/>
    <s v="20 Mar 2026 12:06"/>
    <s v="16 Mar 2026"/>
    <s v="Mar"/>
    <n v="0"/>
    <n v="0"/>
    <n v="10"/>
    <n v="0"/>
    <n v="0"/>
    <n v="10"/>
    <n v="0"/>
    <s v="20.03.2025"/>
    <x v="22"/>
    <s v="14.07.2026"/>
    <n v="29"/>
    <x v="0"/>
    <m/>
    <m/>
  </r>
  <r>
    <x v="4"/>
    <n v="0"/>
    <n v="7"/>
    <n v="0"/>
    <n v="10623"/>
    <s v="13872814"/>
    <s v="30 Jun 2026"/>
    <s v="30"/>
    <s v="Jun"/>
    <s v="07 Jul 2026"/>
    <s v="07"/>
    <s v="Jul"/>
    <n v="7"/>
    <n v="-23"/>
    <n v="1"/>
    <n v="6"/>
    <x v="10"/>
    <x v="6"/>
    <n v="1"/>
    <n v="2"/>
    <n v="2223.2506358999999"/>
    <n v="317.60723369999999"/>
    <s v="Poland"/>
    <s v="20 Mar 2026 12:07"/>
    <s v="15 Mar 2026"/>
    <s v="Mar"/>
    <n v="0"/>
    <n v="1"/>
    <n v="6"/>
    <n v="0"/>
    <n v="0"/>
    <n v="7"/>
    <n v="0"/>
    <s v="20.03.2025"/>
    <x v="22"/>
    <s v="30.06.2026"/>
    <n v="27"/>
    <x v="0"/>
    <m/>
    <m/>
  </r>
  <r>
    <x v="4"/>
    <n v="0"/>
    <n v="4"/>
    <n v="6"/>
    <n v="10627"/>
    <s v="13873510"/>
    <s v="07 Jul 2026"/>
    <s v="07"/>
    <s v="Jul"/>
    <s v="17 Jul 2026"/>
    <s v="17"/>
    <s v="Jul"/>
    <n v="10"/>
    <n v="10"/>
    <n v="0"/>
    <n v="0"/>
    <x v="10"/>
    <x v="3"/>
    <n v="2"/>
    <n v="1"/>
    <n v="2583.8470129999996"/>
    <n v="258.38470129999996"/>
    <s v="Poland"/>
    <s v="20 Mar 2026 12:07"/>
    <s v="16 Mar 2026"/>
    <s v="Mar"/>
    <n v="0"/>
    <n v="0"/>
    <n v="10"/>
    <n v="0"/>
    <n v="0"/>
    <n v="10"/>
    <n v="0"/>
    <s v="20.03.2025"/>
    <x v="22"/>
    <s v="07.07.2026"/>
    <n v="28"/>
    <x v="0"/>
    <m/>
    <m/>
  </r>
  <r>
    <x v="4"/>
    <n v="0"/>
    <n v="7"/>
    <n v="0"/>
    <n v="10629"/>
    <s v="13877023"/>
    <s v="26 Jun 2026"/>
    <s v="26"/>
    <s v="Jun"/>
    <s v="03 Jul 2026"/>
    <s v="03"/>
    <s v="Jul"/>
    <n v="7"/>
    <n v="-23"/>
    <n v="5"/>
    <n v="2"/>
    <x v="10"/>
    <x v="3"/>
    <n v="2"/>
    <n v="1"/>
    <n v="1808.6929091"/>
    <n v="258.38470130000002"/>
    <s v="Poland"/>
    <s v="20 Mar 2026 12:07"/>
    <s v="17 Mar 2026"/>
    <s v="Mar"/>
    <n v="0"/>
    <n v="5"/>
    <n v="2"/>
    <n v="0"/>
    <n v="0"/>
    <n v="7"/>
    <n v="0"/>
    <s v="20.03.2025"/>
    <x v="22"/>
    <s v="26.06.2026"/>
    <n v="26"/>
    <x v="0"/>
    <m/>
    <m/>
  </r>
  <r>
    <x v="4"/>
    <n v="0"/>
    <n v="0"/>
    <n v="10"/>
    <n v="10628"/>
    <s v="13875593"/>
    <s v="14 Jul 2026"/>
    <s v="14"/>
    <s v="Jul"/>
    <s v="24 Jul 2026"/>
    <s v="24"/>
    <s v="Jul"/>
    <n v="10"/>
    <n v="10"/>
    <n v="0"/>
    <n v="0"/>
    <x v="10"/>
    <x v="3"/>
    <n v="1"/>
    <n v="1"/>
    <n v="2583.8470129999996"/>
    <n v="258.38470129999996"/>
    <s v="Poland"/>
    <s v="20 Mar 2026 12:07"/>
    <s v="16 Mar 2026"/>
    <s v="Mar"/>
    <n v="0"/>
    <n v="0"/>
    <n v="10"/>
    <n v="0"/>
    <n v="0"/>
    <n v="10"/>
    <n v="0"/>
    <s v="20.03.2025"/>
    <x v="22"/>
    <s v="14.07.2026"/>
    <n v="29"/>
    <x v="0"/>
    <m/>
    <m/>
  </r>
  <r>
    <x v="2"/>
    <n v="1"/>
    <n v="1"/>
    <n v="0"/>
    <n v="10630"/>
    <s v="NT322150"/>
    <s v="30 May 2026"/>
    <s v="30"/>
    <s v="May"/>
    <s v="01 Jun 2026"/>
    <s v="01"/>
    <s v="Jun"/>
    <n v="2"/>
    <n v="-29"/>
    <n v="1"/>
    <n v="0"/>
    <x v="5"/>
    <x v="6"/>
    <n v="3"/>
    <n v="1"/>
    <n v="678.24272739999992"/>
    <n v="339.12136369999996"/>
    <s v="Romania"/>
    <s v="20 Mar 2026 16:35"/>
    <s v="20 Mar 2026"/>
    <s v="Mar"/>
    <n v="1"/>
    <n v="0"/>
    <n v="0"/>
    <n v="0"/>
    <n v="0"/>
    <n v="1"/>
    <n v="-1"/>
    <s v="20.03.2025"/>
    <x v="22"/>
    <s v="30.05.2026"/>
    <n v="22"/>
    <x v="0"/>
    <m/>
    <m/>
  </r>
  <r>
    <x v="1"/>
    <n v="1"/>
    <n v="1"/>
    <n v="0"/>
    <n v="10631"/>
    <s v="5319694601"/>
    <s v="30 May 2026"/>
    <s v="30"/>
    <s v="May"/>
    <s v="01 Jun 2026"/>
    <s v="01"/>
    <s v="Jun"/>
    <n v="2"/>
    <n v="-29"/>
    <n v="1"/>
    <n v="0"/>
    <x v="1"/>
    <x v="5"/>
    <n v="2"/>
    <n v="2"/>
    <n v="835.87508917431171"/>
    <n v="417.93754458715586"/>
    <s v="Romania"/>
    <s v="20 Mar 2026 17:18"/>
    <s v="20 Mar 2026"/>
    <s v="Mar"/>
    <n v="1"/>
    <n v="0"/>
    <n v="0"/>
    <n v="0"/>
    <n v="0"/>
    <n v="1"/>
    <n v="-1"/>
    <s v="20.03.2025"/>
    <x v="22"/>
    <s v="30.05.2026"/>
    <n v="22"/>
    <x v="1"/>
    <m/>
    <m/>
  </r>
  <r>
    <x v="1"/>
    <n v="0"/>
    <n v="4"/>
    <n v="0"/>
    <n v="10632"/>
    <s v="5635494377"/>
    <s v="01 Jul 2026"/>
    <s v="01"/>
    <s v="Jul"/>
    <s v="05 Jul 2026"/>
    <s v="05"/>
    <s v="Jul"/>
    <n v="4"/>
    <n v="4"/>
    <n v="0"/>
    <n v="0"/>
    <x v="1"/>
    <x v="4"/>
    <n v="2"/>
    <n v="1"/>
    <n v="1963.7250935779816"/>
    <n v="490.93127339449541"/>
    <s v="Romania"/>
    <s v="21 Mar 2026 08:26"/>
    <s v="21 Mar 2026"/>
    <s v="Mar"/>
    <n v="0"/>
    <n v="0"/>
    <n v="4"/>
    <n v="0"/>
    <n v="0"/>
    <n v="4"/>
    <n v="0"/>
    <s v="21.03.2025"/>
    <x v="22"/>
    <s v="01.07.2026"/>
    <n v="27"/>
    <x v="1"/>
    <m/>
    <m/>
  </r>
  <r>
    <x v="2"/>
    <n v="0"/>
    <n v="5"/>
    <n v="0"/>
    <n v="10708"/>
    <s v="1253286.199092"/>
    <s v="22 Jun 2026"/>
    <s v="22"/>
    <s v="Jun"/>
    <s v="27 Jun 2026"/>
    <s v="27"/>
    <s v="Jun"/>
    <n v="5"/>
    <n v="5"/>
    <n v="0"/>
    <n v="0"/>
    <x v="3"/>
    <x v="3"/>
    <n v="2"/>
    <n v="2"/>
    <n v="1793.2809686999999"/>
    <n v="358.65619373999999"/>
    <s v="Romania"/>
    <s v="27 Mar 2026 12:15"/>
    <s v="27 Mar 2026"/>
    <s v="Mar"/>
    <n v="0"/>
    <n v="5"/>
    <n v="0"/>
    <n v="0"/>
    <n v="0"/>
    <n v="5"/>
    <n v="0"/>
    <s v="27.03.2025"/>
    <x v="23"/>
    <s v="22.06.2026"/>
    <n v="26"/>
    <x v="0"/>
    <m/>
    <m/>
  </r>
  <r>
    <x v="2"/>
    <n v="0"/>
    <n v="0"/>
    <n v="5"/>
    <n v="10709"/>
    <s v="20145"/>
    <s v="26 Jul 2026"/>
    <s v="26"/>
    <s v="Jul"/>
    <s v="31 Jul 2026"/>
    <s v="31"/>
    <s v="Jul"/>
    <n v="5"/>
    <n v="5"/>
    <n v="0"/>
    <n v="0"/>
    <x v="4"/>
    <x v="3"/>
    <n v="2"/>
    <n v="1"/>
    <n v="1709.1998369999999"/>
    <n v="341.83996739999998"/>
    <s v="Romania"/>
    <s v="27 Mar 2026 12:23"/>
    <s v="27 Mar 2026"/>
    <s v="Mar"/>
    <n v="0"/>
    <n v="0"/>
    <n v="5"/>
    <n v="0"/>
    <n v="0"/>
    <n v="5"/>
    <n v="0"/>
    <s v="27.03.2025"/>
    <x v="23"/>
    <s v="26.07.2026"/>
    <n v="31"/>
    <x v="0"/>
    <m/>
    <m/>
  </r>
  <r>
    <x v="2"/>
    <n v="0"/>
    <n v="5"/>
    <n v="0"/>
    <n v="10710"/>
    <s v="1253293.199093"/>
    <s v="22 Jun 2026"/>
    <s v="22"/>
    <s v="Jun"/>
    <s v="27 Jun 2026"/>
    <s v="27"/>
    <s v="Jun"/>
    <n v="5"/>
    <n v="5"/>
    <n v="0"/>
    <n v="0"/>
    <x v="3"/>
    <x v="3"/>
    <n v="1"/>
    <n v="0"/>
    <n v="1004.1817968999999"/>
    <n v="200.83635937999998"/>
    <s v="Romania"/>
    <s v="27 Mar 2026 12:25"/>
    <s v="27 Mar 2026"/>
    <s v="Mar"/>
    <n v="0"/>
    <n v="5"/>
    <n v="0"/>
    <n v="0"/>
    <n v="0"/>
    <n v="5"/>
    <n v="0"/>
    <s v="27.03.2025"/>
    <x v="23"/>
    <s v="22.06.2026"/>
    <n v="26"/>
    <x v="0"/>
    <m/>
    <m/>
  </r>
  <r>
    <x v="0"/>
    <n v="3"/>
    <n v="0"/>
    <n v="0"/>
    <n v="10711"/>
    <s v="14052026"/>
    <s v="14 May 2026"/>
    <s v="14"/>
    <s v="May"/>
    <s v="17 May 2026"/>
    <s v="17"/>
    <s v="May"/>
    <n v="3"/>
    <n v="3"/>
    <n v="0"/>
    <n v="0"/>
    <x v="0"/>
    <x v="3"/>
    <n v="1"/>
    <n v="0"/>
    <n v="629.00569403669726"/>
    <n v="209.66856467889906"/>
    <m/>
    <s v="27 Mar 2026 12:26"/>
    <s v="27 Mar 2026"/>
    <s v="Mar"/>
    <n v="3"/>
    <n v="0"/>
    <n v="0"/>
    <n v="0"/>
    <n v="0"/>
    <n v="3"/>
    <n v="0"/>
    <s v="27.03.2025"/>
    <x v="23"/>
    <s v="14.05.2026"/>
    <n v="20"/>
    <x v="0"/>
    <m/>
    <m/>
  </r>
  <r>
    <x v="4"/>
    <n v="0"/>
    <n v="7"/>
    <n v="0"/>
    <n v="10724"/>
    <s v="13900144"/>
    <s v="23 Jun 2026"/>
    <s v="23"/>
    <s v="Jun"/>
    <s v="30 Jun 2026"/>
    <s v="30"/>
    <s v="Jun"/>
    <n v="7"/>
    <n v="7"/>
    <n v="0"/>
    <n v="0"/>
    <x v="10"/>
    <x v="3"/>
    <n v="2"/>
    <n v="1"/>
    <n v="1631.0253118999999"/>
    <n v="233.00361598571428"/>
    <s v="Poland"/>
    <s v="27 Mar 2026 13:50"/>
    <s v="25 Mar 2026"/>
    <s v="Mar"/>
    <n v="0"/>
    <n v="7"/>
    <n v="0"/>
    <n v="0"/>
    <n v="0"/>
    <n v="7"/>
    <n v="0"/>
    <s v="27.03.2025"/>
    <x v="23"/>
    <s v="23.06.2026"/>
    <n v="26"/>
    <x v="0"/>
    <m/>
    <m/>
  </r>
  <r>
    <x v="4"/>
    <n v="0"/>
    <n v="0"/>
    <n v="7"/>
    <n v="10713"/>
    <s v="13900351"/>
    <s v="18 Aug 2026"/>
    <s v="18"/>
    <s v="Aug"/>
    <s v="25 Aug 2026"/>
    <s v="25"/>
    <s v="Aug"/>
    <n v="7"/>
    <n v="7"/>
    <n v="0"/>
    <n v="0"/>
    <x v="10"/>
    <x v="3"/>
    <n v="1"/>
    <n v="1"/>
    <n v="1808.6929091"/>
    <n v="258.38470130000002"/>
    <s v="Poland"/>
    <s v="27 Mar 2026 13:49"/>
    <s v="25 Mar 2026"/>
    <s v="Mar"/>
    <n v="0"/>
    <n v="0"/>
    <n v="0"/>
    <n v="7"/>
    <n v="0"/>
    <n v="7"/>
    <n v="0"/>
    <s v="27.03.2025"/>
    <x v="23"/>
    <s v="18.08.2026"/>
    <n v="34"/>
    <x v="0"/>
    <m/>
    <m/>
  </r>
  <r>
    <x v="4"/>
    <n v="0"/>
    <n v="0"/>
    <n v="7"/>
    <n v="10714"/>
    <s v="13887614"/>
    <s v="14 Jul 2026"/>
    <s v="14"/>
    <s v="Jul"/>
    <s v="21 Jul 2026"/>
    <s v="21"/>
    <s v="Jul"/>
    <n v="7"/>
    <n v="7"/>
    <n v="0"/>
    <n v="0"/>
    <x v="10"/>
    <x v="3"/>
    <n v="2"/>
    <n v="1"/>
    <n v="1808.6929091"/>
    <n v="258.38470130000002"/>
    <s v="Poland"/>
    <s v="27 Mar 2026 13:49"/>
    <s v="20 Mar 2026"/>
    <s v="Mar"/>
    <n v="0"/>
    <n v="0"/>
    <n v="7"/>
    <n v="0"/>
    <n v="0"/>
    <n v="7"/>
    <n v="0"/>
    <s v="27.03.2025"/>
    <x v="23"/>
    <s v="14.07.2026"/>
    <n v="29"/>
    <x v="0"/>
    <m/>
    <m/>
  </r>
  <r>
    <x v="4"/>
    <n v="0"/>
    <n v="7"/>
    <n v="0"/>
    <n v="10720"/>
    <s v="13893984"/>
    <s v="23 Jun 2026"/>
    <s v="23"/>
    <s v="Jun"/>
    <s v="30 Jun 2026"/>
    <s v="30"/>
    <s v="Jun"/>
    <n v="7"/>
    <n v="7"/>
    <n v="0"/>
    <n v="0"/>
    <x v="10"/>
    <x v="6"/>
    <n v="2"/>
    <n v="0"/>
    <n v="1631.0253118999999"/>
    <n v="233.00361598571428"/>
    <s v="Poland"/>
    <s v="27 Mar 2026 13:49"/>
    <s v="23 Mar 2026"/>
    <s v="Mar"/>
    <n v="0"/>
    <n v="7"/>
    <n v="0"/>
    <n v="0"/>
    <n v="0"/>
    <n v="7"/>
    <n v="0"/>
    <s v="27.03.2025"/>
    <x v="23"/>
    <s v="23.06.2026"/>
    <n v="26"/>
    <x v="0"/>
    <m/>
    <m/>
  </r>
  <r>
    <x v="4"/>
    <n v="0"/>
    <n v="0"/>
    <n v="7"/>
    <n v="10717"/>
    <s v="13894227"/>
    <s v="18 Aug 2026"/>
    <s v="18"/>
    <s v="Aug"/>
    <s v="25 Aug 2026"/>
    <s v="25"/>
    <s v="Aug"/>
    <n v="7"/>
    <n v="7"/>
    <n v="0"/>
    <n v="0"/>
    <x v="10"/>
    <x v="6"/>
    <n v="2"/>
    <n v="1"/>
    <n v="1808.6929091"/>
    <n v="258.38470130000002"/>
    <s v="Poland"/>
    <s v="27 Mar 2026 13:49"/>
    <s v="23 Mar 2026"/>
    <s v="Mar"/>
    <n v="0"/>
    <n v="0"/>
    <n v="0"/>
    <n v="7"/>
    <n v="0"/>
    <n v="7"/>
    <n v="0"/>
    <s v="27.03.2025"/>
    <x v="23"/>
    <s v="18.08.2026"/>
    <n v="34"/>
    <x v="0"/>
    <m/>
    <m/>
  </r>
  <r>
    <x v="4"/>
    <n v="0"/>
    <n v="7"/>
    <n v="0"/>
    <n v="10721"/>
    <s v="13895274"/>
    <s v="28 Aug 2026"/>
    <s v="28"/>
    <s v="Aug"/>
    <s v="04 Sep 2026"/>
    <s v="04"/>
    <s v="Sep"/>
    <n v="7"/>
    <n v="-24"/>
    <n v="3"/>
    <n v="3"/>
    <x v="10"/>
    <x v="3"/>
    <n v="2"/>
    <n v="0"/>
    <n v="1453.3577147000001"/>
    <n v="207.62253067142859"/>
    <s v="Poland"/>
    <s v="27 Mar 2026 13:49"/>
    <s v="24 Mar 2026"/>
    <s v="Mar"/>
    <n v="0"/>
    <n v="0"/>
    <n v="0"/>
    <n v="3"/>
    <n v="3"/>
    <n v="6"/>
    <n v="-1"/>
    <s v="27.03.2025"/>
    <x v="23"/>
    <s v="28.08.2026"/>
    <n v="35"/>
    <x v="0"/>
    <m/>
    <m/>
  </r>
  <r>
    <x v="4"/>
    <n v="0"/>
    <n v="0"/>
    <n v="7"/>
    <n v="10722"/>
    <s v="13887612"/>
    <s v="14 Jul 2026"/>
    <s v="14"/>
    <s v="Jul"/>
    <s v="21 Jul 2026"/>
    <s v="21"/>
    <s v="Jul"/>
    <n v="7"/>
    <n v="7"/>
    <n v="0"/>
    <n v="0"/>
    <x v="10"/>
    <x v="3"/>
    <n v="2"/>
    <n v="1"/>
    <n v="1808.6929091"/>
    <n v="258.38470130000002"/>
    <s v="Poland"/>
    <s v="27 Mar 2026 13:49"/>
    <s v="20 Mar 2026"/>
    <s v="Mar"/>
    <n v="0"/>
    <n v="0"/>
    <n v="7"/>
    <n v="0"/>
    <n v="0"/>
    <n v="7"/>
    <n v="0"/>
    <s v="27.03.2025"/>
    <x v="23"/>
    <s v="14.07.2026"/>
    <n v="29"/>
    <x v="0"/>
    <m/>
    <m/>
  </r>
  <r>
    <x v="4"/>
    <n v="0"/>
    <n v="0"/>
    <n v="7"/>
    <n v="10712"/>
    <s v="13900356"/>
    <s v="18 Aug 2026"/>
    <s v="18"/>
    <s v="Aug"/>
    <s v="25 Aug 2026"/>
    <s v="25"/>
    <s v="Aug"/>
    <n v="7"/>
    <n v="7"/>
    <n v="0"/>
    <n v="0"/>
    <x v="10"/>
    <x v="3"/>
    <n v="1"/>
    <n v="2"/>
    <n v="2223.2506358999999"/>
    <n v="317.60723369999999"/>
    <s v="Poland"/>
    <s v="27 Mar 2026 13:49"/>
    <s v="25 Mar 2026"/>
    <s v="Mar"/>
    <n v="0"/>
    <n v="0"/>
    <n v="0"/>
    <n v="7"/>
    <n v="0"/>
    <n v="7"/>
    <n v="0"/>
    <s v="27.03.2025"/>
    <x v="23"/>
    <s v="18.08.2026"/>
    <n v="34"/>
    <x v="0"/>
    <m/>
    <m/>
  </r>
  <r>
    <x v="4"/>
    <n v="0"/>
    <n v="10"/>
    <n v="0"/>
    <n v="10715"/>
    <s v="13889633"/>
    <s v="30 Jun 2026"/>
    <s v="30"/>
    <s v="Jun"/>
    <s v="10 Jul 2026"/>
    <s v="10"/>
    <s v="Jul"/>
    <n v="10"/>
    <n v="-20"/>
    <n v="1"/>
    <n v="9"/>
    <x v="10"/>
    <x v="3"/>
    <n v="2"/>
    <n v="0"/>
    <n v="2583.8470129999996"/>
    <n v="258.38470129999996"/>
    <s v="Poland"/>
    <s v="27 Mar 2026 13:49"/>
    <s v="21 Mar 2026"/>
    <s v="Mar"/>
    <n v="0"/>
    <n v="1"/>
    <n v="9"/>
    <n v="0"/>
    <n v="0"/>
    <n v="10"/>
    <n v="0"/>
    <s v="27.03.2025"/>
    <x v="23"/>
    <s v="30.06.2026"/>
    <n v="27"/>
    <x v="0"/>
    <m/>
    <m/>
  </r>
  <r>
    <x v="4"/>
    <n v="0"/>
    <n v="10"/>
    <n v="0"/>
    <n v="10716"/>
    <s v="13889633"/>
    <s v="30 Jun 2026"/>
    <s v="30"/>
    <s v="Jun"/>
    <s v="10 Jul 2026"/>
    <s v="10"/>
    <s v="Jul"/>
    <n v="10"/>
    <n v="-20"/>
    <n v="1"/>
    <n v="9"/>
    <x v="10"/>
    <x v="3"/>
    <n v="2"/>
    <n v="1"/>
    <n v="2583.8470129999996"/>
    <n v="258.38470129999996"/>
    <s v="Poland"/>
    <s v="27 Mar 2026 13:49"/>
    <s v="21 Mar 2026"/>
    <s v="Mar"/>
    <n v="0"/>
    <n v="1"/>
    <n v="9"/>
    <n v="0"/>
    <n v="0"/>
    <n v="10"/>
    <n v="0"/>
    <s v="27.03.2025"/>
    <x v="23"/>
    <s v="30.06.2026"/>
    <n v="27"/>
    <x v="0"/>
    <m/>
    <m/>
  </r>
  <r>
    <x v="4"/>
    <n v="0"/>
    <n v="14"/>
    <n v="0"/>
    <n v="10718"/>
    <s v="13895753"/>
    <s v="30 Jun 2026"/>
    <s v="30"/>
    <s v="Jun"/>
    <s v="14 Jul 2026"/>
    <s v="14"/>
    <s v="Jul"/>
    <n v="14"/>
    <n v="-16"/>
    <n v="1"/>
    <n v="13"/>
    <x v="10"/>
    <x v="3"/>
    <n v="2"/>
    <n v="1"/>
    <n v="3617.3858181999999"/>
    <n v="258.38470130000002"/>
    <s v="Poland"/>
    <s v="27 Mar 2026 13:49"/>
    <s v="24 Mar 2026"/>
    <s v="Mar"/>
    <n v="0"/>
    <n v="1"/>
    <n v="13"/>
    <n v="0"/>
    <n v="0"/>
    <n v="14"/>
    <n v="0"/>
    <s v="27.03.2025"/>
    <x v="23"/>
    <s v="30.06.2026"/>
    <n v="27"/>
    <x v="0"/>
    <m/>
    <m/>
  </r>
  <r>
    <x v="4"/>
    <n v="0"/>
    <n v="0"/>
    <n v="7"/>
    <n v="10719"/>
    <s v="13894259"/>
    <s v="18 Aug 2026"/>
    <s v="18"/>
    <s v="Aug"/>
    <s v="25 Aug 2026"/>
    <s v="25"/>
    <s v="Aug"/>
    <n v="7"/>
    <n v="7"/>
    <n v="0"/>
    <n v="0"/>
    <x v="10"/>
    <x v="6"/>
    <n v="3"/>
    <n v="0"/>
    <n v="2373.8495459000001"/>
    <n v="339.12136370000002"/>
    <s v="Poland"/>
    <s v="27 Mar 2026 13:49"/>
    <s v="23 Mar 2026"/>
    <s v="Mar"/>
    <n v="0"/>
    <n v="0"/>
    <n v="0"/>
    <n v="7"/>
    <n v="0"/>
    <n v="7"/>
    <n v="0"/>
    <s v="27.03.2025"/>
    <x v="23"/>
    <s v="18.08.2026"/>
    <n v="34"/>
    <x v="0"/>
    <m/>
    <m/>
  </r>
  <r>
    <x v="4"/>
    <n v="0"/>
    <n v="7"/>
    <n v="0"/>
    <n v="10723"/>
    <s v="13895271"/>
    <s v="28 Aug 2026"/>
    <s v="28"/>
    <s v="Aug"/>
    <s v="04 Sep 2026"/>
    <s v="04"/>
    <s v="Sep"/>
    <n v="7"/>
    <n v="-24"/>
    <n v="3"/>
    <n v="3"/>
    <x v="10"/>
    <x v="3"/>
    <n v="2"/>
    <n v="0"/>
    <n v="1453.3577147000001"/>
    <n v="207.62253067142859"/>
    <s v="Poland"/>
    <s v="27 Mar 2026 13:50"/>
    <s v="24 Mar 2026"/>
    <s v="Mar"/>
    <n v="0"/>
    <n v="0"/>
    <n v="0"/>
    <n v="3"/>
    <n v="3"/>
    <n v="6"/>
    <n v="-1"/>
    <s v="27.03.2025"/>
    <x v="23"/>
    <s v="28.08.2026"/>
    <n v="35"/>
    <x v="0"/>
    <m/>
    <m/>
  </r>
  <r>
    <x v="4"/>
    <n v="0"/>
    <n v="0"/>
    <n v="7"/>
    <n v="10656"/>
    <s v="13885433"/>
    <s v="04 Aug 2026"/>
    <s v="04"/>
    <s v="Aug"/>
    <s v="11 Aug 2026"/>
    <s v="11"/>
    <s v="Aug"/>
    <n v="7"/>
    <n v="7"/>
    <n v="0"/>
    <n v="0"/>
    <x v="10"/>
    <x v="3"/>
    <n v="2"/>
    <n v="1"/>
    <n v="1808.6929091"/>
    <n v="258.38470130000002"/>
    <s v="Poland"/>
    <s v="23 Mar 2026 11:53"/>
    <s v="20 Mar 2026"/>
    <s v="Mar"/>
    <n v="0"/>
    <n v="0"/>
    <n v="0"/>
    <n v="7"/>
    <n v="0"/>
    <n v="7"/>
    <n v="0"/>
    <s v="23.03.2025"/>
    <x v="23"/>
    <s v="04.08.2026"/>
    <n v="32"/>
    <x v="0"/>
    <m/>
    <m/>
  </r>
  <r>
    <x v="2"/>
    <n v="0"/>
    <n v="0"/>
    <n v="6"/>
    <n v="10725"/>
    <s v="1253182.199044"/>
    <s v="13 Jul 2026"/>
    <s v="13"/>
    <s v="Jul"/>
    <s v="19 Jul 2026"/>
    <s v="19"/>
    <s v="Jul"/>
    <n v="6"/>
    <n v="6"/>
    <n v="0"/>
    <n v="0"/>
    <x v="3"/>
    <x v="4"/>
    <n v="2"/>
    <n v="0"/>
    <n v="2051.0398043999999"/>
    <n v="341.83996739999998"/>
    <s v="Romania"/>
    <s v="27 Mar 2026 16:47"/>
    <s v="27 Mar 2026"/>
    <s v="Mar"/>
    <n v="0"/>
    <n v="0"/>
    <n v="6"/>
    <n v="0"/>
    <n v="0"/>
    <n v="6"/>
    <n v="0"/>
    <s v="27.03.2025"/>
    <x v="23"/>
    <s v="13.07.2026"/>
    <n v="29"/>
    <x v="0"/>
    <m/>
    <m/>
  </r>
  <r>
    <x v="3"/>
    <n v="0"/>
    <n v="0"/>
    <n v="5"/>
    <n v="10727"/>
    <s v="505524"/>
    <s v="23 Jul 2026"/>
    <s v="23"/>
    <s v="Jul"/>
    <s v="28 Jul 2026"/>
    <s v="28"/>
    <s v="Jul"/>
    <n v="5"/>
    <n v="5"/>
    <n v="0"/>
    <n v="0"/>
    <x v="8"/>
    <x v="4"/>
    <n v="2"/>
    <n v="2"/>
    <n v="2565.3671110091741"/>
    <n v="513.07342220183477"/>
    <m/>
    <s v="27 Mar 2026 22:58"/>
    <s v="27 Mar 2026"/>
    <s v="Mar"/>
    <n v="0"/>
    <n v="0"/>
    <n v="5"/>
    <n v="0"/>
    <n v="0"/>
    <n v="5"/>
    <n v="0"/>
    <s v="27.03.2025"/>
    <x v="23"/>
    <s v="23.07.2026"/>
    <n v="30"/>
    <x v="0"/>
    <m/>
    <m/>
  </r>
  <r>
    <x v="1"/>
    <n v="3"/>
    <n v="0"/>
    <n v="0"/>
    <n v="10728"/>
    <s v="5274455665"/>
    <s v="12 Jun 2026"/>
    <s v="12"/>
    <s v="Jun"/>
    <s v="15 Jun 2026"/>
    <s v="15"/>
    <s v="Jun"/>
    <n v="3"/>
    <n v="3"/>
    <n v="0"/>
    <n v="0"/>
    <x v="1"/>
    <x v="6"/>
    <n v="3"/>
    <n v="1"/>
    <n v="1000.7031110091743"/>
    <n v="333.56770366972478"/>
    <s v="Romania"/>
    <s v="28 Mar 2026 14:52"/>
    <s v="28 Mar 2026"/>
    <s v="Mar"/>
    <n v="0"/>
    <n v="3"/>
    <n v="0"/>
    <n v="0"/>
    <n v="0"/>
    <n v="3"/>
    <n v="0"/>
    <s v="28.03.2025"/>
    <x v="23"/>
    <s v="12.06.2026"/>
    <n v="24"/>
    <x v="0"/>
    <m/>
    <m/>
  </r>
  <r>
    <x v="2"/>
    <n v="0"/>
    <n v="0"/>
    <n v="5"/>
    <n v="10729"/>
    <s v="1253425.199138"/>
    <s v="27 Jul 2026"/>
    <s v="27"/>
    <s v="Jul"/>
    <s v="01 Aug 2026"/>
    <s v="01"/>
    <s v="Aug"/>
    <n v="5"/>
    <n v="-26"/>
    <n v="4"/>
    <n v="0"/>
    <x v="3"/>
    <x v="3"/>
    <n v="2"/>
    <n v="1"/>
    <n v="1709.1998369999999"/>
    <n v="341.83996739999998"/>
    <s v="Romania"/>
    <s v="28 Mar 2026 15:01"/>
    <s v="28 Mar 2026"/>
    <s v="Mar"/>
    <n v="0"/>
    <n v="0"/>
    <n v="4"/>
    <n v="0"/>
    <n v="0"/>
    <n v="4"/>
    <n v="-1"/>
    <s v="28.03.2025"/>
    <x v="23"/>
    <s v="27.07.2026"/>
    <n v="31"/>
    <x v="0"/>
    <m/>
    <m/>
  </r>
  <r>
    <x v="1"/>
    <n v="0"/>
    <n v="0"/>
    <n v="4"/>
    <n v="10730"/>
    <s v="5313864988"/>
    <s v="13 Jul 2026"/>
    <s v="13"/>
    <s v="Jul"/>
    <s v="17 Jul 2026"/>
    <s v="17"/>
    <s v="Jul"/>
    <n v="4"/>
    <n v="4"/>
    <n v="0"/>
    <n v="0"/>
    <x v="1"/>
    <x v="3"/>
    <n v="1"/>
    <n v="2"/>
    <n v="1953.3896983486238"/>
    <n v="488.34742458715596"/>
    <s v="Bulgaria"/>
    <s v="28 Mar 2026 15:42"/>
    <s v="28 Mar 2026"/>
    <s v="Mar"/>
    <n v="0"/>
    <n v="0"/>
    <n v="4"/>
    <n v="0"/>
    <n v="0"/>
    <n v="4"/>
    <n v="0"/>
    <s v="28.03.2025"/>
    <x v="23"/>
    <s v="13.07.2026"/>
    <n v="29"/>
    <x v="0"/>
    <m/>
    <m/>
  </r>
  <r>
    <x v="1"/>
    <n v="0"/>
    <n v="0"/>
    <n v="5"/>
    <n v="10732"/>
    <s v="6040276627"/>
    <s v="19 Jul 2026"/>
    <s v="19"/>
    <s v="Jul"/>
    <s v="24 Jul 2026"/>
    <s v="24"/>
    <s v="Jul"/>
    <n v="5"/>
    <n v="5"/>
    <n v="0"/>
    <n v="0"/>
    <x v="1"/>
    <x v="6"/>
    <n v="2"/>
    <n v="1"/>
    <n v="2648.4450275229356"/>
    <n v="529.68900550458716"/>
    <s v="Bulgaria"/>
    <s v="28 Mar 2026 18:52"/>
    <s v="28 Mar 2026"/>
    <s v="Mar"/>
    <n v="0"/>
    <n v="0"/>
    <n v="5"/>
    <n v="0"/>
    <n v="0"/>
    <n v="5"/>
    <n v="0"/>
    <s v="28.03.2025"/>
    <x v="23"/>
    <s v="19.07.2026"/>
    <n v="30"/>
    <x v="0"/>
    <m/>
    <m/>
  </r>
  <r>
    <x v="1"/>
    <n v="0"/>
    <n v="0"/>
    <n v="3"/>
    <n v="10733"/>
    <s v="6618971943"/>
    <s v="23 Jul 2026"/>
    <s v="23"/>
    <s v="Jul"/>
    <s v="26 Jul 2026"/>
    <s v="26"/>
    <s v="Jul"/>
    <n v="3"/>
    <n v="3"/>
    <n v="0"/>
    <n v="0"/>
    <x v="1"/>
    <x v="6"/>
    <n v="2"/>
    <n v="2"/>
    <n v="1787.7003935779815"/>
    <n v="595.90013119266052"/>
    <s v="Bulgaria"/>
    <s v="28 Mar 2026 19:00"/>
    <s v="28 Mar 2026"/>
    <s v="Mar"/>
    <n v="0"/>
    <n v="0"/>
    <n v="3"/>
    <n v="0"/>
    <n v="0"/>
    <n v="3"/>
    <n v="0"/>
    <s v="28.03.2025"/>
    <x v="23"/>
    <s v="23.07.2026"/>
    <n v="30"/>
    <x v="0"/>
    <m/>
    <m/>
  </r>
  <r>
    <x v="1"/>
    <n v="0"/>
    <n v="0"/>
    <n v="4"/>
    <n v="10734"/>
    <s v="5486141146"/>
    <s v="27 Jul 2026"/>
    <s v="27"/>
    <s v="Jul"/>
    <s v="31 Jul 2026"/>
    <s v="31"/>
    <s v="Jul"/>
    <n v="4"/>
    <n v="4"/>
    <n v="0"/>
    <n v="0"/>
    <x v="1"/>
    <x v="0"/>
    <n v="2"/>
    <n v="1"/>
    <n v="2390.0601467889906"/>
    <n v="597.51503669724764"/>
    <s v="Netherlands"/>
    <s v="28 Mar 2026 19:20"/>
    <s v="28 Mar 2026"/>
    <s v="Mar"/>
    <n v="0"/>
    <n v="0"/>
    <n v="4"/>
    <n v="0"/>
    <n v="0"/>
    <n v="4"/>
    <n v="0"/>
    <s v="28.03.2025"/>
    <x v="23"/>
    <s v="27.07.2026"/>
    <n v="31"/>
    <x v="1"/>
    <m/>
    <m/>
  </r>
  <r>
    <x v="2"/>
    <n v="0"/>
    <n v="5"/>
    <n v="1"/>
    <n v="10735"/>
    <s v="1253450.199147"/>
    <s v="24 Aug 2026"/>
    <s v="24"/>
    <s v="Aug"/>
    <s v="30 Aug 2026"/>
    <s v="30"/>
    <s v="Aug"/>
    <n v="6"/>
    <n v="6"/>
    <n v="0"/>
    <n v="0"/>
    <x v="3"/>
    <x v="3"/>
    <n v="2"/>
    <n v="2"/>
    <n v="0"/>
    <n v="0"/>
    <s v="Romania"/>
    <s v="28 Mar 2026 20:27"/>
    <s v="28 Mar 2026"/>
    <s v="Mar"/>
    <n v="0"/>
    <n v="0"/>
    <n v="0"/>
    <n v="6"/>
    <n v="0"/>
    <n v="6"/>
    <n v="0"/>
    <s v="28.03.2025"/>
    <x v="23"/>
    <s v="24.08.2026"/>
    <n v="35"/>
    <x v="1"/>
    <m/>
    <m/>
  </r>
  <r>
    <x v="1"/>
    <n v="3"/>
    <n v="0"/>
    <n v="0"/>
    <n v="10736"/>
    <s v="5313839610"/>
    <s v="12 Jun 2026"/>
    <s v="12"/>
    <s v="Jun"/>
    <s v="15 Jun 2026"/>
    <s v="15"/>
    <s v="Jun"/>
    <n v="3"/>
    <n v="3"/>
    <n v="0"/>
    <n v="0"/>
    <x v="1"/>
    <x v="4"/>
    <n v="2"/>
    <n v="1"/>
    <n v="771.7633406422018"/>
    <n v="257.25444688073389"/>
    <s v="Romania"/>
    <s v="28 Mar 2026 20:34"/>
    <s v="28 Mar 2026"/>
    <s v="Mar"/>
    <n v="0"/>
    <n v="3"/>
    <n v="0"/>
    <n v="0"/>
    <n v="0"/>
    <n v="3"/>
    <n v="0"/>
    <s v="28.03.2025"/>
    <x v="23"/>
    <s v="12.06.2026"/>
    <n v="24"/>
    <x v="1"/>
    <m/>
    <m/>
  </r>
  <r>
    <x v="2"/>
    <n v="0"/>
    <n v="5"/>
    <n v="1"/>
    <n v="10737"/>
    <s v="1253464.199150"/>
    <s v="24 Aug 2026"/>
    <s v="24"/>
    <s v="Aug"/>
    <s v="30 Aug 2026"/>
    <s v="30"/>
    <s v="Aug"/>
    <n v="6"/>
    <n v="6"/>
    <n v="0"/>
    <n v="0"/>
    <x v="3"/>
    <x v="3"/>
    <n v="2"/>
    <n v="2"/>
    <n v="2321.4137436000001"/>
    <n v="386.90229060000001"/>
    <s v="Romania"/>
    <s v="28 Mar 2026 21:10"/>
    <s v="28 Mar 2026"/>
    <s v="Mar"/>
    <n v="0"/>
    <n v="0"/>
    <n v="0"/>
    <n v="6"/>
    <n v="0"/>
    <n v="6"/>
    <n v="0"/>
    <s v="28.03.2025"/>
    <x v="23"/>
    <s v="24.08.2026"/>
    <n v="35"/>
    <x v="0"/>
    <m/>
    <m/>
  </r>
  <r>
    <x v="2"/>
    <n v="0"/>
    <n v="2"/>
    <n v="0"/>
    <n v="10738"/>
    <s v="1253469.199152"/>
    <s v="19 Jun 2026"/>
    <s v="19"/>
    <s v="Jun"/>
    <s v="21 Jun 2026"/>
    <s v="21"/>
    <s v="Jun"/>
    <n v="2"/>
    <n v="2"/>
    <n v="0"/>
    <n v="0"/>
    <x v="3"/>
    <x v="6"/>
    <n v="3"/>
    <n v="1"/>
    <n v="949.59458159999997"/>
    <n v="474.79729079999998"/>
    <s v="Romania"/>
    <s v="28 Mar 2026 21:24"/>
    <s v="28 Mar 2026"/>
    <s v="Mar"/>
    <n v="0"/>
    <n v="2"/>
    <n v="0"/>
    <n v="0"/>
    <n v="0"/>
    <n v="2"/>
    <n v="0"/>
    <s v="28.03.2025"/>
    <x v="23"/>
    <s v="19.06.2026"/>
    <n v="25"/>
    <x v="0"/>
    <m/>
    <m/>
  </r>
  <r>
    <x v="2"/>
    <n v="2"/>
    <n v="1"/>
    <n v="0"/>
    <n v="10739"/>
    <s v="1253474.199154"/>
    <s v="29 May 2026"/>
    <s v="29"/>
    <s v="May"/>
    <s v="01 Jun 2026"/>
    <s v="01"/>
    <s v="Jun"/>
    <n v="3"/>
    <n v="-28"/>
    <n v="2"/>
    <n v="0"/>
    <x v="3"/>
    <x v="6"/>
    <n v="1"/>
    <n v="1"/>
    <n v="0"/>
    <n v="0"/>
    <s v="Romania"/>
    <s v="28 Mar 2026 21:53"/>
    <s v="28 Mar 2026"/>
    <s v="Mar"/>
    <n v="2"/>
    <n v="0"/>
    <n v="0"/>
    <n v="0"/>
    <n v="0"/>
    <n v="2"/>
    <n v="-1"/>
    <s v="28.03.2025"/>
    <x v="23"/>
    <s v="29.05.2026"/>
    <n v="22"/>
    <x v="1"/>
    <m/>
    <m/>
  </r>
  <r>
    <x v="1"/>
    <n v="0"/>
    <n v="1"/>
    <n v="0"/>
    <n v="10642"/>
    <s v="5711235878"/>
    <s v="31 May 2026"/>
    <s v="31"/>
    <s v="May"/>
    <s v="01 Jun 2026"/>
    <s v="01"/>
    <s v="Jun"/>
    <n v="1"/>
    <n v="-30"/>
    <n v="0"/>
    <n v="0"/>
    <x v="1"/>
    <x v="6"/>
    <n v="2"/>
    <n v="2"/>
    <n v="333.56770366972478"/>
    <n v="333.56770366972478"/>
    <s v="Romania"/>
    <s v="23 Mar 2026 08:32"/>
    <s v="23 Mar 2026"/>
    <s v="Mar"/>
    <n v="0"/>
    <n v="0"/>
    <n v="0"/>
    <n v="0"/>
    <n v="0"/>
    <n v="0"/>
    <n v="-1"/>
    <s v="23.03.2025"/>
    <x v="23"/>
    <s v="31.05.2026"/>
    <n v="23"/>
    <x v="1"/>
    <m/>
    <m/>
  </r>
  <r>
    <x v="2"/>
    <n v="0"/>
    <n v="0"/>
    <n v="5"/>
    <n v="10643"/>
    <s v="2333377"/>
    <s v="02 Aug 2026"/>
    <s v="02"/>
    <s v="Aug"/>
    <s v="07 Aug 2026"/>
    <s v="07"/>
    <s v="Aug"/>
    <n v="5"/>
    <n v="5"/>
    <n v="0"/>
    <n v="0"/>
    <x v="6"/>
    <x v="4"/>
    <n v="3"/>
    <n v="1"/>
    <n v="2307.3904425000001"/>
    <n v="461.47808850000001"/>
    <s v="Romania"/>
    <s v="23 Mar 2026 09:20"/>
    <s v="23 Mar 2026"/>
    <s v="Mar"/>
    <n v="0"/>
    <n v="0"/>
    <n v="0"/>
    <n v="5"/>
    <n v="0"/>
    <n v="5"/>
    <n v="0"/>
    <s v="23.03.2025"/>
    <x v="23"/>
    <s v="02.08.2026"/>
    <n v="32"/>
    <x v="0"/>
    <m/>
    <m/>
  </r>
  <r>
    <x v="2"/>
    <n v="0"/>
    <n v="0"/>
    <n v="5"/>
    <n v="10644"/>
    <s v="2333378"/>
    <s v="02 Aug 2026"/>
    <s v="02"/>
    <s v="Aug"/>
    <s v="07 Aug 2026"/>
    <s v="07"/>
    <s v="Aug"/>
    <n v="5"/>
    <n v="5"/>
    <n v="0"/>
    <n v="0"/>
    <x v="6"/>
    <x v="6"/>
    <n v="2"/>
    <n v="0"/>
    <n v="1668.714156"/>
    <n v="333.74283120000001"/>
    <s v="Romania"/>
    <s v="23 Mar 2026 09:20"/>
    <s v="23 Mar 2026"/>
    <s v="Mar"/>
    <n v="0"/>
    <n v="0"/>
    <n v="0"/>
    <n v="5"/>
    <n v="0"/>
    <n v="5"/>
    <n v="0"/>
    <s v="23.03.2025"/>
    <x v="23"/>
    <s v="02.08.2026"/>
    <n v="32"/>
    <x v="0"/>
    <m/>
    <m/>
  </r>
  <r>
    <x v="0"/>
    <n v="0"/>
    <n v="0"/>
    <n v="6"/>
    <n v="10646"/>
    <s v="230320261"/>
    <s v="13 Jul 2026"/>
    <s v="13"/>
    <s v="Jul"/>
    <s v="19 Jul 2026"/>
    <s v="19"/>
    <s v="Jul"/>
    <n v="6"/>
    <n v="6"/>
    <n v="0"/>
    <n v="0"/>
    <x v="0"/>
    <x v="6"/>
    <n v="2"/>
    <n v="1"/>
    <n v="1399.5847706422016"/>
    <n v="233.26412844036696"/>
    <m/>
    <s v="23 Mar 2026 10:23"/>
    <s v="23 Mar 2026"/>
    <s v="Mar"/>
    <n v="0"/>
    <n v="0"/>
    <n v="6"/>
    <n v="0"/>
    <n v="0"/>
    <n v="6"/>
    <n v="0"/>
    <s v="23.03.2025"/>
    <x v="23"/>
    <s v="13.07.2026"/>
    <n v="29"/>
    <x v="0"/>
    <m/>
    <m/>
  </r>
  <r>
    <x v="2"/>
    <n v="0"/>
    <n v="0"/>
    <n v="5"/>
    <n v="10647"/>
    <s v="20050"/>
    <s v="27 Jul 2026"/>
    <s v="27"/>
    <s v="Jul"/>
    <s v="01 Aug 2026"/>
    <s v="01"/>
    <s v="Aug"/>
    <n v="5"/>
    <n v="-26"/>
    <n v="4"/>
    <n v="0"/>
    <x v="4"/>
    <x v="3"/>
    <n v="2"/>
    <n v="1"/>
    <n v="1709.1998369999999"/>
    <n v="341.83996739999998"/>
    <s v="Romania"/>
    <s v="23 Mar 2026 10:36"/>
    <s v="22 Mar 2026"/>
    <s v="Mar"/>
    <n v="0"/>
    <n v="0"/>
    <n v="4"/>
    <n v="0"/>
    <n v="0"/>
    <n v="4"/>
    <n v="-1"/>
    <s v="23.03.2025"/>
    <x v="23"/>
    <s v="27.07.2026"/>
    <n v="31"/>
    <x v="0"/>
    <m/>
    <m/>
  </r>
  <r>
    <x v="2"/>
    <n v="0"/>
    <n v="7"/>
    <n v="0"/>
    <n v="10648"/>
    <s v="4794"/>
    <s v="29 Jun 2026"/>
    <s v="29"/>
    <s v="Jun"/>
    <s v="06 Jul 2026"/>
    <s v="06"/>
    <s v="Jul"/>
    <n v="7"/>
    <n v="-23"/>
    <n v="2"/>
    <n v="5"/>
    <x v="4"/>
    <x v="3"/>
    <n v="2"/>
    <n v="1"/>
    <n v="2166.7075906"/>
    <n v="309.5296558"/>
    <s v="Germany"/>
    <s v="23 Mar 2026 10:36"/>
    <s v="21 Mar 2026"/>
    <s v="Mar"/>
    <n v="0"/>
    <n v="2"/>
    <n v="5"/>
    <n v="0"/>
    <n v="0"/>
    <n v="7"/>
    <n v="0"/>
    <s v="23.03.2025"/>
    <x v="23"/>
    <s v="29.06.2026"/>
    <n v="27"/>
    <x v="0"/>
    <m/>
    <m/>
  </r>
  <r>
    <x v="2"/>
    <n v="0"/>
    <n v="0"/>
    <n v="5"/>
    <n v="10645"/>
    <s v="1251988.198606"/>
    <s v="10 Aug 2026"/>
    <s v="10"/>
    <s v="Aug"/>
    <s v="15 Aug 2026"/>
    <s v="15"/>
    <s v="Aug"/>
    <n v="5"/>
    <n v="5"/>
    <n v="0"/>
    <n v="0"/>
    <x v="3"/>
    <x v="6"/>
    <n v="2"/>
    <n v="2"/>
    <n v="2085.892695"/>
    <n v="417.178539"/>
    <s v="Romania"/>
    <s v="23 Mar 2026 10:01"/>
    <s v="21 Mar 2026"/>
    <s v="Mar"/>
    <n v="0"/>
    <n v="0"/>
    <n v="0"/>
    <n v="5"/>
    <n v="0"/>
    <n v="5"/>
    <n v="0"/>
    <s v="23.03.2025"/>
    <x v="23"/>
    <s v="10.08.2026"/>
    <n v="33"/>
    <x v="0"/>
    <m/>
    <m/>
  </r>
  <r>
    <x v="2"/>
    <n v="0"/>
    <n v="5"/>
    <n v="0"/>
    <n v="10741"/>
    <s v="1253504.199161"/>
    <s v="06 Jul 2026"/>
    <s v="06"/>
    <s v="Jul"/>
    <s v="11 Jul 2026"/>
    <s v="11"/>
    <s v="Jul"/>
    <n v="5"/>
    <n v="5"/>
    <n v="0"/>
    <n v="0"/>
    <x v="3"/>
    <x v="2"/>
    <n v="2"/>
    <n v="2"/>
    <n v="2048.9275079999998"/>
    <n v="409.78550159999998"/>
    <s v="Romania"/>
    <s v="29 Mar 2026 12:59"/>
    <s v="29 Mar 2026"/>
    <s v="Mar"/>
    <n v="0"/>
    <n v="0"/>
    <n v="5"/>
    <n v="0"/>
    <n v="0"/>
    <n v="5"/>
    <n v="0"/>
    <s v="29.03.2025"/>
    <x v="23"/>
    <s v="06.07.2026"/>
    <n v="28"/>
    <x v="0"/>
    <m/>
    <m/>
  </r>
  <r>
    <x v="2"/>
    <n v="0"/>
    <n v="6"/>
    <n v="0"/>
    <n v="10742"/>
    <s v="NT322758"/>
    <s v="30 Aug 2026"/>
    <s v="30"/>
    <s v="Aug"/>
    <s v="05 Sep 2026"/>
    <s v="05"/>
    <s v="Sep"/>
    <n v="6"/>
    <n v="-25"/>
    <n v="1"/>
    <n v="4"/>
    <x v="5"/>
    <x v="6"/>
    <n v="2"/>
    <n v="2"/>
    <n v="2025.3597564999998"/>
    <n v="337.55995941666663"/>
    <s v="Romania"/>
    <s v="29 Mar 2026 13:45"/>
    <s v="29 Mar 2026"/>
    <s v="Mar"/>
    <n v="0"/>
    <n v="0"/>
    <n v="0"/>
    <n v="1"/>
    <n v="4"/>
    <n v="5"/>
    <n v="-1"/>
    <s v="29.03.2025"/>
    <x v="23"/>
    <s v="30.08.2026"/>
    <n v="36"/>
    <x v="0"/>
    <m/>
    <m/>
  </r>
  <r>
    <x v="0"/>
    <n v="0"/>
    <n v="0"/>
    <n v="5"/>
    <n v="10649"/>
    <s v="23032026"/>
    <s v="09 Aug 2026"/>
    <s v="09"/>
    <s v="Aug"/>
    <s v="14 Aug 2026"/>
    <s v="14"/>
    <s v="Aug"/>
    <n v="5"/>
    <n v="5"/>
    <n v="0"/>
    <n v="0"/>
    <x v="0"/>
    <x v="1"/>
    <n v="3"/>
    <n v="2"/>
    <n v="3633.5373853211004"/>
    <n v="726.70747706422014"/>
    <m/>
    <s v="23 Mar 2026 10:50"/>
    <s v="23 Mar 2026"/>
    <s v="Mar"/>
    <n v="0"/>
    <n v="0"/>
    <n v="0"/>
    <n v="5"/>
    <n v="0"/>
    <n v="5"/>
    <n v="0"/>
    <s v="23.03.2025"/>
    <x v="23"/>
    <s v="09.08.2026"/>
    <n v="33"/>
    <x v="0"/>
    <m/>
    <m/>
  </r>
  <r>
    <x v="2"/>
    <n v="0"/>
    <n v="5"/>
    <n v="0"/>
    <n v="10650"/>
    <s v="1252194.198665"/>
    <s v="29 Aug 2026"/>
    <s v="29"/>
    <s v="Aug"/>
    <s v="03 Sep 2026"/>
    <s v="03"/>
    <s v="Sep"/>
    <n v="5"/>
    <n v="-26"/>
    <n v="2"/>
    <n v="2"/>
    <x v="3"/>
    <x v="6"/>
    <n v="2"/>
    <n v="0"/>
    <n v="1394.1547406"/>
    <n v="278.83094812000002"/>
    <s v="Romania"/>
    <s v="23 Mar 2026 11:26"/>
    <s v="23 Mar 2026"/>
    <s v="Mar"/>
    <n v="0"/>
    <n v="0"/>
    <n v="0"/>
    <n v="2"/>
    <n v="2"/>
    <n v="4"/>
    <n v="-1"/>
    <s v="23.03.2025"/>
    <x v="23"/>
    <s v="29.08.2026"/>
    <n v="35"/>
    <x v="0"/>
    <m/>
    <m/>
  </r>
  <r>
    <x v="2"/>
    <n v="0"/>
    <n v="5"/>
    <n v="0"/>
    <n v="10651"/>
    <s v="1252194.198666"/>
    <s v="29 Aug 2026"/>
    <s v="29"/>
    <s v="Aug"/>
    <s v="03 Sep 2026"/>
    <s v="03"/>
    <s v="Sep"/>
    <n v="5"/>
    <n v="-26"/>
    <n v="2"/>
    <n v="2"/>
    <x v="3"/>
    <x v="6"/>
    <n v="2"/>
    <n v="1"/>
    <n v="1394.1547406"/>
    <n v="278.83094812000002"/>
    <s v="Romania"/>
    <s v="23 Mar 2026 11:26"/>
    <s v="23 Mar 2026"/>
    <s v="Mar"/>
    <n v="0"/>
    <n v="0"/>
    <n v="0"/>
    <n v="2"/>
    <n v="2"/>
    <n v="4"/>
    <n v="-1"/>
    <s v="23.03.2025"/>
    <x v="23"/>
    <s v="29.08.2026"/>
    <n v="35"/>
    <x v="0"/>
    <m/>
    <m/>
  </r>
  <r>
    <x v="4"/>
    <n v="0"/>
    <n v="0"/>
    <n v="7"/>
    <n v="10655"/>
    <s v="13885415"/>
    <s v="04 Aug 2026"/>
    <s v="04"/>
    <s v="Aug"/>
    <s v="11 Aug 2026"/>
    <s v="11"/>
    <s v="Aug"/>
    <n v="7"/>
    <n v="7"/>
    <n v="0"/>
    <n v="0"/>
    <x v="10"/>
    <x v="3"/>
    <n v="2"/>
    <n v="1"/>
    <n v="1808.6929091"/>
    <n v="258.38470130000002"/>
    <s v="Poland"/>
    <s v="23 Mar 2026 11:53"/>
    <s v="20 Mar 2026"/>
    <s v="Mar"/>
    <n v="0"/>
    <n v="0"/>
    <n v="0"/>
    <n v="7"/>
    <n v="0"/>
    <n v="7"/>
    <n v="0"/>
    <s v="23.03.2025"/>
    <x v="23"/>
    <s v="04.08.2026"/>
    <n v="32"/>
    <x v="0"/>
    <m/>
    <m/>
  </r>
  <r>
    <x v="4"/>
    <n v="0"/>
    <n v="0"/>
    <n v="7"/>
    <n v="10652"/>
    <s v="13890268"/>
    <s v="24 Jul 2026"/>
    <s v="24"/>
    <s v="Jul"/>
    <s v="31 Jul 2026"/>
    <s v="31"/>
    <s v="Jul"/>
    <n v="7"/>
    <n v="7"/>
    <n v="0"/>
    <n v="0"/>
    <x v="10"/>
    <x v="3"/>
    <n v="2"/>
    <n v="1"/>
    <n v="1808.6929091"/>
    <n v="258.38470130000002"/>
    <s v="Poland"/>
    <s v="23 Mar 2026 11:52"/>
    <s v="22 Mar 2026"/>
    <s v="Mar"/>
    <n v="0"/>
    <n v="0"/>
    <n v="7"/>
    <n v="0"/>
    <n v="0"/>
    <n v="7"/>
    <n v="0"/>
    <s v="23.03.2025"/>
    <x v="23"/>
    <s v="24.07.2026"/>
    <n v="30"/>
    <x v="0"/>
    <m/>
    <m/>
  </r>
  <r>
    <x v="4"/>
    <n v="0"/>
    <n v="0"/>
    <n v="10"/>
    <n v="10653"/>
    <s v="13888153"/>
    <s v="04 Aug 2026"/>
    <s v="04"/>
    <s v="Aug"/>
    <s v="14 Aug 2026"/>
    <s v="14"/>
    <s v="Aug"/>
    <n v="10"/>
    <n v="10"/>
    <n v="0"/>
    <n v="0"/>
    <x v="10"/>
    <x v="3"/>
    <n v="2"/>
    <n v="1"/>
    <n v="2583.8470129999996"/>
    <n v="258.38470129999996"/>
    <s v="Poland"/>
    <s v="23 Mar 2026 11:52"/>
    <s v="21 Mar 2026"/>
    <s v="Mar"/>
    <n v="0"/>
    <n v="0"/>
    <n v="0"/>
    <n v="10"/>
    <n v="0"/>
    <n v="10"/>
    <n v="0"/>
    <s v="23.03.2025"/>
    <x v="23"/>
    <s v="04.08.2026"/>
    <n v="32"/>
    <x v="0"/>
    <m/>
    <m/>
  </r>
  <r>
    <x v="4"/>
    <n v="0"/>
    <n v="0"/>
    <n v="7"/>
    <n v="10657"/>
    <s v="13890275"/>
    <s v="24 Jul 2026"/>
    <s v="24"/>
    <s v="Jul"/>
    <s v="31 Jul 2026"/>
    <s v="31"/>
    <s v="Jul"/>
    <n v="7"/>
    <n v="7"/>
    <n v="0"/>
    <n v="0"/>
    <x v="10"/>
    <x v="3"/>
    <n v="2"/>
    <n v="0"/>
    <n v="1808.6929091"/>
    <n v="258.38470130000002"/>
    <s v="Poland"/>
    <s v="23 Mar 2026 11:53"/>
    <s v="22 Mar 2026"/>
    <s v="Mar"/>
    <n v="0"/>
    <n v="0"/>
    <n v="7"/>
    <n v="0"/>
    <n v="0"/>
    <n v="7"/>
    <n v="0"/>
    <s v="23.03.2025"/>
    <x v="23"/>
    <s v="24.07.2026"/>
    <n v="30"/>
    <x v="0"/>
    <m/>
    <m/>
  </r>
  <r>
    <x v="4"/>
    <n v="0"/>
    <n v="7"/>
    <n v="0"/>
    <n v="10660"/>
    <s v="13890112"/>
    <s v="19 Jun 2026"/>
    <s v="19"/>
    <s v="Jun"/>
    <s v="26 Jun 2026"/>
    <s v="26"/>
    <s v="Jun"/>
    <n v="7"/>
    <n v="7"/>
    <n v="0"/>
    <n v="0"/>
    <x v="10"/>
    <x v="3"/>
    <n v="2"/>
    <n v="0"/>
    <n v="1394.1351822999998"/>
    <n v="199.16216889999995"/>
    <s v="Poland"/>
    <s v="23 Mar 2026 11:53"/>
    <s v="22 Mar 2026"/>
    <s v="Mar"/>
    <n v="0"/>
    <n v="7"/>
    <n v="0"/>
    <n v="0"/>
    <n v="0"/>
    <n v="7"/>
    <n v="0"/>
    <s v="23.03.2025"/>
    <x v="23"/>
    <s v="19.06.2026"/>
    <n v="25"/>
    <x v="0"/>
    <m/>
    <m/>
  </r>
  <r>
    <x v="4"/>
    <n v="0"/>
    <n v="7"/>
    <n v="0"/>
    <n v="10658"/>
    <s v="13890109"/>
    <s v="19 Jun 2026"/>
    <s v="19"/>
    <s v="Jun"/>
    <s v="26 Jun 2026"/>
    <s v="26"/>
    <s v="Jun"/>
    <n v="7"/>
    <n v="7"/>
    <n v="0"/>
    <n v="0"/>
    <x v="10"/>
    <x v="6"/>
    <n v="2"/>
    <n v="0"/>
    <n v="1394.1351822999998"/>
    <n v="199.16216889999995"/>
    <s v="Poland"/>
    <s v="23 Mar 2026 11:53"/>
    <s v="22 Mar 2026"/>
    <s v="Mar"/>
    <n v="0"/>
    <n v="7"/>
    <n v="0"/>
    <n v="0"/>
    <n v="0"/>
    <n v="7"/>
    <n v="0"/>
    <s v="23.03.2025"/>
    <x v="23"/>
    <s v="19.06.2026"/>
    <n v="25"/>
    <x v="0"/>
    <m/>
    <m/>
  </r>
  <r>
    <x v="4"/>
    <n v="0"/>
    <n v="0"/>
    <n v="10"/>
    <n v="10654"/>
    <s v="13888173"/>
    <s v="04 Aug 2026"/>
    <s v="04"/>
    <s v="Aug"/>
    <s v="14 Aug 2026"/>
    <s v="14"/>
    <s v="Aug"/>
    <n v="10"/>
    <n v="10"/>
    <n v="0"/>
    <n v="0"/>
    <x v="10"/>
    <x v="3"/>
    <n v="2"/>
    <n v="0"/>
    <n v="2583.8470129999996"/>
    <n v="258.38470129999996"/>
    <s v="Poland"/>
    <s v="23 Mar 2026 11:53"/>
    <s v="21 Mar 2026"/>
    <s v="Mar"/>
    <n v="0"/>
    <n v="0"/>
    <n v="0"/>
    <n v="10"/>
    <n v="0"/>
    <n v="10"/>
    <n v="0"/>
    <s v="23.03.2025"/>
    <x v="23"/>
    <s v="04.08.2026"/>
    <n v="32"/>
    <x v="0"/>
    <m/>
    <m/>
  </r>
  <r>
    <x v="4"/>
    <n v="0"/>
    <n v="7"/>
    <n v="0"/>
    <n v="10659"/>
    <s v="13400533"/>
    <s v="30 Jun 2026"/>
    <s v="30"/>
    <s v="Jun"/>
    <s v="07 Jul 2026"/>
    <s v="07"/>
    <s v="Jul"/>
    <n v="7"/>
    <n v="-23"/>
    <n v="1"/>
    <n v="6"/>
    <x v="10"/>
    <x v="3"/>
    <n v="2"/>
    <n v="1"/>
    <n v="1808.6929091"/>
    <n v="258.38470130000002"/>
    <s v="Poland"/>
    <s v="23 Mar 2026 11:53"/>
    <s v="01 Oct 2025"/>
    <s v="Mar"/>
    <n v="0"/>
    <n v="1"/>
    <n v="6"/>
    <n v="0"/>
    <n v="0"/>
    <n v="7"/>
    <n v="0"/>
    <s v="23.03.2025"/>
    <x v="23"/>
    <s v="30.06.2026"/>
    <n v="27"/>
    <x v="0"/>
    <m/>
    <m/>
  </r>
  <r>
    <x v="2"/>
    <n v="0"/>
    <n v="0"/>
    <n v="6"/>
    <n v="10743"/>
    <s v="NT322783"/>
    <s v="01 Aug 2026"/>
    <s v="01"/>
    <s v="Aug"/>
    <s v="07 Aug 2026"/>
    <s v="07"/>
    <s v="Aug"/>
    <n v="6"/>
    <n v="6"/>
    <n v="0"/>
    <n v="0"/>
    <x v="5"/>
    <x v="3"/>
    <n v="2"/>
    <n v="1"/>
    <n v="0"/>
    <n v="0"/>
    <s v="Bulgaria"/>
    <s v="29 Mar 2026 20:14"/>
    <s v="29 Mar 2026"/>
    <s v="Mar"/>
    <n v="0"/>
    <n v="0"/>
    <n v="0"/>
    <n v="6"/>
    <n v="0"/>
    <n v="6"/>
    <n v="0"/>
    <s v="29.03.2025"/>
    <x v="23"/>
    <s v="01.08.2026"/>
    <n v="31"/>
    <x v="1"/>
    <m/>
    <m/>
  </r>
  <r>
    <x v="1"/>
    <n v="2"/>
    <n v="0"/>
    <n v="0"/>
    <n v="10744"/>
    <s v="6399298539"/>
    <s v="23 May 2026"/>
    <s v="23"/>
    <s v="May"/>
    <s v="25 May 2026"/>
    <s v="25"/>
    <s v="May"/>
    <n v="2"/>
    <n v="2"/>
    <n v="0"/>
    <n v="0"/>
    <x v="1"/>
    <x v="4"/>
    <n v="2"/>
    <n v="2"/>
    <n v="694.58880091743117"/>
    <n v="347.29440045871559"/>
    <s v="Bulgaria"/>
    <s v="29 Mar 2026 22:18"/>
    <s v="29 Mar 2026"/>
    <s v="Mar"/>
    <n v="2"/>
    <n v="0"/>
    <n v="0"/>
    <n v="0"/>
    <n v="0"/>
    <n v="2"/>
    <n v="0"/>
    <s v="29.03.2025"/>
    <x v="23"/>
    <s v="23.05.2026"/>
    <n v="21"/>
    <x v="1"/>
    <m/>
    <m/>
  </r>
  <r>
    <x v="1"/>
    <n v="0"/>
    <n v="1"/>
    <n v="0"/>
    <n v="10661"/>
    <s v="5207193138"/>
    <s v="05 Sep 2026"/>
    <s v="05"/>
    <s v="Sep"/>
    <s v="06 Sep 2026"/>
    <s v="06"/>
    <s v="Sep"/>
    <n v="1"/>
    <n v="1"/>
    <n v="0"/>
    <n v="0"/>
    <x v="1"/>
    <x v="3"/>
    <n v="2"/>
    <n v="0"/>
    <n v="354.63324880733938"/>
    <n v="354.63324880733938"/>
    <s v="Bulgaria"/>
    <s v="23 Mar 2026 13:12"/>
    <s v="23 Mar 2026"/>
    <s v="Mar"/>
    <n v="0"/>
    <n v="0"/>
    <n v="0"/>
    <n v="0"/>
    <n v="1"/>
    <n v="1"/>
    <n v="0"/>
    <s v="23.03.2025"/>
    <x v="23"/>
    <s v="05.09.2026"/>
    <n v="36"/>
    <x v="0"/>
    <m/>
    <m/>
  </r>
  <r>
    <x v="3"/>
    <n v="0"/>
    <n v="5"/>
    <n v="0"/>
    <n v="10745"/>
    <s v="506998"/>
    <s v="23 Jun 2026"/>
    <s v="23"/>
    <s v="Jun"/>
    <s v="28 Jun 2026"/>
    <s v="28"/>
    <s v="Jun"/>
    <n v="5"/>
    <n v="5"/>
    <n v="0"/>
    <n v="0"/>
    <x v="8"/>
    <x v="4"/>
    <n v="2"/>
    <n v="1"/>
    <n v="1711.7998348623853"/>
    <n v="342.35996697247703"/>
    <m/>
    <s v="29 Mar 2026 23:08"/>
    <s v="29 Mar 2026"/>
    <s v="Mar"/>
    <n v="0"/>
    <n v="5"/>
    <n v="0"/>
    <n v="0"/>
    <n v="0"/>
    <n v="5"/>
    <n v="0"/>
    <s v="29.03.2025"/>
    <x v="23"/>
    <s v="23.06.2026"/>
    <n v="26"/>
    <x v="0"/>
    <m/>
    <m/>
  </r>
  <r>
    <x v="1"/>
    <n v="0"/>
    <n v="3"/>
    <n v="0"/>
    <n v="10662"/>
    <s v="6986464638"/>
    <s v="31 Aug 2026"/>
    <s v="31"/>
    <s v="Aug"/>
    <s v="03 Sep 2026"/>
    <s v="03"/>
    <s v="Sep"/>
    <n v="3"/>
    <n v="-28"/>
    <n v="0"/>
    <n v="2"/>
    <x v="1"/>
    <x v="6"/>
    <n v="2"/>
    <n v="0"/>
    <n v="1037.7382772477063"/>
    <n v="345.91275908256875"/>
    <s v="Romania"/>
    <s v="23 Mar 2026 15:22"/>
    <s v="23 Mar 2026"/>
    <s v="Mar"/>
    <n v="0"/>
    <n v="0"/>
    <n v="0"/>
    <n v="0"/>
    <n v="2"/>
    <n v="2"/>
    <n v="-1"/>
    <s v="23.03.2025"/>
    <x v="23"/>
    <s v="31.08.2026"/>
    <n v="36"/>
    <x v="0"/>
    <m/>
    <m/>
  </r>
  <r>
    <x v="2"/>
    <n v="0"/>
    <n v="0"/>
    <n v="6"/>
    <n v="10663"/>
    <s v="1252339.198715"/>
    <s v="13 Jul 2026"/>
    <s v="13"/>
    <s v="Jul"/>
    <s v="19 Jul 2026"/>
    <s v="19"/>
    <s v="Jul"/>
    <n v="6"/>
    <n v="6"/>
    <n v="0"/>
    <n v="0"/>
    <x v="3"/>
    <x v="3"/>
    <n v="1"/>
    <n v="1"/>
    <n v="1435.6574532"/>
    <n v="239.27624219999998"/>
    <s v="Romania"/>
    <s v="23 Mar 2026 17:05"/>
    <s v="23 Mar 2026"/>
    <s v="Mar"/>
    <n v="0"/>
    <n v="0"/>
    <n v="6"/>
    <n v="0"/>
    <n v="0"/>
    <n v="6"/>
    <n v="0"/>
    <s v="23.03.2025"/>
    <x v="23"/>
    <s v="13.07.2026"/>
    <n v="29"/>
    <x v="0"/>
    <m/>
    <m/>
  </r>
  <r>
    <x v="2"/>
    <n v="2"/>
    <n v="1"/>
    <n v="0"/>
    <n v="10664"/>
    <s v="1252387.198741"/>
    <s v="29 May 2026"/>
    <s v="29"/>
    <s v="May"/>
    <s v="01 Jun 2026"/>
    <s v="01"/>
    <s v="Jun"/>
    <n v="3"/>
    <n v="-28"/>
    <n v="2"/>
    <n v="0"/>
    <x v="3"/>
    <x v="6"/>
    <n v="2"/>
    <n v="2"/>
    <n v="942.02551949999997"/>
    <n v="314.00850650000001"/>
    <s v="Romania"/>
    <s v="24 Mar 2026 08:57"/>
    <s v="23 Mar 2026"/>
    <s v="Mar"/>
    <n v="2"/>
    <n v="0"/>
    <n v="0"/>
    <n v="0"/>
    <n v="0"/>
    <n v="2"/>
    <n v="-1"/>
    <s v="24.03.2025"/>
    <x v="23"/>
    <s v="29.05.2026"/>
    <n v="22"/>
    <x v="0"/>
    <m/>
    <m/>
  </r>
  <r>
    <x v="1"/>
    <n v="0"/>
    <n v="4"/>
    <n v="0"/>
    <n v="10667"/>
    <s v="6763142826"/>
    <s v="22 Jun 2026"/>
    <s v="22"/>
    <s v="Jun"/>
    <s v="26 Jun 2026"/>
    <s v="26"/>
    <s v="Jun"/>
    <n v="4"/>
    <n v="4"/>
    <n v="0"/>
    <n v="0"/>
    <x v="1"/>
    <x v="4"/>
    <n v="2"/>
    <n v="1"/>
    <n v="1505.737892477064"/>
    <n v="376.43447311926599"/>
    <s v="Romania"/>
    <s v="24 Mar 2026 09:00"/>
    <s v="24 Mar 2026"/>
    <s v="Mar"/>
    <n v="0"/>
    <n v="4"/>
    <n v="0"/>
    <n v="0"/>
    <n v="0"/>
    <n v="4"/>
    <n v="0"/>
    <s v="24.03.2025"/>
    <x v="23"/>
    <s v="22.06.2026"/>
    <n v="26"/>
    <x v="1"/>
    <m/>
    <m/>
  </r>
  <r>
    <x v="1"/>
    <n v="0"/>
    <n v="0"/>
    <n v="6"/>
    <n v="10665"/>
    <s v="5029769671"/>
    <s v="08 Aug 2026"/>
    <s v="08"/>
    <s v="Aug"/>
    <s v="14 Aug 2026"/>
    <s v="14"/>
    <s v="Aug"/>
    <n v="6"/>
    <n v="6"/>
    <n v="0"/>
    <n v="0"/>
    <x v="1"/>
    <x v="4"/>
    <n v="2"/>
    <n v="2"/>
    <n v="3662.6056844036693"/>
    <n v="610.43428073394489"/>
    <s v="Romania"/>
    <s v="24 Mar 2026 08:59"/>
    <s v="24 Mar 2026"/>
    <s v="Mar"/>
    <n v="0"/>
    <n v="0"/>
    <n v="0"/>
    <n v="6"/>
    <n v="0"/>
    <n v="6"/>
    <n v="0"/>
    <s v="24.03.2025"/>
    <x v="23"/>
    <s v="08.08.2026"/>
    <n v="32"/>
    <x v="0"/>
    <m/>
    <m/>
  </r>
  <r>
    <x v="1"/>
    <n v="0"/>
    <n v="0"/>
    <n v="6"/>
    <n v="10666"/>
    <s v="5029769671"/>
    <s v="08 Aug 2026"/>
    <s v="08"/>
    <s v="Aug"/>
    <s v="14 Aug 2026"/>
    <s v="14"/>
    <s v="Aug"/>
    <n v="6"/>
    <n v="6"/>
    <n v="0"/>
    <n v="0"/>
    <x v="1"/>
    <x v="6"/>
    <n v="2"/>
    <n v="1"/>
    <n v="2860.3206297247702"/>
    <n v="476.72010495412843"/>
    <m/>
    <s v="24 Mar 2026 08:59"/>
    <s v="24 Mar 2026"/>
    <s v="Mar"/>
    <n v="0"/>
    <n v="0"/>
    <n v="0"/>
    <n v="6"/>
    <n v="0"/>
    <n v="6"/>
    <n v="0"/>
    <s v="24.03.2025"/>
    <x v="23"/>
    <s v="08.08.2026"/>
    <n v="32"/>
    <x v="0"/>
    <m/>
    <m/>
  </r>
  <r>
    <x v="2"/>
    <n v="0"/>
    <n v="0"/>
    <n v="6"/>
    <n v="10668"/>
    <s v="2333625"/>
    <s v="07 Aug 2026"/>
    <s v="07"/>
    <s v="Aug"/>
    <s v="13 Aug 2026"/>
    <s v="13"/>
    <s v="Aug"/>
    <n v="6"/>
    <n v="6"/>
    <n v="0"/>
    <n v="0"/>
    <x v="6"/>
    <x v="4"/>
    <n v="3"/>
    <n v="1"/>
    <n v="2768.8685310000001"/>
    <n v="461.47808850000001"/>
    <s v="Romania"/>
    <s v="24 Mar 2026 09:25"/>
    <s v="24 Mar 2026"/>
    <s v="Mar"/>
    <n v="0"/>
    <n v="0"/>
    <n v="0"/>
    <n v="6"/>
    <n v="0"/>
    <n v="6"/>
    <n v="0"/>
    <s v="24.03.2025"/>
    <x v="23"/>
    <s v="07.08.2026"/>
    <n v="32"/>
    <x v="0"/>
    <m/>
    <m/>
  </r>
  <r>
    <x v="2"/>
    <n v="0"/>
    <n v="6"/>
    <n v="0"/>
    <n v="10669"/>
    <s v="4751"/>
    <s v="20 Jun 2026"/>
    <s v="20"/>
    <s v="Jun"/>
    <s v="26 Jun 2026"/>
    <s v="26"/>
    <s v="Jun"/>
    <n v="6"/>
    <n v="6"/>
    <n v="0"/>
    <n v="0"/>
    <x v="4"/>
    <x v="6"/>
    <n v="1"/>
    <n v="0"/>
    <n v="1134.1662586999998"/>
    <n v="189.02770978333331"/>
    <m/>
    <s v="24 Mar 2026 09:56"/>
    <s v="24 Mar 2026"/>
    <s v="Mar"/>
    <n v="0"/>
    <n v="6"/>
    <n v="0"/>
    <n v="0"/>
    <n v="0"/>
    <n v="6"/>
    <n v="0"/>
    <s v="24.03.2025"/>
    <x v="23"/>
    <s v="20.06.2026"/>
    <n v="25"/>
    <x v="0"/>
    <m/>
    <m/>
  </r>
  <r>
    <x v="2"/>
    <n v="0"/>
    <n v="0"/>
    <n v="7"/>
    <n v="10670"/>
    <s v="2333659"/>
    <s v="20 Jul 2026"/>
    <s v="20"/>
    <s v="Jul"/>
    <s v="27 Jul 2026"/>
    <s v="27"/>
    <s v="Jul"/>
    <n v="7"/>
    <n v="7"/>
    <n v="0"/>
    <n v="0"/>
    <x v="6"/>
    <x v="0"/>
    <n v="3"/>
    <n v="1"/>
    <n v="3560.8427729"/>
    <n v="508.69182469999998"/>
    <s v="Romania"/>
    <s v="24 Mar 2026 11:19"/>
    <s v="24 Mar 2026"/>
    <s v="Mar"/>
    <n v="0"/>
    <n v="0"/>
    <n v="7"/>
    <n v="0"/>
    <n v="0"/>
    <n v="7"/>
    <n v="0"/>
    <s v="24.03.2025"/>
    <x v="23"/>
    <s v="20.07.2026"/>
    <n v="30"/>
    <x v="0"/>
    <m/>
    <m/>
  </r>
  <r>
    <x v="2"/>
    <n v="0"/>
    <n v="0"/>
    <n v="7"/>
    <n v="10672"/>
    <s v="2333662"/>
    <s v="20 Jul 2026"/>
    <s v="20"/>
    <s v="Jul"/>
    <s v="27 Jul 2026"/>
    <s v="27"/>
    <s v="Jul"/>
    <n v="7"/>
    <n v="7"/>
    <n v="0"/>
    <n v="0"/>
    <x v="6"/>
    <x v="0"/>
    <n v="3"/>
    <n v="1"/>
    <n v="3560.8427729"/>
    <n v="508.69182469999998"/>
    <s v="Romania"/>
    <s v="24 Mar 2026 11:52"/>
    <s v="24 Mar 2026"/>
    <s v="Mar"/>
    <n v="0"/>
    <n v="0"/>
    <n v="7"/>
    <n v="0"/>
    <n v="0"/>
    <n v="7"/>
    <n v="0"/>
    <s v="24.03.2025"/>
    <x v="23"/>
    <s v="20.07.2026"/>
    <n v="30"/>
    <x v="0"/>
    <m/>
    <m/>
  </r>
  <r>
    <x v="2"/>
    <n v="0"/>
    <n v="7"/>
    <n v="0"/>
    <n v="10673"/>
    <s v="24032026"/>
    <s v="04 Jul 2026"/>
    <s v="04"/>
    <s v="Jul"/>
    <s v="11 Jul 2026"/>
    <s v="11"/>
    <s v="Jul"/>
    <n v="7"/>
    <n v="7"/>
    <n v="0"/>
    <n v="0"/>
    <x v="18"/>
    <x v="3"/>
    <n v="2"/>
    <n v="1"/>
    <n v="2231.3282138"/>
    <n v="318.76117340000002"/>
    <m/>
    <s v="24 Mar 2026 14:57"/>
    <s v="24 Mar 2026"/>
    <s v="Mar"/>
    <n v="0"/>
    <n v="0"/>
    <n v="7"/>
    <n v="0"/>
    <n v="0"/>
    <n v="7"/>
    <n v="0"/>
    <s v="24.03.2025"/>
    <x v="23"/>
    <s v="04.07.2026"/>
    <n v="27"/>
    <x v="0"/>
    <m/>
    <m/>
  </r>
  <r>
    <x v="2"/>
    <n v="0"/>
    <n v="7"/>
    <n v="0"/>
    <n v="10674"/>
    <s v="24032026"/>
    <s v="04 Jul 2026"/>
    <s v="04"/>
    <s v="Jul"/>
    <s v="11 Jul 2026"/>
    <s v="11"/>
    <s v="Jul"/>
    <n v="7"/>
    <n v="7"/>
    <n v="0"/>
    <n v="0"/>
    <x v="18"/>
    <x v="3"/>
    <n v="3"/>
    <n v="1"/>
    <n v="3012.2715745"/>
    <n v="430.32451064285715"/>
    <m/>
    <s v="24 Mar 2026 14:59"/>
    <s v="24 Mar 2026"/>
    <s v="Mar"/>
    <n v="0"/>
    <n v="0"/>
    <n v="7"/>
    <n v="0"/>
    <n v="0"/>
    <n v="7"/>
    <n v="0"/>
    <s v="24.03.2025"/>
    <x v="23"/>
    <s v="04.07.2026"/>
    <n v="27"/>
    <x v="0"/>
    <m/>
    <m/>
  </r>
  <r>
    <x v="2"/>
    <n v="0"/>
    <n v="5"/>
    <n v="0"/>
    <n v="10675"/>
    <s v="PIL60619A01"/>
    <s v="20 Jun 2026"/>
    <s v="20"/>
    <s v="Jun"/>
    <s v="25 Jun 2026"/>
    <s v="25"/>
    <s v="Jun"/>
    <n v="5"/>
    <n v="5"/>
    <n v="0"/>
    <n v="0"/>
    <x v="19"/>
    <x v="2"/>
    <n v="2"/>
    <n v="1"/>
    <n v="1386.0967210000001"/>
    <n v="277.21934420000002"/>
    <m/>
    <s v="24 Mar 2026 15:47"/>
    <s v="24 Mar 2026"/>
    <s v="Mar"/>
    <n v="0"/>
    <n v="5"/>
    <n v="0"/>
    <n v="0"/>
    <n v="0"/>
    <n v="5"/>
    <n v="0"/>
    <s v="24.03.2025"/>
    <x v="23"/>
    <s v="20.06.2026"/>
    <n v="25"/>
    <x v="0"/>
    <m/>
    <m/>
  </r>
  <r>
    <x v="1"/>
    <n v="1"/>
    <n v="1"/>
    <n v="0"/>
    <n v="10676"/>
    <s v="5901187430"/>
    <s v="30 May 2026"/>
    <s v="30"/>
    <s v="May"/>
    <s v="01 Jun 2026"/>
    <s v="01"/>
    <s v="Jun"/>
    <n v="2"/>
    <n v="-29"/>
    <n v="1"/>
    <n v="0"/>
    <x v="1"/>
    <x v="2"/>
    <n v="2"/>
    <n v="1"/>
    <n v="526.13621339449537"/>
    <n v="263.06810669724769"/>
    <m/>
    <s v="24 Mar 2026 17:42"/>
    <s v="24 Mar 2026"/>
    <s v="Mar"/>
    <n v="1"/>
    <n v="0"/>
    <n v="0"/>
    <n v="0"/>
    <n v="0"/>
    <n v="1"/>
    <n v="-1"/>
    <s v="24.03.2025"/>
    <x v="23"/>
    <s v="30.05.2026"/>
    <n v="22"/>
    <x v="1"/>
    <m/>
    <m/>
  </r>
  <r>
    <x v="2"/>
    <n v="0"/>
    <n v="4"/>
    <n v="1"/>
    <n v="10679"/>
    <s v="NT322498"/>
    <s v="07 Jul 2026"/>
    <s v="07"/>
    <s v="Jul"/>
    <s v="12 Jul 2026"/>
    <s v="12"/>
    <s v="Jul"/>
    <n v="5"/>
    <n v="5"/>
    <n v="0"/>
    <n v="0"/>
    <x v="5"/>
    <x v="5"/>
    <n v="2"/>
    <n v="2"/>
    <n v="2341.5979091999998"/>
    <n v="468.31958183999996"/>
    <s v="Bulgaria"/>
    <s v="25 Mar 2026 11:01"/>
    <s v="25 Mar 2026"/>
    <s v="Mar"/>
    <n v="0"/>
    <n v="0"/>
    <n v="5"/>
    <n v="0"/>
    <n v="0"/>
    <n v="5"/>
    <n v="0"/>
    <s v="25.03.2025"/>
    <x v="23"/>
    <s v="07.07.2026"/>
    <n v="28"/>
    <x v="0"/>
    <m/>
    <m/>
  </r>
  <r>
    <x v="1"/>
    <n v="0"/>
    <n v="4"/>
    <n v="0"/>
    <n v="10680"/>
    <s v="6997183712"/>
    <s v="29 Jun 2026"/>
    <s v="29"/>
    <s v="Jun"/>
    <s v="03 Jul 2026"/>
    <s v="03"/>
    <s v="Jul"/>
    <n v="4"/>
    <n v="-26"/>
    <n v="2"/>
    <n v="2"/>
    <x v="1"/>
    <x v="0"/>
    <n v="2"/>
    <n v="1"/>
    <n v="1982.4579974311923"/>
    <n v="495.61449935779808"/>
    <s v="Romania"/>
    <s v="25 Mar 2026 11:36"/>
    <s v="25 Mar 2026"/>
    <s v="Mar"/>
    <n v="0"/>
    <n v="2"/>
    <n v="2"/>
    <n v="0"/>
    <n v="0"/>
    <n v="4"/>
    <n v="0"/>
    <s v="25.03.2025"/>
    <x v="23"/>
    <s v="29.06.2026"/>
    <n v="27"/>
    <x v="0"/>
    <m/>
    <m/>
  </r>
  <r>
    <x v="2"/>
    <n v="0"/>
    <n v="0"/>
    <n v="5"/>
    <n v="10681"/>
    <s v="2333869"/>
    <s v="27 Jul 2026"/>
    <s v="27"/>
    <s v="Jul"/>
    <s v="01 Aug 2026"/>
    <s v="01"/>
    <s v="Aug"/>
    <n v="5"/>
    <n v="-26"/>
    <n v="4"/>
    <n v="0"/>
    <x v="6"/>
    <x v="3"/>
    <n v="2"/>
    <n v="2"/>
    <n v="2136.4509005"/>
    <n v="427.29018009999999"/>
    <s v="Romania"/>
    <s v="25 Mar 2026 11:53"/>
    <s v="25 Mar 2026"/>
    <s v="Mar"/>
    <n v="0"/>
    <n v="0"/>
    <n v="4"/>
    <n v="0"/>
    <n v="0"/>
    <n v="4"/>
    <n v="-1"/>
    <s v="25.03.2025"/>
    <x v="23"/>
    <s v="27.07.2026"/>
    <n v="31"/>
    <x v="0"/>
    <m/>
    <m/>
  </r>
  <r>
    <x v="2"/>
    <n v="0"/>
    <n v="0"/>
    <n v="7"/>
    <n v="10682"/>
    <s v="NT322502"/>
    <s v="20 Jul 2026"/>
    <s v="20"/>
    <s v="Jul"/>
    <s v="27 Jul 2026"/>
    <s v="27"/>
    <s v="Jul"/>
    <n v="7"/>
    <n v="7"/>
    <n v="0"/>
    <n v="0"/>
    <x v="5"/>
    <x v="0"/>
    <n v="3"/>
    <n v="1"/>
    <n v="3560.8427729"/>
    <n v="508.69182469999998"/>
    <s v="Romania"/>
    <s v="25 Mar 2026 11:55"/>
    <s v="25 Mar 2026"/>
    <s v="Mar"/>
    <n v="0"/>
    <n v="0"/>
    <n v="7"/>
    <n v="0"/>
    <n v="0"/>
    <n v="7"/>
    <n v="0"/>
    <s v="25.03.2025"/>
    <x v="23"/>
    <s v="20.07.2026"/>
    <n v="30"/>
    <x v="0"/>
    <m/>
    <m/>
  </r>
  <r>
    <x v="2"/>
    <n v="0"/>
    <n v="0"/>
    <n v="5"/>
    <n v="10683"/>
    <s v="1252855.198886"/>
    <s v="19 Jul 2026"/>
    <s v="19"/>
    <s v="Jul"/>
    <s v="24 Jul 2026"/>
    <s v="24"/>
    <s v="Jul"/>
    <n v="5"/>
    <n v="5"/>
    <n v="0"/>
    <n v="0"/>
    <x v="3"/>
    <x v="0"/>
    <n v="2"/>
    <n v="1"/>
    <n v="1884.0510389999999"/>
    <n v="376.8102078"/>
    <s v="Romania"/>
    <s v="25 Mar 2026 13:09"/>
    <s v="25 Mar 2026"/>
    <s v="Mar"/>
    <n v="0"/>
    <n v="0"/>
    <n v="5"/>
    <n v="0"/>
    <n v="0"/>
    <n v="5"/>
    <n v="0"/>
    <s v="25.03.2025"/>
    <x v="23"/>
    <s v="19.07.2026"/>
    <n v="30"/>
    <x v="0"/>
    <m/>
    <m/>
  </r>
  <r>
    <x v="0"/>
    <n v="0"/>
    <n v="0"/>
    <n v="7"/>
    <n v="10678"/>
    <s v="25032026"/>
    <s v="05 Aug 2026"/>
    <s v="05"/>
    <s v="Aug"/>
    <s v="12 Aug 2026"/>
    <s v="12"/>
    <s v="Aug"/>
    <n v="7"/>
    <n v="7"/>
    <n v="0"/>
    <n v="0"/>
    <x v="0"/>
    <x v="1"/>
    <n v="4"/>
    <n v="2"/>
    <n v="5594.642743302752"/>
    <n v="799.23467761467884"/>
    <m/>
    <s v="25 Mar 2026 08:17"/>
    <s v="26 Mar 2026"/>
    <s v="Mar"/>
    <n v="0"/>
    <n v="0"/>
    <n v="0"/>
    <n v="7"/>
    <n v="0"/>
    <n v="7"/>
    <n v="0"/>
    <s v="25.03.2025"/>
    <x v="23"/>
    <s v="05.08.2026"/>
    <n v="32"/>
    <x v="0"/>
    <m/>
    <m/>
  </r>
  <r>
    <x v="0"/>
    <n v="3"/>
    <n v="0"/>
    <n v="0"/>
    <n v="10685"/>
    <s v="14052026"/>
    <s v="14 May 2026"/>
    <s v="14"/>
    <s v="May"/>
    <s v="17 May 2026"/>
    <s v="17"/>
    <s v="May"/>
    <n v="3"/>
    <n v="3"/>
    <n v="0"/>
    <n v="0"/>
    <x v="0"/>
    <x v="3"/>
    <n v="1"/>
    <n v="0"/>
    <n v="662.11125688073389"/>
    <n v="220.70375229357796"/>
    <m/>
    <s v="25 Mar 2026 16:55"/>
    <s v="25 Mar 2026"/>
    <s v="Mar"/>
    <n v="3"/>
    <n v="0"/>
    <n v="0"/>
    <n v="0"/>
    <n v="0"/>
    <n v="3"/>
    <n v="0"/>
    <s v="25.03.2025"/>
    <x v="23"/>
    <s v="14.05.2026"/>
    <n v="20"/>
    <x v="1"/>
    <m/>
    <m/>
  </r>
  <r>
    <x v="2"/>
    <n v="0"/>
    <n v="5"/>
    <n v="0"/>
    <n v="10686"/>
    <s v="NT322528"/>
    <s v="27 Jun 2026"/>
    <s v="27"/>
    <s v="Jun"/>
    <s v="02 Jul 2026"/>
    <s v="02"/>
    <s v="Jul"/>
    <n v="5"/>
    <n v="-25"/>
    <n v="4"/>
    <n v="1"/>
    <x v="5"/>
    <x v="0"/>
    <n v="3"/>
    <n v="1"/>
    <n v="2343.5732975000001"/>
    <n v="468.71465950000004"/>
    <s v="Romania"/>
    <s v="25 Mar 2026 18:10"/>
    <s v="25 Mar 2026"/>
    <s v="Mar"/>
    <n v="0"/>
    <n v="4"/>
    <n v="1"/>
    <n v="0"/>
    <n v="0"/>
    <n v="5"/>
    <n v="0"/>
    <s v="25.03.2025"/>
    <x v="23"/>
    <s v="27.06.2026"/>
    <n v="26"/>
    <x v="0"/>
    <m/>
    <m/>
  </r>
  <r>
    <x v="2"/>
    <n v="0"/>
    <n v="0"/>
    <n v="7"/>
    <n v="10687"/>
    <s v="NT322529"/>
    <s v="14 Jul 2026"/>
    <s v="14"/>
    <s v="Jul"/>
    <s v="21 Jul 2026"/>
    <s v="21"/>
    <s v="Jul"/>
    <n v="7"/>
    <n v="7"/>
    <n v="0"/>
    <n v="0"/>
    <x v="5"/>
    <x v="1"/>
    <n v="4"/>
    <n v="1"/>
    <n v="4239.0855002999997"/>
    <n v="605.58364289999997"/>
    <s v="Romania"/>
    <s v="25 Mar 2026 19:40"/>
    <s v="25 Mar 2026"/>
    <s v="Mar"/>
    <n v="0"/>
    <n v="0"/>
    <n v="7"/>
    <n v="0"/>
    <n v="0"/>
    <n v="7"/>
    <n v="0"/>
    <s v="25.03.2025"/>
    <x v="23"/>
    <s v="14.07.2026"/>
    <n v="29"/>
    <x v="0"/>
    <m/>
    <m/>
  </r>
  <r>
    <x v="1"/>
    <n v="0"/>
    <n v="0"/>
    <n v="4"/>
    <n v="10688"/>
    <s v="5977610617"/>
    <s v="27 Jul 2026"/>
    <s v="27"/>
    <s v="Jul"/>
    <s v="31 Jul 2026"/>
    <s v="31"/>
    <s v="Jul"/>
    <n v="4"/>
    <n v="4"/>
    <n v="0"/>
    <n v="0"/>
    <x v="1"/>
    <x v="6"/>
    <n v="1"/>
    <n v="2"/>
    <n v="1906.8804198165137"/>
    <n v="476.72010495412843"/>
    <s v="Romania"/>
    <s v="25 Mar 2026 20:22"/>
    <s v="25 Mar 2026"/>
    <s v="Mar"/>
    <n v="0"/>
    <n v="0"/>
    <n v="4"/>
    <n v="0"/>
    <n v="0"/>
    <n v="4"/>
    <n v="0"/>
    <s v="25.03.2025"/>
    <x v="23"/>
    <s v="27.07.2026"/>
    <n v="31"/>
    <x v="0"/>
    <m/>
    <m/>
  </r>
  <r>
    <x v="2"/>
    <n v="0"/>
    <n v="0"/>
    <n v="5"/>
    <n v="10689"/>
    <s v="2334027"/>
    <s v="27 Jul 2026"/>
    <s v="27"/>
    <s v="Jul"/>
    <s v="01 Aug 2026"/>
    <s v="01"/>
    <s v="Aug"/>
    <n v="5"/>
    <n v="-26"/>
    <n v="4"/>
    <n v="0"/>
    <x v="6"/>
    <x v="3"/>
    <n v="2"/>
    <n v="2"/>
    <n v="2136.4509005"/>
    <n v="427.29018009999999"/>
    <s v="Romania"/>
    <s v="26 Mar 2026 09:47"/>
    <s v="26 Mar 2026"/>
    <s v="Mar"/>
    <n v="0"/>
    <n v="0"/>
    <n v="4"/>
    <n v="0"/>
    <n v="0"/>
    <n v="4"/>
    <n v="-1"/>
    <s v="26.03.2025"/>
    <x v="23"/>
    <s v="27.07.2026"/>
    <n v="31"/>
    <x v="0"/>
    <m/>
    <m/>
  </r>
  <r>
    <x v="2"/>
    <n v="0"/>
    <n v="5"/>
    <n v="1"/>
    <n v="10690"/>
    <s v="1253010.198982"/>
    <s v="24 Aug 2026"/>
    <s v="24"/>
    <s v="Aug"/>
    <s v="30 Aug 2026"/>
    <s v="30"/>
    <s v="Aug"/>
    <n v="6"/>
    <n v="6"/>
    <n v="0"/>
    <n v="0"/>
    <x v="3"/>
    <x v="3"/>
    <n v="2"/>
    <n v="2"/>
    <n v="2321.4137436000001"/>
    <n v="386.90229060000001"/>
    <s v="Romania"/>
    <s v="26 Mar 2026 10:24"/>
    <s v="26 Mar 2026"/>
    <s v="Mar"/>
    <n v="0"/>
    <n v="0"/>
    <n v="0"/>
    <n v="6"/>
    <n v="0"/>
    <n v="6"/>
    <n v="0"/>
    <s v="26.03.2025"/>
    <x v="23"/>
    <s v="24.08.2026"/>
    <n v="35"/>
    <x v="0"/>
    <m/>
    <m/>
  </r>
  <r>
    <x v="1"/>
    <n v="1"/>
    <n v="1"/>
    <n v="0"/>
    <n v="10693"/>
    <s v="5046758888"/>
    <s v="30 May 2026"/>
    <s v="30"/>
    <s v="May"/>
    <s v="01 Jun 2026"/>
    <s v="01"/>
    <s v="Jun"/>
    <n v="2"/>
    <n v="-29"/>
    <n v="1"/>
    <n v="0"/>
    <x v="1"/>
    <x v="6"/>
    <n v="2"/>
    <n v="2"/>
    <n v="617.71929889908245"/>
    <n v="308.85964944954122"/>
    <s v="Romania"/>
    <s v="26 Mar 2026 14:22"/>
    <s v="26 Mar 2026"/>
    <s v="Mar"/>
    <n v="1"/>
    <n v="0"/>
    <n v="0"/>
    <n v="0"/>
    <n v="0"/>
    <n v="1"/>
    <n v="-1"/>
    <s v="26.03.2025"/>
    <x v="23"/>
    <s v="30.05.2026"/>
    <n v="22"/>
    <x v="0"/>
    <m/>
    <m/>
  </r>
  <r>
    <x v="0"/>
    <n v="3"/>
    <n v="0"/>
    <n v="0"/>
    <n v="10694"/>
    <s v="14052026"/>
    <s v="14 May 2026"/>
    <s v="14"/>
    <s v="May"/>
    <s v="17 May 2026"/>
    <s v="17"/>
    <s v="May"/>
    <n v="3"/>
    <n v="3"/>
    <n v="0"/>
    <n v="0"/>
    <x v="0"/>
    <x v="3"/>
    <n v="1"/>
    <n v="0"/>
    <n v="629.00569403669726"/>
    <n v="209.66856467889906"/>
    <m/>
    <s v="26 Mar 2026 16:34"/>
    <s v="26 Mar 2026"/>
    <s v="Mar"/>
    <n v="3"/>
    <n v="0"/>
    <n v="0"/>
    <n v="0"/>
    <n v="0"/>
    <n v="3"/>
    <n v="0"/>
    <s v="26.03.2025"/>
    <x v="23"/>
    <s v="14.05.2026"/>
    <n v="20"/>
    <x v="1"/>
    <m/>
    <m/>
  </r>
  <r>
    <x v="2"/>
    <n v="0"/>
    <n v="5"/>
    <n v="0"/>
    <n v="10695"/>
    <s v="63038"/>
    <s v="25 Jun 2026"/>
    <s v="25"/>
    <s v="Jun"/>
    <s v="30 Jun 2026"/>
    <s v="30"/>
    <s v="Jun"/>
    <n v="5"/>
    <n v="5"/>
    <n v="0"/>
    <n v="0"/>
    <x v="4"/>
    <x v="6"/>
    <n v="1"/>
    <n v="1"/>
    <n v="0"/>
    <n v="0"/>
    <s v="Romania"/>
    <s v="26 Mar 2026 17:44"/>
    <s v="26 Mar 2026"/>
    <s v="Mar"/>
    <n v="0"/>
    <n v="5"/>
    <n v="0"/>
    <n v="0"/>
    <n v="0"/>
    <n v="5"/>
    <n v="0"/>
    <s v="26.03.2025"/>
    <x v="23"/>
    <s v="25.06.2026"/>
    <n v="26"/>
    <x v="1"/>
    <m/>
    <m/>
  </r>
  <r>
    <x v="2"/>
    <n v="0"/>
    <n v="6"/>
    <n v="0"/>
    <n v="10696"/>
    <s v="1253168.199034"/>
    <s v="26 Aug 2026"/>
    <s v="26"/>
    <s v="Aug"/>
    <s v="01 Sep 2026"/>
    <s v="01"/>
    <s v="Sep"/>
    <n v="6"/>
    <n v="-25"/>
    <n v="5"/>
    <n v="0"/>
    <x v="3"/>
    <x v="3"/>
    <n v="2"/>
    <n v="0"/>
    <n v="1819.5086489999999"/>
    <n v="303.2514415"/>
    <s v="Romania"/>
    <s v="26 Mar 2026 20:30"/>
    <s v="26 Mar 2026"/>
    <s v="Mar"/>
    <n v="0"/>
    <n v="0"/>
    <n v="0"/>
    <n v="5"/>
    <n v="0"/>
    <n v="5"/>
    <n v="-1"/>
    <s v="26.03.2025"/>
    <x v="23"/>
    <s v="26.08.2026"/>
    <n v="35"/>
    <x v="0"/>
    <m/>
    <m/>
  </r>
  <r>
    <x v="2"/>
    <n v="0"/>
    <n v="6"/>
    <n v="0"/>
    <n v="10697"/>
    <s v="1253168.199035"/>
    <s v="26 Aug 2026"/>
    <s v="26"/>
    <s v="Aug"/>
    <s v="01 Sep 2026"/>
    <s v="01"/>
    <s v="Sep"/>
    <n v="6"/>
    <n v="-25"/>
    <n v="5"/>
    <n v="0"/>
    <x v="3"/>
    <x v="3"/>
    <n v="3"/>
    <n v="1"/>
    <n v="2456.3073386999999"/>
    <n v="409.38455644999999"/>
    <s v="Romania"/>
    <s v="26 Mar 2026 20:30"/>
    <s v="26 Mar 2026"/>
    <s v="Mar"/>
    <n v="0"/>
    <n v="0"/>
    <n v="0"/>
    <n v="5"/>
    <n v="0"/>
    <n v="5"/>
    <n v="-1"/>
    <s v="26.03.2025"/>
    <x v="23"/>
    <s v="26.08.2026"/>
    <n v="35"/>
    <x v="0"/>
    <m/>
    <m/>
  </r>
  <r>
    <x v="2"/>
    <n v="0"/>
    <n v="0"/>
    <n v="7"/>
    <n v="10698"/>
    <s v="2334194"/>
    <s v="20 Jul 2026"/>
    <s v="20"/>
    <s v="Jul"/>
    <s v="27 Jul 2026"/>
    <s v="27"/>
    <s v="Jul"/>
    <n v="7"/>
    <n v="7"/>
    <n v="0"/>
    <n v="0"/>
    <x v="6"/>
    <x v="3"/>
    <n v="2"/>
    <n v="0"/>
    <n v="2392.8797718000001"/>
    <n v="341.83996740000003"/>
    <s v="Romania"/>
    <s v="26 Mar 2026 21:50"/>
    <s v="26 Mar 2026"/>
    <s v="Mar"/>
    <n v="0"/>
    <n v="0"/>
    <n v="7"/>
    <n v="0"/>
    <n v="0"/>
    <n v="7"/>
    <n v="0"/>
    <s v="26.03.2025"/>
    <x v="23"/>
    <s v="20.07.2026"/>
    <n v="30"/>
    <x v="0"/>
    <m/>
    <m/>
  </r>
  <r>
    <x v="2"/>
    <n v="0"/>
    <n v="0"/>
    <n v="6"/>
    <n v="10700"/>
    <s v="1253164.199073"/>
    <s v="13 Jul 2026"/>
    <s v="13"/>
    <s v="Jul"/>
    <s v="19 Jul 2026"/>
    <s v="19"/>
    <s v="Jul"/>
    <n v="6"/>
    <n v="6"/>
    <n v="0"/>
    <n v="0"/>
    <x v="3"/>
    <x v="4"/>
    <n v="2"/>
    <n v="1"/>
    <n v="2051.0398043999999"/>
    <n v="341.83996739999998"/>
    <s v="Romania"/>
    <s v="27 Mar 2026 09:40"/>
    <s v="26 Mar 2026"/>
    <s v="Mar"/>
    <n v="0"/>
    <n v="0"/>
    <n v="6"/>
    <n v="0"/>
    <n v="0"/>
    <n v="6"/>
    <n v="0"/>
    <s v="27.03.2025"/>
    <x v="23"/>
    <s v="13.07.2026"/>
    <n v="29"/>
    <x v="0"/>
    <m/>
    <m/>
  </r>
  <r>
    <x v="1"/>
    <n v="2"/>
    <n v="0"/>
    <n v="0"/>
    <n v="10702"/>
    <s v="5713184210"/>
    <s v="13 Jun 2026"/>
    <s v="13"/>
    <s v="Jun"/>
    <s v="15 Jun 2026"/>
    <s v="15"/>
    <s v="Jun"/>
    <n v="2"/>
    <n v="2"/>
    <n v="0"/>
    <n v="0"/>
    <x v="1"/>
    <x v="4"/>
    <n v="2"/>
    <n v="2"/>
    <n v="694.58880091743117"/>
    <n v="347.29440045871559"/>
    <s v="Romania"/>
    <s v="27 Mar 2026 10:26"/>
    <s v="27 Mar 2026"/>
    <s v="Mar"/>
    <n v="0"/>
    <n v="2"/>
    <n v="0"/>
    <n v="0"/>
    <n v="0"/>
    <n v="2"/>
    <n v="0"/>
    <s v="27.03.2025"/>
    <x v="23"/>
    <s v="13.06.2026"/>
    <n v="24"/>
    <x v="0"/>
    <m/>
    <m/>
  </r>
  <r>
    <x v="1"/>
    <n v="0"/>
    <n v="3"/>
    <n v="0"/>
    <n v="10703"/>
    <s v="6174250105"/>
    <s v="29 Aug 2026"/>
    <s v="29"/>
    <s v="Aug"/>
    <s v="01 Sep 2026"/>
    <s v="01"/>
    <s v="Sep"/>
    <n v="3"/>
    <n v="-28"/>
    <n v="2"/>
    <n v="0"/>
    <x v="1"/>
    <x v="3"/>
    <n v="2"/>
    <n v="1"/>
    <n v="1238.3095409174309"/>
    <n v="412.76984697247701"/>
    <s v="Romania"/>
    <s v="27 Mar 2026 10:50"/>
    <s v="27 Mar 2026"/>
    <s v="Mar"/>
    <n v="0"/>
    <n v="0"/>
    <n v="0"/>
    <n v="2"/>
    <n v="0"/>
    <n v="2"/>
    <n v="-1"/>
    <s v="27.03.2025"/>
    <x v="23"/>
    <s v="29.08.2026"/>
    <n v="35"/>
    <x v="0"/>
    <m/>
    <m/>
  </r>
  <r>
    <x v="0"/>
    <n v="3"/>
    <n v="0"/>
    <n v="0"/>
    <n v="10691"/>
    <s v="14052026"/>
    <s v="14 May 2026"/>
    <s v="14"/>
    <s v="May"/>
    <s v="17 May 2026"/>
    <s v="17"/>
    <s v="May"/>
    <n v="3"/>
    <n v="3"/>
    <n v="0"/>
    <n v="0"/>
    <x v="0"/>
    <x v="3"/>
    <n v="1"/>
    <n v="0"/>
    <n v="629.00569403669726"/>
    <n v="209.66856467889906"/>
    <m/>
    <s v="26 Mar 2026 11:16"/>
    <s v="26 Mar 2026"/>
    <s v="Mar"/>
    <n v="3"/>
    <n v="0"/>
    <n v="0"/>
    <n v="0"/>
    <n v="0"/>
    <n v="3"/>
    <n v="0"/>
    <s v="26.03.2025"/>
    <x v="23"/>
    <s v="14.05.2026"/>
    <n v="20"/>
    <x v="0"/>
    <m/>
    <m/>
  </r>
  <r>
    <x v="2"/>
    <n v="0"/>
    <n v="5"/>
    <n v="1"/>
    <n v="10704"/>
    <s v="63042"/>
    <s v="24 Aug 2026"/>
    <s v="24"/>
    <s v="Aug"/>
    <s v="30 Aug 2026"/>
    <s v="30"/>
    <s v="Aug"/>
    <n v="6"/>
    <n v="6"/>
    <n v="0"/>
    <n v="0"/>
    <x v="4"/>
    <x v="6"/>
    <n v="2"/>
    <n v="1"/>
    <n v="1808.5951176000001"/>
    <n v="301.43251960000003"/>
    <s v="Romania"/>
    <s v="27 Mar 2026 11:21"/>
    <s v="27 Mar 2026"/>
    <s v="Mar"/>
    <n v="0"/>
    <n v="0"/>
    <n v="0"/>
    <n v="6"/>
    <n v="0"/>
    <n v="6"/>
    <n v="0"/>
    <s v="27.03.2025"/>
    <x v="23"/>
    <s v="24.08.2026"/>
    <n v="35"/>
    <x v="0"/>
    <m/>
    <m/>
  </r>
  <r>
    <x v="2"/>
    <n v="0"/>
    <n v="0"/>
    <n v="6"/>
    <n v="10705"/>
    <s v="0276"/>
    <s v="20 Jul 2026"/>
    <s v="20"/>
    <s v="Jul"/>
    <s v="26 Jul 2026"/>
    <s v="26"/>
    <s v="Jul"/>
    <n v="6"/>
    <n v="6"/>
    <n v="0"/>
    <n v="0"/>
    <x v="4"/>
    <x v="6"/>
    <n v="2"/>
    <n v="2"/>
    <n v="2503.071234"/>
    <n v="417.178539"/>
    <s v="Romania"/>
    <s v="27 Mar 2026 11:21"/>
    <s v="27 Mar 2026"/>
    <s v="Mar"/>
    <n v="0"/>
    <n v="0"/>
    <n v="6"/>
    <n v="0"/>
    <n v="0"/>
    <n v="6"/>
    <n v="0"/>
    <s v="27.03.2025"/>
    <x v="23"/>
    <s v="20.07.2026"/>
    <n v="30"/>
    <x v="0"/>
    <m/>
    <m/>
  </r>
  <r>
    <x v="0"/>
    <n v="3"/>
    <n v="0"/>
    <n v="0"/>
    <n v="10706"/>
    <s v="14052026"/>
    <s v="14 May 2026"/>
    <s v="14"/>
    <s v="May"/>
    <s v="17 May 2026"/>
    <s v="17"/>
    <s v="May"/>
    <n v="3"/>
    <n v="3"/>
    <n v="0"/>
    <n v="0"/>
    <x v="0"/>
    <x v="3"/>
    <n v="1"/>
    <n v="0"/>
    <n v="629.00569403669726"/>
    <n v="209.66856467889906"/>
    <m/>
    <s v="27 Mar 2026 11:25"/>
    <s v="27 Mar 2026"/>
    <s v="Mar"/>
    <n v="3"/>
    <n v="0"/>
    <n v="0"/>
    <n v="0"/>
    <n v="0"/>
    <n v="3"/>
    <n v="0"/>
    <s v="27.03.2025"/>
    <x v="23"/>
    <s v="14.05.2026"/>
    <n v="20"/>
    <x v="0"/>
    <m/>
    <m/>
  </r>
  <r>
    <x v="0"/>
    <n v="0"/>
    <n v="3"/>
    <n v="0"/>
    <n v="10707"/>
    <s v="14052026"/>
    <s v="14 Mar 2026"/>
    <s v="14"/>
    <s v="Mar"/>
    <s v="17 Mar 2026"/>
    <s v="17"/>
    <s v="Mar"/>
    <n v="3"/>
    <n v="3"/>
    <n v="0"/>
    <n v="0"/>
    <x v="0"/>
    <x v="3"/>
    <n v="1"/>
    <n v="0"/>
    <n v="629.00569403669726"/>
    <n v="209.66856467889906"/>
    <m/>
    <s v="27 Mar 2026 11:34"/>
    <s v="27 Mar 2026"/>
    <s v="Mar"/>
    <n v="0"/>
    <n v="0"/>
    <n v="0"/>
    <n v="0"/>
    <n v="0"/>
    <n v="0"/>
    <n v="-3"/>
    <s v="27.03.2025"/>
    <x v="23"/>
    <s v="14.03.2026"/>
    <n v="11"/>
    <x v="0"/>
    <m/>
    <m/>
  </r>
  <r>
    <x v="2"/>
    <n v="0"/>
    <n v="4"/>
    <n v="0"/>
    <n v="10836"/>
    <s v="1254714.199742"/>
    <s v="01 Jul 2026"/>
    <s v="01"/>
    <s v="Jul"/>
    <s v="05 Jul 2026"/>
    <s v="05"/>
    <s v="Jul"/>
    <n v="4"/>
    <n v="4"/>
    <n v="0"/>
    <n v="0"/>
    <x v="3"/>
    <x v="6"/>
    <n v="2"/>
    <n v="2"/>
    <n v="2009.6544415999999"/>
    <n v="502.41361039999998"/>
    <s v="Romania"/>
    <s v="02 Apr 2026 15:22"/>
    <s v="02 Apr 2026"/>
    <s v="Apr"/>
    <n v="0"/>
    <n v="0"/>
    <n v="4"/>
    <n v="0"/>
    <n v="0"/>
    <n v="4"/>
    <n v="0"/>
    <s v="02.04.2025"/>
    <x v="24"/>
    <s v="01.07.2026"/>
    <n v="27"/>
    <x v="0"/>
    <m/>
    <m/>
  </r>
  <r>
    <x v="3"/>
    <n v="0"/>
    <n v="0"/>
    <n v="6"/>
    <n v="10798"/>
    <s v="508502"/>
    <s v="30 Jul 2026"/>
    <s v="30"/>
    <s v="Jul"/>
    <s v="05 Aug 2026"/>
    <s v="05"/>
    <s v="Aug"/>
    <n v="6"/>
    <n v="-25"/>
    <n v="1"/>
    <n v="4"/>
    <x v="8"/>
    <x v="0"/>
    <n v="2"/>
    <n v="2"/>
    <n v="3391.3015596330274"/>
    <n v="565.21692660550457"/>
    <m/>
    <s v="31 Mar 2026 16:33"/>
    <s v="31 Mar 2026"/>
    <s v="Mar"/>
    <n v="0"/>
    <n v="0"/>
    <n v="1"/>
    <n v="4"/>
    <n v="0"/>
    <n v="5"/>
    <n v="-1"/>
    <s v="31.03.2025"/>
    <x v="24"/>
    <s v="30.07.2026"/>
    <n v="31"/>
    <x v="0"/>
    <m/>
    <m/>
  </r>
  <r>
    <x v="2"/>
    <n v="0"/>
    <n v="0"/>
    <n v="5"/>
    <n v="10847"/>
    <s v="8761"/>
    <s v="18 Aug 2026"/>
    <s v="18"/>
    <s v="Aug"/>
    <s v="23 Aug 2026"/>
    <s v="23"/>
    <s v="Aug"/>
    <n v="5"/>
    <n v="5"/>
    <n v="0"/>
    <n v="0"/>
    <x v="2"/>
    <x v="1"/>
    <n v="2"/>
    <n v="3"/>
    <n v="3229.8576619999999"/>
    <n v="645.9715324"/>
    <s v="Israel"/>
    <s v="03 Apr 2026 13:07"/>
    <s v="03 Apr 2026"/>
    <s v="Apr"/>
    <n v="0"/>
    <n v="0"/>
    <n v="0"/>
    <n v="5"/>
    <n v="0"/>
    <n v="5"/>
    <n v="0"/>
    <s v="03.04.2025"/>
    <x v="24"/>
    <s v="18.08.2026"/>
    <n v="34"/>
    <x v="0"/>
    <m/>
    <m/>
  </r>
  <r>
    <x v="4"/>
    <n v="0"/>
    <n v="7"/>
    <n v="0"/>
    <n v="10837"/>
    <s v="13919979"/>
    <s v="23 Jun 2026"/>
    <s v="23"/>
    <s v="Jun"/>
    <s v="30 Jun 2026"/>
    <s v="30"/>
    <s v="Jun"/>
    <n v="7"/>
    <n v="7"/>
    <n v="0"/>
    <n v="0"/>
    <x v="10"/>
    <x v="6"/>
    <n v="2"/>
    <n v="0"/>
    <n v="1631.0253118999999"/>
    <n v="233.00361598571428"/>
    <s v="Poland"/>
    <s v="03 Apr 2026 12:03"/>
    <s v="02 Apr 2026"/>
    <s v="Apr"/>
    <n v="0"/>
    <n v="7"/>
    <n v="0"/>
    <n v="0"/>
    <n v="0"/>
    <n v="7"/>
    <n v="0"/>
    <s v="03.04.2025"/>
    <x v="24"/>
    <s v="23.06.2026"/>
    <n v="26"/>
    <x v="0"/>
    <m/>
    <m/>
  </r>
  <r>
    <x v="2"/>
    <n v="0"/>
    <n v="6"/>
    <n v="0"/>
    <n v="10857"/>
    <s v="NT323226"/>
    <s v="29 Jun 2026"/>
    <s v="29"/>
    <s v="Jun"/>
    <s v="05 Jul 2026"/>
    <s v="05"/>
    <s v="Jul"/>
    <n v="6"/>
    <n v="-24"/>
    <n v="2"/>
    <n v="4"/>
    <x v="5"/>
    <x v="6"/>
    <n v="3"/>
    <n v="1"/>
    <n v="2604.4614612"/>
    <n v="434.07691019999999"/>
    <s v="Romania"/>
    <s v="03 Apr 2026 15:15"/>
    <s v="03 Apr 2026"/>
    <s v="Apr"/>
    <n v="0"/>
    <n v="2"/>
    <n v="4"/>
    <n v="0"/>
    <n v="0"/>
    <n v="6"/>
    <n v="0"/>
    <s v="03.04.2025"/>
    <x v="24"/>
    <s v="29.06.2026"/>
    <n v="27"/>
    <x v="0"/>
    <m/>
    <m/>
  </r>
  <r>
    <x v="1"/>
    <n v="0"/>
    <n v="0"/>
    <n v="4"/>
    <n v="10858"/>
    <s v="6397444677"/>
    <s v="19 Jul 2026"/>
    <s v="19"/>
    <s v="Jul"/>
    <s v="23 Jul 2026"/>
    <s v="23"/>
    <s v="Jul"/>
    <n v="4"/>
    <n v="4"/>
    <n v="0"/>
    <n v="0"/>
    <x v="1"/>
    <x v="6"/>
    <n v="2"/>
    <n v="2"/>
    <n v="2648.4450275229356"/>
    <n v="662.11125688073389"/>
    <m/>
    <s v="03 Apr 2026 16:56"/>
    <s v="03 Apr 2026"/>
    <s v="Apr"/>
    <n v="0"/>
    <n v="0"/>
    <n v="4"/>
    <n v="0"/>
    <n v="0"/>
    <n v="4"/>
    <n v="0"/>
    <s v="03.04.2025"/>
    <x v="24"/>
    <s v="19.07.2026"/>
    <n v="30"/>
    <x v="1"/>
    <m/>
    <m/>
  </r>
  <r>
    <x v="2"/>
    <n v="0"/>
    <n v="0"/>
    <n v="5"/>
    <n v="10859"/>
    <s v="NT323243"/>
    <s v="29 Jul 2026"/>
    <s v="29"/>
    <s v="Jul"/>
    <s v="03 Aug 2026"/>
    <s v="03"/>
    <s v="Aug"/>
    <n v="5"/>
    <n v="-26"/>
    <n v="2"/>
    <n v="2"/>
    <x v="5"/>
    <x v="6"/>
    <n v="2"/>
    <n v="0"/>
    <n v="0"/>
    <n v="0"/>
    <s v="Romania"/>
    <s v="03 Apr 2026 17:58"/>
    <s v="03 Apr 2026"/>
    <s v="Apr"/>
    <n v="0"/>
    <n v="0"/>
    <n v="2"/>
    <n v="2"/>
    <n v="0"/>
    <n v="4"/>
    <n v="-1"/>
    <s v="03.04.2025"/>
    <x v="24"/>
    <s v="29.07.2026"/>
    <n v="31"/>
    <x v="1"/>
    <m/>
    <m/>
  </r>
  <r>
    <x v="2"/>
    <n v="0"/>
    <n v="0"/>
    <n v="5"/>
    <n v="10860"/>
    <s v="NT323241"/>
    <s v="29 Jul 2026"/>
    <s v="29"/>
    <s v="Jul"/>
    <s v="03 Aug 2026"/>
    <s v="03"/>
    <s v="Aug"/>
    <n v="5"/>
    <n v="-26"/>
    <n v="2"/>
    <n v="2"/>
    <x v="5"/>
    <x v="6"/>
    <n v="2"/>
    <n v="0"/>
    <n v="0"/>
    <n v="0"/>
    <s v="Romania"/>
    <s v="03 Apr 2026 17:58"/>
    <s v="03 Apr 2026"/>
    <s v="Apr"/>
    <n v="0"/>
    <n v="0"/>
    <n v="2"/>
    <n v="2"/>
    <n v="0"/>
    <n v="4"/>
    <n v="-1"/>
    <s v="03.04.2025"/>
    <x v="24"/>
    <s v="29.07.2026"/>
    <n v="31"/>
    <x v="1"/>
    <m/>
    <m/>
  </r>
  <r>
    <x v="2"/>
    <n v="0"/>
    <n v="0"/>
    <n v="5"/>
    <n v="10861"/>
    <s v="NT323242"/>
    <s v="29 Jul 2026"/>
    <s v="29"/>
    <s v="Jul"/>
    <s v="03 Aug 2026"/>
    <s v="03"/>
    <s v="Aug"/>
    <n v="5"/>
    <n v="-26"/>
    <n v="2"/>
    <n v="2"/>
    <x v="5"/>
    <x v="6"/>
    <n v="2"/>
    <n v="0"/>
    <n v="0"/>
    <n v="0"/>
    <s v="Romania"/>
    <s v="03 Apr 2026 17:58"/>
    <s v="03 Apr 2026"/>
    <s v="Apr"/>
    <n v="0"/>
    <n v="0"/>
    <n v="2"/>
    <n v="2"/>
    <n v="0"/>
    <n v="4"/>
    <n v="-1"/>
    <s v="03.04.2025"/>
    <x v="24"/>
    <s v="29.07.2026"/>
    <n v="31"/>
    <x v="1"/>
    <m/>
    <m/>
  </r>
  <r>
    <x v="2"/>
    <n v="0"/>
    <n v="0"/>
    <n v="5"/>
    <n v="10862"/>
    <s v="NT323244"/>
    <s v="29 Jul 2026"/>
    <s v="29"/>
    <s v="Jul"/>
    <s v="03 Aug 2026"/>
    <s v="03"/>
    <s v="Aug"/>
    <n v="5"/>
    <n v="-26"/>
    <n v="2"/>
    <n v="2"/>
    <x v="5"/>
    <x v="6"/>
    <n v="2"/>
    <n v="1"/>
    <n v="0"/>
    <n v="0"/>
    <s v="Romania"/>
    <s v="03 Apr 2026 18:02"/>
    <s v="03 Apr 2026"/>
    <s v="Apr"/>
    <n v="0"/>
    <n v="0"/>
    <n v="2"/>
    <n v="2"/>
    <n v="0"/>
    <n v="4"/>
    <n v="-1"/>
    <s v="03.04.2025"/>
    <x v="24"/>
    <s v="29.07.2026"/>
    <n v="31"/>
    <x v="1"/>
    <m/>
    <m/>
  </r>
  <r>
    <x v="1"/>
    <n v="7"/>
    <n v="-1"/>
    <n v="0"/>
    <n v="10746"/>
    <s v="5910745719"/>
    <s v="08 Jun 2026"/>
    <s v="08"/>
    <s v="Jun"/>
    <s v="14 Jun 2026"/>
    <s v="14"/>
    <s v="Jun"/>
    <n v="6"/>
    <n v="6"/>
    <n v="0"/>
    <n v="0"/>
    <x v="1"/>
    <x v="3"/>
    <n v="2"/>
    <n v="1"/>
    <n v="1543.5266812844036"/>
    <n v="257.25444688073389"/>
    <s v="Romania"/>
    <s v="30 Mar 2026 00:14"/>
    <s v="29 Mar 2026"/>
    <s v="Mar"/>
    <n v="0"/>
    <n v="6"/>
    <n v="0"/>
    <n v="0"/>
    <n v="0"/>
    <n v="6"/>
    <n v="0"/>
    <s v="30.03.2025"/>
    <x v="24"/>
    <s v="08.06.2026"/>
    <n v="24"/>
    <x v="1"/>
    <m/>
    <m/>
  </r>
  <r>
    <x v="1"/>
    <n v="7"/>
    <n v="-1"/>
    <n v="0"/>
    <n v="10747"/>
    <s v="5910745152"/>
    <s v="08 Jun 2026"/>
    <s v="08"/>
    <s v="Jun"/>
    <s v="14 Jun 2026"/>
    <s v="14"/>
    <s v="Jun"/>
    <n v="6"/>
    <n v="6"/>
    <n v="0"/>
    <n v="0"/>
    <x v="1"/>
    <x v="7"/>
    <n v="4"/>
    <n v="1"/>
    <n v="3421.8771038532104"/>
    <n v="570.31285064220174"/>
    <s v="Romania"/>
    <s v="30 Mar 2026 00:20"/>
    <s v="29 Mar 2026"/>
    <s v="Mar"/>
    <n v="0"/>
    <n v="6"/>
    <n v="0"/>
    <n v="0"/>
    <n v="0"/>
    <n v="6"/>
    <n v="0"/>
    <s v="30.03.2025"/>
    <x v="24"/>
    <s v="08.06.2026"/>
    <n v="24"/>
    <x v="1"/>
    <m/>
    <m/>
  </r>
  <r>
    <x v="2"/>
    <n v="0"/>
    <n v="2"/>
    <n v="0"/>
    <n v="10750"/>
    <s v="1253468.199285"/>
    <s v="19 Jun 2026"/>
    <s v="19"/>
    <s v="Jun"/>
    <s v="21 Jun 2026"/>
    <s v="21"/>
    <s v="Jun"/>
    <n v="2"/>
    <n v="2"/>
    <n v="0"/>
    <n v="0"/>
    <x v="3"/>
    <x v="6"/>
    <n v="3"/>
    <n v="1"/>
    <n v="949.59458159999997"/>
    <n v="474.79729079999998"/>
    <s v="Romania"/>
    <s v="30 Mar 2026 10:03"/>
    <s v="28 Mar 2026"/>
    <s v="Mar"/>
    <n v="0"/>
    <n v="2"/>
    <n v="0"/>
    <n v="0"/>
    <n v="0"/>
    <n v="2"/>
    <n v="0"/>
    <s v="30.03.2025"/>
    <x v="24"/>
    <s v="19.06.2026"/>
    <n v="25"/>
    <x v="0"/>
    <m/>
    <m/>
  </r>
  <r>
    <x v="1"/>
    <n v="1"/>
    <n v="1"/>
    <n v="0"/>
    <n v="10751"/>
    <s v="5364742918"/>
    <s v="30 May 2026"/>
    <s v="30"/>
    <s v="May"/>
    <s v="01 Jun 2026"/>
    <s v="01"/>
    <s v="Jun"/>
    <n v="2"/>
    <n v="-29"/>
    <n v="1"/>
    <n v="0"/>
    <x v="1"/>
    <x v="6"/>
    <n v="2"/>
    <n v="0"/>
    <n v="494.16108440366969"/>
    <n v="247.08054220183485"/>
    <s v="Romania"/>
    <s v="30 Mar 2026 10:10"/>
    <s v="30 Mar 2026"/>
    <s v="Mar"/>
    <n v="1"/>
    <n v="0"/>
    <n v="0"/>
    <n v="0"/>
    <n v="0"/>
    <n v="1"/>
    <n v="-1"/>
    <s v="30.03.2025"/>
    <x v="24"/>
    <s v="30.05.2026"/>
    <n v="22"/>
    <x v="1"/>
    <m/>
    <m/>
  </r>
  <r>
    <x v="2"/>
    <n v="0"/>
    <n v="5"/>
    <n v="0"/>
    <n v="10752"/>
    <s v="29068"/>
    <s v="06 Jul 2026"/>
    <s v="06"/>
    <s v="Jul"/>
    <s v="11 Jul 2026"/>
    <s v="11"/>
    <s v="Jul"/>
    <n v="5"/>
    <n v="5"/>
    <n v="0"/>
    <n v="0"/>
    <x v="4"/>
    <x v="3"/>
    <n v="2"/>
    <n v="2"/>
    <n v="2015.2872320000001"/>
    <n v="403.0574464"/>
    <s v="Romania"/>
    <s v="30 Mar 2026 10:43"/>
    <s v="29 Mar 2026"/>
    <s v="Mar"/>
    <n v="0"/>
    <n v="0"/>
    <n v="5"/>
    <n v="0"/>
    <n v="0"/>
    <n v="5"/>
    <n v="0"/>
    <s v="30.03.2025"/>
    <x v="24"/>
    <s v="06.07.2026"/>
    <n v="28"/>
    <x v="0"/>
    <m/>
    <m/>
  </r>
  <r>
    <x v="2"/>
    <n v="0"/>
    <n v="0"/>
    <n v="5"/>
    <n v="10755"/>
    <s v="20179"/>
    <s v="20 Jul 2026"/>
    <s v="20"/>
    <s v="Jul"/>
    <s v="25 Jul 2026"/>
    <s v="25"/>
    <s v="Jul"/>
    <n v="5"/>
    <n v="5"/>
    <n v="0"/>
    <n v="0"/>
    <x v="4"/>
    <x v="6"/>
    <n v="1"/>
    <n v="0"/>
    <n v="1168.1194674999999"/>
    <n v="233.62389349999998"/>
    <s v="Romania"/>
    <s v="30 Mar 2026 10:47"/>
    <s v="30 Mar 2026"/>
    <s v="Mar"/>
    <n v="0"/>
    <n v="0"/>
    <n v="5"/>
    <n v="0"/>
    <n v="0"/>
    <n v="5"/>
    <n v="0"/>
    <s v="30.03.2025"/>
    <x v="24"/>
    <s v="20.07.2026"/>
    <n v="30"/>
    <x v="0"/>
    <m/>
    <m/>
  </r>
  <r>
    <x v="2"/>
    <n v="0"/>
    <n v="5"/>
    <n v="0"/>
    <n v="10756"/>
    <s v="NT322820"/>
    <s v="22 Jun 2026"/>
    <s v="22"/>
    <s v="Jun"/>
    <s v="27 Jun 2026"/>
    <s v="27"/>
    <s v="Jun"/>
    <n v="5"/>
    <n v="5"/>
    <n v="0"/>
    <n v="0"/>
    <x v="5"/>
    <x v="3"/>
    <n v="2"/>
    <n v="2"/>
    <n v="1793.2809686999999"/>
    <n v="358.65619373999999"/>
    <s v="Romania"/>
    <s v="30 Mar 2026 10:55"/>
    <s v="30 Mar 2026"/>
    <s v="Mar"/>
    <n v="0"/>
    <n v="5"/>
    <n v="0"/>
    <n v="0"/>
    <n v="0"/>
    <n v="5"/>
    <n v="0"/>
    <s v="30.03.2025"/>
    <x v="24"/>
    <s v="22.06.2026"/>
    <n v="26"/>
    <x v="0"/>
    <m/>
    <m/>
  </r>
  <r>
    <x v="2"/>
    <n v="0"/>
    <n v="5"/>
    <n v="0"/>
    <n v="10757"/>
    <s v="NT322822"/>
    <s v="22 Jun 2026"/>
    <s v="22"/>
    <s v="Jun"/>
    <s v="27 Jun 2026"/>
    <s v="27"/>
    <s v="Jun"/>
    <n v="5"/>
    <n v="5"/>
    <n v="0"/>
    <n v="0"/>
    <x v="5"/>
    <x v="6"/>
    <n v="2"/>
    <n v="0"/>
    <n v="1394.1547406"/>
    <n v="278.83094812000002"/>
    <s v="Romania"/>
    <s v="30 Mar 2026 10:55"/>
    <s v="30 Mar 2026"/>
    <s v="Mar"/>
    <n v="0"/>
    <n v="5"/>
    <n v="0"/>
    <n v="0"/>
    <n v="0"/>
    <n v="5"/>
    <n v="0"/>
    <s v="30.03.2025"/>
    <x v="24"/>
    <s v="22.06.2026"/>
    <n v="26"/>
    <x v="0"/>
    <m/>
    <m/>
  </r>
  <r>
    <x v="2"/>
    <n v="0"/>
    <n v="5"/>
    <n v="0"/>
    <n v="10762"/>
    <s v="2334567"/>
    <s v="02 Jul 2026"/>
    <s v="02"/>
    <s v="Jul"/>
    <s v="07 Jul 2026"/>
    <s v="07"/>
    <s v="Jul"/>
    <n v="5"/>
    <n v="5"/>
    <n v="0"/>
    <n v="0"/>
    <x v="6"/>
    <x v="1"/>
    <n v="3"/>
    <n v="2"/>
    <n v="0"/>
    <n v="0"/>
    <m/>
    <s v="30 Mar 2026 12:09"/>
    <s v="30 Mar 2026"/>
    <s v="Mar"/>
    <n v="0"/>
    <n v="0"/>
    <n v="5"/>
    <n v="0"/>
    <n v="0"/>
    <n v="5"/>
    <n v="0"/>
    <s v="30.03.2025"/>
    <x v="24"/>
    <s v="02.07.2026"/>
    <n v="27"/>
    <x v="1"/>
    <m/>
    <m/>
  </r>
  <r>
    <x v="2"/>
    <n v="0"/>
    <n v="3"/>
    <n v="0"/>
    <n v="10758"/>
    <s v="1253752.199325"/>
    <s v="02 Jul 2026"/>
    <s v="02"/>
    <s v="Jul"/>
    <s v="05 Jul 2026"/>
    <s v="05"/>
    <s v="Jul"/>
    <n v="3"/>
    <n v="3"/>
    <n v="0"/>
    <n v="0"/>
    <x v="3"/>
    <x v="3"/>
    <n v="2"/>
    <n v="1"/>
    <n v="1238.0403899999999"/>
    <n v="412.68012999999996"/>
    <s v="Romania"/>
    <s v="30 Mar 2026 12:06"/>
    <s v="30 Mar 2026"/>
    <s v="Mar"/>
    <n v="0"/>
    <n v="0"/>
    <n v="3"/>
    <n v="0"/>
    <n v="0"/>
    <n v="3"/>
    <n v="0"/>
    <s v="30.03.2025"/>
    <x v="24"/>
    <s v="02.07.2026"/>
    <n v="27"/>
    <x v="0"/>
    <m/>
    <m/>
  </r>
  <r>
    <x v="4"/>
    <n v="0"/>
    <n v="0"/>
    <n v="7"/>
    <n v="10759"/>
    <s v="13906296"/>
    <s v="17 Jul 2026"/>
    <s v="17"/>
    <s v="Jul"/>
    <s v="24 Jul 2026"/>
    <s v="24"/>
    <s v="Jul"/>
    <n v="7"/>
    <n v="7"/>
    <n v="0"/>
    <n v="0"/>
    <x v="10"/>
    <x v="3"/>
    <n v="1"/>
    <n v="1"/>
    <n v="1808.6929091"/>
    <n v="258.38470130000002"/>
    <s v="Poland"/>
    <s v="30 Mar 2026 12:09"/>
    <s v="28 Mar 2026"/>
    <s v="Mar"/>
    <n v="0"/>
    <n v="0"/>
    <n v="7"/>
    <n v="0"/>
    <n v="0"/>
    <n v="7"/>
    <n v="0"/>
    <s v="30.03.2025"/>
    <x v="24"/>
    <s v="17.07.2026"/>
    <n v="29"/>
    <x v="0"/>
    <m/>
    <m/>
  </r>
  <r>
    <x v="4"/>
    <n v="0"/>
    <n v="0"/>
    <n v="7"/>
    <n v="10760"/>
    <s v="13906296"/>
    <s v="17 Jul 2026"/>
    <s v="17"/>
    <s v="Jul"/>
    <s v="24 Jul 2026"/>
    <s v="24"/>
    <s v="Jul"/>
    <n v="7"/>
    <n v="7"/>
    <n v="0"/>
    <n v="0"/>
    <x v="10"/>
    <x v="3"/>
    <n v="1"/>
    <n v="1"/>
    <n v="1808.6929091"/>
    <n v="258.38470130000002"/>
    <s v="Poland"/>
    <s v="30 Mar 2026 12:09"/>
    <s v="28 Mar 2026"/>
    <s v="Mar"/>
    <n v="0"/>
    <n v="0"/>
    <n v="7"/>
    <n v="0"/>
    <n v="0"/>
    <n v="7"/>
    <n v="0"/>
    <s v="30.03.2025"/>
    <x v="24"/>
    <s v="17.07.2026"/>
    <n v="29"/>
    <x v="0"/>
    <m/>
    <m/>
  </r>
  <r>
    <x v="2"/>
    <n v="0"/>
    <n v="0"/>
    <n v="5"/>
    <n v="10763"/>
    <s v="1253764.199329"/>
    <s v="16 Aug 2026"/>
    <s v="16"/>
    <s v="Aug"/>
    <s v="21 Aug 2026"/>
    <s v="21"/>
    <s v="Aug"/>
    <n v="5"/>
    <n v="5"/>
    <n v="0"/>
    <n v="0"/>
    <x v="3"/>
    <x v="0"/>
    <n v="2"/>
    <n v="1"/>
    <n v="1884.0510389999999"/>
    <n v="376.8102078"/>
    <s v="Romania"/>
    <s v="30 Mar 2026 12:27"/>
    <s v="30 Mar 2026"/>
    <s v="Mar"/>
    <n v="0"/>
    <n v="0"/>
    <n v="0"/>
    <n v="5"/>
    <n v="0"/>
    <n v="5"/>
    <n v="0"/>
    <s v="30.03.2025"/>
    <x v="24"/>
    <s v="16.08.2026"/>
    <n v="34"/>
    <x v="0"/>
    <m/>
    <m/>
  </r>
  <r>
    <x v="1"/>
    <n v="1"/>
    <n v="1"/>
    <n v="0"/>
    <n v="10764"/>
    <s v="5824690370"/>
    <s v="30 May 2026"/>
    <s v="30"/>
    <s v="May"/>
    <s v="01 Jun 2026"/>
    <s v="01"/>
    <s v="Jun"/>
    <n v="2"/>
    <n v="-29"/>
    <n v="1"/>
    <n v="0"/>
    <x v="1"/>
    <x v="4"/>
    <n v="2"/>
    <n v="1"/>
    <n v="514.50889376146779"/>
    <n v="257.25444688073389"/>
    <s v="Romania"/>
    <s v="30 Mar 2026 13:26"/>
    <s v="30 Mar 2026"/>
    <s v="Mar"/>
    <n v="1"/>
    <n v="0"/>
    <n v="0"/>
    <n v="0"/>
    <n v="0"/>
    <n v="1"/>
    <n v="-1"/>
    <s v="30.03.2025"/>
    <x v="24"/>
    <s v="30.05.2026"/>
    <n v="22"/>
    <x v="1"/>
    <m/>
    <m/>
  </r>
  <r>
    <x v="2"/>
    <n v="0"/>
    <n v="2"/>
    <n v="1"/>
    <n v="10766"/>
    <s v="103186"/>
    <s v="09 Jul 2026"/>
    <s v="09"/>
    <s v="Jul"/>
    <s v="12 Jul 2026"/>
    <s v="12"/>
    <s v="Jul"/>
    <n v="3"/>
    <n v="3"/>
    <n v="0"/>
    <n v="0"/>
    <x v="9"/>
    <x v="6"/>
    <n v="2"/>
    <n v="1"/>
    <n v="1334.9713247999998"/>
    <n v="444.99044159999994"/>
    <m/>
    <s v="30 Mar 2026 13:32"/>
    <s v="30 Mar 2026"/>
    <s v="Mar"/>
    <n v="0"/>
    <n v="0"/>
    <n v="3"/>
    <n v="0"/>
    <n v="0"/>
    <n v="3"/>
    <n v="0"/>
    <s v="30.03.2025"/>
    <x v="24"/>
    <s v="09.07.2026"/>
    <n v="28"/>
    <x v="0"/>
    <m/>
    <m/>
  </r>
  <r>
    <x v="2"/>
    <n v="0"/>
    <n v="2"/>
    <n v="1"/>
    <n v="10765"/>
    <s v="103185"/>
    <s v="09 Jul 2026"/>
    <s v="09"/>
    <s v="Jul"/>
    <s v="12 Jul 2026"/>
    <s v="12"/>
    <s v="Jul"/>
    <n v="3"/>
    <n v="3"/>
    <n v="0"/>
    <n v="0"/>
    <x v="9"/>
    <x v="1"/>
    <n v="4"/>
    <n v="0"/>
    <n v="2422.3345715999999"/>
    <n v="807.4448572"/>
    <m/>
    <s v="30 Mar 2026 13:32"/>
    <s v="30 Mar 2026"/>
    <s v="Mar"/>
    <n v="0"/>
    <n v="0"/>
    <n v="3"/>
    <n v="0"/>
    <n v="0"/>
    <n v="3"/>
    <n v="0"/>
    <s v="30.03.2025"/>
    <x v="24"/>
    <s v="09.07.2026"/>
    <n v="28"/>
    <x v="0"/>
    <m/>
    <m/>
  </r>
  <r>
    <x v="2"/>
    <n v="0"/>
    <n v="7"/>
    <n v="0"/>
    <n v="10770"/>
    <s v="1253868.199343"/>
    <s v="29 Aug 2026"/>
    <s v="29"/>
    <s v="Aug"/>
    <s v="05 Sep 2026"/>
    <s v="05"/>
    <s v="Sep"/>
    <n v="7"/>
    <n v="-24"/>
    <n v="2"/>
    <n v="4"/>
    <x v="3"/>
    <x v="4"/>
    <n v="2"/>
    <n v="2"/>
    <n v="2425.8550655999998"/>
    <n v="346.55072365714284"/>
    <s v="Romania"/>
    <s v="30 Mar 2026 14:47"/>
    <s v="30 Mar 2026"/>
    <s v="Mar"/>
    <n v="0"/>
    <n v="0"/>
    <n v="0"/>
    <n v="2"/>
    <n v="4"/>
    <n v="6"/>
    <n v="-1"/>
    <s v="30.03.2025"/>
    <x v="24"/>
    <s v="29.08.2026"/>
    <n v="35"/>
    <x v="0"/>
    <m/>
    <m/>
  </r>
  <r>
    <x v="3"/>
    <n v="0"/>
    <n v="5"/>
    <n v="0"/>
    <n v="10863"/>
    <s v="511909"/>
    <s v="29 Jun 2026"/>
    <s v="29"/>
    <s v="Jun"/>
    <s v="04 Jul 2026"/>
    <s v="04"/>
    <s v="Jul"/>
    <n v="5"/>
    <n v="-25"/>
    <n v="2"/>
    <n v="3"/>
    <x v="8"/>
    <x v="4"/>
    <n v="2"/>
    <n v="1"/>
    <n v="1980.9507522935778"/>
    <n v="396.19015045871555"/>
    <m/>
    <s v="04 Apr 2026 19:28"/>
    <s v="04 Apr 2026"/>
    <s v="Apr"/>
    <n v="0"/>
    <n v="2"/>
    <n v="3"/>
    <n v="0"/>
    <n v="0"/>
    <n v="5"/>
    <n v="0"/>
    <s v="04.04.2025"/>
    <x v="24"/>
    <s v="29.06.2026"/>
    <n v="27"/>
    <x v="1"/>
    <m/>
    <m/>
  </r>
  <r>
    <x v="2"/>
    <n v="0"/>
    <n v="0"/>
    <n v="7"/>
    <n v="10864"/>
    <s v="2335464"/>
    <s v="20 Jul 2026"/>
    <s v="20"/>
    <s v="Jul"/>
    <s v="27 Jul 2026"/>
    <s v="27"/>
    <s v="Jul"/>
    <n v="7"/>
    <n v="7"/>
    <n v="0"/>
    <n v="0"/>
    <x v="6"/>
    <x v="3"/>
    <n v="2"/>
    <n v="0"/>
    <n v="2552.2408002000002"/>
    <n v="364.60582860000005"/>
    <s v="Romania"/>
    <s v="04 Apr 2026 19:30"/>
    <s v="04 Apr 2026"/>
    <s v="Apr"/>
    <n v="0"/>
    <n v="0"/>
    <n v="7"/>
    <n v="0"/>
    <n v="0"/>
    <n v="7"/>
    <n v="0"/>
    <s v="04.04.2025"/>
    <x v="24"/>
    <s v="20.07.2026"/>
    <n v="30"/>
    <x v="0"/>
    <m/>
    <m/>
  </r>
  <r>
    <x v="1"/>
    <n v="0"/>
    <n v="0"/>
    <n v="4"/>
    <n v="10865"/>
    <s v="5065320919"/>
    <s v="10 Aug 2026"/>
    <s v="10"/>
    <s v="Aug"/>
    <s v="14 Aug 2026"/>
    <s v="14"/>
    <s v="Aug"/>
    <n v="4"/>
    <n v="4"/>
    <n v="0"/>
    <n v="0"/>
    <x v="1"/>
    <x v="4"/>
    <n v="3"/>
    <n v="1"/>
    <n v="2637.1048022018344"/>
    <n v="659.27620055045861"/>
    <s v="Romania"/>
    <s v="04 Apr 2026 21:48"/>
    <s v="04 Apr 2026"/>
    <s v="Apr"/>
    <n v="0"/>
    <n v="0"/>
    <n v="0"/>
    <n v="4"/>
    <n v="0"/>
    <n v="4"/>
    <n v="0"/>
    <s v="04.04.2025"/>
    <x v="24"/>
    <s v="10.08.2026"/>
    <n v="33"/>
    <x v="0"/>
    <m/>
    <m/>
  </r>
  <r>
    <x v="0"/>
    <n v="0"/>
    <n v="5"/>
    <n v="2"/>
    <n v="10772"/>
    <s v="30032026"/>
    <s v="06 Jul 2026"/>
    <s v="06"/>
    <s v="Jul"/>
    <s v="13 Jul 2026"/>
    <s v="13"/>
    <s v="Jul"/>
    <n v="7"/>
    <n v="7"/>
    <n v="0"/>
    <n v="0"/>
    <x v="0"/>
    <x v="2"/>
    <n v="2"/>
    <n v="1"/>
    <n v="2797.8237866972472"/>
    <n v="399.6891123853211"/>
    <m/>
    <s v="30 Mar 2026 15:54"/>
    <s v="30 Mar 2026"/>
    <s v="Mar"/>
    <n v="0"/>
    <n v="0"/>
    <n v="7"/>
    <n v="0"/>
    <n v="0"/>
    <n v="7"/>
    <n v="0"/>
    <s v="30.03.2025"/>
    <x v="24"/>
    <s v="06.07.2026"/>
    <n v="28"/>
    <x v="0"/>
    <m/>
    <m/>
  </r>
  <r>
    <x v="1"/>
    <n v="0"/>
    <n v="3"/>
    <n v="1"/>
    <n v="10866"/>
    <s v="6520452604"/>
    <s v="24 Aug 2026"/>
    <s v="24"/>
    <s v="Aug"/>
    <s v="28 Aug 2026"/>
    <s v="28"/>
    <s v="Aug"/>
    <n v="4"/>
    <n v="4"/>
    <n v="0"/>
    <n v="0"/>
    <x v="1"/>
    <x v="3"/>
    <n v="2"/>
    <n v="2"/>
    <n v="2209.1907302752293"/>
    <n v="552.29768256880732"/>
    <s v="Romania"/>
    <s v="05 Apr 2026 10:22"/>
    <s v="05 Apr 2026"/>
    <s v="Apr"/>
    <n v="0"/>
    <n v="0"/>
    <n v="0"/>
    <n v="4"/>
    <n v="0"/>
    <n v="4"/>
    <n v="0"/>
    <s v="05.04.2025"/>
    <x v="24"/>
    <s v="24.08.2026"/>
    <n v="35"/>
    <x v="0"/>
    <m/>
    <m/>
  </r>
  <r>
    <x v="1"/>
    <n v="2"/>
    <n v="1"/>
    <n v="0"/>
    <n v="10867"/>
    <s v="6461557671"/>
    <s v="29 May 2026"/>
    <s v="29"/>
    <s v="May"/>
    <s v="01 Jun 2026"/>
    <s v="01"/>
    <s v="Jun"/>
    <n v="3"/>
    <n v="-28"/>
    <n v="2"/>
    <n v="0"/>
    <x v="1"/>
    <x v="4"/>
    <n v="2"/>
    <n v="1"/>
    <n v="771.7633406422018"/>
    <n v="257.25444688073389"/>
    <m/>
    <s v="05 Apr 2026 12:46"/>
    <s v="05 Apr 2026"/>
    <s v="Apr"/>
    <n v="2"/>
    <n v="0"/>
    <n v="0"/>
    <n v="0"/>
    <n v="0"/>
    <n v="2"/>
    <n v="-1"/>
    <s v="05.04.2025"/>
    <x v="24"/>
    <s v="29.05.2026"/>
    <n v="22"/>
    <x v="1"/>
    <m/>
    <m/>
  </r>
  <r>
    <x v="1"/>
    <n v="2"/>
    <n v="1"/>
    <n v="0"/>
    <n v="10868"/>
    <s v="6461557671"/>
    <s v="29 May 2026"/>
    <s v="29"/>
    <s v="May"/>
    <s v="01 Jun 2026"/>
    <s v="01"/>
    <s v="Jun"/>
    <n v="3"/>
    <n v="-28"/>
    <n v="2"/>
    <n v="0"/>
    <x v="1"/>
    <x v="4"/>
    <n v="2"/>
    <n v="1"/>
    <n v="771.7633406422018"/>
    <n v="257.25444688073389"/>
    <m/>
    <s v="05 Apr 2026 12:46"/>
    <s v="05 Apr 2026"/>
    <s v="Apr"/>
    <n v="2"/>
    <n v="0"/>
    <n v="0"/>
    <n v="0"/>
    <n v="0"/>
    <n v="2"/>
    <n v="-1"/>
    <s v="05.04.2025"/>
    <x v="24"/>
    <s v="29.05.2026"/>
    <n v="22"/>
    <x v="1"/>
    <m/>
    <m/>
  </r>
  <r>
    <x v="1"/>
    <n v="1"/>
    <n v="1"/>
    <n v="0"/>
    <n v="10869"/>
    <s v="6913958854"/>
    <s v="30 May 2026"/>
    <s v="30"/>
    <s v="May"/>
    <s v="01 Jun 2026"/>
    <s v="01"/>
    <s v="Jun"/>
    <n v="2"/>
    <n v="-29"/>
    <n v="1"/>
    <n v="0"/>
    <x v="1"/>
    <x v="6"/>
    <n v="1"/>
    <n v="2"/>
    <n v="494.16108440366969"/>
    <n v="247.08054220183485"/>
    <m/>
    <s v="05 Apr 2026 20:16"/>
    <s v="05 Apr 2026"/>
    <s v="Apr"/>
    <n v="1"/>
    <n v="0"/>
    <n v="0"/>
    <n v="0"/>
    <n v="0"/>
    <n v="1"/>
    <n v="-1"/>
    <s v="05.04.2025"/>
    <x v="24"/>
    <s v="30.05.2026"/>
    <n v="22"/>
    <x v="1"/>
    <m/>
    <m/>
  </r>
  <r>
    <x v="1"/>
    <n v="2"/>
    <n v="0"/>
    <n v="0"/>
    <n v="10870"/>
    <s v="6460734914"/>
    <s v="29 May 2026"/>
    <s v="29"/>
    <s v="May"/>
    <s v="31 May 2026"/>
    <s v="31"/>
    <s v="May"/>
    <n v="2"/>
    <n v="2"/>
    <n v="0"/>
    <n v="0"/>
    <x v="1"/>
    <x v="3"/>
    <n v="2"/>
    <n v="0"/>
    <n v="514.50889376146779"/>
    <n v="257.25444688073389"/>
    <s v="Romania"/>
    <s v="05 Apr 2026 20:54"/>
    <s v="05 Apr 2026"/>
    <s v="Apr"/>
    <n v="2"/>
    <n v="0"/>
    <n v="0"/>
    <n v="0"/>
    <n v="0"/>
    <n v="2"/>
    <n v="0"/>
    <s v="05.04.2025"/>
    <x v="24"/>
    <s v="29.05.2026"/>
    <n v="22"/>
    <x v="0"/>
    <m/>
    <m/>
  </r>
  <r>
    <x v="3"/>
    <n v="0"/>
    <n v="5"/>
    <n v="0"/>
    <n v="10871"/>
    <s v="512540"/>
    <s v="25 Jun 2026"/>
    <s v="25"/>
    <s v="Jun"/>
    <s v="30 Jun 2026"/>
    <s v="30"/>
    <s v="Jun"/>
    <n v="5"/>
    <n v="5"/>
    <n v="0"/>
    <n v="0"/>
    <x v="8"/>
    <x v="4"/>
    <n v="2"/>
    <n v="1"/>
    <n v="1980.9507522935778"/>
    <n v="396.19015045871555"/>
    <m/>
    <s v="05 Apr 2026 21:18"/>
    <s v="05 Apr 2026"/>
    <s v="Apr"/>
    <n v="0"/>
    <n v="5"/>
    <n v="0"/>
    <n v="0"/>
    <n v="0"/>
    <n v="5"/>
    <n v="0"/>
    <s v="05.04.2025"/>
    <x v="24"/>
    <s v="25.06.2026"/>
    <n v="26"/>
    <x v="1"/>
    <m/>
    <m/>
  </r>
  <r>
    <x v="1"/>
    <n v="0"/>
    <n v="6"/>
    <n v="0"/>
    <n v="10872"/>
    <s v="5743935099"/>
    <s v="07 Sep 2026"/>
    <s v="07"/>
    <s v="Sep"/>
    <s v="13 Sep 2026"/>
    <s v="13"/>
    <s v="Sep"/>
    <n v="6"/>
    <n v="6"/>
    <n v="0"/>
    <n v="0"/>
    <x v="1"/>
    <x v="0"/>
    <n v="2"/>
    <n v="1"/>
    <n v="2191.7497508256879"/>
    <n v="365.29162513761469"/>
    <s v="Romania"/>
    <s v="05 Apr 2026 22:00"/>
    <s v="05 Apr 2026"/>
    <s v="Apr"/>
    <n v="0"/>
    <n v="0"/>
    <n v="0"/>
    <n v="0"/>
    <n v="6"/>
    <n v="6"/>
    <n v="0"/>
    <s v="05.04.2025"/>
    <x v="24"/>
    <s v="07.09.2026"/>
    <n v="37"/>
    <x v="0"/>
    <m/>
    <m/>
  </r>
  <r>
    <x v="1"/>
    <n v="0"/>
    <n v="2"/>
    <n v="0"/>
    <n v="10873"/>
    <s v="5743969343"/>
    <s v="20 Jun 2026"/>
    <s v="20"/>
    <s v="Jun"/>
    <s v="22 Jun 2026"/>
    <s v="22"/>
    <s v="Jun"/>
    <n v="2"/>
    <n v="2"/>
    <n v="0"/>
    <n v="0"/>
    <x v="1"/>
    <x v="0"/>
    <n v="2"/>
    <n v="1"/>
    <n v="796.47139486238518"/>
    <n v="398.23569743119259"/>
    <s v="Romania"/>
    <s v="05 Apr 2026 22:24"/>
    <s v="05 Apr 2026"/>
    <s v="Apr"/>
    <n v="0"/>
    <n v="2"/>
    <n v="0"/>
    <n v="0"/>
    <n v="0"/>
    <n v="2"/>
    <n v="0"/>
    <s v="05.04.2025"/>
    <x v="24"/>
    <s v="20.06.2026"/>
    <n v="25"/>
    <x v="1"/>
    <m/>
    <m/>
  </r>
  <r>
    <x v="2"/>
    <n v="0"/>
    <n v="0"/>
    <n v="3"/>
    <n v="10827"/>
    <s v="1254638.199711"/>
    <s v="20 Jul 2026"/>
    <s v="20"/>
    <s v="Jul"/>
    <s v="23 Jul 2026"/>
    <s v="23"/>
    <s v="Jul"/>
    <n v="3"/>
    <n v="3"/>
    <n v="0"/>
    <n v="0"/>
    <x v="3"/>
    <x v="3"/>
    <n v="2"/>
    <n v="1"/>
    <n v="1367.2425197999999"/>
    <n v="455.74750659999995"/>
    <s v="Romania"/>
    <s v="02 Apr 2026 10:30"/>
    <s v="02 Apr 2026"/>
    <s v="Apr"/>
    <n v="0"/>
    <n v="0"/>
    <n v="3"/>
    <n v="0"/>
    <n v="0"/>
    <n v="3"/>
    <n v="0"/>
    <s v="02.04.2025"/>
    <x v="24"/>
    <s v="20.07.2026"/>
    <n v="30"/>
    <x v="0"/>
    <m/>
    <m/>
  </r>
  <r>
    <x v="1"/>
    <n v="0"/>
    <n v="4"/>
    <n v="1"/>
    <n v="10775"/>
    <s v="5931643785"/>
    <s v="24 Aug 2026"/>
    <s v="24"/>
    <s v="Aug"/>
    <s v="29 Aug 2026"/>
    <s v="29"/>
    <s v="Aug"/>
    <n v="5"/>
    <n v="5"/>
    <n v="0"/>
    <n v="0"/>
    <x v="1"/>
    <x v="6"/>
    <n v="1"/>
    <n v="2"/>
    <n v="2151.0541321100914"/>
    <n v="430.21082642201827"/>
    <m/>
    <s v="30 Mar 2026 20:14"/>
    <s v="30 Mar 2026"/>
    <s v="Mar"/>
    <n v="0"/>
    <n v="0"/>
    <n v="0"/>
    <n v="5"/>
    <n v="0"/>
    <n v="5"/>
    <n v="0"/>
    <s v="30.03.2025"/>
    <x v="24"/>
    <s v="24.08.2026"/>
    <n v="35"/>
    <x v="0"/>
    <m/>
    <m/>
  </r>
  <r>
    <x v="1"/>
    <n v="0"/>
    <n v="4"/>
    <n v="1"/>
    <n v="10774"/>
    <s v="5931643785"/>
    <s v="24 Aug 2026"/>
    <s v="24"/>
    <s v="Aug"/>
    <s v="29 Aug 2026"/>
    <s v="29"/>
    <s v="Aug"/>
    <n v="5"/>
    <n v="5"/>
    <n v="0"/>
    <n v="0"/>
    <x v="1"/>
    <x v="6"/>
    <n v="1"/>
    <n v="1"/>
    <n v="2151.0541321100914"/>
    <n v="430.21082642201827"/>
    <s v="Romania"/>
    <s v="30 Mar 2026 20:14"/>
    <s v="30 Mar 2026"/>
    <s v="Mar"/>
    <n v="0"/>
    <n v="0"/>
    <n v="0"/>
    <n v="5"/>
    <n v="0"/>
    <n v="5"/>
    <n v="0"/>
    <s v="30.03.2025"/>
    <x v="24"/>
    <s v="24.08.2026"/>
    <n v="35"/>
    <x v="0"/>
    <m/>
    <m/>
  </r>
  <r>
    <x v="2"/>
    <n v="0"/>
    <n v="2"/>
    <n v="3"/>
    <n v="10776"/>
    <s v="2334752"/>
    <s v="22 Aug 2026"/>
    <s v="22"/>
    <s v="Aug"/>
    <s v="27 Aug 2026"/>
    <s v="27"/>
    <s v="Aug"/>
    <n v="5"/>
    <n v="5"/>
    <n v="0"/>
    <n v="0"/>
    <x v="6"/>
    <x v="6"/>
    <n v="3"/>
    <n v="0"/>
    <n v="2121.8799670000003"/>
    <n v="424.37599340000008"/>
    <s v="Romania"/>
    <s v="30 Mar 2026 21:52"/>
    <s v="30 Mar 2026"/>
    <s v="Mar"/>
    <n v="0"/>
    <n v="0"/>
    <n v="0"/>
    <n v="5"/>
    <n v="0"/>
    <n v="5"/>
    <n v="0"/>
    <s v="30.03.2025"/>
    <x v="24"/>
    <s v="22.08.2026"/>
    <n v="34"/>
    <x v="0"/>
    <m/>
    <m/>
  </r>
  <r>
    <x v="2"/>
    <n v="0"/>
    <n v="5"/>
    <n v="0"/>
    <n v="10777"/>
    <s v="1253989.199437"/>
    <s v="29 Aug 2026"/>
    <s v="29"/>
    <s v="Aug"/>
    <s v="03 Sep 2026"/>
    <s v="03"/>
    <s v="Sep"/>
    <n v="5"/>
    <n v="-26"/>
    <n v="2"/>
    <n v="2"/>
    <x v="3"/>
    <x v="6"/>
    <n v="3"/>
    <n v="1"/>
    <n v="1882.0952089999998"/>
    <n v="376.41904179999995"/>
    <s v="Romania"/>
    <s v="31 Mar 2026 09:52"/>
    <s v="30 Mar 2026"/>
    <s v="Mar"/>
    <n v="0"/>
    <n v="0"/>
    <n v="0"/>
    <n v="2"/>
    <n v="2"/>
    <n v="4"/>
    <n v="-1"/>
    <s v="31.03.2025"/>
    <x v="24"/>
    <s v="29.08.2026"/>
    <n v="35"/>
    <x v="0"/>
    <m/>
    <m/>
  </r>
  <r>
    <x v="1"/>
    <n v="0"/>
    <n v="0"/>
    <n v="4"/>
    <n v="10778"/>
    <s v="6533249799"/>
    <s v="14 Aug 2026"/>
    <s v="14"/>
    <s v="Aug"/>
    <s v="18 Aug 2026"/>
    <s v="18"/>
    <s v="Aug"/>
    <n v="4"/>
    <n v="4"/>
    <n v="0"/>
    <n v="0"/>
    <x v="1"/>
    <x v="0"/>
    <n v="2"/>
    <n v="2"/>
    <n v="2903.9589651376145"/>
    <n v="725.98974128440364"/>
    <m/>
    <s v="31 Mar 2026 10:06"/>
    <s v="31 Mar 2026"/>
    <s v="Mar"/>
    <n v="0"/>
    <n v="0"/>
    <n v="0"/>
    <n v="4"/>
    <n v="0"/>
    <n v="4"/>
    <n v="0"/>
    <s v="31.03.2025"/>
    <x v="24"/>
    <s v="14.08.2026"/>
    <n v="33"/>
    <x v="0"/>
    <m/>
    <m/>
  </r>
  <r>
    <x v="2"/>
    <n v="0"/>
    <n v="5"/>
    <n v="0"/>
    <n v="10779"/>
    <s v="NT322906"/>
    <s v="27 Jun 2026"/>
    <s v="27"/>
    <s v="Jun"/>
    <s v="02 Jul 2026"/>
    <s v="02"/>
    <s v="Jul"/>
    <n v="5"/>
    <n v="-25"/>
    <n v="4"/>
    <n v="1"/>
    <x v="5"/>
    <x v="7"/>
    <n v="4"/>
    <n v="0"/>
    <n v="2893.3571104999996"/>
    <n v="578.67142209999997"/>
    <s v="Romania"/>
    <s v="31 Mar 2026 10:07"/>
    <s v="30 Mar 2026"/>
    <s v="Mar"/>
    <n v="0"/>
    <n v="4"/>
    <n v="1"/>
    <n v="0"/>
    <n v="0"/>
    <n v="5"/>
    <n v="0"/>
    <s v="31.03.2025"/>
    <x v="24"/>
    <s v="27.06.2026"/>
    <n v="26"/>
    <x v="0"/>
    <m/>
    <m/>
  </r>
  <r>
    <x v="2"/>
    <n v="0"/>
    <n v="3"/>
    <n v="1"/>
    <n v="10780"/>
    <s v="0167"/>
    <s v="24 Aug 2026"/>
    <s v="24"/>
    <s v="Aug"/>
    <s v="28 Aug 2026"/>
    <s v="28"/>
    <s v="Aug"/>
    <n v="4"/>
    <n v="4"/>
    <n v="0"/>
    <n v="0"/>
    <x v="4"/>
    <x v="3"/>
    <n v="1"/>
    <n v="1"/>
    <n v="1155.5043639999999"/>
    <n v="288.87609099999997"/>
    <s v="Romania"/>
    <s v="31 Mar 2026 11:03"/>
    <s v="31 Mar 2026"/>
    <s v="Mar"/>
    <n v="0"/>
    <n v="0"/>
    <n v="0"/>
    <n v="4"/>
    <n v="0"/>
    <n v="4"/>
    <n v="0"/>
    <s v="31.03.2025"/>
    <x v="24"/>
    <s v="24.08.2026"/>
    <n v="35"/>
    <x v="0"/>
    <m/>
    <m/>
  </r>
  <r>
    <x v="2"/>
    <n v="0"/>
    <n v="3"/>
    <n v="1"/>
    <n v="10781"/>
    <s v="0167"/>
    <s v="24 Aug 2026"/>
    <s v="24"/>
    <s v="Aug"/>
    <s v="28 Aug 2026"/>
    <s v="28"/>
    <s v="Aug"/>
    <n v="4"/>
    <n v="4"/>
    <n v="0"/>
    <n v="0"/>
    <x v="4"/>
    <x v="3"/>
    <n v="1"/>
    <n v="1"/>
    <n v="1155.5043639999999"/>
    <n v="288.87609099999997"/>
    <s v="Romania"/>
    <s v="31 Mar 2026 11:03"/>
    <s v="31 Mar 2026"/>
    <s v="Mar"/>
    <n v="0"/>
    <n v="0"/>
    <n v="0"/>
    <n v="4"/>
    <n v="0"/>
    <n v="4"/>
    <n v="0"/>
    <s v="31.03.2025"/>
    <x v="24"/>
    <s v="24.08.2026"/>
    <n v="35"/>
    <x v="0"/>
    <m/>
    <m/>
  </r>
  <r>
    <x v="0"/>
    <n v="3"/>
    <n v="0"/>
    <n v="0"/>
    <n v="10767"/>
    <s v="14052026"/>
    <s v="14 May 2026"/>
    <s v="14"/>
    <s v="May"/>
    <s v="17 May 2026"/>
    <s v="17"/>
    <s v="May"/>
    <n v="3"/>
    <n v="3"/>
    <n v="0"/>
    <n v="0"/>
    <x v="0"/>
    <x v="3"/>
    <n v="1"/>
    <n v="0"/>
    <n v="629.00569403669715"/>
    <n v="209.66856467889903"/>
    <m/>
    <s v="30 Mar 2026 14:34"/>
    <s v="30 Mar 2026"/>
    <s v="Mar"/>
    <n v="3"/>
    <n v="0"/>
    <n v="0"/>
    <n v="0"/>
    <n v="0"/>
    <n v="3"/>
    <n v="0"/>
    <s v="30.03.2025"/>
    <x v="24"/>
    <s v="14.05.2026"/>
    <n v="20"/>
    <x v="0"/>
    <m/>
    <m/>
  </r>
  <r>
    <x v="0"/>
    <n v="3"/>
    <n v="0"/>
    <n v="0"/>
    <n v="10782"/>
    <s v="14052026"/>
    <s v="14 May 2026"/>
    <s v="14"/>
    <s v="May"/>
    <s v="17 May 2026"/>
    <s v="17"/>
    <s v="May"/>
    <n v="3"/>
    <n v="3"/>
    <n v="0"/>
    <n v="0"/>
    <x v="0"/>
    <x v="3"/>
    <n v="1"/>
    <n v="0"/>
    <n v="629.00569403669715"/>
    <n v="209.66856467889903"/>
    <m/>
    <s v="31 Mar 2026 12:03"/>
    <s v="31 Mar 2026"/>
    <s v="Mar"/>
    <n v="3"/>
    <n v="0"/>
    <n v="0"/>
    <n v="0"/>
    <n v="0"/>
    <n v="3"/>
    <n v="0"/>
    <s v="31.03.2025"/>
    <x v="24"/>
    <s v="14.05.2026"/>
    <n v="20"/>
    <x v="0"/>
    <m/>
    <m/>
  </r>
  <r>
    <x v="2"/>
    <n v="0"/>
    <n v="0"/>
    <n v="5"/>
    <n v="10785"/>
    <s v="20220"/>
    <s v="03 Aug 2026"/>
    <s v="03"/>
    <s v="Aug"/>
    <s v="08 Aug 2026"/>
    <s v="08"/>
    <s v="Aug"/>
    <n v="5"/>
    <n v="5"/>
    <n v="0"/>
    <n v="0"/>
    <x v="4"/>
    <x v="6"/>
    <n v="1"/>
    <n v="1"/>
    <n v="1168.1194674999999"/>
    <n v="233.62389349999998"/>
    <s v="Romania"/>
    <s v="31 Mar 2026 12:49"/>
    <s v="31 Mar 2026"/>
    <s v="Mar"/>
    <n v="0"/>
    <n v="0"/>
    <n v="0"/>
    <n v="5"/>
    <n v="0"/>
    <n v="5"/>
    <n v="0"/>
    <s v="31.03.2025"/>
    <x v="24"/>
    <s v="03.08.2026"/>
    <n v="32"/>
    <x v="0"/>
    <m/>
    <m/>
  </r>
  <r>
    <x v="2"/>
    <n v="0"/>
    <n v="0"/>
    <n v="6"/>
    <n v="10786"/>
    <s v="2334863"/>
    <s v="21 Jul 2026"/>
    <s v="21"/>
    <s v="Jul"/>
    <s v="27 Jul 2026"/>
    <s v="27"/>
    <s v="Jul"/>
    <n v="6"/>
    <n v="6"/>
    <n v="0"/>
    <n v="0"/>
    <x v="6"/>
    <x v="0"/>
    <n v="2"/>
    <n v="2"/>
    <n v="2826.1352333999998"/>
    <n v="471.02253889999997"/>
    <s v="Romania"/>
    <s v="31 Mar 2026 12:50"/>
    <s v="31 Mar 2026"/>
    <s v="Mar"/>
    <n v="0"/>
    <n v="0"/>
    <n v="6"/>
    <n v="0"/>
    <n v="0"/>
    <n v="6"/>
    <n v="0"/>
    <s v="31.03.2025"/>
    <x v="24"/>
    <s v="21.07.2026"/>
    <n v="30"/>
    <x v="0"/>
    <m/>
    <m/>
  </r>
  <r>
    <x v="0"/>
    <n v="0"/>
    <n v="0"/>
    <n v="6"/>
    <n v="10787"/>
    <s v="31032026"/>
    <s v="10 Aug 2026"/>
    <s v="10"/>
    <s v="Aug"/>
    <s v="16 Aug 2026"/>
    <s v="16"/>
    <s v="Aug"/>
    <n v="6"/>
    <n v="6"/>
    <n v="0"/>
    <n v="0"/>
    <x v="0"/>
    <x v="5"/>
    <n v="2"/>
    <n v="1"/>
    <n v="2793.7865229357794"/>
    <n v="465.63108715596326"/>
    <m/>
    <s v="31 Mar 2026 13:00"/>
    <s v="31 Mar 2026"/>
    <s v="Mar"/>
    <n v="0"/>
    <n v="0"/>
    <n v="0"/>
    <n v="6"/>
    <n v="0"/>
    <n v="6"/>
    <n v="0"/>
    <s v="31.03.2025"/>
    <x v="24"/>
    <s v="10.08.2026"/>
    <n v="33"/>
    <x v="0"/>
    <m/>
    <m/>
  </r>
  <r>
    <x v="2"/>
    <n v="0"/>
    <n v="5"/>
    <n v="0"/>
    <n v="10788"/>
    <s v="2334911"/>
    <s v="02 Jul 2026"/>
    <s v="02"/>
    <s v="Jul"/>
    <s v="07 Jul 2026"/>
    <s v="07"/>
    <s v="Jul"/>
    <n v="5"/>
    <n v="5"/>
    <n v="0"/>
    <n v="0"/>
    <x v="6"/>
    <x v="1"/>
    <n v="3"/>
    <n v="2"/>
    <n v="2758.7960064999997"/>
    <n v="551.75920129999997"/>
    <m/>
    <s v="31 Mar 2026 14:22"/>
    <s v="31 Mar 2026"/>
    <s v="Mar"/>
    <n v="0"/>
    <n v="0"/>
    <n v="5"/>
    <n v="0"/>
    <n v="0"/>
    <n v="5"/>
    <n v="0"/>
    <s v="31.03.2025"/>
    <x v="24"/>
    <s v="02.07.2026"/>
    <n v="27"/>
    <x v="0"/>
    <m/>
    <m/>
  </r>
  <r>
    <x v="2"/>
    <n v="0"/>
    <n v="0"/>
    <n v="5"/>
    <n v="10791"/>
    <s v="NT323015"/>
    <s v="08 Aug 2026"/>
    <s v="08"/>
    <s v="Aug"/>
    <s v="13 Aug 2026"/>
    <s v="13"/>
    <s v="Aug"/>
    <n v="5"/>
    <n v="5"/>
    <n v="0"/>
    <n v="0"/>
    <x v="5"/>
    <x v="1"/>
    <n v="4"/>
    <n v="2"/>
    <n v="3330.6806984999998"/>
    <n v="666.13613969999994"/>
    <s v="Romania"/>
    <s v="31 Mar 2026 15:05"/>
    <s v="31 Mar 2026"/>
    <s v="Mar"/>
    <n v="0"/>
    <n v="0"/>
    <n v="0"/>
    <n v="5"/>
    <n v="0"/>
    <n v="5"/>
    <n v="0"/>
    <s v="31.03.2025"/>
    <x v="24"/>
    <s v="08.08.2026"/>
    <n v="32"/>
    <x v="0"/>
    <m/>
    <m/>
  </r>
  <r>
    <x v="2"/>
    <n v="0"/>
    <n v="0"/>
    <n v="5"/>
    <n v="10792"/>
    <s v="NT323016"/>
    <s v="08 Aug 2026"/>
    <s v="08"/>
    <s v="Aug"/>
    <s v="13 Aug 2026"/>
    <s v="13"/>
    <s v="Aug"/>
    <n v="5"/>
    <n v="5"/>
    <n v="0"/>
    <n v="0"/>
    <x v="5"/>
    <x v="4"/>
    <n v="2"/>
    <n v="0"/>
    <n v="1709.1998369999999"/>
    <n v="341.83996739999998"/>
    <s v="Romania"/>
    <s v="31 Mar 2026 15:05"/>
    <s v="31 Mar 2026"/>
    <s v="Mar"/>
    <n v="0"/>
    <n v="0"/>
    <n v="0"/>
    <n v="5"/>
    <n v="0"/>
    <n v="5"/>
    <n v="0"/>
    <s v="31.03.2025"/>
    <x v="24"/>
    <s v="08.08.2026"/>
    <n v="32"/>
    <x v="0"/>
    <m/>
    <m/>
  </r>
  <r>
    <x v="2"/>
    <n v="0"/>
    <n v="0"/>
    <n v="5"/>
    <n v="10793"/>
    <s v="NT323017"/>
    <s v="08 Aug 2026"/>
    <s v="08"/>
    <s v="Aug"/>
    <s v="13 Aug 2026"/>
    <s v="13"/>
    <s v="Aug"/>
    <n v="5"/>
    <n v="5"/>
    <n v="0"/>
    <n v="0"/>
    <x v="5"/>
    <x v="4"/>
    <n v="2"/>
    <n v="1"/>
    <n v="1709.1998369999999"/>
    <n v="341.83996739999998"/>
    <s v="Romania"/>
    <s v="31 Mar 2026 15:05"/>
    <s v="31 Mar 2026"/>
    <s v="Mar"/>
    <n v="0"/>
    <n v="0"/>
    <n v="0"/>
    <n v="5"/>
    <n v="0"/>
    <n v="5"/>
    <n v="0"/>
    <s v="31.03.2025"/>
    <x v="24"/>
    <s v="08.08.2026"/>
    <n v="32"/>
    <x v="0"/>
    <m/>
    <m/>
  </r>
  <r>
    <x v="2"/>
    <n v="0"/>
    <n v="7"/>
    <n v="0"/>
    <n v="10794"/>
    <s v="20232"/>
    <s v="29 Aug 2026"/>
    <s v="29"/>
    <s v="Aug"/>
    <s v="05 Sep 2026"/>
    <s v="05"/>
    <s v="Sep"/>
    <n v="7"/>
    <n v="-24"/>
    <n v="2"/>
    <n v="4"/>
    <x v="4"/>
    <x v="3"/>
    <n v="2"/>
    <n v="0"/>
    <n v="1978.3611615999998"/>
    <n v="282.62302308571424"/>
    <s v="Romania"/>
    <s v="31 Mar 2026 15:18"/>
    <s v="31 Mar 2026"/>
    <s v="Mar"/>
    <n v="0"/>
    <n v="0"/>
    <n v="0"/>
    <n v="2"/>
    <n v="4"/>
    <n v="6"/>
    <n v="-1"/>
    <s v="31.03.2025"/>
    <x v="24"/>
    <s v="29.08.2026"/>
    <n v="35"/>
    <x v="0"/>
    <m/>
    <m/>
  </r>
  <r>
    <x v="2"/>
    <n v="0"/>
    <n v="7"/>
    <n v="0"/>
    <n v="10795"/>
    <s v="20233"/>
    <s v="29 Aug 2026"/>
    <s v="29"/>
    <s v="Aug"/>
    <s v="05 Sep 2026"/>
    <s v="05"/>
    <s v="Sep"/>
    <n v="7"/>
    <n v="-24"/>
    <n v="2"/>
    <n v="4"/>
    <x v="4"/>
    <x v="3"/>
    <n v="2"/>
    <n v="0"/>
    <n v="1978.3611615999998"/>
    <n v="282.62302308571424"/>
    <s v="Romania"/>
    <s v="31 Mar 2026 15:19"/>
    <s v="31 Mar 2026"/>
    <s v="Mar"/>
    <n v="0"/>
    <n v="0"/>
    <n v="0"/>
    <n v="2"/>
    <n v="4"/>
    <n v="6"/>
    <n v="-1"/>
    <s v="31.03.2025"/>
    <x v="24"/>
    <s v="29.08.2026"/>
    <n v="35"/>
    <x v="0"/>
    <m/>
    <m/>
  </r>
  <r>
    <x v="2"/>
    <n v="0"/>
    <n v="7"/>
    <n v="0"/>
    <n v="10796"/>
    <s v="20234"/>
    <s v="29 Aug 2026"/>
    <s v="29"/>
    <s v="Aug"/>
    <s v="05 Sep 2026"/>
    <s v="05"/>
    <s v="Sep"/>
    <n v="7"/>
    <n v="-24"/>
    <n v="2"/>
    <n v="4"/>
    <x v="4"/>
    <x v="3"/>
    <n v="2"/>
    <n v="0"/>
    <n v="1978.3611615999998"/>
    <n v="282.62302308571424"/>
    <s v="Romania"/>
    <s v="31 Mar 2026 15:19"/>
    <s v="31 Mar 2026"/>
    <s v="Mar"/>
    <n v="0"/>
    <n v="0"/>
    <n v="0"/>
    <n v="2"/>
    <n v="4"/>
    <n v="6"/>
    <n v="-1"/>
    <s v="31.03.2025"/>
    <x v="24"/>
    <s v="29.08.2026"/>
    <n v="35"/>
    <x v="0"/>
    <m/>
    <m/>
  </r>
  <r>
    <x v="2"/>
    <n v="0"/>
    <n v="0"/>
    <n v="7"/>
    <n v="10790"/>
    <s v="1254154.199477"/>
    <s v="24 Jul 2026"/>
    <s v="24"/>
    <s v="Jul"/>
    <s v="31 Jul 2026"/>
    <s v="31"/>
    <s v="Jul"/>
    <n v="7"/>
    <n v="7"/>
    <n v="0"/>
    <n v="0"/>
    <x v="3"/>
    <x v="8"/>
    <n v="3"/>
    <n v="1"/>
    <n v="4451.0192391"/>
    <n v="635.85989129999996"/>
    <s v="Romania"/>
    <s v="31 Mar 2026 14:39"/>
    <s v="31 Mar 2026"/>
    <s v="Mar"/>
    <n v="0"/>
    <n v="0"/>
    <n v="7"/>
    <n v="0"/>
    <n v="0"/>
    <n v="7"/>
    <n v="0"/>
    <s v="31.03.2025"/>
    <x v="24"/>
    <s v="24.07.2026"/>
    <n v="30"/>
    <x v="0"/>
    <m/>
    <m/>
  </r>
  <r>
    <x v="3"/>
    <n v="0"/>
    <n v="5"/>
    <n v="0"/>
    <n v="10799"/>
    <s v="508516"/>
    <s v="23 Jun 2026"/>
    <s v="23"/>
    <s v="Jun"/>
    <s v="28 Jun 2026"/>
    <s v="28"/>
    <s v="Jun"/>
    <n v="5"/>
    <n v="5"/>
    <n v="0"/>
    <n v="0"/>
    <x v="8"/>
    <x v="4"/>
    <n v="2"/>
    <n v="1"/>
    <n v="1711.7998348623851"/>
    <n v="342.35996697247708"/>
    <m/>
    <s v="31 Mar 2026 16:48"/>
    <s v="31 Mar 2026"/>
    <s v="Mar"/>
    <n v="0"/>
    <n v="5"/>
    <n v="0"/>
    <n v="0"/>
    <n v="0"/>
    <n v="5"/>
    <n v="0"/>
    <s v="31.03.2025"/>
    <x v="24"/>
    <s v="23.06.2026"/>
    <n v="26"/>
    <x v="0"/>
    <m/>
    <m/>
  </r>
  <r>
    <x v="2"/>
    <n v="0"/>
    <n v="5"/>
    <n v="0"/>
    <n v="10801"/>
    <s v="1254303.199524"/>
    <s v="29 Jun 2026"/>
    <s v="29"/>
    <s v="Jun"/>
    <s v="04 Jul 2026"/>
    <s v="04"/>
    <s v="Jul"/>
    <n v="5"/>
    <n v="-25"/>
    <n v="2"/>
    <n v="3"/>
    <x v="3"/>
    <x v="3"/>
    <n v="2"/>
    <n v="1"/>
    <n v="1547.6482789999998"/>
    <n v="309.52965579999994"/>
    <s v="Romania"/>
    <s v="31 Mar 2026 18:21"/>
    <s v="31 Mar 2026"/>
    <s v="Mar"/>
    <n v="0"/>
    <n v="2"/>
    <n v="3"/>
    <n v="0"/>
    <n v="0"/>
    <n v="5"/>
    <n v="0"/>
    <s v="31.03.2025"/>
    <x v="24"/>
    <s v="29.06.2026"/>
    <n v="27"/>
    <x v="0"/>
    <m/>
    <m/>
  </r>
  <r>
    <x v="2"/>
    <n v="0"/>
    <n v="0"/>
    <n v="6"/>
    <n v="10802"/>
    <s v="2335082"/>
    <s v="23 Jul 2026"/>
    <s v="23"/>
    <s v="Jul"/>
    <s v="29 Jul 2026"/>
    <s v="29"/>
    <s v="Jul"/>
    <n v="6"/>
    <n v="6"/>
    <n v="0"/>
    <n v="0"/>
    <x v="6"/>
    <x v="6"/>
    <n v="2"/>
    <n v="2"/>
    <n v="2503.071234"/>
    <n v="417.178539"/>
    <s v="Romania"/>
    <s v="31 Mar 2026 21:26"/>
    <s v="31 Mar 2026"/>
    <s v="Mar"/>
    <n v="0"/>
    <n v="0"/>
    <n v="6"/>
    <n v="0"/>
    <n v="0"/>
    <n v="6"/>
    <n v="0"/>
    <s v="31.03.2025"/>
    <x v="24"/>
    <s v="23.07.2026"/>
    <n v="30"/>
    <x v="0"/>
    <m/>
    <m/>
  </r>
  <r>
    <x v="2"/>
    <n v="0"/>
    <n v="4"/>
    <n v="1"/>
    <n v="10803"/>
    <s v="1254375.199541"/>
    <s v="24 Aug 2026"/>
    <s v="24"/>
    <s v="Aug"/>
    <s v="29 Aug 2026"/>
    <s v="29"/>
    <s v="Aug"/>
    <n v="5"/>
    <n v="5"/>
    <n v="0"/>
    <n v="0"/>
    <x v="3"/>
    <x v="6"/>
    <n v="2"/>
    <n v="1"/>
    <n v="1507.1625980000001"/>
    <n v="301.43251960000003"/>
    <s v="Romania"/>
    <s v="31 Mar 2026 21:39"/>
    <s v="31 Mar 2026"/>
    <s v="Mar"/>
    <n v="0"/>
    <n v="0"/>
    <n v="0"/>
    <n v="5"/>
    <n v="0"/>
    <n v="5"/>
    <n v="0"/>
    <s v="31.03.2025"/>
    <x v="24"/>
    <s v="24.08.2026"/>
    <n v="35"/>
    <x v="0"/>
    <m/>
    <m/>
  </r>
  <r>
    <x v="2"/>
    <n v="0"/>
    <n v="4"/>
    <n v="1"/>
    <n v="10804"/>
    <s v="1254382.199544"/>
    <s v="24 Aug 2026"/>
    <s v="24"/>
    <s v="Aug"/>
    <s v="29 Aug 2026"/>
    <s v="29"/>
    <s v="Aug"/>
    <n v="5"/>
    <n v="5"/>
    <n v="0"/>
    <n v="0"/>
    <x v="3"/>
    <x v="6"/>
    <n v="2"/>
    <n v="2"/>
    <n v="1883.9532474999999"/>
    <n v="376.79064949999997"/>
    <s v="Romania"/>
    <s v="31 Mar 2026 21:53"/>
    <s v="31 Mar 2026"/>
    <s v="Mar"/>
    <n v="0"/>
    <n v="0"/>
    <n v="0"/>
    <n v="5"/>
    <n v="0"/>
    <n v="5"/>
    <n v="0"/>
    <s v="31.03.2025"/>
    <x v="24"/>
    <s v="24.08.2026"/>
    <n v="35"/>
    <x v="0"/>
    <m/>
    <m/>
  </r>
  <r>
    <x v="1"/>
    <n v="0"/>
    <n v="4"/>
    <n v="0"/>
    <n v="10805"/>
    <s v="6778855286"/>
    <s v="25 Jun 2026"/>
    <s v="25"/>
    <s v="Jun"/>
    <s v="29 Jun 2026"/>
    <s v="29"/>
    <s v="Jun"/>
    <n v="4"/>
    <n v="4"/>
    <n v="0"/>
    <n v="0"/>
    <x v="1"/>
    <x v="4"/>
    <n v="2"/>
    <n v="2"/>
    <n v="2209.1907302752293"/>
    <n v="552.29768256880732"/>
    <s v="Romania"/>
    <s v="31 Mar 2026 23:52"/>
    <s v="31 Mar 2026"/>
    <s v="Mar"/>
    <n v="0"/>
    <n v="4"/>
    <n v="0"/>
    <n v="0"/>
    <n v="0"/>
    <n v="4"/>
    <n v="0"/>
    <s v="31.03.2025"/>
    <x v="24"/>
    <s v="25.06.2026"/>
    <n v="26"/>
    <x v="1"/>
    <m/>
    <m/>
  </r>
  <r>
    <x v="2"/>
    <n v="0"/>
    <n v="2"/>
    <n v="5"/>
    <n v="10806"/>
    <s v="753811617"/>
    <s v="20 Aug 2026"/>
    <s v="20"/>
    <s v="Aug"/>
    <s v="27 Aug 2026"/>
    <s v="27"/>
    <s v="Aug"/>
    <n v="7"/>
    <n v="7"/>
    <n v="0"/>
    <n v="0"/>
    <x v="9"/>
    <x v="3"/>
    <n v="2"/>
    <n v="2"/>
    <n v="2869.8675921999998"/>
    <n v="409.98108459999997"/>
    <m/>
    <s v="01 Apr 2026 08:52"/>
    <s v="31 Mar 2026"/>
    <s v="Apr"/>
    <n v="0"/>
    <n v="0"/>
    <n v="0"/>
    <n v="7"/>
    <n v="0"/>
    <n v="7"/>
    <n v="0"/>
    <s v="01.04.2025"/>
    <x v="24"/>
    <s v="20.08.2026"/>
    <n v="34"/>
    <x v="0"/>
    <m/>
    <m/>
  </r>
  <r>
    <x v="2"/>
    <n v="0"/>
    <n v="2"/>
    <n v="5"/>
    <n v="10807"/>
    <s v="753811623"/>
    <s v="20 Aug 2026"/>
    <s v="20"/>
    <s v="Aug"/>
    <s v="27 Aug 2026"/>
    <s v="27"/>
    <s v="Aug"/>
    <n v="7"/>
    <n v="7"/>
    <n v="0"/>
    <n v="0"/>
    <x v="9"/>
    <x v="3"/>
    <n v="1"/>
    <n v="0"/>
    <n v="1607.105511"/>
    <n v="229.58650157142856"/>
    <m/>
    <s v="01 Apr 2026 09:16"/>
    <s v="31 Mar 2026"/>
    <s v="Apr"/>
    <n v="0"/>
    <n v="0"/>
    <n v="0"/>
    <n v="7"/>
    <n v="0"/>
    <n v="7"/>
    <n v="0"/>
    <s v="01.04.2025"/>
    <x v="24"/>
    <s v="20.08.2026"/>
    <n v="34"/>
    <x v="0"/>
    <m/>
    <m/>
  </r>
  <r>
    <x v="1"/>
    <n v="0"/>
    <n v="0"/>
    <n v="4"/>
    <n v="10808"/>
    <s v="6902129170"/>
    <s v="27 Jul 2026"/>
    <s v="27"/>
    <s v="Jul"/>
    <s v="31 Jul 2026"/>
    <s v="31"/>
    <s v="Jul"/>
    <n v="4"/>
    <n v="4"/>
    <n v="0"/>
    <n v="0"/>
    <x v="1"/>
    <x v="0"/>
    <n v="2"/>
    <n v="1"/>
    <n v="2151.0541321100914"/>
    <n v="537.76353302752284"/>
    <s v="Romania"/>
    <s v="01 Apr 2026 09:36"/>
    <s v="01 Apr 2026"/>
    <s v="Apr"/>
    <n v="0"/>
    <n v="0"/>
    <n v="4"/>
    <n v="0"/>
    <n v="0"/>
    <n v="4"/>
    <n v="0"/>
    <s v="01.04.2025"/>
    <x v="24"/>
    <s v="27.07.2026"/>
    <n v="31"/>
    <x v="1"/>
    <m/>
    <m/>
  </r>
  <r>
    <x v="2"/>
    <n v="6"/>
    <n v="0"/>
    <n v="0"/>
    <n v="10810"/>
    <s v="12373"/>
    <s v="01 Jun 2026"/>
    <s v="01"/>
    <s v="Jun"/>
    <s v="07 Jun 2026"/>
    <s v="07"/>
    <s v="Jun"/>
    <n v="6"/>
    <n v="6"/>
    <n v="0"/>
    <n v="0"/>
    <x v="4"/>
    <x v="1"/>
    <n v="3"/>
    <n v="2"/>
    <n v="0"/>
    <n v="0"/>
    <s v="Moldova, Republic of"/>
    <s v="01 Apr 2026 10:05"/>
    <s v="31 Mar 2026"/>
    <s v="Apr"/>
    <n v="0"/>
    <n v="6"/>
    <n v="0"/>
    <n v="0"/>
    <n v="0"/>
    <n v="6"/>
    <n v="0"/>
    <s v="01.04.2025"/>
    <x v="24"/>
    <s v="01.06.2026"/>
    <n v="23"/>
    <x v="1"/>
    <m/>
    <m/>
  </r>
  <r>
    <x v="2"/>
    <n v="0"/>
    <n v="5"/>
    <n v="0"/>
    <n v="10811"/>
    <s v="1254411.199618"/>
    <s v="28 Jun 2026"/>
    <s v="28"/>
    <s v="Jun"/>
    <s v="03 Jul 2026"/>
    <s v="03"/>
    <s v="Jul"/>
    <n v="5"/>
    <n v="-25"/>
    <n v="3"/>
    <n v="2"/>
    <x v="3"/>
    <x v="3"/>
    <n v="2"/>
    <n v="2"/>
    <n v="1934.5114530000001"/>
    <n v="386.90229060000001"/>
    <s v="Romania"/>
    <s v="01 Apr 2026 10:06"/>
    <s v="31 Mar 2026"/>
    <s v="Apr"/>
    <n v="0"/>
    <n v="3"/>
    <n v="2"/>
    <n v="0"/>
    <n v="0"/>
    <n v="5"/>
    <n v="0"/>
    <s v="01.04.2025"/>
    <x v="24"/>
    <s v="28.06.2026"/>
    <n v="27"/>
    <x v="0"/>
    <m/>
    <m/>
  </r>
  <r>
    <x v="2"/>
    <n v="0"/>
    <n v="5"/>
    <n v="0"/>
    <n v="10812"/>
    <s v="1254306.199629"/>
    <s v="28 Jun 2026"/>
    <s v="28"/>
    <s v="Jun"/>
    <s v="03 Jul 2026"/>
    <s v="03"/>
    <s v="Jul"/>
    <n v="5"/>
    <n v="-25"/>
    <n v="3"/>
    <n v="2"/>
    <x v="3"/>
    <x v="3"/>
    <n v="2"/>
    <n v="0"/>
    <n v="1547.6482789999998"/>
    <n v="309.52965579999994"/>
    <s v="Romania"/>
    <s v="01 Apr 2026 11:17"/>
    <s v="31 Mar 2026"/>
    <s v="Apr"/>
    <n v="0"/>
    <n v="3"/>
    <n v="2"/>
    <n v="0"/>
    <n v="0"/>
    <n v="5"/>
    <n v="0"/>
    <s v="01.04.2025"/>
    <x v="24"/>
    <s v="28.06.2026"/>
    <n v="27"/>
    <x v="0"/>
    <m/>
    <m/>
  </r>
  <r>
    <x v="2"/>
    <n v="0"/>
    <n v="5"/>
    <n v="0"/>
    <n v="10813"/>
    <s v="1254306.199630"/>
    <s v="28 Jun 2026"/>
    <s v="28"/>
    <s v="Jun"/>
    <s v="03 Jul 2026"/>
    <s v="03"/>
    <s v="Jul"/>
    <n v="5"/>
    <n v="-25"/>
    <n v="3"/>
    <n v="2"/>
    <x v="3"/>
    <x v="3"/>
    <n v="2"/>
    <n v="0"/>
    <n v="1547.6482789999998"/>
    <n v="309.52965579999994"/>
    <s v="Romania"/>
    <s v="01 Apr 2026 11:17"/>
    <s v="31 Mar 2026"/>
    <s v="Apr"/>
    <n v="0"/>
    <n v="3"/>
    <n v="2"/>
    <n v="0"/>
    <n v="0"/>
    <n v="5"/>
    <n v="0"/>
    <s v="01.04.2025"/>
    <x v="24"/>
    <s v="28.06.2026"/>
    <n v="27"/>
    <x v="0"/>
    <m/>
    <m/>
  </r>
  <r>
    <x v="1"/>
    <n v="0"/>
    <n v="6"/>
    <n v="1"/>
    <n v="10814"/>
    <s v="5137827805"/>
    <s v="05 Jul 2026"/>
    <s v="05"/>
    <s v="Jul"/>
    <s v="12 Jul 2026"/>
    <s v="12"/>
    <s v="Jul"/>
    <n v="7"/>
    <n v="7"/>
    <n v="0"/>
    <n v="0"/>
    <x v="1"/>
    <x v="3"/>
    <n v="2"/>
    <n v="2"/>
    <n v="4040.5294592660553"/>
    <n v="577.22105752293567"/>
    <s v="Romania"/>
    <s v="01 Apr 2026 11:46"/>
    <s v="01 Apr 2026"/>
    <s v="Apr"/>
    <n v="0"/>
    <n v="0"/>
    <n v="7"/>
    <n v="0"/>
    <n v="0"/>
    <n v="7"/>
    <n v="0"/>
    <s v="01.04.2025"/>
    <x v="24"/>
    <s v="05.07.2026"/>
    <n v="28"/>
    <x v="0"/>
    <m/>
    <m/>
  </r>
  <r>
    <x v="2"/>
    <n v="0"/>
    <n v="5"/>
    <n v="0"/>
    <n v="10809"/>
    <s v="1254351.199615"/>
    <s v="28 Jun 2026"/>
    <s v="28"/>
    <s v="Jun"/>
    <s v="03 Jul 2026"/>
    <s v="03"/>
    <s v="Jul"/>
    <n v="5"/>
    <n v="-25"/>
    <n v="3"/>
    <n v="2"/>
    <x v="3"/>
    <x v="6"/>
    <n v="3"/>
    <n v="1"/>
    <n v="2034.6499489999999"/>
    <n v="406.92998979999999"/>
    <s v="Romania"/>
    <s v="01 Apr 2026 09:58"/>
    <s v="31 Mar 2026"/>
    <s v="Apr"/>
    <n v="0"/>
    <n v="3"/>
    <n v="2"/>
    <n v="0"/>
    <n v="0"/>
    <n v="5"/>
    <n v="0"/>
    <s v="01.04.2025"/>
    <x v="24"/>
    <s v="28.06.2026"/>
    <n v="27"/>
    <x v="0"/>
    <m/>
    <m/>
  </r>
  <r>
    <x v="4"/>
    <n v="0"/>
    <n v="7"/>
    <n v="0"/>
    <n v="10761"/>
    <s v="13905524"/>
    <s v="30 Jun 2026"/>
    <s v="30"/>
    <s v="Jun"/>
    <s v="07 Jul 2026"/>
    <s v="07"/>
    <s v="Jul"/>
    <n v="7"/>
    <n v="-23"/>
    <n v="1"/>
    <n v="6"/>
    <x v="10"/>
    <x v="6"/>
    <n v="2"/>
    <n v="1"/>
    <n v="1808.6929091"/>
    <n v="258.38470130000002"/>
    <s v="Poland"/>
    <s v="30 Mar 2026 12:09"/>
    <s v="27 Mar 2026"/>
    <s v="Mar"/>
    <n v="0"/>
    <n v="1"/>
    <n v="6"/>
    <n v="0"/>
    <n v="0"/>
    <n v="7"/>
    <n v="0"/>
    <s v="30.03.2025"/>
    <x v="24"/>
    <s v="30.06.2026"/>
    <n v="27"/>
    <x v="0"/>
    <m/>
    <m/>
  </r>
  <r>
    <x v="4"/>
    <n v="0"/>
    <n v="7"/>
    <n v="0"/>
    <n v="10815"/>
    <s v="13915911"/>
    <s v="23 Jun 2026"/>
    <s v="23"/>
    <s v="Jun"/>
    <s v="30 Jun 2026"/>
    <s v="30"/>
    <s v="Jun"/>
    <n v="7"/>
    <n v="7"/>
    <n v="0"/>
    <n v="0"/>
    <x v="10"/>
    <x v="6"/>
    <n v="2"/>
    <n v="0"/>
    <n v="1631.0253118999999"/>
    <n v="233.00361598571428"/>
    <s v="Poland"/>
    <s v="01 Apr 2026 12:14"/>
    <s v="31 Mar 2026"/>
    <s v="Apr"/>
    <n v="0"/>
    <n v="7"/>
    <n v="0"/>
    <n v="0"/>
    <n v="0"/>
    <n v="7"/>
    <n v="0"/>
    <s v="01.04.2025"/>
    <x v="24"/>
    <s v="23.06.2026"/>
    <n v="26"/>
    <x v="0"/>
    <m/>
    <m/>
  </r>
  <r>
    <x v="4"/>
    <n v="0"/>
    <n v="1"/>
    <n v="6"/>
    <n v="10816"/>
    <s v="13910458"/>
    <s v="10 Jul 2026"/>
    <s v="10"/>
    <s v="Jul"/>
    <s v="17 Jul 2026"/>
    <s v="17"/>
    <s v="Jul"/>
    <n v="7"/>
    <n v="7"/>
    <n v="0"/>
    <n v="0"/>
    <x v="10"/>
    <x v="3"/>
    <n v="2"/>
    <n v="0"/>
    <n v="1808.6929091"/>
    <n v="258.38470130000002"/>
    <s v="Poland"/>
    <s v="01 Apr 2026 12:14"/>
    <s v="30 Mar 2026"/>
    <s v="Apr"/>
    <n v="0"/>
    <n v="0"/>
    <n v="7"/>
    <n v="0"/>
    <n v="0"/>
    <n v="7"/>
    <n v="0"/>
    <s v="01.04.2025"/>
    <x v="24"/>
    <s v="10.07.2026"/>
    <n v="28"/>
    <x v="0"/>
    <m/>
    <m/>
  </r>
  <r>
    <x v="4"/>
    <n v="0"/>
    <n v="7"/>
    <n v="0"/>
    <n v="10818"/>
    <s v="13915891"/>
    <s v="23 Jun 2026"/>
    <s v="23"/>
    <s v="Jun"/>
    <s v="30 Jun 2026"/>
    <s v="30"/>
    <s v="Jun"/>
    <n v="7"/>
    <n v="7"/>
    <n v="0"/>
    <n v="0"/>
    <x v="10"/>
    <x v="3"/>
    <n v="2"/>
    <n v="0"/>
    <n v="1631.0253118999999"/>
    <n v="233.00361598571428"/>
    <s v="Poland"/>
    <s v="01 Apr 2026 12:15"/>
    <s v="31 Mar 2026"/>
    <s v="Apr"/>
    <n v="0"/>
    <n v="7"/>
    <n v="0"/>
    <n v="0"/>
    <n v="0"/>
    <n v="7"/>
    <n v="0"/>
    <s v="01.04.2025"/>
    <x v="24"/>
    <s v="23.06.2026"/>
    <n v="26"/>
    <x v="0"/>
    <m/>
    <m/>
  </r>
  <r>
    <x v="4"/>
    <n v="0"/>
    <n v="7"/>
    <n v="0"/>
    <n v="10817"/>
    <s v="13909419"/>
    <s v="30 Jun 2026"/>
    <s v="30"/>
    <s v="Jun"/>
    <s v="07 Jul 2026"/>
    <s v="07"/>
    <s v="Jul"/>
    <n v="7"/>
    <n v="-23"/>
    <n v="1"/>
    <n v="6"/>
    <x v="10"/>
    <x v="6"/>
    <n v="3"/>
    <n v="0"/>
    <n v="2373.8495459000001"/>
    <n v="339.12136370000002"/>
    <s v="Poland"/>
    <s v="01 Apr 2026 12:15"/>
    <s v="29 Mar 2026"/>
    <s v="Apr"/>
    <n v="0"/>
    <n v="1"/>
    <n v="6"/>
    <n v="0"/>
    <n v="0"/>
    <n v="7"/>
    <n v="0"/>
    <s v="01.04.2025"/>
    <x v="24"/>
    <s v="30.06.2026"/>
    <n v="27"/>
    <x v="0"/>
    <m/>
    <m/>
  </r>
  <r>
    <x v="3"/>
    <n v="2"/>
    <n v="0"/>
    <n v="0"/>
    <n v="10820"/>
    <s v="509262"/>
    <s v="23 May 2026"/>
    <s v="23"/>
    <s v="May"/>
    <s v="25 May 2026"/>
    <s v="25"/>
    <s v="May"/>
    <n v="2"/>
    <n v="2"/>
    <n v="0"/>
    <n v="0"/>
    <x v="8"/>
    <x v="3"/>
    <n v="3"/>
    <n v="1"/>
    <n v="740.99041908256868"/>
    <n v="370.49520954128434"/>
    <m/>
    <s v="01 Apr 2026 13:38"/>
    <s v="01 Apr 2026"/>
    <s v="Apr"/>
    <n v="2"/>
    <n v="0"/>
    <n v="0"/>
    <n v="0"/>
    <n v="0"/>
    <n v="2"/>
    <n v="0"/>
    <s v="01.04.2025"/>
    <x v="24"/>
    <s v="23.05.2026"/>
    <n v="21"/>
    <x v="1"/>
    <m/>
    <m/>
  </r>
  <r>
    <x v="2"/>
    <n v="0"/>
    <n v="0"/>
    <n v="5"/>
    <n v="10821"/>
    <s v="1254513.199641"/>
    <s v="03 Aug 2026"/>
    <s v="03"/>
    <s v="Aug"/>
    <s v="08 Aug 2026"/>
    <s v="08"/>
    <s v="Aug"/>
    <n v="5"/>
    <n v="5"/>
    <n v="0"/>
    <n v="0"/>
    <x v="3"/>
    <x v="3"/>
    <n v="3"/>
    <n v="1"/>
    <n v="2461.1186804999998"/>
    <n v="492.22373609999994"/>
    <s v="Romania"/>
    <s v="01 Apr 2026 14:02"/>
    <s v="01 Apr 2026"/>
    <s v="Apr"/>
    <n v="0"/>
    <n v="0"/>
    <n v="0"/>
    <n v="5"/>
    <n v="0"/>
    <n v="5"/>
    <n v="0"/>
    <s v="01.04.2025"/>
    <x v="24"/>
    <s v="03.08.2026"/>
    <n v="32"/>
    <x v="0"/>
    <m/>
    <m/>
  </r>
  <r>
    <x v="2"/>
    <n v="0"/>
    <n v="5"/>
    <n v="0"/>
    <n v="10823"/>
    <s v="1254306.199628"/>
    <s v="28 Jun 2026"/>
    <s v="28"/>
    <s v="Jun"/>
    <s v="03 Jul 2026"/>
    <s v="03"/>
    <s v="Jul"/>
    <n v="5"/>
    <n v="-25"/>
    <n v="3"/>
    <n v="2"/>
    <x v="3"/>
    <x v="7"/>
    <n v="4"/>
    <n v="1"/>
    <n v="2893.3571104999996"/>
    <n v="578.67142209999997"/>
    <s v="Romania"/>
    <s v="01 Apr 2026 15:33"/>
    <s v="31 Mar 2026"/>
    <s v="Apr"/>
    <n v="0"/>
    <n v="3"/>
    <n v="2"/>
    <n v="0"/>
    <n v="0"/>
    <n v="5"/>
    <n v="0"/>
    <s v="01.04.2025"/>
    <x v="24"/>
    <s v="28.06.2026"/>
    <n v="27"/>
    <x v="0"/>
    <m/>
    <m/>
  </r>
  <r>
    <x v="2"/>
    <n v="0"/>
    <n v="0"/>
    <n v="5"/>
    <n v="10822"/>
    <s v="NT323126"/>
    <s v="08 Aug 2026"/>
    <s v="08"/>
    <s v="Aug"/>
    <s v="13 Aug 2026"/>
    <s v="13"/>
    <s v="Aug"/>
    <n v="5"/>
    <n v="5"/>
    <n v="0"/>
    <n v="0"/>
    <x v="5"/>
    <x v="4"/>
    <n v="2"/>
    <n v="2"/>
    <n v="2136.4509005"/>
    <n v="427.29018009999999"/>
    <s v="Romania"/>
    <s v="01 Apr 2026 14:35"/>
    <s v="31 Mar 2026"/>
    <s v="Apr"/>
    <n v="0"/>
    <n v="0"/>
    <n v="0"/>
    <n v="5"/>
    <n v="0"/>
    <n v="5"/>
    <n v="0"/>
    <s v="01.04.2025"/>
    <x v="24"/>
    <s v="08.08.2026"/>
    <n v="32"/>
    <x v="0"/>
    <m/>
    <m/>
  </r>
  <r>
    <x v="1"/>
    <n v="2"/>
    <n v="0"/>
    <n v="0"/>
    <n v="10824"/>
    <s v="6638540422"/>
    <s v="28 May 2026"/>
    <s v="28"/>
    <s v="May"/>
    <s v="30 May 2026"/>
    <s v="30"/>
    <s v="May"/>
    <n v="2"/>
    <n v="2"/>
    <n v="0"/>
    <n v="0"/>
    <x v="1"/>
    <x v="3"/>
    <n v="2"/>
    <n v="0"/>
    <n v="514.50889376146779"/>
    <n v="257.25444688073389"/>
    <s v="Romania"/>
    <s v="01 Apr 2026 22:12"/>
    <s v="01 Apr 2026"/>
    <s v="Apr"/>
    <n v="2"/>
    <n v="0"/>
    <n v="0"/>
    <n v="0"/>
    <n v="0"/>
    <n v="2"/>
    <n v="0"/>
    <s v="01.04.2025"/>
    <x v="24"/>
    <s v="28.05.2026"/>
    <n v="22"/>
    <x v="1"/>
    <m/>
    <m/>
  </r>
  <r>
    <x v="3"/>
    <n v="0"/>
    <n v="5"/>
    <n v="1"/>
    <n v="10825"/>
    <s v="509946"/>
    <s v="06 Jul 2026"/>
    <s v="06"/>
    <s v="Jul"/>
    <s v="12 Jul 2026"/>
    <s v="12"/>
    <s v="Jul"/>
    <n v="6"/>
    <n v="6"/>
    <n v="0"/>
    <n v="0"/>
    <x v="8"/>
    <x v="3"/>
    <n v="2"/>
    <n v="2"/>
    <n v="3127.5336605504585"/>
    <n v="521.25561009174305"/>
    <m/>
    <s v="02 Apr 2026 09:43"/>
    <s v="02 Apr 2026"/>
    <s v="Apr"/>
    <n v="0"/>
    <n v="0"/>
    <n v="6"/>
    <n v="0"/>
    <n v="0"/>
    <n v="6"/>
    <n v="0"/>
    <s v="02.04.2025"/>
    <x v="24"/>
    <s v="06.07.2026"/>
    <n v="28"/>
    <x v="0"/>
    <m/>
    <m/>
  </r>
  <r>
    <x v="2"/>
    <n v="0"/>
    <n v="0"/>
    <n v="3"/>
    <n v="10826"/>
    <s v="1254638.199710"/>
    <s v="20 Jul 2026"/>
    <s v="20"/>
    <s v="Jul"/>
    <s v="23 Jul 2026"/>
    <s v="23"/>
    <s v="Jul"/>
    <n v="3"/>
    <n v="3"/>
    <n v="0"/>
    <n v="0"/>
    <x v="3"/>
    <x v="3"/>
    <n v="1"/>
    <n v="1"/>
    <n v="957.10496880000005"/>
    <n v="319.03498960000002"/>
    <s v="Romania"/>
    <s v="02 Apr 2026 10:30"/>
    <s v="02 Apr 2026"/>
    <s v="Apr"/>
    <n v="0"/>
    <n v="0"/>
    <n v="3"/>
    <n v="0"/>
    <n v="0"/>
    <n v="3"/>
    <n v="0"/>
    <s v="02.04.2025"/>
    <x v="24"/>
    <s v="20.07.2026"/>
    <n v="30"/>
    <x v="0"/>
    <m/>
    <m/>
  </r>
  <r>
    <x v="2"/>
    <n v="2"/>
    <n v="1"/>
    <n v="0"/>
    <n v="10828"/>
    <s v="103365"/>
    <s v="29 May 2026"/>
    <s v="29"/>
    <s v="May"/>
    <s v="01 Jun 2026"/>
    <s v="01"/>
    <s v="Jun"/>
    <n v="3"/>
    <n v="-28"/>
    <n v="2"/>
    <n v="0"/>
    <x v="9"/>
    <x v="2"/>
    <n v="3"/>
    <n v="1"/>
    <n v="1090.1209670999999"/>
    <n v="363.37365569999997"/>
    <m/>
    <s v="02 Apr 2026 11:09"/>
    <s v="02 Apr 2026"/>
    <s v="Apr"/>
    <n v="2"/>
    <n v="0"/>
    <n v="0"/>
    <n v="0"/>
    <n v="0"/>
    <n v="2"/>
    <n v="-1"/>
    <s v="02.04.2025"/>
    <x v="24"/>
    <s v="29.05.2026"/>
    <n v="22"/>
    <x v="0"/>
    <m/>
    <m/>
  </r>
  <r>
    <x v="0"/>
    <n v="3"/>
    <n v="0"/>
    <n v="0"/>
    <n v="10831"/>
    <s v="14052026"/>
    <s v="14 May 2026"/>
    <s v="14"/>
    <s v="May"/>
    <s v="17 May 2026"/>
    <s v="17"/>
    <s v="May"/>
    <n v="3"/>
    <n v="3"/>
    <n v="0"/>
    <n v="0"/>
    <x v="0"/>
    <x v="3"/>
    <n v="1"/>
    <n v="0"/>
    <n v="629.00569403669715"/>
    <n v="209.66856467889903"/>
    <m/>
    <s v="02 Apr 2026 12:32"/>
    <s v="02 Apr 2026"/>
    <s v="Apr"/>
    <n v="3"/>
    <n v="0"/>
    <n v="0"/>
    <n v="0"/>
    <n v="0"/>
    <n v="3"/>
    <n v="0"/>
    <s v="02.04.2025"/>
    <x v="24"/>
    <s v="14.05.2026"/>
    <n v="20"/>
    <x v="0"/>
    <m/>
    <m/>
  </r>
  <r>
    <x v="0"/>
    <n v="3"/>
    <n v="0"/>
    <n v="0"/>
    <n v="10768"/>
    <s v="14052026"/>
    <s v="14 May 2026"/>
    <s v="14"/>
    <s v="May"/>
    <s v="17 May 2026"/>
    <s v="17"/>
    <s v="May"/>
    <n v="3"/>
    <n v="3"/>
    <n v="0"/>
    <n v="0"/>
    <x v="0"/>
    <x v="3"/>
    <n v="1"/>
    <n v="0"/>
    <n v="629.00569403669715"/>
    <n v="209.66856467889903"/>
    <m/>
    <s v="30 Mar 2026 14:34"/>
    <s v="30 Mar 2026"/>
    <s v="Mar"/>
    <n v="3"/>
    <n v="0"/>
    <n v="0"/>
    <n v="0"/>
    <n v="0"/>
    <n v="3"/>
    <n v="0"/>
    <s v="30.03.2025"/>
    <x v="24"/>
    <s v="14.05.2026"/>
    <n v="20"/>
    <x v="0"/>
    <m/>
    <m/>
  </r>
  <r>
    <x v="3"/>
    <n v="0"/>
    <n v="7"/>
    <n v="0"/>
    <n v="10771"/>
    <s v="507501"/>
    <s v="04 Jul 2026"/>
    <s v="04"/>
    <s v="Jul"/>
    <s v="11 Jul 2026"/>
    <s v="11"/>
    <s v="Jul"/>
    <n v="7"/>
    <n v="7"/>
    <n v="0"/>
    <n v="0"/>
    <x v="8"/>
    <x v="1"/>
    <n v="3"/>
    <n v="3"/>
    <n v="4750.5136926605501"/>
    <n v="678.637123211009"/>
    <m/>
    <s v="30 Mar 2026 15:33"/>
    <s v="30 Mar 2026"/>
    <s v="Mar"/>
    <n v="0"/>
    <n v="0"/>
    <n v="7"/>
    <n v="0"/>
    <n v="0"/>
    <n v="7"/>
    <n v="0"/>
    <s v="30.03.2025"/>
    <x v="24"/>
    <s v="04.07.2026"/>
    <n v="27"/>
    <x v="0"/>
    <m/>
    <m/>
  </r>
  <r>
    <x v="0"/>
    <n v="3"/>
    <n v="0"/>
    <n v="0"/>
    <n v="10830"/>
    <s v="14052026"/>
    <s v="14 May 2026"/>
    <s v="14"/>
    <s v="May"/>
    <s v="17 May 2026"/>
    <s v="17"/>
    <s v="May"/>
    <n v="3"/>
    <n v="3"/>
    <n v="0"/>
    <n v="0"/>
    <x v="0"/>
    <x v="3"/>
    <n v="1"/>
    <n v="0"/>
    <n v="662.11125688073389"/>
    <n v="220.70375229357796"/>
    <m/>
    <s v="02 Apr 2026 12:26"/>
    <s v="02 Apr 2026"/>
    <s v="Apr"/>
    <n v="3"/>
    <n v="0"/>
    <n v="0"/>
    <n v="0"/>
    <n v="0"/>
    <n v="3"/>
    <n v="0"/>
    <s v="02.04.2025"/>
    <x v="24"/>
    <s v="14.05.2026"/>
    <n v="20"/>
    <x v="0"/>
    <m/>
    <m/>
  </r>
  <r>
    <x v="0"/>
    <n v="3"/>
    <n v="0"/>
    <n v="0"/>
    <n v="10773"/>
    <s v="14052026"/>
    <s v="14 May 2026"/>
    <s v="14"/>
    <s v="May"/>
    <s v="17 May 2026"/>
    <s v="17"/>
    <s v="May"/>
    <n v="3"/>
    <n v="3"/>
    <n v="0"/>
    <n v="0"/>
    <x v="0"/>
    <x v="3"/>
    <n v="1"/>
    <n v="0"/>
    <n v="629.00569403669715"/>
    <n v="209.66856467889903"/>
    <m/>
    <s v="30 Mar 2026 16:13"/>
    <s v="30 Mar 2026"/>
    <s v="Mar"/>
    <n v="3"/>
    <n v="0"/>
    <n v="0"/>
    <n v="0"/>
    <n v="0"/>
    <n v="3"/>
    <n v="0"/>
    <s v="30.03.2025"/>
    <x v="24"/>
    <s v="14.05.2026"/>
    <n v="20"/>
    <x v="0"/>
    <m/>
    <m/>
  </r>
  <r>
    <x v="0"/>
    <n v="3"/>
    <n v="0"/>
    <n v="0"/>
    <n v="10783"/>
    <s v="14052026"/>
    <s v="14 May 2026"/>
    <s v="14"/>
    <s v="May"/>
    <s v="17 May 2026"/>
    <s v="17"/>
    <s v="May"/>
    <n v="3"/>
    <n v="3"/>
    <n v="0"/>
    <n v="0"/>
    <x v="0"/>
    <x v="3"/>
    <n v="1"/>
    <n v="0"/>
    <n v="629.00569403669715"/>
    <n v="209.66856467889903"/>
    <m/>
    <s v="31 Mar 2026 12:03"/>
    <s v="31 Mar 2026"/>
    <s v="Mar"/>
    <n v="3"/>
    <n v="0"/>
    <n v="0"/>
    <n v="0"/>
    <n v="0"/>
    <n v="3"/>
    <n v="0"/>
    <s v="31.03.2025"/>
    <x v="24"/>
    <s v="14.05.2026"/>
    <n v="20"/>
    <x v="0"/>
    <m/>
    <m/>
  </r>
  <r>
    <x v="0"/>
    <n v="3"/>
    <n v="0"/>
    <n v="0"/>
    <n v="10784"/>
    <s v="14052026"/>
    <s v="14 May 2026"/>
    <s v="14"/>
    <s v="May"/>
    <s v="17 May 2026"/>
    <s v="17"/>
    <s v="May"/>
    <n v="3"/>
    <n v="3"/>
    <n v="0"/>
    <n v="0"/>
    <x v="0"/>
    <x v="3"/>
    <n v="1"/>
    <n v="0"/>
    <n v="629.00569403669715"/>
    <n v="209.66856467889903"/>
    <m/>
    <s v="31 Mar 2026 12:03"/>
    <s v="31 Mar 2026"/>
    <s v="Mar"/>
    <n v="3"/>
    <n v="0"/>
    <n v="0"/>
    <n v="0"/>
    <n v="0"/>
    <n v="3"/>
    <n v="0"/>
    <s v="31.03.2025"/>
    <x v="24"/>
    <s v="14.05.2026"/>
    <n v="20"/>
    <x v="0"/>
    <m/>
    <m/>
  </r>
  <r>
    <x v="0"/>
    <n v="3"/>
    <n v="0"/>
    <n v="0"/>
    <n v="10829"/>
    <s v="14052026"/>
    <s v="14 May 2026"/>
    <s v="14"/>
    <s v="May"/>
    <s v="17 May 2026"/>
    <s v="17"/>
    <s v="May"/>
    <n v="3"/>
    <n v="3"/>
    <n v="0"/>
    <n v="0"/>
    <x v="0"/>
    <x v="3"/>
    <n v="1"/>
    <n v="0"/>
    <n v="662.11125688073389"/>
    <n v="220.70375229357796"/>
    <m/>
    <s v="02 Apr 2026 12:19"/>
    <s v="02 Apr 2026"/>
    <s v="Apr"/>
    <n v="3"/>
    <n v="0"/>
    <n v="0"/>
    <n v="0"/>
    <n v="0"/>
    <n v="3"/>
    <n v="0"/>
    <s v="02.04.2025"/>
    <x v="24"/>
    <s v="14.05.2026"/>
    <n v="20"/>
    <x v="0"/>
    <m/>
    <m/>
  </r>
  <r>
    <x v="0"/>
    <n v="3"/>
    <n v="0"/>
    <n v="0"/>
    <n v="10769"/>
    <s v="14052026"/>
    <s v="14 May 2026"/>
    <s v="14"/>
    <s v="May"/>
    <s v="17 May 2026"/>
    <s v="17"/>
    <s v="May"/>
    <n v="3"/>
    <n v="3"/>
    <n v="0"/>
    <n v="0"/>
    <x v="0"/>
    <x v="3"/>
    <n v="1"/>
    <n v="0"/>
    <n v="629.00569403669715"/>
    <n v="209.66856467889903"/>
    <m/>
    <s v="30 Mar 2026 14:34"/>
    <s v="30 Mar 2026"/>
    <s v="Mar"/>
    <n v="3"/>
    <n v="0"/>
    <n v="0"/>
    <n v="0"/>
    <n v="0"/>
    <n v="3"/>
    <n v="0"/>
    <s v="30.03.2025"/>
    <x v="24"/>
    <s v="14.05.2026"/>
    <n v="20"/>
    <x v="0"/>
    <m/>
    <m/>
  </r>
  <r>
    <x v="2"/>
    <n v="0"/>
    <n v="0"/>
    <n v="5"/>
    <n v="10896"/>
    <s v="NT323432"/>
    <s v="27 Jul 2026"/>
    <s v="27"/>
    <s v="Jul"/>
    <s v="01 Aug 2026"/>
    <s v="01"/>
    <s v="Aug"/>
    <n v="5"/>
    <n v="-26"/>
    <n v="4"/>
    <n v="0"/>
    <x v="5"/>
    <x v="0"/>
    <n v="2"/>
    <n v="1"/>
    <n v="2009.615325"/>
    <n v="401.92306500000001"/>
    <s v="Bulgaria"/>
    <s v="08 Apr 2026 12:09"/>
    <s v="08 Apr 2026"/>
    <s v="Apr"/>
    <n v="0"/>
    <n v="0"/>
    <n v="4"/>
    <n v="0"/>
    <n v="0"/>
    <n v="4"/>
    <n v="-1"/>
    <s v="08.04.2025"/>
    <x v="25"/>
    <s v="27.07.2026"/>
    <n v="31"/>
    <x v="0"/>
    <m/>
    <m/>
  </r>
  <r>
    <x v="2"/>
    <n v="0"/>
    <n v="0"/>
    <n v="6"/>
    <n v="10897"/>
    <s v="NT323446"/>
    <s v="01 Aug 2026"/>
    <s v="01"/>
    <s v="Aug"/>
    <s v="07 Aug 2026"/>
    <s v="07"/>
    <s v="Aug"/>
    <n v="6"/>
    <n v="6"/>
    <n v="0"/>
    <n v="0"/>
    <x v="5"/>
    <x v="4"/>
    <n v="2"/>
    <n v="2"/>
    <n v="2734.6023894"/>
    <n v="455.76706489999998"/>
    <s v="Bulgaria"/>
    <s v="08 Apr 2026 15:59"/>
    <s v="08 Apr 2026"/>
    <s v="Apr"/>
    <n v="0"/>
    <n v="0"/>
    <n v="0"/>
    <n v="6"/>
    <n v="0"/>
    <n v="6"/>
    <n v="0"/>
    <s v="08.04.2025"/>
    <x v="25"/>
    <s v="01.08.2026"/>
    <n v="31"/>
    <x v="0"/>
    <m/>
    <m/>
  </r>
  <r>
    <x v="2"/>
    <n v="0"/>
    <n v="0"/>
    <n v="6"/>
    <n v="10898"/>
    <s v="NT323447"/>
    <s v="01 Aug 2026"/>
    <s v="01"/>
    <s v="Aug"/>
    <s v="07 Aug 2026"/>
    <s v="07"/>
    <s v="Aug"/>
    <n v="6"/>
    <n v="6"/>
    <n v="0"/>
    <n v="0"/>
    <x v="5"/>
    <x v="4"/>
    <n v="2"/>
    <n v="0"/>
    <n v="2187.6349716"/>
    <n v="364.6058286"/>
    <s v="Bulgaria"/>
    <s v="08 Apr 2026 15:59"/>
    <s v="08 Apr 2026"/>
    <s v="Apr"/>
    <n v="0"/>
    <n v="0"/>
    <n v="0"/>
    <n v="6"/>
    <n v="0"/>
    <n v="6"/>
    <n v="0"/>
    <s v="08.04.2025"/>
    <x v="25"/>
    <s v="01.08.2026"/>
    <n v="31"/>
    <x v="0"/>
    <m/>
    <m/>
  </r>
  <r>
    <x v="2"/>
    <n v="0"/>
    <n v="5"/>
    <n v="0"/>
    <n v="10899"/>
    <s v="1255457.200188"/>
    <s v="25 Jun 2026"/>
    <s v="25"/>
    <s v="Jun"/>
    <s v="30 Jun 2026"/>
    <s v="30"/>
    <s v="Jun"/>
    <n v="5"/>
    <n v="5"/>
    <n v="0"/>
    <n v="0"/>
    <x v="3"/>
    <x v="3"/>
    <n v="2"/>
    <n v="1"/>
    <n v="1650.7205199999999"/>
    <n v="330.14410399999997"/>
    <s v="Romania"/>
    <s v="08 Apr 2026 20:06"/>
    <s v="08 Apr 2026"/>
    <s v="Apr"/>
    <n v="0"/>
    <n v="5"/>
    <n v="0"/>
    <n v="0"/>
    <n v="0"/>
    <n v="5"/>
    <n v="0"/>
    <s v="08.04.2025"/>
    <x v="25"/>
    <s v="25.06.2026"/>
    <n v="26"/>
    <x v="0"/>
    <m/>
    <m/>
  </r>
  <r>
    <x v="2"/>
    <n v="0"/>
    <n v="5"/>
    <n v="0"/>
    <n v="10900"/>
    <s v="1255458.200189"/>
    <s v="25 Jun 2026"/>
    <s v="25"/>
    <s v="Jun"/>
    <s v="30 Jun 2026"/>
    <s v="30"/>
    <s v="Jun"/>
    <n v="5"/>
    <n v="5"/>
    <n v="0"/>
    <n v="0"/>
    <x v="3"/>
    <x v="6"/>
    <n v="2"/>
    <n v="0"/>
    <n v="1607.69226"/>
    <n v="321.53845200000001"/>
    <s v="Romania"/>
    <s v="08 Apr 2026 20:28"/>
    <s v="08 Apr 2026"/>
    <s v="Apr"/>
    <n v="0"/>
    <n v="5"/>
    <n v="0"/>
    <n v="0"/>
    <n v="0"/>
    <n v="5"/>
    <n v="0"/>
    <s v="08.04.2025"/>
    <x v="25"/>
    <s v="25.06.2026"/>
    <n v="26"/>
    <x v="0"/>
    <m/>
    <m/>
  </r>
  <r>
    <x v="2"/>
    <n v="0"/>
    <n v="0"/>
    <n v="6"/>
    <n v="10903"/>
    <s v="1255464.200242"/>
    <s v="03 Aug 2026"/>
    <s v="03"/>
    <s v="Aug"/>
    <s v="09 Aug 2026"/>
    <s v="09"/>
    <s v="Aug"/>
    <n v="6"/>
    <n v="6"/>
    <n v="0"/>
    <n v="0"/>
    <x v="3"/>
    <x v="4"/>
    <n v="2"/>
    <n v="2"/>
    <n v="2734.6023894"/>
    <n v="455.76706489999998"/>
    <s v="Romania"/>
    <s v="09 Apr 2026 10:37"/>
    <s v="08 Apr 2026"/>
    <s v="Apr"/>
    <n v="0"/>
    <n v="0"/>
    <n v="0"/>
    <n v="6"/>
    <n v="0"/>
    <n v="6"/>
    <n v="0"/>
    <s v="09.04.2025"/>
    <x v="25"/>
    <s v="03.08.2026"/>
    <n v="32"/>
    <x v="0"/>
    <m/>
    <m/>
  </r>
  <r>
    <x v="3"/>
    <n v="0"/>
    <n v="4"/>
    <n v="1"/>
    <n v="10904"/>
    <s v="515308"/>
    <s v="07 Jul 2026"/>
    <s v="07"/>
    <s v="Jul"/>
    <s v="12 Jul 2026"/>
    <s v="12"/>
    <s v="Jul"/>
    <n v="5"/>
    <n v="5"/>
    <n v="0"/>
    <n v="0"/>
    <x v="8"/>
    <x v="0"/>
    <n v="2"/>
    <n v="1"/>
    <n v="2336.9476990825688"/>
    <n v="467.38953981651377"/>
    <m/>
    <s v="09 Apr 2026 16:08"/>
    <s v="09 Apr 2026"/>
    <s v="Apr"/>
    <n v="0"/>
    <n v="0"/>
    <n v="5"/>
    <n v="0"/>
    <n v="0"/>
    <n v="5"/>
    <n v="0"/>
    <s v="09.04.2025"/>
    <x v="25"/>
    <s v="07.07.2026"/>
    <n v="28"/>
    <x v="0"/>
    <m/>
    <m/>
  </r>
  <r>
    <x v="1"/>
    <n v="0"/>
    <n v="0"/>
    <n v="6"/>
    <n v="10905"/>
    <s v="5936491807"/>
    <s v="14 Aug 2026"/>
    <s v="14"/>
    <s v="Aug"/>
    <s v="20 Aug 2026"/>
    <s v="20"/>
    <s v="Aug"/>
    <n v="6"/>
    <n v="6"/>
    <n v="0"/>
    <n v="0"/>
    <x v="1"/>
    <x v="3"/>
    <n v="1"/>
    <n v="2"/>
    <n v="2930.0845475229357"/>
    <n v="488.34742458715596"/>
    <s v="Israel"/>
    <s v="11 Apr 2026 02:50"/>
    <s v="10 Apr 2026"/>
    <s v="Apr"/>
    <n v="0"/>
    <n v="0"/>
    <n v="0"/>
    <n v="6"/>
    <n v="0"/>
    <n v="6"/>
    <n v="0"/>
    <s v="11.04.2025"/>
    <x v="25"/>
    <s v="14.08.2026"/>
    <n v="33"/>
    <x v="0"/>
    <m/>
    <m/>
  </r>
  <r>
    <x v="1"/>
    <n v="0"/>
    <n v="0"/>
    <n v="6"/>
    <n v="10906"/>
    <s v="5936491807"/>
    <s v="14 Aug 2026"/>
    <s v="14"/>
    <s v="Aug"/>
    <s v="20 Aug 2026"/>
    <s v="20"/>
    <s v="Aug"/>
    <n v="6"/>
    <n v="6"/>
    <n v="0"/>
    <n v="0"/>
    <x v="1"/>
    <x v="3"/>
    <n v="1"/>
    <n v="1"/>
    <n v="2930.0845475229357"/>
    <n v="488.34742458715596"/>
    <m/>
    <s v="11 Apr 2026 02:50"/>
    <s v="10 Apr 2026"/>
    <s v="Apr"/>
    <n v="0"/>
    <n v="0"/>
    <n v="0"/>
    <n v="6"/>
    <n v="0"/>
    <n v="6"/>
    <n v="0"/>
    <s v="11.04.2025"/>
    <x v="25"/>
    <s v="14.08.2026"/>
    <n v="33"/>
    <x v="0"/>
    <m/>
    <m/>
  </r>
  <r>
    <x v="1"/>
    <n v="1"/>
    <n v="2"/>
    <n v="0"/>
    <n v="10907"/>
    <s v="6995008739"/>
    <s v="14 Jun 2026"/>
    <s v="14"/>
    <s v="Jun"/>
    <s v="17 Jun 2026"/>
    <s v="17"/>
    <s v="Jun"/>
    <n v="3"/>
    <n v="3"/>
    <n v="0"/>
    <n v="0"/>
    <x v="1"/>
    <x v="3"/>
    <n v="2"/>
    <n v="0"/>
    <n v="966.52094449541278"/>
    <n v="322.17364816513759"/>
    <m/>
    <s v="11 Apr 2026 12:10"/>
    <s v="11 Apr 2026"/>
    <s v="Apr"/>
    <n v="0"/>
    <n v="3"/>
    <n v="0"/>
    <n v="0"/>
    <n v="0"/>
    <n v="3"/>
    <n v="0"/>
    <s v="11.04.2025"/>
    <x v="25"/>
    <s v="14.06.2026"/>
    <n v="25"/>
    <x v="1"/>
    <m/>
    <m/>
  </r>
  <r>
    <x v="1"/>
    <n v="0"/>
    <n v="1"/>
    <n v="3"/>
    <n v="10909"/>
    <s v="6471207658"/>
    <s v="10 Jul 2026"/>
    <s v="10"/>
    <s v="Jul"/>
    <s v="14 Jul 2026"/>
    <s v="14"/>
    <s v="Jul"/>
    <n v="4"/>
    <n v="4"/>
    <n v="0"/>
    <n v="0"/>
    <x v="1"/>
    <x v="4"/>
    <n v="2"/>
    <n v="0"/>
    <n v="2170.4329981651372"/>
    <n v="542.60824954128429"/>
    <s v="Denmark"/>
    <s v="11 Apr 2026 18:24"/>
    <s v="11 Apr 2026"/>
    <s v="Apr"/>
    <n v="0"/>
    <n v="0"/>
    <n v="4"/>
    <n v="0"/>
    <n v="0"/>
    <n v="4"/>
    <n v="0"/>
    <s v="11.04.2025"/>
    <x v="25"/>
    <s v="10.07.2026"/>
    <n v="28"/>
    <x v="0"/>
    <m/>
    <m/>
  </r>
  <r>
    <x v="1"/>
    <n v="0"/>
    <n v="1"/>
    <n v="3"/>
    <n v="10910"/>
    <s v="5780372073"/>
    <s v="10 Jul 2026"/>
    <s v="10"/>
    <s v="Jul"/>
    <s v="14 Jul 2026"/>
    <s v="14"/>
    <s v="Jul"/>
    <n v="4"/>
    <n v="4"/>
    <n v="0"/>
    <n v="0"/>
    <x v="1"/>
    <x v="4"/>
    <n v="2"/>
    <n v="2"/>
    <n v="2713.0412477064219"/>
    <n v="678.26031192660548"/>
    <s v="Denmark"/>
    <s v="11 Apr 2026 18:30"/>
    <s v="11 Apr 2026"/>
    <s v="Apr"/>
    <n v="0"/>
    <n v="0"/>
    <n v="4"/>
    <n v="0"/>
    <n v="0"/>
    <n v="4"/>
    <n v="0"/>
    <s v="11.04.2025"/>
    <x v="25"/>
    <s v="10.07.2026"/>
    <n v="28"/>
    <x v="0"/>
    <m/>
    <m/>
  </r>
  <r>
    <x v="1"/>
    <n v="2"/>
    <n v="1"/>
    <n v="0"/>
    <n v="10911"/>
    <s v="6121069234"/>
    <s v="29 May 2026"/>
    <s v="29"/>
    <s v="May"/>
    <s v="01 Jun 2026"/>
    <s v="01"/>
    <s v="Jun"/>
    <n v="3"/>
    <n v="-28"/>
    <n v="2"/>
    <n v="0"/>
    <x v="1"/>
    <x v="4"/>
    <n v="2"/>
    <n v="2"/>
    <n v="964.69071825688059"/>
    <n v="321.56357275229357"/>
    <s v="Romania"/>
    <s v="11 Apr 2026 23:01"/>
    <s v="11 Apr 2026"/>
    <s v="Apr"/>
    <n v="2"/>
    <n v="0"/>
    <n v="0"/>
    <n v="0"/>
    <n v="0"/>
    <n v="2"/>
    <n v="-1"/>
    <s v="11.04.2025"/>
    <x v="25"/>
    <s v="29.05.2026"/>
    <n v="22"/>
    <x v="0"/>
    <m/>
    <m/>
  </r>
  <r>
    <x v="1"/>
    <n v="2"/>
    <n v="1"/>
    <n v="0"/>
    <n v="10912"/>
    <s v="6333672097"/>
    <s v="29 May 2026"/>
    <s v="29"/>
    <s v="May"/>
    <s v="01 Jun 2026"/>
    <s v="01"/>
    <s v="Jun"/>
    <n v="3"/>
    <n v="-28"/>
    <n v="2"/>
    <n v="0"/>
    <x v="1"/>
    <x v="4"/>
    <n v="2"/>
    <n v="2"/>
    <n v="964.69071825688059"/>
    <n v="321.56357275229357"/>
    <s v="Romania"/>
    <s v="11 Apr 2026 23:04"/>
    <s v="11 Apr 2026"/>
    <s v="Apr"/>
    <n v="2"/>
    <n v="0"/>
    <n v="0"/>
    <n v="0"/>
    <n v="0"/>
    <n v="2"/>
    <n v="-1"/>
    <s v="11.04.2025"/>
    <x v="25"/>
    <s v="29.05.2026"/>
    <n v="22"/>
    <x v="1"/>
    <m/>
    <m/>
  </r>
  <r>
    <x v="1"/>
    <n v="2"/>
    <n v="1"/>
    <n v="0"/>
    <n v="10913"/>
    <s v="5022283462"/>
    <s v="29 May 2026"/>
    <s v="29"/>
    <s v="May"/>
    <s v="01 Jun 2026"/>
    <s v="01"/>
    <s v="Jun"/>
    <n v="3"/>
    <n v="-28"/>
    <n v="2"/>
    <n v="0"/>
    <x v="1"/>
    <x v="4"/>
    <n v="2"/>
    <n v="2"/>
    <n v="964.69071825688059"/>
    <n v="321.56357275229357"/>
    <s v="Romania"/>
    <s v="11 Apr 2026 23:04"/>
    <s v="11 Apr 2026"/>
    <s v="Apr"/>
    <n v="2"/>
    <n v="0"/>
    <n v="0"/>
    <n v="0"/>
    <n v="0"/>
    <n v="2"/>
    <n v="-1"/>
    <s v="11.04.2025"/>
    <x v="25"/>
    <s v="29.05.2026"/>
    <n v="22"/>
    <x v="1"/>
    <m/>
    <m/>
  </r>
  <r>
    <x v="1"/>
    <n v="0"/>
    <n v="0"/>
    <n v="6"/>
    <n v="10914"/>
    <s v="6780906927"/>
    <s v="27 Jul 2026"/>
    <s v="27"/>
    <s v="Jul"/>
    <s v="02 Aug 2026"/>
    <s v="02"/>
    <s v="Aug"/>
    <n v="6"/>
    <n v="-25"/>
    <n v="4"/>
    <n v="1"/>
    <x v="1"/>
    <x v="0"/>
    <n v="2"/>
    <n v="2"/>
    <n v="4597.8512922935779"/>
    <n v="766.3085487155962"/>
    <s v="Romania"/>
    <s v="12 Apr 2026 10:51"/>
    <s v="12 Apr 2026"/>
    <s v="Apr"/>
    <n v="0"/>
    <n v="0"/>
    <n v="4"/>
    <n v="1"/>
    <n v="0"/>
    <n v="5"/>
    <n v="-1"/>
    <s v="12.04.2025"/>
    <x v="25"/>
    <s v="27.07.2026"/>
    <n v="31"/>
    <x v="1"/>
    <m/>
    <m/>
  </r>
  <r>
    <x v="2"/>
    <n v="0"/>
    <n v="5"/>
    <n v="0"/>
    <n v="10915"/>
    <s v="NT323530"/>
    <s v="28 Jun 2026"/>
    <s v="28"/>
    <s v="Jun"/>
    <s v="03 Jul 2026"/>
    <s v="03"/>
    <s v="Jul"/>
    <n v="5"/>
    <n v="-25"/>
    <n v="3"/>
    <n v="2"/>
    <x v="5"/>
    <x v="3"/>
    <n v="3"/>
    <n v="1"/>
    <n v="2228.472702"/>
    <n v="445.69454039999999"/>
    <s v="Romania"/>
    <s v="12 Apr 2026 10:55"/>
    <s v="12 Apr 2026"/>
    <s v="Apr"/>
    <n v="0"/>
    <n v="3"/>
    <n v="2"/>
    <n v="0"/>
    <n v="0"/>
    <n v="5"/>
    <n v="0"/>
    <s v="12.04.2025"/>
    <x v="25"/>
    <s v="28.06.2026"/>
    <n v="27"/>
    <x v="0"/>
    <m/>
    <m/>
  </r>
  <r>
    <x v="3"/>
    <n v="0"/>
    <n v="0"/>
    <n v="9"/>
    <n v="10916"/>
    <s v="517117"/>
    <s v="03 Aug 2026"/>
    <s v="03"/>
    <s v="Aug"/>
    <s v="12 Aug 2026"/>
    <s v="12"/>
    <s v="Aug"/>
    <n v="9"/>
    <n v="9"/>
    <n v="0"/>
    <n v="0"/>
    <x v="8"/>
    <x v="4"/>
    <n v="2"/>
    <n v="2"/>
    <n v="4925.4617889908259"/>
    <n v="547.27353211009176"/>
    <m/>
    <s v="12 Apr 2026 17:33"/>
    <s v="12 Apr 2026"/>
    <s v="Apr"/>
    <n v="0"/>
    <n v="0"/>
    <n v="0"/>
    <n v="9"/>
    <n v="0"/>
    <n v="9"/>
    <n v="0"/>
    <s v="12.04.2025"/>
    <x v="25"/>
    <s v="03.08.2026"/>
    <n v="32"/>
    <x v="0"/>
    <m/>
    <m/>
  </r>
  <r>
    <x v="2"/>
    <n v="0"/>
    <n v="5"/>
    <n v="0"/>
    <n v="10874"/>
    <s v="1254910.199913"/>
    <s v="25 Jun 2026"/>
    <s v="25"/>
    <s v="Jun"/>
    <s v="30 Jun 2026"/>
    <s v="30"/>
    <s v="Jun"/>
    <n v="5"/>
    <n v="5"/>
    <n v="0"/>
    <n v="0"/>
    <x v="3"/>
    <x v="4"/>
    <n v="3"/>
    <n v="0"/>
    <n v="2228.472702"/>
    <n v="445.69454039999999"/>
    <s v="Romania"/>
    <s v="06 Apr 2026 09:57"/>
    <s v="05 Apr 2026"/>
    <s v="Apr"/>
    <n v="0"/>
    <n v="5"/>
    <n v="0"/>
    <n v="0"/>
    <n v="0"/>
    <n v="5"/>
    <n v="0"/>
    <s v="06.04.2025"/>
    <x v="25"/>
    <s v="25.06.2026"/>
    <n v="26"/>
    <x v="0"/>
    <m/>
    <m/>
  </r>
  <r>
    <x v="2"/>
    <n v="0"/>
    <n v="5"/>
    <n v="0"/>
    <n v="10876"/>
    <s v="1254908.199915"/>
    <s v="25 Jun 2026"/>
    <s v="25"/>
    <s v="Jun"/>
    <s v="30 Jun 2026"/>
    <s v="30"/>
    <s v="Jun"/>
    <n v="5"/>
    <n v="5"/>
    <n v="0"/>
    <n v="0"/>
    <x v="3"/>
    <x v="6"/>
    <n v="2"/>
    <n v="0"/>
    <n v="1607.69226"/>
    <n v="321.53845200000001"/>
    <s v="Romania"/>
    <s v="06 Apr 2026 09:58"/>
    <s v="05 Apr 2026"/>
    <s v="Apr"/>
    <n v="0"/>
    <n v="5"/>
    <n v="0"/>
    <n v="0"/>
    <n v="0"/>
    <n v="5"/>
    <n v="0"/>
    <s v="06.04.2025"/>
    <x v="25"/>
    <s v="25.06.2026"/>
    <n v="26"/>
    <x v="0"/>
    <m/>
    <m/>
  </r>
  <r>
    <x v="2"/>
    <n v="0"/>
    <n v="5"/>
    <n v="0"/>
    <n v="10877"/>
    <s v="1254908.199916"/>
    <s v="25 Jun 2026"/>
    <s v="25"/>
    <s v="Jun"/>
    <s v="30 Jun 2026"/>
    <s v="30"/>
    <s v="Jun"/>
    <n v="5"/>
    <n v="5"/>
    <n v="0"/>
    <n v="0"/>
    <x v="3"/>
    <x v="6"/>
    <n v="2"/>
    <n v="1"/>
    <n v="1607.69226"/>
    <n v="321.53845200000001"/>
    <s v="Romania"/>
    <s v="06 Apr 2026 09:59"/>
    <s v="05 Apr 2026"/>
    <s v="Apr"/>
    <n v="0"/>
    <n v="5"/>
    <n v="0"/>
    <n v="0"/>
    <n v="0"/>
    <n v="5"/>
    <n v="0"/>
    <s v="06.04.2025"/>
    <x v="25"/>
    <s v="25.06.2026"/>
    <n v="26"/>
    <x v="0"/>
    <m/>
    <m/>
  </r>
  <r>
    <x v="2"/>
    <n v="0"/>
    <n v="5"/>
    <n v="0"/>
    <n v="10875"/>
    <s v="1254908.199914"/>
    <s v="25 Jun 2026"/>
    <s v="25"/>
    <s v="Jun"/>
    <s v="30 Jun 2026"/>
    <s v="30"/>
    <s v="Jun"/>
    <n v="5"/>
    <n v="5"/>
    <n v="0"/>
    <n v="0"/>
    <x v="3"/>
    <x v="6"/>
    <n v="2"/>
    <n v="0"/>
    <n v="1607.69226"/>
    <n v="321.53845200000001"/>
    <s v="Romania"/>
    <s v="06 Apr 2026 09:58"/>
    <s v="05 Apr 2026"/>
    <s v="Apr"/>
    <n v="0"/>
    <n v="5"/>
    <n v="0"/>
    <n v="0"/>
    <n v="0"/>
    <n v="5"/>
    <n v="0"/>
    <s v="06.04.2025"/>
    <x v="25"/>
    <s v="25.06.2026"/>
    <n v="26"/>
    <x v="0"/>
    <m/>
    <m/>
  </r>
  <r>
    <x v="2"/>
    <n v="0"/>
    <n v="0"/>
    <n v="5"/>
    <n v="10880"/>
    <s v="0148"/>
    <s v="17 Aug 2026"/>
    <s v="17"/>
    <s v="Aug"/>
    <s v="22 Aug 2026"/>
    <s v="22"/>
    <s v="Aug"/>
    <n v="5"/>
    <n v="5"/>
    <n v="0"/>
    <n v="0"/>
    <x v="4"/>
    <x v="6"/>
    <n v="2"/>
    <n v="2"/>
    <n v="2224.9522079999997"/>
    <n v="444.99044159999994"/>
    <s v="Romania"/>
    <s v="06 Apr 2026 11:35"/>
    <s v="06 Apr 2026"/>
    <s v="Apr"/>
    <n v="0"/>
    <n v="0"/>
    <n v="0"/>
    <n v="5"/>
    <n v="0"/>
    <n v="5"/>
    <n v="0"/>
    <s v="06.04.2025"/>
    <x v="25"/>
    <s v="17.08.2026"/>
    <n v="34"/>
    <x v="0"/>
    <m/>
    <m/>
  </r>
  <r>
    <x v="0"/>
    <n v="0"/>
    <n v="0"/>
    <n v="5"/>
    <n v="10879"/>
    <s v="06042026"/>
    <s v="19 Jul 2026"/>
    <s v="19"/>
    <s v="Jul"/>
    <s v="24 Jul 2026"/>
    <s v="24"/>
    <s v="Jul"/>
    <n v="5"/>
    <n v="5"/>
    <n v="0"/>
    <n v="0"/>
    <x v="0"/>
    <x v="0"/>
    <n v="3"/>
    <n v="1"/>
    <n v="1570.0470183486239"/>
    <n v="314.00940366972469"/>
    <m/>
    <s v="06 Apr 2026 11:04"/>
    <s v="06 Apr 2026"/>
    <s v="Apr"/>
    <n v="0"/>
    <n v="0"/>
    <n v="5"/>
    <n v="0"/>
    <n v="0"/>
    <n v="5"/>
    <n v="0"/>
    <s v="06.04.2025"/>
    <x v="25"/>
    <s v="19.07.2026"/>
    <n v="30"/>
    <x v="0"/>
    <m/>
    <m/>
  </r>
  <r>
    <x v="0"/>
    <n v="3"/>
    <n v="0"/>
    <n v="0"/>
    <n v="10883"/>
    <s v="14052026"/>
    <s v="14 May 2026"/>
    <s v="14"/>
    <s v="May"/>
    <s v="17 May 2026"/>
    <s v="17"/>
    <s v="May"/>
    <n v="3"/>
    <n v="3"/>
    <n v="0"/>
    <n v="0"/>
    <x v="0"/>
    <x v="3"/>
    <n v="1"/>
    <n v="0"/>
    <n v="629.00569403669726"/>
    <n v="209.66856467889906"/>
    <m/>
    <s v="06 Apr 2026 15:37"/>
    <s v="06 Apr 2026"/>
    <s v="Apr"/>
    <n v="3"/>
    <n v="0"/>
    <n v="0"/>
    <n v="0"/>
    <n v="0"/>
    <n v="3"/>
    <n v="0"/>
    <s v="06.04.2025"/>
    <x v="25"/>
    <s v="14.05.2026"/>
    <n v="20"/>
    <x v="0"/>
    <m/>
    <m/>
  </r>
  <r>
    <x v="2"/>
    <n v="0"/>
    <n v="5"/>
    <n v="0"/>
    <n v="10884"/>
    <s v="25062026"/>
    <s v="25 Jun 2026"/>
    <s v="25"/>
    <s v="Jun"/>
    <s v="30 Jun 2026"/>
    <s v="30"/>
    <s v="Jun"/>
    <n v="5"/>
    <n v="5"/>
    <n v="0"/>
    <n v="0"/>
    <x v="18"/>
    <x v="6"/>
    <n v="2"/>
    <n v="1"/>
    <n v="1607.69226"/>
    <n v="321.53845200000001"/>
    <m/>
    <s v="06 Apr 2026 16:05"/>
    <s v="06 Apr 2026"/>
    <s v="Apr"/>
    <n v="0"/>
    <n v="5"/>
    <n v="0"/>
    <n v="0"/>
    <n v="0"/>
    <n v="5"/>
    <n v="0"/>
    <s v="06.04.2025"/>
    <x v="25"/>
    <s v="25.06.2026"/>
    <n v="26"/>
    <x v="1"/>
    <m/>
    <m/>
  </r>
  <r>
    <x v="1"/>
    <n v="2"/>
    <n v="1"/>
    <n v="0"/>
    <n v="10885"/>
    <s v="5575499340"/>
    <s v="29 May 2026"/>
    <s v="29"/>
    <s v="May"/>
    <s v="01 Jun 2026"/>
    <s v="01"/>
    <s v="Jun"/>
    <n v="3"/>
    <n v="-28"/>
    <n v="2"/>
    <n v="0"/>
    <x v="1"/>
    <x v="6"/>
    <n v="2"/>
    <n v="0"/>
    <n v="741.24162660550462"/>
    <n v="247.08054220183482"/>
    <s v="Romania"/>
    <s v="07 Apr 2026 08:46"/>
    <s v="07 Apr 2026"/>
    <s v="Apr"/>
    <n v="2"/>
    <n v="0"/>
    <n v="0"/>
    <n v="0"/>
    <n v="0"/>
    <n v="2"/>
    <n v="-1"/>
    <s v="07.04.2025"/>
    <x v="25"/>
    <s v="29.05.2026"/>
    <n v="22"/>
    <x v="1"/>
    <m/>
    <m/>
  </r>
  <r>
    <x v="2"/>
    <n v="0"/>
    <n v="5"/>
    <n v="0"/>
    <n v="10889"/>
    <s v="1255244.200015"/>
    <s v="04 Jul 2026"/>
    <s v="04"/>
    <s v="Jul"/>
    <s v="09 Jul 2026"/>
    <s v="09"/>
    <s v="Jul"/>
    <n v="5"/>
    <n v="5"/>
    <n v="0"/>
    <n v="0"/>
    <x v="3"/>
    <x v="2"/>
    <n v="2"/>
    <n v="1"/>
    <n v="1679.471221"/>
    <n v="335.8942442"/>
    <s v="Romania"/>
    <s v="07 Apr 2026 11:26"/>
    <s v="07 Apr 2026"/>
    <s v="Apr"/>
    <n v="0"/>
    <n v="0"/>
    <n v="5"/>
    <n v="0"/>
    <n v="0"/>
    <n v="5"/>
    <n v="0"/>
    <s v="07.04.2025"/>
    <x v="25"/>
    <s v="04.07.2026"/>
    <n v="27"/>
    <x v="0"/>
    <m/>
    <m/>
  </r>
  <r>
    <x v="2"/>
    <n v="0"/>
    <n v="0"/>
    <n v="7"/>
    <n v="10891"/>
    <s v="2335647"/>
    <s v="12 Jul 2026"/>
    <s v="12"/>
    <s v="Jul"/>
    <s v="19 Jul 2026"/>
    <s v="19"/>
    <s v="Jul"/>
    <n v="7"/>
    <n v="7"/>
    <n v="0"/>
    <n v="0"/>
    <x v="6"/>
    <x v="1"/>
    <n v="5"/>
    <n v="0"/>
    <n v="5426.2156353999999"/>
    <n v="775.17366219999997"/>
    <s v="Romania"/>
    <s v="07 Apr 2026 12:54"/>
    <s v="07 Apr 2026"/>
    <s v="Apr"/>
    <n v="0"/>
    <n v="0"/>
    <n v="7"/>
    <n v="0"/>
    <n v="0"/>
    <n v="7"/>
    <n v="0"/>
    <s v="07.04.2025"/>
    <x v="25"/>
    <s v="12.07.2026"/>
    <n v="29"/>
    <x v="0"/>
    <m/>
    <m/>
  </r>
  <r>
    <x v="2"/>
    <n v="0"/>
    <n v="5"/>
    <n v="0"/>
    <n v="10888"/>
    <s v="1255244.200014"/>
    <s v="04 Jul 2026"/>
    <s v="04"/>
    <s v="Jul"/>
    <s v="09 Jul 2026"/>
    <s v="09"/>
    <s v="Jul"/>
    <n v="5"/>
    <n v="5"/>
    <n v="0"/>
    <n v="0"/>
    <x v="3"/>
    <x v="2"/>
    <n v="2"/>
    <n v="0"/>
    <n v="1679.471221"/>
    <n v="335.8942442"/>
    <s v="Romania"/>
    <s v="07 Apr 2026 11:26"/>
    <s v="07 Apr 2026"/>
    <s v="Apr"/>
    <n v="0"/>
    <n v="0"/>
    <n v="5"/>
    <n v="0"/>
    <n v="0"/>
    <n v="5"/>
    <n v="0"/>
    <s v="07.04.2025"/>
    <x v="25"/>
    <s v="04.07.2026"/>
    <n v="27"/>
    <x v="0"/>
    <m/>
    <m/>
  </r>
  <r>
    <x v="1"/>
    <n v="2"/>
    <n v="1"/>
    <n v="0"/>
    <n v="10892"/>
    <s v="6922412215"/>
    <s v="29 May 2026"/>
    <s v="29"/>
    <s v="May"/>
    <s v="01 Jun 2026"/>
    <s v="01"/>
    <s v="Jun"/>
    <n v="3"/>
    <n v="-28"/>
    <n v="2"/>
    <n v="0"/>
    <x v="1"/>
    <x v="4"/>
    <n v="2"/>
    <n v="2"/>
    <n v="964.69071825688059"/>
    <n v="321.56357275229357"/>
    <s v="Romania"/>
    <s v="07 Apr 2026 13:58"/>
    <s v="07 Apr 2026"/>
    <s v="Apr"/>
    <n v="2"/>
    <n v="0"/>
    <n v="0"/>
    <n v="0"/>
    <n v="0"/>
    <n v="2"/>
    <n v="-1"/>
    <s v="07.04.2025"/>
    <x v="25"/>
    <s v="29.05.2026"/>
    <n v="22"/>
    <x v="1"/>
    <m/>
    <m/>
  </r>
  <r>
    <x v="0"/>
    <n v="3"/>
    <n v="0"/>
    <n v="0"/>
    <n v="10893"/>
    <s v="14052026"/>
    <s v="14 May 2026"/>
    <s v="14"/>
    <s v="May"/>
    <s v="17 May 2026"/>
    <s v="17"/>
    <s v="May"/>
    <n v="3"/>
    <n v="3"/>
    <n v="0"/>
    <n v="0"/>
    <x v="0"/>
    <x v="3"/>
    <n v="1"/>
    <n v="0"/>
    <n v="629.00569403669726"/>
    <n v="209.66856467889906"/>
    <m/>
    <s v="07 Apr 2026 15:39"/>
    <s v="07 Apr 2026"/>
    <s v="Apr"/>
    <n v="3"/>
    <n v="0"/>
    <n v="0"/>
    <n v="0"/>
    <n v="0"/>
    <n v="3"/>
    <n v="0"/>
    <s v="07.04.2025"/>
    <x v="25"/>
    <s v="14.05.2026"/>
    <n v="20"/>
    <x v="0"/>
    <m/>
    <m/>
  </r>
  <r>
    <x v="1"/>
    <n v="0"/>
    <n v="0"/>
    <n v="3"/>
    <n v="10894"/>
    <s v="5880865622"/>
    <s v="20 Jul 2026"/>
    <s v="20"/>
    <s v="Jul"/>
    <s v="23 Jul 2026"/>
    <s v="23"/>
    <s v="Jul"/>
    <n v="3"/>
    <n v="3"/>
    <n v="0"/>
    <n v="0"/>
    <x v="1"/>
    <x v="6"/>
    <n v="2"/>
    <n v="2"/>
    <n v="1787.7003935779815"/>
    <n v="595.90013119266052"/>
    <s v="Romania"/>
    <s v="08 Apr 2026 00:08"/>
    <s v="07 Apr 2026"/>
    <s v="Apr"/>
    <n v="0"/>
    <n v="0"/>
    <n v="3"/>
    <n v="0"/>
    <n v="0"/>
    <n v="3"/>
    <n v="0"/>
    <s v="08.04.2025"/>
    <x v="25"/>
    <s v="20.07.2026"/>
    <n v="30"/>
    <x v="1"/>
    <m/>
    <m/>
  </r>
  <r>
    <x v="2"/>
    <n v="0"/>
    <n v="5"/>
    <n v="0"/>
    <n v="10890"/>
    <s v="1255244.200016"/>
    <s v="04 Jul 2026"/>
    <s v="04"/>
    <s v="Jul"/>
    <s v="09 Jul 2026"/>
    <s v="09"/>
    <s v="Jul"/>
    <n v="5"/>
    <n v="5"/>
    <n v="0"/>
    <n v="0"/>
    <x v="3"/>
    <x v="2"/>
    <n v="3"/>
    <n v="1"/>
    <n v="2267.2959274999998"/>
    <n v="453.45918549999999"/>
    <s v="Romania"/>
    <s v="07 Apr 2026 11:27"/>
    <s v="07 Apr 2026"/>
    <s v="Apr"/>
    <n v="0"/>
    <n v="0"/>
    <n v="5"/>
    <n v="0"/>
    <n v="0"/>
    <n v="5"/>
    <n v="0"/>
    <s v="07.04.2025"/>
    <x v="25"/>
    <s v="04.07.2026"/>
    <n v="27"/>
    <x v="0"/>
    <m/>
    <m/>
  </r>
  <r>
    <x v="2"/>
    <n v="0"/>
    <n v="0"/>
    <n v="6"/>
    <n v="10895"/>
    <s v="63277"/>
    <s v="06 Aug 2026"/>
    <s v="06"/>
    <s v="Aug"/>
    <s v="12 Aug 2026"/>
    <s v="12"/>
    <s v="Aug"/>
    <n v="6"/>
    <n v="6"/>
    <n v="0"/>
    <n v="0"/>
    <x v="4"/>
    <x v="4"/>
    <n v="2"/>
    <n v="1"/>
    <n v="2187.6349716"/>
    <n v="364.6058286"/>
    <s v="Romania"/>
    <s v="08 Apr 2026 11:44"/>
    <s v="08 Apr 2026"/>
    <s v="Apr"/>
    <n v="0"/>
    <n v="0"/>
    <n v="0"/>
    <n v="6"/>
    <n v="0"/>
    <n v="6"/>
    <n v="0"/>
    <s v="08.04.2025"/>
    <x v="25"/>
    <s v="06.08.2026"/>
    <n v="32"/>
    <x v="0"/>
    <m/>
    <m/>
  </r>
  <r>
    <x v="4"/>
    <n v="0"/>
    <n v="3"/>
    <n v="4"/>
    <n v="10881"/>
    <s v="13914644"/>
    <s v="21 Aug 2026"/>
    <s v="21"/>
    <s v="Aug"/>
    <s v="28 Aug 2026"/>
    <s v="28"/>
    <s v="Aug"/>
    <n v="7"/>
    <n v="7"/>
    <n v="0"/>
    <n v="0"/>
    <x v="10"/>
    <x v="3"/>
    <n v="2"/>
    <n v="0"/>
    <n v="1808.6929091"/>
    <n v="258.38470130000002"/>
    <s v="Poland"/>
    <s v="06 Apr 2026 13:02"/>
    <s v="31 Mar 2026"/>
    <s v="Apr"/>
    <n v="0"/>
    <n v="0"/>
    <n v="0"/>
    <n v="7"/>
    <n v="0"/>
    <n v="7"/>
    <n v="0"/>
    <s v="06.04.2025"/>
    <x v="25"/>
    <s v="21.08.2026"/>
    <n v="34"/>
    <x v="0"/>
    <m/>
    <m/>
  </r>
  <r>
    <x v="4"/>
    <n v="0"/>
    <n v="3"/>
    <n v="4"/>
    <n v="10882"/>
    <s v="13914644"/>
    <s v="21 Aug 2026"/>
    <s v="21"/>
    <s v="Aug"/>
    <s v="28 Aug 2026"/>
    <s v="28"/>
    <s v="Aug"/>
    <n v="7"/>
    <n v="7"/>
    <n v="0"/>
    <n v="0"/>
    <x v="10"/>
    <x v="3"/>
    <n v="2"/>
    <n v="0"/>
    <n v="1808.6929091"/>
    <n v="258.38470130000002"/>
    <s v="Poland"/>
    <s v="06 Apr 2026 13:02"/>
    <s v="31 Mar 2026"/>
    <s v="Apr"/>
    <n v="0"/>
    <n v="0"/>
    <n v="0"/>
    <n v="7"/>
    <n v="0"/>
    <n v="7"/>
    <n v="0"/>
    <s v="06.04.2025"/>
    <x v="25"/>
    <s v="21.08.2026"/>
    <n v="34"/>
    <x v="0"/>
    <m/>
    <m/>
  </r>
  <r>
    <x v="1"/>
    <n v="0"/>
    <n v="4"/>
    <n v="3"/>
    <n v="11107"/>
    <s v="5368119301"/>
    <s v="22 Aug 2026"/>
    <s v="22"/>
    <s v="Aug"/>
    <s v="29 Aug 2026"/>
    <s v="29"/>
    <s v="Aug"/>
    <n v="7"/>
    <n v="7"/>
    <n v="0"/>
    <n v="0"/>
    <x v="1"/>
    <x v="0"/>
    <n v="2"/>
    <n v="2"/>
    <n v="4441.9949677064224"/>
    <n v="634.56814633027511"/>
    <s v="Israel"/>
    <s v="26 Apr 2026 11:49"/>
    <s v="26 Apr 2026"/>
    <s v="Apr"/>
    <n v="0"/>
    <n v="0"/>
    <n v="0"/>
    <n v="7"/>
    <n v="0"/>
    <n v="7"/>
    <n v="0"/>
    <s v="26.04.2025"/>
    <x v="26"/>
    <s v="22.08.2026"/>
    <n v="34"/>
    <x v="0"/>
    <m/>
    <m/>
  </r>
  <r>
    <x v="1"/>
    <n v="2"/>
    <n v="1"/>
    <n v="0"/>
    <n v="11288"/>
    <s v="6213754083"/>
    <s v="29 May 2026"/>
    <s v="29"/>
    <s v="May"/>
    <s v="01 Jun 2026"/>
    <s v="01"/>
    <s v="Jun"/>
    <n v="3"/>
    <n v="-28"/>
    <n v="2"/>
    <n v="0"/>
    <x v="1"/>
    <x v="7"/>
    <n v="4"/>
    <n v="1"/>
    <n v="1710.9385519266052"/>
    <n v="570.31285064220174"/>
    <s v="Romania"/>
    <s v="02 May 2026 09:48"/>
    <s v="02 May 2026"/>
    <s v="May"/>
    <n v="2"/>
    <n v="0"/>
    <n v="0"/>
    <n v="0"/>
    <n v="0"/>
    <n v="2"/>
    <n v="-1"/>
    <s v="02.05.2025"/>
    <x v="27"/>
    <s v="29.05.2026"/>
    <n v="22"/>
    <x v="0"/>
    <m/>
    <m/>
  </r>
  <r>
    <x v="1"/>
    <n v="0"/>
    <n v="4"/>
    <n v="0"/>
    <n v="10988"/>
    <s v="5655667646"/>
    <s v="22 Jun 2026"/>
    <s v="22"/>
    <s v="Jun"/>
    <s v="26 Jun 2026"/>
    <s v="26"/>
    <s v="Jun"/>
    <n v="4"/>
    <n v="4"/>
    <n v="0"/>
    <n v="0"/>
    <x v="1"/>
    <x v="4"/>
    <n v="2"/>
    <n v="2"/>
    <n v="1882.1903089908255"/>
    <n v="470.54757724770639"/>
    <m/>
    <s v="20 Apr 2026 12:54"/>
    <s v="20 Apr 2026"/>
    <s v="Apr"/>
    <n v="0"/>
    <n v="4"/>
    <n v="0"/>
    <n v="0"/>
    <n v="0"/>
    <n v="4"/>
    <n v="0"/>
    <s v="20.04.2025"/>
    <x v="26"/>
    <s v="22.06.2026"/>
    <n v="26"/>
    <x v="0"/>
    <m/>
    <m/>
  </r>
  <r>
    <x v="1"/>
    <n v="3"/>
    <n v="-1"/>
    <n v="0"/>
    <n v="11108"/>
    <s v="6796539176"/>
    <s v="12 Jun 2026"/>
    <s v="12"/>
    <s v="Jun"/>
    <s v="14 Jun 2026"/>
    <s v="14"/>
    <s v="Jun"/>
    <n v="2"/>
    <n v="2"/>
    <n v="0"/>
    <n v="0"/>
    <x v="1"/>
    <x v="6"/>
    <n v="2"/>
    <n v="2"/>
    <n v="667.13540733944956"/>
    <n v="333.56770366972478"/>
    <s v="Romania"/>
    <s v="26 Apr 2026 13:21"/>
    <s v="26 Apr 2026"/>
    <s v="Apr"/>
    <n v="0"/>
    <n v="2"/>
    <n v="0"/>
    <n v="0"/>
    <n v="0"/>
    <n v="2"/>
    <n v="0"/>
    <s v="26.04.2025"/>
    <x v="26"/>
    <s v="12.06.2026"/>
    <n v="24"/>
    <x v="0"/>
    <m/>
    <m/>
  </r>
  <r>
    <x v="2"/>
    <n v="0"/>
    <n v="0"/>
    <n v="7"/>
    <n v="10990"/>
    <s v="3289"/>
    <s v="16 Aug 2026"/>
    <s v="16"/>
    <s v="Aug"/>
    <s v="23 Aug 2026"/>
    <s v="23"/>
    <s v="Aug"/>
    <n v="7"/>
    <n v="7"/>
    <n v="0"/>
    <n v="0"/>
    <x v="2"/>
    <x v="6"/>
    <n v="2"/>
    <n v="0"/>
    <n v="2180.3984005999996"/>
    <n v="311.48548579999994"/>
    <s v="Israel"/>
    <s v="20 Apr 2026 13:10"/>
    <s v="12 Jan 2026"/>
    <s v="Apr"/>
    <n v="0"/>
    <n v="0"/>
    <n v="0"/>
    <n v="7"/>
    <n v="0"/>
    <n v="7"/>
    <n v="0"/>
    <s v="20.04.2025"/>
    <x v="26"/>
    <s v="16.08.2026"/>
    <n v="34"/>
    <x v="0"/>
    <m/>
    <m/>
  </r>
  <r>
    <x v="2"/>
    <n v="0"/>
    <n v="0"/>
    <n v="7"/>
    <n v="10991"/>
    <s v="3289"/>
    <s v="16 Aug 2026"/>
    <s v="16"/>
    <s v="Aug"/>
    <s v="23 Aug 2026"/>
    <s v="23"/>
    <s v="Aug"/>
    <n v="7"/>
    <n v="7"/>
    <n v="0"/>
    <n v="0"/>
    <x v="2"/>
    <x v="6"/>
    <n v="2"/>
    <n v="1"/>
    <n v="2180.3984005999996"/>
    <n v="311.48548579999994"/>
    <s v="Israel"/>
    <s v="20 Apr 2026 13:10"/>
    <s v="12 Jan 2026"/>
    <s v="Apr"/>
    <n v="0"/>
    <n v="0"/>
    <n v="0"/>
    <n v="7"/>
    <n v="0"/>
    <n v="7"/>
    <n v="0"/>
    <s v="20.04.2025"/>
    <x v="26"/>
    <s v="16.08.2026"/>
    <n v="34"/>
    <x v="0"/>
    <m/>
    <m/>
  </r>
  <r>
    <x v="2"/>
    <n v="0"/>
    <n v="0"/>
    <n v="7"/>
    <n v="10992"/>
    <s v="3289"/>
    <s v="16 Aug 2026"/>
    <s v="16"/>
    <s v="Aug"/>
    <s v="23 Aug 2026"/>
    <s v="23"/>
    <s v="Aug"/>
    <n v="7"/>
    <n v="7"/>
    <n v="0"/>
    <n v="0"/>
    <x v="2"/>
    <x v="7"/>
    <n v="2"/>
    <n v="2"/>
    <n v="4220.3290906000002"/>
    <n v="602.90415580000001"/>
    <s v="Israel"/>
    <s v="20 Apr 2026 13:10"/>
    <s v="12 Jan 2026"/>
    <s v="Apr"/>
    <n v="0"/>
    <n v="0"/>
    <n v="0"/>
    <n v="7"/>
    <n v="0"/>
    <n v="7"/>
    <n v="0"/>
    <s v="20.04.2025"/>
    <x v="26"/>
    <s v="16.08.2026"/>
    <n v="34"/>
    <x v="0"/>
    <m/>
    <m/>
  </r>
  <r>
    <x v="1"/>
    <n v="3"/>
    <n v="-1"/>
    <n v="0"/>
    <n v="11109"/>
    <s v="5797435998"/>
    <s v="12 Jun 2026"/>
    <s v="12"/>
    <s v="Jun"/>
    <s v="14 Jun 2026"/>
    <s v="14"/>
    <s v="Jun"/>
    <n v="2"/>
    <n v="2"/>
    <n v="0"/>
    <n v="0"/>
    <x v="1"/>
    <x v="6"/>
    <n v="2"/>
    <n v="0"/>
    <n v="494.16108440366963"/>
    <n v="247.08054220183482"/>
    <m/>
    <s v="26 Apr 2026 15:14"/>
    <s v="26 Apr 2026"/>
    <s v="Apr"/>
    <n v="0"/>
    <n v="2"/>
    <n v="0"/>
    <n v="0"/>
    <n v="0"/>
    <n v="2"/>
    <n v="0"/>
    <s v="26.04.2025"/>
    <x v="26"/>
    <s v="12.06.2026"/>
    <n v="24"/>
    <x v="0"/>
    <m/>
    <m/>
  </r>
  <r>
    <x v="3"/>
    <n v="0"/>
    <n v="0"/>
    <n v="14"/>
    <n v="11110"/>
    <s v="529120"/>
    <s v="11 Jul 2026"/>
    <s v="11"/>
    <s v="Jul"/>
    <s v="25 Jul 2026"/>
    <s v="25"/>
    <s v="Jul"/>
    <n v="14"/>
    <n v="14"/>
    <n v="0"/>
    <n v="0"/>
    <x v="8"/>
    <x v="0"/>
    <n v="2"/>
    <n v="2"/>
    <n v="8440.5727706422003"/>
    <n v="602.8980550458715"/>
    <m/>
    <s v="26 Apr 2026 16:23"/>
    <s v="26 Apr 2026"/>
    <s v="Apr"/>
    <n v="0"/>
    <n v="0"/>
    <n v="14"/>
    <n v="0"/>
    <n v="0"/>
    <n v="14"/>
    <n v="0"/>
    <s v="26.04.2025"/>
    <x v="26"/>
    <s v="11.07.2026"/>
    <n v="28"/>
    <x v="1"/>
    <m/>
    <m/>
  </r>
  <r>
    <x v="2"/>
    <n v="0"/>
    <n v="7"/>
    <n v="0"/>
    <n v="11113"/>
    <s v="1258875.201855"/>
    <s v="20 Jun 2026"/>
    <s v="20"/>
    <s v="Jun"/>
    <s v="27 Jun 2026"/>
    <s v="27"/>
    <s v="Jun"/>
    <n v="7"/>
    <n v="7"/>
    <n v="0"/>
    <n v="0"/>
    <x v="3"/>
    <x v="3"/>
    <n v="2"/>
    <n v="1"/>
    <n v="2110.1449870000001"/>
    <n v="301.44928385714286"/>
    <s v="Romania"/>
    <s v="26 Apr 2026 20:06"/>
    <s v="26 Apr 2026"/>
    <s v="Apr"/>
    <n v="0"/>
    <n v="7"/>
    <n v="0"/>
    <n v="0"/>
    <n v="0"/>
    <n v="7"/>
    <n v="0"/>
    <s v="26.04.2025"/>
    <x v="26"/>
    <s v="20.06.2026"/>
    <n v="25"/>
    <x v="0"/>
    <m/>
    <m/>
  </r>
  <r>
    <x v="1"/>
    <n v="0"/>
    <n v="0"/>
    <n v="6"/>
    <n v="11114"/>
    <s v="6159289084"/>
    <s v="17 Aug 2026"/>
    <s v="17"/>
    <s v="Aug"/>
    <s v="23 Aug 2026"/>
    <s v="23"/>
    <s v="Aug"/>
    <n v="6"/>
    <n v="6"/>
    <n v="0"/>
    <n v="0"/>
    <x v="1"/>
    <x v="0"/>
    <n v="2"/>
    <n v="2"/>
    <n v="4355.9384477064214"/>
    <n v="725.98974128440364"/>
    <m/>
    <s v="26 Apr 2026 20:31"/>
    <s v="26 Apr 2026"/>
    <s v="Apr"/>
    <n v="0"/>
    <n v="0"/>
    <n v="0"/>
    <n v="6"/>
    <n v="0"/>
    <n v="6"/>
    <n v="0"/>
    <s v="26.04.2025"/>
    <x v="26"/>
    <s v="17.08.2026"/>
    <n v="34"/>
    <x v="0"/>
    <m/>
    <m/>
  </r>
  <r>
    <x v="1"/>
    <n v="3"/>
    <n v="-1"/>
    <n v="0"/>
    <n v="11116"/>
    <s v="6717245973"/>
    <s v="12 Jun 2026"/>
    <s v="12"/>
    <s v="Jun"/>
    <s v="14 Jun 2026"/>
    <s v="14"/>
    <s v="Jun"/>
    <n v="2"/>
    <n v="2"/>
    <n v="0"/>
    <n v="0"/>
    <x v="1"/>
    <x v="4"/>
    <n v="2"/>
    <n v="1"/>
    <n v="514.50889376146779"/>
    <n v="257.25444688073389"/>
    <s v="Romania"/>
    <s v="26 Apr 2026 21:32"/>
    <s v="26 Apr 2026"/>
    <s v="Apr"/>
    <n v="0"/>
    <n v="2"/>
    <n v="0"/>
    <n v="0"/>
    <n v="0"/>
    <n v="2"/>
    <n v="0"/>
    <s v="26.04.2025"/>
    <x v="26"/>
    <s v="12.06.2026"/>
    <n v="24"/>
    <x v="0"/>
    <m/>
    <m/>
  </r>
  <r>
    <x v="1"/>
    <n v="3"/>
    <n v="-1"/>
    <n v="0"/>
    <n v="11117"/>
    <s v="6312208614"/>
    <s v="12 Jun 2026"/>
    <s v="12"/>
    <s v="Jun"/>
    <s v="14 Jun 2026"/>
    <s v="14"/>
    <s v="Jun"/>
    <n v="2"/>
    <n v="2"/>
    <n v="0"/>
    <n v="0"/>
    <x v="1"/>
    <x v="6"/>
    <n v="1"/>
    <n v="1"/>
    <n v="494.16108440366963"/>
    <n v="247.08054220183482"/>
    <s v="Romania"/>
    <s v="26 Apr 2026 21:35"/>
    <s v="26 Apr 2026"/>
    <s v="Apr"/>
    <n v="0"/>
    <n v="2"/>
    <n v="0"/>
    <n v="0"/>
    <n v="0"/>
    <n v="2"/>
    <n v="0"/>
    <s v="26.04.2025"/>
    <x v="26"/>
    <s v="12.06.2026"/>
    <n v="24"/>
    <x v="0"/>
    <m/>
    <m/>
  </r>
  <r>
    <x v="1"/>
    <n v="1"/>
    <n v="1"/>
    <n v="0"/>
    <n v="11289"/>
    <s v="5169457393"/>
    <s v="30 May 2026"/>
    <s v="30"/>
    <s v="May"/>
    <s v="01 Jun 2026"/>
    <s v="01"/>
    <s v="Jun"/>
    <n v="2"/>
    <n v="-29"/>
    <n v="1"/>
    <n v="0"/>
    <x v="1"/>
    <x v="7"/>
    <n v="2"/>
    <n v="3"/>
    <n v="950.53337999999997"/>
    <n v="475.26668999999998"/>
    <s v="Romania"/>
    <s v="02 May 2026 15:00"/>
    <s v="02 May 2026"/>
    <s v="May"/>
    <n v="1"/>
    <n v="0"/>
    <n v="0"/>
    <n v="0"/>
    <n v="0"/>
    <n v="1"/>
    <n v="-1"/>
    <s v="02.05.2025"/>
    <x v="27"/>
    <s v="30.05.2026"/>
    <n v="22"/>
    <x v="1"/>
    <m/>
    <m/>
  </r>
  <r>
    <x v="1"/>
    <n v="4"/>
    <n v="-1"/>
    <n v="0"/>
    <n v="11118"/>
    <s v="5220344900"/>
    <s v="11 Jun 2026"/>
    <s v="11"/>
    <s v="Jun"/>
    <s v="14 Jun 2026"/>
    <s v="14"/>
    <s v="Jun"/>
    <n v="3"/>
    <n v="3"/>
    <n v="0"/>
    <n v="0"/>
    <x v="1"/>
    <x v="7"/>
    <n v="4"/>
    <n v="0"/>
    <n v="1425.80007"/>
    <n v="475.26668999999998"/>
    <s v="Romania"/>
    <s v="26 Apr 2026 23:54"/>
    <s v="26 Apr 2026"/>
    <s v="Apr"/>
    <n v="0"/>
    <n v="3"/>
    <n v="0"/>
    <n v="0"/>
    <n v="0"/>
    <n v="3"/>
    <n v="0"/>
    <s v="26.04.2025"/>
    <x v="26"/>
    <s v="11.06.2026"/>
    <n v="24"/>
    <x v="0"/>
    <m/>
    <m/>
  </r>
  <r>
    <x v="1"/>
    <n v="4"/>
    <n v="0"/>
    <n v="0"/>
    <n v="11290"/>
    <s v="6339199863"/>
    <s v="26 May 2026"/>
    <s v="26"/>
    <s v="May"/>
    <s v="30 May 2026"/>
    <s v="30"/>
    <s v="May"/>
    <n v="4"/>
    <n v="4"/>
    <n v="0"/>
    <n v="0"/>
    <x v="1"/>
    <x v="1"/>
    <n v="4"/>
    <n v="0"/>
    <n v="1685.9613467889908"/>
    <n v="421.4903366972477"/>
    <s v="Romania"/>
    <s v="02 May 2026 15:56"/>
    <s v="02 May 2026"/>
    <s v="May"/>
    <n v="4"/>
    <n v="0"/>
    <n v="0"/>
    <n v="0"/>
    <n v="0"/>
    <n v="4"/>
    <n v="0"/>
    <s v="02.05.2025"/>
    <x v="27"/>
    <s v="26.05.2026"/>
    <n v="22"/>
    <x v="0"/>
    <m/>
    <m/>
  </r>
  <r>
    <x v="3"/>
    <n v="3"/>
    <n v="0"/>
    <n v="0"/>
    <n v="11020"/>
    <s v="525558"/>
    <s v="04 Jun 2026"/>
    <s v="04"/>
    <s v="Jun"/>
    <s v="07 Jun 2026"/>
    <s v="07"/>
    <s v="Jun"/>
    <n v="3"/>
    <n v="3"/>
    <n v="0"/>
    <n v="0"/>
    <x v="8"/>
    <x v="4"/>
    <n v="3"/>
    <n v="1"/>
    <n v="1111.4856286238532"/>
    <n v="370.49520954128434"/>
    <m/>
    <s v="22 Apr 2026 15:23"/>
    <s v="22 Apr 2026"/>
    <s v="Apr"/>
    <n v="0"/>
    <n v="3"/>
    <n v="0"/>
    <n v="0"/>
    <n v="0"/>
    <n v="3"/>
    <n v="0"/>
    <s v="22.04.2025"/>
    <x v="26"/>
    <s v="04.06.2026"/>
    <n v="23"/>
    <x v="0"/>
    <m/>
    <m/>
  </r>
  <r>
    <x v="1"/>
    <n v="0"/>
    <n v="1"/>
    <n v="0"/>
    <n v="11291"/>
    <s v="5050721794"/>
    <s v="31 May 2026"/>
    <s v="31"/>
    <s v="May"/>
    <s v="01 Jun 2026"/>
    <s v="01"/>
    <s v="Jun"/>
    <n v="1"/>
    <n v="-30"/>
    <n v="0"/>
    <n v="0"/>
    <x v="1"/>
    <x v="1"/>
    <n v="2"/>
    <n v="3"/>
    <n v="421.4903366972477"/>
    <n v="421.4903366972477"/>
    <s v="Romania"/>
    <s v="02 May 2026 18:34"/>
    <s v="02 May 2026"/>
    <s v="May"/>
    <n v="0"/>
    <n v="0"/>
    <n v="0"/>
    <n v="0"/>
    <n v="0"/>
    <n v="0"/>
    <n v="-1"/>
    <s v="02.05.2025"/>
    <x v="27"/>
    <s v="31.05.2026"/>
    <n v="23"/>
    <x v="1"/>
    <m/>
    <m/>
  </r>
  <r>
    <x v="1"/>
    <n v="0"/>
    <n v="5"/>
    <n v="1"/>
    <n v="11293"/>
    <s v="6339184637"/>
    <s v="24 Aug 2026"/>
    <s v="24"/>
    <s v="Aug"/>
    <s v="30 Aug 2026"/>
    <s v="30"/>
    <s v="Aug"/>
    <n v="6"/>
    <n v="6"/>
    <n v="0"/>
    <n v="0"/>
    <x v="1"/>
    <x v="6"/>
    <n v="2"/>
    <n v="1"/>
    <n v="2581.2649585321096"/>
    <n v="430.21082642201827"/>
    <m/>
    <s v="02 May 2026 18:48"/>
    <s v="02 May 2026"/>
    <s v="May"/>
    <n v="0"/>
    <n v="0"/>
    <n v="0"/>
    <n v="6"/>
    <n v="0"/>
    <n v="6"/>
    <n v="0"/>
    <s v="02.05.2025"/>
    <x v="27"/>
    <s v="24.08.2026"/>
    <n v="35"/>
    <x v="1"/>
    <m/>
    <m/>
  </r>
  <r>
    <x v="1"/>
    <n v="0"/>
    <n v="5"/>
    <n v="1"/>
    <n v="11292"/>
    <s v="6339184637"/>
    <s v="24 Aug 2026"/>
    <s v="24"/>
    <s v="Aug"/>
    <s v="30 Aug 2026"/>
    <s v="30"/>
    <s v="Aug"/>
    <n v="6"/>
    <n v="6"/>
    <n v="0"/>
    <n v="0"/>
    <x v="1"/>
    <x v="6"/>
    <n v="2"/>
    <n v="1"/>
    <n v="2581.2649585321096"/>
    <n v="430.21082642201827"/>
    <s v="Romania"/>
    <s v="02 May 2026 18:48"/>
    <s v="02 May 2026"/>
    <s v="May"/>
    <n v="0"/>
    <n v="0"/>
    <n v="0"/>
    <n v="6"/>
    <n v="0"/>
    <n v="6"/>
    <n v="0"/>
    <s v="02.05.2025"/>
    <x v="27"/>
    <s v="24.08.2026"/>
    <n v="35"/>
    <x v="1"/>
    <m/>
    <m/>
  </r>
  <r>
    <x v="1"/>
    <n v="4"/>
    <n v="0"/>
    <n v="0"/>
    <n v="11122"/>
    <s v="6410457326"/>
    <s v="01 Jun 2026"/>
    <s v="01"/>
    <s v="Jun"/>
    <s v="05 Jun 2026"/>
    <s v="05"/>
    <s v="Jun"/>
    <n v="4"/>
    <n v="4"/>
    <n v="0"/>
    <n v="0"/>
    <x v="1"/>
    <x v="3"/>
    <n v="2"/>
    <n v="1"/>
    <n v="1029.0177875229356"/>
    <n v="257.25444688073389"/>
    <s v="Romania"/>
    <s v="27 Apr 2026 10:16"/>
    <s v="27 Apr 2026"/>
    <s v="Apr"/>
    <n v="0"/>
    <n v="4"/>
    <n v="0"/>
    <n v="0"/>
    <n v="0"/>
    <n v="4"/>
    <n v="0"/>
    <s v="27.04.2025"/>
    <x v="27"/>
    <s v="01.06.2026"/>
    <n v="23"/>
    <x v="0"/>
    <m/>
    <m/>
  </r>
  <r>
    <x v="4"/>
    <n v="3"/>
    <n v="4"/>
    <n v="0"/>
    <n v="10926"/>
    <s v="13934191"/>
    <s v="12 Jun 2026"/>
    <s v="12"/>
    <s v="Jun"/>
    <s v="19 Jun 2026"/>
    <s v="19"/>
    <s v="Jun"/>
    <n v="7"/>
    <n v="7"/>
    <n v="0"/>
    <n v="0"/>
    <x v="10"/>
    <x v="3"/>
    <n v="2"/>
    <n v="0"/>
    <n v="1394.1351822999998"/>
    <n v="199.16216889999995"/>
    <s v="Poland"/>
    <s v="14 Apr 2026 17:55"/>
    <s v="09 Apr 2026"/>
    <s v="Apr"/>
    <n v="0"/>
    <n v="7"/>
    <n v="0"/>
    <n v="0"/>
    <n v="0"/>
    <n v="7"/>
    <n v="0"/>
    <s v="14.04.2025"/>
    <x v="28"/>
    <s v="12.06.2026"/>
    <n v="24"/>
    <x v="0"/>
    <m/>
    <m/>
  </r>
  <r>
    <x v="4"/>
    <n v="0"/>
    <n v="7"/>
    <n v="0"/>
    <n v="10924"/>
    <s v="13938830"/>
    <s v="26 Jun 2026"/>
    <s v="26"/>
    <s v="Jun"/>
    <s v="03 Jul 2026"/>
    <s v="03"/>
    <s v="Jul"/>
    <n v="7"/>
    <n v="-23"/>
    <n v="5"/>
    <n v="2"/>
    <x v="10"/>
    <x v="6"/>
    <n v="2"/>
    <n v="1"/>
    <n v="1808.6929091"/>
    <n v="258.38470130000002"/>
    <s v="Poland"/>
    <s v="14 Apr 2026 17:55"/>
    <s v="10 Apr 2026"/>
    <s v="Apr"/>
    <n v="0"/>
    <n v="5"/>
    <n v="2"/>
    <n v="0"/>
    <n v="0"/>
    <n v="7"/>
    <n v="0"/>
    <s v="14.04.2025"/>
    <x v="28"/>
    <s v="26.06.2026"/>
    <n v="26"/>
    <x v="0"/>
    <m/>
    <m/>
  </r>
  <r>
    <x v="4"/>
    <n v="3"/>
    <n v="4"/>
    <n v="0"/>
    <n v="10925"/>
    <s v="13934237"/>
    <s v="12 Jun 2026"/>
    <s v="12"/>
    <s v="Jun"/>
    <s v="19 Jun 2026"/>
    <s v="19"/>
    <s v="Jun"/>
    <n v="7"/>
    <n v="7"/>
    <n v="0"/>
    <n v="0"/>
    <x v="10"/>
    <x v="3"/>
    <n v="3"/>
    <n v="0"/>
    <n v="1821.2884543"/>
    <n v="260.18406490000001"/>
    <s v="Poland"/>
    <s v="14 Apr 2026 17:55"/>
    <s v="09 Apr 2026"/>
    <s v="Apr"/>
    <n v="0"/>
    <n v="7"/>
    <n v="0"/>
    <n v="0"/>
    <n v="0"/>
    <n v="7"/>
    <n v="0"/>
    <s v="14.04.2025"/>
    <x v="28"/>
    <s v="12.06.2026"/>
    <n v="24"/>
    <x v="0"/>
    <m/>
    <m/>
  </r>
  <r>
    <x v="0"/>
    <n v="0"/>
    <n v="5"/>
    <n v="1"/>
    <n v="11040"/>
    <s v="24042026"/>
    <s v="24 Aug 2026"/>
    <s v="24"/>
    <s v="Aug"/>
    <s v="30 Aug 2026"/>
    <s v="30"/>
    <s v="Aug"/>
    <n v="6"/>
    <n v="6"/>
    <n v="0"/>
    <n v="0"/>
    <x v="0"/>
    <x v="1"/>
    <n v="5"/>
    <n v="0"/>
    <n v="5085.014452844036"/>
    <n v="847.50240880733941"/>
    <m/>
    <s v="24 Apr 2026 10:42"/>
    <s v="24 Apr 2026"/>
    <s v="Apr"/>
    <n v="0"/>
    <n v="0"/>
    <n v="0"/>
    <n v="6"/>
    <n v="0"/>
    <n v="6"/>
    <n v="0"/>
    <s v="24.04.2025"/>
    <x v="26"/>
    <s v="24.08.2026"/>
    <n v="35"/>
    <x v="0"/>
    <m/>
    <m/>
  </r>
  <r>
    <x v="1"/>
    <n v="0"/>
    <n v="0"/>
    <n v="5"/>
    <n v="11294"/>
    <s v="6290205861"/>
    <s v="06 Aug 2026"/>
    <s v="06"/>
    <s v="Aug"/>
    <s v="11 Aug 2026"/>
    <s v="11"/>
    <s v="Aug"/>
    <n v="5"/>
    <n v="5"/>
    <n v="0"/>
    <n v="0"/>
    <x v="1"/>
    <x v="4"/>
    <n v="2"/>
    <n v="2"/>
    <n v="3052.1714036697244"/>
    <n v="610.43428073394489"/>
    <s v="Israel"/>
    <s v="02 May 2026 23:14"/>
    <s v="02 May 2026"/>
    <s v="May"/>
    <n v="0"/>
    <n v="0"/>
    <n v="0"/>
    <n v="5"/>
    <n v="0"/>
    <n v="5"/>
    <n v="0"/>
    <s v="02.05.2025"/>
    <x v="27"/>
    <s v="06.08.2026"/>
    <n v="32"/>
    <x v="1"/>
    <m/>
    <m/>
  </r>
  <r>
    <x v="1"/>
    <n v="0"/>
    <n v="0"/>
    <n v="5"/>
    <n v="11295"/>
    <s v="6339170850"/>
    <s v="06 Aug 2026"/>
    <s v="06"/>
    <s v="Aug"/>
    <s v="11 Aug 2026"/>
    <s v="11"/>
    <s v="Aug"/>
    <n v="5"/>
    <n v="5"/>
    <n v="0"/>
    <n v="0"/>
    <x v="1"/>
    <x v="4"/>
    <n v="2"/>
    <n v="2"/>
    <n v="3052.1714036697244"/>
    <n v="610.43428073394489"/>
    <s v="Israel"/>
    <s v="02 May 2026 23:22"/>
    <s v="02 May 2026"/>
    <s v="May"/>
    <n v="0"/>
    <n v="0"/>
    <n v="0"/>
    <n v="5"/>
    <n v="0"/>
    <n v="5"/>
    <n v="0"/>
    <s v="02.05.2025"/>
    <x v="27"/>
    <s v="06.08.2026"/>
    <n v="32"/>
    <x v="1"/>
    <m/>
    <m/>
  </r>
  <r>
    <x v="1"/>
    <n v="3"/>
    <n v="1"/>
    <n v="0"/>
    <n v="11123"/>
    <s v="5439431603"/>
    <s v="28 May 2026"/>
    <s v="28"/>
    <s v="May"/>
    <s v="01 Jun 2026"/>
    <s v="01"/>
    <s v="Jun"/>
    <n v="4"/>
    <n v="-27"/>
    <n v="3"/>
    <n v="0"/>
    <x v="1"/>
    <x v="6"/>
    <n v="2"/>
    <n v="1"/>
    <n v="988.32216880733927"/>
    <n v="247.08054220183482"/>
    <s v="Romania"/>
    <s v="27 Apr 2026 11:14"/>
    <s v="27 Apr 2026"/>
    <s v="Apr"/>
    <n v="3"/>
    <n v="0"/>
    <n v="0"/>
    <n v="0"/>
    <n v="0"/>
    <n v="3"/>
    <n v="-1"/>
    <s v="27.04.2025"/>
    <x v="27"/>
    <s v="28.05.2026"/>
    <n v="22"/>
    <x v="1"/>
    <m/>
    <m/>
  </r>
  <r>
    <x v="1"/>
    <n v="0"/>
    <n v="4"/>
    <n v="0"/>
    <n v="11296"/>
    <s v="5057449369"/>
    <s v="17 Jun 2026"/>
    <s v="17"/>
    <s v="Jun"/>
    <s v="21 Jun 2026"/>
    <s v="21"/>
    <s v="Jun"/>
    <n v="4"/>
    <n v="4"/>
    <n v="0"/>
    <n v="0"/>
    <x v="1"/>
    <x v="6"/>
    <n v="2"/>
    <n v="1"/>
    <n v="1383.651036330275"/>
    <n v="345.91275908256875"/>
    <s v="Romania"/>
    <s v="03 May 2026 08:12"/>
    <s v="03 May 2026"/>
    <s v="May"/>
    <n v="0"/>
    <n v="4"/>
    <n v="0"/>
    <n v="0"/>
    <n v="0"/>
    <n v="4"/>
    <n v="0"/>
    <s v="03.05.2025"/>
    <x v="27"/>
    <s v="17.06.2026"/>
    <n v="25"/>
    <x v="1"/>
    <m/>
    <m/>
  </r>
  <r>
    <x v="2"/>
    <n v="0"/>
    <n v="0"/>
    <n v="7"/>
    <n v="10998"/>
    <s v="753827914"/>
    <s v="15 Jul 2026"/>
    <s v="15"/>
    <s v="Jul"/>
    <s v="22 Jul 2026"/>
    <s v="22"/>
    <s v="Jul"/>
    <n v="7"/>
    <n v="7"/>
    <n v="0"/>
    <n v="0"/>
    <x v="9"/>
    <x v="1"/>
    <n v="4"/>
    <n v="1"/>
    <n v="4521.8007268000001"/>
    <n v="645.9715324"/>
    <m/>
    <s v="21 Apr 2026 09:12"/>
    <s v="20 Apr 2026"/>
    <s v="Apr"/>
    <n v="0"/>
    <n v="0"/>
    <n v="7"/>
    <n v="0"/>
    <n v="0"/>
    <n v="7"/>
    <n v="0"/>
    <s v="21.04.2025"/>
    <x v="26"/>
    <s v="15.07.2026"/>
    <n v="29"/>
    <x v="0"/>
    <m/>
    <m/>
  </r>
  <r>
    <x v="2"/>
    <n v="0"/>
    <n v="4"/>
    <n v="0"/>
    <n v="11128"/>
    <s v="1259112.202028"/>
    <s v="20 Jun 2026"/>
    <s v="20"/>
    <s v="Jun"/>
    <s v="24 Jun 2026"/>
    <s v="24"/>
    <s v="Jun"/>
    <n v="4"/>
    <n v="4"/>
    <n v="0"/>
    <n v="0"/>
    <x v="3"/>
    <x v="0"/>
    <n v="2"/>
    <n v="1"/>
    <n v="1622.0871688"/>
    <n v="405.52179219999999"/>
    <s v="Romania"/>
    <s v="27 Apr 2026 13:32"/>
    <s v="27 Apr 2026"/>
    <s v="Apr"/>
    <n v="0"/>
    <n v="4"/>
    <n v="0"/>
    <n v="0"/>
    <n v="0"/>
    <n v="4"/>
    <n v="0"/>
    <s v="27.04.2025"/>
    <x v="27"/>
    <s v="20.06.2026"/>
    <n v="25"/>
    <x v="0"/>
    <m/>
    <m/>
  </r>
  <r>
    <x v="1"/>
    <n v="1"/>
    <n v="1"/>
    <n v="0"/>
    <n v="11129"/>
    <s v="6918546703"/>
    <s v="30 May 2026"/>
    <s v="30"/>
    <s v="May"/>
    <s v="01 Jun 2026"/>
    <s v="01"/>
    <s v="Jun"/>
    <n v="2"/>
    <n v="-29"/>
    <n v="1"/>
    <n v="0"/>
    <x v="1"/>
    <x v="3"/>
    <n v="2"/>
    <n v="1"/>
    <n v="514.50889376146779"/>
    <n v="257.25444688073389"/>
    <s v="Romania"/>
    <s v="27 Apr 2026 13:54"/>
    <s v="27 Apr 2026"/>
    <s v="Apr"/>
    <n v="1"/>
    <n v="0"/>
    <n v="0"/>
    <n v="0"/>
    <n v="0"/>
    <n v="1"/>
    <n v="-1"/>
    <s v="27.04.2025"/>
    <x v="27"/>
    <s v="30.05.2026"/>
    <n v="22"/>
    <x v="1"/>
    <m/>
    <m/>
  </r>
  <r>
    <x v="1"/>
    <n v="1"/>
    <n v="1"/>
    <n v="0"/>
    <n v="11132"/>
    <s v="6886358563"/>
    <s v="30 May 2026"/>
    <s v="30"/>
    <s v="May"/>
    <s v="01 Jun 2026"/>
    <s v="01"/>
    <s v="Jun"/>
    <n v="2"/>
    <n v="-29"/>
    <n v="1"/>
    <n v="0"/>
    <x v="1"/>
    <x v="4"/>
    <n v="3"/>
    <n v="1"/>
    <n v="694.58880091743117"/>
    <n v="347.29440045871559"/>
    <s v="Romania"/>
    <s v="27 Apr 2026 14:08"/>
    <s v="27 Apr 2026"/>
    <s v="Apr"/>
    <n v="1"/>
    <n v="0"/>
    <n v="0"/>
    <n v="0"/>
    <n v="0"/>
    <n v="1"/>
    <n v="-1"/>
    <s v="27.04.2025"/>
    <x v="27"/>
    <s v="30.05.2026"/>
    <n v="22"/>
    <x v="1"/>
    <m/>
    <m/>
  </r>
  <r>
    <x v="2"/>
    <n v="0"/>
    <n v="5"/>
    <n v="0"/>
    <n v="11133"/>
    <s v="1259155.202044"/>
    <s v="03 Sep 2026"/>
    <s v="03"/>
    <s v="Sep"/>
    <s v="08 Sep 2026"/>
    <s v="08"/>
    <s v="Sep"/>
    <n v="5"/>
    <n v="5"/>
    <n v="0"/>
    <n v="0"/>
    <x v="3"/>
    <x v="7"/>
    <n v="5"/>
    <n v="0"/>
    <n v="3272.8859219999999"/>
    <n v="654.57718439999996"/>
    <s v="Romania"/>
    <s v="27 Apr 2026 14:44"/>
    <s v="27 Apr 2026"/>
    <s v="Apr"/>
    <n v="0"/>
    <n v="0"/>
    <n v="0"/>
    <n v="0"/>
    <n v="5"/>
    <n v="5"/>
    <n v="0"/>
    <s v="27.04.2025"/>
    <x v="27"/>
    <s v="03.09.2026"/>
    <n v="36"/>
    <x v="0"/>
    <m/>
    <m/>
  </r>
  <r>
    <x v="1"/>
    <n v="0"/>
    <n v="5"/>
    <n v="0"/>
    <n v="11297"/>
    <s v="6217718248"/>
    <s v="04 Jul 2026"/>
    <s v="04"/>
    <s v="Jul"/>
    <s v="09 Jul 2026"/>
    <s v="09"/>
    <s v="Jul"/>
    <n v="5"/>
    <n v="5"/>
    <n v="0"/>
    <n v="0"/>
    <x v="1"/>
    <x v="4"/>
    <n v="2"/>
    <n v="2"/>
    <n v="2982.3715990825681"/>
    <n v="596.4743198165138"/>
    <s v="Romania"/>
    <s v="03 May 2026 14:58"/>
    <s v="03 May 2026"/>
    <s v="May"/>
    <n v="0"/>
    <n v="0"/>
    <n v="5"/>
    <n v="0"/>
    <n v="0"/>
    <n v="5"/>
    <n v="0"/>
    <s v="03.05.2025"/>
    <x v="27"/>
    <s v="04.07.2026"/>
    <n v="27"/>
    <x v="0"/>
    <m/>
    <m/>
  </r>
  <r>
    <x v="1"/>
    <n v="0"/>
    <n v="0"/>
    <n v="5"/>
    <n v="11134"/>
    <s v="6886346493"/>
    <s v="27 Jul 2026"/>
    <s v="27"/>
    <s v="Jul"/>
    <s v="01 Aug 2026"/>
    <s v="01"/>
    <s v="Aug"/>
    <n v="5"/>
    <n v="-26"/>
    <n v="4"/>
    <n v="0"/>
    <x v="1"/>
    <x v="3"/>
    <n v="2"/>
    <n v="0"/>
    <n v="2441.7371229357796"/>
    <n v="488.34742458715596"/>
    <s v="Romania"/>
    <s v="27 Apr 2026 14:56"/>
    <s v="27 Apr 2026"/>
    <s v="Apr"/>
    <n v="0"/>
    <n v="0"/>
    <n v="4"/>
    <n v="0"/>
    <n v="0"/>
    <n v="4"/>
    <n v="-1"/>
    <s v="27.04.2025"/>
    <x v="27"/>
    <s v="27.07.2026"/>
    <n v="31"/>
    <x v="0"/>
    <m/>
    <m/>
  </r>
  <r>
    <x v="1"/>
    <n v="0"/>
    <n v="0"/>
    <n v="5"/>
    <n v="11135"/>
    <s v="6886346493"/>
    <s v="27 Jul 2026"/>
    <s v="27"/>
    <s v="Jul"/>
    <s v="01 Aug 2026"/>
    <s v="01"/>
    <s v="Aug"/>
    <n v="5"/>
    <n v="-26"/>
    <n v="4"/>
    <n v="0"/>
    <x v="1"/>
    <x v="3"/>
    <n v="2"/>
    <n v="0"/>
    <n v="2441.7371229357796"/>
    <n v="488.34742458715596"/>
    <m/>
    <s v="27 Apr 2026 14:56"/>
    <s v="27 Apr 2026"/>
    <s v="Apr"/>
    <n v="0"/>
    <n v="0"/>
    <n v="4"/>
    <n v="0"/>
    <n v="0"/>
    <n v="4"/>
    <n v="-1"/>
    <s v="27.04.2025"/>
    <x v="27"/>
    <s v="27.07.2026"/>
    <n v="31"/>
    <x v="0"/>
    <m/>
    <m/>
  </r>
  <r>
    <x v="1"/>
    <n v="0"/>
    <n v="3"/>
    <n v="0"/>
    <n v="11138"/>
    <s v="6871683438"/>
    <s v="26 Jun 2026"/>
    <s v="26"/>
    <s v="Jun"/>
    <s v="29 Jun 2026"/>
    <s v="29"/>
    <s v="Jun"/>
    <n v="3"/>
    <n v="3"/>
    <n v="0"/>
    <n v="0"/>
    <x v="1"/>
    <x v="3"/>
    <n v="2"/>
    <n v="1"/>
    <n v="1325.5144381651376"/>
    <n v="441.83814605504585"/>
    <s v="Romania"/>
    <s v="27 Apr 2026 16:44"/>
    <s v="27 Apr 2026"/>
    <s v="Apr"/>
    <n v="0"/>
    <n v="3"/>
    <n v="0"/>
    <n v="0"/>
    <n v="0"/>
    <n v="3"/>
    <n v="0"/>
    <s v="27.04.2025"/>
    <x v="27"/>
    <s v="26.06.2026"/>
    <n v="26"/>
    <x v="1"/>
    <m/>
    <m/>
  </r>
  <r>
    <x v="1"/>
    <n v="0"/>
    <n v="5"/>
    <n v="0"/>
    <n v="11298"/>
    <s v="6724351972"/>
    <s v="30 Aug 2026"/>
    <s v="30"/>
    <s v="Aug"/>
    <s v="04 Sep 2026"/>
    <s v="04"/>
    <s v="Sep"/>
    <n v="5"/>
    <n v="-26"/>
    <n v="1"/>
    <n v="3"/>
    <x v="1"/>
    <x v="3"/>
    <n v="2"/>
    <n v="1"/>
    <n v="1860.3711412844034"/>
    <n v="372.0742282568807"/>
    <s v="Romania"/>
    <s v="03 May 2026 19:16"/>
    <s v="03 May 2026"/>
    <s v="May"/>
    <n v="0"/>
    <n v="0"/>
    <n v="0"/>
    <n v="1"/>
    <n v="3"/>
    <n v="4"/>
    <n v="-1"/>
    <s v="03.05.2025"/>
    <x v="27"/>
    <s v="30.08.2026"/>
    <n v="36"/>
    <x v="0"/>
    <m/>
    <m/>
  </r>
  <r>
    <x v="1"/>
    <n v="0"/>
    <n v="5"/>
    <n v="0"/>
    <n v="11299"/>
    <s v="6603084342"/>
    <s v="30 Aug 2026"/>
    <s v="30"/>
    <s v="Aug"/>
    <s v="04 Sep 2026"/>
    <s v="04"/>
    <s v="Sep"/>
    <n v="5"/>
    <n v="-26"/>
    <n v="1"/>
    <n v="3"/>
    <x v="1"/>
    <x v="0"/>
    <n v="1"/>
    <n v="2"/>
    <n v="2819.553237431192"/>
    <n v="563.90705880733947"/>
    <s v="Romania"/>
    <s v="03 May 2026 19:21"/>
    <s v="03 May 2026"/>
    <s v="May"/>
    <n v="0"/>
    <n v="0"/>
    <n v="0"/>
    <n v="1"/>
    <n v="3"/>
    <n v="4"/>
    <n v="-1"/>
    <s v="03.05.2025"/>
    <x v="27"/>
    <s v="30.08.2026"/>
    <n v="36"/>
    <x v="0"/>
    <m/>
    <m/>
  </r>
  <r>
    <x v="2"/>
    <n v="3"/>
    <n v="2"/>
    <n v="0"/>
    <n v="11139"/>
    <s v="103958"/>
    <s v="28 May 2026"/>
    <s v="28"/>
    <s v="May"/>
    <s v="02 Jun 2026"/>
    <s v="02"/>
    <s v="Jun"/>
    <n v="5"/>
    <n v="-26"/>
    <n v="3"/>
    <n v="1"/>
    <x v="9"/>
    <x v="4"/>
    <n v="2"/>
    <n v="1"/>
    <n v="1047.9337139999998"/>
    <n v="209.58674279999997"/>
    <m/>
    <s v="27 Apr 2026 17:37"/>
    <s v="27 Apr 2026"/>
    <s v="Apr"/>
    <n v="3"/>
    <n v="1"/>
    <n v="0"/>
    <n v="0"/>
    <n v="0"/>
    <n v="4"/>
    <n v="-1"/>
    <s v="27.04.2025"/>
    <x v="27"/>
    <s v="28.05.2026"/>
    <n v="22"/>
    <x v="0"/>
    <m/>
    <m/>
  </r>
  <r>
    <x v="2"/>
    <n v="3"/>
    <n v="2"/>
    <n v="0"/>
    <n v="11140"/>
    <s v="103958"/>
    <s v="28 May 2026"/>
    <s v="28"/>
    <s v="May"/>
    <s v="02 Jun 2026"/>
    <s v="02"/>
    <s v="Jun"/>
    <n v="5"/>
    <n v="-26"/>
    <n v="3"/>
    <n v="1"/>
    <x v="9"/>
    <x v="6"/>
    <n v="2"/>
    <n v="0"/>
    <n v="1004.9054539999998"/>
    <n v="200.98109079999998"/>
    <m/>
    <s v="27 Apr 2026 17:37"/>
    <s v="27 Apr 2026"/>
    <s v="Apr"/>
    <n v="3"/>
    <n v="1"/>
    <n v="0"/>
    <n v="0"/>
    <n v="0"/>
    <n v="4"/>
    <n v="-1"/>
    <s v="27.04.2025"/>
    <x v="27"/>
    <s v="28.05.2026"/>
    <n v="22"/>
    <x v="0"/>
    <m/>
    <m/>
  </r>
  <r>
    <x v="1"/>
    <n v="0"/>
    <n v="5"/>
    <n v="0"/>
    <n v="11300"/>
    <s v="6354453965"/>
    <s v="04 Sep 2026"/>
    <s v="04"/>
    <s v="Sep"/>
    <s v="09 Sep 2026"/>
    <s v="09"/>
    <s v="Sep"/>
    <n v="5"/>
    <n v="5"/>
    <n v="0"/>
    <n v="0"/>
    <x v="1"/>
    <x v="6"/>
    <n v="2"/>
    <n v="2"/>
    <n v="2334.8842087155958"/>
    <n v="466.97684174311922"/>
    <s v="Romania"/>
    <s v="03 May 2026 19:40"/>
    <s v="03 May 2026"/>
    <s v="May"/>
    <n v="0"/>
    <n v="0"/>
    <n v="0"/>
    <n v="0"/>
    <n v="5"/>
    <n v="5"/>
    <n v="0"/>
    <s v="03.05.2025"/>
    <x v="27"/>
    <s v="04.09.2026"/>
    <n v="36"/>
    <x v="0"/>
    <m/>
    <m/>
  </r>
  <r>
    <x v="1"/>
    <n v="0"/>
    <n v="3"/>
    <n v="0"/>
    <n v="11301"/>
    <s v="6522669841"/>
    <s v="31 Aug 2026"/>
    <s v="31"/>
    <s v="Aug"/>
    <s v="03 Sep 2026"/>
    <s v="03"/>
    <s v="Sep"/>
    <n v="3"/>
    <n v="-28"/>
    <n v="0"/>
    <n v="2"/>
    <x v="1"/>
    <x v="4"/>
    <n v="2"/>
    <n v="2"/>
    <n v="1436.2431255963302"/>
    <n v="478.74770853211004"/>
    <s v="Romania"/>
    <s v="03 May 2026 19:44"/>
    <s v="03 May 2026"/>
    <s v="May"/>
    <n v="0"/>
    <n v="0"/>
    <n v="0"/>
    <n v="0"/>
    <n v="2"/>
    <n v="2"/>
    <n v="-1"/>
    <s v="03.05.2025"/>
    <x v="27"/>
    <s v="31.08.2026"/>
    <n v="36"/>
    <x v="1"/>
    <m/>
    <m/>
  </r>
  <r>
    <x v="2"/>
    <n v="0"/>
    <n v="2"/>
    <n v="3"/>
    <n v="11141"/>
    <s v="1259319.202088"/>
    <s v="09 Jul 2026"/>
    <s v="09"/>
    <s v="Jul"/>
    <s v="14 Jul 2026"/>
    <s v="14"/>
    <s v="Jul"/>
    <n v="5"/>
    <n v="5"/>
    <n v="0"/>
    <n v="0"/>
    <x v="3"/>
    <x v="4"/>
    <n v="2"/>
    <n v="1"/>
    <n v="1823.029143"/>
    <n v="364.6058286"/>
    <s v="Romania"/>
    <s v="27 Apr 2026 18:17"/>
    <s v="27 Apr 2026"/>
    <s v="Apr"/>
    <n v="0"/>
    <n v="0"/>
    <n v="5"/>
    <n v="0"/>
    <n v="0"/>
    <n v="5"/>
    <n v="0"/>
    <s v="27.04.2025"/>
    <x v="27"/>
    <s v="09.07.2026"/>
    <n v="28"/>
    <x v="0"/>
    <m/>
    <m/>
  </r>
  <r>
    <x v="0"/>
    <n v="0"/>
    <n v="0"/>
    <n v="7"/>
    <n v="11302"/>
    <m/>
    <s v="01 Aug 2026"/>
    <s v="01"/>
    <s v="Aug"/>
    <s v="08 Aug 2026"/>
    <s v="08"/>
    <s v="Aug"/>
    <n v="7"/>
    <n v="7"/>
    <n v="0"/>
    <n v="0"/>
    <x v="0"/>
    <x v="0"/>
    <n v="2"/>
    <n v="0"/>
    <n v="3516.9053211009173"/>
    <n v="502.41504587155958"/>
    <m/>
    <s v="03 May 2026 20:25"/>
    <m/>
    <s v="May"/>
    <n v="0"/>
    <n v="0"/>
    <n v="0"/>
    <n v="7"/>
    <n v="0"/>
    <n v="7"/>
    <n v="0"/>
    <s v="03.05.2025"/>
    <x v="27"/>
    <s v="01.08.2026"/>
    <n v="31"/>
    <x v="0"/>
    <m/>
    <m/>
  </r>
  <r>
    <x v="0"/>
    <n v="0"/>
    <n v="0"/>
    <n v="5"/>
    <n v="11303"/>
    <m/>
    <s v="01 Aug 2026"/>
    <s v="01"/>
    <s v="Aug"/>
    <s v="06 Aug 2026"/>
    <s v="06"/>
    <s v="Aug"/>
    <n v="5"/>
    <n v="5"/>
    <n v="0"/>
    <n v="0"/>
    <x v="0"/>
    <x v="0"/>
    <n v="2"/>
    <n v="1"/>
    <n v="3391.3015596330274"/>
    <n v="678.26031192660548"/>
    <m/>
    <s v="03 May 2026 20:27"/>
    <m/>
    <s v="May"/>
    <n v="0"/>
    <n v="0"/>
    <n v="0"/>
    <n v="5"/>
    <n v="0"/>
    <n v="5"/>
    <n v="0"/>
    <s v="03.05.2025"/>
    <x v="27"/>
    <s v="01.08.2026"/>
    <n v="31"/>
    <x v="0"/>
    <m/>
    <m/>
  </r>
  <r>
    <x v="2"/>
    <n v="0"/>
    <n v="5"/>
    <n v="0"/>
    <n v="11142"/>
    <s v="1259352.202096"/>
    <s v="29 Aug 2026"/>
    <s v="29"/>
    <s v="Aug"/>
    <s v="03 Sep 2026"/>
    <s v="03"/>
    <s v="Sep"/>
    <n v="5"/>
    <n v="-26"/>
    <n v="2"/>
    <n v="2"/>
    <x v="3"/>
    <x v="4"/>
    <n v="2"/>
    <n v="1"/>
    <n v="1530.2022754"/>
    <n v="306.04045508000002"/>
    <s v="Romania"/>
    <s v="27 Apr 2026 22:48"/>
    <s v="27 Apr 2026"/>
    <s v="Apr"/>
    <n v="0"/>
    <n v="0"/>
    <n v="0"/>
    <n v="2"/>
    <n v="2"/>
    <n v="4"/>
    <n v="-1"/>
    <s v="27.04.2025"/>
    <x v="27"/>
    <s v="29.08.2026"/>
    <n v="35"/>
    <x v="0"/>
    <m/>
    <m/>
  </r>
  <r>
    <x v="1"/>
    <n v="0"/>
    <n v="2"/>
    <n v="0"/>
    <n v="11143"/>
    <s v="5184704327"/>
    <s v="26 Jun 2026"/>
    <s v="26"/>
    <s v="Jun"/>
    <s v="28 Jun 2026"/>
    <s v="28"/>
    <s v="Jun"/>
    <n v="2"/>
    <n v="2"/>
    <n v="0"/>
    <n v="0"/>
    <x v="1"/>
    <x v="4"/>
    <n v="2"/>
    <n v="1"/>
    <n v="883.67629211009171"/>
    <n v="441.83814605504585"/>
    <s v="Romania"/>
    <s v="28 Apr 2026 06:20"/>
    <s v="28 Apr 2026"/>
    <s v="Apr"/>
    <n v="0"/>
    <n v="2"/>
    <n v="0"/>
    <n v="0"/>
    <n v="0"/>
    <n v="2"/>
    <n v="0"/>
    <s v="28.04.2025"/>
    <x v="27"/>
    <s v="26.06.2026"/>
    <n v="26"/>
    <x v="1"/>
    <m/>
    <m/>
  </r>
  <r>
    <x v="1"/>
    <n v="1"/>
    <n v="1"/>
    <n v="0"/>
    <n v="11144"/>
    <s v="6248588888"/>
    <s v="30 May 2026"/>
    <s v="30"/>
    <s v="May"/>
    <s v="01 Jun 2026"/>
    <s v="01"/>
    <s v="Jun"/>
    <n v="2"/>
    <n v="-29"/>
    <n v="1"/>
    <n v="0"/>
    <x v="1"/>
    <x v="1"/>
    <n v="2"/>
    <n v="2"/>
    <n v="842.9806733944954"/>
    <n v="421.4903366972477"/>
    <s v="Romania"/>
    <s v="28 Apr 2026 08:14"/>
    <s v="28 Apr 2026"/>
    <s v="Apr"/>
    <n v="1"/>
    <n v="0"/>
    <n v="0"/>
    <n v="0"/>
    <n v="0"/>
    <n v="1"/>
    <n v="-1"/>
    <s v="28.04.2025"/>
    <x v="27"/>
    <s v="30.05.2026"/>
    <n v="22"/>
    <x v="1"/>
    <m/>
    <m/>
  </r>
  <r>
    <x v="0"/>
    <n v="0"/>
    <n v="0"/>
    <n v="5"/>
    <n v="10997"/>
    <s v="21042026"/>
    <s v="27 Jul 2026"/>
    <s v="27"/>
    <s v="Jul"/>
    <s v="01 Aug 2026"/>
    <s v="01"/>
    <s v="Aug"/>
    <n v="5"/>
    <n v="-26"/>
    <n v="4"/>
    <n v="0"/>
    <x v="0"/>
    <x v="3"/>
    <n v="1"/>
    <n v="1"/>
    <n v="2189.0941284403671"/>
    <n v="437.81882568807333"/>
    <m/>
    <s v="21 Apr 2026 08:47"/>
    <s v="21 Apr 2026"/>
    <s v="Apr"/>
    <n v="0"/>
    <n v="0"/>
    <n v="4"/>
    <n v="0"/>
    <n v="0"/>
    <n v="4"/>
    <n v="-1"/>
    <s v="21.04.2025"/>
    <x v="26"/>
    <s v="27.07.2026"/>
    <n v="31"/>
    <x v="0"/>
    <m/>
    <m/>
  </r>
  <r>
    <x v="0"/>
    <n v="0"/>
    <n v="0"/>
    <n v="5"/>
    <n v="11003"/>
    <s v="21042026"/>
    <s v="30 Jul 2026"/>
    <s v="30"/>
    <s v="Jul"/>
    <s v="04 Aug 2026"/>
    <s v="04"/>
    <s v="Aug"/>
    <n v="5"/>
    <n v="-26"/>
    <n v="1"/>
    <n v="3"/>
    <x v="0"/>
    <x v="8"/>
    <n v="2"/>
    <n v="1"/>
    <n v="3014.4902752293578"/>
    <n v="602.8980550458715"/>
    <m/>
    <s v="21 Apr 2026 12:46"/>
    <s v="21 Apr 2026"/>
    <s v="Apr"/>
    <n v="0"/>
    <n v="0"/>
    <n v="1"/>
    <n v="3"/>
    <n v="0"/>
    <n v="4"/>
    <n v="-1"/>
    <s v="21.04.2025"/>
    <x v="26"/>
    <s v="30.07.2026"/>
    <n v="31"/>
    <x v="0"/>
    <m/>
    <m/>
  </r>
  <r>
    <x v="2"/>
    <n v="0"/>
    <n v="3"/>
    <n v="2"/>
    <n v="11145"/>
    <s v="NT324714"/>
    <s v="08 Jul 2026"/>
    <s v="08"/>
    <s v="Jul"/>
    <s v="13 Jul 2026"/>
    <s v="13"/>
    <s v="Jul"/>
    <n v="5"/>
    <n v="5"/>
    <n v="0"/>
    <n v="0"/>
    <x v="5"/>
    <x v="4"/>
    <n v="2"/>
    <n v="0"/>
    <n v="1453.1816899999999"/>
    <n v="290.63633799999997"/>
    <s v="Romania"/>
    <s v="28 Apr 2026 09:10"/>
    <s v="27 Apr 2026"/>
    <s v="Apr"/>
    <n v="0"/>
    <n v="0"/>
    <n v="5"/>
    <n v="0"/>
    <n v="0"/>
    <n v="5"/>
    <n v="0"/>
    <s v="28.04.2025"/>
    <x v="27"/>
    <s v="08.07.2026"/>
    <n v="28"/>
    <x v="0"/>
    <m/>
    <m/>
  </r>
  <r>
    <x v="2"/>
    <n v="0"/>
    <n v="0"/>
    <n v="5"/>
    <n v="11146"/>
    <s v="103962"/>
    <s v="27 Jul 2026"/>
    <s v="27"/>
    <s v="Jul"/>
    <s v="01 Aug 2026"/>
    <s v="01"/>
    <s v="Aug"/>
    <n v="5"/>
    <n v="-26"/>
    <n v="4"/>
    <n v="0"/>
    <x v="9"/>
    <x v="3"/>
    <n v="2"/>
    <n v="0"/>
    <n v="1823.029143"/>
    <n v="364.6058286"/>
    <m/>
    <s v="28 Apr 2026 09:12"/>
    <s v="27 Apr 2026"/>
    <s v="Apr"/>
    <n v="0"/>
    <n v="0"/>
    <n v="4"/>
    <n v="0"/>
    <n v="0"/>
    <n v="4"/>
    <n v="-1"/>
    <s v="28.04.2025"/>
    <x v="27"/>
    <s v="27.07.2026"/>
    <n v="31"/>
    <x v="0"/>
    <m/>
    <m/>
  </r>
  <r>
    <x v="2"/>
    <n v="0"/>
    <n v="3"/>
    <n v="2"/>
    <n v="11147"/>
    <s v="NT324715"/>
    <s v="08 Jul 2026"/>
    <s v="08"/>
    <s v="Jul"/>
    <s v="13 Jul 2026"/>
    <s v="13"/>
    <s v="Jul"/>
    <n v="5"/>
    <n v="5"/>
    <n v="0"/>
    <n v="0"/>
    <x v="5"/>
    <x v="4"/>
    <n v="2"/>
    <n v="0"/>
    <n v="1453.1816899999999"/>
    <n v="290.63633799999997"/>
    <s v="Romania"/>
    <s v="28 Apr 2026 09:12"/>
    <s v="27 Apr 2026"/>
    <s v="Apr"/>
    <n v="0"/>
    <n v="0"/>
    <n v="5"/>
    <n v="0"/>
    <n v="0"/>
    <n v="5"/>
    <n v="0"/>
    <s v="28.04.2025"/>
    <x v="27"/>
    <s v="08.07.2026"/>
    <n v="28"/>
    <x v="0"/>
    <m/>
    <m/>
  </r>
  <r>
    <x v="2"/>
    <n v="2"/>
    <n v="0"/>
    <n v="0"/>
    <n v="11149"/>
    <s v="1259334.202128"/>
    <s v="05 Jun 2026"/>
    <s v="05"/>
    <s v="Jun"/>
    <s v="07 Jun 2026"/>
    <s v="07"/>
    <s v="Jun"/>
    <n v="2"/>
    <n v="2"/>
    <n v="0"/>
    <n v="0"/>
    <x v="3"/>
    <x v="6"/>
    <n v="2"/>
    <n v="0"/>
    <n v="502.41361039999998"/>
    <n v="251.20680519999999"/>
    <s v="Romania"/>
    <s v="28 Apr 2026 09:40"/>
    <s v="27 Apr 2026"/>
    <s v="Apr"/>
    <n v="0"/>
    <n v="2"/>
    <n v="0"/>
    <n v="0"/>
    <n v="0"/>
    <n v="2"/>
    <n v="0"/>
    <s v="28.04.2025"/>
    <x v="27"/>
    <s v="05.06.2026"/>
    <n v="23"/>
    <x v="0"/>
    <m/>
    <m/>
  </r>
  <r>
    <x v="0"/>
    <n v="0"/>
    <n v="4"/>
    <n v="0"/>
    <n v="11151"/>
    <s v="123456"/>
    <s v="15 Jun 2026"/>
    <s v="15"/>
    <s v="Jun"/>
    <s v="19 Jun 2026"/>
    <s v="19"/>
    <s v="Jun"/>
    <n v="4"/>
    <n v="4"/>
    <n v="0"/>
    <n v="0"/>
    <x v="0"/>
    <x v="7"/>
    <n v="3"/>
    <n v="3"/>
    <n v="0"/>
    <n v="0"/>
    <s v="Romania"/>
    <s v="28 Apr 2026 10:36"/>
    <s v="28 Apr 2026"/>
    <s v="Apr"/>
    <n v="0"/>
    <n v="4"/>
    <n v="0"/>
    <n v="0"/>
    <n v="0"/>
    <n v="4"/>
    <n v="0"/>
    <s v="28.04.2025"/>
    <x v="27"/>
    <s v="15.06.2026"/>
    <n v="25"/>
    <x v="0"/>
    <m/>
    <m/>
  </r>
  <r>
    <x v="2"/>
    <n v="0"/>
    <n v="0"/>
    <n v="6"/>
    <n v="11150"/>
    <s v="1259359.202132"/>
    <s v="01 Aug 2026"/>
    <s v="01"/>
    <s v="Aug"/>
    <s v="07 Aug 2026"/>
    <s v="07"/>
    <s v="Aug"/>
    <n v="6"/>
    <n v="6"/>
    <n v="0"/>
    <n v="0"/>
    <x v="3"/>
    <x v="4"/>
    <n v="3"/>
    <n v="1"/>
    <n v="2953.3424166"/>
    <n v="492.2237361"/>
    <s v="Romania"/>
    <s v="28 Apr 2026 09:49"/>
    <s v="28 Apr 2026"/>
    <s v="Apr"/>
    <n v="0"/>
    <n v="0"/>
    <n v="0"/>
    <n v="6"/>
    <n v="0"/>
    <n v="6"/>
    <n v="0"/>
    <s v="28.04.2025"/>
    <x v="27"/>
    <s v="01.08.2026"/>
    <n v="31"/>
    <x v="0"/>
    <m/>
    <m/>
  </r>
  <r>
    <x v="2"/>
    <n v="0"/>
    <n v="3"/>
    <n v="0"/>
    <n v="11153"/>
    <s v="86163"/>
    <s v="24 Jun 2026"/>
    <s v="24"/>
    <s v="Jun"/>
    <s v="27 Jun 2026"/>
    <s v="27"/>
    <s v="Jun"/>
    <n v="3"/>
    <n v="3"/>
    <n v="0"/>
    <n v="0"/>
    <x v="20"/>
    <x v="4"/>
    <n v="2"/>
    <n v="2"/>
    <n v="1484.7683445"/>
    <n v="494.92278149999999"/>
    <m/>
    <s v="28 Apr 2026 11:38"/>
    <s v="28 Apr 2026"/>
    <s v="Apr"/>
    <n v="0"/>
    <n v="3"/>
    <n v="0"/>
    <n v="0"/>
    <n v="0"/>
    <n v="3"/>
    <n v="0"/>
    <s v="28.04.2025"/>
    <x v="27"/>
    <s v="24.06.2026"/>
    <n v="26"/>
    <x v="0"/>
    <m/>
    <m/>
  </r>
  <r>
    <x v="0"/>
    <n v="0"/>
    <n v="0"/>
    <n v="5"/>
    <n v="11148"/>
    <s v="123456"/>
    <s v="12 Jul 2026"/>
    <s v="12"/>
    <s v="Jul"/>
    <s v="17 Jul 2026"/>
    <s v="17"/>
    <s v="Jul"/>
    <n v="5"/>
    <n v="5"/>
    <n v="0"/>
    <n v="0"/>
    <x v="0"/>
    <x v="7"/>
    <n v="4"/>
    <n v="1"/>
    <n v="0"/>
    <n v="0"/>
    <s v="Bulgaria"/>
    <s v="28 Apr 2026 09:23"/>
    <s v="28 Apr 2026"/>
    <s v="Apr"/>
    <n v="0"/>
    <n v="0"/>
    <n v="5"/>
    <n v="0"/>
    <n v="0"/>
    <n v="5"/>
    <n v="0"/>
    <s v="28.04.2025"/>
    <x v="27"/>
    <s v="12.07.2026"/>
    <n v="29"/>
    <x v="0"/>
    <m/>
    <m/>
  </r>
  <r>
    <x v="3"/>
    <n v="0"/>
    <n v="6"/>
    <n v="0"/>
    <n v="10933"/>
    <s v="519415"/>
    <s v="07 Sep 2026"/>
    <s v="07"/>
    <s v="Sep"/>
    <s v="13 Sep 2026"/>
    <s v="13"/>
    <s v="Sep"/>
    <n v="6"/>
    <n v="6"/>
    <n v="0"/>
    <n v="0"/>
    <x v="8"/>
    <x v="4"/>
    <n v="2"/>
    <n v="1"/>
    <n v="1736.9205871559632"/>
    <n v="289.4807833944954"/>
    <m/>
    <s v="15 Apr 2026 14:03"/>
    <s v="15 Apr 2026"/>
    <s v="Apr"/>
    <n v="0"/>
    <n v="0"/>
    <n v="0"/>
    <n v="0"/>
    <n v="6"/>
    <n v="6"/>
    <n v="0"/>
    <s v="15.04.2025"/>
    <x v="28"/>
    <s v="07.09.2026"/>
    <n v="37"/>
    <x v="0"/>
    <m/>
    <m/>
  </r>
  <r>
    <x v="2"/>
    <n v="3"/>
    <n v="0"/>
    <n v="0"/>
    <n v="10996"/>
    <s v="1257379.201314"/>
    <s v="05 Jun 2026"/>
    <s v="05"/>
    <s v="Jun"/>
    <s v="08 Jun 2026"/>
    <s v="08"/>
    <s v="Jun"/>
    <n v="3"/>
    <n v="3"/>
    <n v="0"/>
    <n v="0"/>
    <x v="3"/>
    <x v="4"/>
    <n v="2"/>
    <n v="2"/>
    <n v="982.39385070000003"/>
    <n v="327.46461690000001"/>
    <s v="Romania"/>
    <s v="20 Apr 2026 16:55"/>
    <s v="20 Apr 2026"/>
    <s v="Apr"/>
    <n v="0"/>
    <n v="3"/>
    <n v="0"/>
    <n v="0"/>
    <n v="0"/>
    <n v="3"/>
    <n v="0"/>
    <s v="20.04.2025"/>
    <x v="26"/>
    <s v="05.06.2026"/>
    <n v="23"/>
    <x v="0"/>
    <m/>
    <m/>
  </r>
  <r>
    <x v="2"/>
    <n v="0"/>
    <n v="6"/>
    <n v="0"/>
    <n v="10969"/>
    <s v="1256875.201128"/>
    <s v="21 Jun 2026"/>
    <s v="21"/>
    <s v="Jun"/>
    <s v="27 Jun 2026"/>
    <s v="27"/>
    <s v="Jun"/>
    <n v="6"/>
    <n v="6"/>
    <n v="0"/>
    <n v="0"/>
    <x v="3"/>
    <x v="5"/>
    <n v="2"/>
    <n v="1"/>
    <n v="2090.0781712000003"/>
    <n v="348.34636186666671"/>
    <s v="Romania"/>
    <s v="18 Apr 2026 22:43"/>
    <s v="18 Apr 2026"/>
    <s v="Apr"/>
    <n v="0"/>
    <n v="6"/>
    <n v="0"/>
    <n v="0"/>
    <n v="0"/>
    <n v="6"/>
    <n v="0"/>
    <s v="18.04.2025"/>
    <x v="28"/>
    <s v="21.06.2026"/>
    <n v="26"/>
    <x v="0"/>
    <m/>
    <m/>
  </r>
  <r>
    <x v="2"/>
    <n v="2"/>
    <n v="1"/>
    <n v="0"/>
    <n v="11013"/>
    <s v="63479"/>
    <s v="29 May 2026"/>
    <s v="29"/>
    <s v="May"/>
    <s v="01 Jun 2026"/>
    <s v="01"/>
    <s v="Jun"/>
    <n v="3"/>
    <n v="-28"/>
    <n v="2"/>
    <n v="0"/>
    <x v="4"/>
    <x v="4"/>
    <n v="3"/>
    <n v="0"/>
    <n v="1060.9595418000001"/>
    <n v="353.65318060000004"/>
    <s v="Romania"/>
    <s v="22 Apr 2026 10:03"/>
    <s v="22 Apr 2026"/>
    <s v="Apr"/>
    <n v="2"/>
    <n v="0"/>
    <n v="0"/>
    <n v="0"/>
    <n v="0"/>
    <n v="2"/>
    <n v="-1"/>
    <s v="22.04.2025"/>
    <x v="26"/>
    <s v="29.05.2026"/>
    <n v="22"/>
    <x v="0"/>
    <m/>
    <m/>
  </r>
  <r>
    <x v="2"/>
    <n v="0"/>
    <n v="7"/>
    <n v="0"/>
    <n v="10984"/>
    <s v="63409"/>
    <s v="21 Jun 2026"/>
    <s v="21"/>
    <s v="Jun"/>
    <s v="28 Jun 2026"/>
    <s v="28"/>
    <s v="Jun"/>
    <n v="7"/>
    <n v="7"/>
    <n v="0"/>
    <n v="0"/>
    <x v="4"/>
    <x v="4"/>
    <n v="2"/>
    <n v="2"/>
    <n v="2687.8580523999999"/>
    <n v="383.97972177142856"/>
    <s v="Romania"/>
    <s v="20 Apr 2026 12:09"/>
    <s v="20 Apr 2026"/>
    <s v="Apr"/>
    <n v="0"/>
    <n v="7"/>
    <n v="0"/>
    <n v="0"/>
    <n v="0"/>
    <n v="7"/>
    <n v="0"/>
    <s v="20.04.2025"/>
    <x v="26"/>
    <s v="21.06.2026"/>
    <n v="26"/>
    <x v="0"/>
    <m/>
    <m/>
  </r>
  <r>
    <x v="2"/>
    <n v="0"/>
    <n v="7"/>
    <n v="0"/>
    <n v="11025"/>
    <s v="20515"/>
    <s v="01 Jul 2026"/>
    <s v="01"/>
    <s v="Jul"/>
    <s v="08 Jul 2026"/>
    <s v="08"/>
    <s v="Jul"/>
    <n v="7"/>
    <n v="7"/>
    <n v="0"/>
    <n v="0"/>
    <x v="4"/>
    <x v="3"/>
    <n v="2"/>
    <n v="1"/>
    <n v="2311.0087279999998"/>
    <n v="330.14410399999997"/>
    <s v="Romania"/>
    <s v="22 Apr 2026 16:36"/>
    <s v="22 Apr 2026"/>
    <s v="Apr"/>
    <n v="0"/>
    <n v="0"/>
    <n v="7"/>
    <n v="0"/>
    <n v="0"/>
    <n v="7"/>
    <n v="0"/>
    <s v="22.04.2025"/>
    <x v="26"/>
    <s v="01.07.2026"/>
    <n v="27"/>
    <x v="0"/>
    <m/>
    <m/>
  </r>
  <r>
    <x v="2"/>
    <n v="0"/>
    <n v="3"/>
    <n v="2"/>
    <n v="11124"/>
    <s v="0841"/>
    <s v="08 Jul 2026"/>
    <s v="08"/>
    <s v="Jul"/>
    <s v="13 Jul 2026"/>
    <s v="13"/>
    <s v="Jul"/>
    <n v="5"/>
    <n v="5"/>
    <n v="0"/>
    <n v="0"/>
    <x v="4"/>
    <x v="6"/>
    <n v="2"/>
    <n v="1"/>
    <n v="1745.5391583999999"/>
    <n v="349.10783168"/>
    <s v="Romania"/>
    <s v="27 Apr 2026 11:51"/>
    <s v="27 Apr 2026"/>
    <s v="Apr"/>
    <n v="0"/>
    <n v="0"/>
    <n v="5"/>
    <n v="0"/>
    <n v="0"/>
    <n v="5"/>
    <n v="0"/>
    <s v="27.04.2025"/>
    <x v="27"/>
    <s v="08.07.2026"/>
    <n v="28"/>
    <x v="0"/>
    <m/>
    <m/>
  </r>
  <r>
    <x v="2"/>
    <n v="0"/>
    <n v="3"/>
    <n v="2"/>
    <n v="11125"/>
    <s v="0841"/>
    <s v="08 Jul 2026"/>
    <s v="08"/>
    <s v="Jul"/>
    <s v="13 Jul 2026"/>
    <s v="13"/>
    <s v="Jul"/>
    <n v="5"/>
    <n v="5"/>
    <n v="0"/>
    <n v="0"/>
    <x v="4"/>
    <x v="6"/>
    <n v="2"/>
    <n v="2"/>
    <n v="2181.8848313999997"/>
    <n v="436.37696627999992"/>
    <s v="Romania"/>
    <s v="27 Apr 2026 11:51"/>
    <s v="27 Apr 2026"/>
    <s v="Apr"/>
    <n v="0"/>
    <n v="0"/>
    <n v="5"/>
    <n v="0"/>
    <n v="0"/>
    <n v="5"/>
    <n v="0"/>
    <s v="27.04.2025"/>
    <x v="27"/>
    <s v="08.07.2026"/>
    <n v="28"/>
    <x v="0"/>
    <m/>
    <m/>
  </r>
  <r>
    <x v="2"/>
    <n v="0"/>
    <n v="3"/>
    <n v="2"/>
    <n v="11126"/>
    <s v="0841"/>
    <s v="08 Jul 2026"/>
    <s v="08"/>
    <s v="Jul"/>
    <s v="13 Jul 2026"/>
    <s v="13"/>
    <s v="Jul"/>
    <n v="5"/>
    <n v="5"/>
    <n v="0"/>
    <n v="0"/>
    <x v="4"/>
    <x v="4"/>
    <n v="3"/>
    <n v="0"/>
    <n v="2414.5894847999998"/>
    <n v="482.91789695999995"/>
    <s v="Romania"/>
    <s v="27 Apr 2026 11:52"/>
    <s v="27 Apr 2026"/>
    <s v="Apr"/>
    <n v="0"/>
    <n v="0"/>
    <n v="5"/>
    <n v="0"/>
    <n v="0"/>
    <n v="5"/>
    <n v="0"/>
    <s v="27.04.2025"/>
    <x v="27"/>
    <s v="08.07.2026"/>
    <n v="28"/>
    <x v="0"/>
    <m/>
    <m/>
  </r>
  <r>
    <x v="2"/>
    <n v="0"/>
    <n v="0"/>
    <n v="6"/>
    <n v="10953"/>
    <s v="63359"/>
    <s v="18 Jul 2026"/>
    <s v="18"/>
    <s v="Jul"/>
    <s v="24 Jul 2026"/>
    <s v="24"/>
    <s v="Jul"/>
    <n v="6"/>
    <n v="6"/>
    <n v="0"/>
    <n v="0"/>
    <x v="4"/>
    <x v="0"/>
    <n v="3"/>
    <n v="0"/>
    <n v="3255.6355013999996"/>
    <n v="542.6059168999999"/>
    <s v="Romania"/>
    <s v="17 Apr 2026 13:26"/>
    <s v="17 Apr 2026"/>
    <s v="Apr"/>
    <n v="0"/>
    <n v="0"/>
    <n v="6"/>
    <n v="0"/>
    <n v="0"/>
    <n v="6"/>
    <n v="0"/>
    <s v="17.04.2025"/>
    <x v="28"/>
    <s v="18.07.2026"/>
    <n v="29"/>
    <x v="0"/>
    <m/>
    <m/>
  </r>
  <r>
    <x v="2"/>
    <n v="0"/>
    <n v="0"/>
    <n v="7"/>
    <n v="11032"/>
    <s v="4818"/>
    <s v="19 Jul 2026"/>
    <s v="19"/>
    <s v="Jul"/>
    <s v="26 Jul 2026"/>
    <s v="26"/>
    <s v="Jul"/>
    <n v="7"/>
    <n v="7"/>
    <n v="0"/>
    <n v="0"/>
    <x v="4"/>
    <x v="6"/>
    <n v="2"/>
    <n v="1"/>
    <n v="2492.0012362000002"/>
    <n v="356.00017660000003"/>
    <s v="Romania"/>
    <s v="23 Apr 2026 16:17"/>
    <s v="23 Apr 2026"/>
    <s v="Apr"/>
    <n v="0"/>
    <n v="0"/>
    <n v="7"/>
    <n v="0"/>
    <n v="0"/>
    <n v="7"/>
    <n v="0"/>
    <s v="23.04.2025"/>
    <x v="26"/>
    <s v="19.07.2026"/>
    <n v="30"/>
    <x v="0"/>
    <m/>
    <m/>
  </r>
  <r>
    <x v="2"/>
    <n v="0"/>
    <n v="0"/>
    <n v="3"/>
    <n v="11012"/>
    <s v="29128"/>
    <s v="15 Jul 2026"/>
    <s v="15"/>
    <s v="Jul"/>
    <s v="18 Jul 2026"/>
    <s v="18"/>
    <s v="Jul"/>
    <n v="3"/>
    <n v="3"/>
    <n v="0"/>
    <n v="0"/>
    <x v="4"/>
    <x v="0"/>
    <n v="2"/>
    <n v="2"/>
    <n v="1884.0510389999999"/>
    <n v="628.01701300000002"/>
    <s v="Romania"/>
    <s v="22 Apr 2026 09:34"/>
    <s v="21 Apr 2026"/>
    <s v="Apr"/>
    <n v="0"/>
    <n v="0"/>
    <n v="3"/>
    <n v="0"/>
    <n v="0"/>
    <n v="3"/>
    <n v="0"/>
    <s v="22.04.2025"/>
    <x v="26"/>
    <s v="15.07.2026"/>
    <n v="29"/>
    <x v="0"/>
    <m/>
    <m/>
  </r>
  <r>
    <x v="2"/>
    <n v="0"/>
    <n v="0"/>
    <n v="6"/>
    <n v="10989"/>
    <s v="63411"/>
    <s v="20 Jul 2026"/>
    <s v="20"/>
    <s v="Jul"/>
    <s v="26 Jul 2026"/>
    <s v="26"/>
    <s v="Jul"/>
    <n v="6"/>
    <n v="6"/>
    <n v="0"/>
    <n v="0"/>
    <x v="4"/>
    <x v="3"/>
    <n v="2"/>
    <n v="1"/>
    <n v="2187.6349716"/>
    <n v="364.6058286"/>
    <s v="Romania"/>
    <s v="20 Apr 2026 13:06"/>
    <s v="20 Apr 2026"/>
    <s v="Apr"/>
    <n v="0"/>
    <n v="0"/>
    <n v="6"/>
    <n v="0"/>
    <n v="0"/>
    <n v="6"/>
    <n v="0"/>
    <s v="20.04.2025"/>
    <x v="26"/>
    <s v="20.07.2026"/>
    <n v="30"/>
    <x v="0"/>
    <m/>
    <m/>
  </r>
  <r>
    <x v="2"/>
    <n v="0"/>
    <n v="0"/>
    <n v="5"/>
    <n v="11154"/>
    <s v="63607"/>
    <s v="31 Jul 2026"/>
    <s v="31"/>
    <s v="Jul"/>
    <s v="05 Aug 2026"/>
    <s v="05"/>
    <s v="Aug"/>
    <n v="5"/>
    <n v="-26"/>
    <n v="0"/>
    <n v="4"/>
    <x v="4"/>
    <x v="4"/>
    <n v="3"/>
    <n v="1"/>
    <n v="2953.3424166"/>
    <n v="590.66848331999995"/>
    <s v="Romania"/>
    <s v="28 Apr 2026 11:52"/>
    <s v="28 Apr 2026"/>
    <s v="Apr"/>
    <n v="0"/>
    <n v="0"/>
    <n v="0"/>
    <n v="4"/>
    <n v="0"/>
    <n v="4"/>
    <n v="-1"/>
    <s v="28.04.2025"/>
    <x v="27"/>
    <s v="31.07.2026"/>
    <n v="31"/>
    <x v="0"/>
    <m/>
    <m/>
  </r>
  <r>
    <x v="2"/>
    <n v="0"/>
    <n v="0"/>
    <n v="6"/>
    <n v="11121"/>
    <s v="20588"/>
    <s v="02 Aug 2026"/>
    <s v="02"/>
    <s v="Aug"/>
    <s v="08 Aug 2026"/>
    <s v="08"/>
    <s v="Aug"/>
    <n v="6"/>
    <n v="6"/>
    <n v="0"/>
    <n v="0"/>
    <x v="4"/>
    <x v="4"/>
    <n v="2"/>
    <n v="0"/>
    <n v="2187.6349716"/>
    <n v="364.6058286"/>
    <s v="Romania"/>
    <s v="27 Apr 2026 10:13"/>
    <s v="26 Apr 2026"/>
    <s v="Apr"/>
    <n v="0"/>
    <n v="0"/>
    <n v="0"/>
    <n v="6"/>
    <n v="0"/>
    <n v="6"/>
    <n v="0"/>
    <s v="27.04.2025"/>
    <x v="27"/>
    <s v="02.08.2026"/>
    <n v="32"/>
    <x v="0"/>
    <m/>
    <m/>
  </r>
  <r>
    <x v="2"/>
    <n v="0"/>
    <n v="0"/>
    <n v="6"/>
    <n v="11120"/>
    <s v="63560"/>
    <s v="30 Jul 2026"/>
    <s v="30"/>
    <s v="Jul"/>
    <s v="05 Aug 2026"/>
    <s v="05"/>
    <s v="Aug"/>
    <n v="6"/>
    <n v="-25"/>
    <n v="1"/>
    <n v="4"/>
    <x v="4"/>
    <x v="6"/>
    <n v="3"/>
    <n v="1"/>
    <n v="2883.6366354000002"/>
    <n v="480.60610590000005"/>
    <s v="Romania"/>
    <s v="27 Apr 2026 09:32"/>
    <s v="25 Apr 2026"/>
    <s v="Apr"/>
    <n v="0"/>
    <n v="0"/>
    <n v="1"/>
    <n v="4"/>
    <n v="0"/>
    <n v="5"/>
    <n v="-1"/>
    <s v="27.04.2025"/>
    <x v="27"/>
    <s v="30.07.2026"/>
    <n v="31"/>
    <x v="0"/>
    <m/>
    <m/>
  </r>
  <r>
    <x v="1"/>
    <n v="3"/>
    <n v="0"/>
    <n v="0"/>
    <n v="11006"/>
    <s v="5868837319"/>
    <s v="04 Jun 2026"/>
    <s v="04"/>
    <s v="Jun"/>
    <s v="07 Jun 2026"/>
    <s v="07"/>
    <s v="Jun"/>
    <n v="3"/>
    <n v="3"/>
    <n v="0"/>
    <n v="0"/>
    <x v="1"/>
    <x v="5"/>
    <n v="2"/>
    <n v="1"/>
    <n v="928.73215568807336"/>
    <n v="309.57738522935773"/>
    <s v="Romania"/>
    <s v="21 Apr 2026 18:24"/>
    <s v="21 Apr 2026"/>
    <s v="Apr"/>
    <n v="0"/>
    <n v="3"/>
    <n v="0"/>
    <n v="0"/>
    <n v="0"/>
    <n v="3"/>
    <n v="0"/>
    <s v="21.04.2025"/>
    <x v="26"/>
    <s v="04.06.2026"/>
    <n v="23"/>
    <x v="1"/>
    <m/>
    <m/>
  </r>
  <r>
    <x v="3"/>
    <n v="0"/>
    <n v="7"/>
    <n v="0"/>
    <n v="11005"/>
    <s v="524756"/>
    <s v="02 Jul 2026"/>
    <s v="02"/>
    <s v="Jul"/>
    <s v="09 Jul 2026"/>
    <s v="09"/>
    <s v="Jul"/>
    <n v="7"/>
    <n v="7"/>
    <n v="0"/>
    <n v="0"/>
    <x v="8"/>
    <x v="6"/>
    <n v="3"/>
    <n v="1"/>
    <n v="3649.0404781651373"/>
    <n v="521.29149688073392"/>
    <m/>
    <s v="21 Apr 2026 18:23"/>
    <s v="21 Apr 2026"/>
    <s v="Apr"/>
    <n v="0"/>
    <n v="0"/>
    <n v="7"/>
    <n v="0"/>
    <n v="0"/>
    <n v="7"/>
    <n v="0"/>
    <s v="21.04.2025"/>
    <x v="26"/>
    <s v="02.07.2026"/>
    <n v="27"/>
    <x v="0"/>
    <m/>
    <m/>
  </r>
  <r>
    <x v="2"/>
    <n v="0"/>
    <n v="6"/>
    <n v="0"/>
    <n v="10947"/>
    <s v="54485"/>
    <s v="26 Aug 2026"/>
    <s v="26"/>
    <s v="Aug"/>
    <s v="01 Sep 2026"/>
    <s v="01"/>
    <s v="Sep"/>
    <n v="6"/>
    <n v="-25"/>
    <n v="5"/>
    <n v="0"/>
    <x v="4"/>
    <x v="7"/>
    <n v="4"/>
    <n v="0"/>
    <n v="0"/>
    <n v="0"/>
    <s v="Romania"/>
    <s v="17 Apr 2026 10:14"/>
    <s v="16 Apr 2026"/>
    <s v="Apr"/>
    <n v="0"/>
    <n v="0"/>
    <n v="0"/>
    <n v="5"/>
    <n v="0"/>
    <n v="5"/>
    <n v="-1"/>
    <s v="17.04.2025"/>
    <x v="28"/>
    <s v="26.08.2026"/>
    <n v="35"/>
    <x v="1"/>
    <m/>
    <m/>
  </r>
  <r>
    <x v="2"/>
    <n v="0"/>
    <n v="5"/>
    <n v="0"/>
    <n v="10993"/>
    <s v="20458"/>
    <s v="29 Aug 2026"/>
    <s v="29"/>
    <s v="Aug"/>
    <s v="03 Sep 2026"/>
    <s v="03"/>
    <s v="Sep"/>
    <n v="5"/>
    <n v="-26"/>
    <n v="2"/>
    <n v="2"/>
    <x v="4"/>
    <x v="6"/>
    <n v="2"/>
    <n v="1"/>
    <n v="1487.1740153999999"/>
    <n v="297.43480307999999"/>
    <s v="Romania"/>
    <s v="20 Apr 2026 14:07"/>
    <s v="20 Apr 2026"/>
    <s v="Apr"/>
    <n v="0"/>
    <n v="0"/>
    <n v="0"/>
    <n v="2"/>
    <n v="2"/>
    <n v="4"/>
    <n v="-1"/>
    <s v="20.04.2025"/>
    <x v="26"/>
    <s v="29.08.2026"/>
    <n v="35"/>
    <x v="0"/>
    <m/>
    <m/>
  </r>
  <r>
    <x v="2"/>
    <n v="0"/>
    <n v="5"/>
    <n v="0"/>
    <n v="11001"/>
    <s v="20478"/>
    <s v="29 Aug 2026"/>
    <s v="29"/>
    <s v="Aug"/>
    <s v="03 Sep 2026"/>
    <s v="03"/>
    <s v="Sep"/>
    <n v="5"/>
    <n v="-26"/>
    <n v="2"/>
    <n v="2"/>
    <x v="4"/>
    <x v="6"/>
    <n v="2"/>
    <n v="1"/>
    <n v="1487.1740153999999"/>
    <n v="297.43480307999999"/>
    <s v="Romania"/>
    <s v="21 Apr 2026 10:40"/>
    <s v="21 Apr 2026"/>
    <s v="Apr"/>
    <n v="0"/>
    <n v="0"/>
    <n v="0"/>
    <n v="2"/>
    <n v="2"/>
    <n v="4"/>
    <n v="-1"/>
    <s v="21.04.2025"/>
    <x v="26"/>
    <s v="29.08.2026"/>
    <n v="35"/>
    <x v="0"/>
    <m/>
    <m/>
  </r>
  <r>
    <x v="2"/>
    <n v="0"/>
    <n v="5"/>
    <n v="0"/>
    <n v="10994"/>
    <s v="2337084"/>
    <s v="01 Jul 2026"/>
    <s v="01"/>
    <s v="Jul"/>
    <s v="06 Jul 2026"/>
    <s v="06"/>
    <s v="Jul"/>
    <n v="5"/>
    <n v="5"/>
    <n v="0"/>
    <n v="0"/>
    <x v="6"/>
    <x v="6"/>
    <n v="2"/>
    <n v="0"/>
    <n v="1607.69226"/>
    <n v="321.53845200000001"/>
    <s v="Romania"/>
    <s v="20 Apr 2026 16:29"/>
    <s v="20 Apr 2026"/>
    <s v="Apr"/>
    <n v="0"/>
    <n v="0"/>
    <n v="5"/>
    <n v="0"/>
    <n v="0"/>
    <n v="5"/>
    <n v="0"/>
    <s v="20.04.2025"/>
    <x v="26"/>
    <s v="01.07.2026"/>
    <n v="27"/>
    <x v="0"/>
    <m/>
    <m/>
  </r>
  <r>
    <x v="2"/>
    <n v="0"/>
    <n v="5"/>
    <n v="0"/>
    <n v="10995"/>
    <s v="2337084"/>
    <s v="01 Jul 2026"/>
    <s v="01"/>
    <s v="Jul"/>
    <s v="06 Jul 2026"/>
    <s v="06"/>
    <s v="Jul"/>
    <n v="5"/>
    <n v="5"/>
    <n v="0"/>
    <n v="0"/>
    <x v="6"/>
    <x v="6"/>
    <n v="2"/>
    <n v="1"/>
    <n v="1607.69226"/>
    <n v="321.53845200000001"/>
    <s v="Romania"/>
    <s v="20 Apr 2026 16:29"/>
    <s v="20 Apr 2026"/>
    <s v="Apr"/>
    <n v="0"/>
    <n v="0"/>
    <n v="5"/>
    <n v="0"/>
    <n v="0"/>
    <n v="5"/>
    <n v="0"/>
    <s v="20.04.2025"/>
    <x v="26"/>
    <s v="01.07.2026"/>
    <n v="27"/>
    <x v="0"/>
    <m/>
    <m/>
  </r>
  <r>
    <x v="2"/>
    <n v="0"/>
    <n v="6"/>
    <n v="0"/>
    <n v="11155"/>
    <s v="1259610.202184"/>
    <s v="15 Jun 2026"/>
    <s v="15"/>
    <s v="Jun"/>
    <s v="21 Jun 2026"/>
    <s v="21"/>
    <s v="Jun"/>
    <n v="6"/>
    <n v="6"/>
    <n v="0"/>
    <n v="0"/>
    <x v="3"/>
    <x v="5"/>
    <n v="2"/>
    <n v="1"/>
    <n v="1998.2323943999997"/>
    <n v="333.03873239999996"/>
    <s v="Romania"/>
    <s v="28 Apr 2026 15:02"/>
    <s v="28 Apr 2026"/>
    <s v="Apr"/>
    <n v="0"/>
    <n v="6"/>
    <n v="0"/>
    <n v="0"/>
    <n v="0"/>
    <n v="6"/>
    <n v="0"/>
    <s v="28.04.2025"/>
    <x v="27"/>
    <s v="15.06.2026"/>
    <n v="25"/>
    <x v="0"/>
    <m/>
    <m/>
  </r>
  <r>
    <x v="1"/>
    <n v="0"/>
    <n v="5"/>
    <n v="0"/>
    <n v="11156"/>
    <s v="5028943372"/>
    <s v="28 Jun 2026"/>
    <s v="28"/>
    <s v="Jun"/>
    <s v="03 Jul 2026"/>
    <s v="03"/>
    <s v="Jul"/>
    <n v="5"/>
    <n v="-25"/>
    <n v="3"/>
    <n v="2"/>
    <x v="1"/>
    <x v="4"/>
    <n v="2"/>
    <n v="1"/>
    <n v="2209.1907302752288"/>
    <n v="441.83814605504585"/>
    <s v="Romania"/>
    <s v="28 Apr 2026 15:26"/>
    <s v="28 Apr 2026"/>
    <s v="Apr"/>
    <n v="0"/>
    <n v="3"/>
    <n v="2"/>
    <n v="0"/>
    <n v="0"/>
    <n v="5"/>
    <n v="0"/>
    <s v="28.04.2025"/>
    <x v="27"/>
    <s v="28.06.2026"/>
    <n v="27"/>
    <x v="1"/>
    <m/>
    <m/>
  </r>
  <r>
    <x v="2"/>
    <n v="0"/>
    <n v="0"/>
    <n v="5"/>
    <n v="10985"/>
    <s v="2337043"/>
    <s v="18 Aug 2026"/>
    <s v="18"/>
    <s v="Aug"/>
    <s v="23 Aug 2026"/>
    <s v="23"/>
    <s v="Aug"/>
    <n v="5"/>
    <n v="5"/>
    <n v="0"/>
    <n v="0"/>
    <x v="6"/>
    <x v="0"/>
    <n v="3"/>
    <n v="1"/>
    <n v="2713.0295845000001"/>
    <n v="542.60591690000001"/>
    <m/>
    <s v="20 Apr 2026 12:37"/>
    <s v="20 Apr 2026"/>
    <s v="Apr"/>
    <n v="0"/>
    <n v="0"/>
    <n v="0"/>
    <n v="5"/>
    <n v="0"/>
    <n v="5"/>
    <n v="0"/>
    <s v="20.04.2025"/>
    <x v="26"/>
    <s v="18.08.2026"/>
    <n v="34"/>
    <x v="0"/>
    <m/>
    <m/>
  </r>
  <r>
    <x v="2"/>
    <n v="0"/>
    <n v="0"/>
    <n v="5"/>
    <n v="10986"/>
    <s v="2337048"/>
    <s v="18 Aug 2026"/>
    <s v="18"/>
    <s v="Aug"/>
    <s v="23 Aug 2026"/>
    <s v="23"/>
    <s v="Aug"/>
    <n v="5"/>
    <n v="5"/>
    <n v="0"/>
    <n v="0"/>
    <x v="6"/>
    <x v="0"/>
    <n v="3"/>
    <n v="0"/>
    <n v="2713.0295845000001"/>
    <n v="542.60591690000001"/>
    <m/>
    <s v="20 Apr 2026 12:38"/>
    <s v="20 Apr 2026"/>
    <s v="Apr"/>
    <n v="0"/>
    <n v="0"/>
    <n v="0"/>
    <n v="5"/>
    <n v="0"/>
    <n v="5"/>
    <n v="0"/>
    <s v="20.04.2025"/>
    <x v="26"/>
    <s v="18.08.2026"/>
    <n v="34"/>
    <x v="0"/>
    <m/>
    <m/>
  </r>
  <r>
    <x v="2"/>
    <n v="0"/>
    <n v="0"/>
    <n v="5"/>
    <n v="10987"/>
    <s v="2337050"/>
    <s v="18 Aug 2026"/>
    <s v="18"/>
    <s v="Aug"/>
    <s v="23 Aug 2026"/>
    <s v="23"/>
    <s v="Aug"/>
    <n v="5"/>
    <n v="5"/>
    <n v="0"/>
    <n v="0"/>
    <x v="6"/>
    <x v="0"/>
    <n v="2"/>
    <n v="2"/>
    <n v="2512.0680520000001"/>
    <n v="502.41361040000004"/>
    <m/>
    <s v="20 Apr 2026 12:38"/>
    <s v="20 Apr 2026"/>
    <s v="Apr"/>
    <n v="0"/>
    <n v="0"/>
    <n v="0"/>
    <n v="5"/>
    <n v="0"/>
    <n v="5"/>
    <n v="0"/>
    <s v="20.04.2025"/>
    <x v="26"/>
    <s v="18.08.2026"/>
    <n v="34"/>
    <x v="0"/>
    <m/>
    <m/>
  </r>
  <r>
    <x v="2"/>
    <n v="0"/>
    <n v="0"/>
    <n v="5"/>
    <n v="11111"/>
    <s v="2337928"/>
    <s v="07 Aug 2026"/>
    <s v="07"/>
    <s v="Aug"/>
    <s v="12 Aug 2026"/>
    <s v="12"/>
    <s v="Aug"/>
    <n v="5"/>
    <n v="5"/>
    <n v="0"/>
    <n v="0"/>
    <x v="6"/>
    <x v="6"/>
    <n v="1"/>
    <n v="1"/>
    <n v="1245.9615014999999"/>
    <n v="249.1923003"/>
    <s v="Ukraine"/>
    <s v="26 Apr 2026 17:05"/>
    <s v="26 Apr 2026"/>
    <s v="Apr"/>
    <n v="0"/>
    <n v="0"/>
    <n v="0"/>
    <n v="5"/>
    <n v="0"/>
    <n v="5"/>
    <n v="0"/>
    <s v="26.04.2025"/>
    <x v="26"/>
    <s v="07.08.2026"/>
    <n v="32"/>
    <x v="0"/>
    <m/>
    <m/>
  </r>
  <r>
    <x v="2"/>
    <n v="0"/>
    <n v="0"/>
    <n v="5"/>
    <n v="11112"/>
    <s v="2337929"/>
    <s v="07 Aug 2026"/>
    <s v="07"/>
    <s v="Aug"/>
    <s v="12 Aug 2026"/>
    <s v="12"/>
    <s v="Aug"/>
    <n v="5"/>
    <n v="5"/>
    <n v="0"/>
    <n v="0"/>
    <x v="6"/>
    <x v="6"/>
    <n v="1"/>
    <n v="1"/>
    <n v="1245.9615014999999"/>
    <n v="249.1923003"/>
    <s v="Ukraine"/>
    <s v="26 Apr 2026 17:05"/>
    <s v="26 Apr 2026"/>
    <s v="Apr"/>
    <n v="0"/>
    <n v="0"/>
    <n v="0"/>
    <n v="5"/>
    <n v="0"/>
    <n v="5"/>
    <n v="0"/>
    <s v="26.04.2025"/>
    <x v="26"/>
    <s v="07.08.2026"/>
    <n v="32"/>
    <x v="0"/>
    <m/>
    <m/>
  </r>
  <r>
    <x v="3"/>
    <n v="0"/>
    <n v="5"/>
    <n v="0"/>
    <n v="10934"/>
    <s v="519615"/>
    <s v="21 Jun 2026"/>
    <s v="21"/>
    <s v="Jun"/>
    <s v="26 Jun 2026"/>
    <s v="26"/>
    <s v="Jun"/>
    <n v="5"/>
    <n v="5"/>
    <n v="0"/>
    <n v="0"/>
    <x v="8"/>
    <x v="4"/>
    <n v="3"/>
    <n v="1"/>
    <n v="2255.7000088073391"/>
    <n v="451.13282440366964"/>
    <m/>
    <s v="15 Apr 2026 16:58"/>
    <s v="15 Apr 2026"/>
    <s v="Apr"/>
    <n v="0"/>
    <n v="5"/>
    <n v="0"/>
    <n v="0"/>
    <n v="0"/>
    <n v="5"/>
    <n v="0"/>
    <s v="15.04.2025"/>
    <x v="28"/>
    <s v="21.06.2026"/>
    <n v="26"/>
    <x v="0"/>
    <m/>
    <m/>
  </r>
  <r>
    <x v="2"/>
    <n v="0"/>
    <n v="0"/>
    <n v="10"/>
    <n v="11157"/>
    <s v="NT324808"/>
    <s v="28 Jul 2026"/>
    <s v="28"/>
    <s v="Jul"/>
    <s v="07 Aug 2026"/>
    <s v="07"/>
    <s v="Aug"/>
    <n v="10"/>
    <n v="-21"/>
    <n v="3"/>
    <n v="6"/>
    <x v="5"/>
    <x v="5"/>
    <n v="3"/>
    <n v="0"/>
    <n v="4534.5918549999997"/>
    <n v="453.45918549999999"/>
    <s v="Romania"/>
    <s v="28 Apr 2026 15:52"/>
    <s v="28 Apr 2026"/>
    <s v="Apr"/>
    <n v="0"/>
    <n v="0"/>
    <n v="3"/>
    <n v="6"/>
    <n v="0"/>
    <n v="9"/>
    <n v="-1"/>
    <s v="28.04.2025"/>
    <x v="27"/>
    <s v="28.07.2026"/>
    <n v="31"/>
    <x v="0"/>
    <m/>
    <m/>
  </r>
  <r>
    <x v="3"/>
    <n v="0"/>
    <n v="5"/>
    <n v="0"/>
    <n v="10935"/>
    <s v="519632"/>
    <s v="21 Jun 2026"/>
    <s v="21"/>
    <s v="Jun"/>
    <s v="26 Jun 2026"/>
    <s v="26"/>
    <s v="Jun"/>
    <n v="5"/>
    <n v="5"/>
    <n v="0"/>
    <n v="0"/>
    <x v="8"/>
    <x v="4"/>
    <n v="3"/>
    <n v="1"/>
    <n v="2255.7000088073391"/>
    <n v="451.13282440366964"/>
    <m/>
    <s v="15 Apr 2026 17:23"/>
    <s v="15 Apr 2026"/>
    <s v="Apr"/>
    <n v="0"/>
    <n v="5"/>
    <n v="0"/>
    <n v="0"/>
    <n v="0"/>
    <n v="5"/>
    <n v="0"/>
    <s v="15.04.2025"/>
    <x v="28"/>
    <s v="21.06.2026"/>
    <n v="26"/>
    <x v="1"/>
    <m/>
    <m/>
  </r>
  <r>
    <x v="1"/>
    <n v="0"/>
    <n v="2"/>
    <n v="0"/>
    <n v="11159"/>
    <s v="6854252128"/>
    <s v="31 May 2026"/>
    <s v="31"/>
    <s v="May"/>
    <s v="02 Jun 2026"/>
    <s v="02"/>
    <s v="Jun"/>
    <n v="2"/>
    <n v="-29"/>
    <n v="0"/>
    <n v="1"/>
    <x v="1"/>
    <x v="6"/>
    <n v="3"/>
    <n v="1"/>
    <n v="667.13540733944956"/>
    <n v="333.56770366972478"/>
    <s v="Romania"/>
    <s v="28 Apr 2026 16:28"/>
    <s v="28 Apr 2026"/>
    <s v="Apr"/>
    <n v="0"/>
    <n v="1"/>
    <n v="0"/>
    <n v="0"/>
    <n v="0"/>
    <n v="1"/>
    <n v="-1"/>
    <s v="28.04.2025"/>
    <x v="27"/>
    <s v="31.05.2026"/>
    <n v="23"/>
    <x v="1"/>
    <m/>
    <m/>
  </r>
  <r>
    <x v="0"/>
    <n v="0"/>
    <n v="0"/>
    <n v="6"/>
    <n v="11158"/>
    <s v="28042026"/>
    <s v="27 Jul 2026"/>
    <s v="27"/>
    <s v="Jul"/>
    <s v="02 Aug 2026"/>
    <s v="02"/>
    <s v="Aug"/>
    <n v="6"/>
    <n v="-25"/>
    <n v="4"/>
    <n v="1"/>
    <x v="0"/>
    <x v="6"/>
    <n v="2"/>
    <n v="1"/>
    <n v="2566.6231486238535"/>
    <n v="427.77052477064217"/>
    <m/>
    <s v="28 Apr 2026 16:28"/>
    <s v="28 Apr 2026"/>
    <s v="Apr"/>
    <n v="0"/>
    <n v="0"/>
    <n v="4"/>
    <n v="1"/>
    <n v="0"/>
    <n v="5"/>
    <n v="-1"/>
    <s v="28.04.2025"/>
    <x v="27"/>
    <s v="27.07.2026"/>
    <n v="31"/>
    <x v="0"/>
    <m/>
    <m/>
  </r>
  <r>
    <x v="0"/>
    <n v="0"/>
    <n v="0"/>
    <n v="6"/>
    <n v="11160"/>
    <s v="28042026"/>
    <s v="27 Jul 2026"/>
    <s v="27"/>
    <s v="Jul"/>
    <s v="02 Aug 2026"/>
    <s v="02"/>
    <s v="Aug"/>
    <n v="6"/>
    <n v="-25"/>
    <n v="4"/>
    <n v="1"/>
    <x v="0"/>
    <x v="6"/>
    <n v="2"/>
    <n v="2"/>
    <n v="3208.278935779816"/>
    <n v="534.71315596330271"/>
    <m/>
    <s v="28 Apr 2026 16:31"/>
    <s v="28 Apr 2026"/>
    <s v="Apr"/>
    <n v="0"/>
    <n v="0"/>
    <n v="4"/>
    <n v="1"/>
    <n v="0"/>
    <n v="5"/>
    <n v="-1"/>
    <s v="28.04.2025"/>
    <x v="27"/>
    <s v="27.07.2026"/>
    <n v="31"/>
    <x v="0"/>
    <m/>
    <m/>
  </r>
  <r>
    <x v="2"/>
    <n v="0"/>
    <n v="5"/>
    <n v="0"/>
    <n v="11161"/>
    <s v="104001"/>
    <s v="15 Jun 2026"/>
    <s v="15"/>
    <s v="Jun"/>
    <s v="20 Jun 2026"/>
    <s v="20"/>
    <s v="Jun"/>
    <n v="5"/>
    <n v="5"/>
    <n v="0"/>
    <n v="0"/>
    <x v="9"/>
    <x v="3"/>
    <n v="2"/>
    <n v="0"/>
    <n v="1449.856779"/>
    <n v="289.97135579999997"/>
    <m/>
    <s v="28 Apr 2026 16:52"/>
    <s v="28 Apr 2026"/>
    <s v="Apr"/>
    <n v="0"/>
    <n v="5"/>
    <n v="0"/>
    <n v="0"/>
    <n v="0"/>
    <n v="5"/>
    <n v="0"/>
    <s v="28.04.2025"/>
    <x v="27"/>
    <s v="15.06.2026"/>
    <n v="25"/>
    <x v="0"/>
    <m/>
    <m/>
  </r>
  <r>
    <x v="1"/>
    <n v="0"/>
    <n v="4"/>
    <n v="2"/>
    <n v="11009"/>
    <s v="6508447443"/>
    <s v="23 Aug 2026"/>
    <s v="23"/>
    <s v="Aug"/>
    <s v="29 Aug 2026"/>
    <s v="29"/>
    <s v="Aug"/>
    <n v="6"/>
    <n v="6"/>
    <n v="0"/>
    <n v="0"/>
    <x v="1"/>
    <x v="6"/>
    <n v="2"/>
    <n v="1"/>
    <n v="2627.77423706422"/>
    <n v="437.96237284403668"/>
    <s v="Romania"/>
    <s v="21 Apr 2026 22:48"/>
    <s v="21 Apr 2026"/>
    <s v="Apr"/>
    <n v="0"/>
    <n v="0"/>
    <n v="0"/>
    <n v="6"/>
    <n v="0"/>
    <n v="6"/>
    <n v="0"/>
    <s v="21.04.2025"/>
    <x v="26"/>
    <s v="23.08.2026"/>
    <n v="35"/>
    <x v="0"/>
    <m/>
    <m/>
  </r>
  <r>
    <x v="2"/>
    <n v="0"/>
    <n v="7"/>
    <n v="0"/>
    <n v="11162"/>
    <s v="753836192"/>
    <s v="04 Jul 2026"/>
    <s v="04"/>
    <s v="Jul"/>
    <s v="11 Jul 2026"/>
    <s v="11"/>
    <s v="Jul"/>
    <n v="7"/>
    <n v="7"/>
    <n v="0"/>
    <n v="0"/>
    <x v="9"/>
    <x v="4"/>
    <n v="2"/>
    <n v="2"/>
    <n v="2974.9347797999999"/>
    <n v="424.99068282857144"/>
    <m/>
    <s v="28 Apr 2026 17:58"/>
    <s v="28 Apr 2026"/>
    <s v="Apr"/>
    <n v="0"/>
    <n v="0"/>
    <n v="7"/>
    <n v="0"/>
    <n v="0"/>
    <n v="7"/>
    <n v="0"/>
    <s v="28.04.2025"/>
    <x v="27"/>
    <s v="04.07.2026"/>
    <n v="27"/>
    <x v="0"/>
    <m/>
    <m/>
  </r>
  <r>
    <x v="1"/>
    <n v="0"/>
    <n v="3"/>
    <n v="0"/>
    <n v="11163"/>
    <s v="6854214848"/>
    <s v="04 Jul 2026"/>
    <s v="04"/>
    <s v="Jul"/>
    <s v="07 Jul 2026"/>
    <s v="07"/>
    <s v="Jul"/>
    <n v="3"/>
    <n v="3"/>
    <n v="0"/>
    <n v="0"/>
    <x v="1"/>
    <x v="6"/>
    <n v="2"/>
    <n v="2"/>
    <n v="1792.5451100917428"/>
    <n v="597.51503669724764"/>
    <m/>
    <s v="28 Apr 2026 19:06"/>
    <s v="28 Apr 2026"/>
    <s v="Apr"/>
    <n v="0"/>
    <n v="0"/>
    <n v="3"/>
    <n v="0"/>
    <n v="0"/>
    <n v="3"/>
    <n v="0"/>
    <s v="28.04.2025"/>
    <x v="27"/>
    <s v="04.07.2026"/>
    <n v="27"/>
    <x v="0"/>
    <m/>
    <m/>
  </r>
  <r>
    <x v="1"/>
    <n v="0"/>
    <n v="0"/>
    <n v="5"/>
    <n v="11165"/>
    <s v="6513637632"/>
    <s v="15 Jul 2026"/>
    <s v="15"/>
    <s v="Jul"/>
    <s v="20 Jul 2026"/>
    <s v="20"/>
    <s v="Jul"/>
    <n v="5"/>
    <n v="5"/>
    <n v="0"/>
    <n v="0"/>
    <x v="1"/>
    <x v="6"/>
    <n v="2"/>
    <n v="0"/>
    <n v="2383.6005247706421"/>
    <n v="476.72010495412843"/>
    <s v="Romania"/>
    <s v="28 Apr 2026 20:08"/>
    <s v="28 Apr 2026"/>
    <s v="Apr"/>
    <n v="0"/>
    <n v="0"/>
    <n v="5"/>
    <n v="0"/>
    <n v="0"/>
    <n v="5"/>
    <n v="0"/>
    <s v="28.04.2025"/>
    <x v="27"/>
    <s v="15.07.2026"/>
    <n v="29"/>
    <x v="0"/>
    <m/>
    <m/>
  </r>
  <r>
    <x v="1"/>
    <n v="0"/>
    <n v="1"/>
    <n v="0"/>
    <n v="11166"/>
    <s v="5077781282"/>
    <s v="12 Sep 2026"/>
    <s v="12"/>
    <s v="Sep"/>
    <s v="13 Sep 2026"/>
    <s v="13"/>
    <s v="Sep"/>
    <n v="1"/>
    <n v="1"/>
    <n v="0"/>
    <n v="0"/>
    <x v="1"/>
    <x v="6"/>
    <n v="1"/>
    <n v="0"/>
    <n v="247.08054220183482"/>
    <n v="247.08054220183482"/>
    <s v="Bulgaria"/>
    <s v="28 Apr 2026 21:04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67"/>
    <s v="5077781282"/>
    <s v="12 Sep 2026"/>
    <s v="12"/>
    <s v="Sep"/>
    <s v="13 Sep 2026"/>
    <s v="13"/>
    <s v="Sep"/>
    <n v="1"/>
    <n v="1"/>
    <n v="0"/>
    <n v="0"/>
    <x v="1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68"/>
    <s v="5077781282"/>
    <s v="12 Sep 2026"/>
    <s v="12"/>
    <s v="Sep"/>
    <s v="13 Sep 2026"/>
    <s v="13"/>
    <s v="Sep"/>
    <n v="1"/>
    <n v="1"/>
    <n v="0"/>
    <n v="0"/>
    <x v="1"/>
    <x v="1"/>
    <n v="3"/>
    <n v="0"/>
    <n v="505.78840403669722"/>
    <n v="505.7884040366972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69"/>
    <s v="5077781282"/>
    <s v="12 Sep 2026"/>
    <s v="12"/>
    <s v="Sep"/>
    <s v="13 Sep 2026"/>
    <s v="13"/>
    <s v="Sep"/>
    <n v="1"/>
    <n v="1"/>
    <n v="0"/>
    <n v="0"/>
    <x v="1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70"/>
    <s v="5077781282"/>
    <s v="12 Sep 2026"/>
    <s v="12"/>
    <s v="Sep"/>
    <s v="13 Sep 2026"/>
    <s v="13"/>
    <s v="Sep"/>
    <n v="1"/>
    <n v="1"/>
    <n v="0"/>
    <n v="0"/>
    <x v="1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71"/>
    <s v="5077781282"/>
    <s v="12 Sep 2026"/>
    <s v="12"/>
    <s v="Sep"/>
    <s v="13 Sep 2026"/>
    <s v="13"/>
    <s v="Sep"/>
    <n v="1"/>
    <n v="1"/>
    <n v="0"/>
    <n v="0"/>
    <x v="1"/>
    <x v="6"/>
    <n v="2"/>
    <n v="0"/>
    <n v="333.56770366972478"/>
    <n v="333.56770366972478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72"/>
    <s v="5077781282"/>
    <s v="12 Sep 2026"/>
    <s v="12"/>
    <s v="Sep"/>
    <s v="13 Sep 2026"/>
    <s v="13"/>
    <s v="Sep"/>
    <n v="1"/>
    <n v="1"/>
    <n v="0"/>
    <n v="0"/>
    <x v="1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73"/>
    <s v="5077781282"/>
    <s v="12 Sep 2026"/>
    <s v="12"/>
    <s v="Sep"/>
    <s v="13 Sep 2026"/>
    <s v="13"/>
    <s v="Sep"/>
    <n v="1"/>
    <n v="1"/>
    <n v="0"/>
    <n v="0"/>
    <x v="1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74"/>
    <s v="5077781282"/>
    <s v="12 Sep 2026"/>
    <s v="12"/>
    <s v="Sep"/>
    <s v="13 Sep 2026"/>
    <s v="13"/>
    <s v="Sep"/>
    <n v="1"/>
    <n v="1"/>
    <n v="0"/>
    <n v="0"/>
    <x v="1"/>
    <x v="6"/>
    <n v="2"/>
    <n v="0"/>
    <n v="333.56770366972478"/>
    <n v="333.56770366972478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75"/>
    <s v="5077781282"/>
    <s v="12 Sep 2026"/>
    <s v="12"/>
    <s v="Sep"/>
    <s v="13 Sep 2026"/>
    <s v="13"/>
    <s v="Sep"/>
    <n v="1"/>
    <n v="1"/>
    <n v="0"/>
    <n v="0"/>
    <x v="1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76"/>
    <s v="5077781282"/>
    <s v="12 Sep 2026"/>
    <s v="12"/>
    <s v="Sep"/>
    <s v="13 Sep 2026"/>
    <s v="13"/>
    <s v="Sep"/>
    <n v="1"/>
    <n v="1"/>
    <n v="0"/>
    <n v="0"/>
    <x v="1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77"/>
    <s v="5077781282"/>
    <s v="12 Sep 2026"/>
    <s v="12"/>
    <s v="Sep"/>
    <s v="13 Sep 2026"/>
    <s v="13"/>
    <s v="Sep"/>
    <n v="1"/>
    <n v="1"/>
    <n v="0"/>
    <n v="0"/>
    <x v="1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78"/>
    <s v="5077781282"/>
    <s v="12 Sep 2026"/>
    <s v="12"/>
    <s v="Sep"/>
    <s v="13 Sep 2026"/>
    <s v="13"/>
    <s v="Sep"/>
    <n v="1"/>
    <n v="1"/>
    <n v="0"/>
    <n v="0"/>
    <x v="1"/>
    <x v="1"/>
    <n v="3"/>
    <n v="0"/>
    <n v="505.78840403669722"/>
    <n v="505.7884040366972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79"/>
    <s v="5077781282"/>
    <s v="12 Sep 2026"/>
    <s v="12"/>
    <s v="Sep"/>
    <s v="13 Sep 2026"/>
    <s v="13"/>
    <s v="Sep"/>
    <n v="1"/>
    <n v="1"/>
    <n v="0"/>
    <n v="0"/>
    <x v="1"/>
    <x v="6"/>
    <n v="1"/>
    <n v="0"/>
    <n v="247.08054220183482"/>
    <n v="247.08054220183482"/>
    <m/>
    <s v="28 Apr 2026 21:04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3"/>
    <n v="0"/>
    <n v="0"/>
    <n v="5"/>
    <n v="10961"/>
    <s v="521998"/>
    <s v="02 Aug 2026"/>
    <s v="02"/>
    <s v="Aug"/>
    <s v="07 Aug 2026"/>
    <s v="07"/>
    <s v="Aug"/>
    <n v="5"/>
    <n v="5"/>
    <n v="0"/>
    <n v="0"/>
    <x v="8"/>
    <x v="4"/>
    <n v="2"/>
    <n v="1"/>
    <n v="2189.0941284403671"/>
    <n v="437.81882568807333"/>
    <m/>
    <s v="18 Apr 2026 15:13"/>
    <s v="18 Apr 2026"/>
    <s v="Apr"/>
    <n v="0"/>
    <n v="0"/>
    <n v="0"/>
    <n v="5"/>
    <n v="0"/>
    <n v="5"/>
    <n v="0"/>
    <s v="18.04.2025"/>
    <x v="28"/>
    <s v="02.08.2026"/>
    <n v="32"/>
    <x v="0"/>
    <m/>
    <m/>
  </r>
  <r>
    <x v="1"/>
    <n v="0"/>
    <n v="6"/>
    <n v="0"/>
    <n v="11180"/>
    <s v="6969344510"/>
    <s v="29 Jun 2026"/>
    <s v="29"/>
    <s v="Jun"/>
    <s v="05 Jul 2026"/>
    <s v="05"/>
    <s v="Jul"/>
    <n v="6"/>
    <n v="-24"/>
    <n v="2"/>
    <n v="4"/>
    <x v="1"/>
    <x v="6"/>
    <n v="2"/>
    <n v="0"/>
    <n v="2581.2649585321096"/>
    <n v="430.21082642201827"/>
    <m/>
    <s v="28 Apr 2026 21:34"/>
    <s v="28 Apr 2026"/>
    <s v="Apr"/>
    <n v="0"/>
    <n v="2"/>
    <n v="4"/>
    <n v="0"/>
    <n v="0"/>
    <n v="6"/>
    <n v="0"/>
    <s v="28.04.2025"/>
    <x v="27"/>
    <s v="29.06.2026"/>
    <n v="27"/>
    <x v="1"/>
    <m/>
    <m/>
  </r>
  <r>
    <x v="3"/>
    <n v="0"/>
    <n v="5"/>
    <n v="3"/>
    <n v="11010"/>
    <s v="525182"/>
    <s v="22 Aug 2026"/>
    <s v="22"/>
    <s v="Aug"/>
    <s v="30 Aug 2026"/>
    <s v="30"/>
    <s v="Aug"/>
    <n v="8"/>
    <n v="8"/>
    <n v="0"/>
    <n v="0"/>
    <x v="8"/>
    <x v="5"/>
    <n v="2"/>
    <m/>
    <n v="3723.6132256880728"/>
    <n v="465.4516532110091"/>
    <m/>
    <s v="22 Apr 2026 09:33"/>
    <s v="22 Apr 2026"/>
    <s v="Apr"/>
    <n v="0"/>
    <n v="0"/>
    <n v="0"/>
    <n v="8"/>
    <n v="0"/>
    <n v="8"/>
    <n v="0"/>
    <s v="22.04.2025"/>
    <x v="26"/>
    <s v="22.08.2026"/>
    <n v="34"/>
    <x v="0"/>
    <m/>
    <m/>
  </r>
  <r>
    <x v="3"/>
    <n v="0"/>
    <n v="5"/>
    <n v="3"/>
    <n v="11011"/>
    <s v="525182"/>
    <s v="22 Aug 2026"/>
    <s v="22"/>
    <s v="Aug"/>
    <s v="30 Aug 2026"/>
    <s v="30"/>
    <s v="Aug"/>
    <n v="8"/>
    <n v="8"/>
    <n v="0"/>
    <n v="0"/>
    <x v="8"/>
    <x v="4"/>
    <n v="1"/>
    <n v="1"/>
    <n v="3252.7785541284402"/>
    <n v="406.59731926605502"/>
    <m/>
    <s v="22 Apr 2026 09:33"/>
    <s v="22 Apr 2026"/>
    <s v="Apr"/>
    <n v="0"/>
    <n v="0"/>
    <n v="0"/>
    <n v="8"/>
    <n v="0"/>
    <n v="8"/>
    <n v="0"/>
    <s v="22.04.2025"/>
    <x v="26"/>
    <s v="22.08.2026"/>
    <n v="34"/>
    <x v="0"/>
    <m/>
    <m/>
  </r>
  <r>
    <x v="3"/>
    <n v="0"/>
    <n v="4"/>
    <n v="0"/>
    <n v="11181"/>
    <s v="531603"/>
    <s v="20 Jun 2026"/>
    <s v="20"/>
    <s v="Jun"/>
    <s v="24 Jun 2026"/>
    <s v="24"/>
    <s v="Jun"/>
    <n v="4"/>
    <n v="4"/>
    <n v="0"/>
    <n v="0"/>
    <x v="8"/>
    <x v="3"/>
    <n v="2"/>
    <n v="2"/>
    <n v="1892.0950627522934"/>
    <n v="473.02376568807335"/>
    <m/>
    <s v="28 Apr 2026 21:54"/>
    <s v="28 Apr 2026"/>
    <s v="Apr"/>
    <n v="0"/>
    <n v="4"/>
    <n v="0"/>
    <n v="0"/>
    <n v="0"/>
    <n v="4"/>
    <n v="0"/>
    <s v="28.04.2025"/>
    <x v="27"/>
    <s v="20.06.2026"/>
    <n v="25"/>
    <x v="1"/>
    <m/>
    <m/>
  </r>
  <r>
    <x v="2"/>
    <n v="0"/>
    <n v="3"/>
    <n v="0"/>
    <n v="10960"/>
    <s v="1256846.201120"/>
    <s v="02 Jul 2026"/>
    <s v="02"/>
    <s v="Jul"/>
    <s v="05 Jul 2026"/>
    <s v="05"/>
    <s v="Jul"/>
    <n v="3"/>
    <n v="3"/>
    <n v="0"/>
    <n v="0"/>
    <x v="3"/>
    <x v="4"/>
    <n v="2"/>
    <n v="1"/>
    <n v="1238.0403899999999"/>
    <n v="412.68012999999996"/>
    <s v="Romania"/>
    <s v="18 Apr 2026 13:03"/>
    <s v="18 Apr 2026"/>
    <s v="Apr"/>
    <n v="0"/>
    <n v="0"/>
    <n v="3"/>
    <n v="0"/>
    <n v="0"/>
    <n v="3"/>
    <n v="0"/>
    <s v="18.04.2025"/>
    <x v="28"/>
    <s v="02.07.2026"/>
    <n v="27"/>
    <x v="0"/>
    <m/>
    <m/>
  </r>
  <r>
    <x v="2"/>
    <n v="0"/>
    <n v="3"/>
    <n v="0"/>
    <n v="10965"/>
    <s v="1256860.201123"/>
    <s v="02 Jul 2026"/>
    <s v="02"/>
    <s v="Jul"/>
    <s v="05 Jul 2026"/>
    <s v="05"/>
    <s v="Jul"/>
    <n v="3"/>
    <n v="3"/>
    <n v="0"/>
    <n v="0"/>
    <x v="3"/>
    <x v="4"/>
    <n v="2"/>
    <n v="1"/>
    <n v="1238.0403899999999"/>
    <n v="412.68012999999996"/>
    <s v="Romania"/>
    <s v="18 Apr 2026 18:12"/>
    <s v="18 Apr 2026"/>
    <s v="Apr"/>
    <n v="0"/>
    <n v="0"/>
    <n v="3"/>
    <n v="0"/>
    <n v="0"/>
    <n v="3"/>
    <n v="0"/>
    <s v="18.04.2025"/>
    <x v="28"/>
    <s v="02.07.2026"/>
    <n v="27"/>
    <x v="0"/>
    <m/>
    <m/>
  </r>
  <r>
    <x v="1"/>
    <n v="0"/>
    <n v="1"/>
    <n v="0"/>
    <n v="11182"/>
    <s v="5110330211"/>
    <s v="12 Sep 2026"/>
    <s v="12"/>
    <s v="Sep"/>
    <s v="13 Sep 2026"/>
    <s v="13"/>
    <s v="Sep"/>
    <n v="1"/>
    <n v="1"/>
    <n v="0"/>
    <n v="0"/>
    <x v="1"/>
    <x v="6"/>
    <n v="1"/>
    <n v="0"/>
    <n v="247.08054220183482"/>
    <n v="247.08054220183482"/>
    <s v="Bulgaria"/>
    <s v="28 Apr 2026 22:28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83"/>
    <s v="5110330211"/>
    <s v="12 Sep 2026"/>
    <s v="12"/>
    <s v="Sep"/>
    <s v="13 Sep 2026"/>
    <s v="13"/>
    <s v="Sep"/>
    <n v="1"/>
    <n v="1"/>
    <n v="0"/>
    <n v="0"/>
    <x v="1"/>
    <x v="6"/>
    <n v="1"/>
    <n v="0"/>
    <n v="247.08054220183482"/>
    <n v="247.08054220183482"/>
    <m/>
    <s v="28 Apr 2026 22:28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84"/>
    <s v="5110330211"/>
    <s v="12 Sep 2026"/>
    <s v="12"/>
    <s v="Sep"/>
    <s v="13 Sep 2026"/>
    <s v="13"/>
    <s v="Sep"/>
    <n v="1"/>
    <n v="1"/>
    <n v="0"/>
    <n v="0"/>
    <x v="1"/>
    <x v="6"/>
    <n v="1"/>
    <n v="0"/>
    <n v="247.08054220183482"/>
    <n v="247.08054220183482"/>
    <m/>
    <s v="28 Apr 2026 22:28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85"/>
    <s v="5110330211"/>
    <s v="12 Sep 2026"/>
    <s v="12"/>
    <s v="Sep"/>
    <s v="13 Sep 2026"/>
    <s v="13"/>
    <s v="Sep"/>
    <n v="1"/>
    <n v="1"/>
    <n v="0"/>
    <n v="0"/>
    <x v="1"/>
    <x v="6"/>
    <n v="1"/>
    <n v="0"/>
    <n v="247.08054220183482"/>
    <n v="247.08054220183482"/>
    <m/>
    <s v="28 Apr 2026 22:28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86"/>
    <s v="5110330211"/>
    <s v="12 Sep 2026"/>
    <s v="12"/>
    <s v="Sep"/>
    <s v="13 Sep 2026"/>
    <s v="13"/>
    <s v="Sep"/>
    <n v="1"/>
    <n v="1"/>
    <n v="0"/>
    <n v="0"/>
    <x v="1"/>
    <x v="6"/>
    <n v="1"/>
    <n v="0"/>
    <n v="247.08054220183482"/>
    <n v="247.08054220183482"/>
    <m/>
    <s v="28 Apr 2026 22:28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87"/>
    <s v="5110330211"/>
    <s v="12 Sep 2026"/>
    <s v="12"/>
    <s v="Sep"/>
    <s v="13 Sep 2026"/>
    <s v="13"/>
    <s v="Sep"/>
    <n v="1"/>
    <n v="1"/>
    <n v="0"/>
    <n v="0"/>
    <x v="1"/>
    <x v="6"/>
    <n v="1"/>
    <n v="0"/>
    <n v="247.08054220183482"/>
    <n v="247.08054220183482"/>
    <m/>
    <s v="28 Apr 2026 22:28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88"/>
    <s v="5110330211"/>
    <s v="12 Sep 2026"/>
    <s v="12"/>
    <s v="Sep"/>
    <s v="13 Sep 2026"/>
    <s v="13"/>
    <s v="Sep"/>
    <n v="1"/>
    <n v="1"/>
    <n v="0"/>
    <n v="0"/>
    <x v="1"/>
    <x v="1"/>
    <n v="3"/>
    <n v="0"/>
    <n v="505.78840403669722"/>
    <n v="505.78840403669722"/>
    <m/>
    <s v="28 Apr 2026 22:28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89"/>
    <s v="5110330211"/>
    <s v="12 Sep 2026"/>
    <s v="12"/>
    <s v="Sep"/>
    <s v="13 Sep 2026"/>
    <s v="13"/>
    <s v="Sep"/>
    <n v="1"/>
    <n v="1"/>
    <n v="0"/>
    <n v="0"/>
    <x v="1"/>
    <x v="6"/>
    <n v="1"/>
    <n v="0"/>
    <n v="247.08054220183482"/>
    <n v="247.08054220183482"/>
    <m/>
    <s v="28 Apr 2026 22:28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90"/>
    <s v="5110330211"/>
    <s v="12 Sep 2026"/>
    <s v="12"/>
    <s v="Sep"/>
    <s v="13 Sep 2026"/>
    <s v="13"/>
    <s v="Sep"/>
    <n v="1"/>
    <n v="1"/>
    <n v="0"/>
    <n v="0"/>
    <x v="1"/>
    <x v="1"/>
    <n v="3"/>
    <n v="0"/>
    <n v="505.78840403669722"/>
    <n v="505.78840403669722"/>
    <m/>
    <s v="28 Apr 2026 22:28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91"/>
    <s v="5110330211"/>
    <s v="12 Sep 2026"/>
    <s v="12"/>
    <s v="Sep"/>
    <s v="13 Sep 2026"/>
    <s v="13"/>
    <s v="Sep"/>
    <n v="1"/>
    <n v="1"/>
    <n v="0"/>
    <n v="0"/>
    <x v="1"/>
    <x v="6"/>
    <n v="2"/>
    <n v="0"/>
    <n v="333.56770366972478"/>
    <n v="333.56770366972478"/>
    <m/>
    <s v="28 Apr 2026 22:28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92"/>
    <s v="5110330211"/>
    <s v="12 Sep 2026"/>
    <s v="12"/>
    <s v="Sep"/>
    <s v="13 Sep 2026"/>
    <s v="13"/>
    <s v="Sep"/>
    <n v="1"/>
    <n v="1"/>
    <n v="0"/>
    <n v="0"/>
    <x v="1"/>
    <x v="6"/>
    <n v="2"/>
    <n v="0"/>
    <n v="333.56770366972478"/>
    <n v="333.56770366972478"/>
    <m/>
    <s v="28 Apr 2026 22:28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93"/>
    <s v="5110330211"/>
    <s v="12 Sep 2026"/>
    <s v="12"/>
    <s v="Sep"/>
    <s v="13 Sep 2026"/>
    <s v="13"/>
    <s v="Sep"/>
    <n v="1"/>
    <n v="1"/>
    <n v="0"/>
    <n v="0"/>
    <x v="1"/>
    <x v="6"/>
    <n v="1"/>
    <n v="0"/>
    <n v="247.08054220183482"/>
    <n v="247.08054220183482"/>
    <m/>
    <s v="28 Apr 2026 22:29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94"/>
    <s v="5110330211"/>
    <s v="12 Sep 2026"/>
    <s v="12"/>
    <s v="Sep"/>
    <s v="13 Sep 2026"/>
    <s v="13"/>
    <s v="Sep"/>
    <n v="1"/>
    <n v="1"/>
    <n v="0"/>
    <n v="0"/>
    <x v="1"/>
    <x v="6"/>
    <n v="1"/>
    <n v="0"/>
    <n v="247.08054220183482"/>
    <n v="247.08054220183482"/>
    <m/>
    <s v="28 Apr 2026 22:29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1"/>
    <n v="0"/>
    <n v="1"/>
    <n v="0"/>
    <n v="11195"/>
    <s v="5110330211"/>
    <s v="12 Sep 2026"/>
    <s v="12"/>
    <s v="Sep"/>
    <s v="13 Sep 2026"/>
    <s v="13"/>
    <s v="Sep"/>
    <n v="1"/>
    <n v="1"/>
    <n v="0"/>
    <n v="0"/>
    <x v="1"/>
    <x v="6"/>
    <n v="1"/>
    <n v="0"/>
    <n v="247.08054220183482"/>
    <n v="247.08054220183482"/>
    <m/>
    <s v="28 Apr 2026 22:29"/>
    <s v="28 Apr 2026"/>
    <s v="Apr"/>
    <n v="0"/>
    <n v="0"/>
    <n v="0"/>
    <n v="0"/>
    <n v="1"/>
    <n v="1"/>
    <n v="0"/>
    <s v="28.04.2025"/>
    <x v="27"/>
    <s v="12.09.2026"/>
    <n v="37"/>
    <x v="0"/>
    <m/>
    <m/>
  </r>
  <r>
    <x v="2"/>
    <n v="0"/>
    <n v="3"/>
    <n v="0"/>
    <n v="10977"/>
    <s v="1256936.201152"/>
    <s v="02 Jul 2026"/>
    <s v="02"/>
    <s v="Jul"/>
    <s v="05 Jul 2026"/>
    <s v="05"/>
    <s v="Jul"/>
    <n v="3"/>
    <n v="3"/>
    <n v="0"/>
    <n v="0"/>
    <x v="3"/>
    <x v="6"/>
    <n v="2"/>
    <n v="1"/>
    <n v="1205.7691950000001"/>
    <n v="401.92306500000001"/>
    <s v="Romania"/>
    <s v="19 Apr 2026 20:49"/>
    <s v="19 Apr 2026"/>
    <s v="Apr"/>
    <n v="0"/>
    <n v="0"/>
    <n v="3"/>
    <n v="0"/>
    <n v="0"/>
    <n v="3"/>
    <n v="0"/>
    <s v="19.04.2025"/>
    <x v="28"/>
    <s v="02.07.2026"/>
    <n v="27"/>
    <x v="0"/>
    <m/>
    <m/>
  </r>
  <r>
    <x v="1"/>
    <n v="0"/>
    <n v="2"/>
    <n v="0"/>
    <n v="11210"/>
    <s v="5044217490"/>
    <s v="11 Sep 2026"/>
    <s v="11"/>
    <s v="Sep"/>
    <s v="13 Sep 2026"/>
    <s v="13"/>
    <s v="Sep"/>
    <n v="2"/>
    <n v="2"/>
    <n v="0"/>
    <n v="0"/>
    <x v="1"/>
    <x v="6"/>
    <n v="2"/>
    <n v="0"/>
    <n v="494.16108440366963"/>
    <n v="247.08054220183482"/>
    <s v="Bulgaria"/>
    <s v="28 Apr 2026 22:51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11"/>
    <s v="5044217490"/>
    <s v="11 Sep 2026"/>
    <s v="11"/>
    <s v="Sep"/>
    <s v="13 Sep 2026"/>
    <s v="13"/>
    <s v="Sep"/>
    <n v="2"/>
    <n v="2"/>
    <n v="0"/>
    <n v="0"/>
    <x v="1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12"/>
    <s v="5044217490"/>
    <s v="11 Sep 2026"/>
    <s v="11"/>
    <s v="Sep"/>
    <s v="13 Sep 2026"/>
    <s v="13"/>
    <s v="Sep"/>
    <n v="2"/>
    <n v="2"/>
    <n v="0"/>
    <n v="0"/>
    <x v="1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196"/>
    <s v="5110360448"/>
    <s v="11 Sep 2026"/>
    <s v="11"/>
    <s v="Sep"/>
    <s v="13 Sep 2026"/>
    <s v="13"/>
    <s v="Sep"/>
    <n v="2"/>
    <n v="2"/>
    <n v="0"/>
    <n v="0"/>
    <x v="1"/>
    <x v="1"/>
    <n v="3"/>
    <n v="0"/>
    <n v="1011.5768080733944"/>
    <n v="505.78840403669722"/>
    <s v="Bulgaria"/>
    <s v="28 Apr 2026 22:42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13"/>
    <s v="5044217490"/>
    <s v="11 Sep 2026"/>
    <s v="11"/>
    <s v="Sep"/>
    <s v="13 Sep 2026"/>
    <s v="13"/>
    <s v="Sep"/>
    <n v="2"/>
    <n v="2"/>
    <n v="0"/>
    <n v="0"/>
    <x v="1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14"/>
    <s v="5044217490"/>
    <s v="11 Sep 2026"/>
    <s v="11"/>
    <s v="Sep"/>
    <s v="13 Sep 2026"/>
    <s v="13"/>
    <s v="Sep"/>
    <n v="2"/>
    <n v="2"/>
    <n v="0"/>
    <n v="0"/>
    <x v="1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15"/>
    <s v="5044217490"/>
    <s v="11 Sep 2026"/>
    <s v="11"/>
    <s v="Sep"/>
    <s v="13 Sep 2026"/>
    <s v="13"/>
    <s v="Sep"/>
    <n v="2"/>
    <n v="2"/>
    <n v="0"/>
    <n v="0"/>
    <x v="1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16"/>
    <s v="5044217490"/>
    <s v="11 Sep 2026"/>
    <s v="11"/>
    <s v="Sep"/>
    <s v="13 Sep 2026"/>
    <s v="13"/>
    <s v="Sep"/>
    <n v="2"/>
    <n v="2"/>
    <n v="0"/>
    <n v="0"/>
    <x v="1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17"/>
    <s v="5044217490"/>
    <s v="11 Sep 2026"/>
    <s v="11"/>
    <s v="Sep"/>
    <s v="13 Sep 2026"/>
    <s v="13"/>
    <s v="Sep"/>
    <n v="2"/>
    <n v="2"/>
    <n v="0"/>
    <n v="0"/>
    <x v="1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18"/>
    <s v="5044217490"/>
    <s v="11 Sep 2026"/>
    <s v="11"/>
    <s v="Sep"/>
    <s v="13 Sep 2026"/>
    <s v="13"/>
    <s v="Sep"/>
    <n v="2"/>
    <n v="2"/>
    <n v="0"/>
    <n v="0"/>
    <x v="1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19"/>
    <s v="5044217490"/>
    <s v="11 Sep 2026"/>
    <s v="11"/>
    <s v="Sep"/>
    <s v="13 Sep 2026"/>
    <s v="13"/>
    <s v="Sep"/>
    <n v="2"/>
    <n v="2"/>
    <n v="0"/>
    <n v="0"/>
    <x v="1"/>
    <x v="6"/>
    <n v="2"/>
    <n v="0"/>
    <n v="494.16108440366963"/>
    <n v="247.08054220183482"/>
    <m/>
    <s v="28 Apr 2026 22:51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197"/>
    <s v="5110360448"/>
    <s v="11 Sep 2026"/>
    <s v="11"/>
    <s v="Sep"/>
    <s v="13 Sep 2026"/>
    <s v="13"/>
    <s v="Sep"/>
    <n v="2"/>
    <n v="2"/>
    <n v="0"/>
    <n v="0"/>
    <x v="1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198"/>
    <s v="5110360448"/>
    <s v="11 Sep 2026"/>
    <s v="11"/>
    <s v="Sep"/>
    <s v="13 Sep 2026"/>
    <s v="13"/>
    <s v="Sep"/>
    <n v="2"/>
    <n v="2"/>
    <n v="0"/>
    <n v="0"/>
    <x v="1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199"/>
    <s v="5110360448"/>
    <s v="11 Sep 2026"/>
    <s v="11"/>
    <s v="Sep"/>
    <s v="13 Sep 2026"/>
    <s v="13"/>
    <s v="Sep"/>
    <n v="2"/>
    <n v="2"/>
    <n v="0"/>
    <n v="0"/>
    <x v="1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00"/>
    <s v="5110360448"/>
    <s v="11 Sep 2026"/>
    <s v="11"/>
    <s v="Sep"/>
    <s v="13 Sep 2026"/>
    <s v="13"/>
    <s v="Sep"/>
    <n v="2"/>
    <n v="2"/>
    <n v="0"/>
    <n v="0"/>
    <x v="1"/>
    <x v="6"/>
    <n v="2"/>
    <n v="0"/>
    <n v="667.13540733944956"/>
    <n v="333.56770366972478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01"/>
    <s v="5110360448"/>
    <s v="11 Sep 2026"/>
    <s v="11"/>
    <s v="Sep"/>
    <s v="13 Sep 2026"/>
    <s v="13"/>
    <s v="Sep"/>
    <n v="2"/>
    <n v="2"/>
    <n v="0"/>
    <n v="0"/>
    <x v="1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02"/>
    <s v="5110360448"/>
    <s v="11 Sep 2026"/>
    <s v="11"/>
    <s v="Sep"/>
    <s v="13 Sep 2026"/>
    <s v="13"/>
    <s v="Sep"/>
    <n v="2"/>
    <n v="2"/>
    <n v="0"/>
    <n v="0"/>
    <x v="1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03"/>
    <s v="5110360448"/>
    <s v="11 Sep 2026"/>
    <s v="11"/>
    <s v="Sep"/>
    <s v="13 Sep 2026"/>
    <s v="13"/>
    <s v="Sep"/>
    <n v="2"/>
    <n v="2"/>
    <n v="0"/>
    <n v="0"/>
    <x v="1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04"/>
    <s v="5110360448"/>
    <s v="11 Sep 2026"/>
    <s v="11"/>
    <s v="Sep"/>
    <s v="13 Sep 2026"/>
    <s v="13"/>
    <s v="Sep"/>
    <n v="2"/>
    <n v="2"/>
    <n v="0"/>
    <n v="0"/>
    <x v="1"/>
    <x v="6"/>
    <n v="2"/>
    <n v="0"/>
    <n v="667.13540733944956"/>
    <n v="333.56770366972478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05"/>
    <s v="5110360448"/>
    <s v="11 Sep 2026"/>
    <s v="11"/>
    <s v="Sep"/>
    <s v="13 Sep 2026"/>
    <s v="13"/>
    <s v="Sep"/>
    <n v="2"/>
    <n v="2"/>
    <n v="0"/>
    <n v="0"/>
    <x v="1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06"/>
    <s v="5110360448"/>
    <s v="11 Sep 2026"/>
    <s v="11"/>
    <s v="Sep"/>
    <s v="13 Sep 2026"/>
    <s v="13"/>
    <s v="Sep"/>
    <n v="2"/>
    <n v="2"/>
    <n v="0"/>
    <n v="0"/>
    <x v="1"/>
    <x v="1"/>
    <n v="3"/>
    <n v="0"/>
    <n v="1011.5768080733944"/>
    <n v="505.7884040366972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07"/>
    <s v="5110360448"/>
    <s v="11 Sep 2026"/>
    <s v="11"/>
    <s v="Sep"/>
    <s v="13 Sep 2026"/>
    <s v="13"/>
    <s v="Sep"/>
    <n v="2"/>
    <n v="2"/>
    <n v="0"/>
    <n v="0"/>
    <x v="1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08"/>
    <s v="5110360448"/>
    <s v="11 Sep 2026"/>
    <s v="11"/>
    <s v="Sep"/>
    <s v="13 Sep 2026"/>
    <s v="13"/>
    <s v="Sep"/>
    <n v="2"/>
    <n v="2"/>
    <n v="0"/>
    <n v="0"/>
    <x v="1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09"/>
    <s v="5110360448"/>
    <s v="11 Sep 2026"/>
    <s v="11"/>
    <s v="Sep"/>
    <s v="13 Sep 2026"/>
    <s v="13"/>
    <s v="Sep"/>
    <n v="2"/>
    <n v="2"/>
    <n v="0"/>
    <n v="0"/>
    <x v="1"/>
    <x v="6"/>
    <n v="1"/>
    <n v="0"/>
    <n v="494.16108440366963"/>
    <n v="247.08054220183482"/>
    <m/>
    <s v="28 Apr 2026 22:42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2"/>
    <n v="0"/>
    <n v="0"/>
    <n v="6"/>
    <n v="10938"/>
    <s v="011968678"/>
    <s v="20 Jul 2026"/>
    <s v="20"/>
    <s v="Jul"/>
    <s v="26 Jul 2026"/>
    <s v="26"/>
    <s v="Jul"/>
    <n v="6"/>
    <n v="6"/>
    <n v="0"/>
    <n v="0"/>
    <x v="15"/>
    <x v="6"/>
    <n v="2"/>
    <n v="1"/>
    <n v="2136.0010595999997"/>
    <n v="356.00017659999997"/>
    <s v="Bulgaria"/>
    <s v="16 Apr 2026 08:58"/>
    <s v="15 Apr 2026"/>
    <s v="Apr"/>
    <n v="0"/>
    <n v="0"/>
    <n v="6"/>
    <n v="0"/>
    <n v="0"/>
    <n v="6"/>
    <n v="0"/>
    <s v="16.04.2025"/>
    <x v="28"/>
    <s v="20.07.2026"/>
    <n v="30"/>
    <x v="0"/>
    <m/>
    <m/>
  </r>
  <r>
    <x v="0"/>
    <n v="3"/>
    <n v="-1"/>
    <n v="0"/>
    <n v="10939"/>
    <s v="16042025"/>
    <s v="12 Jun 2026"/>
    <s v="12"/>
    <s v="Jun"/>
    <s v="14 Jun 2026"/>
    <s v="14"/>
    <s v="Jun"/>
    <n v="2"/>
    <n v="2"/>
    <n v="0"/>
    <n v="0"/>
    <x v="0"/>
    <x v="0"/>
    <n v="2"/>
    <n v="0"/>
    <n v="523.94711926605498"/>
    <n v="261.97355963302749"/>
    <m/>
    <s v="16 Apr 2026 09:05"/>
    <s v="16 Apr 2026"/>
    <s v="Apr"/>
    <n v="0"/>
    <n v="2"/>
    <n v="0"/>
    <n v="0"/>
    <n v="0"/>
    <n v="2"/>
    <n v="0"/>
    <s v="16.04.2025"/>
    <x v="28"/>
    <s v="12.06.2026"/>
    <n v="24"/>
    <x v="0"/>
    <m/>
    <m/>
  </r>
  <r>
    <x v="1"/>
    <n v="0"/>
    <n v="2"/>
    <n v="0"/>
    <n v="11225"/>
    <s v="5489610417"/>
    <s v="11 Sep 2026"/>
    <s v="11"/>
    <s v="Sep"/>
    <s v="13 Sep 2026"/>
    <s v="13"/>
    <s v="Sep"/>
    <n v="2"/>
    <n v="2"/>
    <n v="0"/>
    <n v="0"/>
    <x v="1"/>
    <x v="6"/>
    <n v="2"/>
    <n v="0"/>
    <n v="494.16108440366963"/>
    <n v="247.08054220183482"/>
    <m/>
    <s v="28 Apr 2026 22:55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21"/>
    <s v="5489610417"/>
    <s v="11 Sep 2026"/>
    <s v="11"/>
    <s v="Sep"/>
    <s v="13 Sep 2026"/>
    <s v="13"/>
    <s v="Sep"/>
    <n v="2"/>
    <n v="2"/>
    <n v="0"/>
    <n v="0"/>
    <x v="1"/>
    <x v="6"/>
    <n v="2"/>
    <n v="0"/>
    <n v="494.16108440366963"/>
    <n v="247.08054220183482"/>
    <m/>
    <s v="28 Apr 2026 22:55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22"/>
    <s v="5489610417"/>
    <s v="11 Sep 2026"/>
    <s v="11"/>
    <s v="Sep"/>
    <s v="13 Sep 2026"/>
    <s v="13"/>
    <s v="Sep"/>
    <n v="2"/>
    <n v="2"/>
    <n v="0"/>
    <n v="0"/>
    <x v="1"/>
    <x v="6"/>
    <n v="2"/>
    <n v="0"/>
    <n v="494.16108440366963"/>
    <n v="247.08054220183482"/>
    <m/>
    <s v="28 Apr 2026 22:55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23"/>
    <s v="5489610417"/>
    <s v="11 Sep 2026"/>
    <s v="11"/>
    <s v="Sep"/>
    <s v="13 Sep 2026"/>
    <s v="13"/>
    <s v="Sep"/>
    <n v="2"/>
    <n v="2"/>
    <n v="0"/>
    <n v="0"/>
    <x v="1"/>
    <x v="1"/>
    <n v="5"/>
    <n v="0"/>
    <n v="1011.5768080733944"/>
    <n v="505.78840403669722"/>
    <m/>
    <s v="28 Apr 2026 22:55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24"/>
    <s v="5489610417"/>
    <s v="11 Sep 2026"/>
    <s v="11"/>
    <s v="Sep"/>
    <s v="13 Sep 2026"/>
    <s v="13"/>
    <s v="Sep"/>
    <n v="2"/>
    <n v="2"/>
    <n v="0"/>
    <n v="0"/>
    <x v="1"/>
    <x v="6"/>
    <n v="2"/>
    <n v="0"/>
    <n v="494.16108440366963"/>
    <n v="247.08054220183482"/>
    <m/>
    <s v="28 Apr 2026 22:55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20"/>
    <s v="5489610417"/>
    <s v="11 Sep 2026"/>
    <s v="11"/>
    <s v="Sep"/>
    <s v="13 Sep 2026"/>
    <s v="13"/>
    <s v="Sep"/>
    <n v="2"/>
    <n v="2"/>
    <n v="0"/>
    <n v="0"/>
    <x v="1"/>
    <x v="1"/>
    <n v="5"/>
    <n v="0"/>
    <n v="1011.5768080733944"/>
    <n v="505.78840403669722"/>
    <s v="Bulgaria"/>
    <s v="28 Apr 2026 22:54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1"/>
    <n v="0"/>
    <n v="2"/>
    <n v="0"/>
    <n v="11226"/>
    <s v="5489610417"/>
    <s v="11 Sep 2026"/>
    <s v="11"/>
    <s v="Sep"/>
    <s v="13 Sep 2026"/>
    <s v="13"/>
    <s v="Sep"/>
    <n v="2"/>
    <n v="2"/>
    <n v="0"/>
    <n v="0"/>
    <x v="1"/>
    <x v="6"/>
    <n v="2"/>
    <n v="0"/>
    <n v="494.16108440366963"/>
    <n v="247.08054220183482"/>
    <m/>
    <s v="28 Apr 2026 22:55"/>
    <s v="28 Apr 2026"/>
    <s v="Apr"/>
    <n v="0"/>
    <n v="0"/>
    <n v="0"/>
    <n v="0"/>
    <n v="2"/>
    <n v="2"/>
    <n v="0"/>
    <s v="28.04.2025"/>
    <x v="27"/>
    <s v="11.09.2026"/>
    <n v="37"/>
    <x v="0"/>
    <m/>
    <m/>
  </r>
  <r>
    <x v="2"/>
    <n v="0"/>
    <n v="5"/>
    <n v="0"/>
    <n v="10932"/>
    <s v="1256142.200772"/>
    <s v="06 Jul 2026"/>
    <s v="06"/>
    <s v="Jul"/>
    <s v="11 Jul 2026"/>
    <s v="11"/>
    <s v="Jul"/>
    <n v="5"/>
    <n v="5"/>
    <n v="0"/>
    <n v="0"/>
    <x v="3"/>
    <x v="2"/>
    <n v="3"/>
    <n v="0"/>
    <n v="2360.3543188999997"/>
    <n v="472.07086377999997"/>
    <s v="Romania"/>
    <s v="15 Apr 2026 13:08"/>
    <s v="15 Apr 2026"/>
    <s v="Apr"/>
    <n v="0"/>
    <n v="0"/>
    <n v="5"/>
    <n v="0"/>
    <n v="0"/>
    <n v="5"/>
    <n v="0"/>
    <s v="15.04.2025"/>
    <x v="28"/>
    <s v="06.07.2026"/>
    <n v="28"/>
    <x v="0"/>
    <m/>
    <m/>
  </r>
  <r>
    <x v="2"/>
    <n v="0"/>
    <n v="5"/>
    <n v="0"/>
    <n v="10958"/>
    <s v="1256824.201114"/>
    <s v="06 Jul 2026"/>
    <s v="06"/>
    <s v="Jul"/>
    <s v="11 Jul 2026"/>
    <s v="11"/>
    <s v="Jul"/>
    <n v="5"/>
    <n v="5"/>
    <n v="0"/>
    <n v="0"/>
    <x v="3"/>
    <x v="6"/>
    <n v="1"/>
    <n v="2"/>
    <n v="1676.6157092000001"/>
    <n v="335.32314184000001"/>
    <s v="Romania"/>
    <s v="18 Apr 2026 08:49"/>
    <s v="18 Apr 2026"/>
    <s v="Apr"/>
    <n v="0"/>
    <n v="0"/>
    <n v="5"/>
    <n v="0"/>
    <n v="0"/>
    <n v="5"/>
    <n v="0"/>
    <s v="18.04.2025"/>
    <x v="28"/>
    <s v="06.07.2026"/>
    <n v="28"/>
    <x v="0"/>
    <m/>
    <m/>
  </r>
  <r>
    <x v="2"/>
    <n v="0"/>
    <n v="0"/>
    <n v="6"/>
    <n v="11228"/>
    <s v="2338306"/>
    <s v="01 Aug 2026"/>
    <s v="01"/>
    <s v="Aug"/>
    <s v="07 Aug 2026"/>
    <s v="07"/>
    <s v="Aug"/>
    <n v="6"/>
    <n v="6"/>
    <n v="0"/>
    <n v="0"/>
    <x v="6"/>
    <x v="4"/>
    <n v="3"/>
    <n v="0"/>
    <n v="2953.3424166"/>
    <n v="492.2237361"/>
    <s v="Romania"/>
    <s v="29 Apr 2026 09:26"/>
    <s v="28 Apr 2026"/>
    <s v="Apr"/>
    <n v="0"/>
    <n v="0"/>
    <n v="0"/>
    <n v="6"/>
    <n v="0"/>
    <n v="6"/>
    <n v="0"/>
    <s v="29.04.2025"/>
    <x v="27"/>
    <s v="01.08.2026"/>
    <n v="31"/>
    <x v="0"/>
    <m/>
    <m/>
  </r>
  <r>
    <x v="2"/>
    <n v="0"/>
    <n v="0"/>
    <n v="6"/>
    <n v="11229"/>
    <s v="2338308"/>
    <s v="01 Aug 2026"/>
    <s v="01"/>
    <s v="Aug"/>
    <s v="07 Aug 2026"/>
    <s v="07"/>
    <s v="Aug"/>
    <n v="6"/>
    <n v="6"/>
    <n v="0"/>
    <n v="0"/>
    <x v="6"/>
    <x v="4"/>
    <n v="3"/>
    <n v="0"/>
    <n v="2953.3424166"/>
    <n v="492.2237361"/>
    <s v="Romania"/>
    <s v="29 Apr 2026 09:27"/>
    <s v="28 Apr 2026"/>
    <s v="Apr"/>
    <n v="0"/>
    <n v="0"/>
    <n v="0"/>
    <n v="6"/>
    <n v="0"/>
    <n v="6"/>
    <n v="0"/>
    <s v="29.04.2025"/>
    <x v="27"/>
    <s v="01.08.2026"/>
    <n v="31"/>
    <x v="0"/>
    <m/>
    <m/>
  </r>
  <r>
    <x v="2"/>
    <n v="0"/>
    <n v="6"/>
    <n v="0"/>
    <n v="11137"/>
    <s v="NT324675"/>
    <s v="05 Jul 2026"/>
    <s v="05"/>
    <s v="Jul"/>
    <s v="11 Jul 2026"/>
    <s v="11"/>
    <s v="Jul"/>
    <n v="6"/>
    <n v="6"/>
    <n v="0"/>
    <n v="0"/>
    <x v="5"/>
    <x v="6"/>
    <n v="1"/>
    <n v="1"/>
    <n v="1398.6922661999999"/>
    <n v="233.11537769999998"/>
    <s v="Romania"/>
    <s v="27 Apr 2026 16:15"/>
    <s v="27 Apr 2026"/>
    <s v="Apr"/>
    <n v="0"/>
    <n v="0"/>
    <n v="6"/>
    <n v="0"/>
    <n v="0"/>
    <n v="6"/>
    <n v="0"/>
    <s v="27.04.2025"/>
    <x v="27"/>
    <s v="05.07.2026"/>
    <n v="28"/>
    <x v="0"/>
    <m/>
    <m/>
  </r>
  <r>
    <x v="2"/>
    <n v="0"/>
    <n v="5"/>
    <n v="0"/>
    <n v="10922"/>
    <s v="NT323612"/>
    <s v="27 Jun 2026"/>
    <s v="27"/>
    <s v="Jun"/>
    <s v="02 Jul 2026"/>
    <s v="02"/>
    <s v="Jul"/>
    <n v="5"/>
    <n v="-25"/>
    <n v="4"/>
    <n v="1"/>
    <x v="5"/>
    <x v="0"/>
    <n v="2"/>
    <n v="2"/>
    <n v="2314.7248049999998"/>
    <n v="462.94496099999998"/>
    <s v="Romania"/>
    <s v="14 Apr 2026 14:35"/>
    <s v="14 Apr 2026"/>
    <s v="Apr"/>
    <n v="0"/>
    <n v="4"/>
    <n v="1"/>
    <n v="0"/>
    <n v="0"/>
    <n v="5"/>
    <n v="0"/>
    <s v="14.04.2025"/>
    <x v="28"/>
    <s v="27.06.2026"/>
    <n v="26"/>
    <x v="0"/>
    <m/>
    <m/>
  </r>
  <r>
    <x v="2"/>
    <n v="0"/>
    <n v="6"/>
    <n v="0"/>
    <n v="11230"/>
    <s v="1259715.202260"/>
    <s v="04 Jul 2026"/>
    <s v="04"/>
    <s v="Jul"/>
    <s v="10 Jul 2026"/>
    <s v="10"/>
    <s v="Jul"/>
    <n v="6"/>
    <n v="6"/>
    <n v="0"/>
    <n v="0"/>
    <x v="3"/>
    <x v="4"/>
    <n v="2"/>
    <n v="2"/>
    <n v="2519.1677148999997"/>
    <n v="419.86128581666662"/>
    <s v="Romania"/>
    <s v="29 Apr 2026 09:36"/>
    <s v="28 Apr 2026"/>
    <s v="Apr"/>
    <n v="0"/>
    <n v="0"/>
    <n v="6"/>
    <n v="0"/>
    <n v="0"/>
    <n v="6"/>
    <n v="0"/>
    <s v="29.04.2025"/>
    <x v="27"/>
    <s v="04.07.2026"/>
    <n v="27"/>
    <x v="0"/>
    <m/>
    <m/>
  </r>
  <r>
    <x v="2"/>
    <n v="0"/>
    <n v="5"/>
    <n v="0"/>
    <n v="11231"/>
    <s v="1259753.202261"/>
    <s v="06 Jul 2026"/>
    <s v="06"/>
    <s v="Jul"/>
    <s v="11 Jul 2026"/>
    <s v="11"/>
    <s v="Jul"/>
    <n v="5"/>
    <n v="5"/>
    <n v="0"/>
    <n v="0"/>
    <x v="3"/>
    <x v="4"/>
    <n v="3"/>
    <n v="0"/>
    <n v="0"/>
    <n v="0"/>
    <s v="Romania"/>
    <s v="29 Apr 2026 09:37"/>
    <s v="29 Apr 2026"/>
    <s v="Apr"/>
    <n v="0"/>
    <n v="0"/>
    <n v="5"/>
    <n v="0"/>
    <n v="0"/>
    <n v="5"/>
    <n v="0"/>
    <s v="29.04.2025"/>
    <x v="27"/>
    <s v="06.07.2026"/>
    <n v="28"/>
    <x v="1"/>
    <m/>
    <m/>
  </r>
  <r>
    <x v="2"/>
    <n v="0"/>
    <n v="0"/>
    <n v="5"/>
    <n v="10999"/>
    <s v="NT324129"/>
    <s v="18 Jul 2026"/>
    <s v="18"/>
    <s v="Jul"/>
    <s v="23 Jul 2026"/>
    <s v="23"/>
    <s v="Jul"/>
    <n v="5"/>
    <n v="5"/>
    <n v="0"/>
    <n v="0"/>
    <x v="5"/>
    <x v="0"/>
    <n v="2"/>
    <n v="2"/>
    <n v="2512.0680520000001"/>
    <n v="502.41361040000004"/>
    <s v="Romania"/>
    <s v="21 Apr 2026 09:40"/>
    <s v="21 Apr 2026"/>
    <s v="Apr"/>
    <n v="0"/>
    <n v="0"/>
    <n v="5"/>
    <n v="0"/>
    <n v="0"/>
    <n v="5"/>
    <n v="0"/>
    <s v="21.04.2025"/>
    <x v="26"/>
    <s v="18.07.2026"/>
    <n v="29"/>
    <x v="0"/>
    <m/>
    <m/>
  </r>
  <r>
    <x v="2"/>
    <n v="0"/>
    <n v="5"/>
    <n v="0"/>
    <n v="11232"/>
    <s v="1259746.202267"/>
    <s v="06 Jul 2026"/>
    <s v="06"/>
    <s v="Jul"/>
    <s v="11 Jul 2026"/>
    <s v="11"/>
    <s v="Jul"/>
    <n v="5"/>
    <n v="5"/>
    <n v="0"/>
    <n v="0"/>
    <x v="3"/>
    <x v="4"/>
    <n v="2"/>
    <n v="1"/>
    <n v="1719.6439691999999"/>
    <n v="343.92879383999997"/>
    <s v="Romania"/>
    <s v="29 Apr 2026 09:47"/>
    <s v="29 Apr 2026"/>
    <s v="Apr"/>
    <n v="0"/>
    <n v="0"/>
    <n v="5"/>
    <n v="0"/>
    <n v="0"/>
    <n v="5"/>
    <n v="0"/>
    <s v="29.04.2025"/>
    <x v="27"/>
    <s v="06.07.2026"/>
    <n v="28"/>
    <x v="0"/>
    <m/>
    <m/>
  </r>
  <r>
    <x v="2"/>
    <n v="0"/>
    <n v="0"/>
    <n v="6"/>
    <n v="11119"/>
    <s v="NT324585"/>
    <s v="18 Jul 2026"/>
    <s v="18"/>
    <s v="Jul"/>
    <s v="24 Jul 2026"/>
    <s v="24"/>
    <s v="Jul"/>
    <n v="6"/>
    <n v="6"/>
    <n v="0"/>
    <n v="0"/>
    <x v="5"/>
    <x v="6"/>
    <n v="2"/>
    <n v="0"/>
    <n v="2136.0010595999997"/>
    <n v="356.00017659999997"/>
    <s v="Romania"/>
    <s v="27 Apr 2026 08:30"/>
    <s v="27 Apr 2026"/>
    <s v="Apr"/>
    <n v="0"/>
    <n v="0"/>
    <n v="6"/>
    <n v="0"/>
    <n v="0"/>
    <n v="6"/>
    <n v="0"/>
    <s v="27.04.2025"/>
    <x v="27"/>
    <s v="18.07.2026"/>
    <n v="29"/>
    <x v="0"/>
    <m/>
    <m/>
  </r>
  <r>
    <x v="2"/>
    <n v="0"/>
    <n v="0"/>
    <n v="5"/>
    <n v="11002"/>
    <s v="NT324152"/>
    <s v="26 Jul 2026"/>
    <s v="26"/>
    <s v="Jul"/>
    <s v="31 Jul 2026"/>
    <s v="31"/>
    <s v="Jul"/>
    <n v="5"/>
    <n v="5"/>
    <n v="0"/>
    <n v="0"/>
    <x v="5"/>
    <x v="6"/>
    <n v="2"/>
    <n v="1"/>
    <n v="1780.0008829999999"/>
    <n v="356.00017659999997"/>
    <s v="Romania"/>
    <s v="21 Apr 2026 11:00"/>
    <s v="21 Apr 2026"/>
    <s v="Apr"/>
    <n v="0"/>
    <n v="0"/>
    <n v="5"/>
    <n v="0"/>
    <n v="0"/>
    <n v="5"/>
    <n v="0"/>
    <s v="21.04.2025"/>
    <x v="26"/>
    <s v="26.07.2026"/>
    <n v="31"/>
    <x v="0"/>
    <m/>
    <m/>
  </r>
  <r>
    <x v="2"/>
    <n v="0"/>
    <n v="0"/>
    <n v="5"/>
    <n v="11164"/>
    <s v="NT324835"/>
    <s v="26 Jul 2026"/>
    <s v="26"/>
    <s v="Jul"/>
    <s v="31 Jul 2026"/>
    <s v="31"/>
    <s v="Jul"/>
    <n v="5"/>
    <n v="5"/>
    <n v="0"/>
    <n v="0"/>
    <x v="5"/>
    <x v="6"/>
    <n v="2"/>
    <n v="1"/>
    <n v="1780.0008829999999"/>
    <n v="356.00017659999997"/>
    <s v="Romania"/>
    <s v="28 Apr 2026 19:20"/>
    <s v="28 Apr 2026"/>
    <s v="Apr"/>
    <n v="0"/>
    <n v="0"/>
    <n v="5"/>
    <n v="0"/>
    <n v="0"/>
    <n v="5"/>
    <n v="0"/>
    <s v="28.04.2025"/>
    <x v="27"/>
    <s v="26.07.2026"/>
    <n v="31"/>
    <x v="0"/>
    <m/>
    <m/>
  </r>
  <r>
    <x v="2"/>
    <n v="0"/>
    <n v="0"/>
    <n v="5"/>
    <n v="10936"/>
    <s v="NT323779"/>
    <s v="10 Aug 2026"/>
    <s v="10"/>
    <s v="Aug"/>
    <s v="15 Aug 2026"/>
    <s v="15"/>
    <s v="Aug"/>
    <n v="5"/>
    <n v="5"/>
    <n v="0"/>
    <n v="0"/>
    <x v="5"/>
    <x v="6"/>
    <n v="2"/>
    <n v="1"/>
    <n v="1780.0008829999999"/>
    <n v="356.00017659999997"/>
    <s v="Romania"/>
    <s v="15 Apr 2026 22:25"/>
    <s v="15 Apr 2026"/>
    <s v="Apr"/>
    <n v="0"/>
    <n v="0"/>
    <n v="0"/>
    <n v="5"/>
    <n v="0"/>
    <n v="5"/>
    <n v="0"/>
    <s v="15.04.2025"/>
    <x v="28"/>
    <s v="10.08.2026"/>
    <n v="33"/>
    <x v="0"/>
    <m/>
    <m/>
  </r>
  <r>
    <x v="2"/>
    <n v="0"/>
    <n v="5"/>
    <n v="0"/>
    <n v="11152"/>
    <s v="NT324752"/>
    <s v="27 Aug 2026"/>
    <s v="27"/>
    <s v="Aug"/>
    <s v="01 Sep 2026"/>
    <s v="01"/>
    <s v="Sep"/>
    <n v="5"/>
    <n v="-26"/>
    <n v="4"/>
    <n v="0"/>
    <x v="5"/>
    <x v="6"/>
    <n v="2"/>
    <n v="0"/>
    <n v="1567.5195118000001"/>
    <n v="313.50390236000004"/>
    <s v="Romania"/>
    <s v="28 Apr 2026 11:10"/>
    <s v="28 Apr 2026"/>
    <s v="Apr"/>
    <n v="0"/>
    <n v="0"/>
    <n v="0"/>
    <n v="4"/>
    <n v="0"/>
    <n v="4"/>
    <n v="-1"/>
    <s v="28.04.2025"/>
    <x v="27"/>
    <s v="27.08.2026"/>
    <n v="35"/>
    <x v="0"/>
    <m/>
    <m/>
  </r>
  <r>
    <x v="1"/>
    <n v="0"/>
    <n v="0"/>
    <n v="5"/>
    <n v="11233"/>
    <s v="5853069444"/>
    <s v="10 Aug 2026"/>
    <s v="10"/>
    <s v="Aug"/>
    <s v="15 Aug 2026"/>
    <s v="15"/>
    <s v="Aug"/>
    <n v="5"/>
    <n v="5"/>
    <n v="0"/>
    <n v="0"/>
    <x v="1"/>
    <x v="4"/>
    <n v="1"/>
    <n v="2"/>
    <n v="2441.7371229357796"/>
    <n v="488.34742458715596"/>
    <s v="Spain"/>
    <s v="29 Apr 2026 10:59"/>
    <s v="29 Apr 2026"/>
    <s v="Apr"/>
    <n v="0"/>
    <n v="0"/>
    <n v="0"/>
    <n v="5"/>
    <n v="0"/>
    <n v="5"/>
    <n v="0"/>
    <s v="29.04.2025"/>
    <x v="27"/>
    <s v="10.08.2026"/>
    <n v="33"/>
    <x v="0"/>
    <m/>
    <m/>
  </r>
  <r>
    <x v="2"/>
    <n v="0"/>
    <n v="6"/>
    <n v="0"/>
    <n v="10941"/>
    <s v="NT323804"/>
    <s v="14 Sep 2026"/>
    <s v="14"/>
    <s v="Sep"/>
    <s v="20 Sep 2026"/>
    <s v="20"/>
    <s v="Sep"/>
    <n v="6"/>
    <n v="6"/>
    <n v="0"/>
    <n v="0"/>
    <x v="5"/>
    <x v="1"/>
    <n v="4"/>
    <n v="0"/>
    <n v="2067.1167270000001"/>
    <n v="344.51945449999999"/>
    <s v="Romania"/>
    <s v="16 Apr 2026 11:20"/>
    <s v="16 Apr 2026"/>
    <s v="Apr"/>
    <n v="0"/>
    <n v="0"/>
    <n v="0"/>
    <n v="0"/>
    <n v="6"/>
    <n v="6"/>
    <n v="0"/>
    <s v="16.04.2025"/>
    <x v="28"/>
    <s v="14.09.2026"/>
    <n v="38"/>
    <x v="0"/>
    <m/>
    <m/>
  </r>
  <r>
    <x v="3"/>
    <n v="0"/>
    <n v="0"/>
    <n v="4"/>
    <n v="11234"/>
    <s v="532087"/>
    <s v="14 Aug 2026"/>
    <s v="14"/>
    <s v="Aug"/>
    <s v="18 Aug 2026"/>
    <s v="18"/>
    <s v="Aug"/>
    <n v="4"/>
    <n v="4"/>
    <n v="0"/>
    <n v="0"/>
    <x v="8"/>
    <x v="2"/>
    <n v="2"/>
    <n v="2"/>
    <n v="2633.6596704587155"/>
    <n v="658.41491761467887"/>
    <m/>
    <s v="29 Apr 2026 13:43"/>
    <s v="29 Apr 2026"/>
    <s v="Apr"/>
    <n v="0"/>
    <n v="0"/>
    <n v="0"/>
    <n v="4"/>
    <n v="0"/>
    <n v="4"/>
    <n v="0"/>
    <s v="29.04.2025"/>
    <x v="27"/>
    <s v="14.08.2026"/>
    <n v="33"/>
    <x v="0"/>
    <m/>
    <m/>
  </r>
  <r>
    <x v="1"/>
    <n v="1"/>
    <n v="0"/>
    <n v="0"/>
    <n v="11235"/>
    <s v="6890376332"/>
    <s v="01 Jun 2026"/>
    <s v="01"/>
    <s v="Jun"/>
    <s v="02 Jun 2026"/>
    <s v="02"/>
    <s v="Jun"/>
    <n v="1"/>
    <n v="1"/>
    <n v="0"/>
    <n v="0"/>
    <x v="1"/>
    <x v="2"/>
    <n v="2"/>
    <n v="1"/>
    <n v="263.06810669724769"/>
    <n v="263.06810669724769"/>
    <s v="Romania"/>
    <s v="29 Apr 2026 14:16"/>
    <s v="29 Apr 2026"/>
    <s v="Apr"/>
    <n v="0"/>
    <n v="1"/>
    <n v="0"/>
    <n v="0"/>
    <n v="0"/>
    <n v="1"/>
    <n v="0"/>
    <s v="29.04.2025"/>
    <x v="27"/>
    <s v="01.06.2026"/>
    <n v="23"/>
    <x v="1"/>
    <m/>
    <m/>
  </r>
  <r>
    <x v="1"/>
    <n v="4"/>
    <n v="0"/>
    <n v="0"/>
    <n v="11227"/>
    <s v="5044609586"/>
    <s v="24 May 2026"/>
    <s v="24"/>
    <s v="May"/>
    <s v="28 May 2026"/>
    <s v="28"/>
    <s v="May"/>
    <n v="4"/>
    <n v="4"/>
    <n v="0"/>
    <n v="0"/>
    <x v="1"/>
    <x v="4"/>
    <n v="2"/>
    <n v="1"/>
    <n v="1029.0177875229356"/>
    <n v="257.25444688073389"/>
    <s v="Bulgaria"/>
    <s v="29 Apr 2026 08:42"/>
    <s v="29 Apr 2026"/>
    <s v="Apr"/>
    <n v="4"/>
    <n v="0"/>
    <n v="0"/>
    <n v="0"/>
    <n v="0"/>
    <n v="4"/>
    <n v="0"/>
    <s v="29.04.2025"/>
    <x v="27"/>
    <s v="24.05.2026"/>
    <n v="22"/>
    <x v="0"/>
    <m/>
    <m/>
  </r>
  <r>
    <x v="2"/>
    <n v="0"/>
    <n v="5"/>
    <n v="0"/>
    <n v="11236"/>
    <s v="1259916.202366"/>
    <s v="31 Aug 2026"/>
    <s v="31"/>
    <s v="Aug"/>
    <s v="05 Sep 2026"/>
    <s v="05"/>
    <s v="Sep"/>
    <n v="5"/>
    <n v="-26"/>
    <n v="0"/>
    <n v="4"/>
    <x v="3"/>
    <x v="5"/>
    <n v="2"/>
    <n v="1"/>
    <n v="1665.1936619999999"/>
    <n v="333.03873239999996"/>
    <s v="Romania"/>
    <s v="29 Apr 2026 15:33"/>
    <s v="29 Apr 2026"/>
    <s v="Apr"/>
    <n v="0"/>
    <n v="0"/>
    <n v="0"/>
    <n v="0"/>
    <n v="4"/>
    <n v="4"/>
    <n v="-1"/>
    <s v="29.04.2025"/>
    <x v="27"/>
    <s v="31.08.2026"/>
    <n v="36"/>
    <x v="0"/>
    <m/>
    <m/>
  </r>
  <r>
    <x v="2"/>
    <n v="0"/>
    <n v="5"/>
    <n v="0"/>
    <n v="11238"/>
    <s v="54703"/>
    <s v="01 Jul 2026"/>
    <s v="01"/>
    <s v="Jul"/>
    <s v="06 Jul 2026"/>
    <s v="06"/>
    <s v="Jul"/>
    <n v="5"/>
    <n v="5"/>
    <n v="0"/>
    <n v="0"/>
    <x v="4"/>
    <x v="6"/>
    <n v="3"/>
    <n v="1"/>
    <n v="2170.3845510000001"/>
    <n v="434.07691020000004"/>
    <s v="Romania"/>
    <s v="29 Apr 2026 16:11"/>
    <s v="29 Apr 2026"/>
    <s v="Apr"/>
    <n v="0"/>
    <n v="0"/>
    <n v="5"/>
    <n v="0"/>
    <n v="0"/>
    <n v="5"/>
    <n v="0"/>
    <s v="29.04.2025"/>
    <x v="27"/>
    <s v="01.07.2026"/>
    <n v="27"/>
    <x v="0"/>
    <m/>
    <m/>
  </r>
  <r>
    <x v="2"/>
    <n v="0"/>
    <n v="5"/>
    <n v="0"/>
    <n v="11239"/>
    <s v="54704"/>
    <s v="01 Jul 2026"/>
    <s v="01"/>
    <s v="Jul"/>
    <s v="06 Jul 2026"/>
    <s v="06"/>
    <s v="Jul"/>
    <n v="5"/>
    <n v="5"/>
    <n v="0"/>
    <n v="0"/>
    <x v="4"/>
    <x v="6"/>
    <n v="2"/>
    <n v="2"/>
    <n v="2009.615325"/>
    <n v="401.92306500000001"/>
    <s v="Romania"/>
    <s v="29 Apr 2026 16:11"/>
    <s v="29 Apr 2026"/>
    <s v="Apr"/>
    <n v="0"/>
    <n v="0"/>
    <n v="5"/>
    <n v="0"/>
    <n v="0"/>
    <n v="5"/>
    <n v="0"/>
    <s v="29.04.2025"/>
    <x v="27"/>
    <s v="01.07.2026"/>
    <n v="27"/>
    <x v="0"/>
    <m/>
    <m/>
  </r>
  <r>
    <x v="4"/>
    <n v="0"/>
    <n v="7"/>
    <n v="0"/>
    <n v="11014"/>
    <s v="13970309"/>
    <s v="26 Jun 2026"/>
    <s v="26"/>
    <s v="Jun"/>
    <s v="03 Jul 2026"/>
    <s v="03"/>
    <s v="Jul"/>
    <n v="7"/>
    <n v="-23"/>
    <n v="5"/>
    <n v="2"/>
    <x v="10"/>
    <x v="6"/>
    <n v="2"/>
    <n v="1"/>
    <n v="1808.6929091"/>
    <n v="258.38470130000002"/>
    <s v="Poland"/>
    <s v="22 Apr 2026 11:58"/>
    <s v="21 Apr 2026"/>
    <s v="Apr"/>
    <n v="0"/>
    <n v="5"/>
    <n v="2"/>
    <n v="0"/>
    <n v="0"/>
    <n v="7"/>
    <n v="0"/>
    <s v="22.04.2025"/>
    <x v="26"/>
    <s v="26.06.2026"/>
    <n v="26"/>
    <x v="0"/>
    <m/>
    <m/>
  </r>
  <r>
    <x v="1"/>
    <n v="0"/>
    <n v="4"/>
    <n v="0"/>
    <n v="11242"/>
    <s v="5176599887"/>
    <s v="30 Aug 2026"/>
    <s v="30"/>
    <s v="Aug"/>
    <s v="03 Sep 2026"/>
    <s v="03"/>
    <s v="Sep"/>
    <n v="4"/>
    <n v="-27"/>
    <n v="1"/>
    <n v="2"/>
    <x v="1"/>
    <x v="4"/>
    <n v="2"/>
    <n v="2"/>
    <n v="1882.1903089908255"/>
    <n v="470.54757724770639"/>
    <s v="Romania"/>
    <s v="29 Apr 2026 17:11"/>
    <s v="29 Apr 2026"/>
    <s v="Apr"/>
    <n v="0"/>
    <n v="0"/>
    <n v="0"/>
    <n v="1"/>
    <n v="2"/>
    <n v="3"/>
    <n v="-1"/>
    <s v="29.04.2025"/>
    <x v="27"/>
    <s v="30.08.2026"/>
    <n v="36"/>
    <x v="0"/>
    <m/>
    <m/>
  </r>
  <r>
    <x v="1"/>
    <n v="0"/>
    <n v="0"/>
    <n v="8"/>
    <n v="11017"/>
    <s v="5223887881"/>
    <s v="17 Jul 2026"/>
    <s v="17"/>
    <s v="Jul"/>
    <s v="25 Jul 2026"/>
    <s v="25"/>
    <s v="Jul"/>
    <n v="8"/>
    <n v="8"/>
    <n v="0"/>
    <n v="0"/>
    <x v="1"/>
    <x v="0"/>
    <n v="2"/>
    <n v="2"/>
    <n v="5807.9179302752291"/>
    <n v="725.98974128440364"/>
    <s v="Romania"/>
    <s v="22 Apr 2026 14:32"/>
    <s v="22 Apr 2026"/>
    <s v="Apr"/>
    <n v="0"/>
    <n v="0"/>
    <n v="8"/>
    <n v="0"/>
    <n v="0"/>
    <n v="8"/>
    <n v="0"/>
    <s v="22.04.2025"/>
    <x v="26"/>
    <s v="17.07.2026"/>
    <n v="29"/>
    <x v="0"/>
    <m/>
    <m/>
  </r>
  <r>
    <x v="2"/>
    <n v="0"/>
    <n v="5"/>
    <n v="0"/>
    <n v="11243"/>
    <s v="1260006.202400"/>
    <s v="22 Jun 2026"/>
    <s v="22"/>
    <s v="Jun"/>
    <s v="27 Jun 2026"/>
    <s v="27"/>
    <s v="Jun"/>
    <n v="5"/>
    <n v="5"/>
    <n v="0"/>
    <n v="0"/>
    <x v="3"/>
    <x v="6"/>
    <n v="2"/>
    <n v="2"/>
    <n v="0"/>
    <n v="0"/>
    <s v="Romania"/>
    <s v="29 Apr 2026 17:32"/>
    <s v="29 Apr 2026"/>
    <s v="Apr"/>
    <n v="0"/>
    <n v="5"/>
    <n v="0"/>
    <n v="0"/>
    <n v="0"/>
    <n v="5"/>
    <n v="0"/>
    <s v="29.04.2025"/>
    <x v="27"/>
    <s v="22.06.2026"/>
    <n v="26"/>
    <x v="1"/>
    <m/>
    <m/>
  </r>
  <r>
    <x v="1"/>
    <n v="0"/>
    <n v="0"/>
    <n v="6"/>
    <n v="11245"/>
    <s v="6768433058"/>
    <s v="20 Jul 2026"/>
    <s v="20"/>
    <s v="Jul"/>
    <s v="26 Jul 2026"/>
    <s v="26"/>
    <s v="Jul"/>
    <n v="6"/>
    <n v="6"/>
    <n v="0"/>
    <n v="0"/>
    <x v="1"/>
    <x v="3"/>
    <n v="2"/>
    <n v="2"/>
    <n v="4175.3920122935779"/>
    <n v="695.89866871559627"/>
    <s v="Bulgaria"/>
    <s v="29 Apr 2026 19:19"/>
    <s v="29 Apr 2026"/>
    <s v="Apr"/>
    <n v="0"/>
    <n v="0"/>
    <n v="6"/>
    <n v="0"/>
    <n v="0"/>
    <n v="6"/>
    <n v="0"/>
    <s v="29.04.2025"/>
    <x v="27"/>
    <s v="20.07.2026"/>
    <n v="30"/>
    <x v="1"/>
    <m/>
    <m/>
  </r>
  <r>
    <x v="1"/>
    <n v="0"/>
    <n v="0"/>
    <n v="4"/>
    <n v="11246"/>
    <s v="6103822434"/>
    <s v="10 Aug 2026"/>
    <s v="10"/>
    <s v="Aug"/>
    <s v="14 Aug 2026"/>
    <s v="14"/>
    <s v="Aug"/>
    <n v="4"/>
    <n v="4"/>
    <n v="0"/>
    <n v="0"/>
    <x v="1"/>
    <x v="3"/>
    <n v="2"/>
    <n v="1"/>
    <n v="1953.3896983486238"/>
    <n v="488.34742458715596"/>
    <s v="Romania"/>
    <s v="29 Apr 2026 19:19"/>
    <s v="29 Apr 2026"/>
    <s v="Apr"/>
    <n v="0"/>
    <n v="0"/>
    <n v="0"/>
    <n v="4"/>
    <n v="0"/>
    <n v="4"/>
    <n v="0"/>
    <s v="29.04.2025"/>
    <x v="27"/>
    <s v="10.08.2026"/>
    <n v="33"/>
    <x v="1"/>
    <m/>
    <m/>
  </r>
  <r>
    <x v="2"/>
    <n v="0"/>
    <n v="0"/>
    <n v="5"/>
    <n v="10928"/>
    <s v="1255998.200678"/>
    <s v="25 Jul 2026"/>
    <s v="25"/>
    <s v="Jul"/>
    <s v="30 Jul 2026"/>
    <s v="30"/>
    <s v="Jul"/>
    <n v="5"/>
    <n v="5"/>
    <n v="0"/>
    <n v="0"/>
    <x v="3"/>
    <x v="3"/>
    <n v="2"/>
    <n v="1"/>
    <n v="1823.029143"/>
    <n v="364.6058286"/>
    <s v="Romania"/>
    <s v="14 Apr 2026 19:34"/>
    <s v="14 Apr 2026"/>
    <s v="Apr"/>
    <n v="0"/>
    <n v="0"/>
    <n v="5"/>
    <n v="0"/>
    <n v="0"/>
    <n v="5"/>
    <n v="0"/>
    <s v="14.04.2025"/>
    <x v="28"/>
    <s v="25.07.2026"/>
    <n v="30"/>
    <x v="0"/>
    <m/>
    <m/>
  </r>
  <r>
    <x v="2"/>
    <n v="0"/>
    <n v="0"/>
    <n v="5"/>
    <n v="11247"/>
    <s v="1260030.202408"/>
    <s v="20 Jul 2026"/>
    <s v="20"/>
    <s v="Jul"/>
    <s v="25 Jul 2026"/>
    <s v="25"/>
    <s v="Jul"/>
    <n v="5"/>
    <n v="5"/>
    <n v="0"/>
    <n v="0"/>
    <x v="3"/>
    <x v="3"/>
    <n v="2"/>
    <n v="1"/>
    <n v="1823.029143"/>
    <n v="364.6058286"/>
    <s v="Romania"/>
    <s v="29 Apr 2026 20:55"/>
    <s v="29 Apr 2026"/>
    <s v="Apr"/>
    <n v="0"/>
    <n v="0"/>
    <n v="5"/>
    <n v="0"/>
    <n v="0"/>
    <n v="5"/>
    <n v="0"/>
    <s v="29.04.2025"/>
    <x v="27"/>
    <s v="20.07.2026"/>
    <n v="30"/>
    <x v="0"/>
    <m/>
    <m/>
  </r>
  <r>
    <x v="1"/>
    <n v="2"/>
    <n v="1"/>
    <n v="0"/>
    <n v="11021"/>
    <s v="5868885252"/>
    <s v="29 May 2026"/>
    <s v="29"/>
    <s v="May"/>
    <s v="01 Jun 2026"/>
    <s v="01"/>
    <s v="Jun"/>
    <n v="3"/>
    <n v="-28"/>
    <n v="2"/>
    <n v="0"/>
    <x v="1"/>
    <x v="1"/>
    <n v="2"/>
    <n v="1"/>
    <n v="1685.9613467889908"/>
    <n v="561.98711559633011"/>
    <s v="Romania"/>
    <s v="22 Apr 2026 15:54"/>
    <s v="22 Apr 2026"/>
    <s v="Apr"/>
    <n v="2"/>
    <n v="0"/>
    <n v="0"/>
    <n v="0"/>
    <n v="0"/>
    <n v="2"/>
    <n v="-1"/>
    <s v="22.04.2025"/>
    <x v="26"/>
    <s v="29.05.2026"/>
    <n v="22"/>
    <x v="1"/>
    <m/>
    <m/>
  </r>
  <r>
    <x v="1"/>
    <n v="2"/>
    <n v="1"/>
    <n v="0"/>
    <n v="11022"/>
    <s v="5868885252"/>
    <s v="29 May 2026"/>
    <s v="29"/>
    <s v="May"/>
    <s v="01 Jun 2026"/>
    <s v="01"/>
    <s v="Jun"/>
    <n v="3"/>
    <n v="-28"/>
    <n v="2"/>
    <n v="0"/>
    <x v="1"/>
    <x v="7"/>
    <n v="2"/>
    <n v="0"/>
    <n v="1901.0667599999999"/>
    <n v="633.68891999999994"/>
    <m/>
    <s v="22 Apr 2026 15:54"/>
    <s v="22 Apr 2026"/>
    <s v="Apr"/>
    <n v="2"/>
    <n v="0"/>
    <n v="0"/>
    <n v="0"/>
    <n v="0"/>
    <n v="2"/>
    <n v="-1"/>
    <s v="22.04.2025"/>
    <x v="26"/>
    <s v="29.05.2026"/>
    <n v="22"/>
    <x v="1"/>
    <m/>
    <m/>
  </r>
  <r>
    <x v="2"/>
    <n v="0"/>
    <n v="5"/>
    <n v="0"/>
    <n v="11248"/>
    <s v="1260036.202409"/>
    <s v="27 Aug 2026"/>
    <s v="27"/>
    <s v="Aug"/>
    <s v="01 Sep 2026"/>
    <s v="01"/>
    <s v="Sep"/>
    <n v="5"/>
    <n v="-26"/>
    <n v="4"/>
    <n v="0"/>
    <x v="3"/>
    <x v="3"/>
    <n v="2"/>
    <n v="2"/>
    <n v="2013.1749355999998"/>
    <n v="402.63498711999995"/>
    <s v="Romania"/>
    <s v="29 Apr 2026 21:39"/>
    <s v="29 Apr 2026"/>
    <s v="Apr"/>
    <n v="0"/>
    <n v="0"/>
    <n v="0"/>
    <n v="4"/>
    <n v="0"/>
    <n v="4"/>
    <n v="-1"/>
    <s v="29.04.2025"/>
    <x v="27"/>
    <s v="27.08.2026"/>
    <n v="35"/>
    <x v="0"/>
    <m/>
    <m/>
  </r>
  <r>
    <x v="2"/>
    <n v="0"/>
    <n v="5"/>
    <n v="0"/>
    <n v="11250"/>
    <s v="1260036.202411"/>
    <s v="27 Aug 2026"/>
    <s v="27"/>
    <s v="Aug"/>
    <s v="01 Sep 2026"/>
    <s v="01"/>
    <s v="Sep"/>
    <n v="5"/>
    <n v="-26"/>
    <n v="4"/>
    <n v="0"/>
    <x v="3"/>
    <x v="4"/>
    <n v="3"/>
    <n v="1"/>
    <n v="2174.2375360999999"/>
    <n v="434.84750722000001"/>
    <s v="Romania"/>
    <s v="29 Apr 2026 21:39"/>
    <s v="29 Apr 2026"/>
    <s v="Apr"/>
    <n v="0"/>
    <n v="0"/>
    <n v="0"/>
    <n v="4"/>
    <n v="0"/>
    <n v="4"/>
    <n v="-1"/>
    <s v="29.04.2025"/>
    <x v="27"/>
    <s v="27.08.2026"/>
    <n v="35"/>
    <x v="0"/>
    <m/>
    <m/>
  </r>
  <r>
    <x v="2"/>
    <n v="0"/>
    <n v="0"/>
    <n v="7"/>
    <n v="11023"/>
    <s v="NT324308"/>
    <s v="20 Jul 2026"/>
    <s v="20"/>
    <s v="Jul"/>
    <s v="27 Jul 2026"/>
    <s v="27"/>
    <s v="Jul"/>
    <n v="7"/>
    <n v="7"/>
    <n v="0"/>
    <n v="0"/>
    <x v="5"/>
    <x v="0"/>
    <n v="3"/>
    <n v="1"/>
    <n v="3086.1823902000001"/>
    <n v="440.88319860000001"/>
    <s v="Romania"/>
    <s v="22 Apr 2026 15:56"/>
    <s v="22 Apr 2026"/>
    <s v="Apr"/>
    <n v="0"/>
    <n v="0"/>
    <n v="7"/>
    <n v="0"/>
    <n v="0"/>
    <n v="7"/>
    <n v="0"/>
    <s v="22.04.2025"/>
    <x v="26"/>
    <s v="20.07.2026"/>
    <n v="30"/>
    <x v="0"/>
    <m/>
    <m/>
  </r>
  <r>
    <x v="2"/>
    <n v="0"/>
    <n v="0"/>
    <n v="7"/>
    <n v="11024"/>
    <s v="NT324307"/>
    <s v="20 Jul 2026"/>
    <s v="20"/>
    <s v="Jul"/>
    <s v="27 Jul 2026"/>
    <s v="27"/>
    <s v="Jul"/>
    <n v="7"/>
    <n v="7"/>
    <n v="0"/>
    <n v="0"/>
    <x v="5"/>
    <x v="0"/>
    <n v="3"/>
    <n v="1"/>
    <n v="3086.1823902000001"/>
    <n v="440.88319860000001"/>
    <s v="Romania"/>
    <s v="22 Apr 2026 16:06"/>
    <s v="22 Apr 2026"/>
    <s v="Apr"/>
    <n v="0"/>
    <n v="0"/>
    <n v="7"/>
    <n v="0"/>
    <n v="0"/>
    <n v="7"/>
    <n v="0"/>
    <s v="22.04.2025"/>
    <x v="26"/>
    <s v="20.07.2026"/>
    <n v="30"/>
    <x v="0"/>
    <m/>
    <m/>
  </r>
  <r>
    <x v="3"/>
    <n v="0"/>
    <n v="0"/>
    <n v="6"/>
    <n v="11240"/>
    <s v="532282"/>
    <s v="18 Jul 2026"/>
    <s v="18"/>
    <s v="Jul"/>
    <s v="24 Jul 2026"/>
    <s v="24"/>
    <s v="Jul"/>
    <n v="6"/>
    <n v="6"/>
    <n v="0"/>
    <n v="0"/>
    <x v="8"/>
    <x v="3"/>
    <n v="2"/>
    <n v="1"/>
    <n v="2626.9129541284401"/>
    <n v="437.81882568807333"/>
    <m/>
    <s v="29 Apr 2026 16:38"/>
    <s v="29 Apr 2026"/>
    <s v="Apr"/>
    <n v="0"/>
    <n v="0"/>
    <n v="6"/>
    <n v="0"/>
    <n v="0"/>
    <n v="6"/>
    <n v="0"/>
    <s v="29.04.2025"/>
    <x v="27"/>
    <s v="18.07.2026"/>
    <n v="29"/>
    <x v="0"/>
    <m/>
    <m/>
  </r>
  <r>
    <x v="1"/>
    <n v="2"/>
    <n v="1"/>
    <n v="0"/>
    <n v="11252"/>
    <s v="5012762772"/>
    <s v="29 May 2026"/>
    <s v="29"/>
    <s v="May"/>
    <s v="01 Jun 2026"/>
    <s v="01"/>
    <s v="Jun"/>
    <n v="3"/>
    <n v="-28"/>
    <n v="2"/>
    <n v="0"/>
    <x v="1"/>
    <x v="1"/>
    <n v="4"/>
    <n v="1"/>
    <n v="1264.4710100917432"/>
    <n v="421.4903366972477"/>
    <s v="Romania"/>
    <s v="30 Apr 2026 07:40"/>
    <s v="30 Apr 2026"/>
    <s v="Apr"/>
    <n v="2"/>
    <n v="0"/>
    <n v="0"/>
    <n v="0"/>
    <n v="0"/>
    <n v="2"/>
    <n v="-1"/>
    <s v="30.04.2025"/>
    <x v="27"/>
    <s v="29.05.2026"/>
    <n v="22"/>
    <x v="0"/>
    <m/>
    <m/>
  </r>
  <r>
    <x v="2"/>
    <n v="0"/>
    <n v="5"/>
    <n v="0"/>
    <n v="11249"/>
    <s v="1260036.202410"/>
    <s v="27 Aug 2026"/>
    <s v="27"/>
    <s v="Aug"/>
    <s v="01 Sep 2026"/>
    <s v="01"/>
    <s v="Sep"/>
    <n v="5"/>
    <n v="-26"/>
    <n v="4"/>
    <n v="0"/>
    <x v="3"/>
    <x v="4"/>
    <n v="3"/>
    <n v="1"/>
    <n v="2174.2375360999999"/>
    <n v="434.84750722000001"/>
    <s v="Romania"/>
    <s v="29 Apr 2026 21:39"/>
    <s v="29 Apr 2026"/>
    <s v="Apr"/>
    <n v="0"/>
    <n v="0"/>
    <n v="0"/>
    <n v="4"/>
    <n v="0"/>
    <n v="4"/>
    <n v="-1"/>
    <s v="29.04.2025"/>
    <x v="27"/>
    <s v="27.08.2026"/>
    <n v="35"/>
    <x v="0"/>
    <m/>
    <m/>
  </r>
  <r>
    <x v="2"/>
    <n v="0"/>
    <n v="5"/>
    <n v="0"/>
    <n v="11253"/>
    <s v="1260070.202456"/>
    <s v="27 Aug 2026"/>
    <s v="27"/>
    <s v="Aug"/>
    <s v="01 Sep 2026"/>
    <s v="01"/>
    <s v="Sep"/>
    <n v="5"/>
    <n v="-26"/>
    <n v="4"/>
    <n v="0"/>
    <x v="3"/>
    <x v="4"/>
    <n v="3"/>
    <n v="1"/>
    <n v="2174.2375360999999"/>
    <n v="434.84750722000001"/>
    <s v="Romania"/>
    <s v="30 Apr 2026 09:43"/>
    <s v="30 Apr 2026"/>
    <s v="Apr"/>
    <n v="0"/>
    <n v="0"/>
    <n v="0"/>
    <n v="4"/>
    <n v="0"/>
    <n v="4"/>
    <n v="-1"/>
    <s v="30.04.2025"/>
    <x v="27"/>
    <s v="27.08.2026"/>
    <n v="35"/>
    <x v="0"/>
    <m/>
    <m/>
  </r>
  <r>
    <x v="2"/>
    <n v="0"/>
    <n v="5"/>
    <n v="0"/>
    <n v="11254"/>
    <s v="1260020.202472"/>
    <s v="04 Jul 2026"/>
    <s v="04"/>
    <s v="Jul"/>
    <s v="09 Jul 2026"/>
    <s v="09"/>
    <s v="Jul"/>
    <n v="5"/>
    <n v="5"/>
    <n v="0"/>
    <n v="0"/>
    <x v="3"/>
    <x v="3"/>
    <n v="2"/>
    <n v="1"/>
    <n v="1650.7205199999999"/>
    <n v="330.14410399999997"/>
    <s v="Romania"/>
    <s v="30 Apr 2026 10:00"/>
    <s v="29 Apr 2026"/>
    <s v="Apr"/>
    <n v="0"/>
    <n v="0"/>
    <n v="5"/>
    <n v="0"/>
    <n v="0"/>
    <n v="5"/>
    <n v="0"/>
    <s v="30.04.2025"/>
    <x v="27"/>
    <s v="04.07.2026"/>
    <n v="27"/>
    <x v="0"/>
    <m/>
    <m/>
  </r>
  <r>
    <x v="2"/>
    <n v="0"/>
    <n v="5"/>
    <n v="0"/>
    <n v="11255"/>
    <s v="1260012.202476"/>
    <s v="30 Jun 2026"/>
    <s v="30"/>
    <s v="Jun"/>
    <s v="05 Jul 2026"/>
    <s v="05"/>
    <s v="Jul"/>
    <n v="5"/>
    <n v="-25"/>
    <n v="1"/>
    <n v="4"/>
    <x v="3"/>
    <x v="3"/>
    <n v="2"/>
    <n v="1"/>
    <n v="1650.7205199999999"/>
    <n v="330.14410399999997"/>
    <s v="Romania"/>
    <s v="30 Apr 2026 10:22"/>
    <s v="29 Apr 2026"/>
    <s v="Apr"/>
    <n v="0"/>
    <n v="1"/>
    <n v="4"/>
    <n v="0"/>
    <n v="0"/>
    <n v="5"/>
    <n v="0"/>
    <s v="30.04.2025"/>
    <x v="27"/>
    <s v="30.06.2026"/>
    <n v="27"/>
    <x v="0"/>
    <m/>
    <m/>
  </r>
  <r>
    <x v="2"/>
    <n v="0"/>
    <n v="0"/>
    <n v="7"/>
    <n v="11256"/>
    <s v="1260145.202489"/>
    <s v="01 Aug 2026"/>
    <s v="01"/>
    <s v="Aug"/>
    <s v="08 Aug 2026"/>
    <s v="08"/>
    <s v="Aug"/>
    <n v="7"/>
    <n v="7"/>
    <n v="0"/>
    <n v="0"/>
    <x v="3"/>
    <x v="0"/>
    <n v="2"/>
    <n v="2"/>
    <n v="3516.8952727999999"/>
    <n v="502.41361039999998"/>
    <s v="Romania"/>
    <s v="30 Apr 2026 11:15"/>
    <s v="30 Apr 2026"/>
    <s v="Apr"/>
    <n v="0"/>
    <n v="0"/>
    <n v="0"/>
    <n v="7"/>
    <n v="0"/>
    <n v="7"/>
    <n v="0"/>
    <s v="30.04.2025"/>
    <x v="27"/>
    <s v="01.08.2026"/>
    <n v="31"/>
    <x v="0"/>
    <m/>
    <m/>
  </r>
  <r>
    <x v="2"/>
    <n v="0"/>
    <n v="5"/>
    <n v="0"/>
    <n v="11237"/>
    <s v="54702"/>
    <s v="01 Jul 2026"/>
    <s v="01"/>
    <s v="Jul"/>
    <s v="06 Jul 2026"/>
    <s v="06"/>
    <s v="Jul"/>
    <n v="5"/>
    <n v="5"/>
    <n v="0"/>
    <n v="0"/>
    <x v="4"/>
    <x v="3"/>
    <n v="2"/>
    <n v="1"/>
    <n v="1650.7205199999999"/>
    <n v="330.14410399999997"/>
    <s v="Romania"/>
    <s v="29 Apr 2026 16:10"/>
    <s v="29 Apr 2026"/>
    <s v="Apr"/>
    <n v="0"/>
    <n v="0"/>
    <n v="5"/>
    <n v="0"/>
    <n v="0"/>
    <n v="5"/>
    <n v="0"/>
    <s v="29.04.2025"/>
    <x v="27"/>
    <s v="01.07.2026"/>
    <n v="27"/>
    <x v="0"/>
    <m/>
    <m/>
  </r>
  <r>
    <x v="2"/>
    <n v="0"/>
    <n v="0"/>
    <n v="5"/>
    <n v="11257"/>
    <s v="1260189.202497"/>
    <s v="23 Jul 2026"/>
    <s v="23"/>
    <s v="Jul"/>
    <s v="28 Jul 2026"/>
    <s v="28"/>
    <s v="Jul"/>
    <n v="5"/>
    <n v="5"/>
    <n v="0"/>
    <n v="0"/>
    <x v="3"/>
    <x v="6"/>
    <n v="2"/>
    <n v="2"/>
    <n v="2224.9522079999997"/>
    <n v="444.99044159999994"/>
    <s v="Romania"/>
    <s v="30 Apr 2026 11:53"/>
    <s v="30 Apr 2026"/>
    <s v="Apr"/>
    <n v="0"/>
    <n v="0"/>
    <n v="5"/>
    <n v="0"/>
    <n v="0"/>
    <n v="5"/>
    <n v="0"/>
    <s v="30.04.2025"/>
    <x v="27"/>
    <s v="23.07.2026"/>
    <n v="30"/>
    <x v="0"/>
    <m/>
    <m/>
  </r>
  <r>
    <x v="0"/>
    <n v="2"/>
    <n v="0"/>
    <n v="0"/>
    <n v="10930"/>
    <s v="14052026"/>
    <s v="15 May 2026"/>
    <s v="15"/>
    <s v="May"/>
    <s v="17 May 2026"/>
    <s v="17"/>
    <s v="May"/>
    <n v="2"/>
    <n v="2"/>
    <n v="0"/>
    <n v="0"/>
    <x v="0"/>
    <x v="7"/>
    <n v="3"/>
    <n v="0"/>
    <n v="838.67425871559624"/>
    <n v="419.33712935779812"/>
    <m/>
    <s v="15 Apr 2026 09:46"/>
    <s v="15 Apr 2026"/>
    <s v="Apr"/>
    <n v="2"/>
    <n v="0"/>
    <n v="0"/>
    <n v="0"/>
    <n v="0"/>
    <n v="2"/>
    <n v="0"/>
    <s v="15.04.2025"/>
    <x v="28"/>
    <s v="15.05.2026"/>
    <n v="20"/>
    <x v="0"/>
    <m/>
    <m/>
  </r>
  <r>
    <x v="2"/>
    <n v="0"/>
    <n v="6"/>
    <n v="0"/>
    <n v="11241"/>
    <s v="12539"/>
    <s v="01 Jul 2026"/>
    <s v="01"/>
    <s v="Jul"/>
    <s v="07 Jul 2026"/>
    <s v="07"/>
    <s v="Jul"/>
    <n v="6"/>
    <n v="6"/>
    <n v="0"/>
    <n v="0"/>
    <x v="4"/>
    <x v="6"/>
    <n v="1"/>
    <n v="1"/>
    <n v="1350.4614984"/>
    <n v="225.07691639999999"/>
    <s v="Moldova, Republic of"/>
    <s v="29 Apr 2026 17:09"/>
    <s v="29 Apr 2026"/>
    <s v="Apr"/>
    <n v="0"/>
    <n v="0"/>
    <n v="6"/>
    <n v="0"/>
    <n v="0"/>
    <n v="6"/>
    <n v="0"/>
    <s v="29.04.2025"/>
    <x v="27"/>
    <s v="01.07.2026"/>
    <n v="27"/>
    <x v="0"/>
    <m/>
    <m/>
  </r>
  <r>
    <x v="2"/>
    <n v="0"/>
    <n v="5"/>
    <n v="0"/>
    <n v="11258"/>
    <s v="1260204.202500"/>
    <s v="29 Aug 2026"/>
    <s v="29"/>
    <s v="Aug"/>
    <s v="03 Sep 2026"/>
    <s v="03"/>
    <s v="Sep"/>
    <n v="5"/>
    <n v="-26"/>
    <n v="2"/>
    <n v="2"/>
    <x v="3"/>
    <x v="3"/>
    <n v="3"/>
    <n v="1"/>
    <n v="2065.7672043000002"/>
    <n v="413.15344086000005"/>
    <s v="Romania"/>
    <s v="30 Apr 2026 12:25"/>
    <s v="30 Apr 2026"/>
    <s v="Apr"/>
    <n v="0"/>
    <n v="0"/>
    <n v="0"/>
    <n v="2"/>
    <n v="2"/>
    <n v="4"/>
    <n v="-1"/>
    <s v="30.04.2025"/>
    <x v="27"/>
    <s v="29.08.2026"/>
    <n v="35"/>
    <x v="0"/>
    <m/>
    <m/>
  </r>
  <r>
    <x v="3"/>
    <n v="0"/>
    <n v="0"/>
    <n v="6"/>
    <n v="11027"/>
    <s v="526126"/>
    <s v="20 Jul 2026"/>
    <s v="20"/>
    <s v="Jul"/>
    <s v="26 Jul 2026"/>
    <s v="26"/>
    <s v="Jul"/>
    <n v="6"/>
    <n v="6"/>
    <n v="0"/>
    <n v="0"/>
    <x v="8"/>
    <x v="6"/>
    <n v="2"/>
    <n v="1"/>
    <n v="2566.6231486238535"/>
    <n v="427.77052477064217"/>
    <m/>
    <s v="23 Apr 2026 09:08"/>
    <s v="23 Apr 2026"/>
    <s v="Apr"/>
    <n v="0"/>
    <n v="0"/>
    <n v="6"/>
    <n v="0"/>
    <n v="0"/>
    <n v="6"/>
    <n v="0"/>
    <s v="23.04.2025"/>
    <x v="26"/>
    <s v="20.07.2026"/>
    <n v="30"/>
    <x v="0"/>
    <m/>
    <m/>
  </r>
  <r>
    <x v="2"/>
    <n v="0"/>
    <n v="0"/>
    <n v="3"/>
    <n v="11007"/>
    <s v="1257804.201465"/>
    <s v="20 Aug 2026"/>
    <s v="20"/>
    <s v="Aug"/>
    <s v="23 Aug 2026"/>
    <s v="23"/>
    <s v="Aug"/>
    <n v="3"/>
    <n v="3"/>
    <n v="0"/>
    <n v="0"/>
    <x v="3"/>
    <x v="2"/>
    <n v="2"/>
    <n v="1"/>
    <n v="1388.834883"/>
    <n v="462.94496099999998"/>
    <s v="Romania"/>
    <s v="21 Apr 2026 21:08"/>
    <s v="21 Apr 2026"/>
    <s v="Apr"/>
    <n v="0"/>
    <n v="0"/>
    <n v="0"/>
    <n v="3"/>
    <n v="0"/>
    <n v="3"/>
    <n v="0"/>
    <s v="21.04.2025"/>
    <x v="26"/>
    <s v="20.08.2026"/>
    <n v="34"/>
    <x v="0"/>
    <m/>
    <m/>
  </r>
  <r>
    <x v="2"/>
    <n v="0"/>
    <n v="0"/>
    <n v="3"/>
    <n v="11008"/>
    <s v="1257804.201466"/>
    <s v="20 Aug 2026"/>
    <s v="20"/>
    <s v="Aug"/>
    <s v="23 Aug 2026"/>
    <s v="23"/>
    <s v="Aug"/>
    <n v="3"/>
    <n v="3"/>
    <n v="0"/>
    <n v="0"/>
    <x v="3"/>
    <x v="2"/>
    <n v="2"/>
    <n v="1"/>
    <n v="1388.834883"/>
    <n v="462.94496099999998"/>
    <s v="Romania"/>
    <s v="21 Apr 2026 21:08"/>
    <s v="21 Apr 2026"/>
    <s v="Apr"/>
    <n v="0"/>
    <n v="0"/>
    <n v="0"/>
    <n v="3"/>
    <n v="0"/>
    <n v="3"/>
    <n v="0"/>
    <s v="21.04.2025"/>
    <x v="26"/>
    <s v="20.08.2026"/>
    <n v="34"/>
    <x v="0"/>
    <m/>
    <m/>
  </r>
  <r>
    <x v="2"/>
    <n v="0"/>
    <n v="5"/>
    <n v="0"/>
    <n v="10975"/>
    <s v="1256929.201150"/>
    <s v="29 Aug 2026"/>
    <s v="29"/>
    <s v="Aug"/>
    <s v="03 Sep 2026"/>
    <s v="03"/>
    <s v="Sep"/>
    <n v="5"/>
    <n v="-26"/>
    <n v="2"/>
    <n v="2"/>
    <x v="3"/>
    <x v="0"/>
    <n v="2"/>
    <n v="1"/>
    <n v="1714.0111787999999"/>
    <n v="342.80223575999997"/>
    <s v="Romania"/>
    <s v="19 Apr 2026 18:48"/>
    <s v="19 Apr 2026"/>
    <s v="Apr"/>
    <n v="0"/>
    <n v="0"/>
    <n v="0"/>
    <n v="2"/>
    <n v="2"/>
    <n v="4"/>
    <n v="-1"/>
    <s v="19.04.2025"/>
    <x v="28"/>
    <s v="29.08.2026"/>
    <n v="35"/>
    <x v="0"/>
    <m/>
    <m/>
  </r>
  <r>
    <x v="2"/>
    <n v="0"/>
    <n v="0"/>
    <n v="5"/>
    <n v="10927"/>
    <s v="1255994.200673"/>
    <s v="27 Jul 2026"/>
    <s v="27"/>
    <s v="Jul"/>
    <s v="01 Aug 2026"/>
    <s v="01"/>
    <s v="Aug"/>
    <n v="5"/>
    <n v="-26"/>
    <n v="4"/>
    <n v="0"/>
    <x v="3"/>
    <x v="3"/>
    <n v="3"/>
    <n v="1"/>
    <n v="2461.1186804999998"/>
    <n v="492.22373609999994"/>
    <s v="Romania"/>
    <s v="14 Apr 2026 19:02"/>
    <s v="14 Apr 2026"/>
    <s v="Apr"/>
    <n v="0"/>
    <n v="0"/>
    <n v="4"/>
    <n v="0"/>
    <n v="0"/>
    <n v="4"/>
    <n v="-1"/>
    <s v="14.04.2025"/>
    <x v="28"/>
    <s v="27.07.2026"/>
    <n v="31"/>
    <x v="0"/>
    <m/>
    <m/>
  </r>
  <r>
    <x v="2"/>
    <n v="0"/>
    <n v="0"/>
    <n v="3"/>
    <n v="10942"/>
    <s v="1256494.200869"/>
    <s v="29 Jul 2026"/>
    <s v="29"/>
    <s v="Jul"/>
    <s v="01 Aug 2026"/>
    <s v="01"/>
    <s v="Aug"/>
    <n v="3"/>
    <n v="-28"/>
    <n v="2"/>
    <n v="0"/>
    <x v="3"/>
    <x v="3"/>
    <n v="3"/>
    <n v="1"/>
    <n v="1845.7950042"/>
    <n v="615.26500139999996"/>
    <s v="Romania"/>
    <s v="16 Apr 2026 15:57"/>
    <s v="16 Apr 2026"/>
    <s v="Apr"/>
    <n v="0"/>
    <n v="0"/>
    <n v="2"/>
    <n v="0"/>
    <n v="0"/>
    <n v="2"/>
    <n v="-1"/>
    <s v="16.04.2025"/>
    <x v="28"/>
    <s v="29.07.2026"/>
    <n v="31"/>
    <x v="0"/>
    <m/>
    <m/>
  </r>
  <r>
    <x v="2"/>
    <n v="0"/>
    <n v="0"/>
    <n v="5"/>
    <n v="10950"/>
    <s v="1256651.201041"/>
    <s v="29 Jul 2026"/>
    <s v="29"/>
    <s v="Jul"/>
    <s v="03 Aug 2026"/>
    <s v="03"/>
    <s v="Aug"/>
    <n v="5"/>
    <n v="-26"/>
    <n v="2"/>
    <n v="2"/>
    <x v="3"/>
    <x v="6"/>
    <n v="2"/>
    <n v="0"/>
    <n v="1780.0008829999999"/>
    <n v="356.00017659999997"/>
    <s v="Romania"/>
    <s v="17 Apr 2026 12:40"/>
    <s v="17 Apr 2026"/>
    <s v="Apr"/>
    <n v="0"/>
    <n v="0"/>
    <n v="2"/>
    <n v="2"/>
    <n v="0"/>
    <n v="4"/>
    <n v="-1"/>
    <s v="17.04.2025"/>
    <x v="28"/>
    <s v="29.07.2026"/>
    <n v="31"/>
    <x v="0"/>
    <m/>
    <m/>
  </r>
  <r>
    <x v="2"/>
    <n v="0"/>
    <n v="6"/>
    <n v="0"/>
    <n v="11259"/>
    <s v="63698"/>
    <s v="05 Jul 2026"/>
    <s v="05"/>
    <s v="Jul"/>
    <s v="11 Jul 2026"/>
    <s v="11"/>
    <s v="Jul"/>
    <n v="6"/>
    <n v="6"/>
    <n v="0"/>
    <n v="0"/>
    <x v="4"/>
    <x v="3"/>
    <n v="3"/>
    <n v="0"/>
    <n v="2767.2256337999997"/>
    <n v="461.20427229999996"/>
    <s v="Romania"/>
    <s v="30 Apr 2026 13:03"/>
    <s v="30 Apr 2026"/>
    <s v="Apr"/>
    <n v="0"/>
    <n v="0"/>
    <n v="6"/>
    <n v="0"/>
    <n v="0"/>
    <n v="6"/>
    <n v="0"/>
    <s v="30.04.2025"/>
    <x v="27"/>
    <s v="05.07.2026"/>
    <n v="28"/>
    <x v="0"/>
    <m/>
    <m/>
  </r>
  <r>
    <x v="1"/>
    <n v="0"/>
    <n v="0"/>
    <n v="5"/>
    <n v="10918"/>
    <s v="6502697885"/>
    <s v="12 Aug 2026"/>
    <s v="12"/>
    <s v="Aug"/>
    <s v="17 Aug 2026"/>
    <s v="17"/>
    <s v="Aug"/>
    <n v="5"/>
    <n v="5"/>
    <n v="0"/>
    <n v="0"/>
    <x v="1"/>
    <x v="0"/>
    <n v="2"/>
    <n v="2"/>
    <n v="3361.0669399082567"/>
    <n v="672.21338798165129"/>
    <s v="Greece"/>
    <s v="13 Apr 2026 14:28"/>
    <s v="13 Apr 2026"/>
    <s v="Apr"/>
    <n v="0"/>
    <n v="0"/>
    <n v="0"/>
    <n v="5"/>
    <n v="0"/>
    <n v="5"/>
    <n v="0"/>
    <s v="13.04.2025"/>
    <x v="28"/>
    <s v="12.08.2026"/>
    <n v="33"/>
    <x v="0"/>
    <m/>
    <m/>
  </r>
  <r>
    <x v="2"/>
    <n v="0"/>
    <n v="0"/>
    <n v="5"/>
    <n v="11261"/>
    <s v="54741"/>
    <s v="20 Jul 2026"/>
    <s v="20"/>
    <s v="Jul"/>
    <s v="25 Jul 2026"/>
    <s v="25"/>
    <s v="Jul"/>
    <n v="5"/>
    <n v="5"/>
    <n v="0"/>
    <n v="0"/>
    <x v="4"/>
    <x v="6"/>
    <n v="2"/>
    <n v="0"/>
    <n v="1780.0008829999999"/>
    <n v="356.00017659999997"/>
    <s v="Romania"/>
    <s v="30 Apr 2026 14:00"/>
    <s v="30 Apr 2026"/>
    <s v="Apr"/>
    <n v="0"/>
    <n v="0"/>
    <n v="5"/>
    <n v="0"/>
    <n v="0"/>
    <n v="5"/>
    <n v="0"/>
    <s v="30.04.2025"/>
    <x v="27"/>
    <s v="20.07.2026"/>
    <n v="30"/>
    <x v="0"/>
    <m/>
    <m/>
  </r>
  <r>
    <x v="2"/>
    <n v="0"/>
    <n v="0"/>
    <n v="5"/>
    <n v="11262"/>
    <s v="54742"/>
    <s v="20 Jul 2026"/>
    <s v="20"/>
    <s v="Jul"/>
    <s v="25 Jul 2026"/>
    <s v="25"/>
    <s v="Jul"/>
    <n v="5"/>
    <n v="5"/>
    <n v="0"/>
    <n v="0"/>
    <x v="4"/>
    <x v="6"/>
    <n v="1"/>
    <n v="2"/>
    <n v="1780.0008829999999"/>
    <n v="356.00017659999997"/>
    <s v="Romania"/>
    <s v="30 Apr 2026 14:00"/>
    <s v="30 Apr 2026"/>
    <s v="Apr"/>
    <n v="0"/>
    <n v="0"/>
    <n v="5"/>
    <n v="0"/>
    <n v="0"/>
    <n v="5"/>
    <n v="0"/>
    <s v="30.04.2025"/>
    <x v="27"/>
    <s v="20.07.2026"/>
    <n v="30"/>
    <x v="0"/>
    <m/>
    <m/>
  </r>
  <r>
    <x v="2"/>
    <n v="0"/>
    <n v="6"/>
    <n v="0"/>
    <n v="11260"/>
    <s v="63699"/>
    <s v="05 Jul 2026"/>
    <s v="05"/>
    <s v="Jul"/>
    <s v="11 Jul 2026"/>
    <s v="11"/>
    <s v="Jul"/>
    <n v="6"/>
    <n v="6"/>
    <n v="0"/>
    <n v="0"/>
    <x v="4"/>
    <x v="3"/>
    <n v="3"/>
    <n v="0"/>
    <n v="2767.2256337999997"/>
    <n v="461.20427229999996"/>
    <s v="Romania"/>
    <s v="30 Apr 2026 13:32"/>
    <s v="30 Apr 2026"/>
    <s v="Apr"/>
    <n v="0"/>
    <n v="0"/>
    <n v="6"/>
    <n v="0"/>
    <n v="0"/>
    <n v="6"/>
    <n v="0"/>
    <s v="30.04.2025"/>
    <x v="27"/>
    <s v="05.07.2026"/>
    <n v="28"/>
    <x v="0"/>
    <m/>
    <m/>
  </r>
  <r>
    <x v="2"/>
    <n v="0"/>
    <n v="1"/>
    <n v="0"/>
    <n v="11251"/>
    <s v="1260042.202413"/>
    <s v="03 Jul 2026"/>
    <s v="03"/>
    <s v="Jul"/>
    <s v="04 Jul 2026"/>
    <s v="04"/>
    <s v="Jul"/>
    <n v="1"/>
    <n v="1"/>
    <n v="0"/>
    <n v="0"/>
    <x v="3"/>
    <x v="6"/>
    <n v="2"/>
    <n v="0"/>
    <n v="0"/>
    <n v="0"/>
    <s v="Romania"/>
    <s v="29 Apr 2026 22:07"/>
    <s v="29 Apr 2026"/>
    <s v="Apr"/>
    <n v="0"/>
    <n v="0"/>
    <n v="1"/>
    <n v="0"/>
    <n v="0"/>
    <n v="1"/>
    <n v="0"/>
    <s v="29.04.2025"/>
    <x v="27"/>
    <s v="03.07.2026"/>
    <n v="27"/>
    <x v="1"/>
    <m/>
    <m/>
  </r>
  <r>
    <x v="2"/>
    <n v="0"/>
    <n v="0"/>
    <n v="5"/>
    <n v="11263"/>
    <s v="2338675"/>
    <s v="20 Jul 2026"/>
    <s v="20"/>
    <s v="Jul"/>
    <s v="25 Jul 2026"/>
    <s v="25"/>
    <s v="Jul"/>
    <n v="5"/>
    <n v="5"/>
    <n v="0"/>
    <n v="0"/>
    <x v="6"/>
    <x v="0"/>
    <n v="3"/>
    <n v="1"/>
    <n v="2713.0295845000001"/>
    <n v="542.60591690000001"/>
    <s v="Romania"/>
    <s v="30 Apr 2026 15:14"/>
    <s v="30 Apr 2026"/>
    <s v="Apr"/>
    <n v="0"/>
    <n v="0"/>
    <n v="5"/>
    <n v="0"/>
    <n v="0"/>
    <n v="5"/>
    <n v="0"/>
    <s v="30.04.2025"/>
    <x v="27"/>
    <s v="20.07.2026"/>
    <n v="30"/>
    <x v="0"/>
    <m/>
    <m/>
  </r>
  <r>
    <x v="0"/>
    <n v="0"/>
    <n v="5"/>
    <n v="0"/>
    <n v="11265"/>
    <s v="30042026"/>
    <s v="24 Jun 2026"/>
    <s v="24"/>
    <s v="Jun"/>
    <s v="29 Jun 2026"/>
    <s v="29"/>
    <s v="Jun"/>
    <n v="5"/>
    <n v="5"/>
    <n v="0"/>
    <n v="0"/>
    <x v="0"/>
    <x v="4"/>
    <n v="3"/>
    <n v="0"/>
    <n v="2569.5838087155958"/>
    <n v="513.91676174311931"/>
    <m/>
    <s v="30 Apr 2026 15:36"/>
    <s v="30 Apr 2026"/>
    <s v="Apr"/>
    <n v="0"/>
    <n v="5"/>
    <n v="0"/>
    <n v="0"/>
    <n v="0"/>
    <n v="5"/>
    <n v="0"/>
    <s v="30.04.2025"/>
    <x v="27"/>
    <s v="24.06.2026"/>
    <n v="26"/>
    <x v="0"/>
    <m/>
    <m/>
  </r>
  <r>
    <x v="1"/>
    <n v="0"/>
    <n v="0"/>
    <n v="3"/>
    <n v="10945"/>
    <s v="5969775077"/>
    <s v="21 Aug 2026"/>
    <s v="21"/>
    <s v="Aug"/>
    <s v="24 Aug 2026"/>
    <s v="24"/>
    <s v="Aug"/>
    <n v="3"/>
    <n v="3"/>
    <n v="0"/>
    <n v="0"/>
    <x v="1"/>
    <x v="4"/>
    <n v="1"/>
    <n v="0"/>
    <n v="1627.8247486238531"/>
    <n v="542.60824954128429"/>
    <m/>
    <s v="16 Apr 2026 17:42"/>
    <s v="16 Apr 2026"/>
    <s v="Apr"/>
    <n v="0"/>
    <n v="0"/>
    <n v="0"/>
    <n v="3"/>
    <n v="0"/>
    <n v="3"/>
    <n v="0"/>
    <s v="16.04.2025"/>
    <x v="28"/>
    <s v="21.08.2026"/>
    <n v="34"/>
    <x v="0"/>
    <m/>
    <m/>
  </r>
  <r>
    <x v="1"/>
    <n v="0"/>
    <n v="0"/>
    <n v="3"/>
    <n v="10943"/>
    <s v="5969775077"/>
    <s v="21 Aug 2026"/>
    <s v="21"/>
    <s v="Aug"/>
    <s v="24 Aug 2026"/>
    <s v="24"/>
    <s v="Aug"/>
    <n v="3"/>
    <n v="3"/>
    <n v="0"/>
    <n v="0"/>
    <x v="1"/>
    <x v="4"/>
    <n v="1"/>
    <n v="0"/>
    <n v="1627.8247486238531"/>
    <n v="542.60824954128429"/>
    <s v="Netherlands"/>
    <s v="16 Apr 2026 17:42"/>
    <s v="16 Apr 2026"/>
    <s v="Apr"/>
    <n v="0"/>
    <n v="0"/>
    <n v="0"/>
    <n v="3"/>
    <n v="0"/>
    <n v="3"/>
    <n v="0"/>
    <s v="16.04.2025"/>
    <x v="28"/>
    <s v="21.08.2026"/>
    <n v="34"/>
    <x v="0"/>
    <m/>
    <m/>
  </r>
  <r>
    <x v="1"/>
    <n v="0"/>
    <n v="0"/>
    <n v="3"/>
    <n v="10944"/>
    <s v="5969775077"/>
    <s v="21 Aug 2026"/>
    <s v="21"/>
    <s v="Aug"/>
    <s v="24 Aug 2026"/>
    <s v="24"/>
    <s v="Aug"/>
    <n v="3"/>
    <n v="3"/>
    <n v="0"/>
    <n v="0"/>
    <x v="1"/>
    <x v="4"/>
    <n v="2"/>
    <n v="0"/>
    <n v="1627.8247486238531"/>
    <n v="542.60824954128429"/>
    <m/>
    <s v="16 Apr 2026 17:42"/>
    <s v="16 Apr 2026"/>
    <s v="Apr"/>
    <n v="0"/>
    <n v="0"/>
    <n v="0"/>
    <n v="3"/>
    <n v="0"/>
    <n v="3"/>
    <n v="0"/>
    <s v="16.04.2025"/>
    <x v="28"/>
    <s v="21.08.2026"/>
    <n v="34"/>
    <x v="0"/>
    <m/>
    <m/>
  </r>
  <r>
    <x v="2"/>
    <n v="0"/>
    <n v="0"/>
    <n v="3"/>
    <n v="10920"/>
    <s v="1255737.200528"/>
    <s v="18 Jul 2026"/>
    <s v="18"/>
    <s v="Jul"/>
    <s v="21 Jul 2026"/>
    <s v="21"/>
    <s v="Jul"/>
    <n v="3"/>
    <n v="3"/>
    <n v="0"/>
    <n v="0"/>
    <x v="3"/>
    <x v="4"/>
    <n v="2"/>
    <n v="2"/>
    <n v="1709.0824872000001"/>
    <n v="569.69416239999998"/>
    <s v="Romania"/>
    <s v="13 Apr 2026 22:13"/>
    <s v="13 Apr 2026"/>
    <s v="Apr"/>
    <n v="0"/>
    <n v="0"/>
    <n v="3"/>
    <n v="0"/>
    <n v="0"/>
    <n v="3"/>
    <n v="0"/>
    <s v="13.04.2025"/>
    <x v="28"/>
    <s v="18.07.2026"/>
    <n v="29"/>
    <x v="0"/>
    <m/>
    <m/>
  </r>
  <r>
    <x v="1"/>
    <n v="0"/>
    <n v="0"/>
    <n v="4"/>
    <n v="11028"/>
    <s v="5387700311"/>
    <s v="16 Aug 2026"/>
    <s v="16"/>
    <s v="Aug"/>
    <s v="20 Aug 2026"/>
    <s v="20"/>
    <s v="Aug"/>
    <n v="4"/>
    <n v="4"/>
    <n v="0"/>
    <n v="0"/>
    <x v="1"/>
    <x v="0"/>
    <n v="2"/>
    <n v="2"/>
    <n v="2688.8535519266052"/>
    <n v="672.21338798165129"/>
    <s v="United Kingdom"/>
    <s v="23 Apr 2026 14:04"/>
    <s v="23 Apr 2026"/>
    <s v="Apr"/>
    <n v="0"/>
    <n v="0"/>
    <n v="0"/>
    <n v="4"/>
    <n v="0"/>
    <n v="4"/>
    <n v="0"/>
    <s v="23.04.2025"/>
    <x v="26"/>
    <s v="16.08.2026"/>
    <n v="34"/>
    <x v="1"/>
    <m/>
    <m/>
  </r>
  <r>
    <x v="1"/>
    <n v="0"/>
    <n v="0"/>
    <n v="4"/>
    <n v="11029"/>
    <s v="6301481817"/>
    <s v="16 Aug 2026"/>
    <s v="16"/>
    <s v="Aug"/>
    <s v="20 Aug 2026"/>
    <s v="20"/>
    <s v="Aug"/>
    <n v="4"/>
    <n v="4"/>
    <n v="0"/>
    <n v="0"/>
    <x v="1"/>
    <x v="0"/>
    <n v="2"/>
    <n v="2"/>
    <n v="2688.8535519266052"/>
    <n v="672.21338798165129"/>
    <s v="Romania"/>
    <s v="23 Apr 2026 14:04"/>
    <s v="23 Apr 2026"/>
    <s v="Apr"/>
    <n v="0"/>
    <n v="0"/>
    <n v="0"/>
    <n v="4"/>
    <n v="0"/>
    <n v="4"/>
    <n v="0"/>
    <s v="23.04.2025"/>
    <x v="26"/>
    <s v="16.08.2026"/>
    <n v="34"/>
    <x v="0"/>
    <m/>
    <m/>
  </r>
  <r>
    <x v="2"/>
    <n v="0"/>
    <n v="5"/>
    <n v="0"/>
    <n v="11030"/>
    <s v="NT324381"/>
    <s v="06 Jul 2026"/>
    <s v="06"/>
    <s v="Jul"/>
    <s v="11 Jul 2026"/>
    <s v="11"/>
    <s v="Jul"/>
    <n v="5"/>
    <n v="5"/>
    <n v="0"/>
    <n v="0"/>
    <x v="5"/>
    <x v="4"/>
    <n v="3"/>
    <n v="0"/>
    <n v="1886.2415685999999"/>
    <n v="377.24831372"/>
    <s v="Romania"/>
    <s v="23 Apr 2026 15:07"/>
    <s v="23 Apr 2026"/>
    <s v="Apr"/>
    <n v="0"/>
    <n v="0"/>
    <n v="5"/>
    <n v="0"/>
    <n v="0"/>
    <n v="5"/>
    <n v="0"/>
    <s v="23.04.2025"/>
    <x v="26"/>
    <s v="06.07.2026"/>
    <n v="28"/>
    <x v="0"/>
    <m/>
    <m/>
  </r>
  <r>
    <x v="0"/>
    <n v="0"/>
    <n v="0"/>
    <n v="7"/>
    <n v="11031"/>
    <s v="23042026"/>
    <s v="15 Jul 2026"/>
    <s v="15"/>
    <s v="Jul"/>
    <s v="22 Jul 2026"/>
    <s v="22"/>
    <s v="Jul"/>
    <n v="7"/>
    <n v="7"/>
    <n v="0"/>
    <n v="0"/>
    <x v="0"/>
    <x v="7"/>
    <n v="5"/>
    <n v="0"/>
    <n v="6945.3855941284392"/>
    <n v="992.1979420183485"/>
    <m/>
    <s v="23 Apr 2026 15:15"/>
    <s v="23 Apr 2026"/>
    <s v="Apr"/>
    <n v="0"/>
    <n v="0"/>
    <n v="7"/>
    <n v="0"/>
    <n v="0"/>
    <n v="7"/>
    <n v="0"/>
    <s v="23.04.2025"/>
    <x v="26"/>
    <s v="15.07.2026"/>
    <n v="29"/>
    <x v="0"/>
    <m/>
    <m/>
  </r>
  <r>
    <x v="2"/>
    <n v="0"/>
    <n v="5"/>
    <n v="0"/>
    <n v="11033"/>
    <s v="1258399.201688"/>
    <s v="28 Jun 2026"/>
    <s v="28"/>
    <s v="Jun"/>
    <s v="03 Jul 2026"/>
    <s v="03"/>
    <s v="Jul"/>
    <n v="5"/>
    <n v="-25"/>
    <n v="3"/>
    <n v="2"/>
    <x v="3"/>
    <x v="4"/>
    <n v="2"/>
    <n v="2"/>
    <n v="2063.40065"/>
    <n v="412.68013000000002"/>
    <s v="Romania"/>
    <s v="23 Apr 2026 18:03"/>
    <s v="23 Apr 2026"/>
    <s v="Apr"/>
    <n v="0"/>
    <n v="3"/>
    <n v="2"/>
    <n v="0"/>
    <n v="0"/>
    <n v="5"/>
    <n v="0"/>
    <s v="23.04.2025"/>
    <x v="26"/>
    <s v="28.06.2026"/>
    <n v="27"/>
    <x v="0"/>
    <m/>
    <m/>
  </r>
  <r>
    <x v="3"/>
    <n v="0"/>
    <n v="5"/>
    <n v="3"/>
    <n v="11036"/>
    <s v="526928"/>
    <s v="22 Aug 2026"/>
    <s v="22"/>
    <s v="Aug"/>
    <s v="30 Aug 2026"/>
    <s v="30"/>
    <s v="Aug"/>
    <n v="8"/>
    <n v="8"/>
    <n v="0"/>
    <n v="0"/>
    <x v="8"/>
    <x v="4"/>
    <n v="3"/>
    <n v="1"/>
    <n v="4391.2510480733945"/>
    <n v="548.90638100917431"/>
    <m/>
    <s v="23 Apr 2026 22:33"/>
    <s v="23 Apr 2026"/>
    <s v="Apr"/>
    <n v="0"/>
    <n v="0"/>
    <n v="0"/>
    <n v="8"/>
    <n v="0"/>
    <n v="8"/>
    <n v="0"/>
    <s v="23.04.2025"/>
    <x v="26"/>
    <s v="22.08.2026"/>
    <n v="34"/>
    <x v="0"/>
    <m/>
    <m/>
  </r>
  <r>
    <x v="1"/>
    <n v="0"/>
    <n v="4"/>
    <n v="0"/>
    <n v="11037"/>
    <s v="6151461655"/>
    <s v="20 Jun 2026"/>
    <s v="20"/>
    <s v="Jun"/>
    <s v="24 Jun 2026"/>
    <s v="24"/>
    <s v="Jun"/>
    <n v="4"/>
    <n v="4"/>
    <n v="0"/>
    <n v="0"/>
    <x v="1"/>
    <x v="3"/>
    <n v="3"/>
    <n v="1"/>
    <n v="1914.9908341284402"/>
    <n v="478.74770853211004"/>
    <m/>
    <s v="24 Apr 2026 08:18"/>
    <s v="24 Apr 2026"/>
    <s v="Apr"/>
    <n v="0"/>
    <n v="4"/>
    <n v="0"/>
    <n v="0"/>
    <n v="0"/>
    <n v="4"/>
    <n v="0"/>
    <s v="24.04.2025"/>
    <x v="26"/>
    <s v="20.06.2026"/>
    <n v="25"/>
    <x v="0"/>
    <m/>
    <m/>
  </r>
  <r>
    <x v="1"/>
    <n v="0"/>
    <n v="4"/>
    <n v="0"/>
    <n v="11038"/>
    <s v="6151461655"/>
    <s v="20 Jun 2026"/>
    <s v="20"/>
    <s v="Jun"/>
    <s v="24 Jun 2026"/>
    <s v="24"/>
    <s v="Jun"/>
    <n v="4"/>
    <n v="4"/>
    <n v="0"/>
    <n v="0"/>
    <x v="1"/>
    <x v="0"/>
    <n v="3"/>
    <n v="1"/>
    <n v="2150.4799434862384"/>
    <n v="537.61998587155961"/>
    <s v="Romania"/>
    <s v="24 Apr 2026 08:18"/>
    <s v="24 Apr 2026"/>
    <s v="Apr"/>
    <n v="0"/>
    <n v="4"/>
    <n v="0"/>
    <n v="0"/>
    <n v="0"/>
    <n v="4"/>
    <n v="0"/>
    <s v="24.04.2025"/>
    <x v="26"/>
    <s v="20.06.2026"/>
    <n v="25"/>
    <x v="0"/>
    <m/>
    <m/>
  </r>
  <r>
    <x v="2"/>
    <n v="0"/>
    <n v="5"/>
    <n v="0"/>
    <n v="11039"/>
    <s v="NT324414"/>
    <s v="06 Jul 2026"/>
    <s v="06"/>
    <s v="Jul"/>
    <s v="11 Jul 2026"/>
    <s v="11"/>
    <s v="Jul"/>
    <n v="5"/>
    <n v="5"/>
    <n v="0"/>
    <n v="0"/>
    <x v="5"/>
    <x v="4"/>
    <n v="2"/>
    <n v="1"/>
    <n v="1397.244952"/>
    <n v="279.44899040000001"/>
    <s v="Romania"/>
    <s v="24 Apr 2026 09:36"/>
    <s v="24 Apr 2026"/>
    <s v="Apr"/>
    <n v="0"/>
    <n v="0"/>
    <n v="5"/>
    <n v="0"/>
    <n v="0"/>
    <n v="5"/>
    <n v="0"/>
    <s v="24.04.2025"/>
    <x v="26"/>
    <s v="06.07.2026"/>
    <n v="28"/>
    <x v="0"/>
    <m/>
    <m/>
  </r>
  <r>
    <x v="4"/>
    <n v="0"/>
    <n v="0"/>
    <n v="7"/>
    <n v="11054"/>
    <s v="13956045"/>
    <s v="21 Jul 2026"/>
    <s v="21"/>
    <s v="Jul"/>
    <s v="28 Jul 2026"/>
    <s v="28"/>
    <s v="Jul"/>
    <n v="7"/>
    <n v="7"/>
    <n v="0"/>
    <n v="0"/>
    <x v="10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  <s v="21.07.2026"/>
    <n v="30"/>
    <x v="0"/>
    <m/>
    <m/>
  </r>
  <r>
    <x v="4"/>
    <n v="0"/>
    <n v="0"/>
    <n v="7"/>
    <n v="11051"/>
    <s v="13956045"/>
    <s v="21 Jul 2026"/>
    <s v="21"/>
    <s v="Jul"/>
    <s v="28 Jul 2026"/>
    <s v="28"/>
    <s v="Jul"/>
    <n v="7"/>
    <n v="7"/>
    <n v="0"/>
    <n v="0"/>
    <x v="10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  <m/>
    <m/>
  </r>
  <r>
    <x v="4"/>
    <n v="0"/>
    <n v="4"/>
    <n v="3"/>
    <n v="11077"/>
    <s v="13956069"/>
    <s v="07 Jul 2026"/>
    <s v="07"/>
    <s v="Jul"/>
    <s v="14 Jul 2026"/>
    <s v="14"/>
    <s v="Jul"/>
    <n v="7"/>
    <n v="7"/>
    <n v="0"/>
    <n v="0"/>
    <x v="10"/>
    <x v="3"/>
    <n v="2"/>
    <n v="0"/>
    <n v="1808.6929091"/>
    <n v="258.38470130000002"/>
    <s v="Poland"/>
    <s v="24 Apr 2026 12:17"/>
    <s v="16 Apr 2026"/>
    <s v="Apr"/>
    <n v="0"/>
    <n v="0"/>
    <n v="7"/>
    <n v="0"/>
    <n v="0"/>
    <n v="7"/>
    <n v="0"/>
    <s v="24.04.2025"/>
    <x v="26"/>
    <s v="07.07.2026"/>
    <n v="28"/>
    <x v="0"/>
    <m/>
    <m/>
  </r>
  <r>
    <x v="4"/>
    <n v="0"/>
    <n v="4"/>
    <n v="3"/>
    <n v="11075"/>
    <s v="13956069"/>
    <s v="07 Jul 2026"/>
    <s v="07"/>
    <s v="Jul"/>
    <s v="14 Jul 2026"/>
    <s v="14"/>
    <s v="Jul"/>
    <n v="7"/>
    <n v="7"/>
    <n v="0"/>
    <n v="0"/>
    <x v="10"/>
    <x v="3"/>
    <n v="2"/>
    <n v="0"/>
    <n v="1808.6929091"/>
    <n v="258.38470130000002"/>
    <s v="Poland"/>
    <s v="24 Apr 2026 12:17"/>
    <s v="16 Apr 2026"/>
    <s v="Apr"/>
    <n v="0"/>
    <n v="0"/>
    <n v="7"/>
    <n v="0"/>
    <n v="0"/>
    <n v="7"/>
    <n v="0"/>
    <s v="24.04.2025"/>
    <x v="26"/>
    <s v="07.07.2026"/>
    <n v="28"/>
    <x v="0"/>
    <m/>
    <m/>
  </r>
  <r>
    <x v="2"/>
    <n v="0"/>
    <n v="5"/>
    <n v="0"/>
    <n v="11079"/>
    <s v="NT324449"/>
    <s v="27 Aug 2026"/>
    <s v="27"/>
    <s v="Aug"/>
    <s v="01 Sep 2026"/>
    <s v="01"/>
    <s v="Sep"/>
    <n v="5"/>
    <n v="-26"/>
    <n v="4"/>
    <n v="0"/>
    <x v="5"/>
    <x v="6"/>
    <n v="3"/>
    <n v="0"/>
    <n v="2116.1493851"/>
    <n v="423.22987702"/>
    <s v="Romania"/>
    <s v="24 Apr 2026 12:20"/>
    <s v="24 Apr 2026"/>
    <s v="Apr"/>
    <n v="0"/>
    <n v="0"/>
    <n v="0"/>
    <n v="4"/>
    <n v="0"/>
    <n v="4"/>
    <n v="-1"/>
    <s v="24.04.2025"/>
    <x v="26"/>
    <s v="27.08.2026"/>
    <n v="35"/>
    <x v="0"/>
    <m/>
    <m/>
  </r>
  <r>
    <x v="0"/>
    <n v="0"/>
    <n v="5"/>
    <n v="0"/>
    <n v="11264"/>
    <s v="30042026"/>
    <s v="24 Jun 2026"/>
    <s v="24"/>
    <s v="Jun"/>
    <s v="29 Jun 2026"/>
    <s v="29"/>
    <s v="Jun"/>
    <n v="5"/>
    <n v="5"/>
    <n v="0"/>
    <n v="0"/>
    <x v="0"/>
    <x v="4"/>
    <n v="2"/>
    <n v="1"/>
    <n v="1903.4352880733943"/>
    <n v="380.68705761467885"/>
    <m/>
    <s v="30 Apr 2026 15:33"/>
    <s v="30 Apr 2026"/>
    <s v="Apr"/>
    <n v="0"/>
    <n v="5"/>
    <n v="0"/>
    <n v="0"/>
    <n v="0"/>
    <n v="5"/>
    <n v="0"/>
    <s v="30.04.2025"/>
    <x v="27"/>
    <s v="24.06.2026"/>
    <n v="26"/>
    <x v="0"/>
    <m/>
    <m/>
  </r>
  <r>
    <x v="2"/>
    <n v="0"/>
    <n v="0"/>
    <n v="6"/>
    <n v="11266"/>
    <s v="1260227.202526"/>
    <s v="11 Jul 2026"/>
    <s v="11"/>
    <s v="Jul"/>
    <s v="17 Jul 2026"/>
    <s v="17"/>
    <s v="Jul"/>
    <n v="6"/>
    <n v="6"/>
    <n v="0"/>
    <n v="0"/>
    <x v="3"/>
    <x v="6"/>
    <n v="2"/>
    <n v="2"/>
    <n v="2669.9426495999996"/>
    <n v="444.99044159999994"/>
    <s v="Romania"/>
    <s v="30 Apr 2026 16:13"/>
    <s v="30 Apr 2026"/>
    <s v="Apr"/>
    <n v="0"/>
    <n v="0"/>
    <n v="6"/>
    <n v="0"/>
    <n v="0"/>
    <n v="6"/>
    <n v="0"/>
    <s v="30.04.2025"/>
    <x v="27"/>
    <s v="11.07.2026"/>
    <n v="28"/>
    <x v="0"/>
    <m/>
    <m/>
  </r>
  <r>
    <x v="0"/>
    <n v="0"/>
    <n v="5"/>
    <n v="1"/>
    <n v="10948"/>
    <s v="17042026"/>
    <s v="24 Aug 2026"/>
    <s v="24"/>
    <s v="Aug"/>
    <s v="30 Aug 2026"/>
    <s v="30"/>
    <s v="Aug"/>
    <n v="6"/>
    <n v="6"/>
    <n v="0"/>
    <n v="0"/>
    <x v="0"/>
    <x v="4"/>
    <n v="2"/>
    <n v="2"/>
    <n v="3327.9972638532108"/>
    <n v="554.6662106422018"/>
    <m/>
    <s v="17 Apr 2026 12:38"/>
    <s v="17 Apr 2026"/>
    <s v="Apr"/>
    <n v="0"/>
    <n v="0"/>
    <n v="0"/>
    <n v="6"/>
    <n v="0"/>
    <n v="6"/>
    <n v="0"/>
    <s v="17.04.2025"/>
    <x v="28"/>
    <s v="24.08.2026"/>
    <n v="35"/>
    <x v="0"/>
    <m/>
    <m/>
  </r>
  <r>
    <x v="1"/>
    <n v="0"/>
    <n v="6"/>
    <n v="0"/>
    <n v="10954"/>
    <s v="6385183127"/>
    <s v="29 Aug 2026"/>
    <s v="29"/>
    <s v="Aug"/>
    <s v="04 Sep 2026"/>
    <s v="04"/>
    <s v="Sep"/>
    <n v="6"/>
    <n v="-25"/>
    <n v="2"/>
    <n v="3"/>
    <x v="1"/>
    <x v="0"/>
    <n v="2"/>
    <n v="1"/>
    <n v="2584.171788440367"/>
    <n v="430.6952980733945"/>
    <s v="Romania"/>
    <s v="17 Apr 2026 13:38"/>
    <s v="17 Apr 2026"/>
    <s v="Apr"/>
    <n v="0"/>
    <n v="0"/>
    <n v="0"/>
    <n v="2"/>
    <n v="3"/>
    <n v="5"/>
    <n v="-1"/>
    <s v="17.04.2025"/>
    <x v="28"/>
    <s v="29.08.2026"/>
    <n v="35"/>
    <x v="0"/>
    <m/>
    <m/>
  </r>
  <r>
    <x v="2"/>
    <n v="0"/>
    <n v="5"/>
    <n v="0"/>
    <n v="10955"/>
    <s v="63367"/>
    <s v="01 Sep 2026"/>
    <s v="01"/>
    <s v="Sep"/>
    <s v="06 Sep 2026"/>
    <s v="06"/>
    <s v="Sep"/>
    <n v="5"/>
    <n v="5"/>
    <n v="0"/>
    <n v="0"/>
    <x v="4"/>
    <x v="4"/>
    <n v="3"/>
    <n v="1"/>
    <n v="1957.2968725000001"/>
    <n v="391.45937450000002"/>
    <s v="Romania"/>
    <s v="17 Apr 2026 15:21"/>
    <s v="17 Apr 2026"/>
    <s v="Apr"/>
    <n v="0"/>
    <n v="0"/>
    <n v="0"/>
    <n v="0"/>
    <n v="5"/>
    <n v="5"/>
    <n v="0"/>
    <s v="17.04.2025"/>
    <x v="28"/>
    <s v="01.09.2026"/>
    <n v="36"/>
    <x v="0"/>
    <m/>
    <m/>
  </r>
  <r>
    <x v="1"/>
    <n v="2"/>
    <n v="1"/>
    <n v="0"/>
    <n v="11080"/>
    <s v="6493389484"/>
    <s v="29 May 2026"/>
    <s v="29"/>
    <s v="May"/>
    <s v="01 Jun 2026"/>
    <s v="01"/>
    <s v="Jun"/>
    <n v="3"/>
    <n v="-28"/>
    <n v="2"/>
    <n v="0"/>
    <x v="1"/>
    <x v="7"/>
    <n v="3"/>
    <n v="1"/>
    <n v="1425.80007"/>
    <n v="475.26668999999998"/>
    <s v="Romania"/>
    <s v="24 Apr 2026 15:04"/>
    <s v="24 Apr 2026"/>
    <s v="Apr"/>
    <n v="2"/>
    <n v="0"/>
    <n v="0"/>
    <n v="0"/>
    <n v="0"/>
    <n v="2"/>
    <n v="-1"/>
    <s v="24.04.2025"/>
    <x v="26"/>
    <s v="29.05.2026"/>
    <n v="22"/>
    <x v="0"/>
    <m/>
    <m/>
  </r>
  <r>
    <x v="2"/>
    <n v="2"/>
    <n v="0"/>
    <n v="0"/>
    <n v="11081"/>
    <s v="1258667.201777"/>
    <s v="05 Jun 2026"/>
    <s v="05"/>
    <s v="Jun"/>
    <s v="07 Jun 2026"/>
    <s v="07"/>
    <s v="Jun"/>
    <n v="2"/>
    <n v="2"/>
    <n v="0"/>
    <n v="0"/>
    <x v="3"/>
    <x v="6"/>
    <n v="2"/>
    <n v="1"/>
    <n v="502.41361039999998"/>
    <n v="251.20680519999999"/>
    <s v="Romania"/>
    <s v="24 Apr 2026 15:42"/>
    <s v="24 Apr 2026"/>
    <s v="Apr"/>
    <n v="0"/>
    <n v="2"/>
    <n v="0"/>
    <n v="0"/>
    <n v="0"/>
    <n v="2"/>
    <n v="0"/>
    <s v="24.04.2025"/>
    <x v="26"/>
    <s v="05.06.2026"/>
    <n v="23"/>
    <x v="0"/>
    <m/>
    <m/>
  </r>
  <r>
    <x v="2"/>
    <n v="0"/>
    <n v="0"/>
    <n v="7"/>
    <n v="11267"/>
    <s v="1260376.202552"/>
    <s v="11 Jul 2026"/>
    <s v="11"/>
    <s v="Jul"/>
    <s v="18 Jul 2026"/>
    <s v="18"/>
    <s v="Jul"/>
    <n v="7"/>
    <n v="7"/>
    <n v="0"/>
    <n v="0"/>
    <x v="3"/>
    <x v="3"/>
    <n v="1"/>
    <n v="1"/>
    <n v="1786.5137968999998"/>
    <n v="255.21625669999997"/>
    <s v="Romania"/>
    <s v="30 Apr 2026 18:48"/>
    <s v="30 Apr 2026"/>
    <s v="Apr"/>
    <n v="0"/>
    <n v="0"/>
    <n v="7"/>
    <n v="0"/>
    <n v="0"/>
    <n v="7"/>
    <n v="0"/>
    <s v="30.04.2025"/>
    <x v="27"/>
    <s v="11.07.2026"/>
    <n v="28"/>
    <x v="0"/>
    <m/>
    <m/>
  </r>
  <r>
    <x v="2"/>
    <n v="0"/>
    <n v="0"/>
    <n v="5"/>
    <n v="11270"/>
    <s v="63720"/>
    <s v="13 Jul 2026"/>
    <s v="13"/>
    <s v="Jul"/>
    <s v="18 Jul 2026"/>
    <s v="18"/>
    <s v="Jul"/>
    <n v="5"/>
    <n v="5"/>
    <n v="0"/>
    <n v="0"/>
    <x v="4"/>
    <x v="6"/>
    <n v="1"/>
    <n v="0"/>
    <n v="1245.9615014999999"/>
    <n v="249.1923003"/>
    <s v="Romania"/>
    <s v="30 Apr 2026 19:09"/>
    <s v="30 Apr 2026"/>
    <s v="Apr"/>
    <n v="0"/>
    <n v="0"/>
    <n v="5"/>
    <n v="0"/>
    <n v="0"/>
    <n v="5"/>
    <n v="0"/>
    <s v="30.04.2025"/>
    <x v="27"/>
    <s v="13.07.2026"/>
    <n v="29"/>
    <x v="0"/>
    <m/>
    <m/>
  </r>
  <r>
    <x v="2"/>
    <n v="0"/>
    <n v="0"/>
    <n v="5"/>
    <n v="11268"/>
    <s v="63718"/>
    <s v="13 Jul 2026"/>
    <s v="13"/>
    <s v="Jul"/>
    <s v="18 Jul 2026"/>
    <s v="18"/>
    <s v="Jul"/>
    <n v="5"/>
    <n v="5"/>
    <n v="0"/>
    <n v="0"/>
    <x v="4"/>
    <x v="4"/>
    <n v="3"/>
    <n v="1"/>
    <n v="2461.1186804999998"/>
    <n v="492.22373609999994"/>
    <s v="Romania"/>
    <s v="30 Apr 2026 19:08"/>
    <s v="30 Apr 2026"/>
    <s v="Apr"/>
    <n v="0"/>
    <n v="0"/>
    <n v="5"/>
    <n v="0"/>
    <n v="0"/>
    <n v="5"/>
    <n v="0"/>
    <s v="30.04.2025"/>
    <x v="27"/>
    <s v="13.07.2026"/>
    <n v="29"/>
    <x v="0"/>
    <m/>
    <m/>
  </r>
  <r>
    <x v="2"/>
    <n v="0"/>
    <n v="0"/>
    <n v="5"/>
    <n v="11269"/>
    <s v="63719"/>
    <s v="13 Jul 2026"/>
    <s v="13"/>
    <s v="Jul"/>
    <s v="18 Jul 2026"/>
    <s v="18"/>
    <s v="Jul"/>
    <n v="5"/>
    <n v="5"/>
    <n v="0"/>
    <n v="0"/>
    <x v="4"/>
    <x v="4"/>
    <n v="3"/>
    <n v="0"/>
    <n v="2461.1186804999998"/>
    <n v="492.22373609999994"/>
    <s v="Romania"/>
    <s v="30 Apr 2026 19:09"/>
    <s v="30 Apr 2026"/>
    <s v="Apr"/>
    <n v="0"/>
    <n v="0"/>
    <n v="5"/>
    <n v="0"/>
    <n v="0"/>
    <n v="5"/>
    <n v="0"/>
    <s v="30.04.2025"/>
    <x v="27"/>
    <s v="13.07.2026"/>
    <n v="29"/>
    <x v="0"/>
    <m/>
    <m/>
  </r>
  <r>
    <x v="2"/>
    <n v="0"/>
    <n v="0"/>
    <n v="5"/>
    <n v="11271"/>
    <s v="63721"/>
    <s v="13 Jul 2026"/>
    <s v="13"/>
    <s v="Jul"/>
    <s v="18 Jul 2026"/>
    <s v="18"/>
    <s v="Jul"/>
    <n v="5"/>
    <n v="5"/>
    <n v="0"/>
    <n v="0"/>
    <x v="4"/>
    <x v="6"/>
    <n v="1"/>
    <n v="0"/>
    <n v="1245.9615014999999"/>
    <n v="249.1923003"/>
    <s v="Romania"/>
    <s v="30 Apr 2026 19:18"/>
    <s v="30 Apr 2026"/>
    <s v="Apr"/>
    <n v="0"/>
    <n v="0"/>
    <n v="5"/>
    <n v="0"/>
    <n v="0"/>
    <n v="5"/>
    <n v="0"/>
    <s v="30.04.2025"/>
    <x v="27"/>
    <s v="13.07.2026"/>
    <n v="29"/>
    <x v="0"/>
    <m/>
    <m/>
  </r>
  <r>
    <x v="1"/>
    <n v="0"/>
    <n v="0"/>
    <n v="4"/>
    <n v="11083"/>
    <s v="6184343538"/>
    <s v="05 Aug 2026"/>
    <s v="05"/>
    <s v="Aug"/>
    <s v="09 Aug 2026"/>
    <s v="09"/>
    <s v="Aug"/>
    <n v="4"/>
    <n v="4"/>
    <n v="0"/>
    <n v="0"/>
    <x v="1"/>
    <x v="6"/>
    <n v="2"/>
    <n v="2"/>
    <n v="2383.6005247706421"/>
    <n v="595.90013119266052"/>
    <m/>
    <s v="24 Apr 2026 17:41"/>
    <s v="24 Apr 2026"/>
    <s v="Apr"/>
    <n v="0"/>
    <n v="0"/>
    <n v="0"/>
    <n v="4"/>
    <n v="0"/>
    <n v="4"/>
    <n v="0"/>
    <s v="24.04.2025"/>
    <x v="26"/>
    <s v="05.08.2026"/>
    <n v="32"/>
    <x v="0"/>
    <m/>
    <m/>
  </r>
  <r>
    <x v="1"/>
    <n v="0"/>
    <n v="0"/>
    <n v="4"/>
    <n v="11082"/>
    <s v="6184343538"/>
    <s v="05 Aug 2026"/>
    <s v="05"/>
    <s v="Aug"/>
    <s v="09 Aug 2026"/>
    <s v="09"/>
    <s v="Aug"/>
    <n v="4"/>
    <n v="4"/>
    <n v="0"/>
    <n v="0"/>
    <x v="1"/>
    <x v="6"/>
    <n v="2"/>
    <n v="2"/>
    <n v="2574.30292146789"/>
    <n v="643.57573036697249"/>
    <s v="Bulgaria"/>
    <s v="24 Apr 2026 17:41"/>
    <s v="24 Apr 2026"/>
    <s v="Apr"/>
    <n v="0"/>
    <n v="0"/>
    <n v="0"/>
    <n v="4"/>
    <n v="0"/>
    <n v="4"/>
    <n v="0"/>
    <s v="24.04.2025"/>
    <x v="26"/>
    <s v="05.08.2026"/>
    <n v="32"/>
    <x v="0"/>
    <m/>
    <m/>
  </r>
  <r>
    <x v="1"/>
    <n v="0"/>
    <n v="0"/>
    <n v="7"/>
    <n v="11272"/>
    <s v="5510189725"/>
    <s v="30 Jul 2026"/>
    <s v="30"/>
    <s v="Jul"/>
    <s v="06 Aug 2026"/>
    <s v="06"/>
    <s v="Aug"/>
    <n v="7"/>
    <n v="-24"/>
    <n v="1"/>
    <n v="5"/>
    <x v="1"/>
    <x v="3"/>
    <n v="3"/>
    <n v="0"/>
    <n v="4614.9334038532106"/>
    <n v="659.27620055045873"/>
    <s v="Israel"/>
    <s v="30 Apr 2026 21:52"/>
    <s v="30 Apr 2026"/>
    <s v="Apr"/>
    <n v="0"/>
    <n v="0"/>
    <n v="1"/>
    <n v="5"/>
    <n v="0"/>
    <n v="6"/>
    <n v="-1"/>
    <s v="30.04.2025"/>
    <x v="27"/>
    <s v="30.07.2026"/>
    <n v="31"/>
    <x v="0"/>
    <m/>
    <m/>
  </r>
  <r>
    <x v="3"/>
    <n v="0"/>
    <n v="5"/>
    <n v="0"/>
    <n v="11274"/>
    <s v="533636"/>
    <s v="29 Jun 2026"/>
    <s v="29"/>
    <s v="Jun"/>
    <s v="04 Jul 2026"/>
    <s v="04"/>
    <s v="Jul"/>
    <n v="5"/>
    <n v="-25"/>
    <n v="2"/>
    <n v="3"/>
    <x v="8"/>
    <x v="5"/>
    <n v="2"/>
    <n v="2"/>
    <n v="2844.0280275229356"/>
    <n v="568.80560550458711"/>
    <m/>
    <s v="30 Apr 2026 21:53"/>
    <s v="30 Apr 2026"/>
    <s v="Apr"/>
    <n v="0"/>
    <n v="2"/>
    <n v="3"/>
    <n v="0"/>
    <n v="0"/>
    <n v="5"/>
    <n v="0"/>
    <s v="30.04.2025"/>
    <x v="27"/>
    <s v="29.06.2026"/>
    <n v="27"/>
    <x v="0"/>
    <m/>
    <m/>
  </r>
  <r>
    <x v="1"/>
    <n v="0"/>
    <n v="0"/>
    <n v="7"/>
    <n v="11273"/>
    <s v="5510189725"/>
    <s v="30 Jul 2026"/>
    <s v="30"/>
    <s v="Jul"/>
    <s v="06 Aug 2026"/>
    <s v="06"/>
    <s v="Aug"/>
    <n v="7"/>
    <n v="-24"/>
    <n v="1"/>
    <n v="5"/>
    <x v="1"/>
    <x v="0"/>
    <n v="2"/>
    <n v="0"/>
    <n v="3764.3447311926602"/>
    <n v="537.76353302752284"/>
    <m/>
    <s v="30 Apr 2026 21:52"/>
    <s v="30 Apr 2026"/>
    <s v="Apr"/>
    <n v="0"/>
    <n v="0"/>
    <n v="1"/>
    <n v="5"/>
    <n v="0"/>
    <n v="6"/>
    <n v="-1"/>
    <s v="30.04.2025"/>
    <x v="27"/>
    <s v="30.07.2026"/>
    <n v="31"/>
    <x v="0"/>
    <m/>
    <m/>
  </r>
  <r>
    <x v="1"/>
    <n v="0"/>
    <n v="3"/>
    <n v="1"/>
    <n v="11275"/>
    <s v="6591945924"/>
    <s v="24 Aug 2026"/>
    <s v="24"/>
    <s v="Aug"/>
    <s v="28 Aug 2026"/>
    <s v="28"/>
    <s v="Aug"/>
    <n v="4"/>
    <n v="4"/>
    <n v="0"/>
    <n v="0"/>
    <x v="1"/>
    <x v="4"/>
    <n v="2"/>
    <n v="1"/>
    <n v="1767.3525842201834"/>
    <n v="441.83814605504585"/>
    <s v="Romania"/>
    <s v="30 Apr 2026 23:16"/>
    <s v="30 Apr 2026"/>
    <s v="Apr"/>
    <n v="0"/>
    <n v="0"/>
    <n v="0"/>
    <n v="4"/>
    <n v="0"/>
    <n v="4"/>
    <n v="0"/>
    <s v="30.04.2025"/>
    <x v="27"/>
    <s v="24.08.2026"/>
    <n v="35"/>
    <x v="0"/>
    <m/>
    <m/>
  </r>
  <r>
    <x v="2"/>
    <n v="0"/>
    <n v="0"/>
    <n v="10"/>
    <n v="11276"/>
    <s v="1260443.202562"/>
    <s v="10 Aug 2026"/>
    <s v="10"/>
    <s v="Aug"/>
    <s v="20 Aug 2026"/>
    <s v="20"/>
    <s v="Aug"/>
    <n v="10"/>
    <n v="10"/>
    <n v="0"/>
    <n v="0"/>
    <x v="3"/>
    <x v="4"/>
    <n v="2"/>
    <n v="2"/>
    <n v="4557.6706490000006"/>
    <n v="455.76706490000004"/>
    <s v="Romania"/>
    <s v="30 Apr 2026 23:47"/>
    <s v="30 Apr 2026"/>
    <s v="Apr"/>
    <n v="0"/>
    <n v="0"/>
    <n v="0"/>
    <n v="10"/>
    <n v="0"/>
    <n v="10"/>
    <n v="0"/>
    <s v="30.04.2025"/>
    <x v="27"/>
    <s v="10.08.2026"/>
    <n v="33"/>
    <x v="0"/>
    <m/>
    <m/>
  </r>
  <r>
    <x v="4"/>
    <n v="0"/>
    <n v="0"/>
    <n v="7"/>
    <n v="11047"/>
    <s v="13956045"/>
    <s v="21 Jul 2026"/>
    <s v="21"/>
    <s v="Jul"/>
    <s v="28 Jul 2026"/>
    <s v="28"/>
    <s v="Jul"/>
    <n v="7"/>
    <n v="7"/>
    <n v="0"/>
    <n v="0"/>
    <x v="10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  <m/>
    <m/>
  </r>
  <r>
    <x v="4"/>
    <n v="0"/>
    <n v="4"/>
    <n v="3"/>
    <n v="11068"/>
    <s v="13956069"/>
    <s v="07 Jul 2026"/>
    <s v="07"/>
    <s v="Jul"/>
    <s v="14 Jul 2026"/>
    <s v="14"/>
    <s v="Jul"/>
    <n v="7"/>
    <n v="7"/>
    <n v="0"/>
    <n v="0"/>
    <x v="10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  <m/>
    <m/>
  </r>
  <r>
    <x v="4"/>
    <n v="0"/>
    <n v="4"/>
    <n v="3"/>
    <n v="11059"/>
    <s v="13956069"/>
    <s v="07 Jul 2026"/>
    <s v="07"/>
    <s v="Jul"/>
    <s v="14 Jul 2026"/>
    <s v="14"/>
    <s v="Jul"/>
    <n v="7"/>
    <n v="7"/>
    <n v="0"/>
    <n v="0"/>
    <x v="10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  <s v="07.07.2026"/>
    <n v="28"/>
    <x v="0"/>
    <m/>
    <m/>
  </r>
  <r>
    <x v="4"/>
    <n v="0"/>
    <n v="4"/>
    <n v="3"/>
    <n v="11065"/>
    <s v="13956069"/>
    <s v="07 Jul 2026"/>
    <s v="07"/>
    <s v="Jul"/>
    <s v="14 Jul 2026"/>
    <s v="14"/>
    <s v="Jul"/>
    <n v="7"/>
    <n v="7"/>
    <n v="0"/>
    <n v="0"/>
    <x v="10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  <m/>
    <m/>
  </r>
  <r>
    <x v="4"/>
    <n v="0"/>
    <n v="4"/>
    <n v="3"/>
    <n v="11060"/>
    <s v="13956069"/>
    <s v="07 Jul 2026"/>
    <s v="07"/>
    <s v="Jul"/>
    <s v="14 Jul 2026"/>
    <s v="14"/>
    <s v="Jul"/>
    <n v="7"/>
    <n v="7"/>
    <n v="0"/>
    <n v="0"/>
    <x v="10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  <s v="07.07.2026"/>
    <n v="28"/>
    <x v="0"/>
    <m/>
    <m/>
  </r>
  <r>
    <x v="4"/>
    <n v="0"/>
    <n v="4"/>
    <n v="3"/>
    <n v="11063"/>
    <s v="13956069"/>
    <s v="07 Jul 2026"/>
    <s v="07"/>
    <s v="Jul"/>
    <s v="14 Jul 2026"/>
    <s v="14"/>
    <s v="Jul"/>
    <n v="7"/>
    <n v="7"/>
    <n v="0"/>
    <n v="0"/>
    <x v="10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  <m/>
    <m/>
  </r>
  <r>
    <x v="4"/>
    <n v="0"/>
    <n v="4"/>
    <n v="3"/>
    <n v="11067"/>
    <s v="13956069"/>
    <s v="07 Jul 2026"/>
    <s v="07"/>
    <s v="Jul"/>
    <s v="14 Jul 2026"/>
    <s v="14"/>
    <s v="Jul"/>
    <n v="7"/>
    <n v="7"/>
    <n v="0"/>
    <n v="0"/>
    <x v="10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  <m/>
    <m/>
  </r>
  <r>
    <x v="4"/>
    <n v="0"/>
    <n v="4"/>
    <n v="3"/>
    <n v="11070"/>
    <s v="13956069"/>
    <s v="07 Jul 2026"/>
    <s v="07"/>
    <s v="Jul"/>
    <s v="14 Jul 2026"/>
    <s v="14"/>
    <s v="Jul"/>
    <n v="7"/>
    <n v="7"/>
    <n v="0"/>
    <n v="0"/>
    <x v="10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  <m/>
    <m/>
  </r>
  <r>
    <x v="4"/>
    <n v="0"/>
    <n v="4"/>
    <n v="3"/>
    <n v="11071"/>
    <s v="13956069"/>
    <s v="07 Jul 2026"/>
    <s v="07"/>
    <s v="Jul"/>
    <s v="14 Jul 2026"/>
    <s v="14"/>
    <s v="Jul"/>
    <n v="7"/>
    <n v="7"/>
    <n v="0"/>
    <n v="0"/>
    <x v="10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  <m/>
    <m/>
  </r>
  <r>
    <x v="4"/>
    <n v="0"/>
    <n v="4"/>
    <n v="3"/>
    <n v="11072"/>
    <s v="13956069"/>
    <s v="07 Jul 2026"/>
    <s v="07"/>
    <s v="Jul"/>
    <s v="14 Jul 2026"/>
    <s v="14"/>
    <s v="Jul"/>
    <n v="7"/>
    <n v="7"/>
    <n v="0"/>
    <n v="0"/>
    <x v="10"/>
    <x v="3"/>
    <n v="3"/>
    <n v="0"/>
    <n v="2373.8495459000001"/>
    <n v="339.12136370000002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  <m/>
    <m/>
  </r>
  <r>
    <x v="4"/>
    <n v="0"/>
    <n v="4"/>
    <n v="3"/>
    <n v="11073"/>
    <s v="13956069"/>
    <s v="07 Jul 2026"/>
    <s v="07"/>
    <s v="Jul"/>
    <s v="14 Jul 2026"/>
    <s v="14"/>
    <s v="Jul"/>
    <n v="7"/>
    <n v="7"/>
    <n v="0"/>
    <n v="0"/>
    <x v="10"/>
    <x v="3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  <m/>
    <m/>
  </r>
  <r>
    <x v="4"/>
    <n v="0"/>
    <n v="4"/>
    <n v="3"/>
    <n v="11076"/>
    <s v="13956069"/>
    <s v="07 Jul 2026"/>
    <s v="07"/>
    <s v="Jul"/>
    <s v="14 Jul 2026"/>
    <s v="14"/>
    <s v="Jul"/>
    <n v="7"/>
    <n v="7"/>
    <n v="0"/>
    <n v="0"/>
    <x v="10"/>
    <x v="3"/>
    <n v="2"/>
    <n v="0"/>
    <n v="1808.6929091"/>
    <n v="258.38470130000002"/>
    <s v="Poland"/>
    <s v="24 Apr 2026 12:17"/>
    <s v="16 Apr 2026"/>
    <s v="Apr"/>
    <n v="0"/>
    <n v="0"/>
    <n v="7"/>
    <n v="0"/>
    <n v="0"/>
    <n v="7"/>
    <n v="0"/>
    <s v="24.04.2025"/>
    <x v="26"/>
    <s v="07.07.2026"/>
    <n v="28"/>
    <x v="0"/>
    <m/>
    <m/>
  </r>
  <r>
    <x v="4"/>
    <n v="0"/>
    <n v="4"/>
    <n v="3"/>
    <n v="11078"/>
    <s v="13956069"/>
    <s v="07 Jul 2026"/>
    <s v="07"/>
    <s v="Jul"/>
    <s v="14 Jul 2026"/>
    <s v="14"/>
    <s v="Jul"/>
    <n v="7"/>
    <n v="7"/>
    <n v="0"/>
    <n v="0"/>
    <x v="10"/>
    <x v="3"/>
    <n v="2"/>
    <n v="0"/>
    <n v="1808.6929091"/>
    <n v="258.38470130000002"/>
    <s v="Poland"/>
    <s v="24 Apr 2026 12:17"/>
    <s v="16 Apr 2026"/>
    <s v="Apr"/>
    <n v="0"/>
    <n v="0"/>
    <n v="7"/>
    <n v="0"/>
    <n v="0"/>
    <n v="7"/>
    <n v="0"/>
    <s v="24.04.2025"/>
    <x v="26"/>
    <s v="07.07.2026"/>
    <n v="28"/>
    <x v="0"/>
    <m/>
    <m/>
  </r>
  <r>
    <x v="4"/>
    <n v="0"/>
    <n v="0"/>
    <n v="7"/>
    <n v="11053"/>
    <s v="13956045"/>
    <s v="21 Jul 2026"/>
    <s v="21"/>
    <s v="Jul"/>
    <s v="28 Jul 2026"/>
    <s v="28"/>
    <s v="Jul"/>
    <n v="7"/>
    <n v="7"/>
    <n v="0"/>
    <n v="0"/>
    <x v="10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  <s v="21.07.2026"/>
    <n v="30"/>
    <x v="0"/>
    <m/>
    <m/>
  </r>
  <r>
    <x v="4"/>
    <n v="0"/>
    <n v="0"/>
    <n v="7"/>
    <n v="11085"/>
    <s v="13956045"/>
    <s v="21 Jul 2026"/>
    <s v="21"/>
    <s v="Jul"/>
    <s v="28 Jul 2026"/>
    <s v="28"/>
    <s v="Jul"/>
    <n v="7"/>
    <n v="7"/>
    <n v="0"/>
    <n v="0"/>
    <x v="10"/>
    <x v="3"/>
    <n v="2"/>
    <n v="0"/>
    <n v="1808.6929091"/>
    <n v="258.38470130000002"/>
    <s v="Poland"/>
    <s v="24 Apr 2026 19:10"/>
    <s v="16 Apr 2026"/>
    <s v="Apr"/>
    <n v="0"/>
    <n v="0"/>
    <n v="7"/>
    <n v="0"/>
    <n v="0"/>
    <n v="7"/>
    <n v="0"/>
    <s v="24.04.2025"/>
    <x v="26"/>
    <s v="21.07.2026"/>
    <n v="30"/>
    <x v="0"/>
    <m/>
    <m/>
  </r>
  <r>
    <x v="4"/>
    <n v="0"/>
    <n v="0"/>
    <n v="7"/>
    <n v="11045"/>
    <s v="13956045"/>
    <s v="21 Jul 2026"/>
    <s v="21"/>
    <s v="Jul"/>
    <s v="28 Jul 2026"/>
    <s v="28"/>
    <s v="Jul"/>
    <n v="7"/>
    <n v="7"/>
    <n v="0"/>
    <n v="0"/>
    <x v="10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  <m/>
    <m/>
  </r>
  <r>
    <x v="4"/>
    <n v="0"/>
    <n v="0"/>
    <n v="7"/>
    <n v="11052"/>
    <s v="13956045"/>
    <s v="21 Jul 2026"/>
    <s v="21"/>
    <s v="Jul"/>
    <s v="28 Jul 2026"/>
    <s v="28"/>
    <s v="Jul"/>
    <n v="7"/>
    <n v="7"/>
    <n v="0"/>
    <n v="0"/>
    <x v="10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  <s v="21.07.2026"/>
    <n v="30"/>
    <x v="0"/>
    <m/>
    <m/>
  </r>
  <r>
    <x v="4"/>
    <n v="0"/>
    <n v="0"/>
    <n v="7"/>
    <n v="11084"/>
    <s v="13956045"/>
    <s v="21 Jul 2026"/>
    <s v="21"/>
    <s v="Jul"/>
    <s v="28 Jul 2026"/>
    <s v="28"/>
    <s v="Jul"/>
    <n v="7"/>
    <n v="7"/>
    <n v="0"/>
    <n v="0"/>
    <x v="10"/>
    <x v="3"/>
    <n v="2"/>
    <n v="0"/>
    <n v="1808.6929091"/>
    <n v="258.38470130000002"/>
    <s v="Poland"/>
    <s v="24 Apr 2026 19:10"/>
    <s v="16 Apr 2026"/>
    <s v="Apr"/>
    <n v="0"/>
    <n v="0"/>
    <n v="7"/>
    <n v="0"/>
    <n v="0"/>
    <n v="7"/>
    <n v="0"/>
    <s v="24.04.2025"/>
    <x v="26"/>
    <s v="21.07.2026"/>
    <n v="30"/>
    <x v="0"/>
    <m/>
    <m/>
  </r>
  <r>
    <x v="4"/>
    <n v="0"/>
    <n v="4"/>
    <n v="3"/>
    <n v="11069"/>
    <s v="13956069"/>
    <s v="07 Jul 2026"/>
    <s v="07"/>
    <s v="Jul"/>
    <s v="14 Jul 2026"/>
    <s v="14"/>
    <s v="Jul"/>
    <n v="7"/>
    <n v="7"/>
    <n v="0"/>
    <n v="0"/>
    <x v="10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  <m/>
    <m/>
  </r>
  <r>
    <x v="4"/>
    <n v="0"/>
    <n v="4"/>
    <n v="3"/>
    <n v="11061"/>
    <s v="13956069"/>
    <s v="07 Jul 2026"/>
    <s v="07"/>
    <s v="Jul"/>
    <s v="14 Jul 2026"/>
    <s v="14"/>
    <s v="Jul"/>
    <n v="7"/>
    <n v="7"/>
    <n v="0"/>
    <n v="0"/>
    <x v="10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  <s v="07.07.2026"/>
    <n v="28"/>
    <x v="0"/>
    <m/>
    <m/>
  </r>
  <r>
    <x v="4"/>
    <n v="0"/>
    <n v="4"/>
    <n v="3"/>
    <n v="11058"/>
    <s v="13956069"/>
    <s v="07 Jul 2026"/>
    <s v="07"/>
    <s v="Jul"/>
    <s v="14 Jul 2026"/>
    <s v="14"/>
    <s v="Jul"/>
    <n v="7"/>
    <n v="7"/>
    <n v="0"/>
    <n v="0"/>
    <x v="10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  <s v="07.07.2026"/>
    <n v="28"/>
    <x v="0"/>
    <m/>
    <m/>
  </r>
  <r>
    <x v="4"/>
    <n v="0"/>
    <n v="4"/>
    <n v="3"/>
    <n v="11074"/>
    <s v="13956069"/>
    <s v="07 Jul 2026"/>
    <s v="07"/>
    <s v="Jul"/>
    <s v="14 Jul 2026"/>
    <s v="14"/>
    <s v="Jul"/>
    <n v="7"/>
    <n v="7"/>
    <n v="0"/>
    <n v="0"/>
    <x v="10"/>
    <x v="3"/>
    <n v="2"/>
    <n v="0"/>
    <n v="1808.6929091"/>
    <n v="258.38470130000002"/>
    <s v="Poland"/>
    <s v="24 Apr 2026 12:17"/>
    <s v="16 Apr 2026"/>
    <s v="Apr"/>
    <n v="0"/>
    <n v="0"/>
    <n v="7"/>
    <n v="0"/>
    <n v="0"/>
    <n v="7"/>
    <n v="0"/>
    <s v="24.04.2025"/>
    <x v="26"/>
    <s v="07.07.2026"/>
    <n v="28"/>
    <x v="0"/>
    <m/>
    <m/>
  </r>
  <r>
    <x v="4"/>
    <n v="0"/>
    <n v="0"/>
    <n v="7"/>
    <n v="11041"/>
    <s v="13956045"/>
    <s v="21 Jul 2026"/>
    <s v="21"/>
    <s v="Jul"/>
    <s v="28 Jul 2026"/>
    <s v="28"/>
    <s v="Jul"/>
    <n v="7"/>
    <n v="7"/>
    <n v="0"/>
    <n v="0"/>
    <x v="10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  <m/>
    <m/>
  </r>
  <r>
    <x v="4"/>
    <n v="0"/>
    <n v="0"/>
    <n v="7"/>
    <n v="11043"/>
    <s v="13956045"/>
    <s v="21 Jul 2026"/>
    <s v="21"/>
    <s v="Jul"/>
    <s v="28 Jul 2026"/>
    <s v="28"/>
    <s v="Jul"/>
    <n v="7"/>
    <n v="7"/>
    <n v="0"/>
    <n v="0"/>
    <x v="10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  <m/>
    <m/>
  </r>
  <r>
    <x v="4"/>
    <n v="0"/>
    <n v="0"/>
    <n v="7"/>
    <n v="11046"/>
    <s v="13956045"/>
    <s v="21 Jul 2026"/>
    <s v="21"/>
    <s v="Jul"/>
    <s v="28 Jul 2026"/>
    <s v="28"/>
    <s v="Jul"/>
    <n v="7"/>
    <n v="7"/>
    <n v="0"/>
    <n v="0"/>
    <x v="10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  <m/>
    <m/>
  </r>
  <r>
    <x v="4"/>
    <n v="0"/>
    <n v="0"/>
    <n v="7"/>
    <n v="11042"/>
    <s v="13956045"/>
    <s v="21 Jul 2026"/>
    <s v="21"/>
    <s v="Jul"/>
    <s v="28 Jul 2026"/>
    <s v="28"/>
    <s v="Jul"/>
    <n v="7"/>
    <n v="7"/>
    <n v="0"/>
    <n v="0"/>
    <x v="10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  <m/>
    <m/>
  </r>
  <r>
    <x v="4"/>
    <n v="0"/>
    <n v="0"/>
    <n v="7"/>
    <n v="11056"/>
    <s v="13956045"/>
    <s v="21 Jul 2026"/>
    <s v="21"/>
    <s v="Jul"/>
    <s v="28 Jul 2026"/>
    <s v="28"/>
    <s v="Jul"/>
    <n v="7"/>
    <n v="7"/>
    <n v="0"/>
    <n v="0"/>
    <x v="10"/>
    <x v="3"/>
    <n v="3"/>
    <n v="0"/>
    <n v="2373.8495459000001"/>
    <n v="339.12136370000002"/>
    <s v="Poland"/>
    <s v="24 Apr 2026 12:15"/>
    <s v="16 Apr 2026"/>
    <s v="Apr"/>
    <n v="0"/>
    <n v="0"/>
    <n v="7"/>
    <n v="0"/>
    <n v="0"/>
    <n v="7"/>
    <n v="0"/>
    <s v="24.04.2025"/>
    <x v="26"/>
    <s v="21.07.2026"/>
    <n v="30"/>
    <x v="0"/>
    <m/>
    <m/>
  </r>
  <r>
    <x v="4"/>
    <n v="0"/>
    <n v="0"/>
    <n v="7"/>
    <n v="11057"/>
    <s v="13956045"/>
    <s v="21 Jul 2026"/>
    <s v="21"/>
    <s v="Jul"/>
    <s v="28 Jul 2026"/>
    <s v="28"/>
    <s v="Jul"/>
    <n v="7"/>
    <n v="7"/>
    <n v="0"/>
    <n v="0"/>
    <x v="10"/>
    <x v="3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  <s v="21.07.2026"/>
    <n v="30"/>
    <x v="0"/>
    <m/>
    <m/>
  </r>
  <r>
    <x v="4"/>
    <n v="0"/>
    <n v="4"/>
    <n v="3"/>
    <n v="11062"/>
    <s v="13956069"/>
    <s v="07 Jul 2026"/>
    <s v="07"/>
    <s v="Jul"/>
    <s v="14 Jul 2026"/>
    <s v="14"/>
    <s v="Jul"/>
    <n v="7"/>
    <n v="7"/>
    <n v="0"/>
    <n v="0"/>
    <x v="10"/>
    <x v="6"/>
    <n v="2"/>
    <n v="0"/>
    <n v="1808.6929091"/>
    <n v="258.38470130000002"/>
    <s v="Poland"/>
    <s v="24 Apr 2026 12:15"/>
    <s v="16 Apr 2026"/>
    <s v="Apr"/>
    <n v="0"/>
    <n v="0"/>
    <n v="7"/>
    <n v="0"/>
    <n v="0"/>
    <n v="7"/>
    <n v="0"/>
    <s v="24.04.2025"/>
    <x v="26"/>
    <s v="07.07.2026"/>
    <n v="28"/>
    <x v="0"/>
    <m/>
    <m/>
  </r>
  <r>
    <x v="4"/>
    <n v="0"/>
    <n v="4"/>
    <n v="3"/>
    <n v="11064"/>
    <s v="13956069"/>
    <s v="07 Jul 2026"/>
    <s v="07"/>
    <s v="Jul"/>
    <s v="14 Jul 2026"/>
    <s v="14"/>
    <s v="Jul"/>
    <n v="7"/>
    <n v="7"/>
    <n v="0"/>
    <n v="0"/>
    <x v="10"/>
    <x v="6"/>
    <n v="2"/>
    <n v="0"/>
    <n v="2223.2506358999999"/>
    <n v="317.60723369999999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  <m/>
    <m/>
  </r>
  <r>
    <x v="4"/>
    <n v="0"/>
    <n v="4"/>
    <n v="3"/>
    <n v="11066"/>
    <s v="13956069"/>
    <s v="07 Jul 2026"/>
    <s v="07"/>
    <s v="Jul"/>
    <s v="14 Jul 2026"/>
    <s v="14"/>
    <s v="Jul"/>
    <n v="7"/>
    <n v="7"/>
    <n v="0"/>
    <n v="0"/>
    <x v="10"/>
    <x v="6"/>
    <n v="2"/>
    <n v="0"/>
    <n v="1808.6929091"/>
    <n v="258.38470130000002"/>
    <s v="Poland"/>
    <s v="24 Apr 2026 12:16"/>
    <s v="16 Apr 2026"/>
    <s v="Apr"/>
    <n v="0"/>
    <n v="0"/>
    <n v="7"/>
    <n v="0"/>
    <n v="0"/>
    <n v="7"/>
    <n v="0"/>
    <s v="24.04.2025"/>
    <x v="26"/>
    <s v="07.07.2026"/>
    <n v="28"/>
    <x v="0"/>
    <m/>
    <m/>
  </r>
  <r>
    <x v="4"/>
    <n v="0"/>
    <n v="0"/>
    <n v="7"/>
    <n v="11044"/>
    <s v="13956045"/>
    <s v="21 Jul 2026"/>
    <s v="21"/>
    <s v="Jul"/>
    <s v="28 Jul 2026"/>
    <s v="28"/>
    <s v="Jul"/>
    <n v="7"/>
    <n v="7"/>
    <n v="0"/>
    <n v="0"/>
    <x v="10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  <m/>
    <m/>
  </r>
  <r>
    <x v="4"/>
    <n v="0"/>
    <n v="0"/>
    <n v="7"/>
    <n v="11087"/>
    <s v="13956045"/>
    <s v="21 Jul 2026"/>
    <s v="21"/>
    <s v="Jul"/>
    <s v="28 Jul 2026"/>
    <s v="28"/>
    <s v="Jul"/>
    <n v="7"/>
    <n v="7"/>
    <n v="0"/>
    <n v="0"/>
    <x v="10"/>
    <x v="3"/>
    <n v="2"/>
    <n v="0"/>
    <n v="1808.6929091"/>
    <n v="258.38470130000002"/>
    <s v="Poland"/>
    <s v="24 Apr 2026 20:38"/>
    <s v="16 Apr 2026"/>
    <s v="Apr"/>
    <n v="0"/>
    <n v="0"/>
    <n v="7"/>
    <n v="0"/>
    <n v="0"/>
    <n v="7"/>
    <n v="0"/>
    <s v="24.04.2025"/>
    <x v="26"/>
    <s v="21.07.2026"/>
    <n v="30"/>
    <x v="0"/>
    <m/>
    <m/>
  </r>
  <r>
    <x v="4"/>
    <n v="0"/>
    <n v="0"/>
    <n v="7"/>
    <n v="11050"/>
    <s v="13956045"/>
    <s v="21 Jul 2026"/>
    <s v="21"/>
    <s v="Jul"/>
    <s v="28 Jul 2026"/>
    <s v="28"/>
    <s v="Jul"/>
    <n v="7"/>
    <n v="7"/>
    <n v="0"/>
    <n v="0"/>
    <x v="10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  <m/>
    <m/>
  </r>
  <r>
    <x v="4"/>
    <n v="0"/>
    <n v="0"/>
    <n v="7"/>
    <n v="11086"/>
    <s v="13956045"/>
    <s v="21 Jul 2026"/>
    <s v="21"/>
    <s v="Jul"/>
    <s v="28 Jul 2026"/>
    <s v="28"/>
    <s v="Jul"/>
    <n v="7"/>
    <n v="7"/>
    <n v="0"/>
    <n v="0"/>
    <x v="10"/>
    <x v="3"/>
    <n v="2"/>
    <n v="0"/>
    <n v="1808.6929091"/>
    <n v="258.38470130000002"/>
    <s v="Poland"/>
    <s v="24 Apr 2026 19:10"/>
    <s v="16 Apr 2026"/>
    <s v="Apr"/>
    <n v="0"/>
    <n v="0"/>
    <n v="7"/>
    <n v="0"/>
    <n v="0"/>
    <n v="7"/>
    <n v="0"/>
    <s v="24.04.2025"/>
    <x v="26"/>
    <s v="21.07.2026"/>
    <n v="30"/>
    <x v="0"/>
    <m/>
    <m/>
  </r>
  <r>
    <x v="4"/>
    <n v="0"/>
    <n v="0"/>
    <n v="7"/>
    <n v="11049"/>
    <s v="13956045"/>
    <s v="21 Jul 2026"/>
    <s v="21"/>
    <s v="Jul"/>
    <s v="28 Jul 2026"/>
    <s v="28"/>
    <s v="Jul"/>
    <n v="7"/>
    <n v="7"/>
    <n v="0"/>
    <n v="0"/>
    <x v="10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  <m/>
    <m/>
  </r>
  <r>
    <x v="4"/>
    <n v="0"/>
    <n v="0"/>
    <n v="7"/>
    <n v="11055"/>
    <s v="13956045"/>
    <s v="21 Jul 2026"/>
    <s v="21"/>
    <s v="Jul"/>
    <s v="28 Jul 2026"/>
    <s v="28"/>
    <s v="Jul"/>
    <n v="7"/>
    <n v="7"/>
    <n v="0"/>
    <n v="0"/>
    <x v="10"/>
    <x v="3"/>
    <n v="3"/>
    <n v="0"/>
    <n v="2373.8495459000001"/>
    <n v="339.12136370000002"/>
    <s v="Poland"/>
    <s v="24 Apr 2026 12:15"/>
    <s v="16 Apr 2026"/>
    <s v="Apr"/>
    <n v="0"/>
    <n v="0"/>
    <n v="7"/>
    <n v="0"/>
    <n v="0"/>
    <n v="7"/>
    <n v="0"/>
    <s v="24.04.2025"/>
    <x v="26"/>
    <s v="21.07.2026"/>
    <n v="30"/>
    <x v="0"/>
    <m/>
    <m/>
  </r>
  <r>
    <x v="4"/>
    <n v="0"/>
    <n v="0"/>
    <n v="7"/>
    <n v="11048"/>
    <s v="13956045"/>
    <s v="21 Jul 2026"/>
    <s v="21"/>
    <s v="Jul"/>
    <s v="28 Jul 2026"/>
    <s v="28"/>
    <s v="Jul"/>
    <n v="7"/>
    <n v="7"/>
    <n v="0"/>
    <n v="0"/>
    <x v="10"/>
    <x v="6"/>
    <n v="2"/>
    <n v="0"/>
    <n v="1808.6929091"/>
    <n v="258.38470130000002"/>
    <s v="Poland"/>
    <s v="24 Apr 2026 12:14"/>
    <s v="16 Apr 2026"/>
    <s v="Apr"/>
    <n v="0"/>
    <n v="0"/>
    <n v="7"/>
    <n v="0"/>
    <n v="0"/>
    <n v="7"/>
    <n v="0"/>
    <s v="24.04.2025"/>
    <x v="26"/>
    <s v="21.07.2026"/>
    <n v="30"/>
    <x v="0"/>
    <m/>
    <m/>
  </r>
  <r>
    <x v="2"/>
    <n v="0"/>
    <n v="0"/>
    <n v="5"/>
    <n v="11278"/>
    <s v="63734"/>
    <s v="01 Aug 2026"/>
    <s v="01"/>
    <s v="Aug"/>
    <s v="06 Aug 2026"/>
    <s v="06"/>
    <s v="Aug"/>
    <n v="5"/>
    <n v="5"/>
    <n v="0"/>
    <n v="0"/>
    <x v="4"/>
    <x v="6"/>
    <n v="3"/>
    <n v="1"/>
    <n v="2403.0305295000003"/>
    <n v="480.60610590000005"/>
    <s v="Romania"/>
    <s v="01 May 2026 09:47"/>
    <s v="30 Apr 2026"/>
    <s v="May"/>
    <n v="0"/>
    <n v="0"/>
    <n v="0"/>
    <n v="5"/>
    <n v="0"/>
    <n v="5"/>
    <n v="0"/>
    <s v="01.05.2025"/>
    <x v="27"/>
    <s v="01.08.2026"/>
    <n v="31"/>
    <x v="0"/>
    <m/>
    <m/>
  </r>
  <r>
    <x v="1"/>
    <n v="0"/>
    <n v="2"/>
    <n v="2"/>
    <n v="10956"/>
    <s v="6613074926"/>
    <s v="23 Aug 2026"/>
    <s v="23"/>
    <s v="Aug"/>
    <s v="27 Aug 2026"/>
    <s v="27"/>
    <s v="Aug"/>
    <n v="4"/>
    <n v="4"/>
    <n v="0"/>
    <n v="0"/>
    <x v="1"/>
    <x v="6"/>
    <n v="1"/>
    <n v="1"/>
    <n v="1767.3525842201834"/>
    <n v="441.83814605504585"/>
    <s v="Israel"/>
    <s v="17 Apr 2026 23:52"/>
    <s v="17 Apr 2026"/>
    <s v="Apr"/>
    <n v="0"/>
    <n v="0"/>
    <n v="0"/>
    <n v="4"/>
    <n v="0"/>
    <n v="4"/>
    <n v="0"/>
    <s v="17.04.2025"/>
    <x v="28"/>
    <s v="23.08.2026"/>
    <n v="35"/>
    <x v="0"/>
    <m/>
    <m/>
  </r>
  <r>
    <x v="1"/>
    <n v="0"/>
    <n v="2"/>
    <n v="2"/>
    <n v="10957"/>
    <s v="6613074926"/>
    <s v="23 Aug 2026"/>
    <s v="23"/>
    <s v="Aug"/>
    <s v="27 Aug 2026"/>
    <s v="27"/>
    <s v="Aug"/>
    <n v="4"/>
    <n v="4"/>
    <n v="0"/>
    <n v="0"/>
    <x v="1"/>
    <x v="6"/>
    <n v="2"/>
    <n v="1"/>
    <n v="1767.3525842201834"/>
    <n v="441.83814605504585"/>
    <m/>
    <s v="17 Apr 2026 23:52"/>
    <s v="17 Apr 2026"/>
    <s v="Apr"/>
    <n v="0"/>
    <n v="0"/>
    <n v="0"/>
    <n v="4"/>
    <n v="0"/>
    <n v="4"/>
    <n v="0"/>
    <s v="17.04.2025"/>
    <x v="28"/>
    <s v="23.08.2026"/>
    <n v="35"/>
    <x v="0"/>
    <m/>
    <m/>
  </r>
  <r>
    <x v="2"/>
    <n v="0"/>
    <n v="0"/>
    <n v="5"/>
    <n v="11095"/>
    <s v="NT324492"/>
    <s v="11 Aug 2026"/>
    <s v="11"/>
    <s v="Aug"/>
    <s v="16 Aug 2026"/>
    <s v="16"/>
    <s v="Aug"/>
    <n v="5"/>
    <n v="5"/>
    <n v="0"/>
    <n v="0"/>
    <x v="5"/>
    <x v="4"/>
    <n v="3"/>
    <n v="0"/>
    <n v="1999.5428005000001"/>
    <n v="399.90856010000005"/>
    <s v="Romania"/>
    <s v="25 Apr 2026 09:56"/>
    <s v="24 Apr 2026"/>
    <s v="Apr"/>
    <n v="0"/>
    <n v="0"/>
    <n v="0"/>
    <n v="5"/>
    <n v="0"/>
    <n v="5"/>
    <n v="0"/>
    <s v="25.04.2025"/>
    <x v="26"/>
    <s v="11.08.2026"/>
    <n v="33"/>
    <x v="0"/>
    <m/>
    <m/>
  </r>
  <r>
    <x v="2"/>
    <n v="0"/>
    <n v="0"/>
    <n v="5"/>
    <n v="11094"/>
    <s v="NT324491"/>
    <s v="11 Aug 2026"/>
    <s v="11"/>
    <s v="Aug"/>
    <s v="16 Aug 2026"/>
    <s v="16"/>
    <s v="Aug"/>
    <n v="5"/>
    <n v="5"/>
    <n v="0"/>
    <n v="0"/>
    <x v="5"/>
    <x v="4"/>
    <n v="3"/>
    <n v="1"/>
    <n v="1999.5428005000001"/>
    <n v="399.90856010000005"/>
    <s v="Romania"/>
    <s v="25 Apr 2026 09:55"/>
    <s v="24 Apr 2026"/>
    <s v="Apr"/>
    <n v="0"/>
    <n v="0"/>
    <n v="0"/>
    <n v="5"/>
    <n v="0"/>
    <n v="5"/>
    <n v="0"/>
    <s v="25.04.2025"/>
    <x v="26"/>
    <s v="11.08.2026"/>
    <n v="33"/>
    <x v="0"/>
    <m/>
    <m/>
  </r>
  <r>
    <x v="2"/>
    <n v="0"/>
    <n v="5"/>
    <n v="0"/>
    <n v="11279"/>
    <s v="1260390.202591"/>
    <s v="29 Aug 2026"/>
    <s v="29"/>
    <s v="Aug"/>
    <s v="03 Sep 2026"/>
    <s v="03"/>
    <s v="Sep"/>
    <n v="5"/>
    <n v="-26"/>
    <n v="2"/>
    <n v="2"/>
    <x v="3"/>
    <x v="4"/>
    <n v="2"/>
    <n v="2"/>
    <n v="1912.7235068"/>
    <n v="382.54470135999998"/>
    <s v="Romania"/>
    <s v="01 May 2026 10:06"/>
    <s v="30 Apr 2026"/>
    <s v="May"/>
    <n v="0"/>
    <n v="0"/>
    <n v="0"/>
    <n v="2"/>
    <n v="2"/>
    <n v="4"/>
    <n v="-1"/>
    <s v="01.05.2025"/>
    <x v="27"/>
    <s v="29.08.2026"/>
    <n v="35"/>
    <x v="0"/>
    <m/>
    <m/>
  </r>
  <r>
    <x v="1"/>
    <n v="2"/>
    <n v="1"/>
    <n v="0"/>
    <n v="11096"/>
    <s v="5415138046"/>
    <s v="29 May 2026"/>
    <s v="29"/>
    <s v="May"/>
    <s v="01 Jun 2026"/>
    <s v="01"/>
    <s v="Jun"/>
    <n v="3"/>
    <n v="-28"/>
    <n v="2"/>
    <n v="0"/>
    <x v="1"/>
    <x v="4"/>
    <n v="2"/>
    <n v="1"/>
    <n v="771.7633406422018"/>
    <n v="257.25444688073389"/>
    <s v="Romania"/>
    <s v="25 Apr 2026 12:02"/>
    <s v="25 Apr 2026"/>
    <s v="Apr"/>
    <n v="2"/>
    <n v="0"/>
    <n v="0"/>
    <n v="0"/>
    <n v="0"/>
    <n v="2"/>
    <n v="-1"/>
    <s v="25.04.2025"/>
    <x v="26"/>
    <s v="29.05.2026"/>
    <n v="22"/>
    <x v="0"/>
    <m/>
    <m/>
  </r>
  <r>
    <x v="1"/>
    <n v="0"/>
    <n v="0"/>
    <n v="5"/>
    <n v="11097"/>
    <s v="5340808470"/>
    <s v="15 Aug 2026"/>
    <s v="15"/>
    <s v="Aug"/>
    <s v="20 Aug 2026"/>
    <s v="20"/>
    <s v="Aug"/>
    <n v="5"/>
    <n v="5"/>
    <n v="0"/>
    <n v="0"/>
    <x v="1"/>
    <x v="3"/>
    <n v="2"/>
    <n v="0"/>
    <n v="2441.7371229357796"/>
    <n v="488.34742458715596"/>
    <s v="Romania"/>
    <s v="25 Apr 2026 14:41"/>
    <s v="25 Apr 2026"/>
    <s v="Apr"/>
    <n v="0"/>
    <n v="0"/>
    <n v="0"/>
    <n v="5"/>
    <n v="0"/>
    <n v="5"/>
    <n v="0"/>
    <s v="25.04.2025"/>
    <x v="26"/>
    <s v="15.08.2026"/>
    <n v="33"/>
    <x v="0"/>
    <m/>
    <m/>
  </r>
  <r>
    <x v="1"/>
    <n v="0"/>
    <n v="0"/>
    <n v="5"/>
    <n v="11098"/>
    <s v="5340808470"/>
    <s v="15 Aug 2026"/>
    <s v="15"/>
    <s v="Aug"/>
    <s v="20 Aug 2026"/>
    <s v="20"/>
    <s v="Aug"/>
    <n v="5"/>
    <n v="5"/>
    <n v="0"/>
    <n v="0"/>
    <x v="1"/>
    <x v="3"/>
    <n v="2"/>
    <n v="1"/>
    <n v="2441.7371229357796"/>
    <n v="488.34742458715596"/>
    <m/>
    <s v="25 Apr 2026 14:41"/>
    <s v="25 Apr 2026"/>
    <s v="Apr"/>
    <n v="0"/>
    <n v="0"/>
    <n v="0"/>
    <n v="5"/>
    <n v="0"/>
    <n v="5"/>
    <n v="0"/>
    <s v="25.04.2025"/>
    <x v="26"/>
    <s v="15.08.2026"/>
    <n v="33"/>
    <x v="0"/>
    <m/>
    <m/>
  </r>
  <r>
    <x v="1"/>
    <n v="0"/>
    <n v="0"/>
    <n v="5"/>
    <n v="11099"/>
    <s v="5340808470"/>
    <s v="15 Aug 2026"/>
    <s v="15"/>
    <s v="Aug"/>
    <s v="20 Aug 2026"/>
    <s v="20"/>
    <s v="Aug"/>
    <n v="5"/>
    <n v="5"/>
    <n v="0"/>
    <n v="0"/>
    <x v="1"/>
    <x v="0"/>
    <n v="2"/>
    <n v="0"/>
    <n v="2688.8176651376143"/>
    <n v="537.76353302752284"/>
    <m/>
    <s v="25 Apr 2026 14:41"/>
    <s v="25 Apr 2026"/>
    <s v="Apr"/>
    <n v="0"/>
    <n v="0"/>
    <n v="0"/>
    <n v="5"/>
    <n v="0"/>
    <n v="5"/>
    <n v="0"/>
    <s v="25.04.2025"/>
    <x v="26"/>
    <s v="15.08.2026"/>
    <n v="33"/>
    <x v="0"/>
    <m/>
    <m/>
  </r>
  <r>
    <x v="1"/>
    <n v="4"/>
    <n v="0"/>
    <n v="0"/>
    <n v="11100"/>
    <s v="6063760362"/>
    <s v="11 Jun 2026"/>
    <s v="11"/>
    <s v="Jun"/>
    <s v="15 Jun 2026"/>
    <s v="15"/>
    <s v="Jun"/>
    <n v="4"/>
    <n v="4"/>
    <n v="0"/>
    <n v="0"/>
    <x v="1"/>
    <x v="6"/>
    <n v="2"/>
    <n v="1"/>
    <n v="988.32216880733927"/>
    <n v="247.08054220183482"/>
    <s v="Romania"/>
    <s v="25 Apr 2026 14:44"/>
    <s v="25 Apr 2026"/>
    <s v="Apr"/>
    <n v="0"/>
    <n v="4"/>
    <n v="0"/>
    <n v="0"/>
    <n v="0"/>
    <n v="4"/>
    <n v="0"/>
    <s v="25.04.2025"/>
    <x v="26"/>
    <s v="11.06.2026"/>
    <n v="24"/>
    <x v="0"/>
    <m/>
    <m/>
  </r>
  <r>
    <x v="1"/>
    <n v="0"/>
    <n v="0"/>
    <n v="7"/>
    <n v="11101"/>
    <s v="6063726411"/>
    <s v="13 Aug 2026"/>
    <s v="13"/>
    <s v="Aug"/>
    <s v="20 Aug 2026"/>
    <s v="20"/>
    <s v="Aug"/>
    <n v="7"/>
    <n v="7"/>
    <n v="0"/>
    <n v="0"/>
    <x v="1"/>
    <x v="4"/>
    <n v="2"/>
    <n v="1"/>
    <n v="3608.3448594495408"/>
    <n v="515.47783706422001"/>
    <s v="Poland"/>
    <s v="25 Apr 2026 16:12"/>
    <s v="25 Apr 2026"/>
    <s v="Apr"/>
    <n v="0"/>
    <n v="0"/>
    <n v="0"/>
    <n v="7"/>
    <n v="0"/>
    <n v="7"/>
    <n v="0"/>
    <s v="25.04.2025"/>
    <x v="26"/>
    <s v="13.08.2026"/>
    <n v="33"/>
    <x v="0"/>
    <m/>
    <m/>
  </r>
  <r>
    <x v="1"/>
    <n v="1"/>
    <n v="1"/>
    <n v="0"/>
    <n v="11102"/>
    <s v="5508677004"/>
    <s v="30 May 2026"/>
    <s v="30"/>
    <s v="May"/>
    <s v="01 Jun 2026"/>
    <s v="01"/>
    <s v="Jun"/>
    <n v="2"/>
    <n v="-29"/>
    <n v="1"/>
    <n v="0"/>
    <x v="1"/>
    <x v="4"/>
    <n v="2"/>
    <n v="1"/>
    <n v="514.50889376146779"/>
    <n v="257.25444688073389"/>
    <s v="Romania"/>
    <s v="25 Apr 2026 16:29"/>
    <s v="25 Apr 2026"/>
    <s v="Apr"/>
    <n v="1"/>
    <n v="0"/>
    <n v="0"/>
    <n v="0"/>
    <n v="0"/>
    <n v="1"/>
    <n v="-1"/>
    <s v="25.04.2025"/>
    <x v="26"/>
    <s v="30.05.2026"/>
    <n v="22"/>
    <x v="1"/>
    <m/>
    <m/>
  </r>
  <r>
    <x v="1"/>
    <n v="3"/>
    <n v="-1"/>
    <n v="0"/>
    <n v="11103"/>
    <s v="5281847972"/>
    <s v="12 Jun 2026"/>
    <s v="12"/>
    <s v="Jun"/>
    <s v="14 Jun 2026"/>
    <s v="14"/>
    <s v="Jun"/>
    <n v="2"/>
    <n v="2"/>
    <n v="0"/>
    <n v="0"/>
    <x v="1"/>
    <x v="6"/>
    <n v="2"/>
    <n v="0"/>
    <n v="494.16108440366963"/>
    <n v="247.08054220183482"/>
    <s v="Romania"/>
    <s v="25 Apr 2026 16:31"/>
    <s v="25 Apr 2026"/>
    <s v="Apr"/>
    <n v="0"/>
    <n v="2"/>
    <n v="0"/>
    <n v="0"/>
    <n v="0"/>
    <n v="2"/>
    <n v="0"/>
    <s v="25.04.2025"/>
    <x v="26"/>
    <s v="12.06.2026"/>
    <n v="24"/>
    <x v="0"/>
    <m/>
    <m/>
  </r>
  <r>
    <x v="1"/>
    <n v="3"/>
    <n v="-1"/>
    <n v="0"/>
    <n v="11104"/>
    <s v="5415119080"/>
    <s v="12 Jun 2026"/>
    <s v="12"/>
    <s v="Jun"/>
    <s v="14 Jun 2026"/>
    <s v="14"/>
    <s v="Jun"/>
    <n v="2"/>
    <n v="2"/>
    <n v="0"/>
    <n v="0"/>
    <x v="1"/>
    <x v="3"/>
    <n v="3"/>
    <n v="0"/>
    <n v="694.58880091743117"/>
    <n v="347.29440045871559"/>
    <m/>
    <s v="25 Apr 2026 16:32"/>
    <s v="25 Apr 2026"/>
    <s v="Apr"/>
    <n v="0"/>
    <n v="2"/>
    <n v="0"/>
    <n v="0"/>
    <n v="0"/>
    <n v="2"/>
    <n v="0"/>
    <s v="25.04.2025"/>
    <x v="26"/>
    <s v="12.06.2026"/>
    <n v="24"/>
    <x v="0"/>
    <m/>
    <m/>
  </r>
  <r>
    <x v="1"/>
    <n v="3"/>
    <n v="-1"/>
    <n v="0"/>
    <n v="11105"/>
    <s v="5415151012"/>
    <s v="12 Jun 2026"/>
    <s v="12"/>
    <s v="Jun"/>
    <s v="14 Jun 2026"/>
    <s v="14"/>
    <s v="Jun"/>
    <n v="2"/>
    <n v="2"/>
    <n v="0"/>
    <n v="0"/>
    <x v="1"/>
    <x v="6"/>
    <n v="2"/>
    <n v="0"/>
    <n v="494.16108440366963"/>
    <n v="247.08054220183482"/>
    <s v="Romania"/>
    <s v="25 Apr 2026 16:39"/>
    <s v="25 Apr 2026"/>
    <s v="Apr"/>
    <n v="0"/>
    <n v="2"/>
    <n v="0"/>
    <n v="0"/>
    <n v="0"/>
    <n v="2"/>
    <n v="0"/>
    <s v="25.04.2025"/>
    <x v="26"/>
    <s v="12.06.2026"/>
    <n v="24"/>
    <x v="0"/>
    <m/>
    <m/>
  </r>
  <r>
    <x v="1"/>
    <n v="0"/>
    <n v="0"/>
    <n v="6"/>
    <n v="11106"/>
    <s v="5020604257"/>
    <s v="20 Jul 2026"/>
    <s v="20"/>
    <s v="Jul"/>
    <s v="26 Jul 2026"/>
    <s v="26"/>
    <s v="Jul"/>
    <n v="6"/>
    <n v="6"/>
    <n v="0"/>
    <n v="0"/>
    <x v="1"/>
    <x v="0"/>
    <n v="2"/>
    <n v="2"/>
    <n v="4033.2803278899082"/>
    <n v="672.21338798165129"/>
    <s v="Romania"/>
    <s v="26 Apr 2026 00:11"/>
    <s v="25 Apr 2026"/>
    <s v="Apr"/>
    <n v="0"/>
    <n v="0"/>
    <n v="6"/>
    <n v="0"/>
    <n v="0"/>
    <n v="6"/>
    <n v="0"/>
    <s v="26.04.2025"/>
    <x v="26"/>
    <s v="20.07.2026"/>
    <n v="30"/>
    <x v="0"/>
    <m/>
    <m/>
  </r>
  <r>
    <x v="2"/>
    <n v="0"/>
    <n v="4"/>
    <n v="1"/>
    <n v="10959"/>
    <s v="1256838.201116"/>
    <s v="24 Aug 2026"/>
    <s v="24"/>
    <s v="Aug"/>
    <s v="29 Aug 2026"/>
    <s v="29"/>
    <s v="Aug"/>
    <n v="5"/>
    <n v="5"/>
    <n v="0"/>
    <n v="0"/>
    <x v="3"/>
    <x v="4"/>
    <n v="2"/>
    <n v="2"/>
    <n v="2063.40065"/>
    <n v="412.68013000000002"/>
    <s v="Romania"/>
    <s v="18 Apr 2026 12:05"/>
    <s v="18 Apr 2026"/>
    <s v="Apr"/>
    <n v="0"/>
    <n v="0"/>
    <n v="0"/>
    <n v="5"/>
    <n v="0"/>
    <n v="5"/>
    <n v="0"/>
    <s v="18.04.2025"/>
    <x v="28"/>
    <s v="24.08.2026"/>
    <n v="35"/>
    <x v="0"/>
    <m/>
    <m/>
  </r>
  <r>
    <x v="3"/>
    <n v="0"/>
    <n v="0"/>
    <n v="5"/>
    <n v="10962"/>
    <s v="521998"/>
    <s v="02 Aug 2026"/>
    <s v="02"/>
    <s v="Aug"/>
    <s v="07 Aug 2026"/>
    <s v="07"/>
    <s v="Aug"/>
    <n v="5"/>
    <n v="5"/>
    <n v="0"/>
    <n v="0"/>
    <x v="8"/>
    <x v="4"/>
    <n v="2"/>
    <n v="1"/>
    <n v="2189.0941284403671"/>
    <n v="437.81882568807333"/>
    <m/>
    <s v="18 Apr 2026 15:13"/>
    <s v="18 Apr 2026"/>
    <s v="Apr"/>
    <n v="0"/>
    <n v="0"/>
    <n v="0"/>
    <n v="5"/>
    <n v="0"/>
    <n v="5"/>
    <n v="0"/>
    <s v="18.04.2025"/>
    <x v="28"/>
    <s v="02.08.2026"/>
    <n v="32"/>
    <x v="0"/>
    <m/>
    <m/>
  </r>
  <r>
    <x v="1"/>
    <n v="0"/>
    <n v="5"/>
    <n v="0"/>
    <n v="10964"/>
    <s v="6030396052"/>
    <s v="25 Aug 2026"/>
    <s v="25"/>
    <s v="Aug"/>
    <s v="30 Aug 2026"/>
    <s v="30"/>
    <s v="Aug"/>
    <n v="5"/>
    <n v="5"/>
    <n v="0"/>
    <n v="0"/>
    <x v="1"/>
    <x v="6"/>
    <n v="1"/>
    <n v="2"/>
    <n v="2151.0541321100914"/>
    <n v="430.21082642201827"/>
    <m/>
    <s v="18 Apr 2026 17:38"/>
    <s v="18 Apr 2026"/>
    <s v="Apr"/>
    <n v="0"/>
    <n v="0"/>
    <n v="0"/>
    <n v="5"/>
    <n v="0"/>
    <n v="5"/>
    <n v="0"/>
    <s v="18.04.2025"/>
    <x v="28"/>
    <s v="25.08.2026"/>
    <n v="35"/>
    <x v="0"/>
    <m/>
    <m/>
  </r>
  <r>
    <x v="1"/>
    <n v="0"/>
    <n v="5"/>
    <n v="0"/>
    <n v="10963"/>
    <s v="6030396052"/>
    <s v="25 Aug 2026"/>
    <s v="25"/>
    <s v="Aug"/>
    <s v="30 Aug 2026"/>
    <s v="30"/>
    <s v="Aug"/>
    <n v="5"/>
    <n v="5"/>
    <n v="0"/>
    <n v="0"/>
    <x v="1"/>
    <x v="6"/>
    <n v="2"/>
    <n v="1"/>
    <n v="2151.0541321100914"/>
    <n v="430.21082642201827"/>
    <s v="Israel"/>
    <s v="18 Apr 2026 17:38"/>
    <s v="18 Apr 2026"/>
    <s v="Apr"/>
    <n v="0"/>
    <n v="0"/>
    <n v="0"/>
    <n v="5"/>
    <n v="0"/>
    <n v="5"/>
    <n v="0"/>
    <s v="18.04.2025"/>
    <x v="28"/>
    <s v="25.08.2026"/>
    <n v="35"/>
    <x v="0"/>
    <m/>
    <m/>
  </r>
  <r>
    <x v="1"/>
    <n v="0"/>
    <n v="4"/>
    <n v="0"/>
    <n v="11280"/>
    <s v="6237179773"/>
    <s v="26 Jun 2026"/>
    <s v="26"/>
    <s v="Jun"/>
    <s v="30 Jun 2026"/>
    <s v="30"/>
    <s v="Jun"/>
    <n v="4"/>
    <n v="4"/>
    <n v="0"/>
    <n v="0"/>
    <x v="1"/>
    <x v="4"/>
    <n v="2"/>
    <n v="2"/>
    <n v="2209.1907302752288"/>
    <n v="552.2976825688072"/>
    <s v="Romania"/>
    <s v="01 May 2026 18:20"/>
    <s v="01 May 2026"/>
    <s v="May"/>
    <n v="0"/>
    <n v="4"/>
    <n v="0"/>
    <n v="0"/>
    <n v="0"/>
    <n v="4"/>
    <n v="0"/>
    <s v="01.05.2025"/>
    <x v="27"/>
    <s v="26.06.2026"/>
    <n v="26"/>
    <x v="0"/>
    <m/>
    <m/>
  </r>
  <r>
    <x v="1"/>
    <n v="0"/>
    <n v="4"/>
    <n v="0"/>
    <n v="11281"/>
    <s v="5322643394"/>
    <s v="15 Jun 2026"/>
    <s v="15"/>
    <s v="Jun"/>
    <s v="19 Jun 2026"/>
    <s v="19"/>
    <s v="Jun"/>
    <n v="4"/>
    <n v="4"/>
    <n v="0"/>
    <n v="0"/>
    <x v="1"/>
    <x v="3"/>
    <n v="2"/>
    <n v="1"/>
    <n v="1418.5329952293575"/>
    <n v="354.63324880733938"/>
    <s v="Romania"/>
    <s v="01 May 2026 18:56"/>
    <s v="01 May 2026"/>
    <s v="May"/>
    <n v="0"/>
    <n v="4"/>
    <n v="0"/>
    <n v="0"/>
    <n v="0"/>
    <n v="4"/>
    <n v="0"/>
    <s v="01.05.2025"/>
    <x v="27"/>
    <s v="15.06.2026"/>
    <n v="25"/>
    <x v="1"/>
    <m/>
    <m/>
  </r>
  <r>
    <x v="1"/>
    <n v="0"/>
    <n v="4"/>
    <n v="0"/>
    <n v="11282"/>
    <s v="5169401973"/>
    <s v="15 Jun 2026"/>
    <s v="15"/>
    <s v="Jun"/>
    <s v="19 Jun 2026"/>
    <s v="19"/>
    <s v="Jun"/>
    <n v="4"/>
    <n v="4"/>
    <n v="0"/>
    <n v="0"/>
    <x v="1"/>
    <x v="3"/>
    <n v="2"/>
    <n v="1"/>
    <n v="1914.9908341284402"/>
    <n v="478.74770853211004"/>
    <s v="Romania"/>
    <s v="01 May 2026 19:00"/>
    <s v="01 May 2026"/>
    <s v="May"/>
    <n v="0"/>
    <n v="4"/>
    <n v="0"/>
    <n v="0"/>
    <n v="0"/>
    <n v="4"/>
    <n v="0"/>
    <s v="01.05.2025"/>
    <x v="27"/>
    <s v="15.06.2026"/>
    <n v="25"/>
    <x v="1"/>
    <m/>
    <m/>
  </r>
  <r>
    <x v="1"/>
    <n v="0"/>
    <n v="4"/>
    <n v="0"/>
    <n v="11283"/>
    <s v="6390683695"/>
    <s v="15 Jun 2026"/>
    <s v="15"/>
    <s v="Jun"/>
    <s v="19 Jun 2026"/>
    <s v="19"/>
    <s v="Jun"/>
    <n v="4"/>
    <n v="4"/>
    <n v="0"/>
    <n v="0"/>
    <x v="1"/>
    <x v="3"/>
    <n v="2"/>
    <n v="0"/>
    <n v="1418.5329952293575"/>
    <n v="354.63324880733938"/>
    <s v="Romania"/>
    <s v="01 May 2026 19:02"/>
    <s v="01 May 2026"/>
    <s v="May"/>
    <n v="0"/>
    <n v="4"/>
    <n v="0"/>
    <n v="0"/>
    <n v="0"/>
    <n v="4"/>
    <n v="0"/>
    <s v="01.05.2025"/>
    <x v="27"/>
    <s v="15.06.2026"/>
    <n v="25"/>
    <x v="1"/>
    <m/>
    <m/>
  </r>
  <r>
    <x v="1"/>
    <n v="1"/>
    <n v="1"/>
    <n v="0"/>
    <n v="11284"/>
    <s v="6554913098"/>
    <s v="30 May 2026"/>
    <s v="30"/>
    <s v="May"/>
    <s v="01 Jun 2026"/>
    <s v="01"/>
    <s v="Jun"/>
    <n v="2"/>
    <n v="-29"/>
    <n v="1"/>
    <n v="0"/>
    <x v="1"/>
    <x v="6"/>
    <n v="2"/>
    <n v="0"/>
    <n v="494.16108440366963"/>
    <n v="247.08054220183482"/>
    <s v="Romania"/>
    <s v="01 May 2026 20:52"/>
    <s v="01 May 2026"/>
    <s v="May"/>
    <n v="1"/>
    <n v="0"/>
    <n v="0"/>
    <n v="0"/>
    <n v="0"/>
    <n v="1"/>
    <n v="-1"/>
    <s v="01.05.2025"/>
    <x v="27"/>
    <s v="30.05.2026"/>
    <n v="22"/>
    <x v="1"/>
    <m/>
    <m/>
  </r>
  <r>
    <x v="1"/>
    <n v="0"/>
    <n v="5"/>
    <n v="0"/>
    <n v="11285"/>
    <s v="6390637531"/>
    <s v="19 Jun 2026"/>
    <s v="19"/>
    <s v="Jun"/>
    <s v="24 Jun 2026"/>
    <s v="24"/>
    <s v="Jun"/>
    <n v="5"/>
    <n v="5"/>
    <n v="0"/>
    <n v="0"/>
    <x v="1"/>
    <x v="4"/>
    <n v="1"/>
    <n v="0"/>
    <n v="1773.1662440366972"/>
    <n v="354.63324880733938"/>
    <s v="Romania"/>
    <s v="01 May 2026 21:08"/>
    <s v="01 May 2026"/>
    <s v="May"/>
    <n v="0"/>
    <n v="5"/>
    <n v="0"/>
    <n v="0"/>
    <n v="0"/>
    <n v="5"/>
    <n v="0"/>
    <s v="01.05.2025"/>
    <x v="27"/>
    <s v="19.06.2026"/>
    <n v="25"/>
    <x v="0"/>
    <m/>
    <m/>
  </r>
  <r>
    <x v="1"/>
    <n v="0"/>
    <n v="5"/>
    <n v="0"/>
    <n v="11286"/>
    <s v="6390637531"/>
    <s v="19 Jun 2026"/>
    <s v="19"/>
    <s v="Jun"/>
    <s v="24 Jun 2026"/>
    <s v="24"/>
    <s v="Jun"/>
    <n v="5"/>
    <n v="5"/>
    <n v="0"/>
    <n v="0"/>
    <x v="1"/>
    <x v="4"/>
    <n v="1"/>
    <n v="1"/>
    <n v="1773.1662440366972"/>
    <n v="354.63324880733938"/>
    <m/>
    <s v="01 May 2026 21:08"/>
    <s v="01 May 2026"/>
    <s v="May"/>
    <n v="0"/>
    <n v="5"/>
    <n v="0"/>
    <n v="0"/>
    <n v="0"/>
    <n v="5"/>
    <n v="0"/>
    <s v="01.05.2025"/>
    <x v="27"/>
    <s v="19.06.2026"/>
    <n v="25"/>
    <x v="0"/>
    <m/>
    <m/>
  </r>
  <r>
    <x v="1"/>
    <n v="0"/>
    <n v="0"/>
    <n v="5"/>
    <n v="11287"/>
    <s v="5644665407"/>
    <s v="10 Aug 2026"/>
    <s v="10"/>
    <s v="Aug"/>
    <s v="15 Aug 2026"/>
    <s v="15"/>
    <s v="Aug"/>
    <n v="5"/>
    <n v="5"/>
    <n v="0"/>
    <n v="0"/>
    <x v="1"/>
    <x v="4"/>
    <n v="2"/>
    <n v="1"/>
    <n v="2441.7371229357796"/>
    <n v="488.34742458715596"/>
    <s v="Germany"/>
    <s v="02 May 2026 00:16"/>
    <s v="01 May 2026"/>
    <s v="May"/>
    <n v="0"/>
    <n v="0"/>
    <n v="0"/>
    <n v="5"/>
    <n v="0"/>
    <n v="5"/>
    <n v="0"/>
    <s v="02.05.2025"/>
    <x v="27"/>
    <s v="10.08.2026"/>
    <n v="33"/>
    <x v="0"/>
    <m/>
    <m/>
  </r>
  <r>
    <x v="2"/>
    <n v="0"/>
    <n v="0"/>
    <n v="6"/>
    <n v="10970"/>
    <s v="1256887.201133"/>
    <s v="03 Aug 2026"/>
    <s v="03"/>
    <s v="Aug"/>
    <s v="09 Aug 2026"/>
    <s v="09"/>
    <s v="Aug"/>
    <n v="6"/>
    <n v="6"/>
    <n v="0"/>
    <n v="0"/>
    <x v="3"/>
    <x v="6"/>
    <n v="3"/>
    <n v="1"/>
    <n v="2883.6366354000002"/>
    <n v="480.60610590000005"/>
    <s v="Romania"/>
    <s v="19 Apr 2026 10:30"/>
    <s v="19 Apr 2026"/>
    <s v="Apr"/>
    <n v="0"/>
    <n v="0"/>
    <n v="0"/>
    <n v="6"/>
    <n v="0"/>
    <n v="6"/>
    <n v="0"/>
    <s v="19.04.2025"/>
    <x v="28"/>
    <s v="03.08.2026"/>
    <n v="32"/>
    <x v="0"/>
    <m/>
    <m/>
  </r>
  <r>
    <x v="1"/>
    <n v="1"/>
    <n v="2"/>
    <n v="0"/>
    <n v="10971"/>
    <s v="5201076353"/>
    <s v="30 May 2026"/>
    <s v="30"/>
    <s v="May"/>
    <s v="02 Jun 2026"/>
    <s v="02"/>
    <s v="Jun"/>
    <n v="3"/>
    <n v="-28"/>
    <n v="1"/>
    <n v="1"/>
    <x v="1"/>
    <x v="1"/>
    <n v="2"/>
    <n v="2"/>
    <n v="1264.4710100917432"/>
    <n v="421.4903366972477"/>
    <m/>
    <s v="19 Apr 2026 11:11"/>
    <s v="19 Apr 2026"/>
    <s v="Apr"/>
    <n v="1"/>
    <n v="1"/>
    <n v="0"/>
    <n v="0"/>
    <n v="0"/>
    <n v="2"/>
    <n v="-1"/>
    <s v="19.04.2025"/>
    <x v="28"/>
    <s v="30.05.2026"/>
    <n v="22"/>
    <x v="0"/>
    <m/>
    <m/>
  </r>
  <r>
    <x v="1"/>
    <n v="0"/>
    <n v="0"/>
    <n v="4"/>
    <n v="10972"/>
    <s v="5289550283"/>
    <s v="28 Jul 2026"/>
    <s v="28"/>
    <s v="Jul"/>
    <s v="01 Aug 2026"/>
    <s v="01"/>
    <s v="Aug"/>
    <n v="4"/>
    <n v="-27"/>
    <n v="3"/>
    <n v="0"/>
    <x v="1"/>
    <x v="0"/>
    <n v="2"/>
    <n v="0"/>
    <n v="2151.0541321100914"/>
    <n v="537.76353302752284"/>
    <s v="Bulgaria"/>
    <s v="19 Apr 2026 12:41"/>
    <s v="19 Apr 2026"/>
    <s v="Apr"/>
    <n v="0"/>
    <n v="0"/>
    <n v="3"/>
    <n v="0"/>
    <n v="0"/>
    <n v="3"/>
    <n v="-1"/>
    <s v="19.04.2025"/>
    <x v="28"/>
    <s v="28.07.2026"/>
    <n v="31"/>
    <x v="0"/>
    <m/>
    <m/>
  </r>
  <r>
    <x v="1"/>
    <n v="3"/>
    <n v="-1"/>
    <n v="0"/>
    <n v="10973"/>
    <s v="5487359976"/>
    <s v="12 Jun 2026"/>
    <s v="12"/>
    <s v="Jun"/>
    <s v="14 Jun 2026"/>
    <s v="14"/>
    <s v="Jun"/>
    <n v="2"/>
    <n v="2"/>
    <n v="0"/>
    <n v="0"/>
    <x v="1"/>
    <x v="3"/>
    <n v="2"/>
    <n v="1"/>
    <n v="694.58880091743117"/>
    <n v="347.29440045871559"/>
    <s v="Romania"/>
    <s v="19 Apr 2026 12:48"/>
    <s v="19 Apr 2026"/>
    <s v="Apr"/>
    <n v="0"/>
    <n v="2"/>
    <n v="0"/>
    <n v="0"/>
    <n v="0"/>
    <n v="2"/>
    <n v="0"/>
    <s v="19.04.2025"/>
    <x v="28"/>
    <s v="12.06.2026"/>
    <n v="24"/>
    <x v="1"/>
    <m/>
    <m/>
  </r>
  <r>
    <x v="3"/>
    <n v="0"/>
    <n v="5"/>
    <n v="0"/>
    <n v="10979"/>
    <s v="522990"/>
    <s v="19 Jun 2026"/>
    <s v="19"/>
    <s v="Jun"/>
    <s v="24 Jun 2026"/>
    <s v="24"/>
    <s v="Jun"/>
    <n v="5"/>
    <n v="5"/>
    <n v="0"/>
    <n v="0"/>
    <x v="8"/>
    <x v="5"/>
    <n v="2"/>
    <n v="1"/>
    <n v="1830.2262385321098"/>
    <n v="366.04524770642195"/>
    <m/>
    <s v="19 Apr 2026 21:18"/>
    <s v="19 Apr 2026"/>
    <s v="Apr"/>
    <n v="0"/>
    <n v="5"/>
    <n v="0"/>
    <n v="0"/>
    <n v="0"/>
    <n v="5"/>
    <n v="0"/>
    <s v="19.04.2025"/>
    <x v="28"/>
    <s v="19.06.2026"/>
    <n v="25"/>
    <x v="0"/>
    <m/>
    <m/>
  </r>
  <r>
    <x v="1"/>
    <n v="2"/>
    <n v="1"/>
    <n v="0"/>
    <n v="10976"/>
    <s v="6686585369"/>
    <s v="29 May 2026"/>
    <s v="29"/>
    <s v="May"/>
    <s v="01 Jun 2026"/>
    <s v="01"/>
    <s v="Jun"/>
    <n v="3"/>
    <n v="-28"/>
    <n v="2"/>
    <n v="0"/>
    <x v="1"/>
    <x v="5"/>
    <n v="2"/>
    <n v="0"/>
    <n v="928.73215568807336"/>
    <n v="309.57738522935773"/>
    <s v="Romania"/>
    <s v="19 Apr 2026 20:32"/>
    <s v="19 Apr 2026"/>
    <s v="Apr"/>
    <n v="2"/>
    <n v="0"/>
    <n v="0"/>
    <n v="0"/>
    <n v="0"/>
    <n v="2"/>
    <n v="-1"/>
    <s v="19.04.2025"/>
    <x v="28"/>
    <s v="29.05.2026"/>
    <n v="22"/>
    <x v="1"/>
    <m/>
    <m/>
  </r>
  <r>
    <x v="1"/>
    <n v="0"/>
    <n v="0"/>
    <n v="6"/>
    <n v="10980"/>
    <s v="5047834207"/>
    <s v="17 Aug 2026"/>
    <s v="17"/>
    <s v="Aug"/>
    <s v="23 Aug 2026"/>
    <s v="23"/>
    <s v="Aug"/>
    <n v="6"/>
    <n v="6"/>
    <n v="0"/>
    <n v="0"/>
    <x v="1"/>
    <x v="4"/>
    <n v="2"/>
    <n v="1"/>
    <n v="2930.0845475229357"/>
    <n v="488.34742458715596"/>
    <s v="Bulgaria"/>
    <s v="19 Apr 2026 22:08"/>
    <s v="19 Apr 2026"/>
    <s v="Apr"/>
    <n v="0"/>
    <n v="0"/>
    <n v="0"/>
    <n v="6"/>
    <n v="0"/>
    <n v="6"/>
    <n v="0"/>
    <s v="19.04.2025"/>
    <x v="28"/>
    <s v="17.08.2026"/>
    <n v="34"/>
    <x v="0"/>
    <m/>
    <m/>
  </r>
  <r>
    <x v="3"/>
    <n v="2"/>
    <n v="0"/>
    <n v="0"/>
    <n v="10981"/>
    <s v="523052"/>
    <s v="22 May 2026"/>
    <s v="22"/>
    <s v="May"/>
    <s v="24 May 2026"/>
    <s v="24"/>
    <s v="May"/>
    <n v="2"/>
    <n v="2"/>
    <n v="0"/>
    <n v="0"/>
    <x v="8"/>
    <x v="6"/>
    <n v="2"/>
    <n v="2"/>
    <n v="656.26171027522923"/>
    <n v="328.13085513761462"/>
    <m/>
    <s v="19 Apr 2026 22:18"/>
    <s v="19 Apr 2026"/>
    <s v="Apr"/>
    <n v="2"/>
    <n v="0"/>
    <n v="0"/>
    <n v="0"/>
    <n v="0"/>
    <n v="2"/>
    <n v="0"/>
    <s v="19.04.2025"/>
    <x v="28"/>
    <s v="22.05.2026"/>
    <n v="21"/>
    <x v="0"/>
    <m/>
    <m/>
  </r>
  <r>
    <x v="2"/>
    <n v="0"/>
    <n v="5"/>
    <n v="0"/>
    <n v="10982"/>
    <s v="656127"/>
    <s v="29 Jun 2026"/>
    <s v="29"/>
    <s v="Jun"/>
    <s v="04 Jul 2026"/>
    <s v="04"/>
    <s v="Jul"/>
    <n v="5"/>
    <n v="-25"/>
    <n v="2"/>
    <n v="3"/>
    <x v="17"/>
    <x v="0"/>
    <n v="2"/>
    <n v="1"/>
    <n v="1851.7798439999999"/>
    <n v="370.35596879999997"/>
    <s v="Romania"/>
    <s v="20 Apr 2026 09:20"/>
    <s v="18 Apr 2026"/>
    <s v="Apr"/>
    <n v="0"/>
    <n v="2"/>
    <n v="3"/>
    <n v="0"/>
    <n v="0"/>
    <n v="5"/>
    <n v="0"/>
    <s v="20.04.2025"/>
    <x v="26"/>
    <s v="29.06.2026"/>
    <n v="27"/>
    <x v="0"/>
    <m/>
    <m/>
  </r>
  <r>
    <x v="1"/>
    <n v="4"/>
    <n v="0"/>
    <n v="0"/>
    <n v="10983"/>
    <s v="5753498074"/>
    <s v="01 Jun 2026"/>
    <s v="01"/>
    <s v="Jun"/>
    <s v="05 Jun 2026"/>
    <s v="05"/>
    <s v="Jun"/>
    <n v="4"/>
    <n v="4"/>
    <n v="0"/>
    <n v="0"/>
    <x v="1"/>
    <x v="5"/>
    <n v="2"/>
    <n v="1"/>
    <n v="1238.3095409174309"/>
    <n v="309.57738522935773"/>
    <s v="Romania"/>
    <s v="20 Apr 2026 10:02"/>
    <s v="20 Apr 2026"/>
    <s v="Apr"/>
    <n v="0"/>
    <n v="4"/>
    <n v="0"/>
    <n v="0"/>
    <n v="0"/>
    <n v="4"/>
    <n v="0"/>
    <s v="20.04.2025"/>
    <x v="26"/>
    <s v="01.06.2026"/>
    <n v="23"/>
    <x v="0"/>
    <m/>
    <m/>
  </r>
  <r>
    <x v="1"/>
    <n v="0"/>
    <n v="0"/>
    <n v="4"/>
    <n v="11339"/>
    <s v="5107969383"/>
    <s v="03 Aug 2026"/>
    <s v="03"/>
    <s v="Aug"/>
    <s v="07 Aug 2026"/>
    <s v="07"/>
    <s v="Aug"/>
    <n v="4"/>
    <n v="4"/>
    <n v="0"/>
    <n v="0"/>
    <x v="1"/>
    <x v="0"/>
    <n v="2"/>
    <n v="2"/>
    <n v="2903.9589651376145"/>
    <n v="725.98974128440364"/>
    <s v="Romania"/>
    <s v="06 May 2026 10:30"/>
    <s v="06 May 2026"/>
    <s v="May"/>
    <n v="0"/>
    <n v="0"/>
    <n v="0"/>
    <n v="4"/>
    <n v="0"/>
    <n v="4"/>
    <n v="0"/>
    <s v="06.05.2025"/>
    <x v="29"/>
    <s v="03.08.2026"/>
    <n v="32"/>
    <x v="0"/>
    <m/>
    <m/>
  </r>
  <r>
    <x v="1"/>
    <n v="0"/>
    <n v="0"/>
    <n v="8"/>
    <n v="11348"/>
    <s v="5128492029"/>
    <s v="21 Jul 2026"/>
    <s v="21"/>
    <s v="Jul"/>
    <s v="29 Jul 2026"/>
    <s v="29"/>
    <s v="Jul"/>
    <n v="8"/>
    <n v="8"/>
    <n v="0"/>
    <n v="0"/>
    <x v="1"/>
    <x v="3"/>
    <n v="2"/>
    <n v="1"/>
    <n v="3906.7793966972476"/>
    <n v="488.34742458715596"/>
    <s v="United Kingdom"/>
    <s v="07 May 2026 10:06"/>
    <s v="07 May 2026"/>
    <s v="May"/>
    <n v="0"/>
    <n v="0"/>
    <n v="8"/>
    <n v="0"/>
    <n v="0"/>
    <n v="8"/>
    <n v="0"/>
    <s v="07.05.2025"/>
    <x v="29"/>
    <s v="21.07.2026"/>
    <n v="30"/>
    <x v="0"/>
    <m/>
    <m/>
  </r>
  <r>
    <x v="1"/>
    <n v="0"/>
    <n v="3"/>
    <n v="0"/>
    <n v="11369"/>
    <s v="6708976573"/>
    <s v="22 Jun 2026"/>
    <s v="22"/>
    <s v="Jun"/>
    <s v="25 Jun 2026"/>
    <s v="25"/>
    <s v="Jun"/>
    <n v="3"/>
    <n v="3"/>
    <n v="0"/>
    <n v="0"/>
    <x v="1"/>
    <x v="4"/>
    <n v="2"/>
    <n v="1"/>
    <n v="1063.8997464220183"/>
    <n v="354.63324880733938"/>
    <s v="Romania"/>
    <s v="08 May 2026 09:25"/>
    <s v="08 May 2026"/>
    <s v="May"/>
    <n v="0"/>
    <n v="3"/>
    <n v="0"/>
    <n v="0"/>
    <n v="0"/>
    <n v="3"/>
    <n v="0"/>
    <s v="08.05.2025"/>
    <x v="29"/>
    <s v="22.06.2026"/>
    <n v="26"/>
    <x v="0"/>
    <m/>
    <m/>
  </r>
  <r>
    <x v="2"/>
    <n v="0"/>
    <n v="4"/>
    <n v="2"/>
    <n v="11370"/>
    <s v="1261921.203311"/>
    <s v="23 Aug 2026"/>
    <s v="23"/>
    <s v="Aug"/>
    <s v="29 Aug 2026"/>
    <s v="29"/>
    <s v="Aug"/>
    <n v="6"/>
    <n v="6"/>
    <n v="0"/>
    <n v="0"/>
    <x v="3"/>
    <x v="6"/>
    <n v="2"/>
    <n v="2"/>
    <n v="3068.3061039999998"/>
    <n v="511.38435066666665"/>
    <s v="Romania"/>
    <s v="08 May 2026 12:18"/>
    <s v="08 May 2026"/>
    <s v="May"/>
    <n v="0"/>
    <n v="0"/>
    <n v="0"/>
    <n v="6"/>
    <n v="0"/>
    <n v="6"/>
    <n v="0"/>
    <s v="08.05.2025"/>
    <x v="29"/>
    <s v="23.08.2026"/>
    <n v="35"/>
    <x v="0"/>
    <m/>
    <m/>
  </r>
  <r>
    <x v="1"/>
    <n v="0"/>
    <n v="0"/>
    <n v="3"/>
    <n v="11371"/>
    <s v="5772614207"/>
    <s v="24 Jul 2026"/>
    <s v="24"/>
    <s v="Jul"/>
    <s v="27 Jul 2026"/>
    <s v="27"/>
    <s v="Jul"/>
    <n v="3"/>
    <n v="3"/>
    <n v="0"/>
    <n v="0"/>
    <x v="1"/>
    <x v="6"/>
    <n v="2"/>
    <n v="2"/>
    <n v="1986.3337706422017"/>
    <n v="662.11125688073389"/>
    <m/>
    <s v="08 May 2026 13:34"/>
    <s v="08 May 2026"/>
    <s v="May"/>
    <n v="0"/>
    <n v="0"/>
    <n v="3"/>
    <n v="0"/>
    <n v="0"/>
    <n v="3"/>
    <n v="0"/>
    <s v="08.05.2025"/>
    <x v="29"/>
    <s v="24.07.2026"/>
    <n v="30"/>
    <x v="0"/>
    <m/>
    <m/>
  </r>
  <r>
    <x v="1"/>
    <n v="0"/>
    <n v="0"/>
    <n v="3"/>
    <n v="11304"/>
    <s v="6529388061"/>
    <s v="20 Jul 2026"/>
    <s v="20"/>
    <s v="Jul"/>
    <s v="23 Jul 2026"/>
    <s v="23"/>
    <s v="Jul"/>
    <n v="3"/>
    <n v="3"/>
    <n v="0"/>
    <n v="0"/>
    <x v="1"/>
    <x v="0"/>
    <n v="2"/>
    <n v="2"/>
    <n v="2177.9692238532107"/>
    <n v="725.98974128440364"/>
    <m/>
    <s v="04 May 2026 07:40"/>
    <s v="04 May 2026"/>
    <s v="May"/>
    <n v="0"/>
    <n v="0"/>
    <n v="3"/>
    <n v="0"/>
    <n v="0"/>
    <n v="3"/>
    <n v="0"/>
    <s v="04.05.2025"/>
    <x v="29"/>
    <s v="20.07.2026"/>
    <n v="30"/>
    <x v="0"/>
    <m/>
    <m/>
  </r>
  <r>
    <x v="1"/>
    <n v="0"/>
    <n v="0"/>
    <n v="3"/>
    <n v="11305"/>
    <s v="6529388061"/>
    <s v="20 Jul 2026"/>
    <s v="20"/>
    <s v="Jul"/>
    <s v="23 Jul 2026"/>
    <s v="23"/>
    <s v="Jul"/>
    <n v="3"/>
    <n v="3"/>
    <n v="0"/>
    <n v="0"/>
    <x v="1"/>
    <x v="6"/>
    <n v="3"/>
    <n v="1"/>
    <n v="1930.727191100917"/>
    <n v="643.57573036697249"/>
    <m/>
    <s v="04 May 2026 07:41"/>
    <s v="04 May 2026"/>
    <s v="May"/>
    <n v="0"/>
    <n v="0"/>
    <n v="3"/>
    <n v="0"/>
    <n v="0"/>
    <n v="3"/>
    <n v="0"/>
    <s v="04.05.2025"/>
    <x v="29"/>
    <s v="20.07.2026"/>
    <n v="30"/>
    <x v="0"/>
    <m/>
    <m/>
  </r>
  <r>
    <x v="4"/>
    <n v="0"/>
    <n v="7"/>
    <n v="0"/>
    <n v="11372"/>
    <s v="14015163"/>
    <s v="16 Jun 2026"/>
    <s v="16"/>
    <s v="Jun"/>
    <s v="23 Jun 2026"/>
    <s v="23"/>
    <s v="Jun"/>
    <n v="7"/>
    <n v="7"/>
    <n v="0"/>
    <n v="0"/>
    <x v="10"/>
    <x v="6"/>
    <n v="1"/>
    <n v="1"/>
    <n v="1394.1351822999998"/>
    <n v="199.16216889999995"/>
    <s v="Poland"/>
    <s v="08 May 2026 15:33"/>
    <s v="07 May 2026"/>
    <s v="May"/>
    <n v="0"/>
    <n v="7"/>
    <n v="0"/>
    <n v="0"/>
    <n v="0"/>
    <n v="7"/>
    <n v="0"/>
    <s v="08.05.2025"/>
    <x v="29"/>
    <s v="16.06.2026"/>
    <n v="25"/>
    <x v="0"/>
    <m/>
    <m/>
  </r>
  <r>
    <x v="4"/>
    <n v="0"/>
    <n v="7"/>
    <n v="0"/>
    <n v="11374"/>
    <s v="14015646"/>
    <s v="16 Jun 2026"/>
    <s v="16"/>
    <s v="Jun"/>
    <s v="23 Jun 2026"/>
    <s v="23"/>
    <s v="Jun"/>
    <n v="7"/>
    <n v="7"/>
    <n v="0"/>
    <n v="0"/>
    <x v="10"/>
    <x v="6"/>
    <n v="2"/>
    <n v="1"/>
    <n v="0"/>
    <n v="0"/>
    <s v="Poland"/>
    <s v="08 May 2026 15:33"/>
    <s v="07 May 2026"/>
    <s v="May"/>
    <n v="0"/>
    <n v="7"/>
    <n v="0"/>
    <n v="0"/>
    <n v="0"/>
    <n v="7"/>
    <n v="0"/>
    <s v="08.05.2025"/>
    <x v="29"/>
    <s v="16.06.2026"/>
    <n v="25"/>
    <x v="1"/>
    <m/>
    <m/>
  </r>
  <r>
    <x v="4"/>
    <n v="0"/>
    <n v="7"/>
    <n v="0"/>
    <n v="11373"/>
    <s v="14015646"/>
    <s v="16 Jun 2026"/>
    <s v="16"/>
    <s v="Jun"/>
    <s v="23 Jun 2026"/>
    <s v="23"/>
    <s v="Jun"/>
    <n v="7"/>
    <n v="7"/>
    <n v="0"/>
    <n v="0"/>
    <x v="10"/>
    <x v="6"/>
    <n v="2"/>
    <n v="0"/>
    <n v="0"/>
    <n v="0"/>
    <s v="Poland"/>
    <s v="08 May 2026 15:33"/>
    <s v="07 May 2026"/>
    <s v="May"/>
    <n v="0"/>
    <n v="7"/>
    <n v="0"/>
    <n v="0"/>
    <n v="0"/>
    <n v="7"/>
    <n v="0"/>
    <s v="08.05.2025"/>
    <x v="29"/>
    <s v="16.06.2026"/>
    <n v="25"/>
    <x v="1"/>
    <m/>
    <m/>
  </r>
  <r>
    <x v="2"/>
    <n v="0"/>
    <n v="0"/>
    <n v="7"/>
    <n v="11306"/>
    <s v="1260664.202768"/>
    <s v="20 Jul 2026"/>
    <s v="20"/>
    <s v="Jul"/>
    <s v="27 Jul 2026"/>
    <s v="27"/>
    <s v="Jul"/>
    <n v="7"/>
    <n v="7"/>
    <n v="0"/>
    <n v="0"/>
    <x v="3"/>
    <x v="0"/>
    <n v="2"/>
    <n v="1"/>
    <n v="3516.8952727999999"/>
    <n v="502.41361039999998"/>
    <s v="Romania"/>
    <s v="04 May 2026 09:50"/>
    <s v="04 May 2026"/>
    <s v="May"/>
    <n v="0"/>
    <n v="0"/>
    <n v="7"/>
    <n v="0"/>
    <n v="0"/>
    <n v="7"/>
    <n v="0"/>
    <s v="04.05.2025"/>
    <x v="29"/>
    <s v="20.07.2026"/>
    <n v="30"/>
    <x v="0"/>
    <m/>
    <m/>
  </r>
  <r>
    <x v="2"/>
    <n v="0"/>
    <n v="0"/>
    <n v="6"/>
    <n v="11307"/>
    <s v="1260596.202784"/>
    <s v="27 Jul 2026"/>
    <s v="27"/>
    <s v="Jul"/>
    <s v="02 Aug 2026"/>
    <s v="02"/>
    <s v="Aug"/>
    <n v="6"/>
    <n v="-25"/>
    <n v="4"/>
    <n v="1"/>
    <x v="3"/>
    <x v="6"/>
    <n v="2"/>
    <n v="1"/>
    <n v="2669.9426495999996"/>
    <n v="444.99044159999994"/>
    <s v="Romania"/>
    <s v="04 May 2026 10:23"/>
    <s v="02 May 2026"/>
    <s v="May"/>
    <n v="0"/>
    <n v="0"/>
    <n v="4"/>
    <n v="1"/>
    <n v="0"/>
    <n v="5"/>
    <n v="-1"/>
    <s v="04.05.2025"/>
    <x v="29"/>
    <s v="27.07.2026"/>
    <n v="31"/>
    <x v="0"/>
    <m/>
    <m/>
  </r>
  <r>
    <x v="1"/>
    <n v="3"/>
    <n v="0"/>
    <n v="0"/>
    <n v="11308"/>
    <s v="5289729316"/>
    <s v="06 Jun 2026"/>
    <s v="06"/>
    <s v="Jun"/>
    <s v="09 Jun 2026"/>
    <s v="09"/>
    <s v="Jun"/>
    <n v="3"/>
    <n v="3"/>
    <n v="0"/>
    <n v="0"/>
    <x v="1"/>
    <x v="2"/>
    <n v="2"/>
    <n v="0"/>
    <n v="789.20432009174306"/>
    <n v="263.06810669724769"/>
    <s v="Bulgaria"/>
    <s v="04 May 2026 10:32"/>
    <s v="04 May 2026"/>
    <s v="May"/>
    <n v="0"/>
    <n v="3"/>
    <n v="0"/>
    <n v="0"/>
    <n v="0"/>
    <n v="3"/>
    <n v="0"/>
    <s v="04.05.2025"/>
    <x v="29"/>
    <s v="06.06.2026"/>
    <n v="23"/>
    <x v="0"/>
    <m/>
    <m/>
  </r>
  <r>
    <x v="1"/>
    <n v="2"/>
    <n v="1"/>
    <n v="0"/>
    <n v="11309"/>
    <s v="6434525327"/>
    <s v="29 May 2026"/>
    <s v="29"/>
    <s v="May"/>
    <s v="01 Jun 2026"/>
    <s v="01"/>
    <s v="Jun"/>
    <n v="3"/>
    <n v="-28"/>
    <n v="2"/>
    <n v="0"/>
    <x v="1"/>
    <x v="3"/>
    <n v="2"/>
    <n v="0"/>
    <n v="771.7633406422018"/>
    <n v="257.25444688073389"/>
    <s v="Romania"/>
    <s v="04 May 2026 11:10"/>
    <s v="04 May 2026"/>
    <s v="May"/>
    <n v="2"/>
    <n v="0"/>
    <n v="0"/>
    <n v="0"/>
    <n v="0"/>
    <n v="2"/>
    <n v="-1"/>
    <s v="04.05.2025"/>
    <x v="29"/>
    <s v="29.05.2026"/>
    <n v="22"/>
    <x v="0"/>
    <m/>
    <m/>
  </r>
  <r>
    <x v="1"/>
    <n v="0"/>
    <n v="2"/>
    <n v="0"/>
    <n v="11375"/>
    <s v="6708925168"/>
    <s v="11 Sep 2026"/>
    <s v="11"/>
    <s v="Sep"/>
    <s v="13 Sep 2026"/>
    <s v="13"/>
    <s v="Sep"/>
    <n v="2"/>
    <n v="2"/>
    <n v="0"/>
    <n v="0"/>
    <x v="1"/>
    <x v="1"/>
    <n v="2"/>
    <n v="3"/>
    <n v="842.9806733944954"/>
    <n v="421.4903366972477"/>
    <s v="Romania"/>
    <s v="08 May 2026 19:40"/>
    <s v="08 May 2026"/>
    <s v="May"/>
    <n v="0"/>
    <n v="0"/>
    <n v="0"/>
    <n v="0"/>
    <n v="2"/>
    <n v="2"/>
    <n v="0"/>
    <s v="08.05.2025"/>
    <x v="29"/>
    <s v="11.09.2026"/>
    <n v="37"/>
    <x v="1"/>
    <m/>
    <m/>
  </r>
  <r>
    <x v="1"/>
    <n v="2"/>
    <n v="1"/>
    <n v="0"/>
    <n v="11376"/>
    <s v="6467593025"/>
    <s v="29 May 2026"/>
    <s v="29"/>
    <s v="May"/>
    <s v="01 Jun 2026"/>
    <s v="01"/>
    <s v="Jun"/>
    <n v="3"/>
    <n v="-28"/>
    <n v="2"/>
    <n v="0"/>
    <x v="1"/>
    <x v="4"/>
    <n v="2"/>
    <n v="2"/>
    <n v="964.69071825688059"/>
    <n v="321.56357275229357"/>
    <s v="Romania"/>
    <s v="08 May 2026 21:00"/>
    <s v="08 May 2026"/>
    <s v="May"/>
    <n v="2"/>
    <n v="0"/>
    <n v="0"/>
    <n v="0"/>
    <n v="0"/>
    <n v="2"/>
    <n v="-1"/>
    <s v="08.05.2025"/>
    <x v="29"/>
    <s v="29.05.2026"/>
    <n v="22"/>
    <x v="1"/>
    <m/>
    <m/>
  </r>
  <r>
    <x v="0"/>
    <n v="0"/>
    <n v="2"/>
    <n v="3"/>
    <n v="11312"/>
    <s v="04052026"/>
    <s v="22 Aug 2026"/>
    <s v="22"/>
    <s v="Aug"/>
    <s v="27 Aug 2026"/>
    <s v="27"/>
    <s v="Aug"/>
    <n v="5"/>
    <n v="5"/>
    <n v="0"/>
    <n v="0"/>
    <x v="0"/>
    <x v="0"/>
    <n v="2"/>
    <n v="1"/>
    <n v="2411.592220183486"/>
    <n v="482.31844403669726"/>
    <m/>
    <s v="04 May 2026 13:32"/>
    <s v="04 May 2026"/>
    <s v="May"/>
    <n v="0"/>
    <n v="0"/>
    <n v="0"/>
    <n v="5"/>
    <n v="0"/>
    <n v="5"/>
    <n v="0"/>
    <s v="04.05.2025"/>
    <x v="29"/>
    <s v="22.08.2026"/>
    <n v="34"/>
    <x v="0"/>
    <m/>
    <m/>
  </r>
  <r>
    <x v="0"/>
    <n v="0"/>
    <n v="2"/>
    <n v="3"/>
    <n v="11311"/>
    <s v="04052026"/>
    <s v="22 Aug 2026"/>
    <s v="22"/>
    <s v="Aug"/>
    <s v="27 Aug 2026"/>
    <s v="27"/>
    <s v="Aug"/>
    <n v="5"/>
    <n v="5"/>
    <n v="0"/>
    <n v="0"/>
    <x v="0"/>
    <x v="0"/>
    <n v="2"/>
    <n v="1"/>
    <n v="2411.592220183486"/>
    <n v="482.31844403669726"/>
    <m/>
    <s v="04 May 2026 13:30"/>
    <s v="04 May 2026"/>
    <s v="May"/>
    <n v="0"/>
    <n v="0"/>
    <n v="0"/>
    <n v="5"/>
    <n v="0"/>
    <n v="5"/>
    <n v="0"/>
    <s v="04.05.2025"/>
    <x v="29"/>
    <s v="22.08.2026"/>
    <n v="34"/>
    <x v="0"/>
    <m/>
    <m/>
  </r>
  <r>
    <x v="0"/>
    <n v="0"/>
    <n v="2"/>
    <n v="0"/>
    <n v="11313"/>
    <s v="040520261"/>
    <s v="26 Jun 2026"/>
    <s v="26"/>
    <s v="Jun"/>
    <s v="28 Jun 2026"/>
    <s v="28"/>
    <s v="Jun"/>
    <n v="2"/>
    <n v="2"/>
    <n v="0"/>
    <n v="0"/>
    <x v="0"/>
    <x v="6"/>
    <n v="2"/>
    <n v="0"/>
    <n v="917.08689266055046"/>
    <n v="458.54344633027523"/>
    <m/>
    <s v="04 May 2026 13:47"/>
    <s v="04 May 2026"/>
    <s v="May"/>
    <n v="0"/>
    <n v="2"/>
    <n v="0"/>
    <n v="0"/>
    <n v="0"/>
    <n v="2"/>
    <n v="0"/>
    <s v="04.05.2025"/>
    <x v="29"/>
    <s v="26.06.2026"/>
    <n v="26"/>
    <x v="0"/>
    <m/>
    <m/>
  </r>
  <r>
    <x v="0"/>
    <n v="0"/>
    <n v="2"/>
    <n v="0"/>
    <n v="11314"/>
    <s v="040520261"/>
    <s v="26 Jun 2026"/>
    <s v="26"/>
    <s v="Jun"/>
    <s v="28 Jun 2026"/>
    <s v="28"/>
    <s v="Jun"/>
    <n v="2"/>
    <n v="2"/>
    <n v="0"/>
    <n v="0"/>
    <x v="0"/>
    <x v="4"/>
    <n v="3"/>
    <n v="1"/>
    <n v="1270.2846699082568"/>
    <n v="635.14233495412839"/>
    <m/>
    <s v="04 May 2026 13:51"/>
    <s v="04 May 2026"/>
    <s v="May"/>
    <n v="0"/>
    <n v="2"/>
    <n v="0"/>
    <n v="0"/>
    <n v="0"/>
    <n v="2"/>
    <n v="0"/>
    <s v="04.05.2025"/>
    <x v="29"/>
    <s v="26.06.2026"/>
    <n v="26"/>
    <x v="0"/>
    <m/>
    <m/>
  </r>
  <r>
    <x v="2"/>
    <n v="0"/>
    <n v="7"/>
    <n v="0"/>
    <n v="11316"/>
    <s v="1260922.202809"/>
    <s v="29 Jun 2026"/>
    <s v="29"/>
    <s v="Jun"/>
    <s v="06 Jul 2026"/>
    <s v="06"/>
    <s v="Jul"/>
    <n v="7"/>
    <n v="-23"/>
    <n v="2"/>
    <n v="5"/>
    <x v="3"/>
    <x v="4"/>
    <n v="2"/>
    <n v="1"/>
    <n v="2888.76091"/>
    <n v="412.68013000000002"/>
    <s v="Romania"/>
    <s v="04 May 2026 14:25"/>
    <s v="04 May 2026"/>
    <s v="May"/>
    <n v="0"/>
    <n v="2"/>
    <n v="5"/>
    <n v="0"/>
    <n v="0"/>
    <n v="7"/>
    <n v="0"/>
    <s v="04.05.2025"/>
    <x v="29"/>
    <s v="29.06.2026"/>
    <n v="27"/>
    <x v="0"/>
    <m/>
    <m/>
  </r>
  <r>
    <x v="4"/>
    <n v="0"/>
    <n v="7"/>
    <n v="0"/>
    <n v="11315"/>
    <s v="13993456"/>
    <s v="01 Sep 2026"/>
    <s v="01"/>
    <s v="Sep"/>
    <s v="08 Sep 2026"/>
    <s v="08"/>
    <s v="Sep"/>
    <n v="7"/>
    <n v="7"/>
    <n v="0"/>
    <n v="0"/>
    <x v="10"/>
    <x v="3"/>
    <n v="2"/>
    <n v="1"/>
    <n v="1394.1351822999998"/>
    <n v="199.16216889999995"/>
    <s v="Poland"/>
    <s v="04 May 2026 13:58"/>
    <s v="29 Apr 2026"/>
    <s v="May"/>
    <n v="0"/>
    <n v="0"/>
    <n v="0"/>
    <n v="0"/>
    <n v="7"/>
    <n v="7"/>
    <n v="0"/>
    <s v="04.05.2025"/>
    <x v="29"/>
    <s v="01.09.2026"/>
    <n v="36"/>
    <x v="0"/>
    <m/>
    <m/>
  </r>
  <r>
    <x v="1"/>
    <n v="0"/>
    <n v="4"/>
    <n v="0"/>
    <n v="11317"/>
    <s v="6756877245"/>
    <s v="01 Jul 2026"/>
    <s v="01"/>
    <s v="Jul"/>
    <s v="05 Jul 2026"/>
    <s v="05"/>
    <s v="Jul"/>
    <n v="4"/>
    <n v="4"/>
    <n v="0"/>
    <n v="0"/>
    <x v="1"/>
    <x v="4"/>
    <n v="2"/>
    <n v="1"/>
    <n v="2385.8972792660552"/>
    <n v="596.4743198165138"/>
    <s v="Germany"/>
    <s v="04 May 2026 15:20"/>
    <s v="04 May 2026"/>
    <s v="May"/>
    <n v="0"/>
    <n v="0"/>
    <n v="4"/>
    <n v="0"/>
    <n v="0"/>
    <n v="4"/>
    <n v="0"/>
    <s v="04.05.2025"/>
    <x v="29"/>
    <s v="01.07.2026"/>
    <n v="27"/>
    <x v="0"/>
    <m/>
    <m/>
  </r>
  <r>
    <x v="1"/>
    <n v="0"/>
    <n v="0"/>
    <n v="5"/>
    <n v="11377"/>
    <s v="5855479545"/>
    <s v="11 Aug 2026"/>
    <s v="11"/>
    <s v="Aug"/>
    <s v="16 Aug 2026"/>
    <s v="16"/>
    <s v="Aug"/>
    <n v="5"/>
    <n v="5"/>
    <n v="0"/>
    <n v="0"/>
    <x v="1"/>
    <x v="4"/>
    <n v="2"/>
    <n v="2"/>
    <n v="3052.1714036697244"/>
    <n v="610.43428073394489"/>
    <s v="Israel"/>
    <s v="09 May 2026 10:28"/>
    <s v="09 May 2026"/>
    <s v="May"/>
    <n v="0"/>
    <n v="0"/>
    <n v="0"/>
    <n v="5"/>
    <n v="0"/>
    <n v="5"/>
    <n v="0"/>
    <s v="09.05.2025"/>
    <x v="29"/>
    <s v="11.08.2026"/>
    <n v="33"/>
    <x v="0"/>
    <m/>
    <m/>
  </r>
  <r>
    <x v="2"/>
    <n v="1"/>
    <n v="1"/>
    <n v="0"/>
    <n v="11318"/>
    <s v="NT325365"/>
    <s v="30 May 2026"/>
    <s v="30"/>
    <s v="May"/>
    <s v="01 Jun 2026"/>
    <s v="01"/>
    <s v="Jun"/>
    <n v="2"/>
    <n v="-29"/>
    <n v="1"/>
    <n v="0"/>
    <x v="5"/>
    <x v="6"/>
    <n v="2"/>
    <n v="0"/>
    <n v="502.41361039999998"/>
    <n v="251.20680519999999"/>
    <s v="Romania"/>
    <s v="04 May 2026 17:10"/>
    <s v="04 May 2026"/>
    <s v="May"/>
    <n v="1"/>
    <n v="0"/>
    <n v="0"/>
    <n v="0"/>
    <n v="0"/>
    <n v="1"/>
    <n v="-1"/>
    <s v="04.05.2025"/>
    <x v="29"/>
    <s v="30.05.2026"/>
    <n v="22"/>
    <x v="0"/>
    <m/>
    <m/>
  </r>
  <r>
    <x v="1"/>
    <n v="2"/>
    <n v="0"/>
    <n v="0"/>
    <n v="11319"/>
    <s v="6756834134"/>
    <s v="05 Jun 2026"/>
    <s v="05"/>
    <s v="Jun"/>
    <s v="07 Jun 2026"/>
    <s v="07"/>
    <s v="Jun"/>
    <n v="2"/>
    <n v="2"/>
    <n v="0"/>
    <n v="0"/>
    <x v="1"/>
    <x v="1"/>
    <n v="4"/>
    <n v="2"/>
    <n v="1011.5768080733944"/>
    <n v="505.78840403669722"/>
    <s v="Romania"/>
    <s v="04 May 2026 20:34"/>
    <s v="04 May 2026"/>
    <s v="May"/>
    <n v="0"/>
    <n v="2"/>
    <n v="0"/>
    <n v="0"/>
    <n v="0"/>
    <n v="2"/>
    <n v="0"/>
    <s v="04.05.2025"/>
    <x v="29"/>
    <s v="05.06.2026"/>
    <n v="23"/>
    <x v="0"/>
    <m/>
    <m/>
  </r>
  <r>
    <x v="1"/>
    <n v="3"/>
    <n v="0"/>
    <n v="0"/>
    <n v="11320"/>
    <s v="6529372166"/>
    <s v="08 Jun 2026"/>
    <s v="08"/>
    <s v="Jun"/>
    <s v="11 Jun 2026"/>
    <s v="11"/>
    <s v="Jun"/>
    <n v="3"/>
    <n v="3"/>
    <n v="0"/>
    <n v="0"/>
    <x v="1"/>
    <x v="3"/>
    <n v="2"/>
    <n v="1"/>
    <n v="771.7633406422018"/>
    <n v="257.25444688073389"/>
    <s v="Romania"/>
    <s v="05 May 2026 06:32"/>
    <s v="05 May 2026"/>
    <s v="May"/>
    <n v="0"/>
    <n v="3"/>
    <n v="0"/>
    <n v="0"/>
    <n v="0"/>
    <n v="3"/>
    <n v="0"/>
    <s v="05.05.2025"/>
    <x v="29"/>
    <s v="08.06.2026"/>
    <n v="24"/>
    <x v="0"/>
    <m/>
    <m/>
  </r>
  <r>
    <x v="1"/>
    <n v="0"/>
    <n v="0"/>
    <n v="7"/>
    <n v="11379"/>
    <s v="6000786090"/>
    <s v="16 Aug 2026"/>
    <s v="16"/>
    <s v="Aug"/>
    <s v="23 Aug 2026"/>
    <s v="23"/>
    <s v="Aug"/>
    <n v="7"/>
    <n v="7"/>
    <n v="0"/>
    <n v="0"/>
    <x v="1"/>
    <x v="0"/>
    <n v="2"/>
    <n v="2"/>
    <n v="5081.9281889908243"/>
    <n v="725.98974128440364"/>
    <s v="Poland"/>
    <s v="09 May 2026 16:09"/>
    <s v="09 May 2026"/>
    <s v="May"/>
    <n v="0"/>
    <n v="0"/>
    <n v="0"/>
    <n v="7"/>
    <n v="0"/>
    <n v="7"/>
    <n v="0"/>
    <s v="09.05.2025"/>
    <x v="29"/>
    <s v="16.08.2026"/>
    <n v="34"/>
    <x v="0"/>
    <m/>
    <m/>
  </r>
  <r>
    <x v="1"/>
    <n v="0"/>
    <n v="0"/>
    <n v="6"/>
    <n v="11380"/>
    <s v="6816626822"/>
    <s v="03 Aug 2026"/>
    <s v="03"/>
    <s v="Aug"/>
    <s v="09 Aug 2026"/>
    <s v="09"/>
    <s v="Aug"/>
    <n v="6"/>
    <n v="6"/>
    <n v="0"/>
    <n v="0"/>
    <x v="1"/>
    <x v="0"/>
    <n v="2"/>
    <n v="1"/>
    <n v="3226.5811981651373"/>
    <n v="537.76353302752284"/>
    <s v="Romania"/>
    <s v="09 May 2026 16:42"/>
    <s v="09 May 2026"/>
    <s v="May"/>
    <n v="0"/>
    <n v="0"/>
    <n v="0"/>
    <n v="6"/>
    <n v="0"/>
    <n v="6"/>
    <n v="0"/>
    <s v="09.05.2025"/>
    <x v="29"/>
    <s v="03.08.2026"/>
    <n v="32"/>
    <x v="0"/>
    <m/>
    <m/>
  </r>
  <r>
    <x v="1"/>
    <n v="5"/>
    <n v="1"/>
    <n v="0"/>
    <n v="11381"/>
    <s v="5850473100"/>
    <s v="10 Jun 2026"/>
    <s v="10"/>
    <s v="Jun"/>
    <s v="16 Jun 2026"/>
    <s v="16"/>
    <s v="Jun"/>
    <n v="6"/>
    <n v="6"/>
    <n v="0"/>
    <n v="0"/>
    <x v="1"/>
    <x v="3"/>
    <n v="2"/>
    <n v="1"/>
    <n v="1640.9054832110089"/>
    <n v="273.49321889908254"/>
    <s v="Ukraine"/>
    <s v="09 May 2026 18:22"/>
    <s v="09 May 2026"/>
    <s v="May"/>
    <n v="0"/>
    <n v="6"/>
    <n v="0"/>
    <n v="0"/>
    <n v="0"/>
    <n v="6"/>
    <n v="0"/>
    <s v="09.05.2025"/>
    <x v="29"/>
    <s v="10.06.2026"/>
    <n v="24"/>
    <x v="0"/>
    <m/>
    <m/>
  </r>
  <r>
    <x v="0"/>
    <n v="0"/>
    <n v="0"/>
    <n v="5"/>
    <n v="11321"/>
    <s v="05052026"/>
    <s v="20 Jul 2026"/>
    <s v="20"/>
    <s v="Jul"/>
    <s v="25 Jul 2026"/>
    <s v="25"/>
    <s v="Jul"/>
    <n v="5"/>
    <n v="5"/>
    <n v="0"/>
    <n v="0"/>
    <x v="0"/>
    <x v="4"/>
    <n v="2"/>
    <n v="2"/>
    <n v="3064.7317798165136"/>
    <n v="612.94635596330272"/>
    <m/>
    <s v="05 May 2026 08:45"/>
    <s v="05 May 2026"/>
    <s v="May"/>
    <n v="0"/>
    <n v="0"/>
    <n v="5"/>
    <n v="0"/>
    <n v="0"/>
    <n v="5"/>
    <n v="0"/>
    <s v="05.05.2025"/>
    <x v="29"/>
    <s v="20.07.2026"/>
    <n v="30"/>
    <x v="0"/>
    <m/>
    <m/>
  </r>
  <r>
    <x v="0"/>
    <n v="0"/>
    <n v="3"/>
    <n v="0"/>
    <n v="11322"/>
    <s v="050520261"/>
    <s v="04 Jul 2026"/>
    <s v="04"/>
    <s v="Jul"/>
    <s v="07 Jul 2026"/>
    <s v="07"/>
    <s v="Jul"/>
    <n v="3"/>
    <n v="3"/>
    <n v="0"/>
    <n v="0"/>
    <x v="0"/>
    <x v="4"/>
    <n v="3"/>
    <n v="1"/>
    <n v="942.02821100917424"/>
    <n v="314.00940366972469"/>
    <m/>
    <s v="05 May 2026 08:55"/>
    <s v="05 May 2026"/>
    <s v="May"/>
    <n v="0"/>
    <n v="0"/>
    <n v="3"/>
    <n v="0"/>
    <n v="0"/>
    <n v="3"/>
    <n v="0"/>
    <s v="05.05.2025"/>
    <x v="29"/>
    <s v="04.07.2026"/>
    <n v="27"/>
    <x v="0"/>
    <m/>
    <m/>
  </r>
  <r>
    <x v="1"/>
    <n v="2"/>
    <n v="0"/>
    <n v="0"/>
    <n v="11323"/>
    <s v="5683172752"/>
    <s v="05 Jun 2026"/>
    <s v="05"/>
    <s v="Jun"/>
    <s v="07 Jun 2026"/>
    <s v="07"/>
    <s v="Jun"/>
    <n v="2"/>
    <n v="2"/>
    <n v="0"/>
    <n v="0"/>
    <x v="1"/>
    <x v="1"/>
    <n v="2"/>
    <n v="4"/>
    <n v="927.2787407339448"/>
    <n v="463.6393703669724"/>
    <s v="Romania"/>
    <s v="05 May 2026 09:14"/>
    <s v="05 May 2026"/>
    <s v="May"/>
    <n v="0"/>
    <n v="2"/>
    <n v="0"/>
    <n v="0"/>
    <n v="0"/>
    <n v="2"/>
    <n v="0"/>
    <s v="05.05.2025"/>
    <x v="29"/>
    <s v="05.06.2026"/>
    <n v="23"/>
    <x v="0"/>
    <m/>
    <m/>
  </r>
  <r>
    <x v="1"/>
    <n v="2"/>
    <n v="1"/>
    <n v="0"/>
    <n v="11324"/>
    <s v="5359634272"/>
    <s v="29 May 2026"/>
    <s v="29"/>
    <s v="May"/>
    <s v="01 Jun 2026"/>
    <s v="01"/>
    <s v="Jun"/>
    <n v="3"/>
    <n v="-28"/>
    <n v="2"/>
    <n v="0"/>
    <x v="1"/>
    <x v="2"/>
    <n v="2"/>
    <n v="0"/>
    <n v="789.20432009174306"/>
    <n v="263.06810669724769"/>
    <s v="Romania"/>
    <s v="05 May 2026 09:20"/>
    <s v="05 May 2026"/>
    <s v="May"/>
    <n v="2"/>
    <n v="0"/>
    <n v="0"/>
    <n v="0"/>
    <n v="0"/>
    <n v="2"/>
    <n v="-1"/>
    <s v="05.05.2025"/>
    <x v="29"/>
    <s v="29.05.2026"/>
    <n v="22"/>
    <x v="0"/>
    <m/>
    <m/>
  </r>
  <r>
    <x v="2"/>
    <n v="0"/>
    <n v="0"/>
    <n v="4"/>
    <n v="11325"/>
    <s v="1261073.202892"/>
    <s v="19 Jul 2026"/>
    <s v="19"/>
    <s v="Jul"/>
    <s v="23 Jul 2026"/>
    <s v="23"/>
    <s v="Jul"/>
    <n v="4"/>
    <n v="4"/>
    <n v="0"/>
    <n v="0"/>
    <x v="3"/>
    <x v="3"/>
    <n v="2"/>
    <n v="1"/>
    <n v="1822.9900264"/>
    <n v="455.74750660000001"/>
    <s v="Romania"/>
    <s v="05 May 2026 10:07"/>
    <s v="05 May 2026"/>
    <s v="May"/>
    <n v="0"/>
    <n v="0"/>
    <n v="4"/>
    <n v="0"/>
    <n v="0"/>
    <n v="4"/>
    <n v="0"/>
    <s v="05.05.2025"/>
    <x v="29"/>
    <s v="19.07.2026"/>
    <n v="30"/>
    <x v="0"/>
    <m/>
    <m/>
  </r>
  <r>
    <x v="1"/>
    <n v="0"/>
    <n v="4"/>
    <n v="0"/>
    <n v="11326"/>
    <s v="5562258558"/>
    <s v="09 Sep 2026"/>
    <s v="09"/>
    <s v="Sep"/>
    <s v="13 Sep 2026"/>
    <s v="13"/>
    <s v="Sep"/>
    <n v="4"/>
    <n v="4"/>
    <n v="0"/>
    <n v="0"/>
    <x v="1"/>
    <x v="4"/>
    <n v="2"/>
    <n v="0"/>
    <n v="1223.7753913761467"/>
    <n v="305.93487614678895"/>
    <s v="Romania"/>
    <s v="05 May 2026 10:24"/>
    <s v="05 May 2026"/>
    <s v="May"/>
    <n v="0"/>
    <n v="0"/>
    <n v="0"/>
    <n v="0"/>
    <n v="4"/>
    <n v="4"/>
    <n v="0"/>
    <s v="05.05.2025"/>
    <x v="29"/>
    <s v="09.09.2026"/>
    <n v="37"/>
    <x v="0"/>
    <m/>
    <m/>
  </r>
  <r>
    <x v="1"/>
    <n v="0"/>
    <n v="4"/>
    <n v="0"/>
    <n v="11327"/>
    <s v="5562258558"/>
    <s v="09 Sep 2026"/>
    <s v="09"/>
    <s v="Sep"/>
    <s v="13 Sep 2026"/>
    <s v="13"/>
    <s v="Sep"/>
    <n v="4"/>
    <n v="4"/>
    <n v="0"/>
    <n v="0"/>
    <x v="1"/>
    <x v="4"/>
    <n v="2"/>
    <n v="1"/>
    <n v="1223.7753913761467"/>
    <n v="305.93487614678895"/>
    <m/>
    <s v="05 May 2026 10:24"/>
    <s v="05 May 2026"/>
    <s v="May"/>
    <n v="0"/>
    <n v="0"/>
    <n v="0"/>
    <n v="0"/>
    <n v="4"/>
    <n v="4"/>
    <n v="0"/>
    <s v="05.05.2025"/>
    <x v="29"/>
    <s v="09.09.2026"/>
    <n v="37"/>
    <x v="0"/>
    <m/>
    <m/>
  </r>
  <r>
    <x v="1"/>
    <n v="0"/>
    <n v="0"/>
    <n v="4"/>
    <n v="11382"/>
    <s v="6390193281"/>
    <s v="13 Jul 2026"/>
    <s v="13"/>
    <s v="Jul"/>
    <s v="17 Jul 2026"/>
    <s v="17"/>
    <s v="Jul"/>
    <n v="4"/>
    <n v="4"/>
    <n v="0"/>
    <n v="0"/>
    <x v="1"/>
    <x v="4"/>
    <n v="2"/>
    <n v="2"/>
    <n v="2637.1048022018349"/>
    <n v="659.27620055045873"/>
    <s v="Romania"/>
    <s v="09 May 2026 22:46"/>
    <s v="09 May 2026"/>
    <s v="May"/>
    <n v="0"/>
    <n v="0"/>
    <n v="4"/>
    <n v="0"/>
    <n v="0"/>
    <n v="4"/>
    <n v="0"/>
    <s v="09.05.2025"/>
    <x v="29"/>
    <s v="13.07.2026"/>
    <n v="29"/>
    <x v="0"/>
    <m/>
    <m/>
  </r>
  <r>
    <x v="2"/>
    <n v="0"/>
    <n v="5"/>
    <n v="0"/>
    <n v="11328"/>
    <s v="1261110.202907"/>
    <s v="06 Jul 2026"/>
    <s v="06"/>
    <s v="Jul"/>
    <s v="11 Jul 2026"/>
    <s v="11"/>
    <s v="Jul"/>
    <n v="5"/>
    <n v="5"/>
    <n v="0"/>
    <n v="0"/>
    <x v="3"/>
    <x v="6"/>
    <n v="3"/>
    <n v="1"/>
    <n v="2829.2841196999998"/>
    <n v="565.85682393999991"/>
    <s v="Romania"/>
    <s v="05 May 2026 11:56"/>
    <s v="05 May 2026"/>
    <s v="May"/>
    <n v="0"/>
    <n v="0"/>
    <n v="5"/>
    <n v="0"/>
    <n v="0"/>
    <n v="5"/>
    <n v="0"/>
    <s v="05.05.2025"/>
    <x v="29"/>
    <s v="06.07.2026"/>
    <n v="28"/>
    <x v="0"/>
    <m/>
    <m/>
  </r>
  <r>
    <x v="1"/>
    <n v="3"/>
    <n v="0"/>
    <n v="0"/>
    <n v="11329"/>
    <s v="6949915594"/>
    <s v="12 Jun 2026"/>
    <s v="12"/>
    <s v="Jun"/>
    <s v="15 Jun 2026"/>
    <s v="15"/>
    <s v="Jun"/>
    <n v="3"/>
    <n v="3"/>
    <n v="0"/>
    <n v="0"/>
    <x v="1"/>
    <x v="4"/>
    <n v="3"/>
    <n v="1"/>
    <n v="1157.6719260550456"/>
    <n v="385.89064201834861"/>
    <s v="Romania"/>
    <s v="05 May 2026 12:00"/>
    <s v="05 May 2026"/>
    <s v="May"/>
    <n v="0"/>
    <n v="3"/>
    <n v="0"/>
    <n v="0"/>
    <n v="0"/>
    <n v="3"/>
    <n v="0"/>
    <s v="05.05.2025"/>
    <x v="29"/>
    <s v="12.06.2026"/>
    <n v="24"/>
    <x v="0"/>
    <m/>
    <m/>
  </r>
  <r>
    <x v="1"/>
    <n v="0"/>
    <n v="0"/>
    <n v="5"/>
    <n v="11383"/>
    <s v="5347617590"/>
    <s v="11 Aug 2026"/>
    <s v="11"/>
    <s v="Aug"/>
    <s v="16 Aug 2026"/>
    <s v="16"/>
    <s v="Aug"/>
    <n v="5"/>
    <n v="5"/>
    <n v="0"/>
    <n v="0"/>
    <x v="1"/>
    <x v="6"/>
    <n v="2"/>
    <n v="2"/>
    <n v="2979.5006559633025"/>
    <n v="595.90013119266052"/>
    <s v="Israel"/>
    <s v="10 May 2026 10:18"/>
    <s v="10 May 2026"/>
    <s v="May"/>
    <n v="0"/>
    <n v="0"/>
    <n v="0"/>
    <n v="5"/>
    <n v="0"/>
    <n v="5"/>
    <n v="0"/>
    <s v="10.05.2025"/>
    <x v="29"/>
    <s v="11.08.2026"/>
    <n v="33"/>
    <x v="1"/>
    <m/>
    <m/>
  </r>
  <r>
    <x v="1"/>
    <n v="1"/>
    <n v="1"/>
    <n v="0"/>
    <n v="11330"/>
    <s v="6142380710"/>
    <s v="30 May 2026"/>
    <s v="30"/>
    <s v="May"/>
    <s v="01 Jun 2026"/>
    <s v="01"/>
    <s v="Jun"/>
    <n v="2"/>
    <n v="-29"/>
    <n v="1"/>
    <n v="0"/>
    <x v="1"/>
    <x v="4"/>
    <n v="2"/>
    <n v="1"/>
    <n v="514.50889376146779"/>
    <n v="257.25444688073389"/>
    <m/>
    <s v="05 May 2026 12:18"/>
    <s v="05 May 2026"/>
    <s v="May"/>
    <n v="1"/>
    <n v="0"/>
    <n v="0"/>
    <n v="0"/>
    <n v="0"/>
    <n v="1"/>
    <n v="-1"/>
    <s v="05.05.2025"/>
    <x v="29"/>
    <s v="30.05.2026"/>
    <n v="22"/>
    <x v="1"/>
    <m/>
    <m/>
  </r>
  <r>
    <x v="1"/>
    <n v="1"/>
    <n v="1"/>
    <n v="0"/>
    <n v="11331"/>
    <s v="6142380710"/>
    <s v="30 May 2026"/>
    <s v="30"/>
    <s v="May"/>
    <s v="01 Jun 2026"/>
    <s v="01"/>
    <s v="Jun"/>
    <n v="2"/>
    <n v="-29"/>
    <n v="1"/>
    <n v="0"/>
    <x v="1"/>
    <x v="4"/>
    <n v="3"/>
    <n v="1"/>
    <n v="694.58880091743117"/>
    <n v="347.29440045871559"/>
    <m/>
    <s v="05 May 2026 12:18"/>
    <s v="05 May 2026"/>
    <s v="May"/>
    <n v="1"/>
    <n v="0"/>
    <n v="0"/>
    <n v="0"/>
    <n v="0"/>
    <n v="1"/>
    <n v="-1"/>
    <s v="05.05.2025"/>
    <x v="29"/>
    <s v="30.05.2026"/>
    <n v="22"/>
    <x v="1"/>
    <m/>
    <m/>
  </r>
  <r>
    <x v="1"/>
    <n v="0"/>
    <n v="6"/>
    <n v="0"/>
    <n v="11384"/>
    <s v="5740144196"/>
    <s v="28 Jun 2026"/>
    <s v="28"/>
    <s v="Jun"/>
    <s v="04 Jul 2026"/>
    <s v="04"/>
    <s v="Jul"/>
    <n v="6"/>
    <n v="-24"/>
    <n v="3"/>
    <n v="3"/>
    <x v="1"/>
    <x v="6"/>
    <n v="2"/>
    <n v="1"/>
    <n v="3484.7507581651375"/>
    <n v="580.79179302752289"/>
    <s v="Romania"/>
    <s v="10 May 2026 11:04"/>
    <s v="10 May 2026"/>
    <s v="May"/>
    <n v="0"/>
    <n v="3"/>
    <n v="3"/>
    <n v="0"/>
    <n v="0"/>
    <n v="6"/>
    <n v="0"/>
    <s v="10.05.2025"/>
    <x v="29"/>
    <s v="28.06.2026"/>
    <n v="27"/>
    <x v="0"/>
    <m/>
    <m/>
  </r>
  <r>
    <x v="2"/>
    <n v="0"/>
    <n v="5"/>
    <n v="0"/>
    <n v="11332"/>
    <s v="0843"/>
    <s v="01 Sep 2026"/>
    <s v="01"/>
    <s v="Sep"/>
    <s v="06 Sep 2026"/>
    <s v="06"/>
    <s v="Sep"/>
    <n v="5"/>
    <n v="5"/>
    <n v="0"/>
    <n v="0"/>
    <x v="4"/>
    <x v="4"/>
    <n v="3"/>
    <n v="1"/>
    <n v="1957.2968725000001"/>
    <n v="391.45937450000002"/>
    <s v="Romania"/>
    <s v="05 May 2026 12:47"/>
    <s v="30 Apr 2026"/>
    <s v="May"/>
    <n v="0"/>
    <n v="0"/>
    <n v="0"/>
    <n v="0"/>
    <n v="5"/>
    <n v="5"/>
    <n v="0"/>
    <s v="05.05.2025"/>
    <x v="29"/>
    <s v="01.09.2026"/>
    <n v="36"/>
    <x v="0"/>
    <m/>
    <m/>
  </r>
  <r>
    <x v="1"/>
    <n v="0"/>
    <n v="7"/>
    <n v="0"/>
    <n v="11333"/>
    <s v="6078610385"/>
    <s v="21 Jun 2026"/>
    <s v="21"/>
    <s v="Jun"/>
    <s v="28 Jun 2026"/>
    <s v="28"/>
    <s v="Jun"/>
    <n v="7"/>
    <n v="7"/>
    <n v="0"/>
    <n v="0"/>
    <x v="1"/>
    <x v="4"/>
    <n v="2"/>
    <n v="2"/>
    <n v="3430.0951785321095"/>
    <n v="490.01616027522931"/>
    <m/>
    <s v="05 May 2026 15:44"/>
    <s v="05 May 2026"/>
    <s v="May"/>
    <n v="0"/>
    <n v="7"/>
    <n v="0"/>
    <n v="0"/>
    <n v="0"/>
    <n v="7"/>
    <n v="0"/>
    <s v="05.05.2025"/>
    <x v="29"/>
    <s v="21.06.2026"/>
    <n v="26"/>
    <x v="0"/>
    <m/>
    <m/>
  </r>
  <r>
    <x v="1"/>
    <n v="0"/>
    <n v="0"/>
    <n v="7"/>
    <n v="11385"/>
    <s v="6044546817"/>
    <s v="25 Jul 2026"/>
    <s v="25"/>
    <s v="Jul"/>
    <s v="01 Aug 2026"/>
    <s v="01"/>
    <s v="Aug"/>
    <n v="7"/>
    <n v="-24"/>
    <n v="6"/>
    <n v="0"/>
    <x v="1"/>
    <x v="6"/>
    <n v="2"/>
    <n v="1"/>
    <n v="3337.0407346788984"/>
    <n v="476.72010495412843"/>
    <s v="Germany"/>
    <s v="10 May 2026 14:46"/>
    <s v="10 May 2026"/>
    <s v="May"/>
    <n v="0"/>
    <n v="0"/>
    <n v="6"/>
    <n v="0"/>
    <n v="0"/>
    <n v="6"/>
    <n v="-1"/>
    <s v="10.05.2025"/>
    <x v="29"/>
    <s v="25.07.2026"/>
    <n v="30"/>
    <x v="1"/>
    <m/>
    <m/>
  </r>
  <r>
    <x v="1"/>
    <n v="0"/>
    <n v="0"/>
    <n v="3"/>
    <n v="11386"/>
    <s v="6043673536"/>
    <s v="24 Jul 2026"/>
    <s v="24"/>
    <s v="Jul"/>
    <s v="27 Jul 2026"/>
    <s v="27"/>
    <s v="Jul"/>
    <n v="3"/>
    <n v="3"/>
    <n v="0"/>
    <n v="0"/>
    <x v="1"/>
    <x v="6"/>
    <n v="2"/>
    <n v="1"/>
    <n v="1430.1603148623851"/>
    <n v="476.72010495412843"/>
    <s v="Romania"/>
    <s v="10 May 2026 20:54"/>
    <s v="10 May 2026"/>
    <s v="May"/>
    <n v="0"/>
    <n v="0"/>
    <n v="3"/>
    <n v="0"/>
    <n v="0"/>
    <n v="3"/>
    <n v="0"/>
    <s v="10.05.2025"/>
    <x v="29"/>
    <s v="24.07.2026"/>
    <n v="30"/>
    <x v="0"/>
    <m/>
    <m/>
  </r>
  <r>
    <x v="1"/>
    <n v="0"/>
    <n v="0"/>
    <n v="7"/>
    <n v="11387"/>
    <s v="5533456724"/>
    <s v="25 Jul 2026"/>
    <s v="25"/>
    <s v="Jul"/>
    <s v="01 Aug 2026"/>
    <s v="01"/>
    <s v="Aug"/>
    <n v="7"/>
    <n v="-24"/>
    <n v="6"/>
    <n v="0"/>
    <x v="1"/>
    <x v="6"/>
    <n v="4"/>
    <n v="0"/>
    <n v="4403.0398582568805"/>
    <n v="629.00569403669726"/>
    <s v="Germany"/>
    <s v="10 May 2026 20:56"/>
    <s v="10 May 2026"/>
    <s v="May"/>
    <n v="0"/>
    <n v="0"/>
    <n v="6"/>
    <n v="0"/>
    <n v="0"/>
    <n v="6"/>
    <n v="-1"/>
    <s v="10.05.2025"/>
    <x v="29"/>
    <s v="25.07.2026"/>
    <n v="30"/>
    <x v="1"/>
    <m/>
    <m/>
  </r>
  <r>
    <x v="1"/>
    <n v="0"/>
    <n v="5"/>
    <n v="0"/>
    <n v="11335"/>
    <s v="6949997633"/>
    <s v="31 Aug 2026"/>
    <s v="31"/>
    <s v="Aug"/>
    <s v="05 Sep 2026"/>
    <s v="05"/>
    <s v="Sep"/>
    <n v="5"/>
    <n v="-26"/>
    <n v="0"/>
    <n v="4"/>
    <x v="1"/>
    <x v="3"/>
    <n v="2"/>
    <n v="1"/>
    <n v="1773.1662440366972"/>
    <n v="354.63324880733938"/>
    <s v="Germany"/>
    <s v="05 May 2026 17:52"/>
    <s v="05 May 2026"/>
    <s v="May"/>
    <n v="0"/>
    <n v="0"/>
    <n v="0"/>
    <n v="0"/>
    <n v="4"/>
    <n v="4"/>
    <n v="-1"/>
    <s v="05.05.2025"/>
    <x v="29"/>
    <s v="31.08.2026"/>
    <n v="36"/>
    <x v="0"/>
    <m/>
    <m/>
  </r>
  <r>
    <x v="1"/>
    <n v="3"/>
    <n v="1"/>
    <n v="0"/>
    <n v="11388"/>
    <s v="5361574011"/>
    <s v="28 May 2026"/>
    <s v="28"/>
    <s v="May"/>
    <s v="01 Jun 2026"/>
    <s v="01"/>
    <s v="Jun"/>
    <n v="4"/>
    <n v="-27"/>
    <n v="3"/>
    <n v="0"/>
    <x v="1"/>
    <x v="1"/>
    <n v="3"/>
    <n v="1"/>
    <n v="1685.9613467889908"/>
    <n v="421.4903366972477"/>
    <s v="Romania"/>
    <s v="10 May 2026 21:16"/>
    <s v="10 May 2026"/>
    <s v="May"/>
    <n v="3"/>
    <n v="0"/>
    <n v="0"/>
    <n v="0"/>
    <n v="0"/>
    <n v="3"/>
    <n v="-1"/>
    <s v="10.05.2025"/>
    <x v="29"/>
    <s v="28.05.2026"/>
    <n v="22"/>
    <x v="1"/>
    <m/>
    <m/>
  </r>
  <r>
    <x v="1"/>
    <n v="1"/>
    <n v="1"/>
    <n v="0"/>
    <n v="11389"/>
    <s v="5567945501"/>
    <s v="30 May 2026"/>
    <s v="30"/>
    <s v="May"/>
    <s v="01 Jun 2026"/>
    <s v="01"/>
    <s v="Jun"/>
    <n v="2"/>
    <n v="-29"/>
    <n v="1"/>
    <n v="0"/>
    <x v="1"/>
    <x v="1"/>
    <n v="4"/>
    <n v="1"/>
    <n v="842.9806733944954"/>
    <n v="421.4903366972477"/>
    <s v="Romania"/>
    <s v="10 May 2026 22:16"/>
    <s v="10 May 2026"/>
    <s v="May"/>
    <n v="1"/>
    <n v="0"/>
    <n v="0"/>
    <n v="0"/>
    <n v="0"/>
    <n v="1"/>
    <n v="-1"/>
    <s v="10.05.2025"/>
    <x v="29"/>
    <s v="30.05.2026"/>
    <n v="22"/>
    <x v="0"/>
    <m/>
    <m/>
  </r>
  <r>
    <x v="1"/>
    <n v="3"/>
    <n v="0"/>
    <n v="0"/>
    <n v="11390"/>
    <s v="6803618883"/>
    <s v="04 Jun 2026"/>
    <s v="04"/>
    <s v="Jun"/>
    <s v="07 Jun 2026"/>
    <s v="07"/>
    <s v="Jun"/>
    <n v="3"/>
    <n v="3"/>
    <n v="0"/>
    <n v="0"/>
    <x v="1"/>
    <x v="5"/>
    <n v="2"/>
    <n v="1"/>
    <n v="928.73215568807336"/>
    <n v="309.57738522935773"/>
    <s v="Romania"/>
    <s v="10 May 2026 22:58"/>
    <s v="10 May 2026"/>
    <s v="May"/>
    <n v="0"/>
    <n v="3"/>
    <n v="0"/>
    <n v="0"/>
    <n v="0"/>
    <n v="3"/>
    <n v="0"/>
    <s v="10.05.2025"/>
    <x v="29"/>
    <s v="04.06.2026"/>
    <n v="23"/>
    <x v="0"/>
    <m/>
    <m/>
  </r>
  <r>
    <x v="1"/>
    <n v="3"/>
    <n v="0"/>
    <n v="0"/>
    <n v="11336"/>
    <s v="5978147726"/>
    <s v="04 Jun 2026"/>
    <s v="04"/>
    <s v="Jun"/>
    <s v="07 Jun 2026"/>
    <s v="07"/>
    <s v="Jun"/>
    <n v="3"/>
    <n v="3"/>
    <n v="0"/>
    <n v="0"/>
    <x v="1"/>
    <x v="4"/>
    <n v="2"/>
    <n v="1"/>
    <n v="771.7633406422018"/>
    <n v="257.25444688073389"/>
    <s v="Romania"/>
    <s v="05 May 2026 18:52"/>
    <s v="05 May 2026"/>
    <s v="May"/>
    <n v="0"/>
    <n v="3"/>
    <n v="0"/>
    <n v="0"/>
    <n v="0"/>
    <n v="3"/>
    <n v="0"/>
    <s v="05.05.2025"/>
    <x v="29"/>
    <s v="04.06.2026"/>
    <n v="23"/>
    <x v="0"/>
    <m/>
    <m/>
  </r>
  <r>
    <x v="1"/>
    <n v="0"/>
    <n v="0"/>
    <n v="4"/>
    <n v="11337"/>
    <s v="6078628494"/>
    <s v="10 Aug 2026"/>
    <s v="10"/>
    <s v="Aug"/>
    <s v="14 Aug 2026"/>
    <s v="14"/>
    <s v="Aug"/>
    <n v="4"/>
    <n v="4"/>
    <n v="0"/>
    <n v="0"/>
    <x v="1"/>
    <x v="4"/>
    <n v="3"/>
    <n v="1"/>
    <n v="2637.1048022018349"/>
    <n v="659.27620055045873"/>
    <s v="Romania"/>
    <s v="05 May 2026 22:31"/>
    <s v="05 May 2026"/>
    <s v="May"/>
    <n v="0"/>
    <n v="0"/>
    <n v="0"/>
    <n v="4"/>
    <n v="0"/>
    <n v="4"/>
    <n v="0"/>
    <s v="05.05.2025"/>
    <x v="29"/>
    <s v="10.08.2026"/>
    <n v="33"/>
    <x v="0"/>
    <m/>
    <m/>
  </r>
  <r>
    <x v="1"/>
    <n v="1"/>
    <n v="1"/>
    <n v="0"/>
    <n v="11338"/>
    <s v="6007756315"/>
    <s v="30 May 2026"/>
    <s v="30"/>
    <s v="May"/>
    <s v="01 Jun 2026"/>
    <s v="01"/>
    <s v="Jun"/>
    <n v="2"/>
    <n v="-29"/>
    <n v="1"/>
    <n v="0"/>
    <x v="1"/>
    <x v="1"/>
    <n v="2"/>
    <n v="3"/>
    <n v="842.9806733944954"/>
    <n v="421.4903366972477"/>
    <s v="Romania"/>
    <s v="05 May 2026 22:32"/>
    <s v="05 May 2026"/>
    <s v="May"/>
    <n v="1"/>
    <n v="0"/>
    <n v="0"/>
    <n v="0"/>
    <n v="0"/>
    <n v="1"/>
    <n v="-1"/>
    <s v="05.05.2025"/>
    <x v="29"/>
    <s v="30.05.2026"/>
    <n v="22"/>
    <x v="0"/>
    <m/>
    <m/>
  </r>
  <r>
    <x v="1"/>
    <n v="1"/>
    <n v="1"/>
    <n v="0"/>
    <n v="11340"/>
    <s v="5776182582"/>
    <s v="30 May 2026"/>
    <s v="30"/>
    <s v="May"/>
    <s v="01 Jun 2026"/>
    <s v="01"/>
    <s v="Jun"/>
    <n v="2"/>
    <n v="-29"/>
    <n v="1"/>
    <n v="0"/>
    <x v="1"/>
    <x v="6"/>
    <n v="2"/>
    <n v="1"/>
    <n v="494.16108440366963"/>
    <n v="247.08054220183482"/>
    <s v="Romania"/>
    <s v="06 May 2026 18:24"/>
    <s v="06 May 2026"/>
    <s v="May"/>
    <n v="1"/>
    <n v="0"/>
    <n v="0"/>
    <n v="0"/>
    <n v="0"/>
    <n v="1"/>
    <n v="-1"/>
    <s v="06.05.2025"/>
    <x v="29"/>
    <s v="30.05.2026"/>
    <n v="22"/>
    <x v="1"/>
    <m/>
    <m/>
  </r>
  <r>
    <x v="2"/>
    <n v="0"/>
    <n v="2"/>
    <n v="3"/>
    <n v="11344"/>
    <s v="1261580.203130"/>
    <s v="22 Aug 2026"/>
    <s v="22"/>
    <s v="Aug"/>
    <s v="27 Aug 2026"/>
    <s v="27"/>
    <s v="Aug"/>
    <n v="5"/>
    <n v="5"/>
    <n v="0"/>
    <n v="0"/>
    <x v="3"/>
    <x v="2"/>
    <n v="3"/>
    <n v="1"/>
    <n v="2950.4477881999996"/>
    <n v="590.08955763999995"/>
    <s v="Romania"/>
    <s v="06 May 2026 23:01"/>
    <s v="06 May 2026"/>
    <s v="May"/>
    <n v="0"/>
    <n v="0"/>
    <n v="0"/>
    <n v="5"/>
    <n v="0"/>
    <n v="5"/>
    <n v="0"/>
    <s v="06.05.2025"/>
    <x v="29"/>
    <s v="22.08.2026"/>
    <n v="34"/>
    <x v="0"/>
    <m/>
    <m/>
  </r>
  <r>
    <x v="1"/>
    <n v="0"/>
    <n v="3"/>
    <n v="0"/>
    <n v="11345"/>
    <s v="6931638569"/>
    <s v="16 Jun 2026"/>
    <s v="16"/>
    <s v="Jun"/>
    <s v="19 Jun 2026"/>
    <s v="19"/>
    <s v="Jun"/>
    <n v="3"/>
    <n v="3"/>
    <n v="0"/>
    <n v="0"/>
    <x v="1"/>
    <x v="0"/>
    <n v="2"/>
    <n v="2"/>
    <n v="1493.4107804587154"/>
    <n v="497.80359348623847"/>
    <s v="Romania"/>
    <s v="07 May 2026 00:02"/>
    <s v="06 May 2026"/>
    <s v="May"/>
    <n v="0"/>
    <n v="3"/>
    <n v="0"/>
    <n v="0"/>
    <n v="0"/>
    <n v="3"/>
    <n v="0"/>
    <s v="07.05.2025"/>
    <x v="29"/>
    <s v="16.06.2026"/>
    <n v="25"/>
    <x v="0"/>
    <m/>
    <m/>
  </r>
  <r>
    <x v="2"/>
    <n v="0"/>
    <n v="0"/>
    <n v="5"/>
    <n v="11346"/>
    <s v="NT325517"/>
    <s v="27 Jul 2026"/>
    <s v="27"/>
    <s v="Jul"/>
    <s v="01 Aug 2026"/>
    <s v="01"/>
    <s v="Aug"/>
    <n v="5"/>
    <n v="-26"/>
    <n v="4"/>
    <n v="0"/>
    <x v="5"/>
    <x v="4"/>
    <n v="3"/>
    <n v="0"/>
    <n v="1999.5428005000001"/>
    <n v="399.90856010000005"/>
    <s v="Romania"/>
    <s v="07 May 2026 08:51"/>
    <s v="05 May 2026"/>
    <s v="May"/>
    <n v="0"/>
    <n v="0"/>
    <n v="4"/>
    <n v="0"/>
    <n v="0"/>
    <n v="4"/>
    <n v="-1"/>
    <s v="07.05.2025"/>
    <x v="29"/>
    <s v="27.07.2026"/>
    <n v="31"/>
    <x v="0"/>
    <m/>
    <m/>
  </r>
  <r>
    <x v="1"/>
    <n v="2"/>
    <n v="0"/>
    <n v="0"/>
    <n v="11347"/>
    <s v="6128401771"/>
    <s v="01 Jun 2026"/>
    <s v="01"/>
    <s v="Jun"/>
    <s v="03 Jun 2026"/>
    <s v="03"/>
    <s v="Jun"/>
    <n v="2"/>
    <n v="2"/>
    <n v="0"/>
    <n v="0"/>
    <x v="1"/>
    <x v="7"/>
    <n v="3"/>
    <n v="3"/>
    <n v="1045.5974840366971"/>
    <n v="522.79874201834855"/>
    <s v="Bulgaria"/>
    <s v="07 May 2026 10:00"/>
    <s v="07 May 2026"/>
    <s v="May"/>
    <n v="0"/>
    <n v="2"/>
    <n v="0"/>
    <n v="0"/>
    <n v="0"/>
    <n v="2"/>
    <n v="0"/>
    <s v="07.05.2025"/>
    <x v="29"/>
    <s v="01.06.2026"/>
    <n v="23"/>
    <x v="0"/>
    <m/>
    <m/>
  </r>
  <r>
    <x v="2"/>
    <n v="2"/>
    <n v="1"/>
    <n v="0"/>
    <n v="11341"/>
    <s v="1261566.203127"/>
    <s v="29 May 2026"/>
    <s v="29"/>
    <s v="May"/>
    <s v="01 Jun 2026"/>
    <s v="01"/>
    <s v="Jun"/>
    <n v="3"/>
    <n v="-28"/>
    <n v="2"/>
    <n v="0"/>
    <x v="3"/>
    <x v="3"/>
    <n v="1"/>
    <n v="0"/>
    <n v="550.13586239999995"/>
    <n v="183.37862079999999"/>
    <s v="Romania"/>
    <s v="06 May 2026 20:41"/>
    <s v="06 May 2026"/>
    <s v="May"/>
    <n v="2"/>
    <n v="0"/>
    <n v="0"/>
    <n v="0"/>
    <n v="0"/>
    <n v="2"/>
    <n v="-1"/>
    <s v="06.05.2025"/>
    <x v="29"/>
    <s v="29.05.2026"/>
    <n v="22"/>
    <x v="0"/>
    <m/>
    <m/>
  </r>
  <r>
    <x v="2"/>
    <n v="0"/>
    <n v="3"/>
    <n v="0"/>
    <n v="11342"/>
    <s v="1261570.203128"/>
    <s v="15 Jun 2026"/>
    <s v="15"/>
    <s v="Jun"/>
    <s v="18 Jun 2026"/>
    <s v="18"/>
    <s v="Jun"/>
    <n v="3"/>
    <n v="3"/>
    <n v="0"/>
    <n v="0"/>
    <x v="3"/>
    <x v="1"/>
    <n v="4"/>
    <n v="2"/>
    <n v="2131.7177919000001"/>
    <n v="710.57259729999998"/>
    <s v="Romania"/>
    <s v="06 May 2026 21:13"/>
    <s v="06 May 2026"/>
    <s v="May"/>
    <n v="0"/>
    <n v="3"/>
    <n v="0"/>
    <n v="0"/>
    <n v="0"/>
    <n v="3"/>
    <n v="0"/>
    <s v="06.05.2025"/>
    <x v="29"/>
    <s v="15.06.2026"/>
    <n v="25"/>
    <x v="0"/>
    <m/>
    <m/>
  </r>
  <r>
    <x v="1"/>
    <n v="1"/>
    <n v="1"/>
    <n v="0"/>
    <n v="11349"/>
    <s v="6671481320"/>
    <s v="30 May 2026"/>
    <s v="30"/>
    <s v="May"/>
    <s v="01 Jun 2026"/>
    <s v="01"/>
    <s v="Jun"/>
    <n v="2"/>
    <n v="-29"/>
    <n v="1"/>
    <n v="0"/>
    <x v="1"/>
    <x v="4"/>
    <n v="2"/>
    <n v="2"/>
    <n v="643.12714550458713"/>
    <n v="321.56357275229357"/>
    <m/>
    <s v="07 May 2026 11:44"/>
    <s v="07 May 2026"/>
    <s v="May"/>
    <n v="1"/>
    <n v="0"/>
    <n v="0"/>
    <n v="0"/>
    <n v="0"/>
    <n v="1"/>
    <n v="-1"/>
    <s v="07.05.2025"/>
    <x v="29"/>
    <s v="30.05.2026"/>
    <n v="22"/>
    <x v="1"/>
    <m/>
    <m/>
  </r>
  <r>
    <x v="4"/>
    <n v="0"/>
    <n v="7"/>
    <n v="0"/>
    <n v="11352"/>
    <s v="14008184"/>
    <s v="26 Jun 2026"/>
    <s v="26"/>
    <s v="Jun"/>
    <s v="03 Jul 2026"/>
    <s v="03"/>
    <s v="Jul"/>
    <n v="7"/>
    <n v="-23"/>
    <n v="5"/>
    <n v="2"/>
    <x v="10"/>
    <x v="6"/>
    <n v="2"/>
    <n v="1"/>
    <n v="1808.6929091"/>
    <n v="258.38470130000002"/>
    <s v="Poland"/>
    <s v="07 May 2026 13:03"/>
    <s v="05 May 2026"/>
    <s v="May"/>
    <n v="0"/>
    <n v="5"/>
    <n v="2"/>
    <n v="0"/>
    <n v="0"/>
    <n v="7"/>
    <n v="0"/>
    <s v="07.05.2025"/>
    <x v="29"/>
    <s v="26.06.2026"/>
    <n v="26"/>
    <x v="0"/>
    <m/>
    <m/>
  </r>
  <r>
    <x v="1"/>
    <n v="0"/>
    <n v="0"/>
    <n v="5"/>
    <n v="11350"/>
    <s v="5989603006"/>
    <s v="18 Aug 2026"/>
    <s v="18"/>
    <s v="Aug"/>
    <s v="23 Aug 2026"/>
    <s v="23"/>
    <s v="Aug"/>
    <n v="5"/>
    <n v="5"/>
    <n v="0"/>
    <n v="0"/>
    <x v="1"/>
    <x v="4"/>
    <n v="2"/>
    <n v="2"/>
    <n v="3296.3810027522932"/>
    <n v="659.27620055045873"/>
    <s v="Romania"/>
    <s v="07 May 2026 12:38"/>
    <s v="07 May 2026"/>
    <s v="May"/>
    <n v="0"/>
    <n v="0"/>
    <n v="0"/>
    <n v="5"/>
    <n v="0"/>
    <n v="5"/>
    <n v="0"/>
    <s v="07.05.2025"/>
    <x v="29"/>
    <s v="18.08.2026"/>
    <n v="34"/>
    <x v="1"/>
    <m/>
    <m/>
  </r>
  <r>
    <x v="4"/>
    <n v="0"/>
    <n v="7"/>
    <n v="0"/>
    <n v="11354"/>
    <s v="14005308"/>
    <s v="26 Jun 2026"/>
    <s v="26"/>
    <s v="Jun"/>
    <s v="03 Jul 2026"/>
    <s v="03"/>
    <s v="Jul"/>
    <n v="7"/>
    <n v="-23"/>
    <n v="5"/>
    <n v="2"/>
    <x v="10"/>
    <x v="6"/>
    <n v="2"/>
    <n v="0"/>
    <n v="1808.6929091"/>
    <n v="258.38470130000002"/>
    <s v="Poland"/>
    <s v="07 May 2026 13:03"/>
    <s v="04 May 2026"/>
    <s v="May"/>
    <n v="0"/>
    <n v="5"/>
    <n v="2"/>
    <n v="0"/>
    <n v="0"/>
    <n v="7"/>
    <n v="0"/>
    <s v="07.05.2025"/>
    <x v="29"/>
    <s v="26.06.2026"/>
    <n v="26"/>
    <x v="0"/>
    <m/>
    <m/>
  </r>
  <r>
    <x v="4"/>
    <n v="0"/>
    <n v="3"/>
    <n v="4"/>
    <n v="11355"/>
    <s v="14003675"/>
    <s v="21 Aug 2026"/>
    <s v="21"/>
    <s v="Aug"/>
    <s v="28 Aug 2026"/>
    <s v="28"/>
    <s v="Aug"/>
    <n v="7"/>
    <n v="7"/>
    <n v="0"/>
    <n v="0"/>
    <x v="10"/>
    <x v="3"/>
    <n v="2"/>
    <n v="1"/>
    <n v="1808.6929091"/>
    <n v="258.38470130000002"/>
    <s v="Poland"/>
    <s v="07 May 2026 13:03"/>
    <s v="04 May 2026"/>
    <s v="May"/>
    <n v="0"/>
    <n v="0"/>
    <n v="0"/>
    <n v="7"/>
    <n v="0"/>
    <n v="7"/>
    <n v="0"/>
    <s v="07.05.2025"/>
    <x v="29"/>
    <s v="21.08.2026"/>
    <n v="34"/>
    <x v="0"/>
    <m/>
    <m/>
  </r>
  <r>
    <x v="4"/>
    <n v="0"/>
    <n v="7"/>
    <n v="0"/>
    <n v="11356"/>
    <s v="14004142"/>
    <s v="26 Jun 2026"/>
    <s v="26"/>
    <s v="Jun"/>
    <s v="03 Jul 2026"/>
    <s v="03"/>
    <s v="Jul"/>
    <n v="7"/>
    <n v="-23"/>
    <n v="5"/>
    <n v="2"/>
    <x v="10"/>
    <x v="6"/>
    <n v="2"/>
    <n v="1"/>
    <n v="1808.6929091"/>
    <n v="258.38470130000002"/>
    <s v="Poland"/>
    <s v="07 May 2026 13:04"/>
    <s v="04 May 2026"/>
    <s v="May"/>
    <n v="0"/>
    <n v="5"/>
    <n v="2"/>
    <n v="0"/>
    <n v="0"/>
    <n v="7"/>
    <n v="0"/>
    <s v="07.05.2025"/>
    <x v="29"/>
    <s v="26.06.2026"/>
    <n v="26"/>
    <x v="0"/>
    <m/>
    <m/>
  </r>
  <r>
    <x v="4"/>
    <n v="0"/>
    <n v="7"/>
    <n v="0"/>
    <n v="11353"/>
    <s v="14005308"/>
    <s v="26 Jun 2026"/>
    <s v="26"/>
    <s v="Jun"/>
    <s v="03 Jul 2026"/>
    <s v="03"/>
    <s v="Jul"/>
    <n v="7"/>
    <n v="-23"/>
    <n v="5"/>
    <n v="2"/>
    <x v="10"/>
    <x v="6"/>
    <n v="2"/>
    <n v="1"/>
    <n v="1808.6929091"/>
    <n v="258.38470130000002"/>
    <s v="Poland"/>
    <s v="07 May 2026 13:03"/>
    <s v="04 May 2026"/>
    <s v="May"/>
    <n v="0"/>
    <n v="5"/>
    <n v="2"/>
    <n v="0"/>
    <n v="0"/>
    <n v="7"/>
    <n v="0"/>
    <s v="07.05.2025"/>
    <x v="29"/>
    <s v="26.06.2026"/>
    <n v="26"/>
    <x v="0"/>
    <m/>
    <m/>
  </r>
  <r>
    <x v="4"/>
    <n v="0"/>
    <n v="7"/>
    <n v="0"/>
    <n v="11351"/>
    <s v="14004072"/>
    <s v="26 Jun 2026"/>
    <s v="26"/>
    <s v="Jun"/>
    <s v="03 Jul 2026"/>
    <s v="03"/>
    <s v="Jul"/>
    <n v="7"/>
    <n v="-23"/>
    <n v="5"/>
    <n v="2"/>
    <x v="10"/>
    <x v="6"/>
    <n v="3"/>
    <n v="0"/>
    <n v="2373.8495459000001"/>
    <n v="339.12136370000002"/>
    <s v="Poland"/>
    <s v="07 May 2026 13:02"/>
    <s v="04 May 2026"/>
    <s v="May"/>
    <n v="0"/>
    <n v="5"/>
    <n v="2"/>
    <n v="0"/>
    <n v="0"/>
    <n v="7"/>
    <n v="0"/>
    <s v="07.05.2025"/>
    <x v="29"/>
    <s v="26.06.2026"/>
    <n v="26"/>
    <x v="0"/>
    <m/>
    <m/>
  </r>
  <r>
    <x v="1"/>
    <n v="0"/>
    <n v="0"/>
    <n v="3"/>
    <n v="11357"/>
    <s v="5128405108"/>
    <s v="23 Jul 2026"/>
    <s v="23"/>
    <s v="Jul"/>
    <s v="26 Jul 2026"/>
    <s v="26"/>
    <s v="Jul"/>
    <n v="3"/>
    <n v="3"/>
    <n v="0"/>
    <n v="0"/>
    <x v="1"/>
    <x v="3"/>
    <n v="2"/>
    <n v="1"/>
    <n v="1465.0422737614679"/>
    <n v="488.34742458715596"/>
    <s v="Romania"/>
    <s v="07 May 2026 13:46"/>
    <s v="07 May 2026"/>
    <s v="May"/>
    <n v="0"/>
    <n v="0"/>
    <n v="3"/>
    <n v="0"/>
    <n v="0"/>
    <n v="3"/>
    <n v="0"/>
    <s v="07.05.2025"/>
    <x v="29"/>
    <s v="23.07.2026"/>
    <n v="30"/>
    <x v="0"/>
    <m/>
    <m/>
  </r>
  <r>
    <x v="1"/>
    <n v="0"/>
    <n v="0"/>
    <n v="4"/>
    <n v="11358"/>
    <s v="6671480584"/>
    <s v="17 Aug 2026"/>
    <s v="17"/>
    <s v="Aug"/>
    <s v="21 Aug 2026"/>
    <s v="21"/>
    <s v="Aug"/>
    <n v="4"/>
    <n v="4"/>
    <n v="0"/>
    <n v="0"/>
    <x v="1"/>
    <x v="6"/>
    <n v="2"/>
    <n v="1"/>
    <n v="1906.8804198165137"/>
    <n v="476.72010495412843"/>
    <s v="Romania"/>
    <s v="07 May 2026 17:06"/>
    <s v="07 May 2026"/>
    <s v="May"/>
    <n v="0"/>
    <n v="0"/>
    <n v="0"/>
    <n v="4"/>
    <n v="0"/>
    <n v="4"/>
    <n v="0"/>
    <s v="07.05.2025"/>
    <x v="29"/>
    <s v="17.08.2026"/>
    <n v="34"/>
    <x v="0"/>
    <m/>
    <m/>
  </r>
  <r>
    <x v="2"/>
    <n v="0"/>
    <n v="8"/>
    <n v="0"/>
    <n v="11359"/>
    <s v="63856"/>
    <s v="28 Jun 2026"/>
    <s v="28"/>
    <s v="Jun"/>
    <s v="06 Jul 2026"/>
    <s v="06"/>
    <s v="Jul"/>
    <n v="8"/>
    <n v="-22"/>
    <n v="3"/>
    <n v="5"/>
    <x v="4"/>
    <x v="3"/>
    <n v="3"/>
    <n v="1"/>
    <n v="4456.9454040000001"/>
    <n v="557.11817550000001"/>
    <s v="Romania"/>
    <s v="07 May 2026 17:20"/>
    <s v="07 May 2026"/>
    <s v="May"/>
    <n v="0"/>
    <n v="3"/>
    <n v="5"/>
    <n v="0"/>
    <n v="0"/>
    <n v="8"/>
    <n v="0"/>
    <s v="07.05.2025"/>
    <x v="29"/>
    <s v="28.06.2026"/>
    <n v="27"/>
    <x v="0"/>
    <m/>
    <m/>
  </r>
  <r>
    <x v="1"/>
    <n v="0"/>
    <n v="4"/>
    <n v="0"/>
    <n v="11360"/>
    <s v="5089409398"/>
    <s v="28 Jun 2026"/>
    <s v="28"/>
    <s v="Jun"/>
    <s v="02 Jul 2026"/>
    <s v="02"/>
    <s v="Jul"/>
    <n v="4"/>
    <n v="-26"/>
    <n v="3"/>
    <n v="1"/>
    <x v="1"/>
    <x v="4"/>
    <n v="3"/>
    <n v="1"/>
    <n v="2385.8972792660552"/>
    <n v="596.4743198165138"/>
    <m/>
    <s v="07 May 2026 18:46"/>
    <s v="07 May 2026"/>
    <s v="May"/>
    <n v="0"/>
    <n v="3"/>
    <n v="1"/>
    <n v="0"/>
    <n v="0"/>
    <n v="4"/>
    <n v="0"/>
    <s v="07.05.2025"/>
    <x v="29"/>
    <s v="28.06.2026"/>
    <n v="27"/>
    <x v="0"/>
    <m/>
    <m/>
  </r>
  <r>
    <x v="1"/>
    <n v="2"/>
    <n v="2"/>
    <n v="0"/>
    <n v="11361"/>
    <s v="6083784853"/>
    <s v="29 May 2026"/>
    <s v="29"/>
    <s v="May"/>
    <s v="02 Jun 2026"/>
    <s v="02"/>
    <s v="Jun"/>
    <n v="4"/>
    <n v="-27"/>
    <n v="2"/>
    <n v="1"/>
    <x v="1"/>
    <x v="1"/>
    <n v="2"/>
    <n v="3"/>
    <n v="1685.9613467889908"/>
    <n v="421.4903366972477"/>
    <s v="Romania"/>
    <s v="07 May 2026 18:52"/>
    <s v="07 May 2026"/>
    <s v="May"/>
    <n v="2"/>
    <n v="1"/>
    <n v="0"/>
    <n v="0"/>
    <n v="0"/>
    <n v="3"/>
    <n v="-1"/>
    <s v="07.05.2025"/>
    <x v="29"/>
    <s v="29.05.2026"/>
    <n v="22"/>
    <x v="0"/>
    <m/>
    <m/>
  </r>
  <r>
    <x v="3"/>
    <n v="0"/>
    <n v="0"/>
    <n v="11"/>
    <n v="11365"/>
    <s v="540026"/>
    <s v="12 Jul 2026"/>
    <s v="12"/>
    <s v="Jul"/>
    <s v="23 Jul 2026"/>
    <s v="23"/>
    <s v="Jul"/>
    <n v="11"/>
    <n v="11"/>
    <n v="0"/>
    <n v="0"/>
    <x v="8"/>
    <x v="6"/>
    <n v="2"/>
    <m/>
    <n v="5587.7524798165123"/>
    <n v="507.97749816513766"/>
    <m/>
    <s v="07 May 2026 23:03"/>
    <s v="07 May 2026"/>
    <s v="May"/>
    <n v="0"/>
    <n v="0"/>
    <n v="11"/>
    <n v="0"/>
    <n v="0"/>
    <n v="11"/>
    <n v="0"/>
    <s v="07.05.2025"/>
    <x v="29"/>
    <s v="12.07.2026"/>
    <n v="29"/>
    <x v="0"/>
    <m/>
    <m/>
  </r>
  <r>
    <x v="3"/>
    <n v="0"/>
    <n v="0"/>
    <n v="11"/>
    <n v="11366"/>
    <s v="540026"/>
    <s v="12 Jul 2026"/>
    <s v="12"/>
    <s v="Jul"/>
    <s v="23 Jul 2026"/>
    <s v="23"/>
    <s v="Jul"/>
    <n v="11"/>
    <n v="11"/>
    <n v="0"/>
    <n v="0"/>
    <x v="8"/>
    <x v="6"/>
    <n v="2"/>
    <m/>
    <n v="5587.7524798165123"/>
    <n v="507.97749816513766"/>
    <m/>
    <s v="07 May 2026 23:03"/>
    <s v="07 May 2026"/>
    <s v="May"/>
    <n v="0"/>
    <n v="0"/>
    <n v="11"/>
    <n v="0"/>
    <n v="0"/>
    <n v="11"/>
    <n v="0"/>
    <s v="07.05.2025"/>
    <x v="29"/>
    <s v="12.07.2026"/>
    <n v="29"/>
    <x v="0"/>
    <m/>
    <m/>
  </r>
  <r>
    <x v="3"/>
    <n v="1"/>
    <n v="0"/>
    <n v="0"/>
    <n v="11367"/>
    <s v="540068"/>
    <s v="30 May 2026"/>
    <s v="30"/>
    <s v="May"/>
    <s v="31 May 2026"/>
    <s v="31"/>
    <s v="May"/>
    <n v="1"/>
    <n v="1"/>
    <n v="0"/>
    <n v="0"/>
    <x v="8"/>
    <x v="0"/>
    <n v="2"/>
    <m/>
    <n v="335.54147706422015"/>
    <n v="335.54147706422015"/>
    <m/>
    <s v="08 May 2026 00:03"/>
    <s v="08 May 2026"/>
    <s v="May"/>
    <n v="1"/>
    <n v="0"/>
    <n v="0"/>
    <n v="0"/>
    <n v="0"/>
    <n v="1"/>
    <n v="0"/>
    <s v="08.05.2025"/>
    <x v="29"/>
    <s v="30.05.2026"/>
    <n v="22"/>
    <x v="0"/>
    <m/>
    <m/>
  </r>
  <r>
    <x v="1"/>
    <n v="0"/>
    <n v="6"/>
    <n v="0"/>
    <n v="11656"/>
    <s v="6210246743"/>
    <s v="30 Jun 2026"/>
    <s v="30"/>
    <s v="Jun"/>
    <s v="06 Jul 2026"/>
    <s v="06"/>
    <s v="Jul"/>
    <n v="6"/>
    <n v="-24"/>
    <n v="1"/>
    <n v="5"/>
    <x v="1"/>
    <x v="6"/>
    <n v="2"/>
    <n v="2"/>
    <n v="3226.5811981651373"/>
    <n v="537.76353302752284"/>
    <s v="Romania"/>
    <s v="24 May 2026 19:04"/>
    <s v="24 May 2026"/>
    <s v="May"/>
    <n v="0"/>
    <n v="1"/>
    <n v="5"/>
    <n v="0"/>
    <n v="0"/>
    <n v="6"/>
    <n v="0"/>
    <s v="24.05.2025"/>
    <x v="30"/>
    <s v="30.06.2026"/>
    <n v="27"/>
    <x v="0"/>
    <m/>
    <m/>
  </r>
  <r>
    <x v="1"/>
    <n v="0"/>
    <n v="6"/>
    <n v="0"/>
    <n v="11657"/>
    <s v="6940452397"/>
    <s v="30 Jun 2026"/>
    <s v="30"/>
    <s v="Jun"/>
    <s v="06 Jul 2026"/>
    <s v="06"/>
    <s v="Jul"/>
    <n v="6"/>
    <n v="-24"/>
    <n v="1"/>
    <n v="5"/>
    <x v="1"/>
    <x v="6"/>
    <n v="3"/>
    <n v="1"/>
    <n v="3484.7507581651375"/>
    <n v="580.79179302752289"/>
    <s v="Romania"/>
    <s v="24 May 2026 19:06"/>
    <s v="24 May 2026"/>
    <s v="May"/>
    <n v="0"/>
    <n v="1"/>
    <n v="5"/>
    <n v="0"/>
    <n v="0"/>
    <n v="6"/>
    <n v="0"/>
    <s v="24.05.2025"/>
    <x v="30"/>
    <s v="30.06.2026"/>
    <n v="27"/>
    <x v="0"/>
    <m/>
    <m/>
  </r>
  <r>
    <x v="1"/>
    <n v="0"/>
    <n v="0"/>
    <n v="5"/>
    <n v="11658"/>
    <s v="6152433371"/>
    <s v="16 Aug 2026"/>
    <s v="16"/>
    <s v="Aug"/>
    <s v="21 Aug 2026"/>
    <s v="21"/>
    <s v="Aug"/>
    <n v="5"/>
    <n v="5"/>
    <n v="0"/>
    <n v="0"/>
    <x v="1"/>
    <x v="4"/>
    <n v="2"/>
    <n v="1"/>
    <n v="2441.7371229357796"/>
    <n v="488.34742458715596"/>
    <s v="Romania"/>
    <s v="24 May 2026 19:31"/>
    <s v="24 May 2026"/>
    <s v="May"/>
    <n v="0"/>
    <n v="0"/>
    <n v="0"/>
    <n v="5"/>
    <n v="0"/>
    <n v="5"/>
    <n v="0"/>
    <s v="24.05.2025"/>
    <x v="30"/>
    <s v="16.08.2026"/>
    <n v="34"/>
    <x v="0"/>
    <m/>
    <m/>
  </r>
  <r>
    <x v="1"/>
    <n v="0"/>
    <n v="0"/>
    <n v="5"/>
    <n v="11659"/>
    <s v="6772777141"/>
    <s v="16 Aug 2026"/>
    <s v="16"/>
    <s v="Aug"/>
    <s v="21 Aug 2026"/>
    <s v="21"/>
    <s v="Aug"/>
    <n v="5"/>
    <n v="5"/>
    <n v="0"/>
    <n v="0"/>
    <x v="1"/>
    <x v="4"/>
    <n v="2"/>
    <n v="1"/>
    <n v="2441.7371229357796"/>
    <n v="488.34742458715596"/>
    <s v="Romania"/>
    <s v="24 May 2026 19:32"/>
    <s v="24 May 2026"/>
    <s v="May"/>
    <n v="0"/>
    <n v="0"/>
    <n v="0"/>
    <n v="5"/>
    <n v="0"/>
    <n v="5"/>
    <n v="0"/>
    <s v="24.05.2025"/>
    <x v="30"/>
    <s v="16.08.2026"/>
    <n v="34"/>
    <x v="0"/>
    <m/>
    <m/>
  </r>
  <r>
    <x v="4"/>
    <n v="0"/>
    <n v="7"/>
    <n v="0"/>
    <n v="11562"/>
    <s v="14046666"/>
    <s v="26 Jun 2026"/>
    <s v="26"/>
    <s v="Jun"/>
    <s v="03 Jul 2026"/>
    <s v="03"/>
    <s v="Jul"/>
    <n v="7"/>
    <n v="-23"/>
    <n v="5"/>
    <n v="2"/>
    <x v="10"/>
    <x v="3"/>
    <n v="2"/>
    <n v="0"/>
    <n v="1808.6929091"/>
    <n v="258.38470130000002"/>
    <s v="Poland"/>
    <s v="19 May 2026 11:19"/>
    <s v="16 May 2026"/>
    <s v="May"/>
    <n v="0"/>
    <n v="5"/>
    <n v="2"/>
    <n v="0"/>
    <n v="0"/>
    <n v="7"/>
    <n v="0"/>
    <s v="19.05.2025"/>
    <x v="30"/>
    <s v="26.06.2026"/>
    <n v="26"/>
    <x v="0"/>
    <m/>
    <m/>
  </r>
  <r>
    <x v="2"/>
    <n v="0"/>
    <n v="0"/>
    <n v="3"/>
    <n v="11563"/>
    <s v="104600"/>
    <s v="24 Jul 2026"/>
    <s v="24"/>
    <s v="Jul"/>
    <s v="27 Jul 2026"/>
    <s v="27"/>
    <s v="Jul"/>
    <n v="3"/>
    <n v="3"/>
    <n v="0"/>
    <n v="0"/>
    <x v="9"/>
    <x v="3"/>
    <n v="2"/>
    <n v="2"/>
    <n v="1709.0824872000001"/>
    <n v="569.69416239999998"/>
    <m/>
    <s v="19 May 2026 11:20"/>
    <s v="19 May 2026"/>
    <s v="May"/>
    <n v="0"/>
    <n v="0"/>
    <n v="3"/>
    <n v="0"/>
    <n v="0"/>
    <n v="3"/>
    <n v="0"/>
    <s v="19.05.2025"/>
    <x v="30"/>
    <s v="24.07.2026"/>
    <n v="30"/>
    <x v="0"/>
    <m/>
    <m/>
  </r>
  <r>
    <x v="2"/>
    <n v="0"/>
    <n v="0"/>
    <n v="3"/>
    <n v="11564"/>
    <s v="104600"/>
    <s v="24 Jul 2026"/>
    <s v="24"/>
    <s v="Jul"/>
    <s v="27 Jul 2026"/>
    <s v="27"/>
    <s v="Jul"/>
    <n v="3"/>
    <n v="3"/>
    <n v="0"/>
    <n v="0"/>
    <x v="9"/>
    <x v="3"/>
    <n v="2"/>
    <n v="0"/>
    <n v="1367.2425197999999"/>
    <n v="455.74750659999995"/>
    <m/>
    <s v="19 May 2026 11:20"/>
    <s v="19 May 2026"/>
    <s v="May"/>
    <n v="0"/>
    <n v="0"/>
    <n v="3"/>
    <n v="0"/>
    <n v="0"/>
    <n v="3"/>
    <n v="0"/>
    <s v="19.05.2025"/>
    <x v="30"/>
    <s v="24.07.2026"/>
    <n v="30"/>
    <x v="0"/>
    <m/>
    <m/>
  </r>
  <r>
    <x v="2"/>
    <n v="0"/>
    <n v="0"/>
    <n v="3"/>
    <n v="11565"/>
    <s v="104600"/>
    <s v="24 Jul 2026"/>
    <s v="24"/>
    <s v="Jul"/>
    <s v="27 Jul 2026"/>
    <s v="27"/>
    <s v="Jul"/>
    <n v="3"/>
    <n v="3"/>
    <n v="0"/>
    <n v="0"/>
    <x v="9"/>
    <x v="3"/>
    <n v="3"/>
    <n v="0"/>
    <n v="1845.7950042"/>
    <n v="615.26500139999996"/>
    <m/>
    <s v="19 May 2026 11:20"/>
    <s v="19 May 2026"/>
    <s v="May"/>
    <n v="0"/>
    <n v="0"/>
    <n v="3"/>
    <n v="0"/>
    <n v="0"/>
    <n v="3"/>
    <n v="0"/>
    <s v="19.05.2025"/>
    <x v="30"/>
    <s v="24.07.2026"/>
    <n v="30"/>
    <x v="0"/>
    <m/>
    <m/>
  </r>
  <r>
    <x v="2"/>
    <n v="0"/>
    <n v="4"/>
    <n v="0"/>
    <n v="11566"/>
    <s v="64102"/>
    <s v="01 Jul 2026"/>
    <s v="01"/>
    <s v="Jul"/>
    <s v="05 Jul 2026"/>
    <s v="05"/>
    <s v="Jul"/>
    <n v="4"/>
    <n v="4"/>
    <n v="0"/>
    <n v="0"/>
    <x v="4"/>
    <x v="3"/>
    <n v="2"/>
    <n v="2"/>
    <n v="2063.40065"/>
    <n v="515.85016250000001"/>
    <s v="Romania"/>
    <s v="19 May 2026 11:20"/>
    <s v="19 May 2026"/>
    <s v="May"/>
    <n v="0"/>
    <n v="0"/>
    <n v="4"/>
    <n v="0"/>
    <n v="0"/>
    <n v="4"/>
    <n v="0"/>
    <s v="19.05.2025"/>
    <x v="30"/>
    <s v="01.07.2026"/>
    <n v="27"/>
    <x v="0"/>
    <m/>
    <m/>
  </r>
  <r>
    <x v="2"/>
    <n v="0"/>
    <n v="0"/>
    <n v="5"/>
    <n v="11474"/>
    <s v="1263306.203918"/>
    <s v="30 Jul 2026"/>
    <s v="30"/>
    <s v="Jul"/>
    <s v="04 Aug 2026"/>
    <s v="04"/>
    <s v="Aug"/>
    <n v="5"/>
    <n v="-26"/>
    <n v="1"/>
    <n v="3"/>
    <x v="3"/>
    <x v="6"/>
    <n v="1"/>
    <n v="1"/>
    <n v="1557.4274289999998"/>
    <n v="311.48548579999999"/>
    <s v="Romania"/>
    <s v="13 May 2026 19:49"/>
    <s v="13 May 2026"/>
    <s v="May"/>
    <n v="0"/>
    <n v="0"/>
    <n v="1"/>
    <n v="3"/>
    <n v="0"/>
    <n v="4"/>
    <n v="-1"/>
    <s v="13.05.2025"/>
    <x v="31"/>
    <s v="30.07.2026"/>
    <n v="31"/>
    <x v="0"/>
    <m/>
    <m/>
  </r>
  <r>
    <x v="1"/>
    <n v="0"/>
    <n v="4"/>
    <n v="0"/>
    <n v="11475"/>
    <s v="5418747942"/>
    <s v="29 Aug 2026"/>
    <s v="29"/>
    <s v="Aug"/>
    <s v="02 Sep 2026"/>
    <s v="02"/>
    <s v="Sep"/>
    <n v="4"/>
    <n v="-27"/>
    <n v="2"/>
    <n v="1"/>
    <x v="1"/>
    <x v="6"/>
    <n v="2"/>
    <n v="2"/>
    <n v="2095.5372695412839"/>
    <n v="523.87534568807337"/>
    <m/>
    <s v="13 May 2026 20:38"/>
    <s v="13 May 2026"/>
    <s v="May"/>
    <n v="0"/>
    <n v="0"/>
    <n v="0"/>
    <n v="2"/>
    <n v="1"/>
    <n v="3"/>
    <n v="-1"/>
    <s v="13.05.2025"/>
    <x v="31"/>
    <s v="29.08.2026"/>
    <n v="35"/>
    <x v="0"/>
    <m/>
    <m/>
  </r>
  <r>
    <x v="1"/>
    <n v="0"/>
    <n v="0"/>
    <n v="5"/>
    <n v="11869"/>
    <s v="5344765534"/>
    <s v="04 Aug 2026"/>
    <s v="04"/>
    <s v="Aug"/>
    <s v="09 Aug 2026"/>
    <s v="09"/>
    <s v="Aug"/>
    <n v="5"/>
    <n v="5"/>
    <n v="0"/>
    <n v="0"/>
    <x v="1"/>
    <x v="0"/>
    <n v="2"/>
    <n v="2"/>
    <n v="3734.4689793577977"/>
    <n v="746.89379587155952"/>
    <m/>
    <s v="30 May 2026 10:12"/>
    <s v="30 May 2026"/>
    <s v="May"/>
    <n v="0"/>
    <n v="0"/>
    <n v="0"/>
    <n v="5"/>
    <n v="0"/>
    <n v="5"/>
    <n v="0"/>
    <s v="30.05.2025"/>
    <x v="32"/>
    <s v="04.08.2026"/>
    <n v="32"/>
    <x v="0"/>
    <m/>
    <m/>
  </r>
  <r>
    <x v="2"/>
    <n v="0"/>
    <n v="0"/>
    <n v="5"/>
    <n v="11870"/>
    <s v="2343763"/>
    <s v="02 Aug 2026"/>
    <s v="02"/>
    <s v="Aug"/>
    <s v="07 Aug 2026"/>
    <s v="07"/>
    <s v="Aug"/>
    <n v="5"/>
    <n v="5"/>
    <n v="0"/>
    <n v="0"/>
    <x v="6"/>
    <x v="3"/>
    <n v="2"/>
    <n v="1"/>
    <n v="2278.737533"/>
    <n v="455.74750660000001"/>
    <s v="Romania"/>
    <s v="30 May 2026 10:50"/>
    <s v="29 May 2026"/>
    <s v="May"/>
    <n v="0"/>
    <n v="0"/>
    <n v="0"/>
    <n v="5"/>
    <n v="0"/>
    <n v="5"/>
    <n v="0"/>
    <s v="30.05.2025"/>
    <x v="32"/>
    <s v="02.08.2026"/>
    <n v="32"/>
    <x v="0"/>
    <m/>
    <m/>
  </r>
  <r>
    <x v="1"/>
    <n v="0"/>
    <n v="2"/>
    <n v="0"/>
    <n v="11871"/>
    <s v="5391108719"/>
    <s v="19 Jun 2026"/>
    <s v="19"/>
    <s v="Jun"/>
    <s v="21 Jun 2026"/>
    <s v="21"/>
    <s v="Jun"/>
    <n v="2"/>
    <n v="2"/>
    <n v="0"/>
    <n v="0"/>
    <x v="1"/>
    <x v="4"/>
    <n v="2"/>
    <n v="2"/>
    <n v="886.5831220183486"/>
    <n v="443.2915610091743"/>
    <s v="Romania"/>
    <s v="30 May 2026 11:18"/>
    <s v="30 May 2026"/>
    <s v="May"/>
    <n v="0"/>
    <n v="2"/>
    <n v="0"/>
    <n v="0"/>
    <n v="0"/>
    <n v="2"/>
    <n v="0"/>
    <s v="30.05.2025"/>
    <x v="32"/>
    <s v="19.06.2026"/>
    <n v="25"/>
    <x v="0"/>
    <m/>
    <m/>
  </r>
  <r>
    <x v="2"/>
    <n v="0"/>
    <n v="0"/>
    <n v="5"/>
    <n v="11872"/>
    <s v="1267803.205897"/>
    <s v="12 Jul 2026"/>
    <s v="12"/>
    <s v="Jul"/>
    <s v="17 Jul 2026"/>
    <s v="17"/>
    <s v="Jul"/>
    <n v="5"/>
    <n v="5"/>
    <n v="0"/>
    <n v="0"/>
    <x v="3"/>
    <x v="5"/>
    <n v="2"/>
    <n v="2"/>
    <n v="3229.8576619999999"/>
    <n v="645.9715324"/>
    <s v="Romania"/>
    <s v="30 May 2026 12:48"/>
    <s v="30 May 2026"/>
    <s v="May"/>
    <n v="0"/>
    <n v="0"/>
    <n v="5"/>
    <n v="0"/>
    <n v="0"/>
    <n v="5"/>
    <n v="0"/>
    <s v="30.05.2025"/>
    <x v="32"/>
    <s v="12.07.2026"/>
    <n v="29"/>
    <x v="0"/>
    <m/>
    <m/>
  </r>
  <r>
    <x v="1"/>
    <n v="0"/>
    <n v="4"/>
    <n v="1"/>
    <n v="11477"/>
    <s v="5423631583"/>
    <s v="24 Aug 2026"/>
    <s v="24"/>
    <s v="Aug"/>
    <s v="29 Aug 2026"/>
    <s v="29"/>
    <s v="Aug"/>
    <n v="5"/>
    <n v="5"/>
    <n v="0"/>
    <n v="0"/>
    <x v="1"/>
    <x v="0"/>
    <n v="2"/>
    <n v="1"/>
    <n v="2615.7880495412842"/>
    <n v="523.15760990825686"/>
    <s v="Romania"/>
    <s v="14 May 2026 08:14"/>
    <s v="14 May 2026"/>
    <s v="May"/>
    <n v="0"/>
    <n v="0"/>
    <n v="0"/>
    <n v="5"/>
    <n v="0"/>
    <n v="5"/>
    <n v="0"/>
    <s v="14.05.2025"/>
    <x v="31"/>
    <s v="24.08.2026"/>
    <n v="35"/>
    <x v="0"/>
    <m/>
    <m/>
  </r>
  <r>
    <x v="1"/>
    <n v="0"/>
    <n v="2"/>
    <n v="0"/>
    <n v="11478"/>
    <s v="6256140130"/>
    <s v="18 Sep 2026"/>
    <s v="18"/>
    <s v="Sep"/>
    <s v="20 Sep 2026"/>
    <s v="20"/>
    <s v="Sep"/>
    <n v="2"/>
    <n v="2"/>
    <n v="0"/>
    <n v="0"/>
    <x v="1"/>
    <x v="6"/>
    <n v="2"/>
    <n v="0"/>
    <n v="494.16108440366963"/>
    <n v="247.08054220183482"/>
    <s v="Romania"/>
    <s v="14 May 2026 08:58"/>
    <s v="14 May 2026"/>
    <s v="May"/>
    <n v="0"/>
    <n v="0"/>
    <n v="0"/>
    <n v="0"/>
    <n v="2"/>
    <n v="2"/>
    <n v="0"/>
    <s v="14.05.2025"/>
    <x v="31"/>
    <s v="18.09.2026"/>
    <n v="38"/>
    <x v="0"/>
    <m/>
    <m/>
  </r>
  <r>
    <x v="1"/>
    <n v="0"/>
    <n v="2"/>
    <n v="0"/>
    <n v="11479"/>
    <s v="6256140130"/>
    <s v="18 Sep 2026"/>
    <s v="18"/>
    <s v="Sep"/>
    <s v="20 Sep 2026"/>
    <s v="20"/>
    <s v="Sep"/>
    <n v="2"/>
    <n v="2"/>
    <n v="0"/>
    <n v="0"/>
    <x v="1"/>
    <x v="6"/>
    <n v="2"/>
    <n v="0"/>
    <n v="494.16108440366963"/>
    <n v="247.08054220183482"/>
    <m/>
    <s v="14 May 2026 08:58"/>
    <s v="14 May 2026"/>
    <s v="May"/>
    <n v="0"/>
    <n v="0"/>
    <n v="0"/>
    <n v="0"/>
    <n v="2"/>
    <n v="2"/>
    <n v="0"/>
    <s v="14.05.2025"/>
    <x v="31"/>
    <s v="18.09.2026"/>
    <n v="38"/>
    <x v="0"/>
    <m/>
    <m/>
  </r>
  <r>
    <x v="2"/>
    <n v="0"/>
    <n v="0"/>
    <n v="5"/>
    <n v="11664"/>
    <s v="1265814.205056"/>
    <s v="26 Jul 2026"/>
    <s v="26"/>
    <s v="Jul"/>
    <s v="31 Jul 2026"/>
    <s v="31"/>
    <s v="Jul"/>
    <n v="5"/>
    <n v="5"/>
    <n v="0"/>
    <n v="0"/>
    <x v="3"/>
    <x v="6"/>
    <n v="2"/>
    <n v="2"/>
    <n v="2781.1902599999999"/>
    <n v="556.23805199999993"/>
    <s v="Romania"/>
    <s v="25 May 2026 12:25"/>
    <s v="24 May 2026"/>
    <s v="May"/>
    <n v="0"/>
    <n v="0"/>
    <n v="5"/>
    <n v="0"/>
    <n v="0"/>
    <n v="5"/>
    <n v="0"/>
    <s v="25.05.2025"/>
    <x v="32"/>
    <s v="26.07.2026"/>
    <n v="31"/>
    <x v="0"/>
    <m/>
    <m/>
  </r>
  <r>
    <x v="2"/>
    <n v="0"/>
    <n v="4"/>
    <n v="0"/>
    <n v="11923"/>
    <s v="3075"/>
    <s v="22 Jun 2026"/>
    <s v="22"/>
    <s v="Jun"/>
    <s v="26 Jun 2026"/>
    <s v="26"/>
    <s v="Jun"/>
    <n v="4"/>
    <n v="4"/>
    <n v="0"/>
    <n v="0"/>
    <x v="4"/>
    <x v="4"/>
    <n v="2"/>
    <n v="2"/>
    <n v="1875.0542210000001"/>
    <n v="468.76355525000002"/>
    <s v="Romania"/>
    <s v="03 Jun 2026 18:26"/>
    <s v="03 Jun 2026"/>
    <s v="Jun"/>
    <n v="0"/>
    <n v="4"/>
    <n v="0"/>
    <n v="0"/>
    <n v="0"/>
    <n v="4"/>
    <n v="0"/>
    <s v="03.06.2025"/>
    <x v="33"/>
    <s v="22.06.2026"/>
    <n v="26"/>
    <x v="0"/>
    <m/>
    <m/>
  </r>
  <r>
    <x v="1"/>
    <n v="0"/>
    <n v="5"/>
    <n v="0"/>
    <n v="11480"/>
    <s v="5730193426"/>
    <s v="23 Jun 2026"/>
    <s v="23"/>
    <s v="Jun"/>
    <s v="28 Jun 2026"/>
    <s v="28"/>
    <s v="Jun"/>
    <n v="5"/>
    <n v="5"/>
    <n v="0"/>
    <n v="0"/>
    <x v="1"/>
    <x v="6"/>
    <n v="2"/>
    <n v="2"/>
    <n v="2478.0545533944951"/>
    <n v="495.61449935779808"/>
    <s v="Romania"/>
    <s v="14 May 2026 10:12"/>
    <s v="14 May 2026"/>
    <s v="May"/>
    <n v="0"/>
    <n v="5"/>
    <n v="0"/>
    <n v="0"/>
    <n v="0"/>
    <n v="5"/>
    <n v="0"/>
    <s v="14.05.2025"/>
    <x v="31"/>
    <s v="23.06.2026"/>
    <n v="26"/>
    <x v="0"/>
    <m/>
    <m/>
  </r>
  <r>
    <x v="2"/>
    <n v="0"/>
    <n v="0"/>
    <n v="5"/>
    <n v="11665"/>
    <s v="104858"/>
    <s v="19 Jul 2026"/>
    <s v="19"/>
    <s v="Jul"/>
    <s v="24 Jul 2026"/>
    <s v="24"/>
    <s v="Jul"/>
    <n v="5"/>
    <n v="5"/>
    <n v="0"/>
    <n v="0"/>
    <x v="9"/>
    <x v="3"/>
    <n v="2"/>
    <n v="1"/>
    <n v="2278.737533"/>
    <n v="455.74750660000001"/>
    <m/>
    <s v="25 May 2026 15:23"/>
    <s v="25 May 2026"/>
    <s v="May"/>
    <n v="0"/>
    <n v="0"/>
    <n v="5"/>
    <n v="0"/>
    <n v="0"/>
    <n v="5"/>
    <n v="0"/>
    <s v="25.05.2025"/>
    <x v="32"/>
    <s v="19.07.2026"/>
    <n v="30"/>
    <x v="0"/>
    <m/>
    <m/>
  </r>
  <r>
    <x v="1"/>
    <n v="0"/>
    <n v="3"/>
    <n v="0"/>
    <n v="12001"/>
    <s v="6789340881"/>
    <s v="03 Jul 2026"/>
    <s v="03"/>
    <s v="Jul"/>
    <s v="06 Jul 2026"/>
    <s v="06"/>
    <s v="Jul"/>
    <n v="3"/>
    <n v="3"/>
    <n v="0"/>
    <n v="0"/>
    <x v="1"/>
    <x v="6"/>
    <n v="2"/>
    <n v="1"/>
    <n v="1290.6324792660548"/>
    <n v="430.21082642201827"/>
    <m/>
    <s v="04 Jun 2026 19:09"/>
    <s v="04 Jun 2026"/>
    <s v="Jun"/>
    <n v="0"/>
    <n v="0"/>
    <n v="3"/>
    <n v="0"/>
    <n v="0"/>
    <n v="3"/>
    <n v="0"/>
    <s v="04.06.2025"/>
    <x v="33"/>
    <s v="03.07.2026"/>
    <n v="27"/>
    <x v="0"/>
    <m/>
    <m/>
  </r>
  <r>
    <x v="1"/>
    <n v="0"/>
    <n v="3"/>
    <n v="0"/>
    <n v="12002"/>
    <s v="5043300819"/>
    <s v="06 Jul 2026"/>
    <s v="06"/>
    <s v="Jul"/>
    <s v="09 Jul 2026"/>
    <s v="09"/>
    <s v="Jul"/>
    <n v="3"/>
    <n v="3"/>
    <n v="0"/>
    <n v="0"/>
    <x v="1"/>
    <x v="2"/>
    <n v="2"/>
    <n v="1"/>
    <n v="1347.3156624770641"/>
    <n v="449.10522082568804"/>
    <s v="Romania"/>
    <s v="04 Jun 2026 20:29"/>
    <s v="04 Jun 2026"/>
    <s v="Jun"/>
    <n v="0"/>
    <n v="0"/>
    <n v="3"/>
    <n v="0"/>
    <n v="0"/>
    <n v="3"/>
    <n v="0"/>
    <s v="04.06.2025"/>
    <x v="33"/>
    <s v="06.07.2026"/>
    <n v="28"/>
    <x v="0"/>
    <m/>
    <m/>
  </r>
  <r>
    <x v="1"/>
    <n v="0"/>
    <n v="0"/>
    <n v="3"/>
    <n v="11711"/>
    <s v="6352478315"/>
    <s v="24 Jul 2026"/>
    <s v="24"/>
    <s v="Jul"/>
    <s v="27 Jul 2026"/>
    <s v="27"/>
    <s v="Jul"/>
    <n v="3"/>
    <n v="3"/>
    <n v="0"/>
    <n v="0"/>
    <x v="1"/>
    <x v="0"/>
    <n v="2"/>
    <n v="2"/>
    <n v="2177.9692238532107"/>
    <n v="725.98974128440364"/>
    <s v="Romania"/>
    <s v="26 May 2026 15:00"/>
    <s v="26 May 2026"/>
    <s v="May"/>
    <n v="0"/>
    <n v="0"/>
    <n v="3"/>
    <n v="0"/>
    <n v="0"/>
    <n v="3"/>
    <n v="0"/>
    <s v="26.05.2025"/>
    <x v="32"/>
    <s v="24.07.2026"/>
    <n v="30"/>
    <x v="0"/>
    <m/>
    <m/>
  </r>
  <r>
    <x v="2"/>
    <n v="7"/>
    <n v="0"/>
    <n v="0"/>
    <n v="11584"/>
    <s v="656481"/>
    <s v="04 Jun 2026"/>
    <s v="04"/>
    <s v="Jun"/>
    <s v="11 Jun 2026"/>
    <s v="11"/>
    <s v="Jun"/>
    <n v="7"/>
    <n v="7"/>
    <n v="0"/>
    <n v="0"/>
    <x v="17"/>
    <x v="6"/>
    <n v="2"/>
    <n v="1"/>
    <n v="1507.2408312"/>
    <n v="215.32011874285715"/>
    <s v="Bulgaria"/>
    <s v="20 May 2026 14:53"/>
    <s v="20 May 2026"/>
    <s v="May"/>
    <n v="0"/>
    <n v="7"/>
    <n v="0"/>
    <n v="0"/>
    <n v="0"/>
    <n v="7"/>
    <n v="0"/>
    <s v="20.05.2025"/>
    <x v="30"/>
    <s v="04.06.2026"/>
    <n v="23"/>
    <x v="0"/>
    <m/>
    <m/>
  </r>
  <r>
    <x v="3"/>
    <n v="0"/>
    <n v="2"/>
    <n v="0"/>
    <n v="12003"/>
    <s v="569993"/>
    <s v="04 Jul 2026"/>
    <s v="04"/>
    <s v="Jul"/>
    <s v="06 Jul 2026"/>
    <s v="06"/>
    <s v="Jul"/>
    <n v="2"/>
    <n v="2"/>
    <n v="0"/>
    <n v="0"/>
    <x v="8"/>
    <x v="6"/>
    <n v="2"/>
    <n v="2"/>
    <n v="1146.3675875229358"/>
    <n v="573.18379376146788"/>
    <m/>
    <s v="04 Jun 2026 22:13"/>
    <s v="04 Jun 2026"/>
    <s v="Jun"/>
    <n v="0"/>
    <n v="0"/>
    <n v="2"/>
    <n v="0"/>
    <n v="0"/>
    <n v="2"/>
    <n v="0"/>
    <s v="04.06.2025"/>
    <x v="33"/>
    <s v="04.07.2026"/>
    <n v="27"/>
    <x v="0"/>
    <m/>
    <m/>
  </r>
  <r>
    <x v="2"/>
    <n v="0"/>
    <n v="0"/>
    <n v="4"/>
    <n v="11875"/>
    <s v="2343896"/>
    <s v="20 Jul 2026"/>
    <s v="20"/>
    <s v="Jul"/>
    <s v="24 Jul 2026"/>
    <s v="24"/>
    <s v="Jul"/>
    <n v="4"/>
    <n v="4"/>
    <n v="0"/>
    <n v="0"/>
    <x v="6"/>
    <x v="6"/>
    <n v="2"/>
    <n v="2"/>
    <n v="2224.9522079999997"/>
    <n v="556.23805199999993"/>
    <s v="Romania"/>
    <s v="30 May 2026 17:05"/>
    <s v="30 May 2026"/>
    <s v="May"/>
    <n v="0"/>
    <n v="0"/>
    <n v="4"/>
    <n v="0"/>
    <n v="0"/>
    <n v="4"/>
    <n v="0"/>
    <s v="30.05.2025"/>
    <x v="32"/>
    <s v="20.07.2026"/>
    <n v="30"/>
    <x v="0"/>
    <m/>
    <m/>
  </r>
  <r>
    <x v="1"/>
    <n v="2"/>
    <n v="-1"/>
    <n v="0"/>
    <n v="12004"/>
    <s v="6289387555"/>
    <s v="13 Jun 2026"/>
    <s v="13"/>
    <s v="Jun"/>
    <s v="14 Jun 2026"/>
    <s v="14"/>
    <s v="Jun"/>
    <n v="1"/>
    <n v="1"/>
    <n v="0"/>
    <n v="0"/>
    <x v="1"/>
    <x v="6"/>
    <n v="2"/>
    <n v="0"/>
    <n v="247.08054220183482"/>
    <n v="247.08054220183482"/>
    <s v="Romania"/>
    <s v="05 Jun 2026 00:37"/>
    <s v="04 Jun 2026"/>
    <s v="Jun"/>
    <n v="0"/>
    <n v="1"/>
    <n v="0"/>
    <n v="0"/>
    <n v="0"/>
    <n v="1"/>
    <n v="0"/>
    <s v="05.06.2025"/>
    <x v="33"/>
    <s v="13.06.2026"/>
    <n v="24"/>
    <x v="0"/>
    <m/>
    <m/>
  </r>
  <r>
    <x v="3"/>
    <n v="0"/>
    <n v="0"/>
    <n v="3"/>
    <n v="11667"/>
    <s v="558371"/>
    <s v="21 Jul 2026"/>
    <s v="21"/>
    <s v="Jul"/>
    <s v="24 Jul 2026"/>
    <s v="24"/>
    <s v="Jul"/>
    <n v="3"/>
    <n v="3"/>
    <n v="0"/>
    <n v="0"/>
    <x v="8"/>
    <x v="6"/>
    <n v="2"/>
    <m/>
    <n v="1523.9324944954126"/>
    <n v="507.97749816513766"/>
    <m/>
    <s v="25 May 2026 18:43"/>
    <s v="25 May 2026"/>
    <s v="May"/>
    <n v="0"/>
    <n v="0"/>
    <n v="3"/>
    <n v="0"/>
    <n v="0"/>
    <n v="3"/>
    <n v="0"/>
    <s v="25.05.2025"/>
    <x v="32"/>
    <s v="21.07.2026"/>
    <n v="30"/>
    <x v="0"/>
    <m/>
    <m/>
  </r>
  <r>
    <x v="1"/>
    <n v="0"/>
    <n v="0"/>
    <n v="7"/>
    <n v="11668"/>
    <s v="5057090885"/>
    <s v="13 Aug 2026"/>
    <s v="13"/>
    <s v="Aug"/>
    <s v="20 Aug 2026"/>
    <s v="20"/>
    <s v="Aug"/>
    <n v="7"/>
    <n v="7"/>
    <n v="0"/>
    <n v="0"/>
    <x v="1"/>
    <x v="0"/>
    <n v="1"/>
    <n v="1"/>
    <n v="3764.3447311926602"/>
    <n v="537.76353302752284"/>
    <s v="Israel"/>
    <s v="25 May 2026 22:52"/>
    <s v="25 May 2026"/>
    <s v="May"/>
    <n v="0"/>
    <n v="0"/>
    <n v="0"/>
    <n v="7"/>
    <n v="0"/>
    <n v="7"/>
    <n v="0"/>
    <s v="25.05.2025"/>
    <x v="32"/>
    <s v="13.08.2026"/>
    <n v="33"/>
    <x v="0"/>
    <m/>
    <m/>
  </r>
  <r>
    <x v="1"/>
    <n v="0"/>
    <n v="0"/>
    <n v="7"/>
    <n v="11669"/>
    <s v="5057090885"/>
    <s v="13 Aug 2026"/>
    <s v="13"/>
    <s v="Aug"/>
    <s v="20 Aug 2026"/>
    <s v="20"/>
    <s v="Aug"/>
    <n v="7"/>
    <n v="7"/>
    <n v="0"/>
    <n v="0"/>
    <x v="1"/>
    <x v="0"/>
    <n v="1"/>
    <n v="2"/>
    <n v="3764.3447311926602"/>
    <n v="537.76353302752284"/>
    <m/>
    <s v="25 May 2026 22:52"/>
    <s v="25 May 2026"/>
    <s v="May"/>
    <n v="0"/>
    <n v="0"/>
    <n v="0"/>
    <n v="7"/>
    <n v="0"/>
    <n v="7"/>
    <n v="0"/>
    <s v="25.05.2025"/>
    <x v="32"/>
    <s v="13.08.2026"/>
    <n v="33"/>
    <x v="0"/>
    <m/>
    <m/>
  </r>
  <r>
    <x v="2"/>
    <n v="3"/>
    <n v="0"/>
    <n v="0"/>
    <n v="11662"/>
    <s v="NT327409"/>
    <s v="28 May 2026"/>
    <s v="28"/>
    <s v="May"/>
    <s v="31 May 2026"/>
    <s v="31"/>
    <s v="May"/>
    <n v="3"/>
    <n v="3"/>
    <n v="0"/>
    <n v="0"/>
    <x v="5"/>
    <x v="6"/>
    <n v="2"/>
    <n v="2"/>
    <n v="942.02551949999997"/>
    <n v="314.00850650000001"/>
    <s v="Romania"/>
    <s v="25 May 2026 10:15"/>
    <s v="25 May 2026"/>
    <s v="May"/>
    <n v="3"/>
    <n v="0"/>
    <n v="0"/>
    <n v="0"/>
    <n v="0"/>
    <n v="3"/>
    <n v="0"/>
    <s v="25.05.2025"/>
    <x v="32"/>
    <s v="28.05.2026"/>
    <n v="22"/>
    <x v="0"/>
    <m/>
    <m/>
  </r>
  <r>
    <x v="2"/>
    <n v="0"/>
    <n v="0"/>
    <n v="5"/>
    <n v="11476"/>
    <s v="1263325.203926"/>
    <s v="30 Jul 2026"/>
    <s v="30"/>
    <s v="Jul"/>
    <s v="04 Aug 2026"/>
    <s v="04"/>
    <s v="Aug"/>
    <n v="5"/>
    <n v="-26"/>
    <n v="1"/>
    <n v="3"/>
    <x v="3"/>
    <x v="6"/>
    <n v="1"/>
    <n v="1"/>
    <n v="1557.4274289999998"/>
    <n v="311.48548579999999"/>
    <s v="Romania"/>
    <s v="13 May 2026 23:22"/>
    <s v="13 May 2026"/>
    <s v="May"/>
    <n v="0"/>
    <n v="0"/>
    <n v="1"/>
    <n v="3"/>
    <n v="0"/>
    <n v="4"/>
    <n v="-1"/>
    <s v="13.05.2025"/>
    <x v="31"/>
    <s v="30.07.2026"/>
    <n v="31"/>
    <x v="0"/>
    <m/>
    <m/>
  </r>
  <r>
    <x v="2"/>
    <n v="2"/>
    <n v="1"/>
    <n v="0"/>
    <n v="11569"/>
    <s v="2341437"/>
    <s v="29 May 2026"/>
    <s v="29"/>
    <s v="May"/>
    <s v="01 Jun 2026"/>
    <s v="01"/>
    <s v="Jun"/>
    <n v="3"/>
    <n v="-28"/>
    <n v="2"/>
    <n v="0"/>
    <x v="6"/>
    <x v="4"/>
    <n v="2"/>
    <n v="2"/>
    <n v="982.39385070000003"/>
    <n v="327.46461690000001"/>
    <s v="Romania"/>
    <s v="19 May 2026 15:48"/>
    <s v="19 May 2026"/>
    <s v="May"/>
    <n v="2"/>
    <n v="0"/>
    <n v="0"/>
    <n v="0"/>
    <n v="0"/>
    <n v="2"/>
    <n v="-1"/>
    <s v="19.05.2025"/>
    <x v="30"/>
    <s v="29.05.2026"/>
    <n v="22"/>
    <x v="0"/>
    <m/>
    <m/>
  </r>
  <r>
    <x v="2"/>
    <n v="2"/>
    <n v="1"/>
    <n v="0"/>
    <n v="11579"/>
    <s v="2341565"/>
    <s v="29 May 2026"/>
    <s v="29"/>
    <s v="May"/>
    <s v="01 Jun 2026"/>
    <s v="01"/>
    <s v="Jun"/>
    <n v="3"/>
    <n v="-28"/>
    <n v="2"/>
    <n v="0"/>
    <x v="6"/>
    <x v="4"/>
    <n v="2"/>
    <n v="2"/>
    <n v="982.39385070000003"/>
    <n v="327.46461690000001"/>
    <s v="Romania"/>
    <s v="20 May 2026 10:40"/>
    <s v="20 May 2026"/>
    <s v="May"/>
    <n v="2"/>
    <n v="0"/>
    <n v="0"/>
    <n v="0"/>
    <n v="0"/>
    <n v="2"/>
    <n v="-1"/>
    <s v="20.05.2025"/>
    <x v="30"/>
    <s v="29.05.2026"/>
    <n v="22"/>
    <x v="0"/>
    <m/>
    <m/>
  </r>
  <r>
    <x v="1"/>
    <n v="0"/>
    <n v="3"/>
    <n v="0"/>
    <n v="11671"/>
    <s v="5562552063"/>
    <s v="08 Jul 2026"/>
    <s v="08"/>
    <s v="Jul"/>
    <s v="11 Jul 2026"/>
    <s v="11"/>
    <s v="Jul"/>
    <n v="3"/>
    <n v="3"/>
    <n v="0"/>
    <n v="0"/>
    <x v="1"/>
    <x v="6"/>
    <n v="1"/>
    <n v="1"/>
    <n v="1383.651036330275"/>
    <n v="461.21701211009173"/>
    <s v="Romania"/>
    <s v="26 May 2026 09:28"/>
    <s v="26 May 2026"/>
    <s v="May"/>
    <n v="0"/>
    <n v="0"/>
    <n v="3"/>
    <n v="0"/>
    <n v="0"/>
    <n v="3"/>
    <n v="0"/>
    <s v="26.05.2025"/>
    <x v="32"/>
    <s v="08.07.2026"/>
    <n v="28"/>
    <x v="0"/>
    <m/>
    <m/>
  </r>
  <r>
    <x v="1"/>
    <n v="0"/>
    <n v="3"/>
    <n v="0"/>
    <n v="11672"/>
    <s v="5562552063"/>
    <s v="08 Jul 2026"/>
    <s v="08"/>
    <s v="Jul"/>
    <s v="11 Jul 2026"/>
    <s v="11"/>
    <s v="Jul"/>
    <n v="3"/>
    <n v="3"/>
    <n v="0"/>
    <n v="0"/>
    <x v="1"/>
    <x v="6"/>
    <n v="1"/>
    <n v="1"/>
    <n v="1383.651036330275"/>
    <n v="461.21701211009173"/>
    <m/>
    <s v="26 May 2026 09:28"/>
    <s v="26 May 2026"/>
    <s v="May"/>
    <n v="0"/>
    <n v="0"/>
    <n v="3"/>
    <n v="0"/>
    <n v="0"/>
    <n v="3"/>
    <n v="0"/>
    <s v="26.05.2025"/>
    <x v="32"/>
    <s v="08.07.2026"/>
    <n v="28"/>
    <x v="0"/>
    <m/>
    <m/>
  </r>
  <r>
    <x v="1"/>
    <n v="0"/>
    <n v="3"/>
    <n v="0"/>
    <n v="11673"/>
    <s v="6838232689"/>
    <s v="05 Jul 2026"/>
    <s v="05"/>
    <s v="Jul"/>
    <s v="08 Jul 2026"/>
    <s v="08"/>
    <s v="Jul"/>
    <n v="3"/>
    <n v="3"/>
    <n v="0"/>
    <n v="0"/>
    <x v="1"/>
    <x v="6"/>
    <n v="1"/>
    <n v="1"/>
    <n v="1290.6324792660548"/>
    <n v="430.21082642201827"/>
    <s v="Romania"/>
    <s v="26 May 2026 09:40"/>
    <s v="26 May 2026"/>
    <s v="May"/>
    <n v="0"/>
    <n v="0"/>
    <n v="3"/>
    <n v="0"/>
    <n v="0"/>
    <n v="3"/>
    <n v="0"/>
    <s v="26.05.2025"/>
    <x v="32"/>
    <s v="05.07.2026"/>
    <n v="28"/>
    <x v="0"/>
    <m/>
    <m/>
  </r>
  <r>
    <x v="1"/>
    <n v="0"/>
    <n v="3"/>
    <n v="0"/>
    <n v="11674"/>
    <s v="6838232689"/>
    <s v="05 Jul 2026"/>
    <s v="05"/>
    <s v="Jul"/>
    <s v="08 Jul 2026"/>
    <s v="08"/>
    <s v="Jul"/>
    <n v="3"/>
    <n v="3"/>
    <n v="0"/>
    <n v="0"/>
    <x v="1"/>
    <x v="6"/>
    <n v="1"/>
    <n v="1"/>
    <n v="1290.6324792660548"/>
    <n v="430.21082642201827"/>
    <m/>
    <s v="26 May 2026 09:40"/>
    <s v="26 May 2026"/>
    <s v="May"/>
    <n v="0"/>
    <n v="0"/>
    <n v="3"/>
    <n v="0"/>
    <n v="0"/>
    <n v="3"/>
    <n v="0"/>
    <s v="26.05.2025"/>
    <x v="32"/>
    <s v="05.07.2026"/>
    <n v="28"/>
    <x v="0"/>
    <m/>
    <m/>
  </r>
  <r>
    <x v="2"/>
    <n v="0"/>
    <n v="0"/>
    <n v="4"/>
    <n v="11876"/>
    <s v="2343548"/>
    <s v="29 Jul 2026"/>
    <s v="29"/>
    <s v="Jul"/>
    <s v="02 Aug 2026"/>
    <s v="02"/>
    <s v="Aug"/>
    <n v="4"/>
    <n v="-27"/>
    <n v="2"/>
    <n v="1"/>
    <x v="6"/>
    <x v="0"/>
    <n v="2"/>
    <n v="2"/>
    <n v="2512.0680520000001"/>
    <n v="628.01701300000002"/>
    <s v="Bulgaria"/>
    <s v="31 May 2026 08:03"/>
    <s v="29 May 2026"/>
    <s v="May"/>
    <n v="0"/>
    <n v="0"/>
    <n v="2"/>
    <n v="1"/>
    <n v="0"/>
    <n v="3"/>
    <n v="-1"/>
    <s v="31.05.2025"/>
    <x v="32"/>
    <s v="29.07.2026"/>
    <n v="31"/>
    <x v="0"/>
    <m/>
    <m/>
  </r>
  <r>
    <x v="1"/>
    <n v="0"/>
    <n v="0"/>
    <n v="7"/>
    <n v="11670"/>
    <s v="6096816541"/>
    <s v="13 Aug 2026"/>
    <s v="13"/>
    <s v="Aug"/>
    <s v="20 Aug 2026"/>
    <s v="20"/>
    <s v="Aug"/>
    <n v="7"/>
    <n v="7"/>
    <n v="0"/>
    <n v="0"/>
    <x v="1"/>
    <x v="0"/>
    <n v="2"/>
    <n v="2"/>
    <n v="4705.4937158715593"/>
    <n v="672.21338798165129"/>
    <s v="Israel"/>
    <s v="25 May 2026 23:02"/>
    <s v="25 May 2026"/>
    <s v="May"/>
    <n v="0"/>
    <n v="0"/>
    <n v="0"/>
    <n v="7"/>
    <n v="0"/>
    <n v="7"/>
    <n v="0"/>
    <s v="25.05.2025"/>
    <x v="32"/>
    <s v="13.08.2026"/>
    <n v="33"/>
    <x v="0"/>
    <m/>
    <m/>
  </r>
  <r>
    <x v="4"/>
    <n v="0"/>
    <n v="7"/>
    <n v="0"/>
    <n v="11676"/>
    <s v="14081809"/>
    <s v="26 Jun 2026"/>
    <s v="26"/>
    <s v="Jun"/>
    <s v="03 Jul 2026"/>
    <s v="03"/>
    <s v="Jul"/>
    <n v="7"/>
    <n v="-23"/>
    <n v="5"/>
    <n v="2"/>
    <x v="10"/>
    <x v="6"/>
    <n v="2"/>
    <n v="1"/>
    <n v="1808.6929091"/>
    <n v="258.38470130000002"/>
    <s v="Poland"/>
    <s v="26 May 2026 10:42"/>
    <s v="25 May 2026"/>
    <s v="May"/>
    <n v="0"/>
    <n v="5"/>
    <n v="2"/>
    <n v="0"/>
    <n v="0"/>
    <n v="7"/>
    <n v="0"/>
    <s v="26.05.2025"/>
    <x v="32"/>
    <s v="26.06.2026"/>
    <n v="26"/>
    <x v="0"/>
    <m/>
    <m/>
  </r>
  <r>
    <x v="3"/>
    <n v="3"/>
    <n v="-1"/>
    <n v="0"/>
    <n v="12006"/>
    <s v="570349"/>
    <s v="12 Jun 2026"/>
    <s v="12"/>
    <s v="Jun"/>
    <s v="14 Jun 2026"/>
    <s v="14"/>
    <s v="Jun"/>
    <n v="2"/>
    <n v="2"/>
    <n v="0"/>
    <n v="0"/>
    <x v="8"/>
    <x v="4"/>
    <n v="2"/>
    <m/>
    <n v="548.88843761467888"/>
    <n v="274.44421880733944"/>
    <m/>
    <s v="05 Jun 2026 11:33"/>
    <s v="05 Jun 2026"/>
    <s v="Jun"/>
    <n v="0"/>
    <n v="2"/>
    <n v="0"/>
    <n v="0"/>
    <n v="0"/>
    <n v="2"/>
    <n v="0"/>
    <s v="05.06.2025"/>
    <x v="33"/>
    <s v="12.06.2026"/>
    <n v="24"/>
    <x v="0"/>
    <m/>
    <m/>
  </r>
  <r>
    <x v="2"/>
    <n v="1"/>
    <n v="0"/>
    <n v="0"/>
    <n v="11691"/>
    <s v="#20260526135210"/>
    <s v="04 Jun 2026"/>
    <s v="04"/>
    <s v="Jun"/>
    <s v="05 Jun 2026"/>
    <s v="05"/>
    <s v="Jun"/>
    <n v="1"/>
    <n v="1"/>
    <n v="0"/>
    <n v="0"/>
    <x v="21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2"/>
    <n v="1"/>
    <n v="0"/>
    <n v="0"/>
    <n v="11698"/>
    <s v="#20260526135210"/>
    <s v="04 Jun 2026"/>
    <s v="04"/>
    <s v="Jun"/>
    <s v="05 Jun 2026"/>
    <s v="05"/>
    <s v="Jun"/>
    <n v="1"/>
    <n v="1"/>
    <n v="0"/>
    <n v="0"/>
    <x v="21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2"/>
    <n v="1"/>
    <n v="0"/>
    <n v="0"/>
    <n v="11706"/>
    <s v="#20260526135210"/>
    <s v="04 Jun 2026"/>
    <s v="04"/>
    <s v="Jun"/>
    <s v="05 Jun 2026"/>
    <s v="05"/>
    <s v="Jun"/>
    <n v="1"/>
    <n v="1"/>
    <n v="0"/>
    <n v="0"/>
    <x v="21"/>
    <x v="6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3"/>
    <n v="3"/>
    <n v="0"/>
    <n v="0"/>
    <n v="11827"/>
    <s v="561231"/>
    <s v="28 May 2026"/>
    <s v="28"/>
    <s v="May"/>
    <s v="31 May 2026"/>
    <s v="31"/>
    <s v="May"/>
    <n v="3"/>
    <n v="3"/>
    <n v="0"/>
    <n v="0"/>
    <x v="8"/>
    <x v="6"/>
    <n v="2"/>
    <n v="1"/>
    <n v="787.53558440366953"/>
    <n v="262.5118614678899"/>
    <s v="Romania"/>
    <s v="28 May 2026 07:03"/>
    <s v="28 May 2026"/>
    <s v="May"/>
    <n v="3"/>
    <n v="0"/>
    <n v="0"/>
    <n v="0"/>
    <n v="0"/>
    <n v="3"/>
    <n v="0"/>
    <s v="28.05.2025"/>
    <x v="32"/>
    <s v="28.05.2026"/>
    <n v="22"/>
    <x v="0"/>
    <m/>
    <m/>
  </r>
  <r>
    <x v="0"/>
    <n v="1"/>
    <n v="0"/>
    <n v="0"/>
    <n v="11873"/>
    <m/>
    <s v="30 May 2026"/>
    <s v="30"/>
    <s v="May"/>
    <s v="31 May 2026"/>
    <s v="31"/>
    <s v="May"/>
    <n v="1"/>
    <n v="1"/>
    <n v="0"/>
    <n v="0"/>
    <x v="0"/>
    <x v="6"/>
    <n v="3"/>
    <n v="1"/>
    <n v="371.42826605504587"/>
    <n v="371.42826605504587"/>
    <s v="Bulgaria"/>
    <s v="30 May 2026 14:57"/>
    <m/>
    <s v="May"/>
    <n v="1"/>
    <n v="0"/>
    <n v="0"/>
    <n v="0"/>
    <n v="0"/>
    <n v="1"/>
    <n v="0"/>
    <s v="30.05.2025"/>
    <x v="32"/>
    <s v="30.05.2026"/>
    <n v="22"/>
    <x v="0"/>
    <m/>
    <m/>
  </r>
  <r>
    <x v="2"/>
    <n v="1"/>
    <n v="0"/>
    <n v="0"/>
    <n v="11687"/>
    <s v="#20260526135210"/>
    <s v="04 Jun 2026"/>
    <s v="04"/>
    <s v="Jun"/>
    <s v="05 Jun 2026"/>
    <s v="05"/>
    <s v="Jun"/>
    <n v="1"/>
    <n v="1"/>
    <n v="0"/>
    <n v="0"/>
    <x v="21"/>
    <x v="3"/>
    <n v="2"/>
    <n v="2"/>
    <n v="282.617435"/>
    <n v="282.617435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0"/>
    <n v="2"/>
    <n v="0"/>
    <n v="0"/>
    <n v="11586"/>
    <s v="200520261"/>
    <s v="29 May 2026"/>
    <s v="29"/>
    <s v="May"/>
    <s v="31 May 2026"/>
    <s v="31"/>
    <s v="May"/>
    <n v="2"/>
    <n v="2"/>
    <n v="0"/>
    <n v="0"/>
    <x v="0"/>
    <x v="0"/>
    <n v="2"/>
    <n v="0"/>
    <n v="637.52880642201831"/>
    <n v="318.76440321100915"/>
    <s v="Bulgaria"/>
    <s v="20 May 2026 15:49"/>
    <s v="20 May 2026"/>
    <s v="May"/>
    <n v="2"/>
    <n v="0"/>
    <n v="0"/>
    <n v="0"/>
    <n v="0"/>
    <n v="2"/>
    <n v="0"/>
    <s v="20.05.2025"/>
    <x v="30"/>
    <s v="29.05.2026"/>
    <n v="22"/>
    <x v="0"/>
    <m/>
    <m/>
  </r>
  <r>
    <x v="2"/>
    <n v="0"/>
    <n v="0"/>
    <n v="6"/>
    <n v="11484"/>
    <s v="1263539.203996"/>
    <s v="20 Jul 2026"/>
    <s v="20"/>
    <s v="Jul"/>
    <s v="26 Jul 2026"/>
    <s v="26"/>
    <s v="Jul"/>
    <n v="6"/>
    <n v="6"/>
    <n v="0"/>
    <n v="0"/>
    <x v="3"/>
    <x v="6"/>
    <n v="1"/>
    <n v="1"/>
    <n v="1868.9129148"/>
    <n v="311.48548579999999"/>
    <s v="Romania"/>
    <s v="14 May 2026 16:37"/>
    <s v="14 May 2026"/>
    <s v="May"/>
    <n v="0"/>
    <n v="0"/>
    <n v="6"/>
    <n v="0"/>
    <n v="0"/>
    <n v="6"/>
    <n v="0"/>
    <s v="14.05.2025"/>
    <x v="31"/>
    <s v="20.07.2026"/>
    <n v="30"/>
    <x v="0"/>
    <m/>
    <m/>
  </r>
  <r>
    <x v="2"/>
    <n v="0"/>
    <n v="0"/>
    <n v="6"/>
    <n v="12007"/>
    <s v="21189"/>
    <s v="08 Aug 2026"/>
    <s v="08"/>
    <s v="Aug"/>
    <s v="14 Aug 2026"/>
    <s v="14"/>
    <s v="Aug"/>
    <n v="6"/>
    <n v="6"/>
    <n v="0"/>
    <n v="0"/>
    <x v="4"/>
    <x v="4"/>
    <n v="2"/>
    <n v="1"/>
    <n v="2734.4850395999997"/>
    <n v="455.74750659999995"/>
    <s v="Romania"/>
    <s v="05 Jun 2026 13:02"/>
    <s v="05 Jun 2026"/>
    <s v="Jun"/>
    <n v="0"/>
    <n v="0"/>
    <n v="0"/>
    <n v="6"/>
    <n v="0"/>
    <n v="6"/>
    <n v="0"/>
    <s v="05.06.2025"/>
    <x v="33"/>
    <s v="08.08.2026"/>
    <n v="32"/>
    <x v="0"/>
    <m/>
    <m/>
  </r>
  <r>
    <x v="1"/>
    <n v="0"/>
    <n v="5"/>
    <n v="2"/>
    <n v="11571"/>
    <s v="6275376144"/>
    <s v="23 Aug 2026"/>
    <s v="23"/>
    <s v="Aug"/>
    <s v="30 Aug 2026"/>
    <s v="30"/>
    <s v="Aug"/>
    <n v="7"/>
    <n v="7"/>
    <n v="0"/>
    <n v="0"/>
    <x v="1"/>
    <x v="6"/>
    <n v="2"/>
    <n v="1"/>
    <n v="3057.9850634862382"/>
    <n v="436.84988238532105"/>
    <s v="Romania"/>
    <s v="19 May 2026 18:46"/>
    <s v="19 May 2026"/>
    <s v="May"/>
    <n v="0"/>
    <n v="0"/>
    <n v="0"/>
    <n v="7"/>
    <n v="0"/>
    <n v="7"/>
    <n v="0"/>
    <s v="19.05.2025"/>
    <x v="30"/>
    <s v="23.08.2026"/>
    <n v="35"/>
    <x v="0"/>
    <m/>
    <m/>
  </r>
  <r>
    <x v="1"/>
    <n v="0"/>
    <n v="0"/>
    <n v="4"/>
    <n v="11485"/>
    <s v="6726538328"/>
    <s v="20 Jul 2026"/>
    <s v="20"/>
    <s v="Jul"/>
    <s v="24 Jul 2026"/>
    <s v="24"/>
    <s v="Jul"/>
    <n v="4"/>
    <n v="4"/>
    <n v="0"/>
    <n v="0"/>
    <x v="1"/>
    <x v="6"/>
    <n v="2"/>
    <n v="2"/>
    <n v="2574.30292146789"/>
    <n v="643.57573036697249"/>
    <s v="Bulgaria"/>
    <s v="14 May 2026 17:22"/>
    <s v="14 May 2026"/>
    <s v="May"/>
    <n v="0"/>
    <n v="0"/>
    <n v="4"/>
    <n v="0"/>
    <n v="0"/>
    <n v="4"/>
    <n v="0"/>
    <s v="14.05.2025"/>
    <x v="31"/>
    <s v="20.07.2026"/>
    <n v="30"/>
    <x v="0"/>
    <m/>
    <m/>
  </r>
  <r>
    <x v="1"/>
    <n v="0"/>
    <n v="5"/>
    <n v="0"/>
    <n v="11572"/>
    <s v="5118194039"/>
    <s v="05 Jul 2026"/>
    <s v="05"/>
    <s v="Jul"/>
    <s v="10 Jul 2026"/>
    <s v="10"/>
    <s v="Jul"/>
    <n v="5"/>
    <n v="5"/>
    <n v="0"/>
    <n v="0"/>
    <x v="1"/>
    <x v="6"/>
    <n v="2"/>
    <n v="1"/>
    <n v="2197.5634106422017"/>
    <n v="439.50550477064218"/>
    <s v="Romania"/>
    <s v="19 May 2026 21:18"/>
    <s v="19 May 2026"/>
    <s v="May"/>
    <n v="0"/>
    <n v="0"/>
    <n v="5"/>
    <n v="0"/>
    <n v="0"/>
    <n v="5"/>
    <n v="0"/>
    <s v="19.05.2025"/>
    <x v="30"/>
    <s v="05.07.2026"/>
    <n v="28"/>
    <x v="0"/>
    <m/>
    <m/>
  </r>
  <r>
    <x v="3"/>
    <n v="0"/>
    <n v="0"/>
    <n v="5"/>
    <n v="11877"/>
    <s v="564649"/>
    <s v="03 Aug 2026"/>
    <s v="03"/>
    <s v="Aug"/>
    <s v="08 Aug 2026"/>
    <s v="08"/>
    <s v="Aug"/>
    <n v="5"/>
    <n v="5"/>
    <n v="0"/>
    <n v="0"/>
    <x v="8"/>
    <x v="6"/>
    <n v="3"/>
    <n v="1"/>
    <n v="3428.8032541284401"/>
    <n v="685.760650825688"/>
    <m/>
    <s v="31 May 2026 13:58"/>
    <s v="31 May 2026"/>
    <s v="May"/>
    <n v="0"/>
    <n v="0"/>
    <n v="0"/>
    <n v="5"/>
    <n v="0"/>
    <n v="5"/>
    <n v="0"/>
    <s v="31.05.2025"/>
    <x v="32"/>
    <s v="03.08.2026"/>
    <n v="32"/>
    <x v="0"/>
    <m/>
    <m/>
  </r>
  <r>
    <x v="2"/>
    <n v="0"/>
    <n v="0"/>
    <n v="7"/>
    <n v="11878"/>
    <s v="2343960"/>
    <s v="08 Aug 2026"/>
    <s v="08"/>
    <s v="Aug"/>
    <s v="15 Aug 2026"/>
    <s v="15"/>
    <s v="Aug"/>
    <n v="7"/>
    <n v="7"/>
    <n v="0"/>
    <n v="0"/>
    <x v="6"/>
    <x v="6"/>
    <n v="2"/>
    <n v="1"/>
    <n v="3114.9330912"/>
    <n v="444.9904416"/>
    <s v="Romania"/>
    <s v="31 May 2026 14:04"/>
    <s v="31 May 2026"/>
    <s v="May"/>
    <n v="0"/>
    <n v="0"/>
    <n v="0"/>
    <n v="7"/>
    <n v="0"/>
    <n v="7"/>
    <n v="0"/>
    <s v="31.05.2025"/>
    <x v="32"/>
    <s v="08.08.2026"/>
    <n v="32"/>
    <x v="0"/>
    <m/>
    <m/>
  </r>
  <r>
    <x v="0"/>
    <n v="0"/>
    <n v="0"/>
    <n v="3"/>
    <n v="11678"/>
    <s v="29072026"/>
    <s v="29 Jul 2026"/>
    <s v="29"/>
    <s v="Jul"/>
    <s v="01 Aug 2026"/>
    <s v="01"/>
    <s v="Aug"/>
    <n v="3"/>
    <n v="-28"/>
    <n v="2"/>
    <n v="0"/>
    <x v="0"/>
    <x v="7"/>
    <n v="5"/>
    <n v="1"/>
    <n v="3906.2769816513755"/>
    <n v="1302.0983083486237"/>
    <m/>
    <s v="26 May 2026 12:40"/>
    <s v="26 May 2026"/>
    <s v="May"/>
    <n v="0"/>
    <n v="0"/>
    <n v="2"/>
    <n v="0"/>
    <n v="0"/>
    <n v="2"/>
    <n v="-1"/>
    <s v="26.05.2025"/>
    <x v="32"/>
    <s v="29.07.2026"/>
    <n v="31"/>
    <x v="0"/>
    <m/>
    <m/>
  </r>
  <r>
    <x v="2"/>
    <n v="0"/>
    <n v="0"/>
    <n v="4"/>
    <n v="11879"/>
    <s v="29072026"/>
    <s v="29 Jul 2026"/>
    <s v="29"/>
    <s v="Jul"/>
    <s v="02 Aug 2026"/>
    <s v="02"/>
    <s v="Aug"/>
    <n v="4"/>
    <n v="-27"/>
    <n v="2"/>
    <n v="1"/>
    <x v="22"/>
    <x v="0"/>
    <n v="2"/>
    <n v="2"/>
    <n v="2512.0680520000001"/>
    <n v="628.01701300000002"/>
    <m/>
    <s v="31 May 2026 14:24"/>
    <s v="31 May 2026"/>
    <s v="May"/>
    <n v="0"/>
    <n v="0"/>
    <n v="2"/>
    <n v="1"/>
    <n v="0"/>
    <n v="3"/>
    <n v="-1"/>
    <s v="31.05.2025"/>
    <x v="32"/>
    <s v="29.07.2026"/>
    <n v="31"/>
    <x v="0"/>
    <m/>
    <m/>
  </r>
  <r>
    <x v="0"/>
    <n v="0"/>
    <n v="0"/>
    <n v="2"/>
    <n v="11576"/>
    <s v="#11576"/>
    <s v="27 Jul 2026"/>
    <s v="27"/>
    <s v="Jul"/>
    <s v="29 Jul 2026"/>
    <s v="29"/>
    <s v="Jul"/>
    <n v="2"/>
    <n v="2"/>
    <n v="0"/>
    <n v="0"/>
    <x v="0"/>
    <x v="3"/>
    <n v="2"/>
    <n v="0"/>
    <n v="889.99236697247693"/>
    <n v="444.99618348623846"/>
    <m/>
    <s v="20 May 2026 01:02"/>
    <m/>
    <s v="May"/>
    <n v="0"/>
    <n v="0"/>
    <n v="2"/>
    <n v="0"/>
    <n v="0"/>
    <n v="2"/>
    <n v="0"/>
    <s v="20.05.2025"/>
    <x v="30"/>
    <s v="27.07.2026"/>
    <n v="31"/>
    <x v="0"/>
    <m/>
    <m/>
  </r>
  <r>
    <x v="0"/>
    <n v="0"/>
    <n v="0"/>
    <n v="2"/>
    <n v="11577"/>
    <s v="#11576"/>
    <s v="27 Jul 2026"/>
    <s v="27"/>
    <s v="Jul"/>
    <s v="29 Jul 2026"/>
    <s v="29"/>
    <s v="Jul"/>
    <n v="2"/>
    <n v="2"/>
    <n v="0"/>
    <n v="0"/>
    <x v="0"/>
    <x v="3"/>
    <n v="2"/>
    <n v="0"/>
    <n v="889.99236697247693"/>
    <n v="444.99618348623846"/>
    <m/>
    <s v="20 May 2026 01:02"/>
    <m/>
    <s v="May"/>
    <n v="0"/>
    <n v="0"/>
    <n v="2"/>
    <n v="0"/>
    <n v="0"/>
    <n v="2"/>
    <n v="0"/>
    <s v="20.05.2025"/>
    <x v="30"/>
    <s v="27.07.2026"/>
    <n v="31"/>
    <x v="0"/>
    <m/>
    <m/>
  </r>
  <r>
    <x v="0"/>
    <n v="0"/>
    <n v="0"/>
    <n v="2"/>
    <n v="11578"/>
    <m/>
    <s v="27 Jul 2026"/>
    <s v="27"/>
    <s v="Jul"/>
    <s v="29 Jul 2026"/>
    <s v="29"/>
    <s v="Jul"/>
    <n v="2"/>
    <n v="2"/>
    <n v="0"/>
    <n v="0"/>
    <x v="0"/>
    <x v="3"/>
    <n v="2"/>
    <n v="0"/>
    <n v="889.99236697247693"/>
    <n v="444.99618348623846"/>
    <m/>
    <s v="20 May 2026 01:09"/>
    <m/>
    <s v="May"/>
    <n v="0"/>
    <n v="0"/>
    <n v="2"/>
    <n v="0"/>
    <n v="0"/>
    <n v="2"/>
    <n v="0"/>
    <s v="20.05.2025"/>
    <x v="30"/>
    <s v="27.07.2026"/>
    <n v="31"/>
    <x v="0"/>
    <m/>
    <m/>
  </r>
  <r>
    <x v="0"/>
    <n v="0"/>
    <n v="0"/>
    <n v="7"/>
    <n v="11575"/>
    <m/>
    <s v="25 Jul 2026"/>
    <s v="25"/>
    <s v="Jul"/>
    <s v="01 Aug 2026"/>
    <s v="01"/>
    <s v="Aug"/>
    <n v="7"/>
    <n v="-24"/>
    <n v="6"/>
    <n v="0"/>
    <x v="0"/>
    <x v="0"/>
    <n v="2"/>
    <n v="1"/>
    <n v="3441.5430642201832"/>
    <n v="491.64900917431186"/>
    <m/>
    <s v="20 May 2026 01:00"/>
    <m/>
    <s v="May"/>
    <n v="0"/>
    <n v="0"/>
    <n v="6"/>
    <n v="0"/>
    <n v="0"/>
    <n v="6"/>
    <n v="-1"/>
    <s v="20.05.2025"/>
    <x v="30"/>
    <s v="25.07.2026"/>
    <n v="30"/>
    <x v="0"/>
    <m/>
    <m/>
  </r>
  <r>
    <x v="1"/>
    <n v="0"/>
    <n v="6"/>
    <n v="0"/>
    <n v="11880"/>
    <s v="6000290698"/>
    <s v="02 Sep 2026"/>
    <s v="02"/>
    <s v="Sep"/>
    <s v="08 Sep 2026"/>
    <s v="08"/>
    <s v="Sep"/>
    <n v="6"/>
    <n v="6"/>
    <n v="0"/>
    <n v="0"/>
    <x v="1"/>
    <x v="5"/>
    <n v="2"/>
    <n v="0"/>
    <n v="2450.4576126605502"/>
    <n v="408.40960211009173"/>
    <s v="Bulgaria"/>
    <s v="31 May 2026 15:46"/>
    <s v="31 May 2026"/>
    <s v="May"/>
    <n v="0"/>
    <n v="0"/>
    <n v="0"/>
    <n v="0"/>
    <n v="6"/>
    <n v="6"/>
    <n v="0"/>
    <s v="31.05.2025"/>
    <x v="32"/>
    <s v="02.09.2026"/>
    <n v="36"/>
    <x v="0"/>
    <m/>
    <m/>
  </r>
  <r>
    <x v="1"/>
    <n v="0"/>
    <n v="6"/>
    <n v="0"/>
    <n v="11709"/>
    <s v="5950747707"/>
    <s v="22 Jun 2026"/>
    <s v="22"/>
    <s v="Jun"/>
    <s v="28 Jun 2026"/>
    <s v="28"/>
    <s v="Jun"/>
    <n v="6"/>
    <n v="6"/>
    <n v="0"/>
    <n v="0"/>
    <x v="1"/>
    <x v="3"/>
    <n v="2"/>
    <n v="0"/>
    <n v="2389.4141845871559"/>
    <n v="398.23569743119259"/>
    <s v="Bulgaria"/>
    <s v="26 May 2026 14:18"/>
    <s v="26 May 2026"/>
    <s v="May"/>
    <n v="0"/>
    <n v="6"/>
    <n v="0"/>
    <n v="0"/>
    <n v="0"/>
    <n v="6"/>
    <n v="0"/>
    <s v="26.05.2025"/>
    <x v="32"/>
    <s v="22.06.2026"/>
    <n v="26"/>
    <x v="0"/>
    <m/>
    <m/>
  </r>
  <r>
    <x v="2"/>
    <n v="0"/>
    <n v="0"/>
    <n v="6"/>
    <n v="11710"/>
    <s v="011978134"/>
    <s v="20 Jul 2026"/>
    <s v="20"/>
    <s v="Jul"/>
    <s v="26 Jul 2026"/>
    <s v="26"/>
    <s v="Jul"/>
    <n v="6"/>
    <n v="6"/>
    <n v="0"/>
    <n v="0"/>
    <x v="15"/>
    <x v="3"/>
    <n v="2"/>
    <n v="0"/>
    <n v="2734.4850395999997"/>
    <n v="455.74750659999995"/>
    <s v="Bulgaria"/>
    <s v="26 May 2026 14:38"/>
    <s v="26 May 2026"/>
    <s v="May"/>
    <n v="0"/>
    <n v="0"/>
    <n v="6"/>
    <n v="0"/>
    <n v="0"/>
    <n v="6"/>
    <n v="0"/>
    <s v="26.05.2025"/>
    <x v="32"/>
    <s v="20.07.2026"/>
    <n v="30"/>
    <x v="0"/>
    <m/>
    <m/>
  </r>
  <r>
    <x v="1"/>
    <n v="0"/>
    <n v="4"/>
    <n v="0"/>
    <n v="11882"/>
    <s v="6257327355"/>
    <s v="30 Aug 2026"/>
    <s v="30"/>
    <s v="Aug"/>
    <s v="03 Sep 2026"/>
    <s v="03"/>
    <s v="Sep"/>
    <n v="4"/>
    <n v="-27"/>
    <n v="1"/>
    <n v="2"/>
    <x v="1"/>
    <x v="5"/>
    <n v="2"/>
    <n v="1"/>
    <n v="1732.4706253211007"/>
    <n v="433.11765633027517"/>
    <s v="Romania"/>
    <s v="31 May 2026 18:44"/>
    <s v="31 May 2026"/>
    <s v="May"/>
    <n v="0"/>
    <n v="0"/>
    <n v="0"/>
    <n v="1"/>
    <n v="2"/>
    <n v="3"/>
    <n v="-1"/>
    <s v="31.05.2025"/>
    <x v="32"/>
    <s v="30.08.2026"/>
    <n v="36"/>
    <x v="0"/>
    <m/>
    <m/>
  </r>
  <r>
    <x v="1"/>
    <n v="0"/>
    <n v="4"/>
    <n v="0"/>
    <n v="11486"/>
    <s v="5219731081"/>
    <s v="21 Jun 2026"/>
    <s v="21"/>
    <s v="Jun"/>
    <s v="25 Jun 2026"/>
    <s v="25"/>
    <s v="Jun"/>
    <n v="4"/>
    <n v="4"/>
    <n v="0"/>
    <n v="0"/>
    <x v="1"/>
    <x v="4"/>
    <n v="2"/>
    <n v="2"/>
    <n v="1773.1662440366972"/>
    <n v="443.2915610091743"/>
    <m/>
    <s v="14 May 2026 23:18"/>
    <s v="14 May 2026"/>
    <s v="May"/>
    <n v="0"/>
    <n v="4"/>
    <n v="0"/>
    <n v="0"/>
    <n v="0"/>
    <n v="4"/>
    <n v="0"/>
    <s v="14.05.2025"/>
    <x v="31"/>
    <s v="21.06.2026"/>
    <n v="26"/>
    <x v="0"/>
    <m/>
    <m/>
  </r>
  <r>
    <x v="3"/>
    <n v="0"/>
    <n v="5"/>
    <n v="0"/>
    <n v="11650"/>
    <s v="556925"/>
    <s v="31 May 2026"/>
    <s v="31"/>
    <s v="May"/>
    <s v="05 Jun 2026"/>
    <s v="05"/>
    <s v="Jun"/>
    <n v="5"/>
    <n v="-26"/>
    <n v="0"/>
    <n v="4"/>
    <x v="8"/>
    <x v="0"/>
    <n v="2"/>
    <n v="2"/>
    <n v="1593.8220160550459"/>
    <n v="318.76440321100915"/>
    <s v="Ukraine"/>
    <s v="24 May 2026 10:58"/>
    <s v="24 May 2026"/>
    <s v="May"/>
    <n v="0"/>
    <n v="4"/>
    <n v="0"/>
    <n v="0"/>
    <n v="0"/>
    <n v="4"/>
    <n v="-1"/>
    <s v="24.05.2025"/>
    <x v="30"/>
    <s v="31.05.2026"/>
    <n v="23"/>
    <x v="0"/>
    <m/>
    <m/>
  </r>
  <r>
    <x v="1"/>
    <n v="1"/>
    <n v="0"/>
    <n v="0"/>
    <n v="11887"/>
    <s v="6185398218"/>
    <s v="12 Jun 2026"/>
    <s v="12"/>
    <s v="Jun"/>
    <s v="13 Jun 2026"/>
    <s v="13"/>
    <s v="Jun"/>
    <n v="1"/>
    <n v="1"/>
    <n v="0"/>
    <n v="0"/>
    <x v="1"/>
    <x v="4"/>
    <n v="2"/>
    <n v="1"/>
    <n v="257.25444688073389"/>
    <n v="257.25444688073389"/>
    <s v="Bulgaria"/>
    <s v="31 May 2026 21:16"/>
    <s v="31 May 2026"/>
    <s v="May"/>
    <n v="0"/>
    <n v="1"/>
    <n v="0"/>
    <n v="0"/>
    <n v="0"/>
    <n v="1"/>
    <n v="0"/>
    <s v="31.05.2025"/>
    <x v="32"/>
    <s v="12.06.2026"/>
    <n v="24"/>
    <x v="0"/>
    <m/>
    <m/>
  </r>
  <r>
    <x v="1"/>
    <n v="0"/>
    <n v="3"/>
    <n v="0"/>
    <n v="11889"/>
    <s v="6385365207"/>
    <s v="21 Jun 2026"/>
    <s v="21"/>
    <s v="Jun"/>
    <s v="24 Jun 2026"/>
    <s v="24"/>
    <s v="Jun"/>
    <n v="3"/>
    <n v="3"/>
    <n v="0"/>
    <n v="0"/>
    <x v="1"/>
    <x v="2"/>
    <n v="2"/>
    <n v="1"/>
    <n v="1090.0612155963302"/>
    <n v="363.35373853211007"/>
    <s v="Romania"/>
    <s v="31 May 2026 21:36"/>
    <s v="31 May 2026"/>
    <s v="May"/>
    <n v="0"/>
    <n v="3"/>
    <n v="0"/>
    <n v="0"/>
    <n v="0"/>
    <n v="3"/>
    <n v="0"/>
    <s v="31.05.2025"/>
    <x v="32"/>
    <s v="21.06.2026"/>
    <n v="26"/>
    <x v="0"/>
    <m/>
    <m/>
  </r>
  <r>
    <x v="3"/>
    <n v="0"/>
    <n v="0"/>
    <n v="9"/>
    <n v="11888"/>
    <s v="565159"/>
    <s v="01 Aug 2026"/>
    <s v="01"/>
    <s v="Aug"/>
    <s v="10 Aug 2026"/>
    <s v="10"/>
    <s v="Aug"/>
    <n v="9"/>
    <n v="9"/>
    <n v="0"/>
    <n v="0"/>
    <x v="8"/>
    <x v="0"/>
    <n v="3"/>
    <n v="1"/>
    <n v="6958.9508003669725"/>
    <n v="773.21675559633024"/>
    <m/>
    <s v="31 May 2026 21:23"/>
    <s v="31 May 2026"/>
    <s v="May"/>
    <n v="0"/>
    <n v="0"/>
    <n v="0"/>
    <n v="9"/>
    <n v="0"/>
    <n v="9"/>
    <n v="0"/>
    <s v="31.05.2025"/>
    <x v="32"/>
    <s v="01.08.2026"/>
    <n v="31"/>
    <x v="0"/>
    <m/>
    <m/>
  </r>
  <r>
    <x v="0"/>
    <n v="0"/>
    <n v="0"/>
    <n v="5"/>
    <n v="11712"/>
    <s v="26052026"/>
    <s v="26 Jul 2026"/>
    <s v="26"/>
    <s v="Jul"/>
    <s v="31 Jul 2026"/>
    <s v="31"/>
    <s v="Jul"/>
    <n v="5"/>
    <n v="5"/>
    <n v="0"/>
    <n v="0"/>
    <x v="0"/>
    <x v="3"/>
    <n v="1"/>
    <n v="1"/>
    <n v="1139.4055504587154"/>
    <n v="227.8811100917431"/>
    <m/>
    <s v="26 May 2026 15:15"/>
    <s v="26 May 2026"/>
    <s v="May"/>
    <n v="0"/>
    <n v="0"/>
    <n v="5"/>
    <n v="0"/>
    <n v="0"/>
    <n v="5"/>
    <n v="0"/>
    <s v="26.05.2025"/>
    <x v="32"/>
    <s v="26.07.2026"/>
    <n v="31"/>
    <x v="0"/>
    <m/>
    <m/>
  </r>
  <r>
    <x v="1"/>
    <n v="0"/>
    <n v="4"/>
    <n v="0"/>
    <n v="11713"/>
    <s v="5131485628"/>
    <s v="06 Jul 2026"/>
    <s v="06"/>
    <s v="Jul"/>
    <s v="10 Jul 2026"/>
    <s v="10"/>
    <s v="Jul"/>
    <n v="4"/>
    <n v="4"/>
    <n v="0"/>
    <n v="0"/>
    <x v="1"/>
    <x v="6"/>
    <n v="2"/>
    <n v="2"/>
    <n v="2209.1907302752288"/>
    <n v="552.2976825688072"/>
    <s v="Romania"/>
    <s v="26 May 2026 15:34"/>
    <s v="26 May 2026"/>
    <s v="May"/>
    <n v="0"/>
    <n v="0"/>
    <n v="4"/>
    <n v="0"/>
    <n v="0"/>
    <n v="4"/>
    <n v="0"/>
    <s v="26.05.2025"/>
    <x v="32"/>
    <s v="06.07.2026"/>
    <n v="28"/>
    <x v="0"/>
    <m/>
    <m/>
  </r>
  <r>
    <x v="1"/>
    <n v="0"/>
    <n v="3"/>
    <n v="0"/>
    <n v="12008"/>
    <s v="5519823026"/>
    <s v="29 Jun 2026"/>
    <s v="29"/>
    <s v="Jun"/>
    <s v="02 Jul 2026"/>
    <s v="02"/>
    <s v="Jul"/>
    <n v="3"/>
    <n v="-27"/>
    <n v="2"/>
    <n v="1"/>
    <x v="1"/>
    <x v="3"/>
    <n v="2"/>
    <n v="1"/>
    <n v="1325.5144381651376"/>
    <n v="441.83814605504585"/>
    <s v="Romania"/>
    <s v="05 Jun 2026 14:58"/>
    <s v="05 Jun 2026"/>
    <s v="Jun"/>
    <n v="0"/>
    <n v="2"/>
    <n v="1"/>
    <n v="0"/>
    <n v="0"/>
    <n v="3"/>
    <n v="0"/>
    <s v="05.06.2025"/>
    <x v="33"/>
    <s v="29.06.2026"/>
    <n v="27"/>
    <x v="0"/>
    <m/>
    <m/>
  </r>
  <r>
    <x v="1"/>
    <n v="0"/>
    <n v="3"/>
    <n v="0"/>
    <n v="12009"/>
    <s v="5519823026"/>
    <s v="29 Jun 2026"/>
    <s v="29"/>
    <s v="Jun"/>
    <s v="02 Jul 2026"/>
    <s v="02"/>
    <s v="Jul"/>
    <n v="3"/>
    <n v="-27"/>
    <n v="2"/>
    <n v="1"/>
    <x v="1"/>
    <x v="3"/>
    <n v="2"/>
    <n v="1"/>
    <n v="1325.5144381651376"/>
    <n v="441.83814605504585"/>
    <m/>
    <s v="05 Jun 2026 14:58"/>
    <s v="05 Jun 2026"/>
    <s v="Jun"/>
    <n v="0"/>
    <n v="2"/>
    <n v="1"/>
    <n v="0"/>
    <n v="0"/>
    <n v="3"/>
    <n v="0"/>
    <s v="05.06.2025"/>
    <x v="33"/>
    <s v="29.06.2026"/>
    <n v="27"/>
    <x v="0"/>
    <m/>
    <m/>
  </r>
  <r>
    <x v="1"/>
    <n v="0"/>
    <n v="0"/>
    <n v="4"/>
    <n v="12010"/>
    <s v="5765072962"/>
    <s v="22 Jul 2026"/>
    <s v="22"/>
    <s v="Jul"/>
    <s v="26 Jul 2026"/>
    <s v="26"/>
    <s v="Jul"/>
    <n v="4"/>
    <n v="4"/>
    <n v="0"/>
    <n v="0"/>
    <x v="1"/>
    <x v="6"/>
    <n v="2"/>
    <n v="1"/>
    <n v="1906.8804198165137"/>
    <n v="476.72010495412843"/>
    <s v="Romania"/>
    <s v="05 Jun 2026 15:52"/>
    <s v="05 Jun 2026"/>
    <s v="Jun"/>
    <n v="0"/>
    <n v="0"/>
    <n v="4"/>
    <n v="0"/>
    <n v="0"/>
    <n v="4"/>
    <n v="0"/>
    <s v="05.06.2025"/>
    <x v="33"/>
    <s v="22.07.2026"/>
    <n v="30"/>
    <x v="0"/>
    <m/>
    <m/>
  </r>
  <r>
    <x v="1"/>
    <n v="0"/>
    <n v="0"/>
    <n v="4"/>
    <n v="12011"/>
    <s v="5765072962"/>
    <s v="22 Jul 2026"/>
    <s v="22"/>
    <s v="Jul"/>
    <s v="26 Jul 2026"/>
    <s v="26"/>
    <s v="Jul"/>
    <n v="4"/>
    <n v="4"/>
    <n v="0"/>
    <n v="0"/>
    <x v="1"/>
    <x v="1"/>
    <n v="3"/>
    <n v="3"/>
    <n v="3798.6166146788987"/>
    <n v="949.65415366972468"/>
    <m/>
    <s v="05 Jun 2026 15:52"/>
    <s v="05 Jun 2026"/>
    <s v="Jun"/>
    <n v="0"/>
    <n v="0"/>
    <n v="4"/>
    <n v="0"/>
    <n v="0"/>
    <n v="4"/>
    <n v="0"/>
    <s v="05.06.2025"/>
    <x v="33"/>
    <s v="22.07.2026"/>
    <n v="30"/>
    <x v="0"/>
    <m/>
    <m/>
  </r>
  <r>
    <x v="1"/>
    <n v="0"/>
    <n v="2"/>
    <n v="0"/>
    <n v="11581"/>
    <s v="6541760181"/>
    <s v="25 Jun 2026"/>
    <s v="25"/>
    <s v="Jun"/>
    <s v="27 Jun 2026"/>
    <s v="27"/>
    <s v="Jun"/>
    <n v="2"/>
    <n v="2"/>
    <n v="0"/>
    <n v="0"/>
    <x v="1"/>
    <x v="3"/>
    <n v="2"/>
    <n v="1"/>
    <n v="883.67629211009171"/>
    <n v="441.83814605504585"/>
    <m/>
    <s v="20 May 2026 12:08"/>
    <s v="20 May 2026"/>
    <s v="May"/>
    <n v="0"/>
    <n v="2"/>
    <n v="0"/>
    <n v="0"/>
    <n v="0"/>
    <n v="2"/>
    <n v="0"/>
    <s v="20.05.2025"/>
    <x v="30"/>
    <s v="25.06.2026"/>
    <n v="26"/>
    <x v="0"/>
    <m/>
    <m/>
  </r>
  <r>
    <x v="1"/>
    <n v="0"/>
    <n v="2"/>
    <n v="0"/>
    <n v="11582"/>
    <s v="5033916982"/>
    <s v="25 Jun 2026"/>
    <s v="25"/>
    <s v="Jun"/>
    <s v="27 Jun 2026"/>
    <s v="27"/>
    <s v="Jun"/>
    <n v="2"/>
    <n v="2"/>
    <n v="0"/>
    <n v="0"/>
    <x v="1"/>
    <x v="3"/>
    <n v="2"/>
    <n v="1"/>
    <n v="883.67629211009171"/>
    <n v="441.83814605504585"/>
    <s v="Romania"/>
    <s v="20 May 2026 12:28"/>
    <s v="20 May 2026"/>
    <s v="May"/>
    <n v="0"/>
    <n v="2"/>
    <n v="0"/>
    <n v="0"/>
    <n v="0"/>
    <n v="2"/>
    <n v="0"/>
    <s v="20.05.2025"/>
    <x v="30"/>
    <s v="25.06.2026"/>
    <n v="26"/>
    <x v="0"/>
    <m/>
    <m/>
  </r>
  <r>
    <x v="1"/>
    <n v="0"/>
    <n v="1"/>
    <n v="0"/>
    <n v="11890"/>
    <s v="5915942379"/>
    <s v="05 Sep 2026"/>
    <s v="05"/>
    <s v="Sep"/>
    <s v="06 Sep 2026"/>
    <s v="06"/>
    <s v="Sep"/>
    <n v="1"/>
    <n v="1"/>
    <n v="0"/>
    <n v="0"/>
    <x v="1"/>
    <x v="1"/>
    <n v="2"/>
    <n v="3"/>
    <n v="633.68891999999994"/>
    <n v="633.68891999999994"/>
    <s v="Romania"/>
    <s v="01 Jun 2026 09:24"/>
    <s v="01 Jun 2026"/>
    <s v="Jun"/>
    <n v="0"/>
    <n v="0"/>
    <n v="0"/>
    <n v="0"/>
    <n v="1"/>
    <n v="1"/>
    <n v="0"/>
    <s v="01.06.2025"/>
    <x v="33"/>
    <s v="05.09.2026"/>
    <n v="36"/>
    <x v="0"/>
    <m/>
    <m/>
  </r>
  <r>
    <x v="1"/>
    <n v="0"/>
    <n v="0"/>
    <n v="4"/>
    <n v="11489"/>
    <s v="5401761650"/>
    <s v="22 Jul 2026"/>
    <s v="22"/>
    <s v="Jul"/>
    <s v="26 Jul 2026"/>
    <s v="26"/>
    <s v="Jul"/>
    <n v="4"/>
    <n v="4"/>
    <n v="0"/>
    <n v="0"/>
    <x v="1"/>
    <x v="3"/>
    <n v="2"/>
    <n v="1"/>
    <n v="1953.3896983486238"/>
    <n v="488.34742458715596"/>
    <s v="Bulgaria"/>
    <s v="15 May 2026 11:06"/>
    <s v="15 May 2026"/>
    <s v="May"/>
    <n v="0"/>
    <n v="0"/>
    <n v="4"/>
    <n v="0"/>
    <n v="0"/>
    <n v="4"/>
    <n v="0"/>
    <s v="15.05.2025"/>
    <x v="31"/>
    <s v="22.07.2026"/>
    <n v="30"/>
    <x v="0"/>
    <m/>
    <m/>
  </r>
  <r>
    <x v="3"/>
    <n v="1"/>
    <n v="1"/>
    <n v="0"/>
    <n v="11810"/>
    <s v="560508"/>
    <s v="30 May 2026"/>
    <s v="30"/>
    <s v="May"/>
    <s v="01 Jun 2026"/>
    <s v="01"/>
    <s v="Jun"/>
    <n v="2"/>
    <n v="-29"/>
    <n v="1"/>
    <n v="0"/>
    <x v="8"/>
    <x v="4"/>
    <n v="2"/>
    <n v="1"/>
    <n v="548.88843761467888"/>
    <n v="274.44421880733944"/>
    <s v="Romania"/>
    <s v="27 May 2026 14:58"/>
    <s v="27 May 2026"/>
    <s v="May"/>
    <n v="1"/>
    <n v="0"/>
    <n v="0"/>
    <n v="0"/>
    <n v="0"/>
    <n v="1"/>
    <n v="-1"/>
    <s v="27.05.2025"/>
    <x v="32"/>
    <s v="30.05.2026"/>
    <n v="22"/>
    <x v="0"/>
    <m/>
    <m/>
  </r>
  <r>
    <x v="2"/>
    <n v="0"/>
    <n v="2"/>
    <n v="1"/>
    <n v="12013"/>
    <s v="2345150"/>
    <s v="24 Aug 2026"/>
    <s v="24"/>
    <s v="Aug"/>
    <s v="27 Aug 2026"/>
    <s v="27"/>
    <s v="Aug"/>
    <n v="3"/>
    <n v="3"/>
    <n v="0"/>
    <n v="0"/>
    <x v="6"/>
    <x v="6"/>
    <n v="2"/>
    <n v="1"/>
    <n v="1205.7691950000001"/>
    <n v="401.92306500000001"/>
    <s v="Romania"/>
    <s v="05 Jun 2026 17:13"/>
    <s v="05 Jun 2026"/>
    <s v="Jun"/>
    <n v="0"/>
    <n v="0"/>
    <n v="0"/>
    <n v="3"/>
    <n v="0"/>
    <n v="3"/>
    <n v="0"/>
    <s v="05.06.2025"/>
    <x v="33"/>
    <s v="24.08.2026"/>
    <n v="35"/>
    <x v="0"/>
    <m/>
    <m/>
  </r>
  <r>
    <x v="1"/>
    <n v="1"/>
    <n v="1"/>
    <n v="0"/>
    <n v="11860"/>
    <s v="5585512328"/>
    <s v="30 May 2026"/>
    <s v="30"/>
    <s v="May"/>
    <s v="01 Jun 2026"/>
    <s v="01"/>
    <s v="Jun"/>
    <n v="2"/>
    <n v="-29"/>
    <n v="1"/>
    <n v="0"/>
    <x v="1"/>
    <x v="7"/>
    <n v="4"/>
    <n v="1"/>
    <n v="950.53337999999997"/>
    <n v="475.26668999999998"/>
    <s v="Romania"/>
    <s v="29 May 2026 18:06"/>
    <s v="29 May 2026"/>
    <s v="May"/>
    <n v="1"/>
    <n v="0"/>
    <n v="0"/>
    <n v="0"/>
    <n v="0"/>
    <n v="1"/>
    <n v="-1"/>
    <s v="29.05.2025"/>
    <x v="32"/>
    <s v="30.05.2026"/>
    <n v="22"/>
    <x v="0"/>
    <m/>
    <m/>
  </r>
  <r>
    <x v="1"/>
    <n v="1"/>
    <n v="1"/>
    <n v="0"/>
    <n v="11864"/>
    <s v="6719104881"/>
    <s v="30 May 2026"/>
    <s v="30"/>
    <s v="May"/>
    <s v="01 Jun 2026"/>
    <s v="01"/>
    <s v="Jun"/>
    <n v="2"/>
    <n v="-29"/>
    <n v="1"/>
    <n v="0"/>
    <x v="1"/>
    <x v="6"/>
    <n v="2"/>
    <n v="0"/>
    <n v="494.16000779999996"/>
    <n v="247.08000389999998"/>
    <s v="Romania"/>
    <s v="29 May 2026 21:24"/>
    <s v="29 May 2026"/>
    <s v="May"/>
    <n v="1"/>
    <n v="0"/>
    <n v="0"/>
    <n v="0"/>
    <n v="0"/>
    <n v="1"/>
    <n v="-1"/>
    <s v="29.05.2025"/>
    <x v="32"/>
    <s v="30.05.2026"/>
    <n v="22"/>
    <x v="0"/>
    <m/>
    <m/>
  </r>
  <r>
    <x v="1"/>
    <n v="1"/>
    <n v="1"/>
    <n v="0"/>
    <n v="11722"/>
    <s v="6207030529"/>
    <s v="30 May 2026"/>
    <s v="30"/>
    <s v="May"/>
    <s v="01 Jun 2026"/>
    <s v="01"/>
    <s v="Jun"/>
    <n v="2"/>
    <n v="-29"/>
    <n v="1"/>
    <n v="0"/>
    <x v="1"/>
    <x v="2"/>
    <n v="2"/>
    <n v="1"/>
    <n v="526.11826999999994"/>
    <n v="263.05913499999997"/>
    <s v="Romania"/>
    <s v="27 May 2026 03:00"/>
    <s v="26 May 2026"/>
    <s v="May"/>
    <n v="1"/>
    <n v="0"/>
    <n v="0"/>
    <n v="0"/>
    <n v="0"/>
    <n v="1"/>
    <n v="-1"/>
    <s v="27.05.2025"/>
    <x v="32"/>
    <s v="30.05.2026"/>
    <n v="22"/>
    <x v="0"/>
    <m/>
    <m/>
  </r>
  <r>
    <x v="1"/>
    <n v="1"/>
    <n v="1"/>
    <n v="0"/>
    <n v="11807"/>
    <s v="5284481661"/>
    <s v="30 May 2026"/>
    <s v="30"/>
    <s v="May"/>
    <s v="01 Jun 2026"/>
    <s v="01"/>
    <s v="Jun"/>
    <n v="2"/>
    <n v="-29"/>
    <n v="1"/>
    <n v="0"/>
    <x v="1"/>
    <x v="6"/>
    <n v="2"/>
    <n v="1"/>
    <n v="494.16000779999996"/>
    <n v="247.08000389999998"/>
    <s v="Romania"/>
    <s v="27 May 2026 12:30"/>
    <s v="27 May 2026"/>
    <s v="May"/>
    <n v="1"/>
    <n v="0"/>
    <n v="0"/>
    <n v="0"/>
    <n v="0"/>
    <n v="1"/>
    <n v="-1"/>
    <s v="27.05.2025"/>
    <x v="32"/>
    <s v="30.05.2026"/>
    <n v="22"/>
    <x v="0"/>
    <m/>
    <m/>
  </r>
  <r>
    <x v="1"/>
    <n v="2"/>
    <n v="1"/>
    <n v="0"/>
    <n v="11723"/>
    <s v="6058449700"/>
    <s v="29 May 2026"/>
    <s v="29"/>
    <s v="May"/>
    <s v="01 Jun 2026"/>
    <s v="01"/>
    <s v="Jun"/>
    <n v="3"/>
    <n v="-28"/>
    <n v="2"/>
    <n v="0"/>
    <x v="1"/>
    <x v="4"/>
    <n v="2"/>
    <n v="2"/>
    <n v="1041.8901992999999"/>
    <n v="347.29673309999998"/>
    <s v="Romania"/>
    <s v="27 May 2026 07:48"/>
    <s v="27 May 2026"/>
    <s v="May"/>
    <n v="2"/>
    <n v="0"/>
    <n v="0"/>
    <n v="0"/>
    <n v="0"/>
    <n v="2"/>
    <n v="-1"/>
    <s v="27.05.2025"/>
    <x v="32"/>
    <s v="29.05.2026"/>
    <n v="22"/>
    <x v="0"/>
    <m/>
    <m/>
  </r>
  <r>
    <x v="1"/>
    <n v="1"/>
    <n v="1"/>
    <n v="0"/>
    <n v="11823"/>
    <s v="5461409726"/>
    <s v="30 May 2026"/>
    <s v="30"/>
    <s v="May"/>
    <s v="01 Jun 2026"/>
    <s v="01"/>
    <s v="Jun"/>
    <n v="2"/>
    <n v="-29"/>
    <n v="1"/>
    <n v="0"/>
    <x v="1"/>
    <x v="1"/>
    <n v="2"/>
    <n v="2"/>
    <n v="842.96272999999997"/>
    <n v="421.48136499999998"/>
    <s v="Romania"/>
    <s v="27 May 2026 23:14"/>
    <s v="27 May 2026"/>
    <s v="May"/>
    <n v="1"/>
    <n v="0"/>
    <n v="0"/>
    <n v="0"/>
    <n v="0"/>
    <n v="1"/>
    <n v="-1"/>
    <s v="27.05.2025"/>
    <x v="32"/>
    <s v="30.05.2026"/>
    <n v="22"/>
    <x v="0"/>
    <m/>
    <m/>
  </r>
  <r>
    <x v="1"/>
    <n v="1"/>
    <n v="1"/>
    <n v="0"/>
    <n v="11612"/>
    <s v="6538611753"/>
    <s v="30 May 2026"/>
    <s v="30"/>
    <s v="May"/>
    <s v="01 Jun 2026"/>
    <s v="01"/>
    <s v="Jun"/>
    <n v="2"/>
    <n v="-29"/>
    <n v="1"/>
    <n v="0"/>
    <x v="1"/>
    <x v="7"/>
    <n v="2"/>
    <n v="2"/>
    <n v="950.53337999999997"/>
    <n v="475.26668999999998"/>
    <s v="Romania"/>
    <s v="21 May 2026 18:30"/>
    <s v="21 May 2026"/>
    <s v="May"/>
    <n v="1"/>
    <n v="0"/>
    <n v="0"/>
    <n v="0"/>
    <n v="0"/>
    <n v="1"/>
    <n v="-1"/>
    <s v="21.05.2025"/>
    <x v="30"/>
    <s v="30.05.2026"/>
    <n v="22"/>
    <x v="0"/>
    <m/>
    <m/>
  </r>
  <r>
    <x v="1"/>
    <n v="1"/>
    <n v="1"/>
    <n v="0"/>
    <n v="11834"/>
    <s v="5057332144"/>
    <s v="30 May 2026"/>
    <s v="30"/>
    <s v="May"/>
    <s v="01 Jun 2026"/>
    <s v="01"/>
    <s v="Jun"/>
    <n v="2"/>
    <n v="-29"/>
    <n v="1"/>
    <n v="0"/>
    <x v="1"/>
    <x v="4"/>
    <n v="3"/>
    <n v="1"/>
    <n v="694.59346619999997"/>
    <n v="347.29673309999998"/>
    <s v="Romania"/>
    <s v="28 May 2026 14:20"/>
    <s v="28 May 2026"/>
    <s v="May"/>
    <n v="1"/>
    <n v="0"/>
    <n v="0"/>
    <n v="0"/>
    <n v="0"/>
    <n v="1"/>
    <n v="-1"/>
    <s v="28.05.2025"/>
    <x v="32"/>
    <s v="30.05.2026"/>
    <n v="22"/>
    <x v="0"/>
    <m/>
    <m/>
  </r>
  <r>
    <x v="2"/>
    <n v="0"/>
    <n v="0"/>
    <n v="6"/>
    <n v="11491"/>
    <s v="011975977"/>
    <s v="19 Jul 2026"/>
    <s v="19"/>
    <s v="Jul"/>
    <s v="25 Jul 2026"/>
    <s v="25"/>
    <s v="Jul"/>
    <n v="6"/>
    <n v="6"/>
    <n v="0"/>
    <n v="0"/>
    <x v="15"/>
    <x v="3"/>
    <n v="2"/>
    <n v="1"/>
    <n v="2734.4850395999997"/>
    <n v="455.74750659999995"/>
    <s v="Bulgaria"/>
    <s v="15 May 2026 13:59"/>
    <s v="15 May 2026"/>
    <s v="May"/>
    <n v="0"/>
    <n v="0"/>
    <n v="6"/>
    <n v="0"/>
    <n v="0"/>
    <n v="6"/>
    <n v="0"/>
    <s v="15.05.2025"/>
    <x v="31"/>
    <s v="19.07.2026"/>
    <n v="30"/>
    <x v="0"/>
    <m/>
    <m/>
  </r>
  <r>
    <x v="3"/>
    <n v="1"/>
    <n v="1"/>
    <n v="0"/>
    <n v="11867"/>
    <s v="563349"/>
    <s v="30 May 2026"/>
    <s v="30"/>
    <s v="May"/>
    <s v="01 Jun 2026"/>
    <s v="01"/>
    <s v="Jun"/>
    <n v="2"/>
    <n v="-29"/>
    <n v="1"/>
    <n v="0"/>
    <x v="8"/>
    <x v="6"/>
    <n v="2"/>
    <n v="1"/>
    <n v="525.0237229357798"/>
    <n v="262.5118614678899"/>
    <s v="Romania"/>
    <s v="30 May 2026 00:23"/>
    <s v="30 May 2026"/>
    <s v="May"/>
    <n v="1"/>
    <n v="0"/>
    <n v="0"/>
    <n v="0"/>
    <n v="0"/>
    <n v="1"/>
    <n v="-1"/>
    <s v="30.05.2025"/>
    <x v="32"/>
    <s v="30.05.2026"/>
    <n v="22"/>
    <x v="0"/>
    <m/>
    <m/>
  </r>
  <r>
    <x v="1"/>
    <n v="1"/>
    <n v="1"/>
    <n v="0"/>
    <n v="11833"/>
    <s v="5796200052"/>
    <s v="30 May 2026"/>
    <s v="30"/>
    <s v="May"/>
    <s v="01 Jun 2026"/>
    <s v="01"/>
    <s v="Jun"/>
    <n v="2"/>
    <n v="-29"/>
    <n v="1"/>
    <n v="0"/>
    <x v="1"/>
    <x v="1"/>
    <n v="4"/>
    <n v="1"/>
    <n v="842.96272999999997"/>
    <n v="421.48136499999998"/>
    <s v="Romania"/>
    <s v="28 May 2026 13:50"/>
    <s v="28 May 2026"/>
    <s v="May"/>
    <n v="1"/>
    <n v="0"/>
    <n v="0"/>
    <n v="0"/>
    <n v="0"/>
    <n v="1"/>
    <n v="-1"/>
    <s v="28.05.2025"/>
    <x v="32"/>
    <s v="30.05.2026"/>
    <n v="22"/>
    <x v="0"/>
    <m/>
    <m/>
  </r>
  <r>
    <x v="3"/>
    <n v="1"/>
    <n v="1"/>
    <n v="0"/>
    <n v="11868"/>
    <s v="563349"/>
    <s v="30 May 2026"/>
    <s v="30"/>
    <s v="May"/>
    <s v="01 Jun 2026"/>
    <s v="01"/>
    <s v="Jun"/>
    <n v="2"/>
    <n v="-29"/>
    <n v="1"/>
    <n v="0"/>
    <x v="8"/>
    <x v="6"/>
    <n v="2"/>
    <n v="1"/>
    <n v="525.0237229357798"/>
    <n v="262.5118614678899"/>
    <s v="Romania"/>
    <s v="30 May 2026 00:23"/>
    <s v="30 May 2026"/>
    <s v="May"/>
    <n v="1"/>
    <n v="0"/>
    <n v="0"/>
    <n v="0"/>
    <n v="0"/>
    <n v="1"/>
    <n v="-1"/>
    <s v="30.05.2025"/>
    <x v="32"/>
    <s v="30.05.2026"/>
    <n v="22"/>
    <x v="0"/>
    <m/>
    <m/>
  </r>
  <r>
    <x v="1"/>
    <n v="0"/>
    <n v="5"/>
    <n v="0"/>
    <n v="11720"/>
    <s v="6314981715"/>
    <s v="20 Jun 2026"/>
    <s v="20"/>
    <s v="Jun"/>
    <s v="25 Jun 2026"/>
    <s v="25"/>
    <s v="Jun"/>
    <n v="5"/>
    <n v="5"/>
    <n v="0"/>
    <n v="0"/>
    <x v="1"/>
    <x v="0"/>
    <n v="2"/>
    <n v="2"/>
    <n v="2688.0999293577979"/>
    <n v="537.61998587155961"/>
    <m/>
    <s v="26 May 2026 20:49"/>
    <s v="26 May 2026"/>
    <s v="May"/>
    <n v="0"/>
    <n v="5"/>
    <n v="0"/>
    <n v="0"/>
    <n v="0"/>
    <n v="5"/>
    <n v="0"/>
    <s v="26.05.2025"/>
    <x v="32"/>
    <s v="20.06.2026"/>
    <n v="25"/>
    <x v="0"/>
    <m/>
    <m/>
  </r>
  <r>
    <x v="1"/>
    <n v="0"/>
    <n v="4"/>
    <n v="3"/>
    <n v="11585"/>
    <s v="6993939211"/>
    <s v="22 Aug 2026"/>
    <s v="22"/>
    <s v="Aug"/>
    <s v="29 Aug 2026"/>
    <s v="29"/>
    <s v="Aug"/>
    <n v="7"/>
    <n v="7"/>
    <n v="0"/>
    <n v="0"/>
    <x v="1"/>
    <x v="0"/>
    <n v="2"/>
    <n v="1"/>
    <n v="3751.0666192660547"/>
    <n v="535.86153321100915"/>
    <s v="Romania"/>
    <s v="20 May 2026 15:10"/>
    <s v="20 May 2026"/>
    <s v="May"/>
    <n v="0"/>
    <n v="0"/>
    <n v="0"/>
    <n v="7"/>
    <n v="0"/>
    <n v="7"/>
    <n v="0"/>
    <s v="20.05.2025"/>
    <x v="30"/>
    <s v="22.08.2026"/>
    <n v="34"/>
    <x v="0"/>
    <m/>
    <m/>
  </r>
  <r>
    <x v="1"/>
    <n v="0"/>
    <n v="0"/>
    <n v="7"/>
    <n v="11574"/>
    <s v="6721756426"/>
    <s v="08 Aug 2026"/>
    <s v="08"/>
    <s v="Aug"/>
    <s v="15 Aug 2026"/>
    <s v="15"/>
    <s v="Aug"/>
    <n v="7"/>
    <n v="7"/>
    <n v="0"/>
    <n v="0"/>
    <x v="1"/>
    <x v="6"/>
    <n v="1"/>
    <n v="2"/>
    <n v="3337.0407346788984"/>
    <n v="476.72010495412843"/>
    <m/>
    <s v="19 May 2026 22:30"/>
    <s v="19 May 2026"/>
    <s v="May"/>
    <n v="0"/>
    <n v="0"/>
    <n v="0"/>
    <n v="7"/>
    <n v="0"/>
    <n v="7"/>
    <n v="0"/>
    <s v="19.05.2025"/>
    <x v="30"/>
    <s v="08.08.2026"/>
    <n v="32"/>
    <x v="0"/>
    <m/>
    <m/>
  </r>
  <r>
    <x v="1"/>
    <n v="0"/>
    <n v="0"/>
    <n v="7"/>
    <n v="11573"/>
    <s v="6721756426"/>
    <s v="08 Aug 2026"/>
    <s v="08"/>
    <s v="Aug"/>
    <s v="15 Aug 2026"/>
    <s v="15"/>
    <s v="Aug"/>
    <n v="7"/>
    <n v="7"/>
    <n v="0"/>
    <n v="0"/>
    <x v="1"/>
    <x v="6"/>
    <n v="1"/>
    <n v="2"/>
    <n v="3337.0407346788984"/>
    <n v="476.72010495412843"/>
    <s v="Lithuania"/>
    <s v="19 May 2026 22:30"/>
    <s v="19 May 2026"/>
    <s v="May"/>
    <n v="0"/>
    <n v="0"/>
    <n v="0"/>
    <n v="7"/>
    <n v="0"/>
    <n v="7"/>
    <n v="0"/>
    <s v="19.05.2025"/>
    <x v="30"/>
    <s v="08.08.2026"/>
    <n v="32"/>
    <x v="0"/>
    <m/>
    <m/>
  </r>
  <r>
    <x v="1"/>
    <n v="1"/>
    <n v="1"/>
    <n v="0"/>
    <n v="11855"/>
    <s v="5714074359"/>
    <s v="30 May 2026"/>
    <s v="30"/>
    <s v="May"/>
    <s v="01 Jun 2026"/>
    <s v="01"/>
    <s v="Jun"/>
    <n v="2"/>
    <n v="-29"/>
    <n v="1"/>
    <n v="0"/>
    <x v="1"/>
    <x v="6"/>
    <n v="2"/>
    <n v="1"/>
    <n v="494.16000779999996"/>
    <n v="247.08000389999998"/>
    <s v="Romania"/>
    <s v="29 May 2026 11:46"/>
    <s v="29 May 2026"/>
    <s v="May"/>
    <n v="1"/>
    <n v="0"/>
    <n v="0"/>
    <n v="0"/>
    <n v="0"/>
    <n v="1"/>
    <n v="-1"/>
    <s v="29.05.2025"/>
    <x v="32"/>
    <s v="30.05.2026"/>
    <n v="22"/>
    <x v="0"/>
    <m/>
    <m/>
  </r>
  <r>
    <x v="1"/>
    <n v="1"/>
    <n v="1"/>
    <n v="0"/>
    <n v="11717"/>
    <s v="6394384649"/>
    <s v="30 May 2026"/>
    <s v="30"/>
    <s v="May"/>
    <s v="01 Jun 2026"/>
    <s v="01"/>
    <s v="Jun"/>
    <n v="2"/>
    <n v="-29"/>
    <n v="1"/>
    <n v="0"/>
    <x v="1"/>
    <x v="6"/>
    <n v="2"/>
    <n v="1"/>
    <n v="494.16000779999996"/>
    <n v="247.08000389999998"/>
    <s v="Romania"/>
    <s v="26 May 2026 19:26"/>
    <s v="26 May 2026"/>
    <s v="May"/>
    <n v="1"/>
    <n v="0"/>
    <n v="0"/>
    <n v="0"/>
    <n v="0"/>
    <n v="1"/>
    <n v="-1"/>
    <s v="26.05.2025"/>
    <x v="32"/>
    <s v="30.05.2026"/>
    <n v="22"/>
    <x v="0"/>
    <m/>
    <m/>
  </r>
  <r>
    <x v="1"/>
    <n v="1"/>
    <n v="1"/>
    <n v="0"/>
    <n v="11618"/>
    <s v="5378750471"/>
    <s v="30 May 2026"/>
    <s v="30"/>
    <s v="May"/>
    <s v="01 Jun 2026"/>
    <s v="01"/>
    <s v="Jun"/>
    <n v="2"/>
    <n v="-29"/>
    <n v="1"/>
    <n v="0"/>
    <x v="1"/>
    <x v="4"/>
    <n v="3"/>
    <n v="1"/>
    <n v="694.59346619999997"/>
    <n v="347.29673309999998"/>
    <s v="Romania"/>
    <s v="22 May 2026 00:42"/>
    <s v="21 May 2026"/>
    <s v="May"/>
    <n v="1"/>
    <n v="0"/>
    <n v="0"/>
    <n v="0"/>
    <n v="0"/>
    <n v="1"/>
    <n v="-1"/>
    <s v="22.05.2025"/>
    <x v="30"/>
    <s v="30.05.2026"/>
    <n v="22"/>
    <x v="0"/>
    <m/>
    <m/>
  </r>
  <r>
    <x v="2"/>
    <n v="0"/>
    <n v="3"/>
    <n v="0"/>
    <n v="11587"/>
    <s v="2341668"/>
    <s v="02 Jul 2026"/>
    <s v="02"/>
    <s v="Jul"/>
    <s v="05 Jul 2026"/>
    <s v="05"/>
    <s v="Jul"/>
    <n v="3"/>
    <n v="3"/>
    <n v="0"/>
    <n v="0"/>
    <x v="6"/>
    <x v="6"/>
    <n v="2"/>
    <n v="1"/>
    <n v="1205.7691950000001"/>
    <n v="401.92306500000001"/>
    <s v="Romania"/>
    <s v="20 May 2026 16:01"/>
    <s v="20 May 2026"/>
    <s v="May"/>
    <n v="0"/>
    <n v="0"/>
    <n v="3"/>
    <n v="0"/>
    <n v="0"/>
    <n v="3"/>
    <n v="0"/>
    <s v="20.05.2025"/>
    <x v="30"/>
    <s v="02.07.2026"/>
    <n v="27"/>
    <x v="0"/>
    <m/>
    <m/>
  </r>
  <r>
    <x v="2"/>
    <n v="0"/>
    <n v="3"/>
    <n v="0"/>
    <n v="11588"/>
    <s v="2341668"/>
    <s v="02 Jul 2026"/>
    <s v="02"/>
    <s v="Jul"/>
    <s v="05 Jul 2026"/>
    <s v="05"/>
    <s v="Jul"/>
    <n v="3"/>
    <n v="3"/>
    <n v="0"/>
    <n v="0"/>
    <x v="6"/>
    <x v="6"/>
    <n v="2"/>
    <n v="1"/>
    <n v="1205.7691950000001"/>
    <n v="401.92306500000001"/>
    <s v="Romania"/>
    <s v="20 May 2026 16:01"/>
    <s v="20 May 2026"/>
    <s v="May"/>
    <n v="0"/>
    <n v="0"/>
    <n v="3"/>
    <n v="0"/>
    <n v="0"/>
    <n v="3"/>
    <n v="0"/>
    <s v="20.05.2025"/>
    <x v="30"/>
    <s v="02.07.2026"/>
    <n v="27"/>
    <x v="0"/>
    <m/>
    <m/>
  </r>
  <r>
    <x v="0"/>
    <n v="1"/>
    <n v="1"/>
    <n v="0"/>
    <n v="11858"/>
    <s v="29052026"/>
    <s v="30 May 2026"/>
    <s v="30"/>
    <s v="May"/>
    <s v="01 Jun 2026"/>
    <s v="01"/>
    <s v="Jun"/>
    <n v="2"/>
    <n v="-29"/>
    <n v="1"/>
    <n v="0"/>
    <x v="0"/>
    <x v="0"/>
    <n v="2"/>
    <n v="1"/>
    <n v="605.62545100917418"/>
    <n v="302.81272550458709"/>
    <s v="Romania"/>
    <s v="29 May 2026 16:31"/>
    <s v="29 May 2026"/>
    <s v="May"/>
    <n v="1"/>
    <n v="0"/>
    <n v="0"/>
    <n v="0"/>
    <n v="0"/>
    <n v="1"/>
    <n v="-1"/>
    <s v="29.05.2025"/>
    <x v="32"/>
    <s v="30.05.2026"/>
    <n v="22"/>
    <x v="0"/>
    <m/>
    <m/>
  </r>
  <r>
    <x v="1"/>
    <n v="0"/>
    <n v="3"/>
    <n v="0"/>
    <n v="11925"/>
    <s v="6094329536"/>
    <s v="21 Jun 2026"/>
    <s v="21"/>
    <s v="Jun"/>
    <s v="24 Jun 2026"/>
    <s v="24"/>
    <s v="Jun"/>
    <n v="3"/>
    <n v="3"/>
    <n v="0"/>
    <n v="0"/>
    <x v="1"/>
    <x v="6"/>
    <n v="2"/>
    <n v="2"/>
    <n v="1297.1997616513761"/>
    <n v="432.39992055045866"/>
    <s v="Romania"/>
    <s v="03 Jun 2026 19:54"/>
    <s v="03 Jun 2026"/>
    <s v="Jun"/>
    <n v="0"/>
    <n v="3"/>
    <n v="0"/>
    <n v="0"/>
    <n v="0"/>
    <n v="3"/>
    <n v="0"/>
    <s v="03.06.2025"/>
    <x v="33"/>
    <s v="21.06.2026"/>
    <n v="26"/>
    <x v="0"/>
    <m/>
    <m/>
  </r>
  <r>
    <x v="1"/>
    <n v="0"/>
    <n v="3"/>
    <n v="0"/>
    <n v="11926"/>
    <s v="6094329536"/>
    <s v="21 Jun 2026"/>
    <s v="21"/>
    <s v="Jun"/>
    <s v="24 Jun 2026"/>
    <s v="24"/>
    <s v="Jun"/>
    <n v="3"/>
    <n v="3"/>
    <n v="0"/>
    <n v="0"/>
    <x v="1"/>
    <x v="6"/>
    <n v="2"/>
    <n v="1"/>
    <n v="1037.7382772477063"/>
    <n v="345.91275908256875"/>
    <m/>
    <s v="03 Jun 2026 19:54"/>
    <s v="03 Jun 2026"/>
    <s v="Jun"/>
    <n v="0"/>
    <n v="3"/>
    <n v="0"/>
    <n v="0"/>
    <n v="0"/>
    <n v="3"/>
    <n v="0"/>
    <s v="03.06.2025"/>
    <x v="33"/>
    <s v="21.06.2026"/>
    <n v="26"/>
    <x v="0"/>
    <m/>
    <m/>
  </r>
  <r>
    <x v="2"/>
    <n v="0"/>
    <n v="0"/>
    <n v="5"/>
    <n v="11492"/>
    <s v="2340821"/>
    <s v="02 Aug 2026"/>
    <s v="02"/>
    <s v="Aug"/>
    <s v="07 Aug 2026"/>
    <s v="07"/>
    <s v="Aug"/>
    <n v="5"/>
    <n v="5"/>
    <n v="0"/>
    <n v="0"/>
    <x v="6"/>
    <x v="3"/>
    <n v="2"/>
    <n v="2"/>
    <n v="2848.470812"/>
    <n v="569.69416239999998"/>
    <s v="Romania"/>
    <s v="15 May 2026 15:50"/>
    <s v="15 May 2026"/>
    <s v="May"/>
    <n v="0"/>
    <n v="0"/>
    <n v="0"/>
    <n v="5"/>
    <n v="0"/>
    <n v="5"/>
    <n v="0"/>
    <s v="15.05.2025"/>
    <x v="31"/>
    <s v="02.08.2026"/>
    <n v="32"/>
    <x v="0"/>
    <m/>
    <m/>
  </r>
  <r>
    <x v="1"/>
    <n v="0"/>
    <n v="2"/>
    <n v="0"/>
    <n v="11593"/>
    <s v="5213828525"/>
    <s v="17 Jun 2026"/>
    <s v="17"/>
    <s v="Jun"/>
    <s v="19 Jun 2026"/>
    <s v="19"/>
    <s v="Jun"/>
    <n v="2"/>
    <n v="2"/>
    <n v="0"/>
    <n v="0"/>
    <x v="1"/>
    <x v="6"/>
    <n v="2"/>
    <n v="0"/>
    <n v="691.82551816513751"/>
    <n v="345.91275908256875"/>
    <m/>
    <s v="20 May 2026 17:40"/>
    <s v="20 May 2026"/>
    <s v="May"/>
    <n v="0"/>
    <n v="2"/>
    <n v="0"/>
    <n v="0"/>
    <n v="0"/>
    <n v="2"/>
    <n v="0"/>
    <s v="20.05.2025"/>
    <x v="30"/>
    <s v="17.06.2026"/>
    <n v="25"/>
    <x v="0"/>
    <m/>
    <m/>
  </r>
  <r>
    <x v="1"/>
    <n v="0"/>
    <n v="2"/>
    <n v="0"/>
    <n v="11592"/>
    <s v="5213828525"/>
    <s v="17 Jun 2026"/>
    <s v="17"/>
    <s v="Jun"/>
    <s v="19 Jun 2026"/>
    <s v="19"/>
    <s v="Jun"/>
    <n v="2"/>
    <n v="2"/>
    <n v="0"/>
    <n v="0"/>
    <x v="1"/>
    <x v="6"/>
    <n v="2"/>
    <n v="1"/>
    <n v="691.82551816513751"/>
    <n v="345.91275908256875"/>
    <s v="Bulgaria"/>
    <s v="20 May 2026 17:40"/>
    <s v="20 May 2026"/>
    <s v="May"/>
    <n v="0"/>
    <n v="2"/>
    <n v="0"/>
    <n v="0"/>
    <n v="0"/>
    <n v="2"/>
    <n v="0"/>
    <s v="20.05.2025"/>
    <x v="30"/>
    <s v="17.06.2026"/>
    <n v="25"/>
    <x v="0"/>
    <m/>
    <m/>
  </r>
  <r>
    <x v="3"/>
    <n v="0"/>
    <n v="3"/>
    <n v="0"/>
    <n v="11663"/>
    <s v="557860"/>
    <s v="27 Jun 2026"/>
    <s v="27"/>
    <s v="Jun"/>
    <s v="30 Jun 2026"/>
    <s v="30"/>
    <s v="Jun"/>
    <n v="3"/>
    <n v="3"/>
    <n v="0"/>
    <n v="0"/>
    <x v="8"/>
    <x v="1"/>
    <n v="4"/>
    <n v="1"/>
    <n v="2505.7950412844034"/>
    <n v="835.2650137614678"/>
    <m/>
    <s v="25 May 2026 11:23"/>
    <s v="25 May 2026"/>
    <s v="May"/>
    <n v="0"/>
    <n v="3"/>
    <n v="0"/>
    <n v="0"/>
    <n v="0"/>
    <n v="3"/>
    <n v="0"/>
    <s v="25.05.2025"/>
    <x v="32"/>
    <s v="27.06.2026"/>
    <n v="26"/>
    <x v="0"/>
    <m/>
    <m/>
  </r>
  <r>
    <x v="1"/>
    <n v="0"/>
    <n v="0"/>
    <n v="3"/>
    <n v="11758"/>
    <s v="5405209120"/>
    <s v="23 Jul 2026"/>
    <s v="23"/>
    <s v="Jul"/>
    <s v="26 Jul 2026"/>
    <s v="26"/>
    <s v="Jul"/>
    <n v="3"/>
    <n v="3"/>
    <n v="0"/>
    <n v="0"/>
    <x v="1"/>
    <x v="6"/>
    <n v="2"/>
    <n v="0"/>
    <n v="1430.1603148623851"/>
    <n v="476.72010495412843"/>
    <m/>
    <s v="27 May 2026 10:34"/>
    <s v="27 May 2026"/>
    <s v="May"/>
    <n v="0"/>
    <n v="0"/>
    <n v="3"/>
    <n v="0"/>
    <n v="0"/>
    <n v="3"/>
    <n v="0"/>
    <s v="27.05.2025"/>
    <x v="32"/>
    <s v="23.07.2026"/>
    <n v="30"/>
    <x v="0"/>
    <m/>
    <m/>
  </r>
  <r>
    <x v="2"/>
    <n v="2"/>
    <n v="0"/>
    <n v="0"/>
    <n v="11623"/>
    <s v="2342142"/>
    <s v="04 Jun 2026"/>
    <s v="04"/>
    <s v="Jun"/>
    <s v="06 Jun 2026"/>
    <s v="06"/>
    <s v="Jun"/>
    <n v="2"/>
    <n v="2"/>
    <n v="0"/>
    <n v="0"/>
    <x v="6"/>
    <x v="6"/>
    <n v="2"/>
    <n v="2"/>
    <n v="628.01701300000002"/>
    <n v="314.00850650000001"/>
    <s v="Romania"/>
    <s v="22 May 2026 17:08"/>
    <s v="22 May 2026"/>
    <s v="May"/>
    <n v="0"/>
    <n v="2"/>
    <n v="0"/>
    <n v="0"/>
    <n v="0"/>
    <n v="2"/>
    <n v="0"/>
    <s v="22.05.2025"/>
    <x v="30"/>
    <s v="04.06.2026"/>
    <n v="23"/>
    <x v="0"/>
    <m/>
    <m/>
  </r>
  <r>
    <x v="2"/>
    <n v="1"/>
    <n v="0"/>
    <n v="0"/>
    <n v="11702"/>
    <s v="#20260526135210"/>
    <s v="04 Jun 2026"/>
    <s v="04"/>
    <s v="Jun"/>
    <s v="05 Jun 2026"/>
    <s v="05"/>
    <s v="Jun"/>
    <n v="1"/>
    <n v="1"/>
    <n v="0"/>
    <n v="0"/>
    <x v="21"/>
    <x v="6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1"/>
    <n v="0"/>
    <n v="0"/>
    <n v="6"/>
    <n v="11594"/>
    <s v="5213868862"/>
    <s v="10 Aug 2026"/>
    <s v="10"/>
    <s v="Aug"/>
    <s v="16 Aug 2026"/>
    <s v="16"/>
    <s v="Aug"/>
    <n v="6"/>
    <n v="6"/>
    <n v="0"/>
    <n v="0"/>
    <x v="1"/>
    <x v="0"/>
    <n v="3"/>
    <n v="1"/>
    <n v="4355.9384477064214"/>
    <n v="725.98974128440364"/>
    <s v="Austria"/>
    <s v="20 May 2026 20:40"/>
    <s v="20 May 2026"/>
    <s v="May"/>
    <n v="0"/>
    <n v="0"/>
    <n v="0"/>
    <n v="6"/>
    <n v="0"/>
    <n v="6"/>
    <n v="0"/>
    <s v="20.05.2025"/>
    <x v="30"/>
    <s v="10.08.2026"/>
    <n v="33"/>
    <x v="0"/>
    <m/>
    <m/>
  </r>
  <r>
    <x v="2"/>
    <n v="0"/>
    <n v="0"/>
    <n v="4"/>
    <n v="11760"/>
    <s v="12515"/>
    <s v="14 Jul 2026"/>
    <s v="14"/>
    <s v="Jul"/>
    <s v="18 Jul 2026"/>
    <s v="18"/>
    <s v="Jul"/>
    <n v="4"/>
    <n v="4"/>
    <n v="0"/>
    <n v="0"/>
    <x v="2"/>
    <x v="6"/>
    <n v="2"/>
    <n v="1"/>
    <n v="1779.9617664"/>
    <n v="444.9904416"/>
    <s v="Romania"/>
    <s v="27 May 2026 11:16"/>
    <s v="27 May 2026"/>
    <s v="May"/>
    <n v="0"/>
    <n v="0"/>
    <n v="4"/>
    <n v="0"/>
    <n v="0"/>
    <n v="4"/>
    <n v="0"/>
    <s v="27.05.2025"/>
    <x v="32"/>
    <s v="14.07.2026"/>
    <n v="29"/>
    <x v="0"/>
    <m/>
    <m/>
  </r>
  <r>
    <x v="1"/>
    <n v="0"/>
    <n v="4"/>
    <n v="0"/>
    <n v="11599"/>
    <s v="6721709584"/>
    <s v="29 Jun 2026"/>
    <s v="29"/>
    <s v="Jun"/>
    <s v="03 Jul 2026"/>
    <s v="03"/>
    <s v="Jul"/>
    <n v="4"/>
    <n v="-26"/>
    <n v="2"/>
    <n v="2"/>
    <x v="1"/>
    <x v="3"/>
    <n v="2"/>
    <n v="1"/>
    <n v="1767.3525842201834"/>
    <n v="441.83814605504585"/>
    <s v="Bulgaria"/>
    <s v="20 May 2026 21:50"/>
    <s v="20 May 2026"/>
    <s v="May"/>
    <n v="0"/>
    <n v="2"/>
    <n v="2"/>
    <n v="0"/>
    <n v="0"/>
    <n v="4"/>
    <n v="0"/>
    <s v="20.05.2025"/>
    <x v="30"/>
    <s v="29.06.2026"/>
    <n v="27"/>
    <x v="0"/>
    <m/>
    <m/>
  </r>
  <r>
    <x v="1"/>
    <n v="0"/>
    <n v="0"/>
    <n v="3"/>
    <n v="12015"/>
    <s v="5144184439"/>
    <s v="21 Aug 2026"/>
    <s v="21"/>
    <s v="Aug"/>
    <s v="24 Aug 2026"/>
    <s v="24"/>
    <s v="Aug"/>
    <n v="3"/>
    <n v="3"/>
    <n v="0"/>
    <n v="0"/>
    <x v="1"/>
    <x v="6"/>
    <n v="2"/>
    <n v="0"/>
    <n v="1430.1603148623851"/>
    <n v="476.72010495412843"/>
    <m/>
    <s v="06 Jun 2026 10:32"/>
    <s v="06 Jun 2026"/>
    <s v="Jun"/>
    <n v="0"/>
    <n v="0"/>
    <n v="0"/>
    <n v="3"/>
    <n v="0"/>
    <n v="3"/>
    <n v="0"/>
    <s v="06.06.2025"/>
    <x v="33"/>
    <s v="21.08.2026"/>
    <n v="34"/>
    <x v="0"/>
    <m/>
    <m/>
  </r>
  <r>
    <x v="1"/>
    <n v="0"/>
    <n v="3"/>
    <n v="0"/>
    <n v="11600"/>
    <s v="6721716499"/>
    <s v="21 Jun 2026"/>
    <s v="21"/>
    <s v="Jun"/>
    <s v="24 Jun 2026"/>
    <s v="24"/>
    <s v="Jun"/>
    <n v="3"/>
    <n v="3"/>
    <n v="0"/>
    <n v="0"/>
    <x v="1"/>
    <x v="0"/>
    <n v="2"/>
    <n v="1"/>
    <n v="1194.7070922935779"/>
    <n v="398.23569743119259"/>
    <s v="Romania"/>
    <s v="21 May 2026 00:10"/>
    <s v="20 May 2026"/>
    <s v="May"/>
    <n v="0"/>
    <n v="3"/>
    <n v="0"/>
    <n v="0"/>
    <n v="0"/>
    <n v="3"/>
    <n v="0"/>
    <s v="21.05.2025"/>
    <x v="30"/>
    <s v="21.06.2026"/>
    <n v="26"/>
    <x v="0"/>
    <m/>
    <m/>
  </r>
  <r>
    <x v="3"/>
    <n v="0"/>
    <n v="3"/>
    <n v="0"/>
    <n v="11762"/>
    <s v="560231"/>
    <s v="23 Jun 2026"/>
    <s v="23"/>
    <s v="Jun"/>
    <s v="26 Jun 2026"/>
    <s v="26"/>
    <s v="Jun"/>
    <n v="3"/>
    <n v="3"/>
    <n v="0"/>
    <n v="0"/>
    <x v="8"/>
    <x v="4"/>
    <n v="2"/>
    <n v="2"/>
    <n v="1227.3281834862385"/>
    <n v="409.1093944954128"/>
    <m/>
    <s v="27 May 2026 11:23"/>
    <s v="27 May 2026"/>
    <s v="May"/>
    <n v="0"/>
    <n v="3"/>
    <n v="0"/>
    <n v="0"/>
    <n v="0"/>
    <n v="3"/>
    <n v="0"/>
    <s v="27.05.2025"/>
    <x v="32"/>
    <s v="23.06.2026"/>
    <n v="26"/>
    <x v="0"/>
    <m/>
    <m/>
  </r>
  <r>
    <x v="1"/>
    <n v="0"/>
    <n v="0"/>
    <n v="6"/>
    <n v="11601"/>
    <s v="6447560913"/>
    <s v="09 Aug 2026"/>
    <s v="09"/>
    <s v="Aug"/>
    <s v="15 Aug 2026"/>
    <s v="15"/>
    <s v="Aug"/>
    <n v="6"/>
    <n v="6"/>
    <n v="0"/>
    <n v="0"/>
    <x v="1"/>
    <x v="6"/>
    <n v="2"/>
    <n v="1"/>
    <n v="2860.3206297247702"/>
    <n v="476.72010495412843"/>
    <s v="Romania"/>
    <s v="21 May 2026 00:22"/>
    <s v="20 May 2026"/>
    <s v="May"/>
    <n v="0"/>
    <n v="0"/>
    <n v="0"/>
    <n v="6"/>
    <n v="0"/>
    <n v="6"/>
    <n v="0"/>
    <s v="21.05.2025"/>
    <x v="30"/>
    <s v="09.08.2026"/>
    <n v="33"/>
    <x v="0"/>
    <m/>
    <m/>
  </r>
  <r>
    <x v="1"/>
    <n v="0"/>
    <n v="4"/>
    <n v="0"/>
    <n v="11493"/>
    <s v="6288008750"/>
    <s v="04 Jul 2026"/>
    <s v="04"/>
    <s v="Jul"/>
    <s v="08 Jul 2026"/>
    <s v="08"/>
    <s v="Jul"/>
    <n v="4"/>
    <n v="4"/>
    <n v="0"/>
    <n v="0"/>
    <x v="1"/>
    <x v="6"/>
    <n v="2"/>
    <n v="1"/>
    <n v="1720.8433056880731"/>
    <n v="430.21082642201827"/>
    <s v="Bulgaria"/>
    <s v="15 May 2026 21:26"/>
    <s v="15 May 2026"/>
    <s v="May"/>
    <n v="0"/>
    <n v="0"/>
    <n v="4"/>
    <n v="0"/>
    <n v="0"/>
    <n v="4"/>
    <n v="0"/>
    <s v="15.05.2025"/>
    <x v="31"/>
    <s v="04.07.2026"/>
    <n v="27"/>
    <x v="0"/>
    <m/>
    <m/>
  </r>
  <r>
    <x v="2"/>
    <n v="1"/>
    <n v="0"/>
    <n v="0"/>
    <n v="11994"/>
    <s v="#20260604144329"/>
    <s v="06 Jun 2026"/>
    <s v="06"/>
    <s v="Jun"/>
    <s v="07 Jun 2026"/>
    <s v="07"/>
    <s v="Jun"/>
    <n v="1"/>
    <n v="1"/>
    <n v="0"/>
    <n v="0"/>
    <x v="23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1"/>
    <n v="0"/>
    <n v="4"/>
    <n v="0"/>
    <n v="12017"/>
    <s v="5277794449"/>
    <s v="06 Jul 2026"/>
    <s v="06"/>
    <s v="Jul"/>
    <s v="10 Jul 2026"/>
    <s v="10"/>
    <s v="Jul"/>
    <n v="4"/>
    <n v="4"/>
    <n v="0"/>
    <n v="0"/>
    <x v="1"/>
    <x v="2"/>
    <n v="2"/>
    <n v="1"/>
    <n v="1841.4767468807336"/>
    <n v="460.37367256880725"/>
    <s v="Bulgaria"/>
    <s v="06 Jun 2026 13:30"/>
    <s v="06 Jun 2026"/>
    <s v="Jun"/>
    <n v="0"/>
    <n v="0"/>
    <n v="4"/>
    <n v="0"/>
    <n v="0"/>
    <n v="4"/>
    <n v="0"/>
    <s v="06.06.2025"/>
    <x v="33"/>
    <s v="06.07.2026"/>
    <n v="28"/>
    <x v="0"/>
    <m/>
    <m/>
  </r>
  <r>
    <x v="2"/>
    <n v="1"/>
    <n v="0"/>
    <n v="0"/>
    <n v="11942"/>
    <s v="#20260604144329"/>
    <s v="06 Jun 2026"/>
    <s v="06"/>
    <s v="Jun"/>
    <s v="07 Jun 2026"/>
    <s v="07"/>
    <s v="Jun"/>
    <n v="1"/>
    <n v="1"/>
    <n v="0"/>
    <n v="0"/>
    <x v="23"/>
    <x v="6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1"/>
    <n v="0"/>
    <n v="0"/>
    <n v="4"/>
    <n v="12018"/>
    <s v="5366614065"/>
    <s v="03 Aug 2026"/>
    <s v="03"/>
    <s v="Aug"/>
    <s v="07 Aug 2026"/>
    <s v="07"/>
    <s v="Aug"/>
    <n v="4"/>
    <n v="4"/>
    <n v="0"/>
    <n v="0"/>
    <x v="1"/>
    <x v="3"/>
    <n v="2"/>
    <n v="2"/>
    <n v="2441.7371229357796"/>
    <n v="610.43428073394489"/>
    <s v="Romania"/>
    <s v="06 Jun 2026 14:18"/>
    <s v="06 Jun 2026"/>
    <s v="Jun"/>
    <n v="0"/>
    <n v="0"/>
    <n v="0"/>
    <n v="4"/>
    <n v="0"/>
    <n v="4"/>
    <n v="0"/>
    <s v="06.06.2025"/>
    <x v="33"/>
    <s v="03.08.2026"/>
    <n v="32"/>
    <x v="0"/>
    <m/>
    <m/>
  </r>
  <r>
    <x v="2"/>
    <n v="1"/>
    <n v="0"/>
    <n v="0"/>
    <n v="11975"/>
    <s v="#20260604144329"/>
    <s v="06 Jun 2026"/>
    <s v="06"/>
    <s v="Jun"/>
    <s v="07 Jun 2026"/>
    <s v="07"/>
    <s v="Jun"/>
    <n v="1"/>
    <n v="1"/>
    <n v="0"/>
    <n v="0"/>
    <x v="23"/>
    <x v="2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0"/>
    <n v="1"/>
    <n v="0"/>
    <n v="0"/>
    <n v="12019"/>
    <m/>
    <s v="06 Jun 2026"/>
    <s v="06"/>
    <s v="Jun"/>
    <s v="07 Jun 2026"/>
    <s v="07"/>
    <s v="Jun"/>
    <n v="1"/>
    <n v="1"/>
    <n v="0"/>
    <n v="0"/>
    <x v="0"/>
    <x v="3"/>
    <n v="2"/>
    <n v="0"/>
    <n v="287.09431192660549"/>
    <n v="287.09431192660549"/>
    <s v="Romania"/>
    <s v="06 Jun 2026 15:40"/>
    <m/>
    <s v="Jun"/>
    <n v="0"/>
    <n v="1"/>
    <n v="0"/>
    <n v="0"/>
    <n v="0"/>
    <n v="1"/>
    <n v="0"/>
    <s v="06.06.2025"/>
    <x v="33"/>
    <s v="06.06.2026"/>
    <n v="23"/>
    <x v="0"/>
    <m/>
    <m/>
  </r>
  <r>
    <x v="0"/>
    <n v="2"/>
    <n v="0"/>
    <n v="0"/>
    <n v="12020"/>
    <s v="06062026"/>
    <s v="13 Jun 2026"/>
    <s v="13"/>
    <s v="Jun"/>
    <s v="15 Jun 2026"/>
    <s v="15"/>
    <s v="Jun"/>
    <n v="2"/>
    <n v="2"/>
    <n v="0"/>
    <n v="0"/>
    <x v="0"/>
    <x v="6"/>
    <n v="2"/>
    <n v="2"/>
    <n v="656.26171027522923"/>
    <n v="328.13085513761462"/>
    <m/>
    <s v="06 Jun 2026 16:01"/>
    <s v="06 Jun 2026"/>
    <s v="Jun"/>
    <n v="0"/>
    <n v="2"/>
    <n v="0"/>
    <n v="0"/>
    <n v="0"/>
    <n v="2"/>
    <n v="0"/>
    <s v="06.06.2025"/>
    <x v="33"/>
    <s v="13.06.2026"/>
    <n v="24"/>
    <x v="0"/>
    <m/>
    <m/>
  </r>
  <r>
    <x v="0"/>
    <n v="2"/>
    <n v="0"/>
    <n v="0"/>
    <n v="12021"/>
    <s v="06062026"/>
    <s v="13 Jun 2026"/>
    <s v="13"/>
    <s v="Jun"/>
    <s v="15 Jun 2026"/>
    <s v="15"/>
    <s v="Jun"/>
    <n v="2"/>
    <n v="2"/>
    <n v="0"/>
    <n v="0"/>
    <x v="0"/>
    <x v="1"/>
    <n v="3"/>
    <n v="2"/>
    <n v="900.04066788990826"/>
    <n v="450.02033394495413"/>
    <m/>
    <s v="06 Jun 2026 16:02"/>
    <s v="06 Jun 2026"/>
    <s v="Jun"/>
    <n v="0"/>
    <n v="2"/>
    <n v="0"/>
    <n v="0"/>
    <n v="0"/>
    <n v="2"/>
    <n v="0"/>
    <s v="06.06.2025"/>
    <x v="33"/>
    <s v="13.06.2026"/>
    <n v="24"/>
    <x v="0"/>
    <m/>
    <m/>
  </r>
  <r>
    <x v="0"/>
    <n v="0"/>
    <n v="0"/>
    <n v="5"/>
    <n v="12022"/>
    <s v="060620261"/>
    <s v="19 Jul 2026"/>
    <s v="19"/>
    <s v="Jul"/>
    <s v="24 Jul 2026"/>
    <s v="24"/>
    <s v="Jul"/>
    <n v="5"/>
    <n v="5"/>
    <n v="0"/>
    <n v="0"/>
    <x v="0"/>
    <x v="3"/>
    <n v="2"/>
    <n v="1"/>
    <n v="1166.3206422018347"/>
    <n v="233.26412844036696"/>
    <m/>
    <s v="06 Jun 2026 16:07"/>
    <s v="06 Jun 2026"/>
    <s v="Jun"/>
    <n v="0"/>
    <n v="0"/>
    <n v="5"/>
    <n v="0"/>
    <n v="0"/>
    <n v="5"/>
    <n v="0"/>
    <s v="06.06.2025"/>
    <x v="33"/>
    <s v="19.07.2026"/>
    <n v="30"/>
    <x v="0"/>
    <m/>
    <m/>
  </r>
  <r>
    <x v="0"/>
    <n v="0"/>
    <n v="0"/>
    <n v="5"/>
    <n v="12023"/>
    <s v="060620261"/>
    <s v="19 Jul 2026"/>
    <s v="19"/>
    <s v="Jul"/>
    <s v="24 Jul 2026"/>
    <s v="24"/>
    <s v="Jul"/>
    <n v="5"/>
    <n v="5"/>
    <n v="0"/>
    <n v="0"/>
    <x v="0"/>
    <x v="3"/>
    <n v="2"/>
    <n v="1"/>
    <n v="1166.3206422018347"/>
    <n v="233.26412844036696"/>
    <m/>
    <s v="06 Jun 2026 16:08"/>
    <s v="06 Jun 2026"/>
    <s v="Jun"/>
    <n v="0"/>
    <n v="0"/>
    <n v="5"/>
    <n v="0"/>
    <n v="0"/>
    <n v="5"/>
    <n v="0"/>
    <s v="06.06.2025"/>
    <x v="33"/>
    <s v="19.07.2026"/>
    <n v="30"/>
    <x v="0"/>
    <m/>
    <m/>
  </r>
  <r>
    <x v="2"/>
    <n v="0"/>
    <n v="5"/>
    <n v="0"/>
    <n v="11604"/>
    <s v="NT327054"/>
    <s v="21 Jun 2026"/>
    <s v="21"/>
    <s v="Jun"/>
    <s v="26 Jun 2026"/>
    <s v="26"/>
    <s v="Jun"/>
    <n v="5"/>
    <n v="5"/>
    <n v="0"/>
    <n v="0"/>
    <x v="5"/>
    <x v="4"/>
    <n v="2"/>
    <n v="2"/>
    <n v="1513.2843459000001"/>
    <n v="302.65686918"/>
    <s v="Romania"/>
    <s v="21 May 2026 09:34"/>
    <s v="20 May 2026"/>
    <s v="May"/>
    <n v="0"/>
    <n v="5"/>
    <n v="0"/>
    <n v="0"/>
    <n v="0"/>
    <n v="5"/>
    <n v="0"/>
    <s v="21.05.2025"/>
    <x v="30"/>
    <s v="21.06.2026"/>
    <n v="26"/>
    <x v="0"/>
    <m/>
    <m/>
  </r>
  <r>
    <x v="1"/>
    <n v="0"/>
    <n v="0"/>
    <n v="3"/>
    <n v="11895"/>
    <s v="5115998461"/>
    <s v="13 Aug 2026"/>
    <s v="13"/>
    <s v="Aug"/>
    <s v="16 Aug 2026"/>
    <s v="16"/>
    <s v="Aug"/>
    <n v="3"/>
    <n v="3"/>
    <n v="0"/>
    <n v="0"/>
    <x v="1"/>
    <x v="6"/>
    <n v="2"/>
    <n v="2"/>
    <n v="1787.7003935779815"/>
    <n v="595.90013119266052"/>
    <s v="Romania"/>
    <s v="01 Jun 2026 21:42"/>
    <s v="01 Jun 2026"/>
    <s v="Jun"/>
    <n v="0"/>
    <n v="0"/>
    <n v="0"/>
    <n v="3"/>
    <n v="0"/>
    <n v="3"/>
    <n v="0"/>
    <s v="01.06.2025"/>
    <x v="33"/>
    <s v="13.08.2026"/>
    <n v="33"/>
    <x v="0"/>
    <m/>
    <m/>
  </r>
  <r>
    <x v="1"/>
    <n v="0"/>
    <n v="3"/>
    <n v="0"/>
    <n v="12024"/>
    <s v="5366648643"/>
    <s v="26 Jun 2026"/>
    <s v="26"/>
    <s v="Jun"/>
    <s v="29 Jun 2026"/>
    <s v="29"/>
    <s v="Jun"/>
    <n v="3"/>
    <n v="3"/>
    <n v="0"/>
    <n v="0"/>
    <x v="1"/>
    <x v="4"/>
    <n v="2"/>
    <n v="2"/>
    <n v="1656.8930477064218"/>
    <n v="552.2976825688072"/>
    <s v="Romania"/>
    <s v="06 Jun 2026 16:52"/>
    <s v="06 Jun 2026"/>
    <s v="Jun"/>
    <n v="0"/>
    <n v="3"/>
    <n v="0"/>
    <n v="0"/>
    <n v="0"/>
    <n v="3"/>
    <n v="0"/>
    <s v="06.06.2025"/>
    <x v="33"/>
    <s v="26.06.2026"/>
    <n v="26"/>
    <x v="0"/>
    <m/>
    <m/>
  </r>
  <r>
    <x v="1"/>
    <n v="0"/>
    <n v="0"/>
    <n v="6"/>
    <n v="11496"/>
    <s v="5630942530"/>
    <s v="20 Jul 2026"/>
    <s v="20"/>
    <s v="Jul"/>
    <s v="26 Jul 2026"/>
    <s v="26"/>
    <s v="Jul"/>
    <n v="6"/>
    <n v="6"/>
    <n v="0"/>
    <n v="0"/>
    <x v="1"/>
    <x v="0"/>
    <n v="2"/>
    <n v="2"/>
    <n v="4033.2803278899082"/>
    <n v="672.21338798165129"/>
    <m/>
    <s v="16 May 2026 10:28"/>
    <s v="16 May 2026"/>
    <s v="May"/>
    <n v="0"/>
    <n v="0"/>
    <n v="6"/>
    <n v="0"/>
    <n v="0"/>
    <n v="6"/>
    <n v="0"/>
    <s v="16.05.2025"/>
    <x v="31"/>
    <s v="20.07.2026"/>
    <n v="30"/>
    <x v="0"/>
    <m/>
    <m/>
  </r>
  <r>
    <x v="2"/>
    <n v="1"/>
    <n v="0"/>
    <n v="0"/>
    <n v="11970"/>
    <s v="#20260604144329"/>
    <s v="06 Jun 2026"/>
    <s v="06"/>
    <s v="Jun"/>
    <s v="07 Jun 2026"/>
    <s v="07"/>
    <s v="Jun"/>
    <n v="1"/>
    <n v="1"/>
    <n v="0"/>
    <n v="0"/>
    <x v="23"/>
    <x v="2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1"/>
    <n v="0"/>
    <n v="0"/>
    <n v="5"/>
    <n v="12025"/>
    <s v="6223549024"/>
    <s v="13 Jul 2026"/>
    <s v="13"/>
    <s v="Jul"/>
    <s v="18 Jul 2026"/>
    <s v="18"/>
    <s v="Jul"/>
    <n v="5"/>
    <n v="5"/>
    <n v="0"/>
    <n v="0"/>
    <x v="1"/>
    <x v="6"/>
    <n v="2"/>
    <n v="1"/>
    <n v="2383.6005247706421"/>
    <n v="476.72010495412843"/>
    <m/>
    <s v="06 Jun 2026 20:22"/>
    <s v="06 Jun 2026"/>
    <s v="Jun"/>
    <n v="0"/>
    <n v="0"/>
    <n v="5"/>
    <n v="0"/>
    <n v="0"/>
    <n v="5"/>
    <n v="0"/>
    <s v="06.06.2025"/>
    <x v="33"/>
    <s v="13.07.2026"/>
    <n v="29"/>
    <x v="0"/>
    <m/>
    <m/>
  </r>
  <r>
    <x v="1"/>
    <n v="0"/>
    <n v="6"/>
    <n v="1"/>
    <n v="11897"/>
    <s v="5705410614"/>
    <s v="24 Aug 2026"/>
    <s v="24"/>
    <s v="Aug"/>
    <s v="31 Aug 2026"/>
    <s v="31"/>
    <s v="Aug"/>
    <n v="7"/>
    <n v="7"/>
    <n v="0"/>
    <n v="0"/>
    <x v="1"/>
    <x v="4"/>
    <n v="2"/>
    <n v="2"/>
    <n v="4175.3202387155961"/>
    <n v="596.4743198165138"/>
    <s v="Romania"/>
    <s v="02 Jun 2026 08:12"/>
    <s v="02 Jun 2026"/>
    <s v="Jun"/>
    <n v="0"/>
    <n v="0"/>
    <n v="0"/>
    <n v="7"/>
    <n v="0"/>
    <n v="7"/>
    <n v="0"/>
    <s v="02.06.2025"/>
    <x v="33"/>
    <s v="24.08.2026"/>
    <n v="35"/>
    <x v="0"/>
    <m/>
    <m/>
  </r>
  <r>
    <x v="1"/>
    <n v="0"/>
    <n v="4"/>
    <n v="0"/>
    <n v="12026"/>
    <s v="6490756111"/>
    <s v="15 Jun 2026"/>
    <s v="15"/>
    <s v="Jun"/>
    <s v="19 Jun 2026"/>
    <s v="19"/>
    <s v="Jun"/>
    <n v="4"/>
    <n v="4"/>
    <n v="0"/>
    <n v="0"/>
    <x v="1"/>
    <x v="3"/>
    <n v="2"/>
    <n v="1"/>
    <n v="1914.9908341284402"/>
    <n v="478.74770853211004"/>
    <s v="Romania"/>
    <s v="07 Jun 2026 00:22"/>
    <s v="06 Jun 2026"/>
    <s v="Jun"/>
    <n v="0"/>
    <n v="4"/>
    <n v="0"/>
    <n v="0"/>
    <n v="0"/>
    <n v="4"/>
    <n v="0"/>
    <s v="07.06.2025"/>
    <x v="33"/>
    <s v="15.06.2026"/>
    <n v="25"/>
    <x v="0"/>
    <m/>
    <m/>
  </r>
  <r>
    <x v="1"/>
    <n v="0"/>
    <n v="4"/>
    <n v="0"/>
    <n v="12027"/>
    <s v="6490756111"/>
    <s v="15 Jun 2026"/>
    <s v="15"/>
    <s v="Jun"/>
    <s v="19 Jun 2026"/>
    <s v="19"/>
    <s v="Jun"/>
    <n v="4"/>
    <n v="4"/>
    <n v="0"/>
    <n v="0"/>
    <x v="1"/>
    <x v="3"/>
    <n v="2"/>
    <n v="0"/>
    <n v="1418.5329952293575"/>
    <n v="354.63324880733938"/>
    <m/>
    <s v="07 Jun 2026 00:22"/>
    <s v="06 Jun 2026"/>
    <s v="Jun"/>
    <n v="0"/>
    <n v="4"/>
    <n v="0"/>
    <n v="0"/>
    <n v="0"/>
    <n v="4"/>
    <n v="0"/>
    <s v="07.06.2025"/>
    <x v="33"/>
    <s v="15.06.2026"/>
    <n v="25"/>
    <x v="0"/>
    <m/>
    <m/>
  </r>
  <r>
    <x v="1"/>
    <n v="0"/>
    <n v="4"/>
    <n v="0"/>
    <n v="12028"/>
    <s v="5719310100"/>
    <s v="30 Aug 2026"/>
    <s v="30"/>
    <s v="Aug"/>
    <s v="03 Sep 2026"/>
    <s v="03"/>
    <s v="Sep"/>
    <n v="4"/>
    <n v="-27"/>
    <n v="1"/>
    <n v="2"/>
    <x v="1"/>
    <x v="6"/>
    <n v="2"/>
    <n v="2"/>
    <n v="2038.8720297247705"/>
    <n v="509.71800743119263"/>
    <s v="Romania"/>
    <s v="07 Jun 2026 02:02"/>
    <s v="06 Jun 2026"/>
    <s v="Jun"/>
    <n v="0"/>
    <n v="0"/>
    <n v="0"/>
    <n v="1"/>
    <n v="2"/>
    <n v="3"/>
    <n v="-1"/>
    <s v="07.06.2025"/>
    <x v="33"/>
    <s v="30.08.2026"/>
    <n v="36"/>
    <x v="0"/>
    <m/>
    <m/>
  </r>
  <r>
    <x v="2"/>
    <n v="0"/>
    <n v="1"/>
    <n v="3"/>
    <n v="11898"/>
    <s v="NT328432"/>
    <s v="10 Jul 2026"/>
    <s v="10"/>
    <s v="Jul"/>
    <s v="14 Jul 2026"/>
    <s v="14"/>
    <s v="Jul"/>
    <n v="4"/>
    <n v="4"/>
    <n v="0"/>
    <n v="0"/>
    <x v="5"/>
    <x v="4"/>
    <n v="2"/>
    <n v="2"/>
    <n v="1709.1607203999999"/>
    <n v="427.29018009999999"/>
    <s v="Romania"/>
    <s v="02 Jun 2026 09:41"/>
    <s v="01 Jun 2026"/>
    <s v="Jun"/>
    <n v="0"/>
    <n v="0"/>
    <n v="4"/>
    <n v="0"/>
    <n v="0"/>
    <n v="4"/>
    <n v="0"/>
    <s v="02.06.2025"/>
    <x v="33"/>
    <s v="10.07.2026"/>
    <n v="28"/>
    <x v="0"/>
    <m/>
    <m/>
  </r>
  <r>
    <x v="2"/>
    <n v="1"/>
    <n v="0"/>
    <n v="0"/>
    <n v="11905"/>
    <s v="#20260602094034"/>
    <s v="14 Jun 2026"/>
    <s v="14"/>
    <s v="Jun"/>
    <s v="15 Jun 2026"/>
    <s v="15"/>
    <s v="Jun"/>
    <n v="1"/>
    <n v="1"/>
    <n v="0"/>
    <n v="0"/>
    <x v="24"/>
    <x v="3"/>
    <n v="1"/>
    <n v="0"/>
    <n v="184.82593499999999"/>
    <n v="184.82593499999999"/>
    <m/>
    <s v="02 Jun 2026 09:48"/>
    <m/>
    <s v="Jun"/>
    <n v="0"/>
    <n v="1"/>
    <n v="0"/>
    <n v="0"/>
    <n v="0"/>
    <n v="1"/>
    <n v="0"/>
    <s v="02.06.2025"/>
    <x v="33"/>
    <s v="14.06.2026"/>
    <n v="25"/>
    <x v="0"/>
    <m/>
    <m/>
  </r>
  <r>
    <x v="2"/>
    <n v="1"/>
    <n v="0"/>
    <n v="0"/>
    <n v="11907"/>
    <s v="#20260602094034"/>
    <s v="14 Jun 2026"/>
    <s v="14"/>
    <s v="Jun"/>
    <s v="15 Jun 2026"/>
    <s v="15"/>
    <s v="Jun"/>
    <n v="1"/>
    <n v="1"/>
    <n v="0"/>
    <n v="0"/>
    <x v="24"/>
    <x v="3"/>
    <n v="2"/>
    <n v="0"/>
    <n v="261.96387019999997"/>
    <n v="261.96387019999997"/>
    <m/>
    <s v="02 Jun 2026 09:48"/>
    <m/>
    <s v="Jun"/>
    <n v="0"/>
    <n v="1"/>
    <n v="0"/>
    <n v="0"/>
    <n v="0"/>
    <n v="1"/>
    <n v="0"/>
    <s v="02.06.2025"/>
    <x v="33"/>
    <s v="14.06.2026"/>
    <n v="25"/>
    <x v="0"/>
    <m/>
    <m/>
  </r>
  <r>
    <x v="2"/>
    <n v="1"/>
    <n v="0"/>
    <n v="0"/>
    <n v="11904"/>
    <s v="#20260602094034"/>
    <s v="14 Jun 2026"/>
    <s v="14"/>
    <s v="Jun"/>
    <s v="15 Jun 2026"/>
    <s v="15"/>
    <s v="Jun"/>
    <n v="1"/>
    <n v="1"/>
    <n v="0"/>
    <n v="0"/>
    <x v="24"/>
    <x v="3"/>
    <n v="2"/>
    <n v="0"/>
    <n v="261.96387019999997"/>
    <n v="261.96387019999997"/>
    <m/>
    <s v="02 Jun 2026 09:48"/>
    <m/>
    <s v="Jun"/>
    <n v="0"/>
    <n v="1"/>
    <n v="0"/>
    <n v="0"/>
    <n v="0"/>
    <n v="1"/>
    <n v="0"/>
    <s v="02.06.2025"/>
    <x v="33"/>
    <s v="14.06.2026"/>
    <n v="25"/>
    <x v="0"/>
    <m/>
    <m/>
  </r>
  <r>
    <x v="2"/>
    <n v="1"/>
    <n v="0"/>
    <n v="0"/>
    <n v="11908"/>
    <s v="#20260602094034"/>
    <s v="14 Jun 2026"/>
    <s v="14"/>
    <s v="Jun"/>
    <s v="15 Jun 2026"/>
    <s v="15"/>
    <s v="Jun"/>
    <n v="1"/>
    <n v="1"/>
    <n v="0"/>
    <n v="0"/>
    <x v="24"/>
    <x v="3"/>
    <n v="2"/>
    <n v="0"/>
    <n v="261.96387019999997"/>
    <n v="261.96387019999997"/>
    <m/>
    <s v="02 Jun 2026 09:48"/>
    <m/>
    <s v="Jun"/>
    <n v="0"/>
    <n v="1"/>
    <n v="0"/>
    <n v="0"/>
    <n v="0"/>
    <n v="1"/>
    <n v="0"/>
    <s v="02.06.2025"/>
    <x v="33"/>
    <s v="14.06.2026"/>
    <n v="25"/>
    <x v="0"/>
    <m/>
    <m/>
  </r>
  <r>
    <x v="2"/>
    <n v="1"/>
    <n v="0"/>
    <n v="0"/>
    <n v="11906"/>
    <s v="#20260602094034"/>
    <s v="14 Jun 2026"/>
    <s v="14"/>
    <s v="Jun"/>
    <s v="15 Jun 2026"/>
    <s v="15"/>
    <s v="Jun"/>
    <n v="1"/>
    <n v="1"/>
    <n v="0"/>
    <n v="0"/>
    <x v="24"/>
    <x v="3"/>
    <n v="2"/>
    <n v="0"/>
    <n v="261.96387019999997"/>
    <n v="261.96387019999997"/>
    <m/>
    <s v="02 Jun 2026 09:48"/>
    <m/>
    <s v="Jun"/>
    <n v="0"/>
    <n v="1"/>
    <n v="0"/>
    <n v="0"/>
    <n v="0"/>
    <n v="1"/>
    <n v="0"/>
    <s v="02.06.2025"/>
    <x v="33"/>
    <s v="14.06.2026"/>
    <n v="25"/>
    <x v="0"/>
    <m/>
    <m/>
  </r>
  <r>
    <x v="2"/>
    <n v="1"/>
    <n v="0"/>
    <n v="0"/>
    <n v="11902"/>
    <s v="#20260602094034"/>
    <s v="14 Jun 2026"/>
    <s v="14"/>
    <s v="Jun"/>
    <s v="15 Jun 2026"/>
    <s v="15"/>
    <s v="Jun"/>
    <n v="1"/>
    <n v="1"/>
    <n v="0"/>
    <n v="0"/>
    <x v="24"/>
    <x v="3"/>
    <n v="2"/>
    <n v="0"/>
    <n v="261.96387019999997"/>
    <n v="261.96387019999997"/>
    <m/>
    <s v="02 Jun 2026 09:48"/>
    <m/>
    <s v="Jun"/>
    <n v="0"/>
    <n v="1"/>
    <n v="0"/>
    <n v="0"/>
    <n v="0"/>
    <n v="1"/>
    <n v="0"/>
    <s v="02.06.2025"/>
    <x v="33"/>
    <s v="14.06.2026"/>
    <n v="25"/>
    <x v="0"/>
    <m/>
    <m/>
  </r>
  <r>
    <x v="2"/>
    <n v="1"/>
    <n v="0"/>
    <n v="0"/>
    <n v="11903"/>
    <s v="#20260602094034"/>
    <s v="14 Jun 2026"/>
    <s v="14"/>
    <s v="Jun"/>
    <s v="15 Jun 2026"/>
    <s v="15"/>
    <s v="Jun"/>
    <n v="1"/>
    <n v="1"/>
    <n v="0"/>
    <n v="0"/>
    <x v="24"/>
    <x v="3"/>
    <n v="2"/>
    <n v="0"/>
    <n v="261.96387019999997"/>
    <n v="261.96387019999997"/>
    <m/>
    <s v="02 Jun 2026 09:48"/>
    <m/>
    <s v="Jun"/>
    <n v="0"/>
    <n v="1"/>
    <n v="0"/>
    <n v="0"/>
    <n v="0"/>
    <n v="1"/>
    <n v="0"/>
    <s v="02.06.2025"/>
    <x v="33"/>
    <s v="14.06.2026"/>
    <n v="25"/>
    <x v="0"/>
    <m/>
    <m/>
  </r>
  <r>
    <x v="2"/>
    <n v="1"/>
    <n v="0"/>
    <n v="0"/>
    <n v="11900"/>
    <s v="#20260602094034"/>
    <s v="14 Jun 2026"/>
    <s v="14"/>
    <s v="Jun"/>
    <s v="15 Jun 2026"/>
    <s v="15"/>
    <s v="Jun"/>
    <n v="1"/>
    <n v="1"/>
    <n v="0"/>
    <n v="0"/>
    <x v="24"/>
    <x v="3"/>
    <n v="2"/>
    <n v="0"/>
    <n v="261.96387019999997"/>
    <n v="261.96387019999997"/>
    <m/>
    <s v="02 Jun 2026 09:48"/>
    <m/>
    <s v="Jun"/>
    <n v="0"/>
    <n v="1"/>
    <n v="0"/>
    <n v="0"/>
    <n v="0"/>
    <n v="1"/>
    <n v="0"/>
    <s v="02.06.2025"/>
    <x v="33"/>
    <s v="14.06.2026"/>
    <n v="25"/>
    <x v="0"/>
    <m/>
    <m/>
  </r>
  <r>
    <x v="2"/>
    <n v="1"/>
    <n v="0"/>
    <n v="0"/>
    <n v="11901"/>
    <s v="#20260602094034"/>
    <s v="14 Jun 2026"/>
    <s v="14"/>
    <s v="Jun"/>
    <s v="15 Jun 2026"/>
    <s v="15"/>
    <s v="Jun"/>
    <n v="1"/>
    <n v="1"/>
    <n v="0"/>
    <n v="0"/>
    <x v="24"/>
    <x v="3"/>
    <n v="2"/>
    <n v="0"/>
    <n v="261.96387019999997"/>
    <n v="261.96387019999997"/>
    <m/>
    <s v="02 Jun 2026 09:48"/>
    <m/>
    <s v="Jun"/>
    <n v="0"/>
    <n v="1"/>
    <n v="0"/>
    <n v="0"/>
    <n v="0"/>
    <n v="1"/>
    <n v="0"/>
    <s v="02.06.2025"/>
    <x v="33"/>
    <s v="14.06.2026"/>
    <n v="25"/>
    <x v="0"/>
    <m/>
    <m/>
  </r>
  <r>
    <x v="2"/>
    <n v="1"/>
    <n v="0"/>
    <n v="0"/>
    <n v="11957"/>
    <s v="#20260604144329"/>
    <s v="06 Jun 2026"/>
    <s v="06"/>
    <s v="Jun"/>
    <s v="07 Jun 2026"/>
    <s v="07"/>
    <s v="Jun"/>
    <n v="1"/>
    <n v="1"/>
    <n v="0"/>
    <n v="0"/>
    <x v="23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0"/>
    <n v="5"/>
    <n v="0"/>
    <n v="12029"/>
    <s v="NT328908"/>
    <s v="20 Jun 2026"/>
    <s v="20"/>
    <s v="Jun"/>
    <s v="25 Jun 2026"/>
    <s v="25"/>
    <s v="Jun"/>
    <n v="5"/>
    <n v="5"/>
    <n v="0"/>
    <n v="0"/>
    <x v="5"/>
    <x v="7"/>
    <n v="4"/>
    <n v="0"/>
    <n v="3409.2072729999995"/>
    <n v="681.84145459999991"/>
    <s v="Romania"/>
    <s v="07 Jun 2026 08:16"/>
    <s v="05 Jun 2026"/>
    <s v="Jun"/>
    <n v="0"/>
    <n v="5"/>
    <n v="0"/>
    <n v="0"/>
    <n v="0"/>
    <n v="5"/>
    <n v="0"/>
    <s v="07.06.2025"/>
    <x v="33"/>
    <s v="20.06.2026"/>
    <n v="25"/>
    <x v="0"/>
    <m/>
    <m/>
  </r>
  <r>
    <x v="2"/>
    <n v="1"/>
    <n v="0"/>
    <n v="0"/>
    <n v="11956"/>
    <s v="#20260604144329"/>
    <s v="06 Jun 2026"/>
    <s v="06"/>
    <s v="Jun"/>
    <s v="07 Jun 2026"/>
    <s v="07"/>
    <s v="Jun"/>
    <n v="1"/>
    <n v="1"/>
    <n v="0"/>
    <n v="0"/>
    <x v="23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1"/>
    <n v="0"/>
    <n v="0"/>
    <n v="11"/>
    <n v="12030"/>
    <s v="6504634816"/>
    <s v="20 Jul 2026"/>
    <s v="20"/>
    <s v="Jul"/>
    <s v="31 Jul 2026"/>
    <s v="31"/>
    <s v="Jul"/>
    <n v="11"/>
    <n v="11"/>
    <n v="0"/>
    <n v="0"/>
    <x v="1"/>
    <x v="6"/>
    <n v="1"/>
    <n v="2"/>
    <n v="5243.9211544954123"/>
    <n v="476.72010495412843"/>
    <s v="Netherlands"/>
    <s v="07 Jun 2026 08:39"/>
    <s v="07 Jun 2026"/>
    <s v="Jun"/>
    <n v="0"/>
    <n v="0"/>
    <n v="11"/>
    <n v="0"/>
    <n v="0"/>
    <n v="11"/>
    <n v="0"/>
    <s v="07.06.2025"/>
    <x v="33"/>
    <s v="20.07.2026"/>
    <n v="30"/>
    <x v="0"/>
    <m/>
    <m/>
  </r>
  <r>
    <x v="2"/>
    <n v="1"/>
    <n v="0"/>
    <n v="0"/>
    <n v="11962"/>
    <s v="#20260604144329"/>
    <s v="06 Jun 2026"/>
    <s v="06"/>
    <s v="Jun"/>
    <s v="07 Jun 2026"/>
    <s v="07"/>
    <s v="Jun"/>
    <n v="1"/>
    <n v="1"/>
    <n v="0"/>
    <n v="0"/>
    <x v="23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45"/>
    <s v="#20260604144329"/>
    <s v="06 Jun 2026"/>
    <s v="06"/>
    <s v="Jun"/>
    <s v="07 Jun 2026"/>
    <s v="07"/>
    <s v="Jun"/>
    <n v="1"/>
    <n v="1"/>
    <n v="0"/>
    <n v="0"/>
    <x v="23"/>
    <x v="6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44"/>
    <s v="#20260604144329"/>
    <s v="06 Jun 2026"/>
    <s v="06"/>
    <s v="Jun"/>
    <s v="07 Jun 2026"/>
    <s v="07"/>
    <s v="Jun"/>
    <n v="1"/>
    <n v="1"/>
    <n v="0"/>
    <n v="0"/>
    <x v="23"/>
    <x v="6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71"/>
    <s v="#20260604144329"/>
    <s v="06 Jun 2026"/>
    <s v="06"/>
    <s v="Jun"/>
    <s v="07 Jun 2026"/>
    <s v="07"/>
    <s v="Jun"/>
    <n v="1"/>
    <n v="1"/>
    <n v="0"/>
    <n v="0"/>
    <x v="23"/>
    <x v="2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59"/>
    <s v="#20260604144329"/>
    <s v="06 Jun 2026"/>
    <s v="06"/>
    <s v="Jun"/>
    <s v="07 Jun 2026"/>
    <s v="07"/>
    <s v="Jun"/>
    <n v="1"/>
    <n v="1"/>
    <n v="0"/>
    <n v="0"/>
    <x v="23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2000"/>
    <s v="#20260604144329"/>
    <s v="06 Jun 2026"/>
    <s v="06"/>
    <s v="Jun"/>
    <s v="07 Jun 2026"/>
    <s v="07"/>
    <s v="Jun"/>
    <n v="1"/>
    <n v="1"/>
    <n v="0"/>
    <n v="0"/>
    <x v="23"/>
    <x v="6"/>
    <n v="3"/>
    <n v="0"/>
    <n v="242.22954549999997"/>
    <n v="242.2295454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50"/>
    <s v="#20260604144329"/>
    <s v="06 Jun 2026"/>
    <s v="06"/>
    <s v="Jun"/>
    <s v="07 Jun 2026"/>
    <s v="07"/>
    <s v="Jun"/>
    <n v="1"/>
    <n v="1"/>
    <n v="0"/>
    <n v="0"/>
    <x v="23"/>
    <x v="3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87"/>
    <s v="#20260604144329"/>
    <s v="06 Jun 2026"/>
    <s v="06"/>
    <s v="Jun"/>
    <s v="07 Jun 2026"/>
    <s v="07"/>
    <s v="Jun"/>
    <n v="1"/>
    <n v="1"/>
    <n v="0"/>
    <n v="0"/>
    <x v="23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1"/>
    <n v="0"/>
    <n v="3"/>
    <n v="0"/>
    <n v="12031"/>
    <s v="6504604931"/>
    <s v="11 Sep 2026"/>
    <s v="11"/>
    <s v="Sep"/>
    <s v="14 Sep 2026"/>
    <s v="14"/>
    <s v="Sep"/>
    <n v="3"/>
    <n v="3"/>
    <n v="0"/>
    <n v="0"/>
    <x v="1"/>
    <x v="3"/>
    <n v="2"/>
    <n v="0"/>
    <n v="771.7633406422018"/>
    <n v="257.25444688073389"/>
    <s v="Romania"/>
    <s v="07 Jun 2026 09:26"/>
    <s v="07 Jun 2026"/>
    <s v="Jun"/>
    <n v="0"/>
    <n v="0"/>
    <n v="0"/>
    <n v="0"/>
    <n v="3"/>
    <n v="3"/>
    <n v="0"/>
    <s v="07.06.2025"/>
    <x v="33"/>
    <s v="11.09.2026"/>
    <n v="37"/>
    <x v="0"/>
    <m/>
    <m/>
  </r>
  <r>
    <x v="2"/>
    <n v="1"/>
    <n v="0"/>
    <n v="0"/>
    <n v="11986"/>
    <s v="#20260604144329"/>
    <s v="06 Jun 2026"/>
    <s v="06"/>
    <s v="Jun"/>
    <s v="07 Jun 2026"/>
    <s v="07"/>
    <s v="Jun"/>
    <n v="1"/>
    <n v="1"/>
    <n v="0"/>
    <n v="0"/>
    <x v="23"/>
    <x v="3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40"/>
    <s v="#20260604144329"/>
    <s v="06 Jun 2026"/>
    <s v="06"/>
    <s v="Jun"/>
    <s v="07 Jun 2026"/>
    <s v="07"/>
    <s v="Jun"/>
    <n v="1"/>
    <n v="1"/>
    <n v="0"/>
    <n v="0"/>
    <x v="23"/>
    <x v="6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85"/>
    <s v="#20260604144329"/>
    <s v="06 Jun 2026"/>
    <s v="06"/>
    <s v="Jun"/>
    <s v="07 Jun 2026"/>
    <s v="07"/>
    <s v="Jun"/>
    <n v="1"/>
    <n v="1"/>
    <n v="0"/>
    <n v="0"/>
    <x v="23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78"/>
    <s v="#20260604144329"/>
    <s v="06 Jun 2026"/>
    <s v="06"/>
    <s v="Jun"/>
    <s v="07 Jun 2026"/>
    <s v="07"/>
    <s v="Jun"/>
    <n v="1"/>
    <n v="1"/>
    <n v="0"/>
    <n v="0"/>
    <x v="23"/>
    <x v="3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77"/>
    <s v="#20260604144329"/>
    <s v="06 Jun 2026"/>
    <s v="06"/>
    <s v="Jun"/>
    <s v="07 Jun 2026"/>
    <s v="07"/>
    <s v="Jun"/>
    <n v="1"/>
    <n v="1"/>
    <n v="0"/>
    <n v="0"/>
    <x v="23"/>
    <x v="3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79"/>
    <s v="#20260604144329"/>
    <s v="06 Jun 2026"/>
    <s v="06"/>
    <s v="Jun"/>
    <s v="07 Jun 2026"/>
    <s v="07"/>
    <s v="Jun"/>
    <n v="1"/>
    <n v="1"/>
    <n v="0"/>
    <n v="0"/>
    <x v="23"/>
    <x v="2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1"/>
    <n v="3"/>
    <n v="0"/>
    <n v="0"/>
    <n v="11914"/>
    <s v="6911297193"/>
    <s v="04 Jun 2026"/>
    <s v="04"/>
    <s v="Jun"/>
    <s v="07 Jun 2026"/>
    <s v="07"/>
    <s v="Jun"/>
    <n v="3"/>
    <n v="3"/>
    <n v="0"/>
    <n v="0"/>
    <x v="1"/>
    <x v="4"/>
    <n v="2"/>
    <n v="2"/>
    <n v="1041.8901992999999"/>
    <n v="347.29673309999998"/>
    <s v="Romania"/>
    <s v="02 Jun 2026 14:10"/>
    <s v="02 Jun 2026"/>
    <s v="Jun"/>
    <n v="0"/>
    <n v="3"/>
    <n v="0"/>
    <n v="0"/>
    <n v="0"/>
    <n v="3"/>
    <n v="0"/>
    <s v="02.06.2025"/>
    <x v="33"/>
    <s v="04.06.2026"/>
    <n v="23"/>
    <x v="0"/>
    <m/>
    <m/>
  </r>
  <r>
    <x v="1"/>
    <n v="0"/>
    <n v="0"/>
    <n v="6"/>
    <n v="12032"/>
    <s v="5209885896"/>
    <s v="17 Aug 2026"/>
    <s v="17"/>
    <s v="Aug"/>
    <s v="23 Aug 2026"/>
    <s v="23"/>
    <s v="Aug"/>
    <n v="6"/>
    <n v="6"/>
    <n v="0"/>
    <n v="0"/>
    <x v="1"/>
    <x v="6"/>
    <n v="2"/>
    <n v="1"/>
    <n v="2860.3206297247702"/>
    <n v="476.72010495412843"/>
    <m/>
    <s v="07 Jun 2026 10:04"/>
    <s v="07 Jun 2026"/>
    <s v="Jun"/>
    <n v="0"/>
    <n v="0"/>
    <n v="0"/>
    <n v="6"/>
    <n v="0"/>
    <n v="6"/>
    <n v="0"/>
    <s v="07.06.2025"/>
    <x v="33"/>
    <s v="17.08.2026"/>
    <n v="34"/>
    <x v="0"/>
    <m/>
    <m/>
  </r>
  <r>
    <x v="1"/>
    <n v="0"/>
    <n v="0"/>
    <n v="6"/>
    <n v="12033"/>
    <s v="5209885896"/>
    <s v="17 Aug 2026"/>
    <s v="17"/>
    <s v="Aug"/>
    <s v="23 Aug 2026"/>
    <s v="23"/>
    <s v="Aug"/>
    <n v="6"/>
    <n v="6"/>
    <n v="0"/>
    <n v="0"/>
    <x v="1"/>
    <x v="6"/>
    <n v="1"/>
    <n v="1"/>
    <n v="2860.3206297247702"/>
    <n v="476.72010495412843"/>
    <m/>
    <s v="07 Jun 2026 10:04"/>
    <s v="07 Jun 2026"/>
    <s v="Jun"/>
    <n v="0"/>
    <n v="0"/>
    <n v="0"/>
    <n v="6"/>
    <n v="0"/>
    <n v="6"/>
    <n v="0"/>
    <s v="07.06.2025"/>
    <x v="33"/>
    <s v="17.08.2026"/>
    <n v="34"/>
    <x v="0"/>
    <m/>
    <m/>
  </r>
  <r>
    <x v="2"/>
    <n v="1"/>
    <n v="0"/>
    <n v="0"/>
    <n v="11967"/>
    <s v="#20260604144329"/>
    <s v="06 Jun 2026"/>
    <s v="06"/>
    <s v="Jun"/>
    <s v="07 Jun 2026"/>
    <s v="07"/>
    <s v="Jun"/>
    <n v="1"/>
    <n v="1"/>
    <n v="0"/>
    <n v="0"/>
    <x v="23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52"/>
    <s v="#20260604144329"/>
    <s v="06 Jun 2026"/>
    <s v="06"/>
    <s v="Jun"/>
    <s v="07 Jun 2026"/>
    <s v="07"/>
    <s v="Jun"/>
    <n v="1"/>
    <n v="1"/>
    <n v="0"/>
    <n v="0"/>
    <x v="23"/>
    <x v="3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41"/>
    <s v="#20260604144329"/>
    <s v="06 Jun 2026"/>
    <s v="06"/>
    <s v="Jun"/>
    <s v="07 Jun 2026"/>
    <s v="07"/>
    <s v="Jun"/>
    <n v="1"/>
    <n v="1"/>
    <n v="0"/>
    <n v="0"/>
    <x v="23"/>
    <x v="3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58"/>
    <s v="#20260604144329"/>
    <s v="06 Jun 2026"/>
    <s v="06"/>
    <s v="Jun"/>
    <s v="07 Jun 2026"/>
    <s v="07"/>
    <s v="Jun"/>
    <n v="1"/>
    <n v="1"/>
    <n v="0"/>
    <n v="0"/>
    <x v="23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93"/>
    <s v="#20260604144329"/>
    <s v="06 Jun 2026"/>
    <s v="06"/>
    <s v="Jun"/>
    <s v="07 Jun 2026"/>
    <s v="07"/>
    <s v="Jun"/>
    <n v="1"/>
    <n v="1"/>
    <n v="0"/>
    <n v="0"/>
    <x v="23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0"/>
    <n v="0"/>
    <n v="5"/>
    <n v="11726"/>
    <s v="1266661.205416"/>
    <s v="01 Aug 2026"/>
    <s v="01"/>
    <s v="Aug"/>
    <s v="06 Aug 2026"/>
    <s v="06"/>
    <s v="Aug"/>
    <n v="5"/>
    <n v="5"/>
    <n v="0"/>
    <n v="0"/>
    <x v="3"/>
    <x v="6"/>
    <n v="3"/>
    <n v="0"/>
    <n v="3003.6659224999999"/>
    <n v="600.73318449999999"/>
    <s v="Romania"/>
    <s v="27 May 2026 10:02"/>
    <s v="26 May 2026"/>
    <s v="May"/>
    <n v="0"/>
    <n v="0"/>
    <n v="0"/>
    <n v="5"/>
    <n v="0"/>
    <n v="5"/>
    <n v="0"/>
    <s v="27.05.2025"/>
    <x v="32"/>
    <s v="01.08.2026"/>
    <n v="31"/>
    <x v="0"/>
    <m/>
    <m/>
  </r>
  <r>
    <x v="2"/>
    <n v="1"/>
    <n v="0"/>
    <n v="0"/>
    <n v="11980"/>
    <s v="#20260604144329"/>
    <s v="06 Jun 2026"/>
    <s v="06"/>
    <s v="Jun"/>
    <s v="07 Jun 2026"/>
    <s v="07"/>
    <s v="Jun"/>
    <n v="1"/>
    <n v="1"/>
    <n v="0"/>
    <n v="0"/>
    <x v="23"/>
    <x v="3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2"/>
    <n v="0"/>
    <n v="0"/>
    <n v="11964"/>
    <s v="#20260604144329"/>
    <s v="05 Jun 2026"/>
    <s v="05"/>
    <s v="Jun"/>
    <s v="07 Jun 2026"/>
    <s v="07"/>
    <s v="Jun"/>
    <n v="2"/>
    <n v="2"/>
    <n v="0"/>
    <n v="0"/>
    <x v="23"/>
    <x v="6"/>
    <n v="2"/>
    <n v="0"/>
    <n v="412.69968829999999"/>
    <n v="206.34984415"/>
    <s v="Bulgaria"/>
    <s v="04 Jun 2026 15:37"/>
    <m/>
    <s v="Jun"/>
    <n v="0"/>
    <n v="2"/>
    <n v="0"/>
    <n v="0"/>
    <n v="0"/>
    <n v="2"/>
    <n v="0"/>
    <s v="04.06.2025"/>
    <x v="33"/>
    <s v="05.06.2026"/>
    <n v="23"/>
    <x v="0"/>
    <m/>
    <m/>
  </r>
  <r>
    <x v="2"/>
    <n v="2"/>
    <n v="0"/>
    <n v="0"/>
    <n v="11965"/>
    <s v="#20260604144329"/>
    <s v="05 Jun 2026"/>
    <s v="05"/>
    <s v="Jun"/>
    <s v="07 Jun 2026"/>
    <s v="07"/>
    <s v="Jun"/>
    <n v="2"/>
    <n v="2"/>
    <n v="0"/>
    <n v="0"/>
    <x v="23"/>
    <x v="6"/>
    <n v="2"/>
    <n v="0"/>
    <n v="337.3415584"/>
    <n v="168.6707792"/>
    <s v="Bulgaria"/>
    <s v="04 Jun 2026 15:37"/>
    <m/>
    <s v="Jun"/>
    <n v="0"/>
    <n v="2"/>
    <n v="0"/>
    <n v="0"/>
    <n v="0"/>
    <n v="2"/>
    <n v="0"/>
    <s v="04.06.2025"/>
    <x v="33"/>
    <s v="05.06.2026"/>
    <n v="23"/>
    <x v="0"/>
    <m/>
    <m/>
  </r>
  <r>
    <x v="2"/>
    <n v="1"/>
    <n v="0"/>
    <n v="0"/>
    <n v="11992"/>
    <s v="#20260604144329"/>
    <s v="06 Jun 2026"/>
    <s v="06"/>
    <s v="Jun"/>
    <s v="07 Jun 2026"/>
    <s v="07"/>
    <s v="Jun"/>
    <n v="1"/>
    <n v="1"/>
    <n v="0"/>
    <n v="0"/>
    <x v="23"/>
    <x v="3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2"/>
    <n v="0"/>
    <n v="0"/>
    <n v="11947"/>
    <s v="#20260604144329"/>
    <s v="05 Jun 2026"/>
    <s v="05"/>
    <s v="Jun"/>
    <s v="07 Jun 2026"/>
    <s v="07"/>
    <s v="Jun"/>
    <n v="2"/>
    <n v="2"/>
    <n v="0"/>
    <n v="0"/>
    <x v="23"/>
    <x v="6"/>
    <n v="1"/>
    <n v="0"/>
    <n v="288.8956493"/>
    <n v="144.44782465"/>
    <s v="Bulgaria"/>
    <s v="04 Jun 2026 15:37"/>
    <m/>
    <s v="Jun"/>
    <n v="0"/>
    <n v="2"/>
    <n v="0"/>
    <n v="0"/>
    <n v="0"/>
    <n v="2"/>
    <n v="0"/>
    <s v="04.06.2025"/>
    <x v="33"/>
    <s v="05.06.2026"/>
    <n v="23"/>
    <x v="0"/>
    <m/>
    <m/>
  </r>
  <r>
    <x v="2"/>
    <n v="1"/>
    <n v="0"/>
    <n v="0"/>
    <n v="11948"/>
    <s v="#20260604144329"/>
    <s v="06 Jun 2026"/>
    <s v="06"/>
    <s v="Jun"/>
    <s v="07 Jun 2026"/>
    <s v="07"/>
    <s v="Jun"/>
    <n v="1"/>
    <n v="1"/>
    <n v="0"/>
    <n v="0"/>
    <x v="23"/>
    <x v="6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2"/>
    <n v="0"/>
    <n v="0"/>
    <n v="11966"/>
    <s v="#20260604144329"/>
    <s v="05 Jun 2026"/>
    <s v="05"/>
    <s v="Jun"/>
    <s v="07 Jun 2026"/>
    <s v="07"/>
    <s v="Jun"/>
    <n v="2"/>
    <n v="2"/>
    <n v="0"/>
    <n v="0"/>
    <x v="23"/>
    <x v="6"/>
    <n v="2"/>
    <n v="0"/>
    <n v="337.3415584"/>
    <n v="168.6707792"/>
    <s v="Bulgaria"/>
    <s v="04 Jun 2026 15:37"/>
    <m/>
    <s v="Jun"/>
    <n v="0"/>
    <n v="2"/>
    <n v="0"/>
    <n v="0"/>
    <n v="0"/>
    <n v="2"/>
    <n v="0"/>
    <s v="04.06.2025"/>
    <x v="33"/>
    <s v="05.06.2026"/>
    <n v="23"/>
    <x v="0"/>
    <m/>
    <m/>
  </r>
  <r>
    <x v="2"/>
    <n v="1"/>
    <n v="0"/>
    <n v="0"/>
    <n v="11995"/>
    <s v="#20260604144329"/>
    <s v="06 Jun 2026"/>
    <s v="06"/>
    <s v="Jun"/>
    <s v="07 Jun 2026"/>
    <s v="07"/>
    <s v="Jun"/>
    <n v="1"/>
    <n v="1"/>
    <n v="0"/>
    <n v="0"/>
    <x v="23"/>
    <x v="3"/>
    <n v="3"/>
    <n v="0"/>
    <n v="242.22954549999997"/>
    <n v="242.2295454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46"/>
    <s v="#20260604144329"/>
    <s v="06 Jun 2026"/>
    <s v="06"/>
    <s v="Jun"/>
    <s v="07 Jun 2026"/>
    <s v="07"/>
    <s v="Jun"/>
    <n v="1"/>
    <n v="1"/>
    <n v="0"/>
    <n v="0"/>
    <x v="23"/>
    <x v="6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51"/>
    <s v="#20260604144329"/>
    <s v="06 Jun 2026"/>
    <s v="06"/>
    <s v="Jun"/>
    <s v="07 Jun 2026"/>
    <s v="07"/>
    <s v="Jun"/>
    <n v="1"/>
    <n v="1"/>
    <n v="0"/>
    <n v="0"/>
    <x v="23"/>
    <x v="2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91"/>
    <s v="#20260604144329"/>
    <s v="06 Jun 2026"/>
    <s v="06"/>
    <s v="Jun"/>
    <s v="07 Jun 2026"/>
    <s v="07"/>
    <s v="Jun"/>
    <n v="1"/>
    <n v="1"/>
    <n v="0"/>
    <n v="0"/>
    <x v="23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81"/>
    <s v="#20260604144329"/>
    <s v="06 Jun 2026"/>
    <s v="06"/>
    <s v="Jun"/>
    <s v="07 Jun 2026"/>
    <s v="07"/>
    <s v="Jun"/>
    <n v="1"/>
    <n v="1"/>
    <n v="0"/>
    <n v="0"/>
    <x v="23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60"/>
    <s v="#20260604144329"/>
    <s v="06 Jun 2026"/>
    <s v="06"/>
    <s v="Jun"/>
    <s v="07 Jun 2026"/>
    <s v="07"/>
    <s v="Jun"/>
    <n v="1"/>
    <n v="1"/>
    <n v="0"/>
    <n v="0"/>
    <x v="23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53"/>
    <s v="#20260604144329"/>
    <s v="06 Jun 2026"/>
    <s v="06"/>
    <s v="Jun"/>
    <s v="07 Jun 2026"/>
    <s v="07"/>
    <s v="Jun"/>
    <n v="1"/>
    <n v="1"/>
    <n v="0"/>
    <n v="0"/>
    <x v="23"/>
    <x v="6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0"/>
    <n v="0"/>
    <n v="0"/>
    <n v="7"/>
    <n v="11909"/>
    <s v="02062026"/>
    <s v="08 Aug 2026"/>
    <s v="08"/>
    <s v="Aug"/>
    <s v="15 Aug 2026"/>
    <s v="15"/>
    <s v="Aug"/>
    <n v="7"/>
    <n v="7"/>
    <n v="0"/>
    <n v="0"/>
    <x v="0"/>
    <x v="5"/>
    <n v="2"/>
    <n v="2"/>
    <n v="5160.4305399082559"/>
    <n v="737.20436284403661"/>
    <s v="Romania"/>
    <s v="02 Jun 2026 10:16"/>
    <s v="02 Jun 2026"/>
    <s v="Jun"/>
    <n v="0"/>
    <n v="0"/>
    <n v="0"/>
    <n v="7"/>
    <n v="0"/>
    <n v="7"/>
    <n v="0"/>
    <s v="02.06.2025"/>
    <x v="33"/>
    <s v="08.08.2026"/>
    <n v="32"/>
    <x v="0"/>
    <m/>
    <m/>
  </r>
  <r>
    <x v="0"/>
    <n v="0"/>
    <n v="5"/>
    <n v="0"/>
    <n v="12034"/>
    <s v="22062026"/>
    <s v="22 Jun 2026"/>
    <s v="22"/>
    <s v="Jun"/>
    <s v="27 Jun 2026"/>
    <s v="27"/>
    <s v="Jun"/>
    <n v="5"/>
    <n v="5"/>
    <n v="0"/>
    <n v="0"/>
    <x v="0"/>
    <x v="3"/>
    <n v="2"/>
    <n v="0"/>
    <n v="1110.6781758715595"/>
    <n v="222.13922385321098"/>
    <m/>
    <s v="07 Jun 2026 10:27"/>
    <s v="07 Jun 2026"/>
    <s v="Jun"/>
    <n v="0"/>
    <n v="5"/>
    <n v="0"/>
    <n v="0"/>
    <n v="0"/>
    <n v="5"/>
    <n v="0"/>
    <s v="07.06.2025"/>
    <x v="33"/>
    <s v="22.06.2026"/>
    <n v="26"/>
    <x v="0"/>
    <m/>
    <m/>
  </r>
  <r>
    <x v="2"/>
    <n v="1"/>
    <n v="0"/>
    <n v="0"/>
    <n v="11973"/>
    <s v="#20260604144329"/>
    <s v="06 Jun 2026"/>
    <s v="06"/>
    <s v="Jun"/>
    <s v="07 Jun 2026"/>
    <s v="07"/>
    <s v="Jun"/>
    <n v="1"/>
    <n v="1"/>
    <n v="0"/>
    <n v="0"/>
    <x v="23"/>
    <x v="3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43"/>
    <s v="#20260604144329"/>
    <s v="06 Jun 2026"/>
    <s v="06"/>
    <s v="Jun"/>
    <s v="07 Jun 2026"/>
    <s v="07"/>
    <s v="Jun"/>
    <n v="1"/>
    <n v="1"/>
    <n v="0"/>
    <n v="0"/>
    <x v="23"/>
    <x v="3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76"/>
    <s v="#20260604144329"/>
    <s v="06 Jun 2026"/>
    <s v="06"/>
    <s v="Jun"/>
    <s v="07 Jun 2026"/>
    <s v="07"/>
    <s v="Jun"/>
    <n v="1"/>
    <n v="1"/>
    <n v="0"/>
    <n v="0"/>
    <x v="23"/>
    <x v="3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83"/>
    <s v="#20260604144329"/>
    <s v="06 Jun 2026"/>
    <s v="06"/>
    <s v="Jun"/>
    <s v="07 Jun 2026"/>
    <s v="07"/>
    <s v="Jun"/>
    <n v="1"/>
    <n v="1"/>
    <n v="0"/>
    <n v="0"/>
    <x v="23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84"/>
    <s v="#20260604144329"/>
    <s v="06 Jun 2026"/>
    <s v="06"/>
    <s v="Jun"/>
    <s v="07 Jun 2026"/>
    <s v="07"/>
    <s v="Jun"/>
    <n v="1"/>
    <n v="1"/>
    <n v="0"/>
    <n v="0"/>
    <x v="23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82"/>
    <s v="#20260604144329"/>
    <s v="06 Jun 2026"/>
    <s v="06"/>
    <s v="Jun"/>
    <s v="07 Jun 2026"/>
    <s v="07"/>
    <s v="Jun"/>
    <n v="1"/>
    <n v="1"/>
    <n v="0"/>
    <n v="0"/>
    <x v="23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72"/>
    <s v="#20260604144329"/>
    <s v="06 Jun 2026"/>
    <s v="06"/>
    <s v="Jun"/>
    <s v="07 Jun 2026"/>
    <s v="07"/>
    <s v="Jun"/>
    <n v="1"/>
    <n v="1"/>
    <n v="0"/>
    <n v="0"/>
    <x v="23"/>
    <x v="2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61"/>
    <s v="#20260604144329"/>
    <s v="06 Jun 2026"/>
    <s v="06"/>
    <s v="Jun"/>
    <s v="07 Jun 2026"/>
    <s v="07"/>
    <s v="Jun"/>
    <n v="1"/>
    <n v="1"/>
    <n v="0"/>
    <n v="0"/>
    <x v="23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69"/>
    <s v="#20260604144329"/>
    <s v="06 Jun 2026"/>
    <s v="06"/>
    <s v="Jun"/>
    <s v="07 Jun 2026"/>
    <s v="07"/>
    <s v="Jun"/>
    <n v="1"/>
    <n v="1"/>
    <n v="0"/>
    <n v="0"/>
    <x v="23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98"/>
    <s v="#20260604144329"/>
    <s v="06 Jun 2026"/>
    <s v="06"/>
    <s v="Jun"/>
    <s v="07 Jun 2026"/>
    <s v="07"/>
    <s v="Jun"/>
    <n v="1"/>
    <n v="1"/>
    <n v="0"/>
    <n v="0"/>
    <x v="23"/>
    <x v="6"/>
    <n v="3"/>
    <n v="0"/>
    <n v="242.22954549999997"/>
    <n v="242.2295454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63"/>
    <s v="#20260604144329"/>
    <s v="06 Jun 2026"/>
    <s v="06"/>
    <s v="Jun"/>
    <s v="07 Jun 2026"/>
    <s v="07"/>
    <s v="Jun"/>
    <n v="1"/>
    <n v="1"/>
    <n v="0"/>
    <n v="0"/>
    <x v="23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89"/>
    <s v="#20260604144329"/>
    <s v="06 Jun 2026"/>
    <s v="06"/>
    <s v="Jun"/>
    <s v="07 Jun 2026"/>
    <s v="07"/>
    <s v="Jun"/>
    <n v="1"/>
    <n v="1"/>
    <n v="0"/>
    <n v="0"/>
    <x v="23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2"/>
    <n v="0"/>
    <n v="0"/>
    <n v="11990"/>
    <s v="#20260604144329"/>
    <s v="05 Jun 2026"/>
    <s v="05"/>
    <s v="Jun"/>
    <s v="07 Jun 2026"/>
    <s v="07"/>
    <s v="Jun"/>
    <n v="2"/>
    <n v="2"/>
    <n v="0"/>
    <n v="0"/>
    <x v="23"/>
    <x v="3"/>
    <n v="2"/>
    <n v="0"/>
    <n v="337.3415584"/>
    <n v="168.6707792"/>
    <s v="Bulgaria"/>
    <s v="04 Jun 2026 15:38"/>
    <m/>
    <s v="Jun"/>
    <n v="0"/>
    <n v="2"/>
    <n v="0"/>
    <n v="0"/>
    <n v="0"/>
    <n v="2"/>
    <n v="0"/>
    <s v="04.06.2025"/>
    <x v="33"/>
    <s v="05.06.2026"/>
    <n v="23"/>
    <x v="0"/>
    <m/>
    <m/>
  </r>
  <r>
    <x v="2"/>
    <n v="0"/>
    <n v="0"/>
    <n v="5"/>
    <n v="11727"/>
    <s v="1266661.205417"/>
    <s v="01 Aug 2026"/>
    <s v="01"/>
    <s v="Aug"/>
    <s v="06 Aug 2026"/>
    <s v="06"/>
    <s v="Aug"/>
    <n v="5"/>
    <n v="5"/>
    <n v="0"/>
    <n v="0"/>
    <x v="3"/>
    <x v="6"/>
    <n v="3"/>
    <n v="1"/>
    <n v="3003.6659224999999"/>
    <n v="600.73318449999999"/>
    <s v="Romania"/>
    <s v="27 May 2026 10:02"/>
    <s v="26 May 2026"/>
    <s v="May"/>
    <n v="0"/>
    <n v="0"/>
    <n v="0"/>
    <n v="5"/>
    <n v="0"/>
    <n v="5"/>
    <n v="0"/>
    <s v="27.05.2025"/>
    <x v="32"/>
    <s v="01.08.2026"/>
    <n v="31"/>
    <x v="0"/>
    <m/>
    <m/>
  </r>
  <r>
    <x v="2"/>
    <n v="1"/>
    <n v="0"/>
    <n v="0"/>
    <n v="11968"/>
    <s v="#20260604144329"/>
    <s v="06 Jun 2026"/>
    <s v="06"/>
    <s v="Jun"/>
    <s v="07 Jun 2026"/>
    <s v="07"/>
    <s v="Jun"/>
    <n v="1"/>
    <n v="1"/>
    <n v="0"/>
    <n v="0"/>
    <x v="23"/>
    <x v="2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96"/>
    <s v="#20260604144329"/>
    <s v="06 Jun 2026"/>
    <s v="06"/>
    <s v="Jun"/>
    <s v="07 Jun 2026"/>
    <s v="07"/>
    <s v="Jun"/>
    <n v="1"/>
    <n v="1"/>
    <n v="0"/>
    <n v="0"/>
    <x v="23"/>
    <x v="3"/>
    <n v="3"/>
    <n v="0"/>
    <n v="242.22954549999997"/>
    <n v="242.2295454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97"/>
    <s v="#20260604144329"/>
    <s v="06 Jun 2026"/>
    <s v="06"/>
    <s v="Jun"/>
    <s v="07 Jun 2026"/>
    <s v="07"/>
    <s v="Jun"/>
    <n v="1"/>
    <n v="1"/>
    <n v="0"/>
    <n v="0"/>
    <x v="23"/>
    <x v="6"/>
    <n v="3"/>
    <n v="0"/>
    <n v="242.22954549999997"/>
    <n v="242.2295454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55"/>
    <s v="#20260604144329"/>
    <s v="06 Jun 2026"/>
    <s v="06"/>
    <s v="Jun"/>
    <s v="07 Jun 2026"/>
    <s v="07"/>
    <s v="Jun"/>
    <n v="1"/>
    <n v="1"/>
    <n v="0"/>
    <n v="0"/>
    <x v="23"/>
    <x v="3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1"/>
    <n v="0"/>
    <n v="0"/>
    <n v="3"/>
    <n v="11609"/>
    <s v="5962964317"/>
    <s v="16 Jul 2026"/>
    <s v="16"/>
    <s v="Jul"/>
    <s v="19 Jul 2026"/>
    <s v="19"/>
    <s v="Jul"/>
    <n v="3"/>
    <n v="3"/>
    <n v="0"/>
    <n v="0"/>
    <x v="1"/>
    <x v="6"/>
    <n v="1"/>
    <n v="2"/>
    <n v="1430.1603148623851"/>
    <n v="476.72010495412843"/>
    <s v="Romania"/>
    <s v="21 May 2026 11:58"/>
    <s v="21 May 2026"/>
    <s v="May"/>
    <n v="0"/>
    <n v="0"/>
    <n v="3"/>
    <n v="0"/>
    <n v="0"/>
    <n v="3"/>
    <n v="0"/>
    <s v="21.05.2025"/>
    <x v="30"/>
    <s v="16.07.2026"/>
    <n v="29"/>
    <x v="0"/>
    <m/>
    <m/>
  </r>
  <r>
    <x v="2"/>
    <n v="1"/>
    <n v="0"/>
    <n v="0"/>
    <n v="11949"/>
    <s v="#20260604144329"/>
    <s v="06 Jun 2026"/>
    <s v="06"/>
    <s v="Jun"/>
    <s v="07 Jun 2026"/>
    <s v="07"/>
    <s v="Jun"/>
    <n v="1"/>
    <n v="1"/>
    <n v="0"/>
    <n v="0"/>
    <x v="23"/>
    <x v="6"/>
    <n v="1"/>
    <n v="0"/>
    <n v="113.04697399999999"/>
    <n v="113.04697399999999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74"/>
    <s v="#20260604144329"/>
    <s v="06 Jun 2026"/>
    <s v="06"/>
    <s v="Jun"/>
    <s v="07 Jun 2026"/>
    <s v="07"/>
    <s v="Jun"/>
    <n v="1"/>
    <n v="1"/>
    <n v="0"/>
    <n v="0"/>
    <x v="23"/>
    <x v="3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1"/>
    <n v="0"/>
    <n v="4"/>
    <n v="0"/>
    <n v="12035"/>
    <s v="5277723554"/>
    <s v="15 Jun 2026"/>
    <s v="15"/>
    <s v="Jun"/>
    <s v="19 Jun 2026"/>
    <s v="19"/>
    <s v="Jun"/>
    <n v="4"/>
    <n v="4"/>
    <n v="0"/>
    <n v="0"/>
    <x v="1"/>
    <x v="3"/>
    <n v="2"/>
    <n v="1"/>
    <n v="1418.5329952293575"/>
    <n v="354.63324880733938"/>
    <s v="Romania"/>
    <s v="07 Jun 2026 11:26"/>
    <s v="07 Jun 2026"/>
    <s v="Jun"/>
    <n v="0"/>
    <n v="4"/>
    <n v="0"/>
    <n v="0"/>
    <n v="0"/>
    <n v="4"/>
    <n v="0"/>
    <s v="07.06.2025"/>
    <x v="33"/>
    <s v="15.06.2026"/>
    <n v="25"/>
    <x v="0"/>
    <m/>
    <m/>
  </r>
  <r>
    <x v="2"/>
    <n v="1"/>
    <n v="0"/>
    <n v="0"/>
    <n v="11999"/>
    <s v="#20260604144329"/>
    <s v="06 Jun 2026"/>
    <s v="06"/>
    <s v="Jun"/>
    <s v="07 Jun 2026"/>
    <s v="07"/>
    <s v="Jun"/>
    <n v="1"/>
    <n v="1"/>
    <n v="0"/>
    <n v="0"/>
    <x v="23"/>
    <x v="3"/>
    <n v="3"/>
    <n v="0"/>
    <n v="242.22954549999997"/>
    <n v="242.2295454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2"/>
    <n v="1"/>
    <n v="0"/>
    <n v="0"/>
    <n v="11954"/>
    <s v="#20260604144329"/>
    <s v="06 Jun 2026"/>
    <s v="06"/>
    <s v="Jun"/>
    <s v="07 Jun 2026"/>
    <s v="07"/>
    <s v="Jun"/>
    <n v="1"/>
    <n v="1"/>
    <n v="0"/>
    <n v="0"/>
    <x v="23"/>
    <x v="3"/>
    <n v="2"/>
    <n v="0"/>
    <n v="161.49288309999997"/>
    <n v="161.49288309999997"/>
    <s v="Bulgaria"/>
    <s v="04 Jun 2026 15:37"/>
    <m/>
    <s v="Jun"/>
    <n v="0"/>
    <n v="1"/>
    <n v="0"/>
    <n v="0"/>
    <n v="0"/>
    <n v="1"/>
    <n v="0"/>
    <s v="04.06.2025"/>
    <x v="33"/>
    <s v="06.06.2026"/>
    <n v="23"/>
    <x v="0"/>
    <m/>
    <m/>
  </r>
  <r>
    <x v="1"/>
    <n v="2"/>
    <n v="-1"/>
    <n v="0"/>
    <n v="12036"/>
    <s v="6490732195"/>
    <s v="13 Jun 2026"/>
    <s v="13"/>
    <s v="Jun"/>
    <s v="14 Jun 2026"/>
    <s v="14"/>
    <s v="Jun"/>
    <n v="1"/>
    <n v="1"/>
    <n v="0"/>
    <n v="0"/>
    <x v="1"/>
    <x v="5"/>
    <n v="2"/>
    <n v="1"/>
    <n v="309.57738522935773"/>
    <n v="309.57738522935773"/>
    <s v="Bulgaria"/>
    <s v="07 Jun 2026 11:49"/>
    <s v="07 Jun 2026"/>
    <s v="Jun"/>
    <n v="0"/>
    <n v="1"/>
    <n v="0"/>
    <n v="0"/>
    <n v="0"/>
    <n v="1"/>
    <n v="0"/>
    <s v="07.06.2025"/>
    <x v="33"/>
    <s v="13.06.2026"/>
    <n v="24"/>
    <x v="0"/>
    <m/>
    <m/>
  </r>
  <r>
    <x v="1"/>
    <n v="2"/>
    <n v="-1"/>
    <n v="0"/>
    <n v="12037"/>
    <s v="6490732195"/>
    <s v="13 Jun 2026"/>
    <s v="13"/>
    <s v="Jun"/>
    <s v="14 Jun 2026"/>
    <s v="14"/>
    <s v="Jun"/>
    <n v="1"/>
    <n v="1"/>
    <n v="0"/>
    <n v="0"/>
    <x v="1"/>
    <x v="5"/>
    <n v="2"/>
    <n v="1"/>
    <n v="309.57738522935773"/>
    <n v="309.57738522935773"/>
    <m/>
    <s v="07 Jun 2026 11:49"/>
    <s v="07 Jun 2026"/>
    <s v="Jun"/>
    <n v="0"/>
    <n v="1"/>
    <n v="0"/>
    <n v="0"/>
    <n v="0"/>
    <n v="1"/>
    <n v="0"/>
    <s v="07.06.2025"/>
    <x v="33"/>
    <s v="13.06.2026"/>
    <n v="24"/>
    <x v="0"/>
    <m/>
    <m/>
  </r>
  <r>
    <x v="2"/>
    <n v="1"/>
    <n v="0"/>
    <n v="0"/>
    <n v="11988"/>
    <s v="#20260604144329"/>
    <s v="06 Jun 2026"/>
    <s v="06"/>
    <s v="Jun"/>
    <s v="07 Jun 2026"/>
    <s v="07"/>
    <s v="Jun"/>
    <n v="1"/>
    <n v="1"/>
    <n v="0"/>
    <n v="0"/>
    <x v="23"/>
    <x v="6"/>
    <n v="2"/>
    <n v="0"/>
    <n v="161.49288309999997"/>
    <n v="161.49288309999997"/>
    <s v="Bulgaria"/>
    <s v="04 Jun 2026 15:38"/>
    <m/>
    <s v="Jun"/>
    <n v="0"/>
    <n v="1"/>
    <n v="0"/>
    <n v="0"/>
    <n v="0"/>
    <n v="1"/>
    <n v="0"/>
    <s v="04.06.2025"/>
    <x v="33"/>
    <s v="06.06.2026"/>
    <n v="23"/>
    <x v="0"/>
    <m/>
    <m/>
  </r>
  <r>
    <x v="0"/>
    <n v="1"/>
    <n v="0"/>
    <n v="0"/>
    <n v="12016"/>
    <m/>
    <s v="06 Jun 2026"/>
    <s v="06"/>
    <s v="Jun"/>
    <s v="07 Jun 2026"/>
    <s v="07"/>
    <s v="Jun"/>
    <n v="1"/>
    <n v="1"/>
    <n v="0"/>
    <n v="0"/>
    <x v="0"/>
    <x v="6"/>
    <n v="2"/>
    <n v="0"/>
    <n v="276.32827522935776"/>
    <n v="276.32827522935776"/>
    <s v="Romania"/>
    <s v="06 Jun 2026 11:17"/>
    <m/>
    <s v="Jun"/>
    <n v="0"/>
    <n v="1"/>
    <n v="0"/>
    <n v="0"/>
    <n v="0"/>
    <n v="1"/>
    <n v="0"/>
    <s v="06.06.2025"/>
    <x v="33"/>
    <s v="06.06.2026"/>
    <n v="23"/>
    <x v="0"/>
    <m/>
    <m/>
  </r>
  <r>
    <x v="1"/>
    <n v="0"/>
    <n v="0"/>
    <n v="4"/>
    <n v="11911"/>
    <s v="6940700653"/>
    <s v="04 Aug 2026"/>
    <s v="04"/>
    <s v="Aug"/>
    <s v="08 Aug 2026"/>
    <s v="08"/>
    <s v="Aug"/>
    <n v="4"/>
    <n v="4"/>
    <n v="0"/>
    <n v="0"/>
    <x v="1"/>
    <x v="0"/>
    <n v="2"/>
    <n v="1"/>
    <n v="2151.0541321100914"/>
    <n v="537.76353302752284"/>
    <s v="Bulgaria"/>
    <s v="02 Jun 2026 11:32"/>
    <s v="02 Jun 2026"/>
    <s v="Jun"/>
    <n v="0"/>
    <n v="0"/>
    <n v="0"/>
    <n v="4"/>
    <n v="0"/>
    <n v="4"/>
    <n v="0"/>
    <s v="02.06.2025"/>
    <x v="33"/>
    <s v="04.08.2026"/>
    <n v="32"/>
    <x v="0"/>
    <m/>
    <m/>
  </r>
  <r>
    <x v="1"/>
    <n v="0"/>
    <n v="2"/>
    <n v="0"/>
    <n v="11929"/>
    <s v="5242815551"/>
    <s v="21 Jun 2026"/>
    <s v="21"/>
    <s v="Jun"/>
    <s v="23 Jun 2026"/>
    <s v="23"/>
    <s v="Jun"/>
    <n v="2"/>
    <n v="2"/>
    <n v="0"/>
    <n v="0"/>
    <x v="1"/>
    <x v="4"/>
    <n v="2"/>
    <n v="2"/>
    <n v="886.5831220183486"/>
    <n v="443.2915610091743"/>
    <s v="Romania"/>
    <s v="04 Jun 2026 09:06"/>
    <s v="04 Jun 2026"/>
    <s v="Jun"/>
    <n v="0"/>
    <n v="2"/>
    <n v="0"/>
    <n v="0"/>
    <n v="0"/>
    <n v="2"/>
    <n v="0"/>
    <s v="04.06.2025"/>
    <x v="33"/>
    <s v="21.06.2026"/>
    <n v="26"/>
    <x v="0"/>
    <m/>
    <m/>
  </r>
  <r>
    <x v="1"/>
    <n v="0"/>
    <n v="0"/>
    <n v="3"/>
    <n v="12039"/>
    <s v="5301363156"/>
    <s v="16 Jul 2026"/>
    <s v="16"/>
    <s v="Jul"/>
    <s v="19 Jul 2026"/>
    <s v="19"/>
    <s v="Jul"/>
    <n v="3"/>
    <n v="3"/>
    <n v="0"/>
    <n v="0"/>
    <x v="1"/>
    <x v="4"/>
    <n v="2"/>
    <n v="2"/>
    <n v="1977.8286016513759"/>
    <n v="659.27620055045873"/>
    <s v="Romania"/>
    <s v="07 Jun 2026 14:34"/>
    <s v="07 Jun 2026"/>
    <s v="Jun"/>
    <n v="0"/>
    <n v="0"/>
    <n v="3"/>
    <n v="0"/>
    <n v="0"/>
    <n v="3"/>
    <n v="0"/>
    <s v="07.06.2025"/>
    <x v="33"/>
    <s v="16.07.2026"/>
    <n v="29"/>
    <x v="0"/>
    <m/>
    <m/>
  </r>
  <r>
    <x v="1"/>
    <n v="0"/>
    <n v="1"/>
    <n v="3"/>
    <n v="11874"/>
    <s v="6238303390"/>
    <s v="10 Jul 2026"/>
    <s v="10"/>
    <s v="Jul"/>
    <s v="14 Jul 2026"/>
    <s v="14"/>
    <s v="Jul"/>
    <n v="4"/>
    <n v="4"/>
    <n v="0"/>
    <n v="0"/>
    <x v="1"/>
    <x v="6"/>
    <n v="2"/>
    <n v="1"/>
    <n v="1906.8804198165137"/>
    <n v="476.72010495412843"/>
    <s v="Bulgaria"/>
    <s v="30 May 2026 15:02"/>
    <s v="30 May 2026"/>
    <s v="May"/>
    <n v="0"/>
    <n v="0"/>
    <n v="4"/>
    <n v="0"/>
    <n v="0"/>
    <n v="4"/>
    <n v="0"/>
    <s v="30.05.2025"/>
    <x v="32"/>
    <s v="10.07.2026"/>
    <n v="28"/>
    <x v="0"/>
    <m/>
    <m/>
  </r>
  <r>
    <x v="1"/>
    <n v="0"/>
    <n v="0"/>
    <n v="3"/>
    <n v="12040"/>
    <s v="5866271250"/>
    <s v="14 Jul 2026"/>
    <s v="14"/>
    <s v="Jul"/>
    <s v="17 Jul 2026"/>
    <s v="17"/>
    <s v="Jul"/>
    <n v="3"/>
    <n v="3"/>
    <n v="0"/>
    <n v="0"/>
    <x v="1"/>
    <x v="7"/>
    <n v="3"/>
    <n v="2"/>
    <n v="3066.7055532110089"/>
    <n v="1022.2351844036698"/>
    <s v="Bulgaria"/>
    <s v="07 Jun 2026 16:11"/>
    <s v="07 Jun 2026"/>
    <s v="Jun"/>
    <n v="0"/>
    <n v="0"/>
    <n v="3"/>
    <n v="0"/>
    <n v="0"/>
    <n v="3"/>
    <n v="0"/>
    <s v="07.06.2025"/>
    <x v="33"/>
    <s v="14.07.2026"/>
    <n v="29"/>
    <x v="0"/>
    <m/>
    <m/>
  </r>
  <r>
    <x v="1"/>
    <n v="0"/>
    <n v="0"/>
    <n v="7"/>
    <n v="11499"/>
    <s v="6489843391"/>
    <s v="30 Jul 2026"/>
    <s v="30"/>
    <s v="Jul"/>
    <s v="06 Aug 2026"/>
    <s v="06"/>
    <s v="Aug"/>
    <n v="7"/>
    <n v="-24"/>
    <n v="1"/>
    <n v="5"/>
    <x v="1"/>
    <x v="0"/>
    <n v="2"/>
    <n v="0"/>
    <n v="3764.3447311926602"/>
    <n v="537.76353302752284"/>
    <s v="Israel"/>
    <s v="16 May 2026 16:48"/>
    <s v="16 May 2026"/>
    <s v="May"/>
    <n v="0"/>
    <n v="0"/>
    <n v="1"/>
    <n v="5"/>
    <n v="0"/>
    <n v="6"/>
    <n v="-1"/>
    <s v="16.05.2025"/>
    <x v="31"/>
    <s v="30.07.2026"/>
    <n v="31"/>
    <x v="0"/>
    <m/>
    <m/>
  </r>
  <r>
    <x v="1"/>
    <n v="1"/>
    <n v="1"/>
    <n v="0"/>
    <n v="11813"/>
    <s v="6314930822"/>
    <s v="30 May 2026"/>
    <s v="30"/>
    <s v="May"/>
    <s v="01 Jun 2026"/>
    <s v="01"/>
    <s v="Jun"/>
    <n v="2"/>
    <n v="-29"/>
    <n v="1"/>
    <n v="0"/>
    <x v="1"/>
    <x v="4"/>
    <n v="2"/>
    <n v="2"/>
    <n v="643.11602059999996"/>
    <n v="321.55801029999998"/>
    <s v="Romania"/>
    <s v="27 May 2026 18:30"/>
    <s v="27 May 2026"/>
    <s v="May"/>
    <n v="1"/>
    <n v="0"/>
    <n v="0"/>
    <n v="0"/>
    <n v="0"/>
    <n v="1"/>
    <n v="-1"/>
    <s v="27.05.2025"/>
    <x v="32"/>
    <s v="30.05.2026"/>
    <n v="22"/>
    <x v="0"/>
    <m/>
    <m/>
  </r>
  <r>
    <x v="2"/>
    <n v="0"/>
    <n v="0"/>
    <n v="6"/>
    <n v="12041"/>
    <s v="0845"/>
    <s v="12 Jul 2026"/>
    <s v="12"/>
    <s v="Jul"/>
    <s v="18 Jul 2026"/>
    <s v="18"/>
    <s v="Jul"/>
    <n v="6"/>
    <n v="6"/>
    <n v="0"/>
    <n v="0"/>
    <x v="7"/>
    <x v="4"/>
    <n v="2"/>
    <n v="2"/>
    <n v="3418.1649744000001"/>
    <n v="569.69416239999998"/>
    <s v="Romania"/>
    <s v="07 Jun 2026 16:46"/>
    <s v="07 Jun 2026"/>
    <s v="Jun"/>
    <n v="0"/>
    <n v="0"/>
    <n v="6"/>
    <n v="0"/>
    <n v="0"/>
    <n v="6"/>
    <n v="0"/>
    <s v="07.06.2025"/>
    <x v="33"/>
    <s v="12.07.2026"/>
    <n v="29"/>
    <x v="0"/>
    <m/>
    <m/>
  </r>
  <r>
    <x v="1"/>
    <n v="2"/>
    <n v="0"/>
    <n v="0"/>
    <n v="11815"/>
    <s v="5405267382"/>
    <s v="29 May 2026"/>
    <s v="29"/>
    <s v="May"/>
    <s v="31 May 2026"/>
    <s v="31"/>
    <s v="May"/>
    <n v="2"/>
    <n v="2"/>
    <n v="0"/>
    <n v="0"/>
    <x v="1"/>
    <x v="6"/>
    <n v="2"/>
    <n v="0"/>
    <n v="494.16000779999996"/>
    <n v="247.08000389999998"/>
    <s v="Romania"/>
    <s v="27 May 2026 19:12"/>
    <s v="27 May 2026"/>
    <s v="May"/>
    <n v="2"/>
    <n v="0"/>
    <n v="0"/>
    <n v="0"/>
    <n v="0"/>
    <n v="2"/>
    <n v="0"/>
    <s v="27.05.2025"/>
    <x v="32"/>
    <s v="29.05.2026"/>
    <n v="22"/>
    <x v="0"/>
    <m/>
    <m/>
  </r>
  <r>
    <x v="2"/>
    <n v="0"/>
    <n v="0"/>
    <n v="5"/>
    <n v="11912"/>
    <s v="1268571.206249"/>
    <s v="01 Aug 2026"/>
    <s v="01"/>
    <s v="Aug"/>
    <s v="06 Aug 2026"/>
    <s v="06"/>
    <s v="Aug"/>
    <n v="5"/>
    <n v="5"/>
    <n v="0"/>
    <n v="0"/>
    <x v="3"/>
    <x v="3"/>
    <n v="2"/>
    <n v="1"/>
    <n v="2278.737533"/>
    <n v="455.74750660000001"/>
    <s v="Romania"/>
    <s v="02 Jun 2026 13:16"/>
    <s v="02 Jun 2026"/>
    <s v="Jun"/>
    <n v="0"/>
    <n v="0"/>
    <n v="0"/>
    <n v="5"/>
    <n v="0"/>
    <n v="5"/>
    <n v="0"/>
    <s v="02.06.2025"/>
    <x v="33"/>
    <s v="01.08.2026"/>
    <n v="31"/>
    <x v="0"/>
    <m/>
    <m/>
  </r>
  <r>
    <x v="1"/>
    <n v="0"/>
    <n v="2"/>
    <n v="0"/>
    <n v="11818"/>
    <s v="6140540885"/>
    <s v="04 Sep 2026"/>
    <s v="04"/>
    <s v="Sep"/>
    <s v="06 Sep 2026"/>
    <s v="06"/>
    <s v="Sep"/>
    <n v="2"/>
    <n v="2"/>
    <n v="0"/>
    <n v="0"/>
    <x v="1"/>
    <x v="6"/>
    <n v="2"/>
    <n v="2"/>
    <n v="933.95368348623845"/>
    <n v="466.97684174311922"/>
    <s v="Romania"/>
    <s v="27 May 2026 20:18"/>
    <s v="27 May 2026"/>
    <s v="May"/>
    <n v="0"/>
    <n v="0"/>
    <n v="0"/>
    <n v="0"/>
    <n v="2"/>
    <n v="2"/>
    <n v="0"/>
    <s v="27.05.2025"/>
    <x v="32"/>
    <s v="04.09.2026"/>
    <n v="36"/>
    <x v="0"/>
    <m/>
    <m/>
  </r>
  <r>
    <x v="2"/>
    <n v="0"/>
    <n v="4"/>
    <n v="1"/>
    <n v="11819"/>
    <s v="1267113.205500"/>
    <s v="24 Aug 2026"/>
    <s v="24"/>
    <s v="Aug"/>
    <s v="29 Aug 2026"/>
    <s v="29"/>
    <s v="Aug"/>
    <n v="5"/>
    <n v="5"/>
    <n v="0"/>
    <n v="0"/>
    <x v="3"/>
    <x v="3"/>
    <n v="2"/>
    <n v="2"/>
    <n v="2579.2508124999999"/>
    <n v="515.85016250000001"/>
    <s v="Romania"/>
    <s v="27 May 2026 21:45"/>
    <s v="27 May 2026"/>
    <s v="May"/>
    <n v="0"/>
    <n v="0"/>
    <n v="0"/>
    <n v="5"/>
    <n v="0"/>
    <n v="5"/>
    <n v="0"/>
    <s v="27.05.2025"/>
    <x v="32"/>
    <s v="24.08.2026"/>
    <n v="35"/>
    <x v="0"/>
    <m/>
    <m/>
  </r>
  <r>
    <x v="1"/>
    <n v="4"/>
    <n v="0"/>
    <n v="0"/>
    <n v="12038"/>
    <s v="5540007520"/>
    <s v="08 Jun 2026"/>
    <s v="08"/>
    <s v="Jun"/>
    <s v="12 Jun 2026"/>
    <s v="12"/>
    <s v="Jun"/>
    <n v="4"/>
    <n v="4"/>
    <n v="0"/>
    <n v="0"/>
    <x v="1"/>
    <x v="6"/>
    <n v="2"/>
    <n v="2"/>
    <n v="1235.4586943999998"/>
    <n v="308.86467359999995"/>
    <s v="Romania"/>
    <s v="07 Jun 2026 14:32"/>
    <s v="07 Jun 2026"/>
    <s v="Jun"/>
    <n v="0"/>
    <n v="4"/>
    <n v="0"/>
    <n v="0"/>
    <n v="0"/>
    <n v="4"/>
    <n v="0"/>
    <s v="07.06.2025"/>
    <x v="33"/>
    <s v="08.06.2026"/>
    <n v="24"/>
    <x v="0"/>
    <m/>
    <m/>
  </r>
  <r>
    <x v="1"/>
    <n v="0"/>
    <n v="2"/>
    <n v="0"/>
    <n v="12042"/>
    <s v="5292704244"/>
    <s v="19 Jun 2026"/>
    <s v="19"/>
    <s v="Jun"/>
    <s v="21 Jun 2026"/>
    <s v="21"/>
    <s v="Jun"/>
    <n v="2"/>
    <n v="2"/>
    <n v="0"/>
    <n v="0"/>
    <x v="1"/>
    <x v="1"/>
    <n v="5"/>
    <n v="1"/>
    <n v="1520.8462306422018"/>
    <n v="760.42311532110091"/>
    <s v="Bulgaria"/>
    <s v="07 Jun 2026 18:36"/>
    <s v="07 Jun 2026"/>
    <s v="Jun"/>
    <n v="0"/>
    <n v="2"/>
    <n v="0"/>
    <n v="0"/>
    <n v="0"/>
    <n v="2"/>
    <n v="0"/>
    <s v="07.06.2025"/>
    <x v="33"/>
    <s v="19.06.2026"/>
    <n v="25"/>
    <x v="0"/>
    <m/>
    <m/>
  </r>
  <r>
    <x v="1"/>
    <n v="0"/>
    <n v="5"/>
    <n v="0"/>
    <n v="11820"/>
    <s v="5879942884"/>
    <s v="28 Jun 2026"/>
    <s v="28"/>
    <s v="Jun"/>
    <s v="03 Jul 2026"/>
    <s v="03"/>
    <s v="Jul"/>
    <n v="5"/>
    <n v="-25"/>
    <n v="3"/>
    <n v="2"/>
    <x v="1"/>
    <x v="4"/>
    <n v="2"/>
    <n v="1"/>
    <n v="2331.9235486238526"/>
    <n v="466.38470972477063"/>
    <s v="Romania"/>
    <s v="27 May 2026 22:02"/>
    <s v="27 May 2026"/>
    <s v="May"/>
    <n v="0"/>
    <n v="3"/>
    <n v="2"/>
    <n v="0"/>
    <n v="0"/>
    <n v="5"/>
    <n v="0"/>
    <s v="27.05.2025"/>
    <x v="32"/>
    <s v="28.06.2026"/>
    <n v="27"/>
    <x v="0"/>
    <m/>
    <m/>
  </r>
  <r>
    <x v="1"/>
    <n v="0"/>
    <n v="5"/>
    <n v="0"/>
    <n v="11913"/>
    <s v="6891041958"/>
    <s v="27 Jun 2026"/>
    <s v="27"/>
    <s v="Jun"/>
    <s v="02 Jul 2026"/>
    <s v="02"/>
    <s v="Jul"/>
    <n v="5"/>
    <n v="-25"/>
    <n v="4"/>
    <n v="1"/>
    <x v="1"/>
    <x v="3"/>
    <n v="2"/>
    <n v="2"/>
    <n v="2761.4884128440367"/>
    <n v="552.2976825688072"/>
    <s v="Romania"/>
    <s v="02 Jun 2026 13:46"/>
    <s v="02 Jun 2026"/>
    <s v="Jun"/>
    <n v="0"/>
    <n v="4"/>
    <n v="1"/>
    <n v="0"/>
    <n v="0"/>
    <n v="5"/>
    <n v="0"/>
    <s v="02.06.2025"/>
    <x v="33"/>
    <s v="27.06.2026"/>
    <n v="26"/>
    <x v="0"/>
    <m/>
    <m/>
  </r>
  <r>
    <x v="1"/>
    <n v="0"/>
    <n v="3"/>
    <n v="2"/>
    <n v="11825"/>
    <s v="5663579743"/>
    <s v="23 Aug 2026"/>
    <s v="23"/>
    <s v="Aug"/>
    <s v="28 Aug 2026"/>
    <s v="28"/>
    <s v="Aug"/>
    <n v="5"/>
    <n v="5"/>
    <n v="0"/>
    <n v="0"/>
    <x v="1"/>
    <x v="4"/>
    <n v="2"/>
    <n v="2"/>
    <n v="2819.660897798165"/>
    <n v="563.92500220183479"/>
    <s v="United Kingdom"/>
    <s v="27 May 2026 23:40"/>
    <s v="27 May 2026"/>
    <s v="May"/>
    <n v="0"/>
    <n v="0"/>
    <n v="0"/>
    <n v="5"/>
    <n v="0"/>
    <n v="5"/>
    <n v="0"/>
    <s v="27.05.2025"/>
    <x v="32"/>
    <s v="23.08.2026"/>
    <n v="35"/>
    <x v="0"/>
    <m/>
    <m/>
  </r>
  <r>
    <x v="2"/>
    <n v="0"/>
    <n v="5"/>
    <n v="0"/>
    <n v="12044"/>
    <s v="1270418.206963"/>
    <s v="04 Jul 2026"/>
    <s v="04"/>
    <s v="Jul"/>
    <s v="09 Jul 2026"/>
    <s v="09"/>
    <s v="Jul"/>
    <n v="5"/>
    <n v="5"/>
    <n v="0"/>
    <n v="0"/>
    <x v="3"/>
    <x v="3"/>
    <n v="2"/>
    <n v="1"/>
    <n v="2063.40065"/>
    <n v="412.68013000000002"/>
    <s v="Romania"/>
    <s v="07 Jun 2026 22:37"/>
    <s v="07 Jun 2026"/>
    <s v="Jun"/>
    <n v="0"/>
    <n v="0"/>
    <n v="5"/>
    <n v="0"/>
    <n v="0"/>
    <n v="5"/>
    <n v="0"/>
    <s v="07.06.2025"/>
    <x v="33"/>
    <s v="04.07.2026"/>
    <n v="27"/>
    <x v="0"/>
    <m/>
    <m/>
  </r>
  <r>
    <x v="1"/>
    <n v="1"/>
    <n v="0"/>
    <n v="0"/>
    <n v="11927"/>
    <s v="5355365579"/>
    <s v="06 Jun 2026"/>
    <s v="06"/>
    <s v="Jun"/>
    <s v="07 Jun 2026"/>
    <s v="07"/>
    <s v="Jun"/>
    <n v="1"/>
    <n v="1"/>
    <n v="0"/>
    <n v="0"/>
    <x v="1"/>
    <x v="0"/>
    <n v="2"/>
    <n v="1"/>
    <n v="299.39845640000004"/>
    <n v="299.39845640000004"/>
    <s v="Bulgaria"/>
    <s v="03 Jun 2026 20:54"/>
    <s v="03 Jun 2026"/>
    <s v="Jun"/>
    <n v="0"/>
    <n v="1"/>
    <n v="0"/>
    <n v="0"/>
    <n v="0"/>
    <n v="1"/>
    <n v="0"/>
    <s v="03.06.2025"/>
    <x v="33"/>
    <s v="06.06.2026"/>
    <n v="23"/>
    <x v="0"/>
    <m/>
    <m/>
  </r>
  <r>
    <x v="2"/>
    <n v="0"/>
    <n v="0"/>
    <n v="6"/>
    <n v="11392"/>
    <s v="1262279.203552"/>
    <s v="20 Jul 2026"/>
    <s v="20"/>
    <s v="Jul"/>
    <s v="26 Jul 2026"/>
    <s v="26"/>
    <s v="Jul"/>
    <n v="6"/>
    <n v="6"/>
    <n v="0"/>
    <n v="0"/>
    <x v="3"/>
    <x v="6"/>
    <n v="2"/>
    <n v="2"/>
    <n v="3337.428312"/>
    <n v="556.23805200000004"/>
    <s v="Romania"/>
    <s v="11 May 2026 09:57"/>
    <s v="10 May 2026"/>
    <s v="May"/>
    <n v="0"/>
    <n v="0"/>
    <n v="6"/>
    <n v="0"/>
    <n v="0"/>
    <n v="6"/>
    <n v="0"/>
    <s v="11.05.2025"/>
    <x v="31"/>
    <s v="20.07.2026"/>
    <n v="30"/>
    <x v="0"/>
    <m/>
    <m/>
  </r>
  <r>
    <x v="1"/>
    <n v="3"/>
    <n v="0"/>
    <n v="0"/>
    <n v="11728"/>
    <s v="5405218252"/>
    <s v="10 Jun 2026"/>
    <s v="10"/>
    <s v="Jun"/>
    <s v="13 Jun 2026"/>
    <s v="13"/>
    <s v="Jun"/>
    <n v="3"/>
    <n v="3"/>
    <n v="0"/>
    <n v="0"/>
    <x v="1"/>
    <x v="2"/>
    <n v="2"/>
    <n v="0"/>
    <n v="789.17740500000002"/>
    <n v="263.05913500000003"/>
    <s v="Austria"/>
    <s v="27 May 2026 10:04"/>
    <s v="27 May 2026"/>
    <s v="May"/>
    <n v="0"/>
    <n v="3"/>
    <n v="0"/>
    <n v="0"/>
    <n v="0"/>
    <n v="3"/>
    <n v="0"/>
    <s v="27.05.2025"/>
    <x v="32"/>
    <s v="10.06.2026"/>
    <n v="24"/>
    <x v="0"/>
    <m/>
    <m/>
  </r>
  <r>
    <x v="1"/>
    <n v="3"/>
    <n v="0"/>
    <n v="0"/>
    <n v="11627"/>
    <s v="5742696290"/>
    <s v="10 Jun 2026"/>
    <s v="10"/>
    <s v="Jun"/>
    <s v="13 Jun 2026"/>
    <s v="13"/>
    <s v="Jun"/>
    <n v="3"/>
    <n v="3"/>
    <n v="0"/>
    <n v="0"/>
    <x v="1"/>
    <x v="4"/>
    <n v="2"/>
    <n v="2"/>
    <n v="964.67403090000005"/>
    <n v="321.55801030000003"/>
    <s v="Romania"/>
    <s v="22 May 2026 20:44"/>
    <s v="22 May 2026"/>
    <s v="May"/>
    <n v="0"/>
    <n v="3"/>
    <n v="0"/>
    <n v="0"/>
    <n v="0"/>
    <n v="3"/>
    <n v="0"/>
    <s v="22.05.2025"/>
    <x v="30"/>
    <s v="10.06.2026"/>
    <n v="24"/>
    <x v="0"/>
    <m/>
    <m/>
  </r>
  <r>
    <x v="1"/>
    <n v="0"/>
    <n v="4"/>
    <n v="0"/>
    <n v="11395"/>
    <s v="6043608036"/>
    <s v="22 Jun 2026"/>
    <s v="22"/>
    <s v="Jun"/>
    <s v="26 Jun 2026"/>
    <s v="26"/>
    <s v="Jun"/>
    <n v="4"/>
    <n v="4"/>
    <n v="0"/>
    <n v="0"/>
    <x v="1"/>
    <x v="4"/>
    <n v="2"/>
    <n v="2"/>
    <n v="1882.1903089908255"/>
    <n v="470.54757724770639"/>
    <s v="Romania"/>
    <s v="11 May 2026 10:32"/>
    <s v="11 May 2026"/>
    <s v="May"/>
    <n v="0"/>
    <n v="4"/>
    <n v="0"/>
    <n v="0"/>
    <n v="0"/>
    <n v="4"/>
    <n v="0"/>
    <s v="11.05.2025"/>
    <x v="31"/>
    <s v="22.06.2026"/>
    <n v="26"/>
    <x v="0"/>
    <m/>
    <m/>
  </r>
  <r>
    <x v="1"/>
    <n v="0"/>
    <n v="0"/>
    <n v="5"/>
    <n v="11503"/>
    <s v="5630982078"/>
    <s v="03 Aug 2026"/>
    <s v="03"/>
    <s v="Aug"/>
    <s v="08 Aug 2026"/>
    <s v="08"/>
    <s v="Aug"/>
    <n v="5"/>
    <n v="5"/>
    <n v="0"/>
    <n v="0"/>
    <x v="1"/>
    <x v="6"/>
    <n v="2"/>
    <n v="1"/>
    <n v="2383.6005247706421"/>
    <n v="476.72010495412843"/>
    <s v="Romania"/>
    <s v="17 May 2026 11:39"/>
    <s v="17 May 2026"/>
    <s v="May"/>
    <n v="0"/>
    <n v="0"/>
    <n v="0"/>
    <n v="5"/>
    <n v="0"/>
    <n v="5"/>
    <n v="0"/>
    <s v="17.05.2025"/>
    <x v="31"/>
    <s v="03.08.2026"/>
    <n v="32"/>
    <x v="0"/>
    <m/>
    <m/>
  </r>
  <r>
    <x v="1"/>
    <n v="0"/>
    <n v="3"/>
    <n v="0"/>
    <n v="11504"/>
    <s v="6376878888"/>
    <s v="26 Aug 2026"/>
    <s v="26"/>
    <s v="Aug"/>
    <s v="29 Aug 2026"/>
    <s v="29"/>
    <s v="Aug"/>
    <n v="3"/>
    <n v="3"/>
    <n v="0"/>
    <n v="0"/>
    <x v="1"/>
    <x v="3"/>
    <n v="2"/>
    <n v="0"/>
    <n v="1325.5144381651376"/>
    <n v="441.83814605504585"/>
    <s v="Germany"/>
    <s v="17 May 2026 14:04"/>
    <s v="17 May 2026"/>
    <s v="May"/>
    <n v="0"/>
    <n v="0"/>
    <n v="0"/>
    <n v="3"/>
    <n v="0"/>
    <n v="3"/>
    <n v="0"/>
    <s v="17.05.2025"/>
    <x v="31"/>
    <s v="26.08.2026"/>
    <n v="35"/>
    <x v="0"/>
    <m/>
    <m/>
  </r>
  <r>
    <x v="2"/>
    <n v="1"/>
    <n v="1"/>
    <n v="0"/>
    <n v="11614"/>
    <s v="1265390.204790"/>
    <s v="30 May 2026"/>
    <s v="30"/>
    <s v="May"/>
    <s v="01 Jun 2026"/>
    <s v="01"/>
    <s v="Jun"/>
    <n v="2"/>
    <n v="-29"/>
    <n v="1"/>
    <n v="0"/>
    <x v="3"/>
    <x v="6"/>
    <n v="1"/>
    <n v="1"/>
    <n v="351.69735059999999"/>
    <n v="175.8486753"/>
    <s v="Romania"/>
    <s v="21 May 2026 19:36"/>
    <s v="21 May 2026"/>
    <s v="May"/>
    <n v="1"/>
    <n v="0"/>
    <n v="0"/>
    <n v="0"/>
    <n v="0"/>
    <n v="1"/>
    <n v="-1"/>
    <s v="21.05.2025"/>
    <x v="30"/>
    <s v="30.05.2026"/>
    <n v="22"/>
    <x v="0"/>
    <m/>
    <m/>
  </r>
  <r>
    <x v="1"/>
    <n v="2"/>
    <n v="0"/>
    <n v="0"/>
    <n v="11615"/>
    <s v="5928143734"/>
    <s v="28 May 2026"/>
    <s v="28"/>
    <s v="May"/>
    <s v="30 May 2026"/>
    <s v="30"/>
    <s v="May"/>
    <n v="2"/>
    <n v="2"/>
    <n v="0"/>
    <n v="0"/>
    <x v="1"/>
    <x v="2"/>
    <n v="2"/>
    <n v="0"/>
    <n v="526.11826999999994"/>
    <n v="263.05913499999997"/>
    <s v="Romania"/>
    <s v="21 May 2026 20:34"/>
    <s v="21 May 2026"/>
    <s v="May"/>
    <n v="2"/>
    <n v="0"/>
    <n v="0"/>
    <n v="0"/>
    <n v="0"/>
    <n v="2"/>
    <n v="0"/>
    <s v="21.05.2025"/>
    <x v="30"/>
    <s v="28.05.2026"/>
    <n v="22"/>
    <x v="0"/>
    <m/>
    <m/>
  </r>
  <r>
    <x v="2"/>
    <n v="0"/>
    <n v="4"/>
    <n v="0"/>
    <n v="11611"/>
    <s v="104733"/>
    <s v="04 Jul 2026"/>
    <s v="04"/>
    <s v="Jul"/>
    <s v="08 Jul 2026"/>
    <s v="08"/>
    <s v="Jul"/>
    <n v="4"/>
    <n v="4"/>
    <n v="0"/>
    <n v="0"/>
    <x v="9"/>
    <x v="6"/>
    <n v="3"/>
    <n v="0"/>
    <n v="2170.4236676"/>
    <n v="542.60591690000001"/>
    <m/>
    <s v="21 May 2026 18:03"/>
    <s v="21 May 2026"/>
    <s v="May"/>
    <n v="0"/>
    <n v="0"/>
    <n v="4"/>
    <n v="0"/>
    <n v="0"/>
    <n v="4"/>
    <n v="0"/>
    <s v="21.05.2025"/>
    <x v="30"/>
    <s v="04.07.2026"/>
    <n v="27"/>
    <x v="0"/>
    <m/>
    <m/>
  </r>
  <r>
    <x v="1"/>
    <n v="0"/>
    <n v="0"/>
    <n v="5"/>
    <n v="11616"/>
    <s v="5472559929"/>
    <s v="20 Jul 2026"/>
    <s v="20"/>
    <s v="Jul"/>
    <s v="25 Jul 2026"/>
    <s v="25"/>
    <s v="Jul"/>
    <n v="5"/>
    <n v="5"/>
    <n v="0"/>
    <n v="0"/>
    <x v="1"/>
    <x v="3"/>
    <n v="2"/>
    <n v="0"/>
    <n v="2441.7371229357796"/>
    <n v="488.34742458715596"/>
    <s v="Romania"/>
    <s v="21 May 2026 22:10"/>
    <s v="21 May 2026"/>
    <s v="May"/>
    <n v="0"/>
    <n v="0"/>
    <n v="5"/>
    <n v="0"/>
    <n v="0"/>
    <n v="5"/>
    <n v="0"/>
    <s v="21.05.2025"/>
    <x v="30"/>
    <s v="20.07.2026"/>
    <n v="30"/>
    <x v="0"/>
    <m/>
    <m/>
  </r>
  <r>
    <x v="1"/>
    <n v="0"/>
    <n v="7"/>
    <n v="0"/>
    <n v="11620"/>
    <s v="5649677802"/>
    <s v="30 Aug 2026"/>
    <s v="30"/>
    <s v="Aug"/>
    <s v="06 Sep 2026"/>
    <s v="06"/>
    <s v="Sep"/>
    <n v="7"/>
    <n v="-24"/>
    <n v="1"/>
    <n v="5"/>
    <x v="1"/>
    <x v="4"/>
    <n v="2"/>
    <n v="1"/>
    <n v="2712.3952855045873"/>
    <n v="387.4876041284403"/>
    <s v="Romania"/>
    <s v="22 May 2026 02:44"/>
    <s v="21 May 2026"/>
    <s v="May"/>
    <n v="0"/>
    <n v="0"/>
    <n v="0"/>
    <n v="1"/>
    <n v="5"/>
    <n v="6"/>
    <n v="-1"/>
    <s v="22.05.2025"/>
    <x v="30"/>
    <s v="30.08.2026"/>
    <n v="36"/>
    <x v="0"/>
    <m/>
    <m/>
  </r>
  <r>
    <x v="4"/>
    <n v="3"/>
    <n v="4"/>
    <n v="0"/>
    <n v="11443"/>
    <s v="14018168"/>
    <s v="12 Jun 2026"/>
    <s v="12"/>
    <s v="Jun"/>
    <s v="19 Jun 2026"/>
    <s v="19"/>
    <s v="Jun"/>
    <n v="7"/>
    <n v="7"/>
    <n v="0"/>
    <n v="0"/>
    <x v="10"/>
    <x v="3"/>
    <n v="2"/>
    <n v="1"/>
    <n v="1394.1351822999998"/>
    <n v="199.16216889999995"/>
    <s v="Poland"/>
    <s v="11 May 2026 13:56"/>
    <s v="07 May 2026"/>
    <s v="May"/>
    <n v="0"/>
    <n v="7"/>
    <n v="0"/>
    <n v="0"/>
    <n v="0"/>
    <n v="7"/>
    <n v="0"/>
    <s v="11.05.2025"/>
    <x v="31"/>
    <s v="12.06.2026"/>
    <n v="24"/>
    <x v="0"/>
    <m/>
    <m/>
  </r>
  <r>
    <x v="1"/>
    <n v="0"/>
    <n v="5"/>
    <n v="0"/>
    <n v="11446"/>
    <s v="6473909914"/>
    <s v="25 Aug 2026"/>
    <s v="25"/>
    <s v="Aug"/>
    <s v="30 Aug 2026"/>
    <s v="30"/>
    <s v="Aug"/>
    <n v="5"/>
    <n v="5"/>
    <n v="0"/>
    <n v="0"/>
    <x v="1"/>
    <x v="6"/>
    <n v="2"/>
    <n v="1"/>
    <n v="2151.0541321100914"/>
    <n v="430.21082642201827"/>
    <s v="Romania"/>
    <s v="11 May 2026 15:00"/>
    <s v="11 May 2026"/>
    <s v="May"/>
    <n v="0"/>
    <n v="0"/>
    <n v="0"/>
    <n v="5"/>
    <n v="0"/>
    <n v="5"/>
    <n v="0"/>
    <s v="11.05.2025"/>
    <x v="31"/>
    <s v="25.08.2026"/>
    <n v="35"/>
    <x v="0"/>
    <m/>
    <m/>
  </r>
  <r>
    <x v="1"/>
    <n v="0"/>
    <n v="8"/>
    <n v="0"/>
    <n v="11915"/>
    <s v="6407269214"/>
    <s v="18 Jun 2026"/>
    <s v="18"/>
    <s v="Jun"/>
    <s v="26 Jun 2026"/>
    <s v="26"/>
    <s v="Jun"/>
    <n v="8"/>
    <n v="8"/>
    <n v="0"/>
    <n v="0"/>
    <x v="1"/>
    <x v="3"/>
    <n v="2"/>
    <n v="2"/>
    <n v="3947.7082795412844"/>
    <n v="493.46129201834856"/>
    <s v="Ukraine"/>
    <s v="02 Jun 2026 15:32"/>
    <s v="02 Jun 2026"/>
    <s v="Jun"/>
    <n v="0"/>
    <n v="8"/>
    <n v="0"/>
    <n v="0"/>
    <n v="0"/>
    <n v="8"/>
    <n v="0"/>
    <s v="02.06.2025"/>
    <x v="33"/>
    <s v="18.06.2026"/>
    <n v="25"/>
    <x v="0"/>
    <m/>
    <m/>
  </r>
  <r>
    <x v="1"/>
    <n v="1"/>
    <n v="1"/>
    <n v="0"/>
    <n v="11506"/>
    <s v="6454715015"/>
    <s v="30 May 2026"/>
    <s v="30"/>
    <s v="May"/>
    <s v="01 Jun 2026"/>
    <s v="01"/>
    <s v="Jun"/>
    <n v="2"/>
    <n v="-29"/>
    <n v="1"/>
    <n v="0"/>
    <x v="1"/>
    <x v="4"/>
    <n v="2"/>
    <n v="2"/>
    <n v="643.11602059999996"/>
    <n v="321.55801029999998"/>
    <s v="Romania"/>
    <s v="17 May 2026 19:49"/>
    <s v="17 May 2026"/>
    <s v="May"/>
    <n v="1"/>
    <n v="0"/>
    <n v="0"/>
    <n v="0"/>
    <n v="0"/>
    <n v="1"/>
    <n v="-1"/>
    <s v="17.05.2025"/>
    <x v="31"/>
    <s v="30.05.2026"/>
    <n v="22"/>
    <x v="0"/>
    <m/>
    <m/>
  </r>
  <r>
    <x v="2"/>
    <n v="0"/>
    <n v="4"/>
    <n v="1"/>
    <n v="11508"/>
    <s v="0026"/>
    <s v="07 Jul 2026"/>
    <s v="07"/>
    <s v="Jul"/>
    <s v="12 Jul 2026"/>
    <s v="12"/>
    <s v="Jul"/>
    <n v="5"/>
    <n v="5"/>
    <n v="0"/>
    <n v="0"/>
    <x v="7"/>
    <x v="4"/>
    <n v="2"/>
    <n v="1"/>
    <n v="2192.6027798"/>
    <n v="438.52055596000002"/>
    <s v="Israel"/>
    <s v="17 May 2026 19:49"/>
    <s v="17 May 2026"/>
    <s v="May"/>
    <n v="0"/>
    <n v="0"/>
    <n v="5"/>
    <n v="0"/>
    <n v="0"/>
    <n v="5"/>
    <n v="0"/>
    <s v="17.05.2025"/>
    <x v="31"/>
    <s v="07.07.2026"/>
    <n v="28"/>
    <x v="0"/>
    <m/>
    <m/>
  </r>
  <r>
    <x v="2"/>
    <n v="0"/>
    <n v="5"/>
    <n v="0"/>
    <n v="11830"/>
    <s v="2343308"/>
    <s v="04 Jul 2026"/>
    <s v="04"/>
    <s v="Jul"/>
    <s v="09 Jul 2026"/>
    <s v="09"/>
    <s v="Jul"/>
    <n v="5"/>
    <n v="5"/>
    <n v="0"/>
    <n v="0"/>
    <x v="6"/>
    <x v="3"/>
    <n v="2"/>
    <n v="2"/>
    <n v="2579.2508124999999"/>
    <n v="515.85016250000001"/>
    <s v="Romania"/>
    <s v="28 May 2026 11:28"/>
    <s v="28 May 2026"/>
    <s v="May"/>
    <n v="0"/>
    <n v="0"/>
    <n v="5"/>
    <n v="0"/>
    <n v="0"/>
    <n v="5"/>
    <n v="0"/>
    <s v="28.05.2025"/>
    <x v="32"/>
    <s v="04.07.2026"/>
    <n v="27"/>
    <x v="0"/>
    <m/>
    <m/>
  </r>
  <r>
    <x v="2"/>
    <n v="2"/>
    <n v="1"/>
    <n v="0"/>
    <n v="11505"/>
    <s v="1263851.204239"/>
    <s v="29 May 2026"/>
    <s v="29"/>
    <s v="May"/>
    <s v="01 Jun 2026"/>
    <s v="01"/>
    <s v="Jun"/>
    <n v="3"/>
    <n v="-28"/>
    <n v="2"/>
    <n v="0"/>
    <x v="3"/>
    <x v="3"/>
    <n v="2"/>
    <n v="1"/>
    <n v="785.89161059999992"/>
    <n v="261.96387019999997"/>
    <s v="Romania"/>
    <s v="17 May 2026 17:13"/>
    <s v="17 May 2026"/>
    <s v="May"/>
    <n v="2"/>
    <n v="0"/>
    <n v="0"/>
    <n v="0"/>
    <n v="0"/>
    <n v="2"/>
    <n v="-1"/>
    <s v="17.05.2025"/>
    <x v="31"/>
    <s v="29.05.2026"/>
    <n v="22"/>
    <x v="0"/>
    <m/>
    <m/>
  </r>
  <r>
    <x v="2"/>
    <n v="0"/>
    <n v="0"/>
    <n v="7"/>
    <n v="11509"/>
    <s v="11540"/>
    <s v="11 Aug 2026"/>
    <s v="11"/>
    <s v="Aug"/>
    <s v="18 Aug 2026"/>
    <s v="18"/>
    <s v="Aug"/>
    <n v="7"/>
    <n v="7"/>
    <n v="0"/>
    <n v="0"/>
    <x v="2"/>
    <x v="1"/>
    <n v="2"/>
    <n v="2"/>
    <n v="5652.1140003999999"/>
    <n v="807.4448572"/>
    <s v="Israel"/>
    <s v="18 May 2026 08:15"/>
    <s v="17 May 2026"/>
    <s v="May"/>
    <n v="0"/>
    <n v="0"/>
    <n v="0"/>
    <n v="7"/>
    <n v="0"/>
    <n v="7"/>
    <n v="0"/>
    <s v="18.05.2025"/>
    <x v="30"/>
    <s v="11.08.2026"/>
    <n v="33"/>
    <x v="0"/>
    <m/>
    <m/>
  </r>
  <r>
    <x v="2"/>
    <n v="0"/>
    <n v="4"/>
    <n v="1"/>
    <n v="11507"/>
    <s v="0026"/>
    <s v="07 Jul 2026"/>
    <s v="07"/>
    <s v="Jul"/>
    <s v="12 Jul 2026"/>
    <s v="12"/>
    <s v="Jul"/>
    <n v="5"/>
    <n v="5"/>
    <n v="0"/>
    <n v="0"/>
    <x v="7"/>
    <x v="4"/>
    <n v="2"/>
    <n v="0"/>
    <n v="2192.6027798"/>
    <n v="438.52055596000002"/>
    <s v="Israel"/>
    <s v="17 May 2026 19:49"/>
    <s v="17 May 2026"/>
    <s v="May"/>
    <n v="0"/>
    <n v="0"/>
    <n v="5"/>
    <n v="0"/>
    <n v="0"/>
    <n v="5"/>
    <n v="0"/>
    <s v="17.05.2025"/>
    <x v="31"/>
    <s v="07.07.2026"/>
    <n v="28"/>
    <x v="0"/>
    <m/>
    <m/>
  </r>
  <r>
    <x v="1"/>
    <n v="1"/>
    <n v="1"/>
    <n v="0"/>
    <n v="11447"/>
    <s v="6223089478"/>
    <s v="30 May 2026"/>
    <s v="30"/>
    <s v="May"/>
    <s v="01 Jun 2026"/>
    <s v="01"/>
    <s v="Jun"/>
    <n v="2"/>
    <n v="-29"/>
    <n v="1"/>
    <n v="0"/>
    <x v="1"/>
    <x v="4"/>
    <n v="2"/>
    <n v="1"/>
    <n v="514.50063980000004"/>
    <n v="257.25031990000002"/>
    <s v="Romania"/>
    <s v="11 May 2026 17:48"/>
    <s v="11 May 2026"/>
    <s v="May"/>
    <n v="1"/>
    <n v="0"/>
    <n v="0"/>
    <n v="0"/>
    <n v="0"/>
    <n v="1"/>
    <n v="-1"/>
    <s v="11.05.2025"/>
    <x v="31"/>
    <s v="30.05.2026"/>
    <n v="22"/>
    <x v="0"/>
    <m/>
    <m/>
  </r>
  <r>
    <x v="2"/>
    <n v="0"/>
    <n v="0"/>
    <n v="4"/>
    <n v="11510"/>
    <s v="0025"/>
    <s v="18 Aug 2026"/>
    <s v="18"/>
    <s v="Aug"/>
    <s v="22 Aug 2026"/>
    <s v="22"/>
    <s v="Aug"/>
    <n v="4"/>
    <n v="4"/>
    <n v="0"/>
    <n v="0"/>
    <x v="7"/>
    <x v="0"/>
    <n v="2"/>
    <n v="2"/>
    <n v="2512.0680520000001"/>
    <n v="628.01701300000002"/>
    <s v="Israel"/>
    <s v="18 May 2026 09:46"/>
    <s v="17 May 2026"/>
    <s v="May"/>
    <n v="0"/>
    <n v="0"/>
    <n v="0"/>
    <n v="4"/>
    <n v="0"/>
    <n v="4"/>
    <n v="0"/>
    <s v="18.05.2025"/>
    <x v="30"/>
    <s v="18.08.2026"/>
    <n v="34"/>
    <x v="0"/>
    <m/>
    <m/>
  </r>
  <r>
    <x v="2"/>
    <n v="2"/>
    <n v="1"/>
    <n v="0"/>
    <n v="11394"/>
    <s v="1262322.203562"/>
    <s v="29 May 2026"/>
    <s v="29"/>
    <s v="May"/>
    <s v="01 Jun 2026"/>
    <s v="01"/>
    <s v="Jun"/>
    <n v="3"/>
    <n v="-28"/>
    <n v="2"/>
    <n v="0"/>
    <x v="3"/>
    <x v="4"/>
    <n v="2"/>
    <n v="2"/>
    <n v="982.39385070000003"/>
    <n v="327.46461690000001"/>
    <s v="Romania"/>
    <s v="11 May 2026 10:08"/>
    <s v="10 May 2026"/>
    <s v="May"/>
    <n v="2"/>
    <n v="0"/>
    <n v="0"/>
    <n v="0"/>
    <n v="0"/>
    <n v="2"/>
    <n v="-1"/>
    <s v="11.05.2025"/>
    <x v="31"/>
    <s v="29.05.2026"/>
    <n v="22"/>
    <x v="0"/>
    <m/>
    <m/>
  </r>
  <r>
    <x v="1"/>
    <n v="2"/>
    <n v="1"/>
    <n v="0"/>
    <n v="11763"/>
    <s v="6058480952"/>
    <s v="29 May 2026"/>
    <s v="29"/>
    <s v="May"/>
    <s v="01 Jun 2026"/>
    <s v="01"/>
    <s v="Jun"/>
    <n v="3"/>
    <n v="-28"/>
    <n v="2"/>
    <n v="0"/>
    <x v="1"/>
    <x v="6"/>
    <n v="2"/>
    <n v="2"/>
    <n v="926.59402079999995"/>
    <n v="308.8646736"/>
    <s v="Romania"/>
    <s v="27 May 2026 11:26"/>
    <s v="27 May 2026"/>
    <s v="May"/>
    <n v="2"/>
    <n v="0"/>
    <n v="0"/>
    <n v="0"/>
    <n v="0"/>
    <n v="2"/>
    <n v="-1"/>
    <s v="27.05.2025"/>
    <x v="32"/>
    <s v="29.05.2026"/>
    <n v="22"/>
    <x v="0"/>
    <m/>
    <m/>
  </r>
  <r>
    <x v="1"/>
    <n v="0"/>
    <n v="3"/>
    <n v="0"/>
    <n v="11917"/>
    <s v="5515562658"/>
    <s v="22 Jun 2026"/>
    <s v="22"/>
    <s v="Jun"/>
    <s v="25 Jun 2026"/>
    <s v="25"/>
    <s v="Jun"/>
    <n v="3"/>
    <n v="3"/>
    <n v="0"/>
    <n v="0"/>
    <x v="1"/>
    <x v="6"/>
    <n v="2"/>
    <n v="2"/>
    <n v="1297.1997616513761"/>
    <n v="432.39992055045866"/>
    <m/>
    <s v="02 Jun 2026 17:06"/>
    <s v="02 Jun 2026"/>
    <s v="Jun"/>
    <n v="0"/>
    <n v="3"/>
    <n v="0"/>
    <n v="0"/>
    <n v="0"/>
    <n v="3"/>
    <n v="0"/>
    <s v="02.06.2025"/>
    <x v="33"/>
    <s v="22.06.2026"/>
    <n v="26"/>
    <x v="0"/>
    <m/>
    <m/>
  </r>
  <r>
    <x v="1"/>
    <n v="0"/>
    <n v="3"/>
    <n v="0"/>
    <n v="11916"/>
    <s v="5515562658"/>
    <s v="22 Jun 2026"/>
    <s v="22"/>
    <s v="Jun"/>
    <s v="25 Jun 2026"/>
    <s v="25"/>
    <s v="Jun"/>
    <n v="3"/>
    <n v="3"/>
    <n v="0"/>
    <n v="0"/>
    <x v="1"/>
    <x v="6"/>
    <n v="2"/>
    <n v="2"/>
    <n v="1297.1997616513761"/>
    <n v="432.39992055045866"/>
    <s v="Romania"/>
    <s v="02 Jun 2026 17:06"/>
    <s v="02 Jun 2026"/>
    <s v="Jun"/>
    <n v="0"/>
    <n v="3"/>
    <n v="0"/>
    <n v="0"/>
    <n v="0"/>
    <n v="3"/>
    <n v="0"/>
    <s v="02.06.2025"/>
    <x v="33"/>
    <s v="22.06.2026"/>
    <n v="26"/>
    <x v="0"/>
    <m/>
    <m/>
  </r>
  <r>
    <x v="1"/>
    <n v="2"/>
    <n v="1"/>
    <n v="0"/>
    <n v="11559"/>
    <s v="6626256465"/>
    <s v="29 May 2026"/>
    <s v="29"/>
    <s v="May"/>
    <s v="01 Jun 2026"/>
    <s v="01"/>
    <s v="Jun"/>
    <n v="3"/>
    <n v="-28"/>
    <n v="2"/>
    <n v="0"/>
    <x v="1"/>
    <x v="4"/>
    <n v="2"/>
    <n v="2"/>
    <n v="964.67403090000005"/>
    <n v="321.55801030000003"/>
    <s v="Romania"/>
    <s v="18 May 2026 15:52"/>
    <s v="18 May 2026"/>
    <s v="May"/>
    <n v="2"/>
    <n v="0"/>
    <n v="0"/>
    <n v="0"/>
    <n v="0"/>
    <n v="2"/>
    <n v="-1"/>
    <s v="18.05.2025"/>
    <x v="30"/>
    <s v="29.05.2026"/>
    <n v="22"/>
    <x v="0"/>
    <m/>
    <m/>
  </r>
  <r>
    <x v="2"/>
    <n v="0"/>
    <n v="6"/>
    <n v="0"/>
    <n v="11448"/>
    <s v="NT326057"/>
    <s v="05 Jul 2026"/>
    <s v="05"/>
    <s v="Jul"/>
    <s v="11 Jul 2026"/>
    <s v="11"/>
    <s v="Jul"/>
    <n v="6"/>
    <n v="6"/>
    <n v="0"/>
    <n v="0"/>
    <x v="5"/>
    <x v="5"/>
    <n v="2"/>
    <n v="2"/>
    <n v="2379.3845447999997"/>
    <n v="396.56409079999997"/>
    <s v="Romania"/>
    <s v="12 May 2026 09:22"/>
    <s v="12 May 2026"/>
    <s v="May"/>
    <n v="0"/>
    <n v="0"/>
    <n v="6"/>
    <n v="0"/>
    <n v="0"/>
    <n v="6"/>
    <n v="0"/>
    <s v="12.05.2025"/>
    <x v="31"/>
    <s v="05.07.2026"/>
    <n v="28"/>
    <x v="0"/>
    <m/>
    <m/>
  </r>
  <r>
    <x v="2"/>
    <n v="1"/>
    <n v="0"/>
    <n v="0"/>
    <n v="11684"/>
    <s v="#20260526135210"/>
    <s v="04 Jun 2026"/>
    <s v="04"/>
    <s v="Jun"/>
    <s v="05 Jun 2026"/>
    <s v="05"/>
    <s v="Jun"/>
    <n v="1"/>
    <n v="1"/>
    <n v="0"/>
    <n v="0"/>
    <x v="21"/>
    <x v="3"/>
    <n v="1"/>
    <n v="0"/>
    <n v="158.26576360000001"/>
    <n v="158.26576360000001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0"/>
    <n v="3"/>
    <n v="0"/>
    <n v="0"/>
    <n v="11450"/>
    <s v="14052026"/>
    <s v="14 May 2026"/>
    <s v="14"/>
    <s v="May"/>
    <s v="17 May 2026"/>
    <s v="17"/>
    <s v="May"/>
    <n v="3"/>
    <n v="3"/>
    <n v="0"/>
    <n v="0"/>
    <x v="0"/>
    <x v="3"/>
    <n v="1"/>
    <n v="0"/>
    <n v="0"/>
    <n v="0"/>
    <s v="Bulgaria"/>
    <s v="12 May 2026 12:40"/>
    <s v="12 May 2026"/>
    <s v="May"/>
    <n v="3"/>
    <n v="0"/>
    <n v="0"/>
    <n v="0"/>
    <n v="0"/>
    <n v="3"/>
    <n v="0"/>
    <s v="12.05.2025"/>
    <x v="31"/>
    <s v="14.05.2026"/>
    <n v="20"/>
    <x v="0"/>
    <m/>
    <m/>
  </r>
  <r>
    <x v="2"/>
    <n v="1"/>
    <n v="0"/>
    <n v="0"/>
    <n v="11701"/>
    <s v="#20260526135210"/>
    <s v="04 Jun 2026"/>
    <s v="04"/>
    <s v="Jun"/>
    <s v="05 Jun 2026"/>
    <s v="05"/>
    <s v="Jun"/>
    <n v="1"/>
    <n v="1"/>
    <n v="0"/>
    <n v="0"/>
    <x v="21"/>
    <x v="6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2"/>
    <n v="0"/>
    <n v="0"/>
    <n v="5"/>
    <n v="11622"/>
    <s v="64263"/>
    <s v="27 Jul 2026"/>
    <s v="27"/>
    <s v="Jul"/>
    <s v="01 Aug 2026"/>
    <s v="01"/>
    <s v="Aug"/>
    <n v="5"/>
    <n v="-26"/>
    <n v="4"/>
    <n v="0"/>
    <x v="4"/>
    <x v="3"/>
    <n v="2"/>
    <n v="1"/>
    <n v="2278.737533"/>
    <n v="455.74750660000001"/>
    <s v="Romania"/>
    <s v="22 May 2026 17:08"/>
    <s v="22 May 2026"/>
    <s v="May"/>
    <n v="0"/>
    <n v="0"/>
    <n v="4"/>
    <n v="0"/>
    <n v="0"/>
    <n v="4"/>
    <n v="-1"/>
    <s v="22.05.2025"/>
    <x v="30"/>
    <s v="27.07.2026"/>
    <n v="31"/>
    <x v="0"/>
    <m/>
    <m/>
  </r>
  <r>
    <x v="1"/>
    <n v="0"/>
    <n v="0"/>
    <n v="3"/>
    <n v="11457"/>
    <s v="6349194447"/>
    <s v="21 Aug 2026"/>
    <s v="21"/>
    <s v="Aug"/>
    <s v="24 Aug 2026"/>
    <s v="24"/>
    <s v="Aug"/>
    <n v="3"/>
    <n v="3"/>
    <n v="0"/>
    <n v="0"/>
    <x v="1"/>
    <x v="0"/>
    <n v="2"/>
    <n v="2"/>
    <n v="2016.6401639449541"/>
    <n v="672.21338798165129"/>
    <s v="Romania"/>
    <s v="12 May 2026 12:46"/>
    <s v="12 May 2026"/>
    <s v="May"/>
    <n v="0"/>
    <n v="0"/>
    <n v="0"/>
    <n v="3"/>
    <n v="0"/>
    <n v="3"/>
    <n v="0"/>
    <s v="12.05.2025"/>
    <x v="31"/>
    <s v="21.08.2026"/>
    <n v="34"/>
    <x v="0"/>
    <m/>
    <m/>
  </r>
  <r>
    <x v="0"/>
    <n v="3"/>
    <n v="0"/>
    <n v="0"/>
    <n v="11454"/>
    <s v="14052026"/>
    <s v="14 May 2026"/>
    <s v="14"/>
    <s v="May"/>
    <s v="17 May 2026"/>
    <s v="17"/>
    <s v="May"/>
    <n v="3"/>
    <n v="3"/>
    <n v="0"/>
    <n v="0"/>
    <x v="0"/>
    <x v="3"/>
    <n v="1"/>
    <n v="0"/>
    <n v="0"/>
    <n v="0"/>
    <s v="Bulgaria"/>
    <s v="12 May 2026 12:44"/>
    <s v="12 May 2026"/>
    <s v="May"/>
    <n v="3"/>
    <n v="0"/>
    <n v="0"/>
    <n v="0"/>
    <n v="0"/>
    <n v="3"/>
    <n v="0"/>
    <s v="12.05.2025"/>
    <x v="31"/>
    <s v="14.05.2026"/>
    <n v="20"/>
    <x v="0"/>
    <m/>
    <m/>
  </r>
  <r>
    <x v="0"/>
    <n v="3"/>
    <n v="0"/>
    <n v="0"/>
    <n v="11456"/>
    <s v="14052026"/>
    <s v="14 May 2026"/>
    <s v="14"/>
    <s v="May"/>
    <s v="17 May 2026"/>
    <s v="17"/>
    <s v="May"/>
    <n v="3"/>
    <n v="3"/>
    <n v="0"/>
    <n v="0"/>
    <x v="0"/>
    <x v="3"/>
    <n v="1"/>
    <n v="0"/>
    <n v="0"/>
    <n v="0"/>
    <s v="Bulgaria"/>
    <s v="12 May 2026 12:46"/>
    <s v="12 May 2026"/>
    <s v="May"/>
    <n v="3"/>
    <n v="0"/>
    <n v="0"/>
    <n v="0"/>
    <n v="0"/>
    <n v="3"/>
    <n v="0"/>
    <s v="12.05.2025"/>
    <x v="31"/>
    <s v="14.05.2026"/>
    <n v="20"/>
    <x v="0"/>
    <m/>
    <m/>
  </r>
  <r>
    <x v="2"/>
    <n v="0"/>
    <n v="0"/>
    <n v="5"/>
    <n v="11458"/>
    <s v="NT326106"/>
    <s v="08 Aug 2026"/>
    <s v="08"/>
    <s v="Aug"/>
    <s v="13 Aug 2026"/>
    <s v="13"/>
    <s v="Aug"/>
    <n v="5"/>
    <n v="5"/>
    <n v="0"/>
    <n v="0"/>
    <x v="5"/>
    <x v="0"/>
    <n v="2"/>
    <n v="2"/>
    <n v="2041.1041879999998"/>
    <n v="408.22083759999998"/>
    <s v="Romania"/>
    <s v="12 May 2026 13:24"/>
    <s v="12 May 2026"/>
    <s v="May"/>
    <n v="0"/>
    <n v="0"/>
    <n v="0"/>
    <n v="5"/>
    <n v="0"/>
    <n v="5"/>
    <n v="0"/>
    <s v="12.05.2025"/>
    <x v="31"/>
    <s v="08.08.2026"/>
    <n v="32"/>
    <x v="0"/>
    <m/>
    <m/>
  </r>
  <r>
    <x v="1"/>
    <n v="0"/>
    <n v="0"/>
    <n v="9"/>
    <n v="11626"/>
    <s v="6751558451"/>
    <s v="16 Aug 2026"/>
    <s v="16"/>
    <s v="Aug"/>
    <s v="25 Aug 2026"/>
    <s v="25"/>
    <s v="Aug"/>
    <n v="9"/>
    <n v="9"/>
    <n v="0"/>
    <n v="0"/>
    <x v="1"/>
    <x v="0"/>
    <n v="2"/>
    <n v="2"/>
    <n v="6476.9912242201826"/>
    <n v="719.6736664220183"/>
    <m/>
    <s v="22 May 2026 19:59"/>
    <s v="22 May 2026"/>
    <s v="May"/>
    <n v="0"/>
    <n v="0"/>
    <n v="0"/>
    <n v="9"/>
    <n v="0"/>
    <n v="9"/>
    <n v="0"/>
    <s v="22.05.2025"/>
    <x v="30"/>
    <s v="16.08.2026"/>
    <n v="34"/>
    <x v="0"/>
    <m/>
    <m/>
  </r>
  <r>
    <x v="2"/>
    <n v="1"/>
    <n v="0"/>
    <n v="0"/>
    <n v="11704"/>
    <s v="#20260526135210"/>
    <s v="04 Jun 2026"/>
    <s v="04"/>
    <s v="Jun"/>
    <s v="05 Jun 2026"/>
    <s v="05"/>
    <s v="Jun"/>
    <n v="1"/>
    <n v="1"/>
    <n v="0"/>
    <n v="0"/>
    <x v="21"/>
    <x v="6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3"/>
    <n v="0"/>
    <n v="0"/>
    <n v="4"/>
    <n v="11459"/>
    <s v="544253"/>
    <s v="23 Jul 2026"/>
    <s v="23"/>
    <s v="Jul"/>
    <s v="27 Jul 2026"/>
    <s v="27"/>
    <s v="Jul"/>
    <n v="4"/>
    <n v="4"/>
    <n v="0"/>
    <n v="0"/>
    <x v="8"/>
    <x v="3"/>
    <n v="2"/>
    <n v="2"/>
    <n v="2599.5672209174309"/>
    <n v="649.89180522935771"/>
    <m/>
    <s v="12 May 2026 13:43"/>
    <s v="12 May 2026"/>
    <s v="May"/>
    <n v="0"/>
    <n v="0"/>
    <n v="4"/>
    <n v="0"/>
    <n v="0"/>
    <n v="4"/>
    <n v="0"/>
    <s v="12.05.2025"/>
    <x v="31"/>
    <s v="23.07.2026"/>
    <n v="30"/>
    <x v="0"/>
    <m/>
    <m/>
  </r>
  <r>
    <x v="3"/>
    <n v="0"/>
    <n v="0"/>
    <n v="5"/>
    <n v="11460"/>
    <s v="544376"/>
    <s v="27 Jul 2026"/>
    <s v="27"/>
    <s v="Jul"/>
    <s v="01 Aug 2026"/>
    <s v="01"/>
    <s v="Aug"/>
    <n v="5"/>
    <n v="-26"/>
    <n v="4"/>
    <n v="0"/>
    <x v="8"/>
    <x v="0"/>
    <n v="2"/>
    <n v="2"/>
    <n v="3579.7072018348622"/>
    <n v="715.94144036697242"/>
    <m/>
    <s v="12 May 2026 15:33"/>
    <s v="12 May 2026"/>
    <s v="May"/>
    <n v="0"/>
    <n v="0"/>
    <n v="4"/>
    <n v="0"/>
    <n v="0"/>
    <n v="4"/>
    <n v="-1"/>
    <s v="12.05.2025"/>
    <x v="31"/>
    <s v="27.07.2026"/>
    <n v="31"/>
    <x v="0"/>
    <m/>
    <m/>
  </r>
  <r>
    <x v="2"/>
    <n v="1"/>
    <n v="0"/>
    <n v="0"/>
    <n v="11690"/>
    <s v="#20260526135210"/>
    <s v="04 Jun 2026"/>
    <s v="04"/>
    <s v="Jun"/>
    <s v="05 Jun 2026"/>
    <s v="05"/>
    <s v="Jun"/>
    <n v="1"/>
    <n v="1"/>
    <n v="0"/>
    <n v="0"/>
    <x v="21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2"/>
    <n v="0"/>
    <n v="0"/>
    <n v="6"/>
    <n v="11841"/>
    <s v="2343442"/>
    <s v="14 Jul 2026"/>
    <s v="14"/>
    <s v="Jul"/>
    <s v="20 Jul 2026"/>
    <s v="20"/>
    <s v="Jul"/>
    <n v="6"/>
    <n v="6"/>
    <n v="0"/>
    <n v="0"/>
    <x v="6"/>
    <x v="3"/>
    <n v="2"/>
    <n v="0"/>
    <n v="2734.4850395999997"/>
    <n v="455.74750659999995"/>
    <s v="Romania"/>
    <s v="28 May 2026 17:20"/>
    <s v="28 May 2026"/>
    <s v="May"/>
    <n v="0"/>
    <n v="0"/>
    <n v="6"/>
    <n v="0"/>
    <n v="0"/>
    <n v="6"/>
    <n v="0"/>
    <s v="28.05.2025"/>
    <x v="32"/>
    <s v="14.07.2026"/>
    <n v="29"/>
    <x v="0"/>
    <m/>
    <m/>
  </r>
  <r>
    <x v="1"/>
    <n v="2"/>
    <n v="0"/>
    <n v="0"/>
    <n v="11628"/>
    <s v="5897722161"/>
    <s v="23 May 2026"/>
    <s v="23"/>
    <s v="May"/>
    <s v="25 May 2026"/>
    <s v="25"/>
    <s v="May"/>
    <n v="2"/>
    <n v="2"/>
    <n v="0"/>
    <n v="0"/>
    <x v="1"/>
    <x v="7"/>
    <n v="2"/>
    <n v="2"/>
    <n v="950.53337999999997"/>
    <n v="475.26668999999998"/>
    <s v="Belarus"/>
    <s v="22 May 2026 21:26"/>
    <s v="22 May 2026"/>
    <s v="May"/>
    <n v="2"/>
    <n v="0"/>
    <n v="0"/>
    <n v="0"/>
    <n v="0"/>
    <n v="2"/>
    <n v="0"/>
    <s v="22.05.2025"/>
    <x v="30"/>
    <s v="23.05.2026"/>
    <n v="21"/>
    <x v="0"/>
    <m/>
    <m/>
  </r>
  <r>
    <x v="0"/>
    <n v="0"/>
    <n v="0"/>
    <n v="6"/>
    <n v="11461"/>
    <s v="12052026"/>
    <s v="09 Aug 2026"/>
    <s v="09"/>
    <s v="Aug"/>
    <s v="15 Aug 2026"/>
    <s v="15"/>
    <s v="Aug"/>
    <n v="6"/>
    <n v="6"/>
    <n v="0"/>
    <n v="0"/>
    <x v="0"/>
    <x v="5"/>
    <n v="2"/>
    <n v="1"/>
    <n v="2607.5340880733943"/>
    <n v="434.58901467889899"/>
    <m/>
    <s v="12 May 2026 15:51"/>
    <s v="12 May 2026"/>
    <s v="May"/>
    <n v="0"/>
    <n v="0"/>
    <n v="0"/>
    <n v="6"/>
    <n v="0"/>
    <n v="6"/>
    <n v="0"/>
    <s v="12.05.2025"/>
    <x v="31"/>
    <s v="09.08.2026"/>
    <n v="33"/>
    <x v="0"/>
    <m/>
    <m/>
  </r>
  <r>
    <x v="0"/>
    <n v="3"/>
    <n v="0"/>
    <n v="0"/>
    <n v="11451"/>
    <s v="14052026"/>
    <s v="14 May 2026"/>
    <s v="14"/>
    <s v="May"/>
    <s v="17 May 2026"/>
    <s v="17"/>
    <s v="May"/>
    <n v="3"/>
    <n v="3"/>
    <n v="0"/>
    <n v="0"/>
    <x v="0"/>
    <x v="3"/>
    <n v="1"/>
    <n v="0"/>
    <n v="0"/>
    <n v="0"/>
    <s v="Bulgaria"/>
    <s v="12 May 2026 12:41"/>
    <s v="12 May 2026"/>
    <s v="May"/>
    <n v="3"/>
    <n v="0"/>
    <n v="0"/>
    <n v="0"/>
    <n v="0"/>
    <n v="3"/>
    <n v="0"/>
    <s v="12.05.2025"/>
    <x v="31"/>
    <s v="14.05.2026"/>
    <n v="20"/>
    <x v="0"/>
    <m/>
    <m/>
  </r>
  <r>
    <x v="0"/>
    <n v="1"/>
    <n v="0"/>
    <n v="0"/>
    <n v="11452"/>
    <s v="14052026"/>
    <s v="15 May 2026"/>
    <s v="15"/>
    <s v="May"/>
    <s v="16 May 2026"/>
    <s v="16"/>
    <s v="May"/>
    <n v="1"/>
    <n v="1"/>
    <n v="0"/>
    <n v="0"/>
    <x v="0"/>
    <x v="6"/>
    <n v="1"/>
    <n v="0"/>
    <n v="0"/>
    <n v="0"/>
    <s v="Bulgaria"/>
    <s v="12 May 2026 12:42"/>
    <s v="12 May 2026"/>
    <s v="May"/>
    <n v="1"/>
    <n v="0"/>
    <n v="0"/>
    <n v="0"/>
    <n v="0"/>
    <n v="1"/>
    <n v="0"/>
    <s v="12.05.2025"/>
    <x v="31"/>
    <s v="15.05.2026"/>
    <n v="20"/>
    <x v="0"/>
    <m/>
    <m/>
  </r>
  <r>
    <x v="0"/>
    <n v="2"/>
    <n v="0"/>
    <n v="0"/>
    <n v="11449"/>
    <s v="14052026"/>
    <s v="14 May 2026"/>
    <s v="14"/>
    <s v="May"/>
    <s v="16 May 2026"/>
    <s v="16"/>
    <s v="May"/>
    <n v="2"/>
    <n v="2"/>
    <n v="0"/>
    <n v="0"/>
    <x v="0"/>
    <x v="3"/>
    <n v="1"/>
    <n v="0"/>
    <n v="0"/>
    <n v="0"/>
    <s v="Bulgaria"/>
    <s v="12 May 2026 12:39"/>
    <s v="12 May 2026"/>
    <s v="May"/>
    <n v="2"/>
    <n v="0"/>
    <n v="0"/>
    <n v="0"/>
    <n v="0"/>
    <n v="2"/>
    <n v="0"/>
    <s v="12.05.2025"/>
    <x v="31"/>
    <s v="14.05.2026"/>
    <n v="20"/>
    <x v="0"/>
    <m/>
    <m/>
  </r>
  <r>
    <x v="2"/>
    <n v="0"/>
    <n v="5"/>
    <n v="0"/>
    <n v="11554"/>
    <s v="1264117.204376"/>
    <s v="01 Sep 2026"/>
    <s v="01"/>
    <s v="Sep"/>
    <s v="06 Sep 2026"/>
    <s v="06"/>
    <s v="Sep"/>
    <n v="5"/>
    <n v="5"/>
    <n v="0"/>
    <n v="0"/>
    <x v="3"/>
    <x v="1"/>
    <n v="3"/>
    <n v="2"/>
    <n v="3229.8576619999999"/>
    <n v="645.9715324"/>
    <s v="Romania"/>
    <s v="18 May 2026 14:31"/>
    <s v="18 May 2026"/>
    <s v="May"/>
    <n v="0"/>
    <n v="0"/>
    <n v="0"/>
    <n v="0"/>
    <n v="5"/>
    <n v="5"/>
    <n v="0"/>
    <s v="18.05.2025"/>
    <x v="30"/>
    <s v="01.09.2026"/>
    <n v="36"/>
    <x v="0"/>
    <m/>
    <m/>
  </r>
  <r>
    <x v="1"/>
    <n v="3"/>
    <n v="0"/>
    <n v="0"/>
    <n v="11462"/>
    <s v="5147910232"/>
    <s v="04 Jun 2026"/>
    <s v="04"/>
    <s v="Jun"/>
    <s v="07 Jun 2026"/>
    <s v="07"/>
    <s v="Jun"/>
    <n v="3"/>
    <n v="3"/>
    <n v="0"/>
    <n v="0"/>
    <x v="1"/>
    <x v="4"/>
    <n v="2"/>
    <n v="0"/>
    <n v="771.75095969999995"/>
    <n v="257.25031989999997"/>
    <s v="Bulgaria"/>
    <s v="12 May 2026 15:56"/>
    <s v="12 May 2026"/>
    <s v="May"/>
    <n v="0"/>
    <n v="3"/>
    <n v="0"/>
    <n v="0"/>
    <n v="0"/>
    <n v="3"/>
    <n v="0"/>
    <s v="12.05.2025"/>
    <x v="31"/>
    <s v="04.06.2026"/>
    <n v="23"/>
    <x v="0"/>
    <m/>
    <m/>
  </r>
  <r>
    <x v="1"/>
    <n v="1"/>
    <n v="1"/>
    <n v="0"/>
    <n v="11844"/>
    <s v="6264857977"/>
    <s v="30 May 2026"/>
    <s v="30"/>
    <s v="May"/>
    <s v="01 Jun 2026"/>
    <s v="01"/>
    <s v="Jun"/>
    <n v="2"/>
    <n v="-29"/>
    <n v="1"/>
    <n v="0"/>
    <x v="1"/>
    <x v="3"/>
    <n v="2"/>
    <n v="2"/>
    <n v="714.6211654"/>
    <n v="357.3105827"/>
    <s v="Romania"/>
    <s v="28 May 2026 19:18"/>
    <s v="28 May 2026"/>
    <s v="May"/>
    <n v="1"/>
    <n v="0"/>
    <n v="0"/>
    <n v="0"/>
    <n v="0"/>
    <n v="1"/>
    <n v="-1"/>
    <s v="28.05.2025"/>
    <x v="32"/>
    <s v="30.05.2026"/>
    <n v="22"/>
    <x v="0"/>
    <m/>
    <m/>
  </r>
  <r>
    <x v="1"/>
    <n v="0"/>
    <n v="0"/>
    <n v="6"/>
    <n v="11845"/>
    <s v="5943002001"/>
    <s v="10 Aug 2026"/>
    <s v="10"/>
    <s v="Aug"/>
    <s v="16 Aug 2026"/>
    <s v="16"/>
    <s v="Aug"/>
    <n v="6"/>
    <n v="6"/>
    <n v="0"/>
    <n v="0"/>
    <x v="1"/>
    <x v="4"/>
    <n v="2"/>
    <n v="2"/>
    <n v="3662.6056844036693"/>
    <n v="610.43428073394489"/>
    <s v="Romania"/>
    <s v="28 May 2026 20:06"/>
    <s v="28 May 2026"/>
    <s v="May"/>
    <n v="0"/>
    <n v="0"/>
    <n v="0"/>
    <n v="6"/>
    <n v="0"/>
    <n v="6"/>
    <n v="0"/>
    <s v="28.05.2025"/>
    <x v="32"/>
    <s v="10.08.2026"/>
    <n v="33"/>
    <x v="0"/>
    <m/>
    <m/>
  </r>
  <r>
    <x v="1"/>
    <n v="0"/>
    <n v="4"/>
    <n v="0"/>
    <n v="11463"/>
    <s v="6726715837"/>
    <s v="30 Jun 2026"/>
    <s v="30"/>
    <s v="Jun"/>
    <s v="04 Jul 2026"/>
    <s v="04"/>
    <s v="Jul"/>
    <n v="4"/>
    <n v="-26"/>
    <n v="1"/>
    <n v="3"/>
    <x v="1"/>
    <x v="6"/>
    <n v="2"/>
    <n v="1"/>
    <n v="1720.8433056880731"/>
    <n v="430.21082642201827"/>
    <s v="Romania"/>
    <s v="12 May 2026 16:54"/>
    <s v="12 May 2026"/>
    <s v="May"/>
    <n v="0"/>
    <n v="1"/>
    <n v="3"/>
    <n v="0"/>
    <n v="0"/>
    <n v="4"/>
    <n v="0"/>
    <s v="12.05.2025"/>
    <x v="31"/>
    <s v="30.06.2026"/>
    <n v="27"/>
    <x v="0"/>
    <m/>
    <m/>
  </r>
  <r>
    <x v="1"/>
    <n v="0"/>
    <n v="4"/>
    <n v="0"/>
    <n v="11464"/>
    <s v="6726715837"/>
    <s v="30 Jun 2026"/>
    <s v="30"/>
    <s v="Jun"/>
    <s v="04 Jul 2026"/>
    <s v="04"/>
    <s v="Jul"/>
    <n v="4"/>
    <n v="-26"/>
    <n v="1"/>
    <n v="3"/>
    <x v="1"/>
    <x v="6"/>
    <n v="2"/>
    <n v="1"/>
    <n v="1720.8433056880731"/>
    <n v="430.21082642201827"/>
    <m/>
    <s v="12 May 2026 16:54"/>
    <s v="12 May 2026"/>
    <s v="May"/>
    <n v="0"/>
    <n v="1"/>
    <n v="3"/>
    <n v="0"/>
    <n v="0"/>
    <n v="4"/>
    <n v="0"/>
    <s v="12.05.2025"/>
    <x v="31"/>
    <s v="30.06.2026"/>
    <n v="27"/>
    <x v="0"/>
    <m/>
    <m/>
  </r>
  <r>
    <x v="1"/>
    <n v="0"/>
    <n v="5"/>
    <n v="0"/>
    <n v="11846"/>
    <s v="5951833189"/>
    <s v="31 Aug 2026"/>
    <s v="31"/>
    <s v="Aug"/>
    <s v="05 Sep 2026"/>
    <s v="05"/>
    <s v="Sep"/>
    <n v="5"/>
    <n v="-26"/>
    <n v="0"/>
    <n v="4"/>
    <x v="1"/>
    <x v="3"/>
    <n v="2"/>
    <n v="0"/>
    <n v="1773.1662440366972"/>
    <n v="354.63324880733938"/>
    <s v="Romania"/>
    <s v="28 May 2026 22:00"/>
    <s v="28 May 2026"/>
    <s v="May"/>
    <n v="0"/>
    <n v="0"/>
    <n v="0"/>
    <n v="0"/>
    <n v="4"/>
    <n v="4"/>
    <n v="-1"/>
    <s v="28.05.2025"/>
    <x v="32"/>
    <s v="31.08.2026"/>
    <n v="36"/>
    <x v="0"/>
    <m/>
    <m/>
  </r>
  <r>
    <x v="0"/>
    <n v="1"/>
    <n v="1"/>
    <n v="0"/>
    <n v="11630"/>
    <m/>
    <s v="30 May 2026"/>
    <s v="30"/>
    <s v="May"/>
    <s v="01 Jun 2026"/>
    <s v="01"/>
    <s v="Jun"/>
    <n v="2"/>
    <n v="-29"/>
    <n v="1"/>
    <n v="0"/>
    <x v="0"/>
    <x v="5"/>
    <n v="3"/>
    <n v="1"/>
    <n v="764.38860550458708"/>
    <n v="382.19430275229354"/>
    <s v="Romania"/>
    <s v="23 May 2026 10:40"/>
    <m/>
    <s v="May"/>
    <n v="1"/>
    <n v="0"/>
    <n v="0"/>
    <n v="0"/>
    <n v="0"/>
    <n v="1"/>
    <n v="-1"/>
    <s v="23.05.2025"/>
    <x v="30"/>
    <s v="30.05.2026"/>
    <n v="22"/>
    <x v="0"/>
    <m/>
    <m/>
  </r>
  <r>
    <x v="1"/>
    <n v="0"/>
    <n v="4"/>
    <n v="0"/>
    <n v="11918"/>
    <s v="5337466367"/>
    <s v="29 Jun 2026"/>
    <s v="29"/>
    <s v="Jun"/>
    <s v="03 Jul 2026"/>
    <s v="03"/>
    <s v="Jul"/>
    <n v="4"/>
    <n v="-26"/>
    <n v="2"/>
    <n v="2"/>
    <x v="1"/>
    <x v="4"/>
    <n v="2"/>
    <n v="1"/>
    <n v="1767.3525842201834"/>
    <n v="441.83814605504585"/>
    <m/>
    <s v="02 Jun 2026 22:44"/>
    <s v="02 Jun 2026"/>
    <s v="Jun"/>
    <n v="0"/>
    <n v="2"/>
    <n v="2"/>
    <n v="0"/>
    <n v="0"/>
    <n v="4"/>
    <n v="0"/>
    <s v="02.06.2025"/>
    <x v="33"/>
    <s v="29.06.2026"/>
    <n v="27"/>
    <x v="0"/>
    <m/>
    <m/>
  </r>
  <r>
    <x v="2"/>
    <n v="2"/>
    <n v="1"/>
    <n v="0"/>
    <n v="11555"/>
    <s v="64087"/>
    <s v="29 May 2026"/>
    <s v="29"/>
    <s v="May"/>
    <s v="01 Jun 2026"/>
    <s v="01"/>
    <s v="Jun"/>
    <n v="3"/>
    <n v="-28"/>
    <n v="2"/>
    <n v="0"/>
    <x v="4"/>
    <x v="4"/>
    <n v="3"/>
    <n v="0"/>
    <n v="1060.9595418000001"/>
    <n v="353.65318060000004"/>
    <s v="Romania"/>
    <s v="18 May 2026 15:03"/>
    <s v="18 May 2026"/>
    <s v="May"/>
    <n v="2"/>
    <n v="0"/>
    <n v="0"/>
    <n v="0"/>
    <n v="0"/>
    <n v="2"/>
    <n v="-1"/>
    <s v="18.05.2025"/>
    <x v="30"/>
    <s v="29.05.2026"/>
    <n v="22"/>
    <x v="0"/>
    <m/>
    <m/>
  </r>
  <r>
    <x v="1"/>
    <n v="0"/>
    <n v="0"/>
    <n v="3"/>
    <n v="11849"/>
    <s v="6847569000"/>
    <s v="04 Aug 2026"/>
    <s v="04"/>
    <s v="Aug"/>
    <s v="07 Aug 2026"/>
    <s v="07"/>
    <s v="Aug"/>
    <n v="3"/>
    <n v="3"/>
    <n v="0"/>
    <n v="0"/>
    <x v="1"/>
    <x v="6"/>
    <n v="2"/>
    <n v="1"/>
    <n v="1430.1603148623851"/>
    <n v="476.72010495412843"/>
    <s v="Romania"/>
    <s v="29 May 2026 08:34"/>
    <s v="29 May 2026"/>
    <s v="May"/>
    <n v="0"/>
    <n v="0"/>
    <n v="0"/>
    <n v="3"/>
    <n v="0"/>
    <n v="3"/>
    <n v="0"/>
    <s v="29.05.2025"/>
    <x v="32"/>
    <s v="04.08.2026"/>
    <n v="32"/>
    <x v="0"/>
    <m/>
    <m/>
  </r>
  <r>
    <x v="1"/>
    <n v="0"/>
    <n v="0"/>
    <n v="3"/>
    <n v="11850"/>
    <s v="6847569000"/>
    <s v="04 Aug 2026"/>
    <s v="04"/>
    <s v="Aug"/>
    <s v="07 Aug 2026"/>
    <s v="07"/>
    <s v="Aug"/>
    <n v="3"/>
    <n v="3"/>
    <n v="0"/>
    <n v="0"/>
    <x v="1"/>
    <x v="6"/>
    <n v="2"/>
    <n v="1"/>
    <n v="1430.1603148623851"/>
    <n v="476.72010495412843"/>
    <m/>
    <s v="29 May 2026 08:34"/>
    <s v="29 May 2026"/>
    <s v="May"/>
    <n v="0"/>
    <n v="0"/>
    <n v="0"/>
    <n v="3"/>
    <n v="0"/>
    <n v="3"/>
    <n v="0"/>
    <s v="29.05.2025"/>
    <x v="32"/>
    <s v="04.08.2026"/>
    <n v="32"/>
    <x v="0"/>
    <m/>
    <m/>
  </r>
  <r>
    <x v="1"/>
    <n v="0"/>
    <n v="0"/>
    <n v="3"/>
    <n v="11851"/>
    <s v="6847569000"/>
    <s v="04 Aug 2026"/>
    <s v="04"/>
    <s v="Aug"/>
    <s v="07 Aug 2026"/>
    <s v="07"/>
    <s v="Aug"/>
    <n v="3"/>
    <n v="3"/>
    <n v="0"/>
    <n v="0"/>
    <x v="1"/>
    <x v="6"/>
    <n v="3"/>
    <n v="0"/>
    <n v="1930.727191100917"/>
    <n v="643.57573036697249"/>
    <m/>
    <s v="29 May 2026 08:34"/>
    <s v="29 May 2026"/>
    <s v="May"/>
    <n v="0"/>
    <n v="0"/>
    <n v="0"/>
    <n v="3"/>
    <n v="0"/>
    <n v="3"/>
    <n v="0"/>
    <s v="29.05.2025"/>
    <x v="32"/>
    <s v="04.08.2026"/>
    <n v="32"/>
    <x v="0"/>
    <m/>
    <m/>
  </r>
  <r>
    <x v="1"/>
    <n v="0"/>
    <n v="0"/>
    <n v="7"/>
    <n v="11919"/>
    <s v="5752481087"/>
    <s v="07 Aug 2026"/>
    <s v="07"/>
    <s v="Aug"/>
    <s v="14 Aug 2026"/>
    <s v="14"/>
    <s v="Aug"/>
    <n v="7"/>
    <n v="7"/>
    <n v="0"/>
    <n v="0"/>
    <x v="1"/>
    <x v="4"/>
    <n v="2"/>
    <n v="2"/>
    <n v="4614.9334038532106"/>
    <n v="659.27620055045873"/>
    <s v="Poland"/>
    <s v="03 Jun 2026 01:28"/>
    <s v="02 Jun 2026"/>
    <s v="Jun"/>
    <n v="0"/>
    <n v="0"/>
    <n v="0"/>
    <n v="7"/>
    <n v="0"/>
    <n v="7"/>
    <n v="0"/>
    <s v="03.06.2025"/>
    <x v="33"/>
    <s v="07.08.2026"/>
    <n v="32"/>
    <x v="0"/>
    <m/>
    <m/>
  </r>
  <r>
    <x v="1"/>
    <n v="0"/>
    <n v="0"/>
    <n v="3"/>
    <n v="11632"/>
    <s v="6663172098"/>
    <s v="13 Aug 2026"/>
    <s v="13"/>
    <s v="Aug"/>
    <s v="16 Aug 2026"/>
    <s v="16"/>
    <s v="Aug"/>
    <n v="3"/>
    <n v="3"/>
    <n v="0"/>
    <n v="0"/>
    <x v="1"/>
    <x v="4"/>
    <n v="2"/>
    <n v="1"/>
    <n v="1465.0422737614679"/>
    <n v="488.34742458715596"/>
    <s v="Romania"/>
    <s v="23 May 2026 11:30"/>
    <s v="23 May 2026"/>
    <s v="May"/>
    <n v="0"/>
    <n v="0"/>
    <n v="0"/>
    <n v="3"/>
    <n v="0"/>
    <n v="3"/>
    <n v="0"/>
    <s v="23.05.2025"/>
    <x v="30"/>
    <s v="13.08.2026"/>
    <n v="33"/>
    <x v="0"/>
    <m/>
    <m/>
  </r>
  <r>
    <x v="1"/>
    <n v="3"/>
    <n v="0"/>
    <n v="0"/>
    <n v="11556"/>
    <s v="6716093072"/>
    <s v="12 Jun 2026"/>
    <s v="12"/>
    <s v="Jun"/>
    <s v="15 Jun 2026"/>
    <s v="15"/>
    <s v="Jun"/>
    <n v="3"/>
    <n v="3"/>
    <n v="0"/>
    <n v="0"/>
    <x v="1"/>
    <x v="5"/>
    <n v="2"/>
    <n v="1"/>
    <n v="928.73215568807336"/>
    <n v="309.57738522935773"/>
    <s v="Romania"/>
    <s v="18 May 2026 15:44"/>
    <s v="18 May 2026"/>
    <s v="May"/>
    <n v="0"/>
    <n v="3"/>
    <n v="0"/>
    <n v="0"/>
    <n v="0"/>
    <n v="3"/>
    <n v="0"/>
    <s v="18.05.2025"/>
    <x v="30"/>
    <s v="12.06.2026"/>
    <n v="24"/>
    <x v="0"/>
    <m/>
    <m/>
  </r>
  <r>
    <x v="0"/>
    <n v="0"/>
    <n v="5"/>
    <n v="0"/>
    <n v="11920"/>
    <s v="03062026"/>
    <s v="20 Jun 2026"/>
    <s v="20"/>
    <s v="Jun"/>
    <s v="25 Jun 2026"/>
    <s v="25"/>
    <s v="Jun"/>
    <n v="5"/>
    <n v="5"/>
    <n v="0"/>
    <n v="0"/>
    <x v="0"/>
    <x v="1"/>
    <n v="3"/>
    <n v="2"/>
    <n v="4263.350532110092"/>
    <n v="852.67010642201831"/>
    <s v="Romania"/>
    <s v="03 Jun 2026 08:38"/>
    <s v="03 Jun 2026"/>
    <s v="Jun"/>
    <n v="0"/>
    <n v="5"/>
    <n v="0"/>
    <n v="0"/>
    <n v="0"/>
    <n v="5"/>
    <n v="0"/>
    <s v="03.06.2025"/>
    <x v="33"/>
    <s v="20.06.2026"/>
    <n v="25"/>
    <x v="0"/>
    <m/>
    <m/>
  </r>
  <r>
    <x v="1"/>
    <n v="0"/>
    <n v="0"/>
    <n v="3"/>
    <n v="11634"/>
    <s v="6250830706"/>
    <s v="27 Jul 2026"/>
    <s v="27"/>
    <s v="Jul"/>
    <s v="30 Jul 2026"/>
    <s v="30"/>
    <s v="Jul"/>
    <n v="3"/>
    <n v="3"/>
    <n v="0"/>
    <n v="0"/>
    <x v="1"/>
    <x v="3"/>
    <n v="2"/>
    <n v="2"/>
    <n v="1977.8286016513759"/>
    <n v="659.27620055045873"/>
    <s v="Romania"/>
    <s v="23 May 2026 15:04"/>
    <s v="23 May 2026"/>
    <s v="May"/>
    <n v="0"/>
    <n v="0"/>
    <n v="3"/>
    <n v="0"/>
    <n v="0"/>
    <n v="3"/>
    <n v="0"/>
    <s v="23.05.2025"/>
    <x v="30"/>
    <s v="27.07.2026"/>
    <n v="31"/>
    <x v="0"/>
    <m/>
    <m/>
  </r>
  <r>
    <x v="1"/>
    <n v="0"/>
    <n v="5"/>
    <n v="0"/>
    <n v="11636"/>
    <s v="6663196911"/>
    <s v="31 Aug 2026"/>
    <s v="31"/>
    <s v="Aug"/>
    <s v="05 Sep 2026"/>
    <s v="05"/>
    <s v="Sep"/>
    <n v="5"/>
    <n v="-26"/>
    <n v="0"/>
    <n v="4"/>
    <x v="1"/>
    <x v="3"/>
    <n v="2"/>
    <n v="0"/>
    <n v="1773.1662440366972"/>
    <n v="354.63324880733938"/>
    <m/>
    <s v="23 May 2026 15:32"/>
    <s v="23 May 2026"/>
    <s v="May"/>
    <n v="0"/>
    <n v="0"/>
    <n v="0"/>
    <n v="0"/>
    <n v="4"/>
    <n v="4"/>
    <n v="-1"/>
    <s v="23.05.2025"/>
    <x v="30"/>
    <s v="31.08.2026"/>
    <n v="36"/>
    <x v="0"/>
    <m/>
    <m/>
  </r>
  <r>
    <x v="1"/>
    <n v="0"/>
    <n v="3"/>
    <n v="0"/>
    <n v="11921"/>
    <s v="6531188279"/>
    <s v="04 Sep 2026"/>
    <s v="04"/>
    <s v="Sep"/>
    <s v="07 Sep 2026"/>
    <s v="07"/>
    <s v="Sep"/>
    <n v="3"/>
    <n v="3"/>
    <n v="0"/>
    <n v="0"/>
    <x v="1"/>
    <x v="5"/>
    <n v="2"/>
    <n v="1"/>
    <n v="1361.3653403669725"/>
    <n v="453.78844678899077"/>
    <s v="Bulgaria"/>
    <s v="03 Jun 2026 09:41"/>
    <s v="03 Jun 2026"/>
    <s v="Jun"/>
    <n v="0"/>
    <n v="0"/>
    <n v="0"/>
    <n v="0"/>
    <n v="3"/>
    <n v="3"/>
    <n v="0"/>
    <s v="03.06.2025"/>
    <x v="33"/>
    <s v="04.09.2026"/>
    <n v="36"/>
    <x v="0"/>
    <m/>
    <m/>
  </r>
  <r>
    <x v="1"/>
    <n v="2"/>
    <n v="1"/>
    <n v="0"/>
    <n v="11465"/>
    <s v="5425336789"/>
    <s v="29 May 2026"/>
    <s v="29"/>
    <s v="May"/>
    <s v="01 Jun 2026"/>
    <s v="01"/>
    <s v="Jun"/>
    <n v="3"/>
    <n v="-28"/>
    <n v="2"/>
    <n v="0"/>
    <x v="1"/>
    <x v="2"/>
    <n v="2"/>
    <n v="1"/>
    <n v="789.17740500000002"/>
    <n v="263.05913500000003"/>
    <s v="Romania"/>
    <s v="12 May 2026 22:52"/>
    <s v="12 May 2026"/>
    <s v="May"/>
    <n v="2"/>
    <n v="0"/>
    <n v="0"/>
    <n v="0"/>
    <n v="0"/>
    <n v="2"/>
    <n v="-1"/>
    <s v="12.05.2025"/>
    <x v="31"/>
    <s v="29.05.2026"/>
    <n v="22"/>
    <x v="0"/>
    <m/>
    <m/>
  </r>
  <r>
    <x v="1"/>
    <n v="2"/>
    <n v="1"/>
    <n v="0"/>
    <n v="11558"/>
    <s v="5052950055"/>
    <s v="29 May 2026"/>
    <s v="29"/>
    <s v="May"/>
    <s v="01 Jun 2026"/>
    <s v="01"/>
    <s v="Jun"/>
    <n v="3"/>
    <n v="-28"/>
    <n v="2"/>
    <n v="0"/>
    <x v="1"/>
    <x v="6"/>
    <n v="2"/>
    <n v="2"/>
    <n v="1000.7004195"/>
    <n v="333.56680649999998"/>
    <s v="Romania"/>
    <s v="18 May 2026 15:50"/>
    <s v="18 May 2026"/>
    <s v="May"/>
    <n v="2"/>
    <n v="0"/>
    <n v="0"/>
    <n v="0"/>
    <n v="0"/>
    <n v="2"/>
    <n v="-1"/>
    <s v="18.05.2025"/>
    <x v="30"/>
    <s v="29.05.2026"/>
    <n v="22"/>
    <x v="0"/>
    <m/>
    <m/>
  </r>
  <r>
    <x v="1"/>
    <n v="2"/>
    <n v="1"/>
    <n v="0"/>
    <n v="11466"/>
    <s v="5054456377"/>
    <s v="29 May 2026"/>
    <s v="29"/>
    <s v="May"/>
    <s v="01 Jun 2026"/>
    <s v="01"/>
    <s v="Jun"/>
    <n v="3"/>
    <n v="-28"/>
    <n v="2"/>
    <n v="0"/>
    <x v="1"/>
    <x v="2"/>
    <n v="2"/>
    <n v="1"/>
    <n v="789.17740500000002"/>
    <n v="263.05913500000003"/>
    <s v="Romania"/>
    <s v="12 May 2026 22:54"/>
    <s v="12 May 2026"/>
    <s v="May"/>
    <n v="2"/>
    <n v="0"/>
    <n v="0"/>
    <n v="0"/>
    <n v="0"/>
    <n v="2"/>
    <n v="-1"/>
    <s v="12.05.2025"/>
    <x v="31"/>
    <s v="29.05.2026"/>
    <n v="22"/>
    <x v="0"/>
    <m/>
    <m/>
  </r>
  <r>
    <x v="2"/>
    <n v="0"/>
    <n v="0"/>
    <n v="4"/>
    <n v="11570"/>
    <s v="1264074.204510"/>
    <s v="23 Jul 2026"/>
    <s v="23"/>
    <s v="Jul"/>
    <s v="27 Jul 2026"/>
    <s v="27"/>
    <s v="Jul"/>
    <n v="4"/>
    <n v="4"/>
    <n v="0"/>
    <n v="0"/>
    <x v="3"/>
    <x v="3"/>
    <n v="3"/>
    <n v="0"/>
    <n v="2461.0600055999998"/>
    <n v="615.26500139999996"/>
    <s v="Romania"/>
    <s v="19 May 2026 15:58"/>
    <s v="18 May 2026"/>
    <s v="May"/>
    <n v="0"/>
    <n v="0"/>
    <n v="4"/>
    <n v="0"/>
    <n v="0"/>
    <n v="4"/>
    <n v="0"/>
    <s v="19.05.2025"/>
    <x v="30"/>
    <s v="23.07.2026"/>
    <n v="30"/>
    <x v="0"/>
    <m/>
    <m/>
  </r>
  <r>
    <x v="0"/>
    <n v="0"/>
    <n v="6"/>
    <n v="0"/>
    <n v="11467"/>
    <s v="13052026"/>
    <s v="07 Sep 2026"/>
    <s v="07"/>
    <s v="Sep"/>
    <s v="13 Sep 2026"/>
    <s v="13"/>
    <s v="Sep"/>
    <n v="6"/>
    <n v="6"/>
    <n v="0"/>
    <n v="0"/>
    <x v="0"/>
    <x v="4"/>
    <n v="2"/>
    <n v="1"/>
    <n v="1736.9205871559632"/>
    <n v="289.4807833944954"/>
    <m/>
    <s v="13 May 2026 10:29"/>
    <s v="13 May 2026"/>
    <s v="May"/>
    <n v="0"/>
    <n v="0"/>
    <n v="0"/>
    <n v="0"/>
    <n v="6"/>
    <n v="6"/>
    <n v="0"/>
    <s v="13.05.2025"/>
    <x v="31"/>
    <s v="07.09.2026"/>
    <n v="37"/>
    <x v="0"/>
    <m/>
    <m/>
  </r>
  <r>
    <x v="1"/>
    <n v="2"/>
    <n v="0"/>
    <n v="0"/>
    <n v="11624"/>
    <s v="6894523037"/>
    <s v="27 May 2026"/>
    <s v="27"/>
    <s v="May"/>
    <s v="29 May 2026"/>
    <s v="29"/>
    <s v="May"/>
    <n v="2"/>
    <n v="2"/>
    <n v="0"/>
    <n v="0"/>
    <x v="1"/>
    <x v="6"/>
    <n v="2"/>
    <n v="0"/>
    <n v="494.16000779999996"/>
    <n v="247.08000389999998"/>
    <s v="Bulgaria"/>
    <s v="22 May 2026 19:00"/>
    <s v="22 May 2026"/>
    <s v="May"/>
    <n v="2"/>
    <n v="0"/>
    <n v="0"/>
    <n v="0"/>
    <n v="0"/>
    <n v="2"/>
    <n v="0"/>
    <s v="22.05.2025"/>
    <x v="30"/>
    <s v="27.05.2026"/>
    <n v="22"/>
    <x v="0"/>
    <m/>
    <m/>
  </r>
  <r>
    <x v="1"/>
    <n v="1"/>
    <n v="1"/>
    <n v="0"/>
    <n v="11725"/>
    <s v="5405276114"/>
    <s v="30 May 2026"/>
    <s v="30"/>
    <s v="May"/>
    <s v="01 Jun 2026"/>
    <s v="01"/>
    <s v="Jun"/>
    <n v="2"/>
    <n v="-29"/>
    <n v="1"/>
    <n v="0"/>
    <x v="1"/>
    <x v="0"/>
    <n v="2"/>
    <n v="2"/>
    <n v="748.53525760000002"/>
    <n v="374.26762880000001"/>
    <s v="Romania"/>
    <s v="27 May 2026 09:04"/>
    <s v="27 May 2026"/>
    <s v="May"/>
    <n v="1"/>
    <n v="0"/>
    <n v="0"/>
    <n v="0"/>
    <n v="0"/>
    <n v="1"/>
    <n v="-1"/>
    <s v="27.05.2025"/>
    <x v="32"/>
    <s v="30.05.2026"/>
    <n v="22"/>
    <x v="0"/>
    <m/>
    <m/>
  </r>
  <r>
    <x v="1"/>
    <n v="1"/>
    <n v="1"/>
    <n v="0"/>
    <n v="11724"/>
    <s v="5062702125"/>
    <s v="30 May 2026"/>
    <s v="30"/>
    <s v="May"/>
    <s v="01 Jun 2026"/>
    <s v="01"/>
    <s v="Jun"/>
    <n v="2"/>
    <n v="-29"/>
    <n v="1"/>
    <n v="0"/>
    <x v="1"/>
    <x v="4"/>
    <n v="3"/>
    <n v="1"/>
    <n v="694.59346619999997"/>
    <n v="347.29673309999998"/>
    <s v="Romania"/>
    <s v="27 May 2026 09:02"/>
    <s v="27 May 2026"/>
    <s v="May"/>
    <n v="1"/>
    <n v="0"/>
    <n v="0"/>
    <n v="0"/>
    <n v="0"/>
    <n v="1"/>
    <n v="-1"/>
    <s v="27.05.2025"/>
    <x v="32"/>
    <s v="30.05.2026"/>
    <n v="22"/>
    <x v="0"/>
    <m/>
    <m/>
  </r>
  <r>
    <x v="1"/>
    <n v="1"/>
    <n v="1"/>
    <n v="0"/>
    <n v="11840"/>
    <s v="5091985553"/>
    <s v="30 May 2026"/>
    <s v="30"/>
    <s v="May"/>
    <s v="01 Jun 2026"/>
    <s v="01"/>
    <s v="Jun"/>
    <n v="2"/>
    <n v="-29"/>
    <n v="1"/>
    <n v="0"/>
    <x v="1"/>
    <x v="0"/>
    <n v="2"/>
    <n v="1"/>
    <n v="665.33424939999998"/>
    <n v="332.66712469999999"/>
    <s v="Romania"/>
    <s v="28 May 2026 17:00"/>
    <s v="28 May 2026"/>
    <s v="May"/>
    <n v="1"/>
    <n v="0"/>
    <n v="0"/>
    <n v="0"/>
    <n v="0"/>
    <n v="1"/>
    <n v="-1"/>
    <s v="28.05.2025"/>
    <x v="32"/>
    <s v="30.05.2026"/>
    <n v="22"/>
    <x v="0"/>
    <m/>
    <m/>
  </r>
  <r>
    <x v="1"/>
    <n v="1"/>
    <n v="1"/>
    <n v="0"/>
    <n v="11619"/>
    <s v="5378750471"/>
    <s v="30 May 2026"/>
    <s v="30"/>
    <s v="May"/>
    <s v="01 Jun 2026"/>
    <s v="01"/>
    <s v="Jun"/>
    <n v="2"/>
    <n v="-29"/>
    <n v="1"/>
    <n v="0"/>
    <x v="1"/>
    <x v="4"/>
    <n v="2"/>
    <n v="1"/>
    <n v="514.50063980000004"/>
    <n v="257.25031990000002"/>
    <s v="Romania"/>
    <s v="22 May 2026 00:42"/>
    <s v="21 May 2026"/>
    <s v="May"/>
    <n v="1"/>
    <n v="0"/>
    <n v="0"/>
    <n v="0"/>
    <n v="0"/>
    <n v="1"/>
    <n v="-1"/>
    <s v="22.05.2025"/>
    <x v="30"/>
    <s v="30.05.2026"/>
    <n v="22"/>
    <x v="0"/>
    <m/>
    <m/>
  </r>
  <r>
    <x v="2"/>
    <n v="3"/>
    <n v="0"/>
    <n v="0"/>
    <n v="11854"/>
    <s v="1267544.205764"/>
    <s v="05 Jun 2026"/>
    <s v="05"/>
    <s v="Jun"/>
    <s v="08 Jun 2026"/>
    <s v="08"/>
    <s v="Jun"/>
    <n v="3"/>
    <n v="3"/>
    <n v="0"/>
    <n v="0"/>
    <x v="3"/>
    <x v="6"/>
    <n v="1"/>
    <n v="1"/>
    <n v="527.54602590000002"/>
    <n v="175.8486753"/>
    <s v="Romania"/>
    <s v="29 May 2026 11:39"/>
    <s v="29 May 2026"/>
    <s v="May"/>
    <n v="0"/>
    <n v="3"/>
    <n v="0"/>
    <n v="0"/>
    <n v="0"/>
    <n v="3"/>
    <n v="0"/>
    <s v="29.05.2025"/>
    <x v="32"/>
    <s v="05.06.2026"/>
    <n v="23"/>
    <x v="0"/>
    <m/>
    <m/>
  </r>
  <r>
    <x v="1"/>
    <n v="1"/>
    <n v="1"/>
    <n v="0"/>
    <n v="11839"/>
    <s v="6847593694"/>
    <s v="30 May 2026"/>
    <s v="30"/>
    <s v="May"/>
    <s v="01 Jun 2026"/>
    <s v="01"/>
    <s v="Jun"/>
    <n v="2"/>
    <n v="-29"/>
    <n v="1"/>
    <n v="0"/>
    <x v="1"/>
    <x v="4"/>
    <n v="2"/>
    <n v="1"/>
    <n v="571.68910900000003"/>
    <n v="285.84455450000002"/>
    <s v="Romania"/>
    <s v="28 May 2026 16:52"/>
    <s v="28 May 2026"/>
    <s v="May"/>
    <n v="1"/>
    <n v="0"/>
    <n v="0"/>
    <n v="0"/>
    <n v="0"/>
    <n v="1"/>
    <n v="-1"/>
    <s v="28.05.2025"/>
    <x v="32"/>
    <s v="30.05.2026"/>
    <n v="22"/>
    <x v="0"/>
    <m/>
    <m/>
  </r>
  <r>
    <x v="1"/>
    <n v="1"/>
    <n v="1"/>
    <n v="0"/>
    <n v="11856"/>
    <s v="5714074359"/>
    <s v="30 May 2026"/>
    <s v="30"/>
    <s v="May"/>
    <s v="01 Jun 2026"/>
    <s v="01"/>
    <s v="Jun"/>
    <n v="2"/>
    <n v="-29"/>
    <n v="1"/>
    <n v="0"/>
    <x v="1"/>
    <x v="6"/>
    <n v="2"/>
    <n v="1"/>
    <n v="494.16000779999996"/>
    <n v="247.08000389999998"/>
    <s v="Romania"/>
    <s v="29 May 2026 11:46"/>
    <s v="29 May 2026"/>
    <s v="May"/>
    <n v="1"/>
    <n v="0"/>
    <n v="0"/>
    <n v="0"/>
    <n v="0"/>
    <n v="1"/>
    <n v="-1"/>
    <s v="29.05.2025"/>
    <x v="32"/>
    <s v="30.05.2026"/>
    <n v="22"/>
    <x v="0"/>
    <m/>
    <m/>
  </r>
  <r>
    <x v="3"/>
    <n v="1"/>
    <n v="0"/>
    <n v="0"/>
    <n v="11497"/>
    <s v="548263"/>
    <s v="30 May 2026"/>
    <s v="30"/>
    <s v="May"/>
    <s v="31 May 2026"/>
    <s v="31"/>
    <s v="May"/>
    <n v="1"/>
    <n v="1"/>
    <n v="0"/>
    <n v="0"/>
    <x v="8"/>
    <x v="0"/>
    <n v="3"/>
    <m/>
    <n v="452.98099403669715"/>
    <n v="452.98099403669715"/>
    <s v="Bulgaria"/>
    <s v="16 May 2026 13:53"/>
    <s v="16 May 2026"/>
    <s v="May"/>
    <n v="1"/>
    <n v="0"/>
    <n v="0"/>
    <n v="0"/>
    <n v="0"/>
    <n v="1"/>
    <n v="0"/>
    <s v="16.05.2025"/>
    <x v="31"/>
    <s v="30.05.2026"/>
    <n v="22"/>
    <x v="0"/>
    <m/>
    <m/>
  </r>
  <r>
    <x v="1"/>
    <n v="1"/>
    <n v="1"/>
    <n v="0"/>
    <n v="11809"/>
    <s v="6207035839"/>
    <s v="30 May 2026"/>
    <s v="30"/>
    <s v="May"/>
    <s v="01 Jun 2026"/>
    <s v="01"/>
    <s v="Jun"/>
    <n v="2"/>
    <n v="-29"/>
    <n v="1"/>
    <n v="0"/>
    <x v="1"/>
    <x v="6"/>
    <n v="2"/>
    <n v="0"/>
    <n v="549.07971420000001"/>
    <n v="274.53985710000001"/>
    <s v="Romania"/>
    <s v="27 May 2026 13:22"/>
    <s v="27 May 2026"/>
    <s v="May"/>
    <n v="1"/>
    <n v="0"/>
    <n v="0"/>
    <n v="0"/>
    <n v="0"/>
    <n v="1"/>
    <n v="-1"/>
    <s v="27.05.2025"/>
    <x v="32"/>
    <s v="30.05.2026"/>
    <n v="22"/>
    <x v="0"/>
    <m/>
    <m/>
  </r>
  <r>
    <x v="1"/>
    <n v="1"/>
    <n v="1"/>
    <n v="0"/>
    <n v="11808"/>
    <s v="6207035839"/>
    <s v="30 May 2026"/>
    <s v="30"/>
    <s v="May"/>
    <s v="01 Jun 2026"/>
    <s v="01"/>
    <s v="Jun"/>
    <n v="2"/>
    <n v="-29"/>
    <n v="1"/>
    <n v="0"/>
    <x v="1"/>
    <x v="6"/>
    <n v="2"/>
    <n v="0"/>
    <n v="549.07971420000001"/>
    <n v="274.53985710000001"/>
    <s v="Romania"/>
    <s v="27 May 2026 13:22"/>
    <s v="27 May 2026"/>
    <s v="May"/>
    <n v="1"/>
    <n v="0"/>
    <n v="0"/>
    <n v="0"/>
    <n v="0"/>
    <n v="1"/>
    <n v="-1"/>
    <s v="27.05.2025"/>
    <x v="32"/>
    <s v="30.05.2026"/>
    <n v="22"/>
    <x v="0"/>
    <m/>
    <m/>
  </r>
  <r>
    <x v="1"/>
    <n v="1"/>
    <n v="1"/>
    <n v="0"/>
    <n v="11718"/>
    <s v="6140582335"/>
    <s v="30 May 2026"/>
    <s v="30"/>
    <s v="May"/>
    <s v="01 Jun 2026"/>
    <s v="01"/>
    <s v="Jun"/>
    <n v="2"/>
    <n v="-29"/>
    <n v="1"/>
    <n v="0"/>
    <x v="1"/>
    <x v="6"/>
    <n v="2"/>
    <n v="0"/>
    <n v="494.16000779999996"/>
    <n v="247.08000389999998"/>
    <s v="Romania"/>
    <s v="26 May 2026 19:59"/>
    <s v="26 May 2026"/>
    <s v="May"/>
    <n v="1"/>
    <n v="0"/>
    <n v="0"/>
    <n v="0"/>
    <n v="0"/>
    <n v="1"/>
    <n v="-1"/>
    <s v="26.05.2025"/>
    <x v="32"/>
    <s v="30.05.2026"/>
    <n v="22"/>
    <x v="0"/>
    <m/>
    <m/>
  </r>
  <r>
    <x v="1"/>
    <n v="1"/>
    <n v="1"/>
    <n v="0"/>
    <n v="11719"/>
    <s v="6140582335"/>
    <s v="30 May 2026"/>
    <s v="30"/>
    <s v="May"/>
    <s v="01 Jun 2026"/>
    <s v="01"/>
    <s v="Jun"/>
    <n v="2"/>
    <n v="-29"/>
    <n v="1"/>
    <n v="0"/>
    <x v="1"/>
    <x v="6"/>
    <n v="2"/>
    <n v="0"/>
    <n v="494.16000779999996"/>
    <n v="247.08000389999998"/>
    <s v="Romania"/>
    <s v="26 May 2026 19:59"/>
    <s v="26 May 2026"/>
    <s v="May"/>
    <n v="1"/>
    <n v="0"/>
    <n v="0"/>
    <n v="0"/>
    <n v="0"/>
    <n v="1"/>
    <n v="-1"/>
    <s v="26.05.2025"/>
    <x v="32"/>
    <s v="30.05.2026"/>
    <n v="22"/>
    <x v="0"/>
    <m/>
    <m/>
  </r>
  <r>
    <x v="1"/>
    <n v="1"/>
    <n v="1"/>
    <n v="0"/>
    <n v="11835"/>
    <s v="5763508763"/>
    <s v="30 May 2026"/>
    <s v="30"/>
    <s v="May"/>
    <s v="01 Jun 2026"/>
    <s v="01"/>
    <s v="Jun"/>
    <n v="2"/>
    <n v="-29"/>
    <n v="1"/>
    <n v="0"/>
    <x v="1"/>
    <x v="7"/>
    <n v="3"/>
    <n v="2"/>
    <n v="950.53337999999997"/>
    <n v="475.26668999999998"/>
    <s v="Romania"/>
    <s v="28 May 2026 14:46"/>
    <s v="28 May 2026"/>
    <s v="May"/>
    <n v="1"/>
    <n v="0"/>
    <n v="0"/>
    <n v="0"/>
    <n v="0"/>
    <n v="1"/>
    <n v="-1"/>
    <s v="28.05.2025"/>
    <x v="32"/>
    <s v="30.05.2026"/>
    <n v="22"/>
    <x v="0"/>
    <m/>
    <m/>
  </r>
  <r>
    <x v="1"/>
    <n v="1"/>
    <n v="2"/>
    <n v="0"/>
    <n v="11721"/>
    <s v="6585825135"/>
    <s v="30 May 2026"/>
    <s v="30"/>
    <s v="May"/>
    <s v="02 Jun 2026"/>
    <s v="02"/>
    <s v="Jun"/>
    <n v="3"/>
    <n v="-28"/>
    <n v="1"/>
    <n v="1"/>
    <x v="1"/>
    <x v="4"/>
    <n v="2"/>
    <n v="2"/>
    <n v="1041.8901992999999"/>
    <n v="347.29673309999998"/>
    <s v="Romania"/>
    <s v="26 May 2026 23:54"/>
    <s v="26 May 2026"/>
    <s v="May"/>
    <n v="1"/>
    <n v="1"/>
    <n v="0"/>
    <n v="0"/>
    <n v="0"/>
    <n v="2"/>
    <n v="-1"/>
    <s v="26.05.2025"/>
    <x v="32"/>
    <s v="30.05.2026"/>
    <n v="22"/>
    <x v="0"/>
    <m/>
    <m/>
  </r>
  <r>
    <x v="2"/>
    <n v="0"/>
    <n v="5"/>
    <n v="0"/>
    <n v="11560"/>
    <s v="104557"/>
    <s v="04 Jul 2026"/>
    <s v="04"/>
    <s v="Jul"/>
    <s v="09 Jul 2026"/>
    <s v="09"/>
    <s v="Jul"/>
    <n v="5"/>
    <n v="5"/>
    <n v="0"/>
    <n v="0"/>
    <x v="9"/>
    <x v="6"/>
    <n v="2"/>
    <n v="1"/>
    <n v="2009.615325"/>
    <n v="401.92306500000001"/>
    <m/>
    <s v="18 May 2026 17:24"/>
    <s v="18 May 2026"/>
    <s v="May"/>
    <n v="0"/>
    <n v="0"/>
    <n v="5"/>
    <n v="0"/>
    <n v="0"/>
    <n v="5"/>
    <n v="0"/>
    <s v="18.05.2025"/>
    <x v="30"/>
    <s v="04.07.2026"/>
    <n v="27"/>
    <x v="0"/>
    <m/>
    <m/>
  </r>
  <r>
    <x v="1"/>
    <n v="1"/>
    <n v="2"/>
    <n v="0"/>
    <n v="11829"/>
    <s v="5238883719"/>
    <s v="30 May 2026"/>
    <s v="30"/>
    <s v="May"/>
    <s v="02 Jun 2026"/>
    <s v="02"/>
    <s v="Jun"/>
    <n v="3"/>
    <n v="-28"/>
    <n v="1"/>
    <n v="1"/>
    <x v="1"/>
    <x v="4"/>
    <n v="2"/>
    <n v="2"/>
    <n v="1041.8901992999999"/>
    <n v="347.29673309999998"/>
    <s v="Romania"/>
    <s v="28 May 2026 11:08"/>
    <s v="28 May 2026"/>
    <s v="May"/>
    <n v="1"/>
    <n v="1"/>
    <n v="0"/>
    <n v="0"/>
    <n v="0"/>
    <n v="2"/>
    <n v="-1"/>
    <s v="28.05.2025"/>
    <x v="32"/>
    <s v="30.05.2026"/>
    <n v="22"/>
    <x v="0"/>
    <m/>
    <m/>
  </r>
  <r>
    <x v="1"/>
    <n v="1"/>
    <n v="1"/>
    <n v="0"/>
    <n v="11812"/>
    <s v="6314999672"/>
    <s v="30 May 2026"/>
    <s v="30"/>
    <s v="May"/>
    <s v="01 Jun 2026"/>
    <s v="01"/>
    <s v="Jun"/>
    <n v="2"/>
    <n v="-29"/>
    <n v="1"/>
    <n v="0"/>
    <x v="1"/>
    <x v="4"/>
    <n v="2"/>
    <n v="2"/>
    <n v="694.59346619999997"/>
    <n v="347.29673309999998"/>
    <s v="Romania"/>
    <s v="27 May 2026 15:58"/>
    <s v="27 May 2026"/>
    <s v="May"/>
    <n v="1"/>
    <n v="0"/>
    <n v="0"/>
    <n v="0"/>
    <n v="0"/>
    <n v="1"/>
    <n v="-1"/>
    <s v="27.05.2025"/>
    <x v="32"/>
    <s v="30.05.2026"/>
    <n v="22"/>
    <x v="0"/>
    <m/>
    <m/>
  </r>
  <r>
    <x v="1"/>
    <n v="1"/>
    <n v="1"/>
    <n v="0"/>
    <n v="11613"/>
    <s v="5925307519"/>
    <s v="30 May 2026"/>
    <s v="30"/>
    <s v="May"/>
    <s v="01 Jun 2026"/>
    <s v="01"/>
    <s v="Jun"/>
    <n v="2"/>
    <n v="-29"/>
    <n v="1"/>
    <n v="0"/>
    <x v="1"/>
    <x v="4"/>
    <n v="2"/>
    <n v="2"/>
    <n v="694.59346619999997"/>
    <n v="347.29673309999998"/>
    <s v="Romania"/>
    <s v="21 May 2026 19:34"/>
    <s v="21 May 2026"/>
    <s v="May"/>
    <n v="1"/>
    <n v="0"/>
    <n v="0"/>
    <n v="0"/>
    <n v="0"/>
    <n v="1"/>
    <n v="-1"/>
    <s v="21.05.2025"/>
    <x v="30"/>
    <s v="30.05.2026"/>
    <n v="22"/>
    <x v="0"/>
    <m/>
    <m/>
  </r>
  <r>
    <x v="1"/>
    <n v="1"/>
    <n v="1"/>
    <n v="0"/>
    <n v="11597"/>
    <s v="6993979376"/>
    <s v="30 May 2026"/>
    <s v="30"/>
    <s v="May"/>
    <s v="01 Jun 2026"/>
    <s v="01"/>
    <s v="Jun"/>
    <n v="2"/>
    <n v="-29"/>
    <n v="1"/>
    <n v="0"/>
    <x v="1"/>
    <x v="6"/>
    <n v="1"/>
    <n v="2"/>
    <n v="514.50063980000004"/>
    <n v="257.25031990000002"/>
    <s v="Romania"/>
    <s v="20 May 2026 21:30"/>
    <s v="20 May 2026"/>
    <s v="May"/>
    <n v="1"/>
    <n v="0"/>
    <n v="0"/>
    <n v="0"/>
    <n v="0"/>
    <n v="1"/>
    <n v="-1"/>
    <s v="20.05.2025"/>
    <x v="30"/>
    <s v="30.05.2026"/>
    <n v="22"/>
    <x v="0"/>
    <m/>
    <m/>
  </r>
  <r>
    <x v="1"/>
    <n v="1"/>
    <n v="1"/>
    <n v="0"/>
    <n v="11831"/>
    <s v="5923609971"/>
    <s v="30 May 2026"/>
    <s v="30"/>
    <s v="May"/>
    <s v="01 Jun 2026"/>
    <s v="01"/>
    <s v="Jun"/>
    <n v="2"/>
    <n v="-29"/>
    <n v="1"/>
    <n v="0"/>
    <x v="1"/>
    <x v="4"/>
    <n v="2"/>
    <n v="0"/>
    <n v="514.50063980000004"/>
    <n v="257.25031990000002"/>
    <s v="Romania"/>
    <s v="28 May 2026 11:30"/>
    <s v="28 May 2026"/>
    <s v="May"/>
    <n v="1"/>
    <n v="0"/>
    <n v="0"/>
    <n v="0"/>
    <n v="0"/>
    <n v="1"/>
    <n v="-1"/>
    <s v="28.05.2025"/>
    <x v="32"/>
    <s v="30.05.2026"/>
    <n v="22"/>
    <x v="0"/>
    <m/>
    <m/>
  </r>
  <r>
    <x v="2"/>
    <n v="1"/>
    <n v="1"/>
    <n v="0"/>
    <n v="11481"/>
    <s v="NT326306"/>
    <s v="30 May 2026"/>
    <s v="30"/>
    <s v="May"/>
    <s v="01 Jun 2026"/>
    <s v="01"/>
    <s v="Jun"/>
    <n v="2"/>
    <n v="-29"/>
    <n v="1"/>
    <n v="0"/>
    <x v="5"/>
    <x v="2"/>
    <n v="2"/>
    <n v="0"/>
    <n v="538.3226492"/>
    <n v="269.1613246"/>
    <s v="Romania"/>
    <s v="14 May 2026 10:25"/>
    <s v="14 May 2026"/>
    <s v="May"/>
    <n v="1"/>
    <n v="0"/>
    <n v="0"/>
    <n v="0"/>
    <n v="0"/>
    <n v="1"/>
    <n v="-1"/>
    <s v="14.05.2025"/>
    <x v="31"/>
    <s v="30.05.2026"/>
    <n v="22"/>
    <x v="0"/>
    <m/>
    <m/>
  </r>
  <r>
    <x v="3"/>
    <n v="1"/>
    <n v="0"/>
    <n v="0"/>
    <n v="11857"/>
    <s v="562583"/>
    <s v="30 May 2026"/>
    <s v="30"/>
    <s v="May"/>
    <s v="31 May 2026"/>
    <s v="31"/>
    <s v="May"/>
    <n v="1"/>
    <n v="1"/>
    <n v="0"/>
    <n v="0"/>
    <x v="8"/>
    <x v="4"/>
    <n v="2"/>
    <n v="2"/>
    <n v="361.1108142201835"/>
    <n v="361.1108142201835"/>
    <s v="Moldova, Republic of"/>
    <s v="29 May 2026 12:23"/>
    <s v="29 May 2026"/>
    <s v="May"/>
    <n v="1"/>
    <n v="0"/>
    <n v="0"/>
    <n v="0"/>
    <n v="0"/>
    <n v="1"/>
    <n v="0"/>
    <s v="29.05.2025"/>
    <x v="32"/>
    <s v="30.05.2026"/>
    <n v="22"/>
    <x v="0"/>
    <m/>
    <m/>
  </r>
  <r>
    <x v="0"/>
    <n v="1"/>
    <n v="1"/>
    <n v="0"/>
    <n v="11832"/>
    <s v="28052026"/>
    <s v="30 May 2026"/>
    <s v="30"/>
    <s v="May"/>
    <s v="01 Jun 2026"/>
    <s v="01"/>
    <s v="Jun"/>
    <n v="2"/>
    <n v="-29"/>
    <n v="1"/>
    <n v="0"/>
    <x v="0"/>
    <x v="1"/>
    <n v="4"/>
    <n v="1"/>
    <n v="900.04066788990826"/>
    <n v="450.02033394495413"/>
    <s v="Romania"/>
    <s v="28 May 2026 12:49"/>
    <s v="28 May 2026"/>
    <s v="May"/>
    <n v="1"/>
    <n v="0"/>
    <n v="0"/>
    <n v="0"/>
    <n v="0"/>
    <n v="1"/>
    <n v="-1"/>
    <s v="28.05.2025"/>
    <x v="32"/>
    <s v="30.05.2026"/>
    <n v="22"/>
    <x v="0"/>
    <m/>
    <m/>
  </r>
  <r>
    <x v="1"/>
    <n v="1"/>
    <n v="1"/>
    <n v="0"/>
    <n v="11603"/>
    <s v="5121111379"/>
    <s v="30 May 2026"/>
    <s v="30"/>
    <s v="May"/>
    <s v="01 Jun 2026"/>
    <s v="01"/>
    <s v="Jun"/>
    <n v="2"/>
    <n v="-29"/>
    <n v="1"/>
    <n v="0"/>
    <x v="1"/>
    <x v="6"/>
    <n v="2"/>
    <n v="1"/>
    <n v="494.16000779999996"/>
    <n v="247.08000389999998"/>
    <s v="Romania"/>
    <s v="21 May 2026 09:20"/>
    <s v="21 May 2026"/>
    <s v="May"/>
    <n v="1"/>
    <n v="0"/>
    <n v="0"/>
    <n v="0"/>
    <n v="0"/>
    <n v="1"/>
    <n v="-1"/>
    <s v="21.05.2025"/>
    <x v="30"/>
    <s v="30.05.2026"/>
    <n v="22"/>
    <x v="0"/>
    <m/>
    <m/>
  </r>
  <r>
    <x v="1"/>
    <n v="1"/>
    <n v="1"/>
    <n v="0"/>
    <n v="11661"/>
    <s v="6210242244"/>
    <s v="30 May 2026"/>
    <s v="30"/>
    <s v="May"/>
    <s v="01 Jun 2026"/>
    <s v="01"/>
    <s v="Jun"/>
    <n v="2"/>
    <n v="-29"/>
    <n v="1"/>
    <n v="0"/>
    <x v="1"/>
    <x v="6"/>
    <n v="2"/>
    <n v="2"/>
    <n v="617.72934719999989"/>
    <n v="308.86467359999995"/>
    <s v="Romania"/>
    <s v="24 May 2026 23:11"/>
    <s v="24 May 2026"/>
    <s v="May"/>
    <n v="1"/>
    <n v="0"/>
    <n v="0"/>
    <n v="0"/>
    <n v="0"/>
    <n v="1"/>
    <n v="-1"/>
    <s v="24.05.2025"/>
    <x v="30"/>
    <s v="30.05.2026"/>
    <n v="22"/>
    <x v="0"/>
    <m/>
    <m/>
  </r>
  <r>
    <x v="3"/>
    <n v="1"/>
    <n v="1"/>
    <n v="0"/>
    <n v="11629"/>
    <s v="555992"/>
    <s v="30 May 2026"/>
    <s v="30"/>
    <s v="May"/>
    <s v="01 Jun 2026"/>
    <s v="01"/>
    <s v="Jun"/>
    <n v="2"/>
    <n v="-29"/>
    <n v="1"/>
    <n v="0"/>
    <x v="8"/>
    <x v="6"/>
    <n v="2"/>
    <n v="2"/>
    <n v="656.26171027522923"/>
    <n v="328.13085513761462"/>
    <s v="Romania"/>
    <s v="23 May 2026 10:33"/>
    <s v="23 May 2026"/>
    <s v="May"/>
    <n v="1"/>
    <n v="0"/>
    <n v="0"/>
    <n v="0"/>
    <n v="0"/>
    <n v="1"/>
    <n v="-1"/>
    <s v="23.05.2025"/>
    <x v="30"/>
    <s v="30.05.2026"/>
    <n v="22"/>
    <x v="0"/>
    <m/>
    <m/>
  </r>
  <r>
    <x v="1"/>
    <n v="1"/>
    <n v="1"/>
    <n v="0"/>
    <n v="11631"/>
    <s v="5897718724"/>
    <s v="30 May 2026"/>
    <s v="30"/>
    <s v="May"/>
    <s v="01 Jun 2026"/>
    <s v="01"/>
    <s v="Jun"/>
    <n v="2"/>
    <n v="-29"/>
    <n v="1"/>
    <n v="0"/>
    <x v="1"/>
    <x v="6"/>
    <n v="2"/>
    <n v="1"/>
    <n v="667.13361300000008"/>
    <n v="333.56680650000004"/>
    <s v="Romania"/>
    <s v="23 May 2026 11:20"/>
    <s v="23 May 2026"/>
    <s v="May"/>
    <n v="1"/>
    <n v="0"/>
    <n v="0"/>
    <n v="0"/>
    <n v="0"/>
    <n v="1"/>
    <n v="-1"/>
    <s v="23.05.2025"/>
    <x v="30"/>
    <s v="30.05.2026"/>
    <n v="22"/>
    <x v="0"/>
    <m/>
    <m/>
  </r>
  <r>
    <x v="1"/>
    <n v="1"/>
    <n v="0"/>
    <n v="0"/>
    <n v="11501"/>
    <s v="5808858706"/>
    <s v="30 May 2026"/>
    <s v="30"/>
    <s v="May"/>
    <s v="31 May 2026"/>
    <s v="31"/>
    <s v="May"/>
    <n v="1"/>
    <n v="1"/>
    <n v="0"/>
    <n v="0"/>
    <x v="1"/>
    <x v="6"/>
    <n v="2"/>
    <n v="1"/>
    <n v="333.56680650000004"/>
    <n v="333.56680650000004"/>
    <s v="Romania"/>
    <s v="16 May 2026 18:48"/>
    <s v="16 May 2026"/>
    <s v="May"/>
    <n v="1"/>
    <n v="0"/>
    <n v="0"/>
    <n v="0"/>
    <n v="0"/>
    <n v="1"/>
    <n v="0"/>
    <s v="16.05.2025"/>
    <x v="31"/>
    <s v="30.05.2026"/>
    <n v="22"/>
    <x v="0"/>
    <m/>
    <m/>
  </r>
  <r>
    <x v="1"/>
    <n v="1"/>
    <n v="1"/>
    <n v="0"/>
    <n v="11817"/>
    <s v="6394304131"/>
    <s v="30 May 2026"/>
    <s v="30"/>
    <s v="May"/>
    <s v="01 Jun 2026"/>
    <s v="01"/>
    <s v="Jun"/>
    <n v="2"/>
    <n v="-29"/>
    <n v="1"/>
    <n v="0"/>
    <x v="1"/>
    <x v="6"/>
    <n v="2"/>
    <n v="1"/>
    <n v="494.16000779999996"/>
    <n v="247.08000389999998"/>
    <s v="Romania"/>
    <s v="27 May 2026 20:06"/>
    <s v="27 May 2026"/>
    <s v="May"/>
    <n v="1"/>
    <n v="0"/>
    <n v="0"/>
    <n v="0"/>
    <n v="0"/>
    <n v="1"/>
    <n v="-1"/>
    <s v="27.05.2025"/>
    <x v="32"/>
    <s v="30.05.2026"/>
    <n v="22"/>
    <x v="0"/>
    <m/>
    <m/>
  </r>
  <r>
    <x v="1"/>
    <n v="0"/>
    <n v="0"/>
    <n v="3"/>
    <n v="11637"/>
    <s v="5993976794"/>
    <s v="20 Jul 2026"/>
    <s v="20"/>
    <s v="Jul"/>
    <s v="23 Jul 2026"/>
    <s v="23"/>
    <s v="Jul"/>
    <n v="3"/>
    <n v="3"/>
    <n v="0"/>
    <n v="0"/>
    <x v="1"/>
    <x v="3"/>
    <n v="2"/>
    <n v="1"/>
    <n v="1977.8286016513759"/>
    <n v="659.27620055045873"/>
    <s v="Romania"/>
    <s v="23 May 2026 19:46"/>
    <s v="23 May 2026"/>
    <s v="May"/>
    <n v="0"/>
    <n v="0"/>
    <n v="3"/>
    <n v="0"/>
    <n v="0"/>
    <n v="3"/>
    <n v="0"/>
    <s v="23.05.2025"/>
    <x v="30"/>
    <s v="20.07.2026"/>
    <n v="30"/>
    <x v="0"/>
    <m/>
    <m/>
  </r>
  <r>
    <x v="1"/>
    <n v="0"/>
    <n v="0"/>
    <n v="3"/>
    <n v="11638"/>
    <s v="5584214902"/>
    <s v="27 Jul 2026"/>
    <s v="27"/>
    <s v="Jul"/>
    <s v="30 Jul 2026"/>
    <s v="30"/>
    <s v="Jul"/>
    <n v="3"/>
    <n v="3"/>
    <n v="0"/>
    <n v="0"/>
    <x v="1"/>
    <x v="3"/>
    <n v="2"/>
    <n v="1"/>
    <n v="1977.8286016513759"/>
    <n v="659.27620055045873"/>
    <s v="Romania"/>
    <s v="23 May 2026 19:50"/>
    <s v="23 May 2026"/>
    <s v="May"/>
    <n v="0"/>
    <n v="0"/>
    <n v="3"/>
    <n v="0"/>
    <n v="0"/>
    <n v="3"/>
    <n v="0"/>
    <s v="23.05.2025"/>
    <x v="30"/>
    <s v="27.07.2026"/>
    <n v="31"/>
    <x v="0"/>
    <m/>
    <m/>
  </r>
  <r>
    <x v="1"/>
    <n v="0"/>
    <n v="0"/>
    <n v="3"/>
    <n v="11639"/>
    <s v="5742604372"/>
    <s v="20 Jul 2026"/>
    <s v="20"/>
    <s v="Jul"/>
    <s v="23 Jul 2026"/>
    <s v="23"/>
    <s v="Jul"/>
    <n v="3"/>
    <n v="3"/>
    <n v="0"/>
    <n v="0"/>
    <x v="1"/>
    <x v="3"/>
    <n v="2"/>
    <n v="2"/>
    <n v="1977.8286016513759"/>
    <n v="659.27620055045873"/>
    <s v="Romania"/>
    <s v="23 May 2026 19:54"/>
    <s v="23 May 2026"/>
    <s v="May"/>
    <n v="0"/>
    <n v="0"/>
    <n v="3"/>
    <n v="0"/>
    <n v="0"/>
    <n v="3"/>
    <n v="0"/>
    <s v="23.05.2025"/>
    <x v="30"/>
    <s v="20.07.2026"/>
    <n v="30"/>
    <x v="0"/>
    <m/>
    <m/>
  </r>
  <r>
    <x v="1"/>
    <n v="0"/>
    <n v="0"/>
    <n v="3"/>
    <n v="11640"/>
    <s v="6894500781"/>
    <s v="20 Jul 2026"/>
    <s v="20"/>
    <s v="Jul"/>
    <s v="23 Jul 2026"/>
    <s v="23"/>
    <s v="Jul"/>
    <n v="3"/>
    <n v="3"/>
    <n v="0"/>
    <n v="0"/>
    <x v="1"/>
    <x v="3"/>
    <n v="3"/>
    <n v="0"/>
    <n v="1977.8286016513759"/>
    <n v="659.27620055045873"/>
    <s v="Romania"/>
    <s v="23 May 2026 20:02"/>
    <s v="23 May 2026"/>
    <s v="May"/>
    <n v="0"/>
    <n v="0"/>
    <n v="3"/>
    <n v="0"/>
    <n v="0"/>
    <n v="3"/>
    <n v="0"/>
    <s v="23.05.2025"/>
    <x v="30"/>
    <s v="20.07.2026"/>
    <n v="30"/>
    <x v="0"/>
    <m/>
    <m/>
  </r>
  <r>
    <x v="1"/>
    <n v="0"/>
    <n v="0"/>
    <n v="3"/>
    <n v="11641"/>
    <s v="5427004129"/>
    <s v="27 Jul 2026"/>
    <s v="27"/>
    <s v="Jul"/>
    <s v="30 Jul 2026"/>
    <s v="30"/>
    <s v="Jul"/>
    <n v="3"/>
    <n v="3"/>
    <n v="0"/>
    <n v="0"/>
    <x v="1"/>
    <x v="3"/>
    <n v="3"/>
    <n v="0"/>
    <n v="1977.8286016513759"/>
    <n v="659.27620055045873"/>
    <s v="Romania"/>
    <s v="23 May 2026 20:08"/>
    <s v="23 May 2026"/>
    <s v="May"/>
    <n v="0"/>
    <n v="0"/>
    <n v="3"/>
    <n v="0"/>
    <n v="0"/>
    <n v="3"/>
    <n v="0"/>
    <s v="23.05.2025"/>
    <x v="30"/>
    <s v="27.07.2026"/>
    <n v="31"/>
    <x v="0"/>
    <m/>
    <m/>
  </r>
  <r>
    <x v="1"/>
    <n v="1"/>
    <n v="1"/>
    <n v="0"/>
    <n v="11642"/>
    <s v="6751508281"/>
    <s v="30 May 2026"/>
    <s v="30"/>
    <s v="May"/>
    <s v="01 Jun 2026"/>
    <s v="01"/>
    <s v="Jun"/>
    <n v="2"/>
    <n v="-29"/>
    <n v="1"/>
    <n v="0"/>
    <x v="1"/>
    <x v="1"/>
    <n v="2"/>
    <n v="2"/>
    <n v="842.96272999999997"/>
    <n v="421.48136499999998"/>
    <s v="Romania"/>
    <s v="23 May 2026 20:54"/>
    <s v="23 May 2026"/>
    <s v="May"/>
    <n v="1"/>
    <n v="0"/>
    <n v="0"/>
    <n v="0"/>
    <n v="0"/>
    <n v="1"/>
    <n v="-1"/>
    <s v="23.05.2025"/>
    <x v="30"/>
    <s v="30.05.2026"/>
    <n v="22"/>
    <x v="0"/>
    <m/>
    <m/>
  </r>
  <r>
    <x v="4"/>
    <n v="0"/>
    <n v="0"/>
    <n v="7"/>
    <n v="11852"/>
    <s v="14078962"/>
    <s v="28 Jul 2026"/>
    <s v="28"/>
    <s v="Jul"/>
    <s v="04 Aug 2026"/>
    <s v="04"/>
    <s v="Aug"/>
    <n v="7"/>
    <n v="-24"/>
    <n v="3"/>
    <n v="3"/>
    <x v="10"/>
    <x v="3"/>
    <n v="2"/>
    <n v="0"/>
    <n v="1808.6929091"/>
    <n v="258.38470130000002"/>
    <s v="Poland"/>
    <s v="29 May 2026 10:11"/>
    <s v="25 May 2026"/>
    <s v="May"/>
    <n v="0"/>
    <n v="0"/>
    <n v="3"/>
    <n v="3"/>
    <n v="0"/>
    <n v="6"/>
    <n v="-1"/>
    <s v="29.05.2025"/>
    <x v="32"/>
    <s v="28.07.2026"/>
    <n v="31"/>
    <x v="0"/>
    <m/>
    <m/>
  </r>
  <r>
    <x v="1"/>
    <n v="1"/>
    <n v="1"/>
    <n v="0"/>
    <n v="11643"/>
    <s v="6751506923"/>
    <s v="30 May 2026"/>
    <s v="30"/>
    <s v="May"/>
    <s v="01 Jun 2026"/>
    <s v="01"/>
    <s v="Jun"/>
    <n v="2"/>
    <n v="-29"/>
    <n v="1"/>
    <n v="0"/>
    <x v="1"/>
    <x v="6"/>
    <n v="2"/>
    <n v="1"/>
    <n v="494.16000779999996"/>
    <n v="247.08000389999998"/>
    <s v="Romania"/>
    <s v="23 May 2026 22:44"/>
    <s v="23 May 2026"/>
    <s v="May"/>
    <n v="1"/>
    <n v="0"/>
    <n v="0"/>
    <n v="0"/>
    <n v="0"/>
    <n v="1"/>
    <n v="-1"/>
    <s v="23.05.2025"/>
    <x v="30"/>
    <s v="30.05.2026"/>
    <n v="22"/>
    <x v="0"/>
    <m/>
    <m/>
  </r>
  <r>
    <x v="1"/>
    <n v="1"/>
    <n v="1"/>
    <n v="0"/>
    <n v="11644"/>
    <s v="6845002632"/>
    <s v="30 May 2026"/>
    <s v="30"/>
    <s v="May"/>
    <s v="01 Jun 2026"/>
    <s v="01"/>
    <s v="Jun"/>
    <n v="2"/>
    <n v="-29"/>
    <n v="1"/>
    <n v="0"/>
    <x v="1"/>
    <x v="6"/>
    <n v="1"/>
    <n v="2"/>
    <n v="494.16000779999996"/>
    <n v="247.08000389999998"/>
    <s v="Romania"/>
    <s v="23 May 2026 22:58"/>
    <s v="23 May 2026"/>
    <s v="May"/>
    <n v="1"/>
    <n v="0"/>
    <n v="0"/>
    <n v="0"/>
    <n v="0"/>
    <n v="1"/>
    <n v="-1"/>
    <s v="23.05.2025"/>
    <x v="30"/>
    <s v="30.05.2026"/>
    <n v="22"/>
    <x v="0"/>
    <m/>
    <m/>
  </r>
  <r>
    <x v="2"/>
    <n v="0"/>
    <n v="0"/>
    <n v="5"/>
    <n v="11715"/>
    <s v="2859"/>
    <s v="27 Jul 2026"/>
    <s v="27"/>
    <s v="Jul"/>
    <s v="01 Aug 2026"/>
    <s v="01"/>
    <s v="Aug"/>
    <n v="5"/>
    <n v="-26"/>
    <n v="4"/>
    <n v="0"/>
    <x v="4"/>
    <x v="0"/>
    <n v="2"/>
    <n v="2"/>
    <n v="1884.0510389999999"/>
    <n v="376.8102078"/>
    <s v="Romania"/>
    <s v="26 May 2026 17:20"/>
    <s v="24 Nov 2025"/>
    <s v="May"/>
    <n v="0"/>
    <n v="0"/>
    <n v="4"/>
    <n v="0"/>
    <n v="0"/>
    <n v="4"/>
    <n v="-1"/>
    <s v="26.05.2025"/>
    <x v="32"/>
    <s v="27.07.2026"/>
    <n v="31"/>
    <x v="0"/>
    <m/>
    <m/>
  </r>
  <r>
    <x v="2"/>
    <n v="0"/>
    <n v="0"/>
    <n v="7"/>
    <n v="11645"/>
    <s v="NT326989"/>
    <s v="01 Aug 2026"/>
    <s v="01"/>
    <s v="Aug"/>
    <s v="08 Aug 2026"/>
    <s v="08"/>
    <s v="Aug"/>
    <n v="7"/>
    <n v="7"/>
    <n v="0"/>
    <n v="0"/>
    <x v="5"/>
    <x v="0"/>
    <n v="1"/>
    <n v="0"/>
    <n v="1600.1818727999998"/>
    <n v="228.59741039999997"/>
    <s v="Bulgaria"/>
    <s v="24 May 2026 06:57"/>
    <s v="20 May 2026"/>
    <s v="May"/>
    <n v="0"/>
    <n v="0"/>
    <n v="0"/>
    <n v="7"/>
    <n v="0"/>
    <n v="7"/>
    <n v="0"/>
    <s v="24.05.2025"/>
    <x v="30"/>
    <s v="01.08.2026"/>
    <n v="31"/>
    <x v="0"/>
    <m/>
    <m/>
  </r>
  <r>
    <x v="1"/>
    <n v="0"/>
    <n v="0"/>
    <n v="5"/>
    <n v="11648"/>
    <s v="5073995566"/>
    <s v="29 Jul 2026"/>
    <s v="29"/>
    <s v="Jul"/>
    <s v="03 Aug 2026"/>
    <s v="03"/>
    <s v="Aug"/>
    <n v="5"/>
    <n v="-26"/>
    <n v="2"/>
    <n v="2"/>
    <x v="1"/>
    <x v="6"/>
    <n v="2"/>
    <n v="1"/>
    <n v="2383.6005247706421"/>
    <n v="476.72010495412843"/>
    <s v="Romania"/>
    <s v="24 May 2026 10:34"/>
    <s v="24 May 2026"/>
    <s v="May"/>
    <n v="0"/>
    <n v="0"/>
    <n v="2"/>
    <n v="2"/>
    <n v="0"/>
    <n v="4"/>
    <n v="-1"/>
    <s v="24.05.2025"/>
    <x v="30"/>
    <s v="29.07.2026"/>
    <n v="31"/>
    <x v="0"/>
    <m/>
    <m/>
  </r>
  <r>
    <x v="1"/>
    <n v="1"/>
    <n v="1"/>
    <n v="0"/>
    <n v="11608"/>
    <s v="5386481026"/>
    <s v="30 May 2026"/>
    <s v="30"/>
    <s v="May"/>
    <s v="01 Jun 2026"/>
    <s v="01"/>
    <s v="Jun"/>
    <n v="2"/>
    <n v="-29"/>
    <n v="1"/>
    <n v="0"/>
    <x v="1"/>
    <x v="7"/>
    <n v="2"/>
    <n v="2"/>
    <n v="950.53337999999997"/>
    <n v="475.26668999999998"/>
    <s v="Romania"/>
    <s v="21 May 2026 11:38"/>
    <s v="21 May 2026"/>
    <s v="May"/>
    <n v="1"/>
    <n v="0"/>
    <n v="0"/>
    <n v="0"/>
    <n v="0"/>
    <n v="1"/>
    <n v="-1"/>
    <s v="21.05.2025"/>
    <x v="30"/>
    <s v="30.05.2026"/>
    <n v="22"/>
    <x v="0"/>
    <m/>
    <m/>
  </r>
  <r>
    <x v="4"/>
    <n v="0"/>
    <n v="7"/>
    <n v="0"/>
    <n v="11469"/>
    <s v="14032048"/>
    <s v="26 Jun 2026"/>
    <s v="26"/>
    <s v="Jun"/>
    <s v="03 Jul 2026"/>
    <s v="03"/>
    <s v="Jul"/>
    <n v="7"/>
    <n v="-23"/>
    <n v="5"/>
    <n v="2"/>
    <x v="10"/>
    <x v="3"/>
    <n v="1"/>
    <n v="1"/>
    <n v="1808.6929091"/>
    <n v="258.38470130000002"/>
    <s v="Poland"/>
    <s v="13 May 2026 12:11"/>
    <s v="12 May 2026"/>
    <s v="May"/>
    <n v="0"/>
    <n v="5"/>
    <n v="2"/>
    <n v="0"/>
    <n v="0"/>
    <n v="7"/>
    <n v="0"/>
    <s v="13.05.2025"/>
    <x v="31"/>
    <s v="26.06.2026"/>
    <n v="26"/>
    <x v="0"/>
    <m/>
    <m/>
  </r>
  <r>
    <x v="4"/>
    <n v="0"/>
    <n v="7"/>
    <n v="0"/>
    <n v="11468"/>
    <s v="14032048"/>
    <s v="26 Jun 2026"/>
    <s v="26"/>
    <s v="Jun"/>
    <s v="03 Jul 2026"/>
    <s v="03"/>
    <s v="Jul"/>
    <n v="7"/>
    <n v="-23"/>
    <n v="5"/>
    <n v="2"/>
    <x v="10"/>
    <x v="3"/>
    <n v="2"/>
    <n v="0"/>
    <n v="1808.6929091"/>
    <n v="258.38470130000002"/>
    <s v="Poland"/>
    <s v="13 May 2026 12:11"/>
    <s v="12 May 2026"/>
    <s v="May"/>
    <n v="0"/>
    <n v="5"/>
    <n v="2"/>
    <n v="0"/>
    <n v="0"/>
    <n v="7"/>
    <n v="0"/>
    <s v="13.05.2025"/>
    <x v="31"/>
    <s v="26.06.2026"/>
    <n v="26"/>
    <x v="0"/>
    <m/>
    <m/>
  </r>
  <r>
    <x v="1"/>
    <n v="1"/>
    <n v="2"/>
    <n v="0"/>
    <n v="11470"/>
    <s v="5743366810"/>
    <s v="30 May 2026"/>
    <s v="30"/>
    <s v="May"/>
    <s v="02 Jun 2026"/>
    <s v="02"/>
    <s v="Jun"/>
    <n v="3"/>
    <n v="-28"/>
    <n v="1"/>
    <n v="1"/>
    <x v="1"/>
    <x v="2"/>
    <n v="2"/>
    <n v="1"/>
    <n v="789.17740500000002"/>
    <n v="263.05913500000003"/>
    <s v="Romania"/>
    <s v="13 May 2026 13:00"/>
    <s v="13 May 2026"/>
    <s v="May"/>
    <n v="1"/>
    <n v="1"/>
    <n v="0"/>
    <n v="0"/>
    <n v="0"/>
    <n v="2"/>
    <n v="-1"/>
    <s v="13.05.2025"/>
    <x v="31"/>
    <s v="30.05.2026"/>
    <n v="22"/>
    <x v="0"/>
    <m/>
    <m/>
  </r>
  <r>
    <x v="1"/>
    <n v="0"/>
    <n v="0"/>
    <n v="5"/>
    <n v="11649"/>
    <s v="5073995566"/>
    <s v="29 Jul 2026"/>
    <s v="29"/>
    <s v="Jul"/>
    <s v="03 Aug 2026"/>
    <s v="03"/>
    <s v="Aug"/>
    <n v="5"/>
    <n v="-26"/>
    <n v="2"/>
    <n v="2"/>
    <x v="1"/>
    <x v="0"/>
    <n v="3"/>
    <n v="0"/>
    <n v="3629.9487064220179"/>
    <n v="725.98974128440364"/>
    <m/>
    <s v="24 May 2026 10:34"/>
    <s v="24 May 2026"/>
    <s v="May"/>
    <n v="0"/>
    <n v="0"/>
    <n v="2"/>
    <n v="2"/>
    <n v="0"/>
    <n v="4"/>
    <n v="-1"/>
    <s v="24.05.2025"/>
    <x v="30"/>
    <s v="29.07.2026"/>
    <n v="31"/>
    <x v="0"/>
    <m/>
    <m/>
  </r>
  <r>
    <x v="1"/>
    <n v="0"/>
    <n v="0"/>
    <n v="3"/>
    <n v="11471"/>
    <s v="5743383196"/>
    <s v="28 Jul 2026"/>
    <s v="28"/>
    <s v="Jul"/>
    <s v="31 Jul 2026"/>
    <s v="31"/>
    <s v="Jul"/>
    <n v="3"/>
    <n v="3"/>
    <n v="0"/>
    <n v="0"/>
    <x v="1"/>
    <x v="3"/>
    <n v="2"/>
    <n v="1"/>
    <n v="1465.0422737614679"/>
    <n v="488.34742458715596"/>
    <m/>
    <s v="13 May 2026 13:42"/>
    <s v="13 May 2026"/>
    <s v="May"/>
    <n v="0"/>
    <n v="0"/>
    <n v="3"/>
    <n v="0"/>
    <n v="0"/>
    <n v="3"/>
    <n v="0"/>
    <s v="13.05.2025"/>
    <x v="31"/>
    <s v="28.07.2026"/>
    <n v="31"/>
    <x v="0"/>
    <m/>
    <m/>
  </r>
  <r>
    <x v="1"/>
    <n v="0"/>
    <n v="0"/>
    <n v="3"/>
    <n v="11561"/>
    <s v="6711576518"/>
    <s v="31 Jul 2026"/>
    <s v="31"/>
    <s v="Jul"/>
    <s v="03 Aug 2026"/>
    <s v="03"/>
    <s v="Aug"/>
    <n v="3"/>
    <n v="-28"/>
    <n v="0"/>
    <n v="2"/>
    <x v="1"/>
    <x v="0"/>
    <n v="2"/>
    <n v="1"/>
    <n v="1613.2905990825686"/>
    <n v="537.76353302752284"/>
    <s v="Romania"/>
    <s v="18 May 2026 20:11"/>
    <s v="18 May 2026"/>
    <s v="May"/>
    <n v="0"/>
    <n v="0"/>
    <n v="0"/>
    <n v="2"/>
    <n v="0"/>
    <n v="2"/>
    <n v="-1"/>
    <s v="18.05.2025"/>
    <x v="30"/>
    <s v="31.07.2026"/>
    <n v="31"/>
    <x v="0"/>
    <m/>
    <m/>
  </r>
  <r>
    <x v="2"/>
    <n v="1"/>
    <n v="2"/>
    <n v="0"/>
    <n v="11651"/>
    <s v="1265733.204985"/>
    <s v="30 May 2026"/>
    <s v="30"/>
    <s v="May"/>
    <s v="02 Jun 2026"/>
    <s v="02"/>
    <s v="Jun"/>
    <n v="3"/>
    <n v="-28"/>
    <n v="1"/>
    <n v="1"/>
    <x v="3"/>
    <x v="7"/>
    <n v="4"/>
    <n v="2"/>
    <n v="1598.7736752000001"/>
    <n v="532.92455840000002"/>
    <s v="Romania"/>
    <s v="24 May 2026 11:19"/>
    <s v="24 May 2026"/>
    <s v="May"/>
    <n v="1"/>
    <n v="1"/>
    <n v="0"/>
    <n v="0"/>
    <n v="0"/>
    <n v="2"/>
    <n v="-1"/>
    <s v="24.05.2025"/>
    <x v="30"/>
    <s v="30.05.2026"/>
    <n v="22"/>
    <x v="0"/>
    <m/>
    <m/>
  </r>
  <r>
    <x v="1"/>
    <n v="0"/>
    <n v="8"/>
    <n v="0"/>
    <n v="11444"/>
    <s v="5557528362"/>
    <s v="27 Jun 2026"/>
    <s v="27"/>
    <s v="Jun"/>
    <s v="05 Jul 2026"/>
    <s v="05"/>
    <s v="Jul"/>
    <n v="8"/>
    <n v="-22"/>
    <n v="4"/>
    <n v="4"/>
    <x v="1"/>
    <x v="3"/>
    <n v="2"/>
    <n v="2"/>
    <n v="4418.3814605504576"/>
    <n v="552.2976825688072"/>
    <m/>
    <s v="11 May 2026 13:58"/>
    <s v="11 May 2026"/>
    <s v="May"/>
    <n v="0"/>
    <n v="4"/>
    <n v="4"/>
    <n v="0"/>
    <n v="0"/>
    <n v="8"/>
    <n v="0"/>
    <s v="11.05.2025"/>
    <x v="31"/>
    <s v="27.06.2026"/>
    <n v="26"/>
    <x v="0"/>
    <m/>
    <m/>
  </r>
  <r>
    <x v="0"/>
    <n v="1"/>
    <n v="0"/>
    <n v="0"/>
    <n v="11922"/>
    <s v="030620261"/>
    <s v="06 Jun 2026"/>
    <s v="06"/>
    <s v="Jun"/>
    <s v="07 Jun 2026"/>
    <s v="07"/>
    <s v="Jun"/>
    <n v="1"/>
    <n v="1"/>
    <n v="0"/>
    <n v="0"/>
    <x v="0"/>
    <x v="6"/>
    <n v="3"/>
    <n v="1"/>
    <n v="373.04317155963298"/>
    <n v="373.04317155963298"/>
    <s v="Romania"/>
    <s v="03 Jun 2026 11:55"/>
    <s v="03 Jun 2026"/>
    <s v="Jun"/>
    <n v="0"/>
    <n v="1"/>
    <n v="0"/>
    <n v="0"/>
    <n v="0"/>
    <n v="1"/>
    <n v="0"/>
    <s v="03.06.2025"/>
    <x v="33"/>
    <s v="06.06.2026"/>
    <n v="23"/>
    <x v="0"/>
    <m/>
    <m/>
  </r>
  <r>
    <x v="1"/>
    <n v="2"/>
    <n v="0"/>
    <n v="0"/>
    <n v="11816"/>
    <s v="5246782143"/>
    <s v="29 May 2026"/>
    <s v="29"/>
    <s v="May"/>
    <s v="31 May 2026"/>
    <s v="31"/>
    <s v="May"/>
    <n v="2"/>
    <n v="2"/>
    <n v="0"/>
    <n v="0"/>
    <x v="1"/>
    <x v="4"/>
    <n v="3"/>
    <n v="0"/>
    <n v="694.59346619999997"/>
    <n v="347.29673309999998"/>
    <s v="Romania"/>
    <s v="27 May 2026 19:18"/>
    <s v="27 May 2026"/>
    <s v="May"/>
    <n v="2"/>
    <n v="0"/>
    <n v="0"/>
    <n v="0"/>
    <n v="0"/>
    <n v="2"/>
    <n v="0"/>
    <s v="27.05.2025"/>
    <x v="32"/>
    <s v="29.05.2026"/>
    <n v="22"/>
    <x v="0"/>
    <m/>
    <m/>
  </r>
  <r>
    <x v="1"/>
    <n v="2"/>
    <n v="0"/>
    <n v="0"/>
    <n v="11502"/>
    <s v="5388886847"/>
    <s v="22 May 2026"/>
    <s v="22"/>
    <s v="May"/>
    <s v="24 May 2026"/>
    <s v="24"/>
    <s v="May"/>
    <n v="2"/>
    <n v="2"/>
    <n v="0"/>
    <n v="0"/>
    <x v="1"/>
    <x v="3"/>
    <n v="2"/>
    <n v="2"/>
    <n v="643.11602059999996"/>
    <n v="321.55801029999998"/>
    <s v="Romania"/>
    <s v="16 May 2026 22:28"/>
    <s v="16 May 2026"/>
    <s v="May"/>
    <n v="2"/>
    <n v="0"/>
    <n v="0"/>
    <n v="0"/>
    <n v="0"/>
    <n v="2"/>
    <n v="0"/>
    <s v="16.05.2025"/>
    <x v="31"/>
    <s v="22.05.2026"/>
    <n v="21"/>
    <x v="0"/>
    <m/>
    <m/>
  </r>
  <r>
    <x v="1"/>
    <n v="0"/>
    <n v="0"/>
    <n v="9"/>
    <n v="11625"/>
    <s v="6751558451"/>
    <s v="16 Aug 2026"/>
    <s v="16"/>
    <s v="Aug"/>
    <s v="25 Aug 2026"/>
    <s v="25"/>
    <s v="Aug"/>
    <n v="9"/>
    <n v="9"/>
    <n v="0"/>
    <n v="0"/>
    <x v="1"/>
    <x v="0"/>
    <n v="3"/>
    <n v="1"/>
    <n v="6476.9912242201826"/>
    <n v="719.6736664220183"/>
    <s v="Israel"/>
    <s v="22 May 2026 19:59"/>
    <s v="22 May 2026"/>
    <s v="May"/>
    <n v="0"/>
    <n v="0"/>
    <n v="0"/>
    <n v="9"/>
    <n v="0"/>
    <n v="9"/>
    <n v="0"/>
    <s v="22.05.2025"/>
    <x v="30"/>
    <s v="16.08.2026"/>
    <n v="34"/>
    <x v="0"/>
    <m/>
    <m/>
  </r>
  <r>
    <x v="2"/>
    <n v="0"/>
    <n v="0"/>
    <n v="5"/>
    <n v="11472"/>
    <s v="NT326239"/>
    <s v="12 Jul 2026"/>
    <s v="12"/>
    <s v="Jul"/>
    <s v="17 Jul 2026"/>
    <s v="17"/>
    <s v="Jul"/>
    <n v="5"/>
    <n v="5"/>
    <n v="0"/>
    <n v="0"/>
    <x v="5"/>
    <x v="6"/>
    <n v="1"/>
    <n v="1"/>
    <n v="1557.4274289999998"/>
    <n v="311.48548579999999"/>
    <s v="Romania"/>
    <s v="13 May 2026 16:00"/>
    <s v="13 May 2026"/>
    <s v="May"/>
    <n v="0"/>
    <n v="0"/>
    <n v="5"/>
    <n v="0"/>
    <n v="0"/>
    <n v="5"/>
    <n v="0"/>
    <s v="13.05.2025"/>
    <x v="31"/>
    <s v="12.07.2026"/>
    <n v="29"/>
    <x v="0"/>
    <m/>
    <m/>
  </r>
  <r>
    <x v="2"/>
    <n v="0"/>
    <n v="0"/>
    <n v="5"/>
    <n v="11473"/>
    <s v="NT326240"/>
    <s v="12 Jul 2026"/>
    <s v="12"/>
    <s v="Jul"/>
    <s v="17 Jul 2026"/>
    <s v="17"/>
    <s v="Jul"/>
    <n v="5"/>
    <n v="5"/>
    <n v="0"/>
    <n v="0"/>
    <x v="5"/>
    <x v="6"/>
    <n v="2"/>
    <n v="1"/>
    <n v="2224.9522079999997"/>
    <n v="444.99044159999994"/>
    <s v="Romania"/>
    <s v="13 May 2026 16:00"/>
    <s v="13 May 2026"/>
    <s v="May"/>
    <n v="0"/>
    <n v="0"/>
    <n v="5"/>
    <n v="0"/>
    <n v="0"/>
    <n v="5"/>
    <n v="0"/>
    <s v="13.05.2025"/>
    <x v="31"/>
    <s v="12.07.2026"/>
    <n v="29"/>
    <x v="0"/>
    <m/>
    <m/>
  </r>
  <r>
    <x v="1"/>
    <n v="0"/>
    <n v="3"/>
    <n v="0"/>
    <n v="11652"/>
    <s v="5950478615"/>
    <s v="01 Sep 2026"/>
    <s v="01"/>
    <s v="Sep"/>
    <s v="04 Sep 2026"/>
    <s v="04"/>
    <s v="Sep"/>
    <n v="3"/>
    <n v="3"/>
    <n v="0"/>
    <n v="0"/>
    <x v="1"/>
    <x v="4"/>
    <n v="2"/>
    <n v="2"/>
    <n v="1436.2431255963302"/>
    <n v="478.74770853211004"/>
    <s v="Romania"/>
    <s v="24 May 2026 15:14"/>
    <s v="24 May 2026"/>
    <s v="May"/>
    <n v="0"/>
    <n v="0"/>
    <n v="0"/>
    <n v="0"/>
    <n v="3"/>
    <n v="3"/>
    <n v="0"/>
    <s v="24.05.2025"/>
    <x v="30"/>
    <s v="01.09.2026"/>
    <n v="36"/>
    <x v="0"/>
    <m/>
    <m/>
  </r>
  <r>
    <x v="3"/>
    <n v="2"/>
    <n v="1"/>
    <n v="0"/>
    <n v="11838"/>
    <s v="561722"/>
    <s v="29 May 2026"/>
    <s v="29"/>
    <s v="May"/>
    <s v="01 Jun 2026"/>
    <s v="01"/>
    <s v="Jun"/>
    <n v="3"/>
    <n v="-28"/>
    <n v="2"/>
    <n v="0"/>
    <x v="8"/>
    <x v="4"/>
    <n v="3"/>
    <n v="1"/>
    <n v="1111.4856286238532"/>
    <n v="370.49520954128434"/>
    <s v="Romania"/>
    <s v="28 May 2026 15:28"/>
    <s v="28 May 2026"/>
    <s v="May"/>
    <n v="2"/>
    <n v="0"/>
    <n v="0"/>
    <n v="0"/>
    <n v="0"/>
    <n v="2"/>
    <n v="-1"/>
    <s v="28.05.2025"/>
    <x v="32"/>
    <s v="29.05.2026"/>
    <n v="22"/>
    <x v="0"/>
    <m/>
    <m/>
  </r>
  <r>
    <x v="1"/>
    <n v="1"/>
    <n v="0"/>
    <n v="0"/>
    <n v="11495"/>
    <s v="5581457395"/>
    <s v="24 May 2026"/>
    <s v="24"/>
    <s v="May"/>
    <s v="25 May 2026"/>
    <s v="25"/>
    <s v="May"/>
    <n v="1"/>
    <n v="1"/>
    <n v="0"/>
    <n v="0"/>
    <x v="1"/>
    <x v="6"/>
    <n v="2"/>
    <n v="0"/>
    <n v="247.08000389999998"/>
    <n v="247.08000389999998"/>
    <s v="Bulgaria"/>
    <s v="16 May 2026 09:32"/>
    <s v="16 May 2026"/>
    <s v="May"/>
    <n v="1"/>
    <n v="0"/>
    <n v="0"/>
    <n v="0"/>
    <n v="0"/>
    <n v="1"/>
    <n v="0"/>
    <s v="16.05.2025"/>
    <x v="31"/>
    <s v="24.05.2026"/>
    <n v="22"/>
    <x v="0"/>
    <m/>
    <m/>
  </r>
  <r>
    <x v="1"/>
    <n v="1"/>
    <n v="0"/>
    <n v="0"/>
    <n v="11494"/>
    <s v="5581457395"/>
    <s v="24 May 2026"/>
    <s v="24"/>
    <s v="May"/>
    <s v="25 May 2026"/>
    <s v="25"/>
    <s v="May"/>
    <n v="1"/>
    <n v="1"/>
    <n v="0"/>
    <n v="0"/>
    <x v="1"/>
    <x v="6"/>
    <n v="2"/>
    <n v="0"/>
    <n v="247.08000389999998"/>
    <n v="247.08000389999998"/>
    <s v="Bulgaria"/>
    <s v="16 May 2026 09:32"/>
    <s v="16 May 2026"/>
    <s v="May"/>
    <n v="1"/>
    <n v="0"/>
    <n v="0"/>
    <n v="0"/>
    <n v="0"/>
    <n v="1"/>
    <n v="0"/>
    <s v="16.05.2025"/>
    <x v="31"/>
    <s v="24.05.2026"/>
    <n v="22"/>
    <x v="0"/>
    <m/>
    <m/>
  </r>
  <r>
    <x v="1"/>
    <n v="2"/>
    <n v="1"/>
    <n v="0"/>
    <n v="11580"/>
    <s v="6993969615"/>
    <s v="29 May 2026"/>
    <s v="29"/>
    <s v="May"/>
    <s v="01 Jun 2026"/>
    <s v="01"/>
    <s v="Jun"/>
    <n v="3"/>
    <n v="-28"/>
    <n v="2"/>
    <n v="0"/>
    <x v="1"/>
    <x v="6"/>
    <n v="2"/>
    <n v="0"/>
    <n v="741.24001169999997"/>
    <n v="247.08000389999998"/>
    <s v="Romania"/>
    <s v="20 May 2026 10:46"/>
    <s v="20 May 2026"/>
    <s v="May"/>
    <n v="2"/>
    <n v="0"/>
    <n v="0"/>
    <n v="0"/>
    <n v="0"/>
    <n v="2"/>
    <n v="-1"/>
    <s v="20.05.2025"/>
    <x v="30"/>
    <s v="29.05.2026"/>
    <n v="22"/>
    <x v="0"/>
    <m/>
    <m/>
  </r>
  <r>
    <x v="1"/>
    <n v="2"/>
    <n v="1"/>
    <n v="0"/>
    <n v="11824"/>
    <s v="6585846288"/>
    <s v="29 May 2026"/>
    <s v="29"/>
    <s v="May"/>
    <s v="01 Jun 2026"/>
    <s v="01"/>
    <s v="Jun"/>
    <n v="3"/>
    <n v="-28"/>
    <n v="2"/>
    <n v="0"/>
    <x v="1"/>
    <x v="6"/>
    <n v="2"/>
    <n v="2"/>
    <n v="926.59402079999995"/>
    <n v="308.8646736"/>
    <s v="Romania"/>
    <s v="27 May 2026 23:18"/>
    <s v="27 May 2026"/>
    <s v="May"/>
    <n v="2"/>
    <n v="0"/>
    <n v="0"/>
    <n v="0"/>
    <n v="0"/>
    <n v="2"/>
    <n v="-1"/>
    <s v="27.05.2025"/>
    <x v="32"/>
    <s v="29.05.2026"/>
    <n v="22"/>
    <x v="0"/>
    <m/>
    <m/>
  </r>
  <r>
    <x v="1"/>
    <n v="3"/>
    <n v="0"/>
    <n v="0"/>
    <n v="11859"/>
    <s v="5585516281"/>
    <s v="12 Jun 2026"/>
    <s v="12"/>
    <s v="Jun"/>
    <s v="15 Jun 2026"/>
    <s v="15"/>
    <s v="Jun"/>
    <n v="3"/>
    <n v="3"/>
    <n v="0"/>
    <n v="0"/>
    <x v="1"/>
    <x v="4"/>
    <n v="2"/>
    <n v="1"/>
    <n v="771.7633406422018"/>
    <n v="257.25444688073389"/>
    <s v="Romania"/>
    <s v="29 May 2026 17:46"/>
    <s v="29 May 2026"/>
    <s v="May"/>
    <n v="0"/>
    <n v="3"/>
    <n v="0"/>
    <n v="0"/>
    <n v="0"/>
    <n v="3"/>
    <n v="0"/>
    <s v="29.05.2025"/>
    <x v="32"/>
    <s v="12.06.2026"/>
    <n v="24"/>
    <x v="0"/>
    <m/>
    <m/>
  </r>
  <r>
    <x v="1"/>
    <n v="1"/>
    <n v="0"/>
    <n v="0"/>
    <n v="11861"/>
    <s v="5197301364"/>
    <s v="30 May 2026"/>
    <s v="30"/>
    <s v="May"/>
    <s v="31 May 2026"/>
    <s v="31"/>
    <s v="May"/>
    <n v="1"/>
    <n v="1"/>
    <n v="0"/>
    <n v="0"/>
    <x v="1"/>
    <x v="6"/>
    <n v="2"/>
    <n v="2"/>
    <n v="333.56680650000004"/>
    <n v="333.56680650000004"/>
    <s v="Romania"/>
    <s v="29 May 2026 19:18"/>
    <s v="29 May 2026"/>
    <s v="May"/>
    <n v="1"/>
    <n v="0"/>
    <n v="0"/>
    <n v="0"/>
    <n v="0"/>
    <n v="1"/>
    <n v="0"/>
    <s v="29.05.2025"/>
    <x v="32"/>
    <s v="30.05.2026"/>
    <n v="22"/>
    <x v="0"/>
    <m/>
    <m/>
  </r>
  <r>
    <x v="1"/>
    <n v="2"/>
    <n v="1"/>
    <n v="0"/>
    <n v="11602"/>
    <s v="6561571429"/>
    <s v="29 May 2026"/>
    <s v="29"/>
    <s v="May"/>
    <s v="01 Jun 2026"/>
    <s v="01"/>
    <s v="Jun"/>
    <n v="3"/>
    <n v="-28"/>
    <n v="2"/>
    <n v="0"/>
    <x v="1"/>
    <x v="6"/>
    <n v="2"/>
    <n v="1"/>
    <n v="741.24001169999997"/>
    <n v="247.08000389999998"/>
    <s v="Romania"/>
    <s v="21 May 2026 06:54"/>
    <s v="21 May 2026"/>
    <s v="May"/>
    <n v="2"/>
    <n v="0"/>
    <n v="0"/>
    <n v="0"/>
    <n v="0"/>
    <n v="2"/>
    <n v="-1"/>
    <s v="21.05.2025"/>
    <x v="30"/>
    <s v="29.05.2026"/>
    <n v="22"/>
    <x v="0"/>
    <m/>
    <m/>
  </r>
  <r>
    <x v="1"/>
    <n v="1"/>
    <n v="1"/>
    <n v="0"/>
    <n v="11862"/>
    <s v="6238358278"/>
    <s v="30 May 2026"/>
    <s v="30"/>
    <s v="May"/>
    <s v="01 Jun 2026"/>
    <s v="01"/>
    <s v="Jun"/>
    <n v="2"/>
    <n v="-29"/>
    <n v="1"/>
    <n v="0"/>
    <x v="1"/>
    <x v="6"/>
    <n v="2"/>
    <n v="0"/>
    <n v="494.16000779999996"/>
    <n v="247.08000389999998"/>
    <s v="Romania"/>
    <s v="29 May 2026 20:20"/>
    <s v="29 May 2026"/>
    <s v="May"/>
    <n v="1"/>
    <n v="0"/>
    <n v="0"/>
    <n v="0"/>
    <n v="0"/>
    <n v="1"/>
    <n v="-1"/>
    <s v="29.05.2025"/>
    <x v="32"/>
    <s v="30.05.2026"/>
    <n v="22"/>
    <x v="0"/>
    <m/>
    <m/>
  </r>
  <r>
    <x v="1"/>
    <n v="2"/>
    <n v="1"/>
    <n v="0"/>
    <n v="11677"/>
    <s v="6579845846"/>
    <s v="29 May 2026"/>
    <s v="29"/>
    <s v="May"/>
    <s v="01 Jun 2026"/>
    <s v="01"/>
    <s v="Jun"/>
    <n v="3"/>
    <n v="-28"/>
    <n v="2"/>
    <n v="0"/>
    <x v="1"/>
    <x v="4"/>
    <n v="2"/>
    <n v="1"/>
    <n v="771.75095969999995"/>
    <n v="257.25031989999997"/>
    <s v="Romania"/>
    <s v="26 May 2026 12:18"/>
    <s v="26 May 2026"/>
    <s v="May"/>
    <n v="2"/>
    <n v="0"/>
    <n v="0"/>
    <n v="0"/>
    <n v="0"/>
    <n v="2"/>
    <n v="-1"/>
    <s v="26.05.2025"/>
    <x v="32"/>
    <s v="29.05.2026"/>
    <n v="22"/>
    <x v="0"/>
    <m/>
    <m/>
  </r>
  <r>
    <x v="1"/>
    <n v="0"/>
    <n v="4"/>
    <n v="1"/>
    <n v="11863"/>
    <s v="5714039982"/>
    <s v="24 Aug 2026"/>
    <s v="24"/>
    <s v="Aug"/>
    <s v="29 Aug 2026"/>
    <s v="29"/>
    <s v="Aug"/>
    <n v="5"/>
    <n v="5"/>
    <n v="0"/>
    <n v="0"/>
    <x v="1"/>
    <x v="6"/>
    <n v="2"/>
    <n v="1"/>
    <n v="2151.0541321100914"/>
    <n v="430.21082642201827"/>
    <s v="Romania"/>
    <s v="29 May 2026 21:20"/>
    <s v="29 May 2026"/>
    <s v="May"/>
    <n v="0"/>
    <n v="0"/>
    <n v="0"/>
    <n v="5"/>
    <n v="0"/>
    <n v="5"/>
    <n v="0"/>
    <s v="29.05.2025"/>
    <x v="32"/>
    <s v="24.08.2026"/>
    <n v="35"/>
    <x v="0"/>
    <m/>
    <m/>
  </r>
  <r>
    <x v="1"/>
    <n v="2"/>
    <n v="1"/>
    <n v="0"/>
    <n v="11847"/>
    <s v="5763586300"/>
    <s v="29 May 2026"/>
    <s v="29"/>
    <s v="May"/>
    <s v="01 Jun 2026"/>
    <s v="01"/>
    <s v="Jun"/>
    <n v="3"/>
    <n v="-28"/>
    <n v="2"/>
    <n v="0"/>
    <x v="1"/>
    <x v="5"/>
    <n v="2"/>
    <n v="1"/>
    <n v="928.70631719999994"/>
    <n v="309.5687724"/>
    <s v="Romania"/>
    <s v="28 May 2026 22:48"/>
    <s v="28 May 2026"/>
    <s v="May"/>
    <n v="2"/>
    <n v="0"/>
    <n v="0"/>
    <n v="0"/>
    <n v="0"/>
    <n v="2"/>
    <n v="-1"/>
    <s v="28.05.2025"/>
    <x v="32"/>
    <s v="29.05.2026"/>
    <n v="22"/>
    <x v="0"/>
    <m/>
    <m/>
  </r>
  <r>
    <x v="1"/>
    <n v="0"/>
    <n v="4"/>
    <n v="3"/>
    <n v="11924"/>
    <s v="5067013330"/>
    <s v="22 Aug 2026"/>
    <s v="22"/>
    <s v="Aug"/>
    <s v="29 Aug 2026"/>
    <s v="29"/>
    <s v="Aug"/>
    <n v="7"/>
    <n v="7"/>
    <n v="0"/>
    <n v="0"/>
    <x v="1"/>
    <x v="5"/>
    <n v="2"/>
    <n v="1"/>
    <n v="3640.8044600917428"/>
    <n v="520.10723284403662"/>
    <s v="Romania"/>
    <s v="03 Jun 2026 19:24"/>
    <s v="03 Jun 2026"/>
    <s v="Jun"/>
    <n v="0"/>
    <n v="0"/>
    <n v="0"/>
    <n v="7"/>
    <n v="0"/>
    <n v="7"/>
    <n v="0"/>
    <s v="03.06.2025"/>
    <x v="33"/>
    <s v="22.08.2026"/>
    <n v="34"/>
    <x v="0"/>
    <m/>
    <m/>
  </r>
  <r>
    <x v="3"/>
    <n v="0"/>
    <n v="0"/>
    <n v="5"/>
    <n v="11928"/>
    <s v="568739"/>
    <s v="26 Jul 2026"/>
    <s v="26"/>
    <s v="Jul"/>
    <s v="31 Jul 2026"/>
    <s v="31"/>
    <s v="Jul"/>
    <n v="5"/>
    <n v="5"/>
    <n v="0"/>
    <n v="0"/>
    <x v="8"/>
    <x v="6"/>
    <n v="2"/>
    <n v="1"/>
    <n v="2539.887490825688"/>
    <n v="507.97749816513766"/>
    <m/>
    <s v="03 Jun 2026 21:23"/>
    <s v="03 Jun 2026"/>
    <s v="Jun"/>
    <n v="0"/>
    <n v="0"/>
    <n v="5"/>
    <n v="0"/>
    <n v="0"/>
    <n v="5"/>
    <n v="0"/>
    <s v="03.06.2025"/>
    <x v="33"/>
    <s v="26.07.2026"/>
    <n v="31"/>
    <x v="0"/>
    <m/>
    <m/>
  </r>
  <r>
    <x v="2"/>
    <n v="0"/>
    <n v="7"/>
    <n v="0"/>
    <n v="11930"/>
    <s v="54485"/>
    <s v="27 Jun 2026"/>
    <s v="27"/>
    <s v="Jun"/>
    <s v="04 Jul 2026"/>
    <s v="04"/>
    <s v="Jul"/>
    <n v="7"/>
    <n v="-23"/>
    <n v="4"/>
    <n v="3"/>
    <x v="4"/>
    <x v="7"/>
    <n v="4"/>
    <n v="0"/>
    <n v="4320.8196359999993"/>
    <n v="617.25994799999989"/>
    <s v="Romania"/>
    <s v="04 Jun 2026 09:30"/>
    <s v="16 Apr 2026"/>
    <s v="Jun"/>
    <n v="0"/>
    <n v="4"/>
    <n v="3"/>
    <n v="0"/>
    <n v="0"/>
    <n v="7"/>
    <n v="0"/>
    <s v="04.06.2025"/>
    <x v="33"/>
    <s v="27.06.2026"/>
    <n v="26"/>
    <x v="0"/>
    <m/>
    <m/>
  </r>
  <r>
    <x v="1"/>
    <n v="2"/>
    <n v="0"/>
    <n v="0"/>
    <n v="11931"/>
    <s v="5249824062"/>
    <s v="05 Jun 2026"/>
    <s v="05"/>
    <s v="Jun"/>
    <s v="07 Jun 2026"/>
    <s v="07"/>
    <s v="Jun"/>
    <n v="2"/>
    <n v="2"/>
    <n v="0"/>
    <n v="0"/>
    <x v="1"/>
    <x v="6"/>
    <n v="3"/>
    <n v="0"/>
    <n v="667.13361300000008"/>
    <n v="333.56680650000004"/>
    <s v="Romania"/>
    <s v="04 Jun 2026 09:42"/>
    <s v="04 Jun 2026"/>
    <s v="Jun"/>
    <n v="0"/>
    <n v="2"/>
    <n v="0"/>
    <n v="0"/>
    <n v="0"/>
    <n v="2"/>
    <n v="0"/>
    <s v="04.06.2025"/>
    <x v="33"/>
    <s v="05.06.2026"/>
    <n v="23"/>
    <x v="0"/>
    <m/>
    <m/>
  </r>
  <r>
    <x v="1"/>
    <n v="3"/>
    <n v="-1"/>
    <n v="0"/>
    <n v="11932"/>
    <s v="6576123307"/>
    <s v="12 Jun 2026"/>
    <s v="12"/>
    <s v="Jun"/>
    <s v="14 Jun 2026"/>
    <s v="14"/>
    <s v="Jun"/>
    <n v="2"/>
    <n v="2"/>
    <n v="0"/>
    <n v="0"/>
    <x v="1"/>
    <x v="2"/>
    <n v="2"/>
    <n v="1"/>
    <n v="526.13621339449537"/>
    <n v="263.06810669724769"/>
    <s v="Bulgaria"/>
    <s v="04 Jun 2026 10:14"/>
    <s v="04 Jun 2026"/>
    <s v="Jun"/>
    <n v="0"/>
    <n v="2"/>
    <n v="0"/>
    <n v="0"/>
    <n v="0"/>
    <n v="2"/>
    <n v="0"/>
    <s v="04.06.2025"/>
    <x v="33"/>
    <s v="12.06.2026"/>
    <n v="24"/>
    <x v="0"/>
    <m/>
    <m/>
  </r>
  <r>
    <x v="2"/>
    <n v="0"/>
    <n v="7"/>
    <n v="0"/>
    <n v="11933"/>
    <s v="70151669"/>
    <s v="26 Jun 2026"/>
    <s v="26"/>
    <s v="Jun"/>
    <s v="03 Jul 2026"/>
    <s v="03"/>
    <s v="Jul"/>
    <n v="7"/>
    <n v="-23"/>
    <n v="5"/>
    <n v="2"/>
    <x v="9"/>
    <x v="3"/>
    <n v="1"/>
    <n v="2"/>
    <n v="2888.76091"/>
    <n v="412.68013000000002"/>
    <m/>
    <s v="04 Jun 2026 10:26"/>
    <s v="03 Jun 2026"/>
    <s v="Jun"/>
    <n v="0"/>
    <n v="5"/>
    <n v="2"/>
    <n v="0"/>
    <n v="0"/>
    <n v="7"/>
    <n v="0"/>
    <s v="04.06.2025"/>
    <x v="33"/>
    <s v="26.06.2026"/>
    <n v="26"/>
    <x v="0"/>
    <m/>
    <m/>
  </r>
  <r>
    <x v="1"/>
    <n v="3"/>
    <n v="-1"/>
    <n v="0"/>
    <n v="11934"/>
    <s v="5286526425"/>
    <s v="12 Jun 2026"/>
    <s v="12"/>
    <s v="Jun"/>
    <s v="14 Jun 2026"/>
    <s v="14"/>
    <s v="Jun"/>
    <n v="2"/>
    <n v="2"/>
    <n v="0"/>
    <n v="0"/>
    <x v="1"/>
    <x v="3"/>
    <n v="2"/>
    <n v="1"/>
    <n v="514.50889376146779"/>
    <n v="257.25444688073389"/>
    <s v="Bulgaria"/>
    <s v="04 Jun 2026 10:34"/>
    <s v="04 Jun 2026"/>
    <s v="Jun"/>
    <n v="0"/>
    <n v="2"/>
    <n v="0"/>
    <n v="0"/>
    <n v="0"/>
    <n v="2"/>
    <n v="0"/>
    <s v="04.06.2025"/>
    <x v="33"/>
    <s v="12.06.2026"/>
    <n v="24"/>
    <x v="0"/>
    <m/>
    <m/>
  </r>
  <r>
    <x v="4"/>
    <n v="3"/>
    <n v="4"/>
    <n v="0"/>
    <n v="11935"/>
    <s v="14120467"/>
    <s v="12 Jun 2026"/>
    <s v="12"/>
    <s v="Jun"/>
    <s v="19 Jun 2026"/>
    <s v="19"/>
    <s v="Jun"/>
    <n v="7"/>
    <n v="7"/>
    <n v="0"/>
    <n v="0"/>
    <x v="10"/>
    <x v="3"/>
    <n v="2"/>
    <n v="1"/>
    <n v="1394.1351822999998"/>
    <n v="199.16216889999995"/>
    <s v="Poland"/>
    <s v="04 Jun 2026 10:53"/>
    <s v="03 Jun 2026"/>
    <s v="Jun"/>
    <n v="0"/>
    <n v="7"/>
    <n v="0"/>
    <n v="0"/>
    <n v="0"/>
    <n v="7"/>
    <n v="0"/>
    <s v="04.06.2025"/>
    <x v="33"/>
    <s v="12.06.2026"/>
    <n v="24"/>
    <x v="0"/>
    <m/>
    <m/>
  </r>
  <r>
    <x v="4"/>
    <n v="3"/>
    <n v="4"/>
    <n v="0"/>
    <n v="11936"/>
    <s v="14120467"/>
    <s v="12 Jun 2026"/>
    <s v="12"/>
    <s v="Jun"/>
    <s v="19 Jun 2026"/>
    <s v="19"/>
    <s v="Jun"/>
    <n v="7"/>
    <n v="7"/>
    <n v="0"/>
    <n v="0"/>
    <x v="10"/>
    <x v="3"/>
    <n v="1"/>
    <n v="2"/>
    <n v="1758.4476364"/>
    <n v="251.20680519999999"/>
    <s v="Poland"/>
    <s v="04 Jun 2026 10:53"/>
    <s v="03 Jun 2026"/>
    <s v="Jun"/>
    <n v="0"/>
    <n v="7"/>
    <n v="0"/>
    <n v="0"/>
    <n v="0"/>
    <n v="7"/>
    <n v="0"/>
    <s v="04.06.2025"/>
    <x v="33"/>
    <s v="12.06.2026"/>
    <n v="24"/>
    <x v="0"/>
    <m/>
    <m/>
  </r>
  <r>
    <x v="2"/>
    <n v="1"/>
    <n v="0"/>
    <n v="0"/>
    <n v="11693"/>
    <s v="#20260526135210"/>
    <s v="04 Jun 2026"/>
    <s v="04"/>
    <s v="Jun"/>
    <s v="05 Jun 2026"/>
    <s v="05"/>
    <s v="Jun"/>
    <n v="1"/>
    <n v="1"/>
    <n v="0"/>
    <n v="0"/>
    <x v="21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2"/>
    <n v="1"/>
    <n v="0"/>
    <n v="0"/>
    <n v="11688"/>
    <s v="#20260526135210"/>
    <s v="04 Jun 2026"/>
    <s v="04"/>
    <s v="Jun"/>
    <s v="05 Jun 2026"/>
    <s v="05"/>
    <s v="Jun"/>
    <n v="1"/>
    <n v="1"/>
    <n v="0"/>
    <n v="0"/>
    <x v="21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2"/>
    <n v="1"/>
    <n v="0"/>
    <n v="0"/>
    <n v="11681"/>
    <s v="#20260526135210"/>
    <s v="04 Jun 2026"/>
    <s v="04"/>
    <s v="Jun"/>
    <s v="05 Jun 2026"/>
    <s v="05"/>
    <s v="Jun"/>
    <n v="1"/>
    <n v="1"/>
    <n v="0"/>
    <n v="0"/>
    <x v="21"/>
    <x v="3"/>
    <n v="1"/>
    <n v="0"/>
    <n v="158.26576360000001"/>
    <n v="158.26576360000001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2"/>
    <n v="1"/>
    <n v="0"/>
    <n v="0"/>
    <n v="11703"/>
    <s v="#20260526135210"/>
    <s v="04 Jun 2026"/>
    <s v="04"/>
    <s v="Jun"/>
    <s v="05 Jun 2026"/>
    <s v="05"/>
    <s v="Jun"/>
    <n v="1"/>
    <n v="1"/>
    <n v="0"/>
    <n v="0"/>
    <x v="21"/>
    <x v="6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2"/>
    <n v="1"/>
    <n v="0"/>
    <n v="0"/>
    <n v="11692"/>
    <s v="#20260526135210"/>
    <s v="04 Jun 2026"/>
    <s v="04"/>
    <s v="Jun"/>
    <s v="05 Jun 2026"/>
    <s v="05"/>
    <s v="Jun"/>
    <n v="1"/>
    <n v="1"/>
    <n v="0"/>
    <n v="0"/>
    <x v="21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2"/>
    <n v="1"/>
    <n v="0"/>
    <n v="0"/>
    <n v="11828"/>
    <s v="#20260526135210"/>
    <s v="04 Jun 2026"/>
    <s v="04"/>
    <s v="Jun"/>
    <s v="05 Jun 2026"/>
    <s v="05"/>
    <s v="Jun"/>
    <n v="1"/>
    <n v="1"/>
    <n v="0"/>
    <n v="0"/>
    <x v="21"/>
    <x v="3"/>
    <n v="1"/>
    <n v="0"/>
    <n v="158.26576360000001"/>
    <n v="158.26576360000001"/>
    <s v="Bulgaria"/>
    <s v="28 May 2026 10:49"/>
    <s v="28 May 2026"/>
    <s v="May"/>
    <n v="0"/>
    <n v="1"/>
    <n v="0"/>
    <n v="0"/>
    <n v="0"/>
    <n v="1"/>
    <n v="0"/>
    <s v="28.05.2025"/>
    <x v="32"/>
    <s v="04.06.2026"/>
    <n v="23"/>
    <x v="0"/>
    <m/>
    <m/>
  </r>
  <r>
    <x v="2"/>
    <n v="1"/>
    <n v="0"/>
    <n v="0"/>
    <n v="11696"/>
    <s v="#20260526135210"/>
    <s v="04 Jun 2026"/>
    <s v="04"/>
    <s v="Jun"/>
    <s v="05 Jun 2026"/>
    <s v="05"/>
    <s v="Jun"/>
    <n v="1"/>
    <n v="1"/>
    <n v="0"/>
    <n v="0"/>
    <x v="21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2"/>
    <n v="1"/>
    <n v="0"/>
    <n v="0"/>
    <n v="11705"/>
    <s v="#20260526135210"/>
    <s v="04 Jun 2026"/>
    <s v="04"/>
    <s v="Jun"/>
    <s v="05 Jun 2026"/>
    <s v="05"/>
    <s v="Jun"/>
    <n v="1"/>
    <n v="1"/>
    <n v="0"/>
    <n v="0"/>
    <x v="21"/>
    <x v="6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2"/>
    <n v="1"/>
    <n v="0"/>
    <n v="0"/>
    <n v="11694"/>
    <s v="#20260526135210"/>
    <s v="04 Jun 2026"/>
    <s v="04"/>
    <s v="Jun"/>
    <s v="05 Jun 2026"/>
    <s v="05"/>
    <s v="Jun"/>
    <n v="1"/>
    <n v="1"/>
    <n v="0"/>
    <n v="0"/>
    <x v="21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2"/>
    <n v="1"/>
    <n v="0"/>
    <n v="0"/>
    <n v="11695"/>
    <s v="#20260526135210"/>
    <s v="04 Jun 2026"/>
    <s v="04"/>
    <s v="Jun"/>
    <s v="05 Jun 2026"/>
    <s v="05"/>
    <s v="Jun"/>
    <n v="1"/>
    <n v="1"/>
    <n v="0"/>
    <n v="0"/>
    <x v="21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2"/>
    <n v="1"/>
    <n v="0"/>
    <n v="0"/>
    <n v="11686"/>
    <s v="#20260526135210"/>
    <s v="04 Jun 2026"/>
    <s v="04"/>
    <s v="Jun"/>
    <s v="05 Jun 2026"/>
    <s v="05"/>
    <s v="Jun"/>
    <n v="1"/>
    <n v="1"/>
    <n v="0"/>
    <n v="0"/>
    <x v="21"/>
    <x v="6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1"/>
    <n v="0"/>
    <n v="5"/>
    <n v="0"/>
    <n v="11937"/>
    <s v="5031190069"/>
    <s v="25 Aug 2026"/>
    <s v="25"/>
    <s v="Aug"/>
    <s v="30 Aug 2026"/>
    <s v="30"/>
    <s v="Aug"/>
    <n v="5"/>
    <n v="5"/>
    <n v="0"/>
    <n v="0"/>
    <x v="1"/>
    <x v="6"/>
    <n v="1"/>
    <n v="2"/>
    <n v="2270.5571394495414"/>
    <n v="454.11142788990827"/>
    <s v="Moldova, Republic of"/>
    <s v="04 Jun 2026 12:00"/>
    <s v="04 Jun 2026"/>
    <s v="Jun"/>
    <n v="0"/>
    <n v="0"/>
    <n v="0"/>
    <n v="5"/>
    <n v="0"/>
    <n v="5"/>
    <n v="0"/>
    <s v="04.06.2025"/>
    <x v="33"/>
    <s v="25.08.2026"/>
    <n v="35"/>
    <x v="0"/>
    <m/>
    <m/>
  </r>
  <r>
    <x v="2"/>
    <n v="1"/>
    <n v="0"/>
    <n v="0"/>
    <n v="11683"/>
    <s v="#20260526135210"/>
    <s v="04 Jun 2026"/>
    <s v="04"/>
    <s v="Jun"/>
    <s v="05 Jun 2026"/>
    <s v="05"/>
    <s v="Jun"/>
    <n v="1"/>
    <n v="1"/>
    <n v="0"/>
    <n v="0"/>
    <x v="21"/>
    <x v="3"/>
    <n v="1"/>
    <n v="0"/>
    <n v="158.26576360000001"/>
    <n v="158.26576360000001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2"/>
    <n v="1"/>
    <n v="0"/>
    <n v="0"/>
    <n v="11685"/>
    <s v="#20260526135210"/>
    <s v="04 Jun 2026"/>
    <s v="04"/>
    <s v="Jun"/>
    <s v="05 Jun 2026"/>
    <s v="05"/>
    <s v="Jun"/>
    <n v="1"/>
    <n v="1"/>
    <n v="0"/>
    <n v="0"/>
    <x v="21"/>
    <x v="3"/>
    <n v="1"/>
    <n v="0"/>
    <n v="158.26576360000001"/>
    <n v="158.26576360000001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2"/>
    <n v="1"/>
    <n v="0"/>
    <n v="0"/>
    <n v="11708"/>
    <s v="#20260526135210"/>
    <s v="04 Jun 2026"/>
    <s v="04"/>
    <s v="Jun"/>
    <s v="05 Jun 2026"/>
    <s v="05"/>
    <s v="Jun"/>
    <n v="1"/>
    <n v="1"/>
    <n v="0"/>
    <n v="0"/>
    <x v="21"/>
    <x v="6"/>
    <n v="2"/>
    <n v="0"/>
    <n v="226.09394799999998"/>
    <n v="226.09394799999998"/>
    <m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2"/>
    <n v="1"/>
    <n v="0"/>
    <n v="0"/>
    <n v="11699"/>
    <s v="#20260526135210"/>
    <s v="04 Jun 2026"/>
    <s v="04"/>
    <s v="Jun"/>
    <s v="05 Jun 2026"/>
    <s v="05"/>
    <s v="Jun"/>
    <n v="1"/>
    <n v="1"/>
    <n v="0"/>
    <n v="0"/>
    <x v="21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2"/>
    <n v="1"/>
    <n v="0"/>
    <n v="0"/>
    <n v="11689"/>
    <s v="#20260526135210"/>
    <s v="04 Jun 2026"/>
    <s v="04"/>
    <s v="Jun"/>
    <s v="05 Jun 2026"/>
    <s v="05"/>
    <s v="Jun"/>
    <n v="1"/>
    <n v="1"/>
    <n v="0"/>
    <n v="0"/>
    <x v="21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2"/>
    <n v="1"/>
    <n v="0"/>
    <n v="0"/>
    <n v="11707"/>
    <s v="#20260526135210"/>
    <s v="04 Jun 2026"/>
    <s v="04"/>
    <s v="Jun"/>
    <s v="05 Jun 2026"/>
    <s v="05"/>
    <s v="Jun"/>
    <n v="1"/>
    <n v="1"/>
    <n v="0"/>
    <n v="0"/>
    <x v="21"/>
    <x v="6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2"/>
    <n v="1"/>
    <n v="0"/>
    <n v="0"/>
    <n v="11697"/>
    <s v="#20260526135210"/>
    <s v="04 Jun 2026"/>
    <s v="04"/>
    <s v="Jun"/>
    <s v="05 Jun 2026"/>
    <s v="05"/>
    <s v="Jun"/>
    <n v="1"/>
    <n v="1"/>
    <n v="0"/>
    <n v="0"/>
    <x v="21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2"/>
    <n v="1"/>
    <n v="0"/>
    <n v="0"/>
    <n v="11700"/>
    <s v="#20260526135210"/>
    <s v="04 Jun 2026"/>
    <s v="04"/>
    <s v="Jun"/>
    <s v="05 Jun 2026"/>
    <s v="05"/>
    <s v="Jun"/>
    <n v="1"/>
    <n v="1"/>
    <n v="0"/>
    <n v="0"/>
    <x v="21"/>
    <x v="3"/>
    <n v="2"/>
    <n v="0"/>
    <n v="226.09394799999998"/>
    <n v="226.09394799999998"/>
    <s v="Bulgaria"/>
    <s v="26 May 2026 14:14"/>
    <m/>
    <s v="May"/>
    <n v="0"/>
    <n v="1"/>
    <n v="0"/>
    <n v="0"/>
    <n v="0"/>
    <n v="1"/>
    <n v="0"/>
    <s v="26.05.2025"/>
    <x v="32"/>
    <s v="04.06.2026"/>
    <n v="23"/>
    <x v="0"/>
    <m/>
    <m/>
  </r>
  <r>
    <x v="1"/>
    <n v="3"/>
    <n v="0"/>
    <n v="0"/>
    <n v="11938"/>
    <s v="5242800069"/>
    <s v="12 Jun 2026"/>
    <s v="12"/>
    <s v="Jun"/>
    <s v="15 Jun 2026"/>
    <s v="15"/>
    <s v="Jun"/>
    <n v="3"/>
    <n v="3"/>
    <n v="0"/>
    <n v="0"/>
    <x v="1"/>
    <x v="3"/>
    <n v="2"/>
    <n v="2"/>
    <n v="1071.9204437614678"/>
    <n v="357.30681458715594"/>
    <s v="Romania"/>
    <s v="04 Jun 2026 13:06"/>
    <s v="04 Jun 2026"/>
    <s v="Jun"/>
    <n v="0"/>
    <n v="3"/>
    <n v="0"/>
    <n v="0"/>
    <n v="0"/>
    <n v="3"/>
    <n v="0"/>
    <s v="04.06.2025"/>
    <x v="33"/>
    <s v="12.06.2026"/>
    <n v="24"/>
    <x v="0"/>
    <m/>
    <m/>
  </r>
  <r>
    <x v="1"/>
    <n v="4"/>
    <n v="0"/>
    <n v="0"/>
    <n v="11939"/>
    <s v="6404005846"/>
    <s v="06 Jun 2026"/>
    <s v="06"/>
    <s v="Jun"/>
    <s v="10 Jun 2026"/>
    <s v="10"/>
    <s v="Jun"/>
    <n v="4"/>
    <n v="4"/>
    <n v="0"/>
    <n v="0"/>
    <x v="1"/>
    <x v="4"/>
    <n v="2"/>
    <n v="2"/>
    <n v="1286.2320411999999"/>
    <n v="321.55801029999998"/>
    <s v="Bulgaria"/>
    <s v="04 Jun 2026 13:19"/>
    <s v="04 Jun 2026"/>
    <s v="Jun"/>
    <n v="0"/>
    <n v="4"/>
    <n v="0"/>
    <n v="0"/>
    <n v="0"/>
    <n v="4"/>
    <n v="0"/>
    <s v="04.06.2025"/>
    <x v="33"/>
    <s v="06.06.2026"/>
    <n v="23"/>
    <x v="0"/>
    <m/>
    <m/>
  </r>
  <r>
    <x v="1"/>
    <n v="3"/>
    <n v="0"/>
    <n v="0"/>
    <n v="11617"/>
    <s v="6211838227"/>
    <s v="05 Jun 2026"/>
    <s v="05"/>
    <s v="Jun"/>
    <s v="08 Jun 2026"/>
    <s v="08"/>
    <s v="Jun"/>
    <n v="3"/>
    <n v="3"/>
    <n v="0"/>
    <n v="0"/>
    <x v="1"/>
    <x v="4"/>
    <n v="2"/>
    <n v="1"/>
    <n v="771.75095969999995"/>
    <n v="257.25031989999997"/>
    <s v="Romania"/>
    <s v="21 May 2026 23:26"/>
    <s v="21 May 2026"/>
    <s v="May"/>
    <n v="0"/>
    <n v="3"/>
    <n v="0"/>
    <n v="0"/>
    <n v="0"/>
    <n v="3"/>
    <n v="0"/>
    <s v="21.05.2025"/>
    <x v="30"/>
    <s v="05.06.2026"/>
    <n v="23"/>
    <x v="0"/>
    <m/>
    <m/>
  </r>
  <r>
    <x v="1"/>
    <n v="3"/>
    <n v="0"/>
    <n v="0"/>
    <n v="11821"/>
    <s v="5405294847"/>
    <s v="05 Jun 2026"/>
    <s v="05"/>
    <s v="Jun"/>
    <s v="08 Jun 2026"/>
    <s v="08"/>
    <s v="Jun"/>
    <n v="3"/>
    <n v="3"/>
    <n v="0"/>
    <n v="0"/>
    <x v="1"/>
    <x v="5"/>
    <n v="2"/>
    <n v="1"/>
    <n v="89.716972477064203"/>
    <n v="29.911638623853211"/>
    <s v="Romania"/>
    <s v="27 May 2026 22:54"/>
    <s v="27 May 2026"/>
    <s v="May"/>
    <n v="0"/>
    <n v="3"/>
    <n v="0"/>
    <n v="0"/>
    <n v="0"/>
    <n v="3"/>
    <n v="0"/>
    <s v="27.05.2025"/>
    <x v="32"/>
    <s v="05.06.2026"/>
    <n v="23"/>
    <x v="0"/>
    <m/>
    <m/>
  </r>
  <r>
    <x v="1"/>
    <n v="5"/>
    <n v="0"/>
    <n v="0"/>
    <n v="11853"/>
    <s v="5197399472"/>
    <s v="05 Jun 2026"/>
    <s v="05"/>
    <s v="Jun"/>
    <s v="10 Jun 2026"/>
    <s v="10"/>
    <s v="Jun"/>
    <n v="5"/>
    <n v="5"/>
    <n v="0"/>
    <n v="0"/>
    <x v="1"/>
    <x v="4"/>
    <n v="2"/>
    <n v="1"/>
    <n v="1832.9060844999999"/>
    <n v="366.58121689999996"/>
    <s v="Romania"/>
    <s v="29 May 2026 11:24"/>
    <s v="29 May 2026"/>
    <s v="May"/>
    <n v="0"/>
    <n v="5"/>
    <n v="0"/>
    <n v="0"/>
    <n v="0"/>
    <n v="5"/>
    <n v="0"/>
    <s v="29.05.2025"/>
    <x v="32"/>
    <s v="05.06.2026"/>
    <n v="23"/>
    <x v="0"/>
    <m/>
    <m/>
  </r>
  <r>
    <x v="1"/>
    <n v="3"/>
    <n v="0"/>
    <n v="0"/>
    <n v="11822"/>
    <s v="5630554546"/>
    <s v="05 Jun 2026"/>
    <s v="05"/>
    <s v="Jun"/>
    <s v="08 Jun 2026"/>
    <s v="08"/>
    <s v="Jun"/>
    <n v="3"/>
    <n v="3"/>
    <n v="0"/>
    <n v="0"/>
    <x v="1"/>
    <x v="5"/>
    <n v="2"/>
    <n v="1"/>
    <n v="928.70631719999994"/>
    <n v="309.5687724"/>
    <s v="Romania"/>
    <s v="27 May 2026 22:56"/>
    <s v="27 May 2026"/>
    <s v="May"/>
    <n v="0"/>
    <n v="3"/>
    <n v="0"/>
    <n v="0"/>
    <n v="0"/>
    <n v="3"/>
    <n v="0"/>
    <s v="27.05.2025"/>
    <x v="32"/>
    <s v="05.06.2026"/>
    <n v="23"/>
    <x v="0"/>
    <m/>
    <m/>
  </r>
  <r>
    <x v="1"/>
    <n v="2"/>
    <n v="0"/>
    <n v="0"/>
    <n v="11814"/>
    <s v="6754871696"/>
    <s v="05 Jun 2026"/>
    <s v="05"/>
    <s v="Jun"/>
    <s v="07 Jun 2026"/>
    <s v="07"/>
    <s v="Jun"/>
    <n v="2"/>
    <n v="2"/>
    <n v="0"/>
    <n v="0"/>
    <x v="1"/>
    <x v="6"/>
    <n v="2"/>
    <n v="1"/>
    <n v="494.16000779999996"/>
    <n v="247.08000389999998"/>
    <s v="Romania"/>
    <s v="27 May 2026 18:36"/>
    <s v="27 May 2026"/>
    <s v="May"/>
    <n v="0"/>
    <n v="2"/>
    <n v="0"/>
    <n v="0"/>
    <n v="0"/>
    <n v="2"/>
    <n v="0"/>
    <s v="27.05.2025"/>
    <x v="32"/>
    <s v="05.06.2026"/>
    <n v="23"/>
    <x v="0"/>
    <m/>
    <m/>
  </r>
  <r>
    <x v="1"/>
    <n v="2"/>
    <n v="0"/>
    <n v="0"/>
    <n v="11811"/>
    <s v="6394312415"/>
    <s v="05 Jun 2026"/>
    <s v="05"/>
    <s v="Jun"/>
    <s v="07 Jun 2026"/>
    <s v="07"/>
    <s v="Jun"/>
    <n v="2"/>
    <n v="2"/>
    <n v="0"/>
    <n v="0"/>
    <x v="1"/>
    <x v="6"/>
    <n v="2"/>
    <n v="1"/>
    <n v="494.16000779999996"/>
    <n v="247.08000389999998"/>
    <s v="Romania"/>
    <s v="27 May 2026 15:52"/>
    <s v="27 May 2026"/>
    <s v="May"/>
    <n v="0"/>
    <n v="2"/>
    <n v="0"/>
    <n v="0"/>
    <n v="0"/>
    <n v="2"/>
    <n v="0"/>
    <s v="27.05.2025"/>
    <x v="32"/>
    <s v="05.06.2026"/>
    <n v="23"/>
    <x v="0"/>
    <m/>
    <m/>
  </r>
  <r>
    <x v="5"/>
    <m/>
    <m/>
    <m/>
    <m/>
    <m/>
    <m/>
    <m/>
    <m/>
    <m/>
    <m/>
    <m/>
    <m/>
    <m/>
    <m/>
    <m/>
    <x v="25"/>
    <x v="9"/>
    <m/>
    <m/>
    <m/>
    <m/>
    <m/>
    <m/>
    <m/>
    <m/>
    <m/>
    <m/>
    <m/>
    <m/>
    <m/>
    <m/>
    <m/>
    <m/>
    <x v="34"/>
    <m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A014F-04B1-49F8-842D-DDE3355FC05E}" name="PivotTable5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52:E158" firstHeaderRow="1" firstDataRow="1" firstDataCol="1" rowPageCount="2" colPageCount="1"/>
  <pivotFields count="40">
    <pivotField axis="axisRow" showAll="0">
      <items count="8">
        <item x="1"/>
        <item x="0"/>
        <item x="4"/>
        <item x="2"/>
        <item x="3"/>
        <item m="1" x="6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showAll="0">
      <items count="36">
        <item x="20"/>
        <item x="1"/>
        <item x="7"/>
        <item x="2"/>
        <item x="0"/>
        <item x="5"/>
        <item x="9"/>
        <item x="14"/>
        <item x="8"/>
        <item x="6"/>
        <item x="17"/>
        <item x="4"/>
        <item x="3"/>
        <item x="11"/>
        <item x="12"/>
        <item x="15"/>
        <item x="13"/>
        <item x="16"/>
        <item x="10"/>
        <item x="21"/>
        <item x="18"/>
        <item x="34"/>
        <item x="19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showAll="0"/>
    <pivotField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37" hier="-1"/>
    <pageField fld="34" hier="-1"/>
  </pageFields>
  <dataFields count="1">
    <dataField name="Sum of Total" fld="31" baseField="0" baseItem="0"/>
  </dataFields>
  <formats count="1">
    <format dxfId="51">
      <pivotArea collapsedLevelsAreSubtotals="1" fieldPosition="0">
        <references count="1">
          <reference field="0" count="0"/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9E78F-2616-4697-A3C2-9FCDD958E39A}" name="PivotTable12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67:E174" firstHeaderRow="1" firstDataRow="1" firstDataCol="1" rowPageCount="2" colPageCount="1"/>
  <pivotFields count="40">
    <pivotField axis="axisPage" multipleItemSelectionAllowed="1" showAll="0">
      <items count="8">
        <item h="1" x="1"/>
        <item h="1" x="0"/>
        <item h="1" x="4"/>
        <item x="2"/>
        <item h="1" x="3"/>
        <item h="1" m="1" x="6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2">
        <item h="1" x="1"/>
        <item h="1" x="0"/>
        <item h="1" x="10"/>
        <item h="1" x="8"/>
        <item h="1" x="7"/>
        <item h="1" x="19"/>
        <item h="1" x="12"/>
        <item h="1" x="18"/>
        <item x="9"/>
        <item h="1" x="16"/>
        <item h="1" m="1" x="27"/>
        <item h="1" x="13"/>
        <item x="4"/>
        <item x="5"/>
        <item h="1" x="17"/>
        <item x="3"/>
        <item h="1" x="15"/>
        <item x="2"/>
        <item h="1" x="11"/>
        <item x="6"/>
        <item h="1" x="25"/>
        <item h="1" x="14"/>
        <item h="1" m="1" x="30"/>
        <item h="1" m="1" x="29"/>
        <item h="1" m="1" x="28"/>
        <item h="1" x="20"/>
        <item h="1" m="1" x="26"/>
        <item h="1" x="21"/>
        <item h="1" x="22"/>
        <item h="1" x="23"/>
        <item h="1"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</pivotFields>
  <rowFields count="1">
    <field x="16"/>
  </rowFields>
  <rowItems count="7">
    <i>
      <x v="8"/>
    </i>
    <i>
      <x v="12"/>
    </i>
    <i>
      <x v="13"/>
    </i>
    <i>
      <x v="15"/>
    </i>
    <i>
      <x v="17"/>
    </i>
    <i>
      <x v="19"/>
    </i>
    <i t="grand">
      <x/>
    </i>
  </rowItems>
  <colItems count="1">
    <i/>
  </colItems>
  <pageFields count="2">
    <pageField fld="37" hier="-1"/>
    <pageField fld="0" hier="-1"/>
  </pageFields>
  <dataFields count="1">
    <dataField name="Sum of Total" fld="31" baseField="0" baseItem="0"/>
  </dataFields>
  <formats count="1">
    <format dxfId="0">
      <pivotArea collapsedLevelsAreSubtotals="1" fieldPosition="0">
        <references count="1">
          <reference field="0" count="0"/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1A4BD-8CBE-49DB-9C35-F6AE233B54D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34:AG145" firstHeaderRow="1" firstDataRow="2" firstDataCol="1" rowPageCount="1" colPageCount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3"/>
        <item x="5"/>
        <item x="8"/>
        <item x="6"/>
        <item x="7"/>
        <item x="4"/>
        <item x="1"/>
        <item x="0"/>
        <item x="2"/>
        <item h="1" x="9"/>
        <item t="default"/>
      </items>
    </pivotField>
    <pivotField showAll="0"/>
    <pivotField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17">
        <item x="0"/>
        <item x="1"/>
        <item x="2"/>
        <item x="3"/>
        <item x="4"/>
        <item x="5"/>
        <item x="6"/>
        <item x="7"/>
        <item x="15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Col" showAll="0">
      <items count="19">
        <item x="16"/>
        <item x="15"/>
        <item x="10"/>
        <item x="0"/>
        <item x="9"/>
        <item x="7"/>
        <item x="2"/>
        <item x="13"/>
        <item x="1"/>
        <item x="6"/>
        <item x="8"/>
        <item x="5"/>
        <item x="12"/>
        <item x="4"/>
        <item x="3"/>
        <item x="11"/>
        <item x="14"/>
        <item x="17"/>
        <item t="default"/>
      </items>
    </pivotField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6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pageFields count="1">
    <pageField fld="34" hier="-1"/>
  </pageFields>
  <dataFields count="1">
    <dataField name="Sum of Total" fld="31" baseField="0" baseItem="0" numFmtId="3"/>
  </dataFields>
  <formats count="3">
    <format dxfId="55">
      <pivotArea outline="0" collapsedLevelsAreSubtotals="1" fieldPosition="0"/>
    </format>
    <format dxfId="54">
      <pivotArea dataOnly="0" labelOnly="1" fieldPosition="0">
        <references count="1">
          <reference field="17" count="0"/>
        </references>
      </pivotArea>
    </format>
    <format dxfId="53">
      <pivotArea dataOnly="0" labelOnly="1" grandRow="1" outline="0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CBFFC-F158-4957-974D-CEB676294D3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34:H144" firstHeaderRow="0" firstDataRow="1" firstDataCol="1" rowPageCount="1" colPageCount="1"/>
  <pivotFields count="35"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5"/>
        <item x="4"/>
        <item x="8"/>
        <item x="0"/>
        <item x="7"/>
        <item x="1"/>
        <item x="6"/>
        <item x="2"/>
        <item x="3"/>
        <item h="1" x="9"/>
        <item t="default"/>
      </items>
    </pivotField>
    <pivotField showAll="0"/>
    <pivotField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37">
        <item m="1" x="32"/>
        <item m="1" x="33"/>
        <item m="1" x="34"/>
        <item m="1" x="31"/>
        <item m="1" x="35"/>
        <item m="1" x="30"/>
        <item x="17"/>
        <item x="4"/>
        <item x="3"/>
        <item x="11"/>
        <item x="12"/>
        <item x="15"/>
        <item x="13"/>
        <item x="16"/>
        <item x="29"/>
        <item x="10"/>
        <item x="21"/>
        <item x="18"/>
        <item x="20"/>
        <item x="1"/>
        <item x="7"/>
        <item x="2"/>
        <item x="0"/>
        <item x="5"/>
        <item x="9"/>
        <item x="14"/>
        <item x="6"/>
        <item x="8"/>
        <item x="19"/>
        <item x="22"/>
        <item x="23"/>
        <item x="24"/>
        <item x="25"/>
        <item x="26"/>
        <item x="27"/>
        <item x="28"/>
        <item t="default"/>
      </items>
    </pivotField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34" hier="-1"/>
  </pageFields>
  <dataFields count="4">
    <dataField name="Sum of Total" fld="31" baseField="0" baseItem="0" numFmtId="3"/>
    <dataField name="Sum of Дни слаб" fld="1" baseField="0" baseItem="0"/>
    <dataField name="Sum of Дни среден" fld="2" baseField="0" baseItem="0"/>
    <dataField name="Sum of Дни силен" fld="3" baseField="0" baseItem="0"/>
  </dataFields>
  <formats count="3">
    <format dxfId="58">
      <pivotArea outline="0" collapsedLevelsAreSubtotals="1" fieldPosition="0"/>
    </format>
    <format dxfId="57">
      <pivotArea dataOnly="0" labelOnly="1" fieldPosition="0">
        <references count="1">
          <reference field="17" count="0"/>
        </references>
      </pivotArea>
    </format>
    <format dxfId="56">
      <pivotArea dataOnly="0" labelOnly="1" grandRow="1" outline="0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18794-B600-4454-BFCC-2A0D7638D39D}" name="PivotTable6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10:F221" firstHeaderRow="0" firstDataRow="1" firstDataCol="1" rowPageCount="2" colPageCount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5"/>
        <item x="4"/>
        <item x="8"/>
        <item x="0"/>
        <item x="7"/>
        <item x="1"/>
        <item x="6"/>
        <item x="2"/>
        <item x="3"/>
        <item x="9"/>
        <item t="default"/>
      </items>
    </pivotField>
    <pivotField showAll="0"/>
    <pivotField showAll="0"/>
    <pivotField dataField="1" numFmtId="4"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36">
        <item x="20"/>
        <item x="1"/>
        <item x="7"/>
        <item x="2"/>
        <item x="0"/>
        <item x="5"/>
        <item x="9"/>
        <item x="14"/>
        <item x="8"/>
        <item x="6"/>
        <item x="19"/>
        <item x="17"/>
        <item x="4"/>
        <item x="3"/>
        <item x="11"/>
        <item x="12"/>
        <item x="15"/>
        <item x="13"/>
        <item x="16"/>
        <item x="10"/>
        <item x="21"/>
        <item x="18"/>
        <item x="34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showAll="0"/>
    <pivotField showAll="0"/>
    <pivotField axis="axisPage" multipleItemSelectionAllowed="1" showAll="0">
      <items count="4">
        <item h="1" x="1"/>
        <item x="0"/>
        <item x="2"/>
        <item t="default"/>
      </items>
    </pivotField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2">
    <pageField fld="37" hier="-1"/>
    <pageField fld="34" hier="-1"/>
  </pageFields>
  <dataFields count="2">
    <dataField name="Sum of Начисления за стая" fld="20" baseField="0" baseItem="0" numFmtId="4"/>
    <dataField name="Sum of Total" fld="31" baseField="0" baseItem="0"/>
  </dataFields>
  <formats count="1">
    <format dxfId="59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5E3A5-E89C-4EDE-8151-0FA32E26FB2F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1:E101" firstHeaderRow="1" firstDataRow="1" firstDataCol="1" rowPageCount="2" colPageCount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5"/>
        <item x="4"/>
        <item x="8"/>
        <item x="0"/>
        <item x="7"/>
        <item x="1"/>
        <item x="6"/>
        <item x="2"/>
        <item x="3"/>
        <item h="1" x="9"/>
        <item t="default"/>
      </items>
    </pivotField>
    <pivotField showAll="0"/>
    <pivotField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36">
        <item x="17"/>
        <item x="4"/>
        <item x="3"/>
        <item x="11"/>
        <item x="12"/>
        <item x="15"/>
        <item x="13"/>
        <item x="16"/>
        <item x="34"/>
        <item x="10"/>
        <item x="21"/>
        <item x="18"/>
        <item x="20"/>
        <item x="1"/>
        <item x="7"/>
        <item x="2"/>
        <item x="0"/>
        <item x="5"/>
        <item x="9"/>
        <item x="14"/>
        <item x="8"/>
        <item x="6"/>
        <item x="19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showAll="0"/>
    <pivotField showAll="0"/>
    <pivotField axis="axisPage" multipleItemSelectionAllowed="1" showAll="0">
      <items count="4">
        <item h="1" x="1"/>
        <item x="0"/>
        <item x="2"/>
        <item t="default"/>
      </items>
    </pivotField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2">
    <pageField fld="34" hier="-1"/>
    <pageField fld="37" hier="-1"/>
  </pageFields>
  <dataFields count="1">
    <dataField name="Sum of Total" fld="31" baseField="0" baseItem="0" numFmtId="3"/>
  </dataFields>
  <formats count="3">
    <format dxfId="62">
      <pivotArea outline="0" collapsedLevelsAreSubtotals="1" fieldPosition="0"/>
    </format>
    <format dxfId="61">
      <pivotArea dataOnly="0" labelOnly="1" fieldPosition="0">
        <references count="1">
          <reference field="17" count="0"/>
        </references>
      </pivotArea>
    </format>
    <format dxfId="60">
      <pivotArea dataOnly="0" labelOnly="1" grandRow="1" outline="0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ED71A-D0C4-455C-BE53-508FBCE52684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7:F42" firstHeaderRow="0" firstDataRow="1" firstDataCol="1" rowPageCount="1" colPageCount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6">
        <item x="17"/>
        <item x="4"/>
        <item x="3"/>
        <item x="11"/>
        <item x="12"/>
        <item x="15"/>
        <item h="1" x="34"/>
        <item x="13"/>
        <item x="16"/>
        <item x="10"/>
        <item x="21"/>
        <item x="18"/>
        <item x="20"/>
        <item x="1"/>
        <item x="7"/>
        <item x="2"/>
        <item x="0"/>
        <item x="5"/>
        <item x="9"/>
        <item x="14"/>
        <item x="8"/>
        <item x="6"/>
        <item x="19"/>
        <item x="22"/>
        <item x="23"/>
        <item x="24"/>
        <item x="25"/>
        <item x="28"/>
        <item x="26"/>
        <item x="27"/>
        <item x="29"/>
        <item x="31"/>
        <item x="30"/>
        <item x="32"/>
        <item x="33"/>
        <item t="default"/>
      </items>
    </pivotField>
    <pivotField showAll="0"/>
    <pivotField showAll="0"/>
    <pivotField axis="axisPage" multipleItemSelectionAllowed="1" showAll="0">
      <items count="4">
        <item h="1" x="1"/>
        <item x="0"/>
        <item x="2"/>
        <item t="default"/>
      </items>
    </pivotField>
  </pivotFields>
  <rowFields count="1">
    <field x="34"/>
  </rowFields>
  <rowItems count="35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pageFields count="1">
    <pageField fld="37" hier="-1"/>
  </pageFields>
  <dataFields count="2">
    <dataField name="Sum of Начисления за стая" fld="20" baseField="0" baseItem="0"/>
    <dataField name="Sum of Total" fld="31" baseField="0" baseItem="0"/>
  </dataFields>
  <formats count="1">
    <format dxfId="63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3DA05-A8C0-4E66-ABEB-00CAD18BEDF6}" name="PivotTable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91:AW102" firstHeaderRow="1" firstDataRow="2" firstDataCol="1" rowPageCount="1" colPageCount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5"/>
        <item x="4"/>
        <item x="8"/>
        <item x="0"/>
        <item x="7"/>
        <item x="1"/>
        <item x="6"/>
        <item x="2"/>
        <item x="3"/>
        <item h="1" x="9"/>
        <item t="default"/>
      </items>
    </pivotField>
    <pivotField showAll="0"/>
    <pivotField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multipleItemSelectionAllowed="1" showAll="0">
      <items count="36">
        <item x="17"/>
        <item x="4"/>
        <item x="3"/>
        <item x="11"/>
        <item x="12"/>
        <item x="15"/>
        <item x="13"/>
        <item x="16"/>
        <item x="34"/>
        <item x="10"/>
        <item x="21"/>
        <item x="18"/>
        <item x="20"/>
        <item x="1"/>
        <item x="7"/>
        <item x="2"/>
        <item x="0"/>
        <item x="5"/>
        <item x="9"/>
        <item x="14"/>
        <item x="8"/>
        <item x="6"/>
        <item x="19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showAll="0"/>
    <pivotField showAll="0"/>
    <pivotField axis="axisPage" multipleItemSelectionAllowed="1" showAll="0">
      <items count="4">
        <item h="1" x="1"/>
        <item x="0"/>
        <item x="2"/>
        <item t="default"/>
      </items>
    </pivotField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4"/>
  </colFields>
  <col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colItems>
  <pageFields count="1">
    <pageField fld="37" hier="-1"/>
  </pageFields>
  <dataFields count="1">
    <dataField name="Sum of Total" fld="31" baseField="0" baseItem="0" numFmtId="3"/>
  </dataFields>
  <formats count="3">
    <format dxfId="66">
      <pivotArea outline="0" collapsedLevelsAreSubtotals="1" fieldPosition="0"/>
    </format>
    <format dxfId="65">
      <pivotArea dataOnly="0" labelOnly="1" fieldPosition="0">
        <references count="1">
          <reference field="17" count="0"/>
        </references>
      </pivotArea>
    </format>
    <format dxfId="64">
      <pivotArea dataOnly="0" labelOnly="1" grandRow="1" outline="0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CB9F9-C448-468A-980D-3904169C88AE}" name="PivotTable13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94:E204" firstHeaderRow="1" firstDataRow="1" firstDataCol="1" rowPageCount="3" colPageCount="1"/>
  <pivotFields count="40">
    <pivotField axis="axisPage" multipleItemSelectionAllowed="1" showAll="0">
      <items count="8">
        <item h="1" x="1"/>
        <item h="1" x="0"/>
        <item h="1" x="4"/>
        <item x="2"/>
        <item h="1" x="3"/>
        <item h="1" m="1" x="6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2">
        <item h="1" x="1"/>
        <item h="1" x="0"/>
        <item h="1" x="10"/>
        <item h="1" x="8"/>
        <item h="1" x="7"/>
        <item h="1" x="19"/>
        <item h="1" x="12"/>
        <item h="1" x="18"/>
        <item h="1" x="9"/>
        <item h="1" x="16"/>
        <item h="1" m="1" x="27"/>
        <item h="1" x="13"/>
        <item h="1" x="4"/>
        <item h="1" x="5"/>
        <item h="1" x="17"/>
        <item h="1" x="3"/>
        <item h="1" x="15"/>
        <item h="1" x="2"/>
        <item h="1" x="11"/>
        <item x="6"/>
        <item h="1" x="25"/>
        <item h="1" x="14"/>
        <item h="1" m="1" x="30"/>
        <item h="1" m="1" x="29"/>
        <item h="1" m="1" x="28"/>
        <item h="1" x="20"/>
        <item h="1" m="1" x="26"/>
        <item h="1" x="21"/>
        <item h="1" x="22"/>
        <item h="1" x="23"/>
        <item h="1" x="24"/>
        <item t="default"/>
      </items>
    </pivotField>
    <pivotField axis="axisRow" showAll="0">
      <items count="11">
        <item x="5"/>
        <item x="4"/>
        <item x="8"/>
        <item x="0"/>
        <item x="7"/>
        <item x="1"/>
        <item x="6"/>
        <item x="2"/>
        <item x="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3">
    <pageField fld="37" hier="-1"/>
    <pageField fld="0" hier="-1"/>
    <pageField fld="16" hier="-1"/>
  </pageFields>
  <dataFields count="1">
    <dataField name="Sum of Total" fld="31" baseField="0" baseItem="0"/>
  </dataFields>
  <formats count="1">
    <format dxfId="67">
      <pivotArea collapsedLevelsAreSubtotals="1" fieldPosition="0">
        <references count="1">
          <reference field="0" count="0"/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sky-eu1.clock-software.com/spa/pms-composer/" TargetMode="External"/><Relationship Id="rId1" Type="http://schemas.openxmlformats.org/officeDocument/2006/relationships/hyperlink" Target="https://sky-eu1.clock-software.com/spa/pms-composer/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sky-eu1.clock-software.com/spa/pms-composer/" TargetMode="External"/><Relationship Id="rId3" Type="http://schemas.openxmlformats.org/officeDocument/2006/relationships/hyperlink" Target="https://sky-eu1.clock-software.com/spa/pms-composer/" TargetMode="External"/><Relationship Id="rId7" Type="http://schemas.openxmlformats.org/officeDocument/2006/relationships/hyperlink" Target="https://sky-eu1.clock-software.com/spa/pms-composer/" TargetMode="External"/><Relationship Id="rId2" Type="http://schemas.openxmlformats.org/officeDocument/2006/relationships/hyperlink" Target="https://sky-eu1.clock-software.com/spa/pms-composer/" TargetMode="External"/><Relationship Id="rId1" Type="http://schemas.openxmlformats.org/officeDocument/2006/relationships/hyperlink" Target="https://sky-eu1.clock-software.com/spa/pms-composer/" TargetMode="External"/><Relationship Id="rId6" Type="http://schemas.openxmlformats.org/officeDocument/2006/relationships/hyperlink" Target="https://sky-eu1.clock-software.com/spa/pms-composer/" TargetMode="External"/><Relationship Id="rId5" Type="http://schemas.openxmlformats.org/officeDocument/2006/relationships/hyperlink" Target="https://sky-eu1.clock-software.com/spa/pms-composer/" TargetMode="External"/><Relationship Id="rId10" Type="http://schemas.openxmlformats.org/officeDocument/2006/relationships/hyperlink" Target="https://sky-eu1.clock-software.com/spa/pms-composer/" TargetMode="External"/><Relationship Id="rId4" Type="http://schemas.openxmlformats.org/officeDocument/2006/relationships/hyperlink" Target="https://sky-eu1.clock-software.com/spa/pms-composer/" TargetMode="External"/><Relationship Id="rId9" Type="http://schemas.openxmlformats.org/officeDocument/2006/relationships/hyperlink" Target="https://sky-eu1.clock-software.com/spa/pms-composer/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sky-eu1.clock-software.com/spa/pms-composer/" TargetMode="External"/><Relationship Id="rId2" Type="http://schemas.openxmlformats.org/officeDocument/2006/relationships/hyperlink" Target="https://sky-eu1.clock-software.com/spa/pms-composer/" TargetMode="External"/><Relationship Id="rId1" Type="http://schemas.openxmlformats.org/officeDocument/2006/relationships/hyperlink" Target="https://sky-eu1.clock-software.com/spa/pms-composer/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sky-eu1.clock-software.com/spa/pms-composer/" TargetMode="External"/><Relationship Id="rId3" Type="http://schemas.openxmlformats.org/officeDocument/2006/relationships/hyperlink" Target="https://sky-eu1.clock-software.com/spa/pms-composer/" TargetMode="External"/><Relationship Id="rId7" Type="http://schemas.openxmlformats.org/officeDocument/2006/relationships/hyperlink" Target="https://sky-eu1.clock-software.com/spa/pms-composer/" TargetMode="External"/><Relationship Id="rId2" Type="http://schemas.openxmlformats.org/officeDocument/2006/relationships/hyperlink" Target="https://sky-eu1.clock-software.com/spa/pms-composer/" TargetMode="External"/><Relationship Id="rId1" Type="http://schemas.openxmlformats.org/officeDocument/2006/relationships/hyperlink" Target="https://sky-eu1.clock-software.com/spa/pms-composer/" TargetMode="External"/><Relationship Id="rId6" Type="http://schemas.openxmlformats.org/officeDocument/2006/relationships/hyperlink" Target="https://sky-eu1.clock-software.com/spa/pms-composer/" TargetMode="External"/><Relationship Id="rId5" Type="http://schemas.openxmlformats.org/officeDocument/2006/relationships/hyperlink" Target="https://sky-eu1.clock-software.com/spa/pms-composer/" TargetMode="External"/><Relationship Id="rId4" Type="http://schemas.openxmlformats.org/officeDocument/2006/relationships/hyperlink" Target="https://sky-eu1.clock-software.com/spa/pms-composer/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sky-eu1.clock-software.com/spa/pms-composer/" TargetMode="External"/><Relationship Id="rId1" Type="http://schemas.openxmlformats.org/officeDocument/2006/relationships/hyperlink" Target="https://sky-eu1.clock-software.com/spa/pms-composer/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sky-eu1.clock-software.com/spa/pms-composer/" TargetMode="External"/><Relationship Id="rId3" Type="http://schemas.openxmlformats.org/officeDocument/2006/relationships/hyperlink" Target="https://sky-eu1.clock-software.com/spa/pms-composer/" TargetMode="External"/><Relationship Id="rId7" Type="http://schemas.openxmlformats.org/officeDocument/2006/relationships/hyperlink" Target="https://sky-eu1.clock-software.com/spa/pms-composer/" TargetMode="External"/><Relationship Id="rId2" Type="http://schemas.openxmlformats.org/officeDocument/2006/relationships/hyperlink" Target="https://sky-eu1.clock-software.com/spa/pms-composer/" TargetMode="External"/><Relationship Id="rId1" Type="http://schemas.openxmlformats.org/officeDocument/2006/relationships/hyperlink" Target="https://sky-eu1.clock-software.com/spa/pms-composer/" TargetMode="External"/><Relationship Id="rId6" Type="http://schemas.openxmlformats.org/officeDocument/2006/relationships/hyperlink" Target="https://sky-eu1.clock-software.com/spa/pms-composer/" TargetMode="External"/><Relationship Id="rId5" Type="http://schemas.openxmlformats.org/officeDocument/2006/relationships/hyperlink" Target="https://sky-eu1.clock-software.com/spa/pms-composer/" TargetMode="External"/><Relationship Id="rId4" Type="http://schemas.openxmlformats.org/officeDocument/2006/relationships/hyperlink" Target="https://sky-eu1.clock-software.com/spa/pms-composer/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sky-eu1.clock-software.com/spa/pms-composer/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sky-eu1.clock-software.com/spa/pms-compos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218"/>
  <sheetViews>
    <sheetView zoomScale="55" zoomScaleNormal="55" workbookViewId="0">
      <pane ySplit="1" topLeftCell="A2" activePane="bottomLeft" state="frozen"/>
      <selection pane="bottomLeft" activeCell="J14" sqref="J14"/>
    </sheetView>
  </sheetViews>
  <sheetFormatPr defaultRowHeight="15.75" x14ac:dyDescent="0.25"/>
  <cols>
    <col min="1" max="1" width="13.125" bestFit="1" customWidth="1"/>
    <col min="2" max="2" width="9.625" bestFit="1" customWidth="1"/>
    <col min="3" max="3" width="11.75" bestFit="1" customWidth="1"/>
    <col min="4" max="4" width="10.75" bestFit="1" customWidth="1"/>
    <col min="5" max="5" width="10.375" customWidth="1"/>
    <col min="6" max="6" width="21.75" bestFit="1" customWidth="1"/>
    <col min="7" max="7" width="12.875" bestFit="1" customWidth="1"/>
    <col min="8" max="12" width="12.875" customWidth="1"/>
    <col min="13" max="13" width="8.75" bestFit="1" customWidth="1"/>
    <col min="14" max="16" width="8.75" customWidth="1"/>
    <col min="17" max="17" width="56" customWidth="1"/>
    <col min="18" max="18" width="21.75" bestFit="1" customWidth="1"/>
    <col min="19" max="19" width="10.625" bestFit="1" customWidth="1"/>
    <col min="20" max="20" width="5.75" bestFit="1" customWidth="1"/>
    <col min="21" max="21" width="18.25" style="2" customWidth="1"/>
    <col min="22" max="22" width="13.5" style="2" bestFit="1" customWidth="1"/>
    <col min="23" max="23" width="9.25" bestFit="1" customWidth="1"/>
    <col min="24" max="24" width="18.25" bestFit="1" customWidth="1"/>
    <col min="25" max="25" width="16" bestFit="1" customWidth="1"/>
    <col min="26" max="26" width="22.125" bestFit="1" customWidth="1"/>
    <col min="34" max="34" width="12.625" customWidth="1"/>
    <col min="35" max="35" width="12.875" bestFit="1" customWidth="1"/>
    <col min="36" max="36" width="11.5" bestFit="1" customWidth="1"/>
    <col min="37" max="37" width="9.5" bestFit="1" customWidth="1"/>
    <col min="38" max="38" width="11" customWidth="1"/>
    <col min="39" max="39" width="26.5" style="2" bestFit="1" customWidth="1"/>
    <col min="40" max="40" width="12.875" style="2" bestFit="1" customWidth="1"/>
  </cols>
  <sheetData>
    <row r="1" spans="1:40" x14ac:dyDescent="0.25">
      <c r="A1" t="s">
        <v>14</v>
      </c>
      <c r="B1" s="1" t="s">
        <v>2102</v>
      </c>
      <c r="C1" s="1" t="s">
        <v>2103</v>
      </c>
      <c r="D1" s="1" t="s">
        <v>2104</v>
      </c>
      <c r="E1" t="s">
        <v>0</v>
      </c>
      <c r="F1" t="s">
        <v>1</v>
      </c>
      <c r="G1" t="s">
        <v>2</v>
      </c>
      <c r="H1" t="s">
        <v>2105</v>
      </c>
      <c r="I1" t="s">
        <v>2106</v>
      </c>
      <c r="J1" t="s">
        <v>3</v>
      </c>
      <c r="K1" t="s">
        <v>2105</v>
      </c>
      <c r="L1" t="s">
        <v>2106</v>
      </c>
      <c r="M1" t="s">
        <v>4</v>
      </c>
      <c r="N1" t="s">
        <v>2107</v>
      </c>
      <c r="O1" t="s">
        <v>2108</v>
      </c>
      <c r="P1" t="s">
        <v>2109</v>
      </c>
      <c r="Q1" t="s">
        <v>5</v>
      </c>
      <c r="R1" t="s">
        <v>6</v>
      </c>
      <c r="S1" t="s">
        <v>8</v>
      </c>
      <c r="T1" t="s">
        <v>9</v>
      </c>
      <c r="U1" s="2" t="s">
        <v>10</v>
      </c>
      <c r="V1" s="2" t="s">
        <v>11</v>
      </c>
      <c r="W1" t="s">
        <v>12</v>
      </c>
      <c r="X1" t="s">
        <v>13</v>
      </c>
      <c r="Y1" t="s">
        <v>15</v>
      </c>
      <c r="Z1" t="s">
        <v>2110</v>
      </c>
      <c r="AA1" s="1" t="s">
        <v>2111</v>
      </c>
      <c r="AB1" s="1" t="s">
        <v>2112</v>
      </c>
      <c r="AC1" s="1" t="s">
        <v>2113</v>
      </c>
      <c r="AD1" s="1" t="s">
        <v>2114</v>
      </c>
      <c r="AE1" s="1" t="s">
        <v>2115</v>
      </c>
      <c r="AF1" s="1" t="s">
        <v>2116</v>
      </c>
      <c r="AG1" s="1" t="s">
        <v>2846</v>
      </c>
      <c r="AH1" s="1" t="s">
        <v>2848</v>
      </c>
      <c r="AI1" s="1" t="s">
        <v>2847</v>
      </c>
      <c r="AJ1" s="1" t="s">
        <v>3561</v>
      </c>
      <c r="AK1" s="1" t="s">
        <v>3562</v>
      </c>
      <c r="AL1" s="1" t="s">
        <v>3855</v>
      </c>
      <c r="AM1" s="2" t="s">
        <v>4783</v>
      </c>
      <c r="AN1" s="2" t="s">
        <v>4784</v>
      </c>
    </row>
    <row r="2" spans="1:40" x14ac:dyDescent="0.25">
      <c r="A2" t="str">
        <f>VLOOKUP(Q2,'Data validation'!$K$2:$L$50,2,FALSE)</f>
        <v>INDIVIDUAL</v>
      </c>
      <c r="B2">
        <f>AA2+IF(I2="Jun",IF(_xlfn.NUMBERVALUE(H2)&gt;14,0,IF(_xlfn.NUMBERVALUE(K2)&lt;14,M2,15-_xlfn.NUMBERVALUE(H2))),0)</f>
        <v>0</v>
      </c>
      <c r="C2">
        <f>M2-B2-D2</f>
        <v>0</v>
      </c>
      <c r="D2">
        <f>IF(L2="Jul",IF(_xlfn.NUMBERVALUE(K2)&lt;11,0,IF(I2="Jul",IF(_xlfn.NUMBERVALUE(H2)&gt;11,M2,_xlfn.NUMBERVALUE(K2)-11),0)),0)+IF(L2="Aug",IF(_xlfn.NUMBERVALUE(K2)&gt;24,IF(_xlfn.NUMBERVALUE(H2)&gt;24,0,25-_xlfn.NUMBERVALUE(H2)),IF(I2="Aug",M2,_xlfn.NUMBERVALUE(K2)-1+32-_xlfn.NUMBERVALUE(H2))),0)</f>
        <v>5</v>
      </c>
      <c r="E2">
        <v>9775</v>
      </c>
      <c r="F2" t="s">
        <v>5346</v>
      </c>
      <c r="G2" t="s">
        <v>168</v>
      </c>
      <c r="H2" t="str">
        <f>LEFT(G2,2)</f>
        <v>18</v>
      </c>
      <c r="I2" t="str">
        <f>MID(G2,4,3)</f>
        <v>Aug</v>
      </c>
      <c r="J2" t="s">
        <v>195</v>
      </c>
      <c r="K2" t="str">
        <f>LEFT(J2,2)</f>
        <v>23</v>
      </c>
      <c r="L2" t="str">
        <f>MID(J2,4,3)</f>
        <v>Aug</v>
      </c>
      <c r="M2">
        <v>5</v>
      </c>
      <c r="N2">
        <f>+K2-H2</f>
        <v>5</v>
      </c>
      <c r="O2">
        <f>IF(I2=L2,0,31-H2)</f>
        <v>0</v>
      </c>
      <c r="P2">
        <f>IF(I2=L2,0,K2-1)</f>
        <v>0</v>
      </c>
      <c r="Q2" t="s">
        <v>24</v>
      </c>
      <c r="R2" t="s">
        <v>188</v>
      </c>
      <c r="S2">
        <v>2</v>
      </c>
      <c r="T2">
        <v>3</v>
      </c>
      <c r="U2" s="2">
        <v>2637.6789908256874</v>
      </c>
      <c r="V2" s="2">
        <v>527.53579816513752</v>
      </c>
      <c r="X2" t="s">
        <v>5347</v>
      </c>
      <c r="Y2" t="s">
        <v>5345</v>
      </c>
      <c r="Z2" t="str">
        <f>MID(X2,4,3)</f>
        <v>Jan</v>
      </c>
      <c r="AA2" s="6">
        <f>IF($I2=AA$1,IF($L2=AA$1,$M2,$O2),IF($L2=AA$1,$P2,0))</f>
        <v>0</v>
      </c>
      <c r="AB2" s="6">
        <f>IF($I2=AB$1,IF($L2=AB$1,$M2,$O2),IF($L2=AB$1,$P2,0))</f>
        <v>0</v>
      </c>
      <c r="AC2" s="6">
        <f>IF($I2=AC$1,IF($L2=AC$1,$M2,$O2),IF($L2=AC$1,$P2,0))</f>
        <v>0</v>
      </c>
      <c r="AD2" s="6">
        <f>IF($I2=AD$1,IF($L2=AD$1,$M2,$O2),IF($L2=AD$1,$P2,0))</f>
        <v>5</v>
      </c>
      <c r="AE2" s="6">
        <f>IF($I2=AE$1,IF($L2=AE$1,$M2,$O2),IF($L2=AE$1,$P2,0))</f>
        <v>0</v>
      </c>
      <c r="AF2" s="6">
        <f>SUM(AA2:AE2)</f>
        <v>5</v>
      </c>
      <c r="AG2" s="6">
        <f>+AF2-M2</f>
        <v>0</v>
      </c>
      <c r="AH2" s="14" t="str">
        <f>LEFT(X2,2)&amp;"."&amp;VLOOKUP(MID(X2,4,3),'Data validation'!$A$1:$B$12,2,FALSE)&amp;".2025"</f>
        <v>27.01.2025</v>
      </c>
      <c r="AI2">
        <f>WEEKNUM(AH2)</f>
        <v>5</v>
      </c>
      <c r="AJ2" t="str">
        <f>H2&amp;"."&amp;VLOOKUP(I2,'Data validation'!$A$1:$B$12,2,FALSE)&amp;".2026"</f>
        <v>18.08.2026</v>
      </c>
      <c r="AK2">
        <f>WEEKNUM(AJ2)</f>
        <v>34</v>
      </c>
      <c r="AL2" t="e">
        <f>VLOOKUP(E2,[2]Sheet1!$A:$B,2,FALSE)</f>
        <v>#N/A</v>
      </c>
    </row>
    <row r="3" spans="1:40" x14ac:dyDescent="0.25">
      <c r="A3" t="str">
        <f>VLOOKUP(Q3,'Data validation'!$K$2:$L$50,2,FALSE)</f>
        <v>BOOKING</v>
      </c>
      <c r="B3">
        <f t="shared" ref="B3:B66" si="0">AA3+IF(I3="Jun",IF(_xlfn.NUMBERVALUE(H3)&gt;14,0,IF(_xlfn.NUMBERVALUE(K3)&lt;14,M3,15-_xlfn.NUMBERVALUE(H3))),0)</f>
        <v>2</v>
      </c>
      <c r="C3">
        <f t="shared" ref="C3:C66" si="1">M3-B3-D3</f>
        <v>1</v>
      </c>
      <c r="D3">
        <f t="shared" ref="D3:D66" si="2">IF(L3="Jul",IF(_xlfn.NUMBERVALUE(K3)&lt;11,0,IF(I3="Jul",IF(_xlfn.NUMBERVALUE(H3)&gt;11,M3,_xlfn.NUMBERVALUE(K3)-11),0)),0)+IF(L3="Aug",IF(_xlfn.NUMBERVALUE(K3)&gt;24,IF(_xlfn.NUMBERVALUE(H3)&gt;24,0,25-_xlfn.NUMBERVALUE(H3)),IF(I3="Aug",M3,_xlfn.NUMBERVALUE(K3)-1+32-_xlfn.NUMBERVALUE(H3))),0)</f>
        <v>0</v>
      </c>
      <c r="E3">
        <v>9413</v>
      </c>
      <c r="F3" t="s">
        <v>7647</v>
      </c>
      <c r="G3" t="s">
        <v>1869</v>
      </c>
      <c r="H3" t="str">
        <f t="shared" ref="H3:H66" si="3">LEFT(G3,2)</f>
        <v>29</v>
      </c>
      <c r="I3" t="str">
        <f t="shared" ref="I3:I66" si="4">MID(G3,4,3)</f>
        <v>May</v>
      </c>
      <c r="J3" t="s">
        <v>27</v>
      </c>
      <c r="K3" t="str">
        <f t="shared" ref="K3:K66" si="5">LEFT(J3,2)</f>
        <v>01</v>
      </c>
      <c r="L3" t="str">
        <f t="shared" ref="L3:L66" si="6">MID(J3,4,3)</f>
        <v>Jun</v>
      </c>
      <c r="M3">
        <v>3</v>
      </c>
      <c r="N3">
        <f t="shared" ref="N3:N66" si="7">+K3-H3</f>
        <v>-28</v>
      </c>
      <c r="O3">
        <f t="shared" ref="O3:O66" si="8">IF(I3=L3,0,31-H3)</f>
        <v>2</v>
      </c>
      <c r="P3">
        <f t="shared" ref="P3:P66" si="9">IF(I3=L3,0,K3-1)</f>
        <v>0</v>
      </c>
      <c r="Q3" t="s">
        <v>587</v>
      </c>
      <c r="R3" t="s">
        <v>57</v>
      </c>
      <c r="S3">
        <v>2</v>
      </c>
      <c r="T3">
        <v>3</v>
      </c>
      <c r="U3" s="2">
        <v>1264.4710100917432</v>
      </c>
      <c r="V3" s="2">
        <v>421.4903366972477</v>
      </c>
      <c r="W3" t="s">
        <v>262</v>
      </c>
      <c r="X3" t="s">
        <v>4293</v>
      </c>
      <c r="Y3" t="s">
        <v>4286</v>
      </c>
      <c r="Z3" t="str">
        <f t="shared" ref="Z3:Z66" si="10">MID(X3,4,3)</f>
        <v>Jan</v>
      </c>
      <c r="AA3" s="6">
        <f t="shared" ref="AA3:AE53" si="11">IF($I3=AA$1,IF($L3=AA$1,$M3,$O3),IF($L3=AA$1,$P3,0))</f>
        <v>2</v>
      </c>
      <c r="AB3" s="6">
        <f t="shared" si="11"/>
        <v>0</v>
      </c>
      <c r="AC3" s="6">
        <f t="shared" si="11"/>
        <v>0</v>
      </c>
      <c r="AD3" s="6">
        <f t="shared" si="11"/>
        <v>0</v>
      </c>
      <c r="AE3" s="6">
        <f t="shared" si="11"/>
        <v>0</v>
      </c>
      <c r="AF3" s="6">
        <f t="shared" ref="AF3:AF66" si="12">SUM(AA3:AE3)</f>
        <v>2</v>
      </c>
      <c r="AG3" s="6">
        <f t="shared" ref="AG3:AG66" si="13">+AF3-M3</f>
        <v>-1</v>
      </c>
      <c r="AH3" s="14" t="str">
        <f>LEFT(X3,2)&amp;"."&amp;VLOOKUP(MID(X3,4,3),'Data validation'!$A$1:$B$12,2,FALSE)&amp;".2025"</f>
        <v>09.01.2025</v>
      </c>
      <c r="AI3">
        <f t="shared" ref="AI3:AI66" si="14">WEEKNUM(AH3)</f>
        <v>2</v>
      </c>
      <c r="AJ3" t="str">
        <f>H3&amp;"."&amp;VLOOKUP(I3,'Data validation'!$A$1:$B$12,2,FALSE)&amp;".2026"</f>
        <v>29.05.2026</v>
      </c>
      <c r="AK3">
        <f t="shared" ref="AK3:AK66" si="15">WEEKNUM(AJ3)</f>
        <v>22</v>
      </c>
      <c r="AL3" t="e">
        <f>VLOOKUP(E3,[2]Sheet1!$A:$B,2,FALSE)</f>
        <v>#N/A</v>
      </c>
    </row>
    <row r="4" spans="1:40" x14ac:dyDescent="0.25">
      <c r="A4" t="str">
        <f>VLOOKUP(Q4,'Data validation'!$K$2:$L$50,2,FALSE)</f>
        <v>TO</v>
      </c>
      <c r="B4">
        <f t="shared" si="0"/>
        <v>0</v>
      </c>
      <c r="C4">
        <f t="shared" si="1"/>
        <v>7</v>
      </c>
      <c r="D4">
        <f t="shared" si="2"/>
        <v>0</v>
      </c>
      <c r="E4">
        <v>9620</v>
      </c>
      <c r="F4" t="s">
        <v>4980</v>
      </c>
      <c r="G4" t="s">
        <v>1989</v>
      </c>
      <c r="H4" t="str">
        <f t="shared" si="3"/>
        <v>23</v>
      </c>
      <c r="I4" t="str">
        <f t="shared" si="4"/>
        <v>Jun</v>
      </c>
      <c r="J4" t="s">
        <v>71</v>
      </c>
      <c r="K4" t="str">
        <f t="shared" si="5"/>
        <v>30</v>
      </c>
      <c r="L4" t="str">
        <f t="shared" si="6"/>
        <v>Jun</v>
      </c>
      <c r="M4">
        <v>7</v>
      </c>
      <c r="N4">
        <f t="shared" si="7"/>
        <v>7</v>
      </c>
      <c r="O4">
        <f t="shared" si="8"/>
        <v>0</v>
      </c>
      <c r="P4">
        <f t="shared" si="9"/>
        <v>0</v>
      </c>
      <c r="Q4" t="s">
        <v>138</v>
      </c>
      <c r="R4" t="s">
        <v>25</v>
      </c>
      <c r="S4">
        <v>2</v>
      </c>
      <c r="T4">
        <v>2</v>
      </c>
      <c r="U4" s="2">
        <f>SUMIFS(TediKam!L:L,TediKam!D:D,'Резервации 2026'!E4)</f>
        <v>2483.8845416999998</v>
      </c>
      <c r="V4" s="2">
        <f>+U4/M4</f>
        <v>354.84064881428566</v>
      </c>
      <c r="W4" t="s">
        <v>262</v>
      </c>
      <c r="X4" t="s">
        <v>4981</v>
      </c>
      <c r="Y4" t="s">
        <v>4739</v>
      </c>
      <c r="Z4" t="str">
        <f t="shared" si="10"/>
        <v>Jan</v>
      </c>
      <c r="AA4" s="6">
        <f t="shared" si="11"/>
        <v>0</v>
      </c>
      <c r="AB4" s="6">
        <f t="shared" si="11"/>
        <v>7</v>
      </c>
      <c r="AC4" s="6">
        <f t="shared" si="11"/>
        <v>0</v>
      </c>
      <c r="AD4" s="6">
        <f t="shared" si="11"/>
        <v>0</v>
      </c>
      <c r="AE4" s="6">
        <f t="shared" si="11"/>
        <v>0</v>
      </c>
      <c r="AF4" s="6">
        <f t="shared" si="12"/>
        <v>7</v>
      </c>
      <c r="AG4" s="6">
        <f t="shared" si="13"/>
        <v>0</v>
      </c>
      <c r="AH4" s="14" t="str">
        <f>LEFT(X4,2)&amp;"."&amp;VLOOKUP(MID(X4,4,3),'Data validation'!$A$1:$B$12,2,FALSE)&amp;".2025"</f>
        <v>21.01.2025</v>
      </c>
      <c r="AI4">
        <f t="shared" si="14"/>
        <v>4</v>
      </c>
      <c r="AJ4" t="str">
        <f>H4&amp;"."&amp;VLOOKUP(I4,'Data validation'!$A$1:$B$12,2,FALSE)&amp;".2026"</f>
        <v>23.06.2026</v>
      </c>
      <c r="AK4">
        <f t="shared" si="15"/>
        <v>26</v>
      </c>
      <c r="AL4" t="e">
        <f>VLOOKUP(E4,[2]Sheet1!$A:$B,2,FALSE)</f>
        <v>#N/A</v>
      </c>
    </row>
    <row r="5" spans="1:40" x14ac:dyDescent="0.25">
      <c r="A5" t="str">
        <f>VLOOKUP(Q5,'Data validation'!$K$2:$L$50,2,FALSE)</f>
        <v>TO</v>
      </c>
      <c r="B5">
        <f t="shared" si="0"/>
        <v>0</v>
      </c>
      <c r="C5">
        <f t="shared" si="1"/>
        <v>5</v>
      </c>
      <c r="D5">
        <f t="shared" si="2"/>
        <v>0</v>
      </c>
      <c r="E5">
        <v>8231</v>
      </c>
      <c r="F5" t="s">
        <v>7648</v>
      </c>
      <c r="G5" t="s">
        <v>45</v>
      </c>
      <c r="H5" t="str">
        <f t="shared" si="3"/>
        <v>04</v>
      </c>
      <c r="I5" t="str">
        <f t="shared" si="4"/>
        <v>Jul</v>
      </c>
      <c r="J5" t="s">
        <v>224</v>
      </c>
      <c r="K5" t="str">
        <f t="shared" si="5"/>
        <v>09</v>
      </c>
      <c r="L5" t="str">
        <f t="shared" si="6"/>
        <v>Jul</v>
      </c>
      <c r="M5">
        <v>5</v>
      </c>
      <c r="N5">
        <f t="shared" si="7"/>
        <v>5</v>
      </c>
      <c r="O5">
        <f t="shared" si="8"/>
        <v>0</v>
      </c>
      <c r="P5">
        <f t="shared" si="9"/>
        <v>0</v>
      </c>
      <c r="Q5" t="s">
        <v>81</v>
      </c>
      <c r="R5" t="s">
        <v>20</v>
      </c>
      <c r="S5">
        <v>2</v>
      </c>
      <c r="T5">
        <v>0</v>
      </c>
      <c r="U5" s="2">
        <f>SUMIFS(SLR!L:L,SLR!D:D,'Резервации 2026'!E5)</f>
        <v>1238.1381815</v>
      </c>
      <c r="V5" s="2">
        <f t="shared" ref="V5:V7" si="16">+U5/M5</f>
        <v>247.62763630000001</v>
      </c>
      <c r="W5" t="s">
        <v>262</v>
      </c>
      <c r="X5" t="s">
        <v>565</v>
      </c>
      <c r="Y5" t="s">
        <v>338</v>
      </c>
      <c r="Z5" t="str">
        <f t="shared" si="10"/>
        <v>Nov</v>
      </c>
      <c r="AA5" s="6">
        <f t="shared" si="11"/>
        <v>0</v>
      </c>
      <c r="AB5" s="6">
        <f t="shared" si="11"/>
        <v>0</v>
      </c>
      <c r="AC5" s="6">
        <f t="shared" si="11"/>
        <v>5</v>
      </c>
      <c r="AD5" s="6">
        <f t="shared" si="11"/>
        <v>0</v>
      </c>
      <c r="AE5" s="6">
        <f t="shared" si="11"/>
        <v>0</v>
      </c>
      <c r="AF5" s="6">
        <f t="shared" si="12"/>
        <v>5</v>
      </c>
      <c r="AG5" s="6">
        <f t="shared" si="13"/>
        <v>0</v>
      </c>
      <c r="AH5" s="14" t="str">
        <f>LEFT(X5,2)&amp;"."&amp;VLOOKUP(MID(X5,4,3),'Data validation'!$A$1:$B$12,2,FALSE)&amp;".2025"</f>
        <v>07.11.2025</v>
      </c>
      <c r="AI5">
        <f t="shared" si="14"/>
        <v>45</v>
      </c>
      <c r="AJ5" t="str">
        <f>H5&amp;"."&amp;VLOOKUP(I5,'Data validation'!$A$1:$B$12,2,FALSE)&amp;".2026"</f>
        <v>04.07.2026</v>
      </c>
      <c r="AK5">
        <f t="shared" si="15"/>
        <v>27</v>
      </c>
      <c r="AL5" t="e">
        <f>VLOOKUP(E5,[2]Sheet1!$A:$B,2,FALSE)</f>
        <v>#N/A</v>
      </c>
    </row>
    <row r="6" spans="1:40" x14ac:dyDescent="0.25">
      <c r="A6" t="str">
        <f>VLOOKUP(Q6,'Data validation'!$K$2:$L$50,2,FALSE)</f>
        <v>TO</v>
      </c>
      <c r="B6">
        <f t="shared" si="0"/>
        <v>0</v>
      </c>
      <c r="C6">
        <f t="shared" si="1"/>
        <v>0</v>
      </c>
      <c r="D6">
        <f t="shared" si="2"/>
        <v>6</v>
      </c>
      <c r="E6">
        <v>8238</v>
      </c>
      <c r="F6" t="s">
        <v>7649</v>
      </c>
      <c r="G6" t="s">
        <v>323</v>
      </c>
      <c r="H6" t="str">
        <f t="shared" si="3"/>
        <v>11</v>
      </c>
      <c r="I6" t="str">
        <f t="shared" si="4"/>
        <v>Jul</v>
      </c>
      <c r="J6" t="s">
        <v>236</v>
      </c>
      <c r="K6" t="str">
        <f t="shared" si="5"/>
        <v>17</v>
      </c>
      <c r="L6" t="str">
        <f t="shared" si="6"/>
        <v>Jul</v>
      </c>
      <c r="M6">
        <v>6</v>
      </c>
      <c r="N6">
        <f t="shared" si="7"/>
        <v>6</v>
      </c>
      <c r="O6">
        <f t="shared" si="8"/>
        <v>0</v>
      </c>
      <c r="P6">
        <f t="shared" si="9"/>
        <v>0</v>
      </c>
      <c r="Q6" t="s">
        <v>81</v>
      </c>
      <c r="R6" t="s">
        <v>63</v>
      </c>
      <c r="S6">
        <v>2</v>
      </c>
      <c r="T6">
        <v>2</v>
      </c>
      <c r="U6" s="2">
        <f>SUMIFS(SLR!L:L,SLR!D:D,'Резервации 2026'!E6)</f>
        <v>2050.9224545999996</v>
      </c>
      <c r="V6" s="2">
        <f t="shared" si="16"/>
        <v>341.82040909999995</v>
      </c>
      <c r="W6" t="s">
        <v>262</v>
      </c>
      <c r="X6" t="s">
        <v>584</v>
      </c>
      <c r="Y6" t="s">
        <v>569</v>
      </c>
      <c r="Z6" t="str">
        <f t="shared" si="10"/>
        <v>Nov</v>
      </c>
      <c r="AA6" s="6">
        <f t="shared" si="11"/>
        <v>0</v>
      </c>
      <c r="AB6" s="6">
        <f t="shared" si="11"/>
        <v>0</v>
      </c>
      <c r="AC6" s="6">
        <f t="shared" si="11"/>
        <v>6</v>
      </c>
      <c r="AD6" s="6">
        <f t="shared" si="11"/>
        <v>0</v>
      </c>
      <c r="AE6" s="6">
        <f t="shared" si="11"/>
        <v>0</v>
      </c>
      <c r="AF6" s="6">
        <f t="shared" si="12"/>
        <v>6</v>
      </c>
      <c r="AG6" s="6">
        <f t="shared" si="13"/>
        <v>0</v>
      </c>
      <c r="AH6" s="14" t="str">
        <f>LEFT(X6,2)&amp;"."&amp;VLOOKUP(MID(X6,4,3),'Data validation'!$A$1:$B$12,2,FALSE)&amp;".2025"</f>
        <v>08.11.2025</v>
      </c>
      <c r="AI6">
        <f t="shared" si="14"/>
        <v>45</v>
      </c>
      <c r="AJ6" t="str">
        <f>H6&amp;"."&amp;VLOOKUP(I6,'Data validation'!$A$1:$B$12,2,FALSE)&amp;".2026"</f>
        <v>11.07.2026</v>
      </c>
      <c r="AK6">
        <f t="shared" si="15"/>
        <v>28</v>
      </c>
      <c r="AL6" t="e">
        <f>VLOOKUP(E6,[2]Sheet1!$A:$B,2,FALSE)</f>
        <v>#N/A</v>
      </c>
    </row>
    <row r="7" spans="1:40" x14ac:dyDescent="0.25">
      <c r="A7" t="str">
        <f>VLOOKUP(Q7,'Data validation'!$K$2:$L$50,2,FALSE)</f>
        <v>TO</v>
      </c>
      <c r="B7">
        <f t="shared" si="0"/>
        <v>0</v>
      </c>
      <c r="C7">
        <f t="shared" si="1"/>
        <v>0</v>
      </c>
      <c r="D7">
        <f t="shared" si="2"/>
        <v>5</v>
      </c>
      <c r="E7">
        <v>8230</v>
      </c>
      <c r="F7" t="s">
        <v>7650</v>
      </c>
      <c r="G7" t="s">
        <v>155</v>
      </c>
      <c r="H7" t="str">
        <f t="shared" si="3"/>
        <v>19</v>
      </c>
      <c r="I7" t="str">
        <f t="shared" si="4"/>
        <v>Jul</v>
      </c>
      <c r="J7" t="s">
        <v>156</v>
      </c>
      <c r="K7" t="str">
        <f t="shared" si="5"/>
        <v>24</v>
      </c>
      <c r="L7" t="str">
        <f t="shared" si="6"/>
        <v>Jul</v>
      </c>
      <c r="M7">
        <v>5</v>
      </c>
      <c r="N7">
        <f t="shared" si="7"/>
        <v>5</v>
      </c>
      <c r="O7">
        <f t="shared" si="8"/>
        <v>0</v>
      </c>
      <c r="P7">
        <f t="shared" si="9"/>
        <v>0</v>
      </c>
      <c r="Q7" t="s">
        <v>81</v>
      </c>
      <c r="R7" t="s">
        <v>48</v>
      </c>
      <c r="S7">
        <v>2</v>
      </c>
      <c r="T7">
        <v>2</v>
      </c>
      <c r="U7" s="2">
        <f>SUMIFS(SLR!L:L,SLR!D:D,'Резервации 2026'!E7)</f>
        <v>1937.9341555000001</v>
      </c>
      <c r="V7" s="2">
        <f t="shared" si="16"/>
        <v>387.58683110000004</v>
      </c>
      <c r="W7" t="s">
        <v>262</v>
      </c>
      <c r="X7" t="s">
        <v>562</v>
      </c>
      <c r="Y7" t="s">
        <v>338</v>
      </c>
      <c r="Z7" t="str">
        <f t="shared" si="10"/>
        <v>Nov</v>
      </c>
      <c r="AA7" s="6">
        <f t="shared" si="11"/>
        <v>0</v>
      </c>
      <c r="AB7" s="6">
        <f t="shared" si="11"/>
        <v>0</v>
      </c>
      <c r="AC7" s="6">
        <f t="shared" si="11"/>
        <v>5</v>
      </c>
      <c r="AD7" s="6">
        <f t="shared" si="11"/>
        <v>0</v>
      </c>
      <c r="AE7" s="6">
        <f t="shared" si="11"/>
        <v>0</v>
      </c>
      <c r="AF7" s="6">
        <f t="shared" si="12"/>
        <v>5</v>
      </c>
      <c r="AG7" s="6">
        <f t="shared" si="13"/>
        <v>0</v>
      </c>
      <c r="AH7" s="14" t="str">
        <f>LEFT(X7,2)&amp;"."&amp;VLOOKUP(MID(X7,4,3),'Data validation'!$A$1:$B$12,2,FALSE)&amp;".2025"</f>
        <v>07.11.2025</v>
      </c>
      <c r="AI7">
        <f t="shared" si="14"/>
        <v>45</v>
      </c>
      <c r="AJ7" t="str">
        <f>H7&amp;"."&amp;VLOOKUP(I7,'Data validation'!$A$1:$B$12,2,FALSE)&amp;".2026"</f>
        <v>19.07.2026</v>
      </c>
      <c r="AK7">
        <f t="shared" si="15"/>
        <v>30</v>
      </c>
      <c r="AL7" t="e">
        <f>VLOOKUP(E7,[2]Sheet1!$A:$B,2,FALSE)</f>
        <v>#N/A</v>
      </c>
    </row>
    <row r="8" spans="1:40" x14ac:dyDescent="0.25">
      <c r="A8" t="str">
        <f>VLOOKUP(Q8,'Data validation'!$K$2:$L$50,2,FALSE)</f>
        <v>TO</v>
      </c>
      <c r="B8">
        <f t="shared" si="0"/>
        <v>0</v>
      </c>
      <c r="C8">
        <f t="shared" si="1"/>
        <v>6</v>
      </c>
      <c r="D8">
        <f t="shared" si="2"/>
        <v>0</v>
      </c>
      <c r="E8">
        <v>9622</v>
      </c>
      <c r="F8" t="s">
        <v>4982</v>
      </c>
      <c r="G8" t="s">
        <v>44</v>
      </c>
      <c r="H8" t="str">
        <f t="shared" si="3"/>
        <v>29</v>
      </c>
      <c r="I8" t="str">
        <f t="shared" si="4"/>
        <v>Jun</v>
      </c>
      <c r="J8" t="s">
        <v>313</v>
      </c>
      <c r="K8" t="str">
        <f t="shared" si="5"/>
        <v>05</v>
      </c>
      <c r="L8" t="str">
        <f t="shared" si="6"/>
        <v>Jul</v>
      </c>
      <c r="M8">
        <v>6</v>
      </c>
      <c r="N8">
        <f t="shared" si="7"/>
        <v>-24</v>
      </c>
      <c r="O8">
        <f t="shared" si="8"/>
        <v>2</v>
      </c>
      <c r="P8">
        <f t="shared" si="9"/>
        <v>4</v>
      </c>
      <c r="Q8" t="s">
        <v>162</v>
      </c>
      <c r="R8" t="s">
        <v>17</v>
      </c>
      <c r="S8">
        <v>2</v>
      </c>
      <c r="T8">
        <v>0</v>
      </c>
      <c r="U8" s="2">
        <f>SUMIFS(Magelan!L:L,Magelan!D:D,'Резервации 2026'!E8)</f>
        <v>1688.1942227999998</v>
      </c>
      <c r="V8" s="2">
        <f>+U8/M8</f>
        <v>281.36570379999995</v>
      </c>
      <c r="W8" t="s">
        <v>262</v>
      </c>
      <c r="X8" t="s">
        <v>4983</v>
      </c>
      <c r="Y8" t="s">
        <v>4984</v>
      </c>
      <c r="Z8" t="str">
        <f t="shared" si="10"/>
        <v>Jan</v>
      </c>
      <c r="AA8" s="6">
        <f t="shared" si="11"/>
        <v>0</v>
      </c>
      <c r="AB8" s="6">
        <f t="shared" si="11"/>
        <v>2</v>
      </c>
      <c r="AC8" s="6">
        <f t="shared" si="11"/>
        <v>4</v>
      </c>
      <c r="AD8" s="6">
        <f t="shared" si="11"/>
        <v>0</v>
      </c>
      <c r="AE8" s="6">
        <f t="shared" si="11"/>
        <v>0</v>
      </c>
      <c r="AF8" s="6">
        <f t="shared" si="12"/>
        <v>6</v>
      </c>
      <c r="AG8" s="6">
        <f t="shared" si="13"/>
        <v>0</v>
      </c>
      <c r="AH8" s="14" t="str">
        <f>LEFT(X8,2)&amp;"."&amp;VLOOKUP(MID(X8,4,3),'Data validation'!$A$1:$B$12,2,FALSE)&amp;".2025"</f>
        <v>21.01.2025</v>
      </c>
      <c r="AI8">
        <f t="shared" si="14"/>
        <v>4</v>
      </c>
      <c r="AJ8" t="str">
        <f>H8&amp;"."&amp;VLOOKUP(I8,'Data validation'!$A$1:$B$12,2,FALSE)&amp;".2026"</f>
        <v>29.06.2026</v>
      </c>
      <c r="AK8">
        <f t="shared" si="15"/>
        <v>27</v>
      </c>
      <c r="AL8" t="e">
        <f>VLOOKUP(E8,[2]Sheet1!$A:$B,2,FALSE)</f>
        <v>#N/A</v>
      </c>
    </row>
    <row r="9" spans="1:40" x14ac:dyDescent="0.25">
      <c r="A9" t="str">
        <f>VLOOKUP(Q9,'Data validation'!$K$2:$L$50,2,FALSE)</f>
        <v>TO</v>
      </c>
      <c r="B9">
        <f t="shared" si="0"/>
        <v>0</v>
      </c>
      <c r="C9">
        <f t="shared" si="1"/>
        <v>0</v>
      </c>
      <c r="D9">
        <f t="shared" si="2"/>
        <v>6</v>
      </c>
      <c r="E9">
        <v>8049</v>
      </c>
      <c r="F9" t="s">
        <v>7651</v>
      </c>
      <c r="G9" t="s">
        <v>84</v>
      </c>
      <c r="H9" t="str">
        <f t="shared" si="3"/>
        <v>20</v>
      </c>
      <c r="I9" t="str">
        <f t="shared" si="4"/>
        <v>Jul</v>
      </c>
      <c r="J9" t="s">
        <v>85</v>
      </c>
      <c r="K9" t="str">
        <f t="shared" si="5"/>
        <v>26</v>
      </c>
      <c r="L9" t="str">
        <f t="shared" si="6"/>
        <v>Jul</v>
      </c>
      <c r="M9">
        <v>6</v>
      </c>
      <c r="N9">
        <f t="shared" si="7"/>
        <v>6</v>
      </c>
      <c r="O9">
        <f t="shared" si="8"/>
        <v>0</v>
      </c>
      <c r="P9">
        <f t="shared" si="9"/>
        <v>0</v>
      </c>
      <c r="Q9" t="s">
        <v>81</v>
      </c>
      <c r="R9" t="s">
        <v>17</v>
      </c>
      <c r="S9">
        <v>2</v>
      </c>
      <c r="T9">
        <v>1</v>
      </c>
      <c r="U9" s="2">
        <f>SUMIFS(SLR!L:L,SLR!D:D,'Резервации 2026'!E9)</f>
        <v>1735.3688423999999</v>
      </c>
      <c r="V9" s="2">
        <f t="shared" ref="V9:V13" si="17">+U9/M9</f>
        <v>289.22814039999997</v>
      </c>
      <c r="W9" t="s">
        <v>262</v>
      </c>
      <c r="X9" t="s">
        <v>87</v>
      </c>
      <c r="Y9" t="s">
        <v>26</v>
      </c>
      <c r="Z9" t="str">
        <f t="shared" si="10"/>
        <v>Oct</v>
      </c>
      <c r="AA9" s="6">
        <f t="shared" si="11"/>
        <v>0</v>
      </c>
      <c r="AB9" s="6">
        <f t="shared" si="11"/>
        <v>0</v>
      </c>
      <c r="AC9" s="6">
        <f t="shared" si="11"/>
        <v>6</v>
      </c>
      <c r="AD9" s="6">
        <f t="shared" si="11"/>
        <v>0</v>
      </c>
      <c r="AE9" s="6">
        <f t="shared" si="11"/>
        <v>0</v>
      </c>
      <c r="AF9" s="6">
        <f t="shared" si="12"/>
        <v>6</v>
      </c>
      <c r="AG9" s="6">
        <f t="shared" si="13"/>
        <v>0</v>
      </c>
      <c r="AH9" s="14" t="str">
        <f>LEFT(X9,2)&amp;"."&amp;VLOOKUP(MID(X9,4,3),'Data validation'!$A$1:$B$12,2,FALSE)&amp;".2025"</f>
        <v>27.10.2025</v>
      </c>
      <c r="AI9">
        <f t="shared" si="14"/>
        <v>44</v>
      </c>
      <c r="AJ9" t="str">
        <f>H9&amp;"."&amp;VLOOKUP(I9,'Data validation'!$A$1:$B$12,2,FALSE)&amp;".2026"</f>
        <v>20.07.2026</v>
      </c>
      <c r="AK9">
        <f t="shared" si="15"/>
        <v>30</v>
      </c>
      <c r="AL9" t="e">
        <f>VLOOKUP(E9,[2]Sheet1!$A:$B,2,FALSE)</f>
        <v>#N/A</v>
      </c>
    </row>
    <row r="10" spans="1:40" x14ac:dyDescent="0.25">
      <c r="A10" t="str">
        <f>VLOOKUP(Q10,'Data validation'!$K$2:$L$50,2,FALSE)</f>
        <v>TO</v>
      </c>
      <c r="B10">
        <f t="shared" si="0"/>
        <v>0</v>
      </c>
      <c r="C10">
        <f t="shared" si="1"/>
        <v>0</v>
      </c>
      <c r="D10">
        <f t="shared" si="2"/>
        <v>6</v>
      </c>
      <c r="E10">
        <v>8050</v>
      </c>
      <c r="F10" t="s">
        <v>7652</v>
      </c>
      <c r="G10" t="s">
        <v>84</v>
      </c>
      <c r="H10" t="str">
        <f t="shared" si="3"/>
        <v>20</v>
      </c>
      <c r="I10" t="str">
        <f t="shared" si="4"/>
        <v>Jul</v>
      </c>
      <c r="J10" t="s">
        <v>85</v>
      </c>
      <c r="K10" t="str">
        <f t="shared" si="5"/>
        <v>26</v>
      </c>
      <c r="L10" t="str">
        <f t="shared" si="6"/>
        <v>Jul</v>
      </c>
      <c r="M10">
        <v>6</v>
      </c>
      <c r="N10">
        <f t="shared" si="7"/>
        <v>6</v>
      </c>
      <c r="O10">
        <f t="shared" si="8"/>
        <v>0</v>
      </c>
      <c r="P10">
        <f t="shared" si="9"/>
        <v>0</v>
      </c>
      <c r="Q10" t="s">
        <v>81</v>
      </c>
      <c r="R10" t="s">
        <v>17</v>
      </c>
      <c r="S10">
        <v>3</v>
      </c>
      <c r="T10">
        <v>1</v>
      </c>
      <c r="U10" s="2">
        <f>SUMIFS(SLR!L:L,SLR!D:D,'Резервации 2026'!E10)</f>
        <v>2342.7714071999999</v>
      </c>
      <c r="V10" s="2">
        <f t="shared" si="17"/>
        <v>390.4619012</v>
      </c>
      <c r="W10" t="s">
        <v>262</v>
      </c>
      <c r="X10" t="s">
        <v>87</v>
      </c>
      <c r="Y10" t="s">
        <v>26</v>
      </c>
      <c r="Z10" t="str">
        <f t="shared" si="10"/>
        <v>Oct</v>
      </c>
      <c r="AA10" s="6">
        <f t="shared" si="11"/>
        <v>0</v>
      </c>
      <c r="AB10" s="6">
        <f t="shared" si="11"/>
        <v>0</v>
      </c>
      <c r="AC10" s="6">
        <f t="shared" si="11"/>
        <v>6</v>
      </c>
      <c r="AD10" s="6">
        <f t="shared" si="11"/>
        <v>0</v>
      </c>
      <c r="AE10" s="6">
        <f t="shared" si="11"/>
        <v>0</v>
      </c>
      <c r="AF10" s="6">
        <f t="shared" si="12"/>
        <v>6</v>
      </c>
      <c r="AG10" s="6">
        <f t="shared" si="13"/>
        <v>0</v>
      </c>
      <c r="AH10" s="14" t="str">
        <f>LEFT(X10,2)&amp;"."&amp;VLOOKUP(MID(X10,4,3),'Data validation'!$A$1:$B$12,2,FALSE)&amp;".2025"</f>
        <v>27.10.2025</v>
      </c>
      <c r="AI10">
        <f t="shared" si="14"/>
        <v>44</v>
      </c>
      <c r="AJ10" t="str">
        <f>H10&amp;"."&amp;VLOOKUP(I10,'Data validation'!$A$1:$B$12,2,FALSE)&amp;".2026"</f>
        <v>20.07.2026</v>
      </c>
      <c r="AK10">
        <f t="shared" si="15"/>
        <v>30</v>
      </c>
      <c r="AL10" t="e">
        <f>VLOOKUP(E10,[2]Sheet1!$A:$B,2,FALSE)</f>
        <v>#N/A</v>
      </c>
    </row>
    <row r="11" spans="1:40" x14ac:dyDescent="0.25">
      <c r="A11" t="str">
        <f>VLOOKUP(Q11,'Data validation'!$K$2:$L$50,2,FALSE)</f>
        <v>TO</v>
      </c>
      <c r="B11">
        <f t="shared" si="0"/>
        <v>0</v>
      </c>
      <c r="C11">
        <f t="shared" si="1"/>
        <v>0</v>
      </c>
      <c r="D11">
        <f t="shared" si="2"/>
        <v>6</v>
      </c>
      <c r="E11">
        <v>8055</v>
      </c>
      <c r="F11" t="s">
        <v>7653</v>
      </c>
      <c r="G11" t="s">
        <v>84</v>
      </c>
      <c r="H11" t="str">
        <f t="shared" si="3"/>
        <v>20</v>
      </c>
      <c r="I11" t="str">
        <f t="shared" si="4"/>
        <v>Jul</v>
      </c>
      <c r="J11" t="s">
        <v>85</v>
      </c>
      <c r="K11" t="str">
        <f t="shared" si="5"/>
        <v>26</v>
      </c>
      <c r="L11" t="str">
        <f t="shared" si="6"/>
        <v>Jul</v>
      </c>
      <c r="M11">
        <v>6</v>
      </c>
      <c r="N11">
        <f t="shared" si="7"/>
        <v>6</v>
      </c>
      <c r="O11">
        <f t="shared" si="8"/>
        <v>0</v>
      </c>
      <c r="P11">
        <f t="shared" si="9"/>
        <v>0</v>
      </c>
      <c r="Q11" t="s">
        <v>81</v>
      </c>
      <c r="R11" t="s">
        <v>17</v>
      </c>
      <c r="S11">
        <v>3</v>
      </c>
      <c r="T11">
        <v>1</v>
      </c>
      <c r="U11" s="2">
        <f>SUMIFS(SLR!L:L,SLR!D:D,'Резервации 2026'!E11)</f>
        <v>2342.7714071999999</v>
      </c>
      <c r="V11" s="2">
        <f t="shared" si="17"/>
        <v>390.4619012</v>
      </c>
      <c r="W11" t="s">
        <v>262</v>
      </c>
      <c r="X11" t="s">
        <v>87</v>
      </c>
      <c r="Y11" t="s">
        <v>30</v>
      </c>
      <c r="Z11" t="str">
        <f t="shared" si="10"/>
        <v>Oct</v>
      </c>
      <c r="AA11" s="6">
        <f t="shared" si="11"/>
        <v>0</v>
      </c>
      <c r="AB11" s="6">
        <f t="shared" si="11"/>
        <v>0</v>
      </c>
      <c r="AC11" s="6">
        <f t="shared" si="11"/>
        <v>6</v>
      </c>
      <c r="AD11" s="6">
        <f t="shared" si="11"/>
        <v>0</v>
      </c>
      <c r="AE11" s="6">
        <f t="shared" si="11"/>
        <v>0</v>
      </c>
      <c r="AF11" s="6">
        <f t="shared" si="12"/>
        <v>6</v>
      </c>
      <c r="AG11" s="6">
        <f t="shared" si="13"/>
        <v>0</v>
      </c>
      <c r="AH11" s="14" t="str">
        <f>LEFT(X11,2)&amp;"."&amp;VLOOKUP(MID(X11,4,3),'Data validation'!$A$1:$B$12,2,FALSE)&amp;".2025"</f>
        <v>27.10.2025</v>
      </c>
      <c r="AI11">
        <f t="shared" si="14"/>
        <v>44</v>
      </c>
      <c r="AJ11" t="str">
        <f>H11&amp;"."&amp;VLOOKUP(I11,'Data validation'!$A$1:$B$12,2,FALSE)&amp;".2026"</f>
        <v>20.07.2026</v>
      </c>
      <c r="AK11">
        <f t="shared" si="15"/>
        <v>30</v>
      </c>
      <c r="AL11" t="e">
        <f>VLOOKUP(E11,[2]Sheet1!$A:$B,2,FALSE)</f>
        <v>#N/A</v>
      </c>
    </row>
    <row r="12" spans="1:40" x14ac:dyDescent="0.25">
      <c r="A12" t="str">
        <f>VLOOKUP(Q12,'Data validation'!$K$2:$L$50,2,FALSE)</f>
        <v>TO</v>
      </c>
      <c r="B12">
        <f t="shared" si="0"/>
        <v>0</v>
      </c>
      <c r="C12">
        <f t="shared" si="1"/>
        <v>0</v>
      </c>
      <c r="D12">
        <f t="shared" si="2"/>
        <v>6</v>
      </c>
      <c r="E12">
        <v>8057</v>
      </c>
      <c r="F12" t="s">
        <v>7654</v>
      </c>
      <c r="G12" t="s">
        <v>84</v>
      </c>
      <c r="H12" t="str">
        <f t="shared" si="3"/>
        <v>20</v>
      </c>
      <c r="I12" t="str">
        <f t="shared" si="4"/>
        <v>Jul</v>
      </c>
      <c r="J12" t="s">
        <v>85</v>
      </c>
      <c r="K12" t="str">
        <f t="shared" si="5"/>
        <v>26</v>
      </c>
      <c r="L12" t="str">
        <f t="shared" si="6"/>
        <v>Jul</v>
      </c>
      <c r="M12">
        <v>6</v>
      </c>
      <c r="N12">
        <f t="shared" si="7"/>
        <v>6</v>
      </c>
      <c r="O12">
        <f t="shared" si="8"/>
        <v>0</v>
      </c>
      <c r="P12">
        <f t="shared" si="9"/>
        <v>0</v>
      </c>
      <c r="Q12" t="s">
        <v>81</v>
      </c>
      <c r="R12" t="s">
        <v>25</v>
      </c>
      <c r="S12">
        <v>2</v>
      </c>
      <c r="T12">
        <v>1</v>
      </c>
      <c r="U12" s="2">
        <f>SUMIFS(SLR!L:L,SLR!D:D,'Резервации 2026'!E12)</f>
        <v>1805.5440228</v>
      </c>
      <c r="V12" s="2">
        <f t="shared" si="17"/>
        <v>300.92400379999998</v>
      </c>
      <c r="W12" t="s">
        <v>262</v>
      </c>
      <c r="X12" t="s">
        <v>103</v>
      </c>
      <c r="Y12" t="s">
        <v>38</v>
      </c>
      <c r="Z12" t="str">
        <f t="shared" si="10"/>
        <v>Oct</v>
      </c>
      <c r="AA12" s="6">
        <f t="shared" si="11"/>
        <v>0</v>
      </c>
      <c r="AB12" s="6">
        <f t="shared" si="11"/>
        <v>0</v>
      </c>
      <c r="AC12" s="6">
        <f t="shared" si="11"/>
        <v>6</v>
      </c>
      <c r="AD12" s="6">
        <f t="shared" si="11"/>
        <v>0</v>
      </c>
      <c r="AE12" s="6">
        <f t="shared" si="11"/>
        <v>0</v>
      </c>
      <c r="AF12" s="6">
        <f t="shared" si="12"/>
        <v>6</v>
      </c>
      <c r="AG12" s="6">
        <f t="shared" si="13"/>
        <v>0</v>
      </c>
      <c r="AH12" s="14" t="str">
        <f>LEFT(X12,2)&amp;"."&amp;VLOOKUP(MID(X12,4,3),'Data validation'!$A$1:$B$12,2,FALSE)&amp;".2025"</f>
        <v>27.10.2025</v>
      </c>
      <c r="AI12">
        <f t="shared" si="14"/>
        <v>44</v>
      </c>
      <c r="AJ12" t="str">
        <f>H12&amp;"."&amp;VLOOKUP(I12,'Data validation'!$A$1:$B$12,2,FALSE)&amp;".2026"</f>
        <v>20.07.2026</v>
      </c>
      <c r="AK12">
        <f t="shared" si="15"/>
        <v>30</v>
      </c>
      <c r="AL12" t="e">
        <f>VLOOKUP(E12,[2]Sheet1!$A:$B,2,FALSE)</f>
        <v>#N/A</v>
      </c>
    </row>
    <row r="13" spans="1:40" x14ac:dyDescent="0.25">
      <c r="A13" t="str">
        <f>VLOOKUP(Q13,'Data validation'!$K$2:$L$50,2,FALSE)</f>
        <v>TO</v>
      </c>
      <c r="B13">
        <f t="shared" si="0"/>
        <v>0</v>
      </c>
      <c r="C13">
        <f t="shared" si="1"/>
        <v>0</v>
      </c>
      <c r="D13">
        <f t="shared" si="2"/>
        <v>5</v>
      </c>
      <c r="E13">
        <v>9975</v>
      </c>
      <c r="F13" t="s">
        <v>6164</v>
      </c>
      <c r="G13" t="s">
        <v>94</v>
      </c>
      <c r="H13" t="str">
        <f t="shared" si="3"/>
        <v>27</v>
      </c>
      <c r="I13" t="str">
        <f t="shared" si="4"/>
        <v>Jul</v>
      </c>
      <c r="J13" t="s">
        <v>135</v>
      </c>
      <c r="K13" t="str">
        <f t="shared" si="5"/>
        <v>01</v>
      </c>
      <c r="L13" t="str">
        <f t="shared" si="6"/>
        <v>Aug</v>
      </c>
      <c r="M13">
        <v>5</v>
      </c>
      <c r="N13">
        <f t="shared" si="7"/>
        <v>-26</v>
      </c>
      <c r="O13">
        <f t="shared" si="8"/>
        <v>4</v>
      </c>
      <c r="P13">
        <f t="shared" si="9"/>
        <v>0</v>
      </c>
      <c r="Q13" t="s">
        <v>81</v>
      </c>
      <c r="R13" t="s">
        <v>17</v>
      </c>
      <c r="S13">
        <v>1</v>
      </c>
      <c r="T13">
        <v>0</v>
      </c>
      <c r="U13" s="2">
        <f>SUMIFS(SLR!L:L,SLR!D:D,'Резервации 2026'!E13)</f>
        <v>1168.1194674999999</v>
      </c>
      <c r="V13" s="2">
        <f t="shared" si="17"/>
        <v>233.62389349999998</v>
      </c>
      <c r="W13" t="s">
        <v>262</v>
      </c>
      <c r="X13" t="s">
        <v>6165</v>
      </c>
      <c r="Y13" t="s">
        <v>6166</v>
      </c>
      <c r="Z13" t="str">
        <f t="shared" si="10"/>
        <v>Feb</v>
      </c>
      <c r="AA13" s="6">
        <f t="shared" si="11"/>
        <v>0</v>
      </c>
      <c r="AB13" s="6">
        <f t="shared" si="11"/>
        <v>0</v>
      </c>
      <c r="AC13" s="6">
        <f t="shared" si="11"/>
        <v>4</v>
      </c>
      <c r="AD13" s="6">
        <f t="shared" si="11"/>
        <v>0</v>
      </c>
      <c r="AE13" s="6">
        <f t="shared" si="11"/>
        <v>0</v>
      </c>
      <c r="AF13" s="6">
        <f t="shared" si="12"/>
        <v>4</v>
      </c>
      <c r="AG13" s="6">
        <f t="shared" si="13"/>
        <v>-1</v>
      </c>
      <c r="AH13" s="14" t="str">
        <f>LEFT(X13,2)&amp;"."&amp;VLOOKUP(MID(X13,4,3),'Data validation'!$A$1:$B$12,2,FALSE)&amp;".2025"</f>
        <v>02.02.2025</v>
      </c>
      <c r="AI13">
        <f t="shared" si="14"/>
        <v>6</v>
      </c>
      <c r="AJ13" t="str">
        <f>H13&amp;"."&amp;VLOOKUP(I13,'Data validation'!$A$1:$B$12,2,FALSE)&amp;".2026"</f>
        <v>27.07.2026</v>
      </c>
      <c r="AK13">
        <f t="shared" si="15"/>
        <v>31</v>
      </c>
      <c r="AL13" t="e">
        <f>VLOOKUP(E13,[2]Sheet1!$A:$B,2,FALSE)</f>
        <v>#N/A</v>
      </c>
    </row>
    <row r="14" spans="1:40" x14ac:dyDescent="0.25">
      <c r="A14" t="str">
        <f>VLOOKUP(Q14,'Data validation'!$K$2:$L$50,2,FALSE)</f>
        <v>TO</v>
      </c>
      <c r="B14">
        <f t="shared" si="0"/>
        <v>0</v>
      </c>
      <c r="C14">
        <f t="shared" si="1"/>
        <v>0</v>
      </c>
      <c r="D14">
        <f t="shared" si="2"/>
        <v>6</v>
      </c>
      <c r="E14">
        <v>9628</v>
      </c>
      <c r="F14" t="s">
        <v>4985</v>
      </c>
      <c r="G14" t="s">
        <v>326</v>
      </c>
      <c r="H14" t="str">
        <f t="shared" si="3"/>
        <v>10</v>
      </c>
      <c r="I14" t="str">
        <f t="shared" si="4"/>
        <v>Aug</v>
      </c>
      <c r="J14" t="s">
        <v>543</v>
      </c>
      <c r="K14" t="str">
        <f t="shared" si="5"/>
        <v>16</v>
      </c>
      <c r="L14" t="str">
        <f t="shared" si="6"/>
        <v>Aug</v>
      </c>
      <c r="M14">
        <v>6</v>
      </c>
      <c r="N14">
        <f t="shared" si="7"/>
        <v>6</v>
      </c>
      <c r="O14">
        <f t="shared" si="8"/>
        <v>0</v>
      </c>
      <c r="P14">
        <f t="shared" si="9"/>
        <v>0</v>
      </c>
      <c r="Q14" t="s">
        <v>162</v>
      </c>
      <c r="R14" t="s">
        <v>20</v>
      </c>
      <c r="S14">
        <v>3</v>
      </c>
      <c r="T14">
        <v>1</v>
      </c>
      <c r="U14" s="2">
        <f>SUMIFS(Magelan!L:L,Magelan!D:D,'Резервации 2026'!E14)</f>
        <v>2584.1599458000001</v>
      </c>
      <c r="V14" s="2">
        <f>+U14/M14</f>
        <v>430.69332430000003</v>
      </c>
      <c r="W14" t="s">
        <v>262</v>
      </c>
      <c r="X14" t="s">
        <v>4986</v>
      </c>
      <c r="Y14" t="s">
        <v>4984</v>
      </c>
      <c r="Z14" t="str">
        <f t="shared" si="10"/>
        <v>Jan</v>
      </c>
      <c r="AA14" s="6">
        <f t="shared" si="11"/>
        <v>0</v>
      </c>
      <c r="AB14" s="6">
        <f t="shared" si="11"/>
        <v>0</v>
      </c>
      <c r="AC14" s="6">
        <f t="shared" si="11"/>
        <v>0</v>
      </c>
      <c r="AD14" s="6">
        <f t="shared" si="11"/>
        <v>6</v>
      </c>
      <c r="AE14" s="6">
        <f t="shared" si="11"/>
        <v>0</v>
      </c>
      <c r="AF14" s="6">
        <f t="shared" si="12"/>
        <v>6</v>
      </c>
      <c r="AG14" s="6">
        <f t="shared" si="13"/>
        <v>0</v>
      </c>
      <c r="AH14" s="14" t="str">
        <f>LEFT(X14,2)&amp;"."&amp;VLOOKUP(MID(X14,4,3),'Data validation'!$A$1:$B$12,2,FALSE)&amp;".2025"</f>
        <v>21.01.2025</v>
      </c>
      <c r="AI14">
        <f t="shared" si="14"/>
        <v>4</v>
      </c>
      <c r="AJ14" t="str">
        <f>H14&amp;"."&amp;VLOOKUP(I14,'Data validation'!$A$1:$B$12,2,FALSE)&amp;".2026"</f>
        <v>10.08.2026</v>
      </c>
      <c r="AK14">
        <f t="shared" si="15"/>
        <v>33</v>
      </c>
      <c r="AL14" t="e">
        <f>VLOOKUP(E14,[2]Sheet1!$A:$B,2,FALSE)</f>
        <v>#N/A</v>
      </c>
    </row>
    <row r="15" spans="1:40" x14ac:dyDescent="0.25">
      <c r="A15" t="str">
        <f>VLOOKUP(Q15,'Data validation'!$K$2:$L$50,2,FALSE)</f>
        <v>TO</v>
      </c>
      <c r="B15">
        <f t="shared" si="0"/>
        <v>0</v>
      </c>
      <c r="C15">
        <f t="shared" si="1"/>
        <v>0</v>
      </c>
      <c r="D15">
        <f t="shared" si="2"/>
        <v>6</v>
      </c>
      <c r="E15">
        <v>8127</v>
      </c>
      <c r="F15" t="s">
        <v>7655</v>
      </c>
      <c r="G15" t="s">
        <v>84</v>
      </c>
      <c r="H15" t="str">
        <f t="shared" si="3"/>
        <v>20</v>
      </c>
      <c r="I15" t="str">
        <f t="shared" si="4"/>
        <v>Jul</v>
      </c>
      <c r="J15" t="s">
        <v>85</v>
      </c>
      <c r="K15" t="str">
        <f t="shared" si="5"/>
        <v>26</v>
      </c>
      <c r="L15" t="str">
        <f t="shared" si="6"/>
        <v>Jul</v>
      </c>
      <c r="M15">
        <v>6</v>
      </c>
      <c r="N15">
        <f t="shared" si="7"/>
        <v>6</v>
      </c>
      <c r="O15">
        <f t="shared" si="8"/>
        <v>0</v>
      </c>
      <c r="P15">
        <f t="shared" si="9"/>
        <v>0</v>
      </c>
      <c r="Q15" t="s">
        <v>81</v>
      </c>
      <c r="R15" t="s">
        <v>17</v>
      </c>
      <c r="S15">
        <v>2</v>
      </c>
      <c r="T15">
        <v>1</v>
      </c>
      <c r="U15" s="2">
        <f>SUMIFS(SLR!L:L,SLR!D:D,'Резервации 2026'!E15)</f>
        <v>1735.3688423999999</v>
      </c>
      <c r="V15" s="2">
        <f>+U15/M15</f>
        <v>289.22814039999997</v>
      </c>
      <c r="W15" t="s">
        <v>262</v>
      </c>
      <c r="X15" t="s">
        <v>288</v>
      </c>
      <c r="Y15" t="s">
        <v>254</v>
      </c>
      <c r="Z15" t="str">
        <f t="shared" si="10"/>
        <v>Nov</v>
      </c>
      <c r="AA15" s="6">
        <f t="shared" si="11"/>
        <v>0</v>
      </c>
      <c r="AB15" s="6">
        <f t="shared" si="11"/>
        <v>0</v>
      </c>
      <c r="AC15" s="6">
        <f t="shared" si="11"/>
        <v>6</v>
      </c>
      <c r="AD15" s="6">
        <f t="shared" si="11"/>
        <v>0</v>
      </c>
      <c r="AE15" s="6">
        <f t="shared" si="11"/>
        <v>0</v>
      </c>
      <c r="AF15" s="6">
        <f t="shared" si="12"/>
        <v>6</v>
      </c>
      <c r="AG15" s="6">
        <f t="shared" si="13"/>
        <v>0</v>
      </c>
      <c r="AH15" s="14" t="str">
        <f>LEFT(X15,2)&amp;"."&amp;VLOOKUP(MID(X15,4,3),'Data validation'!$A$1:$B$12,2,FALSE)&amp;".2025"</f>
        <v>03.11.2025</v>
      </c>
      <c r="AI15">
        <f t="shared" si="14"/>
        <v>45</v>
      </c>
      <c r="AJ15" t="str">
        <f>H15&amp;"."&amp;VLOOKUP(I15,'Data validation'!$A$1:$B$12,2,FALSE)&amp;".2026"</f>
        <v>20.07.2026</v>
      </c>
      <c r="AK15">
        <f t="shared" si="15"/>
        <v>30</v>
      </c>
      <c r="AL15" t="e">
        <f>VLOOKUP(E15,[2]Sheet1!$A:$B,2,FALSE)</f>
        <v>#N/A</v>
      </c>
    </row>
    <row r="16" spans="1:40" x14ac:dyDescent="0.25">
      <c r="A16" t="str">
        <f>VLOOKUP(Q16,'Data validation'!$K$2:$L$50,2,FALSE)</f>
        <v>TO</v>
      </c>
      <c r="B16">
        <f t="shared" si="0"/>
        <v>0</v>
      </c>
      <c r="C16">
        <f t="shared" si="1"/>
        <v>5</v>
      </c>
      <c r="D16">
        <f t="shared" si="2"/>
        <v>0</v>
      </c>
      <c r="E16">
        <v>10333</v>
      </c>
      <c r="F16" t="s">
        <v>7431</v>
      </c>
      <c r="G16" t="s">
        <v>275</v>
      </c>
      <c r="H16" t="str">
        <f t="shared" si="3"/>
        <v>22</v>
      </c>
      <c r="I16" t="str">
        <f t="shared" si="4"/>
        <v>Jun</v>
      </c>
      <c r="J16" t="s">
        <v>126</v>
      </c>
      <c r="K16" t="str">
        <f t="shared" si="5"/>
        <v>27</v>
      </c>
      <c r="L16" t="str">
        <f t="shared" si="6"/>
        <v>Jun</v>
      </c>
      <c r="M16">
        <v>5</v>
      </c>
      <c r="N16">
        <f t="shared" si="7"/>
        <v>5</v>
      </c>
      <c r="O16">
        <f t="shared" si="8"/>
        <v>0</v>
      </c>
      <c r="P16">
        <f t="shared" si="9"/>
        <v>0</v>
      </c>
      <c r="Q16" t="s">
        <v>162</v>
      </c>
      <c r="R16" t="s">
        <v>20</v>
      </c>
      <c r="S16">
        <v>2</v>
      </c>
      <c r="T16">
        <v>0</v>
      </c>
      <c r="U16" s="2">
        <f>SUMIFS(Magelan!L:L,Magelan!D:D,'Резервации 2026'!E16)</f>
        <v>1434.6404215999999</v>
      </c>
      <c r="V16" s="2">
        <f>+U16/M16</f>
        <v>286.92808431999998</v>
      </c>
      <c r="W16" t="s">
        <v>262</v>
      </c>
      <c r="X16" t="s">
        <v>7432</v>
      </c>
      <c r="Y16" t="s">
        <v>7433</v>
      </c>
      <c r="Z16" t="str">
        <f t="shared" si="10"/>
        <v>Mar</v>
      </c>
      <c r="AA16" s="6">
        <f t="shared" si="11"/>
        <v>0</v>
      </c>
      <c r="AB16" s="6">
        <f t="shared" si="11"/>
        <v>5</v>
      </c>
      <c r="AC16" s="6">
        <f t="shared" si="11"/>
        <v>0</v>
      </c>
      <c r="AD16" s="6">
        <f t="shared" si="11"/>
        <v>0</v>
      </c>
      <c r="AE16" s="6">
        <f t="shared" si="11"/>
        <v>0</v>
      </c>
      <c r="AF16" s="6">
        <f t="shared" si="12"/>
        <v>5</v>
      </c>
      <c r="AG16" s="6">
        <f t="shared" si="13"/>
        <v>0</v>
      </c>
      <c r="AH16" s="14" t="str">
        <f>LEFT(X16,2)&amp;"."&amp;VLOOKUP(MID(X16,4,3),'Data validation'!$A$1:$B$12,2,FALSE)&amp;".2025"</f>
        <v>04.03.2025</v>
      </c>
      <c r="AI16">
        <f t="shared" si="14"/>
        <v>10</v>
      </c>
      <c r="AJ16" t="str">
        <f>H16&amp;"."&amp;VLOOKUP(I16,'Data validation'!$A$1:$B$12,2,FALSE)&amp;".2026"</f>
        <v>22.06.2026</v>
      </c>
      <c r="AK16">
        <f t="shared" si="15"/>
        <v>26</v>
      </c>
      <c r="AL16" t="e">
        <f>VLOOKUP(E16,[2]Sheet1!$A:$B,2,FALSE)</f>
        <v>#N/A</v>
      </c>
    </row>
    <row r="17" spans="1:38" x14ac:dyDescent="0.25">
      <c r="A17" t="str">
        <f>VLOOKUP(Q17,'Data validation'!$K$2:$L$50,2,FALSE)</f>
        <v>TO</v>
      </c>
      <c r="B17">
        <f t="shared" si="0"/>
        <v>0</v>
      </c>
      <c r="C17">
        <f t="shared" si="1"/>
        <v>0</v>
      </c>
      <c r="D17">
        <f t="shared" si="2"/>
        <v>5</v>
      </c>
      <c r="E17">
        <v>9510</v>
      </c>
      <c r="F17" t="s">
        <v>7656</v>
      </c>
      <c r="G17" t="s">
        <v>94</v>
      </c>
      <c r="H17" t="str">
        <f t="shared" si="3"/>
        <v>27</v>
      </c>
      <c r="I17" t="str">
        <f t="shared" si="4"/>
        <v>Jul</v>
      </c>
      <c r="J17" t="s">
        <v>135</v>
      </c>
      <c r="K17" t="str">
        <f t="shared" si="5"/>
        <v>01</v>
      </c>
      <c r="L17" t="str">
        <f t="shared" si="6"/>
        <v>Aug</v>
      </c>
      <c r="M17">
        <v>5</v>
      </c>
      <c r="N17">
        <f t="shared" si="7"/>
        <v>-26</v>
      </c>
      <c r="O17">
        <f t="shared" si="8"/>
        <v>4</v>
      </c>
      <c r="P17">
        <f t="shared" si="9"/>
        <v>0</v>
      </c>
      <c r="Q17" t="s">
        <v>56</v>
      </c>
      <c r="R17" t="s">
        <v>17</v>
      </c>
      <c r="S17">
        <v>2</v>
      </c>
      <c r="T17">
        <v>0</v>
      </c>
      <c r="U17" s="2">
        <f>SUMIFS(Novoton!L:L,Novoton!D:D,'Резервации 2026'!E17)</f>
        <v>0</v>
      </c>
      <c r="V17" s="2">
        <f>+U17/M17</f>
        <v>0</v>
      </c>
      <c r="W17" t="s">
        <v>262</v>
      </c>
      <c r="X17" t="s">
        <v>4625</v>
      </c>
      <c r="Y17" t="s">
        <v>4626</v>
      </c>
      <c r="Z17" t="str">
        <f t="shared" si="10"/>
        <v>Jan</v>
      </c>
      <c r="AA17" s="6">
        <f t="shared" si="11"/>
        <v>0</v>
      </c>
      <c r="AB17" s="6">
        <f t="shared" si="11"/>
        <v>0</v>
      </c>
      <c r="AC17" s="6">
        <f t="shared" si="11"/>
        <v>4</v>
      </c>
      <c r="AD17" s="6">
        <f t="shared" si="11"/>
        <v>0</v>
      </c>
      <c r="AE17" s="6">
        <f t="shared" si="11"/>
        <v>0</v>
      </c>
      <c r="AF17" s="6">
        <f t="shared" si="12"/>
        <v>4</v>
      </c>
      <c r="AG17" s="6">
        <f t="shared" si="13"/>
        <v>-1</v>
      </c>
      <c r="AH17" s="14" t="str">
        <f>LEFT(X17,2)&amp;"."&amp;VLOOKUP(MID(X17,4,3),'Data validation'!$A$1:$B$12,2,FALSE)&amp;".2025"</f>
        <v>15.01.2025</v>
      </c>
      <c r="AI17">
        <f t="shared" si="14"/>
        <v>3</v>
      </c>
      <c r="AJ17" t="str">
        <f>H17&amp;"."&amp;VLOOKUP(I17,'Data validation'!$A$1:$B$12,2,FALSE)&amp;".2026"</f>
        <v>27.07.2026</v>
      </c>
      <c r="AK17">
        <f t="shared" si="15"/>
        <v>31</v>
      </c>
      <c r="AL17" t="str">
        <f>VLOOKUP(E17,[2]Sheet1!$A:$B,2,FALSE)</f>
        <v>Анулирана</v>
      </c>
    </row>
    <row r="18" spans="1:38" x14ac:dyDescent="0.25">
      <c r="A18" t="str">
        <f>VLOOKUP(Q18,'Data validation'!$K$2:$L$50,2,FALSE)</f>
        <v>TO</v>
      </c>
      <c r="B18">
        <f t="shared" si="0"/>
        <v>0</v>
      </c>
      <c r="C18">
        <f t="shared" si="1"/>
        <v>6</v>
      </c>
      <c r="D18">
        <f t="shared" si="2"/>
        <v>0</v>
      </c>
      <c r="E18">
        <v>9630</v>
      </c>
      <c r="F18" t="s">
        <v>4987</v>
      </c>
      <c r="G18" t="s">
        <v>44</v>
      </c>
      <c r="H18" t="str">
        <f t="shared" si="3"/>
        <v>29</v>
      </c>
      <c r="I18" t="str">
        <f t="shared" si="4"/>
        <v>Jun</v>
      </c>
      <c r="J18" t="s">
        <v>313</v>
      </c>
      <c r="K18" t="str">
        <f t="shared" si="5"/>
        <v>05</v>
      </c>
      <c r="L18" t="str">
        <f t="shared" si="6"/>
        <v>Jul</v>
      </c>
      <c r="M18">
        <v>6</v>
      </c>
      <c r="N18">
        <f t="shared" si="7"/>
        <v>-24</v>
      </c>
      <c r="O18">
        <f t="shared" si="8"/>
        <v>2</v>
      </c>
      <c r="P18">
        <f t="shared" si="9"/>
        <v>4</v>
      </c>
      <c r="Q18" t="s">
        <v>162</v>
      </c>
      <c r="R18" t="s">
        <v>20</v>
      </c>
      <c r="S18">
        <v>2</v>
      </c>
      <c r="T18">
        <v>1</v>
      </c>
      <c r="U18" s="2">
        <f>SUMIFS(Magelan!L:L,Magelan!D:D,'Резервации 2026'!E18)</f>
        <v>1733.2565460000001</v>
      </c>
      <c r="V18" s="2">
        <f t="shared" ref="V18:V19" si="18">+U18/M18</f>
        <v>288.87609100000003</v>
      </c>
      <c r="W18" t="s">
        <v>262</v>
      </c>
      <c r="X18" t="s">
        <v>4988</v>
      </c>
      <c r="Y18" t="s">
        <v>4984</v>
      </c>
      <c r="Z18" t="str">
        <f t="shared" si="10"/>
        <v>Jan</v>
      </c>
      <c r="AA18" s="6">
        <f t="shared" si="11"/>
        <v>0</v>
      </c>
      <c r="AB18" s="6">
        <f t="shared" si="11"/>
        <v>2</v>
      </c>
      <c r="AC18" s="6">
        <f t="shared" si="11"/>
        <v>4</v>
      </c>
      <c r="AD18" s="6">
        <f t="shared" si="11"/>
        <v>0</v>
      </c>
      <c r="AE18" s="6">
        <f t="shared" si="11"/>
        <v>0</v>
      </c>
      <c r="AF18" s="6">
        <f t="shared" si="12"/>
        <v>6</v>
      </c>
      <c r="AG18" s="6">
        <f t="shared" si="13"/>
        <v>0</v>
      </c>
      <c r="AH18" s="14" t="str">
        <f>LEFT(X18,2)&amp;"."&amp;VLOOKUP(MID(X18,4,3),'Data validation'!$A$1:$B$12,2,FALSE)&amp;".2025"</f>
        <v>21.01.2025</v>
      </c>
      <c r="AI18">
        <f t="shared" si="14"/>
        <v>4</v>
      </c>
      <c r="AJ18" t="str">
        <f>H18&amp;"."&amp;VLOOKUP(I18,'Data validation'!$A$1:$B$12,2,FALSE)&amp;".2026"</f>
        <v>29.06.2026</v>
      </c>
      <c r="AK18">
        <f t="shared" si="15"/>
        <v>27</v>
      </c>
      <c r="AL18" t="e">
        <f>VLOOKUP(E18,[2]Sheet1!$A:$B,2,FALSE)</f>
        <v>#N/A</v>
      </c>
    </row>
    <row r="19" spans="1:38" x14ac:dyDescent="0.25">
      <c r="A19" t="str">
        <f>VLOOKUP(Q19,'Data validation'!$K$2:$L$50,2,FALSE)</f>
        <v>TO</v>
      </c>
      <c r="B19">
        <f t="shared" si="0"/>
        <v>0</v>
      </c>
      <c r="C19">
        <f t="shared" si="1"/>
        <v>6</v>
      </c>
      <c r="D19">
        <f t="shared" si="2"/>
        <v>0</v>
      </c>
      <c r="E19">
        <v>9631</v>
      </c>
      <c r="F19" t="s">
        <v>4989</v>
      </c>
      <c r="G19" t="s">
        <v>44</v>
      </c>
      <c r="H19" t="str">
        <f t="shared" si="3"/>
        <v>29</v>
      </c>
      <c r="I19" t="str">
        <f t="shared" si="4"/>
        <v>Jun</v>
      </c>
      <c r="J19" t="s">
        <v>313</v>
      </c>
      <c r="K19" t="str">
        <f t="shared" si="5"/>
        <v>05</v>
      </c>
      <c r="L19" t="str">
        <f t="shared" si="6"/>
        <v>Jul</v>
      </c>
      <c r="M19">
        <v>6</v>
      </c>
      <c r="N19">
        <f t="shared" si="7"/>
        <v>-24</v>
      </c>
      <c r="O19">
        <f t="shared" si="8"/>
        <v>2</v>
      </c>
      <c r="P19">
        <f t="shared" si="9"/>
        <v>4</v>
      </c>
      <c r="Q19" t="s">
        <v>162</v>
      </c>
      <c r="R19" t="s">
        <v>20</v>
      </c>
      <c r="S19">
        <v>2</v>
      </c>
      <c r="T19">
        <v>2</v>
      </c>
      <c r="U19" s="2">
        <f>SUMIFS(Magelan!L:L,Magelan!D:D,'Резервации 2026'!E19)</f>
        <v>2166.6293574000001</v>
      </c>
      <c r="V19" s="2">
        <f t="shared" si="18"/>
        <v>361.10489290000004</v>
      </c>
      <c r="W19" t="s">
        <v>262</v>
      </c>
      <c r="X19" t="s">
        <v>4990</v>
      </c>
      <c r="Y19" t="s">
        <v>4984</v>
      </c>
      <c r="Z19" t="str">
        <f t="shared" si="10"/>
        <v>Jan</v>
      </c>
      <c r="AA19" s="6">
        <f t="shared" si="11"/>
        <v>0</v>
      </c>
      <c r="AB19" s="6">
        <f t="shared" si="11"/>
        <v>2</v>
      </c>
      <c r="AC19" s="6">
        <f t="shared" si="11"/>
        <v>4</v>
      </c>
      <c r="AD19" s="6">
        <f t="shared" si="11"/>
        <v>0</v>
      </c>
      <c r="AE19" s="6">
        <f t="shared" si="11"/>
        <v>0</v>
      </c>
      <c r="AF19" s="6">
        <f t="shared" si="12"/>
        <v>6</v>
      </c>
      <c r="AG19" s="6">
        <f t="shared" si="13"/>
        <v>0</v>
      </c>
      <c r="AH19" s="14" t="str">
        <f>LEFT(X19,2)&amp;"."&amp;VLOOKUP(MID(X19,4,3),'Data validation'!$A$1:$B$12,2,FALSE)&amp;".2025"</f>
        <v>21.01.2025</v>
      </c>
      <c r="AI19">
        <f t="shared" si="14"/>
        <v>4</v>
      </c>
      <c r="AJ19" t="str">
        <f>H19&amp;"."&amp;VLOOKUP(I19,'Data validation'!$A$1:$B$12,2,FALSE)&amp;".2026"</f>
        <v>29.06.2026</v>
      </c>
      <c r="AK19">
        <f t="shared" si="15"/>
        <v>27</v>
      </c>
      <c r="AL19" t="e">
        <f>VLOOKUP(E19,[2]Sheet1!$A:$B,2,FALSE)</f>
        <v>#N/A</v>
      </c>
    </row>
    <row r="20" spans="1:38" x14ac:dyDescent="0.25">
      <c r="A20" t="str">
        <f>VLOOKUP(Q20,'Data validation'!$K$2:$L$50,2,FALSE)</f>
        <v>TO</v>
      </c>
      <c r="B20">
        <f t="shared" si="0"/>
        <v>0</v>
      </c>
      <c r="C20">
        <f t="shared" si="1"/>
        <v>0</v>
      </c>
      <c r="D20">
        <f t="shared" si="2"/>
        <v>7</v>
      </c>
      <c r="E20">
        <v>9632</v>
      </c>
      <c r="F20" t="s">
        <v>4991</v>
      </c>
      <c r="G20" t="s">
        <v>84</v>
      </c>
      <c r="H20" t="str">
        <f t="shared" si="3"/>
        <v>20</v>
      </c>
      <c r="I20" t="str">
        <f t="shared" si="4"/>
        <v>Jul</v>
      </c>
      <c r="J20" t="s">
        <v>94</v>
      </c>
      <c r="K20" t="str">
        <f t="shared" si="5"/>
        <v>27</v>
      </c>
      <c r="L20" t="str">
        <f t="shared" si="6"/>
        <v>Jul</v>
      </c>
      <c r="M20">
        <v>7</v>
      </c>
      <c r="N20">
        <f t="shared" si="7"/>
        <v>7</v>
      </c>
      <c r="O20">
        <f t="shared" si="8"/>
        <v>0</v>
      </c>
      <c r="P20">
        <f t="shared" si="9"/>
        <v>0</v>
      </c>
      <c r="Q20" t="s">
        <v>116</v>
      </c>
      <c r="R20" t="s">
        <v>20</v>
      </c>
      <c r="S20">
        <v>2</v>
      </c>
      <c r="T20">
        <v>0</v>
      </c>
      <c r="U20" s="2">
        <f>SUMIFS(Solvex!L:L,Solvex!D:D,'Резервации 2026'!E20)</f>
        <v>2233.2449271999999</v>
      </c>
      <c r="V20" s="2">
        <f>+U20/M20</f>
        <v>319.03498959999996</v>
      </c>
      <c r="W20" t="s">
        <v>262</v>
      </c>
      <c r="X20" t="s">
        <v>4990</v>
      </c>
      <c r="Y20" t="s">
        <v>4984</v>
      </c>
      <c r="Z20" t="str">
        <f t="shared" si="10"/>
        <v>Jan</v>
      </c>
      <c r="AA20" s="6">
        <f t="shared" si="11"/>
        <v>0</v>
      </c>
      <c r="AB20" s="6">
        <f t="shared" si="11"/>
        <v>0</v>
      </c>
      <c r="AC20" s="6">
        <f t="shared" si="11"/>
        <v>7</v>
      </c>
      <c r="AD20" s="6">
        <f t="shared" si="11"/>
        <v>0</v>
      </c>
      <c r="AE20" s="6">
        <f t="shared" si="11"/>
        <v>0</v>
      </c>
      <c r="AF20" s="6">
        <f t="shared" si="12"/>
        <v>7</v>
      </c>
      <c r="AG20" s="6">
        <f t="shared" si="13"/>
        <v>0</v>
      </c>
      <c r="AH20" s="14" t="str">
        <f>LEFT(X20,2)&amp;"."&amp;VLOOKUP(MID(X20,4,3),'Data validation'!$A$1:$B$12,2,FALSE)&amp;".2025"</f>
        <v>21.01.2025</v>
      </c>
      <c r="AI20">
        <f t="shared" si="14"/>
        <v>4</v>
      </c>
      <c r="AJ20" t="str">
        <f>H20&amp;"."&amp;VLOOKUP(I20,'Data validation'!$A$1:$B$12,2,FALSE)&amp;".2026"</f>
        <v>20.07.2026</v>
      </c>
      <c r="AK20">
        <f t="shared" si="15"/>
        <v>30</v>
      </c>
      <c r="AL20" t="e">
        <f>VLOOKUP(E20,[2]Sheet1!$A:$B,2,FALSE)</f>
        <v>#N/A</v>
      </c>
    </row>
    <row r="21" spans="1:38" x14ac:dyDescent="0.25">
      <c r="A21" t="str">
        <f>VLOOKUP(Q21,'Data validation'!$K$2:$L$50,2,FALSE)</f>
        <v>TO</v>
      </c>
      <c r="B21">
        <f t="shared" si="0"/>
        <v>0</v>
      </c>
      <c r="C21">
        <f t="shared" si="1"/>
        <v>0</v>
      </c>
      <c r="D21">
        <f t="shared" si="2"/>
        <v>6</v>
      </c>
      <c r="E21">
        <v>9633</v>
      </c>
      <c r="F21" t="s">
        <v>4992</v>
      </c>
      <c r="G21" t="s">
        <v>259</v>
      </c>
      <c r="H21" t="str">
        <f t="shared" si="3"/>
        <v>08</v>
      </c>
      <c r="I21" t="str">
        <f t="shared" si="4"/>
        <v>Aug</v>
      </c>
      <c r="J21" t="s">
        <v>1443</v>
      </c>
      <c r="K21" t="str">
        <f t="shared" si="5"/>
        <v>14</v>
      </c>
      <c r="L21" t="str">
        <f t="shared" si="6"/>
        <v>Aug</v>
      </c>
      <c r="M21">
        <v>6</v>
      </c>
      <c r="N21">
        <f t="shared" si="7"/>
        <v>6</v>
      </c>
      <c r="O21">
        <f t="shared" si="8"/>
        <v>0</v>
      </c>
      <c r="P21">
        <f t="shared" si="9"/>
        <v>0</v>
      </c>
      <c r="Q21" t="s">
        <v>3132</v>
      </c>
      <c r="R21" t="s">
        <v>17</v>
      </c>
      <c r="S21">
        <v>1</v>
      </c>
      <c r="T21">
        <v>0</v>
      </c>
      <c r="U21" s="2">
        <f>SUMIFS(Avatar!L:L,Avatar!D:D,'Резервации 2026'!E21)</f>
        <v>1308.3329202</v>
      </c>
      <c r="V21" s="2">
        <f>+U21/M21</f>
        <v>218.05548669999999</v>
      </c>
      <c r="W21" t="s">
        <v>262</v>
      </c>
      <c r="X21" t="s">
        <v>4993</v>
      </c>
      <c r="Y21" t="s">
        <v>4984</v>
      </c>
      <c r="Z21" t="str">
        <f t="shared" si="10"/>
        <v>Jan</v>
      </c>
      <c r="AA21" s="6">
        <f t="shared" si="11"/>
        <v>0</v>
      </c>
      <c r="AB21" s="6">
        <f t="shared" si="11"/>
        <v>0</v>
      </c>
      <c r="AC21" s="6">
        <f t="shared" si="11"/>
        <v>0</v>
      </c>
      <c r="AD21" s="6">
        <f t="shared" si="11"/>
        <v>6</v>
      </c>
      <c r="AE21" s="6">
        <f t="shared" si="11"/>
        <v>0</v>
      </c>
      <c r="AF21" s="6">
        <f t="shared" si="12"/>
        <v>6</v>
      </c>
      <c r="AG21" s="6">
        <f t="shared" si="13"/>
        <v>0</v>
      </c>
      <c r="AH21" s="14" t="str">
        <f>LEFT(X21,2)&amp;"."&amp;VLOOKUP(MID(X21,4,3),'Data validation'!$A$1:$B$12,2,FALSE)&amp;".2025"</f>
        <v>21.01.2025</v>
      </c>
      <c r="AI21">
        <f t="shared" si="14"/>
        <v>4</v>
      </c>
      <c r="AJ21" t="str">
        <f>H21&amp;"."&amp;VLOOKUP(I21,'Data validation'!$A$1:$B$12,2,FALSE)&amp;".2026"</f>
        <v>08.08.2026</v>
      </c>
      <c r="AK21">
        <f t="shared" si="15"/>
        <v>32</v>
      </c>
      <c r="AL21" t="e">
        <f>VLOOKUP(E21,[2]Sheet1!$A:$B,2,FALSE)</f>
        <v>#N/A</v>
      </c>
    </row>
    <row r="22" spans="1:38" x14ac:dyDescent="0.25">
      <c r="A22" t="str">
        <f>VLOOKUP(Q22,'Data validation'!$K$2:$L$50,2,FALSE)</f>
        <v>TO</v>
      </c>
      <c r="B22">
        <f t="shared" si="0"/>
        <v>0</v>
      </c>
      <c r="C22">
        <f t="shared" si="1"/>
        <v>0</v>
      </c>
      <c r="D22">
        <f t="shared" si="2"/>
        <v>7</v>
      </c>
      <c r="E22">
        <v>9634</v>
      </c>
      <c r="F22" t="s">
        <v>4994</v>
      </c>
      <c r="G22" t="s">
        <v>84</v>
      </c>
      <c r="H22" t="str">
        <f t="shared" si="3"/>
        <v>20</v>
      </c>
      <c r="I22" t="str">
        <f t="shared" si="4"/>
        <v>Jul</v>
      </c>
      <c r="J22" t="s">
        <v>94</v>
      </c>
      <c r="K22" t="str">
        <f t="shared" si="5"/>
        <v>27</v>
      </c>
      <c r="L22" t="str">
        <f t="shared" si="6"/>
        <v>Jul</v>
      </c>
      <c r="M22">
        <v>7</v>
      </c>
      <c r="N22">
        <f t="shared" si="7"/>
        <v>7</v>
      </c>
      <c r="O22">
        <f t="shared" si="8"/>
        <v>0</v>
      </c>
      <c r="P22">
        <f t="shared" si="9"/>
        <v>0</v>
      </c>
      <c r="Q22" t="s">
        <v>116</v>
      </c>
      <c r="R22" t="s">
        <v>188</v>
      </c>
      <c r="S22">
        <v>3</v>
      </c>
      <c r="T22">
        <v>0</v>
      </c>
      <c r="U22" s="2">
        <f>SUMIFS(Solvex!L:L,Solvex!D:D,'Резервации 2026'!E22)</f>
        <v>3323.5810355999997</v>
      </c>
      <c r="V22" s="2">
        <f>+U22/M22</f>
        <v>474.79729079999998</v>
      </c>
      <c r="W22" t="s">
        <v>262</v>
      </c>
      <c r="X22" t="s">
        <v>4995</v>
      </c>
      <c r="Y22" t="s">
        <v>4984</v>
      </c>
      <c r="Z22" t="str">
        <f t="shared" si="10"/>
        <v>Jan</v>
      </c>
      <c r="AA22" s="6">
        <f t="shared" si="11"/>
        <v>0</v>
      </c>
      <c r="AB22" s="6">
        <f t="shared" si="11"/>
        <v>0</v>
      </c>
      <c r="AC22" s="6">
        <f t="shared" si="11"/>
        <v>7</v>
      </c>
      <c r="AD22" s="6">
        <f t="shared" si="11"/>
        <v>0</v>
      </c>
      <c r="AE22" s="6">
        <f t="shared" si="11"/>
        <v>0</v>
      </c>
      <c r="AF22" s="6">
        <f t="shared" si="12"/>
        <v>7</v>
      </c>
      <c r="AG22" s="6">
        <f t="shared" si="13"/>
        <v>0</v>
      </c>
      <c r="AH22" s="14" t="str">
        <f>LEFT(X22,2)&amp;"."&amp;VLOOKUP(MID(X22,4,3),'Data validation'!$A$1:$B$12,2,FALSE)&amp;".2025"</f>
        <v>21.01.2025</v>
      </c>
      <c r="AI22">
        <f t="shared" si="14"/>
        <v>4</v>
      </c>
      <c r="AJ22" t="str">
        <f>H22&amp;"."&amp;VLOOKUP(I22,'Data validation'!$A$1:$B$12,2,FALSE)&amp;".2026"</f>
        <v>20.07.2026</v>
      </c>
      <c r="AK22">
        <f t="shared" si="15"/>
        <v>30</v>
      </c>
      <c r="AL22" t="e">
        <f>VLOOKUP(E22,[2]Sheet1!$A:$B,2,FALSE)</f>
        <v>#N/A</v>
      </c>
    </row>
    <row r="23" spans="1:38" x14ac:dyDescent="0.25">
      <c r="A23" t="str">
        <f>VLOOKUP(Q23,'Data validation'!$K$2:$L$50,2,FALSE)</f>
        <v>BOOKING</v>
      </c>
      <c r="B23">
        <f t="shared" si="0"/>
        <v>1</v>
      </c>
      <c r="C23">
        <f t="shared" si="1"/>
        <v>1</v>
      </c>
      <c r="D23">
        <f t="shared" si="2"/>
        <v>0</v>
      </c>
      <c r="E23">
        <v>10335</v>
      </c>
      <c r="F23" t="s">
        <v>7434</v>
      </c>
      <c r="G23" t="s">
        <v>3113</v>
      </c>
      <c r="H23" t="str">
        <f t="shared" si="3"/>
        <v>30</v>
      </c>
      <c r="I23" t="str">
        <f t="shared" si="4"/>
        <v>May</v>
      </c>
      <c r="J23" t="s">
        <v>27</v>
      </c>
      <c r="K23" t="str">
        <f t="shared" si="5"/>
        <v>01</v>
      </c>
      <c r="L23" t="str">
        <f t="shared" si="6"/>
        <v>Jun</v>
      </c>
      <c r="M23">
        <v>2</v>
      </c>
      <c r="N23">
        <f t="shared" si="7"/>
        <v>-29</v>
      </c>
      <c r="O23">
        <f t="shared" si="8"/>
        <v>1</v>
      </c>
      <c r="P23">
        <f t="shared" si="9"/>
        <v>0</v>
      </c>
      <c r="Q23" t="s">
        <v>587</v>
      </c>
      <c r="R23" t="s">
        <v>63</v>
      </c>
      <c r="S23">
        <v>2</v>
      </c>
      <c r="T23">
        <v>1</v>
      </c>
      <c r="U23" s="2">
        <v>694.58880091743117</v>
      </c>
      <c r="V23" s="2">
        <v>347.29440045871559</v>
      </c>
      <c r="W23" t="s">
        <v>262</v>
      </c>
      <c r="X23" t="s">
        <v>7435</v>
      </c>
      <c r="Y23" t="s">
        <v>7436</v>
      </c>
      <c r="Z23" t="str">
        <f t="shared" si="10"/>
        <v>Mar</v>
      </c>
      <c r="AA23" s="6">
        <f t="shared" si="11"/>
        <v>1</v>
      </c>
      <c r="AB23" s="6">
        <f t="shared" si="11"/>
        <v>0</v>
      </c>
      <c r="AC23" s="6">
        <f t="shared" si="11"/>
        <v>0</v>
      </c>
      <c r="AD23" s="6">
        <f t="shared" si="11"/>
        <v>0</v>
      </c>
      <c r="AE23" s="6">
        <f t="shared" si="11"/>
        <v>0</v>
      </c>
      <c r="AF23" s="6">
        <f t="shared" si="12"/>
        <v>1</v>
      </c>
      <c r="AG23" s="6">
        <f t="shared" si="13"/>
        <v>-1</v>
      </c>
      <c r="AH23" s="14" t="str">
        <f>LEFT(X23,2)&amp;"."&amp;VLOOKUP(MID(X23,4,3),'Data validation'!$A$1:$B$12,2,FALSE)&amp;".2025"</f>
        <v>05.03.2025</v>
      </c>
      <c r="AI23">
        <f t="shared" si="14"/>
        <v>10</v>
      </c>
      <c r="AJ23" t="str">
        <f>H23&amp;"."&amp;VLOOKUP(I23,'Data validation'!$A$1:$B$12,2,FALSE)&amp;".2026"</f>
        <v>30.05.2026</v>
      </c>
      <c r="AK23">
        <f t="shared" si="15"/>
        <v>22</v>
      </c>
      <c r="AL23" t="str">
        <f>VLOOKUP(E23,[2]Sheet1!$A:$B,2,FALSE)</f>
        <v>Анулирана</v>
      </c>
    </row>
    <row r="24" spans="1:38" x14ac:dyDescent="0.25">
      <c r="A24" t="str">
        <f>VLOOKUP(Q24,'Data validation'!$K$2:$L$50,2,FALSE)</f>
        <v>TO</v>
      </c>
      <c r="B24">
        <f t="shared" si="0"/>
        <v>0</v>
      </c>
      <c r="C24">
        <f t="shared" si="1"/>
        <v>0</v>
      </c>
      <c r="D24">
        <f t="shared" si="2"/>
        <v>5</v>
      </c>
      <c r="E24">
        <v>10245</v>
      </c>
      <c r="F24" t="s">
        <v>7026</v>
      </c>
      <c r="G24" t="s">
        <v>60</v>
      </c>
      <c r="H24" t="str">
        <f t="shared" si="3"/>
        <v>17</v>
      </c>
      <c r="I24" t="str">
        <f t="shared" si="4"/>
        <v>Aug</v>
      </c>
      <c r="J24" t="s">
        <v>91</v>
      </c>
      <c r="K24" t="str">
        <f t="shared" si="5"/>
        <v>22</v>
      </c>
      <c r="L24" t="str">
        <f t="shared" si="6"/>
        <v>Aug</v>
      </c>
      <c r="M24">
        <v>5</v>
      </c>
      <c r="N24">
        <f t="shared" si="7"/>
        <v>5</v>
      </c>
      <c r="O24">
        <f t="shared" si="8"/>
        <v>0</v>
      </c>
      <c r="P24">
        <f t="shared" si="9"/>
        <v>0</v>
      </c>
      <c r="Q24" t="s">
        <v>81</v>
      </c>
      <c r="R24" t="s">
        <v>63</v>
      </c>
      <c r="S24">
        <v>2</v>
      </c>
      <c r="T24">
        <v>1</v>
      </c>
      <c r="U24" s="2">
        <f>SUMIFS(SLR!L:L,SLR!D:D,'Резервации 2026'!E24)</f>
        <v>1709.1998369999999</v>
      </c>
      <c r="V24" s="2">
        <f>+U24/M24</f>
        <v>341.83996739999998</v>
      </c>
      <c r="W24" t="s">
        <v>262</v>
      </c>
      <c r="X24" t="s">
        <v>7027</v>
      </c>
      <c r="Y24" t="s">
        <v>7028</v>
      </c>
      <c r="Z24" t="str">
        <f t="shared" si="10"/>
        <v>Feb</v>
      </c>
      <c r="AA24" s="6">
        <f t="shared" si="11"/>
        <v>0</v>
      </c>
      <c r="AB24" s="6">
        <f t="shared" si="11"/>
        <v>0</v>
      </c>
      <c r="AC24" s="6">
        <f t="shared" si="11"/>
        <v>0</v>
      </c>
      <c r="AD24" s="6">
        <f t="shared" si="11"/>
        <v>5</v>
      </c>
      <c r="AE24" s="6">
        <f t="shared" si="11"/>
        <v>0</v>
      </c>
      <c r="AF24" s="6">
        <f t="shared" si="12"/>
        <v>5</v>
      </c>
      <c r="AG24" s="6">
        <f t="shared" si="13"/>
        <v>0</v>
      </c>
      <c r="AH24" s="14" t="str">
        <f>LEFT(X24,2)&amp;"."&amp;VLOOKUP(MID(X24,4,3),'Data validation'!$A$1:$B$12,2,FALSE)&amp;".2025"</f>
        <v>27.02.2025</v>
      </c>
      <c r="AI24">
        <f t="shared" si="14"/>
        <v>9</v>
      </c>
      <c r="AJ24" t="str">
        <f>H24&amp;"."&amp;VLOOKUP(I24,'Data validation'!$A$1:$B$12,2,FALSE)&amp;".2026"</f>
        <v>17.08.2026</v>
      </c>
      <c r="AK24">
        <f t="shared" si="15"/>
        <v>34</v>
      </c>
      <c r="AL24" t="e">
        <f>VLOOKUP(E24,[2]Sheet1!$A:$B,2,FALSE)</f>
        <v>#N/A</v>
      </c>
    </row>
    <row r="25" spans="1:38" x14ac:dyDescent="0.25">
      <c r="A25" t="str">
        <f>VLOOKUP(Q25,'Data validation'!$K$2:$L$50,2,FALSE)</f>
        <v>TOPOLA SKIES</v>
      </c>
      <c r="B25">
        <f t="shared" si="0"/>
        <v>2</v>
      </c>
      <c r="C25">
        <f t="shared" si="1"/>
        <v>0</v>
      </c>
      <c r="D25">
        <f t="shared" si="2"/>
        <v>0</v>
      </c>
      <c r="E25">
        <v>10336</v>
      </c>
      <c r="F25" t="s">
        <v>7437</v>
      </c>
      <c r="G25" t="s">
        <v>7438</v>
      </c>
      <c r="H25" t="str">
        <f t="shared" si="3"/>
        <v>23</v>
      </c>
      <c r="I25" t="str">
        <f t="shared" si="4"/>
        <v>May</v>
      </c>
      <c r="J25" t="s">
        <v>3637</v>
      </c>
      <c r="K25" t="str">
        <f t="shared" si="5"/>
        <v>25</v>
      </c>
      <c r="L25" t="str">
        <f t="shared" si="6"/>
        <v>May</v>
      </c>
      <c r="M25">
        <v>2</v>
      </c>
      <c r="N25">
        <f t="shared" si="7"/>
        <v>2</v>
      </c>
      <c r="O25">
        <f t="shared" si="8"/>
        <v>0</v>
      </c>
      <c r="P25">
        <f t="shared" si="9"/>
        <v>0</v>
      </c>
      <c r="Q25" t="s">
        <v>35</v>
      </c>
      <c r="R25" t="s">
        <v>63</v>
      </c>
      <c r="S25">
        <v>3</v>
      </c>
      <c r="T25">
        <v>1</v>
      </c>
      <c r="U25" s="2">
        <v>740.99041908256868</v>
      </c>
      <c r="V25" s="2">
        <v>370.49520954128434</v>
      </c>
      <c r="X25" t="s">
        <v>7439</v>
      </c>
      <c r="Y25" t="s">
        <v>7436</v>
      </c>
      <c r="Z25" t="str">
        <f t="shared" si="10"/>
        <v>Mar</v>
      </c>
      <c r="AA25" s="6">
        <f t="shared" si="11"/>
        <v>2</v>
      </c>
      <c r="AB25" s="6">
        <f t="shared" si="11"/>
        <v>0</v>
      </c>
      <c r="AC25" s="6">
        <f t="shared" si="11"/>
        <v>0</v>
      </c>
      <c r="AD25" s="6">
        <f t="shared" si="11"/>
        <v>0</v>
      </c>
      <c r="AE25" s="6">
        <f t="shared" si="11"/>
        <v>0</v>
      </c>
      <c r="AF25" s="6">
        <f t="shared" si="12"/>
        <v>2</v>
      </c>
      <c r="AG25" s="6">
        <f t="shared" si="13"/>
        <v>0</v>
      </c>
      <c r="AH25" s="14" t="str">
        <f>LEFT(X25,2)&amp;"."&amp;VLOOKUP(MID(X25,4,3),'Data validation'!$A$1:$B$12,2,FALSE)&amp;".2025"</f>
        <v>05.03.2025</v>
      </c>
      <c r="AI25">
        <f t="shared" si="14"/>
        <v>10</v>
      </c>
      <c r="AJ25" t="str">
        <f>H25&amp;"."&amp;VLOOKUP(I25,'Data validation'!$A$1:$B$12,2,FALSE)&amp;".2026"</f>
        <v>23.05.2026</v>
      </c>
      <c r="AK25">
        <f t="shared" si="15"/>
        <v>21</v>
      </c>
      <c r="AL25" t="str">
        <f>VLOOKUP(E25,[2]Sheet1!$A:$B,2,FALSE)</f>
        <v>Анулирана</v>
      </c>
    </row>
    <row r="26" spans="1:38" x14ac:dyDescent="0.25">
      <c r="A26" t="str">
        <f>VLOOKUP(Q26,'Data validation'!$K$2:$L$50,2,FALSE)</f>
        <v>TO</v>
      </c>
      <c r="B26">
        <f t="shared" si="0"/>
        <v>0</v>
      </c>
      <c r="C26">
        <f t="shared" si="1"/>
        <v>0</v>
      </c>
      <c r="D26">
        <f t="shared" si="2"/>
        <v>7</v>
      </c>
      <c r="E26">
        <v>10246</v>
      </c>
      <c r="F26" t="s">
        <v>7029</v>
      </c>
      <c r="G26" t="s">
        <v>235</v>
      </c>
      <c r="H26" t="str">
        <f t="shared" si="3"/>
        <v>12</v>
      </c>
      <c r="I26" t="str">
        <f t="shared" si="4"/>
        <v>Jul</v>
      </c>
      <c r="J26" t="s">
        <v>155</v>
      </c>
      <c r="K26" t="str">
        <f t="shared" si="5"/>
        <v>19</v>
      </c>
      <c r="L26" t="str">
        <f t="shared" si="6"/>
        <v>Jul</v>
      </c>
      <c r="M26">
        <v>7</v>
      </c>
      <c r="N26">
        <f t="shared" si="7"/>
        <v>7</v>
      </c>
      <c r="O26">
        <f t="shared" si="8"/>
        <v>0</v>
      </c>
      <c r="P26">
        <f t="shared" si="9"/>
        <v>0</v>
      </c>
      <c r="Q26" t="s">
        <v>81</v>
      </c>
      <c r="R26" t="s">
        <v>63</v>
      </c>
      <c r="S26">
        <v>3</v>
      </c>
      <c r="T26">
        <v>1</v>
      </c>
      <c r="U26" s="2">
        <f>SUMIFS(SLR!L:L,SLR!D:D,'Резервации 2026'!E26)</f>
        <v>3230.3466195000001</v>
      </c>
      <c r="V26" s="2">
        <f t="shared" ref="V26:V31" si="19">+U26/M26</f>
        <v>461.47808850000001</v>
      </c>
      <c r="W26" t="s">
        <v>262</v>
      </c>
      <c r="X26" t="s">
        <v>7030</v>
      </c>
      <c r="Y26" t="s">
        <v>7031</v>
      </c>
      <c r="Z26" t="str">
        <f t="shared" si="10"/>
        <v>Feb</v>
      </c>
      <c r="AA26" s="6">
        <f t="shared" si="11"/>
        <v>0</v>
      </c>
      <c r="AB26" s="6">
        <f t="shared" si="11"/>
        <v>0</v>
      </c>
      <c r="AC26" s="6">
        <f t="shared" si="11"/>
        <v>7</v>
      </c>
      <c r="AD26" s="6">
        <f t="shared" si="11"/>
        <v>0</v>
      </c>
      <c r="AE26" s="6">
        <f t="shared" si="11"/>
        <v>0</v>
      </c>
      <c r="AF26" s="6">
        <f t="shared" si="12"/>
        <v>7</v>
      </c>
      <c r="AG26" s="6">
        <f t="shared" si="13"/>
        <v>0</v>
      </c>
      <c r="AH26" s="14" t="str">
        <f>LEFT(X26,2)&amp;"."&amp;VLOOKUP(MID(X26,4,3),'Data validation'!$A$1:$B$12,2,FALSE)&amp;".2025"</f>
        <v>27.02.2025</v>
      </c>
      <c r="AI26">
        <f t="shared" si="14"/>
        <v>9</v>
      </c>
      <c r="AJ26" t="str">
        <f>H26&amp;"."&amp;VLOOKUP(I26,'Data validation'!$A$1:$B$12,2,FALSE)&amp;".2026"</f>
        <v>12.07.2026</v>
      </c>
      <c r="AK26">
        <f t="shared" si="15"/>
        <v>29</v>
      </c>
      <c r="AL26" t="e">
        <f>VLOOKUP(E26,[2]Sheet1!$A:$B,2,FALSE)</f>
        <v>#N/A</v>
      </c>
    </row>
    <row r="27" spans="1:38" x14ac:dyDescent="0.25">
      <c r="A27" t="str">
        <f>VLOOKUP(Q27,'Data validation'!$K$2:$L$50,2,FALSE)</f>
        <v>TO</v>
      </c>
      <c r="B27">
        <f t="shared" si="0"/>
        <v>0</v>
      </c>
      <c r="C27">
        <f t="shared" si="1"/>
        <v>4</v>
      </c>
      <c r="D27">
        <f t="shared" si="2"/>
        <v>0</v>
      </c>
      <c r="E27">
        <v>10337</v>
      </c>
      <c r="F27" t="s">
        <v>7440</v>
      </c>
      <c r="G27" t="s">
        <v>275</v>
      </c>
      <c r="H27" t="str">
        <f t="shared" si="3"/>
        <v>22</v>
      </c>
      <c r="I27" t="str">
        <f t="shared" si="4"/>
        <v>Jun</v>
      </c>
      <c r="J27" t="s">
        <v>950</v>
      </c>
      <c r="K27" t="str">
        <f t="shared" si="5"/>
        <v>26</v>
      </c>
      <c r="L27" t="str">
        <f t="shared" si="6"/>
        <v>Jun</v>
      </c>
      <c r="M27">
        <v>4</v>
      </c>
      <c r="N27">
        <f t="shared" si="7"/>
        <v>4</v>
      </c>
      <c r="O27">
        <f t="shared" si="8"/>
        <v>0</v>
      </c>
      <c r="P27">
        <f t="shared" si="9"/>
        <v>0</v>
      </c>
      <c r="Q27" t="s">
        <v>81</v>
      </c>
      <c r="R27" t="s">
        <v>63</v>
      </c>
      <c r="S27">
        <v>2</v>
      </c>
      <c r="T27">
        <v>2</v>
      </c>
      <c r="U27" s="2">
        <f>SUMIFS(SLR!L:L,SLR!D:D,'Резервации 2026'!E27)</f>
        <v>1875.0542210000001</v>
      </c>
      <c r="V27" s="2">
        <f t="shared" si="19"/>
        <v>468.76355525000002</v>
      </c>
      <c r="W27" t="s">
        <v>262</v>
      </c>
      <c r="X27" t="s">
        <v>7441</v>
      </c>
      <c r="Y27" t="s">
        <v>7436</v>
      </c>
      <c r="Z27" t="str">
        <f t="shared" si="10"/>
        <v>Mar</v>
      </c>
      <c r="AA27" s="6">
        <f t="shared" si="11"/>
        <v>0</v>
      </c>
      <c r="AB27" s="6">
        <f t="shared" si="11"/>
        <v>4</v>
      </c>
      <c r="AC27" s="6">
        <f t="shared" si="11"/>
        <v>0</v>
      </c>
      <c r="AD27" s="6">
        <f t="shared" si="11"/>
        <v>0</v>
      </c>
      <c r="AE27" s="6">
        <f t="shared" si="11"/>
        <v>0</v>
      </c>
      <c r="AF27" s="6">
        <f t="shared" si="12"/>
        <v>4</v>
      </c>
      <c r="AG27" s="6">
        <f t="shared" si="13"/>
        <v>0</v>
      </c>
      <c r="AH27" s="14" t="str">
        <f>LEFT(X27,2)&amp;"."&amp;VLOOKUP(MID(X27,4,3),'Data validation'!$A$1:$B$12,2,FALSE)&amp;".2025"</f>
        <v>05.03.2025</v>
      </c>
      <c r="AI27">
        <f t="shared" si="14"/>
        <v>10</v>
      </c>
      <c r="AJ27" t="str">
        <f>H27&amp;"."&amp;VLOOKUP(I27,'Data validation'!$A$1:$B$12,2,FALSE)&amp;".2026"</f>
        <v>22.06.2026</v>
      </c>
      <c r="AK27">
        <f t="shared" si="15"/>
        <v>26</v>
      </c>
      <c r="AL27" t="e">
        <f>VLOOKUP(E27,[2]Sheet1!$A:$B,2,FALSE)</f>
        <v>#N/A</v>
      </c>
    </row>
    <row r="28" spans="1:38" x14ac:dyDescent="0.25">
      <c r="A28" t="str">
        <f>VLOOKUP(Q28,'Data validation'!$K$2:$L$50,2,FALSE)</f>
        <v>TO</v>
      </c>
      <c r="B28">
        <f t="shared" si="0"/>
        <v>0</v>
      </c>
      <c r="C28">
        <f t="shared" si="1"/>
        <v>0</v>
      </c>
      <c r="D28">
        <f t="shared" si="2"/>
        <v>5</v>
      </c>
      <c r="E28">
        <v>10247</v>
      </c>
      <c r="F28" t="s">
        <v>7032</v>
      </c>
      <c r="G28" t="s">
        <v>32</v>
      </c>
      <c r="H28" t="str">
        <f t="shared" si="3"/>
        <v>13</v>
      </c>
      <c r="I28" t="str">
        <f t="shared" si="4"/>
        <v>Jul</v>
      </c>
      <c r="J28" t="s">
        <v>33</v>
      </c>
      <c r="K28" t="str">
        <f t="shared" si="5"/>
        <v>18</v>
      </c>
      <c r="L28" t="str">
        <f t="shared" si="6"/>
        <v>Jul</v>
      </c>
      <c r="M28">
        <v>5</v>
      </c>
      <c r="N28">
        <f t="shared" si="7"/>
        <v>5</v>
      </c>
      <c r="O28">
        <f t="shared" si="8"/>
        <v>0</v>
      </c>
      <c r="P28">
        <f t="shared" si="9"/>
        <v>0</v>
      </c>
      <c r="Q28" t="s">
        <v>81</v>
      </c>
      <c r="R28" t="s">
        <v>48</v>
      </c>
      <c r="S28">
        <v>2</v>
      </c>
      <c r="T28">
        <v>2</v>
      </c>
      <c r="U28" s="2">
        <f>SUMIFS(SLR!L:L,SLR!D:D,'Резервации 2026'!E28)</f>
        <v>2422.2954549999999</v>
      </c>
      <c r="V28" s="2">
        <f t="shared" si="19"/>
        <v>484.459091</v>
      </c>
      <c r="W28" t="s">
        <v>262</v>
      </c>
      <c r="X28" t="s">
        <v>7033</v>
      </c>
      <c r="Y28" t="s">
        <v>7028</v>
      </c>
      <c r="Z28" t="str">
        <f t="shared" si="10"/>
        <v>Feb</v>
      </c>
      <c r="AA28" s="6">
        <f t="shared" si="11"/>
        <v>0</v>
      </c>
      <c r="AB28" s="6">
        <f t="shared" si="11"/>
        <v>0</v>
      </c>
      <c r="AC28" s="6">
        <f t="shared" si="11"/>
        <v>5</v>
      </c>
      <c r="AD28" s="6">
        <f t="shared" si="11"/>
        <v>0</v>
      </c>
      <c r="AE28" s="6">
        <f t="shared" si="11"/>
        <v>0</v>
      </c>
      <c r="AF28" s="6">
        <f t="shared" si="12"/>
        <v>5</v>
      </c>
      <c r="AG28" s="6">
        <f t="shared" si="13"/>
        <v>0</v>
      </c>
      <c r="AH28" s="14" t="str">
        <f>LEFT(X28,2)&amp;"."&amp;VLOOKUP(MID(X28,4,3),'Data validation'!$A$1:$B$12,2,FALSE)&amp;".2025"</f>
        <v>27.02.2025</v>
      </c>
      <c r="AI28">
        <f t="shared" si="14"/>
        <v>9</v>
      </c>
      <c r="AJ28" t="str">
        <f>H28&amp;"."&amp;VLOOKUP(I28,'Data validation'!$A$1:$B$12,2,FALSE)&amp;".2026"</f>
        <v>13.07.2026</v>
      </c>
      <c r="AK28">
        <f t="shared" si="15"/>
        <v>29</v>
      </c>
      <c r="AL28" t="e">
        <f>VLOOKUP(E28,[2]Sheet1!$A:$B,2,FALSE)</f>
        <v>#N/A</v>
      </c>
    </row>
    <row r="29" spans="1:38" x14ac:dyDescent="0.25">
      <c r="A29" t="str">
        <f>VLOOKUP(Q29,'Data validation'!$K$2:$L$50,2,FALSE)</f>
        <v>TO</v>
      </c>
      <c r="B29">
        <f t="shared" si="0"/>
        <v>0</v>
      </c>
      <c r="C29">
        <f t="shared" si="1"/>
        <v>6</v>
      </c>
      <c r="D29">
        <f t="shared" si="2"/>
        <v>0</v>
      </c>
      <c r="E29">
        <v>10086</v>
      </c>
      <c r="F29" t="s">
        <v>6528</v>
      </c>
      <c r="G29" t="s">
        <v>313</v>
      </c>
      <c r="H29" t="str">
        <f t="shared" si="3"/>
        <v>05</v>
      </c>
      <c r="I29" t="str">
        <f t="shared" si="4"/>
        <v>Jul</v>
      </c>
      <c r="J29" t="s">
        <v>323</v>
      </c>
      <c r="K29" t="str">
        <f t="shared" si="5"/>
        <v>11</v>
      </c>
      <c r="L29" t="str">
        <f t="shared" si="6"/>
        <v>Jul</v>
      </c>
      <c r="M29">
        <v>6</v>
      </c>
      <c r="N29">
        <f t="shared" si="7"/>
        <v>6</v>
      </c>
      <c r="O29">
        <f t="shared" si="8"/>
        <v>0</v>
      </c>
      <c r="P29">
        <f t="shared" si="9"/>
        <v>0</v>
      </c>
      <c r="Q29" t="s">
        <v>116</v>
      </c>
      <c r="R29" t="s">
        <v>20</v>
      </c>
      <c r="S29">
        <v>2</v>
      </c>
      <c r="T29">
        <v>2</v>
      </c>
      <c r="U29" s="2">
        <f>SUMIFS(Solvex!L:L,Solvex!D:D,'Резервации 2026'!E29)</f>
        <v>2402.1895226000001</v>
      </c>
      <c r="V29" s="2">
        <f t="shared" si="19"/>
        <v>400.36492043333334</v>
      </c>
      <c r="W29" t="s">
        <v>262</v>
      </c>
      <c r="X29" t="s">
        <v>6529</v>
      </c>
      <c r="Y29" t="s">
        <v>6530</v>
      </c>
      <c r="Z29" t="str">
        <f t="shared" si="10"/>
        <v>Feb</v>
      </c>
      <c r="AA29" s="6">
        <f t="shared" si="11"/>
        <v>0</v>
      </c>
      <c r="AB29" s="6">
        <f t="shared" si="11"/>
        <v>0</v>
      </c>
      <c r="AC29" s="6">
        <f t="shared" si="11"/>
        <v>6</v>
      </c>
      <c r="AD29" s="6">
        <f t="shared" si="11"/>
        <v>0</v>
      </c>
      <c r="AE29" s="6">
        <f t="shared" si="11"/>
        <v>0</v>
      </c>
      <c r="AF29" s="6">
        <f t="shared" si="12"/>
        <v>6</v>
      </c>
      <c r="AG29" s="6">
        <f t="shared" si="13"/>
        <v>0</v>
      </c>
      <c r="AH29" s="14" t="str">
        <f>LEFT(X29,2)&amp;"."&amp;VLOOKUP(MID(X29,4,3),'Data validation'!$A$1:$B$12,2,FALSE)&amp;".2025"</f>
        <v>15.02.2025</v>
      </c>
      <c r="AI29">
        <f t="shared" si="14"/>
        <v>7</v>
      </c>
      <c r="AJ29" t="str">
        <f>H29&amp;"."&amp;VLOOKUP(I29,'Data validation'!$A$1:$B$12,2,FALSE)&amp;".2026"</f>
        <v>05.07.2026</v>
      </c>
      <c r="AK29">
        <f t="shared" si="15"/>
        <v>28</v>
      </c>
      <c r="AL29" t="e">
        <f>VLOOKUP(E29,[2]Sheet1!$A:$B,2,FALSE)</f>
        <v>#N/A</v>
      </c>
    </row>
    <row r="30" spans="1:38" x14ac:dyDescent="0.25">
      <c r="A30" t="str">
        <f>VLOOKUP(Q30,'Data validation'!$K$2:$L$50,2,FALSE)</f>
        <v>TO</v>
      </c>
      <c r="B30">
        <f t="shared" si="0"/>
        <v>0</v>
      </c>
      <c r="C30">
        <f t="shared" si="1"/>
        <v>0</v>
      </c>
      <c r="D30">
        <f t="shared" si="2"/>
        <v>7</v>
      </c>
      <c r="E30">
        <v>9635</v>
      </c>
      <c r="F30" t="s">
        <v>4996</v>
      </c>
      <c r="G30" t="s">
        <v>84</v>
      </c>
      <c r="H30" t="str">
        <f t="shared" si="3"/>
        <v>20</v>
      </c>
      <c r="I30" t="str">
        <f t="shared" si="4"/>
        <v>Jul</v>
      </c>
      <c r="J30" t="s">
        <v>94</v>
      </c>
      <c r="K30" t="str">
        <f t="shared" si="5"/>
        <v>27</v>
      </c>
      <c r="L30" t="str">
        <f t="shared" si="6"/>
        <v>Jul</v>
      </c>
      <c r="M30">
        <v>7</v>
      </c>
      <c r="N30">
        <f t="shared" si="7"/>
        <v>7</v>
      </c>
      <c r="O30">
        <f t="shared" si="8"/>
        <v>0</v>
      </c>
      <c r="P30">
        <f t="shared" si="9"/>
        <v>0</v>
      </c>
      <c r="Q30" t="s">
        <v>116</v>
      </c>
      <c r="R30" t="s">
        <v>188</v>
      </c>
      <c r="S30">
        <v>3</v>
      </c>
      <c r="T30">
        <v>1</v>
      </c>
      <c r="U30" s="2">
        <f>SUMIFS(Solvex!L:L,Solvex!D:D,'Резервации 2026'!E30)</f>
        <v>3323.5810355999997</v>
      </c>
      <c r="V30" s="2">
        <f t="shared" si="19"/>
        <v>474.79729079999998</v>
      </c>
      <c r="W30" t="s">
        <v>262</v>
      </c>
      <c r="X30" t="s">
        <v>4997</v>
      </c>
      <c r="Y30" t="s">
        <v>4984</v>
      </c>
      <c r="Z30" t="str">
        <f t="shared" si="10"/>
        <v>Jan</v>
      </c>
      <c r="AA30" s="6">
        <f t="shared" si="11"/>
        <v>0</v>
      </c>
      <c r="AB30" s="6">
        <f t="shared" si="11"/>
        <v>0</v>
      </c>
      <c r="AC30" s="6">
        <f t="shared" si="11"/>
        <v>7</v>
      </c>
      <c r="AD30" s="6">
        <f t="shared" si="11"/>
        <v>0</v>
      </c>
      <c r="AE30" s="6">
        <f t="shared" si="11"/>
        <v>0</v>
      </c>
      <c r="AF30" s="6">
        <f t="shared" si="12"/>
        <v>7</v>
      </c>
      <c r="AG30" s="6">
        <f t="shared" si="13"/>
        <v>0</v>
      </c>
      <c r="AH30" s="14" t="str">
        <f>LEFT(X30,2)&amp;"."&amp;VLOOKUP(MID(X30,4,3),'Data validation'!$A$1:$B$12,2,FALSE)&amp;".2025"</f>
        <v>21.01.2025</v>
      </c>
      <c r="AI30">
        <f t="shared" si="14"/>
        <v>4</v>
      </c>
      <c r="AJ30" t="str">
        <f>H30&amp;"."&amp;VLOOKUP(I30,'Data validation'!$A$1:$B$12,2,FALSE)&amp;".2026"</f>
        <v>20.07.2026</v>
      </c>
      <c r="AK30">
        <f t="shared" si="15"/>
        <v>30</v>
      </c>
      <c r="AL30" t="e">
        <f>VLOOKUP(E30,[2]Sheet1!$A:$B,2,FALSE)</f>
        <v>#N/A</v>
      </c>
    </row>
    <row r="31" spans="1:38" x14ac:dyDescent="0.25">
      <c r="A31" t="str">
        <f>VLOOKUP(Q31,'Data validation'!$K$2:$L$50,2,FALSE)</f>
        <v>TO</v>
      </c>
      <c r="B31">
        <f t="shared" si="0"/>
        <v>0</v>
      </c>
      <c r="C31">
        <f t="shared" si="1"/>
        <v>0</v>
      </c>
      <c r="D31">
        <f t="shared" si="2"/>
        <v>3</v>
      </c>
      <c r="E31">
        <v>9776</v>
      </c>
      <c r="F31" t="s">
        <v>5348</v>
      </c>
      <c r="G31" t="s">
        <v>108</v>
      </c>
      <c r="H31" t="str">
        <f t="shared" si="3"/>
        <v>31</v>
      </c>
      <c r="I31" t="str">
        <f t="shared" si="4"/>
        <v>Jul</v>
      </c>
      <c r="J31" t="s">
        <v>340</v>
      </c>
      <c r="K31" t="str">
        <f t="shared" si="5"/>
        <v>03</v>
      </c>
      <c r="L31" t="str">
        <f t="shared" si="6"/>
        <v>Aug</v>
      </c>
      <c r="M31">
        <v>3</v>
      </c>
      <c r="N31">
        <f t="shared" si="7"/>
        <v>-28</v>
      </c>
      <c r="O31">
        <f t="shared" si="8"/>
        <v>0</v>
      </c>
      <c r="P31">
        <f t="shared" si="9"/>
        <v>2</v>
      </c>
      <c r="Q31" t="s">
        <v>116</v>
      </c>
      <c r="R31" t="s">
        <v>17</v>
      </c>
      <c r="S31">
        <v>2</v>
      </c>
      <c r="T31">
        <v>2</v>
      </c>
      <c r="U31" s="2">
        <f>SUMIFS(Solvex!L:L,Solvex!D:D,'Резервации 2026'!E31)</f>
        <v>1668.714156</v>
      </c>
      <c r="V31" s="2">
        <f t="shared" si="19"/>
        <v>556.23805200000004</v>
      </c>
      <c r="W31" t="s">
        <v>262</v>
      </c>
      <c r="X31" t="s">
        <v>5349</v>
      </c>
      <c r="Y31" t="s">
        <v>5345</v>
      </c>
      <c r="Z31" t="str">
        <f t="shared" si="10"/>
        <v>Jan</v>
      </c>
      <c r="AA31" s="6">
        <f t="shared" si="11"/>
        <v>0</v>
      </c>
      <c r="AB31" s="6">
        <f t="shared" si="11"/>
        <v>0</v>
      </c>
      <c r="AC31" s="6">
        <f t="shared" si="11"/>
        <v>0</v>
      </c>
      <c r="AD31" s="6">
        <f t="shared" si="11"/>
        <v>2</v>
      </c>
      <c r="AE31" s="6">
        <f t="shared" si="11"/>
        <v>0</v>
      </c>
      <c r="AF31" s="6">
        <f t="shared" si="12"/>
        <v>2</v>
      </c>
      <c r="AG31" s="6">
        <f t="shared" si="13"/>
        <v>-1</v>
      </c>
      <c r="AH31" s="14" t="str">
        <f>LEFT(X31,2)&amp;"."&amp;VLOOKUP(MID(X31,4,3),'Data validation'!$A$1:$B$12,2,FALSE)&amp;".2025"</f>
        <v>27.01.2025</v>
      </c>
      <c r="AI31">
        <f t="shared" si="14"/>
        <v>5</v>
      </c>
      <c r="AJ31" t="str">
        <f>H31&amp;"."&amp;VLOOKUP(I31,'Data validation'!$A$1:$B$12,2,FALSE)&amp;".2026"</f>
        <v>31.07.2026</v>
      </c>
      <c r="AK31">
        <f t="shared" si="15"/>
        <v>31</v>
      </c>
      <c r="AL31" t="e">
        <f>VLOOKUP(E31,[2]Sheet1!$A:$B,2,FALSE)</f>
        <v>#N/A</v>
      </c>
    </row>
    <row r="32" spans="1:38" x14ac:dyDescent="0.25">
      <c r="A32" t="str">
        <f>VLOOKUP(Q32,'Data validation'!$K$2:$L$50,2,FALSE)</f>
        <v>TO</v>
      </c>
      <c r="B32">
        <f t="shared" si="0"/>
        <v>0</v>
      </c>
      <c r="C32">
        <f t="shared" si="1"/>
        <v>0</v>
      </c>
      <c r="D32">
        <f t="shared" si="2"/>
        <v>7</v>
      </c>
      <c r="E32">
        <v>10087</v>
      </c>
      <c r="F32" t="s">
        <v>6531</v>
      </c>
      <c r="G32" t="s">
        <v>94</v>
      </c>
      <c r="H32" t="str">
        <f t="shared" si="3"/>
        <v>27</v>
      </c>
      <c r="I32" t="str">
        <f t="shared" si="4"/>
        <v>Jul</v>
      </c>
      <c r="J32" t="s">
        <v>340</v>
      </c>
      <c r="K32" t="str">
        <f t="shared" si="5"/>
        <v>03</v>
      </c>
      <c r="L32" t="str">
        <f t="shared" si="6"/>
        <v>Aug</v>
      </c>
      <c r="M32">
        <v>7</v>
      </c>
      <c r="N32">
        <f t="shared" si="7"/>
        <v>-24</v>
      </c>
      <c r="O32">
        <f t="shared" si="8"/>
        <v>4</v>
      </c>
      <c r="P32">
        <f t="shared" si="9"/>
        <v>2</v>
      </c>
      <c r="Q32" t="s">
        <v>138</v>
      </c>
      <c r="R32" t="s">
        <v>63</v>
      </c>
      <c r="S32">
        <v>2</v>
      </c>
      <c r="T32">
        <v>2</v>
      </c>
      <c r="U32" s="2">
        <f>SUMIFS(TediKam!L:L,TediKam!D:D,'Резервации 2026'!E32)</f>
        <v>2991.0312607000001</v>
      </c>
      <c r="V32" s="2">
        <f>+U32/M32</f>
        <v>427.29018009999999</v>
      </c>
      <c r="W32" t="s">
        <v>1025</v>
      </c>
      <c r="X32" t="s">
        <v>6532</v>
      </c>
      <c r="Y32" t="s">
        <v>6533</v>
      </c>
      <c r="Z32" t="str">
        <f t="shared" si="10"/>
        <v>Feb</v>
      </c>
      <c r="AA32" s="6">
        <f t="shared" si="11"/>
        <v>0</v>
      </c>
      <c r="AB32" s="6">
        <f t="shared" si="11"/>
        <v>0</v>
      </c>
      <c r="AC32" s="6">
        <f t="shared" si="11"/>
        <v>4</v>
      </c>
      <c r="AD32" s="6">
        <f t="shared" si="11"/>
        <v>2</v>
      </c>
      <c r="AE32" s="6">
        <f t="shared" si="11"/>
        <v>0</v>
      </c>
      <c r="AF32" s="6">
        <f t="shared" si="12"/>
        <v>6</v>
      </c>
      <c r="AG32" s="6">
        <f t="shared" si="13"/>
        <v>-1</v>
      </c>
      <c r="AH32" s="14" t="str">
        <f>LEFT(X32,2)&amp;"."&amp;VLOOKUP(MID(X32,4,3),'Data validation'!$A$1:$B$12,2,FALSE)&amp;".2025"</f>
        <v>15.02.2025</v>
      </c>
      <c r="AI32">
        <f t="shared" si="14"/>
        <v>7</v>
      </c>
      <c r="AJ32" t="str">
        <f>H32&amp;"."&amp;VLOOKUP(I32,'Data validation'!$A$1:$B$12,2,FALSE)&amp;".2026"</f>
        <v>27.07.2026</v>
      </c>
      <c r="AK32">
        <f t="shared" si="15"/>
        <v>31</v>
      </c>
      <c r="AL32" t="e">
        <f>VLOOKUP(E32,[2]Sheet1!$A:$B,2,FALSE)</f>
        <v>#N/A</v>
      </c>
    </row>
    <row r="33" spans="1:38" x14ac:dyDescent="0.25">
      <c r="A33" t="str">
        <f>VLOOKUP(Q33,'Data validation'!$K$2:$L$50,2,FALSE)</f>
        <v>BOOKING</v>
      </c>
      <c r="B33">
        <f t="shared" si="0"/>
        <v>1</v>
      </c>
      <c r="C33">
        <f t="shared" si="1"/>
        <v>1</v>
      </c>
      <c r="D33">
        <f t="shared" si="2"/>
        <v>0</v>
      </c>
      <c r="E33">
        <v>10088</v>
      </c>
      <c r="F33" t="s">
        <v>6534</v>
      </c>
      <c r="G33" t="s">
        <v>3113</v>
      </c>
      <c r="H33" t="str">
        <f t="shared" si="3"/>
        <v>30</v>
      </c>
      <c r="I33" t="str">
        <f t="shared" si="4"/>
        <v>May</v>
      </c>
      <c r="J33" t="s">
        <v>27</v>
      </c>
      <c r="K33" t="str">
        <f t="shared" si="5"/>
        <v>01</v>
      </c>
      <c r="L33" t="str">
        <f t="shared" si="6"/>
        <v>Jun</v>
      </c>
      <c r="M33">
        <v>2</v>
      </c>
      <c r="N33">
        <f t="shared" si="7"/>
        <v>-29</v>
      </c>
      <c r="O33">
        <f t="shared" si="8"/>
        <v>1</v>
      </c>
      <c r="P33">
        <f t="shared" si="9"/>
        <v>0</v>
      </c>
      <c r="Q33" t="s">
        <v>587</v>
      </c>
      <c r="R33" t="s">
        <v>17</v>
      </c>
      <c r="S33">
        <v>2</v>
      </c>
      <c r="T33">
        <v>1</v>
      </c>
      <c r="U33" s="2">
        <v>494.16108440366963</v>
      </c>
      <c r="V33" s="2">
        <v>247.08054220183482</v>
      </c>
      <c r="W33" t="s">
        <v>262</v>
      </c>
      <c r="X33" t="s">
        <v>6535</v>
      </c>
      <c r="Y33" t="s">
        <v>6533</v>
      </c>
      <c r="Z33" t="str">
        <f t="shared" si="10"/>
        <v>Feb</v>
      </c>
      <c r="AA33" s="6">
        <f t="shared" si="11"/>
        <v>1</v>
      </c>
      <c r="AB33" s="6">
        <f t="shared" si="11"/>
        <v>0</v>
      </c>
      <c r="AC33" s="6">
        <f t="shared" si="11"/>
        <v>0</v>
      </c>
      <c r="AD33" s="6">
        <f t="shared" si="11"/>
        <v>0</v>
      </c>
      <c r="AE33" s="6">
        <f t="shared" si="11"/>
        <v>0</v>
      </c>
      <c r="AF33" s="6">
        <f t="shared" si="12"/>
        <v>1</v>
      </c>
      <c r="AG33" s="6">
        <f t="shared" si="13"/>
        <v>-1</v>
      </c>
      <c r="AH33" s="14" t="str">
        <f>LEFT(X33,2)&amp;"."&amp;VLOOKUP(MID(X33,4,3),'Data validation'!$A$1:$B$12,2,FALSE)&amp;".2025"</f>
        <v>15.02.2025</v>
      </c>
      <c r="AI33">
        <f t="shared" si="14"/>
        <v>7</v>
      </c>
      <c r="AJ33" t="str">
        <f>H33&amp;"."&amp;VLOOKUP(I33,'Data validation'!$A$1:$B$12,2,FALSE)&amp;".2026"</f>
        <v>30.05.2026</v>
      </c>
      <c r="AK33">
        <f t="shared" si="15"/>
        <v>22</v>
      </c>
      <c r="AL33" t="e">
        <f>VLOOKUP(E33,[2]Sheet1!$A:$B,2,FALSE)</f>
        <v>#N/A</v>
      </c>
    </row>
    <row r="34" spans="1:38" x14ac:dyDescent="0.25">
      <c r="A34" t="str">
        <f>VLOOKUP(Q34,'Data validation'!$K$2:$L$50,2,FALSE)</f>
        <v>TO</v>
      </c>
      <c r="B34">
        <f t="shared" si="0"/>
        <v>0</v>
      </c>
      <c r="C34">
        <f t="shared" si="1"/>
        <v>0</v>
      </c>
      <c r="D34">
        <f t="shared" si="2"/>
        <v>6</v>
      </c>
      <c r="E34">
        <v>10089</v>
      </c>
      <c r="F34" t="s">
        <v>6536</v>
      </c>
      <c r="G34" t="s">
        <v>114</v>
      </c>
      <c r="H34" t="str">
        <f t="shared" si="3"/>
        <v>14</v>
      </c>
      <c r="I34" t="str">
        <f t="shared" si="4"/>
        <v>Jul</v>
      </c>
      <c r="J34" t="s">
        <v>84</v>
      </c>
      <c r="K34" t="str">
        <f t="shared" si="5"/>
        <v>20</v>
      </c>
      <c r="L34" t="str">
        <f t="shared" si="6"/>
        <v>Jul</v>
      </c>
      <c r="M34">
        <v>6</v>
      </c>
      <c r="N34">
        <f t="shared" si="7"/>
        <v>6</v>
      </c>
      <c r="O34">
        <f t="shared" si="8"/>
        <v>0</v>
      </c>
      <c r="P34">
        <f t="shared" si="9"/>
        <v>0</v>
      </c>
      <c r="Q34" t="s">
        <v>81</v>
      </c>
      <c r="R34" t="s">
        <v>25</v>
      </c>
      <c r="S34">
        <v>2</v>
      </c>
      <c r="T34">
        <v>1</v>
      </c>
      <c r="U34" s="2">
        <f>SUMIFS(SLR!L:L,SLR!D:D,'Резервации 2026'!E34)</f>
        <v>2083.1936495999998</v>
      </c>
      <c r="V34" s="2">
        <f>+U34/M34</f>
        <v>347.19894159999996</v>
      </c>
      <c r="W34" t="s">
        <v>262</v>
      </c>
      <c r="X34" t="s">
        <v>6537</v>
      </c>
      <c r="Y34" t="s">
        <v>6533</v>
      </c>
      <c r="Z34" t="str">
        <f t="shared" si="10"/>
        <v>Feb</v>
      </c>
      <c r="AA34" s="6">
        <f t="shared" si="11"/>
        <v>0</v>
      </c>
      <c r="AB34" s="6">
        <f t="shared" si="11"/>
        <v>0</v>
      </c>
      <c r="AC34" s="6">
        <f t="shared" si="11"/>
        <v>6</v>
      </c>
      <c r="AD34" s="6">
        <f t="shared" si="11"/>
        <v>0</v>
      </c>
      <c r="AE34" s="6">
        <f t="shared" si="11"/>
        <v>0</v>
      </c>
      <c r="AF34" s="6">
        <f t="shared" si="12"/>
        <v>6</v>
      </c>
      <c r="AG34" s="6">
        <f t="shared" si="13"/>
        <v>0</v>
      </c>
      <c r="AH34" s="14" t="str">
        <f>LEFT(X34,2)&amp;"."&amp;VLOOKUP(MID(X34,4,3),'Data validation'!$A$1:$B$12,2,FALSE)&amp;".2025"</f>
        <v>15.02.2025</v>
      </c>
      <c r="AI34">
        <f t="shared" si="14"/>
        <v>7</v>
      </c>
      <c r="AJ34" t="str">
        <f>H34&amp;"."&amp;VLOOKUP(I34,'Data validation'!$A$1:$B$12,2,FALSE)&amp;".2026"</f>
        <v>14.07.2026</v>
      </c>
      <c r="AK34">
        <f t="shared" si="15"/>
        <v>29</v>
      </c>
      <c r="AL34" t="e">
        <f>VLOOKUP(E34,[2]Sheet1!$A:$B,2,FALSE)</f>
        <v>#N/A</v>
      </c>
    </row>
    <row r="35" spans="1:38" x14ac:dyDescent="0.25">
      <c r="A35" t="str">
        <f>VLOOKUP(Q35,'Data validation'!$K$2:$L$50,2,FALSE)</f>
        <v>BOOKING</v>
      </c>
      <c r="B35">
        <f t="shared" si="0"/>
        <v>0</v>
      </c>
      <c r="C35">
        <f t="shared" si="1"/>
        <v>4</v>
      </c>
      <c r="D35">
        <f t="shared" si="2"/>
        <v>0</v>
      </c>
      <c r="E35">
        <v>10038</v>
      </c>
      <c r="F35" t="s">
        <v>6538</v>
      </c>
      <c r="G35" t="s">
        <v>172</v>
      </c>
      <c r="H35" t="str">
        <f t="shared" si="3"/>
        <v>01</v>
      </c>
      <c r="I35" t="str">
        <f t="shared" si="4"/>
        <v>Jul</v>
      </c>
      <c r="J35" t="s">
        <v>313</v>
      </c>
      <c r="K35" t="str">
        <f t="shared" si="5"/>
        <v>05</v>
      </c>
      <c r="L35" t="str">
        <f t="shared" si="6"/>
        <v>Jul</v>
      </c>
      <c r="M35">
        <v>4</v>
      </c>
      <c r="N35">
        <f t="shared" si="7"/>
        <v>4</v>
      </c>
      <c r="O35">
        <f t="shared" si="8"/>
        <v>0</v>
      </c>
      <c r="P35">
        <f t="shared" si="9"/>
        <v>0</v>
      </c>
      <c r="Q35" t="s">
        <v>587</v>
      </c>
      <c r="R35" t="s">
        <v>17</v>
      </c>
      <c r="S35">
        <v>1</v>
      </c>
      <c r="T35">
        <v>2</v>
      </c>
      <c r="U35" s="2">
        <v>1720.8433056880731</v>
      </c>
      <c r="V35" s="2">
        <v>430.21082642201827</v>
      </c>
      <c r="W35" t="s">
        <v>227</v>
      </c>
      <c r="X35" t="s">
        <v>6539</v>
      </c>
      <c r="Y35" t="s">
        <v>6540</v>
      </c>
      <c r="Z35" t="str">
        <f t="shared" si="10"/>
        <v>Feb</v>
      </c>
      <c r="AA35" s="6">
        <f t="shared" si="11"/>
        <v>0</v>
      </c>
      <c r="AB35" s="6">
        <f t="shared" si="11"/>
        <v>0</v>
      </c>
      <c r="AC35" s="6">
        <f t="shared" si="11"/>
        <v>4</v>
      </c>
      <c r="AD35" s="6">
        <f t="shared" si="11"/>
        <v>0</v>
      </c>
      <c r="AE35" s="6">
        <f t="shared" si="11"/>
        <v>0</v>
      </c>
      <c r="AF35" s="6">
        <f t="shared" si="12"/>
        <v>4</v>
      </c>
      <c r="AG35" s="6">
        <f t="shared" si="13"/>
        <v>0</v>
      </c>
      <c r="AH35" s="14" t="str">
        <f>LEFT(X35,2)&amp;"."&amp;VLOOKUP(MID(X35,4,3),'Data validation'!$A$1:$B$12,2,FALSE)&amp;".2025"</f>
        <v>09.02.2025</v>
      </c>
      <c r="AI35">
        <f t="shared" si="14"/>
        <v>7</v>
      </c>
      <c r="AJ35" t="str">
        <f>H35&amp;"."&amp;VLOOKUP(I35,'Data validation'!$A$1:$B$12,2,FALSE)&amp;".2026"</f>
        <v>01.07.2026</v>
      </c>
      <c r="AK35">
        <f t="shared" si="15"/>
        <v>27</v>
      </c>
      <c r="AL35" t="str">
        <f>VLOOKUP(E35,[2]Sheet1!$A:$B,2,FALSE)</f>
        <v>Анулирана</v>
      </c>
    </row>
    <row r="36" spans="1:38" x14ac:dyDescent="0.25">
      <c r="A36" t="str">
        <f>VLOOKUP(Q36,'Data validation'!$K$2:$L$50,2,FALSE)</f>
        <v>TO</v>
      </c>
      <c r="B36">
        <f t="shared" si="0"/>
        <v>0</v>
      </c>
      <c r="C36">
        <f t="shared" si="1"/>
        <v>0</v>
      </c>
      <c r="D36">
        <f t="shared" si="2"/>
        <v>6</v>
      </c>
      <c r="E36">
        <v>9976</v>
      </c>
      <c r="F36" t="s">
        <v>6167</v>
      </c>
      <c r="G36" t="s">
        <v>32</v>
      </c>
      <c r="H36" t="str">
        <f t="shared" si="3"/>
        <v>13</v>
      </c>
      <c r="I36" t="str">
        <f t="shared" si="4"/>
        <v>Jul</v>
      </c>
      <c r="J36" t="s">
        <v>155</v>
      </c>
      <c r="K36" t="str">
        <f t="shared" si="5"/>
        <v>19</v>
      </c>
      <c r="L36" t="str">
        <f t="shared" si="6"/>
        <v>Jul</v>
      </c>
      <c r="M36">
        <v>6</v>
      </c>
      <c r="N36">
        <f t="shared" si="7"/>
        <v>6</v>
      </c>
      <c r="O36">
        <f t="shared" si="8"/>
        <v>0</v>
      </c>
      <c r="P36">
        <f t="shared" si="9"/>
        <v>0</v>
      </c>
      <c r="Q36" t="s">
        <v>158</v>
      </c>
      <c r="R36" t="s">
        <v>63</v>
      </c>
      <c r="S36">
        <v>2</v>
      </c>
      <c r="T36">
        <v>1</v>
      </c>
      <c r="U36" s="2">
        <f>SUMIFS(DTS!L:L,DTS!D:D,'Резервации 2026'!E36)</f>
        <v>2051.0398043999999</v>
      </c>
      <c r="V36" s="2">
        <f>+U36/M36</f>
        <v>341.83996739999998</v>
      </c>
      <c r="W36" t="s">
        <v>262</v>
      </c>
      <c r="X36" t="s">
        <v>6168</v>
      </c>
      <c r="Y36" t="s">
        <v>6166</v>
      </c>
      <c r="Z36" t="str">
        <f t="shared" si="10"/>
        <v>Feb</v>
      </c>
      <c r="AA36" s="6">
        <f t="shared" si="11"/>
        <v>0</v>
      </c>
      <c r="AB36" s="6">
        <f t="shared" si="11"/>
        <v>0</v>
      </c>
      <c r="AC36" s="6">
        <f t="shared" si="11"/>
        <v>6</v>
      </c>
      <c r="AD36" s="6">
        <f t="shared" si="11"/>
        <v>0</v>
      </c>
      <c r="AE36" s="6">
        <f t="shared" si="11"/>
        <v>0</v>
      </c>
      <c r="AF36" s="6">
        <f t="shared" si="12"/>
        <v>6</v>
      </c>
      <c r="AG36" s="6">
        <f t="shared" si="13"/>
        <v>0</v>
      </c>
      <c r="AH36" s="14" t="str">
        <f>LEFT(X36,2)&amp;"."&amp;VLOOKUP(MID(X36,4,3),'Data validation'!$A$1:$B$12,2,FALSE)&amp;".2025"</f>
        <v>02.02.2025</v>
      </c>
      <c r="AI36">
        <f t="shared" si="14"/>
        <v>6</v>
      </c>
      <c r="AJ36" t="str">
        <f>H36&amp;"."&amp;VLOOKUP(I36,'Data validation'!$A$1:$B$12,2,FALSE)&amp;".2026"</f>
        <v>13.07.2026</v>
      </c>
      <c r="AK36">
        <f t="shared" si="15"/>
        <v>29</v>
      </c>
      <c r="AL36" t="e">
        <f>VLOOKUP(E36,[2]Sheet1!$A:$B,2,FALSE)</f>
        <v>#N/A</v>
      </c>
    </row>
    <row r="37" spans="1:38" x14ac:dyDescent="0.25">
      <c r="A37" t="str">
        <f>VLOOKUP(Q37,'Data validation'!$K$2:$L$50,2,FALSE)</f>
        <v>ITAKA</v>
      </c>
      <c r="B37">
        <f t="shared" si="0"/>
        <v>0</v>
      </c>
      <c r="C37">
        <f t="shared" si="1"/>
        <v>7</v>
      </c>
      <c r="D37">
        <f t="shared" si="2"/>
        <v>0</v>
      </c>
      <c r="E37">
        <v>10249</v>
      </c>
      <c r="F37" t="s">
        <v>7657</v>
      </c>
      <c r="G37" t="s">
        <v>1989</v>
      </c>
      <c r="H37" t="str">
        <f t="shared" si="3"/>
        <v>23</v>
      </c>
      <c r="I37" t="str">
        <f t="shared" si="4"/>
        <v>Jun</v>
      </c>
      <c r="J37" t="s">
        <v>71</v>
      </c>
      <c r="K37" t="str">
        <f t="shared" si="5"/>
        <v>30</v>
      </c>
      <c r="L37" t="str">
        <f t="shared" si="6"/>
        <v>Jun</v>
      </c>
      <c r="M37">
        <v>7</v>
      </c>
      <c r="N37">
        <f t="shared" si="7"/>
        <v>7</v>
      </c>
      <c r="O37">
        <f t="shared" si="8"/>
        <v>0</v>
      </c>
      <c r="P37">
        <f t="shared" si="9"/>
        <v>0</v>
      </c>
      <c r="Q37" t="s">
        <v>1445</v>
      </c>
      <c r="R37" t="s">
        <v>20</v>
      </c>
      <c r="S37">
        <v>2</v>
      </c>
      <c r="T37">
        <v>0</v>
      </c>
      <c r="U37" s="2">
        <f>SUMIFS(Itaka!L:L,Itaka!D:D,'Резервации 2026'!E37)</f>
        <v>1631.0253118999999</v>
      </c>
      <c r="V37" s="2">
        <f>+U37/M37</f>
        <v>233.00361598571428</v>
      </c>
      <c r="W37" t="s">
        <v>4628</v>
      </c>
      <c r="X37" t="s">
        <v>7035</v>
      </c>
      <c r="Y37" t="s">
        <v>6751</v>
      </c>
      <c r="Z37" t="str">
        <f t="shared" si="10"/>
        <v>Feb</v>
      </c>
      <c r="AA37" s="6">
        <f t="shared" si="11"/>
        <v>0</v>
      </c>
      <c r="AB37" s="6">
        <f t="shared" si="11"/>
        <v>7</v>
      </c>
      <c r="AC37" s="6">
        <f t="shared" si="11"/>
        <v>0</v>
      </c>
      <c r="AD37" s="6">
        <f t="shared" si="11"/>
        <v>0</v>
      </c>
      <c r="AE37" s="6">
        <f t="shared" si="11"/>
        <v>0</v>
      </c>
      <c r="AF37" s="6">
        <f t="shared" si="12"/>
        <v>7</v>
      </c>
      <c r="AG37" s="6">
        <f t="shared" si="13"/>
        <v>0</v>
      </c>
      <c r="AH37" s="14" t="str">
        <f>LEFT(X37,2)&amp;"."&amp;VLOOKUP(MID(X37,4,3),'Data validation'!$A$1:$B$12,2,FALSE)&amp;".2025"</f>
        <v>27.02.2025</v>
      </c>
      <c r="AI37">
        <f t="shared" si="14"/>
        <v>9</v>
      </c>
      <c r="AJ37" t="str">
        <f>H37&amp;"."&amp;VLOOKUP(I37,'Data validation'!$A$1:$B$12,2,FALSE)&amp;".2026"</f>
        <v>23.06.2026</v>
      </c>
      <c r="AK37">
        <f t="shared" si="15"/>
        <v>26</v>
      </c>
      <c r="AL37" t="e">
        <f>VLOOKUP(E37,[2]Sheet1!$A:$B,2,FALSE)</f>
        <v>#N/A</v>
      </c>
    </row>
    <row r="38" spans="1:38" x14ac:dyDescent="0.25">
      <c r="A38" t="str">
        <f>VLOOKUP(Q38,'Data validation'!$K$2:$L$50,2,FALSE)</f>
        <v>TO</v>
      </c>
      <c r="B38">
        <f t="shared" si="0"/>
        <v>0</v>
      </c>
      <c r="C38">
        <f t="shared" si="1"/>
        <v>0</v>
      </c>
      <c r="D38">
        <f t="shared" si="2"/>
        <v>5</v>
      </c>
      <c r="E38">
        <v>10248</v>
      </c>
      <c r="F38" t="s">
        <v>7034</v>
      </c>
      <c r="G38" t="s">
        <v>326</v>
      </c>
      <c r="H38" t="str">
        <f t="shared" si="3"/>
        <v>10</v>
      </c>
      <c r="I38" t="str">
        <f t="shared" si="4"/>
        <v>Aug</v>
      </c>
      <c r="J38" t="s">
        <v>90</v>
      </c>
      <c r="K38" t="str">
        <f t="shared" si="5"/>
        <v>15</v>
      </c>
      <c r="L38" t="str">
        <f t="shared" si="6"/>
        <v>Aug</v>
      </c>
      <c r="M38">
        <v>5</v>
      </c>
      <c r="N38">
        <f t="shared" si="7"/>
        <v>5</v>
      </c>
      <c r="O38">
        <f t="shared" si="8"/>
        <v>0</v>
      </c>
      <c r="P38">
        <f t="shared" si="9"/>
        <v>0</v>
      </c>
      <c r="Q38" t="s">
        <v>116</v>
      </c>
      <c r="R38" t="s">
        <v>17</v>
      </c>
      <c r="S38">
        <v>2</v>
      </c>
      <c r="T38">
        <v>1</v>
      </c>
      <c r="U38" s="2">
        <f>SUMIFS(Solvex!L:L,Solvex!D:D,'Резервации 2026'!E38)</f>
        <v>1668.714156</v>
      </c>
      <c r="V38" s="2">
        <f>+U38/M38</f>
        <v>333.74283120000001</v>
      </c>
      <c r="W38" t="s">
        <v>262</v>
      </c>
      <c r="X38" t="s">
        <v>7035</v>
      </c>
      <c r="Y38" t="s">
        <v>7031</v>
      </c>
      <c r="Z38" t="str">
        <f t="shared" si="10"/>
        <v>Feb</v>
      </c>
      <c r="AA38" s="6">
        <f t="shared" si="11"/>
        <v>0</v>
      </c>
      <c r="AB38" s="6">
        <f t="shared" si="11"/>
        <v>0</v>
      </c>
      <c r="AC38" s="6">
        <f t="shared" si="11"/>
        <v>0</v>
      </c>
      <c r="AD38" s="6">
        <f t="shared" si="11"/>
        <v>5</v>
      </c>
      <c r="AE38" s="6">
        <f t="shared" si="11"/>
        <v>0</v>
      </c>
      <c r="AF38" s="6">
        <f t="shared" si="12"/>
        <v>5</v>
      </c>
      <c r="AG38" s="6">
        <f t="shared" si="13"/>
        <v>0</v>
      </c>
      <c r="AH38" s="14" t="str">
        <f>LEFT(X38,2)&amp;"."&amp;VLOOKUP(MID(X38,4,3),'Data validation'!$A$1:$B$12,2,FALSE)&amp;".2025"</f>
        <v>27.02.2025</v>
      </c>
      <c r="AI38">
        <f t="shared" si="14"/>
        <v>9</v>
      </c>
      <c r="AJ38" t="str">
        <f>H38&amp;"."&amp;VLOOKUP(I38,'Data validation'!$A$1:$B$12,2,FALSE)&amp;".2026"</f>
        <v>10.08.2026</v>
      </c>
      <c r="AK38">
        <f t="shared" si="15"/>
        <v>33</v>
      </c>
      <c r="AL38" t="e">
        <f>VLOOKUP(E38,[2]Sheet1!$A:$B,2,FALSE)</f>
        <v>#N/A</v>
      </c>
    </row>
    <row r="39" spans="1:38" x14ac:dyDescent="0.25">
      <c r="A39" t="str">
        <f>VLOOKUP(Q39,'Data validation'!$K$2:$L$50,2,FALSE)</f>
        <v>ITAKA</v>
      </c>
      <c r="B39">
        <f t="shared" si="0"/>
        <v>0</v>
      </c>
      <c r="C39">
        <f t="shared" si="1"/>
        <v>0</v>
      </c>
      <c r="D39">
        <f t="shared" si="2"/>
        <v>7</v>
      </c>
      <c r="E39">
        <v>10250</v>
      </c>
      <c r="F39" t="s">
        <v>7036</v>
      </c>
      <c r="G39" t="s">
        <v>350</v>
      </c>
      <c r="H39" t="str">
        <f t="shared" si="3"/>
        <v>11</v>
      </c>
      <c r="I39" t="str">
        <f t="shared" si="4"/>
        <v>Aug</v>
      </c>
      <c r="J39" t="s">
        <v>168</v>
      </c>
      <c r="K39" t="str">
        <f t="shared" si="5"/>
        <v>18</v>
      </c>
      <c r="L39" t="str">
        <f t="shared" si="6"/>
        <v>Aug</v>
      </c>
      <c r="M39">
        <v>7</v>
      </c>
      <c r="N39">
        <f t="shared" si="7"/>
        <v>7</v>
      </c>
      <c r="O39">
        <f t="shared" si="8"/>
        <v>0</v>
      </c>
      <c r="P39">
        <f t="shared" si="9"/>
        <v>0</v>
      </c>
      <c r="Q39" t="s">
        <v>1445</v>
      </c>
      <c r="R39" t="s">
        <v>20</v>
      </c>
      <c r="S39">
        <v>2</v>
      </c>
      <c r="T39">
        <v>1</v>
      </c>
      <c r="U39" s="2">
        <f>SUMIFS(Itaka!L:L,Itaka!D:D,'Резервации 2026'!E39)</f>
        <v>1808.6929091</v>
      </c>
      <c r="V39" s="2">
        <f t="shared" ref="V39:V46" si="20">+U39/M39</f>
        <v>258.38470130000002</v>
      </c>
      <c r="W39" t="s">
        <v>4628</v>
      </c>
      <c r="X39" t="s">
        <v>7035</v>
      </c>
      <c r="Y39" t="s">
        <v>7028</v>
      </c>
      <c r="Z39" t="str">
        <f t="shared" si="10"/>
        <v>Feb</v>
      </c>
      <c r="AA39" s="6">
        <f t="shared" si="11"/>
        <v>0</v>
      </c>
      <c r="AB39" s="6">
        <f t="shared" si="11"/>
        <v>0</v>
      </c>
      <c r="AC39" s="6">
        <f t="shared" si="11"/>
        <v>0</v>
      </c>
      <c r="AD39" s="6">
        <f t="shared" si="11"/>
        <v>7</v>
      </c>
      <c r="AE39" s="6">
        <f t="shared" si="11"/>
        <v>0</v>
      </c>
      <c r="AF39" s="6">
        <f t="shared" si="12"/>
        <v>7</v>
      </c>
      <c r="AG39" s="6">
        <f t="shared" si="13"/>
        <v>0</v>
      </c>
      <c r="AH39" s="14" t="str">
        <f>LEFT(X39,2)&amp;"."&amp;VLOOKUP(MID(X39,4,3),'Data validation'!$A$1:$B$12,2,FALSE)&amp;".2025"</f>
        <v>27.02.2025</v>
      </c>
      <c r="AI39">
        <f t="shared" si="14"/>
        <v>9</v>
      </c>
      <c r="AJ39" t="str">
        <f>H39&amp;"."&amp;VLOOKUP(I39,'Data validation'!$A$1:$B$12,2,FALSE)&amp;".2026"</f>
        <v>11.08.2026</v>
      </c>
      <c r="AK39">
        <f t="shared" si="15"/>
        <v>33</v>
      </c>
      <c r="AL39" t="e">
        <f>VLOOKUP(E39,[2]Sheet1!$A:$B,2,FALSE)</f>
        <v>#N/A</v>
      </c>
    </row>
    <row r="40" spans="1:38" x14ac:dyDescent="0.25">
      <c r="A40" t="str">
        <f>VLOOKUP(Q40,'Data validation'!$K$2:$L$50,2,FALSE)</f>
        <v>ITAKA</v>
      </c>
      <c r="B40">
        <f t="shared" si="0"/>
        <v>0</v>
      </c>
      <c r="C40">
        <f t="shared" si="1"/>
        <v>7</v>
      </c>
      <c r="D40">
        <f t="shared" si="2"/>
        <v>0</v>
      </c>
      <c r="E40">
        <v>10254</v>
      </c>
      <c r="F40" t="s">
        <v>7037</v>
      </c>
      <c r="G40" t="s">
        <v>843</v>
      </c>
      <c r="H40" t="str">
        <f t="shared" si="3"/>
        <v>28</v>
      </c>
      <c r="I40" t="str">
        <f t="shared" si="4"/>
        <v>Aug</v>
      </c>
      <c r="J40" t="s">
        <v>844</v>
      </c>
      <c r="K40" t="str">
        <f t="shared" si="5"/>
        <v>04</v>
      </c>
      <c r="L40" t="str">
        <f t="shared" si="6"/>
        <v>Sep</v>
      </c>
      <c r="M40">
        <v>7</v>
      </c>
      <c r="N40">
        <f t="shared" si="7"/>
        <v>-24</v>
      </c>
      <c r="O40">
        <f t="shared" si="8"/>
        <v>3</v>
      </c>
      <c r="P40">
        <f t="shared" si="9"/>
        <v>3</v>
      </c>
      <c r="Q40" t="s">
        <v>1445</v>
      </c>
      <c r="R40" t="s">
        <v>20</v>
      </c>
      <c r="S40">
        <v>2</v>
      </c>
      <c r="T40">
        <v>0</v>
      </c>
      <c r="U40" s="2">
        <f>SUMIFS(Itaka!L:L,Itaka!D:D,'Резервации 2026'!E40)</f>
        <v>1453.3577147000001</v>
      </c>
      <c r="V40" s="2">
        <f t="shared" si="20"/>
        <v>207.62253067142859</v>
      </c>
      <c r="W40" t="s">
        <v>4628</v>
      </c>
      <c r="X40" t="s">
        <v>7038</v>
      </c>
      <c r="Y40" t="s">
        <v>7039</v>
      </c>
      <c r="Z40" t="str">
        <f t="shared" si="10"/>
        <v>Feb</v>
      </c>
      <c r="AA40" s="6">
        <f t="shared" si="11"/>
        <v>0</v>
      </c>
      <c r="AB40" s="6">
        <f t="shared" si="11"/>
        <v>0</v>
      </c>
      <c r="AC40" s="6">
        <f t="shared" si="11"/>
        <v>0</v>
      </c>
      <c r="AD40" s="6">
        <f t="shared" si="11"/>
        <v>3</v>
      </c>
      <c r="AE40" s="6">
        <f t="shared" si="11"/>
        <v>3</v>
      </c>
      <c r="AF40" s="6">
        <f t="shared" si="12"/>
        <v>6</v>
      </c>
      <c r="AG40" s="6">
        <f t="shared" si="13"/>
        <v>-1</v>
      </c>
      <c r="AH40" s="14" t="str">
        <f>LEFT(X40,2)&amp;"."&amp;VLOOKUP(MID(X40,4,3),'Data validation'!$A$1:$B$12,2,FALSE)&amp;".2025"</f>
        <v>27.02.2025</v>
      </c>
      <c r="AI40">
        <f t="shared" si="14"/>
        <v>9</v>
      </c>
      <c r="AJ40" t="str">
        <f>H40&amp;"."&amp;VLOOKUP(I40,'Data validation'!$A$1:$B$12,2,FALSE)&amp;".2026"</f>
        <v>28.08.2026</v>
      </c>
      <c r="AK40">
        <f t="shared" si="15"/>
        <v>35</v>
      </c>
      <c r="AL40" t="e">
        <f>VLOOKUP(E40,[2]Sheet1!$A:$B,2,FALSE)</f>
        <v>#N/A</v>
      </c>
    </row>
    <row r="41" spans="1:38" x14ac:dyDescent="0.25">
      <c r="A41" t="str">
        <f>VLOOKUP(Q41,'Data validation'!$K$2:$L$50,2,FALSE)</f>
        <v>ITAKA</v>
      </c>
      <c r="B41">
        <f t="shared" si="0"/>
        <v>0</v>
      </c>
      <c r="C41">
        <f t="shared" si="1"/>
        <v>7</v>
      </c>
      <c r="D41">
        <f t="shared" si="2"/>
        <v>0</v>
      </c>
      <c r="E41">
        <v>10251</v>
      </c>
      <c r="F41" t="s">
        <v>7037</v>
      </c>
      <c r="G41" t="s">
        <v>843</v>
      </c>
      <c r="H41" t="str">
        <f t="shared" si="3"/>
        <v>28</v>
      </c>
      <c r="I41" t="str">
        <f t="shared" si="4"/>
        <v>Aug</v>
      </c>
      <c r="J41" t="s">
        <v>844</v>
      </c>
      <c r="K41" t="str">
        <f t="shared" si="5"/>
        <v>04</v>
      </c>
      <c r="L41" t="str">
        <f t="shared" si="6"/>
        <v>Sep</v>
      </c>
      <c r="M41">
        <v>7</v>
      </c>
      <c r="N41">
        <f t="shared" si="7"/>
        <v>-24</v>
      </c>
      <c r="O41">
        <f t="shared" si="8"/>
        <v>3</v>
      </c>
      <c r="P41">
        <f t="shared" si="9"/>
        <v>3</v>
      </c>
      <c r="Q41" t="s">
        <v>1445</v>
      </c>
      <c r="R41" t="s">
        <v>20</v>
      </c>
      <c r="S41">
        <v>2</v>
      </c>
      <c r="T41">
        <v>1</v>
      </c>
      <c r="U41" s="2">
        <f>SUMIFS(Itaka!L:L,Itaka!D:D,'Резервации 2026'!E41)</f>
        <v>1453.3577147000001</v>
      </c>
      <c r="V41" s="2">
        <f t="shared" si="20"/>
        <v>207.62253067142859</v>
      </c>
      <c r="W41" t="s">
        <v>4628</v>
      </c>
      <c r="X41" t="s">
        <v>7035</v>
      </c>
      <c r="Y41" t="s">
        <v>7039</v>
      </c>
      <c r="Z41" t="str">
        <f t="shared" si="10"/>
        <v>Feb</v>
      </c>
      <c r="AA41" s="6">
        <f t="shared" si="11"/>
        <v>0</v>
      </c>
      <c r="AB41" s="6">
        <f t="shared" si="11"/>
        <v>0</v>
      </c>
      <c r="AC41" s="6">
        <f t="shared" si="11"/>
        <v>0</v>
      </c>
      <c r="AD41" s="6">
        <f t="shared" si="11"/>
        <v>3</v>
      </c>
      <c r="AE41" s="6">
        <f t="shared" si="11"/>
        <v>3</v>
      </c>
      <c r="AF41" s="6">
        <f t="shared" si="12"/>
        <v>6</v>
      </c>
      <c r="AG41" s="6">
        <f t="shared" si="13"/>
        <v>-1</v>
      </c>
      <c r="AH41" s="14" t="str">
        <f>LEFT(X41,2)&amp;"."&amp;VLOOKUP(MID(X41,4,3),'Data validation'!$A$1:$B$12,2,FALSE)&amp;".2025"</f>
        <v>27.02.2025</v>
      </c>
      <c r="AI41">
        <f t="shared" si="14"/>
        <v>9</v>
      </c>
      <c r="AJ41" t="str">
        <f>H41&amp;"."&amp;VLOOKUP(I41,'Data validation'!$A$1:$B$12,2,FALSE)&amp;".2026"</f>
        <v>28.08.2026</v>
      </c>
      <c r="AK41">
        <f t="shared" si="15"/>
        <v>35</v>
      </c>
      <c r="AL41" t="e">
        <f>VLOOKUP(E41,[2]Sheet1!$A:$B,2,FALSE)</f>
        <v>#N/A</v>
      </c>
    </row>
    <row r="42" spans="1:38" x14ac:dyDescent="0.25">
      <c r="A42" t="str">
        <f>VLOOKUP(Q42,'Data validation'!$K$2:$L$50,2,FALSE)</f>
        <v>ITAKA</v>
      </c>
      <c r="B42">
        <f t="shared" si="0"/>
        <v>0</v>
      </c>
      <c r="C42">
        <f t="shared" si="1"/>
        <v>7</v>
      </c>
      <c r="D42">
        <f t="shared" si="2"/>
        <v>0</v>
      </c>
      <c r="E42">
        <v>10252</v>
      </c>
      <c r="F42" t="s">
        <v>7037</v>
      </c>
      <c r="G42" t="s">
        <v>843</v>
      </c>
      <c r="H42" t="str">
        <f t="shared" si="3"/>
        <v>28</v>
      </c>
      <c r="I42" t="str">
        <f t="shared" si="4"/>
        <v>Aug</v>
      </c>
      <c r="J42" t="s">
        <v>844</v>
      </c>
      <c r="K42" t="str">
        <f t="shared" si="5"/>
        <v>04</v>
      </c>
      <c r="L42" t="str">
        <f t="shared" si="6"/>
        <v>Sep</v>
      </c>
      <c r="M42">
        <v>7</v>
      </c>
      <c r="N42">
        <f t="shared" si="7"/>
        <v>-24</v>
      </c>
      <c r="O42">
        <f t="shared" si="8"/>
        <v>3</v>
      </c>
      <c r="P42">
        <f t="shared" si="9"/>
        <v>3</v>
      </c>
      <c r="Q42" t="s">
        <v>1445</v>
      </c>
      <c r="R42" t="s">
        <v>20</v>
      </c>
      <c r="S42">
        <v>2</v>
      </c>
      <c r="T42">
        <v>0</v>
      </c>
      <c r="U42" s="2">
        <f>SUMIFS(Itaka!L:L,Itaka!D:D,'Резервации 2026'!E42)</f>
        <v>1453.3577147000001</v>
      </c>
      <c r="V42" s="2">
        <f t="shared" si="20"/>
        <v>207.62253067142859</v>
      </c>
      <c r="W42" t="s">
        <v>4628</v>
      </c>
      <c r="X42" t="s">
        <v>7035</v>
      </c>
      <c r="Y42" t="s">
        <v>7039</v>
      </c>
      <c r="Z42" t="str">
        <f t="shared" si="10"/>
        <v>Feb</v>
      </c>
      <c r="AA42" s="6">
        <f t="shared" si="11"/>
        <v>0</v>
      </c>
      <c r="AB42" s="6">
        <f t="shared" si="11"/>
        <v>0</v>
      </c>
      <c r="AC42" s="6">
        <f t="shared" si="11"/>
        <v>0</v>
      </c>
      <c r="AD42" s="6">
        <f t="shared" si="11"/>
        <v>3</v>
      </c>
      <c r="AE42" s="6">
        <f t="shared" si="11"/>
        <v>3</v>
      </c>
      <c r="AF42" s="6">
        <f t="shared" si="12"/>
        <v>6</v>
      </c>
      <c r="AG42" s="6">
        <f t="shared" si="13"/>
        <v>-1</v>
      </c>
      <c r="AH42" s="14" t="str">
        <f>LEFT(X42,2)&amp;"."&amp;VLOOKUP(MID(X42,4,3),'Data validation'!$A$1:$B$12,2,FALSE)&amp;".2025"</f>
        <v>27.02.2025</v>
      </c>
      <c r="AI42">
        <f t="shared" si="14"/>
        <v>9</v>
      </c>
      <c r="AJ42" t="str">
        <f>H42&amp;"."&amp;VLOOKUP(I42,'Data validation'!$A$1:$B$12,2,FALSE)&amp;".2026"</f>
        <v>28.08.2026</v>
      </c>
      <c r="AK42">
        <f t="shared" si="15"/>
        <v>35</v>
      </c>
      <c r="AL42" t="e">
        <f>VLOOKUP(E42,[2]Sheet1!$A:$B,2,FALSE)</f>
        <v>#N/A</v>
      </c>
    </row>
    <row r="43" spans="1:38" x14ac:dyDescent="0.25">
      <c r="A43" t="str">
        <f>VLOOKUP(Q43,'Data validation'!$K$2:$L$50,2,FALSE)</f>
        <v>ITAKA</v>
      </c>
      <c r="B43">
        <f t="shared" si="0"/>
        <v>0</v>
      </c>
      <c r="C43">
        <f t="shared" si="1"/>
        <v>7</v>
      </c>
      <c r="D43">
        <f t="shared" si="2"/>
        <v>0</v>
      </c>
      <c r="E43">
        <v>10253</v>
      </c>
      <c r="F43" t="s">
        <v>7037</v>
      </c>
      <c r="G43" t="s">
        <v>843</v>
      </c>
      <c r="H43" t="str">
        <f t="shared" si="3"/>
        <v>28</v>
      </c>
      <c r="I43" t="str">
        <f t="shared" si="4"/>
        <v>Aug</v>
      </c>
      <c r="J43" t="s">
        <v>844</v>
      </c>
      <c r="K43" t="str">
        <f t="shared" si="5"/>
        <v>04</v>
      </c>
      <c r="L43" t="str">
        <f t="shared" si="6"/>
        <v>Sep</v>
      </c>
      <c r="M43">
        <v>7</v>
      </c>
      <c r="N43">
        <f t="shared" si="7"/>
        <v>-24</v>
      </c>
      <c r="O43">
        <f t="shared" si="8"/>
        <v>3</v>
      </c>
      <c r="P43">
        <f t="shared" si="9"/>
        <v>3</v>
      </c>
      <c r="Q43" t="s">
        <v>1445</v>
      </c>
      <c r="R43" t="s">
        <v>20</v>
      </c>
      <c r="S43">
        <v>2</v>
      </c>
      <c r="T43">
        <v>0</v>
      </c>
      <c r="U43" s="2">
        <f>SUMIFS(Itaka!L:L,Itaka!D:D,'Резервации 2026'!E43)</f>
        <v>1453.3577147000001</v>
      </c>
      <c r="V43" s="2">
        <f t="shared" si="20"/>
        <v>207.62253067142859</v>
      </c>
      <c r="W43" t="s">
        <v>4628</v>
      </c>
      <c r="X43" t="s">
        <v>7038</v>
      </c>
      <c r="Y43" t="s">
        <v>7039</v>
      </c>
      <c r="Z43" t="str">
        <f t="shared" si="10"/>
        <v>Feb</v>
      </c>
      <c r="AA43" s="6">
        <f t="shared" si="11"/>
        <v>0</v>
      </c>
      <c r="AB43" s="6">
        <f t="shared" si="11"/>
        <v>0</v>
      </c>
      <c r="AC43" s="6">
        <f t="shared" si="11"/>
        <v>0</v>
      </c>
      <c r="AD43" s="6">
        <f t="shared" si="11"/>
        <v>3</v>
      </c>
      <c r="AE43" s="6">
        <f t="shared" si="11"/>
        <v>3</v>
      </c>
      <c r="AF43" s="6">
        <f t="shared" si="12"/>
        <v>6</v>
      </c>
      <c r="AG43" s="6">
        <f t="shared" si="13"/>
        <v>-1</v>
      </c>
      <c r="AH43" s="14" t="str">
        <f>LEFT(X43,2)&amp;"."&amp;VLOOKUP(MID(X43,4,3),'Data validation'!$A$1:$B$12,2,FALSE)&amp;".2025"</f>
        <v>27.02.2025</v>
      </c>
      <c r="AI43">
        <f t="shared" si="14"/>
        <v>9</v>
      </c>
      <c r="AJ43" t="str">
        <f>H43&amp;"."&amp;VLOOKUP(I43,'Data validation'!$A$1:$B$12,2,FALSE)&amp;".2026"</f>
        <v>28.08.2026</v>
      </c>
      <c r="AK43">
        <f t="shared" si="15"/>
        <v>35</v>
      </c>
      <c r="AL43" t="e">
        <f>VLOOKUP(E43,[2]Sheet1!$A:$B,2,FALSE)</f>
        <v>#N/A</v>
      </c>
    </row>
    <row r="44" spans="1:38" x14ac:dyDescent="0.25">
      <c r="A44" t="str">
        <f>VLOOKUP(Q44,'Data validation'!$K$2:$L$50,2,FALSE)</f>
        <v>TO</v>
      </c>
      <c r="B44">
        <f t="shared" si="0"/>
        <v>0</v>
      </c>
      <c r="C44">
        <f t="shared" si="1"/>
        <v>4</v>
      </c>
      <c r="D44">
        <f t="shared" si="2"/>
        <v>3</v>
      </c>
      <c r="E44">
        <v>9777</v>
      </c>
      <c r="F44" t="s">
        <v>5350</v>
      </c>
      <c r="G44" t="s">
        <v>91</v>
      </c>
      <c r="H44" t="str">
        <f t="shared" si="3"/>
        <v>22</v>
      </c>
      <c r="I44" t="str">
        <f t="shared" si="4"/>
        <v>Aug</v>
      </c>
      <c r="J44" t="s">
        <v>131</v>
      </c>
      <c r="K44" t="str">
        <f t="shared" si="5"/>
        <v>29</v>
      </c>
      <c r="L44" t="str">
        <f t="shared" si="6"/>
        <v>Aug</v>
      </c>
      <c r="M44">
        <v>7</v>
      </c>
      <c r="N44">
        <f t="shared" si="7"/>
        <v>7</v>
      </c>
      <c r="O44">
        <f t="shared" si="8"/>
        <v>0</v>
      </c>
      <c r="P44">
        <f t="shared" si="9"/>
        <v>0</v>
      </c>
      <c r="Q44" t="s">
        <v>81</v>
      </c>
      <c r="R44" t="s">
        <v>48</v>
      </c>
      <c r="S44">
        <v>2</v>
      </c>
      <c r="T44">
        <v>1</v>
      </c>
      <c r="U44" s="2">
        <f>SUMIFS(SLR!L:L,SLR!D:D,'Резервации 2026'!E44)</f>
        <v>2381.4577245999999</v>
      </c>
      <c r="V44" s="2">
        <f t="shared" si="20"/>
        <v>340.20824637142857</v>
      </c>
      <c r="W44" t="s">
        <v>262</v>
      </c>
      <c r="X44" t="s">
        <v>5351</v>
      </c>
      <c r="Y44" t="s">
        <v>5345</v>
      </c>
      <c r="Z44" t="str">
        <f t="shared" si="10"/>
        <v>Jan</v>
      </c>
      <c r="AA44" s="6">
        <f t="shared" si="11"/>
        <v>0</v>
      </c>
      <c r="AB44" s="6">
        <f t="shared" si="11"/>
        <v>0</v>
      </c>
      <c r="AC44" s="6">
        <f t="shared" si="11"/>
        <v>0</v>
      </c>
      <c r="AD44" s="6">
        <f t="shared" si="11"/>
        <v>7</v>
      </c>
      <c r="AE44" s="6">
        <f t="shared" si="11"/>
        <v>0</v>
      </c>
      <c r="AF44" s="6">
        <f t="shared" si="12"/>
        <v>7</v>
      </c>
      <c r="AG44" s="6">
        <f t="shared" si="13"/>
        <v>0</v>
      </c>
      <c r="AH44" s="14" t="str">
        <f>LEFT(X44,2)&amp;"."&amp;VLOOKUP(MID(X44,4,3),'Data validation'!$A$1:$B$12,2,FALSE)&amp;".2025"</f>
        <v>27.01.2025</v>
      </c>
      <c r="AI44">
        <f t="shared" si="14"/>
        <v>5</v>
      </c>
      <c r="AJ44" t="str">
        <f>H44&amp;"."&amp;VLOOKUP(I44,'Data validation'!$A$1:$B$12,2,FALSE)&amp;".2026"</f>
        <v>22.08.2026</v>
      </c>
      <c r="AK44">
        <f t="shared" si="15"/>
        <v>34</v>
      </c>
      <c r="AL44" t="e">
        <f>VLOOKUP(E44,[2]Sheet1!$A:$B,2,FALSE)</f>
        <v>#N/A</v>
      </c>
    </row>
    <row r="45" spans="1:38" x14ac:dyDescent="0.25">
      <c r="A45" t="str">
        <f>VLOOKUP(Q45,'Data validation'!$K$2:$L$50,2,FALSE)</f>
        <v>TO</v>
      </c>
      <c r="B45">
        <f t="shared" si="0"/>
        <v>7</v>
      </c>
      <c r="C45">
        <f t="shared" si="1"/>
        <v>0</v>
      </c>
      <c r="D45">
        <f t="shared" si="2"/>
        <v>0</v>
      </c>
      <c r="E45">
        <v>9778</v>
      </c>
      <c r="F45" t="s">
        <v>5352</v>
      </c>
      <c r="G45" t="s">
        <v>193</v>
      </c>
      <c r="H45" t="str">
        <f t="shared" si="3"/>
        <v>08</v>
      </c>
      <c r="I45" t="str">
        <f t="shared" si="4"/>
        <v>Jun</v>
      </c>
      <c r="J45" t="s">
        <v>280</v>
      </c>
      <c r="K45" t="str">
        <f t="shared" si="5"/>
        <v>15</v>
      </c>
      <c r="L45" t="str">
        <f t="shared" si="6"/>
        <v>Jun</v>
      </c>
      <c r="M45">
        <v>7</v>
      </c>
      <c r="N45">
        <f t="shared" si="7"/>
        <v>7</v>
      </c>
      <c r="O45">
        <f t="shared" si="8"/>
        <v>0</v>
      </c>
      <c r="P45">
        <f t="shared" si="9"/>
        <v>0</v>
      </c>
      <c r="Q45" t="s">
        <v>81</v>
      </c>
      <c r="R45" t="s">
        <v>63</v>
      </c>
      <c r="S45">
        <v>3</v>
      </c>
      <c r="T45">
        <v>0</v>
      </c>
      <c r="U45" s="2">
        <f>SUMIFS(SLR!L:L,SLR!D:D,'Резервации 2026'!E45)</f>
        <v>1485.4137684</v>
      </c>
      <c r="V45" s="2">
        <f t="shared" si="20"/>
        <v>212.20196691428572</v>
      </c>
      <c r="W45" t="s">
        <v>262</v>
      </c>
      <c r="X45" t="s">
        <v>5353</v>
      </c>
      <c r="Y45" t="s">
        <v>5345</v>
      </c>
      <c r="Z45" t="str">
        <f t="shared" si="10"/>
        <v>Jan</v>
      </c>
      <c r="AA45" s="6">
        <f t="shared" si="11"/>
        <v>0</v>
      </c>
      <c r="AB45" s="6">
        <f t="shared" si="11"/>
        <v>7</v>
      </c>
      <c r="AC45" s="6">
        <f t="shared" si="11"/>
        <v>0</v>
      </c>
      <c r="AD45" s="6">
        <f t="shared" si="11"/>
        <v>0</v>
      </c>
      <c r="AE45" s="6">
        <f t="shared" si="11"/>
        <v>0</v>
      </c>
      <c r="AF45" s="6">
        <f t="shared" si="12"/>
        <v>7</v>
      </c>
      <c r="AG45" s="6">
        <f t="shared" si="13"/>
        <v>0</v>
      </c>
      <c r="AH45" s="14" t="str">
        <f>LEFT(X45,2)&amp;"."&amp;VLOOKUP(MID(X45,4,3),'Data validation'!$A$1:$B$12,2,FALSE)&amp;".2025"</f>
        <v>27.01.2025</v>
      </c>
      <c r="AI45">
        <f t="shared" si="14"/>
        <v>5</v>
      </c>
      <c r="AJ45" t="str">
        <f>H45&amp;"."&amp;VLOOKUP(I45,'Data validation'!$A$1:$B$12,2,FALSE)&amp;".2026"</f>
        <v>08.06.2026</v>
      </c>
      <c r="AK45">
        <f t="shared" si="15"/>
        <v>24</v>
      </c>
      <c r="AL45" t="e">
        <f>VLOOKUP(E45,[2]Sheet1!$A:$B,2,FALSE)</f>
        <v>#N/A</v>
      </c>
    </row>
    <row r="46" spans="1:38" x14ac:dyDescent="0.25">
      <c r="A46" t="str">
        <f>VLOOKUP(Q46,'Data validation'!$K$2:$L$50,2,FALSE)</f>
        <v>TO</v>
      </c>
      <c r="B46">
        <f t="shared" si="0"/>
        <v>0</v>
      </c>
      <c r="C46">
        <f t="shared" si="1"/>
        <v>3</v>
      </c>
      <c r="D46">
        <f t="shared" si="2"/>
        <v>2</v>
      </c>
      <c r="E46">
        <v>10039</v>
      </c>
      <c r="F46" t="s">
        <v>6543</v>
      </c>
      <c r="G46" t="s">
        <v>593</v>
      </c>
      <c r="H46" t="str">
        <f t="shared" si="3"/>
        <v>08</v>
      </c>
      <c r="I46" t="str">
        <f t="shared" si="4"/>
        <v>Jul</v>
      </c>
      <c r="J46" t="s">
        <v>32</v>
      </c>
      <c r="K46" t="str">
        <f t="shared" si="5"/>
        <v>13</v>
      </c>
      <c r="L46" t="str">
        <f t="shared" si="6"/>
        <v>Jul</v>
      </c>
      <c r="M46">
        <v>5</v>
      </c>
      <c r="N46">
        <f t="shared" si="7"/>
        <v>5</v>
      </c>
      <c r="O46">
        <f t="shared" si="8"/>
        <v>0</v>
      </c>
      <c r="P46">
        <f t="shared" si="9"/>
        <v>0</v>
      </c>
      <c r="Q46" t="s">
        <v>81</v>
      </c>
      <c r="R46" t="s">
        <v>25</v>
      </c>
      <c r="S46">
        <v>2</v>
      </c>
      <c r="T46">
        <v>1</v>
      </c>
      <c r="U46" s="2">
        <f>SUMIFS(SLR!L:L,SLR!D:D,'Резервации 2026'!E46)</f>
        <v>1703.6843964</v>
      </c>
      <c r="V46" s="2">
        <f t="shared" si="20"/>
        <v>340.73687927999998</v>
      </c>
      <c r="W46" t="s">
        <v>262</v>
      </c>
      <c r="X46" t="s">
        <v>6544</v>
      </c>
      <c r="Y46" t="s">
        <v>6540</v>
      </c>
      <c r="Z46" t="str">
        <f t="shared" si="10"/>
        <v>Feb</v>
      </c>
      <c r="AA46" s="6">
        <f t="shared" si="11"/>
        <v>0</v>
      </c>
      <c r="AB46" s="6">
        <f t="shared" si="11"/>
        <v>0</v>
      </c>
      <c r="AC46" s="6">
        <f t="shared" si="11"/>
        <v>5</v>
      </c>
      <c r="AD46" s="6">
        <f t="shared" si="11"/>
        <v>0</v>
      </c>
      <c r="AE46" s="6">
        <f t="shared" si="11"/>
        <v>0</v>
      </c>
      <c r="AF46" s="6">
        <f t="shared" si="12"/>
        <v>5</v>
      </c>
      <c r="AG46" s="6">
        <f t="shared" si="13"/>
        <v>0</v>
      </c>
      <c r="AH46" s="14" t="str">
        <f>LEFT(X46,2)&amp;"."&amp;VLOOKUP(MID(X46,4,3),'Data validation'!$A$1:$B$12,2,FALSE)&amp;".2025"</f>
        <v>09.02.2025</v>
      </c>
      <c r="AI46">
        <f t="shared" si="14"/>
        <v>7</v>
      </c>
      <c r="AJ46" t="str">
        <f>H46&amp;"."&amp;VLOOKUP(I46,'Data validation'!$A$1:$B$12,2,FALSE)&amp;".2026"</f>
        <v>08.07.2026</v>
      </c>
      <c r="AK46">
        <f t="shared" si="15"/>
        <v>28</v>
      </c>
      <c r="AL46" t="e">
        <f>VLOOKUP(E46,[2]Sheet1!$A:$B,2,FALSE)</f>
        <v>#N/A</v>
      </c>
    </row>
    <row r="47" spans="1:38" x14ac:dyDescent="0.25">
      <c r="A47" t="str">
        <f>VLOOKUP(Q47,'Data validation'!$K$2:$L$50,2,FALSE)</f>
        <v>ITAKA</v>
      </c>
      <c r="B47">
        <f t="shared" si="0"/>
        <v>0</v>
      </c>
      <c r="C47">
        <f t="shared" si="1"/>
        <v>0</v>
      </c>
      <c r="D47">
        <f t="shared" si="2"/>
        <v>14</v>
      </c>
      <c r="E47">
        <v>9349</v>
      </c>
      <c r="F47" t="s">
        <v>7658</v>
      </c>
      <c r="G47" t="s">
        <v>495</v>
      </c>
      <c r="H47" t="str">
        <f t="shared" si="3"/>
        <v>28</v>
      </c>
      <c r="I47" t="str">
        <f t="shared" si="4"/>
        <v>Jul</v>
      </c>
      <c r="J47" t="s">
        <v>350</v>
      </c>
      <c r="K47" t="str">
        <f t="shared" si="5"/>
        <v>11</v>
      </c>
      <c r="L47" t="str">
        <f t="shared" si="6"/>
        <v>Aug</v>
      </c>
      <c r="M47">
        <v>14</v>
      </c>
      <c r="N47">
        <f t="shared" si="7"/>
        <v>-17</v>
      </c>
      <c r="O47">
        <f t="shared" si="8"/>
        <v>3</v>
      </c>
      <c r="P47">
        <f t="shared" si="9"/>
        <v>10</v>
      </c>
      <c r="Q47" t="s">
        <v>1445</v>
      </c>
      <c r="R47" t="s">
        <v>20</v>
      </c>
      <c r="S47">
        <v>2</v>
      </c>
      <c r="T47">
        <v>1</v>
      </c>
      <c r="U47" s="2">
        <f>SUMIFS(Itaka!L:L,Itaka!D:D,'Резервации 2026'!E47)</f>
        <v>3617.3858181999999</v>
      </c>
      <c r="V47" s="2">
        <f>+U47/M47</f>
        <v>258.38470130000002</v>
      </c>
      <c r="W47" t="s">
        <v>4628</v>
      </c>
      <c r="X47" t="s">
        <v>4219</v>
      </c>
      <c r="Y47" t="s">
        <v>3724</v>
      </c>
      <c r="Z47" t="str">
        <f t="shared" si="10"/>
        <v>Jan</v>
      </c>
      <c r="AA47" s="6">
        <f t="shared" si="11"/>
        <v>0</v>
      </c>
      <c r="AB47" s="6">
        <f t="shared" si="11"/>
        <v>0</v>
      </c>
      <c r="AC47" s="6">
        <f t="shared" si="11"/>
        <v>3</v>
      </c>
      <c r="AD47" s="6">
        <f t="shared" si="11"/>
        <v>10</v>
      </c>
      <c r="AE47" s="6">
        <f t="shared" si="11"/>
        <v>0</v>
      </c>
      <c r="AF47" s="6">
        <f t="shared" si="12"/>
        <v>13</v>
      </c>
      <c r="AG47" s="6">
        <f t="shared" si="13"/>
        <v>-1</v>
      </c>
      <c r="AH47" s="14" t="str">
        <f>LEFT(X47,2)&amp;"."&amp;VLOOKUP(MID(X47,4,3),'Data validation'!$A$1:$B$12,2,FALSE)&amp;".2025"</f>
        <v>05.01.2025</v>
      </c>
      <c r="AI47">
        <f t="shared" si="14"/>
        <v>2</v>
      </c>
      <c r="AJ47" t="str">
        <f>H47&amp;"."&amp;VLOOKUP(I47,'Data validation'!$A$1:$B$12,2,FALSE)&amp;".2026"</f>
        <v>28.07.2026</v>
      </c>
      <c r="AK47">
        <f t="shared" si="15"/>
        <v>31</v>
      </c>
      <c r="AL47" t="e">
        <f>VLOOKUP(E47,[2]Sheet1!$A:$B,2,FALSE)</f>
        <v>#N/A</v>
      </c>
    </row>
    <row r="48" spans="1:38" x14ac:dyDescent="0.25">
      <c r="A48" t="str">
        <f>VLOOKUP(Q48,'Data validation'!$K$2:$L$50,2,FALSE)</f>
        <v>BOOKING</v>
      </c>
      <c r="B48">
        <f t="shared" si="0"/>
        <v>0</v>
      </c>
      <c r="C48">
        <f t="shared" si="1"/>
        <v>0</v>
      </c>
      <c r="D48">
        <f t="shared" si="2"/>
        <v>3</v>
      </c>
      <c r="E48">
        <v>9779</v>
      </c>
      <c r="F48" t="s">
        <v>5354</v>
      </c>
      <c r="G48" t="s">
        <v>355</v>
      </c>
      <c r="H48" t="str">
        <f t="shared" si="3"/>
        <v>19</v>
      </c>
      <c r="I48" t="str">
        <f t="shared" si="4"/>
        <v>Aug</v>
      </c>
      <c r="J48" t="s">
        <v>91</v>
      </c>
      <c r="K48" t="str">
        <f t="shared" si="5"/>
        <v>22</v>
      </c>
      <c r="L48" t="str">
        <f t="shared" si="6"/>
        <v>Aug</v>
      </c>
      <c r="M48">
        <v>3</v>
      </c>
      <c r="N48">
        <f t="shared" si="7"/>
        <v>3</v>
      </c>
      <c r="O48">
        <f t="shared" si="8"/>
        <v>0</v>
      </c>
      <c r="P48">
        <f t="shared" si="9"/>
        <v>0</v>
      </c>
      <c r="Q48" t="s">
        <v>587</v>
      </c>
      <c r="R48" t="s">
        <v>20</v>
      </c>
      <c r="S48">
        <v>2</v>
      </c>
      <c r="T48">
        <v>2</v>
      </c>
      <c r="U48" s="2">
        <v>1831.3028422018347</v>
      </c>
      <c r="V48" s="2">
        <v>610.43428073394489</v>
      </c>
      <c r="W48" t="s">
        <v>1025</v>
      </c>
      <c r="X48" t="s">
        <v>5355</v>
      </c>
      <c r="Y48" t="s">
        <v>5345</v>
      </c>
      <c r="Z48" t="str">
        <f t="shared" si="10"/>
        <v>Jan</v>
      </c>
      <c r="AA48" s="6">
        <f t="shared" si="11"/>
        <v>0</v>
      </c>
      <c r="AB48" s="6">
        <f t="shared" si="11"/>
        <v>0</v>
      </c>
      <c r="AC48" s="6">
        <f t="shared" si="11"/>
        <v>0</v>
      </c>
      <c r="AD48" s="6">
        <f t="shared" si="11"/>
        <v>3</v>
      </c>
      <c r="AE48" s="6">
        <f t="shared" si="11"/>
        <v>0</v>
      </c>
      <c r="AF48" s="6">
        <f t="shared" si="12"/>
        <v>3</v>
      </c>
      <c r="AG48" s="6">
        <f t="shared" si="13"/>
        <v>0</v>
      </c>
      <c r="AH48" s="14" t="str">
        <f>LEFT(X48,2)&amp;"."&amp;VLOOKUP(MID(X48,4,3),'Data validation'!$A$1:$B$12,2,FALSE)&amp;".2025"</f>
        <v>27.01.2025</v>
      </c>
      <c r="AI48">
        <f t="shared" si="14"/>
        <v>5</v>
      </c>
      <c r="AJ48" t="str">
        <f>H48&amp;"."&amp;VLOOKUP(I48,'Data validation'!$A$1:$B$12,2,FALSE)&amp;".2026"</f>
        <v>19.08.2026</v>
      </c>
      <c r="AK48">
        <f t="shared" si="15"/>
        <v>34</v>
      </c>
      <c r="AL48" t="str">
        <f>VLOOKUP(E48,[2]Sheet1!$A:$B,2,FALSE)</f>
        <v>Анулирана</v>
      </c>
    </row>
    <row r="49" spans="1:38" x14ac:dyDescent="0.25">
      <c r="A49" t="str">
        <f>VLOOKUP(Q49,'Data validation'!$K$2:$L$50,2,FALSE)</f>
        <v>TO</v>
      </c>
      <c r="B49">
        <f t="shared" si="0"/>
        <v>0</v>
      </c>
      <c r="C49">
        <f t="shared" si="1"/>
        <v>3</v>
      </c>
      <c r="D49">
        <f t="shared" si="2"/>
        <v>2</v>
      </c>
      <c r="E49">
        <v>10037</v>
      </c>
      <c r="F49" t="s">
        <v>6545</v>
      </c>
      <c r="G49" t="s">
        <v>593</v>
      </c>
      <c r="H49" t="str">
        <f t="shared" si="3"/>
        <v>08</v>
      </c>
      <c r="I49" t="str">
        <f t="shared" si="4"/>
        <v>Jul</v>
      </c>
      <c r="J49" t="s">
        <v>32</v>
      </c>
      <c r="K49" t="str">
        <f t="shared" si="5"/>
        <v>13</v>
      </c>
      <c r="L49" t="str">
        <f t="shared" si="6"/>
        <v>Jul</v>
      </c>
      <c r="M49">
        <v>5</v>
      </c>
      <c r="N49">
        <f t="shared" si="7"/>
        <v>5</v>
      </c>
      <c r="O49">
        <f t="shared" si="8"/>
        <v>0</v>
      </c>
      <c r="P49">
        <f t="shared" si="9"/>
        <v>0</v>
      </c>
      <c r="Q49" t="s">
        <v>116</v>
      </c>
      <c r="R49" t="s">
        <v>188</v>
      </c>
      <c r="S49">
        <v>2</v>
      </c>
      <c r="T49">
        <v>2</v>
      </c>
      <c r="U49" s="2">
        <f>SUMIFS(Solvex!L:L,Solvex!D:D,'Резервации 2026'!E49)</f>
        <v>2318.1083908999999</v>
      </c>
      <c r="V49" s="2">
        <f>+U49/M49</f>
        <v>463.62167818</v>
      </c>
      <c r="W49" t="s">
        <v>262</v>
      </c>
      <c r="X49" t="s">
        <v>6546</v>
      </c>
      <c r="Y49" t="s">
        <v>6540</v>
      </c>
      <c r="Z49" t="str">
        <f t="shared" si="10"/>
        <v>Feb</v>
      </c>
      <c r="AA49" s="6">
        <f t="shared" si="11"/>
        <v>0</v>
      </c>
      <c r="AB49" s="6">
        <f t="shared" si="11"/>
        <v>0</v>
      </c>
      <c r="AC49" s="6">
        <f t="shared" si="11"/>
        <v>5</v>
      </c>
      <c r="AD49" s="6">
        <f t="shared" si="11"/>
        <v>0</v>
      </c>
      <c r="AE49" s="6">
        <f t="shared" si="11"/>
        <v>0</v>
      </c>
      <c r="AF49" s="6">
        <f t="shared" si="12"/>
        <v>5</v>
      </c>
      <c r="AG49" s="6">
        <f t="shared" si="13"/>
        <v>0</v>
      </c>
      <c r="AH49" s="14" t="str">
        <f>LEFT(X49,2)&amp;"."&amp;VLOOKUP(MID(X49,4,3),'Data validation'!$A$1:$B$12,2,FALSE)&amp;".2025"</f>
        <v>09.02.2025</v>
      </c>
      <c r="AI49">
        <f t="shared" si="14"/>
        <v>7</v>
      </c>
      <c r="AJ49" t="str">
        <f>H49&amp;"."&amp;VLOOKUP(I49,'Data validation'!$A$1:$B$12,2,FALSE)&amp;".2026"</f>
        <v>08.07.2026</v>
      </c>
      <c r="AK49">
        <f t="shared" si="15"/>
        <v>28</v>
      </c>
      <c r="AL49" t="e">
        <f>VLOOKUP(E49,[2]Sheet1!$A:$B,2,FALSE)</f>
        <v>#N/A</v>
      </c>
    </row>
    <row r="50" spans="1:38" x14ac:dyDescent="0.25">
      <c r="A50" t="str">
        <f>VLOOKUP(Q50,'Data validation'!$K$2:$L$50,2,FALSE)</f>
        <v>BOOKING</v>
      </c>
      <c r="B50">
        <f t="shared" si="0"/>
        <v>0</v>
      </c>
      <c r="C50">
        <f t="shared" si="1"/>
        <v>7</v>
      </c>
      <c r="D50">
        <f t="shared" si="2"/>
        <v>0</v>
      </c>
      <c r="E50">
        <v>10094</v>
      </c>
      <c r="F50" t="s">
        <v>6547</v>
      </c>
      <c r="G50" t="s">
        <v>5669</v>
      </c>
      <c r="H50" t="str">
        <f t="shared" si="3"/>
        <v>18</v>
      </c>
      <c r="I50" t="str">
        <f t="shared" si="4"/>
        <v>Jun</v>
      </c>
      <c r="J50" t="s">
        <v>303</v>
      </c>
      <c r="K50" t="str">
        <f t="shared" si="5"/>
        <v>25</v>
      </c>
      <c r="L50" t="str">
        <f t="shared" si="6"/>
        <v>Jun</v>
      </c>
      <c r="M50">
        <v>7</v>
      </c>
      <c r="N50">
        <f t="shared" si="7"/>
        <v>7</v>
      </c>
      <c r="O50">
        <f t="shared" si="8"/>
        <v>0</v>
      </c>
      <c r="P50">
        <f t="shared" si="9"/>
        <v>0</v>
      </c>
      <c r="Q50" t="s">
        <v>587</v>
      </c>
      <c r="R50" t="s">
        <v>20</v>
      </c>
      <c r="S50">
        <v>2</v>
      </c>
      <c r="T50">
        <v>1</v>
      </c>
      <c r="U50" s="2">
        <v>3351.2339597247706</v>
      </c>
      <c r="V50" s="2">
        <v>478.74770853211004</v>
      </c>
      <c r="X50" t="s">
        <v>6548</v>
      </c>
      <c r="Y50" t="s">
        <v>6533</v>
      </c>
      <c r="Z50" t="str">
        <f t="shared" si="10"/>
        <v>Feb</v>
      </c>
      <c r="AA50" s="6">
        <f t="shared" si="11"/>
        <v>0</v>
      </c>
      <c r="AB50" s="6">
        <f t="shared" si="11"/>
        <v>7</v>
      </c>
      <c r="AC50" s="6">
        <f t="shared" si="11"/>
        <v>0</v>
      </c>
      <c r="AD50" s="6">
        <f t="shared" si="11"/>
        <v>0</v>
      </c>
      <c r="AE50" s="6">
        <f t="shared" si="11"/>
        <v>0</v>
      </c>
      <c r="AF50" s="6">
        <f t="shared" si="12"/>
        <v>7</v>
      </c>
      <c r="AG50" s="6">
        <f t="shared" si="13"/>
        <v>0</v>
      </c>
      <c r="AH50" s="14" t="str">
        <f>LEFT(X50,2)&amp;"."&amp;VLOOKUP(MID(X50,4,3),'Data validation'!$A$1:$B$12,2,FALSE)&amp;".2025"</f>
        <v>15.02.2025</v>
      </c>
      <c r="AI50">
        <f t="shared" si="14"/>
        <v>7</v>
      </c>
      <c r="AJ50" t="str">
        <f>H50&amp;"."&amp;VLOOKUP(I50,'Data validation'!$A$1:$B$12,2,FALSE)&amp;".2026"</f>
        <v>18.06.2026</v>
      </c>
      <c r="AK50">
        <f t="shared" si="15"/>
        <v>25</v>
      </c>
      <c r="AL50" t="str">
        <f>VLOOKUP(E50,[2]Sheet1!$A:$B,2,FALSE)</f>
        <v>Анулирана</v>
      </c>
    </row>
    <row r="51" spans="1:38" x14ac:dyDescent="0.25">
      <c r="A51" t="str">
        <f>VLOOKUP(Q51,'Data validation'!$K$2:$L$50,2,FALSE)</f>
        <v>BOOKING</v>
      </c>
      <c r="B51">
        <f t="shared" si="0"/>
        <v>0</v>
      </c>
      <c r="C51">
        <f t="shared" si="1"/>
        <v>7</v>
      </c>
      <c r="D51">
        <f t="shared" si="2"/>
        <v>0</v>
      </c>
      <c r="E51">
        <v>10093</v>
      </c>
      <c r="F51" t="s">
        <v>6549</v>
      </c>
      <c r="G51" t="s">
        <v>5669</v>
      </c>
      <c r="H51" t="str">
        <f t="shared" si="3"/>
        <v>18</v>
      </c>
      <c r="I51" t="str">
        <f t="shared" si="4"/>
        <v>Jun</v>
      </c>
      <c r="J51" t="s">
        <v>303</v>
      </c>
      <c r="K51" t="str">
        <f t="shared" si="5"/>
        <v>25</v>
      </c>
      <c r="L51" t="str">
        <f t="shared" si="6"/>
        <v>Jun</v>
      </c>
      <c r="M51">
        <v>7</v>
      </c>
      <c r="N51">
        <f t="shared" si="7"/>
        <v>7</v>
      </c>
      <c r="O51">
        <f t="shared" si="8"/>
        <v>0</v>
      </c>
      <c r="P51">
        <f t="shared" si="9"/>
        <v>0</v>
      </c>
      <c r="Q51" t="s">
        <v>587</v>
      </c>
      <c r="R51" t="s">
        <v>20</v>
      </c>
      <c r="S51">
        <v>2</v>
      </c>
      <c r="T51">
        <v>0</v>
      </c>
      <c r="U51" s="2">
        <v>2482.4327416513761</v>
      </c>
      <c r="V51" s="2">
        <v>354.63324880733938</v>
      </c>
      <c r="W51" t="s">
        <v>262</v>
      </c>
      <c r="X51" t="s">
        <v>6550</v>
      </c>
      <c r="Y51" t="s">
        <v>6533</v>
      </c>
      <c r="Z51" t="str">
        <f t="shared" si="10"/>
        <v>Feb</v>
      </c>
      <c r="AA51" s="6">
        <f t="shared" si="11"/>
        <v>0</v>
      </c>
      <c r="AB51" s="6">
        <f t="shared" si="11"/>
        <v>7</v>
      </c>
      <c r="AC51" s="6">
        <f t="shared" si="11"/>
        <v>0</v>
      </c>
      <c r="AD51" s="6">
        <f t="shared" si="11"/>
        <v>0</v>
      </c>
      <c r="AE51" s="6">
        <f t="shared" si="11"/>
        <v>0</v>
      </c>
      <c r="AF51" s="6">
        <f t="shared" si="12"/>
        <v>7</v>
      </c>
      <c r="AG51" s="6">
        <f t="shared" si="13"/>
        <v>0</v>
      </c>
      <c r="AH51" s="14" t="str">
        <f>LEFT(X51,2)&amp;"."&amp;VLOOKUP(MID(X51,4,3),'Data validation'!$A$1:$B$12,2,FALSE)&amp;".2025"</f>
        <v>15.02.2025</v>
      </c>
      <c r="AI51">
        <f t="shared" si="14"/>
        <v>7</v>
      </c>
      <c r="AJ51" t="str">
        <f>H51&amp;"."&amp;VLOOKUP(I51,'Data validation'!$A$1:$B$12,2,FALSE)&amp;".2026"</f>
        <v>18.06.2026</v>
      </c>
      <c r="AK51">
        <f t="shared" si="15"/>
        <v>25</v>
      </c>
      <c r="AL51" t="str">
        <f>VLOOKUP(E51,[2]Sheet1!$A:$B,2,FALSE)</f>
        <v>Анулирана</v>
      </c>
    </row>
    <row r="52" spans="1:38" x14ac:dyDescent="0.25">
      <c r="A52" t="str">
        <f>VLOOKUP(Q52,'Data validation'!$K$2:$L$50,2,FALSE)</f>
        <v>TO</v>
      </c>
      <c r="B52">
        <f t="shared" si="0"/>
        <v>0</v>
      </c>
      <c r="C52">
        <f t="shared" si="1"/>
        <v>0</v>
      </c>
      <c r="D52">
        <f t="shared" si="2"/>
        <v>5</v>
      </c>
      <c r="E52">
        <v>10095</v>
      </c>
      <c r="F52" t="s">
        <v>6551</v>
      </c>
      <c r="G52" t="s">
        <v>340</v>
      </c>
      <c r="H52" t="str">
        <f t="shared" si="3"/>
        <v>03</v>
      </c>
      <c r="I52" t="str">
        <f t="shared" si="4"/>
        <v>Aug</v>
      </c>
      <c r="J52" t="s">
        <v>259</v>
      </c>
      <c r="K52" t="str">
        <f t="shared" si="5"/>
        <v>08</v>
      </c>
      <c r="L52" t="str">
        <f t="shared" si="6"/>
        <v>Aug</v>
      </c>
      <c r="M52">
        <v>5</v>
      </c>
      <c r="N52">
        <f t="shared" si="7"/>
        <v>5</v>
      </c>
      <c r="O52">
        <f t="shared" si="8"/>
        <v>0</v>
      </c>
      <c r="P52">
        <f t="shared" si="9"/>
        <v>0</v>
      </c>
      <c r="Q52" t="s">
        <v>116</v>
      </c>
      <c r="R52" t="s">
        <v>17</v>
      </c>
      <c r="S52">
        <v>2</v>
      </c>
      <c r="T52">
        <v>1</v>
      </c>
      <c r="U52" s="2">
        <f>SUMIFS(Solvex!L:L,Solvex!D:D,'Резервации 2026'!E52)</f>
        <v>1668.714156</v>
      </c>
      <c r="V52" s="2">
        <f t="shared" ref="V52:V53" si="21">+U52/M52</f>
        <v>333.74283120000001</v>
      </c>
      <c r="W52" t="s">
        <v>262</v>
      </c>
      <c r="X52" t="s">
        <v>6552</v>
      </c>
      <c r="Y52" t="s">
        <v>6533</v>
      </c>
      <c r="Z52" t="str">
        <f t="shared" si="10"/>
        <v>Feb</v>
      </c>
      <c r="AA52" s="6">
        <f t="shared" si="11"/>
        <v>0</v>
      </c>
      <c r="AB52" s="6">
        <f t="shared" si="11"/>
        <v>0</v>
      </c>
      <c r="AC52" s="6">
        <f t="shared" si="11"/>
        <v>0</v>
      </c>
      <c r="AD52" s="6">
        <f t="shared" si="11"/>
        <v>5</v>
      </c>
      <c r="AE52" s="6">
        <f t="shared" si="11"/>
        <v>0</v>
      </c>
      <c r="AF52" s="6">
        <f t="shared" si="12"/>
        <v>5</v>
      </c>
      <c r="AG52" s="6">
        <f t="shared" si="13"/>
        <v>0</v>
      </c>
      <c r="AH52" s="14" t="str">
        <f>LEFT(X52,2)&amp;"."&amp;VLOOKUP(MID(X52,4,3),'Data validation'!$A$1:$B$12,2,FALSE)&amp;".2025"</f>
        <v>15.02.2025</v>
      </c>
      <c r="AI52">
        <f t="shared" si="14"/>
        <v>7</v>
      </c>
      <c r="AJ52" t="str">
        <f>H52&amp;"."&amp;VLOOKUP(I52,'Data validation'!$A$1:$B$12,2,FALSE)&amp;".2026"</f>
        <v>03.08.2026</v>
      </c>
      <c r="AK52">
        <f t="shared" si="15"/>
        <v>32</v>
      </c>
      <c r="AL52" t="e">
        <f>VLOOKUP(E52,[2]Sheet1!$A:$B,2,FALSE)</f>
        <v>#N/A</v>
      </c>
    </row>
    <row r="53" spans="1:38" x14ac:dyDescent="0.25">
      <c r="A53" t="str">
        <f>VLOOKUP(Q53,'Data validation'!$K$2:$L$50,2,FALSE)</f>
        <v>TO</v>
      </c>
      <c r="B53">
        <f t="shared" si="0"/>
        <v>0</v>
      </c>
      <c r="C53">
        <f t="shared" si="1"/>
        <v>0</v>
      </c>
      <c r="D53">
        <f t="shared" si="2"/>
        <v>5</v>
      </c>
      <c r="E53">
        <v>10096</v>
      </c>
      <c r="F53" t="s">
        <v>6553</v>
      </c>
      <c r="G53" t="s">
        <v>340</v>
      </c>
      <c r="H53" t="str">
        <f t="shared" si="3"/>
        <v>03</v>
      </c>
      <c r="I53" t="str">
        <f t="shared" si="4"/>
        <v>Aug</v>
      </c>
      <c r="J53" t="s">
        <v>259</v>
      </c>
      <c r="K53" t="str">
        <f t="shared" si="5"/>
        <v>08</v>
      </c>
      <c r="L53" t="str">
        <f t="shared" si="6"/>
        <v>Aug</v>
      </c>
      <c r="M53">
        <v>5</v>
      </c>
      <c r="N53">
        <f t="shared" si="7"/>
        <v>5</v>
      </c>
      <c r="O53">
        <f t="shared" si="8"/>
        <v>0</v>
      </c>
      <c r="P53">
        <f t="shared" si="9"/>
        <v>0</v>
      </c>
      <c r="Q53" t="s">
        <v>116</v>
      </c>
      <c r="R53" t="s">
        <v>17</v>
      </c>
      <c r="S53">
        <v>2</v>
      </c>
      <c r="T53">
        <v>1</v>
      </c>
      <c r="U53" s="2">
        <f>SUMIFS(Solvex!L:L,Solvex!D:D,'Резервации 2026'!E53)</f>
        <v>1668.714156</v>
      </c>
      <c r="V53" s="2">
        <f t="shared" si="21"/>
        <v>333.74283120000001</v>
      </c>
      <c r="W53" t="s">
        <v>262</v>
      </c>
      <c r="X53" t="s">
        <v>6552</v>
      </c>
      <c r="Y53" t="s">
        <v>6533</v>
      </c>
      <c r="Z53" t="str">
        <f t="shared" si="10"/>
        <v>Feb</v>
      </c>
      <c r="AA53" s="6">
        <f t="shared" si="11"/>
        <v>0</v>
      </c>
      <c r="AB53" s="6">
        <f t="shared" si="11"/>
        <v>0</v>
      </c>
      <c r="AC53" s="6">
        <f t="shared" si="11"/>
        <v>0</v>
      </c>
      <c r="AD53" s="6">
        <f t="shared" si="11"/>
        <v>5</v>
      </c>
      <c r="AE53" s="6">
        <f t="shared" si="11"/>
        <v>0</v>
      </c>
      <c r="AF53" s="6">
        <f t="shared" si="12"/>
        <v>5</v>
      </c>
      <c r="AG53" s="6">
        <f t="shared" si="13"/>
        <v>0</v>
      </c>
      <c r="AH53" s="14" t="str">
        <f>LEFT(X53,2)&amp;"."&amp;VLOOKUP(MID(X53,4,3),'Data validation'!$A$1:$B$12,2,FALSE)&amp;".2025"</f>
        <v>15.02.2025</v>
      </c>
      <c r="AI53">
        <f t="shared" si="14"/>
        <v>7</v>
      </c>
      <c r="AJ53" t="str">
        <f>H53&amp;"."&amp;VLOOKUP(I53,'Data validation'!$A$1:$B$12,2,FALSE)&amp;".2026"</f>
        <v>03.08.2026</v>
      </c>
      <c r="AK53">
        <f t="shared" si="15"/>
        <v>32</v>
      </c>
      <c r="AL53" t="e">
        <f>VLOOKUP(E53,[2]Sheet1!$A:$B,2,FALSE)</f>
        <v>#N/A</v>
      </c>
    </row>
    <row r="54" spans="1:38" x14ac:dyDescent="0.25">
      <c r="A54" t="str">
        <f>VLOOKUP(Q54,'Data validation'!$K$2:$L$50,2,FALSE)</f>
        <v>TO</v>
      </c>
      <c r="B54">
        <f t="shared" si="0"/>
        <v>0</v>
      </c>
      <c r="C54">
        <f t="shared" si="1"/>
        <v>7</v>
      </c>
      <c r="D54">
        <f t="shared" si="2"/>
        <v>0</v>
      </c>
      <c r="E54">
        <v>9512</v>
      </c>
      <c r="F54" t="s">
        <v>7659</v>
      </c>
      <c r="G54" t="s">
        <v>45</v>
      </c>
      <c r="H54" t="str">
        <f t="shared" si="3"/>
        <v>04</v>
      </c>
      <c r="I54" t="str">
        <f t="shared" si="4"/>
        <v>Jul</v>
      </c>
      <c r="J54" t="s">
        <v>323</v>
      </c>
      <c r="K54" t="str">
        <f t="shared" si="5"/>
        <v>11</v>
      </c>
      <c r="L54" t="str">
        <f t="shared" si="6"/>
        <v>Jul</v>
      </c>
      <c r="M54">
        <v>7</v>
      </c>
      <c r="N54">
        <f t="shared" si="7"/>
        <v>7</v>
      </c>
      <c r="O54">
        <f t="shared" si="8"/>
        <v>0</v>
      </c>
      <c r="P54">
        <f t="shared" si="9"/>
        <v>0</v>
      </c>
      <c r="Q54" t="s">
        <v>162</v>
      </c>
      <c r="R54" t="s">
        <v>63</v>
      </c>
      <c r="S54">
        <v>2</v>
      </c>
      <c r="T54">
        <v>1</v>
      </c>
      <c r="U54" s="2">
        <f>SUMIFS(Magelan!L:L,Magelan!D:D,'Резервации 2026'!E54)</f>
        <v>2082.4504342</v>
      </c>
      <c r="V54" s="2">
        <f t="shared" ref="V54:V56" si="22">+U54/M54</f>
        <v>297.49291917142858</v>
      </c>
      <c r="W54" t="s">
        <v>262</v>
      </c>
      <c r="X54" t="s">
        <v>4631</v>
      </c>
      <c r="Y54" t="s">
        <v>4626</v>
      </c>
      <c r="Z54" t="str">
        <f t="shared" si="10"/>
        <v>Jan</v>
      </c>
      <c r="AA54" s="6">
        <f t="shared" ref="AA54:AE104" si="23">IF($I54=AA$1,IF($L54=AA$1,$M54,$O54),IF($L54=AA$1,$P54,0))</f>
        <v>0</v>
      </c>
      <c r="AB54" s="6">
        <f t="shared" si="23"/>
        <v>0</v>
      </c>
      <c r="AC54" s="6">
        <f t="shared" si="23"/>
        <v>7</v>
      </c>
      <c r="AD54" s="6">
        <f t="shared" si="23"/>
        <v>0</v>
      </c>
      <c r="AE54" s="6">
        <f t="shared" si="23"/>
        <v>0</v>
      </c>
      <c r="AF54" s="6">
        <f t="shared" si="12"/>
        <v>7</v>
      </c>
      <c r="AG54" s="6">
        <f t="shared" si="13"/>
        <v>0</v>
      </c>
      <c r="AH54" s="14" t="str">
        <f>LEFT(X54,2)&amp;"."&amp;VLOOKUP(MID(X54,4,3),'Data validation'!$A$1:$B$12,2,FALSE)&amp;".2025"</f>
        <v>15.01.2025</v>
      </c>
      <c r="AI54">
        <f t="shared" si="14"/>
        <v>3</v>
      </c>
      <c r="AJ54" t="str">
        <f>H54&amp;"."&amp;VLOOKUP(I54,'Data validation'!$A$1:$B$12,2,FALSE)&amp;".2026"</f>
        <v>04.07.2026</v>
      </c>
      <c r="AK54">
        <f t="shared" si="15"/>
        <v>27</v>
      </c>
      <c r="AL54" t="e">
        <f>VLOOKUP(E54,[2]Sheet1!$A:$B,2,FALSE)</f>
        <v>#N/A</v>
      </c>
    </row>
    <row r="55" spans="1:38" x14ac:dyDescent="0.25">
      <c r="A55" t="str">
        <f>VLOOKUP(Q55,'Data validation'!$K$2:$L$50,2,FALSE)</f>
        <v>TO</v>
      </c>
      <c r="B55">
        <f t="shared" si="0"/>
        <v>0</v>
      </c>
      <c r="C55">
        <f t="shared" si="1"/>
        <v>7</v>
      </c>
      <c r="D55">
        <f t="shared" si="2"/>
        <v>0</v>
      </c>
      <c r="E55">
        <v>9514</v>
      </c>
      <c r="F55" t="s">
        <v>7660</v>
      </c>
      <c r="G55" t="s">
        <v>45</v>
      </c>
      <c r="H55" t="str">
        <f t="shared" si="3"/>
        <v>04</v>
      </c>
      <c r="I55" t="str">
        <f t="shared" si="4"/>
        <v>Jul</v>
      </c>
      <c r="J55" t="s">
        <v>323</v>
      </c>
      <c r="K55" t="str">
        <f t="shared" si="5"/>
        <v>11</v>
      </c>
      <c r="L55" t="str">
        <f t="shared" si="6"/>
        <v>Jul</v>
      </c>
      <c r="M55">
        <v>7</v>
      </c>
      <c r="N55">
        <f t="shared" si="7"/>
        <v>7</v>
      </c>
      <c r="O55">
        <f t="shared" si="8"/>
        <v>0</v>
      </c>
      <c r="P55">
        <f t="shared" si="9"/>
        <v>0</v>
      </c>
      <c r="Q55" t="s">
        <v>162</v>
      </c>
      <c r="R55" t="s">
        <v>63</v>
      </c>
      <c r="S55">
        <v>2</v>
      </c>
      <c r="T55">
        <v>1</v>
      </c>
      <c r="U55" s="2">
        <f>SUMIFS(Magelan!L:L,Magelan!D:D,'Резервации 2026'!E55)</f>
        <v>2082.4504342</v>
      </c>
      <c r="V55" s="2">
        <f t="shared" si="22"/>
        <v>297.49291917142858</v>
      </c>
      <c r="W55" t="s">
        <v>262</v>
      </c>
      <c r="X55" t="s">
        <v>4634</v>
      </c>
      <c r="Y55" t="s">
        <v>4626</v>
      </c>
      <c r="Z55" t="str">
        <f t="shared" si="10"/>
        <v>Jan</v>
      </c>
      <c r="AA55" s="6">
        <f t="shared" si="23"/>
        <v>0</v>
      </c>
      <c r="AB55" s="6">
        <f t="shared" si="23"/>
        <v>0</v>
      </c>
      <c r="AC55" s="6">
        <f t="shared" si="23"/>
        <v>7</v>
      </c>
      <c r="AD55" s="6">
        <f t="shared" si="23"/>
        <v>0</v>
      </c>
      <c r="AE55" s="6">
        <f t="shared" si="23"/>
        <v>0</v>
      </c>
      <c r="AF55" s="6">
        <f t="shared" si="12"/>
        <v>7</v>
      </c>
      <c r="AG55" s="6">
        <f t="shared" si="13"/>
        <v>0</v>
      </c>
      <c r="AH55" s="14" t="str">
        <f>LEFT(X55,2)&amp;"."&amp;VLOOKUP(MID(X55,4,3),'Data validation'!$A$1:$B$12,2,FALSE)&amp;".2025"</f>
        <v>15.01.2025</v>
      </c>
      <c r="AI55">
        <f t="shared" si="14"/>
        <v>3</v>
      </c>
      <c r="AJ55" t="str">
        <f>H55&amp;"."&amp;VLOOKUP(I55,'Data validation'!$A$1:$B$12,2,FALSE)&amp;".2026"</f>
        <v>04.07.2026</v>
      </c>
      <c r="AK55">
        <f t="shared" si="15"/>
        <v>27</v>
      </c>
      <c r="AL55" t="e">
        <f>VLOOKUP(E55,[2]Sheet1!$A:$B,2,FALSE)</f>
        <v>#N/A</v>
      </c>
    </row>
    <row r="56" spans="1:38" x14ac:dyDescent="0.25">
      <c r="A56" t="str">
        <f>VLOOKUP(Q56,'Data validation'!$K$2:$L$50,2,FALSE)</f>
        <v>TO</v>
      </c>
      <c r="B56">
        <f t="shared" si="0"/>
        <v>0</v>
      </c>
      <c r="C56">
        <f t="shared" si="1"/>
        <v>7</v>
      </c>
      <c r="D56">
        <f t="shared" si="2"/>
        <v>0</v>
      </c>
      <c r="E56">
        <v>9513</v>
      </c>
      <c r="F56" t="s">
        <v>7661</v>
      </c>
      <c r="G56" t="s">
        <v>45</v>
      </c>
      <c r="H56" t="str">
        <f t="shared" si="3"/>
        <v>04</v>
      </c>
      <c r="I56" t="str">
        <f t="shared" si="4"/>
        <v>Jul</v>
      </c>
      <c r="J56" t="s">
        <v>323</v>
      </c>
      <c r="K56" t="str">
        <f t="shared" si="5"/>
        <v>11</v>
      </c>
      <c r="L56" t="str">
        <f t="shared" si="6"/>
        <v>Jul</v>
      </c>
      <c r="M56">
        <v>7</v>
      </c>
      <c r="N56">
        <f t="shared" si="7"/>
        <v>7</v>
      </c>
      <c r="O56">
        <f t="shared" si="8"/>
        <v>0</v>
      </c>
      <c r="P56">
        <f t="shared" si="9"/>
        <v>0</v>
      </c>
      <c r="Q56" t="s">
        <v>162</v>
      </c>
      <c r="R56" t="s">
        <v>63</v>
      </c>
      <c r="S56">
        <v>2</v>
      </c>
      <c r="T56">
        <v>1</v>
      </c>
      <c r="U56" s="2">
        <f>SUMIFS(Magelan!L:L,Magelan!D:D,'Резервации 2026'!E56)</f>
        <v>2082.4504342</v>
      </c>
      <c r="V56" s="2">
        <f t="shared" si="22"/>
        <v>297.49291917142858</v>
      </c>
      <c r="W56" t="s">
        <v>262</v>
      </c>
      <c r="X56" t="s">
        <v>4631</v>
      </c>
      <c r="Y56" t="s">
        <v>4626</v>
      </c>
      <c r="Z56" t="str">
        <f t="shared" si="10"/>
        <v>Jan</v>
      </c>
      <c r="AA56" s="6">
        <f t="shared" si="23"/>
        <v>0</v>
      </c>
      <c r="AB56" s="6">
        <f t="shared" si="23"/>
        <v>0</v>
      </c>
      <c r="AC56" s="6">
        <f t="shared" si="23"/>
        <v>7</v>
      </c>
      <c r="AD56" s="6">
        <f t="shared" si="23"/>
        <v>0</v>
      </c>
      <c r="AE56" s="6">
        <f t="shared" si="23"/>
        <v>0</v>
      </c>
      <c r="AF56" s="6">
        <f t="shared" si="12"/>
        <v>7</v>
      </c>
      <c r="AG56" s="6">
        <f t="shared" si="13"/>
        <v>0</v>
      </c>
      <c r="AH56" s="14" t="str">
        <f>LEFT(X56,2)&amp;"."&amp;VLOOKUP(MID(X56,4,3),'Data validation'!$A$1:$B$12,2,FALSE)&amp;".2025"</f>
        <v>15.01.2025</v>
      </c>
      <c r="AI56">
        <f t="shared" si="14"/>
        <v>3</v>
      </c>
      <c r="AJ56" t="str">
        <f>H56&amp;"."&amp;VLOOKUP(I56,'Data validation'!$A$1:$B$12,2,FALSE)&amp;".2026"</f>
        <v>04.07.2026</v>
      </c>
      <c r="AK56">
        <f t="shared" si="15"/>
        <v>27</v>
      </c>
      <c r="AL56" t="e">
        <f>VLOOKUP(E56,[2]Sheet1!$A:$B,2,FALSE)</f>
        <v>#N/A</v>
      </c>
    </row>
    <row r="57" spans="1:38" x14ac:dyDescent="0.25">
      <c r="A57" t="str">
        <f>VLOOKUP(Q57,'Data validation'!$K$2:$L$50,2,FALSE)</f>
        <v>BOOKING</v>
      </c>
      <c r="B57">
        <f t="shared" si="0"/>
        <v>4</v>
      </c>
      <c r="C57">
        <f t="shared" si="1"/>
        <v>0</v>
      </c>
      <c r="D57">
        <f t="shared" si="2"/>
        <v>0</v>
      </c>
      <c r="E57">
        <v>9148</v>
      </c>
      <c r="F57" t="s">
        <v>7662</v>
      </c>
      <c r="G57" t="s">
        <v>193</v>
      </c>
      <c r="H57" t="str">
        <f t="shared" si="3"/>
        <v>08</v>
      </c>
      <c r="I57" t="str">
        <f t="shared" si="4"/>
        <v>Jun</v>
      </c>
      <c r="J57" t="s">
        <v>1448</v>
      </c>
      <c r="K57" t="str">
        <f t="shared" si="5"/>
        <v>12</v>
      </c>
      <c r="L57" t="str">
        <f t="shared" si="6"/>
        <v>Jun</v>
      </c>
      <c r="M57">
        <v>4</v>
      </c>
      <c r="N57">
        <f t="shared" si="7"/>
        <v>4</v>
      </c>
      <c r="O57">
        <f t="shared" si="8"/>
        <v>0</v>
      </c>
      <c r="P57">
        <f t="shared" si="9"/>
        <v>0</v>
      </c>
      <c r="Q57" t="s">
        <v>587</v>
      </c>
      <c r="R57" t="s">
        <v>57</v>
      </c>
      <c r="S57">
        <v>2</v>
      </c>
      <c r="T57">
        <v>3</v>
      </c>
      <c r="U57" s="2">
        <v>1685.9613467889908</v>
      </c>
      <c r="V57" s="2">
        <v>421.4903366972477</v>
      </c>
      <c r="W57" t="s">
        <v>1025</v>
      </c>
      <c r="X57" t="s">
        <v>3632</v>
      </c>
      <c r="Y57" t="s">
        <v>3633</v>
      </c>
      <c r="Z57" t="str">
        <f t="shared" si="10"/>
        <v>Dec</v>
      </c>
      <c r="AA57" s="6">
        <f t="shared" si="23"/>
        <v>0</v>
      </c>
      <c r="AB57" s="6">
        <f t="shared" si="23"/>
        <v>4</v>
      </c>
      <c r="AC57" s="6">
        <f t="shared" si="23"/>
        <v>0</v>
      </c>
      <c r="AD57" s="6">
        <f t="shared" si="23"/>
        <v>0</v>
      </c>
      <c r="AE57" s="6">
        <f t="shared" si="23"/>
        <v>0</v>
      </c>
      <c r="AF57" s="6">
        <f t="shared" si="12"/>
        <v>4</v>
      </c>
      <c r="AG57" s="6">
        <f t="shared" si="13"/>
        <v>0</v>
      </c>
      <c r="AH57" s="14" t="str">
        <f>LEFT(X57,2)&amp;"."&amp;VLOOKUP(MID(X57,4,3),'Data validation'!$A$1:$B$12,2,FALSE)&amp;".2025"</f>
        <v>20.12.2025</v>
      </c>
      <c r="AI57">
        <f t="shared" si="14"/>
        <v>51</v>
      </c>
      <c r="AJ57" t="str">
        <f>H57&amp;"."&amp;VLOOKUP(I57,'Data validation'!$A$1:$B$12,2,FALSE)&amp;".2026"</f>
        <v>08.06.2026</v>
      </c>
      <c r="AK57">
        <f t="shared" si="15"/>
        <v>24</v>
      </c>
      <c r="AL57" t="str">
        <f>VLOOKUP(E57,[2]Sheet1!$A:$B,2,FALSE)</f>
        <v>Анулирана</v>
      </c>
    </row>
    <row r="58" spans="1:38" x14ac:dyDescent="0.25">
      <c r="A58" t="str">
        <f>VLOOKUP(Q58,'Data validation'!$K$2:$L$50,2,FALSE)</f>
        <v>TO</v>
      </c>
      <c r="B58">
        <f t="shared" si="0"/>
        <v>0</v>
      </c>
      <c r="C58">
        <f t="shared" si="1"/>
        <v>1</v>
      </c>
      <c r="D58">
        <f t="shared" si="2"/>
        <v>6</v>
      </c>
      <c r="E58">
        <v>10098</v>
      </c>
      <c r="F58" t="s">
        <v>6554</v>
      </c>
      <c r="G58" t="s">
        <v>182</v>
      </c>
      <c r="H58" t="str">
        <f t="shared" si="3"/>
        <v>10</v>
      </c>
      <c r="I58" t="str">
        <f t="shared" si="4"/>
        <v>Jul</v>
      </c>
      <c r="J58" t="s">
        <v>236</v>
      </c>
      <c r="K58" t="str">
        <f t="shared" si="5"/>
        <v>17</v>
      </c>
      <c r="L58" t="str">
        <f t="shared" si="6"/>
        <v>Jul</v>
      </c>
      <c r="M58">
        <v>7</v>
      </c>
      <c r="N58">
        <f t="shared" si="7"/>
        <v>7</v>
      </c>
      <c r="O58">
        <f t="shared" si="8"/>
        <v>0</v>
      </c>
      <c r="P58">
        <f t="shared" si="9"/>
        <v>0</v>
      </c>
      <c r="Q58" t="s">
        <v>81</v>
      </c>
      <c r="R58" t="s">
        <v>17</v>
      </c>
      <c r="S58">
        <v>2</v>
      </c>
      <c r="T58">
        <v>1</v>
      </c>
      <c r="U58" s="2">
        <f>SUMIFS(SLR!L:L,SLR!D:D,'Резервации 2026'!E58)</f>
        <v>2336.1998183999999</v>
      </c>
      <c r="V58" s="2">
        <f t="shared" ref="V58:V68" si="24">+U58/M58</f>
        <v>333.74283120000001</v>
      </c>
      <c r="W58" t="s">
        <v>262</v>
      </c>
      <c r="X58" t="s">
        <v>6555</v>
      </c>
      <c r="Y58" t="s">
        <v>6533</v>
      </c>
      <c r="Z58" t="str">
        <f t="shared" si="10"/>
        <v>Feb</v>
      </c>
      <c r="AA58" s="6">
        <f t="shared" si="23"/>
        <v>0</v>
      </c>
      <c r="AB58" s="6">
        <f t="shared" si="23"/>
        <v>0</v>
      </c>
      <c r="AC58" s="6">
        <f t="shared" si="23"/>
        <v>7</v>
      </c>
      <c r="AD58" s="6">
        <f t="shared" si="23"/>
        <v>0</v>
      </c>
      <c r="AE58" s="6">
        <f t="shared" si="23"/>
        <v>0</v>
      </c>
      <c r="AF58" s="6">
        <f t="shared" si="12"/>
        <v>7</v>
      </c>
      <c r="AG58" s="6">
        <f t="shared" si="13"/>
        <v>0</v>
      </c>
      <c r="AH58" s="14" t="str">
        <f>LEFT(X58,2)&amp;"."&amp;VLOOKUP(MID(X58,4,3),'Data validation'!$A$1:$B$12,2,FALSE)&amp;".2025"</f>
        <v>15.02.2025</v>
      </c>
      <c r="AI58">
        <f t="shared" si="14"/>
        <v>7</v>
      </c>
      <c r="AJ58" t="str">
        <f>H58&amp;"."&amp;VLOOKUP(I58,'Data validation'!$A$1:$B$12,2,FALSE)&amp;".2026"</f>
        <v>10.07.2026</v>
      </c>
      <c r="AK58">
        <f t="shared" si="15"/>
        <v>28</v>
      </c>
      <c r="AL58" t="e">
        <f>VLOOKUP(E58,[2]Sheet1!$A:$B,2,FALSE)</f>
        <v>#N/A</v>
      </c>
    </row>
    <row r="59" spans="1:38" x14ac:dyDescent="0.25">
      <c r="A59" t="str">
        <f>VLOOKUP(Q59,'Data validation'!$K$2:$L$50,2,FALSE)</f>
        <v>TO</v>
      </c>
      <c r="B59">
        <f t="shared" si="0"/>
        <v>0</v>
      </c>
      <c r="C59">
        <f t="shared" si="1"/>
        <v>1</v>
      </c>
      <c r="D59">
        <f t="shared" si="2"/>
        <v>6</v>
      </c>
      <c r="E59">
        <v>10097</v>
      </c>
      <c r="F59" t="s">
        <v>6556</v>
      </c>
      <c r="G59" t="s">
        <v>182</v>
      </c>
      <c r="H59" t="str">
        <f t="shared" si="3"/>
        <v>10</v>
      </c>
      <c r="I59" t="str">
        <f t="shared" si="4"/>
        <v>Jul</v>
      </c>
      <c r="J59" t="s">
        <v>236</v>
      </c>
      <c r="K59" t="str">
        <f t="shared" si="5"/>
        <v>17</v>
      </c>
      <c r="L59" t="str">
        <f t="shared" si="6"/>
        <v>Jul</v>
      </c>
      <c r="M59">
        <v>7</v>
      </c>
      <c r="N59">
        <f t="shared" si="7"/>
        <v>7</v>
      </c>
      <c r="O59">
        <f t="shared" si="8"/>
        <v>0</v>
      </c>
      <c r="P59">
        <f t="shared" si="9"/>
        <v>0</v>
      </c>
      <c r="Q59" t="s">
        <v>81</v>
      </c>
      <c r="R59" t="s">
        <v>17</v>
      </c>
      <c r="S59">
        <v>2</v>
      </c>
      <c r="T59">
        <v>1</v>
      </c>
      <c r="U59" s="2">
        <f>SUMIFS(SLR!L:L,SLR!D:D,'Резервации 2026'!E59)</f>
        <v>2336.1998183999999</v>
      </c>
      <c r="V59" s="2">
        <f t="shared" si="24"/>
        <v>333.74283120000001</v>
      </c>
      <c r="W59" t="s">
        <v>262</v>
      </c>
      <c r="X59" t="s">
        <v>6555</v>
      </c>
      <c r="Y59" t="s">
        <v>6533</v>
      </c>
      <c r="Z59" t="str">
        <f t="shared" si="10"/>
        <v>Feb</v>
      </c>
      <c r="AA59" s="6">
        <f t="shared" si="23"/>
        <v>0</v>
      </c>
      <c r="AB59" s="6">
        <f t="shared" si="23"/>
        <v>0</v>
      </c>
      <c r="AC59" s="6">
        <f t="shared" si="23"/>
        <v>7</v>
      </c>
      <c r="AD59" s="6">
        <f t="shared" si="23"/>
        <v>0</v>
      </c>
      <c r="AE59" s="6">
        <f t="shared" si="23"/>
        <v>0</v>
      </c>
      <c r="AF59" s="6">
        <f t="shared" si="12"/>
        <v>7</v>
      </c>
      <c r="AG59" s="6">
        <f t="shared" si="13"/>
        <v>0</v>
      </c>
      <c r="AH59" s="14" t="str">
        <f>LEFT(X59,2)&amp;"."&amp;VLOOKUP(MID(X59,4,3),'Data validation'!$A$1:$B$12,2,FALSE)&amp;".2025"</f>
        <v>15.02.2025</v>
      </c>
      <c r="AI59">
        <f t="shared" si="14"/>
        <v>7</v>
      </c>
      <c r="AJ59" t="str">
        <f>H59&amp;"."&amp;VLOOKUP(I59,'Data validation'!$A$1:$B$12,2,FALSE)&amp;".2026"</f>
        <v>10.07.2026</v>
      </c>
      <c r="AK59">
        <f t="shared" si="15"/>
        <v>28</v>
      </c>
      <c r="AL59" t="e">
        <f>VLOOKUP(E59,[2]Sheet1!$A:$B,2,FALSE)</f>
        <v>#N/A</v>
      </c>
    </row>
    <row r="60" spans="1:38" x14ac:dyDescent="0.25">
      <c r="A60" t="str">
        <f>VLOOKUP(Q60,'Data validation'!$K$2:$L$50,2,FALSE)</f>
        <v>TO</v>
      </c>
      <c r="B60">
        <f t="shared" si="0"/>
        <v>0</v>
      </c>
      <c r="C60">
        <f t="shared" si="1"/>
        <v>0</v>
      </c>
      <c r="D60">
        <f t="shared" si="2"/>
        <v>6</v>
      </c>
      <c r="E60">
        <v>8218</v>
      </c>
      <c r="F60" t="s">
        <v>7663</v>
      </c>
      <c r="G60" t="s">
        <v>78</v>
      </c>
      <c r="H60" t="str">
        <f t="shared" si="3"/>
        <v>02</v>
      </c>
      <c r="I60" t="str">
        <f t="shared" si="4"/>
        <v>Aug</v>
      </c>
      <c r="J60" t="s">
        <v>259</v>
      </c>
      <c r="K60" t="str">
        <f t="shared" si="5"/>
        <v>08</v>
      </c>
      <c r="L60" t="str">
        <f t="shared" si="6"/>
        <v>Aug</v>
      </c>
      <c r="M60">
        <v>6</v>
      </c>
      <c r="N60">
        <f t="shared" si="7"/>
        <v>6</v>
      </c>
      <c r="O60">
        <f t="shared" si="8"/>
        <v>0</v>
      </c>
      <c r="P60">
        <f t="shared" si="9"/>
        <v>0</v>
      </c>
      <c r="Q60" t="s">
        <v>81</v>
      </c>
      <c r="R60" t="s">
        <v>20</v>
      </c>
      <c r="S60">
        <v>2</v>
      </c>
      <c r="T60">
        <v>1</v>
      </c>
      <c r="U60" s="2">
        <f>SUMIFS(SLR!L:L,SLR!D:D,'Резервации 2026'!E60)</f>
        <v>1640.7849035999998</v>
      </c>
      <c r="V60" s="2">
        <f t="shared" si="24"/>
        <v>273.46415059999998</v>
      </c>
      <c r="W60" t="s">
        <v>262</v>
      </c>
      <c r="X60" t="s">
        <v>531</v>
      </c>
      <c r="Y60" t="s">
        <v>338</v>
      </c>
      <c r="Z60" t="str">
        <f t="shared" si="10"/>
        <v>Nov</v>
      </c>
      <c r="AA60" s="6">
        <f t="shared" si="23"/>
        <v>0</v>
      </c>
      <c r="AB60" s="6">
        <f t="shared" si="23"/>
        <v>0</v>
      </c>
      <c r="AC60" s="6">
        <f t="shared" si="23"/>
        <v>0</v>
      </c>
      <c r="AD60" s="6">
        <f t="shared" si="23"/>
        <v>6</v>
      </c>
      <c r="AE60" s="6">
        <f t="shared" si="23"/>
        <v>0</v>
      </c>
      <c r="AF60" s="6">
        <f t="shared" si="12"/>
        <v>6</v>
      </c>
      <c r="AG60" s="6">
        <f t="shared" si="13"/>
        <v>0</v>
      </c>
      <c r="AH60" s="14" t="str">
        <f>LEFT(X60,2)&amp;"."&amp;VLOOKUP(MID(X60,4,3),'Data validation'!$A$1:$B$12,2,FALSE)&amp;".2025"</f>
        <v>07.11.2025</v>
      </c>
      <c r="AI60">
        <f t="shared" si="14"/>
        <v>45</v>
      </c>
      <c r="AJ60" t="str">
        <f>H60&amp;"."&amp;VLOOKUP(I60,'Data validation'!$A$1:$B$12,2,FALSE)&amp;".2026"</f>
        <v>02.08.2026</v>
      </c>
      <c r="AK60">
        <f t="shared" si="15"/>
        <v>32</v>
      </c>
      <c r="AL60" t="e">
        <f>VLOOKUP(E60,[2]Sheet1!$A:$B,2,FALSE)</f>
        <v>#N/A</v>
      </c>
    </row>
    <row r="61" spans="1:38" x14ac:dyDescent="0.25">
      <c r="A61" t="str">
        <f>VLOOKUP(Q61,'Data validation'!$K$2:$L$50,2,FALSE)</f>
        <v>TO</v>
      </c>
      <c r="B61">
        <f t="shared" si="0"/>
        <v>0</v>
      </c>
      <c r="C61">
        <f t="shared" si="1"/>
        <v>0</v>
      </c>
      <c r="D61">
        <f t="shared" si="2"/>
        <v>5</v>
      </c>
      <c r="E61">
        <v>8144</v>
      </c>
      <c r="F61" t="s">
        <v>7664</v>
      </c>
      <c r="G61" t="s">
        <v>340</v>
      </c>
      <c r="H61" t="str">
        <f t="shared" si="3"/>
        <v>03</v>
      </c>
      <c r="I61" t="str">
        <f t="shared" si="4"/>
        <v>Aug</v>
      </c>
      <c r="J61" t="s">
        <v>259</v>
      </c>
      <c r="K61" t="str">
        <f t="shared" si="5"/>
        <v>08</v>
      </c>
      <c r="L61" t="str">
        <f t="shared" si="6"/>
        <v>Aug</v>
      </c>
      <c r="M61">
        <v>5</v>
      </c>
      <c r="N61">
        <f t="shared" si="7"/>
        <v>5</v>
      </c>
      <c r="O61">
        <f t="shared" si="8"/>
        <v>0</v>
      </c>
      <c r="P61">
        <f t="shared" si="9"/>
        <v>0</v>
      </c>
      <c r="Q61" t="s">
        <v>81</v>
      </c>
      <c r="R61" t="s">
        <v>20</v>
      </c>
      <c r="S61">
        <v>2</v>
      </c>
      <c r="T61">
        <v>1</v>
      </c>
      <c r="U61" s="2">
        <f>SUMIFS(SLR!L:L,SLR!D:D,'Резервации 2026'!E61)</f>
        <v>1367.320753</v>
      </c>
      <c r="V61" s="2">
        <f t="shared" si="24"/>
        <v>273.46415059999998</v>
      </c>
      <c r="W61" t="s">
        <v>262</v>
      </c>
      <c r="X61" t="s">
        <v>342</v>
      </c>
      <c r="Y61" t="s">
        <v>338</v>
      </c>
      <c r="Z61" t="str">
        <f t="shared" si="10"/>
        <v>Nov</v>
      </c>
      <c r="AA61" s="6">
        <f t="shared" si="23"/>
        <v>0</v>
      </c>
      <c r="AB61" s="6">
        <f t="shared" si="23"/>
        <v>0</v>
      </c>
      <c r="AC61" s="6">
        <f t="shared" si="23"/>
        <v>0</v>
      </c>
      <c r="AD61" s="6">
        <f t="shared" si="23"/>
        <v>5</v>
      </c>
      <c r="AE61" s="6">
        <f t="shared" si="23"/>
        <v>0</v>
      </c>
      <c r="AF61" s="6">
        <f t="shared" si="12"/>
        <v>5</v>
      </c>
      <c r="AG61" s="6">
        <f t="shared" si="13"/>
        <v>0</v>
      </c>
      <c r="AH61" s="14" t="str">
        <f>LEFT(X61,2)&amp;"."&amp;VLOOKUP(MID(X61,4,3),'Data validation'!$A$1:$B$12,2,FALSE)&amp;".2025"</f>
        <v>07.11.2025</v>
      </c>
      <c r="AI61">
        <f t="shared" si="14"/>
        <v>45</v>
      </c>
      <c r="AJ61" t="str">
        <f>H61&amp;"."&amp;VLOOKUP(I61,'Data validation'!$A$1:$B$12,2,FALSE)&amp;".2026"</f>
        <v>03.08.2026</v>
      </c>
      <c r="AK61">
        <f t="shared" si="15"/>
        <v>32</v>
      </c>
      <c r="AL61" t="e">
        <f>VLOOKUP(E61,[2]Sheet1!$A:$B,2,FALSE)</f>
        <v>#N/A</v>
      </c>
    </row>
    <row r="62" spans="1:38" x14ac:dyDescent="0.25">
      <c r="A62" t="str">
        <f>VLOOKUP(Q62,'Data validation'!$K$2:$L$50,2,FALSE)</f>
        <v>TO</v>
      </c>
      <c r="B62">
        <f t="shared" si="0"/>
        <v>0</v>
      </c>
      <c r="C62">
        <f t="shared" si="1"/>
        <v>0</v>
      </c>
      <c r="D62">
        <f t="shared" si="2"/>
        <v>6</v>
      </c>
      <c r="E62">
        <v>8235</v>
      </c>
      <c r="F62" t="s">
        <v>7665</v>
      </c>
      <c r="G62" t="s">
        <v>160</v>
      </c>
      <c r="H62" t="str">
        <f t="shared" si="3"/>
        <v>04</v>
      </c>
      <c r="I62" t="str">
        <f t="shared" si="4"/>
        <v>Aug</v>
      </c>
      <c r="J62" t="s">
        <v>326</v>
      </c>
      <c r="K62" t="str">
        <f t="shared" si="5"/>
        <v>10</v>
      </c>
      <c r="L62" t="str">
        <f t="shared" si="6"/>
        <v>Aug</v>
      </c>
      <c r="M62">
        <v>6</v>
      </c>
      <c r="N62">
        <f t="shared" si="7"/>
        <v>6</v>
      </c>
      <c r="O62">
        <f t="shared" si="8"/>
        <v>0</v>
      </c>
      <c r="P62">
        <f t="shared" si="9"/>
        <v>0</v>
      </c>
      <c r="Q62" t="s">
        <v>81</v>
      </c>
      <c r="R62" t="s">
        <v>57</v>
      </c>
      <c r="S62">
        <v>2</v>
      </c>
      <c r="T62">
        <v>3</v>
      </c>
      <c r="U62" s="2">
        <f>SUMIFS(SLR!L:L,SLR!D:D,'Резервации 2026'!E62)</f>
        <v>2906.8718957999999</v>
      </c>
      <c r="V62" s="2">
        <f t="shared" si="24"/>
        <v>484.47864929999997</v>
      </c>
      <c r="W62" t="s">
        <v>262</v>
      </c>
      <c r="X62" t="s">
        <v>575</v>
      </c>
      <c r="Y62" t="s">
        <v>569</v>
      </c>
      <c r="Z62" t="str">
        <f t="shared" si="10"/>
        <v>Nov</v>
      </c>
      <c r="AA62" s="6">
        <f t="shared" si="23"/>
        <v>0</v>
      </c>
      <c r="AB62" s="6">
        <f t="shared" si="23"/>
        <v>0</v>
      </c>
      <c r="AC62" s="6">
        <f t="shared" si="23"/>
        <v>0</v>
      </c>
      <c r="AD62" s="6">
        <f t="shared" si="23"/>
        <v>6</v>
      </c>
      <c r="AE62" s="6">
        <f t="shared" si="23"/>
        <v>0</v>
      </c>
      <c r="AF62" s="6">
        <f t="shared" si="12"/>
        <v>6</v>
      </c>
      <c r="AG62" s="6">
        <f t="shared" si="13"/>
        <v>0</v>
      </c>
      <c r="AH62" s="14" t="str">
        <f>LEFT(X62,2)&amp;"."&amp;VLOOKUP(MID(X62,4,3),'Data validation'!$A$1:$B$12,2,FALSE)&amp;".2025"</f>
        <v>08.11.2025</v>
      </c>
      <c r="AI62">
        <f t="shared" si="14"/>
        <v>45</v>
      </c>
      <c r="AJ62" t="str">
        <f>H62&amp;"."&amp;VLOOKUP(I62,'Data validation'!$A$1:$B$12,2,FALSE)&amp;".2026"</f>
        <v>04.08.2026</v>
      </c>
      <c r="AK62">
        <f t="shared" si="15"/>
        <v>32</v>
      </c>
      <c r="AL62" t="e">
        <f>VLOOKUP(E62,[2]Sheet1!$A:$B,2,FALSE)</f>
        <v>#N/A</v>
      </c>
    </row>
    <row r="63" spans="1:38" x14ac:dyDescent="0.25">
      <c r="A63" t="str">
        <f>VLOOKUP(Q63,'Data validation'!$K$2:$L$50,2,FALSE)</f>
        <v>TO</v>
      </c>
      <c r="B63">
        <f t="shared" si="0"/>
        <v>0</v>
      </c>
      <c r="C63">
        <f t="shared" si="1"/>
        <v>0</v>
      </c>
      <c r="D63">
        <f t="shared" si="2"/>
        <v>5</v>
      </c>
      <c r="E63">
        <v>8228</v>
      </c>
      <c r="F63" t="s">
        <v>7666</v>
      </c>
      <c r="G63" t="s">
        <v>135</v>
      </c>
      <c r="H63" t="str">
        <f t="shared" si="3"/>
        <v>01</v>
      </c>
      <c r="I63" t="str">
        <f t="shared" si="4"/>
        <v>Aug</v>
      </c>
      <c r="J63" t="s">
        <v>136</v>
      </c>
      <c r="K63" t="str">
        <f t="shared" si="5"/>
        <v>06</v>
      </c>
      <c r="L63" t="str">
        <f t="shared" si="6"/>
        <v>Aug</v>
      </c>
      <c r="M63">
        <v>5</v>
      </c>
      <c r="N63">
        <f t="shared" si="7"/>
        <v>5</v>
      </c>
      <c r="O63">
        <f t="shared" si="8"/>
        <v>0</v>
      </c>
      <c r="P63">
        <f t="shared" si="9"/>
        <v>0</v>
      </c>
      <c r="Q63" t="s">
        <v>81</v>
      </c>
      <c r="R63" t="s">
        <v>48</v>
      </c>
      <c r="S63">
        <v>2</v>
      </c>
      <c r="T63">
        <v>0</v>
      </c>
      <c r="U63" s="2">
        <f>SUMIFS(SLR!L:L,SLR!D:D,'Резервации 2026'!E63)</f>
        <v>1550.2886495</v>
      </c>
      <c r="V63" s="2">
        <f t="shared" si="24"/>
        <v>310.05772990000003</v>
      </c>
      <c r="W63" t="s">
        <v>262</v>
      </c>
      <c r="X63" t="s">
        <v>557</v>
      </c>
      <c r="Y63" t="s">
        <v>338</v>
      </c>
      <c r="Z63" t="str">
        <f t="shared" si="10"/>
        <v>Nov</v>
      </c>
      <c r="AA63" s="6">
        <f t="shared" si="23"/>
        <v>0</v>
      </c>
      <c r="AB63" s="6">
        <f t="shared" si="23"/>
        <v>0</v>
      </c>
      <c r="AC63" s="6">
        <f t="shared" si="23"/>
        <v>0</v>
      </c>
      <c r="AD63" s="6">
        <f t="shared" si="23"/>
        <v>5</v>
      </c>
      <c r="AE63" s="6">
        <f t="shared" si="23"/>
        <v>0</v>
      </c>
      <c r="AF63" s="6">
        <f t="shared" si="12"/>
        <v>5</v>
      </c>
      <c r="AG63" s="6">
        <f t="shared" si="13"/>
        <v>0</v>
      </c>
      <c r="AH63" s="14" t="str">
        <f>LEFT(X63,2)&amp;"."&amp;VLOOKUP(MID(X63,4,3),'Data validation'!$A$1:$B$12,2,FALSE)&amp;".2025"</f>
        <v>07.11.2025</v>
      </c>
      <c r="AI63">
        <f t="shared" si="14"/>
        <v>45</v>
      </c>
      <c r="AJ63" t="str">
        <f>H63&amp;"."&amp;VLOOKUP(I63,'Data validation'!$A$1:$B$12,2,FALSE)&amp;".2026"</f>
        <v>01.08.2026</v>
      </c>
      <c r="AK63">
        <f t="shared" si="15"/>
        <v>31</v>
      </c>
      <c r="AL63" t="e">
        <f>VLOOKUP(E63,[2]Sheet1!$A:$B,2,FALSE)</f>
        <v>#N/A</v>
      </c>
    </row>
    <row r="64" spans="1:38" x14ac:dyDescent="0.25">
      <c r="A64" t="str">
        <f>VLOOKUP(Q64,'Data validation'!$K$2:$L$50,2,FALSE)</f>
        <v>TO</v>
      </c>
      <c r="B64">
        <f t="shared" si="0"/>
        <v>0</v>
      </c>
      <c r="C64">
        <f t="shared" si="1"/>
        <v>0</v>
      </c>
      <c r="D64">
        <f t="shared" si="2"/>
        <v>9</v>
      </c>
      <c r="E64">
        <v>8149</v>
      </c>
      <c r="F64" t="s">
        <v>7667</v>
      </c>
      <c r="G64" t="s">
        <v>326</v>
      </c>
      <c r="H64" t="str">
        <f t="shared" si="3"/>
        <v>10</v>
      </c>
      <c r="I64" t="str">
        <f t="shared" si="4"/>
        <v>Aug</v>
      </c>
      <c r="J64" t="s">
        <v>355</v>
      </c>
      <c r="K64" t="str">
        <f t="shared" si="5"/>
        <v>19</v>
      </c>
      <c r="L64" t="str">
        <f t="shared" si="6"/>
        <v>Aug</v>
      </c>
      <c r="M64">
        <v>9</v>
      </c>
      <c r="N64">
        <f t="shared" si="7"/>
        <v>9</v>
      </c>
      <c r="O64">
        <f t="shared" si="8"/>
        <v>0</v>
      </c>
      <c r="P64">
        <f t="shared" si="9"/>
        <v>0</v>
      </c>
      <c r="Q64" t="s">
        <v>81</v>
      </c>
      <c r="R64" t="s">
        <v>48</v>
      </c>
      <c r="S64">
        <v>2</v>
      </c>
      <c r="T64">
        <v>2</v>
      </c>
      <c r="U64" s="2">
        <f>SUMIFS(SLR!L:L,SLR!D:D,'Резервации 2026'!E64)</f>
        <v>3488.2814798999998</v>
      </c>
      <c r="V64" s="2">
        <f t="shared" si="24"/>
        <v>387.58683109999998</v>
      </c>
      <c r="W64" t="s">
        <v>262</v>
      </c>
      <c r="X64" t="s">
        <v>360</v>
      </c>
      <c r="Y64" t="s">
        <v>338</v>
      </c>
      <c r="Z64" t="str">
        <f t="shared" si="10"/>
        <v>Nov</v>
      </c>
      <c r="AA64" s="6">
        <f t="shared" si="23"/>
        <v>0</v>
      </c>
      <c r="AB64" s="6">
        <f t="shared" si="23"/>
        <v>0</v>
      </c>
      <c r="AC64" s="6">
        <f t="shared" si="23"/>
        <v>0</v>
      </c>
      <c r="AD64" s="6">
        <f t="shared" si="23"/>
        <v>9</v>
      </c>
      <c r="AE64" s="6">
        <f t="shared" si="23"/>
        <v>0</v>
      </c>
      <c r="AF64" s="6">
        <f t="shared" si="12"/>
        <v>9</v>
      </c>
      <c r="AG64" s="6">
        <f t="shared" si="13"/>
        <v>0</v>
      </c>
      <c r="AH64" s="14" t="str">
        <f>LEFT(X64,2)&amp;"."&amp;VLOOKUP(MID(X64,4,3),'Data validation'!$A$1:$B$12,2,FALSE)&amp;".2025"</f>
        <v>07.11.2025</v>
      </c>
      <c r="AI64">
        <f t="shared" si="14"/>
        <v>45</v>
      </c>
      <c r="AJ64" t="str">
        <f>H64&amp;"."&amp;VLOOKUP(I64,'Data validation'!$A$1:$B$12,2,FALSE)&amp;".2026"</f>
        <v>10.08.2026</v>
      </c>
      <c r="AK64">
        <f t="shared" si="15"/>
        <v>33</v>
      </c>
      <c r="AL64" t="e">
        <f>VLOOKUP(E64,[2]Sheet1!$A:$B,2,FALSE)</f>
        <v>#N/A</v>
      </c>
    </row>
    <row r="65" spans="1:38" x14ac:dyDescent="0.25">
      <c r="A65" t="str">
        <f>VLOOKUP(Q65,'Data validation'!$K$2:$L$50,2,FALSE)</f>
        <v>TO</v>
      </c>
      <c r="B65">
        <f t="shared" si="0"/>
        <v>0</v>
      </c>
      <c r="C65">
        <f t="shared" si="1"/>
        <v>0</v>
      </c>
      <c r="D65">
        <f t="shared" si="2"/>
        <v>7</v>
      </c>
      <c r="E65">
        <v>8147</v>
      </c>
      <c r="F65" t="s">
        <v>7668</v>
      </c>
      <c r="G65" t="s">
        <v>350</v>
      </c>
      <c r="H65" t="str">
        <f t="shared" si="3"/>
        <v>11</v>
      </c>
      <c r="I65" t="str">
        <f t="shared" si="4"/>
        <v>Aug</v>
      </c>
      <c r="J65" t="s">
        <v>168</v>
      </c>
      <c r="K65" t="str">
        <f t="shared" si="5"/>
        <v>18</v>
      </c>
      <c r="L65" t="str">
        <f t="shared" si="6"/>
        <v>Aug</v>
      </c>
      <c r="M65">
        <v>7</v>
      </c>
      <c r="N65">
        <f t="shared" si="7"/>
        <v>7</v>
      </c>
      <c r="O65">
        <f t="shared" si="8"/>
        <v>0</v>
      </c>
      <c r="P65">
        <f t="shared" si="9"/>
        <v>0</v>
      </c>
      <c r="Q65" t="s">
        <v>81</v>
      </c>
      <c r="R65" t="s">
        <v>48</v>
      </c>
      <c r="S65">
        <v>2</v>
      </c>
      <c r="T65">
        <v>2</v>
      </c>
      <c r="U65" s="2">
        <f>SUMIFS(SLR!L:L,SLR!D:D,'Резервации 2026'!E65)</f>
        <v>2713.1078176999999</v>
      </c>
      <c r="V65" s="2">
        <f t="shared" si="24"/>
        <v>387.58683109999998</v>
      </c>
      <c r="W65" t="s">
        <v>262</v>
      </c>
      <c r="X65" t="s">
        <v>352</v>
      </c>
      <c r="Y65" t="s">
        <v>338</v>
      </c>
      <c r="Z65" t="str">
        <f t="shared" si="10"/>
        <v>Nov</v>
      </c>
      <c r="AA65" s="6">
        <f t="shared" si="23"/>
        <v>0</v>
      </c>
      <c r="AB65" s="6">
        <f t="shared" si="23"/>
        <v>0</v>
      </c>
      <c r="AC65" s="6">
        <f t="shared" si="23"/>
        <v>0</v>
      </c>
      <c r="AD65" s="6">
        <f t="shared" si="23"/>
        <v>7</v>
      </c>
      <c r="AE65" s="6">
        <f t="shared" si="23"/>
        <v>0</v>
      </c>
      <c r="AF65" s="6">
        <f t="shared" si="12"/>
        <v>7</v>
      </c>
      <c r="AG65" s="6">
        <f t="shared" si="13"/>
        <v>0</v>
      </c>
      <c r="AH65" s="14" t="str">
        <f>LEFT(X65,2)&amp;"."&amp;VLOOKUP(MID(X65,4,3),'Data validation'!$A$1:$B$12,2,FALSE)&amp;".2025"</f>
        <v>07.11.2025</v>
      </c>
      <c r="AI65">
        <f t="shared" si="14"/>
        <v>45</v>
      </c>
      <c r="AJ65" t="str">
        <f>H65&amp;"."&amp;VLOOKUP(I65,'Data validation'!$A$1:$B$12,2,FALSE)&amp;".2026"</f>
        <v>11.08.2026</v>
      </c>
      <c r="AK65">
        <f t="shared" si="15"/>
        <v>33</v>
      </c>
      <c r="AL65" t="e">
        <f>VLOOKUP(E65,[2]Sheet1!$A:$B,2,FALSE)</f>
        <v>#N/A</v>
      </c>
    </row>
    <row r="66" spans="1:38" x14ac:dyDescent="0.25">
      <c r="A66" t="str">
        <f>VLOOKUP(Q66,'Data validation'!$K$2:$L$50,2,FALSE)</f>
        <v>TO</v>
      </c>
      <c r="B66">
        <f t="shared" si="0"/>
        <v>0</v>
      </c>
      <c r="C66">
        <f t="shared" si="1"/>
        <v>0</v>
      </c>
      <c r="D66">
        <f t="shared" si="2"/>
        <v>7</v>
      </c>
      <c r="E66">
        <v>8148</v>
      </c>
      <c r="F66" t="s">
        <v>7669</v>
      </c>
      <c r="G66" t="s">
        <v>354</v>
      </c>
      <c r="H66" t="str">
        <f t="shared" si="3"/>
        <v>12</v>
      </c>
      <c r="I66" t="str">
        <f t="shared" si="4"/>
        <v>Aug</v>
      </c>
      <c r="J66" t="s">
        <v>355</v>
      </c>
      <c r="K66" t="str">
        <f t="shared" si="5"/>
        <v>19</v>
      </c>
      <c r="L66" t="str">
        <f t="shared" si="6"/>
        <v>Aug</v>
      </c>
      <c r="M66">
        <v>7</v>
      </c>
      <c r="N66">
        <f t="shared" si="7"/>
        <v>7</v>
      </c>
      <c r="O66">
        <f t="shared" si="8"/>
        <v>0</v>
      </c>
      <c r="P66">
        <f t="shared" si="9"/>
        <v>0</v>
      </c>
      <c r="Q66" t="s">
        <v>81</v>
      </c>
      <c r="R66" t="s">
        <v>48</v>
      </c>
      <c r="S66">
        <v>2</v>
      </c>
      <c r="T66">
        <v>2</v>
      </c>
      <c r="U66" s="2">
        <f>SUMIFS(SLR!L:L,SLR!D:D,'Резервации 2026'!E66)</f>
        <v>2713.1078176999999</v>
      </c>
      <c r="V66" s="2">
        <f t="shared" si="24"/>
        <v>387.58683109999998</v>
      </c>
      <c r="W66" t="s">
        <v>262</v>
      </c>
      <c r="X66" t="s">
        <v>357</v>
      </c>
      <c r="Y66" t="s">
        <v>338</v>
      </c>
      <c r="Z66" t="str">
        <f t="shared" si="10"/>
        <v>Nov</v>
      </c>
      <c r="AA66" s="6">
        <f t="shared" si="23"/>
        <v>0</v>
      </c>
      <c r="AB66" s="6">
        <f t="shared" si="23"/>
        <v>0</v>
      </c>
      <c r="AC66" s="6">
        <f t="shared" si="23"/>
        <v>0</v>
      </c>
      <c r="AD66" s="6">
        <f t="shared" si="23"/>
        <v>7</v>
      </c>
      <c r="AE66" s="6">
        <f t="shared" si="23"/>
        <v>0</v>
      </c>
      <c r="AF66" s="6">
        <f t="shared" si="12"/>
        <v>7</v>
      </c>
      <c r="AG66" s="6">
        <f t="shared" si="13"/>
        <v>0</v>
      </c>
      <c r="AH66" s="14" t="str">
        <f>LEFT(X66,2)&amp;"."&amp;VLOOKUP(MID(X66,4,3),'Data validation'!$A$1:$B$12,2,FALSE)&amp;".2025"</f>
        <v>07.11.2025</v>
      </c>
      <c r="AI66">
        <f t="shared" si="14"/>
        <v>45</v>
      </c>
      <c r="AJ66" t="str">
        <f>H66&amp;"."&amp;VLOOKUP(I66,'Data validation'!$A$1:$B$12,2,FALSE)&amp;".2026"</f>
        <v>12.08.2026</v>
      </c>
      <c r="AK66">
        <f t="shared" si="15"/>
        <v>33</v>
      </c>
      <c r="AL66" t="e">
        <f>VLOOKUP(E66,[2]Sheet1!$A:$B,2,FALSE)</f>
        <v>#N/A</v>
      </c>
    </row>
    <row r="67" spans="1:38" x14ac:dyDescent="0.25">
      <c r="A67" t="str">
        <f>VLOOKUP(Q67,'Data validation'!$K$2:$L$50,2,FALSE)</f>
        <v>TO</v>
      </c>
      <c r="B67">
        <f t="shared" ref="B67:B130" si="25">AA67+IF(I67="Jun",IF(_xlfn.NUMBERVALUE(H67)&gt;14,0,IF(_xlfn.NUMBERVALUE(K67)&lt;14,M67,15-_xlfn.NUMBERVALUE(H67))),0)</f>
        <v>0</v>
      </c>
      <c r="C67">
        <f t="shared" ref="C67:C130" si="26">M67-B67-D67</f>
        <v>0</v>
      </c>
      <c r="D67">
        <f t="shared" ref="D67:D130" si="27">IF(L67="Jul",IF(_xlfn.NUMBERVALUE(K67)&lt;11,0,IF(I67="Jul",IF(_xlfn.NUMBERVALUE(H67)&gt;11,M67,_xlfn.NUMBERVALUE(K67)-11),0)),0)+IF(L67="Aug",IF(_xlfn.NUMBERVALUE(K67)&gt;24,IF(_xlfn.NUMBERVALUE(H67)&gt;24,0,25-_xlfn.NUMBERVALUE(H67)),IF(I67="Aug",M67,_xlfn.NUMBERVALUE(K67)-1+32-_xlfn.NUMBERVALUE(H67))),0)</f>
        <v>5</v>
      </c>
      <c r="E67">
        <v>8234</v>
      </c>
      <c r="F67" t="s">
        <v>7670</v>
      </c>
      <c r="G67" t="s">
        <v>60</v>
      </c>
      <c r="H67" t="str">
        <f t="shared" ref="H67:H130" si="28">LEFT(G67,2)</f>
        <v>17</v>
      </c>
      <c r="I67" t="str">
        <f t="shared" ref="I67:I130" si="29">MID(G67,4,3)</f>
        <v>Aug</v>
      </c>
      <c r="J67" t="s">
        <v>91</v>
      </c>
      <c r="K67" t="str">
        <f t="shared" ref="K67:K130" si="30">LEFT(J67,2)</f>
        <v>22</v>
      </c>
      <c r="L67" t="str">
        <f t="shared" ref="L67:L130" si="31">MID(J67,4,3)</f>
        <v>Aug</v>
      </c>
      <c r="M67">
        <v>5</v>
      </c>
      <c r="N67">
        <f t="shared" ref="N67:N130" si="32">+K67-H67</f>
        <v>5</v>
      </c>
      <c r="O67">
        <f t="shared" ref="O67:O130" si="33">IF(I67=L67,0,31-H67)</f>
        <v>0</v>
      </c>
      <c r="P67">
        <f t="shared" ref="P67:P130" si="34">IF(I67=L67,0,K67-1)</f>
        <v>0</v>
      </c>
      <c r="Q67" t="s">
        <v>81</v>
      </c>
      <c r="R67" t="s">
        <v>25</v>
      </c>
      <c r="S67">
        <v>2</v>
      </c>
      <c r="T67">
        <v>1</v>
      </c>
      <c r="U67" s="2">
        <f>SUMIFS(SLR!L:L,SLR!D:D,'Резервации 2026'!E67)</f>
        <v>1388.834883</v>
      </c>
      <c r="V67" s="2">
        <f t="shared" si="24"/>
        <v>277.76697660000002</v>
      </c>
      <c r="W67" t="s">
        <v>262</v>
      </c>
      <c r="X67" t="s">
        <v>572</v>
      </c>
      <c r="Y67" t="s">
        <v>569</v>
      </c>
      <c r="Z67" t="str">
        <f t="shared" ref="Z67:Z130" si="35">MID(X67,4,3)</f>
        <v>Nov</v>
      </c>
      <c r="AA67" s="6">
        <f t="shared" si="23"/>
        <v>0</v>
      </c>
      <c r="AB67" s="6">
        <f t="shared" si="23"/>
        <v>0</v>
      </c>
      <c r="AC67" s="6">
        <f t="shared" si="23"/>
        <v>0</v>
      </c>
      <c r="AD67" s="6">
        <f t="shared" si="23"/>
        <v>5</v>
      </c>
      <c r="AE67" s="6">
        <f t="shared" si="23"/>
        <v>0</v>
      </c>
      <c r="AF67" s="6">
        <f t="shared" ref="AF67:AF130" si="36">SUM(AA67:AE67)</f>
        <v>5</v>
      </c>
      <c r="AG67" s="6">
        <f t="shared" ref="AG67:AG130" si="37">+AF67-M67</f>
        <v>0</v>
      </c>
      <c r="AH67" s="14" t="str">
        <f>LEFT(X67,2)&amp;"."&amp;VLOOKUP(MID(X67,4,3),'Data validation'!$A$1:$B$12,2,FALSE)&amp;".2025"</f>
        <v>08.11.2025</v>
      </c>
      <c r="AI67">
        <f t="shared" ref="AI67:AI130" si="38">WEEKNUM(AH67)</f>
        <v>45</v>
      </c>
      <c r="AJ67" t="str">
        <f>H67&amp;"."&amp;VLOOKUP(I67,'Data validation'!$A$1:$B$12,2,FALSE)&amp;".2026"</f>
        <v>17.08.2026</v>
      </c>
      <c r="AK67">
        <f t="shared" ref="AK67:AK130" si="39">WEEKNUM(AJ67)</f>
        <v>34</v>
      </c>
      <c r="AL67" t="e">
        <f>VLOOKUP(E67,[2]Sheet1!$A:$B,2,FALSE)</f>
        <v>#N/A</v>
      </c>
    </row>
    <row r="68" spans="1:38" x14ac:dyDescent="0.25">
      <c r="A68" t="str">
        <f>VLOOKUP(Q68,'Data validation'!$K$2:$L$50,2,FALSE)</f>
        <v>TO</v>
      </c>
      <c r="B68">
        <f t="shared" si="25"/>
        <v>0</v>
      </c>
      <c r="C68">
        <f t="shared" si="26"/>
        <v>5</v>
      </c>
      <c r="D68">
        <f t="shared" si="27"/>
        <v>0</v>
      </c>
      <c r="E68">
        <v>8184</v>
      </c>
      <c r="F68" t="s">
        <v>7671</v>
      </c>
      <c r="G68" t="s">
        <v>213</v>
      </c>
      <c r="H68" t="str">
        <f t="shared" si="28"/>
        <v>01</v>
      </c>
      <c r="I68" t="str">
        <f t="shared" si="29"/>
        <v>Sep</v>
      </c>
      <c r="J68" t="s">
        <v>214</v>
      </c>
      <c r="K68" t="str">
        <f t="shared" si="30"/>
        <v>06</v>
      </c>
      <c r="L68" t="str">
        <f t="shared" si="31"/>
        <v>Sep</v>
      </c>
      <c r="M68">
        <v>5</v>
      </c>
      <c r="N68">
        <f t="shared" si="32"/>
        <v>5</v>
      </c>
      <c r="O68">
        <f t="shared" si="33"/>
        <v>0</v>
      </c>
      <c r="P68">
        <f t="shared" si="34"/>
        <v>0</v>
      </c>
      <c r="Q68" t="s">
        <v>81</v>
      </c>
      <c r="R68" t="s">
        <v>20</v>
      </c>
      <c r="S68">
        <v>2</v>
      </c>
      <c r="T68">
        <v>2</v>
      </c>
      <c r="U68" s="2">
        <f>SUMIFS(SLR!L:L,SLR!D:D,'Резервации 2026'!E68)</f>
        <v>1359.2040585</v>
      </c>
      <c r="V68" s="2">
        <f t="shared" si="24"/>
        <v>271.84081170000002</v>
      </c>
      <c r="W68" t="s">
        <v>262</v>
      </c>
      <c r="X68" t="s">
        <v>442</v>
      </c>
      <c r="Y68" t="s">
        <v>338</v>
      </c>
      <c r="Z68" t="str">
        <f t="shared" si="35"/>
        <v>Nov</v>
      </c>
      <c r="AA68" s="6">
        <f t="shared" si="23"/>
        <v>0</v>
      </c>
      <c r="AB68" s="6">
        <f t="shared" si="23"/>
        <v>0</v>
      </c>
      <c r="AC68" s="6">
        <f t="shared" si="23"/>
        <v>0</v>
      </c>
      <c r="AD68" s="6">
        <f t="shared" si="23"/>
        <v>0</v>
      </c>
      <c r="AE68" s="6">
        <f t="shared" si="23"/>
        <v>5</v>
      </c>
      <c r="AF68" s="6">
        <f t="shared" si="36"/>
        <v>5</v>
      </c>
      <c r="AG68" s="6">
        <f t="shared" si="37"/>
        <v>0</v>
      </c>
      <c r="AH68" s="14" t="str">
        <f>LEFT(X68,2)&amp;"."&amp;VLOOKUP(MID(X68,4,3),'Data validation'!$A$1:$B$12,2,FALSE)&amp;".2025"</f>
        <v>07.11.2025</v>
      </c>
      <c r="AI68">
        <f t="shared" si="38"/>
        <v>45</v>
      </c>
      <c r="AJ68" t="str">
        <f>H68&amp;"."&amp;VLOOKUP(I68,'Data validation'!$A$1:$B$12,2,FALSE)&amp;".2026"</f>
        <v>01.09.2026</v>
      </c>
      <c r="AK68">
        <f t="shared" si="39"/>
        <v>36</v>
      </c>
      <c r="AL68" t="e">
        <f>VLOOKUP(E68,[2]Sheet1!$A:$B,2,FALSE)</f>
        <v>#N/A</v>
      </c>
    </row>
    <row r="69" spans="1:38" x14ac:dyDescent="0.25">
      <c r="A69" t="str">
        <f>VLOOKUP(Q69,'Data validation'!$K$2:$L$50,2,FALSE)</f>
        <v>TO</v>
      </c>
      <c r="B69">
        <f t="shared" si="25"/>
        <v>0</v>
      </c>
      <c r="C69">
        <f t="shared" si="26"/>
        <v>0</v>
      </c>
      <c r="D69">
        <f t="shared" si="27"/>
        <v>6</v>
      </c>
      <c r="E69">
        <v>9515</v>
      </c>
      <c r="F69" t="s">
        <v>7672</v>
      </c>
      <c r="G69" t="s">
        <v>135</v>
      </c>
      <c r="H69" t="str">
        <f t="shared" si="28"/>
        <v>01</v>
      </c>
      <c r="I69" t="str">
        <f t="shared" si="29"/>
        <v>Aug</v>
      </c>
      <c r="J69" t="s">
        <v>646</v>
      </c>
      <c r="K69" t="str">
        <f t="shared" si="30"/>
        <v>07</v>
      </c>
      <c r="L69" t="str">
        <f t="shared" si="31"/>
        <v>Aug</v>
      </c>
      <c r="M69">
        <v>6</v>
      </c>
      <c r="N69">
        <f t="shared" si="32"/>
        <v>6</v>
      </c>
      <c r="O69">
        <f t="shared" si="33"/>
        <v>0</v>
      </c>
      <c r="P69">
        <f t="shared" si="34"/>
        <v>0</v>
      </c>
      <c r="Q69" t="s">
        <v>162</v>
      </c>
      <c r="R69" t="s">
        <v>25</v>
      </c>
      <c r="S69">
        <v>2</v>
      </c>
      <c r="T69">
        <v>0</v>
      </c>
      <c r="U69" s="2">
        <f>SUMIFS(Magelan!L:L,Magelan!D:D,'Резервации 2026'!E69)</f>
        <v>1944.2514864</v>
      </c>
      <c r="V69" s="2">
        <f>+U69/M69</f>
        <v>324.0419144</v>
      </c>
      <c r="W69" t="s">
        <v>262</v>
      </c>
      <c r="X69" t="s">
        <v>4636</v>
      </c>
      <c r="Y69" t="s">
        <v>4626</v>
      </c>
      <c r="Z69" t="str">
        <f t="shared" si="35"/>
        <v>Jan</v>
      </c>
      <c r="AA69" s="6">
        <f t="shared" si="23"/>
        <v>0</v>
      </c>
      <c r="AB69" s="6">
        <f t="shared" si="23"/>
        <v>0</v>
      </c>
      <c r="AC69" s="6">
        <f t="shared" si="23"/>
        <v>0</v>
      </c>
      <c r="AD69" s="6">
        <f t="shared" si="23"/>
        <v>6</v>
      </c>
      <c r="AE69" s="6">
        <f t="shared" si="23"/>
        <v>0</v>
      </c>
      <c r="AF69" s="6">
        <f t="shared" si="36"/>
        <v>6</v>
      </c>
      <c r="AG69" s="6">
        <f t="shared" si="37"/>
        <v>0</v>
      </c>
      <c r="AH69" s="14" t="str">
        <f>LEFT(X69,2)&amp;"."&amp;VLOOKUP(MID(X69,4,3),'Data validation'!$A$1:$B$12,2,FALSE)&amp;".2025"</f>
        <v>15.01.2025</v>
      </c>
      <c r="AI69">
        <f t="shared" si="38"/>
        <v>3</v>
      </c>
      <c r="AJ69" t="str">
        <f>H69&amp;"."&amp;VLOOKUP(I69,'Data validation'!$A$1:$B$12,2,FALSE)&amp;".2026"</f>
        <v>01.08.2026</v>
      </c>
      <c r="AK69">
        <f t="shared" si="39"/>
        <v>31</v>
      </c>
      <c r="AL69" t="e">
        <f>VLOOKUP(E69,[2]Sheet1!$A:$B,2,FALSE)</f>
        <v>#N/A</v>
      </c>
    </row>
    <row r="70" spans="1:38" x14ac:dyDescent="0.25">
      <c r="A70" t="str">
        <f>VLOOKUP(Q70,'Data validation'!$K$2:$L$50,2,FALSE)</f>
        <v>BOOKING</v>
      </c>
      <c r="B70">
        <f t="shared" si="25"/>
        <v>0</v>
      </c>
      <c r="C70">
        <f t="shared" si="26"/>
        <v>5</v>
      </c>
      <c r="D70">
        <f t="shared" si="27"/>
        <v>0</v>
      </c>
      <c r="E70">
        <v>9638</v>
      </c>
      <c r="F70" t="s">
        <v>4998</v>
      </c>
      <c r="G70" t="s">
        <v>250</v>
      </c>
      <c r="H70" t="str">
        <f t="shared" si="28"/>
        <v>31</v>
      </c>
      <c r="I70" t="str">
        <f t="shared" si="29"/>
        <v>Aug</v>
      </c>
      <c r="J70" t="s">
        <v>694</v>
      </c>
      <c r="K70" t="str">
        <f t="shared" si="30"/>
        <v>05</v>
      </c>
      <c r="L70" t="str">
        <f t="shared" si="31"/>
        <v>Sep</v>
      </c>
      <c r="M70">
        <v>5</v>
      </c>
      <c r="N70">
        <f t="shared" si="32"/>
        <v>-26</v>
      </c>
      <c r="O70">
        <f t="shared" si="33"/>
        <v>0</v>
      </c>
      <c r="P70">
        <f t="shared" si="34"/>
        <v>4</v>
      </c>
      <c r="Q70" t="s">
        <v>587</v>
      </c>
      <c r="R70" t="s">
        <v>63</v>
      </c>
      <c r="S70">
        <v>2</v>
      </c>
      <c r="T70">
        <v>2</v>
      </c>
      <c r="U70" s="2">
        <v>2393.7385426605501</v>
      </c>
      <c r="V70" s="2">
        <v>478.74770853211004</v>
      </c>
      <c r="W70" t="s">
        <v>262</v>
      </c>
      <c r="X70" t="s">
        <v>4999</v>
      </c>
      <c r="Y70" t="s">
        <v>4984</v>
      </c>
      <c r="Z70" t="str">
        <f t="shared" si="35"/>
        <v>Jan</v>
      </c>
      <c r="AA70" s="6">
        <f t="shared" si="23"/>
        <v>0</v>
      </c>
      <c r="AB70" s="6">
        <f t="shared" si="23"/>
        <v>0</v>
      </c>
      <c r="AC70" s="6">
        <f t="shared" si="23"/>
        <v>0</v>
      </c>
      <c r="AD70" s="6">
        <f t="shared" si="23"/>
        <v>0</v>
      </c>
      <c r="AE70" s="6">
        <f t="shared" si="23"/>
        <v>4</v>
      </c>
      <c r="AF70" s="6">
        <f t="shared" si="36"/>
        <v>4</v>
      </c>
      <c r="AG70" s="6">
        <f t="shared" si="37"/>
        <v>-1</v>
      </c>
      <c r="AH70" s="14" t="str">
        <f>LEFT(X70,2)&amp;"."&amp;VLOOKUP(MID(X70,4,3),'Data validation'!$A$1:$B$12,2,FALSE)&amp;".2025"</f>
        <v>22.01.2025</v>
      </c>
      <c r="AI70">
        <f t="shared" si="38"/>
        <v>4</v>
      </c>
      <c r="AJ70" t="str">
        <f>H70&amp;"."&amp;VLOOKUP(I70,'Data validation'!$A$1:$B$12,2,FALSE)&amp;".2026"</f>
        <v>31.08.2026</v>
      </c>
      <c r="AK70">
        <f t="shared" si="39"/>
        <v>36</v>
      </c>
      <c r="AL70" t="str">
        <f>VLOOKUP(E70,[2]Sheet1!$A:$B,2,FALSE)</f>
        <v>Анулирана</v>
      </c>
    </row>
    <row r="71" spans="1:38" x14ac:dyDescent="0.25">
      <c r="A71" t="str">
        <f>VLOOKUP(Q71,'Data validation'!$K$2:$L$50,2,FALSE)</f>
        <v>TO</v>
      </c>
      <c r="B71">
        <f t="shared" si="25"/>
        <v>0</v>
      </c>
      <c r="C71">
        <f t="shared" si="26"/>
        <v>0</v>
      </c>
      <c r="D71">
        <f t="shared" si="27"/>
        <v>5</v>
      </c>
      <c r="E71">
        <v>9516</v>
      </c>
      <c r="F71" t="s">
        <v>7673</v>
      </c>
      <c r="G71" t="s">
        <v>85</v>
      </c>
      <c r="H71" t="str">
        <f t="shared" si="28"/>
        <v>26</v>
      </c>
      <c r="I71" t="str">
        <f t="shared" si="29"/>
        <v>Jul</v>
      </c>
      <c r="J71" t="s">
        <v>108</v>
      </c>
      <c r="K71" t="str">
        <f t="shared" si="30"/>
        <v>31</v>
      </c>
      <c r="L71" t="str">
        <f t="shared" si="31"/>
        <v>Jul</v>
      </c>
      <c r="M71">
        <v>5</v>
      </c>
      <c r="N71">
        <f t="shared" si="32"/>
        <v>5</v>
      </c>
      <c r="O71">
        <f t="shared" si="33"/>
        <v>0</v>
      </c>
      <c r="P71">
        <f t="shared" si="34"/>
        <v>0</v>
      </c>
      <c r="Q71" t="s">
        <v>158</v>
      </c>
      <c r="R71" t="s">
        <v>25</v>
      </c>
      <c r="S71">
        <v>3</v>
      </c>
      <c r="T71">
        <v>0</v>
      </c>
      <c r="U71" s="2">
        <f>SUMIFS(DTS!L:L,DTS!D:D,'Резервации 2026'!E71)</f>
        <v>2187.3024805</v>
      </c>
      <c r="V71" s="2">
        <f t="shared" ref="V71:V74" si="40">+U71/M71</f>
        <v>437.4604961</v>
      </c>
      <c r="W71" t="s">
        <v>262</v>
      </c>
      <c r="X71" t="s">
        <v>4638</v>
      </c>
      <c r="Y71" t="s">
        <v>4626</v>
      </c>
      <c r="Z71" t="str">
        <f t="shared" si="35"/>
        <v>Jan</v>
      </c>
      <c r="AA71" s="6">
        <f t="shared" si="23"/>
        <v>0</v>
      </c>
      <c r="AB71" s="6">
        <f t="shared" si="23"/>
        <v>0</v>
      </c>
      <c r="AC71" s="6">
        <f t="shared" si="23"/>
        <v>5</v>
      </c>
      <c r="AD71" s="6">
        <f t="shared" si="23"/>
        <v>0</v>
      </c>
      <c r="AE71" s="6">
        <f t="shared" si="23"/>
        <v>0</v>
      </c>
      <c r="AF71" s="6">
        <f t="shared" si="36"/>
        <v>5</v>
      </c>
      <c r="AG71" s="6">
        <f t="shared" si="37"/>
        <v>0</v>
      </c>
      <c r="AH71" s="14" t="str">
        <f>LEFT(X71,2)&amp;"."&amp;VLOOKUP(MID(X71,4,3),'Data validation'!$A$1:$B$12,2,FALSE)&amp;".2025"</f>
        <v>15.01.2025</v>
      </c>
      <c r="AI71">
        <f t="shared" si="38"/>
        <v>3</v>
      </c>
      <c r="AJ71" t="str">
        <f>H71&amp;"."&amp;VLOOKUP(I71,'Data validation'!$A$1:$B$12,2,FALSE)&amp;".2026"</f>
        <v>26.07.2026</v>
      </c>
      <c r="AK71">
        <f t="shared" si="39"/>
        <v>31</v>
      </c>
      <c r="AL71" t="e">
        <f>VLOOKUP(E71,[2]Sheet1!$A:$B,2,FALSE)</f>
        <v>#N/A</v>
      </c>
    </row>
    <row r="72" spans="1:38" x14ac:dyDescent="0.25">
      <c r="A72" t="str">
        <f>VLOOKUP(Q72,'Data validation'!$K$2:$L$50,2,FALSE)</f>
        <v>TO</v>
      </c>
      <c r="B72">
        <f t="shared" si="25"/>
        <v>0</v>
      </c>
      <c r="C72">
        <f t="shared" si="26"/>
        <v>0</v>
      </c>
      <c r="D72">
        <f t="shared" si="27"/>
        <v>5</v>
      </c>
      <c r="E72">
        <v>9517</v>
      </c>
      <c r="F72" t="s">
        <v>7674</v>
      </c>
      <c r="G72" t="s">
        <v>85</v>
      </c>
      <c r="H72" t="str">
        <f t="shared" si="28"/>
        <v>26</v>
      </c>
      <c r="I72" t="str">
        <f t="shared" si="29"/>
        <v>Jul</v>
      </c>
      <c r="J72" t="s">
        <v>108</v>
      </c>
      <c r="K72" t="str">
        <f t="shared" si="30"/>
        <v>31</v>
      </c>
      <c r="L72" t="str">
        <f t="shared" si="31"/>
        <v>Jul</v>
      </c>
      <c r="M72">
        <v>5</v>
      </c>
      <c r="N72">
        <f t="shared" si="32"/>
        <v>5</v>
      </c>
      <c r="O72">
        <f t="shared" si="33"/>
        <v>0</v>
      </c>
      <c r="P72">
        <f t="shared" si="34"/>
        <v>0</v>
      </c>
      <c r="Q72" t="s">
        <v>158</v>
      </c>
      <c r="R72" t="s">
        <v>25</v>
      </c>
      <c r="S72">
        <v>2</v>
      </c>
      <c r="T72">
        <v>2</v>
      </c>
      <c r="U72" s="2">
        <f>SUMIFS(DTS!L:L,DTS!D:D,'Резервации 2026'!E72)</f>
        <v>2025.2619649999999</v>
      </c>
      <c r="V72" s="2">
        <f t="shared" si="40"/>
        <v>405.052393</v>
      </c>
      <c r="W72" t="s">
        <v>262</v>
      </c>
      <c r="X72" t="s">
        <v>4638</v>
      </c>
      <c r="Y72" t="s">
        <v>4626</v>
      </c>
      <c r="Z72" t="str">
        <f t="shared" si="35"/>
        <v>Jan</v>
      </c>
      <c r="AA72" s="6">
        <f t="shared" si="23"/>
        <v>0</v>
      </c>
      <c r="AB72" s="6">
        <f t="shared" si="23"/>
        <v>0</v>
      </c>
      <c r="AC72" s="6">
        <f t="shared" si="23"/>
        <v>5</v>
      </c>
      <c r="AD72" s="6">
        <f t="shared" si="23"/>
        <v>0</v>
      </c>
      <c r="AE72" s="6">
        <f t="shared" si="23"/>
        <v>0</v>
      </c>
      <c r="AF72" s="6">
        <f t="shared" si="36"/>
        <v>5</v>
      </c>
      <c r="AG72" s="6">
        <f t="shared" si="37"/>
        <v>0</v>
      </c>
      <c r="AH72" s="14" t="str">
        <f>LEFT(X72,2)&amp;"."&amp;VLOOKUP(MID(X72,4,3),'Data validation'!$A$1:$B$12,2,FALSE)&amp;".2025"</f>
        <v>15.01.2025</v>
      </c>
      <c r="AI72">
        <f t="shared" si="38"/>
        <v>3</v>
      </c>
      <c r="AJ72" t="str">
        <f>H72&amp;"."&amp;VLOOKUP(I72,'Data validation'!$A$1:$B$12,2,FALSE)&amp;".2026"</f>
        <v>26.07.2026</v>
      </c>
      <c r="AK72">
        <f t="shared" si="39"/>
        <v>31</v>
      </c>
      <c r="AL72" t="e">
        <f>VLOOKUP(E72,[2]Sheet1!$A:$B,2,FALSE)</f>
        <v>#N/A</v>
      </c>
    </row>
    <row r="73" spans="1:38" x14ac:dyDescent="0.25">
      <c r="A73" t="str">
        <f>VLOOKUP(Q73,'Data validation'!$K$2:$L$50,2,FALSE)</f>
        <v>TO</v>
      </c>
      <c r="B73">
        <f t="shared" si="25"/>
        <v>0</v>
      </c>
      <c r="C73">
        <f t="shared" si="26"/>
        <v>0</v>
      </c>
      <c r="D73">
        <f t="shared" si="27"/>
        <v>5</v>
      </c>
      <c r="E73">
        <v>9518</v>
      </c>
      <c r="F73" t="s">
        <v>7675</v>
      </c>
      <c r="G73" t="s">
        <v>85</v>
      </c>
      <c r="H73" t="str">
        <f t="shared" si="28"/>
        <v>26</v>
      </c>
      <c r="I73" t="str">
        <f t="shared" si="29"/>
        <v>Jul</v>
      </c>
      <c r="J73" t="s">
        <v>108</v>
      </c>
      <c r="K73" t="str">
        <f t="shared" si="30"/>
        <v>31</v>
      </c>
      <c r="L73" t="str">
        <f t="shared" si="31"/>
        <v>Jul</v>
      </c>
      <c r="M73">
        <v>5</v>
      </c>
      <c r="N73">
        <f t="shared" si="32"/>
        <v>5</v>
      </c>
      <c r="O73">
        <f t="shared" si="33"/>
        <v>0</v>
      </c>
      <c r="P73">
        <f t="shared" si="34"/>
        <v>0</v>
      </c>
      <c r="Q73" t="s">
        <v>158</v>
      </c>
      <c r="R73" t="s">
        <v>25</v>
      </c>
      <c r="S73">
        <v>2</v>
      </c>
      <c r="T73">
        <v>2</v>
      </c>
      <c r="U73" s="2">
        <f>SUMIFS(DTS!L:L,DTS!D:D,'Резервации 2026'!E73)</f>
        <v>2025.2619649999999</v>
      </c>
      <c r="V73" s="2">
        <f t="shared" si="40"/>
        <v>405.052393</v>
      </c>
      <c r="W73" t="s">
        <v>262</v>
      </c>
      <c r="X73" t="s">
        <v>4638</v>
      </c>
      <c r="Y73" t="s">
        <v>4626</v>
      </c>
      <c r="Z73" t="str">
        <f t="shared" si="35"/>
        <v>Jan</v>
      </c>
      <c r="AA73" s="6">
        <f t="shared" si="23"/>
        <v>0</v>
      </c>
      <c r="AB73" s="6">
        <f t="shared" si="23"/>
        <v>0</v>
      </c>
      <c r="AC73" s="6">
        <f t="shared" si="23"/>
        <v>5</v>
      </c>
      <c r="AD73" s="6">
        <f t="shared" si="23"/>
        <v>0</v>
      </c>
      <c r="AE73" s="6">
        <f t="shared" si="23"/>
        <v>0</v>
      </c>
      <c r="AF73" s="6">
        <f t="shared" si="36"/>
        <v>5</v>
      </c>
      <c r="AG73" s="6">
        <f t="shared" si="37"/>
        <v>0</v>
      </c>
      <c r="AH73" s="14" t="str">
        <f>LEFT(X73,2)&amp;"."&amp;VLOOKUP(MID(X73,4,3),'Data validation'!$A$1:$B$12,2,FALSE)&amp;".2025"</f>
        <v>15.01.2025</v>
      </c>
      <c r="AI73">
        <f t="shared" si="38"/>
        <v>3</v>
      </c>
      <c r="AJ73" t="str">
        <f>H73&amp;"."&amp;VLOOKUP(I73,'Data validation'!$A$1:$B$12,2,FALSE)&amp;".2026"</f>
        <v>26.07.2026</v>
      </c>
      <c r="AK73">
        <f t="shared" si="39"/>
        <v>31</v>
      </c>
      <c r="AL73" t="e">
        <f>VLOOKUP(E73,[2]Sheet1!$A:$B,2,FALSE)</f>
        <v>#N/A</v>
      </c>
    </row>
    <row r="74" spans="1:38" x14ac:dyDescent="0.25">
      <c r="A74" t="str">
        <f>VLOOKUP(Q74,'Data validation'!$K$2:$L$50,2,FALSE)</f>
        <v>TO</v>
      </c>
      <c r="B74">
        <f t="shared" si="25"/>
        <v>0</v>
      </c>
      <c r="C74">
        <f t="shared" si="26"/>
        <v>0</v>
      </c>
      <c r="D74">
        <f t="shared" si="27"/>
        <v>5</v>
      </c>
      <c r="E74">
        <v>9519</v>
      </c>
      <c r="F74" t="s">
        <v>7676</v>
      </c>
      <c r="G74" t="s">
        <v>85</v>
      </c>
      <c r="H74" t="str">
        <f t="shared" si="28"/>
        <v>26</v>
      </c>
      <c r="I74" t="str">
        <f t="shared" si="29"/>
        <v>Jul</v>
      </c>
      <c r="J74" t="s">
        <v>108</v>
      </c>
      <c r="K74" t="str">
        <f t="shared" si="30"/>
        <v>31</v>
      </c>
      <c r="L74" t="str">
        <f t="shared" si="31"/>
        <v>Jul</v>
      </c>
      <c r="M74">
        <v>5</v>
      </c>
      <c r="N74">
        <f t="shared" si="32"/>
        <v>5</v>
      </c>
      <c r="O74">
        <f t="shared" si="33"/>
        <v>0</v>
      </c>
      <c r="P74">
        <f t="shared" si="34"/>
        <v>0</v>
      </c>
      <c r="Q74" t="s">
        <v>158</v>
      </c>
      <c r="R74" t="s">
        <v>25</v>
      </c>
      <c r="S74">
        <v>2</v>
      </c>
      <c r="T74">
        <v>0</v>
      </c>
      <c r="U74" s="2">
        <f>SUMIFS(DTS!L:L,DTS!D:D,'Резервации 2026'!E74)</f>
        <v>1620.209572</v>
      </c>
      <c r="V74" s="2">
        <f t="shared" si="40"/>
        <v>324.0419144</v>
      </c>
      <c r="W74" t="s">
        <v>262</v>
      </c>
      <c r="X74" t="s">
        <v>4642</v>
      </c>
      <c r="Y74" t="s">
        <v>4626</v>
      </c>
      <c r="Z74" t="str">
        <f t="shared" si="35"/>
        <v>Jan</v>
      </c>
      <c r="AA74" s="6">
        <f t="shared" si="23"/>
        <v>0</v>
      </c>
      <c r="AB74" s="6">
        <f t="shared" si="23"/>
        <v>0</v>
      </c>
      <c r="AC74" s="6">
        <f t="shared" si="23"/>
        <v>5</v>
      </c>
      <c r="AD74" s="6">
        <f t="shared" si="23"/>
        <v>0</v>
      </c>
      <c r="AE74" s="6">
        <f t="shared" si="23"/>
        <v>0</v>
      </c>
      <c r="AF74" s="6">
        <f t="shared" si="36"/>
        <v>5</v>
      </c>
      <c r="AG74" s="6">
        <f t="shared" si="37"/>
        <v>0</v>
      </c>
      <c r="AH74" s="14" t="str">
        <f>LEFT(X74,2)&amp;"."&amp;VLOOKUP(MID(X74,4,3),'Data validation'!$A$1:$B$12,2,FALSE)&amp;".2025"</f>
        <v>15.01.2025</v>
      </c>
      <c r="AI74">
        <f t="shared" si="38"/>
        <v>3</v>
      </c>
      <c r="AJ74" t="str">
        <f>H74&amp;"."&amp;VLOOKUP(I74,'Data validation'!$A$1:$B$12,2,FALSE)&amp;".2026"</f>
        <v>26.07.2026</v>
      </c>
      <c r="AK74">
        <f t="shared" si="39"/>
        <v>31</v>
      </c>
      <c r="AL74" t="e">
        <f>VLOOKUP(E74,[2]Sheet1!$A:$B,2,FALSE)</f>
        <v>#N/A</v>
      </c>
    </row>
    <row r="75" spans="1:38" x14ac:dyDescent="0.25">
      <c r="A75" t="str">
        <f>VLOOKUP(Q75,'Data validation'!$K$2:$L$50,2,FALSE)</f>
        <v>TO</v>
      </c>
      <c r="B75">
        <f t="shared" si="25"/>
        <v>0</v>
      </c>
      <c r="C75">
        <f t="shared" si="26"/>
        <v>0</v>
      </c>
      <c r="D75">
        <f t="shared" si="27"/>
        <v>6</v>
      </c>
      <c r="E75">
        <v>8489</v>
      </c>
      <c r="F75" t="s">
        <v>7677</v>
      </c>
      <c r="G75" t="s">
        <v>236</v>
      </c>
      <c r="H75" t="str">
        <f t="shared" si="28"/>
        <v>17</v>
      </c>
      <c r="I75" t="str">
        <f t="shared" si="29"/>
        <v>Jul</v>
      </c>
      <c r="J75" t="s">
        <v>528</v>
      </c>
      <c r="K75" t="str">
        <f t="shared" si="30"/>
        <v>23</v>
      </c>
      <c r="L75" t="str">
        <f t="shared" si="31"/>
        <v>Jul</v>
      </c>
      <c r="M75">
        <v>6</v>
      </c>
      <c r="N75">
        <f t="shared" si="32"/>
        <v>6</v>
      </c>
      <c r="O75">
        <f t="shared" si="33"/>
        <v>0</v>
      </c>
      <c r="P75">
        <f t="shared" si="34"/>
        <v>0</v>
      </c>
      <c r="Q75" t="s">
        <v>56</v>
      </c>
      <c r="R75" t="s">
        <v>17</v>
      </c>
      <c r="S75">
        <v>2</v>
      </c>
      <c r="T75">
        <v>1</v>
      </c>
      <c r="U75" s="2">
        <f>SUMIFS(Novoton!L:L,Novoton!D:D,'Резервации 2026'!E75)</f>
        <v>1601.9421197999998</v>
      </c>
      <c r="V75" s="2">
        <f>+U75/M75</f>
        <v>266.99035329999998</v>
      </c>
      <c r="W75" t="s">
        <v>227</v>
      </c>
      <c r="X75" t="s">
        <v>1193</v>
      </c>
      <c r="Y75" t="s">
        <v>1138</v>
      </c>
      <c r="Z75" t="str">
        <f t="shared" si="35"/>
        <v>Nov</v>
      </c>
      <c r="AA75" s="6">
        <f t="shared" si="23"/>
        <v>0</v>
      </c>
      <c r="AB75" s="6">
        <f t="shared" si="23"/>
        <v>0</v>
      </c>
      <c r="AC75" s="6">
        <f t="shared" si="23"/>
        <v>6</v>
      </c>
      <c r="AD75" s="6">
        <f t="shared" si="23"/>
        <v>0</v>
      </c>
      <c r="AE75" s="6">
        <f t="shared" si="23"/>
        <v>0</v>
      </c>
      <c r="AF75" s="6">
        <f t="shared" si="36"/>
        <v>6</v>
      </c>
      <c r="AG75" s="6">
        <f t="shared" si="37"/>
        <v>0</v>
      </c>
      <c r="AH75" s="14" t="str">
        <f>LEFT(X75,2)&amp;"."&amp;VLOOKUP(MID(X75,4,3),'Data validation'!$A$1:$B$12,2,FALSE)&amp;".2025"</f>
        <v>14.11.2025</v>
      </c>
      <c r="AI75">
        <f t="shared" si="38"/>
        <v>46</v>
      </c>
      <c r="AJ75" t="str">
        <f>H75&amp;"."&amp;VLOOKUP(I75,'Data validation'!$A$1:$B$12,2,FALSE)&amp;".2026"</f>
        <v>17.07.2026</v>
      </c>
      <c r="AK75">
        <f t="shared" si="39"/>
        <v>29</v>
      </c>
      <c r="AL75" t="e">
        <f>VLOOKUP(E75,[2]Sheet1!$A:$B,2,FALSE)</f>
        <v>#N/A</v>
      </c>
    </row>
    <row r="76" spans="1:38" x14ac:dyDescent="0.25">
      <c r="A76" t="str">
        <f>VLOOKUP(Q76,'Data validation'!$K$2:$L$50,2,FALSE)</f>
        <v>TO</v>
      </c>
      <c r="B76">
        <f t="shared" si="25"/>
        <v>0</v>
      </c>
      <c r="C76">
        <f t="shared" si="26"/>
        <v>0</v>
      </c>
      <c r="D76">
        <f t="shared" si="27"/>
        <v>5</v>
      </c>
      <c r="E76">
        <v>9520</v>
      </c>
      <c r="F76" t="s">
        <v>7676</v>
      </c>
      <c r="G76" t="s">
        <v>85</v>
      </c>
      <c r="H76" t="str">
        <f t="shared" si="28"/>
        <v>26</v>
      </c>
      <c r="I76" t="str">
        <f t="shared" si="29"/>
        <v>Jul</v>
      </c>
      <c r="J76" t="s">
        <v>108</v>
      </c>
      <c r="K76" t="str">
        <f t="shared" si="30"/>
        <v>31</v>
      </c>
      <c r="L76" t="str">
        <f t="shared" si="31"/>
        <v>Jul</v>
      </c>
      <c r="M76">
        <v>5</v>
      </c>
      <c r="N76">
        <f t="shared" si="32"/>
        <v>5</v>
      </c>
      <c r="O76">
        <f t="shared" si="33"/>
        <v>0</v>
      </c>
      <c r="P76">
        <f t="shared" si="34"/>
        <v>0</v>
      </c>
      <c r="Q76" t="s">
        <v>158</v>
      </c>
      <c r="R76" t="s">
        <v>25</v>
      </c>
      <c r="S76">
        <v>3</v>
      </c>
      <c r="T76">
        <v>1</v>
      </c>
      <c r="U76" s="2">
        <f>SUMIFS(DTS!L:L,DTS!D:D,'Резервации 2026'!E76)</f>
        <v>2187.3024805</v>
      </c>
      <c r="V76" s="2">
        <f>+U76/M76</f>
        <v>437.4604961</v>
      </c>
      <c r="W76" t="s">
        <v>262</v>
      </c>
      <c r="X76" t="s">
        <v>4644</v>
      </c>
      <c r="Y76" t="s">
        <v>4626</v>
      </c>
      <c r="Z76" t="str">
        <f t="shared" si="35"/>
        <v>Jan</v>
      </c>
      <c r="AA76" s="6">
        <f t="shared" si="23"/>
        <v>0</v>
      </c>
      <c r="AB76" s="6">
        <f t="shared" si="23"/>
        <v>0</v>
      </c>
      <c r="AC76" s="6">
        <f t="shared" si="23"/>
        <v>5</v>
      </c>
      <c r="AD76" s="6">
        <f t="shared" si="23"/>
        <v>0</v>
      </c>
      <c r="AE76" s="6">
        <f t="shared" si="23"/>
        <v>0</v>
      </c>
      <c r="AF76" s="6">
        <f t="shared" si="36"/>
        <v>5</v>
      </c>
      <c r="AG76" s="6">
        <f t="shared" si="37"/>
        <v>0</v>
      </c>
      <c r="AH76" s="14" t="str">
        <f>LEFT(X76,2)&amp;"."&amp;VLOOKUP(MID(X76,4,3),'Data validation'!$A$1:$B$12,2,FALSE)&amp;".2025"</f>
        <v>15.01.2025</v>
      </c>
      <c r="AI76">
        <f t="shared" si="38"/>
        <v>3</v>
      </c>
      <c r="AJ76" t="str">
        <f>H76&amp;"."&amp;VLOOKUP(I76,'Data validation'!$A$1:$B$12,2,FALSE)&amp;".2026"</f>
        <v>26.07.2026</v>
      </c>
      <c r="AK76">
        <f t="shared" si="39"/>
        <v>31</v>
      </c>
      <c r="AL76" t="e">
        <f>VLOOKUP(E76,[2]Sheet1!$A:$B,2,FALSE)</f>
        <v>#N/A</v>
      </c>
    </row>
    <row r="77" spans="1:38" x14ac:dyDescent="0.25">
      <c r="A77" t="str">
        <f>VLOOKUP(Q77,'Data validation'!$K$2:$L$50,2,FALSE)</f>
        <v>TO</v>
      </c>
      <c r="B77">
        <f t="shared" si="25"/>
        <v>0</v>
      </c>
      <c r="C77">
        <f t="shared" si="26"/>
        <v>0</v>
      </c>
      <c r="D77">
        <f t="shared" si="27"/>
        <v>5</v>
      </c>
      <c r="E77">
        <v>8676</v>
      </c>
      <c r="F77" t="s">
        <v>7678</v>
      </c>
      <c r="G77" t="s">
        <v>155</v>
      </c>
      <c r="H77" t="str">
        <f t="shared" si="28"/>
        <v>19</v>
      </c>
      <c r="I77" t="str">
        <f t="shared" si="29"/>
        <v>Jul</v>
      </c>
      <c r="J77" t="s">
        <v>156</v>
      </c>
      <c r="K77" t="str">
        <f t="shared" si="30"/>
        <v>24</v>
      </c>
      <c r="L77" t="str">
        <f t="shared" si="31"/>
        <v>Jul</v>
      </c>
      <c r="M77">
        <v>5</v>
      </c>
      <c r="N77">
        <f t="shared" si="32"/>
        <v>5</v>
      </c>
      <c r="O77">
        <f t="shared" si="33"/>
        <v>0</v>
      </c>
      <c r="P77">
        <f t="shared" si="34"/>
        <v>0</v>
      </c>
      <c r="Q77" t="s">
        <v>56</v>
      </c>
      <c r="R77" t="s">
        <v>17</v>
      </c>
      <c r="S77">
        <v>2</v>
      </c>
      <c r="T77">
        <v>1</v>
      </c>
      <c r="U77" s="2">
        <f>SUMIFS(Novoton!L:L,Novoton!D:D,'Резервации 2026'!E77)</f>
        <v>1334.9517664999998</v>
      </c>
      <c r="V77" s="2">
        <f t="shared" ref="V77:V78" si="41">+U77/M77</f>
        <v>266.99035329999998</v>
      </c>
      <c r="W77" t="s">
        <v>227</v>
      </c>
      <c r="X77" t="s">
        <v>1654</v>
      </c>
      <c r="Y77" t="s">
        <v>1594</v>
      </c>
      <c r="Z77" t="str">
        <f t="shared" si="35"/>
        <v>Nov</v>
      </c>
      <c r="AA77" s="6">
        <f t="shared" si="23"/>
        <v>0</v>
      </c>
      <c r="AB77" s="6">
        <f t="shared" si="23"/>
        <v>0</v>
      </c>
      <c r="AC77" s="6">
        <f t="shared" si="23"/>
        <v>5</v>
      </c>
      <c r="AD77" s="6">
        <f t="shared" si="23"/>
        <v>0</v>
      </c>
      <c r="AE77" s="6">
        <f t="shared" si="23"/>
        <v>0</v>
      </c>
      <c r="AF77" s="6">
        <f t="shared" si="36"/>
        <v>5</v>
      </c>
      <c r="AG77" s="6">
        <f t="shared" si="37"/>
        <v>0</v>
      </c>
      <c r="AH77" s="14" t="str">
        <f>LEFT(X77,2)&amp;"."&amp;VLOOKUP(MID(X77,4,3),'Data validation'!$A$1:$B$12,2,FALSE)&amp;".2025"</f>
        <v>21.11.2025</v>
      </c>
      <c r="AI77">
        <f t="shared" si="38"/>
        <v>47</v>
      </c>
      <c r="AJ77" t="str">
        <f>H77&amp;"."&amp;VLOOKUP(I77,'Data validation'!$A$1:$B$12,2,FALSE)&amp;".2026"</f>
        <v>19.07.2026</v>
      </c>
      <c r="AK77">
        <f t="shared" si="39"/>
        <v>30</v>
      </c>
      <c r="AL77" t="e">
        <f>VLOOKUP(E77,[2]Sheet1!$A:$B,2,FALSE)</f>
        <v>#N/A</v>
      </c>
    </row>
    <row r="78" spans="1:38" x14ac:dyDescent="0.25">
      <c r="A78" t="str">
        <f>VLOOKUP(Q78,'Data validation'!$K$2:$L$50,2,FALSE)</f>
        <v>TO</v>
      </c>
      <c r="B78">
        <f t="shared" si="25"/>
        <v>0</v>
      </c>
      <c r="C78">
        <f t="shared" si="26"/>
        <v>0</v>
      </c>
      <c r="D78">
        <f t="shared" si="27"/>
        <v>7</v>
      </c>
      <c r="E78">
        <v>8976</v>
      </c>
      <c r="F78" t="s">
        <v>7679</v>
      </c>
      <c r="G78" t="s">
        <v>107</v>
      </c>
      <c r="H78" t="str">
        <f t="shared" si="28"/>
        <v>25</v>
      </c>
      <c r="I78" t="str">
        <f t="shared" si="29"/>
        <v>Jul</v>
      </c>
      <c r="J78" t="s">
        <v>135</v>
      </c>
      <c r="K78" t="str">
        <f t="shared" si="30"/>
        <v>01</v>
      </c>
      <c r="L78" t="str">
        <f t="shared" si="31"/>
        <v>Aug</v>
      </c>
      <c r="M78">
        <v>7</v>
      </c>
      <c r="N78">
        <f t="shared" si="32"/>
        <v>-24</v>
      </c>
      <c r="O78">
        <f t="shared" si="33"/>
        <v>6</v>
      </c>
      <c r="P78">
        <f t="shared" si="34"/>
        <v>0</v>
      </c>
      <c r="Q78" t="s">
        <v>56</v>
      </c>
      <c r="R78" t="s">
        <v>63</v>
      </c>
      <c r="S78">
        <v>2</v>
      </c>
      <c r="T78">
        <v>2</v>
      </c>
      <c r="U78" s="2">
        <f>SUMIFS(Novoton!L:L,Novoton!D:D,'Резервации 2026'!E78)</f>
        <v>2592.0810572999999</v>
      </c>
      <c r="V78" s="2">
        <f t="shared" si="41"/>
        <v>370.2972939</v>
      </c>
      <c r="W78" t="s">
        <v>227</v>
      </c>
      <c r="X78" t="s">
        <v>3080</v>
      </c>
      <c r="Y78" t="s">
        <v>3215</v>
      </c>
      <c r="Z78" t="str">
        <f t="shared" si="35"/>
        <v>Dec</v>
      </c>
      <c r="AA78" s="6">
        <f t="shared" si="23"/>
        <v>0</v>
      </c>
      <c r="AB78" s="6">
        <f t="shared" si="23"/>
        <v>0</v>
      </c>
      <c r="AC78" s="6">
        <f t="shared" si="23"/>
        <v>6</v>
      </c>
      <c r="AD78" s="6">
        <f t="shared" si="23"/>
        <v>0</v>
      </c>
      <c r="AE78" s="6">
        <f t="shared" si="23"/>
        <v>0</v>
      </c>
      <c r="AF78" s="6">
        <f t="shared" si="36"/>
        <v>6</v>
      </c>
      <c r="AG78" s="6">
        <f t="shared" si="37"/>
        <v>-1</v>
      </c>
      <c r="AH78" s="14" t="str">
        <f>LEFT(X78,2)&amp;"."&amp;VLOOKUP(MID(X78,4,3),'Data validation'!$A$1:$B$12,2,FALSE)&amp;".2025"</f>
        <v>01.12.2025</v>
      </c>
      <c r="AI78">
        <f t="shared" si="38"/>
        <v>49</v>
      </c>
      <c r="AJ78" t="str">
        <f>H78&amp;"."&amp;VLOOKUP(I78,'Data validation'!$A$1:$B$12,2,FALSE)&amp;".2026"</f>
        <v>25.07.2026</v>
      </c>
      <c r="AK78">
        <f t="shared" si="39"/>
        <v>30</v>
      </c>
      <c r="AL78" t="e">
        <f>VLOOKUP(E78,[2]Sheet1!$A:$B,2,FALSE)</f>
        <v>#N/A</v>
      </c>
    </row>
    <row r="79" spans="1:38" x14ac:dyDescent="0.25">
      <c r="A79" t="str">
        <f>VLOOKUP(Q79,'Data validation'!$K$2:$L$50,2,FALSE)</f>
        <v>TO</v>
      </c>
      <c r="B79">
        <f t="shared" si="25"/>
        <v>0</v>
      </c>
      <c r="C79">
        <f t="shared" si="26"/>
        <v>5</v>
      </c>
      <c r="D79">
        <f t="shared" si="27"/>
        <v>0</v>
      </c>
      <c r="E79">
        <v>9781</v>
      </c>
      <c r="F79" t="s">
        <v>5358</v>
      </c>
      <c r="G79" t="s">
        <v>283</v>
      </c>
      <c r="H79" t="str">
        <f t="shared" si="28"/>
        <v>20</v>
      </c>
      <c r="I79" t="str">
        <f t="shared" si="29"/>
        <v>Jun</v>
      </c>
      <c r="J79" t="s">
        <v>303</v>
      </c>
      <c r="K79" t="str">
        <f t="shared" si="30"/>
        <v>25</v>
      </c>
      <c r="L79" t="str">
        <f t="shared" si="31"/>
        <v>Jun</v>
      </c>
      <c r="M79">
        <v>5</v>
      </c>
      <c r="N79">
        <f t="shared" si="32"/>
        <v>5</v>
      </c>
      <c r="O79">
        <f t="shared" si="33"/>
        <v>0</v>
      </c>
      <c r="P79">
        <f t="shared" si="34"/>
        <v>0</v>
      </c>
      <c r="Q79" t="s">
        <v>81</v>
      </c>
      <c r="R79" t="s">
        <v>48</v>
      </c>
      <c r="S79">
        <v>3</v>
      </c>
      <c r="T79">
        <v>1</v>
      </c>
      <c r="U79" s="2">
        <f>SUMIFS(SLR!L:L,SLR!D:D,'Резервации 2026'!E79)</f>
        <v>1967.0760224999999</v>
      </c>
      <c r="V79" s="2">
        <f>+U79/M79</f>
        <v>393.41520449999996</v>
      </c>
      <c r="W79" t="s">
        <v>262</v>
      </c>
      <c r="X79" t="s">
        <v>5359</v>
      </c>
      <c r="Y79" t="s">
        <v>5345</v>
      </c>
      <c r="Z79" t="str">
        <f t="shared" si="35"/>
        <v>Jan</v>
      </c>
      <c r="AA79" s="6">
        <f t="shared" si="23"/>
        <v>0</v>
      </c>
      <c r="AB79" s="6">
        <f t="shared" si="23"/>
        <v>5</v>
      </c>
      <c r="AC79" s="6">
        <f t="shared" si="23"/>
        <v>0</v>
      </c>
      <c r="AD79" s="6">
        <f t="shared" si="23"/>
        <v>0</v>
      </c>
      <c r="AE79" s="6">
        <f t="shared" si="23"/>
        <v>0</v>
      </c>
      <c r="AF79" s="6">
        <f t="shared" si="36"/>
        <v>5</v>
      </c>
      <c r="AG79" s="6">
        <f t="shared" si="37"/>
        <v>0</v>
      </c>
      <c r="AH79" s="14" t="str">
        <f>LEFT(X79,2)&amp;"."&amp;VLOOKUP(MID(X79,4,3),'Data validation'!$A$1:$B$12,2,FALSE)&amp;".2025"</f>
        <v>27.01.2025</v>
      </c>
      <c r="AI79">
        <f t="shared" si="38"/>
        <v>5</v>
      </c>
      <c r="AJ79" t="str">
        <f>H79&amp;"."&amp;VLOOKUP(I79,'Data validation'!$A$1:$B$12,2,FALSE)&amp;".2026"</f>
        <v>20.06.2026</v>
      </c>
      <c r="AK79">
        <f t="shared" si="39"/>
        <v>25</v>
      </c>
      <c r="AL79" t="e">
        <f>VLOOKUP(E79,[2]Sheet1!$A:$B,2,FALSE)</f>
        <v>#N/A</v>
      </c>
    </row>
    <row r="80" spans="1:38" x14ac:dyDescent="0.25">
      <c r="A80" t="str">
        <f>VLOOKUP(Q80,'Data validation'!$K$2:$L$50,2,FALSE)</f>
        <v>TO</v>
      </c>
      <c r="B80">
        <f t="shared" si="25"/>
        <v>0</v>
      </c>
      <c r="C80">
        <f t="shared" si="26"/>
        <v>5</v>
      </c>
      <c r="D80">
        <f t="shared" si="27"/>
        <v>0</v>
      </c>
      <c r="E80">
        <v>10099</v>
      </c>
      <c r="F80" t="s">
        <v>6752</v>
      </c>
      <c r="G80" t="s">
        <v>303</v>
      </c>
      <c r="H80" t="str">
        <f t="shared" si="28"/>
        <v>25</v>
      </c>
      <c r="I80" t="str">
        <f t="shared" si="29"/>
        <v>Jun</v>
      </c>
      <c r="J80" t="s">
        <v>71</v>
      </c>
      <c r="K80" t="str">
        <f t="shared" si="30"/>
        <v>30</v>
      </c>
      <c r="L80" t="str">
        <f t="shared" si="31"/>
        <v>Jun</v>
      </c>
      <c r="M80">
        <v>5</v>
      </c>
      <c r="N80">
        <f t="shared" si="32"/>
        <v>5</v>
      </c>
      <c r="O80">
        <f t="shared" si="33"/>
        <v>0</v>
      </c>
      <c r="P80">
        <f t="shared" si="34"/>
        <v>0</v>
      </c>
      <c r="Q80" t="s">
        <v>138</v>
      </c>
      <c r="R80" t="s">
        <v>17</v>
      </c>
      <c r="S80">
        <v>2</v>
      </c>
      <c r="T80">
        <v>2</v>
      </c>
      <c r="U80" s="2">
        <f>SUMIFS(TediKam!L:L,TediKam!D:D,'Резервации 2026'!E80)</f>
        <v>1883.9532474999999</v>
      </c>
      <c r="V80" s="2">
        <f>+U80/M80</f>
        <v>376.79064949999997</v>
      </c>
      <c r="W80" t="s">
        <v>262</v>
      </c>
      <c r="X80" t="s">
        <v>6753</v>
      </c>
      <c r="Y80" t="s">
        <v>6533</v>
      </c>
      <c r="Z80" t="str">
        <f t="shared" si="35"/>
        <v>Feb</v>
      </c>
      <c r="AA80" s="6">
        <f t="shared" si="23"/>
        <v>0</v>
      </c>
      <c r="AB80" s="6">
        <f t="shared" si="23"/>
        <v>5</v>
      </c>
      <c r="AC80" s="6">
        <f t="shared" si="23"/>
        <v>0</v>
      </c>
      <c r="AD80" s="6">
        <f t="shared" si="23"/>
        <v>0</v>
      </c>
      <c r="AE80" s="6">
        <f t="shared" si="23"/>
        <v>0</v>
      </c>
      <c r="AF80" s="6">
        <f t="shared" si="36"/>
        <v>5</v>
      </c>
      <c r="AG80" s="6">
        <f t="shared" si="37"/>
        <v>0</v>
      </c>
      <c r="AH80" s="14" t="str">
        <f>LEFT(X80,2)&amp;"."&amp;VLOOKUP(MID(X80,4,3),'Data validation'!$A$1:$B$12,2,FALSE)&amp;".2025"</f>
        <v>16.02.2025</v>
      </c>
      <c r="AI80">
        <f t="shared" si="38"/>
        <v>8</v>
      </c>
      <c r="AJ80" t="str">
        <f>H80&amp;"."&amp;VLOOKUP(I80,'Data validation'!$A$1:$B$12,2,FALSE)&amp;".2026"</f>
        <v>25.06.2026</v>
      </c>
      <c r="AK80">
        <f t="shared" si="39"/>
        <v>26</v>
      </c>
      <c r="AL80" t="e">
        <f>VLOOKUP(E80,[2]Sheet1!$A:$B,2,FALSE)</f>
        <v>#N/A</v>
      </c>
    </row>
    <row r="81" spans="1:38" x14ac:dyDescent="0.25">
      <c r="A81" t="str">
        <f>VLOOKUP(Q81,'Data validation'!$K$2:$L$50,2,FALSE)</f>
        <v>TO</v>
      </c>
      <c r="B81">
        <f t="shared" si="25"/>
        <v>0</v>
      </c>
      <c r="C81">
        <f t="shared" si="26"/>
        <v>0</v>
      </c>
      <c r="D81">
        <f t="shared" si="27"/>
        <v>5</v>
      </c>
      <c r="E81">
        <v>9521</v>
      </c>
      <c r="F81" t="s">
        <v>7680</v>
      </c>
      <c r="G81" t="s">
        <v>78</v>
      </c>
      <c r="H81" t="str">
        <f t="shared" si="28"/>
        <v>02</v>
      </c>
      <c r="I81" t="str">
        <f t="shared" si="29"/>
        <v>Aug</v>
      </c>
      <c r="J81" t="s">
        <v>646</v>
      </c>
      <c r="K81" t="str">
        <f t="shared" si="30"/>
        <v>07</v>
      </c>
      <c r="L81" t="str">
        <f t="shared" si="31"/>
        <v>Aug</v>
      </c>
      <c r="M81">
        <v>5</v>
      </c>
      <c r="N81">
        <f t="shared" si="32"/>
        <v>5</v>
      </c>
      <c r="O81">
        <f t="shared" si="33"/>
        <v>0</v>
      </c>
      <c r="P81">
        <f t="shared" si="34"/>
        <v>0</v>
      </c>
      <c r="Q81" t="s">
        <v>162</v>
      </c>
      <c r="R81" t="s">
        <v>63</v>
      </c>
      <c r="S81">
        <v>3</v>
      </c>
      <c r="T81">
        <v>1</v>
      </c>
      <c r="U81" s="2">
        <f>SUMIFS(Magelan!L:L,Magelan!D:D,'Резервации 2026'!E81)</f>
        <v>2153.4666214999997</v>
      </c>
      <c r="V81" s="2">
        <f t="shared" ref="V81:V85" si="42">+U81/M81</f>
        <v>430.69332429999997</v>
      </c>
      <c r="W81" t="s">
        <v>262</v>
      </c>
      <c r="X81" t="s">
        <v>4646</v>
      </c>
      <c r="Y81" t="s">
        <v>4626</v>
      </c>
      <c r="Z81" t="str">
        <f t="shared" si="35"/>
        <v>Jan</v>
      </c>
      <c r="AA81" s="6">
        <f t="shared" si="23"/>
        <v>0</v>
      </c>
      <c r="AB81" s="6">
        <f t="shared" si="23"/>
        <v>0</v>
      </c>
      <c r="AC81" s="6">
        <f t="shared" si="23"/>
        <v>0</v>
      </c>
      <c r="AD81" s="6">
        <f t="shared" si="23"/>
        <v>5</v>
      </c>
      <c r="AE81" s="6">
        <f t="shared" si="23"/>
        <v>0</v>
      </c>
      <c r="AF81" s="6">
        <f t="shared" si="36"/>
        <v>5</v>
      </c>
      <c r="AG81" s="6">
        <f t="shared" si="37"/>
        <v>0</v>
      </c>
      <c r="AH81" s="14" t="str">
        <f>LEFT(X81,2)&amp;"."&amp;VLOOKUP(MID(X81,4,3),'Data validation'!$A$1:$B$12,2,FALSE)&amp;".2025"</f>
        <v>15.01.2025</v>
      </c>
      <c r="AI81">
        <f t="shared" si="38"/>
        <v>3</v>
      </c>
      <c r="AJ81" t="str">
        <f>H81&amp;"."&amp;VLOOKUP(I81,'Data validation'!$A$1:$B$12,2,FALSE)&amp;".2026"</f>
        <v>02.08.2026</v>
      </c>
      <c r="AK81">
        <f t="shared" si="39"/>
        <v>32</v>
      </c>
      <c r="AL81" t="e">
        <f>VLOOKUP(E81,[2]Sheet1!$A:$B,2,FALSE)</f>
        <v>#N/A</v>
      </c>
    </row>
    <row r="82" spans="1:38" x14ac:dyDescent="0.25">
      <c r="A82" t="str">
        <f>VLOOKUP(Q82,'Data validation'!$K$2:$L$50,2,FALSE)</f>
        <v>TO</v>
      </c>
      <c r="B82">
        <f t="shared" si="25"/>
        <v>0</v>
      </c>
      <c r="C82">
        <f t="shared" si="26"/>
        <v>0</v>
      </c>
      <c r="D82">
        <f t="shared" si="27"/>
        <v>5</v>
      </c>
      <c r="E82">
        <v>9522</v>
      </c>
      <c r="F82" t="s">
        <v>7681</v>
      </c>
      <c r="G82" t="s">
        <v>78</v>
      </c>
      <c r="H82" t="str">
        <f t="shared" si="28"/>
        <v>02</v>
      </c>
      <c r="I82" t="str">
        <f t="shared" si="29"/>
        <v>Aug</v>
      </c>
      <c r="J82" t="s">
        <v>646</v>
      </c>
      <c r="K82" t="str">
        <f t="shared" si="30"/>
        <v>07</v>
      </c>
      <c r="L82" t="str">
        <f t="shared" si="31"/>
        <v>Aug</v>
      </c>
      <c r="M82">
        <v>5</v>
      </c>
      <c r="N82">
        <f t="shared" si="32"/>
        <v>5</v>
      </c>
      <c r="O82">
        <f t="shared" si="33"/>
        <v>0</v>
      </c>
      <c r="P82">
        <f t="shared" si="34"/>
        <v>0</v>
      </c>
      <c r="Q82" t="s">
        <v>162</v>
      </c>
      <c r="R82" t="s">
        <v>63</v>
      </c>
      <c r="S82">
        <v>3</v>
      </c>
      <c r="T82">
        <v>1</v>
      </c>
      <c r="U82" s="2">
        <f>SUMIFS(Magelan!L:L,Magelan!D:D,'Резервации 2026'!E82)</f>
        <v>2153.4666214999997</v>
      </c>
      <c r="V82" s="2">
        <f t="shared" si="42"/>
        <v>430.69332429999997</v>
      </c>
      <c r="W82" t="s">
        <v>262</v>
      </c>
      <c r="X82" t="s">
        <v>4646</v>
      </c>
      <c r="Y82" t="s">
        <v>4626</v>
      </c>
      <c r="Z82" t="str">
        <f t="shared" si="35"/>
        <v>Jan</v>
      </c>
      <c r="AA82" s="6">
        <f t="shared" si="23"/>
        <v>0</v>
      </c>
      <c r="AB82" s="6">
        <f t="shared" si="23"/>
        <v>0</v>
      </c>
      <c r="AC82" s="6">
        <f t="shared" si="23"/>
        <v>0</v>
      </c>
      <c r="AD82" s="6">
        <f t="shared" si="23"/>
        <v>5</v>
      </c>
      <c r="AE82" s="6">
        <f t="shared" si="23"/>
        <v>0</v>
      </c>
      <c r="AF82" s="6">
        <f t="shared" si="36"/>
        <v>5</v>
      </c>
      <c r="AG82" s="6">
        <f t="shared" si="37"/>
        <v>0</v>
      </c>
      <c r="AH82" s="14" t="str">
        <f>LEFT(X82,2)&amp;"."&amp;VLOOKUP(MID(X82,4,3),'Data validation'!$A$1:$B$12,2,FALSE)&amp;".2025"</f>
        <v>15.01.2025</v>
      </c>
      <c r="AI82">
        <f t="shared" si="38"/>
        <v>3</v>
      </c>
      <c r="AJ82" t="str">
        <f>H82&amp;"."&amp;VLOOKUP(I82,'Data validation'!$A$1:$B$12,2,FALSE)&amp;".2026"</f>
        <v>02.08.2026</v>
      </c>
      <c r="AK82">
        <f t="shared" si="39"/>
        <v>32</v>
      </c>
      <c r="AL82" t="e">
        <f>VLOOKUP(E82,[2]Sheet1!$A:$B,2,FALSE)</f>
        <v>#N/A</v>
      </c>
    </row>
    <row r="83" spans="1:38" x14ac:dyDescent="0.25">
      <c r="A83" t="str">
        <f>VLOOKUP(Q83,'Data validation'!$K$2:$L$50,2,FALSE)</f>
        <v>TO</v>
      </c>
      <c r="B83">
        <f t="shared" si="25"/>
        <v>0</v>
      </c>
      <c r="C83">
        <f t="shared" si="26"/>
        <v>0</v>
      </c>
      <c r="D83">
        <f t="shared" si="27"/>
        <v>6</v>
      </c>
      <c r="E83">
        <v>9784</v>
      </c>
      <c r="F83" t="s">
        <v>5360</v>
      </c>
      <c r="G83" t="s">
        <v>90</v>
      </c>
      <c r="H83" t="str">
        <f t="shared" si="28"/>
        <v>15</v>
      </c>
      <c r="I83" t="str">
        <f t="shared" si="29"/>
        <v>Aug</v>
      </c>
      <c r="J83" t="s">
        <v>519</v>
      </c>
      <c r="K83" t="str">
        <f t="shared" si="30"/>
        <v>21</v>
      </c>
      <c r="L83" t="str">
        <f t="shared" si="31"/>
        <v>Aug</v>
      </c>
      <c r="M83">
        <v>6</v>
      </c>
      <c r="N83">
        <f t="shared" si="32"/>
        <v>6</v>
      </c>
      <c r="O83">
        <f t="shared" si="33"/>
        <v>0</v>
      </c>
      <c r="P83">
        <f t="shared" si="34"/>
        <v>0</v>
      </c>
      <c r="Q83" t="s">
        <v>81</v>
      </c>
      <c r="R83" t="s">
        <v>63</v>
      </c>
      <c r="S83">
        <v>3</v>
      </c>
      <c r="T83">
        <v>1</v>
      </c>
      <c r="U83" s="2">
        <f>SUMIFS(SLR!L:L,SLR!D:D,'Резервации 2026'!E83)</f>
        <v>2584.1599458000001</v>
      </c>
      <c r="V83" s="2">
        <f t="shared" si="42"/>
        <v>430.69332430000003</v>
      </c>
      <c r="W83" t="s">
        <v>262</v>
      </c>
      <c r="X83" t="s">
        <v>5361</v>
      </c>
      <c r="Y83" t="s">
        <v>5345</v>
      </c>
      <c r="Z83" t="str">
        <f t="shared" si="35"/>
        <v>Jan</v>
      </c>
      <c r="AA83" s="6">
        <f t="shared" si="23"/>
        <v>0</v>
      </c>
      <c r="AB83" s="6">
        <f t="shared" si="23"/>
        <v>0</v>
      </c>
      <c r="AC83" s="6">
        <f t="shared" si="23"/>
        <v>0</v>
      </c>
      <c r="AD83" s="6">
        <f t="shared" si="23"/>
        <v>6</v>
      </c>
      <c r="AE83" s="6">
        <f t="shared" si="23"/>
        <v>0</v>
      </c>
      <c r="AF83" s="6">
        <f t="shared" si="36"/>
        <v>6</v>
      </c>
      <c r="AG83" s="6">
        <f t="shared" si="37"/>
        <v>0</v>
      </c>
      <c r="AH83" s="14" t="str">
        <f>LEFT(X83,2)&amp;"."&amp;VLOOKUP(MID(X83,4,3),'Data validation'!$A$1:$B$12,2,FALSE)&amp;".2025"</f>
        <v>27.01.2025</v>
      </c>
      <c r="AI83">
        <f t="shared" si="38"/>
        <v>5</v>
      </c>
      <c r="AJ83" t="str">
        <f>H83&amp;"."&amp;VLOOKUP(I83,'Data validation'!$A$1:$B$12,2,FALSE)&amp;".2026"</f>
        <v>15.08.2026</v>
      </c>
      <c r="AK83">
        <f t="shared" si="39"/>
        <v>33</v>
      </c>
      <c r="AL83" t="e">
        <f>VLOOKUP(E83,[2]Sheet1!$A:$B,2,FALSE)</f>
        <v>#N/A</v>
      </c>
    </row>
    <row r="84" spans="1:38" x14ac:dyDescent="0.25">
      <c r="A84" t="str">
        <f>VLOOKUP(Q84,'Data validation'!$K$2:$L$50,2,FALSE)</f>
        <v>TO</v>
      </c>
      <c r="B84">
        <f t="shared" si="25"/>
        <v>0</v>
      </c>
      <c r="C84">
        <f t="shared" si="26"/>
        <v>0</v>
      </c>
      <c r="D84">
        <f t="shared" si="27"/>
        <v>6</v>
      </c>
      <c r="E84">
        <v>9783</v>
      </c>
      <c r="F84" t="s">
        <v>5362</v>
      </c>
      <c r="G84" t="s">
        <v>90</v>
      </c>
      <c r="H84" t="str">
        <f t="shared" si="28"/>
        <v>15</v>
      </c>
      <c r="I84" t="str">
        <f t="shared" si="29"/>
        <v>Aug</v>
      </c>
      <c r="J84" t="s">
        <v>519</v>
      </c>
      <c r="K84" t="str">
        <f t="shared" si="30"/>
        <v>21</v>
      </c>
      <c r="L84" t="str">
        <f t="shared" si="31"/>
        <v>Aug</v>
      </c>
      <c r="M84">
        <v>6</v>
      </c>
      <c r="N84">
        <f t="shared" si="32"/>
        <v>6</v>
      </c>
      <c r="O84">
        <f t="shared" si="33"/>
        <v>0</v>
      </c>
      <c r="P84">
        <f t="shared" si="34"/>
        <v>0</v>
      </c>
      <c r="Q84" t="s">
        <v>81</v>
      </c>
      <c r="R84" t="s">
        <v>63</v>
      </c>
      <c r="S84">
        <v>3</v>
      </c>
      <c r="T84">
        <v>1</v>
      </c>
      <c r="U84" s="2">
        <f>SUMIFS(SLR!L:L,SLR!D:D,'Резервации 2026'!E84)</f>
        <v>2584.1599458000001</v>
      </c>
      <c r="V84" s="2">
        <f t="shared" si="42"/>
        <v>430.69332430000003</v>
      </c>
      <c r="W84" t="s">
        <v>262</v>
      </c>
      <c r="X84" t="s">
        <v>5361</v>
      </c>
      <c r="Y84" t="s">
        <v>5345</v>
      </c>
      <c r="Z84" t="str">
        <f t="shared" si="35"/>
        <v>Jan</v>
      </c>
      <c r="AA84" s="6">
        <f t="shared" si="23"/>
        <v>0</v>
      </c>
      <c r="AB84" s="6">
        <f t="shared" si="23"/>
        <v>0</v>
      </c>
      <c r="AC84" s="6">
        <f t="shared" si="23"/>
        <v>0</v>
      </c>
      <c r="AD84" s="6">
        <f t="shared" si="23"/>
        <v>6</v>
      </c>
      <c r="AE84" s="6">
        <f t="shared" si="23"/>
        <v>0</v>
      </c>
      <c r="AF84" s="6">
        <f t="shared" si="36"/>
        <v>6</v>
      </c>
      <c r="AG84" s="6">
        <f t="shared" si="37"/>
        <v>0</v>
      </c>
      <c r="AH84" s="14" t="str">
        <f>LEFT(X84,2)&amp;"."&amp;VLOOKUP(MID(X84,4,3),'Data validation'!$A$1:$B$12,2,FALSE)&amp;".2025"</f>
        <v>27.01.2025</v>
      </c>
      <c r="AI84">
        <f t="shared" si="38"/>
        <v>5</v>
      </c>
      <c r="AJ84" t="str">
        <f>H84&amp;"."&amp;VLOOKUP(I84,'Data validation'!$A$1:$B$12,2,FALSE)&amp;".2026"</f>
        <v>15.08.2026</v>
      </c>
      <c r="AK84">
        <f t="shared" si="39"/>
        <v>33</v>
      </c>
      <c r="AL84" t="e">
        <f>VLOOKUP(E84,[2]Sheet1!$A:$B,2,FALSE)</f>
        <v>#N/A</v>
      </c>
    </row>
    <row r="85" spans="1:38" x14ac:dyDescent="0.25">
      <c r="A85" t="str">
        <f>VLOOKUP(Q85,'Data validation'!$K$2:$L$50,2,FALSE)</f>
        <v>TO</v>
      </c>
      <c r="B85">
        <f t="shared" si="25"/>
        <v>0</v>
      </c>
      <c r="C85">
        <f t="shared" si="26"/>
        <v>0</v>
      </c>
      <c r="D85">
        <f t="shared" si="27"/>
        <v>6</v>
      </c>
      <c r="E85">
        <v>9785</v>
      </c>
      <c r="F85" t="s">
        <v>5363</v>
      </c>
      <c r="G85" t="s">
        <v>290</v>
      </c>
      <c r="H85" t="str">
        <f t="shared" si="28"/>
        <v>05</v>
      </c>
      <c r="I85" t="str">
        <f t="shared" si="29"/>
        <v>Aug</v>
      </c>
      <c r="J85" t="s">
        <v>350</v>
      </c>
      <c r="K85" t="str">
        <f t="shared" si="30"/>
        <v>11</v>
      </c>
      <c r="L85" t="str">
        <f t="shared" si="31"/>
        <v>Aug</v>
      </c>
      <c r="M85">
        <v>6</v>
      </c>
      <c r="N85">
        <f t="shared" si="32"/>
        <v>6</v>
      </c>
      <c r="O85">
        <f t="shared" si="33"/>
        <v>0</v>
      </c>
      <c r="P85">
        <f t="shared" si="34"/>
        <v>0</v>
      </c>
      <c r="Q85" t="s">
        <v>81</v>
      </c>
      <c r="R85" t="s">
        <v>63</v>
      </c>
      <c r="S85">
        <v>3</v>
      </c>
      <c r="T85">
        <v>1</v>
      </c>
      <c r="U85" s="2">
        <f>SUMIFS(SLR!L:L,SLR!D:D,'Резервации 2026'!E85)</f>
        <v>2584.1599458000001</v>
      </c>
      <c r="V85" s="2">
        <f t="shared" si="42"/>
        <v>430.69332430000003</v>
      </c>
      <c r="W85" t="s">
        <v>262</v>
      </c>
      <c r="X85" t="s">
        <v>5364</v>
      </c>
      <c r="Y85" t="s">
        <v>5345</v>
      </c>
      <c r="Z85" t="str">
        <f t="shared" si="35"/>
        <v>Jan</v>
      </c>
      <c r="AA85" s="6">
        <f t="shared" si="23"/>
        <v>0</v>
      </c>
      <c r="AB85" s="6">
        <f t="shared" si="23"/>
        <v>0</v>
      </c>
      <c r="AC85" s="6">
        <f t="shared" si="23"/>
        <v>0</v>
      </c>
      <c r="AD85" s="6">
        <f t="shared" si="23"/>
        <v>6</v>
      </c>
      <c r="AE85" s="6">
        <f t="shared" si="23"/>
        <v>0</v>
      </c>
      <c r="AF85" s="6">
        <f t="shared" si="36"/>
        <v>6</v>
      </c>
      <c r="AG85" s="6">
        <f t="shared" si="37"/>
        <v>0</v>
      </c>
      <c r="AH85" s="14" t="str">
        <f>LEFT(X85,2)&amp;"."&amp;VLOOKUP(MID(X85,4,3),'Data validation'!$A$1:$B$12,2,FALSE)&amp;".2025"</f>
        <v>27.01.2025</v>
      </c>
      <c r="AI85">
        <f t="shared" si="38"/>
        <v>5</v>
      </c>
      <c r="AJ85" t="str">
        <f>H85&amp;"."&amp;VLOOKUP(I85,'Data validation'!$A$1:$B$12,2,FALSE)&amp;".2026"</f>
        <v>05.08.2026</v>
      </c>
      <c r="AK85">
        <f t="shared" si="39"/>
        <v>32</v>
      </c>
      <c r="AL85" t="e">
        <f>VLOOKUP(E85,[2]Sheet1!$A:$B,2,FALSE)</f>
        <v>#N/A</v>
      </c>
    </row>
    <row r="86" spans="1:38" x14ac:dyDescent="0.25">
      <c r="A86" t="str">
        <f>VLOOKUP(Q86,'Data validation'!$K$2:$L$50,2,FALSE)</f>
        <v>TO</v>
      </c>
      <c r="B86">
        <f t="shared" si="25"/>
        <v>0</v>
      </c>
      <c r="C86">
        <f t="shared" si="26"/>
        <v>0</v>
      </c>
      <c r="D86">
        <f t="shared" si="27"/>
        <v>5</v>
      </c>
      <c r="E86">
        <v>9523</v>
      </c>
      <c r="F86" t="s">
        <v>7682</v>
      </c>
      <c r="G86" t="s">
        <v>78</v>
      </c>
      <c r="H86" t="str">
        <f t="shared" si="28"/>
        <v>02</v>
      </c>
      <c r="I86" t="str">
        <f t="shared" si="29"/>
        <v>Aug</v>
      </c>
      <c r="J86" t="s">
        <v>646</v>
      </c>
      <c r="K86" t="str">
        <f t="shared" si="30"/>
        <v>07</v>
      </c>
      <c r="L86" t="str">
        <f t="shared" si="31"/>
        <v>Aug</v>
      </c>
      <c r="M86">
        <v>5</v>
      </c>
      <c r="N86">
        <f t="shared" si="32"/>
        <v>5</v>
      </c>
      <c r="O86">
        <f t="shared" si="33"/>
        <v>0</v>
      </c>
      <c r="P86">
        <f t="shared" si="34"/>
        <v>0</v>
      </c>
      <c r="Q86" t="s">
        <v>162</v>
      </c>
      <c r="R86" t="s">
        <v>25</v>
      </c>
      <c r="S86">
        <v>2</v>
      </c>
      <c r="T86">
        <v>0</v>
      </c>
      <c r="U86" s="2">
        <f>SUMIFS(Magelan!L:L,Magelan!D:D,'Резервации 2026'!E86)</f>
        <v>1620.209572</v>
      </c>
      <c r="V86" s="2">
        <f>+U86/M86</f>
        <v>324.0419144</v>
      </c>
      <c r="W86" t="s">
        <v>262</v>
      </c>
      <c r="X86" t="s">
        <v>4646</v>
      </c>
      <c r="Y86" t="s">
        <v>4626</v>
      </c>
      <c r="Z86" t="str">
        <f t="shared" si="35"/>
        <v>Jan</v>
      </c>
      <c r="AA86" s="6">
        <f t="shared" si="23"/>
        <v>0</v>
      </c>
      <c r="AB86" s="6">
        <f t="shared" si="23"/>
        <v>0</v>
      </c>
      <c r="AC86" s="6">
        <f t="shared" si="23"/>
        <v>0</v>
      </c>
      <c r="AD86" s="6">
        <f t="shared" si="23"/>
        <v>5</v>
      </c>
      <c r="AE86" s="6">
        <f t="shared" si="23"/>
        <v>0</v>
      </c>
      <c r="AF86" s="6">
        <f t="shared" si="36"/>
        <v>5</v>
      </c>
      <c r="AG86" s="6">
        <f t="shared" si="37"/>
        <v>0</v>
      </c>
      <c r="AH86" s="14" t="str">
        <f>LEFT(X86,2)&amp;"."&amp;VLOOKUP(MID(X86,4,3),'Data validation'!$A$1:$B$12,2,FALSE)&amp;".2025"</f>
        <v>15.01.2025</v>
      </c>
      <c r="AI86">
        <f t="shared" si="38"/>
        <v>3</v>
      </c>
      <c r="AJ86" t="str">
        <f>H86&amp;"."&amp;VLOOKUP(I86,'Data validation'!$A$1:$B$12,2,FALSE)&amp;".2026"</f>
        <v>02.08.2026</v>
      </c>
      <c r="AK86">
        <f t="shared" si="39"/>
        <v>32</v>
      </c>
      <c r="AL86" t="e">
        <f>VLOOKUP(E86,[2]Sheet1!$A:$B,2,FALSE)</f>
        <v>#N/A</v>
      </c>
    </row>
    <row r="87" spans="1:38" x14ac:dyDescent="0.25">
      <c r="A87" t="str">
        <f>VLOOKUP(Q87,'Data validation'!$K$2:$L$50,2,FALSE)</f>
        <v>BOOKING</v>
      </c>
      <c r="B87">
        <f t="shared" si="25"/>
        <v>0</v>
      </c>
      <c r="C87">
        <f t="shared" si="26"/>
        <v>0</v>
      </c>
      <c r="D87">
        <f t="shared" si="27"/>
        <v>5</v>
      </c>
      <c r="E87">
        <v>9786</v>
      </c>
      <c r="F87" t="s">
        <v>5365</v>
      </c>
      <c r="G87" t="s">
        <v>78</v>
      </c>
      <c r="H87" t="str">
        <f t="shared" si="28"/>
        <v>02</v>
      </c>
      <c r="I87" t="str">
        <f t="shared" si="29"/>
        <v>Aug</v>
      </c>
      <c r="J87" t="s">
        <v>646</v>
      </c>
      <c r="K87" t="str">
        <f t="shared" si="30"/>
        <v>07</v>
      </c>
      <c r="L87" t="str">
        <f t="shared" si="31"/>
        <v>Aug</v>
      </c>
      <c r="M87">
        <v>5</v>
      </c>
      <c r="N87">
        <f t="shared" si="32"/>
        <v>5</v>
      </c>
      <c r="O87">
        <f t="shared" si="33"/>
        <v>0</v>
      </c>
      <c r="P87">
        <f t="shared" si="34"/>
        <v>0</v>
      </c>
      <c r="Q87" t="s">
        <v>587</v>
      </c>
      <c r="R87" t="s">
        <v>188</v>
      </c>
      <c r="S87">
        <v>2</v>
      </c>
      <c r="T87">
        <v>2</v>
      </c>
      <c r="U87" s="2">
        <v>3734.4689793577977</v>
      </c>
      <c r="V87" s="2">
        <v>746.89379587155952</v>
      </c>
      <c r="W87" t="s">
        <v>1025</v>
      </c>
      <c r="X87" t="s">
        <v>5366</v>
      </c>
      <c r="Y87" t="s">
        <v>5345</v>
      </c>
      <c r="Z87" t="str">
        <f t="shared" si="35"/>
        <v>Jan</v>
      </c>
      <c r="AA87" s="6">
        <f t="shared" si="23"/>
        <v>0</v>
      </c>
      <c r="AB87" s="6">
        <f t="shared" si="23"/>
        <v>0</v>
      </c>
      <c r="AC87" s="6">
        <f t="shared" si="23"/>
        <v>0</v>
      </c>
      <c r="AD87" s="6">
        <f t="shared" si="23"/>
        <v>5</v>
      </c>
      <c r="AE87" s="6">
        <f t="shared" si="23"/>
        <v>0</v>
      </c>
      <c r="AF87" s="6">
        <f t="shared" si="36"/>
        <v>5</v>
      </c>
      <c r="AG87" s="6">
        <f t="shared" si="37"/>
        <v>0</v>
      </c>
      <c r="AH87" s="14" t="str">
        <f>LEFT(X87,2)&amp;"."&amp;VLOOKUP(MID(X87,4,3),'Data validation'!$A$1:$B$12,2,FALSE)&amp;".2025"</f>
        <v>27.01.2025</v>
      </c>
      <c r="AI87">
        <f t="shared" si="38"/>
        <v>5</v>
      </c>
      <c r="AJ87" t="str">
        <f>H87&amp;"."&amp;VLOOKUP(I87,'Data validation'!$A$1:$B$12,2,FALSE)&amp;".2026"</f>
        <v>02.08.2026</v>
      </c>
      <c r="AK87">
        <f t="shared" si="39"/>
        <v>32</v>
      </c>
      <c r="AL87" t="str">
        <f>VLOOKUP(E87,[2]Sheet1!$A:$B,2,FALSE)</f>
        <v>Анулирана</v>
      </c>
    </row>
    <row r="88" spans="1:38" x14ac:dyDescent="0.25">
      <c r="A88" t="str">
        <f>VLOOKUP(Q88,'Data validation'!$K$2:$L$50,2,FALSE)</f>
        <v>TO</v>
      </c>
      <c r="B88">
        <f t="shared" si="25"/>
        <v>0</v>
      </c>
      <c r="C88">
        <f t="shared" si="26"/>
        <v>0</v>
      </c>
      <c r="D88">
        <f t="shared" si="27"/>
        <v>7</v>
      </c>
      <c r="E88">
        <v>9977</v>
      </c>
      <c r="F88" t="s">
        <v>6169</v>
      </c>
      <c r="G88" t="s">
        <v>84</v>
      </c>
      <c r="H88" t="str">
        <f t="shared" si="28"/>
        <v>20</v>
      </c>
      <c r="I88" t="str">
        <f t="shared" si="29"/>
        <v>Jul</v>
      </c>
      <c r="J88" t="s">
        <v>94</v>
      </c>
      <c r="K88" t="str">
        <f t="shared" si="30"/>
        <v>27</v>
      </c>
      <c r="L88" t="str">
        <f t="shared" si="31"/>
        <v>Jul</v>
      </c>
      <c r="M88">
        <v>7</v>
      </c>
      <c r="N88">
        <f t="shared" si="32"/>
        <v>7</v>
      </c>
      <c r="O88">
        <f t="shared" si="33"/>
        <v>0</v>
      </c>
      <c r="P88">
        <f t="shared" si="34"/>
        <v>0</v>
      </c>
      <c r="Q88" t="s">
        <v>81</v>
      </c>
      <c r="R88" t="s">
        <v>20</v>
      </c>
      <c r="S88">
        <v>1</v>
      </c>
      <c r="T88">
        <v>1</v>
      </c>
      <c r="U88" s="2">
        <f>SUMIFS(SLR!L:L,SLR!D:D,'Резервации 2026'!E88)</f>
        <v>1674.9336954</v>
      </c>
      <c r="V88" s="2">
        <f t="shared" ref="V88:V89" si="43">+U88/M88</f>
        <v>239.27624220000001</v>
      </c>
      <c r="W88" t="s">
        <v>262</v>
      </c>
      <c r="X88" t="s">
        <v>6170</v>
      </c>
      <c r="Y88" t="s">
        <v>6166</v>
      </c>
      <c r="Z88" t="str">
        <f t="shared" si="35"/>
        <v>Feb</v>
      </c>
      <c r="AA88" s="6">
        <f t="shared" si="23"/>
        <v>0</v>
      </c>
      <c r="AB88" s="6">
        <f t="shared" si="23"/>
        <v>0</v>
      </c>
      <c r="AC88" s="6">
        <f t="shared" si="23"/>
        <v>7</v>
      </c>
      <c r="AD88" s="6">
        <f t="shared" si="23"/>
        <v>0</v>
      </c>
      <c r="AE88" s="6">
        <f t="shared" si="23"/>
        <v>0</v>
      </c>
      <c r="AF88" s="6">
        <f t="shared" si="36"/>
        <v>7</v>
      </c>
      <c r="AG88" s="6">
        <f t="shared" si="37"/>
        <v>0</v>
      </c>
      <c r="AH88" s="14" t="str">
        <f>LEFT(X88,2)&amp;"."&amp;VLOOKUP(MID(X88,4,3),'Data validation'!$A$1:$B$12,2,FALSE)&amp;".2025"</f>
        <v>03.02.2025</v>
      </c>
      <c r="AI88">
        <f t="shared" si="38"/>
        <v>6</v>
      </c>
      <c r="AJ88" t="str">
        <f>H88&amp;"."&amp;VLOOKUP(I88,'Data validation'!$A$1:$B$12,2,FALSE)&amp;".2026"</f>
        <v>20.07.2026</v>
      </c>
      <c r="AK88">
        <f t="shared" si="39"/>
        <v>30</v>
      </c>
      <c r="AL88" t="e">
        <f>VLOOKUP(E88,[2]Sheet1!$A:$B,2,FALSE)</f>
        <v>#N/A</v>
      </c>
    </row>
    <row r="89" spans="1:38" x14ac:dyDescent="0.25">
      <c r="A89" t="str">
        <f>VLOOKUP(Q89,'Data validation'!$K$2:$L$50,2,FALSE)</f>
        <v>TO</v>
      </c>
      <c r="B89">
        <f t="shared" si="25"/>
        <v>0</v>
      </c>
      <c r="C89">
        <f t="shared" si="26"/>
        <v>0</v>
      </c>
      <c r="D89">
        <f t="shared" si="27"/>
        <v>7</v>
      </c>
      <c r="E89">
        <v>9978</v>
      </c>
      <c r="F89" t="s">
        <v>6171</v>
      </c>
      <c r="G89" t="s">
        <v>84</v>
      </c>
      <c r="H89" t="str">
        <f t="shared" si="28"/>
        <v>20</v>
      </c>
      <c r="I89" t="str">
        <f t="shared" si="29"/>
        <v>Jul</v>
      </c>
      <c r="J89" t="s">
        <v>94</v>
      </c>
      <c r="K89" t="str">
        <f t="shared" si="30"/>
        <v>27</v>
      </c>
      <c r="L89" t="str">
        <f t="shared" si="31"/>
        <v>Jul</v>
      </c>
      <c r="M89">
        <v>7</v>
      </c>
      <c r="N89">
        <f t="shared" si="32"/>
        <v>7</v>
      </c>
      <c r="O89">
        <f t="shared" si="33"/>
        <v>0</v>
      </c>
      <c r="P89">
        <f t="shared" si="34"/>
        <v>0</v>
      </c>
      <c r="Q89" t="s">
        <v>81</v>
      </c>
      <c r="R89" t="s">
        <v>20</v>
      </c>
      <c r="S89">
        <v>2</v>
      </c>
      <c r="T89">
        <v>1</v>
      </c>
      <c r="U89" s="2">
        <f>SUMIFS(SLR!L:L,SLR!D:D,'Резервации 2026'!E89)</f>
        <v>2392.8797718000001</v>
      </c>
      <c r="V89" s="2">
        <f t="shared" si="43"/>
        <v>341.83996740000003</v>
      </c>
      <c r="W89" t="s">
        <v>262</v>
      </c>
      <c r="X89" t="s">
        <v>6170</v>
      </c>
      <c r="Y89" t="s">
        <v>6166</v>
      </c>
      <c r="Z89" t="str">
        <f t="shared" si="35"/>
        <v>Feb</v>
      </c>
      <c r="AA89" s="6">
        <f t="shared" si="23"/>
        <v>0</v>
      </c>
      <c r="AB89" s="6">
        <f t="shared" si="23"/>
        <v>0</v>
      </c>
      <c r="AC89" s="6">
        <f t="shared" si="23"/>
        <v>7</v>
      </c>
      <c r="AD89" s="6">
        <f t="shared" si="23"/>
        <v>0</v>
      </c>
      <c r="AE89" s="6">
        <f t="shared" si="23"/>
        <v>0</v>
      </c>
      <c r="AF89" s="6">
        <f t="shared" si="36"/>
        <v>7</v>
      </c>
      <c r="AG89" s="6">
        <f t="shared" si="37"/>
        <v>0</v>
      </c>
      <c r="AH89" s="14" t="str">
        <f>LEFT(X89,2)&amp;"."&amp;VLOOKUP(MID(X89,4,3),'Data validation'!$A$1:$B$12,2,FALSE)&amp;".2025"</f>
        <v>03.02.2025</v>
      </c>
      <c r="AI89">
        <f t="shared" si="38"/>
        <v>6</v>
      </c>
      <c r="AJ89" t="str">
        <f>H89&amp;"."&amp;VLOOKUP(I89,'Data validation'!$A$1:$B$12,2,FALSE)&amp;".2026"</f>
        <v>20.07.2026</v>
      </c>
      <c r="AK89">
        <f t="shared" si="39"/>
        <v>30</v>
      </c>
      <c r="AL89" t="e">
        <f>VLOOKUP(E89,[2]Sheet1!$A:$B,2,FALSE)</f>
        <v>#N/A</v>
      </c>
    </row>
    <row r="90" spans="1:38" x14ac:dyDescent="0.25">
      <c r="A90" t="str">
        <f>VLOOKUP(Q90,'Data validation'!$K$2:$L$50,2,FALSE)</f>
        <v>TOPOLA SKIES</v>
      </c>
      <c r="B90">
        <f t="shared" si="25"/>
        <v>0</v>
      </c>
      <c r="C90">
        <f t="shared" si="26"/>
        <v>5</v>
      </c>
      <c r="D90">
        <f t="shared" si="27"/>
        <v>0</v>
      </c>
      <c r="E90">
        <v>9898</v>
      </c>
      <c r="F90" t="s">
        <v>5556</v>
      </c>
      <c r="G90" t="s">
        <v>44</v>
      </c>
      <c r="H90" t="str">
        <f t="shared" si="28"/>
        <v>29</v>
      </c>
      <c r="I90" t="str">
        <f t="shared" si="29"/>
        <v>Jun</v>
      </c>
      <c r="J90" t="s">
        <v>45</v>
      </c>
      <c r="K90" t="str">
        <f t="shared" si="30"/>
        <v>04</v>
      </c>
      <c r="L90" t="str">
        <f t="shared" si="31"/>
        <v>Jul</v>
      </c>
      <c r="M90">
        <v>5</v>
      </c>
      <c r="N90">
        <f t="shared" si="32"/>
        <v>-25</v>
      </c>
      <c r="O90">
        <f t="shared" si="33"/>
        <v>2</v>
      </c>
      <c r="P90">
        <f t="shared" si="34"/>
        <v>3</v>
      </c>
      <c r="Q90" t="s">
        <v>35</v>
      </c>
      <c r="R90" t="s">
        <v>57</v>
      </c>
      <c r="S90">
        <v>4</v>
      </c>
      <c r="T90">
        <v>1</v>
      </c>
      <c r="U90" s="2">
        <v>3077.2921559633028</v>
      </c>
      <c r="V90" s="2">
        <v>615.45843119266044</v>
      </c>
      <c r="X90" t="s">
        <v>5557</v>
      </c>
      <c r="Y90" t="s">
        <v>5488</v>
      </c>
      <c r="Z90" t="str">
        <f t="shared" si="35"/>
        <v>Jan</v>
      </c>
      <c r="AA90" s="6">
        <f t="shared" si="23"/>
        <v>0</v>
      </c>
      <c r="AB90" s="6">
        <f t="shared" si="23"/>
        <v>2</v>
      </c>
      <c r="AC90" s="6">
        <f t="shared" si="23"/>
        <v>3</v>
      </c>
      <c r="AD90" s="6">
        <f t="shared" si="23"/>
        <v>0</v>
      </c>
      <c r="AE90" s="6">
        <f t="shared" si="23"/>
        <v>0</v>
      </c>
      <c r="AF90" s="6">
        <f t="shared" si="36"/>
        <v>5</v>
      </c>
      <c r="AG90" s="6">
        <f t="shared" si="37"/>
        <v>0</v>
      </c>
      <c r="AH90" s="14" t="str">
        <f>LEFT(X90,2)&amp;"."&amp;VLOOKUP(MID(X90,4,3),'Data validation'!$A$1:$B$12,2,FALSE)&amp;".2025"</f>
        <v>30.01.2025</v>
      </c>
      <c r="AI90">
        <f t="shared" si="38"/>
        <v>5</v>
      </c>
      <c r="AJ90" t="str">
        <f>H90&amp;"."&amp;VLOOKUP(I90,'Data validation'!$A$1:$B$12,2,FALSE)&amp;".2026"</f>
        <v>29.06.2026</v>
      </c>
      <c r="AK90">
        <f t="shared" si="39"/>
        <v>27</v>
      </c>
      <c r="AL90" t="e">
        <f>VLOOKUP(E90,[2]Sheet1!$A:$B,2,FALSE)</f>
        <v>#N/A</v>
      </c>
    </row>
    <row r="91" spans="1:38" x14ac:dyDescent="0.25">
      <c r="A91" t="str">
        <f>VLOOKUP(Q91,'Data validation'!$K$2:$L$50,2,FALSE)</f>
        <v>BOOKING</v>
      </c>
      <c r="B91">
        <f t="shared" si="25"/>
        <v>0</v>
      </c>
      <c r="C91">
        <f t="shared" si="26"/>
        <v>0</v>
      </c>
      <c r="D91">
        <f t="shared" si="27"/>
        <v>3</v>
      </c>
      <c r="E91">
        <v>10178</v>
      </c>
      <c r="F91" t="s">
        <v>6754</v>
      </c>
      <c r="G91" t="s">
        <v>528</v>
      </c>
      <c r="H91" t="str">
        <f t="shared" si="28"/>
        <v>23</v>
      </c>
      <c r="I91" t="str">
        <f t="shared" si="29"/>
        <v>Jul</v>
      </c>
      <c r="J91" t="s">
        <v>85</v>
      </c>
      <c r="K91" t="str">
        <f t="shared" si="30"/>
        <v>26</v>
      </c>
      <c r="L91" t="str">
        <f t="shared" si="31"/>
        <v>Jul</v>
      </c>
      <c r="M91">
        <v>3</v>
      </c>
      <c r="N91">
        <f t="shared" si="32"/>
        <v>3</v>
      </c>
      <c r="O91">
        <f t="shared" si="33"/>
        <v>0</v>
      </c>
      <c r="P91">
        <f t="shared" si="34"/>
        <v>0</v>
      </c>
      <c r="Q91" t="s">
        <v>587</v>
      </c>
      <c r="R91" t="s">
        <v>17</v>
      </c>
      <c r="S91">
        <v>2</v>
      </c>
      <c r="T91">
        <v>1</v>
      </c>
      <c r="U91" s="2">
        <v>1430.1603148623851</v>
      </c>
      <c r="V91" s="2">
        <v>476.72010495412843</v>
      </c>
      <c r="W91" t="s">
        <v>262</v>
      </c>
      <c r="X91" t="s">
        <v>6755</v>
      </c>
      <c r="Y91" t="s">
        <v>6751</v>
      </c>
      <c r="Z91" t="str">
        <f t="shared" si="35"/>
        <v>Feb</v>
      </c>
      <c r="AA91" s="6">
        <f t="shared" si="23"/>
        <v>0</v>
      </c>
      <c r="AB91" s="6">
        <f t="shared" si="23"/>
        <v>0</v>
      </c>
      <c r="AC91" s="6">
        <f t="shared" si="23"/>
        <v>3</v>
      </c>
      <c r="AD91" s="6">
        <f t="shared" si="23"/>
        <v>0</v>
      </c>
      <c r="AE91" s="6">
        <f t="shared" si="23"/>
        <v>0</v>
      </c>
      <c r="AF91" s="6">
        <f t="shared" si="36"/>
        <v>3</v>
      </c>
      <c r="AG91" s="6">
        <f t="shared" si="37"/>
        <v>0</v>
      </c>
      <c r="AH91" s="14" t="str">
        <f>LEFT(X91,2)&amp;"."&amp;VLOOKUP(MID(X91,4,3),'Data validation'!$A$1:$B$12,2,FALSE)&amp;".2025"</f>
        <v>21.02.2025</v>
      </c>
      <c r="AI91">
        <f t="shared" si="38"/>
        <v>8</v>
      </c>
      <c r="AJ91" t="str">
        <f>H91&amp;"."&amp;VLOOKUP(I91,'Data validation'!$A$1:$B$12,2,FALSE)&amp;".2026"</f>
        <v>23.07.2026</v>
      </c>
      <c r="AK91">
        <f t="shared" si="39"/>
        <v>30</v>
      </c>
      <c r="AL91" t="e">
        <f>VLOOKUP(E91,[2]Sheet1!$A:$B,2,FALSE)</f>
        <v>#N/A</v>
      </c>
    </row>
    <row r="92" spans="1:38" x14ac:dyDescent="0.25">
      <c r="A92" t="str">
        <f>VLOOKUP(Q92,'Data validation'!$K$2:$L$50,2,FALSE)</f>
        <v>TOPOLA SKIES</v>
      </c>
      <c r="B92">
        <f t="shared" si="25"/>
        <v>0</v>
      </c>
      <c r="C92">
        <f t="shared" si="26"/>
        <v>5</v>
      </c>
      <c r="D92">
        <f t="shared" si="27"/>
        <v>0</v>
      </c>
      <c r="E92">
        <v>10180</v>
      </c>
      <c r="F92" t="s">
        <v>6758</v>
      </c>
      <c r="G92" t="s">
        <v>54</v>
      </c>
      <c r="H92" t="str">
        <f t="shared" si="28"/>
        <v>30</v>
      </c>
      <c r="I92" t="str">
        <f t="shared" si="29"/>
        <v>Aug</v>
      </c>
      <c r="J92" t="s">
        <v>844</v>
      </c>
      <c r="K92" t="str">
        <f t="shared" si="30"/>
        <v>04</v>
      </c>
      <c r="L92" t="str">
        <f t="shared" si="31"/>
        <v>Sep</v>
      </c>
      <c r="M92">
        <v>5</v>
      </c>
      <c r="N92">
        <f t="shared" si="32"/>
        <v>-26</v>
      </c>
      <c r="O92">
        <f t="shared" si="33"/>
        <v>1</v>
      </c>
      <c r="P92">
        <f t="shared" si="34"/>
        <v>3</v>
      </c>
      <c r="Q92" t="s">
        <v>35</v>
      </c>
      <c r="R92" t="s">
        <v>110</v>
      </c>
      <c r="S92">
        <v>3</v>
      </c>
      <c r="T92">
        <v>2</v>
      </c>
      <c r="U92" s="2">
        <v>2944.5110366972476</v>
      </c>
      <c r="V92" s="2">
        <v>588.90220733944943</v>
      </c>
      <c r="X92" t="s">
        <v>6759</v>
      </c>
      <c r="Y92" t="s">
        <v>6751</v>
      </c>
      <c r="Z92" t="str">
        <f t="shared" si="35"/>
        <v>Feb</v>
      </c>
      <c r="AA92" s="6">
        <f t="shared" si="23"/>
        <v>0</v>
      </c>
      <c r="AB92" s="6">
        <f t="shared" si="23"/>
        <v>0</v>
      </c>
      <c r="AC92" s="6">
        <f t="shared" si="23"/>
        <v>0</v>
      </c>
      <c r="AD92" s="6">
        <f t="shared" si="23"/>
        <v>1</v>
      </c>
      <c r="AE92" s="6">
        <f t="shared" si="23"/>
        <v>3</v>
      </c>
      <c r="AF92" s="6">
        <f t="shared" si="36"/>
        <v>4</v>
      </c>
      <c r="AG92" s="6">
        <f t="shared" si="37"/>
        <v>-1</v>
      </c>
      <c r="AH92" s="14" t="str">
        <f>LEFT(X92,2)&amp;"."&amp;VLOOKUP(MID(X92,4,3),'Data validation'!$A$1:$B$12,2,FALSE)&amp;".2025"</f>
        <v>21.02.2025</v>
      </c>
      <c r="AI92">
        <f t="shared" si="38"/>
        <v>8</v>
      </c>
      <c r="AJ92" t="str">
        <f>H92&amp;"."&amp;VLOOKUP(I92,'Data validation'!$A$1:$B$12,2,FALSE)&amp;".2026"</f>
        <v>30.08.2026</v>
      </c>
      <c r="AK92">
        <f t="shared" si="39"/>
        <v>36</v>
      </c>
      <c r="AL92" t="e">
        <f>VLOOKUP(E92,[2]Sheet1!$A:$B,2,FALSE)</f>
        <v>#N/A</v>
      </c>
    </row>
    <row r="93" spans="1:38" x14ac:dyDescent="0.25">
      <c r="A93" t="str">
        <f>VLOOKUP(Q93,'Data validation'!$K$2:$L$50,2,FALSE)</f>
        <v>TO</v>
      </c>
      <c r="B93">
        <f t="shared" si="25"/>
        <v>0</v>
      </c>
      <c r="C93">
        <f t="shared" si="26"/>
        <v>0</v>
      </c>
      <c r="D93">
        <f t="shared" si="27"/>
        <v>7</v>
      </c>
      <c r="E93">
        <v>9735</v>
      </c>
      <c r="F93" t="s">
        <v>5367</v>
      </c>
      <c r="G93" t="s">
        <v>155</v>
      </c>
      <c r="H93" t="str">
        <f t="shared" si="28"/>
        <v>19</v>
      </c>
      <c r="I93" t="str">
        <f t="shared" si="29"/>
        <v>Jul</v>
      </c>
      <c r="J93" t="s">
        <v>85</v>
      </c>
      <c r="K93" t="str">
        <f t="shared" si="30"/>
        <v>26</v>
      </c>
      <c r="L93" t="str">
        <f t="shared" si="31"/>
        <v>Jul</v>
      </c>
      <c r="M93">
        <v>7</v>
      </c>
      <c r="N93">
        <f t="shared" si="32"/>
        <v>7</v>
      </c>
      <c r="O93">
        <f t="shared" si="33"/>
        <v>0</v>
      </c>
      <c r="P93">
        <f t="shared" si="34"/>
        <v>0</v>
      </c>
      <c r="Q93" t="s">
        <v>162</v>
      </c>
      <c r="R93" t="s">
        <v>17</v>
      </c>
      <c r="S93">
        <v>2</v>
      </c>
      <c r="T93">
        <v>2</v>
      </c>
      <c r="U93" s="2">
        <f>SUMIFS(Magelan!L:L,Magelan!D:D,'Резервации 2026'!E93)</f>
        <v>2725.5664548</v>
      </c>
      <c r="V93" s="2">
        <f>+U93/M93</f>
        <v>389.3666364</v>
      </c>
      <c r="W93" t="s">
        <v>262</v>
      </c>
      <c r="X93" t="s">
        <v>5368</v>
      </c>
      <c r="Y93" t="s">
        <v>5369</v>
      </c>
      <c r="Z93" t="str">
        <f t="shared" si="35"/>
        <v>Jan</v>
      </c>
      <c r="AA93" s="6">
        <f t="shared" si="23"/>
        <v>0</v>
      </c>
      <c r="AB93" s="6">
        <f t="shared" si="23"/>
        <v>0</v>
      </c>
      <c r="AC93" s="6">
        <f t="shared" si="23"/>
        <v>7</v>
      </c>
      <c r="AD93" s="6">
        <f t="shared" si="23"/>
        <v>0</v>
      </c>
      <c r="AE93" s="6">
        <f t="shared" si="23"/>
        <v>0</v>
      </c>
      <c r="AF93" s="6">
        <f t="shared" si="36"/>
        <v>7</v>
      </c>
      <c r="AG93" s="6">
        <f t="shared" si="37"/>
        <v>0</v>
      </c>
      <c r="AH93" s="14" t="str">
        <f>LEFT(X93,2)&amp;"."&amp;VLOOKUP(MID(X93,4,3),'Data validation'!$A$1:$B$12,2,FALSE)&amp;".2025"</f>
        <v>26.01.2025</v>
      </c>
      <c r="AI93">
        <f t="shared" si="38"/>
        <v>5</v>
      </c>
      <c r="AJ93" t="str">
        <f>H93&amp;"."&amp;VLOOKUP(I93,'Data validation'!$A$1:$B$12,2,FALSE)&amp;".2026"</f>
        <v>19.07.2026</v>
      </c>
      <c r="AK93">
        <f t="shared" si="39"/>
        <v>30</v>
      </c>
      <c r="AL93" t="e">
        <f>VLOOKUP(E93,[2]Sheet1!$A:$B,2,FALSE)</f>
        <v>#N/A</v>
      </c>
    </row>
    <row r="94" spans="1:38" x14ac:dyDescent="0.25">
      <c r="A94" t="str">
        <f>VLOOKUP(Q94,'Data validation'!$K$2:$L$50,2,FALSE)</f>
        <v>TOPOLA SKIES</v>
      </c>
      <c r="B94">
        <f t="shared" si="25"/>
        <v>0</v>
      </c>
      <c r="C94">
        <f t="shared" si="26"/>
        <v>0</v>
      </c>
      <c r="D94">
        <f t="shared" si="27"/>
        <v>7</v>
      </c>
      <c r="E94">
        <v>10175</v>
      </c>
      <c r="F94" t="s">
        <v>6749</v>
      </c>
      <c r="G94" t="s">
        <v>84</v>
      </c>
      <c r="H94" t="str">
        <f t="shared" si="28"/>
        <v>20</v>
      </c>
      <c r="I94" t="str">
        <f t="shared" si="29"/>
        <v>Jul</v>
      </c>
      <c r="J94" t="s">
        <v>94</v>
      </c>
      <c r="K94" t="str">
        <f t="shared" si="30"/>
        <v>27</v>
      </c>
      <c r="L94" t="str">
        <f t="shared" si="31"/>
        <v>Jul</v>
      </c>
      <c r="M94">
        <v>7</v>
      </c>
      <c r="N94">
        <f t="shared" si="32"/>
        <v>7</v>
      </c>
      <c r="O94">
        <f t="shared" si="33"/>
        <v>0</v>
      </c>
      <c r="P94">
        <f t="shared" si="34"/>
        <v>0</v>
      </c>
      <c r="Q94" t="s">
        <v>35</v>
      </c>
      <c r="R94" t="s">
        <v>17</v>
      </c>
      <c r="S94">
        <v>2</v>
      </c>
      <c r="T94">
        <v>1</v>
      </c>
      <c r="U94" s="2">
        <v>2807.2440688073393</v>
      </c>
      <c r="V94" s="2">
        <v>401.034866972477</v>
      </c>
      <c r="X94" t="s">
        <v>6750</v>
      </c>
      <c r="Y94" t="s">
        <v>6751</v>
      </c>
      <c r="Z94" t="str">
        <f t="shared" si="35"/>
        <v>Feb</v>
      </c>
      <c r="AA94" s="6">
        <f t="shared" si="23"/>
        <v>0</v>
      </c>
      <c r="AB94" s="6">
        <f t="shared" si="23"/>
        <v>0</v>
      </c>
      <c r="AC94" s="6">
        <f t="shared" si="23"/>
        <v>7</v>
      </c>
      <c r="AD94" s="6">
        <f t="shared" si="23"/>
        <v>0</v>
      </c>
      <c r="AE94" s="6">
        <f t="shared" si="23"/>
        <v>0</v>
      </c>
      <c r="AF94" s="6">
        <f t="shared" si="36"/>
        <v>7</v>
      </c>
      <c r="AG94" s="6">
        <f t="shared" si="37"/>
        <v>0</v>
      </c>
      <c r="AH94" s="14" t="str">
        <f>LEFT(X94,2)&amp;"."&amp;VLOOKUP(MID(X94,4,3),'Data validation'!$A$1:$B$12,2,FALSE)&amp;".2025"</f>
        <v>21.02.2025</v>
      </c>
      <c r="AI94">
        <f t="shared" si="38"/>
        <v>8</v>
      </c>
      <c r="AJ94" t="str">
        <f>H94&amp;"."&amp;VLOOKUP(I94,'Data validation'!$A$1:$B$12,2,FALSE)&amp;".2026"</f>
        <v>20.07.2026</v>
      </c>
      <c r="AK94">
        <f t="shared" si="39"/>
        <v>30</v>
      </c>
      <c r="AL94" t="e">
        <f>VLOOKUP(E94,[2]Sheet1!$A:$B,2,FALSE)</f>
        <v>#N/A</v>
      </c>
    </row>
    <row r="95" spans="1:38" x14ac:dyDescent="0.25">
      <c r="A95" t="str">
        <f>VLOOKUP(Q95,'Data validation'!$K$2:$L$50,2,FALSE)</f>
        <v>TOPOLA SKIES</v>
      </c>
      <c r="B95">
        <f t="shared" si="25"/>
        <v>0</v>
      </c>
      <c r="C95">
        <f t="shared" si="26"/>
        <v>0</v>
      </c>
      <c r="D95">
        <f t="shared" si="27"/>
        <v>7</v>
      </c>
      <c r="E95">
        <v>10176</v>
      </c>
      <c r="F95" t="s">
        <v>6749</v>
      </c>
      <c r="G95" t="s">
        <v>84</v>
      </c>
      <c r="H95" t="str">
        <f t="shared" si="28"/>
        <v>20</v>
      </c>
      <c r="I95" t="str">
        <f t="shared" si="29"/>
        <v>Jul</v>
      </c>
      <c r="J95" t="s">
        <v>94</v>
      </c>
      <c r="K95" t="str">
        <f t="shared" si="30"/>
        <v>27</v>
      </c>
      <c r="L95" t="str">
        <f t="shared" si="31"/>
        <v>Jul</v>
      </c>
      <c r="M95">
        <v>7</v>
      </c>
      <c r="N95">
        <f t="shared" si="32"/>
        <v>7</v>
      </c>
      <c r="O95">
        <f t="shared" si="33"/>
        <v>0</v>
      </c>
      <c r="P95">
        <f t="shared" si="34"/>
        <v>0</v>
      </c>
      <c r="Q95" t="s">
        <v>35</v>
      </c>
      <c r="R95" t="s">
        <v>17</v>
      </c>
      <c r="S95">
        <v>2</v>
      </c>
      <c r="T95">
        <v>1</v>
      </c>
      <c r="U95" s="2">
        <v>2807.2440688073393</v>
      </c>
      <c r="V95" s="2">
        <v>401.034866972477</v>
      </c>
      <c r="X95" t="s">
        <v>6750</v>
      </c>
      <c r="Y95" t="s">
        <v>6751</v>
      </c>
      <c r="Z95" t="str">
        <f t="shared" si="35"/>
        <v>Feb</v>
      </c>
      <c r="AA95" s="6">
        <f t="shared" si="23"/>
        <v>0</v>
      </c>
      <c r="AB95" s="6">
        <f t="shared" si="23"/>
        <v>0</v>
      </c>
      <c r="AC95" s="6">
        <f t="shared" si="23"/>
        <v>7</v>
      </c>
      <c r="AD95" s="6">
        <f t="shared" si="23"/>
        <v>0</v>
      </c>
      <c r="AE95" s="6">
        <f t="shared" si="23"/>
        <v>0</v>
      </c>
      <c r="AF95" s="6">
        <f t="shared" si="36"/>
        <v>7</v>
      </c>
      <c r="AG95" s="6">
        <f t="shared" si="37"/>
        <v>0</v>
      </c>
      <c r="AH95" s="14" t="str">
        <f>LEFT(X95,2)&amp;"."&amp;VLOOKUP(MID(X95,4,3),'Data validation'!$A$1:$B$12,2,FALSE)&amp;".2025"</f>
        <v>21.02.2025</v>
      </c>
      <c r="AI95">
        <f t="shared" si="38"/>
        <v>8</v>
      </c>
      <c r="AJ95" t="str">
        <f>H95&amp;"."&amp;VLOOKUP(I95,'Data validation'!$A$1:$B$12,2,FALSE)&amp;".2026"</f>
        <v>20.07.2026</v>
      </c>
      <c r="AK95">
        <f t="shared" si="39"/>
        <v>30</v>
      </c>
      <c r="AL95" t="e">
        <f>VLOOKUP(E95,[2]Sheet1!$A:$B,2,FALSE)</f>
        <v>#N/A</v>
      </c>
    </row>
    <row r="96" spans="1:38" x14ac:dyDescent="0.25">
      <c r="A96" t="str">
        <f>VLOOKUP(Q96,'Data validation'!$K$2:$L$50,2,FALSE)</f>
        <v>TOPOLA SKIES</v>
      </c>
      <c r="B96">
        <f t="shared" si="25"/>
        <v>0</v>
      </c>
      <c r="C96">
        <f t="shared" si="26"/>
        <v>0</v>
      </c>
      <c r="D96">
        <f t="shared" si="27"/>
        <v>7</v>
      </c>
      <c r="E96">
        <v>10177</v>
      </c>
      <c r="F96" t="s">
        <v>6749</v>
      </c>
      <c r="G96" t="s">
        <v>84</v>
      </c>
      <c r="H96" t="str">
        <f t="shared" si="28"/>
        <v>20</v>
      </c>
      <c r="I96" t="str">
        <f t="shared" si="29"/>
        <v>Jul</v>
      </c>
      <c r="J96" t="s">
        <v>94</v>
      </c>
      <c r="K96" t="str">
        <f t="shared" si="30"/>
        <v>27</v>
      </c>
      <c r="L96" t="str">
        <f t="shared" si="31"/>
        <v>Jul</v>
      </c>
      <c r="M96">
        <v>7</v>
      </c>
      <c r="N96">
        <f t="shared" si="32"/>
        <v>7</v>
      </c>
      <c r="O96">
        <f t="shared" si="33"/>
        <v>0</v>
      </c>
      <c r="P96">
        <f t="shared" si="34"/>
        <v>0</v>
      </c>
      <c r="Q96" t="s">
        <v>35</v>
      </c>
      <c r="R96" t="s">
        <v>17</v>
      </c>
      <c r="S96">
        <v>2</v>
      </c>
      <c r="T96">
        <v>2</v>
      </c>
      <c r="U96" s="2">
        <v>3508.9922841284401</v>
      </c>
      <c r="V96" s="2">
        <v>501.28461201834858</v>
      </c>
      <c r="X96" t="s">
        <v>6750</v>
      </c>
      <c r="Y96" t="s">
        <v>6751</v>
      </c>
      <c r="Z96" t="str">
        <f t="shared" si="35"/>
        <v>Feb</v>
      </c>
      <c r="AA96" s="6">
        <f t="shared" si="23"/>
        <v>0</v>
      </c>
      <c r="AB96" s="6">
        <f t="shared" si="23"/>
        <v>0</v>
      </c>
      <c r="AC96" s="6">
        <f t="shared" si="23"/>
        <v>7</v>
      </c>
      <c r="AD96" s="6">
        <f t="shared" si="23"/>
        <v>0</v>
      </c>
      <c r="AE96" s="6">
        <f t="shared" si="23"/>
        <v>0</v>
      </c>
      <c r="AF96" s="6">
        <f t="shared" si="36"/>
        <v>7</v>
      </c>
      <c r="AG96" s="6">
        <f t="shared" si="37"/>
        <v>0</v>
      </c>
      <c r="AH96" s="14" t="str">
        <f>LEFT(X96,2)&amp;"."&amp;VLOOKUP(MID(X96,4,3),'Data validation'!$A$1:$B$12,2,FALSE)&amp;".2025"</f>
        <v>21.02.2025</v>
      </c>
      <c r="AI96">
        <f t="shared" si="38"/>
        <v>8</v>
      </c>
      <c r="AJ96" t="str">
        <f>H96&amp;"."&amp;VLOOKUP(I96,'Data validation'!$A$1:$B$12,2,FALSE)&amp;".2026"</f>
        <v>20.07.2026</v>
      </c>
      <c r="AK96">
        <f t="shared" si="39"/>
        <v>30</v>
      </c>
      <c r="AL96" t="e">
        <f>VLOOKUP(E96,[2]Sheet1!$A:$B,2,FALSE)</f>
        <v>#N/A</v>
      </c>
    </row>
    <row r="97" spans="1:38" x14ac:dyDescent="0.25">
      <c r="A97" t="str">
        <f>VLOOKUP(Q97,'Data validation'!$K$2:$L$50,2,FALSE)</f>
        <v>BOOKING</v>
      </c>
      <c r="B97">
        <f t="shared" si="25"/>
        <v>0</v>
      </c>
      <c r="C97">
        <f t="shared" si="26"/>
        <v>2</v>
      </c>
      <c r="D97">
        <f t="shared" si="27"/>
        <v>0</v>
      </c>
      <c r="E97">
        <v>10256</v>
      </c>
      <c r="F97" t="s">
        <v>7040</v>
      </c>
      <c r="G97" t="s">
        <v>125</v>
      </c>
      <c r="H97" t="str">
        <f t="shared" si="28"/>
        <v>21</v>
      </c>
      <c r="I97" t="str">
        <f t="shared" si="29"/>
        <v>Jun</v>
      </c>
      <c r="J97" t="s">
        <v>1989</v>
      </c>
      <c r="K97" t="str">
        <f t="shared" si="30"/>
        <v>23</v>
      </c>
      <c r="L97" t="str">
        <f t="shared" si="31"/>
        <v>Jun</v>
      </c>
      <c r="M97">
        <v>2</v>
      </c>
      <c r="N97">
        <f t="shared" si="32"/>
        <v>2</v>
      </c>
      <c r="O97">
        <f t="shared" si="33"/>
        <v>0</v>
      </c>
      <c r="P97">
        <f t="shared" si="34"/>
        <v>0</v>
      </c>
      <c r="Q97" t="s">
        <v>587</v>
      </c>
      <c r="R97" t="s">
        <v>188</v>
      </c>
      <c r="S97">
        <v>2</v>
      </c>
      <c r="T97">
        <v>1</v>
      </c>
      <c r="U97" s="2">
        <v>796.47139486238518</v>
      </c>
      <c r="V97" s="2">
        <v>398.23569743119259</v>
      </c>
      <c r="W97" t="s">
        <v>262</v>
      </c>
      <c r="X97" t="s">
        <v>7041</v>
      </c>
      <c r="Y97" t="s">
        <v>7031</v>
      </c>
      <c r="Z97" t="str">
        <f t="shared" si="35"/>
        <v>Feb</v>
      </c>
      <c r="AA97" s="6">
        <f t="shared" si="23"/>
        <v>0</v>
      </c>
      <c r="AB97" s="6">
        <f t="shared" si="23"/>
        <v>2</v>
      </c>
      <c r="AC97" s="6">
        <f t="shared" si="23"/>
        <v>0</v>
      </c>
      <c r="AD97" s="6">
        <f t="shared" si="23"/>
        <v>0</v>
      </c>
      <c r="AE97" s="6">
        <f t="shared" si="23"/>
        <v>0</v>
      </c>
      <c r="AF97" s="6">
        <f t="shared" si="36"/>
        <v>2</v>
      </c>
      <c r="AG97" s="6">
        <f t="shared" si="37"/>
        <v>0</v>
      </c>
      <c r="AH97" s="14" t="str">
        <f>LEFT(X97,2)&amp;"."&amp;VLOOKUP(MID(X97,4,3),'Data validation'!$A$1:$B$12,2,FALSE)&amp;".2025"</f>
        <v>27.02.2025</v>
      </c>
      <c r="AI97">
        <f t="shared" si="38"/>
        <v>9</v>
      </c>
      <c r="AJ97" t="str">
        <f>H97&amp;"."&amp;VLOOKUP(I97,'Data validation'!$A$1:$B$12,2,FALSE)&amp;".2026"</f>
        <v>21.06.2026</v>
      </c>
      <c r="AK97">
        <f t="shared" si="39"/>
        <v>26</v>
      </c>
      <c r="AL97" t="str">
        <f>VLOOKUP(E97,[2]Sheet1!$A:$B,2,FALSE)</f>
        <v>Анулирана</v>
      </c>
    </row>
    <row r="98" spans="1:38" x14ac:dyDescent="0.25">
      <c r="A98" t="str">
        <f>VLOOKUP(Q98,'Data validation'!$K$2:$L$50,2,FALSE)</f>
        <v>TO</v>
      </c>
      <c r="B98">
        <f t="shared" si="25"/>
        <v>0</v>
      </c>
      <c r="C98">
        <f t="shared" si="26"/>
        <v>0</v>
      </c>
      <c r="D98">
        <f t="shared" si="27"/>
        <v>6</v>
      </c>
      <c r="E98">
        <v>10257</v>
      </c>
      <c r="F98" t="s">
        <v>7042</v>
      </c>
      <c r="G98" t="s">
        <v>340</v>
      </c>
      <c r="H98" t="str">
        <f t="shared" si="28"/>
        <v>03</v>
      </c>
      <c r="I98" t="str">
        <f t="shared" si="29"/>
        <v>Aug</v>
      </c>
      <c r="J98" t="s">
        <v>79</v>
      </c>
      <c r="K98" t="str">
        <f t="shared" si="30"/>
        <v>09</v>
      </c>
      <c r="L98" t="str">
        <f t="shared" si="31"/>
        <v>Aug</v>
      </c>
      <c r="M98">
        <v>6</v>
      </c>
      <c r="N98">
        <f t="shared" si="32"/>
        <v>6</v>
      </c>
      <c r="O98">
        <f t="shared" si="33"/>
        <v>0</v>
      </c>
      <c r="P98">
        <f t="shared" si="34"/>
        <v>0</v>
      </c>
      <c r="Q98" t="s">
        <v>162</v>
      </c>
      <c r="R98" t="s">
        <v>25</v>
      </c>
      <c r="S98">
        <v>2</v>
      </c>
      <c r="T98">
        <v>2</v>
      </c>
      <c r="U98" s="2">
        <f>SUMIFS(Magelan!L:L,Magelan!D:D,'Резервации 2026'!E98)</f>
        <v>2604.1094118000001</v>
      </c>
      <c r="V98" s="2">
        <f>+U98/M98</f>
        <v>434.01823530000001</v>
      </c>
      <c r="W98" t="s">
        <v>262</v>
      </c>
      <c r="X98" t="s">
        <v>7043</v>
      </c>
      <c r="Y98" t="s">
        <v>7031</v>
      </c>
      <c r="Z98" t="str">
        <f t="shared" si="35"/>
        <v>Feb</v>
      </c>
      <c r="AA98" s="6">
        <f t="shared" si="23"/>
        <v>0</v>
      </c>
      <c r="AB98" s="6">
        <f t="shared" si="23"/>
        <v>0</v>
      </c>
      <c r="AC98" s="6">
        <f t="shared" si="23"/>
        <v>0</v>
      </c>
      <c r="AD98" s="6">
        <f t="shared" si="23"/>
        <v>6</v>
      </c>
      <c r="AE98" s="6">
        <f t="shared" si="23"/>
        <v>0</v>
      </c>
      <c r="AF98" s="6">
        <f t="shared" si="36"/>
        <v>6</v>
      </c>
      <c r="AG98" s="6">
        <f t="shared" si="37"/>
        <v>0</v>
      </c>
      <c r="AH98" s="14" t="str">
        <f>LEFT(X98,2)&amp;"."&amp;VLOOKUP(MID(X98,4,3),'Data validation'!$A$1:$B$12,2,FALSE)&amp;".2025"</f>
        <v>27.02.2025</v>
      </c>
      <c r="AI98">
        <f t="shared" si="38"/>
        <v>9</v>
      </c>
      <c r="AJ98" t="str">
        <f>H98&amp;"."&amp;VLOOKUP(I98,'Data validation'!$A$1:$B$12,2,FALSE)&amp;".2026"</f>
        <v>03.08.2026</v>
      </c>
      <c r="AK98">
        <f t="shared" si="39"/>
        <v>32</v>
      </c>
      <c r="AL98" t="e">
        <f>VLOOKUP(E98,[2]Sheet1!$A:$B,2,FALSE)</f>
        <v>#N/A</v>
      </c>
    </row>
    <row r="99" spans="1:38" x14ac:dyDescent="0.25">
      <c r="A99" t="str">
        <f>VLOOKUP(Q99,'Data validation'!$K$2:$L$50,2,FALSE)</f>
        <v>TOPOLA SKIES</v>
      </c>
      <c r="B99">
        <f t="shared" si="25"/>
        <v>0</v>
      </c>
      <c r="C99">
        <f t="shared" si="26"/>
        <v>0</v>
      </c>
      <c r="D99">
        <f t="shared" si="27"/>
        <v>5</v>
      </c>
      <c r="E99">
        <v>9370</v>
      </c>
      <c r="F99" t="s">
        <v>7683</v>
      </c>
      <c r="G99" t="s">
        <v>156</v>
      </c>
      <c r="H99" t="str">
        <f t="shared" si="28"/>
        <v>24</v>
      </c>
      <c r="I99" t="str">
        <f t="shared" si="29"/>
        <v>Jul</v>
      </c>
      <c r="J99" t="s">
        <v>513</v>
      </c>
      <c r="K99" t="str">
        <f t="shared" si="30"/>
        <v>29</v>
      </c>
      <c r="L99" t="str">
        <f t="shared" si="31"/>
        <v>Jul</v>
      </c>
      <c r="M99">
        <v>5</v>
      </c>
      <c r="N99">
        <f t="shared" si="32"/>
        <v>5</v>
      </c>
      <c r="O99">
        <f t="shared" si="33"/>
        <v>0</v>
      </c>
      <c r="P99">
        <f t="shared" si="34"/>
        <v>0</v>
      </c>
      <c r="Q99" t="s">
        <v>35</v>
      </c>
      <c r="R99" t="s">
        <v>110</v>
      </c>
      <c r="S99">
        <v>3</v>
      </c>
      <c r="T99">
        <v>2</v>
      </c>
      <c r="U99" s="2">
        <v>3617.3883302752288</v>
      </c>
      <c r="V99" s="2">
        <v>723.4776660550458</v>
      </c>
      <c r="X99" t="s">
        <v>4237</v>
      </c>
      <c r="Y99" t="s">
        <v>4228</v>
      </c>
      <c r="Z99" t="str">
        <f t="shared" si="35"/>
        <v>Jan</v>
      </c>
      <c r="AA99" s="6">
        <f t="shared" si="23"/>
        <v>0</v>
      </c>
      <c r="AB99" s="6">
        <f t="shared" si="23"/>
        <v>0</v>
      </c>
      <c r="AC99" s="6">
        <f t="shared" si="23"/>
        <v>5</v>
      </c>
      <c r="AD99" s="6">
        <f t="shared" si="23"/>
        <v>0</v>
      </c>
      <c r="AE99" s="6">
        <f t="shared" si="23"/>
        <v>0</v>
      </c>
      <c r="AF99" s="6">
        <f t="shared" si="36"/>
        <v>5</v>
      </c>
      <c r="AG99" s="6">
        <f t="shared" si="37"/>
        <v>0</v>
      </c>
      <c r="AH99" s="14" t="str">
        <f>LEFT(X99,2)&amp;"."&amp;VLOOKUP(MID(X99,4,3),'Data validation'!$A$1:$B$12,2,FALSE)&amp;".2025"</f>
        <v>06.01.2025</v>
      </c>
      <c r="AI99">
        <f t="shared" si="38"/>
        <v>2</v>
      </c>
      <c r="AJ99" t="str">
        <f>H99&amp;"."&amp;VLOOKUP(I99,'Data validation'!$A$1:$B$12,2,FALSE)&amp;".2026"</f>
        <v>24.07.2026</v>
      </c>
      <c r="AK99">
        <f t="shared" si="39"/>
        <v>30</v>
      </c>
      <c r="AL99" t="e">
        <f>VLOOKUP(E99,[2]Sheet1!$A:$B,2,FALSE)</f>
        <v>#N/A</v>
      </c>
    </row>
    <row r="100" spans="1:38" x14ac:dyDescent="0.25">
      <c r="A100" t="str">
        <f>VLOOKUP(Q100,'Data validation'!$K$2:$L$50,2,FALSE)</f>
        <v>TO</v>
      </c>
      <c r="B100">
        <f t="shared" si="25"/>
        <v>0</v>
      </c>
      <c r="C100">
        <f t="shared" si="26"/>
        <v>0</v>
      </c>
      <c r="D100">
        <f t="shared" si="27"/>
        <v>3</v>
      </c>
      <c r="E100">
        <v>9787</v>
      </c>
      <c r="F100" t="s">
        <v>5370</v>
      </c>
      <c r="G100" t="s">
        <v>558</v>
      </c>
      <c r="H100" t="str">
        <f t="shared" si="28"/>
        <v>16</v>
      </c>
      <c r="I100" t="str">
        <f t="shared" si="29"/>
        <v>Jul</v>
      </c>
      <c r="J100" t="s">
        <v>155</v>
      </c>
      <c r="K100" t="str">
        <f t="shared" si="30"/>
        <v>19</v>
      </c>
      <c r="L100" t="str">
        <f t="shared" si="31"/>
        <v>Jul</v>
      </c>
      <c r="M100">
        <v>3</v>
      </c>
      <c r="N100">
        <f t="shared" si="32"/>
        <v>3</v>
      </c>
      <c r="O100">
        <f t="shared" si="33"/>
        <v>0</v>
      </c>
      <c r="P100">
        <f t="shared" si="34"/>
        <v>0</v>
      </c>
      <c r="Q100" t="s">
        <v>81</v>
      </c>
      <c r="R100" t="s">
        <v>20</v>
      </c>
      <c r="S100">
        <v>2</v>
      </c>
      <c r="T100">
        <v>1</v>
      </c>
      <c r="U100" s="2">
        <f>SUMIFS(SLR!L:L,SLR!D:D,'Резервации 2026'!E100)</f>
        <v>1367.2425197999999</v>
      </c>
      <c r="V100" s="2">
        <f t="shared" ref="V100:V101" si="44">+U100/M100</f>
        <v>455.74750659999995</v>
      </c>
      <c r="W100" t="s">
        <v>262</v>
      </c>
      <c r="X100" t="s">
        <v>5371</v>
      </c>
      <c r="Y100" t="s">
        <v>5372</v>
      </c>
      <c r="Z100" t="str">
        <f t="shared" si="35"/>
        <v>Jan</v>
      </c>
      <c r="AA100" s="6">
        <f t="shared" si="23"/>
        <v>0</v>
      </c>
      <c r="AB100" s="6">
        <f t="shared" si="23"/>
        <v>0</v>
      </c>
      <c r="AC100" s="6">
        <f t="shared" si="23"/>
        <v>3</v>
      </c>
      <c r="AD100" s="6">
        <f t="shared" si="23"/>
        <v>0</v>
      </c>
      <c r="AE100" s="6">
        <f t="shared" si="23"/>
        <v>0</v>
      </c>
      <c r="AF100" s="6">
        <f t="shared" si="36"/>
        <v>3</v>
      </c>
      <c r="AG100" s="6">
        <f t="shared" si="37"/>
        <v>0</v>
      </c>
      <c r="AH100" s="14" t="str">
        <f>LEFT(X100,2)&amp;"."&amp;VLOOKUP(MID(X100,4,3),'Data validation'!$A$1:$B$12,2,FALSE)&amp;".2025"</f>
        <v>28.01.2025</v>
      </c>
      <c r="AI100">
        <f t="shared" si="38"/>
        <v>5</v>
      </c>
      <c r="AJ100" t="str">
        <f>H100&amp;"."&amp;VLOOKUP(I100,'Data validation'!$A$1:$B$12,2,FALSE)&amp;".2026"</f>
        <v>16.07.2026</v>
      </c>
      <c r="AK100">
        <f t="shared" si="39"/>
        <v>29</v>
      </c>
      <c r="AL100" t="e">
        <f>VLOOKUP(E100,[2]Sheet1!$A:$B,2,FALSE)</f>
        <v>#N/A</v>
      </c>
    </row>
    <row r="101" spans="1:38" x14ac:dyDescent="0.25">
      <c r="A101" t="str">
        <f>VLOOKUP(Q101,'Data validation'!$K$2:$L$50,2,FALSE)</f>
        <v>TO</v>
      </c>
      <c r="B101">
        <f t="shared" si="25"/>
        <v>0</v>
      </c>
      <c r="C101">
        <f t="shared" si="26"/>
        <v>0</v>
      </c>
      <c r="D101">
        <f t="shared" si="27"/>
        <v>7</v>
      </c>
      <c r="E101">
        <v>10338</v>
      </c>
      <c r="F101" t="s">
        <v>7442</v>
      </c>
      <c r="G101" t="s">
        <v>323</v>
      </c>
      <c r="H101" t="str">
        <f t="shared" si="28"/>
        <v>11</v>
      </c>
      <c r="I101" t="str">
        <f t="shared" si="29"/>
        <v>Jul</v>
      </c>
      <c r="J101" t="s">
        <v>33</v>
      </c>
      <c r="K101" t="str">
        <f t="shared" si="30"/>
        <v>18</v>
      </c>
      <c r="L101" t="str">
        <f t="shared" si="31"/>
        <v>Jul</v>
      </c>
      <c r="M101">
        <v>7</v>
      </c>
      <c r="N101">
        <f t="shared" si="32"/>
        <v>7</v>
      </c>
      <c r="O101">
        <f t="shared" si="33"/>
        <v>0</v>
      </c>
      <c r="P101">
        <f t="shared" si="34"/>
        <v>0</v>
      </c>
      <c r="Q101" t="s">
        <v>81</v>
      </c>
      <c r="R101" t="s">
        <v>48</v>
      </c>
      <c r="S101">
        <v>3</v>
      </c>
      <c r="T101">
        <v>1</v>
      </c>
      <c r="U101" s="2">
        <f>SUMIFS(SLR!L:L,SLR!D:D,'Резервации 2026'!E101)</f>
        <v>3662.5654912</v>
      </c>
      <c r="V101" s="2">
        <f t="shared" si="44"/>
        <v>523.22364159999995</v>
      </c>
      <c r="W101" t="s">
        <v>262</v>
      </c>
      <c r="X101" t="s">
        <v>7443</v>
      </c>
      <c r="Y101" t="s">
        <v>7436</v>
      </c>
      <c r="Z101" t="str">
        <f t="shared" si="35"/>
        <v>Mar</v>
      </c>
      <c r="AA101" s="6">
        <f t="shared" si="23"/>
        <v>0</v>
      </c>
      <c r="AB101" s="6">
        <f t="shared" si="23"/>
        <v>0</v>
      </c>
      <c r="AC101" s="6">
        <f t="shared" si="23"/>
        <v>7</v>
      </c>
      <c r="AD101" s="6">
        <f t="shared" si="23"/>
        <v>0</v>
      </c>
      <c r="AE101" s="6">
        <f t="shared" si="23"/>
        <v>0</v>
      </c>
      <c r="AF101" s="6">
        <f t="shared" si="36"/>
        <v>7</v>
      </c>
      <c r="AG101" s="6">
        <f t="shared" si="37"/>
        <v>0</v>
      </c>
      <c r="AH101" s="14" t="str">
        <f>LEFT(X101,2)&amp;"."&amp;VLOOKUP(MID(X101,4,3),'Data validation'!$A$1:$B$12,2,FALSE)&amp;".2025"</f>
        <v>05.03.2025</v>
      </c>
      <c r="AI101">
        <f t="shared" si="38"/>
        <v>10</v>
      </c>
      <c r="AJ101" t="str">
        <f>H101&amp;"."&amp;VLOOKUP(I101,'Data validation'!$A$1:$B$12,2,FALSE)&amp;".2026"</f>
        <v>11.07.2026</v>
      </c>
      <c r="AK101">
        <f t="shared" si="39"/>
        <v>28</v>
      </c>
      <c r="AL101" t="e">
        <f>VLOOKUP(E101,[2]Sheet1!$A:$B,2,FALSE)</f>
        <v>#N/A</v>
      </c>
    </row>
    <row r="102" spans="1:38" x14ac:dyDescent="0.25">
      <c r="A102" t="str">
        <f>VLOOKUP(Q102,'Data validation'!$K$2:$L$50,2,FALSE)</f>
        <v>BOOKING</v>
      </c>
      <c r="B102">
        <f t="shared" si="25"/>
        <v>1</v>
      </c>
      <c r="C102">
        <f t="shared" si="26"/>
        <v>1</v>
      </c>
      <c r="D102">
        <f t="shared" si="27"/>
        <v>0</v>
      </c>
      <c r="E102">
        <v>10181</v>
      </c>
      <c r="F102" t="s">
        <v>6760</v>
      </c>
      <c r="G102" t="s">
        <v>3113</v>
      </c>
      <c r="H102" t="str">
        <f t="shared" si="28"/>
        <v>30</v>
      </c>
      <c r="I102" t="str">
        <f t="shared" si="29"/>
        <v>May</v>
      </c>
      <c r="J102" t="s">
        <v>27</v>
      </c>
      <c r="K102" t="str">
        <f t="shared" si="30"/>
        <v>01</v>
      </c>
      <c r="L102" t="str">
        <f t="shared" si="31"/>
        <v>Jun</v>
      </c>
      <c r="M102">
        <v>2</v>
      </c>
      <c r="N102">
        <f t="shared" si="32"/>
        <v>-29</v>
      </c>
      <c r="O102">
        <f t="shared" si="33"/>
        <v>1</v>
      </c>
      <c r="P102">
        <f t="shared" si="34"/>
        <v>0</v>
      </c>
      <c r="Q102" t="s">
        <v>587</v>
      </c>
      <c r="R102" t="s">
        <v>25</v>
      </c>
      <c r="S102">
        <v>2</v>
      </c>
      <c r="T102">
        <v>1</v>
      </c>
      <c r="U102" s="2">
        <v>526.13621339449537</v>
      </c>
      <c r="V102" s="2">
        <v>263.06810669724769</v>
      </c>
      <c r="W102" t="s">
        <v>262</v>
      </c>
      <c r="X102" t="s">
        <v>6761</v>
      </c>
      <c r="Y102" t="s">
        <v>6751</v>
      </c>
      <c r="Z102" t="str">
        <f t="shared" si="35"/>
        <v>Feb</v>
      </c>
      <c r="AA102" s="6">
        <f t="shared" si="23"/>
        <v>1</v>
      </c>
      <c r="AB102" s="6">
        <f t="shared" si="23"/>
        <v>0</v>
      </c>
      <c r="AC102" s="6">
        <f t="shared" si="23"/>
        <v>0</v>
      </c>
      <c r="AD102" s="6">
        <f t="shared" si="23"/>
        <v>0</v>
      </c>
      <c r="AE102" s="6">
        <f t="shared" si="23"/>
        <v>0</v>
      </c>
      <c r="AF102" s="6">
        <f t="shared" si="36"/>
        <v>1</v>
      </c>
      <c r="AG102" s="6">
        <f t="shared" si="37"/>
        <v>-1</v>
      </c>
      <c r="AH102" s="14" t="str">
        <f>LEFT(X102,2)&amp;"."&amp;VLOOKUP(MID(X102,4,3),'Data validation'!$A$1:$B$12,2,FALSE)&amp;".2025"</f>
        <v>21.02.2025</v>
      </c>
      <c r="AI102">
        <f t="shared" si="38"/>
        <v>8</v>
      </c>
      <c r="AJ102" t="str">
        <f>H102&amp;"."&amp;VLOOKUP(I102,'Data validation'!$A$1:$B$12,2,FALSE)&amp;".2026"</f>
        <v>30.05.2026</v>
      </c>
      <c r="AK102">
        <f t="shared" si="39"/>
        <v>22</v>
      </c>
      <c r="AL102" t="str">
        <f>VLOOKUP(E102,[2]Sheet1!$A:$B,2,FALSE)</f>
        <v>Анулирана</v>
      </c>
    </row>
    <row r="103" spans="1:38" x14ac:dyDescent="0.25">
      <c r="A103" t="str">
        <f>VLOOKUP(Q103,'Data validation'!$K$2:$L$50,2,FALSE)</f>
        <v>TO</v>
      </c>
      <c r="B103">
        <f t="shared" si="25"/>
        <v>0</v>
      </c>
      <c r="C103">
        <f t="shared" si="26"/>
        <v>0</v>
      </c>
      <c r="D103">
        <f t="shared" si="27"/>
        <v>5</v>
      </c>
      <c r="E103">
        <v>10259</v>
      </c>
      <c r="F103" t="s">
        <v>7044</v>
      </c>
      <c r="G103" t="s">
        <v>485</v>
      </c>
      <c r="H103" t="str">
        <f t="shared" si="28"/>
        <v>15</v>
      </c>
      <c r="I103" t="str">
        <f t="shared" si="29"/>
        <v>Jul</v>
      </c>
      <c r="J103" t="s">
        <v>84</v>
      </c>
      <c r="K103" t="str">
        <f t="shared" si="30"/>
        <v>20</v>
      </c>
      <c r="L103" t="str">
        <f t="shared" si="31"/>
        <v>Jul</v>
      </c>
      <c r="M103">
        <v>5</v>
      </c>
      <c r="N103">
        <f t="shared" si="32"/>
        <v>5</v>
      </c>
      <c r="O103">
        <f t="shared" si="33"/>
        <v>0</v>
      </c>
      <c r="P103">
        <f t="shared" si="34"/>
        <v>0</v>
      </c>
      <c r="Q103" t="s">
        <v>81</v>
      </c>
      <c r="R103" t="s">
        <v>20</v>
      </c>
      <c r="S103">
        <v>2</v>
      </c>
      <c r="T103">
        <v>1</v>
      </c>
      <c r="U103" s="2">
        <f>SUMIFS(SLR!L:L,SLR!D:D,'Резервации 2026'!E103)</f>
        <v>1709.1998369999999</v>
      </c>
      <c r="V103" s="2">
        <f>+U103/M103</f>
        <v>341.83996739999998</v>
      </c>
      <c r="W103" t="s">
        <v>262</v>
      </c>
      <c r="X103" t="s">
        <v>7045</v>
      </c>
      <c r="Y103" t="s">
        <v>7031</v>
      </c>
      <c r="Z103" t="str">
        <f t="shared" si="35"/>
        <v>Feb</v>
      </c>
      <c r="AA103" s="6">
        <f t="shared" si="23"/>
        <v>0</v>
      </c>
      <c r="AB103" s="6">
        <f t="shared" si="23"/>
        <v>0</v>
      </c>
      <c r="AC103" s="6">
        <f t="shared" si="23"/>
        <v>5</v>
      </c>
      <c r="AD103" s="6">
        <f t="shared" si="23"/>
        <v>0</v>
      </c>
      <c r="AE103" s="6">
        <f t="shared" si="23"/>
        <v>0</v>
      </c>
      <c r="AF103" s="6">
        <f t="shared" si="36"/>
        <v>5</v>
      </c>
      <c r="AG103" s="6">
        <f t="shared" si="37"/>
        <v>0</v>
      </c>
      <c r="AH103" s="14" t="str">
        <f>LEFT(X103,2)&amp;"."&amp;VLOOKUP(MID(X103,4,3),'Data validation'!$A$1:$B$12,2,FALSE)&amp;".2025"</f>
        <v>27.02.2025</v>
      </c>
      <c r="AI103">
        <f t="shared" si="38"/>
        <v>9</v>
      </c>
      <c r="AJ103" t="str">
        <f>H103&amp;"."&amp;VLOOKUP(I103,'Data validation'!$A$1:$B$12,2,FALSE)&amp;".2026"</f>
        <v>15.07.2026</v>
      </c>
      <c r="AK103">
        <f t="shared" si="39"/>
        <v>29</v>
      </c>
      <c r="AL103" t="e">
        <f>VLOOKUP(E103,[2]Sheet1!$A:$B,2,FALSE)</f>
        <v>#N/A</v>
      </c>
    </row>
    <row r="104" spans="1:38" x14ac:dyDescent="0.25">
      <c r="A104" t="str">
        <f>VLOOKUP(Q104,'Data validation'!$K$2:$L$50,2,FALSE)</f>
        <v>TO</v>
      </c>
      <c r="B104">
        <f t="shared" si="25"/>
        <v>0</v>
      </c>
      <c r="C104">
        <f t="shared" si="26"/>
        <v>6</v>
      </c>
      <c r="D104">
        <f t="shared" si="27"/>
        <v>0</v>
      </c>
      <c r="E104">
        <v>10102</v>
      </c>
      <c r="F104" t="s">
        <v>6762</v>
      </c>
      <c r="G104" t="s">
        <v>313</v>
      </c>
      <c r="H104" t="str">
        <f t="shared" si="28"/>
        <v>05</v>
      </c>
      <c r="I104" t="str">
        <f t="shared" si="29"/>
        <v>Jul</v>
      </c>
      <c r="J104" t="s">
        <v>323</v>
      </c>
      <c r="K104" t="str">
        <f t="shared" si="30"/>
        <v>11</v>
      </c>
      <c r="L104" t="str">
        <f t="shared" si="31"/>
        <v>Jul</v>
      </c>
      <c r="M104">
        <v>6</v>
      </c>
      <c r="N104">
        <f t="shared" si="32"/>
        <v>6</v>
      </c>
      <c r="O104">
        <f t="shared" si="33"/>
        <v>0</v>
      </c>
      <c r="P104">
        <f t="shared" si="34"/>
        <v>0</v>
      </c>
      <c r="Q104" t="s">
        <v>162</v>
      </c>
      <c r="R104" t="s">
        <v>17</v>
      </c>
      <c r="S104">
        <v>2</v>
      </c>
      <c r="T104">
        <v>1</v>
      </c>
      <c r="U104" s="2">
        <f>SUMIFS(Magelan!L:L,Magelan!D:D,'Резервации 2026'!E104)</f>
        <v>1873.2157408</v>
      </c>
      <c r="V104" s="2">
        <f t="shared" ref="V104:V105" si="45">+U104/M104</f>
        <v>312.20262346666669</v>
      </c>
      <c r="W104" t="s">
        <v>262</v>
      </c>
      <c r="X104" t="s">
        <v>6763</v>
      </c>
      <c r="Y104" t="s">
        <v>6530</v>
      </c>
      <c r="Z104" t="str">
        <f t="shared" si="35"/>
        <v>Feb</v>
      </c>
      <c r="AA104" s="6">
        <f t="shared" si="23"/>
        <v>0</v>
      </c>
      <c r="AB104" s="6">
        <f t="shared" si="23"/>
        <v>0</v>
      </c>
      <c r="AC104" s="6">
        <f t="shared" si="23"/>
        <v>6</v>
      </c>
      <c r="AD104" s="6">
        <f t="shared" si="23"/>
        <v>0</v>
      </c>
      <c r="AE104" s="6">
        <f t="shared" si="23"/>
        <v>0</v>
      </c>
      <c r="AF104" s="6">
        <f t="shared" si="36"/>
        <v>6</v>
      </c>
      <c r="AG104" s="6">
        <f t="shared" si="37"/>
        <v>0</v>
      </c>
      <c r="AH104" s="14" t="str">
        <f>LEFT(X104,2)&amp;"."&amp;VLOOKUP(MID(X104,4,3),'Data validation'!$A$1:$B$12,2,FALSE)&amp;".2025"</f>
        <v>16.02.2025</v>
      </c>
      <c r="AI104">
        <f t="shared" si="38"/>
        <v>8</v>
      </c>
      <c r="AJ104" t="str">
        <f>H104&amp;"."&amp;VLOOKUP(I104,'Data validation'!$A$1:$B$12,2,FALSE)&amp;".2026"</f>
        <v>05.07.2026</v>
      </c>
      <c r="AK104">
        <f t="shared" si="39"/>
        <v>28</v>
      </c>
      <c r="AL104" t="e">
        <f>VLOOKUP(E104,[2]Sheet1!$A:$B,2,FALSE)</f>
        <v>#N/A</v>
      </c>
    </row>
    <row r="105" spans="1:38" x14ac:dyDescent="0.25">
      <c r="A105" t="str">
        <f>VLOOKUP(Q105,'Data validation'!$K$2:$L$50,2,FALSE)</f>
        <v>TO</v>
      </c>
      <c r="B105">
        <f t="shared" si="25"/>
        <v>0</v>
      </c>
      <c r="C105">
        <f t="shared" si="26"/>
        <v>6</v>
      </c>
      <c r="D105">
        <f t="shared" si="27"/>
        <v>0</v>
      </c>
      <c r="E105">
        <v>10103</v>
      </c>
      <c r="F105" t="s">
        <v>6764</v>
      </c>
      <c r="G105" t="s">
        <v>313</v>
      </c>
      <c r="H105" t="str">
        <f t="shared" si="28"/>
        <v>05</v>
      </c>
      <c r="I105" t="str">
        <f t="shared" si="29"/>
        <v>Jul</v>
      </c>
      <c r="J105" t="s">
        <v>323</v>
      </c>
      <c r="K105" t="str">
        <f t="shared" si="30"/>
        <v>11</v>
      </c>
      <c r="L105" t="str">
        <f t="shared" si="31"/>
        <v>Jul</v>
      </c>
      <c r="M105">
        <v>6</v>
      </c>
      <c r="N105">
        <f t="shared" si="32"/>
        <v>6</v>
      </c>
      <c r="O105">
        <f t="shared" si="33"/>
        <v>0</v>
      </c>
      <c r="P105">
        <f t="shared" si="34"/>
        <v>0</v>
      </c>
      <c r="Q105" t="s">
        <v>162</v>
      </c>
      <c r="R105" t="s">
        <v>17</v>
      </c>
      <c r="S105">
        <v>2</v>
      </c>
      <c r="T105">
        <v>1</v>
      </c>
      <c r="U105" s="2">
        <f>SUMIFS(Magelan!L:L,Magelan!D:D,'Резервации 2026'!E105)</f>
        <v>1873.2157408</v>
      </c>
      <c r="V105" s="2">
        <f t="shared" si="45"/>
        <v>312.20262346666669</v>
      </c>
      <c r="W105" t="s">
        <v>262</v>
      </c>
      <c r="X105" t="s">
        <v>6763</v>
      </c>
      <c r="Y105" t="s">
        <v>6530</v>
      </c>
      <c r="Z105" t="str">
        <f t="shared" si="35"/>
        <v>Feb</v>
      </c>
      <c r="AA105" s="6">
        <f t="shared" ref="AA105:AE155" si="46">IF($I105=AA$1,IF($L105=AA$1,$M105,$O105),IF($L105=AA$1,$P105,0))</f>
        <v>0</v>
      </c>
      <c r="AB105" s="6">
        <f t="shared" si="46"/>
        <v>0</v>
      </c>
      <c r="AC105" s="6">
        <f t="shared" si="46"/>
        <v>6</v>
      </c>
      <c r="AD105" s="6">
        <f t="shared" si="46"/>
        <v>0</v>
      </c>
      <c r="AE105" s="6">
        <f t="shared" si="46"/>
        <v>0</v>
      </c>
      <c r="AF105" s="6">
        <f t="shared" si="36"/>
        <v>6</v>
      </c>
      <c r="AG105" s="6">
        <f t="shared" si="37"/>
        <v>0</v>
      </c>
      <c r="AH105" s="14" t="str">
        <f>LEFT(X105,2)&amp;"."&amp;VLOOKUP(MID(X105,4,3),'Data validation'!$A$1:$B$12,2,FALSE)&amp;".2025"</f>
        <v>16.02.2025</v>
      </c>
      <c r="AI105">
        <f t="shared" si="38"/>
        <v>8</v>
      </c>
      <c r="AJ105" t="str">
        <f>H105&amp;"."&amp;VLOOKUP(I105,'Data validation'!$A$1:$B$12,2,FALSE)&amp;".2026"</f>
        <v>05.07.2026</v>
      </c>
      <c r="AK105">
        <f t="shared" si="39"/>
        <v>28</v>
      </c>
      <c r="AL105" t="e">
        <f>VLOOKUP(E105,[2]Sheet1!$A:$B,2,FALSE)</f>
        <v>#N/A</v>
      </c>
    </row>
    <row r="106" spans="1:38" x14ac:dyDescent="0.25">
      <c r="A106" t="str">
        <f>VLOOKUP(Q106,'Data validation'!$K$2:$L$50,2,FALSE)</f>
        <v>TO</v>
      </c>
      <c r="B106">
        <f t="shared" si="25"/>
        <v>0</v>
      </c>
      <c r="C106">
        <f t="shared" si="26"/>
        <v>0</v>
      </c>
      <c r="D106">
        <f t="shared" si="27"/>
        <v>5</v>
      </c>
      <c r="E106">
        <v>9788</v>
      </c>
      <c r="F106" t="s">
        <v>5373</v>
      </c>
      <c r="G106" t="s">
        <v>94</v>
      </c>
      <c r="H106" t="str">
        <f t="shared" si="28"/>
        <v>27</v>
      </c>
      <c r="I106" t="str">
        <f t="shared" si="29"/>
        <v>Jul</v>
      </c>
      <c r="J106" t="s">
        <v>135</v>
      </c>
      <c r="K106" t="str">
        <f t="shared" si="30"/>
        <v>01</v>
      </c>
      <c r="L106" t="str">
        <f t="shared" si="31"/>
        <v>Aug</v>
      </c>
      <c r="M106">
        <v>5</v>
      </c>
      <c r="N106">
        <f t="shared" si="32"/>
        <v>-26</v>
      </c>
      <c r="O106">
        <f t="shared" si="33"/>
        <v>4</v>
      </c>
      <c r="P106">
        <f t="shared" si="34"/>
        <v>0</v>
      </c>
      <c r="Q106" t="s">
        <v>81</v>
      </c>
      <c r="R106" t="s">
        <v>63</v>
      </c>
      <c r="S106">
        <v>3</v>
      </c>
      <c r="T106">
        <v>0</v>
      </c>
      <c r="U106" s="2">
        <f>SUMIFS(SLR!L:L,SLR!D:D,'Резервации 2026'!E106)</f>
        <v>2153.4666214999997</v>
      </c>
      <c r="V106" s="2">
        <f>+U106/M106</f>
        <v>430.69332429999997</v>
      </c>
      <c r="W106" t="s">
        <v>262</v>
      </c>
      <c r="X106" t="s">
        <v>5374</v>
      </c>
      <c r="Y106" t="s">
        <v>5372</v>
      </c>
      <c r="Z106" t="str">
        <f t="shared" si="35"/>
        <v>Jan</v>
      </c>
      <c r="AA106" s="6">
        <f t="shared" si="46"/>
        <v>0</v>
      </c>
      <c r="AB106" s="6">
        <f t="shared" si="46"/>
        <v>0</v>
      </c>
      <c r="AC106" s="6">
        <f t="shared" si="46"/>
        <v>4</v>
      </c>
      <c r="AD106" s="6">
        <f t="shared" si="46"/>
        <v>0</v>
      </c>
      <c r="AE106" s="6">
        <f t="shared" si="46"/>
        <v>0</v>
      </c>
      <c r="AF106" s="6">
        <f t="shared" si="36"/>
        <v>4</v>
      </c>
      <c r="AG106" s="6">
        <f t="shared" si="37"/>
        <v>-1</v>
      </c>
      <c r="AH106" s="14" t="str">
        <f>LEFT(X106,2)&amp;"."&amp;VLOOKUP(MID(X106,4,3),'Data validation'!$A$1:$B$12,2,FALSE)&amp;".2025"</f>
        <v>28.01.2025</v>
      </c>
      <c r="AI106">
        <f t="shared" si="38"/>
        <v>5</v>
      </c>
      <c r="AJ106" t="str">
        <f>H106&amp;"."&amp;VLOOKUP(I106,'Data validation'!$A$1:$B$12,2,FALSE)&amp;".2026"</f>
        <v>27.07.2026</v>
      </c>
      <c r="AK106">
        <f t="shared" si="39"/>
        <v>31</v>
      </c>
      <c r="AL106" t="e">
        <f>VLOOKUP(E106,[2]Sheet1!$A:$B,2,FALSE)</f>
        <v>#N/A</v>
      </c>
    </row>
    <row r="107" spans="1:38" x14ac:dyDescent="0.25">
      <c r="A107" t="str">
        <f>VLOOKUP(Q107,'Data validation'!$K$2:$L$50,2,FALSE)</f>
        <v>TO</v>
      </c>
      <c r="B107">
        <f t="shared" si="25"/>
        <v>0</v>
      </c>
      <c r="C107">
        <f t="shared" si="26"/>
        <v>0</v>
      </c>
      <c r="D107">
        <f t="shared" si="27"/>
        <v>6</v>
      </c>
      <c r="E107">
        <v>10104</v>
      </c>
      <c r="F107" t="s">
        <v>6765</v>
      </c>
      <c r="G107" t="s">
        <v>33</v>
      </c>
      <c r="H107" t="str">
        <f t="shared" si="28"/>
        <v>18</v>
      </c>
      <c r="I107" t="str">
        <f t="shared" si="29"/>
        <v>Jul</v>
      </c>
      <c r="J107" t="s">
        <v>156</v>
      </c>
      <c r="K107" t="str">
        <f t="shared" si="30"/>
        <v>24</v>
      </c>
      <c r="L107" t="str">
        <f t="shared" si="31"/>
        <v>Jul</v>
      </c>
      <c r="M107">
        <v>6</v>
      </c>
      <c r="N107">
        <f t="shared" si="32"/>
        <v>6</v>
      </c>
      <c r="O107">
        <f t="shared" si="33"/>
        <v>0</v>
      </c>
      <c r="P107">
        <f t="shared" si="34"/>
        <v>0</v>
      </c>
      <c r="Q107" t="s">
        <v>162</v>
      </c>
      <c r="R107" t="s">
        <v>188</v>
      </c>
      <c r="S107">
        <v>3</v>
      </c>
      <c r="T107">
        <v>1</v>
      </c>
      <c r="U107" s="2">
        <f>SUMIFS(Magelan!L:L,Magelan!D:D,'Резервации 2026'!E107)</f>
        <v>3052.1509481999997</v>
      </c>
      <c r="V107" s="2">
        <f t="shared" ref="V107:V111" si="47">+U107/M107</f>
        <v>508.69182469999993</v>
      </c>
      <c r="W107" t="s">
        <v>262</v>
      </c>
      <c r="X107" t="s">
        <v>6766</v>
      </c>
      <c r="Y107" t="s">
        <v>6530</v>
      </c>
      <c r="Z107" t="str">
        <f t="shared" si="35"/>
        <v>Feb</v>
      </c>
      <c r="AA107" s="6">
        <f t="shared" si="46"/>
        <v>0</v>
      </c>
      <c r="AB107" s="6">
        <f t="shared" si="46"/>
        <v>0</v>
      </c>
      <c r="AC107" s="6">
        <f t="shared" si="46"/>
        <v>6</v>
      </c>
      <c r="AD107" s="6">
        <f t="shared" si="46"/>
        <v>0</v>
      </c>
      <c r="AE107" s="6">
        <f t="shared" si="46"/>
        <v>0</v>
      </c>
      <c r="AF107" s="6">
        <f t="shared" si="36"/>
        <v>6</v>
      </c>
      <c r="AG107" s="6">
        <f t="shared" si="37"/>
        <v>0</v>
      </c>
      <c r="AH107" s="14" t="str">
        <f>LEFT(X107,2)&amp;"."&amp;VLOOKUP(MID(X107,4,3),'Data validation'!$A$1:$B$12,2,FALSE)&amp;".2025"</f>
        <v>16.02.2025</v>
      </c>
      <c r="AI107">
        <f t="shared" si="38"/>
        <v>8</v>
      </c>
      <c r="AJ107" t="str">
        <f>H107&amp;"."&amp;VLOOKUP(I107,'Data validation'!$A$1:$B$12,2,FALSE)&amp;".2026"</f>
        <v>18.07.2026</v>
      </c>
      <c r="AK107">
        <f t="shared" si="39"/>
        <v>29</v>
      </c>
      <c r="AL107" t="e">
        <f>VLOOKUP(E107,[2]Sheet1!$A:$B,2,FALSE)</f>
        <v>#N/A</v>
      </c>
    </row>
    <row r="108" spans="1:38" x14ac:dyDescent="0.25">
      <c r="A108" t="str">
        <f>VLOOKUP(Q108,'Data validation'!$K$2:$L$50,2,FALSE)</f>
        <v>TO</v>
      </c>
      <c r="B108">
        <f t="shared" si="25"/>
        <v>0</v>
      </c>
      <c r="C108">
        <f t="shared" si="26"/>
        <v>7</v>
      </c>
      <c r="D108">
        <f t="shared" si="27"/>
        <v>0</v>
      </c>
      <c r="E108">
        <v>10105</v>
      </c>
      <c r="F108" t="s">
        <v>6767</v>
      </c>
      <c r="G108" t="s">
        <v>120</v>
      </c>
      <c r="H108" t="str">
        <f t="shared" si="28"/>
        <v>02</v>
      </c>
      <c r="I108" t="str">
        <f t="shared" si="29"/>
        <v>Jul</v>
      </c>
      <c r="J108" t="s">
        <v>224</v>
      </c>
      <c r="K108" t="str">
        <f t="shared" si="30"/>
        <v>09</v>
      </c>
      <c r="L108" t="str">
        <f t="shared" si="31"/>
        <v>Jul</v>
      </c>
      <c r="M108">
        <v>7</v>
      </c>
      <c r="N108">
        <f t="shared" si="32"/>
        <v>7</v>
      </c>
      <c r="O108">
        <f t="shared" si="33"/>
        <v>0</v>
      </c>
      <c r="P108">
        <f t="shared" si="34"/>
        <v>0</v>
      </c>
      <c r="Q108" t="s">
        <v>162</v>
      </c>
      <c r="R108" t="s">
        <v>25</v>
      </c>
      <c r="S108">
        <v>2</v>
      </c>
      <c r="T108">
        <v>1</v>
      </c>
      <c r="U108" s="2">
        <f>SUMIFS(Magelan!L:L,Magelan!D:D,'Резервации 2026'!E108)</f>
        <v>2204.2204099999999</v>
      </c>
      <c r="V108" s="2">
        <f t="shared" si="47"/>
        <v>314.88862999999998</v>
      </c>
      <c r="W108" t="s">
        <v>262</v>
      </c>
      <c r="X108" t="s">
        <v>6768</v>
      </c>
      <c r="Y108" t="s">
        <v>6533</v>
      </c>
      <c r="Z108" t="str">
        <f t="shared" si="35"/>
        <v>Feb</v>
      </c>
      <c r="AA108" s="6">
        <f t="shared" si="46"/>
        <v>0</v>
      </c>
      <c r="AB108" s="6">
        <f t="shared" si="46"/>
        <v>0</v>
      </c>
      <c r="AC108" s="6">
        <f t="shared" si="46"/>
        <v>7</v>
      </c>
      <c r="AD108" s="6">
        <f t="shared" si="46"/>
        <v>0</v>
      </c>
      <c r="AE108" s="6">
        <f t="shared" si="46"/>
        <v>0</v>
      </c>
      <c r="AF108" s="6">
        <f t="shared" si="36"/>
        <v>7</v>
      </c>
      <c r="AG108" s="6">
        <f t="shared" si="37"/>
        <v>0</v>
      </c>
      <c r="AH108" s="14" t="str">
        <f>LEFT(X108,2)&amp;"."&amp;VLOOKUP(MID(X108,4,3),'Data validation'!$A$1:$B$12,2,FALSE)&amp;".2025"</f>
        <v>16.02.2025</v>
      </c>
      <c r="AI108">
        <f t="shared" si="38"/>
        <v>8</v>
      </c>
      <c r="AJ108" t="str">
        <f>H108&amp;"."&amp;VLOOKUP(I108,'Data validation'!$A$1:$B$12,2,FALSE)&amp;".2026"</f>
        <v>02.07.2026</v>
      </c>
      <c r="AK108">
        <f t="shared" si="39"/>
        <v>27</v>
      </c>
      <c r="AL108" t="e">
        <f>VLOOKUP(E108,[2]Sheet1!$A:$B,2,FALSE)</f>
        <v>#N/A</v>
      </c>
    </row>
    <row r="109" spans="1:38" x14ac:dyDescent="0.25">
      <c r="A109" t="str">
        <f>VLOOKUP(Q109,'Data validation'!$K$2:$L$50,2,FALSE)</f>
        <v>TO</v>
      </c>
      <c r="B109">
        <f t="shared" si="25"/>
        <v>0</v>
      </c>
      <c r="C109">
        <f t="shared" si="26"/>
        <v>6</v>
      </c>
      <c r="D109">
        <f t="shared" si="27"/>
        <v>0</v>
      </c>
      <c r="E109">
        <v>9790</v>
      </c>
      <c r="F109" t="s">
        <v>5375</v>
      </c>
      <c r="G109" t="s">
        <v>313</v>
      </c>
      <c r="H109" t="str">
        <f t="shared" si="28"/>
        <v>05</v>
      </c>
      <c r="I109" t="str">
        <f t="shared" si="29"/>
        <v>Jul</v>
      </c>
      <c r="J109" t="s">
        <v>323</v>
      </c>
      <c r="K109" t="str">
        <f t="shared" si="30"/>
        <v>11</v>
      </c>
      <c r="L109" t="str">
        <f t="shared" si="31"/>
        <v>Jul</v>
      </c>
      <c r="M109">
        <v>6</v>
      </c>
      <c r="N109">
        <f t="shared" si="32"/>
        <v>6</v>
      </c>
      <c r="O109">
        <f t="shared" si="33"/>
        <v>0</v>
      </c>
      <c r="P109">
        <f t="shared" si="34"/>
        <v>0</v>
      </c>
      <c r="Q109" t="s">
        <v>81</v>
      </c>
      <c r="R109" t="s">
        <v>48</v>
      </c>
      <c r="S109">
        <v>2</v>
      </c>
      <c r="T109">
        <v>1</v>
      </c>
      <c r="U109" s="2">
        <f>SUMIFS(SLR!L:L,SLR!D:D,'Резервации 2026'!E109)</f>
        <v>2049.8663063999998</v>
      </c>
      <c r="V109" s="2">
        <f t="shared" si="47"/>
        <v>341.64438439999998</v>
      </c>
      <c r="W109" t="s">
        <v>262</v>
      </c>
      <c r="X109" t="s">
        <v>5376</v>
      </c>
      <c r="Y109" t="s">
        <v>5345</v>
      </c>
      <c r="Z109" t="str">
        <f t="shared" si="35"/>
        <v>Jan</v>
      </c>
      <c r="AA109" s="6">
        <f t="shared" si="46"/>
        <v>0</v>
      </c>
      <c r="AB109" s="6">
        <f t="shared" si="46"/>
        <v>0</v>
      </c>
      <c r="AC109" s="6">
        <f t="shared" si="46"/>
        <v>6</v>
      </c>
      <c r="AD109" s="6">
        <f t="shared" si="46"/>
        <v>0</v>
      </c>
      <c r="AE109" s="6">
        <f t="shared" si="46"/>
        <v>0</v>
      </c>
      <c r="AF109" s="6">
        <f t="shared" si="36"/>
        <v>6</v>
      </c>
      <c r="AG109" s="6">
        <f t="shared" si="37"/>
        <v>0</v>
      </c>
      <c r="AH109" s="14" t="str">
        <f>LEFT(X109,2)&amp;"."&amp;VLOOKUP(MID(X109,4,3),'Data validation'!$A$1:$B$12,2,FALSE)&amp;".2025"</f>
        <v>28.01.2025</v>
      </c>
      <c r="AI109">
        <f t="shared" si="38"/>
        <v>5</v>
      </c>
      <c r="AJ109" t="str">
        <f>H109&amp;"."&amp;VLOOKUP(I109,'Data validation'!$A$1:$B$12,2,FALSE)&amp;".2026"</f>
        <v>05.07.2026</v>
      </c>
      <c r="AK109">
        <f t="shared" si="39"/>
        <v>28</v>
      </c>
      <c r="AL109" t="e">
        <f>VLOOKUP(E109,[2]Sheet1!$A:$B,2,FALSE)</f>
        <v>#N/A</v>
      </c>
    </row>
    <row r="110" spans="1:38" x14ac:dyDescent="0.25">
      <c r="A110" t="str">
        <f>VLOOKUP(Q110,'Data validation'!$K$2:$L$50,2,FALSE)</f>
        <v>TO</v>
      </c>
      <c r="B110">
        <f t="shared" si="25"/>
        <v>0</v>
      </c>
      <c r="C110">
        <f t="shared" si="26"/>
        <v>6</v>
      </c>
      <c r="D110">
        <f t="shared" si="27"/>
        <v>0</v>
      </c>
      <c r="E110">
        <v>9789</v>
      </c>
      <c r="F110" t="s">
        <v>5377</v>
      </c>
      <c r="G110" t="s">
        <v>313</v>
      </c>
      <c r="H110" t="str">
        <f t="shared" si="28"/>
        <v>05</v>
      </c>
      <c r="I110" t="str">
        <f t="shared" si="29"/>
        <v>Jul</v>
      </c>
      <c r="J110" t="s">
        <v>323</v>
      </c>
      <c r="K110" t="str">
        <f t="shared" si="30"/>
        <v>11</v>
      </c>
      <c r="L110" t="str">
        <f t="shared" si="31"/>
        <v>Jul</v>
      </c>
      <c r="M110">
        <v>6</v>
      </c>
      <c r="N110">
        <f t="shared" si="32"/>
        <v>6</v>
      </c>
      <c r="O110">
        <f t="shared" si="33"/>
        <v>0</v>
      </c>
      <c r="P110">
        <f t="shared" si="34"/>
        <v>0</v>
      </c>
      <c r="Q110" t="s">
        <v>81</v>
      </c>
      <c r="R110" t="s">
        <v>48</v>
      </c>
      <c r="S110">
        <v>2</v>
      </c>
      <c r="T110">
        <v>1</v>
      </c>
      <c r="U110" s="2">
        <f>SUMIFS(SLR!L:L,SLR!D:D,'Резервации 2026'!E110)</f>
        <v>2049.8663063999998</v>
      </c>
      <c r="V110" s="2">
        <f t="shared" si="47"/>
        <v>341.64438439999998</v>
      </c>
      <c r="W110" t="s">
        <v>262</v>
      </c>
      <c r="X110" t="s">
        <v>5376</v>
      </c>
      <c r="Y110" t="s">
        <v>5345</v>
      </c>
      <c r="Z110" t="str">
        <f t="shared" si="35"/>
        <v>Jan</v>
      </c>
      <c r="AA110" s="6">
        <f t="shared" si="46"/>
        <v>0</v>
      </c>
      <c r="AB110" s="6">
        <f t="shared" si="46"/>
        <v>0</v>
      </c>
      <c r="AC110" s="6">
        <f t="shared" si="46"/>
        <v>6</v>
      </c>
      <c r="AD110" s="6">
        <f t="shared" si="46"/>
        <v>0</v>
      </c>
      <c r="AE110" s="6">
        <f t="shared" si="46"/>
        <v>0</v>
      </c>
      <c r="AF110" s="6">
        <f t="shared" si="36"/>
        <v>6</v>
      </c>
      <c r="AG110" s="6">
        <f t="shared" si="37"/>
        <v>0</v>
      </c>
      <c r="AH110" s="14" t="str">
        <f>LEFT(X110,2)&amp;"."&amp;VLOOKUP(MID(X110,4,3),'Data validation'!$A$1:$B$12,2,FALSE)&amp;".2025"</f>
        <v>28.01.2025</v>
      </c>
      <c r="AI110">
        <f t="shared" si="38"/>
        <v>5</v>
      </c>
      <c r="AJ110" t="str">
        <f>H110&amp;"."&amp;VLOOKUP(I110,'Data validation'!$A$1:$B$12,2,FALSE)&amp;".2026"</f>
        <v>05.07.2026</v>
      </c>
      <c r="AK110">
        <f t="shared" si="39"/>
        <v>28</v>
      </c>
      <c r="AL110" t="e">
        <f>VLOOKUP(E110,[2]Sheet1!$A:$B,2,FALSE)</f>
        <v>#N/A</v>
      </c>
    </row>
    <row r="111" spans="1:38" x14ac:dyDescent="0.25">
      <c r="A111" t="str">
        <f>VLOOKUP(Q111,'Data validation'!$K$2:$L$50,2,FALSE)</f>
        <v>TO</v>
      </c>
      <c r="B111">
        <f t="shared" si="25"/>
        <v>0</v>
      </c>
      <c r="C111">
        <f t="shared" si="26"/>
        <v>0</v>
      </c>
      <c r="D111">
        <f t="shared" si="27"/>
        <v>5</v>
      </c>
      <c r="E111">
        <v>9791</v>
      </c>
      <c r="F111" t="s">
        <v>5378</v>
      </c>
      <c r="G111" t="s">
        <v>326</v>
      </c>
      <c r="H111" t="str">
        <f t="shared" si="28"/>
        <v>10</v>
      </c>
      <c r="I111" t="str">
        <f t="shared" si="29"/>
        <v>Aug</v>
      </c>
      <c r="J111" t="s">
        <v>90</v>
      </c>
      <c r="K111" t="str">
        <f t="shared" si="30"/>
        <v>15</v>
      </c>
      <c r="L111" t="str">
        <f t="shared" si="31"/>
        <v>Aug</v>
      </c>
      <c r="M111">
        <v>5</v>
      </c>
      <c r="N111">
        <f t="shared" si="32"/>
        <v>5</v>
      </c>
      <c r="O111">
        <f t="shared" si="33"/>
        <v>0</v>
      </c>
      <c r="P111">
        <f t="shared" si="34"/>
        <v>0</v>
      </c>
      <c r="Q111" t="s">
        <v>81</v>
      </c>
      <c r="R111" t="s">
        <v>17</v>
      </c>
      <c r="S111">
        <v>2</v>
      </c>
      <c r="T111">
        <v>1</v>
      </c>
      <c r="U111" s="2">
        <f>SUMIFS(SLR!L:L,SLR!D:D,'Резервации 2026'!E111)</f>
        <v>1557.4274289999998</v>
      </c>
      <c r="V111" s="2">
        <f t="shared" si="47"/>
        <v>311.48548579999999</v>
      </c>
      <c r="W111" t="s">
        <v>262</v>
      </c>
      <c r="X111" t="s">
        <v>5379</v>
      </c>
      <c r="Y111" t="s">
        <v>5372</v>
      </c>
      <c r="Z111" t="str">
        <f t="shared" si="35"/>
        <v>Jan</v>
      </c>
      <c r="AA111" s="6">
        <f t="shared" si="46"/>
        <v>0</v>
      </c>
      <c r="AB111" s="6">
        <f t="shared" si="46"/>
        <v>0</v>
      </c>
      <c r="AC111" s="6">
        <f t="shared" si="46"/>
        <v>0</v>
      </c>
      <c r="AD111" s="6">
        <f t="shared" si="46"/>
        <v>5</v>
      </c>
      <c r="AE111" s="6">
        <f t="shared" si="46"/>
        <v>0</v>
      </c>
      <c r="AF111" s="6">
        <f t="shared" si="36"/>
        <v>5</v>
      </c>
      <c r="AG111" s="6">
        <f t="shared" si="37"/>
        <v>0</v>
      </c>
      <c r="AH111" s="14" t="str">
        <f>LEFT(X111,2)&amp;"."&amp;VLOOKUP(MID(X111,4,3),'Data validation'!$A$1:$B$12,2,FALSE)&amp;".2025"</f>
        <v>28.01.2025</v>
      </c>
      <c r="AI111">
        <f t="shared" si="38"/>
        <v>5</v>
      </c>
      <c r="AJ111" t="str">
        <f>H111&amp;"."&amp;VLOOKUP(I111,'Data validation'!$A$1:$B$12,2,FALSE)&amp;".2026"</f>
        <v>10.08.2026</v>
      </c>
      <c r="AK111">
        <f t="shared" si="39"/>
        <v>33</v>
      </c>
      <c r="AL111" t="e">
        <f>VLOOKUP(E111,[2]Sheet1!$A:$B,2,FALSE)</f>
        <v>#N/A</v>
      </c>
    </row>
    <row r="112" spans="1:38" x14ac:dyDescent="0.25">
      <c r="A112" t="str">
        <f>VLOOKUP(Q112,'Data validation'!$K$2:$L$50,2,FALSE)</f>
        <v>TO</v>
      </c>
      <c r="B112">
        <f t="shared" si="25"/>
        <v>0</v>
      </c>
      <c r="C112">
        <f t="shared" si="26"/>
        <v>7</v>
      </c>
      <c r="D112">
        <f t="shared" si="27"/>
        <v>0</v>
      </c>
      <c r="E112">
        <v>9526</v>
      </c>
      <c r="F112" t="s">
        <v>7684</v>
      </c>
      <c r="G112" t="s">
        <v>45</v>
      </c>
      <c r="H112" t="str">
        <f t="shared" si="28"/>
        <v>04</v>
      </c>
      <c r="I112" t="str">
        <f t="shared" si="29"/>
        <v>Jul</v>
      </c>
      <c r="J112" t="s">
        <v>323</v>
      </c>
      <c r="K112" t="str">
        <f t="shared" si="30"/>
        <v>11</v>
      </c>
      <c r="L112" t="str">
        <f t="shared" si="31"/>
        <v>Jul</v>
      </c>
      <c r="M112">
        <v>7</v>
      </c>
      <c r="N112">
        <f t="shared" si="32"/>
        <v>7</v>
      </c>
      <c r="O112">
        <f t="shared" si="33"/>
        <v>0</v>
      </c>
      <c r="P112">
        <f t="shared" si="34"/>
        <v>0</v>
      </c>
      <c r="Q112" t="s">
        <v>116</v>
      </c>
      <c r="R112" t="s">
        <v>17</v>
      </c>
      <c r="S112">
        <v>2</v>
      </c>
      <c r="T112">
        <v>1</v>
      </c>
      <c r="U112" s="2">
        <f>SUMIFS(Solvex!L:L,Solvex!D:D,'Резервации 2026'!E112)</f>
        <v>2029.7994905999999</v>
      </c>
      <c r="V112" s="2">
        <f>+U112/M112</f>
        <v>289.97135579999997</v>
      </c>
      <c r="W112" t="s">
        <v>262</v>
      </c>
      <c r="X112" t="s">
        <v>4653</v>
      </c>
      <c r="Y112" t="s">
        <v>4626</v>
      </c>
      <c r="Z112" t="str">
        <f t="shared" si="35"/>
        <v>Jan</v>
      </c>
      <c r="AA112" s="6">
        <f t="shared" si="46"/>
        <v>0</v>
      </c>
      <c r="AB112" s="6">
        <f t="shared" si="46"/>
        <v>0</v>
      </c>
      <c r="AC112" s="6">
        <f t="shared" si="46"/>
        <v>7</v>
      </c>
      <c r="AD112" s="6">
        <f t="shared" si="46"/>
        <v>0</v>
      </c>
      <c r="AE112" s="6">
        <f t="shared" si="46"/>
        <v>0</v>
      </c>
      <c r="AF112" s="6">
        <f t="shared" si="36"/>
        <v>7</v>
      </c>
      <c r="AG112" s="6">
        <f t="shared" si="37"/>
        <v>0</v>
      </c>
      <c r="AH112" s="14" t="str">
        <f>LEFT(X112,2)&amp;"."&amp;VLOOKUP(MID(X112,4,3),'Data validation'!$A$1:$B$12,2,FALSE)&amp;".2025"</f>
        <v>16.01.2025</v>
      </c>
      <c r="AI112">
        <f t="shared" si="38"/>
        <v>3</v>
      </c>
      <c r="AJ112" t="str">
        <f>H112&amp;"."&amp;VLOOKUP(I112,'Data validation'!$A$1:$B$12,2,FALSE)&amp;".2026"</f>
        <v>04.07.2026</v>
      </c>
      <c r="AK112">
        <f t="shared" si="39"/>
        <v>27</v>
      </c>
      <c r="AL112" t="e">
        <f>VLOOKUP(E112,[2]Sheet1!$A:$B,2,FALSE)</f>
        <v>#N/A</v>
      </c>
    </row>
    <row r="113" spans="1:38" x14ac:dyDescent="0.25">
      <c r="A113" t="str">
        <f>VLOOKUP(Q113,'Data validation'!$K$2:$L$50,2,FALSE)</f>
        <v>TO</v>
      </c>
      <c r="B113">
        <f t="shared" si="25"/>
        <v>0</v>
      </c>
      <c r="C113">
        <f t="shared" si="26"/>
        <v>0</v>
      </c>
      <c r="D113">
        <f t="shared" si="27"/>
        <v>5</v>
      </c>
      <c r="E113">
        <v>9527</v>
      </c>
      <c r="F113" t="s">
        <v>7685</v>
      </c>
      <c r="G113" t="s">
        <v>78</v>
      </c>
      <c r="H113" t="str">
        <f t="shared" si="28"/>
        <v>02</v>
      </c>
      <c r="I113" t="str">
        <f t="shared" si="29"/>
        <v>Aug</v>
      </c>
      <c r="J113" t="s">
        <v>646</v>
      </c>
      <c r="K113" t="str">
        <f t="shared" si="30"/>
        <v>07</v>
      </c>
      <c r="L113" t="str">
        <f t="shared" si="31"/>
        <v>Aug</v>
      </c>
      <c r="M113">
        <v>5</v>
      </c>
      <c r="N113">
        <f t="shared" si="32"/>
        <v>5</v>
      </c>
      <c r="O113">
        <f t="shared" si="33"/>
        <v>0</v>
      </c>
      <c r="P113">
        <f t="shared" si="34"/>
        <v>0</v>
      </c>
      <c r="Q113" t="s">
        <v>162</v>
      </c>
      <c r="R113" t="s">
        <v>25</v>
      </c>
      <c r="S113">
        <v>2</v>
      </c>
      <c r="T113">
        <v>0</v>
      </c>
      <c r="U113" s="2">
        <f>SUMIFS(Magelan!L:L,Magelan!D:D,'Резервации 2026'!E113)</f>
        <v>1620.209572</v>
      </c>
      <c r="V113" s="2">
        <f>+U113/M113</f>
        <v>324.0419144</v>
      </c>
      <c r="W113" t="s">
        <v>262</v>
      </c>
      <c r="X113" t="s">
        <v>4655</v>
      </c>
      <c r="Y113" t="s">
        <v>4626</v>
      </c>
      <c r="Z113" t="str">
        <f t="shared" si="35"/>
        <v>Jan</v>
      </c>
      <c r="AA113" s="6">
        <f t="shared" si="46"/>
        <v>0</v>
      </c>
      <c r="AB113" s="6">
        <f t="shared" si="46"/>
        <v>0</v>
      </c>
      <c r="AC113" s="6">
        <f t="shared" si="46"/>
        <v>0</v>
      </c>
      <c r="AD113" s="6">
        <f t="shared" si="46"/>
        <v>5</v>
      </c>
      <c r="AE113" s="6">
        <f t="shared" si="46"/>
        <v>0</v>
      </c>
      <c r="AF113" s="6">
        <f t="shared" si="36"/>
        <v>5</v>
      </c>
      <c r="AG113" s="6">
        <f t="shared" si="37"/>
        <v>0</v>
      </c>
      <c r="AH113" s="14" t="str">
        <f>LEFT(X113,2)&amp;"."&amp;VLOOKUP(MID(X113,4,3),'Data validation'!$A$1:$B$12,2,FALSE)&amp;".2025"</f>
        <v>16.01.2025</v>
      </c>
      <c r="AI113">
        <f t="shared" si="38"/>
        <v>3</v>
      </c>
      <c r="AJ113" t="str">
        <f>H113&amp;"."&amp;VLOOKUP(I113,'Data validation'!$A$1:$B$12,2,FALSE)&amp;".2026"</f>
        <v>02.08.2026</v>
      </c>
      <c r="AK113">
        <f t="shared" si="39"/>
        <v>32</v>
      </c>
      <c r="AL113" t="e">
        <f>VLOOKUP(E113,[2]Sheet1!$A:$B,2,FALSE)</f>
        <v>#N/A</v>
      </c>
    </row>
    <row r="114" spans="1:38" x14ac:dyDescent="0.25">
      <c r="A114" t="str">
        <f>VLOOKUP(Q114,'Data validation'!$K$2:$L$50,2,FALSE)</f>
        <v>TO</v>
      </c>
      <c r="B114">
        <f t="shared" si="25"/>
        <v>0</v>
      </c>
      <c r="C114">
        <f t="shared" si="26"/>
        <v>5</v>
      </c>
      <c r="D114">
        <f t="shared" si="27"/>
        <v>0</v>
      </c>
      <c r="E114">
        <v>10106</v>
      </c>
      <c r="F114" t="s">
        <v>6769</v>
      </c>
      <c r="G114" t="s">
        <v>44</v>
      </c>
      <c r="H114" t="str">
        <f t="shared" si="28"/>
        <v>29</v>
      </c>
      <c r="I114" t="str">
        <f t="shared" si="29"/>
        <v>Jun</v>
      </c>
      <c r="J114" t="s">
        <v>45</v>
      </c>
      <c r="K114" t="str">
        <f t="shared" si="30"/>
        <v>04</v>
      </c>
      <c r="L114" t="str">
        <f t="shared" si="31"/>
        <v>Jul</v>
      </c>
      <c r="M114">
        <v>5</v>
      </c>
      <c r="N114">
        <f t="shared" si="32"/>
        <v>-25</v>
      </c>
      <c r="O114">
        <f t="shared" si="33"/>
        <v>2</v>
      </c>
      <c r="P114">
        <f t="shared" si="34"/>
        <v>3</v>
      </c>
      <c r="Q114" t="s">
        <v>81</v>
      </c>
      <c r="R114" t="s">
        <v>25</v>
      </c>
      <c r="S114">
        <v>2</v>
      </c>
      <c r="T114">
        <v>1</v>
      </c>
      <c r="U114" s="2">
        <f>SUMIFS(SLR!L:L,SLR!D:D,'Резервации 2026'!E114)</f>
        <v>1574.4431500000001</v>
      </c>
      <c r="V114" s="2">
        <f>+U114/M114</f>
        <v>314.88863000000003</v>
      </c>
      <c r="W114" t="s">
        <v>262</v>
      </c>
      <c r="X114" t="s">
        <v>6770</v>
      </c>
      <c r="Y114" t="s">
        <v>6771</v>
      </c>
      <c r="Z114" t="str">
        <f t="shared" si="35"/>
        <v>Feb</v>
      </c>
      <c r="AA114" s="6">
        <f t="shared" si="46"/>
        <v>0</v>
      </c>
      <c r="AB114" s="6">
        <f t="shared" si="46"/>
        <v>2</v>
      </c>
      <c r="AC114" s="6">
        <f t="shared" si="46"/>
        <v>3</v>
      </c>
      <c r="AD114" s="6">
        <f t="shared" si="46"/>
        <v>0</v>
      </c>
      <c r="AE114" s="6">
        <f t="shared" si="46"/>
        <v>0</v>
      </c>
      <c r="AF114" s="6">
        <f t="shared" si="36"/>
        <v>5</v>
      </c>
      <c r="AG114" s="6">
        <f t="shared" si="37"/>
        <v>0</v>
      </c>
      <c r="AH114" s="14" t="str">
        <f>LEFT(X114,2)&amp;"."&amp;VLOOKUP(MID(X114,4,3),'Data validation'!$A$1:$B$12,2,FALSE)&amp;".2025"</f>
        <v>16.02.2025</v>
      </c>
      <c r="AI114">
        <f t="shared" si="38"/>
        <v>8</v>
      </c>
      <c r="AJ114" t="str">
        <f>H114&amp;"."&amp;VLOOKUP(I114,'Data validation'!$A$1:$B$12,2,FALSE)&amp;".2026"</f>
        <v>29.06.2026</v>
      </c>
      <c r="AK114">
        <f t="shared" si="39"/>
        <v>27</v>
      </c>
      <c r="AL114" t="e">
        <f>VLOOKUP(E114,[2]Sheet1!$A:$B,2,FALSE)</f>
        <v>#N/A</v>
      </c>
    </row>
    <row r="115" spans="1:38" x14ac:dyDescent="0.25">
      <c r="A115" t="str">
        <f>VLOOKUP(Q115,'Data validation'!$K$2:$L$50,2,FALSE)</f>
        <v>TO</v>
      </c>
      <c r="B115">
        <f t="shared" si="25"/>
        <v>0</v>
      </c>
      <c r="C115">
        <f t="shared" si="26"/>
        <v>7</v>
      </c>
      <c r="D115">
        <f t="shared" si="27"/>
        <v>1</v>
      </c>
      <c r="E115">
        <v>8479</v>
      </c>
      <c r="F115" t="s">
        <v>7686</v>
      </c>
      <c r="G115" t="s">
        <v>45</v>
      </c>
      <c r="H115" t="str">
        <f t="shared" si="28"/>
        <v>04</v>
      </c>
      <c r="I115" t="str">
        <f t="shared" si="29"/>
        <v>Jul</v>
      </c>
      <c r="J115" t="s">
        <v>235</v>
      </c>
      <c r="K115" t="str">
        <f t="shared" si="30"/>
        <v>12</v>
      </c>
      <c r="L115" t="str">
        <f t="shared" si="31"/>
        <v>Jul</v>
      </c>
      <c r="M115">
        <v>8</v>
      </c>
      <c r="N115">
        <f t="shared" si="32"/>
        <v>8</v>
      </c>
      <c r="O115">
        <f t="shared" si="33"/>
        <v>0</v>
      </c>
      <c r="P115">
        <f t="shared" si="34"/>
        <v>0</v>
      </c>
      <c r="Q115" t="s">
        <v>56</v>
      </c>
      <c r="R115" t="s">
        <v>25</v>
      </c>
      <c r="S115">
        <v>2</v>
      </c>
      <c r="T115">
        <v>1</v>
      </c>
      <c r="U115" s="2">
        <f>SUMIFS(Novoton!L:L,Novoton!D:D,'Резервации 2026'!E115)</f>
        <v>2092.9532412999997</v>
      </c>
      <c r="V115" s="2">
        <f t="shared" ref="V115:V116" si="48">+U115/M115</f>
        <v>261.61915516249996</v>
      </c>
      <c r="W115" t="s">
        <v>227</v>
      </c>
      <c r="X115" t="s">
        <v>1165</v>
      </c>
      <c r="Y115" t="s">
        <v>1138</v>
      </c>
      <c r="Z115" t="str">
        <f t="shared" si="35"/>
        <v>Nov</v>
      </c>
      <c r="AA115" s="6">
        <f t="shared" si="46"/>
        <v>0</v>
      </c>
      <c r="AB115" s="6">
        <f t="shared" si="46"/>
        <v>0</v>
      </c>
      <c r="AC115" s="6">
        <f t="shared" si="46"/>
        <v>8</v>
      </c>
      <c r="AD115" s="6">
        <f t="shared" si="46"/>
        <v>0</v>
      </c>
      <c r="AE115" s="6">
        <f t="shared" si="46"/>
        <v>0</v>
      </c>
      <c r="AF115" s="6">
        <f t="shared" si="36"/>
        <v>8</v>
      </c>
      <c r="AG115" s="6">
        <f t="shared" si="37"/>
        <v>0</v>
      </c>
      <c r="AH115" s="14" t="str">
        <f>LEFT(X115,2)&amp;"."&amp;VLOOKUP(MID(X115,4,3),'Data validation'!$A$1:$B$12,2,FALSE)&amp;".2025"</f>
        <v>14.11.2025</v>
      </c>
      <c r="AI115">
        <f t="shared" si="38"/>
        <v>46</v>
      </c>
      <c r="AJ115" t="str">
        <f>H115&amp;"."&amp;VLOOKUP(I115,'Data validation'!$A$1:$B$12,2,FALSE)&amp;".2026"</f>
        <v>04.07.2026</v>
      </c>
      <c r="AK115">
        <f t="shared" si="39"/>
        <v>27</v>
      </c>
      <c r="AL115" t="e">
        <f>VLOOKUP(E115,[2]Sheet1!$A:$B,2,FALSE)</f>
        <v>#N/A</v>
      </c>
    </row>
    <row r="116" spans="1:38" x14ac:dyDescent="0.25">
      <c r="A116" t="str">
        <f>VLOOKUP(Q116,'Data validation'!$K$2:$L$50,2,FALSE)</f>
        <v>TO</v>
      </c>
      <c r="B116">
        <f t="shared" si="25"/>
        <v>0</v>
      </c>
      <c r="C116">
        <f t="shared" si="26"/>
        <v>7</v>
      </c>
      <c r="D116">
        <f t="shared" si="27"/>
        <v>0</v>
      </c>
      <c r="E116">
        <v>8488</v>
      </c>
      <c r="F116" t="s">
        <v>7687</v>
      </c>
      <c r="G116" t="s">
        <v>45</v>
      </c>
      <c r="H116" t="str">
        <f t="shared" si="28"/>
        <v>04</v>
      </c>
      <c r="I116" t="str">
        <f t="shared" si="29"/>
        <v>Jul</v>
      </c>
      <c r="J116" t="s">
        <v>323</v>
      </c>
      <c r="K116" t="str">
        <f t="shared" si="30"/>
        <v>11</v>
      </c>
      <c r="L116" t="str">
        <f t="shared" si="31"/>
        <v>Jul</v>
      </c>
      <c r="M116">
        <v>7</v>
      </c>
      <c r="N116">
        <f t="shared" si="32"/>
        <v>7</v>
      </c>
      <c r="O116">
        <f t="shared" si="33"/>
        <v>0</v>
      </c>
      <c r="P116">
        <f t="shared" si="34"/>
        <v>0</v>
      </c>
      <c r="Q116" t="s">
        <v>56</v>
      </c>
      <c r="R116" t="s">
        <v>48</v>
      </c>
      <c r="S116">
        <v>2</v>
      </c>
      <c r="T116">
        <v>2</v>
      </c>
      <c r="U116" s="2">
        <f>SUMIFS(Novoton!L:L,Novoton!D:D,'Резервации 2026'!E116)</f>
        <v>2551.5562596999998</v>
      </c>
      <c r="V116" s="2">
        <f t="shared" si="48"/>
        <v>364.50803709999997</v>
      </c>
      <c r="W116" t="s">
        <v>227</v>
      </c>
      <c r="X116" t="s">
        <v>1190</v>
      </c>
      <c r="Y116" t="s">
        <v>1138</v>
      </c>
      <c r="Z116" t="str">
        <f t="shared" si="35"/>
        <v>Nov</v>
      </c>
      <c r="AA116" s="6">
        <f t="shared" si="46"/>
        <v>0</v>
      </c>
      <c r="AB116" s="6">
        <f t="shared" si="46"/>
        <v>0</v>
      </c>
      <c r="AC116" s="6">
        <f t="shared" si="46"/>
        <v>7</v>
      </c>
      <c r="AD116" s="6">
        <f t="shared" si="46"/>
        <v>0</v>
      </c>
      <c r="AE116" s="6">
        <f t="shared" si="46"/>
        <v>0</v>
      </c>
      <c r="AF116" s="6">
        <f t="shared" si="36"/>
        <v>7</v>
      </c>
      <c r="AG116" s="6">
        <f t="shared" si="37"/>
        <v>0</v>
      </c>
      <c r="AH116" s="14" t="str">
        <f>LEFT(X116,2)&amp;"."&amp;VLOOKUP(MID(X116,4,3),'Data validation'!$A$1:$B$12,2,FALSE)&amp;".2025"</f>
        <v>14.11.2025</v>
      </c>
      <c r="AI116">
        <f t="shared" si="38"/>
        <v>46</v>
      </c>
      <c r="AJ116" t="str">
        <f>H116&amp;"."&amp;VLOOKUP(I116,'Data validation'!$A$1:$B$12,2,FALSE)&amp;".2026"</f>
        <v>04.07.2026</v>
      </c>
      <c r="AK116">
        <f t="shared" si="39"/>
        <v>27</v>
      </c>
      <c r="AL116" t="e">
        <f>VLOOKUP(E116,[2]Sheet1!$A:$B,2,FALSE)</f>
        <v>#N/A</v>
      </c>
    </row>
    <row r="117" spans="1:38" x14ac:dyDescent="0.25">
      <c r="A117" t="str">
        <f>VLOOKUP(Q117,'Data validation'!$K$2:$L$50,2,FALSE)</f>
        <v>TO</v>
      </c>
      <c r="B117">
        <f t="shared" si="25"/>
        <v>0</v>
      </c>
      <c r="C117">
        <f t="shared" si="26"/>
        <v>5</v>
      </c>
      <c r="D117">
        <f t="shared" si="27"/>
        <v>0</v>
      </c>
      <c r="E117">
        <v>10260</v>
      </c>
      <c r="F117" t="s">
        <v>7046</v>
      </c>
      <c r="G117" t="s">
        <v>45</v>
      </c>
      <c r="H117" t="str">
        <f t="shared" si="28"/>
        <v>04</v>
      </c>
      <c r="I117" t="str">
        <f t="shared" si="29"/>
        <v>Jul</v>
      </c>
      <c r="J117" t="s">
        <v>224</v>
      </c>
      <c r="K117" t="str">
        <f t="shared" si="30"/>
        <v>09</v>
      </c>
      <c r="L117" t="str">
        <f t="shared" si="31"/>
        <v>Jul</v>
      </c>
      <c r="M117">
        <v>5</v>
      </c>
      <c r="N117">
        <f t="shared" si="32"/>
        <v>5</v>
      </c>
      <c r="O117">
        <f t="shared" si="33"/>
        <v>0</v>
      </c>
      <c r="P117">
        <f t="shared" si="34"/>
        <v>0</v>
      </c>
      <c r="Q117" t="s">
        <v>162</v>
      </c>
      <c r="R117" t="s">
        <v>57</v>
      </c>
      <c r="S117">
        <v>4</v>
      </c>
      <c r="T117">
        <v>0</v>
      </c>
      <c r="U117" s="2">
        <f>SUMIFS(Magelan!L:L,Magelan!D:D,'Резервации 2026'!E117)</f>
        <v>2812.6204481</v>
      </c>
      <c r="V117" s="2">
        <f>+U117/M117</f>
        <v>562.52408962000004</v>
      </c>
      <c r="W117" t="s">
        <v>262</v>
      </c>
      <c r="X117" t="s">
        <v>7047</v>
      </c>
      <c r="Y117" t="s">
        <v>7031</v>
      </c>
      <c r="Z117" t="str">
        <f t="shared" si="35"/>
        <v>Feb</v>
      </c>
      <c r="AA117" s="6">
        <f t="shared" si="46"/>
        <v>0</v>
      </c>
      <c r="AB117" s="6">
        <f t="shared" si="46"/>
        <v>0</v>
      </c>
      <c r="AC117" s="6">
        <f t="shared" si="46"/>
        <v>5</v>
      </c>
      <c r="AD117" s="6">
        <f t="shared" si="46"/>
        <v>0</v>
      </c>
      <c r="AE117" s="6">
        <f t="shared" si="46"/>
        <v>0</v>
      </c>
      <c r="AF117" s="6">
        <f t="shared" si="36"/>
        <v>5</v>
      </c>
      <c r="AG117" s="6">
        <f t="shared" si="37"/>
        <v>0</v>
      </c>
      <c r="AH117" s="14" t="str">
        <f>LEFT(X117,2)&amp;"."&amp;VLOOKUP(MID(X117,4,3),'Data validation'!$A$1:$B$12,2,FALSE)&amp;".2025"</f>
        <v>27.02.2025</v>
      </c>
      <c r="AI117">
        <f t="shared" si="38"/>
        <v>9</v>
      </c>
      <c r="AJ117" t="str">
        <f>H117&amp;"."&amp;VLOOKUP(I117,'Data validation'!$A$1:$B$12,2,FALSE)&amp;".2026"</f>
        <v>04.07.2026</v>
      </c>
      <c r="AK117">
        <f t="shared" si="39"/>
        <v>27</v>
      </c>
      <c r="AL117" t="e">
        <f>VLOOKUP(E117,[2]Sheet1!$A:$B,2,FALSE)</f>
        <v>#N/A</v>
      </c>
    </row>
    <row r="118" spans="1:38" x14ac:dyDescent="0.25">
      <c r="A118" t="str">
        <f>VLOOKUP(Q118,'Data validation'!$K$2:$L$50,2,FALSE)</f>
        <v>BOOKING</v>
      </c>
      <c r="B118">
        <f t="shared" si="25"/>
        <v>0</v>
      </c>
      <c r="C118">
        <f t="shared" si="26"/>
        <v>5</v>
      </c>
      <c r="D118">
        <f t="shared" si="27"/>
        <v>0</v>
      </c>
      <c r="E118">
        <v>9793</v>
      </c>
      <c r="F118" t="s">
        <v>5380</v>
      </c>
      <c r="G118" t="s">
        <v>45</v>
      </c>
      <c r="H118" t="str">
        <f t="shared" si="28"/>
        <v>04</v>
      </c>
      <c r="I118" t="str">
        <f t="shared" si="29"/>
        <v>Jul</v>
      </c>
      <c r="J118" t="s">
        <v>224</v>
      </c>
      <c r="K118" t="str">
        <f t="shared" si="30"/>
        <v>09</v>
      </c>
      <c r="L118" t="str">
        <f t="shared" si="31"/>
        <v>Jul</v>
      </c>
      <c r="M118">
        <v>5</v>
      </c>
      <c r="N118">
        <f t="shared" si="32"/>
        <v>5</v>
      </c>
      <c r="O118">
        <f t="shared" si="33"/>
        <v>0</v>
      </c>
      <c r="P118">
        <f t="shared" si="34"/>
        <v>0</v>
      </c>
      <c r="Q118" t="s">
        <v>587</v>
      </c>
      <c r="R118" t="s">
        <v>17</v>
      </c>
      <c r="S118">
        <v>2</v>
      </c>
      <c r="T118">
        <v>0</v>
      </c>
      <c r="U118" s="2">
        <v>2151.0541321100914</v>
      </c>
      <c r="V118" s="2">
        <v>430.21082642201827</v>
      </c>
      <c r="W118" t="s">
        <v>262</v>
      </c>
      <c r="X118" t="s">
        <v>5381</v>
      </c>
      <c r="Y118" t="s">
        <v>5372</v>
      </c>
      <c r="Z118" t="str">
        <f t="shared" si="35"/>
        <v>Jan</v>
      </c>
      <c r="AA118" s="6">
        <f t="shared" si="46"/>
        <v>0</v>
      </c>
      <c r="AB118" s="6">
        <f t="shared" si="46"/>
        <v>0</v>
      </c>
      <c r="AC118" s="6">
        <f t="shared" si="46"/>
        <v>5</v>
      </c>
      <c r="AD118" s="6">
        <f t="shared" si="46"/>
        <v>0</v>
      </c>
      <c r="AE118" s="6">
        <f t="shared" si="46"/>
        <v>0</v>
      </c>
      <c r="AF118" s="6">
        <f t="shared" si="36"/>
        <v>5</v>
      </c>
      <c r="AG118" s="6">
        <f t="shared" si="37"/>
        <v>0</v>
      </c>
      <c r="AH118" s="14" t="str">
        <f>LEFT(X118,2)&amp;"."&amp;VLOOKUP(MID(X118,4,3),'Data validation'!$A$1:$B$12,2,FALSE)&amp;".2025"</f>
        <v>28.01.2025</v>
      </c>
      <c r="AI118">
        <f t="shared" si="38"/>
        <v>5</v>
      </c>
      <c r="AJ118" t="str">
        <f>H118&amp;"."&amp;VLOOKUP(I118,'Data validation'!$A$1:$B$12,2,FALSE)&amp;".2026"</f>
        <v>04.07.2026</v>
      </c>
      <c r="AK118">
        <f t="shared" si="39"/>
        <v>27</v>
      </c>
      <c r="AL118" t="str">
        <f>VLOOKUP(E118,[2]Sheet1!$A:$B,2,FALSE)</f>
        <v>Анулирана</v>
      </c>
    </row>
    <row r="119" spans="1:38" x14ac:dyDescent="0.25">
      <c r="A119" t="str">
        <f>VLOOKUP(Q119,'Data validation'!$K$2:$L$50,2,FALSE)</f>
        <v>TO</v>
      </c>
      <c r="B119">
        <f t="shared" si="25"/>
        <v>0</v>
      </c>
      <c r="C119">
        <f t="shared" si="26"/>
        <v>5</v>
      </c>
      <c r="D119">
        <f t="shared" si="27"/>
        <v>0</v>
      </c>
      <c r="E119">
        <v>9792</v>
      </c>
      <c r="F119" t="s">
        <v>5382</v>
      </c>
      <c r="G119" t="s">
        <v>173</v>
      </c>
      <c r="H119" t="str">
        <f t="shared" si="28"/>
        <v>06</v>
      </c>
      <c r="I119" t="str">
        <f t="shared" si="29"/>
        <v>Jul</v>
      </c>
      <c r="J119" t="s">
        <v>323</v>
      </c>
      <c r="K119" t="str">
        <f t="shared" si="30"/>
        <v>11</v>
      </c>
      <c r="L119" t="str">
        <f t="shared" si="31"/>
        <v>Jul</v>
      </c>
      <c r="M119">
        <v>5</v>
      </c>
      <c r="N119">
        <f t="shared" si="32"/>
        <v>5</v>
      </c>
      <c r="O119">
        <f t="shared" si="33"/>
        <v>0</v>
      </c>
      <c r="P119">
        <f t="shared" si="34"/>
        <v>0</v>
      </c>
      <c r="Q119" t="s">
        <v>162</v>
      </c>
      <c r="R119" t="s">
        <v>17</v>
      </c>
      <c r="S119">
        <v>1</v>
      </c>
      <c r="T119">
        <v>0</v>
      </c>
      <c r="U119" s="2">
        <f>SUMIFS(Magelan!L:L,Magelan!D:D,'Резервации 2026'!E119)</f>
        <v>1026.9672164000001</v>
      </c>
      <c r="V119" s="2">
        <f>+U119/M119</f>
        <v>205.39344328000001</v>
      </c>
      <c r="W119" t="s">
        <v>262</v>
      </c>
      <c r="X119" t="s">
        <v>5383</v>
      </c>
      <c r="Y119" t="s">
        <v>5345</v>
      </c>
      <c r="Z119" t="str">
        <f t="shared" si="35"/>
        <v>Jan</v>
      </c>
      <c r="AA119" s="6">
        <f t="shared" si="46"/>
        <v>0</v>
      </c>
      <c r="AB119" s="6">
        <f t="shared" si="46"/>
        <v>0</v>
      </c>
      <c r="AC119" s="6">
        <f t="shared" si="46"/>
        <v>5</v>
      </c>
      <c r="AD119" s="6">
        <f t="shared" si="46"/>
        <v>0</v>
      </c>
      <c r="AE119" s="6">
        <f t="shared" si="46"/>
        <v>0</v>
      </c>
      <c r="AF119" s="6">
        <f t="shared" si="36"/>
        <v>5</v>
      </c>
      <c r="AG119" s="6">
        <f t="shared" si="37"/>
        <v>0</v>
      </c>
      <c r="AH119" s="14" t="str">
        <f>LEFT(X119,2)&amp;"."&amp;VLOOKUP(MID(X119,4,3),'Data validation'!$A$1:$B$12,2,FALSE)&amp;".2025"</f>
        <v>28.01.2025</v>
      </c>
      <c r="AI119">
        <f t="shared" si="38"/>
        <v>5</v>
      </c>
      <c r="AJ119" t="str">
        <f>H119&amp;"."&amp;VLOOKUP(I119,'Data validation'!$A$1:$B$12,2,FALSE)&amp;".2026"</f>
        <v>06.07.2026</v>
      </c>
      <c r="AK119">
        <f t="shared" si="39"/>
        <v>28</v>
      </c>
      <c r="AL119" t="e">
        <f>VLOOKUP(E119,[2]Sheet1!$A:$B,2,FALSE)</f>
        <v>#N/A</v>
      </c>
    </row>
    <row r="120" spans="1:38" x14ac:dyDescent="0.25">
      <c r="A120" t="str">
        <f>VLOOKUP(Q120,'Data validation'!$K$2:$L$50,2,FALSE)</f>
        <v>TO</v>
      </c>
      <c r="B120">
        <f t="shared" si="25"/>
        <v>0</v>
      </c>
      <c r="C120">
        <f t="shared" si="26"/>
        <v>0</v>
      </c>
      <c r="D120">
        <f t="shared" si="27"/>
        <v>5</v>
      </c>
      <c r="E120">
        <v>9681</v>
      </c>
      <c r="F120" t="s">
        <v>5054</v>
      </c>
      <c r="G120" t="s">
        <v>340</v>
      </c>
      <c r="H120" t="str">
        <f t="shared" si="28"/>
        <v>03</v>
      </c>
      <c r="I120" t="str">
        <f t="shared" si="29"/>
        <v>Aug</v>
      </c>
      <c r="J120" t="s">
        <v>259</v>
      </c>
      <c r="K120" t="str">
        <f t="shared" si="30"/>
        <v>08</v>
      </c>
      <c r="L120" t="str">
        <f t="shared" si="31"/>
        <v>Aug</v>
      </c>
      <c r="M120">
        <v>5</v>
      </c>
      <c r="N120">
        <f t="shared" si="32"/>
        <v>5</v>
      </c>
      <c r="O120">
        <f t="shared" si="33"/>
        <v>0</v>
      </c>
      <c r="P120">
        <f t="shared" si="34"/>
        <v>0</v>
      </c>
      <c r="Q120" t="s">
        <v>116</v>
      </c>
      <c r="R120" t="s">
        <v>63</v>
      </c>
      <c r="S120">
        <v>3</v>
      </c>
      <c r="T120">
        <v>1</v>
      </c>
      <c r="U120" s="2">
        <f>SUMIFS(Solvex!L:L,Solvex!D:D,'Резервации 2026'!E120)</f>
        <v>2153.4666214999997</v>
      </c>
      <c r="V120" s="2">
        <f>+U120/M120</f>
        <v>430.69332429999997</v>
      </c>
      <c r="W120" t="s">
        <v>262</v>
      </c>
      <c r="X120" t="s">
        <v>5053</v>
      </c>
      <c r="Y120" t="s">
        <v>5030</v>
      </c>
      <c r="Z120" t="str">
        <f t="shared" si="35"/>
        <v>Jan</v>
      </c>
      <c r="AA120" s="6">
        <f t="shared" si="46"/>
        <v>0</v>
      </c>
      <c r="AB120" s="6">
        <f t="shared" si="46"/>
        <v>0</v>
      </c>
      <c r="AC120" s="6">
        <f t="shared" si="46"/>
        <v>0</v>
      </c>
      <c r="AD120" s="6">
        <f t="shared" si="46"/>
        <v>5</v>
      </c>
      <c r="AE120" s="6">
        <f t="shared" si="46"/>
        <v>0</v>
      </c>
      <c r="AF120" s="6">
        <f t="shared" si="36"/>
        <v>5</v>
      </c>
      <c r="AG120" s="6">
        <f t="shared" si="37"/>
        <v>0</v>
      </c>
      <c r="AH120" s="14" t="str">
        <f>LEFT(X120,2)&amp;"."&amp;VLOOKUP(MID(X120,4,3),'Data validation'!$A$1:$B$12,2,FALSE)&amp;".2025"</f>
        <v>23.01.2025</v>
      </c>
      <c r="AI120">
        <f t="shared" si="38"/>
        <v>4</v>
      </c>
      <c r="AJ120" t="str">
        <f>H120&amp;"."&amp;VLOOKUP(I120,'Data validation'!$A$1:$B$12,2,FALSE)&amp;".2026"</f>
        <v>03.08.2026</v>
      </c>
      <c r="AK120">
        <f t="shared" si="39"/>
        <v>32</v>
      </c>
      <c r="AL120" t="e">
        <f>VLOOKUP(E120,[2]Sheet1!$A:$B,2,FALSE)</f>
        <v>#N/A</v>
      </c>
    </row>
    <row r="121" spans="1:38" x14ac:dyDescent="0.25">
      <c r="A121" t="str">
        <f>VLOOKUP(Q121,'Data validation'!$K$2:$L$50,2,FALSE)</f>
        <v>TO</v>
      </c>
      <c r="B121">
        <f t="shared" si="25"/>
        <v>0</v>
      </c>
      <c r="C121">
        <f t="shared" si="26"/>
        <v>0</v>
      </c>
      <c r="D121">
        <f t="shared" si="27"/>
        <v>7</v>
      </c>
      <c r="E121">
        <v>9794</v>
      </c>
      <c r="F121" t="s">
        <v>5384</v>
      </c>
      <c r="G121" t="s">
        <v>90</v>
      </c>
      <c r="H121" t="str">
        <f t="shared" si="28"/>
        <v>15</v>
      </c>
      <c r="I121" t="str">
        <f t="shared" si="29"/>
        <v>Aug</v>
      </c>
      <c r="J121" t="s">
        <v>91</v>
      </c>
      <c r="K121" t="str">
        <f t="shared" si="30"/>
        <v>22</v>
      </c>
      <c r="L121" t="str">
        <f t="shared" si="31"/>
        <v>Aug</v>
      </c>
      <c r="M121">
        <v>7</v>
      </c>
      <c r="N121">
        <f t="shared" si="32"/>
        <v>7</v>
      </c>
      <c r="O121">
        <f t="shared" si="33"/>
        <v>0</v>
      </c>
      <c r="P121">
        <f t="shared" si="34"/>
        <v>0</v>
      </c>
      <c r="Q121" t="s">
        <v>81</v>
      </c>
      <c r="R121" t="s">
        <v>20</v>
      </c>
      <c r="S121">
        <v>2</v>
      </c>
      <c r="T121">
        <v>1</v>
      </c>
      <c r="U121" s="2">
        <f>SUMIFS(SLR!L:L,SLR!D:D,'Резервации 2026'!E121)</f>
        <v>2233.2449271999999</v>
      </c>
      <c r="V121" s="2">
        <f>+U121/M121</f>
        <v>319.03498959999996</v>
      </c>
      <c r="W121" t="s">
        <v>262</v>
      </c>
      <c r="X121" t="s">
        <v>5385</v>
      </c>
      <c r="Y121" t="s">
        <v>5372</v>
      </c>
      <c r="Z121" t="str">
        <f t="shared" si="35"/>
        <v>Jan</v>
      </c>
      <c r="AA121" s="6">
        <f t="shared" si="46"/>
        <v>0</v>
      </c>
      <c r="AB121" s="6">
        <f t="shared" si="46"/>
        <v>0</v>
      </c>
      <c r="AC121" s="6">
        <f t="shared" si="46"/>
        <v>0</v>
      </c>
      <c r="AD121" s="6">
        <f t="shared" si="46"/>
        <v>7</v>
      </c>
      <c r="AE121" s="6">
        <f t="shared" si="46"/>
        <v>0</v>
      </c>
      <c r="AF121" s="6">
        <f t="shared" si="36"/>
        <v>7</v>
      </c>
      <c r="AG121" s="6">
        <f t="shared" si="37"/>
        <v>0</v>
      </c>
      <c r="AH121" s="14" t="str">
        <f>LEFT(X121,2)&amp;"."&amp;VLOOKUP(MID(X121,4,3),'Data validation'!$A$1:$B$12,2,FALSE)&amp;".2025"</f>
        <v>28.01.2025</v>
      </c>
      <c r="AI121">
        <f t="shared" si="38"/>
        <v>5</v>
      </c>
      <c r="AJ121" t="str">
        <f>H121&amp;"."&amp;VLOOKUP(I121,'Data validation'!$A$1:$B$12,2,FALSE)&amp;".2026"</f>
        <v>15.08.2026</v>
      </c>
      <c r="AK121">
        <f t="shared" si="39"/>
        <v>33</v>
      </c>
      <c r="AL121" t="e">
        <f>VLOOKUP(E121,[2]Sheet1!$A:$B,2,FALSE)</f>
        <v>#N/A</v>
      </c>
    </row>
    <row r="122" spans="1:38" x14ac:dyDescent="0.25">
      <c r="A122" t="str">
        <f>VLOOKUP(Q122,'Data validation'!$K$2:$L$50,2,FALSE)</f>
        <v>BOOKING</v>
      </c>
      <c r="B122">
        <f t="shared" si="25"/>
        <v>0</v>
      </c>
      <c r="C122">
        <f t="shared" si="26"/>
        <v>5</v>
      </c>
      <c r="D122">
        <f t="shared" si="27"/>
        <v>0</v>
      </c>
      <c r="E122">
        <v>9795</v>
      </c>
      <c r="F122" t="s">
        <v>5386</v>
      </c>
      <c r="G122" t="s">
        <v>45</v>
      </c>
      <c r="H122" t="str">
        <f t="shared" si="28"/>
        <v>04</v>
      </c>
      <c r="I122" t="str">
        <f t="shared" si="29"/>
        <v>Jul</v>
      </c>
      <c r="J122" t="s">
        <v>224</v>
      </c>
      <c r="K122" t="str">
        <f t="shared" si="30"/>
        <v>09</v>
      </c>
      <c r="L122" t="str">
        <f t="shared" si="31"/>
        <v>Jul</v>
      </c>
      <c r="M122">
        <v>5</v>
      </c>
      <c r="N122">
        <f t="shared" si="32"/>
        <v>5</v>
      </c>
      <c r="O122">
        <f t="shared" si="33"/>
        <v>0</v>
      </c>
      <c r="P122">
        <f t="shared" si="34"/>
        <v>0</v>
      </c>
      <c r="Q122" t="s">
        <v>587</v>
      </c>
      <c r="R122" t="s">
        <v>20</v>
      </c>
      <c r="S122">
        <v>2</v>
      </c>
      <c r="T122">
        <v>1</v>
      </c>
      <c r="U122" s="2">
        <v>2209.1907302752288</v>
      </c>
      <c r="V122" s="2">
        <v>441.83814605504585</v>
      </c>
      <c r="W122" t="s">
        <v>262</v>
      </c>
      <c r="X122" t="s">
        <v>5387</v>
      </c>
      <c r="Y122" t="s">
        <v>5372</v>
      </c>
      <c r="Z122" t="str">
        <f t="shared" si="35"/>
        <v>Jan</v>
      </c>
      <c r="AA122" s="6">
        <f t="shared" si="46"/>
        <v>0</v>
      </c>
      <c r="AB122" s="6">
        <f t="shared" si="46"/>
        <v>0</v>
      </c>
      <c r="AC122" s="6">
        <f t="shared" si="46"/>
        <v>5</v>
      </c>
      <c r="AD122" s="6">
        <f t="shared" si="46"/>
        <v>0</v>
      </c>
      <c r="AE122" s="6">
        <f t="shared" si="46"/>
        <v>0</v>
      </c>
      <c r="AF122" s="6">
        <f t="shared" si="36"/>
        <v>5</v>
      </c>
      <c r="AG122" s="6">
        <f t="shared" si="37"/>
        <v>0</v>
      </c>
      <c r="AH122" s="14" t="str">
        <f>LEFT(X122,2)&amp;"."&amp;VLOOKUP(MID(X122,4,3),'Data validation'!$A$1:$B$12,2,FALSE)&amp;".2025"</f>
        <v>28.01.2025</v>
      </c>
      <c r="AI122">
        <f t="shared" si="38"/>
        <v>5</v>
      </c>
      <c r="AJ122" t="str">
        <f>H122&amp;"."&amp;VLOOKUP(I122,'Data validation'!$A$1:$B$12,2,FALSE)&amp;".2026"</f>
        <v>04.07.2026</v>
      </c>
      <c r="AK122">
        <f t="shared" si="39"/>
        <v>27</v>
      </c>
      <c r="AL122" t="str">
        <f>VLOOKUP(E122,[2]Sheet1!$A:$B,2,FALSE)</f>
        <v>Анулирана</v>
      </c>
    </row>
    <row r="123" spans="1:38" x14ac:dyDescent="0.25">
      <c r="A123" t="str">
        <f>VLOOKUP(Q123,'Data validation'!$K$2:$L$50,2,FALSE)</f>
        <v>TOPOLA SKIES</v>
      </c>
      <c r="B123">
        <f t="shared" si="25"/>
        <v>0</v>
      </c>
      <c r="C123">
        <f t="shared" si="26"/>
        <v>0</v>
      </c>
      <c r="D123">
        <f t="shared" si="27"/>
        <v>6</v>
      </c>
      <c r="E123">
        <v>10185</v>
      </c>
      <c r="F123" t="s">
        <v>6772</v>
      </c>
      <c r="G123" t="s">
        <v>84</v>
      </c>
      <c r="H123" t="str">
        <f t="shared" si="28"/>
        <v>20</v>
      </c>
      <c r="I123" t="str">
        <f t="shared" si="29"/>
        <v>Jul</v>
      </c>
      <c r="J123" t="s">
        <v>85</v>
      </c>
      <c r="K123" t="str">
        <f t="shared" si="30"/>
        <v>26</v>
      </c>
      <c r="L123" t="str">
        <f t="shared" si="31"/>
        <v>Jul</v>
      </c>
      <c r="M123">
        <v>6</v>
      </c>
      <c r="N123">
        <f t="shared" si="32"/>
        <v>6</v>
      </c>
      <c r="O123">
        <f t="shared" si="33"/>
        <v>0</v>
      </c>
      <c r="P123">
        <f t="shared" si="34"/>
        <v>0</v>
      </c>
      <c r="Q123" t="s">
        <v>35</v>
      </c>
      <c r="R123" t="s">
        <v>188</v>
      </c>
      <c r="S123">
        <v>2</v>
      </c>
      <c r="T123">
        <v>2</v>
      </c>
      <c r="U123" s="2">
        <v>3391.3015596330274</v>
      </c>
      <c r="V123" s="2">
        <v>565.21692660550445</v>
      </c>
      <c r="X123" t="s">
        <v>6773</v>
      </c>
      <c r="Y123" t="s">
        <v>6774</v>
      </c>
      <c r="Z123" t="str">
        <f t="shared" si="35"/>
        <v>Feb</v>
      </c>
      <c r="AA123" s="6">
        <f t="shared" si="46"/>
        <v>0</v>
      </c>
      <c r="AB123" s="6">
        <f t="shared" si="46"/>
        <v>0</v>
      </c>
      <c r="AC123" s="6">
        <f t="shared" si="46"/>
        <v>6</v>
      </c>
      <c r="AD123" s="6">
        <f t="shared" si="46"/>
        <v>0</v>
      </c>
      <c r="AE123" s="6">
        <f t="shared" si="46"/>
        <v>0</v>
      </c>
      <c r="AF123" s="6">
        <f t="shared" si="36"/>
        <v>6</v>
      </c>
      <c r="AG123" s="6">
        <f t="shared" si="37"/>
        <v>0</v>
      </c>
      <c r="AH123" s="14" t="str">
        <f>LEFT(X123,2)&amp;"."&amp;VLOOKUP(MID(X123,4,3),'Data validation'!$A$1:$B$12,2,FALSE)&amp;".2025"</f>
        <v>22.02.2025</v>
      </c>
      <c r="AI123">
        <f t="shared" si="38"/>
        <v>8</v>
      </c>
      <c r="AJ123" t="str">
        <f>H123&amp;"."&amp;VLOOKUP(I123,'Data validation'!$A$1:$B$12,2,FALSE)&amp;".2026"</f>
        <v>20.07.2026</v>
      </c>
      <c r="AK123">
        <f t="shared" si="39"/>
        <v>30</v>
      </c>
      <c r="AL123" t="e">
        <f>VLOOKUP(E123,[2]Sheet1!$A:$B,2,FALSE)</f>
        <v>#N/A</v>
      </c>
    </row>
    <row r="124" spans="1:38" x14ac:dyDescent="0.25">
      <c r="A124" t="str">
        <f>VLOOKUP(Q124,'Data validation'!$K$2:$L$50,2,FALSE)</f>
        <v>ITAKA</v>
      </c>
      <c r="B124">
        <f t="shared" si="25"/>
        <v>0</v>
      </c>
      <c r="C124">
        <f t="shared" si="26"/>
        <v>0</v>
      </c>
      <c r="D124">
        <f t="shared" si="27"/>
        <v>7</v>
      </c>
      <c r="E124">
        <v>9640</v>
      </c>
      <c r="F124" t="s">
        <v>5000</v>
      </c>
      <c r="G124" t="s">
        <v>236</v>
      </c>
      <c r="H124" t="str">
        <f t="shared" si="28"/>
        <v>17</v>
      </c>
      <c r="I124" t="str">
        <f t="shared" si="29"/>
        <v>Jul</v>
      </c>
      <c r="J124" t="s">
        <v>156</v>
      </c>
      <c r="K124" t="str">
        <f t="shared" si="30"/>
        <v>24</v>
      </c>
      <c r="L124" t="str">
        <f t="shared" si="31"/>
        <v>Jul</v>
      </c>
      <c r="M124">
        <v>7</v>
      </c>
      <c r="N124">
        <f t="shared" si="32"/>
        <v>7</v>
      </c>
      <c r="O124">
        <f t="shared" si="33"/>
        <v>0</v>
      </c>
      <c r="P124">
        <f t="shared" si="34"/>
        <v>0</v>
      </c>
      <c r="Q124" t="s">
        <v>1445</v>
      </c>
      <c r="R124" t="s">
        <v>20</v>
      </c>
      <c r="S124">
        <v>3</v>
      </c>
      <c r="T124">
        <v>0</v>
      </c>
      <c r="U124" s="2">
        <f>SUMIFS(Itaka!L:L,Itaka!D:D,'Резервации 2026'!E124)</f>
        <v>2373.8495459000001</v>
      </c>
      <c r="V124" s="2">
        <f t="shared" ref="V124:V127" si="49">+U124/M124</f>
        <v>339.12136370000002</v>
      </c>
      <c r="W124" t="s">
        <v>4628</v>
      </c>
      <c r="X124" t="s">
        <v>5001</v>
      </c>
      <c r="Y124" t="s">
        <v>4722</v>
      </c>
      <c r="Z124" t="str">
        <f t="shared" si="35"/>
        <v>Jan</v>
      </c>
      <c r="AA124" s="6">
        <f t="shared" si="46"/>
        <v>0</v>
      </c>
      <c r="AB124" s="6">
        <f t="shared" si="46"/>
        <v>0</v>
      </c>
      <c r="AC124" s="6">
        <f t="shared" si="46"/>
        <v>7</v>
      </c>
      <c r="AD124" s="6">
        <f t="shared" si="46"/>
        <v>0</v>
      </c>
      <c r="AE124" s="6">
        <f t="shared" si="46"/>
        <v>0</v>
      </c>
      <c r="AF124" s="6">
        <f t="shared" si="36"/>
        <v>7</v>
      </c>
      <c r="AG124" s="6">
        <f t="shared" si="37"/>
        <v>0</v>
      </c>
      <c r="AH124" s="14" t="str">
        <f>LEFT(X124,2)&amp;"."&amp;VLOOKUP(MID(X124,4,3),'Data validation'!$A$1:$B$12,2,FALSE)&amp;".2025"</f>
        <v>22.01.2025</v>
      </c>
      <c r="AI124">
        <f t="shared" si="38"/>
        <v>4</v>
      </c>
      <c r="AJ124" t="str">
        <f>H124&amp;"."&amp;VLOOKUP(I124,'Data validation'!$A$1:$B$12,2,FALSE)&amp;".2026"</f>
        <v>17.07.2026</v>
      </c>
      <c r="AK124">
        <f t="shared" si="39"/>
        <v>29</v>
      </c>
      <c r="AL124" t="e">
        <f>VLOOKUP(E124,[2]Sheet1!$A:$B,2,FALSE)</f>
        <v>#N/A</v>
      </c>
    </row>
    <row r="125" spans="1:38" x14ac:dyDescent="0.25">
      <c r="A125" t="str">
        <f>VLOOKUP(Q125,'Data validation'!$K$2:$L$50,2,FALSE)</f>
        <v>ITAKA</v>
      </c>
      <c r="B125">
        <f t="shared" si="25"/>
        <v>0</v>
      </c>
      <c r="C125">
        <f t="shared" si="26"/>
        <v>0</v>
      </c>
      <c r="D125">
        <f t="shared" si="27"/>
        <v>7</v>
      </c>
      <c r="E125">
        <v>9643</v>
      </c>
      <c r="F125" t="s">
        <v>5002</v>
      </c>
      <c r="G125" t="s">
        <v>114</v>
      </c>
      <c r="H125" t="str">
        <f t="shared" si="28"/>
        <v>14</v>
      </c>
      <c r="I125" t="str">
        <f t="shared" si="29"/>
        <v>Jul</v>
      </c>
      <c r="J125" t="s">
        <v>93</v>
      </c>
      <c r="K125" t="str">
        <f t="shared" si="30"/>
        <v>21</v>
      </c>
      <c r="L125" t="str">
        <f t="shared" si="31"/>
        <v>Jul</v>
      </c>
      <c r="M125">
        <v>7</v>
      </c>
      <c r="N125">
        <f t="shared" si="32"/>
        <v>7</v>
      </c>
      <c r="O125">
        <f t="shared" si="33"/>
        <v>0</v>
      </c>
      <c r="P125">
        <f t="shared" si="34"/>
        <v>0</v>
      </c>
      <c r="Q125" t="s">
        <v>1445</v>
      </c>
      <c r="R125" t="s">
        <v>17</v>
      </c>
      <c r="S125">
        <v>2</v>
      </c>
      <c r="T125">
        <v>0</v>
      </c>
      <c r="U125" s="2">
        <f>SUMIFS(Itaka!L:L,Itaka!D:D,'Резервации 2026'!E125)</f>
        <v>1808.6929091</v>
      </c>
      <c r="V125" s="2">
        <f t="shared" si="49"/>
        <v>258.38470130000002</v>
      </c>
      <c r="W125" t="s">
        <v>4628</v>
      </c>
      <c r="X125" t="s">
        <v>5003</v>
      </c>
      <c r="Y125" t="s">
        <v>4739</v>
      </c>
      <c r="Z125" t="str">
        <f t="shared" si="35"/>
        <v>Jan</v>
      </c>
      <c r="AA125" s="6">
        <f t="shared" si="46"/>
        <v>0</v>
      </c>
      <c r="AB125" s="6">
        <f t="shared" si="46"/>
        <v>0</v>
      </c>
      <c r="AC125" s="6">
        <f t="shared" si="46"/>
        <v>7</v>
      </c>
      <c r="AD125" s="6">
        <f t="shared" si="46"/>
        <v>0</v>
      </c>
      <c r="AE125" s="6">
        <f t="shared" si="46"/>
        <v>0</v>
      </c>
      <c r="AF125" s="6">
        <f t="shared" si="36"/>
        <v>7</v>
      </c>
      <c r="AG125" s="6">
        <f t="shared" si="37"/>
        <v>0</v>
      </c>
      <c r="AH125" s="14" t="str">
        <f>LEFT(X125,2)&amp;"."&amp;VLOOKUP(MID(X125,4,3),'Data validation'!$A$1:$B$12,2,FALSE)&amp;".2025"</f>
        <v>22.01.2025</v>
      </c>
      <c r="AI125">
        <f t="shared" si="38"/>
        <v>4</v>
      </c>
      <c r="AJ125" t="str">
        <f>H125&amp;"."&amp;VLOOKUP(I125,'Data validation'!$A$1:$B$12,2,FALSE)&amp;".2026"</f>
        <v>14.07.2026</v>
      </c>
      <c r="AK125">
        <f t="shared" si="39"/>
        <v>29</v>
      </c>
      <c r="AL125" t="e">
        <f>VLOOKUP(E125,[2]Sheet1!$A:$B,2,FALSE)</f>
        <v>#N/A</v>
      </c>
    </row>
    <row r="126" spans="1:38" x14ac:dyDescent="0.25">
      <c r="A126" t="str">
        <f>VLOOKUP(Q126,'Data validation'!$K$2:$L$50,2,FALSE)</f>
        <v>ITAKA</v>
      </c>
      <c r="B126">
        <f t="shared" si="25"/>
        <v>0</v>
      </c>
      <c r="C126">
        <f t="shared" si="26"/>
        <v>3</v>
      </c>
      <c r="D126">
        <f t="shared" si="27"/>
        <v>4</v>
      </c>
      <c r="E126">
        <v>9641</v>
      </c>
      <c r="F126" t="s">
        <v>5004</v>
      </c>
      <c r="G126" t="s">
        <v>519</v>
      </c>
      <c r="H126" t="str">
        <f t="shared" si="28"/>
        <v>21</v>
      </c>
      <c r="I126" t="str">
        <f t="shared" si="29"/>
        <v>Aug</v>
      </c>
      <c r="J126" t="s">
        <v>843</v>
      </c>
      <c r="K126" t="str">
        <f t="shared" si="30"/>
        <v>28</v>
      </c>
      <c r="L126" t="str">
        <f t="shared" si="31"/>
        <v>Aug</v>
      </c>
      <c r="M126">
        <v>7</v>
      </c>
      <c r="N126">
        <f t="shared" si="32"/>
        <v>7</v>
      </c>
      <c r="O126">
        <f t="shared" si="33"/>
        <v>0</v>
      </c>
      <c r="P126">
        <f t="shared" si="34"/>
        <v>0</v>
      </c>
      <c r="Q126" t="s">
        <v>1445</v>
      </c>
      <c r="R126" t="s">
        <v>20</v>
      </c>
      <c r="S126">
        <v>2</v>
      </c>
      <c r="T126">
        <v>1</v>
      </c>
      <c r="U126" s="2">
        <f>SUMIFS(Itaka!L:L,Itaka!D:D,'Резервации 2026'!E126)</f>
        <v>1808.6929091</v>
      </c>
      <c r="V126" s="2">
        <f t="shared" si="49"/>
        <v>258.38470130000002</v>
      </c>
      <c r="W126" t="s">
        <v>4628</v>
      </c>
      <c r="X126" t="s">
        <v>5001</v>
      </c>
      <c r="Y126" t="s">
        <v>4722</v>
      </c>
      <c r="Z126" t="str">
        <f t="shared" si="35"/>
        <v>Jan</v>
      </c>
      <c r="AA126" s="6">
        <f t="shared" si="46"/>
        <v>0</v>
      </c>
      <c r="AB126" s="6">
        <f t="shared" si="46"/>
        <v>0</v>
      </c>
      <c r="AC126" s="6">
        <f t="shared" si="46"/>
        <v>0</v>
      </c>
      <c r="AD126" s="6">
        <f t="shared" si="46"/>
        <v>7</v>
      </c>
      <c r="AE126" s="6">
        <f t="shared" si="46"/>
        <v>0</v>
      </c>
      <c r="AF126" s="6">
        <f t="shared" si="36"/>
        <v>7</v>
      </c>
      <c r="AG126" s="6">
        <f t="shared" si="37"/>
        <v>0</v>
      </c>
      <c r="AH126" s="14" t="str">
        <f>LEFT(X126,2)&amp;"."&amp;VLOOKUP(MID(X126,4,3),'Data validation'!$A$1:$B$12,2,FALSE)&amp;".2025"</f>
        <v>22.01.2025</v>
      </c>
      <c r="AI126">
        <f t="shared" si="38"/>
        <v>4</v>
      </c>
      <c r="AJ126" t="str">
        <f>H126&amp;"."&amp;VLOOKUP(I126,'Data validation'!$A$1:$B$12,2,FALSE)&amp;".2026"</f>
        <v>21.08.2026</v>
      </c>
      <c r="AK126">
        <f t="shared" si="39"/>
        <v>34</v>
      </c>
      <c r="AL126" t="e">
        <f>VLOOKUP(E126,[2]Sheet1!$A:$B,2,FALSE)</f>
        <v>#N/A</v>
      </c>
    </row>
    <row r="127" spans="1:38" x14ac:dyDescent="0.25">
      <c r="A127" t="str">
        <f>VLOOKUP(Q127,'Data validation'!$K$2:$L$50,2,FALSE)</f>
        <v>ITAKA</v>
      </c>
      <c r="B127">
        <f t="shared" si="25"/>
        <v>0</v>
      </c>
      <c r="C127">
        <f t="shared" si="26"/>
        <v>3</v>
      </c>
      <c r="D127">
        <f t="shared" si="27"/>
        <v>4</v>
      </c>
      <c r="E127">
        <v>9642</v>
      </c>
      <c r="F127" t="s">
        <v>5004</v>
      </c>
      <c r="G127" t="s">
        <v>519</v>
      </c>
      <c r="H127" t="str">
        <f t="shared" si="28"/>
        <v>21</v>
      </c>
      <c r="I127" t="str">
        <f t="shared" si="29"/>
        <v>Aug</v>
      </c>
      <c r="J127" t="s">
        <v>843</v>
      </c>
      <c r="K127" t="str">
        <f t="shared" si="30"/>
        <v>28</v>
      </c>
      <c r="L127" t="str">
        <f t="shared" si="31"/>
        <v>Aug</v>
      </c>
      <c r="M127">
        <v>7</v>
      </c>
      <c r="N127">
        <f t="shared" si="32"/>
        <v>7</v>
      </c>
      <c r="O127">
        <f t="shared" si="33"/>
        <v>0</v>
      </c>
      <c r="P127">
        <f t="shared" si="34"/>
        <v>0</v>
      </c>
      <c r="Q127" t="s">
        <v>1445</v>
      </c>
      <c r="R127" t="s">
        <v>20</v>
      </c>
      <c r="S127">
        <v>2</v>
      </c>
      <c r="T127">
        <v>0</v>
      </c>
      <c r="U127" s="2">
        <f>SUMIFS(Itaka!L:L,Itaka!D:D,'Резервации 2026'!E127)</f>
        <v>1808.6929091</v>
      </c>
      <c r="V127" s="2">
        <f t="shared" si="49"/>
        <v>258.38470130000002</v>
      </c>
      <c r="W127" t="s">
        <v>4628</v>
      </c>
      <c r="X127" t="s">
        <v>5001</v>
      </c>
      <c r="Y127" t="s">
        <v>4722</v>
      </c>
      <c r="Z127" t="str">
        <f t="shared" si="35"/>
        <v>Jan</v>
      </c>
      <c r="AA127" s="6">
        <f t="shared" si="46"/>
        <v>0</v>
      </c>
      <c r="AB127" s="6">
        <f t="shared" si="46"/>
        <v>0</v>
      </c>
      <c r="AC127" s="6">
        <f t="shared" si="46"/>
        <v>0</v>
      </c>
      <c r="AD127" s="6">
        <f t="shared" si="46"/>
        <v>7</v>
      </c>
      <c r="AE127" s="6">
        <f t="shared" si="46"/>
        <v>0</v>
      </c>
      <c r="AF127" s="6">
        <f t="shared" si="36"/>
        <v>7</v>
      </c>
      <c r="AG127" s="6">
        <f t="shared" si="37"/>
        <v>0</v>
      </c>
      <c r="AH127" s="14" t="str">
        <f>LEFT(X127,2)&amp;"."&amp;VLOOKUP(MID(X127,4,3),'Data validation'!$A$1:$B$12,2,FALSE)&amp;".2025"</f>
        <v>22.01.2025</v>
      </c>
      <c r="AI127">
        <f t="shared" si="38"/>
        <v>4</v>
      </c>
      <c r="AJ127" t="str">
        <f>H127&amp;"."&amp;VLOOKUP(I127,'Data validation'!$A$1:$B$12,2,FALSE)&amp;".2026"</f>
        <v>21.08.2026</v>
      </c>
      <c r="AK127">
        <f t="shared" si="39"/>
        <v>34</v>
      </c>
      <c r="AL127" t="e">
        <f>VLOOKUP(E127,[2]Sheet1!$A:$B,2,FALSE)</f>
        <v>#N/A</v>
      </c>
    </row>
    <row r="128" spans="1:38" x14ac:dyDescent="0.25">
      <c r="A128" t="str">
        <f>VLOOKUP(Q128,'Data validation'!$K$2:$L$50,2,FALSE)</f>
        <v>TO</v>
      </c>
      <c r="B128">
        <f t="shared" si="25"/>
        <v>0</v>
      </c>
      <c r="C128">
        <f t="shared" si="26"/>
        <v>0</v>
      </c>
      <c r="D128">
        <f t="shared" si="27"/>
        <v>7</v>
      </c>
      <c r="E128">
        <v>8624</v>
      </c>
      <c r="F128" t="s">
        <v>7688</v>
      </c>
      <c r="G128" t="s">
        <v>1443</v>
      </c>
      <c r="H128" t="str">
        <f t="shared" si="28"/>
        <v>14</v>
      </c>
      <c r="I128" t="str">
        <f t="shared" si="29"/>
        <v>Aug</v>
      </c>
      <c r="J128" t="s">
        <v>519</v>
      </c>
      <c r="K128" t="str">
        <f t="shared" si="30"/>
        <v>21</v>
      </c>
      <c r="L128" t="str">
        <f t="shared" si="31"/>
        <v>Aug</v>
      </c>
      <c r="M128">
        <v>7</v>
      </c>
      <c r="N128">
        <f t="shared" si="32"/>
        <v>7</v>
      </c>
      <c r="O128">
        <f t="shared" si="33"/>
        <v>0</v>
      </c>
      <c r="P128">
        <f t="shared" si="34"/>
        <v>0</v>
      </c>
      <c r="Q128" t="s">
        <v>158</v>
      </c>
      <c r="R128" t="s">
        <v>17</v>
      </c>
      <c r="S128">
        <v>3</v>
      </c>
      <c r="T128">
        <v>0</v>
      </c>
      <c r="U128" s="2">
        <f>SUMIFS(DTS!L:L,DTS!D:D,'Резервации 2026'!E128)</f>
        <v>2523.0793748999999</v>
      </c>
      <c r="V128" s="2">
        <f>+U128/M128</f>
        <v>360.43991069999998</v>
      </c>
      <c r="W128" t="s">
        <v>262</v>
      </c>
      <c r="X128" t="s">
        <v>1525</v>
      </c>
      <c r="Y128" t="s">
        <v>1484</v>
      </c>
      <c r="Z128" t="str">
        <f t="shared" si="35"/>
        <v>Nov</v>
      </c>
      <c r="AA128" s="6">
        <f t="shared" si="46"/>
        <v>0</v>
      </c>
      <c r="AB128" s="6">
        <f t="shared" si="46"/>
        <v>0</v>
      </c>
      <c r="AC128" s="6">
        <f t="shared" si="46"/>
        <v>0</v>
      </c>
      <c r="AD128" s="6">
        <f t="shared" si="46"/>
        <v>7</v>
      </c>
      <c r="AE128" s="6">
        <f t="shared" si="46"/>
        <v>0</v>
      </c>
      <c r="AF128" s="6">
        <f t="shared" si="36"/>
        <v>7</v>
      </c>
      <c r="AG128" s="6">
        <f t="shared" si="37"/>
        <v>0</v>
      </c>
      <c r="AH128" s="14" t="str">
        <f>LEFT(X128,2)&amp;"."&amp;VLOOKUP(MID(X128,4,3),'Data validation'!$A$1:$B$12,2,FALSE)&amp;".2025"</f>
        <v>19.11.2025</v>
      </c>
      <c r="AI128">
        <f t="shared" si="38"/>
        <v>47</v>
      </c>
      <c r="AJ128" t="str">
        <f>H128&amp;"."&amp;VLOOKUP(I128,'Data validation'!$A$1:$B$12,2,FALSE)&amp;".2026"</f>
        <v>14.08.2026</v>
      </c>
      <c r="AK128">
        <f t="shared" si="39"/>
        <v>33</v>
      </c>
      <c r="AL128" t="e">
        <f>VLOOKUP(E128,[2]Sheet1!$A:$B,2,FALSE)</f>
        <v>#N/A</v>
      </c>
    </row>
    <row r="129" spans="1:38" x14ac:dyDescent="0.25">
      <c r="A129" t="str">
        <f>VLOOKUP(Q129,'Data validation'!$K$2:$L$50,2,FALSE)</f>
        <v>TO</v>
      </c>
      <c r="B129">
        <f t="shared" si="25"/>
        <v>0</v>
      </c>
      <c r="C129">
        <f t="shared" si="26"/>
        <v>5</v>
      </c>
      <c r="D129">
        <f t="shared" si="27"/>
        <v>0</v>
      </c>
      <c r="E129">
        <v>9528</v>
      </c>
      <c r="F129" t="s">
        <v>7689</v>
      </c>
      <c r="G129" t="s">
        <v>172</v>
      </c>
      <c r="H129" t="str">
        <f t="shared" si="28"/>
        <v>01</v>
      </c>
      <c r="I129" t="str">
        <f t="shared" si="29"/>
        <v>Jul</v>
      </c>
      <c r="J129" t="s">
        <v>173</v>
      </c>
      <c r="K129" t="str">
        <f t="shared" si="30"/>
        <v>06</v>
      </c>
      <c r="L129" t="str">
        <f t="shared" si="31"/>
        <v>Jul</v>
      </c>
      <c r="M129">
        <v>5</v>
      </c>
      <c r="N129">
        <f t="shared" si="32"/>
        <v>5</v>
      </c>
      <c r="O129">
        <f t="shared" si="33"/>
        <v>0</v>
      </c>
      <c r="P129">
        <f t="shared" si="34"/>
        <v>0</v>
      </c>
      <c r="Q129" t="s">
        <v>162</v>
      </c>
      <c r="R129" t="s">
        <v>57</v>
      </c>
      <c r="S129">
        <v>3</v>
      </c>
      <c r="T129">
        <v>2</v>
      </c>
      <c r="U129" s="2">
        <f>SUMIFS(Magelan!L:L,Magelan!D:D,'Резервации 2026'!E129)</f>
        <v>2574.850195</v>
      </c>
      <c r="V129" s="2">
        <f t="shared" ref="V129:V130" si="50">+U129/M129</f>
        <v>514.97003900000004</v>
      </c>
      <c r="W129" t="s">
        <v>262</v>
      </c>
      <c r="X129" t="s">
        <v>4657</v>
      </c>
      <c r="Y129" t="s">
        <v>4658</v>
      </c>
      <c r="Z129" t="str">
        <f t="shared" si="35"/>
        <v>Jan</v>
      </c>
      <c r="AA129" s="6">
        <f t="shared" si="46"/>
        <v>0</v>
      </c>
      <c r="AB129" s="6">
        <f t="shared" si="46"/>
        <v>0</v>
      </c>
      <c r="AC129" s="6">
        <f t="shared" si="46"/>
        <v>5</v>
      </c>
      <c r="AD129" s="6">
        <f t="shared" si="46"/>
        <v>0</v>
      </c>
      <c r="AE129" s="6">
        <f t="shared" si="46"/>
        <v>0</v>
      </c>
      <c r="AF129" s="6">
        <f t="shared" si="36"/>
        <v>5</v>
      </c>
      <c r="AG129" s="6">
        <f t="shared" si="37"/>
        <v>0</v>
      </c>
      <c r="AH129" s="14" t="str">
        <f>LEFT(X129,2)&amp;"."&amp;VLOOKUP(MID(X129,4,3),'Data validation'!$A$1:$B$12,2,FALSE)&amp;".2025"</f>
        <v>16.01.2025</v>
      </c>
      <c r="AI129">
        <f t="shared" si="38"/>
        <v>3</v>
      </c>
      <c r="AJ129" t="str">
        <f>H129&amp;"."&amp;VLOOKUP(I129,'Data validation'!$A$1:$B$12,2,FALSE)&amp;".2026"</f>
        <v>01.07.2026</v>
      </c>
      <c r="AK129">
        <f t="shared" si="39"/>
        <v>27</v>
      </c>
      <c r="AL129" t="e">
        <f>VLOOKUP(E129,[2]Sheet1!$A:$B,2,FALSE)</f>
        <v>#N/A</v>
      </c>
    </row>
    <row r="130" spans="1:38" x14ac:dyDescent="0.25">
      <c r="A130" t="str">
        <f>VLOOKUP(Q130,'Data validation'!$K$2:$L$50,2,FALSE)</f>
        <v>TO</v>
      </c>
      <c r="B130">
        <f t="shared" si="25"/>
        <v>0</v>
      </c>
      <c r="C130">
        <f t="shared" si="26"/>
        <v>0</v>
      </c>
      <c r="D130">
        <f t="shared" si="27"/>
        <v>5</v>
      </c>
      <c r="E130">
        <v>9529</v>
      </c>
      <c r="F130" t="s">
        <v>7690</v>
      </c>
      <c r="G130" t="s">
        <v>94</v>
      </c>
      <c r="H130" t="str">
        <f t="shared" si="28"/>
        <v>27</v>
      </c>
      <c r="I130" t="str">
        <f t="shared" si="29"/>
        <v>Jul</v>
      </c>
      <c r="J130" t="s">
        <v>135</v>
      </c>
      <c r="K130" t="str">
        <f t="shared" si="30"/>
        <v>01</v>
      </c>
      <c r="L130" t="str">
        <f t="shared" si="31"/>
        <v>Aug</v>
      </c>
      <c r="M130">
        <v>5</v>
      </c>
      <c r="N130">
        <f t="shared" si="32"/>
        <v>-26</v>
      </c>
      <c r="O130">
        <f t="shared" si="33"/>
        <v>4</v>
      </c>
      <c r="P130">
        <f t="shared" si="34"/>
        <v>0</v>
      </c>
      <c r="Q130" t="s">
        <v>162</v>
      </c>
      <c r="R130" t="s">
        <v>17</v>
      </c>
      <c r="S130">
        <v>2</v>
      </c>
      <c r="T130">
        <v>0</v>
      </c>
      <c r="U130" s="2">
        <f>SUMIFS(Magelan!L:L,Magelan!D:D,'Резервации 2026'!E130)</f>
        <v>1557.4274289999998</v>
      </c>
      <c r="V130" s="2">
        <f t="shared" si="50"/>
        <v>311.48548579999999</v>
      </c>
      <c r="W130" t="s">
        <v>262</v>
      </c>
      <c r="X130" t="s">
        <v>4657</v>
      </c>
      <c r="Y130" t="s">
        <v>4658</v>
      </c>
      <c r="Z130" t="str">
        <f t="shared" si="35"/>
        <v>Jan</v>
      </c>
      <c r="AA130" s="6">
        <f t="shared" si="46"/>
        <v>0</v>
      </c>
      <c r="AB130" s="6">
        <f t="shared" si="46"/>
        <v>0</v>
      </c>
      <c r="AC130" s="6">
        <f t="shared" si="46"/>
        <v>4</v>
      </c>
      <c r="AD130" s="6">
        <f t="shared" si="46"/>
        <v>0</v>
      </c>
      <c r="AE130" s="6">
        <f t="shared" si="46"/>
        <v>0</v>
      </c>
      <c r="AF130" s="6">
        <f t="shared" si="36"/>
        <v>4</v>
      </c>
      <c r="AG130" s="6">
        <f t="shared" si="37"/>
        <v>-1</v>
      </c>
      <c r="AH130" s="14" t="str">
        <f>LEFT(X130,2)&amp;"."&amp;VLOOKUP(MID(X130,4,3),'Data validation'!$A$1:$B$12,2,FALSE)&amp;".2025"</f>
        <v>16.01.2025</v>
      </c>
      <c r="AI130">
        <f t="shared" si="38"/>
        <v>3</v>
      </c>
      <c r="AJ130" t="str">
        <f>H130&amp;"."&amp;VLOOKUP(I130,'Data validation'!$A$1:$B$12,2,FALSE)&amp;".2026"</f>
        <v>27.07.2026</v>
      </c>
      <c r="AK130">
        <f t="shared" si="39"/>
        <v>31</v>
      </c>
      <c r="AL130" t="e">
        <f>VLOOKUP(E130,[2]Sheet1!$A:$B,2,FALSE)</f>
        <v>#N/A</v>
      </c>
    </row>
    <row r="131" spans="1:38" x14ac:dyDescent="0.25">
      <c r="A131" t="str">
        <f>VLOOKUP(Q131,'Data validation'!$K$2:$L$50,2,FALSE)</f>
        <v>TO</v>
      </c>
      <c r="B131">
        <f t="shared" ref="B131:B194" si="51">AA131+IF(I131="Jun",IF(_xlfn.NUMBERVALUE(H131)&gt;14,0,IF(_xlfn.NUMBERVALUE(K131)&lt;14,M131,15-_xlfn.NUMBERVALUE(H131))),0)</f>
        <v>0</v>
      </c>
      <c r="C131">
        <f t="shared" ref="C131:C194" si="52">M131-B131-D131</f>
        <v>0</v>
      </c>
      <c r="D131">
        <f t="shared" ref="D131:D194" si="53">IF(L131="Jul",IF(_xlfn.NUMBERVALUE(K131)&lt;11,0,IF(I131="Jul",IF(_xlfn.NUMBERVALUE(H131)&gt;11,M131,_xlfn.NUMBERVALUE(K131)-11),0)),0)+IF(L131="Aug",IF(_xlfn.NUMBERVALUE(K131)&gt;24,IF(_xlfn.NUMBERVALUE(H131)&gt;24,0,25-_xlfn.NUMBERVALUE(H131)),IF(I131="Aug",M131,_xlfn.NUMBERVALUE(K131)-1+32-_xlfn.NUMBERVALUE(H131))),0)</f>
        <v>5</v>
      </c>
      <c r="E131">
        <v>9981</v>
      </c>
      <c r="F131" t="s">
        <v>6172</v>
      </c>
      <c r="G131" t="s">
        <v>79</v>
      </c>
      <c r="H131" t="str">
        <f t="shared" ref="H131:H194" si="54">LEFT(G131,2)</f>
        <v>09</v>
      </c>
      <c r="I131" t="str">
        <f t="shared" ref="I131:I194" si="55">MID(G131,4,3)</f>
        <v>Aug</v>
      </c>
      <c r="J131" t="s">
        <v>1443</v>
      </c>
      <c r="K131" t="str">
        <f t="shared" ref="K131:K194" si="56">LEFT(J131,2)</f>
        <v>14</v>
      </c>
      <c r="L131" t="str">
        <f t="shared" ref="L131:L194" si="57">MID(J131,4,3)</f>
        <v>Aug</v>
      </c>
      <c r="M131">
        <v>5</v>
      </c>
      <c r="N131">
        <f t="shared" ref="N131:N194" si="58">+K131-H131</f>
        <v>5</v>
      </c>
      <c r="O131">
        <f t="shared" ref="O131:O194" si="59">IF(I131=L131,0,31-H131)</f>
        <v>0</v>
      </c>
      <c r="P131">
        <f t="shared" ref="P131:P194" si="60">IF(I131=L131,0,K131-1)</f>
        <v>0</v>
      </c>
      <c r="Q131" t="s">
        <v>3132</v>
      </c>
      <c r="R131" t="s">
        <v>63</v>
      </c>
      <c r="S131">
        <v>2</v>
      </c>
      <c r="T131">
        <v>1</v>
      </c>
      <c r="U131" s="2">
        <f>SUMIFS(Avatar!L:L,Avatar!D:D,'Резервации 2026'!E131)</f>
        <v>1709.1998369999999</v>
      </c>
      <c r="V131" s="2">
        <f t="shared" ref="V131:V135" si="61">+U131/M131</f>
        <v>341.83996739999998</v>
      </c>
      <c r="W131" t="s">
        <v>1025</v>
      </c>
      <c r="X131" t="s">
        <v>6173</v>
      </c>
      <c r="Y131" t="s">
        <v>6174</v>
      </c>
      <c r="Z131" t="str">
        <f t="shared" ref="Z131:Z194" si="62">MID(X131,4,3)</f>
        <v>Feb</v>
      </c>
      <c r="AA131" s="6">
        <f t="shared" si="46"/>
        <v>0</v>
      </c>
      <c r="AB131" s="6">
        <f t="shared" si="46"/>
        <v>0</v>
      </c>
      <c r="AC131" s="6">
        <f t="shared" si="46"/>
        <v>0</v>
      </c>
      <c r="AD131" s="6">
        <f t="shared" si="46"/>
        <v>5</v>
      </c>
      <c r="AE131" s="6">
        <f t="shared" si="46"/>
        <v>0</v>
      </c>
      <c r="AF131" s="6">
        <f t="shared" ref="AF131:AF194" si="63">SUM(AA131:AE131)</f>
        <v>5</v>
      </c>
      <c r="AG131" s="6">
        <f t="shared" ref="AG131:AG194" si="64">+AF131-M131</f>
        <v>0</v>
      </c>
      <c r="AH131" s="14" t="str">
        <f>LEFT(X131,2)&amp;"."&amp;VLOOKUP(MID(X131,4,3),'Data validation'!$A$1:$B$12,2,FALSE)&amp;".2025"</f>
        <v>03.02.2025</v>
      </c>
      <c r="AI131">
        <f t="shared" ref="AI131:AI194" si="65">WEEKNUM(AH131)</f>
        <v>6</v>
      </c>
      <c r="AJ131" t="str">
        <f>H131&amp;"."&amp;VLOOKUP(I131,'Data validation'!$A$1:$B$12,2,FALSE)&amp;".2026"</f>
        <v>09.08.2026</v>
      </c>
      <c r="AK131">
        <f t="shared" ref="AK131:AK194" si="66">WEEKNUM(AJ131)</f>
        <v>33</v>
      </c>
      <c r="AL131" t="e">
        <f>VLOOKUP(E131,[2]Sheet1!$A:$B,2,FALSE)</f>
        <v>#N/A</v>
      </c>
    </row>
    <row r="132" spans="1:38" x14ac:dyDescent="0.25">
      <c r="A132" t="str">
        <f>VLOOKUP(Q132,'Data validation'!$K$2:$L$50,2,FALSE)</f>
        <v>TO</v>
      </c>
      <c r="B132">
        <f t="shared" si="51"/>
        <v>0</v>
      </c>
      <c r="C132">
        <f t="shared" si="52"/>
        <v>0</v>
      </c>
      <c r="D132">
        <f t="shared" si="53"/>
        <v>5</v>
      </c>
      <c r="E132">
        <v>9982</v>
      </c>
      <c r="F132" t="s">
        <v>6172</v>
      </c>
      <c r="G132" t="s">
        <v>79</v>
      </c>
      <c r="H132" t="str">
        <f t="shared" si="54"/>
        <v>09</v>
      </c>
      <c r="I132" t="str">
        <f t="shared" si="55"/>
        <v>Aug</v>
      </c>
      <c r="J132" t="s">
        <v>1443</v>
      </c>
      <c r="K132" t="str">
        <f t="shared" si="56"/>
        <v>14</v>
      </c>
      <c r="L132" t="str">
        <f t="shared" si="57"/>
        <v>Aug</v>
      </c>
      <c r="M132">
        <v>5</v>
      </c>
      <c r="N132">
        <f t="shared" si="58"/>
        <v>5</v>
      </c>
      <c r="O132">
        <f t="shared" si="59"/>
        <v>0</v>
      </c>
      <c r="P132">
        <f t="shared" si="60"/>
        <v>0</v>
      </c>
      <c r="Q132" t="s">
        <v>3132</v>
      </c>
      <c r="R132" t="s">
        <v>63</v>
      </c>
      <c r="S132">
        <v>2</v>
      </c>
      <c r="T132">
        <v>2</v>
      </c>
      <c r="U132" s="2">
        <f>SUMIFS(Avatar!L:L,Avatar!D:D,'Резервации 2026'!E132)</f>
        <v>2136.4509005</v>
      </c>
      <c r="V132" s="2">
        <f t="shared" si="61"/>
        <v>427.29018009999999</v>
      </c>
      <c r="W132" t="s">
        <v>1025</v>
      </c>
      <c r="X132" t="s">
        <v>6173</v>
      </c>
      <c r="Y132" t="s">
        <v>6174</v>
      </c>
      <c r="Z132" t="str">
        <f t="shared" si="62"/>
        <v>Feb</v>
      </c>
      <c r="AA132" s="6">
        <f t="shared" si="46"/>
        <v>0</v>
      </c>
      <c r="AB132" s="6">
        <f t="shared" si="46"/>
        <v>0</v>
      </c>
      <c r="AC132" s="6">
        <f t="shared" si="46"/>
        <v>0</v>
      </c>
      <c r="AD132" s="6">
        <f t="shared" si="46"/>
        <v>5</v>
      </c>
      <c r="AE132" s="6">
        <f t="shared" si="46"/>
        <v>0</v>
      </c>
      <c r="AF132" s="6">
        <f t="shared" si="63"/>
        <v>5</v>
      </c>
      <c r="AG132" s="6">
        <f t="shared" si="64"/>
        <v>0</v>
      </c>
      <c r="AH132" s="14" t="str">
        <f>LEFT(X132,2)&amp;"."&amp;VLOOKUP(MID(X132,4,3),'Data validation'!$A$1:$B$12,2,FALSE)&amp;".2025"</f>
        <v>03.02.2025</v>
      </c>
      <c r="AI132">
        <f t="shared" si="65"/>
        <v>6</v>
      </c>
      <c r="AJ132" t="str">
        <f>H132&amp;"."&amp;VLOOKUP(I132,'Data validation'!$A$1:$B$12,2,FALSE)&amp;".2026"</f>
        <v>09.08.2026</v>
      </c>
      <c r="AK132">
        <f t="shared" si="66"/>
        <v>33</v>
      </c>
      <c r="AL132" t="e">
        <f>VLOOKUP(E132,[2]Sheet1!$A:$B,2,FALSE)</f>
        <v>#N/A</v>
      </c>
    </row>
    <row r="133" spans="1:38" x14ac:dyDescent="0.25">
      <c r="A133" t="str">
        <f>VLOOKUP(Q133,'Data validation'!$K$2:$L$50,2,FALSE)</f>
        <v>TO</v>
      </c>
      <c r="B133">
        <f t="shared" si="51"/>
        <v>0</v>
      </c>
      <c r="C133">
        <f t="shared" si="52"/>
        <v>0</v>
      </c>
      <c r="D133">
        <f t="shared" si="53"/>
        <v>5</v>
      </c>
      <c r="E133">
        <v>9983</v>
      </c>
      <c r="F133" t="s">
        <v>6172</v>
      </c>
      <c r="G133" t="s">
        <v>79</v>
      </c>
      <c r="H133" t="str">
        <f t="shared" si="54"/>
        <v>09</v>
      </c>
      <c r="I133" t="str">
        <f t="shared" si="55"/>
        <v>Aug</v>
      </c>
      <c r="J133" t="s">
        <v>1443</v>
      </c>
      <c r="K133" t="str">
        <f t="shared" si="56"/>
        <v>14</v>
      </c>
      <c r="L133" t="str">
        <f t="shared" si="57"/>
        <v>Aug</v>
      </c>
      <c r="M133">
        <v>5</v>
      </c>
      <c r="N133">
        <f t="shared" si="58"/>
        <v>5</v>
      </c>
      <c r="O133">
        <f t="shared" si="59"/>
        <v>0</v>
      </c>
      <c r="P133">
        <f t="shared" si="60"/>
        <v>0</v>
      </c>
      <c r="Q133" t="s">
        <v>3132</v>
      </c>
      <c r="R133" t="s">
        <v>63</v>
      </c>
      <c r="S133">
        <v>2</v>
      </c>
      <c r="T133">
        <v>2</v>
      </c>
      <c r="U133" s="2">
        <f>SUMIFS(Avatar!L:L,Avatar!D:D,'Резервации 2026'!E133)</f>
        <v>2136.4509005</v>
      </c>
      <c r="V133" s="2">
        <f t="shared" si="61"/>
        <v>427.29018009999999</v>
      </c>
      <c r="W133" t="s">
        <v>1025</v>
      </c>
      <c r="X133" t="s">
        <v>6173</v>
      </c>
      <c r="Y133" t="s">
        <v>6174</v>
      </c>
      <c r="Z133" t="str">
        <f t="shared" si="62"/>
        <v>Feb</v>
      </c>
      <c r="AA133" s="6">
        <f t="shared" si="46"/>
        <v>0</v>
      </c>
      <c r="AB133" s="6">
        <f t="shared" si="46"/>
        <v>0</v>
      </c>
      <c r="AC133" s="6">
        <f t="shared" si="46"/>
        <v>0</v>
      </c>
      <c r="AD133" s="6">
        <f t="shared" si="46"/>
        <v>5</v>
      </c>
      <c r="AE133" s="6">
        <f t="shared" si="46"/>
        <v>0</v>
      </c>
      <c r="AF133" s="6">
        <f t="shared" si="63"/>
        <v>5</v>
      </c>
      <c r="AG133" s="6">
        <f t="shared" si="64"/>
        <v>0</v>
      </c>
      <c r="AH133" s="14" t="str">
        <f>LEFT(X133,2)&amp;"."&amp;VLOOKUP(MID(X133,4,3),'Data validation'!$A$1:$B$12,2,FALSE)&amp;".2025"</f>
        <v>03.02.2025</v>
      </c>
      <c r="AI133">
        <f t="shared" si="65"/>
        <v>6</v>
      </c>
      <c r="AJ133" t="str">
        <f>H133&amp;"."&amp;VLOOKUP(I133,'Data validation'!$A$1:$B$12,2,FALSE)&amp;".2026"</f>
        <v>09.08.2026</v>
      </c>
      <c r="AK133">
        <f t="shared" si="66"/>
        <v>33</v>
      </c>
      <c r="AL133" t="e">
        <f>VLOOKUP(E133,[2]Sheet1!$A:$B,2,FALSE)</f>
        <v>#N/A</v>
      </c>
    </row>
    <row r="134" spans="1:38" x14ac:dyDescent="0.25">
      <c r="A134" t="str">
        <f>VLOOKUP(Q134,'Data validation'!$K$2:$L$50,2,FALSE)</f>
        <v>TO</v>
      </c>
      <c r="B134">
        <f t="shared" si="51"/>
        <v>0</v>
      </c>
      <c r="C134">
        <f t="shared" si="52"/>
        <v>5</v>
      </c>
      <c r="D134">
        <f t="shared" si="53"/>
        <v>0</v>
      </c>
      <c r="E134">
        <v>10107</v>
      </c>
      <c r="F134" t="s">
        <v>6777</v>
      </c>
      <c r="G134" t="s">
        <v>44</v>
      </c>
      <c r="H134" t="str">
        <f t="shared" si="54"/>
        <v>29</v>
      </c>
      <c r="I134" t="str">
        <f t="shared" si="55"/>
        <v>Jun</v>
      </c>
      <c r="J134" t="s">
        <v>45</v>
      </c>
      <c r="K134" t="str">
        <f t="shared" si="56"/>
        <v>04</v>
      </c>
      <c r="L134" t="str">
        <f t="shared" si="57"/>
        <v>Jul</v>
      </c>
      <c r="M134">
        <v>5</v>
      </c>
      <c r="N134">
        <f t="shared" si="58"/>
        <v>-25</v>
      </c>
      <c r="O134">
        <f t="shared" si="59"/>
        <v>2</v>
      </c>
      <c r="P134">
        <f t="shared" si="60"/>
        <v>3</v>
      </c>
      <c r="Q134" t="s">
        <v>81</v>
      </c>
      <c r="R134" t="s">
        <v>25</v>
      </c>
      <c r="S134">
        <v>2</v>
      </c>
      <c r="T134">
        <v>0</v>
      </c>
      <c r="U134" s="2">
        <f>SUMIFS(SLR!L:L,SLR!D:D,'Резервации 2026'!E134)</f>
        <v>1574.4431500000001</v>
      </c>
      <c r="V134" s="2">
        <f t="shared" si="61"/>
        <v>314.88863000000003</v>
      </c>
      <c r="W134" t="s">
        <v>262</v>
      </c>
      <c r="X134" t="s">
        <v>6778</v>
      </c>
      <c r="Y134" t="s">
        <v>6771</v>
      </c>
      <c r="Z134" t="str">
        <f t="shared" si="62"/>
        <v>Feb</v>
      </c>
      <c r="AA134" s="6">
        <f t="shared" si="46"/>
        <v>0</v>
      </c>
      <c r="AB134" s="6">
        <f t="shared" si="46"/>
        <v>2</v>
      </c>
      <c r="AC134" s="6">
        <f t="shared" si="46"/>
        <v>3</v>
      </c>
      <c r="AD134" s="6">
        <f t="shared" si="46"/>
        <v>0</v>
      </c>
      <c r="AE134" s="6">
        <f t="shared" si="46"/>
        <v>0</v>
      </c>
      <c r="AF134" s="6">
        <f t="shared" si="63"/>
        <v>5</v>
      </c>
      <c r="AG134" s="6">
        <f t="shared" si="64"/>
        <v>0</v>
      </c>
      <c r="AH134" s="14" t="str">
        <f>LEFT(X134,2)&amp;"."&amp;VLOOKUP(MID(X134,4,3),'Data validation'!$A$1:$B$12,2,FALSE)&amp;".2025"</f>
        <v>16.02.2025</v>
      </c>
      <c r="AI134">
        <f t="shared" si="65"/>
        <v>8</v>
      </c>
      <c r="AJ134" t="str">
        <f>H134&amp;"."&amp;VLOOKUP(I134,'Data validation'!$A$1:$B$12,2,FALSE)&amp;".2026"</f>
        <v>29.06.2026</v>
      </c>
      <c r="AK134">
        <f t="shared" si="66"/>
        <v>27</v>
      </c>
      <c r="AL134" t="e">
        <f>VLOOKUP(E134,[2]Sheet1!$A:$B,2,FALSE)</f>
        <v>#N/A</v>
      </c>
    </row>
    <row r="135" spans="1:38" x14ac:dyDescent="0.25">
      <c r="A135" t="str">
        <f>VLOOKUP(Q135,'Data validation'!$K$2:$L$50,2,FALSE)</f>
        <v>TO</v>
      </c>
      <c r="B135">
        <f t="shared" si="51"/>
        <v>0</v>
      </c>
      <c r="C135">
        <f t="shared" si="52"/>
        <v>0</v>
      </c>
      <c r="D135">
        <f t="shared" si="53"/>
        <v>5</v>
      </c>
      <c r="E135">
        <v>9984</v>
      </c>
      <c r="F135" t="s">
        <v>6175</v>
      </c>
      <c r="G135" t="s">
        <v>558</v>
      </c>
      <c r="H135" t="str">
        <f t="shared" si="54"/>
        <v>16</v>
      </c>
      <c r="I135" t="str">
        <f t="shared" si="55"/>
        <v>Jul</v>
      </c>
      <c r="J135" t="s">
        <v>93</v>
      </c>
      <c r="K135" t="str">
        <f t="shared" si="56"/>
        <v>21</v>
      </c>
      <c r="L135" t="str">
        <f t="shared" si="57"/>
        <v>Jul</v>
      </c>
      <c r="M135">
        <v>5</v>
      </c>
      <c r="N135">
        <f t="shared" si="58"/>
        <v>5</v>
      </c>
      <c r="O135">
        <f t="shared" si="59"/>
        <v>0</v>
      </c>
      <c r="P135">
        <f t="shared" si="60"/>
        <v>0</v>
      </c>
      <c r="Q135" t="s">
        <v>81</v>
      </c>
      <c r="R135" t="s">
        <v>17</v>
      </c>
      <c r="S135">
        <v>1</v>
      </c>
      <c r="T135">
        <v>0</v>
      </c>
      <c r="U135" s="2">
        <f>SUMIFS(SLR!L:L,SLR!D:D,'Резервации 2026'!E135)</f>
        <v>1168.1194674999999</v>
      </c>
      <c r="V135" s="2">
        <f t="shared" si="61"/>
        <v>233.62389349999998</v>
      </c>
      <c r="W135" t="s">
        <v>262</v>
      </c>
      <c r="X135" t="s">
        <v>6176</v>
      </c>
      <c r="Y135" t="s">
        <v>6174</v>
      </c>
      <c r="Z135" t="str">
        <f t="shared" si="62"/>
        <v>Feb</v>
      </c>
      <c r="AA135" s="6">
        <f t="shared" si="46"/>
        <v>0</v>
      </c>
      <c r="AB135" s="6">
        <f t="shared" si="46"/>
        <v>0</v>
      </c>
      <c r="AC135" s="6">
        <f t="shared" si="46"/>
        <v>5</v>
      </c>
      <c r="AD135" s="6">
        <f t="shared" si="46"/>
        <v>0</v>
      </c>
      <c r="AE135" s="6">
        <f t="shared" si="46"/>
        <v>0</v>
      </c>
      <c r="AF135" s="6">
        <f t="shared" si="63"/>
        <v>5</v>
      </c>
      <c r="AG135" s="6">
        <f t="shared" si="64"/>
        <v>0</v>
      </c>
      <c r="AH135" s="14" t="str">
        <f>LEFT(X135,2)&amp;"."&amp;VLOOKUP(MID(X135,4,3),'Data validation'!$A$1:$B$12,2,FALSE)&amp;".2025"</f>
        <v>03.02.2025</v>
      </c>
      <c r="AI135">
        <f t="shared" si="65"/>
        <v>6</v>
      </c>
      <c r="AJ135" t="str">
        <f>H135&amp;"."&amp;VLOOKUP(I135,'Data validation'!$A$1:$B$12,2,FALSE)&amp;".2026"</f>
        <v>16.07.2026</v>
      </c>
      <c r="AK135">
        <f t="shared" si="66"/>
        <v>29</v>
      </c>
      <c r="AL135" t="e">
        <f>VLOOKUP(E135,[2]Sheet1!$A:$B,2,FALSE)</f>
        <v>#N/A</v>
      </c>
    </row>
    <row r="136" spans="1:38" x14ac:dyDescent="0.25">
      <c r="A136" t="str">
        <f>VLOOKUP(Q136,'Data validation'!$K$2:$L$50,2,FALSE)</f>
        <v>TO</v>
      </c>
      <c r="B136">
        <f t="shared" si="51"/>
        <v>0</v>
      </c>
      <c r="C136">
        <f t="shared" si="52"/>
        <v>0</v>
      </c>
      <c r="D136">
        <f t="shared" si="53"/>
        <v>7</v>
      </c>
      <c r="E136">
        <v>8809</v>
      </c>
      <c r="F136" t="s">
        <v>7691</v>
      </c>
      <c r="G136" t="s">
        <v>326</v>
      </c>
      <c r="H136" t="str">
        <f t="shared" si="54"/>
        <v>10</v>
      </c>
      <c r="I136" t="str">
        <f t="shared" si="55"/>
        <v>Aug</v>
      </c>
      <c r="J136" t="s">
        <v>60</v>
      </c>
      <c r="K136" t="str">
        <f t="shared" si="56"/>
        <v>17</v>
      </c>
      <c r="L136" t="str">
        <f t="shared" si="57"/>
        <v>Aug</v>
      </c>
      <c r="M136">
        <v>7</v>
      </c>
      <c r="N136">
        <f t="shared" si="58"/>
        <v>7</v>
      </c>
      <c r="O136">
        <f t="shared" si="59"/>
        <v>0</v>
      </c>
      <c r="P136">
        <f t="shared" si="60"/>
        <v>0</v>
      </c>
      <c r="Q136" t="s">
        <v>1966</v>
      </c>
      <c r="R136" t="s">
        <v>63</v>
      </c>
      <c r="S136">
        <v>2</v>
      </c>
      <c r="T136">
        <v>2</v>
      </c>
      <c r="U136" s="2">
        <f>SUMIFS(Travelina!L:L,Travelina!D:D,'Резервации 2026'!E136)</f>
        <v>2392.7428637000003</v>
      </c>
      <c r="V136" s="2">
        <f>+U136/M136</f>
        <v>341.82040910000006</v>
      </c>
      <c r="X136" t="s">
        <v>1967</v>
      </c>
      <c r="Y136" t="s">
        <v>1761</v>
      </c>
      <c r="Z136" t="str">
        <f t="shared" si="62"/>
        <v>Nov</v>
      </c>
      <c r="AA136" s="6">
        <f t="shared" si="46"/>
        <v>0</v>
      </c>
      <c r="AB136" s="6">
        <f t="shared" si="46"/>
        <v>0</v>
      </c>
      <c r="AC136" s="6">
        <f t="shared" si="46"/>
        <v>0</v>
      </c>
      <c r="AD136" s="6">
        <f t="shared" si="46"/>
        <v>7</v>
      </c>
      <c r="AE136" s="6">
        <f t="shared" si="46"/>
        <v>0</v>
      </c>
      <c r="AF136" s="6">
        <f t="shared" si="63"/>
        <v>7</v>
      </c>
      <c r="AG136" s="6">
        <f t="shared" si="64"/>
        <v>0</v>
      </c>
      <c r="AH136" s="14" t="str">
        <f>LEFT(X136,2)&amp;"."&amp;VLOOKUP(MID(X136,4,3),'Data validation'!$A$1:$B$12,2,FALSE)&amp;".2025"</f>
        <v>25.11.2025</v>
      </c>
      <c r="AI136">
        <f t="shared" si="65"/>
        <v>48</v>
      </c>
      <c r="AJ136" t="str">
        <f>H136&amp;"."&amp;VLOOKUP(I136,'Data validation'!$A$1:$B$12,2,FALSE)&amp;".2026"</f>
        <v>10.08.2026</v>
      </c>
      <c r="AK136">
        <f t="shared" si="66"/>
        <v>33</v>
      </c>
      <c r="AL136" t="e">
        <f>VLOOKUP(E136,[2]Sheet1!$A:$B,2,FALSE)</f>
        <v>#N/A</v>
      </c>
    </row>
    <row r="137" spans="1:38" x14ac:dyDescent="0.25">
      <c r="A137" t="str">
        <f>VLOOKUP(Q137,'Data validation'!$K$2:$L$50,2,FALSE)</f>
        <v>TO</v>
      </c>
      <c r="B137">
        <f t="shared" si="51"/>
        <v>0</v>
      </c>
      <c r="C137">
        <f t="shared" si="52"/>
        <v>5</v>
      </c>
      <c r="D137">
        <f t="shared" si="53"/>
        <v>0</v>
      </c>
      <c r="E137">
        <v>8164</v>
      </c>
      <c r="F137" t="s">
        <v>7692</v>
      </c>
      <c r="G137" t="s">
        <v>303</v>
      </c>
      <c r="H137" t="str">
        <f t="shared" si="54"/>
        <v>25</v>
      </c>
      <c r="I137" t="str">
        <f t="shared" si="55"/>
        <v>Jun</v>
      </c>
      <c r="J137" t="s">
        <v>71</v>
      </c>
      <c r="K137" t="str">
        <f t="shared" si="56"/>
        <v>30</v>
      </c>
      <c r="L137" t="str">
        <f t="shared" si="57"/>
        <v>Jun</v>
      </c>
      <c r="M137">
        <v>5</v>
      </c>
      <c r="N137">
        <f t="shared" si="58"/>
        <v>5</v>
      </c>
      <c r="O137">
        <f t="shared" si="59"/>
        <v>0</v>
      </c>
      <c r="P137">
        <f t="shared" si="60"/>
        <v>0</v>
      </c>
      <c r="Q137" t="s">
        <v>81</v>
      </c>
      <c r="R137" t="s">
        <v>17</v>
      </c>
      <c r="S137">
        <v>2</v>
      </c>
      <c r="T137">
        <v>1</v>
      </c>
      <c r="U137" s="2">
        <f>SUMIFS(SLR!L:L,SLR!D:D,'Резервации 2026'!E137)</f>
        <v>1205.7691950000001</v>
      </c>
      <c r="V137" s="2">
        <f t="shared" ref="V137:V139" si="67">+U137/M137</f>
        <v>241.153839</v>
      </c>
      <c r="W137" t="s">
        <v>262</v>
      </c>
      <c r="X137" t="s">
        <v>389</v>
      </c>
      <c r="Y137" t="s">
        <v>338</v>
      </c>
      <c r="Z137" t="str">
        <f t="shared" si="62"/>
        <v>Nov</v>
      </c>
      <c r="AA137" s="6">
        <f t="shared" si="46"/>
        <v>0</v>
      </c>
      <c r="AB137" s="6">
        <f t="shared" si="46"/>
        <v>5</v>
      </c>
      <c r="AC137" s="6">
        <f t="shared" si="46"/>
        <v>0</v>
      </c>
      <c r="AD137" s="6">
        <f t="shared" si="46"/>
        <v>0</v>
      </c>
      <c r="AE137" s="6">
        <f t="shared" si="46"/>
        <v>0</v>
      </c>
      <c r="AF137" s="6">
        <f t="shared" si="63"/>
        <v>5</v>
      </c>
      <c r="AG137" s="6">
        <f t="shared" si="64"/>
        <v>0</v>
      </c>
      <c r="AH137" s="14" t="str">
        <f>LEFT(X137,2)&amp;"."&amp;VLOOKUP(MID(X137,4,3),'Data validation'!$A$1:$B$12,2,FALSE)&amp;".2025"</f>
        <v>07.11.2025</v>
      </c>
      <c r="AI137">
        <f t="shared" si="65"/>
        <v>45</v>
      </c>
      <c r="AJ137" t="str">
        <f>H137&amp;"."&amp;VLOOKUP(I137,'Data validation'!$A$1:$B$12,2,FALSE)&amp;".2026"</f>
        <v>25.06.2026</v>
      </c>
      <c r="AK137">
        <f t="shared" si="66"/>
        <v>26</v>
      </c>
      <c r="AL137" t="e">
        <f>VLOOKUP(E137,[2]Sheet1!$A:$B,2,FALSE)</f>
        <v>#N/A</v>
      </c>
    </row>
    <row r="138" spans="1:38" x14ac:dyDescent="0.25">
      <c r="A138" t="str">
        <f>VLOOKUP(Q138,'Data validation'!$K$2:$L$50,2,FALSE)</f>
        <v>TO</v>
      </c>
      <c r="B138">
        <f t="shared" si="51"/>
        <v>0</v>
      </c>
      <c r="C138">
        <f t="shared" si="52"/>
        <v>5</v>
      </c>
      <c r="D138">
        <f t="shared" si="53"/>
        <v>0</v>
      </c>
      <c r="E138">
        <v>10262</v>
      </c>
      <c r="F138" t="s">
        <v>7048</v>
      </c>
      <c r="G138" t="s">
        <v>283</v>
      </c>
      <c r="H138" t="str">
        <f t="shared" si="54"/>
        <v>20</v>
      </c>
      <c r="I138" t="str">
        <f t="shared" si="55"/>
        <v>Jun</v>
      </c>
      <c r="J138" t="s">
        <v>303</v>
      </c>
      <c r="K138" t="str">
        <f t="shared" si="56"/>
        <v>25</v>
      </c>
      <c r="L138" t="str">
        <f t="shared" si="57"/>
        <v>Jun</v>
      </c>
      <c r="M138">
        <v>5</v>
      </c>
      <c r="N138">
        <f t="shared" si="58"/>
        <v>5</v>
      </c>
      <c r="O138">
        <f t="shared" si="59"/>
        <v>0</v>
      </c>
      <c r="P138">
        <f t="shared" si="60"/>
        <v>0</v>
      </c>
      <c r="Q138" t="s">
        <v>81</v>
      </c>
      <c r="R138" t="s">
        <v>20</v>
      </c>
      <c r="S138">
        <v>2</v>
      </c>
      <c r="T138">
        <v>0</v>
      </c>
      <c r="U138" s="2">
        <f>SUMIFS(SLR!L:L,SLR!D:D,'Резервации 2026'!E138)</f>
        <v>1359.3018500000001</v>
      </c>
      <c r="V138" s="2">
        <f t="shared" si="67"/>
        <v>271.86036999999999</v>
      </c>
      <c r="W138" t="s">
        <v>262</v>
      </c>
      <c r="X138" t="s">
        <v>7049</v>
      </c>
      <c r="Y138" t="s">
        <v>7031</v>
      </c>
      <c r="Z138" t="str">
        <f t="shared" si="62"/>
        <v>Feb</v>
      </c>
      <c r="AA138" s="6">
        <f t="shared" si="46"/>
        <v>0</v>
      </c>
      <c r="AB138" s="6">
        <f t="shared" si="46"/>
        <v>5</v>
      </c>
      <c r="AC138" s="6">
        <f t="shared" si="46"/>
        <v>0</v>
      </c>
      <c r="AD138" s="6">
        <f t="shared" si="46"/>
        <v>0</v>
      </c>
      <c r="AE138" s="6">
        <f t="shared" si="46"/>
        <v>0</v>
      </c>
      <c r="AF138" s="6">
        <f t="shared" si="63"/>
        <v>5</v>
      </c>
      <c r="AG138" s="6">
        <f t="shared" si="64"/>
        <v>0</v>
      </c>
      <c r="AH138" s="14" t="str">
        <f>LEFT(X138,2)&amp;"."&amp;VLOOKUP(MID(X138,4,3),'Data validation'!$A$1:$B$12,2,FALSE)&amp;".2025"</f>
        <v>27.02.2025</v>
      </c>
      <c r="AI138">
        <f t="shared" si="65"/>
        <v>9</v>
      </c>
      <c r="AJ138" t="str">
        <f>H138&amp;"."&amp;VLOOKUP(I138,'Data validation'!$A$1:$B$12,2,FALSE)&amp;".2026"</f>
        <v>20.06.2026</v>
      </c>
      <c r="AK138">
        <f t="shared" si="66"/>
        <v>25</v>
      </c>
      <c r="AL138" t="e">
        <f>VLOOKUP(E138,[2]Sheet1!$A:$B,2,FALSE)</f>
        <v>#N/A</v>
      </c>
    </row>
    <row r="139" spans="1:38" x14ac:dyDescent="0.25">
      <c r="A139" t="str">
        <f>VLOOKUP(Q139,'Data validation'!$K$2:$L$50,2,FALSE)</f>
        <v>TO</v>
      </c>
      <c r="B139">
        <f t="shared" si="51"/>
        <v>0</v>
      </c>
      <c r="C139">
        <f t="shared" si="52"/>
        <v>5</v>
      </c>
      <c r="D139">
        <f t="shared" si="53"/>
        <v>0</v>
      </c>
      <c r="E139">
        <v>9798</v>
      </c>
      <c r="F139" t="s">
        <v>5388</v>
      </c>
      <c r="G139" t="s">
        <v>283</v>
      </c>
      <c r="H139" t="str">
        <f t="shared" si="54"/>
        <v>20</v>
      </c>
      <c r="I139" t="str">
        <f t="shared" si="55"/>
        <v>Jun</v>
      </c>
      <c r="J139" t="s">
        <v>303</v>
      </c>
      <c r="K139" t="str">
        <f t="shared" si="56"/>
        <v>25</v>
      </c>
      <c r="L139" t="str">
        <f t="shared" si="57"/>
        <v>Jun</v>
      </c>
      <c r="M139">
        <v>5</v>
      </c>
      <c r="N139">
        <f t="shared" si="58"/>
        <v>5</v>
      </c>
      <c r="O139">
        <f t="shared" si="59"/>
        <v>0</v>
      </c>
      <c r="P139">
        <f t="shared" si="60"/>
        <v>0</v>
      </c>
      <c r="Q139" t="s">
        <v>81</v>
      </c>
      <c r="R139" t="s">
        <v>25</v>
      </c>
      <c r="S139">
        <v>1</v>
      </c>
      <c r="T139">
        <v>2</v>
      </c>
      <c r="U139" s="2">
        <f>SUMIFS(SLR!L:L,SLR!D:D,'Резервации 2026'!E139)</f>
        <v>1293.7815450000001</v>
      </c>
      <c r="V139" s="2">
        <f t="shared" si="67"/>
        <v>258.75630899999999</v>
      </c>
      <c r="W139" t="s">
        <v>262</v>
      </c>
      <c r="X139" t="s">
        <v>5389</v>
      </c>
      <c r="Y139" t="s">
        <v>5372</v>
      </c>
      <c r="Z139" t="str">
        <f t="shared" si="62"/>
        <v>Jan</v>
      </c>
      <c r="AA139" s="6">
        <f t="shared" si="46"/>
        <v>0</v>
      </c>
      <c r="AB139" s="6">
        <f t="shared" si="46"/>
        <v>5</v>
      </c>
      <c r="AC139" s="6">
        <f t="shared" si="46"/>
        <v>0</v>
      </c>
      <c r="AD139" s="6">
        <f t="shared" si="46"/>
        <v>0</v>
      </c>
      <c r="AE139" s="6">
        <f t="shared" si="46"/>
        <v>0</v>
      </c>
      <c r="AF139" s="6">
        <f t="shared" si="63"/>
        <v>5</v>
      </c>
      <c r="AG139" s="6">
        <f t="shared" si="64"/>
        <v>0</v>
      </c>
      <c r="AH139" s="14" t="str">
        <f>LEFT(X139,2)&amp;"."&amp;VLOOKUP(MID(X139,4,3),'Data validation'!$A$1:$B$12,2,FALSE)&amp;".2025"</f>
        <v>28.01.2025</v>
      </c>
      <c r="AI139">
        <f t="shared" si="65"/>
        <v>5</v>
      </c>
      <c r="AJ139" t="str">
        <f>H139&amp;"."&amp;VLOOKUP(I139,'Data validation'!$A$1:$B$12,2,FALSE)&amp;".2026"</f>
        <v>20.06.2026</v>
      </c>
      <c r="AK139">
        <f t="shared" si="66"/>
        <v>25</v>
      </c>
      <c r="AL139" t="e">
        <f>VLOOKUP(E139,[2]Sheet1!$A:$B,2,FALSE)</f>
        <v>#N/A</v>
      </c>
    </row>
    <row r="140" spans="1:38" x14ac:dyDescent="0.25">
      <c r="A140" t="str">
        <f>VLOOKUP(Q140,'Data validation'!$K$2:$L$50,2,FALSE)</f>
        <v>TO</v>
      </c>
      <c r="B140">
        <f t="shared" si="51"/>
        <v>0</v>
      </c>
      <c r="C140">
        <f t="shared" si="52"/>
        <v>6</v>
      </c>
      <c r="D140">
        <f t="shared" si="53"/>
        <v>0</v>
      </c>
      <c r="E140">
        <v>9797</v>
      </c>
      <c r="F140" t="s">
        <v>5392</v>
      </c>
      <c r="G140" t="s">
        <v>283</v>
      </c>
      <c r="H140" t="str">
        <f t="shared" si="54"/>
        <v>20</v>
      </c>
      <c r="I140" t="str">
        <f t="shared" si="55"/>
        <v>Jun</v>
      </c>
      <c r="J140" t="s">
        <v>950</v>
      </c>
      <c r="K140" t="str">
        <f t="shared" si="56"/>
        <v>26</v>
      </c>
      <c r="L140" t="str">
        <f t="shared" si="57"/>
        <v>Jun</v>
      </c>
      <c r="M140">
        <v>6</v>
      </c>
      <c r="N140">
        <f t="shared" si="58"/>
        <v>6</v>
      </c>
      <c r="O140">
        <f t="shared" si="59"/>
        <v>0</v>
      </c>
      <c r="P140">
        <f t="shared" si="60"/>
        <v>0</v>
      </c>
      <c r="Q140" t="s">
        <v>162</v>
      </c>
      <c r="R140" t="s">
        <v>63</v>
      </c>
      <c r="S140">
        <v>3</v>
      </c>
      <c r="T140">
        <v>1</v>
      </c>
      <c r="U140" s="2">
        <f>SUMIFS(Magelan!L:L,Magelan!D:D,'Резервации 2026'!E140)</f>
        <v>2102.5172499999999</v>
      </c>
      <c r="V140" s="2">
        <f>+U140/M140</f>
        <v>350.41954166666665</v>
      </c>
      <c r="W140" t="s">
        <v>262</v>
      </c>
      <c r="X140" t="s">
        <v>5391</v>
      </c>
      <c r="Y140" t="s">
        <v>5372</v>
      </c>
      <c r="Z140" t="str">
        <f t="shared" si="62"/>
        <v>Jan</v>
      </c>
      <c r="AA140" s="6">
        <f t="shared" si="46"/>
        <v>0</v>
      </c>
      <c r="AB140" s="6">
        <f t="shared" si="46"/>
        <v>6</v>
      </c>
      <c r="AC140" s="6">
        <f t="shared" si="46"/>
        <v>0</v>
      </c>
      <c r="AD140" s="6">
        <f t="shared" si="46"/>
        <v>0</v>
      </c>
      <c r="AE140" s="6">
        <f t="shared" si="46"/>
        <v>0</v>
      </c>
      <c r="AF140" s="6">
        <f t="shared" si="63"/>
        <v>6</v>
      </c>
      <c r="AG140" s="6">
        <f t="shared" si="64"/>
        <v>0</v>
      </c>
      <c r="AH140" s="14" t="str">
        <f>LEFT(X140,2)&amp;"."&amp;VLOOKUP(MID(X140,4,3),'Data validation'!$A$1:$B$12,2,FALSE)&amp;".2025"</f>
        <v>28.01.2025</v>
      </c>
      <c r="AI140">
        <f t="shared" si="65"/>
        <v>5</v>
      </c>
      <c r="AJ140" t="str">
        <f>H140&amp;"."&amp;VLOOKUP(I140,'Data validation'!$A$1:$B$12,2,FALSE)&amp;".2026"</f>
        <v>20.06.2026</v>
      </c>
      <c r="AK140">
        <f t="shared" si="66"/>
        <v>25</v>
      </c>
      <c r="AL140" t="e">
        <f>VLOOKUP(E140,[2]Sheet1!$A:$B,2,FALSE)</f>
        <v>#N/A</v>
      </c>
    </row>
    <row r="141" spans="1:38" x14ac:dyDescent="0.25">
      <c r="A141" t="str">
        <f>VLOOKUP(Q141,'Data validation'!$K$2:$L$50,2,FALSE)</f>
        <v>TO</v>
      </c>
      <c r="B141">
        <f t="shared" si="51"/>
        <v>0</v>
      </c>
      <c r="C141">
        <f t="shared" si="52"/>
        <v>5</v>
      </c>
      <c r="D141">
        <f t="shared" si="53"/>
        <v>0</v>
      </c>
      <c r="E141">
        <v>9799</v>
      </c>
      <c r="F141" t="s">
        <v>5393</v>
      </c>
      <c r="G141" t="s">
        <v>283</v>
      </c>
      <c r="H141" t="str">
        <f t="shared" si="54"/>
        <v>20</v>
      </c>
      <c r="I141" t="str">
        <f t="shared" si="55"/>
        <v>Jun</v>
      </c>
      <c r="J141" t="s">
        <v>303</v>
      </c>
      <c r="K141" t="str">
        <f t="shared" si="56"/>
        <v>25</v>
      </c>
      <c r="L141" t="str">
        <f t="shared" si="57"/>
        <v>Jun</v>
      </c>
      <c r="M141">
        <v>5</v>
      </c>
      <c r="N141">
        <f t="shared" si="58"/>
        <v>5</v>
      </c>
      <c r="O141">
        <f t="shared" si="59"/>
        <v>0</v>
      </c>
      <c r="P141">
        <f t="shared" si="60"/>
        <v>0</v>
      </c>
      <c r="Q141" t="s">
        <v>81</v>
      </c>
      <c r="R141" t="s">
        <v>25</v>
      </c>
      <c r="S141">
        <v>1</v>
      </c>
      <c r="T141">
        <v>2</v>
      </c>
      <c r="U141" s="2">
        <f>SUMIFS(SLR!L:L,SLR!D:D,'Резервации 2026'!E141)</f>
        <v>1293.7815450000001</v>
      </c>
      <c r="V141" s="2">
        <f t="shared" ref="V141:V142" si="68">+U141/M141</f>
        <v>258.75630899999999</v>
      </c>
      <c r="W141" t="s">
        <v>262</v>
      </c>
      <c r="X141" t="s">
        <v>5389</v>
      </c>
      <c r="Y141" t="s">
        <v>5372</v>
      </c>
      <c r="Z141" t="str">
        <f t="shared" si="62"/>
        <v>Jan</v>
      </c>
      <c r="AA141" s="6">
        <f t="shared" si="46"/>
        <v>0</v>
      </c>
      <c r="AB141" s="6">
        <f t="shared" si="46"/>
        <v>5</v>
      </c>
      <c r="AC141" s="6">
        <f t="shared" si="46"/>
        <v>0</v>
      </c>
      <c r="AD141" s="6">
        <f t="shared" si="46"/>
        <v>0</v>
      </c>
      <c r="AE141" s="6">
        <f t="shared" si="46"/>
        <v>0</v>
      </c>
      <c r="AF141" s="6">
        <f t="shared" si="63"/>
        <v>5</v>
      </c>
      <c r="AG141" s="6">
        <f t="shared" si="64"/>
        <v>0</v>
      </c>
      <c r="AH141" s="14" t="str">
        <f>LEFT(X141,2)&amp;"."&amp;VLOOKUP(MID(X141,4,3),'Data validation'!$A$1:$B$12,2,FALSE)&amp;".2025"</f>
        <v>28.01.2025</v>
      </c>
      <c r="AI141">
        <f t="shared" si="65"/>
        <v>5</v>
      </c>
      <c r="AJ141" t="str">
        <f>H141&amp;"."&amp;VLOOKUP(I141,'Data validation'!$A$1:$B$12,2,FALSE)&amp;".2026"</f>
        <v>20.06.2026</v>
      </c>
      <c r="AK141">
        <f t="shared" si="66"/>
        <v>25</v>
      </c>
      <c r="AL141" t="e">
        <f>VLOOKUP(E141,[2]Sheet1!$A:$B,2,FALSE)</f>
        <v>#N/A</v>
      </c>
    </row>
    <row r="142" spans="1:38" x14ac:dyDescent="0.25">
      <c r="A142" t="str">
        <f>VLOOKUP(Q142,'Data validation'!$K$2:$L$50,2,FALSE)</f>
        <v>TO</v>
      </c>
      <c r="B142">
        <f t="shared" si="51"/>
        <v>0</v>
      </c>
      <c r="C142">
        <f t="shared" si="52"/>
        <v>5</v>
      </c>
      <c r="D142">
        <f t="shared" si="53"/>
        <v>0</v>
      </c>
      <c r="E142">
        <v>10264</v>
      </c>
      <c r="F142" t="s">
        <v>7050</v>
      </c>
      <c r="G142" t="s">
        <v>283</v>
      </c>
      <c r="H142" t="str">
        <f t="shared" si="54"/>
        <v>20</v>
      </c>
      <c r="I142" t="str">
        <f t="shared" si="55"/>
        <v>Jun</v>
      </c>
      <c r="J142" t="s">
        <v>303</v>
      </c>
      <c r="K142" t="str">
        <f t="shared" si="56"/>
        <v>25</v>
      </c>
      <c r="L142" t="str">
        <f t="shared" si="57"/>
        <v>Jun</v>
      </c>
      <c r="M142">
        <v>5</v>
      </c>
      <c r="N142">
        <f t="shared" si="58"/>
        <v>5</v>
      </c>
      <c r="O142">
        <f t="shared" si="59"/>
        <v>0</v>
      </c>
      <c r="P142">
        <f t="shared" si="60"/>
        <v>0</v>
      </c>
      <c r="Q142" t="s">
        <v>81</v>
      </c>
      <c r="R142" t="s">
        <v>63</v>
      </c>
      <c r="S142">
        <v>3</v>
      </c>
      <c r="T142">
        <v>0</v>
      </c>
      <c r="U142" s="2">
        <f>SUMIFS(SLR!L:L,SLR!D:D,'Резервации 2026'!E142)</f>
        <v>1834.9597060000001</v>
      </c>
      <c r="V142" s="2">
        <f t="shared" si="68"/>
        <v>366.99194120000004</v>
      </c>
      <c r="W142" t="s">
        <v>262</v>
      </c>
      <c r="X142" t="s">
        <v>7051</v>
      </c>
      <c r="Y142" t="s">
        <v>7031</v>
      </c>
      <c r="Z142" t="str">
        <f t="shared" si="62"/>
        <v>Feb</v>
      </c>
      <c r="AA142" s="6">
        <f t="shared" si="46"/>
        <v>0</v>
      </c>
      <c r="AB142" s="6">
        <f t="shared" si="46"/>
        <v>5</v>
      </c>
      <c r="AC142" s="6">
        <f t="shared" si="46"/>
        <v>0</v>
      </c>
      <c r="AD142" s="6">
        <f t="shared" si="46"/>
        <v>0</v>
      </c>
      <c r="AE142" s="6">
        <f t="shared" si="46"/>
        <v>0</v>
      </c>
      <c r="AF142" s="6">
        <f t="shared" si="63"/>
        <v>5</v>
      </c>
      <c r="AG142" s="6">
        <f t="shared" si="64"/>
        <v>0</v>
      </c>
      <c r="AH142" s="14" t="str">
        <f>LEFT(X142,2)&amp;"."&amp;VLOOKUP(MID(X142,4,3),'Data validation'!$A$1:$B$12,2,FALSE)&amp;".2025"</f>
        <v>27.02.2025</v>
      </c>
      <c r="AI142">
        <f t="shared" si="65"/>
        <v>9</v>
      </c>
      <c r="AJ142" t="str">
        <f>H142&amp;"."&amp;VLOOKUP(I142,'Data validation'!$A$1:$B$12,2,FALSE)&amp;".2026"</f>
        <v>20.06.2026</v>
      </c>
      <c r="AK142">
        <f t="shared" si="66"/>
        <v>25</v>
      </c>
      <c r="AL142" t="e">
        <f>VLOOKUP(E142,[2]Sheet1!$A:$B,2,FALSE)</f>
        <v>#N/A</v>
      </c>
    </row>
    <row r="143" spans="1:38" x14ac:dyDescent="0.25">
      <c r="A143" t="str">
        <f>VLOOKUP(Q143,'Data validation'!$K$2:$L$50,2,FALSE)</f>
        <v>TO</v>
      </c>
      <c r="B143">
        <f t="shared" si="51"/>
        <v>0</v>
      </c>
      <c r="C143">
        <f t="shared" si="52"/>
        <v>5</v>
      </c>
      <c r="D143">
        <f t="shared" si="53"/>
        <v>0</v>
      </c>
      <c r="E143">
        <v>9534</v>
      </c>
      <c r="F143" t="s">
        <v>7693</v>
      </c>
      <c r="G143" t="s">
        <v>173</v>
      </c>
      <c r="H143" t="str">
        <f t="shared" si="54"/>
        <v>06</v>
      </c>
      <c r="I143" t="str">
        <f t="shared" si="55"/>
        <v>Jul</v>
      </c>
      <c r="J143" t="s">
        <v>323</v>
      </c>
      <c r="K143" t="str">
        <f t="shared" si="56"/>
        <v>11</v>
      </c>
      <c r="L143" t="str">
        <f t="shared" si="57"/>
        <v>Jul</v>
      </c>
      <c r="M143">
        <v>5</v>
      </c>
      <c r="N143">
        <f t="shared" si="58"/>
        <v>5</v>
      </c>
      <c r="O143">
        <f t="shared" si="59"/>
        <v>0</v>
      </c>
      <c r="P143">
        <f t="shared" si="60"/>
        <v>0</v>
      </c>
      <c r="Q143" t="s">
        <v>158</v>
      </c>
      <c r="R143" t="s">
        <v>17</v>
      </c>
      <c r="S143">
        <v>2</v>
      </c>
      <c r="T143">
        <v>1</v>
      </c>
      <c r="U143" s="2">
        <f>SUMIFS(DTS!L:L,DTS!D:D,'Резервации 2026'!E143)</f>
        <v>1467.0680830000001</v>
      </c>
      <c r="V143" s="2">
        <f t="shared" ref="V143:V148" si="69">+U143/M143</f>
        <v>293.41361660000001</v>
      </c>
      <c r="W143" t="s">
        <v>262</v>
      </c>
      <c r="X143" t="s">
        <v>4664</v>
      </c>
      <c r="Y143" t="s">
        <v>4626</v>
      </c>
      <c r="Z143" t="str">
        <f t="shared" si="62"/>
        <v>Jan</v>
      </c>
      <c r="AA143" s="6">
        <f t="shared" si="46"/>
        <v>0</v>
      </c>
      <c r="AB143" s="6">
        <f t="shared" si="46"/>
        <v>0</v>
      </c>
      <c r="AC143" s="6">
        <f t="shared" si="46"/>
        <v>5</v>
      </c>
      <c r="AD143" s="6">
        <f t="shared" si="46"/>
        <v>0</v>
      </c>
      <c r="AE143" s="6">
        <f t="shared" si="46"/>
        <v>0</v>
      </c>
      <c r="AF143" s="6">
        <f t="shared" si="63"/>
        <v>5</v>
      </c>
      <c r="AG143" s="6">
        <f t="shared" si="64"/>
        <v>0</v>
      </c>
      <c r="AH143" s="14" t="str">
        <f>LEFT(X143,2)&amp;"."&amp;VLOOKUP(MID(X143,4,3),'Data validation'!$A$1:$B$12,2,FALSE)&amp;".2025"</f>
        <v>16.01.2025</v>
      </c>
      <c r="AI143">
        <f t="shared" si="65"/>
        <v>3</v>
      </c>
      <c r="AJ143" t="str">
        <f>H143&amp;"."&amp;VLOOKUP(I143,'Data validation'!$A$1:$B$12,2,FALSE)&amp;".2026"</f>
        <v>06.07.2026</v>
      </c>
      <c r="AK143">
        <f t="shared" si="66"/>
        <v>28</v>
      </c>
      <c r="AL143" t="e">
        <f>VLOOKUP(E143,[2]Sheet1!$A:$B,2,FALSE)</f>
        <v>#N/A</v>
      </c>
    </row>
    <row r="144" spans="1:38" x14ac:dyDescent="0.25">
      <c r="A144" t="str">
        <f>VLOOKUP(Q144,'Data validation'!$K$2:$L$50,2,FALSE)</f>
        <v>TO</v>
      </c>
      <c r="B144">
        <f t="shared" si="51"/>
        <v>0</v>
      </c>
      <c r="C144">
        <f t="shared" si="52"/>
        <v>5</v>
      </c>
      <c r="D144">
        <f t="shared" si="53"/>
        <v>0</v>
      </c>
      <c r="E144">
        <v>9531</v>
      </c>
      <c r="F144" t="s">
        <v>7693</v>
      </c>
      <c r="G144" t="s">
        <v>173</v>
      </c>
      <c r="H144" t="str">
        <f t="shared" si="54"/>
        <v>06</v>
      </c>
      <c r="I144" t="str">
        <f t="shared" si="55"/>
        <v>Jul</v>
      </c>
      <c r="J144" t="s">
        <v>323</v>
      </c>
      <c r="K144" t="str">
        <f t="shared" si="56"/>
        <v>11</v>
      </c>
      <c r="L144" t="str">
        <f t="shared" si="57"/>
        <v>Jul</v>
      </c>
      <c r="M144">
        <v>5</v>
      </c>
      <c r="N144">
        <f t="shared" si="58"/>
        <v>5</v>
      </c>
      <c r="O144">
        <f t="shared" si="59"/>
        <v>0</v>
      </c>
      <c r="P144">
        <f t="shared" si="60"/>
        <v>0</v>
      </c>
      <c r="Q144" t="s">
        <v>158</v>
      </c>
      <c r="R144" t="s">
        <v>17</v>
      </c>
      <c r="S144">
        <v>2</v>
      </c>
      <c r="T144">
        <v>2</v>
      </c>
      <c r="U144" s="2">
        <f>SUMIFS(DTS!L:L,DTS!D:D,'Резервации 2026'!E144)</f>
        <v>1833.8253245999999</v>
      </c>
      <c r="V144" s="2">
        <f t="shared" si="69"/>
        <v>366.76506491999999</v>
      </c>
      <c r="W144" t="s">
        <v>262</v>
      </c>
      <c r="X144" t="s">
        <v>4661</v>
      </c>
      <c r="Y144" t="s">
        <v>4626</v>
      </c>
      <c r="Z144" t="str">
        <f t="shared" si="62"/>
        <v>Jan</v>
      </c>
      <c r="AA144" s="6">
        <f t="shared" si="46"/>
        <v>0</v>
      </c>
      <c r="AB144" s="6">
        <f t="shared" si="46"/>
        <v>0</v>
      </c>
      <c r="AC144" s="6">
        <f t="shared" si="46"/>
        <v>5</v>
      </c>
      <c r="AD144" s="6">
        <f t="shared" si="46"/>
        <v>0</v>
      </c>
      <c r="AE144" s="6">
        <f t="shared" si="46"/>
        <v>0</v>
      </c>
      <c r="AF144" s="6">
        <f t="shared" si="63"/>
        <v>5</v>
      </c>
      <c r="AG144" s="6">
        <f t="shared" si="64"/>
        <v>0</v>
      </c>
      <c r="AH144" s="14" t="str">
        <f>LEFT(X144,2)&amp;"."&amp;VLOOKUP(MID(X144,4,3),'Data validation'!$A$1:$B$12,2,FALSE)&amp;".2025"</f>
        <v>16.01.2025</v>
      </c>
      <c r="AI144">
        <f t="shared" si="65"/>
        <v>3</v>
      </c>
      <c r="AJ144" t="str">
        <f>H144&amp;"."&amp;VLOOKUP(I144,'Data validation'!$A$1:$B$12,2,FALSE)&amp;".2026"</f>
        <v>06.07.2026</v>
      </c>
      <c r="AK144">
        <f t="shared" si="66"/>
        <v>28</v>
      </c>
      <c r="AL144" t="e">
        <f>VLOOKUP(E144,[2]Sheet1!$A:$B,2,FALSE)</f>
        <v>#N/A</v>
      </c>
    </row>
    <row r="145" spans="1:38" x14ac:dyDescent="0.25">
      <c r="A145" t="str">
        <f>VLOOKUP(Q145,'Data validation'!$K$2:$L$50,2,FALSE)</f>
        <v>TO</v>
      </c>
      <c r="B145">
        <f t="shared" si="51"/>
        <v>0</v>
      </c>
      <c r="C145">
        <f t="shared" si="52"/>
        <v>5</v>
      </c>
      <c r="D145">
        <f t="shared" si="53"/>
        <v>0</v>
      </c>
      <c r="E145">
        <v>9532</v>
      </c>
      <c r="F145" t="s">
        <v>7693</v>
      </c>
      <c r="G145" t="s">
        <v>173</v>
      </c>
      <c r="H145" t="str">
        <f t="shared" si="54"/>
        <v>06</v>
      </c>
      <c r="I145" t="str">
        <f t="shared" si="55"/>
        <v>Jul</v>
      </c>
      <c r="J145" t="s">
        <v>323</v>
      </c>
      <c r="K145" t="str">
        <f t="shared" si="56"/>
        <v>11</v>
      </c>
      <c r="L145" t="str">
        <f t="shared" si="57"/>
        <v>Jul</v>
      </c>
      <c r="M145">
        <v>5</v>
      </c>
      <c r="N145">
        <f t="shared" si="58"/>
        <v>5</v>
      </c>
      <c r="O145">
        <f t="shared" si="59"/>
        <v>0</v>
      </c>
      <c r="P145">
        <f t="shared" si="60"/>
        <v>0</v>
      </c>
      <c r="Q145" t="s">
        <v>158</v>
      </c>
      <c r="R145" t="s">
        <v>17</v>
      </c>
      <c r="S145">
        <v>2</v>
      </c>
      <c r="T145">
        <v>1</v>
      </c>
      <c r="U145" s="2">
        <f>SUMIFS(DTS!L:L,DTS!D:D,'Резервации 2026'!E145)</f>
        <v>1467.0680830000001</v>
      </c>
      <c r="V145" s="2">
        <f t="shared" si="69"/>
        <v>293.41361660000001</v>
      </c>
      <c r="W145" t="s">
        <v>262</v>
      </c>
      <c r="X145" t="s">
        <v>4661</v>
      </c>
      <c r="Y145" t="s">
        <v>4626</v>
      </c>
      <c r="Z145" t="str">
        <f t="shared" si="62"/>
        <v>Jan</v>
      </c>
      <c r="AA145" s="6">
        <f t="shared" si="46"/>
        <v>0</v>
      </c>
      <c r="AB145" s="6">
        <f t="shared" si="46"/>
        <v>0</v>
      </c>
      <c r="AC145" s="6">
        <f t="shared" si="46"/>
        <v>5</v>
      </c>
      <c r="AD145" s="6">
        <f t="shared" si="46"/>
        <v>0</v>
      </c>
      <c r="AE145" s="6">
        <f t="shared" si="46"/>
        <v>0</v>
      </c>
      <c r="AF145" s="6">
        <f t="shared" si="63"/>
        <v>5</v>
      </c>
      <c r="AG145" s="6">
        <f t="shared" si="64"/>
        <v>0</v>
      </c>
      <c r="AH145" s="14" t="str">
        <f>LEFT(X145,2)&amp;"."&amp;VLOOKUP(MID(X145,4,3),'Data validation'!$A$1:$B$12,2,FALSE)&amp;".2025"</f>
        <v>16.01.2025</v>
      </c>
      <c r="AI145">
        <f t="shared" si="65"/>
        <v>3</v>
      </c>
      <c r="AJ145" t="str">
        <f>H145&amp;"."&amp;VLOOKUP(I145,'Data validation'!$A$1:$B$12,2,FALSE)&amp;".2026"</f>
        <v>06.07.2026</v>
      </c>
      <c r="AK145">
        <f t="shared" si="66"/>
        <v>28</v>
      </c>
      <c r="AL145" t="e">
        <f>VLOOKUP(E145,[2]Sheet1!$A:$B,2,FALSE)</f>
        <v>#N/A</v>
      </c>
    </row>
    <row r="146" spans="1:38" x14ac:dyDescent="0.25">
      <c r="A146" t="str">
        <f>VLOOKUP(Q146,'Data validation'!$K$2:$L$50,2,FALSE)</f>
        <v>TO</v>
      </c>
      <c r="B146">
        <f t="shared" si="51"/>
        <v>0</v>
      </c>
      <c r="C146">
        <f t="shared" si="52"/>
        <v>5</v>
      </c>
      <c r="D146">
        <f t="shared" si="53"/>
        <v>0</v>
      </c>
      <c r="E146">
        <v>9533</v>
      </c>
      <c r="F146" t="s">
        <v>7693</v>
      </c>
      <c r="G146" t="s">
        <v>173</v>
      </c>
      <c r="H146" t="str">
        <f t="shared" si="54"/>
        <v>06</v>
      </c>
      <c r="I146" t="str">
        <f t="shared" si="55"/>
        <v>Jul</v>
      </c>
      <c r="J146" t="s">
        <v>323</v>
      </c>
      <c r="K146" t="str">
        <f t="shared" si="56"/>
        <v>11</v>
      </c>
      <c r="L146" t="str">
        <f t="shared" si="57"/>
        <v>Jul</v>
      </c>
      <c r="M146">
        <v>5</v>
      </c>
      <c r="N146">
        <f t="shared" si="58"/>
        <v>5</v>
      </c>
      <c r="O146">
        <f t="shared" si="59"/>
        <v>0</v>
      </c>
      <c r="P146">
        <f t="shared" si="60"/>
        <v>0</v>
      </c>
      <c r="Q146" t="s">
        <v>158</v>
      </c>
      <c r="R146" t="s">
        <v>17</v>
      </c>
      <c r="S146">
        <v>2</v>
      </c>
      <c r="T146">
        <v>1</v>
      </c>
      <c r="U146" s="2">
        <f>SUMIFS(DTS!L:L,DTS!D:D,'Резервации 2026'!E146)</f>
        <v>1467.0680830000001</v>
      </c>
      <c r="V146" s="2">
        <f t="shared" si="69"/>
        <v>293.41361660000001</v>
      </c>
      <c r="W146" t="s">
        <v>262</v>
      </c>
      <c r="X146" t="s">
        <v>4664</v>
      </c>
      <c r="Y146" t="s">
        <v>4626</v>
      </c>
      <c r="Z146" t="str">
        <f t="shared" si="62"/>
        <v>Jan</v>
      </c>
      <c r="AA146" s="6">
        <f t="shared" si="46"/>
        <v>0</v>
      </c>
      <c r="AB146" s="6">
        <f t="shared" si="46"/>
        <v>0</v>
      </c>
      <c r="AC146" s="6">
        <f t="shared" si="46"/>
        <v>5</v>
      </c>
      <c r="AD146" s="6">
        <f t="shared" si="46"/>
        <v>0</v>
      </c>
      <c r="AE146" s="6">
        <f t="shared" si="46"/>
        <v>0</v>
      </c>
      <c r="AF146" s="6">
        <f t="shared" si="63"/>
        <v>5</v>
      </c>
      <c r="AG146" s="6">
        <f t="shared" si="64"/>
        <v>0</v>
      </c>
      <c r="AH146" s="14" t="str">
        <f>LEFT(X146,2)&amp;"."&amp;VLOOKUP(MID(X146,4,3),'Data validation'!$A$1:$B$12,2,FALSE)&amp;".2025"</f>
        <v>16.01.2025</v>
      </c>
      <c r="AI146">
        <f t="shared" si="65"/>
        <v>3</v>
      </c>
      <c r="AJ146" t="str">
        <f>H146&amp;"."&amp;VLOOKUP(I146,'Data validation'!$A$1:$B$12,2,FALSE)&amp;".2026"</f>
        <v>06.07.2026</v>
      </c>
      <c r="AK146">
        <f t="shared" si="66"/>
        <v>28</v>
      </c>
      <c r="AL146" t="e">
        <f>VLOOKUP(E146,[2]Sheet1!$A:$B,2,FALSE)</f>
        <v>#N/A</v>
      </c>
    </row>
    <row r="147" spans="1:38" x14ac:dyDescent="0.25">
      <c r="A147" t="str">
        <f>VLOOKUP(Q147,'Data validation'!$K$2:$L$50,2,FALSE)</f>
        <v>TO</v>
      </c>
      <c r="B147">
        <f t="shared" si="51"/>
        <v>0</v>
      </c>
      <c r="C147">
        <f t="shared" si="52"/>
        <v>5</v>
      </c>
      <c r="D147">
        <f t="shared" si="53"/>
        <v>0</v>
      </c>
      <c r="E147">
        <v>9535</v>
      </c>
      <c r="F147" t="s">
        <v>7693</v>
      </c>
      <c r="G147" t="s">
        <v>173</v>
      </c>
      <c r="H147" t="str">
        <f t="shared" si="54"/>
        <v>06</v>
      </c>
      <c r="I147" t="str">
        <f t="shared" si="55"/>
        <v>Jul</v>
      </c>
      <c r="J147" t="s">
        <v>323</v>
      </c>
      <c r="K147" t="str">
        <f t="shared" si="56"/>
        <v>11</v>
      </c>
      <c r="L147" t="str">
        <f t="shared" si="57"/>
        <v>Jul</v>
      </c>
      <c r="M147">
        <v>5</v>
      </c>
      <c r="N147">
        <f t="shared" si="58"/>
        <v>5</v>
      </c>
      <c r="O147">
        <f t="shared" si="59"/>
        <v>0</v>
      </c>
      <c r="P147">
        <f t="shared" si="60"/>
        <v>0</v>
      </c>
      <c r="Q147" t="s">
        <v>158</v>
      </c>
      <c r="R147" t="s">
        <v>17</v>
      </c>
      <c r="S147">
        <v>2</v>
      </c>
      <c r="T147">
        <v>1</v>
      </c>
      <c r="U147" s="2">
        <f>SUMIFS(DTS!L:L,DTS!D:D,'Резервации 2026'!E147)</f>
        <v>1467.0680830000001</v>
      </c>
      <c r="V147" s="2">
        <f t="shared" si="69"/>
        <v>293.41361660000001</v>
      </c>
      <c r="W147" t="s">
        <v>262</v>
      </c>
      <c r="X147" t="s">
        <v>4664</v>
      </c>
      <c r="Y147" t="s">
        <v>4626</v>
      </c>
      <c r="Z147" t="str">
        <f t="shared" si="62"/>
        <v>Jan</v>
      </c>
      <c r="AA147" s="6">
        <f t="shared" si="46"/>
        <v>0</v>
      </c>
      <c r="AB147" s="6">
        <f t="shared" si="46"/>
        <v>0</v>
      </c>
      <c r="AC147" s="6">
        <f t="shared" si="46"/>
        <v>5</v>
      </c>
      <c r="AD147" s="6">
        <f t="shared" si="46"/>
        <v>0</v>
      </c>
      <c r="AE147" s="6">
        <f t="shared" si="46"/>
        <v>0</v>
      </c>
      <c r="AF147" s="6">
        <f t="shared" si="63"/>
        <v>5</v>
      </c>
      <c r="AG147" s="6">
        <f t="shared" si="64"/>
        <v>0</v>
      </c>
      <c r="AH147" s="14" t="str">
        <f>LEFT(X147,2)&amp;"."&amp;VLOOKUP(MID(X147,4,3),'Data validation'!$A$1:$B$12,2,FALSE)&amp;".2025"</f>
        <v>16.01.2025</v>
      </c>
      <c r="AI147">
        <f t="shared" si="65"/>
        <v>3</v>
      </c>
      <c r="AJ147" t="str">
        <f>H147&amp;"."&amp;VLOOKUP(I147,'Data validation'!$A$1:$B$12,2,FALSE)&amp;".2026"</f>
        <v>06.07.2026</v>
      </c>
      <c r="AK147">
        <f t="shared" si="66"/>
        <v>28</v>
      </c>
      <c r="AL147" t="e">
        <f>VLOOKUP(E147,[2]Sheet1!$A:$B,2,FALSE)</f>
        <v>#N/A</v>
      </c>
    </row>
    <row r="148" spans="1:38" x14ac:dyDescent="0.25">
      <c r="A148" t="str">
        <f>VLOOKUP(Q148,'Data validation'!$K$2:$L$50,2,FALSE)</f>
        <v>TO</v>
      </c>
      <c r="B148">
        <f t="shared" si="51"/>
        <v>0</v>
      </c>
      <c r="C148">
        <f t="shared" si="52"/>
        <v>5</v>
      </c>
      <c r="D148">
        <f t="shared" si="53"/>
        <v>0</v>
      </c>
      <c r="E148">
        <v>9536</v>
      </c>
      <c r="F148" t="s">
        <v>7693</v>
      </c>
      <c r="G148" t="s">
        <v>173</v>
      </c>
      <c r="H148" t="str">
        <f t="shared" si="54"/>
        <v>06</v>
      </c>
      <c r="I148" t="str">
        <f t="shared" si="55"/>
        <v>Jul</v>
      </c>
      <c r="J148" t="s">
        <v>323</v>
      </c>
      <c r="K148" t="str">
        <f t="shared" si="56"/>
        <v>11</v>
      </c>
      <c r="L148" t="str">
        <f t="shared" si="57"/>
        <v>Jul</v>
      </c>
      <c r="M148">
        <v>5</v>
      </c>
      <c r="N148">
        <f t="shared" si="58"/>
        <v>5</v>
      </c>
      <c r="O148">
        <f t="shared" si="59"/>
        <v>0</v>
      </c>
      <c r="P148">
        <f t="shared" si="60"/>
        <v>0</v>
      </c>
      <c r="Q148" t="s">
        <v>158</v>
      </c>
      <c r="R148" t="s">
        <v>17</v>
      </c>
      <c r="S148">
        <v>2</v>
      </c>
      <c r="T148">
        <v>1</v>
      </c>
      <c r="U148" s="2">
        <f>SUMIFS(DTS!L:L,DTS!D:D,'Резервации 2026'!E148)</f>
        <v>1467.0680830000001</v>
      </c>
      <c r="V148" s="2">
        <f t="shared" si="69"/>
        <v>293.41361660000001</v>
      </c>
      <c r="W148" t="s">
        <v>262</v>
      </c>
      <c r="X148" t="s">
        <v>4664</v>
      </c>
      <c r="Y148" t="s">
        <v>4658</v>
      </c>
      <c r="Z148" t="str">
        <f t="shared" si="62"/>
        <v>Jan</v>
      </c>
      <c r="AA148" s="6">
        <f t="shared" si="46"/>
        <v>0</v>
      </c>
      <c r="AB148" s="6">
        <f t="shared" si="46"/>
        <v>0</v>
      </c>
      <c r="AC148" s="6">
        <f t="shared" si="46"/>
        <v>5</v>
      </c>
      <c r="AD148" s="6">
        <f t="shared" si="46"/>
        <v>0</v>
      </c>
      <c r="AE148" s="6">
        <f t="shared" si="46"/>
        <v>0</v>
      </c>
      <c r="AF148" s="6">
        <f t="shared" si="63"/>
        <v>5</v>
      </c>
      <c r="AG148" s="6">
        <f t="shared" si="64"/>
        <v>0</v>
      </c>
      <c r="AH148" s="14" t="str">
        <f>LEFT(X148,2)&amp;"."&amp;VLOOKUP(MID(X148,4,3),'Data validation'!$A$1:$B$12,2,FALSE)&amp;".2025"</f>
        <v>16.01.2025</v>
      </c>
      <c r="AI148">
        <f t="shared" si="65"/>
        <v>3</v>
      </c>
      <c r="AJ148" t="str">
        <f>H148&amp;"."&amp;VLOOKUP(I148,'Data validation'!$A$1:$B$12,2,FALSE)&amp;".2026"</f>
        <v>06.07.2026</v>
      </c>
      <c r="AK148">
        <f t="shared" si="66"/>
        <v>28</v>
      </c>
      <c r="AL148" t="e">
        <f>VLOOKUP(E148,[2]Sheet1!$A:$B,2,FALSE)</f>
        <v>#N/A</v>
      </c>
    </row>
    <row r="149" spans="1:38" x14ac:dyDescent="0.25">
      <c r="A149" t="str">
        <f>VLOOKUP(Q149,'Data validation'!$K$2:$L$50,2,FALSE)</f>
        <v>TOPOLA SKIES</v>
      </c>
      <c r="B149">
        <f t="shared" si="51"/>
        <v>0</v>
      </c>
      <c r="C149">
        <f t="shared" si="52"/>
        <v>8</v>
      </c>
      <c r="D149">
        <f t="shared" si="53"/>
        <v>0</v>
      </c>
      <c r="E149">
        <v>9998</v>
      </c>
      <c r="F149" t="s">
        <v>6199</v>
      </c>
      <c r="G149" t="s">
        <v>1453</v>
      </c>
      <c r="H149" t="str">
        <f t="shared" si="54"/>
        <v>16</v>
      </c>
      <c r="I149" t="str">
        <f t="shared" si="55"/>
        <v>Jun</v>
      </c>
      <c r="J149" t="s">
        <v>152</v>
      </c>
      <c r="K149" t="str">
        <f t="shared" si="56"/>
        <v>24</v>
      </c>
      <c r="L149" t="str">
        <f t="shared" si="57"/>
        <v>Jun</v>
      </c>
      <c r="M149">
        <v>8</v>
      </c>
      <c r="N149">
        <f t="shared" si="58"/>
        <v>8</v>
      </c>
      <c r="O149">
        <f t="shared" si="59"/>
        <v>0</v>
      </c>
      <c r="P149">
        <f t="shared" si="60"/>
        <v>0</v>
      </c>
      <c r="Q149" t="s">
        <v>35</v>
      </c>
      <c r="R149" t="s">
        <v>188</v>
      </c>
      <c r="S149">
        <v>2</v>
      </c>
      <c r="T149">
        <v>1</v>
      </c>
      <c r="U149" s="2">
        <v>2680.7431376146787</v>
      </c>
      <c r="V149" s="2">
        <v>335.09289220183484</v>
      </c>
      <c r="X149" t="s">
        <v>6200</v>
      </c>
      <c r="Y149" t="s">
        <v>6201</v>
      </c>
      <c r="Z149" t="str">
        <f t="shared" si="62"/>
        <v>Feb</v>
      </c>
      <c r="AA149" s="6">
        <f t="shared" si="46"/>
        <v>0</v>
      </c>
      <c r="AB149" s="6">
        <f t="shared" si="46"/>
        <v>8</v>
      </c>
      <c r="AC149" s="6">
        <f t="shared" si="46"/>
        <v>0</v>
      </c>
      <c r="AD149" s="6">
        <f t="shared" si="46"/>
        <v>0</v>
      </c>
      <c r="AE149" s="6">
        <f t="shared" si="46"/>
        <v>0</v>
      </c>
      <c r="AF149" s="6">
        <f t="shared" si="63"/>
        <v>8</v>
      </c>
      <c r="AG149" s="6">
        <f t="shared" si="64"/>
        <v>0</v>
      </c>
      <c r="AH149" s="14" t="str">
        <f>LEFT(X149,2)&amp;"."&amp;VLOOKUP(MID(X149,4,3),'Data validation'!$A$1:$B$12,2,FALSE)&amp;".2025"</f>
        <v>05.02.2025</v>
      </c>
      <c r="AI149">
        <f t="shared" si="65"/>
        <v>6</v>
      </c>
      <c r="AJ149" t="str">
        <f>H149&amp;"."&amp;VLOOKUP(I149,'Data validation'!$A$1:$B$12,2,FALSE)&amp;".2026"</f>
        <v>16.06.2026</v>
      </c>
      <c r="AK149">
        <f t="shared" si="66"/>
        <v>25</v>
      </c>
      <c r="AL149" t="e">
        <f>VLOOKUP(E149,[2]Sheet1!$A:$B,2,FALSE)</f>
        <v>#N/A</v>
      </c>
    </row>
    <row r="150" spans="1:38" x14ac:dyDescent="0.25">
      <c r="A150" t="str">
        <f>VLOOKUP(Q150,'Data validation'!$K$2:$L$50,2,FALSE)</f>
        <v>BOOKING</v>
      </c>
      <c r="B150">
        <f t="shared" si="51"/>
        <v>0</v>
      </c>
      <c r="C150">
        <f t="shared" si="52"/>
        <v>0</v>
      </c>
      <c r="D150">
        <f t="shared" si="53"/>
        <v>4</v>
      </c>
      <c r="E150">
        <v>10265</v>
      </c>
      <c r="F150" t="s">
        <v>7052</v>
      </c>
      <c r="G150" t="s">
        <v>290</v>
      </c>
      <c r="H150" t="str">
        <f t="shared" si="54"/>
        <v>05</v>
      </c>
      <c r="I150" t="str">
        <f t="shared" si="55"/>
        <v>Aug</v>
      </c>
      <c r="J150" t="s">
        <v>79</v>
      </c>
      <c r="K150" t="str">
        <f t="shared" si="56"/>
        <v>09</v>
      </c>
      <c r="L150" t="str">
        <f t="shared" si="57"/>
        <v>Aug</v>
      </c>
      <c r="M150">
        <v>4</v>
      </c>
      <c r="N150">
        <f t="shared" si="58"/>
        <v>4</v>
      </c>
      <c r="O150">
        <f t="shared" si="59"/>
        <v>0</v>
      </c>
      <c r="P150">
        <f t="shared" si="60"/>
        <v>0</v>
      </c>
      <c r="Q150" t="s">
        <v>587</v>
      </c>
      <c r="R150" t="s">
        <v>17</v>
      </c>
      <c r="S150">
        <v>1</v>
      </c>
      <c r="T150">
        <v>1</v>
      </c>
      <c r="U150" s="2">
        <v>1906.8804198165137</v>
      </c>
      <c r="V150" s="2">
        <v>476.72010495412843</v>
      </c>
      <c r="W150" t="s">
        <v>262</v>
      </c>
      <c r="X150" t="s">
        <v>7053</v>
      </c>
      <c r="Y150" t="s">
        <v>7031</v>
      </c>
      <c r="Z150" t="str">
        <f t="shared" si="62"/>
        <v>Feb</v>
      </c>
      <c r="AA150" s="6">
        <f t="shared" si="46"/>
        <v>0</v>
      </c>
      <c r="AB150" s="6">
        <f t="shared" si="46"/>
        <v>0</v>
      </c>
      <c r="AC150" s="6">
        <f t="shared" si="46"/>
        <v>0</v>
      </c>
      <c r="AD150" s="6">
        <f t="shared" si="46"/>
        <v>4</v>
      </c>
      <c r="AE150" s="6">
        <f t="shared" si="46"/>
        <v>0</v>
      </c>
      <c r="AF150" s="6">
        <f t="shared" si="63"/>
        <v>4</v>
      </c>
      <c r="AG150" s="6">
        <f t="shared" si="64"/>
        <v>0</v>
      </c>
      <c r="AH150" s="14" t="str">
        <f>LEFT(X150,2)&amp;"."&amp;VLOOKUP(MID(X150,4,3),'Data validation'!$A$1:$B$12,2,FALSE)&amp;".2025"</f>
        <v>27.02.2025</v>
      </c>
      <c r="AI150">
        <f t="shared" si="65"/>
        <v>9</v>
      </c>
      <c r="AJ150" t="str">
        <f>H150&amp;"."&amp;VLOOKUP(I150,'Data validation'!$A$1:$B$12,2,FALSE)&amp;".2026"</f>
        <v>05.08.2026</v>
      </c>
      <c r="AK150">
        <f t="shared" si="66"/>
        <v>32</v>
      </c>
      <c r="AL150" t="str">
        <f>VLOOKUP(E150,[2]Sheet1!$A:$B,2,FALSE)</f>
        <v>Анулирана</v>
      </c>
    </row>
    <row r="151" spans="1:38" x14ac:dyDescent="0.25">
      <c r="A151" t="str">
        <f>VLOOKUP(Q151,'Data validation'!$K$2:$L$50,2,FALSE)</f>
        <v>BOOKING</v>
      </c>
      <c r="B151">
        <f t="shared" si="51"/>
        <v>0</v>
      </c>
      <c r="C151">
        <f t="shared" si="52"/>
        <v>0</v>
      </c>
      <c r="D151">
        <f t="shared" si="53"/>
        <v>4</v>
      </c>
      <c r="E151">
        <v>10266</v>
      </c>
      <c r="F151" t="s">
        <v>7052</v>
      </c>
      <c r="G151" t="s">
        <v>290</v>
      </c>
      <c r="H151" t="str">
        <f t="shared" si="54"/>
        <v>05</v>
      </c>
      <c r="I151" t="str">
        <f t="shared" si="55"/>
        <v>Aug</v>
      </c>
      <c r="J151" t="s">
        <v>79</v>
      </c>
      <c r="K151" t="str">
        <f t="shared" si="56"/>
        <v>09</v>
      </c>
      <c r="L151" t="str">
        <f t="shared" si="57"/>
        <v>Aug</v>
      </c>
      <c r="M151">
        <v>4</v>
      </c>
      <c r="N151">
        <f t="shared" si="58"/>
        <v>4</v>
      </c>
      <c r="O151">
        <f t="shared" si="59"/>
        <v>0</v>
      </c>
      <c r="P151">
        <f t="shared" si="60"/>
        <v>0</v>
      </c>
      <c r="Q151" t="s">
        <v>587</v>
      </c>
      <c r="R151" t="s">
        <v>17</v>
      </c>
      <c r="S151">
        <v>2</v>
      </c>
      <c r="T151">
        <v>1</v>
      </c>
      <c r="U151" s="2">
        <v>1906.8804198165137</v>
      </c>
      <c r="V151" s="2">
        <v>476.72010495412843</v>
      </c>
      <c r="X151" t="s">
        <v>7053</v>
      </c>
      <c r="Y151" t="s">
        <v>7031</v>
      </c>
      <c r="Z151" t="str">
        <f t="shared" si="62"/>
        <v>Feb</v>
      </c>
      <c r="AA151" s="6">
        <f t="shared" si="46"/>
        <v>0</v>
      </c>
      <c r="AB151" s="6">
        <f t="shared" si="46"/>
        <v>0</v>
      </c>
      <c r="AC151" s="6">
        <f t="shared" si="46"/>
        <v>0</v>
      </c>
      <c r="AD151" s="6">
        <f t="shared" si="46"/>
        <v>4</v>
      </c>
      <c r="AE151" s="6">
        <f t="shared" si="46"/>
        <v>0</v>
      </c>
      <c r="AF151" s="6">
        <f t="shared" si="63"/>
        <v>4</v>
      </c>
      <c r="AG151" s="6">
        <f t="shared" si="64"/>
        <v>0</v>
      </c>
      <c r="AH151" s="14" t="str">
        <f>LEFT(X151,2)&amp;"."&amp;VLOOKUP(MID(X151,4,3),'Data validation'!$A$1:$B$12,2,FALSE)&amp;".2025"</f>
        <v>27.02.2025</v>
      </c>
      <c r="AI151">
        <f t="shared" si="65"/>
        <v>9</v>
      </c>
      <c r="AJ151" t="str">
        <f>H151&amp;"."&amp;VLOOKUP(I151,'Data validation'!$A$1:$B$12,2,FALSE)&amp;".2026"</f>
        <v>05.08.2026</v>
      </c>
      <c r="AK151">
        <f t="shared" si="66"/>
        <v>32</v>
      </c>
      <c r="AL151" t="str">
        <f>VLOOKUP(E151,[2]Sheet1!$A:$B,2,FALSE)</f>
        <v>Анулирана</v>
      </c>
    </row>
    <row r="152" spans="1:38" x14ac:dyDescent="0.25">
      <c r="A152" t="str">
        <f>VLOOKUP(Q152,'Data validation'!$K$2:$L$50,2,FALSE)</f>
        <v>BOOKING</v>
      </c>
      <c r="B152">
        <f t="shared" si="51"/>
        <v>0</v>
      </c>
      <c r="C152">
        <f t="shared" si="52"/>
        <v>2</v>
      </c>
      <c r="D152">
        <f t="shared" si="53"/>
        <v>5</v>
      </c>
      <c r="E152">
        <v>9986</v>
      </c>
      <c r="F152" t="s">
        <v>6177</v>
      </c>
      <c r="G152" t="s">
        <v>224</v>
      </c>
      <c r="H152" t="str">
        <f t="shared" si="54"/>
        <v>09</v>
      </c>
      <c r="I152" t="str">
        <f t="shared" si="55"/>
        <v>Jul</v>
      </c>
      <c r="J152" t="s">
        <v>558</v>
      </c>
      <c r="K152" t="str">
        <f t="shared" si="56"/>
        <v>16</v>
      </c>
      <c r="L152" t="str">
        <f t="shared" si="57"/>
        <v>Jul</v>
      </c>
      <c r="M152">
        <v>7</v>
      </c>
      <c r="N152">
        <f t="shared" si="58"/>
        <v>7</v>
      </c>
      <c r="O152">
        <f t="shared" si="59"/>
        <v>0</v>
      </c>
      <c r="P152">
        <f t="shared" si="60"/>
        <v>0</v>
      </c>
      <c r="Q152" t="s">
        <v>587</v>
      </c>
      <c r="R152" t="s">
        <v>20</v>
      </c>
      <c r="S152">
        <v>2</v>
      </c>
      <c r="T152">
        <v>2</v>
      </c>
      <c r="U152" s="2">
        <v>4273.0399651376138</v>
      </c>
      <c r="V152" s="2">
        <v>610.43428073394489</v>
      </c>
      <c r="W152" t="s">
        <v>6178</v>
      </c>
      <c r="X152" t="s">
        <v>6179</v>
      </c>
      <c r="Y152" t="s">
        <v>6174</v>
      </c>
      <c r="Z152" t="str">
        <f t="shared" si="62"/>
        <v>Feb</v>
      </c>
      <c r="AA152" s="6">
        <f t="shared" si="46"/>
        <v>0</v>
      </c>
      <c r="AB152" s="6">
        <f t="shared" si="46"/>
        <v>0</v>
      </c>
      <c r="AC152" s="6">
        <f t="shared" si="46"/>
        <v>7</v>
      </c>
      <c r="AD152" s="6">
        <f t="shared" si="46"/>
        <v>0</v>
      </c>
      <c r="AE152" s="6">
        <f t="shared" si="46"/>
        <v>0</v>
      </c>
      <c r="AF152" s="6">
        <f t="shared" si="63"/>
        <v>7</v>
      </c>
      <c r="AG152" s="6">
        <f t="shared" si="64"/>
        <v>0</v>
      </c>
      <c r="AH152" s="14" t="str">
        <f>LEFT(X152,2)&amp;"."&amp;VLOOKUP(MID(X152,4,3),'Data validation'!$A$1:$B$12,2,FALSE)&amp;".2025"</f>
        <v>03.02.2025</v>
      </c>
      <c r="AI152">
        <f t="shared" si="65"/>
        <v>6</v>
      </c>
      <c r="AJ152" t="str">
        <f>H152&amp;"."&amp;VLOOKUP(I152,'Data validation'!$A$1:$B$12,2,FALSE)&amp;".2026"</f>
        <v>09.07.2026</v>
      </c>
      <c r="AK152">
        <f t="shared" si="66"/>
        <v>28</v>
      </c>
      <c r="AL152" t="str">
        <f>VLOOKUP(E152,[2]Sheet1!$A:$B,2,FALSE)</f>
        <v>Анулирана</v>
      </c>
    </row>
    <row r="153" spans="1:38" x14ac:dyDescent="0.25">
      <c r="A153" t="str">
        <f>VLOOKUP(Q153,'Data validation'!$K$2:$L$50,2,FALSE)</f>
        <v>BOOKING</v>
      </c>
      <c r="B153">
        <f t="shared" si="51"/>
        <v>2</v>
      </c>
      <c r="C153">
        <f t="shared" si="52"/>
        <v>0</v>
      </c>
      <c r="D153">
        <f t="shared" si="53"/>
        <v>0</v>
      </c>
      <c r="E153">
        <v>9423</v>
      </c>
      <c r="F153" t="s">
        <v>7694</v>
      </c>
      <c r="G153" t="s">
        <v>1869</v>
      </c>
      <c r="H153" t="str">
        <f t="shared" si="54"/>
        <v>29</v>
      </c>
      <c r="I153" t="str">
        <f t="shared" si="55"/>
        <v>May</v>
      </c>
      <c r="J153" t="s">
        <v>364</v>
      </c>
      <c r="K153" t="str">
        <f t="shared" si="56"/>
        <v>31</v>
      </c>
      <c r="L153" t="str">
        <f t="shared" si="57"/>
        <v>May</v>
      </c>
      <c r="M153">
        <v>2</v>
      </c>
      <c r="N153">
        <f t="shared" si="58"/>
        <v>2</v>
      </c>
      <c r="O153">
        <f t="shared" si="59"/>
        <v>0</v>
      </c>
      <c r="P153">
        <f t="shared" si="60"/>
        <v>0</v>
      </c>
      <c r="Q153" t="s">
        <v>587</v>
      </c>
      <c r="R153" t="s">
        <v>20</v>
      </c>
      <c r="S153">
        <v>2</v>
      </c>
      <c r="T153">
        <v>0</v>
      </c>
      <c r="U153" s="2">
        <v>514.50889376146779</v>
      </c>
      <c r="V153" s="2">
        <v>257.25444688073389</v>
      </c>
      <c r="W153" t="s">
        <v>262</v>
      </c>
      <c r="X153" t="s">
        <v>4301</v>
      </c>
      <c r="Y153" t="s">
        <v>4298</v>
      </c>
      <c r="Z153" t="str">
        <f t="shared" si="62"/>
        <v>Jan</v>
      </c>
      <c r="AA153" s="6">
        <f t="shared" si="46"/>
        <v>2</v>
      </c>
      <c r="AB153" s="6">
        <f t="shared" si="46"/>
        <v>0</v>
      </c>
      <c r="AC153" s="6">
        <f t="shared" si="46"/>
        <v>0</v>
      </c>
      <c r="AD153" s="6">
        <f t="shared" si="46"/>
        <v>0</v>
      </c>
      <c r="AE153" s="6">
        <f t="shared" si="46"/>
        <v>0</v>
      </c>
      <c r="AF153" s="6">
        <f t="shared" si="63"/>
        <v>2</v>
      </c>
      <c r="AG153" s="6">
        <f t="shared" si="64"/>
        <v>0</v>
      </c>
      <c r="AH153" s="14" t="str">
        <f>LEFT(X153,2)&amp;"."&amp;VLOOKUP(MID(X153,4,3),'Data validation'!$A$1:$B$12,2,FALSE)&amp;".2025"</f>
        <v>10.01.2025</v>
      </c>
      <c r="AI153">
        <f t="shared" si="65"/>
        <v>2</v>
      </c>
      <c r="AJ153" t="str">
        <f>H153&amp;"."&amp;VLOOKUP(I153,'Data validation'!$A$1:$B$12,2,FALSE)&amp;".2026"</f>
        <v>29.05.2026</v>
      </c>
      <c r="AK153">
        <f t="shared" si="66"/>
        <v>22</v>
      </c>
      <c r="AL153" t="e">
        <f>VLOOKUP(E153,[2]Sheet1!$A:$B,2,FALSE)</f>
        <v>#N/A</v>
      </c>
    </row>
    <row r="154" spans="1:38" x14ac:dyDescent="0.25">
      <c r="A154" t="str">
        <f>VLOOKUP(Q154,'Data validation'!$K$2:$L$50,2,FALSE)</f>
        <v>TO</v>
      </c>
      <c r="B154">
        <f t="shared" si="51"/>
        <v>0</v>
      </c>
      <c r="C154">
        <f t="shared" si="52"/>
        <v>0</v>
      </c>
      <c r="D154">
        <f t="shared" si="53"/>
        <v>6</v>
      </c>
      <c r="E154">
        <v>9537</v>
      </c>
      <c r="F154" t="s">
        <v>7695</v>
      </c>
      <c r="G154" t="s">
        <v>135</v>
      </c>
      <c r="H154" t="str">
        <f t="shared" si="54"/>
        <v>01</v>
      </c>
      <c r="I154" t="str">
        <f t="shared" si="55"/>
        <v>Aug</v>
      </c>
      <c r="J154" t="s">
        <v>646</v>
      </c>
      <c r="K154" t="str">
        <f t="shared" si="56"/>
        <v>07</v>
      </c>
      <c r="L154" t="str">
        <f t="shared" si="57"/>
        <v>Aug</v>
      </c>
      <c r="M154">
        <v>6</v>
      </c>
      <c r="N154">
        <f t="shared" si="58"/>
        <v>6</v>
      </c>
      <c r="O154">
        <f t="shared" si="59"/>
        <v>0</v>
      </c>
      <c r="P154">
        <f t="shared" si="60"/>
        <v>0</v>
      </c>
      <c r="Q154" t="s">
        <v>56</v>
      </c>
      <c r="R154" t="s">
        <v>20</v>
      </c>
      <c r="S154">
        <v>1</v>
      </c>
      <c r="T154">
        <v>1</v>
      </c>
      <c r="U154" s="2">
        <f>SUMIFS(Novoton!L:L,Novoton!D:D,'Резервации 2026'!E154)</f>
        <v>1339.9000164000001</v>
      </c>
      <c r="V154" s="2">
        <f>+U154/M154</f>
        <v>223.31666940000002</v>
      </c>
      <c r="W154" t="s">
        <v>262</v>
      </c>
      <c r="X154" t="s">
        <v>4669</v>
      </c>
      <c r="Y154" t="s">
        <v>4658</v>
      </c>
      <c r="Z154" t="str">
        <f t="shared" si="62"/>
        <v>Jan</v>
      </c>
      <c r="AA154" s="6">
        <f t="shared" si="46"/>
        <v>0</v>
      </c>
      <c r="AB154" s="6">
        <f t="shared" si="46"/>
        <v>0</v>
      </c>
      <c r="AC154" s="6">
        <f t="shared" si="46"/>
        <v>0</v>
      </c>
      <c r="AD154" s="6">
        <f t="shared" si="46"/>
        <v>6</v>
      </c>
      <c r="AE154" s="6">
        <f t="shared" si="46"/>
        <v>0</v>
      </c>
      <c r="AF154" s="6">
        <f t="shared" si="63"/>
        <v>6</v>
      </c>
      <c r="AG154" s="6">
        <f t="shared" si="64"/>
        <v>0</v>
      </c>
      <c r="AH154" s="14" t="str">
        <f>LEFT(X154,2)&amp;"."&amp;VLOOKUP(MID(X154,4,3),'Data validation'!$A$1:$B$12,2,FALSE)&amp;".2025"</f>
        <v>16.01.2025</v>
      </c>
      <c r="AI154">
        <f t="shared" si="65"/>
        <v>3</v>
      </c>
      <c r="AJ154" t="str">
        <f>H154&amp;"."&amp;VLOOKUP(I154,'Data validation'!$A$1:$B$12,2,FALSE)&amp;".2026"</f>
        <v>01.08.2026</v>
      </c>
      <c r="AK154">
        <f t="shared" si="66"/>
        <v>31</v>
      </c>
      <c r="AL154" t="e">
        <f>VLOOKUP(E154,[2]Sheet1!$A:$B,2,FALSE)</f>
        <v>#N/A</v>
      </c>
    </row>
    <row r="155" spans="1:38" x14ac:dyDescent="0.25">
      <c r="A155" t="str">
        <f>VLOOKUP(Q155,'Data validation'!$K$2:$L$50,2,FALSE)</f>
        <v>TO</v>
      </c>
      <c r="B155">
        <f t="shared" si="51"/>
        <v>0</v>
      </c>
      <c r="C155">
        <f t="shared" si="52"/>
        <v>0</v>
      </c>
      <c r="D155">
        <f t="shared" si="53"/>
        <v>10</v>
      </c>
      <c r="E155">
        <v>10041</v>
      </c>
      <c r="F155" t="s">
        <v>6557</v>
      </c>
      <c r="G155" t="s">
        <v>79</v>
      </c>
      <c r="H155" t="str">
        <f t="shared" si="54"/>
        <v>09</v>
      </c>
      <c r="I155" t="str">
        <f t="shared" si="55"/>
        <v>Aug</v>
      </c>
      <c r="J155" t="s">
        <v>355</v>
      </c>
      <c r="K155" t="str">
        <f t="shared" si="56"/>
        <v>19</v>
      </c>
      <c r="L155" t="str">
        <f t="shared" si="57"/>
        <v>Aug</v>
      </c>
      <c r="M155">
        <v>10</v>
      </c>
      <c r="N155">
        <f t="shared" si="58"/>
        <v>10</v>
      </c>
      <c r="O155">
        <f t="shared" si="59"/>
        <v>0</v>
      </c>
      <c r="P155">
        <f t="shared" si="60"/>
        <v>0</v>
      </c>
      <c r="Q155" t="s">
        <v>81</v>
      </c>
      <c r="R155" t="s">
        <v>48</v>
      </c>
      <c r="S155">
        <v>2</v>
      </c>
      <c r="T155">
        <v>1</v>
      </c>
      <c r="U155" s="2">
        <f>SUMIFS(SLR!L:L,SLR!D:D,'Резервации 2026'!E155)</f>
        <v>3875.6727279999996</v>
      </c>
      <c r="V155" s="2">
        <f t="shared" ref="V155:V156" si="70">+U155/M155</f>
        <v>387.56727279999996</v>
      </c>
      <c r="W155" t="s">
        <v>262</v>
      </c>
      <c r="X155" t="s">
        <v>6558</v>
      </c>
      <c r="Y155" t="s">
        <v>6540</v>
      </c>
      <c r="Z155" t="str">
        <f t="shared" si="62"/>
        <v>Feb</v>
      </c>
      <c r="AA155" s="6">
        <f t="shared" si="46"/>
        <v>0</v>
      </c>
      <c r="AB155" s="6">
        <f t="shared" si="46"/>
        <v>0</v>
      </c>
      <c r="AC155" s="6">
        <f t="shared" si="46"/>
        <v>0</v>
      </c>
      <c r="AD155" s="6">
        <f t="shared" si="46"/>
        <v>10</v>
      </c>
      <c r="AE155" s="6">
        <f t="shared" si="46"/>
        <v>0</v>
      </c>
      <c r="AF155" s="6">
        <f t="shared" si="63"/>
        <v>10</v>
      </c>
      <c r="AG155" s="6">
        <f t="shared" si="64"/>
        <v>0</v>
      </c>
      <c r="AH155" s="14" t="str">
        <f>LEFT(X155,2)&amp;"."&amp;VLOOKUP(MID(X155,4,3),'Data validation'!$A$1:$B$12,2,FALSE)&amp;".2025"</f>
        <v>10.02.2025</v>
      </c>
      <c r="AI155">
        <f t="shared" si="65"/>
        <v>7</v>
      </c>
      <c r="AJ155" t="str">
        <f>H155&amp;"."&amp;VLOOKUP(I155,'Data validation'!$A$1:$B$12,2,FALSE)&amp;".2026"</f>
        <v>09.08.2026</v>
      </c>
      <c r="AK155">
        <f t="shared" si="66"/>
        <v>33</v>
      </c>
      <c r="AL155" t="e">
        <f>VLOOKUP(E155,[2]Sheet1!$A:$B,2,FALSE)</f>
        <v>#N/A</v>
      </c>
    </row>
    <row r="156" spans="1:38" x14ac:dyDescent="0.25">
      <c r="A156" t="str">
        <f>VLOOKUP(Q156,'Data validation'!$K$2:$L$50,2,FALSE)</f>
        <v>TO</v>
      </c>
      <c r="B156">
        <f t="shared" si="51"/>
        <v>0</v>
      </c>
      <c r="C156">
        <f t="shared" si="52"/>
        <v>0</v>
      </c>
      <c r="D156">
        <f t="shared" si="53"/>
        <v>6</v>
      </c>
      <c r="E156">
        <v>10268</v>
      </c>
      <c r="F156" t="s">
        <v>7054</v>
      </c>
      <c r="G156" t="s">
        <v>235</v>
      </c>
      <c r="H156" t="str">
        <f t="shared" si="54"/>
        <v>12</v>
      </c>
      <c r="I156" t="str">
        <f t="shared" si="55"/>
        <v>Jul</v>
      </c>
      <c r="J156" t="s">
        <v>33</v>
      </c>
      <c r="K156" t="str">
        <f t="shared" si="56"/>
        <v>18</v>
      </c>
      <c r="L156" t="str">
        <f t="shared" si="57"/>
        <v>Jul</v>
      </c>
      <c r="M156">
        <v>6</v>
      </c>
      <c r="N156">
        <f t="shared" si="58"/>
        <v>6</v>
      </c>
      <c r="O156">
        <f t="shared" si="59"/>
        <v>0</v>
      </c>
      <c r="P156">
        <f t="shared" si="60"/>
        <v>0</v>
      </c>
      <c r="Q156" t="s">
        <v>81</v>
      </c>
      <c r="R156" t="s">
        <v>17</v>
      </c>
      <c r="S156">
        <v>2</v>
      </c>
      <c r="T156">
        <v>1</v>
      </c>
      <c r="U156" s="2">
        <f>SUMIFS(SLR!L:L,SLR!D:D,'Резервации 2026'!E156)</f>
        <v>2002.4569872</v>
      </c>
      <c r="V156" s="2">
        <f t="shared" si="70"/>
        <v>333.74283120000001</v>
      </c>
      <c r="W156" t="s">
        <v>262</v>
      </c>
      <c r="X156" t="s">
        <v>7055</v>
      </c>
      <c r="Y156" t="s">
        <v>7056</v>
      </c>
      <c r="Z156" t="str">
        <f t="shared" si="62"/>
        <v>Feb</v>
      </c>
      <c r="AA156" s="6">
        <f t="shared" ref="AA156:AE206" si="71">IF($I156=AA$1,IF($L156=AA$1,$M156,$O156),IF($L156=AA$1,$P156,0))</f>
        <v>0</v>
      </c>
      <c r="AB156" s="6">
        <f t="shared" si="71"/>
        <v>0</v>
      </c>
      <c r="AC156" s="6">
        <f t="shared" si="71"/>
        <v>6</v>
      </c>
      <c r="AD156" s="6">
        <f t="shared" si="71"/>
        <v>0</v>
      </c>
      <c r="AE156" s="6">
        <f t="shared" si="71"/>
        <v>0</v>
      </c>
      <c r="AF156" s="6">
        <f t="shared" si="63"/>
        <v>6</v>
      </c>
      <c r="AG156" s="6">
        <f t="shared" si="64"/>
        <v>0</v>
      </c>
      <c r="AH156" s="14" t="str">
        <f>LEFT(X156,2)&amp;"."&amp;VLOOKUP(MID(X156,4,3),'Data validation'!$A$1:$B$12,2,FALSE)&amp;".2025"</f>
        <v>28.02.2025</v>
      </c>
      <c r="AI156">
        <f t="shared" si="65"/>
        <v>9</v>
      </c>
      <c r="AJ156" t="str">
        <f>H156&amp;"."&amp;VLOOKUP(I156,'Data validation'!$A$1:$B$12,2,FALSE)&amp;".2026"</f>
        <v>12.07.2026</v>
      </c>
      <c r="AK156">
        <f t="shared" si="66"/>
        <v>29</v>
      </c>
      <c r="AL156" t="e">
        <f>VLOOKUP(E156,[2]Sheet1!$A:$B,2,FALSE)</f>
        <v>#N/A</v>
      </c>
    </row>
    <row r="157" spans="1:38" x14ac:dyDescent="0.25">
      <c r="A157" t="str">
        <f>VLOOKUP(Q157,'Data validation'!$K$2:$L$50,2,FALSE)</f>
        <v>TO</v>
      </c>
      <c r="B157">
        <f t="shared" si="51"/>
        <v>0</v>
      </c>
      <c r="C157">
        <f t="shared" si="52"/>
        <v>5</v>
      </c>
      <c r="D157">
        <f t="shared" si="53"/>
        <v>0</v>
      </c>
      <c r="E157">
        <v>8642</v>
      </c>
      <c r="F157" t="s">
        <v>7696</v>
      </c>
      <c r="G157" t="s">
        <v>283</v>
      </c>
      <c r="H157" t="str">
        <f t="shared" si="54"/>
        <v>20</v>
      </c>
      <c r="I157" t="str">
        <f t="shared" si="55"/>
        <v>Jun</v>
      </c>
      <c r="J157" t="s">
        <v>303</v>
      </c>
      <c r="K157" t="str">
        <f t="shared" si="56"/>
        <v>25</v>
      </c>
      <c r="L157" t="str">
        <f t="shared" si="57"/>
        <v>Jun</v>
      </c>
      <c r="M157">
        <v>5</v>
      </c>
      <c r="N157">
        <f t="shared" si="58"/>
        <v>5</v>
      </c>
      <c r="O157">
        <f t="shared" si="59"/>
        <v>0</v>
      </c>
      <c r="P157">
        <f t="shared" si="60"/>
        <v>0</v>
      </c>
      <c r="Q157" t="s">
        <v>116</v>
      </c>
      <c r="R157" t="s">
        <v>17</v>
      </c>
      <c r="S157">
        <v>2</v>
      </c>
      <c r="T157">
        <v>1</v>
      </c>
      <c r="U157" s="2">
        <f>SUMIFS(Solvex!L:L,Solvex!D:D,'Резервации 2026'!E157)</f>
        <v>1142.9870519999999</v>
      </c>
      <c r="V157" s="2">
        <f>+U157/M157</f>
        <v>228.5974104</v>
      </c>
      <c r="W157" t="s">
        <v>691</v>
      </c>
      <c r="X157" t="s">
        <v>1565</v>
      </c>
      <c r="Y157" t="s">
        <v>1538</v>
      </c>
      <c r="Z157" t="str">
        <f t="shared" si="62"/>
        <v>Nov</v>
      </c>
      <c r="AA157" s="6">
        <f t="shared" si="71"/>
        <v>0</v>
      </c>
      <c r="AB157" s="6">
        <f t="shared" si="71"/>
        <v>5</v>
      </c>
      <c r="AC157" s="6">
        <f t="shared" si="71"/>
        <v>0</v>
      </c>
      <c r="AD157" s="6">
        <f t="shared" si="71"/>
        <v>0</v>
      </c>
      <c r="AE157" s="6">
        <f t="shared" si="71"/>
        <v>0</v>
      </c>
      <c r="AF157" s="6">
        <f t="shared" si="63"/>
        <v>5</v>
      </c>
      <c r="AG157" s="6">
        <f t="shared" si="64"/>
        <v>0</v>
      </c>
      <c r="AH157" s="14" t="str">
        <f>LEFT(X157,2)&amp;"."&amp;VLOOKUP(MID(X157,4,3),'Data validation'!$A$1:$B$12,2,FALSE)&amp;".2025"</f>
        <v>20.11.2025</v>
      </c>
      <c r="AI157">
        <f t="shared" si="65"/>
        <v>47</v>
      </c>
      <c r="AJ157" t="str">
        <f>H157&amp;"."&amp;VLOOKUP(I157,'Data validation'!$A$1:$B$12,2,FALSE)&amp;".2026"</f>
        <v>20.06.2026</v>
      </c>
      <c r="AK157">
        <f t="shared" si="66"/>
        <v>25</v>
      </c>
      <c r="AL157" t="e">
        <f>VLOOKUP(E157,[2]Sheet1!$A:$B,2,FALSE)</f>
        <v>#N/A</v>
      </c>
    </row>
    <row r="158" spans="1:38" x14ac:dyDescent="0.25">
      <c r="A158" t="str">
        <f>VLOOKUP(Q158,'Data validation'!$K$2:$L$50,2,FALSE)</f>
        <v>TO</v>
      </c>
      <c r="B158">
        <f t="shared" si="51"/>
        <v>0</v>
      </c>
      <c r="C158">
        <f t="shared" si="52"/>
        <v>5</v>
      </c>
      <c r="D158">
        <f t="shared" si="53"/>
        <v>0</v>
      </c>
      <c r="E158">
        <v>10340</v>
      </c>
      <c r="F158" t="s">
        <v>7444</v>
      </c>
      <c r="G158" t="s">
        <v>213</v>
      </c>
      <c r="H158" t="str">
        <f t="shared" si="54"/>
        <v>01</v>
      </c>
      <c r="I158" t="str">
        <f t="shared" si="55"/>
        <v>Sep</v>
      </c>
      <c r="J158" t="s">
        <v>214</v>
      </c>
      <c r="K158" t="str">
        <f t="shared" si="56"/>
        <v>06</v>
      </c>
      <c r="L158" t="str">
        <f t="shared" si="57"/>
        <v>Sep</v>
      </c>
      <c r="M158">
        <v>5</v>
      </c>
      <c r="N158">
        <f t="shared" si="58"/>
        <v>5</v>
      </c>
      <c r="O158">
        <f t="shared" si="59"/>
        <v>0</v>
      </c>
      <c r="P158">
        <f t="shared" si="60"/>
        <v>0</v>
      </c>
      <c r="Q158" t="s">
        <v>81</v>
      </c>
      <c r="R158" t="s">
        <v>17</v>
      </c>
      <c r="S158">
        <v>2</v>
      </c>
      <c r="T158">
        <v>2</v>
      </c>
      <c r="U158" s="2">
        <f>SUMIFS(SLR!L:L,SLR!D:D,'Резервации 2026'!E158)</f>
        <v>1648.569107</v>
      </c>
      <c r="V158" s="2">
        <f>+U158/M158</f>
        <v>329.71382140000003</v>
      </c>
      <c r="W158" t="s">
        <v>262</v>
      </c>
      <c r="X158" t="s">
        <v>7445</v>
      </c>
      <c r="Y158" t="s">
        <v>7436</v>
      </c>
      <c r="Z158" t="str">
        <f t="shared" si="62"/>
        <v>Mar</v>
      </c>
      <c r="AA158" s="6">
        <f t="shared" si="71"/>
        <v>0</v>
      </c>
      <c r="AB158" s="6">
        <f t="shared" si="71"/>
        <v>0</v>
      </c>
      <c r="AC158" s="6">
        <f t="shared" si="71"/>
        <v>0</v>
      </c>
      <c r="AD158" s="6">
        <f t="shared" si="71"/>
        <v>0</v>
      </c>
      <c r="AE158" s="6">
        <f t="shared" si="71"/>
        <v>5</v>
      </c>
      <c r="AF158" s="6">
        <f t="shared" si="63"/>
        <v>5</v>
      </c>
      <c r="AG158" s="6">
        <f t="shared" si="64"/>
        <v>0</v>
      </c>
      <c r="AH158" s="14" t="str">
        <f>LEFT(X158,2)&amp;"."&amp;VLOOKUP(MID(X158,4,3),'Data validation'!$A$1:$B$12,2,FALSE)&amp;".2025"</f>
        <v>06.03.2025</v>
      </c>
      <c r="AI158">
        <f t="shared" si="65"/>
        <v>10</v>
      </c>
      <c r="AJ158" t="str">
        <f>H158&amp;"."&amp;VLOOKUP(I158,'Data validation'!$A$1:$B$12,2,FALSE)&amp;".2026"</f>
        <v>01.09.2026</v>
      </c>
      <c r="AK158">
        <f t="shared" si="66"/>
        <v>36</v>
      </c>
      <c r="AL158" t="e">
        <f>VLOOKUP(E158,[2]Sheet1!$A:$B,2,FALSE)</f>
        <v>#N/A</v>
      </c>
    </row>
    <row r="159" spans="1:38" x14ac:dyDescent="0.25">
      <c r="A159" t="str">
        <f>VLOOKUP(Q159,'Data validation'!$K$2:$L$50,2,FALSE)</f>
        <v>TO</v>
      </c>
      <c r="B159">
        <f t="shared" si="51"/>
        <v>0</v>
      </c>
      <c r="C159">
        <f t="shared" si="52"/>
        <v>5</v>
      </c>
      <c r="D159">
        <f t="shared" si="53"/>
        <v>0</v>
      </c>
      <c r="E159">
        <v>9644</v>
      </c>
      <c r="F159" t="s">
        <v>5005</v>
      </c>
      <c r="G159" t="s">
        <v>250</v>
      </c>
      <c r="H159" t="str">
        <f t="shared" si="54"/>
        <v>31</v>
      </c>
      <c r="I159" t="str">
        <f t="shared" si="55"/>
        <v>Aug</v>
      </c>
      <c r="J159" t="s">
        <v>694</v>
      </c>
      <c r="K159" t="str">
        <f t="shared" si="56"/>
        <v>05</v>
      </c>
      <c r="L159" t="str">
        <f t="shared" si="57"/>
        <v>Sep</v>
      </c>
      <c r="M159">
        <v>5</v>
      </c>
      <c r="N159">
        <f t="shared" si="58"/>
        <v>-26</v>
      </c>
      <c r="O159">
        <f t="shared" si="59"/>
        <v>0</v>
      </c>
      <c r="P159">
        <f t="shared" si="60"/>
        <v>4</v>
      </c>
      <c r="Q159" t="s">
        <v>162</v>
      </c>
      <c r="R159" t="s">
        <v>17</v>
      </c>
      <c r="S159">
        <v>2</v>
      </c>
      <c r="T159">
        <v>1</v>
      </c>
      <c r="U159" s="2">
        <f>SUMIFS(Magelan!L:L,Magelan!D:D,'Резервации 2026'!E159)</f>
        <v>1230.9994019999999</v>
      </c>
      <c r="V159" s="2">
        <f t="shared" ref="V159:V161" si="72">+U159/M159</f>
        <v>246.19988039999998</v>
      </c>
      <c r="W159" t="s">
        <v>262</v>
      </c>
      <c r="X159" t="s">
        <v>5006</v>
      </c>
      <c r="Y159" t="s">
        <v>5007</v>
      </c>
      <c r="Z159" t="str">
        <f t="shared" si="62"/>
        <v>Jan</v>
      </c>
      <c r="AA159" s="6">
        <f t="shared" si="71"/>
        <v>0</v>
      </c>
      <c r="AB159" s="6">
        <f t="shared" si="71"/>
        <v>0</v>
      </c>
      <c r="AC159" s="6">
        <f t="shared" si="71"/>
        <v>0</v>
      </c>
      <c r="AD159" s="6">
        <f t="shared" si="71"/>
        <v>0</v>
      </c>
      <c r="AE159" s="6">
        <f t="shared" si="71"/>
        <v>4</v>
      </c>
      <c r="AF159" s="6">
        <f t="shared" si="63"/>
        <v>4</v>
      </c>
      <c r="AG159" s="6">
        <f t="shared" si="64"/>
        <v>-1</v>
      </c>
      <c r="AH159" s="14" t="str">
        <f>LEFT(X159,2)&amp;"."&amp;VLOOKUP(MID(X159,4,3),'Data validation'!$A$1:$B$12,2,FALSE)&amp;".2025"</f>
        <v>22.01.2025</v>
      </c>
      <c r="AI159">
        <f t="shared" si="65"/>
        <v>4</v>
      </c>
      <c r="AJ159" t="str">
        <f>H159&amp;"."&amp;VLOOKUP(I159,'Data validation'!$A$1:$B$12,2,FALSE)&amp;".2026"</f>
        <v>31.08.2026</v>
      </c>
      <c r="AK159">
        <f t="shared" si="66"/>
        <v>36</v>
      </c>
      <c r="AL159" t="e">
        <f>VLOOKUP(E159,[2]Sheet1!$A:$B,2,FALSE)</f>
        <v>#N/A</v>
      </c>
    </row>
    <row r="160" spans="1:38" x14ac:dyDescent="0.25">
      <c r="A160" t="str">
        <f>VLOOKUP(Q160,'Data validation'!$K$2:$L$50,2,FALSE)</f>
        <v>TO</v>
      </c>
      <c r="B160">
        <f t="shared" si="51"/>
        <v>0</v>
      </c>
      <c r="C160">
        <f t="shared" si="52"/>
        <v>5</v>
      </c>
      <c r="D160">
        <f t="shared" si="53"/>
        <v>0</v>
      </c>
      <c r="E160">
        <v>9645</v>
      </c>
      <c r="F160" t="s">
        <v>5005</v>
      </c>
      <c r="G160" t="s">
        <v>250</v>
      </c>
      <c r="H160" t="str">
        <f t="shared" si="54"/>
        <v>31</v>
      </c>
      <c r="I160" t="str">
        <f t="shared" si="55"/>
        <v>Aug</v>
      </c>
      <c r="J160" t="s">
        <v>694</v>
      </c>
      <c r="K160" t="str">
        <f t="shared" si="56"/>
        <v>05</v>
      </c>
      <c r="L160" t="str">
        <f t="shared" si="57"/>
        <v>Sep</v>
      </c>
      <c r="M160">
        <v>5</v>
      </c>
      <c r="N160">
        <f t="shared" si="58"/>
        <v>-26</v>
      </c>
      <c r="O160">
        <f t="shared" si="59"/>
        <v>0</v>
      </c>
      <c r="P160">
        <f t="shared" si="60"/>
        <v>4</v>
      </c>
      <c r="Q160" t="s">
        <v>162</v>
      </c>
      <c r="R160" t="s">
        <v>17</v>
      </c>
      <c r="S160">
        <v>2</v>
      </c>
      <c r="T160">
        <v>1</v>
      </c>
      <c r="U160" s="2">
        <f>SUMIFS(Magelan!L:L,Magelan!D:D,'Резервации 2026'!E160)</f>
        <v>1230.9994019999999</v>
      </c>
      <c r="V160" s="2">
        <f t="shared" si="72"/>
        <v>246.19988039999998</v>
      </c>
      <c r="W160" t="s">
        <v>262</v>
      </c>
      <c r="X160" t="s">
        <v>5006</v>
      </c>
      <c r="Y160" t="s">
        <v>5007</v>
      </c>
      <c r="Z160" t="str">
        <f t="shared" si="62"/>
        <v>Jan</v>
      </c>
      <c r="AA160" s="6">
        <f t="shared" si="71"/>
        <v>0</v>
      </c>
      <c r="AB160" s="6">
        <f t="shared" si="71"/>
        <v>0</v>
      </c>
      <c r="AC160" s="6">
        <f t="shared" si="71"/>
        <v>0</v>
      </c>
      <c r="AD160" s="6">
        <f t="shared" si="71"/>
        <v>0</v>
      </c>
      <c r="AE160" s="6">
        <f t="shared" si="71"/>
        <v>4</v>
      </c>
      <c r="AF160" s="6">
        <f t="shared" si="63"/>
        <v>4</v>
      </c>
      <c r="AG160" s="6">
        <f t="shared" si="64"/>
        <v>-1</v>
      </c>
      <c r="AH160" s="14" t="str">
        <f>LEFT(X160,2)&amp;"."&amp;VLOOKUP(MID(X160,4,3),'Data validation'!$A$1:$B$12,2,FALSE)&amp;".2025"</f>
        <v>22.01.2025</v>
      </c>
      <c r="AI160">
        <f t="shared" si="65"/>
        <v>4</v>
      </c>
      <c r="AJ160" t="str">
        <f>H160&amp;"."&amp;VLOOKUP(I160,'Data validation'!$A$1:$B$12,2,FALSE)&amp;".2026"</f>
        <v>31.08.2026</v>
      </c>
      <c r="AK160">
        <f t="shared" si="66"/>
        <v>36</v>
      </c>
      <c r="AL160" t="e">
        <f>VLOOKUP(E160,[2]Sheet1!$A:$B,2,FALSE)</f>
        <v>#N/A</v>
      </c>
    </row>
    <row r="161" spans="1:38" x14ac:dyDescent="0.25">
      <c r="A161" t="str">
        <f>VLOOKUP(Q161,'Data validation'!$K$2:$L$50,2,FALSE)</f>
        <v>TO</v>
      </c>
      <c r="B161">
        <f t="shared" si="51"/>
        <v>0</v>
      </c>
      <c r="C161">
        <f t="shared" si="52"/>
        <v>5</v>
      </c>
      <c r="D161">
        <f t="shared" si="53"/>
        <v>0</v>
      </c>
      <c r="E161">
        <v>9646</v>
      </c>
      <c r="F161" t="s">
        <v>5005</v>
      </c>
      <c r="G161" t="s">
        <v>250</v>
      </c>
      <c r="H161" t="str">
        <f t="shared" si="54"/>
        <v>31</v>
      </c>
      <c r="I161" t="str">
        <f t="shared" si="55"/>
        <v>Aug</v>
      </c>
      <c r="J161" t="s">
        <v>694</v>
      </c>
      <c r="K161" t="str">
        <f t="shared" si="56"/>
        <v>05</v>
      </c>
      <c r="L161" t="str">
        <f t="shared" si="57"/>
        <v>Sep</v>
      </c>
      <c r="M161">
        <v>5</v>
      </c>
      <c r="N161">
        <f t="shared" si="58"/>
        <v>-26</v>
      </c>
      <c r="O161">
        <f t="shared" si="59"/>
        <v>0</v>
      </c>
      <c r="P161">
        <f t="shared" si="60"/>
        <v>4</v>
      </c>
      <c r="Q161" t="s">
        <v>162</v>
      </c>
      <c r="R161" t="s">
        <v>17</v>
      </c>
      <c r="S161">
        <v>2</v>
      </c>
      <c r="T161">
        <v>1</v>
      </c>
      <c r="U161" s="2">
        <f>SUMIFS(Magelan!L:L,Magelan!D:D,'Резервации 2026'!E161)</f>
        <v>1230.9994019999999</v>
      </c>
      <c r="V161" s="2">
        <f t="shared" si="72"/>
        <v>246.19988039999998</v>
      </c>
      <c r="W161" t="s">
        <v>262</v>
      </c>
      <c r="X161" t="s">
        <v>5006</v>
      </c>
      <c r="Y161" t="s">
        <v>5007</v>
      </c>
      <c r="Z161" t="str">
        <f t="shared" si="62"/>
        <v>Jan</v>
      </c>
      <c r="AA161" s="6">
        <f t="shared" si="71"/>
        <v>0</v>
      </c>
      <c r="AB161" s="6">
        <f t="shared" si="71"/>
        <v>0</v>
      </c>
      <c r="AC161" s="6">
        <f t="shared" si="71"/>
        <v>0</v>
      </c>
      <c r="AD161" s="6">
        <f t="shared" si="71"/>
        <v>0</v>
      </c>
      <c r="AE161" s="6">
        <f t="shared" si="71"/>
        <v>4</v>
      </c>
      <c r="AF161" s="6">
        <f t="shared" si="63"/>
        <v>4</v>
      </c>
      <c r="AG161" s="6">
        <f t="shared" si="64"/>
        <v>-1</v>
      </c>
      <c r="AH161" s="14" t="str">
        <f>LEFT(X161,2)&amp;"."&amp;VLOOKUP(MID(X161,4,3),'Data validation'!$A$1:$B$12,2,FALSE)&amp;".2025"</f>
        <v>22.01.2025</v>
      </c>
      <c r="AI161">
        <f t="shared" si="65"/>
        <v>4</v>
      </c>
      <c r="AJ161" t="str">
        <f>H161&amp;"."&amp;VLOOKUP(I161,'Data validation'!$A$1:$B$12,2,FALSE)&amp;".2026"</f>
        <v>31.08.2026</v>
      </c>
      <c r="AK161">
        <f t="shared" si="66"/>
        <v>36</v>
      </c>
      <c r="AL161" t="e">
        <f>VLOOKUP(E161,[2]Sheet1!$A:$B,2,FALSE)</f>
        <v>#N/A</v>
      </c>
    </row>
    <row r="162" spans="1:38" x14ac:dyDescent="0.25">
      <c r="A162" t="str">
        <f>VLOOKUP(Q162,'Data validation'!$K$2:$L$50,2,FALSE)</f>
        <v>TO</v>
      </c>
      <c r="B162">
        <f t="shared" si="51"/>
        <v>0</v>
      </c>
      <c r="C162">
        <f t="shared" si="52"/>
        <v>0</v>
      </c>
      <c r="D162">
        <f t="shared" si="53"/>
        <v>6</v>
      </c>
      <c r="E162">
        <v>9987</v>
      </c>
      <c r="F162" t="s">
        <v>6180</v>
      </c>
      <c r="G162" t="s">
        <v>646</v>
      </c>
      <c r="H162" t="str">
        <f t="shared" si="54"/>
        <v>07</v>
      </c>
      <c r="I162" t="str">
        <f t="shared" si="55"/>
        <v>Aug</v>
      </c>
      <c r="J162" t="s">
        <v>475</v>
      </c>
      <c r="K162" t="str">
        <f t="shared" si="56"/>
        <v>13</v>
      </c>
      <c r="L162" t="str">
        <f t="shared" si="57"/>
        <v>Aug</v>
      </c>
      <c r="M162">
        <v>6</v>
      </c>
      <c r="N162">
        <f t="shared" si="58"/>
        <v>6</v>
      </c>
      <c r="O162">
        <f t="shared" si="59"/>
        <v>0</v>
      </c>
      <c r="P162">
        <f t="shared" si="60"/>
        <v>0</v>
      </c>
      <c r="Q162" t="s">
        <v>116</v>
      </c>
      <c r="R162" t="s">
        <v>57</v>
      </c>
      <c r="S162">
        <v>4</v>
      </c>
      <c r="T162">
        <v>0</v>
      </c>
      <c r="U162" s="2">
        <f>SUMIFS(Solvex!L:L,Solvex!D:D,'Резервации 2026'!E162)</f>
        <v>3633.5018574000001</v>
      </c>
      <c r="V162" s="2">
        <f>+U162/M162</f>
        <v>605.58364289999997</v>
      </c>
      <c r="W162" t="s">
        <v>262</v>
      </c>
      <c r="X162" t="s">
        <v>6181</v>
      </c>
      <c r="Y162" t="s">
        <v>6174</v>
      </c>
      <c r="Z162" t="str">
        <f t="shared" si="62"/>
        <v>Feb</v>
      </c>
      <c r="AA162" s="6">
        <f t="shared" si="71"/>
        <v>0</v>
      </c>
      <c r="AB162" s="6">
        <f t="shared" si="71"/>
        <v>0</v>
      </c>
      <c r="AC162" s="6">
        <f t="shared" si="71"/>
        <v>0</v>
      </c>
      <c r="AD162" s="6">
        <f t="shared" si="71"/>
        <v>6</v>
      </c>
      <c r="AE162" s="6">
        <f t="shared" si="71"/>
        <v>0</v>
      </c>
      <c r="AF162" s="6">
        <f t="shared" si="63"/>
        <v>6</v>
      </c>
      <c r="AG162" s="6">
        <f t="shared" si="64"/>
        <v>0</v>
      </c>
      <c r="AH162" s="14" t="str">
        <f>LEFT(X162,2)&amp;"."&amp;VLOOKUP(MID(X162,4,3),'Data validation'!$A$1:$B$12,2,FALSE)&amp;".2025"</f>
        <v>03.02.2025</v>
      </c>
      <c r="AI162">
        <f t="shared" si="65"/>
        <v>6</v>
      </c>
      <c r="AJ162" t="str">
        <f>H162&amp;"."&amp;VLOOKUP(I162,'Data validation'!$A$1:$B$12,2,FALSE)&amp;".2026"</f>
        <v>07.08.2026</v>
      </c>
      <c r="AK162">
        <f t="shared" si="66"/>
        <v>32</v>
      </c>
      <c r="AL162" t="e">
        <f>VLOOKUP(E162,[2]Sheet1!$A:$B,2,FALSE)</f>
        <v>#N/A</v>
      </c>
    </row>
    <row r="163" spans="1:38" x14ac:dyDescent="0.25">
      <c r="A163" t="str">
        <f>VLOOKUP(Q163,'Data validation'!$K$2:$L$50,2,FALSE)</f>
        <v>ITAKA</v>
      </c>
      <c r="B163">
        <f t="shared" si="51"/>
        <v>0</v>
      </c>
      <c r="C163">
        <f t="shared" si="52"/>
        <v>7</v>
      </c>
      <c r="D163">
        <f t="shared" si="53"/>
        <v>0</v>
      </c>
      <c r="E163">
        <v>10341</v>
      </c>
      <c r="F163" t="s">
        <v>7446</v>
      </c>
      <c r="G163" t="s">
        <v>950</v>
      </c>
      <c r="H163" t="str">
        <f t="shared" si="54"/>
        <v>26</v>
      </c>
      <c r="I163" t="str">
        <f t="shared" si="55"/>
        <v>Jun</v>
      </c>
      <c r="J163" t="s">
        <v>181</v>
      </c>
      <c r="K163" t="str">
        <f t="shared" si="56"/>
        <v>03</v>
      </c>
      <c r="L163" t="str">
        <f t="shared" si="57"/>
        <v>Jul</v>
      </c>
      <c r="M163">
        <v>7</v>
      </c>
      <c r="N163">
        <f t="shared" si="58"/>
        <v>-23</v>
      </c>
      <c r="O163">
        <f t="shared" si="59"/>
        <v>5</v>
      </c>
      <c r="P163">
        <f t="shared" si="60"/>
        <v>2</v>
      </c>
      <c r="Q163" t="s">
        <v>1445</v>
      </c>
      <c r="R163" t="s">
        <v>20</v>
      </c>
      <c r="S163">
        <v>3</v>
      </c>
      <c r="T163">
        <v>0</v>
      </c>
      <c r="U163" s="2">
        <f>SUMIFS(Itaka!L:L,Itaka!D:D,'Резервации 2026'!E163)</f>
        <v>2373.8495459000001</v>
      </c>
      <c r="V163" s="2">
        <f t="shared" ref="V163:V176" si="73">+U163/M163</f>
        <v>339.12136370000002</v>
      </c>
      <c r="W163" t="s">
        <v>4628</v>
      </c>
      <c r="X163" t="s">
        <v>7447</v>
      </c>
      <c r="Y163" t="s">
        <v>7433</v>
      </c>
      <c r="Z163" t="str">
        <f t="shared" si="62"/>
        <v>Mar</v>
      </c>
      <c r="AA163" s="6">
        <f t="shared" si="71"/>
        <v>0</v>
      </c>
      <c r="AB163" s="6">
        <f t="shared" si="71"/>
        <v>5</v>
      </c>
      <c r="AC163" s="6">
        <f t="shared" si="71"/>
        <v>2</v>
      </c>
      <c r="AD163" s="6">
        <f t="shared" si="71"/>
        <v>0</v>
      </c>
      <c r="AE163" s="6">
        <f t="shared" si="71"/>
        <v>0</v>
      </c>
      <c r="AF163" s="6">
        <f t="shared" si="63"/>
        <v>7</v>
      </c>
      <c r="AG163" s="6">
        <f t="shared" si="64"/>
        <v>0</v>
      </c>
      <c r="AH163" s="14" t="str">
        <f>LEFT(X163,2)&amp;"."&amp;VLOOKUP(MID(X163,4,3),'Data validation'!$A$1:$B$12,2,FALSE)&amp;".2025"</f>
        <v>06.03.2025</v>
      </c>
      <c r="AI163">
        <f t="shared" si="65"/>
        <v>10</v>
      </c>
      <c r="AJ163" t="str">
        <f>H163&amp;"."&amp;VLOOKUP(I163,'Data validation'!$A$1:$B$12,2,FALSE)&amp;".2026"</f>
        <v>26.06.2026</v>
      </c>
      <c r="AK163">
        <f t="shared" si="66"/>
        <v>26</v>
      </c>
      <c r="AL163" t="e">
        <f>VLOOKUP(E163,[2]Sheet1!$A:$B,2,FALSE)</f>
        <v>#N/A</v>
      </c>
    </row>
    <row r="164" spans="1:38" x14ac:dyDescent="0.25">
      <c r="A164" t="str">
        <f>VLOOKUP(Q164,'Data validation'!$K$2:$L$50,2,FALSE)</f>
        <v>ITAKA</v>
      </c>
      <c r="B164">
        <f t="shared" si="51"/>
        <v>0</v>
      </c>
      <c r="C164">
        <f t="shared" si="52"/>
        <v>7</v>
      </c>
      <c r="D164">
        <f t="shared" si="53"/>
        <v>0</v>
      </c>
      <c r="E164">
        <v>10343</v>
      </c>
      <c r="F164" t="s">
        <v>7448</v>
      </c>
      <c r="G164" t="s">
        <v>950</v>
      </c>
      <c r="H164" t="str">
        <f t="shared" si="54"/>
        <v>26</v>
      </c>
      <c r="I164" t="str">
        <f t="shared" si="55"/>
        <v>Jun</v>
      </c>
      <c r="J164" t="s">
        <v>181</v>
      </c>
      <c r="K164" t="str">
        <f t="shared" si="56"/>
        <v>03</v>
      </c>
      <c r="L164" t="str">
        <f t="shared" si="57"/>
        <v>Jul</v>
      </c>
      <c r="M164">
        <v>7</v>
      </c>
      <c r="N164">
        <f t="shared" si="58"/>
        <v>-23</v>
      </c>
      <c r="O164">
        <f t="shared" si="59"/>
        <v>5</v>
      </c>
      <c r="P164">
        <f t="shared" si="60"/>
        <v>2</v>
      </c>
      <c r="Q164" t="s">
        <v>1445</v>
      </c>
      <c r="R164" t="s">
        <v>20</v>
      </c>
      <c r="S164">
        <v>2</v>
      </c>
      <c r="T164">
        <v>1</v>
      </c>
      <c r="U164" s="2">
        <f>SUMIFS(Itaka!L:L,Itaka!D:D,'Резервации 2026'!E164)</f>
        <v>1808.6929091</v>
      </c>
      <c r="V164" s="2">
        <f t="shared" si="73"/>
        <v>258.38470130000002</v>
      </c>
      <c r="W164" t="s">
        <v>4628</v>
      </c>
      <c r="X164" t="s">
        <v>7447</v>
      </c>
      <c r="Y164" t="s">
        <v>7433</v>
      </c>
      <c r="Z164" t="str">
        <f t="shared" si="62"/>
        <v>Mar</v>
      </c>
      <c r="AA164" s="6">
        <f t="shared" si="71"/>
        <v>0</v>
      </c>
      <c r="AB164" s="6">
        <f t="shared" si="71"/>
        <v>5</v>
      </c>
      <c r="AC164" s="6">
        <f t="shared" si="71"/>
        <v>2</v>
      </c>
      <c r="AD164" s="6">
        <f t="shared" si="71"/>
        <v>0</v>
      </c>
      <c r="AE164" s="6">
        <f t="shared" si="71"/>
        <v>0</v>
      </c>
      <c r="AF164" s="6">
        <f t="shared" si="63"/>
        <v>7</v>
      </c>
      <c r="AG164" s="6">
        <f t="shared" si="64"/>
        <v>0</v>
      </c>
      <c r="AH164" s="14" t="str">
        <f>LEFT(X164,2)&amp;"."&amp;VLOOKUP(MID(X164,4,3),'Data validation'!$A$1:$B$12,2,FALSE)&amp;".2025"</f>
        <v>06.03.2025</v>
      </c>
      <c r="AI164">
        <f t="shared" si="65"/>
        <v>10</v>
      </c>
      <c r="AJ164" t="str">
        <f>H164&amp;"."&amp;VLOOKUP(I164,'Data validation'!$A$1:$B$12,2,FALSE)&amp;".2026"</f>
        <v>26.06.2026</v>
      </c>
      <c r="AK164">
        <f t="shared" si="66"/>
        <v>26</v>
      </c>
      <c r="AL164" t="e">
        <f>VLOOKUP(E164,[2]Sheet1!$A:$B,2,FALSE)</f>
        <v>#N/A</v>
      </c>
    </row>
    <row r="165" spans="1:38" x14ac:dyDescent="0.25">
      <c r="A165" t="str">
        <f>VLOOKUP(Q165,'Data validation'!$K$2:$L$50,2,FALSE)</f>
        <v>ITAKA</v>
      </c>
      <c r="B165">
        <f t="shared" si="51"/>
        <v>0</v>
      </c>
      <c r="C165">
        <f t="shared" si="52"/>
        <v>0</v>
      </c>
      <c r="D165">
        <f t="shared" si="53"/>
        <v>7</v>
      </c>
      <c r="E165">
        <v>10344</v>
      </c>
      <c r="F165" t="s">
        <v>7542</v>
      </c>
      <c r="G165" t="s">
        <v>93</v>
      </c>
      <c r="H165" t="str">
        <f t="shared" si="54"/>
        <v>21</v>
      </c>
      <c r="I165" t="str">
        <f t="shared" si="55"/>
        <v>Jul</v>
      </c>
      <c r="J165" t="s">
        <v>495</v>
      </c>
      <c r="K165" t="str">
        <f t="shared" si="56"/>
        <v>28</v>
      </c>
      <c r="L165" t="str">
        <f t="shared" si="57"/>
        <v>Jul</v>
      </c>
      <c r="M165">
        <v>7</v>
      </c>
      <c r="N165">
        <f t="shared" si="58"/>
        <v>7</v>
      </c>
      <c r="O165">
        <f t="shared" si="59"/>
        <v>0</v>
      </c>
      <c r="P165">
        <f t="shared" si="60"/>
        <v>0</v>
      </c>
      <c r="Q165" t="s">
        <v>1445</v>
      </c>
      <c r="R165" t="s">
        <v>20</v>
      </c>
      <c r="S165">
        <v>2</v>
      </c>
      <c r="T165">
        <v>1</v>
      </c>
      <c r="U165" s="2">
        <f>SUMIFS(Itaka!L:L,Itaka!D:D,'Резервации 2026'!E165)</f>
        <v>1808.6929091</v>
      </c>
      <c r="V165" s="2">
        <f t="shared" si="73"/>
        <v>258.38470130000002</v>
      </c>
      <c r="W165" t="s">
        <v>4628</v>
      </c>
      <c r="X165" t="s">
        <v>7447</v>
      </c>
      <c r="Y165" t="s">
        <v>7056</v>
      </c>
      <c r="Z165" t="str">
        <f t="shared" si="62"/>
        <v>Mar</v>
      </c>
      <c r="AA165" s="6">
        <f t="shared" si="71"/>
        <v>0</v>
      </c>
      <c r="AB165" s="6">
        <f t="shared" si="71"/>
        <v>0</v>
      </c>
      <c r="AC165" s="6">
        <f t="shared" si="71"/>
        <v>7</v>
      </c>
      <c r="AD165" s="6">
        <f t="shared" si="71"/>
        <v>0</v>
      </c>
      <c r="AE165" s="6">
        <f t="shared" si="71"/>
        <v>0</v>
      </c>
      <c r="AF165" s="6">
        <f t="shared" si="63"/>
        <v>7</v>
      </c>
      <c r="AG165" s="6">
        <f t="shared" si="64"/>
        <v>0</v>
      </c>
      <c r="AH165" s="14" t="str">
        <f>LEFT(X165,2)&amp;"."&amp;VLOOKUP(MID(X165,4,3),'Data validation'!$A$1:$B$12,2,FALSE)&amp;".2025"</f>
        <v>06.03.2025</v>
      </c>
      <c r="AI165">
        <f t="shared" si="65"/>
        <v>10</v>
      </c>
      <c r="AJ165" t="str">
        <f>H165&amp;"."&amp;VLOOKUP(I165,'Data validation'!$A$1:$B$12,2,FALSE)&amp;".2026"</f>
        <v>21.07.2026</v>
      </c>
      <c r="AK165">
        <f t="shared" si="66"/>
        <v>30</v>
      </c>
      <c r="AL165" t="e">
        <f>VLOOKUP(E165,[2]Sheet1!$A:$B,2,FALSE)</f>
        <v>#N/A</v>
      </c>
    </row>
    <row r="166" spans="1:38" x14ac:dyDescent="0.25">
      <c r="A166" t="str">
        <f>VLOOKUP(Q166,'Data validation'!$K$2:$L$50,2,FALSE)</f>
        <v>ITAKA</v>
      </c>
      <c r="B166">
        <f t="shared" si="51"/>
        <v>0</v>
      </c>
      <c r="C166">
        <f t="shared" si="52"/>
        <v>7</v>
      </c>
      <c r="D166">
        <f t="shared" si="53"/>
        <v>0</v>
      </c>
      <c r="E166">
        <v>10345</v>
      </c>
      <c r="F166" t="s">
        <v>7449</v>
      </c>
      <c r="G166" t="s">
        <v>950</v>
      </c>
      <c r="H166" t="str">
        <f t="shared" si="54"/>
        <v>26</v>
      </c>
      <c r="I166" t="str">
        <f t="shared" si="55"/>
        <v>Jun</v>
      </c>
      <c r="J166" t="s">
        <v>181</v>
      </c>
      <c r="K166" t="str">
        <f t="shared" si="56"/>
        <v>03</v>
      </c>
      <c r="L166" t="str">
        <f t="shared" si="57"/>
        <v>Jul</v>
      </c>
      <c r="M166">
        <v>7</v>
      </c>
      <c r="N166">
        <f t="shared" si="58"/>
        <v>-23</v>
      </c>
      <c r="O166">
        <f t="shared" si="59"/>
        <v>5</v>
      </c>
      <c r="P166">
        <f t="shared" si="60"/>
        <v>2</v>
      </c>
      <c r="Q166" t="s">
        <v>1445</v>
      </c>
      <c r="R166" t="s">
        <v>20</v>
      </c>
      <c r="S166">
        <v>3</v>
      </c>
      <c r="T166">
        <v>0</v>
      </c>
      <c r="U166" s="2">
        <f>SUMIFS(Itaka!L:L,Itaka!D:D,'Резервации 2026'!E166)</f>
        <v>2373.8495459000001</v>
      </c>
      <c r="V166" s="2">
        <f t="shared" si="73"/>
        <v>339.12136370000002</v>
      </c>
      <c r="W166" t="s">
        <v>4628</v>
      </c>
      <c r="X166" t="s">
        <v>7447</v>
      </c>
      <c r="Y166" t="s">
        <v>7433</v>
      </c>
      <c r="Z166" t="str">
        <f t="shared" si="62"/>
        <v>Mar</v>
      </c>
      <c r="AA166" s="6">
        <f t="shared" si="71"/>
        <v>0</v>
      </c>
      <c r="AB166" s="6">
        <f t="shared" si="71"/>
        <v>5</v>
      </c>
      <c r="AC166" s="6">
        <f t="shared" si="71"/>
        <v>2</v>
      </c>
      <c r="AD166" s="6">
        <f t="shared" si="71"/>
        <v>0</v>
      </c>
      <c r="AE166" s="6">
        <f t="shared" si="71"/>
        <v>0</v>
      </c>
      <c r="AF166" s="6">
        <f t="shared" si="63"/>
        <v>7</v>
      </c>
      <c r="AG166" s="6">
        <f t="shared" si="64"/>
        <v>0</v>
      </c>
      <c r="AH166" s="14" t="str">
        <f>LEFT(X166,2)&amp;"."&amp;VLOOKUP(MID(X166,4,3),'Data validation'!$A$1:$B$12,2,FALSE)&amp;".2025"</f>
        <v>06.03.2025</v>
      </c>
      <c r="AI166">
        <f t="shared" si="65"/>
        <v>10</v>
      </c>
      <c r="AJ166" t="str">
        <f>H166&amp;"."&amp;VLOOKUP(I166,'Data validation'!$A$1:$B$12,2,FALSE)&amp;".2026"</f>
        <v>26.06.2026</v>
      </c>
      <c r="AK166">
        <f t="shared" si="66"/>
        <v>26</v>
      </c>
      <c r="AL166" t="e">
        <f>VLOOKUP(E166,[2]Sheet1!$A:$B,2,FALSE)</f>
        <v>#N/A</v>
      </c>
    </row>
    <row r="167" spans="1:38" x14ac:dyDescent="0.25">
      <c r="A167" t="str">
        <f>VLOOKUP(Q167,'Data validation'!$K$2:$L$50,2,FALSE)</f>
        <v>ITAKA</v>
      </c>
      <c r="B167">
        <f t="shared" si="51"/>
        <v>0</v>
      </c>
      <c r="C167">
        <f t="shared" si="52"/>
        <v>0</v>
      </c>
      <c r="D167">
        <f t="shared" si="53"/>
        <v>7</v>
      </c>
      <c r="E167">
        <v>10347</v>
      </c>
      <c r="F167" t="s">
        <v>7450</v>
      </c>
      <c r="G167" t="s">
        <v>156</v>
      </c>
      <c r="H167" t="str">
        <f t="shared" si="54"/>
        <v>24</v>
      </c>
      <c r="I167" t="str">
        <f t="shared" si="55"/>
        <v>Jul</v>
      </c>
      <c r="J167" t="s">
        <v>108</v>
      </c>
      <c r="K167" t="str">
        <f t="shared" si="56"/>
        <v>31</v>
      </c>
      <c r="L167" t="str">
        <f t="shared" si="57"/>
        <v>Jul</v>
      </c>
      <c r="M167">
        <v>7</v>
      </c>
      <c r="N167">
        <f t="shared" si="58"/>
        <v>7</v>
      </c>
      <c r="O167">
        <f t="shared" si="59"/>
        <v>0</v>
      </c>
      <c r="P167">
        <f t="shared" si="60"/>
        <v>0</v>
      </c>
      <c r="Q167" t="s">
        <v>1445</v>
      </c>
      <c r="R167" t="s">
        <v>20</v>
      </c>
      <c r="S167">
        <v>2</v>
      </c>
      <c r="T167">
        <v>0</v>
      </c>
      <c r="U167" s="2">
        <f>SUMIFS(Itaka!L:L,Itaka!D:D,'Резервации 2026'!E167)</f>
        <v>1808.6929091</v>
      </c>
      <c r="V167" s="2">
        <f t="shared" si="73"/>
        <v>258.38470130000002</v>
      </c>
      <c r="W167" t="s">
        <v>4628</v>
      </c>
      <c r="X167" t="s">
        <v>7447</v>
      </c>
      <c r="Y167" t="s">
        <v>7451</v>
      </c>
      <c r="Z167" t="str">
        <f t="shared" si="62"/>
        <v>Mar</v>
      </c>
      <c r="AA167" s="6">
        <f t="shared" si="71"/>
        <v>0</v>
      </c>
      <c r="AB167" s="6">
        <f t="shared" si="71"/>
        <v>0</v>
      </c>
      <c r="AC167" s="6">
        <f t="shared" si="71"/>
        <v>7</v>
      </c>
      <c r="AD167" s="6">
        <f t="shared" si="71"/>
        <v>0</v>
      </c>
      <c r="AE167" s="6">
        <f t="shared" si="71"/>
        <v>0</v>
      </c>
      <c r="AF167" s="6">
        <f t="shared" si="63"/>
        <v>7</v>
      </c>
      <c r="AG167" s="6">
        <f t="shared" si="64"/>
        <v>0</v>
      </c>
      <c r="AH167" s="14" t="str">
        <f>LEFT(X167,2)&amp;"."&amp;VLOOKUP(MID(X167,4,3),'Data validation'!$A$1:$B$12,2,FALSE)&amp;".2025"</f>
        <v>06.03.2025</v>
      </c>
      <c r="AI167">
        <f t="shared" si="65"/>
        <v>10</v>
      </c>
      <c r="AJ167" t="str">
        <f>H167&amp;"."&amp;VLOOKUP(I167,'Data validation'!$A$1:$B$12,2,FALSE)&amp;".2026"</f>
        <v>24.07.2026</v>
      </c>
      <c r="AK167">
        <f t="shared" si="66"/>
        <v>30</v>
      </c>
      <c r="AL167" t="e">
        <f>VLOOKUP(E167,[2]Sheet1!$A:$B,2,FALSE)</f>
        <v>#N/A</v>
      </c>
    </row>
    <row r="168" spans="1:38" x14ac:dyDescent="0.25">
      <c r="A168" t="str">
        <f>VLOOKUP(Q168,'Data validation'!$K$2:$L$50,2,FALSE)</f>
        <v>ITAKA</v>
      </c>
      <c r="B168">
        <f t="shared" si="51"/>
        <v>0</v>
      </c>
      <c r="C168">
        <f t="shared" si="52"/>
        <v>0</v>
      </c>
      <c r="D168">
        <f t="shared" si="53"/>
        <v>7</v>
      </c>
      <c r="E168">
        <v>10342</v>
      </c>
      <c r="F168" t="s">
        <v>7452</v>
      </c>
      <c r="G168" t="s">
        <v>156</v>
      </c>
      <c r="H168" t="str">
        <f t="shared" si="54"/>
        <v>24</v>
      </c>
      <c r="I168" t="str">
        <f t="shared" si="55"/>
        <v>Jul</v>
      </c>
      <c r="J168" t="s">
        <v>108</v>
      </c>
      <c r="K168" t="str">
        <f t="shared" si="56"/>
        <v>31</v>
      </c>
      <c r="L168" t="str">
        <f t="shared" si="57"/>
        <v>Jul</v>
      </c>
      <c r="M168">
        <v>7</v>
      </c>
      <c r="N168">
        <f t="shared" si="58"/>
        <v>7</v>
      </c>
      <c r="O168">
        <f t="shared" si="59"/>
        <v>0</v>
      </c>
      <c r="P168">
        <f t="shared" si="60"/>
        <v>0</v>
      </c>
      <c r="Q168" t="s">
        <v>1445</v>
      </c>
      <c r="R168" t="s">
        <v>20</v>
      </c>
      <c r="S168">
        <v>2</v>
      </c>
      <c r="T168">
        <v>1</v>
      </c>
      <c r="U168" s="2">
        <f>SUMIFS(Itaka!L:L,Itaka!D:D,'Резервации 2026'!E168)</f>
        <v>1808.6929091</v>
      </c>
      <c r="V168" s="2">
        <f t="shared" si="73"/>
        <v>258.38470130000002</v>
      </c>
      <c r="W168" t="s">
        <v>4628</v>
      </c>
      <c r="X168" t="s">
        <v>7447</v>
      </c>
      <c r="Y168" t="s">
        <v>7433</v>
      </c>
      <c r="Z168" t="str">
        <f t="shared" si="62"/>
        <v>Mar</v>
      </c>
      <c r="AA168" s="6">
        <f t="shared" si="71"/>
        <v>0</v>
      </c>
      <c r="AB168" s="6">
        <f t="shared" si="71"/>
        <v>0</v>
      </c>
      <c r="AC168" s="6">
        <f t="shared" si="71"/>
        <v>7</v>
      </c>
      <c r="AD168" s="6">
        <f t="shared" si="71"/>
        <v>0</v>
      </c>
      <c r="AE168" s="6">
        <f t="shared" si="71"/>
        <v>0</v>
      </c>
      <c r="AF168" s="6">
        <f t="shared" si="63"/>
        <v>7</v>
      </c>
      <c r="AG168" s="6">
        <f t="shared" si="64"/>
        <v>0</v>
      </c>
      <c r="AH168" s="14" t="str">
        <f>LEFT(X168,2)&amp;"."&amp;VLOOKUP(MID(X168,4,3),'Data validation'!$A$1:$B$12,2,FALSE)&amp;".2025"</f>
        <v>06.03.2025</v>
      </c>
      <c r="AI168">
        <f t="shared" si="65"/>
        <v>10</v>
      </c>
      <c r="AJ168" t="str">
        <f>H168&amp;"."&amp;VLOOKUP(I168,'Data validation'!$A$1:$B$12,2,FALSE)&amp;".2026"</f>
        <v>24.07.2026</v>
      </c>
      <c r="AK168">
        <f t="shared" si="66"/>
        <v>30</v>
      </c>
      <c r="AL168" t="e">
        <f>VLOOKUP(E168,[2]Sheet1!$A:$B,2,FALSE)</f>
        <v>#N/A</v>
      </c>
    </row>
    <row r="169" spans="1:38" x14ac:dyDescent="0.25">
      <c r="A169" t="str">
        <f>VLOOKUP(Q169,'Data validation'!$K$2:$L$50,2,FALSE)</f>
        <v>TO</v>
      </c>
      <c r="B169">
        <f t="shared" si="51"/>
        <v>0</v>
      </c>
      <c r="C169">
        <f t="shared" si="52"/>
        <v>0</v>
      </c>
      <c r="D169">
        <f t="shared" si="53"/>
        <v>5</v>
      </c>
      <c r="E169">
        <v>9543</v>
      </c>
      <c r="F169" t="s">
        <v>7697</v>
      </c>
      <c r="G169" t="s">
        <v>33</v>
      </c>
      <c r="H169" t="str">
        <f t="shared" si="54"/>
        <v>18</v>
      </c>
      <c r="I169" t="str">
        <f t="shared" si="55"/>
        <v>Jul</v>
      </c>
      <c r="J169" t="s">
        <v>528</v>
      </c>
      <c r="K169" t="str">
        <f t="shared" si="56"/>
        <v>23</v>
      </c>
      <c r="L169" t="str">
        <f t="shared" si="57"/>
        <v>Jul</v>
      </c>
      <c r="M169">
        <v>5</v>
      </c>
      <c r="N169">
        <f t="shared" si="58"/>
        <v>5</v>
      </c>
      <c r="O169">
        <f t="shared" si="59"/>
        <v>0</v>
      </c>
      <c r="P169">
        <f t="shared" si="60"/>
        <v>0</v>
      </c>
      <c r="Q169" t="s">
        <v>81</v>
      </c>
      <c r="R169" t="s">
        <v>17</v>
      </c>
      <c r="S169">
        <v>2</v>
      </c>
      <c r="T169">
        <v>1</v>
      </c>
      <c r="U169" s="2">
        <f>SUMIFS(SLR!L:L,SLR!D:D,'Резервации 2026'!E169)</f>
        <v>1557.4274289999998</v>
      </c>
      <c r="V169" s="2">
        <f t="shared" si="73"/>
        <v>311.48548579999999</v>
      </c>
      <c r="W169" t="s">
        <v>262</v>
      </c>
      <c r="X169" t="s">
        <v>4679</v>
      </c>
      <c r="Y169" t="s">
        <v>4658</v>
      </c>
      <c r="Z169" t="str">
        <f t="shared" si="62"/>
        <v>Jan</v>
      </c>
      <c r="AA169" s="6">
        <f t="shared" si="71"/>
        <v>0</v>
      </c>
      <c r="AB169" s="6">
        <f t="shared" si="71"/>
        <v>0</v>
      </c>
      <c r="AC169" s="6">
        <f t="shared" si="71"/>
        <v>5</v>
      </c>
      <c r="AD169" s="6">
        <f t="shared" si="71"/>
        <v>0</v>
      </c>
      <c r="AE169" s="6">
        <f t="shared" si="71"/>
        <v>0</v>
      </c>
      <c r="AF169" s="6">
        <f t="shared" si="63"/>
        <v>5</v>
      </c>
      <c r="AG169" s="6">
        <f t="shared" si="64"/>
        <v>0</v>
      </c>
      <c r="AH169" s="14" t="str">
        <f>LEFT(X169,2)&amp;"."&amp;VLOOKUP(MID(X169,4,3),'Data validation'!$A$1:$B$12,2,FALSE)&amp;".2025"</f>
        <v>16.01.2025</v>
      </c>
      <c r="AI169">
        <f t="shared" si="65"/>
        <v>3</v>
      </c>
      <c r="AJ169" t="str">
        <f>H169&amp;"."&amp;VLOOKUP(I169,'Data validation'!$A$1:$B$12,2,FALSE)&amp;".2026"</f>
        <v>18.07.2026</v>
      </c>
      <c r="AK169">
        <f t="shared" si="66"/>
        <v>29</v>
      </c>
      <c r="AL169" t="e">
        <f>VLOOKUP(E169,[2]Sheet1!$A:$B,2,FALSE)</f>
        <v>#N/A</v>
      </c>
    </row>
    <row r="170" spans="1:38" x14ac:dyDescent="0.25">
      <c r="A170" t="str">
        <f>VLOOKUP(Q170,'Data validation'!$K$2:$L$50,2,FALSE)</f>
        <v>TO</v>
      </c>
      <c r="B170">
        <f t="shared" si="51"/>
        <v>0</v>
      </c>
      <c r="C170">
        <f t="shared" si="52"/>
        <v>0</v>
      </c>
      <c r="D170">
        <f t="shared" si="53"/>
        <v>7</v>
      </c>
      <c r="E170">
        <v>9540</v>
      </c>
      <c r="F170" t="s">
        <v>7698</v>
      </c>
      <c r="G170" t="s">
        <v>33</v>
      </c>
      <c r="H170" t="str">
        <f t="shared" si="54"/>
        <v>18</v>
      </c>
      <c r="I170" t="str">
        <f t="shared" si="55"/>
        <v>Jul</v>
      </c>
      <c r="J170" t="s">
        <v>107</v>
      </c>
      <c r="K170" t="str">
        <f t="shared" si="56"/>
        <v>25</v>
      </c>
      <c r="L170" t="str">
        <f t="shared" si="57"/>
        <v>Jul</v>
      </c>
      <c r="M170">
        <v>7</v>
      </c>
      <c r="N170">
        <f t="shared" si="58"/>
        <v>7</v>
      </c>
      <c r="O170">
        <f t="shared" si="59"/>
        <v>0</v>
      </c>
      <c r="P170">
        <f t="shared" si="60"/>
        <v>0</v>
      </c>
      <c r="Q170" t="s">
        <v>81</v>
      </c>
      <c r="R170" t="s">
        <v>63</v>
      </c>
      <c r="S170">
        <v>2</v>
      </c>
      <c r="T170">
        <v>2</v>
      </c>
      <c r="U170" s="2">
        <f>SUMIFS(SLR!L:L,SLR!D:D,'Резервации 2026'!E170)</f>
        <v>2791.5561589999998</v>
      </c>
      <c r="V170" s="2">
        <f t="shared" si="73"/>
        <v>398.79373699999996</v>
      </c>
      <c r="W170" t="s">
        <v>262</v>
      </c>
      <c r="X170" t="s">
        <v>4674</v>
      </c>
      <c r="Y170" t="s">
        <v>4626</v>
      </c>
      <c r="Z170" t="str">
        <f t="shared" si="62"/>
        <v>Jan</v>
      </c>
      <c r="AA170" s="6">
        <f t="shared" si="71"/>
        <v>0</v>
      </c>
      <c r="AB170" s="6">
        <f t="shared" si="71"/>
        <v>0</v>
      </c>
      <c r="AC170" s="6">
        <f t="shared" si="71"/>
        <v>7</v>
      </c>
      <c r="AD170" s="6">
        <f t="shared" si="71"/>
        <v>0</v>
      </c>
      <c r="AE170" s="6">
        <f t="shared" si="71"/>
        <v>0</v>
      </c>
      <c r="AF170" s="6">
        <f t="shared" si="63"/>
        <v>7</v>
      </c>
      <c r="AG170" s="6">
        <f t="shared" si="64"/>
        <v>0</v>
      </c>
      <c r="AH170" s="14" t="str">
        <f>LEFT(X170,2)&amp;"."&amp;VLOOKUP(MID(X170,4,3),'Data validation'!$A$1:$B$12,2,FALSE)&amp;".2025"</f>
        <v>16.01.2025</v>
      </c>
      <c r="AI170">
        <f t="shared" si="65"/>
        <v>3</v>
      </c>
      <c r="AJ170" t="str">
        <f>H170&amp;"."&amp;VLOOKUP(I170,'Data validation'!$A$1:$B$12,2,FALSE)&amp;".2026"</f>
        <v>18.07.2026</v>
      </c>
      <c r="AK170">
        <f t="shared" si="66"/>
        <v>29</v>
      </c>
      <c r="AL170" t="e">
        <f>VLOOKUP(E170,[2]Sheet1!$A:$B,2,FALSE)</f>
        <v>#N/A</v>
      </c>
    </row>
    <row r="171" spans="1:38" x14ac:dyDescent="0.25">
      <c r="A171" t="str">
        <f>VLOOKUP(Q171,'Data validation'!$K$2:$L$50,2,FALSE)</f>
        <v>TO</v>
      </c>
      <c r="B171">
        <f t="shared" si="51"/>
        <v>0</v>
      </c>
      <c r="C171">
        <f t="shared" si="52"/>
        <v>0</v>
      </c>
      <c r="D171">
        <f t="shared" si="53"/>
        <v>7</v>
      </c>
      <c r="E171">
        <v>9541</v>
      </c>
      <c r="F171" t="s">
        <v>7699</v>
      </c>
      <c r="G171" t="s">
        <v>33</v>
      </c>
      <c r="H171" t="str">
        <f t="shared" si="54"/>
        <v>18</v>
      </c>
      <c r="I171" t="str">
        <f t="shared" si="55"/>
        <v>Jul</v>
      </c>
      <c r="J171" t="s">
        <v>107</v>
      </c>
      <c r="K171" t="str">
        <f t="shared" si="56"/>
        <v>25</v>
      </c>
      <c r="L171" t="str">
        <f t="shared" si="57"/>
        <v>Jul</v>
      </c>
      <c r="M171">
        <v>7</v>
      </c>
      <c r="N171">
        <f t="shared" si="58"/>
        <v>7</v>
      </c>
      <c r="O171">
        <f t="shared" si="59"/>
        <v>0</v>
      </c>
      <c r="P171">
        <f t="shared" si="60"/>
        <v>0</v>
      </c>
      <c r="Q171" t="s">
        <v>81</v>
      </c>
      <c r="R171" t="s">
        <v>63</v>
      </c>
      <c r="S171">
        <v>2</v>
      </c>
      <c r="T171">
        <v>1</v>
      </c>
      <c r="U171" s="2">
        <f>SUMIFS(SLR!L:L,SLR!D:D,'Резервации 2026'!E171)</f>
        <v>2233.2449271999999</v>
      </c>
      <c r="V171" s="2">
        <f t="shared" si="73"/>
        <v>319.03498959999996</v>
      </c>
      <c r="W171" t="s">
        <v>262</v>
      </c>
      <c r="X171" t="s">
        <v>4674</v>
      </c>
      <c r="Y171" t="s">
        <v>4626</v>
      </c>
      <c r="Z171" t="str">
        <f t="shared" si="62"/>
        <v>Jan</v>
      </c>
      <c r="AA171" s="6">
        <f t="shared" si="71"/>
        <v>0</v>
      </c>
      <c r="AB171" s="6">
        <f t="shared" si="71"/>
        <v>0</v>
      </c>
      <c r="AC171" s="6">
        <f t="shared" si="71"/>
        <v>7</v>
      </c>
      <c r="AD171" s="6">
        <f t="shared" si="71"/>
        <v>0</v>
      </c>
      <c r="AE171" s="6">
        <f t="shared" si="71"/>
        <v>0</v>
      </c>
      <c r="AF171" s="6">
        <f t="shared" si="63"/>
        <v>7</v>
      </c>
      <c r="AG171" s="6">
        <f t="shared" si="64"/>
        <v>0</v>
      </c>
      <c r="AH171" s="14" t="str">
        <f>LEFT(X171,2)&amp;"."&amp;VLOOKUP(MID(X171,4,3),'Data validation'!$A$1:$B$12,2,FALSE)&amp;".2025"</f>
        <v>16.01.2025</v>
      </c>
      <c r="AI171">
        <f t="shared" si="65"/>
        <v>3</v>
      </c>
      <c r="AJ171" t="str">
        <f>H171&amp;"."&amp;VLOOKUP(I171,'Data validation'!$A$1:$B$12,2,FALSE)&amp;".2026"</f>
        <v>18.07.2026</v>
      </c>
      <c r="AK171">
        <f t="shared" si="66"/>
        <v>29</v>
      </c>
      <c r="AL171" t="e">
        <f>VLOOKUP(E171,[2]Sheet1!$A:$B,2,FALSE)</f>
        <v>#N/A</v>
      </c>
    </row>
    <row r="172" spans="1:38" x14ac:dyDescent="0.25">
      <c r="A172" t="str">
        <f>VLOOKUP(Q172,'Data validation'!$K$2:$L$50,2,FALSE)</f>
        <v>TO</v>
      </c>
      <c r="B172">
        <f t="shared" si="51"/>
        <v>0</v>
      </c>
      <c r="C172">
        <f t="shared" si="52"/>
        <v>0</v>
      </c>
      <c r="D172">
        <f t="shared" si="53"/>
        <v>7</v>
      </c>
      <c r="E172">
        <v>9542</v>
      </c>
      <c r="F172" t="s">
        <v>7700</v>
      </c>
      <c r="G172" t="s">
        <v>33</v>
      </c>
      <c r="H172" t="str">
        <f t="shared" si="54"/>
        <v>18</v>
      </c>
      <c r="I172" t="str">
        <f t="shared" si="55"/>
        <v>Jul</v>
      </c>
      <c r="J172" t="s">
        <v>107</v>
      </c>
      <c r="K172" t="str">
        <f t="shared" si="56"/>
        <v>25</v>
      </c>
      <c r="L172" t="str">
        <f t="shared" si="57"/>
        <v>Jul</v>
      </c>
      <c r="M172">
        <v>7</v>
      </c>
      <c r="N172">
        <f t="shared" si="58"/>
        <v>7</v>
      </c>
      <c r="O172">
        <f t="shared" si="59"/>
        <v>0</v>
      </c>
      <c r="P172">
        <f t="shared" si="60"/>
        <v>0</v>
      </c>
      <c r="Q172" t="s">
        <v>81</v>
      </c>
      <c r="R172" t="s">
        <v>20</v>
      </c>
      <c r="S172">
        <v>2</v>
      </c>
      <c r="T172">
        <v>1</v>
      </c>
      <c r="U172" s="2">
        <f>SUMIFS(SLR!L:L,SLR!D:D,'Резервации 2026'!E172)</f>
        <v>2233.2449271999999</v>
      </c>
      <c r="V172" s="2">
        <f t="shared" si="73"/>
        <v>319.03498959999996</v>
      </c>
      <c r="W172" t="s">
        <v>262</v>
      </c>
      <c r="X172" t="s">
        <v>4677</v>
      </c>
      <c r="Y172" t="s">
        <v>4626</v>
      </c>
      <c r="Z172" t="str">
        <f t="shared" si="62"/>
        <v>Jan</v>
      </c>
      <c r="AA172" s="6">
        <f t="shared" si="71"/>
        <v>0</v>
      </c>
      <c r="AB172" s="6">
        <f t="shared" si="71"/>
        <v>0</v>
      </c>
      <c r="AC172" s="6">
        <f t="shared" si="71"/>
        <v>7</v>
      </c>
      <c r="AD172" s="6">
        <f t="shared" si="71"/>
        <v>0</v>
      </c>
      <c r="AE172" s="6">
        <f t="shared" si="71"/>
        <v>0</v>
      </c>
      <c r="AF172" s="6">
        <f t="shared" si="63"/>
        <v>7</v>
      </c>
      <c r="AG172" s="6">
        <f t="shared" si="64"/>
        <v>0</v>
      </c>
      <c r="AH172" s="14" t="str">
        <f>LEFT(X172,2)&amp;"."&amp;VLOOKUP(MID(X172,4,3),'Data validation'!$A$1:$B$12,2,FALSE)&amp;".2025"</f>
        <v>16.01.2025</v>
      </c>
      <c r="AI172">
        <f t="shared" si="65"/>
        <v>3</v>
      </c>
      <c r="AJ172" t="str">
        <f>H172&amp;"."&amp;VLOOKUP(I172,'Data validation'!$A$1:$B$12,2,FALSE)&amp;".2026"</f>
        <v>18.07.2026</v>
      </c>
      <c r="AK172">
        <f t="shared" si="66"/>
        <v>29</v>
      </c>
      <c r="AL172" t="e">
        <f>VLOOKUP(E172,[2]Sheet1!$A:$B,2,FALSE)</f>
        <v>#N/A</v>
      </c>
    </row>
    <row r="173" spans="1:38" x14ac:dyDescent="0.25">
      <c r="A173" t="str">
        <f>VLOOKUP(Q173,'Data validation'!$K$2:$L$50,2,FALSE)</f>
        <v>TO</v>
      </c>
      <c r="B173">
        <f t="shared" si="51"/>
        <v>0</v>
      </c>
      <c r="C173">
        <f t="shared" si="52"/>
        <v>0</v>
      </c>
      <c r="D173">
        <f t="shared" si="53"/>
        <v>5</v>
      </c>
      <c r="E173">
        <v>9539</v>
      </c>
      <c r="F173" t="s">
        <v>7701</v>
      </c>
      <c r="G173" t="s">
        <v>155</v>
      </c>
      <c r="H173" t="str">
        <f t="shared" si="54"/>
        <v>19</v>
      </c>
      <c r="I173" t="str">
        <f t="shared" si="55"/>
        <v>Jul</v>
      </c>
      <c r="J173" t="s">
        <v>156</v>
      </c>
      <c r="K173" t="str">
        <f t="shared" si="56"/>
        <v>24</v>
      </c>
      <c r="L173" t="str">
        <f t="shared" si="57"/>
        <v>Jul</v>
      </c>
      <c r="M173">
        <v>5</v>
      </c>
      <c r="N173">
        <f t="shared" si="58"/>
        <v>5</v>
      </c>
      <c r="O173">
        <f t="shared" si="59"/>
        <v>0</v>
      </c>
      <c r="P173">
        <f t="shared" si="60"/>
        <v>0</v>
      </c>
      <c r="Q173" t="s">
        <v>81</v>
      </c>
      <c r="R173" t="s">
        <v>17</v>
      </c>
      <c r="S173">
        <v>2</v>
      </c>
      <c r="T173">
        <v>1</v>
      </c>
      <c r="U173" s="2">
        <f>SUMIFS(SLR!L:L,SLR!D:D,'Резервации 2026'!E173)</f>
        <v>1557.4274289999998</v>
      </c>
      <c r="V173" s="2">
        <f t="shared" si="73"/>
        <v>311.48548579999999</v>
      </c>
      <c r="W173" t="s">
        <v>262</v>
      </c>
      <c r="X173" t="s">
        <v>4671</v>
      </c>
      <c r="Y173" t="s">
        <v>4593</v>
      </c>
      <c r="Z173" t="str">
        <f t="shared" si="62"/>
        <v>Jan</v>
      </c>
      <c r="AA173" s="6">
        <f t="shared" si="71"/>
        <v>0</v>
      </c>
      <c r="AB173" s="6">
        <f t="shared" si="71"/>
        <v>0</v>
      </c>
      <c r="AC173" s="6">
        <f t="shared" si="71"/>
        <v>5</v>
      </c>
      <c r="AD173" s="6">
        <f t="shared" si="71"/>
        <v>0</v>
      </c>
      <c r="AE173" s="6">
        <f t="shared" si="71"/>
        <v>0</v>
      </c>
      <c r="AF173" s="6">
        <f t="shared" si="63"/>
        <v>5</v>
      </c>
      <c r="AG173" s="6">
        <f t="shared" si="64"/>
        <v>0</v>
      </c>
      <c r="AH173" s="14" t="str">
        <f>LEFT(X173,2)&amp;"."&amp;VLOOKUP(MID(X173,4,3),'Data validation'!$A$1:$B$12,2,FALSE)&amp;".2025"</f>
        <v>16.01.2025</v>
      </c>
      <c r="AI173">
        <f t="shared" si="65"/>
        <v>3</v>
      </c>
      <c r="AJ173" t="str">
        <f>H173&amp;"."&amp;VLOOKUP(I173,'Data validation'!$A$1:$B$12,2,FALSE)&amp;".2026"</f>
        <v>19.07.2026</v>
      </c>
      <c r="AK173">
        <f t="shared" si="66"/>
        <v>30</v>
      </c>
      <c r="AL173" t="e">
        <f>VLOOKUP(E173,[2]Sheet1!$A:$B,2,FALSE)</f>
        <v>#N/A</v>
      </c>
    </row>
    <row r="174" spans="1:38" x14ac:dyDescent="0.25">
      <c r="A174" t="str">
        <f>VLOOKUP(Q174,'Data validation'!$K$2:$L$50,2,FALSE)</f>
        <v>TO</v>
      </c>
      <c r="B174">
        <f t="shared" si="51"/>
        <v>0</v>
      </c>
      <c r="C174">
        <f t="shared" si="52"/>
        <v>5</v>
      </c>
      <c r="D174">
        <f t="shared" si="53"/>
        <v>0</v>
      </c>
      <c r="E174">
        <v>9538</v>
      </c>
      <c r="F174" t="s">
        <v>7702</v>
      </c>
      <c r="G174" t="s">
        <v>54</v>
      </c>
      <c r="H174" t="str">
        <f t="shared" si="54"/>
        <v>30</v>
      </c>
      <c r="I174" t="str">
        <f t="shared" si="55"/>
        <v>Aug</v>
      </c>
      <c r="J174" t="s">
        <v>844</v>
      </c>
      <c r="K174" t="str">
        <f t="shared" si="56"/>
        <v>04</v>
      </c>
      <c r="L174" t="str">
        <f t="shared" si="57"/>
        <v>Sep</v>
      </c>
      <c r="M174">
        <v>5</v>
      </c>
      <c r="N174">
        <f t="shared" si="58"/>
        <v>-26</v>
      </c>
      <c r="O174">
        <f t="shared" si="59"/>
        <v>1</v>
      </c>
      <c r="P174">
        <f t="shared" si="60"/>
        <v>3</v>
      </c>
      <c r="Q174" t="s">
        <v>81</v>
      </c>
      <c r="R174" t="s">
        <v>57</v>
      </c>
      <c r="S174">
        <v>3</v>
      </c>
      <c r="T174">
        <v>2</v>
      </c>
      <c r="U174" s="2">
        <f>SUMIFS(SLR!L:L,SLR!D:D,'Резервации 2026'!E174)</f>
        <v>2323.6433898</v>
      </c>
      <c r="V174" s="2">
        <f t="shared" si="73"/>
        <v>464.72867796000003</v>
      </c>
      <c r="W174" t="s">
        <v>262</v>
      </c>
      <c r="X174" t="s">
        <v>4671</v>
      </c>
      <c r="Y174" t="s">
        <v>4626</v>
      </c>
      <c r="Z174" t="str">
        <f t="shared" si="62"/>
        <v>Jan</v>
      </c>
      <c r="AA174" s="6">
        <f t="shared" si="71"/>
        <v>0</v>
      </c>
      <c r="AB174" s="6">
        <f t="shared" si="71"/>
        <v>0</v>
      </c>
      <c r="AC174" s="6">
        <f t="shared" si="71"/>
        <v>0</v>
      </c>
      <c r="AD174" s="6">
        <f t="shared" si="71"/>
        <v>1</v>
      </c>
      <c r="AE174" s="6">
        <f t="shared" si="71"/>
        <v>3</v>
      </c>
      <c r="AF174" s="6">
        <f t="shared" si="63"/>
        <v>4</v>
      </c>
      <c r="AG174" s="6">
        <f t="shared" si="64"/>
        <v>-1</v>
      </c>
      <c r="AH174" s="14" t="str">
        <f>LEFT(X174,2)&amp;"."&amp;VLOOKUP(MID(X174,4,3),'Data validation'!$A$1:$B$12,2,FALSE)&amp;".2025"</f>
        <v>16.01.2025</v>
      </c>
      <c r="AI174">
        <f t="shared" si="65"/>
        <v>3</v>
      </c>
      <c r="AJ174" t="str">
        <f>H174&amp;"."&amp;VLOOKUP(I174,'Data validation'!$A$1:$B$12,2,FALSE)&amp;".2026"</f>
        <v>30.08.2026</v>
      </c>
      <c r="AK174">
        <f t="shared" si="66"/>
        <v>36</v>
      </c>
      <c r="AL174" t="e">
        <f>VLOOKUP(E174,[2]Sheet1!$A:$B,2,FALSE)</f>
        <v>#N/A</v>
      </c>
    </row>
    <row r="175" spans="1:38" x14ac:dyDescent="0.25">
      <c r="A175" t="str">
        <f>VLOOKUP(Q175,'Data validation'!$K$2:$L$50,2,FALSE)</f>
        <v>TO</v>
      </c>
      <c r="B175">
        <f t="shared" si="51"/>
        <v>0</v>
      </c>
      <c r="C175">
        <f t="shared" si="52"/>
        <v>0</v>
      </c>
      <c r="D175">
        <f t="shared" si="53"/>
        <v>7</v>
      </c>
      <c r="E175">
        <v>9524</v>
      </c>
      <c r="F175" t="s">
        <v>7703</v>
      </c>
      <c r="G175" t="s">
        <v>33</v>
      </c>
      <c r="H175" t="str">
        <f t="shared" si="54"/>
        <v>18</v>
      </c>
      <c r="I175" t="str">
        <f t="shared" si="55"/>
        <v>Jul</v>
      </c>
      <c r="J175" t="s">
        <v>107</v>
      </c>
      <c r="K175" t="str">
        <f t="shared" si="56"/>
        <v>25</v>
      </c>
      <c r="L175" t="str">
        <f t="shared" si="57"/>
        <v>Jul</v>
      </c>
      <c r="M175">
        <v>7</v>
      </c>
      <c r="N175">
        <f t="shared" si="58"/>
        <v>7</v>
      </c>
      <c r="O175">
        <f t="shared" si="59"/>
        <v>0</v>
      </c>
      <c r="P175">
        <f t="shared" si="60"/>
        <v>0</v>
      </c>
      <c r="Q175" t="s">
        <v>81</v>
      </c>
      <c r="R175" t="s">
        <v>63</v>
      </c>
      <c r="S175">
        <v>2</v>
      </c>
      <c r="T175">
        <v>2</v>
      </c>
      <c r="U175" s="2">
        <f>SUMIFS(SLR!L:L,SLR!D:D,'Резервации 2026'!E175)</f>
        <v>2791.5561589999998</v>
      </c>
      <c r="V175" s="2">
        <f t="shared" si="73"/>
        <v>398.79373699999996</v>
      </c>
      <c r="W175" t="s">
        <v>262</v>
      </c>
      <c r="X175" t="s">
        <v>4650</v>
      </c>
      <c r="Y175" t="s">
        <v>4626</v>
      </c>
      <c r="Z175" t="str">
        <f t="shared" si="62"/>
        <v>Jan</v>
      </c>
      <c r="AA175" s="6">
        <f t="shared" si="71"/>
        <v>0</v>
      </c>
      <c r="AB175" s="6">
        <f t="shared" si="71"/>
        <v>0</v>
      </c>
      <c r="AC175" s="6">
        <f t="shared" si="71"/>
        <v>7</v>
      </c>
      <c r="AD175" s="6">
        <f t="shared" si="71"/>
        <v>0</v>
      </c>
      <c r="AE175" s="6">
        <f t="shared" si="71"/>
        <v>0</v>
      </c>
      <c r="AF175" s="6">
        <f t="shared" si="63"/>
        <v>7</v>
      </c>
      <c r="AG175" s="6">
        <f t="shared" si="64"/>
        <v>0</v>
      </c>
      <c r="AH175" s="14" t="str">
        <f>LEFT(X175,2)&amp;"."&amp;VLOOKUP(MID(X175,4,3),'Data validation'!$A$1:$B$12,2,FALSE)&amp;".2025"</f>
        <v>15.01.2025</v>
      </c>
      <c r="AI175">
        <f t="shared" si="65"/>
        <v>3</v>
      </c>
      <c r="AJ175" t="str">
        <f>H175&amp;"."&amp;VLOOKUP(I175,'Data validation'!$A$1:$B$12,2,FALSE)&amp;".2026"</f>
        <v>18.07.2026</v>
      </c>
      <c r="AK175">
        <f t="shared" si="66"/>
        <v>29</v>
      </c>
      <c r="AL175" t="e">
        <f>VLOOKUP(E175,[2]Sheet1!$A:$B,2,FALSE)</f>
        <v>#N/A</v>
      </c>
    </row>
    <row r="176" spans="1:38" x14ac:dyDescent="0.25">
      <c r="A176" t="str">
        <f>VLOOKUP(Q176,'Data validation'!$K$2:$L$50,2,FALSE)</f>
        <v>TO</v>
      </c>
      <c r="B176">
        <f t="shared" si="51"/>
        <v>0</v>
      </c>
      <c r="C176">
        <f t="shared" si="52"/>
        <v>6</v>
      </c>
      <c r="D176">
        <f t="shared" si="53"/>
        <v>0</v>
      </c>
      <c r="E176">
        <v>9544</v>
      </c>
      <c r="F176" t="s">
        <v>7704</v>
      </c>
      <c r="G176" t="s">
        <v>44</v>
      </c>
      <c r="H176" t="str">
        <f t="shared" si="54"/>
        <v>29</v>
      </c>
      <c r="I176" t="str">
        <f t="shared" si="55"/>
        <v>Jun</v>
      </c>
      <c r="J176" t="s">
        <v>313</v>
      </c>
      <c r="K176" t="str">
        <f t="shared" si="56"/>
        <v>05</v>
      </c>
      <c r="L176" t="str">
        <f t="shared" si="57"/>
        <v>Jul</v>
      </c>
      <c r="M176">
        <v>6</v>
      </c>
      <c r="N176">
        <f t="shared" si="58"/>
        <v>-24</v>
      </c>
      <c r="O176">
        <f t="shared" si="59"/>
        <v>2</v>
      </c>
      <c r="P176">
        <f t="shared" si="60"/>
        <v>4</v>
      </c>
      <c r="Q176" t="s">
        <v>81</v>
      </c>
      <c r="R176" t="s">
        <v>63</v>
      </c>
      <c r="S176">
        <v>3</v>
      </c>
      <c r="T176">
        <v>1</v>
      </c>
      <c r="U176" s="2">
        <f>SUMIFS(SLR!L:L,SLR!D:D,'Резервации 2026'!E176)</f>
        <v>2339.9550120000004</v>
      </c>
      <c r="V176" s="2">
        <f t="shared" si="73"/>
        <v>389.99250200000006</v>
      </c>
      <c r="W176" t="s">
        <v>262</v>
      </c>
      <c r="X176" t="s">
        <v>4681</v>
      </c>
      <c r="Y176" t="s">
        <v>4626</v>
      </c>
      <c r="Z176" t="str">
        <f t="shared" si="62"/>
        <v>Jan</v>
      </c>
      <c r="AA176" s="6">
        <f t="shared" si="71"/>
        <v>0</v>
      </c>
      <c r="AB176" s="6">
        <f t="shared" si="71"/>
        <v>2</v>
      </c>
      <c r="AC176" s="6">
        <f t="shared" si="71"/>
        <v>4</v>
      </c>
      <c r="AD176" s="6">
        <f t="shared" si="71"/>
        <v>0</v>
      </c>
      <c r="AE176" s="6">
        <f t="shared" si="71"/>
        <v>0</v>
      </c>
      <c r="AF176" s="6">
        <f t="shared" si="63"/>
        <v>6</v>
      </c>
      <c r="AG176" s="6">
        <f t="shared" si="64"/>
        <v>0</v>
      </c>
      <c r="AH176" s="14" t="str">
        <f>LEFT(X176,2)&amp;"."&amp;VLOOKUP(MID(X176,4,3),'Data validation'!$A$1:$B$12,2,FALSE)&amp;".2025"</f>
        <v>16.01.2025</v>
      </c>
      <c r="AI176">
        <f t="shared" si="65"/>
        <v>3</v>
      </c>
      <c r="AJ176" t="str">
        <f>H176&amp;"."&amp;VLOOKUP(I176,'Data validation'!$A$1:$B$12,2,FALSE)&amp;".2026"</f>
        <v>29.06.2026</v>
      </c>
      <c r="AK176">
        <f t="shared" si="66"/>
        <v>27</v>
      </c>
      <c r="AL176" t="e">
        <f>VLOOKUP(E176,[2]Sheet1!$A:$B,2,FALSE)</f>
        <v>#N/A</v>
      </c>
    </row>
    <row r="177" spans="1:38" x14ac:dyDescent="0.25">
      <c r="A177" t="str">
        <f>VLOOKUP(Q177,'Data validation'!$K$2:$L$50,2,FALSE)</f>
        <v>TOPOLA SKIES</v>
      </c>
      <c r="B177">
        <f t="shared" si="51"/>
        <v>0</v>
      </c>
      <c r="C177">
        <f t="shared" si="52"/>
        <v>5</v>
      </c>
      <c r="D177">
        <f t="shared" si="53"/>
        <v>0</v>
      </c>
      <c r="E177">
        <v>9664</v>
      </c>
      <c r="F177" t="s">
        <v>5026</v>
      </c>
      <c r="G177" t="s">
        <v>322</v>
      </c>
      <c r="H177" t="str">
        <f t="shared" si="54"/>
        <v>03</v>
      </c>
      <c r="I177" t="str">
        <f t="shared" si="55"/>
        <v>Sep</v>
      </c>
      <c r="J177" t="s">
        <v>376</v>
      </c>
      <c r="K177" t="str">
        <f t="shared" si="56"/>
        <v>08</v>
      </c>
      <c r="L177" t="str">
        <f t="shared" si="57"/>
        <v>Sep</v>
      </c>
      <c r="M177">
        <v>5</v>
      </c>
      <c r="N177">
        <f t="shared" si="58"/>
        <v>5</v>
      </c>
      <c r="O177">
        <f t="shared" si="59"/>
        <v>0</v>
      </c>
      <c r="P177">
        <f t="shared" si="60"/>
        <v>0</v>
      </c>
      <c r="Q177" t="s">
        <v>35</v>
      </c>
      <c r="R177" t="s">
        <v>63</v>
      </c>
      <c r="S177">
        <v>2</v>
      </c>
      <c r="T177">
        <v>2</v>
      </c>
      <c r="U177" s="2">
        <v>1742.7521903669722</v>
      </c>
      <c r="V177" s="2">
        <v>348.5504380733945</v>
      </c>
      <c r="X177" t="s">
        <v>5027</v>
      </c>
      <c r="Y177" t="s">
        <v>5007</v>
      </c>
      <c r="Z177" t="str">
        <f t="shared" si="62"/>
        <v>Jan</v>
      </c>
      <c r="AA177" s="6">
        <f t="shared" si="71"/>
        <v>0</v>
      </c>
      <c r="AB177" s="6">
        <f t="shared" si="71"/>
        <v>0</v>
      </c>
      <c r="AC177" s="6">
        <f t="shared" si="71"/>
        <v>0</v>
      </c>
      <c r="AD177" s="6">
        <f t="shared" si="71"/>
        <v>0</v>
      </c>
      <c r="AE177" s="6">
        <f t="shared" si="71"/>
        <v>5</v>
      </c>
      <c r="AF177" s="6">
        <f t="shared" si="63"/>
        <v>5</v>
      </c>
      <c r="AG177" s="6">
        <f t="shared" si="64"/>
        <v>0</v>
      </c>
      <c r="AH177" s="14" t="str">
        <f>LEFT(X177,2)&amp;"."&amp;VLOOKUP(MID(X177,4,3),'Data validation'!$A$1:$B$12,2,FALSE)&amp;".2025"</f>
        <v>22.01.2025</v>
      </c>
      <c r="AI177">
        <f t="shared" si="65"/>
        <v>4</v>
      </c>
      <c r="AJ177" t="str">
        <f>H177&amp;"."&amp;VLOOKUP(I177,'Data validation'!$A$1:$B$12,2,FALSE)&amp;".2026"</f>
        <v>03.09.2026</v>
      </c>
      <c r="AK177">
        <f t="shared" si="66"/>
        <v>36</v>
      </c>
      <c r="AL177" t="e">
        <f>VLOOKUP(E177,[2]Sheet1!$A:$B,2,FALSE)</f>
        <v>#N/A</v>
      </c>
    </row>
    <row r="178" spans="1:38" x14ac:dyDescent="0.25">
      <c r="A178" t="str">
        <f>VLOOKUP(Q178,'Data validation'!$K$2:$L$50,2,FALSE)</f>
        <v>ITAKA</v>
      </c>
      <c r="B178">
        <f t="shared" si="51"/>
        <v>0</v>
      </c>
      <c r="C178">
        <f t="shared" si="52"/>
        <v>0</v>
      </c>
      <c r="D178">
        <f t="shared" si="53"/>
        <v>7</v>
      </c>
      <c r="E178">
        <v>10346</v>
      </c>
      <c r="F178" t="s">
        <v>7450</v>
      </c>
      <c r="G178" t="s">
        <v>156</v>
      </c>
      <c r="H178" t="str">
        <f t="shared" si="54"/>
        <v>24</v>
      </c>
      <c r="I178" t="str">
        <f t="shared" si="55"/>
        <v>Jul</v>
      </c>
      <c r="J178" t="s">
        <v>108</v>
      </c>
      <c r="K178" t="str">
        <f t="shared" si="56"/>
        <v>31</v>
      </c>
      <c r="L178" t="str">
        <f t="shared" si="57"/>
        <v>Jul</v>
      </c>
      <c r="M178">
        <v>7</v>
      </c>
      <c r="N178">
        <f t="shared" si="58"/>
        <v>7</v>
      </c>
      <c r="O178">
        <f t="shared" si="59"/>
        <v>0</v>
      </c>
      <c r="P178">
        <f t="shared" si="60"/>
        <v>0</v>
      </c>
      <c r="Q178" t="s">
        <v>1445</v>
      </c>
      <c r="R178" t="s">
        <v>20</v>
      </c>
      <c r="S178">
        <v>2</v>
      </c>
      <c r="T178">
        <v>0</v>
      </c>
      <c r="U178" s="2">
        <f>SUMIFS(Itaka!L:L,Itaka!D:D,'Резервации 2026'!E178)</f>
        <v>1808.6929091</v>
      </c>
      <c r="V178" s="2">
        <f>+U178/M178</f>
        <v>258.38470130000002</v>
      </c>
      <c r="W178" t="s">
        <v>4628</v>
      </c>
      <c r="X178" t="s">
        <v>7447</v>
      </c>
      <c r="Y178" t="s">
        <v>7451</v>
      </c>
      <c r="Z178" t="str">
        <f t="shared" si="62"/>
        <v>Mar</v>
      </c>
      <c r="AA178" s="6">
        <f t="shared" si="71"/>
        <v>0</v>
      </c>
      <c r="AB178" s="6">
        <f t="shared" si="71"/>
        <v>0</v>
      </c>
      <c r="AC178" s="6">
        <f t="shared" si="71"/>
        <v>7</v>
      </c>
      <c r="AD178" s="6">
        <f t="shared" si="71"/>
        <v>0</v>
      </c>
      <c r="AE178" s="6">
        <f t="shared" si="71"/>
        <v>0</v>
      </c>
      <c r="AF178" s="6">
        <f t="shared" si="63"/>
        <v>7</v>
      </c>
      <c r="AG178" s="6">
        <f t="shared" si="64"/>
        <v>0</v>
      </c>
      <c r="AH178" s="14" t="str">
        <f>LEFT(X178,2)&amp;"."&amp;VLOOKUP(MID(X178,4,3),'Data validation'!$A$1:$B$12,2,FALSE)&amp;".2025"</f>
        <v>06.03.2025</v>
      </c>
      <c r="AI178">
        <f t="shared" si="65"/>
        <v>10</v>
      </c>
      <c r="AJ178" t="str">
        <f>H178&amp;"."&amp;VLOOKUP(I178,'Data validation'!$A$1:$B$12,2,FALSE)&amp;".2026"</f>
        <v>24.07.2026</v>
      </c>
      <c r="AK178">
        <f t="shared" si="66"/>
        <v>30</v>
      </c>
      <c r="AL178" t="e">
        <f>VLOOKUP(E178,[2]Sheet1!$A:$B,2,FALSE)</f>
        <v>#N/A</v>
      </c>
    </row>
    <row r="179" spans="1:38" x14ac:dyDescent="0.25">
      <c r="A179" t="str">
        <f>VLOOKUP(Q179,'Data validation'!$K$2:$L$50,2,FALSE)</f>
        <v>TO</v>
      </c>
      <c r="B179">
        <f t="shared" si="51"/>
        <v>1</v>
      </c>
      <c r="C179">
        <f t="shared" si="52"/>
        <v>2</v>
      </c>
      <c r="D179">
        <f t="shared" si="53"/>
        <v>0</v>
      </c>
      <c r="E179">
        <v>10349</v>
      </c>
      <c r="F179" t="s">
        <v>7453</v>
      </c>
      <c r="G179" t="s">
        <v>3113</v>
      </c>
      <c r="H179" t="str">
        <f t="shared" si="54"/>
        <v>30</v>
      </c>
      <c r="I179" t="str">
        <f t="shared" si="55"/>
        <v>May</v>
      </c>
      <c r="J179" t="s">
        <v>4651</v>
      </c>
      <c r="K179" t="str">
        <f t="shared" si="56"/>
        <v>02</v>
      </c>
      <c r="L179" t="str">
        <f t="shared" si="57"/>
        <v>Jun</v>
      </c>
      <c r="M179">
        <v>3</v>
      </c>
      <c r="N179">
        <f t="shared" si="58"/>
        <v>-28</v>
      </c>
      <c r="O179">
        <f t="shared" si="59"/>
        <v>1</v>
      </c>
      <c r="P179">
        <f t="shared" si="60"/>
        <v>1</v>
      </c>
      <c r="Q179" t="s">
        <v>56</v>
      </c>
      <c r="R179" t="s">
        <v>63</v>
      </c>
      <c r="S179">
        <v>3</v>
      </c>
      <c r="T179">
        <v>1</v>
      </c>
      <c r="U179" s="2">
        <f>SUMIFS(Novoton!L:L,Novoton!D:D,'Резервации 2026'!E179)</f>
        <v>1060.9595418000001</v>
      </c>
      <c r="V179" s="2">
        <f t="shared" ref="V179:V183" si="74">+U179/M179</f>
        <v>353.65318060000004</v>
      </c>
      <c r="W179" t="s">
        <v>262</v>
      </c>
      <c r="X179" t="s">
        <v>7454</v>
      </c>
      <c r="Y179" t="s">
        <v>7455</v>
      </c>
      <c r="Z179" t="str">
        <f t="shared" si="62"/>
        <v>Mar</v>
      </c>
      <c r="AA179" s="6">
        <f t="shared" si="71"/>
        <v>1</v>
      </c>
      <c r="AB179" s="6">
        <f t="shared" si="71"/>
        <v>1</v>
      </c>
      <c r="AC179" s="6">
        <f t="shared" si="71"/>
        <v>0</v>
      </c>
      <c r="AD179" s="6">
        <f t="shared" si="71"/>
        <v>0</v>
      </c>
      <c r="AE179" s="6">
        <f t="shared" si="71"/>
        <v>0</v>
      </c>
      <c r="AF179" s="6">
        <f t="shared" si="63"/>
        <v>2</v>
      </c>
      <c r="AG179" s="6">
        <f t="shared" si="64"/>
        <v>-1</v>
      </c>
      <c r="AH179" s="14" t="str">
        <f>LEFT(X179,2)&amp;"."&amp;VLOOKUP(MID(X179,4,3),'Data validation'!$A$1:$B$12,2,FALSE)&amp;".2025"</f>
        <v>06.03.2025</v>
      </c>
      <c r="AI179">
        <f t="shared" si="65"/>
        <v>10</v>
      </c>
      <c r="AJ179" t="str">
        <f>H179&amp;"."&amp;VLOOKUP(I179,'Data validation'!$A$1:$B$12,2,FALSE)&amp;".2026"</f>
        <v>30.05.2026</v>
      </c>
      <c r="AK179">
        <f t="shared" si="66"/>
        <v>22</v>
      </c>
      <c r="AL179" t="e">
        <f>VLOOKUP(E179,[2]Sheet1!$A:$B,2,FALSE)</f>
        <v>#N/A</v>
      </c>
    </row>
    <row r="180" spans="1:38" x14ac:dyDescent="0.25">
      <c r="A180" t="str">
        <f>VLOOKUP(Q180,'Data validation'!$K$2:$L$50,2,FALSE)</f>
        <v>TO</v>
      </c>
      <c r="B180">
        <f t="shared" si="51"/>
        <v>0</v>
      </c>
      <c r="C180">
        <f t="shared" si="52"/>
        <v>0</v>
      </c>
      <c r="D180">
        <f t="shared" si="53"/>
        <v>7</v>
      </c>
      <c r="E180">
        <v>10188</v>
      </c>
      <c r="F180" t="s">
        <v>6779</v>
      </c>
      <c r="G180" t="s">
        <v>340</v>
      </c>
      <c r="H180" t="str">
        <f t="shared" si="54"/>
        <v>03</v>
      </c>
      <c r="I180" t="str">
        <f t="shared" si="55"/>
        <v>Aug</v>
      </c>
      <c r="J180" t="s">
        <v>326</v>
      </c>
      <c r="K180" t="str">
        <f t="shared" si="56"/>
        <v>10</v>
      </c>
      <c r="L180" t="str">
        <f t="shared" si="57"/>
        <v>Aug</v>
      </c>
      <c r="M180">
        <v>7</v>
      </c>
      <c r="N180">
        <f t="shared" si="58"/>
        <v>7</v>
      </c>
      <c r="O180">
        <f t="shared" si="59"/>
        <v>0</v>
      </c>
      <c r="P180">
        <f t="shared" si="60"/>
        <v>0</v>
      </c>
      <c r="Q180" t="s">
        <v>56</v>
      </c>
      <c r="R180" t="s">
        <v>17</v>
      </c>
      <c r="S180">
        <v>2</v>
      </c>
      <c r="T180">
        <v>0</v>
      </c>
      <c r="U180" s="2">
        <f>SUMIFS(Novoton!L:L,Novoton!D:D,'Резервации 2026'!E180)</f>
        <v>2336.1998183999999</v>
      </c>
      <c r="V180" s="2">
        <f t="shared" si="74"/>
        <v>333.74283120000001</v>
      </c>
      <c r="W180" t="s">
        <v>262</v>
      </c>
      <c r="X180" t="s">
        <v>6780</v>
      </c>
      <c r="Y180" t="s">
        <v>6774</v>
      </c>
      <c r="Z180" t="str">
        <f t="shared" si="62"/>
        <v>Feb</v>
      </c>
      <c r="AA180" s="6">
        <f t="shared" si="71"/>
        <v>0</v>
      </c>
      <c r="AB180" s="6">
        <f t="shared" si="71"/>
        <v>0</v>
      </c>
      <c r="AC180" s="6">
        <f t="shared" si="71"/>
        <v>0</v>
      </c>
      <c r="AD180" s="6">
        <f t="shared" si="71"/>
        <v>7</v>
      </c>
      <c r="AE180" s="6">
        <f t="shared" si="71"/>
        <v>0</v>
      </c>
      <c r="AF180" s="6">
        <f t="shared" si="63"/>
        <v>7</v>
      </c>
      <c r="AG180" s="6">
        <f t="shared" si="64"/>
        <v>0</v>
      </c>
      <c r="AH180" s="14" t="str">
        <f>LEFT(X180,2)&amp;"."&amp;VLOOKUP(MID(X180,4,3),'Data validation'!$A$1:$B$12,2,FALSE)&amp;".2025"</f>
        <v>22.02.2025</v>
      </c>
      <c r="AI180">
        <f t="shared" si="65"/>
        <v>8</v>
      </c>
      <c r="AJ180" t="str">
        <f>H180&amp;"."&amp;VLOOKUP(I180,'Data validation'!$A$1:$B$12,2,FALSE)&amp;".2026"</f>
        <v>03.08.2026</v>
      </c>
      <c r="AK180">
        <f t="shared" si="66"/>
        <v>32</v>
      </c>
      <c r="AL180" t="e">
        <f>VLOOKUP(E180,[2]Sheet1!$A:$B,2,FALSE)</f>
        <v>#N/A</v>
      </c>
    </row>
    <row r="181" spans="1:38" x14ac:dyDescent="0.25">
      <c r="A181" t="str">
        <f>VLOOKUP(Q181,'Data validation'!$K$2:$L$50,2,FALSE)</f>
        <v>TO</v>
      </c>
      <c r="B181">
        <f t="shared" si="51"/>
        <v>1</v>
      </c>
      <c r="C181">
        <f t="shared" si="52"/>
        <v>2</v>
      </c>
      <c r="D181">
        <f t="shared" si="53"/>
        <v>0</v>
      </c>
      <c r="E181">
        <v>10348</v>
      </c>
      <c r="F181" t="s">
        <v>7456</v>
      </c>
      <c r="G181" t="s">
        <v>3113</v>
      </c>
      <c r="H181" t="str">
        <f t="shared" si="54"/>
        <v>30</v>
      </c>
      <c r="I181" t="str">
        <f t="shared" si="55"/>
        <v>May</v>
      </c>
      <c r="J181" t="s">
        <v>4651</v>
      </c>
      <c r="K181" t="str">
        <f t="shared" si="56"/>
        <v>02</v>
      </c>
      <c r="L181" t="str">
        <f t="shared" si="57"/>
        <v>Jun</v>
      </c>
      <c r="M181">
        <v>3</v>
      </c>
      <c r="N181">
        <f t="shared" si="58"/>
        <v>-28</v>
      </c>
      <c r="O181">
        <f t="shared" si="59"/>
        <v>1</v>
      </c>
      <c r="P181">
        <f t="shared" si="60"/>
        <v>1</v>
      </c>
      <c r="Q181" t="s">
        <v>56</v>
      </c>
      <c r="R181" t="s">
        <v>63</v>
      </c>
      <c r="S181">
        <v>3</v>
      </c>
      <c r="T181">
        <v>1</v>
      </c>
      <c r="U181" s="2">
        <f>SUMIFS(Novoton!L:L,Novoton!D:D,'Резервации 2026'!E181)</f>
        <v>1060.9595418000001</v>
      </c>
      <c r="V181" s="2">
        <f t="shared" si="74"/>
        <v>353.65318060000004</v>
      </c>
      <c r="W181" t="s">
        <v>262</v>
      </c>
      <c r="X181" t="s">
        <v>7454</v>
      </c>
      <c r="Y181" t="s">
        <v>7455</v>
      </c>
      <c r="Z181" t="str">
        <f t="shared" si="62"/>
        <v>Mar</v>
      </c>
      <c r="AA181" s="6">
        <f t="shared" si="71"/>
        <v>1</v>
      </c>
      <c r="AB181" s="6">
        <f t="shared" si="71"/>
        <v>1</v>
      </c>
      <c r="AC181" s="6">
        <f t="shared" si="71"/>
        <v>0</v>
      </c>
      <c r="AD181" s="6">
        <f t="shared" si="71"/>
        <v>0</v>
      </c>
      <c r="AE181" s="6">
        <f t="shared" si="71"/>
        <v>0</v>
      </c>
      <c r="AF181" s="6">
        <f t="shared" si="63"/>
        <v>2</v>
      </c>
      <c r="AG181" s="6">
        <f t="shared" si="64"/>
        <v>-1</v>
      </c>
      <c r="AH181" s="14" t="str">
        <f>LEFT(X181,2)&amp;"."&amp;VLOOKUP(MID(X181,4,3),'Data validation'!$A$1:$B$12,2,FALSE)&amp;".2025"</f>
        <v>06.03.2025</v>
      </c>
      <c r="AI181">
        <f t="shared" si="65"/>
        <v>10</v>
      </c>
      <c r="AJ181" t="str">
        <f>H181&amp;"."&amp;VLOOKUP(I181,'Data validation'!$A$1:$B$12,2,FALSE)&amp;".2026"</f>
        <v>30.05.2026</v>
      </c>
      <c r="AK181">
        <f t="shared" si="66"/>
        <v>22</v>
      </c>
      <c r="AL181" t="e">
        <f>VLOOKUP(E181,[2]Sheet1!$A:$B,2,FALSE)</f>
        <v>#N/A</v>
      </c>
    </row>
    <row r="182" spans="1:38" x14ac:dyDescent="0.25">
      <c r="A182" t="str">
        <f>VLOOKUP(Q182,'Data validation'!$K$2:$L$50,2,FALSE)</f>
        <v>TO</v>
      </c>
      <c r="B182">
        <f t="shared" si="51"/>
        <v>0</v>
      </c>
      <c r="C182">
        <f t="shared" si="52"/>
        <v>0</v>
      </c>
      <c r="D182">
        <f t="shared" si="53"/>
        <v>7</v>
      </c>
      <c r="E182">
        <v>10271</v>
      </c>
      <c r="F182" t="s">
        <v>7057</v>
      </c>
      <c r="G182" t="s">
        <v>32</v>
      </c>
      <c r="H182" t="str">
        <f t="shared" si="54"/>
        <v>13</v>
      </c>
      <c r="I182" t="str">
        <f t="shared" si="55"/>
        <v>Jul</v>
      </c>
      <c r="J182" t="s">
        <v>84</v>
      </c>
      <c r="K182" t="str">
        <f t="shared" si="56"/>
        <v>20</v>
      </c>
      <c r="L182" t="str">
        <f t="shared" si="57"/>
        <v>Jul</v>
      </c>
      <c r="M182">
        <v>7</v>
      </c>
      <c r="N182">
        <f t="shared" si="58"/>
        <v>7</v>
      </c>
      <c r="O182">
        <f t="shared" si="59"/>
        <v>0</v>
      </c>
      <c r="P182">
        <f t="shared" si="60"/>
        <v>0</v>
      </c>
      <c r="Q182" t="s">
        <v>81</v>
      </c>
      <c r="R182" t="s">
        <v>57</v>
      </c>
      <c r="S182">
        <v>4</v>
      </c>
      <c r="T182">
        <v>2</v>
      </c>
      <c r="U182" s="2">
        <f>SUMIFS(SLR!L:L,SLR!D:D,'Резервации 2026'!E182)</f>
        <v>4662.9529779000004</v>
      </c>
      <c r="V182" s="2">
        <f t="shared" si="74"/>
        <v>666.13613970000006</v>
      </c>
      <c r="W182" t="s">
        <v>262</v>
      </c>
      <c r="X182" t="s">
        <v>7058</v>
      </c>
      <c r="Y182" t="s">
        <v>7056</v>
      </c>
      <c r="Z182" t="str">
        <f t="shared" si="62"/>
        <v>Feb</v>
      </c>
      <c r="AA182" s="6">
        <f t="shared" si="71"/>
        <v>0</v>
      </c>
      <c r="AB182" s="6">
        <f t="shared" si="71"/>
        <v>0</v>
      </c>
      <c r="AC182" s="6">
        <f t="shared" si="71"/>
        <v>7</v>
      </c>
      <c r="AD182" s="6">
        <f t="shared" si="71"/>
        <v>0</v>
      </c>
      <c r="AE182" s="6">
        <f t="shared" si="71"/>
        <v>0</v>
      </c>
      <c r="AF182" s="6">
        <f t="shared" si="63"/>
        <v>7</v>
      </c>
      <c r="AG182" s="6">
        <f t="shared" si="64"/>
        <v>0</v>
      </c>
      <c r="AH182" s="14" t="str">
        <f>LEFT(X182,2)&amp;"."&amp;VLOOKUP(MID(X182,4,3),'Data validation'!$A$1:$B$12,2,FALSE)&amp;".2025"</f>
        <v>28.02.2025</v>
      </c>
      <c r="AI182">
        <f t="shared" si="65"/>
        <v>9</v>
      </c>
      <c r="AJ182" t="str">
        <f>H182&amp;"."&amp;VLOOKUP(I182,'Data validation'!$A$1:$B$12,2,FALSE)&amp;".2026"</f>
        <v>13.07.2026</v>
      </c>
      <c r="AK182">
        <f t="shared" si="66"/>
        <v>29</v>
      </c>
      <c r="AL182" t="e">
        <f>VLOOKUP(E182,[2]Sheet1!$A:$B,2,FALSE)</f>
        <v>#N/A</v>
      </c>
    </row>
    <row r="183" spans="1:38" x14ac:dyDescent="0.25">
      <c r="A183" t="str">
        <f>VLOOKUP(Q183,'Data validation'!$K$2:$L$50,2,FALSE)</f>
        <v>TO</v>
      </c>
      <c r="B183">
        <f t="shared" si="51"/>
        <v>0</v>
      </c>
      <c r="C183">
        <f t="shared" si="52"/>
        <v>0</v>
      </c>
      <c r="D183">
        <f t="shared" si="53"/>
        <v>7</v>
      </c>
      <c r="E183">
        <v>10270</v>
      </c>
      <c r="F183" t="s">
        <v>7059</v>
      </c>
      <c r="G183" t="s">
        <v>32</v>
      </c>
      <c r="H183" t="str">
        <f t="shared" si="54"/>
        <v>13</v>
      </c>
      <c r="I183" t="str">
        <f t="shared" si="55"/>
        <v>Jul</v>
      </c>
      <c r="J183" t="s">
        <v>84</v>
      </c>
      <c r="K183" t="str">
        <f t="shared" si="56"/>
        <v>20</v>
      </c>
      <c r="L183" t="str">
        <f t="shared" si="57"/>
        <v>Jul</v>
      </c>
      <c r="M183">
        <v>7</v>
      </c>
      <c r="N183">
        <f t="shared" si="58"/>
        <v>7</v>
      </c>
      <c r="O183">
        <f t="shared" si="59"/>
        <v>0</v>
      </c>
      <c r="P183">
        <f t="shared" si="60"/>
        <v>0</v>
      </c>
      <c r="Q183" t="s">
        <v>81</v>
      </c>
      <c r="R183" t="s">
        <v>17</v>
      </c>
      <c r="S183">
        <v>2</v>
      </c>
      <c r="T183">
        <v>0</v>
      </c>
      <c r="U183" s="2">
        <f>SUMIFS(SLR!L:L,SLR!D:D,'Резервации 2026'!E183)</f>
        <v>2336.1998183999999</v>
      </c>
      <c r="V183" s="2">
        <f t="shared" si="74"/>
        <v>333.74283120000001</v>
      </c>
      <c r="W183" t="s">
        <v>262</v>
      </c>
      <c r="X183" t="s">
        <v>7058</v>
      </c>
      <c r="Y183" t="s">
        <v>7056</v>
      </c>
      <c r="Z183" t="str">
        <f t="shared" si="62"/>
        <v>Feb</v>
      </c>
      <c r="AA183" s="6">
        <f t="shared" si="71"/>
        <v>0</v>
      </c>
      <c r="AB183" s="6">
        <f t="shared" si="71"/>
        <v>0</v>
      </c>
      <c r="AC183" s="6">
        <f t="shared" si="71"/>
        <v>7</v>
      </c>
      <c r="AD183" s="6">
        <f t="shared" si="71"/>
        <v>0</v>
      </c>
      <c r="AE183" s="6">
        <f t="shared" si="71"/>
        <v>0</v>
      </c>
      <c r="AF183" s="6">
        <f t="shared" si="63"/>
        <v>7</v>
      </c>
      <c r="AG183" s="6">
        <f t="shared" si="64"/>
        <v>0</v>
      </c>
      <c r="AH183" s="14" t="str">
        <f>LEFT(X183,2)&amp;"."&amp;VLOOKUP(MID(X183,4,3),'Data validation'!$A$1:$B$12,2,FALSE)&amp;".2025"</f>
        <v>28.02.2025</v>
      </c>
      <c r="AI183">
        <f t="shared" si="65"/>
        <v>9</v>
      </c>
      <c r="AJ183" t="str">
        <f>H183&amp;"."&amp;VLOOKUP(I183,'Data validation'!$A$1:$B$12,2,FALSE)&amp;".2026"</f>
        <v>13.07.2026</v>
      </c>
      <c r="AK183">
        <f t="shared" si="66"/>
        <v>29</v>
      </c>
      <c r="AL183" t="e">
        <f>VLOOKUP(E183,[2]Sheet1!$A:$B,2,FALSE)</f>
        <v>#N/A</v>
      </c>
    </row>
    <row r="184" spans="1:38" x14ac:dyDescent="0.25">
      <c r="A184" t="str">
        <f>VLOOKUP(Q184,'Data validation'!$K$2:$L$50,2,FALSE)</f>
        <v>TO</v>
      </c>
      <c r="B184">
        <f t="shared" si="51"/>
        <v>0</v>
      </c>
      <c r="C184">
        <f t="shared" si="52"/>
        <v>0</v>
      </c>
      <c r="D184">
        <f t="shared" si="53"/>
        <v>5</v>
      </c>
      <c r="E184">
        <v>9988</v>
      </c>
      <c r="F184" t="s">
        <v>6182</v>
      </c>
      <c r="G184" t="s">
        <v>326</v>
      </c>
      <c r="H184" t="str">
        <f t="shared" si="54"/>
        <v>10</v>
      </c>
      <c r="I184" t="str">
        <f t="shared" si="55"/>
        <v>Aug</v>
      </c>
      <c r="J184" t="s">
        <v>90</v>
      </c>
      <c r="K184" t="str">
        <f t="shared" si="56"/>
        <v>15</v>
      </c>
      <c r="L184" t="str">
        <f t="shared" si="57"/>
        <v>Aug</v>
      </c>
      <c r="M184">
        <v>5</v>
      </c>
      <c r="N184">
        <f t="shared" si="58"/>
        <v>5</v>
      </c>
      <c r="O184">
        <f t="shared" si="59"/>
        <v>0</v>
      </c>
      <c r="P184">
        <f t="shared" si="60"/>
        <v>0</v>
      </c>
      <c r="Q184" t="s">
        <v>138</v>
      </c>
      <c r="R184" t="s">
        <v>17</v>
      </c>
      <c r="S184">
        <v>3</v>
      </c>
      <c r="T184">
        <v>1</v>
      </c>
      <c r="U184" s="2">
        <f>SUMIFS(TediKam!L:L,TediKam!D:D,'Резервации 2026'!E184)</f>
        <v>2252.7249939999997</v>
      </c>
      <c r="V184" s="2">
        <f>+U184/M184</f>
        <v>450.54499879999992</v>
      </c>
      <c r="W184" t="s">
        <v>262</v>
      </c>
      <c r="X184" t="s">
        <v>6183</v>
      </c>
      <c r="Y184" t="s">
        <v>6174</v>
      </c>
      <c r="Z184" t="str">
        <f t="shared" si="62"/>
        <v>Feb</v>
      </c>
      <c r="AA184" s="6">
        <f t="shared" si="71"/>
        <v>0</v>
      </c>
      <c r="AB184" s="6">
        <f t="shared" si="71"/>
        <v>0</v>
      </c>
      <c r="AC184" s="6">
        <f t="shared" si="71"/>
        <v>0</v>
      </c>
      <c r="AD184" s="6">
        <f t="shared" si="71"/>
        <v>5</v>
      </c>
      <c r="AE184" s="6">
        <f t="shared" si="71"/>
        <v>0</v>
      </c>
      <c r="AF184" s="6">
        <f t="shared" si="63"/>
        <v>5</v>
      </c>
      <c r="AG184" s="6">
        <f t="shared" si="64"/>
        <v>0</v>
      </c>
      <c r="AH184" s="14" t="str">
        <f>LEFT(X184,2)&amp;"."&amp;VLOOKUP(MID(X184,4,3),'Data validation'!$A$1:$B$12,2,FALSE)&amp;".2025"</f>
        <v>03.02.2025</v>
      </c>
      <c r="AI184">
        <f t="shared" si="65"/>
        <v>6</v>
      </c>
      <c r="AJ184" t="str">
        <f>H184&amp;"."&amp;VLOOKUP(I184,'Data validation'!$A$1:$B$12,2,FALSE)&amp;".2026"</f>
        <v>10.08.2026</v>
      </c>
      <c r="AK184">
        <f t="shared" si="66"/>
        <v>33</v>
      </c>
      <c r="AL184" t="e">
        <f>VLOOKUP(E184,[2]Sheet1!$A:$B,2,FALSE)</f>
        <v>#N/A</v>
      </c>
    </row>
    <row r="185" spans="1:38" x14ac:dyDescent="0.25">
      <c r="A185" t="str">
        <f>VLOOKUP(Q185,'Data validation'!$K$2:$L$50,2,FALSE)</f>
        <v>INDIVIDUAL</v>
      </c>
      <c r="B185">
        <f t="shared" si="51"/>
        <v>0</v>
      </c>
      <c r="C185">
        <f t="shared" si="52"/>
        <v>5</v>
      </c>
      <c r="D185">
        <f t="shared" si="53"/>
        <v>0</v>
      </c>
      <c r="E185">
        <v>10042</v>
      </c>
      <c r="F185" t="s">
        <v>6559</v>
      </c>
      <c r="G185" t="s">
        <v>126</v>
      </c>
      <c r="H185" t="str">
        <f t="shared" si="54"/>
        <v>27</v>
      </c>
      <c r="I185" t="str">
        <f t="shared" si="55"/>
        <v>Jun</v>
      </c>
      <c r="J185" t="s">
        <v>120</v>
      </c>
      <c r="K185" t="str">
        <f t="shared" si="56"/>
        <v>02</v>
      </c>
      <c r="L185" t="str">
        <f t="shared" si="57"/>
        <v>Jul</v>
      </c>
      <c r="M185">
        <v>5</v>
      </c>
      <c r="N185">
        <f t="shared" si="58"/>
        <v>-25</v>
      </c>
      <c r="O185">
        <f t="shared" si="59"/>
        <v>4</v>
      </c>
      <c r="P185">
        <f t="shared" si="60"/>
        <v>1</v>
      </c>
      <c r="Q185" t="s">
        <v>24</v>
      </c>
      <c r="R185" t="s">
        <v>110</v>
      </c>
      <c r="S185">
        <v>3</v>
      </c>
      <c r="T185">
        <v>3</v>
      </c>
      <c r="U185" s="2">
        <v>3472.0468348623849</v>
      </c>
      <c r="V185" s="2">
        <v>694.40936697247696</v>
      </c>
      <c r="X185" t="s">
        <v>6560</v>
      </c>
      <c r="Y185" t="s">
        <v>6561</v>
      </c>
      <c r="Z185" t="str">
        <f t="shared" si="62"/>
        <v>Feb</v>
      </c>
      <c r="AA185" s="6">
        <f t="shared" si="71"/>
        <v>0</v>
      </c>
      <c r="AB185" s="6">
        <f t="shared" si="71"/>
        <v>4</v>
      </c>
      <c r="AC185" s="6">
        <f t="shared" si="71"/>
        <v>1</v>
      </c>
      <c r="AD185" s="6">
        <f t="shared" si="71"/>
        <v>0</v>
      </c>
      <c r="AE185" s="6">
        <f t="shared" si="71"/>
        <v>0</v>
      </c>
      <c r="AF185" s="6">
        <f t="shared" si="63"/>
        <v>5</v>
      </c>
      <c r="AG185" s="6">
        <f t="shared" si="64"/>
        <v>0</v>
      </c>
      <c r="AH185" s="14" t="str">
        <f>LEFT(X185,2)&amp;"."&amp;VLOOKUP(MID(X185,4,3),'Data validation'!$A$1:$B$12,2,FALSE)&amp;".2025"</f>
        <v>10.02.2025</v>
      </c>
      <c r="AI185">
        <f t="shared" si="65"/>
        <v>7</v>
      </c>
      <c r="AJ185" t="str">
        <f>H185&amp;"."&amp;VLOOKUP(I185,'Data validation'!$A$1:$B$12,2,FALSE)&amp;".2026"</f>
        <v>27.06.2026</v>
      </c>
      <c r="AK185">
        <f t="shared" si="66"/>
        <v>26</v>
      </c>
      <c r="AL185" t="str">
        <f>VLOOKUP(E185,[2]Sheet1!$A:$B,2,FALSE)</f>
        <v>Анулирана</v>
      </c>
    </row>
    <row r="186" spans="1:38" x14ac:dyDescent="0.25">
      <c r="A186" t="str">
        <f>VLOOKUP(Q186,'Data validation'!$K$2:$L$50,2,FALSE)</f>
        <v>BOOKING</v>
      </c>
      <c r="B186">
        <f t="shared" si="51"/>
        <v>2</v>
      </c>
      <c r="C186">
        <f t="shared" si="52"/>
        <v>1</v>
      </c>
      <c r="D186">
        <f t="shared" si="53"/>
        <v>0</v>
      </c>
      <c r="E186">
        <v>10189</v>
      </c>
      <c r="F186" t="s">
        <v>6781</v>
      </c>
      <c r="G186" t="s">
        <v>1869</v>
      </c>
      <c r="H186" t="str">
        <f t="shared" si="54"/>
        <v>29</v>
      </c>
      <c r="I186" t="str">
        <f t="shared" si="55"/>
        <v>May</v>
      </c>
      <c r="J186" t="s">
        <v>27</v>
      </c>
      <c r="K186" t="str">
        <f t="shared" si="56"/>
        <v>01</v>
      </c>
      <c r="L186" t="str">
        <f t="shared" si="57"/>
        <v>Jun</v>
      </c>
      <c r="M186">
        <v>3</v>
      </c>
      <c r="N186">
        <f t="shared" si="58"/>
        <v>-28</v>
      </c>
      <c r="O186">
        <f t="shared" si="59"/>
        <v>2</v>
      </c>
      <c r="P186">
        <f t="shared" si="60"/>
        <v>0</v>
      </c>
      <c r="Q186" t="s">
        <v>587</v>
      </c>
      <c r="R186" t="s">
        <v>17</v>
      </c>
      <c r="S186">
        <v>2</v>
      </c>
      <c r="T186">
        <v>1</v>
      </c>
      <c r="U186" s="2">
        <v>741.24162660550462</v>
      </c>
      <c r="V186" s="2">
        <v>247.08054220183482</v>
      </c>
      <c r="W186" t="s">
        <v>262</v>
      </c>
      <c r="X186" t="s">
        <v>6782</v>
      </c>
      <c r="Y186" t="s">
        <v>6774</v>
      </c>
      <c r="Z186" t="str">
        <f t="shared" si="62"/>
        <v>Feb</v>
      </c>
      <c r="AA186" s="6">
        <f t="shared" si="71"/>
        <v>2</v>
      </c>
      <c r="AB186" s="6">
        <f t="shared" si="71"/>
        <v>0</v>
      </c>
      <c r="AC186" s="6">
        <f t="shared" si="71"/>
        <v>0</v>
      </c>
      <c r="AD186" s="6">
        <f t="shared" si="71"/>
        <v>0</v>
      </c>
      <c r="AE186" s="6">
        <f t="shared" si="71"/>
        <v>0</v>
      </c>
      <c r="AF186" s="6">
        <f t="shared" si="63"/>
        <v>2</v>
      </c>
      <c r="AG186" s="6">
        <f t="shared" si="64"/>
        <v>-1</v>
      </c>
      <c r="AH186" s="14" t="str">
        <f>LEFT(X186,2)&amp;"."&amp;VLOOKUP(MID(X186,4,3),'Data validation'!$A$1:$B$12,2,FALSE)&amp;".2025"</f>
        <v>22.02.2025</v>
      </c>
      <c r="AI186">
        <f t="shared" si="65"/>
        <v>8</v>
      </c>
      <c r="AJ186" t="str">
        <f>H186&amp;"."&amp;VLOOKUP(I186,'Data validation'!$A$1:$B$12,2,FALSE)&amp;".2026"</f>
        <v>29.05.2026</v>
      </c>
      <c r="AK186">
        <f t="shared" si="66"/>
        <v>22</v>
      </c>
      <c r="AL186" t="str">
        <f>VLOOKUP(E186,[2]Sheet1!$A:$B,2,FALSE)</f>
        <v>Анулирана</v>
      </c>
    </row>
    <row r="187" spans="1:38" x14ac:dyDescent="0.25">
      <c r="A187" t="str">
        <f>VLOOKUP(Q187,'Data validation'!$K$2:$L$50,2,FALSE)</f>
        <v>TO</v>
      </c>
      <c r="B187">
        <f t="shared" si="51"/>
        <v>0</v>
      </c>
      <c r="C187">
        <f t="shared" si="52"/>
        <v>0</v>
      </c>
      <c r="D187">
        <f t="shared" si="53"/>
        <v>7</v>
      </c>
      <c r="E187">
        <v>10272</v>
      </c>
      <c r="F187" t="s">
        <v>7060</v>
      </c>
      <c r="G187" t="s">
        <v>107</v>
      </c>
      <c r="H187" t="str">
        <f t="shared" si="54"/>
        <v>25</v>
      </c>
      <c r="I187" t="str">
        <f t="shared" si="55"/>
        <v>Jul</v>
      </c>
      <c r="J187" t="s">
        <v>135</v>
      </c>
      <c r="K187" t="str">
        <f t="shared" si="56"/>
        <v>01</v>
      </c>
      <c r="L187" t="str">
        <f t="shared" si="57"/>
        <v>Aug</v>
      </c>
      <c r="M187">
        <v>7</v>
      </c>
      <c r="N187">
        <f t="shared" si="58"/>
        <v>-24</v>
      </c>
      <c r="O187">
        <f t="shared" si="59"/>
        <v>6</v>
      </c>
      <c r="P187">
        <f t="shared" si="60"/>
        <v>0</v>
      </c>
      <c r="Q187" t="s">
        <v>56</v>
      </c>
      <c r="R187" t="s">
        <v>188</v>
      </c>
      <c r="S187">
        <v>2</v>
      </c>
      <c r="T187">
        <v>2</v>
      </c>
      <c r="U187" s="2">
        <f>SUMIFS(Novoton!L:L,Novoton!D:D,'Резервации 2026'!E187)</f>
        <v>3297.1577723</v>
      </c>
      <c r="V187" s="2">
        <f>+U187/M187</f>
        <v>471.02253890000003</v>
      </c>
      <c r="W187" t="s">
        <v>262</v>
      </c>
      <c r="X187" t="s">
        <v>7061</v>
      </c>
      <c r="Y187" t="s">
        <v>7056</v>
      </c>
      <c r="Z187" t="str">
        <f t="shared" si="62"/>
        <v>Feb</v>
      </c>
      <c r="AA187" s="6">
        <f t="shared" si="71"/>
        <v>0</v>
      </c>
      <c r="AB187" s="6">
        <f t="shared" si="71"/>
        <v>0</v>
      </c>
      <c r="AC187" s="6">
        <f t="shared" si="71"/>
        <v>6</v>
      </c>
      <c r="AD187" s="6">
        <f t="shared" si="71"/>
        <v>0</v>
      </c>
      <c r="AE187" s="6">
        <f t="shared" si="71"/>
        <v>0</v>
      </c>
      <c r="AF187" s="6">
        <f t="shared" si="63"/>
        <v>6</v>
      </c>
      <c r="AG187" s="6">
        <f t="shared" si="64"/>
        <v>-1</v>
      </c>
      <c r="AH187" s="14" t="str">
        <f>LEFT(X187,2)&amp;"."&amp;VLOOKUP(MID(X187,4,3),'Data validation'!$A$1:$B$12,2,FALSE)&amp;".2025"</f>
        <v>28.02.2025</v>
      </c>
      <c r="AI187">
        <f t="shared" si="65"/>
        <v>9</v>
      </c>
      <c r="AJ187" t="str">
        <f>H187&amp;"."&amp;VLOOKUP(I187,'Data validation'!$A$1:$B$12,2,FALSE)&amp;".2026"</f>
        <v>25.07.2026</v>
      </c>
      <c r="AK187">
        <f t="shared" si="66"/>
        <v>30</v>
      </c>
      <c r="AL187" t="e">
        <f>VLOOKUP(E187,[2]Sheet1!$A:$B,2,FALSE)</f>
        <v>#N/A</v>
      </c>
    </row>
    <row r="188" spans="1:38" x14ac:dyDescent="0.25">
      <c r="A188" t="str">
        <f>VLOOKUP(Q188,'Data validation'!$K$2:$L$50,2,FALSE)</f>
        <v>TO</v>
      </c>
      <c r="B188">
        <f t="shared" si="51"/>
        <v>0</v>
      </c>
      <c r="C188">
        <f t="shared" si="52"/>
        <v>0</v>
      </c>
      <c r="D188">
        <f t="shared" si="53"/>
        <v>5</v>
      </c>
      <c r="E188">
        <v>9800</v>
      </c>
      <c r="F188" t="s">
        <v>5394</v>
      </c>
      <c r="G188" t="s">
        <v>646</v>
      </c>
      <c r="H188" t="str">
        <f t="shared" si="54"/>
        <v>07</v>
      </c>
      <c r="I188" t="str">
        <f t="shared" si="55"/>
        <v>Aug</v>
      </c>
      <c r="J188" t="s">
        <v>354</v>
      </c>
      <c r="K188" t="str">
        <f t="shared" si="56"/>
        <v>12</v>
      </c>
      <c r="L188" t="str">
        <f t="shared" si="57"/>
        <v>Aug</v>
      </c>
      <c r="M188">
        <v>5</v>
      </c>
      <c r="N188">
        <f t="shared" si="58"/>
        <v>5</v>
      </c>
      <c r="O188">
        <f t="shared" si="59"/>
        <v>0</v>
      </c>
      <c r="P188">
        <f t="shared" si="60"/>
        <v>0</v>
      </c>
      <c r="Q188" t="s">
        <v>162</v>
      </c>
      <c r="R188" t="s">
        <v>17</v>
      </c>
      <c r="S188">
        <v>3</v>
      </c>
      <c r="T188">
        <v>1</v>
      </c>
      <c r="U188" s="2">
        <f>SUMIFS(Magelan!L:L,Magelan!D:D,'Резервации 2026'!E188)</f>
        <v>2102.5172499999999</v>
      </c>
      <c r="V188" s="2">
        <f>+U188/M188</f>
        <v>420.50344999999999</v>
      </c>
      <c r="W188" t="s">
        <v>262</v>
      </c>
      <c r="X188" t="s">
        <v>5395</v>
      </c>
      <c r="Y188" t="s">
        <v>5372</v>
      </c>
      <c r="Z188" t="str">
        <f t="shared" si="62"/>
        <v>Jan</v>
      </c>
      <c r="AA188" s="6">
        <f t="shared" si="71"/>
        <v>0</v>
      </c>
      <c r="AB188" s="6">
        <f t="shared" si="71"/>
        <v>0</v>
      </c>
      <c r="AC188" s="6">
        <f t="shared" si="71"/>
        <v>0</v>
      </c>
      <c r="AD188" s="6">
        <f t="shared" si="71"/>
        <v>5</v>
      </c>
      <c r="AE188" s="6">
        <f t="shared" si="71"/>
        <v>0</v>
      </c>
      <c r="AF188" s="6">
        <f t="shared" si="63"/>
        <v>5</v>
      </c>
      <c r="AG188" s="6">
        <f t="shared" si="64"/>
        <v>0</v>
      </c>
      <c r="AH188" s="14" t="str">
        <f>LEFT(X188,2)&amp;"."&amp;VLOOKUP(MID(X188,4,3),'Data validation'!$A$1:$B$12,2,FALSE)&amp;".2025"</f>
        <v>28.01.2025</v>
      </c>
      <c r="AI188">
        <f t="shared" si="65"/>
        <v>5</v>
      </c>
      <c r="AJ188" t="str">
        <f>H188&amp;"."&amp;VLOOKUP(I188,'Data validation'!$A$1:$B$12,2,FALSE)&amp;".2026"</f>
        <v>07.08.2026</v>
      </c>
      <c r="AK188">
        <f t="shared" si="66"/>
        <v>32</v>
      </c>
      <c r="AL188" t="e">
        <f>VLOOKUP(E188,[2]Sheet1!$A:$B,2,FALSE)</f>
        <v>#N/A</v>
      </c>
    </row>
    <row r="189" spans="1:38" x14ac:dyDescent="0.25">
      <c r="A189" t="str">
        <f>VLOOKUP(Q189,'Data validation'!$K$2:$L$50,2,FALSE)</f>
        <v>TOPOLA SKIES</v>
      </c>
      <c r="B189">
        <f t="shared" si="51"/>
        <v>0</v>
      </c>
      <c r="C189">
        <f t="shared" si="52"/>
        <v>0</v>
      </c>
      <c r="D189">
        <f t="shared" si="53"/>
        <v>6</v>
      </c>
      <c r="E189">
        <v>9990</v>
      </c>
      <c r="F189" t="s">
        <v>6184</v>
      </c>
      <c r="G189" t="s">
        <v>235</v>
      </c>
      <c r="H189" t="str">
        <f t="shared" si="54"/>
        <v>12</v>
      </c>
      <c r="I189" t="str">
        <f t="shared" si="55"/>
        <v>Jul</v>
      </c>
      <c r="J189" t="s">
        <v>33</v>
      </c>
      <c r="K189" t="str">
        <f t="shared" si="56"/>
        <v>18</v>
      </c>
      <c r="L189" t="str">
        <f t="shared" si="57"/>
        <v>Jul</v>
      </c>
      <c r="M189">
        <v>6</v>
      </c>
      <c r="N189">
        <f t="shared" si="58"/>
        <v>6</v>
      </c>
      <c r="O189">
        <f t="shared" si="59"/>
        <v>0</v>
      </c>
      <c r="P189">
        <f t="shared" si="60"/>
        <v>0</v>
      </c>
      <c r="Q189" t="s">
        <v>35</v>
      </c>
      <c r="R189" t="s">
        <v>188</v>
      </c>
      <c r="S189">
        <v>2</v>
      </c>
      <c r="T189">
        <v>2</v>
      </c>
      <c r="U189" s="2">
        <v>3391.3015596330274</v>
      </c>
      <c r="V189" s="2">
        <v>565.21692660550445</v>
      </c>
      <c r="X189" t="s">
        <v>6185</v>
      </c>
      <c r="Y189" t="s">
        <v>6186</v>
      </c>
      <c r="Z189" t="str">
        <f t="shared" si="62"/>
        <v>Feb</v>
      </c>
      <c r="AA189" s="6">
        <f t="shared" si="71"/>
        <v>0</v>
      </c>
      <c r="AB189" s="6">
        <f t="shared" si="71"/>
        <v>0</v>
      </c>
      <c r="AC189" s="6">
        <f t="shared" si="71"/>
        <v>6</v>
      </c>
      <c r="AD189" s="6">
        <f t="shared" si="71"/>
        <v>0</v>
      </c>
      <c r="AE189" s="6">
        <f t="shared" si="71"/>
        <v>0</v>
      </c>
      <c r="AF189" s="6">
        <f t="shared" si="63"/>
        <v>6</v>
      </c>
      <c r="AG189" s="6">
        <f t="shared" si="64"/>
        <v>0</v>
      </c>
      <c r="AH189" s="14" t="str">
        <f>LEFT(X189,2)&amp;"."&amp;VLOOKUP(MID(X189,4,3),'Data validation'!$A$1:$B$12,2,FALSE)&amp;".2025"</f>
        <v>04.02.2025</v>
      </c>
      <c r="AI189">
        <f t="shared" si="65"/>
        <v>6</v>
      </c>
      <c r="AJ189" t="str">
        <f>H189&amp;"."&amp;VLOOKUP(I189,'Data validation'!$A$1:$B$12,2,FALSE)&amp;".2026"</f>
        <v>12.07.2026</v>
      </c>
      <c r="AK189">
        <f t="shared" si="66"/>
        <v>29</v>
      </c>
      <c r="AL189" t="e">
        <f>VLOOKUP(E189,[2]Sheet1!$A:$B,2,FALSE)</f>
        <v>#N/A</v>
      </c>
    </row>
    <row r="190" spans="1:38" x14ac:dyDescent="0.25">
      <c r="A190" t="str">
        <f>VLOOKUP(Q190,'Data validation'!$K$2:$L$50,2,FALSE)</f>
        <v>TO</v>
      </c>
      <c r="B190">
        <f t="shared" si="51"/>
        <v>0</v>
      </c>
      <c r="C190">
        <f t="shared" si="52"/>
        <v>9</v>
      </c>
      <c r="D190">
        <f t="shared" si="53"/>
        <v>0</v>
      </c>
      <c r="E190">
        <v>10110</v>
      </c>
      <c r="F190" t="s">
        <v>6783</v>
      </c>
      <c r="G190" t="s">
        <v>125</v>
      </c>
      <c r="H190" t="str">
        <f t="shared" si="54"/>
        <v>21</v>
      </c>
      <c r="I190" t="str">
        <f t="shared" si="55"/>
        <v>Jun</v>
      </c>
      <c r="J190" t="s">
        <v>71</v>
      </c>
      <c r="K190" t="str">
        <f t="shared" si="56"/>
        <v>30</v>
      </c>
      <c r="L190" t="str">
        <f t="shared" si="57"/>
        <v>Jun</v>
      </c>
      <c r="M190">
        <v>9</v>
      </c>
      <c r="N190">
        <f t="shared" si="58"/>
        <v>9</v>
      </c>
      <c r="O190">
        <f t="shared" si="59"/>
        <v>0</v>
      </c>
      <c r="P190">
        <f t="shared" si="60"/>
        <v>0</v>
      </c>
      <c r="Q190" t="s">
        <v>81</v>
      </c>
      <c r="R190" t="s">
        <v>63</v>
      </c>
      <c r="S190">
        <v>2</v>
      </c>
      <c r="T190">
        <v>1</v>
      </c>
      <c r="U190" s="2">
        <f>SUMIFS(SLR!L:L,SLR!D:D,'Резервации 2026'!E190)</f>
        <v>2635.089759</v>
      </c>
      <c r="V190" s="2">
        <f>+U190/M190</f>
        <v>292.78775100000001</v>
      </c>
      <c r="W190" t="s">
        <v>262</v>
      </c>
      <c r="X190" t="s">
        <v>6784</v>
      </c>
      <c r="Y190" t="s">
        <v>6771</v>
      </c>
      <c r="Z190" t="str">
        <f t="shared" si="62"/>
        <v>Feb</v>
      </c>
      <c r="AA190" s="6">
        <f t="shared" si="71"/>
        <v>0</v>
      </c>
      <c r="AB190" s="6">
        <f t="shared" si="71"/>
        <v>9</v>
      </c>
      <c r="AC190" s="6">
        <f t="shared" si="71"/>
        <v>0</v>
      </c>
      <c r="AD190" s="6">
        <f t="shared" si="71"/>
        <v>0</v>
      </c>
      <c r="AE190" s="6">
        <f t="shared" si="71"/>
        <v>0</v>
      </c>
      <c r="AF190" s="6">
        <f t="shared" si="63"/>
        <v>9</v>
      </c>
      <c r="AG190" s="6">
        <f t="shared" si="64"/>
        <v>0</v>
      </c>
      <c r="AH190" s="14" t="str">
        <f>LEFT(X190,2)&amp;"."&amp;VLOOKUP(MID(X190,4,3),'Data validation'!$A$1:$B$12,2,FALSE)&amp;".2025"</f>
        <v>16.02.2025</v>
      </c>
      <c r="AI190">
        <f t="shared" si="65"/>
        <v>8</v>
      </c>
      <c r="AJ190" t="str">
        <f>H190&amp;"."&amp;VLOOKUP(I190,'Data validation'!$A$1:$B$12,2,FALSE)&amp;".2026"</f>
        <v>21.06.2026</v>
      </c>
      <c r="AK190">
        <f t="shared" si="66"/>
        <v>26</v>
      </c>
      <c r="AL190" t="e">
        <f>VLOOKUP(E190,[2]Sheet1!$A:$B,2,FALSE)</f>
        <v>#N/A</v>
      </c>
    </row>
    <row r="191" spans="1:38" x14ac:dyDescent="0.25">
      <c r="A191" t="str">
        <f>VLOOKUP(Q191,'Data validation'!$K$2:$L$50,2,FALSE)</f>
        <v>TOPOLA SKIES</v>
      </c>
      <c r="B191">
        <f t="shared" si="51"/>
        <v>0</v>
      </c>
      <c r="C191">
        <f t="shared" si="52"/>
        <v>5</v>
      </c>
      <c r="D191">
        <f t="shared" si="53"/>
        <v>0</v>
      </c>
      <c r="E191">
        <v>8130</v>
      </c>
      <c r="F191" t="s">
        <v>7705</v>
      </c>
      <c r="G191" t="s">
        <v>172</v>
      </c>
      <c r="H191" t="str">
        <f t="shared" si="54"/>
        <v>01</v>
      </c>
      <c r="I191" t="str">
        <f t="shared" si="55"/>
        <v>Jul</v>
      </c>
      <c r="J191" t="s">
        <v>173</v>
      </c>
      <c r="K191" t="str">
        <f t="shared" si="56"/>
        <v>06</v>
      </c>
      <c r="L191" t="str">
        <f t="shared" si="57"/>
        <v>Jul</v>
      </c>
      <c r="M191">
        <v>5</v>
      </c>
      <c r="N191">
        <f t="shared" si="58"/>
        <v>5</v>
      </c>
      <c r="O191">
        <f t="shared" si="59"/>
        <v>0</v>
      </c>
      <c r="P191">
        <f t="shared" si="60"/>
        <v>0</v>
      </c>
      <c r="Q191" t="s">
        <v>35</v>
      </c>
      <c r="R191" t="s">
        <v>63</v>
      </c>
      <c r="S191">
        <v>3</v>
      </c>
      <c r="T191">
        <v>1</v>
      </c>
      <c r="U191" s="2">
        <v>2005.7305800917427</v>
      </c>
      <c r="V191" s="2">
        <v>401.14252733944949</v>
      </c>
      <c r="X191" t="s">
        <v>300</v>
      </c>
      <c r="Y191" t="s">
        <v>301</v>
      </c>
      <c r="Z191" t="str">
        <f t="shared" si="62"/>
        <v>Nov</v>
      </c>
      <c r="AA191" s="6">
        <f t="shared" si="71"/>
        <v>0</v>
      </c>
      <c r="AB191" s="6">
        <f t="shared" si="71"/>
        <v>0</v>
      </c>
      <c r="AC191" s="6">
        <f t="shared" si="71"/>
        <v>5</v>
      </c>
      <c r="AD191" s="6">
        <f t="shared" si="71"/>
        <v>0</v>
      </c>
      <c r="AE191" s="6">
        <f t="shared" si="71"/>
        <v>0</v>
      </c>
      <c r="AF191" s="6">
        <f t="shared" si="63"/>
        <v>5</v>
      </c>
      <c r="AG191" s="6">
        <f t="shared" si="64"/>
        <v>0</v>
      </c>
      <c r="AH191" s="14" t="str">
        <f>LEFT(X191,2)&amp;"."&amp;VLOOKUP(MID(X191,4,3),'Data validation'!$A$1:$B$12,2,FALSE)&amp;".2025"</f>
        <v>06.11.2025</v>
      </c>
      <c r="AI191">
        <f t="shared" si="65"/>
        <v>45</v>
      </c>
      <c r="AJ191" t="str">
        <f>H191&amp;"."&amp;VLOOKUP(I191,'Data validation'!$A$1:$B$12,2,FALSE)&amp;".2026"</f>
        <v>01.07.2026</v>
      </c>
      <c r="AK191">
        <f t="shared" si="66"/>
        <v>27</v>
      </c>
      <c r="AL191" t="e">
        <f>VLOOKUP(E191,[2]Sheet1!$A:$B,2,FALSE)</f>
        <v>#N/A</v>
      </c>
    </row>
    <row r="192" spans="1:38" x14ac:dyDescent="0.25">
      <c r="A192" t="str">
        <f>VLOOKUP(Q192,'Data validation'!$K$2:$L$50,2,FALSE)</f>
        <v>TO</v>
      </c>
      <c r="B192">
        <f t="shared" si="51"/>
        <v>0</v>
      </c>
      <c r="C192">
        <f t="shared" si="52"/>
        <v>0</v>
      </c>
      <c r="D192">
        <f t="shared" si="53"/>
        <v>5</v>
      </c>
      <c r="E192">
        <v>10274</v>
      </c>
      <c r="F192" t="s">
        <v>7062</v>
      </c>
      <c r="G192" t="s">
        <v>114</v>
      </c>
      <c r="H192" t="str">
        <f t="shared" si="54"/>
        <v>14</v>
      </c>
      <c r="I192" t="str">
        <f t="shared" si="55"/>
        <v>Jul</v>
      </c>
      <c r="J192" t="s">
        <v>155</v>
      </c>
      <c r="K192" t="str">
        <f t="shared" si="56"/>
        <v>19</v>
      </c>
      <c r="L192" t="str">
        <f t="shared" si="57"/>
        <v>Jul</v>
      </c>
      <c r="M192">
        <v>5</v>
      </c>
      <c r="N192">
        <f t="shared" si="58"/>
        <v>5</v>
      </c>
      <c r="O192">
        <f t="shared" si="59"/>
        <v>0</v>
      </c>
      <c r="P192">
        <f t="shared" si="60"/>
        <v>0</v>
      </c>
      <c r="Q192" t="s">
        <v>138</v>
      </c>
      <c r="R192" t="s">
        <v>17</v>
      </c>
      <c r="S192">
        <v>3</v>
      </c>
      <c r="T192">
        <v>0</v>
      </c>
      <c r="U192" s="2">
        <f>SUMIFS(TediKam!L:L,TediKam!D:D,'Резервации 2026'!E192)</f>
        <v>2252.7249939999997</v>
      </c>
      <c r="V192" s="2">
        <f>+U192/M192</f>
        <v>450.54499879999992</v>
      </c>
      <c r="W192" t="s">
        <v>262</v>
      </c>
      <c r="X192" t="s">
        <v>7063</v>
      </c>
      <c r="Y192" t="s">
        <v>7056</v>
      </c>
      <c r="Z192" t="str">
        <f t="shared" si="62"/>
        <v>Feb</v>
      </c>
      <c r="AA192" s="6">
        <f t="shared" si="71"/>
        <v>0</v>
      </c>
      <c r="AB192" s="6">
        <f t="shared" si="71"/>
        <v>0</v>
      </c>
      <c r="AC192" s="6">
        <f t="shared" si="71"/>
        <v>5</v>
      </c>
      <c r="AD192" s="6">
        <f t="shared" si="71"/>
        <v>0</v>
      </c>
      <c r="AE192" s="6">
        <f t="shared" si="71"/>
        <v>0</v>
      </c>
      <c r="AF192" s="6">
        <f t="shared" si="63"/>
        <v>5</v>
      </c>
      <c r="AG192" s="6">
        <f t="shared" si="64"/>
        <v>0</v>
      </c>
      <c r="AH192" s="14" t="str">
        <f>LEFT(X192,2)&amp;"."&amp;VLOOKUP(MID(X192,4,3),'Data validation'!$A$1:$B$12,2,FALSE)&amp;".2025"</f>
        <v>28.02.2025</v>
      </c>
      <c r="AI192">
        <f t="shared" si="65"/>
        <v>9</v>
      </c>
      <c r="AJ192" t="str">
        <f>H192&amp;"."&amp;VLOOKUP(I192,'Data validation'!$A$1:$B$12,2,FALSE)&amp;".2026"</f>
        <v>14.07.2026</v>
      </c>
      <c r="AK192">
        <f t="shared" si="66"/>
        <v>29</v>
      </c>
      <c r="AL192" t="e">
        <f>VLOOKUP(E192,[2]Sheet1!$A:$B,2,FALSE)</f>
        <v>#N/A</v>
      </c>
    </row>
    <row r="193" spans="1:38" x14ac:dyDescent="0.25">
      <c r="A193" t="str">
        <f>VLOOKUP(Q193,'Data validation'!$K$2:$L$50,2,FALSE)</f>
        <v>BOOKING</v>
      </c>
      <c r="B193">
        <f t="shared" si="51"/>
        <v>0</v>
      </c>
      <c r="C193">
        <f t="shared" si="52"/>
        <v>5</v>
      </c>
      <c r="D193">
        <f t="shared" si="53"/>
        <v>0</v>
      </c>
      <c r="E193">
        <v>10275</v>
      </c>
      <c r="F193" t="s">
        <v>7064</v>
      </c>
      <c r="G193" t="s">
        <v>313</v>
      </c>
      <c r="H193" t="str">
        <f t="shared" si="54"/>
        <v>05</v>
      </c>
      <c r="I193" t="str">
        <f t="shared" si="55"/>
        <v>Jul</v>
      </c>
      <c r="J193" t="s">
        <v>182</v>
      </c>
      <c r="K193" t="str">
        <f t="shared" si="56"/>
        <v>10</v>
      </c>
      <c r="L193" t="str">
        <f t="shared" si="57"/>
        <v>Jul</v>
      </c>
      <c r="M193">
        <v>5</v>
      </c>
      <c r="N193">
        <f t="shared" si="58"/>
        <v>5</v>
      </c>
      <c r="O193">
        <f t="shared" si="59"/>
        <v>0</v>
      </c>
      <c r="P193">
        <f t="shared" si="60"/>
        <v>0</v>
      </c>
      <c r="Q193" t="s">
        <v>587</v>
      </c>
      <c r="R193" t="s">
        <v>20</v>
      </c>
      <c r="S193">
        <v>2</v>
      </c>
      <c r="T193">
        <v>1</v>
      </c>
      <c r="U193" s="2">
        <v>2255.7000088073391</v>
      </c>
      <c r="V193" s="2">
        <v>451.13282440366964</v>
      </c>
      <c r="W193" t="s">
        <v>262</v>
      </c>
      <c r="X193" t="s">
        <v>7065</v>
      </c>
      <c r="Y193" t="s">
        <v>7056</v>
      </c>
      <c r="Z193" t="str">
        <f t="shared" si="62"/>
        <v>Feb</v>
      </c>
      <c r="AA193" s="6">
        <f t="shared" si="71"/>
        <v>0</v>
      </c>
      <c r="AB193" s="6">
        <f t="shared" si="71"/>
        <v>0</v>
      </c>
      <c r="AC193" s="6">
        <f t="shared" si="71"/>
        <v>5</v>
      </c>
      <c r="AD193" s="6">
        <f t="shared" si="71"/>
        <v>0</v>
      </c>
      <c r="AE193" s="6">
        <f t="shared" si="71"/>
        <v>0</v>
      </c>
      <c r="AF193" s="6">
        <f t="shared" si="63"/>
        <v>5</v>
      </c>
      <c r="AG193" s="6">
        <f t="shared" si="64"/>
        <v>0</v>
      </c>
      <c r="AH193" s="14" t="str">
        <f>LEFT(X193,2)&amp;"."&amp;VLOOKUP(MID(X193,4,3),'Data validation'!$A$1:$B$12,2,FALSE)&amp;".2025"</f>
        <v>28.02.2025</v>
      </c>
      <c r="AI193">
        <f t="shared" si="65"/>
        <v>9</v>
      </c>
      <c r="AJ193" t="str">
        <f>H193&amp;"."&amp;VLOOKUP(I193,'Data validation'!$A$1:$B$12,2,FALSE)&amp;".2026"</f>
        <v>05.07.2026</v>
      </c>
      <c r="AK193">
        <f t="shared" si="66"/>
        <v>28</v>
      </c>
      <c r="AL193" t="str">
        <f>VLOOKUP(E193,[2]Sheet1!$A:$B,2,FALSE)</f>
        <v>Анулирана</v>
      </c>
    </row>
    <row r="194" spans="1:38" x14ac:dyDescent="0.25">
      <c r="A194" t="str">
        <f>VLOOKUP(Q194,'Data validation'!$K$2:$L$50,2,FALSE)</f>
        <v>TO</v>
      </c>
      <c r="B194">
        <f t="shared" si="51"/>
        <v>0</v>
      </c>
      <c r="C194">
        <f t="shared" si="52"/>
        <v>4</v>
      </c>
      <c r="D194">
        <f t="shared" si="53"/>
        <v>0</v>
      </c>
      <c r="E194">
        <v>10111</v>
      </c>
      <c r="F194" t="s">
        <v>6785</v>
      </c>
      <c r="G194" t="s">
        <v>71</v>
      </c>
      <c r="H194" t="str">
        <f t="shared" si="54"/>
        <v>30</v>
      </c>
      <c r="I194" t="str">
        <f t="shared" si="55"/>
        <v>Jun</v>
      </c>
      <c r="J194" t="s">
        <v>45</v>
      </c>
      <c r="K194" t="str">
        <f t="shared" si="56"/>
        <v>04</v>
      </c>
      <c r="L194" t="str">
        <f t="shared" si="57"/>
        <v>Jul</v>
      </c>
      <c r="M194">
        <v>4</v>
      </c>
      <c r="N194">
        <f t="shared" si="58"/>
        <v>-26</v>
      </c>
      <c r="O194">
        <f t="shared" si="59"/>
        <v>1</v>
      </c>
      <c r="P194">
        <f t="shared" si="60"/>
        <v>3</v>
      </c>
      <c r="Q194" t="s">
        <v>81</v>
      </c>
      <c r="R194" t="s">
        <v>63</v>
      </c>
      <c r="S194">
        <v>2</v>
      </c>
      <c r="T194">
        <v>2</v>
      </c>
      <c r="U194" s="2">
        <f>SUMIFS(SLR!L:L,SLR!D:D,'Резервации 2026'!E194)</f>
        <v>2063.40065</v>
      </c>
      <c r="V194" s="2">
        <f>+U194/M194</f>
        <v>515.85016250000001</v>
      </c>
      <c r="W194" t="s">
        <v>262</v>
      </c>
      <c r="X194" t="s">
        <v>6786</v>
      </c>
      <c r="Y194" t="s">
        <v>6771</v>
      </c>
      <c r="Z194" t="str">
        <f t="shared" si="62"/>
        <v>Feb</v>
      </c>
      <c r="AA194" s="6">
        <f t="shared" si="71"/>
        <v>0</v>
      </c>
      <c r="AB194" s="6">
        <f t="shared" si="71"/>
        <v>1</v>
      </c>
      <c r="AC194" s="6">
        <f t="shared" si="71"/>
        <v>3</v>
      </c>
      <c r="AD194" s="6">
        <f t="shared" si="71"/>
        <v>0</v>
      </c>
      <c r="AE194" s="6">
        <f t="shared" si="71"/>
        <v>0</v>
      </c>
      <c r="AF194" s="6">
        <f t="shared" si="63"/>
        <v>4</v>
      </c>
      <c r="AG194" s="6">
        <f t="shared" si="64"/>
        <v>0</v>
      </c>
      <c r="AH194" s="14" t="str">
        <f>LEFT(X194,2)&amp;"."&amp;VLOOKUP(MID(X194,4,3),'Data validation'!$A$1:$B$12,2,FALSE)&amp;".2025"</f>
        <v>16.02.2025</v>
      </c>
      <c r="AI194">
        <f t="shared" si="65"/>
        <v>8</v>
      </c>
      <c r="AJ194" t="str">
        <f>H194&amp;"."&amp;VLOOKUP(I194,'Data validation'!$A$1:$B$12,2,FALSE)&amp;".2026"</f>
        <v>30.06.2026</v>
      </c>
      <c r="AK194">
        <f t="shared" si="66"/>
        <v>27</v>
      </c>
      <c r="AL194" t="e">
        <f>VLOOKUP(E194,[2]Sheet1!$A:$B,2,FALSE)</f>
        <v>#N/A</v>
      </c>
    </row>
    <row r="195" spans="1:38" x14ac:dyDescent="0.25">
      <c r="A195" t="str">
        <f>VLOOKUP(Q195,'Data validation'!$K$2:$L$50,2,FALSE)</f>
        <v>ITAKA</v>
      </c>
      <c r="B195">
        <f t="shared" ref="B195:B258" si="75">AA195+IF(I195="Jun",IF(_xlfn.NUMBERVALUE(H195)&gt;14,0,IF(_xlfn.NUMBERVALUE(K195)&lt;14,M195,15-_xlfn.NUMBERVALUE(H195))),0)</f>
        <v>0</v>
      </c>
      <c r="C195">
        <f t="shared" ref="C195:C258" si="76">M195-B195-D195</f>
        <v>0</v>
      </c>
      <c r="D195">
        <f t="shared" ref="D195:D258" si="77">IF(L195="Jul",IF(_xlfn.NUMBERVALUE(K195)&lt;11,0,IF(I195="Jul",IF(_xlfn.NUMBERVALUE(H195)&gt;11,M195,_xlfn.NUMBERVALUE(K195)-11),0)),0)+IF(L195="Aug",IF(_xlfn.NUMBERVALUE(K195)&gt;24,IF(_xlfn.NUMBERVALUE(H195)&gt;24,0,25-_xlfn.NUMBERVALUE(H195)),IF(I195="Aug",M195,_xlfn.NUMBERVALUE(K195)-1+32-_xlfn.NUMBERVALUE(H195))),0)</f>
        <v>7</v>
      </c>
      <c r="E195">
        <v>10113</v>
      </c>
      <c r="F195" t="s">
        <v>6787</v>
      </c>
      <c r="G195" t="s">
        <v>114</v>
      </c>
      <c r="H195" t="str">
        <f t="shared" ref="H195:H258" si="78">LEFT(G195,2)</f>
        <v>14</v>
      </c>
      <c r="I195" t="str">
        <f t="shared" ref="I195:I258" si="79">MID(G195,4,3)</f>
        <v>Jul</v>
      </c>
      <c r="J195" t="s">
        <v>93</v>
      </c>
      <c r="K195" t="str">
        <f t="shared" ref="K195:K258" si="80">LEFT(J195,2)</f>
        <v>21</v>
      </c>
      <c r="L195" t="str">
        <f t="shared" ref="L195:L258" si="81">MID(J195,4,3)</f>
        <v>Jul</v>
      </c>
      <c r="M195">
        <v>7</v>
      </c>
      <c r="N195">
        <f t="shared" ref="N195:N258" si="82">+K195-H195</f>
        <v>7</v>
      </c>
      <c r="O195">
        <f t="shared" ref="O195:O258" si="83">IF(I195=L195,0,31-H195)</f>
        <v>0</v>
      </c>
      <c r="P195">
        <f t="shared" ref="P195:P258" si="84">IF(I195=L195,0,K195-1)</f>
        <v>0</v>
      </c>
      <c r="Q195" t="s">
        <v>1445</v>
      </c>
      <c r="R195" t="s">
        <v>20</v>
      </c>
      <c r="S195">
        <v>2</v>
      </c>
      <c r="T195">
        <v>0</v>
      </c>
      <c r="U195" s="2">
        <f>SUMIFS(Itaka!L:L,Itaka!D:D,'Резервации 2026'!E195)</f>
        <v>1808.6929091</v>
      </c>
      <c r="V195" s="2">
        <f t="shared" ref="V195:V196" si="85">+U195/M195</f>
        <v>258.38470130000002</v>
      </c>
      <c r="W195" t="s">
        <v>4628</v>
      </c>
      <c r="X195" t="s">
        <v>6788</v>
      </c>
      <c r="Y195" t="s">
        <v>6574</v>
      </c>
      <c r="Z195" t="str">
        <f t="shared" ref="Z195:Z258" si="86">MID(X195,4,3)</f>
        <v>Feb</v>
      </c>
      <c r="AA195" s="6">
        <f t="shared" si="71"/>
        <v>0</v>
      </c>
      <c r="AB195" s="6">
        <f t="shared" si="71"/>
        <v>0</v>
      </c>
      <c r="AC195" s="6">
        <f t="shared" si="71"/>
        <v>7</v>
      </c>
      <c r="AD195" s="6">
        <f t="shared" si="71"/>
        <v>0</v>
      </c>
      <c r="AE195" s="6">
        <f t="shared" si="71"/>
        <v>0</v>
      </c>
      <c r="AF195" s="6">
        <f t="shared" ref="AF195:AF258" si="87">SUM(AA195:AE195)</f>
        <v>7</v>
      </c>
      <c r="AG195" s="6">
        <f t="shared" ref="AG195:AG258" si="88">+AF195-M195</f>
        <v>0</v>
      </c>
      <c r="AH195" s="14" t="str">
        <f>LEFT(X195,2)&amp;"."&amp;VLOOKUP(MID(X195,4,3),'Data validation'!$A$1:$B$12,2,FALSE)&amp;".2025"</f>
        <v>16.02.2025</v>
      </c>
      <c r="AI195">
        <f t="shared" ref="AI195:AI258" si="89">WEEKNUM(AH195)</f>
        <v>8</v>
      </c>
      <c r="AJ195" t="str">
        <f>H195&amp;"."&amp;VLOOKUP(I195,'Data validation'!$A$1:$B$12,2,FALSE)&amp;".2026"</f>
        <v>14.07.2026</v>
      </c>
      <c r="AK195">
        <f t="shared" ref="AK195:AK258" si="90">WEEKNUM(AJ195)</f>
        <v>29</v>
      </c>
      <c r="AL195" t="e">
        <f>VLOOKUP(E195,[2]Sheet1!$A:$B,2,FALSE)</f>
        <v>#N/A</v>
      </c>
    </row>
    <row r="196" spans="1:38" x14ac:dyDescent="0.25">
      <c r="A196" t="str">
        <f>VLOOKUP(Q196,'Data validation'!$K$2:$L$50,2,FALSE)</f>
        <v>ITAKA</v>
      </c>
      <c r="B196">
        <f t="shared" si="75"/>
        <v>0</v>
      </c>
      <c r="C196">
        <f t="shared" si="76"/>
        <v>0</v>
      </c>
      <c r="D196">
        <f t="shared" si="77"/>
        <v>7</v>
      </c>
      <c r="E196">
        <v>10112</v>
      </c>
      <c r="F196" t="s">
        <v>6789</v>
      </c>
      <c r="G196" t="s">
        <v>114</v>
      </c>
      <c r="H196" t="str">
        <f t="shared" si="78"/>
        <v>14</v>
      </c>
      <c r="I196" t="str">
        <f t="shared" si="79"/>
        <v>Jul</v>
      </c>
      <c r="J196" t="s">
        <v>93</v>
      </c>
      <c r="K196" t="str">
        <f t="shared" si="80"/>
        <v>21</v>
      </c>
      <c r="L196" t="str">
        <f t="shared" si="81"/>
        <v>Jul</v>
      </c>
      <c r="M196">
        <v>7</v>
      </c>
      <c r="N196">
        <f t="shared" si="82"/>
        <v>7</v>
      </c>
      <c r="O196">
        <f t="shared" si="83"/>
        <v>0</v>
      </c>
      <c r="P196">
        <f t="shared" si="84"/>
        <v>0</v>
      </c>
      <c r="Q196" t="s">
        <v>1445</v>
      </c>
      <c r="R196" t="s">
        <v>20</v>
      </c>
      <c r="S196">
        <v>2</v>
      </c>
      <c r="T196">
        <v>0</v>
      </c>
      <c r="U196" s="2">
        <f>SUMIFS(Itaka!L:L,Itaka!D:D,'Резервации 2026'!E196)</f>
        <v>1808.6929091</v>
      </c>
      <c r="V196" s="2">
        <f t="shared" si="85"/>
        <v>258.38470130000002</v>
      </c>
      <c r="W196" t="s">
        <v>4628</v>
      </c>
      <c r="X196" t="s">
        <v>6788</v>
      </c>
      <c r="Y196" t="s">
        <v>6574</v>
      </c>
      <c r="Z196" t="str">
        <f t="shared" si="86"/>
        <v>Feb</v>
      </c>
      <c r="AA196" s="6">
        <f t="shared" si="71"/>
        <v>0</v>
      </c>
      <c r="AB196" s="6">
        <f t="shared" si="71"/>
        <v>0</v>
      </c>
      <c r="AC196" s="6">
        <f t="shared" si="71"/>
        <v>7</v>
      </c>
      <c r="AD196" s="6">
        <f t="shared" si="71"/>
        <v>0</v>
      </c>
      <c r="AE196" s="6">
        <f t="shared" si="71"/>
        <v>0</v>
      </c>
      <c r="AF196" s="6">
        <f t="shared" si="87"/>
        <v>7</v>
      </c>
      <c r="AG196" s="6">
        <f t="shared" si="88"/>
        <v>0</v>
      </c>
      <c r="AH196" s="14" t="str">
        <f>LEFT(X196,2)&amp;"."&amp;VLOOKUP(MID(X196,4,3),'Data validation'!$A$1:$B$12,2,FALSE)&amp;".2025"</f>
        <v>16.02.2025</v>
      </c>
      <c r="AI196">
        <f t="shared" si="89"/>
        <v>8</v>
      </c>
      <c r="AJ196" t="str">
        <f>H196&amp;"."&amp;VLOOKUP(I196,'Data validation'!$A$1:$B$12,2,FALSE)&amp;".2026"</f>
        <v>14.07.2026</v>
      </c>
      <c r="AK196">
        <f t="shared" si="90"/>
        <v>29</v>
      </c>
      <c r="AL196" t="e">
        <f>VLOOKUP(E196,[2]Sheet1!$A:$B,2,FALSE)</f>
        <v>#N/A</v>
      </c>
    </row>
    <row r="197" spans="1:38" x14ac:dyDescent="0.25">
      <c r="A197" t="str">
        <f>VLOOKUP(Q197,'Data validation'!$K$2:$L$50,2,FALSE)</f>
        <v>TO</v>
      </c>
      <c r="B197">
        <f t="shared" si="75"/>
        <v>0</v>
      </c>
      <c r="C197">
        <f t="shared" si="76"/>
        <v>0</v>
      </c>
      <c r="D197">
        <f t="shared" si="77"/>
        <v>5</v>
      </c>
      <c r="E197">
        <v>9780</v>
      </c>
      <c r="F197" t="s">
        <v>5356</v>
      </c>
      <c r="G197" t="s">
        <v>528</v>
      </c>
      <c r="H197" t="str">
        <f t="shared" si="78"/>
        <v>23</v>
      </c>
      <c r="I197" t="str">
        <f t="shared" si="79"/>
        <v>Jul</v>
      </c>
      <c r="J197" t="s">
        <v>495</v>
      </c>
      <c r="K197" t="str">
        <f t="shared" si="80"/>
        <v>28</v>
      </c>
      <c r="L197" t="str">
        <f t="shared" si="81"/>
        <v>Jul</v>
      </c>
      <c r="M197">
        <v>5</v>
      </c>
      <c r="N197">
        <f t="shared" si="82"/>
        <v>5</v>
      </c>
      <c r="O197">
        <f t="shared" si="83"/>
        <v>0</v>
      </c>
      <c r="P197">
        <f t="shared" si="84"/>
        <v>0</v>
      </c>
      <c r="Q197" t="s">
        <v>81</v>
      </c>
      <c r="R197" t="s">
        <v>20</v>
      </c>
      <c r="S197">
        <v>3</v>
      </c>
      <c r="T197">
        <v>0</v>
      </c>
      <c r="U197" s="2">
        <f>SUMIFS(SLR!L:L,SLR!D:D,'Резервации 2026'!E197)</f>
        <v>2153.4666214999997</v>
      </c>
      <c r="V197" s="2">
        <f>+U197/M197</f>
        <v>430.69332429999997</v>
      </c>
      <c r="W197" t="s">
        <v>262</v>
      </c>
      <c r="X197" t="s">
        <v>5357</v>
      </c>
      <c r="Y197" t="s">
        <v>5345</v>
      </c>
      <c r="Z197" t="str">
        <f t="shared" si="86"/>
        <v>Jan</v>
      </c>
      <c r="AA197" s="6">
        <f t="shared" si="71"/>
        <v>0</v>
      </c>
      <c r="AB197" s="6">
        <f t="shared" si="71"/>
        <v>0</v>
      </c>
      <c r="AC197" s="6">
        <f t="shared" si="71"/>
        <v>5</v>
      </c>
      <c r="AD197" s="6">
        <f t="shared" si="71"/>
        <v>0</v>
      </c>
      <c r="AE197" s="6">
        <f t="shared" si="71"/>
        <v>0</v>
      </c>
      <c r="AF197" s="6">
        <f t="shared" si="87"/>
        <v>5</v>
      </c>
      <c r="AG197" s="6">
        <f t="shared" si="88"/>
        <v>0</v>
      </c>
      <c r="AH197" s="14" t="str">
        <f>LEFT(X197,2)&amp;"."&amp;VLOOKUP(MID(X197,4,3),'Data validation'!$A$1:$B$12,2,FALSE)&amp;".2025"</f>
        <v>27.01.2025</v>
      </c>
      <c r="AI197">
        <f t="shared" si="89"/>
        <v>5</v>
      </c>
      <c r="AJ197" t="str">
        <f>H197&amp;"."&amp;VLOOKUP(I197,'Data validation'!$A$1:$B$12,2,FALSE)&amp;".2026"</f>
        <v>23.07.2026</v>
      </c>
      <c r="AK197">
        <f t="shared" si="90"/>
        <v>30</v>
      </c>
      <c r="AL197" t="e">
        <f>VLOOKUP(E197,[2]Sheet1!$A:$B,2,FALSE)</f>
        <v>#N/A</v>
      </c>
    </row>
    <row r="198" spans="1:38" x14ac:dyDescent="0.25">
      <c r="A198" t="str">
        <f>VLOOKUP(Q198,'Data validation'!$K$2:$L$50,2,FALSE)</f>
        <v>TO</v>
      </c>
      <c r="B198">
        <f t="shared" si="75"/>
        <v>0</v>
      </c>
      <c r="C198">
        <f t="shared" si="76"/>
        <v>0</v>
      </c>
      <c r="D198">
        <f t="shared" si="77"/>
        <v>5</v>
      </c>
      <c r="E198">
        <v>9801</v>
      </c>
      <c r="F198" t="s">
        <v>5396</v>
      </c>
      <c r="G198" t="s">
        <v>340</v>
      </c>
      <c r="H198" t="str">
        <f t="shared" si="78"/>
        <v>03</v>
      </c>
      <c r="I198" t="str">
        <f t="shared" si="79"/>
        <v>Aug</v>
      </c>
      <c r="J198" t="s">
        <v>259</v>
      </c>
      <c r="K198" t="str">
        <f t="shared" si="80"/>
        <v>08</v>
      </c>
      <c r="L198" t="str">
        <f t="shared" si="81"/>
        <v>Aug</v>
      </c>
      <c r="M198">
        <v>5</v>
      </c>
      <c r="N198">
        <f t="shared" si="82"/>
        <v>5</v>
      </c>
      <c r="O198">
        <f t="shared" si="83"/>
        <v>0</v>
      </c>
      <c r="P198">
        <f t="shared" si="84"/>
        <v>0</v>
      </c>
      <c r="Q198" t="s">
        <v>116</v>
      </c>
      <c r="R198" t="s">
        <v>63</v>
      </c>
      <c r="S198">
        <v>2</v>
      </c>
      <c r="T198">
        <v>2</v>
      </c>
      <c r="U198" s="2">
        <f>SUMIFS(Solvex!L:L,Solvex!D:D,'Резервации 2026'!E198)</f>
        <v>1993.9686850000001</v>
      </c>
      <c r="V198" s="2">
        <f>+U198/M198</f>
        <v>398.79373700000002</v>
      </c>
      <c r="W198" t="s">
        <v>262</v>
      </c>
      <c r="X198" t="s">
        <v>5397</v>
      </c>
      <c r="Y198" t="s">
        <v>5372</v>
      </c>
      <c r="Z198" t="str">
        <f t="shared" si="86"/>
        <v>Jan</v>
      </c>
      <c r="AA198" s="6">
        <f t="shared" si="71"/>
        <v>0</v>
      </c>
      <c r="AB198" s="6">
        <f t="shared" si="71"/>
        <v>0</v>
      </c>
      <c r="AC198" s="6">
        <f t="shared" si="71"/>
        <v>0</v>
      </c>
      <c r="AD198" s="6">
        <f t="shared" si="71"/>
        <v>5</v>
      </c>
      <c r="AE198" s="6">
        <f t="shared" si="71"/>
        <v>0</v>
      </c>
      <c r="AF198" s="6">
        <f t="shared" si="87"/>
        <v>5</v>
      </c>
      <c r="AG198" s="6">
        <f t="shared" si="88"/>
        <v>0</v>
      </c>
      <c r="AH198" s="14" t="str">
        <f>LEFT(X198,2)&amp;"."&amp;VLOOKUP(MID(X198,4,3),'Data validation'!$A$1:$B$12,2,FALSE)&amp;".2025"</f>
        <v>28.01.2025</v>
      </c>
      <c r="AI198">
        <f t="shared" si="89"/>
        <v>5</v>
      </c>
      <c r="AJ198" t="str">
        <f>H198&amp;"."&amp;VLOOKUP(I198,'Data validation'!$A$1:$B$12,2,FALSE)&amp;".2026"</f>
        <v>03.08.2026</v>
      </c>
      <c r="AK198">
        <f t="shared" si="90"/>
        <v>32</v>
      </c>
      <c r="AL198" t="e">
        <f>VLOOKUP(E198,[2]Sheet1!$A:$B,2,FALSE)</f>
        <v>#N/A</v>
      </c>
    </row>
    <row r="199" spans="1:38" x14ac:dyDescent="0.25">
      <c r="A199" t="str">
        <f>VLOOKUP(Q199,'Data validation'!$K$2:$L$50,2,FALSE)</f>
        <v>TO</v>
      </c>
      <c r="B199">
        <f t="shared" si="75"/>
        <v>0</v>
      </c>
      <c r="C199">
        <f t="shared" si="76"/>
        <v>0</v>
      </c>
      <c r="D199">
        <f t="shared" si="77"/>
        <v>6</v>
      </c>
      <c r="E199">
        <v>10114</v>
      </c>
      <c r="F199" t="s">
        <v>6790</v>
      </c>
      <c r="G199" t="s">
        <v>323</v>
      </c>
      <c r="H199" t="str">
        <f t="shared" si="78"/>
        <v>11</v>
      </c>
      <c r="I199" t="str">
        <f t="shared" si="79"/>
        <v>Jul</v>
      </c>
      <c r="J199" t="s">
        <v>236</v>
      </c>
      <c r="K199" t="str">
        <f t="shared" si="80"/>
        <v>17</v>
      </c>
      <c r="L199" t="str">
        <f t="shared" si="81"/>
        <v>Jul</v>
      </c>
      <c r="M199">
        <v>6</v>
      </c>
      <c r="N199">
        <f t="shared" si="82"/>
        <v>6</v>
      </c>
      <c r="O199">
        <f t="shared" si="83"/>
        <v>0</v>
      </c>
      <c r="P199">
        <f t="shared" si="84"/>
        <v>0</v>
      </c>
      <c r="Q199" t="s">
        <v>56</v>
      </c>
      <c r="R199" t="s">
        <v>17</v>
      </c>
      <c r="S199">
        <v>2</v>
      </c>
      <c r="T199">
        <v>1</v>
      </c>
      <c r="U199" s="2">
        <f>SUMIFS(Novoton!L:L,Novoton!D:D,'Резервации 2026'!E199)</f>
        <v>2002.4569872</v>
      </c>
      <c r="V199" s="2">
        <f>+U199/M199</f>
        <v>333.74283120000001</v>
      </c>
      <c r="W199" t="s">
        <v>262</v>
      </c>
      <c r="X199" t="s">
        <v>6791</v>
      </c>
      <c r="Y199" t="s">
        <v>6771</v>
      </c>
      <c r="Z199" t="str">
        <f t="shared" si="86"/>
        <v>Feb</v>
      </c>
      <c r="AA199" s="6">
        <f t="shared" si="71"/>
        <v>0</v>
      </c>
      <c r="AB199" s="6">
        <f t="shared" si="71"/>
        <v>0</v>
      </c>
      <c r="AC199" s="6">
        <f t="shared" si="71"/>
        <v>6</v>
      </c>
      <c r="AD199" s="6">
        <f t="shared" si="71"/>
        <v>0</v>
      </c>
      <c r="AE199" s="6">
        <f t="shared" si="71"/>
        <v>0</v>
      </c>
      <c r="AF199" s="6">
        <f t="shared" si="87"/>
        <v>6</v>
      </c>
      <c r="AG199" s="6">
        <f t="shared" si="88"/>
        <v>0</v>
      </c>
      <c r="AH199" s="14" t="str">
        <f>LEFT(X199,2)&amp;"."&amp;VLOOKUP(MID(X199,4,3),'Data validation'!$A$1:$B$12,2,FALSE)&amp;".2025"</f>
        <v>16.02.2025</v>
      </c>
      <c r="AI199">
        <f t="shared" si="89"/>
        <v>8</v>
      </c>
      <c r="AJ199" t="str">
        <f>H199&amp;"."&amp;VLOOKUP(I199,'Data validation'!$A$1:$B$12,2,FALSE)&amp;".2026"</f>
        <v>11.07.2026</v>
      </c>
      <c r="AK199">
        <f t="shared" si="90"/>
        <v>28</v>
      </c>
      <c r="AL199" t="e">
        <f>VLOOKUP(E199,[2]Sheet1!$A:$B,2,FALSE)</f>
        <v>#N/A</v>
      </c>
    </row>
    <row r="200" spans="1:38" x14ac:dyDescent="0.25">
      <c r="A200" t="str">
        <f>VLOOKUP(Q200,'Data validation'!$K$2:$L$50,2,FALSE)</f>
        <v>TO</v>
      </c>
      <c r="B200">
        <f t="shared" si="75"/>
        <v>0</v>
      </c>
      <c r="C200">
        <f t="shared" si="76"/>
        <v>5</v>
      </c>
      <c r="D200">
        <f t="shared" si="77"/>
        <v>0</v>
      </c>
      <c r="E200">
        <v>9856</v>
      </c>
      <c r="F200" t="s">
        <v>5491</v>
      </c>
      <c r="G200" t="s">
        <v>173</v>
      </c>
      <c r="H200" t="str">
        <f t="shared" si="78"/>
        <v>06</v>
      </c>
      <c r="I200" t="str">
        <f t="shared" si="79"/>
        <v>Jul</v>
      </c>
      <c r="J200" t="s">
        <v>323</v>
      </c>
      <c r="K200" t="str">
        <f t="shared" si="80"/>
        <v>11</v>
      </c>
      <c r="L200" t="str">
        <f t="shared" si="81"/>
        <v>Jul</v>
      </c>
      <c r="M200">
        <v>5</v>
      </c>
      <c r="N200">
        <f t="shared" si="82"/>
        <v>5</v>
      </c>
      <c r="O200">
        <f t="shared" si="83"/>
        <v>0</v>
      </c>
      <c r="P200">
        <f t="shared" si="84"/>
        <v>0</v>
      </c>
      <c r="Q200" t="s">
        <v>162</v>
      </c>
      <c r="R200" t="s">
        <v>20</v>
      </c>
      <c r="S200">
        <v>2</v>
      </c>
      <c r="T200">
        <v>0</v>
      </c>
      <c r="U200" s="2">
        <f>SUMIFS(Magelan!L:L,Magelan!D:D,'Резервации 2026'!E200)</f>
        <v>1504.6982522000001</v>
      </c>
      <c r="V200" s="2">
        <f>+U200/M200</f>
        <v>300.93965044000004</v>
      </c>
      <c r="W200" t="s">
        <v>262</v>
      </c>
      <c r="X200" t="s">
        <v>5492</v>
      </c>
      <c r="Y200" t="s">
        <v>5420</v>
      </c>
      <c r="Z200" t="str">
        <f t="shared" si="86"/>
        <v>Jan</v>
      </c>
      <c r="AA200" s="6">
        <f t="shared" si="71"/>
        <v>0</v>
      </c>
      <c r="AB200" s="6">
        <f t="shared" si="71"/>
        <v>0</v>
      </c>
      <c r="AC200" s="6">
        <f t="shared" si="71"/>
        <v>5</v>
      </c>
      <c r="AD200" s="6">
        <f t="shared" si="71"/>
        <v>0</v>
      </c>
      <c r="AE200" s="6">
        <f t="shared" si="71"/>
        <v>0</v>
      </c>
      <c r="AF200" s="6">
        <f t="shared" si="87"/>
        <v>5</v>
      </c>
      <c r="AG200" s="6">
        <f t="shared" si="88"/>
        <v>0</v>
      </c>
      <c r="AH200" s="14" t="str">
        <f>LEFT(X200,2)&amp;"."&amp;VLOOKUP(MID(X200,4,3),'Data validation'!$A$1:$B$12,2,FALSE)&amp;".2025"</f>
        <v>30.01.2025</v>
      </c>
      <c r="AI200">
        <f t="shared" si="89"/>
        <v>5</v>
      </c>
      <c r="AJ200" t="str">
        <f>H200&amp;"."&amp;VLOOKUP(I200,'Data validation'!$A$1:$B$12,2,FALSE)&amp;".2026"</f>
        <v>06.07.2026</v>
      </c>
      <c r="AK200">
        <f t="shared" si="90"/>
        <v>28</v>
      </c>
      <c r="AL200" t="e">
        <f>VLOOKUP(E200,[2]Sheet1!$A:$B,2,FALSE)</f>
        <v>#N/A</v>
      </c>
    </row>
    <row r="201" spans="1:38" x14ac:dyDescent="0.25">
      <c r="A201" t="str">
        <f>VLOOKUP(Q201,'Data validation'!$K$2:$L$50,2,FALSE)</f>
        <v>TO</v>
      </c>
      <c r="B201">
        <f t="shared" si="75"/>
        <v>0</v>
      </c>
      <c r="C201">
        <f t="shared" si="76"/>
        <v>6</v>
      </c>
      <c r="D201">
        <f t="shared" si="77"/>
        <v>0</v>
      </c>
      <c r="E201">
        <v>9802</v>
      </c>
      <c r="F201" t="s">
        <v>5398</v>
      </c>
      <c r="G201" t="s">
        <v>131</v>
      </c>
      <c r="H201" t="str">
        <f t="shared" si="78"/>
        <v>29</v>
      </c>
      <c r="I201" t="str">
        <f t="shared" si="79"/>
        <v>Aug</v>
      </c>
      <c r="J201" t="s">
        <v>844</v>
      </c>
      <c r="K201" t="str">
        <f t="shared" si="80"/>
        <v>04</v>
      </c>
      <c r="L201" t="str">
        <f t="shared" si="81"/>
        <v>Sep</v>
      </c>
      <c r="M201">
        <v>6</v>
      </c>
      <c r="N201">
        <f t="shared" si="82"/>
        <v>-25</v>
      </c>
      <c r="O201">
        <f t="shared" si="83"/>
        <v>2</v>
      </c>
      <c r="P201">
        <f t="shared" si="84"/>
        <v>3</v>
      </c>
      <c r="Q201" t="s">
        <v>56</v>
      </c>
      <c r="R201" t="s">
        <v>17</v>
      </c>
      <c r="S201">
        <v>2</v>
      </c>
      <c r="T201">
        <v>0</v>
      </c>
      <c r="U201" s="2">
        <f>SUMIFS(Novoton!L:L,Novoton!D:D,'Резервации 2026'!E201)</f>
        <v>1547.5309291999999</v>
      </c>
      <c r="V201" s="2">
        <f t="shared" ref="V201:V202" si="91">+U201/M201</f>
        <v>257.92182153333334</v>
      </c>
      <c r="W201" t="s">
        <v>262</v>
      </c>
      <c r="X201" t="s">
        <v>5399</v>
      </c>
      <c r="Y201" t="s">
        <v>5372</v>
      </c>
      <c r="Z201" t="str">
        <f t="shared" si="86"/>
        <v>Jan</v>
      </c>
      <c r="AA201" s="6">
        <f t="shared" si="71"/>
        <v>0</v>
      </c>
      <c r="AB201" s="6">
        <f t="shared" si="71"/>
        <v>0</v>
      </c>
      <c r="AC201" s="6">
        <f t="shared" si="71"/>
        <v>0</v>
      </c>
      <c r="AD201" s="6">
        <f t="shared" si="71"/>
        <v>2</v>
      </c>
      <c r="AE201" s="6">
        <f t="shared" si="71"/>
        <v>3</v>
      </c>
      <c r="AF201" s="6">
        <f t="shared" si="87"/>
        <v>5</v>
      </c>
      <c r="AG201" s="6">
        <f t="shared" si="88"/>
        <v>-1</v>
      </c>
      <c r="AH201" s="14" t="str">
        <f>LEFT(X201,2)&amp;"."&amp;VLOOKUP(MID(X201,4,3),'Data validation'!$A$1:$B$12,2,FALSE)&amp;".2025"</f>
        <v>28.01.2025</v>
      </c>
      <c r="AI201">
        <f t="shared" si="89"/>
        <v>5</v>
      </c>
      <c r="AJ201" t="str">
        <f>H201&amp;"."&amp;VLOOKUP(I201,'Data validation'!$A$1:$B$12,2,FALSE)&amp;".2026"</f>
        <v>29.08.2026</v>
      </c>
      <c r="AK201">
        <f t="shared" si="90"/>
        <v>35</v>
      </c>
      <c r="AL201" t="e">
        <f>VLOOKUP(E201,[2]Sheet1!$A:$B,2,FALSE)</f>
        <v>#N/A</v>
      </c>
    </row>
    <row r="202" spans="1:38" x14ac:dyDescent="0.25">
      <c r="A202" t="str">
        <f>VLOOKUP(Q202,'Data validation'!$K$2:$L$50,2,FALSE)</f>
        <v>TO</v>
      </c>
      <c r="B202">
        <f t="shared" si="75"/>
        <v>0</v>
      </c>
      <c r="C202">
        <f t="shared" si="76"/>
        <v>0</v>
      </c>
      <c r="D202">
        <f t="shared" si="77"/>
        <v>5</v>
      </c>
      <c r="E202">
        <v>9803</v>
      </c>
      <c r="F202" t="s">
        <v>5400</v>
      </c>
      <c r="G202" t="s">
        <v>135</v>
      </c>
      <c r="H202" t="str">
        <f t="shared" si="78"/>
        <v>01</v>
      </c>
      <c r="I202" t="str">
        <f t="shared" si="79"/>
        <v>Aug</v>
      </c>
      <c r="J202" t="s">
        <v>136</v>
      </c>
      <c r="K202" t="str">
        <f t="shared" si="80"/>
        <v>06</v>
      </c>
      <c r="L202" t="str">
        <f t="shared" si="81"/>
        <v>Aug</v>
      </c>
      <c r="M202">
        <v>5</v>
      </c>
      <c r="N202">
        <f t="shared" si="82"/>
        <v>5</v>
      </c>
      <c r="O202">
        <f t="shared" si="83"/>
        <v>0</v>
      </c>
      <c r="P202">
        <f t="shared" si="84"/>
        <v>0</v>
      </c>
      <c r="Q202" t="s">
        <v>56</v>
      </c>
      <c r="R202" t="s">
        <v>110</v>
      </c>
      <c r="S202">
        <v>3</v>
      </c>
      <c r="T202">
        <v>2</v>
      </c>
      <c r="U202" s="2">
        <f>SUMIFS(Novoton!L:L,Novoton!D:D,'Резервации 2026'!E202)</f>
        <v>3014.5207789999999</v>
      </c>
      <c r="V202" s="2">
        <f t="shared" si="91"/>
        <v>602.90415580000001</v>
      </c>
      <c r="W202" t="s">
        <v>262</v>
      </c>
      <c r="X202" t="s">
        <v>5401</v>
      </c>
      <c r="Y202" t="s">
        <v>5372</v>
      </c>
      <c r="Z202" t="str">
        <f t="shared" si="86"/>
        <v>Jan</v>
      </c>
      <c r="AA202" s="6">
        <f t="shared" si="71"/>
        <v>0</v>
      </c>
      <c r="AB202" s="6">
        <f t="shared" si="71"/>
        <v>0</v>
      </c>
      <c r="AC202" s="6">
        <f t="shared" si="71"/>
        <v>0</v>
      </c>
      <c r="AD202" s="6">
        <f t="shared" si="71"/>
        <v>5</v>
      </c>
      <c r="AE202" s="6">
        <f t="shared" si="71"/>
        <v>0</v>
      </c>
      <c r="AF202" s="6">
        <f t="shared" si="87"/>
        <v>5</v>
      </c>
      <c r="AG202" s="6">
        <f t="shared" si="88"/>
        <v>0</v>
      </c>
      <c r="AH202" s="14" t="str">
        <f>LEFT(X202,2)&amp;"."&amp;VLOOKUP(MID(X202,4,3),'Data validation'!$A$1:$B$12,2,FALSE)&amp;".2025"</f>
        <v>28.01.2025</v>
      </c>
      <c r="AI202">
        <f t="shared" si="89"/>
        <v>5</v>
      </c>
      <c r="AJ202" t="str">
        <f>H202&amp;"."&amp;VLOOKUP(I202,'Data validation'!$A$1:$B$12,2,FALSE)&amp;".2026"</f>
        <v>01.08.2026</v>
      </c>
      <c r="AK202">
        <f t="shared" si="90"/>
        <v>31</v>
      </c>
      <c r="AL202" t="e">
        <f>VLOOKUP(E202,[2]Sheet1!$A:$B,2,FALSE)</f>
        <v>#N/A</v>
      </c>
    </row>
    <row r="203" spans="1:38" x14ac:dyDescent="0.25">
      <c r="A203" t="str">
        <f>VLOOKUP(Q203,'Data validation'!$K$2:$L$50,2,FALSE)</f>
        <v>INDIVIDUAL</v>
      </c>
      <c r="B203">
        <f t="shared" si="75"/>
        <v>0</v>
      </c>
      <c r="C203">
        <f t="shared" si="76"/>
        <v>0</v>
      </c>
      <c r="D203">
        <f t="shared" si="77"/>
        <v>8</v>
      </c>
      <c r="E203">
        <v>10115</v>
      </c>
      <c r="F203" t="s">
        <v>6792</v>
      </c>
      <c r="G203" t="s">
        <v>236</v>
      </c>
      <c r="H203" t="str">
        <f t="shared" si="78"/>
        <v>17</v>
      </c>
      <c r="I203" t="str">
        <f t="shared" si="79"/>
        <v>Jul</v>
      </c>
      <c r="J203" t="s">
        <v>107</v>
      </c>
      <c r="K203" t="str">
        <f t="shared" si="80"/>
        <v>25</v>
      </c>
      <c r="L203" t="str">
        <f t="shared" si="81"/>
        <v>Jul</v>
      </c>
      <c r="M203">
        <v>8</v>
      </c>
      <c r="N203">
        <f t="shared" si="82"/>
        <v>8</v>
      </c>
      <c r="O203">
        <f t="shared" si="83"/>
        <v>0</v>
      </c>
      <c r="P203">
        <f t="shared" si="84"/>
        <v>0</v>
      </c>
      <c r="Q203" t="s">
        <v>24</v>
      </c>
      <c r="R203" t="s">
        <v>20</v>
      </c>
      <c r="S203">
        <v>2</v>
      </c>
      <c r="T203">
        <v>2</v>
      </c>
      <c r="U203" s="2">
        <v>4104.5873776146782</v>
      </c>
      <c r="V203" s="2">
        <v>513.07342220183477</v>
      </c>
      <c r="X203" t="s">
        <v>6793</v>
      </c>
      <c r="Y203" t="s">
        <v>6771</v>
      </c>
      <c r="Z203" t="str">
        <f t="shared" si="86"/>
        <v>Feb</v>
      </c>
      <c r="AA203" s="6">
        <f t="shared" si="71"/>
        <v>0</v>
      </c>
      <c r="AB203" s="6">
        <f t="shared" si="71"/>
        <v>0</v>
      </c>
      <c r="AC203" s="6">
        <f t="shared" si="71"/>
        <v>8</v>
      </c>
      <c r="AD203" s="6">
        <f t="shared" si="71"/>
        <v>0</v>
      </c>
      <c r="AE203" s="6">
        <f t="shared" si="71"/>
        <v>0</v>
      </c>
      <c r="AF203" s="6">
        <f t="shared" si="87"/>
        <v>8</v>
      </c>
      <c r="AG203" s="6">
        <f t="shared" si="88"/>
        <v>0</v>
      </c>
      <c r="AH203" s="14" t="str">
        <f>LEFT(X203,2)&amp;"."&amp;VLOOKUP(MID(X203,4,3),'Data validation'!$A$1:$B$12,2,FALSE)&amp;".2025"</f>
        <v>16.02.2025</v>
      </c>
      <c r="AI203">
        <f t="shared" si="89"/>
        <v>8</v>
      </c>
      <c r="AJ203" t="str">
        <f>H203&amp;"."&amp;VLOOKUP(I203,'Data validation'!$A$1:$B$12,2,FALSE)&amp;".2026"</f>
        <v>17.07.2026</v>
      </c>
      <c r="AK203">
        <f t="shared" si="90"/>
        <v>29</v>
      </c>
      <c r="AL203" t="e">
        <f>VLOOKUP(E203,[2]Sheet1!$A:$B,2,FALSE)</f>
        <v>#N/A</v>
      </c>
    </row>
    <row r="204" spans="1:38" x14ac:dyDescent="0.25">
      <c r="A204" t="str">
        <f>VLOOKUP(Q204,'Data validation'!$K$2:$L$50,2,FALSE)</f>
        <v>TO</v>
      </c>
      <c r="B204">
        <f t="shared" si="75"/>
        <v>0</v>
      </c>
      <c r="C204">
        <f t="shared" si="76"/>
        <v>0</v>
      </c>
      <c r="D204">
        <f t="shared" si="77"/>
        <v>6</v>
      </c>
      <c r="E204">
        <v>9804</v>
      </c>
      <c r="F204" t="s">
        <v>5402</v>
      </c>
      <c r="G204" t="s">
        <v>160</v>
      </c>
      <c r="H204" t="str">
        <f t="shared" si="78"/>
        <v>04</v>
      </c>
      <c r="I204" t="str">
        <f t="shared" si="79"/>
        <v>Aug</v>
      </c>
      <c r="J204" t="s">
        <v>326</v>
      </c>
      <c r="K204" t="str">
        <f t="shared" si="80"/>
        <v>10</v>
      </c>
      <c r="L204" t="str">
        <f t="shared" si="81"/>
        <v>Aug</v>
      </c>
      <c r="M204">
        <v>6</v>
      </c>
      <c r="N204">
        <f t="shared" si="82"/>
        <v>6</v>
      </c>
      <c r="O204">
        <f t="shared" si="83"/>
        <v>0</v>
      </c>
      <c r="P204">
        <f t="shared" si="84"/>
        <v>0</v>
      </c>
      <c r="Q204" t="s">
        <v>138</v>
      </c>
      <c r="R204" t="s">
        <v>57</v>
      </c>
      <c r="S204">
        <v>2</v>
      </c>
      <c r="T204">
        <v>3</v>
      </c>
      <c r="U204" s="2">
        <f>SUMIFS(TediKam!L:L,TediKam!D:D,'Резервации 2026'!E204)</f>
        <v>3391.2918702000002</v>
      </c>
      <c r="V204" s="2">
        <f>+U204/M204</f>
        <v>565.21531170000003</v>
      </c>
      <c r="W204" t="s">
        <v>1025</v>
      </c>
      <c r="X204" t="s">
        <v>5403</v>
      </c>
      <c r="Y204" t="s">
        <v>5372</v>
      </c>
      <c r="Z204" t="str">
        <f t="shared" si="86"/>
        <v>Jan</v>
      </c>
      <c r="AA204" s="6">
        <f t="shared" si="71"/>
        <v>0</v>
      </c>
      <c r="AB204" s="6">
        <f t="shared" si="71"/>
        <v>0</v>
      </c>
      <c r="AC204" s="6">
        <f t="shared" si="71"/>
        <v>0</v>
      </c>
      <c r="AD204" s="6">
        <f t="shared" si="71"/>
        <v>6</v>
      </c>
      <c r="AE204" s="6">
        <f t="shared" si="71"/>
        <v>0</v>
      </c>
      <c r="AF204" s="6">
        <f t="shared" si="87"/>
        <v>6</v>
      </c>
      <c r="AG204" s="6">
        <f t="shared" si="88"/>
        <v>0</v>
      </c>
      <c r="AH204" s="14" t="str">
        <f>LEFT(X204,2)&amp;"."&amp;VLOOKUP(MID(X204,4,3),'Data validation'!$A$1:$B$12,2,FALSE)&amp;".2025"</f>
        <v>28.01.2025</v>
      </c>
      <c r="AI204">
        <f t="shared" si="89"/>
        <v>5</v>
      </c>
      <c r="AJ204" t="str">
        <f>H204&amp;"."&amp;VLOOKUP(I204,'Data validation'!$A$1:$B$12,2,FALSE)&amp;".2026"</f>
        <v>04.08.2026</v>
      </c>
      <c r="AK204">
        <f t="shared" si="90"/>
        <v>32</v>
      </c>
      <c r="AL204" t="e">
        <f>VLOOKUP(E204,[2]Sheet1!$A:$B,2,FALSE)</f>
        <v>#N/A</v>
      </c>
    </row>
    <row r="205" spans="1:38" x14ac:dyDescent="0.25">
      <c r="A205" t="str">
        <f>VLOOKUP(Q205,'Data validation'!$K$2:$L$50,2,FALSE)</f>
        <v>TO</v>
      </c>
      <c r="B205">
        <f t="shared" si="75"/>
        <v>5</v>
      </c>
      <c r="C205">
        <f t="shared" si="76"/>
        <v>0</v>
      </c>
      <c r="D205">
        <f t="shared" si="77"/>
        <v>0</v>
      </c>
      <c r="E205">
        <v>10116</v>
      </c>
      <c r="F205" t="s">
        <v>6794</v>
      </c>
      <c r="G205" t="s">
        <v>492</v>
      </c>
      <c r="H205" t="str">
        <f t="shared" si="78"/>
        <v>07</v>
      </c>
      <c r="I205" t="str">
        <f t="shared" si="79"/>
        <v>Jun</v>
      </c>
      <c r="J205" t="s">
        <v>1448</v>
      </c>
      <c r="K205" t="str">
        <f t="shared" si="80"/>
        <v>12</v>
      </c>
      <c r="L205" t="str">
        <f t="shared" si="81"/>
        <v>Jun</v>
      </c>
      <c r="M205">
        <v>5</v>
      </c>
      <c r="N205">
        <f t="shared" si="82"/>
        <v>5</v>
      </c>
      <c r="O205">
        <f t="shared" si="83"/>
        <v>0</v>
      </c>
      <c r="P205">
        <f t="shared" si="84"/>
        <v>0</v>
      </c>
      <c r="Q205" t="s">
        <v>116</v>
      </c>
      <c r="R205" t="s">
        <v>20</v>
      </c>
      <c r="S205">
        <v>2</v>
      </c>
      <c r="T205">
        <v>0</v>
      </c>
      <c r="U205" s="2">
        <f>SUMIFS(Solvex!L:L,Solvex!D:D,'Резервации 2026'!E205)</f>
        <v>982.413409</v>
      </c>
      <c r="V205" s="2">
        <f>+U205/M205</f>
        <v>196.48268179999999</v>
      </c>
      <c r="W205" t="s">
        <v>262</v>
      </c>
      <c r="X205" t="s">
        <v>6795</v>
      </c>
      <c r="Y205" t="s">
        <v>6771</v>
      </c>
      <c r="Z205" t="str">
        <f t="shared" si="86"/>
        <v>Feb</v>
      </c>
      <c r="AA205" s="6">
        <f t="shared" si="71"/>
        <v>0</v>
      </c>
      <c r="AB205" s="6">
        <f t="shared" si="71"/>
        <v>5</v>
      </c>
      <c r="AC205" s="6">
        <f t="shared" si="71"/>
        <v>0</v>
      </c>
      <c r="AD205" s="6">
        <f t="shared" si="71"/>
        <v>0</v>
      </c>
      <c r="AE205" s="6">
        <f t="shared" si="71"/>
        <v>0</v>
      </c>
      <c r="AF205" s="6">
        <f t="shared" si="87"/>
        <v>5</v>
      </c>
      <c r="AG205" s="6">
        <f t="shared" si="88"/>
        <v>0</v>
      </c>
      <c r="AH205" s="14" t="str">
        <f>LEFT(X205,2)&amp;"."&amp;VLOOKUP(MID(X205,4,3),'Data validation'!$A$1:$B$12,2,FALSE)&amp;".2025"</f>
        <v>16.02.2025</v>
      </c>
      <c r="AI205">
        <f t="shared" si="89"/>
        <v>8</v>
      </c>
      <c r="AJ205" t="str">
        <f>H205&amp;"."&amp;VLOOKUP(I205,'Data validation'!$A$1:$B$12,2,FALSE)&amp;".2026"</f>
        <v>07.06.2026</v>
      </c>
      <c r="AK205">
        <f t="shared" si="90"/>
        <v>24</v>
      </c>
      <c r="AL205" t="e">
        <f>VLOOKUP(E205,[2]Sheet1!$A:$B,2,FALSE)</f>
        <v>#N/A</v>
      </c>
    </row>
    <row r="206" spans="1:38" x14ac:dyDescent="0.25">
      <c r="A206" t="str">
        <f>VLOOKUP(Q206,'Data validation'!$K$2:$L$50,2,FALSE)</f>
        <v>INDIVIDUAL</v>
      </c>
      <c r="B206">
        <f t="shared" si="75"/>
        <v>0</v>
      </c>
      <c r="C206">
        <f t="shared" si="76"/>
        <v>0</v>
      </c>
      <c r="D206">
        <f t="shared" si="77"/>
        <v>6</v>
      </c>
      <c r="E206">
        <v>9092</v>
      </c>
      <c r="F206" t="s">
        <v>5346</v>
      </c>
      <c r="G206" t="s">
        <v>168</v>
      </c>
      <c r="H206" t="str">
        <f t="shared" si="78"/>
        <v>18</v>
      </c>
      <c r="I206" t="str">
        <f t="shared" si="79"/>
        <v>Aug</v>
      </c>
      <c r="J206" t="s">
        <v>53</v>
      </c>
      <c r="K206" t="str">
        <f t="shared" si="80"/>
        <v>24</v>
      </c>
      <c r="L206" t="str">
        <f t="shared" si="81"/>
        <v>Aug</v>
      </c>
      <c r="M206">
        <v>6</v>
      </c>
      <c r="N206">
        <f t="shared" si="82"/>
        <v>6</v>
      </c>
      <c r="O206">
        <f t="shared" si="83"/>
        <v>0</v>
      </c>
      <c r="P206">
        <f t="shared" si="84"/>
        <v>0</v>
      </c>
      <c r="Q206" t="s">
        <v>24</v>
      </c>
      <c r="R206" t="s">
        <v>188</v>
      </c>
      <c r="S206">
        <v>2</v>
      </c>
      <c r="T206">
        <v>2</v>
      </c>
      <c r="U206" s="2">
        <v>2939.1280183486238</v>
      </c>
      <c r="V206" s="2">
        <v>489.85466972477059</v>
      </c>
      <c r="X206" t="s">
        <v>3444</v>
      </c>
      <c r="Y206" t="s">
        <v>3442</v>
      </c>
      <c r="Z206" t="str">
        <f t="shared" si="86"/>
        <v>Dec</v>
      </c>
      <c r="AA206" s="6">
        <f t="shared" si="71"/>
        <v>0</v>
      </c>
      <c r="AB206" s="6">
        <f t="shared" si="71"/>
        <v>0</v>
      </c>
      <c r="AC206" s="6">
        <f t="shared" si="71"/>
        <v>0</v>
      </c>
      <c r="AD206" s="6">
        <f t="shared" si="71"/>
        <v>6</v>
      </c>
      <c r="AE206" s="6">
        <f t="shared" si="71"/>
        <v>0</v>
      </c>
      <c r="AF206" s="6">
        <f t="shared" si="87"/>
        <v>6</v>
      </c>
      <c r="AG206" s="6">
        <f t="shared" si="88"/>
        <v>0</v>
      </c>
      <c r="AH206" s="14" t="str">
        <f>LEFT(X206,2)&amp;"."&amp;VLOOKUP(MID(X206,4,3),'Data validation'!$A$1:$B$12,2,FALSE)&amp;".2025"</f>
        <v>12.12.2025</v>
      </c>
      <c r="AI206">
        <f t="shared" si="89"/>
        <v>50</v>
      </c>
      <c r="AJ206" t="str">
        <f>H206&amp;"."&amp;VLOOKUP(I206,'Data validation'!$A$1:$B$12,2,FALSE)&amp;".2026"</f>
        <v>18.08.2026</v>
      </c>
      <c r="AK206">
        <f t="shared" si="90"/>
        <v>34</v>
      </c>
      <c r="AL206" t="e">
        <f>VLOOKUP(E206,[2]Sheet1!$A:$B,2,FALSE)</f>
        <v>#N/A</v>
      </c>
    </row>
    <row r="207" spans="1:38" x14ac:dyDescent="0.25">
      <c r="A207" t="str">
        <f>VLOOKUP(Q207,'Data validation'!$K$2:$L$50,2,FALSE)</f>
        <v>TO</v>
      </c>
      <c r="B207">
        <f t="shared" si="75"/>
        <v>0</v>
      </c>
      <c r="C207">
        <f t="shared" si="76"/>
        <v>0</v>
      </c>
      <c r="D207">
        <f t="shared" si="77"/>
        <v>6</v>
      </c>
      <c r="E207">
        <v>9505</v>
      </c>
      <c r="F207" t="s">
        <v>7706</v>
      </c>
      <c r="G207" t="s">
        <v>259</v>
      </c>
      <c r="H207" t="str">
        <f t="shared" si="78"/>
        <v>08</v>
      </c>
      <c r="I207" t="str">
        <f t="shared" si="79"/>
        <v>Aug</v>
      </c>
      <c r="J207" t="s">
        <v>1443</v>
      </c>
      <c r="K207" t="str">
        <f t="shared" si="80"/>
        <v>14</v>
      </c>
      <c r="L207" t="str">
        <f t="shared" si="81"/>
        <v>Aug</v>
      </c>
      <c r="M207">
        <v>6</v>
      </c>
      <c r="N207">
        <f t="shared" si="82"/>
        <v>6</v>
      </c>
      <c r="O207">
        <f t="shared" si="83"/>
        <v>0</v>
      </c>
      <c r="P207">
        <f t="shared" si="84"/>
        <v>0</v>
      </c>
      <c r="Q207" t="s">
        <v>3132</v>
      </c>
      <c r="R207" t="s">
        <v>17</v>
      </c>
      <c r="S207">
        <v>2</v>
      </c>
      <c r="T207">
        <v>0</v>
      </c>
      <c r="U207" s="2">
        <f>SUMIFS(Avatar!L:L,Avatar!D:D,'Резервации 2026'!E207)</f>
        <v>1868.9129148</v>
      </c>
      <c r="V207" s="2">
        <f>+U207/M207</f>
        <v>311.48548579999999</v>
      </c>
      <c r="W207" t="s">
        <v>262</v>
      </c>
      <c r="X207" t="s">
        <v>4620</v>
      </c>
      <c r="Y207" t="s">
        <v>4593</v>
      </c>
      <c r="Z207" t="str">
        <f t="shared" si="86"/>
        <v>Jan</v>
      </c>
      <c r="AA207" s="6">
        <f t="shared" ref="AA207:AE257" si="92">IF($I207=AA$1,IF($L207=AA$1,$M207,$O207),IF($L207=AA$1,$P207,0))</f>
        <v>0</v>
      </c>
      <c r="AB207" s="6">
        <f t="shared" si="92"/>
        <v>0</v>
      </c>
      <c r="AC207" s="6">
        <f t="shared" si="92"/>
        <v>0</v>
      </c>
      <c r="AD207" s="6">
        <f t="shared" si="92"/>
        <v>6</v>
      </c>
      <c r="AE207" s="6">
        <f t="shared" si="92"/>
        <v>0</v>
      </c>
      <c r="AF207" s="6">
        <f t="shared" si="87"/>
        <v>6</v>
      </c>
      <c r="AG207" s="6">
        <f t="shared" si="88"/>
        <v>0</v>
      </c>
      <c r="AH207" s="14" t="str">
        <f>LEFT(X207,2)&amp;"."&amp;VLOOKUP(MID(X207,4,3),'Data validation'!$A$1:$B$12,2,FALSE)&amp;".2025"</f>
        <v>14.01.2025</v>
      </c>
      <c r="AI207">
        <f t="shared" si="89"/>
        <v>3</v>
      </c>
      <c r="AJ207" t="str">
        <f>H207&amp;"."&amp;VLOOKUP(I207,'Data validation'!$A$1:$B$12,2,FALSE)&amp;".2026"</f>
        <v>08.08.2026</v>
      </c>
      <c r="AK207">
        <f t="shared" si="90"/>
        <v>32</v>
      </c>
      <c r="AL207" t="e">
        <f>VLOOKUP(E207,[2]Sheet1!$A:$B,2,FALSE)</f>
        <v>#N/A</v>
      </c>
    </row>
    <row r="208" spans="1:38" x14ac:dyDescent="0.25">
      <c r="A208" t="str">
        <f>VLOOKUP(Q208,'Data validation'!$K$2:$L$50,2,FALSE)</f>
        <v>TO</v>
      </c>
      <c r="B208">
        <f t="shared" si="75"/>
        <v>0</v>
      </c>
      <c r="C208">
        <f t="shared" si="76"/>
        <v>0</v>
      </c>
      <c r="D208">
        <f t="shared" si="77"/>
        <v>5</v>
      </c>
      <c r="E208">
        <v>9991</v>
      </c>
      <c r="F208" t="s">
        <v>6187</v>
      </c>
      <c r="G208" t="s">
        <v>538</v>
      </c>
      <c r="H208" t="str">
        <f t="shared" si="78"/>
        <v>22</v>
      </c>
      <c r="I208" t="str">
        <f t="shared" si="79"/>
        <v>Jul</v>
      </c>
      <c r="J208" t="s">
        <v>94</v>
      </c>
      <c r="K208" t="str">
        <f t="shared" si="80"/>
        <v>27</v>
      </c>
      <c r="L208" t="str">
        <f t="shared" si="81"/>
        <v>Jul</v>
      </c>
      <c r="M208">
        <v>5</v>
      </c>
      <c r="N208">
        <f t="shared" si="82"/>
        <v>5</v>
      </c>
      <c r="O208">
        <f t="shared" si="83"/>
        <v>0</v>
      </c>
      <c r="P208">
        <f t="shared" si="84"/>
        <v>0</v>
      </c>
      <c r="Q208" t="s">
        <v>81</v>
      </c>
      <c r="R208" t="s">
        <v>20</v>
      </c>
      <c r="S208">
        <v>2</v>
      </c>
      <c r="T208">
        <v>1</v>
      </c>
      <c r="U208" s="2">
        <f>SUMIFS(SLR!L:L,SLR!D:D,'Резервации 2026'!E208)</f>
        <v>1709.1998369999999</v>
      </c>
      <c r="V208" s="2">
        <f t="shared" ref="V208:V209" si="93">+U208/M208</f>
        <v>341.83996739999998</v>
      </c>
      <c r="W208" t="s">
        <v>262</v>
      </c>
      <c r="X208" t="s">
        <v>6188</v>
      </c>
      <c r="Y208" t="s">
        <v>6186</v>
      </c>
      <c r="Z208" t="str">
        <f t="shared" si="86"/>
        <v>Feb</v>
      </c>
      <c r="AA208" s="6">
        <f t="shared" si="92"/>
        <v>0</v>
      </c>
      <c r="AB208" s="6">
        <f t="shared" si="92"/>
        <v>0</v>
      </c>
      <c r="AC208" s="6">
        <f t="shared" si="92"/>
        <v>5</v>
      </c>
      <c r="AD208" s="6">
        <f t="shared" si="92"/>
        <v>0</v>
      </c>
      <c r="AE208" s="6">
        <f t="shared" si="92"/>
        <v>0</v>
      </c>
      <c r="AF208" s="6">
        <f t="shared" si="87"/>
        <v>5</v>
      </c>
      <c r="AG208" s="6">
        <f t="shared" si="88"/>
        <v>0</v>
      </c>
      <c r="AH208" s="14" t="str">
        <f>LEFT(X208,2)&amp;"."&amp;VLOOKUP(MID(X208,4,3),'Data validation'!$A$1:$B$12,2,FALSE)&amp;".2025"</f>
        <v>04.02.2025</v>
      </c>
      <c r="AI208">
        <f t="shared" si="89"/>
        <v>6</v>
      </c>
      <c r="AJ208" t="str">
        <f>H208&amp;"."&amp;VLOOKUP(I208,'Data validation'!$A$1:$B$12,2,FALSE)&amp;".2026"</f>
        <v>22.07.2026</v>
      </c>
      <c r="AK208">
        <f t="shared" si="90"/>
        <v>30</v>
      </c>
      <c r="AL208" t="e">
        <f>VLOOKUP(E208,[2]Sheet1!$A:$B,2,FALSE)</f>
        <v>#N/A</v>
      </c>
    </row>
    <row r="209" spans="1:38" x14ac:dyDescent="0.25">
      <c r="A209" t="str">
        <f>VLOOKUP(Q209,'Data validation'!$K$2:$L$50,2,FALSE)</f>
        <v>TO</v>
      </c>
      <c r="B209">
        <f t="shared" si="75"/>
        <v>0</v>
      </c>
      <c r="C209">
        <f t="shared" si="76"/>
        <v>5</v>
      </c>
      <c r="D209">
        <f t="shared" si="77"/>
        <v>0</v>
      </c>
      <c r="E209">
        <v>9805</v>
      </c>
      <c r="F209" t="s">
        <v>5404</v>
      </c>
      <c r="G209" t="s">
        <v>322</v>
      </c>
      <c r="H209" t="str">
        <f t="shared" si="78"/>
        <v>03</v>
      </c>
      <c r="I209" t="str">
        <f t="shared" si="79"/>
        <v>Sep</v>
      </c>
      <c r="J209" t="s">
        <v>376</v>
      </c>
      <c r="K209" t="str">
        <f t="shared" si="80"/>
        <v>08</v>
      </c>
      <c r="L209" t="str">
        <f t="shared" si="81"/>
        <v>Sep</v>
      </c>
      <c r="M209">
        <v>5</v>
      </c>
      <c r="N209">
        <f t="shared" si="82"/>
        <v>5</v>
      </c>
      <c r="O209">
        <f t="shared" si="83"/>
        <v>0</v>
      </c>
      <c r="P209">
        <f t="shared" si="84"/>
        <v>0</v>
      </c>
      <c r="Q209" t="s">
        <v>81</v>
      </c>
      <c r="R209" t="s">
        <v>110</v>
      </c>
      <c r="S209">
        <v>3</v>
      </c>
      <c r="T209">
        <v>2</v>
      </c>
      <c r="U209" s="2">
        <f>SUMIFS(SLR!L:L,SLR!D:D,'Резервации 2026'!E209)</f>
        <v>2386.5037659999998</v>
      </c>
      <c r="V209" s="2">
        <f t="shared" si="93"/>
        <v>477.30075319999997</v>
      </c>
      <c r="W209" t="s">
        <v>262</v>
      </c>
      <c r="X209" t="s">
        <v>5405</v>
      </c>
      <c r="Y209" t="s">
        <v>5372</v>
      </c>
      <c r="Z209" t="str">
        <f t="shared" si="86"/>
        <v>Jan</v>
      </c>
      <c r="AA209" s="6">
        <f t="shared" si="92"/>
        <v>0</v>
      </c>
      <c r="AB209" s="6">
        <f t="shared" si="92"/>
        <v>0</v>
      </c>
      <c r="AC209" s="6">
        <f t="shared" si="92"/>
        <v>0</v>
      </c>
      <c r="AD209" s="6">
        <f t="shared" si="92"/>
        <v>0</v>
      </c>
      <c r="AE209" s="6">
        <f t="shared" si="92"/>
        <v>5</v>
      </c>
      <c r="AF209" s="6">
        <f t="shared" si="87"/>
        <v>5</v>
      </c>
      <c r="AG209" s="6">
        <f t="shared" si="88"/>
        <v>0</v>
      </c>
      <c r="AH209" s="14" t="str">
        <f>LEFT(X209,2)&amp;"."&amp;VLOOKUP(MID(X209,4,3),'Data validation'!$A$1:$B$12,2,FALSE)&amp;".2025"</f>
        <v>28.01.2025</v>
      </c>
      <c r="AI209">
        <f t="shared" si="89"/>
        <v>5</v>
      </c>
      <c r="AJ209" t="str">
        <f>H209&amp;"."&amp;VLOOKUP(I209,'Data validation'!$A$1:$B$12,2,FALSE)&amp;".2026"</f>
        <v>03.09.2026</v>
      </c>
      <c r="AK209">
        <f t="shared" si="90"/>
        <v>36</v>
      </c>
      <c r="AL209" t="e">
        <f>VLOOKUP(E209,[2]Sheet1!$A:$B,2,FALSE)</f>
        <v>#N/A</v>
      </c>
    </row>
    <row r="210" spans="1:38" x14ac:dyDescent="0.25">
      <c r="A210" t="str">
        <f>VLOOKUP(Q210,'Data validation'!$K$2:$L$50,2,FALSE)</f>
        <v>BOOKING</v>
      </c>
      <c r="B210">
        <f t="shared" si="75"/>
        <v>2</v>
      </c>
      <c r="C210">
        <f t="shared" si="76"/>
        <v>1</v>
      </c>
      <c r="D210">
        <f t="shared" si="77"/>
        <v>0</v>
      </c>
      <c r="E210">
        <v>10190</v>
      </c>
      <c r="F210" t="s">
        <v>6796</v>
      </c>
      <c r="G210" t="s">
        <v>1869</v>
      </c>
      <c r="H210" t="str">
        <f t="shared" si="78"/>
        <v>29</v>
      </c>
      <c r="I210" t="str">
        <f t="shared" si="79"/>
        <v>May</v>
      </c>
      <c r="J210" t="s">
        <v>27</v>
      </c>
      <c r="K210" t="str">
        <f t="shared" si="80"/>
        <v>01</v>
      </c>
      <c r="L210" t="str">
        <f t="shared" si="81"/>
        <v>Jun</v>
      </c>
      <c r="M210">
        <v>3</v>
      </c>
      <c r="N210">
        <f t="shared" si="82"/>
        <v>-28</v>
      </c>
      <c r="O210">
        <f t="shared" si="83"/>
        <v>2</v>
      </c>
      <c r="P210">
        <f t="shared" si="84"/>
        <v>0</v>
      </c>
      <c r="Q210" t="s">
        <v>587</v>
      </c>
      <c r="R210" t="s">
        <v>17</v>
      </c>
      <c r="S210">
        <v>2</v>
      </c>
      <c r="T210">
        <v>1</v>
      </c>
      <c r="U210" s="2">
        <v>741.24162660550462</v>
      </c>
      <c r="V210" s="2">
        <v>247.08054220183482</v>
      </c>
      <c r="W210" t="s">
        <v>262</v>
      </c>
      <c r="X210" t="s">
        <v>6797</v>
      </c>
      <c r="Y210" t="s">
        <v>6774</v>
      </c>
      <c r="Z210" t="str">
        <f t="shared" si="86"/>
        <v>Feb</v>
      </c>
      <c r="AA210" s="6">
        <f t="shared" si="92"/>
        <v>2</v>
      </c>
      <c r="AB210" s="6">
        <f t="shared" si="92"/>
        <v>0</v>
      </c>
      <c r="AC210" s="6">
        <f t="shared" si="92"/>
        <v>0</v>
      </c>
      <c r="AD210" s="6">
        <f t="shared" si="92"/>
        <v>0</v>
      </c>
      <c r="AE210" s="6">
        <f t="shared" si="92"/>
        <v>0</v>
      </c>
      <c r="AF210" s="6">
        <f t="shared" si="87"/>
        <v>2</v>
      </c>
      <c r="AG210" s="6">
        <f t="shared" si="88"/>
        <v>-1</v>
      </c>
      <c r="AH210" s="14" t="str">
        <f>LEFT(X210,2)&amp;"."&amp;VLOOKUP(MID(X210,4,3),'Data validation'!$A$1:$B$12,2,FALSE)&amp;".2025"</f>
        <v>22.02.2025</v>
      </c>
      <c r="AI210">
        <f t="shared" si="89"/>
        <v>8</v>
      </c>
      <c r="AJ210" t="str">
        <f>H210&amp;"."&amp;VLOOKUP(I210,'Data validation'!$A$1:$B$12,2,FALSE)&amp;".2026"</f>
        <v>29.05.2026</v>
      </c>
      <c r="AK210">
        <f t="shared" si="90"/>
        <v>22</v>
      </c>
      <c r="AL210" t="str">
        <f>VLOOKUP(E210,[2]Sheet1!$A:$B,2,FALSE)</f>
        <v>Анулирана</v>
      </c>
    </row>
    <row r="211" spans="1:38" x14ac:dyDescent="0.25">
      <c r="A211" t="str">
        <f>VLOOKUP(Q211,'Data validation'!$K$2:$L$50,2,FALSE)</f>
        <v>TO</v>
      </c>
      <c r="B211">
        <f t="shared" si="75"/>
        <v>0</v>
      </c>
      <c r="C211">
        <f t="shared" si="76"/>
        <v>0</v>
      </c>
      <c r="D211">
        <f t="shared" si="77"/>
        <v>5</v>
      </c>
      <c r="E211">
        <v>9649</v>
      </c>
      <c r="F211" t="s">
        <v>5008</v>
      </c>
      <c r="G211" t="s">
        <v>94</v>
      </c>
      <c r="H211" t="str">
        <f t="shared" si="78"/>
        <v>27</v>
      </c>
      <c r="I211" t="str">
        <f t="shared" si="79"/>
        <v>Jul</v>
      </c>
      <c r="J211" t="s">
        <v>135</v>
      </c>
      <c r="K211" t="str">
        <f t="shared" si="80"/>
        <v>01</v>
      </c>
      <c r="L211" t="str">
        <f t="shared" si="81"/>
        <v>Aug</v>
      </c>
      <c r="M211">
        <v>5</v>
      </c>
      <c r="N211">
        <f t="shared" si="82"/>
        <v>-26</v>
      </c>
      <c r="O211">
        <f t="shared" si="83"/>
        <v>4</v>
      </c>
      <c r="P211">
        <f t="shared" si="84"/>
        <v>0</v>
      </c>
      <c r="Q211" t="s">
        <v>56</v>
      </c>
      <c r="R211" t="s">
        <v>63</v>
      </c>
      <c r="S211">
        <v>2</v>
      </c>
      <c r="T211">
        <v>1</v>
      </c>
      <c r="U211" s="2">
        <f>SUMIFS(Novoton!L:L,Novoton!D:D,'Резервации 2026'!E211)</f>
        <v>1595.1749480000001</v>
      </c>
      <c r="V211" s="2">
        <f>+U211/M211</f>
        <v>319.03498960000002</v>
      </c>
      <c r="W211" t="s">
        <v>262</v>
      </c>
      <c r="X211" t="s">
        <v>5009</v>
      </c>
      <c r="Y211" t="s">
        <v>5007</v>
      </c>
      <c r="Z211" t="str">
        <f t="shared" si="86"/>
        <v>Jan</v>
      </c>
      <c r="AA211" s="6">
        <f t="shared" si="92"/>
        <v>0</v>
      </c>
      <c r="AB211" s="6">
        <f t="shared" si="92"/>
        <v>0</v>
      </c>
      <c r="AC211" s="6">
        <f t="shared" si="92"/>
        <v>4</v>
      </c>
      <c r="AD211" s="6">
        <f t="shared" si="92"/>
        <v>0</v>
      </c>
      <c r="AE211" s="6">
        <f t="shared" si="92"/>
        <v>0</v>
      </c>
      <c r="AF211" s="6">
        <f t="shared" si="87"/>
        <v>4</v>
      </c>
      <c r="AG211" s="6">
        <f t="shared" si="88"/>
        <v>-1</v>
      </c>
      <c r="AH211" s="14" t="str">
        <f>LEFT(X211,2)&amp;"."&amp;VLOOKUP(MID(X211,4,3),'Data validation'!$A$1:$B$12,2,FALSE)&amp;".2025"</f>
        <v>22.01.2025</v>
      </c>
      <c r="AI211">
        <f t="shared" si="89"/>
        <v>4</v>
      </c>
      <c r="AJ211" t="str">
        <f>H211&amp;"."&amp;VLOOKUP(I211,'Data validation'!$A$1:$B$12,2,FALSE)&amp;".2026"</f>
        <v>27.07.2026</v>
      </c>
      <c r="AK211">
        <f t="shared" si="90"/>
        <v>31</v>
      </c>
      <c r="AL211" t="e">
        <f>VLOOKUP(E211,[2]Sheet1!$A:$B,2,FALSE)</f>
        <v>#N/A</v>
      </c>
    </row>
    <row r="212" spans="1:38" x14ac:dyDescent="0.25">
      <c r="A212" t="str">
        <f>VLOOKUP(Q212,'Data validation'!$K$2:$L$50,2,FALSE)</f>
        <v>TO</v>
      </c>
      <c r="B212">
        <f t="shared" si="75"/>
        <v>0</v>
      </c>
      <c r="C212">
        <f t="shared" si="76"/>
        <v>0</v>
      </c>
      <c r="D212">
        <f t="shared" si="77"/>
        <v>7</v>
      </c>
      <c r="E212">
        <v>10351</v>
      </c>
      <c r="F212" t="s">
        <v>7457</v>
      </c>
      <c r="G212" t="s">
        <v>156</v>
      </c>
      <c r="H212" t="str">
        <f t="shared" si="78"/>
        <v>24</v>
      </c>
      <c r="I212" t="str">
        <f t="shared" si="79"/>
        <v>Jul</v>
      </c>
      <c r="J212" t="s">
        <v>108</v>
      </c>
      <c r="K212" t="str">
        <f t="shared" si="80"/>
        <v>31</v>
      </c>
      <c r="L212" t="str">
        <f t="shared" si="81"/>
        <v>Jul</v>
      </c>
      <c r="M212">
        <v>7</v>
      </c>
      <c r="N212">
        <f t="shared" si="82"/>
        <v>7</v>
      </c>
      <c r="O212">
        <f t="shared" si="83"/>
        <v>0</v>
      </c>
      <c r="P212">
        <f t="shared" si="84"/>
        <v>0</v>
      </c>
      <c r="Q212" t="s">
        <v>81</v>
      </c>
      <c r="R212" t="s">
        <v>20</v>
      </c>
      <c r="S212">
        <v>2</v>
      </c>
      <c r="T212">
        <v>1</v>
      </c>
      <c r="U212" s="2">
        <f>SUMIFS(SLR!L:L,SLR!D:D,'Резервации 2026'!E212)</f>
        <v>2392.8797718000001</v>
      </c>
      <c r="V212" s="2">
        <f>+U212/M212</f>
        <v>341.83996740000003</v>
      </c>
      <c r="W212" t="s">
        <v>262</v>
      </c>
      <c r="X212" t="s">
        <v>7458</v>
      </c>
      <c r="Y212" t="s">
        <v>7459</v>
      </c>
      <c r="Z212" t="str">
        <f t="shared" si="86"/>
        <v>Mar</v>
      </c>
      <c r="AA212" s="6">
        <f t="shared" si="92"/>
        <v>0</v>
      </c>
      <c r="AB212" s="6">
        <f t="shared" si="92"/>
        <v>0</v>
      </c>
      <c r="AC212" s="6">
        <f t="shared" si="92"/>
        <v>7</v>
      </c>
      <c r="AD212" s="6">
        <f t="shared" si="92"/>
        <v>0</v>
      </c>
      <c r="AE212" s="6">
        <f t="shared" si="92"/>
        <v>0</v>
      </c>
      <c r="AF212" s="6">
        <f t="shared" si="87"/>
        <v>7</v>
      </c>
      <c r="AG212" s="6">
        <f t="shared" si="88"/>
        <v>0</v>
      </c>
      <c r="AH212" s="14" t="str">
        <f>LEFT(X212,2)&amp;"."&amp;VLOOKUP(MID(X212,4,3),'Data validation'!$A$1:$B$12,2,FALSE)&amp;".2025"</f>
        <v>07.03.2025</v>
      </c>
      <c r="AI212">
        <f t="shared" si="89"/>
        <v>10</v>
      </c>
      <c r="AJ212" t="str">
        <f>H212&amp;"."&amp;VLOOKUP(I212,'Data validation'!$A$1:$B$12,2,FALSE)&amp;".2026"</f>
        <v>24.07.2026</v>
      </c>
      <c r="AK212">
        <f t="shared" si="90"/>
        <v>30</v>
      </c>
      <c r="AL212" t="e">
        <f>VLOOKUP(E212,[2]Sheet1!$A:$B,2,FALSE)</f>
        <v>#N/A</v>
      </c>
    </row>
    <row r="213" spans="1:38" x14ac:dyDescent="0.25">
      <c r="A213" t="str">
        <f>VLOOKUP(Q213,'Data validation'!$K$2:$L$50,2,FALSE)</f>
        <v>BOOKING</v>
      </c>
      <c r="B213">
        <f t="shared" si="75"/>
        <v>0</v>
      </c>
      <c r="C213">
        <f t="shared" si="76"/>
        <v>0</v>
      </c>
      <c r="D213">
        <f t="shared" si="77"/>
        <v>5</v>
      </c>
      <c r="E213">
        <v>10191</v>
      </c>
      <c r="F213" t="s">
        <v>6798</v>
      </c>
      <c r="G213" t="s">
        <v>78</v>
      </c>
      <c r="H213" t="str">
        <f t="shared" si="78"/>
        <v>02</v>
      </c>
      <c r="I213" t="str">
        <f t="shared" si="79"/>
        <v>Aug</v>
      </c>
      <c r="J213" t="s">
        <v>646</v>
      </c>
      <c r="K213" t="str">
        <f t="shared" si="80"/>
        <v>07</v>
      </c>
      <c r="L213" t="str">
        <f t="shared" si="81"/>
        <v>Aug</v>
      </c>
      <c r="M213">
        <v>5</v>
      </c>
      <c r="N213">
        <f t="shared" si="82"/>
        <v>5</v>
      </c>
      <c r="O213">
        <f t="shared" si="83"/>
        <v>0</v>
      </c>
      <c r="P213">
        <f t="shared" si="84"/>
        <v>0</v>
      </c>
      <c r="Q213" t="s">
        <v>587</v>
      </c>
      <c r="R213" t="s">
        <v>188</v>
      </c>
      <c r="S213">
        <v>2</v>
      </c>
      <c r="T213">
        <v>2</v>
      </c>
      <c r="U213" s="2">
        <v>3734.4689793577977</v>
      </c>
      <c r="V213" s="2">
        <v>746.89379587155952</v>
      </c>
      <c r="W213" t="s">
        <v>1025</v>
      </c>
      <c r="X213" t="s">
        <v>6799</v>
      </c>
      <c r="Y213" t="s">
        <v>6774</v>
      </c>
      <c r="Z213" t="str">
        <f t="shared" si="86"/>
        <v>Feb</v>
      </c>
      <c r="AA213" s="6">
        <f t="shared" si="92"/>
        <v>0</v>
      </c>
      <c r="AB213" s="6">
        <f t="shared" si="92"/>
        <v>0</v>
      </c>
      <c r="AC213" s="6">
        <f t="shared" si="92"/>
        <v>0</v>
      </c>
      <c r="AD213" s="6">
        <f t="shared" si="92"/>
        <v>5</v>
      </c>
      <c r="AE213" s="6">
        <f t="shared" si="92"/>
        <v>0</v>
      </c>
      <c r="AF213" s="6">
        <f t="shared" si="87"/>
        <v>5</v>
      </c>
      <c r="AG213" s="6">
        <f t="shared" si="88"/>
        <v>0</v>
      </c>
      <c r="AH213" s="14" t="str">
        <f>LEFT(X213,2)&amp;"."&amp;VLOOKUP(MID(X213,4,3),'Data validation'!$A$1:$B$12,2,FALSE)&amp;".2025"</f>
        <v>22.02.2025</v>
      </c>
      <c r="AI213">
        <f t="shared" si="89"/>
        <v>8</v>
      </c>
      <c r="AJ213" t="str">
        <f>H213&amp;"."&amp;VLOOKUP(I213,'Data validation'!$A$1:$B$12,2,FALSE)&amp;".2026"</f>
        <v>02.08.2026</v>
      </c>
      <c r="AK213">
        <f t="shared" si="90"/>
        <v>32</v>
      </c>
      <c r="AL213" t="str">
        <f>VLOOKUP(E213,[2]Sheet1!$A:$B,2,FALSE)</f>
        <v>Анулирана</v>
      </c>
    </row>
    <row r="214" spans="1:38" x14ac:dyDescent="0.25">
      <c r="A214" t="str">
        <f>VLOOKUP(Q214,'Data validation'!$K$2:$L$50,2,FALSE)</f>
        <v>TO</v>
      </c>
      <c r="B214">
        <f t="shared" si="75"/>
        <v>0</v>
      </c>
      <c r="C214">
        <f t="shared" si="76"/>
        <v>0</v>
      </c>
      <c r="D214">
        <f t="shared" si="77"/>
        <v>5</v>
      </c>
      <c r="E214">
        <v>9648</v>
      </c>
      <c r="F214" t="s">
        <v>5010</v>
      </c>
      <c r="G214" t="s">
        <v>94</v>
      </c>
      <c r="H214" t="str">
        <f t="shared" si="78"/>
        <v>27</v>
      </c>
      <c r="I214" t="str">
        <f t="shared" si="79"/>
        <v>Jul</v>
      </c>
      <c r="J214" t="s">
        <v>135</v>
      </c>
      <c r="K214" t="str">
        <f t="shared" si="80"/>
        <v>01</v>
      </c>
      <c r="L214" t="str">
        <f t="shared" si="81"/>
        <v>Aug</v>
      </c>
      <c r="M214">
        <v>5</v>
      </c>
      <c r="N214">
        <f t="shared" si="82"/>
        <v>-26</v>
      </c>
      <c r="O214">
        <f t="shared" si="83"/>
        <v>4</v>
      </c>
      <c r="P214">
        <f t="shared" si="84"/>
        <v>0</v>
      </c>
      <c r="Q214" t="s">
        <v>56</v>
      </c>
      <c r="R214" t="s">
        <v>63</v>
      </c>
      <c r="S214">
        <v>3</v>
      </c>
      <c r="T214">
        <v>1</v>
      </c>
      <c r="U214" s="2">
        <f>SUMIFS(Novoton!L:L,Novoton!D:D,'Резервации 2026'!E214)</f>
        <v>2153.4666214999997</v>
      </c>
      <c r="V214" s="2">
        <f>+U214/M214</f>
        <v>430.69332429999997</v>
      </c>
      <c r="W214" t="s">
        <v>262</v>
      </c>
      <c r="X214" t="s">
        <v>5009</v>
      </c>
      <c r="Y214" t="s">
        <v>5007</v>
      </c>
      <c r="Z214" t="str">
        <f t="shared" si="86"/>
        <v>Jan</v>
      </c>
      <c r="AA214" s="6">
        <f t="shared" si="92"/>
        <v>0</v>
      </c>
      <c r="AB214" s="6">
        <f t="shared" si="92"/>
        <v>0</v>
      </c>
      <c r="AC214" s="6">
        <f t="shared" si="92"/>
        <v>4</v>
      </c>
      <c r="AD214" s="6">
        <f t="shared" si="92"/>
        <v>0</v>
      </c>
      <c r="AE214" s="6">
        <f t="shared" si="92"/>
        <v>0</v>
      </c>
      <c r="AF214" s="6">
        <f t="shared" si="87"/>
        <v>4</v>
      </c>
      <c r="AG214" s="6">
        <f t="shared" si="88"/>
        <v>-1</v>
      </c>
      <c r="AH214" s="14" t="str">
        <f>LEFT(X214,2)&amp;"."&amp;VLOOKUP(MID(X214,4,3),'Data validation'!$A$1:$B$12,2,FALSE)&amp;".2025"</f>
        <v>22.01.2025</v>
      </c>
      <c r="AI214">
        <f t="shared" si="89"/>
        <v>4</v>
      </c>
      <c r="AJ214" t="str">
        <f>H214&amp;"."&amp;VLOOKUP(I214,'Data validation'!$A$1:$B$12,2,FALSE)&amp;".2026"</f>
        <v>27.07.2026</v>
      </c>
      <c r="AK214">
        <f t="shared" si="90"/>
        <v>31</v>
      </c>
      <c r="AL214" t="e">
        <f>VLOOKUP(E214,[2]Sheet1!$A:$B,2,FALSE)</f>
        <v>#N/A</v>
      </c>
    </row>
    <row r="215" spans="1:38" x14ac:dyDescent="0.25">
      <c r="A215" t="str">
        <f>VLOOKUP(Q215,'Data validation'!$K$2:$L$50,2,FALSE)</f>
        <v>TO</v>
      </c>
      <c r="B215">
        <f t="shared" si="75"/>
        <v>0</v>
      </c>
      <c r="C215">
        <f t="shared" si="76"/>
        <v>0</v>
      </c>
      <c r="D215">
        <f t="shared" si="77"/>
        <v>7</v>
      </c>
      <c r="E215">
        <v>8875</v>
      </c>
      <c r="F215" t="s">
        <v>7707</v>
      </c>
      <c r="G215" t="s">
        <v>323</v>
      </c>
      <c r="H215" t="str">
        <f t="shared" si="78"/>
        <v>11</v>
      </c>
      <c r="I215" t="str">
        <f t="shared" si="79"/>
        <v>Jul</v>
      </c>
      <c r="J215" t="s">
        <v>33</v>
      </c>
      <c r="K215" t="str">
        <f t="shared" si="80"/>
        <v>18</v>
      </c>
      <c r="L215" t="str">
        <f t="shared" si="81"/>
        <v>Jul</v>
      </c>
      <c r="M215">
        <v>7</v>
      </c>
      <c r="N215">
        <f t="shared" si="82"/>
        <v>7</v>
      </c>
      <c r="O215">
        <f t="shared" si="83"/>
        <v>0</v>
      </c>
      <c r="P215">
        <f t="shared" si="84"/>
        <v>0</v>
      </c>
      <c r="Q215" t="s">
        <v>116</v>
      </c>
      <c r="R215" t="s">
        <v>17</v>
      </c>
      <c r="S215">
        <v>2</v>
      </c>
      <c r="T215">
        <v>0</v>
      </c>
      <c r="U215" s="2">
        <f>SUMIFS(Solvex!L:L,Solvex!D:D,'Резервации 2026'!E215)</f>
        <v>2024.5969828000002</v>
      </c>
      <c r="V215" s="2">
        <f>+U215/M215</f>
        <v>289.22814040000003</v>
      </c>
      <c r="W215" t="s">
        <v>262</v>
      </c>
      <c r="X215" t="s">
        <v>2873</v>
      </c>
      <c r="Y215" t="s">
        <v>2084</v>
      </c>
      <c r="Z215" t="str">
        <f t="shared" si="86"/>
        <v>Nov</v>
      </c>
      <c r="AA215" s="6">
        <f t="shared" si="92"/>
        <v>0</v>
      </c>
      <c r="AB215" s="6">
        <f t="shared" si="92"/>
        <v>0</v>
      </c>
      <c r="AC215" s="6">
        <f t="shared" si="92"/>
        <v>7</v>
      </c>
      <c r="AD215" s="6">
        <f t="shared" si="92"/>
        <v>0</v>
      </c>
      <c r="AE215" s="6">
        <f t="shared" si="92"/>
        <v>0</v>
      </c>
      <c r="AF215" s="6">
        <f t="shared" si="87"/>
        <v>7</v>
      </c>
      <c r="AG215" s="6">
        <f t="shared" si="88"/>
        <v>0</v>
      </c>
      <c r="AH215" s="14" t="str">
        <f>LEFT(X215,2)&amp;"."&amp;VLOOKUP(MID(X215,4,3),'Data validation'!$A$1:$B$12,2,FALSE)&amp;".2025"</f>
        <v>27.11.2025</v>
      </c>
      <c r="AI215">
        <f t="shared" si="89"/>
        <v>48</v>
      </c>
      <c r="AJ215" t="str">
        <f>H215&amp;"."&amp;VLOOKUP(I215,'Data validation'!$A$1:$B$12,2,FALSE)&amp;".2026"</f>
        <v>11.07.2026</v>
      </c>
      <c r="AK215">
        <f t="shared" si="90"/>
        <v>28</v>
      </c>
      <c r="AL215" t="e">
        <f>VLOOKUP(E215,[2]Sheet1!$A:$B,2,FALSE)</f>
        <v>#N/A</v>
      </c>
    </row>
    <row r="216" spans="1:38" x14ac:dyDescent="0.25">
      <c r="A216" t="str">
        <f>VLOOKUP(Q216,'Data validation'!$K$2:$L$50,2,FALSE)</f>
        <v>TO</v>
      </c>
      <c r="B216">
        <f t="shared" si="75"/>
        <v>0</v>
      </c>
      <c r="C216">
        <f t="shared" si="76"/>
        <v>0</v>
      </c>
      <c r="D216">
        <f t="shared" si="77"/>
        <v>3</v>
      </c>
      <c r="E216">
        <v>10276</v>
      </c>
      <c r="F216" t="s">
        <v>7066</v>
      </c>
      <c r="G216" t="s">
        <v>326</v>
      </c>
      <c r="H216" t="str">
        <f t="shared" si="78"/>
        <v>10</v>
      </c>
      <c r="I216" t="str">
        <f t="shared" si="79"/>
        <v>Aug</v>
      </c>
      <c r="J216" t="s">
        <v>475</v>
      </c>
      <c r="K216" t="str">
        <f t="shared" si="80"/>
        <v>13</v>
      </c>
      <c r="L216" t="str">
        <f t="shared" si="81"/>
        <v>Aug</v>
      </c>
      <c r="M216">
        <v>3</v>
      </c>
      <c r="N216">
        <f t="shared" si="82"/>
        <v>3</v>
      </c>
      <c r="O216">
        <f t="shared" si="83"/>
        <v>0</v>
      </c>
      <c r="P216">
        <f t="shared" si="84"/>
        <v>0</v>
      </c>
      <c r="Q216" t="s">
        <v>56</v>
      </c>
      <c r="R216" t="s">
        <v>17</v>
      </c>
      <c r="S216">
        <v>3</v>
      </c>
      <c r="T216">
        <v>1</v>
      </c>
      <c r="U216" s="2">
        <f>SUMIFS(Novoton!L:L,Novoton!D:D,'Резервации 2026'!E216)</f>
        <v>0</v>
      </c>
      <c r="V216" s="2">
        <f>+U216/M216</f>
        <v>0</v>
      </c>
      <c r="W216" t="s">
        <v>262</v>
      </c>
      <c r="X216" t="s">
        <v>7067</v>
      </c>
      <c r="Y216" t="s">
        <v>7068</v>
      </c>
      <c r="Z216" t="str">
        <f t="shared" si="86"/>
        <v>Mar</v>
      </c>
      <c r="AA216" s="6">
        <f t="shared" si="92"/>
        <v>0</v>
      </c>
      <c r="AB216" s="6">
        <f t="shared" si="92"/>
        <v>0</v>
      </c>
      <c r="AC216" s="6">
        <f t="shared" si="92"/>
        <v>0</v>
      </c>
      <c r="AD216" s="6">
        <f t="shared" si="92"/>
        <v>3</v>
      </c>
      <c r="AE216" s="6">
        <f t="shared" si="92"/>
        <v>0</v>
      </c>
      <c r="AF216" s="6">
        <f t="shared" si="87"/>
        <v>3</v>
      </c>
      <c r="AG216" s="6">
        <f t="shared" si="88"/>
        <v>0</v>
      </c>
      <c r="AH216" s="14" t="str">
        <f>LEFT(X216,2)&amp;"."&amp;VLOOKUP(MID(X216,4,3),'Data validation'!$A$1:$B$12,2,FALSE)&amp;".2025"</f>
        <v>01.03.2025</v>
      </c>
      <c r="AI216">
        <f t="shared" si="89"/>
        <v>9</v>
      </c>
      <c r="AJ216" t="str">
        <f>H216&amp;"."&amp;VLOOKUP(I216,'Data validation'!$A$1:$B$12,2,FALSE)&amp;".2026"</f>
        <v>10.08.2026</v>
      </c>
      <c r="AK216">
        <f t="shared" si="90"/>
        <v>33</v>
      </c>
      <c r="AL216" t="str">
        <f>VLOOKUP(E216,[2]Sheet1!$A:$B,2,FALSE)</f>
        <v>Анулирана</v>
      </c>
    </row>
    <row r="217" spans="1:38" x14ac:dyDescent="0.25">
      <c r="A217" t="str">
        <f>VLOOKUP(Q217,'Data validation'!$K$2:$L$50,2,FALSE)</f>
        <v>TO</v>
      </c>
      <c r="B217">
        <f t="shared" si="75"/>
        <v>0</v>
      </c>
      <c r="C217">
        <f t="shared" si="76"/>
        <v>0</v>
      </c>
      <c r="D217">
        <f t="shared" si="77"/>
        <v>7</v>
      </c>
      <c r="E217">
        <v>8876</v>
      </c>
      <c r="F217" t="s">
        <v>7708</v>
      </c>
      <c r="G217" t="s">
        <v>323</v>
      </c>
      <c r="H217" t="str">
        <f t="shared" si="78"/>
        <v>11</v>
      </c>
      <c r="I217" t="str">
        <f t="shared" si="79"/>
        <v>Jul</v>
      </c>
      <c r="J217" t="s">
        <v>33</v>
      </c>
      <c r="K217" t="str">
        <f t="shared" si="80"/>
        <v>18</v>
      </c>
      <c r="L217" t="str">
        <f t="shared" si="81"/>
        <v>Jul</v>
      </c>
      <c r="M217">
        <v>7</v>
      </c>
      <c r="N217">
        <f t="shared" si="82"/>
        <v>7</v>
      </c>
      <c r="O217">
        <f t="shared" si="83"/>
        <v>0</v>
      </c>
      <c r="P217">
        <f t="shared" si="84"/>
        <v>0</v>
      </c>
      <c r="Q217" t="s">
        <v>116</v>
      </c>
      <c r="R217" t="s">
        <v>17</v>
      </c>
      <c r="S217">
        <v>2</v>
      </c>
      <c r="T217">
        <v>0</v>
      </c>
      <c r="U217" s="2">
        <f>SUMIFS(Solvex!L:L,Solvex!D:D,'Резервации 2026'!E217)</f>
        <v>2024.5969828000002</v>
      </c>
      <c r="V217" s="2">
        <f>+U217/M217</f>
        <v>289.22814040000003</v>
      </c>
      <c r="W217" t="s">
        <v>691</v>
      </c>
      <c r="X217" t="s">
        <v>2873</v>
      </c>
      <c r="Y217" t="s">
        <v>2084</v>
      </c>
      <c r="Z217" t="str">
        <f t="shared" si="86"/>
        <v>Nov</v>
      </c>
      <c r="AA217" s="6">
        <f t="shared" si="92"/>
        <v>0</v>
      </c>
      <c r="AB217" s="6">
        <f t="shared" si="92"/>
        <v>0</v>
      </c>
      <c r="AC217" s="6">
        <f t="shared" si="92"/>
        <v>7</v>
      </c>
      <c r="AD217" s="6">
        <f t="shared" si="92"/>
        <v>0</v>
      </c>
      <c r="AE217" s="6">
        <f t="shared" si="92"/>
        <v>0</v>
      </c>
      <c r="AF217" s="6">
        <f t="shared" si="87"/>
        <v>7</v>
      </c>
      <c r="AG217" s="6">
        <f t="shared" si="88"/>
        <v>0</v>
      </c>
      <c r="AH217" s="14" t="str">
        <f>LEFT(X217,2)&amp;"."&amp;VLOOKUP(MID(X217,4,3),'Data validation'!$A$1:$B$12,2,FALSE)&amp;".2025"</f>
        <v>27.11.2025</v>
      </c>
      <c r="AI217">
        <f t="shared" si="89"/>
        <v>48</v>
      </c>
      <c r="AJ217" t="str">
        <f>H217&amp;"."&amp;VLOOKUP(I217,'Data validation'!$A$1:$B$12,2,FALSE)&amp;".2026"</f>
        <v>11.07.2026</v>
      </c>
      <c r="AK217">
        <f t="shared" si="90"/>
        <v>28</v>
      </c>
      <c r="AL217" t="e">
        <f>VLOOKUP(E217,[2]Sheet1!$A:$B,2,FALSE)</f>
        <v>#N/A</v>
      </c>
    </row>
    <row r="218" spans="1:38" x14ac:dyDescent="0.25">
      <c r="A218" t="str">
        <f>VLOOKUP(Q218,'Data validation'!$K$2:$L$50,2,FALSE)</f>
        <v>TO</v>
      </c>
      <c r="B218">
        <f t="shared" si="75"/>
        <v>0</v>
      </c>
      <c r="C218">
        <f t="shared" si="76"/>
        <v>6</v>
      </c>
      <c r="D218">
        <f t="shared" si="77"/>
        <v>0</v>
      </c>
      <c r="E218">
        <v>9992</v>
      </c>
      <c r="F218" t="s">
        <v>6189</v>
      </c>
      <c r="G218" t="s">
        <v>44</v>
      </c>
      <c r="H218" t="str">
        <f t="shared" si="78"/>
        <v>29</v>
      </c>
      <c r="I218" t="str">
        <f t="shared" si="79"/>
        <v>Jun</v>
      </c>
      <c r="J218" t="s">
        <v>313</v>
      </c>
      <c r="K218" t="str">
        <f t="shared" si="80"/>
        <v>05</v>
      </c>
      <c r="L218" t="str">
        <f t="shared" si="81"/>
        <v>Jul</v>
      </c>
      <c r="M218">
        <v>6</v>
      </c>
      <c r="N218">
        <f t="shared" si="82"/>
        <v>-24</v>
      </c>
      <c r="O218">
        <f t="shared" si="83"/>
        <v>2</v>
      </c>
      <c r="P218">
        <f t="shared" si="84"/>
        <v>4</v>
      </c>
      <c r="Q218" t="s">
        <v>81</v>
      </c>
      <c r="R218" t="s">
        <v>25</v>
      </c>
      <c r="S218">
        <v>2</v>
      </c>
      <c r="T218">
        <v>1</v>
      </c>
      <c r="U218" s="2">
        <f>SUMIFS(SLR!L:L,SLR!D:D,'Резервации 2026'!E218)</f>
        <v>1889.33178</v>
      </c>
      <c r="V218" s="2">
        <f>+U218/M218</f>
        <v>314.88862999999998</v>
      </c>
      <c r="W218" t="s">
        <v>262</v>
      </c>
      <c r="X218" t="s">
        <v>6190</v>
      </c>
      <c r="Y218" t="s">
        <v>6186</v>
      </c>
      <c r="Z218" t="str">
        <f t="shared" si="86"/>
        <v>Feb</v>
      </c>
      <c r="AA218" s="6">
        <f t="shared" si="92"/>
        <v>0</v>
      </c>
      <c r="AB218" s="6">
        <f t="shared" si="92"/>
        <v>2</v>
      </c>
      <c r="AC218" s="6">
        <f t="shared" si="92"/>
        <v>4</v>
      </c>
      <c r="AD218" s="6">
        <f t="shared" si="92"/>
        <v>0</v>
      </c>
      <c r="AE218" s="6">
        <f t="shared" si="92"/>
        <v>0</v>
      </c>
      <c r="AF218" s="6">
        <f t="shared" si="87"/>
        <v>6</v>
      </c>
      <c r="AG218" s="6">
        <f t="shared" si="88"/>
        <v>0</v>
      </c>
      <c r="AH218" s="14" t="str">
        <f>LEFT(X218,2)&amp;"."&amp;VLOOKUP(MID(X218,4,3),'Data validation'!$A$1:$B$12,2,FALSE)&amp;".2025"</f>
        <v>04.02.2025</v>
      </c>
      <c r="AI218">
        <f t="shared" si="89"/>
        <v>6</v>
      </c>
      <c r="AJ218" t="str">
        <f>H218&amp;"."&amp;VLOOKUP(I218,'Data validation'!$A$1:$B$12,2,FALSE)&amp;".2026"</f>
        <v>29.06.2026</v>
      </c>
      <c r="AK218">
        <f t="shared" si="90"/>
        <v>27</v>
      </c>
      <c r="AL218" t="e">
        <f>VLOOKUP(E218,[2]Sheet1!$A:$B,2,FALSE)</f>
        <v>#N/A</v>
      </c>
    </row>
    <row r="219" spans="1:38" x14ac:dyDescent="0.25">
      <c r="A219" t="str">
        <f>VLOOKUP(Q219,'Data validation'!$K$2:$L$50,2,FALSE)</f>
        <v>TOPOLA SKIES</v>
      </c>
      <c r="B219">
        <f t="shared" si="75"/>
        <v>3</v>
      </c>
      <c r="C219">
        <f t="shared" si="76"/>
        <v>2</v>
      </c>
      <c r="D219">
        <f t="shared" si="77"/>
        <v>0</v>
      </c>
      <c r="E219">
        <v>10277</v>
      </c>
      <c r="F219" t="s">
        <v>7069</v>
      </c>
      <c r="G219" t="s">
        <v>1448</v>
      </c>
      <c r="H219" t="str">
        <f t="shared" si="78"/>
        <v>12</v>
      </c>
      <c r="I219" t="str">
        <f t="shared" si="79"/>
        <v>Jun</v>
      </c>
      <c r="J219" t="s">
        <v>4699</v>
      </c>
      <c r="K219" t="str">
        <f t="shared" si="80"/>
        <v>17</v>
      </c>
      <c r="L219" t="str">
        <f t="shared" si="81"/>
        <v>Jun</v>
      </c>
      <c r="M219">
        <v>5</v>
      </c>
      <c r="N219">
        <f t="shared" si="82"/>
        <v>5</v>
      </c>
      <c r="O219">
        <f t="shared" si="83"/>
        <v>0</v>
      </c>
      <c r="P219">
        <f t="shared" si="84"/>
        <v>0</v>
      </c>
      <c r="Q219" t="s">
        <v>35</v>
      </c>
      <c r="R219" t="s">
        <v>20</v>
      </c>
      <c r="S219">
        <v>2</v>
      </c>
      <c r="U219" s="2">
        <v>1247.5145022935778</v>
      </c>
      <c r="V219" s="2">
        <v>249.5029004587156</v>
      </c>
      <c r="X219" t="s">
        <v>7070</v>
      </c>
      <c r="Y219" t="s">
        <v>7068</v>
      </c>
      <c r="Z219" t="str">
        <f t="shared" si="86"/>
        <v>Mar</v>
      </c>
      <c r="AA219" s="6">
        <f t="shared" si="92"/>
        <v>0</v>
      </c>
      <c r="AB219" s="6">
        <f t="shared" si="92"/>
        <v>5</v>
      </c>
      <c r="AC219" s="6">
        <f t="shared" si="92"/>
        <v>0</v>
      </c>
      <c r="AD219" s="6">
        <f t="shared" si="92"/>
        <v>0</v>
      </c>
      <c r="AE219" s="6">
        <f t="shared" si="92"/>
        <v>0</v>
      </c>
      <c r="AF219" s="6">
        <f t="shared" si="87"/>
        <v>5</v>
      </c>
      <c r="AG219" s="6">
        <f t="shared" si="88"/>
        <v>0</v>
      </c>
      <c r="AH219" s="14" t="str">
        <f>LEFT(X219,2)&amp;"."&amp;VLOOKUP(MID(X219,4,3),'Data validation'!$A$1:$B$12,2,FALSE)&amp;".2025"</f>
        <v>01.03.2025</v>
      </c>
      <c r="AI219">
        <f t="shared" si="89"/>
        <v>9</v>
      </c>
      <c r="AJ219" t="str">
        <f>H219&amp;"."&amp;VLOOKUP(I219,'Data validation'!$A$1:$B$12,2,FALSE)&amp;".2026"</f>
        <v>12.06.2026</v>
      </c>
      <c r="AK219">
        <f t="shared" si="90"/>
        <v>24</v>
      </c>
      <c r="AL219" t="str">
        <f>VLOOKUP(E219,[2]Sheet1!$A:$B,2,FALSE)</f>
        <v>Анулирана</v>
      </c>
    </row>
    <row r="220" spans="1:38" x14ac:dyDescent="0.25">
      <c r="A220" t="str">
        <f>VLOOKUP(Q220,'Data validation'!$K$2:$L$50,2,FALSE)</f>
        <v>BOOKING</v>
      </c>
      <c r="B220">
        <f t="shared" si="75"/>
        <v>0</v>
      </c>
      <c r="C220">
        <f t="shared" si="76"/>
        <v>0</v>
      </c>
      <c r="D220">
        <f t="shared" si="77"/>
        <v>5</v>
      </c>
      <c r="E220">
        <v>10279</v>
      </c>
      <c r="F220" t="s">
        <v>7071</v>
      </c>
      <c r="G220" t="s">
        <v>79</v>
      </c>
      <c r="H220" t="str">
        <f t="shared" si="78"/>
        <v>09</v>
      </c>
      <c r="I220" t="str">
        <f t="shared" si="79"/>
        <v>Aug</v>
      </c>
      <c r="J220" t="s">
        <v>1443</v>
      </c>
      <c r="K220" t="str">
        <f t="shared" si="80"/>
        <v>14</v>
      </c>
      <c r="L220" t="str">
        <f t="shared" si="81"/>
        <v>Aug</v>
      </c>
      <c r="M220">
        <v>5</v>
      </c>
      <c r="N220">
        <f t="shared" si="82"/>
        <v>5</v>
      </c>
      <c r="O220">
        <f t="shared" si="83"/>
        <v>0</v>
      </c>
      <c r="P220">
        <f t="shared" si="84"/>
        <v>0</v>
      </c>
      <c r="Q220" t="s">
        <v>587</v>
      </c>
      <c r="R220" t="s">
        <v>188</v>
      </c>
      <c r="S220">
        <v>2</v>
      </c>
      <c r="T220">
        <v>1</v>
      </c>
      <c r="U220" s="2">
        <v>2688.8176651376143</v>
      </c>
      <c r="V220" s="2">
        <v>537.76353302752284</v>
      </c>
      <c r="W220" t="s">
        <v>262</v>
      </c>
      <c r="X220" t="s">
        <v>7072</v>
      </c>
      <c r="Y220" t="s">
        <v>7068</v>
      </c>
      <c r="Z220" t="str">
        <f t="shared" si="86"/>
        <v>Mar</v>
      </c>
      <c r="AA220" s="6">
        <f t="shared" si="92"/>
        <v>0</v>
      </c>
      <c r="AB220" s="6">
        <f t="shared" si="92"/>
        <v>0</v>
      </c>
      <c r="AC220" s="6">
        <f t="shared" si="92"/>
        <v>0</v>
      </c>
      <c r="AD220" s="6">
        <f t="shared" si="92"/>
        <v>5</v>
      </c>
      <c r="AE220" s="6">
        <f t="shared" si="92"/>
        <v>0</v>
      </c>
      <c r="AF220" s="6">
        <f t="shared" si="87"/>
        <v>5</v>
      </c>
      <c r="AG220" s="6">
        <f t="shared" si="88"/>
        <v>0</v>
      </c>
      <c r="AH220" s="14" t="str">
        <f>LEFT(X220,2)&amp;"."&amp;VLOOKUP(MID(X220,4,3),'Data validation'!$A$1:$B$12,2,FALSE)&amp;".2025"</f>
        <v>01.03.2025</v>
      </c>
      <c r="AI220">
        <f t="shared" si="89"/>
        <v>9</v>
      </c>
      <c r="AJ220" t="str">
        <f>H220&amp;"."&amp;VLOOKUP(I220,'Data validation'!$A$1:$B$12,2,FALSE)&amp;".2026"</f>
        <v>09.08.2026</v>
      </c>
      <c r="AK220">
        <f t="shared" si="90"/>
        <v>33</v>
      </c>
      <c r="AL220" t="str">
        <f>VLOOKUP(E220,[2]Sheet1!$A:$B,2,FALSE)</f>
        <v>Анулирана</v>
      </c>
    </row>
    <row r="221" spans="1:38" x14ac:dyDescent="0.25">
      <c r="A221" t="str">
        <f>VLOOKUP(Q221,'Data validation'!$K$2:$L$50,2,FALSE)</f>
        <v>TO</v>
      </c>
      <c r="B221">
        <f t="shared" si="75"/>
        <v>0</v>
      </c>
      <c r="C221">
        <f t="shared" si="76"/>
        <v>0</v>
      </c>
      <c r="D221">
        <f t="shared" si="77"/>
        <v>5</v>
      </c>
      <c r="E221">
        <v>10044</v>
      </c>
      <c r="F221" t="s">
        <v>6562</v>
      </c>
      <c r="G221" t="s">
        <v>94</v>
      </c>
      <c r="H221" t="str">
        <f t="shared" si="78"/>
        <v>27</v>
      </c>
      <c r="I221" t="str">
        <f t="shared" si="79"/>
        <v>Jul</v>
      </c>
      <c r="J221" t="s">
        <v>135</v>
      </c>
      <c r="K221" t="str">
        <f t="shared" si="80"/>
        <v>01</v>
      </c>
      <c r="L221" t="str">
        <f t="shared" si="81"/>
        <v>Aug</v>
      </c>
      <c r="M221">
        <v>5</v>
      </c>
      <c r="N221">
        <f t="shared" si="82"/>
        <v>-26</v>
      </c>
      <c r="O221">
        <f t="shared" si="83"/>
        <v>4</v>
      </c>
      <c r="P221">
        <f t="shared" si="84"/>
        <v>0</v>
      </c>
      <c r="Q221" t="s">
        <v>81</v>
      </c>
      <c r="R221" t="s">
        <v>63</v>
      </c>
      <c r="S221">
        <v>2</v>
      </c>
      <c r="T221">
        <v>2</v>
      </c>
      <c r="U221" s="2">
        <f>SUMIFS(SLR!L:L,SLR!D:D,'Резервации 2026'!E221)</f>
        <v>0</v>
      </c>
      <c r="V221" s="2">
        <f>+U221/M221</f>
        <v>0</v>
      </c>
      <c r="W221" t="s">
        <v>262</v>
      </c>
      <c r="X221" t="s">
        <v>6563</v>
      </c>
      <c r="Y221" t="s">
        <v>6540</v>
      </c>
      <c r="Z221" t="str">
        <f t="shared" si="86"/>
        <v>Feb</v>
      </c>
      <c r="AA221" s="6">
        <f t="shared" si="92"/>
        <v>0</v>
      </c>
      <c r="AB221" s="6">
        <f t="shared" si="92"/>
        <v>0</v>
      </c>
      <c r="AC221" s="6">
        <f t="shared" si="92"/>
        <v>4</v>
      </c>
      <c r="AD221" s="6">
        <f t="shared" si="92"/>
        <v>0</v>
      </c>
      <c r="AE221" s="6">
        <f t="shared" si="92"/>
        <v>0</v>
      </c>
      <c r="AF221" s="6">
        <f t="shared" si="87"/>
        <v>4</v>
      </c>
      <c r="AG221" s="6">
        <f t="shared" si="88"/>
        <v>-1</v>
      </c>
      <c r="AH221" s="14" t="str">
        <f>LEFT(X221,2)&amp;"."&amp;VLOOKUP(MID(X221,4,3),'Data validation'!$A$1:$B$12,2,FALSE)&amp;".2025"</f>
        <v>10.02.2025</v>
      </c>
      <c r="AI221">
        <f t="shared" si="89"/>
        <v>7</v>
      </c>
      <c r="AJ221" t="str">
        <f>H221&amp;"."&amp;VLOOKUP(I221,'Data validation'!$A$1:$B$12,2,FALSE)&amp;".2026"</f>
        <v>27.07.2026</v>
      </c>
      <c r="AK221">
        <f t="shared" si="90"/>
        <v>31</v>
      </c>
      <c r="AL221" t="str">
        <f>VLOOKUP(E221,[2]Sheet1!$A:$B,2,FALSE)</f>
        <v>Анулирана</v>
      </c>
    </row>
    <row r="222" spans="1:38" x14ac:dyDescent="0.25">
      <c r="A222" t="str">
        <f>VLOOKUP(Q222,'Data validation'!$K$2:$L$50,2,FALSE)</f>
        <v>BOOKING</v>
      </c>
      <c r="B222">
        <f t="shared" si="75"/>
        <v>4</v>
      </c>
      <c r="C222">
        <f t="shared" si="76"/>
        <v>-1</v>
      </c>
      <c r="D222">
        <f t="shared" si="77"/>
        <v>0</v>
      </c>
      <c r="E222">
        <v>10353</v>
      </c>
      <c r="F222" t="s">
        <v>7460</v>
      </c>
      <c r="G222" t="s">
        <v>23</v>
      </c>
      <c r="H222" t="str">
        <f t="shared" si="78"/>
        <v>11</v>
      </c>
      <c r="I222" t="str">
        <f t="shared" si="79"/>
        <v>Jun</v>
      </c>
      <c r="J222" t="s">
        <v>1926</v>
      </c>
      <c r="K222" t="str">
        <f t="shared" si="80"/>
        <v>14</v>
      </c>
      <c r="L222" t="str">
        <f t="shared" si="81"/>
        <v>Jun</v>
      </c>
      <c r="M222">
        <v>3</v>
      </c>
      <c r="N222">
        <f t="shared" si="82"/>
        <v>3</v>
      </c>
      <c r="O222">
        <f t="shared" si="83"/>
        <v>0</v>
      </c>
      <c r="P222">
        <f t="shared" si="84"/>
        <v>0</v>
      </c>
      <c r="Q222" t="s">
        <v>587</v>
      </c>
      <c r="R222" t="s">
        <v>17</v>
      </c>
      <c r="S222">
        <v>2</v>
      </c>
      <c r="T222">
        <v>0</v>
      </c>
      <c r="U222" s="2">
        <v>741.24162660550462</v>
      </c>
      <c r="V222" s="2">
        <v>247.08054220183482</v>
      </c>
      <c r="W222" t="s">
        <v>262</v>
      </c>
      <c r="X222" t="s">
        <v>7461</v>
      </c>
      <c r="Y222" t="s">
        <v>7459</v>
      </c>
      <c r="Z222" t="str">
        <f t="shared" si="86"/>
        <v>Mar</v>
      </c>
      <c r="AA222" s="6">
        <f t="shared" si="92"/>
        <v>0</v>
      </c>
      <c r="AB222" s="6">
        <f t="shared" si="92"/>
        <v>3</v>
      </c>
      <c r="AC222" s="6">
        <f t="shared" si="92"/>
        <v>0</v>
      </c>
      <c r="AD222" s="6">
        <f t="shared" si="92"/>
        <v>0</v>
      </c>
      <c r="AE222" s="6">
        <f t="shared" si="92"/>
        <v>0</v>
      </c>
      <c r="AF222" s="6">
        <f t="shared" si="87"/>
        <v>3</v>
      </c>
      <c r="AG222" s="6">
        <f t="shared" si="88"/>
        <v>0</v>
      </c>
      <c r="AH222" s="14" t="str">
        <f>LEFT(X222,2)&amp;"."&amp;VLOOKUP(MID(X222,4,3),'Data validation'!$A$1:$B$12,2,FALSE)&amp;".2025"</f>
        <v>07.03.2025</v>
      </c>
      <c r="AI222">
        <f t="shared" si="89"/>
        <v>10</v>
      </c>
      <c r="AJ222" t="str">
        <f>H222&amp;"."&amp;VLOOKUP(I222,'Data validation'!$A$1:$B$12,2,FALSE)&amp;".2026"</f>
        <v>11.06.2026</v>
      </c>
      <c r="AK222">
        <f t="shared" si="90"/>
        <v>24</v>
      </c>
      <c r="AL222" t="str">
        <f>VLOOKUP(E222,[2]Sheet1!$A:$B,2,FALSE)</f>
        <v>Анулирана</v>
      </c>
    </row>
    <row r="223" spans="1:38" x14ac:dyDescent="0.25">
      <c r="A223" t="str">
        <f>VLOOKUP(Q223,'Data validation'!$K$2:$L$50,2,FALSE)</f>
        <v>BOOKING</v>
      </c>
      <c r="B223">
        <f t="shared" si="75"/>
        <v>0</v>
      </c>
      <c r="C223">
        <f t="shared" si="76"/>
        <v>3</v>
      </c>
      <c r="D223">
        <f t="shared" si="77"/>
        <v>0</v>
      </c>
      <c r="E223">
        <v>10352</v>
      </c>
      <c r="F223" t="s">
        <v>7462</v>
      </c>
      <c r="G223" t="s">
        <v>5669</v>
      </c>
      <c r="H223" t="str">
        <f t="shared" si="78"/>
        <v>18</v>
      </c>
      <c r="I223" t="str">
        <f t="shared" si="79"/>
        <v>Jun</v>
      </c>
      <c r="J223" t="s">
        <v>125</v>
      </c>
      <c r="K223" t="str">
        <f t="shared" si="80"/>
        <v>21</v>
      </c>
      <c r="L223" t="str">
        <f t="shared" si="81"/>
        <v>Jun</v>
      </c>
      <c r="M223">
        <v>3</v>
      </c>
      <c r="N223">
        <f t="shared" si="82"/>
        <v>3</v>
      </c>
      <c r="O223">
        <f t="shared" si="83"/>
        <v>0</v>
      </c>
      <c r="P223">
        <f t="shared" si="84"/>
        <v>0</v>
      </c>
      <c r="Q223" t="s">
        <v>587</v>
      </c>
      <c r="R223" t="s">
        <v>17</v>
      </c>
      <c r="S223">
        <v>2</v>
      </c>
      <c r="T223">
        <v>0</v>
      </c>
      <c r="U223" s="2">
        <v>1037.7382772477063</v>
      </c>
      <c r="V223" s="2">
        <v>345.91275908256875</v>
      </c>
      <c r="W223" t="s">
        <v>262</v>
      </c>
      <c r="X223" t="s">
        <v>7463</v>
      </c>
      <c r="Y223" t="s">
        <v>7459</v>
      </c>
      <c r="Z223" t="str">
        <f t="shared" si="86"/>
        <v>Mar</v>
      </c>
      <c r="AA223" s="6">
        <f t="shared" si="92"/>
        <v>0</v>
      </c>
      <c r="AB223" s="6">
        <f t="shared" si="92"/>
        <v>3</v>
      </c>
      <c r="AC223" s="6">
        <f t="shared" si="92"/>
        <v>0</v>
      </c>
      <c r="AD223" s="6">
        <f t="shared" si="92"/>
        <v>0</v>
      </c>
      <c r="AE223" s="6">
        <f t="shared" si="92"/>
        <v>0</v>
      </c>
      <c r="AF223" s="6">
        <f t="shared" si="87"/>
        <v>3</v>
      </c>
      <c r="AG223" s="6">
        <f t="shared" si="88"/>
        <v>0</v>
      </c>
      <c r="AH223" s="14" t="str">
        <f>LEFT(X223,2)&amp;"."&amp;VLOOKUP(MID(X223,4,3),'Data validation'!$A$1:$B$12,2,FALSE)&amp;".2025"</f>
        <v>07.03.2025</v>
      </c>
      <c r="AI223">
        <f t="shared" si="89"/>
        <v>10</v>
      </c>
      <c r="AJ223" t="str">
        <f>H223&amp;"."&amp;VLOOKUP(I223,'Data validation'!$A$1:$B$12,2,FALSE)&amp;".2026"</f>
        <v>18.06.2026</v>
      </c>
      <c r="AK223">
        <f t="shared" si="90"/>
        <v>25</v>
      </c>
      <c r="AL223" t="e">
        <f>VLOOKUP(E223,[2]Sheet1!$A:$B,2,FALSE)</f>
        <v>#N/A</v>
      </c>
    </row>
    <row r="224" spans="1:38" x14ac:dyDescent="0.25">
      <c r="A224" t="str">
        <f>VLOOKUP(Q224,'Data validation'!$K$2:$L$50,2,FALSE)</f>
        <v>TO</v>
      </c>
      <c r="B224">
        <f t="shared" si="75"/>
        <v>0</v>
      </c>
      <c r="C224">
        <f t="shared" si="76"/>
        <v>0</v>
      </c>
      <c r="D224">
        <f t="shared" si="77"/>
        <v>5</v>
      </c>
      <c r="E224">
        <v>8705</v>
      </c>
      <c r="F224" t="s">
        <v>7709</v>
      </c>
      <c r="G224" t="s">
        <v>340</v>
      </c>
      <c r="H224" t="str">
        <f t="shared" si="78"/>
        <v>03</v>
      </c>
      <c r="I224" t="str">
        <f t="shared" si="79"/>
        <v>Aug</v>
      </c>
      <c r="J224" t="s">
        <v>259</v>
      </c>
      <c r="K224" t="str">
        <f t="shared" si="80"/>
        <v>08</v>
      </c>
      <c r="L224" t="str">
        <f t="shared" si="81"/>
        <v>Aug</v>
      </c>
      <c r="M224">
        <v>5</v>
      </c>
      <c r="N224">
        <f t="shared" si="82"/>
        <v>5</v>
      </c>
      <c r="O224">
        <f t="shared" si="83"/>
        <v>0</v>
      </c>
      <c r="P224">
        <f t="shared" si="84"/>
        <v>0</v>
      </c>
      <c r="Q224" t="s">
        <v>852</v>
      </c>
      <c r="R224" t="s">
        <v>57</v>
      </c>
      <c r="S224">
        <v>4</v>
      </c>
      <c r="T224">
        <v>1</v>
      </c>
      <c r="U224" s="2">
        <f>SUMIFS(VTS!L:L,VTS!D:D,'Резервации 2026'!E224)</f>
        <v>2422.3932464999998</v>
      </c>
      <c r="V224" s="2">
        <f>+U224/M224</f>
        <v>484.47864929999997</v>
      </c>
      <c r="W224" t="s">
        <v>262</v>
      </c>
      <c r="X224" t="s">
        <v>1714</v>
      </c>
      <c r="Y224" t="s">
        <v>1594</v>
      </c>
      <c r="Z224" t="str">
        <f t="shared" si="86"/>
        <v>Nov</v>
      </c>
      <c r="AA224" s="6">
        <f t="shared" si="92"/>
        <v>0</v>
      </c>
      <c r="AB224" s="6">
        <f t="shared" si="92"/>
        <v>0</v>
      </c>
      <c r="AC224" s="6">
        <f t="shared" si="92"/>
        <v>0</v>
      </c>
      <c r="AD224" s="6">
        <f t="shared" si="92"/>
        <v>5</v>
      </c>
      <c r="AE224" s="6">
        <f t="shared" si="92"/>
        <v>0</v>
      </c>
      <c r="AF224" s="6">
        <f t="shared" si="87"/>
        <v>5</v>
      </c>
      <c r="AG224" s="6">
        <f t="shared" si="88"/>
        <v>0</v>
      </c>
      <c r="AH224" s="14" t="str">
        <f>LEFT(X224,2)&amp;"."&amp;VLOOKUP(MID(X224,4,3),'Data validation'!$A$1:$B$12,2,FALSE)&amp;".2025"</f>
        <v>22.11.2025</v>
      </c>
      <c r="AI224">
        <f t="shared" si="89"/>
        <v>47</v>
      </c>
      <c r="AJ224" t="str">
        <f>H224&amp;"."&amp;VLOOKUP(I224,'Data validation'!$A$1:$B$12,2,FALSE)&amp;".2026"</f>
        <v>03.08.2026</v>
      </c>
      <c r="AK224">
        <f t="shared" si="90"/>
        <v>32</v>
      </c>
      <c r="AL224" t="e">
        <f>VLOOKUP(E224,[2]Sheet1!$A:$B,2,FALSE)</f>
        <v>#N/A</v>
      </c>
    </row>
    <row r="225" spans="1:38" x14ac:dyDescent="0.25">
      <c r="A225" t="str">
        <f>VLOOKUP(Q225,'Data validation'!$K$2:$L$50,2,FALSE)</f>
        <v>BOOKING</v>
      </c>
      <c r="B225">
        <f t="shared" si="75"/>
        <v>1</v>
      </c>
      <c r="C225">
        <f t="shared" si="76"/>
        <v>1</v>
      </c>
      <c r="D225">
        <f t="shared" si="77"/>
        <v>0</v>
      </c>
      <c r="E225">
        <v>9548</v>
      </c>
      <c r="F225" t="s">
        <v>7710</v>
      </c>
      <c r="G225" t="s">
        <v>3113</v>
      </c>
      <c r="H225" t="str">
        <f t="shared" si="78"/>
        <v>30</v>
      </c>
      <c r="I225" t="str">
        <f t="shared" si="79"/>
        <v>May</v>
      </c>
      <c r="J225" t="s">
        <v>27</v>
      </c>
      <c r="K225" t="str">
        <f t="shared" si="80"/>
        <v>01</v>
      </c>
      <c r="L225" t="str">
        <f t="shared" si="81"/>
        <v>Jun</v>
      </c>
      <c r="M225">
        <v>2</v>
      </c>
      <c r="N225">
        <f t="shared" si="82"/>
        <v>-29</v>
      </c>
      <c r="O225">
        <f t="shared" si="83"/>
        <v>1</v>
      </c>
      <c r="P225">
        <f t="shared" si="84"/>
        <v>0</v>
      </c>
      <c r="Q225" t="s">
        <v>587</v>
      </c>
      <c r="R225" t="s">
        <v>57</v>
      </c>
      <c r="S225">
        <v>2</v>
      </c>
      <c r="T225">
        <v>2</v>
      </c>
      <c r="U225" s="2">
        <v>842.9806733944954</v>
      </c>
      <c r="V225" s="2">
        <v>421.4903366972477</v>
      </c>
      <c r="X225" t="s">
        <v>4683</v>
      </c>
      <c r="Y225" t="s">
        <v>4684</v>
      </c>
      <c r="Z225" t="str">
        <f t="shared" si="86"/>
        <v>Jan</v>
      </c>
      <c r="AA225" s="6">
        <f t="shared" si="92"/>
        <v>1</v>
      </c>
      <c r="AB225" s="6">
        <f t="shared" si="92"/>
        <v>0</v>
      </c>
      <c r="AC225" s="6">
        <f t="shared" si="92"/>
        <v>0</v>
      </c>
      <c r="AD225" s="6">
        <f t="shared" si="92"/>
        <v>0</v>
      </c>
      <c r="AE225" s="6">
        <f t="shared" si="92"/>
        <v>0</v>
      </c>
      <c r="AF225" s="6">
        <f t="shared" si="87"/>
        <v>1</v>
      </c>
      <c r="AG225" s="6">
        <f t="shared" si="88"/>
        <v>-1</v>
      </c>
      <c r="AH225" s="14" t="str">
        <f>LEFT(X225,2)&amp;"."&amp;VLOOKUP(MID(X225,4,3),'Data validation'!$A$1:$B$12,2,FALSE)&amp;".2025"</f>
        <v>17.01.2025</v>
      </c>
      <c r="AI225">
        <f t="shared" si="89"/>
        <v>3</v>
      </c>
      <c r="AJ225" t="str">
        <f>H225&amp;"."&amp;VLOOKUP(I225,'Data validation'!$A$1:$B$12,2,FALSE)&amp;".2026"</f>
        <v>30.05.2026</v>
      </c>
      <c r="AK225">
        <f t="shared" si="90"/>
        <v>22</v>
      </c>
      <c r="AL225" t="str">
        <f>VLOOKUP(E225,[2]Sheet1!$A:$B,2,FALSE)</f>
        <v>Анулирана</v>
      </c>
    </row>
    <row r="226" spans="1:38" x14ac:dyDescent="0.25">
      <c r="A226" t="str">
        <f>VLOOKUP(Q226,'Data validation'!$K$2:$L$50,2,FALSE)</f>
        <v>TO</v>
      </c>
      <c r="B226">
        <f t="shared" si="75"/>
        <v>0</v>
      </c>
      <c r="C226">
        <f t="shared" si="76"/>
        <v>0</v>
      </c>
      <c r="D226">
        <f t="shared" si="77"/>
        <v>5</v>
      </c>
      <c r="E226">
        <v>9652</v>
      </c>
      <c r="F226" t="s">
        <v>5011</v>
      </c>
      <c r="G226" t="s">
        <v>646</v>
      </c>
      <c r="H226" t="str">
        <f t="shared" si="78"/>
        <v>07</v>
      </c>
      <c r="I226" t="str">
        <f t="shared" si="79"/>
        <v>Aug</v>
      </c>
      <c r="J226" t="s">
        <v>354</v>
      </c>
      <c r="K226" t="str">
        <f t="shared" si="80"/>
        <v>12</v>
      </c>
      <c r="L226" t="str">
        <f t="shared" si="81"/>
        <v>Aug</v>
      </c>
      <c r="M226">
        <v>5</v>
      </c>
      <c r="N226">
        <f t="shared" si="82"/>
        <v>5</v>
      </c>
      <c r="O226">
        <f t="shared" si="83"/>
        <v>0</v>
      </c>
      <c r="P226">
        <f t="shared" si="84"/>
        <v>0</v>
      </c>
      <c r="Q226" t="s">
        <v>162</v>
      </c>
      <c r="R226" t="s">
        <v>17</v>
      </c>
      <c r="S226">
        <v>2</v>
      </c>
      <c r="T226">
        <v>0</v>
      </c>
      <c r="U226" s="2">
        <f>SUMIFS(Magelan!L:L,Magelan!D:D,'Резервации 2026'!E226)</f>
        <v>1557.4274289999998</v>
      </c>
      <c r="V226" s="2">
        <f t="shared" ref="V226:V228" si="94">+U226/M226</f>
        <v>311.48548579999999</v>
      </c>
      <c r="W226" t="s">
        <v>262</v>
      </c>
      <c r="X226" t="s">
        <v>5012</v>
      </c>
      <c r="Y226" t="s">
        <v>5007</v>
      </c>
      <c r="Z226" t="str">
        <f t="shared" si="86"/>
        <v>Jan</v>
      </c>
      <c r="AA226" s="6">
        <f t="shared" si="92"/>
        <v>0</v>
      </c>
      <c r="AB226" s="6">
        <f t="shared" si="92"/>
        <v>0</v>
      </c>
      <c r="AC226" s="6">
        <f t="shared" si="92"/>
        <v>0</v>
      </c>
      <c r="AD226" s="6">
        <f t="shared" si="92"/>
        <v>5</v>
      </c>
      <c r="AE226" s="6">
        <f t="shared" si="92"/>
        <v>0</v>
      </c>
      <c r="AF226" s="6">
        <f t="shared" si="87"/>
        <v>5</v>
      </c>
      <c r="AG226" s="6">
        <f t="shared" si="88"/>
        <v>0</v>
      </c>
      <c r="AH226" s="14" t="str">
        <f>LEFT(X226,2)&amp;"."&amp;VLOOKUP(MID(X226,4,3),'Data validation'!$A$1:$B$12,2,FALSE)&amp;".2025"</f>
        <v>22.01.2025</v>
      </c>
      <c r="AI226">
        <f t="shared" si="89"/>
        <v>4</v>
      </c>
      <c r="AJ226" t="str">
        <f>H226&amp;"."&amp;VLOOKUP(I226,'Data validation'!$A$1:$B$12,2,FALSE)&amp;".2026"</f>
        <v>07.08.2026</v>
      </c>
      <c r="AK226">
        <f t="shared" si="90"/>
        <v>32</v>
      </c>
      <c r="AL226" t="e">
        <f>VLOOKUP(E226,[2]Sheet1!$A:$B,2,FALSE)</f>
        <v>#N/A</v>
      </c>
    </row>
    <row r="227" spans="1:38" x14ac:dyDescent="0.25">
      <c r="A227" t="str">
        <f>VLOOKUP(Q227,'Data validation'!$K$2:$L$50,2,FALSE)</f>
        <v>TO</v>
      </c>
      <c r="B227">
        <f t="shared" si="75"/>
        <v>0</v>
      </c>
      <c r="C227">
        <f t="shared" si="76"/>
        <v>0</v>
      </c>
      <c r="D227">
        <f t="shared" si="77"/>
        <v>5</v>
      </c>
      <c r="E227">
        <v>9653</v>
      </c>
      <c r="F227" t="s">
        <v>5013</v>
      </c>
      <c r="G227" t="s">
        <v>646</v>
      </c>
      <c r="H227" t="str">
        <f t="shared" si="78"/>
        <v>07</v>
      </c>
      <c r="I227" t="str">
        <f t="shared" si="79"/>
        <v>Aug</v>
      </c>
      <c r="J227" t="s">
        <v>354</v>
      </c>
      <c r="K227" t="str">
        <f t="shared" si="80"/>
        <v>12</v>
      </c>
      <c r="L227" t="str">
        <f t="shared" si="81"/>
        <v>Aug</v>
      </c>
      <c r="M227">
        <v>5</v>
      </c>
      <c r="N227">
        <f t="shared" si="82"/>
        <v>5</v>
      </c>
      <c r="O227">
        <f t="shared" si="83"/>
        <v>0</v>
      </c>
      <c r="P227">
        <f t="shared" si="84"/>
        <v>0</v>
      </c>
      <c r="Q227" t="s">
        <v>162</v>
      </c>
      <c r="R227" t="s">
        <v>17</v>
      </c>
      <c r="S227">
        <v>2</v>
      </c>
      <c r="T227">
        <v>1</v>
      </c>
      <c r="U227" s="2">
        <f>SUMIFS(Magelan!L:L,Magelan!D:D,'Резервации 2026'!E227)</f>
        <v>1557.4274289999998</v>
      </c>
      <c r="V227" s="2">
        <f t="shared" si="94"/>
        <v>311.48548579999999</v>
      </c>
      <c r="W227" t="s">
        <v>262</v>
      </c>
      <c r="X227" t="s">
        <v>5012</v>
      </c>
      <c r="Y227" t="s">
        <v>5007</v>
      </c>
      <c r="Z227" t="str">
        <f t="shared" si="86"/>
        <v>Jan</v>
      </c>
      <c r="AA227" s="6">
        <f t="shared" si="92"/>
        <v>0</v>
      </c>
      <c r="AB227" s="6">
        <f t="shared" si="92"/>
        <v>0</v>
      </c>
      <c r="AC227" s="6">
        <f t="shared" si="92"/>
        <v>0</v>
      </c>
      <c r="AD227" s="6">
        <f t="shared" si="92"/>
        <v>5</v>
      </c>
      <c r="AE227" s="6">
        <f t="shared" si="92"/>
        <v>0</v>
      </c>
      <c r="AF227" s="6">
        <f t="shared" si="87"/>
        <v>5</v>
      </c>
      <c r="AG227" s="6">
        <f t="shared" si="88"/>
        <v>0</v>
      </c>
      <c r="AH227" s="14" t="str">
        <f>LEFT(X227,2)&amp;"."&amp;VLOOKUP(MID(X227,4,3),'Data validation'!$A$1:$B$12,2,FALSE)&amp;".2025"</f>
        <v>22.01.2025</v>
      </c>
      <c r="AI227">
        <f t="shared" si="89"/>
        <v>4</v>
      </c>
      <c r="AJ227" t="str">
        <f>H227&amp;"."&amp;VLOOKUP(I227,'Data validation'!$A$1:$B$12,2,FALSE)&amp;".2026"</f>
        <v>07.08.2026</v>
      </c>
      <c r="AK227">
        <f t="shared" si="90"/>
        <v>32</v>
      </c>
      <c r="AL227" t="e">
        <f>VLOOKUP(E227,[2]Sheet1!$A:$B,2,FALSE)</f>
        <v>#N/A</v>
      </c>
    </row>
    <row r="228" spans="1:38" x14ac:dyDescent="0.25">
      <c r="A228" t="str">
        <f>VLOOKUP(Q228,'Data validation'!$K$2:$L$50,2,FALSE)</f>
        <v>TO</v>
      </c>
      <c r="B228">
        <f t="shared" si="75"/>
        <v>0</v>
      </c>
      <c r="C228">
        <f t="shared" si="76"/>
        <v>0</v>
      </c>
      <c r="D228">
        <f t="shared" si="77"/>
        <v>5</v>
      </c>
      <c r="E228">
        <v>9654</v>
      </c>
      <c r="F228" t="s">
        <v>5014</v>
      </c>
      <c r="G228" t="s">
        <v>646</v>
      </c>
      <c r="H228" t="str">
        <f t="shared" si="78"/>
        <v>07</v>
      </c>
      <c r="I228" t="str">
        <f t="shared" si="79"/>
        <v>Aug</v>
      </c>
      <c r="J228" t="s">
        <v>354</v>
      </c>
      <c r="K228" t="str">
        <f t="shared" si="80"/>
        <v>12</v>
      </c>
      <c r="L228" t="str">
        <f t="shared" si="81"/>
        <v>Aug</v>
      </c>
      <c r="M228">
        <v>5</v>
      </c>
      <c r="N228">
        <f t="shared" si="82"/>
        <v>5</v>
      </c>
      <c r="O228">
        <f t="shared" si="83"/>
        <v>0</v>
      </c>
      <c r="P228">
        <f t="shared" si="84"/>
        <v>0</v>
      </c>
      <c r="Q228" t="s">
        <v>162</v>
      </c>
      <c r="R228" t="s">
        <v>17</v>
      </c>
      <c r="S228">
        <v>2</v>
      </c>
      <c r="T228">
        <v>0</v>
      </c>
      <c r="U228" s="2">
        <f>SUMIFS(Magelan!L:L,Magelan!D:D,'Резервации 2026'!E228)</f>
        <v>1557.4274289999998</v>
      </c>
      <c r="V228" s="2">
        <f t="shared" si="94"/>
        <v>311.48548579999999</v>
      </c>
      <c r="W228" t="s">
        <v>262</v>
      </c>
      <c r="X228" t="s">
        <v>5012</v>
      </c>
      <c r="Y228" t="s">
        <v>5007</v>
      </c>
      <c r="Z228" t="str">
        <f t="shared" si="86"/>
        <v>Jan</v>
      </c>
      <c r="AA228" s="6">
        <f t="shared" si="92"/>
        <v>0</v>
      </c>
      <c r="AB228" s="6">
        <f t="shared" si="92"/>
        <v>0</v>
      </c>
      <c r="AC228" s="6">
        <f t="shared" si="92"/>
        <v>0</v>
      </c>
      <c r="AD228" s="6">
        <f t="shared" si="92"/>
        <v>5</v>
      </c>
      <c r="AE228" s="6">
        <f t="shared" si="92"/>
        <v>0</v>
      </c>
      <c r="AF228" s="6">
        <f t="shared" si="87"/>
        <v>5</v>
      </c>
      <c r="AG228" s="6">
        <f t="shared" si="88"/>
        <v>0</v>
      </c>
      <c r="AH228" s="14" t="str">
        <f>LEFT(X228,2)&amp;"."&amp;VLOOKUP(MID(X228,4,3),'Data validation'!$A$1:$B$12,2,FALSE)&amp;".2025"</f>
        <v>22.01.2025</v>
      </c>
      <c r="AI228">
        <f t="shared" si="89"/>
        <v>4</v>
      </c>
      <c r="AJ228" t="str">
        <f>H228&amp;"."&amp;VLOOKUP(I228,'Data validation'!$A$1:$B$12,2,FALSE)&amp;".2026"</f>
        <v>07.08.2026</v>
      </c>
      <c r="AK228">
        <f t="shared" si="90"/>
        <v>32</v>
      </c>
      <c r="AL228" t="e">
        <f>VLOOKUP(E228,[2]Sheet1!$A:$B,2,FALSE)</f>
        <v>#N/A</v>
      </c>
    </row>
    <row r="229" spans="1:38" x14ac:dyDescent="0.25">
      <c r="A229" t="str">
        <f>VLOOKUP(Q229,'Data validation'!$K$2:$L$50,2,FALSE)</f>
        <v>TOPOLA SKIES</v>
      </c>
      <c r="B229">
        <f t="shared" si="75"/>
        <v>0</v>
      </c>
      <c r="C229">
        <f t="shared" si="76"/>
        <v>4</v>
      </c>
      <c r="D229">
        <f t="shared" si="77"/>
        <v>1</v>
      </c>
      <c r="E229">
        <v>10354</v>
      </c>
      <c r="F229" t="s">
        <v>7464</v>
      </c>
      <c r="G229" t="s">
        <v>72</v>
      </c>
      <c r="H229" t="str">
        <f t="shared" si="78"/>
        <v>07</v>
      </c>
      <c r="I229" t="str">
        <f t="shared" si="79"/>
        <v>Jul</v>
      </c>
      <c r="J229" t="s">
        <v>235</v>
      </c>
      <c r="K229" t="str">
        <f t="shared" si="80"/>
        <v>12</v>
      </c>
      <c r="L229" t="str">
        <f t="shared" si="81"/>
        <v>Jul</v>
      </c>
      <c r="M229">
        <v>5</v>
      </c>
      <c r="N229">
        <f t="shared" si="82"/>
        <v>5</v>
      </c>
      <c r="O229">
        <f t="shared" si="83"/>
        <v>0</v>
      </c>
      <c r="P229">
        <f t="shared" si="84"/>
        <v>0</v>
      </c>
      <c r="Q229" t="s">
        <v>35</v>
      </c>
      <c r="R229" t="s">
        <v>48</v>
      </c>
      <c r="S229">
        <v>2</v>
      </c>
      <c r="T229">
        <v>2</v>
      </c>
      <c r="U229" s="2">
        <v>2812.6091437614677</v>
      </c>
      <c r="V229" s="2">
        <v>562.52541743119264</v>
      </c>
      <c r="X229" t="s">
        <v>7465</v>
      </c>
      <c r="Y229" t="s">
        <v>7459</v>
      </c>
      <c r="Z229" t="str">
        <f t="shared" si="86"/>
        <v>Mar</v>
      </c>
      <c r="AA229" s="6">
        <f t="shared" si="92"/>
        <v>0</v>
      </c>
      <c r="AB229" s="6">
        <f t="shared" si="92"/>
        <v>0</v>
      </c>
      <c r="AC229" s="6">
        <f t="shared" si="92"/>
        <v>5</v>
      </c>
      <c r="AD229" s="6">
        <f t="shared" si="92"/>
        <v>0</v>
      </c>
      <c r="AE229" s="6">
        <f t="shared" si="92"/>
        <v>0</v>
      </c>
      <c r="AF229" s="6">
        <f t="shared" si="87"/>
        <v>5</v>
      </c>
      <c r="AG229" s="6">
        <f t="shared" si="88"/>
        <v>0</v>
      </c>
      <c r="AH229" s="14" t="str">
        <f>LEFT(X229,2)&amp;"."&amp;VLOOKUP(MID(X229,4,3),'Data validation'!$A$1:$B$12,2,FALSE)&amp;".2025"</f>
        <v>07.03.2025</v>
      </c>
      <c r="AI229">
        <f t="shared" si="89"/>
        <v>10</v>
      </c>
      <c r="AJ229" t="str">
        <f>H229&amp;"."&amp;VLOOKUP(I229,'Data validation'!$A$1:$B$12,2,FALSE)&amp;".2026"</f>
        <v>07.07.2026</v>
      </c>
      <c r="AK229">
        <f t="shared" si="90"/>
        <v>28</v>
      </c>
      <c r="AL229" t="e">
        <f>VLOOKUP(E229,[2]Sheet1!$A:$B,2,FALSE)</f>
        <v>#N/A</v>
      </c>
    </row>
    <row r="230" spans="1:38" x14ac:dyDescent="0.25">
      <c r="A230" t="str">
        <f>VLOOKUP(Q230,'Data validation'!$K$2:$L$50,2,FALSE)</f>
        <v>TO</v>
      </c>
      <c r="B230">
        <f t="shared" si="75"/>
        <v>0</v>
      </c>
      <c r="C230">
        <f t="shared" si="76"/>
        <v>0</v>
      </c>
      <c r="D230">
        <f t="shared" si="77"/>
        <v>5</v>
      </c>
      <c r="E230">
        <v>9993</v>
      </c>
      <c r="F230" t="s">
        <v>6191</v>
      </c>
      <c r="G230" t="s">
        <v>340</v>
      </c>
      <c r="H230" t="str">
        <f t="shared" si="78"/>
        <v>03</v>
      </c>
      <c r="I230" t="str">
        <f t="shared" si="79"/>
        <v>Aug</v>
      </c>
      <c r="J230" t="s">
        <v>259</v>
      </c>
      <c r="K230" t="str">
        <f t="shared" si="80"/>
        <v>08</v>
      </c>
      <c r="L230" t="str">
        <f t="shared" si="81"/>
        <v>Aug</v>
      </c>
      <c r="M230">
        <v>5</v>
      </c>
      <c r="N230">
        <f t="shared" si="82"/>
        <v>5</v>
      </c>
      <c r="O230">
        <f t="shared" si="83"/>
        <v>0</v>
      </c>
      <c r="P230">
        <f t="shared" si="84"/>
        <v>0</v>
      </c>
      <c r="Q230" t="s">
        <v>56</v>
      </c>
      <c r="R230" t="s">
        <v>17</v>
      </c>
      <c r="S230">
        <v>2</v>
      </c>
      <c r="T230">
        <v>1</v>
      </c>
      <c r="U230" s="2">
        <f>SUMIFS(Novoton!L:L,Novoton!D:D,'Резервации 2026'!E230)</f>
        <v>1668.714156</v>
      </c>
      <c r="V230" s="2">
        <f>+U230/M230</f>
        <v>333.74283120000001</v>
      </c>
      <c r="W230" t="s">
        <v>262</v>
      </c>
      <c r="X230" t="s">
        <v>6192</v>
      </c>
      <c r="Y230" t="s">
        <v>6186</v>
      </c>
      <c r="Z230" t="str">
        <f t="shared" si="86"/>
        <v>Feb</v>
      </c>
      <c r="AA230" s="6">
        <f t="shared" si="92"/>
        <v>0</v>
      </c>
      <c r="AB230" s="6">
        <f t="shared" si="92"/>
        <v>0</v>
      </c>
      <c r="AC230" s="6">
        <f t="shared" si="92"/>
        <v>0</v>
      </c>
      <c r="AD230" s="6">
        <f t="shared" si="92"/>
        <v>5</v>
      </c>
      <c r="AE230" s="6">
        <f t="shared" si="92"/>
        <v>0</v>
      </c>
      <c r="AF230" s="6">
        <f t="shared" si="87"/>
        <v>5</v>
      </c>
      <c r="AG230" s="6">
        <f t="shared" si="88"/>
        <v>0</v>
      </c>
      <c r="AH230" s="14" t="str">
        <f>LEFT(X230,2)&amp;"."&amp;VLOOKUP(MID(X230,4,3),'Data validation'!$A$1:$B$12,2,FALSE)&amp;".2025"</f>
        <v>04.02.2025</v>
      </c>
      <c r="AI230">
        <f t="shared" si="89"/>
        <v>6</v>
      </c>
      <c r="AJ230" t="str">
        <f>H230&amp;"."&amp;VLOOKUP(I230,'Data validation'!$A$1:$B$12,2,FALSE)&amp;".2026"</f>
        <v>03.08.2026</v>
      </c>
      <c r="AK230">
        <f t="shared" si="90"/>
        <v>32</v>
      </c>
      <c r="AL230" t="e">
        <f>VLOOKUP(E230,[2]Sheet1!$A:$B,2,FALSE)</f>
        <v>#N/A</v>
      </c>
    </row>
    <row r="231" spans="1:38" x14ac:dyDescent="0.25">
      <c r="A231" t="str">
        <f>VLOOKUP(Q231,'Data validation'!$K$2:$L$50,2,FALSE)</f>
        <v>BOOKING</v>
      </c>
      <c r="B231">
        <f t="shared" si="75"/>
        <v>0</v>
      </c>
      <c r="C231">
        <f t="shared" si="76"/>
        <v>5</v>
      </c>
      <c r="D231">
        <f t="shared" si="77"/>
        <v>0</v>
      </c>
      <c r="E231">
        <v>10046</v>
      </c>
      <c r="F231" t="s">
        <v>6564</v>
      </c>
      <c r="G231" t="s">
        <v>520</v>
      </c>
      <c r="H231" t="str">
        <f t="shared" si="78"/>
        <v>26</v>
      </c>
      <c r="I231" t="str">
        <f t="shared" si="79"/>
        <v>Aug</v>
      </c>
      <c r="J231" t="s">
        <v>250</v>
      </c>
      <c r="K231" t="str">
        <f t="shared" si="80"/>
        <v>31</v>
      </c>
      <c r="L231" t="str">
        <f t="shared" si="81"/>
        <v>Aug</v>
      </c>
      <c r="M231">
        <v>5</v>
      </c>
      <c r="N231">
        <f t="shared" si="82"/>
        <v>5</v>
      </c>
      <c r="O231">
        <f t="shared" si="83"/>
        <v>0</v>
      </c>
      <c r="P231">
        <f t="shared" si="84"/>
        <v>0</v>
      </c>
      <c r="Q231" t="s">
        <v>587</v>
      </c>
      <c r="R231" t="s">
        <v>17</v>
      </c>
      <c r="S231">
        <v>3</v>
      </c>
      <c r="T231">
        <v>1</v>
      </c>
      <c r="U231" s="2">
        <v>3226.5811981651373</v>
      </c>
      <c r="V231" s="2">
        <v>645.31623963302741</v>
      </c>
      <c r="X231" t="s">
        <v>6565</v>
      </c>
      <c r="Y231" t="s">
        <v>6561</v>
      </c>
      <c r="Z231" t="str">
        <f t="shared" si="86"/>
        <v>Feb</v>
      </c>
      <c r="AA231" s="6">
        <f t="shared" si="92"/>
        <v>0</v>
      </c>
      <c r="AB231" s="6">
        <f t="shared" si="92"/>
        <v>0</v>
      </c>
      <c r="AC231" s="6">
        <f t="shared" si="92"/>
        <v>0</v>
      </c>
      <c r="AD231" s="6">
        <f t="shared" si="92"/>
        <v>5</v>
      </c>
      <c r="AE231" s="6">
        <f t="shared" si="92"/>
        <v>0</v>
      </c>
      <c r="AF231" s="6">
        <f t="shared" si="87"/>
        <v>5</v>
      </c>
      <c r="AG231" s="6">
        <f t="shared" si="88"/>
        <v>0</v>
      </c>
      <c r="AH231" s="14" t="str">
        <f>LEFT(X231,2)&amp;"."&amp;VLOOKUP(MID(X231,4,3),'Data validation'!$A$1:$B$12,2,FALSE)&amp;".2025"</f>
        <v>10.02.2025</v>
      </c>
      <c r="AI231">
        <f t="shared" si="89"/>
        <v>7</v>
      </c>
      <c r="AJ231" t="str">
        <f>H231&amp;"."&amp;VLOOKUP(I231,'Data validation'!$A$1:$B$12,2,FALSE)&amp;".2026"</f>
        <v>26.08.2026</v>
      </c>
      <c r="AK231">
        <f t="shared" si="90"/>
        <v>35</v>
      </c>
      <c r="AL231" t="e">
        <f>VLOOKUP(E231,[2]Sheet1!$A:$B,2,FALSE)</f>
        <v>#N/A</v>
      </c>
    </row>
    <row r="232" spans="1:38" x14ac:dyDescent="0.25">
      <c r="A232" t="str">
        <f>VLOOKUP(Q232,'Data validation'!$K$2:$L$50,2,FALSE)</f>
        <v>TO</v>
      </c>
      <c r="B232">
        <f t="shared" si="75"/>
        <v>0</v>
      </c>
      <c r="C232">
        <f t="shared" si="76"/>
        <v>0</v>
      </c>
      <c r="D232">
        <f t="shared" si="77"/>
        <v>5</v>
      </c>
      <c r="E232">
        <v>9657</v>
      </c>
      <c r="F232" t="s">
        <v>5015</v>
      </c>
      <c r="G232" t="s">
        <v>326</v>
      </c>
      <c r="H232" t="str">
        <f t="shared" si="78"/>
        <v>10</v>
      </c>
      <c r="I232" t="str">
        <f t="shared" si="79"/>
        <v>Aug</v>
      </c>
      <c r="J232" t="s">
        <v>90</v>
      </c>
      <c r="K232" t="str">
        <f t="shared" si="80"/>
        <v>15</v>
      </c>
      <c r="L232" t="str">
        <f t="shared" si="81"/>
        <v>Aug</v>
      </c>
      <c r="M232">
        <v>5</v>
      </c>
      <c r="N232">
        <f t="shared" si="82"/>
        <v>5</v>
      </c>
      <c r="O232">
        <f t="shared" si="83"/>
        <v>0</v>
      </c>
      <c r="P232">
        <f t="shared" si="84"/>
        <v>0</v>
      </c>
      <c r="Q232" t="s">
        <v>56</v>
      </c>
      <c r="R232" t="s">
        <v>63</v>
      </c>
      <c r="S232">
        <v>3</v>
      </c>
      <c r="T232">
        <v>0</v>
      </c>
      <c r="U232" s="2">
        <f>SUMIFS(Novoton!L:L,Novoton!D:D,'Резервации 2026'!E232)</f>
        <v>2153.4666214999997</v>
      </c>
      <c r="V232" s="2">
        <f t="shared" ref="V232:V233" si="95">+U232/M232</f>
        <v>430.69332429999997</v>
      </c>
      <c r="W232" t="s">
        <v>262</v>
      </c>
      <c r="X232" t="s">
        <v>5016</v>
      </c>
      <c r="Y232" t="s">
        <v>5007</v>
      </c>
      <c r="Z232" t="str">
        <f t="shared" si="86"/>
        <v>Jan</v>
      </c>
      <c r="AA232" s="6">
        <f t="shared" si="92"/>
        <v>0</v>
      </c>
      <c r="AB232" s="6">
        <f t="shared" si="92"/>
        <v>0</v>
      </c>
      <c r="AC232" s="6">
        <f t="shared" si="92"/>
        <v>0</v>
      </c>
      <c r="AD232" s="6">
        <f t="shared" si="92"/>
        <v>5</v>
      </c>
      <c r="AE232" s="6">
        <f t="shared" si="92"/>
        <v>0</v>
      </c>
      <c r="AF232" s="6">
        <f t="shared" si="87"/>
        <v>5</v>
      </c>
      <c r="AG232" s="6">
        <f t="shared" si="88"/>
        <v>0</v>
      </c>
      <c r="AH232" s="14" t="str">
        <f>LEFT(X232,2)&amp;"."&amp;VLOOKUP(MID(X232,4,3),'Data validation'!$A$1:$B$12,2,FALSE)&amp;".2025"</f>
        <v>22.01.2025</v>
      </c>
      <c r="AI232">
        <f t="shared" si="89"/>
        <v>4</v>
      </c>
      <c r="AJ232" t="str">
        <f>H232&amp;"."&amp;VLOOKUP(I232,'Data validation'!$A$1:$B$12,2,FALSE)&amp;".2026"</f>
        <v>10.08.2026</v>
      </c>
      <c r="AK232">
        <f t="shared" si="90"/>
        <v>33</v>
      </c>
      <c r="AL232" t="e">
        <f>VLOOKUP(E232,[2]Sheet1!$A:$B,2,FALSE)</f>
        <v>#N/A</v>
      </c>
    </row>
    <row r="233" spans="1:38" x14ac:dyDescent="0.25">
      <c r="A233" t="str">
        <f>VLOOKUP(Q233,'Data validation'!$K$2:$L$50,2,FALSE)</f>
        <v>TO</v>
      </c>
      <c r="B233">
        <f t="shared" si="75"/>
        <v>0</v>
      </c>
      <c r="C233">
        <f t="shared" si="76"/>
        <v>0</v>
      </c>
      <c r="D233">
        <f t="shared" si="77"/>
        <v>5</v>
      </c>
      <c r="E233">
        <v>9656</v>
      </c>
      <c r="F233" t="s">
        <v>5017</v>
      </c>
      <c r="G233" t="s">
        <v>326</v>
      </c>
      <c r="H233" t="str">
        <f t="shared" si="78"/>
        <v>10</v>
      </c>
      <c r="I233" t="str">
        <f t="shared" si="79"/>
        <v>Aug</v>
      </c>
      <c r="J233" t="s">
        <v>90</v>
      </c>
      <c r="K233" t="str">
        <f t="shared" si="80"/>
        <v>15</v>
      </c>
      <c r="L233" t="str">
        <f t="shared" si="81"/>
        <v>Aug</v>
      </c>
      <c r="M233">
        <v>5</v>
      </c>
      <c r="N233">
        <f t="shared" si="82"/>
        <v>5</v>
      </c>
      <c r="O233">
        <f t="shared" si="83"/>
        <v>0</v>
      </c>
      <c r="P233">
        <f t="shared" si="84"/>
        <v>0</v>
      </c>
      <c r="Q233" t="s">
        <v>56</v>
      </c>
      <c r="R233" t="s">
        <v>63</v>
      </c>
      <c r="S233">
        <v>2</v>
      </c>
      <c r="T233">
        <v>1</v>
      </c>
      <c r="U233" s="2">
        <f>SUMIFS(Novoton!L:L,Novoton!D:D,'Резервации 2026'!E233)</f>
        <v>1595.1749480000001</v>
      </c>
      <c r="V233" s="2">
        <f t="shared" si="95"/>
        <v>319.03498960000002</v>
      </c>
      <c r="W233" t="s">
        <v>262</v>
      </c>
      <c r="X233" t="s">
        <v>5016</v>
      </c>
      <c r="Y233" t="s">
        <v>5007</v>
      </c>
      <c r="Z233" t="str">
        <f t="shared" si="86"/>
        <v>Jan</v>
      </c>
      <c r="AA233" s="6">
        <f t="shared" si="92"/>
        <v>0</v>
      </c>
      <c r="AB233" s="6">
        <f t="shared" si="92"/>
        <v>0</v>
      </c>
      <c r="AC233" s="6">
        <f t="shared" si="92"/>
        <v>0</v>
      </c>
      <c r="AD233" s="6">
        <f t="shared" si="92"/>
        <v>5</v>
      </c>
      <c r="AE233" s="6">
        <f t="shared" si="92"/>
        <v>0</v>
      </c>
      <c r="AF233" s="6">
        <f t="shared" si="87"/>
        <v>5</v>
      </c>
      <c r="AG233" s="6">
        <f t="shared" si="88"/>
        <v>0</v>
      </c>
      <c r="AH233" s="14" t="str">
        <f>LEFT(X233,2)&amp;"."&amp;VLOOKUP(MID(X233,4,3),'Data validation'!$A$1:$B$12,2,FALSE)&amp;".2025"</f>
        <v>22.01.2025</v>
      </c>
      <c r="AI233">
        <f t="shared" si="89"/>
        <v>4</v>
      </c>
      <c r="AJ233" t="str">
        <f>H233&amp;"."&amp;VLOOKUP(I233,'Data validation'!$A$1:$B$12,2,FALSE)&amp;".2026"</f>
        <v>10.08.2026</v>
      </c>
      <c r="AK233">
        <f t="shared" si="90"/>
        <v>33</v>
      </c>
      <c r="AL233" t="e">
        <f>VLOOKUP(E233,[2]Sheet1!$A:$B,2,FALSE)</f>
        <v>#N/A</v>
      </c>
    </row>
    <row r="234" spans="1:38" x14ac:dyDescent="0.25">
      <c r="A234" t="str">
        <f>VLOOKUP(Q234,'Data validation'!$K$2:$L$50,2,FALSE)</f>
        <v>INDIVIDUAL</v>
      </c>
      <c r="B234">
        <f t="shared" si="75"/>
        <v>0</v>
      </c>
      <c r="C234">
        <f t="shared" si="76"/>
        <v>0</v>
      </c>
      <c r="D234">
        <f t="shared" si="77"/>
        <v>3</v>
      </c>
      <c r="E234">
        <v>10192</v>
      </c>
      <c r="F234" t="s">
        <v>7075</v>
      </c>
      <c r="G234" t="s">
        <v>94</v>
      </c>
      <c r="H234" t="str">
        <f t="shared" si="78"/>
        <v>27</v>
      </c>
      <c r="I234" t="str">
        <f t="shared" si="79"/>
        <v>Jul</v>
      </c>
      <c r="J234" t="s">
        <v>167</v>
      </c>
      <c r="K234" t="str">
        <f t="shared" si="80"/>
        <v>30</v>
      </c>
      <c r="L234" t="str">
        <f t="shared" si="81"/>
        <v>Jul</v>
      </c>
      <c r="M234">
        <v>3</v>
      </c>
      <c r="N234">
        <f t="shared" si="82"/>
        <v>3</v>
      </c>
      <c r="O234">
        <f t="shared" si="83"/>
        <v>0</v>
      </c>
      <c r="P234">
        <f t="shared" si="84"/>
        <v>0</v>
      </c>
      <c r="Q234" t="s">
        <v>24</v>
      </c>
      <c r="R234" t="s">
        <v>690</v>
      </c>
      <c r="S234">
        <v>2</v>
      </c>
      <c r="T234">
        <v>2</v>
      </c>
      <c r="U234" s="2">
        <v>0</v>
      </c>
      <c r="V234" s="2">
        <v>0</v>
      </c>
      <c r="X234" t="s">
        <v>7076</v>
      </c>
      <c r="Y234" t="s">
        <v>7077</v>
      </c>
      <c r="Z234" t="str">
        <f t="shared" si="86"/>
        <v>Feb</v>
      </c>
      <c r="AA234" s="6">
        <f t="shared" si="92"/>
        <v>0</v>
      </c>
      <c r="AB234" s="6">
        <f t="shared" si="92"/>
        <v>0</v>
      </c>
      <c r="AC234" s="6">
        <f t="shared" si="92"/>
        <v>3</v>
      </c>
      <c r="AD234" s="6">
        <f t="shared" si="92"/>
        <v>0</v>
      </c>
      <c r="AE234" s="6">
        <f t="shared" si="92"/>
        <v>0</v>
      </c>
      <c r="AF234" s="6">
        <f t="shared" si="87"/>
        <v>3</v>
      </c>
      <c r="AG234" s="6">
        <f t="shared" si="88"/>
        <v>0</v>
      </c>
      <c r="AH234" s="14" t="str">
        <f>LEFT(X234,2)&amp;"."&amp;VLOOKUP(MID(X234,4,3),'Data validation'!$A$1:$B$12,2,FALSE)&amp;".2025"</f>
        <v>23.02.2025</v>
      </c>
      <c r="AI234">
        <f t="shared" si="89"/>
        <v>9</v>
      </c>
      <c r="AJ234" t="str">
        <f>H234&amp;"."&amp;VLOOKUP(I234,'Data validation'!$A$1:$B$12,2,FALSE)&amp;".2026"</f>
        <v>27.07.2026</v>
      </c>
      <c r="AK234">
        <f t="shared" si="90"/>
        <v>31</v>
      </c>
      <c r="AL234" t="e">
        <f>VLOOKUP(E234,[2]Sheet1!$A:$B,2,FALSE)</f>
        <v>#N/A</v>
      </c>
    </row>
    <row r="235" spans="1:38" x14ac:dyDescent="0.25">
      <c r="A235" t="str">
        <f>VLOOKUP(Q235,'Data validation'!$K$2:$L$50,2,FALSE)</f>
        <v>TO</v>
      </c>
      <c r="B235">
        <f t="shared" si="75"/>
        <v>0</v>
      </c>
      <c r="C235">
        <f t="shared" si="76"/>
        <v>0</v>
      </c>
      <c r="D235">
        <f t="shared" si="77"/>
        <v>5</v>
      </c>
      <c r="E235">
        <v>9022</v>
      </c>
      <c r="F235" t="s">
        <v>7711</v>
      </c>
      <c r="G235" t="s">
        <v>93</v>
      </c>
      <c r="H235" t="str">
        <f t="shared" si="78"/>
        <v>21</v>
      </c>
      <c r="I235" t="str">
        <f t="shared" si="79"/>
        <v>Jul</v>
      </c>
      <c r="J235" t="s">
        <v>85</v>
      </c>
      <c r="K235" t="str">
        <f t="shared" si="80"/>
        <v>26</v>
      </c>
      <c r="L235" t="str">
        <f t="shared" si="81"/>
        <v>Jul</v>
      </c>
      <c r="M235">
        <v>5</v>
      </c>
      <c r="N235">
        <f t="shared" si="82"/>
        <v>5</v>
      </c>
      <c r="O235">
        <f t="shared" si="83"/>
        <v>0</v>
      </c>
      <c r="P235">
        <f t="shared" si="84"/>
        <v>0</v>
      </c>
      <c r="Q235" t="s">
        <v>3173</v>
      </c>
      <c r="R235" t="s">
        <v>57</v>
      </c>
      <c r="S235">
        <v>4</v>
      </c>
      <c r="T235">
        <v>1</v>
      </c>
      <c r="U235" s="2">
        <f>SUMIFS(Klavis!L:L,Klavis!D:D,'Резервации 2026'!E235)</f>
        <v>2624.2349024999999</v>
      </c>
      <c r="V235" s="2">
        <f>+U235/M235</f>
        <v>524.84698049999997</v>
      </c>
      <c r="X235" t="s">
        <v>3174</v>
      </c>
      <c r="Y235" t="s">
        <v>3218</v>
      </c>
      <c r="Z235" t="str">
        <f t="shared" si="86"/>
        <v>Dec</v>
      </c>
      <c r="AA235" s="6">
        <f t="shared" si="92"/>
        <v>0</v>
      </c>
      <c r="AB235" s="6">
        <f t="shared" si="92"/>
        <v>0</v>
      </c>
      <c r="AC235" s="6">
        <f t="shared" si="92"/>
        <v>5</v>
      </c>
      <c r="AD235" s="6">
        <f t="shared" si="92"/>
        <v>0</v>
      </c>
      <c r="AE235" s="6">
        <f t="shared" si="92"/>
        <v>0</v>
      </c>
      <c r="AF235" s="6">
        <f t="shared" si="87"/>
        <v>5</v>
      </c>
      <c r="AG235" s="6">
        <f t="shared" si="88"/>
        <v>0</v>
      </c>
      <c r="AH235" s="14" t="str">
        <f>LEFT(X235,2)&amp;"."&amp;VLOOKUP(MID(X235,4,3),'Data validation'!$A$1:$B$12,2,FALSE)&amp;".2025"</f>
        <v>05.12.2025</v>
      </c>
      <c r="AI235">
        <f t="shared" si="89"/>
        <v>49</v>
      </c>
      <c r="AJ235" t="str">
        <f>H235&amp;"."&amp;VLOOKUP(I235,'Data validation'!$A$1:$B$12,2,FALSE)&amp;".2026"</f>
        <v>21.07.2026</v>
      </c>
      <c r="AK235">
        <f t="shared" si="90"/>
        <v>30</v>
      </c>
      <c r="AL235" t="e">
        <f>VLOOKUP(E235,[2]Sheet1!$A:$B,2,FALSE)</f>
        <v>#N/A</v>
      </c>
    </row>
    <row r="236" spans="1:38" x14ac:dyDescent="0.25">
      <c r="A236" t="str">
        <f>VLOOKUP(Q236,'Data validation'!$K$2:$L$50,2,FALSE)</f>
        <v>BOOKING</v>
      </c>
      <c r="B236">
        <f t="shared" si="75"/>
        <v>0</v>
      </c>
      <c r="C236">
        <f t="shared" si="76"/>
        <v>4</v>
      </c>
      <c r="D236">
        <f t="shared" si="77"/>
        <v>1</v>
      </c>
      <c r="E236">
        <v>10281</v>
      </c>
      <c r="F236" t="s">
        <v>7078</v>
      </c>
      <c r="G236" t="s">
        <v>53</v>
      </c>
      <c r="H236" t="str">
        <f t="shared" si="78"/>
        <v>24</v>
      </c>
      <c r="I236" t="str">
        <f t="shared" si="79"/>
        <v>Aug</v>
      </c>
      <c r="J236" t="s">
        <v>131</v>
      </c>
      <c r="K236" t="str">
        <f t="shared" si="80"/>
        <v>29</v>
      </c>
      <c r="L236" t="str">
        <f t="shared" si="81"/>
        <v>Aug</v>
      </c>
      <c r="M236">
        <v>5</v>
      </c>
      <c r="N236">
        <f t="shared" si="82"/>
        <v>5</v>
      </c>
      <c r="O236">
        <f t="shared" si="83"/>
        <v>0</v>
      </c>
      <c r="P236">
        <f t="shared" si="84"/>
        <v>0</v>
      </c>
      <c r="Q236" t="s">
        <v>587</v>
      </c>
      <c r="R236" t="s">
        <v>63</v>
      </c>
      <c r="S236">
        <v>2</v>
      </c>
      <c r="T236">
        <v>2</v>
      </c>
      <c r="U236" s="2">
        <v>2982.3715990825681</v>
      </c>
      <c r="V236" s="2">
        <v>596.4743198165138</v>
      </c>
      <c r="W236" t="s">
        <v>262</v>
      </c>
      <c r="X236" t="s">
        <v>7079</v>
      </c>
      <c r="Y236" t="s">
        <v>7068</v>
      </c>
      <c r="Z236" t="str">
        <f t="shared" si="86"/>
        <v>Mar</v>
      </c>
      <c r="AA236" s="6">
        <f t="shared" si="92"/>
        <v>0</v>
      </c>
      <c r="AB236" s="6">
        <f t="shared" si="92"/>
        <v>0</v>
      </c>
      <c r="AC236" s="6">
        <f t="shared" si="92"/>
        <v>0</v>
      </c>
      <c r="AD236" s="6">
        <f t="shared" si="92"/>
        <v>5</v>
      </c>
      <c r="AE236" s="6">
        <f t="shared" si="92"/>
        <v>0</v>
      </c>
      <c r="AF236" s="6">
        <f t="shared" si="87"/>
        <v>5</v>
      </c>
      <c r="AG236" s="6">
        <f t="shared" si="88"/>
        <v>0</v>
      </c>
      <c r="AH236" s="14" t="str">
        <f>LEFT(X236,2)&amp;"."&amp;VLOOKUP(MID(X236,4,3),'Data validation'!$A$1:$B$12,2,FALSE)&amp;".2025"</f>
        <v>01.03.2025</v>
      </c>
      <c r="AI236">
        <f t="shared" si="89"/>
        <v>9</v>
      </c>
      <c r="AJ236" t="str">
        <f>H236&amp;"."&amp;VLOOKUP(I236,'Data validation'!$A$1:$B$12,2,FALSE)&amp;".2026"</f>
        <v>24.08.2026</v>
      </c>
      <c r="AK236">
        <f t="shared" si="90"/>
        <v>35</v>
      </c>
      <c r="AL236" t="str">
        <f>VLOOKUP(E236,[2]Sheet1!$A:$B,2,FALSE)</f>
        <v>Анулирана</v>
      </c>
    </row>
    <row r="237" spans="1:38" x14ac:dyDescent="0.25">
      <c r="A237" t="str">
        <f>VLOOKUP(Q237,'Data validation'!$K$2:$L$50,2,FALSE)</f>
        <v>BOOKING</v>
      </c>
      <c r="B237">
        <f t="shared" si="75"/>
        <v>2</v>
      </c>
      <c r="C237">
        <f t="shared" si="76"/>
        <v>1</v>
      </c>
      <c r="D237">
        <f t="shared" si="77"/>
        <v>0</v>
      </c>
      <c r="E237">
        <v>10280</v>
      </c>
      <c r="F237" t="s">
        <v>7080</v>
      </c>
      <c r="G237" t="s">
        <v>1869</v>
      </c>
      <c r="H237" t="str">
        <f t="shared" si="78"/>
        <v>29</v>
      </c>
      <c r="I237" t="str">
        <f t="shared" si="79"/>
        <v>May</v>
      </c>
      <c r="J237" t="s">
        <v>27</v>
      </c>
      <c r="K237" t="str">
        <f t="shared" si="80"/>
        <v>01</v>
      </c>
      <c r="L237" t="str">
        <f t="shared" si="81"/>
        <v>Jun</v>
      </c>
      <c r="M237">
        <v>3</v>
      </c>
      <c r="N237">
        <f t="shared" si="82"/>
        <v>-28</v>
      </c>
      <c r="O237">
        <f t="shared" si="83"/>
        <v>2</v>
      </c>
      <c r="P237">
        <f t="shared" si="84"/>
        <v>0</v>
      </c>
      <c r="Q237" t="s">
        <v>587</v>
      </c>
      <c r="R237" t="s">
        <v>63</v>
      </c>
      <c r="S237">
        <v>2</v>
      </c>
      <c r="T237">
        <v>1</v>
      </c>
      <c r="U237" s="2">
        <v>771.7633406422018</v>
      </c>
      <c r="V237" s="2">
        <v>257.25444688073389</v>
      </c>
      <c r="W237" t="s">
        <v>262</v>
      </c>
      <c r="X237" t="s">
        <v>7081</v>
      </c>
      <c r="Y237" t="s">
        <v>7068</v>
      </c>
      <c r="Z237" t="str">
        <f t="shared" si="86"/>
        <v>Mar</v>
      </c>
      <c r="AA237" s="6">
        <f t="shared" si="92"/>
        <v>2</v>
      </c>
      <c r="AB237" s="6">
        <f t="shared" si="92"/>
        <v>0</v>
      </c>
      <c r="AC237" s="6">
        <f t="shared" si="92"/>
        <v>0</v>
      </c>
      <c r="AD237" s="6">
        <f t="shared" si="92"/>
        <v>0</v>
      </c>
      <c r="AE237" s="6">
        <f t="shared" si="92"/>
        <v>0</v>
      </c>
      <c r="AF237" s="6">
        <f t="shared" si="87"/>
        <v>2</v>
      </c>
      <c r="AG237" s="6">
        <f t="shared" si="88"/>
        <v>-1</v>
      </c>
      <c r="AH237" s="14" t="str">
        <f>LEFT(X237,2)&amp;"."&amp;VLOOKUP(MID(X237,4,3),'Data validation'!$A$1:$B$12,2,FALSE)&amp;".2025"</f>
        <v>01.03.2025</v>
      </c>
      <c r="AI237">
        <f t="shared" si="89"/>
        <v>9</v>
      </c>
      <c r="AJ237" t="str">
        <f>H237&amp;"."&amp;VLOOKUP(I237,'Data validation'!$A$1:$B$12,2,FALSE)&amp;".2026"</f>
        <v>29.05.2026</v>
      </c>
      <c r="AK237">
        <f t="shared" si="90"/>
        <v>22</v>
      </c>
      <c r="AL237" t="e">
        <f>VLOOKUP(E237,[2]Sheet1!$A:$B,2,FALSE)</f>
        <v>#N/A</v>
      </c>
    </row>
    <row r="238" spans="1:38" x14ac:dyDescent="0.25">
      <c r="A238" t="str">
        <f>VLOOKUP(Q238,'Data validation'!$K$2:$L$50,2,FALSE)</f>
        <v>TO</v>
      </c>
      <c r="B238">
        <f t="shared" si="75"/>
        <v>0</v>
      </c>
      <c r="C238">
        <f t="shared" si="76"/>
        <v>0</v>
      </c>
      <c r="D238">
        <f t="shared" si="77"/>
        <v>5</v>
      </c>
      <c r="E238">
        <v>10194</v>
      </c>
      <c r="F238" t="s">
        <v>7082</v>
      </c>
      <c r="G238" t="s">
        <v>107</v>
      </c>
      <c r="H238" t="str">
        <f t="shared" si="78"/>
        <v>25</v>
      </c>
      <c r="I238" t="str">
        <f t="shared" si="79"/>
        <v>Jul</v>
      </c>
      <c r="J238" t="s">
        <v>167</v>
      </c>
      <c r="K238" t="str">
        <f t="shared" si="80"/>
        <v>30</v>
      </c>
      <c r="L238" t="str">
        <f t="shared" si="81"/>
        <v>Jul</v>
      </c>
      <c r="M238">
        <v>5</v>
      </c>
      <c r="N238">
        <f t="shared" si="82"/>
        <v>5</v>
      </c>
      <c r="O238">
        <f t="shared" si="83"/>
        <v>0</v>
      </c>
      <c r="P238">
        <f t="shared" si="84"/>
        <v>0</v>
      </c>
      <c r="Q238" t="s">
        <v>162</v>
      </c>
      <c r="R238" t="s">
        <v>17</v>
      </c>
      <c r="S238">
        <v>2</v>
      </c>
      <c r="T238">
        <v>0</v>
      </c>
      <c r="U238" s="2">
        <f>SUMIFS(Magelan!L:L,Magelan!D:D,'Резервации 2026'!E238)</f>
        <v>1668.714156</v>
      </c>
      <c r="V238" s="2">
        <f>+U238/M238</f>
        <v>333.74283120000001</v>
      </c>
      <c r="W238" t="s">
        <v>262</v>
      </c>
      <c r="X238" t="s">
        <v>7083</v>
      </c>
      <c r="Y238" t="s">
        <v>7077</v>
      </c>
      <c r="Z238" t="str">
        <f t="shared" si="86"/>
        <v>Feb</v>
      </c>
      <c r="AA238" s="6">
        <f t="shared" si="92"/>
        <v>0</v>
      </c>
      <c r="AB238" s="6">
        <f t="shared" si="92"/>
        <v>0</v>
      </c>
      <c r="AC238" s="6">
        <f t="shared" si="92"/>
        <v>5</v>
      </c>
      <c r="AD238" s="6">
        <f t="shared" si="92"/>
        <v>0</v>
      </c>
      <c r="AE238" s="6">
        <f t="shared" si="92"/>
        <v>0</v>
      </c>
      <c r="AF238" s="6">
        <f t="shared" si="87"/>
        <v>5</v>
      </c>
      <c r="AG238" s="6">
        <f t="shared" si="88"/>
        <v>0</v>
      </c>
      <c r="AH238" s="14" t="str">
        <f>LEFT(X238,2)&amp;"."&amp;VLOOKUP(MID(X238,4,3),'Data validation'!$A$1:$B$12,2,FALSE)&amp;".2025"</f>
        <v>23.02.2025</v>
      </c>
      <c r="AI238">
        <f t="shared" si="89"/>
        <v>9</v>
      </c>
      <c r="AJ238" t="str">
        <f>H238&amp;"."&amp;VLOOKUP(I238,'Data validation'!$A$1:$B$12,2,FALSE)&amp;".2026"</f>
        <v>25.07.2026</v>
      </c>
      <c r="AK238">
        <f t="shared" si="90"/>
        <v>30</v>
      </c>
      <c r="AL238" t="e">
        <f>VLOOKUP(E238,[2]Sheet1!$A:$B,2,FALSE)</f>
        <v>#N/A</v>
      </c>
    </row>
    <row r="239" spans="1:38" x14ac:dyDescent="0.25">
      <c r="A239" t="str">
        <f>VLOOKUP(Q239,'Data validation'!$K$2:$L$50,2,FALSE)</f>
        <v>TO</v>
      </c>
      <c r="B239">
        <f t="shared" si="75"/>
        <v>0</v>
      </c>
      <c r="C239">
        <f t="shared" si="76"/>
        <v>0</v>
      </c>
      <c r="D239">
        <f t="shared" si="77"/>
        <v>5</v>
      </c>
      <c r="E239">
        <v>9994</v>
      </c>
      <c r="F239" t="s">
        <v>6193</v>
      </c>
      <c r="G239" t="s">
        <v>340</v>
      </c>
      <c r="H239" t="str">
        <f t="shared" si="78"/>
        <v>03</v>
      </c>
      <c r="I239" t="str">
        <f t="shared" si="79"/>
        <v>Aug</v>
      </c>
      <c r="J239" t="s">
        <v>259</v>
      </c>
      <c r="K239" t="str">
        <f t="shared" si="80"/>
        <v>08</v>
      </c>
      <c r="L239" t="str">
        <f t="shared" si="81"/>
        <v>Aug</v>
      </c>
      <c r="M239">
        <v>5</v>
      </c>
      <c r="N239">
        <f t="shared" si="82"/>
        <v>5</v>
      </c>
      <c r="O239">
        <f t="shared" si="83"/>
        <v>0</v>
      </c>
      <c r="P239">
        <f t="shared" si="84"/>
        <v>0</v>
      </c>
      <c r="Q239" t="s">
        <v>56</v>
      </c>
      <c r="R239" t="s">
        <v>17</v>
      </c>
      <c r="S239">
        <v>2</v>
      </c>
      <c r="T239">
        <v>1</v>
      </c>
      <c r="U239" s="2">
        <f>SUMIFS(Novoton!L:L,Novoton!D:D,'Резервации 2026'!E239)</f>
        <v>1668.714156</v>
      </c>
      <c r="V239" s="2">
        <f>+U239/M239</f>
        <v>333.74283120000001</v>
      </c>
      <c r="W239" t="s">
        <v>262</v>
      </c>
      <c r="X239" t="s">
        <v>6194</v>
      </c>
      <c r="Y239" t="s">
        <v>6186</v>
      </c>
      <c r="Z239" t="str">
        <f t="shared" si="86"/>
        <v>Feb</v>
      </c>
      <c r="AA239" s="6">
        <f t="shared" si="92"/>
        <v>0</v>
      </c>
      <c r="AB239" s="6">
        <f t="shared" si="92"/>
        <v>0</v>
      </c>
      <c r="AC239" s="6">
        <f t="shared" si="92"/>
        <v>0</v>
      </c>
      <c r="AD239" s="6">
        <f t="shared" si="92"/>
        <v>5</v>
      </c>
      <c r="AE239" s="6">
        <f t="shared" si="92"/>
        <v>0</v>
      </c>
      <c r="AF239" s="6">
        <f t="shared" si="87"/>
        <v>5</v>
      </c>
      <c r="AG239" s="6">
        <f t="shared" si="88"/>
        <v>0</v>
      </c>
      <c r="AH239" s="14" t="str">
        <f>LEFT(X239,2)&amp;"."&amp;VLOOKUP(MID(X239,4,3),'Data validation'!$A$1:$B$12,2,FALSE)&amp;".2025"</f>
        <v>04.02.2025</v>
      </c>
      <c r="AI239">
        <f t="shared" si="89"/>
        <v>6</v>
      </c>
      <c r="AJ239" t="str">
        <f>H239&amp;"."&amp;VLOOKUP(I239,'Data validation'!$A$1:$B$12,2,FALSE)&amp;".2026"</f>
        <v>03.08.2026</v>
      </c>
      <c r="AK239">
        <f t="shared" si="90"/>
        <v>32</v>
      </c>
      <c r="AL239" t="e">
        <f>VLOOKUP(E239,[2]Sheet1!$A:$B,2,FALSE)</f>
        <v>#N/A</v>
      </c>
    </row>
    <row r="240" spans="1:38" x14ac:dyDescent="0.25">
      <c r="A240" t="str">
        <f>VLOOKUP(Q240,'Data validation'!$K$2:$L$50,2,FALSE)</f>
        <v>TO</v>
      </c>
      <c r="B240">
        <f t="shared" si="75"/>
        <v>0</v>
      </c>
      <c r="C240">
        <f t="shared" si="76"/>
        <v>0</v>
      </c>
      <c r="D240">
        <f t="shared" si="77"/>
        <v>6</v>
      </c>
      <c r="E240">
        <v>9507</v>
      </c>
      <c r="F240" t="s">
        <v>7712</v>
      </c>
      <c r="G240" t="s">
        <v>259</v>
      </c>
      <c r="H240" t="str">
        <f t="shared" si="78"/>
        <v>08</v>
      </c>
      <c r="I240" t="str">
        <f t="shared" si="79"/>
        <v>Aug</v>
      </c>
      <c r="J240" t="s">
        <v>1443</v>
      </c>
      <c r="K240" t="str">
        <f t="shared" si="80"/>
        <v>14</v>
      </c>
      <c r="L240" t="str">
        <f t="shared" si="81"/>
        <v>Aug</v>
      </c>
      <c r="M240">
        <v>6</v>
      </c>
      <c r="N240">
        <f t="shared" si="82"/>
        <v>6</v>
      </c>
      <c r="O240">
        <f t="shared" si="83"/>
        <v>0</v>
      </c>
      <c r="P240">
        <f t="shared" si="84"/>
        <v>0</v>
      </c>
      <c r="Q240" t="s">
        <v>3132</v>
      </c>
      <c r="R240" t="s">
        <v>17</v>
      </c>
      <c r="S240">
        <v>2</v>
      </c>
      <c r="T240">
        <v>0</v>
      </c>
      <c r="U240" s="2">
        <f>SUMIFS(Avatar!L:L,Avatar!D:D,'Резервации 2026'!E240)</f>
        <v>1868.9129148</v>
      </c>
      <c r="V240" s="2">
        <f>+U240/M240</f>
        <v>311.48548579999999</v>
      </c>
      <c r="W240" t="s">
        <v>262</v>
      </c>
      <c r="X240" t="s">
        <v>4620</v>
      </c>
      <c r="Y240" t="s">
        <v>4593</v>
      </c>
      <c r="Z240" t="str">
        <f t="shared" si="86"/>
        <v>Jan</v>
      </c>
      <c r="AA240" s="6">
        <f t="shared" si="92"/>
        <v>0</v>
      </c>
      <c r="AB240" s="6">
        <f t="shared" si="92"/>
        <v>0</v>
      </c>
      <c r="AC240" s="6">
        <f t="shared" si="92"/>
        <v>0</v>
      </c>
      <c r="AD240" s="6">
        <f t="shared" si="92"/>
        <v>6</v>
      </c>
      <c r="AE240" s="6">
        <f t="shared" si="92"/>
        <v>0</v>
      </c>
      <c r="AF240" s="6">
        <f t="shared" si="87"/>
        <v>6</v>
      </c>
      <c r="AG240" s="6">
        <f t="shared" si="88"/>
        <v>0</v>
      </c>
      <c r="AH240" s="14" t="str">
        <f>LEFT(X240,2)&amp;"."&amp;VLOOKUP(MID(X240,4,3),'Data validation'!$A$1:$B$12,2,FALSE)&amp;".2025"</f>
        <v>14.01.2025</v>
      </c>
      <c r="AI240">
        <f t="shared" si="89"/>
        <v>3</v>
      </c>
      <c r="AJ240" t="str">
        <f>H240&amp;"."&amp;VLOOKUP(I240,'Data validation'!$A$1:$B$12,2,FALSE)&amp;".2026"</f>
        <v>08.08.2026</v>
      </c>
      <c r="AK240">
        <f t="shared" si="90"/>
        <v>32</v>
      </c>
      <c r="AL240" t="e">
        <f>VLOOKUP(E240,[2]Sheet1!$A:$B,2,FALSE)</f>
        <v>#N/A</v>
      </c>
    </row>
    <row r="241" spans="1:38" x14ac:dyDescent="0.25">
      <c r="A241" t="str">
        <f>VLOOKUP(Q241,'Data validation'!$K$2:$L$50,2,FALSE)</f>
        <v>TO</v>
      </c>
      <c r="B241">
        <f t="shared" si="75"/>
        <v>0</v>
      </c>
      <c r="C241">
        <f t="shared" si="76"/>
        <v>0</v>
      </c>
      <c r="D241">
        <f t="shared" si="77"/>
        <v>5</v>
      </c>
      <c r="E241">
        <v>9549</v>
      </c>
      <c r="F241" t="s">
        <v>7713</v>
      </c>
      <c r="G241" t="s">
        <v>155</v>
      </c>
      <c r="H241" t="str">
        <f t="shared" si="78"/>
        <v>19</v>
      </c>
      <c r="I241" t="str">
        <f t="shared" si="79"/>
        <v>Jul</v>
      </c>
      <c r="J241" t="s">
        <v>156</v>
      </c>
      <c r="K241" t="str">
        <f t="shared" si="80"/>
        <v>24</v>
      </c>
      <c r="L241" t="str">
        <f t="shared" si="81"/>
        <v>Jul</v>
      </c>
      <c r="M241">
        <v>5</v>
      </c>
      <c r="N241">
        <f t="shared" si="82"/>
        <v>5</v>
      </c>
      <c r="O241">
        <f t="shared" si="83"/>
        <v>0</v>
      </c>
      <c r="P241">
        <f t="shared" si="84"/>
        <v>0</v>
      </c>
      <c r="Q241" t="s">
        <v>81</v>
      </c>
      <c r="R241" t="s">
        <v>20</v>
      </c>
      <c r="S241">
        <v>2</v>
      </c>
      <c r="T241">
        <v>1</v>
      </c>
      <c r="U241" s="2">
        <f>SUMIFS(SLR!L:L,SLR!D:D,'Резервации 2026'!E241)</f>
        <v>1595.1749480000001</v>
      </c>
      <c r="V241" s="2">
        <f t="shared" ref="V241:V242" si="96">+U241/M241</f>
        <v>319.03498960000002</v>
      </c>
      <c r="W241" t="s">
        <v>262</v>
      </c>
      <c r="X241" t="s">
        <v>4686</v>
      </c>
      <c r="Y241" t="s">
        <v>4684</v>
      </c>
      <c r="Z241" t="str">
        <f t="shared" si="86"/>
        <v>Jan</v>
      </c>
      <c r="AA241" s="6">
        <f t="shared" si="92"/>
        <v>0</v>
      </c>
      <c r="AB241" s="6">
        <f t="shared" si="92"/>
        <v>0</v>
      </c>
      <c r="AC241" s="6">
        <f t="shared" si="92"/>
        <v>5</v>
      </c>
      <c r="AD241" s="6">
        <f t="shared" si="92"/>
        <v>0</v>
      </c>
      <c r="AE241" s="6">
        <f t="shared" si="92"/>
        <v>0</v>
      </c>
      <c r="AF241" s="6">
        <f t="shared" si="87"/>
        <v>5</v>
      </c>
      <c r="AG241" s="6">
        <f t="shared" si="88"/>
        <v>0</v>
      </c>
      <c r="AH241" s="14" t="str">
        <f>LEFT(X241,2)&amp;"."&amp;VLOOKUP(MID(X241,4,3),'Data validation'!$A$1:$B$12,2,FALSE)&amp;".2025"</f>
        <v>17.01.2025</v>
      </c>
      <c r="AI241">
        <f t="shared" si="89"/>
        <v>3</v>
      </c>
      <c r="AJ241" t="str">
        <f>H241&amp;"."&amp;VLOOKUP(I241,'Data validation'!$A$1:$B$12,2,FALSE)&amp;".2026"</f>
        <v>19.07.2026</v>
      </c>
      <c r="AK241">
        <f t="shared" si="90"/>
        <v>30</v>
      </c>
      <c r="AL241" t="e">
        <f>VLOOKUP(E241,[2]Sheet1!$A:$B,2,FALSE)</f>
        <v>#N/A</v>
      </c>
    </row>
    <row r="242" spans="1:38" x14ac:dyDescent="0.25">
      <c r="A242" t="str">
        <f>VLOOKUP(Q242,'Data validation'!$K$2:$L$50,2,FALSE)</f>
        <v>TO</v>
      </c>
      <c r="B242">
        <f t="shared" si="75"/>
        <v>0</v>
      </c>
      <c r="C242">
        <f t="shared" si="76"/>
        <v>5</v>
      </c>
      <c r="D242">
        <f t="shared" si="77"/>
        <v>1</v>
      </c>
      <c r="E242">
        <v>10355</v>
      </c>
      <c r="F242" t="s">
        <v>7466</v>
      </c>
      <c r="G242" t="s">
        <v>53</v>
      </c>
      <c r="H242" t="str">
        <f t="shared" si="78"/>
        <v>24</v>
      </c>
      <c r="I242" t="str">
        <f t="shared" si="79"/>
        <v>Aug</v>
      </c>
      <c r="J242" t="s">
        <v>54</v>
      </c>
      <c r="K242" t="str">
        <f t="shared" si="80"/>
        <v>30</v>
      </c>
      <c r="L242" t="str">
        <f t="shared" si="81"/>
        <v>Aug</v>
      </c>
      <c r="M242">
        <v>6</v>
      </c>
      <c r="N242">
        <f t="shared" si="82"/>
        <v>6</v>
      </c>
      <c r="O242">
        <f t="shared" si="83"/>
        <v>0</v>
      </c>
      <c r="P242">
        <f t="shared" si="84"/>
        <v>0</v>
      </c>
      <c r="Q242" t="s">
        <v>81</v>
      </c>
      <c r="R242" t="s">
        <v>63</v>
      </c>
      <c r="S242">
        <v>2</v>
      </c>
      <c r="T242">
        <v>2</v>
      </c>
      <c r="U242" s="2">
        <f>SUMIFS(SLR!L:L,SLR!D:D,'Резервации 2026'!E242)</f>
        <v>2321.4137436000001</v>
      </c>
      <c r="V242" s="2">
        <f t="shared" si="96"/>
        <v>386.90229060000001</v>
      </c>
      <c r="W242" t="s">
        <v>262</v>
      </c>
      <c r="X242" t="s">
        <v>7467</v>
      </c>
      <c r="Y242" t="s">
        <v>7459</v>
      </c>
      <c r="Z242" t="str">
        <f t="shared" si="86"/>
        <v>Mar</v>
      </c>
      <c r="AA242" s="6">
        <f t="shared" si="92"/>
        <v>0</v>
      </c>
      <c r="AB242" s="6">
        <f t="shared" si="92"/>
        <v>0</v>
      </c>
      <c r="AC242" s="6">
        <f t="shared" si="92"/>
        <v>0</v>
      </c>
      <c r="AD242" s="6">
        <f t="shared" si="92"/>
        <v>6</v>
      </c>
      <c r="AE242" s="6">
        <f t="shared" si="92"/>
        <v>0</v>
      </c>
      <c r="AF242" s="6">
        <f t="shared" si="87"/>
        <v>6</v>
      </c>
      <c r="AG242" s="6">
        <f t="shared" si="88"/>
        <v>0</v>
      </c>
      <c r="AH242" s="14" t="str">
        <f>LEFT(X242,2)&amp;"."&amp;VLOOKUP(MID(X242,4,3),'Data validation'!$A$1:$B$12,2,FALSE)&amp;".2025"</f>
        <v>07.03.2025</v>
      </c>
      <c r="AI242">
        <f t="shared" si="89"/>
        <v>10</v>
      </c>
      <c r="AJ242" t="str">
        <f>H242&amp;"."&amp;VLOOKUP(I242,'Data validation'!$A$1:$B$12,2,FALSE)&amp;".2026"</f>
        <v>24.08.2026</v>
      </c>
      <c r="AK242">
        <f t="shared" si="90"/>
        <v>35</v>
      </c>
      <c r="AL242" t="e">
        <f>VLOOKUP(E242,[2]Sheet1!$A:$B,2,FALSE)</f>
        <v>#N/A</v>
      </c>
    </row>
    <row r="243" spans="1:38" x14ac:dyDescent="0.25">
      <c r="A243" t="str">
        <f>VLOOKUP(Q243,'Data validation'!$K$2:$L$50,2,FALSE)</f>
        <v>TO</v>
      </c>
      <c r="B243">
        <f t="shared" si="75"/>
        <v>0</v>
      </c>
      <c r="C243">
        <f t="shared" si="76"/>
        <v>0</v>
      </c>
      <c r="D243">
        <f t="shared" si="77"/>
        <v>6</v>
      </c>
      <c r="E243">
        <v>9658</v>
      </c>
      <c r="F243" t="s">
        <v>5018</v>
      </c>
      <c r="G243" t="s">
        <v>78</v>
      </c>
      <c r="H243" t="str">
        <f t="shared" si="78"/>
        <v>02</v>
      </c>
      <c r="I243" t="str">
        <f t="shared" si="79"/>
        <v>Aug</v>
      </c>
      <c r="J243" t="s">
        <v>259</v>
      </c>
      <c r="K243" t="str">
        <f t="shared" si="80"/>
        <v>08</v>
      </c>
      <c r="L243" t="str">
        <f t="shared" si="81"/>
        <v>Aug</v>
      </c>
      <c r="M243">
        <v>6</v>
      </c>
      <c r="N243">
        <f t="shared" si="82"/>
        <v>6</v>
      </c>
      <c r="O243">
        <f t="shared" si="83"/>
        <v>0</v>
      </c>
      <c r="P243">
        <f t="shared" si="84"/>
        <v>0</v>
      </c>
      <c r="Q243" t="s">
        <v>116</v>
      </c>
      <c r="R243" t="s">
        <v>17</v>
      </c>
      <c r="S243">
        <v>3</v>
      </c>
      <c r="T243">
        <v>0</v>
      </c>
      <c r="U243" s="2">
        <f>SUMIFS(Solvex!L:L,Solvex!D:D,'Резервации 2026'!E243)</f>
        <v>2523.0207</v>
      </c>
      <c r="V243" s="2">
        <f>+U243/M243</f>
        <v>420.50344999999999</v>
      </c>
      <c r="W243" t="s">
        <v>5019</v>
      </c>
      <c r="X243" t="s">
        <v>5020</v>
      </c>
      <c r="Y243" t="s">
        <v>5007</v>
      </c>
      <c r="Z243" t="str">
        <f t="shared" si="86"/>
        <v>Jan</v>
      </c>
      <c r="AA243" s="6">
        <f t="shared" si="92"/>
        <v>0</v>
      </c>
      <c r="AB243" s="6">
        <f t="shared" si="92"/>
        <v>0</v>
      </c>
      <c r="AC243" s="6">
        <f t="shared" si="92"/>
        <v>0</v>
      </c>
      <c r="AD243" s="6">
        <f t="shared" si="92"/>
        <v>6</v>
      </c>
      <c r="AE243" s="6">
        <f t="shared" si="92"/>
        <v>0</v>
      </c>
      <c r="AF243" s="6">
        <f t="shared" si="87"/>
        <v>6</v>
      </c>
      <c r="AG243" s="6">
        <f t="shared" si="88"/>
        <v>0</v>
      </c>
      <c r="AH243" s="14" t="str">
        <f>LEFT(X243,2)&amp;"."&amp;VLOOKUP(MID(X243,4,3),'Data validation'!$A$1:$B$12,2,FALSE)&amp;".2025"</f>
        <v>22.01.2025</v>
      </c>
      <c r="AI243">
        <f t="shared" si="89"/>
        <v>4</v>
      </c>
      <c r="AJ243" t="str">
        <f>H243&amp;"."&amp;VLOOKUP(I243,'Data validation'!$A$1:$B$12,2,FALSE)&amp;".2026"</f>
        <v>02.08.2026</v>
      </c>
      <c r="AK243">
        <f t="shared" si="90"/>
        <v>32</v>
      </c>
      <c r="AL243" t="e">
        <f>VLOOKUP(E243,[2]Sheet1!$A:$B,2,FALSE)</f>
        <v>#N/A</v>
      </c>
    </row>
    <row r="244" spans="1:38" x14ac:dyDescent="0.25">
      <c r="A244" t="str">
        <f>VLOOKUP(Q244,'Data validation'!$K$2:$L$50,2,FALSE)</f>
        <v>TO</v>
      </c>
      <c r="B244">
        <f t="shared" si="75"/>
        <v>0</v>
      </c>
      <c r="C244">
        <f t="shared" si="76"/>
        <v>1</v>
      </c>
      <c r="D244">
        <f t="shared" si="77"/>
        <v>4</v>
      </c>
      <c r="E244">
        <v>8221</v>
      </c>
      <c r="F244" t="s">
        <v>7714</v>
      </c>
      <c r="G244" t="s">
        <v>519</v>
      </c>
      <c r="H244" t="str">
        <f t="shared" si="78"/>
        <v>21</v>
      </c>
      <c r="I244" t="str">
        <f t="shared" si="79"/>
        <v>Aug</v>
      </c>
      <c r="J244" t="s">
        <v>520</v>
      </c>
      <c r="K244" t="str">
        <f t="shared" si="80"/>
        <v>26</v>
      </c>
      <c r="L244" t="str">
        <f t="shared" si="81"/>
        <v>Aug</v>
      </c>
      <c r="M244">
        <v>5</v>
      </c>
      <c r="N244">
        <f t="shared" si="82"/>
        <v>5</v>
      </c>
      <c r="O244">
        <f t="shared" si="83"/>
        <v>0</v>
      </c>
      <c r="P244">
        <f t="shared" si="84"/>
        <v>0</v>
      </c>
      <c r="Q244" t="s">
        <v>81</v>
      </c>
      <c r="R244" t="s">
        <v>63</v>
      </c>
      <c r="S244">
        <v>2</v>
      </c>
      <c r="T244">
        <v>2</v>
      </c>
      <c r="U244" s="2">
        <f>SUMIFS(SLR!L:L,SLR!D:D,'Резервации 2026'!E244)</f>
        <v>1644.5205389</v>
      </c>
      <c r="V244" s="2">
        <f>+U244/M244</f>
        <v>328.90410778</v>
      </c>
      <c r="W244" t="s">
        <v>262</v>
      </c>
      <c r="X244" t="s">
        <v>542</v>
      </c>
      <c r="Y244" t="s">
        <v>338</v>
      </c>
      <c r="Z244" t="str">
        <f t="shared" si="86"/>
        <v>Nov</v>
      </c>
      <c r="AA244" s="6">
        <f t="shared" si="92"/>
        <v>0</v>
      </c>
      <c r="AB244" s="6">
        <f t="shared" si="92"/>
        <v>0</v>
      </c>
      <c r="AC244" s="6">
        <f t="shared" si="92"/>
        <v>0</v>
      </c>
      <c r="AD244" s="6">
        <f t="shared" si="92"/>
        <v>5</v>
      </c>
      <c r="AE244" s="6">
        <f t="shared" si="92"/>
        <v>0</v>
      </c>
      <c r="AF244" s="6">
        <f t="shared" si="87"/>
        <v>5</v>
      </c>
      <c r="AG244" s="6">
        <f t="shared" si="88"/>
        <v>0</v>
      </c>
      <c r="AH244" s="14" t="str">
        <f>LEFT(X244,2)&amp;"."&amp;VLOOKUP(MID(X244,4,3),'Data validation'!$A$1:$B$12,2,FALSE)&amp;".2025"</f>
        <v>07.11.2025</v>
      </c>
      <c r="AI244">
        <f t="shared" si="89"/>
        <v>45</v>
      </c>
      <c r="AJ244" t="str">
        <f>H244&amp;"."&amp;VLOOKUP(I244,'Data validation'!$A$1:$B$12,2,FALSE)&amp;".2026"</f>
        <v>21.08.2026</v>
      </c>
      <c r="AK244">
        <f t="shared" si="90"/>
        <v>34</v>
      </c>
      <c r="AL244" t="e">
        <f>VLOOKUP(E244,[2]Sheet1!$A:$B,2,FALSE)</f>
        <v>#N/A</v>
      </c>
    </row>
    <row r="245" spans="1:38" x14ac:dyDescent="0.25">
      <c r="A245" t="str">
        <f>VLOOKUP(Q245,'Data validation'!$K$2:$L$50,2,FALSE)</f>
        <v>INDIVIDUAL</v>
      </c>
      <c r="B245">
        <f t="shared" si="75"/>
        <v>0</v>
      </c>
      <c r="C245">
        <f t="shared" si="76"/>
        <v>1</v>
      </c>
      <c r="D245">
        <f t="shared" si="77"/>
        <v>4</v>
      </c>
      <c r="E245">
        <v>9503</v>
      </c>
      <c r="F245" t="s">
        <v>7715</v>
      </c>
      <c r="G245" t="s">
        <v>519</v>
      </c>
      <c r="H245" t="str">
        <f t="shared" si="78"/>
        <v>21</v>
      </c>
      <c r="I245" t="str">
        <f t="shared" si="79"/>
        <v>Aug</v>
      </c>
      <c r="J245" t="s">
        <v>520</v>
      </c>
      <c r="K245" t="str">
        <f t="shared" si="80"/>
        <v>26</v>
      </c>
      <c r="L245" t="str">
        <f t="shared" si="81"/>
        <v>Aug</v>
      </c>
      <c r="M245">
        <v>5</v>
      </c>
      <c r="N245">
        <f t="shared" si="82"/>
        <v>5</v>
      </c>
      <c r="O245">
        <f t="shared" si="83"/>
        <v>0</v>
      </c>
      <c r="P245">
        <f t="shared" si="84"/>
        <v>0</v>
      </c>
      <c r="Q245" t="s">
        <v>24</v>
      </c>
      <c r="R245" t="s">
        <v>188</v>
      </c>
      <c r="S245">
        <v>2</v>
      </c>
      <c r="T245">
        <v>0</v>
      </c>
      <c r="U245" s="2">
        <v>2045.5469724770637</v>
      </c>
      <c r="V245" s="2">
        <v>409.1093944954128</v>
      </c>
      <c r="X245" t="s">
        <v>4618</v>
      </c>
      <c r="Y245" t="s">
        <v>4593</v>
      </c>
      <c r="Z245" t="str">
        <f t="shared" si="86"/>
        <v>Jan</v>
      </c>
      <c r="AA245" s="6">
        <f t="shared" si="92"/>
        <v>0</v>
      </c>
      <c r="AB245" s="6">
        <f t="shared" si="92"/>
        <v>0</v>
      </c>
      <c r="AC245" s="6">
        <f t="shared" si="92"/>
        <v>0</v>
      </c>
      <c r="AD245" s="6">
        <f t="shared" si="92"/>
        <v>5</v>
      </c>
      <c r="AE245" s="6">
        <f t="shared" si="92"/>
        <v>0</v>
      </c>
      <c r="AF245" s="6">
        <f t="shared" si="87"/>
        <v>5</v>
      </c>
      <c r="AG245" s="6">
        <f t="shared" si="88"/>
        <v>0</v>
      </c>
      <c r="AH245" s="14" t="str">
        <f>LEFT(X245,2)&amp;"."&amp;VLOOKUP(MID(X245,4,3),'Data validation'!$A$1:$B$12,2,FALSE)&amp;".2025"</f>
        <v>14.01.2025</v>
      </c>
      <c r="AI245">
        <f t="shared" si="89"/>
        <v>3</v>
      </c>
      <c r="AJ245" t="str">
        <f>H245&amp;"."&amp;VLOOKUP(I245,'Data validation'!$A$1:$B$12,2,FALSE)&amp;".2026"</f>
        <v>21.08.2026</v>
      </c>
      <c r="AK245">
        <f t="shared" si="90"/>
        <v>34</v>
      </c>
      <c r="AL245" t="e">
        <f>VLOOKUP(E245,[2]Sheet1!$A:$B,2,FALSE)</f>
        <v>#N/A</v>
      </c>
    </row>
    <row r="246" spans="1:38" x14ac:dyDescent="0.25">
      <c r="A246" t="str">
        <f>VLOOKUP(Q246,'Data validation'!$K$2:$L$50,2,FALSE)</f>
        <v>INDIVIDUAL</v>
      </c>
      <c r="B246">
        <f t="shared" si="75"/>
        <v>0</v>
      </c>
      <c r="C246">
        <f t="shared" si="76"/>
        <v>1</v>
      </c>
      <c r="D246">
        <f t="shared" si="77"/>
        <v>4</v>
      </c>
      <c r="E246">
        <v>9504</v>
      </c>
      <c r="F246" t="s">
        <v>7715</v>
      </c>
      <c r="G246" t="s">
        <v>519</v>
      </c>
      <c r="H246" t="str">
        <f t="shared" si="78"/>
        <v>21</v>
      </c>
      <c r="I246" t="str">
        <f t="shared" si="79"/>
        <v>Aug</v>
      </c>
      <c r="J246" t="s">
        <v>520</v>
      </c>
      <c r="K246" t="str">
        <f t="shared" si="80"/>
        <v>26</v>
      </c>
      <c r="L246" t="str">
        <f t="shared" si="81"/>
        <v>Aug</v>
      </c>
      <c r="M246">
        <v>5</v>
      </c>
      <c r="N246">
        <f t="shared" si="82"/>
        <v>5</v>
      </c>
      <c r="O246">
        <f t="shared" si="83"/>
        <v>0</v>
      </c>
      <c r="P246">
        <f t="shared" si="84"/>
        <v>0</v>
      </c>
      <c r="Q246" t="s">
        <v>24</v>
      </c>
      <c r="R246" t="s">
        <v>188</v>
      </c>
      <c r="S246">
        <v>2</v>
      </c>
      <c r="T246">
        <v>2</v>
      </c>
      <c r="U246" s="2">
        <v>2556.9337155963299</v>
      </c>
      <c r="V246" s="2">
        <v>511.38674311926593</v>
      </c>
      <c r="X246" t="s">
        <v>4618</v>
      </c>
      <c r="Y246" t="s">
        <v>4593</v>
      </c>
      <c r="Z246" t="str">
        <f t="shared" si="86"/>
        <v>Jan</v>
      </c>
      <c r="AA246" s="6">
        <f t="shared" si="92"/>
        <v>0</v>
      </c>
      <c r="AB246" s="6">
        <f t="shared" si="92"/>
        <v>0</v>
      </c>
      <c r="AC246" s="6">
        <f t="shared" si="92"/>
        <v>0</v>
      </c>
      <c r="AD246" s="6">
        <f t="shared" si="92"/>
        <v>5</v>
      </c>
      <c r="AE246" s="6">
        <f t="shared" si="92"/>
        <v>0</v>
      </c>
      <c r="AF246" s="6">
        <f t="shared" si="87"/>
        <v>5</v>
      </c>
      <c r="AG246" s="6">
        <f t="shared" si="88"/>
        <v>0</v>
      </c>
      <c r="AH246" s="14" t="str">
        <f>LEFT(X246,2)&amp;"."&amp;VLOOKUP(MID(X246,4,3),'Data validation'!$A$1:$B$12,2,FALSE)&amp;".2025"</f>
        <v>14.01.2025</v>
      </c>
      <c r="AI246">
        <f t="shared" si="89"/>
        <v>3</v>
      </c>
      <c r="AJ246" t="str">
        <f>H246&amp;"."&amp;VLOOKUP(I246,'Data validation'!$A$1:$B$12,2,FALSE)&amp;".2026"</f>
        <v>21.08.2026</v>
      </c>
      <c r="AK246">
        <f t="shared" si="90"/>
        <v>34</v>
      </c>
      <c r="AL246" t="e">
        <f>VLOOKUP(E246,[2]Sheet1!$A:$B,2,FALSE)</f>
        <v>#N/A</v>
      </c>
    </row>
    <row r="247" spans="1:38" x14ac:dyDescent="0.25">
      <c r="A247" t="str">
        <f>VLOOKUP(Q247,'Data validation'!$K$2:$L$50,2,FALSE)</f>
        <v>TO</v>
      </c>
      <c r="B247">
        <f t="shared" si="75"/>
        <v>0</v>
      </c>
      <c r="C247">
        <f t="shared" si="76"/>
        <v>6</v>
      </c>
      <c r="D247">
        <f t="shared" si="77"/>
        <v>0</v>
      </c>
      <c r="E247">
        <v>8373</v>
      </c>
      <c r="F247" t="s">
        <v>7716</v>
      </c>
      <c r="G247" t="s">
        <v>275</v>
      </c>
      <c r="H247" t="str">
        <f t="shared" si="78"/>
        <v>22</v>
      </c>
      <c r="I247" t="str">
        <f t="shared" si="79"/>
        <v>Jun</v>
      </c>
      <c r="J247" t="s">
        <v>276</v>
      </c>
      <c r="K247" t="str">
        <f t="shared" si="80"/>
        <v>28</v>
      </c>
      <c r="L247" t="str">
        <f t="shared" si="81"/>
        <v>Jun</v>
      </c>
      <c r="M247">
        <v>6</v>
      </c>
      <c r="N247">
        <f t="shared" si="82"/>
        <v>6</v>
      </c>
      <c r="O247">
        <f t="shared" si="83"/>
        <v>0</v>
      </c>
      <c r="P247">
        <f t="shared" si="84"/>
        <v>0</v>
      </c>
      <c r="Q247" t="s">
        <v>158</v>
      </c>
      <c r="R247" t="s">
        <v>110</v>
      </c>
      <c r="S247">
        <v>4</v>
      </c>
      <c r="T247">
        <v>0</v>
      </c>
      <c r="U247" s="2">
        <f>SUMIFS(DTS!L:L,DTS!D:D,'Резервации 2026'!E247)</f>
        <v>2834.1736946999999</v>
      </c>
      <c r="V247" s="2">
        <f>+U247/M247</f>
        <v>472.36228245000001</v>
      </c>
      <c r="W247" t="s">
        <v>262</v>
      </c>
      <c r="X247" t="s">
        <v>913</v>
      </c>
      <c r="Y247" t="s">
        <v>254</v>
      </c>
      <c r="Z247" t="str">
        <f t="shared" si="86"/>
        <v>Nov</v>
      </c>
      <c r="AA247" s="6">
        <f t="shared" si="92"/>
        <v>0</v>
      </c>
      <c r="AB247" s="6">
        <f t="shared" si="92"/>
        <v>6</v>
      </c>
      <c r="AC247" s="6">
        <f t="shared" si="92"/>
        <v>0</v>
      </c>
      <c r="AD247" s="6">
        <f t="shared" si="92"/>
        <v>0</v>
      </c>
      <c r="AE247" s="6">
        <f t="shared" si="92"/>
        <v>0</v>
      </c>
      <c r="AF247" s="6">
        <f t="shared" si="87"/>
        <v>6</v>
      </c>
      <c r="AG247" s="6">
        <f t="shared" si="88"/>
        <v>0</v>
      </c>
      <c r="AH247" s="14" t="str">
        <f>LEFT(X247,2)&amp;"."&amp;VLOOKUP(MID(X247,4,3),'Data validation'!$A$1:$B$12,2,FALSE)&amp;".2025"</f>
        <v>11.11.2025</v>
      </c>
      <c r="AI247">
        <f t="shared" si="89"/>
        <v>46</v>
      </c>
      <c r="AJ247" t="str">
        <f>H247&amp;"."&amp;VLOOKUP(I247,'Data validation'!$A$1:$B$12,2,FALSE)&amp;".2026"</f>
        <v>22.06.2026</v>
      </c>
      <c r="AK247">
        <f t="shared" si="90"/>
        <v>26</v>
      </c>
      <c r="AL247" t="e">
        <f>VLOOKUP(E247,[2]Sheet1!$A:$B,2,FALSE)</f>
        <v>#N/A</v>
      </c>
    </row>
    <row r="248" spans="1:38" x14ac:dyDescent="0.25">
      <c r="A248" t="str">
        <f>VLOOKUP(Q248,'Data validation'!$K$2:$L$50,2,FALSE)</f>
        <v>TO</v>
      </c>
      <c r="B248">
        <f t="shared" si="75"/>
        <v>0</v>
      </c>
      <c r="C248">
        <f t="shared" si="76"/>
        <v>4</v>
      </c>
      <c r="D248">
        <f t="shared" si="77"/>
        <v>3</v>
      </c>
      <c r="E248">
        <v>9660</v>
      </c>
      <c r="F248" t="s">
        <v>5021</v>
      </c>
      <c r="G248" t="s">
        <v>91</v>
      </c>
      <c r="H248" t="str">
        <f t="shared" si="78"/>
        <v>22</v>
      </c>
      <c r="I248" t="str">
        <f t="shared" si="79"/>
        <v>Aug</v>
      </c>
      <c r="J248" t="s">
        <v>131</v>
      </c>
      <c r="K248" t="str">
        <f t="shared" si="80"/>
        <v>29</v>
      </c>
      <c r="L248" t="str">
        <f t="shared" si="81"/>
        <v>Aug</v>
      </c>
      <c r="M248">
        <v>7</v>
      </c>
      <c r="N248">
        <f t="shared" si="82"/>
        <v>7</v>
      </c>
      <c r="O248">
        <f t="shared" si="83"/>
        <v>0</v>
      </c>
      <c r="P248">
        <f t="shared" si="84"/>
        <v>0</v>
      </c>
      <c r="Q248" t="s">
        <v>116</v>
      </c>
      <c r="R248" t="s">
        <v>17</v>
      </c>
      <c r="S248">
        <v>2</v>
      </c>
      <c r="T248">
        <v>1</v>
      </c>
      <c r="U248" s="2">
        <f>SUMIFS(Solvex!L:L,Solvex!D:D,'Резервации 2026'!E248)</f>
        <v>2029.7994905999999</v>
      </c>
      <c r="V248" s="2">
        <f>+U248/M248</f>
        <v>289.97135579999997</v>
      </c>
      <c r="W248" t="s">
        <v>262</v>
      </c>
      <c r="X248" t="s">
        <v>5022</v>
      </c>
      <c r="Y248" t="s">
        <v>5007</v>
      </c>
      <c r="Z248" t="str">
        <f t="shared" si="86"/>
        <v>Jan</v>
      </c>
      <c r="AA248" s="6">
        <f t="shared" si="92"/>
        <v>0</v>
      </c>
      <c r="AB248" s="6">
        <f t="shared" si="92"/>
        <v>0</v>
      </c>
      <c r="AC248" s="6">
        <f t="shared" si="92"/>
        <v>0</v>
      </c>
      <c r="AD248" s="6">
        <f t="shared" si="92"/>
        <v>7</v>
      </c>
      <c r="AE248" s="6">
        <f t="shared" si="92"/>
        <v>0</v>
      </c>
      <c r="AF248" s="6">
        <f t="shared" si="87"/>
        <v>7</v>
      </c>
      <c r="AG248" s="6">
        <f t="shared" si="88"/>
        <v>0</v>
      </c>
      <c r="AH248" s="14" t="str">
        <f>LEFT(X248,2)&amp;"."&amp;VLOOKUP(MID(X248,4,3),'Data validation'!$A$1:$B$12,2,FALSE)&amp;".2025"</f>
        <v>22.01.2025</v>
      </c>
      <c r="AI248">
        <f t="shared" si="89"/>
        <v>4</v>
      </c>
      <c r="AJ248" t="str">
        <f>H248&amp;"."&amp;VLOOKUP(I248,'Data validation'!$A$1:$B$12,2,FALSE)&amp;".2026"</f>
        <v>22.08.2026</v>
      </c>
      <c r="AK248">
        <f t="shared" si="90"/>
        <v>34</v>
      </c>
      <c r="AL248" t="e">
        <f>VLOOKUP(E248,[2]Sheet1!$A:$B,2,FALSE)</f>
        <v>#N/A</v>
      </c>
    </row>
    <row r="249" spans="1:38" x14ac:dyDescent="0.25">
      <c r="A249" t="str">
        <f>VLOOKUP(Q249,'Data validation'!$K$2:$L$50,2,FALSE)</f>
        <v>TO</v>
      </c>
      <c r="B249">
        <f t="shared" si="75"/>
        <v>0</v>
      </c>
      <c r="C249">
        <f t="shared" si="76"/>
        <v>6</v>
      </c>
      <c r="D249">
        <f t="shared" si="77"/>
        <v>0</v>
      </c>
      <c r="E249">
        <v>9807</v>
      </c>
      <c r="F249" t="s">
        <v>5406</v>
      </c>
      <c r="G249" t="s">
        <v>950</v>
      </c>
      <c r="H249" t="str">
        <f t="shared" si="78"/>
        <v>26</v>
      </c>
      <c r="I249" t="str">
        <f t="shared" si="79"/>
        <v>Jun</v>
      </c>
      <c r="J249" t="s">
        <v>120</v>
      </c>
      <c r="K249" t="str">
        <f t="shared" si="80"/>
        <v>02</v>
      </c>
      <c r="L249" t="str">
        <f t="shared" si="81"/>
        <v>Jul</v>
      </c>
      <c r="M249">
        <v>6</v>
      </c>
      <c r="N249">
        <f t="shared" si="82"/>
        <v>-24</v>
      </c>
      <c r="O249">
        <f t="shared" si="83"/>
        <v>5</v>
      </c>
      <c r="P249">
        <f t="shared" si="84"/>
        <v>1</v>
      </c>
      <c r="Q249" t="s">
        <v>81</v>
      </c>
      <c r="R249" t="s">
        <v>20</v>
      </c>
      <c r="S249">
        <v>2</v>
      </c>
      <c r="T249">
        <v>1</v>
      </c>
      <c r="U249" s="2">
        <f>SUMIFS(SLR!L:L,SLR!D:D,'Резервации 2026'!E249)</f>
        <v>1733.2565460000001</v>
      </c>
      <c r="V249" s="2">
        <f>+U249/M249</f>
        <v>288.87609100000003</v>
      </c>
      <c r="W249" t="s">
        <v>262</v>
      </c>
      <c r="X249" t="s">
        <v>5407</v>
      </c>
      <c r="Y249" t="s">
        <v>5372</v>
      </c>
      <c r="Z249" t="str">
        <f t="shared" si="86"/>
        <v>Jan</v>
      </c>
      <c r="AA249" s="6">
        <f t="shared" si="92"/>
        <v>0</v>
      </c>
      <c r="AB249" s="6">
        <f t="shared" si="92"/>
        <v>5</v>
      </c>
      <c r="AC249" s="6">
        <f t="shared" si="92"/>
        <v>1</v>
      </c>
      <c r="AD249" s="6">
        <f t="shared" si="92"/>
        <v>0</v>
      </c>
      <c r="AE249" s="6">
        <f t="shared" si="92"/>
        <v>0</v>
      </c>
      <c r="AF249" s="6">
        <f t="shared" si="87"/>
        <v>6</v>
      </c>
      <c r="AG249" s="6">
        <f t="shared" si="88"/>
        <v>0</v>
      </c>
      <c r="AH249" s="14" t="str">
        <f>LEFT(X249,2)&amp;"."&amp;VLOOKUP(MID(X249,4,3),'Data validation'!$A$1:$B$12,2,FALSE)&amp;".2025"</f>
        <v>28.01.2025</v>
      </c>
      <c r="AI249">
        <f t="shared" si="89"/>
        <v>5</v>
      </c>
      <c r="AJ249" t="str">
        <f>H249&amp;"."&amp;VLOOKUP(I249,'Data validation'!$A$1:$B$12,2,FALSE)&amp;".2026"</f>
        <v>26.06.2026</v>
      </c>
      <c r="AK249">
        <f t="shared" si="90"/>
        <v>26</v>
      </c>
      <c r="AL249" t="e">
        <f>VLOOKUP(E249,[2]Sheet1!$A:$B,2,FALSE)</f>
        <v>#N/A</v>
      </c>
    </row>
    <row r="250" spans="1:38" x14ac:dyDescent="0.25">
      <c r="A250" t="str">
        <f>VLOOKUP(Q250,'Data validation'!$K$2:$L$50,2,FALSE)</f>
        <v>BOOKING</v>
      </c>
      <c r="B250">
        <f t="shared" si="75"/>
        <v>0</v>
      </c>
      <c r="C250">
        <f t="shared" si="76"/>
        <v>4</v>
      </c>
      <c r="D250">
        <f t="shared" si="77"/>
        <v>0</v>
      </c>
      <c r="E250">
        <v>9806</v>
      </c>
      <c r="F250" t="s">
        <v>5408</v>
      </c>
      <c r="G250" t="s">
        <v>275</v>
      </c>
      <c r="H250" t="str">
        <f t="shared" si="78"/>
        <v>22</v>
      </c>
      <c r="I250" t="str">
        <f t="shared" si="79"/>
        <v>Jun</v>
      </c>
      <c r="J250" t="s">
        <v>950</v>
      </c>
      <c r="K250" t="str">
        <f t="shared" si="80"/>
        <v>26</v>
      </c>
      <c r="L250" t="str">
        <f t="shared" si="81"/>
        <v>Jun</v>
      </c>
      <c r="M250">
        <v>4</v>
      </c>
      <c r="N250">
        <f t="shared" si="82"/>
        <v>4</v>
      </c>
      <c r="O250">
        <f t="shared" si="83"/>
        <v>0</v>
      </c>
      <c r="P250">
        <f t="shared" si="84"/>
        <v>0</v>
      </c>
      <c r="Q250" t="s">
        <v>587</v>
      </c>
      <c r="R250" t="s">
        <v>20</v>
      </c>
      <c r="S250">
        <v>2</v>
      </c>
      <c r="T250">
        <v>0</v>
      </c>
      <c r="U250" s="2">
        <v>1505.737892477064</v>
      </c>
      <c r="V250" s="2">
        <v>376.43447311926599</v>
      </c>
      <c r="W250" t="s">
        <v>262</v>
      </c>
      <c r="X250" t="s">
        <v>5409</v>
      </c>
      <c r="Y250" t="s">
        <v>5372</v>
      </c>
      <c r="Z250" t="str">
        <f t="shared" si="86"/>
        <v>Jan</v>
      </c>
      <c r="AA250" s="6">
        <f t="shared" si="92"/>
        <v>0</v>
      </c>
      <c r="AB250" s="6">
        <f t="shared" si="92"/>
        <v>4</v>
      </c>
      <c r="AC250" s="6">
        <f t="shared" si="92"/>
        <v>0</v>
      </c>
      <c r="AD250" s="6">
        <f t="shared" si="92"/>
        <v>0</v>
      </c>
      <c r="AE250" s="6">
        <f t="shared" si="92"/>
        <v>0</v>
      </c>
      <c r="AF250" s="6">
        <f t="shared" si="87"/>
        <v>4</v>
      </c>
      <c r="AG250" s="6">
        <f t="shared" si="88"/>
        <v>0</v>
      </c>
      <c r="AH250" s="14" t="str">
        <f>LEFT(X250,2)&amp;"."&amp;VLOOKUP(MID(X250,4,3),'Data validation'!$A$1:$B$12,2,FALSE)&amp;".2025"</f>
        <v>28.01.2025</v>
      </c>
      <c r="AI250">
        <f t="shared" si="89"/>
        <v>5</v>
      </c>
      <c r="AJ250" t="str">
        <f>H250&amp;"."&amp;VLOOKUP(I250,'Data validation'!$A$1:$B$12,2,FALSE)&amp;".2026"</f>
        <v>22.06.2026</v>
      </c>
      <c r="AK250">
        <f t="shared" si="90"/>
        <v>26</v>
      </c>
      <c r="AL250" t="e">
        <f>VLOOKUP(E250,[2]Sheet1!$A:$B,2,FALSE)</f>
        <v>#N/A</v>
      </c>
    </row>
    <row r="251" spans="1:38" x14ac:dyDescent="0.25">
      <c r="A251" t="str">
        <f>VLOOKUP(Q251,'Data validation'!$K$2:$L$50,2,FALSE)</f>
        <v>TO</v>
      </c>
      <c r="B251">
        <f t="shared" si="75"/>
        <v>0</v>
      </c>
      <c r="C251">
        <f t="shared" si="76"/>
        <v>4</v>
      </c>
      <c r="D251">
        <f t="shared" si="77"/>
        <v>3</v>
      </c>
      <c r="E251">
        <v>9661</v>
      </c>
      <c r="F251" t="s">
        <v>5023</v>
      </c>
      <c r="G251" t="s">
        <v>91</v>
      </c>
      <c r="H251" t="str">
        <f t="shared" si="78"/>
        <v>22</v>
      </c>
      <c r="I251" t="str">
        <f t="shared" si="79"/>
        <v>Aug</v>
      </c>
      <c r="J251" t="s">
        <v>131</v>
      </c>
      <c r="K251" t="str">
        <f t="shared" si="80"/>
        <v>29</v>
      </c>
      <c r="L251" t="str">
        <f t="shared" si="81"/>
        <v>Aug</v>
      </c>
      <c r="M251">
        <v>7</v>
      </c>
      <c r="N251">
        <f t="shared" si="82"/>
        <v>7</v>
      </c>
      <c r="O251">
        <f t="shared" si="83"/>
        <v>0</v>
      </c>
      <c r="P251">
        <f t="shared" si="84"/>
        <v>0</v>
      </c>
      <c r="Q251" t="s">
        <v>116</v>
      </c>
      <c r="R251" t="s">
        <v>17</v>
      </c>
      <c r="S251">
        <v>2</v>
      </c>
      <c r="T251">
        <v>2</v>
      </c>
      <c r="U251" s="2">
        <f>SUMIFS(Solvex!L:L,Solvex!D:D,'Резервации 2026'!E251)</f>
        <v>2537.2200257999998</v>
      </c>
      <c r="V251" s="2">
        <f>+U251/M251</f>
        <v>362.46000368571424</v>
      </c>
      <c r="W251" t="s">
        <v>262</v>
      </c>
      <c r="X251" t="s">
        <v>5022</v>
      </c>
      <c r="Y251" t="s">
        <v>5007</v>
      </c>
      <c r="Z251" t="str">
        <f t="shared" si="86"/>
        <v>Jan</v>
      </c>
      <c r="AA251" s="6">
        <f t="shared" si="92"/>
        <v>0</v>
      </c>
      <c r="AB251" s="6">
        <f t="shared" si="92"/>
        <v>0</v>
      </c>
      <c r="AC251" s="6">
        <f t="shared" si="92"/>
        <v>0</v>
      </c>
      <c r="AD251" s="6">
        <f t="shared" si="92"/>
        <v>7</v>
      </c>
      <c r="AE251" s="6">
        <f t="shared" si="92"/>
        <v>0</v>
      </c>
      <c r="AF251" s="6">
        <f t="shared" si="87"/>
        <v>7</v>
      </c>
      <c r="AG251" s="6">
        <f t="shared" si="88"/>
        <v>0</v>
      </c>
      <c r="AH251" s="14" t="str">
        <f>LEFT(X251,2)&amp;"."&amp;VLOOKUP(MID(X251,4,3),'Data validation'!$A$1:$B$12,2,FALSE)&amp;".2025"</f>
        <v>22.01.2025</v>
      </c>
      <c r="AI251">
        <f t="shared" si="89"/>
        <v>4</v>
      </c>
      <c r="AJ251" t="str">
        <f>H251&amp;"."&amp;VLOOKUP(I251,'Data validation'!$A$1:$B$12,2,FALSE)&amp;".2026"</f>
        <v>22.08.2026</v>
      </c>
      <c r="AK251">
        <f t="shared" si="90"/>
        <v>34</v>
      </c>
      <c r="AL251" t="e">
        <f>VLOOKUP(E251,[2]Sheet1!$A:$B,2,FALSE)</f>
        <v>#N/A</v>
      </c>
    </row>
    <row r="252" spans="1:38" x14ac:dyDescent="0.25">
      <c r="A252" t="str">
        <f>VLOOKUP(Q252,'Data validation'!$K$2:$L$50,2,FALSE)</f>
        <v>BOOKING</v>
      </c>
      <c r="B252">
        <f t="shared" si="75"/>
        <v>0</v>
      </c>
      <c r="C252">
        <f t="shared" si="76"/>
        <v>3</v>
      </c>
      <c r="D252">
        <f t="shared" si="77"/>
        <v>3</v>
      </c>
      <c r="E252">
        <v>10047</v>
      </c>
      <c r="F252" t="s">
        <v>6566</v>
      </c>
      <c r="G252" t="s">
        <v>91</v>
      </c>
      <c r="H252" t="str">
        <f t="shared" si="78"/>
        <v>22</v>
      </c>
      <c r="I252" t="str">
        <f t="shared" si="79"/>
        <v>Aug</v>
      </c>
      <c r="J252" t="s">
        <v>843</v>
      </c>
      <c r="K252" t="str">
        <f t="shared" si="80"/>
        <v>28</v>
      </c>
      <c r="L252" t="str">
        <f t="shared" si="81"/>
        <v>Aug</v>
      </c>
      <c r="M252">
        <v>6</v>
      </c>
      <c r="N252">
        <f t="shared" si="82"/>
        <v>6</v>
      </c>
      <c r="O252">
        <f t="shared" si="83"/>
        <v>0</v>
      </c>
      <c r="P252">
        <f t="shared" si="84"/>
        <v>0</v>
      </c>
      <c r="Q252" t="s">
        <v>587</v>
      </c>
      <c r="R252" t="s">
        <v>17</v>
      </c>
      <c r="S252">
        <v>1</v>
      </c>
      <c r="T252">
        <v>2</v>
      </c>
      <c r="U252" s="2">
        <v>2822.8548220183484</v>
      </c>
      <c r="V252" s="2">
        <v>470.47580366972471</v>
      </c>
      <c r="X252" t="s">
        <v>6567</v>
      </c>
      <c r="Y252" t="s">
        <v>6561</v>
      </c>
      <c r="Z252" t="str">
        <f t="shared" si="86"/>
        <v>Feb</v>
      </c>
      <c r="AA252" s="6">
        <f t="shared" si="92"/>
        <v>0</v>
      </c>
      <c r="AB252" s="6">
        <f t="shared" si="92"/>
        <v>0</v>
      </c>
      <c r="AC252" s="6">
        <f t="shared" si="92"/>
        <v>0</v>
      </c>
      <c r="AD252" s="6">
        <f t="shared" si="92"/>
        <v>6</v>
      </c>
      <c r="AE252" s="6">
        <f t="shared" si="92"/>
        <v>0</v>
      </c>
      <c r="AF252" s="6">
        <f t="shared" si="87"/>
        <v>6</v>
      </c>
      <c r="AG252" s="6">
        <f t="shared" si="88"/>
        <v>0</v>
      </c>
      <c r="AH252" s="14" t="str">
        <f>LEFT(X252,2)&amp;"."&amp;VLOOKUP(MID(X252,4,3),'Data validation'!$A$1:$B$12,2,FALSE)&amp;".2025"</f>
        <v>10.02.2025</v>
      </c>
      <c r="AI252">
        <f t="shared" si="89"/>
        <v>7</v>
      </c>
      <c r="AJ252" t="str">
        <f>H252&amp;"."&amp;VLOOKUP(I252,'Data validation'!$A$1:$B$12,2,FALSE)&amp;".2026"</f>
        <v>22.08.2026</v>
      </c>
      <c r="AK252">
        <f t="shared" si="90"/>
        <v>34</v>
      </c>
      <c r="AL252" t="e">
        <f>VLOOKUP(E252,[2]Sheet1!$A:$B,2,FALSE)</f>
        <v>#N/A</v>
      </c>
    </row>
    <row r="253" spans="1:38" x14ac:dyDescent="0.25">
      <c r="A253" t="str">
        <f>VLOOKUP(Q253,'Data validation'!$K$2:$L$50,2,FALSE)</f>
        <v>TO</v>
      </c>
      <c r="B253">
        <f t="shared" si="75"/>
        <v>0</v>
      </c>
      <c r="C253">
        <f t="shared" si="76"/>
        <v>0</v>
      </c>
      <c r="D253">
        <f t="shared" si="77"/>
        <v>5</v>
      </c>
      <c r="E253">
        <v>8857</v>
      </c>
      <c r="F253" t="s">
        <v>7717</v>
      </c>
      <c r="G253" t="s">
        <v>85</v>
      </c>
      <c r="H253" t="str">
        <f t="shared" si="78"/>
        <v>26</v>
      </c>
      <c r="I253" t="str">
        <f t="shared" si="79"/>
        <v>Jul</v>
      </c>
      <c r="J253" t="s">
        <v>108</v>
      </c>
      <c r="K253" t="str">
        <f t="shared" si="80"/>
        <v>31</v>
      </c>
      <c r="L253" t="str">
        <f t="shared" si="81"/>
        <v>Jul</v>
      </c>
      <c r="M253">
        <v>5</v>
      </c>
      <c r="N253">
        <f t="shared" si="82"/>
        <v>5</v>
      </c>
      <c r="O253">
        <f t="shared" si="83"/>
        <v>0</v>
      </c>
      <c r="P253">
        <f t="shared" si="84"/>
        <v>0</v>
      </c>
      <c r="Q253" t="s">
        <v>81</v>
      </c>
      <c r="R253" t="s">
        <v>20</v>
      </c>
      <c r="S253">
        <v>2</v>
      </c>
      <c r="T253">
        <v>0</v>
      </c>
      <c r="U253" s="2">
        <f>SUMIFS(SLR!L:L,SLR!D:D,'Резервации 2026'!E253)</f>
        <v>1481.1500589999998</v>
      </c>
      <c r="V253" s="2">
        <f>+U253/M253</f>
        <v>296.23001179999994</v>
      </c>
      <c r="W253" t="s">
        <v>262</v>
      </c>
      <c r="X253" t="s">
        <v>2069</v>
      </c>
      <c r="Y253" t="s">
        <v>1996</v>
      </c>
      <c r="Z253" t="str">
        <f t="shared" si="86"/>
        <v>Nov</v>
      </c>
      <c r="AA253" s="6">
        <f t="shared" si="92"/>
        <v>0</v>
      </c>
      <c r="AB253" s="6">
        <f t="shared" si="92"/>
        <v>0</v>
      </c>
      <c r="AC253" s="6">
        <f t="shared" si="92"/>
        <v>5</v>
      </c>
      <c r="AD253" s="6">
        <f t="shared" si="92"/>
        <v>0</v>
      </c>
      <c r="AE253" s="6">
        <f t="shared" si="92"/>
        <v>0</v>
      </c>
      <c r="AF253" s="6">
        <f t="shared" si="87"/>
        <v>5</v>
      </c>
      <c r="AG253" s="6">
        <f t="shared" si="88"/>
        <v>0</v>
      </c>
      <c r="AH253" s="14" t="str">
        <f>LEFT(X253,2)&amp;"."&amp;VLOOKUP(MID(X253,4,3),'Data validation'!$A$1:$B$12,2,FALSE)&amp;".2025"</f>
        <v>26.11.2025</v>
      </c>
      <c r="AI253">
        <f t="shared" si="89"/>
        <v>48</v>
      </c>
      <c r="AJ253" t="str">
        <f>H253&amp;"."&amp;VLOOKUP(I253,'Data validation'!$A$1:$B$12,2,FALSE)&amp;".2026"</f>
        <v>26.07.2026</v>
      </c>
      <c r="AK253">
        <f t="shared" si="90"/>
        <v>31</v>
      </c>
      <c r="AL253" t="e">
        <f>VLOOKUP(E253,[2]Sheet1!$A:$B,2,FALSE)</f>
        <v>#N/A</v>
      </c>
    </row>
    <row r="254" spans="1:38" x14ac:dyDescent="0.25">
      <c r="A254" t="str">
        <f>VLOOKUP(Q254,'Data validation'!$K$2:$L$50,2,FALSE)</f>
        <v>BOOKING</v>
      </c>
      <c r="B254">
        <f t="shared" si="75"/>
        <v>0</v>
      </c>
      <c r="C254">
        <f t="shared" si="76"/>
        <v>5</v>
      </c>
      <c r="D254">
        <f t="shared" si="77"/>
        <v>0</v>
      </c>
      <c r="E254">
        <v>10273</v>
      </c>
      <c r="F254" t="s">
        <v>7086</v>
      </c>
      <c r="G254" t="s">
        <v>313</v>
      </c>
      <c r="H254" t="str">
        <f t="shared" si="78"/>
        <v>05</v>
      </c>
      <c r="I254" t="str">
        <f t="shared" si="79"/>
        <v>Jul</v>
      </c>
      <c r="J254" t="s">
        <v>182</v>
      </c>
      <c r="K254" t="str">
        <f t="shared" si="80"/>
        <v>10</v>
      </c>
      <c r="L254" t="str">
        <f t="shared" si="81"/>
        <v>Jul</v>
      </c>
      <c r="M254">
        <v>5</v>
      </c>
      <c r="N254">
        <f t="shared" si="82"/>
        <v>5</v>
      </c>
      <c r="O254">
        <f t="shared" si="83"/>
        <v>0</v>
      </c>
      <c r="P254">
        <f t="shared" si="84"/>
        <v>0</v>
      </c>
      <c r="Q254" t="s">
        <v>587</v>
      </c>
      <c r="R254" t="s">
        <v>20</v>
      </c>
      <c r="S254">
        <v>2</v>
      </c>
      <c r="T254">
        <v>0</v>
      </c>
      <c r="U254" s="2">
        <v>2255.7000088073391</v>
      </c>
      <c r="V254" s="2">
        <v>451.13282440366964</v>
      </c>
      <c r="W254" t="s">
        <v>262</v>
      </c>
      <c r="X254" t="s">
        <v>7063</v>
      </c>
      <c r="Y254" t="s">
        <v>7056</v>
      </c>
      <c r="Z254" t="str">
        <f t="shared" si="86"/>
        <v>Feb</v>
      </c>
      <c r="AA254" s="6">
        <f t="shared" si="92"/>
        <v>0</v>
      </c>
      <c r="AB254" s="6">
        <f t="shared" si="92"/>
        <v>0</v>
      </c>
      <c r="AC254" s="6">
        <f t="shared" si="92"/>
        <v>5</v>
      </c>
      <c r="AD254" s="6">
        <f t="shared" si="92"/>
        <v>0</v>
      </c>
      <c r="AE254" s="6">
        <f t="shared" si="92"/>
        <v>0</v>
      </c>
      <c r="AF254" s="6">
        <f t="shared" si="87"/>
        <v>5</v>
      </c>
      <c r="AG254" s="6">
        <f t="shared" si="88"/>
        <v>0</v>
      </c>
      <c r="AH254" s="14" t="str">
        <f>LEFT(X254,2)&amp;"."&amp;VLOOKUP(MID(X254,4,3),'Data validation'!$A$1:$B$12,2,FALSE)&amp;".2025"</f>
        <v>28.02.2025</v>
      </c>
      <c r="AI254">
        <f t="shared" si="89"/>
        <v>9</v>
      </c>
      <c r="AJ254" t="str">
        <f>H254&amp;"."&amp;VLOOKUP(I254,'Data validation'!$A$1:$B$12,2,FALSE)&amp;".2026"</f>
        <v>05.07.2026</v>
      </c>
      <c r="AK254">
        <f t="shared" si="90"/>
        <v>28</v>
      </c>
      <c r="AL254" t="str">
        <f>VLOOKUP(E254,[2]Sheet1!$A:$B,2,FALSE)</f>
        <v>Анулирана</v>
      </c>
    </row>
    <row r="255" spans="1:38" x14ac:dyDescent="0.25">
      <c r="A255" t="str">
        <f>VLOOKUP(Q255,'Data validation'!$K$2:$L$50,2,FALSE)</f>
        <v>BOOKING</v>
      </c>
      <c r="B255">
        <f t="shared" si="75"/>
        <v>0</v>
      </c>
      <c r="C255">
        <f t="shared" si="76"/>
        <v>0</v>
      </c>
      <c r="D255">
        <f t="shared" si="77"/>
        <v>7</v>
      </c>
      <c r="E255">
        <v>10267</v>
      </c>
      <c r="F255" t="s">
        <v>7087</v>
      </c>
      <c r="G255" t="s">
        <v>354</v>
      </c>
      <c r="H255" t="str">
        <f t="shared" si="78"/>
        <v>12</v>
      </c>
      <c r="I255" t="str">
        <f t="shared" si="79"/>
        <v>Aug</v>
      </c>
      <c r="J255" t="s">
        <v>355</v>
      </c>
      <c r="K255" t="str">
        <f t="shared" si="80"/>
        <v>19</v>
      </c>
      <c r="L255" t="str">
        <f t="shared" si="81"/>
        <v>Aug</v>
      </c>
      <c r="M255">
        <v>7</v>
      </c>
      <c r="N255">
        <f t="shared" si="82"/>
        <v>7</v>
      </c>
      <c r="O255">
        <f t="shared" si="83"/>
        <v>0</v>
      </c>
      <c r="P255">
        <f t="shared" si="84"/>
        <v>0</v>
      </c>
      <c r="Q255" t="s">
        <v>587</v>
      </c>
      <c r="R255" t="s">
        <v>188</v>
      </c>
      <c r="S255">
        <v>2</v>
      </c>
      <c r="T255">
        <v>2</v>
      </c>
      <c r="U255" s="2">
        <v>5081.9281889908243</v>
      </c>
      <c r="V255" s="2">
        <v>725.98974128440364</v>
      </c>
      <c r="X255" t="s">
        <v>7088</v>
      </c>
      <c r="Y255" t="s">
        <v>7031</v>
      </c>
      <c r="Z255" t="str">
        <f t="shared" si="86"/>
        <v>Feb</v>
      </c>
      <c r="AA255" s="6">
        <f t="shared" si="92"/>
        <v>0</v>
      </c>
      <c r="AB255" s="6">
        <f t="shared" si="92"/>
        <v>0</v>
      </c>
      <c r="AC255" s="6">
        <f t="shared" si="92"/>
        <v>0</v>
      </c>
      <c r="AD255" s="6">
        <f t="shared" si="92"/>
        <v>7</v>
      </c>
      <c r="AE255" s="6">
        <f t="shared" si="92"/>
        <v>0</v>
      </c>
      <c r="AF255" s="6">
        <f t="shared" si="87"/>
        <v>7</v>
      </c>
      <c r="AG255" s="6">
        <f t="shared" si="88"/>
        <v>0</v>
      </c>
      <c r="AH255" s="14" t="str">
        <f>LEFT(X255,2)&amp;"."&amp;VLOOKUP(MID(X255,4,3),'Data validation'!$A$1:$B$12,2,FALSE)&amp;".2025"</f>
        <v>27.02.2025</v>
      </c>
      <c r="AI255">
        <f t="shared" si="89"/>
        <v>9</v>
      </c>
      <c r="AJ255" t="str">
        <f>H255&amp;"."&amp;VLOOKUP(I255,'Data validation'!$A$1:$B$12,2,FALSE)&amp;".2026"</f>
        <v>12.08.2026</v>
      </c>
      <c r="AK255">
        <f t="shared" si="90"/>
        <v>33</v>
      </c>
      <c r="AL255" t="e">
        <f>VLOOKUP(E255,[2]Sheet1!$A:$B,2,FALSE)</f>
        <v>#N/A</v>
      </c>
    </row>
    <row r="256" spans="1:38" x14ac:dyDescent="0.25">
      <c r="A256" t="str">
        <f>VLOOKUP(Q256,'Data validation'!$K$2:$L$50,2,FALSE)</f>
        <v>TO</v>
      </c>
      <c r="B256">
        <f t="shared" si="75"/>
        <v>0</v>
      </c>
      <c r="C256">
        <f t="shared" si="76"/>
        <v>5</v>
      </c>
      <c r="D256">
        <f t="shared" si="77"/>
        <v>0</v>
      </c>
      <c r="E256">
        <v>10048</v>
      </c>
      <c r="F256" t="s">
        <v>6568</v>
      </c>
      <c r="G256" t="s">
        <v>520</v>
      </c>
      <c r="H256" t="str">
        <f t="shared" si="78"/>
        <v>26</v>
      </c>
      <c r="I256" t="str">
        <f t="shared" si="79"/>
        <v>Aug</v>
      </c>
      <c r="J256" t="s">
        <v>250</v>
      </c>
      <c r="K256" t="str">
        <f t="shared" si="80"/>
        <v>31</v>
      </c>
      <c r="L256" t="str">
        <f t="shared" si="81"/>
        <v>Aug</v>
      </c>
      <c r="M256">
        <v>5</v>
      </c>
      <c r="N256">
        <f t="shared" si="82"/>
        <v>5</v>
      </c>
      <c r="O256">
        <f t="shared" si="83"/>
        <v>0</v>
      </c>
      <c r="P256">
        <f t="shared" si="84"/>
        <v>0</v>
      </c>
      <c r="Q256" t="s">
        <v>116</v>
      </c>
      <c r="R256" t="s">
        <v>48</v>
      </c>
      <c r="S256">
        <v>3</v>
      </c>
      <c r="T256">
        <v>1</v>
      </c>
      <c r="U256" s="2">
        <f>SUMIFS(Solvex!L:L,Solvex!D:D,'Резервации 2026'!E256)</f>
        <v>2398.238746</v>
      </c>
      <c r="V256" s="2">
        <f>+U256/M256</f>
        <v>479.64774920000002</v>
      </c>
      <c r="X256" t="s">
        <v>6569</v>
      </c>
      <c r="Y256" t="s">
        <v>6561</v>
      </c>
      <c r="Z256" t="str">
        <f t="shared" si="86"/>
        <v>Feb</v>
      </c>
      <c r="AA256" s="6">
        <f t="shared" si="92"/>
        <v>0</v>
      </c>
      <c r="AB256" s="6">
        <f t="shared" si="92"/>
        <v>0</v>
      </c>
      <c r="AC256" s="6">
        <f t="shared" si="92"/>
        <v>0</v>
      </c>
      <c r="AD256" s="6">
        <f t="shared" si="92"/>
        <v>5</v>
      </c>
      <c r="AE256" s="6">
        <f t="shared" si="92"/>
        <v>0</v>
      </c>
      <c r="AF256" s="6">
        <f t="shared" si="87"/>
        <v>5</v>
      </c>
      <c r="AG256" s="6">
        <f t="shared" si="88"/>
        <v>0</v>
      </c>
      <c r="AH256" s="14" t="str">
        <f>LEFT(X256,2)&amp;"."&amp;VLOOKUP(MID(X256,4,3),'Data validation'!$A$1:$B$12,2,FALSE)&amp;".2025"</f>
        <v>10.02.2025</v>
      </c>
      <c r="AI256">
        <f t="shared" si="89"/>
        <v>7</v>
      </c>
      <c r="AJ256" t="str">
        <f>H256&amp;"."&amp;VLOOKUP(I256,'Data validation'!$A$1:$B$12,2,FALSE)&amp;".2026"</f>
        <v>26.08.2026</v>
      </c>
      <c r="AK256">
        <f t="shared" si="90"/>
        <v>35</v>
      </c>
      <c r="AL256" t="e">
        <f>VLOOKUP(E256,[2]Sheet1!$A:$B,2,FALSE)</f>
        <v>#N/A</v>
      </c>
    </row>
    <row r="257" spans="1:38" x14ac:dyDescent="0.25">
      <c r="A257" t="str">
        <f>VLOOKUP(Q257,'Data validation'!$K$2:$L$50,2,FALSE)</f>
        <v>BOOKING</v>
      </c>
      <c r="B257">
        <f t="shared" si="75"/>
        <v>2</v>
      </c>
      <c r="C257">
        <f t="shared" si="76"/>
        <v>1</v>
      </c>
      <c r="D257">
        <f t="shared" si="77"/>
        <v>0</v>
      </c>
      <c r="E257">
        <v>9808</v>
      </c>
      <c r="F257" t="s">
        <v>5410</v>
      </c>
      <c r="G257" t="s">
        <v>1869</v>
      </c>
      <c r="H257" t="str">
        <f t="shared" si="78"/>
        <v>29</v>
      </c>
      <c r="I257" t="str">
        <f t="shared" si="79"/>
        <v>May</v>
      </c>
      <c r="J257" t="s">
        <v>27</v>
      </c>
      <c r="K257" t="str">
        <f t="shared" si="80"/>
        <v>01</v>
      </c>
      <c r="L257" t="str">
        <f t="shared" si="81"/>
        <v>Jun</v>
      </c>
      <c r="M257">
        <v>3</v>
      </c>
      <c r="N257">
        <f t="shared" si="82"/>
        <v>-28</v>
      </c>
      <c r="O257">
        <f t="shared" si="83"/>
        <v>2</v>
      </c>
      <c r="P257">
        <f t="shared" si="84"/>
        <v>0</v>
      </c>
      <c r="Q257" t="s">
        <v>587</v>
      </c>
      <c r="R257" t="s">
        <v>63</v>
      </c>
      <c r="S257">
        <v>2</v>
      </c>
      <c r="T257">
        <v>2</v>
      </c>
      <c r="U257" s="2">
        <v>1041.8832013761466</v>
      </c>
      <c r="V257" s="2">
        <v>347.29440045871559</v>
      </c>
      <c r="W257" t="s">
        <v>262</v>
      </c>
      <c r="X257" t="s">
        <v>5411</v>
      </c>
      <c r="Y257" t="s">
        <v>5372</v>
      </c>
      <c r="Z257" t="str">
        <f t="shared" si="86"/>
        <v>Jan</v>
      </c>
      <c r="AA257" s="6">
        <f t="shared" si="92"/>
        <v>2</v>
      </c>
      <c r="AB257" s="6">
        <f t="shared" si="92"/>
        <v>0</v>
      </c>
      <c r="AC257" s="6">
        <f t="shared" si="92"/>
        <v>0</v>
      </c>
      <c r="AD257" s="6">
        <f t="shared" si="92"/>
        <v>0</v>
      </c>
      <c r="AE257" s="6">
        <f t="shared" si="92"/>
        <v>0</v>
      </c>
      <c r="AF257" s="6">
        <f t="shared" si="87"/>
        <v>2</v>
      </c>
      <c r="AG257" s="6">
        <f t="shared" si="88"/>
        <v>-1</v>
      </c>
      <c r="AH257" s="14" t="str">
        <f>LEFT(X257,2)&amp;"."&amp;VLOOKUP(MID(X257,4,3),'Data validation'!$A$1:$B$12,2,FALSE)&amp;".2025"</f>
        <v>28.01.2025</v>
      </c>
      <c r="AI257">
        <f t="shared" si="89"/>
        <v>5</v>
      </c>
      <c r="AJ257" t="str">
        <f>H257&amp;"."&amp;VLOOKUP(I257,'Data validation'!$A$1:$B$12,2,FALSE)&amp;".2026"</f>
        <v>29.05.2026</v>
      </c>
      <c r="AK257">
        <f t="shared" si="90"/>
        <v>22</v>
      </c>
      <c r="AL257" t="e">
        <f>VLOOKUP(E257,[2]Sheet1!$A:$B,2,FALSE)</f>
        <v>#N/A</v>
      </c>
    </row>
    <row r="258" spans="1:38" x14ac:dyDescent="0.25">
      <c r="A258" t="str">
        <f>VLOOKUP(Q258,'Data validation'!$K$2:$L$50,2,FALSE)</f>
        <v>TO</v>
      </c>
      <c r="B258">
        <f t="shared" si="75"/>
        <v>0</v>
      </c>
      <c r="C258">
        <f t="shared" si="76"/>
        <v>0</v>
      </c>
      <c r="D258">
        <f t="shared" si="77"/>
        <v>5</v>
      </c>
      <c r="E258">
        <v>9996</v>
      </c>
      <c r="F258" t="s">
        <v>6195</v>
      </c>
      <c r="G258" t="s">
        <v>33</v>
      </c>
      <c r="H258" t="str">
        <f t="shared" si="78"/>
        <v>18</v>
      </c>
      <c r="I258" t="str">
        <f t="shared" si="79"/>
        <v>Jul</v>
      </c>
      <c r="J258" t="s">
        <v>528</v>
      </c>
      <c r="K258" t="str">
        <f t="shared" si="80"/>
        <v>23</v>
      </c>
      <c r="L258" t="str">
        <f t="shared" si="81"/>
        <v>Jul</v>
      </c>
      <c r="M258">
        <v>5</v>
      </c>
      <c r="N258">
        <f t="shared" si="82"/>
        <v>5</v>
      </c>
      <c r="O258">
        <f t="shared" si="83"/>
        <v>0</v>
      </c>
      <c r="P258">
        <f t="shared" si="84"/>
        <v>0</v>
      </c>
      <c r="Q258" t="s">
        <v>81</v>
      </c>
      <c r="R258" t="s">
        <v>188</v>
      </c>
      <c r="S258">
        <v>2</v>
      </c>
      <c r="T258">
        <v>2</v>
      </c>
      <c r="U258" s="2">
        <f>SUMIFS(SLR!L:L,SLR!D:D,'Резервации 2026'!E258)</f>
        <v>2355.1126945000001</v>
      </c>
      <c r="V258" s="2">
        <f t="shared" ref="V258:V259" si="97">+U258/M258</f>
        <v>471.02253890000003</v>
      </c>
      <c r="W258" t="s">
        <v>262</v>
      </c>
      <c r="X258" t="s">
        <v>6196</v>
      </c>
      <c r="Y258" t="s">
        <v>6186</v>
      </c>
      <c r="Z258" t="str">
        <f t="shared" si="86"/>
        <v>Feb</v>
      </c>
      <c r="AA258" s="6">
        <f t="shared" ref="AA258:AE308" si="98">IF($I258=AA$1,IF($L258=AA$1,$M258,$O258),IF($L258=AA$1,$P258,0))</f>
        <v>0</v>
      </c>
      <c r="AB258" s="6">
        <f t="shared" si="98"/>
        <v>0</v>
      </c>
      <c r="AC258" s="6">
        <f t="shared" si="98"/>
        <v>5</v>
      </c>
      <c r="AD258" s="6">
        <f t="shared" si="98"/>
        <v>0</v>
      </c>
      <c r="AE258" s="6">
        <f t="shared" si="98"/>
        <v>0</v>
      </c>
      <c r="AF258" s="6">
        <f t="shared" si="87"/>
        <v>5</v>
      </c>
      <c r="AG258" s="6">
        <f t="shared" si="88"/>
        <v>0</v>
      </c>
      <c r="AH258" s="14" t="str">
        <f>LEFT(X258,2)&amp;"."&amp;VLOOKUP(MID(X258,4,3),'Data validation'!$A$1:$B$12,2,FALSE)&amp;".2025"</f>
        <v>04.02.2025</v>
      </c>
      <c r="AI258">
        <f t="shared" si="89"/>
        <v>6</v>
      </c>
      <c r="AJ258" t="str">
        <f>H258&amp;"."&amp;VLOOKUP(I258,'Data validation'!$A$1:$B$12,2,FALSE)&amp;".2026"</f>
        <v>18.07.2026</v>
      </c>
      <c r="AK258">
        <f t="shared" si="90"/>
        <v>29</v>
      </c>
      <c r="AL258" t="e">
        <f>VLOOKUP(E258,[2]Sheet1!$A:$B,2,FALSE)</f>
        <v>#N/A</v>
      </c>
    </row>
    <row r="259" spans="1:38" x14ac:dyDescent="0.25">
      <c r="A259" t="str">
        <f>VLOOKUP(Q259,'Data validation'!$K$2:$L$50,2,FALSE)</f>
        <v>TO</v>
      </c>
      <c r="B259">
        <f t="shared" ref="B259:B322" si="99">AA259+IF(I259="Jun",IF(_xlfn.NUMBERVALUE(H259)&gt;14,0,IF(_xlfn.NUMBERVALUE(K259)&lt;14,M259,15-_xlfn.NUMBERVALUE(H259))),0)</f>
        <v>0</v>
      </c>
      <c r="C259">
        <f t="shared" ref="C259:C322" si="100">M259-B259-D259</f>
        <v>0</v>
      </c>
      <c r="D259">
        <f t="shared" ref="D259:D322" si="101">IF(L259="Jul",IF(_xlfn.NUMBERVALUE(K259)&lt;11,0,IF(I259="Jul",IF(_xlfn.NUMBERVALUE(H259)&gt;11,M259,_xlfn.NUMBERVALUE(K259)-11),0)),0)+IF(L259="Aug",IF(_xlfn.NUMBERVALUE(K259)&gt;24,IF(_xlfn.NUMBERVALUE(H259)&gt;24,0,25-_xlfn.NUMBERVALUE(H259)),IF(I259="Aug",M259,_xlfn.NUMBERVALUE(K259)-1+32-_xlfn.NUMBERVALUE(H259))),0)</f>
        <v>5</v>
      </c>
      <c r="E259">
        <v>9995</v>
      </c>
      <c r="F259" t="s">
        <v>6197</v>
      </c>
      <c r="G259" t="s">
        <v>33</v>
      </c>
      <c r="H259" t="str">
        <f t="shared" ref="H259:H322" si="102">LEFT(G259,2)</f>
        <v>18</v>
      </c>
      <c r="I259" t="str">
        <f t="shared" ref="I259:I322" si="103">MID(G259,4,3)</f>
        <v>Jul</v>
      </c>
      <c r="J259" t="s">
        <v>528</v>
      </c>
      <c r="K259" t="str">
        <f t="shared" ref="K259:K322" si="104">LEFT(J259,2)</f>
        <v>23</v>
      </c>
      <c r="L259" t="str">
        <f t="shared" ref="L259:L322" si="105">MID(J259,4,3)</f>
        <v>Jul</v>
      </c>
      <c r="M259">
        <v>5</v>
      </c>
      <c r="N259">
        <f t="shared" ref="N259:N322" si="106">+K259-H259</f>
        <v>5</v>
      </c>
      <c r="O259">
        <f t="shared" ref="O259:O322" si="107">IF(I259=L259,0,31-H259)</f>
        <v>0</v>
      </c>
      <c r="P259">
        <f t="shared" ref="P259:P322" si="108">IF(I259=L259,0,K259-1)</f>
        <v>0</v>
      </c>
      <c r="Q259" t="s">
        <v>81</v>
      </c>
      <c r="R259" t="s">
        <v>17</v>
      </c>
      <c r="S259">
        <v>2</v>
      </c>
      <c r="T259">
        <v>0</v>
      </c>
      <c r="U259" s="2">
        <f>SUMIFS(SLR!L:L,SLR!D:D,'Резервации 2026'!E259)</f>
        <v>1668.714156</v>
      </c>
      <c r="V259" s="2">
        <f t="shared" si="97"/>
        <v>333.74283120000001</v>
      </c>
      <c r="W259" t="s">
        <v>262</v>
      </c>
      <c r="X259" t="s">
        <v>6198</v>
      </c>
      <c r="Y259" t="s">
        <v>6186</v>
      </c>
      <c r="Z259" t="str">
        <f t="shared" ref="Z259:Z322" si="109">MID(X259,4,3)</f>
        <v>Feb</v>
      </c>
      <c r="AA259" s="6">
        <f t="shared" si="98"/>
        <v>0</v>
      </c>
      <c r="AB259" s="6">
        <f t="shared" si="98"/>
        <v>0</v>
      </c>
      <c r="AC259" s="6">
        <f t="shared" si="98"/>
        <v>5</v>
      </c>
      <c r="AD259" s="6">
        <f t="shared" si="98"/>
        <v>0</v>
      </c>
      <c r="AE259" s="6">
        <f t="shared" si="98"/>
        <v>0</v>
      </c>
      <c r="AF259" s="6">
        <f t="shared" ref="AF259:AF322" si="110">SUM(AA259:AE259)</f>
        <v>5</v>
      </c>
      <c r="AG259" s="6">
        <f t="shared" ref="AG259:AG322" si="111">+AF259-M259</f>
        <v>0</v>
      </c>
      <c r="AH259" s="14" t="str">
        <f>LEFT(X259,2)&amp;"."&amp;VLOOKUP(MID(X259,4,3),'Data validation'!$A$1:$B$12,2,FALSE)&amp;".2025"</f>
        <v>04.02.2025</v>
      </c>
      <c r="AI259">
        <f t="shared" ref="AI259:AI322" si="112">WEEKNUM(AH259)</f>
        <v>6</v>
      </c>
      <c r="AJ259" t="str">
        <f>H259&amp;"."&amp;VLOOKUP(I259,'Data validation'!$A$1:$B$12,2,FALSE)&amp;".2026"</f>
        <v>18.07.2026</v>
      </c>
      <c r="AK259">
        <f t="shared" ref="AK259:AK322" si="113">WEEKNUM(AJ259)</f>
        <v>29</v>
      </c>
      <c r="AL259" t="e">
        <f>VLOOKUP(E259,[2]Sheet1!$A:$B,2,FALSE)</f>
        <v>#N/A</v>
      </c>
    </row>
    <row r="260" spans="1:38" x14ac:dyDescent="0.25">
      <c r="A260" t="str">
        <f>VLOOKUP(Q260,'Data validation'!$K$2:$L$50,2,FALSE)</f>
        <v>TOPOLA SKIES</v>
      </c>
      <c r="B260">
        <f t="shared" si="99"/>
        <v>0</v>
      </c>
      <c r="C260">
        <f t="shared" si="100"/>
        <v>0</v>
      </c>
      <c r="D260">
        <f t="shared" si="101"/>
        <v>5</v>
      </c>
      <c r="E260">
        <v>8039</v>
      </c>
      <c r="F260" t="s">
        <v>7718</v>
      </c>
      <c r="G260" t="s">
        <v>32</v>
      </c>
      <c r="H260" t="str">
        <f t="shared" si="102"/>
        <v>13</v>
      </c>
      <c r="I260" t="str">
        <f t="shared" si="103"/>
        <v>Jul</v>
      </c>
      <c r="J260" t="s">
        <v>33</v>
      </c>
      <c r="K260" t="str">
        <f t="shared" si="104"/>
        <v>18</v>
      </c>
      <c r="L260" t="str">
        <f t="shared" si="105"/>
        <v>Jul</v>
      </c>
      <c r="M260">
        <v>5</v>
      </c>
      <c r="N260">
        <f t="shared" si="106"/>
        <v>5</v>
      </c>
      <c r="O260">
        <f t="shared" si="107"/>
        <v>0</v>
      </c>
      <c r="P260">
        <f t="shared" si="108"/>
        <v>0</v>
      </c>
      <c r="Q260" t="s">
        <v>35</v>
      </c>
      <c r="R260" t="s">
        <v>25</v>
      </c>
      <c r="S260">
        <v>3</v>
      </c>
      <c r="T260">
        <v>1</v>
      </c>
      <c r="U260" s="2">
        <v>1801.9653922018347</v>
      </c>
      <c r="V260" s="2">
        <v>360.39307844036693</v>
      </c>
      <c r="X260" t="s">
        <v>37</v>
      </c>
      <c r="Y260" t="s">
        <v>38</v>
      </c>
      <c r="Z260" t="str">
        <f t="shared" si="109"/>
        <v>Oct</v>
      </c>
      <c r="AA260" s="6">
        <f t="shared" si="98"/>
        <v>0</v>
      </c>
      <c r="AB260" s="6">
        <f t="shared" si="98"/>
        <v>0</v>
      </c>
      <c r="AC260" s="6">
        <f t="shared" si="98"/>
        <v>5</v>
      </c>
      <c r="AD260" s="6">
        <f t="shared" si="98"/>
        <v>0</v>
      </c>
      <c r="AE260" s="6">
        <f t="shared" si="98"/>
        <v>0</v>
      </c>
      <c r="AF260" s="6">
        <f t="shared" si="110"/>
        <v>5</v>
      </c>
      <c r="AG260" s="6">
        <f t="shared" si="111"/>
        <v>0</v>
      </c>
      <c r="AH260" s="14" t="str">
        <f>LEFT(X260,2)&amp;"."&amp;VLOOKUP(MID(X260,4,3),'Data validation'!$A$1:$B$12,2,FALSE)&amp;".2025"</f>
        <v>24.10.2025</v>
      </c>
      <c r="AI260">
        <f t="shared" si="112"/>
        <v>43</v>
      </c>
      <c r="AJ260" t="str">
        <f>H260&amp;"."&amp;VLOOKUP(I260,'Data validation'!$A$1:$B$12,2,FALSE)&amp;".2026"</f>
        <v>13.07.2026</v>
      </c>
      <c r="AK260">
        <f t="shared" si="113"/>
        <v>29</v>
      </c>
      <c r="AL260" t="e">
        <f>VLOOKUP(E260,[2]Sheet1!$A:$B,2,FALSE)</f>
        <v>#N/A</v>
      </c>
    </row>
    <row r="261" spans="1:38" x14ac:dyDescent="0.25">
      <c r="A261" t="str">
        <f>VLOOKUP(Q261,'Data validation'!$K$2:$L$50,2,FALSE)</f>
        <v>BOOKING</v>
      </c>
      <c r="B261">
        <f t="shared" si="99"/>
        <v>0</v>
      </c>
      <c r="C261">
        <f t="shared" si="100"/>
        <v>0</v>
      </c>
      <c r="D261">
        <f t="shared" si="101"/>
        <v>5</v>
      </c>
      <c r="E261">
        <v>9809</v>
      </c>
      <c r="F261" t="s">
        <v>5412</v>
      </c>
      <c r="G261" t="s">
        <v>114</v>
      </c>
      <c r="H261" t="str">
        <f t="shared" si="102"/>
        <v>14</v>
      </c>
      <c r="I261" t="str">
        <f t="shared" si="103"/>
        <v>Jul</v>
      </c>
      <c r="J261" t="s">
        <v>155</v>
      </c>
      <c r="K261" t="str">
        <f t="shared" si="104"/>
        <v>19</v>
      </c>
      <c r="L261" t="str">
        <f t="shared" si="105"/>
        <v>Jul</v>
      </c>
      <c r="M261">
        <v>5</v>
      </c>
      <c r="N261">
        <f t="shared" si="106"/>
        <v>5</v>
      </c>
      <c r="O261">
        <f t="shared" si="107"/>
        <v>0</v>
      </c>
      <c r="P261">
        <f t="shared" si="108"/>
        <v>0</v>
      </c>
      <c r="Q261" t="s">
        <v>587</v>
      </c>
      <c r="R261" t="s">
        <v>188</v>
      </c>
      <c r="S261">
        <v>3</v>
      </c>
      <c r="T261">
        <v>1</v>
      </c>
      <c r="U261" s="2">
        <v>3831.5427435779811</v>
      </c>
      <c r="V261" s="2">
        <v>766.3085487155962</v>
      </c>
      <c r="W261" t="s">
        <v>262</v>
      </c>
      <c r="X261" t="s">
        <v>5413</v>
      </c>
      <c r="Y261" t="s">
        <v>5372</v>
      </c>
      <c r="Z261" t="str">
        <f t="shared" si="109"/>
        <v>Jan</v>
      </c>
      <c r="AA261" s="6">
        <f t="shared" si="98"/>
        <v>0</v>
      </c>
      <c r="AB261" s="6">
        <f t="shared" si="98"/>
        <v>0</v>
      </c>
      <c r="AC261" s="6">
        <f t="shared" si="98"/>
        <v>5</v>
      </c>
      <c r="AD261" s="6">
        <f t="shared" si="98"/>
        <v>0</v>
      </c>
      <c r="AE261" s="6">
        <f t="shared" si="98"/>
        <v>0</v>
      </c>
      <c r="AF261" s="6">
        <f t="shared" si="110"/>
        <v>5</v>
      </c>
      <c r="AG261" s="6">
        <f t="shared" si="111"/>
        <v>0</v>
      </c>
      <c r="AH261" s="14" t="str">
        <f>LEFT(X261,2)&amp;"."&amp;VLOOKUP(MID(X261,4,3),'Data validation'!$A$1:$B$12,2,FALSE)&amp;".2025"</f>
        <v>28.01.2025</v>
      </c>
      <c r="AI261">
        <f t="shared" si="112"/>
        <v>5</v>
      </c>
      <c r="AJ261" t="str">
        <f>H261&amp;"."&amp;VLOOKUP(I261,'Data validation'!$A$1:$B$12,2,FALSE)&amp;".2026"</f>
        <v>14.07.2026</v>
      </c>
      <c r="AK261">
        <f t="shared" si="113"/>
        <v>29</v>
      </c>
      <c r="AL261" t="str">
        <f>VLOOKUP(E261,[2]Sheet1!$A:$B,2,FALSE)</f>
        <v>Анулирана</v>
      </c>
    </row>
    <row r="262" spans="1:38" x14ac:dyDescent="0.25">
      <c r="A262" t="str">
        <f>VLOOKUP(Q262,'Data validation'!$K$2:$L$50,2,FALSE)</f>
        <v>TO</v>
      </c>
      <c r="B262">
        <f t="shared" si="99"/>
        <v>0</v>
      </c>
      <c r="C262">
        <f t="shared" si="100"/>
        <v>5</v>
      </c>
      <c r="D262">
        <f t="shared" si="101"/>
        <v>0</v>
      </c>
      <c r="E262">
        <v>10284</v>
      </c>
      <c r="F262" t="s">
        <v>7089</v>
      </c>
      <c r="G262" t="s">
        <v>313</v>
      </c>
      <c r="H262" t="str">
        <f t="shared" si="102"/>
        <v>05</v>
      </c>
      <c r="I262" t="str">
        <f t="shared" si="103"/>
        <v>Jul</v>
      </c>
      <c r="J262" t="s">
        <v>182</v>
      </c>
      <c r="K262" t="str">
        <f t="shared" si="104"/>
        <v>10</v>
      </c>
      <c r="L262" t="str">
        <f t="shared" si="105"/>
        <v>Jul</v>
      </c>
      <c r="M262">
        <v>5</v>
      </c>
      <c r="N262">
        <f t="shared" si="106"/>
        <v>5</v>
      </c>
      <c r="O262">
        <f t="shared" si="107"/>
        <v>0</v>
      </c>
      <c r="P262">
        <f t="shared" si="108"/>
        <v>0</v>
      </c>
      <c r="Q262" t="s">
        <v>81</v>
      </c>
      <c r="R262" t="s">
        <v>17</v>
      </c>
      <c r="S262">
        <v>2</v>
      </c>
      <c r="T262">
        <v>2</v>
      </c>
      <c r="U262" s="2">
        <f>SUMIFS(SLR!L:L,SLR!D:D,'Резервации 2026'!E262)</f>
        <v>1924.3411369999999</v>
      </c>
      <c r="V262" s="2">
        <f t="shared" ref="V262:V263" si="114">+U262/M262</f>
        <v>384.86822739999997</v>
      </c>
      <c r="W262" t="s">
        <v>262</v>
      </c>
      <c r="X262" t="s">
        <v>7090</v>
      </c>
      <c r="Y262" t="s">
        <v>7031</v>
      </c>
      <c r="Z262" t="str">
        <f t="shared" si="109"/>
        <v>Mar</v>
      </c>
      <c r="AA262" s="6">
        <f t="shared" si="98"/>
        <v>0</v>
      </c>
      <c r="AB262" s="6">
        <f t="shared" si="98"/>
        <v>0</v>
      </c>
      <c r="AC262" s="6">
        <f t="shared" si="98"/>
        <v>5</v>
      </c>
      <c r="AD262" s="6">
        <f t="shared" si="98"/>
        <v>0</v>
      </c>
      <c r="AE262" s="6">
        <f t="shared" si="98"/>
        <v>0</v>
      </c>
      <c r="AF262" s="6">
        <f t="shared" si="110"/>
        <v>5</v>
      </c>
      <c r="AG262" s="6">
        <f t="shared" si="111"/>
        <v>0</v>
      </c>
      <c r="AH262" s="14" t="str">
        <f>LEFT(X262,2)&amp;"."&amp;VLOOKUP(MID(X262,4,3),'Data validation'!$A$1:$B$12,2,FALSE)&amp;".2025"</f>
        <v>02.03.2025</v>
      </c>
      <c r="AI262">
        <f t="shared" si="112"/>
        <v>10</v>
      </c>
      <c r="AJ262" t="str">
        <f>H262&amp;"."&amp;VLOOKUP(I262,'Data validation'!$A$1:$B$12,2,FALSE)&amp;".2026"</f>
        <v>05.07.2026</v>
      </c>
      <c r="AK262">
        <f t="shared" si="113"/>
        <v>28</v>
      </c>
      <c r="AL262" t="e">
        <f>VLOOKUP(E262,[2]Sheet1!$A:$B,2,FALSE)</f>
        <v>#N/A</v>
      </c>
    </row>
    <row r="263" spans="1:38" x14ac:dyDescent="0.25">
      <c r="A263" t="str">
        <f>VLOOKUP(Q263,'Data validation'!$K$2:$L$50,2,FALSE)</f>
        <v>TO</v>
      </c>
      <c r="B263">
        <f t="shared" si="99"/>
        <v>0</v>
      </c>
      <c r="C263">
        <f t="shared" si="100"/>
        <v>5</v>
      </c>
      <c r="D263">
        <f t="shared" si="101"/>
        <v>0</v>
      </c>
      <c r="E263">
        <v>10285</v>
      </c>
      <c r="F263" t="s">
        <v>7091</v>
      </c>
      <c r="G263" t="s">
        <v>313</v>
      </c>
      <c r="H263" t="str">
        <f t="shared" si="102"/>
        <v>05</v>
      </c>
      <c r="I263" t="str">
        <f t="shared" si="103"/>
        <v>Jul</v>
      </c>
      <c r="J263" t="s">
        <v>182</v>
      </c>
      <c r="K263" t="str">
        <f t="shared" si="104"/>
        <v>10</v>
      </c>
      <c r="L263" t="str">
        <f t="shared" si="105"/>
        <v>Jul</v>
      </c>
      <c r="M263">
        <v>5</v>
      </c>
      <c r="N263">
        <f t="shared" si="106"/>
        <v>5</v>
      </c>
      <c r="O263">
        <f t="shared" si="107"/>
        <v>0</v>
      </c>
      <c r="P263">
        <f t="shared" si="108"/>
        <v>0</v>
      </c>
      <c r="Q263" t="s">
        <v>81</v>
      </c>
      <c r="R263" t="s">
        <v>17</v>
      </c>
      <c r="S263">
        <v>3</v>
      </c>
      <c r="T263">
        <v>1</v>
      </c>
      <c r="U263" s="2">
        <f>SUMIFS(SLR!L:L,SLR!D:D,'Резервации 2026'!E263)</f>
        <v>2078.2649579999998</v>
      </c>
      <c r="V263" s="2">
        <f t="shared" si="114"/>
        <v>415.65299159999995</v>
      </c>
      <c r="W263" t="s">
        <v>262</v>
      </c>
      <c r="X263" t="s">
        <v>7092</v>
      </c>
      <c r="Y263" t="s">
        <v>7031</v>
      </c>
      <c r="Z263" t="str">
        <f t="shared" si="109"/>
        <v>Mar</v>
      </c>
      <c r="AA263" s="6">
        <f t="shared" si="98"/>
        <v>0</v>
      </c>
      <c r="AB263" s="6">
        <f t="shared" si="98"/>
        <v>0</v>
      </c>
      <c r="AC263" s="6">
        <f t="shared" si="98"/>
        <v>5</v>
      </c>
      <c r="AD263" s="6">
        <f t="shared" si="98"/>
        <v>0</v>
      </c>
      <c r="AE263" s="6">
        <f t="shared" si="98"/>
        <v>0</v>
      </c>
      <c r="AF263" s="6">
        <f t="shared" si="110"/>
        <v>5</v>
      </c>
      <c r="AG263" s="6">
        <f t="shared" si="111"/>
        <v>0</v>
      </c>
      <c r="AH263" s="14" t="str">
        <f>LEFT(X263,2)&amp;"."&amp;VLOOKUP(MID(X263,4,3),'Data validation'!$A$1:$B$12,2,FALSE)&amp;".2025"</f>
        <v>02.03.2025</v>
      </c>
      <c r="AI263">
        <f t="shared" si="112"/>
        <v>10</v>
      </c>
      <c r="AJ263" t="str">
        <f>H263&amp;"."&amp;VLOOKUP(I263,'Data validation'!$A$1:$B$12,2,FALSE)&amp;".2026"</f>
        <v>05.07.2026</v>
      </c>
      <c r="AK263">
        <f t="shared" si="113"/>
        <v>28</v>
      </c>
      <c r="AL263" t="e">
        <f>VLOOKUP(E263,[2]Sheet1!$A:$B,2,FALSE)</f>
        <v>#N/A</v>
      </c>
    </row>
    <row r="264" spans="1:38" x14ac:dyDescent="0.25">
      <c r="A264" t="str">
        <f>VLOOKUP(Q264,'Data validation'!$K$2:$L$50,2,FALSE)</f>
        <v>TO</v>
      </c>
      <c r="B264">
        <f t="shared" si="99"/>
        <v>0</v>
      </c>
      <c r="C264">
        <f t="shared" si="100"/>
        <v>0</v>
      </c>
      <c r="D264">
        <f t="shared" si="101"/>
        <v>7</v>
      </c>
      <c r="E264">
        <v>10287</v>
      </c>
      <c r="F264" t="s">
        <v>7093</v>
      </c>
      <c r="G264" t="s">
        <v>107</v>
      </c>
      <c r="H264" t="str">
        <f t="shared" si="102"/>
        <v>25</v>
      </c>
      <c r="I264" t="str">
        <f t="shared" si="103"/>
        <v>Jul</v>
      </c>
      <c r="J264" t="s">
        <v>135</v>
      </c>
      <c r="K264" t="str">
        <f t="shared" si="104"/>
        <v>01</v>
      </c>
      <c r="L264" t="str">
        <f t="shared" si="105"/>
        <v>Aug</v>
      </c>
      <c r="M264">
        <v>7</v>
      </c>
      <c r="N264">
        <f t="shared" si="106"/>
        <v>-24</v>
      </c>
      <c r="O264">
        <f t="shared" si="107"/>
        <v>6</v>
      </c>
      <c r="P264">
        <f t="shared" si="108"/>
        <v>0</v>
      </c>
      <c r="Q264" t="s">
        <v>162</v>
      </c>
      <c r="R264" t="s">
        <v>188</v>
      </c>
      <c r="S264">
        <v>2</v>
      </c>
      <c r="T264">
        <v>2</v>
      </c>
      <c r="U264" s="2">
        <f>SUMIFS(Magelan!L:L,Magelan!D:D,'Резервации 2026'!E264)</f>
        <v>3297.1577723</v>
      </c>
      <c r="V264" s="2">
        <f t="shared" ref="V264:V265" si="115">+U264/M264</f>
        <v>471.02253890000003</v>
      </c>
      <c r="W264" t="s">
        <v>262</v>
      </c>
      <c r="X264" t="s">
        <v>7094</v>
      </c>
      <c r="Y264" t="s">
        <v>7031</v>
      </c>
      <c r="Z264" t="str">
        <f t="shared" si="109"/>
        <v>Mar</v>
      </c>
      <c r="AA264" s="6">
        <f t="shared" si="98"/>
        <v>0</v>
      </c>
      <c r="AB264" s="6">
        <f t="shared" si="98"/>
        <v>0</v>
      </c>
      <c r="AC264" s="6">
        <f t="shared" si="98"/>
        <v>6</v>
      </c>
      <c r="AD264" s="6">
        <f t="shared" si="98"/>
        <v>0</v>
      </c>
      <c r="AE264" s="6">
        <f t="shared" si="98"/>
        <v>0</v>
      </c>
      <c r="AF264" s="6">
        <f t="shared" si="110"/>
        <v>6</v>
      </c>
      <c r="AG264" s="6">
        <f t="shared" si="111"/>
        <v>-1</v>
      </c>
      <c r="AH264" s="14" t="str">
        <f>LEFT(X264,2)&amp;"."&amp;VLOOKUP(MID(X264,4,3),'Data validation'!$A$1:$B$12,2,FALSE)&amp;".2025"</f>
        <v>02.03.2025</v>
      </c>
      <c r="AI264">
        <f t="shared" si="112"/>
        <v>10</v>
      </c>
      <c r="AJ264" t="str">
        <f>H264&amp;"."&amp;VLOOKUP(I264,'Data validation'!$A$1:$B$12,2,FALSE)&amp;".2026"</f>
        <v>25.07.2026</v>
      </c>
      <c r="AK264">
        <f t="shared" si="113"/>
        <v>30</v>
      </c>
      <c r="AL264" t="e">
        <f>VLOOKUP(E264,[2]Sheet1!$A:$B,2,FALSE)</f>
        <v>#N/A</v>
      </c>
    </row>
    <row r="265" spans="1:38" x14ac:dyDescent="0.25">
      <c r="A265" t="str">
        <f>VLOOKUP(Q265,'Data validation'!$K$2:$L$50,2,FALSE)</f>
        <v>TO</v>
      </c>
      <c r="B265">
        <f t="shared" si="99"/>
        <v>0</v>
      </c>
      <c r="C265">
        <f t="shared" si="100"/>
        <v>0</v>
      </c>
      <c r="D265">
        <f t="shared" si="101"/>
        <v>7</v>
      </c>
      <c r="E265">
        <v>10286</v>
      </c>
      <c r="F265" t="s">
        <v>7093</v>
      </c>
      <c r="G265" t="s">
        <v>107</v>
      </c>
      <c r="H265" t="str">
        <f t="shared" si="102"/>
        <v>25</v>
      </c>
      <c r="I265" t="str">
        <f t="shared" si="103"/>
        <v>Jul</v>
      </c>
      <c r="J265" t="s">
        <v>135</v>
      </c>
      <c r="K265" t="str">
        <f t="shared" si="104"/>
        <v>01</v>
      </c>
      <c r="L265" t="str">
        <f t="shared" si="105"/>
        <v>Aug</v>
      </c>
      <c r="M265">
        <v>7</v>
      </c>
      <c r="N265">
        <f t="shared" si="106"/>
        <v>-24</v>
      </c>
      <c r="O265">
        <f t="shared" si="107"/>
        <v>6</v>
      </c>
      <c r="P265">
        <f t="shared" si="108"/>
        <v>0</v>
      </c>
      <c r="Q265" t="s">
        <v>162</v>
      </c>
      <c r="R265" t="s">
        <v>188</v>
      </c>
      <c r="S265">
        <v>2</v>
      </c>
      <c r="T265">
        <v>1</v>
      </c>
      <c r="U265" s="2">
        <f>SUMIFS(Magelan!L:L,Magelan!D:D,'Резервации 2026'!E265)</f>
        <v>2637.6714545999998</v>
      </c>
      <c r="V265" s="2">
        <f t="shared" si="115"/>
        <v>376.8102078</v>
      </c>
      <c r="W265" t="s">
        <v>262</v>
      </c>
      <c r="X265" t="s">
        <v>7094</v>
      </c>
      <c r="Y265" t="s">
        <v>7031</v>
      </c>
      <c r="Z265" t="str">
        <f t="shared" si="109"/>
        <v>Mar</v>
      </c>
      <c r="AA265" s="6">
        <f t="shared" si="98"/>
        <v>0</v>
      </c>
      <c r="AB265" s="6">
        <f t="shared" si="98"/>
        <v>0</v>
      </c>
      <c r="AC265" s="6">
        <f t="shared" si="98"/>
        <v>6</v>
      </c>
      <c r="AD265" s="6">
        <f t="shared" si="98"/>
        <v>0</v>
      </c>
      <c r="AE265" s="6">
        <f t="shared" si="98"/>
        <v>0</v>
      </c>
      <c r="AF265" s="6">
        <f t="shared" si="110"/>
        <v>6</v>
      </c>
      <c r="AG265" s="6">
        <f t="shared" si="111"/>
        <v>-1</v>
      </c>
      <c r="AH265" s="14" t="str">
        <f>LEFT(X265,2)&amp;"."&amp;VLOOKUP(MID(X265,4,3),'Data validation'!$A$1:$B$12,2,FALSE)&amp;".2025"</f>
        <v>02.03.2025</v>
      </c>
      <c r="AI265">
        <f t="shared" si="112"/>
        <v>10</v>
      </c>
      <c r="AJ265" t="str">
        <f>H265&amp;"."&amp;VLOOKUP(I265,'Data validation'!$A$1:$B$12,2,FALSE)&amp;".2026"</f>
        <v>25.07.2026</v>
      </c>
      <c r="AK265">
        <f t="shared" si="113"/>
        <v>30</v>
      </c>
      <c r="AL265" t="e">
        <f>VLOOKUP(E265,[2]Sheet1!$A:$B,2,FALSE)</f>
        <v>#N/A</v>
      </c>
    </row>
    <row r="266" spans="1:38" x14ac:dyDescent="0.25">
      <c r="A266" t="str">
        <f>VLOOKUP(Q266,'Data validation'!$K$2:$L$50,2,FALSE)</f>
        <v>TO</v>
      </c>
      <c r="B266">
        <f t="shared" si="99"/>
        <v>0</v>
      </c>
      <c r="C266">
        <f t="shared" si="100"/>
        <v>6</v>
      </c>
      <c r="D266">
        <f t="shared" si="101"/>
        <v>0</v>
      </c>
      <c r="E266">
        <v>8665</v>
      </c>
      <c r="F266" t="s">
        <v>7719</v>
      </c>
      <c r="G266" t="s">
        <v>71</v>
      </c>
      <c r="H266" t="str">
        <f t="shared" si="102"/>
        <v>30</v>
      </c>
      <c r="I266" t="str">
        <f t="shared" si="103"/>
        <v>Jun</v>
      </c>
      <c r="J266" t="s">
        <v>173</v>
      </c>
      <c r="K266" t="str">
        <f t="shared" si="104"/>
        <v>06</v>
      </c>
      <c r="L266" t="str">
        <f t="shared" si="105"/>
        <v>Jul</v>
      </c>
      <c r="M266">
        <v>6</v>
      </c>
      <c r="N266">
        <f t="shared" si="106"/>
        <v>-24</v>
      </c>
      <c r="O266">
        <f t="shared" si="107"/>
        <v>1</v>
      </c>
      <c r="P266">
        <f t="shared" si="108"/>
        <v>5</v>
      </c>
      <c r="Q266" t="s">
        <v>56</v>
      </c>
      <c r="R266" t="s">
        <v>63</v>
      </c>
      <c r="S266">
        <v>3</v>
      </c>
      <c r="T266">
        <v>0</v>
      </c>
      <c r="U266" s="2">
        <f>SUMIFS(Novoton!L:L,Novoton!D:D,'Резервации 2026'!E266)</f>
        <v>2005.7427815999999</v>
      </c>
      <c r="V266" s="2">
        <f>+U266/M266</f>
        <v>334.29046360000001</v>
      </c>
      <c r="W266" t="s">
        <v>227</v>
      </c>
      <c r="X266" t="s">
        <v>1624</v>
      </c>
      <c r="Y266" t="s">
        <v>1538</v>
      </c>
      <c r="Z266" t="str">
        <f t="shared" si="109"/>
        <v>Nov</v>
      </c>
      <c r="AA266" s="6">
        <f t="shared" si="98"/>
        <v>0</v>
      </c>
      <c r="AB266" s="6">
        <f t="shared" si="98"/>
        <v>1</v>
      </c>
      <c r="AC266" s="6">
        <f t="shared" si="98"/>
        <v>5</v>
      </c>
      <c r="AD266" s="6">
        <f t="shared" si="98"/>
        <v>0</v>
      </c>
      <c r="AE266" s="6">
        <f t="shared" si="98"/>
        <v>0</v>
      </c>
      <c r="AF266" s="6">
        <f t="shared" si="110"/>
        <v>6</v>
      </c>
      <c r="AG266" s="6">
        <f t="shared" si="111"/>
        <v>0</v>
      </c>
      <c r="AH266" s="14" t="str">
        <f>LEFT(X266,2)&amp;"."&amp;VLOOKUP(MID(X266,4,3),'Data validation'!$A$1:$B$12,2,FALSE)&amp;".2025"</f>
        <v>21.11.2025</v>
      </c>
      <c r="AI266">
        <f t="shared" si="112"/>
        <v>47</v>
      </c>
      <c r="AJ266" t="str">
        <f>H266&amp;"."&amp;VLOOKUP(I266,'Data validation'!$A$1:$B$12,2,FALSE)&amp;".2026"</f>
        <v>30.06.2026</v>
      </c>
      <c r="AK266">
        <f t="shared" si="113"/>
        <v>27</v>
      </c>
      <c r="AL266" t="e">
        <f>VLOOKUP(E266,[2]Sheet1!$A:$B,2,FALSE)</f>
        <v>#N/A</v>
      </c>
    </row>
    <row r="267" spans="1:38" x14ac:dyDescent="0.25">
      <c r="A267" t="str">
        <f>VLOOKUP(Q267,'Data validation'!$K$2:$L$50,2,FALSE)</f>
        <v>TO</v>
      </c>
      <c r="B267">
        <f t="shared" si="99"/>
        <v>0</v>
      </c>
      <c r="C267">
        <f t="shared" si="100"/>
        <v>5</v>
      </c>
      <c r="D267">
        <f t="shared" si="101"/>
        <v>0</v>
      </c>
      <c r="E267">
        <v>9810</v>
      </c>
      <c r="F267" t="s">
        <v>5414</v>
      </c>
      <c r="G267" t="s">
        <v>313</v>
      </c>
      <c r="H267" t="str">
        <f t="shared" si="102"/>
        <v>05</v>
      </c>
      <c r="I267" t="str">
        <f t="shared" si="103"/>
        <v>Jul</v>
      </c>
      <c r="J267" t="s">
        <v>182</v>
      </c>
      <c r="K267" t="str">
        <f t="shared" si="104"/>
        <v>10</v>
      </c>
      <c r="L267" t="str">
        <f t="shared" si="105"/>
        <v>Jul</v>
      </c>
      <c r="M267">
        <v>5</v>
      </c>
      <c r="N267">
        <f t="shared" si="106"/>
        <v>5</v>
      </c>
      <c r="O267">
        <f t="shared" si="107"/>
        <v>0</v>
      </c>
      <c r="P267">
        <f t="shared" si="108"/>
        <v>0</v>
      </c>
      <c r="Q267" t="s">
        <v>81</v>
      </c>
      <c r="R267" t="s">
        <v>63</v>
      </c>
      <c r="S267">
        <v>2</v>
      </c>
      <c r="T267">
        <v>1</v>
      </c>
      <c r="U267" s="2">
        <f>SUMIFS(SLR!L:L,SLR!D:D,'Резервации 2026'!E267)</f>
        <v>1474.5393535999999</v>
      </c>
      <c r="V267" s="2">
        <f t="shared" ref="V267:V268" si="116">+U267/M267</f>
        <v>294.90787072000001</v>
      </c>
      <c r="W267" t="s">
        <v>262</v>
      </c>
      <c r="X267" t="s">
        <v>5415</v>
      </c>
      <c r="Y267" t="s">
        <v>5372</v>
      </c>
      <c r="Z267" t="str">
        <f t="shared" si="109"/>
        <v>Jan</v>
      </c>
      <c r="AA267" s="6">
        <f t="shared" si="98"/>
        <v>0</v>
      </c>
      <c r="AB267" s="6">
        <f t="shared" si="98"/>
        <v>0</v>
      </c>
      <c r="AC267" s="6">
        <f t="shared" si="98"/>
        <v>5</v>
      </c>
      <c r="AD267" s="6">
        <f t="shared" si="98"/>
        <v>0</v>
      </c>
      <c r="AE267" s="6">
        <f t="shared" si="98"/>
        <v>0</v>
      </c>
      <c r="AF267" s="6">
        <f t="shared" si="110"/>
        <v>5</v>
      </c>
      <c r="AG267" s="6">
        <f t="shared" si="111"/>
        <v>0</v>
      </c>
      <c r="AH267" s="14" t="str">
        <f>LEFT(X267,2)&amp;"."&amp;VLOOKUP(MID(X267,4,3),'Data validation'!$A$1:$B$12,2,FALSE)&amp;".2025"</f>
        <v>28.01.2025</v>
      </c>
      <c r="AI267">
        <f t="shared" si="112"/>
        <v>5</v>
      </c>
      <c r="AJ267" t="str">
        <f>H267&amp;"."&amp;VLOOKUP(I267,'Data validation'!$A$1:$B$12,2,FALSE)&amp;".2026"</f>
        <v>05.07.2026</v>
      </c>
      <c r="AK267">
        <f t="shared" si="113"/>
        <v>28</v>
      </c>
      <c r="AL267" t="e">
        <f>VLOOKUP(E267,[2]Sheet1!$A:$B,2,FALSE)</f>
        <v>#N/A</v>
      </c>
    </row>
    <row r="268" spans="1:38" x14ac:dyDescent="0.25">
      <c r="A268" t="str">
        <f>VLOOKUP(Q268,'Data validation'!$K$2:$L$50,2,FALSE)</f>
        <v>TO</v>
      </c>
      <c r="B268">
        <f t="shared" si="99"/>
        <v>0</v>
      </c>
      <c r="C268">
        <f t="shared" si="100"/>
        <v>5</v>
      </c>
      <c r="D268">
        <f t="shared" si="101"/>
        <v>0</v>
      </c>
      <c r="E268">
        <v>9811</v>
      </c>
      <c r="F268" t="s">
        <v>5416</v>
      </c>
      <c r="G268" t="s">
        <v>313</v>
      </c>
      <c r="H268" t="str">
        <f t="shared" si="102"/>
        <v>05</v>
      </c>
      <c r="I268" t="str">
        <f t="shared" si="103"/>
        <v>Jul</v>
      </c>
      <c r="J268" t="s">
        <v>182</v>
      </c>
      <c r="K268" t="str">
        <f t="shared" si="104"/>
        <v>10</v>
      </c>
      <c r="L268" t="str">
        <f t="shared" si="105"/>
        <v>Jul</v>
      </c>
      <c r="M268">
        <v>5</v>
      </c>
      <c r="N268">
        <f t="shared" si="106"/>
        <v>5</v>
      </c>
      <c r="O268">
        <f t="shared" si="107"/>
        <v>0</v>
      </c>
      <c r="P268">
        <f t="shared" si="108"/>
        <v>0</v>
      </c>
      <c r="Q268" t="s">
        <v>81</v>
      </c>
      <c r="R268" t="s">
        <v>63</v>
      </c>
      <c r="S268">
        <v>3</v>
      </c>
      <c r="T268">
        <v>1</v>
      </c>
      <c r="U268" s="2">
        <f>SUMIFS(SLR!L:L,SLR!D:D,'Резервации 2026'!E268)</f>
        <v>1990.6633322999999</v>
      </c>
      <c r="V268" s="2">
        <f t="shared" si="116"/>
        <v>398.13266646</v>
      </c>
      <c r="W268" t="s">
        <v>262</v>
      </c>
      <c r="X268" t="s">
        <v>5417</v>
      </c>
      <c r="Y268" t="s">
        <v>5372</v>
      </c>
      <c r="Z268" t="str">
        <f t="shared" si="109"/>
        <v>Jan</v>
      </c>
      <c r="AA268" s="6">
        <f t="shared" si="98"/>
        <v>0</v>
      </c>
      <c r="AB268" s="6">
        <f t="shared" si="98"/>
        <v>0</v>
      </c>
      <c r="AC268" s="6">
        <f t="shared" si="98"/>
        <v>5</v>
      </c>
      <c r="AD268" s="6">
        <f t="shared" si="98"/>
        <v>0</v>
      </c>
      <c r="AE268" s="6">
        <f t="shared" si="98"/>
        <v>0</v>
      </c>
      <c r="AF268" s="6">
        <f t="shared" si="110"/>
        <v>5</v>
      </c>
      <c r="AG268" s="6">
        <f t="shared" si="111"/>
        <v>0</v>
      </c>
      <c r="AH268" s="14" t="str">
        <f>LEFT(X268,2)&amp;"."&amp;VLOOKUP(MID(X268,4,3),'Data validation'!$A$1:$B$12,2,FALSE)&amp;".2025"</f>
        <v>28.01.2025</v>
      </c>
      <c r="AI268">
        <f t="shared" si="112"/>
        <v>5</v>
      </c>
      <c r="AJ268" t="str">
        <f>H268&amp;"."&amp;VLOOKUP(I268,'Data validation'!$A$1:$B$12,2,FALSE)&amp;".2026"</f>
        <v>05.07.2026</v>
      </c>
      <c r="AK268">
        <f t="shared" si="113"/>
        <v>28</v>
      </c>
      <c r="AL268" t="e">
        <f>VLOOKUP(E268,[2]Sheet1!$A:$B,2,FALSE)</f>
        <v>#N/A</v>
      </c>
    </row>
    <row r="269" spans="1:38" x14ac:dyDescent="0.25">
      <c r="A269" t="str">
        <f>VLOOKUP(Q269,'Data validation'!$K$2:$L$50,2,FALSE)</f>
        <v>TO</v>
      </c>
      <c r="B269">
        <f t="shared" si="99"/>
        <v>0</v>
      </c>
      <c r="C269">
        <f t="shared" si="100"/>
        <v>5</v>
      </c>
      <c r="D269">
        <f t="shared" si="101"/>
        <v>0</v>
      </c>
      <c r="E269">
        <v>8667</v>
      </c>
      <c r="F269" t="s">
        <v>7720</v>
      </c>
      <c r="G269" t="s">
        <v>71</v>
      </c>
      <c r="H269" t="str">
        <f t="shared" si="102"/>
        <v>30</v>
      </c>
      <c r="I269" t="str">
        <f t="shared" si="103"/>
        <v>Jun</v>
      </c>
      <c r="J269" t="s">
        <v>313</v>
      </c>
      <c r="K269" t="str">
        <f t="shared" si="104"/>
        <v>05</v>
      </c>
      <c r="L269" t="str">
        <f t="shared" si="105"/>
        <v>Jul</v>
      </c>
      <c r="M269">
        <v>5</v>
      </c>
      <c r="N269">
        <f t="shared" si="106"/>
        <v>-25</v>
      </c>
      <c r="O269">
        <f t="shared" si="107"/>
        <v>1</v>
      </c>
      <c r="P269">
        <f t="shared" si="108"/>
        <v>4</v>
      </c>
      <c r="Q269" t="s">
        <v>56</v>
      </c>
      <c r="R269" t="s">
        <v>188</v>
      </c>
      <c r="S269">
        <v>2</v>
      </c>
      <c r="T269">
        <v>2</v>
      </c>
      <c r="U269" s="2">
        <f>SUMIFS(Novoton!L:L,Novoton!D:D,'Резервации 2026'!E269)</f>
        <v>1735.9947079999999</v>
      </c>
      <c r="V269" s="2">
        <f>+U269/M269</f>
        <v>347.19894160000001</v>
      </c>
      <c r="W269" t="s">
        <v>227</v>
      </c>
      <c r="X269" t="s">
        <v>1631</v>
      </c>
      <c r="Y269" t="s">
        <v>1538</v>
      </c>
      <c r="Z269" t="str">
        <f t="shared" si="109"/>
        <v>Nov</v>
      </c>
      <c r="AA269" s="6">
        <f t="shared" si="98"/>
        <v>0</v>
      </c>
      <c r="AB269" s="6">
        <f t="shared" si="98"/>
        <v>1</v>
      </c>
      <c r="AC269" s="6">
        <f t="shared" si="98"/>
        <v>4</v>
      </c>
      <c r="AD269" s="6">
        <f t="shared" si="98"/>
        <v>0</v>
      </c>
      <c r="AE269" s="6">
        <f t="shared" si="98"/>
        <v>0</v>
      </c>
      <c r="AF269" s="6">
        <f t="shared" si="110"/>
        <v>5</v>
      </c>
      <c r="AG269" s="6">
        <f t="shared" si="111"/>
        <v>0</v>
      </c>
      <c r="AH269" s="14" t="str">
        <f>LEFT(X269,2)&amp;"."&amp;VLOOKUP(MID(X269,4,3),'Data validation'!$A$1:$B$12,2,FALSE)&amp;".2025"</f>
        <v>21.11.2025</v>
      </c>
      <c r="AI269">
        <f t="shared" si="112"/>
        <v>47</v>
      </c>
      <c r="AJ269" t="str">
        <f>H269&amp;"."&amp;VLOOKUP(I269,'Data validation'!$A$1:$B$12,2,FALSE)&amp;".2026"</f>
        <v>30.06.2026</v>
      </c>
      <c r="AK269">
        <f t="shared" si="113"/>
        <v>27</v>
      </c>
      <c r="AL269" t="e">
        <f>VLOOKUP(E269,[2]Sheet1!$A:$B,2,FALSE)</f>
        <v>#N/A</v>
      </c>
    </row>
    <row r="270" spans="1:38" x14ac:dyDescent="0.25">
      <c r="A270" t="str">
        <f>VLOOKUP(Q270,'Data validation'!$K$2:$L$50,2,FALSE)</f>
        <v>TOPOLA SKIES</v>
      </c>
      <c r="B270">
        <f t="shared" si="99"/>
        <v>0</v>
      </c>
      <c r="C270">
        <f t="shared" si="100"/>
        <v>2</v>
      </c>
      <c r="D270">
        <f t="shared" si="101"/>
        <v>0</v>
      </c>
      <c r="E270">
        <v>10356</v>
      </c>
      <c r="F270" t="s">
        <v>7468</v>
      </c>
      <c r="G270" t="s">
        <v>45</v>
      </c>
      <c r="H270" t="str">
        <f t="shared" si="102"/>
        <v>04</v>
      </c>
      <c r="I270" t="str">
        <f t="shared" si="103"/>
        <v>Jul</v>
      </c>
      <c r="J270" t="s">
        <v>173</v>
      </c>
      <c r="K270" t="str">
        <f t="shared" si="104"/>
        <v>06</v>
      </c>
      <c r="L270" t="str">
        <f t="shared" si="105"/>
        <v>Jul</v>
      </c>
      <c r="M270">
        <v>2</v>
      </c>
      <c r="N270">
        <f t="shared" si="106"/>
        <v>2</v>
      </c>
      <c r="O270">
        <f t="shared" si="107"/>
        <v>0</v>
      </c>
      <c r="P270">
        <f t="shared" si="108"/>
        <v>0</v>
      </c>
      <c r="Q270" t="s">
        <v>35</v>
      </c>
      <c r="R270" t="s">
        <v>63</v>
      </c>
      <c r="S270">
        <v>2</v>
      </c>
      <c r="T270">
        <v>2</v>
      </c>
      <c r="U270" s="2">
        <v>940.95160733944942</v>
      </c>
      <c r="V270" s="2">
        <v>470.47580366972471</v>
      </c>
      <c r="X270" t="s">
        <v>7469</v>
      </c>
      <c r="Y270" t="s">
        <v>7470</v>
      </c>
      <c r="Z270" t="str">
        <f t="shared" si="109"/>
        <v>Mar</v>
      </c>
      <c r="AA270" s="6">
        <f t="shared" si="98"/>
        <v>0</v>
      </c>
      <c r="AB270" s="6">
        <f t="shared" si="98"/>
        <v>0</v>
      </c>
      <c r="AC270" s="6">
        <f t="shared" si="98"/>
        <v>2</v>
      </c>
      <c r="AD270" s="6">
        <f t="shared" si="98"/>
        <v>0</v>
      </c>
      <c r="AE270" s="6">
        <f t="shared" si="98"/>
        <v>0</v>
      </c>
      <c r="AF270" s="6">
        <f t="shared" si="110"/>
        <v>2</v>
      </c>
      <c r="AG270" s="6">
        <f t="shared" si="111"/>
        <v>0</v>
      </c>
      <c r="AH270" s="14" t="str">
        <f>LEFT(X270,2)&amp;"."&amp;VLOOKUP(MID(X270,4,3),'Data validation'!$A$1:$B$12,2,FALSE)&amp;".2025"</f>
        <v>08.03.2025</v>
      </c>
      <c r="AI270">
        <f t="shared" si="112"/>
        <v>10</v>
      </c>
      <c r="AJ270" t="str">
        <f>H270&amp;"."&amp;VLOOKUP(I270,'Data validation'!$A$1:$B$12,2,FALSE)&amp;".2026"</f>
        <v>04.07.2026</v>
      </c>
      <c r="AK270">
        <f t="shared" si="113"/>
        <v>27</v>
      </c>
      <c r="AL270" t="e">
        <f>VLOOKUP(E270,[2]Sheet1!$A:$B,2,FALSE)</f>
        <v>#N/A</v>
      </c>
    </row>
    <row r="271" spans="1:38" x14ac:dyDescent="0.25">
      <c r="A271" t="str">
        <f>VLOOKUP(Q271,'Data validation'!$K$2:$L$50,2,FALSE)</f>
        <v>TO</v>
      </c>
      <c r="B271">
        <f t="shared" si="99"/>
        <v>0</v>
      </c>
      <c r="C271">
        <f t="shared" si="100"/>
        <v>5</v>
      </c>
      <c r="D271">
        <f t="shared" si="101"/>
        <v>0</v>
      </c>
      <c r="E271">
        <v>10288</v>
      </c>
      <c r="F271" t="s">
        <v>7095</v>
      </c>
      <c r="G271" t="s">
        <v>1989</v>
      </c>
      <c r="H271" t="str">
        <f t="shared" si="102"/>
        <v>23</v>
      </c>
      <c r="I271" t="str">
        <f t="shared" si="103"/>
        <v>Jun</v>
      </c>
      <c r="J271" t="s">
        <v>276</v>
      </c>
      <c r="K271" t="str">
        <f t="shared" si="104"/>
        <v>28</v>
      </c>
      <c r="L271" t="str">
        <f t="shared" si="105"/>
        <v>Jun</v>
      </c>
      <c r="M271">
        <v>5</v>
      </c>
      <c r="N271">
        <f t="shared" si="106"/>
        <v>5</v>
      </c>
      <c r="O271">
        <f t="shared" si="107"/>
        <v>0</v>
      </c>
      <c r="P271">
        <f t="shared" si="108"/>
        <v>0</v>
      </c>
      <c r="Q271" t="s">
        <v>81</v>
      </c>
      <c r="R271" t="s">
        <v>17</v>
      </c>
      <c r="S271">
        <v>3</v>
      </c>
      <c r="T271">
        <v>0</v>
      </c>
      <c r="U271" s="2">
        <f>SUMIFS(SLR!L:L,SLR!D:D,'Резервации 2026'!E271)</f>
        <v>1932.9467889999999</v>
      </c>
      <c r="V271" s="2">
        <f>+U271/M271</f>
        <v>386.58935779999996</v>
      </c>
      <c r="W271" t="s">
        <v>262</v>
      </c>
      <c r="X271" t="s">
        <v>7096</v>
      </c>
      <c r="Y271" t="s">
        <v>7056</v>
      </c>
      <c r="Z271" t="str">
        <f t="shared" si="109"/>
        <v>Mar</v>
      </c>
      <c r="AA271" s="6">
        <f t="shared" si="98"/>
        <v>0</v>
      </c>
      <c r="AB271" s="6">
        <f t="shared" si="98"/>
        <v>5</v>
      </c>
      <c r="AC271" s="6">
        <f t="shared" si="98"/>
        <v>0</v>
      </c>
      <c r="AD271" s="6">
        <f t="shared" si="98"/>
        <v>0</v>
      </c>
      <c r="AE271" s="6">
        <f t="shared" si="98"/>
        <v>0</v>
      </c>
      <c r="AF271" s="6">
        <f t="shared" si="110"/>
        <v>5</v>
      </c>
      <c r="AG271" s="6">
        <f t="shared" si="111"/>
        <v>0</v>
      </c>
      <c r="AH271" s="14" t="str">
        <f>LEFT(X271,2)&amp;"."&amp;VLOOKUP(MID(X271,4,3),'Data validation'!$A$1:$B$12,2,FALSE)&amp;".2025"</f>
        <v>02.03.2025</v>
      </c>
      <c r="AI271">
        <f t="shared" si="112"/>
        <v>10</v>
      </c>
      <c r="AJ271" t="str">
        <f>H271&amp;"."&amp;VLOOKUP(I271,'Data validation'!$A$1:$B$12,2,FALSE)&amp;".2026"</f>
        <v>23.06.2026</v>
      </c>
      <c r="AK271">
        <f t="shared" si="113"/>
        <v>26</v>
      </c>
      <c r="AL271" t="e">
        <f>VLOOKUP(E271,[2]Sheet1!$A:$B,2,FALSE)</f>
        <v>#N/A</v>
      </c>
    </row>
    <row r="272" spans="1:38" x14ac:dyDescent="0.25">
      <c r="A272" t="str">
        <f>VLOOKUP(Q272,'Data validation'!$K$2:$L$50,2,FALSE)</f>
        <v>TOPOLA SKIES</v>
      </c>
      <c r="B272">
        <f t="shared" si="99"/>
        <v>0</v>
      </c>
      <c r="C272">
        <f t="shared" si="100"/>
        <v>7</v>
      </c>
      <c r="D272">
        <f t="shared" si="101"/>
        <v>0</v>
      </c>
      <c r="E272">
        <v>10357</v>
      </c>
      <c r="F272" t="s">
        <v>7471</v>
      </c>
      <c r="G272" t="s">
        <v>71</v>
      </c>
      <c r="H272" t="str">
        <f t="shared" si="102"/>
        <v>30</v>
      </c>
      <c r="I272" t="str">
        <f t="shared" si="103"/>
        <v>Jun</v>
      </c>
      <c r="J272" t="s">
        <v>72</v>
      </c>
      <c r="K272" t="str">
        <f t="shared" si="104"/>
        <v>07</v>
      </c>
      <c r="L272" t="str">
        <f t="shared" si="105"/>
        <v>Jul</v>
      </c>
      <c r="M272">
        <v>7</v>
      </c>
      <c r="N272">
        <f t="shared" si="106"/>
        <v>-23</v>
      </c>
      <c r="O272">
        <f t="shared" si="107"/>
        <v>1</v>
      </c>
      <c r="P272">
        <f t="shared" si="108"/>
        <v>6</v>
      </c>
      <c r="Q272" t="s">
        <v>35</v>
      </c>
      <c r="R272" t="s">
        <v>57</v>
      </c>
      <c r="S272">
        <v>3</v>
      </c>
      <c r="T272">
        <v>2</v>
      </c>
      <c r="U272" s="2">
        <v>4615.9382339449539</v>
      </c>
      <c r="V272" s="2">
        <v>659.41974770642184</v>
      </c>
      <c r="X272" t="s">
        <v>7472</v>
      </c>
      <c r="Y272" t="s">
        <v>7470</v>
      </c>
      <c r="Z272" t="str">
        <f t="shared" si="109"/>
        <v>Mar</v>
      </c>
      <c r="AA272" s="6">
        <f t="shared" si="98"/>
        <v>0</v>
      </c>
      <c r="AB272" s="6">
        <f t="shared" si="98"/>
        <v>1</v>
      </c>
      <c r="AC272" s="6">
        <f t="shared" si="98"/>
        <v>6</v>
      </c>
      <c r="AD272" s="6">
        <f t="shared" si="98"/>
        <v>0</v>
      </c>
      <c r="AE272" s="6">
        <f t="shared" si="98"/>
        <v>0</v>
      </c>
      <c r="AF272" s="6">
        <f t="shared" si="110"/>
        <v>7</v>
      </c>
      <c r="AG272" s="6">
        <f t="shared" si="111"/>
        <v>0</v>
      </c>
      <c r="AH272" s="14" t="str">
        <f>LEFT(X272,2)&amp;"."&amp;VLOOKUP(MID(X272,4,3),'Data validation'!$A$1:$B$12,2,FALSE)&amp;".2025"</f>
        <v>08.03.2025</v>
      </c>
      <c r="AI272">
        <f t="shared" si="112"/>
        <v>10</v>
      </c>
      <c r="AJ272" t="str">
        <f>H272&amp;"."&amp;VLOOKUP(I272,'Data validation'!$A$1:$B$12,2,FALSE)&amp;".2026"</f>
        <v>30.06.2026</v>
      </c>
      <c r="AK272">
        <f t="shared" si="113"/>
        <v>27</v>
      </c>
      <c r="AL272" t="e">
        <f>VLOOKUP(E272,[2]Sheet1!$A:$B,2,FALSE)</f>
        <v>#N/A</v>
      </c>
    </row>
    <row r="273" spans="1:38" x14ac:dyDescent="0.25">
      <c r="A273" t="str">
        <f>VLOOKUP(Q273,'Data validation'!$K$2:$L$50,2,FALSE)</f>
        <v>TO</v>
      </c>
      <c r="B273">
        <f t="shared" si="99"/>
        <v>0</v>
      </c>
      <c r="C273">
        <f t="shared" si="100"/>
        <v>5</v>
      </c>
      <c r="D273">
        <f t="shared" si="101"/>
        <v>0</v>
      </c>
      <c r="E273">
        <v>10195</v>
      </c>
      <c r="F273" t="s">
        <v>7097</v>
      </c>
      <c r="G273" t="s">
        <v>843</v>
      </c>
      <c r="H273" t="str">
        <f t="shared" si="102"/>
        <v>28</v>
      </c>
      <c r="I273" t="str">
        <f t="shared" si="103"/>
        <v>Aug</v>
      </c>
      <c r="J273" t="s">
        <v>1614</v>
      </c>
      <c r="K273" t="str">
        <f t="shared" si="104"/>
        <v>02</v>
      </c>
      <c r="L273" t="str">
        <f t="shared" si="105"/>
        <v>Sep</v>
      </c>
      <c r="M273">
        <v>5</v>
      </c>
      <c r="N273">
        <f t="shared" si="106"/>
        <v>-26</v>
      </c>
      <c r="O273">
        <f t="shared" si="107"/>
        <v>3</v>
      </c>
      <c r="P273">
        <f t="shared" si="108"/>
        <v>1</v>
      </c>
      <c r="Q273" t="s">
        <v>81</v>
      </c>
      <c r="R273" t="s">
        <v>57</v>
      </c>
      <c r="S273">
        <v>3</v>
      </c>
      <c r="T273">
        <v>2</v>
      </c>
      <c r="U273" s="2">
        <f>SUMIFS(SLR!L:L,SLR!D:D,'Резервации 2026'!E273)</f>
        <v>2624.2349024999999</v>
      </c>
      <c r="V273" s="2">
        <f>+U273/M273</f>
        <v>524.84698049999997</v>
      </c>
      <c r="W273" t="s">
        <v>262</v>
      </c>
      <c r="X273" t="s">
        <v>7098</v>
      </c>
      <c r="Y273" t="s">
        <v>7077</v>
      </c>
      <c r="Z273" t="str">
        <f t="shared" si="109"/>
        <v>Feb</v>
      </c>
      <c r="AA273" s="6">
        <f t="shared" si="98"/>
        <v>0</v>
      </c>
      <c r="AB273" s="6">
        <f t="shared" si="98"/>
        <v>0</v>
      </c>
      <c r="AC273" s="6">
        <f t="shared" si="98"/>
        <v>0</v>
      </c>
      <c r="AD273" s="6">
        <f t="shared" si="98"/>
        <v>3</v>
      </c>
      <c r="AE273" s="6">
        <f t="shared" si="98"/>
        <v>1</v>
      </c>
      <c r="AF273" s="6">
        <f t="shared" si="110"/>
        <v>4</v>
      </c>
      <c r="AG273" s="6">
        <f t="shared" si="111"/>
        <v>-1</v>
      </c>
      <c r="AH273" s="14" t="str">
        <f>LEFT(X273,2)&amp;"."&amp;VLOOKUP(MID(X273,4,3),'Data validation'!$A$1:$B$12,2,FALSE)&amp;".2025"</f>
        <v>23.02.2025</v>
      </c>
      <c r="AI273">
        <f t="shared" si="112"/>
        <v>9</v>
      </c>
      <c r="AJ273" t="str">
        <f>H273&amp;"."&amp;VLOOKUP(I273,'Data validation'!$A$1:$B$12,2,FALSE)&amp;".2026"</f>
        <v>28.08.2026</v>
      </c>
      <c r="AK273">
        <f t="shared" si="113"/>
        <v>35</v>
      </c>
      <c r="AL273" t="e">
        <f>VLOOKUP(E273,[2]Sheet1!$A:$B,2,FALSE)</f>
        <v>#N/A</v>
      </c>
    </row>
    <row r="274" spans="1:38" x14ac:dyDescent="0.25">
      <c r="A274" t="str">
        <f>VLOOKUP(Q274,'Data validation'!$K$2:$L$50,2,FALSE)</f>
        <v>BOOKING</v>
      </c>
      <c r="B274">
        <f t="shared" si="99"/>
        <v>0</v>
      </c>
      <c r="C274">
        <f t="shared" si="100"/>
        <v>5</v>
      </c>
      <c r="D274">
        <f t="shared" si="101"/>
        <v>0</v>
      </c>
      <c r="E274">
        <v>9812</v>
      </c>
      <c r="F274" t="s">
        <v>5418</v>
      </c>
      <c r="G274" t="s">
        <v>45</v>
      </c>
      <c r="H274" t="str">
        <f t="shared" si="102"/>
        <v>04</v>
      </c>
      <c r="I274" t="str">
        <f t="shared" si="103"/>
        <v>Jul</v>
      </c>
      <c r="J274" t="s">
        <v>224</v>
      </c>
      <c r="K274" t="str">
        <f t="shared" si="104"/>
        <v>09</v>
      </c>
      <c r="L274" t="str">
        <f t="shared" si="105"/>
        <v>Jul</v>
      </c>
      <c r="M274">
        <v>5</v>
      </c>
      <c r="N274">
        <f t="shared" si="106"/>
        <v>5</v>
      </c>
      <c r="O274">
        <f t="shared" si="107"/>
        <v>0</v>
      </c>
      <c r="P274">
        <f t="shared" si="108"/>
        <v>0</v>
      </c>
      <c r="Q274" t="s">
        <v>587</v>
      </c>
      <c r="R274" t="s">
        <v>63</v>
      </c>
      <c r="S274">
        <v>2</v>
      </c>
      <c r="T274">
        <v>2</v>
      </c>
      <c r="U274" s="2">
        <v>2761.4884128440367</v>
      </c>
      <c r="V274" s="2">
        <v>552.2976825688072</v>
      </c>
      <c r="W274" t="s">
        <v>262</v>
      </c>
      <c r="X274" t="s">
        <v>5419</v>
      </c>
      <c r="Y274" t="s">
        <v>5372</v>
      </c>
      <c r="Z274" t="str">
        <f t="shared" si="109"/>
        <v>Jan</v>
      </c>
      <c r="AA274" s="6">
        <f t="shared" si="98"/>
        <v>0</v>
      </c>
      <c r="AB274" s="6">
        <f t="shared" si="98"/>
        <v>0</v>
      </c>
      <c r="AC274" s="6">
        <f t="shared" si="98"/>
        <v>5</v>
      </c>
      <c r="AD274" s="6">
        <f t="shared" si="98"/>
        <v>0</v>
      </c>
      <c r="AE274" s="6">
        <f t="shared" si="98"/>
        <v>0</v>
      </c>
      <c r="AF274" s="6">
        <f t="shared" si="110"/>
        <v>5</v>
      </c>
      <c r="AG274" s="6">
        <f t="shared" si="111"/>
        <v>0</v>
      </c>
      <c r="AH274" s="14" t="str">
        <f>LEFT(X274,2)&amp;"."&amp;VLOOKUP(MID(X274,4,3),'Data validation'!$A$1:$B$12,2,FALSE)&amp;".2025"</f>
        <v>29.01.2025</v>
      </c>
      <c r="AI274">
        <f t="shared" si="112"/>
        <v>5</v>
      </c>
      <c r="AJ274" t="str">
        <f>H274&amp;"."&amp;VLOOKUP(I274,'Data validation'!$A$1:$B$12,2,FALSE)&amp;".2026"</f>
        <v>04.07.2026</v>
      </c>
      <c r="AK274">
        <f t="shared" si="113"/>
        <v>27</v>
      </c>
      <c r="AL274" t="str">
        <f>VLOOKUP(E274,[2]Sheet1!$A:$B,2,FALSE)</f>
        <v>Анулирана</v>
      </c>
    </row>
    <row r="275" spans="1:38" x14ac:dyDescent="0.25">
      <c r="A275" t="str">
        <f>VLOOKUP(Q275,'Data validation'!$K$2:$L$50,2,FALSE)</f>
        <v>TOPOLA SKIES</v>
      </c>
      <c r="B275">
        <f t="shared" si="99"/>
        <v>10</v>
      </c>
      <c r="C275">
        <f t="shared" si="100"/>
        <v>0</v>
      </c>
      <c r="D275">
        <f t="shared" si="101"/>
        <v>0</v>
      </c>
      <c r="E275">
        <v>9997</v>
      </c>
      <c r="F275" t="s">
        <v>6202</v>
      </c>
      <c r="G275" t="s">
        <v>4651</v>
      </c>
      <c r="H275" t="str">
        <f t="shared" si="102"/>
        <v>02</v>
      </c>
      <c r="I275" t="str">
        <f t="shared" si="103"/>
        <v>Jun</v>
      </c>
      <c r="J275" t="s">
        <v>1448</v>
      </c>
      <c r="K275" t="str">
        <f t="shared" si="104"/>
        <v>12</v>
      </c>
      <c r="L275" t="str">
        <f t="shared" si="105"/>
        <v>Jun</v>
      </c>
      <c r="M275">
        <v>10</v>
      </c>
      <c r="N275">
        <f t="shared" si="106"/>
        <v>10</v>
      </c>
      <c r="O275">
        <f t="shared" si="107"/>
        <v>0</v>
      </c>
      <c r="P275">
        <f t="shared" si="108"/>
        <v>0</v>
      </c>
      <c r="Q275" t="s">
        <v>35</v>
      </c>
      <c r="R275" t="s">
        <v>188</v>
      </c>
      <c r="S275">
        <v>2</v>
      </c>
      <c r="T275">
        <v>1</v>
      </c>
      <c r="U275" s="2">
        <v>2516.5610779816511</v>
      </c>
      <c r="V275" s="2">
        <v>251.65610779816512</v>
      </c>
      <c r="X275" t="s">
        <v>6203</v>
      </c>
      <c r="Y275" t="s">
        <v>6186</v>
      </c>
      <c r="Z275" t="str">
        <f t="shared" si="109"/>
        <v>Feb</v>
      </c>
      <c r="AA275" s="6">
        <f t="shared" si="98"/>
        <v>0</v>
      </c>
      <c r="AB275" s="6">
        <f t="shared" si="98"/>
        <v>10</v>
      </c>
      <c r="AC275" s="6">
        <f t="shared" si="98"/>
        <v>0</v>
      </c>
      <c r="AD275" s="6">
        <f t="shared" si="98"/>
        <v>0</v>
      </c>
      <c r="AE275" s="6">
        <f t="shared" si="98"/>
        <v>0</v>
      </c>
      <c r="AF275" s="6">
        <f t="shared" si="110"/>
        <v>10</v>
      </c>
      <c r="AG275" s="6">
        <f t="shared" si="111"/>
        <v>0</v>
      </c>
      <c r="AH275" s="14" t="str">
        <f>LEFT(X275,2)&amp;"."&amp;VLOOKUP(MID(X275,4,3),'Data validation'!$A$1:$B$12,2,FALSE)&amp;".2025"</f>
        <v>04.02.2025</v>
      </c>
      <c r="AI275">
        <f t="shared" si="112"/>
        <v>6</v>
      </c>
      <c r="AJ275" t="str">
        <f>H275&amp;"."&amp;VLOOKUP(I275,'Data validation'!$A$1:$B$12,2,FALSE)&amp;".2026"</f>
        <v>02.06.2026</v>
      </c>
      <c r="AK275">
        <f t="shared" si="113"/>
        <v>23</v>
      </c>
      <c r="AL275" t="str">
        <f>VLOOKUP(E275,[2]Sheet1!$A:$B,2,FALSE)</f>
        <v>Анулирана</v>
      </c>
    </row>
    <row r="276" spans="1:38" x14ac:dyDescent="0.25">
      <c r="A276" t="str">
        <f>VLOOKUP(Q276,'Data validation'!$K$2:$L$50,2,FALSE)</f>
        <v>INDIVIDUAL</v>
      </c>
      <c r="B276">
        <f t="shared" si="99"/>
        <v>0</v>
      </c>
      <c r="C276">
        <f t="shared" si="100"/>
        <v>0</v>
      </c>
      <c r="D276">
        <f t="shared" si="101"/>
        <v>8</v>
      </c>
      <c r="E276">
        <v>8878</v>
      </c>
      <c r="F276" t="s">
        <v>7721</v>
      </c>
      <c r="G276" t="s">
        <v>33</v>
      </c>
      <c r="H276" t="str">
        <f t="shared" si="102"/>
        <v>18</v>
      </c>
      <c r="I276" t="str">
        <f t="shared" si="103"/>
        <v>Jul</v>
      </c>
      <c r="J276" t="s">
        <v>85</v>
      </c>
      <c r="K276" t="str">
        <f t="shared" si="104"/>
        <v>26</v>
      </c>
      <c r="L276" t="str">
        <f t="shared" si="105"/>
        <v>Jul</v>
      </c>
      <c r="M276">
        <v>8</v>
      </c>
      <c r="N276">
        <f t="shared" si="106"/>
        <v>8</v>
      </c>
      <c r="O276">
        <f t="shared" si="107"/>
        <v>0</v>
      </c>
      <c r="P276">
        <f t="shared" si="108"/>
        <v>0</v>
      </c>
      <c r="Q276" t="s">
        <v>24</v>
      </c>
      <c r="R276" t="s">
        <v>57</v>
      </c>
      <c r="S276">
        <v>4</v>
      </c>
      <c r="T276">
        <v>0</v>
      </c>
      <c r="U276" s="2">
        <v>3875.1990223853204</v>
      </c>
      <c r="V276" s="2">
        <v>484.39987779816505</v>
      </c>
      <c r="X276" t="s">
        <v>2881</v>
      </c>
      <c r="Y276" t="s">
        <v>2084</v>
      </c>
      <c r="Z276" t="str">
        <f t="shared" si="109"/>
        <v>Nov</v>
      </c>
      <c r="AA276" s="6">
        <f t="shared" si="98"/>
        <v>0</v>
      </c>
      <c r="AB276" s="6">
        <f t="shared" si="98"/>
        <v>0</v>
      </c>
      <c r="AC276" s="6">
        <f t="shared" si="98"/>
        <v>8</v>
      </c>
      <c r="AD276" s="6">
        <f t="shared" si="98"/>
        <v>0</v>
      </c>
      <c r="AE276" s="6">
        <f t="shared" si="98"/>
        <v>0</v>
      </c>
      <c r="AF276" s="6">
        <f t="shared" si="110"/>
        <v>8</v>
      </c>
      <c r="AG276" s="6">
        <f t="shared" si="111"/>
        <v>0</v>
      </c>
      <c r="AH276" s="14" t="str">
        <f>LEFT(X276,2)&amp;"."&amp;VLOOKUP(MID(X276,4,3),'Data validation'!$A$1:$B$12,2,FALSE)&amp;".2025"</f>
        <v>27.11.2025</v>
      </c>
      <c r="AI276">
        <f t="shared" si="112"/>
        <v>48</v>
      </c>
      <c r="AJ276" t="str">
        <f>H276&amp;"."&amp;VLOOKUP(I276,'Data validation'!$A$1:$B$12,2,FALSE)&amp;".2026"</f>
        <v>18.07.2026</v>
      </c>
      <c r="AK276">
        <f t="shared" si="113"/>
        <v>29</v>
      </c>
      <c r="AL276" t="e">
        <f>VLOOKUP(E276,[2]Sheet1!$A:$B,2,FALSE)</f>
        <v>#N/A</v>
      </c>
    </row>
    <row r="277" spans="1:38" x14ac:dyDescent="0.25">
      <c r="A277" t="str">
        <f>VLOOKUP(Q277,'Data validation'!$K$2:$L$50,2,FALSE)</f>
        <v>TO</v>
      </c>
      <c r="B277">
        <f t="shared" si="99"/>
        <v>0</v>
      </c>
      <c r="C277">
        <f t="shared" si="100"/>
        <v>0</v>
      </c>
      <c r="D277">
        <f t="shared" si="101"/>
        <v>5</v>
      </c>
      <c r="E277">
        <v>8891</v>
      </c>
      <c r="F277" t="s">
        <v>7722</v>
      </c>
      <c r="G277" t="s">
        <v>135</v>
      </c>
      <c r="H277" t="str">
        <f t="shared" si="102"/>
        <v>01</v>
      </c>
      <c r="I277" t="str">
        <f t="shared" si="103"/>
        <v>Aug</v>
      </c>
      <c r="J277" t="s">
        <v>136</v>
      </c>
      <c r="K277" t="str">
        <f t="shared" si="104"/>
        <v>06</v>
      </c>
      <c r="L277" t="str">
        <f t="shared" si="105"/>
        <v>Aug</v>
      </c>
      <c r="M277">
        <v>5</v>
      </c>
      <c r="N277">
        <f t="shared" si="106"/>
        <v>5</v>
      </c>
      <c r="O277">
        <f t="shared" si="107"/>
        <v>0</v>
      </c>
      <c r="P277">
        <f t="shared" si="108"/>
        <v>0</v>
      </c>
      <c r="Q277" t="s">
        <v>116</v>
      </c>
      <c r="R277" t="s">
        <v>17</v>
      </c>
      <c r="S277">
        <v>2</v>
      </c>
      <c r="T277">
        <v>2</v>
      </c>
      <c r="U277" s="2">
        <f>SUMIFS(Solvex!L:L,Solvex!D:D,'Резервации 2026'!E277)</f>
        <v>1446.1407019999999</v>
      </c>
      <c r="V277" s="2">
        <f>+U277/M277</f>
        <v>289.22814039999997</v>
      </c>
      <c r="W277" t="s">
        <v>691</v>
      </c>
      <c r="X277" t="s">
        <v>2912</v>
      </c>
      <c r="Y277" t="s">
        <v>3212</v>
      </c>
      <c r="Z277" t="str">
        <f t="shared" si="109"/>
        <v>Nov</v>
      </c>
      <c r="AA277" s="6">
        <f t="shared" si="98"/>
        <v>0</v>
      </c>
      <c r="AB277" s="6">
        <f t="shared" si="98"/>
        <v>0</v>
      </c>
      <c r="AC277" s="6">
        <f t="shared" si="98"/>
        <v>0</v>
      </c>
      <c r="AD277" s="6">
        <f t="shared" si="98"/>
        <v>5</v>
      </c>
      <c r="AE277" s="6">
        <f t="shared" si="98"/>
        <v>0</v>
      </c>
      <c r="AF277" s="6">
        <f t="shared" si="110"/>
        <v>5</v>
      </c>
      <c r="AG277" s="6">
        <f t="shared" si="111"/>
        <v>0</v>
      </c>
      <c r="AH277" s="14" t="str">
        <f>LEFT(X277,2)&amp;"."&amp;VLOOKUP(MID(X277,4,3),'Data validation'!$A$1:$B$12,2,FALSE)&amp;".2025"</f>
        <v>28.11.2025</v>
      </c>
      <c r="AI277">
        <f t="shared" si="112"/>
        <v>48</v>
      </c>
      <c r="AJ277" t="str">
        <f>H277&amp;"."&amp;VLOOKUP(I277,'Data validation'!$A$1:$B$12,2,FALSE)&amp;".2026"</f>
        <v>01.08.2026</v>
      </c>
      <c r="AK277">
        <f t="shared" si="113"/>
        <v>31</v>
      </c>
      <c r="AL277" t="e">
        <f>VLOOKUP(E277,[2]Sheet1!$A:$B,2,FALSE)</f>
        <v>#N/A</v>
      </c>
    </row>
    <row r="278" spans="1:38" x14ac:dyDescent="0.25">
      <c r="A278" t="str">
        <f>VLOOKUP(Q278,'Data validation'!$K$2:$L$50,2,FALSE)</f>
        <v>TO</v>
      </c>
      <c r="B278">
        <f t="shared" si="99"/>
        <v>0</v>
      </c>
      <c r="C278">
        <f t="shared" si="100"/>
        <v>0</v>
      </c>
      <c r="D278">
        <f t="shared" si="101"/>
        <v>5</v>
      </c>
      <c r="E278">
        <v>10000</v>
      </c>
      <c r="F278" t="s">
        <v>6204</v>
      </c>
      <c r="G278" t="s">
        <v>340</v>
      </c>
      <c r="H278" t="str">
        <f t="shared" si="102"/>
        <v>03</v>
      </c>
      <c r="I278" t="str">
        <f t="shared" si="103"/>
        <v>Aug</v>
      </c>
      <c r="J278" t="s">
        <v>259</v>
      </c>
      <c r="K278" t="str">
        <f t="shared" si="104"/>
        <v>08</v>
      </c>
      <c r="L278" t="str">
        <f t="shared" si="105"/>
        <v>Aug</v>
      </c>
      <c r="M278">
        <v>5</v>
      </c>
      <c r="N278">
        <f t="shared" si="106"/>
        <v>5</v>
      </c>
      <c r="O278">
        <f t="shared" si="107"/>
        <v>0</v>
      </c>
      <c r="P278">
        <f t="shared" si="108"/>
        <v>0</v>
      </c>
      <c r="Q278" t="s">
        <v>3132</v>
      </c>
      <c r="R278" t="s">
        <v>20</v>
      </c>
      <c r="S278">
        <v>1</v>
      </c>
      <c r="T278">
        <v>1</v>
      </c>
      <c r="U278" s="2">
        <f>SUMIFS(Avatar!L:L,Avatar!D:D,'Резервации 2026'!E278)</f>
        <v>1196.3812110000001</v>
      </c>
      <c r="V278" s="2">
        <f t="shared" ref="V278:V279" si="117">+U278/M278</f>
        <v>239.27624220000001</v>
      </c>
      <c r="W278" t="s">
        <v>262</v>
      </c>
      <c r="X278" t="s">
        <v>6205</v>
      </c>
      <c r="Y278" t="s">
        <v>6186</v>
      </c>
      <c r="Z278" t="str">
        <f t="shared" si="109"/>
        <v>Feb</v>
      </c>
      <c r="AA278" s="6">
        <f t="shared" si="98"/>
        <v>0</v>
      </c>
      <c r="AB278" s="6">
        <f t="shared" si="98"/>
        <v>0</v>
      </c>
      <c r="AC278" s="6">
        <f t="shared" si="98"/>
        <v>0</v>
      </c>
      <c r="AD278" s="6">
        <f t="shared" si="98"/>
        <v>5</v>
      </c>
      <c r="AE278" s="6">
        <f t="shared" si="98"/>
        <v>0</v>
      </c>
      <c r="AF278" s="6">
        <f t="shared" si="110"/>
        <v>5</v>
      </c>
      <c r="AG278" s="6">
        <f t="shared" si="111"/>
        <v>0</v>
      </c>
      <c r="AH278" s="14" t="str">
        <f>LEFT(X278,2)&amp;"."&amp;VLOOKUP(MID(X278,4,3),'Data validation'!$A$1:$B$12,2,FALSE)&amp;".2025"</f>
        <v>05.02.2025</v>
      </c>
      <c r="AI278">
        <f t="shared" si="112"/>
        <v>6</v>
      </c>
      <c r="AJ278" t="str">
        <f>H278&amp;"."&amp;VLOOKUP(I278,'Data validation'!$A$1:$B$12,2,FALSE)&amp;".2026"</f>
        <v>03.08.2026</v>
      </c>
      <c r="AK278">
        <f t="shared" si="113"/>
        <v>32</v>
      </c>
      <c r="AL278" t="e">
        <f>VLOOKUP(E278,[2]Sheet1!$A:$B,2,FALSE)</f>
        <v>#N/A</v>
      </c>
    </row>
    <row r="279" spans="1:38" x14ac:dyDescent="0.25">
      <c r="A279" t="str">
        <f>VLOOKUP(Q279,'Data validation'!$K$2:$L$50,2,FALSE)</f>
        <v>TO</v>
      </c>
      <c r="B279">
        <f t="shared" si="99"/>
        <v>0</v>
      </c>
      <c r="C279">
        <f t="shared" si="100"/>
        <v>0</v>
      </c>
      <c r="D279">
        <f t="shared" si="101"/>
        <v>5</v>
      </c>
      <c r="E279">
        <v>9999</v>
      </c>
      <c r="F279" t="s">
        <v>6204</v>
      </c>
      <c r="G279" t="s">
        <v>340</v>
      </c>
      <c r="H279" t="str">
        <f t="shared" si="102"/>
        <v>03</v>
      </c>
      <c r="I279" t="str">
        <f t="shared" si="103"/>
        <v>Aug</v>
      </c>
      <c r="J279" t="s">
        <v>259</v>
      </c>
      <c r="K279" t="str">
        <f t="shared" si="104"/>
        <v>08</v>
      </c>
      <c r="L279" t="str">
        <f t="shared" si="105"/>
        <v>Aug</v>
      </c>
      <c r="M279">
        <v>5</v>
      </c>
      <c r="N279">
        <f t="shared" si="106"/>
        <v>5</v>
      </c>
      <c r="O279">
        <f t="shared" si="107"/>
        <v>0</v>
      </c>
      <c r="P279">
        <f t="shared" si="108"/>
        <v>0</v>
      </c>
      <c r="Q279" t="s">
        <v>3132</v>
      </c>
      <c r="R279" t="s">
        <v>20</v>
      </c>
      <c r="S279">
        <v>1</v>
      </c>
      <c r="T279">
        <v>2</v>
      </c>
      <c r="U279" s="2">
        <f>SUMIFS(Avatar!L:L,Avatar!D:D,'Резервации 2026'!E279)</f>
        <v>1709.1998369999999</v>
      </c>
      <c r="V279" s="2">
        <f t="shared" si="117"/>
        <v>341.83996739999998</v>
      </c>
      <c r="W279" t="s">
        <v>262</v>
      </c>
      <c r="X279" t="s">
        <v>6205</v>
      </c>
      <c r="Y279" t="s">
        <v>6186</v>
      </c>
      <c r="Z279" t="str">
        <f t="shared" si="109"/>
        <v>Feb</v>
      </c>
      <c r="AA279" s="6">
        <f t="shared" si="98"/>
        <v>0</v>
      </c>
      <c r="AB279" s="6">
        <f t="shared" si="98"/>
        <v>0</v>
      </c>
      <c r="AC279" s="6">
        <f t="shared" si="98"/>
        <v>0</v>
      </c>
      <c r="AD279" s="6">
        <f t="shared" si="98"/>
        <v>5</v>
      </c>
      <c r="AE279" s="6">
        <f t="shared" si="98"/>
        <v>0</v>
      </c>
      <c r="AF279" s="6">
        <f t="shared" si="110"/>
        <v>5</v>
      </c>
      <c r="AG279" s="6">
        <f t="shared" si="111"/>
        <v>0</v>
      </c>
      <c r="AH279" s="14" t="str">
        <f>LEFT(X279,2)&amp;"."&amp;VLOOKUP(MID(X279,4,3),'Data validation'!$A$1:$B$12,2,FALSE)&amp;".2025"</f>
        <v>05.02.2025</v>
      </c>
      <c r="AI279">
        <f t="shared" si="112"/>
        <v>6</v>
      </c>
      <c r="AJ279" t="str">
        <f>H279&amp;"."&amp;VLOOKUP(I279,'Data validation'!$A$1:$B$12,2,FALSE)&amp;".2026"</f>
        <v>03.08.2026</v>
      </c>
      <c r="AK279">
        <f t="shared" si="113"/>
        <v>32</v>
      </c>
      <c r="AL279" t="e">
        <f>VLOOKUP(E279,[2]Sheet1!$A:$B,2,FALSE)</f>
        <v>#N/A</v>
      </c>
    </row>
    <row r="280" spans="1:38" x14ac:dyDescent="0.25">
      <c r="A280" t="str">
        <f>VLOOKUP(Q280,'Data validation'!$K$2:$L$50,2,FALSE)</f>
        <v>TOPOLA SKIES</v>
      </c>
      <c r="B280">
        <f t="shared" si="99"/>
        <v>0</v>
      </c>
      <c r="C280">
        <f t="shared" si="100"/>
        <v>6</v>
      </c>
      <c r="D280">
        <f t="shared" si="101"/>
        <v>0</v>
      </c>
      <c r="E280">
        <v>10092</v>
      </c>
      <c r="F280" t="s">
        <v>6541</v>
      </c>
      <c r="G280" t="s">
        <v>313</v>
      </c>
      <c r="H280" t="str">
        <f t="shared" si="102"/>
        <v>05</v>
      </c>
      <c r="I280" t="str">
        <f t="shared" si="103"/>
        <v>Jul</v>
      </c>
      <c r="J280" t="s">
        <v>323</v>
      </c>
      <c r="K280" t="str">
        <f t="shared" si="104"/>
        <v>11</v>
      </c>
      <c r="L280" t="str">
        <f t="shared" si="105"/>
        <v>Jul</v>
      </c>
      <c r="M280">
        <v>6</v>
      </c>
      <c r="N280">
        <f t="shared" si="106"/>
        <v>6</v>
      </c>
      <c r="O280">
        <f t="shared" si="107"/>
        <v>0</v>
      </c>
      <c r="P280">
        <f t="shared" si="108"/>
        <v>0</v>
      </c>
      <c r="Q280" t="s">
        <v>35</v>
      </c>
      <c r="R280" t="s">
        <v>188</v>
      </c>
      <c r="S280">
        <v>2</v>
      </c>
      <c r="T280">
        <v>2</v>
      </c>
      <c r="U280" s="2">
        <v>2573.0827706422019</v>
      </c>
      <c r="V280" s="2">
        <v>428.84712844036693</v>
      </c>
      <c r="X280" t="s">
        <v>6542</v>
      </c>
      <c r="Y280" t="s">
        <v>6533</v>
      </c>
      <c r="Z280" t="str">
        <f t="shared" si="109"/>
        <v>Feb</v>
      </c>
      <c r="AA280" s="6">
        <f t="shared" si="98"/>
        <v>0</v>
      </c>
      <c r="AB280" s="6">
        <f t="shared" si="98"/>
        <v>0</v>
      </c>
      <c r="AC280" s="6">
        <f t="shared" si="98"/>
        <v>6</v>
      </c>
      <c r="AD280" s="6">
        <f t="shared" si="98"/>
        <v>0</v>
      </c>
      <c r="AE280" s="6">
        <f t="shared" si="98"/>
        <v>0</v>
      </c>
      <c r="AF280" s="6">
        <f t="shared" si="110"/>
        <v>6</v>
      </c>
      <c r="AG280" s="6">
        <f t="shared" si="111"/>
        <v>0</v>
      </c>
      <c r="AH280" s="14" t="str">
        <f>LEFT(X280,2)&amp;"."&amp;VLOOKUP(MID(X280,4,3),'Data validation'!$A$1:$B$12,2,FALSE)&amp;".2025"</f>
        <v>15.02.2025</v>
      </c>
      <c r="AI280">
        <f t="shared" si="112"/>
        <v>7</v>
      </c>
      <c r="AJ280" t="str">
        <f>H280&amp;"."&amp;VLOOKUP(I280,'Data validation'!$A$1:$B$12,2,FALSE)&amp;".2026"</f>
        <v>05.07.2026</v>
      </c>
      <c r="AK280">
        <f t="shared" si="113"/>
        <v>28</v>
      </c>
      <c r="AL280" t="e">
        <f>VLOOKUP(E280,[2]Sheet1!$A:$B,2,FALSE)</f>
        <v>#N/A</v>
      </c>
    </row>
    <row r="281" spans="1:38" x14ac:dyDescent="0.25">
      <c r="A281" t="str">
        <f>VLOOKUP(Q281,'Data validation'!$K$2:$L$50,2,FALSE)</f>
        <v>TO</v>
      </c>
      <c r="B281">
        <f t="shared" si="99"/>
        <v>0</v>
      </c>
      <c r="C281">
        <f t="shared" si="100"/>
        <v>0</v>
      </c>
      <c r="D281">
        <f t="shared" si="101"/>
        <v>10</v>
      </c>
      <c r="E281">
        <v>10289</v>
      </c>
      <c r="F281" t="s">
        <v>7099</v>
      </c>
      <c r="G281" t="s">
        <v>85</v>
      </c>
      <c r="H281" t="str">
        <f t="shared" si="102"/>
        <v>26</v>
      </c>
      <c r="I281" t="str">
        <f t="shared" si="103"/>
        <v>Jul</v>
      </c>
      <c r="J281" t="s">
        <v>290</v>
      </c>
      <c r="K281" t="str">
        <f t="shared" si="104"/>
        <v>05</v>
      </c>
      <c r="L281" t="str">
        <f t="shared" si="105"/>
        <v>Aug</v>
      </c>
      <c r="M281">
        <v>10</v>
      </c>
      <c r="N281">
        <f t="shared" si="106"/>
        <v>-21</v>
      </c>
      <c r="O281">
        <f t="shared" si="107"/>
        <v>5</v>
      </c>
      <c r="P281">
        <f t="shared" si="108"/>
        <v>4</v>
      </c>
      <c r="Q281" t="s">
        <v>81</v>
      </c>
      <c r="R281" t="s">
        <v>17</v>
      </c>
      <c r="S281">
        <v>2</v>
      </c>
      <c r="T281">
        <v>1</v>
      </c>
      <c r="U281" s="2">
        <f>SUMIFS(SLR!L:L,SLR!D:D,'Резервации 2026'!E281)</f>
        <v>3337.428312</v>
      </c>
      <c r="V281" s="2">
        <f t="shared" ref="V281:V282" si="118">+U281/M281</f>
        <v>333.74283120000001</v>
      </c>
      <c r="W281" t="s">
        <v>262</v>
      </c>
      <c r="X281" t="s">
        <v>7100</v>
      </c>
      <c r="Y281" t="s">
        <v>7031</v>
      </c>
      <c r="Z281" t="str">
        <f t="shared" si="109"/>
        <v>Mar</v>
      </c>
      <c r="AA281" s="6">
        <f t="shared" si="98"/>
        <v>0</v>
      </c>
      <c r="AB281" s="6">
        <f t="shared" si="98"/>
        <v>0</v>
      </c>
      <c r="AC281" s="6">
        <f t="shared" si="98"/>
        <v>5</v>
      </c>
      <c r="AD281" s="6">
        <f t="shared" si="98"/>
        <v>4</v>
      </c>
      <c r="AE281" s="6">
        <f t="shared" si="98"/>
        <v>0</v>
      </c>
      <c r="AF281" s="6">
        <f t="shared" si="110"/>
        <v>9</v>
      </c>
      <c r="AG281" s="6">
        <f t="shared" si="111"/>
        <v>-1</v>
      </c>
      <c r="AH281" s="14" t="str">
        <f>LEFT(X281,2)&amp;"."&amp;VLOOKUP(MID(X281,4,3),'Data validation'!$A$1:$B$12,2,FALSE)&amp;".2025"</f>
        <v>02.03.2025</v>
      </c>
      <c r="AI281">
        <f t="shared" si="112"/>
        <v>10</v>
      </c>
      <c r="AJ281" t="str">
        <f>H281&amp;"."&amp;VLOOKUP(I281,'Data validation'!$A$1:$B$12,2,FALSE)&amp;".2026"</f>
        <v>26.07.2026</v>
      </c>
      <c r="AK281">
        <f t="shared" si="113"/>
        <v>31</v>
      </c>
      <c r="AL281" t="e">
        <f>VLOOKUP(E281,[2]Sheet1!$A:$B,2,FALSE)</f>
        <v>#N/A</v>
      </c>
    </row>
    <row r="282" spans="1:38" x14ac:dyDescent="0.25">
      <c r="A282" t="str">
        <f>VLOOKUP(Q282,'Data validation'!$K$2:$L$50,2,FALSE)</f>
        <v>TO</v>
      </c>
      <c r="B282">
        <f t="shared" si="99"/>
        <v>0</v>
      </c>
      <c r="C282">
        <f t="shared" si="100"/>
        <v>0</v>
      </c>
      <c r="D282">
        <f t="shared" si="101"/>
        <v>5</v>
      </c>
      <c r="E282">
        <v>10001</v>
      </c>
      <c r="F282" t="s">
        <v>6206</v>
      </c>
      <c r="G282" t="s">
        <v>94</v>
      </c>
      <c r="H282" t="str">
        <f t="shared" si="102"/>
        <v>27</v>
      </c>
      <c r="I282" t="str">
        <f t="shared" si="103"/>
        <v>Jul</v>
      </c>
      <c r="J282" t="s">
        <v>135</v>
      </c>
      <c r="K282" t="str">
        <f t="shared" si="104"/>
        <v>01</v>
      </c>
      <c r="L282" t="str">
        <f t="shared" si="105"/>
        <v>Aug</v>
      </c>
      <c r="M282">
        <v>5</v>
      </c>
      <c r="N282">
        <f t="shared" si="106"/>
        <v>-26</v>
      </c>
      <c r="O282">
        <f t="shared" si="107"/>
        <v>4</v>
      </c>
      <c r="P282">
        <f t="shared" si="108"/>
        <v>0</v>
      </c>
      <c r="Q282" t="s">
        <v>81</v>
      </c>
      <c r="R282" t="s">
        <v>63</v>
      </c>
      <c r="S282">
        <v>3</v>
      </c>
      <c r="T282">
        <v>1</v>
      </c>
      <c r="U282" s="2">
        <f>SUMIFS(SLR!L:L,SLR!D:D,'Резервации 2026'!E282)</f>
        <v>2307.3904425000001</v>
      </c>
      <c r="V282" s="2">
        <f t="shared" si="118"/>
        <v>461.47808850000001</v>
      </c>
      <c r="W282" t="s">
        <v>262</v>
      </c>
      <c r="X282" t="s">
        <v>6207</v>
      </c>
      <c r="Y282" t="s">
        <v>6186</v>
      </c>
      <c r="Z282" t="str">
        <f t="shared" si="109"/>
        <v>Feb</v>
      </c>
      <c r="AA282" s="6">
        <f t="shared" si="98"/>
        <v>0</v>
      </c>
      <c r="AB282" s="6">
        <f t="shared" si="98"/>
        <v>0</v>
      </c>
      <c r="AC282" s="6">
        <f t="shared" si="98"/>
        <v>4</v>
      </c>
      <c r="AD282" s="6">
        <f t="shared" si="98"/>
        <v>0</v>
      </c>
      <c r="AE282" s="6">
        <f t="shared" si="98"/>
        <v>0</v>
      </c>
      <c r="AF282" s="6">
        <f t="shared" si="110"/>
        <v>4</v>
      </c>
      <c r="AG282" s="6">
        <f t="shared" si="111"/>
        <v>-1</v>
      </c>
      <c r="AH282" s="14" t="str">
        <f>LEFT(X282,2)&amp;"."&amp;VLOOKUP(MID(X282,4,3),'Data validation'!$A$1:$B$12,2,FALSE)&amp;".2025"</f>
        <v>05.02.2025</v>
      </c>
      <c r="AI282">
        <f t="shared" si="112"/>
        <v>6</v>
      </c>
      <c r="AJ282" t="str">
        <f>H282&amp;"."&amp;VLOOKUP(I282,'Data validation'!$A$1:$B$12,2,FALSE)&amp;".2026"</f>
        <v>27.07.2026</v>
      </c>
      <c r="AK282">
        <f t="shared" si="113"/>
        <v>31</v>
      </c>
      <c r="AL282" t="e">
        <f>VLOOKUP(E282,[2]Sheet1!$A:$B,2,FALSE)</f>
        <v>#N/A</v>
      </c>
    </row>
    <row r="283" spans="1:38" x14ac:dyDescent="0.25">
      <c r="A283" t="str">
        <f>VLOOKUP(Q283,'Data validation'!$K$2:$L$50,2,FALSE)</f>
        <v>INDIVIDUAL</v>
      </c>
      <c r="B283">
        <f t="shared" si="99"/>
        <v>0</v>
      </c>
      <c r="C283">
        <f t="shared" si="100"/>
        <v>0</v>
      </c>
      <c r="D283">
        <f t="shared" si="101"/>
        <v>5</v>
      </c>
      <c r="E283">
        <v>10117</v>
      </c>
      <c r="F283" t="s">
        <v>6800</v>
      </c>
      <c r="G283" t="s">
        <v>459</v>
      </c>
      <c r="H283" t="str">
        <f t="shared" si="102"/>
        <v>20</v>
      </c>
      <c r="I283" t="str">
        <f t="shared" si="103"/>
        <v>Aug</v>
      </c>
      <c r="J283" t="s">
        <v>523</v>
      </c>
      <c r="K283" t="str">
        <f t="shared" si="104"/>
        <v>25</v>
      </c>
      <c r="L283" t="str">
        <f t="shared" si="105"/>
        <v>Aug</v>
      </c>
      <c r="M283">
        <v>5</v>
      </c>
      <c r="N283">
        <f t="shared" si="106"/>
        <v>5</v>
      </c>
      <c r="O283">
        <f t="shared" si="107"/>
        <v>0</v>
      </c>
      <c r="P283">
        <f t="shared" si="108"/>
        <v>0</v>
      </c>
      <c r="Q283" t="s">
        <v>24</v>
      </c>
      <c r="R283" t="s">
        <v>48</v>
      </c>
      <c r="S283">
        <v>2</v>
      </c>
      <c r="T283">
        <v>2</v>
      </c>
      <c r="U283" s="2">
        <v>2670.6051197247702</v>
      </c>
      <c r="V283" s="2">
        <v>534.12102394495412</v>
      </c>
      <c r="X283" t="s">
        <v>6801</v>
      </c>
      <c r="Y283" t="s">
        <v>6802</v>
      </c>
      <c r="Z283" t="str">
        <f t="shared" si="109"/>
        <v>Feb</v>
      </c>
      <c r="AA283" s="6">
        <f t="shared" si="98"/>
        <v>0</v>
      </c>
      <c r="AB283" s="6">
        <f t="shared" si="98"/>
        <v>0</v>
      </c>
      <c r="AC283" s="6">
        <f t="shared" si="98"/>
        <v>0</v>
      </c>
      <c r="AD283" s="6">
        <f t="shared" si="98"/>
        <v>5</v>
      </c>
      <c r="AE283" s="6">
        <f t="shared" si="98"/>
        <v>0</v>
      </c>
      <c r="AF283" s="6">
        <f t="shared" si="110"/>
        <v>5</v>
      </c>
      <c r="AG283" s="6">
        <f t="shared" si="111"/>
        <v>0</v>
      </c>
      <c r="AH283" s="14" t="str">
        <f>LEFT(X283,2)&amp;"."&amp;VLOOKUP(MID(X283,4,3),'Data validation'!$A$1:$B$12,2,FALSE)&amp;".2025"</f>
        <v>17.02.2025</v>
      </c>
      <c r="AI283">
        <f t="shared" si="112"/>
        <v>8</v>
      </c>
      <c r="AJ283" t="str">
        <f>H283&amp;"."&amp;VLOOKUP(I283,'Data validation'!$A$1:$B$12,2,FALSE)&amp;".2026"</f>
        <v>20.08.2026</v>
      </c>
      <c r="AK283">
        <f t="shared" si="113"/>
        <v>34</v>
      </c>
      <c r="AL283" t="e">
        <f>VLOOKUP(E283,[2]Sheet1!$A:$B,2,FALSE)</f>
        <v>#N/A</v>
      </c>
    </row>
    <row r="284" spans="1:38" x14ac:dyDescent="0.25">
      <c r="A284" t="str">
        <f>VLOOKUP(Q284,'Data validation'!$K$2:$L$50,2,FALSE)</f>
        <v>INDIVIDUAL</v>
      </c>
      <c r="B284">
        <f t="shared" si="99"/>
        <v>0</v>
      </c>
      <c r="C284">
        <f t="shared" si="100"/>
        <v>0</v>
      </c>
      <c r="D284">
        <f t="shared" si="101"/>
        <v>5</v>
      </c>
      <c r="E284">
        <v>10118</v>
      </c>
      <c r="F284" t="s">
        <v>6800</v>
      </c>
      <c r="G284" t="s">
        <v>459</v>
      </c>
      <c r="H284" t="str">
        <f t="shared" si="102"/>
        <v>20</v>
      </c>
      <c r="I284" t="str">
        <f t="shared" si="103"/>
        <v>Aug</v>
      </c>
      <c r="J284" t="s">
        <v>523</v>
      </c>
      <c r="K284" t="str">
        <f t="shared" si="104"/>
        <v>25</v>
      </c>
      <c r="L284" t="str">
        <f t="shared" si="105"/>
        <v>Aug</v>
      </c>
      <c r="M284">
        <v>5</v>
      </c>
      <c r="N284">
        <f t="shared" si="106"/>
        <v>5</v>
      </c>
      <c r="O284">
        <f t="shared" si="107"/>
        <v>0</v>
      </c>
      <c r="P284">
        <f t="shared" si="108"/>
        <v>0</v>
      </c>
      <c r="Q284" t="s">
        <v>24</v>
      </c>
      <c r="R284" t="s">
        <v>25</v>
      </c>
      <c r="S284">
        <v>2</v>
      </c>
      <c r="T284">
        <v>2</v>
      </c>
      <c r="U284" s="2">
        <v>2381.7164683486235</v>
      </c>
      <c r="V284" s="2">
        <v>476.34329366972474</v>
      </c>
      <c r="X284" t="s">
        <v>6801</v>
      </c>
      <c r="Y284" t="s">
        <v>6802</v>
      </c>
      <c r="Z284" t="str">
        <f t="shared" si="109"/>
        <v>Feb</v>
      </c>
      <c r="AA284" s="6">
        <f t="shared" si="98"/>
        <v>0</v>
      </c>
      <c r="AB284" s="6">
        <f t="shared" si="98"/>
        <v>0</v>
      </c>
      <c r="AC284" s="6">
        <f t="shared" si="98"/>
        <v>0</v>
      </c>
      <c r="AD284" s="6">
        <f t="shared" si="98"/>
        <v>5</v>
      </c>
      <c r="AE284" s="6">
        <f t="shared" si="98"/>
        <v>0</v>
      </c>
      <c r="AF284" s="6">
        <f t="shared" si="110"/>
        <v>5</v>
      </c>
      <c r="AG284" s="6">
        <f t="shared" si="111"/>
        <v>0</v>
      </c>
      <c r="AH284" s="14" t="str">
        <f>LEFT(X284,2)&amp;"."&amp;VLOOKUP(MID(X284,4,3),'Data validation'!$A$1:$B$12,2,FALSE)&amp;".2025"</f>
        <v>17.02.2025</v>
      </c>
      <c r="AI284">
        <f t="shared" si="112"/>
        <v>8</v>
      </c>
      <c r="AJ284" t="str">
        <f>H284&amp;"."&amp;VLOOKUP(I284,'Data validation'!$A$1:$B$12,2,FALSE)&amp;".2026"</f>
        <v>20.08.2026</v>
      </c>
      <c r="AK284">
        <f t="shared" si="113"/>
        <v>34</v>
      </c>
      <c r="AL284" t="e">
        <f>VLOOKUP(E284,[2]Sheet1!$A:$B,2,FALSE)</f>
        <v>#N/A</v>
      </c>
    </row>
    <row r="285" spans="1:38" x14ac:dyDescent="0.25">
      <c r="A285" t="str">
        <f>VLOOKUP(Q285,'Data validation'!$K$2:$L$50,2,FALSE)</f>
        <v>TO</v>
      </c>
      <c r="B285">
        <f t="shared" si="99"/>
        <v>0</v>
      </c>
      <c r="C285">
        <f t="shared" si="100"/>
        <v>0</v>
      </c>
      <c r="D285">
        <f t="shared" si="101"/>
        <v>8</v>
      </c>
      <c r="E285">
        <v>10002</v>
      </c>
      <c r="F285" t="s">
        <v>6208</v>
      </c>
      <c r="G285" t="s">
        <v>84</v>
      </c>
      <c r="H285" t="str">
        <f t="shared" si="102"/>
        <v>20</v>
      </c>
      <c r="I285" t="str">
        <f t="shared" si="103"/>
        <v>Jul</v>
      </c>
      <c r="J285" t="s">
        <v>495</v>
      </c>
      <c r="K285" t="str">
        <f t="shared" si="104"/>
        <v>28</v>
      </c>
      <c r="L285" t="str">
        <f t="shared" si="105"/>
        <v>Jul</v>
      </c>
      <c r="M285">
        <v>8</v>
      </c>
      <c r="N285">
        <f t="shared" si="106"/>
        <v>8</v>
      </c>
      <c r="O285">
        <f t="shared" si="107"/>
        <v>0</v>
      </c>
      <c r="P285">
        <f t="shared" si="108"/>
        <v>0</v>
      </c>
      <c r="Q285" t="s">
        <v>81</v>
      </c>
      <c r="R285" t="s">
        <v>188</v>
      </c>
      <c r="S285">
        <v>2</v>
      </c>
      <c r="T285">
        <v>2</v>
      </c>
      <c r="U285" s="2">
        <f>SUMIFS(SLR!L:L,SLR!D:D,'Резервации 2026'!E285)</f>
        <v>0</v>
      </c>
      <c r="V285" s="2">
        <f>+U285/M285</f>
        <v>0</v>
      </c>
      <c r="W285" t="s">
        <v>262</v>
      </c>
      <c r="X285" t="s">
        <v>6209</v>
      </c>
      <c r="Y285" t="s">
        <v>6186</v>
      </c>
      <c r="Z285" t="str">
        <f t="shared" si="109"/>
        <v>Feb</v>
      </c>
      <c r="AA285" s="6">
        <f t="shared" si="98"/>
        <v>0</v>
      </c>
      <c r="AB285" s="6">
        <f t="shared" si="98"/>
        <v>0</v>
      </c>
      <c r="AC285" s="6">
        <f t="shared" si="98"/>
        <v>8</v>
      </c>
      <c r="AD285" s="6">
        <f t="shared" si="98"/>
        <v>0</v>
      </c>
      <c r="AE285" s="6">
        <f t="shared" si="98"/>
        <v>0</v>
      </c>
      <c r="AF285" s="6">
        <f t="shared" si="110"/>
        <v>8</v>
      </c>
      <c r="AG285" s="6">
        <f t="shared" si="111"/>
        <v>0</v>
      </c>
      <c r="AH285" s="14" t="str">
        <f>LEFT(X285,2)&amp;"."&amp;VLOOKUP(MID(X285,4,3),'Data validation'!$A$1:$B$12,2,FALSE)&amp;".2025"</f>
        <v>05.02.2025</v>
      </c>
      <c r="AI285">
        <f t="shared" si="112"/>
        <v>6</v>
      </c>
      <c r="AJ285" t="str">
        <f>H285&amp;"."&amp;VLOOKUP(I285,'Data validation'!$A$1:$B$12,2,FALSE)&amp;".2026"</f>
        <v>20.07.2026</v>
      </c>
      <c r="AK285">
        <f t="shared" si="113"/>
        <v>30</v>
      </c>
      <c r="AL285" t="str">
        <f>VLOOKUP(E285,[2]Sheet1!$A:$B,2,FALSE)</f>
        <v>Анулирана</v>
      </c>
    </row>
    <row r="286" spans="1:38" x14ac:dyDescent="0.25">
      <c r="A286" t="str">
        <f>VLOOKUP(Q286,'Data validation'!$K$2:$L$50,2,FALSE)</f>
        <v>TO</v>
      </c>
      <c r="B286">
        <f t="shared" si="99"/>
        <v>0</v>
      </c>
      <c r="C286">
        <f t="shared" si="100"/>
        <v>0</v>
      </c>
      <c r="D286">
        <f t="shared" si="101"/>
        <v>5</v>
      </c>
      <c r="E286">
        <v>10197</v>
      </c>
      <c r="F286" t="s">
        <v>7101</v>
      </c>
      <c r="G286" t="s">
        <v>543</v>
      </c>
      <c r="H286" t="str">
        <f t="shared" si="102"/>
        <v>16</v>
      </c>
      <c r="I286" t="str">
        <f t="shared" si="103"/>
        <v>Aug</v>
      </c>
      <c r="J286" t="s">
        <v>519</v>
      </c>
      <c r="K286" t="str">
        <f t="shared" si="104"/>
        <v>21</v>
      </c>
      <c r="L286" t="str">
        <f t="shared" si="105"/>
        <v>Aug</v>
      </c>
      <c r="M286">
        <v>5</v>
      </c>
      <c r="N286">
        <f t="shared" si="106"/>
        <v>5</v>
      </c>
      <c r="O286">
        <f t="shared" si="107"/>
        <v>0</v>
      </c>
      <c r="P286">
        <f t="shared" si="108"/>
        <v>0</v>
      </c>
      <c r="Q286" t="s">
        <v>56</v>
      </c>
      <c r="R286" t="s">
        <v>17</v>
      </c>
      <c r="S286">
        <v>3</v>
      </c>
      <c r="T286">
        <v>0</v>
      </c>
      <c r="U286" s="2">
        <f>SUMIFS(Novoton!L:L,Novoton!D:D,'Резервации 2026'!E286)</f>
        <v>2252.7249939999997</v>
      </c>
      <c r="V286" s="2">
        <f t="shared" ref="V286:V288" si="119">+U286/M286</f>
        <v>450.54499879999992</v>
      </c>
      <c r="W286" t="s">
        <v>262</v>
      </c>
      <c r="X286" t="s">
        <v>7102</v>
      </c>
      <c r="Y286" t="s">
        <v>7077</v>
      </c>
      <c r="Z286" t="str">
        <f t="shared" si="109"/>
        <v>Feb</v>
      </c>
      <c r="AA286" s="6">
        <f t="shared" si="98"/>
        <v>0</v>
      </c>
      <c r="AB286" s="6">
        <f t="shared" si="98"/>
        <v>0</v>
      </c>
      <c r="AC286" s="6">
        <f t="shared" si="98"/>
        <v>0</v>
      </c>
      <c r="AD286" s="6">
        <f t="shared" si="98"/>
        <v>5</v>
      </c>
      <c r="AE286" s="6">
        <f t="shared" si="98"/>
        <v>0</v>
      </c>
      <c r="AF286" s="6">
        <f t="shared" si="110"/>
        <v>5</v>
      </c>
      <c r="AG286" s="6">
        <f t="shared" si="111"/>
        <v>0</v>
      </c>
      <c r="AH286" s="14" t="str">
        <f>LEFT(X286,2)&amp;"."&amp;VLOOKUP(MID(X286,4,3),'Data validation'!$A$1:$B$12,2,FALSE)&amp;".2025"</f>
        <v>23.02.2025</v>
      </c>
      <c r="AI286">
        <f t="shared" si="112"/>
        <v>9</v>
      </c>
      <c r="AJ286" t="str">
        <f>H286&amp;"."&amp;VLOOKUP(I286,'Data validation'!$A$1:$B$12,2,FALSE)&amp;".2026"</f>
        <v>16.08.2026</v>
      </c>
      <c r="AK286">
        <f t="shared" si="113"/>
        <v>34</v>
      </c>
      <c r="AL286" t="e">
        <f>VLOOKUP(E286,[2]Sheet1!$A:$B,2,FALSE)</f>
        <v>#N/A</v>
      </c>
    </row>
    <row r="287" spans="1:38" x14ac:dyDescent="0.25">
      <c r="A287" t="str">
        <f>VLOOKUP(Q287,'Data validation'!$K$2:$L$50,2,FALSE)</f>
        <v>TO</v>
      </c>
      <c r="B287">
        <f t="shared" si="99"/>
        <v>0</v>
      </c>
      <c r="C287">
        <f t="shared" si="100"/>
        <v>0</v>
      </c>
      <c r="D287">
        <f t="shared" si="101"/>
        <v>5</v>
      </c>
      <c r="E287">
        <v>10198</v>
      </c>
      <c r="F287" t="s">
        <v>7103</v>
      </c>
      <c r="G287" t="s">
        <v>543</v>
      </c>
      <c r="H287" t="str">
        <f t="shared" si="102"/>
        <v>16</v>
      </c>
      <c r="I287" t="str">
        <f t="shared" si="103"/>
        <v>Aug</v>
      </c>
      <c r="J287" t="s">
        <v>519</v>
      </c>
      <c r="K287" t="str">
        <f t="shared" si="104"/>
        <v>21</v>
      </c>
      <c r="L287" t="str">
        <f t="shared" si="105"/>
        <v>Aug</v>
      </c>
      <c r="M287">
        <v>5</v>
      </c>
      <c r="N287">
        <f t="shared" si="106"/>
        <v>5</v>
      </c>
      <c r="O287">
        <f t="shared" si="107"/>
        <v>0</v>
      </c>
      <c r="P287">
        <f t="shared" si="108"/>
        <v>0</v>
      </c>
      <c r="Q287" t="s">
        <v>56</v>
      </c>
      <c r="R287" t="s">
        <v>17</v>
      </c>
      <c r="S287">
        <v>2</v>
      </c>
      <c r="T287">
        <v>1</v>
      </c>
      <c r="U287" s="2">
        <f>SUMIFS(Novoton!L:L,Novoton!D:D,'Резервации 2026'!E287)</f>
        <v>1668.714156</v>
      </c>
      <c r="V287" s="2">
        <f t="shared" si="119"/>
        <v>333.74283120000001</v>
      </c>
      <c r="W287" t="s">
        <v>262</v>
      </c>
      <c r="X287" t="s">
        <v>7102</v>
      </c>
      <c r="Y287" t="s">
        <v>7077</v>
      </c>
      <c r="Z287" t="str">
        <f t="shared" si="109"/>
        <v>Feb</v>
      </c>
      <c r="AA287" s="6">
        <f t="shared" si="98"/>
        <v>0</v>
      </c>
      <c r="AB287" s="6">
        <f t="shared" si="98"/>
        <v>0</v>
      </c>
      <c r="AC287" s="6">
        <f t="shared" si="98"/>
        <v>0</v>
      </c>
      <c r="AD287" s="6">
        <f t="shared" si="98"/>
        <v>5</v>
      </c>
      <c r="AE287" s="6">
        <f t="shared" si="98"/>
        <v>0</v>
      </c>
      <c r="AF287" s="6">
        <f t="shared" si="110"/>
        <v>5</v>
      </c>
      <c r="AG287" s="6">
        <f t="shared" si="111"/>
        <v>0</v>
      </c>
      <c r="AH287" s="14" t="str">
        <f>LEFT(X287,2)&amp;"."&amp;VLOOKUP(MID(X287,4,3),'Data validation'!$A$1:$B$12,2,FALSE)&amp;".2025"</f>
        <v>23.02.2025</v>
      </c>
      <c r="AI287">
        <f t="shared" si="112"/>
        <v>9</v>
      </c>
      <c r="AJ287" t="str">
        <f>H287&amp;"."&amp;VLOOKUP(I287,'Data validation'!$A$1:$B$12,2,FALSE)&amp;".2026"</f>
        <v>16.08.2026</v>
      </c>
      <c r="AK287">
        <f t="shared" si="113"/>
        <v>34</v>
      </c>
      <c r="AL287" t="e">
        <f>VLOOKUP(E287,[2]Sheet1!$A:$B,2,FALSE)</f>
        <v>#N/A</v>
      </c>
    </row>
    <row r="288" spans="1:38" x14ac:dyDescent="0.25">
      <c r="A288" t="str">
        <f>VLOOKUP(Q288,'Data validation'!$K$2:$L$50,2,FALSE)</f>
        <v>TO</v>
      </c>
      <c r="B288">
        <f t="shared" si="99"/>
        <v>0</v>
      </c>
      <c r="C288">
        <f t="shared" si="100"/>
        <v>0</v>
      </c>
      <c r="D288">
        <f t="shared" si="101"/>
        <v>5</v>
      </c>
      <c r="E288">
        <v>10199</v>
      </c>
      <c r="F288" t="s">
        <v>7104</v>
      </c>
      <c r="G288" t="s">
        <v>543</v>
      </c>
      <c r="H288" t="str">
        <f t="shared" si="102"/>
        <v>16</v>
      </c>
      <c r="I288" t="str">
        <f t="shared" si="103"/>
        <v>Aug</v>
      </c>
      <c r="J288" t="s">
        <v>519</v>
      </c>
      <c r="K288" t="str">
        <f t="shared" si="104"/>
        <v>21</v>
      </c>
      <c r="L288" t="str">
        <f t="shared" si="105"/>
        <v>Aug</v>
      </c>
      <c r="M288">
        <v>5</v>
      </c>
      <c r="N288">
        <f t="shared" si="106"/>
        <v>5</v>
      </c>
      <c r="O288">
        <f t="shared" si="107"/>
        <v>0</v>
      </c>
      <c r="P288">
        <f t="shared" si="108"/>
        <v>0</v>
      </c>
      <c r="Q288" t="s">
        <v>56</v>
      </c>
      <c r="R288" t="s">
        <v>17</v>
      </c>
      <c r="S288">
        <v>2</v>
      </c>
      <c r="T288">
        <v>0</v>
      </c>
      <c r="U288" s="2">
        <f>SUMIFS(Novoton!L:L,Novoton!D:D,'Резервации 2026'!E288)</f>
        <v>1668.714156</v>
      </c>
      <c r="V288" s="2">
        <f t="shared" si="119"/>
        <v>333.74283120000001</v>
      </c>
      <c r="W288" t="s">
        <v>262</v>
      </c>
      <c r="X288" t="s">
        <v>7102</v>
      </c>
      <c r="Y288" t="s">
        <v>7077</v>
      </c>
      <c r="Z288" t="str">
        <f t="shared" si="109"/>
        <v>Feb</v>
      </c>
      <c r="AA288" s="6">
        <f t="shared" si="98"/>
        <v>0</v>
      </c>
      <c r="AB288" s="6">
        <f t="shared" si="98"/>
        <v>0</v>
      </c>
      <c r="AC288" s="6">
        <f t="shared" si="98"/>
        <v>0</v>
      </c>
      <c r="AD288" s="6">
        <f t="shared" si="98"/>
        <v>5</v>
      </c>
      <c r="AE288" s="6">
        <f t="shared" si="98"/>
        <v>0</v>
      </c>
      <c r="AF288" s="6">
        <f t="shared" si="110"/>
        <v>5</v>
      </c>
      <c r="AG288" s="6">
        <f t="shared" si="111"/>
        <v>0</v>
      </c>
      <c r="AH288" s="14" t="str">
        <f>LEFT(X288,2)&amp;"."&amp;VLOOKUP(MID(X288,4,3),'Data validation'!$A$1:$B$12,2,FALSE)&amp;".2025"</f>
        <v>23.02.2025</v>
      </c>
      <c r="AI288">
        <f t="shared" si="112"/>
        <v>9</v>
      </c>
      <c r="AJ288" t="str">
        <f>H288&amp;"."&amp;VLOOKUP(I288,'Data validation'!$A$1:$B$12,2,FALSE)&amp;".2026"</f>
        <v>16.08.2026</v>
      </c>
      <c r="AK288">
        <f t="shared" si="113"/>
        <v>34</v>
      </c>
      <c r="AL288" t="e">
        <f>VLOOKUP(E288,[2]Sheet1!$A:$B,2,FALSE)</f>
        <v>#N/A</v>
      </c>
    </row>
    <row r="289" spans="1:38" x14ac:dyDescent="0.25">
      <c r="A289" t="str">
        <f>VLOOKUP(Q289,'Data validation'!$K$2:$L$50,2,FALSE)</f>
        <v>TOPOLA SKIES</v>
      </c>
      <c r="B289">
        <f t="shared" si="99"/>
        <v>0</v>
      </c>
      <c r="C289">
        <f t="shared" si="100"/>
        <v>0</v>
      </c>
      <c r="D289">
        <f t="shared" si="101"/>
        <v>6</v>
      </c>
      <c r="E289">
        <v>9280</v>
      </c>
      <c r="F289" t="s">
        <v>7723</v>
      </c>
      <c r="G289" t="s">
        <v>543</v>
      </c>
      <c r="H289" t="str">
        <f t="shared" si="102"/>
        <v>16</v>
      </c>
      <c r="I289" t="str">
        <f t="shared" si="103"/>
        <v>Aug</v>
      </c>
      <c r="J289" t="s">
        <v>91</v>
      </c>
      <c r="K289" t="str">
        <f t="shared" si="104"/>
        <v>22</v>
      </c>
      <c r="L289" t="str">
        <f t="shared" si="105"/>
        <v>Aug</v>
      </c>
      <c r="M289">
        <v>6</v>
      </c>
      <c r="N289">
        <f t="shared" si="106"/>
        <v>6</v>
      </c>
      <c r="O289">
        <f t="shared" si="107"/>
        <v>0</v>
      </c>
      <c r="P289">
        <f t="shared" si="108"/>
        <v>0</v>
      </c>
      <c r="Q289" t="s">
        <v>35</v>
      </c>
      <c r="R289" t="s">
        <v>63</v>
      </c>
      <c r="S289">
        <v>2</v>
      </c>
      <c r="T289">
        <v>2</v>
      </c>
      <c r="U289" s="2">
        <v>2667.9315539449535</v>
      </c>
      <c r="V289" s="2">
        <v>444.65525899082564</v>
      </c>
      <c r="X289" t="s">
        <v>3821</v>
      </c>
      <c r="Y289" t="s">
        <v>3819</v>
      </c>
      <c r="Z289" t="str">
        <f t="shared" si="109"/>
        <v>Dec</v>
      </c>
      <c r="AA289" s="6">
        <f t="shared" si="98"/>
        <v>0</v>
      </c>
      <c r="AB289" s="6">
        <f t="shared" si="98"/>
        <v>0</v>
      </c>
      <c r="AC289" s="6">
        <f t="shared" si="98"/>
        <v>0</v>
      </c>
      <c r="AD289" s="6">
        <f t="shared" si="98"/>
        <v>6</v>
      </c>
      <c r="AE289" s="6">
        <f t="shared" si="98"/>
        <v>0</v>
      </c>
      <c r="AF289" s="6">
        <f t="shared" si="110"/>
        <v>6</v>
      </c>
      <c r="AG289" s="6">
        <f t="shared" si="111"/>
        <v>0</v>
      </c>
      <c r="AH289" s="14" t="str">
        <f>LEFT(X289,2)&amp;"."&amp;VLOOKUP(MID(X289,4,3),'Data validation'!$A$1:$B$12,2,FALSE)&amp;".2025"</f>
        <v>31.12.2025</v>
      </c>
      <c r="AI289">
        <f t="shared" si="112"/>
        <v>53</v>
      </c>
      <c r="AJ289" t="str">
        <f>H289&amp;"."&amp;VLOOKUP(I289,'Data validation'!$A$1:$B$12,2,FALSE)&amp;".2026"</f>
        <v>16.08.2026</v>
      </c>
      <c r="AK289">
        <f t="shared" si="113"/>
        <v>34</v>
      </c>
      <c r="AL289" t="e">
        <f>VLOOKUP(E289,[2]Sheet1!$A:$B,2,FALSE)</f>
        <v>#N/A</v>
      </c>
    </row>
    <row r="290" spans="1:38" x14ac:dyDescent="0.25">
      <c r="A290" t="str">
        <f>VLOOKUP(Q290,'Data validation'!$K$2:$L$50,2,FALSE)</f>
        <v>TO</v>
      </c>
      <c r="B290">
        <f t="shared" si="99"/>
        <v>0</v>
      </c>
      <c r="C290">
        <f t="shared" si="100"/>
        <v>5</v>
      </c>
      <c r="D290">
        <f t="shared" si="101"/>
        <v>0</v>
      </c>
      <c r="E290">
        <v>9815</v>
      </c>
      <c r="F290" t="s">
        <v>5421</v>
      </c>
      <c r="G290" t="s">
        <v>173</v>
      </c>
      <c r="H290" t="str">
        <f t="shared" si="102"/>
        <v>06</v>
      </c>
      <c r="I290" t="str">
        <f t="shared" si="103"/>
        <v>Jul</v>
      </c>
      <c r="J290" t="s">
        <v>323</v>
      </c>
      <c r="K290" t="str">
        <f t="shared" si="104"/>
        <v>11</v>
      </c>
      <c r="L290" t="str">
        <f t="shared" si="105"/>
        <v>Jul</v>
      </c>
      <c r="M290">
        <v>5</v>
      </c>
      <c r="N290">
        <f t="shared" si="106"/>
        <v>5</v>
      </c>
      <c r="O290">
        <f t="shared" si="107"/>
        <v>0</v>
      </c>
      <c r="P290">
        <f t="shared" si="108"/>
        <v>0</v>
      </c>
      <c r="Q290" t="s">
        <v>81</v>
      </c>
      <c r="R290" t="s">
        <v>63</v>
      </c>
      <c r="S290">
        <v>3</v>
      </c>
      <c r="T290">
        <v>1</v>
      </c>
      <c r="U290" s="2">
        <f>SUMIFS(SLR!L:L,SLR!D:D,'Резервации 2026'!E290)</f>
        <v>2031.3641545999997</v>
      </c>
      <c r="V290" s="2">
        <f>+U290/M290</f>
        <v>406.27283091999993</v>
      </c>
      <c r="W290" t="s">
        <v>262</v>
      </c>
      <c r="X290" t="s">
        <v>5422</v>
      </c>
      <c r="Y290" t="s">
        <v>5372</v>
      </c>
      <c r="Z290" t="str">
        <f t="shared" si="109"/>
        <v>Jan</v>
      </c>
      <c r="AA290" s="6">
        <f t="shared" si="98"/>
        <v>0</v>
      </c>
      <c r="AB290" s="6">
        <f t="shared" si="98"/>
        <v>0</v>
      </c>
      <c r="AC290" s="6">
        <f t="shared" si="98"/>
        <v>5</v>
      </c>
      <c r="AD290" s="6">
        <f t="shared" si="98"/>
        <v>0</v>
      </c>
      <c r="AE290" s="6">
        <f t="shared" si="98"/>
        <v>0</v>
      </c>
      <c r="AF290" s="6">
        <f t="shared" si="110"/>
        <v>5</v>
      </c>
      <c r="AG290" s="6">
        <f t="shared" si="111"/>
        <v>0</v>
      </c>
      <c r="AH290" s="14" t="str">
        <f>LEFT(X290,2)&amp;"."&amp;VLOOKUP(MID(X290,4,3),'Data validation'!$A$1:$B$12,2,FALSE)&amp;".2025"</f>
        <v>29.01.2025</v>
      </c>
      <c r="AI290">
        <f t="shared" si="112"/>
        <v>5</v>
      </c>
      <c r="AJ290" t="str">
        <f>H290&amp;"."&amp;VLOOKUP(I290,'Data validation'!$A$1:$B$12,2,FALSE)&amp;".2026"</f>
        <v>06.07.2026</v>
      </c>
      <c r="AK290">
        <f t="shared" si="113"/>
        <v>28</v>
      </c>
      <c r="AL290" t="e">
        <f>VLOOKUP(E290,[2]Sheet1!$A:$B,2,FALSE)</f>
        <v>#N/A</v>
      </c>
    </row>
    <row r="291" spans="1:38" x14ac:dyDescent="0.25">
      <c r="A291" t="str">
        <f>VLOOKUP(Q291,'Data validation'!$K$2:$L$50,2,FALSE)</f>
        <v>BOOKING</v>
      </c>
      <c r="B291">
        <f t="shared" si="99"/>
        <v>4</v>
      </c>
      <c r="C291">
        <f t="shared" si="100"/>
        <v>-1</v>
      </c>
      <c r="D291">
        <f t="shared" si="101"/>
        <v>0</v>
      </c>
      <c r="E291">
        <v>9020</v>
      </c>
      <c r="F291" t="s">
        <v>7724</v>
      </c>
      <c r="G291" t="s">
        <v>23</v>
      </c>
      <c r="H291" t="str">
        <f t="shared" si="102"/>
        <v>11</v>
      </c>
      <c r="I291" t="str">
        <f t="shared" si="103"/>
        <v>Jun</v>
      </c>
      <c r="J291" t="s">
        <v>1926</v>
      </c>
      <c r="K291" t="str">
        <f t="shared" si="104"/>
        <v>14</v>
      </c>
      <c r="L291" t="str">
        <f t="shared" si="105"/>
        <v>Jun</v>
      </c>
      <c r="M291">
        <v>3</v>
      </c>
      <c r="N291">
        <f t="shared" si="106"/>
        <v>3</v>
      </c>
      <c r="O291">
        <f t="shared" si="107"/>
        <v>0</v>
      </c>
      <c r="P291">
        <f t="shared" si="108"/>
        <v>0</v>
      </c>
      <c r="Q291" t="s">
        <v>587</v>
      </c>
      <c r="R291" t="s">
        <v>17</v>
      </c>
      <c r="S291">
        <v>2</v>
      </c>
      <c r="T291">
        <v>2</v>
      </c>
      <c r="U291" s="2">
        <v>1074.8093302752293</v>
      </c>
      <c r="V291" s="2">
        <v>358.27575788990822</v>
      </c>
      <c r="W291" t="s">
        <v>262</v>
      </c>
      <c r="X291" t="s">
        <v>3170</v>
      </c>
      <c r="Y291" t="s">
        <v>3218</v>
      </c>
      <c r="Z291" t="str">
        <f t="shared" si="109"/>
        <v>Dec</v>
      </c>
      <c r="AA291" s="6">
        <f t="shared" si="98"/>
        <v>0</v>
      </c>
      <c r="AB291" s="6">
        <f t="shared" si="98"/>
        <v>3</v>
      </c>
      <c r="AC291" s="6">
        <f t="shared" si="98"/>
        <v>0</v>
      </c>
      <c r="AD291" s="6">
        <f t="shared" si="98"/>
        <v>0</v>
      </c>
      <c r="AE291" s="6">
        <f t="shared" si="98"/>
        <v>0</v>
      </c>
      <c r="AF291" s="6">
        <f t="shared" si="110"/>
        <v>3</v>
      </c>
      <c r="AG291" s="6">
        <f t="shared" si="111"/>
        <v>0</v>
      </c>
      <c r="AH291" s="14" t="str">
        <f>LEFT(X291,2)&amp;"."&amp;VLOOKUP(MID(X291,4,3),'Data validation'!$A$1:$B$12,2,FALSE)&amp;".2025"</f>
        <v>04.12.2025</v>
      </c>
      <c r="AI291">
        <f t="shared" si="112"/>
        <v>49</v>
      </c>
      <c r="AJ291" t="str">
        <f>H291&amp;"."&amp;VLOOKUP(I291,'Data validation'!$A$1:$B$12,2,FALSE)&amp;".2026"</f>
        <v>11.06.2026</v>
      </c>
      <c r="AK291">
        <f t="shared" si="113"/>
        <v>24</v>
      </c>
      <c r="AL291" t="e">
        <f>VLOOKUP(E291,[2]Sheet1!$A:$B,2,FALSE)</f>
        <v>#N/A</v>
      </c>
    </row>
    <row r="292" spans="1:38" x14ac:dyDescent="0.25">
      <c r="A292" t="str">
        <f>VLOOKUP(Q292,'Data validation'!$K$2:$L$50,2,FALSE)</f>
        <v>TO</v>
      </c>
      <c r="B292">
        <f t="shared" si="99"/>
        <v>0</v>
      </c>
      <c r="C292">
        <f t="shared" si="100"/>
        <v>5</v>
      </c>
      <c r="D292">
        <f t="shared" si="101"/>
        <v>0</v>
      </c>
      <c r="E292">
        <v>10119</v>
      </c>
      <c r="F292" t="s">
        <v>6803</v>
      </c>
      <c r="G292" t="s">
        <v>151</v>
      </c>
      <c r="H292" t="str">
        <f t="shared" si="102"/>
        <v>19</v>
      </c>
      <c r="I292" t="str">
        <f t="shared" si="103"/>
        <v>Jun</v>
      </c>
      <c r="J292" t="s">
        <v>152</v>
      </c>
      <c r="K292" t="str">
        <f t="shared" si="104"/>
        <v>24</v>
      </c>
      <c r="L292" t="str">
        <f t="shared" si="105"/>
        <v>Jun</v>
      </c>
      <c r="M292">
        <v>5</v>
      </c>
      <c r="N292">
        <f t="shared" si="106"/>
        <v>5</v>
      </c>
      <c r="O292">
        <f t="shared" si="107"/>
        <v>0</v>
      </c>
      <c r="P292">
        <f t="shared" si="108"/>
        <v>0</v>
      </c>
      <c r="Q292" t="s">
        <v>162</v>
      </c>
      <c r="R292" t="s">
        <v>17</v>
      </c>
      <c r="S292">
        <v>3</v>
      </c>
      <c r="T292">
        <v>1</v>
      </c>
      <c r="U292" s="2">
        <f>SUMIFS(Magelan!L:L,Magelan!D:D,'Резервации 2026'!E292)</f>
        <v>1780.3920489999998</v>
      </c>
      <c r="V292" s="2">
        <f>+U292/M292</f>
        <v>356.07840979999997</v>
      </c>
      <c r="W292" t="s">
        <v>262</v>
      </c>
      <c r="X292" t="s">
        <v>6804</v>
      </c>
      <c r="Y292" t="s">
        <v>6802</v>
      </c>
      <c r="Z292" t="str">
        <f t="shared" si="109"/>
        <v>Feb</v>
      </c>
      <c r="AA292" s="6">
        <f t="shared" si="98"/>
        <v>0</v>
      </c>
      <c r="AB292" s="6">
        <f t="shared" si="98"/>
        <v>5</v>
      </c>
      <c r="AC292" s="6">
        <f t="shared" si="98"/>
        <v>0</v>
      </c>
      <c r="AD292" s="6">
        <f t="shared" si="98"/>
        <v>0</v>
      </c>
      <c r="AE292" s="6">
        <f t="shared" si="98"/>
        <v>0</v>
      </c>
      <c r="AF292" s="6">
        <f t="shared" si="110"/>
        <v>5</v>
      </c>
      <c r="AG292" s="6">
        <f t="shared" si="111"/>
        <v>0</v>
      </c>
      <c r="AH292" s="14" t="str">
        <f>LEFT(X292,2)&amp;"."&amp;VLOOKUP(MID(X292,4,3),'Data validation'!$A$1:$B$12,2,FALSE)&amp;".2025"</f>
        <v>17.02.2025</v>
      </c>
      <c r="AI292">
        <f t="shared" si="112"/>
        <v>8</v>
      </c>
      <c r="AJ292" t="str">
        <f>H292&amp;"."&amp;VLOOKUP(I292,'Data validation'!$A$1:$B$12,2,FALSE)&amp;".2026"</f>
        <v>19.06.2026</v>
      </c>
      <c r="AK292">
        <f t="shared" si="113"/>
        <v>25</v>
      </c>
      <c r="AL292" t="e">
        <f>VLOOKUP(E292,[2]Sheet1!$A:$B,2,FALSE)</f>
        <v>#N/A</v>
      </c>
    </row>
    <row r="293" spans="1:38" x14ac:dyDescent="0.25">
      <c r="A293" t="str">
        <f>VLOOKUP(Q293,'Data validation'!$K$2:$L$50,2,FALSE)</f>
        <v>TO</v>
      </c>
      <c r="B293">
        <f t="shared" si="99"/>
        <v>1</v>
      </c>
      <c r="C293">
        <f t="shared" si="100"/>
        <v>1</v>
      </c>
      <c r="D293">
        <f t="shared" si="101"/>
        <v>0</v>
      </c>
      <c r="E293">
        <v>10120</v>
      </c>
      <c r="F293" t="s">
        <v>6805</v>
      </c>
      <c r="G293" t="s">
        <v>3113</v>
      </c>
      <c r="H293" t="str">
        <f t="shared" si="102"/>
        <v>30</v>
      </c>
      <c r="I293" t="str">
        <f t="shared" si="103"/>
        <v>May</v>
      </c>
      <c r="J293" t="s">
        <v>27</v>
      </c>
      <c r="K293" t="str">
        <f t="shared" si="104"/>
        <v>01</v>
      </c>
      <c r="L293" t="str">
        <f t="shared" si="105"/>
        <v>Jun</v>
      </c>
      <c r="M293">
        <v>2</v>
      </c>
      <c r="N293">
        <f t="shared" si="106"/>
        <v>-29</v>
      </c>
      <c r="O293">
        <f t="shared" si="107"/>
        <v>1</v>
      </c>
      <c r="P293">
        <f t="shared" si="108"/>
        <v>0</v>
      </c>
      <c r="Q293" t="s">
        <v>81</v>
      </c>
      <c r="R293" t="s">
        <v>20</v>
      </c>
      <c r="S293">
        <v>3</v>
      </c>
      <c r="T293">
        <v>1</v>
      </c>
      <c r="U293" s="2">
        <f>SUMIFS(SLR!L:L,SLR!D:D,'Резервации 2026'!E293)</f>
        <v>707.30636119999997</v>
      </c>
      <c r="V293" s="2">
        <f>+U293/M293</f>
        <v>353.65318059999998</v>
      </c>
      <c r="W293" t="s">
        <v>262</v>
      </c>
      <c r="X293" t="s">
        <v>6806</v>
      </c>
      <c r="Y293" t="s">
        <v>6771</v>
      </c>
      <c r="Z293" t="str">
        <f t="shared" si="109"/>
        <v>Feb</v>
      </c>
      <c r="AA293" s="6">
        <f t="shared" si="98"/>
        <v>1</v>
      </c>
      <c r="AB293" s="6">
        <f t="shared" si="98"/>
        <v>0</v>
      </c>
      <c r="AC293" s="6">
        <f t="shared" si="98"/>
        <v>0</v>
      </c>
      <c r="AD293" s="6">
        <f t="shared" si="98"/>
        <v>0</v>
      </c>
      <c r="AE293" s="6">
        <f t="shared" si="98"/>
        <v>0</v>
      </c>
      <c r="AF293" s="6">
        <f t="shared" si="110"/>
        <v>1</v>
      </c>
      <c r="AG293" s="6">
        <f t="shared" si="111"/>
        <v>-1</v>
      </c>
      <c r="AH293" s="14" t="str">
        <f>LEFT(X293,2)&amp;"."&amp;VLOOKUP(MID(X293,4,3),'Data validation'!$A$1:$B$12,2,FALSE)&amp;".2025"</f>
        <v>17.02.2025</v>
      </c>
      <c r="AI293">
        <f t="shared" si="112"/>
        <v>8</v>
      </c>
      <c r="AJ293" t="str">
        <f>H293&amp;"."&amp;VLOOKUP(I293,'Data validation'!$A$1:$B$12,2,FALSE)&amp;".2026"</f>
        <v>30.05.2026</v>
      </c>
      <c r="AK293">
        <f t="shared" si="113"/>
        <v>22</v>
      </c>
      <c r="AL293" t="e">
        <f>VLOOKUP(E293,[2]Sheet1!$A:$B,2,FALSE)</f>
        <v>#N/A</v>
      </c>
    </row>
    <row r="294" spans="1:38" x14ac:dyDescent="0.25">
      <c r="A294" t="str">
        <f>VLOOKUP(Q294,'Data validation'!$K$2:$L$50,2,FALSE)</f>
        <v>TO</v>
      </c>
      <c r="B294">
        <f t="shared" si="99"/>
        <v>0</v>
      </c>
      <c r="C294">
        <f t="shared" si="100"/>
        <v>7</v>
      </c>
      <c r="D294">
        <f t="shared" si="101"/>
        <v>0</v>
      </c>
      <c r="E294">
        <v>10295</v>
      </c>
      <c r="F294" t="s">
        <v>7473</v>
      </c>
      <c r="G294" t="s">
        <v>45</v>
      </c>
      <c r="H294" t="str">
        <f t="shared" si="102"/>
        <v>04</v>
      </c>
      <c r="I294" t="str">
        <f t="shared" si="103"/>
        <v>Jul</v>
      </c>
      <c r="J294" t="s">
        <v>323</v>
      </c>
      <c r="K294" t="str">
        <f t="shared" si="104"/>
        <v>11</v>
      </c>
      <c r="L294" t="str">
        <f t="shared" si="105"/>
        <v>Jul</v>
      </c>
      <c r="M294">
        <v>7</v>
      </c>
      <c r="N294">
        <f t="shared" si="106"/>
        <v>7</v>
      </c>
      <c r="O294">
        <f t="shared" si="107"/>
        <v>0</v>
      </c>
      <c r="P294">
        <f t="shared" si="108"/>
        <v>0</v>
      </c>
      <c r="Q294" t="s">
        <v>3132</v>
      </c>
      <c r="R294" t="s">
        <v>20</v>
      </c>
      <c r="S294">
        <v>2</v>
      </c>
      <c r="T294">
        <v>1</v>
      </c>
      <c r="U294" s="2">
        <f>SUMIFS(Avatar!L:L,Avatar!D:D,'Резервации 2026'!E294)</f>
        <v>2231.3282138</v>
      </c>
      <c r="V294" s="2">
        <f>+U294/M294</f>
        <v>318.76117340000002</v>
      </c>
      <c r="W294" t="s">
        <v>262</v>
      </c>
      <c r="X294" t="s">
        <v>7108</v>
      </c>
      <c r="Y294" t="s">
        <v>7474</v>
      </c>
      <c r="Z294" t="str">
        <f t="shared" si="109"/>
        <v>Mar</v>
      </c>
      <c r="AA294" s="6">
        <f t="shared" si="98"/>
        <v>0</v>
      </c>
      <c r="AB294" s="6">
        <f t="shared" si="98"/>
        <v>0</v>
      </c>
      <c r="AC294" s="6">
        <f t="shared" si="98"/>
        <v>7</v>
      </c>
      <c r="AD294" s="6">
        <f t="shared" si="98"/>
        <v>0</v>
      </c>
      <c r="AE294" s="6">
        <f t="shared" si="98"/>
        <v>0</v>
      </c>
      <c r="AF294" s="6">
        <f t="shared" si="110"/>
        <v>7</v>
      </c>
      <c r="AG294" s="6">
        <f t="shared" si="111"/>
        <v>0</v>
      </c>
      <c r="AH294" s="14" t="str">
        <f>LEFT(X294,2)&amp;"."&amp;VLOOKUP(MID(X294,4,3),'Data validation'!$A$1:$B$12,2,FALSE)&amp;".2025"</f>
        <v>02.03.2025</v>
      </c>
      <c r="AI294">
        <f t="shared" si="112"/>
        <v>10</v>
      </c>
      <c r="AJ294" t="str">
        <f>H294&amp;"."&amp;VLOOKUP(I294,'Data validation'!$A$1:$B$12,2,FALSE)&amp;".2026"</f>
        <v>04.07.2026</v>
      </c>
      <c r="AK294">
        <f t="shared" si="113"/>
        <v>27</v>
      </c>
      <c r="AL294" t="e">
        <f>VLOOKUP(E294,[2]Sheet1!$A:$B,2,FALSE)</f>
        <v>#N/A</v>
      </c>
    </row>
    <row r="295" spans="1:38" x14ac:dyDescent="0.25">
      <c r="A295" t="str">
        <f>VLOOKUP(Q295,'Data validation'!$K$2:$L$50,2,FALSE)</f>
        <v>TO</v>
      </c>
      <c r="B295">
        <f t="shared" si="99"/>
        <v>0</v>
      </c>
      <c r="C295">
        <f t="shared" si="100"/>
        <v>0</v>
      </c>
      <c r="D295">
        <f t="shared" si="101"/>
        <v>6</v>
      </c>
      <c r="E295">
        <v>10290</v>
      </c>
      <c r="F295" t="s">
        <v>7475</v>
      </c>
      <c r="G295" t="s">
        <v>60</v>
      </c>
      <c r="H295" t="str">
        <f t="shared" si="102"/>
        <v>17</v>
      </c>
      <c r="I295" t="str">
        <f t="shared" si="103"/>
        <v>Aug</v>
      </c>
      <c r="J295" t="s">
        <v>195</v>
      </c>
      <c r="K295" t="str">
        <f t="shared" si="104"/>
        <v>23</v>
      </c>
      <c r="L295" t="str">
        <f t="shared" si="105"/>
        <v>Aug</v>
      </c>
      <c r="M295">
        <v>6</v>
      </c>
      <c r="N295">
        <f t="shared" si="106"/>
        <v>6</v>
      </c>
      <c r="O295">
        <f t="shared" si="107"/>
        <v>0</v>
      </c>
      <c r="P295">
        <f t="shared" si="108"/>
        <v>0</v>
      </c>
      <c r="Q295" t="s">
        <v>162</v>
      </c>
      <c r="R295" t="s">
        <v>17</v>
      </c>
      <c r="S295">
        <v>3</v>
      </c>
      <c r="T295">
        <v>0</v>
      </c>
      <c r="U295" s="2">
        <f>SUMIFS(Magelan!L:L,Magelan!D:D,'Резервации 2026'!E295)</f>
        <v>2703.2699928000002</v>
      </c>
      <c r="V295" s="2">
        <f t="shared" ref="V295:V297" si="120">+U295/M295</f>
        <v>450.54499880000003</v>
      </c>
      <c r="W295" t="s">
        <v>262</v>
      </c>
      <c r="X295" t="s">
        <v>7476</v>
      </c>
      <c r="Y295" t="s">
        <v>7474</v>
      </c>
      <c r="Z295" t="str">
        <f t="shared" si="109"/>
        <v>Mar</v>
      </c>
      <c r="AA295" s="6">
        <f t="shared" si="98"/>
        <v>0</v>
      </c>
      <c r="AB295" s="6">
        <f t="shared" si="98"/>
        <v>0</v>
      </c>
      <c r="AC295" s="6">
        <f t="shared" si="98"/>
        <v>0</v>
      </c>
      <c r="AD295" s="6">
        <f t="shared" si="98"/>
        <v>6</v>
      </c>
      <c r="AE295" s="6">
        <f t="shared" si="98"/>
        <v>0</v>
      </c>
      <c r="AF295" s="6">
        <f t="shared" si="110"/>
        <v>6</v>
      </c>
      <c r="AG295" s="6">
        <f t="shared" si="111"/>
        <v>0</v>
      </c>
      <c r="AH295" s="14" t="str">
        <f>LEFT(X295,2)&amp;"."&amp;VLOOKUP(MID(X295,4,3),'Data validation'!$A$1:$B$12,2,FALSE)&amp;".2025"</f>
        <v>02.03.2025</v>
      </c>
      <c r="AI295">
        <f t="shared" si="112"/>
        <v>10</v>
      </c>
      <c r="AJ295" t="str">
        <f>H295&amp;"."&amp;VLOOKUP(I295,'Data validation'!$A$1:$B$12,2,FALSE)&amp;".2026"</f>
        <v>17.08.2026</v>
      </c>
      <c r="AK295">
        <f t="shared" si="113"/>
        <v>34</v>
      </c>
      <c r="AL295" t="e">
        <f>VLOOKUP(E295,[2]Sheet1!$A:$B,2,FALSE)</f>
        <v>#N/A</v>
      </c>
    </row>
    <row r="296" spans="1:38" x14ac:dyDescent="0.25">
      <c r="A296" t="str">
        <f>VLOOKUP(Q296,'Data validation'!$K$2:$L$50,2,FALSE)</f>
        <v>TO</v>
      </c>
      <c r="B296">
        <f t="shared" si="99"/>
        <v>0</v>
      </c>
      <c r="C296">
        <f t="shared" si="100"/>
        <v>0</v>
      </c>
      <c r="D296">
        <f t="shared" si="101"/>
        <v>6</v>
      </c>
      <c r="E296">
        <v>10291</v>
      </c>
      <c r="F296" t="s">
        <v>7475</v>
      </c>
      <c r="G296" t="s">
        <v>60</v>
      </c>
      <c r="H296" t="str">
        <f t="shared" si="102"/>
        <v>17</v>
      </c>
      <c r="I296" t="str">
        <f t="shared" si="103"/>
        <v>Aug</v>
      </c>
      <c r="J296" t="s">
        <v>195</v>
      </c>
      <c r="K296" t="str">
        <f t="shared" si="104"/>
        <v>23</v>
      </c>
      <c r="L296" t="str">
        <f t="shared" si="105"/>
        <v>Aug</v>
      </c>
      <c r="M296">
        <v>6</v>
      </c>
      <c r="N296">
        <f t="shared" si="106"/>
        <v>6</v>
      </c>
      <c r="O296">
        <f t="shared" si="107"/>
        <v>0</v>
      </c>
      <c r="P296">
        <f t="shared" si="108"/>
        <v>0</v>
      </c>
      <c r="Q296" t="s">
        <v>162</v>
      </c>
      <c r="R296" t="s">
        <v>17</v>
      </c>
      <c r="S296">
        <v>2</v>
      </c>
      <c r="T296">
        <v>1</v>
      </c>
      <c r="U296" s="2">
        <f>SUMIFS(Magelan!L:L,Magelan!D:D,'Резервации 2026'!E296)</f>
        <v>2002.4569872</v>
      </c>
      <c r="V296" s="2">
        <f t="shared" si="120"/>
        <v>333.74283120000001</v>
      </c>
      <c r="W296" t="s">
        <v>262</v>
      </c>
      <c r="X296" t="s">
        <v>7106</v>
      </c>
      <c r="Y296" t="s">
        <v>7474</v>
      </c>
      <c r="Z296" t="str">
        <f t="shared" si="109"/>
        <v>Mar</v>
      </c>
      <c r="AA296" s="6">
        <f t="shared" si="98"/>
        <v>0</v>
      </c>
      <c r="AB296" s="6">
        <f t="shared" si="98"/>
        <v>0</v>
      </c>
      <c r="AC296" s="6">
        <f t="shared" si="98"/>
        <v>0</v>
      </c>
      <c r="AD296" s="6">
        <f t="shared" si="98"/>
        <v>6</v>
      </c>
      <c r="AE296" s="6">
        <f t="shared" si="98"/>
        <v>0</v>
      </c>
      <c r="AF296" s="6">
        <f t="shared" si="110"/>
        <v>6</v>
      </c>
      <c r="AG296" s="6">
        <f t="shared" si="111"/>
        <v>0</v>
      </c>
      <c r="AH296" s="14" t="str">
        <f>LEFT(X296,2)&amp;"."&amp;VLOOKUP(MID(X296,4,3),'Data validation'!$A$1:$B$12,2,FALSE)&amp;".2025"</f>
        <v>02.03.2025</v>
      </c>
      <c r="AI296">
        <f t="shared" si="112"/>
        <v>10</v>
      </c>
      <c r="AJ296" t="str">
        <f>H296&amp;"."&amp;VLOOKUP(I296,'Data validation'!$A$1:$B$12,2,FALSE)&amp;".2026"</f>
        <v>17.08.2026</v>
      </c>
      <c r="AK296">
        <f t="shared" si="113"/>
        <v>34</v>
      </c>
      <c r="AL296" t="e">
        <f>VLOOKUP(E296,[2]Sheet1!$A:$B,2,FALSE)</f>
        <v>#N/A</v>
      </c>
    </row>
    <row r="297" spans="1:38" x14ac:dyDescent="0.25">
      <c r="A297" t="str">
        <f>VLOOKUP(Q297,'Data validation'!$K$2:$L$50,2,FALSE)</f>
        <v>TO</v>
      </c>
      <c r="B297">
        <f t="shared" si="99"/>
        <v>0</v>
      </c>
      <c r="C297">
        <f t="shared" si="100"/>
        <v>0</v>
      </c>
      <c r="D297">
        <f t="shared" si="101"/>
        <v>6</v>
      </c>
      <c r="E297">
        <v>10292</v>
      </c>
      <c r="F297" t="s">
        <v>7105</v>
      </c>
      <c r="G297" t="s">
        <v>84</v>
      </c>
      <c r="H297" t="str">
        <f t="shared" si="102"/>
        <v>20</v>
      </c>
      <c r="I297" t="str">
        <f t="shared" si="103"/>
        <v>Jul</v>
      </c>
      <c r="J297" t="s">
        <v>85</v>
      </c>
      <c r="K297" t="str">
        <f t="shared" si="104"/>
        <v>26</v>
      </c>
      <c r="L297" t="str">
        <f t="shared" si="105"/>
        <v>Jul</v>
      </c>
      <c r="M297">
        <v>6</v>
      </c>
      <c r="N297">
        <f t="shared" si="106"/>
        <v>6</v>
      </c>
      <c r="O297">
        <f t="shared" si="107"/>
        <v>0</v>
      </c>
      <c r="P297">
        <f t="shared" si="108"/>
        <v>0</v>
      </c>
      <c r="Q297" t="s">
        <v>162</v>
      </c>
      <c r="R297" t="s">
        <v>17</v>
      </c>
      <c r="S297">
        <v>3</v>
      </c>
      <c r="T297">
        <v>1</v>
      </c>
      <c r="U297" s="2">
        <f>SUMIFS(Magelan!L:L,Magelan!D:D,'Резервации 2026'!E297)</f>
        <v>2703.2699928000002</v>
      </c>
      <c r="V297" s="2">
        <f t="shared" si="120"/>
        <v>450.54499880000003</v>
      </c>
      <c r="W297" t="s">
        <v>262</v>
      </c>
      <c r="X297" t="s">
        <v>7106</v>
      </c>
      <c r="Y297" t="s">
        <v>7056</v>
      </c>
      <c r="Z297" t="str">
        <f t="shared" si="109"/>
        <v>Mar</v>
      </c>
      <c r="AA297" s="6">
        <f t="shared" si="98"/>
        <v>0</v>
      </c>
      <c r="AB297" s="6">
        <f t="shared" si="98"/>
        <v>0</v>
      </c>
      <c r="AC297" s="6">
        <f t="shared" si="98"/>
        <v>6</v>
      </c>
      <c r="AD297" s="6">
        <f t="shared" si="98"/>
        <v>0</v>
      </c>
      <c r="AE297" s="6">
        <f t="shared" si="98"/>
        <v>0</v>
      </c>
      <c r="AF297" s="6">
        <f t="shared" si="110"/>
        <v>6</v>
      </c>
      <c r="AG297" s="6">
        <f t="shared" si="111"/>
        <v>0</v>
      </c>
      <c r="AH297" s="14" t="str">
        <f>LEFT(X297,2)&amp;"."&amp;VLOOKUP(MID(X297,4,3),'Data validation'!$A$1:$B$12,2,FALSE)&amp;".2025"</f>
        <v>02.03.2025</v>
      </c>
      <c r="AI297">
        <f t="shared" si="112"/>
        <v>10</v>
      </c>
      <c r="AJ297" t="str">
        <f>H297&amp;"."&amp;VLOOKUP(I297,'Data validation'!$A$1:$B$12,2,FALSE)&amp;".2026"</f>
        <v>20.07.2026</v>
      </c>
      <c r="AK297">
        <f t="shared" si="113"/>
        <v>30</v>
      </c>
      <c r="AL297" t="e">
        <f>VLOOKUP(E297,[2]Sheet1!$A:$B,2,FALSE)</f>
        <v>#N/A</v>
      </c>
    </row>
    <row r="298" spans="1:38" x14ac:dyDescent="0.25">
      <c r="A298" t="str">
        <f>VLOOKUP(Q298,'Data validation'!$K$2:$L$50,2,FALSE)</f>
        <v>ITAKA</v>
      </c>
      <c r="B298">
        <f t="shared" si="99"/>
        <v>0</v>
      </c>
      <c r="C298">
        <f t="shared" si="100"/>
        <v>0</v>
      </c>
      <c r="D298">
        <f t="shared" si="101"/>
        <v>7</v>
      </c>
      <c r="E298">
        <v>10293</v>
      </c>
      <c r="F298" t="s">
        <v>7107</v>
      </c>
      <c r="G298" t="s">
        <v>93</v>
      </c>
      <c r="H298" t="str">
        <f t="shared" si="102"/>
        <v>21</v>
      </c>
      <c r="I298" t="str">
        <f t="shared" si="103"/>
        <v>Jul</v>
      </c>
      <c r="J298" t="s">
        <v>495</v>
      </c>
      <c r="K298" t="str">
        <f t="shared" si="104"/>
        <v>28</v>
      </c>
      <c r="L298" t="str">
        <f t="shared" si="105"/>
        <v>Jul</v>
      </c>
      <c r="M298">
        <v>7</v>
      </c>
      <c r="N298">
        <f t="shared" si="106"/>
        <v>7</v>
      </c>
      <c r="O298">
        <f t="shared" si="107"/>
        <v>0</v>
      </c>
      <c r="P298">
        <f t="shared" si="108"/>
        <v>0</v>
      </c>
      <c r="Q298" t="s">
        <v>1445</v>
      </c>
      <c r="R298" t="s">
        <v>20</v>
      </c>
      <c r="S298">
        <v>2</v>
      </c>
      <c r="T298">
        <v>1</v>
      </c>
      <c r="U298" s="2">
        <f>SUMIFS(Itaka!L:L,Itaka!D:D,'Резервации 2026'!E298)</f>
        <v>1808.6929091</v>
      </c>
      <c r="V298" s="2">
        <f>+U298/M298</f>
        <v>258.38470130000002</v>
      </c>
      <c r="W298" t="s">
        <v>4628</v>
      </c>
      <c r="X298" t="s">
        <v>7108</v>
      </c>
      <c r="Y298" t="s">
        <v>7056</v>
      </c>
      <c r="Z298" t="str">
        <f t="shared" si="109"/>
        <v>Mar</v>
      </c>
      <c r="AA298" s="6">
        <f t="shared" si="98"/>
        <v>0</v>
      </c>
      <c r="AB298" s="6">
        <f t="shared" si="98"/>
        <v>0</v>
      </c>
      <c r="AC298" s="6">
        <f t="shared" si="98"/>
        <v>7</v>
      </c>
      <c r="AD298" s="6">
        <f t="shared" si="98"/>
        <v>0</v>
      </c>
      <c r="AE298" s="6">
        <f t="shared" si="98"/>
        <v>0</v>
      </c>
      <c r="AF298" s="6">
        <f t="shared" si="110"/>
        <v>7</v>
      </c>
      <c r="AG298" s="6">
        <f t="shared" si="111"/>
        <v>0</v>
      </c>
      <c r="AH298" s="14" t="str">
        <f>LEFT(X298,2)&amp;"."&amp;VLOOKUP(MID(X298,4,3),'Data validation'!$A$1:$B$12,2,FALSE)&amp;".2025"</f>
        <v>02.03.2025</v>
      </c>
      <c r="AI298">
        <f t="shared" si="112"/>
        <v>10</v>
      </c>
      <c r="AJ298" t="str">
        <f>H298&amp;"."&amp;VLOOKUP(I298,'Data validation'!$A$1:$B$12,2,FALSE)&amp;".2026"</f>
        <v>21.07.2026</v>
      </c>
      <c r="AK298">
        <f t="shared" si="113"/>
        <v>30</v>
      </c>
      <c r="AL298" t="e">
        <f>VLOOKUP(E298,[2]Sheet1!$A:$B,2,FALSE)</f>
        <v>#N/A</v>
      </c>
    </row>
    <row r="299" spans="1:38" x14ac:dyDescent="0.25">
      <c r="A299" t="str">
        <f>VLOOKUP(Q299,'Data validation'!$K$2:$L$50,2,FALSE)</f>
        <v>TO</v>
      </c>
      <c r="B299">
        <f t="shared" si="99"/>
        <v>0</v>
      </c>
      <c r="C299">
        <f t="shared" si="100"/>
        <v>0</v>
      </c>
      <c r="D299">
        <f t="shared" si="101"/>
        <v>5</v>
      </c>
      <c r="E299">
        <v>10297</v>
      </c>
      <c r="F299" t="s">
        <v>7109</v>
      </c>
      <c r="G299" t="s">
        <v>326</v>
      </c>
      <c r="H299" t="str">
        <f t="shared" si="102"/>
        <v>10</v>
      </c>
      <c r="I299" t="str">
        <f t="shared" si="103"/>
        <v>Aug</v>
      </c>
      <c r="J299" t="s">
        <v>90</v>
      </c>
      <c r="K299" t="str">
        <f t="shared" si="104"/>
        <v>15</v>
      </c>
      <c r="L299" t="str">
        <f t="shared" si="105"/>
        <v>Aug</v>
      </c>
      <c r="M299">
        <v>5</v>
      </c>
      <c r="N299">
        <f t="shared" si="106"/>
        <v>5</v>
      </c>
      <c r="O299">
        <f t="shared" si="107"/>
        <v>0</v>
      </c>
      <c r="P299">
        <f t="shared" si="108"/>
        <v>0</v>
      </c>
      <c r="Q299" t="s">
        <v>7110</v>
      </c>
      <c r="R299" t="s">
        <v>188</v>
      </c>
      <c r="S299">
        <v>2</v>
      </c>
      <c r="T299">
        <v>1</v>
      </c>
      <c r="U299" s="2">
        <f>SUMIFS(BoyanaMG!L:L,BoyanaMG!D:D,'Резервации 2026'!E299)</f>
        <v>1884.0510389999999</v>
      </c>
      <c r="V299" s="2">
        <f>+U299/M299</f>
        <v>376.8102078</v>
      </c>
      <c r="X299" t="s">
        <v>7111</v>
      </c>
      <c r="Y299" t="s">
        <v>7031</v>
      </c>
      <c r="Z299" t="str">
        <f t="shared" si="109"/>
        <v>Mar</v>
      </c>
      <c r="AA299" s="6">
        <f t="shared" si="98"/>
        <v>0</v>
      </c>
      <c r="AB299" s="6">
        <f t="shared" si="98"/>
        <v>0</v>
      </c>
      <c r="AC299" s="6">
        <f t="shared" si="98"/>
        <v>0</v>
      </c>
      <c r="AD299" s="6">
        <f t="shared" si="98"/>
        <v>5</v>
      </c>
      <c r="AE299" s="6">
        <f t="shared" si="98"/>
        <v>0</v>
      </c>
      <c r="AF299" s="6">
        <f t="shared" si="110"/>
        <v>5</v>
      </c>
      <c r="AG299" s="6">
        <f t="shared" si="111"/>
        <v>0</v>
      </c>
      <c r="AH299" s="14" t="str">
        <f>LEFT(X299,2)&amp;"."&amp;VLOOKUP(MID(X299,4,3),'Data validation'!$A$1:$B$12,2,FALSE)&amp;".2025"</f>
        <v>02.03.2025</v>
      </c>
      <c r="AI299">
        <f t="shared" si="112"/>
        <v>10</v>
      </c>
      <c r="AJ299" t="str">
        <f>H299&amp;"."&amp;VLOOKUP(I299,'Data validation'!$A$1:$B$12,2,FALSE)&amp;".2026"</f>
        <v>10.08.2026</v>
      </c>
      <c r="AK299">
        <f t="shared" si="113"/>
        <v>33</v>
      </c>
      <c r="AL299" t="e">
        <f>VLOOKUP(E299,[2]Sheet1!$A:$B,2,FALSE)</f>
        <v>#N/A</v>
      </c>
    </row>
    <row r="300" spans="1:38" x14ac:dyDescent="0.25">
      <c r="A300" t="str">
        <f>VLOOKUP(Q300,'Data validation'!$K$2:$L$50,2,FALSE)</f>
        <v>TO</v>
      </c>
      <c r="B300">
        <f t="shared" si="99"/>
        <v>0</v>
      </c>
      <c r="C300">
        <f t="shared" si="100"/>
        <v>7</v>
      </c>
      <c r="D300">
        <f t="shared" si="101"/>
        <v>0</v>
      </c>
      <c r="E300">
        <v>10296</v>
      </c>
      <c r="F300" t="s">
        <v>7477</v>
      </c>
      <c r="G300" t="s">
        <v>45</v>
      </c>
      <c r="H300" t="str">
        <f t="shared" si="102"/>
        <v>04</v>
      </c>
      <c r="I300" t="str">
        <f t="shared" si="103"/>
        <v>Jul</v>
      </c>
      <c r="J300" t="s">
        <v>323</v>
      </c>
      <c r="K300" t="str">
        <f t="shared" si="104"/>
        <v>11</v>
      </c>
      <c r="L300" t="str">
        <f t="shared" si="105"/>
        <v>Jul</v>
      </c>
      <c r="M300">
        <v>7</v>
      </c>
      <c r="N300">
        <f t="shared" si="106"/>
        <v>7</v>
      </c>
      <c r="O300">
        <f t="shared" si="107"/>
        <v>0</v>
      </c>
      <c r="P300">
        <f t="shared" si="108"/>
        <v>0</v>
      </c>
      <c r="Q300" t="s">
        <v>3132</v>
      </c>
      <c r="R300" t="s">
        <v>20</v>
      </c>
      <c r="S300">
        <v>2</v>
      </c>
      <c r="T300">
        <v>1</v>
      </c>
      <c r="U300" s="2">
        <f>SUMIFS(Avatar!L:L,Avatar!D:D,'Резервации 2026'!E300)</f>
        <v>2231.3282138</v>
      </c>
      <c r="V300" s="2">
        <f>+U300/M300</f>
        <v>318.76117340000002</v>
      </c>
      <c r="W300" t="s">
        <v>262</v>
      </c>
      <c r="X300" t="s">
        <v>7478</v>
      </c>
      <c r="Y300" t="s">
        <v>7474</v>
      </c>
      <c r="Z300" t="str">
        <f t="shared" si="109"/>
        <v>Mar</v>
      </c>
      <c r="AA300" s="6">
        <f t="shared" si="98"/>
        <v>0</v>
      </c>
      <c r="AB300" s="6">
        <f t="shared" si="98"/>
        <v>0</v>
      </c>
      <c r="AC300" s="6">
        <f t="shared" si="98"/>
        <v>7</v>
      </c>
      <c r="AD300" s="6">
        <f t="shared" si="98"/>
        <v>0</v>
      </c>
      <c r="AE300" s="6">
        <f t="shared" si="98"/>
        <v>0</v>
      </c>
      <c r="AF300" s="6">
        <f t="shared" si="110"/>
        <v>7</v>
      </c>
      <c r="AG300" s="6">
        <f t="shared" si="111"/>
        <v>0</v>
      </c>
      <c r="AH300" s="14" t="str">
        <f>LEFT(X300,2)&amp;"."&amp;VLOOKUP(MID(X300,4,3),'Data validation'!$A$1:$B$12,2,FALSE)&amp;".2025"</f>
        <v>02.03.2025</v>
      </c>
      <c r="AI300">
        <f t="shared" si="112"/>
        <v>10</v>
      </c>
      <c r="AJ300" t="str">
        <f>H300&amp;"."&amp;VLOOKUP(I300,'Data validation'!$A$1:$B$12,2,FALSE)&amp;".2026"</f>
        <v>04.07.2026</v>
      </c>
      <c r="AK300">
        <f t="shared" si="113"/>
        <v>27</v>
      </c>
      <c r="AL300" t="e">
        <f>VLOOKUP(E300,[2]Sheet1!$A:$B,2,FALSE)</f>
        <v>#N/A</v>
      </c>
    </row>
    <row r="301" spans="1:38" x14ac:dyDescent="0.25">
      <c r="A301" t="str">
        <f>VLOOKUP(Q301,'Data validation'!$K$2:$L$50,2,FALSE)</f>
        <v>TO</v>
      </c>
      <c r="B301">
        <f t="shared" si="99"/>
        <v>0</v>
      </c>
      <c r="C301">
        <f t="shared" si="100"/>
        <v>7</v>
      </c>
      <c r="D301">
        <f t="shared" si="101"/>
        <v>0</v>
      </c>
      <c r="E301">
        <v>9816</v>
      </c>
      <c r="F301" t="s">
        <v>5423</v>
      </c>
      <c r="G301" t="s">
        <v>45</v>
      </c>
      <c r="H301" t="str">
        <f t="shared" si="102"/>
        <v>04</v>
      </c>
      <c r="I301" t="str">
        <f t="shared" si="103"/>
        <v>Jul</v>
      </c>
      <c r="J301" t="s">
        <v>323</v>
      </c>
      <c r="K301" t="str">
        <f t="shared" si="104"/>
        <v>11</v>
      </c>
      <c r="L301" t="str">
        <f t="shared" si="105"/>
        <v>Jul</v>
      </c>
      <c r="M301">
        <v>7</v>
      </c>
      <c r="N301">
        <f t="shared" si="106"/>
        <v>7</v>
      </c>
      <c r="O301">
        <f t="shared" si="107"/>
        <v>0</v>
      </c>
      <c r="P301">
        <f t="shared" si="108"/>
        <v>0</v>
      </c>
      <c r="Q301" t="s">
        <v>81</v>
      </c>
      <c r="R301" t="s">
        <v>63</v>
      </c>
      <c r="S301">
        <v>2</v>
      </c>
      <c r="T301">
        <v>2</v>
      </c>
      <c r="U301" s="2">
        <f>SUMIFS(SLR!L:L,SLR!D:D,'Резервации 2026'!E301)</f>
        <v>2603.1119385000002</v>
      </c>
      <c r="V301" s="2">
        <f t="shared" ref="V301:V303" si="121">+U301/M301</f>
        <v>371.87313407142858</v>
      </c>
      <c r="W301" t="s">
        <v>262</v>
      </c>
      <c r="X301" t="s">
        <v>5424</v>
      </c>
      <c r="Y301" t="s">
        <v>5420</v>
      </c>
      <c r="Z301" t="str">
        <f t="shared" si="109"/>
        <v>Jan</v>
      </c>
      <c r="AA301" s="6">
        <f t="shared" si="98"/>
        <v>0</v>
      </c>
      <c r="AB301" s="6">
        <f t="shared" si="98"/>
        <v>0</v>
      </c>
      <c r="AC301" s="6">
        <f t="shared" si="98"/>
        <v>7</v>
      </c>
      <c r="AD301" s="6">
        <f t="shared" si="98"/>
        <v>0</v>
      </c>
      <c r="AE301" s="6">
        <f t="shared" si="98"/>
        <v>0</v>
      </c>
      <c r="AF301" s="6">
        <f t="shared" si="110"/>
        <v>7</v>
      </c>
      <c r="AG301" s="6">
        <f t="shared" si="111"/>
        <v>0</v>
      </c>
      <c r="AH301" s="14" t="str">
        <f>LEFT(X301,2)&amp;"."&amp;VLOOKUP(MID(X301,4,3),'Data validation'!$A$1:$B$12,2,FALSE)&amp;".2025"</f>
        <v>29.01.2025</v>
      </c>
      <c r="AI301">
        <f t="shared" si="112"/>
        <v>5</v>
      </c>
      <c r="AJ301" t="str">
        <f>H301&amp;"."&amp;VLOOKUP(I301,'Data validation'!$A$1:$B$12,2,FALSE)&amp;".2026"</f>
        <v>04.07.2026</v>
      </c>
      <c r="AK301">
        <f t="shared" si="113"/>
        <v>27</v>
      </c>
      <c r="AL301" t="e">
        <f>VLOOKUP(E301,[2]Sheet1!$A:$B,2,FALSE)</f>
        <v>#N/A</v>
      </c>
    </row>
    <row r="302" spans="1:38" x14ac:dyDescent="0.25">
      <c r="A302" t="str">
        <f>VLOOKUP(Q302,'Data validation'!$K$2:$L$50,2,FALSE)</f>
        <v>TO</v>
      </c>
      <c r="B302">
        <f t="shared" si="99"/>
        <v>0</v>
      </c>
      <c r="C302">
        <f t="shared" si="100"/>
        <v>7</v>
      </c>
      <c r="D302">
        <f t="shared" si="101"/>
        <v>0</v>
      </c>
      <c r="E302">
        <v>10298</v>
      </c>
      <c r="F302" t="s">
        <v>7112</v>
      </c>
      <c r="G302" t="s">
        <v>126</v>
      </c>
      <c r="H302" t="str">
        <f t="shared" si="102"/>
        <v>27</v>
      </c>
      <c r="I302" t="str">
        <f t="shared" si="103"/>
        <v>Jun</v>
      </c>
      <c r="J302" t="s">
        <v>45</v>
      </c>
      <c r="K302" t="str">
        <f t="shared" si="104"/>
        <v>04</v>
      </c>
      <c r="L302" t="str">
        <f t="shared" si="105"/>
        <v>Jul</v>
      </c>
      <c r="M302">
        <v>7</v>
      </c>
      <c r="N302">
        <f t="shared" si="106"/>
        <v>-23</v>
      </c>
      <c r="O302">
        <f t="shared" si="107"/>
        <v>4</v>
      </c>
      <c r="P302">
        <f t="shared" si="108"/>
        <v>3</v>
      </c>
      <c r="Q302" t="s">
        <v>81</v>
      </c>
      <c r="R302" t="s">
        <v>20</v>
      </c>
      <c r="S302">
        <v>2</v>
      </c>
      <c r="T302">
        <v>1</v>
      </c>
      <c r="U302" s="2">
        <f>SUMIFS(SLR!L:L,SLR!D:D,'Резервации 2026'!E302)</f>
        <v>2166.7075906</v>
      </c>
      <c r="V302" s="2">
        <f t="shared" si="121"/>
        <v>309.5296558</v>
      </c>
      <c r="W302" t="s">
        <v>262</v>
      </c>
      <c r="X302" t="s">
        <v>7113</v>
      </c>
      <c r="Y302" t="s">
        <v>7068</v>
      </c>
      <c r="Z302" t="str">
        <f t="shared" si="109"/>
        <v>Mar</v>
      </c>
      <c r="AA302" s="6">
        <f t="shared" si="98"/>
        <v>0</v>
      </c>
      <c r="AB302" s="6">
        <f t="shared" si="98"/>
        <v>4</v>
      </c>
      <c r="AC302" s="6">
        <f t="shared" si="98"/>
        <v>3</v>
      </c>
      <c r="AD302" s="6">
        <f t="shared" si="98"/>
        <v>0</v>
      </c>
      <c r="AE302" s="6">
        <f t="shared" si="98"/>
        <v>0</v>
      </c>
      <c r="AF302" s="6">
        <f t="shared" si="110"/>
        <v>7</v>
      </c>
      <c r="AG302" s="6">
        <f t="shared" si="111"/>
        <v>0</v>
      </c>
      <c r="AH302" s="14" t="str">
        <f>LEFT(X302,2)&amp;"."&amp;VLOOKUP(MID(X302,4,3),'Data validation'!$A$1:$B$12,2,FALSE)&amp;".2025"</f>
        <v>02.03.2025</v>
      </c>
      <c r="AI302">
        <f t="shared" si="112"/>
        <v>10</v>
      </c>
      <c r="AJ302" t="str">
        <f>H302&amp;"."&amp;VLOOKUP(I302,'Data validation'!$A$1:$B$12,2,FALSE)&amp;".2026"</f>
        <v>27.06.2026</v>
      </c>
      <c r="AK302">
        <f t="shared" si="113"/>
        <v>26</v>
      </c>
      <c r="AL302" t="e">
        <f>VLOOKUP(E302,[2]Sheet1!$A:$B,2,FALSE)</f>
        <v>#N/A</v>
      </c>
    </row>
    <row r="303" spans="1:38" x14ac:dyDescent="0.25">
      <c r="A303" t="str">
        <f>VLOOKUP(Q303,'Data validation'!$K$2:$L$50,2,FALSE)</f>
        <v>TO</v>
      </c>
      <c r="B303">
        <f t="shared" si="99"/>
        <v>0</v>
      </c>
      <c r="C303">
        <f t="shared" si="100"/>
        <v>2</v>
      </c>
      <c r="D303">
        <f t="shared" si="101"/>
        <v>0</v>
      </c>
      <c r="E303">
        <v>8733</v>
      </c>
      <c r="F303" t="s">
        <v>7725</v>
      </c>
      <c r="G303" t="s">
        <v>181</v>
      </c>
      <c r="H303" t="str">
        <f t="shared" si="102"/>
        <v>03</v>
      </c>
      <c r="I303" t="str">
        <f t="shared" si="103"/>
        <v>Jul</v>
      </c>
      <c r="J303" t="s">
        <v>313</v>
      </c>
      <c r="K303" t="str">
        <f t="shared" si="104"/>
        <v>05</v>
      </c>
      <c r="L303" t="str">
        <f t="shared" si="105"/>
        <v>Jul</v>
      </c>
      <c r="M303">
        <v>2</v>
      </c>
      <c r="N303">
        <f t="shared" si="106"/>
        <v>2</v>
      </c>
      <c r="O303">
        <f t="shared" si="107"/>
        <v>0</v>
      </c>
      <c r="P303">
        <f t="shared" si="108"/>
        <v>0</v>
      </c>
      <c r="Q303" t="s">
        <v>81</v>
      </c>
      <c r="R303" t="s">
        <v>63</v>
      </c>
      <c r="S303">
        <v>2</v>
      </c>
      <c r="T303">
        <v>1</v>
      </c>
      <c r="U303" s="2">
        <f>SUMIFS(SLR!L:L,SLR!D:D,'Резервации 2026'!E303)</f>
        <v>825.36025999999993</v>
      </c>
      <c r="V303" s="2">
        <f t="shared" si="121"/>
        <v>412.68012999999996</v>
      </c>
      <c r="W303" t="s">
        <v>262</v>
      </c>
      <c r="X303" t="s">
        <v>1781</v>
      </c>
      <c r="Y303" t="s">
        <v>1761</v>
      </c>
      <c r="Z303" t="str">
        <f t="shared" si="109"/>
        <v>Nov</v>
      </c>
      <c r="AA303" s="6">
        <f t="shared" si="98"/>
        <v>0</v>
      </c>
      <c r="AB303" s="6">
        <f t="shared" si="98"/>
        <v>0</v>
      </c>
      <c r="AC303" s="6">
        <f t="shared" si="98"/>
        <v>2</v>
      </c>
      <c r="AD303" s="6">
        <f t="shared" si="98"/>
        <v>0</v>
      </c>
      <c r="AE303" s="6">
        <f t="shared" si="98"/>
        <v>0</v>
      </c>
      <c r="AF303" s="6">
        <f t="shared" si="110"/>
        <v>2</v>
      </c>
      <c r="AG303" s="6">
        <f t="shared" si="111"/>
        <v>0</v>
      </c>
      <c r="AH303" s="14" t="str">
        <f>LEFT(X303,2)&amp;"."&amp;VLOOKUP(MID(X303,4,3),'Data validation'!$A$1:$B$12,2,FALSE)&amp;".2025"</f>
        <v>24.11.2025</v>
      </c>
      <c r="AI303">
        <f t="shared" si="112"/>
        <v>48</v>
      </c>
      <c r="AJ303" t="str">
        <f>H303&amp;"."&amp;VLOOKUP(I303,'Data validation'!$A$1:$B$12,2,FALSE)&amp;".2026"</f>
        <v>03.07.2026</v>
      </c>
      <c r="AK303">
        <f t="shared" si="113"/>
        <v>27</v>
      </c>
      <c r="AL303" t="e">
        <f>VLOOKUP(E303,[2]Sheet1!$A:$B,2,FALSE)</f>
        <v>#N/A</v>
      </c>
    </row>
    <row r="304" spans="1:38" x14ac:dyDescent="0.25">
      <c r="A304" t="str">
        <f>VLOOKUP(Q304,'Data validation'!$K$2:$L$50,2,FALSE)</f>
        <v>BOOKING</v>
      </c>
      <c r="B304">
        <f t="shared" si="99"/>
        <v>0</v>
      </c>
      <c r="C304">
        <f t="shared" si="100"/>
        <v>5</v>
      </c>
      <c r="D304">
        <f t="shared" si="101"/>
        <v>0</v>
      </c>
      <c r="E304">
        <v>10121</v>
      </c>
      <c r="F304" t="s">
        <v>6807</v>
      </c>
      <c r="G304" t="s">
        <v>125</v>
      </c>
      <c r="H304" t="str">
        <f t="shared" si="102"/>
        <v>21</v>
      </c>
      <c r="I304" t="str">
        <f t="shared" si="103"/>
        <v>Jun</v>
      </c>
      <c r="J304" t="s">
        <v>950</v>
      </c>
      <c r="K304" t="str">
        <f t="shared" si="104"/>
        <v>26</v>
      </c>
      <c r="L304" t="str">
        <f t="shared" si="105"/>
        <v>Jun</v>
      </c>
      <c r="M304">
        <v>5</v>
      </c>
      <c r="N304">
        <f t="shared" si="106"/>
        <v>5</v>
      </c>
      <c r="O304">
        <f t="shared" si="107"/>
        <v>0</v>
      </c>
      <c r="P304">
        <f t="shared" si="108"/>
        <v>0</v>
      </c>
      <c r="Q304" t="s">
        <v>587</v>
      </c>
      <c r="R304" t="s">
        <v>188</v>
      </c>
      <c r="S304">
        <v>2</v>
      </c>
      <c r="T304">
        <v>1</v>
      </c>
      <c r="U304" s="2">
        <v>2088.5572890825688</v>
      </c>
      <c r="V304" s="2">
        <v>417.70428045871552</v>
      </c>
      <c r="W304" t="s">
        <v>227</v>
      </c>
      <c r="X304" t="s">
        <v>6808</v>
      </c>
      <c r="Y304" t="s">
        <v>6802</v>
      </c>
      <c r="Z304" t="str">
        <f t="shared" si="109"/>
        <v>Feb</v>
      </c>
      <c r="AA304" s="6">
        <f t="shared" si="98"/>
        <v>0</v>
      </c>
      <c r="AB304" s="6">
        <f t="shared" si="98"/>
        <v>5</v>
      </c>
      <c r="AC304" s="6">
        <f t="shared" si="98"/>
        <v>0</v>
      </c>
      <c r="AD304" s="6">
        <f t="shared" si="98"/>
        <v>0</v>
      </c>
      <c r="AE304" s="6">
        <f t="shared" si="98"/>
        <v>0</v>
      </c>
      <c r="AF304" s="6">
        <f t="shared" si="110"/>
        <v>5</v>
      </c>
      <c r="AG304" s="6">
        <f t="shared" si="111"/>
        <v>0</v>
      </c>
      <c r="AH304" s="14" t="str">
        <f>LEFT(X304,2)&amp;"."&amp;VLOOKUP(MID(X304,4,3),'Data validation'!$A$1:$B$12,2,FALSE)&amp;".2025"</f>
        <v>17.02.2025</v>
      </c>
      <c r="AI304">
        <f t="shared" si="112"/>
        <v>8</v>
      </c>
      <c r="AJ304" t="str">
        <f>H304&amp;"."&amp;VLOOKUP(I304,'Data validation'!$A$1:$B$12,2,FALSE)&amp;".2026"</f>
        <v>21.06.2026</v>
      </c>
      <c r="AK304">
        <f t="shared" si="113"/>
        <v>26</v>
      </c>
      <c r="AL304" t="e">
        <f>VLOOKUP(E304,[2]Sheet1!$A:$B,2,FALSE)</f>
        <v>#N/A</v>
      </c>
    </row>
    <row r="305" spans="1:38" x14ac:dyDescent="0.25">
      <c r="A305" t="str">
        <f>VLOOKUP(Q305,'Data validation'!$K$2:$L$50,2,FALSE)</f>
        <v>INDIVIDUAL</v>
      </c>
      <c r="B305">
        <f t="shared" si="99"/>
        <v>0</v>
      </c>
      <c r="C305">
        <f t="shared" si="100"/>
        <v>0</v>
      </c>
      <c r="D305">
        <f t="shared" si="101"/>
        <v>5</v>
      </c>
      <c r="E305">
        <v>9091</v>
      </c>
      <c r="F305" t="s">
        <v>5346</v>
      </c>
      <c r="G305" t="s">
        <v>168</v>
      </c>
      <c r="H305" t="str">
        <f t="shared" si="102"/>
        <v>18</v>
      </c>
      <c r="I305" t="str">
        <f t="shared" si="103"/>
        <v>Aug</v>
      </c>
      <c r="J305" t="s">
        <v>195</v>
      </c>
      <c r="K305" t="str">
        <f t="shared" si="104"/>
        <v>23</v>
      </c>
      <c r="L305" t="str">
        <f t="shared" si="105"/>
        <v>Aug</v>
      </c>
      <c r="M305">
        <v>5</v>
      </c>
      <c r="N305">
        <f t="shared" si="106"/>
        <v>5</v>
      </c>
      <c r="O305">
        <f t="shared" si="107"/>
        <v>0</v>
      </c>
      <c r="P305">
        <f t="shared" si="108"/>
        <v>0</v>
      </c>
      <c r="Q305" t="s">
        <v>24</v>
      </c>
      <c r="R305" t="s">
        <v>188</v>
      </c>
      <c r="S305">
        <v>2</v>
      </c>
      <c r="T305">
        <v>2</v>
      </c>
      <c r="U305" s="2">
        <v>2449.2733486238526</v>
      </c>
      <c r="V305" s="2">
        <v>489.85466972477059</v>
      </c>
      <c r="X305" t="s">
        <v>3444</v>
      </c>
      <c r="Y305" t="s">
        <v>3442</v>
      </c>
      <c r="Z305" t="str">
        <f t="shared" si="109"/>
        <v>Dec</v>
      </c>
      <c r="AA305" s="6">
        <f t="shared" si="98"/>
        <v>0</v>
      </c>
      <c r="AB305" s="6">
        <f t="shared" si="98"/>
        <v>0</v>
      </c>
      <c r="AC305" s="6">
        <f t="shared" si="98"/>
        <v>0</v>
      </c>
      <c r="AD305" s="6">
        <f t="shared" si="98"/>
        <v>5</v>
      </c>
      <c r="AE305" s="6">
        <f t="shared" si="98"/>
        <v>0</v>
      </c>
      <c r="AF305" s="6">
        <f t="shared" si="110"/>
        <v>5</v>
      </c>
      <c r="AG305" s="6">
        <f t="shared" si="111"/>
        <v>0</v>
      </c>
      <c r="AH305" s="14" t="str">
        <f>LEFT(X305,2)&amp;"."&amp;VLOOKUP(MID(X305,4,3),'Data validation'!$A$1:$B$12,2,FALSE)&amp;".2025"</f>
        <v>12.12.2025</v>
      </c>
      <c r="AI305">
        <f t="shared" si="112"/>
        <v>50</v>
      </c>
      <c r="AJ305" t="str">
        <f>H305&amp;"."&amp;VLOOKUP(I305,'Data validation'!$A$1:$B$12,2,FALSE)&amp;".2026"</f>
        <v>18.08.2026</v>
      </c>
      <c r="AK305">
        <f t="shared" si="113"/>
        <v>34</v>
      </c>
      <c r="AL305" t="e">
        <f>VLOOKUP(E305,[2]Sheet1!$A:$B,2,FALSE)</f>
        <v>#N/A</v>
      </c>
    </row>
    <row r="306" spans="1:38" x14ac:dyDescent="0.25">
      <c r="A306" t="str">
        <f>VLOOKUP(Q306,'Data validation'!$K$2:$L$50,2,FALSE)</f>
        <v>TOPOLA SKIES</v>
      </c>
      <c r="B306">
        <f t="shared" si="99"/>
        <v>8</v>
      </c>
      <c r="C306">
        <f t="shared" si="100"/>
        <v>-1</v>
      </c>
      <c r="D306">
        <f t="shared" si="101"/>
        <v>0</v>
      </c>
      <c r="E306">
        <v>10109</v>
      </c>
      <c r="F306" t="s">
        <v>6809</v>
      </c>
      <c r="G306" t="s">
        <v>492</v>
      </c>
      <c r="H306" t="str">
        <f t="shared" si="102"/>
        <v>07</v>
      </c>
      <c r="I306" t="str">
        <f t="shared" si="103"/>
        <v>Jun</v>
      </c>
      <c r="J306" t="s">
        <v>1926</v>
      </c>
      <c r="K306" t="str">
        <f t="shared" si="104"/>
        <v>14</v>
      </c>
      <c r="L306" t="str">
        <f t="shared" si="105"/>
        <v>Jun</v>
      </c>
      <c r="M306">
        <v>7</v>
      </c>
      <c r="N306">
        <f t="shared" si="106"/>
        <v>7</v>
      </c>
      <c r="O306">
        <f t="shared" si="107"/>
        <v>0</v>
      </c>
      <c r="P306">
        <f t="shared" si="108"/>
        <v>0</v>
      </c>
      <c r="Q306" t="s">
        <v>35</v>
      </c>
      <c r="R306" t="s">
        <v>25</v>
      </c>
      <c r="S306">
        <v>2</v>
      </c>
      <c r="T306">
        <v>0</v>
      </c>
      <c r="U306" s="2">
        <v>1554.3465481651374</v>
      </c>
      <c r="V306" s="2">
        <v>222.04950688073393</v>
      </c>
      <c r="X306" t="s">
        <v>6810</v>
      </c>
      <c r="Y306" t="s">
        <v>6771</v>
      </c>
      <c r="Z306" t="str">
        <f t="shared" si="109"/>
        <v>Feb</v>
      </c>
      <c r="AA306" s="6">
        <f t="shared" si="98"/>
        <v>0</v>
      </c>
      <c r="AB306" s="6">
        <f t="shared" si="98"/>
        <v>7</v>
      </c>
      <c r="AC306" s="6">
        <f t="shared" si="98"/>
        <v>0</v>
      </c>
      <c r="AD306" s="6">
        <f t="shared" si="98"/>
        <v>0</v>
      </c>
      <c r="AE306" s="6">
        <f t="shared" si="98"/>
        <v>0</v>
      </c>
      <c r="AF306" s="6">
        <f t="shared" si="110"/>
        <v>7</v>
      </c>
      <c r="AG306" s="6">
        <f t="shared" si="111"/>
        <v>0</v>
      </c>
      <c r="AH306" s="14" t="str">
        <f>LEFT(X306,2)&amp;"."&amp;VLOOKUP(MID(X306,4,3),'Data validation'!$A$1:$B$12,2,FALSE)&amp;".2025"</f>
        <v>16.02.2025</v>
      </c>
      <c r="AI306">
        <f t="shared" si="112"/>
        <v>8</v>
      </c>
      <c r="AJ306" t="str">
        <f>H306&amp;"."&amp;VLOOKUP(I306,'Data validation'!$A$1:$B$12,2,FALSE)&amp;".2026"</f>
        <v>07.06.2026</v>
      </c>
      <c r="AK306">
        <f t="shared" si="113"/>
        <v>24</v>
      </c>
      <c r="AL306" t="e">
        <f>VLOOKUP(E306,[2]Sheet1!$A:$B,2,FALSE)</f>
        <v>#N/A</v>
      </c>
    </row>
    <row r="307" spans="1:38" x14ac:dyDescent="0.25">
      <c r="A307" t="str">
        <f>VLOOKUP(Q307,'Data validation'!$K$2:$L$50,2,FALSE)</f>
        <v>TO</v>
      </c>
      <c r="B307">
        <f t="shared" si="99"/>
        <v>1</v>
      </c>
      <c r="C307">
        <f t="shared" si="100"/>
        <v>1</v>
      </c>
      <c r="D307">
        <f t="shared" si="101"/>
        <v>0</v>
      </c>
      <c r="E307">
        <v>10122</v>
      </c>
      <c r="F307" t="s">
        <v>6811</v>
      </c>
      <c r="G307" t="s">
        <v>3113</v>
      </c>
      <c r="H307" t="str">
        <f t="shared" si="102"/>
        <v>30</v>
      </c>
      <c r="I307" t="str">
        <f t="shared" si="103"/>
        <v>May</v>
      </c>
      <c r="J307" t="s">
        <v>27</v>
      </c>
      <c r="K307" t="str">
        <f t="shared" si="104"/>
        <v>01</v>
      </c>
      <c r="L307" t="str">
        <f t="shared" si="105"/>
        <v>Jun</v>
      </c>
      <c r="M307">
        <v>2</v>
      </c>
      <c r="N307">
        <f t="shared" si="106"/>
        <v>-29</v>
      </c>
      <c r="O307">
        <f t="shared" si="107"/>
        <v>1</v>
      </c>
      <c r="P307">
        <f t="shared" si="108"/>
        <v>0</v>
      </c>
      <c r="Q307" t="s">
        <v>81</v>
      </c>
      <c r="R307" t="s">
        <v>17</v>
      </c>
      <c r="S307">
        <v>2</v>
      </c>
      <c r="T307">
        <v>1</v>
      </c>
      <c r="U307" s="2">
        <f>SUMIFS(SLR!L:L,SLR!D:D,'Резервации 2026'!E307)</f>
        <v>502.41361039999998</v>
      </c>
      <c r="V307" s="2">
        <f t="shared" ref="V307:V308" si="122">+U307/M307</f>
        <v>251.20680519999999</v>
      </c>
      <c r="W307" t="s">
        <v>262</v>
      </c>
      <c r="X307" t="s">
        <v>6812</v>
      </c>
      <c r="Y307" t="s">
        <v>6802</v>
      </c>
      <c r="Z307" t="str">
        <f t="shared" si="109"/>
        <v>Feb</v>
      </c>
      <c r="AA307" s="6">
        <f t="shared" si="98"/>
        <v>1</v>
      </c>
      <c r="AB307" s="6">
        <f t="shared" si="98"/>
        <v>0</v>
      </c>
      <c r="AC307" s="6">
        <f t="shared" si="98"/>
        <v>0</v>
      </c>
      <c r="AD307" s="6">
        <f t="shared" si="98"/>
        <v>0</v>
      </c>
      <c r="AE307" s="6">
        <f t="shared" si="98"/>
        <v>0</v>
      </c>
      <c r="AF307" s="6">
        <f t="shared" si="110"/>
        <v>1</v>
      </c>
      <c r="AG307" s="6">
        <f t="shared" si="111"/>
        <v>-1</v>
      </c>
      <c r="AH307" s="14" t="str">
        <f>LEFT(X307,2)&amp;"."&amp;VLOOKUP(MID(X307,4,3),'Data validation'!$A$1:$B$12,2,FALSE)&amp;".2025"</f>
        <v>17.02.2025</v>
      </c>
      <c r="AI307">
        <f t="shared" si="112"/>
        <v>8</v>
      </c>
      <c r="AJ307" t="str">
        <f>H307&amp;"."&amp;VLOOKUP(I307,'Data validation'!$A$1:$B$12,2,FALSE)&amp;".2026"</f>
        <v>30.05.2026</v>
      </c>
      <c r="AK307">
        <f t="shared" si="113"/>
        <v>22</v>
      </c>
      <c r="AL307" t="e">
        <f>VLOOKUP(E307,[2]Sheet1!$A:$B,2,FALSE)</f>
        <v>#N/A</v>
      </c>
    </row>
    <row r="308" spans="1:38" x14ac:dyDescent="0.25">
      <c r="A308" t="str">
        <f>VLOOKUP(Q308,'Data validation'!$K$2:$L$50,2,FALSE)</f>
        <v>TO</v>
      </c>
      <c r="B308">
        <f t="shared" si="99"/>
        <v>0</v>
      </c>
      <c r="C308">
        <f t="shared" si="100"/>
        <v>7</v>
      </c>
      <c r="D308">
        <f t="shared" si="101"/>
        <v>0</v>
      </c>
      <c r="E308">
        <v>10299</v>
      </c>
      <c r="F308" t="s">
        <v>7114</v>
      </c>
      <c r="G308" t="s">
        <v>126</v>
      </c>
      <c r="H308" t="str">
        <f t="shared" si="102"/>
        <v>27</v>
      </c>
      <c r="I308" t="str">
        <f t="shared" si="103"/>
        <v>Jun</v>
      </c>
      <c r="J308" t="s">
        <v>45</v>
      </c>
      <c r="K308" t="str">
        <f t="shared" si="104"/>
        <v>04</v>
      </c>
      <c r="L308" t="str">
        <f t="shared" si="105"/>
        <v>Jul</v>
      </c>
      <c r="M308">
        <v>7</v>
      </c>
      <c r="N308">
        <f t="shared" si="106"/>
        <v>-23</v>
      </c>
      <c r="O308">
        <f t="shared" si="107"/>
        <v>4</v>
      </c>
      <c r="P308">
        <f t="shared" si="108"/>
        <v>3</v>
      </c>
      <c r="Q308" t="s">
        <v>81</v>
      </c>
      <c r="R308" t="s">
        <v>20</v>
      </c>
      <c r="S308">
        <v>2</v>
      </c>
      <c r="T308">
        <v>2</v>
      </c>
      <c r="U308" s="2">
        <f>SUMIFS(SLR!L:L,SLR!D:D,'Резервации 2026'!E308)</f>
        <v>2708.3160342000001</v>
      </c>
      <c r="V308" s="2">
        <f t="shared" si="122"/>
        <v>386.90229060000001</v>
      </c>
      <c r="W308" t="s">
        <v>262</v>
      </c>
      <c r="X308" t="s">
        <v>7113</v>
      </c>
      <c r="Y308" t="s">
        <v>7068</v>
      </c>
      <c r="Z308" t="str">
        <f t="shared" si="109"/>
        <v>Mar</v>
      </c>
      <c r="AA308" s="6">
        <f t="shared" si="98"/>
        <v>0</v>
      </c>
      <c r="AB308" s="6">
        <f t="shared" si="98"/>
        <v>4</v>
      </c>
      <c r="AC308" s="6">
        <f t="shared" si="98"/>
        <v>3</v>
      </c>
      <c r="AD308" s="6">
        <f t="shared" si="98"/>
        <v>0</v>
      </c>
      <c r="AE308" s="6">
        <f t="shared" si="98"/>
        <v>0</v>
      </c>
      <c r="AF308" s="6">
        <f t="shared" si="110"/>
        <v>7</v>
      </c>
      <c r="AG308" s="6">
        <f t="shared" si="111"/>
        <v>0</v>
      </c>
      <c r="AH308" s="14" t="str">
        <f>LEFT(X308,2)&amp;"."&amp;VLOOKUP(MID(X308,4,3),'Data validation'!$A$1:$B$12,2,FALSE)&amp;".2025"</f>
        <v>02.03.2025</v>
      </c>
      <c r="AI308">
        <f t="shared" si="112"/>
        <v>10</v>
      </c>
      <c r="AJ308" t="str">
        <f>H308&amp;"."&amp;VLOOKUP(I308,'Data validation'!$A$1:$B$12,2,FALSE)&amp;".2026"</f>
        <v>27.06.2026</v>
      </c>
      <c r="AK308">
        <f t="shared" si="113"/>
        <v>26</v>
      </c>
      <c r="AL308" t="e">
        <f>VLOOKUP(E308,[2]Sheet1!$A:$B,2,FALSE)</f>
        <v>#N/A</v>
      </c>
    </row>
    <row r="309" spans="1:38" x14ac:dyDescent="0.25">
      <c r="A309" t="str">
        <f>VLOOKUP(Q309,'Data validation'!$K$2:$L$50,2,FALSE)</f>
        <v>INDIVIDUAL</v>
      </c>
      <c r="B309">
        <f t="shared" si="99"/>
        <v>0</v>
      </c>
      <c r="C309">
        <f t="shared" si="100"/>
        <v>0</v>
      </c>
      <c r="D309">
        <f t="shared" si="101"/>
        <v>5</v>
      </c>
      <c r="E309">
        <v>9089</v>
      </c>
      <c r="F309" t="s">
        <v>5346</v>
      </c>
      <c r="G309" t="s">
        <v>168</v>
      </c>
      <c r="H309" t="str">
        <f t="shared" si="102"/>
        <v>18</v>
      </c>
      <c r="I309" t="str">
        <f t="shared" si="103"/>
        <v>Aug</v>
      </c>
      <c r="J309" t="s">
        <v>195</v>
      </c>
      <c r="K309" t="str">
        <f t="shared" si="104"/>
        <v>23</v>
      </c>
      <c r="L309" t="str">
        <f t="shared" si="105"/>
        <v>Aug</v>
      </c>
      <c r="M309">
        <v>5</v>
      </c>
      <c r="N309">
        <f t="shared" si="106"/>
        <v>5</v>
      </c>
      <c r="O309">
        <f t="shared" si="107"/>
        <v>0</v>
      </c>
      <c r="P309">
        <f t="shared" si="108"/>
        <v>0</v>
      </c>
      <c r="Q309" t="s">
        <v>24</v>
      </c>
      <c r="R309" t="s">
        <v>188</v>
      </c>
      <c r="S309">
        <v>2</v>
      </c>
      <c r="T309">
        <v>3</v>
      </c>
      <c r="U309" s="2">
        <v>2743.5450183486237</v>
      </c>
      <c r="V309" s="2">
        <v>548.70900366972478</v>
      </c>
      <c r="X309" t="s">
        <v>3444</v>
      </c>
      <c r="Y309" t="s">
        <v>3442</v>
      </c>
      <c r="Z309" t="str">
        <f t="shared" si="109"/>
        <v>Dec</v>
      </c>
      <c r="AA309" s="6">
        <f t="shared" ref="AA309:AE358" si="123">IF($I309=AA$1,IF($L309=AA$1,$M309,$O309),IF($L309=AA$1,$P309,0))</f>
        <v>0</v>
      </c>
      <c r="AB309" s="6">
        <f t="shared" si="123"/>
        <v>0</v>
      </c>
      <c r="AC309" s="6">
        <f t="shared" si="123"/>
        <v>0</v>
      </c>
      <c r="AD309" s="6">
        <f t="shared" si="123"/>
        <v>5</v>
      </c>
      <c r="AE309" s="6">
        <f t="shared" si="123"/>
        <v>0</v>
      </c>
      <c r="AF309" s="6">
        <f t="shared" si="110"/>
        <v>5</v>
      </c>
      <c r="AG309" s="6">
        <f t="shared" si="111"/>
        <v>0</v>
      </c>
      <c r="AH309" s="14" t="str">
        <f>LEFT(X309,2)&amp;"."&amp;VLOOKUP(MID(X309,4,3),'Data validation'!$A$1:$B$12,2,FALSE)&amp;".2025"</f>
        <v>12.12.2025</v>
      </c>
      <c r="AI309">
        <f t="shared" si="112"/>
        <v>50</v>
      </c>
      <c r="AJ309" t="str">
        <f>H309&amp;"."&amp;VLOOKUP(I309,'Data validation'!$A$1:$B$12,2,FALSE)&amp;".2026"</f>
        <v>18.08.2026</v>
      </c>
      <c r="AK309">
        <f t="shared" si="113"/>
        <v>34</v>
      </c>
      <c r="AL309" t="e">
        <f>VLOOKUP(E309,[2]Sheet1!$A:$B,2,FALSE)</f>
        <v>#N/A</v>
      </c>
    </row>
    <row r="310" spans="1:38" x14ac:dyDescent="0.25">
      <c r="A310" t="str">
        <f>VLOOKUP(Q310,'Data validation'!$K$2:$L$50,2,FALSE)</f>
        <v>TO</v>
      </c>
      <c r="B310">
        <f t="shared" si="99"/>
        <v>0</v>
      </c>
      <c r="C310">
        <f t="shared" si="100"/>
        <v>0</v>
      </c>
      <c r="D310">
        <f t="shared" si="101"/>
        <v>5</v>
      </c>
      <c r="E310">
        <v>9625</v>
      </c>
      <c r="F310" t="s">
        <v>5024</v>
      </c>
      <c r="G310" t="s">
        <v>340</v>
      </c>
      <c r="H310" t="str">
        <f t="shared" si="102"/>
        <v>03</v>
      </c>
      <c r="I310" t="str">
        <f t="shared" si="103"/>
        <v>Aug</v>
      </c>
      <c r="J310" t="s">
        <v>259</v>
      </c>
      <c r="K310" t="str">
        <f t="shared" si="104"/>
        <v>08</v>
      </c>
      <c r="L310" t="str">
        <f t="shared" si="105"/>
        <v>Aug</v>
      </c>
      <c r="M310">
        <v>5</v>
      </c>
      <c r="N310">
        <f t="shared" si="106"/>
        <v>5</v>
      </c>
      <c r="O310">
        <f t="shared" si="107"/>
        <v>0</v>
      </c>
      <c r="P310">
        <f t="shared" si="108"/>
        <v>0</v>
      </c>
      <c r="Q310" t="s">
        <v>56</v>
      </c>
      <c r="R310" t="s">
        <v>63</v>
      </c>
      <c r="S310">
        <v>3</v>
      </c>
      <c r="T310">
        <v>1</v>
      </c>
      <c r="U310" s="2">
        <f>SUMIFS(Novoton!L:L,Novoton!D:D,'Резервации 2026'!E310)</f>
        <v>2153.4666214999997</v>
      </c>
      <c r="V310" s="2">
        <f t="shared" ref="V310:V314" si="124">+U310/M310</f>
        <v>430.69332429999997</v>
      </c>
      <c r="W310" t="s">
        <v>262</v>
      </c>
      <c r="X310" t="s">
        <v>5025</v>
      </c>
      <c r="Y310" t="s">
        <v>4984</v>
      </c>
      <c r="Z310" t="str">
        <f t="shared" si="109"/>
        <v>Jan</v>
      </c>
      <c r="AA310" s="6">
        <f t="shared" si="123"/>
        <v>0</v>
      </c>
      <c r="AB310" s="6">
        <f t="shared" si="123"/>
        <v>0</v>
      </c>
      <c r="AC310" s="6">
        <f t="shared" si="123"/>
        <v>0</v>
      </c>
      <c r="AD310" s="6">
        <f t="shared" si="123"/>
        <v>5</v>
      </c>
      <c r="AE310" s="6">
        <f t="shared" si="123"/>
        <v>0</v>
      </c>
      <c r="AF310" s="6">
        <f t="shared" si="110"/>
        <v>5</v>
      </c>
      <c r="AG310" s="6">
        <f t="shared" si="111"/>
        <v>0</v>
      </c>
      <c r="AH310" s="14" t="str">
        <f>LEFT(X310,2)&amp;"."&amp;VLOOKUP(MID(X310,4,3),'Data validation'!$A$1:$B$12,2,FALSE)&amp;".2025"</f>
        <v>21.01.2025</v>
      </c>
      <c r="AI310">
        <f t="shared" si="112"/>
        <v>4</v>
      </c>
      <c r="AJ310" t="str">
        <f>H310&amp;"."&amp;VLOOKUP(I310,'Data validation'!$A$1:$B$12,2,FALSE)&amp;".2026"</f>
        <v>03.08.2026</v>
      </c>
      <c r="AK310">
        <f t="shared" si="113"/>
        <v>32</v>
      </c>
      <c r="AL310" t="e">
        <f>VLOOKUP(E310,[2]Sheet1!$A:$B,2,FALSE)</f>
        <v>#N/A</v>
      </c>
    </row>
    <row r="311" spans="1:38" x14ac:dyDescent="0.25">
      <c r="A311" t="str">
        <f>VLOOKUP(Q311,'Data validation'!$K$2:$L$50,2,FALSE)</f>
        <v>TO</v>
      </c>
      <c r="B311">
        <f t="shared" si="99"/>
        <v>0</v>
      </c>
      <c r="C311">
        <f t="shared" si="100"/>
        <v>5</v>
      </c>
      <c r="D311">
        <f t="shared" si="101"/>
        <v>0</v>
      </c>
      <c r="E311">
        <v>8735</v>
      </c>
      <c r="F311" t="s">
        <v>7726</v>
      </c>
      <c r="G311" t="s">
        <v>173</v>
      </c>
      <c r="H311" t="str">
        <f t="shared" si="102"/>
        <v>06</v>
      </c>
      <c r="I311" t="str">
        <f t="shared" si="103"/>
        <v>Jul</v>
      </c>
      <c r="J311" t="s">
        <v>323</v>
      </c>
      <c r="K311" t="str">
        <f t="shared" si="104"/>
        <v>11</v>
      </c>
      <c r="L311" t="str">
        <f t="shared" si="105"/>
        <v>Jul</v>
      </c>
      <c r="M311">
        <v>5</v>
      </c>
      <c r="N311">
        <f t="shared" si="106"/>
        <v>5</v>
      </c>
      <c r="O311">
        <f t="shared" si="107"/>
        <v>0</v>
      </c>
      <c r="P311">
        <f t="shared" si="108"/>
        <v>0</v>
      </c>
      <c r="Q311" t="s">
        <v>56</v>
      </c>
      <c r="R311" t="s">
        <v>48</v>
      </c>
      <c r="S311">
        <v>3</v>
      </c>
      <c r="T311">
        <v>1</v>
      </c>
      <c r="U311" s="2">
        <f>SUMIFS(Novoton!L:L,Novoton!D:D,'Резервации 2026'!E311)</f>
        <v>1988.2576614</v>
      </c>
      <c r="V311" s="2">
        <f t="shared" si="124"/>
        <v>397.65153227999997</v>
      </c>
      <c r="X311" t="s">
        <v>1787</v>
      </c>
      <c r="Y311" t="s">
        <v>1739</v>
      </c>
      <c r="Z311" t="str">
        <f t="shared" si="109"/>
        <v>Nov</v>
      </c>
      <c r="AA311" s="6">
        <f t="shared" si="123"/>
        <v>0</v>
      </c>
      <c r="AB311" s="6">
        <f t="shared" si="123"/>
        <v>0</v>
      </c>
      <c r="AC311" s="6">
        <f t="shared" si="123"/>
        <v>5</v>
      </c>
      <c r="AD311" s="6">
        <f t="shared" si="123"/>
        <v>0</v>
      </c>
      <c r="AE311" s="6">
        <f t="shared" si="123"/>
        <v>0</v>
      </c>
      <c r="AF311" s="6">
        <f t="shared" si="110"/>
        <v>5</v>
      </c>
      <c r="AG311" s="6">
        <f t="shared" si="111"/>
        <v>0</v>
      </c>
      <c r="AH311" s="14" t="str">
        <f>LEFT(X311,2)&amp;"."&amp;VLOOKUP(MID(X311,4,3),'Data validation'!$A$1:$B$12,2,FALSE)&amp;".2025"</f>
        <v>24.11.2025</v>
      </c>
      <c r="AI311">
        <f t="shared" si="112"/>
        <v>48</v>
      </c>
      <c r="AJ311" t="str">
        <f>H311&amp;"."&amp;VLOOKUP(I311,'Data validation'!$A$1:$B$12,2,FALSE)&amp;".2026"</f>
        <v>06.07.2026</v>
      </c>
      <c r="AK311">
        <f t="shared" si="113"/>
        <v>28</v>
      </c>
      <c r="AL311" t="e">
        <f>VLOOKUP(E311,[2]Sheet1!$A:$B,2,FALSE)</f>
        <v>#N/A</v>
      </c>
    </row>
    <row r="312" spans="1:38" x14ac:dyDescent="0.25">
      <c r="A312" t="str">
        <f>VLOOKUP(Q312,'Data validation'!$K$2:$L$50,2,FALSE)</f>
        <v>TO</v>
      </c>
      <c r="B312">
        <f t="shared" si="99"/>
        <v>0</v>
      </c>
      <c r="C312">
        <f t="shared" si="100"/>
        <v>7</v>
      </c>
      <c r="D312">
        <f t="shared" si="101"/>
        <v>0</v>
      </c>
      <c r="E312">
        <v>8671</v>
      </c>
      <c r="F312" t="s">
        <v>7727</v>
      </c>
      <c r="G312" t="s">
        <v>71</v>
      </c>
      <c r="H312" t="str">
        <f t="shared" si="102"/>
        <v>30</v>
      </c>
      <c r="I312" t="str">
        <f t="shared" si="103"/>
        <v>Jun</v>
      </c>
      <c r="J312" t="s">
        <v>72</v>
      </c>
      <c r="K312" t="str">
        <f t="shared" si="104"/>
        <v>07</v>
      </c>
      <c r="L312" t="str">
        <f t="shared" si="105"/>
        <v>Jul</v>
      </c>
      <c r="M312">
        <v>7</v>
      </c>
      <c r="N312">
        <f t="shared" si="106"/>
        <v>-23</v>
      </c>
      <c r="O312">
        <f t="shared" si="107"/>
        <v>1</v>
      </c>
      <c r="P312">
        <f t="shared" si="108"/>
        <v>6</v>
      </c>
      <c r="Q312" t="s">
        <v>81</v>
      </c>
      <c r="R312" t="s">
        <v>20</v>
      </c>
      <c r="S312">
        <v>1</v>
      </c>
      <c r="T312">
        <v>1</v>
      </c>
      <c r="U312" s="2">
        <f>SUMIFS(SLR!L:L,SLR!D:D,'Резервации 2026'!E312)</f>
        <v>2214.9774750000001</v>
      </c>
      <c r="V312" s="2">
        <f t="shared" si="124"/>
        <v>316.42535357142862</v>
      </c>
      <c r="W312" t="s">
        <v>262</v>
      </c>
      <c r="X312" t="s">
        <v>1642</v>
      </c>
      <c r="Y312" t="s">
        <v>1594</v>
      </c>
      <c r="Z312" t="str">
        <f t="shared" si="109"/>
        <v>Nov</v>
      </c>
      <c r="AA312" s="6">
        <f t="shared" si="123"/>
        <v>0</v>
      </c>
      <c r="AB312" s="6">
        <f t="shared" si="123"/>
        <v>1</v>
      </c>
      <c r="AC312" s="6">
        <f t="shared" si="123"/>
        <v>6</v>
      </c>
      <c r="AD312" s="6">
        <f t="shared" si="123"/>
        <v>0</v>
      </c>
      <c r="AE312" s="6">
        <f t="shared" si="123"/>
        <v>0</v>
      </c>
      <c r="AF312" s="6">
        <f t="shared" si="110"/>
        <v>7</v>
      </c>
      <c r="AG312" s="6">
        <f t="shared" si="111"/>
        <v>0</v>
      </c>
      <c r="AH312" s="14" t="str">
        <f>LEFT(X312,2)&amp;"."&amp;VLOOKUP(MID(X312,4,3),'Data validation'!$A$1:$B$12,2,FALSE)&amp;".2025"</f>
        <v>21.11.2025</v>
      </c>
      <c r="AI312">
        <f t="shared" si="112"/>
        <v>47</v>
      </c>
      <c r="AJ312" t="str">
        <f>H312&amp;"."&amp;VLOOKUP(I312,'Data validation'!$A$1:$B$12,2,FALSE)&amp;".2026"</f>
        <v>30.06.2026</v>
      </c>
      <c r="AK312">
        <f t="shared" si="113"/>
        <v>27</v>
      </c>
      <c r="AL312" t="e">
        <f>VLOOKUP(E312,[2]Sheet1!$A:$B,2,FALSE)</f>
        <v>#N/A</v>
      </c>
    </row>
    <row r="313" spans="1:38" x14ac:dyDescent="0.25">
      <c r="A313" t="str">
        <f>VLOOKUP(Q313,'Data validation'!$K$2:$L$50,2,FALSE)</f>
        <v>TO</v>
      </c>
      <c r="B313">
        <f t="shared" si="99"/>
        <v>0</v>
      </c>
      <c r="C313">
        <f t="shared" si="100"/>
        <v>0</v>
      </c>
      <c r="D313">
        <f t="shared" si="101"/>
        <v>10</v>
      </c>
      <c r="E313">
        <v>10301</v>
      </c>
      <c r="F313" t="s">
        <v>7115</v>
      </c>
      <c r="G313" t="s">
        <v>85</v>
      </c>
      <c r="H313" t="str">
        <f t="shared" si="102"/>
        <v>26</v>
      </c>
      <c r="I313" t="str">
        <f t="shared" si="103"/>
        <v>Jul</v>
      </c>
      <c r="J313" t="s">
        <v>290</v>
      </c>
      <c r="K313" t="str">
        <f t="shared" si="104"/>
        <v>05</v>
      </c>
      <c r="L313" t="str">
        <f t="shared" si="105"/>
        <v>Aug</v>
      </c>
      <c r="M313">
        <v>10</v>
      </c>
      <c r="N313">
        <f t="shared" si="106"/>
        <v>-21</v>
      </c>
      <c r="O313">
        <f t="shared" si="107"/>
        <v>5</v>
      </c>
      <c r="P313">
        <f t="shared" si="108"/>
        <v>4</v>
      </c>
      <c r="Q313" t="s">
        <v>81</v>
      </c>
      <c r="R313" t="s">
        <v>17</v>
      </c>
      <c r="S313">
        <v>2</v>
      </c>
      <c r="T313">
        <v>0</v>
      </c>
      <c r="U313" s="2">
        <f>SUMIFS(SLR!L:L,SLR!D:D,'Резервации 2026'!E313)</f>
        <v>3337.428312</v>
      </c>
      <c r="V313" s="2">
        <f t="shared" si="124"/>
        <v>333.74283120000001</v>
      </c>
      <c r="W313" t="s">
        <v>262</v>
      </c>
      <c r="X313" t="s">
        <v>7116</v>
      </c>
      <c r="Y313" t="s">
        <v>7056</v>
      </c>
      <c r="Z313" t="str">
        <f t="shared" si="109"/>
        <v>Mar</v>
      </c>
      <c r="AA313" s="6">
        <f t="shared" si="123"/>
        <v>0</v>
      </c>
      <c r="AB313" s="6">
        <f t="shared" si="123"/>
        <v>0</v>
      </c>
      <c r="AC313" s="6">
        <f t="shared" si="123"/>
        <v>5</v>
      </c>
      <c r="AD313" s="6">
        <f t="shared" si="123"/>
        <v>4</v>
      </c>
      <c r="AE313" s="6">
        <f t="shared" si="123"/>
        <v>0</v>
      </c>
      <c r="AF313" s="6">
        <f t="shared" si="110"/>
        <v>9</v>
      </c>
      <c r="AG313" s="6">
        <f t="shared" si="111"/>
        <v>-1</v>
      </c>
      <c r="AH313" s="14" t="str">
        <f>LEFT(X313,2)&amp;"."&amp;VLOOKUP(MID(X313,4,3),'Data validation'!$A$1:$B$12,2,FALSE)&amp;".2025"</f>
        <v>02.03.2025</v>
      </c>
      <c r="AI313">
        <f t="shared" si="112"/>
        <v>10</v>
      </c>
      <c r="AJ313" t="str">
        <f>H313&amp;"."&amp;VLOOKUP(I313,'Data validation'!$A$1:$B$12,2,FALSE)&amp;".2026"</f>
        <v>26.07.2026</v>
      </c>
      <c r="AK313">
        <f t="shared" si="113"/>
        <v>31</v>
      </c>
      <c r="AL313" t="e">
        <f>VLOOKUP(E313,[2]Sheet1!$A:$B,2,FALSE)</f>
        <v>#N/A</v>
      </c>
    </row>
    <row r="314" spans="1:38" x14ac:dyDescent="0.25">
      <c r="A314" t="str">
        <f>VLOOKUP(Q314,'Data validation'!$K$2:$L$50,2,FALSE)</f>
        <v>TO</v>
      </c>
      <c r="B314">
        <f t="shared" si="99"/>
        <v>0</v>
      </c>
      <c r="C314">
        <f t="shared" si="100"/>
        <v>5</v>
      </c>
      <c r="D314">
        <f t="shared" si="101"/>
        <v>0</v>
      </c>
      <c r="E314">
        <v>8757</v>
      </c>
      <c r="F314" t="s">
        <v>7728</v>
      </c>
      <c r="G314" t="s">
        <v>181</v>
      </c>
      <c r="H314" t="str">
        <f t="shared" si="102"/>
        <v>03</v>
      </c>
      <c r="I314" t="str">
        <f t="shared" si="103"/>
        <v>Jul</v>
      </c>
      <c r="J314" t="s">
        <v>593</v>
      </c>
      <c r="K314" t="str">
        <f t="shared" si="104"/>
        <v>08</v>
      </c>
      <c r="L314" t="str">
        <f t="shared" si="105"/>
        <v>Jul</v>
      </c>
      <c r="M314">
        <v>5</v>
      </c>
      <c r="N314">
        <f t="shared" si="106"/>
        <v>5</v>
      </c>
      <c r="O314">
        <f t="shared" si="107"/>
        <v>0</v>
      </c>
      <c r="P314">
        <f t="shared" si="108"/>
        <v>0</v>
      </c>
      <c r="Q314" t="s">
        <v>81</v>
      </c>
      <c r="R314" t="s">
        <v>20</v>
      </c>
      <c r="S314">
        <v>2</v>
      </c>
      <c r="T314">
        <v>1</v>
      </c>
      <c r="U314" s="2">
        <f>SUMIFS(SLR!L:L,SLR!D:D,'Резервации 2026'!E314)</f>
        <v>1238.1381815</v>
      </c>
      <c r="V314" s="2">
        <f t="shared" si="124"/>
        <v>247.62763630000001</v>
      </c>
      <c r="W314" t="s">
        <v>262</v>
      </c>
      <c r="X314" t="s">
        <v>1836</v>
      </c>
      <c r="Y314" t="s">
        <v>1761</v>
      </c>
      <c r="Z314" t="str">
        <f t="shared" si="109"/>
        <v>Nov</v>
      </c>
      <c r="AA314" s="6">
        <f t="shared" si="123"/>
        <v>0</v>
      </c>
      <c r="AB314" s="6">
        <f t="shared" si="123"/>
        <v>0</v>
      </c>
      <c r="AC314" s="6">
        <f t="shared" si="123"/>
        <v>5</v>
      </c>
      <c r="AD314" s="6">
        <f t="shared" si="123"/>
        <v>0</v>
      </c>
      <c r="AE314" s="6">
        <f t="shared" si="123"/>
        <v>0</v>
      </c>
      <c r="AF314" s="6">
        <f t="shared" si="110"/>
        <v>5</v>
      </c>
      <c r="AG314" s="6">
        <f t="shared" si="111"/>
        <v>0</v>
      </c>
      <c r="AH314" s="14" t="str">
        <f>LEFT(X314,2)&amp;"."&amp;VLOOKUP(MID(X314,4,3),'Data validation'!$A$1:$B$12,2,FALSE)&amp;".2025"</f>
        <v>24.11.2025</v>
      </c>
      <c r="AI314">
        <f t="shared" si="112"/>
        <v>48</v>
      </c>
      <c r="AJ314" t="str">
        <f>H314&amp;"."&amp;VLOOKUP(I314,'Data validation'!$A$1:$B$12,2,FALSE)&amp;".2026"</f>
        <v>03.07.2026</v>
      </c>
      <c r="AK314">
        <f t="shared" si="113"/>
        <v>27</v>
      </c>
      <c r="AL314" t="e">
        <f>VLOOKUP(E314,[2]Sheet1!$A:$B,2,FALSE)</f>
        <v>#N/A</v>
      </c>
    </row>
    <row r="315" spans="1:38" x14ac:dyDescent="0.25">
      <c r="A315" t="str">
        <f>VLOOKUP(Q315,'Data validation'!$K$2:$L$50,2,FALSE)</f>
        <v>TOPOLA SKIES</v>
      </c>
      <c r="B315">
        <f t="shared" si="99"/>
        <v>0</v>
      </c>
      <c r="C315">
        <f t="shared" si="100"/>
        <v>4</v>
      </c>
      <c r="D315">
        <f t="shared" si="101"/>
        <v>0</v>
      </c>
      <c r="E315">
        <v>10003</v>
      </c>
      <c r="F315" t="s">
        <v>6210</v>
      </c>
      <c r="G315" t="s">
        <v>283</v>
      </c>
      <c r="H315" t="str">
        <f t="shared" si="102"/>
        <v>20</v>
      </c>
      <c r="I315" t="str">
        <f t="shared" si="103"/>
        <v>Jun</v>
      </c>
      <c r="J315" t="s">
        <v>152</v>
      </c>
      <c r="K315" t="str">
        <f t="shared" si="104"/>
        <v>24</v>
      </c>
      <c r="L315" t="str">
        <f t="shared" si="105"/>
        <v>Jun</v>
      </c>
      <c r="M315">
        <v>4</v>
      </c>
      <c r="N315">
        <f t="shared" si="106"/>
        <v>4</v>
      </c>
      <c r="O315">
        <f t="shared" si="107"/>
        <v>0</v>
      </c>
      <c r="P315">
        <f t="shared" si="108"/>
        <v>0</v>
      </c>
      <c r="Q315" t="s">
        <v>35</v>
      </c>
      <c r="R315" t="s">
        <v>63</v>
      </c>
      <c r="S315">
        <v>2</v>
      </c>
      <c r="T315">
        <v>1</v>
      </c>
      <c r="U315" s="2">
        <v>1513.7047596330276</v>
      </c>
      <c r="V315" s="2">
        <v>378.4261899082569</v>
      </c>
      <c r="X315" t="s">
        <v>6211</v>
      </c>
      <c r="Y315" t="s">
        <v>6201</v>
      </c>
      <c r="Z315" t="str">
        <f t="shared" si="109"/>
        <v>Feb</v>
      </c>
      <c r="AA315" s="6">
        <f t="shared" si="123"/>
        <v>0</v>
      </c>
      <c r="AB315" s="6">
        <f t="shared" si="123"/>
        <v>4</v>
      </c>
      <c r="AC315" s="6">
        <f t="shared" si="123"/>
        <v>0</v>
      </c>
      <c r="AD315" s="6">
        <f t="shared" si="123"/>
        <v>0</v>
      </c>
      <c r="AE315" s="6">
        <f t="shared" si="123"/>
        <v>0</v>
      </c>
      <c r="AF315" s="6">
        <f t="shared" si="110"/>
        <v>4</v>
      </c>
      <c r="AG315" s="6">
        <f t="shared" si="111"/>
        <v>0</v>
      </c>
      <c r="AH315" s="14" t="str">
        <f>LEFT(X315,2)&amp;"."&amp;VLOOKUP(MID(X315,4,3),'Data validation'!$A$1:$B$12,2,FALSE)&amp;".2025"</f>
        <v>05.02.2025</v>
      </c>
      <c r="AI315">
        <f t="shared" si="112"/>
        <v>6</v>
      </c>
      <c r="AJ315" t="str">
        <f>H315&amp;"."&amp;VLOOKUP(I315,'Data validation'!$A$1:$B$12,2,FALSE)&amp;".2026"</f>
        <v>20.06.2026</v>
      </c>
      <c r="AK315">
        <f t="shared" si="113"/>
        <v>25</v>
      </c>
      <c r="AL315" t="str">
        <f>VLOOKUP(E315,[2]Sheet1!$A:$B,2,FALSE)</f>
        <v>Анулирана</v>
      </c>
    </row>
    <row r="316" spans="1:38" x14ac:dyDescent="0.25">
      <c r="A316" t="str">
        <f>VLOOKUP(Q316,'Data validation'!$K$2:$L$50,2,FALSE)</f>
        <v>TO</v>
      </c>
      <c r="B316">
        <f t="shared" si="99"/>
        <v>0</v>
      </c>
      <c r="C316">
        <f t="shared" si="100"/>
        <v>3</v>
      </c>
      <c r="D316">
        <f t="shared" si="101"/>
        <v>0</v>
      </c>
      <c r="E316">
        <v>10108</v>
      </c>
      <c r="F316" t="s">
        <v>6813</v>
      </c>
      <c r="G316" t="s">
        <v>303</v>
      </c>
      <c r="H316" t="str">
        <f t="shared" si="102"/>
        <v>25</v>
      </c>
      <c r="I316" t="str">
        <f t="shared" si="103"/>
        <v>Jun</v>
      </c>
      <c r="J316" t="s">
        <v>276</v>
      </c>
      <c r="K316" t="str">
        <f t="shared" si="104"/>
        <v>28</v>
      </c>
      <c r="L316" t="str">
        <f t="shared" si="105"/>
        <v>Jun</v>
      </c>
      <c r="M316">
        <v>3</v>
      </c>
      <c r="N316">
        <f t="shared" si="106"/>
        <v>3</v>
      </c>
      <c r="O316">
        <f t="shared" si="107"/>
        <v>0</v>
      </c>
      <c r="P316">
        <f t="shared" si="108"/>
        <v>0</v>
      </c>
      <c r="Q316" t="s">
        <v>81</v>
      </c>
      <c r="R316" t="s">
        <v>48</v>
      </c>
      <c r="S316">
        <v>2</v>
      </c>
      <c r="T316">
        <v>2</v>
      </c>
      <c r="U316" s="2">
        <f>SUMIFS(SLR!L:L,SLR!D:D,'Резервации 2026'!E316)</f>
        <v>1776.3825975</v>
      </c>
      <c r="V316" s="2">
        <f>+U316/M316</f>
        <v>592.12753250000003</v>
      </c>
      <c r="W316" t="s">
        <v>262</v>
      </c>
      <c r="X316" t="s">
        <v>6814</v>
      </c>
      <c r="Y316" t="s">
        <v>6533</v>
      </c>
      <c r="Z316" t="str">
        <f t="shared" si="109"/>
        <v>Feb</v>
      </c>
      <c r="AA316" s="6">
        <f t="shared" si="123"/>
        <v>0</v>
      </c>
      <c r="AB316" s="6">
        <f t="shared" si="123"/>
        <v>3</v>
      </c>
      <c r="AC316" s="6">
        <f t="shared" si="123"/>
        <v>0</v>
      </c>
      <c r="AD316" s="6">
        <f t="shared" si="123"/>
        <v>0</v>
      </c>
      <c r="AE316" s="6">
        <f t="shared" si="123"/>
        <v>0</v>
      </c>
      <c r="AF316" s="6">
        <f t="shared" si="110"/>
        <v>3</v>
      </c>
      <c r="AG316" s="6">
        <f t="shared" si="111"/>
        <v>0</v>
      </c>
      <c r="AH316" s="14" t="str">
        <f>LEFT(X316,2)&amp;"."&amp;VLOOKUP(MID(X316,4,3),'Data validation'!$A$1:$B$12,2,FALSE)&amp;".2025"</f>
        <v>16.02.2025</v>
      </c>
      <c r="AI316">
        <f t="shared" si="112"/>
        <v>8</v>
      </c>
      <c r="AJ316" t="str">
        <f>H316&amp;"."&amp;VLOOKUP(I316,'Data validation'!$A$1:$B$12,2,FALSE)&amp;".2026"</f>
        <v>25.06.2026</v>
      </c>
      <c r="AK316">
        <f t="shared" si="113"/>
        <v>26</v>
      </c>
      <c r="AL316" t="e">
        <f>VLOOKUP(E316,[2]Sheet1!$A:$B,2,FALSE)</f>
        <v>#N/A</v>
      </c>
    </row>
    <row r="317" spans="1:38" x14ac:dyDescent="0.25">
      <c r="A317" t="str">
        <f>VLOOKUP(Q317,'Data validation'!$K$2:$L$50,2,FALSE)</f>
        <v>TO</v>
      </c>
      <c r="B317">
        <f t="shared" si="99"/>
        <v>0</v>
      </c>
      <c r="C317">
        <f t="shared" si="100"/>
        <v>5</v>
      </c>
      <c r="D317">
        <f t="shared" si="101"/>
        <v>0</v>
      </c>
      <c r="E317">
        <v>9818</v>
      </c>
      <c r="F317" t="s">
        <v>5425</v>
      </c>
      <c r="G317" t="s">
        <v>45</v>
      </c>
      <c r="H317" t="str">
        <f t="shared" si="102"/>
        <v>04</v>
      </c>
      <c r="I317" t="str">
        <f t="shared" si="103"/>
        <v>Jul</v>
      </c>
      <c r="J317" t="s">
        <v>224</v>
      </c>
      <c r="K317" t="str">
        <f t="shared" si="104"/>
        <v>09</v>
      </c>
      <c r="L317" t="str">
        <f t="shared" si="105"/>
        <v>Jul</v>
      </c>
      <c r="M317">
        <v>5</v>
      </c>
      <c r="N317">
        <f t="shared" si="106"/>
        <v>5</v>
      </c>
      <c r="O317">
        <f t="shared" si="107"/>
        <v>0</v>
      </c>
      <c r="P317">
        <f t="shared" si="108"/>
        <v>0</v>
      </c>
      <c r="Q317" t="s">
        <v>56</v>
      </c>
      <c r="R317" t="s">
        <v>63</v>
      </c>
      <c r="S317">
        <v>3</v>
      </c>
      <c r="T317">
        <v>1</v>
      </c>
      <c r="U317" s="2">
        <f>SUMIFS(Novoton!L:L,Novoton!D:D,'Резервации 2026'!E317)</f>
        <v>1949.9625100000001</v>
      </c>
      <c r="V317" s="2">
        <f t="shared" ref="V317:V318" si="125">+U317/M317</f>
        <v>389.992502</v>
      </c>
      <c r="W317" t="s">
        <v>262</v>
      </c>
      <c r="X317" t="s">
        <v>5426</v>
      </c>
      <c r="Y317" t="s">
        <v>5420</v>
      </c>
      <c r="Z317" t="str">
        <f t="shared" si="109"/>
        <v>Jan</v>
      </c>
      <c r="AA317" s="6">
        <f t="shared" si="123"/>
        <v>0</v>
      </c>
      <c r="AB317" s="6">
        <f t="shared" si="123"/>
        <v>0</v>
      </c>
      <c r="AC317" s="6">
        <f t="shared" si="123"/>
        <v>5</v>
      </c>
      <c r="AD317" s="6">
        <f t="shared" si="123"/>
        <v>0</v>
      </c>
      <c r="AE317" s="6">
        <f t="shared" si="123"/>
        <v>0</v>
      </c>
      <c r="AF317" s="6">
        <f t="shared" si="110"/>
        <v>5</v>
      </c>
      <c r="AG317" s="6">
        <f t="shared" si="111"/>
        <v>0</v>
      </c>
      <c r="AH317" s="14" t="str">
        <f>LEFT(X317,2)&amp;"."&amp;VLOOKUP(MID(X317,4,3),'Data validation'!$A$1:$B$12,2,FALSE)&amp;".2025"</f>
        <v>29.01.2025</v>
      </c>
      <c r="AI317">
        <f t="shared" si="112"/>
        <v>5</v>
      </c>
      <c r="AJ317" t="str">
        <f>H317&amp;"."&amp;VLOOKUP(I317,'Data validation'!$A$1:$B$12,2,FALSE)&amp;".2026"</f>
        <v>04.07.2026</v>
      </c>
      <c r="AK317">
        <f t="shared" si="113"/>
        <v>27</v>
      </c>
      <c r="AL317" t="e">
        <f>VLOOKUP(E317,[2]Sheet1!$A:$B,2,FALSE)</f>
        <v>#N/A</v>
      </c>
    </row>
    <row r="318" spans="1:38" x14ac:dyDescent="0.25">
      <c r="A318" t="str">
        <f>VLOOKUP(Q318,'Data validation'!$K$2:$L$50,2,FALSE)</f>
        <v>TO</v>
      </c>
      <c r="B318">
        <f t="shared" si="99"/>
        <v>0</v>
      </c>
      <c r="C318">
        <f t="shared" si="100"/>
        <v>5</v>
      </c>
      <c r="D318">
        <f t="shared" si="101"/>
        <v>0</v>
      </c>
      <c r="E318">
        <v>9819</v>
      </c>
      <c r="F318" t="s">
        <v>5427</v>
      </c>
      <c r="G318" t="s">
        <v>45</v>
      </c>
      <c r="H318" t="str">
        <f t="shared" si="102"/>
        <v>04</v>
      </c>
      <c r="I318" t="str">
        <f t="shared" si="103"/>
        <v>Jul</v>
      </c>
      <c r="J318" t="s">
        <v>224</v>
      </c>
      <c r="K318" t="str">
        <f t="shared" si="104"/>
        <v>09</v>
      </c>
      <c r="L318" t="str">
        <f t="shared" si="105"/>
        <v>Jul</v>
      </c>
      <c r="M318">
        <v>5</v>
      </c>
      <c r="N318">
        <f t="shared" si="106"/>
        <v>5</v>
      </c>
      <c r="O318">
        <f t="shared" si="107"/>
        <v>0</v>
      </c>
      <c r="P318">
        <f t="shared" si="108"/>
        <v>0</v>
      </c>
      <c r="Q318" t="s">
        <v>56</v>
      </c>
      <c r="R318" t="s">
        <v>20</v>
      </c>
      <c r="S318">
        <v>2</v>
      </c>
      <c r="T318">
        <v>2</v>
      </c>
      <c r="U318" s="2">
        <f>SUMIFS(Novoton!L:L,Novoton!D:D,'Резервации 2026'!E318)</f>
        <v>1805.5244645</v>
      </c>
      <c r="V318" s="2">
        <f t="shared" si="125"/>
        <v>361.10489289999998</v>
      </c>
      <c r="W318" t="s">
        <v>262</v>
      </c>
      <c r="X318" t="s">
        <v>5426</v>
      </c>
      <c r="Y318" t="s">
        <v>5420</v>
      </c>
      <c r="Z318" t="str">
        <f t="shared" si="109"/>
        <v>Jan</v>
      </c>
      <c r="AA318" s="6">
        <f t="shared" si="123"/>
        <v>0</v>
      </c>
      <c r="AB318" s="6">
        <f t="shared" si="123"/>
        <v>0</v>
      </c>
      <c r="AC318" s="6">
        <f t="shared" si="123"/>
        <v>5</v>
      </c>
      <c r="AD318" s="6">
        <f t="shared" si="123"/>
        <v>0</v>
      </c>
      <c r="AE318" s="6">
        <f t="shared" si="123"/>
        <v>0</v>
      </c>
      <c r="AF318" s="6">
        <f t="shared" si="110"/>
        <v>5</v>
      </c>
      <c r="AG318" s="6">
        <f t="shared" si="111"/>
        <v>0</v>
      </c>
      <c r="AH318" s="14" t="str">
        <f>LEFT(X318,2)&amp;"."&amp;VLOOKUP(MID(X318,4,3),'Data validation'!$A$1:$B$12,2,FALSE)&amp;".2025"</f>
        <v>29.01.2025</v>
      </c>
      <c r="AI318">
        <f t="shared" si="112"/>
        <v>5</v>
      </c>
      <c r="AJ318" t="str">
        <f>H318&amp;"."&amp;VLOOKUP(I318,'Data validation'!$A$1:$B$12,2,FALSE)&amp;".2026"</f>
        <v>04.07.2026</v>
      </c>
      <c r="AK318">
        <f t="shared" si="113"/>
        <v>27</v>
      </c>
      <c r="AL318" t="e">
        <f>VLOOKUP(E318,[2]Sheet1!$A:$B,2,FALSE)</f>
        <v>#N/A</v>
      </c>
    </row>
    <row r="319" spans="1:38" x14ac:dyDescent="0.25">
      <c r="A319" t="str">
        <f>VLOOKUP(Q319,'Data validation'!$K$2:$L$50,2,FALSE)</f>
        <v>TO</v>
      </c>
      <c r="B319">
        <f t="shared" si="99"/>
        <v>0</v>
      </c>
      <c r="C319">
        <f t="shared" si="100"/>
        <v>0</v>
      </c>
      <c r="D319">
        <f t="shared" si="101"/>
        <v>5</v>
      </c>
      <c r="E319">
        <v>9817</v>
      </c>
      <c r="F319" t="s">
        <v>5428</v>
      </c>
      <c r="G319" t="s">
        <v>94</v>
      </c>
      <c r="H319" t="str">
        <f t="shared" si="102"/>
        <v>27</v>
      </c>
      <c r="I319" t="str">
        <f t="shared" si="103"/>
        <v>Jul</v>
      </c>
      <c r="J319" t="s">
        <v>135</v>
      </c>
      <c r="K319" t="str">
        <f t="shared" si="104"/>
        <v>01</v>
      </c>
      <c r="L319" t="str">
        <f t="shared" si="105"/>
        <v>Aug</v>
      </c>
      <c r="M319">
        <v>5</v>
      </c>
      <c r="N319">
        <f t="shared" si="106"/>
        <v>-26</v>
      </c>
      <c r="O319">
        <f t="shared" si="107"/>
        <v>4</v>
      </c>
      <c r="P319">
        <f t="shared" si="108"/>
        <v>0</v>
      </c>
      <c r="Q319" t="s">
        <v>162</v>
      </c>
      <c r="R319" t="s">
        <v>17</v>
      </c>
      <c r="S319">
        <v>3</v>
      </c>
      <c r="T319">
        <v>0</v>
      </c>
      <c r="U319" s="2">
        <f>SUMIFS(Magelan!L:L,Magelan!D:D,'Резервации 2026'!E319)</f>
        <v>2102.5172499999999</v>
      </c>
      <c r="V319" s="2">
        <f>+U319/M319</f>
        <v>420.50344999999999</v>
      </c>
      <c r="W319" t="s">
        <v>262</v>
      </c>
      <c r="X319" t="s">
        <v>5429</v>
      </c>
      <c r="Y319" t="s">
        <v>5420</v>
      </c>
      <c r="Z319" t="str">
        <f t="shared" si="109"/>
        <v>Jan</v>
      </c>
      <c r="AA319" s="6">
        <f t="shared" si="123"/>
        <v>0</v>
      </c>
      <c r="AB319" s="6">
        <f t="shared" si="123"/>
        <v>0</v>
      </c>
      <c r="AC319" s="6">
        <f t="shared" si="123"/>
        <v>4</v>
      </c>
      <c r="AD319" s="6">
        <f t="shared" si="123"/>
        <v>0</v>
      </c>
      <c r="AE319" s="6">
        <f t="shared" si="123"/>
        <v>0</v>
      </c>
      <c r="AF319" s="6">
        <f t="shared" si="110"/>
        <v>4</v>
      </c>
      <c r="AG319" s="6">
        <f t="shared" si="111"/>
        <v>-1</v>
      </c>
      <c r="AH319" s="14" t="str">
        <f>LEFT(X319,2)&amp;"."&amp;VLOOKUP(MID(X319,4,3),'Data validation'!$A$1:$B$12,2,FALSE)&amp;".2025"</f>
        <v>29.01.2025</v>
      </c>
      <c r="AI319">
        <f t="shared" si="112"/>
        <v>5</v>
      </c>
      <c r="AJ319" t="str">
        <f>H319&amp;"."&amp;VLOOKUP(I319,'Data validation'!$A$1:$B$12,2,FALSE)&amp;".2026"</f>
        <v>27.07.2026</v>
      </c>
      <c r="AK319">
        <f t="shared" si="113"/>
        <v>31</v>
      </c>
      <c r="AL319" t="e">
        <f>VLOOKUP(E319,[2]Sheet1!$A:$B,2,FALSE)</f>
        <v>#N/A</v>
      </c>
    </row>
    <row r="320" spans="1:38" x14ac:dyDescent="0.25">
      <c r="A320" t="str">
        <f>VLOOKUP(Q320,'Data validation'!$K$2:$L$50,2,FALSE)</f>
        <v>TO</v>
      </c>
      <c r="B320">
        <f t="shared" si="99"/>
        <v>0</v>
      </c>
      <c r="C320">
        <f t="shared" si="100"/>
        <v>0</v>
      </c>
      <c r="D320">
        <f t="shared" si="101"/>
        <v>6</v>
      </c>
      <c r="E320">
        <v>10049</v>
      </c>
      <c r="F320" t="s">
        <v>6570</v>
      </c>
      <c r="G320" t="s">
        <v>236</v>
      </c>
      <c r="H320" t="str">
        <f t="shared" si="102"/>
        <v>17</v>
      </c>
      <c r="I320" t="str">
        <f t="shared" si="103"/>
        <v>Jul</v>
      </c>
      <c r="J320" t="s">
        <v>528</v>
      </c>
      <c r="K320" t="str">
        <f t="shared" si="104"/>
        <v>23</v>
      </c>
      <c r="L320" t="str">
        <f t="shared" si="105"/>
        <v>Jul</v>
      </c>
      <c r="M320">
        <v>6</v>
      </c>
      <c r="N320">
        <f t="shared" si="106"/>
        <v>6</v>
      </c>
      <c r="O320">
        <f t="shared" si="107"/>
        <v>0</v>
      </c>
      <c r="P320">
        <f t="shared" si="108"/>
        <v>0</v>
      </c>
      <c r="Q320" t="s">
        <v>56</v>
      </c>
      <c r="R320" t="s">
        <v>25</v>
      </c>
      <c r="S320">
        <v>1</v>
      </c>
      <c r="T320">
        <v>0</v>
      </c>
      <c r="U320" s="2">
        <f>SUMIFS(Novoton!L:L,Novoton!D:D,'Резервации 2026'!E320)</f>
        <v>1458.3059645999999</v>
      </c>
      <c r="V320" s="2">
        <f>+U320/M320</f>
        <v>243.0509941</v>
      </c>
      <c r="W320" t="s">
        <v>262</v>
      </c>
      <c r="X320" t="s">
        <v>6571</v>
      </c>
      <c r="Y320" t="s">
        <v>6561</v>
      </c>
      <c r="Z320" t="str">
        <f t="shared" si="109"/>
        <v>Feb</v>
      </c>
      <c r="AA320" s="6">
        <f t="shared" si="123"/>
        <v>0</v>
      </c>
      <c r="AB320" s="6">
        <f t="shared" si="123"/>
        <v>0</v>
      </c>
      <c r="AC320" s="6">
        <f t="shared" si="123"/>
        <v>6</v>
      </c>
      <c r="AD320" s="6">
        <f t="shared" si="123"/>
        <v>0</v>
      </c>
      <c r="AE320" s="6">
        <f t="shared" si="123"/>
        <v>0</v>
      </c>
      <c r="AF320" s="6">
        <f t="shared" si="110"/>
        <v>6</v>
      </c>
      <c r="AG320" s="6">
        <f t="shared" si="111"/>
        <v>0</v>
      </c>
      <c r="AH320" s="14" t="str">
        <f>LEFT(X320,2)&amp;"."&amp;VLOOKUP(MID(X320,4,3),'Data validation'!$A$1:$B$12,2,FALSE)&amp;".2025"</f>
        <v>11.02.2025</v>
      </c>
      <c r="AI320">
        <f t="shared" si="112"/>
        <v>7</v>
      </c>
      <c r="AJ320" t="str">
        <f>H320&amp;"."&amp;VLOOKUP(I320,'Data validation'!$A$1:$B$12,2,FALSE)&amp;".2026"</f>
        <v>17.07.2026</v>
      </c>
      <c r="AK320">
        <f t="shared" si="113"/>
        <v>29</v>
      </c>
      <c r="AL320" t="e">
        <f>VLOOKUP(E320,[2]Sheet1!$A:$B,2,FALSE)</f>
        <v>#N/A</v>
      </c>
    </row>
    <row r="321" spans="1:38" x14ac:dyDescent="0.25">
      <c r="A321" t="str">
        <f>VLOOKUP(Q321,'Data validation'!$K$2:$L$50,2,FALSE)</f>
        <v>TO</v>
      </c>
      <c r="B321">
        <f t="shared" si="99"/>
        <v>0</v>
      </c>
      <c r="C321">
        <f t="shared" si="100"/>
        <v>6</v>
      </c>
      <c r="D321">
        <f t="shared" si="101"/>
        <v>1</v>
      </c>
      <c r="E321">
        <v>8902</v>
      </c>
      <c r="F321" t="s">
        <v>7729</v>
      </c>
      <c r="G321" t="s">
        <v>53</v>
      </c>
      <c r="H321" t="str">
        <f t="shared" si="102"/>
        <v>24</v>
      </c>
      <c r="I321" t="str">
        <f t="shared" si="103"/>
        <v>Aug</v>
      </c>
      <c r="J321" t="s">
        <v>250</v>
      </c>
      <c r="K321" t="str">
        <f t="shared" si="104"/>
        <v>31</v>
      </c>
      <c r="L321" t="str">
        <f t="shared" si="105"/>
        <v>Aug</v>
      </c>
      <c r="M321">
        <v>7</v>
      </c>
      <c r="N321">
        <f t="shared" si="106"/>
        <v>7</v>
      </c>
      <c r="O321">
        <f t="shared" si="107"/>
        <v>0</v>
      </c>
      <c r="P321">
        <f t="shared" si="108"/>
        <v>0</v>
      </c>
      <c r="Q321" t="s">
        <v>116</v>
      </c>
      <c r="R321" t="s">
        <v>25</v>
      </c>
      <c r="S321">
        <v>2</v>
      </c>
      <c r="T321">
        <v>1</v>
      </c>
      <c r="U321" s="2">
        <f>SUMIFS(Solvex!L:L,Solvex!D:D,'Резервации 2026'!E321)</f>
        <v>1910.4156273999999</v>
      </c>
      <c r="V321" s="2">
        <f>+U321/M321</f>
        <v>272.91651819999998</v>
      </c>
      <c r="W321" t="s">
        <v>691</v>
      </c>
      <c r="X321" t="s">
        <v>2936</v>
      </c>
      <c r="Y321" t="s">
        <v>3212</v>
      </c>
      <c r="Z321" t="str">
        <f t="shared" si="109"/>
        <v>Nov</v>
      </c>
      <c r="AA321" s="6">
        <f t="shared" si="123"/>
        <v>0</v>
      </c>
      <c r="AB321" s="6">
        <f t="shared" si="123"/>
        <v>0</v>
      </c>
      <c r="AC321" s="6">
        <f t="shared" si="123"/>
        <v>0</v>
      </c>
      <c r="AD321" s="6">
        <f t="shared" si="123"/>
        <v>7</v>
      </c>
      <c r="AE321" s="6">
        <f t="shared" si="123"/>
        <v>0</v>
      </c>
      <c r="AF321" s="6">
        <f t="shared" si="110"/>
        <v>7</v>
      </c>
      <c r="AG321" s="6">
        <f t="shared" si="111"/>
        <v>0</v>
      </c>
      <c r="AH321" s="14" t="str">
        <f>LEFT(X321,2)&amp;"."&amp;VLOOKUP(MID(X321,4,3),'Data validation'!$A$1:$B$12,2,FALSE)&amp;".2025"</f>
        <v>28.11.2025</v>
      </c>
      <c r="AI321">
        <f t="shared" si="112"/>
        <v>48</v>
      </c>
      <c r="AJ321" t="str">
        <f>H321&amp;"."&amp;VLOOKUP(I321,'Data validation'!$A$1:$B$12,2,FALSE)&amp;".2026"</f>
        <v>24.08.2026</v>
      </c>
      <c r="AK321">
        <f t="shared" si="113"/>
        <v>35</v>
      </c>
      <c r="AL321" t="e">
        <f>VLOOKUP(E321,[2]Sheet1!$A:$B,2,FALSE)</f>
        <v>#N/A</v>
      </c>
    </row>
    <row r="322" spans="1:38" x14ac:dyDescent="0.25">
      <c r="A322" t="str">
        <f>VLOOKUP(Q322,'Data validation'!$K$2:$L$50,2,FALSE)</f>
        <v>TO</v>
      </c>
      <c r="B322">
        <f t="shared" si="99"/>
        <v>0</v>
      </c>
      <c r="C322">
        <f t="shared" si="100"/>
        <v>0</v>
      </c>
      <c r="D322">
        <f t="shared" si="101"/>
        <v>5</v>
      </c>
      <c r="E322">
        <v>10302</v>
      </c>
      <c r="F322" t="s">
        <v>7479</v>
      </c>
      <c r="G322" t="s">
        <v>32</v>
      </c>
      <c r="H322" t="str">
        <f t="shared" si="102"/>
        <v>13</v>
      </c>
      <c r="I322" t="str">
        <f t="shared" si="103"/>
        <v>Jul</v>
      </c>
      <c r="J322" t="s">
        <v>33</v>
      </c>
      <c r="K322" t="str">
        <f t="shared" si="104"/>
        <v>18</v>
      </c>
      <c r="L322" t="str">
        <f t="shared" si="105"/>
        <v>Jul</v>
      </c>
      <c r="M322">
        <v>5</v>
      </c>
      <c r="N322">
        <f t="shared" si="106"/>
        <v>5</v>
      </c>
      <c r="O322">
        <f t="shared" si="107"/>
        <v>0</v>
      </c>
      <c r="P322">
        <f t="shared" si="108"/>
        <v>0</v>
      </c>
      <c r="Q322" t="s">
        <v>162</v>
      </c>
      <c r="R322" t="s">
        <v>57</v>
      </c>
      <c r="S322">
        <v>3</v>
      </c>
      <c r="T322">
        <v>2</v>
      </c>
      <c r="U322" s="2">
        <f>SUMIFS(Magelan!L:L,Magelan!D:D,'Резервации 2026'!E322)</f>
        <v>3027.9182145</v>
      </c>
      <c r="V322" s="2">
        <f t="shared" ref="V322:V324" si="126">+U322/M322</f>
        <v>605.58364289999997</v>
      </c>
      <c r="W322" t="s">
        <v>262</v>
      </c>
      <c r="X322" t="s">
        <v>7480</v>
      </c>
      <c r="Y322" t="s">
        <v>7474</v>
      </c>
      <c r="Z322" t="str">
        <f t="shared" si="109"/>
        <v>Mar</v>
      </c>
      <c r="AA322" s="6">
        <f t="shared" si="123"/>
        <v>0</v>
      </c>
      <c r="AB322" s="6">
        <f t="shared" si="123"/>
        <v>0</v>
      </c>
      <c r="AC322" s="6">
        <f t="shared" si="123"/>
        <v>5</v>
      </c>
      <c r="AD322" s="6">
        <f t="shared" si="123"/>
        <v>0</v>
      </c>
      <c r="AE322" s="6">
        <f t="shared" si="123"/>
        <v>0</v>
      </c>
      <c r="AF322" s="6">
        <f t="shared" si="110"/>
        <v>5</v>
      </c>
      <c r="AG322" s="6">
        <f t="shared" si="111"/>
        <v>0</v>
      </c>
      <c r="AH322" s="14" t="str">
        <f>LEFT(X322,2)&amp;"."&amp;VLOOKUP(MID(X322,4,3),'Data validation'!$A$1:$B$12,2,FALSE)&amp;".2025"</f>
        <v>02.03.2025</v>
      </c>
      <c r="AI322">
        <f t="shared" si="112"/>
        <v>10</v>
      </c>
      <c r="AJ322" t="str">
        <f>H322&amp;"."&amp;VLOOKUP(I322,'Data validation'!$A$1:$B$12,2,FALSE)&amp;".2026"</f>
        <v>13.07.2026</v>
      </c>
      <c r="AK322">
        <f t="shared" si="113"/>
        <v>29</v>
      </c>
      <c r="AL322" t="e">
        <f>VLOOKUP(E322,[2]Sheet1!$A:$B,2,FALSE)</f>
        <v>#N/A</v>
      </c>
    </row>
    <row r="323" spans="1:38" x14ac:dyDescent="0.25">
      <c r="A323" t="str">
        <f>VLOOKUP(Q323,'Data validation'!$K$2:$L$50,2,FALSE)</f>
        <v>TO</v>
      </c>
      <c r="B323">
        <f t="shared" ref="B323:B385" si="127">AA323+IF(I323="Jun",IF(_xlfn.NUMBERVALUE(H323)&gt;14,0,IF(_xlfn.NUMBERVALUE(K323)&lt;14,M323,15-_xlfn.NUMBERVALUE(H323))),0)</f>
        <v>0</v>
      </c>
      <c r="C323">
        <f t="shared" ref="C323:C385" si="128">M323-B323-D323</f>
        <v>0</v>
      </c>
      <c r="D323">
        <f t="shared" ref="D323:D385" si="129">IF(L323="Jul",IF(_xlfn.NUMBERVALUE(K323)&lt;11,0,IF(I323="Jul",IF(_xlfn.NUMBERVALUE(H323)&gt;11,M323,_xlfn.NUMBERVALUE(K323)-11),0)),0)+IF(L323="Aug",IF(_xlfn.NUMBERVALUE(K323)&gt;24,IF(_xlfn.NUMBERVALUE(H323)&gt;24,0,25-_xlfn.NUMBERVALUE(H323)),IF(I323="Aug",M323,_xlfn.NUMBERVALUE(K323)-1+32-_xlfn.NUMBERVALUE(H323))),0)</f>
        <v>5</v>
      </c>
      <c r="E323">
        <v>9821</v>
      </c>
      <c r="F323" t="s">
        <v>5430</v>
      </c>
      <c r="G323" t="s">
        <v>94</v>
      </c>
      <c r="H323" t="str">
        <f t="shared" ref="H323:H385" si="130">LEFT(G323,2)</f>
        <v>27</v>
      </c>
      <c r="I323" t="str">
        <f t="shared" ref="I323:I385" si="131">MID(G323,4,3)</f>
        <v>Jul</v>
      </c>
      <c r="J323" t="s">
        <v>135</v>
      </c>
      <c r="K323" t="str">
        <f t="shared" ref="K323:K385" si="132">LEFT(J323,2)</f>
        <v>01</v>
      </c>
      <c r="L323" t="str">
        <f t="shared" ref="L323:L385" si="133">MID(J323,4,3)</f>
        <v>Aug</v>
      </c>
      <c r="M323">
        <v>5</v>
      </c>
      <c r="N323">
        <f t="shared" ref="N323:N385" si="134">+K323-H323</f>
        <v>-26</v>
      </c>
      <c r="O323">
        <f t="shared" ref="O323:O385" si="135">IF(I323=L323,0,31-H323)</f>
        <v>4</v>
      </c>
      <c r="P323">
        <f t="shared" ref="P323:P385" si="136">IF(I323=L323,0,K323-1)</f>
        <v>0</v>
      </c>
      <c r="Q323" t="s">
        <v>162</v>
      </c>
      <c r="R323" t="s">
        <v>20</v>
      </c>
      <c r="S323">
        <v>2</v>
      </c>
      <c r="T323">
        <v>1</v>
      </c>
      <c r="U323" s="2">
        <f>SUMIFS(Magelan!L:L,Magelan!D:D,'Резервации 2026'!E323)</f>
        <v>1595.1749480000001</v>
      </c>
      <c r="V323" s="2">
        <f t="shared" si="126"/>
        <v>319.03498960000002</v>
      </c>
      <c r="W323" t="s">
        <v>262</v>
      </c>
      <c r="X323" t="s">
        <v>5431</v>
      </c>
      <c r="Y323" t="s">
        <v>5420</v>
      </c>
      <c r="Z323" t="str">
        <f t="shared" ref="Z323:Z385" si="137">MID(X323,4,3)</f>
        <v>Jan</v>
      </c>
      <c r="AA323" s="6">
        <f t="shared" si="123"/>
        <v>0</v>
      </c>
      <c r="AB323" s="6">
        <f t="shared" si="123"/>
        <v>0</v>
      </c>
      <c r="AC323" s="6">
        <f t="shared" si="123"/>
        <v>4</v>
      </c>
      <c r="AD323" s="6">
        <f t="shared" si="123"/>
        <v>0</v>
      </c>
      <c r="AE323" s="6">
        <f t="shared" si="123"/>
        <v>0</v>
      </c>
      <c r="AF323" s="6">
        <f t="shared" ref="AF323:AF385" si="138">SUM(AA323:AE323)</f>
        <v>4</v>
      </c>
      <c r="AG323" s="6">
        <f t="shared" ref="AG323:AG385" si="139">+AF323-M323</f>
        <v>-1</v>
      </c>
      <c r="AH323" s="14" t="str">
        <f>LEFT(X323,2)&amp;"."&amp;VLOOKUP(MID(X323,4,3),'Data validation'!$A$1:$B$12,2,FALSE)&amp;".2025"</f>
        <v>29.01.2025</v>
      </c>
      <c r="AI323">
        <f t="shared" ref="AI323:AI385" si="140">WEEKNUM(AH323)</f>
        <v>5</v>
      </c>
      <c r="AJ323" t="str">
        <f>H323&amp;"."&amp;VLOOKUP(I323,'Data validation'!$A$1:$B$12,2,FALSE)&amp;".2026"</f>
        <v>27.07.2026</v>
      </c>
      <c r="AK323">
        <f t="shared" ref="AK323:AK385" si="141">WEEKNUM(AJ323)</f>
        <v>31</v>
      </c>
      <c r="AL323" t="e">
        <f>VLOOKUP(E323,[2]Sheet1!$A:$B,2,FALSE)</f>
        <v>#N/A</v>
      </c>
    </row>
    <row r="324" spans="1:38" x14ac:dyDescent="0.25">
      <c r="A324" t="str">
        <f>VLOOKUP(Q324,'Data validation'!$K$2:$L$50,2,FALSE)</f>
        <v>TO</v>
      </c>
      <c r="B324">
        <f t="shared" si="127"/>
        <v>0</v>
      </c>
      <c r="C324">
        <f t="shared" si="128"/>
        <v>0</v>
      </c>
      <c r="D324">
        <f t="shared" si="129"/>
        <v>5</v>
      </c>
      <c r="E324">
        <v>9822</v>
      </c>
      <c r="F324" t="s">
        <v>5432</v>
      </c>
      <c r="G324" t="s">
        <v>94</v>
      </c>
      <c r="H324" t="str">
        <f t="shared" si="130"/>
        <v>27</v>
      </c>
      <c r="I324" t="str">
        <f t="shared" si="131"/>
        <v>Jul</v>
      </c>
      <c r="J324" t="s">
        <v>135</v>
      </c>
      <c r="K324" t="str">
        <f t="shared" si="132"/>
        <v>01</v>
      </c>
      <c r="L324" t="str">
        <f t="shared" si="133"/>
        <v>Aug</v>
      </c>
      <c r="M324">
        <v>5</v>
      </c>
      <c r="N324">
        <f t="shared" si="134"/>
        <v>-26</v>
      </c>
      <c r="O324">
        <f t="shared" si="135"/>
        <v>4</v>
      </c>
      <c r="P324">
        <f t="shared" si="136"/>
        <v>0</v>
      </c>
      <c r="Q324" t="s">
        <v>162</v>
      </c>
      <c r="R324" t="s">
        <v>20</v>
      </c>
      <c r="S324">
        <v>2</v>
      </c>
      <c r="T324">
        <v>0</v>
      </c>
      <c r="U324" s="2">
        <f>SUMIFS(Magelan!L:L,Magelan!D:D,'Резервации 2026'!E324)</f>
        <v>1595.1749480000001</v>
      </c>
      <c r="V324" s="2">
        <f t="shared" si="126"/>
        <v>319.03498960000002</v>
      </c>
      <c r="W324" t="s">
        <v>262</v>
      </c>
      <c r="X324" t="s">
        <v>5433</v>
      </c>
      <c r="Y324" t="s">
        <v>5420</v>
      </c>
      <c r="Z324" t="str">
        <f t="shared" si="137"/>
        <v>Jan</v>
      </c>
      <c r="AA324" s="6">
        <f t="shared" si="123"/>
        <v>0</v>
      </c>
      <c r="AB324" s="6">
        <f t="shared" si="123"/>
        <v>0</v>
      </c>
      <c r="AC324" s="6">
        <f t="shared" si="123"/>
        <v>4</v>
      </c>
      <c r="AD324" s="6">
        <f t="shared" si="123"/>
        <v>0</v>
      </c>
      <c r="AE324" s="6">
        <f t="shared" si="123"/>
        <v>0</v>
      </c>
      <c r="AF324" s="6">
        <f t="shared" si="138"/>
        <v>4</v>
      </c>
      <c r="AG324" s="6">
        <f t="shared" si="139"/>
        <v>-1</v>
      </c>
      <c r="AH324" s="14" t="str">
        <f>LEFT(X324,2)&amp;"."&amp;VLOOKUP(MID(X324,4,3),'Data validation'!$A$1:$B$12,2,FALSE)&amp;".2025"</f>
        <v>29.01.2025</v>
      </c>
      <c r="AI324">
        <f t="shared" si="140"/>
        <v>5</v>
      </c>
      <c r="AJ324" t="str">
        <f>H324&amp;"."&amp;VLOOKUP(I324,'Data validation'!$A$1:$B$12,2,FALSE)&amp;".2026"</f>
        <v>27.07.2026</v>
      </c>
      <c r="AK324">
        <f t="shared" si="141"/>
        <v>31</v>
      </c>
      <c r="AL324" t="e">
        <f>VLOOKUP(E324,[2]Sheet1!$A:$B,2,FALSE)</f>
        <v>#N/A</v>
      </c>
    </row>
    <row r="325" spans="1:38" x14ac:dyDescent="0.25">
      <c r="A325" t="str">
        <f>VLOOKUP(Q325,'Data validation'!$K$2:$L$50,2,FALSE)</f>
        <v>BOOKING</v>
      </c>
      <c r="B325">
        <f t="shared" si="127"/>
        <v>0</v>
      </c>
      <c r="C325">
        <f t="shared" si="128"/>
        <v>4</v>
      </c>
      <c r="D325">
        <f t="shared" si="129"/>
        <v>0</v>
      </c>
      <c r="E325">
        <v>10303</v>
      </c>
      <c r="F325" t="s">
        <v>7481</v>
      </c>
      <c r="G325" t="s">
        <v>238</v>
      </c>
      <c r="H325" t="str">
        <f t="shared" si="130"/>
        <v>27</v>
      </c>
      <c r="I325" t="str">
        <f t="shared" si="131"/>
        <v>Aug</v>
      </c>
      <c r="J325" t="s">
        <v>250</v>
      </c>
      <c r="K325" t="str">
        <f t="shared" si="132"/>
        <v>31</v>
      </c>
      <c r="L325" t="str">
        <f t="shared" si="133"/>
        <v>Aug</v>
      </c>
      <c r="M325">
        <v>4</v>
      </c>
      <c r="N325">
        <f t="shared" si="134"/>
        <v>4</v>
      </c>
      <c r="O325">
        <f t="shared" si="135"/>
        <v>0</v>
      </c>
      <c r="P325">
        <f t="shared" si="136"/>
        <v>0</v>
      </c>
      <c r="Q325" t="s">
        <v>587</v>
      </c>
      <c r="R325" t="s">
        <v>63</v>
      </c>
      <c r="S325">
        <v>2</v>
      </c>
      <c r="T325">
        <v>1</v>
      </c>
      <c r="U325" s="2">
        <v>2385.8972792660552</v>
      </c>
      <c r="V325" s="2">
        <v>596.4743198165138</v>
      </c>
      <c r="W325" t="s">
        <v>262</v>
      </c>
      <c r="X325" t="s">
        <v>7482</v>
      </c>
      <c r="Y325" t="s">
        <v>7474</v>
      </c>
      <c r="Z325" t="str">
        <f t="shared" si="137"/>
        <v>Mar</v>
      </c>
      <c r="AA325" s="6">
        <f t="shared" si="123"/>
        <v>0</v>
      </c>
      <c r="AB325" s="6">
        <f t="shared" si="123"/>
        <v>0</v>
      </c>
      <c r="AC325" s="6">
        <f t="shared" si="123"/>
        <v>0</v>
      </c>
      <c r="AD325" s="6">
        <f t="shared" si="123"/>
        <v>4</v>
      </c>
      <c r="AE325" s="6">
        <f t="shared" si="123"/>
        <v>0</v>
      </c>
      <c r="AF325" s="6">
        <f t="shared" si="138"/>
        <v>4</v>
      </c>
      <c r="AG325" s="6">
        <f t="shared" si="139"/>
        <v>0</v>
      </c>
      <c r="AH325" s="14" t="str">
        <f>LEFT(X325,2)&amp;"."&amp;VLOOKUP(MID(X325,4,3),'Data validation'!$A$1:$B$12,2,FALSE)&amp;".2025"</f>
        <v>02.03.2025</v>
      </c>
      <c r="AI325">
        <f t="shared" si="140"/>
        <v>10</v>
      </c>
      <c r="AJ325" t="str">
        <f>H325&amp;"."&amp;VLOOKUP(I325,'Data validation'!$A$1:$B$12,2,FALSE)&amp;".2026"</f>
        <v>27.08.2026</v>
      </c>
      <c r="AK325">
        <f t="shared" si="141"/>
        <v>35</v>
      </c>
      <c r="AL325" t="e">
        <f>VLOOKUP(E325,[2]Sheet1!$A:$B,2,FALSE)</f>
        <v>#N/A</v>
      </c>
    </row>
    <row r="326" spans="1:38" x14ac:dyDescent="0.25">
      <c r="A326" t="str">
        <f>VLOOKUP(Q326,'Data validation'!$K$2:$L$50,2,FALSE)</f>
        <v>BOOKING</v>
      </c>
      <c r="B326">
        <f t="shared" si="127"/>
        <v>0</v>
      </c>
      <c r="C326">
        <f t="shared" si="128"/>
        <v>6</v>
      </c>
      <c r="D326">
        <f t="shared" si="129"/>
        <v>0</v>
      </c>
      <c r="E326">
        <v>10359</v>
      </c>
      <c r="F326" t="s">
        <v>7483</v>
      </c>
      <c r="G326" t="s">
        <v>275</v>
      </c>
      <c r="H326" t="str">
        <f t="shared" si="130"/>
        <v>22</v>
      </c>
      <c r="I326" t="str">
        <f t="shared" si="131"/>
        <v>Jun</v>
      </c>
      <c r="J326" t="s">
        <v>276</v>
      </c>
      <c r="K326" t="str">
        <f t="shared" si="132"/>
        <v>28</v>
      </c>
      <c r="L326" t="str">
        <f t="shared" si="133"/>
        <v>Jun</v>
      </c>
      <c r="M326">
        <v>6</v>
      </c>
      <c r="N326">
        <f t="shared" si="134"/>
        <v>6</v>
      </c>
      <c r="O326">
        <f t="shared" si="135"/>
        <v>0</v>
      </c>
      <c r="P326">
        <f t="shared" si="136"/>
        <v>0</v>
      </c>
      <c r="Q326" t="s">
        <v>587</v>
      </c>
      <c r="R326" t="s">
        <v>188</v>
      </c>
      <c r="S326">
        <v>2</v>
      </c>
      <c r="T326">
        <v>1</v>
      </c>
      <c r="U326" s="2">
        <v>2681.5505903669723</v>
      </c>
      <c r="V326" s="2">
        <v>446.93407009174308</v>
      </c>
      <c r="W326" t="s">
        <v>262</v>
      </c>
      <c r="X326" t="s">
        <v>7484</v>
      </c>
      <c r="Y326" t="s">
        <v>7470</v>
      </c>
      <c r="Z326" t="str">
        <f t="shared" si="137"/>
        <v>Mar</v>
      </c>
      <c r="AA326" s="6">
        <f t="shared" si="123"/>
        <v>0</v>
      </c>
      <c r="AB326" s="6">
        <f t="shared" si="123"/>
        <v>6</v>
      </c>
      <c r="AC326" s="6">
        <f t="shared" si="123"/>
        <v>0</v>
      </c>
      <c r="AD326" s="6">
        <f t="shared" si="123"/>
        <v>0</v>
      </c>
      <c r="AE326" s="6">
        <f t="shared" si="123"/>
        <v>0</v>
      </c>
      <c r="AF326" s="6">
        <f t="shared" si="138"/>
        <v>6</v>
      </c>
      <c r="AG326" s="6">
        <f t="shared" si="139"/>
        <v>0</v>
      </c>
      <c r="AH326" s="14" t="str">
        <f>LEFT(X326,2)&amp;"."&amp;VLOOKUP(MID(X326,4,3),'Data validation'!$A$1:$B$12,2,FALSE)&amp;".2025"</f>
        <v>08.03.2025</v>
      </c>
      <c r="AI326">
        <f t="shared" si="140"/>
        <v>10</v>
      </c>
      <c r="AJ326" t="str">
        <f>H326&amp;"."&amp;VLOOKUP(I326,'Data validation'!$A$1:$B$12,2,FALSE)&amp;".2026"</f>
        <v>22.06.2026</v>
      </c>
      <c r="AK326">
        <f t="shared" si="141"/>
        <v>26</v>
      </c>
      <c r="AL326" t="e">
        <f>VLOOKUP(E326,[2]Sheet1!$A:$B,2,FALSE)</f>
        <v>#N/A</v>
      </c>
    </row>
    <row r="327" spans="1:38" x14ac:dyDescent="0.25">
      <c r="A327" t="str">
        <f>VLOOKUP(Q327,'Data validation'!$K$2:$L$50,2,FALSE)</f>
        <v>TO</v>
      </c>
      <c r="B327">
        <f t="shared" si="127"/>
        <v>0</v>
      </c>
      <c r="C327">
        <f t="shared" si="128"/>
        <v>0</v>
      </c>
      <c r="D327">
        <f t="shared" si="129"/>
        <v>5</v>
      </c>
      <c r="E327">
        <v>10305</v>
      </c>
      <c r="F327" t="s">
        <v>7117</v>
      </c>
      <c r="G327" t="s">
        <v>326</v>
      </c>
      <c r="H327" t="str">
        <f t="shared" si="130"/>
        <v>10</v>
      </c>
      <c r="I327" t="str">
        <f t="shared" si="131"/>
        <v>Aug</v>
      </c>
      <c r="J327" t="s">
        <v>90</v>
      </c>
      <c r="K327" t="str">
        <f t="shared" si="132"/>
        <v>15</v>
      </c>
      <c r="L327" t="str">
        <f t="shared" si="133"/>
        <v>Aug</v>
      </c>
      <c r="M327">
        <v>5</v>
      </c>
      <c r="N327">
        <f t="shared" si="134"/>
        <v>5</v>
      </c>
      <c r="O327">
        <f t="shared" si="135"/>
        <v>0</v>
      </c>
      <c r="P327">
        <f t="shared" si="136"/>
        <v>0</v>
      </c>
      <c r="Q327" t="s">
        <v>7110</v>
      </c>
      <c r="R327" t="s">
        <v>63</v>
      </c>
      <c r="S327">
        <v>3</v>
      </c>
      <c r="T327">
        <v>1</v>
      </c>
      <c r="U327" s="2">
        <f>SUMIFS(BoyanaMG!L:L,BoyanaMG!D:D,'Резервации 2026'!E327)</f>
        <v>2307.3904425000001</v>
      </c>
      <c r="V327" s="2">
        <f t="shared" ref="V327:V331" si="142">+U327/M327</f>
        <v>461.47808850000001</v>
      </c>
      <c r="X327" t="s">
        <v>7118</v>
      </c>
      <c r="Y327" t="s">
        <v>7056</v>
      </c>
      <c r="Z327" t="str">
        <f t="shared" si="137"/>
        <v>Mar</v>
      </c>
      <c r="AA327" s="6">
        <f t="shared" si="123"/>
        <v>0</v>
      </c>
      <c r="AB327" s="6">
        <f t="shared" si="123"/>
        <v>0</v>
      </c>
      <c r="AC327" s="6">
        <f t="shared" si="123"/>
        <v>0</v>
      </c>
      <c r="AD327" s="6">
        <f t="shared" si="123"/>
        <v>5</v>
      </c>
      <c r="AE327" s="6">
        <f t="shared" si="123"/>
        <v>0</v>
      </c>
      <c r="AF327" s="6">
        <f t="shared" si="138"/>
        <v>5</v>
      </c>
      <c r="AG327" s="6">
        <f t="shared" si="139"/>
        <v>0</v>
      </c>
      <c r="AH327" s="14" t="str">
        <f>LEFT(X327,2)&amp;"."&amp;VLOOKUP(MID(X327,4,3),'Data validation'!$A$1:$B$12,2,FALSE)&amp;".2025"</f>
        <v>02.03.2025</v>
      </c>
      <c r="AI327">
        <f t="shared" si="140"/>
        <v>10</v>
      </c>
      <c r="AJ327" t="str">
        <f>H327&amp;"."&amp;VLOOKUP(I327,'Data validation'!$A$1:$B$12,2,FALSE)&amp;".2026"</f>
        <v>10.08.2026</v>
      </c>
      <c r="AK327">
        <f t="shared" si="141"/>
        <v>33</v>
      </c>
      <c r="AL327" t="e">
        <f>VLOOKUP(E327,[2]Sheet1!$A:$B,2,FALSE)</f>
        <v>#N/A</v>
      </c>
    </row>
    <row r="328" spans="1:38" x14ac:dyDescent="0.25">
      <c r="A328" t="str">
        <f>VLOOKUP(Q328,'Data validation'!$K$2:$L$50,2,FALSE)</f>
        <v>TO</v>
      </c>
      <c r="B328">
        <f t="shared" si="127"/>
        <v>0</v>
      </c>
      <c r="C328">
        <f t="shared" si="128"/>
        <v>0</v>
      </c>
      <c r="D328">
        <f t="shared" si="129"/>
        <v>5</v>
      </c>
      <c r="E328">
        <v>10306</v>
      </c>
      <c r="F328" t="s">
        <v>7119</v>
      </c>
      <c r="G328" t="s">
        <v>326</v>
      </c>
      <c r="H328" t="str">
        <f t="shared" si="130"/>
        <v>10</v>
      </c>
      <c r="I328" t="str">
        <f t="shared" si="131"/>
        <v>Aug</v>
      </c>
      <c r="J328" t="s">
        <v>90</v>
      </c>
      <c r="K328" t="str">
        <f t="shared" si="132"/>
        <v>15</v>
      </c>
      <c r="L328" t="str">
        <f t="shared" si="133"/>
        <v>Aug</v>
      </c>
      <c r="M328">
        <v>5</v>
      </c>
      <c r="N328">
        <f t="shared" si="134"/>
        <v>5</v>
      </c>
      <c r="O328">
        <f t="shared" si="135"/>
        <v>0</v>
      </c>
      <c r="P328">
        <f t="shared" si="136"/>
        <v>0</v>
      </c>
      <c r="Q328" t="s">
        <v>7110</v>
      </c>
      <c r="R328" t="s">
        <v>63</v>
      </c>
      <c r="S328">
        <v>3</v>
      </c>
      <c r="T328">
        <v>1</v>
      </c>
      <c r="U328" s="2">
        <f>SUMIFS(BoyanaMG!L:L,BoyanaMG!D:D,'Резервации 2026'!E328)</f>
        <v>2307.3904425000001</v>
      </c>
      <c r="V328" s="2">
        <f t="shared" si="142"/>
        <v>461.47808850000001</v>
      </c>
      <c r="X328" t="s">
        <v>7118</v>
      </c>
      <c r="Y328" t="s">
        <v>7056</v>
      </c>
      <c r="Z328" t="str">
        <f t="shared" si="137"/>
        <v>Mar</v>
      </c>
      <c r="AA328" s="6">
        <f t="shared" si="123"/>
        <v>0</v>
      </c>
      <c r="AB328" s="6">
        <f t="shared" si="123"/>
        <v>0</v>
      </c>
      <c r="AC328" s="6">
        <f t="shared" si="123"/>
        <v>0</v>
      </c>
      <c r="AD328" s="6">
        <f t="shared" si="123"/>
        <v>5</v>
      </c>
      <c r="AE328" s="6">
        <f t="shared" si="123"/>
        <v>0</v>
      </c>
      <c r="AF328" s="6">
        <f t="shared" si="138"/>
        <v>5</v>
      </c>
      <c r="AG328" s="6">
        <f t="shared" si="139"/>
        <v>0</v>
      </c>
      <c r="AH328" s="14" t="str">
        <f>LEFT(X328,2)&amp;"."&amp;VLOOKUP(MID(X328,4,3),'Data validation'!$A$1:$B$12,2,FALSE)&amp;".2025"</f>
        <v>02.03.2025</v>
      </c>
      <c r="AI328">
        <f t="shared" si="140"/>
        <v>10</v>
      </c>
      <c r="AJ328" t="str">
        <f>H328&amp;"."&amp;VLOOKUP(I328,'Data validation'!$A$1:$B$12,2,FALSE)&amp;".2026"</f>
        <v>10.08.2026</v>
      </c>
      <c r="AK328">
        <f t="shared" si="141"/>
        <v>33</v>
      </c>
      <c r="AL328" t="e">
        <f>VLOOKUP(E328,[2]Sheet1!$A:$B,2,FALSE)</f>
        <v>#N/A</v>
      </c>
    </row>
    <row r="329" spans="1:38" x14ac:dyDescent="0.25">
      <c r="A329" t="str">
        <f>VLOOKUP(Q329,'Data validation'!$K$2:$L$50,2,FALSE)</f>
        <v>TO</v>
      </c>
      <c r="B329">
        <f t="shared" si="127"/>
        <v>0</v>
      </c>
      <c r="C329">
        <f t="shared" si="128"/>
        <v>0</v>
      </c>
      <c r="D329">
        <f t="shared" si="129"/>
        <v>3</v>
      </c>
      <c r="E329">
        <v>10307</v>
      </c>
      <c r="F329" t="s">
        <v>7120</v>
      </c>
      <c r="G329" t="s">
        <v>326</v>
      </c>
      <c r="H329" t="str">
        <f t="shared" si="130"/>
        <v>10</v>
      </c>
      <c r="I329" t="str">
        <f t="shared" si="131"/>
        <v>Aug</v>
      </c>
      <c r="J329" t="s">
        <v>475</v>
      </c>
      <c r="K329" t="str">
        <f t="shared" si="132"/>
        <v>13</v>
      </c>
      <c r="L329" t="str">
        <f t="shared" si="133"/>
        <v>Aug</v>
      </c>
      <c r="M329">
        <v>3</v>
      </c>
      <c r="N329">
        <f t="shared" si="134"/>
        <v>3</v>
      </c>
      <c r="O329">
        <f t="shared" si="135"/>
        <v>0</v>
      </c>
      <c r="P329">
        <f t="shared" si="136"/>
        <v>0</v>
      </c>
      <c r="Q329" t="s">
        <v>7110</v>
      </c>
      <c r="R329" t="s">
        <v>17</v>
      </c>
      <c r="S329">
        <v>2</v>
      </c>
      <c r="T329">
        <v>0</v>
      </c>
      <c r="U329" s="2">
        <f>SUMIFS(BoyanaMG!L:L,BoyanaMG!D:D,'Резервации 2026'!E329)</f>
        <v>1334.9713247999998</v>
      </c>
      <c r="V329" s="2">
        <f t="shared" si="142"/>
        <v>444.99044159999994</v>
      </c>
      <c r="X329" t="s">
        <v>7118</v>
      </c>
      <c r="Y329" t="s">
        <v>7056</v>
      </c>
      <c r="Z329" t="str">
        <f t="shared" si="137"/>
        <v>Mar</v>
      </c>
      <c r="AA329" s="6">
        <f t="shared" si="123"/>
        <v>0</v>
      </c>
      <c r="AB329" s="6">
        <f t="shared" si="123"/>
        <v>0</v>
      </c>
      <c r="AC329" s="6">
        <f t="shared" si="123"/>
        <v>0</v>
      </c>
      <c r="AD329" s="6">
        <f t="shared" si="123"/>
        <v>3</v>
      </c>
      <c r="AE329" s="6">
        <f t="shared" si="123"/>
        <v>0</v>
      </c>
      <c r="AF329" s="6">
        <f t="shared" si="138"/>
        <v>3</v>
      </c>
      <c r="AG329" s="6">
        <f t="shared" si="139"/>
        <v>0</v>
      </c>
      <c r="AH329" s="14" t="str">
        <f>LEFT(X329,2)&amp;"."&amp;VLOOKUP(MID(X329,4,3),'Data validation'!$A$1:$B$12,2,FALSE)&amp;".2025"</f>
        <v>02.03.2025</v>
      </c>
      <c r="AI329">
        <f t="shared" si="140"/>
        <v>10</v>
      </c>
      <c r="AJ329" t="str">
        <f>H329&amp;"."&amp;VLOOKUP(I329,'Data validation'!$A$1:$B$12,2,FALSE)&amp;".2026"</f>
        <v>10.08.2026</v>
      </c>
      <c r="AK329">
        <f t="shared" si="141"/>
        <v>33</v>
      </c>
      <c r="AL329" t="e">
        <f>VLOOKUP(E329,[2]Sheet1!$A:$B,2,FALSE)</f>
        <v>#N/A</v>
      </c>
    </row>
    <row r="330" spans="1:38" x14ac:dyDescent="0.25">
      <c r="A330" t="str">
        <f>VLOOKUP(Q330,'Data validation'!$K$2:$L$50,2,FALSE)</f>
        <v>TO</v>
      </c>
      <c r="B330">
        <f t="shared" si="127"/>
        <v>0</v>
      </c>
      <c r="C330">
        <f t="shared" si="128"/>
        <v>0</v>
      </c>
      <c r="D330">
        <f t="shared" si="129"/>
        <v>5</v>
      </c>
      <c r="E330">
        <v>10304</v>
      </c>
      <c r="F330" t="s">
        <v>7121</v>
      </c>
      <c r="G330" t="s">
        <v>326</v>
      </c>
      <c r="H330" t="str">
        <f t="shared" si="130"/>
        <v>10</v>
      </c>
      <c r="I330" t="str">
        <f t="shared" si="131"/>
        <v>Aug</v>
      </c>
      <c r="J330" t="s">
        <v>90</v>
      </c>
      <c r="K330" t="str">
        <f t="shared" si="132"/>
        <v>15</v>
      </c>
      <c r="L330" t="str">
        <f t="shared" si="133"/>
        <v>Aug</v>
      </c>
      <c r="M330">
        <v>5</v>
      </c>
      <c r="N330">
        <f t="shared" si="134"/>
        <v>5</v>
      </c>
      <c r="O330">
        <f t="shared" si="135"/>
        <v>0</v>
      </c>
      <c r="P330">
        <f t="shared" si="136"/>
        <v>0</v>
      </c>
      <c r="Q330" t="s">
        <v>7110</v>
      </c>
      <c r="R330" t="s">
        <v>48</v>
      </c>
      <c r="S330">
        <v>2</v>
      </c>
      <c r="T330">
        <v>1</v>
      </c>
      <c r="U330" s="2">
        <f>SUMIFS(BoyanaMG!L:L,BoyanaMG!D:D,'Резервации 2026'!E330)</f>
        <v>1937.8363639999998</v>
      </c>
      <c r="V330" s="2">
        <f t="shared" si="142"/>
        <v>387.56727279999996</v>
      </c>
      <c r="X330" t="s">
        <v>7118</v>
      </c>
      <c r="Y330" t="s">
        <v>7031</v>
      </c>
      <c r="Z330" t="str">
        <f t="shared" si="137"/>
        <v>Mar</v>
      </c>
      <c r="AA330" s="6">
        <f t="shared" si="123"/>
        <v>0</v>
      </c>
      <c r="AB330" s="6">
        <f t="shared" si="123"/>
        <v>0</v>
      </c>
      <c r="AC330" s="6">
        <f t="shared" si="123"/>
        <v>0</v>
      </c>
      <c r="AD330" s="6">
        <f t="shared" si="123"/>
        <v>5</v>
      </c>
      <c r="AE330" s="6">
        <f t="shared" si="123"/>
        <v>0</v>
      </c>
      <c r="AF330" s="6">
        <f t="shared" si="138"/>
        <v>5</v>
      </c>
      <c r="AG330" s="6">
        <f t="shared" si="139"/>
        <v>0</v>
      </c>
      <c r="AH330" s="14" t="str">
        <f>LEFT(X330,2)&amp;"."&amp;VLOOKUP(MID(X330,4,3),'Data validation'!$A$1:$B$12,2,FALSE)&amp;".2025"</f>
        <v>02.03.2025</v>
      </c>
      <c r="AI330">
        <f t="shared" si="140"/>
        <v>10</v>
      </c>
      <c r="AJ330" t="str">
        <f>H330&amp;"."&amp;VLOOKUP(I330,'Data validation'!$A$1:$B$12,2,FALSE)&amp;".2026"</f>
        <v>10.08.2026</v>
      </c>
      <c r="AK330">
        <f t="shared" si="141"/>
        <v>33</v>
      </c>
      <c r="AL330" t="e">
        <f>VLOOKUP(E330,[2]Sheet1!$A:$B,2,FALSE)</f>
        <v>#N/A</v>
      </c>
    </row>
    <row r="331" spans="1:38" x14ac:dyDescent="0.25">
      <c r="A331" t="str">
        <f>VLOOKUP(Q331,'Data validation'!$K$2:$L$50,2,FALSE)</f>
        <v>TO</v>
      </c>
      <c r="B331">
        <f t="shared" si="127"/>
        <v>0</v>
      </c>
      <c r="C331">
        <f t="shared" si="128"/>
        <v>0</v>
      </c>
      <c r="D331">
        <f t="shared" si="129"/>
        <v>5</v>
      </c>
      <c r="E331">
        <v>10308</v>
      </c>
      <c r="F331" t="s">
        <v>7122</v>
      </c>
      <c r="G331" t="s">
        <v>326</v>
      </c>
      <c r="H331" t="str">
        <f t="shared" si="130"/>
        <v>10</v>
      </c>
      <c r="I331" t="str">
        <f t="shared" si="131"/>
        <v>Aug</v>
      </c>
      <c r="J331" t="s">
        <v>90</v>
      </c>
      <c r="K331" t="str">
        <f t="shared" si="132"/>
        <v>15</v>
      </c>
      <c r="L331" t="str">
        <f t="shared" si="133"/>
        <v>Aug</v>
      </c>
      <c r="M331">
        <v>5</v>
      </c>
      <c r="N331">
        <f t="shared" si="134"/>
        <v>5</v>
      </c>
      <c r="O331">
        <f t="shared" si="135"/>
        <v>0</v>
      </c>
      <c r="P331">
        <f t="shared" si="136"/>
        <v>0</v>
      </c>
      <c r="Q331" t="s">
        <v>7110</v>
      </c>
      <c r="R331" t="s">
        <v>17</v>
      </c>
      <c r="S331">
        <v>1</v>
      </c>
      <c r="T331">
        <v>1</v>
      </c>
      <c r="U331" s="2">
        <f>SUMIFS(BoyanaMG!L:L,BoyanaMG!D:D,'Резервации 2026'!E331)</f>
        <v>1168.1194674999999</v>
      </c>
      <c r="V331" s="2">
        <f t="shared" si="142"/>
        <v>233.62389349999998</v>
      </c>
      <c r="X331" t="s">
        <v>7118</v>
      </c>
      <c r="Y331" t="s">
        <v>7056</v>
      </c>
      <c r="Z331" t="str">
        <f t="shared" si="137"/>
        <v>Mar</v>
      </c>
      <c r="AA331" s="6">
        <f t="shared" si="123"/>
        <v>0</v>
      </c>
      <c r="AB331" s="6">
        <f t="shared" si="123"/>
        <v>0</v>
      </c>
      <c r="AC331" s="6">
        <f t="shared" si="123"/>
        <v>0</v>
      </c>
      <c r="AD331" s="6">
        <f t="shared" si="123"/>
        <v>5</v>
      </c>
      <c r="AE331" s="6">
        <f t="shared" si="123"/>
        <v>0</v>
      </c>
      <c r="AF331" s="6">
        <f t="shared" si="138"/>
        <v>5</v>
      </c>
      <c r="AG331" s="6">
        <f t="shared" si="139"/>
        <v>0</v>
      </c>
      <c r="AH331" s="14" t="str">
        <f>LEFT(X331,2)&amp;"."&amp;VLOOKUP(MID(X331,4,3),'Data validation'!$A$1:$B$12,2,FALSE)&amp;".2025"</f>
        <v>02.03.2025</v>
      </c>
      <c r="AI331">
        <f t="shared" si="140"/>
        <v>10</v>
      </c>
      <c r="AJ331" t="str">
        <f>H331&amp;"."&amp;VLOOKUP(I331,'Data validation'!$A$1:$B$12,2,FALSE)&amp;".2026"</f>
        <v>10.08.2026</v>
      </c>
      <c r="AK331">
        <f t="shared" si="141"/>
        <v>33</v>
      </c>
      <c r="AL331" t="e">
        <f>VLOOKUP(E331,[2]Sheet1!$A:$B,2,FALSE)</f>
        <v>#N/A</v>
      </c>
    </row>
    <row r="332" spans="1:38" x14ac:dyDescent="0.25">
      <c r="A332" t="str">
        <f>VLOOKUP(Q332,'Data validation'!$K$2:$L$50,2,FALSE)</f>
        <v>TO</v>
      </c>
      <c r="B332">
        <f t="shared" si="127"/>
        <v>0</v>
      </c>
      <c r="C332">
        <f t="shared" si="128"/>
        <v>1</v>
      </c>
      <c r="D332">
        <f t="shared" si="129"/>
        <v>4</v>
      </c>
      <c r="E332">
        <v>9447</v>
      </c>
      <c r="F332" t="s">
        <v>7730</v>
      </c>
      <c r="G332" t="s">
        <v>182</v>
      </c>
      <c r="H332" t="str">
        <f t="shared" si="130"/>
        <v>10</v>
      </c>
      <c r="I332" t="str">
        <f t="shared" si="131"/>
        <v>Jul</v>
      </c>
      <c r="J332" t="s">
        <v>485</v>
      </c>
      <c r="K332" t="str">
        <f t="shared" si="132"/>
        <v>15</v>
      </c>
      <c r="L332" t="str">
        <f t="shared" si="133"/>
        <v>Jul</v>
      </c>
      <c r="M332">
        <v>5</v>
      </c>
      <c r="N332">
        <f t="shared" si="134"/>
        <v>5</v>
      </c>
      <c r="O332">
        <f t="shared" si="135"/>
        <v>0</v>
      </c>
      <c r="P332">
        <f t="shared" si="136"/>
        <v>0</v>
      </c>
      <c r="Q332" t="s">
        <v>81</v>
      </c>
      <c r="R332" t="s">
        <v>110</v>
      </c>
      <c r="S332">
        <v>3</v>
      </c>
      <c r="T332">
        <v>2</v>
      </c>
      <c r="U332" s="2">
        <f>SUMIFS(SLR!L:L,SLR!D:D,'Резервации 2026'!E332)</f>
        <v>3014.5207789999999</v>
      </c>
      <c r="V332" s="2">
        <f>+U332/M332</f>
        <v>602.90415580000001</v>
      </c>
      <c r="W332" t="s">
        <v>262</v>
      </c>
      <c r="X332" t="s">
        <v>4561</v>
      </c>
      <c r="Y332" t="s">
        <v>4556</v>
      </c>
      <c r="Z332" t="str">
        <f t="shared" si="137"/>
        <v>Jan</v>
      </c>
      <c r="AA332" s="6">
        <f t="shared" si="123"/>
        <v>0</v>
      </c>
      <c r="AB332" s="6">
        <f t="shared" si="123"/>
        <v>0</v>
      </c>
      <c r="AC332" s="6">
        <f t="shared" si="123"/>
        <v>5</v>
      </c>
      <c r="AD332" s="6">
        <f t="shared" si="123"/>
        <v>0</v>
      </c>
      <c r="AE332" s="6">
        <f t="shared" si="123"/>
        <v>0</v>
      </c>
      <c r="AF332" s="6">
        <f t="shared" si="138"/>
        <v>5</v>
      </c>
      <c r="AG332" s="6">
        <f t="shared" si="139"/>
        <v>0</v>
      </c>
      <c r="AH332" s="14" t="str">
        <f>LEFT(X332,2)&amp;"."&amp;VLOOKUP(MID(X332,4,3),'Data validation'!$A$1:$B$12,2,FALSE)&amp;".2025"</f>
        <v>12.01.2025</v>
      </c>
      <c r="AI332">
        <f t="shared" si="140"/>
        <v>3</v>
      </c>
      <c r="AJ332" t="str">
        <f>H332&amp;"."&amp;VLOOKUP(I332,'Data validation'!$A$1:$B$12,2,FALSE)&amp;".2026"</f>
        <v>10.07.2026</v>
      </c>
      <c r="AK332">
        <f t="shared" si="141"/>
        <v>28</v>
      </c>
      <c r="AL332" t="e">
        <f>VLOOKUP(E332,[2]Sheet1!$A:$B,2,FALSE)</f>
        <v>#N/A</v>
      </c>
    </row>
    <row r="333" spans="1:38" x14ac:dyDescent="0.25">
      <c r="A333" t="str">
        <f>VLOOKUP(Q333,'Data validation'!$K$2:$L$50,2,FALSE)</f>
        <v>INDIVIDUAL</v>
      </c>
      <c r="B333">
        <f t="shared" si="127"/>
        <v>0</v>
      </c>
      <c r="C333">
        <f t="shared" si="128"/>
        <v>0</v>
      </c>
      <c r="D333">
        <f t="shared" si="129"/>
        <v>5</v>
      </c>
      <c r="E333">
        <v>10201</v>
      </c>
      <c r="F333" t="s">
        <v>7123</v>
      </c>
      <c r="G333" t="s">
        <v>495</v>
      </c>
      <c r="H333" t="str">
        <f t="shared" si="130"/>
        <v>28</v>
      </c>
      <c r="I333" t="str">
        <f t="shared" si="131"/>
        <v>Jul</v>
      </c>
      <c r="J333" t="s">
        <v>78</v>
      </c>
      <c r="K333" t="str">
        <f t="shared" si="132"/>
        <v>02</v>
      </c>
      <c r="L333" t="str">
        <f t="shared" si="133"/>
        <v>Aug</v>
      </c>
      <c r="M333">
        <v>5</v>
      </c>
      <c r="N333">
        <f t="shared" si="134"/>
        <v>-26</v>
      </c>
      <c r="O333">
        <f t="shared" si="135"/>
        <v>3</v>
      </c>
      <c r="P333">
        <f t="shared" si="136"/>
        <v>1</v>
      </c>
      <c r="Q333" t="s">
        <v>24</v>
      </c>
      <c r="R333" t="s">
        <v>63</v>
      </c>
      <c r="S333">
        <v>2</v>
      </c>
      <c r="T333">
        <v>2</v>
      </c>
      <c r="U333" s="2">
        <v>2564.1110733944952</v>
      </c>
      <c r="V333" s="2">
        <v>512.82221467889906</v>
      </c>
      <c r="X333" t="s">
        <v>7124</v>
      </c>
      <c r="Y333" t="s">
        <v>7077</v>
      </c>
      <c r="Z333" t="str">
        <f t="shared" si="137"/>
        <v>Feb</v>
      </c>
      <c r="AA333" s="6">
        <f t="shared" si="123"/>
        <v>0</v>
      </c>
      <c r="AB333" s="6">
        <f t="shared" si="123"/>
        <v>0</v>
      </c>
      <c r="AC333" s="6">
        <f t="shared" si="123"/>
        <v>3</v>
      </c>
      <c r="AD333" s="6">
        <f t="shared" si="123"/>
        <v>1</v>
      </c>
      <c r="AE333" s="6">
        <f t="shared" si="123"/>
        <v>0</v>
      </c>
      <c r="AF333" s="6">
        <f t="shared" si="138"/>
        <v>4</v>
      </c>
      <c r="AG333" s="6">
        <f t="shared" si="139"/>
        <v>-1</v>
      </c>
      <c r="AH333" s="14" t="str">
        <f>LEFT(X333,2)&amp;"."&amp;VLOOKUP(MID(X333,4,3),'Data validation'!$A$1:$B$12,2,FALSE)&amp;".2025"</f>
        <v>23.02.2025</v>
      </c>
      <c r="AI333">
        <f t="shared" si="140"/>
        <v>9</v>
      </c>
      <c r="AJ333" t="str">
        <f>H333&amp;"."&amp;VLOOKUP(I333,'Data validation'!$A$1:$B$12,2,FALSE)&amp;".2026"</f>
        <v>28.07.2026</v>
      </c>
      <c r="AK333">
        <f t="shared" si="141"/>
        <v>31</v>
      </c>
      <c r="AL333" t="e">
        <f>VLOOKUP(E333,[2]Sheet1!$A:$B,2,FALSE)</f>
        <v>#N/A</v>
      </c>
    </row>
    <row r="334" spans="1:38" x14ac:dyDescent="0.25">
      <c r="A334" t="str">
        <f>VLOOKUP(Q334,'Data validation'!$K$2:$L$50,2,FALSE)</f>
        <v>INDIVIDUAL</v>
      </c>
      <c r="B334">
        <f t="shared" si="127"/>
        <v>0</v>
      </c>
      <c r="C334">
        <f t="shared" si="128"/>
        <v>0</v>
      </c>
      <c r="D334">
        <f t="shared" si="129"/>
        <v>5</v>
      </c>
      <c r="E334">
        <v>10202</v>
      </c>
      <c r="F334" t="s">
        <v>7123</v>
      </c>
      <c r="G334" t="s">
        <v>495</v>
      </c>
      <c r="H334" t="str">
        <f t="shared" si="130"/>
        <v>28</v>
      </c>
      <c r="I334" t="str">
        <f t="shared" si="131"/>
        <v>Jul</v>
      </c>
      <c r="J334" t="s">
        <v>78</v>
      </c>
      <c r="K334" t="str">
        <f t="shared" si="132"/>
        <v>02</v>
      </c>
      <c r="L334" t="str">
        <f t="shared" si="133"/>
        <v>Aug</v>
      </c>
      <c r="M334">
        <v>5</v>
      </c>
      <c r="N334">
        <f t="shared" si="134"/>
        <v>-26</v>
      </c>
      <c r="O334">
        <f t="shared" si="135"/>
        <v>3</v>
      </c>
      <c r="P334">
        <f t="shared" si="136"/>
        <v>1</v>
      </c>
      <c r="Q334" t="s">
        <v>24</v>
      </c>
      <c r="R334" t="s">
        <v>63</v>
      </c>
      <c r="S334">
        <v>2</v>
      </c>
      <c r="T334">
        <v>1</v>
      </c>
      <c r="U334" s="2">
        <v>2050.929990825688</v>
      </c>
      <c r="V334" s="2">
        <v>410.18599816513756</v>
      </c>
      <c r="X334" t="s">
        <v>7124</v>
      </c>
      <c r="Y334" t="s">
        <v>7077</v>
      </c>
      <c r="Z334" t="str">
        <f t="shared" si="137"/>
        <v>Feb</v>
      </c>
      <c r="AA334" s="6">
        <f t="shared" si="123"/>
        <v>0</v>
      </c>
      <c r="AB334" s="6">
        <f t="shared" si="123"/>
        <v>0</v>
      </c>
      <c r="AC334" s="6">
        <f t="shared" si="123"/>
        <v>3</v>
      </c>
      <c r="AD334" s="6">
        <f t="shared" si="123"/>
        <v>1</v>
      </c>
      <c r="AE334" s="6">
        <f t="shared" si="123"/>
        <v>0</v>
      </c>
      <c r="AF334" s="6">
        <f t="shared" si="138"/>
        <v>4</v>
      </c>
      <c r="AG334" s="6">
        <f t="shared" si="139"/>
        <v>-1</v>
      </c>
      <c r="AH334" s="14" t="str">
        <f>LEFT(X334,2)&amp;"."&amp;VLOOKUP(MID(X334,4,3),'Data validation'!$A$1:$B$12,2,FALSE)&amp;".2025"</f>
        <v>23.02.2025</v>
      </c>
      <c r="AI334">
        <f t="shared" si="140"/>
        <v>9</v>
      </c>
      <c r="AJ334" t="str">
        <f>H334&amp;"."&amp;VLOOKUP(I334,'Data validation'!$A$1:$B$12,2,FALSE)&amp;".2026"</f>
        <v>28.07.2026</v>
      </c>
      <c r="AK334">
        <f t="shared" si="141"/>
        <v>31</v>
      </c>
      <c r="AL334" t="e">
        <f>VLOOKUP(E334,[2]Sheet1!$A:$B,2,FALSE)</f>
        <v>#N/A</v>
      </c>
    </row>
    <row r="335" spans="1:38" x14ac:dyDescent="0.25">
      <c r="A335" t="str">
        <f>VLOOKUP(Q335,'Data validation'!$K$2:$L$50,2,FALSE)</f>
        <v>BOOKING</v>
      </c>
      <c r="B335">
        <f t="shared" si="127"/>
        <v>0</v>
      </c>
      <c r="C335">
        <f t="shared" si="128"/>
        <v>2</v>
      </c>
      <c r="D335">
        <f t="shared" si="129"/>
        <v>2</v>
      </c>
      <c r="E335">
        <v>10360</v>
      </c>
      <c r="F335" t="s">
        <v>7485</v>
      </c>
      <c r="G335" t="s">
        <v>224</v>
      </c>
      <c r="H335" t="str">
        <f t="shared" si="130"/>
        <v>09</v>
      </c>
      <c r="I335" t="str">
        <f t="shared" si="131"/>
        <v>Jul</v>
      </c>
      <c r="J335" t="s">
        <v>32</v>
      </c>
      <c r="K335" t="str">
        <f t="shared" si="132"/>
        <v>13</v>
      </c>
      <c r="L335" t="str">
        <f t="shared" si="133"/>
        <v>Jul</v>
      </c>
      <c r="M335">
        <v>4</v>
      </c>
      <c r="N335">
        <f t="shared" si="134"/>
        <v>4</v>
      </c>
      <c r="O335">
        <f t="shared" si="135"/>
        <v>0</v>
      </c>
      <c r="P335">
        <f t="shared" si="136"/>
        <v>0</v>
      </c>
      <c r="Q335" t="s">
        <v>587</v>
      </c>
      <c r="R335" t="s">
        <v>20</v>
      </c>
      <c r="S335">
        <v>2</v>
      </c>
      <c r="T335">
        <v>1</v>
      </c>
      <c r="U335" s="2">
        <v>1953.3896983486238</v>
      </c>
      <c r="V335" s="2">
        <v>488.34742458715596</v>
      </c>
      <c r="W335" t="s">
        <v>262</v>
      </c>
      <c r="X335" t="s">
        <v>7486</v>
      </c>
      <c r="Y335" t="s">
        <v>7470</v>
      </c>
      <c r="Z335" t="str">
        <f t="shared" si="137"/>
        <v>Mar</v>
      </c>
      <c r="AA335" s="6">
        <f t="shared" si="123"/>
        <v>0</v>
      </c>
      <c r="AB335" s="6">
        <f t="shared" si="123"/>
        <v>0</v>
      </c>
      <c r="AC335" s="6">
        <f t="shared" si="123"/>
        <v>4</v>
      </c>
      <c r="AD335" s="6">
        <f t="shared" si="123"/>
        <v>0</v>
      </c>
      <c r="AE335" s="6">
        <f t="shared" si="123"/>
        <v>0</v>
      </c>
      <c r="AF335" s="6">
        <f t="shared" si="138"/>
        <v>4</v>
      </c>
      <c r="AG335" s="6">
        <f t="shared" si="139"/>
        <v>0</v>
      </c>
      <c r="AH335" s="14" t="str">
        <f>LEFT(X335,2)&amp;"."&amp;VLOOKUP(MID(X335,4,3),'Data validation'!$A$1:$B$12,2,FALSE)&amp;".2025"</f>
        <v>08.03.2025</v>
      </c>
      <c r="AI335">
        <f t="shared" si="140"/>
        <v>10</v>
      </c>
      <c r="AJ335" t="str">
        <f>H335&amp;"."&amp;VLOOKUP(I335,'Data validation'!$A$1:$B$12,2,FALSE)&amp;".2026"</f>
        <v>09.07.2026</v>
      </c>
      <c r="AK335">
        <f t="shared" si="141"/>
        <v>28</v>
      </c>
      <c r="AL335" t="e">
        <f>VLOOKUP(E335,[2]Sheet1!$A:$B,2,FALSE)</f>
        <v>#N/A</v>
      </c>
    </row>
    <row r="336" spans="1:38" x14ac:dyDescent="0.25">
      <c r="A336" t="str">
        <f>VLOOKUP(Q336,'Data validation'!$K$2:$L$50,2,FALSE)</f>
        <v>BOOKING</v>
      </c>
      <c r="B336">
        <f t="shared" si="127"/>
        <v>1</v>
      </c>
      <c r="C336">
        <f t="shared" si="128"/>
        <v>0</v>
      </c>
      <c r="D336">
        <f t="shared" si="129"/>
        <v>0</v>
      </c>
      <c r="E336">
        <v>10309</v>
      </c>
      <c r="F336" t="s">
        <v>7487</v>
      </c>
      <c r="G336" t="s">
        <v>7438</v>
      </c>
      <c r="H336" t="str">
        <f t="shared" si="130"/>
        <v>23</v>
      </c>
      <c r="I336" t="str">
        <f t="shared" si="131"/>
        <v>May</v>
      </c>
      <c r="J336" t="s">
        <v>7488</v>
      </c>
      <c r="K336" t="str">
        <f t="shared" si="132"/>
        <v>24</v>
      </c>
      <c r="L336" t="str">
        <f t="shared" si="133"/>
        <v>May</v>
      </c>
      <c r="M336">
        <v>1</v>
      </c>
      <c r="N336">
        <f t="shared" si="134"/>
        <v>1</v>
      </c>
      <c r="O336">
        <f t="shared" si="135"/>
        <v>0</v>
      </c>
      <c r="P336">
        <f t="shared" si="136"/>
        <v>0</v>
      </c>
      <c r="Q336" t="s">
        <v>587</v>
      </c>
      <c r="R336" t="s">
        <v>57</v>
      </c>
      <c r="S336">
        <v>4</v>
      </c>
      <c r="T336">
        <v>0</v>
      </c>
      <c r="U336" s="2">
        <v>421.4903366972477</v>
      </c>
      <c r="V336" s="2">
        <v>421.4903366972477</v>
      </c>
      <c r="W336" t="s">
        <v>227</v>
      </c>
      <c r="X336" t="s">
        <v>7489</v>
      </c>
      <c r="Y336" t="s">
        <v>7474</v>
      </c>
      <c r="Z336" t="str">
        <f t="shared" si="137"/>
        <v>Mar</v>
      </c>
      <c r="AA336" s="6">
        <f t="shared" si="123"/>
        <v>1</v>
      </c>
      <c r="AB336" s="6">
        <f t="shared" si="123"/>
        <v>0</v>
      </c>
      <c r="AC336" s="6">
        <f t="shared" si="123"/>
        <v>0</v>
      </c>
      <c r="AD336" s="6">
        <f t="shared" si="123"/>
        <v>0</v>
      </c>
      <c r="AE336" s="6">
        <f t="shared" si="123"/>
        <v>0</v>
      </c>
      <c r="AF336" s="6">
        <f t="shared" si="138"/>
        <v>1</v>
      </c>
      <c r="AG336" s="6">
        <f t="shared" si="139"/>
        <v>0</v>
      </c>
      <c r="AH336" s="14" t="str">
        <f>LEFT(X336,2)&amp;"."&amp;VLOOKUP(MID(X336,4,3),'Data validation'!$A$1:$B$12,2,FALSE)&amp;".2025"</f>
        <v>02.03.2025</v>
      </c>
      <c r="AI336">
        <f t="shared" si="140"/>
        <v>10</v>
      </c>
      <c r="AJ336" t="str">
        <f>H336&amp;"."&amp;VLOOKUP(I336,'Data validation'!$A$1:$B$12,2,FALSE)&amp;".2026"</f>
        <v>23.05.2026</v>
      </c>
      <c r="AK336">
        <f t="shared" si="141"/>
        <v>21</v>
      </c>
      <c r="AL336" t="str">
        <f>VLOOKUP(E336,[2]Sheet1!$A:$B,2,FALSE)</f>
        <v>Анулирана</v>
      </c>
    </row>
    <row r="337" spans="1:38" x14ac:dyDescent="0.25">
      <c r="A337" t="str">
        <f>VLOOKUP(Q337,'Data validation'!$K$2:$L$50,2,FALSE)</f>
        <v>TO</v>
      </c>
      <c r="B337">
        <f t="shared" si="127"/>
        <v>0</v>
      </c>
      <c r="C337">
        <f t="shared" si="128"/>
        <v>0</v>
      </c>
      <c r="D337">
        <f t="shared" si="129"/>
        <v>7</v>
      </c>
      <c r="E337">
        <v>10203</v>
      </c>
      <c r="F337" t="s">
        <v>7125</v>
      </c>
      <c r="G337" t="s">
        <v>235</v>
      </c>
      <c r="H337" t="str">
        <f t="shared" si="130"/>
        <v>12</v>
      </c>
      <c r="I337" t="str">
        <f t="shared" si="131"/>
        <v>Jul</v>
      </c>
      <c r="J337" t="s">
        <v>155</v>
      </c>
      <c r="K337" t="str">
        <f t="shared" si="132"/>
        <v>19</v>
      </c>
      <c r="L337" t="str">
        <f t="shared" si="133"/>
        <v>Jul</v>
      </c>
      <c r="M337">
        <v>7</v>
      </c>
      <c r="N337">
        <f t="shared" si="134"/>
        <v>7</v>
      </c>
      <c r="O337">
        <f t="shared" si="135"/>
        <v>0</v>
      </c>
      <c r="P337">
        <f t="shared" si="136"/>
        <v>0</v>
      </c>
      <c r="Q337" t="s">
        <v>56</v>
      </c>
      <c r="R337" t="s">
        <v>63</v>
      </c>
      <c r="S337">
        <v>2</v>
      </c>
      <c r="T337">
        <v>1</v>
      </c>
      <c r="U337" s="2">
        <f>SUMIFS(Novoton!L:L,Novoton!D:D,'Резервации 2026'!E337)</f>
        <v>2392.8797718000001</v>
      </c>
      <c r="V337" s="2">
        <f>+U337/M337</f>
        <v>341.83996740000003</v>
      </c>
      <c r="W337" t="s">
        <v>227</v>
      </c>
      <c r="X337" t="s">
        <v>7126</v>
      </c>
      <c r="Y337" t="s">
        <v>7077</v>
      </c>
      <c r="Z337" t="str">
        <f t="shared" si="137"/>
        <v>Feb</v>
      </c>
      <c r="AA337" s="6">
        <f t="shared" si="123"/>
        <v>0</v>
      </c>
      <c r="AB337" s="6">
        <f t="shared" si="123"/>
        <v>0</v>
      </c>
      <c r="AC337" s="6">
        <f t="shared" si="123"/>
        <v>7</v>
      </c>
      <c r="AD337" s="6">
        <f t="shared" si="123"/>
        <v>0</v>
      </c>
      <c r="AE337" s="6">
        <f t="shared" si="123"/>
        <v>0</v>
      </c>
      <c r="AF337" s="6">
        <f t="shared" si="138"/>
        <v>7</v>
      </c>
      <c r="AG337" s="6">
        <f t="shared" si="139"/>
        <v>0</v>
      </c>
      <c r="AH337" s="14" t="str">
        <f>LEFT(X337,2)&amp;"."&amp;VLOOKUP(MID(X337,4,3),'Data validation'!$A$1:$B$12,2,FALSE)&amp;".2025"</f>
        <v>23.02.2025</v>
      </c>
      <c r="AI337">
        <f t="shared" si="140"/>
        <v>9</v>
      </c>
      <c r="AJ337" t="str">
        <f>H337&amp;"."&amp;VLOOKUP(I337,'Data validation'!$A$1:$B$12,2,FALSE)&amp;".2026"</f>
        <v>12.07.2026</v>
      </c>
      <c r="AK337">
        <f t="shared" si="141"/>
        <v>29</v>
      </c>
      <c r="AL337" t="e">
        <f>VLOOKUP(E337,[2]Sheet1!$A:$B,2,FALSE)</f>
        <v>#N/A</v>
      </c>
    </row>
    <row r="338" spans="1:38" x14ac:dyDescent="0.25">
      <c r="A338" t="str">
        <f>VLOOKUP(Q338,'Data validation'!$K$2:$L$50,2,FALSE)</f>
        <v>TO</v>
      </c>
      <c r="B338">
        <f t="shared" si="127"/>
        <v>0</v>
      </c>
      <c r="C338">
        <f t="shared" si="128"/>
        <v>0</v>
      </c>
      <c r="D338">
        <f t="shared" si="129"/>
        <v>5</v>
      </c>
      <c r="E338">
        <v>10310</v>
      </c>
      <c r="F338" t="s">
        <v>7490</v>
      </c>
      <c r="G338" t="s">
        <v>259</v>
      </c>
      <c r="H338" t="str">
        <f t="shared" si="130"/>
        <v>08</v>
      </c>
      <c r="I338" t="str">
        <f t="shared" si="131"/>
        <v>Aug</v>
      </c>
      <c r="J338" t="s">
        <v>475</v>
      </c>
      <c r="K338" t="str">
        <f t="shared" si="132"/>
        <v>13</v>
      </c>
      <c r="L338" t="str">
        <f t="shared" si="133"/>
        <v>Aug</v>
      </c>
      <c r="M338">
        <v>5</v>
      </c>
      <c r="N338">
        <f t="shared" si="134"/>
        <v>5</v>
      </c>
      <c r="O338">
        <f t="shared" si="135"/>
        <v>0</v>
      </c>
      <c r="P338">
        <f t="shared" si="136"/>
        <v>0</v>
      </c>
      <c r="Q338" t="s">
        <v>81</v>
      </c>
      <c r="R338" t="s">
        <v>17</v>
      </c>
      <c r="S338">
        <v>3</v>
      </c>
      <c r="T338">
        <v>1</v>
      </c>
      <c r="U338" s="2">
        <f>SUMIFS(SLR!L:L,SLR!D:D,'Резервации 2026'!E338)</f>
        <v>2252.7249939999997</v>
      </c>
      <c r="V338" s="2">
        <f t="shared" ref="V338:V339" si="143">+U338/M338</f>
        <v>450.54499879999992</v>
      </c>
      <c r="W338" t="s">
        <v>262</v>
      </c>
      <c r="X338" t="s">
        <v>7491</v>
      </c>
      <c r="Y338" t="s">
        <v>7474</v>
      </c>
      <c r="Z338" t="str">
        <f t="shared" si="137"/>
        <v>Mar</v>
      </c>
      <c r="AA338" s="6">
        <f t="shared" si="123"/>
        <v>0</v>
      </c>
      <c r="AB338" s="6">
        <f t="shared" si="123"/>
        <v>0</v>
      </c>
      <c r="AC338" s="6">
        <f t="shared" si="123"/>
        <v>0</v>
      </c>
      <c r="AD338" s="6">
        <f t="shared" si="123"/>
        <v>5</v>
      </c>
      <c r="AE338" s="6">
        <f t="shared" si="123"/>
        <v>0</v>
      </c>
      <c r="AF338" s="6">
        <f t="shared" si="138"/>
        <v>5</v>
      </c>
      <c r="AG338" s="6">
        <f t="shared" si="139"/>
        <v>0</v>
      </c>
      <c r="AH338" s="14" t="str">
        <f>LEFT(X338,2)&amp;"."&amp;VLOOKUP(MID(X338,4,3),'Data validation'!$A$1:$B$12,2,FALSE)&amp;".2025"</f>
        <v>02.03.2025</v>
      </c>
      <c r="AI338">
        <f t="shared" si="140"/>
        <v>10</v>
      </c>
      <c r="AJ338" t="str">
        <f>H338&amp;"."&amp;VLOOKUP(I338,'Data validation'!$A$1:$B$12,2,FALSE)&amp;".2026"</f>
        <v>08.08.2026</v>
      </c>
      <c r="AK338">
        <f t="shared" si="141"/>
        <v>32</v>
      </c>
      <c r="AL338" t="e">
        <f>VLOOKUP(E338,[2]Sheet1!$A:$B,2,FALSE)</f>
        <v>#N/A</v>
      </c>
    </row>
    <row r="339" spans="1:38" x14ac:dyDescent="0.25">
      <c r="A339" t="str">
        <f>VLOOKUP(Q339,'Data validation'!$K$2:$L$50,2,FALSE)</f>
        <v>TO</v>
      </c>
      <c r="B339">
        <f t="shared" si="127"/>
        <v>0</v>
      </c>
      <c r="C339">
        <f t="shared" si="128"/>
        <v>4</v>
      </c>
      <c r="D339">
        <f t="shared" si="129"/>
        <v>0</v>
      </c>
      <c r="E339">
        <v>10004</v>
      </c>
      <c r="F339" t="s">
        <v>6212</v>
      </c>
      <c r="G339" t="s">
        <v>950</v>
      </c>
      <c r="H339" t="str">
        <f t="shared" si="130"/>
        <v>26</v>
      </c>
      <c r="I339" t="str">
        <f t="shared" si="131"/>
        <v>Jun</v>
      </c>
      <c r="J339" t="s">
        <v>71</v>
      </c>
      <c r="K339" t="str">
        <f t="shared" si="132"/>
        <v>30</v>
      </c>
      <c r="L339" t="str">
        <f t="shared" si="133"/>
        <v>Jun</v>
      </c>
      <c r="M339">
        <v>4</v>
      </c>
      <c r="N339">
        <f t="shared" si="134"/>
        <v>4</v>
      </c>
      <c r="O339">
        <f t="shared" si="135"/>
        <v>0</v>
      </c>
      <c r="P339">
        <f t="shared" si="136"/>
        <v>0</v>
      </c>
      <c r="Q339" t="s">
        <v>81</v>
      </c>
      <c r="R339" t="s">
        <v>25</v>
      </c>
      <c r="S339">
        <v>3</v>
      </c>
      <c r="T339">
        <v>1</v>
      </c>
      <c r="U339" s="2">
        <f>SUMIFS(SLR!L:L,SLR!D:D,'Резервации 2026'!E339)</f>
        <v>2267.3546023999997</v>
      </c>
      <c r="V339" s="2">
        <f t="shared" si="143"/>
        <v>566.83865059999994</v>
      </c>
      <c r="W339" t="s">
        <v>262</v>
      </c>
      <c r="X339" t="s">
        <v>6213</v>
      </c>
      <c r="Y339" t="s">
        <v>6201</v>
      </c>
      <c r="Z339" t="str">
        <f t="shared" si="137"/>
        <v>Feb</v>
      </c>
      <c r="AA339" s="6">
        <f t="shared" si="123"/>
        <v>0</v>
      </c>
      <c r="AB339" s="6">
        <f t="shared" si="123"/>
        <v>4</v>
      </c>
      <c r="AC339" s="6">
        <f t="shared" si="123"/>
        <v>0</v>
      </c>
      <c r="AD339" s="6">
        <f t="shared" si="123"/>
        <v>0</v>
      </c>
      <c r="AE339" s="6">
        <f t="shared" si="123"/>
        <v>0</v>
      </c>
      <c r="AF339" s="6">
        <f t="shared" si="138"/>
        <v>4</v>
      </c>
      <c r="AG339" s="6">
        <f t="shared" si="139"/>
        <v>0</v>
      </c>
      <c r="AH339" s="14" t="str">
        <f>LEFT(X339,2)&amp;"."&amp;VLOOKUP(MID(X339,4,3),'Data validation'!$A$1:$B$12,2,FALSE)&amp;".2025"</f>
        <v>05.02.2025</v>
      </c>
      <c r="AI339">
        <f t="shared" si="140"/>
        <v>6</v>
      </c>
      <c r="AJ339" t="str">
        <f>H339&amp;"."&amp;VLOOKUP(I339,'Data validation'!$A$1:$B$12,2,FALSE)&amp;".2026"</f>
        <v>26.06.2026</v>
      </c>
      <c r="AK339">
        <f t="shared" si="141"/>
        <v>26</v>
      </c>
      <c r="AL339" t="e">
        <f>VLOOKUP(E339,[2]Sheet1!$A:$B,2,FALSE)</f>
        <v>#N/A</v>
      </c>
    </row>
    <row r="340" spans="1:38" x14ac:dyDescent="0.25">
      <c r="A340" t="str">
        <f>VLOOKUP(Q340,'Data validation'!$K$2:$L$50,2,FALSE)</f>
        <v>TO</v>
      </c>
      <c r="B340">
        <f t="shared" si="127"/>
        <v>0</v>
      </c>
      <c r="C340">
        <f t="shared" si="128"/>
        <v>5</v>
      </c>
      <c r="D340">
        <f t="shared" si="129"/>
        <v>0</v>
      </c>
      <c r="E340">
        <v>9141</v>
      </c>
      <c r="F340" t="s">
        <v>7731</v>
      </c>
      <c r="G340" t="s">
        <v>45</v>
      </c>
      <c r="H340" t="str">
        <f t="shared" si="130"/>
        <v>04</v>
      </c>
      <c r="I340" t="str">
        <f t="shared" si="131"/>
        <v>Jul</v>
      </c>
      <c r="J340" t="s">
        <v>224</v>
      </c>
      <c r="K340" t="str">
        <f t="shared" si="132"/>
        <v>09</v>
      </c>
      <c r="L340" t="str">
        <f t="shared" si="133"/>
        <v>Jul</v>
      </c>
      <c r="M340">
        <v>5</v>
      </c>
      <c r="N340">
        <f t="shared" si="134"/>
        <v>5</v>
      </c>
      <c r="O340">
        <f t="shared" si="135"/>
        <v>0</v>
      </c>
      <c r="P340">
        <f t="shared" si="136"/>
        <v>0</v>
      </c>
      <c r="Q340" t="s">
        <v>226</v>
      </c>
      <c r="R340" t="s">
        <v>17</v>
      </c>
      <c r="S340">
        <v>1</v>
      </c>
      <c r="T340">
        <v>1</v>
      </c>
      <c r="U340" s="2">
        <f>SUMIFS(Sunny!L:L,Sunny!D:D,'Резервации 2026'!E340)</f>
        <v>914.44831650000003</v>
      </c>
      <c r="V340" s="2">
        <f>+U340/M340</f>
        <v>182.8896633</v>
      </c>
      <c r="W340" t="s">
        <v>227</v>
      </c>
      <c r="X340" t="s">
        <v>3621</v>
      </c>
      <c r="Y340" t="s">
        <v>3614</v>
      </c>
      <c r="Z340" t="str">
        <f t="shared" si="137"/>
        <v>Dec</v>
      </c>
      <c r="AA340" s="6">
        <f t="shared" si="123"/>
        <v>0</v>
      </c>
      <c r="AB340" s="6">
        <f t="shared" si="123"/>
        <v>0</v>
      </c>
      <c r="AC340" s="6">
        <f t="shared" si="123"/>
        <v>5</v>
      </c>
      <c r="AD340" s="6">
        <f t="shared" si="123"/>
        <v>0</v>
      </c>
      <c r="AE340" s="6">
        <f t="shared" si="123"/>
        <v>0</v>
      </c>
      <c r="AF340" s="6">
        <f t="shared" si="138"/>
        <v>5</v>
      </c>
      <c r="AG340" s="6">
        <f t="shared" si="139"/>
        <v>0</v>
      </c>
      <c r="AH340" s="14" t="str">
        <f>LEFT(X340,2)&amp;"."&amp;VLOOKUP(MID(X340,4,3),'Data validation'!$A$1:$B$12,2,FALSE)&amp;".2025"</f>
        <v>19.12.2025</v>
      </c>
      <c r="AI340">
        <f t="shared" si="140"/>
        <v>51</v>
      </c>
      <c r="AJ340" t="str">
        <f>H340&amp;"."&amp;VLOOKUP(I340,'Data validation'!$A$1:$B$12,2,FALSE)&amp;".2026"</f>
        <v>04.07.2026</v>
      </c>
      <c r="AK340">
        <f t="shared" si="141"/>
        <v>27</v>
      </c>
      <c r="AL340" t="e">
        <f>VLOOKUP(E340,[2]Sheet1!$A:$B,2,FALSE)</f>
        <v>#N/A</v>
      </c>
    </row>
    <row r="341" spans="1:38" x14ac:dyDescent="0.25">
      <c r="A341" t="str">
        <f>VLOOKUP(Q341,'Data validation'!$K$2:$L$50,2,FALSE)</f>
        <v>TO</v>
      </c>
      <c r="B341">
        <f t="shared" si="127"/>
        <v>0</v>
      </c>
      <c r="C341">
        <f t="shared" si="128"/>
        <v>5</v>
      </c>
      <c r="D341">
        <f t="shared" si="129"/>
        <v>0</v>
      </c>
      <c r="E341">
        <v>8764</v>
      </c>
      <c r="F341" t="s">
        <v>7732</v>
      </c>
      <c r="G341" t="s">
        <v>275</v>
      </c>
      <c r="H341" t="str">
        <f t="shared" si="130"/>
        <v>22</v>
      </c>
      <c r="I341" t="str">
        <f t="shared" si="131"/>
        <v>Jun</v>
      </c>
      <c r="J341" t="s">
        <v>126</v>
      </c>
      <c r="K341" t="str">
        <f t="shared" si="132"/>
        <v>27</v>
      </c>
      <c r="L341" t="str">
        <f t="shared" si="133"/>
        <v>Jun</v>
      </c>
      <c r="M341">
        <v>5</v>
      </c>
      <c r="N341">
        <f t="shared" si="134"/>
        <v>5</v>
      </c>
      <c r="O341">
        <f t="shared" si="135"/>
        <v>0</v>
      </c>
      <c r="P341">
        <f t="shared" si="136"/>
        <v>0</v>
      </c>
      <c r="Q341" t="s">
        <v>116</v>
      </c>
      <c r="R341" t="s">
        <v>17</v>
      </c>
      <c r="S341">
        <v>3</v>
      </c>
      <c r="T341">
        <v>0</v>
      </c>
      <c r="U341" s="2">
        <f>SUMIFS(Solvex!L:L,Solvex!D:D,'Резервации 2026'!E341)</f>
        <v>1505.7348420999999</v>
      </c>
      <c r="V341" s="2">
        <f>+U341/M341</f>
        <v>301.14696842000001</v>
      </c>
      <c r="W341" t="s">
        <v>691</v>
      </c>
      <c r="X341" t="s">
        <v>1853</v>
      </c>
      <c r="Y341" t="s">
        <v>1761</v>
      </c>
      <c r="Z341" t="str">
        <f t="shared" si="137"/>
        <v>Nov</v>
      </c>
      <c r="AA341" s="6">
        <f t="shared" si="123"/>
        <v>0</v>
      </c>
      <c r="AB341" s="6">
        <f t="shared" si="123"/>
        <v>5</v>
      </c>
      <c r="AC341" s="6">
        <f t="shared" si="123"/>
        <v>0</v>
      </c>
      <c r="AD341" s="6">
        <f t="shared" si="123"/>
        <v>0</v>
      </c>
      <c r="AE341" s="6">
        <f t="shared" si="123"/>
        <v>0</v>
      </c>
      <c r="AF341" s="6">
        <f t="shared" si="138"/>
        <v>5</v>
      </c>
      <c r="AG341" s="6">
        <f t="shared" si="139"/>
        <v>0</v>
      </c>
      <c r="AH341" s="14" t="str">
        <f>LEFT(X341,2)&amp;"."&amp;VLOOKUP(MID(X341,4,3),'Data validation'!$A$1:$B$12,2,FALSE)&amp;".2025"</f>
        <v>24.11.2025</v>
      </c>
      <c r="AI341">
        <f t="shared" si="140"/>
        <v>48</v>
      </c>
      <c r="AJ341" t="str">
        <f>H341&amp;"."&amp;VLOOKUP(I341,'Data validation'!$A$1:$B$12,2,FALSE)&amp;".2026"</f>
        <v>22.06.2026</v>
      </c>
      <c r="AK341">
        <f t="shared" si="141"/>
        <v>26</v>
      </c>
      <c r="AL341" t="e">
        <f>VLOOKUP(E341,[2]Sheet1!$A:$B,2,FALSE)</f>
        <v>#N/A</v>
      </c>
    </row>
    <row r="342" spans="1:38" x14ac:dyDescent="0.25">
      <c r="A342" t="str">
        <f>VLOOKUP(Q342,'Data validation'!$K$2:$L$50,2,FALSE)</f>
        <v>BOOKING</v>
      </c>
      <c r="B342">
        <f t="shared" si="127"/>
        <v>1</v>
      </c>
      <c r="C342">
        <f t="shared" si="128"/>
        <v>1</v>
      </c>
      <c r="D342">
        <f t="shared" si="129"/>
        <v>0</v>
      </c>
      <c r="E342">
        <v>10361</v>
      </c>
      <c r="F342" t="s">
        <v>7492</v>
      </c>
      <c r="G342" t="s">
        <v>3113</v>
      </c>
      <c r="H342" t="str">
        <f t="shared" si="130"/>
        <v>30</v>
      </c>
      <c r="I342" t="str">
        <f t="shared" si="131"/>
        <v>May</v>
      </c>
      <c r="J342" t="s">
        <v>27</v>
      </c>
      <c r="K342" t="str">
        <f t="shared" si="132"/>
        <v>01</v>
      </c>
      <c r="L342" t="str">
        <f t="shared" si="133"/>
        <v>Jun</v>
      </c>
      <c r="M342">
        <v>2</v>
      </c>
      <c r="N342">
        <f t="shared" si="134"/>
        <v>-29</v>
      </c>
      <c r="O342">
        <f t="shared" si="135"/>
        <v>1</v>
      </c>
      <c r="P342">
        <f t="shared" si="136"/>
        <v>0</v>
      </c>
      <c r="Q342" t="s">
        <v>587</v>
      </c>
      <c r="R342" t="s">
        <v>20</v>
      </c>
      <c r="S342">
        <v>2</v>
      </c>
      <c r="T342">
        <v>1</v>
      </c>
      <c r="U342" s="2">
        <v>694.58880091743117</v>
      </c>
      <c r="V342" s="2">
        <v>347.29440045871559</v>
      </c>
      <c r="W342" t="s">
        <v>262</v>
      </c>
      <c r="X342" t="s">
        <v>7493</v>
      </c>
      <c r="Y342" t="s">
        <v>7470</v>
      </c>
      <c r="Z342" t="str">
        <f t="shared" si="137"/>
        <v>Mar</v>
      </c>
      <c r="AA342" s="6">
        <f t="shared" si="123"/>
        <v>1</v>
      </c>
      <c r="AB342" s="6">
        <f t="shared" si="123"/>
        <v>0</v>
      </c>
      <c r="AC342" s="6">
        <f t="shared" si="123"/>
        <v>0</v>
      </c>
      <c r="AD342" s="6">
        <f t="shared" si="123"/>
        <v>0</v>
      </c>
      <c r="AE342" s="6">
        <f t="shared" si="123"/>
        <v>0</v>
      </c>
      <c r="AF342" s="6">
        <f t="shared" si="138"/>
        <v>1</v>
      </c>
      <c r="AG342" s="6">
        <f t="shared" si="139"/>
        <v>-1</v>
      </c>
      <c r="AH342" s="14" t="str">
        <f>LEFT(X342,2)&amp;"."&amp;VLOOKUP(MID(X342,4,3),'Data validation'!$A$1:$B$12,2,FALSE)&amp;".2025"</f>
        <v>08.03.2025</v>
      </c>
      <c r="AI342">
        <f t="shared" si="140"/>
        <v>10</v>
      </c>
      <c r="AJ342" t="str">
        <f>H342&amp;"."&amp;VLOOKUP(I342,'Data validation'!$A$1:$B$12,2,FALSE)&amp;".2026"</f>
        <v>30.05.2026</v>
      </c>
      <c r="AK342">
        <f t="shared" si="141"/>
        <v>22</v>
      </c>
      <c r="AL342" t="e">
        <f>VLOOKUP(E342,[2]Sheet1!$A:$B,2,FALSE)</f>
        <v>#N/A</v>
      </c>
    </row>
    <row r="343" spans="1:38" x14ac:dyDescent="0.25">
      <c r="A343" t="str">
        <f>VLOOKUP(Q343,'Data validation'!$K$2:$L$50,2,FALSE)</f>
        <v>TO</v>
      </c>
      <c r="B343">
        <f t="shared" si="127"/>
        <v>0</v>
      </c>
      <c r="C343">
        <f t="shared" si="128"/>
        <v>0</v>
      </c>
      <c r="D343">
        <f t="shared" si="129"/>
        <v>5</v>
      </c>
      <c r="E343">
        <v>8775</v>
      </c>
      <c r="F343" t="s">
        <v>7733</v>
      </c>
      <c r="G343" t="s">
        <v>495</v>
      </c>
      <c r="H343" t="str">
        <f t="shared" si="130"/>
        <v>28</v>
      </c>
      <c r="I343" t="str">
        <f t="shared" si="131"/>
        <v>Jul</v>
      </c>
      <c r="J343" t="s">
        <v>78</v>
      </c>
      <c r="K343" t="str">
        <f t="shared" si="132"/>
        <v>02</v>
      </c>
      <c r="L343" t="str">
        <f t="shared" si="133"/>
        <v>Aug</v>
      </c>
      <c r="M343">
        <v>5</v>
      </c>
      <c r="N343">
        <f t="shared" si="134"/>
        <v>-26</v>
      </c>
      <c r="O343">
        <f t="shared" si="135"/>
        <v>3</v>
      </c>
      <c r="P343">
        <f t="shared" si="136"/>
        <v>1</v>
      </c>
      <c r="Q343" t="s">
        <v>1883</v>
      </c>
      <c r="R343" t="s">
        <v>17</v>
      </c>
      <c r="S343">
        <v>2</v>
      </c>
      <c r="T343">
        <v>1</v>
      </c>
      <c r="U343" s="2">
        <f>SUMIFS(JoyTravel!L:L,JoyTravel!D:D,'Резервации 2026'!E343)</f>
        <v>1334.9517664999998</v>
      </c>
      <c r="V343" s="2">
        <f>+U343/M343</f>
        <v>266.99035329999998</v>
      </c>
      <c r="X343" t="s">
        <v>1884</v>
      </c>
      <c r="Y343" t="s">
        <v>1761</v>
      </c>
      <c r="Z343" t="str">
        <f t="shared" si="137"/>
        <v>Nov</v>
      </c>
      <c r="AA343" s="6">
        <f t="shared" si="123"/>
        <v>0</v>
      </c>
      <c r="AB343" s="6">
        <f t="shared" si="123"/>
        <v>0</v>
      </c>
      <c r="AC343" s="6">
        <f t="shared" si="123"/>
        <v>3</v>
      </c>
      <c r="AD343" s="6">
        <f t="shared" si="123"/>
        <v>1</v>
      </c>
      <c r="AE343" s="6">
        <f t="shared" si="123"/>
        <v>0</v>
      </c>
      <c r="AF343" s="6">
        <f t="shared" si="138"/>
        <v>4</v>
      </c>
      <c r="AG343" s="6">
        <f t="shared" si="139"/>
        <v>-1</v>
      </c>
      <c r="AH343" s="14" t="str">
        <f>LEFT(X343,2)&amp;"."&amp;VLOOKUP(MID(X343,4,3),'Data validation'!$A$1:$B$12,2,FALSE)&amp;".2025"</f>
        <v>24.11.2025</v>
      </c>
      <c r="AI343">
        <f t="shared" si="140"/>
        <v>48</v>
      </c>
      <c r="AJ343" t="str">
        <f>H343&amp;"."&amp;VLOOKUP(I343,'Data validation'!$A$1:$B$12,2,FALSE)&amp;".2026"</f>
        <v>28.07.2026</v>
      </c>
      <c r="AK343">
        <f t="shared" si="141"/>
        <v>31</v>
      </c>
      <c r="AL343" t="e">
        <f>VLOOKUP(E343,[2]Sheet1!$A:$B,2,FALSE)</f>
        <v>#N/A</v>
      </c>
    </row>
    <row r="344" spans="1:38" x14ac:dyDescent="0.25">
      <c r="A344" t="str">
        <f>VLOOKUP(Q344,'Data validation'!$K$2:$L$50,2,FALSE)</f>
        <v>BOOKING</v>
      </c>
      <c r="B344">
        <f t="shared" si="127"/>
        <v>3</v>
      </c>
      <c r="C344">
        <f t="shared" si="128"/>
        <v>-1</v>
      </c>
      <c r="D344">
        <f t="shared" si="129"/>
        <v>0</v>
      </c>
      <c r="E344">
        <v>10362</v>
      </c>
      <c r="F344" t="s">
        <v>7494</v>
      </c>
      <c r="G344" t="s">
        <v>1448</v>
      </c>
      <c r="H344" t="str">
        <f t="shared" si="130"/>
        <v>12</v>
      </c>
      <c r="I344" t="str">
        <f t="shared" si="131"/>
        <v>Jun</v>
      </c>
      <c r="J344" t="s">
        <v>1926</v>
      </c>
      <c r="K344" t="str">
        <f t="shared" si="132"/>
        <v>14</v>
      </c>
      <c r="L344" t="str">
        <f t="shared" si="133"/>
        <v>Jun</v>
      </c>
      <c r="M344">
        <v>2</v>
      </c>
      <c r="N344">
        <f t="shared" si="134"/>
        <v>2</v>
      </c>
      <c r="O344">
        <f t="shared" si="135"/>
        <v>0</v>
      </c>
      <c r="P344">
        <f t="shared" si="136"/>
        <v>0</v>
      </c>
      <c r="Q344" t="s">
        <v>587</v>
      </c>
      <c r="R344" t="s">
        <v>20</v>
      </c>
      <c r="S344">
        <v>2</v>
      </c>
      <c r="T344">
        <v>0</v>
      </c>
      <c r="U344" s="2">
        <v>514.50889376146779</v>
      </c>
      <c r="V344" s="2">
        <v>257.25444688073389</v>
      </c>
      <c r="W344" t="s">
        <v>262</v>
      </c>
      <c r="X344" t="s">
        <v>7495</v>
      </c>
      <c r="Y344" t="s">
        <v>7470</v>
      </c>
      <c r="Z344" t="str">
        <f t="shared" si="137"/>
        <v>Mar</v>
      </c>
      <c r="AA344" s="6">
        <f t="shared" si="123"/>
        <v>0</v>
      </c>
      <c r="AB344" s="6">
        <f t="shared" si="123"/>
        <v>2</v>
      </c>
      <c r="AC344" s="6">
        <f t="shared" si="123"/>
        <v>0</v>
      </c>
      <c r="AD344" s="6">
        <f t="shared" si="123"/>
        <v>0</v>
      </c>
      <c r="AE344" s="6">
        <f t="shared" si="123"/>
        <v>0</v>
      </c>
      <c r="AF344" s="6">
        <f t="shared" si="138"/>
        <v>2</v>
      </c>
      <c r="AG344" s="6">
        <f t="shared" si="139"/>
        <v>0</v>
      </c>
      <c r="AH344" s="14" t="str">
        <f>LEFT(X344,2)&amp;"."&amp;VLOOKUP(MID(X344,4,3),'Data validation'!$A$1:$B$12,2,FALSE)&amp;".2025"</f>
        <v>08.03.2025</v>
      </c>
      <c r="AI344">
        <f t="shared" si="140"/>
        <v>10</v>
      </c>
      <c r="AJ344" t="str">
        <f>H344&amp;"."&amp;VLOOKUP(I344,'Data validation'!$A$1:$B$12,2,FALSE)&amp;".2026"</f>
        <v>12.06.2026</v>
      </c>
      <c r="AK344">
        <f t="shared" si="141"/>
        <v>24</v>
      </c>
      <c r="AL344" t="str">
        <f>VLOOKUP(E344,[2]Sheet1!$A:$B,2,FALSE)</f>
        <v>Анулирана</v>
      </c>
    </row>
    <row r="345" spans="1:38" x14ac:dyDescent="0.25">
      <c r="A345" t="str">
        <f>VLOOKUP(Q345,'Data validation'!$K$2:$L$50,2,FALSE)</f>
        <v>TO</v>
      </c>
      <c r="B345">
        <f t="shared" si="127"/>
        <v>0</v>
      </c>
      <c r="C345">
        <f t="shared" si="128"/>
        <v>0</v>
      </c>
      <c r="D345">
        <f t="shared" si="129"/>
        <v>5</v>
      </c>
      <c r="E345">
        <v>8776</v>
      </c>
      <c r="F345" t="s">
        <v>7733</v>
      </c>
      <c r="G345" t="s">
        <v>495</v>
      </c>
      <c r="H345" t="str">
        <f t="shared" si="130"/>
        <v>28</v>
      </c>
      <c r="I345" t="str">
        <f t="shared" si="131"/>
        <v>Jul</v>
      </c>
      <c r="J345" t="s">
        <v>78</v>
      </c>
      <c r="K345" t="str">
        <f t="shared" si="132"/>
        <v>02</v>
      </c>
      <c r="L345" t="str">
        <f t="shared" si="133"/>
        <v>Aug</v>
      </c>
      <c r="M345">
        <v>5</v>
      </c>
      <c r="N345">
        <f t="shared" si="134"/>
        <v>-26</v>
      </c>
      <c r="O345">
        <f t="shared" si="135"/>
        <v>3</v>
      </c>
      <c r="P345">
        <f t="shared" si="136"/>
        <v>1</v>
      </c>
      <c r="Q345" t="s">
        <v>1883</v>
      </c>
      <c r="R345" t="s">
        <v>17</v>
      </c>
      <c r="S345">
        <v>3</v>
      </c>
      <c r="T345">
        <v>1</v>
      </c>
      <c r="U345" s="2">
        <f>SUMIFS(JoyTravel!L:L,JoyTravel!D:D,'Резервации 2026'!E345)</f>
        <v>1802.1995535000001</v>
      </c>
      <c r="V345" s="2">
        <f>+U345/M345</f>
        <v>360.43991070000004</v>
      </c>
      <c r="X345" t="s">
        <v>1886</v>
      </c>
      <c r="Y345" t="s">
        <v>1761</v>
      </c>
      <c r="Z345" t="str">
        <f t="shared" si="137"/>
        <v>Nov</v>
      </c>
      <c r="AA345" s="6">
        <f t="shared" si="123"/>
        <v>0</v>
      </c>
      <c r="AB345" s="6">
        <f t="shared" si="123"/>
        <v>0</v>
      </c>
      <c r="AC345" s="6">
        <f t="shared" si="123"/>
        <v>3</v>
      </c>
      <c r="AD345" s="6">
        <f t="shared" si="123"/>
        <v>1</v>
      </c>
      <c r="AE345" s="6">
        <f t="shared" si="123"/>
        <v>0</v>
      </c>
      <c r="AF345" s="6">
        <f t="shared" si="138"/>
        <v>4</v>
      </c>
      <c r="AG345" s="6">
        <f t="shared" si="139"/>
        <v>-1</v>
      </c>
      <c r="AH345" s="14" t="str">
        <f>LEFT(X345,2)&amp;"."&amp;VLOOKUP(MID(X345,4,3),'Data validation'!$A$1:$B$12,2,FALSE)&amp;".2025"</f>
        <v>24.11.2025</v>
      </c>
      <c r="AI345">
        <f t="shared" si="140"/>
        <v>48</v>
      </c>
      <c r="AJ345" t="str">
        <f>H345&amp;"."&amp;VLOOKUP(I345,'Data validation'!$A$1:$B$12,2,FALSE)&amp;".2026"</f>
        <v>28.07.2026</v>
      </c>
      <c r="AK345">
        <f t="shared" si="141"/>
        <v>31</v>
      </c>
      <c r="AL345" t="e">
        <f>VLOOKUP(E345,[2]Sheet1!$A:$B,2,FALSE)</f>
        <v>#N/A</v>
      </c>
    </row>
    <row r="346" spans="1:38" x14ac:dyDescent="0.25">
      <c r="A346" t="str">
        <f>VLOOKUP(Q346,'Data validation'!$K$2:$L$50,2,FALSE)</f>
        <v>INDIVIDUAL</v>
      </c>
      <c r="B346">
        <f t="shared" si="127"/>
        <v>0</v>
      </c>
      <c r="C346">
        <f t="shared" si="128"/>
        <v>0</v>
      </c>
      <c r="D346">
        <f t="shared" si="129"/>
        <v>5</v>
      </c>
      <c r="E346">
        <v>9090</v>
      </c>
      <c r="F346" t="s">
        <v>5346</v>
      </c>
      <c r="G346" t="s">
        <v>168</v>
      </c>
      <c r="H346" t="str">
        <f t="shared" si="130"/>
        <v>18</v>
      </c>
      <c r="I346" t="str">
        <f t="shared" si="131"/>
        <v>Aug</v>
      </c>
      <c r="J346" t="s">
        <v>195</v>
      </c>
      <c r="K346" t="str">
        <f t="shared" si="132"/>
        <v>23</v>
      </c>
      <c r="L346" t="str">
        <f t="shared" si="133"/>
        <v>Aug</v>
      </c>
      <c r="M346">
        <v>5</v>
      </c>
      <c r="N346">
        <f t="shared" si="134"/>
        <v>5</v>
      </c>
      <c r="O346">
        <f t="shared" si="135"/>
        <v>0</v>
      </c>
      <c r="P346">
        <f t="shared" si="136"/>
        <v>0</v>
      </c>
      <c r="Q346" t="s">
        <v>24</v>
      </c>
      <c r="R346" t="s">
        <v>188</v>
      </c>
      <c r="S346">
        <v>2</v>
      </c>
      <c r="T346">
        <v>3</v>
      </c>
      <c r="U346" s="2">
        <v>2449.2733486238526</v>
      </c>
      <c r="V346" s="2">
        <v>489.85466972477059</v>
      </c>
      <c r="X346" t="s">
        <v>3444</v>
      </c>
      <c r="Y346" t="s">
        <v>3442</v>
      </c>
      <c r="Z346" t="str">
        <f t="shared" si="137"/>
        <v>Dec</v>
      </c>
      <c r="AA346" s="6">
        <f t="shared" si="123"/>
        <v>0</v>
      </c>
      <c r="AB346" s="6">
        <f t="shared" si="123"/>
        <v>0</v>
      </c>
      <c r="AC346" s="6">
        <f t="shared" si="123"/>
        <v>0</v>
      </c>
      <c r="AD346" s="6">
        <f t="shared" si="123"/>
        <v>5</v>
      </c>
      <c r="AE346" s="6">
        <f t="shared" si="123"/>
        <v>0</v>
      </c>
      <c r="AF346" s="6">
        <f t="shared" si="138"/>
        <v>5</v>
      </c>
      <c r="AG346" s="6">
        <f t="shared" si="139"/>
        <v>0</v>
      </c>
      <c r="AH346" s="14" t="str">
        <f>LEFT(X346,2)&amp;"."&amp;VLOOKUP(MID(X346,4,3),'Data validation'!$A$1:$B$12,2,FALSE)&amp;".2025"</f>
        <v>12.12.2025</v>
      </c>
      <c r="AI346">
        <f t="shared" si="140"/>
        <v>50</v>
      </c>
      <c r="AJ346" t="str">
        <f>H346&amp;"."&amp;VLOOKUP(I346,'Data validation'!$A$1:$B$12,2,FALSE)&amp;".2026"</f>
        <v>18.08.2026</v>
      </c>
      <c r="AK346">
        <f t="shared" si="141"/>
        <v>34</v>
      </c>
      <c r="AL346" t="e">
        <f>VLOOKUP(E346,[2]Sheet1!$A:$B,2,FALSE)</f>
        <v>#N/A</v>
      </c>
    </row>
    <row r="347" spans="1:38" x14ac:dyDescent="0.25">
      <c r="A347" t="str">
        <f>VLOOKUP(Q347,'Data validation'!$K$2:$L$50,2,FALSE)</f>
        <v>TO</v>
      </c>
      <c r="B347">
        <f t="shared" si="127"/>
        <v>0</v>
      </c>
      <c r="C347">
        <f t="shared" si="128"/>
        <v>0</v>
      </c>
      <c r="D347">
        <f t="shared" si="129"/>
        <v>6</v>
      </c>
      <c r="E347">
        <v>9823</v>
      </c>
      <c r="F347" t="s">
        <v>5434</v>
      </c>
      <c r="G347" t="s">
        <v>85</v>
      </c>
      <c r="H347" t="str">
        <f t="shared" si="130"/>
        <v>26</v>
      </c>
      <c r="I347" t="str">
        <f t="shared" si="131"/>
        <v>Jul</v>
      </c>
      <c r="J347" t="s">
        <v>135</v>
      </c>
      <c r="K347" t="str">
        <f t="shared" si="132"/>
        <v>01</v>
      </c>
      <c r="L347" t="str">
        <f t="shared" si="133"/>
        <v>Aug</v>
      </c>
      <c r="M347">
        <v>6</v>
      </c>
      <c r="N347">
        <f t="shared" si="134"/>
        <v>-25</v>
      </c>
      <c r="O347">
        <f t="shared" si="135"/>
        <v>5</v>
      </c>
      <c r="P347">
        <f t="shared" si="136"/>
        <v>0</v>
      </c>
      <c r="Q347" t="s">
        <v>162</v>
      </c>
      <c r="R347" t="s">
        <v>63</v>
      </c>
      <c r="S347">
        <v>3</v>
      </c>
      <c r="T347">
        <v>1</v>
      </c>
      <c r="U347" s="2">
        <f>SUMIFS(Magelan!L:L,Magelan!D:D,'Резервации 2026'!E347)</f>
        <v>2584.1599458000001</v>
      </c>
      <c r="V347" s="2">
        <f>+U347/M347</f>
        <v>430.69332430000003</v>
      </c>
      <c r="W347" t="s">
        <v>262</v>
      </c>
      <c r="X347" t="s">
        <v>5435</v>
      </c>
      <c r="Y347" t="s">
        <v>5420</v>
      </c>
      <c r="Z347" t="str">
        <f t="shared" si="137"/>
        <v>Jan</v>
      </c>
      <c r="AA347" s="6">
        <f t="shared" si="123"/>
        <v>0</v>
      </c>
      <c r="AB347" s="6">
        <f t="shared" si="123"/>
        <v>0</v>
      </c>
      <c r="AC347" s="6">
        <f t="shared" si="123"/>
        <v>5</v>
      </c>
      <c r="AD347" s="6">
        <f t="shared" si="123"/>
        <v>0</v>
      </c>
      <c r="AE347" s="6">
        <f t="shared" si="123"/>
        <v>0</v>
      </c>
      <c r="AF347" s="6">
        <f t="shared" si="138"/>
        <v>5</v>
      </c>
      <c r="AG347" s="6">
        <f t="shared" si="139"/>
        <v>-1</v>
      </c>
      <c r="AH347" s="14" t="str">
        <f>LEFT(X347,2)&amp;"."&amp;VLOOKUP(MID(X347,4,3),'Data validation'!$A$1:$B$12,2,FALSE)&amp;".2025"</f>
        <v>29.01.2025</v>
      </c>
      <c r="AI347">
        <f t="shared" si="140"/>
        <v>5</v>
      </c>
      <c r="AJ347" t="str">
        <f>H347&amp;"."&amp;VLOOKUP(I347,'Data validation'!$A$1:$B$12,2,FALSE)&amp;".2026"</f>
        <v>26.07.2026</v>
      </c>
      <c r="AK347">
        <f t="shared" si="141"/>
        <v>31</v>
      </c>
      <c r="AL347" t="e">
        <f>VLOOKUP(E347,[2]Sheet1!$A:$B,2,FALSE)</f>
        <v>#N/A</v>
      </c>
    </row>
    <row r="348" spans="1:38" x14ac:dyDescent="0.25">
      <c r="A348" t="str">
        <f>VLOOKUP(Q348,'Data validation'!$K$2:$L$50,2,FALSE)</f>
        <v>TOPOLA SKIES</v>
      </c>
      <c r="B348">
        <f t="shared" si="127"/>
        <v>0</v>
      </c>
      <c r="C348">
        <f t="shared" si="128"/>
        <v>0</v>
      </c>
      <c r="D348">
        <f t="shared" si="129"/>
        <v>6</v>
      </c>
      <c r="E348">
        <v>9550</v>
      </c>
      <c r="F348" t="s">
        <v>7734</v>
      </c>
      <c r="G348" t="s">
        <v>326</v>
      </c>
      <c r="H348" t="str">
        <f t="shared" si="130"/>
        <v>10</v>
      </c>
      <c r="I348" t="str">
        <f t="shared" si="131"/>
        <v>Aug</v>
      </c>
      <c r="J348" t="s">
        <v>543</v>
      </c>
      <c r="K348" t="str">
        <f t="shared" si="132"/>
        <v>16</v>
      </c>
      <c r="L348" t="str">
        <f t="shared" si="133"/>
        <v>Aug</v>
      </c>
      <c r="M348">
        <v>6</v>
      </c>
      <c r="N348">
        <f t="shared" si="134"/>
        <v>6</v>
      </c>
      <c r="O348">
        <f t="shared" si="135"/>
        <v>0</v>
      </c>
      <c r="P348">
        <f t="shared" si="136"/>
        <v>0</v>
      </c>
      <c r="Q348" t="s">
        <v>35</v>
      </c>
      <c r="R348" t="s">
        <v>17</v>
      </c>
      <c r="S348">
        <v>3</v>
      </c>
      <c r="T348">
        <v>1</v>
      </c>
      <c r="U348" s="2">
        <v>3031.8235943119262</v>
      </c>
      <c r="V348" s="2">
        <v>505.30393238532105</v>
      </c>
      <c r="X348" t="s">
        <v>4687</v>
      </c>
      <c r="Y348" t="s">
        <v>4684</v>
      </c>
      <c r="Z348" t="str">
        <f t="shared" si="137"/>
        <v>Jan</v>
      </c>
      <c r="AA348" s="6">
        <f t="shared" si="123"/>
        <v>0</v>
      </c>
      <c r="AB348" s="6">
        <f t="shared" si="123"/>
        <v>0</v>
      </c>
      <c r="AC348" s="6">
        <f t="shared" si="123"/>
        <v>0</v>
      </c>
      <c r="AD348" s="6">
        <f t="shared" si="123"/>
        <v>6</v>
      </c>
      <c r="AE348" s="6">
        <f t="shared" si="123"/>
        <v>0</v>
      </c>
      <c r="AF348" s="6">
        <f t="shared" si="138"/>
        <v>6</v>
      </c>
      <c r="AG348" s="6">
        <f t="shared" si="139"/>
        <v>0</v>
      </c>
      <c r="AH348" s="14" t="str">
        <f>LEFT(X348,2)&amp;"."&amp;VLOOKUP(MID(X348,4,3),'Data validation'!$A$1:$B$12,2,FALSE)&amp;".2025"</f>
        <v>17.01.2025</v>
      </c>
      <c r="AI348">
        <f t="shared" si="140"/>
        <v>3</v>
      </c>
      <c r="AJ348" t="str">
        <f>H348&amp;"."&amp;VLOOKUP(I348,'Data validation'!$A$1:$B$12,2,FALSE)&amp;".2026"</f>
        <v>10.08.2026</v>
      </c>
      <c r="AK348">
        <f t="shared" si="141"/>
        <v>33</v>
      </c>
      <c r="AL348" t="e">
        <f>VLOOKUP(E348,[2]Sheet1!$A:$B,2,FALSE)</f>
        <v>#N/A</v>
      </c>
    </row>
    <row r="349" spans="1:38" x14ac:dyDescent="0.25">
      <c r="A349" t="str">
        <f>VLOOKUP(Q349,'Data validation'!$K$2:$L$50,2,FALSE)</f>
        <v>BOOKING</v>
      </c>
      <c r="B349">
        <f t="shared" si="127"/>
        <v>0</v>
      </c>
      <c r="C349">
        <f t="shared" si="128"/>
        <v>0</v>
      </c>
      <c r="D349">
        <f t="shared" si="129"/>
        <v>5</v>
      </c>
      <c r="E349">
        <v>10204</v>
      </c>
      <c r="F349" t="s">
        <v>7127</v>
      </c>
      <c r="G349" t="s">
        <v>84</v>
      </c>
      <c r="H349" t="str">
        <f t="shared" si="130"/>
        <v>20</v>
      </c>
      <c r="I349" t="str">
        <f t="shared" si="131"/>
        <v>Jul</v>
      </c>
      <c r="J349" t="s">
        <v>107</v>
      </c>
      <c r="K349" t="str">
        <f t="shared" si="132"/>
        <v>25</v>
      </c>
      <c r="L349" t="str">
        <f t="shared" si="133"/>
        <v>Jul</v>
      </c>
      <c r="M349">
        <v>5</v>
      </c>
      <c r="N349">
        <f t="shared" si="134"/>
        <v>5</v>
      </c>
      <c r="O349">
        <f t="shared" si="135"/>
        <v>0</v>
      </c>
      <c r="P349">
        <f t="shared" si="136"/>
        <v>0</v>
      </c>
      <c r="Q349" t="s">
        <v>587</v>
      </c>
      <c r="R349" t="s">
        <v>188</v>
      </c>
      <c r="S349">
        <v>2</v>
      </c>
      <c r="T349">
        <v>2</v>
      </c>
      <c r="U349" s="2">
        <v>3629.9487064220179</v>
      </c>
      <c r="V349" s="2">
        <v>725.98974128440364</v>
      </c>
      <c r="W349" t="s">
        <v>262</v>
      </c>
      <c r="X349" t="s">
        <v>7128</v>
      </c>
      <c r="Y349" t="s">
        <v>7077</v>
      </c>
      <c r="Z349" t="str">
        <f t="shared" si="137"/>
        <v>Feb</v>
      </c>
      <c r="AA349" s="6">
        <f t="shared" si="123"/>
        <v>0</v>
      </c>
      <c r="AB349" s="6">
        <f t="shared" si="123"/>
        <v>0</v>
      </c>
      <c r="AC349" s="6">
        <f t="shared" si="123"/>
        <v>5</v>
      </c>
      <c r="AD349" s="6">
        <f t="shared" si="123"/>
        <v>0</v>
      </c>
      <c r="AE349" s="6">
        <f t="shared" si="123"/>
        <v>0</v>
      </c>
      <c r="AF349" s="6">
        <f t="shared" si="138"/>
        <v>5</v>
      </c>
      <c r="AG349" s="6">
        <f t="shared" si="139"/>
        <v>0</v>
      </c>
      <c r="AH349" s="14" t="str">
        <f>LEFT(X349,2)&amp;"."&amp;VLOOKUP(MID(X349,4,3),'Data validation'!$A$1:$B$12,2,FALSE)&amp;".2025"</f>
        <v>23.02.2025</v>
      </c>
      <c r="AI349">
        <f t="shared" si="140"/>
        <v>9</v>
      </c>
      <c r="AJ349" t="str">
        <f>H349&amp;"."&amp;VLOOKUP(I349,'Data validation'!$A$1:$B$12,2,FALSE)&amp;".2026"</f>
        <v>20.07.2026</v>
      </c>
      <c r="AK349">
        <f t="shared" si="141"/>
        <v>30</v>
      </c>
      <c r="AL349" t="e">
        <f>VLOOKUP(E349,[2]Sheet1!$A:$B,2,FALSE)</f>
        <v>#N/A</v>
      </c>
    </row>
    <row r="350" spans="1:38" x14ac:dyDescent="0.25">
      <c r="A350" t="str">
        <f>VLOOKUP(Q350,'Data validation'!$K$2:$L$50,2,FALSE)</f>
        <v>TO</v>
      </c>
      <c r="B350">
        <f t="shared" si="127"/>
        <v>0</v>
      </c>
      <c r="C350">
        <f t="shared" si="128"/>
        <v>4</v>
      </c>
      <c r="D350">
        <f t="shared" si="129"/>
        <v>1</v>
      </c>
      <c r="E350">
        <v>10123</v>
      </c>
      <c r="F350" t="s">
        <v>6815</v>
      </c>
      <c r="G350" t="s">
        <v>72</v>
      </c>
      <c r="H350" t="str">
        <f t="shared" si="130"/>
        <v>07</v>
      </c>
      <c r="I350" t="str">
        <f t="shared" si="131"/>
        <v>Jul</v>
      </c>
      <c r="J350" t="s">
        <v>235</v>
      </c>
      <c r="K350" t="str">
        <f t="shared" si="132"/>
        <v>12</v>
      </c>
      <c r="L350" t="str">
        <f t="shared" si="133"/>
        <v>Jul</v>
      </c>
      <c r="M350">
        <v>5</v>
      </c>
      <c r="N350">
        <f t="shared" si="134"/>
        <v>5</v>
      </c>
      <c r="O350">
        <f t="shared" si="135"/>
        <v>0</v>
      </c>
      <c r="P350">
        <f t="shared" si="136"/>
        <v>0</v>
      </c>
      <c r="Q350" t="s">
        <v>81</v>
      </c>
      <c r="R350" t="s">
        <v>57</v>
      </c>
      <c r="S350">
        <v>3</v>
      </c>
      <c r="T350">
        <v>2</v>
      </c>
      <c r="U350" s="2">
        <f>SUMIFS(SLR!L:L,SLR!D:D,'Резервации 2026'!E350)</f>
        <v>2920.2693312999995</v>
      </c>
      <c r="V350" s="2">
        <f>+U350/M350</f>
        <v>584.05386625999995</v>
      </c>
      <c r="W350" t="s">
        <v>262</v>
      </c>
      <c r="X350" t="s">
        <v>6816</v>
      </c>
      <c r="Y350" t="s">
        <v>6802</v>
      </c>
      <c r="Z350" t="str">
        <f t="shared" si="137"/>
        <v>Feb</v>
      </c>
      <c r="AA350" s="6">
        <f t="shared" si="123"/>
        <v>0</v>
      </c>
      <c r="AB350" s="6">
        <f t="shared" si="123"/>
        <v>0</v>
      </c>
      <c r="AC350" s="6">
        <f t="shared" si="123"/>
        <v>5</v>
      </c>
      <c r="AD350" s="6">
        <f t="shared" si="123"/>
        <v>0</v>
      </c>
      <c r="AE350" s="6">
        <f t="shared" si="123"/>
        <v>0</v>
      </c>
      <c r="AF350" s="6">
        <f t="shared" si="138"/>
        <v>5</v>
      </c>
      <c r="AG350" s="6">
        <f t="shared" si="139"/>
        <v>0</v>
      </c>
      <c r="AH350" s="14" t="str">
        <f>LEFT(X350,2)&amp;"."&amp;VLOOKUP(MID(X350,4,3),'Data validation'!$A$1:$B$12,2,FALSE)&amp;".2025"</f>
        <v>17.02.2025</v>
      </c>
      <c r="AI350">
        <f t="shared" si="140"/>
        <v>8</v>
      </c>
      <c r="AJ350" t="str">
        <f>H350&amp;"."&amp;VLOOKUP(I350,'Data validation'!$A$1:$B$12,2,FALSE)&amp;".2026"</f>
        <v>07.07.2026</v>
      </c>
      <c r="AK350">
        <f t="shared" si="141"/>
        <v>28</v>
      </c>
      <c r="AL350" t="e">
        <f>VLOOKUP(E350,[2]Sheet1!$A:$B,2,FALSE)</f>
        <v>#N/A</v>
      </c>
    </row>
    <row r="351" spans="1:38" x14ac:dyDescent="0.25">
      <c r="A351" t="str">
        <f>VLOOKUP(Q351,'Data validation'!$K$2:$L$50,2,FALSE)</f>
        <v>TO</v>
      </c>
      <c r="B351">
        <f t="shared" si="127"/>
        <v>0</v>
      </c>
      <c r="C351">
        <f t="shared" si="128"/>
        <v>5</v>
      </c>
      <c r="D351">
        <f t="shared" si="129"/>
        <v>0</v>
      </c>
      <c r="E351">
        <v>10005</v>
      </c>
      <c r="F351" t="s">
        <v>6214</v>
      </c>
      <c r="G351" t="s">
        <v>45</v>
      </c>
      <c r="H351" t="str">
        <f t="shared" si="130"/>
        <v>04</v>
      </c>
      <c r="I351" t="str">
        <f t="shared" si="131"/>
        <v>Jul</v>
      </c>
      <c r="J351" t="s">
        <v>224</v>
      </c>
      <c r="K351" t="str">
        <f t="shared" si="132"/>
        <v>09</v>
      </c>
      <c r="L351" t="str">
        <f t="shared" si="133"/>
        <v>Jul</v>
      </c>
      <c r="M351">
        <v>5</v>
      </c>
      <c r="N351">
        <f t="shared" si="134"/>
        <v>5</v>
      </c>
      <c r="O351">
        <f t="shared" si="135"/>
        <v>0</v>
      </c>
      <c r="P351">
        <f t="shared" si="136"/>
        <v>0</v>
      </c>
      <c r="Q351" t="s">
        <v>158</v>
      </c>
      <c r="R351" t="s">
        <v>17</v>
      </c>
      <c r="S351">
        <v>2</v>
      </c>
      <c r="T351">
        <v>1</v>
      </c>
      <c r="U351" s="2">
        <f>SUMIFS(DTS!L:L,DTS!D:D,'Резервации 2026'!E351)</f>
        <v>1507.1625980000001</v>
      </c>
      <c r="V351" s="2">
        <f>+U351/M351</f>
        <v>301.43251960000003</v>
      </c>
      <c r="W351" t="s">
        <v>262</v>
      </c>
      <c r="X351" t="s">
        <v>6215</v>
      </c>
      <c r="Y351" t="s">
        <v>6201</v>
      </c>
      <c r="Z351" t="str">
        <f t="shared" si="137"/>
        <v>Feb</v>
      </c>
      <c r="AA351" s="6">
        <f t="shared" si="123"/>
        <v>0</v>
      </c>
      <c r="AB351" s="6">
        <f t="shared" si="123"/>
        <v>0</v>
      </c>
      <c r="AC351" s="6">
        <f t="shared" si="123"/>
        <v>5</v>
      </c>
      <c r="AD351" s="6">
        <f t="shared" si="123"/>
        <v>0</v>
      </c>
      <c r="AE351" s="6">
        <f t="shared" si="123"/>
        <v>0</v>
      </c>
      <c r="AF351" s="6">
        <f t="shared" si="138"/>
        <v>5</v>
      </c>
      <c r="AG351" s="6">
        <f t="shared" si="139"/>
        <v>0</v>
      </c>
      <c r="AH351" s="14" t="str">
        <f>LEFT(X351,2)&amp;"."&amp;VLOOKUP(MID(X351,4,3),'Data validation'!$A$1:$B$12,2,FALSE)&amp;".2025"</f>
        <v>05.02.2025</v>
      </c>
      <c r="AI351">
        <f t="shared" si="140"/>
        <v>6</v>
      </c>
      <c r="AJ351" t="str">
        <f>H351&amp;"."&amp;VLOOKUP(I351,'Data validation'!$A$1:$B$12,2,FALSE)&amp;".2026"</f>
        <v>04.07.2026</v>
      </c>
      <c r="AK351">
        <f t="shared" si="141"/>
        <v>27</v>
      </c>
      <c r="AL351" t="e">
        <f>VLOOKUP(E351,[2]Sheet1!$A:$B,2,FALSE)</f>
        <v>#N/A</v>
      </c>
    </row>
    <row r="352" spans="1:38" x14ac:dyDescent="0.25">
      <c r="A352" t="str">
        <f>VLOOKUP(Q352,'Data validation'!$K$2:$L$50,2,FALSE)</f>
        <v>TOPOLA SKIES</v>
      </c>
      <c r="B352">
        <f t="shared" si="127"/>
        <v>0</v>
      </c>
      <c r="C352">
        <f t="shared" si="128"/>
        <v>5</v>
      </c>
      <c r="D352">
        <f t="shared" si="129"/>
        <v>0</v>
      </c>
      <c r="E352">
        <v>8822</v>
      </c>
      <c r="F352" t="s">
        <v>7735</v>
      </c>
      <c r="G352" t="s">
        <v>523</v>
      </c>
      <c r="H352" t="str">
        <f t="shared" si="130"/>
        <v>25</v>
      </c>
      <c r="I352" t="str">
        <f t="shared" si="131"/>
        <v>Aug</v>
      </c>
      <c r="J352" t="s">
        <v>54</v>
      </c>
      <c r="K352" t="str">
        <f t="shared" si="132"/>
        <v>30</v>
      </c>
      <c r="L352" t="str">
        <f t="shared" si="133"/>
        <v>Aug</v>
      </c>
      <c r="M352">
        <v>5</v>
      </c>
      <c r="N352">
        <f t="shared" si="134"/>
        <v>5</v>
      </c>
      <c r="O352">
        <f t="shared" si="135"/>
        <v>0</v>
      </c>
      <c r="P352">
        <f t="shared" si="136"/>
        <v>0</v>
      </c>
      <c r="Q352" t="s">
        <v>35</v>
      </c>
      <c r="R352" t="s">
        <v>57</v>
      </c>
      <c r="S352">
        <v>2</v>
      </c>
      <c r="T352">
        <v>3</v>
      </c>
      <c r="U352" s="2">
        <v>2857.4855733944951</v>
      </c>
      <c r="V352" s="2">
        <v>571.49711467889904</v>
      </c>
      <c r="X352" t="s">
        <v>1987</v>
      </c>
      <c r="Y352" t="s">
        <v>1946</v>
      </c>
      <c r="Z352" t="str">
        <f t="shared" si="137"/>
        <v>Nov</v>
      </c>
      <c r="AA352" s="6">
        <f t="shared" si="123"/>
        <v>0</v>
      </c>
      <c r="AB352" s="6">
        <f t="shared" si="123"/>
        <v>0</v>
      </c>
      <c r="AC352" s="6">
        <f t="shared" si="123"/>
        <v>0</v>
      </c>
      <c r="AD352" s="6">
        <f t="shared" si="123"/>
        <v>5</v>
      </c>
      <c r="AE352" s="6">
        <f t="shared" si="123"/>
        <v>0</v>
      </c>
      <c r="AF352" s="6">
        <f t="shared" si="138"/>
        <v>5</v>
      </c>
      <c r="AG352" s="6">
        <f t="shared" si="139"/>
        <v>0</v>
      </c>
      <c r="AH352" s="14" t="str">
        <f>LEFT(X352,2)&amp;"."&amp;VLOOKUP(MID(X352,4,3),'Data validation'!$A$1:$B$12,2,FALSE)&amp;".2025"</f>
        <v>25.11.2025</v>
      </c>
      <c r="AI352">
        <f t="shared" si="140"/>
        <v>48</v>
      </c>
      <c r="AJ352" t="str">
        <f>H352&amp;"."&amp;VLOOKUP(I352,'Data validation'!$A$1:$B$12,2,FALSE)&amp;".2026"</f>
        <v>25.08.2026</v>
      </c>
      <c r="AK352">
        <f t="shared" si="141"/>
        <v>35</v>
      </c>
      <c r="AL352" t="e">
        <f>VLOOKUP(E352,[2]Sheet1!$A:$B,2,FALSE)</f>
        <v>#N/A</v>
      </c>
    </row>
    <row r="353" spans="1:38" x14ac:dyDescent="0.25">
      <c r="A353" t="str">
        <f>VLOOKUP(Q353,'Data validation'!$K$2:$L$50,2,FALSE)</f>
        <v>TO</v>
      </c>
      <c r="B353">
        <f t="shared" si="127"/>
        <v>0</v>
      </c>
      <c r="C353">
        <f t="shared" si="128"/>
        <v>5</v>
      </c>
      <c r="D353">
        <f t="shared" si="129"/>
        <v>0</v>
      </c>
      <c r="E353">
        <v>8517</v>
      </c>
      <c r="F353" t="s">
        <v>7736</v>
      </c>
      <c r="G353" t="s">
        <v>172</v>
      </c>
      <c r="H353" t="str">
        <f t="shared" si="130"/>
        <v>01</v>
      </c>
      <c r="I353" t="str">
        <f t="shared" si="131"/>
        <v>Jul</v>
      </c>
      <c r="J353" t="s">
        <v>173</v>
      </c>
      <c r="K353" t="str">
        <f t="shared" si="132"/>
        <v>06</v>
      </c>
      <c r="L353" t="str">
        <f t="shared" si="133"/>
        <v>Jul</v>
      </c>
      <c r="M353">
        <v>5</v>
      </c>
      <c r="N353">
        <f t="shared" si="134"/>
        <v>5</v>
      </c>
      <c r="O353">
        <f t="shared" si="135"/>
        <v>0</v>
      </c>
      <c r="P353">
        <f t="shared" si="136"/>
        <v>0</v>
      </c>
      <c r="Q353" t="s">
        <v>56</v>
      </c>
      <c r="R353" t="s">
        <v>63</v>
      </c>
      <c r="S353">
        <v>3</v>
      </c>
      <c r="T353">
        <v>1</v>
      </c>
      <c r="U353" s="2">
        <f>SUMIFS(Novoton!L:L,Novoton!D:D,'Резервации 2026'!E353)</f>
        <v>1671.4523180000001</v>
      </c>
      <c r="V353" s="2">
        <f>+U353/M353</f>
        <v>334.29046360000001</v>
      </c>
      <c r="X353" t="s">
        <v>1262</v>
      </c>
      <c r="Y353" t="s">
        <v>1263</v>
      </c>
      <c r="Z353" t="str">
        <f t="shared" si="137"/>
        <v>Nov</v>
      </c>
      <c r="AA353" s="6">
        <f t="shared" si="123"/>
        <v>0</v>
      </c>
      <c r="AB353" s="6">
        <f t="shared" si="123"/>
        <v>0</v>
      </c>
      <c r="AC353" s="6">
        <f t="shared" si="123"/>
        <v>5</v>
      </c>
      <c r="AD353" s="6">
        <f t="shared" si="123"/>
        <v>0</v>
      </c>
      <c r="AE353" s="6">
        <f t="shared" si="123"/>
        <v>0</v>
      </c>
      <c r="AF353" s="6">
        <f t="shared" si="138"/>
        <v>5</v>
      </c>
      <c r="AG353" s="6">
        <f t="shared" si="139"/>
        <v>0</v>
      </c>
      <c r="AH353" s="14" t="str">
        <f>LEFT(X353,2)&amp;"."&amp;VLOOKUP(MID(X353,4,3),'Data validation'!$A$1:$B$12,2,FALSE)&amp;".2025"</f>
        <v>16.11.2025</v>
      </c>
      <c r="AI353">
        <f t="shared" si="140"/>
        <v>47</v>
      </c>
      <c r="AJ353" t="str">
        <f>H353&amp;"."&amp;VLOOKUP(I353,'Data validation'!$A$1:$B$12,2,FALSE)&amp;".2026"</f>
        <v>01.07.2026</v>
      </c>
      <c r="AK353">
        <f t="shared" si="141"/>
        <v>27</v>
      </c>
      <c r="AL353" t="e">
        <f>VLOOKUP(E353,[2]Sheet1!$A:$B,2,FALSE)</f>
        <v>#N/A</v>
      </c>
    </row>
    <row r="354" spans="1:38" x14ac:dyDescent="0.25">
      <c r="A354" t="str">
        <f>VLOOKUP(Q354,'Data validation'!$K$2:$L$50,2,FALSE)</f>
        <v>BOOKING</v>
      </c>
      <c r="B354">
        <f t="shared" si="127"/>
        <v>2</v>
      </c>
      <c r="C354">
        <f t="shared" si="128"/>
        <v>0</v>
      </c>
      <c r="D354">
        <f t="shared" si="129"/>
        <v>0</v>
      </c>
      <c r="E354">
        <v>9551</v>
      </c>
      <c r="F354" t="s">
        <v>7737</v>
      </c>
      <c r="G354" t="s">
        <v>27</v>
      </c>
      <c r="H354" t="str">
        <f t="shared" si="130"/>
        <v>01</v>
      </c>
      <c r="I354" t="str">
        <f t="shared" si="131"/>
        <v>Jun</v>
      </c>
      <c r="J354" t="s">
        <v>365</v>
      </c>
      <c r="K354" t="str">
        <f t="shared" si="132"/>
        <v>03</v>
      </c>
      <c r="L354" t="str">
        <f t="shared" si="133"/>
        <v>Jun</v>
      </c>
      <c r="M354">
        <v>2</v>
      </c>
      <c r="N354">
        <f t="shared" si="134"/>
        <v>2</v>
      </c>
      <c r="O354">
        <f t="shared" si="135"/>
        <v>0</v>
      </c>
      <c r="P354">
        <f t="shared" si="136"/>
        <v>0</v>
      </c>
      <c r="Q354" t="s">
        <v>587</v>
      </c>
      <c r="R354" t="s">
        <v>57</v>
      </c>
      <c r="S354">
        <v>3</v>
      </c>
      <c r="T354">
        <v>2</v>
      </c>
      <c r="U354" s="2">
        <v>842.9806733944954</v>
      </c>
      <c r="V354" s="2">
        <v>421.4903366972477</v>
      </c>
      <c r="W354" t="s">
        <v>262</v>
      </c>
      <c r="X354" t="s">
        <v>4688</v>
      </c>
      <c r="Y354" t="s">
        <v>4684</v>
      </c>
      <c r="Z354" t="str">
        <f t="shared" si="137"/>
        <v>Jan</v>
      </c>
      <c r="AA354" s="6">
        <f t="shared" si="123"/>
        <v>0</v>
      </c>
      <c r="AB354" s="6">
        <f t="shared" si="123"/>
        <v>2</v>
      </c>
      <c r="AC354" s="6">
        <f t="shared" si="123"/>
        <v>0</v>
      </c>
      <c r="AD354" s="6">
        <f t="shared" si="123"/>
        <v>0</v>
      </c>
      <c r="AE354" s="6">
        <f t="shared" si="123"/>
        <v>0</v>
      </c>
      <c r="AF354" s="6">
        <f t="shared" si="138"/>
        <v>2</v>
      </c>
      <c r="AG354" s="6">
        <f t="shared" si="139"/>
        <v>0</v>
      </c>
      <c r="AH354" s="14" t="str">
        <f>LEFT(X354,2)&amp;"."&amp;VLOOKUP(MID(X354,4,3),'Data validation'!$A$1:$B$12,2,FALSE)&amp;".2025"</f>
        <v>17.01.2025</v>
      </c>
      <c r="AI354">
        <f t="shared" si="140"/>
        <v>3</v>
      </c>
      <c r="AJ354" t="str">
        <f>H354&amp;"."&amp;VLOOKUP(I354,'Data validation'!$A$1:$B$12,2,FALSE)&amp;".2026"</f>
        <v>01.06.2026</v>
      </c>
      <c r="AK354">
        <f t="shared" si="141"/>
        <v>23</v>
      </c>
      <c r="AL354" t="str">
        <f>VLOOKUP(E354,[2]Sheet1!$A:$B,2,FALSE)</f>
        <v>Анулирана</v>
      </c>
    </row>
    <row r="355" spans="1:38" x14ac:dyDescent="0.25">
      <c r="A355" t="str">
        <f>VLOOKUP(Q355,'Data validation'!$K$2:$L$50,2,FALSE)</f>
        <v>INDIVIDUAL</v>
      </c>
      <c r="B355">
        <f t="shared" si="127"/>
        <v>1</v>
      </c>
      <c r="C355">
        <f t="shared" si="128"/>
        <v>3</v>
      </c>
      <c r="D355">
        <f t="shared" si="129"/>
        <v>0</v>
      </c>
      <c r="E355">
        <v>10206</v>
      </c>
      <c r="F355" t="s">
        <v>7129</v>
      </c>
      <c r="G355" t="s">
        <v>3113</v>
      </c>
      <c r="H355" t="str">
        <f t="shared" si="130"/>
        <v>30</v>
      </c>
      <c r="I355" t="str">
        <f t="shared" si="131"/>
        <v>May</v>
      </c>
      <c r="J355" t="s">
        <v>365</v>
      </c>
      <c r="K355" t="str">
        <f t="shared" si="132"/>
        <v>03</v>
      </c>
      <c r="L355" t="str">
        <f t="shared" si="133"/>
        <v>Jun</v>
      </c>
      <c r="M355">
        <v>4</v>
      </c>
      <c r="N355">
        <f t="shared" si="134"/>
        <v>-27</v>
      </c>
      <c r="O355">
        <f t="shared" si="135"/>
        <v>1</v>
      </c>
      <c r="P355">
        <f t="shared" si="136"/>
        <v>2</v>
      </c>
      <c r="Q355" t="s">
        <v>24</v>
      </c>
      <c r="R355" t="s">
        <v>690</v>
      </c>
      <c r="S355">
        <v>3</v>
      </c>
      <c r="T355">
        <v>0</v>
      </c>
      <c r="U355" s="2">
        <v>1561.0753211009173</v>
      </c>
      <c r="V355" s="2">
        <v>390.26883027522933</v>
      </c>
      <c r="X355" t="s">
        <v>7130</v>
      </c>
      <c r="Y355" t="s">
        <v>7077</v>
      </c>
      <c r="Z355" t="str">
        <f t="shared" si="137"/>
        <v>Feb</v>
      </c>
      <c r="AA355" s="6">
        <f t="shared" si="123"/>
        <v>1</v>
      </c>
      <c r="AB355" s="6">
        <f t="shared" si="123"/>
        <v>2</v>
      </c>
      <c r="AC355" s="6">
        <f t="shared" si="123"/>
        <v>0</v>
      </c>
      <c r="AD355" s="6">
        <f t="shared" si="123"/>
        <v>0</v>
      </c>
      <c r="AE355" s="6">
        <f t="shared" si="123"/>
        <v>0</v>
      </c>
      <c r="AF355" s="6">
        <f t="shared" si="138"/>
        <v>3</v>
      </c>
      <c r="AG355" s="6">
        <f t="shared" si="139"/>
        <v>-1</v>
      </c>
      <c r="AH355" s="14" t="str">
        <f>LEFT(X355,2)&amp;"."&amp;VLOOKUP(MID(X355,4,3),'Data validation'!$A$1:$B$12,2,FALSE)&amp;".2025"</f>
        <v>23.02.2025</v>
      </c>
      <c r="AI355">
        <f t="shared" si="140"/>
        <v>9</v>
      </c>
      <c r="AJ355" t="str">
        <f>H355&amp;"."&amp;VLOOKUP(I355,'Data validation'!$A$1:$B$12,2,FALSE)&amp;".2026"</f>
        <v>30.05.2026</v>
      </c>
      <c r="AK355">
        <f t="shared" si="141"/>
        <v>22</v>
      </c>
      <c r="AL355" t="e">
        <f>VLOOKUP(E355,[2]Sheet1!$A:$B,2,FALSE)</f>
        <v>#N/A</v>
      </c>
    </row>
    <row r="356" spans="1:38" x14ac:dyDescent="0.25">
      <c r="A356" t="str">
        <f>VLOOKUP(Q356,'Data validation'!$K$2:$L$50,2,FALSE)</f>
        <v>TO</v>
      </c>
      <c r="B356">
        <f t="shared" si="127"/>
        <v>0</v>
      </c>
      <c r="C356">
        <f t="shared" si="128"/>
        <v>5</v>
      </c>
      <c r="D356">
        <f t="shared" si="129"/>
        <v>0</v>
      </c>
      <c r="E356">
        <v>8782</v>
      </c>
      <c r="F356" t="s">
        <v>7738</v>
      </c>
      <c r="G356" t="s">
        <v>44</v>
      </c>
      <c r="H356" t="str">
        <f t="shared" si="130"/>
        <v>29</v>
      </c>
      <c r="I356" t="str">
        <f t="shared" si="131"/>
        <v>Jun</v>
      </c>
      <c r="J356" t="s">
        <v>45</v>
      </c>
      <c r="K356" t="str">
        <f t="shared" si="132"/>
        <v>04</v>
      </c>
      <c r="L356" t="str">
        <f t="shared" si="133"/>
        <v>Jul</v>
      </c>
      <c r="M356">
        <v>5</v>
      </c>
      <c r="N356">
        <f t="shared" si="134"/>
        <v>-25</v>
      </c>
      <c r="O356">
        <f t="shared" si="135"/>
        <v>2</v>
      </c>
      <c r="P356">
        <f t="shared" si="136"/>
        <v>3</v>
      </c>
      <c r="Q356" t="s">
        <v>162</v>
      </c>
      <c r="R356" t="s">
        <v>20</v>
      </c>
      <c r="S356">
        <v>3</v>
      </c>
      <c r="T356">
        <v>1</v>
      </c>
      <c r="U356" s="2">
        <f>SUMIFS(Magelan!L:L,Magelan!D:D,'Резервации 2026'!E356)</f>
        <v>1671.4523180000001</v>
      </c>
      <c r="V356" s="2">
        <f>+U356/M356</f>
        <v>334.29046360000001</v>
      </c>
      <c r="X356" t="s">
        <v>1901</v>
      </c>
      <c r="Y356" t="s">
        <v>1761</v>
      </c>
      <c r="Z356" t="str">
        <f t="shared" si="137"/>
        <v>Nov</v>
      </c>
      <c r="AA356" s="6">
        <f t="shared" si="123"/>
        <v>0</v>
      </c>
      <c r="AB356" s="6">
        <f t="shared" si="123"/>
        <v>2</v>
      </c>
      <c r="AC356" s="6">
        <f t="shared" si="123"/>
        <v>3</v>
      </c>
      <c r="AD356" s="6">
        <f t="shared" si="123"/>
        <v>0</v>
      </c>
      <c r="AE356" s="6">
        <f t="shared" si="123"/>
        <v>0</v>
      </c>
      <c r="AF356" s="6">
        <f t="shared" si="138"/>
        <v>5</v>
      </c>
      <c r="AG356" s="6">
        <f t="shared" si="139"/>
        <v>0</v>
      </c>
      <c r="AH356" s="14" t="str">
        <f>LEFT(X356,2)&amp;"."&amp;VLOOKUP(MID(X356,4,3),'Data validation'!$A$1:$B$12,2,FALSE)&amp;".2025"</f>
        <v>24.11.2025</v>
      </c>
      <c r="AI356">
        <f t="shared" si="140"/>
        <v>48</v>
      </c>
      <c r="AJ356" t="str">
        <f>H356&amp;"."&amp;VLOOKUP(I356,'Data validation'!$A$1:$B$12,2,FALSE)&amp;".2026"</f>
        <v>29.06.2026</v>
      </c>
      <c r="AK356">
        <f t="shared" si="141"/>
        <v>27</v>
      </c>
      <c r="AL356" t="e">
        <f>VLOOKUP(E356,[2]Sheet1!$A:$B,2,FALSE)</f>
        <v>#N/A</v>
      </c>
    </row>
    <row r="357" spans="1:38" x14ac:dyDescent="0.25">
      <c r="A357" t="str">
        <f>VLOOKUP(Q357,'Data validation'!$K$2:$L$50,2,FALSE)</f>
        <v>BOOKING</v>
      </c>
      <c r="B357">
        <f t="shared" si="127"/>
        <v>0</v>
      </c>
      <c r="C357">
        <f t="shared" si="128"/>
        <v>0</v>
      </c>
      <c r="D357">
        <f t="shared" si="129"/>
        <v>5</v>
      </c>
      <c r="E357">
        <v>10313</v>
      </c>
      <c r="F357" t="s">
        <v>7496</v>
      </c>
      <c r="G357" t="s">
        <v>528</v>
      </c>
      <c r="H357" t="str">
        <f t="shared" si="130"/>
        <v>23</v>
      </c>
      <c r="I357" t="str">
        <f t="shared" si="131"/>
        <v>Jul</v>
      </c>
      <c r="J357" t="s">
        <v>495</v>
      </c>
      <c r="K357" t="str">
        <f t="shared" si="132"/>
        <v>28</v>
      </c>
      <c r="L357" t="str">
        <f t="shared" si="133"/>
        <v>Jul</v>
      </c>
      <c r="M357">
        <v>5</v>
      </c>
      <c r="N357">
        <f t="shared" si="134"/>
        <v>5</v>
      </c>
      <c r="O357">
        <f t="shared" si="135"/>
        <v>0</v>
      </c>
      <c r="P357">
        <f t="shared" si="136"/>
        <v>0</v>
      </c>
      <c r="Q357" t="s">
        <v>587</v>
      </c>
      <c r="R357" t="s">
        <v>188</v>
      </c>
      <c r="S357">
        <v>2</v>
      </c>
      <c r="T357">
        <v>1</v>
      </c>
      <c r="U357" s="2">
        <v>2688.8176651376143</v>
      </c>
      <c r="V357" s="2">
        <v>537.76353302752284</v>
      </c>
      <c r="W357" t="s">
        <v>1025</v>
      </c>
      <c r="X357" t="s">
        <v>7497</v>
      </c>
      <c r="Y357" t="s">
        <v>7474</v>
      </c>
      <c r="Z357" t="str">
        <f t="shared" si="137"/>
        <v>Mar</v>
      </c>
      <c r="AA357" s="6">
        <f t="shared" si="123"/>
        <v>0</v>
      </c>
      <c r="AB357" s="6">
        <f t="shared" si="123"/>
        <v>0</v>
      </c>
      <c r="AC357" s="6">
        <f t="shared" si="123"/>
        <v>5</v>
      </c>
      <c r="AD357" s="6">
        <f t="shared" si="123"/>
        <v>0</v>
      </c>
      <c r="AE357" s="6">
        <f t="shared" si="123"/>
        <v>0</v>
      </c>
      <c r="AF357" s="6">
        <f t="shared" si="138"/>
        <v>5</v>
      </c>
      <c r="AG357" s="6">
        <f t="shared" si="139"/>
        <v>0</v>
      </c>
      <c r="AH357" s="14" t="str">
        <f>LEFT(X357,2)&amp;"."&amp;VLOOKUP(MID(X357,4,3),'Data validation'!$A$1:$B$12,2,FALSE)&amp;".2025"</f>
        <v>02.03.2025</v>
      </c>
      <c r="AI357">
        <f t="shared" si="140"/>
        <v>10</v>
      </c>
      <c r="AJ357" t="str">
        <f>H357&amp;"."&amp;VLOOKUP(I357,'Data validation'!$A$1:$B$12,2,FALSE)&amp;".2026"</f>
        <v>23.07.2026</v>
      </c>
      <c r="AK357">
        <f t="shared" si="141"/>
        <v>30</v>
      </c>
      <c r="AL357" t="str">
        <f>VLOOKUP(E357,[2]Sheet1!$A:$B,2,FALSE)</f>
        <v>Анулирана</v>
      </c>
    </row>
    <row r="358" spans="1:38" x14ac:dyDescent="0.25">
      <c r="A358" t="str">
        <f>VLOOKUP(Q358,'Data validation'!$K$2:$L$50,2,FALSE)</f>
        <v>BOOKING</v>
      </c>
      <c r="B358">
        <f t="shared" si="127"/>
        <v>0</v>
      </c>
      <c r="C358">
        <f t="shared" si="128"/>
        <v>0</v>
      </c>
      <c r="D358">
        <f t="shared" si="129"/>
        <v>5</v>
      </c>
      <c r="E358">
        <v>10283</v>
      </c>
      <c r="F358" t="s">
        <v>7084</v>
      </c>
      <c r="G358" t="s">
        <v>528</v>
      </c>
      <c r="H358" t="str">
        <f t="shared" si="130"/>
        <v>23</v>
      </c>
      <c r="I358" t="str">
        <f t="shared" si="131"/>
        <v>Jul</v>
      </c>
      <c r="J358" t="s">
        <v>495</v>
      </c>
      <c r="K358" t="str">
        <f t="shared" si="132"/>
        <v>28</v>
      </c>
      <c r="L358" t="str">
        <f t="shared" si="133"/>
        <v>Jul</v>
      </c>
      <c r="M358">
        <v>5</v>
      </c>
      <c r="N358">
        <f t="shared" si="134"/>
        <v>5</v>
      </c>
      <c r="O358">
        <f t="shared" si="135"/>
        <v>0</v>
      </c>
      <c r="P358">
        <f t="shared" si="136"/>
        <v>0</v>
      </c>
      <c r="Q358" t="s">
        <v>587</v>
      </c>
      <c r="R358" t="s">
        <v>188</v>
      </c>
      <c r="S358">
        <v>2</v>
      </c>
      <c r="T358">
        <v>2</v>
      </c>
      <c r="U358" s="2">
        <v>3361.0669399082567</v>
      </c>
      <c r="V358" s="2">
        <v>672.21338798165129</v>
      </c>
      <c r="W358" t="s">
        <v>1025</v>
      </c>
      <c r="X358" t="s">
        <v>7085</v>
      </c>
      <c r="Y358" t="s">
        <v>7068</v>
      </c>
      <c r="Z358" t="str">
        <f t="shared" si="137"/>
        <v>Mar</v>
      </c>
      <c r="AA358" s="6">
        <f t="shared" si="123"/>
        <v>0</v>
      </c>
      <c r="AB358" s="6">
        <f t="shared" si="123"/>
        <v>0</v>
      </c>
      <c r="AC358" s="6">
        <f t="shared" si="123"/>
        <v>5</v>
      </c>
      <c r="AD358" s="6">
        <f t="shared" si="123"/>
        <v>0</v>
      </c>
      <c r="AE358" s="6">
        <f t="shared" si="123"/>
        <v>0</v>
      </c>
      <c r="AF358" s="6">
        <f t="shared" si="138"/>
        <v>5</v>
      </c>
      <c r="AG358" s="6">
        <f t="shared" si="139"/>
        <v>0</v>
      </c>
      <c r="AH358" s="14" t="str">
        <f>LEFT(X358,2)&amp;"."&amp;VLOOKUP(MID(X358,4,3),'Data validation'!$A$1:$B$12,2,FALSE)&amp;".2025"</f>
        <v>02.03.2025</v>
      </c>
      <c r="AI358">
        <f t="shared" si="140"/>
        <v>10</v>
      </c>
      <c r="AJ358" t="str">
        <f>H358&amp;"."&amp;VLOOKUP(I358,'Data validation'!$A$1:$B$12,2,FALSE)&amp;".2026"</f>
        <v>23.07.2026</v>
      </c>
      <c r="AK358">
        <f t="shared" si="141"/>
        <v>30</v>
      </c>
      <c r="AL358" t="str">
        <f>VLOOKUP(E358,[2]Sheet1!$A:$B,2,FALSE)</f>
        <v>Анулирана</v>
      </c>
    </row>
    <row r="359" spans="1:38" x14ac:dyDescent="0.25">
      <c r="A359" t="str">
        <f>VLOOKUP(Q359,'Data validation'!$K$2:$L$50,2,FALSE)</f>
        <v>TO</v>
      </c>
      <c r="B359">
        <f t="shared" si="127"/>
        <v>0</v>
      </c>
      <c r="C359">
        <f t="shared" si="128"/>
        <v>3</v>
      </c>
      <c r="D359">
        <f t="shared" si="129"/>
        <v>2</v>
      </c>
      <c r="E359">
        <v>10207</v>
      </c>
      <c r="F359" t="s">
        <v>7131</v>
      </c>
      <c r="G359" t="s">
        <v>593</v>
      </c>
      <c r="H359" t="str">
        <f t="shared" si="130"/>
        <v>08</v>
      </c>
      <c r="I359" t="str">
        <f t="shared" si="131"/>
        <v>Jul</v>
      </c>
      <c r="J359" t="s">
        <v>32</v>
      </c>
      <c r="K359" t="str">
        <f t="shared" si="132"/>
        <v>13</v>
      </c>
      <c r="L359" t="str">
        <f t="shared" si="133"/>
        <v>Jul</v>
      </c>
      <c r="M359">
        <v>5</v>
      </c>
      <c r="N359">
        <f t="shared" si="134"/>
        <v>5</v>
      </c>
      <c r="O359">
        <f t="shared" si="135"/>
        <v>0</v>
      </c>
      <c r="P359">
        <f t="shared" si="136"/>
        <v>0</v>
      </c>
      <c r="Q359" t="s">
        <v>81</v>
      </c>
      <c r="R359" t="s">
        <v>57</v>
      </c>
      <c r="S359">
        <v>2</v>
      </c>
      <c r="T359">
        <v>3</v>
      </c>
      <c r="U359" s="2">
        <f>SUMIFS(SLR!L:L,SLR!D:D,'Резервации 2026'!E359)</f>
        <v>2974.0937729000002</v>
      </c>
      <c r="V359" s="2">
        <f>+U359/M359</f>
        <v>594.81875458000002</v>
      </c>
      <c r="W359" t="s">
        <v>262</v>
      </c>
      <c r="X359" t="s">
        <v>7132</v>
      </c>
      <c r="Y359" t="s">
        <v>7077</v>
      </c>
      <c r="Z359" t="str">
        <f t="shared" si="137"/>
        <v>Feb</v>
      </c>
      <c r="AA359" s="6">
        <f t="shared" ref="AA359:AE409" si="144">IF($I359=AA$1,IF($L359=AA$1,$M359,$O359),IF($L359=AA$1,$P359,0))</f>
        <v>0</v>
      </c>
      <c r="AB359" s="6">
        <f t="shared" si="144"/>
        <v>0</v>
      </c>
      <c r="AC359" s="6">
        <f t="shared" si="144"/>
        <v>5</v>
      </c>
      <c r="AD359" s="6">
        <f t="shared" si="144"/>
        <v>0</v>
      </c>
      <c r="AE359" s="6">
        <f t="shared" si="144"/>
        <v>0</v>
      </c>
      <c r="AF359" s="6">
        <f t="shared" si="138"/>
        <v>5</v>
      </c>
      <c r="AG359" s="6">
        <f t="shared" si="139"/>
        <v>0</v>
      </c>
      <c r="AH359" s="14" t="str">
        <f>LEFT(X359,2)&amp;"."&amp;VLOOKUP(MID(X359,4,3),'Data validation'!$A$1:$B$12,2,FALSE)&amp;".2025"</f>
        <v>23.02.2025</v>
      </c>
      <c r="AI359">
        <f t="shared" si="140"/>
        <v>9</v>
      </c>
      <c r="AJ359" t="str">
        <f>H359&amp;"."&amp;VLOOKUP(I359,'Data validation'!$A$1:$B$12,2,FALSE)&amp;".2026"</f>
        <v>08.07.2026</v>
      </c>
      <c r="AK359">
        <f t="shared" si="141"/>
        <v>28</v>
      </c>
      <c r="AL359" t="e">
        <f>VLOOKUP(E359,[2]Sheet1!$A:$B,2,FALSE)</f>
        <v>#N/A</v>
      </c>
    </row>
    <row r="360" spans="1:38" x14ac:dyDescent="0.25">
      <c r="A360" t="str">
        <f>VLOOKUP(Q360,'Data validation'!$K$2:$L$50,2,FALSE)</f>
        <v>TO</v>
      </c>
      <c r="B360">
        <f t="shared" si="127"/>
        <v>0</v>
      </c>
      <c r="C360">
        <f t="shared" si="128"/>
        <v>0</v>
      </c>
      <c r="D360">
        <f t="shared" si="129"/>
        <v>6</v>
      </c>
      <c r="E360">
        <v>9824</v>
      </c>
      <c r="F360" t="s">
        <v>5436</v>
      </c>
      <c r="G360" t="s">
        <v>135</v>
      </c>
      <c r="H360" t="str">
        <f t="shared" si="130"/>
        <v>01</v>
      </c>
      <c r="I360" t="str">
        <f t="shared" si="131"/>
        <v>Aug</v>
      </c>
      <c r="J360" t="s">
        <v>646</v>
      </c>
      <c r="K360" t="str">
        <f t="shared" si="132"/>
        <v>07</v>
      </c>
      <c r="L360" t="str">
        <f t="shared" si="133"/>
        <v>Aug</v>
      </c>
      <c r="M360">
        <v>6</v>
      </c>
      <c r="N360">
        <f t="shared" si="134"/>
        <v>6</v>
      </c>
      <c r="O360">
        <f t="shared" si="135"/>
        <v>0</v>
      </c>
      <c r="P360">
        <f t="shared" si="136"/>
        <v>0</v>
      </c>
      <c r="Q360" t="s">
        <v>162</v>
      </c>
      <c r="R360" t="s">
        <v>63</v>
      </c>
      <c r="S360">
        <v>3</v>
      </c>
      <c r="T360">
        <v>1</v>
      </c>
      <c r="U360" s="2">
        <f>SUMIFS(Magelan!L:L,Magelan!D:D,'Резервации 2026'!E360)</f>
        <v>2584.1599458000001</v>
      </c>
      <c r="V360" s="2">
        <f>+U360/M360</f>
        <v>430.69332430000003</v>
      </c>
      <c r="W360" t="s">
        <v>262</v>
      </c>
      <c r="X360" t="s">
        <v>5437</v>
      </c>
      <c r="Y360" t="s">
        <v>5420</v>
      </c>
      <c r="Z360" t="str">
        <f t="shared" si="137"/>
        <v>Jan</v>
      </c>
      <c r="AA360" s="6">
        <f t="shared" si="144"/>
        <v>0</v>
      </c>
      <c r="AB360" s="6">
        <f t="shared" si="144"/>
        <v>0</v>
      </c>
      <c r="AC360" s="6">
        <f t="shared" si="144"/>
        <v>0</v>
      </c>
      <c r="AD360" s="6">
        <f t="shared" si="144"/>
        <v>6</v>
      </c>
      <c r="AE360" s="6">
        <f t="shared" si="144"/>
        <v>0</v>
      </c>
      <c r="AF360" s="6">
        <f t="shared" si="138"/>
        <v>6</v>
      </c>
      <c r="AG360" s="6">
        <f t="shared" si="139"/>
        <v>0</v>
      </c>
      <c r="AH360" s="14" t="str">
        <f>LEFT(X360,2)&amp;"."&amp;VLOOKUP(MID(X360,4,3),'Data validation'!$A$1:$B$12,2,FALSE)&amp;".2025"</f>
        <v>29.01.2025</v>
      </c>
      <c r="AI360">
        <f t="shared" si="140"/>
        <v>5</v>
      </c>
      <c r="AJ360" t="str">
        <f>H360&amp;"."&amp;VLOOKUP(I360,'Data validation'!$A$1:$B$12,2,FALSE)&amp;".2026"</f>
        <v>01.08.2026</v>
      </c>
      <c r="AK360">
        <f t="shared" si="141"/>
        <v>31</v>
      </c>
      <c r="AL360" t="e">
        <f>VLOOKUP(E360,[2]Sheet1!$A:$B,2,FALSE)</f>
        <v>#N/A</v>
      </c>
    </row>
    <row r="361" spans="1:38" x14ac:dyDescent="0.25">
      <c r="A361" t="str">
        <f>VLOOKUP(Q361,'Data validation'!$K$2:$L$50,2,FALSE)</f>
        <v>TO</v>
      </c>
      <c r="B361">
        <f t="shared" si="127"/>
        <v>0</v>
      </c>
      <c r="C361">
        <f t="shared" si="128"/>
        <v>5</v>
      </c>
      <c r="D361">
        <f t="shared" si="129"/>
        <v>0</v>
      </c>
      <c r="E361">
        <v>8481</v>
      </c>
      <c r="F361" t="s">
        <v>7739</v>
      </c>
      <c r="G361" t="s">
        <v>213</v>
      </c>
      <c r="H361" t="str">
        <f t="shared" si="130"/>
        <v>01</v>
      </c>
      <c r="I361" t="str">
        <f t="shared" si="131"/>
        <v>Sep</v>
      </c>
      <c r="J361" t="s">
        <v>214</v>
      </c>
      <c r="K361" t="str">
        <f t="shared" si="132"/>
        <v>06</v>
      </c>
      <c r="L361" t="str">
        <f t="shared" si="133"/>
        <v>Sep</v>
      </c>
      <c r="M361">
        <v>5</v>
      </c>
      <c r="N361">
        <f t="shared" si="134"/>
        <v>5</v>
      </c>
      <c r="O361">
        <f t="shared" si="135"/>
        <v>0</v>
      </c>
      <c r="P361">
        <f t="shared" si="136"/>
        <v>0</v>
      </c>
      <c r="Q361" t="s">
        <v>116</v>
      </c>
      <c r="R361" t="s">
        <v>17</v>
      </c>
      <c r="S361">
        <v>3</v>
      </c>
      <c r="T361">
        <v>0</v>
      </c>
      <c r="U361" s="2">
        <f>SUMIFS(Solvex!L:L,Solvex!D:D,'Резервации 2026'!E361)</f>
        <v>1424.3331974999999</v>
      </c>
      <c r="V361" s="2">
        <f>+U361/M361</f>
        <v>284.86663949999996</v>
      </c>
      <c r="W361" t="s">
        <v>691</v>
      </c>
      <c r="X361" t="s">
        <v>1169</v>
      </c>
      <c r="Y361" t="s">
        <v>1138</v>
      </c>
      <c r="Z361" t="str">
        <f t="shared" si="137"/>
        <v>Nov</v>
      </c>
      <c r="AA361" s="6">
        <f t="shared" si="144"/>
        <v>0</v>
      </c>
      <c r="AB361" s="6">
        <f t="shared" si="144"/>
        <v>0</v>
      </c>
      <c r="AC361" s="6">
        <f t="shared" si="144"/>
        <v>0</v>
      </c>
      <c r="AD361" s="6">
        <f t="shared" si="144"/>
        <v>0</v>
      </c>
      <c r="AE361" s="6">
        <f t="shared" si="144"/>
        <v>5</v>
      </c>
      <c r="AF361" s="6">
        <f t="shared" si="138"/>
        <v>5</v>
      </c>
      <c r="AG361" s="6">
        <f t="shared" si="139"/>
        <v>0</v>
      </c>
      <c r="AH361" s="14" t="str">
        <f>LEFT(X361,2)&amp;"."&amp;VLOOKUP(MID(X361,4,3),'Data validation'!$A$1:$B$12,2,FALSE)&amp;".2025"</f>
        <v>14.11.2025</v>
      </c>
      <c r="AI361">
        <f t="shared" si="140"/>
        <v>46</v>
      </c>
      <c r="AJ361" t="str">
        <f>H361&amp;"."&amp;VLOOKUP(I361,'Data validation'!$A$1:$B$12,2,FALSE)&amp;".2026"</f>
        <v>01.09.2026</v>
      </c>
      <c r="AK361">
        <f t="shared" si="141"/>
        <v>36</v>
      </c>
      <c r="AL361" t="e">
        <f>VLOOKUP(E361,[2]Sheet1!$A:$B,2,FALSE)</f>
        <v>#N/A</v>
      </c>
    </row>
    <row r="362" spans="1:38" x14ac:dyDescent="0.25">
      <c r="A362" t="str">
        <f>VLOOKUP(Q362,'Data validation'!$K$2:$L$50,2,FALSE)</f>
        <v>BOOKING</v>
      </c>
      <c r="B362">
        <f t="shared" si="127"/>
        <v>0</v>
      </c>
      <c r="C362">
        <f t="shared" si="128"/>
        <v>2</v>
      </c>
      <c r="D362">
        <f t="shared" si="129"/>
        <v>0</v>
      </c>
      <c r="E362">
        <v>10050</v>
      </c>
      <c r="F362" t="s">
        <v>6572</v>
      </c>
      <c r="G362" t="s">
        <v>44</v>
      </c>
      <c r="H362" t="str">
        <f t="shared" si="130"/>
        <v>29</v>
      </c>
      <c r="I362" t="str">
        <f t="shared" si="131"/>
        <v>Jun</v>
      </c>
      <c r="J362" t="s">
        <v>172</v>
      </c>
      <c r="K362" t="str">
        <f t="shared" si="132"/>
        <v>01</v>
      </c>
      <c r="L362" t="str">
        <f t="shared" si="133"/>
        <v>Jul</v>
      </c>
      <c r="M362">
        <v>2</v>
      </c>
      <c r="N362">
        <f t="shared" si="134"/>
        <v>-28</v>
      </c>
      <c r="O362">
        <f t="shared" si="135"/>
        <v>2</v>
      </c>
      <c r="P362">
        <f t="shared" si="136"/>
        <v>0</v>
      </c>
      <c r="Q362" t="s">
        <v>587</v>
      </c>
      <c r="R362" t="s">
        <v>20</v>
      </c>
      <c r="S362">
        <v>2</v>
      </c>
      <c r="T362">
        <v>1</v>
      </c>
      <c r="U362" s="2">
        <v>883.67629211009171</v>
      </c>
      <c r="V362" s="2">
        <v>441.83814605504585</v>
      </c>
      <c r="W362" t="s">
        <v>262</v>
      </c>
      <c r="X362" t="s">
        <v>6573</v>
      </c>
      <c r="Y362" t="s">
        <v>6574</v>
      </c>
      <c r="Z362" t="str">
        <f t="shared" si="137"/>
        <v>Feb</v>
      </c>
      <c r="AA362" s="6">
        <f t="shared" si="144"/>
        <v>0</v>
      </c>
      <c r="AB362" s="6">
        <f t="shared" si="144"/>
        <v>2</v>
      </c>
      <c r="AC362" s="6">
        <f t="shared" si="144"/>
        <v>0</v>
      </c>
      <c r="AD362" s="6">
        <f t="shared" si="144"/>
        <v>0</v>
      </c>
      <c r="AE362" s="6">
        <f t="shared" si="144"/>
        <v>0</v>
      </c>
      <c r="AF362" s="6">
        <f t="shared" si="138"/>
        <v>2</v>
      </c>
      <c r="AG362" s="6">
        <f t="shared" si="139"/>
        <v>0</v>
      </c>
      <c r="AH362" s="14" t="str">
        <f>LEFT(X362,2)&amp;"."&amp;VLOOKUP(MID(X362,4,3),'Data validation'!$A$1:$B$12,2,FALSE)&amp;".2025"</f>
        <v>11.02.2025</v>
      </c>
      <c r="AI362">
        <f t="shared" si="140"/>
        <v>7</v>
      </c>
      <c r="AJ362" t="str">
        <f>H362&amp;"."&amp;VLOOKUP(I362,'Data validation'!$A$1:$B$12,2,FALSE)&amp;".2026"</f>
        <v>29.06.2026</v>
      </c>
      <c r="AK362">
        <f t="shared" si="141"/>
        <v>27</v>
      </c>
      <c r="AL362" t="str">
        <f>VLOOKUP(E362,[2]Sheet1!$A:$B,2,FALSE)</f>
        <v>Анулирана</v>
      </c>
    </row>
    <row r="363" spans="1:38" x14ac:dyDescent="0.25">
      <c r="A363" t="str">
        <f>VLOOKUP(Q363,'Data validation'!$K$2:$L$50,2,FALSE)</f>
        <v>TO</v>
      </c>
      <c r="B363">
        <f t="shared" si="127"/>
        <v>0</v>
      </c>
      <c r="C363">
        <f t="shared" si="128"/>
        <v>5</v>
      </c>
      <c r="D363">
        <f t="shared" si="129"/>
        <v>0</v>
      </c>
      <c r="E363">
        <v>10208</v>
      </c>
      <c r="F363" t="s">
        <v>7133</v>
      </c>
      <c r="G363" t="s">
        <v>172</v>
      </c>
      <c r="H363" t="str">
        <f t="shared" si="130"/>
        <v>01</v>
      </c>
      <c r="I363" t="str">
        <f t="shared" si="131"/>
        <v>Jul</v>
      </c>
      <c r="J363" t="s">
        <v>173</v>
      </c>
      <c r="K363" t="str">
        <f t="shared" si="132"/>
        <v>06</v>
      </c>
      <c r="L363" t="str">
        <f t="shared" si="133"/>
        <v>Jul</v>
      </c>
      <c r="M363">
        <v>5</v>
      </c>
      <c r="N363">
        <f t="shared" si="134"/>
        <v>5</v>
      </c>
      <c r="O363">
        <f t="shared" si="135"/>
        <v>0</v>
      </c>
      <c r="P363">
        <f t="shared" si="136"/>
        <v>0</v>
      </c>
      <c r="Q363" t="s">
        <v>81</v>
      </c>
      <c r="R363" t="s">
        <v>63</v>
      </c>
      <c r="S363">
        <v>3</v>
      </c>
      <c r="T363">
        <v>0</v>
      </c>
      <c r="U363" s="2">
        <f>SUMIFS(SLR!L:L,SLR!D:D,'Резервации 2026'!E363)</f>
        <v>2089.3153975</v>
      </c>
      <c r="V363" s="2">
        <f>+U363/M363</f>
        <v>417.86307950000003</v>
      </c>
      <c r="W363" t="s">
        <v>262</v>
      </c>
      <c r="X363" t="s">
        <v>7134</v>
      </c>
      <c r="Y363" t="s">
        <v>7077</v>
      </c>
      <c r="Z363" t="str">
        <f t="shared" si="137"/>
        <v>Feb</v>
      </c>
      <c r="AA363" s="6">
        <f t="shared" si="144"/>
        <v>0</v>
      </c>
      <c r="AB363" s="6">
        <f t="shared" si="144"/>
        <v>0</v>
      </c>
      <c r="AC363" s="6">
        <f t="shared" si="144"/>
        <v>5</v>
      </c>
      <c r="AD363" s="6">
        <f t="shared" si="144"/>
        <v>0</v>
      </c>
      <c r="AE363" s="6">
        <f t="shared" si="144"/>
        <v>0</v>
      </c>
      <c r="AF363" s="6">
        <f t="shared" si="138"/>
        <v>5</v>
      </c>
      <c r="AG363" s="6">
        <f t="shared" si="139"/>
        <v>0</v>
      </c>
      <c r="AH363" s="14" t="str">
        <f>LEFT(X363,2)&amp;"."&amp;VLOOKUP(MID(X363,4,3),'Data validation'!$A$1:$B$12,2,FALSE)&amp;".2025"</f>
        <v>23.02.2025</v>
      </c>
      <c r="AI363">
        <f t="shared" si="140"/>
        <v>9</v>
      </c>
      <c r="AJ363" t="str">
        <f>H363&amp;"."&amp;VLOOKUP(I363,'Data validation'!$A$1:$B$12,2,FALSE)&amp;".2026"</f>
        <v>01.07.2026</v>
      </c>
      <c r="AK363">
        <f t="shared" si="141"/>
        <v>27</v>
      </c>
      <c r="AL363" t="e">
        <f>VLOOKUP(E363,[2]Sheet1!$A:$B,2,FALSE)</f>
        <v>#N/A</v>
      </c>
    </row>
    <row r="364" spans="1:38" x14ac:dyDescent="0.25">
      <c r="A364" t="str">
        <f>VLOOKUP(Q364,'Data validation'!$K$2:$L$50,2,FALSE)</f>
        <v>TO</v>
      </c>
      <c r="B364">
        <f t="shared" si="127"/>
        <v>0</v>
      </c>
      <c r="C364">
        <f t="shared" si="128"/>
        <v>5</v>
      </c>
      <c r="D364">
        <f t="shared" si="129"/>
        <v>0</v>
      </c>
      <c r="E364">
        <v>8483</v>
      </c>
      <c r="F364" t="s">
        <v>7740</v>
      </c>
      <c r="G364" t="s">
        <v>213</v>
      </c>
      <c r="H364" t="str">
        <f t="shared" si="130"/>
        <v>01</v>
      </c>
      <c r="I364" t="str">
        <f t="shared" si="131"/>
        <v>Sep</v>
      </c>
      <c r="J364" t="s">
        <v>214</v>
      </c>
      <c r="K364" t="str">
        <f t="shared" si="132"/>
        <v>06</v>
      </c>
      <c r="L364" t="str">
        <f t="shared" si="133"/>
        <v>Sep</v>
      </c>
      <c r="M364">
        <v>5</v>
      </c>
      <c r="N364">
        <f t="shared" si="134"/>
        <v>5</v>
      </c>
      <c r="O364">
        <f t="shared" si="135"/>
        <v>0</v>
      </c>
      <c r="P364">
        <f t="shared" si="136"/>
        <v>0</v>
      </c>
      <c r="Q364" t="s">
        <v>116</v>
      </c>
      <c r="R364" t="s">
        <v>17</v>
      </c>
      <c r="S364">
        <v>3</v>
      </c>
      <c r="T364">
        <v>0</v>
      </c>
      <c r="U364" s="2">
        <f>SUMIFS(Solvex!L:L,Solvex!D:D,'Резервации 2026'!E364)</f>
        <v>1424.3331974999999</v>
      </c>
      <c r="V364" s="2">
        <f>+U364/M364</f>
        <v>284.86663949999996</v>
      </c>
      <c r="W364" t="s">
        <v>691</v>
      </c>
      <c r="X364" t="s">
        <v>1169</v>
      </c>
      <c r="Y364" t="s">
        <v>1138</v>
      </c>
      <c r="Z364" t="str">
        <f t="shared" si="137"/>
        <v>Nov</v>
      </c>
      <c r="AA364" s="6">
        <f t="shared" si="144"/>
        <v>0</v>
      </c>
      <c r="AB364" s="6">
        <f t="shared" si="144"/>
        <v>0</v>
      </c>
      <c r="AC364" s="6">
        <f t="shared" si="144"/>
        <v>0</v>
      </c>
      <c r="AD364" s="6">
        <f t="shared" si="144"/>
        <v>0</v>
      </c>
      <c r="AE364" s="6">
        <f t="shared" si="144"/>
        <v>5</v>
      </c>
      <c r="AF364" s="6">
        <f t="shared" si="138"/>
        <v>5</v>
      </c>
      <c r="AG364" s="6">
        <f t="shared" si="139"/>
        <v>0</v>
      </c>
      <c r="AH364" s="14" t="str">
        <f>LEFT(X364,2)&amp;"."&amp;VLOOKUP(MID(X364,4,3),'Data validation'!$A$1:$B$12,2,FALSE)&amp;".2025"</f>
        <v>14.11.2025</v>
      </c>
      <c r="AI364">
        <f t="shared" si="140"/>
        <v>46</v>
      </c>
      <c r="AJ364" t="str">
        <f>H364&amp;"."&amp;VLOOKUP(I364,'Data validation'!$A$1:$B$12,2,FALSE)&amp;".2026"</f>
        <v>01.09.2026</v>
      </c>
      <c r="AK364">
        <f t="shared" si="141"/>
        <v>36</v>
      </c>
      <c r="AL364" t="e">
        <f>VLOOKUP(E364,[2]Sheet1!$A:$B,2,FALSE)</f>
        <v>#N/A</v>
      </c>
    </row>
    <row r="365" spans="1:38" x14ac:dyDescent="0.25">
      <c r="A365" t="str">
        <f>VLOOKUP(Q365,'Data validation'!$K$2:$L$50,2,FALSE)</f>
        <v>TO</v>
      </c>
      <c r="B365">
        <f t="shared" si="127"/>
        <v>0</v>
      </c>
      <c r="C365">
        <f t="shared" si="128"/>
        <v>5</v>
      </c>
      <c r="D365">
        <f t="shared" si="129"/>
        <v>0</v>
      </c>
      <c r="E365">
        <v>9041</v>
      </c>
      <c r="F365" t="s">
        <v>7741</v>
      </c>
      <c r="G365" t="s">
        <v>45</v>
      </c>
      <c r="H365" t="str">
        <f t="shared" si="130"/>
        <v>04</v>
      </c>
      <c r="I365" t="str">
        <f t="shared" si="131"/>
        <v>Jul</v>
      </c>
      <c r="J365" t="s">
        <v>224</v>
      </c>
      <c r="K365" t="str">
        <f t="shared" si="132"/>
        <v>09</v>
      </c>
      <c r="L365" t="str">
        <f t="shared" si="133"/>
        <v>Jul</v>
      </c>
      <c r="M365">
        <v>5</v>
      </c>
      <c r="N365">
        <f t="shared" si="134"/>
        <v>5</v>
      </c>
      <c r="O365">
        <f t="shared" si="135"/>
        <v>0</v>
      </c>
      <c r="P365">
        <f t="shared" si="136"/>
        <v>0</v>
      </c>
      <c r="Q365" t="s">
        <v>81</v>
      </c>
      <c r="R365" t="s">
        <v>17</v>
      </c>
      <c r="S365">
        <v>2</v>
      </c>
      <c r="T365">
        <v>2</v>
      </c>
      <c r="U365" s="2">
        <f>SUMIFS(SLR!L:L,SLR!D:D,'Резервации 2026'!E365)</f>
        <v>1632.8246755</v>
      </c>
      <c r="V365" s="2">
        <f>+U365/M365</f>
        <v>326.56493510000001</v>
      </c>
      <c r="W365" t="s">
        <v>262</v>
      </c>
      <c r="X365" t="s">
        <v>3208</v>
      </c>
      <c r="Y365" t="s">
        <v>3220</v>
      </c>
      <c r="Z365" t="str">
        <f t="shared" si="137"/>
        <v>Dec</v>
      </c>
      <c r="AA365" s="6">
        <f t="shared" si="144"/>
        <v>0</v>
      </c>
      <c r="AB365" s="6">
        <f t="shared" si="144"/>
        <v>0</v>
      </c>
      <c r="AC365" s="6">
        <f t="shared" si="144"/>
        <v>5</v>
      </c>
      <c r="AD365" s="6">
        <f t="shared" si="144"/>
        <v>0</v>
      </c>
      <c r="AE365" s="6">
        <f t="shared" si="144"/>
        <v>0</v>
      </c>
      <c r="AF365" s="6">
        <f t="shared" si="138"/>
        <v>5</v>
      </c>
      <c r="AG365" s="6">
        <f t="shared" si="139"/>
        <v>0</v>
      </c>
      <c r="AH365" s="14" t="str">
        <f>LEFT(X365,2)&amp;"."&amp;VLOOKUP(MID(X365,4,3),'Data validation'!$A$1:$B$12,2,FALSE)&amp;".2025"</f>
        <v>06.12.2025</v>
      </c>
      <c r="AI365">
        <f t="shared" si="140"/>
        <v>49</v>
      </c>
      <c r="AJ365" t="str">
        <f>H365&amp;"."&amp;VLOOKUP(I365,'Data validation'!$A$1:$B$12,2,FALSE)&amp;".2026"</f>
        <v>04.07.2026</v>
      </c>
      <c r="AK365">
        <f t="shared" si="141"/>
        <v>27</v>
      </c>
      <c r="AL365" t="e">
        <f>VLOOKUP(E365,[2]Sheet1!$A:$B,2,FALSE)</f>
        <v>#N/A</v>
      </c>
    </row>
    <row r="366" spans="1:38" x14ac:dyDescent="0.25">
      <c r="A366" t="str">
        <f>VLOOKUP(Q366,'Data validation'!$K$2:$L$50,2,FALSE)</f>
        <v>TO</v>
      </c>
      <c r="B366">
        <f t="shared" si="127"/>
        <v>0</v>
      </c>
      <c r="C366">
        <f t="shared" si="128"/>
        <v>7</v>
      </c>
      <c r="D366">
        <f t="shared" si="129"/>
        <v>0</v>
      </c>
      <c r="E366">
        <v>9667</v>
      </c>
      <c r="F366" t="s">
        <v>5028</v>
      </c>
      <c r="G366" t="s">
        <v>125</v>
      </c>
      <c r="H366" t="str">
        <f t="shared" si="130"/>
        <v>21</v>
      </c>
      <c r="I366" t="str">
        <f t="shared" si="131"/>
        <v>Jun</v>
      </c>
      <c r="J366" t="s">
        <v>276</v>
      </c>
      <c r="K366" t="str">
        <f t="shared" si="132"/>
        <v>28</v>
      </c>
      <c r="L366" t="str">
        <f t="shared" si="133"/>
        <v>Jun</v>
      </c>
      <c r="M366">
        <v>7</v>
      </c>
      <c r="N366">
        <f t="shared" si="134"/>
        <v>7</v>
      </c>
      <c r="O366">
        <f t="shared" si="135"/>
        <v>0</v>
      </c>
      <c r="P366">
        <f t="shared" si="136"/>
        <v>0</v>
      </c>
      <c r="Q366" t="s">
        <v>162</v>
      </c>
      <c r="R366" t="s">
        <v>57</v>
      </c>
      <c r="S366">
        <v>3</v>
      </c>
      <c r="T366">
        <v>2</v>
      </c>
      <c r="U366" s="2">
        <f>SUMIFS(Magelan!L:L,Magelan!D:D,'Резервации 2026'!E366)</f>
        <v>3353.5834678000001</v>
      </c>
      <c r="V366" s="2">
        <f>+U366/M366</f>
        <v>479.08335254285714</v>
      </c>
      <c r="W366" t="s">
        <v>262</v>
      </c>
      <c r="X366" t="s">
        <v>5029</v>
      </c>
      <c r="Y366" t="s">
        <v>5030</v>
      </c>
      <c r="Z366" t="str">
        <f t="shared" si="137"/>
        <v>Jan</v>
      </c>
      <c r="AA366" s="6">
        <f t="shared" si="144"/>
        <v>0</v>
      </c>
      <c r="AB366" s="6">
        <f t="shared" si="144"/>
        <v>7</v>
      </c>
      <c r="AC366" s="6">
        <f t="shared" si="144"/>
        <v>0</v>
      </c>
      <c r="AD366" s="6">
        <f t="shared" si="144"/>
        <v>0</v>
      </c>
      <c r="AE366" s="6">
        <f t="shared" si="144"/>
        <v>0</v>
      </c>
      <c r="AF366" s="6">
        <f t="shared" si="138"/>
        <v>7</v>
      </c>
      <c r="AG366" s="6">
        <f t="shared" si="139"/>
        <v>0</v>
      </c>
      <c r="AH366" s="14" t="str">
        <f>LEFT(X366,2)&amp;"."&amp;VLOOKUP(MID(X366,4,3),'Data validation'!$A$1:$B$12,2,FALSE)&amp;".2025"</f>
        <v>23.01.2025</v>
      </c>
      <c r="AI366">
        <f t="shared" si="140"/>
        <v>4</v>
      </c>
      <c r="AJ366" t="str">
        <f>H366&amp;"."&amp;VLOOKUP(I366,'Data validation'!$A$1:$B$12,2,FALSE)&amp;".2026"</f>
        <v>21.06.2026</v>
      </c>
      <c r="AK366">
        <f t="shared" si="141"/>
        <v>26</v>
      </c>
      <c r="AL366" t="e">
        <f>VLOOKUP(E366,[2]Sheet1!$A:$B,2,FALSE)</f>
        <v>#N/A</v>
      </c>
    </row>
    <row r="367" spans="1:38" x14ac:dyDescent="0.25">
      <c r="A367" t="str">
        <f>VLOOKUP(Q367,'Data validation'!$K$2:$L$50,2,FALSE)</f>
        <v>BOOKING</v>
      </c>
      <c r="B367">
        <f t="shared" si="127"/>
        <v>0</v>
      </c>
      <c r="C367">
        <f t="shared" si="128"/>
        <v>0</v>
      </c>
      <c r="D367">
        <f t="shared" si="129"/>
        <v>4</v>
      </c>
      <c r="E367">
        <v>9042</v>
      </c>
      <c r="F367" t="s">
        <v>7742</v>
      </c>
      <c r="G367" t="s">
        <v>85</v>
      </c>
      <c r="H367" t="str">
        <f t="shared" si="130"/>
        <v>26</v>
      </c>
      <c r="I367" t="str">
        <f t="shared" si="131"/>
        <v>Jul</v>
      </c>
      <c r="J367" t="s">
        <v>167</v>
      </c>
      <c r="K367" t="str">
        <f t="shared" si="132"/>
        <v>30</v>
      </c>
      <c r="L367" t="str">
        <f t="shared" si="133"/>
        <v>Jul</v>
      </c>
      <c r="M367">
        <v>4</v>
      </c>
      <c r="N367">
        <f t="shared" si="134"/>
        <v>4</v>
      </c>
      <c r="O367">
        <f t="shared" si="135"/>
        <v>0</v>
      </c>
      <c r="P367">
        <f t="shared" si="136"/>
        <v>0</v>
      </c>
      <c r="Q367" t="s">
        <v>587</v>
      </c>
      <c r="R367" t="s">
        <v>63</v>
      </c>
      <c r="S367">
        <v>1</v>
      </c>
      <c r="T367">
        <v>2</v>
      </c>
      <c r="U367" s="2">
        <v>1953.3896983486238</v>
      </c>
      <c r="V367" s="2">
        <v>488.34742458715596</v>
      </c>
      <c r="W367" t="s">
        <v>1025</v>
      </c>
      <c r="X367" t="s">
        <v>3209</v>
      </c>
      <c r="Y367" t="s">
        <v>3220</v>
      </c>
      <c r="Z367" t="str">
        <f t="shared" si="137"/>
        <v>Dec</v>
      </c>
      <c r="AA367" s="6">
        <f t="shared" si="144"/>
        <v>0</v>
      </c>
      <c r="AB367" s="6">
        <f t="shared" si="144"/>
        <v>0</v>
      </c>
      <c r="AC367" s="6">
        <f t="shared" si="144"/>
        <v>4</v>
      </c>
      <c r="AD367" s="6">
        <f t="shared" si="144"/>
        <v>0</v>
      </c>
      <c r="AE367" s="6">
        <f t="shared" si="144"/>
        <v>0</v>
      </c>
      <c r="AF367" s="6">
        <f t="shared" si="138"/>
        <v>4</v>
      </c>
      <c r="AG367" s="6">
        <f t="shared" si="139"/>
        <v>0</v>
      </c>
      <c r="AH367" s="14" t="str">
        <f>LEFT(X367,2)&amp;"."&amp;VLOOKUP(MID(X367,4,3),'Data validation'!$A$1:$B$12,2,FALSE)&amp;".2025"</f>
        <v>07.12.2025</v>
      </c>
      <c r="AI367">
        <f t="shared" si="140"/>
        <v>50</v>
      </c>
      <c r="AJ367" t="str">
        <f>H367&amp;"."&amp;VLOOKUP(I367,'Data validation'!$A$1:$B$12,2,FALSE)&amp;".2026"</f>
        <v>26.07.2026</v>
      </c>
      <c r="AK367">
        <f t="shared" si="141"/>
        <v>31</v>
      </c>
      <c r="AL367" t="str">
        <f>VLOOKUP(E367,[2]Sheet1!$A:$B,2,FALSE)</f>
        <v>Анулирана</v>
      </c>
    </row>
    <row r="368" spans="1:38" x14ac:dyDescent="0.25">
      <c r="A368" t="str">
        <f>VLOOKUP(Q368,'Data validation'!$K$2:$L$50,2,FALSE)</f>
        <v>TO</v>
      </c>
      <c r="B368">
        <f t="shared" si="127"/>
        <v>0</v>
      </c>
      <c r="C368">
        <f t="shared" si="128"/>
        <v>4</v>
      </c>
      <c r="D368">
        <f t="shared" si="129"/>
        <v>1</v>
      </c>
      <c r="E368">
        <v>9750</v>
      </c>
      <c r="F368" t="s">
        <v>5438</v>
      </c>
      <c r="G368" t="s">
        <v>72</v>
      </c>
      <c r="H368" t="str">
        <f t="shared" si="130"/>
        <v>07</v>
      </c>
      <c r="I368" t="str">
        <f t="shared" si="131"/>
        <v>Jul</v>
      </c>
      <c r="J368" t="s">
        <v>235</v>
      </c>
      <c r="K368" t="str">
        <f t="shared" si="132"/>
        <v>12</v>
      </c>
      <c r="L368" t="str">
        <f t="shared" si="133"/>
        <v>Jul</v>
      </c>
      <c r="M368">
        <v>5</v>
      </c>
      <c r="N368">
        <f t="shared" si="134"/>
        <v>5</v>
      </c>
      <c r="O368">
        <f t="shared" si="135"/>
        <v>0</v>
      </c>
      <c r="P368">
        <f t="shared" si="136"/>
        <v>0</v>
      </c>
      <c r="Q368" t="s">
        <v>116</v>
      </c>
      <c r="R368" t="s">
        <v>17</v>
      </c>
      <c r="S368">
        <v>2</v>
      </c>
      <c r="T368">
        <v>0</v>
      </c>
      <c r="U368" s="2">
        <f>SUMIFS(Solvex!L:L,Solvex!D:D,'Резервации 2026'!E368)</f>
        <v>1497.1878649999999</v>
      </c>
      <c r="V368" s="2">
        <f>+U368/M368</f>
        <v>299.43757299999999</v>
      </c>
      <c r="X368" t="s">
        <v>5439</v>
      </c>
      <c r="Y368" t="s">
        <v>5369</v>
      </c>
      <c r="Z368" t="str">
        <f t="shared" si="137"/>
        <v>Jan</v>
      </c>
      <c r="AA368" s="6">
        <f t="shared" si="144"/>
        <v>0</v>
      </c>
      <c r="AB368" s="6">
        <f t="shared" si="144"/>
        <v>0</v>
      </c>
      <c r="AC368" s="6">
        <f t="shared" si="144"/>
        <v>5</v>
      </c>
      <c r="AD368" s="6">
        <f t="shared" si="144"/>
        <v>0</v>
      </c>
      <c r="AE368" s="6">
        <f t="shared" si="144"/>
        <v>0</v>
      </c>
      <c r="AF368" s="6">
        <f t="shared" si="138"/>
        <v>5</v>
      </c>
      <c r="AG368" s="6">
        <f t="shared" si="139"/>
        <v>0</v>
      </c>
      <c r="AH368" s="14" t="str">
        <f>LEFT(X368,2)&amp;"."&amp;VLOOKUP(MID(X368,4,3),'Data validation'!$A$1:$B$12,2,FALSE)&amp;".2025"</f>
        <v>26.01.2025</v>
      </c>
      <c r="AI368">
        <f t="shared" si="140"/>
        <v>5</v>
      </c>
      <c r="AJ368" t="str">
        <f>H368&amp;"."&amp;VLOOKUP(I368,'Data validation'!$A$1:$B$12,2,FALSE)&amp;".2026"</f>
        <v>07.07.2026</v>
      </c>
      <c r="AK368">
        <f t="shared" si="141"/>
        <v>28</v>
      </c>
      <c r="AL368" t="e">
        <f>VLOOKUP(E368,[2]Sheet1!$A:$B,2,FALSE)</f>
        <v>#N/A</v>
      </c>
    </row>
    <row r="369" spans="1:38" x14ac:dyDescent="0.25">
      <c r="A369" t="str">
        <f>VLOOKUP(Q369,'Data validation'!$K$2:$L$50,2,FALSE)</f>
        <v>TO</v>
      </c>
      <c r="B369">
        <f t="shared" si="127"/>
        <v>0</v>
      </c>
      <c r="C369">
        <f t="shared" si="128"/>
        <v>0</v>
      </c>
      <c r="D369">
        <f t="shared" si="129"/>
        <v>5</v>
      </c>
      <c r="E369">
        <v>9825</v>
      </c>
      <c r="F369" t="s">
        <v>5440</v>
      </c>
      <c r="G369" t="s">
        <v>90</v>
      </c>
      <c r="H369" t="str">
        <f t="shared" si="130"/>
        <v>15</v>
      </c>
      <c r="I369" t="str">
        <f t="shared" si="131"/>
        <v>Aug</v>
      </c>
      <c r="J369" t="s">
        <v>459</v>
      </c>
      <c r="K369" t="str">
        <f t="shared" si="132"/>
        <v>20</v>
      </c>
      <c r="L369" t="str">
        <f t="shared" si="133"/>
        <v>Aug</v>
      </c>
      <c r="M369">
        <v>5</v>
      </c>
      <c r="N369">
        <f t="shared" si="134"/>
        <v>5</v>
      </c>
      <c r="O369">
        <f t="shared" si="135"/>
        <v>0</v>
      </c>
      <c r="P369">
        <f t="shared" si="136"/>
        <v>0</v>
      </c>
      <c r="Q369" t="s">
        <v>81</v>
      </c>
      <c r="R369" t="s">
        <v>63</v>
      </c>
      <c r="S369">
        <v>3</v>
      </c>
      <c r="T369">
        <v>1</v>
      </c>
      <c r="U369" s="2">
        <f>SUMIFS(SLR!L:L,SLR!D:D,'Резервации 2026'!E369)</f>
        <v>2153.4666214999997</v>
      </c>
      <c r="V369" s="2">
        <f>+U369/M369</f>
        <v>430.69332429999997</v>
      </c>
      <c r="W369" t="s">
        <v>262</v>
      </c>
      <c r="X369" t="s">
        <v>5441</v>
      </c>
      <c r="Y369" t="s">
        <v>5420</v>
      </c>
      <c r="Z369" t="str">
        <f t="shared" si="137"/>
        <v>Jan</v>
      </c>
      <c r="AA369" s="6">
        <f t="shared" si="144"/>
        <v>0</v>
      </c>
      <c r="AB369" s="6">
        <f t="shared" si="144"/>
        <v>0</v>
      </c>
      <c r="AC369" s="6">
        <f t="shared" si="144"/>
        <v>0</v>
      </c>
      <c r="AD369" s="6">
        <f t="shared" si="144"/>
        <v>5</v>
      </c>
      <c r="AE369" s="6">
        <f t="shared" si="144"/>
        <v>0</v>
      </c>
      <c r="AF369" s="6">
        <f t="shared" si="138"/>
        <v>5</v>
      </c>
      <c r="AG369" s="6">
        <f t="shared" si="139"/>
        <v>0</v>
      </c>
      <c r="AH369" s="14" t="str">
        <f>LEFT(X369,2)&amp;"."&amp;VLOOKUP(MID(X369,4,3),'Data validation'!$A$1:$B$12,2,FALSE)&amp;".2025"</f>
        <v>29.01.2025</v>
      </c>
      <c r="AI369">
        <f t="shared" si="140"/>
        <v>5</v>
      </c>
      <c r="AJ369" t="str">
        <f>H369&amp;"."&amp;VLOOKUP(I369,'Data validation'!$A$1:$B$12,2,FALSE)&amp;".2026"</f>
        <v>15.08.2026</v>
      </c>
      <c r="AK369">
        <f t="shared" si="141"/>
        <v>33</v>
      </c>
      <c r="AL369" t="e">
        <f>VLOOKUP(E369,[2]Sheet1!$A:$B,2,FALSE)</f>
        <v>#N/A</v>
      </c>
    </row>
    <row r="370" spans="1:38" x14ac:dyDescent="0.25">
      <c r="A370" t="str">
        <f>VLOOKUP(Q370,'Data validation'!$K$2:$L$50,2,FALSE)</f>
        <v>TO</v>
      </c>
      <c r="B370">
        <f t="shared" si="127"/>
        <v>0</v>
      </c>
      <c r="C370">
        <f t="shared" si="128"/>
        <v>5</v>
      </c>
      <c r="D370">
        <f t="shared" si="129"/>
        <v>0</v>
      </c>
      <c r="E370">
        <v>8485</v>
      </c>
      <c r="F370" t="s">
        <v>7743</v>
      </c>
      <c r="G370" t="s">
        <v>213</v>
      </c>
      <c r="H370" t="str">
        <f t="shared" si="130"/>
        <v>01</v>
      </c>
      <c r="I370" t="str">
        <f t="shared" si="131"/>
        <v>Sep</v>
      </c>
      <c r="J370" t="s">
        <v>214</v>
      </c>
      <c r="K370" t="str">
        <f t="shared" si="132"/>
        <v>06</v>
      </c>
      <c r="L370" t="str">
        <f t="shared" si="133"/>
        <v>Sep</v>
      </c>
      <c r="M370">
        <v>5</v>
      </c>
      <c r="N370">
        <f t="shared" si="134"/>
        <v>5</v>
      </c>
      <c r="O370">
        <f t="shared" si="135"/>
        <v>0</v>
      </c>
      <c r="P370">
        <f t="shared" si="136"/>
        <v>0</v>
      </c>
      <c r="Q370" t="s">
        <v>116</v>
      </c>
      <c r="R370" t="s">
        <v>17</v>
      </c>
      <c r="S370">
        <v>3</v>
      </c>
      <c r="T370">
        <v>0</v>
      </c>
      <c r="U370" s="2">
        <f>SUMIFS(Solvex!L:L,Solvex!D:D,'Резервации 2026'!E370)</f>
        <v>1424.3331974999999</v>
      </c>
      <c r="V370" s="2">
        <f>+U370/M370</f>
        <v>284.86663949999996</v>
      </c>
      <c r="W370" t="s">
        <v>691</v>
      </c>
      <c r="X370" t="s">
        <v>1181</v>
      </c>
      <c r="Y370" t="s">
        <v>1138</v>
      </c>
      <c r="Z370" t="str">
        <f t="shared" si="137"/>
        <v>Nov</v>
      </c>
      <c r="AA370" s="6">
        <f t="shared" si="144"/>
        <v>0</v>
      </c>
      <c r="AB370" s="6">
        <f t="shared" si="144"/>
        <v>0</v>
      </c>
      <c r="AC370" s="6">
        <f t="shared" si="144"/>
        <v>0</v>
      </c>
      <c r="AD370" s="6">
        <f t="shared" si="144"/>
        <v>0</v>
      </c>
      <c r="AE370" s="6">
        <f t="shared" si="144"/>
        <v>5</v>
      </c>
      <c r="AF370" s="6">
        <f t="shared" si="138"/>
        <v>5</v>
      </c>
      <c r="AG370" s="6">
        <f t="shared" si="139"/>
        <v>0</v>
      </c>
      <c r="AH370" s="14" t="str">
        <f>LEFT(X370,2)&amp;"."&amp;VLOOKUP(MID(X370,4,3),'Data validation'!$A$1:$B$12,2,FALSE)&amp;".2025"</f>
        <v>14.11.2025</v>
      </c>
      <c r="AI370">
        <f t="shared" si="140"/>
        <v>46</v>
      </c>
      <c r="AJ370" t="str">
        <f>H370&amp;"."&amp;VLOOKUP(I370,'Data validation'!$A$1:$B$12,2,FALSE)&amp;".2026"</f>
        <v>01.09.2026</v>
      </c>
      <c r="AK370">
        <f t="shared" si="141"/>
        <v>36</v>
      </c>
      <c r="AL370" t="e">
        <f>VLOOKUP(E370,[2]Sheet1!$A:$B,2,FALSE)</f>
        <v>#N/A</v>
      </c>
    </row>
    <row r="371" spans="1:38" x14ac:dyDescent="0.25">
      <c r="A371" t="str">
        <f>VLOOKUP(Q371,'Data validation'!$K$2:$L$50,2,FALSE)</f>
        <v>TO</v>
      </c>
      <c r="B371">
        <f t="shared" si="127"/>
        <v>0</v>
      </c>
      <c r="C371">
        <f t="shared" si="128"/>
        <v>5</v>
      </c>
      <c r="D371">
        <f t="shared" si="129"/>
        <v>0</v>
      </c>
      <c r="E371">
        <v>9553</v>
      </c>
      <c r="F371" t="s">
        <v>7744</v>
      </c>
      <c r="G371" t="s">
        <v>173</v>
      </c>
      <c r="H371" t="str">
        <f t="shared" si="130"/>
        <v>06</v>
      </c>
      <c r="I371" t="str">
        <f t="shared" si="131"/>
        <v>Jul</v>
      </c>
      <c r="J371" t="s">
        <v>323</v>
      </c>
      <c r="K371" t="str">
        <f t="shared" si="132"/>
        <v>11</v>
      </c>
      <c r="L371" t="str">
        <f t="shared" si="133"/>
        <v>Jul</v>
      </c>
      <c r="M371">
        <v>5</v>
      </c>
      <c r="N371">
        <f t="shared" si="134"/>
        <v>5</v>
      </c>
      <c r="O371">
        <f t="shared" si="135"/>
        <v>0</v>
      </c>
      <c r="P371">
        <f t="shared" si="136"/>
        <v>0</v>
      </c>
      <c r="Q371" t="s">
        <v>81</v>
      </c>
      <c r="R371" t="s">
        <v>63</v>
      </c>
      <c r="S371">
        <v>3</v>
      </c>
      <c r="T371">
        <v>1</v>
      </c>
      <c r="U371" s="2">
        <f>SUMIFS(SLR!L:L,SLR!D:D,'Резервации 2026'!E371)</f>
        <v>2031.3641545999997</v>
      </c>
      <c r="V371" s="2">
        <f t="shared" ref="V371:V377" si="145">+U371/M371</f>
        <v>406.27283091999993</v>
      </c>
      <c r="W371" t="s">
        <v>262</v>
      </c>
      <c r="X371" t="s">
        <v>4690</v>
      </c>
      <c r="Y371" t="s">
        <v>4684</v>
      </c>
      <c r="Z371" t="str">
        <f t="shared" si="137"/>
        <v>Jan</v>
      </c>
      <c r="AA371" s="6">
        <f t="shared" si="144"/>
        <v>0</v>
      </c>
      <c r="AB371" s="6">
        <f t="shared" si="144"/>
        <v>0</v>
      </c>
      <c r="AC371" s="6">
        <f t="shared" si="144"/>
        <v>5</v>
      </c>
      <c r="AD371" s="6">
        <f t="shared" si="144"/>
        <v>0</v>
      </c>
      <c r="AE371" s="6">
        <f t="shared" si="144"/>
        <v>0</v>
      </c>
      <c r="AF371" s="6">
        <f t="shared" si="138"/>
        <v>5</v>
      </c>
      <c r="AG371" s="6">
        <f t="shared" si="139"/>
        <v>0</v>
      </c>
      <c r="AH371" s="14" t="str">
        <f>LEFT(X371,2)&amp;"."&amp;VLOOKUP(MID(X371,4,3),'Data validation'!$A$1:$B$12,2,FALSE)&amp;".2025"</f>
        <v>17.01.2025</v>
      </c>
      <c r="AI371">
        <f t="shared" si="140"/>
        <v>3</v>
      </c>
      <c r="AJ371" t="str">
        <f>H371&amp;"."&amp;VLOOKUP(I371,'Data validation'!$A$1:$B$12,2,FALSE)&amp;".2026"</f>
        <v>06.07.2026</v>
      </c>
      <c r="AK371">
        <f t="shared" si="141"/>
        <v>28</v>
      </c>
      <c r="AL371" t="e">
        <f>VLOOKUP(E371,[2]Sheet1!$A:$B,2,FALSE)</f>
        <v>#N/A</v>
      </c>
    </row>
    <row r="372" spans="1:38" x14ac:dyDescent="0.25">
      <c r="A372" t="str">
        <f>VLOOKUP(Q372,'Data validation'!$K$2:$L$50,2,FALSE)</f>
        <v>TO</v>
      </c>
      <c r="B372">
        <f t="shared" si="127"/>
        <v>0</v>
      </c>
      <c r="C372">
        <f t="shared" si="128"/>
        <v>6</v>
      </c>
      <c r="D372">
        <f t="shared" si="129"/>
        <v>0</v>
      </c>
      <c r="E372">
        <v>9672</v>
      </c>
      <c r="F372" t="s">
        <v>5031</v>
      </c>
      <c r="G372" t="s">
        <v>45</v>
      </c>
      <c r="H372" t="str">
        <f t="shared" si="130"/>
        <v>04</v>
      </c>
      <c r="I372" t="str">
        <f t="shared" si="131"/>
        <v>Jul</v>
      </c>
      <c r="J372" t="s">
        <v>182</v>
      </c>
      <c r="K372" t="str">
        <f t="shared" si="132"/>
        <v>10</v>
      </c>
      <c r="L372" t="str">
        <f t="shared" si="133"/>
        <v>Jul</v>
      </c>
      <c r="M372">
        <v>6</v>
      </c>
      <c r="N372">
        <f t="shared" si="134"/>
        <v>6</v>
      </c>
      <c r="O372">
        <f t="shared" si="135"/>
        <v>0</v>
      </c>
      <c r="P372">
        <f t="shared" si="136"/>
        <v>0</v>
      </c>
      <c r="Q372" t="s">
        <v>81</v>
      </c>
      <c r="R372" t="s">
        <v>48</v>
      </c>
      <c r="S372">
        <v>2</v>
      </c>
      <c r="T372">
        <v>2</v>
      </c>
      <c r="U372" s="2">
        <f>SUMIFS(SLR!L:L,SLR!D:D,'Резервации 2026'!E372)</f>
        <v>2524.6831554999999</v>
      </c>
      <c r="V372" s="2">
        <f t="shared" si="145"/>
        <v>420.78052591666665</v>
      </c>
      <c r="W372" t="s">
        <v>262</v>
      </c>
      <c r="X372" t="s">
        <v>5032</v>
      </c>
      <c r="Y372" t="s">
        <v>5030</v>
      </c>
      <c r="Z372" t="str">
        <f t="shared" si="137"/>
        <v>Jan</v>
      </c>
      <c r="AA372" s="6">
        <f t="shared" si="144"/>
        <v>0</v>
      </c>
      <c r="AB372" s="6">
        <f t="shared" si="144"/>
        <v>0</v>
      </c>
      <c r="AC372" s="6">
        <f t="shared" si="144"/>
        <v>6</v>
      </c>
      <c r="AD372" s="6">
        <f t="shared" si="144"/>
        <v>0</v>
      </c>
      <c r="AE372" s="6">
        <f t="shared" si="144"/>
        <v>0</v>
      </c>
      <c r="AF372" s="6">
        <f t="shared" si="138"/>
        <v>6</v>
      </c>
      <c r="AG372" s="6">
        <f t="shared" si="139"/>
        <v>0</v>
      </c>
      <c r="AH372" s="14" t="str">
        <f>LEFT(X372,2)&amp;"."&amp;VLOOKUP(MID(X372,4,3),'Data validation'!$A$1:$B$12,2,FALSE)&amp;".2025"</f>
        <v>23.01.2025</v>
      </c>
      <c r="AI372">
        <f t="shared" si="140"/>
        <v>4</v>
      </c>
      <c r="AJ372" t="str">
        <f>H372&amp;"."&amp;VLOOKUP(I372,'Data validation'!$A$1:$B$12,2,FALSE)&amp;".2026"</f>
        <v>04.07.2026</v>
      </c>
      <c r="AK372">
        <f t="shared" si="141"/>
        <v>27</v>
      </c>
      <c r="AL372" t="e">
        <f>VLOOKUP(E372,[2]Sheet1!$A:$B,2,FALSE)</f>
        <v>#N/A</v>
      </c>
    </row>
    <row r="373" spans="1:38" x14ac:dyDescent="0.25">
      <c r="A373" t="str">
        <f>VLOOKUP(Q373,'Data validation'!$K$2:$L$50,2,FALSE)</f>
        <v>TO</v>
      </c>
      <c r="B373">
        <f t="shared" si="127"/>
        <v>0</v>
      </c>
      <c r="C373">
        <f t="shared" si="128"/>
        <v>6</v>
      </c>
      <c r="D373">
        <f t="shared" si="129"/>
        <v>0</v>
      </c>
      <c r="E373">
        <v>9623</v>
      </c>
      <c r="F373" t="s">
        <v>5033</v>
      </c>
      <c r="G373" t="s">
        <v>44</v>
      </c>
      <c r="H373" t="str">
        <f t="shared" si="130"/>
        <v>29</v>
      </c>
      <c r="I373" t="str">
        <f t="shared" si="131"/>
        <v>Jun</v>
      </c>
      <c r="J373" t="s">
        <v>313</v>
      </c>
      <c r="K373" t="str">
        <f t="shared" si="132"/>
        <v>05</v>
      </c>
      <c r="L373" t="str">
        <f t="shared" si="133"/>
        <v>Jul</v>
      </c>
      <c r="M373">
        <v>6</v>
      </c>
      <c r="N373">
        <f t="shared" si="134"/>
        <v>-24</v>
      </c>
      <c r="O373">
        <f t="shared" si="135"/>
        <v>2</v>
      </c>
      <c r="P373">
        <f t="shared" si="136"/>
        <v>4</v>
      </c>
      <c r="Q373" t="s">
        <v>81</v>
      </c>
      <c r="R373" t="s">
        <v>188</v>
      </c>
      <c r="S373">
        <v>2</v>
      </c>
      <c r="T373">
        <v>1</v>
      </c>
      <c r="U373" s="2">
        <f>SUMIFS(SLR!L:L,SLR!D:D,'Резервации 2026'!E373)</f>
        <v>1944.2514864</v>
      </c>
      <c r="V373" s="2">
        <f t="shared" si="145"/>
        <v>324.0419144</v>
      </c>
      <c r="W373" t="s">
        <v>262</v>
      </c>
      <c r="X373" t="s">
        <v>5034</v>
      </c>
      <c r="Y373" t="s">
        <v>4984</v>
      </c>
      <c r="Z373" t="str">
        <f t="shared" si="137"/>
        <v>Jan</v>
      </c>
      <c r="AA373" s="6">
        <f t="shared" si="144"/>
        <v>0</v>
      </c>
      <c r="AB373" s="6">
        <f t="shared" si="144"/>
        <v>2</v>
      </c>
      <c r="AC373" s="6">
        <f t="shared" si="144"/>
        <v>4</v>
      </c>
      <c r="AD373" s="6">
        <f t="shared" si="144"/>
        <v>0</v>
      </c>
      <c r="AE373" s="6">
        <f t="shared" si="144"/>
        <v>0</v>
      </c>
      <c r="AF373" s="6">
        <f t="shared" si="138"/>
        <v>6</v>
      </c>
      <c r="AG373" s="6">
        <f t="shared" si="139"/>
        <v>0</v>
      </c>
      <c r="AH373" s="14" t="str">
        <f>LEFT(X373,2)&amp;"."&amp;VLOOKUP(MID(X373,4,3),'Data validation'!$A$1:$B$12,2,FALSE)&amp;".2025"</f>
        <v>21.01.2025</v>
      </c>
      <c r="AI373">
        <f t="shared" si="140"/>
        <v>4</v>
      </c>
      <c r="AJ373" t="str">
        <f>H373&amp;"."&amp;VLOOKUP(I373,'Data validation'!$A$1:$B$12,2,FALSE)&amp;".2026"</f>
        <v>29.06.2026</v>
      </c>
      <c r="AK373">
        <f t="shared" si="141"/>
        <v>27</v>
      </c>
      <c r="AL373" t="e">
        <f>VLOOKUP(E373,[2]Sheet1!$A:$B,2,FALSE)</f>
        <v>#N/A</v>
      </c>
    </row>
    <row r="374" spans="1:38" x14ac:dyDescent="0.25">
      <c r="A374" t="str">
        <f>VLOOKUP(Q374,'Data validation'!$K$2:$L$50,2,FALSE)</f>
        <v>TO</v>
      </c>
      <c r="B374">
        <f t="shared" si="127"/>
        <v>0</v>
      </c>
      <c r="C374">
        <f t="shared" si="128"/>
        <v>0</v>
      </c>
      <c r="D374">
        <f t="shared" si="129"/>
        <v>7</v>
      </c>
      <c r="E374">
        <v>9668</v>
      </c>
      <c r="F374" t="s">
        <v>5035</v>
      </c>
      <c r="G374" t="s">
        <v>135</v>
      </c>
      <c r="H374" t="str">
        <f t="shared" si="130"/>
        <v>01</v>
      </c>
      <c r="I374" t="str">
        <f t="shared" si="131"/>
        <v>Aug</v>
      </c>
      <c r="J374" t="s">
        <v>259</v>
      </c>
      <c r="K374" t="str">
        <f t="shared" si="132"/>
        <v>08</v>
      </c>
      <c r="L374" t="str">
        <f t="shared" si="133"/>
        <v>Aug</v>
      </c>
      <c r="M374">
        <v>7</v>
      </c>
      <c r="N374">
        <f t="shared" si="134"/>
        <v>7</v>
      </c>
      <c r="O374">
        <f t="shared" si="135"/>
        <v>0</v>
      </c>
      <c r="P374">
        <f t="shared" si="136"/>
        <v>0</v>
      </c>
      <c r="Q374" t="s">
        <v>81</v>
      </c>
      <c r="R374" t="s">
        <v>63</v>
      </c>
      <c r="S374">
        <v>2</v>
      </c>
      <c r="T374">
        <v>2</v>
      </c>
      <c r="U374" s="2">
        <f>SUMIFS(SLR!L:L,SLR!D:D,'Резервации 2026'!E374)</f>
        <v>2791.5561589999998</v>
      </c>
      <c r="V374" s="2">
        <f t="shared" si="145"/>
        <v>398.79373699999996</v>
      </c>
      <c r="W374" t="s">
        <v>262</v>
      </c>
      <c r="X374" t="s">
        <v>5036</v>
      </c>
      <c r="Y374" t="s">
        <v>4984</v>
      </c>
      <c r="Z374" t="str">
        <f t="shared" si="137"/>
        <v>Jan</v>
      </c>
      <c r="AA374" s="6">
        <f t="shared" si="144"/>
        <v>0</v>
      </c>
      <c r="AB374" s="6">
        <f t="shared" si="144"/>
        <v>0</v>
      </c>
      <c r="AC374" s="6">
        <f t="shared" si="144"/>
        <v>0</v>
      </c>
      <c r="AD374" s="6">
        <f t="shared" si="144"/>
        <v>7</v>
      </c>
      <c r="AE374" s="6">
        <f t="shared" si="144"/>
        <v>0</v>
      </c>
      <c r="AF374" s="6">
        <f t="shared" si="138"/>
        <v>7</v>
      </c>
      <c r="AG374" s="6">
        <f t="shared" si="139"/>
        <v>0</v>
      </c>
      <c r="AH374" s="14" t="str">
        <f>LEFT(X374,2)&amp;"."&amp;VLOOKUP(MID(X374,4,3),'Data validation'!$A$1:$B$12,2,FALSE)&amp;".2025"</f>
        <v>23.01.2025</v>
      </c>
      <c r="AI374">
        <f t="shared" si="140"/>
        <v>4</v>
      </c>
      <c r="AJ374" t="str">
        <f>H374&amp;"."&amp;VLOOKUP(I374,'Data validation'!$A$1:$B$12,2,FALSE)&amp;".2026"</f>
        <v>01.08.2026</v>
      </c>
      <c r="AK374">
        <f t="shared" si="141"/>
        <v>31</v>
      </c>
      <c r="AL374" t="e">
        <f>VLOOKUP(E374,[2]Sheet1!$A:$B,2,FALSE)</f>
        <v>#N/A</v>
      </c>
    </row>
    <row r="375" spans="1:38" x14ac:dyDescent="0.25">
      <c r="A375" t="str">
        <f>VLOOKUP(Q375,'Data validation'!$K$2:$L$50,2,FALSE)</f>
        <v>TO</v>
      </c>
      <c r="B375">
        <f t="shared" si="127"/>
        <v>0</v>
      </c>
      <c r="C375">
        <f t="shared" si="128"/>
        <v>0</v>
      </c>
      <c r="D375">
        <f t="shared" si="129"/>
        <v>7</v>
      </c>
      <c r="E375">
        <v>9669</v>
      </c>
      <c r="F375" t="s">
        <v>5037</v>
      </c>
      <c r="G375" t="s">
        <v>135</v>
      </c>
      <c r="H375" t="str">
        <f t="shared" si="130"/>
        <v>01</v>
      </c>
      <c r="I375" t="str">
        <f t="shared" si="131"/>
        <v>Aug</v>
      </c>
      <c r="J375" t="s">
        <v>259</v>
      </c>
      <c r="K375" t="str">
        <f t="shared" si="132"/>
        <v>08</v>
      </c>
      <c r="L375" t="str">
        <f t="shared" si="133"/>
        <v>Aug</v>
      </c>
      <c r="M375">
        <v>7</v>
      </c>
      <c r="N375">
        <f t="shared" si="134"/>
        <v>7</v>
      </c>
      <c r="O375">
        <f t="shared" si="135"/>
        <v>0</v>
      </c>
      <c r="P375">
        <f t="shared" si="136"/>
        <v>0</v>
      </c>
      <c r="Q375" t="s">
        <v>81</v>
      </c>
      <c r="R375" t="s">
        <v>63</v>
      </c>
      <c r="S375">
        <v>3</v>
      </c>
      <c r="T375">
        <v>1</v>
      </c>
      <c r="U375" s="2">
        <f>SUMIFS(SLR!L:L,SLR!D:D,'Резервации 2026'!E375)</f>
        <v>3014.8532700999999</v>
      </c>
      <c r="V375" s="2">
        <f t="shared" si="145"/>
        <v>430.69332429999997</v>
      </c>
      <c r="W375" t="s">
        <v>262</v>
      </c>
      <c r="X375" t="s">
        <v>5036</v>
      </c>
      <c r="Y375" t="s">
        <v>4984</v>
      </c>
      <c r="Z375" t="str">
        <f t="shared" si="137"/>
        <v>Jan</v>
      </c>
      <c r="AA375" s="6">
        <f t="shared" si="144"/>
        <v>0</v>
      </c>
      <c r="AB375" s="6">
        <f t="shared" si="144"/>
        <v>0</v>
      </c>
      <c r="AC375" s="6">
        <f t="shared" si="144"/>
        <v>0</v>
      </c>
      <c r="AD375" s="6">
        <f t="shared" si="144"/>
        <v>7</v>
      </c>
      <c r="AE375" s="6">
        <f t="shared" si="144"/>
        <v>0</v>
      </c>
      <c r="AF375" s="6">
        <f t="shared" si="138"/>
        <v>7</v>
      </c>
      <c r="AG375" s="6">
        <f t="shared" si="139"/>
        <v>0</v>
      </c>
      <c r="AH375" s="14" t="str">
        <f>LEFT(X375,2)&amp;"."&amp;VLOOKUP(MID(X375,4,3),'Data validation'!$A$1:$B$12,2,FALSE)&amp;".2025"</f>
        <v>23.01.2025</v>
      </c>
      <c r="AI375">
        <f t="shared" si="140"/>
        <v>4</v>
      </c>
      <c r="AJ375" t="str">
        <f>H375&amp;"."&amp;VLOOKUP(I375,'Data validation'!$A$1:$B$12,2,FALSE)&amp;".2026"</f>
        <v>01.08.2026</v>
      </c>
      <c r="AK375">
        <f t="shared" si="141"/>
        <v>31</v>
      </c>
      <c r="AL375" t="e">
        <f>VLOOKUP(E375,[2]Sheet1!$A:$B,2,FALSE)</f>
        <v>#N/A</v>
      </c>
    </row>
    <row r="376" spans="1:38" x14ac:dyDescent="0.25">
      <c r="A376" t="str">
        <f>VLOOKUP(Q376,'Data validation'!$K$2:$L$50,2,FALSE)</f>
        <v>TO</v>
      </c>
      <c r="B376">
        <f t="shared" si="127"/>
        <v>0</v>
      </c>
      <c r="C376">
        <f t="shared" si="128"/>
        <v>0</v>
      </c>
      <c r="D376">
        <f t="shared" si="129"/>
        <v>5</v>
      </c>
      <c r="E376">
        <v>9670</v>
      </c>
      <c r="F376" t="s">
        <v>5038</v>
      </c>
      <c r="G376" t="s">
        <v>32</v>
      </c>
      <c r="H376" t="str">
        <f t="shared" si="130"/>
        <v>13</v>
      </c>
      <c r="I376" t="str">
        <f t="shared" si="131"/>
        <v>Jul</v>
      </c>
      <c r="J376" t="s">
        <v>33</v>
      </c>
      <c r="K376" t="str">
        <f t="shared" si="132"/>
        <v>18</v>
      </c>
      <c r="L376" t="str">
        <f t="shared" si="133"/>
        <v>Jul</v>
      </c>
      <c r="M376">
        <v>5</v>
      </c>
      <c r="N376">
        <f t="shared" si="134"/>
        <v>5</v>
      </c>
      <c r="O376">
        <f t="shared" si="135"/>
        <v>0</v>
      </c>
      <c r="P376">
        <f t="shared" si="136"/>
        <v>0</v>
      </c>
      <c r="Q376" t="s">
        <v>81</v>
      </c>
      <c r="R376" t="s">
        <v>110</v>
      </c>
      <c r="S376">
        <v>2</v>
      </c>
      <c r="T376">
        <v>3</v>
      </c>
      <c r="U376" s="2">
        <f>SUMIFS(SLR!L:L,SLR!D:D,'Резервации 2026'!E376)</f>
        <v>3014.5207789999999</v>
      </c>
      <c r="V376" s="2">
        <f t="shared" si="145"/>
        <v>602.90415580000001</v>
      </c>
      <c r="W376" t="s">
        <v>262</v>
      </c>
      <c r="X376" t="s">
        <v>5039</v>
      </c>
      <c r="Y376" t="s">
        <v>5007</v>
      </c>
      <c r="Z376" t="str">
        <f t="shared" si="137"/>
        <v>Jan</v>
      </c>
      <c r="AA376" s="6">
        <f t="shared" si="144"/>
        <v>0</v>
      </c>
      <c r="AB376" s="6">
        <f t="shared" si="144"/>
        <v>0</v>
      </c>
      <c r="AC376" s="6">
        <f t="shared" si="144"/>
        <v>5</v>
      </c>
      <c r="AD376" s="6">
        <f t="shared" si="144"/>
        <v>0</v>
      </c>
      <c r="AE376" s="6">
        <f t="shared" si="144"/>
        <v>0</v>
      </c>
      <c r="AF376" s="6">
        <f t="shared" si="138"/>
        <v>5</v>
      </c>
      <c r="AG376" s="6">
        <f t="shared" si="139"/>
        <v>0</v>
      </c>
      <c r="AH376" s="14" t="str">
        <f>LEFT(X376,2)&amp;"."&amp;VLOOKUP(MID(X376,4,3),'Data validation'!$A$1:$B$12,2,FALSE)&amp;".2025"</f>
        <v>23.01.2025</v>
      </c>
      <c r="AI376">
        <f t="shared" si="140"/>
        <v>4</v>
      </c>
      <c r="AJ376" t="str">
        <f>H376&amp;"."&amp;VLOOKUP(I376,'Data validation'!$A$1:$B$12,2,FALSE)&amp;".2026"</f>
        <v>13.07.2026</v>
      </c>
      <c r="AK376">
        <f t="shared" si="141"/>
        <v>29</v>
      </c>
      <c r="AL376" t="e">
        <f>VLOOKUP(E376,[2]Sheet1!$A:$B,2,FALSE)</f>
        <v>#N/A</v>
      </c>
    </row>
    <row r="377" spans="1:38" x14ac:dyDescent="0.25">
      <c r="A377" t="str">
        <f>VLOOKUP(Q377,'Data validation'!$K$2:$L$50,2,FALSE)</f>
        <v>TO</v>
      </c>
      <c r="B377">
        <f t="shared" si="127"/>
        <v>0</v>
      </c>
      <c r="C377">
        <f t="shared" si="128"/>
        <v>5</v>
      </c>
      <c r="D377">
        <f t="shared" si="129"/>
        <v>0</v>
      </c>
      <c r="E377">
        <v>9671</v>
      </c>
      <c r="F377" t="s">
        <v>5040</v>
      </c>
      <c r="G377" t="s">
        <v>131</v>
      </c>
      <c r="H377" t="str">
        <f t="shared" si="130"/>
        <v>29</v>
      </c>
      <c r="I377" t="str">
        <f t="shared" si="131"/>
        <v>Aug</v>
      </c>
      <c r="J377" t="s">
        <v>322</v>
      </c>
      <c r="K377" t="str">
        <f t="shared" si="132"/>
        <v>03</v>
      </c>
      <c r="L377" t="str">
        <f t="shared" si="133"/>
        <v>Sep</v>
      </c>
      <c r="M377">
        <v>5</v>
      </c>
      <c r="N377">
        <f t="shared" si="134"/>
        <v>-26</v>
      </c>
      <c r="O377">
        <f t="shared" si="135"/>
        <v>2</v>
      </c>
      <c r="P377">
        <f t="shared" si="136"/>
        <v>2</v>
      </c>
      <c r="Q377" t="s">
        <v>81</v>
      </c>
      <c r="R377" t="s">
        <v>57</v>
      </c>
      <c r="S377">
        <v>4</v>
      </c>
      <c r="T377">
        <v>0</v>
      </c>
      <c r="U377" s="2">
        <f>SUMIFS(SLR!L:L,SLR!D:D,'Резервации 2026'!E377)</f>
        <v>2386.4450910999999</v>
      </c>
      <c r="V377" s="2">
        <f t="shared" si="145"/>
        <v>477.28901822</v>
      </c>
      <c r="W377" t="s">
        <v>262</v>
      </c>
      <c r="X377" t="s">
        <v>5039</v>
      </c>
      <c r="Y377" t="s">
        <v>5007</v>
      </c>
      <c r="Z377" t="str">
        <f t="shared" si="137"/>
        <v>Jan</v>
      </c>
      <c r="AA377" s="6">
        <f t="shared" si="144"/>
        <v>0</v>
      </c>
      <c r="AB377" s="6">
        <f t="shared" si="144"/>
        <v>0</v>
      </c>
      <c r="AC377" s="6">
        <f t="shared" si="144"/>
        <v>0</v>
      </c>
      <c r="AD377" s="6">
        <f t="shared" si="144"/>
        <v>2</v>
      </c>
      <c r="AE377" s="6">
        <f t="shared" si="144"/>
        <v>2</v>
      </c>
      <c r="AF377" s="6">
        <f t="shared" si="138"/>
        <v>4</v>
      </c>
      <c r="AG377" s="6">
        <f t="shared" si="139"/>
        <v>-1</v>
      </c>
      <c r="AH377" s="14" t="str">
        <f>LEFT(X377,2)&amp;"."&amp;VLOOKUP(MID(X377,4,3),'Data validation'!$A$1:$B$12,2,FALSE)&amp;".2025"</f>
        <v>23.01.2025</v>
      </c>
      <c r="AI377">
        <f t="shared" si="140"/>
        <v>4</v>
      </c>
      <c r="AJ377" t="str">
        <f>H377&amp;"."&amp;VLOOKUP(I377,'Data validation'!$A$1:$B$12,2,FALSE)&amp;".2026"</f>
        <v>29.08.2026</v>
      </c>
      <c r="AK377">
        <f t="shared" si="141"/>
        <v>35</v>
      </c>
      <c r="AL377" t="e">
        <f>VLOOKUP(E377,[2]Sheet1!$A:$B,2,FALSE)</f>
        <v>#N/A</v>
      </c>
    </row>
    <row r="378" spans="1:38" x14ac:dyDescent="0.25">
      <c r="A378" t="str">
        <f>VLOOKUP(Q378,'Data validation'!$K$2:$L$50,2,FALSE)</f>
        <v>TO</v>
      </c>
      <c r="B378">
        <f t="shared" si="127"/>
        <v>0</v>
      </c>
      <c r="C378">
        <f t="shared" si="128"/>
        <v>5</v>
      </c>
      <c r="D378">
        <f t="shared" si="129"/>
        <v>0</v>
      </c>
      <c r="E378">
        <v>8892</v>
      </c>
      <c r="F378" t="s">
        <v>7745</v>
      </c>
      <c r="G378" t="s">
        <v>276</v>
      </c>
      <c r="H378" t="str">
        <f t="shared" si="130"/>
        <v>28</v>
      </c>
      <c r="I378" t="str">
        <f t="shared" si="131"/>
        <v>Jun</v>
      </c>
      <c r="J378" t="s">
        <v>181</v>
      </c>
      <c r="K378" t="str">
        <f t="shared" si="132"/>
        <v>03</v>
      </c>
      <c r="L378" t="str">
        <f t="shared" si="133"/>
        <v>Jul</v>
      </c>
      <c r="M378">
        <v>5</v>
      </c>
      <c r="N378">
        <f t="shared" si="134"/>
        <v>-25</v>
      </c>
      <c r="O378">
        <f t="shared" si="135"/>
        <v>3</v>
      </c>
      <c r="P378">
        <f t="shared" si="136"/>
        <v>2</v>
      </c>
      <c r="Q378" t="s">
        <v>56</v>
      </c>
      <c r="R378" t="s">
        <v>63</v>
      </c>
      <c r="S378">
        <v>3</v>
      </c>
      <c r="T378">
        <v>1</v>
      </c>
      <c r="U378" s="2">
        <f>SUMIFS(Novoton!L:L,Novoton!D:D,'Резервации 2026'!E378)</f>
        <v>1810.707414</v>
      </c>
      <c r="V378" s="2">
        <f>+U378/M378</f>
        <v>362.14148280000001</v>
      </c>
      <c r="W378" t="s">
        <v>227</v>
      </c>
      <c r="X378" t="s">
        <v>2914</v>
      </c>
      <c r="Y378" t="s">
        <v>3212</v>
      </c>
      <c r="Z378" t="str">
        <f t="shared" si="137"/>
        <v>Nov</v>
      </c>
      <c r="AA378" s="6">
        <f t="shared" si="144"/>
        <v>0</v>
      </c>
      <c r="AB378" s="6">
        <f t="shared" si="144"/>
        <v>3</v>
      </c>
      <c r="AC378" s="6">
        <f t="shared" si="144"/>
        <v>2</v>
      </c>
      <c r="AD378" s="6">
        <f t="shared" si="144"/>
        <v>0</v>
      </c>
      <c r="AE378" s="6">
        <f t="shared" si="144"/>
        <v>0</v>
      </c>
      <c r="AF378" s="6">
        <f t="shared" si="138"/>
        <v>5</v>
      </c>
      <c r="AG378" s="6">
        <f t="shared" si="139"/>
        <v>0</v>
      </c>
      <c r="AH378" s="14" t="str">
        <f>LEFT(X378,2)&amp;"."&amp;VLOOKUP(MID(X378,4,3),'Data validation'!$A$1:$B$12,2,FALSE)&amp;".2025"</f>
        <v>28.11.2025</v>
      </c>
      <c r="AI378">
        <f t="shared" si="140"/>
        <v>48</v>
      </c>
      <c r="AJ378" t="str">
        <f>H378&amp;"."&amp;VLOOKUP(I378,'Data validation'!$A$1:$B$12,2,FALSE)&amp;".2026"</f>
        <v>28.06.2026</v>
      </c>
      <c r="AK378">
        <f t="shared" si="141"/>
        <v>27</v>
      </c>
      <c r="AL378" t="e">
        <f>VLOOKUP(E378,[2]Sheet1!$A:$B,2,FALSE)</f>
        <v>#N/A</v>
      </c>
    </row>
    <row r="379" spans="1:38" x14ac:dyDescent="0.25">
      <c r="A379" t="str">
        <f>VLOOKUP(Q379,'Data validation'!$K$2:$L$50,2,FALSE)</f>
        <v>BOOKING</v>
      </c>
      <c r="B379">
        <f t="shared" si="127"/>
        <v>0</v>
      </c>
      <c r="C379">
        <f t="shared" si="128"/>
        <v>2</v>
      </c>
      <c r="D379">
        <f t="shared" si="129"/>
        <v>0</v>
      </c>
      <c r="E379">
        <v>10051</v>
      </c>
      <c r="F379" t="s">
        <v>6575</v>
      </c>
      <c r="G379" t="s">
        <v>44</v>
      </c>
      <c r="H379" t="str">
        <f t="shared" si="130"/>
        <v>29</v>
      </c>
      <c r="I379" t="str">
        <f t="shared" si="131"/>
        <v>Jun</v>
      </c>
      <c r="J379" t="s">
        <v>172</v>
      </c>
      <c r="K379" t="str">
        <f t="shared" si="132"/>
        <v>01</v>
      </c>
      <c r="L379" t="str">
        <f t="shared" si="133"/>
        <v>Jul</v>
      </c>
      <c r="M379">
        <v>2</v>
      </c>
      <c r="N379">
        <f t="shared" si="134"/>
        <v>-28</v>
      </c>
      <c r="O379">
        <f t="shared" si="135"/>
        <v>2</v>
      </c>
      <c r="P379">
        <f t="shared" si="136"/>
        <v>0</v>
      </c>
      <c r="Q379" t="s">
        <v>587</v>
      </c>
      <c r="R379" t="s">
        <v>20</v>
      </c>
      <c r="S379">
        <v>3</v>
      </c>
      <c r="T379">
        <v>1</v>
      </c>
      <c r="U379" s="2">
        <v>1192.9486396330276</v>
      </c>
      <c r="V379" s="2">
        <v>596.4743198165138</v>
      </c>
      <c r="W379" t="s">
        <v>262</v>
      </c>
      <c r="X379" t="s">
        <v>6576</v>
      </c>
      <c r="Y379" t="s">
        <v>6574</v>
      </c>
      <c r="Z379" t="str">
        <f t="shared" si="137"/>
        <v>Feb</v>
      </c>
      <c r="AA379" s="6">
        <f t="shared" si="144"/>
        <v>0</v>
      </c>
      <c r="AB379" s="6">
        <f t="shared" si="144"/>
        <v>2</v>
      </c>
      <c r="AC379" s="6">
        <f t="shared" si="144"/>
        <v>0</v>
      </c>
      <c r="AD379" s="6">
        <f t="shared" si="144"/>
        <v>0</v>
      </c>
      <c r="AE379" s="6">
        <f t="shared" si="144"/>
        <v>0</v>
      </c>
      <c r="AF379" s="6">
        <f t="shared" si="138"/>
        <v>2</v>
      </c>
      <c r="AG379" s="6">
        <f t="shared" si="139"/>
        <v>0</v>
      </c>
      <c r="AH379" s="14" t="str">
        <f>LEFT(X379,2)&amp;"."&amp;VLOOKUP(MID(X379,4,3),'Data validation'!$A$1:$B$12,2,FALSE)&amp;".2025"</f>
        <v>11.02.2025</v>
      </c>
      <c r="AI379">
        <f t="shared" si="140"/>
        <v>7</v>
      </c>
      <c r="AJ379" t="str">
        <f>H379&amp;"."&amp;VLOOKUP(I379,'Data validation'!$A$1:$B$12,2,FALSE)&amp;".2026"</f>
        <v>29.06.2026</v>
      </c>
      <c r="AK379">
        <f t="shared" si="141"/>
        <v>27</v>
      </c>
      <c r="AL379" t="str">
        <f>VLOOKUP(E379,[2]Sheet1!$A:$B,2,FALSE)</f>
        <v>Анулирана</v>
      </c>
    </row>
    <row r="380" spans="1:38" x14ac:dyDescent="0.25">
      <c r="A380" t="str">
        <f>VLOOKUP(Q380,'Data validation'!$K$2:$L$50,2,FALSE)</f>
        <v>TO</v>
      </c>
      <c r="B380">
        <f t="shared" si="127"/>
        <v>0</v>
      </c>
      <c r="C380">
        <f t="shared" si="128"/>
        <v>0</v>
      </c>
      <c r="D380">
        <f t="shared" si="129"/>
        <v>5</v>
      </c>
      <c r="E380">
        <v>9826</v>
      </c>
      <c r="F380" t="s">
        <v>5444</v>
      </c>
      <c r="G380" t="s">
        <v>90</v>
      </c>
      <c r="H380" t="str">
        <f t="shared" si="130"/>
        <v>15</v>
      </c>
      <c r="I380" t="str">
        <f t="shared" si="131"/>
        <v>Aug</v>
      </c>
      <c r="J380" t="s">
        <v>459</v>
      </c>
      <c r="K380" t="str">
        <f t="shared" si="132"/>
        <v>20</v>
      </c>
      <c r="L380" t="str">
        <f t="shared" si="133"/>
        <v>Aug</v>
      </c>
      <c r="M380">
        <v>5</v>
      </c>
      <c r="N380">
        <f t="shared" si="134"/>
        <v>5</v>
      </c>
      <c r="O380">
        <f t="shared" si="135"/>
        <v>0</v>
      </c>
      <c r="P380">
        <f t="shared" si="136"/>
        <v>0</v>
      </c>
      <c r="Q380" t="s">
        <v>81</v>
      </c>
      <c r="R380" t="s">
        <v>63</v>
      </c>
      <c r="S380">
        <v>2</v>
      </c>
      <c r="T380">
        <v>2</v>
      </c>
      <c r="U380" s="2">
        <f>SUMIFS(SLR!L:L,SLR!D:D,'Резервации 2026'!E380)</f>
        <v>1993.9686850000001</v>
      </c>
      <c r="V380" s="2">
        <f t="shared" ref="V380:V381" si="146">+U380/M380</f>
        <v>398.79373700000002</v>
      </c>
      <c r="W380" t="s">
        <v>262</v>
      </c>
      <c r="X380" t="s">
        <v>5445</v>
      </c>
      <c r="Y380" t="s">
        <v>5420</v>
      </c>
      <c r="Z380" t="str">
        <f t="shared" si="137"/>
        <v>Jan</v>
      </c>
      <c r="AA380" s="6">
        <f t="shared" si="144"/>
        <v>0</v>
      </c>
      <c r="AB380" s="6">
        <f t="shared" si="144"/>
        <v>0</v>
      </c>
      <c r="AC380" s="6">
        <f t="shared" si="144"/>
        <v>0</v>
      </c>
      <c r="AD380" s="6">
        <f t="shared" si="144"/>
        <v>5</v>
      </c>
      <c r="AE380" s="6">
        <f t="shared" si="144"/>
        <v>0</v>
      </c>
      <c r="AF380" s="6">
        <f t="shared" si="138"/>
        <v>5</v>
      </c>
      <c r="AG380" s="6">
        <f t="shared" si="139"/>
        <v>0</v>
      </c>
      <c r="AH380" s="14" t="str">
        <f>LEFT(X380,2)&amp;"."&amp;VLOOKUP(MID(X380,4,3),'Data validation'!$A$1:$B$12,2,FALSE)&amp;".2025"</f>
        <v>29.01.2025</v>
      </c>
      <c r="AI380">
        <f t="shared" si="140"/>
        <v>5</v>
      </c>
      <c r="AJ380" t="str">
        <f>H380&amp;"."&amp;VLOOKUP(I380,'Data validation'!$A$1:$B$12,2,FALSE)&amp;".2026"</f>
        <v>15.08.2026</v>
      </c>
      <c r="AK380">
        <f t="shared" si="141"/>
        <v>33</v>
      </c>
      <c r="AL380" t="e">
        <f>VLOOKUP(E380,[2]Sheet1!$A:$B,2,FALSE)</f>
        <v>#N/A</v>
      </c>
    </row>
    <row r="381" spans="1:38" x14ac:dyDescent="0.25">
      <c r="A381" t="str">
        <f>VLOOKUP(Q381,'Data validation'!$K$2:$L$50,2,FALSE)</f>
        <v>TO</v>
      </c>
      <c r="B381">
        <f t="shared" si="127"/>
        <v>0</v>
      </c>
      <c r="C381">
        <f t="shared" si="128"/>
        <v>0</v>
      </c>
      <c r="D381">
        <f t="shared" si="129"/>
        <v>6</v>
      </c>
      <c r="E381">
        <v>8217</v>
      </c>
      <c r="F381" t="s">
        <v>7746</v>
      </c>
      <c r="G381" t="s">
        <v>78</v>
      </c>
      <c r="H381" t="str">
        <f t="shared" si="130"/>
        <v>02</v>
      </c>
      <c r="I381" t="str">
        <f t="shared" si="131"/>
        <v>Aug</v>
      </c>
      <c r="J381" t="s">
        <v>259</v>
      </c>
      <c r="K381" t="str">
        <f t="shared" si="132"/>
        <v>08</v>
      </c>
      <c r="L381" t="str">
        <f t="shared" si="133"/>
        <v>Aug</v>
      </c>
      <c r="M381">
        <v>6</v>
      </c>
      <c r="N381">
        <f t="shared" si="134"/>
        <v>6</v>
      </c>
      <c r="O381">
        <f t="shared" si="135"/>
        <v>0</v>
      </c>
      <c r="P381">
        <f t="shared" si="136"/>
        <v>0</v>
      </c>
      <c r="Q381" t="s">
        <v>81</v>
      </c>
      <c r="R381" t="s">
        <v>20</v>
      </c>
      <c r="S381">
        <v>2</v>
      </c>
      <c r="T381">
        <v>1</v>
      </c>
      <c r="U381" s="2">
        <f>SUMIFS(SLR!L:L,SLR!D:D,'Резервации 2026'!E381)</f>
        <v>1640.7849035999998</v>
      </c>
      <c r="V381" s="2">
        <f t="shared" si="146"/>
        <v>273.46415059999998</v>
      </c>
      <c r="W381" t="s">
        <v>262</v>
      </c>
      <c r="X381" t="s">
        <v>531</v>
      </c>
      <c r="Y381" t="s">
        <v>338</v>
      </c>
      <c r="Z381" t="str">
        <f t="shared" si="137"/>
        <v>Nov</v>
      </c>
      <c r="AA381" s="6">
        <f t="shared" si="144"/>
        <v>0</v>
      </c>
      <c r="AB381" s="6">
        <f t="shared" si="144"/>
        <v>0</v>
      </c>
      <c r="AC381" s="6">
        <f t="shared" si="144"/>
        <v>0</v>
      </c>
      <c r="AD381" s="6">
        <f t="shared" si="144"/>
        <v>6</v>
      </c>
      <c r="AE381" s="6">
        <f t="shared" si="144"/>
        <v>0</v>
      </c>
      <c r="AF381" s="6">
        <f t="shared" si="138"/>
        <v>6</v>
      </c>
      <c r="AG381" s="6">
        <f t="shared" si="139"/>
        <v>0</v>
      </c>
      <c r="AH381" s="14" t="str">
        <f>LEFT(X381,2)&amp;"."&amp;VLOOKUP(MID(X381,4,3),'Data validation'!$A$1:$B$12,2,FALSE)&amp;".2025"</f>
        <v>07.11.2025</v>
      </c>
      <c r="AI381">
        <f t="shared" si="140"/>
        <v>45</v>
      </c>
      <c r="AJ381" t="str">
        <f>H381&amp;"."&amp;VLOOKUP(I381,'Data validation'!$A$1:$B$12,2,FALSE)&amp;".2026"</f>
        <v>02.08.2026</v>
      </c>
      <c r="AK381">
        <f t="shared" si="141"/>
        <v>32</v>
      </c>
      <c r="AL381" t="e">
        <f>VLOOKUP(E381,[2]Sheet1!$A:$B,2,FALSE)</f>
        <v>#N/A</v>
      </c>
    </row>
    <row r="382" spans="1:38" x14ac:dyDescent="0.25">
      <c r="A382" t="str">
        <f>VLOOKUP(Q382,'Data validation'!$K$2:$L$50,2,FALSE)</f>
        <v>BOOKING</v>
      </c>
      <c r="B382">
        <f t="shared" si="127"/>
        <v>0</v>
      </c>
      <c r="C382">
        <f t="shared" si="128"/>
        <v>2</v>
      </c>
      <c r="D382">
        <f t="shared" si="129"/>
        <v>0</v>
      </c>
      <c r="E382">
        <v>10209</v>
      </c>
      <c r="F382" t="s">
        <v>7135</v>
      </c>
      <c r="G382" t="s">
        <v>427</v>
      </c>
      <c r="H382" t="str">
        <f t="shared" si="130"/>
        <v>11</v>
      </c>
      <c r="I382" t="str">
        <f t="shared" si="131"/>
        <v>Sep</v>
      </c>
      <c r="J382" t="s">
        <v>7136</v>
      </c>
      <c r="K382" t="str">
        <f t="shared" si="132"/>
        <v>13</v>
      </c>
      <c r="L382" t="str">
        <f t="shared" si="133"/>
        <v>Sep</v>
      </c>
      <c r="M382">
        <v>2</v>
      </c>
      <c r="N382">
        <f t="shared" si="134"/>
        <v>2</v>
      </c>
      <c r="O382">
        <f t="shared" si="135"/>
        <v>0</v>
      </c>
      <c r="P382">
        <f t="shared" si="136"/>
        <v>0</v>
      </c>
      <c r="Q382" t="s">
        <v>587</v>
      </c>
      <c r="R382" t="s">
        <v>17</v>
      </c>
      <c r="S382">
        <v>2</v>
      </c>
      <c r="T382">
        <v>2</v>
      </c>
      <c r="U382" s="2">
        <v>617.71929889908245</v>
      </c>
      <c r="V382" s="2">
        <v>308.85964944954122</v>
      </c>
      <c r="W382" t="s">
        <v>262</v>
      </c>
      <c r="X382" t="s">
        <v>7137</v>
      </c>
      <c r="Y382" t="s">
        <v>7077</v>
      </c>
      <c r="Z382" t="str">
        <f t="shared" si="137"/>
        <v>Feb</v>
      </c>
      <c r="AA382" s="6">
        <f t="shared" si="144"/>
        <v>0</v>
      </c>
      <c r="AB382" s="6">
        <f t="shared" si="144"/>
        <v>0</v>
      </c>
      <c r="AC382" s="6">
        <f t="shared" si="144"/>
        <v>0</v>
      </c>
      <c r="AD382" s="6">
        <f t="shared" si="144"/>
        <v>0</v>
      </c>
      <c r="AE382" s="6">
        <f t="shared" si="144"/>
        <v>2</v>
      </c>
      <c r="AF382" s="6">
        <f t="shared" si="138"/>
        <v>2</v>
      </c>
      <c r="AG382" s="6">
        <f t="shared" si="139"/>
        <v>0</v>
      </c>
      <c r="AH382" s="14" t="str">
        <f>LEFT(X382,2)&amp;"."&amp;VLOOKUP(MID(X382,4,3),'Data validation'!$A$1:$B$12,2,FALSE)&amp;".2025"</f>
        <v>23.02.2025</v>
      </c>
      <c r="AI382">
        <f t="shared" si="140"/>
        <v>9</v>
      </c>
      <c r="AJ382" t="str">
        <f>H382&amp;"."&amp;VLOOKUP(I382,'Data validation'!$A$1:$B$12,2,FALSE)&amp;".2026"</f>
        <v>11.09.2026</v>
      </c>
      <c r="AK382">
        <f t="shared" si="141"/>
        <v>37</v>
      </c>
      <c r="AL382" t="e">
        <f>VLOOKUP(E382,[2]Sheet1!$A:$B,2,FALSE)</f>
        <v>#N/A</v>
      </c>
    </row>
    <row r="383" spans="1:38" x14ac:dyDescent="0.25">
      <c r="A383" t="str">
        <f>VLOOKUP(Q383,'Data validation'!$K$2:$L$50,2,FALSE)</f>
        <v>TO</v>
      </c>
      <c r="B383">
        <f t="shared" si="127"/>
        <v>0</v>
      </c>
      <c r="C383">
        <f t="shared" si="128"/>
        <v>0</v>
      </c>
      <c r="D383">
        <f t="shared" si="129"/>
        <v>6</v>
      </c>
      <c r="E383">
        <v>8491</v>
      </c>
      <c r="F383" t="s">
        <v>7747</v>
      </c>
      <c r="G383" t="s">
        <v>236</v>
      </c>
      <c r="H383" t="str">
        <f t="shared" si="130"/>
        <v>17</v>
      </c>
      <c r="I383" t="str">
        <f t="shared" si="131"/>
        <v>Jul</v>
      </c>
      <c r="J383" t="s">
        <v>528</v>
      </c>
      <c r="K383" t="str">
        <f t="shared" si="132"/>
        <v>23</v>
      </c>
      <c r="L383" t="str">
        <f t="shared" si="133"/>
        <v>Jul</v>
      </c>
      <c r="M383">
        <v>6</v>
      </c>
      <c r="N383">
        <f t="shared" si="134"/>
        <v>6</v>
      </c>
      <c r="O383">
        <f t="shared" si="135"/>
        <v>0</v>
      </c>
      <c r="P383">
        <f t="shared" si="136"/>
        <v>0</v>
      </c>
      <c r="Q383" t="s">
        <v>56</v>
      </c>
      <c r="R383" t="s">
        <v>17</v>
      </c>
      <c r="S383">
        <v>3</v>
      </c>
      <c r="T383">
        <v>0</v>
      </c>
      <c r="U383" s="2">
        <f>SUMIFS(Novoton!L:L,Novoton!D:D,'Резервации 2026'!E383)</f>
        <v>2162.6394642</v>
      </c>
      <c r="V383" s="2">
        <f>+U383/M383</f>
        <v>360.43991069999998</v>
      </c>
      <c r="W383" t="s">
        <v>227</v>
      </c>
      <c r="X383" t="s">
        <v>1197</v>
      </c>
      <c r="Y383" t="s">
        <v>1138</v>
      </c>
      <c r="Z383" t="str">
        <f t="shared" si="137"/>
        <v>Nov</v>
      </c>
      <c r="AA383" s="6">
        <f t="shared" si="144"/>
        <v>0</v>
      </c>
      <c r="AB383" s="6">
        <f t="shared" si="144"/>
        <v>0</v>
      </c>
      <c r="AC383" s="6">
        <f t="shared" si="144"/>
        <v>6</v>
      </c>
      <c r="AD383" s="6">
        <f t="shared" si="144"/>
        <v>0</v>
      </c>
      <c r="AE383" s="6">
        <f t="shared" si="144"/>
        <v>0</v>
      </c>
      <c r="AF383" s="6">
        <f t="shared" si="138"/>
        <v>6</v>
      </c>
      <c r="AG383" s="6">
        <f t="shared" si="139"/>
        <v>0</v>
      </c>
      <c r="AH383" s="14" t="str">
        <f>LEFT(X383,2)&amp;"."&amp;VLOOKUP(MID(X383,4,3),'Data validation'!$A$1:$B$12,2,FALSE)&amp;".2025"</f>
        <v>14.11.2025</v>
      </c>
      <c r="AI383">
        <f t="shared" si="140"/>
        <v>46</v>
      </c>
      <c r="AJ383" t="str">
        <f>H383&amp;"."&amp;VLOOKUP(I383,'Data validation'!$A$1:$B$12,2,FALSE)&amp;".2026"</f>
        <v>17.07.2026</v>
      </c>
      <c r="AK383">
        <f t="shared" si="141"/>
        <v>29</v>
      </c>
      <c r="AL383" t="e">
        <f>VLOOKUP(E383,[2]Sheet1!$A:$B,2,FALSE)</f>
        <v>#N/A</v>
      </c>
    </row>
    <row r="384" spans="1:38" x14ac:dyDescent="0.25">
      <c r="A384" t="str">
        <f>VLOOKUP(Q384,'Data validation'!$K$2:$L$50,2,FALSE)</f>
        <v>BOOKING</v>
      </c>
      <c r="B384">
        <f t="shared" si="127"/>
        <v>0</v>
      </c>
      <c r="C384">
        <f t="shared" si="128"/>
        <v>0</v>
      </c>
      <c r="D384">
        <f t="shared" si="129"/>
        <v>4</v>
      </c>
      <c r="E384">
        <v>10258</v>
      </c>
      <c r="F384" t="s">
        <v>7138</v>
      </c>
      <c r="G384" t="s">
        <v>168</v>
      </c>
      <c r="H384" t="str">
        <f t="shared" si="130"/>
        <v>18</v>
      </c>
      <c r="I384" t="str">
        <f t="shared" si="131"/>
        <v>Aug</v>
      </c>
      <c r="J384" t="s">
        <v>91</v>
      </c>
      <c r="K384" t="str">
        <f t="shared" si="132"/>
        <v>22</v>
      </c>
      <c r="L384" t="str">
        <f t="shared" si="133"/>
        <v>Aug</v>
      </c>
      <c r="M384">
        <v>4</v>
      </c>
      <c r="N384">
        <f t="shared" si="134"/>
        <v>4</v>
      </c>
      <c r="O384">
        <f t="shared" si="135"/>
        <v>0</v>
      </c>
      <c r="P384">
        <f t="shared" si="136"/>
        <v>0</v>
      </c>
      <c r="Q384" t="s">
        <v>587</v>
      </c>
      <c r="R384" t="s">
        <v>188</v>
      </c>
      <c r="S384">
        <v>2</v>
      </c>
      <c r="T384">
        <v>1</v>
      </c>
      <c r="U384" s="2">
        <v>2151.0541321100914</v>
      </c>
      <c r="V384" s="2">
        <v>537.76353302752284</v>
      </c>
      <c r="W384" t="s">
        <v>262</v>
      </c>
      <c r="X384" t="s">
        <v>7139</v>
      </c>
      <c r="Y384" t="s">
        <v>7031</v>
      </c>
      <c r="Z384" t="str">
        <f t="shared" si="137"/>
        <v>Feb</v>
      </c>
      <c r="AA384" s="6">
        <f t="shared" si="144"/>
        <v>0</v>
      </c>
      <c r="AB384" s="6">
        <f t="shared" si="144"/>
        <v>0</v>
      </c>
      <c r="AC384" s="6">
        <f t="shared" si="144"/>
        <v>0</v>
      </c>
      <c r="AD384" s="6">
        <f t="shared" si="144"/>
        <v>4</v>
      </c>
      <c r="AE384" s="6">
        <f t="shared" si="144"/>
        <v>0</v>
      </c>
      <c r="AF384" s="6">
        <f t="shared" si="138"/>
        <v>4</v>
      </c>
      <c r="AG384" s="6">
        <f t="shared" si="139"/>
        <v>0</v>
      </c>
      <c r="AH384" s="14" t="str">
        <f>LEFT(X384,2)&amp;"."&amp;VLOOKUP(MID(X384,4,3),'Data validation'!$A$1:$B$12,2,FALSE)&amp;".2025"</f>
        <v>27.02.2025</v>
      </c>
      <c r="AI384">
        <f t="shared" si="140"/>
        <v>9</v>
      </c>
      <c r="AJ384" t="str">
        <f>H384&amp;"."&amp;VLOOKUP(I384,'Data validation'!$A$1:$B$12,2,FALSE)&amp;".2026"</f>
        <v>18.08.2026</v>
      </c>
      <c r="AK384">
        <f t="shared" si="141"/>
        <v>34</v>
      </c>
      <c r="AL384" t="e">
        <f>VLOOKUP(E384,[2]Sheet1!$A:$B,2,FALSE)</f>
        <v>#N/A</v>
      </c>
    </row>
    <row r="385" spans="1:38" x14ac:dyDescent="0.25">
      <c r="A385" t="str">
        <f>VLOOKUP(Q385,'Data validation'!$K$2:$L$50,2,FALSE)</f>
        <v>TO</v>
      </c>
      <c r="B385">
        <f t="shared" si="127"/>
        <v>0</v>
      </c>
      <c r="C385">
        <f t="shared" si="128"/>
        <v>0</v>
      </c>
      <c r="D385">
        <f t="shared" si="129"/>
        <v>5</v>
      </c>
      <c r="E385">
        <v>9142</v>
      </c>
      <c r="F385" t="s">
        <v>7748</v>
      </c>
      <c r="G385" t="s">
        <v>475</v>
      </c>
      <c r="H385" t="str">
        <f t="shared" si="130"/>
        <v>13</v>
      </c>
      <c r="I385" t="str">
        <f t="shared" si="131"/>
        <v>Aug</v>
      </c>
      <c r="J385" t="s">
        <v>168</v>
      </c>
      <c r="K385" t="str">
        <f t="shared" si="132"/>
        <v>18</v>
      </c>
      <c r="L385" t="str">
        <f t="shared" si="133"/>
        <v>Aug</v>
      </c>
      <c r="M385">
        <v>5</v>
      </c>
      <c r="N385">
        <f t="shared" si="134"/>
        <v>5</v>
      </c>
      <c r="O385">
        <f t="shared" si="135"/>
        <v>0</v>
      </c>
      <c r="P385">
        <f t="shared" si="136"/>
        <v>0</v>
      </c>
      <c r="Q385" t="s">
        <v>116</v>
      </c>
      <c r="R385" t="s">
        <v>63</v>
      </c>
      <c r="S385">
        <v>2</v>
      </c>
      <c r="T385">
        <v>2</v>
      </c>
      <c r="U385" s="2">
        <f>SUMIFS(Solvex!L:L,Solvex!D:D,'Резервации 2026'!E385)</f>
        <v>1851.4864694999999</v>
      </c>
      <c r="V385" s="2">
        <f>+U385/M385</f>
        <v>370.2972939</v>
      </c>
      <c r="X385" t="s">
        <v>3623</v>
      </c>
      <c r="Y385" t="s">
        <v>3614</v>
      </c>
      <c r="Z385" t="str">
        <f t="shared" si="137"/>
        <v>Dec</v>
      </c>
      <c r="AA385" s="6">
        <f t="shared" si="144"/>
        <v>0</v>
      </c>
      <c r="AB385" s="6">
        <f t="shared" si="144"/>
        <v>0</v>
      </c>
      <c r="AC385" s="6">
        <f t="shared" si="144"/>
        <v>0</v>
      </c>
      <c r="AD385" s="6">
        <f t="shared" si="144"/>
        <v>5</v>
      </c>
      <c r="AE385" s="6">
        <f t="shared" si="144"/>
        <v>0</v>
      </c>
      <c r="AF385" s="6">
        <f t="shared" si="138"/>
        <v>5</v>
      </c>
      <c r="AG385" s="6">
        <f t="shared" si="139"/>
        <v>0</v>
      </c>
      <c r="AH385" s="14" t="str">
        <f>LEFT(X385,2)&amp;"."&amp;VLOOKUP(MID(X385,4,3),'Data validation'!$A$1:$B$12,2,FALSE)&amp;".2025"</f>
        <v>19.12.2025</v>
      </c>
      <c r="AI385">
        <f t="shared" si="140"/>
        <v>51</v>
      </c>
      <c r="AJ385" t="str">
        <f>H385&amp;"."&amp;VLOOKUP(I385,'Data validation'!$A$1:$B$12,2,FALSE)&amp;".2026"</f>
        <v>13.08.2026</v>
      </c>
      <c r="AK385">
        <f t="shared" si="141"/>
        <v>33</v>
      </c>
      <c r="AL385" t="e">
        <f>VLOOKUP(E385,[2]Sheet1!$A:$B,2,FALSE)</f>
        <v>#N/A</v>
      </c>
    </row>
    <row r="386" spans="1:38" x14ac:dyDescent="0.25">
      <c r="A386" t="str">
        <f>VLOOKUP(Q386,'Data validation'!$K$2:$L$50,2,FALSE)</f>
        <v>TO</v>
      </c>
      <c r="B386">
        <f t="shared" ref="B386:B449" si="147">AA386+IF(I386="Jun",IF(_xlfn.NUMBERVALUE(H386)&gt;14,0,IF(_xlfn.NUMBERVALUE(K386)&lt;14,M386,15-_xlfn.NUMBERVALUE(H386))),0)</f>
        <v>0</v>
      </c>
      <c r="C386">
        <f t="shared" ref="C386:C449" si="148">M386-B386-D386</f>
        <v>6</v>
      </c>
      <c r="D386">
        <f t="shared" ref="D386:D449" si="149">IF(L386="Jul",IF(_xlfn.NUMBERVALUE(K386)&lt;11,0,IF(I386="Jul",IF(_xlfn.NUMBERVALUE(H386)&gt;11,M386,_xlfn.NUMBERVALUE(K386)-11),0)),0)+IF(L386="Aug",IF(_xlfn.NUMBERVALUE(K386)&gt;24,IF(_xlfn.NUMBERVALUE(H386)&gt;24,0,25-_xlfn.NUMBERVALUE(H386)),IF(I386="Aug",M386,_xlfn.NUMBERVALUE(K386)-1+32-_xlfn.NUMBERVALUE(H386))),0)</f>
        <v>0</v>
      </c>
      <c r="E386">
        <v>8494</v>
      </c>
      <c r="F386" t="s">
        <v>7749</v>
      </c>
      <c r="G386" t="s">
        <v>950</v>
      </c>
      <c r="H386" t="str">
        <f t="shared" ref="H386:H449" si="150">LEFT(G386,2)</f>
        <v>26</v>
      </c>
      <c r="I386" t="str">
        <f t="shared" ref="I386:I449" si="151">MID(G386,4,3)</f>
        <v>Jun</v>
      </c>
      <c r="J386" t="s">
        <v>120</v>
      </c>
      <c r="K386" t="str">
        <f t="shared" ref="K386:K449" si="152">LEFT(J386,2)</f>
        <v>02</v>
      </c>
      <c r="L386" t="str">
        <f t="shared" ref="L386:L449" si="153">MID(J386,4,3)</f>
        <v>Jul</v>
      </c>
      <c r="M386">
        <v>6</v>
      </c>
      <c r="N386">
        <f t="shared" ref="N386:N449" si="154">+K386-H386</f>
        <v>-24</v>
      </c>
      <c r="O386">
        <f t="shared" ref="O386:O449" si="155">IF(I386=L386,0,31-H386)</f>
        <v>5</v>
      </c>
      <c r="P386">
        <f t="shared" ref="P386:P449" si="156">IF(I386=L386,0,K386-1)</f>
        <v>1</v>
      </c>
      <c r="Q386" t="s">
        <v>56</v>
      </c>
      <c r="R386" t="s">
        <v>17</v>
      </c>
      <c r="S386">
        <v>3</v>
      </c>
      <c r="T386">
        <v>0</v>
      </c>
      <c r="U386" s="2">
        <f>SUMIFS(Novoton!L:L,Novoton!D:D,'Резервации 2026'!E386)</f>
        <v>1953.4047708000001</v>
      </c>
      <c r="V386" s="2">
        <f>+U386/M386</f>
        <v>325.56746179999999</v>
      </c>
      <c r="X386" t="s">
        <v>1206</v>
      </c>
      <c r="Y386" t="s">
        <v>1138</v>
      </c>
      <c r="Z386" t="str">
        <f t="shared" ref="Z386:Z449" si="157">MID(X386,4,3)</f>
        <v>Nov</v>
      </c>
      <c r="AA386" s="6">
        <f t="shared" si="144"/>
        <v>0</v>
      </c>
      <c r="AB386" s="6">
        <f t="shared" si="144"/>
        <v>5</v>
      </c>
      <c r="AC386" s="6">
        <f t="shared" si="144"/>
        <v>1</v>
      </c>
      <c r="AD386" s="6">
        <f t="shared" si="144"/>
        <v>0</v>
      </c>
      <c r="AE386" s="6">
        <f t="shared" si="144"/>
        <v>0</v>
      </c>
      <c r="AF386" s="6">
        <f t="shared" ref="AF386:AF449" si="158">SUM(AA386:AE386)</f>
        <v>6</v>
      </c>
      <c r="AG386" s="6">
        <f t="shared" ref="AG386:AG449" si="159">+AF386-M386</f>
        <v>0</v>
      </c>
      <c r="AH386" s="14" t="str">
        <f>LEFT(X386,2)&amp;"."&amp;VLOOKUP(MID(X386,4,3),'Data validation'!$A$1:$B$12,2,FALSE)&amp;".2025"</f>
        <v>14.11.2025</v>
      </c>
      <c r="AI386">
        <f t="shared" ref="AI386:AI449" si="160">WEEKNUM(AH386)</f>
        <v>46</v>
      </c>
      <c r="AJ386" t="str">
        <f>H386&amp;"."&amp;VLOOKUP(I386,'Data validation'!$A$1:$B$12,2,FALSE)&amp;".2026"</f>
        <v>26.06.2026</v>
      </c>
      <c r="AK386">
        <f t="shared" ref="AK386:AK449" si="161">WEEKNUM(AJ386)</f>
        <v>26</v>
      </c>
      <c r="AL386" t="e">
        <f>VLOOKUP(E386,[2]Sheet1!$A:$B,2,FALSE)</f>
        <v>#N/A</v>
      </c>
    </row>
    <row r="387" spans="1:38" x14ac:dyDescent="0.25">
      <c r="A387" t="str">
        <f>VLOOKUP(Q387,'Data validation'!$K$2:$L$50,2,FALSE)</f>
        <v>TOPOLA SKIES</v>
      </c>
      <c r="B387">
        <f t="shared" si="147"/>
        <v>0</v>
      </c>
      <c r="C387">
        <f t="shared" si="148"/>
        <v>5</v>
      </c>
      <c r="D387">
        <f t="shared" si="149"/>
        <v>0</v>
      </c>
      <c r="E387">
        <v>8227</v>
      </c>
      <c r="F387" t="s">
        <v>7750</v>
      </c>
      <c r="G387" t="s">
        <v>280</v>
      </c>
      <c r="H387" t="str">
        <f t="shared" si="150"/>
        <v>15</v>
      </c>
      <c r="I387" t="str">
        <f t="shared" si="151"/>
        <v>Jun</v>
      </c>
      <c r="J387" t="s">
        <v>283</v>
      </c>
      <c r="K387" t="str">
        <f t="shared" si="152"/>
        <v>20</v>
      </c>
      <c r="L387" t="str">
        <f t="shared" si="153"/>
        <v>Jun</v>
      </c>
      <c r="M387">
        <v>5</v>
      </c>
      <c r="N387">
        <f t="shared" si="154"/>
        <v>5</v>
      </c>
      <c r="O387">
        <f t="shared" si="155"/>
        <v>0</v>
      </c>
      <c r="P387">
        <f t="shared" si="156"/>
        <v>0</v>
      </c>
      <c r="Q387" t="s">
        <v>35</v>
      </c>
      <c r="R387" t="s">
        <v>20</v>
      </c>
      <c r="S387">
        <v>2</v>
      </c>
      <c r="T387">
        <v>2</v>
      </c>
      <c r="U387" s="2">
        <v>1195.0300733944953</v>
      </c>
      <c r="V387" s="2">
        <v>239.00601467889902</v>
      </c>
      <c r="X387" t="s">
        <v>554</v>
      </c>
      <c r="Y387" t="s">
        <v>338</v>
      </c>
      <c r="Z387" t="str">
        <f t="shared" si="157"/>
        <v>Nov</v>
      </c>
      <c r="AA387" s="6">
        <f t="shared" si="144"/>
        <v>0</v>
      </c>
      <c r="AB387" s="6">
        <f t="shared" si="144"/>
        <v>5</v>
      </c>
      <c r="AC387" s="6">
        <f t="shared" si="144"/>
        <v>0</v>
      </c>
      <c r="AD387" s="6">
        <f t="shared" si="144"/>
        <v>0</v>
      </c>
      <c r="AE387" s="6">
        <f t="shared" si="144"/>
        <v>0</v>
      </c>
      <c r="AF387" s="6">
        <f t="shared" si="158"/>
        <v>5</v>
      </c>
      <c r="AG387" s="6">
        <f t="shared" si="159"/>
        <v>0</v>
      </c>
      <c r="AH387" s="14" t="str">
        <f>LEFT(X387,2)&amp;"."&amp;VLOOKUP(MID(X387,4,3),'Data validation'!$A$1:$B$12,2,FALSE)&amp;".2025"</f>
        <v>07.11.2025</v>
      </c>
      <c r="AI387">
        <f t="shared" si="160"/>
        <v>45</v>
      </c>
      <c r="AJ387" t="str">
        <f>H387&amp;"."&amp;VLOOKUP(I387,'Data validation'!$A$1:$B$12,2,FALSE)&amp;".2026"</f>
        <v>15.06.2026</v>
      </c>
      <c r="AK387">
        <f t="shared" si="161"/>
        <v>25</v>
      </c>
      <c r="AL387" t="e">
        <f>VLOOKUP(E387,[2]Sheet1!$A:$B,2,FALSE)</f>
        <v>#N/A</v>
      </c>
    </row>
    <row r="388" spans="1:38" x14ac:dyDescent="0.25">
      <c r="A388" t="str">
        <f>VLOOKUP(Q388,'Data validation'!$K$2:$L$50,2,FALSE)</f>
        <v>TOPOLA SKIES</v>
      </c>
      <c r="B388">
        <f t="shared" si="147"/>
        <v>0</v>
      </c>
      <c r="C388">
        <f t="shared" si="148"/>
        <v>0</v>
      </c>
      <c r="D388">
        <f t="shared" si="149"/>
        <v>5</v>
      </c>
      <c r="E388">
        <v>8796</v>
      </c>
      <c r="F388" t="s">
        <v>7751</v>
      </c>
      <c r="G388" t="s">
        <v>93</v>
      </c>
      <c r="H388" t="str">
        <f t="shared" si="150"/>
        <v>21</v>
      </c>
      <c r="I388" t="str">
        <f t="shared" si="151"/>
        <v>Jul</v>
      </c>
      <c r="J388" t="s">
        <v>85</v>
      </c>
      <c r="K388" t="str">
        <f t="shared" si="152"/>
        <v>26</v>
      </c>
      <c r="L388" t="str">
        <f t="shared" si="153"/>
        <v>Jul</v>
      </c>
      <c r="M388">
        <v>5</v>
      </c>
      <c r="N388">
        <f t="shared" si="154"/>
        <v>5</v>
      </c>
      <c r="O388">
        <f t="shared" si="155"/>
        <v>0</v>
      </c>
      <c r="P388">
        <f t="shared" si="156"/>
        <v>0</v>
      </c>
      <c r="Q388" t="s">
        <v>35</v>
      </c>
      <c r="R388" t="s">
        <v>63</v>
      </c>
      <c r="S388">
        <v>3</v>
      </c>
      <c r="T388">
        <v>1</v>
      </c>
      <c r="U388" s="2">
        <v>2401.1850513761465</v>
      </c>
      <c r="V388" s="2">
        <v>480.2370102752293</v>
      </c>
      <c r="X388" t="s">
        <v>1930</v>
      </c>
      <c r="Y388" t="s">
        <v>1761</v>
      </c>
      <c r="Z388" t="str">
        <f t="shared" si="157"/>
        <v>Nov</v>
      </c>
      <c r="AA388" s="6">
        <f t="shared" si="144"/>
        <v>0</v>
      </c>
      <c r="AB388" s="6">
        <f t="shared" si="144"/>
        <v>0</v>
      </c>
      <c r="AC388" s="6">
        <f t="shared" si="144"/>
        <v>5</v>
      </c>
      <c r="AD388" s="6">
        <f t="shared" si="144"/>
        <v>0</v>
      </c>
      <c r="AE388" s="6">
        <f t="shared" si="144"/>
        <v>0</v>
      </c>
      <c r="AF388" s="6">
        <f t="shared" si="158"/>
        <v>5</v>
      </c>
      <c r="AG388" s="6">
        <f t="shared" si="159"/>
        <v>0</v>
      </c>
      <c r="AH388" s="14" t="str">
        <f>LEFT(X388,2)&amp;"."&amp;VLOOKUP(MID(X388,4,3),'Data validation'!$A$1:$B$12,2,FALSE)&amp;".2025"</f>
        <v>24.11.2025</v>
      </c>
      <c r="AI388">
        <f t="shared" si="160"/>
        <v>48</v>
      </c>
      <c r="AJ388" t="str">
        <f>H388&amp;"."&amp;VLOOKUP(I388,'Data validation'!$A$1:$B$12,2,FALSE)&amp;".2026"</f>
        <v>21.07.2026</v>
      </c>
      <c r="AK388">
        <f t="shared" si="161"/>
        <v>30</v>
      </c>
      <c r="AL388" t="e">
        <f>VLOOKUP(E388,[2]Sheet1!$A:$B,2,FALSE)</f>
        <v>#N/A</v>
      </c>
    </row>
    <row r="389" spans="1:38" x14ac:dyDescent="0.25">
      <c r="A389" t="str">
        <f>VLOOKUP(Q389,'Data validation'!$K$2:$L$50,2,FALSE)</f>
        <v>TO</v>
      </c>
      <c r="B389">
        <f t="shared" si="147"/>
        <v>0</v>
      </c>
      <c r="C389">
        <f t="shared" si="148"/>
        <v>0</v>
      </c>
      <c r="D389">
        <f t="shared" si="149"/>
        <v>6</v>
      </c>
      <c r="E389">
        <v>8495</v>
      </c>
      <c r="F389" t="s">
        <v>7752</v>
      </c>
      <c r="G389" t="s">
        <v>135</v>
      </c>
      <c r="H389" t="str">
        <f t="shared" si="150"/>
        <v>01</v>
      </c>
      <c r="I389" t="str">
        <f t="shared" si="151"/>
        <v>Aug</v>
      </c>
      <c r="J389" t="s">
        <v>646</v>
      </c>
      <c r="K389" t="str">
        <f t="shared" si="152"/>
        <v>07</v>
      </c>
      <c r="L389" t="str">
        <f t="shared" si="153"/>
        <v>Aug</v>
      </c>
      <c r="M389">
        <v>6</v>
      </c>
      <c r="N389">
        <f t="shared" si="154"/>
        <v>6</v>
      </c>
      <c r="O389">
        <f t="shared" si="155"/>
        <v>0</v>
      </c>
      <c r="P389">
        <f t="shared" si="156"/>
        <v>0</v>
      </c>
      <c r="Q389" t="s">
        <v>116</v>
      </c>
      <c r="R389" t="s">
        <v>25</v>
      </c>
      <c r="S389">
        <v>1</v>
      </c>
      <c r="T389">
        <v>0</v>
      </c>
      <c r="U389" s="2">
        <f>SUMIFS(Solvex!L:L,Solvex!D:D,'Резервации 2026'!E389)</f>
        <v>1263.857346</v>
      </c>
      <c r="V389" s="2">
        <f>+U389/M389</f>
        <v>210.64289099999999</v>
      </c>
      <c r="W389" t="s">
        <v>691</v>
      </c>
      <c r="X389" t="s">
        <v>1209</v>
      </c>
      <c r="Y389" t="s">
        <v>1138</v>
      </c>
      <c r="Z389" t="str">
        <f t="shared" si="157"/>
        <v>Nov</v>
      </c>
      <c r="AA389" s="6">
        <f t="shared" si="144"/>
        <v>0</v>
      </c>
      <c r="AB389" s="6">
        <f t="shared" si="144"/>
        <v>0</v>
      </c>
      <c r="AC389" s="6">
        <f t="shared" si="144"/>
        <v>0</v>
      </c>
      <c r="AD389" s="6">
        <f t="shared" si="144"/>
        <v>6</v>
      </c>
      <c r="AE389" s="6">
        <f t="shared" si="144"/>
        <v>0</v>
      </c>
      <c r="AF389" s="6">
        <f t="shared" si="158"/>
        <v>6</v>
      </c>
      <c r="AG389" s="6">
        <f t="shared" si="159"/>
        <v>0</v>
      </c>
      <c r="AH389" s="14" t="str">
        <f>LEFT(X389,2)&amp;"."&amp;VLOOKUP(MID(X389,4,3),'Data validation'!$A$1:$B$12,2,FALSE)&amp;".2025"</f>
        <v>14.11.2025</v>
      </c>
      <c r="AI389">
        <f t="shared" si="160"/>
        <v>46</v>
      </c>
      <c r="AJ389" t="str">
        <f>H389&amp;"."&amp;VLOOKUP(I389,'Data validation'!$A$1:$B$12,2,FALSE)&amp;".2026"</f>
        <v>01.08.2026</v>
      </c>
      <c r="AK389">
        <f t="shared" si="161"/>
        <v>31</v>
      </c>
      <c r="AL389" t="e">
        <f>VLOOKUP(E389,[2]Sheet1!$A:$B,2,FALSE)</f>
        <v>#N/A</v>
      </c>
    </row>
    <row r="390" spans="1:38" x14ac:dyDescent="0.25">
      <c r="A390" t="str">
        <f>VLOOKUP(Q390,'Data validation'!$K$2:$L$50,2,FALSE)</f>
        <v>TO</v>
      </c>
      <c r="B390">
        <f t="shared" si="147"/>
        <v>0</v>
      </c>
      <c r="C390">
        <f t="shared" si="148"/>
        <v>0</v>
      </c>
      <c r="D390">
        <f t="shared" si="149"/>
        <v>5</v>
      </c>
      <c r="E390">
        <v>10368</v>
      </c>
      <c r="F390" t="s">
        <v>7498</v>
      </c>
      <c r="G390" t="s">
        <v>79</v>
      </c>
      <c r="H390" t="str">
        <f t="shared" si="150"/>
        <v>09</v>
      </c>
      <c r="I390" t="str">
        <f t="shared" si="151"/>
        <v>Aug</v>
      </c>
      <c r="J390" t="s">
        <v>1443</v>
      </c>
      <c r="K390" t="str">
        <f t="shared" si="152"/>
        <v>14</v>
      </c>
      <c r="L390" t="str">
        <f t="shared" si="153"/>
        <v>Aug</v>
      </c>
      <c r="M390">
        <v>5</v>
      </c>
      <c r="N390">
        <f t="shared" si="154"/>
        <v>5</v>
      </c>
      <c r="O390">
        <f t="shared" si="155"/>
        <v>0</v>
      </c>
      <c r="P390">
        <f t="shared" si="156"/>
        <v>0</v>
      </c>
      <c r="Q390" t="s">
        <v>81</v>
      </c>
      <c r="R390" t="s">
        <v>63</v>
      </c>
      <c r="S390">
        <v>3</v>
      </c>
      <c r="T390">
        <v>1</v>
      </c>
      <c r="U390" s="2">
        <f>SUMIFS(SLR!L:L,SLR!D:D,'Резервации 2026'!E390)</f>
        <v>2307.3904425000001</v>
      </c>
      <c r="V390" s="2">
        <f t="shared" ref="V390:V393" si="162">+U390/M390</f>
        <v>461.47808850000001</v>
      </c>
      <c r="W390" t="s">
        <v>262</v>
      </c>
      <c r="X390" t="s">
        <v>7499</v>
      </c>
      <c r="Y390" t="s">
        <v>7459</v>
      </c>
      <c r="Z390" t="str">
        <f t="shared" si="157"/>
        <v>Mar</v>
      </c>
      <c r="AA390" s="6">
        <f t="shared" si="144"/>
        <v>0</v>
      </c>
      <c r="AB390" s="6">
        <f t="shared" si="144"/>
        <v>0</v>
      </c>
      <c r="AC390" s="6">
        <f t="shared" si="144"/>
        <v>0</v>
      </c>
      <c r="AD390" s="6">
        <f t="shared" si="144"/>
        <v>5</v>
      </c>
      <c r="AE390" s="6">
        <f t="shared" si="144"/>
        <v>0</v>
      </c>
      <c r="AF390" s="6">
        <f t="shared" si="158"/>
        <v>5</v>
      </c>
      <c r="AG390" s="6">
        <f t="shared" si="159"/>
        <v>0</v>
      </c>
      <c r="AH390" s="14" t="str">
        <f>LEFT(X390,2)&amp;"."&amp;VLOOKUP(MID(X390,4,3),'Data validation'!$A$1:$B$12,2,FALSE)&amp;".2025"</f>
        <v>09.03.2025</v>
      </c>
      <c r="AI390">
        <f t="shared" si="160"/>
        <v>11</v>
      </c>
      <c r="AJ390" t="str">
        <f>H390&amp;"."&amp;VLOOKUP(I390,'Data validation'!$A$1:$B$12,2,FALSE)&amp;".2026"</f>
        <v>09.08.2026</v>
      </c>
      <c r="AK390">
        <f t="shared" si="161"/>
        <v>33</v>
      </c>
      <c r="AL390" t="e">
        <f>VLOOKUP(E390,[2]Sheet1!$A:$B,2,FALSE)</f>
        <v>#N/A</v>
      </c>
    </row>
    <row r="391" spans="1:38" x14ac:dyDescent="0.25">
      <c r="A391" t="str">
        <f>VLOOKUP(Q391,'Data validation'!$K$2:$L$50,2,FALSE)</f>
        <v>TO</v>
      </c>
      <c r="B391">
        <f t="shared" si="147"/>
        <v>0</v>
      </c>
      <c r="C391">
        <f t="shared" si="148"/>
        <v>5</v>
      </c>
      <c r="D391">
        <f t="shared" si="149"/>
        <v>2</v>
      </c>
      <c r="E391">
        <v>8497</v>
      </c>
      <c r="F391" t="s">
        <v>7753</v>
      </c>
      <c r="G391" t="s">
        <v>173</v>
      </c>
      <c r="H391" t="str">
        <f t="shared" si="150"/>
        <v>06</v>
      </c>
      <c r="I391" t="str">
        <f t="shared" si="151"/>
        <v>Jul</v>
      </c>
      <c r="J391" t="s">
        <v>32</v>
      </c>
      <c r="K391" t="str">
        <f t="shared" si="152"/>
        <v>13</v>
      </c>
      <c r="L391" t="str">
        <f t="shared" si="153"/>
        <v>Jul</v>
      </c>
      <c r="M391">
        <v>7</v>
      </c>
      <c r="N391">
        <f t="shared" si="154"/>
        <v>7</v>
      </c>
      <c r="O391">
        <f t="shared" si="155"/>
        <v>0</v>
      </c>
      <c r="P391">
        <f t="shared" si="156"/>
        <v>0</v>
      </c>
      <c r="Q391" t="s">
        <v>81</v>
      </c>
      <c r="R391" t="s">
        <v>63</v>
      </c>
      <c r="S391">
        <v>3</v>
      </c>
      <c r="T391">
        <v>1</v>
      </c>
      <c r="U391" s="2">
        <f>SUMIFS(SLR!L:L,SLR!D:D,'Резервации 2026'!E391)</f>
        <v>2479.5230407999998</v>
      </c>
      <c r="V391" s="2">
        <f t="shared" si="162"/>
        <v>354.21757725714281</v>
      </c>
      <c r="W391" t="s">
        <v>262</v>
      </c>
      <c r="X391" t="s">
        <v>1215</v>
      </c>
      <c r="Y391" t="s">
        <v>1138</v>
      </c>
      <c r="Z391" t="str">
        <f t="shared" si="157"/>
        <v>Nov</v>
      </c>
      <c r="AA391" s="6">
        <f t="shared" si="144"/>
        <v>0</v>
      </c>
      <c r="AB391" s="6">
        <f t="shared" si="144"/>
        <v>0</v>
      </c>
      <c r="AC391" s="6">
        <f t="shared" si="144"/>
        <v>7</v>
      </c>
      <c r="AD391" s="6">
        <f t="shared" si="144"/>
        <v>0</v>
      </c>
      <c r="AE391" s="6">
        <f t="shared" si="144"/>
        <v>0</v>
      </c>
      <c r="AF391" s="6">
        <f t="shared" si="158"/>
        <v>7</v>
      </c>
      <c r="AG391" s="6">
        <f t="shared" si="159"/>
        <v>0</v>
      </c>
      <c r="AH391" s="14" t="str">
        <f>LEFT(X391,2)&amp;"."&amp;VLOOKUP(MID(X391,4,3),'Data validation'!$A$1:$B$12,2,FALSE)&amp;".2025"</f>
        <v>14.11.2025</v>
      </c>
      <c r="AI391">
        <f t="shared" si="160"/>
        <v>46</v>
      </c>
      <c r="AJ391" t="str">
        <f>H391&amp;"."&amp;VLOOKUP(I391,'Data validation'!$A$1:$B$12,2,FALSE)&amp;".2026"</f>
        <v>06.07.2026</v>
      </c>
      <c r="AK391">
        <f t="shared" si="161"/>
        <v>28</v>
      </c>
      <c r="AL391" t="e">
        <f>VLOOKUP(E391,[2]Sheet1!$A:$B,2,FALSE)</f>
        <v>#N/A</v>
      </c>
    </row>
    <row r="392" spans="1:38" x14ac:dyDescent="0.25">
      <c r="A392" t="str">
        <f>VLOOKUP(Q392,'Data validation'!$K$2:$L$50,2,FALSE)</f>
        <v>TO</v>
      </c>
      <c r="B392">
        <f t="shared" si="147"/>
        <v>0</v>
      </c>
      <c r="C392">
        <f t="shared" si="148"/>
        <v>5</v>
      </c>
      <c r="D392">
        <f t="shared" si="149"/>
        <v>0</v>
      </c>
      <c r="E392">
        <v>10312</v>
      </c>
      <c r="F392" t="s">
        <v>7500</v>
      </c>
      <c r="G392" t="s">
        <v>172</v>
      </c>
      <c r="H392" t="str">
        <f t="shared" si="150"/>
        <v>01</v>
      </c>
      <c r="I392" t="str">
        <f t="shared" si="151"/>
        <v>Jul</v>
      </c>
      <c r="J392" t="s">
        <v>173</v>
      </c>
      <c r="K392" t="str">
        <f t="shared" si="152"/>
        <v>06</v>
      </c>
      <c r="L392" t="str">
        <f t="shared" si="153"/>
        <v>Jul</v>
      </c>
      <c r="M392">
        <v>5</v>
      </c>
      <c r="N392">
        <f t="shared" si="154"/>
        <v>5</v>
      </c>
      <c r="O392">
        <f t="shared" si="155"/>
        <v>0</v>
      </c>
      <c r="P392">
        <f t="shared" si="156"/>
        <v>0</v>
      </c>
      <c r="Q392" t="s">
        <v>81</v>
      </c>
      <c r="R392" t="s">
        <v>25</v>
      </c>
      <c r="S392">
        <v>2</v>
      </c>
      <c r="T392">
        <v>2</v>
      </c>
      <c r="U392" s="2">
        <f>SUMIFS(SLR!L:L,SLR!D:D,'Резервации 2026'!E392)</f>
        <v>1968.1517289999999</v>
      </c>
      <c r="V392" s="2">
        <f t="shared" si="162"/>
        <v>393.63034579999999</v>
      </c>
      <c r="W392" t="s">
        <v>262</v>
      </c>
      <c r="X392" t="s">
        <v>7501</v>
      </c>
      <c r="Y392" t="s">
        <v>7474</v>
      </c>
      <c r="Z392" t="str">
        <f t="shared" si="157"/>
        <v>Mar</v>
      </c>
      <c r="AA392" s="6">
        <f t="shared" si="144"/>
        <v>0</v>
      </c>
      <c r="AB392" s="6">
        <f t="shared" si="144"/>
        <v>0</v>
      </c>
      <c r="AC392" s="6">
        <f t="shared" si="144"/>
        <v>5</v>
      </c>
      <c r="AD392" s="6">
        <f t="shared" si="144"/>
        <v>0</v>
      </c>
      <c r="AE392" s="6">
        <f t="shared" si="144"/>
        <v>0</v>
      </c>
      <c r="AF392" s="6">
        <f t="shared" si="158"/>
        <v>5</v>
      </c>
      <c r="AG392" s="6">
        <f t="shared" si="159"/>
        <v>0</v>
      </c>
      <c r="AH392" s="14" t="str">
        <f>LEFT(X392,2)&amp;"."&amp;VLOOKUP(MID(X392,4,3),'Data validation'!$A$1:$B$12,2,FALSE)&amp;".2025"</f>
        <v>02.03.2025</v>
      </c>
      <c r="AI392">
        <f t="shared" si="160"/>
        <v>10</v>
      </c>
      <c r="AJ392" t="str">
        <f>H392&amp;"."&amp;VLOOKUP(I392,'Data validation'!$A$1:$B$12,2,FALSE)&amp;".2026"</f>
        <v>01.07.2026</v>
      </c>
      <c r="AK392">
        <f t="shared" si="161"/>
        <v>27</v>
      </c>
      <c r="AL392" t="e">
        <f>VLOOKUP(E392,[2]Sheet1!$A:$B,2,FALSE)</f>
        <v>#N/A</v>
      </c>
    </row>
    <row r="393" spans="1:38" x14ac:dyDescent="0.25">
      <c r="A393" t="str">
        <f>VLOOKUP(Q393,'Data validation'!$K$2:$L$50,2,FALSE)</f>
        <v>TO</v>
      </c>
      <c r="B393">
        <f t="shared" si="147"/>
        <v>0</v>
      </c>
      <c r="C393">
        <f t="shared" si="148"/>
        <v>5</v>
      </c>
      <c r="D393">
        <f t="shared" si="149"/>
        <v>1</v>
      </c>
      <c r="E393">
        <v>10370</v>
      </c>
      <c r="F393" t="s">
        <v>7502</v>
      </c>
      <c r="G393" t="s">
        <v>53</v>
      </c>
      <c r="H393" t="str">
        <f t="shared" si="150"/>
        <v>24</v>
      </c>
      <c r="I393" t="str">
        <f t="shared" si="151"/>
        <v>Aug</v>
      </c>
      <c r="J393" t="s">
        <v>54</v>
      </c>
      <c r="K393" t="str">
        <f t="shared" si="152"/>
        <v>30</v>
      </c>
      <c r="L393" t="str">
        <f t="shared" si="153"/>
        <v>Aug</v>
      </c>
      <c r="M393">
        <v>6</v>
      </c>
      <c r="N393">
        <f t="shared" si="154"/>
        <v>6</v>
      </c>
      <c r="O393">
        <f t="shared" si="155"/>
        <v>0</v>
      </c>
      <c r="P393">
        <f t="shared" si="156"/>
        <v>0</v>
      </c>
      <c r="Q393" t="s">
        <v>81</v>
      </c>
      <c r="R393" t="s">
        <v>63</v>
      </c>
      <c r="S393">
        <v>2</v>
      </c>
      <c r="T393">
        <v>1</v>
      </c>
      <c r="U393" s="2">
        <f>SUMIFS(SLR!L:L,SLR!D:D,'Резервации 2026'!E393)</f>
        <v>1857.1779347999998</v>
      </c>
      <c r="V393" s="2">
        <f t="shared" si="162"/>
        <v>309.52965579999994</v>
      </c>
      <c r="W393" t="s">
        <v>262</v>
      </c>
      <c r="X393" t="s">
        <v>7503</v>
      </c>
      <c r="Y393" t="s">
        <v>7459</v>
      </c>
      <c r="Z393" t="str">
        <f t="shared" si="157"/>
        <v>Mar</v>
      </c>
      <c r="AA393" s="6">
        <f t="shared" si="144"/>
        <v>0</v>
      </c>
      <c r="AB393" s="6">
        <f t="shared" si="144"/>
        <v>0</v>
      </c>
      <c r="AC393" s="6">
        <f t="shared" si="144"/>
        <v>0</v>
      </c>
      <c r="AD393" s="6">
        <f t="shared" si="144"/>
        <v>6</v>
      </c>
      <c r="AE393" s="6">
        <f t="shared" si="144"/>
        <v>0</v>
      </c>
      <c r="AF393" s="6">
        <f t="shared" si="158"/>
        <v>6</v>
      </c>
      <c r="AG393" s="6">
        <f t="shared" si="159"/>
        <v>0</v>
      </c>
      <c r="AH393" s="14" t="str">
        <f>LEFT(X393,2)&amp;"."&amp;VLOOKUP(MID(X393,4,3),'Data validation'!$A$1:$B$12,2,FALSE)&amp;".2025"</f>
        <v>09.03.2025</v>
      </c>
      <c r="AI393">
        <f t="shared" si="160"/>
        <v>11</v>
      </c>
      <c r="AJ393" t="str">
        <f>H393&amp;"."&amp;VLOOKUP(I393,'Data validation'!$A$1:$B$12,2,FALSE)&amp;".2026"</f>
        <v>24.08.2026</v>
      </c>
      <c r="AK393">
        <f t="shared" si="161"/>
        <v>35</v>
      </c>
      <c r="AL393" t="e">
        <f>VLOOKUP(E393,[2]Sheet1!$A:$B,2,FALSE)</f>
        <v>#N/A</v>
      </c>
    </row>
    <row r="394" spans="1:38" x14ac:dyDescent="0.25">
      <c r="A394" t="str">
        <f>VLOOKUP(Q394,'Data validation'!$K$2:$L$50,2,FALSE)</f>
        <v>TOPOLA SKIES</v>
      </c>
      <c r="B394">
        <f t="shared" si="147"/>
        <v>0</v>
      </c>
      <c r="C394">
        <f t="shared" si="148"/>
        <v>7</v>
      </c>
      <c r="D394">
        <f t="shared" si="149"/>
        <v>0</v>
      </c>
      <c r="E394">
        <v>10358</v>
      </c>
      <c r="F394" t="s">
        <v>7504</v>
      </c>
      <c r="G394" t="s">
        <v>71</v>
      </c>
      <c r="H394" t="str">
        <f t="shared" si="150"/>
        <v>30</v>
      </c>
      <c r="I394" t="str">
        <f t="shared" si="151"/>
        <v>Jun</v>
      </c>
      <c r="J394" t="s">
        <v>72</v>
      </c>
      <c r="K394" t="str">
        <f t="shared" si="152"/>
        <v>07</v>
      </c>
      <c r="L394" t="str">
        <f t="shared" si="153"/>
        <v>Jul</v>
      </c>
      <c r="M394">
        <v>7</v>
      </c>
      <c r="N394">
        <f t="shared" si="154"/>
        <v>-23</v>
      </c>
      <c r="O394">
        <f t="shared" si="155"/>
        <v>1</v>
      </c>
      <c r="P394">
        <f t="shared" si="156"/>
        <v>6</v>
      </c>
      <c r="Q394" t="s">
        <v>35</v>
      </c>
      <c r="R394" t="s">
        <v>188</v>
      </c>
      <c r="S394">
        <v>2</v>
      </c>
      <c r="T394">
        <v>2</v>
      </c>
      <c r="U394" s="2">
        <v>2920.28745412844</v>
      </c>
      <c r="V394" s="2">
        <v>417.18392201834854</v>
      </c>
      <c r="X394" t="s">
        <v>7505</v>
      </c>
      <c r="Y394" t="s">
        <v>7470</v>
      </c>
      <c r="Z394" t="str">
        <f t="shared" si="157"/>
        <v>Mar</v>
      </c>
      <c r="AA394" s="6">
        <f t="shared" si="144"/>
        <v>0</v>
      </c>
      <c r="AB394" s="6">
        <f t="shared" si="144"/>
        <v>1</v>
      </c>
      <c r="AC394" s="6">
        <f t="shared" si="144"/>
        <v>6</v>
      </c>
      <c r="AD394" s="6">
        <f t="shared" si="144"/>
        <v>0</v>
      </c>
      <c r="AE394" s="6">
        <f t="shared" si="144"/>
        <v>0</v>
      </c>
      <c r="AF394" s="6">
        <f t="shared" si="158"/>
        <v>7</v>
      </c>
      <c r="AG394" s="6">
        <f t="shared" si="159"/>
        <v>0</v>
      </c>
      <c r="AH394" s="14" t="str">
        <f>LEFT(X394,2)&amp;"."&amp;VLOOKUP(MID(X394,4,3),'Data validation'!$A$1:$B$12,2,FALSE)&amp;".2025"</f>
        <v>08.03.2025</v>
      </c>
      <c r="AI394">
        <f t="shared" si="160"/>
        <v>10</v>
      </c>
      <c r="AJ394" t="str">
        <f>H394&amp;"."&amp;VLOOKUP(I394,'Data validation'!$A$1:$B$12,2,FALSE)&amp;".2026"</f>
        <v>30.06.2026</v>
      </c>
      <c r="AK394">
        <f t="shared" si="161"/>
        <v>27</v>
      </c>
      <c r="AL394" t="e">
        <f>VLOOKUP(E394,[2]Sheet1!$A:$B,2,FALSE)</f>
        <v>#N/A</v>
      </c>
    </row>
    <row r="395" spans="1:38" x14ac:dyDescent="0.25">
      <c r="A395" t="str">
        <f>VLOOKUP(Q395,'Data validation'!$K$2:$L$50,2,FALSE)</f>
        <v>TO</v>
      </c>
      <c r="B395">
        <f t="shared" si="147"/>
        <v>0</v>
      </c>
      <c r="C395">
        <f t="shared" si="148"/>
        <v>5</v>
      </c>
      <c r="D395">
        <f t="shared" si="149"/>
        <v>0</v>
      </c>
      <c r="E395">
        <v>10371</v>
      </c>
      <c r="F395" t="s">
        <v>7506</v>
      </c>
      <c r="G395" t="s">
        <v>303</v>
      </c>
      <c r="H395" t="str">
        <f t="shared" si="150"/>
        <v>25</v>
      </c>
      <c r="I395" t="str">
        <f t="shared" si="151"/>
        <v>Jun</v>
      </c>
      <c r="J395" t="s">
        <v>71</v>
      </c>
      <c r="K395" t="str">
        <f t="shared" si="152"/>
        <v>30</v>
      </c>
      <c r="L395" t="str">
        <f t="shared" si="153"/>
        <v>Jun</v>
      </c>
      <c r="M395">
        <v>5</v>
      </c>
      <c r="N395">
        <f t="shared" si="154"/>
        <v>5</v>
      </c>
      <c r="O395">
        <f t="shared" si="155"/>
        <v>0</v>
      </c>
      <c r="P395">
        <f t="shared" si="156"/>
        <v>0</v>
      </c>
      <c r="Q395" t="s">
        <v>81</v>
      </c>
      <c r="R395" t="s">
        <v>25</v>
      </c>
      <c r="S395">
        <v>3</v>
      </c>
      <c r="T395">
        <v>0</v>
      </c>
      <c r="U395" s="2">
        <f>SUMIFS(SLR!L:L,SLR!D:D,'Резервации 2026'!E395)</f>
        <v>2125.4982525</v>
      </c>
      <c r="V395" s="2">
        <f>+U395/M395</f>
        <v>425.0996505</v>
      </c>
      <c r="W395" t="s">
        <v>262</v>
      </c>
      <c r="X395" t="s">
        <v>7507</v>
      </c>
      <c r="Y395" t="s">
        <v>7470</v>
      </c>
      <c r="Z395" t="str">
        <f t="shared" si="157"/>
        <v>Mar</v>
      </c>
      <c r="AA395" s="6">
        <f t="shared" si="144"/>
        <v>0</v>
      </c>
      <c r="AB395" s="6">
        <f t="shared" si="144"/>
        <v>5</v>
      </c>
      <c r="AC395" s="6">
        <f t="shared" si="144"/>
        <v>0</v>
      </c>
      <c r="AD395" s="6">
        <f t="shared" si="144"/>
        <v>0</v>
      </c>
      <c r="AE395" s="6">
        <f t="shared" si="144"/>
        <v>0</v>
      </c>
      <c r="AF395" s="6">
        <f t="shared" si="158"/>
        <v>5</v>
      </c>
      <c r="AG395" s="6">
        <f t="shared" si="159"/>
        <v>0</v>
      </c>
      <c r="AH395" s="14" t="str">
        <f>LEFT(X395,2)&amp;"."&amp;VLOOKUP(MID(X395,4,3),'Data validation'!$A$1:$B$12,2,FALSE)&amp;".2025"</f>
        <v>09.03.2025</v>
      </c>
      <c r="AI395">
        <f t="shared" si="160"/>
        <v>11</v>
      </c>
      <c r="AJ395" t="str">
        <f>H395&amp;"."&amp;VLOOKUP(I395,'Data validation'!$A$1:$B$12,2,FALSE)&amp;".2026"</f>
        <v>25.06.2026</v>
      </c>
      <c r="AK395">
        <f t="shared" si="161"/>
        <v>26</v>
      </c>
      <c r="AL395" t="e">
        <f>VLOOKUP(E395,[2]Sheet1!$A:$B,2,FALSE)</f>
        <v>#N/A</v>
      </c>
    </row>
    <row r="396" spans="1:38" x14ac:dyDescent="0.25">
      <c r="A396" t="str">
        <f>VLOOKUP(Q396,'Data validation'!$K$2:$L$50,2,FALSE)</f>
        <v>TO</v>
      </c>
      <c r="B396">
        <f t="shared" si="147"/>
        <v>0</v>
      </c>
      <c r="C396">
        <f t="shared" si="148"/>
        <v>0</v>
      </c>
      <c r="D396">
        <f t="shared" si="149"/>
        <v>5</v>
      </c>
      <c r="E396">
        <v>9023</v>
      </c>
      <c r="F396" t="s">
        <v>7711</v>
      </c>
      <c r="G396" t="s">
        <v>93</v>
      </c>
      <c r="H396" t="str">
        <f t="shared" si="150"/>
        <v>21</v>
      </c>
      <c r="I396" t="str">
        <f t="shared" si="151"/>
        <v>Jul</v>
      </c>
      <c r="J396" t="s">
        <v>85</v>
      </c>
      <c r="K396" t="str">
        <f t="shared" si="152"/>
        <v>26</v>
      </c>
      <c r="L396" t="str">
        <f t="shared" si="153"/>
        <v>Jul</v>
      </c>
      <c r="M396">
        <v>5</v>
      </c>
      <c r="N396">
        <f t="shared" si="154"/>
        <v>5</v>
      </c>
      <c r="O396">
        <f t="shared" si="155"/>
        <v>0</v>
      </c>
      <c r="P396">
        <f t="shared" si="156"/>
        <v>0</v>
      </c>
      <c r="Q396" t="s">
        <v>3173</v>
      </c>
      <c r="R396" t="s">
        <v>63</v>
      </c>
      <c r="S396">
        <v>3</v>
      </c>
      <c r="T396">
        <v>1</v>
      </c>
      <c r="U396" s="2">
        <f>SUMIFS(Klavis!L:L,Klavis!D:D,'Резервации 2026'!E396)</f>
        <v>1999.5428005000001</v>
      </c>
      <c r="V396" s="2">
        <f>+U396/M396</f>
        <v>399.90856010000005</v>
      </c>
      <c r="X396" t="s">
        <v>3174</v>
      </c>
      <c r="Y396" t="s">
        <v>3218</v>
      </c>
      <c r="Z396" t="str">
        <f t="shared" si="157"/>
        <v>Dec</v>
      </c>
      <c r="AA396" s="6">
        <f t="shared" si="144"/>
        <v>0</v>
      </c>
      <c r="AB396" s="6">
        <f t="shared" si="144"/>
        <v>0</v>
      </c>
      <c r="AC396" s="6">
        <f t="shared" si="144"/>
        <v>5</v>
      </c>
      <c r="AD396" s="6">
        <f t="shared" si="144"/>
        <v>0</v>
      </c>
      <c r="AE396" s="6">
        <f t="shared" si="144"/>
        <v>0</v>
      </c>
      <c r="AF396" s="6">
        <f t="shared" si="158"/>
        <v>5</v>
      </c>
      <c r="AG396" s="6">
        <f t="shared" si="159"/>
        <v>0</v>
      </c>
      <c r="AH396" s="14" t="str">
        <f>LEFT(X396,2)&amp;"."&amp;VLOOKUP(MID(X396,4,3),'Data validation'!$A$1:$B$12,2,FALSE)&amp;".2025"</f>
        <v>05.12.2025</v>
      </c>
      <c r="AI396">
        <f t="shared" si="160"/>
        <v>49</v>
      </c>
      <c r="AJ396" t="str">
        <f>H396&amp;"."&amp;VLOOKUP(I396,'Data validation'!$A$1:$B$12,2,FALSE)&amp;".2026"</f>
        <v>21.07.2026</v>
      </c>
      <c r="AK396">
        <f t="shared" si="161"/>
        <v>30</v>
      </c>
      <c r="AL396" t="e">
        <f>VLOOKUP(E396,[2]Sheet1!$A:$B,2,FALSE)</f>
        <v>#N/A</v>
      </c>
    </row>
    <row r="397" spans="1:38" x14ac:dyDescent="0.25">
      <c r="A397" t="str">
        <f>VLOOKUP(Q397,'Data validation'!$K$2:$L$50,2,FALSE)</f>
        <v>TO</v>
      </c>
      <c r="B397">
        <f t="shared" si="147"/>
        <v>0</v>
      </c>
      <c r="C397">
        <f t="shared" si="148"/>
        <v>0</v>
      </c>
      <c r="D397">
        <f t="shared" si="149"/>
        <v>5</v>
      </c>
      <c r="E397">
        <v>9146</v>
      </c>
      <c r="F397" t="s">
        <v>7754</v>
      </c>
      <c r="G397" t="s">
        <v>85</v>
      </c>
      <c r="H397" t="str">
        <f t="shared" si="150"/>
        <v>26</v>
      </c>
      <c r="I397" t="str">
        <f t="shared" si="151"/>
        <v>Jul</v>
      </c>
      <c r="J397" t="s">
        <v>108</v>
      </c>
      <c r="K397" t="str">
        <f t="shared" si="152"/>
        <v>31</v>
      </c>
      <c r="L397" t="str">
        <f t="shared" si="153"/>
        <v>Jul</v>
      </c>
      <c r="M397">
        <v>5</v>
      </c>
      <c r="N397">
        <f t="shared" si="154"/>
        <v>5</v>
      </c>
      <c r="O397">
        <f t="shared" si="155"/>
        <v>0</v>
      </c>
      <c r="P397">
        <f t="shared" si="156"/>
        <v>0</v>
      </c>
      <c r="Q397" t="s">
        <v>116</v>
      </c>
      <c r="R397" t="s">
        <v>20</v>
      </c>
      <c r="S397">
        <v>2</v>
      </c>
      <c r="T397">
        <v>2</v>
      </c>
      <c r="U397" s="2">
        <f>SUMIFS(Solvex!L:L,Solvex!D:D,'Резервации 2026'!E397)</f>
        <v>1851.4864694999999</v>
      </c>
      <c r="V397" s="2">
        <f t="shared" ref="V397:V398" si="163">+U397/M397</f>
        <v>370.2972939</v>
      </c>
      <c r="W397" t="s">
        <v>262</v>
      </c>
      <c r="X397" t="s">
        <v>3629</v>
      </c>
      <c r="Y397" t="s">
        <v>3625</v>
      </c>
      <c r="Z397" t="str">
        <f t="shared" si="157"/>
        <v>Dec</v>
      </c>
      <c r="AA397" s="6">
        <f t="shared" si="144"/>
        <v>0</v>
      </c>
      <c r="AB397" s="6">
        <f t="shared" si="144"/>
        <v>0</v>
      </c>
      <c r="AC397" s="6">
        <f t="shared" si="144"/>
        <v>5</v>
      </c>
      <c r="AD397" s="6">
        <f t="shared" si="144"/>
        <v>0</v>
      </c>
      <c r="AE397" s="6">
        <f t="shared" si="144"/>
        <v>0</v>
      </c>
      <c r="AF397" s="6">
        <f t="shared" si="158"/>
        <v>5</v>
      </c>
      <c r="AG397" s="6">
        <f t="shared" si="159"/>
        <v>0</v>
      </c>
      <c r="AH397" s="14" t="str">
        <f>LEFT(X397,2)&amp;"."&amp;VLOOKUP(MID(X397,4,3),'Data validation'!$A$1:$B$12,2,FALSE)&amp;".2025"</f>
        <v>19.12.2025</v>
      </c>
      <c r="AI397">
        <f t="shared" si="160"/>
        <v>51</v>
      </c>
      <c r="AJ397" t="str">
        <f>H397&amp;"."&amp;VLOOKUP(I397,'Data validation'!$A$1:$B$12,2,FALSE)&amp;".2026"</f>
        <v>26.07.2026</v>
      </c>
      <c r="AK397">
        <f t="shared" si="161"/>
        <v>31</v>
      </c>
      <c r="AL397" t="e">
        <f>VLOOKUP(E397,[2]Sheet1!$A:$B,2,FALSE)</f>
        <v>#N/A</v>
      </c>
    </row>
    <row r="398" spans="1:38" x14ac:dyDescent="0.25">
      <c r="A398" t="str">
        <f>VLOOKUP(Q398,'Data validation'!$K$2:$L$50,2,FALSE)</f>
        <v>TO</v>
      </c>
      <c r="B398">
        <f t="shared" si="147"/>
        <v>0</v>
      </c>
      <c r="C398">
        <f t="shared" si="148"/>
        <v>0</v>
      </c>
      <c r="D398">
        <f t="shared" si="149"/>
        <v>5</v>
      </c>
      <c r="E398">
        <v>9147</v>
      </c>
      <c r="F398" t="s">
        <v>7755</v>
      </c>
      <c r="G398" t="s">
        <v>85</v>
      </c>
      <c r="H398" t="str">
        <f t="shared" si="150"/>
        <v>26</v>
      </c>
      <c r="I398" t="str">
        <f t="shared" si="151"/>
        <v>Jul</v>
      </c>
      <c r="J398" t="s">
        <v>108</v>
      </c>
      <c r="K398" t="str">
        <f t="shared" si="152"/>
        <v>31</v>
      </c>
      <c r="L398" t="str">
        <f t="shared" si="153"/>
        <v>Jul</v>
      </c>
      <c r="M398">
        <v>5</v>
      </c>
      <c r="N398">
        <f t="shared" si="154"/>
        <v>5</v>
      </c>
      <c r="O398">
        <f t="shared" si="155"/>
        <v>0</v>
      </c>
      <c r="P398">
        <f t="shared" si="156"/>
        <v>0</v>
      </c>
      <c r="Q398" t="s">
        <v>116</v>
      </c>
      <c r="R398" t="s">
        <v>20</v>
      </c>
      <c r="S398">
        <v>1</v>
      </c>
      <c r="T398">
        <v>2</v>
      </c>
      <c r="U398" s="2">
        <f>SUMIFS(Solvex!L:L,Solvex!D:D,'Резервации 2026'!E398)</f>
        <v>1481.1500589999998</v>
      </c>
      <c r="V398" s="2">
        <f t="shared" si="163"/>
        <v>296.23001179999994</v>
      </c>
      <c r="W398" t="s">
        <v>262</v>
      </c>
      <c r="X398" t="s">
        <v>3629</v>
      </c>
      <c r="Y398" t="s">
        <v>3625</v>
      </c>
      <c r="Z398" t="str">
        <f t="shared" si="157"/>
        <v>Dec</v>
      </c>
      <c r="AA398" s="6">
        <f t="shared" si="144"/>
        <v>0</v>
      </c>
      <c r="AB398" s="6">
        <f t="shared" si="144"/>
        <v>0</v>
      </c>
      <c r="AC398" s="6">
        <f t="shared" si="144"/>
        <v>5</v>
      </c>
      <c r="AD398" s="6">
        <f t="shared" si="144"/>
        <v>0</v>
      </c>
      <c r="AE398" s="6">
        <f t="shared" si="144"/>
        <v>0</v>
      </c>
      <c r="AF398" s="6">
        <f t="shared" si="158"/>
        <v>5</v>
      </c>
      <c r="AG398" s="6">
        <f t="shared" si="159"/>
        <v>0</v>
      </c>
      <c r="AH398" s="14" t="str">
        <f>LEFT(X398,2)&amp;"."&amp;VLOOKUP(MID(X398,4,3),'Data validation'!$A$1:$B$12,2,FALSE)&amp;".2025"</f>
        <v>19.12.2025</v>
      </c>
      <c r="AI398">
        <f t="shared" si="160"/>
        <v>51</v>
      </c>
      <c r="AJ398" t="str">
        <f>H398&amp;"."&amp;VLOOKUP(I398,'Data validation'!$A$1:$B$12,2,FALSE)&amp;".2026"</f>
        <v>26.07.2026</v>
      </c>
      <c r="AK398">
        <f t="shared" si="161"/>
        <v>31</v>
      </c>
      <c r="AL398" t="e">
        <f>VLOOKUP(E398,[2]Sheet1!$A:$B,2,FALSE)</f>
        <v>#N/A</v>
      </c>
    </row>
    <row r="399" spans="1:38" x14ac:dyDescent="0.25">
      <c r="A399" t="str">
        <f>VLOOKUP(Q399,'Data validation'!$K$2:$L$50,2,FALSE)</f>
        <v>TO</v>
      </c>
      <c r="B399">
        <f t="shared" si="147"/>
        <v>0</v>
      </c>
      <c r="C399">
        <f t="shared" si="148"/>
        <v>0</v>
      </c>
      <c r="D399">
        <f t="shared" si="149"/>
        <v>5</v>
      </c>
      <c r="E399">
        <v>9829</v>
      </c>
      <c r="F399" t="s">
        <v>5446</v>
      </c>
      <c r="G399" t="s">
        <v>340</v>
      </c>
      <c r="H399" t="str">
        <f t="shared" si="150"/>
        <v>03</v>
      </c>
      <c r="I399" t="str">
        <f t="shared" si="151"/>
        <v>Aug</v>
      </c>
      <c r="J399" t="s">
        <v>259</v>
      </c>
      <c r="K399" t="str">
        <f t="shared" si="152"/>
        <v>08</v>
      </c>
      <c r="L399" t="str">
        <f t="shared" si="153"/>
        <v>Aug</v>
      </c>
      <c r="M399">
        <v>5</v>
      </c>
      <c r="N399">
        <f t="shared" si="154"/>
        <v>5</v>
      </c>
      <c r="O399">
        <f t="shared" si="155"/>
        <v>0</v>
      </c>
      <c r="P399">
        <f t="shared" si="156"/>
        <v>0</v>
      </c>
      <c r="Q399" t="s">
        <v>81</v>
      </c>
      <c r="R399" t="s">
        <v>20</v>
      </c>
      <c r="S399">
        <v>2</v>
      </c>
      <c r="T399">
        <v>1</v>
      </c>
      <c r="U399" s="2">
        <f>SUMIFS(SLR!L:L,SLR!D:D,'Резервации 2026'!E399)</f>
        <v>1595.1749480000001</v>
      </c>
      <c r="V399" s="2">
        <f>+U399/M399</f>
        <v>319.03498960000002</v>
      </c>
      <c r="W399" t="s">
        <v>262</v>
      </c>
      <c r="X399" t="s">
        <v>5447</v>
      </c>
      <c r="Y399" t="s">
        <v>5420</v>
      </c>
      <c r="Z399" t="str">
        <f t="shared" si="157"/>
        <v>Jan</v>
      </c>
      <c r="AA399" s="6">
        <f t="shared" si="144"/>
        <v>0</v>
      </c>
      <c r="AB399" s="6">
        <f t="shared" si="144"/>
        <v>0</v>
      </c>
      <c r="AC399" s="6">
        <f t="shared" si="144"/>
        <v>0</v>
      </c>
      <c r="AD399" s="6">
        <f t="shared" si="144"/>
        <v>5</v>
      </c>
      <c r="AE399" s="6">
        <f t="shared" si="144"/>
        <v>0</v>
      </c>
      <c r="AF399" s="6">
        <f t="shared" si="158"/>
        <v>5</v>
      </c>
      <c r="AG399" s="6">
        <f t="shared" si="159"/>
        <v>0</v>
      </c>
      <c r="AH399" s="14" t="str">
        <f>LEFT(X399,2)&amp;"."&amp;VLOOKUP(MID(X399,4,3),'Data validation'!$A$1:$B$12,2,FALSE)&amp;".2025"</f>
        <v>29.01.2025</v>
      </c>
      <c r="AI399">
        <f t="shared" si="160"/>
        <v>5</v>
      </c>
      <c r="AJ399" t="str">
        <f>H399&amp;"."&amp;VLOOKUP(I399,'Data validation'!$A$1:$B$12,2,FALSE)&amp;".2026"</f>
        <v>03.08.2026</v>
      </c>
      <c r="AK399">
        <f t="shared" si="161"/>
        <v>32</v>
      </c>
      <c r="AL399" t="e">
        <f>VLOOKUP(E399,[2]Sheet1!$A:$B,2,FALSE)</f>
        <v>#N/A</v>
      </c>
    </row>
    <row r="400" spans="1:38" x14ac:dyDescent="0.25">
      <c r="A400" t="str">
        <f>VLOOKUP(Q400,'Data validation'!$K$2:$L$50,2,FALSE)</f>
        <v>TO</v>
      </c>
      <c r="B400">
        <f t="shared" si="147"/>
        <v>0</v>
      </c>
      <c r="C400">
        <f t="shared" si="148"/>
        <v>4</v>
      </c>
      <c r="D400">
        <f t="shared" si="149"/>
        <v>3</v>
      </c>
      <c r="E400">
        <v>9673</v>
      </c>
      <c r="F400" t="s">
        <v>5041</v>
      </c>
      <c r="G400" t="s">
        <v>91</v>
      </c>
      <c r="H400" t="str">
        <f t="shared" si="150"/>
        <v>22</v>
      </c>
      <c r="I400" t="str">
        <f t="shared" si="151"/>
        <v>Aug</v>
      </c>
      <c r="J400" t="s">
        <v>131</v>
      </c>
      <c r="K400" t="str">
        <f t="shared" si="152"/>
        <v>29</v>
      </c>
      <c r="L400" t="str">
        <f t="shared" si="153"/>
        <v>Aug</v>
      </c>
      <c r="M400">
        <v>7</v>
      </c>
      <c r="N400">
        <f t="shared" si="154"/>
        <v>7</v>
      </c>
      <c r="O400">
        <f t="shared" si="155"/>
        <v>0</v>
      </c>
      <c r="P400">
        <f t="shared" si="156"/>
        <v>0</v>
      </c>
      <c r="Q400" t="s">
        <v>116</v>
      </c>
      <c r="R400" t="s">
        <v>17</v>
      </c>
      <c r="S400">
        <v>2</v>
      </c>
      <c r="T400">
        <v>1</v>
      </c>
      <c r="U400" s="2">
        <f>SUMIFS(Solvex!L:L,Solvex!D:D,'Резервации 2026'!E400)</f>
        <v>2029.7994905999999</v>
      </c>
      <c r="V400" s="2">
        <f>+U400/M400</f>
        <v>289.97135579999997</v>
      </c>
      <c r="W400" t="s">
        <v>262</v>
      </c>
      <c r="X400" t="s">
        <v>5042</v>
      </c>
      <c r="Y400" t="s">
        <v>5007</v>
      </c>
      <c r="Z400" t="str">
        <f t="shared" si="157"/>
        <v>Jan</v>
      </c>
      <c r="AA400" s="6">
        <f t="shared" si="144"/>
        <v>0</v>
      </c>
      <c r="AB400" s="6">
        <f t="shared" si="144"/>
        <v>0</v>
      </c>
      <c r="AC400" s="6">
        <f t="shared" si="144"/>
        <v>0</v>
      </c>
      <c r="AD400" s="6">
        <f t="shared" si="144"/>
        <v>7</v>
      </c>
      <c r="AE400" s="6">
        <f t="shared" si="144"/>
        <v>0</v>
      </c>
      <c r="AF400" s="6">
        <f t="shared" si="158"/>
        <v>7</v>
      </c>
      <c r="AG400" s="6">
        <f t="shared" si="159"/>
        <v>0</v>
      </c>
      <c r="AH400" s="14" t="str">
        <f>LEFT(X400,2)&amp;"."&amp;VLOOKUP(MID(X400,4,3),'Data validation'!$A$1:$B$12,2,FALSE)&amp;".2025"</f>
        <v>23.01.2025</v>
      </c>
      <c r="AI400">
        <f t="shared" si="160"/>
        <v>4</v>
      </c>
      <c r="AJ400" t="str">
        <f>H400&amp;"."&amp;VLOOKUP(I400,'Data validation'!$A$1:$B$12,2,FALSE)&amp;".2026"</f>
        <v>22.08.2026</v>
      </c>
      <c r="AK400">
        <f t="shared" si="161"/>
        <v>34</v>
      </c>
      <c r="AL400" t="e">
        <f>VLOOKUP(E400,[2]Sheet1!$A:$B,2,FALSE)</f>
        <v>#N/A</v>
      </c>
    </row>
    <row r="401" spans="1:38" x14ac:dyDescent="0.25">
      <c r="A401" t="str">
        <f>VLOOKUP(Q401,'Data validation'!$K$2:$L$50,2,FALSE)</f>
        <v>TO</v>
      </c>
      <c r="B401">
        <f t="shared" si="147"/>
        <v>0</v>
      </c>
      <c r="C401">
        <f t="shared" si="148"/>
        <v>0</v>
      </c>
      <c r="D401">
        <f t="shared" si="149"/>
        <v>6</v>
      </c>
      <c r="E401">
        <v>10376</v>
      </c>
      <c r="F401" t="s">
        <v>7508</v>
      </c>
      <c r="G401" t="s">
        <v>94</v>
      </c>
      <c r="H401" t="str">
        <f t="shared" si="150"/>
        <v>27</v>
      </c>
      <c r="I401" t="str">
        <f t="shared" si="151"/>
        <v>Jul</v>
      </c>
      <c r="J401" t="s">
        <v>78</v>
      </c>
      <c r="K401" t="str">
        <f t="shared" si="152"/>
        <v>02</v>
      </c>
      <c r="L401" t="str">
        <f t="shared" si="153"/>
        <v>Aug</v>
      </c>
      <c r="M401">
        <v>6</v>
      </c>
      <c r="N401">
        <f t="shared" si="154"/>
        <v>-25</v>
      </c>
      <c r="O401">
        <f t="shared" si="155"/>
        <v>4</v>
      </c>
      <c r="P401">
        <f t="shared" si="156"/>
        <v>1</v>
      </c>
      <c r="Q401" t="s">
        <v>81</v>
      </c>
      <c r="R401" t="s">
        <v>188</v>
      </c>
      <c r="S401">
        <v>2</v>
      </c>
      <c r="T401">
        <v>2</v>
      </c>
      <c r="U401" s="2">
        <f>SUMIFS(SLR!L:L,SLR!D:D,'Резервации 2026'!E401)</f>
        <v>2826.1352333999998</v>
      </c>
      <c r="V401" s="2">
        <f>+U401/M401</f>
        <v>471.02253889999997</v>
      </c>
      <c r="W401" t="s">
        <v>262</v>
      </c>
      <c r="X401" t="s">
        <v>7509</v>
      </c>
      <c r="Y401" t="s">
        <v>7470</v>
      </c>
      <c r="Z401" t="str">
        <f t="shared" si="157"/>
        <v>Mar</v>
      </c>
      <c r="AA401" s="6">
        <f t="shared" si="144"/>
        <v>0</v>
      </c>
      <c r="AB401" s="6">
        <f t="shared" si="144"/>
        <v>0</v>
      </c>
      <c r="AC401" s="6">
        <f t="shared" si="144"/>
        <v>4</v>
      </c>
      <c r="AD401" s="6">
        <f t="shared" si="144"/>
        <v>1</v>
      </c>
      <c r="AE401" s="6">
        <f t="shared" si="144"/>
        <v>0</v>
      </c>
      <c r="AF401" s="6">
        <f t="shared" si="158"/>
        <v>5</v>
      </c>
      <c r="AG401" s="6">
        <f t="shared" si="159"/>
        <v>-1</v>
      </c>
      <c r="AH401" s="14" t="str">
        <f>LEFT(X401,2)&amp;"."&amp;VLOOKUP(MID(X401,4,3),'Data validation'!$A$1:$B$12,2,FALSE)&amp;".2025"</f>
        <v>09.03.2025</v>
      </c>
      <c r="AI401">
        <f t="shared" si="160"/>
        <v>11</v>
      </c>
      <c r="AJ401" t="str">
        <f>H401&amp;"."&amp;VLOOKUP(I401,'Data validation'!$A$1:$B$12,2,FALSE)&amp;".2026"</f>
        <v>27.07.2026</v>
      </c>
      <c r="AK401">
        <f t="shared" si="161"/>
        <v>31</v>
      </c>
      <c r="AL401" t="e">
        <f>VLOOKUP(E401,[2]Sheet1!$A:$B,2,FALSE)</f>
        <v>#N/A</v>
      </c>
    </row>
    <row r="402" spans="1:38" x14ac:dyDescent="0.25">
      <c r="A402" t="str">
        <f>VLOOKUP(Q402,'Data validation'!$K$2:$L$50,2,FALSE)</f>
        <v>TOPOLA SKIES</v>
      </c>
      <c r="B402">
        <f t="shared" si="147"/>
        <v>0</v>
      </c>
      <c r="C402">
        <f t="shared" si="148"/>
        <v>0</v>
      </c>
      <c r="D402">
        <f t="shared" si="149"/>
        <v>5</v>
      </c>
      <c r="E402">
        <v>10027</v>
      </c>
      <c r="F402" t="s">
        <v>6251</v>
      </c>
      <c r="G402" t="s">
        <v>84</v>
      </c>
      <c r="H402" t="str">
        <f t="shared" si="150"/>
        <v>20</v>
      </c>
      <c r="I402" t="str">
        <f t="shared" si="151"/>
        <v>Jul</v>
      </c>
      <c r="J402" t="s">
        <v>107</v>
      </c>
      <c r="K402" t="str">
        <f t="shared" si="152"/>
        <v>25</v>
      </c>
      <c r="L402" t="str">
        <f t="shared" si="153"/>
        <v>Jul</v>
      </c>
      <c r="M402">
        <v>5</v>
      </c>
      <c r="N402">
        <f t="shared" si="154"/>
        <v>5</v>
      </c>
      <c r="O402">
        <f t="shared" si="155"/>
        <v>0</v>
      </c>
      <c r="P402">
        <f t="shared" si="156"/>
        <v>0</v>
      </c>
      <c r="Q402" t="s">
        <v>35</v>
      </c>
      <c r="R402" t="s">
        <v>188</v>
      </c>
      <c r="S402">
        <v>2</v>
      </c>
      <c r="T402">
        <v>2</v>
      </c>
      <c r="U402" s="2">
        <v>2826.0846330275231</v>
      </c>
      <c r="V402" s="2">
        <v>565.21692660550445</v>
      </c>
      <c r="X402" t="s">
        <v>6252</v>
      </c>
      <c r="Y402" t="s">
        <v>6253</v>
      </c>
      <c r="Z402" t="str">
        <f t="shared" si="157"/>
        <v>Feb</v>
      </c>
      <c r="AA402" s="6">
        <f t="shared" si="144"/>
        <v>0</v>
      </c>
      <c r="AB402" s="6">
        <f t="shared" si="144"/>
        <v>0</v>
      </c>
      <c r="AC402" s="6">
        <f t="shared" si="144"/>
        <v>5</v>
      </c>
      <c r="AD402" s="6">
        <f t="shared" si="144"/>
        <v>0</v>
      </c>
      <c r="AE402" s="6">
        <f t="shared" si="144"/>
        <v>0</v>
      </c>
      <c r="AF402" s="6">
        <f t="shared" si="158"/>
        <v>5</v>
      </c>
      <c r="AG402" s="6">
        <f t="shared" si="159"/>
        <v>0</v>
      </c>
      <c r="AH402" s="14" t="str">
        <f>LEFT(X402,2)&amp;"."&amp;VLOOKUP(MID(X402,4,3),'Data validation'!$A$1:$B$12,2,FALSE)&amp;".2025"</f>
        <v>08.02.2025</v>
      </c>
      <c r="AI402">
        <f t="shared" si="160"/>
        <v>6</v>
      </c>
      <c r="AJ402" t="str">
        <f>H402&amp;"."&amp;VLOOKUP(I402,'Data validation'!$A$1:$B$12,2,FALSE)&amp;".2026"</f>
        <v>20.07.2026</v>
      </c>
      <c r="AK402">
        <f t="shared" si="161"/>
        <v>30</v>
      </c>
      <c r="AL402" t="e">
        <f>VLOOKUP(E402,[2]Sheet1!$A:$B,2,FALSE)</f>
        <v>#N/A</v>
      </c>
    </row>
    <row r="403" spans="1:38" x14ac:dyDescent="0.25">
      <c r="A403" t="str">
        <f>VLOOKUP(Q403,'Data validation'!$K$2:$L$50,2,FALSE)</f>
        <v>TO</v>
      </c>
      <c r="B403">
        <f t="shared" si="147"/>
        <v>0</v>
      </c>
      <c r="C403">
        <f t="shared" si="148"/>
        <v>0</v>
      </c>
      <c r="D403">
        <f t="shared" si="149"/>
        <v>9</v>
      </c>
      <c r="E403">
        <v>9827</v>
      </c>
      <c r="F403" t="s">
        <v>5448</v>
      </c>
      <c r="G403" t="s">
        <v>78</v>
      </c>
      <c r="H403" t="str">
        <f t="shared" si="150"/>
        <v>02</v>
      </c>
      <c r="I403" t="str">
        <f t="shared" si="151"/>
        <v>Aug</v>
      </c>
      <c r="J403" t="s">
        <v>350</v>
      </c>
      <c r="K403" t="str">
        <f t="shared" si="152"/>
        <v>11</v>
      </c>
      <c r="L403" t="str">
        <f t="shared" si="153"/>
        <v>Aug</v>
      </c>
      <c r="M403">
        <v>9</v>
      </c>
      <c r="N403">
        <f t="shared" si="154"/>
        <v>9</v>
      </c>
      <c r="O403">
        <f t="shared" si="155"/>
        <v>0</v>
      </c>
      <c r="P403">
        <f t="shared" si="156"/>
        <v>0</v>
      </c>
      <c r="Q403" t="s">
        <v>81</v>
      </c>
      <c r="R403" t="s">
        <v>20</v>
      </c>
      <c r="S403">
        <v>1</v>
      </c>
      <c r="T403">
        <v>1</v>
      </c>
      <c r="U403" s="2">
        <f>SUMIFS(SLR!L:L,SLR!D:D,'Резервации 2026'!E403)</f>
        <v>2009.8500245999996</v>
      </c>
      <c r="V403" s="2">
        <f t="shared" ref="V403:V405" si="164">+U403/M403</f>
        <v>223.31666939999997</v>
      </c>
      <c r="W403" t="s">
        <v>262</v>
      </c>
      <c r="X403" t="s">
        <v>5449</v>
      </c>
      <c r="Y403" t="s">
        <v>5420</v>
      </c>
      <c r="Z403" t="str">
        <f t="shared" si="157"/>
        <v>Jan</v>
      </c>
      <c r="AA403" s="6">
        <f t="shared" si="144"/>
        <v>0</v>
      </c>
      <c r="AB403" s="6">
        <f t="shared" si="144"/>
        <v>0</v>
      </c>
      <c r="AC403" s="6">
        <f t="shared" si="144"/>
        <v>0</v>
      </c>
      <c r="AD403" s="6">
        <f t="shared" si="144"/>
        <v>9</v>
      </c>
      <c r="AE403" s="6">
        <f t="shared" si="144"/>
        <v>0</v>
      </c>
      <c r="AF403" s="6">
        <f t="shared" si="158"/>
        <v>9</v>
      </c>
      <c r="AG403" s="6">
        <f t="shared" si="159"/>
        <v>0</v>
      </c>
      <c r="AH403" s="14" t="str">
        <f>LEFT(X403,2)&amp;"."&amp;VLOOKUP(MID(X403,4,3),'Data validation'!$A$1:$B$12,2,FALSE)&amp;".2025"</f>
        <v>29.01.2025</v>
      </c>
      <c r="AI403">
        <f t="shared" si="160"/>
        <v>5</v>
      </c>
      <c r="AJ403" t="str">
        <f>H403&amp;"."&amp;VLOOKUP(I403,'Data validation'!$A$1:$B$12,2,FALSE)&amp;".2026"</f>
        <v>02.08.2026</v>
      </c>
      <c r="AK403">
        <f t="shared" si="161"/>
        <v>32</v>
      </c>
      <c r="AL403" t="e">
        <f>VLOOKUP(E403,[2]Sheet1!$A:$B,2,FALSE)</f>
        <v>#N/A</v>
      </c>
    </row>
    <row r="404" spans="1:38" x14ac:dyDescent="0.25">
      <c r="A404" t="str">
        <f>VLOOKUP(Q404,'Data validation'!$K$2:$L$50,2,FALSE)</f>
        <v>TO</v>
      </c>
      <c r="B404">
        <f t="shared" si="147"/>
        <v>0</v>
      </c>
      <c r="C404">
        <f t="shared" si="148"/>
        <v>0</v>
      </c>
      <c r="D404">
        <f t="shared" si="149"/>
        <v>9</v>
      </c>
      <c r="E404">
        <v>9828</v>
      </c>
      <c r="F404" t="s">
        <v>5450</v>
      </c>
      <c r="G404" t="s">
        <v>78</v>
      </c>
      <c r="H404" t="str">
        <f t="shared" si="150"/>
        <v>02</v>
      </c>
      <c r="I404" t="str">
        <f t="shared" si="151"/>
        <v>Aug</v>
      </c>
      <c r="J404" t="s">
        <v>350</v>
      </c>
      <c r="K404" t="str">
        <f t="shared" si="152"/>
        <v>11</v>
      </c>
      <c r="L404" t="str">
        <f t="shared" si="153"/>
        <v>Aug</v>
      </c>
      <c r="M404">
        <v>9</v>
      </c>
      <c r="N404">
        <f t="shared" si="154"/>
        <v>9</v>
      </c>
      <c r="O404">
        <f t="shared" si="155"/>
        <v>0</v>
      </c>
      <c r="P404">
        <f t="shared" si="156"/>
        <v>0</v>
      </c>
      <c r="Q404" t="s">
        <v>81</v>
      </c>
      <c r="R404" t="s">
        <v>63</v>
      </c>
      <c r="S404">
        <v>3</v>
      </c>
      <c r="T404">
        <v>1</v>
      </c>
      <c r="U404" s="2">
        <f>SUMIFS(SLR!L:L,SLR!D:D,'Резервации 2026'!E404)</f>
        <v>3876.2399187000001</v>
      </c>
      <c r="V404" s="2">
        <f t="shared" si="164"/>
        <v>430.69332430000003</v>
      </c>
      <c r="W404" t="s">
        <v>262</v>
      </c>
      <c r="X404" t="s">
        <v>5449</v>
      </c>
      <c r="Y404" t="s">
        <v>5420</v>
      </c>
      <c r="Z404" t="str">
        <f t="shared" si="157"/>
        <v>Jan</v>
      </c>
      <c r="AA404" s="6">
        <f t="shared" si="144"/>
        <v>0</v>
      </c>
      <c r="AB404" s="6">
        <f t="shared" si="144"/>
        <v>0</v>
      </c>
      <c r="AC404" s="6">
        <f t="shared" si="144"/>
        <v>0</v>
      </c>
      <c r="AD404" s="6">
        <f t="shared" si="144"/>
        <v>9</v>
      </c>
      <c r="AE404" s="6">
        <f t="shared" si="144"/>
        <v>0</v>
      </c>
      <c r="AF404" s="6">
        <f t="shared" si="158"/>
        <v>9</v>
      </c>
      <c r="AG404" s="6">
        <f t="shared" si="159"/>
        <v>0</v>
      </c>
      <c r="AH404" s="14" t="str">
        <f>LEFT(X404,2)&amp;"."&amp;VLOOKUP(MID(X404,4,3),'Data validation'!$A$1:$B$12,2,FALSE)&amp;".2025"</f>
        <v>29.01.2025</v>
      </c>
      <c r="AI404">
        <f t="shared" si="160"/>
        <v>5</v>
      </c>
      <c r="AJ404" t="str">
        <f>H404&amp;"."&amp;VLOOKUP(I404,'Data validation'!$A$1:$B$12,2,FALSE)&amp;".2026"</f>
        <v>02.08.2026</v>
      </c>
      <c r="AK404">
        <f t="shared" si="161"/>
        <v>32</v>
      </c>
      <c r="AL404" t="e">
        <f>VLOOKUP(E404,[2]Sheet1!$A:$B,2,FALSE)</f>
        <v>#N/A</v>
      </c>
    </row>
    <row r="405" spans="1:38" x14ac:dyDescent="0.25">
      <c r="A405" t="str">
        <f>VLOOKUP(Q405,'Data validation'!$K$2:$L$50,2,FALSE)</f>
        <v>TO</v>
      </c>
      <c r="B405">
        <f t="shared" si="147"/>
        <v>0</v>
      </c>
      <c r="C405">
        <f t="shared" si="148"/>
        <v>5</v>
      </c>
      <c r="D405">
        <f t="shared" si="149"/>
        <v>0</v>
      </c>
      <c r="E405">
        <v>8801</v>
      </c>
      <c r="F405" t="s">
        <v>7756</v>
      </c>
      <c r="G405" t="s">
        <v>275</v>
      </c>
      <c r="H405" t="str">
        <f t="shared" si="150"/>
        <v>22</v>
      </c>
      <c r="I405" t="str">
        <f t="shared" si="151"/>
        <v>Jun</v>
      </c>
      <c r="J405" t="s">
        <v>126</v>
      </c>
      <c r="K405" t="str">
        <f t="shared" si="152"/>
        <v>27</v>
      </c>
      <c r="L405" t="str">
        <f t="shared" si="153"/>
        <v>Jun</v>
      </c>
      <c r="M405">
        <v>5</v>
      </c>
      <c r="N405">
        <f t="shared" si="154"/>
        <v>5</v>
      </c>
      <c r="O405">
        <f t="shared" si="155"/>
        <v>0</v>
      </c>
      <c r="P405">
        <f t="shared" si="156"/>
        <v>0</v>
      </c>
      <c r="Q405" t="s">
        <v>81</v>
      </c>
      <c r="R405" t="s">
        <v>48</v>
      </c>
      <c r="S405">
        <v>2</v>
      </c>
      <c r="T405">
        <v>1</v>
      </c>
      <c r="U405" s="2">
        <f>SUMIFS(SLR!L:L,SLR!D:D,'Резервации 2026'!E405)</f>
        <v>1427.5603169999999</v>
      </c>
      <c r="V405" s="2">
        <f t="shared" si="164"/>
        <v>285.51206339999999</v>
      </c>
      <c r="W405" t="s">
        <v>262</v>
      </c>
      <c r="X405" t="s">
        <v>1945</v>
      </c>
      <c r="Y405" t="s">
        <v>1946</v>
      </c>
      <c r="Z405" t="str">
        <f t="shared" si="157"/>
        <v>Nov</v>
      </c>
      <c r="AA405" s="6">
        <f t="shared" si="144"/>
        <v>0</v>
      </c>
      <c r="AB405" s="6">
        <f t="shared" si="144"/>
        <v>5</v>
      </c>
      <c r="AC405" s="6">
        <f t="shared" si="144"/>
        <v>0</v>
      </c>
      <c r="AD405" s="6">
        <f t="shared" si="144"/>
        <v>0</v>
      </c>
      <c r="AE405" s="6">
        <f t="shared" si="144"/>
        <v>0</v>
      </c>
      <c r="AF405" s="6">
        <f t="shared" si="158"/>
        <v>5</v>
      </c>
      <c r="AG405" s="6">
        <f t="shared" si="159"/>
        <v>0</v>
      </c>
      <c r="AH405" s="14" t="str">
        <f>LEFT(X405,2)&amp;"."&amp;VLOOKUP(MID(X405,4,3),'Data validation'!$A$1:$B$12,2,FALSE)&amp;".2025"</f>
        <v>25.11.2025</v>
      </c>
      <c r="AI405">
        <f t="shared" si="160"/>
        <v>48</v>
      </c>
      <c r="AJ405" t="str">
        <f>H405&amp;"."&amp;VLOOKUP(I405,'Data validation'!$A$1:$B$12,2,FALSE)&amp;".2026"</f>
        <v>22.06.2026</v>
      </c>
      <c r="AK405">
        <f t="shared" si="161"/>
        <v>26</v>
      </c>
      <c r="AL405" t="e">
        <f>VLOOKUP(E405,[2]Sheet1!$A:$B,2,FALSE)</f>
        <v>#N/A</v>
      </c>
    </row>
    <row r="406" spans="1:38" x14ac:dyDescent="0.25">
      <c r="A406" t="str">
        <f>VLOOKUP(Q406,'Data validation'!$K$2:$L$50,2,FALSE)</f>
        <v>BOOKING</v>
      </c>
      <c r="B406">
        <f t="shared" si="147"/>
        <v>0</v>
      </c>
      <c r="C406">
        <f t="shared" si="148"/>
        <v>0</v>
      </c>
      <c r="D406">
        <f t="shared" si="149"/>
        <v>5</v>
      </c>
      <c r="E406">
        <v>10052</v>
      </c>
      <c r="F406" t="s">
        <v>6577</v>
      </c>
      <c r="G406" t="s">
        <v>495</v>
      </c>
      <c r="H406" t="str">
        <f t="shared" si="150"/>
        <v>28</v>
      </c>
      <c r="I406" t="str">
        <f t="shared" si="151"/>
        <v>Jul</v>
      </c>
      <c r="J406" t="s">
        <v>78</v>
      </c>
      <c r="K406" t="str">
        <f t="shared" si="152"/>
        <v>02</v>
      </c>
      <c r="L406" t="str">
        <f t="shared" si="153"/>
        <v>Aug</v>
      </c>
      <c r="M406">
        <v>5</v>
      </c>
      <c r="N406">
        <f t="shared" si="154"/>
        <v>-26</v>
      </c>
      <c r="O406">
        <f t="shared" si="155"/>
        <v>3</v>
      </c>
      <c r="P406">
        <f t="shared" si="156"/>
        <v>1</v>
      </c>
      <c r="Q406" t="s">
        <v>587</v>
      </c>
      <c r="R406" t="s">
        <v>63</v>
      </c>
      <c r="S406">
        <v>2</v>
      </c>
      <c r="T406">
        <v>2</v>
      </c>
      <c r="U406" s="2">
        <v>3391.3015596330274</v>
      </c>
      <c r="V406" s="2">
        <v>678.26031192660548</v>
      </c>
      <c r="X406" t="s">
        <v>6578</v>
      </c>
      <c r="Y406" t="s">
        <v>6574</v>
      </c>
      <c r="Z406" t="str">
        <f t="shared" si="157"/>
        <v>Feb</v>
      </c>
      <c r="AA406" s="6">
        <f t="shared" si="144"/>
        <v>0</v>
      </c>
      <c r="AB406" s="6">
        <f t="shared" si="144"/>
        <v>0</v>
      </c>
      <c r="AC406" s="6">
        <f t="shared" si="144"/>
        <v>3</v>
      </c>
      <c r="AD406" s="6">
        <f t="shared" si="144"/>
        <v>1</v>
      </c>
      <c r="AE406" s="6">
        <f t="shared" si="144"/>
        <v>0</v>
      </c>
      <c r="AF406" s="6">
        <f t="shared" si="158"/>
        <v>4</v>
      </c>
      <c r="AG406" s="6">
        <f t="shared" si="159"/>
        <v>-1</v>
      </c>
      <c r="AH406" s="14" t="str">
        <f>LEFT(X406,2)&amp;"."&amp;VLOOKUP(MID(X406,4,3),'Data validation'!$A$1:$B$12,2,FALSE)&amp;".2025"</f>
        <v>11.02.2025</v>
      </c>
      <c r="AI406">
        <f t="shared" si="160"/>
        <v>7</v>
      </c>
      <c r="AJ406" t="str">
        <f>H406&amp;"."&amp;VLOOKUP(I406,'Data validation'!$A$1:$B$12,2,FALSE)&amp;".2026"</f>
        <v>28.07.2026</v>
      </c>
      <c r="AK406">
        <f t="shared" si="161"/>
        <v>31</v>
      </c>
      <c r="AL406" t="e">
        <f>VLOOKUP(E406,[2]Sheet1!$A:$B,2,FALSE)</f>
        <v>#N/A</v>
      </c>
    </row>
    <row r="407" spans="1:38" x14ac:dyDescent="0.25">
      <c r="A407" t="str">
        <f>VLOOKUP(Q407,'Data validation'!$K$2:$L$50,2,FALSE)</f>
        <v>TO</v>
      </c>
      <c r="B407">
        <f t="shared" si="147"/>
        <v>0</v>
      </c>
      <c r="C407">
        <f t="shared" si="148"/>
        <v>0</v>
      </c>
      <c r="D407">
        <f t="shared" si="149"/>
        <v>5</v>
      </c>
      <c r="E407">
        <v>8800</v>
      </c>
      <c r="F407" t="s">
        <v>7757</v>
      </c>
      <c r="G407" t="s">
        <v>90</v>
      </c>
      <c r="H407" t="str">
        <f t="shared" si="150"/>
        <v>15</v>
      </c>
      <c r="I407" t="str">
        <f t="shared" si="151"/>
        <v>Aug</v>
      </c>
      <c r="J407" t="s">
        <v>459</v>
      </c>
      <c r="K407" t="str">
        <f t="shared" si="152"/>
        <v>20</v>
      </c>
      <c r="L407" t="str">
        <f t="shared" si="153"/>
        <v>Aug</v>
      </c>
      <c r="M407">
        <v>5</v>
      </c>
      <c r="N407">
        <f t="shared" si="154"/>
        <v>5</v>
      </c>
      <c r="O407">
        <f t="shared" si="155"/>
        <v>0</v>
      </c>
      <c r="P407">
        <f t="shared" si="156"/>
        <v>0</v>
      </c>
      <c r="Q407" t="s">
        <v>81</v>
      </c>
      <c r="R407" t="s">
        <v>110</v>
      </c>
      <c r="S407">
        <v>4</v>
      </c>
      <c r="T407">
        <v>0</v>
      </c>
      <c r="U407" s="2">
        <f>SUMIFS(SLR!L:L,SLR!D:D,'Резервации 2026'!E407)</f>
        <v>2583.8470129999996</v>
      </c>
      <c r="V407" s="2">
        <f>+U407/M407</f>
        <v>516.76940259999992</v>
      </c>
      <c r="W407" t="s">
        <v>262</v>
      </c>
      <c r="X407" t="s">
        <v>1942</v>
      </c>
      <c r="Y407" t="s">
        <v>1761</v>
      </c>
      <c r="Z407" t="str">
        <f t="shared" si="157"/>
        <v>Nov</v>
      </c>
      <c r="AA407" s="6">
        <f t="shared" si="144"/>
        <v>0</v>
      </c>
      <c r="AB407" s="6">
        <f t="shared" si="144"/>
        <v>0</v>
      </c>
      <c r="AC407" s="6">
        <f t="shared" si="144"/>
        <v>0</v>
      </c>
      <c r="AD407" s="6">
        <f t="shared" si="144"/>
        <v>5</v>
      </c>
      <c r="AE407" s="6">
        <f t="shared" si="144"/>
        <v>0</v>
      </c>
      <c r="AF407" s="6">
        <f t="shared" si="158"/>
        <v>5</v>
      </c>
      <c r="AG407" s="6">
        <f t="shared" si="159"/>
        <v>0</v>
      </c>
      <c r="AH407" s="14" t="str">
        <f>LEFT(X407,2)&amp;"."&amp;VLOOKUP(MID(X407,4,3),'Data validation'!$A$1:$B$12,2,FALSE)&amp;".2025"</f>
        <v>25.11.2025</v>
      </c>
      <c r="AI407">
        <f t="shared" si="160"/>
        <v>48</v>
      </c>
      <c r="AJ407" t="str">
        <f>H407&amp;"."&amp;VLOOKUP(I407,'Data validation'!$A$1:$B$12,2,FALSE)&amp;".2026"</f>
        <v>15.08.2026</v>
      </c>
      <c r="AK407">
        <f t="shared" si="161"/>
        <v>33</v>
      </c>
      <c r="AL407" t="e">
        <f>VLOOKUP(E407,[2]Sheet1!$A:$B,2,FALSE)</f>
        <v>#N/A</v>
      </c>
    </row>
    <row r="408" spans="1:38" x14ac:dyDescent="0.25">
      <c r="A408" t="str">
        <f>VLOOKUP(Q408,'Data validation'!$K$2:$L$50,2,FALSE)</f>
        <v>BOOKING</v>
      </c>
      <c r="B408">
        <f t="shared" si="147"/>
        <v>4</v>
      </c>
      <c r="C408">
        <f t="shared" si="148"/>
        <v>0</v>
      </c>
      <c r="D408">
        <f t="shared" si="149"/>
        <v>0</v>
      </c>
      <c r="E408">
        <v>10124</v>
      </c>
      <c r="F408" t="s">
        <v>6817</v>
      </c>
      <c r="G408" t="s">
        <v>365</v>
      </c>
      <c r="H408" t="str">
        <f t="shared" si="150"/>
        <v>03</v>
      </c>
      <c r="I408" t="str">
        <f t="shared" si="151"/>
        <v>Jun</v>
      </c>
      <c r="J408" t="s">
        <v>492</v>
      </c>
      <c r="K408" t="str">
        <f t="shared" si="152"/>
        <v>07</v>
      </c>
      <c r="L408" t="str">
        <f t="shared" si="153"/>
        <v>Jun</v>
      </c>
      <c r="M408">
        <v>4</v>
      </c>
      <c r="N408">
        <f t="shared" si="154"/>
        <v>4</v>
      </c>
      <c r="O408">
        <f t="shared" si="155"/>
        <v>0</v>
      </c>
      <c r="P408">
        <f t="shared" si="156"/>
        <v>0</v>
      </c>
      <c r="Q408" t="s">
        <v>587</v>
      </c>
      <c r="R408" t="s">
        <v>17</v>
      </c>
      <c r="S408">
        <v>2</v>
      </c>
      <c r="T408">
        <v>0</v>
      </c>
      <c r="U408" s="2">
        <v>988.32216880733927</v>
      </c>
      <c r="V408" s="2">
        <v>247.08054220183482</v>
      </c>
      <c r="W408" t="s">
        <v>227</v>
      </c>
      <c r="X408" t="s">
        <v>6818</v>
      </c>
      <c r="Y408" t="s">
        <v>6802</v>
      </c>
      <c r="Z408" t="str">
        <f t="shared" si="157"/>
        <v>Feb</v>
      </c>
      <c r="AA408" s="6">
        <f t="shared" si="144"/>
        <v>0</v>
      </c>
      <c r="AB408" s="6">
        <f t="shared" si="144"/>
        <v>4</v>
      </c>
      <c r="AC408" s="6">
        <f t="shared" si="144"/>
        <v>0</v>
      </c>
      <c r="AD408" s="6">
        <f t="shared" si="144"/>
        <v>0</v>
      </c>
      <c r="AE408" s="6">
        <f t="shared" si="144"/>
        <v>0</v>
      </c>
      <c r="AF408" s="6">
        <f t="shared" si="158"/>
        <v>4</v>
      </c>
      <c r="AG408" s="6">
        <f t="shared" si="159"/>
        <v>0</v>
      </c>
      <c r="AH408" s="14" t="str">
        <f>LEFT(X408,2)&amp;"."&amp;VLOOKUP(MID(X408,4,3),'Data validation'!$A$1:$B$12,2,FALSE)&amp;".2025"</f>
        <v>17.02.2025</v>
      </c>
      <c r="AI408">
        <f t="shared" si="160"/>
        <v>8</v>
      </c>
      <c r="AJ408" t="str">
        <f>H408&amp;"."&amp;VLOOKUP(I408,'Data validation'!$A$1:$B$12,2,FALSE)&amp;".2026"</f>
        <v>03.06.2026</v>
      </c>
      <c r="AK408">
        <f t="shared" si="161"/>
        <v>23</v>
      </c>
      <c r="AL408" t="e">
        <f>VLOOKUP(E408,[2]Sheet1!$A:$B,2,FALSE)</f>
        <v>#N/A</v>
      </c>
    </row>
    <row r="409" spans="1:38" x14ac:dyDescent="0.25">
      <c r="A409" t="str">
        <f>VLOOKUP(Q409,'Data validation'!$K$2:$L$50,2,FALSE)</f>
        <v>TO</v>
      </c>
      <c r="B409">
        <f t="shared" si="147"/>
        <v>0</v>
      </c>
      <c r="C409">
        <f t="shared" si="148"/>
        <v>0</v>
      </c>
      <c r="D409">
        <f t="shared" si="149"/>
        <v>7</v>
      </c>
      <c r="E409">
        <v>8120</v>
      </c>
      <c r="F409" t="s">
        <v>7758</v>
      </c>
      <c r="G409" t="s">
        <v>107</v>
      </c>
      <c r="H409" t="str">
        <f t="shared" si="150"/>
        <v>25</v>
      </c>
      <c r="I409" t="str">
        <f t="shared" si="151"/>
        <v>Jul</v>
      </c>
      <c r="J409" t="s">
        <v>135</v>
      </c>
      <c r="K409" t="str">
        <f t="shared" si="152"/>
        <v>01</v>
      </c>
      <c r="L409" t="str">
        <f t="shared" si="153"/>
        <v>Aug</v>
      </c>
      <c r="M409">
        <v>7</v>
      </c>
      <c r="N409">
        <f t="shared" si="154"/>
        <v>-24</v>
      </c>
      <c r="O409">
        <f t="shared" si="155"/>
        <v>6</v>
      </c>
      <c r="P409">
        <f t="shared" si="156"/>
        <v>0</v>
      </c>
      <c r="Q409" t="s">
        <v>56</v>
      </c>
      <c r="R409" t="s">
        <v>63</v>
      </c>
      <c r="S409">
        <v>2</v>
      </c>
      <c r="T409">
        <v>2</v>
      </c>
      <c r="U409" s="2">
        <f>SUMIFS(Novoton!L:L,Novoton!D:D,'Резервации 2026'!E409)</f>
        <v>2592.0810572999999</v>
      </c>
      <c r="V409" s="2">
        <f>+U409/M409</f>
        <v>370.2972939</v>
      </c>
      <c r="X409" t="s">
        <v>274</v>
      </c>
      <c r="Y409" t="s">
        <v>254</v>
      </c>
      <c r="Z409" t="str">
        <f t="shared" si="157"/>
        <v>Oct</v>
      </c>
      <c r="AA409" s="6">
        <f t="shared" si="144"/>
        <v>0</v>
      </c>
      <c r="AB409" s="6">
        <f t="shared" si="144"/>
        <v>0</v>
      </c>
      <c r="AC409" s="6">
        <f t="shared" si="144"/>
        <v>6</v>
      </c>
      <c r="AD409" s="6">
        <f t="shared" si="144"/>
        <v>0</v>
      </c>
      <c r="AE409" s="6">
        <f t="shared" si="144"/>
        <v>0</v>
      </c>
      <c r="AF409" s="6">
        <f t="shared" si="158"/>
        <v>6</v>
      </c>
      <c r="AG409" s="6">
        <f t="shared" si="159"/>
        <v>-1</v>
      </c>
      <c r="AH409" s="14" t="str">
        <f>LEFT(X409,2)&amp;"."&amp;VLOOKUP(MID(X409,4,3),'Data validation'!$A$1:$B$12,2,FALSE)&amp;".2025"</f>
        <v>31.10.2025</v>
      </c>
      <c r="AI409">
        <f t="shared" si="160"/>
        <v>44</v>
      </c>
      <c r="AJ409" t="str">
        <f>H409&amp;"."&amp;VLOOKUP(I409,'Data validation'!$A$1:$B$12,2,FALSE)&amp;".2026"</f>
        <v>25.07.2026</v>
      </c>
      <c r="AK409">
        <f t="shared" si="161"/>
        <v>30</v>
      </c>
      <c r="AL409" t="e">
        <f>VLOOKUP(E409,[2]Sheet1!$A:$B,2,FALSE)</f>
        <v>#N/A</v>
      </c>
    </row>
    <row r="410" spans="1:38" x14ac:dyDescent="0.25">
      <c r="A410" t="str">
        <f>VLOOKUP(Q410,'Data validation'!$K$2:$L$50,2,FALSE)</f>
        <v>TO</v>
      </c>
      <c r="B410">
        <f t="shared" si="147"/>
        <v>0</v>
      </c>
      <c r="C410">
        <f t="shared" si="148"/>
        <v>0</v>
      </c>
      <c r="D410">
        <f t="shared" si="149"/>
        <v>5</v>
      </c>
      <c r="E410">
        <v>9830</v>
      </c>
      <c r="F410" t="s">
        <v>5451</v>
      </c>
      <c r="G410" t="s">
        <v>340</v>
      </c>
      <c r="H410" t="str">
        <f t="shared" si="150"/>
        <v>03</v>
      </c>
      <c r="I410" t="str">
        <f t="shared" si="151"/>
        <v>Aug</v>
      </c>
      <c r="J410" t="s">
        <v>259</v>
      </c>
      <c r="K410" t="str">
        <f t="shared" si="152"/>
        <v>08</v>
      </c>
      <c r="L410" t="str">
        <f t="shared" si="153"/>
        <v>Aug</v>
      </c>
      <c r="M410">
        <v>5</v>
      </c>
      <c r="N410">
        <f t="shared" si="154"/>
        <v>5</v>
      </c>
      <c r="O410">
        <f t="shared" si="155"/>
        <v>0</v>
      </c>
      <c r="P410">
        <f t="shared" si="156"/>
        <v>0</v>
      </c>
      <c r="Q410" t="s">
        <v>81</v>
      </c>
      <c r="R410" t="s">
        <v>20</v>
      </c>
      <c r="S410">
        <v>2</v>
      </c>
      <c r="T410">
        <v>2</v>
      </c>
      <c r="U410" s="2">
        <f>SUMIFS(SLR!L:L,SLR!D:D,'Резервации 2026'!E410)</f>
        <v>1993.9686850000001</v>
      </c>
      <c r="V410" s="2">
        <f>+U410/M410</f>
        <v>398.79373700000002</v>
      </c>
      <c r="W410" t="s">
        <v>262</v>
      </c>
      <c r="X410" t="s">
        <v>5452</v>
      </c>
      <c r="Y410" t="s">
        <v>5420</v>
      </c>
      <c r="Z410" t="str">
        <f t="shared" si="157"/>
        <v>Jan</v>
      </c>
      <c r="AA410" s="6">
        <f t="shared" ref="AA410:AE460" si="165">IF($I410=AA$1,IF($L410=AA$1,$M410,$O410),IF($L410=AA$1,$P410,0))</f>
        <v>0</v>
      </c>
      <c r="AB410" s="6">
        <f t="shared" si="165"/>
        <v>0</v>
      </c>
      <c r="AC410" s="6">
        <f t="shared" si="165"/>
        <v>0</v>
      </c>
      <c r="AD410" s="6">
        <f t="shared" si="165"/>
        <v>5</v>
      </c>
      <c r="AE410" s="6">
        <f t="shared" si="165"/>
        <v>0</v>
      </c>
      <c r="AF410" s="6">
        <f t="shared" si="158"/>
        <v>5</v>
      </c>
      <c r="AG410" s="6">
        <f t="shared" si="159"/>
        <v>0</v>
      </c>
      <c r="AH410" s="14" t="str">
        <f>LEFT(X410,2)&amp;"."&amp;VLOOKUP(MID(X410,4,3),'Data validation'!$A$1:$B$12,2,FALSE)&amp;".2025"</f>
        <v>29.01.2025</v>
      </c>
      <c r="AI410">
        <f t="shared" si="160"/>
        <v>5</v>
      </c>
      <c r="AJ410" t="str">
        <f>H410&amp;"."&amp;VLOOKUP(I410,'Data validation'!$A$1:$B$12,2,FALSE)&amp;".2026"</f>
        <v>03.08.2026</v>
      </c>
      <c r="AK410">
        <f t="shared" si="161"/>
        <v>32</v>
      </c>
      <c r="AL410" t="e">
        <f>VLOOKUP(E410,[2]Sheet1!$A:$B,2,FALSE)</f>
        <v>#N/A</v>
      </c>
    </row>
    <row r="411" spans="1:38" x14ac:dyDescent="0.25">
      <c r="A411" t="str">
        <f>VLOOKUP(Q411,'Data validation'!$K$2:$L$50,2,FALSE)</f>
        <v>TO</v>
      </c>
      <c r="B411">
        <f t="shared" si="147"/>
        <v>0</v>
      </c>
      <c r="C411">
        <f t="shared" si="148"/>
        <v>0</v>
      </c>
      <c r="D411">
        <f t="shared" si="149"/>
        <v>5</v>
      </c>
      <c r="E411">
        <v>8603</v>
      </c>
      <c r="F411" t="s">
        <v>7759</v>
      </c>
      <c r="G411" t="s">
        <v>60</v>
      </c>
      <c r="H411" t="str">
        <f t="shared" si="150"/>
        <v>17</v>
      </c>
      <c r="I411" t="str">
        <f t="shared" si="151"/>
        <v>Aug</v>
      </c>
      <c r="J411" t="s">
        <v>91</v>
      </c>
      <c r="K411" t="str">
        <f t="shared" si="152"/>
        <v>22</v>
      </c>
      <c r="L411" t="str">
        <f t="shared" si="153"/>
        <v>Aug</v>
      </c>
      <c r="M411">
        <v>5</v>
      </c>
      <c r="N411">
        <f t="shared" si="154"/>
        <v>5</v>
      </c>
      <c r="O411">
        <f t="shared" si="155"/>
        <v>0</v>
      </c>
      <c r="P411">
        <f t="shared" si="156"/>
        <v>0</v>
      </c>
      <c r="Q411" t="s">
        <v>158</v>
      </c>
      <c r="R411" t="s">
        <v>63</v>
      </c>
      <c r="S411">
        <v>2</v>
      </c>
      <c r="T411">
        <v>2</v>
      </c>
      <c r="U411" s="2">
        <f>SUMIFS(DTS!L:L,DTS!D:D,'Резервации 2026'!E411)</f>
        <v>1709.1020455</v>
      </c>
      <c r="V411" s="2">
        <f>+U411/M411</f>
        <v>341.82040910000001</v>
      </c>
      <c r="X411" t="s">
        <v>1479</v>
      </c>
      <c r="Y411" t="s">
        <v>1430</v>
      </c>
      <c r="Z411" t="str">
        <f t="shared" si="157"/>
        <v>Nov</v>
      </c>
      <c r="AA411" s="6">
        <f t="shared" si="165"/>
        <v>0</v>
      </c>
      <c r="AB411" s="6">
        <f t="shared" si="165"/>
        <v>0</v>
      </c>
      <c r="AC411" s="6">
        <f t="shared" si="165"/>
        <v>0</v>
      </c>
      <c r="AD411" s="6">
        <f t="shared" si="165"/>
        <v>5</v>
      </c>
      <c r="AE411" s="6">
        <f t="shared" si="165"/>
        <v>0</v>
      </c>
      <c r="AF411" s="6">
        <f t="shared" si="158"/>
        <v>5</v>
      </c>
      <c r="AG411" s="6">
        <f t="shared" si="159"/>
        <v>0</v>
      </c>
      <c r="AH411" s="14" t="str">
        <f>LEFT(X411,2)&amp;"."&amp;VLOOKUP(MID(X411,4,3),'Data validation'!$A$1:$B$12,2,FALSE)&amp;".2025"</f>
        <v>18.11.2025</v>
      </c>
      <c r="AI411">
        <f t="shared" si="160"/>
        <v>47</v>
      </c>
      <c r="AJ411" t="str">
        <f>H411&amp;"."&amp;VLOOKUP(I411,'Data validation'!$A$1:$B$12,2,FALSE)&amp;".2026"</f>
        <v>17.08.2026</v>
      </c>
      <c r="AK411">
        <f t="shared" si="161"/>
        <v>34</v>
      </c>
      <c r="AL411" t="e">
        <f>VLOOKUP(E411,[2]Sheet1!$A:$B,2,FALSE)</f>
        <v>#N/A</v>
      </c>
    </row>
    <row r="412" spans="1:38" x14ac:dyDescent="0.25">
      <c r="A412" t="str">
        <f>VLOOKUP(Q412,'Data validation'!$K$2:$L$50,2,FALSE)</f>
        <v>TO</v>
      </c>
      <c r="B412">
        <f t="shared" si="147"/>
        <v>0</v>
      </c>
      <c r="C412">
        <f t="shared" si="148"/>
        <v>4</v>
      </c>
      <c r="D412">
        <f t="shared" si="149"/>
        <v>2</v>
      </c>
      <c r="E412">
        <v>10377</v>
      </c>
      <c r="F412" t="s">
        <v>7510</v>
      </c>
      <c r="G412" t="s">
        <v>72</v>
      </c>
      <c r="H412" t="str">
        <f t="shared" si="150"/>
        <v>07</v>
      </c>
      <c r="I412" t="str">
        <f t="shared" si="151"/>
        <v>Jul</v>
      </c>
      <c r="J412" t="s">
        <v>32</v>
      </c>
      <c r="K412" t="str">
        <f t="shared" si="152"/>
        <v>13</v>
      </c>
      <c r="L412" t="str">
        <f t="shared" si="153"/>
        <v>Jul</v>
      </c>
      <c r="M412">
        <v>6</v>
      </c>
      <c r="N412">
        <f t="shared" si="154"/>
        <v>6</v>
      </c>
      <c r="O412">
        <f t="shared" si="155"/>
        <v>0</v>
      </c>
      <c r="P412">
        <f t="shared" si="156"/>
        <v>0</v>
      </c>
      <c r="Q412" t="s">
        <v>81</v>
      </c>
      <c r="R412" t="s">
        <v>48</v>
      </c>
      <c r="S412">
        <v>2</v>
      </c>
      <c r="T412">
        <v>2</v>
      </c>
      <c r="U412" s="2">
        <f>SUMIFS(SLR!L:L,SLR!D:D,'Резервации 2026'!E412)</f>
        <v>2826.0570001999999</v>
      </c>
      <c r="V412" s="2">
        <f t="shared" ref="V412:V417" si="166">+U412/M412</f>
        <v>471.00950003333332</v>
      </c>
      <c r="W412" t="s">
        <v>262</v>
      </c>
      <c r="X412" t="s">
        <v>7511</v>
      </c>
      <c r="Y412" t="s">
        <v>7459</v>
      </c>
      <c r="Z412" t="str">
        <f t="shared" si="157"/>
        <v>Mar</v>
      </c>
      <c r="AA412" s="6">
        <f t="shared" si="165"/>
        <v>0</v>
      </c>
      <c r="AB412" s="6">
        <f t="shared" si="165"/>
        <v>0</v>
      </c>
      <c r="AC412" s="6">
        <f t="shared" si="165"/>
        <v>6</v>
      </c>
      <c r="AD412" s="6">
        <f t="shared" si="165"/>
        <v>0</v>
      </c>
      <c r="AE412" s="6">
        <f t="shared" si="165"/>
        <v>0</v>
      </c>
      <c r="AF412" s="6">
        <f t="shared" si="158"/>
        <v>6</v>
      </c>
      <c r="AG412" s="6">
        <f t="shared" si="159"/>
        <v>0</v>
      </c>
      <c r="AH412" s="14" t="str">
        <f>LEFT(X412,2)&amp;"."&amp;VLOOKUP(MID(X412,4,3),'Data validation'!$A$1:$B$12,2,FALSE)&amp;".2025"</f>
        <v>09.03.2025</v>
      </c>
      <c r="AI412">
        <f t="shared" si="160"/>
        <v>11</v>
      </c>
      <c r="AJ412" t="str">
        <f>H412&amp;"."&amp;VLOOKUP(I412,'Data validation'!$A$1:$B$12,2,FALSE)&amp;".2026"</f>
        <v>07.07.2026</v>
      </c>
      <c r="AK412">
        <f t="shared" si="161"/>
        <v>28</v>
      </c>
      <c r="AL412" t="e">
        <f>VLOOKUP(E412,[2]Sheet1!$A:$B,2,FALSE)</f>
        <v>#N/A</v>
      </c>
    </row>
    <row r="413" spans="1:38" x14ac:dyDescent="0.25">
      <c r="A413" t="str">
        <f>VLOOKUP(Q413,'Data validation'!$K$2:$L$50,2,FALSE)</f>
        <v>TO</v>
      </c>
      <c r="B413">
        <f t="shared" si="147"/>
        <v>0</v>
      </c>
      <c r="C413">
        <f t="shared" si="148"/>
        <v>0</v>
      </c>
      <c r="D413">
        <f t="shared" si="149"/>
        <v>5</v>
      </c>
      <c r="E413">
        <v>8500</v>
      </c>
      <c r="F413" t="s">
        <v>7760</v>
      </c>
      <c r="G413" t="s">
        <v>155</v>
      </c>
      <c r="H413" t="str">
        <f t="shared" si="150"/>
        <v>19</v>
      </c>
      <c r="I413" t="str">
        <f t="shared" si="151"/>
        <v>Jul</v>
      </c>
      <c r="J413" t="s">
        <v>156</v>
      </c>
      <c r="K413" t="str">
        <f t="shared" si="152"/>
        <v>24</v>
      </c>
      <c r="L413" t="str">
        <f t="shared" si="153"/>
        <v>Jul</v>
      </c>
      <c r="M413">
        <v>5</v>
      </c>
      <c r="N413">
        <f t="shared" si="154"/>
        <v>5</v>
      </c>
      <c r="O413">
        <f t="shared" si="155"/>
        <v>0</v>
      </c>
      <c r="P413">
        <f t="shared" si="156"/>
        <v>0</v>
      </c>
      <c r="Q413" t="s">
        <v>81</v>
      </c>
      <c r="R413" t="s">
        <v>17</v>
      </c>
      <c r="S413">
        <v>2</v>
      </c>
      <c r="T413">
        <v>2</v>
      </c>
      <c r="U413" s="2">
        <f>SUMIFS(SLR!L:L,SLR!D:D,'Резервации 2026'!E413)</f>
        <v>1668.714156</v>
      </c>
      <c r="V413" s="2">
        <f t="shared" si="166"/>
        <v>333.74283120000001</v>
      </c>
      <c r="W413" t="s">
        <v>262</v>
      </c>
      <c r="X413" t="s">
        <v>1221</v>
      </c>
      <c r="Y413" t="s">
        <v>1138</v>
      </c>
      <c r="Z413" t="str">
        <f t="shared" si="157"/>
        <v>Nov</v>
      </c>
      <c r="AA413" s="6">
        <f t="shared" si="165"/>
        <v>0</v>
      </c>
      <c r="AB413" s="6">
        <f t="shared" si="165"/>
        <v>0</v>
      </c>
      <c r="AC413" s="6">
        <f t="shared" si="165"/>
        <v>5</v>
      </c>
      <c r="AD413" s="6">
        <f t="shared" si="165"/>
        <v>0</v>
      </c>
      <c r="AE413" s="6">
        <f t="shared" si="165"/>
        <v>0</v>
      </c>
      <c r="AF413" s="6">
        <f t="shared" si="158"/>
        <v>5</v>
      </c>
      <c r="AG413" s="6">
        <f t="shared" si="159"/>
        <v>0</v>
      </c>
      <c r="AH413" s="14" t="str">
        <f>LEFT(X413,2)&amp;"."&amp;VLOOKUP(MID(X413,4,3),'Data validation'!$A$1:$B$12,2,FALSE)&amp;".2025"</f>
        <v>14.11.2025</v>
      </c>
      <c r="AI413">
        <f t="shared" si="160"/>
        <v>46</v>
      </c>
      <c r="AJ413" t="str">
        <f>H413&amp;"."&amp;VLOOKUP(I413,'Data validation'!$A$1:$B$12,2,FALSE)&amp;".2026"</f>
        <v>19.07.2026</v>
      </c>
      <c r="AK413">
        <f t="shared" si="161"/>
        <v>30</v>
      </c>
      <c r="AL413" t="e">
        <f>VLOOKUP(E413,[2]Sheet1!$A:$B,2,FALSE)</f>
        <v>#N/A</v>
      </c>
    </row>
    <row r="414" spans="1:38" x14ac:dyDescent="0.25">
      <c r="A414" t="str">
        <f>VLOOKUP(Q414,'Data validation'!$K$2:$L$50,2,FALSE)</f>
        <v>TO</v>
      </c>
      <c r="B414">
        <f t="shared" si="147"/>
        <v>0</v>
      </c>
      <c r="C414">
        <f t="shared" si="148"/>
        <v>5</v>
      </c>
      <c r="D414">
        <f t="shared" si="149"/>
        <v>0</v>
      </c>
      <c r="E414">
        <v>9831</v>
      </c>
      <c r="F414" t="s">
        <v>5453</v>
      </c>
      <c r="G414" t="s">
        <v>172</v>
      </c>
      <c r="H414" t="str">
        <f t="shared" si="150"/>
        <v>01</v>
      </c>
      <c r="I414" t="str">
        <f t="shared" si="151"/>
        <v>Jul</v>
      </c>
      <c r="J414" t="s">
        <v>173</v>
      </c>
      <c r="K414" t="str">
        <f t="shared" si="152"/>
        <v>06</v>
      </c>
      <c r="L414" t="str">
        <f t="shared" si="153"/>
        <v>Jul</v>
      </c>
      <c r="M414">
        <v>5</v>
      </c>
      <c r="N414">
        <f t="shared" si="154"/>
        <v>5</v>
      </c>
      <c r="O414">
        <f t="shared" si="155"/>
        <v>0</v>
      </c>
      <c r="P414">
        <f t="shared" si="156"/>
        <v>0</v>
      </c>
      <c r="Q414" t="s">
        <v>81</v>
      </c>
      <c r="R414" t="s">
        <v>188</v>
      </c>
      <c r="S414">
        <v>3</v>
      </c>
      <c r="T414">
        <v>1</v>
      </c>
      <c r="U414" s="2">
        <f>SUMIFS(SLR!L:L,SLR!D:D,'Резервации 2026'!E414)</f>
        <v>2187.3024805</v>
      </c>
      <c r="V414" s="2">
        <f t="shared" si="166"/>
        <v>437.4604961</v>
      </c>
      <c r="W414" t="s">
        <v>262</v>
      </c>
      <c r="X414" t="s">
        <v>5454</v>
      </c>
      <c r="Y414" t="s">
        <v>5420</v>
      </c>
      <c r="Z414" t="str">
        <f t="shared" si="157"/>
        <v>Jan</v>
      </c>
      <c r="AA414" s="6">
        <f t="shared" si="165"/>
        <v>0</v>
      </c>
      <c r="AB414" s="6">
        <f t="shared" si="165"/>
        <v>0</v>
      </c>
      <c r="AC414" s="6">
        <f t="shared" si="165"/>
        <v>5</v>
      </c>
      <c r="AD414" s="6">
        <f t="shared" si="165"/>
        <v>0</v>
      </c>
      <c r="AE414" s="6">
        <f t="shared" si="165"/>
        <v>0</v>
      </c>
      <c r="AF414" s="6">
        <f t="shared" si="158"/>
        <v>5</v>
      </c>
      <c r="AG414" s="6">
        <f t="shared" si="159"/>
        <v>0</v>
      </c>
      <c r="AH414" s="14" t="str">
        <f>LEFT(X414,2)&amp;"."&amp;VLOOKUP(MID(X414,4,3),'Data validation'!$A$1:$B$12,2,FALSE)&amp;".2025"</f>
        <v>29.01.2025</v>
      </c>
      <c r="AI414">
        <f t="shared" si="160"/>
        <v>5</v>
      </c>
      <c r="AJ414" t="str">
        <f>H414&amp;"."&amp;VLOOKUP(I414,'Data validation'!$A$1:$B$12,2,FALSE)&amp;".2026"</f>
        <v>01.07.2026</v>
      </c>
      <c r="AK414">
        <f t="shared" si="161"/>
        <v>27</v>
      </c>
      <c r="AL414" t="e">
        <f>VLOOKUP(E414,[2]Sheet1!$A:$B,2,FALSE)</f>
        <v>#N/A</v>
      </c>
    </row>
    <row r="415" spans="1:38" x14ac:dyDescent="0.25">
      <c r="A415" t="str">
        <f>VLOOKUP(Q415,'Data validation'!$K$2:$L$50,2,FALSE)</f>
        <v>TO</v>
      </c>
      <c r="B415">
        <f t="shared" si="147"/>
        <v>0</v>
      </c>
      <c r="C415">
        <f t="shared" si="148"/>
        <v>5</v>
      </c>
      <c r="D415">
        <f t="shared" si="149"/>
        <v>0</v>
      </c>
      <c r="E415">
        <v>9832</v>
      </c>
      <c r="F415" t="s">
        <v>5455</v>
      </c>
      <c r="G415" t="s">
        <v>172</v>
      </c>
      <c r="H415" t="str">
        <f t="shared" si="150"/>
        <v>01</v>
      </c>
      <c r="I415" t="str">
        <f t="shared" si="151"/>
        <v>Jul</v>
      </c>
      <c r="J415" t="s">
        <v>173</v>
      </c>
      <c r="K415" t="str">
        <f t="shared" si="152"/>
        <v>06</v>
      </c>
      <c r="L415" t="str">
        <f t="shared" si="153"/>
        <v>Jul</v>
      </c>
      <c r="M415">
        <v>5</v>
      </c>
      <c r="N415">
        <f t="shared" si="154"/>
        <v>5</v>
      </c>
      <c r="O415">
        <f t="shared" si="155"/>
        <v>0</v>
      </c>
      <c r="P415">
        <f t="shared" si="156"/>
        <v>0</v>
      </c>
      <c r="Q415" t="s">
        <v>81</v>
      </c>
      <c r="R415" t="s">
        <v>25</v>
      </c>
      <c r="S415">
        <v>2</v>
      </c>
      <c r="T415">
        <v>0</v>
      </c>
      <c r="U415" s="2">
        <f>SUMIFS(SLR!L:L,SLR!D:D,'Резервации 2026'!E415)</f>
        <v>1469.6106619999998</v>
      </c>
      <c r="V415" s="2">
        <f t="shared" si="166"/>
        <v>293.92213239999995</v>
      </c>
      <c r="W415" t="s">
        <v>262</v>
      </c>
      <c r="X415" t="s">
        <v>5456</v>
      </c>
      <c r="Y415" t="s">
        <v>5420</v>
      </c>
      <c r="Z415" t="str">
        <f t="shared" si="157"/>
        <v>Jan</v>
      </c>
      <c r="AA415" s="6">
        <f t="shared" si="165"/>
        <v>0</v>
      </c>
      <c r="AB415" s="6">
        <f t="shared" si="165"/>
        <v>0</v>
      </c>
      <c r="AC415" s="6">
        <f t="shared" si="165"/>
        <v>5</v>
      </c>
      <c r="AD415" s="6">
        <f t="shared" si="165"/>
        <v>0</v>
      </c>
      <c r="AE415" s="6">
        <f t="shared" si="165"/>
        <v>0</v>
      </c>
      <c r="AF415" s="6">
        <f t="shared" si="158"/>
        <v>5</v>
      </c>
      <c r="AG415" s="6">
        <f t="shared" si="159"/>
        <v>0</v>
      </c>
      <c r="AH415" s="14" t="str">
        <f>LEFT(X415,2)&amp;"."&amp;VLOOKUP(MID(X415,4,3),'Data validation'!$A$1:$B$12,2,FALSE)&amp;".2025"</f>
        <v>29.01.2025</v>
      </c>
      <c r="AI415">
        <f t="shared" si="160"/>
        <v>5</v>
      </c>
      <c r="AJ415" t="str">
        <f>H415&amp;"."&amp;VLOOKUP(I415,'Data validation'!$A$1:$B$12,2,FALSE)&amp;".2026"</f>
        <v>01.07.2026</v>
      </c>
      <c r="AK415">
        <f t="shared" si="161"/>
        <v>27</v>
      </c>
      <c r="AL415" t="e">
        <f>VLOOKUP(E415,[2]Sheet1!$A:$B,2,FALSE)</f>
        <v>#N/A</v>
      </c>
    </row>
    <row r="416" spans="1:38" x14ac:dyDescent="0.25">
      <c r="A416" t="str">
        <f>VLOOKUP(Q416,'Data validation'!$K$2:$L$50,2,FALSE)</f>
        <v>TO</v>
      </c>
      <c r="B416">
        <f t="shared" si="147"/>
        <v>0</v>
      </c>
      <c r="C416">
        <f t="shared" si="148"/>
        <v>5</v>
      </c>
      <c r="D416">
        <f t="shared" si="149"/>
        <v>0</v>
      </c>
      <c r="E416">
        <v>9833</v>
      </c>
      <c r="F416" t="s">
        <v>5457</v>
      </c>
      <c r="G416" t="s">
        <v>172</v>
      </c>
      <c r="H416" t="str">
        <f t="shared" si="150"/>
        <v>01</v>
      </c>
      <c r="I416" t="str">
        <f t="shared" si="151"/>
        <v>Jul</v>
      </c>
      <c r="J416" t="s">
        <v>173</v>
      </c>
      <c r="K416" t="str">
        <f t="shared" si="152"/>
        <v>06</v>
      </c>
      <c r="L416" t="str">
        <f t="shared" si="153"/>
        <v>Jul</v>
      </c>
      <c r="M416">
        <v>5</v>
      </c>
      <c r="N416">
        <f t="shared" si="154"/>
        <v>5</v>
      </c>
      <c r="O416">
        <f t="shared" si="155"/>
        <v>0</v>
      </c>
      <c r="P416">
        <f t="shared" si="156"/>
        <v>0</v>
      </c>
      <c r="Q416" t="s">
        <v>81</v>
      </c>
      <c r="R416" t="s">
        <v>25</v>
      </c>
      <c r="S416">
        <v>2</v>
      </c>
      <c r="T416">
        <v>0</v>
      </c>
      <c r="U416" s="2">
        <f>SUMIFS(SLR!L:L,SLR!D:D,'Резервации 2026'!E416)</f>
        <v>1469.6106619999998</v>
      </c>
      <c r="V416" s="2">
        <f t="shared" si="166"/>
        <v>293.92213239999995</v>
      </c>
      <c r="W416" t="s">
        <v>262</v>
      </c>
      <c r="X416" t="s">
        <v>5456</v>
      </c>
      <c r="Y416" t="s">
        <v>5420</v>
      </c>
      <c r="Z416" t="str">
        <f t="shared" si="157"/>
        <v>Jan</v>
      </c>
      <c r="AA416" s="6">
        <f t="shared" si="165"/>
        <v>0</v>
      </c>
      <c r="AB416" s="6">
        <f t="shared" si="165"/>
        <v>0</v>
      </c>
      <c r="AC416" s="6">
        <f t="shared" si="165"/>
        <v>5</v>
      </c>
      <c r="AD416" s="6">
        <f t="shared" si="165"/>
        <v>0</v>
      </c>
      <c r="AE416" s="6">
        <f t="shared" si="165"/>
        <v>0</v>
      </c>
      <c r="AF416" s="6">
        <f t="shared" si="158"/>
        <v>5</v>
      </c>
      <c r="AG416" s="6">
        <f t="shared" si="159"/>
        <v>0</v>
      </c>
      <c r="AH416" s="14" t="str">
        <f>LEFT(X416,2)&amp;"."&amp;VLOOKUP(MID(X416,4,3),'Data validation'!$A$1:$B$12,2,FALSE)&amp;".2025"</f>
        <v>29.01.2025</v>
      </c>
      <c r="AI416">
        <f t="shared" si="160"/>
        <v>5</v>
      </c>
      <c r="AJ416" t="str">
        <f>H416&amp;"."&amp;VLOOKUP(I416,'Data validation'!$A$1:$B$12,2,FALSE)&amp;".2026"</f>
        <v>01.07.2026</v>
      </c>
      <c r="AK416">
        <f t="shared" si="161"/>
        <v>27</v>
      </c>
      <c r="AL416" t="e">
        <f>VLOOKUP(E416,[2]Sheet1!$A:$B,2,FALSE)</f>
        <v>#N/A</v>
      </c>
    </row>
    <row r="417" spans="1:38" x14ac:dyDescent="0.25">
      <c r="A417" t="str">
        <f>VLOOKUP(Q417,'Data validation'!$K$2:$L$50,2,FALSE)</f>
        <v>TO</v>
      </c>
      <c r="B417">
        <f t="shared" si="147"/>
        <v>0</v>
      </c>
      <c r="C417">
        <f t="shared" si="148"/>
        <v>5</v>
      </c>
      <c r="D417">
        <f t="shared" si="149"/>
        <v>0</v>
      </c>
      <c r="E417">
        <v>9834</v>
      </c>
      <c r="F417" t="s">
        <v>5458</v>
      </c>
      <c r="G417" t="s">
        <v>172</v>
      </c>
      <c r="H417" t="str">
        <f t="shared" si="150"/>
        <v>01</v>
      </c>
      <c r="I417" t="str">
        <f t="shared" si="151"/>
        <v>Jul</v>
      </c>
      <c r="J417" t="s">
        <v>173</v>
      </c>
      <c r="K417" t="str">
        <f t="shared" si="152"/>
        <v>06</v>
      </c>
      <c r="L417" t="str">
        <f t="shared" si="153"/>
        <v>Jul</v>
      </c>
      <c r="M417">
        <v>5</v>
      </c>
      <c r="N417">
        <f t="shared" si="154"/>
        <v>5</v>
      </c>
      <c r="O417">
        <f t="shared" si="155"/>
        <v>0</v>
      </c>
      <c r="P417">
        <f t="shared" si="156"/>
        <v>0</v>
      </c>
      <c r="Q417" t="s">
        <v>81</v>
      </c>
      <c r="R417" t="s">
        <v>188</v>
      </c>
      <c r="S417">
        <v>2</v>
      </c>
      <c r="T417">
        <v>2</v>
      </c>
      <c r="U417" s="2">
        <f>SUMIFS(SLR!L:L,SLR!D:D,'Резервации 2026'!E417)</f>
        <v>2025.2619649999999</v>
      </c>
      <c r="V417" s="2">
        <f t="shared" si="166"/>
        <v>405.052393</v>
      </c>
      <c r="W417" t="s">
        <v>262</v>
      </c>
      <c r="X417" t="s">
        <v>5459</v>
      </c>
      <c r="Y417" t="s">
        <v>5420</v>
      </c>
      <c r="Z417" t="str">
        <f t="shared" si="157"/>
        <v>Jan</v>
      </c>
      <c r="AA417" s="6">
        <f t="shared" si="165"/>
        <v>0</v>
      </c>
      <c r="AB417" s="6">
        <f t="shared" si="165"/>
        <v>0</v>
      </c>
      <c r="AC417" s="6">
        <f t="shared" si="165"/>
        <v>5</v>
      </c>
      <c r="AD417" s="6">
        <f t="shared" si="165"/>
        <v>0</v>
      </c>
      <c r="AE417" s="6">
        <f t="shared" si="165"/>
        <v>0</v>
      </c>
      <c r="AF417" s="6">
        <f t="shared" si="158"/>
        <v>5</v>
      </c>
      <c r="AG417" s="6">
        <f t="shared" si="159"/>
        <v>0</v>
      </c>
      <c r="AH417" s="14" t="str">
        <f>LEFT(X417,2)&amp;"."&amp;VLOOKUP(MID(X417,4,3),'Data validation'!$A$1:$B$12,2,FALSE)&amp;".2025"</f>
        <v>29.01.2025</v>
      </c>
      <c r="AI417">
        <f t="shared" si="160"/>
        <v>5</v>
      </c>
      <c r="AJ417" t="str">
        <f>H417&amp;"."&amp;VLOOKUP(I417,'Data validation'!$A$1:$B$12,2,FALSE)&amp;".2026"</f>
        <v>01.07.2026</v>
      </c>
      <c r="AK417">
        <f t="shared" si="161"/>
        <v>27</v>
      </c>
      <c r="AL417" t="e">
        <f>VLOOKUP(E417,[2]Sheet1!$A:$B,2,FALSE)</f>
        <v>#N/A</v>
      </c>
    </row>
    <row r="418" spans="1:38" x14ac:dyDescent="0.25">
      <c r="A418" t="str">
        <f>VLOOKUP(Q418,'Data validation'!$K$2:$L$50,2,FALSE)</f>
        <v>TO</v>
      </c>
      <c r="B418">
        <f t="shared" si="147"/>
        <v>0</v>
      </c>
      <c r="C418">
        <f t="shared" si="148"/>
        <v>5</v>
      </c>
      <c r="D418">
        <f t="shared" si="149"/>
        <v>0</v>
      </c>
      <c r="E418">
        <v>8041</v>
      </c>
      <c r="F418" t="s">
        <v>7761</v>
      </c>
      <c r="G418" t="s">
        <v>44</v>
      </c>
      <c r="H418" t="str">
        <f t="shared" si="150"/>
        <v>29</v>
      </c>
      <c r="I418" t="str">
        <f t="shared" si="151"/>
        <v>Jun</v>
      </c>
      <c r="J418" t="s">
        <v>45</v>
      </c>
      <c r="K418" t="str">
        <f t="shared" si="152"/>
        <v>04</v>
      </c>
      <c r="L418" t="str">
        <f t="shared" si="153"/>
        <v>Jul</v>
      </c>
      <c r="M418">
        <v>5</v>
      </c>
      <c r="N418">
        <f t="shared" si="154"/>
        <v>-25</v>
      </c>
      <c r="O418">
        <f t="shared" si="155"/>
        <v>2</v>
      </c>
      <c r="P418">
        <f t="shared" si="156"/>
        <v>3</v>
      </c>
      <c r="Q418" t="s">
        <v>47</v>
      </c>
      <c r="R418" t="s">
        <v>48</v>
      </c>
      <c r="S418">
        <v>3</v>
      </c>
      <c r="T418">
        <v>1</v>
      </c>
      <c r="U418" s="2">
        <f>SUMIFS(Profitour!L:L,Profitour!D:D,'Резервации 2026'!E418)</f>
        <v>2078.4605409999999</v>
      </c>
      <c r="V418" s="2">
        <f>+U418/M418</f>
        <v>415.69210820000001</v>
      </c>
      <c r="X418" t="s">
        <v>49</v>
      </c>
      <c r="Y418" t="s">
        <v>51</v>
      </c>
      <c r="Z418" t="str">
        <f t="shared" si="157"/>
        <v>Oct</v>
      </c>
      <c r="AA418" s="6">
        <f t="shared" si="165"/>
        <v>0</v>
      </c>
      <c r="AB418" s="6">
        <f t="shared" si="165"/>
        <v>2</v>
      </c>
      <c r="AC418" s="6">
        <f t="shared" si="165"/>
        <v>3</v>
      </c>
      <c r="AD418" s="6">
        <f t="shared" si="165"/>
        <v>0</v>
      </c>
      <c r="AE418" s="6">
        <f t="shared" si="165"/>
        <v>0</v>
      </c>
      <c r="AF418" s="6">
        <f t="shared" si="158"/>
        <v>5</v>
      </c>
      <c r="AG418" s="6">
        <f t="shared" si="159"/>
        <v>0</v>
      </c>
      <c r="AH418" s="14" t="str">
        <f>LEFT(X418,2)&amp;"."&amp;VLOOKUP(MID(X418,4,3),'Data validation'!$A$1:$B$12,2,FALSE)&amp;".2025"</f>
        <v>27.10.2025</v>
      </c>
      <c r="AI418">
        <f t="shared" si="160"/>
        <v>44</v>
      </c>
      <c r="AJ418" t="str">
        <f>H418&amp;"."&amp;VLOOKUP(I418,'Data validation'!$A$1:$B$12,2,FALSE)&amp;".2026"</f>
        <v>29.06.2026</v>
      </c>
      <c r="AK418">
        <f t="shared" si="161"/>
        <v>27</v>
      </c>
      <c r="AL418" t="e">
        <f>VLOOKUP(E418,[2]Sheet1!$A:$B,2,FALSE)</f>
        <v>#N/A</v>
      </c>
    </row>
    <row r="419" spans="1:38" x14ac:dyDescent="0.25">
      <c r="A419" t="str">
        <f>VLOOKUP(Q419,'Data validation'!$K$2:$L$50,2,FALSE)</f>
        <v>TO</v>
      </c>
      <c r="B419">
        <f t="shared" si="147"/>
        <v>0</v>
      </c>
      <c r="C419">
        <f t="shared" si="148"/>
        <v>6</v>
      </c>
      <c r="D419">
        <f t="shared" si="149"/>
        <v>0</v>
      </c>
      <c r="E419">
        <v>9556</v>
      </c>
      <c r="F419" t="s">
        <v>7762</v>
      </c>
      <c r="G419" t="s">
        <v>283</v>
      </c>
      <c r="H419" t="str">
        <f t="shared" si="150"/>
        <v>20</v>
      </c>
      <c r="I419" t="str">
        <f t="shared" si="151"/>
        <v>Jun</v>
      </c>
      <c r="J419" t="s">
        <v>950</v>
      </c>
      <c r="K419" t="str">
        <f t="shared" si="152"/>
        <v>26</v>
      </c>
      <c r="L419" t="str">
        <f t="shared" si="153"/>
        <v>Jun</v>
      </c>
      <c r="M419">
        <v>6</v>
      </c>
      <c r="N419">
        <f t="shared" si="154"/>
        <v>6</v>
      </c>
      <c r="O419">
        <f t="shared" si="155"/>
        <v>0</v>
      </c>
      <c r="P419">
        <f t="shared" si="156"/>
        <v>0</v>
      </c>
      <c r="Q419" t="s">
        <v>81</v>
      </c>
      <c r="R419" t="s">
        <v>48</v>
      </c>
      <c r="S419">
        <v>3</v>
      </c>
      <c r="T419">
        <v>1</v>
      </c>
      <c r="U419" s="2">
        <f>SUMIFS(SLR!L:L,SLR!D:D,'Резервации 2026'!E419)</f>
        <v>2414.7263929000001</v>
      </c>
      <c r="V419" s="2">
        <f>+U419/M419</f>
        <v>402.4543988166667</v>
      </c>
      <c r="W419" t="s">
        <v>262</v>
      </c>
      <c r="X419" t="s">
        <v>4693</v>
      </c>
      <c r="Y419" t="s">
        <v>4691</v>
      </c>
      <c r="Z419" t="str">
        <f t="shared" si="157"/>
        <v>Jan</v>
      </c>
      <c r="AA419" s="6">
        <f t="shared" si="165"/>
        <v>0</v>
      </c>
      <c r="AB419" s="6">
        <f t="shared" si="165"/>
        <v>6</v>
      </c>
      <c r="AC419" s="6">
        <f t="shared" si="165"/>
        <v>0</v>
      </c>
      <c r="AD419" s="6">
        <f t="shared" si="165"/>
        <v>0</v>
      </c>
      <c r="AE419" s="6">
        <f t="shared" si="165"/>
        <v>0</v>
      </c>
      <c r="AF419" s="6">
        <f t="shared" si="158"/>
        <v>6</v>
      </c>
      <c r="AG419" s="6">
        <f t="shared" si="159"/>
        <v>0</v>
      </c>
      <c r="AH419" s="14" t="str">
        <f>LEFT(X419,2)&amp;"."&amp;VLOOKUP(MID(X419,4,3),'Data validation'!$A$1:$B$12,2,FALSE)&amp;".2025"</f>
        <v>18.01.2025</v>
      </c>
      <c r="AI419">
        <f t="shared" si="160"/>
        <v>3</v>
      </c>
      <c r="AJ419" t="str">
        <f>H419&amp;"."&amp;VLOOKUP(I419,'Data validation'!$A$1:$B$12,2,FALSE)&amp;".2026"</f>
        <v>20.06.2026</v>
      </c>
      <c r="AK419">
        <f t="shared" si="161"/>
        <v>25</v>
      </c>
      <c r="AL419" t="e">
        <f>VLOOKUP(E419,[2]Sheet1!$A:$B,2,FALSE)</f>
        <v>#N/A</v>
      </c>
    </row>
    <row r="420" spans="1:38" x14ac:dyDescent="0.25">
      <c r="A420" t="str">
        <f>VLOOKUP(Q420,'Data validation'!$K$2:$L$50,2,FALSE)</f>
        <v>BOOKING</v>
      </c>
      <c r="B420">
        <f t="shared" si="147"/>
        <v>0</v>
      </c>
      <c r="C420">
        <f t="shared" si="148"/>
        <v>0</v>
      </c>
      <c r="D420">
        <f t="shared" si="149"/>
        <v>4</v>
      </c>
      <c r="E420">
        <v>9327</v>
      </c>
      <c r="F420" t="s">
        <v>7763</v>
      </c>
      <c r="G420" t="s">
        <v>60</v>
      </c>
      <c r="H420" t="str">
        <f t="shared" si="150"/>
        <v>17</v>
      </c>
      <c r="I420" t="str">
        <f t="shared" si="151"/>
        <v>Aug</v>
      </c>
      <c r="J420" t="s">
        <v>519</v>
      </c>
      <c r="K420" t="str">
        <f t="shared" si="152"/>
        <v>21</v>
      </c>
      <c r="L420" t="str">
        <f t="shared" si="153"/>
        <v>Aug</v>
      </c>
      <c r="M420">
        <v>4</v>
      </c>
      <c r="N420">
        <f t="shared" si="154"/>
        <v>4</v>
      </c>
      <c r="O420">
        <f t="shared" si="155"/>
        <v>0</v>
      </c>
      <c r="P420">
        <f t="shared" si="156"/>
        <v>0</v>
      </c>
      <c r="Q420" t="s">
        <v>587</v>
      </c>
      <c r="R420" t="s">
        <v>63</v>
      </c>
      <c r="S420">
        <v>2</v>
      </c>
      <c r="T420">
        <v>2</v>
      </c>
      <c r="U420" s="2">
        <v>2441.7371229357796</v>
      </c>
      <c r="V420" s="2">
        <v>610.43428073394489</v>
      </c>
      <c r="W420" t="s">
        <v>262</v>
      </c>
      <c r="X420" t="s">
        <v>4198</v>
      </c>
      <c r="Y420" t="s">
        <v>4192</v>
      </c>
      <c r="Z420" t="str">
        <f t="shared" si="157"/>
        <v>Jan</v>
      </c>
      <c r="AA420" s="6">
        <f t="shared" si="165"/>
        <v>0</v>
      </c>
      <c r="AB420" s="6">
        <f t="shared" si="165"/>
        <v>0</v>
      </c>
      <c r="AC420" s="6">
        <f t="shared" si="165"/>
        <v>0</v>
      </c>
      <c r="AD420" s="6">
        <f t="shared" si="165"/>
        <v>4</v>
      </c>
      <c r="AE420" s="6">
        <f t="shared" si="165"/>
        <v>0</v>
      </c>
      <c r="AF420" s="6">
        <f t="shared" si="158"/>
        <v>4</v>
      </c>
      <c r="AG420" s="6">
        <f t="shared" si="159"/>
        <v>0</v>
      </c>
      <c r="AH420" s="14" t="str">
        <f>LEFT(X420,2)&amp;"."&amp;VLOOKUP(MID(X420,4,3),'Data validation'!$A$1:$B$12,2,FALSE)&amp;".2025"</f>
        <v>02.01.2025</v>
      </c>
      <c r="AI420">
        <f t="shared" si="160"/>
        <v>1</v>
      </c>
      <c r="AJ420" t="str">
        <f>H420&amp;"."&amp;VLOOKUP(I420,'Data validation'!$A$1:$B$12,2,FALSE)&amp;".2026"</f>
        <v>17.08.2026</v>
      </c>
      <c r="AK420">
        <f t="shared" si="161"/>
        <v>34</v>
      </c>
      <c r="AL420" t="str">
        <f>VLOOKUP(E420,[2]Sheet1!$A:$B,2,FALSE)</f>
        <v>Анулирана</v>
      </c>
    </row>
    <row r="421" spans="1:38" x14ac:dyDescent="0.25">
      <c r="A421" t="str">
        <f>VLOOKUP(Q421,'Data validation'!$K$2:$L$50,2,FALSE)</f>
        <v>INDIVIDUAL</v>
      </c>
      <c r="B421">
        <f t="shared" si="147"/>
        <v>0</v>
      </c>
      <c r="C421">
        <f t="shared" si="148"/>
        <v>5</v>
      </c>
      <c r="D421">
        <f t="shared" si="149"/>
        <v>0</v>
      </c>
      <c r="E421">
        <v>9835</v>
      </c>
      <c r="F421" t="s">
        <v>5460</v>
      </c>
      <c r="G421" t="s">
        <v>71</v>
      </c>
      <c r="H421" t="str">
        <f t="shared" si="150"/>
        <v>30</v>
      </c>
      <c r="I421" t="str">
        <f t="shared" si="151"/>
        <v>Jun</v>
      </c>
      <c r="J421" t="s">
        <v>313</v>
      </c>
      <c r="K421" t="str">
        <f t="shared" si="152"/>
        <v>05</v>
      </c>
      <c r="L421" t="str">
        <f t="shared" si="153"/>
        <v>Jul</v>
      </c>
      <c r="M421">
        <v>5</v>
      </c>
      <c r="N421">
        <f t="shared" si="154"/>
        <v>-25</v>
      </c>
      <c r="O421">
        <f t="shared" si="155"/>
        <v>1</v>
      </c>
      <c r="P421">
        <f t="shared" si="156"/>
        <v>4</v>
      </c>
      <c r="Q421" t="s">
        <v>24</v>
      </c>
      <c r="R421" t="s">
        <v>63</v>
      </c>
      <c r="S421">
        <v>2</v>
      </c>
      <c r="T421">
        <v>2</v>
      </c>
      <c r="U421" s="2">
        <v>1485.7130642201835</v>
      </c>
      <c r="V421" s="2">
        <v>297.14261284403665</v>
      </c>
      <c r="X421" t="s">
        <v>5461</v>
      </c>
      <c r="Y421" t="s">
        <v>5420</v>
      </c>
      <c r="Z421" t="str">
        <f t="shared" si="157"/>
        <v>Jan</v>
      </c>
      <c r="AA421" s="6">
        <f t="shared" si="165"/>
        <v>0</v>
      </c>
      <c r="AB421" s="6">
        <f t="shared" si="165"/>
        <v>1</v>
      </c>
      <c r="AC421" s="6">
        <f t="shared" si="165"/>
        <v>4</v>
      </c>
      <c r="AD421" s="6">
        <f t="shared" si="165"/>
        <v>0</v>
      </c>
      <c r="AE421" s="6">
        <f t="shared" si="165"/>
        <v>0</v>
      </c>
      <c r="AF421" s="6">
        <f t="shared" si="158"/>
        <v>5</v>
      </c>
      <c r="AG421" s="6">
        <f t="shared" si="159"/>
        <v>0</v>
      </c>
      <c r="AH421" s="14" t="str">
        <f>LEFT(X421,2)&amp;"."&amp;VLOOKUP(MID(X421,4,3),'Data validation'!$A$1:$B$12,2,FALSE)&amp;".2025"</f>
        <v>29.01.2025</v>
      </c>
      <c r="AI421">
        <f t="shared" si="160"/>
        <v>5</v>
      </c>
      <c r="AJ421" t="str">
        <f>H421&amp;"."&amp;VLOOKUP(I421,'Data validation'!$A$1:$B$12,2,FALSE)&amp;".2026"</f>
        <v>30.06.2026</v>
      </c>
      <c r="AK421">
        <f t="shared" si="161"/>
        <v>27</v>
      </c>
      <c r="AL421" t="e">
        <f>VLOOKUP(E421,[2]Sheet1!$A:$B,2,FALSE)</f>
        <v>#N/A</v>
      </c>
    </row>
    <row r="422" spans="1:38" x14ac:dyDescent="0.25">
      <c r="A422" t="str">
        <f>VLOOKUP(Q422,'Data validation'!$K$2:$L$50,2,FALSE)</f>
        <v>TO</v>
      </c>
      <c r="B422">
        <f t="shared" si="147"/>
        <v>0</v>
      </c>
      <c r="C422">
        <f t="shared" si="148"/>
        <v>5</v>
      </c>
      <c r="D422">
        <f t="shared" si="149"/>
        <v>0</v>
      </c>
      <c r="E422">
        <v>9836</v>
      </c>
      <c r="F422" t="s">
        <v>5462</v>
      </c>
      <c r="G422" t="s">
        <v>213</v>
      </c>
      <c r="H422" t="str">
        <f t="shared" si="150"/>
        <v>01</v>
      </c>
      <c r="I422" t="str">
        <f t="shared" si="151"/>
        <v>Sep</v>
      </c>
      <c r="J422" t="s">
        <v>214</v>
      </c>
      <c r="K422" t="str">
        <f t="shared" si="152"/>
        <v>06</v>
      </c>
      <c r="L422" t="str">
        <f t="shared" si="153"/>
        <v>Sep</v>
      </c>
      <c r="M422">
        <v>5</v>
      </c>
      <c r="N422">
        <f t="shared" si="154"/>
        <v>5</v>
      </c>
      <c r="O422">
        <f t="shared" si="155"/>
        <v>0</v>
      </c>
      <c r="P422">
        <f t="shared" si="156"/>
        <v>0</v>
      </c>
      <c r="Q422" t="s">
        <v>116</v>
      </c>
      <c r="R422" t="s">
        <v>63</v>
      </c>
      <c r="S422">
        <v>3</v>
      </c>
      <c r="T422">
        <v>1</v>
      </c>
      <c r="U422" s="2">
        <f>SUMIFS(Solvex!L:L,Solvex!D:D,'Резервации 2026'!E422)</f>
        <v>1712.524748</v>
      </c>
      <c r="V422" s="2">
        <f t="shared" ref="V422:V423" si="167">+U422/M422</f>
        <v>342.50494960000003</v>
      </c>
      <c r="W422" t="s">
        <v>262</v>
      </c>
      <c r="X422" t="s">
        <v>5463</v>
      </c>
      <c r="Y422" t="s">
        <v>5420</v>
      </c>
      <c r="Z422" t="str">
        <f t="shared" si="157"/>
        <v>Jan</v>
      </c>
      <c r="AA422" s="6">
        <f t="shared" si="165"/>
        <v>0</v>
      </c>
      <c r="AB422" s="6">
        <f t="shared" si="165"/>
        <v>0</v>
      </c>
      <c r="AC422" s="6">
        <f t="shared" si="165"/>
        <v>0</v>
      </c>
      <c r="AD422" s="6">
        <f t="shared" si="165"/>
        <v>0</v>
      </c>
      <c r="AE422" s="6">
        <f t="shared" si="165"/>
        <v>5</v>
      </c>
      <c r="AF422" s="6">
        <f t="shared" si="158"/>
        <v>5</v>
      </c>
      <c r="AG422" s="6">
        <f t="shared" si="159"/>
        <v>0</v>
      </c>
      <c r="AH422" s="14" t="str">
        <f>LEFT(X422,2)&amp;"."&amp;VLOOKUP(MID(X422,4,3),'Data validation'!$A$1:$B$12,2,FALSE)&amp;".2025"</f>
        <v>29.01.2025</v>
      </c>
      <c r="AI422">
        <f t="shared" si="160"/>
        <v>5</v>
      </c>
      <c r="AJ422" t="str">
        <f>H422&amp;"."&amp;VLOOKUP(I422,'Data validation'!$A$1:$B$12,2,FALSE)&amp;".2026"</f>
        <v>01.09.2026</v>
      </c>
      <c r="AK422">
        <f t="shared" si="161"/>
        <v>36</v>
      </c>
      <c r="AL422" t="e">
        <f>VLOOKUP(E422,[2]Sheet1!$A:$B,2,FALSE)</f>
        <v>#N/A</v>
      </c>
    </row>
    <row r="423" spans="1:38" x14ac:dyDescent="0.25">
      <c r="A423" t="str">
        <f>VLOOKUP(Q423,'Data validation'!$K$2:$L$50,2,FALSE)</f>
        <v>TO</v>
      </c>
      <c r="B423">
        <f t="shared" si="147"/>
        <v>0</v>
      </c>
      <c r="C423">
        <f t="shared" si="148"/>
        <v>7</v>
      </c>
      <c r="D423">
        <f t="shared" si="149"/>
        <v>0</v>
      </c>
      <c r="E423">
        <v>9837</v>
      </c>
      <c r="F423" t="s">
        <v>5464</v>
      </c>
      <c r="G423" t="s">
        <v>45</v>
      </c>
      <c r="H423" t="str">
        <f t="shared" si="150"/>
        <v>04</v>
      </c>
      <c r="I423" t="str">
        <f t="shared" si="151"/>
        <v>Jul</v>
      </c>
      <c r="J423" t="s">
        <v>323</v>
      </c>
      <c r="K423" t="str">
        <f t="shared" si="152"/>
        <v>11</v>
      </c>
      <c r="L423" t="str">
        <f t="shared" si="153"/>
        <v>Jul</v>
      </c>
      <c r="M423">
        <v>7</v>
      </c>
      <c r="N423">
        <f t="shared" si="154"/>
        <v>7</v>
      </c>
      <c r="O423">
        <f t="shared" si="155"/>
        <v>0</v>
      </c>
      <c r="P423">
        <f t="shared" si="156"/>
        <v>0</v>
      </c>
      <c r="Q423" t="s">
        <v>116</v>
      </c>
      <c r="R423" t="s">
        <v>63</v>
      </c>
      <c r="S423">
        <v>2</v>
      </c>
      <c r="T423">
        <v>2</v>
      </c>
      <c r="U423" s="2">
        <f>SUMIFS(Solvex!L:L,Solvex!D:D,'Резервации 2026'!E423)</f>
        <v>2603.1119385000002</v>
      </c>
      <c r="V423" s="2">
        <f t="shared" si="167"/>
        <v>371.87313407142858</v>
      </c>
      <c r="W423" t="s">
        <v>262</v>
      </c>
      <c r="X423" t="s">
        <v>5463</v>
      </c>
      <c r="Y423" t="s">
        <v>5420</v>
      </c>
      <c r="Z423" t="str">
        <f t="shared" si="157"/>
        <v>Jan</v>
      </c>
      <c r="AA423" s="6">
        <f t="shared" si="165"/>
        <v>0</v>
      </c>
      <c r="AB423" s="6">
        <f t="shared" si="165"/>
        <v>0</v>
      </c>
      <c r="AC423" s="6">
        <f t="shared" si="165"/>
        <v>7</v>
      </c>
      <c r="AD423" s="6">
        <f t="shared" si="165"/>
        <v>0</v>
      </c>
      <c r="AE423" s="6">
        <f t="shared" si="165"/>
        <v>0</v>
      </c>
      <c r="AF423" s="6">
        <f t="shared" si="158"/>
        <v>7</v>
      </c>
      <c r="AG423" s="6">
        <f t="shared" si="159"/>
        <v>0</v>
      </c>
      <c r="AH423" s="14" t="str">
        <f>LEFT(X423,2)&amp;"."&amp;VLOOKUP(MID(X423,4,3),'Data validation'!$A$1:$B$12,2,FALSE)&amp;".2025"</f>
        <v>29.01.2025</v>
      </c>
      <c r="AI423">
        <f t="shared" si="160"/>
        <v>5</v>
      </c>
      <c r="AJ423" t="str">
        <f>H423&amp;"."&amp;VLOOKUP(I423,'Data validation'!$A$1:$B$12,2,FALSE)&amp;".2026"</f>
        <v>04.07.2026</v>
      </c>
      <c r="AK423">
        <f t="shared" si="161"/>
        <v>27</v>
      </c>
      <c r="AL423" t="e">
        <f>VLOOKUP(E423,[2]Sheet1!$A:$B,2,FALSE)</f>
        <v>#N/A</v>
      </c>
    </row>
    <row r="424" spans="1:38" x14ac:dyDescent="0.25">
      <c r="A424" t="str">
        <f>VLOOKUP(Q424,'Data validation'!$K$2:$L$50,2,FALSE)</f>
        <v>INDIVIDUAL</v>
      </c>
      <c r="B424">
        <f t="shared" si="147"/>
        <v>0</v>
      </c>
      <c r="C424">
        <f t="shared" si="148"/>
        <v>5</v>
      </c>
      <c r="D424">
        <f t="shared" si="149"/>
        <v>0</v>
      </c>
      <c r="E424">
        <v>9838</v>
      </c>
      <c r="F424" t="s">
        <v>5465</v>
      </c>
      <c r="G424" t="s">
        <v>275</v>
      </c>
      <c r="H424" t="str">
        <f t="shared" si="150"/>
        <v>22</v>
      </c>
      <c r="I424" t="str">
        <f t="shared" si="151"/>
        <v>Jun</v>
      </c>
      <c r="J424" t="s">
        <v>126</v>
      </c>
      <c r="K424" t="str">
        <f t="shared" si="152"/>
        <v>27</v>
      </c>
      <c r="L424" t="str">
        <f t="shared" si="153"/>
        <v>Jun</v>
      </c>
      <c r="M424">
        <v>5</v>
      </c>
      <c r="N424">
        <f t="shared" si="154"/>
        <v>5</v>
      </c>
      <c r="O424">
        <f t="shared" si="155"/>
        <v>0</v>
      </c>
      <c r="P424">
        <f t="shared" si="156"/>
        <v>0</v>
      </c>
      <c r="Q424" t="s">
        <v>24</v>
      </c>
      <c r="R424" t="s">
        <v>110</v>
      </c>
      <c r="S424">
        <v>4</v>
      </c>
      <c r="T424">
        <v>1</v>
      </c>
      <c r="U424" s="2">
        <v>3240.5770458715592</v>
      </c>
      <c r="V424" s="2">
        <v>648.11540917431194</v>
      </c>
      <c r="X424" t="s">
        <v>5466</v>
      </c>
      <c r="Y424" t="s">
        <v>5420</v>
      </c>
      <c r="Z424" t="str">
        <f t="shared" si="157"/>
        <v>Jan</v>
      </c>
      <c r="AA424" s="6">
        <f t="shared" si="165"/>
        <v>0</v>
      </c>
      <c r="AB424" s="6">
        <f t="shared" si="165"/>
        <v>5</v>
      </c>
      <c r="AC424" s="6">
        <f t="shared" si="165"/>
        <v>0</v>
      </c>
      <c r="AD424" s="6">
        <f t="shared" si="165"/>
        <v>0</v>
      </c>
      <c r="AE424" s="6">
        <f t="shared" si="165"/>
        <v>0</v>
      </c>
      <c r="AF424" s="6">
        <f t="shared" si="158"/>
        <v>5</v>
      </c>
      <c r="AG424" s="6">
        <f t="shared" si="159"/>
        <v>0</v>
      </c>
      <c r="AH424" s="14" t="str">
        <f>LEFT(X424,2)&amp;"."&amp;VLOOKUP(MID(X424,4,3),'Data validation'!$A$1:$B$12,2,FALSE)&amp;".2025"</f>
        <v>29.01.2025</v>
      </c>
      <c r="AI424">
        <f t="shared" si="160"/>
        <v>5</v>
      </c>
      <c r="AJ424" t="str">
        <f>H424&amp;"."&amp;VLOOKUP(I424,'Data validation'!$A$1:$B$12,2,FALSE)&amp;".2026"</f>
        <v>22.06.2026</v>
      </c>
      <c r="AK424">
        <f t="shared" si="161"/>
        <v>26</v>
      </c>
      <c r="AL424" t="e">
        <f>VLOOKUP(E424,[2]Sheet1!$A:$B,2,FALSE)</f>
        <v>#N/A</v>
      </c>
    </row>
    <row r="425" spans="1:38" x14ac:dyDescent="0.25">
      <c r="A425" t="str">
        <f>VLOOKUP(Q425,'Data validation'!$K$2:$L$50,2,FALSE)</f>
        <v>TO</v>
      </c>
      <c r="B425">
        <f t="shared" si="147"/>
        <v>0</v>
      </c>
      <c r="C425">
        <f t="shared" si="148"/>
        <v>0</v>
      </c>
      <c r="D425">
        <f t="shared" si="149"/>
        <v>5</v>
      </c>
      <c r="E425">
        <v>9839</v>
      </c>
      <c r="F425" t="s">
        <v>5467</v>
      </c>
      <c r="G425" t="s">
        <v>340</v>
      </c>
      <c r="H425" t="str">
        <f t="shared" si="150"/>
        <v>03</v>
      </c>
      <c r="I425" t="str">
        <f t="shared" si="151"/>
        <v>Aug</v>
      </c>
      <c r="J425" t="s">
        <v>259</v>
      </c>
      <c r="K425" t="str">
        <f t="shared" si="152"/>
        <v>08</v>
      </c>
      <c r="L425" t="str">
        <f t="shared" si="153"/>
        <v>Aug</v>
      </c>
      <c r="M425">
        <v>5</v>
      </c>
      <c r="N425">
        <f t="shared" si="154"/>
        <v>5</v>
      </c>
      <c r="O425">
        <f t="shared" si="155"/>
        <v>0</v>
      </c>
      <c r="P425">
        <f t="shared" si="156"/>
        <v>0</v>
      </c>
      <c r="Q425" t="s">
        <v>162</v>
      </c>
      <c r="R425" t="s">
        <v>17</v>
      </c>
      <c r="S425">
        <v>3</v>
      </c>
      <c r="T425">
        <v>0</v>
      </c>
      <c r="U425" s="2">
        <f>SUMIFS(Magelan!L:L,Magelan!D:D,'Резервации 2026'!E425)</f>
        <v>2102.5172499999999</v>
      </c>
      <c r="V425" s="2">
        <f t="shared" ref="V425:V427" si="168">+U425/M425</f>
        <v>420.50344999999999</v>
      </c>
      <c r="W425" t="s">
        <v>262</v>
      </c>
      <c r="X425" t="s">
        <v>5468</v>
      </c>
      <c r="Y425" t="s">
        <v>5420</v>
      </c>
      <c r="Z425" t="str">
        <f t="shared" si="157"/>
        <v>Jan</v>
      </c>
      <c r="AA425" s="6">
        <f t="shared" si="165"/>
        <v>0</v>
      </c>
      <c r="AB425" s="6">
        <f t="shared" si="165"/>
        <v>0</v>
      </c>
      <c r="AC425" s="6">
        <f t="shared" si="165"/>
        <v>0</v>
      </c>
      <c r="AD425" s="6">
        <f t="shared" si="165"/>
        <v>5</v>
      </c>
      <c r="AE425" s="6">
        <f t="shared" si="165"/>
        <v>0</v>
      </c>
      <c r="AF425" s="6">
        <f t="shared" si="158"/>
        <v>5</v>
      </c>
      <c r="AG425" s="6">
        <f t="shared" si="159"/>
        <v>0</v>
      </c>
      <c r="AH425" s="14" t="str">
        <f>LEFT(X425,2)&amp;"."&amp;VLOOKUP(MID(X425,4,3),'Data validation'!$A$1:$B$12,2,FALSE)&amp;".2025"</f>
        <v>29.01.2025</v>
      </c>
      <c r="AI425">
        <f t="shared" si="160"/>
        <v>5</v>
      </c>
      <c r="AJ425" t="str">
        <f>H425&amp;"."&amp;VLOOKUP(I425,'Data validation'!$A$1:$B$12,2,FALSE)&amp;".2026"</f>
        <v>03.08.2026</v>
      </c>
      <c r="AK425">
        <f t="shared" si="161"/>
        <v>32</v>
      </c>
      <c r="AL425" t="e">
        <f>VLOOKUP(E425,[2]Sheet1!$A:$B,2,FALSE)</f>
        <v>#N/A</v>
      </c>
    </row>
    <row r="426" spans="1:38" x14ac:dyDescent="0.25">
      <c r="A426" t="str">
        <f>VLOOKUP(Q426,'Data validation'!$K$2:$L$50,2,FALSE)</f>
        <v>TO</v>
      </c>
      <c r="B426">
        <f t="shared" si="147"/>
        <v>0</v>
      </c>
      <c r="C426">
        <f t="shared" si="148"/>
        <v>0</v>
      </c>
      <c r="D426">
        <f t="shared" si="149"/>
        <v>5</v>
      </c>
      <c r="E426">
        <v>9840</v>
      </c>
      <c r="F426" t="s">
        <v>5467</v>
      </c>
      <c r="G426" t="s">
        <v>340</v>
      </c>
      <c r="H426" t="str">
        <f t="shared" si="150"/>
        <v>03</v>
      </c>
      <c r="I426" t="str">
        <f t="shared" si="151"/>
        <v>Aug</v>
      </c>
      <c r="J426" t="s">
        <v>259</v>
      </c>
      <c r="K426" t="str">
        <f t="shared" si="152"/>
        <v>08</v>
      </c>
      <c r="L426" t="str">
        <f t="shared" si="153"/>
        <v>Aug</v>
      </c>
      <c r="M426">
        <v>5</v>
      </c>
      <c r="N426">
        <f t="shared" si="154"/>
        <v>5</v>
      </c>
      <c r="O426">
        <f t="shared" si="155"/>
        <v>0</v>
      </c>
      <c r="P426">
        <f t="shared" si="156"/>
        <v>0</v>
      </c>
      <c r="Q426" t="s">
        <v>162</v>
      </c>
      <c r="R426" t="s">
        <v>17</v>
      </c>
      <c r="S426">
        <v>2</v>
      </c>
      <c r="T426">
        <v>0</v>
      </c>
      <c r="U426" s="2">
        <f>SUMIFS(Magelan!L:L,Magelan!D:D,'Резервации 2026'!E426)</f>
        <v>1557.4274289999998</v>
      </c>
      <c r="V426" s="2">
        <f t="shared" si="168"/>
        <v>311.48548579999999</v>
      </c>
      <c r="W426" t="s">
        <v>262</v>
      </c>
      <c r="X426" t="s">
        <v>5468</v>
      </c>
      <c r="Y426" t="s">
        <v>5420</v>
      </c>
      <c r="Z426" t="str">
        <f t="shared" si="157"/>
        <v>Jan</v>
      </c>
      <c r="AA426" s="6">
        <f t="shared" si="165"/>
        <v>0</v>
      </c>
      <c r="AB426" s="6">
        <f t="shared" si="165"/>
        <v>0</v>
      </c>
      <c r="AC426" s="6">
        <f t="shared" si="165"/>
        <v>0</v>
      </c>
      <c r="AD426" s="6">
        <f t="shared" si="165"/>
        <v>5</v>
      </c>
      <c r="AE426" s="6">
        <f t="shared" si="165"/>
        <v>0</v>
      </c>
      <c r="AF426" s="6">
        <f t="shared" si="158"/>
        <v>5</v>
      </c>
      <c r="AG426" s="6">
        <f t="shared" si="159"/>
        <v>0</v>
      </c>
      <c r="AH426" s="14" t="str">
        <f>LEFT(X426,2)&amp;"."&amp;VLOOKUP(MID(X426,4,3),'Data validation'!$A$1:$B$12,2,FALSE)&amp;".2025"</f>
        <v>29.01.2025</v>
      </c>
      <c r="AI426">
        <f t="shared" si="160"/>
        <v>5</v>
      </c>
      <c r="AJ426" t="str">
        <f>H426&amp;"."&amp;VLOOKUP(I426,'Data validation'!$A$1:$B$12,2,FALSE)&amp;".2026"</f>
        <v>03.08.2026</v>
      </c>
      <c r="AK426">
        <f t="shared" si="161"/>
        <v>32</v>
      </c>
      <c r="AL426" t="e">
        <f>VLOOKUP(E426,[2]Sheet1!$A:$B,2,FALSE)</f>
        <v>#N/A</v>
      </c>
    </row>
    <row r="427" spans="1:38" x14ac:dyDescent="0.25">
      <c r="A427" t="str">
        <f>VLOOKUP(Q427,'Data validation'!$K$2:$L$50,2,FALSE)</f>
        <v>TO</v>
      </c>
      <c r="B427">
        <f t="shared" si="147"/>
        <v>0</v>
      </c>
      <c r="C427">
        <f t="shared" si="148"/>
        <v>6</v>
      </c>
      <c r="D427">
        <f t="shared" si="149"/>
        <v>0</v>
      </c>
      <c r="E427">
        <v>9841</v>
      </c>
      <c r="F427" t="s">
        <v>5469</v>
      </c>
      <c r="G427" t="s">
        <v>313</v>
      </c>
      <c r="H427" t="str">
        <f t="shared" si="150"/>
        <v>05</v>
      </c>
      <c r="I427" t="str">
        <f t="shared" si="151"/>
        <v>Jul</v>
      </c>
      <c r="J427" t="s">
        <v>323</v>
      </c>
      <c r="K427" t="str">
        <f t="shared" si="152"/>
        <v>11</v>
      </c>
      <c r="L427" t="str">
        <f t="shared" si="153"/>
        <v>Jul</v>
      </c>
      <c r="M427">
        <v>6</v>
      </c>
      <c r="N427">
        <f t="shared" si="154"/>
        <v>6</v>
      </c>
      <c r="O427">
        <f t="shared" si="155"/>
        <v>0</v>
      </c>
      <c r="P427">
        <f t="shared" si="156"/>
        <v>0</v>
      </c>
      <c r="Q427" t="s">
        <v>162</v>
      </c>
      <c r="R427" t="s">
        <v>63</v>
      </c>
      <c r="S427">
        <v>3</v>
      </c>
      <c r="T427">
        <v>1</v>
      </c>
      <c r="U427" s="2">
        <f>SUMIFS(Magelan!L:L,Magelan!D:D,'Резервации 2026'!E427)</f>
        <v>2421.3566566</v>
      </c>
      <c r="V427" s="2">
        <f t="shared" si="168"/>
        <v>403.55944276666668</v>
      </c>
      <c r="W427" t="s">
        <v>262</v>
      </c>
      <c r="X427" t="s">
        <v>5468</v>
      </c>
      <c r="Y427" t="s">
        <v>5420</v>
      </c>
      <c r="Z427" t="str">
        <f t="shared" si="157"/>
        <v>Jan</v>
      </c>
      <c r="AA427" s="6">
        <f t="shared" si="165"/>
        <v>0</v>
      </c>
      <c r="AB427" s="6">
        <f t="shared" si="165"/>
        <v>0</v>
      </c>
      <c r="AC427" s="6">
        <f t="shared" si="165"/>
        <v>6</v>
      </c>
      <c r="AD427" s="6">
        <f t="shared" si="165"/>
        <v>0</v>
      </c>
      <c r="AE427" s="6">
        <f t="shared" si="165"/>
        <v>0</v>
      </c>
      <c r="AF427" s="6">
        <f t="shared" si="158"/>
        <v>6</v>
      </c>
      <c r="AG427" s="6">
        <f t="shared" si="159"/>
        <v>0</v>
      </c>
      <c r="AH427" s="14" t="str">
        <f>LEFT(X427,2)&amp;"."&amp;VLOOKUP(MID(X427,4,3),'Data validation'!$A$1:$B$12,2,FALSE)&amp;".2025"</f>
        <v>29.01.2025</v>
      </c>
      <c r="AI427">
        <f t="shared" si="160"/>
        <v>5</v>
      </c>
      <c r="AJ427" t="str">
        <f>H427&amp;"."&amp;VLOOKUP(I427,'Data validation'!$A$1:$B$12,2,FALSE)&amp;".2026"</f>
        <v>05.07.2026</v>
      </c>
      <c r="AK427">
        <f t="shared" si="161"/>
        <v>28</v>
      </c>
      <c r="AL427" t="e">
        <f>VLOOKUP(E427,[2]Sheet1!$A:$B,2,FALSE)</f>
        <v>#N/A</v>
      </c>
    </row>
    <row r="428" spans="1:38" x14ac:dyDescent="0.25">
      <c r="A428" t="str">
        <f>VLOOKUP(Q428,'Data validation'!$K$2:$L$50,2,FALSE)</f>
        <v>TOPOLA SKIES</v>
      </c>
      <c r="B428">
        <f t="shared" si="147"/>
        <v>0</v>
      </c>
      <c r="C428">
        <f t="shared" si="148"/>
        <v>0</v>
      </c>
      <c r="D428">
        <f t="shared" si="149"/>
        <v>7</v>
      </c>
      <c r="E428">
        <v>10179</v>
      </c>
      <c r="F428" t="s">
        <v>6756</v>
      </c>
      <c r="G428" t="s">
        <v>32</v>
      </c>
      <c r="H428" t="str">
        <f t="shared" si="150"/>
        <v>13</v>
      </c>
      <c r="I428" t="str">
        <f t="shared" si="151"/>
        <v>Jul</v>
      </c>
      <c r="J428" t="s">
        <v>84</v>
      </c>
      <c r="K428" t="str">
        <f t="shared" si="152"/>
        <v>20</v>
      </c>
      <c r="L428" t="str">
        <f t="shared" si="153"/>
        <v>Jul</v>
      </c>
      <c r="M428">
        <v>7</v>
      </c>
      <c r="N428">
        <f t="shared" si="154"/>
        <v>7</v>
      </c>
      <c r="O428">
        <f t="shared" si="155"/>
        <v>0</v>
      </c>
      <c r="P428">
        <f t="shared" si="156"/>
        <v>0</v>
      </c>
      <c r="Q428" t="s">
        <v>35</v>
      </c>
      <c r="R428" t="s">
        <v>63</v>
      </c>
      <c r="S428">
        <v>2</v>
      </c>
      <c r="T428">
        <v>1</v>
      </c>
      <c r="U428" s="2">
        <v>2873.1860435779813</v>
      </c>
      <c r="V428" s="2">
        <v>410.45514908256877</v>
      </c>
      <c r="X428" t="s">
        <v>6757</v>
      </c>
      <c r="Y428" t="s">
        <v>6751</v>
      </c>
      <c r="Z428" t="str">
        <f t="shared" si="157"/>
        <v>Feb</v>
      </c>
      <c r="AA428" s="6">
        <f t="shared" si="165"/>
        <v>0</v>
      </c>
      <c r="AB428" s="6">
        <f t="shared" si="165"/>
        <v>0</v>
      </c>
      <c r="AC428" s="6">
        <f t="shared" si="165"/>
        <v>7</v>
      </c>
      <c r="AD428" s="6">
        <f t="shared" si="165"/>
        <v>0</v>
      </c>
      <c r="AE428" s="6">
        <f t="shared" si="165"/>
        <v>0</v>
      </c>
      <c r="AF428" s="6">
        <f t="shared" si="158"/>
        <v>7</v>
      </c>
      <c r="AG428" s="6">
        <f t="shared" si="159"/>
        <v>0</v>
      </c>
      <c r="AH428" s="14" t="str">
        <f>LEFT(X428,2)&amp;"."&amp;VLOOKUP(MID(X428,4,3),'Data validation'!$A$1:$B$12,2,FALSE)&amp;".2025"</f>
        <v>21.02.2025</v>
      </c>
      <c r="AI428">
        <f t="shared" si="160"/>
        <v>8</v>
      </c>
      <c r="AJ428" t="str">
        <f>H428&amp;"."&amp;VLOOKUP(I428,'Data validation'!$A$1:$B$12,2,FALSE)&amp;".2026"</f>
        <v>13.07.2026</v>
      </c>
      <c r="AK428">
        <f t="shared" si="161"/>
        <v>29</v>
      </c>
      <c r="AL428" t="e">
        <f>VLOOKUP(E428,[2]Sheet1!$A:$B,2,FALSE)</f>
        <v>#N/A</v>
      </c>
    </row>
    <row r="429" spans="1:38" x14ac:dyDescent="0.25">
      <c r="A429" t="str">
        <f>VLOOKUP(Q429,'Data validation'!$K$2:$L$50,2,FALSE)</f>
        <v>BOOKING</v>
      </c>
      <c r="B429">
        <f t="shared" si="147"/>
        <v>3</v>
      </c>
      <c r="C429">
        <f t="shared" si="148"/>
        <v>0</v>
      </c>
      <c r="D429">
        <f t="shared" si="149"/>
        <v>0</v>
      </c>
      <c r="E429">
        <v>9328</v>
      </c>
      <c r="F429" t="s">
        <v>7764</v>
      </c>
      <c r="G429" t="s">
        <v>1448</v>
      </c>
      <c r="H429" t="str">
        <f t="shared" si="150"/>
        <v>12</v>
      </c>
      <c r="I429" t="str">
        <f t="shared" si="151"/>
        <v>Jun</v>
      </c>
      <c r="J429" t="s">
        <v>280</v>
      </c>
      <c r="K429" t="str">
        <f t="shared" si="152"/>
        <v>15</v>
      </c>
      <c r="L429" t="str">
        <f t="shared" si="153"/>
        <v>Jun</v>
      </c>
      <c r="M429">
        <v>3</v>
      </c>
      <c r="N429">
        <f t="shared" si="154"/>
        <v>3</v>
      </c>
      <c r="O429">
        <f t="shared" si="155"/>
        <v>0</v>
      </c>
      <c r="P429">
        <f t="shared" si="156"/>
        <v>0</v>
      </c>
      <c r="Q429" t="s">
        <v>587</v>
      </c>
      <c r="R429" t="s">
        <v>17</v>
      </c>
      <c r="S429">
        <v>2</v>
      </c>
      <c r="T429">
        <v>1</v>
      </c>
      <c r="U429" s="2">
        <v>741.24162660550462</v>
      </c>
      <c r="V429" s="2">
        <v>247.08054220183482</v>
      </c>
      <c r="W429" t="s">
        <v>262</v>
      </c>
      <c r="X429" t="s">
        <v>4199</v>
      </c>
      <c r="Y429" t="s">
        <v>4192</v>
      </c>
      <c r="Z429" t="str">
        <f t="shared" si="157"/>
        <v>Jan</v>
      </c>
      <c r="AA429" s="6">
        <f t="shared" si="165"/>
        <v>0</v>
      </c>
      <c r="AB429" s="6">
        <f t="shared" si="165"/>
        <v>3</v>
      </c>
      <c r="AC429" s="6">
        <f t="shared" si="165"/>
        <v>0</v>
      </c>
      <c r="AD429" s="6">
        <f t="shared" si="165"/>
        <v>0</v>
      </c>
      <c r="AE429" s="6">
        <f t="shared" si="165"/>
        <v>0</v>
      </c>
      <c r="AF429" s="6">
        <f t="shared" si="158"/>
        <v>3</v>
      </c>
      <c r="AG429" s="6">
        <f t="shared" si="159"/>
        <v>0</v>
      </c>
      <c r="AH429" s="14" t="str">
        <f>LEFT(X429,2)&amp;"."&amp;VLOOKUP(MID(X429,4,3),'Data validation'!$A$1:$B$12,2,FALSE)&amp;".2025"</f>
        <v>02.01.2025</v>
      </c>
      <c r="AI429">
        <f t="shared" si="160"/>
        <v>1</v>
      </c>
      <c r="AJ429" t="str">
        <f>H429&amp;"."&amp;VLOOKUP(I429,'Data validation'!$A$1:$B$12,2,FALSE)&amp;".2026"</f>
        <v>12.06.2026</v>
      </c>
      <c r="AK429">
        <f t="shared" si="161"/>
        <v>24</v>
      </c>
      <c r="AL429" t="e">
        <f>VLOOKUP(E429,[2]Sheet1!$A:$B,2,FALSE)</f>
        <v>#N/A</v>
      </c>
    </row>
    <row r="430" spans="1:38" x14ac:dyDescent="0.25">
      <c r="A430" t="str">
        <f>VLOOKUP(Q430,'Data validation'!$K$2:$L$50,2,FALSE)</f>
        <v>TO</v>
      </c>
      <c r="B430">
        <f t="shared" si="147"/>
        <v>0</v>
      </c>
      <c r="C430">
        <f t="shared" si="148"/>
        <v>6</v>
      </c>
      <c r="D430">
        <f t="shared" si="149"/>
        <v>0</v>
      </c>
      <c r="E430">
        <v>9842</v>
      </c>
      <c r="F430" t="s">
        <v>5470</v>
      </c>
      <c r="G430" t="s">
        <v>313</v>
      </c>
      <c r="H430" t="str">
        <f t="shared" si="150"/>
        <v>05</v>
      </c>
      <c r="I430" t="str">
        <f t="shared" si="151"/>
        <v>Jul</v>
      </c>
      <c r="J430" t="s">
        <v>323</v>
      </c>
      <c r="K430" t="str">
        <f t="shared" si="152"/>
        <v>11</v>
      </c>
      <c r="L430" t="str">
        <f t="shared" si="153"/>
        <v>Jul</v>
      </c>
      <c r="M430">
        <v>6</v>
      </c>
      <c r="N430">
        <f t="shared" si="154"/>
        <v>6</v>
      </c>
      <c r="O430">
        <f t="shared" si="155"/>
        <v>0</v>
      </c>
      <c r="P430">
        <f t="shared" si="156"/>
        <v>0</v>
      </c>
      <c r="Q430" t="s">
        <v>162</v>
      </c>
      <c r="R430" t="s">
        <v>63</v>
      </c>
      <c r="S430">
        <v>3</v>
      </c>
      <c r="T430">
        <v>0</v>
      </c>
      <c r="U430" s="2">
        <f>SUMIFS(Magelan!L:L,Magelan!D:D,'Резервации 2026'!E430)</f>
        <v>2421.3566566</v>
      </c>
      <c r="V430" s="2">
        <f t="shared" ref="V430:V431" si="169">+U430/M430</f>
        <v>403.55944276666668</v>
      </c>
      <c r="W430" t="s">
        <v>262</v>
      </c>
      <c r="X430" t="s">
        <v>5471</v>
      </c>
      <c r="Y430" t="s">
        <v>5420</v>
      </c>
      <c r="Z430" t="str">
        <f t="shared" si="157"/>
        <v>Jan</v>
      </c>
      <c r="AA430" s="6">
        <f t="shared" si="165"/>
        <v>0</v>
      </c>
      <c r="AB430" s="6">
        <f t="shared" si="165"/>
        <v>0</v>
      </c>
      <c r="AC430" s="6">
        <f t="shared" si="165"/>
        <v>6</v>
      </c>
      <c r="AD430" s="6">
        <f t="shared" si="165"/>
        <v>0</v>
      </c>
      <c r="AE430" s="6">
        <f t="shared" si="165"/>
        <v>0</v>
      </c>
      <c r="AF430" s="6">
        <f t="shared" si="158"/>
        <v>6</v>
      </c>
      <c r="AG430" s="6">
        <f t="shared" si="159"/>
        <v>0</v>
      </c>
      <c r="AH430" s="14" t="str">
        <f>LEFT(X430,2)&amp;"."&amp;VLOOKUP(MID(X430,4,3),'Data validation'!$A$1:$B$12,2,FALSE)&amp;".2025"</f>
        <v>29.01.2025</v>
      </c>
      <c r="AI430">
        <f t="shared" si="160"/>
        <v>5</v>
      </c>
      <c r="AJ430" t="str">
        <f>H430&amp;"."&amp;VLOOKUP(I430,'Data validation'!$A$1:$B$12,2,FALSE)&amp;".2026"</f>
        <v>05.07.2026</v>
      </c>
      <c r="AK430">
        <f t="shared" si="161"/>
        <v>28</v>
      </c>
      <c r="AL430" t="e">
        <f>VLOOKUP(E430,[2]Sheet1!$A:$B,2,FALSE)</f>
        <v>#N/A</v>
      </c>
    </row>
    <row r="431" spans="1:38" x14ac:dyDescent="0.25">
      <c r="A431" t="str">
        <f>VLOOKUP(Q431,'Data validation'!$K$2:$L$50,2,FALSE)</f>
        <v>TO</v>
      </c>
      <c r="B431">
        <f t="shared" si="147"/>
        <v>0</v>
      </c>
      <c r="C431">
        <f t="shared" si="148"/>
        <v>6</v>
      </c>
      <c r="D431">
        <f t="shared" si="149"/>
        <v>0</v>
      </c>
      <c r="E431">
        <v>9843</v>
      </c>
      <c r="F431" t="s">
        <v>5470</v>
      </c>
      <c r="G431" t="s">
        <v>313</v>
      </c>
      <c r="H431" t="str">
        <f t="shared" si="150"/>
        <v>05</v>
      </c>
      <c r="I431" t="str">
        <f t="shared" si="151"/>
        <v>Jul</v>
      </c>
      <c r="J431" t="s">
        <v>323</v>
      </c>
      <c r="K431" t="str">
        <f t="shared" si="152"/>
        <v>11</v>
      </c>
      <c r="L431" t="str">
        <f t="shared" si="153"/>
        <v>Jul</v>
      </c>
      <c r="M431">
        <v>6</v>
      </c>
      <c r="N431">
        <f t="shared" si="154"/>
        <v>6</v>
      </c>
      <c r="O431">
        <f t="shared" si="155"/>
        <v>0</v>
      </c>
      <c r="P431">
        <f t="shared" si="156"/>
        <v>0</v>
      </c>
      <c r="Q431" t="s">
        <v>162</v>
      </c>
      <c r="R431" t="s">
        <v>20</v>
      </c>
      <c r="S431">
        <v>2</v>
      </c>
      <c r="T431">
        <v>2</v>
      </c>
      <c r="U431" s="2">
        <f>SUMIFS(Magelan!L:L,Magelan!D:D,'Резервации 2026'!E431)</f>
        <v>2242.0070455999999</v>
      </c>
      <c r="V431" s="2">
        <f t="shared" si="169"/>
        <v>373.66784093333331</v>
      </c>
      <c r="W431" t="s">
        <v>262</v>
      </c>
      <c r="X431" t="s">
        <v>5471</v>
      </c>
      <c r="Y431" t="s">
        <v>5420</v>
      </c>
      <c r="Z431" t="str">
        <f t="shared" si="157"/>
        <v>Jan</v>
      </c>
      <c r="AA431" s="6">
        <f t="shared" si="165"/>
        <v>0</v>
      </c>
      <c r="AB431" s="6">
        <f t="shared" si="165"/>
        <v>0</v>
      </c>
      <c r="AC431" s="6">
        <f t="shared" si="165"/>
        <v>6</v>
      </c>
      <c r="AD431" s="6">
        <f t="shared" si="165"/>
        <v>0</v>
      </c>
      <c r="AE431" s="6">
        <f t="shared" si="165"/>
        <v>0</v>
      </c>
      <c r="AF431" s="6">
        <f t="shared" si="158"/>
        <v>6</v>
      </c>
      <c r="AG431" s="6">
        <f t="shared" si="159"/>
        <v>0</v>
      </c>
      <c r="AH431" s="14" t="str">
        <f>LEFT(X431,2)&amp;"."&amp;VLOOKUP(MID(X431,4,3),'Data validation'!$A$1:$B$12,2,FALSE)&amp;".2025"</f>
        <v>29.01.2025</v>
      </c>
      <c r="AI431">
        <f t="shared" si="160"/>
        <v>5</v>
      </c>
      <c r="AJ431" t="str">
        <f>H431&amp;"."&amp;VLOOKUP(I431,'Data validation'!$A$1:$B$12,2,FALSE)&amp;".2026"</f>
        <v>05.07.2026</v>
      </c>
      <c r="AK431">
        <f t="shared" si="161"/>
        <v>28</v>
      </c>
      <c r="AL431" t="e">
        <f>VLOOKUP(E431,[2]Sheet1!$A:$B,2,FALSE)</f>
        <v>#N/A</v>
      </c>
    </row>
    <row r="432" spans="1:38" x14ac:dyDescent="0.25">
      <c r="A432" t="str">
        <f>VLOOKUP(Q432,'Data validation'!$K$2:$L$50,2,FALSE)</f>
        <v>TO</v>
      </c>
      <c r="B432">
        <f t="shared" si="147"/>
        <v>0</v>
      </c>
      <c r="C432">
        <f t="shared" si="148"/>
        <v>4</v>
      </c>
      <c r="D432">
        <f t="shared" si="149"/>
        <v>2</v>
      </c>
      <c r="E432">
        <v>8924</v>
      </c>
      <c r="F432" t="s">
        <v>7765</v>
      </c>
      <c r="G432" t="s">
        <v>195</v>
      </c>
      <c r="H432" t="str">
        <f t="shared" si="150"/>
        <v>23</v>
      </c>
      <c r="I432" t="str">
        <f t="shared" si="151"/>
        <v>Aug</v>
      </c>
      <c r="J432" t="s">
        <v>131</v>
      </c>
      <c r="K432" t="str">
        <f t="shared" si="152"/>
        <v>29</v>
      </c>
      <c r="L432" t="str">
        <f t="shared" si="153"/>
        <v>Aug</v>
      </c>
      <c r="M432">
        <v>6</v>
      </c>
      <c r="N432">
        <f t="shared" si="154"/>
        <v>6</v>
      </c>
      <c r="O432">
        <f t="shared" si="155"/>
        <v>0</v>
      </c>
      <c r="P432">
        <f t="shared" si="156"/>
        <v>0</v>
      </c>
      <c r="Q432" t="s">
        <v>81</v>
      </c>
      <c r="R432" t="s">
        <v>25</v>
      </c>
      <c r="S432">
        <v>2</v>
      </c>
      <c r="T432">
        <v>1</v>
      </c>
      <c r="U432" s="2">
        <f>SUMIFS(SLR!L:L,SLR!D:D,'Резервации 2026'!E432)</f>
        <v>1665.5065947999999</v>
      </c>
      <c r="V432" s="2">
        <f>+U432/M432</f>
        <v>277.58443246666667</v>
      </c>
      <c r="W432" t="s">
        <v>262</v>
      </c>
      <c r="X432" t="s">
        <v>2981</v>
      </c>
      <c r="Y432" t="s">
        <v>3214</v>
      </c>
      <c r="Z432" t="str">
        <f t="shared" si="157"/>
        <v>Nov</v>
      </c>
      <c r="AA432" s="6">
        <f t="shared" si="165"/>
        <v>0</v>
      </c>
      <c r="AB432" s="6">
        <f t="shared" si="165"/>
        <v>0</v>
      </c>
      <c r="AC432" s="6">
        <f t="shared" si="165"/>
        <v>0</v>
      </c>
      <c r="AD432" s="6">
        <f t="shared" si="165"/>
        <v>6</v>
      </c>
      <c r="AE432" s="6">
        <f t="shared" si="165"/>
        <v>0</v>
      </c>
      <c r="AF432" s="6">
        <f t="shared" si="158"/>
        <v>6</v>
      </c>
      <c r="AG432" s="6">
        <f t="shared" si="159"/>
        <v>0</v>
      </c>
      <c r="AH432" s="14" t="str">
        <f>LEFT(X432,2)&amp;"."&amp;VLOOKUP(MID(X432,4,3),'Data validation'!$A$1:$B$12,2,FALSE)&amp;".2025"</f>
        <v>30.11.2025</v>
      </c>
      <c r="AI432">
        <f t="shared" si="160"/>
        <v>49</v>
      </c>
      <c r="AJ432" t="str">
        <f>H432&amp;"."&amp;VLOOKUP(I432,'Data validation'!$A$1:$B$12,2,FALSE)&amp;".2026"</f>
        <v>23.08.2026</v>
      </c>
      <c r="AK432">
        <f t="shared" si="161"/>
        <v>35</v>
      </c>
      <c r="AL432" t="e">
        <f>VLOOKUP(E432,[2]Sheet1!$A:$B,2,FALSE)</f>
        <v>#N/A</v>
      </c>
    </row>
    <row r="433" spans="1:38" x14ac:dyDescent="0.25">
      <c r="A433" t="str">
        <f>VLOOKUP(Q433,'Data validation'!$K$2:$L$50,2,FALSE)</f>
        <v>TOPOLA SKIES</v>
      </c>
      <c r="B433">
        <f t="shared" si="147"/>
        <v>0</v>
      </c>
      <c r="C433">
        <f t="shared" si="148"/>
        <v>0</v>
      </c>
      <c r="D433">
        <f t="shared" si="149"/>
        <v>5</v>
      </c>
      <c r="E433">
        <v>8511</v>
      </c>
      <c r="F433" t="s">
        <v>7766</v>
      </c>
      <c r="G433" t="s">
        <v>114</v>
      </c>
      <c r="H433" t="str">
        <f t="shared" si="150"/>
        <v>14</v>
      </c>
      <c r="I433" t="str">
        <f t="shared" si="151"/>
        <v>Jul</v>
      </c>
      <c r="J433" t="s">
        <v>155</v>
      </c>
      <c r="K433" t="str">
        <f t="shared" si="152"/>
        <v>19</v>
      </c>
      <c r="L433" t="str">
        <f t="shared" si="153"/>
        <v>Jul</v>
      </c>
      <c r="M433">
        <v>5</v>
      </c>
      <c r="N433">
        <f t="shared" si="154"/>
        <v>5</v>
      </c>
      <c r="O433">
        <f t="shared" si="155"/>
        <v>0</v>
      </c>
      <c r="P433">
        <f t="shared" si="156"/>
        <v>0</v>
      </c>
      <c r="Q433" t="s">
        <v>35</v>
      </c>
      <c r="R433" t="s">
        <v>57</v>
      </c>
      <c r="S433">
        <v>2</v>
      </c>
      <c r="T433">
        <v>3</v>
      </c>
      <c r="U433" s="2">
        <v>2906.8299082568806</v>
      </c>
      <c r="V433" s="2">
        <v>581.36598165137605</v>
      </c>
      <c r="X433" t="s">
        <v>1243</v>
      </c>
      <c r="Y433" t="s">
        <v>1233</v>
      </c>
      <c r="Z433" t="str">
        <f t="shared" si="157"/>
        <v>Nov</v>
      </c>
      <c r="AA433" s="6">
        <f t="shared" si="165"/>
        <v>0</v>
      </c>
      <c r="AB433" s="6">
        <f t="shared" si="165"/>
        <v>0</v>
      </c>
      <c r="AC433" s="6">
        <f t="shared" si="165"/>
        <v>5</v>
      </c>
      <c r="AD433" s="6">
        <f t="shared" si="165"/>
        <v>0</v>
      </c>
      <c r="AE433" s="6">
        <f t="shared" si="165"/>
        <v>0</v>
      </c>
      <c r="AF433" s="6">
        <f t="shared" si="158"/>
        <v>5</v>
      </c>
      <c r="AG433" s="6">
        <f t="shared" si="159"/>
        <v>0</v>
      </c>
      <c r="AH433" s="14" t="str">
        <f>LEFT(X433,2)&amp;"."&amp;VLOOKUP(MID(X433,4,3),'Data validation'!$A$1:$B$12,2,FALSE)&amp;".2025"</f>
        <v>15.11.2025</v>
      </c>
      <c r="AI433">
        <f t="shared" si="160"/>
        <v>46</v>
      </c>
      <c r="AJ433" t="str">
        <f>H433&amp;"."&amp;VLOOKUP(I433,'Data validation'!$A$1:$B$12,2,FALSE)&amp;".2026"</f>
        <v>14.07.2026</v>
      </c>
      <c r="AK433">
        <f t="shared" si="161"/>
        <v>29</v>
      </c>
      <c r="AL433" t="e">
        <f>VLOOKUP(E433,[2]Sheet1!$A:$B,2,FALSE)</f>
        <v>#N/A</v>
      </c>
    </row>
    <row r="434" spans="1:38" x14ac:dyDescent="0.25">
      <c r="A434" t="str">
        <f>VLOOKUP(Q434,'Data validation'!$K$2:$L$50,2,FALSE)</f>
        <v>TO</v>
      </c>
      <c r="B434">
        <f t="shared" si="147"/>
        <v>0</v>
      </c>
      <c r="C434">
        <f t="shared" si="148"/>
        <v>0</v>
      </c>
      <c r="D434">
        <f t="shared" si="149"/>
        <v>5</v>
      </c>
      <c r="E434">
        <v>9844</v>
      </c>
      <c r="F434" t="s">
        <v>5472</v>
      </c>
      <c r="G434" t="s">
        <v>135</v>
      </c>
      <c r="H434" t="str">
        <f t="shared" si="150"/>
        <v>01</v>
      </c>
      <c r="I434" t="str">
        <f t="shared" si="151"/>
        <v>Aug</v>
      </c>
      <c r="J434" t="s">
        <v>136</v>
      </c>
      <c r="K434" t="str">
        <f t="shared" si="152"/>
        <v>06</v>
      </c>
      <c r="L434" t="str">
        <f t="shared" si="153"/>
        <v>Aug</v>
      </c>
      <c r="M434">
        <v>5</v>
      </c>
      <c r="N434">
        <f t="shared" si="154"/>
        <v>5</v>
      </c>
      <c r="O434">
        <f t="shared" si="155"/>
        <v>0</v>
      </c>
      <c r="P434">
        <f t="shared" si="156"/>
        <v>0</v>
      </c>
      <c r="Q434" t="s">
        <v>56</v>
      </c>
      <c r="R434" t="s">
        <v>63</v>
      </c>
      <c r="S434">
        <v>2</v>
      </c>
      <c r="T434">
        <v>1</v>
      </c>
      <c r="U434" s="2">
        <f>SUMIFS(Novoton!L:L,Novoton!D:D,'Резервации 2026'!E434)</f>
        <v>1595.1749480000001</v>
      </c>
      <c r="V434" s="2">
        <f>+U434/M434</f>
        <v>319.03498960000002</v>
      </c>
      <c r="W434" t="s">
        <v>262</v>
      </c>
      <c r="X434" t="s">
        <v>5473</v>
      </c>
      <c r="Y434" t="s">
        <v>5420</v>
      </c>
      <c r="Z434" t="str">
        <f t="shared" si="157"/>
        <v>Jan</v>
      </c>
      <c r="AA434" s="6">
        <f t="shared" si="165"/>
        <v>0</v>
      </c>
      <c r="AB434" s="6">
        <f t="shared" si="165"/>
        <v>0</v>
      </c>
      <c r="AC434" s="6">
        <f t="shared" si="165"/>
        <v>0</v>
      </c>
      <c r="AD434" s="6">
        <f t="shared" si="165"/>
        <v>5</v>
      </c>
      <c r="AE434" s="6">
        <f t="shared" si="165"/>
        <v>0</v>
      </c>
      <c r="AF434" s="6">
        <f t="shared" si="158"/>
        <v>5</v>
      </c>
      <c r="AG434" s="6">
        <f t="shared" si="159"/>
        <v>0</v>
      </c>
      <c r="AH434" s="14" t="str">
        <f>LEFT(X434,2)&amp;"."&amp;VLOOKUP(MID(X434,4,3),'Data validation'!$A$1:$B$12,2,FALSE)&amp;".2025"</f>
        <v>29.01.2025</v>
      </c>
      <c r="AI434">
        <f t="shared" si="160"/>
        <v>5</v>
      </c>
      <c r="AJ434" t="str">
        <f>H434&amp;"."&amp;VLOOKUP(I434,'Data validation'!$A$1:$B$12,2,FALSE)&amp;".2026"</f>
        <v>01.08.2026</v>
      </c>
      <c r="AK434">
        <f t="shared" si="161"/>
        <v>31</v>
      </c>
      <c r="AL434" t="e">
        <f>VLOOKUP(E434,[2]Sheet1!$A:$B,2,FALSE)</f>
        <v>#N/A</v>
      </c>
    </row>
    <row r="435" spans="1:38" x14ac:dyDescent="0.25">
      <c r="A435" t="str">
        <f>VLOOKUP(Q435,'Data validation'!$K$2:$L$50,2,FALSE)</f>
        <v>TOPOLA SKIES</v>
      </c>
      <c r="B435">
        <f t="shared" si="147"/>
        <v>0</v>
      </c>
      <c r="C435">
        <f t="shared" si="148"/>
        <v>0</v>
      </c>
      <c r="D435">
        <f t="shared" si="149"/>
        <v>6</v>
      </c>
      <c r="E435">
        <v>10186</v>
      </c>
      <c r="F435" t="s">
        <v>6775</v>
      </c>
      <c r="G435" t="s">
        <v>84</v>
      </c>
      <c r="H435" t="str">
        <f t="shared" si="150"/>
        <v>20</v>
      </c>
      <c r="I435" t="str">
        <f t="shared" si="151"/>
        <v>Jul</v>
      </c>
      <c r="J435" t="s">
        <v>85</v>
      </c>
      <c r="K435" t="str">
        <f t="shared" si="152"/>
        <v>26</v>
      </c>
      <c r="L435" t="str">
        <f t="shared" si="153"/>
        <v>Jul</v>
      </c>
      <c r="M435">
        <v>6</v>
      </c>
      <c r="N435">
        <f t="shared" si="154"/>
        <v>6</v>
      </c>
      <c r="O435">
        <f t="shared" si="155"/>
        <v>0</v>
      </c>
      <c r="P435">
        <f t="shared" si="156"/>
        <v>0</v>
      </c>
      <c r="Q435" t="s">
        <v>35</v>
      </c>
      <c r="R435" t="s">
        <v>20</v>
      </c>
      <c r="S435">
        <v>1</v>
      </c>
      <c r="T435">
        <v>1</v>
      </c>
      <c r="U435" s="2">
        <v>2462.7308944954129</v>
      </c>
      <c r="V435" s="2">
        <v>410.45514908256877</v>
      </c>
      <c r="X435" t="s">
        <v>6776</v>
      </c>
      <c r="Y435" t="s">
        <v>6774</v>
      </c>
      <c r="Z435" t="str">
        <f t="shared" si="157"/>
        <v>Feb</v>
      </c>
      <c r="AA435" s="6">
        <f t="shared" si="165"/>
        <v>0</v>
      </c>
      <c r="AB435" s="6">
        <f t="shared" si="165"/>
        <v>0</v>
      </c>
      <c r="AC435" s="6">
        <f t="shared" si="165"/>
        <v>6</v>
      </c>
      <c r="AD435" s="6">
        <f t="shared" si="165"/>
        <v>0</v>
      </c>
      <c r="AE435" s="6">
        <f t="shared" si="165"/>
        <v>0</v>
      </c>
      <c r="AF435" s="6">
        <f t="shared" si="158"/>
        <v>6</v>
      </c>
      <c r="AG435" s="6">
        <f t="shared" si="159"/>
        <v>0</v>
      </c>
      <c r="AH435" s="14" t="str">
        <f>LEFT(X435,2)&amp;"."&amp;VLOOKUP(MID(X435,4,3),'Data validation'!$A$1:$B$12,2,FALSE)&amp;".2025"</f>
        <v>22.02.2025</v>
      </c>
      <c r="AI435">
        <f t="shared" si="160"/>
        <v>8</v>
      </c>
      <c r="AJ435" t="str">
        <f>H435&amp;"."&amp;VLOOKUP(I435,'Data validation'!$A$1:$B$12,2,FALSE)&amp;".2026"</f>
        <v>20.07.2026</v>
      </c>
      <c r="AK435">
        <f t="shared" si="161"/>
        <v>30</v>
      </c>
      <c r="AL435" t="e">
        <f>VLOOKUP(E435,[2]Sheet1!$A:$B,2,FALSE)</f>
        <v>#N/A</v>
      </c>
    </row>
    <row r="436" spans="1:38" x14ac:dyDescent="0.25">
      <c r="A436" t="str">
        <f>VLOOKUP(Q436,'Data validation'!$K$2:$L$50,2,FALSE)</f>
        <v>TOPOLA SKIES</v>
      </c>
      <c r="B436">
        <f t="shared" si="147"/>
        <v>0</v>
      </c>
      <c r="C436">
        <f t="shared" si="148"/>
        <v>0</v>
      </c>
      <c r="D436">
        <f t="shared" si="149"/>
        <v>6</v>
      </c>
      <c r="E436">
        <v>10187</v>
      </c>
      <c r="F436" t="s">
        <v>6775</v>
      </c>
      <c r="G436" t="s">
        <v>84</v>
      </c>
      <c r="H436" t="str">
        <f t="shared" si="150"/>
        <v>20</v>
      </c>
      <c r="I436" t="str">
        <f t="shared" si="151"/>
        <v>Jul</v>
      </c>
      <c r="J436" t="s">
        <v>85</v>
      </c>
      <c r="K436" t="str">
        <f t="shared" si="152"/>
        <v>26</v>
      </c>
      <c r="L436" t="str">
        <f t="shared" si="153"/>
        <v>Jul</v>
      </c>
      <c r="M436">
        <v>6</v>
      </c>
      <c r="N436">
        <f t="shared" si="154"/>
        <v>6</v>
      </c>
      <c r="O436">
        <f t="shared" si="155"/>
        <v>0</v>
      </c>
      <c r="P436">
        <f t="shared" si="156"/>
        <v>0</v>
      </c>
      <c r="Q436" t="s">
        <v>35</v>
      </c>
      <c r="R436" t="s">
        <v>20</v>
      </c>
      <c r="S436">
        <v>1</v>
      </c>
      <c r="T436">
        <v>2</v>
      </c>
      <c r="U436" s="2">
        <v>2462.7308944954129</v>
      </c>
      <c r="V436" s="2">
        <v>410.45514908256877</v>
      </c>
      <c r="X436" t="s">
        <v>6776</v>
      </c>
      <c r="Y436" t="s">
        <v>6774</v>
      </c>
      <c r="Z436" t="str">
        <f t="shared" si="157"/>
        <v>Feb</v>
      </c>
      <c r="AA436" s="6">
        <f t="shared" si="165"/>
        <v>0</v>
      </c>
      <c r="AB436" s="6">
        <f t="shared" si="165"/>
        <v>0</v>
      </c>
      <c r="AC436" s="6">
        <f t="shared" si="165"/>
        <v>6</v>
      </c>
      <c r="AD436" s="6">
        <f t="shared" si="165"/>
        <v>0</v>
      </c>
      <c r="AE436" s="6">
        <f t="shared" si="165"/>
        <v>0</v>
      </c>
      <c r="AF436" s="6">
        <f t="shared" si="158"/>
        <v>6</v>
      </c>
      <c r="AG436" s="6">
        <f t="shared" si="159"/>
        <v>0</v>
      </c>
      <c r="AH436" s="14" t="str">
        <f>LEFT(X436,2)&amp;"."&amp;VLOOKUP(MID(X436,4,3),'Data validation'!$A$1:$B$12,2,FALSE)&amp;".2025"</f>
        <v>22.02.2025</v>
      </c>
      <c r="AI436">
        <f t="shared" si="160"/>
        <v>8</v>
      </c>
      <c r="AJ436" t="str">
        <f>H436&amp;"."&amp;VLOOKUP(I436,'Data validation'!$A$1:$B$12,2,FALSE)&amp;".2026"</f>
        <v>20.07.2026</v>
      </c>
      <c r="AK436">
        <f t="shared" si="161"/>
        <v>30</v>
      </c>
      <c r="AL436" t="e">
        <f>VLOOKUP(E436,[2]Sheet1!$A:$B,2,FALSE)</f>
        <v>#N/A</v>
      </c>
    </row>
    <row r="437" spans="1:38" x14ac:dyDescent="0.25">
      <c r="A437" t="str">
        <f>VLOOKUP(Q437,'Data validation'!$K$2:$L$50,2,FALSE)</f>
        <v>BOOKING</v>
      </c>
      <c r="B437">
        <f t="shared" si="147"/>
        <v>0</v>
      </c>
      <c r="C437">
        <f t="shared" si="148"/>
        <v>0</v>
      </c>
      <c r="D437">
        <f t="shared" si="149"/>
        <v>5</v>
      </c>
      <c r="E437">
        <v>9098</v>
      </c>
      <c r="F437" t="s">
        <v>7767</v>
      </c>
      <c r="G437" t="s">
        <v>107</v>
      </c>
      <c r="H437" t="str">
        <f t="shared" si="150"/>
        <v>25</v>
      </c>
      <c r="I437" t="str">
        <f t="shared" si="151"/>
        <v>Jul</v>
      </c>
      <c r="J437" t="s">
        <v>167</v>
      </c>
      <c r="K437" t="str">
        <f t="shared" si="152"/>
        <v>30</v>
      </c>
      <c r="L437" t="str">
        <f t="shared" si="153"/>
        <v>Jul</v>
      </c>
      <c r="M437">
        <v>5</v>
      </c>
      <c r="N437">
        <f t="shared" si="154"/>
        <v>5</v>
      </c>
      <c r="O437">
        <f t="shared" si="155"/>
        <v>0</v>
      </c>
      <c r="P437">
        <f t="shared" si="156"/>
        <v>0</v>
      </c>
      <c r="Q437" t="s">
        <v>587</v>
      </c>
      <c r="R437" t="s">
        <v>63</v>
      </c>
      <c r="S437">
        <v>2</v>
      </c>
      <c r="T437">
        <v>1</v>
      </c>
      <c r="U437" s="2">
        <v>2441.7371229357796</v>
      </c>
      <c r="V437" s="2">
        <v>488.34742458715596</v>
      </c>
      <c r="W437" t="s">
        <v>262</v>
      </c>
      <c r="X437" t="s">
        <v>3448</v>
      </c>
      <c r="Y437" t="s">
        <v>3449</v>
      </c>
      <c r="Z437" t="str">
        <f t="shared" si="157"/>
        <v>Dec</v>
      </c>
      <c r="AA437" s="6">
        <f t="shared" si="165"/>
        <v>0</v>
      </c>
      <c r="AB437" s="6">
        <f t="shared" si="165"/>
        <v>0</v>
      </c>
      <c r="AC437" s="6">
        <f t="shared" si="165"/>
        <v>5</v>
      </c>
      <c r="AD437" s="6">
        <f t="shared" si="165"/>
        <v>0</v>
      </c>
      <c r="AE437" s="6">
        <f t="shared" si="165"/>
        <v>0</v>
      </c>
      <c r="AF437" s="6">
        <f t="shared" si="158"/>
        <v>5</v>
      </c>
      <c r="AG437" s="6">
        <f t="shared" si="159"/>
        <v>0</v>
      </c>
      <c r="AH437" s="14" t="str">
        <f>LEFT(X437,2)&amp;"."&amp;VLOOKUP(MID(X437,4,3),'Data validation'!$A$1:$B$12,2,FALSE)&amp;".2025"</f>
        <v>13.12.2025</v>
      </c>
      <c r="AI437">
        <f t="shared" si="160"/>
        <v>50</v>
      </c>
      <c r="AJ437" t="str">
        <f>H437&amp;"."&amp;VLOOKUP(I437,'Data validation'!$A$1:$B$12,2,FALSE)&amp;".2026"</f>
        <v>25.07.2026</v>
      </c>
      <c r="AK437">
        <f t="shared" si="161"/>
        <v>30</v>
      </c>
      <c r="AL437" t="e">
        <f>VLOOKUP(E437,[2]Sheet1!$A:$B,2,FALSE)</f>
        <v>#N/A</v>
      </c>
    </row>
    <row r="438" spans="1:38" x14ac:dyDescent="0.25">
      <c r="A438" t="str">
        <f>VLOOKUP(Q438,'Data validation'!$K$2:$L$50,2,FALSE)</f>
        <v>TO</v>
      </c>
      <c r="B438">
        <f t="shared" si="147"/>
        <v>0</v>
      </c>
      <c r="C438">
        <f t="shared" si="148"/>
        <v>0</v>
      </c>
      <c r="D438">
        <f t="shared" si="149"/>
        <v>5</v>
      </c>
      <c r="E438">
        <v>8925</v>
      </c>
      <c r="F438" t="s">
        <v>7768</v>
      </c>
      <c r="G438" t="s">
        <v>168</v>
      </c>
      <c r="H438" t="str">
        <f t="shared" si="150"/>
        <v>18</v>
      </c>
      <c r="I438" t="str">
        <f t="shared" si="151"/>
        <v>Aug</v>
      </c>
      <c r="J438" t="s">
        <v>195</v>
      </c>
      <c r="K438" t="str">
        <f t="shared" si="152"/>
        <v>23</v>
      </c>
      <c r="L438" t="str">
        <f t="shared" si="153"/>
        <v>Aug</v>
      </c>
      <c r="M438">
        <v>5</v>
      </c>
      <c r="N438">
        <f t="shared" si="154"/>
        <v>5</v>
      </c>
      <c r="O438">
        <f t="shared" si="155"/>
        <v>0</v>
      </c>
      <c r="P438">
        <f t="shared" si="156"/>
        <v>0</v>
      </c>
      <c r="Q438" t="s">
        <v>116</v>
      </c>
      <c r="R438" t="s">
        <v>57</v>
      </c>
      <c r="S438">
        <v>2</v>
      </c>
      <c r="T438">
        <v>4</v>
      </c>
      <c r="U438" s="2">
        <f>SUMIFS(Solvex!L:L,Solvex!D:D,'Резервации 2026'!E438)</f>
        <v>2886.6094969999999</v>
      </c>
      <c r="V438" s="2">
        <f>+U438/M438</f>
        <v>577.32189940000001</v>
      </c>
      <c r="X438" t="s">
        <v>2984</v>
      </c>
      <c r="Y438" t="s">
        <v>3214</v>
      </c>
      <c r="Z438" t="str">
        <f t="shared" si="157"/>
        <v>Nov</v>
      </c>
      <c r="AA438" s="6">
        <f t="shared" si="165"/>
        <v>0</v>
      </c>
      <c r="AB438" s="6">
        <f t="shared" si="165"/>
        <v>0</v>
      </c>
      <c r="AC438" s="6">
        <f t="shared" si="165"/>
        <v>0</v>
      </c>
      <c r="AD438" s="6">
        <f t="shared" si="165"/>
        <v>5</v>
      </c>
      <c r="AE438" s="6">
        <f t="shared" si="165"/>
        <v>0</v>
      </c>
      <c r="AF438" s="6">
        <f t="shared" si="158"/>
        <v>5</v>
      </c>
      <c r="AG438" s="6">
        <f t="shared" si="159"/>
        <v>0</v>
      </c>
      <c r="AH438" s="14" t="str">
        <f>LEFT(X438,2)&amp;"."&amp;VLOOKUP(MID(X438,4,3),'Data validation'!$A$1:$B$12,2,FALSE)&amp;".2025"</f>
        <v>30.11.2025</v>
      </c>
      <c r="AI438">
        <f t="shared" si="160"/>
        <v>49</v>
      </c>
      <c r="AJ438" t="str">
        <f>H438&amp;"."&amp;VLOOKUP(I438,'Data validation'!$A$1:$B$12,2,FALSE)&amp;".2026"</f>
        <v>18.08.2026</v>
      </c>
      <c r="AK438">
        <f t="shared" si="161"/>
        <v>34</v>
      </c>
      <c r="AL438" t="e">
        <f>VLOOKUP(E438,[2]Sheet1!$A:$B,2,FALSE)</f>
        <v>#N/A</v>
      </c>
    </row>
    <row r="439" spans="1:38" x14ac:dyDescent="0.25">
      <c r="A439" t="str">
        <f>VLOOKUP(Q439,'Data validation'!$K$2:$L$50,2,FALSE)</f>
        <v>TO</v>
      </c>
      <c r="B439">
        <f t="shared" si="147"/>
        <v>0</v>
      </c>
      <c r="C439">
        <f t="shared" si="148"/>
        <v>0</v>
      </c>
      <c r="D439">
        <f t="shared" si="149"/>
        <v>5</v>
      </c>
      <c r="E439">
        <v>10053</v>
      </c>
      <c r="F439" t="s">
        <v>6579</v>
      </c>
      <c r="G439" t="s">
        <v>60</v>
      </c>
      <c r="H439" t="str">
        <f t="shared" si="150"/>
        <v>17</v>
      </c>
      <c r="I439" t="str">
        <f t="shared" si="151"/>
        <v>Aug</v>
      </c>
      <c r="J439" t="s">
        <v>91</v>
      </c>
      <c r="K439" t="str">
        <f t="shared" si="152"/>
        <v>22</v>
      </c>
      <c r="L439" t="str">
        <f t="shared" si="153"/>
        <v>Aug</v>
      </c>
      <c r="M439">
        <v>5</v>
      </c>
      <c r="N439">
        <f t="shared" si="154"/>
        <v>5</v>
      </c>
      <c r="O439">
        <f t="shared" si="155"/>
        <v>0</v>
      </c>
      <c r="P439">
        <f t="shared" si="156"/>
        <v>0</v>
      </c>
      <c r="Q439" t="s">
        <v>81</v>
      </c>
      <c r="R439" t="s">
        <v>20</v>
      </c>
      <c r="S439">
        <v>2</v>
      </c>
      <c r="T439">
        <v>0</v>
      </c>
      <c r="U439" s="2">
        <f>SUMIFS(SLR!L:L,SLR!D:D,'Резервации 2026'!E439)</f>
        <v>1709.1998369999999</v>
      </c>
      <c r="V439" s="2">
        <f>+U439/M439</f>
        <v>341.83996739999998</v>
      </c>
      <c r="W439" t="s">
        <v>262</v>
      </c>
      <c r="X439" t="s">
        <v>6580</v>
      </c>
      <c r="Y439" t="s">
        <v>6574</v>
      </c>
      <c r="Z439" t="str">
        <f t="shared" si="157"/>
        <v>Feb</v>
      </c>
      <c r="AA439" s="6">
        <f t="shared" si="165"/>
        <v>0</v>
      </c>
      <c r="AB439" s="6">
        <f t="shared" si="165"/>
        <v>0</v>
      </c>
      <c r="AC439" s="6">
        <f t="shared" si="165"/>
        <v>0</v>
      </c>
      <c r="AD439" s="6">
        <f t="shared" si="165"/>
        <v>5</v>
      </c>
      <c r="AE439" s="6">
        <f t="shared" si="165"/>
        <v>0</v>
      </c>
      <c r="AF439" s="6">
        <f t="shared" si="158"/>
        <v>5</v>
      </c>
      <c r="AG439" s="6">
        <f t="shared" si="159"/>
        <v>0</v>
      </c>
      <c r="AH439" s="14" t="str">
        <f>LEFT(X439,2)&amp;"."&amp;VLOOKUP(MID(X439,4,3),'Data validation'!$A$1:$B$12,2,FALSE)&amp;".2025"</f>
        <v>11.02.2025</v>
      </c>
      <c r="AI439">
        <f t="shared" si="160"/>
        <v>7</v>
      </c>
      <c r="AJ439" t="str">
        <f>H439&amp;"."&amp;VLOOKUP(I439,'Data validation'!$A$1:$B$12,2,FALSE)&amp;".2026"</f>
        <v>17.08.2026</v>
      </c>
      <c r="AK439">
        <f t="shared" si="161"/>
        <v>34</v>
      </c>
      <c r="AL439" t="e">
        <f>VLOOKUP(E439,[2]Sheet1!$A:$B,2,FALSE)</f>
        <v>#N/A</v>
      </c>
    </row>
    <row r="440" spans="1:38" x14ac:dyDescent="0.25">
      <c r="A440" t="str">
        <f>VLOOKUP(Q440,'Data validation'!$K$2:$L$50,2,FALSE)</f>
        <v>BOOKING</v>
      </c>
      <c r="B440">
        <f t="shared" si="147"/>
        <v>0</v>
      </c>
      <c r="C440">
        <f t="shared" si="148"/>
        <v>2</v>
      </c>
      <c r="D440">
        <f t="shared" si="149"/>
        <v>0</v>
      </c>
      <c r="E440">
        <v>9100</v>
      </c>
      <c r="F440" t="s">
        <v>7769</v>
      </c>
      <c r="G440" t="s">
        <v>276</v>
      </c>
      <c r="H440" t="str">
        <f t="shared" si="150"/>
        <v>28</v>
      </c>
      <c r="I440" t="str">
        <f t="shared" si="151"/>
        <v>Jun</v>
      </c>
      <c r="J440" t="s">
        <v>71</v>
      </c>
      <c r="K440" t="str">
        <f t="shared" si="152"/>
        <v>30</v>
      </c>
      <c r="L440" t="str">
        <f t="shared" si="153"/>
        <v>Jun</v>
      </c>
      <c r="M440">
        <v>2</v>
      </c>
      <c r="N440">
        <f t="shared" si="154"/>
        <v>2</v>
      </c>
      <c r="O440">
        <f t="shared" si="155"/>
        <v>0</v>
      </c>
      <c r="P440">
        <f t="shared" si="156"/>
        <v>0</v>
      </c>
      <c r="Q440" t="s">
        <v>587</v>
      </c>
      <c r="R440" t="s">
        <v>17</v>
      </c>
      <c r="S440">
        <v>2</v>
      </c>
      <c r="T440">
        <v>1</v>
      </c>
      <c r="U440" s="2">
        <v>860.42165284403654</v>
      </c>
      <c r="V440" s="2">
        <v>430.21082642201827</v>
      </c>
      <c r="W440" t="s">
        <v>262</v>
      </c>
      <c r="X440" t="s">
        <v>3450</v>
      </c>
      <c r="Y440" t="s">
        <v>3449</v>
      </c>
      <c r="Z440" t="str">
        <f t="shared" si="157"/>
        <v>Dec</v>
      </c>
      <c r="AA440" s="6">
        <f t="shared" si="165"/>
        <v>0</v>
      </c>
      <c r="AB440" s="6">
        <f t="shared" si="165"/>
        <v>2</v>
      </c>
      <c r="AC440" s="6">
        <f t="shared" si="165"/>
        <v>0</v>
      </c>
      <c r="AD440" s="6">
        <f t="shared" si="165"/>
        <v>0</v>
      </c>
      <c r="AE440" s="6">
        <f t="shared" si="165"/>
        <v>0</v>
      </c>
      <c r="AF440" s="6">
        <f t="shared" si="158"/>
        <v>2</v>
      </c>
      <c r="AG440" s="6">
        <f t="shared" si="159"/>
        <v>0</v>
      </c>
      <c r="AH440" s="14" t="str">
        <f>LEFT(X440,2)&amp;"."&amp;VLOOKUP(MID(X440,4,3),'Data validation'!$A$1:$B$12,2,FALSE)&amp;".2025"</f>
        <v>13.12.2025</v>
      </c>
      <c r="AI440">
        <f t="shared" si="160"/>
        <v>50</v>
      </c>
      <c r="AJ440" t="str">
        <f>H440&amp;"."&amp;VLOOKUP(I440,'Data validation'!$A$1:$B$12,2,FALSE)&amp;".2026"</f>
        <v>28.06.2026</v>
      </c>
      <c r="AK440">
        <f t="shared" si="161"/>
        <v>27</v>
      </c>
      <c r="AL440" t="str">
        <f>VLOOKUP(E440,[2]Sheet1!$A:$B,2,FALSE)</f>
        <v>Анулирана</v>
      </c>
    </row>
    <row r="441" spans="1:38" x14ac:dyDescent="0.25">
      <c r="A441" t="str">
        <f>VLOOKUP(Q441,'Data validation'!$K$2:$L$50,2,FALSE)</f>
        <v>BOOKING</v>
      </c>
      <c r="B441">
        <f t="shared" si="147"/>
        <v>0</v>
      </c>
      <c r="C441">
        <f t="shared" si="148"/>
        <v>2</v>
      </c>
      <c r="D441">
        <f t="shared" si="149"/>
        <v>0</v>
      </c>
      <c r="E441">
        <v>9099</v>
      </c>
      <c r="F441" t="s">
        <v>7770</v>
      </c>
      <c r="G441" t="s">
        <v>276</v>
      </c>
      <c r="H441" t="str">
        <f t="shared" si="150"/>
        <v>28</v>
      </c>
      <c r="I441" t="str">
        <f t="shared" si="151"/>
        <v>Jun</v>
      </c>
      <c r="J441" t="s">
        <v>71</v>
      </c>
      <c r="K441" t="str">
        <f t="shared" si="152"/>
        <v>30</v>
      </c>
      <c r="L441" t="str">
        <f t="shared" si="153"/>
        <v>Jun</v>
      </c>
      <c r="M441">
        <v>2</v>
      </c>
      <c r="N441">
        <f t="shared" si="154"/>
        <v>2</v>
      </c>
      <c r="O441">
        <f t="shared" si="155"/>
        <v>0</v>
      </c>
      <c r="P441">
        <f t="shared" si="156"/>
        <v>0</v>
      </c>
      <c r="Q441" t="s">
        <v>587</v>
      </c>
      <c r="R441" t="s">
        <v>17</v>
      </c>
      <c r="S441">
        <v>2</v>
      </c>
      <c r="T441">
        <v>1</v>
      </c>
      <c r="U441" s="2">
        <v>860.42165284403654</v>
      </c>
      <c r="V441" s="2">
        <v>430.21082642201827</v>
      </c>
      <c r="W441" t="s">
        <v>262</v>
      </c>
      <c r="X441" t="s">
        <v>3450</v>
      </c>
      <c r="Y441" t="s">
        <v>3449</v>
      </c>
      <c r="Z441" t="str">
        <f t="shared" si="157"/>
        <v>Dec</v>
      </c>
      <c r="AA441" s="6">
        <f t="shared" si="165"/>
        <v>0</v>
      </c>
      <c r="AB441" s="6">
        <f t="shared" si="165"/>
        <v>2</v>
      </c>
      <c r="AC441" s="6">
        <f t="shared" si="165"/>
        <v>0</v>
      </c>
      <c r="AD441" s="6">
        <f t="shared" si="165"/>
        <v>0</v>
      </c>
      <c r="AE441" s="6">
        <f t="shared" si="165"/>
        <v>0</v>
      </c>
      <c r="AF441" s="6">
        <f t="shared" si="158"/>
        <v>2</v>
      </c>
      <c r="AG441" s="6">
        <f t="shared" si="159"/>
        <v>0</v>
      </c>
      <c r="AH441" s="14" t="str">
        <f>LEFT(X441,2)&amp;"."&amp;VLOOKUP(MID(X441,4,3),'Data validation'!$A$1:$B$12,2,FALSE)&amp;".2025"</f>
        <v>13.12.2025</v>
      </c>
      <c r="AI441">
        <f t="shared" si="160"/>
        <v>50</v>
      </c>
      <c r="AJ441" t="str">
        <f>H441&amp;"."&amp;VLOOKUP(I441,'Data validation'!$A$1:$B$12,2,FALSE)&amp;".2026"</f>
        <v>28.06.2026</v>
      </c>
      <c r="AK441">
        <f t="shared" si="161"/>
        <v>27</v>
      </c>
      <c r="AL441" t="str">
        <f>VLOOKUP(E441,[2]Sheet1!$A:$B,2,FALSE)</f>
        <v>Анулирана</v>
      </c>
    </row>
    <row r="442" spans="1:38" x14ac:dyDescent="0.25">
      <c r="A442" t="str">
        <f>VLOOKUP(Q442,'Data validation'!$K$2:$L$50,2,FALSE)</f>
        <v>TO</v>
      </c>
      <c r="B442">
        <f t="shared" si="147"/>
        <v>0</v>
      </c>
      <c r="C442">
        <f t="shared" si="148"/>
        <v>6</v>
      </c>
      <c r="D442">
        <f t="shared" si="149"/>
        <v>0</v>
      </c>
      <c r="E442">
        <v>9845</v>
      </c>
      <c r="F442" t="s">
        <v>5474</v>
      </c>
      <c r="G442" t="s">
        <v>313</v>
      </c>
      <c r="H442" t="str">
        <f t="shared" si="150"/>
        <v>05</v>
      </c>
      <c r="I442" t="str">
        <f t="shared" si="151"/>
        <v>Jul</v>
      </c>
      <c r="J442" t="s">
        <v>323</v>
      </c>
      <c r="K442" t="str">
        <f t="shared" si="152"/>
        <v>11</v>
      </c>
      <c r="L442" t="str">
        <f t="shared" si="153"/>
        <v>Jul</v>
      </c>
      <c r="M442">
        <v>6</v>
      </c>
      <c r="N442">
        <f t="shared" si="154"/>
        <v>6</v>
      </c>
      <c r="O442">
        <f t="shared" si="155"/>
        <v>0</v>
      </c>
      <c r="P442">
        <f t="shared" si="156"/>
        <v>0</v>
      </c>
      <c r="Q442" t="s">
        <v>116</v>
      </c>
      <c r="R442" t="s">
        <v>17</v>
      </c>
      <c r="S442">
        <v>1</v>
      </c>
      <c r="T442">
        <v>2</v>
      </c>
      <c r="U442" s="2">
        <f>SUMIFS(Solvex!L:L,Solvex!D:D,'Резервации 2026'!E442)</f>
        <v>1748.4337868</v>
      </c>
      <c r="V442" s="2">
        <f t="shared" ref="V442:V447" si="170">+U442/M442</f>
        <v>291.40563113333332</v>
      </c>
      <c r="W442" t="s">
        <v>262</v>
      </c>
      <c r="X442" t="s">
        <v>5475</v>
      </c>
      <c r="Y442" t="s">
        <v>5420</v>
      </c>
      <c r="Z442" t="str">
        <f t="shared" si="157"/>
        <v>Jan</v>
      </c>
      <c r="AA442" s="6">
        <f t="shared" si="165"/>
        <v>0</v>
      </c>
      <c r="AB442" s="6">
        <f t="shared" si="165"/>
        <v>0</v>
      </c>
      <c r="AC442" s="6">
        <f t="shared" si="165"/>
        <v>6</v>
      </c>
      <c r="AD442" s="6">
        <f t="shared" si="165"/>
        <v>0</v>
      </c>
      <c r="AE442" s="6">
        <f t="shared" si="165"/>
        <v>0</v>
      </c>
      <c r="AF442" s="6">
        <f t="shared" si="158"/>
        <v>6</v>
      </c>
      <c r="AG442" s="6">
        <f t="shared" si="159"/>
        <v>0</v>
      </c>
      <c r="AH442" s="14" t="str">
        <f>LEFT(X442,2)&amp;"."&amp;VLOOKUP(MID(X442,4,3),'Data validation'!$A$1:$B$12,2,FALSE)&amp;".2025"</f>
        <v>29.01.2025</v>
      </c>
      <c r="AI442">
        <f t="shared" si="160"/>
        <v>5</v>
      </c>
      <c r="AJ442" t="str">
        <f>H442&amp;"."&amp;VLOOKUP(I442,'Data validation'!$A$1:$B$12,2,FALSE)&amp;".2026"</f>
        <v>05.07.2026</v>
      </c>
      <c r="AK442">
        <f t="shared" si="161"/>
        <v>28</v>
      </c>
      <c r="AL442" t="e">
        <f>VLOOKUP(E442,[2]Sheet1!$A:$B,2,FALSE)</f>
        <v>#N/A</v>
      </c>
    </row>
    <row r="443" spans="1:38" x14ac:dyDescent="0.25">
      <c r="A443" t="str">
        <f>VLOOKUP(Q443,'Data validation'!$K$2:$L$50,2,FALSE)</f>
        <v>TO</v>
      </c>
      <c r="B443">
        <f t="shared" si="147"/>
        <v>0</v>
      </c>
      <c r="C443">
        <f t="shared" si="148"/>
        <v>5</v>
      </c>
      <c r="D443">
        <f t="shared" si="149"/>
        <v>0</v>
      </c>
      <c r="E443">
        <v>9846</v>
      </c>
      <c r="F443" t="s">
        <v>5476</v>
      </c>
      <c r="G443" t="s">
        <v>1989</v>
      </c>
      <c r="H443" t="str">
        <f t="shared" si="150"/>
        <v>23</v>
      </c>
      <c r="I443" t="str">
        <f t="shared" si="151"/>
        <v>Jun</v>
      </c>
      <c r="J443" t="s">
        <v>276</v>
      </c>
      <c r="K443" t="str">
        <f t="shared" si="152"/>
        <v>28</v>
      </c>
      <c r="L443" t="str">
        <f t="shared" si="153"/>
        <v>Jun</v>
      </c>
      <c r="M443">
        <v>5</v>
      </c>
      <c r="N443">
        <f t="shared" si="154"/>
        <v>5</v>
      </c>
      <c r="O443">
        <f t="shared" si="155"/>
        <v>0</v>
      </c>
      <c r="P443">
        <f t="shared" si="156"/>
        <v>0</v>
      </c>
      <c r="Q443" t="s">
        <v>81</v>
      </c>
      <c r="R443" t="s">
        <v>63</v>
      </c>
      <c r="S443">
        <v>2</v>
      </c>
      <c r="T443">
        <v>2</v>
      </c>
      <c r="U443" s="2">
        <f>SUMIFS(SLR!L:L,SLR!D:D,'Резервации 2026'!E443)</f>
        <v>1717.5903477000002</v>
      </c>
      <c r="V443" s="2">
        <f t="shared" si="170"/>
        <v>343.51806954000006</v>
      </c>
      <c r="W443" t="s">
        <v>262</v>
      </c>
      <c r="X443" t="s">
        <v>5477</v>
      </c>
      <c r="Y443" t="s">
        <v>5420</v>
      </c>
      <c r="Z443" t="str">
        <f t="shared" si="157"/>
        <v>Jan</v>
      </c>
      <c r="AA443" s="6">
        <f t="shared" si="165"/>
        <v>0</v>
      </c>
      <c r="AB443" s="6">
        <f t="shared" si="165"/>
        <v>5</v>
      </c>
      <c r="AC443" s="6">
        <f t="shared" si="165"/>
        <v>0</v>
      </c>
      <c r="AD443" s="6">
        <f t="shared" si="165"/>
        <v>0</v>
      </c>
      <c r="AE443" s="6">
        <f t="shared" si="165"/>
        <v>0</v>
      </c>
      <c r="AF443" s="6">
        <f t="shared" si="158"/>
        <v>5</v>
      </c>
      <c r="AG443" s="6">
        <f t="shared" si="159"/>
        <v>0</v>
      </c>
      <c r="AH443" s="14" t="str">
        <f>LEFT(X443,2)&amp;"."&amp;VLOOKUP(MID(X443,4,3),'Data validation'!$A$1:$B$12,2,FALSE)&amp;".2025"</f>
        <v>29.01.2025</v>
      </c>
      <c r="AI443">
        <f t="shared" si="160"/>
        <v>5</v>
      </c>
      <c r="AJ443" t="str">
        <f>H443&amp;"."&amp;VLOOKUP(I443,'Data validation'!$A$1:$B$12,2,FALSE)&amp;".2026"</f>
        <v>23.06.2026</v>
      </c>
      <c r="AK443">
        <f t="shared" si="161"/>
        <v>26</v>
      </c>
      <c r="AL443" t="e">
        <f>VLOOKUP(E443,[2]Sheet1!$A:$B,2,FALSE)</f>
        <v>#N/A</v>
      </c>
    </row>
    <row r="444" spans="1:38" x14ac:dyDescent="0.25">
      <c r="A444" t="str">
        <f>VLOOKUP(Q444,'Data validation'!$K$2:$L$50,2,FALSE)</f>
        <v>TO</v>
      </c>
      <c r="B444">
        <f t="shared" si="147"/>
        <v>0</v>
      </c>
      <c r="C444">
        <f t="shared" si="148"/>
        <v>0</v>
      </c>
      <c r="D444">
        <f t="shared" si="149"/>
        <v>10</v>
      </c>
      <c r="E444">
        <v>8072</v>
      </c>
      <c r="F444" t="s">
        <v>7771</v>
      </c>
      <c r="G444" t="s">
        <v>107</v>
      </c>
      <c r="H444" t="str">
        <f t="shared" si="150"/>
        <v>25</v>
      </c>
      <c r="I444" t="str">
        <f t="shared" si="151"/>
        <v>Jul</v>
      </c>
      <c r="J444" t="s">
        <v>160</v>
      </c>
      <c r="K444" t="str">
        <f t="shared" si="152"/>
        <v>04</v>
      </c>
      <c r="L444" t="str">
        <f t="shared" si="153"/>
        <v>Aug</v>
      </c>
      <c r="M444">
        <v>10</v>
      </c>
      <c r="N444">
        <f t="shared" si="154"/>
        <v>-21</v>
      </c>
      <c r="O444">
        <f t="shared" si="155"/>
        <v>6</v>
      </c>
      <c r="P444">
        <f t="shared" si="156"/>
        <v>3</v>
      </c>
      <c r="Q444" t="s">
        <v>162</v>
      </c>
      <c r="R444" t="s">
        <v>57</v>
      </c>
      <c r="S444">
        <v>4</v>
      </c>
      <c r="T444">
        <v>1</v>
      </c>
      <c r="U444" s="2">
        <f>SUMIFS(Magelan!L:L,Magelan!D:D,'Резервации 2026'!E444)</f>
        <v>5248.4698049999997</v>
      </c>
      <c r="V444" s="2">
        <f t="shared" si="170"/>
        <v>524.84698049999997</v>
      </c>
      <c r="X444" t="s">
        <v>163</v>
      </c>
      <c r="Y444" t="s">
        <v>164</v>
      </c>
      <c r="Z444" t="str">
        <f t="shared" si="157"/>
        <v>Oct</v>
      </c>
      <c r="AA444" s="6">
        <f t="shared" si="165"/>
        <v>0</v>
      </c>
      <c r="AB444" s="6">
        <f t="shared" si="165"/>
        <v>0</v>
      </c>
      <c r="AC444" s="6">
        <f t="shared" si="165"/>
        <v>6</v>
      </c>
      <c r="AD444" s="6">
        <f t="shared" si="165"/>
        <v>3</v>
      </c>
      <c r="AE444" s="6">
        <f t="shared" si="165"/>
        <v>0</v>
      </c>
      <c r="AF444" s="6">
        <f t="shared" si="158"/>
        <v>9</v>
      </c>
      <c r="AG444" s="6">
        <f t="shared" si="159"/>
        <v>-1</v>
      </c>
      <c r="AH444" s="14" t="str">
        <f>LEFT(X444,2)&amp;"."&amp;VLOOKUP(MID(X444,4,3),'Data validation'!$A$1:$B$12,2,FALSE)&amp;".2025"</f>
        <v>27.10.2025</v>
      </c>
      <c r="AI444">
        <f t="shared" si="160"/>
        <v>44</v>
      </c>
      <c r="AJ444" t="str">
        <f>H444&amp;"."&amp;VLOOKUP(I444,'Data validation'!$A$1:$B$12,2,FALSE)&amp;".2026"</f>
        <v>25.07.2026</v>
      </c>
      <c r="AK444">
        <f t="shared" si="161"/>
        <v>30</v>
      </c>
      <c r="AL444" t="e">
        <f>VLOOKUP(E444,[2]Sheet1!$A:$B,2,FALSE)</f>
        <v>#N/A</v>
      </c>
    </row>
    <row r="445" spans="1:38" x14ac:dyDescent="0.25">
      <c r="A445" t="str">
        <f>VLOOKUP(Q445,'Data validation'!$K$2:$L$50,2,FALSE)</f>
        <v>TO</v>
      </c>
      <c r="B445">
        <f t="shared" si="147"/>
        <v>0</v>
      </c>
      <c r="C445">
        <f t="shared" si="148"/>
        <v>0</v>
      </c>
      <c r="D445">
        <f t="shared" si="149"/>
        <v>5</v>
      </c>
      <c r="E445">
        <v>9675</v>
      </c>
      <c r="F445" t="s">
        <v>5043</v>
      </c>
      <c r="G445" t="s">
        <v>340</v>
      </c>
      <c r="H445" t="str">
        <f t="shared" si="150"/>
        <v>03</v>
      </c>
      <c r="I445" t="str">
        <f t="shared" si="151"/>
        <v>Aug</v>
      </c>
      <c r="J445" t="s">
        <v>259</v>
      </c>
      <c r="K445" t="str">
        <f t="shared" si="152"/>
        <v>08</v>
      </c>
      <c r="L445" t="str">
        <f t="shared" si="153"/>
        <v>Aug</v>
      </c>
      <c r="M445">
        <v>5</v>
      </c>
      <c r="N445">
        <f t="shared" si="154"/>
        <v>5</v>
      </c>
      <c r="O445">
        <f t="shared" si="155"/>
        <v>0</v>
      </c>
      <c r="P445">
        <f t="shared" si="156"/>
        <v>0</v>
      </c>
      <c r="Q445" t="s">
        <v>116</v>
      </c>
      <c r="R445" t="s">
        <v>17</v>
      </c>
      <c r="S445">
        <v>2</v>
      </c>
      <c r="T445">
        <v>2</v>
      </c>
      <c r="U445" s="2">
        <f>SUMIFS(Solvex!L:L,Solvex!D:D,'Резервации 2026'!E445)</f>
        <v>1946.8331819999999</v>
      </c>
      <c r="V445" s="2">
        <f t="shared" si="170"/>
        <v>389.36663639999995</v>
      </c>
      <c r="W445" t="s">
        <v>262</v>
      </c>
      <c r="X445" t="s">
        <v>5044</v>
      </c>
      <c r="Y445" t="s">
        <v>5030</v>
      </c>
      <c r="Z445" t="str">
        <f t="shared" si="157"/>
        <v>Jan</v>
      </c>
      <c r="AA445" s="6">
        <f t="shared" si="165"/>
        <v>0</v>
      </c>
      <c r="AB445" s="6">
        <f t="shared" si="165"/>
        <v>0</v>
      </c>
      <c r="AC445" s="6">
        <f t="shared" si="165"/>
        <v>0</v>
      </c>
      <c r="AD445" s="6">
        <f t="shared" si="165"/>
        <v>5</v>
      </c>
      <c r="AE445" s="6">
        <f t="shared" si="165"/>
        <v>0</v>
      </c>
      <c r="AF445" s="6">
        <f t="shared" si="158"/>
        <v>5</v>
      </c>
      <c r="AG445" s="6">
        <f t="shared" si="159"/>
        <v>0</v>
      </c>
      <c r="AH445" s="14" t="str">
        <f>LEFT(X445,2)&amp;"."&amp;VLOOKUP(MID(X445,4,3),'Data validation'!$A$1:$B$12,2,FALSE)&amp;".2025"</f>
        <v>23.01.2025</v>
      </c>
      <c r="AI445">
        <f t="shared" si="160"/>
        <v>4</v>
      </c>
      <c r="AJ445" t="str">
        <f>H445&amp;"."&amp;VLOOKUP(I445,'Data validation'!$A$1:$B$12,2,FALSE)&amp;".2026"</f>
        <v>03.08.2026</v>
      </c>
      <c r="AK445">
        <f t="shared" si="161"/>
        <v>32</v>
      </c>
      <c r="AL445" t="e">
        <f>VLOOKUP(E445,[2]Sheet1!$A:$B,2,FALSE)</f>
        <v>#N/A</v>
      </c>
    </row>
    <row r="446" spans="1:38" x14ac:dyDescent="0.25">
      <c r="A446" t="str">
        <f>VLOOKUP(Q446,'Data validation'!$K$2:$L$50,2,FALSE)</f>
        <v>TO</v>
      </c>
      <c r="B446">
        <f t="shared" si="147"/>
        <v>0</v>
      </c>
      <c r="C446">
        <f t="shared" si="148"/>
        <v>0</v>
      </c>
      <c r="D446">
        <f t="shared" si="149"/>
        <v>5</v>
      </c>
      <c r="E446">
        <v>9674</v>
      </c>
      <c r="F446" t="s">
        <v>5045</v>
      </c>
      <c r="G446" t="s">
        <v>354</v>
      </c>
      <c r="H446" t="str">
        <f t="shared" si="150"/>
        <v>12</v>
      </c>
      <c r="I446" t="str">
        <f t="shared" si="151"/>
        <v>Aug</v>
      </c>
      <c r="J446" t="s">
        <v>60</v>
      </c>
      <c r="K446" t="str">
        <f t="shared" si="152"/>
        <v>17</v>
      </c>
      <c r="L446" t="str">
        <f t="shared" si="153"/>
        <v>Aug</v>
      </c>
      <c r="M446">
        <v>5</v>
      </c>
      <c r="N446">
        <f t="shared" si="154"/>
        <v>5</v>
      </c>
      <c r="O446">
        <f t="shared" si="155"/>
        <v>0</v>
      </c>
      <c r="P446">
        <f t="shared" si="156"/>
        <v>0</v>
      </c>
      <c r="Q446" t="s">
        <v>162</v>
      </c>
      <c r="R446" t="s">
        <v>20</v>
      </c>
      <c r="S446">
        <v>3</v>
      </c>
      <c r="T446">
        <v>1</v>
      </c>
      <c r="U446" s="2">
        <f>SUMIFS(Magelan!L:L,Magelan!D:D,'Резервации 2026'!E446)</f>
        <v>2153.4666214999997</v>
      </c>
      <c r="V446" s="2">
        <f t="shared" si="170"/>
        <v>430.69332429999997</v>
      </c>
      <c r="W446" t="s">
        <v>262</v>
      </c>
      <c r="X446" t="s">
        <v>5046</v>
      </c>
      <c r="Y446" t="s">
        <v>5030</v>
      </c>
      <c r="Z446" t="str">
        <f t="shared" si="157"/>
        <v>Jan</v>
      </c>
      <c r="AA446" s="6">
        <f t="shared" si="165"/>
        <v>0</v>
      </c>
      <c r="AB446" s="6">
        <f t="shared" si="165"/>
        <v>0</v>
      </c>
      <c r="AC446" s="6">
        <f t="shared" si="165"/>
        <v>0</v>
      </c>
      <c r="AD446" s="6">
        <f t="shared" si="165"/>
        <v>5</v>
      </c>
      <c r="AE446" s="6">
        <f t="shared" si="165"/>
        <v>0</v>
      </c>
      <c r="AF446" s="6">
        <f t="shared" si="158"/>
        <v>5</v>
      </c>
      <c r="AG446" s="6">
        <f t="shared" si="159"/>
        <v>0</v>
      </c>
      <c r="AH446" s="14" t="str">
        <f>LEFT(X446,2)&amp;"."&amp;VLOOKUP(MID(X446,4,3),'Data validation'!$A$1:$B$12,2,FALSE)&amp;".2025"</f>
        <v>23.01.2025</v>
      </c>
      <c r="AI446">
        <f t="shared" si="160"/>
        <v>4</v>
      </c>
      <c r="AJ446" t="str">
        <f>H446&amp;"."&amp;VLOOKUP(I446,'Data validation'!$A$1:$B$12,2,FALSE)&amp;".2026"</f>
        <v>12.08.2026</v>
      </c>
      <c r="AK446">
        <f t="shared" si="161"/>
        <v>33</v>
      </c>
      <c r="AL446" t="e">
        <f>VLOOKUP(E446,[2]Sheet1!$A:$B,2,FALSE)</f>
        <v>#N/A</v>
      </c>
    </row>
    <row r="447" spans="1:38" x14ac:dyDescent="0.25">
      <c r="A447" t="str">
        <f>VLOOKUP(Q447,'Data validation'!$K$2:$L$50,2,FALSE)</f>
        <v>TO</v>
      </c>
      <c r="B447">
        <f t="shared" si="147"/>
        <v>0</v>
      </c>
      <c r="C447">
        <f t="shared" si="148"/>
        <v>0</v>
      </c>
      <c r="D447">
        <f t="shared" si="149"/>
        <v>9</v>
      </c>
      <c r="E447">
        <v>9049</v>
      </c>
      <c r="F447" t="s">
        <v>7772</v>
      </c>
      <c r="G447" t="s">
        <v>558</v>
      </c>
      <c r="H447" t="str">
        <f t="shared" si="150"/>
        <v>16</v>
      </c>
      <c r="I447" t="str">
        <f t="shared" si="151"/>
        <v>Jul</v>
      </c>
      <c r="J447" t="s">
        <v>107</v>
      </c>
      <c r="K447" t="str">
        <f t="shared" si="152"/>
        <v>25</v>
      </c>
      <c r="L447" t="str">
        <f t="shared" si="153"/>
        <v>Jul</v>
      </c>
      <c r="M447">
        <v>9</v>
      </c>
      <c r="N447">
        <f t="shared" si="154"/>
        <v>9</v>
      </c>
      <c r="O447">
        <f t="shared" si="155"/>
        <v>0</v>
      </c>
      <c r="P447">
        <f t="shared" si="156"/>
        <v>0</v>
      </c>
      <c r="Q447" t="s">
        <v>56</v>
      </c>
      <c r="R447" t="s">
        <v>63</v>
      </c>
      <c r="S447">
        <v>2</v>
      </c>
      <c r="T447">
        <v>1</v>
      </c>
      <c r="U447" s="2">
        <f>SUMIFS(Novoton!L:L,Novoton!D:D,'Резервации 2026'!E447)</f>
        <v>2666.0701062000003</v>
      </c>
      <c r="V447" s="2">
        <f t="shared" si="170"/>
        <v>296.23001180000006</v>
      </c>
      <c r="X447" t="s">
        <v>3412</v>
      </c>
      <c r="Y447" t="s">
        <v>3221</v>
      </c>
      <c r="Z447" t="str">
        <f t="shared" si="157"/>
        <v>Dec</v>
      </c>
      <c r="AA447" s="6">
        <f t="shared" si="165"/>
        <v>0</v>
      </c>
      <c r="AB447" s="6">
        <f t="shared" si="165"/>
        <v>0</v>
      </c>
      <c r="AC447" s="6">
        <f t="shared" si="165"/>
        <v>9</v>
      </c>
      <c r="AD447" s="6">
        <f t="shared" si="165"/>
        <v>0</v>
      </c>
      <c r="AE447" s="6">
        <f t="shared" si="165"/>
        <v>0</v>
      </c>
      <c r="AF447" s="6">
        <f t="shared" si="158"/>
        <v>9</v>
      </c>
      <c r="AG447" s="6">
        <f t="shared" si="159"/>
        <v>0</v>
      </c>
      <c r="AH447" s="14" t="str">
        <f>LEFT(X447,2)&amp;"."&amp;VLOOKUP(MID(X447,4,3),'Data validation'!$A$1:$B$12,2,FALSE)&amp;".2025"</f>
        <v>08.12.2025</v>
      </c>
      <c r="AI447">
        <f t="shared" si="160"/>
        <v>50</v>
      </c>
      <c r="AJ447" t="str">
        <f>H447&amp;"."&amp;VLOOKUP(I447,'Data validation'!$A$1:$B$12,2,FALSE)&amp;".2026"</f>
        <v>16.07.2026</v>
      </c>
      <c r="AK447">
        <f t="shared" si="161"/>
        <v>29</v>
      </c>
      <c r="AL447" t="e">
        <f>VLOOKUP(E447,[2]Sheet1!$A:$B,2,FALSE)</f>
        <v>#N/A</v>
      </c>
    </row>
    <row r="448" spans="1:38" x14ac:dyDescent="0.25">
      <c r="A448" t="str">
        <f>VLOOKUP(Q448,'Data validation'!$K$2:$L$50,2,FALSE)</f>
        <v>TO</v>
      </c>
      <c r="B448">
        <f t="shared" si="147"/>
        <v>0</v>
      </c>
      <c r="C448">
        <f t="shared" si="148"/>
        <v>6</v>
      </c>
      <c r="D448">
        <f t="shared" si="149"/>
        <v>0</v>
      </c>
      <c r="E448">
        <v>8079</v>
      </c>
      <c r="F448" t="s">
        <v>7773</v>
      </c>
      <c r="G448" t="s">
        <v>125</v>
      </c>
      <c r="H448" t="str">
        <f t="shared" si="150"/>
        <v>21</v>
      </c>
      <c r="I448" t="str">
        <f t="shared" si="151"/>
        <v>Jun</v>
      </c>
      <c r="J448" t="s">
        <v>126</v>
      </c>
      <c r="K448" t="str">
        <f t="shared" si="152"/>
        <v>27</v>
      </c>
      <c r="L448" t="str">
        <f t="shared" si="153"/>
        <v>Jun</v>
      </c>
      <c r="M448">
        <v>6</v>
      </c>
      <c r="N448">
        <f t="shared" si="154"/>
        <v>6</v>
      </c>
      <c r="O448">
        <f t="shared" si="155"/>
        <v>0</v>
      </c>
      <c r="P448">
        <f t="shared" si="156"/>
        <v>0</v>
      </c>
      <c r="Q448" t="s">
        <v>162</v>
      </c>
      <c r="R448" t="s">
        <v>48</v>
      </c>
      <c r="S448">
        <v>3</v>
      </c>
      <c r="T448">
        <v>1</v>
      </c>
      <c r="U448" s="2">
        <f>SUMIFS(Magelan!L:L,Magelan!D:D,'Резервации 2026'!E448)</f>
        <v>2292.4674595999995</v>
      </c>
      <c r="V448" s="2">
        <f t="shared" ref="V448:V452" si="171">+U448/M448</f>
        <v>382.07790993333327</v>
      </c>
      <c r="X448" t="s">
        <v>177</v>
      </c>
      <c r="Y448" t="s">
        <v>178</v>
      </c>
      <c r="Z448" t="str">
        <f t="shared" si="157"/>
        <v>Oct</v>
      </c>
      <c r="AA448" s="6">
        <f t="shared" si="165"/>
        <v>0</v>
      </c>
      <c r="AB448" s="6">
        <f t="shared" si="165"/>
        <v>6</v>
      </c>
      <c r="AC448" s="6">
        <f t="shared" si="165"/>
        <v>0</v>
      </c>
      <c r="AD448" s="6">
        <f t="shared" si="165"/>
        <v>0</v>
      </c>
      <c r="AE448" s="6">
        <f t="shared" si="165"/>
        <v>0</v>
      </c>
      <c r="AF448" s="6">
        <f t="shared" si="158"/>
        <v>6</v>
      </c>
      <c r="AG448" s="6">
        <f t="shared" si="159"/>
        <v>0</v>
      </c>
      <c r="AH448" s="14" t="str">
        <f>LEFT(X448,2)&amp;"."&amp;VLOOKUP(MID(X448,4,3),'Data validation'!$A$1:$B$12,2,FALSE)&amp;".2025"</f>
        <v>27.10.2025</v>
      </c>
      <c r="AI448">
        <f t="shared" si="160"/>
        <v>44</v>
      </c>
      <c r="AJ448" t="str">
        <f>H448&amp;"."&amp;VLOOKUP(I448,'Data validation'!$A$1:$B$12,2,FALSE)&amp;".2026"</f>
        <v>21.06.2026</v>
      </c>
      <c r="AK448">
        <f t="shared" si="161"/>
        <v>26</v>
      </c>
      <c r="AL448" t="e">
        <f>VLOOKUP(E448,[2]Sheet1!$A:$B,2,FALSE)</f>
        <v>#N/A</v>
      </c>
    </row>
    <row r="449" spans="1:38" x14ac:dyDescent="0.25">
      <c r="A449" t="str">
        <f>VLOOKUP(Q449,'Data validation'!$K$2:$L$50,2,FALSE)</f>
        <v>TO</v>
      </c>
      <c r="B449">
        <f t="shared" si="147"/>
        <v>0</v>
      </c>
      <c r="C449">
        <f t="shared" si="148"/>
        <v>6</v>
      </c>
      <c r="D449">
        <f t="shared" si="149"/>
        <v>0</v>
      </c>
      <c r="E449">
        <v>10210</v>
      </c>
      <c r="F449" t="s">
        <v>7140</v>
      </c>
      <c r="G449" t="s">
        <v>283</v>
      </c>
      <c r="H449" t="str">
        <f t="shared" si="150"/>
        <v>20</v>
      </c>
      <c r="I449" t="str">
        <f t="shared" si="151"/>
        <v>Jun</v>
      </c>
      <c r="J449" t="s">
        <v>950</v>
      </c>
      <c r="K449" t="str">
        <f t="shared" si="152"/>
        <v>26</v>
      </c>
      <c r="L449" t="str">
        <f t="shared" si="153"/>
        <v>Jun</v>
      </c>
      <c r="M449">
        <v>6</v>
      </c>
      <c r="N449">
        <f t="shared" si="154"/>
        <v>6</v>
      </c>
      <c r="O449">
        <f t="shared" si="155"/>
        <v>0</v>
      </c>
      <c r="P449">
        <f t="shared" si="156"/>
        <v>0</v>
      </c>
      <c r="Q449" t="s">
        <v>162</v>
      </c>
      <c r="R449" t="s">
        <v>17</v>
      </c>
      <c r="S449">
        <v>2</v>
      </c>
      <c r="T449">
        <v>2</v>
      </c>
      <c r="U449" s="2">
        <f>SUMIFS(Magelan!L:L,Magelan!D:D,'Резервации 2026'!E449)</f>
        <v>2025.3597564999998</v>
      </c>
      <c r="V449" s="2">
        <f t="shared" si="171"/>
        <v>337.55995941666663</v>
      </c>
      <c r="W449" t="s">
        <v>262</v>
      </c>
      <c r="X449" t="s">
        <v>7141</v>
      </c>
      <c r="Y449" t="s">
        <v>7039</v>
      </c>
      <c r="Z449" t="str">
        <f t="shared" si="157"/>
        <v>Feb</v>
      </c>
      <c r="AA449" s="6">
        <f t="shared" si="165"/>
        <v>0</v>
      </c>
      <c r="AB449" s="6">
        <f t="shared" si="165"/>
        <v>6</v>
      </c>
      <c r="AC449" s="6">
        <f t="shared" si="165"/>
        <v>0</v>
      </c>
      <c r="AD449" s="6">
        <f t="shared" si="165"/>
        <v>0</v>
      </c>
      <c r="AE449" s="6">
        <f t="shared" si="165"/>
        <v>0</v>
      </c>
      <c r="AF449" s="6">
        <f t="shared" si="158"/>
        <v>6</v>
      </c>
      <c r="AG449" s="6">
        <f t="shared" si="159"/>
        <v>0</v>
      </c>
      <c r="AH449" s="14" t="str">
        <f>LEFT(X449,2)&amp;"."&amp;VLOOKUP(MID(X449,4,3),'Data validation'!$A$1:$B$12,2,FALSE)&amp;".2025"</f>
        <v>24.02.2025</v>
      </c>
      <c r="AI449">
        <f t="shared" si="160"/>
        <v>9</v>
      </c>
      <c r="AJ449" t="str">
        <f>H449&amp;"."&amp;VLOOKUP(I449,'Data validation'!$A$1:$B$12,2,FALSE)&amp;".2026"</f>
        <v>20.06.2026</v>
      </c>
      <c r="AK449">
        <f t="shared" si="161"/>
        <v>25</v>
      </c>
      <c r="AL449" t="e">
        <f>VLOOKUP(E449,[2]Sheet1!$A:$B,2,FALSE)</f>
        <v>#N/A</v>
      </c>
    </row>
    <row r="450" spans="1:38" x14ac:dyDescent="0.25">
      <c r="A450" t="str">
        <f>VLOOKUP(Q450,'Data validation'!$K$2:$L$50,2,FALSE)</f>
        <v>TO</v>
      </c>
      <c r="B450">
        <f t="shared" ref="B450:B513" si="172">AA450+IF(I450="Jun",IF(_xlfn.NUMBERVALUE(H450)&gt;14,0,IF(_xlfn.NUMBERVALUE(K450)&lt;14,M450,15-_xlfn.NUMBERVALUE(H450))),0)</f>
        <v>0</v>
      </c>
      <c r="C450">
        <f t="shared" ref="C450:C513" si="173">M450-B450-D450</f>
        <v>0</v>
      </c>
      <c r="D450">
        <f t="shared" ref="D450:D513" si="174">IF(L450="Jul",IF(_xlfn.NUMBERVALUE(K450)&lt;11,0,IF(I450="Jul",IF(_xlfn.NUMBERVALUE(H450)&gt;11,M450,_xlfn.NUMBERVALUE(K450)-11),0)),0)+IF(L450="Aug",IF(_xlfn.NUMBERVALUE(K450)&gt;24,IF(_xlfn.NUMBERVALUE(H450)&gt;24,0,25-_xlfn.NUMBERVALUE(H450)),IF(I450="Aug",M450,_xlfn.NUMBERVALUE(K450)-1+32-_xlfn.NUMBERVALUE(H450))),0)</f>
        <v>6</v>
      </c>
      <c r="E450">
        <v>8515</v>
      </c>
      <c r="F450" t="s">
        <v>7774</v>
      </c>
      <c r="G450" t="s">
        <v>156</v>
      </c>
      <c r="H450" t="str">
        <f t="shared" ref="H450:H513" si="175">LEFT(G450,2)</f>
        <v>24</v>
      </c>
      <c r="I450" t="str">
        <f t="shared" ref="I450:I513" si="176">MID(G450,4,3)</f>
        <v>Jul</v>
      </c>
      <c r="J450" t="s">
        <v>167</v>
      </c>
      <c r="K450" t="str">
        <f t="shared" ref="K450:K513" si="177">LEFT(J450,2)</f>
        <v>30</v>
      </c>
      <c r="L450" t="str">
        <f t="shared" ref="L450:L513" si="178">MID(J450,4,3)</f>
        <v>Jul</v>
      </c>
      <c r="M450">
        <v>6</v>
      </c>
      <c r="N450">
        <f t="shared" ref="N450:N513" si="179">+K450-H450</f>
        <v>6</v>
      </c>
      <c r="O450">
        <f t="shared" ref="O450:O513" si="180">IF(I450=L450,0,31-H450)</f>
        <v>0</v>
      </c>
      <c r="P450">
        <f t="shared" ref="P450:P513" si="181">IF(I450=L450,0,K450-1)</f>
        <v>0</v>
      </c>
      <c r="Q450" t="s">
        <v>116</v>
      </c>
      <c r="R450" t="s">
        <v>20</v>
      </c>
      <c r="S450">
        <v>2</v>
      </c>
      <c r="T450">
        <v>1</v>
      </c>
      <c r="U450" s="2">
        <f>SUMIFS(Solvex!L:L,Solvex!D:D,'Резервации 2026'!E450)</f>
        <v>1777.3800707999999</v>
      </c>
      <c r="V450" s="2">
        <f t="shared" si="171"/>
        <v>296.2300118</v>
      </c>
      <c r="W450" t="s">
        <v>691</v>
      </c>
      <c r="X450" t="s">
        <v>1254</v>
      </c>
      <c r="Y450" t="s">
        <v>1233</v>
      </c>
      <c r="Z450" t="str">
        <f t="shared" ref="Z450:Z513" si="182">MID(X450,4,3)</f>
        <v>Nov</v>
      </c>
      <c r="AA450" s="6">
        <f t="shared" si="165"/>
        <v>0</v>
      </c>
      <c r="AB450" s="6">
        <f t="shared" si="165"/>
        <v>0</v>
      </c>
      <c r="AC450" s="6">
        <f t="shared" si="165"/>
        <v>6</v>
      </c>
      <c r="AD450" s="6">
        <f t="shared" si="165"/>
        <v>0</v>
      </c>
      <c r="AE450" s="6">
        <f t="shared" si="165"/>
        <v>0</v>
      </c>
      <c r="AF450" s="6">
        <f t="shared" ref="AF450:AF513" si="183">SUM(AA450:AE450)</f>
        <v>6</v>
      </c>
      <c r="AG450" s="6">
        <f t="shared" ref="AG450:AG513" si="184">+AF450-M450</f>
        <v>0</v>
      </c>
      <c r="AH450" s="14" t="str">
        <f>LEFT(X450,2)&amp;"."&amp;VLOOKUP(MID(X450,4,3),'Data validation'!$A$1:$B$12,2,FALSE)&amp;".2025"</f>
        <v>15.11.2025</v>
      </c>
      <c r="AI450">
        <f t="shared" ref="AI450:AI513" si="185">WEEKNUM(AH450)</f>
        <v>46</v>
      </c>
      <c r="AJ450" t="str">
        <f>H450&amp;"."&amp;VLOOKUP(I450,'Data validation'!$A$1:$B$12,2,FALSE)&amp;".2026"</f>
        <v>24.07.2026</v>
      </c>
      <c r="AK450">
        <f t="shared" ref="AK450:AK513" si="186">WEEKNUM(AJ450)</f>
        <v>30</v>
      </c>
      <c r="AL450" t="e">
        <f>VLOOKUP(E450,[2]Sheet1!$A:$B,2,FALSE)</f>
        <v>#N/A</v>
      </c>
    </row>
    <row r="451" spans="1:38" x14ac:dyDescent="0.25">
      <c r="A451" t="str">
        <f>VLOOKUP(Q451,'Data validation'!$K$2:$L$50,2,FALSE)</f>
        <v>TO</v>
      </c>
      <c r="B451">
        <f t="shared" si="172"/>
        <v>0</v>
      </c>
      <c r="C451">
        <f t="shared" si="173"/>
        <v>7</v>
      </c>
      <c r="D451">
        <f t="shared" si="174"/>
        <v>0</v>
      </c>
      <c r="E451">
        <v>9663</v>
      </c>
      <c r="F451" t="s">
        <v>5047</v>
      </c>
      <c r="G451" t="s">
        <v>250</v>
      </c>
      <c r="H451" t="str">
        <f t="shared" si="175"/>
        <v>31</v>
      </c>
      <c r="I451" t="str">
        <f t="shared" si="176"/>
        <v>Aug</v>
      </c>
      <c r="J451" t="s">
        <v>251</v>
      </c>
      <c r="K451" t="str">
        <f t="shared" si="177"/>
        <v>07</v>
      </c>
      <c r="L451" t="str">
        <f t="shared" si="178"/>
        <v>Sep</v>
      </c>
      <c r="M451">
        <v>7</v>
      </c>
      <c r="N451">
        <f t="shared" si="179"/>
        <v>-24</v>
      </c>
      <c r="O451">
        <f t="shared" si="180"/>
        <v>0</v>
      </c>
      <c r="P451">
        <f t="shared" si="181"/>
        <v>6</v>
      </c>
      <c r="Q451" t="s">
        <v>116</v>
      </c>
      <c r="R451" t="s">
        <v>17</v>
      </c>
      <c r="S451">
        <v>1</v>
      </c>
      <c r="T451">
        <v>1</v>
      </c>
      <c r="U451" s="2">
        <f>SUMIFS(Solvex!L:L,Solvex!D:D,'Резервации 2026'!E451)</f>
        <v>1206.2972691</v>
      </c>
      <c r="V451" s="2">
        <f t="shared" si="171"/>
        <v>172.32818130000001</v>
      </c>
      <c r="W451" t="s">
        <v>262</v>
      </c>
      <c r="X451" t="s">
        <v>5048</v>
      </c>
      <c r="Y451" t="s">
        <v>5007</v>
      </c>
      <c r="Z451" t="str">
        <f t="shared" si="182"/>
        <v>Jan</v>
      </c>
      <c r="AA451" s="6">
        <f t="shared" si="165"/>
        <v>0</v>
      </c>
      <c r="AB451" s="6">
        <f t="shared" si="165"/>
        <v>0</v>
      </c>
      <c r="AC451" s="6">
        <f t="shared" si="165"/>
        <v>0</v>
      </c>
      <c r="AD451" s="6">
        <f t="shared" si="165"/>
        <v>0</v>
      </c>
      <c r="AE451" s="6">
        <f t="shared" si="165"/>
        <v>6</v>
      </c>
      <c r="AF451" s="6">
        <f t="shared" si="183"/>
        <v>6</v>
      </c>
      <c r="AG451" s="6">
        <f t="shared" si="184"/>
        <v>-1</v>
      </c>
      <c r="AH451" s="14" t="str">
        <f>LEFT(X451,2)&amp;"."&amp;VLOOKUP(MID(X451,4,3),'Data validation'!$A$1:$B$12,2,FALSE)&amp;".2025"</f>
        <v>22.01.2025</v>
      </c>
      <c r="AI451">
        <f t="shared" si="185"/>
        <v>4</v>
      </c>
      <c r="AJ451" t="str">
        <f>H451&amp;"."&amp;VLOOKUP(I451,'Data validation'!$A$1:$B$12,2,FALSE)&amp;".2026"</f>
        <v>31.08.2026</v>
      </c>
      <c r="AK451">
        <f t="shared" si="186"/>
        <v>36</v>
      </c>
      <c r="AL451" t="e">
        <f>VLOOKUP(E451,[2]Sheet1!$A:$B,2,FALSE)</f>
        <v>#N/A</v>
      </c>
    </row>
    <row r="452" spans="1:38" x14ac:dyDescent="0.25">
      <c r="A452" t="str">
        <f>VLOOKUP(Q452,'Data validation'!$K$2:$L$50,2,FALSE)</f>
        <v>TO</v>
      </c>
      <c r="B452">
        <f t="shared" si="172"/>
        <v>0</v>
      </c>
      <c r="C452">
        <f t="shared" si="173"/>
        <v>7</v>
      </c>
      <c r="D452">
        <f t="shared" si="174"/>
        <v>0</v>
      </c>
      <c r="E452">
        <v>9662</v>
      </c>
      <c r="F452" t="s">
        <v>5049</v>
      </c>
      <c r="G452" t="s">
        <v>250</v>
      </c>
      <c r="H452" t="str">
        <f t="shared" si="175"/>
        <v>31</v>
      </c>
      <c r="I452" t="str">
        <f t="shared" si="176"/>
        <v>Aug</v>
      </c>
      <c r="J452" t="s">
        <v>251</v>
      </c>
      <c r="K452" t="str">
        <f t="shared" si="177"/>
        <v>07</v>
      </c>
      <c r="L452" t="str">
        <f t="shared" si="178"/>
        <v>Sep</v>
      </c>
      <c r="M452">
        <v>7</v>
      </c>
      <c r="N452">
        <f t="shared" si="179"/>
        <v>-24</v>
      </c>
      <c r="O452">
        <f t="shared" si="180"/>
        <v>0</v>
      </c>
      <c r="P452">
        <f t="shared" si="181"/>
        <v>6</v>
      </c>
      <c r="Q452" t="s">
        <v>116</v>
      </c>
      <c r="R452" t="s">
        <v>17</v>
      </c>
      <c r="S452">
        <v>2</v>
      </c>
      <c r="T452">
        <v>1</v>
      </c>
      <c r="U452" s="2">
        <f>SUMIFS(Solvex!L:L,Solvex!D:D,'Резервации 2026'!E452)</f>
        <v>1723.3991627999999</v>
      </c>
      <c r="V452" s="2">
        <f t="shared" si="171"/>
        <v>246.19988039999998</v>
      </c>
      <c r="W452" t="s">
        <v>262</v>
      </c>
      <c r="X452" t="s">
        <v>5048</v>
      </c>
      <c r="Y452" t="s">
        <v>5007</v>
      </c>
      <c r="Z452" t="str">
        <f t="shared" si="182"/>
        <v>Jan</v>
      </c>
      <c r="AA452" s="6">
        <f t="shared" si="165"/>
        <v>0</v>
      </c>
      <c r="AB452" s="6">
        <f t="shared" si="165"/>
        <v>0</v>
      </c>
      <c r="AC452" s="6">
        <f t="shared" si="165"/>
        <v>0</v>
      </c>
      <c r="AD452" s="6">
        <f t="shared" si="165"/>
        <v>0</v>
      </c>
      <c r="AE452" s="6">
        <f t="shared" si="165"/>
        <v>6</v>
      </c>
      <c r="AF452" s="6">
        <f t="shared" si="183"/>
        <v>6</v>
      </c>
      <c r="AG452" s="6">
        <f t="shared" si="184"/>
        <v>-1</v>
      </c>
      <c r="AH452" s="14" t="str">
        <f>LEFT(X452,2)&amp;"."&amp;VLOOKUP(MID(X452,4,3),'Data validation'!$A$1:$B$12,2,FALSE)&amp;".2025"</f>
        <v>22.01.2025</v>
      </c>
      <c r="AI452">
        <f t="shared" si="185"/>
        <v>4</v>
      </c>
      <c r="AJ452" t="str">
        <f>H452&amp;"."&amp;VLOOKUP(I452,'Data validation'!$A$1:$B$12,2,FALSE)&amp;".2026"</f>
        <v>31.08.2026</v>
      </c>
      <c r="AK452">
        <f t="shared" si="186"/>
        <v>36</v>
      </c>
      <c r="AL452" t="e">
        <f>VLOOKUP(E452,[2]Sheet1!$A:$B,2,FALSE)</f>
        <v>#N/A</v>
      </c>
    </row>
    <row r="453" spans="1:38" x14ac:dyDescent="0.25">
      <c r="A453" t="str">
        <f>VLOOKUP(Q453,'Data validation'!$K$2:$L$50,2,FALSE)</f>
        <v>TOPOLA SKIES</v>
      </c>
      <c r="B453">
        <f t="shared" si="172"/>
        <v>0</v>
      </c>
      <c r="C453">
        <f t="shared" si="173"/>
        <v>7</v>
      </c>
      <c r="D453">
        <f t="shared" si="174"/>
        <v>0</v>
      </c>
      <c r="E453">
        <v>9559</v>
      </c>
      <c r="F453" t="s">
        <v>7775</v>
      </c>
      <c r="G453" t="s">
        <v>283</v>
      </c>
      <c r="H453" t="str">
        <f t="shared" si="175"/>
        <v>20</v>
      </c>
      <c r="I453" t="str">
        <f t="shared" si="176"/>
        <v>Jun</v>
      </c>
      <c r="J453" t="s">
        <v>126</v>
      </c>
      <c r="K453" t="str">
        <f t="shared" si="177"/>
        <v>27</v>
      </c>
      <c r="L453" t="str">
        <f t="shared" si="178"/>
        <v>Jun</v>
      </c>
      <c r="M453">
        <v>7</v>
      </c>
      <c r="N453">
        <f t="shared" si="179"/>
        <v>7</v>
      </c>
      <c r="O453">
        <f t="shared" si="180"/>
        <v>0</v>
      </c>
      <c r="P453">
        <f t="shared" si="181"/>
        <v>0</v>
      </c>
      <c r="Q453" t="s">
        <v>35</v>
      </c>
      <c r="R453" t="s">
        <v>48</v>
      </c>
      <c r="S453">
        <v>2</v>
      </c>
      <c r="U453" s="2">
        <v>2397.7758064220179</v>
      </c>
      <c r="V453" s="2">
        <v>342.53940091743118</v>
      </c>
      <c r="X453" t="s">
        <v>4694</v>
      </c>
      <c r="Y453" t="s">
        <v>4691</v>
      </c>
      <c r="Z453" t="str">
        <f t="shared" si="182"/>
        <v>Jan</v>
      </c>
      <c r="AA453" s="6">
        <f t="shared" si="165"/>
        <v>0</v>
      </c>
      <c r="AB453" s="6">
        <f t="shared" si="165"/>
        <v>7</v>
      </c>
      <c r="AC453" s="6">
        <f t="shared" si="165"/>
        <v>0</v>
      </c>
      <c r="AD453" s="6">
        <f t="shared" si="165"/>
        <v>0</v>
      </c>
      <c r="AE453" s="6">
        <f t="shared" si="165"/>
        <v>0</v>
      </c>
      <c r="AF453" s="6">
        <f t="shared" si="183"/>
        <v>7</v>
      </c>
      <c r="AG453" s="6">
        <f t="shared" si="184"/>
        <v>0</v>
      </c>
      <c r="AH453" s="14" t="str">
        <f>LEFT(X453,2)&amp;"."&amp;VLOOKUP(MID(X453,4,3),'Data validation'!$A$1:$B$12,2,FALSE)&amp;".2025"</f>
        <v>18.01.2025</v>
      </c>
      <c r="AI453">
        <f t="shared" si="185"/>
        <v>3</v>
      </c>
      <c r="AJ453" t="str">
        <f>H453&amp;"."&amp;VLOOKUP(I453,'Data validation'!$A$1:$B$12,2,FALSE)&amp;".2026"</f>
        <v>20.06.2026</v>
      </c>
      <c r="AK453">
        <f t="shared" si="186"/>
        <v>25</v>
      </c>
      <c r="AL453" t="e">
        <f>VLOOKUP(E453,[2]Sheet1!$A:$B,2,FALSE)</f>
        <v>#N/A</v>
      </c>
    </row>
    <row r="454" spans="1:38" x14ac:dyDescent="0.25">
      <c r="A454" t="str">
        <f>VLOOKUP(Q454,'Data validation'!$K$2:$L$50,2,FALSE)</f>
        <v>TO</v>
      </c>
      <c r="B454">
        <f t="shared" si="172"/>
        <v>0</v>
      </c>
      <c r="C454">
        <f t="shared" si="173"/>
        <v>5</v>
      </c>
      <c r="D454">
        <f t="shared" si="174"/>
        <v>0</v>
      </c>
      <c r="E454">
        <v>9847</v>
      </c>
      <c r="F454" t="s">
        <v>5478</v>
      </c>
      <c r="G454" t="s">
        <v>1989</v>
      </c>
      <c r="H454" t="str">
        <f t="shared" si="175"/>
        <v>23</v>
      </c>
      <c r="I454" t="str">
        <f t="shared" si="176"/>
        <v>Jun</v>
      </c>
      <c r="J454" t="s">
        <v>276</v>
      </c>
      <c r="K454" t="str">
        <f t="shared" si="177"/>
        <v>28</v>
      </c>
      <c r="L454" t="str">
        <f t="shared" si="178"/>
        <v>Jun</v>
      </c>
      <c r="M454">
        <v>5</v>
      </c>
      <c r="N454">
        <f t="shared" si="179"/>
        <v>5</v>
      </c>
      <c r="O454">
        <f t="shared" si="180"/>
        <v>0</v>
      </c>
      <c r="P454">
        <f t="shared" si="181"/>
        <v>0</v>
      </c>
      <c r="Q454" t="s">
        <v>81</v>
      </c>
      <c r="R454" t="s">
        <v>17</v>
      </c>
      <c r="S454">
        <v>2</v>
      </c>
      <c r="T454">
        <v>1</v>
      </c>
      <c r="U454" s="2">
        <f>SUMIFS(SLR!L:L,SLR!D:D,'Резервации 2026'!E454)</f>
        <v>1336.4968722000001</v>
      </c>
      <c r="V454" s="2">
        <f t="shared" ref="V454:V455" si="187">+U454/M454</f>
        <v>267.29937444000001</v>
      </c>
      <c r="W454" t="s">
        <v>262</v>
      </c>
      <c r="X454" t="s">
        <v>5479</v>
      </c>
      <c r="Y454" t="s">
        <v>5420</v>
      </c>
      <c r="Z454" t="str">
        <f t="shared" si="182"/>
        <v>Jan</v>
      </c>
      <c r="AA454" s="6">
        <f t="shared" si="165"/>
        <v>0</v>
      </c>
      <c r="AB454" s="6">
        <f t="shared" si="165"/>
        <v>5</v>
      </c>
      <c r="AC454" s="6">
        <f t="shared" si="165"/>
        <v>0</v>
      </c>
      <c r="AD454" s="6">
        <f t="shared" si="165"/>
        <v>0</v>
      </c>
      <c r="AE454" s="6">
        <f t="shared" si="165"/>
        <v>0</v>
      </c>
      <c r="AF454" s="6">
        <f t="shared" si="183"/>
        <v>5</v>
      </c>
      <c r="AG454" s="6">
        <f t="shared" si="184"/>
        <v>0</v>
      </c>
      <c r="AH454" s="14" t="str">
        <f>LEFT(X454,2)&amp;"."&amp;VLOOKUP(MID(X454,4,3),'Data validation'!$A$1:$B$12,2,FALSE)&amp;".2025"</f>
        <v>29.01.2025</v>
      </c>
      <c r="AI454">
        <f t="shared" si="185"/>
        <v>5</v>
      </c>
      <c r="AJ454" t="str">
        <f>H454&amp;"."&amp;VLOOKUP(I454,'Data validation'!$A$1:$B$12,2,FALSE)&amp;".2026"</f>
        <v>23.06.2026</v>
      </c>
      <c r="AK454">
        <f t="shared" si="186"/>
        <v>26</v>
      </c>
      <c r="AL454" t="e">
        <f>VLOOKUP(E454,[2]Sheet1!$A:$B,2,FALSE)</f>
        <v>#N/A</v>
      </c>
    </row>
    <row r="455" spans="1:38" x14ac:dyDescent="0.25">
      <c r="A455" t="str">
        <f>VLOOKUP(Q455,'Data validation'!$K$2:$L$50,2,FALSE)</f>
        <v>TO</v>
      </c>
      <c r="B455">
        <f t="shared" si="172"/>
        <v>0</v>
      </c>
      <c r="C455">
        <f t="shared" si="173"/>
        <v>0</v>
      </c>
      <c r="D455">
        <f t="shared" si="174"/>
        <v>6</v>
      </c>
      <c r="E455">
        <v>10369</v>
      </c>
      <c r="F455" t="s">
        <v>7512</v>
      </c>
      <c r="G455" t="s">
        <v>94</v>
      </c>
      <c r="H455" t="str">
        <f t="shared" si="175"/>
        <v>27</v>
      </c>
      <c r="I455" t="str">
        <f t="shared" si="176"/>
        <v>Jul</v>
      </c>
      <c r="J455" t="s">
        <v>78</v>
      </c>
      <c r="K455" t="str">
        <f t="shared" si="177"/>
        <v>02</v>
      </c>
      <c r="L455" t="str">
        <f t="shared" si="178"/>
        <v>Aug</v>
      </c>
      <c r="M455">
        <v>6</v>
      </c>
      <c r="N455">
        <f t="shared" si="179"/>
        <v>-25</v>
      </c>
      <c r="O455">
        <f t="shared" si="180"/>
        <v>4</v>
      </c>
      <c r="P455">
        <f t="shared" si="181"/>
        <v>1</v>
      </c>
      <c r="Q455" t="s">
        <v>81</v>
      </c>
      <c r="R455" t="s">
        <v>20</v>
      </c>
      <c r="S455">
        <v>1</v>
      </c>
      <c r="T455">
        <v>0</v>
      </c>
      <c r="U455" s="2">
        <f>SUMIFS(SLR!L:L,SLR!D:D,'Резервации 2026'!E455)</f>
        <v>1435.6574532</v>
      </c>
      <c r="V455" s="2">
        <f t="shared" si="187"/>
        <v>239.27624219999998</v>
      </c>
      <c r="W455" t="s">
        <v>262</v>
      </c>
      <c r="X455" t="s">
        <v>7513</v>
      </c>
      <c r="Y455" t="s">
        <v>7470</v>
      </c>
      <c r="Z455" t="str">
        <f t="shared" si="182"/>
        <v>Mar</v>
      </c>
      <c r="AA455" s="6">
        <f t="shared" si="165"/>
        <v>0</v>
      </c>
      <c r="AB455" s="6">
        <f t="shared" si="165"/>
        <v>0</v>
      </c>
      <c r="AC455" s="6">
        <f t="shared" si="165"/>
        <v>4</v>
      </c>
      <c r="AD455" s="6">
        <f t="shared" si="165"/>
        <v>1</v>
      </c>
      <c r="AE455" s="6">
        <f t="shared" si="165"/>
        <v>0</v>
      </c>
      <c r="AF455" s="6">
        <f t="shared" si="183"/>
        <v>5</v>
      </c>
      <c r="AG455" s="6">
        <f t="shared" si="184"/>
        <v>-1</v>
      </c>
      <c r="AH455" s="14" t="str">
        <f>LEFT(X455,2)&amp;"."&amp;VLOOKUP(MID(X455,4,3),'Data validation'!$A$1:$B$12,2,FALSE)&amp;".2025"</f>
        <v>09.03.2025</v>
      </c>
      <c r="AI455">
        <f t="shared" si="185"/>
        <v>11</v>
      </c>
      <c r="AJ455" t="str">
        <f>H455&amp;"."&amp;VLOOKUP(I455,'Data validation'!$A$1:$B$12,2,FALSE)&amp;".2026"</f>
        <v>27.07.2026</v>
      </c>
      <c r="AK455">
        <f t="shared" si="186"/>
        <v>31</v>
      </c>
      <c r="AL455" t="e">
        <f>VLOOKUP(E455,[2]Sheet1!$A:$B,2,FALSE)</f>
        <v>#N/A</v>
      </c>
    </row>
    <row r="456" spans="1:38" x14ac:dyDescent="0.25">
      <c r="A456" t="str">
        <f>VLOOKUP(Q456,'Data validation'!$K$2:$L$50,2,FALSE)</f>
        <v>TO</v>
      </c>
      <c r="B456">
        <f t="shared" si="172"/>
        <v>0</v>
      </c>
      <c r="C456">
        <f t="shared" si="173"/>
        <v>0</v>
      </c>
      <c r="D456">
        <f t="shared" si="174"/>
        <v>5</v>
      </c>
      <c r="E456">
        <v>9054</v>
      </c>
      <c r="F456" t="s">
        <v>7776</v>
      </c>
      <c r="G456" t="s">
        <v>475</v>
      </c>
      <c r="H456" t="str">
        <f t="shared" si="175"/>
        <v>13</v>
      </c>
      <c r="I456" t="str">
        <f t="shared" si="176"/>
        <v>Aug</v>
      </c>
      <c r="J456" t="s">
        <v>168</v>
      </c>
      <c r="K456" t="str">
        <f t="shared" si="177"/>
        <v>18</v>
      </c>
      <c r="L456" t="str">
        <f t="shared" si="178"/>
        <v>Aug</v>
      </c>
      <c r="M456">
        <v>5</v>
      </c>
      <c r="N456">
        <f t="shared" si="179"/>
        <v>5</v>
      </c>
      <c r="O456">
        <f t="shared" si="180"/>
        <v>0</v>
      </c>
      <c r="P456">
        <f t="shared" si="181"/>
        <v>0</v>
      </c>
      <c r="Q456" t="s">
        <v>162</v>
      </c>
      <c r="R456" t="s">
        <v>63</v>
      </c>
      <c r="S456">
        <v>2</v>
      </c>
      <c r="T456">
        <v>1</v>
      </c>
      <c r="U456" s="2">
        <f>SUMIFS(Magelan!L:L,Magelan!D:D,'Резервации 2026'!E456)</f>
        <v>1481.1500589999998</v>
      </c>
      <c r="V456" s="2">
        <f t="shared" ref="V456:V457" si="188">+U456/M456</f>
        <v>296.23001179999994</v>
      </c>
      <c r="X456" t="s">
        <v>3416</v>
      </c>
      <c r="Y456" t="s">
        <v>3409</v>
      </c>
      <c r="Z456" t="str">
        <f t="shared" si="182"/>
        <v>Dec</v>
      </c>
      <c r="AA456" s="6">
        <f t="shared" si="165"/>
        <v>0</v>
      </c>
      <c r="AB456" s="6">
        <f t="shared" si="165"/>
        <v>0</v>
      </c>
      <c r="AC456" s="6">
        <f t="shared" si="165"/>
        <v>0</v>
      </c>
      <c r="AD456" s="6">
        <f t="shared" si="165"/>
        <v>5</v>
      </c>
      <c r="AE456" s="6">
        <f t="shared" si="165"/>
        <v>0</v>
      </c>
      <c r="AF456" s="6">
        <f t="shared" si="183"/>
        <v>5</v>
      </c>
      <c r="AG456" s="6">
        <f t="shared" si="184"/>
        <v>0</v>
      </c>
      <c r="AH456" s="14" t="str">
        <f>LEFT(X456,2)&amp;"."&amp;VLOOKUP(MID(X456,4,3),'Data validation'!$A$1:$B$12,2,FALSE)&amp;".2025"</f>
        <v>08.12.2025</v>
      </c>
      <c r="AI456">
        <f t="shared" si="185"/>
        <v>50</v>
      </c>
      <c r="AJ456" t="str">
        <f>H456&amp;"."&amp;VLOOKUP(I456,'Data validation'!$A$1:$B$12,2,FALSE)&amp;".2026"</f>
        <v>13.08.2026</v>
      </c>
      <c r="AK456">
        <f t="shared" si="186"/>
        <v>33</v>
      </c>
      <c r="AL456" t="e">
        <f>VLOOKUP(E456,[2]Sheet1!$A:$B,2,FALSE)</f>
        <v>#N/A</v>
      </c>
    </row>
    <row r="457" spans="1:38" x14ac:dyDescent="0.25">
      <c r="A457" t="str">
        <f>VLOOKUP(Q457,'Data validation'!$K$2:$L$50,2,FALSE)</f>
        <v>TO</v>
      </c>
      <c r="B457">
        <f t="shared" si="172"/>
        <v>0</v>
      </c>
      <c r="C457">
        <f t="shared" si="173"/>
        <v>0</v>
      </c>
      <c r="D457">
        <f t="shared" si="174"/>
        <v>5</v>
      </c>
      <c r="E457">
        <v>9056</v>
      </c>
      <c r="F457" t="s">
        <v>7777</v>
      </c>
      <c r="G457" t="s">
        <v>475</v>
      </c>
      <c r="H457" t="str">
        <f t="shared" si="175"/>
        <v>13</v>
      </c>
      <c r="I457" t="str">
        <f t="shared" si="176"/>
        <v>Aug</v>
      </c>
      <c r="J457" t="s">
        <v>168</v>
      </c>
      <c r="K457" t="str">
        <f t="shared" si="177"/>
        <v>18</v>
      </c>
      <c r="L457" t="str">
        <f t="shared" si="178"/>
        <v>Aug</v>
      </c>
      <c r="M457">
        <v>5</v>
      </c>
      <c r="N457">
        <f t="shared" si="179"/>
        <v>5</v>
      </c>
      <c r="O457">
        <f t="shared" si="180"/>
        <v>0</v>
      </c>
      <c r="P457">
        <f t="shared" si="181"/>
        <v>0</v>
      </c>
      <c r="Q457" t="s">
        <v>162</v>
      </c>
      <c r="R457" t="s">
        <v>63</v>
      </c>
      <c r="S457">
        <v>2</v>
      </c>
      <c r="T457">
        <v>2</v>
      </c>
      <c r="U457" s="2">
        <f>SUMIFS(Magelan!L:L,Magelan!D:D,'Резервации 2026'!E457)</f>
        <v>1851.4864694999999</v>
      </c>
      <c r="V457" s="2">
        <f t="shared" si="188"/>
        <v>370.2972939</v>
      </c>
      <c r="W457" t="s">
        <v>262</v>
      </c>
      <c r="X457" t="s">
        <v>3417</v>
      </c>
      <c r="Y457" t="s">
        <v>3409</v>
      </c>
      <c r="Z457" t="str">
        <f t="shared" si="182"/>
        <v>Dec</v>
      </c>
      <c r="AA457" s="6">
        <f t="shared" si="165"/>
        <v>0</v>
      </c>
      <c r="AB457" s="6">
        <f t="shared" si="165"/>
        <v>0</v>
      </c>
      <c r="AC457" s="6">
        <f t="shared" si="165"/>
        <v>0</v>
      </c>
      <c r="AD457" s="6">
        <f t="shared" si="165"/>
        <v>5</v>
      </c>
      <c r="AE457" s="6">
        <f t="shared" si="165"/>
        <v>0</v>
      </c>
      <c r="AF457" s="6">
        <f t="shared" si="183"/>
        <v>5</v>
      </c>
      <c r="AG457" s="6">
        <f t="shared" si="184"/>
        <v>0</v>
      </c>
      <c r="AH457" s="14" t="str">
        <f>LEFT(X457,2)&amp;"."&amp;VLOOKUP(MID(X457,4,3),'Data validation'!$A$1:$B$12,2,FALSE)&amp;".2025"</f>
        <v>08.12.2025</v>
      </c>
      <c r="AI457">
        <f t="shared" si="185"/>
        <v>50</v>
      </c>
      <c r="AJ457" t="str">
        <f>H457&amp;"."&amp;VLOOKUP(I457,'Data validation'!$A$1:$B$12,2,FALSE)&amp;".2026"</f>
        <v>13.08.2026</v>
      </c>
      <c r="AK457">
        <f t="shared" si="186"/>
        <v>33</v>
      </c>
      <c r="AL457" t="e">
        <f>VLOOKUP(E457,[2]Sheet1!$A:$B,2,FALSE)</f>
        <v>#N/A</v>
      </c>
    </row>
    <row r="458" spans="1:38" x14ac:dyDescent="0.25">
      <c r="A458" t="str">
        <f>VLOOKUP(Q458,'Data validation'!$K$2:$L$50,2,FALSE)</f>
        <v>TO</v>
      </c>
      <c r="B458">
        <f t="shared" si="172"/>
        <v>0</v>
      </c>
      <c r="C458">
        <f t="shared" si="173"/>
        <v>0</v>
      </c>
      <c r="D458">
        <f t="shared" si="174"/>
        <v>5</v>
      </c>
      <c r="E458">
        <v>10007</v>
      </c>
      <c r="F458" t="s">
        <v>6216</v>
      </c>
      <c r="G458" t="s">
        <v>340</v>
      </c>
      <c r="H458" t="str">
        <f t="shared" si="175"/>
        <v>03</v>
      </c>
      <c r="I458" t="str">
        <f t="shared" si="176"/>
        <v>Aug</v>
      </c>
      <c r="J458" t="s">
        <v>259</v>
      </c>
      <c r="K458" t="str">
        <f t="shared" si="177"/>
        <v>08</v>
      </c>
      <c r="L458" t="str">
        <f t="shared" si="178"/>
        <v>Aug</v>
      </c>
      <c r="M458">
        <v>5</v>
      </c>
      <c r="N458">
        <f t="shared" si="179"/>
        <v>5</v>
      </c>
      <c r="O458">
        <f t="shared" si="180"/>
        <v>0</v>
      </c>
      <c r="P458">
        <f t="shared" si="181"/>
        <v>0</v>
      </c>
      <c r="Q458" t="s">
        <v>56</v>
      </c>
      <c r="R458" t="s">
        <v>20</v>
      </c>
      <c r="S458">
        <v>2</v>
      </c>
      <c r="T458">
        <v>1</v>
      </c>
      <c r="U458" s="2">
        <f>SUMIFS(Novoton!L:L,Novoton!D:D,'Резервации 2026'!E458)</f>
        <v>1709.1998369999999</v>
      </c>
      <c r="V458" s="2">
        <f>+U458/M458</f>
        <v>341.83996739999998</v>
      </c>
      <c r="W458" t="s">
        <v>262</v>
      </c>
      <c r="X458" t="s">
        <v>6217</v>
      </c>
      <c r="Y458" t="s">
        <v>6201</v>
      </c>
      <c r="Z458" t="str">
        <f t="shared" si="182"/>
        <v>Feb</v>
      </c>
      <c r="AA458" s="6">
        <f t="shared" si="165"/>
        <v>0</v>
      </c>
      <c r="AB458" s="6">
        <f t="shared" si="165"/>
        <v>0</v>
      </c>
      <c r="AC458" s="6">
        <f t="shared" si="165"/>
        <v>0</v>
      </c>
      <c r="AD458" s="6">
        <f t="shared" si="165"/>
        <v>5</v>
      </c>
      <c r="AE458" s="6">
        <f t="shared" si="165"/>
        <v>0</v>
      </c>
      <c r="AF458" s="6">
        <f t="shared" si="183"/>
        <v>5</v>
      </c>
      <c r="AG458" s="6">
        <f t="shared" si="184"/>
        <v>0</v>
      </c>
      <c r="AH458" s="14" t="str">
        <f>LEFT(X458,2)&amp;"."&amp;VLOOKUP(MID(X458,4,3),'Data validation'!$A$1:$B$12,2,FALSE)&amp;".2025"</f>
        <v>05.02.2025</v>
      </c>
      <c r="AI458">
        <f t="shared" si="185"/>
        <v>6</v>
      </c>
      <c r="AJ458" t="str">
        <f>H458&amp;"."&amp;VLOOKUP(I458,'Data validation'!$A$1:$B$12,2,FALSE)&amp;".2026"</f>
        <v>03.08.2026</v>
      </c>
      <c r="AK458">
        <f t="shared" si="186"/>
        <v>32</v>
      </c>
      <c r="AL458" t="e">
        <f>VLOOKUP(E458,[2]Sheet1!$A:$B,2,FALSE)</f>
        <v>#N/A</v>
      </c>
    </row>
    <row r="459" spans="1:38" x14ac:dyDescent="0.25">
      <c r="A459" t="str">
        <f>VLOOKUP(Q459,'Data validation'!$K$2:$L$50,2,FALSE)</f>
        <v>TO</v>
      </c>
      <c r="B459">
        <f t="shared" si="172"/>
        <v>0</v>
      </c>
      <c r="C459">
        <f t="shared" si="173"/>
        <v>0</v>
      </c>
      <c r="D459">
        <f t="shared" si="174"/>
        <v>6</v>
      </c>
      <c r="E459">
        <v>8053</v>
      </c>
      <c r="F459" t="s">
        <v>7778</v>
      </c>
      <c r="G459" t="s">
        <v>93</v>
      </c>
      <c r="H459" t="str">
        <f t="shared" si="175"/>
        <v>21</v>
      </c>
      <c r="I459" t="str">
        <f t="shared" si="176"/>
        <v>Jul</v>
      </c>
      <c r="J459" t="s">
        <v>94</v>
      </c>
      <c r="K459" t="str">
        <f t="shared" si="177"/>
        <v>27</v>
      </c>
      <c r="L459" t="str">
        <f t="shared" si="178"/>
        <v>Jul</v>
      </c>
      <c r="M459">
        <v>6</v>
      </c>
      <c r="N459">
        <f t="shared" si="179"/>
        <v>6</v>
      </c>
      <c r="O459">
        <f t="shared" si="180"/>
        <v>0</v>
      </c>
      <c r="P459">
        <f t="shared" si="181"/>
        <v>0</v>
      </c>
      <c r="Q459" t="s">
        <v>81</v>
      </c>
      <c r="R459" t="s">
        <v>48</v>
      </c>
      <c r="S459">
        <v>2</v>
      </c>
      <c r="T459">
        <v>2</v>
      </c>
      <c r="U459" s="2">
        <f>SUMIFS(SLR!L:L,SLR!D:D,'Резервации 2026'!E459)</f>
        <v>2519.2655063999996</v>
      </c>
      <c r="V459" s="2">
        <f>+U459/M459</f>
        <v>419.87758439999993</v>
      </c>
      <c r="W459" t="s">
        <v>262</v>
      </c>
      <c r="X459" t="s">
        <v>87</v>
      </c>
      <c r="Y459" t="s">
        <v>30</v>
      </c>
      <c r="Z459" t="str">
        <f t="shared" si="182"/>
        <v>Oct</v>
      </c>
      <c r="AA459" s="6">
        <f t="shared" si="165"/>
        <v>0</v>
      </c>
      <c r="AB459" s="6">
        <f t="shared" si="165"/>
        <v>0</v>
      </c>
      <c r="AC459" s="6">
        <f t="shared" si="165"/>
        <v>6</v>
      </c>
      <c r="AD459" s="6">
        <f t="shared" si="165"/>
        <v>0</v>
      </c>
      <c r="AE459" s="6">
        <f t="shared" si="165"/>
        <v>0</v>
      </c>
      <c r="AF459" s="6">
        <f t="shared" si="183"/>
        <v>6</v>
      </c>
      <c r="AG459" s="6">
        <f t="shared" si="184"/>
        <v>0</v>
      </c>
      <c r="AH459" s="14" t="str">
        <f>LEFT(X459,2)&amp;"."&amp;VLOOKUP(MID(X459,4,3),'Data validation'!$A$1:$B$12,2,FALSE)&amp;".2025"</f>
        <v>27.10.2025</v>
      </c>
      <c r="AI459">
        <f t="shared" si="185"/>
        <v>44</v>
      </c>
      <c r="AJ459" t="str">
        <f>H459&amp;"."&amp;VLOOKUP(I459,'Data validation'!$A$1:$B$12,2,FALSE)&amp;".2026"</f>
        <v>21.07.2026</v>
      </c>
      <c r="AK459">
        <f t="shared" si="186"/>
        <v>30</v>
      </c>
      <c r="AL459" t="e">
        <f>VLOOKUP(E459,[2]Sheet1!$A:$B,2,FALSE)</f>
        <v>#N/A</v>
      </c>
    </row>
    <row r="460" spans="1:38" x14ac:dyDescent="0.25">
      <c r="A460" t="str">
        <f>VLOOKUP(Q460,'Data validation'!$K$2:$L$50,2,FALSE)</f>
        <v>TOPOLA SKIES</v>
      </c>
      <c r="B460">
        <f t="shared" si="172"/>
        <v>0</v>
      </c>
      <c r="C460">
        <f t="shared" si="173"/>
        <v>0</v>
      </c>
      <c r="D460">
        <f t="shared" si="174"/>
        <v>6</v>
      </c>
      <c r="E460">
        <v>9772</v>
      </c>
      <c r="F460" t="s">
        <v>5442</v>
      </c>
      <c r="G460" t="s">
        <v>290</v>
      </c>
      <c r="H460" t="str">
        <f t="shared" si="175"/>
        <v>05</v>
      </c>
      <c r="I460" t="str">
        <f t="shared" si="176"/>
        <v>Aug</v>
      </c>
      <c r="J460" t="s">
        <v>350</v>
      </c>
      <c r="K460" t="str">
        <f t="shared" si="177"/>
        <v>11</v>
      </c>
      <c r="L460" t="str">
        <f t="shared" si="178"/>
        <v>Aug</v>
      </c>
      <c r="M460">
        <v>6</v>
      </c>
      <c r="N460">
        <f t="shared" si="179"/>
        <v>6</v>
      </c>
      <c r="O460">
        <f t="shared" si="180"/>
        <v>0</v>
      </c>
      <c r="P460">
        <f t="shared" si="181"/>
        <v>0</v>
      </c>
      <c r="Q460" t="s">
        <v>35</v>
      </c>
      <c r="R460" t="s">
        <v>63</v>
      </c>
      <c r="S460">
        <v>2</v>
      </c>
      <c r="T460">
        <v>2</v>
      </c>
      <c r="U460" s="2">
        <v>2873.132213394495</v>
      </c>
      <c r="V460" s="2">
        <v>478.85536889908252</v>
      </c>
      <c r="X460" t="s">
        <v>5443</v>
      </c>
      <c r="Y460" t="s">
        <v>5345</v>
      </c>
      <c r="Z460" t="str">
        <f t="shared" si="182"/>
        <v>Jan</v>
      </c>
      <c r="AA460" s="6">
        <f t="shared" si="165"/>
        <v>0</v>
      </c>
      <c r="AB460" s="6">
        <f t="shared" si="165"/>
        <v>0</v>
      </c>
      <c r="AC460" s="6">
        <f t="shared" si="165"/>
        <v>0</v>
      </c>
      <c r="AD460" s="6">
        <f t="shared" si="165"/>
        <v>6</v>
      </c>
      <c r="AE460" s="6">
        <f t="shared" si="165"/>
        <v>0</v>
      </c>
      <c r="AF460" s="6">
        <f t="shared" si="183"/>
        <v>6</v>
      </c>
      <c r="AG460" s="6">
        <f t="shared" si="184"/>
        <v>0</v>
      </c>
      <c r="AH460" s="14" t="str">
        <f>LEFT(X460,2)&amp;"."&amp;VLOOKUP(MID(X460,4,3),'Data validation'!$A$1:$B$12,2,FALSE)&amp;".2025"</f>
        <v>27.01.2025</v>
      </c>
      <c r="AI460">
        <f t="shared" si="185"/>
        <v>5</v>
      </c>
      <c r="AJ460" t="str">
        <f>H460&amp;"."&amp;VLOOKUP(I460,'Data validation'!$A$1:$B$12,2,FALSE)&amp;".2026"</f>
        <v>05.08.2026</v>
      </c>
      <c r="AK460">
        <f t="shared" si="186"/>
        <v>32</v>
      </c>
      <c r="AL460" t="e">
        <f>VLOOKUP(E460,[2]Sheet1!$A:$B,2,FALSE)</f>
        <v>#N/A</v>
      </c>
    </row>
    <row r="461" spans="1:38" x14ac:dyDescent="0.25">
      <c r="A461" t="str">
        <f>VLOOKUP(Q461,'Data validation'!$K$2:$L$50,2,FALSE)</f>
        <v>TOPOLA SKIES</v>
      </c>
      <c r="B461">
        <f t="shared" si="172"/>
        <v>0</v>
      </c>
      <c r="C461">
        <f t="shared" si="173"/>
        <v>6</v>
      </c>
      <c r="D461">
        <f t="shared" si="174"/>
        <v>0</v>
      </c>
      <c r="E461">
        <v>9849</v>
      </c>
      <c r="F461" t="s">
        <v>5480</v>
      </c>
      <c r="G461" t="s">
        <v>45</v>
      </c>
      <c r="H461" t="str">
        <f t="shared" si="175"/>
        <v>04</v>
      </c>
      <c r="I461" t="str">
        <f t="shared" si="176"/>
        <v>Jul</v>
      </c>
      <c r="J461" t="s">
        <v>182</v>
      </c>
      <c r="K461" t="str">
        <f t="shared" si="177"/>
        <v>10</v>
      </c>
      <c r="L461" t="str">
        <f t="shared" si="178"/>
        <v>Jul</v>
      </c>
      <c r="M461">
        <v>6</v>
      </c>
      <c r="N461">
        <f t="shared" si="179"/>
        <v>6</v>
      </c>
      <c r="O461">
        <f t="shared" si="180"/>
        <v>0</v>
      </c>
      <c r="P461">
        <f t="shared" si="181"/>
        <v>0</v>
      </c>
      <c r="Q461" t="s">
        <v>35</v>
      </c>
      <c r="R461" t="s">
        <v>63</v>
      </c>
      <c r="S461">
        <v>2</v>
      </c>
      <c r="T461">
        <v>2</v>
      </c>
      <c r="U461" s="2">
        <v>2645.5202542201832</v>
      </c>
      <c r="V461" s="2">
        <v>440.92303293577976</v>
      </c>
      <c r="X461" t="s">
        <v>5481</v>
      </c>
      <c r="Y461" t="s">
        <v>5420</v>
      </c>
      <c r="Z461" t="str">
        <f t="shared" si="182"/>
        <v>Jan</v>
      </c>
      <c r="AA461" s="6">
        <f t="shared" ref="AA461:AE511" si="189">IF($I461=AA$1,IF($L461=AA$1,$M461,$O461),IF($L461=AA$1,$P461,0))</f>
        <v>0</v>
      </c>
      <c r="AB461" s="6">
        <f t="shared" si="189"/>
        <v>0</v>
      </c>
      <c r="AC461" s="6">
        <f t="shared" si="189"/>
        <v>6</v>
      </c>
      <c r="AD461" s="6">
        <f t="shared" si="189"/>
        <v>0</v>
      </c>
      <c r="AE461" s="6">
        <f t="shared" si="189"/>
        <v>0</v>
      </c>
      <c r="AF461" s="6">
        <f t="shared" si="183"/>
        <v>6</v>
      </c>
      <c r="AG461" s="6">
        <f t="shared" si="184"/>
        <v>0</v>
      </c>
      <c r="AH461" s="14" t="str">
        <f>LEFT(X461,2)&amp;"."&amp;VLOOKUP(MID(X461,4,3),'Data validation'!$A$1:$B$12,2,FALSE)&amp;".2025"</f>
        <v>29.01.2025</v>
      </c>
      <c r="AI461">
        <f t="shared" si="185"/>
        <v>5</v>
      </c>
      <c r="AJ461" t="str">
        <f>H461&amp;"."&amp;VLOOKUP(I461,'Data validation'!$A$1:$B$12,2,FALSE)&amp;".2026"</f>
        <v>04.07.2026</v>
      </c>
      <c r="AK461">
        <f t="shared" si="186"/>
        <v>27</v>
      </c>
      <c r="AL461" t="e">
        <f>VLOOKUP(E461,[2]Sheet1!$A:$B,2,FALSE)</f>
        <v>#N/A</v>
      </c>
    </row>
    <row r="462" spans="1:38" x14ac:dyDescent="0.25">
      <c r="A462" t="str">
        <f>VLOOKUP(Q462,'Data validation'!$K$2:$L$50,2,FALSE)</f>
        <v>BOOKING</v>
      </c>
      <c r="B462">
        <f t="shared" si="172"/>
        <v>0</v>
      </c>
      <c r="C462">
        <f t="shared" si="173"/>
        <v>3</v>
      </c>
      <c r="D462">
        <f t="shared" si="174"/>
        <v>0</v>
      </c>
      <c r="E462">
        <v>9850</v>
      </c>
      <c r="F462" t="s">
        <v>5482</v>
      </c>
      <c r="G462" t="s">
        <v>1614</v>
      </c>
      <c r="H462" t="str">
        <f t="shared" si="175"/>
        <v>02</v>
      </c>
      <c r="I462" t="str">
        <f t="shared" si="176"/>
        <v>Sep</v>
      </c>
      <c r="J462" t="s">
        <v>694</v>
      </c>
      <c r="K462" t="str">
        <f t="shared" si="177"/>
        <v>05</v>
      </c>
      <c r="L462" t="str">
        <f t="shared" si="178"/>
        <v>Sep</v>
      </c>
      <c r="M462">
        <v>3</v>
      </c>
      <c r="N462">
        <f t="shared" si="179"/>
        <v>3</v>
      </c>
      <c r="O462">
        <f t="shared" si="180"/>
        <v>0</v>
      </c>
      <c r="P462">
        <f t="shared" si="181"/>
        <v>0</v>
      </c>
      <c r="Q462" t="s">
        <v>587</v>
      </c>
      <c r="R462" t="s">
        <v>63</v>
      </c>
      <c r="S462">
        <v>2</v>
      </c>
      <c r="T462">
        <v>2</v>
      </c>
      <c r="U462" s="2">
        <v>1436.2431255963302</v>
      </c>
      <c r="V462" s="2">
        <v>478.74770853211004</v>
      </c>
      <c r="X462" t="s">
        <v>5483</v>
      </c>
      <c r="Y462" t="s">
        <v>5420</v>
      </c>
      <c r="Z462" t="str">
        <f t="shared" si="182"/>
        <v>Jan</v>
      </c>
      <c r="AA462" s="6">
        <f t="shared" si="189"/>
        <v>0</v>
      </c>
      <c r="AB462" s="6">
        <f t="shared" si="189"/>
        <v>0</v>
      </c>
      <c r="AC462" s="6">
        <f t="shared" si="189"/>
        <v>0</v>
      </c>
      <c r="AD462" s="6">
        <f t="shared" si="189"/>
        <v>0</v>
      </c>
      <c r="AE462" s="6">
        <f t="shared" si="189"/>
        <v>3</v>
      </c>
      <c r="AF462" s="6">
        <f t="shared" si="183"/>
        <v>3</v>
      </c>
      <c r="AG462" s="6">
        <f t="shared" si="184"/>
        <v>0</v>
      </c>
      <c r="AH462" s="14" t="str">
        <f>LEFT(X462,2)&amp;"."&amp;VLOOKUP(MID(X462,4,3),'Data validation'!$A$1:$B$12,2,FALSE)&amp;".2025"</f>
        <v>29.01.2025</v>
      </c>
      <c r="AI462">
        <f t="shared" si="185"/>
        <v>5</v>
      </c>
      <c r="AJ462" t="str">
        <f>H462&amp;"."&amp;VLOOKUP(I462,'Data validation'!$A$1:$B$12,2,FALSE)&amp;".2026"</f>
        <v>02.09.2026</v>
      </c>
      <c r="AK462">
        <f t="shared" si="186"/>
        <v>36</v>
      </c>
      <c r="AL462" t="e">
        <f>VLOOKUP(E462,[2]Sheet1!$A:$B,2,FALSE)</f>
        <v>#N/A</v>
      </c>
    </row>
    <row r="463" spans="1:38" x14ac:dyDescent="0.25">
      <c r="A463" t="str">
        <f>VLOOKUP(Q463,'Data validation'!$K$2:$L$50,2,FALSE)</f>
        <v>TO</v>
      </c>
      <c r="B463">
        <f t="shared" si="172"/>
        <v>0</v>
      </c>
      <c r="C463">
        <f t="shared" si="173"/>
        <v>0</v>
      </c>
      <c r="D463">
        <f t="shared" si="174"/>
        <v>6</v>
      </c>
      <c r="E463">
        <v>8251</v>
      </c>
      <c r="F463" t="s">
        <v>7779</v>
      </c>
      <c r="G463" t="s">
        <v>85</v>
      </c>
      <c r="H463" t="str">
        <f t="shared" si="175"/>
        <v>26</v>
      </c>
      <c r="I463" t="str">
        <f t="shared" si="176"/>
        <v>Jul</v>
      </c>
      <c r="J463" t="s">
        <v>135</v>
      </c>
      <c r="K463" t="str">
        <f t="shared" si="177"/>
        <v>01</v>
      </c>
      <c r="L463" t="str">
        <f t="shared" si="178"/>
        <v>Aug</v>
      </c>
      <c r="M463">
        <v>6</v>
      </c>
      <c r="N463">
        <f t="shared" si="179"/>
        <v>-25</v>
      </c>
      <c r="O463">
        <f t="shared" si="180"/>
        <v>5</v>
      </c>
      <c r="P463">
        <f t="shared" si="181"/>
        <v>0</v>
      </c>
      <c r="Q463" t="s">
        <v>56</v>
      </c>
      <c r="R463" t="s">
        <v>63</v>
      </c>
      <c r="S463">
        <v>2</v>
      </c>
      <c r="T463">
        <v>2</v>
      </c>
      <c r="U463" s="2">
        <f>SUMIFS(Novoton!L:L,Novoton!D:D,'Резервации 2026'!E463)</f>
        <v>2050.9224545999996</v>
      </c>
      <c r="V463" s="2">
        <f t="shared" ref="V463:V464" si="190">+U463/M463</f>
        <v>341.82040909999995</v>
      </c>
      <c r="X463" t="s">
        <v>621</v>
      </c>
      <c r="Y463" t="s">
        <v>569</v>
      </c>
      <c r="Z463" t="str">
        <f t="shared" si="182"/>
        <v>Nov</v>
      </c>
      <c r="AA463" s="6">
        <f t="shared" si="189"/>
        <v>0</v>
      </c>
      <c r="AB463" s="6">
        <f t="shared" si="189"/>
        <v>0</v>
      </c>
      <c r="AC463" s="6">
        <f t="shared" si="189"/>
        <v>5</v>
      </c>
      <c r="AD463" s="6">
        <f t="shared" si="189"/>
        <v>0</v>
      </c>
      <c r="AE463" s="6">
        <f t="shared" si="189"/>
        <v>0</v>
      </c>
      <c r="AF463" s="6">
        <f t="shared" si="183"/>
        <v>5</v>
      </c>
      <c r="AG463" s="6">
        <f t="shared" si="184"/>
        <v>-1</v>
      </c>
      <c r="AH463" s="14" t="str">
        <f>LEFT(X463,2)&amp;"."&amp;VLOOKUP(MID(X463,4,3),'Data validation'!$A$1:$B$12,2,FALSE)&amp;".2025"</f>
        <v>09.11.2025</v>
      </c>
      <c r="AI463">
        <f t="shared" si="185"/>
        <v>46</v>
      </c>
      <c r="AJ463" t="str">
        <f>H463&amp;"."&amp;VLOOKUP(I463,'Data validation'!$A$1:$B$12,2,FALSE)&amp;".2026"</f>
        <v>26.07.2026</v>
      </c>
      <c r="AK463">
        <f t="shared" si="186"/>
        <v>31</v>
      </c>
      <c r="AL463" t="e">
        <f>VLOOKUP(E463,[2]Sheet1!$A:$B,2,FALSE)</f>
        <v>#N/A</v>
      </c>
    </row>
    <row r="464" spans="1:38" x14ac:dyDescent="0.25">
      <c r="A464" t="str">
        <f>VLOOKUP(Q464,'Data validation'!$K$2:$L$50,2,FALSE)</f>
        <v>TO</v>
      </c>
      <c r="B464">
        <f t="shared" si="172"/>
        <v>0</v>
      </c>
      <c r="C464">
        <f t="shared" si="173"/>
        <v>0</v>
      </c>
      <c r="D464">
        <f t="shared" si="174"/>
        <v>7</v>
      </c>
      <c r="E464">
        <v>8256</v>
      </c>
      <c r="F464" t="s">
        <v>7780</v>
      </c>
      <c r="G464" t="s">
        <v>135</v>
      </c>
      <c r="H464" t="str">
        <f t="shared" si="175"/>
        <v>01</v>
      </c>
      <c r="I464" t="str">
        <f t="shared" si="176"/>
        <v>Aug</v>
      </c>
      <c r="J464" t="s">
        <v>259</v>
      </c>
      <c r="K464" t="str">
        <f t="shared" si="177"/>
        <v>08</v>
      </c>
      <c r="L464" t="str">
        <f t="shared" si="178"/>
        <v>Aug</v>
      </c>
      <c r="M464">
        <v>7</v>
      </c>
      <c r="N464">
        <f t="shared" si="179"/>
        <v>7</v>
      </c>
      <c r="O464">
        <f t="shared" si="180"/>
        <v>0</v>
      </c>
      <c r="P464">
        <f t="shared" si="181"/>
        <v>0</v>
      </c>
      <c r="Q464" t="s">
        <v>56</v>
      </c>
      <c r="R464" t="s">
        <v>17</v>
      </c>
      <c r="S464">
        <v>2</v>
      </c>
      <c r="T464">
        <v>0</v>
      </c>
      <c r="U464" s="2">
        <f>SUMIFS(Novoton!L:L,Novoton!D:D,'Резервации 2026'!E464)</f>
        <v>1868.9324731000002</v>
      </c>
      <c r="V464" s="2">
        <f t="shared" si="190"/>
        <v>266.99035330000004</v>
      </c>
      <c r="X464" t="s">
        <v>626</v>
      </c>
      <c r="Y464" t="s">
        <v>596</v>
      </c>
      <c r="Z464" t="str">
        <f t="shared" si="182"/>
        <v>Nov</v>
      </c>
      <c r="AA464" s="6">
        <f t="shared" si="189"/>
        <v>0</v>
      </c>
      <c r="AB464" s="6">
        <f t="shared" si="189"/>
        <v>0</v>
      </c>
      <c r="AC464" s="6">
        <f t="shared" si="189"/>
        <v>0</v>
      </c>
      <c r="AD464" s="6">
        <f t="shared" si="189"/>
        <v>7</v>
      </c>
      <c r="AE464" s="6">
        <f t="shared" si="189"/>
        <v>0</v>
      </c>
      <c r="AF464" s="6">
        <f t="shared" si="183"/>
        <v>7</v>
      </c>
      <c r="AG464" s="6">
        <f t="shared" si="184"/>
        <v>0</v>
      </c>
      <c r="AH464" s="14" t="str">
        <f>LEFT(X464,2)&amp;"."&amp;VLOOKUP(MID(X464,4,3),'Data validation'!$A$1:$B$12,2,FALSE)&amp;".2025"</f>
        <v>09.11.2025</v>
      </c>
      <c r="AI464">
        <f t="shared" si="185"/>
        <v>46</v>
      </c>
      <c r="AJ464" t="str">
        <f>H464&amp;"."&amp;VLOOKUP(I464,'Data validation'!$A$1:$B$12,2,FALSE)&amp;".2026"</f>
        <v>01.08.2026</v>
      </c>
      <c r="AK464">
        <f t="shared" si="186"/>
        <v>31</v>
      </c>
      <c r="AL464" t="e">
        <f>VLOOKUP(E464,[2]Sheet1!$A:$B,2,FALSE)</f>
        <v>#N/A</v>
      </c>
    </row>
    <row r="465" spans="1:38" x14ac:dyDescent="0.25">
      <c r="A465" t="str">
        <f>VLOOKUP(Q465,'Data validation'!$K$2:$L$50,2,FALSE)</f>
        <v>TOPOLA SKIES</v>
      </c>
      <c r="B465">
        <f t="shared" si="172"/>
        <v>0</v>
      </c>
      <c r="C465">
        <f t="shared" si="173"/>
        <v>6</v>
      </c>
      <c r="D465">
        <f t="shared" si="174"/>
        <v>0</v>
      </c>
      <c r="E465">
        <v>9852</v>
      </c>
      <c r="F465" t="s">
        <v>5484</v>
      </c>
      <c r="G465" t="s">
        <v>172</v>
      </c>
      <c r="H465" t="str">
        <f t="shared" si="175"/>
        <v>01</v>
      </c>
      <c r="I465" t="str">
        <f t="shared" si="176"/>
        <v>Jul</v>
      </c>
      <c r="J465" t="s">
        <v>72</v>
      </c>
      <c r="K465" t="str">
        <f t="shared" si="177"/>
        <v>07</v>
      </c>
      <c r="L465" t="str">
        <f t="shared" si="178"/>
        <v>Jul</v>
      </c>
      <c r="M465">
        <v>6</v>
      </c>
      <c r="N465">
        <f t="shared" si="179"/>
        <v>6</v>
      </c>
      <c r="O465">
        <f t="shared" si="180"/>
        <v>0</v>
      </c>
      <c r="P465">
        <f t="shared" si="181"/>
        <v>0</v>
      </c>
      <c r="Q465" t="s">
        <v>35</v>
      </c>
      <c r="R465" t="s">
        <v>63</v>
      </c>
      <c r="S465">
        <v>2</v>
      </c>
      <c r="T465">
        <v>2</v>
      </c>
      <c r="U465" s="2">
        <v>2079.998289908257</v>
      </c>
      <c r="V465" s="2">
        <v>346.66638165137607</v>
      </c>
      <c r="X465" t="s">
        <v>5485</v>
      </c>
      <c r="Y465" t="s">
        <v>5420</v>
      </c>
      <c r="Z465" t="str">
        <f t="shared" si="182"/>
        <v>Jan</v>
      </c>
      <c r="AA465" s="6">
        <f t="shared" si="189"/>
        <v>0</v>
      </c>
      <c r="AB465" s="6">
        <f t="shared" si="189"/>
        <v>0</v>
      </c>
      <c r="AC465" s="6">
        <f t="shared" si="189"/>
        <v>6</v>
      </c>
      <c r="AD465" s="6">
        <f t="shared" si="189"/>
        <v>0</v>
      </c>
      <c r="AE465" s="6">
        <f t="shared" si="189"/>
        <v>0</v>
      </c>
      <c r="AF465" s="6">
        <f t="shared" si="183"/>
        <v>6</v>
      </c>
      <c r="AG465" s="6">
        <f t="shared" si="184"/>
        <v>0</v>
      </c>
      <c r="AH465" s="14" t="str">
        <f>LEFT(X465,2)&amp;"."&amp;VLOOKUP(MID(X465,4,3),'Data validation'!$A$1:$B$12,2,FALSE)&amp;".2025"</f>
        <v>29.01.2025</v>
      </c>
      <c r="AI465">
        <f t="shared" si="185"/>
        <v>5</v>
      </c>
      <c r="AJ465" t="str">
        <f>H465&amp;"."&amp;VLOOKUP(I465,'Data validation'!$A$1:$B$12,2,FALSE)&amp;".2026"</f>
        <v>01.07.2026</v>
      </c>
      <c r="AK465">
        <f t="shared" si="186"/>
        <v>27</v>
      </c>
      <c r="AL465" t="e">
        <f>VLOOKUP(E465,[2]Sheet1!$A:$B,2,FALSE)</f>
        <v>#N/A</v>
      </c>
    </row>
    <row r="466" spans="1:38" x14ac:dyDescent="0.25">
      <c r="A466" t="str">
        <f>VLOOKUP(Q466,'Data validation'!$K$2:$L$50,2,FALSE)</f>
        <v>TO</v>
      </c>
      <c r="B466">
        <f t="shared" si="172"/>
        <v>0</v>
      </c>
      <c r="C466">
        <f t="shared" si="173"/>
        <v>0</v>
      </c>
      <c r="D466">
        <f t="shared" si="174"/>
        <v>5</v>
      </c>
      <c r="E466">
        <v>9679</v>
      </c>
      <c r="F466" t="s">
        <v>5050</v>
      </c>
      <c r="G466" t="s">
        <v>340</v>
      </c>
      <c r="H466" t="str">
        <f t="shared" si="175"/>
        <v>03</v>
      </c>
      <c r="I466" t="str">
        <f t="shared" si="176"/>
        <v>Aug</v>
      </c>
      <c r="J466" t="s">
        <v>259</v>
      </c>
      <c r="K466" t="str">
        <f t="shared" si="177"/>
        <v>08</v>
      </c>
      <c r="L466" t="str">
        <f t="shared" si="178"/>
        <v>Aug</v>
      </c>
      <c r="M466">
        <v>5</v>
      </c>
      <c r="N466">
        <f t="shared" si="179"/>
        <v>5</v>
      </c>
      <c r="O466">
        <f t="shared" si="180"/>
        <v>0</v>
      </c>
      <c r="P466">
        <f t="shared" si="181"/>
        <v>0</v>
      </c>
      <c r="Q466" t="s">
        <v>116</v>
      </c>
      <c r="R466" t="s">
        <v>17</v>
      </c>
      <c r="S466">
        <v>3</v>
      </c>
      <c r="T466">
        <v>0</v>
      </c>
      <c r="U466" s="2">
        <f>SUMIFS(Solvex!L:L,Solvex!D:D,'Резервации 2026'!E466)</f>
        <v>2102.5172499999999</v>
      </c>
      <c r="V466" s="2">
        <f t="shared" ref="V466:V467" si="191">+U466/M466</f>
        <v>420.50344999999999</v>
      </c>
      <c r="W466" t="s">
        <v>262</v>
      </c>
      <c r="X466" t="s">
        <v>5051</v>
      </c>
      <c r="Y466" t="s">
        <v>5030</v>
      </c>
      <c r="Z466" t="str">
        <f t="shared" si="182"/>
        <v>Jan</v>
      </c>
      <c r="AA466" s="6">
        <f t="shared" si="189"/>
        <v>0</v>
      </c>
      <c r="AB466" s="6">
        <f t="shared" si="189"/>
        <v>0</v>
      </c>
      <c r="AC466" s="6">
        <f t="shared" si="189"/>
        <v>0</v>
      </c>
      <c r="AD466" s="6">
        <f t="shared" si="189"/>
        <v>5</v>
      </c>
      <c r="AE466" s="6">
        <f t="shared" si="189"/>
        <v>0</v>
      </c>
      <c r="AF466" s="6">
        <f t="shared" si="183"/>
        <v>5</v>
      </c>
      <c r="AG466" s="6">
        <f t="shared" si="184"/>
        <v>0</v>
      </c>
      <c r="AH466" s="14" t="str">
        <f>LEFT(X466,2)&amp;"."&amp;VLOOKUP(MID(X466,4,3),'Data validation'!$A$1:$B$12,2,FALSE)&amp;".2025"</f>
        <v>23.01.2025</v>
      </c>
      <c r="AI466">
        <f t="shared" si="185"/>
        <v>4</v>
      </c>
      <c r="AJ466" t="str">
        <f>H466&amp;"."&amp;VLOOKUP(I466,'Data validation'!$A$1:$B$12,2,FALSE)&amp;".2026"</f>
        <v>03.08.2026</v>
      </c>
      <c r="AK466">
        <f t="shared" si="186"/>
        <v>32</v>
      </c>
      <c r="AL466" t="e">
        <f>VLOOKUP(E466,[2]Sheet1!$A:$B,2,FALSE)</f>
        <v>#N/A</v>
      </c>
    </row>
    <row r="467" spans="1:38" x14ac:dyDescent="0.25">
      <c r="A467" t="str">
        <f>VLOOKUP(Q467,'Data validation'!$K$2:$L$50,2,FALSE)</f>
        <v>TO</v>
      </c>
      <c r="B467">
        <f t="shared" si="172"/>
        <v>0</v>
      </c>
      <c r="C467">
        <f t="shared" si="173"/>
        <v>0</v>
      </c>
      <c r="D467">
        <f t="shared" si="174"/>
        <v>5</v>
      </c>
      <c r="E467">
        <v>9680</v>
      </c>
      <c r="F467" t="s">
        <v>5052</v>
      </c>
      <c r="G467" t="s">
        <v>340</v>
      </c>
      <c r="H467" t="str">
        <f t="shared" si="175"/>
        <v>03</v>
      </c>
      <c r="I467" t="str">
        <f t="shared" si="176"/>
        <v>Aug</v>
      </c>
      <c r="J467" t="s">
        <v>259</v>
      </c>
      <c r="K467" t="str">
        <f t="shared" si="177"/>
        <v>08</v>
      </c>
      <c r="L467" t="str">
        <f t="shared" si="178"/>
        <v>Aug</v>
      </c>
      <c r="M467">
        <v>5</v>
      </c>
      <c r="N467">
        <f t="shared" si="179"/>
        <v>5</v>
      </c>
      <c r="O467">
        <f t="shared" si="180"/>
        <v>0</v>
      </c>
      <c r="P467">
        <f t="shared" si="181"/>
        <v>0</v>
      </c>
      <c r="Q467" t="s">
        <v>116</v>
      </c>
      <c r="R467" t="s">
        <v>17</v>
      </c>
      <c r="S467">
        <v>2</v>
      </c>
      <c r="T467">
        <v>0</v>
      </c>
      <c r="U467" s="2">
        <f>SUMIFS(Solvex!L:L,Solvex!D:D,'Резервации 2026'!E467)</f>
        <v>1557.4274289999998</v>
      </c>
      <c r="V467" s="2">
        <f t="shared" si="191"/>
        <v>311.48548579999999</v>
      </c>
      <c r="W467" t="s">
        <v>262</v>
      </c>
      <c r="X467" t="s">
        <v>5053</v>
      </c>
      <c r="Y467" t="s">
        <v>5030</v>
      </c>
      <c r="Z467" t="str">
        <f t="shared" si="182"/>
        <v>Jan</v>
      </c>
      <c r="AA467" s="6">
        <f t="shared" si="189"/>
        <v>0</v>
      </c>
      <c r="AB467" s="6">
        <f t="shared" si="189"/>
        <v>0</v>
      </c>
      <c r="AC467" s="6">
        <f t="shared" si="189"/>
        <v>0</v>
      </c>
      <c r="AD467" s="6">
        <f t="shared" si="189"/>
        <v>5</v>
      </c>
      <c r="AE467" s="6">
        <f t="shared" si="189"/>
        <v>0</v>
      </c>
      <c r="AF467" s="6">
        <f t="shared" si="183"/>
        <v>5</v>
      </c>
      <c r="AG467" s="6">
        <f t="shared" si="184"/>
        <v>0</v>
      </c>
      <c r="AH467" s="14" t="str">
        <f>LEFT(X467,2)&amp;"."&amp;VLOOKUP(MID(X467,4,3),'Data validation'!$A$1:$B$12,2,FALSE)&amp;".2025"</f>
        <v>23.01.2025</v>
      </c>
      <c r="AI467">
        <f t="shared" si="185"/>
        <v>4</v>
      </c>
      <c r="AJ467" t="str">
        <f>H467&amp;"."&amp;VLOOKUP(I467,'Data validation'!$A$1:$B$12,2,FALSE)&amp;".2026"</f>
        <v>03.08.2026</v>
      </c>
      <c r="AK467">
        <f t="shared" si="186"/>
        <v>32</v>
      </c>
      <c r="AL467" t="e">
        <f>VLOOKUP(E467,[2]Sheet1!$A:$B,2,FALSE)</f>
        <v>#N/A</v>
      </c>
    </row>
    <row r="468" spans="1:38" x14ac:dyDescent="0.25">
      <c r="A468" t="str">
        <f>VLOOKUP(Q468,'Data validation'!$K$2:$L$50,2,FALSE)</f>
        <v>TO</v>
      </c>
      <c r="B468">
        <f t="shared" si="172"/>
        <v>0</v>
      </c>
      <c r="C468">
        <f t="shared" si="173"/>
        <v>0</v>
      </c>
      <c r="D468">
        <f t="shared" si="174"/>
        <v>5</v>
      </c>
      <c r="E468">
        <v>8949</v>
      </c>
      <c r="F468" t="s">
        <v>7781</v>
      </c>
      <c r="G468" t="s">
        <v>84</v>
      </c>
      <c r="H468" t="str">
        <f t="shared" si="175"/>
        <v>20</v>
      </c>
      <c r="I468" t="str">
        <f t="shared" si="176"/>
        <v>Jul</v>
      </c>
      <c r="J468" t="s">
        <v>107</v>
      </c>
      <c r="K468" t="str">
        <f t="shared" si="177"/>
        <v>25</v>
      </c>
      <c r="L468" t="str">
        <f t="shared" si="178"/>
        <v>Jul</v>
      </c>
      <c r="M468">
        <v>5</v>
      </c>
      <c r="N468">
        <f t="shared" si="179"/>
        <v>5</v>
      </c>
      <c r="O468">
        <f t="shared" si="180"/>
        <v>0</v>
      </c>
      <c r="P468">
        <f t="shared" si="181"/>
        <v>0</v>
      </c>
      <c r="Q468" t="s">
        <v>81</v>
      </c>
      <c r="R468" t="s">
        <v>63</v>
      </c>
      <c r="S468">
        <v>2</v>
      </c>
      <c r="T468">
        <v>0</v>
      </c>
      <c r="U468" s="2">
        <f>SUMIFS(SLR!L:L,SLR!D:D,'Резервации 2026'!E468)</f>
        <v>1481.1500589999998</v>
      </c>
      <c r="V468" s="2">
        <f t="shared" ref="V468:V474" si="192">+U468/M468</f>
        <v>296.23001179999994</v>
      </c>
      <c r="W468" t="s">
        <v>262</v>
      </c>
      <c r="X468" t="s">
        <v>3014</v>
      </c>
      <c r="Y468" t="s">
        <v>3212</v>
      </c>
      <c r="Z468" t="str">
        <f t="shared" si="182"/>
        <v>Dec</v>
      </c>
      <c r="AA468" s="6">
        <f t="shared" si="189"/>
        <v>0</v>
      </c>
      <c r="AB468" s="6">
        <f t="shared" si="189"/>
        <v>0</v>
      </c>
      <c r="AC468" s="6">
        <f t="shared" si="189"/>
        <v>5</v>
      </c>
      <c r="AD468" s="6">
        <f t="shared" si="189"/>
        <v>0</v>
      </c>
      <c r="AE468" s="6">
        <f t="shared" si="189"/>
        <v>0</v>
      </c>
      <c r="AF468" s="6">
        <f t="shared" si="183"/>
        <v>5</v>
      </c>
      <c r="AG468" s="6">
        <f t="shared" si="184"/>
        <v>0</v>
      </c>
      <c r="AH468" s="14" t="str">
        <f>LEFT(X468,2)&amp;"."&amp;VLOOKUP(MID(X468,4,3),'Data validation'!$A$1:$B$12,2,FALSE)&amp;".2025"</f>
        <v>01.12.2025</v>
      </c>
      <c r="AI468">
        <f t="shared" si="185"/>
        <v>49</v>
      </c>
      <c r="AJ468" t="str">
        <f>H468&amp;"."&amp;VLOOKUP(I468,'Data validation'!$A$1:$B$12,2,FALSE)&amp;".2026"</f>
        <v>20.07.2026</v>
      </c>
      <c r="AK468">
        <f t="shared" si="186"/>
        <v>30</v>
      </c>
      <c r="AL468" t="e">
        <f>VLOOKUP(E468,[2]Sheet1!$A:$B,2,FALSE)</f>
        <v>#N/A</v>
      </c>
    </row>
    <row r="469" spans="1:38" x14ac:dyDescent="0.25">
      <c r="A469" t="str">
        <f>VLOOKUP(Q469,'Data validation'!$K$2:$L$50,2,FALSE)</f>
        <v>TO</v>
      </c>
      <c r="B469">
        <f t="shared" si="172"/>
        <v>0</v>
      </c>
      <c r="C469">
        <f t="shared" si="173"/>
        <v>0</v>
      </c>
      <c r="D469">
        <f t="shared" si="174"/>
        <v>5</v>
      </c>
      <c r="E469">
        <v>8952</v>
      </c>
      <c r="F469" t="s">
        <v>7782</v>
      </c>
      <c r="G469" t="s">
        <v>84</v>
      </c>
      <c r="H469" t="str">
        <f t="shared" si="175"/>
        <v>20</v>
      </c>
      <c r="I469" t="str">
        <f t="shared" si="176"/>
        <v>Jul</v>
      </c>
      <c r="J469" t="s">
        <v>107</v>
      </c>
      <c r="K469" t="str">
        <f t="shared" si="177"/>
        <v>25</v>
      </c>
      <c r="L469" t="str">
        <f t="shared" si="178"/>
        <v>Jul</v>
      </c>
      <c r="M469">
        <v>5</v>
      </c>
      <c r="N469">
        <f t="shared" si="179"/>
        <v>5</v>
      </c>
      <c r="O469">
        <f t="shared" si="180"/>
        <v>0</v>
      </c>
      <c r="P469">
        <f t="shared" si="181"/>
        <v>0</v>
      </c>
      <c r="Q469" t="s">
        <v>81</v>
      </c>
      <c r="R469" t="s">
        <v>25</v>
      </c>
      <c r="S469">
        <v>1</v>
      </c>
      <c r="T469">
        <v>2</v>
      </c>
      <c r="U469" s="2">
        <f>SUMIFS(SLR!L:L,SLR!D:D,'Резервации 2026'!E469)</f>
        <v>1504.620019</v>
      </c>
      <c r="V469" s="2">
        <f t="shared" si="192"/>
        <v>300.92400379999998</v>
      </c>
      <c r="W469" t="s">
        <v>262</v>
      </c>
      <c r="X469" t="s">
        <v>3023</v>
      </c>
      <c r="Y469" t="s">
        <v>3212</v>
      </c>
      <c r="Z469" t="str">
        <f t="shared" si="182"/>
        <v>Dec</v>
      </c>
      <c r="AA469" s="6">
        <f t="shared" si="189"/>
        <v>0</v>
      </c>
      <c r="AB469" s="6">
        <f t="shared" si="189"/>
        <v>0</v>
      </c>
      <c r="AC469" s="6">
        <f t="shared" si="189"/>
        <v>5</v>
      </c>
      <c r="AD469" s="6">
        <f t="shared" si="189"/>
        <v>0</v>
      </c>
      <c r="AE469" s="6">
        <f t="shared" si="189"/>
        <v>0</v>
      </c>
      <c r="AF469" s="6">
        <f t="shared" si="183"/>
        <v>5</v>
      </c>
      <c r="AG469" s="6">
        <f t="shared" si="184"/>
        <v>0</v>
      </c>
      <c r="AH469" s="14" t="str">
        <f>LEFT(X469,2)&amp;"."&amp;VLOOKUP(MID(X469,4,3),'Data validation'!$A$1:$B$12,2,FALSE)&amp;".2025"</f>
        <v>01.12.2025</v>
      </c>
      <c r="AI469">
        <f t="shared" si="185"/>
        <v>49</v>
      </c>
      <c r="AJ469" t="str">
        <f>H469&amp;"."&amp;VLOOKUP(I469,'Data validation'!$A$1:$B$12,2,FALSE)&amp;".2026"</f>
        <v>20.07.2026</v>
      </c>
      <c r="AK469">
        <f t="shared" si="186"/>
        <v>30</v>
      </c>
      <c r="AL469" t="e">
        <f>VLOOKUP(E469,[2]Sheet1!$A:$B,2,FALSE)</f>
        <v>#N/A</v>
      </c>
    </row>
    <row r="470" spans="1:38" x14ac:dyDescent="0.25">
      <c r="A470" t="str">
        <f>VLOOKUP(Q470,'Data validation'!$K$2:$L$50,2,FALSE)</f>
        <v>TO</v>
      </c>
      <c r="B470">
        <f t="shared" si="172"/>
        <v>0</v>
      </c>
      <c r="C470">
        <f t="shared" si="173"/>
        <v>0</v>
      </c>
      <c r="D470">
        <f t="shared" si="174"/>
        <v>5</v>
      </c>
      <c r="E470">
        <v>8948</v>
      </c>
      <c r="F470" t="s">
        <v>7783</v>
      </c>
      <c r="G470" t="s">
        <v>84</v>
      </c>
      <c r="H470" t="str">
        <f t="shared" si="175"/>
        <v>20</v>
      </c>
      <c r="I470" t="str">
        <f t="shared" si="176"/>
        <v>Jul</v>
      </c>
      <c r="J470" t="s">
        <v>107</v>
      </c>
      <c r="K470" t="str">
        <f t="shared" si="177"/>
        <v>25</v>
      </c>
      <c r="L470" t="str">
        <f t="shared" si="178"/>
        <v>Jul</v>
      </c>
      <c r="M470">
        <v>5</v>
      </c>
      <c r="N470">
        <f t="shared" si="179"/>
        <v>5</v>
      </c>
      <c r="O470">
        <f t="shared" si="180"/>
        <v>0</v>
      </c>
      <c r="P470">
        <f t="shared" si="181"/>
        <v>0</v>
      </c>
      <c r="Q470" t="s">
        <v>81</v>
      </c>
      <c r="R470" t="s">
        <v>63</v>
      </c>
      <c r="S470">
        <v>2</v>
      </c>
      <c r="T470">
        <v>0</v>
      </c>
      <c r="U470" s="2">
        <f>SUMIFS(SLR!L:L,SLR!D:D,'Резервации 2026'!E470)</f>
        <v>1481.1500589999998</v>
      </c>
      <c r="V470" s="2">
        <f t="shared" si="192"/>
        <v>296.23001179999994</v>
      </c>
      <c r="W470" t="s">
        <v>262</v>
      </c>
      <c r="X470" t="s">
        <v>3014</v>
      </c>
      <c r="Y470" t="s">
        <v>3212</v>
      </c>
      <c r="Z470" t="str">
        <f t="shared" si="182"/>
        <v>Dec</v>
      </c>
      <c r="AA470" s="6">
        <f t="shared" si="189"/>
        <v>0</v>
      </c>
      <c r="AB470" s="6">
        <f t="shared" si="189"/>
        <v>0</v>
      </c>
      <c r="AC470" s="6">
        <f t="shared" si="189"/>
        <v>5</v>
      </c>
      <c r="AD470" s="6">
        <f t="shared" si="189"/>
        <v>0</v>
      </c>
      <c r="AE470" s="6">
        <f t="shared" si="189"/>
        <v>0</v>
      </c>
      <c r="AF470" s="6">
        <f t="shared" si="183"/>
        <v>5</v>
      </c>
      <c r="AG470" s="6">
        <f t="shared" si="184"/>
        <v>0</v>
      </c>
      <c r="AH470" s="14" t="str">
        <f>LEFT(X470,2)&amp;"."&amp;VLOOKUP(MID(X470,4,3),'Data validation'!$A$1:$B$12,2,FALSE)&amp;".2025"</f>
        <v>01.12.2025</v>
      </c>
      <c r="AI470">
        <f t="shared" si="185"/>
        <v>49</v>
      </c>
      <c r="AJ470" t="str">
        <f>H470&amp;"."&amp;VLOOKUP(I470,'Data validation'!$A$1:$B$12,2,FALSE)&amp;".2026"</f>
        <v>20.07.2026</v>
      </c>
      <c r="AK470">
        <f t="shared" si="186"/>
        <v>30</v>
      </c>
      <c r="AL470" t="e">
        <f>VLOOKUP(E470,[2]Sheet1!$A:$B,2,FALSE)</f>
        <v>#N/A</v>
      </c>
    </row>
    <row r="471" spans="1:38" x14ac:dyDescent="0.25">
      <c r="A471" t="str">
        <f>VLOOKUP(Q471,'Data validation'!$K$2:$L$50,2,FALSE)</f>
        <v>TO</v>
      </c>
      <c r="B471">
        <f t="shared" si="172"/>
        <v>0</v>
      </c>
      <c r="C471">
        <f t="shared" si="173"/>
        <v>0</v>
      </c>
      <c r="D471">
        <f t="shared" si="174"/>
        <v>5</v>
      </c>
      <c r="E471">
        <v>8262</v>
      </c>
      <c r="F471" t="s">
        <v>7784</v>
      </c>
      <c r="G471" t="s">
        <v>485</v>
      </c>
      <c r="H471" t="str">
        <f t="shared" si="175"/>
        <v>15</v>
      </c>
      <c r="I471" t="str">
        <f t="shared" si="176"/>
        <v>Jul</v>
      </c>
      <c r="J471" t="s">
        <v>84</v>
      </c>
      <c r="K471" t="str">
        <f t="shared" si="177"/>
        <v>20</v>
      </c>
      <c r="L471" t="str">
        <f t="shared" si="178"/>
        <v>Jul</v>
      </c>
      <c r="M471">
        <v>5</v>
      </c>
      <c r="N471">
        <f t="shared" si="179"/>
        <v>5</v>
      </c>
      <c r="O471">
        <f t="shared" si="180"/>
        <v>0</v>
      </c>
      <c r="P471">
        <f t="shared" si="181"/>
        <v>0</v>
      </c>
      <c r="Q471" t="s">
        <v>81</v>
      </c>
      <c r="R471" t="s">
        <v>110</v>
      </c>
      <c r="S471">
        <v>4</v>
      </c>
      <c r="T471">
        <v>0</v>
      </c>
      <c r="U471" s="2">
        <f>SUMIFS(SLR!L:L,SLR!D:D,'Резервации 2026'!E471)</f>
        <v>2583.8470129999996</v>
      </c>
      <c r="V471" s="2">
        <f t="shared" si="192"/>
        <v>516.76940259999992</v>
      </c>
      <c r="W471" t="s">
        <v>262</v>
      </c>
      <c r="X471" t="s">
        <v>641</v>
      </c>
      <c r="Y471" t="s">
        <v>637</v>
      </c>
      <c r="Z471" t="str">
        <f t="shared" si="182"/>
        <v>Nov</v>
      </c>
      <c r="AA471" s="6">
        <f t="shared" si="189"/>
        <v>0</v>
      </c>
      <c r="AB471" s="6">
        <f t="shared" si="189"/>
        <v>0</v>
      </c>
      <c r="AC471" s="6">
        <f t="shared" si="189"/>
        <v>5</v>
      </c>
      <c r="AD471" s="6">
        <f t="shared" si="189"/>
        <v>0</v>
      </c>
      <c r="AE471" s="6">
        <f t="shared" si="189"/>
        <v>0</v>
      </c>
      <c r="AF471" s="6">
        <f t="shared" si="183"/>
        <v>5</v>
      </c>
      <c r="AG471" s="6">
        <f t="shared" si="184"/>
        <v>0</v>
      </c>
      <c r="AH471" s="14" t="str">
        <f>LEFT(X471,2)&amp;"."&amp;VLOOKUP(MID(X471,4,3),'Data validation'!$A$1:$B$12,2,FALSE)&amp;".2025"</f>
        <v>10.11.2025</v>
      </c>
      <c r="AI471">
        <f t="shared" si="185"/>
        <v>46</v>
      </c>
      <c r="AJ471" t="str">
        <f>H471&amp;"."&amp;VLOOKUP(I471,'Data validation'!$A$1:$B$12,2,FALSE)&amp;".2026"</f>
        <v>15.07.2026</v>
      </c>
      <c r="AK471">
        <f t="shared" si="186"/>
        <v>29</v>
      </c>
      <c r="AL471" t="e">
        <f>VLOOKUP(E471,[2]Sheet1!$A:$B,2,FALSE)</f>
        <v>#N/A</v>
      </c>
    </row>
    <row r="472" spans="1:38" x14ac:dyDescent="0.25">
      <c r="A472" t="str">
        <f>VLOOKUP(Q472,'Data validation'!$K$2:$L$50,2,FALSE)</f>
        <v>TO</v>
      </c>
      <c r="B472">
        <f t="shared" si="172"/>
        <v>0</v>
      </c>
      <c r="C472">
        <f t="shared" si="173"/>
        <v>5</v>
      </c>
      <c r="D472">
        <f t="shared" si="174"/>
        <v>0</v>
      </c>
      <c r="E472">
        <v>8518</v>
      </c>
      <c r="F472" t="s">
        <v>7785</v>
      </c>
      <c r="G472" t="s">
        <v>250</v>
      </c>
      <c r="H472" t="str">
        <f t="shared" si="175"/>
        <v>31</v>
      </c>
      <c r="I472" t="str">
        <f t="shared" si="176"/>
        <v>Aug</v>
      </c>
      <c r="J472" t="s">
        <v>694</v>
      </c>
      <c r="K472" t="str">
        <f t="shared" si="177"/>
        <v>05</v>
      </c>
      <c r="L472" t="str">
        <f t="shared" si="178"/>
        <v>Sep</v>
      </c>
      <c r="M472">
        <v>5</v>
      </c>
      <c r="N472">
        <f t="shared" si="179"/>
        <v>-26</v>
      </c>
      <c r="O472">
        <f t="shared" si="180"/>
        <v>0</v>
      </c>
      <c r="P472">
        <f t="shared" si="181"/>
        <v>4</v>
      </c>
      <c r="Q472" t="s">
        <v>81</v>
      </c>
      <c r="R472" t="s">
        <v>48</v>
      </c>
      <c r="S472">
        <v>3</v>
      </c>
      <c r="T472">
        <v>0</v>
      </c>
      <c r="U472" s="2">
        <f>SUMIFS(SLR!L:L,SLR!D:D,'Резервации 2026'!E472)</f>
        <v>1685.9254599999999</v>
      </c>
      <c r="V472" s="2">
        <f t="shared" si="192"/>
        <v>337.185092</v>
      </c>
      <c r="W472" t="s">
        <v>262</v>
      </c>
      <c r="X472" t="s">
        <v>1266</v>
      </c>
      <c r="Y472" t="s">
        <v>1263</v>
      </c>
      <c r="Z472" t="str">
        <f t="shared" si="182"/>
        <v>Nov</v>
      </c>
      <c r="AA472" s="6">
        <f t="shared" si="189"/>
        <v>0</v>
      </c>
      <c r="AB472" s="6">
        <f t="shared" si="189"/>
        <v>0</v>
      </c>
      <c r="AC472" s="6">
        <f t="shared" si="189"/>
        <v>0</v>
      </c>
      <c r="AD472" s="6">
        <f t="shared" si="189"/>
        <v>0</v>
      </c>
      <c r="AE472" s="6">
        <f t="shared" si="189"/>
        <v>4</v>
      </c>
      <c r="AF472" s="6">
        <f t="shared" si="183"/>
        <v>4</v>
      </c>
      <c r="AG472" s="6">
        <f t="shared" si="184"/>
        <v>-1</v>
      </c>
      <c r="AH472" s="14" t="str">
        <f>LEFT(X472,2)&amp;"."&amp;VLOOKUP(MID(X472,4,3),'Data validation'!$A$1:$B$12,2,FALSE)&amp;".2025"</f>
        <v>16.11.2025</v>
      </c>
      <c r="AI472">
        <f t="shared" si="185"/>
        <v>47</v>
      </c>
      <c r="AJ472" t="str">
        <f>H472&amp;"."&amp;VLOOKUP(I472,'Data validation'!$A$1:$B$12,2,FALSE)&amp;".2026"</f>
        <v>31.08.2026</v>
      </c>
      <c r="AK472">
        <f t="shared" si="186"/>
        <v>36</v>
      </c>
      <c r="AL472" t="e">
        <f>VLOOKUP(E472,[2]Sheet1!$A:$B,2,FALSE)</f>
        <v>#N/A</v>
      </c>
    </row>
    <row r="473" spans="1:38" x14ac:dyDescent="0.25">
      <c r="A473" t="str">
        <f>VLOOKUP(Q473,'Data validation'!$K$2:$L$50,2,FALSE)</f>
        <v>TO</v>
      </c>
      <c r="B473">
        <f t="shared" si="172"/>
        <v>0</v>
      </c>
      <c r="C473">
        <f t="shared" si="173"/>
        <v>7</v>
      </c>
      <c r="D473">
        <f t="shared" si="174"/>
        <v>0</v>
      </c>
      <c r="E473">
        <v>8266</v>
      </c>
      <c r="F473" t="s">
        <v>7786</v>
      </c>
      <c r="G473" t="s">
        <v>45</v>
      </c>
      <c r="H473" t="str">
        <f t="shared" si="175"/>
        <v>04</v>
      </c>
      <c r="I473" t="str">
        <f t="shared" si="176"/>
        <v>Jul</v>
      </c>
      <c r="J473" t="s">
        <v>323</v>
      </c>
      <c r="K473" t="str">
        <f t="shared" si="177"/>
        <v>11</v>
      </c>
      <c r="L473" t="str">
        <f t="shared" si="178"/>
        <v>Jul</v>
      </c>
      <c r="M473">
        <v>7</v>
      </c>
      <c r="N473">
        <f t="shared" si="179"/>
        <v>7</v>
      </c>
      <c r="O473">
        <f t="shared" si="180"/>
        <v>0</v>
      </c>
      <c r="P473">
        <f t="shared" si="181"/>
        <v>0</v>
      </c>
      <c r="Q473" t="s">
        <v>81</v>
      </c>
      <c r="R473" t="s">
        <v>17</v>
      </c>
      <c r="S473">
        <v>2</v>
      </c>
      <c r="T473">
        <v>1</v>
      </c>
      <c r="U473" s="2">
        <f>SUMIFS(SLR!L:L,SLR!D:D,'Резервации 2026'!E473)</f>
        <v>1739.7499015999999</v>
      </c>
      <c r="V473" s="2">
        <f t="shared" si="192"/>
        <v>248.53570022857141</v>
      </c>
      <c r="W473" t="s">
        <v>262</v>
      </c>
      <c r="X473" t="s">
        <v>651</v>
      </c>
      <c r="Y473" t="s">
        <v>637</v>
      </c>
      <c r="Z473" t="str">
        <f t="shared" si="182"/>
        <v>Nov</v>
      </c>
      <c r="AA473" s="6">
        <f t="shared" si="189"/>
        <v>0</v>
      </c>
      <c r="AB473" s="6">
        <f t="shared" si="189"/>
        <v>0</v>
      </c>
      <c r="AC473" s="6">
        <f t="shared" si="189"/>
        <v>7</v>
      </c>
      <c r="AD473" s="6">
        <f t="shared" si="189"/>
        <v>0</v>
      </c>
      <c r="AE473" s="6">
        <f t="shared" si="189"/>
        <v>0</v>
      </c>
      <c r="AF473" s="6">
        <f t="shared" si="183"/>
        <v>7</v>
      </c>
      <c r="AG473" s="6">
        <f t="shared" si="184"/>
        <v>0</v>
      </c>
      <c r="AH473" s="14" t="str">
        <f>LEFT(X473,2)&amp;"."&amp;VLOOKUP(MID(X473,4,3),'Data validation'!$A$1:$B$12,2,FALSE)&amp;".2025"</f>
        <v>10.11.2025</v>
      </c>
      <c r="AI473">
        <f t="shared" si="185"/>
        <v>46</v>
      </c>
      <c r="AJ473" t="str">
        <f>H473&amp;"."&amp;VLOOKUP(I473,'Data validation'!$A$1:$B$12,2,FALSE)&amp;".2026"</f>
        <v>04.07.2026</v>
      </c>
      <c r="AK473">
        <f t="shared" si="186"/>
        <v>27</v>
      </c>
      <c r="AL473" t="e">
        <f>VLOOKUP(E473,[2]Sheet1!$A:$B,2,FALSE)</f>
        <v>#N/A</v>
      </c>
    </row>
    <row r="474" spans="1:38" x14ac:dyDescent="0.25">
      <c r="A474" t="str">
        <f>VLOOKUP(Q474,'Data validation'!$K$2:$L$50,2,FALSE)</f>
        <v>TO</v>
      </c>
      <c r="B474">
        <f t="shared" si="172"/>
        <v>0</v>
      </c>
      <c r="C474">
        <f t="shared" si="173"/>
        <v>0</v>
      </c>
      <c r="D474">
        <f t="shared" si="174"/>
        <v>6</v>
      </c>
      <c r="E474">
        <v>8957</v>
      </c>
      <c r="F474" t="s">
        <v>7787</v>
      </c>
      <c r="G474" t="s">
        <v>32</v>
      </c>
      <c r="H474" t="str">
        <f t="shared" si="175"/>
        <v>13</v>
      </c>
      <c r="I474" t="str">
        <f t="shared" si="176"/>
        <v>Jul</v>
      </c>
      <c r="J474" t="s">
        <v>155</v>
      </c>
      <c r="K474" t="str">
        <f t="shared" si="177"/>
        <v>19</v>
      </c>
      <c r="L474" t="str">
        <f t="shared" si="178"/>
        <v>Jul</v>
      </c>
      <c r="M474">
        <v>6</v>
      </c>
      <c r="N474">
        <f t="shared" si="179"/>
        <v>6</v>
      </c>
      <c r="O474">
        <f t="shared" si="180"/>
        <v>0</v>
      </c>
      <c r="P474">
        <f t="shared" si="181"/>
        <v>0</v>
      </c>
      <c r="Q474" t="s">
        <v>81</v>
      </c>
      <c r="R474" t="s">
        <v>17</v>
      </c>
      <c r="S474">
        <v>3</v>
      </c>
      <c r="T474">
        <v>1</v>
      </c>
      <c r="U474" s="2">
        <f>SUMIFS(SLR!L:L,SLR!D:D,'Резервации 2026'!E474)</f>
        <v>2342.7714071999999</v>
      </c>
      <c r="V474" s="2">
        <f t="shared" si="192"/>
        <v>390.4619012</v>
      </c>
      <c r="W474" t="s">
        <v>262</v>
      </c>
      <c r="X474" t="s">
        <v>3034</v>
      </c>
      <c r="Y474" t="s">
        <v>3214</v>
      </c>
      <c r="Z474" t="str">
        <f t="shared" si="182"/>
        <v>Dec</v>
      </c>
      <c r="AA474" s="6">
        <f t="shared" si="189"/>
        <v>0</v>
      </c>
      <c r="AB474" s="6">
        <f t="shared" si="189"/>
        <v>0</v>
      </c>
      <c r="AC474" s="6">
        <f t="shared" si="189"/>
        <v>6</v>
      </c>
      <c r="AD474" s="6">
        <f t="shared" si="189"/>
        <v>0</v>
      </c>
      <c r="AE474" s="6">
        <f t="shared" si="189"/>
        <v>0</v>
      </c>
      <c r="AF474" s="6">
        <f t="shared" si="183"/>
        <v>6</v>
      </c>
      <c r="AG474" s="6">
        <f t="shared" si="184"/>
        <v>0</v>
      </c>
      <c r="AH474" s="14" t="str">
        <f>LEFT(X474,2)&amp;"."&amp;VLOOKUP(MID(X474,4,3),'Data validation'!$A$1:$B$12,2,FALSE)&amp;".2025"</f>
        <v>01.12.2025</v>
      </c>
      <c r="AI474">
        <f t="shared" si="185"/>
        <v>49</v>
      </c>
      <c r="AJ474" t="str">
        <f>H474&amp;"."&amp;VLOOKUP(I474,'Data validation'!$A$1:$B$12,2,FALSE)&amp;".2026"</f>
        <v>13.07.2026</v>
      </c>
      <c r="AK474">
        <f t="shared" si="186"/>
        <v>29</v>
      </c>
      <c r="AL474" t="e">
        <f>VLOOKUP(E474,[2]Sheet1!$A:$B,2,FALSE)</f>
        <v>#N/A</v>
      </c>
    </row>
    <row r="475" spans="1:38" x14ac:dyDescent="0.25">
      <c r="A475" t="str">
        <f>VLOOKUP(Q475,'Data validation'!$K$2:$L$50,2,FALSE)</f>
        <v>TO</v>
      </c>
      <c r="B475">
        <f t="shared" si="172"/>
        <v>0</v>
      </c>
      <c r="C475">
        <f t="shared" si="173"/>
        <v>0</v>
      </c>
      <c r="D475">
        <f t="shared" si="174"/>
        <v>5</v>
      </c>
      <c r="E475">
        <v>8272</v>
      </c>
      <c r="F475" t="s">
        <v>7788</v>
      </c>
      <c r="G475" t="s">
        <v>78</v>
      </c>
      <c r="H475" t="str">
        <f t="shared" si="175"/>
        <v>02</v>
      </c>
      <c r="I475" t="str">
        <f t="shared" si="176"/>
        <v>Aug</v>
      </c>
      <c r="J475" t="s">
        <v>646</v>
      </c>
      <c r="K475" t="str">
        <f t="shared" si="177"/>
        <v>07</v>
      </c>
      <c r="L475" t="str">
        <f t="shared" si="178"/>
        <v>Aug</v>
      </c>
      <c r="M475">
        <v>5</v>
      </c>
      <c r="N475">
        <f t="shared" si="179"/>
        <v>5</v>
      </c>
      <c r="O475">
        <f t="shared" si="180"/>
        <v>0</v>
      </c>
      <c r="P475">
        <f t="shared" si="181"/>
        <v>0</v>
      </c>
      <c r="Q475" t="s">
        <v>162</v>
      </c>
      <c r="R475" t="s">
        <v>20</v>
      </c>
      <c r="S475">
        <v>2</v>
      </c>
      <c r="T475">
        <v>2</v>
      </c>
      <c r="U475" s="2">
        <f>SUMIFS(Magelan!L:L,Magelan!D:D,'Резервации 2026'!E475)</f>
        <v>1709.1020455</v>
      </c>
      <c r="V475" s="2">
        <f>+U475/M475</f>
        <v>341.82040910000001</v>
      </c>
      <c r="X475" t="s">
        <v>663</v>
      </c>
      <c r="Y475" t="s">
        <v>596</v>
      </c>
      <c r="Z475" t="str">
        <f t="shared" si="182"/>
        <v>Nov</v>
      </c>
      <c r="AA475" s="6">
        <f t="shared" si="189"/>
        <v>0</v>
      </c>
      <c r="AB475" s="6">
        <f t="shared" si="189"/>
        <v>0</v>
      </c>
      <c r="AC475" s="6">
        <f t="shared" si="189"/>
        <v>0</v>
      </c>
      <c r="AD475" s="6">
        <f t="shared" si="189"/>
        <v>5</v>
      </c>
      <c r="AE475" s="6">
        <f t="shared" si="189"/>
        <v>0</v>
      </c>
      <c r="AF475" s="6">
        <f t="shared" si="183"/>
        <v>5</v>
      </c>
      <c r="AG475" s="6">
        <f t="shared" si="184"/>
        <v>0</v>
      </c>
      <c r="AH475" s="14" t="str">
        <f>LEFT(X475,2)&amp;"."&amp;VLOOKUP(MID(X475,4,3),'Data validation'!$A$1:$B$12,2,FALSE)&amp;".2025"</f>
        <v>10.11.2025</v>
      </c>
      <c r="AI475">
        <f t="shared" si="185"/>
        <v>46</v>
      </c>
      <c r="AJ475" t="str">
        <f>H475&amp;"."&amp;VLOOKUP(I475,'Data validation'!$A$1:$B$12,2,FALSE)&amp;".2026"</f>
        <v>02.08.2026</v>
      </c>
      <c r="AK475">
        <f t="shared" si="186"/>
        <v>32</v>
      </c>
      <c r="AL475" t="e">
        <f>VLOOKUP(E475,[2]Sheet1!$A:$B,2,FALSE)</f>
        <v>#N/A</v>
      </c>
    </row>
    <row r="476" spans="1:38" x14ac:dyDescent="0.25">
      <c r="A476" t="str">
        <f>VLOOKUP(Q476,'Data validation'!$K$2:$L$50,2,FALSE)</f>
        <v>TO</v>
      </c>
      <c r="B476">
        <f t="shared" si="172"/>
        <v>0</v>
      </c>
      <c r="C476">
        <f t="shared" si="173"/>
        <v>5</v>
      </c>
      <c r="D476">
        <f t="shared" si="174"/>
        <v>0</v>
      </c>
      <c r="E476">
        <v>9057</v>
      </c>
      <c r="F476" t="s">
        <v>7789</v>
      </c>
      <c r="G476" t="s">
        <v>45</v>
      </c>
      <c r="H476" t="str">
        <f t="shared" si="175"/>
        <v>04</v>
      </c>
      <c r="I476" t="str">
        <f t="shared" si="176"/>
        <v>Jul</v>
      </c>
      <c r="J476" t="s">
        <v>224</v>
      </c>
      <c r="K476" t="str">
        <f t="shared" si="177"/>
        <v>09</v>
      </c>
      <c r="L476" t="str">
        <f t="shared" si="178"/>
        <v>Jul</v>
      </c>
      <c r="M476">
        <v>5</v>
      </c>
      <c r="N476">
        <f t="shared" si="179"/>
        <v>5</v>
      </c>
      <c r="O476">
        <f t="shared" si="180"/>
        <v>0</v>
      </c>
      <c r="P476">
        <f t="shared" si="181"/>
        <v>0</v>
      </c>
      <c r="Q476" t="s">
        <v>158</v>
      </c>
      <c r="R476" t="s">
        <v>17</v>
      </c>
      <c r="S476">
        <v>2</v>
      </c>
      <c r="T476">
        <v>1</v>
      </c>
      <c r="U476" s="2">
        <f>SUMIFS(DTS!L:L,DTS!D:D,'Резервации 2026'!E476)</f>
        <v>1306.298857</v>
      </c>
      <c r="V476" s="2">
        <f>+U476/M476</f>
        <v>261.25977139999998</v>
      </c>
      <c r="X476" t="s">
        <v>3418</v>
      </c>
      <c r="Y476" t="s">
        <v>3409</v>
      </c>
      <c r="Z476" t="str">
        <f t="shared" si="182"/>
        <v>Dec</v>
      </c>
      <c r="AA476" s="6">
        <f t="shared" si="189"/>
        <v>0</v>
      </c>
      <c r="AB476" s="6">
        <f t="shared" si="189"/>
        <v>0</v>
      </c>
      <c r="AC476" s="6">
        <f t="shared" si="189"/>
        <v>5</v>
      </c>
      <c r="AD476" s="6">
        <f t="shared" si="189"/>
        <v>0</v>
      </c>
      <c r="AE476" s="6">
        <f t="shared" si="189"/>
        <v>0</v>
      </c>
      <c r="AF476" s="6">
        <f t="shared" si="183"/>
        <v>5</v>
      </c>
      <c r="AG476" s="6">
        <f t="shared" si="184"/>
        <v>0</v>
      </c>
      <c r="AH476" s="14" t="str">
        <f>LEFT(X476,2)&amp;"."&amp;VLOOKUP(MID(X476,4,3),'Data validation'!$A$1:$B$12,2,FALSE)&amp;".2025"</f>
        <v>08.12.2025</v>
      </c>
      <c r="AI476">
        <f t="shared" si="185"/>
        <v>50</v>
      </c>
      <c r="AJ476" t="str">
        <f>H476&amp;"."&amp;VLOOKUP(I476,'Data validation'!$A$1:$B$12,2,FALSE)&amp;".2026"</f>
        <v>04.07.2026</v>
      </c>
      <c r="AK476">
        <f t="shared" si="186"/>
        <v>27</v>
      </c>
      <c r="AL476" t="e">
        <f>VLOOKUP(E476,[2]Sheet1!$A:$B,2,FALSE)</f>
        <v>#N/A</v>
      </c>
    </row>
    <row r="477" spans="1:38" x14ac:dyDescent="0.25">
      <c r="A477" t="str">
        <f>VLOOKUP(Q477,'Data validation'!$K$2:$L$50,2,FALSE)</f>
        <v>TO</v>
      </c>
      <c r="B477">
        <f t="shared" si="172"/>
        <v>0</v>
      </c>
      <c r="C477">
        <f t="shared" si="173"/>
        <v>0</v>
      </c>
      <c r="D477">
        <f t="shared" si="174"/>
        <v>6</v>
      </c>
      <c r="E477">
        <v>8273</v>
      </c>
      <c r="F477" t="s">
        <v>7790</v>
      </c>
      <c r="G477" t="s">
        <v>85</v>
      </c>
      <c r="H477" t="str">
        <f t="shared" si="175"/>
        <v>26</v>
      </c>
      <c r="I477" t="str">
        <f t="shared" si="176"/>
        <v>Jul</v>
      </c>
      <c r="J477" t="s">
        <v>135</v>
      </c>
      <c r="K477" t="str">
        <f t="shared" si="177"/>
        <v>01</v>
      </c>
      <c r="L477" t="str">
        <f t="shared" si="178"/>
        <v>Aug</v>
      </c>
      <c r="M477">
        <v>6</v>
      </c>
      <c r="N477">
        <f t="shared" si="179"/>
        <v>-25</v>
      </c>
      <c r="O477">
        <f t="shared" si="180"/>
        <v>5</v>
      </c>
      <c r="P477">
        <f t="shared" si="181"/>
        <v>0</v>
      </c>
      <c r="Q477" t="s">
        <v>162</v>
      </c>
      <c r="R477" t="s">
        <v>63</v>
      </c>
      <c r="S477">
        <v>2</v>
      </c>
      <c r="T477">
        <v>1</v>
      </c>
      <c r="U477" s="2">
        <f>SUMIFS(Magelan!L:L,Magelan!D:D,'Резервации 2026'!E477)</f>
        <v>1640.7849035999998</v>
      </c>
      <c r="V477" s="2">
        <f>+U477/M477</f>
        <v>273.46415059999998</v>
      </c>
      <c r="X477" t="s">
        <v>666</v>
      </c>
      <c r="Y477" t="s">
        <v>569</v>
      </c>
      <c r="Z477" t="str">
        <f t="shared" si="182"/>
        <v>Nov</v>
      </c>
      <c r="AA477" s="6">
        <f t="shared" si="189"/>
        <v>0</v>
      </c>
      <c r="AB477" s="6">
        <f t="shared" si="189"/>
        <v>0</v>
      </c>
      <c r="AC477" s="6">
        <f t="shared" si="189"/>
        <v>5</v>
      </c>
      <c r="AD477" s="6">
        <f t="shared" si="189"/>
        <v>0</v>
      </c>
      <c r="AE477" s="6">
        <f t="shared" si="189"/>
        <v>0</v>
      </c>
      <c r="AF477" s="6">
        <f t="shared" si="183"/>
        <v>5</v>
      </c>
      <c r="AG477" s="6">
        <f t="shared" si="184"/>
        <v>-1</v>
      </c>
      <c r="AH477" s="14" t="str">
        <f>LEFT(X477,2)&amp;"."&amp;VLOOKUP(MID(X477,4,3),'Data validation'!$A$1:$B$12,2,FALSE)&amp;".2025"</f>
        <v>10.11.2025</v>
      </c>
      <c r="AI477">
        <f t="shared" si="185"/>
        <v>46</v>
      </c>
      <c r="AJ477" t="str">
        <f>H477&amp;"."&amp;VLOOKUP(I477,'Data validation'!$A$1:$B$12,2,FALSE)&amp;".2026"</f>
        <v>26.07.2026</v>
      </c>
      <c r="AK477">
        <f t="shared" si="186"/>
        <v>31</v>
      </c>
      <c r="AL477" t="e">
        <f>VLOOKUP(E477,[2]Sheet1!$A:$B,2,FALSE)</f>
        <v>#N/A</v>
      </c>
    </row>
    <row r="478" spans="1:38" x14ac:dyDescent="0.25">
      <c r="A478" t="str">
        <f>VLOOKUP(Q478,'Data validation'!$K$2:$L$50,2,FALSE)</f>
        <v>TO</v>
      </c>
      <c r="B478">
        <f t="shared" si="172"/>
        <v>0</v>
      </c>
      <c r="C478">
        <f t="shared" si="173"/>
        <v>6</v>
      </c>
      <c r="D478">
        <f t="shared" si="174"/>
        <v>0</v>
      </c>
      <c r="E478">
        <v>8275</v>
      </c>
      <c r="F478" t="s">
        <v>7791</v>
      </c>
      <c r="G478" t="s">
        <v>172</v>
      </c>
      <c r="H478" t="str">
        <f t="shared" si="175"/>
        <v>01</v>
      </c>
      <c r="I478" t="str">
        <f t="shared" si="176"/>
        <v>Jul</v>
      </c>
      <c r="J478" t="s">
        <v>72</v>
      </c>
      <c r="K478" t="str">
        <f t="shared" si="177"/>
        <v>07</v>
      </c>
      <c r="L478" t="str">
        <f t="shared" si="178"/>
        <v>Jul</v>
      </c>
      <c r="M478">
        <v>6</v>
      </c>
      <c r="N478">
        <f t="shared" si="179"/>
        <v>6</v>
      </c>
      <c r="O478">
        <f t="shared" si="180"/>
        <v>0</v>
      </c>
      <c r="P478">
        <f t="shared" si="181"/>
        <v>0</v>
      </c>
      <c r="Q478" t="s">
        <v>81</v>
      </c>
      <c r="R478" t="s">
        <v>17</v>
      </c>
      <c r="S478">
        <v>2</v>
      </c>
      <c r="T478">
        <v>0</v>
      </c>
      <c r="U478" s="2">
        <f>SUMIFS(SLR!L:L,SLR!D:D,'Резервации 2026'!E478)</f>
        <v>1446.9230339999999</v>
      </c>
      <c r="V478" s="2">
        <f t="shared" ref="V478:V481" si="193">+U478/M478</f>
        <v>241.15383899999998</v>
      </c>
      <c r="W478" t="s">
        <v>262</v>
      </c>
      <c r="X478" t="s">
        <v>672</v>
      </c>
      <c r="Y478" t="s">
        <v>637</v>
      </c>
      <c r="Z478" t="str">
        <f t="shared" si="182"/>
        <v>Nov</v>
      </c>
      <c r="AA478" s="6">
        <f t="shared" si="189"/>
        <v>0</v>
      </c>
      <c r="AB478" s="6">
        <f t="shared" si="189"/>
        <v>0</v>
      </c>
      <c r="AC478" s="6">
        <f t="shared" si="189"/>
        <v>6</v>
      </c>
      <c r="AD478" s="6">
        <f t="shared" si="189"/>
        <v>0</v>
      </c>
      <c r="AE478" s="6">
        <f t="shared" si="189"/>
        <v>0</v>
      </c>
      <c r="AF478" s="6">
        <f t="shared" si="183"/>
        <v>6</v>
      </c>
      <c r="AG478" s="6">
        <f t="shared" si="184"/>
        <v>0</v>
      </c>
      <c r="AH478" s="14" t="str">
        <f>LEFT(X478,2)&amp;"."&amp;VLOOKUP(MID(X478,4,3),'Data validation'!$A$1:$B$12,2,FALSE)&amp;".2025"</f>
        <v>10.11.2025</v>
      </c>
      <c r="AI478">
        <f t="shared" si="185"/>
        <v>46</v>
      </c>
      <c r="AJ478" t="str">
        <f>H478&amp;"."&amp;VLOOKUP(I478,'Data validation'!$A$1:$B$12,2,FALSE)&amp;".2026"</f>
        <v>01.07.2026</v>
      </c>
      <c r="AK478">
        <f t="shared" si="186"/>
        <v>27</v>
      </c>
      <c r="AL478" t="e">
        <f>VLOOKUP(E478,[2]Sheet1!$A:$B,2,FALSE)</f>
        <v>#N/A</v>
      </c>
    </row>
    <row r="479" spans="1:38" x14ac:dyDescent="0.25">
      <c r="A479" t="str">
        <f>VLOOKUP(Q479,'Data validation'!$K$2:$L$50,2,FALSE)</f>
        <v>TO</v>
      </c>
      <c r="B479">
        <f t="shared" si="172"/>
        <v>0</v>
      </c>
      <c r="C479">
        <f t="shared" si="173"/>
        <v>0</v>
      </c>
      <c r="D479">
        <f t="shared" si="174"/>
        <v>5</v>
      </c>
      <c r="E479">
        <v>8278</v>
      </c>
      <c r="F479" t="s">
        <v>7792</v>
      </c>
      <c r="G479" t="s">
        <v>60</v>
      </c>
      <c r="H479" t="str">
        <f t="shared" si="175"/>
        <v>17</v>
      </c>
      <c r="I479" t="str">
        <f t="shared" si="176"/>
        <v>Aug</v>
      </c>
      <c r="J479" t="s">
        <v>91</v>
      </c>
      <c r="K479" t="str">
        <f t="shared" si="177"/>
        <v>22</v>
      </c>
      <c r="L479" t="str">
        <f t="shared" si="178"/>
        <v>Aug</v>
      </c>
      <c r="M479">
        <v>5</v>
      </c>
      <c r="N479">
        <f t="shared" si="179"/>
        <v>5</v>
      </c>
      <c r="O479">
        <f t="shared" si="180"/>
        <v>0</v>
      </c>
      <c r="P479">
        <f t="shared" si="181"/>
        <v>0</v>
      </c>
      <c r="Q479" t="s">
        <v>81</v>
      </c>
      <c r="R479" t="s">
        <v>25</v>
      </c>
      <c r="S479">
        <v>2</v>
      </c>
      <c r="T479">
        <v>2</v>
      </c>
      <c r="U479" s="2">
        <f>SUMIFS(SLR!L:L,SLR!D:D,'Резервации 2026'!E479)</f>
        <v>1735.9947079999999</v>
      </c>
      <c r="V479" s="2">
        <f t="shared" si="193"/>
        <v>347.19894160000001</v>
      </c>
      <c r="W479" t="s">
        <v>262</v>
      </c>
      <c r="X479" t="s">
        <v>682</v>
      </c>
      <c r="Y479" t="s">
        <v>637</v>
      </c>
      <c r="Z479" t="str">
        <f t="shared" si="182"/>
        <v>Nov</v>
      </c>
      <c r="AA479" s="6">
        <f t="shared" si="189"/>
        <v>0</v>
      </c>
      <c r="AB479" s="6">
        <f t="shared" si="189"/>
        <v>0</v>
      </c>
      <c r="AC479" s="6">
        <f t="shared" si="189"/>
        <v>0</v>
      </c>
      <c r="AD479" s="6">
        <f t="shared" si="189"/>
        <v>5</v>
      </c>
      <c r="AE479" s="6">
        <f t="shared" si="189"/>
        <v>0</v>
      </c>
      <c r="AF479" s="6">
        <f t="shared" si="183"/>
        <v>5</v>
      </c>
      <c r="AG479" s="6">
        <f t="shared" si="184"/>
        <v>0</v>
      </c>
      <c r="AH479" s="14" t="str">
        <f>LEFT(X479,2)&amp;"."&amp;VLOOKUP(MID(X479,4,3),'Data validation'!$A$1:$B$12,2,FALSE)&amp;".2025"</f>
        <v>10.11.2025</v>
      </c>
      <c r="AI479">
        <f t="shared" si="185"/>
        <v>46</v>
      </c>
      <c r="AJ479" t="str">
        <f>H479&amp;"."&amp;VLOOKUP(I479,'Data validation'!$A$1:$B$12,2,FALSE)&amp;".2026"</f>
        <v>17.08.2026</v>
      </c>
      <c r="AK479">
        <f t="shared" si="186"/>
        <v>34</v>
      </c>
      <c r="AL479" t="e">
        <f>VLOOKUP(E479,[2]Sheet1!$A:$B,2,FALSE)</f>
        <v>#N/A</v>
      </c>
    </row>
    <row r="480" spans="1:38" x14ac:dyDescent="0.25">
      <c r="A480" t="str">
        <f>VLOOKUP(Q480,'Data validation'!$K$2:$L$50,2,FALSE)</f>
        <v>TO</v>
      </c>
      <c r="B480">
        <f t="shared" si="172"/>
        <v>0</v>
      </c>
      <c r="C480">
        <f t="shared" si="173"/>
        <v>0</v>
      </c>
      <c r="D480">
        <f t="shared" si="174"/>
        <v>7</v>
      </c>
      <c r="E480">
        <v>8279</v>
      </c>
      <c r="F480" t="s">
        <v>7793</v>
      </c>
      <c r="G480" t="s">
        <v>350</v>
      </c>
      <c r="H480" t="str">
        <f t="shared" si="175"/>
        <v>11</v>
      </c>
      <c r="I480" t="str">
        <f t="shared" si="176"/>
        <v>Aug</v>
      </c>
      <c r="J480" t="s">
        <v>168</v>
      </c>
      <c r="K480" t="str">
        <f t="shared" si="177"/>
        <v>18</v>
      </c>
      <c r="L480" t="str">
        <f t="shared" si="178"/>
        <v>Aug</v>
      </c>
      <c r="M480">
        <v>7</v>
      </c>
      <c r="N480">
        <f t="shared" si="179"/>
        <v>7</v>
      </c>
      <c r="O480">
        <f t="shared" si="180"/>
        <v>0</v>
      </c>
      <c r="P480">
        <f t="shared" si="181"/>
        <v>0</v>
      </c>
      <c r="Q480" t="s">
        <v>81</v>
      </c>
      <c r="R480" t="s">
        <v>20</v>
      </c>
      <c r="S480">
        <v>2</v>
      </c>
      <c r="T480">
        <v>0</v>
      </c>
      <c r="U480" s="2">
        <f>SUMIFS(SLR!L:L,SLR!D:D,'Резервации 2026'!E480)</f>
        <v>1914.2490542</v>
      </c>
      <c r="V480" s="2">
        <f t="shared" si="193"/>
        <v>273.46415059999998</v>
      </c>
      <c r="W480" t="s">
        <v>262</v>
      </c>
      <c r="X480" t="s">
        <v>685</v>
      </c>
      <c r="Y480" t="s">
        <v>637</v>
      </c>
      <c r="Z480" t="str">
        <f t="shared" si="182"/>
        <v>Nov</v>
      </c>
      <c r="AA480" s="6">
        <f t="shared" si="189"/>
        <v>0</v>
      </c>
      <c r="AB480" s="6">
        <f t="shared" si="189"/>
        <v>0</v>
      </c>
      <c r="AC480" s="6">
        <f t="shared" si="189"/>
        <v>0</v>
      </c>
      <c r="AD480" s="6">
        <f t="shared" si="189"/>
        <v>7</v>
      </c>
      <c r="AE480" s="6">
        <f t="shared" si="189"/>
        <v>0</v>
      </c>
      <c r="AF480" s="6">
        <f t="shared" si="183"/>
        <v>7</v>
      </c>
      <c r="AG480" s="6">
        <f t="shared" si="184"/>
        <v>0</v>
      </c>
      <c r="AH480" s="14" t="str">
        <f>LEFT(X480,2)&amp;"."&amp;VLOOKUP(MID(X480,4,3),'Data validation'!$A$1:$B$12,2,FALSE)&amp;".2025"</f>
        <v>10.11.2025</v>
      </c>
      <c r="AI480">
        <f t="shared" si="185"/>
        <v>46</v>
      </c>
      <c r="AJ480" t="str">
        <f>H480&amp;"."&amp;VLOOKUP(I480,'Data validation'!$A$1:$B$12,2,FALSE)&amp;".2026"</f>
        <v>11.08.2026</v>
      </c>
      <c r="AK480">
        <f t="shared" si="186"/>
        <v>33</v>
      </c>
      <c r="AL480" t="e">
        <f>VLOOKUP(E480,[2]Sheet1!$A:$B,2,FALSE)</f>
        <v>#N/A</v>
      </c>
    </row>
    <row r="481" spans="1:38" x14ac:dyDescent="0.25">
      <c r="A481" t="str">
        <f>VLOOKUP(Q481,'Data validation'!$K$2:$L$50,2,FALSE)</f>
        <v>TO</v>
      </c>
      <c r="B481">
        <f t="shared" si="172"/>
        <v>0</v>
      </c>
      <c r="C481">
        <f t="shared" si="173"/>
        <v>0</v>
      </c>
      <c r="D481">
        <f t="shared" si="174"/>
        <v>6</v>
      </c>
      <c r="E481">
        <v>8274</v>
      </c>
      <c r="F481" t="s">
        <v>7794</v>
      </c>
      <c r="G481" t="s">
        <v>60</v>
      </c>
      <c r="H481" t="str">
        <f t="shared" si="175"/>
        <v>17</v>
      </c>
      <c r="I481" t="str">
        <f t="shared" si="176"/>
        <v>Aug</v>
      </c>
      <c r="J481" t="s">
        <v>195</v>
      </c>
      <c r="K481" t="str">
        <f t="shared" si="177"/>
        <v>23</v>
      </c>
      <c r="L481" t="str">
        <f t="shared" si="178"/>
        <v>Aug</v>
      </c>
      <c r="M481">
        <v>6</v>
      </c>
      <c r="N481">
        <f t="shared" si="179"/>
        <v>6</v>
      </c>
      <c r="O481">
        <f t="shared" si="180"/>
        <v>0</v>
      </c>
      <c r="P481">
        <f t="shared" si="181"/>
        <v>0</v>
      </c>
      <c r="Q481" t="s">
        <v>81</v>
      </c>
      <c r="R481" t="s">
        <v>63</v>
      </c>
      <c r="S481">
        <v>2</v>
      </c>
      <c r="T481">
        <v>2</v>
      </c>
      <c r="U481" s="2">
        <f>SUMIFS(SLR!L:L,SLR!D:D,'Резервации 2026'!E481)</f>
        <v>2050.9224545999996</v>
      </c>
      <c r="V481" s="2">
        <f t="shared" si="193"/>
        <v>341.82040909999995</v>
      </c>
      <c r="W481" t="s">
        <v>262</v>
      </c>
      <c r="X481" t="s">
        <v>669</v>
      </c>
      <c r="Y481" t="s">
        <v>637</v>
      </c>
      <c r="Z481" t="str">
        <f t="shared" si="182"/>
        <v>Nov</v>
      </c>
      <c r="AA481" s="6">
        <f t="shared" si="189"/>
        <v>0</v>
      </c>
      <c r="AB481" s="6">
        <f t="shared" si="189"/>
        <v>0</v>
      </c>
      <c r="AC481" s="6">
        <f t="shared" si="189"/>
        <v>0</v>
      </c>
      <c r="AD481" s="6">
        <f t="shared" si="189"/>
        <v>6</v>
      </c>
      <c r="AE481" s="6">
        <f t="shared" si="189"/>
        <v>0</v>
      </c>
      <c r="AF481" s="6">
        <f t="shared" si="183"/>
        <v>6</v>
      </c>
      <c r="AG481" s="6">
        <f t="shared" si="184"/>
        <v>0</v>
      </c>
      <c r="AH481" s="14" t="str">
        <f>LEFT(X481,2)&amp;"."&amp;VLOOKUP(MID(X481,4,3),'Data validation'!$A$1:$B$12,2,FALSE)&amp;".2025"</f>
        <v>10.11.2025</v>
      </c>
      <c r="AI481">
        <f t="shared" si="185"/>
        <v>46</v>
      </c>
      <c r="AJ481" t="str">
        <f>H481&amp;"."&amp;VLOOKUP(I481,'Data validation'!$A$1:$B$12,2,FALSE)&amp;".2026"</f>
        <v>17.08.2026</v>
      </c>
      <c r="AK481">
        <f t="shared" si="186"/>
        <v>34</v>
      </c>
      <c r="AL481" t="e">
        <f>VLOOKUP(E481,[2]Sheet1!$A:$B,2,FALSE)</f>
        <v>#N/A</v>
      </c>
    </row>
    <row r="482" spans="1:38" x14ac:dyDescent="0.25">
      <c r="A482" t="str">
        <f>VLOOKUP(Q482,'Data validation'!$K$2:$L$50,2,FALSE)</f>
        <v>TO</v>
      </c>
      <c r="B482">
        <f t="shared" si="172"/>
        <v>0</v>
      </c>
      <c r="C482">
        <f t="shared" si="173"/>
        <v>6</v>
      </c>
      <c r="D482">
        <f t="shared" si="174"/>
        <v>0</v>
      </c>
      <c r="E482">
        <v>8960</v>
      </c>
      <c r="F482" t="s">
        <v>7795</v>
      </c>
      <c r="G482" t="s">
        <v>250</v>
      </c>
      <c r="H482" t="str">
        <f t="shared" si="175"/>
        <v>31</v>
      </c>
      <c r="I482" t="str">
        <f t="shared" si="176"/>
        <v>Aug</v>
      </c>
      <c r="J482" t="s">
        <v>214</v>
      </c>
      <c r="K482" t="str">
        <f t="shared" si="177"/>
        <v>06</v>
      </c>
      <c r="L482" t="str">
        <f t="shared" si="178"/>
        <v>Sep</v>
      </c>
      <c r="M482">
        <v>6</v>
      </c>
      <c r="N482">
        <f t="shared" si="179"/>
        <v>-25</v>
      </c>
      <c r="O482">
        <f t="shared" si="180"/>
        <v>0</v>
      </c>
      <c r="P482">
        <f t="shared" si="181"/>
        <v>5</v>
      </c>
      <c r="Q482" t="s">
        <v>162</v>
      </c>
      <c r="R482" t="s">
        <v>17</v>
      </c>
      <c r="S482">
        <v>2</v>
      </c>
      <c r="T482">
        <v>1</v>
      </c>
      <c r="U482" s="2">
        <f>SUMIFS(Magelan!L:L,Magelan!D:D,'Резервации 2026'!E482)</f>
        <v>1371.5844623999999</v>
      </c>
      <c r="V482" s="2">
        <f t="shared" ref="V482:V483" si="194">+U482/M482</f>
        <v>228.59741039999997</v>
      </c>
      <c r="X482" t="s">
        <v>3035</v>
      </c>
      <c r="Y482" t="s">
        <v>3212</v>
      </c>
      <c r="Z482" t="str">
        <f t="shared" si="182"/>
        <v>Dec</v>
      </c>
      <c r="AA482" s="6">
        <f t="shared" si="189"/>
        <v>0</v>
      </c>
      <c r="AB482" s="6">
        <f t="shared" si="189"/>
        <v>0</v>
      </c>
      <c r="AC482" s="6">
        <f t="shared" si="189"/>
        <v>0</v>
      </c>
      <c r="AD482" s="6">
        <f t="shared" si="189"/>
        <v>0</v>
      </c>
      <c r="AE482" s="6">
        <f t="shared" si="189"/>
        <v>5</v>
      </c>
      <c r="AF482" s="6">
        <f t="shared" si="183"/>
        <v>5</v>
      </c>
      <c r="AG482" s="6">
        <f t="shared" si="184"/>
        <v>-1</v>
      </c>
      <c r="AH482" s="14" t="str">
        <f>LEFT(X482,2)&amp;"."&amp;VLOOKUP(MID(X482,4,3),'Data validation'!$A$1:$B$12,2,FALSE)&amp;".2025"</f>
        <v>01.12.2025</v>
      </c>
      <c r="AI482">
        <f t="shared" si="185"/>
        <v>49</v>
      </c>
      <c r="AJ482" t="str">
        <f>H482&amp;"."&amp;VLOOKUP(I482,'Data validation'!$A$1:$B$12,2,FALSE)&amp;".2026"</f>
        <v>31.08.2026</v>
      </c>
      <c r="AK482">
        <f t="shared" si="186"/>
        <v>36</v>
      </c>
      <c r="AL482" t="e">
        <f>VLOOKUP(E482,[2]Sheet1!$A:$B,2,FALSE)</f>
        <v>#N/A</v>
      </c>
    </row>
    <row r="483" spans="1:38" x14ac:dyDescent="0.25">
      <c r="A483" t="str">
        <f>VLOOKUP(Q483,'Data validation'!$K$2:$L$50,2,FALSE)</f>
        <v>TO</v>
      </c>
      <c r="B483">
        <f t="shared" si="172"/>
        <v>0</v>
      </c>
      <c r="C483">
        <f t="shared" si="173"/>
        <v>5</v>
      </c>
      <c r="D483">
        <f t="shared" si="174"/>
        <v>0</v>
      </c>
      <c r="E483">
        <v>8967</v>
      </c>
      <c r="F483" t="s">
        <v>7796</v>
      </c>
      <c r="G483" t="s">
        <v>173</v>
      </c>
      <c r="H483" t="str">
        <f t="shared" si="175"/>
        <v>06</v>
      </c>
      <c r="I483" t="str">
        <f t="shared" si="176"/>
        <v>Jul</v>
      </c>
      <c r="J483" t="s">
        <v>323</v>
      </c>
      <c r="K483" t="str">
        <f t="shared" si="177"/>
        <v>11</v>
      </c>
      <c r="L483" t="str">
        <f t="shared" si="178"/>
        <v>Jul</v>
      </c>
      <c r="M483">
        <v>5</v>
      </c>
      <c r="N483">
        <f t="shared" si="179"/>
        <v>5</v>
      </c>
      <c r="O483">
        <f t="shared" si="180"/>
        <v>0</v>
      </c>
      <c r="P483">
        <f t="shared" si="181"/>
        <v>0</v>
      </c>
      <c r="Q483" t="s">
        <v>162</v>
      </c>
      <c r="R483" t="s">
        <v>63</v>
      </c>
      <c r="S483">
        <v>3</v>
      </c>
      <c r="T483">
        <v>0</v>
      </c>
      <c r="U483" s="2">
        <f>SUMIFS(Magelan!L:L,Magelan!D:D,'Резервации 2026'!E483)</f>
        <v>1886.2415685999999</v>
      </c>
      <c r="V483" s="2">
        <f t="shared" si="194"/>
        <v>377.24831372</v>
      </c>
      <c r="X483" t="s">
        <v>3052</v>
      </c>
      <c r="Y483" t="s">
        <v>3214</v>
      </c>
      <c r="Z483" t="str">
        <f t="shared" si="182"/>
        <v>Dec</v>
      </c>
      <c r="AA483" s="6">
        <f t="shared" si="189"/>
        <v>0</v>
      </c>
      <c r="AB483" s="6">
        <f t="shared" si="189"/>
        <v>0</v>
      </c>
      <c r="AC483" s="6">
        <f t="shared" si="189"/>
        <v>5</v>
      </c>
      <c r="AD483" s="6">
        <f t="shared" si="189"/>
        <v>0</v>
      </c>
      <c r="AE483" s="6">
        <f t="shared" si="189"/>
        <v>0</v>
      </c>
      <c r="AF483" s="6">
        <f t="shared" si="183"/>
        <v>5</v>
      </c>
      <c r="AG483" s="6">
        <f t="shared" si="184"/>
        <v>0</v>
      </c>
      <c r="AH483" s="14" t="str">
        <f>LEFT(X483,2)&amp;"."&amp;VLOOKUP(MID(X483,4,3),'Data validation'!$A$1:$B$12,2,FALSE)&amp;".2025"</f>
        <v>01.12.2025</v>
      </c>
      <c r="AI483">
        <f t="shared" si="185"/>
        <v>49</v>
      </c>
      <c r="AJ483" t="str">
        <f>H483&amp;"."&amp;VLOOKUP(I483,'Data validation'!$A$1:$B$12,2,FALSE)&amp;".2026"</f>
        <v>06.07.2026</v>
      </c>
      <c r="AK483">
        <f t="shared" si="186"/>
        <v>28</v>
      </c>
      <c r="AL483" t="e">
        <f>VLOOKUP(E483,[2]Sheet1!$A:$B,2,FALSE)</f>
        <v>#N/A</v>
      </c>
    </row>
    <row r="484" spans="1:38" x14ac:dyDescent="0.25">
      <c r="A484" t="str">
        <f>VLOOKUP(Q484,'Data validation'!$K$2:$L$50,2,FALSE)</f>
        <v>TO</v>
      </c>
      <c r="B484">
        <f t="shared" si="172"/>
        <v>0</v>
      </c>
      <c r="C484">
        <f t="shared" si="173"/>
        <v>0</v>
      </c>
      <c r="D484">
        <f t="shared" si="174"/>
        <v>5</v>
      </c>
      <c r="E484">
        <v>8094</v>
      </c>
      <c r="F484" t="s">
        <v>7797</v>
      </c>
      <c r="G484" t="s">
        <v>168</v>
      </c>
      <c r="H484" t="str">
        <f t="shared" si="175"/>
        <v>18</v>
      </c>
      <c r="I484" t="str">
        <f t="shared" si="176"/>
        <v>Aug</v>
      </c>
      <c r="J484" t="s">
        <v>195</v>
      </c>
      <c r="K484" t="str">
        <f t="shared" si="177"/>
        <v>23</v>
      </c>
      <c r="L484" t="str">
        <f t="shared" si="178"/>
        <v>Aug</v>
      </c>
      <c r="M484">
        <v>5</v>
      </c>
      <c r="N484">
        <f t="shared" si="179"/>
        <v>5</v>
      </c>
      <c r="O484">
        <f t="shared" si="180"/>
        <v>0</v>
      </c>
      <c r="P484">
        <f t="shared" si="181"/>
        <v>0</v>
      </c>
      <c r="Q484" t="s">
        <v>116</v>
      </c>
      <c r="R484" t="s">
        <v>63</v>
      </c>
      <c r="S484">
        <v>2</v>
      </c>
      <c r="T484">
        <v>2</v>
      </c>
      <c r="U484" s="2">
        <f>SUMIFS(Solvex!L:L,Solvex!D:D,'Резервации 2026'!E484)</f>
        <v>1851.4864694999999</v>
      </c>
      <c r="V484" s="2">
        <f>+U484/M484</f>
        <v>370.2972939</v>
      </c>
      <c r="X484" t="s">
        <v>219</v>
      </c>
      <c r="Y484" t="s">
        <v>203</v>
      </c>
      <c r="Z484" t="str">
        <f t="shared" si="182"/>
        <v>Oct</v>
      </c>
      <c r="AA484" s="6">
        <f t="shared" si="189"/>
        <v>0</v>
      </c>
      <c r="AB484" s="6">
        <f t="shared" si="189"/>
        <v>0</v>
      </c>
      <c r="AC484" s="6">
        <f t="shared" si="189"/>
        <v>0</v>
      </c>
      <c r="AD484" s="6">
        <f t="shared" si="189"/>
        <v>5</v>
      </c>
      <c r="AE484" s="6">
        <f t="shared" si="189"/>
        <v>0</v>
      </c>
      <c r="AF484" s="6">
        <f t="shared" si="183"/>
        <v>5</v>
      </c>
      <c r="AG484" s="6">
        <f t="shared" si="184"/>
        <v>0</v>
      </c>
      <c r="AH484" s="14" t="str">
        <f>LEFT(X484,2)&amp;"."&amp;VLOOKUP(MID(X484,4,3),'Data validation'!$A$1:$B$12,2,FALSE)&amp;".2025"</f>
        <v>28.10.2025</v>
      </c>
      <c r="AI484">
        <f t="shared" si="185"/>
        <v>44</v>
      </c>
      <c r="AJ484" t="str">
        <f>H484&amp;"."&amp;VLOOKUP(I484,'Data validation'!$A$1:$B$12,2,FALSE)&amp;".2026"</f>
        <v>18.08.2026</v>
      </c>
      <c r="AK484">
        <f t="shared" si="186"/>
        <v>34</v>
      </c>
      <c r="AL484" t="e">
        <f>VLOOKUP(E484,[2]Sheet1!$A:$B,2,FALSE)</f>
        <v>#N/A</v>
      </c>
    </row>
    <row r="485" spans="1:38" x14ac:dyDescent="0.25">
      <c r="A485" t="str">
        <f>VLOOKUP(Q485,'Data validation'!$K$2:$L$50,2,FALSE)</f>
        <v>TO</v>
      </c>
      <c r="B485">
        <f t="shared" si="172"/>
        <v>0</v>
      </c>
      <c r="C485">
        <f t="shared" si="173"/>
        <v>5</v>
      </c>
      <c r="D485">
        <f t="shared" si="174"/>
        <v>1</v>
      </c>
      <c r="E485">
        <v>8520</v>
      </c>
      <c r="F485" t="s">
        <v>7798</v>
      </c>
      <c r="G485" t="s">
        <v>53</v>
      </c>
      <c r="H485" t="str">
        <f t="shared" si="175"/>
        <v>24</v>
      </c>
      <c r="I485" t="str">
        <f t="shared" si="176"/>
        <v>Aug</v>
      </c>
      <c r="J485" t="s">
        <v>54</v>
      </c>
      <c r="K485" t="str">
        <f t="shared" si="177"/>
        <v>30</v>
      </c>
      <c r="L485" t="str">
        <f t="shared" si="178"/>
        <v>Aug</v>
      </c>
      <c r="M485">
        <v>6</v>
      </c>
      <c r="N485">
        <f t="shared" si="179"/>
        <v>6</v>
      </c>
      <c r="O485">
        <f t="shared" si="180"/>
        <v>0</v>
      </c>
      <c r="P485">
        <f t="shared" si="181"/>
        <v>0</v>
      </c>
      <c r="Q485" t="s">
        <v>81</v>
      </c>
      <c r="R485" t="s">
        <v>25</v>
      </c>
      <c r="S485">
        <v>2</v>
      </c>
      <c r="T485">
        <v>0</v>
      </c>
      <c r="U485" s="2">
        <f>SUMIFS(SLR!L:L,SLR!D:D,'Резервации 2026'!E485)</f>
        <v>1511.5827738</v>
      </c>
      <c r="V485" s="2">
        <f t="shared" ref="V485:V486" si="195">+U485/M485</f>
        <v>251.93046230000002</v>
      </c>
      <c r="W485" t="s">
        <v>262</v>
      </c>
      <c r="X485" t="s">
        <v>1269</v>
      </c>
      <c r="Y485" t="s">
        <v>1263</v>
      </c>
      <c r="Z485" t="str">
        <f t="shared" si="182"/>
        <v>Nov</v>
      </c>
      <c r="AA485" s="6">
        <f t="shared" si="189"/>
        <v>0</v>
      </c>
      <c r="AB485" s="6">
        <f t="shared" si="189"/>
        <v>0</v>
      </c>
      <c r="AC485" s="6">
        <f t="shared" si="189"/>
        <v>0</v>
      </c>
      <c r="AD485" s="6">
        <f t="shared" si="189"/>
        <v>6</v>
      </c>
      <c r="AE485" s="6">
        <f t="shared" si="189"/>
        <v>0</v>
      </c>
      <c r="AF485" s="6">
        <f t="shared" si="183"/>
        <v>6</v>
      </c>
      <c r="AG485" s="6">
        <f t="shared" si="184"/>
        <v>0</v>
      </c>
      <c r="AH485" s="14" t="str">
        <f>LEFT(X485,2)&amp;"."&amp;VLOOKUP(MID(X485,4,3),'Data validation'!$A$1:$B$12,2,FALSE)&amp;".2025"</f>
        <v>16.11.2025</v>
      </c>
      <c r="AI485">
        <f t="shared" si="185"/>
        <v>47</v>
      </c>
      <c r="AJ485" t="str">
        <f>H485&amp;"."&amp;VLOOKUP(I485,'Data validation'!$A$1:$B$12,2,FALSE)&amp;".2026"</f>
        <v>24.08.2026</v>
      </c>
      <c r="AK485">
        <f t="shared" si="186"/>
        <v>35</v>
      </c>
      <c r="AL485" t="e">
        <f>VLOOKUP(E485,[2]Sheet1!$A:$B,2,FALSE)</f>
        <v>#N/A</v>
      </c>
    </row>
    <row r="486" spans="1:38" x14ac:dyDescent="0.25">
      <c r="A486" t="str">
        <f>VLOOKUP(Q486,'Data validation'!$K$2:$L$50,2,FALSE)</f>
        <v>TO</v>
      </c>
      <c r="B486">
        <f t="shared" si="172"/>
        <v>0</v>
      </c>
      <c r="C486">
        <f t="shared" si="173"/>
        <v>5</v>
      </c>
      <c r="D486">
        <f t="shared" si="174"/>
        <v>0</v>
      </c>
      <c r="E486">
        <v>8522</v>
      </c>
      <c r="F486" t="s">
        <v>7799</v>
      </c>
      <c r="G486" t="s">
        <v>238</v>
      </c>
      <c r="H486" t="str">
        <f t="shared" si="175"/>
        <v>27</v>
      </c>
      <c r="I486" t="str">
        <f t="shared" si="176"/>
        <v>Aug</v>
      </c>
      <c r="J486" t="s">
        <v>213</v>
      </c>
      <c r="K486" t="str">
        <f t="shared" si="177"/>
        <v>01</v>
      </c>
      <c r="L486" t="str">
        <f t="shared" si="178"/>
        <v>Sep</v>
      </c>
      <c r="M486">
        <v>5</v>
      </c>
      <c r="N486">
        <f t="shared" si="179"/>
        <v>-26</v>
      </c>
      <c r="O486">
        <f t="shared" si="180"/>
        <v>4</v>
      </c>
      <c r="P486">
        <f t="shared" si="181"/>
        <v>0</v>
      </c>
      <c r="Q486" t="s">
        <v>81</v>
      </c>
      <c r="R486" t="s">
        <v>63</v>
      </c>
      <c r="S486">
        <v>2</v>
      </c>
      <c r="T486">
        <v>2</v>
      </c>
      <c r="U486" s="2">
        <f>SUMIFS(SLR!L:L,SLR!D:D,'Резервации 2026'!E486)</f>
        <v>1509.9594348999999</v>
      </c>
      <c r="V486" s="2">
        <f t="shared" si="195"/>
        <v>301.99188698</v>
      </c>
      <c r="W486" t="s">
        <v>262</v>
      </c>
      <c r="X486" t="s">
        <v>1277</v>
      </c>
      <c r="Y486" t="s">
        <v>1263</v>
      </c>
      <c r="Z486" t="str">
        <f t="shared" si="182"/>
        <v>Nov</v>
      </c>
      <c r="AA486" s="6">
        <f t="shared" si="189"/>
        <v>0</v>
      </c>
      <c r="AB486" s="6">
        <f t="shared" si="189"/>
        <v>0</v>
      </c>
      <c r="AC486" s="6">
        <f t="shared" si="189"/>
        <v>0</v>
      </c>
      <c r="AD486" s="6">
        <f t="shared" si="189"/>
        <v>4</v>
      </c>
      <c r="AE486" s="6">
        <f t="shared" si="189"/>
        <v>0</v>
      </c>
      <c r="AF486" s="6">
        <f t="shared" si="183"/>
        <v>4</v>
      </c>
      <c r="AG486" s="6">
        <f t="shared" si="184"/>
        <v>-1</v>
      </c>
      <c r="AH486" s="14" t="str">
        <f>LEFT(X486,2)&amp;"."&amp;VLOOKUP(MID(X486,4,3),'Data validation'!$A$1:$B$12,2,FALSE)&amp;".2025"</f>
        <v>16.11.2025</v>
      </c>
      <c r="AI486">
        <f t="shared" si="185"/>
        <v>47</v>
      </c>
      <c r="AJ486" t="str">
        <f>H486&amp;"."&amp;VLOOKUP(I486,'Data validation'!$A$1:$B$12,2,FALSE)&amp;".2026"</f>
        <v>27.08.2026</v>
      </c>
      <c r="AK486">
        <f t="shared" si="186"/>
        <v>35</v>
      </c>
      <c r="AL486" t="e">
        <f>VLOOKUP(E486,[2]Sheet1!$A:$B,2,FALSE)</f>
        <v>#N/A</v>
      </c>
    </row>
    <row r="487" spans="1:38" x14ac:dyDescent="0.25">
      <c r="A487" t="str">
        <f>VLOOKUP(Q487,'Data validation'!$K$2:$L$50,2,FALSE)</f>
        <v>TO</v>
      </c>
      <c r="B487">
        <f t="shared" si="172"/>
        <v>0</v>
      </c>
      <c r="C487">
        <f t="shared" si="173"/>
        <v>6</v>
      </c>
      <c r="D487">
        <f t="shared" si="174"/>
        <v>0</v>
      </c>
      <c r="E487">
        <v>9457</v>
      </c>
      <c r="F487" t="s">
        <v>7800</v>
      </c>
      <c r="G487" t="s">
        <v>322</v>
      </c>
      <c r="H487" t="str">
        <f t="shared" si="175"/>
        <v>03</v>
      </c>
      <c r="I487" t="str">
        <f t="shared" si="176"/>
        <v>Sep</v>
      </c>
      <c r="J487" t="s">
        <v>4569</v>
      </c>
      <c r="K487" t="str">
        <f t="shared" si="177"/>
        <v>09</v>
      </c>
      <c r="L487" t="str">
        <f t="shared" si="178"/>
        <v>Sep</v>
      </c>
      <c r="M487">
        <v>6</v>
      </c>
      <c r="N487">
        <f t="shared" si="179"/>
        <v>6</v>
      </c>
      <c r="O487">
        <f t="shared" si="180"/>
        <v>0</v>
      </c>
      <c r="P487">
        <f t="shared" si="181"/>
        <v>0</v>
      </c>
      <c r="Q487" t="s">
        <v>162</v>
      </c>
      <c r="R487" t="s">
        <v>25</v>
      </c>
      <c r="S487">
        <v>2</v>
      </c>
      <c r="T487">
        <v>1</v>
      </c>
      <c r="U487" s="2">
        <f>SUMIFS(Magelan!L:L,Magelan!D:D,'Резервации 2026'!E487)</f>
        <v>1552.5378539999999</v>
      </c>
      <c r="V487" s="2">
        <f>+U487/M487</f>
        <v>258.75630899999999</v>
      </c>
      <c r="W487" t="s">
        <v>262</v>
      </c>
      <c r="X487" t="s">
        <v>4570</v>
      </c>
      <c r="Y487" t="s">
        <v>4556</v>
      </c>
      <c r="Z487" t="str">
        <f t="shared" si="182"/>
        <v>Jan</v>
      </c>
      <c r="AA487" s="6">
        <f t="shared" si="189"/>
        <v>0</v>
      </c>
      <c r="AB487" s="6">
        <f t="shared" si="189"/>
        <v>0</v>
      </c>
      <c r="AC487" s="6">
        <f t="shared" si="189"/>
        <v>0</v>
      </c>
      <c r="AD487" s="6">
        <f t="shared" si="189"/>
        <v>0</v>
      </c>
      <c r="AE487" s="6">
        <f t="shared" si="189"/>
        <v>6</v>
      </c>
      <c r="AF487" s="6">
        <f t="shared" si="183"/>
        <v>6</v>
      </c>
      <c r="AG487" s="6">
        <f t="shared" si="184"/>
        <v>0</v>
      </c>
      <c r="AH487" s="14" t="str">
        <f>LEFT(X487,2)&amp;"."&amp;VLOOKUP(MID(X487,4,3),'Data validation'!$A$1:$B$12,2,FALSE)&amp;".2025"</f>
        <v>12.01.2025</v>
      </c>
      <c r="AI487">
        <f t="shared" si="185"/>
        <v>3</v>
      </c>
      <c r="AJ487" t="str">
        <f>H487&amp;"."&amp;VLOOKUP(I487,'Data validation'!$A$1:$B$12,2,FALSE)&amp;".2026"</f>
        <v>03.09.2026</v>
      </c>
      <c r="AK487">
        <f t="shared" si="186"/>
        <v>36</v>
      </c>
      <c r="AL487" t="e">
        <f>VLOOKUP(E487,[2]Sheet1!$A:$B,2,FALSE)</f>
        <v>#N/A</v>
      </c>
    </row>
    <row r="488" spans="1:38" x14ac:dyDescent="0.25">
      <c r="A488" t="str">
        <f>VLOOKUP(Q488,'Data validation'!$K$2:$L$50,2,FALSE)</f>
        <v>TO</v>
      </c>
      <c r="B488">
        <f t="shared" si="172"/>
        <v>0</v>
      </c>
      <c r="C488">
        <f t="shared" si="173"/>
        <v>0</v>
      </c>
      <c r="D488">
        <f t="shared" si="174"/>
        <v>10</v>
      </c>
      <c r="E488">
        <v>8904</v>
      </c>
      <c r="F488" t="s">
        <v>7801</v>
      </c>
      <c r="G488" t="s">
        <v>538</v>
      </c>
      <c r="H488" t="str">
        <f t="shared" si="175"/>
        <v>22</v>
      </c>
      <c r="I488" t="str">
        <f t="shared" si="176"/>
        <v>Jul</v>
      </c>
      <c r="J488" t="s">
        <v>135</v>
      </c>
      <c r="K488" t="str">
        <f t="shared" si="177"/>
        <v>01</v>
      </c>
      <c r="L488" t="str">
        <f t="shared" si="178"/>
        <v>Aug</v>
      </c>
      <c r="M488">
        <v>10</v>
      </c>
      <c r="N488">
        <f t="shared" si="179"/>
        <v>-21</v>
      </c>
      <c r="O488">
        <f t="shared" si="180"/>
        <v>9</v>
      </c>
      <c r="P488">
        <f t="shared" si="181"/>
        <v>0</v>
      </c>
      <c r="Q488" t="s">
        <v>158</v>
      </c>
      <c r="R488" t="s">
        <v>63</v>
      </c>
      <c r="S488">
        <v>2</v>
      </c>
      <c r="T488">
        <v>1</v>
      </c>
      <c r="U488" s="2">
        <f>SUMIFS(DTS!L:L,DTS!D:D,'Резервации 2026'!E488)</f>
        <v>2962.3001179999997</v>
      </c>
      <c r="V488" s="2">
        <f>+U488/M488</f>
        <v>296.23001179999994</v>
      </c>
      <c r="X488" t="s">
        <v>2939</v>
      </c>
      <c r="Y488" t="s">
        <v>3212</v>
      </c>
      <c r="Z488" t="str">
        <f t="shared" si="182"/>
        <v>Nov</v>
      </c>
      <c r="AA488" s="6">
        <f t="shared" si="189"/>
        <v>0</v>
      </c>
      <c r="AB488" s="6">
        <f t="shared" si="189"/>
        <v>0</v>
      </c>
      <c r="AC488" s="6">
        <f t="shared" si="189"/>
        <v>9</v>
      </c>
      <c r="AD488" s="6">
        <f t="shared" si="189"/>
        <v>0</v>
      </c>
      <c r="AE488" s="6">
        <f t="shared" si="189"/>
        <v>0</v>
      </c>
      <c r="AF488" s="6">
        <f t="shared" si="183"/>
        <v>9</v>
      </c>
      <c r="AG488" s="6">
        <f t="shared" si="184"/>
        <v>-1</v>
      </c>
      <c r="AH488" s="14" t="str">
        <f>LEFT(X488,2)&amp;"."&amp;VLOOKUP(MID(X488,4,3),'Data validation'!$A$1:$B$12,2,FALSE)&amp;".2025"</f>
        <v>28.11.2025</v>
      </c>
      <c r="AI488">
        <f t="shared" si="185"/>
        <v>48</v>
      </c>
      <c r="AJ488" t="str">
        <f>H488&amp;"."&amp;VLOOKUP(I488,'Data validation'!$A$1:$B$12,2,FALSE)&amp;".2026"</f>
        <v>22.07.2026</v>
      </c>
      <c r="AK488">
        <f t="shared" si="186"/>
        <v>30</v>
      </c>
      <c r="AL488" t="e">
        <f>VLOOKUP(E488,[2]Sheet1!$A:$B,2,FALSE)</f>
        <v>#N/A</v>
      </c>
    </row>
    <row r="489" spans="1:38" x14ac:dyDescent="0.25">
      <c r="A489" t="str">
        <f>VLOOKUP(Q489,'Data validation'!$K$2:$L$50,2,FALSE)</f>
        <v>TO</v>
      </c>
      <c r="B489">
        <f t="shared" si="172"/>
        <v>0</v>
      </c>
      <c r="C489">
        <f t="shared" si="173"/>
        <v>8</v>
      </c>
      <c r="D489">
        <f t="shared" si="174"/>
        <v>0</v>
      </c>
      <c r="E489">
        <v>9683</v>
      </c>
      <c r="F489" t="s">
        <v>5055</v>
      </c>
      <c r="G489" t="s">
        <v>126</v>
      </c>
      <c r="H489" t="str">
        <f t="shared" si="175"/>
        <v>27</v>
      </c>
      <c r="I489" t="str">
        <f t="shared" si="176"/>
        <v>Jun</v>
      </c>
      <c r="J489" t="s">
        <v>313</v>
      </c>
      <c r="K489" t="str">
        <f t="shared" si="177"/>
        <v>05</v>
      </c>
      <c r="L489" t="str">
        <f t="shared" si="178"/>
        <v>Jul</v>
      </c>
      <c r="M489">
        <v>8</v>
      </c>
      <c r="N489">
        <f t="shared" si="179"/>
        <v>-22</v>
      </c>
      <c r="O489">
        <f t="shared" si="180"/>
        <v>4</v>
      </c>
      <c r="P489">
        <f t="shared" si="181"/>
        <v>4</v>
      </c>
      <c r="Q489" t="s">
        <v>116</v>
      </c>
      <c r="R489" t="s">
        <v>63</v>
      </c>
      <c r="S489">
        <v>3</v>
      </c>
      <c r="T489">
        <v>0</v>
      </c>
      <c r="U489" s="2">
        <f>SUMIFS(Solvex!L:L,Solvex!D:D,'Резервации 2026'!E489)</f>
        <v>3119.940016</v>
      </c>
      <c r="V489" s="2">
        <f>+U489/M489</f>
        <v>389.992502</v>
      </c>
      <c r="X489" t="s">
        <v>5056</v>
      </c>
      <c r="Y489" t="s">
        <v>5030</v>
      </c>
      <c r="Z489" t="str">
        <f t="shared" si="182"/>
        <v>Jan</v>
      </c>
      <c r="AA489" s="6">
        <f t="shared" si="189"/>
        <v>0</v>
      </c>
      <c r="AB489" s="6">
        <f t="shared" si="189"/>
        <v>4</v>
      </c>
      <c r="AC489" s="6">
        <f t="shared" si="189"/>
        <v>4</v>
      </c>
      <c r="AD489" s="6">
        <f t="shared" si="189"/>
        <v>0</v>
      </c>
      <c r="AE489" s="6">
        <f t="shared" si="189"/>
        <v>0</v>
      </c>
      <c r="AF489" s="6">
        <f t="shared" si="183"/>
        <v>8</v>
      </c>
      <c r="AG489" s="6">
        <f t="shared" si="184"/>
        <v>0</v>
      </c>
      <c r="AH489" s="14" t="str">
        <f>LEFT(X489,2)&amp;"."&amp;VLOOKUP(MID(X489,4,3),'Data validation'!$A$1:$B$12,2,FALSE)&amp;".2025"</f>
        <v>23.01.2025</v>
      </c>
      <c r="AI489">
        <f t="shared" si="185"/>
        <v>4</v>
      </c>
      <c r="AJ489" t="str">
        <f>H489&amp;"."&amp;VLOOKUP(I489,'Data validation'!$A$1:$B$12,2,FALSE)&amp;".2026"</f>
        <v>27.06.2026</v>
      </c>
      <c r="AK489">
        <f t="shared" si="186"/>
        <v>26</v>
      </c>
      <c r="AL489" t="e">
        <f>VLOOKUP(E489,[2]Sheet1!$A:$B,2,FALSE)</f>
        <v>#N/A</v>
      </c>
    </row>
    <row r="490" spans="1:38" x14ac:dyDescent="0.25">
      <c r="A490" t="str">
        <f>VLOOKUP(Q490,'Data validation'!$K$2:$L$50,2,FALSE)</f>
        <v>TOPOLA SKIES</v>
      </c>
      <c r="B490">
        <f t="shared" si="172"/>
        <v>0</v>
      </c>
      <c r="C490">
        <f t="shared" si="173"/>
        <v>2</v>
      </c>
      <c r="D490">
        <f t="shared" si="174"/>
        <v>0</v>
      </c>
      <c r="E490">
        <v>9337</v>
      </c>
      <c r="F490" t="s">
        <v>7802</v>
      </c>
      <c r="G490" t="s">
        <v>45</v>
      </c>
      <c r="H490" t="str">
        <f t="shared" si="175"/>
        <v>04</v>
      </c>
      <c r="I490" t="str">
        <f t="shared" si="176"/>
        <v>Jul</v>
      </c>
      <c r="J490" t="s">
        <v>173</v>
      </c>
      <c r="K490" t="str">
        <f t="shared" si="177"/>
        <v>06</v>
      </c>
      <c r="L490" t="str">
        <f t="shared" si="178"/>
        <v>Jul</v>
      </c>
      <c r="M490">
        <v>2</v>
      </c>
      <c r="N490">
        <f t="shared" si="179"/>
        <v>2</v>
      </c>
      <c r="O490">
        <f t="shared" si="180"/>
        <v>0</v>
      </c>
      <c r="P490">
        <f t="shared" si="181"/>
        <v>0</v>
      </c>
      <c r="Q490" t="s">
        <v>35</v>
      </c>
      <c r="R490" t="s">
        <v>20</v>
      </c>
      <c r="S490">
        <v>3</v>
      </c>
      <c r="T490">
        <v>1</v>
      </c>
      <c r="U490" s="2">
        <v>1270.2846699082568</v>
      </c>
      <c r="V490" s="2">
        <v>635.14233495412839</v>
      </c>
      <c r="X490" t="s">
        <v>4207</v>
      </c>
      <c r="Y490" t="s">
        <v>4205</v>
      </c>
      <c r="Z490" t="str">
        <f t="shared" si="182"/>
        <v>Jan</v>
      </c>
      <c r="AA490" s="6">
        <f t="shared" si="189"/>
        <v>0</v>
      </c>
      <c r="AB490" s="6">
        <f t="shared" si="189"/>
        <v>0</v>
      </c>
      <c r="AC490" s="6">
        <f t="shared" si="189"/>
        <v>2</v>
      </c>
      <c r="AD490" s="6">
        <f t="shared" si="189"/>
        <v>0</v>
      </c>
      <c r="AE490" s="6">
        <f t="shared" si="189"/>
        <v>0</v>
      </c>
      <c r="AF490" s="6">
        <f t="shared" si="183"/>
        <v>2</v>
      </c>
      <c r="AG490" s="6">
        <f t="shared" si="184"/>
        <v>0</v>
      </c>
      <c r="AH490" s="14" t="str">
        <f>LEFT(X490,2)&amp;"."&amp;VLOOKUP(MID(X490,4,3),'Data validation'!$A$1:$B$12,2,FALSE)&amp;".2025"</f>
        <v>03.01.2025</v>
      </c>
      <c r="AI490">
        <f t="shared" si="185"/>
        <v>1</v>
      </c>
      <c r="AJ490" t="str">
        <f>H490&amp;"."&amp;VLOOKUP(I490,'Data validation'!$A$1:$B$12,2,FALSE)&amp;".2026"</f>
        <v>04.07.2026</v>
      </c>
      <c r="AK490">
        <f t="shared" si="186"/>
        <v>27</v>
      </c>
      <c r="AL490" t="e">
        <f>VLOOKUP(E490,[2]Sheet1!$A:$B,2,FALSE)</f>
        <v>#N/A</v>
      </c>
    </row>
    <row r="491" spans="1:38" x14ac:dyDescent="0.25">
      <c r="A491" t="str">
        <f>VLOOKUP(Q491,'Data validation'!$K$2:$L$50,2,FALSE)</f>
        <v>TO</v>
      </c>
      <c r="B491">
        <f t="shared" si="172"/>
        <v>0</v>
      </c>
      <c r="C491">
        <f t="shared" si="173"/>
        <v>0</v>
      </c>
      <c r="D491">
        <f t="shared" si="174"/>
        <v>7</v>
      </c>
      <c r="E491">
        <v>8523</v>
      </c>
      <c r="F491" t="s">
        <v>7803</v>
      </c>
      <c r="G491" t="s">
        <v>33</v>
      </c>
      <c r="H491" t="str">
        <f t="shared" si="175"/>
        <v>18</v>
      </c>
      <c r="I491" t="str">
        <f t="shared" si="176"/>
        <v>Jul</v>
      </c>
      <c r="J491" t="s">
        <v>107</v>
      </c>
      <c r="K491" t="str">
        <f t="shared" si="177"/>
        <v>25</v>
      </c>
      <c r="L491" t="str">
        <f t="shared" si="178"/>
        <v>Jul</v>
      </c>
      <c r="M491">
        <v>7</v>
      </c>
      <c r="N491">
        <f t="shared" si="179"/>
        <v>7</v>
      </c>
      <c r="O491">
        <f t="shared" si="180"/>
        <v>0</v>
      </c>
      <c r="P491">
        <f t="shared" si="181"/>
        <v>0</v>
      </c>
      <c r="Q491" t="s">
        <v>56</v>
      </c>
      <c r="R491" t="s">
        <v>63</v>
      </c>
      <c r="S491">
        <v>2</v>
      </c>
      <c r="T491">
        <v>2</v>
      </c>
      <c r="U491" s="2">
        <f>SUMIFS(Novoton!L:L,Novoton!D:D,'Резервации 2026'!E491)</f>
        <v>2392.7428637000003</v>
      </c>
      <c r="V491" s="2">
        <f>+U491/M491</f>
        <v>341.82040910000006</v>
      </c>
      <c r="X491" t="s">
        <v>1280</v>
      </c>
      <c r="Y491" t="s">
        <v>1263</v>
      </c>
      <c r="Z491" t="str">
        <f t="shared" si="182"/>
        <v>Nov</v>
      </c>
      <c r="AA491" s="6">
        <f t="shared" si="189"/>
        <v>0</v>
      </c>
      <c r="AB491" s="6">
        <f t="shared" si="189"/>
        <v>0</v>
      </c>
      <c r="AC491" s="6">
        <f t="shared" si="189"/>
        <v>7</v>
      </c>
      <c r="AD491" s="6">
        <f t="shared" si="189"/>
        <v>0</v>
      </c>
      <c r="AE491" s="6">
        <f t="shared" si="189"/>
        <v>0</v>
      </c>
      <c r="AF491" s="6">
        <f t="shared" si="183"/>
        <v>7</v>
      </c>
      <c r="AG491" s="6">
        <f t="shared" si="184"/>
        <v>0</v>
      </c>
      <c r="AH491" s="14" t="str">
        <f>LEFT(X491,2)&amp;"."&amp;VLOOKUP(MID(X491,4,3),'Data validation'!$A$1:$B$12,2,FALSE)&amp;".2025"</f>
        <v>16.11.2025</v>
      </c>
      <c r="AI491">
        <f t="shared" si="185"/>
        <v>47</v>
      </c>
      <c r="AJ491" t="str">
        <f>H491&amp;"."&amp;VLOOKUP(I491,'Data validation'!$A$1:$B$12,2,FALSE)&amp;".2026"</f>
        <v>18.07.2026</v>
      </c>
      <c r="AK491">
        <f t="shared" si="186"/>
        <v>29</v>
      </c>
      <c r="AL491" t="e">
        <f>VLOOKUP(E491,[2]Sheet1!$A:$B,2,FALSE)</f>
        <v>#N/A</v>
      </c>
    </row>
    <row r="492" spans="1:38" x14ac:dyDescent="0.25">
      <c r="A492" t="str">
        <f>VLOOKUP(Q492,'Data validation'!$K$2:$L$50,2,FALSE)</f>
        <v>TO</v>
      </c>
      <c r="B492">
        <f t="shared" si="172"/>
        <v>0</v>
      </c>
      <c r="C492">
        <f t="shared" si="173"/>
        <v>3</v>
      </c>
      <c r="D492">
        <f t="shared" si="174"/>
        <v>1</v>
      </c>
      <c r="E492">
        <v>9853</v>
      </c>
      <c r="F492" t="s">
        <v>5486</v>
      </c>
      <c r="G492" t="s">
        <v>593</v>
      </c>
      <c r="H492" t="str">
        <f t="shared" si="175"/>
        <v>08</v>
      </c>
      <c r="I492" t="str">
        <f t="shared" si="176"/>
        <v>Jul</v>
      </c>
      <c r="J492" t="s">
        <v>235</v>
      </c>
      <c r="K492" t="str">
        <f t="shared" si="177"/>
        <v>12</v>
      </c>
      <c r="L492" t="str">
        <f t="shared" si="178"/>
        <v>Jul</v>
      </c>
      <c r="M492">
        <v>4</v>
      </c>
      <c r="N492">
        <f t="shared" si="179"/>
        <v>4</v>
      </c>
      <c r="O492">
        <f t="shared" si="180"/>
        <v>0</v>
      </c>
      <c r="P492">
        <f t="shared" si="181"/>
        <v>0</v>
      </c>
      <c r="Q492" t="s">
        <v>81</v>
      </c>
      <c r="R492" t="s">
        <v>63</v>
      </c>
      <c r="S492">
        <v>2</v>
      </c>
      <c r="T492">
        <v>2</v>
      </c>
      <c r="U492" s="2">
        <f>SUMIFS(SLR!L:L,SLR!D:D,'Резервации 2026'!E492)</f>
        <v>2224.9326496999997</v>
      </c>
      <c r="V492" s="2">
        <f>+U492/M492</f>
        <v>556.23316242499993</v>
      </c>
      <c r="W492" t="s">
        <v>262</v>
      </c>
      <c r="X492" t="s">
        <v>5487</v>
      </c>
      <c r="Y492" t="s">
        <v>5488</v>
      </c>
      <c r="Z492" t="str">
        <f t="shared" si="182"/>
        <v>Jan</v>
      </c>
      <c r="AA492" s="6">
        <f t="shared" si="189"/>
        <v>0</v>
      </c>
      <c r="AB492" s="6">
        <f t="shared" si="189"/>
        <v>0</v>
      </c>
      <c r="AC492" s="6">
        <f t="shared" si="189"/>
        <v>4</v>
      </c>
      <c r="AD492" s="6">
        <f t="shared" si="189"/>
        <v>0</v>
      </c>
      <c r="AE492" s="6">
        <f t="shared" si="189"/>
        <v>0</v>
      </c>
      <c r="AF492" s="6">
        <f t="shared" si="183"/>
        <v>4</v>
      </c>
      <c r="AG492" s="6">
        <f t="shared" si="184"/>
        <v>0</v>
      </c>
      <c r="AH492" s="14" t="str">
        <f>LEFT(X492,2)&amp;"."&amp;VLOOKUP(MID(X492,4,3),'Data validation'!$A$1:$B$12,2,FALSE)&amp;".2025"</f>
        <v>30.01.2025</v>
      </c>
      <c r="AI492">
        <f t="shared" si="185"/>
        <v>5</v>
      </c>
      <c r="AJ492" t="str">
        <f>H492&amp;"."&amp;VLOOKUP(I492,'Data validation'!$A$1:$B$12,2,FALSE)&amp;".2026"</f>
        <v>08.07.2026</v>
      </c>
      <c r="AK492">
        <f t="shared" si="186"/>
        <v>28</v>
      </c>
      <c r="AL492" t="e">
        <f>VLOOKUP(E492,[2]Sheet1!$A:$B,2,FALSE)</f>
        <v>#N/A</v>
      </c>
    </row>
    <row r="493" spans="1:38" x14ac:dyDescent="0.25">
      <c r="A493" t="str">
        <f>VLOOKUP(Q493,'Data validation'!$K$2:$L$50,2,FALSE)</f>
        <v>TO</v>
      </c>
      <c r="B493">
        <f t="shared" si="172"/>
        <v>0</v>
      </c>
      <c r="C493">
        <f t="shared" si="173"/>
        <v>6</v>
      </c>
      <c r="D493">
        <f t="shared" si="174"/>
        <v>0</v>
      </c>
      <c r="E493">
        <v>8282</v>
      </c>
      <c r="F493" t="s">
        <v>7804</v>
      </c>
      <c r="G493" t="s">
        <v>54</v>
      </c>
      <c r="H493" t="str">
        <f t="shared" si="175"/>
        <v>30</v>
      </c>
      <c r="I493" t="str">
        <f t="shared" si="176"/>
        <v>Aug</v>
      </c>
      <c r="J493" t="s">
        <v>694</v>
      </c>
      <c r="K493" t="str">
        <f t="shared" si="177"/>
        <v>05</v>
      </c>
      <c r="L493" t="str">
        <f t="shared" si="178"/>
        <v>Sep</v>
      </c>
      <c r="M493">
        <v>6</v>
      </c>
      <c r="N493">
        <f t="shared" si="179"/>
        <v>-25</v>
      </c>
      <c r="O493">
        <f t="shared" si="180"/>
        <v>1</v>
      </c>
      <c r="P493">
        <f t="shared" si="181"/>
        <v>4</v>
      </c>
      <c r="Q493" t="s">
        <v>56</v>
      </c>
      <c r="R493" t="s">
        <v>17</v>
      </c>
      <c r="S493">
        <v>2</v>
      </c>
      <c r="T493">
        <v>1</v>
      </c>
      <c r="U493" s="2">
        <f>SUMIFS(Novoton!L:L,Novoton!D:D,'Резервации 2026'!E493)</f>
        <v>1296.2263324999999</v>
      </c>
      <c r="V493" s="2">
        <f t="shared" ref="V493:V494" si="196">+U493/M493</f>
        <v>216.03772208333331</v>
      </c>
      <c r="X493" t="s">
        <v>696</v>
      </c>
      <c r="Y493" t="s">
        <v>637</v>
      </c>
      <c r="Z493" t="str">
        <f t="shared" si="182"/>
        <v>Nov</v>
      </c>
      <c r="AA493" s="6">
        <f t="shared" si="189"/>
        <v>0</v>
      </c>
      <c r="AB493" s="6">
        <f t="shared" si="189"/>
        <v>0</v>
      </c>
      <c r="AC493" s="6">
        <f t="shared" si="189"/>
        <v>0</v>
      </c>
      <c r="AD493" s="6">
        <f t="shared" si="189"/>
        <v>1</v>
      </c>
      <c r="AE493" s="6">
        <f t="shared" si="189"/>
        <v>4</v>
      </c>
      <c r="AF493" s="6">
        <f t="shared" si="183"/>
        <v>5</v>
      </c>
      <c r="AG493" s="6">
        <f t="shared" si="184"/>
        <v>-1</v>
      </c>
      <c r="AH493" s="14" t="str">
        <f>LEFT(X493,2)&amp;"."&amp;VLOOKUP(MID(X493,4,3),'Data validation'!$A$1:$B$12,2,FALSE)&amp;".2025"</f>
        <v>10.11.2025</v>
      </c>
      <c r="AI493">
        <f t="shared" si="185"/>
        <v>46</v>
      </c>
      <c r="AJ493" t="str">
        <f>H493&amp;"."&amp;VLOOKUP(I493,'Data validation'!$A$1:$B$12,2,FALSE)&amp;".2026"</f>
        <v>30.08.2026</v>
      </c>
      <c r="AK493">
        <f t="shared" si="186"/>
        <v>36</v>
      </c>
      <c r="AL493" t="e">
        <f>VLOOKUP(E493,[2]Sheet1!$A:$B,2,FALSE)</f>
        <v>#N/A</v>
      </c>
    </row>
    <row r="494" spans="1:38" x14ac:dyDescent="0.25">
      <c r="A494" t="str">
        <f>VLOOKUP(Q494,'Data validation'!$K$2:$L$50,2,FALSE)</f>
        <v>TO</v>
      </c>
      <c r="B494">
        <f t="shared" si="172"/>
        <v>0</v>
      </c>
      <c r="C494">
        <f t="shared" si="173"/>
        <v>0</v>
      </c>
      <c r="D494">
        <f t="shared" si="174"/>
        <v>5</v>
      </c>
      <c r="E494">
        <v>9686</v>
      </c>
      <c r="F494" t="s">
        <v>5057</v>
      </c>
      <c r="G494" t="s">
        <v>326</v>
      </c>
      <c r="H494" t="str">
        <f t="shared" si="175"/>
        <v>10</v>
      </c>
      <c r="I494" t="str">
        <f t="shared" si="176"/>
        <v>Aug</v>
      </c>
      <c r="J494" t="s">
        <v>90</v>
      </c>
      <c r="K494" t="str">
        <f t="shared" si="177"/>
        <v>15</v>
      </c>
      <c r="L494" t="str">
        <f t="shared" si="178"/>
        <v>Aug</v>
      </c>
      <c r="M494">
        <v>5</v>
      </c>
      <c r="N494">
        <f t="shared" si="179"/>
        <v>5</v>
      </c>
      <c r="O494">
        <f t="shared" si="180"/>
        <v>0</v>
      </c>
      <c r="P494">
        <f t="shared" si="181"/>
        <v>0</v>
      </c>
      <c r="Q494" t="s">
        <v>56</v>
      </c>
      <c r="R494" t="s">
        <v>110</v>
      </c>
      <c r="S494">
        <v>3</v>
      </c>
      <c r="T494">
        <v>2</v>
      </c>
      <c r="U494" s="2">
        <f>SUMIFS(Novoton!L:L,Novoton!D:D,'Резервации 2026'!E494)</f>
        <v>3014.5207789999999</v>
      </c>
      <c r="V494" s="2">
        <f t="shared" si="196"/>
        <v>602.90415580000001</v>
      </c>
      <c r="W494" t="s">
        <v>262</v>
      </c>
      <c r="X494" t="s">
        <v>5058</v>
      </c>
      <c r="Y494" t="s">
        <v>5030</v>
      </c>
      <c r="Z494" t="str">
        <f t="shared" si="182"/>
        <v>Jan</v>
      </c>
      <c r="AA494" s="6">
        <f t="shared" si="189"/>
        <v>0</v>
      </c>
      <c r="AB494" s="6">
        <f t="shared" si="189"/>
        <v>0</v>
      </c>
      <c r="AC494" s="6">
        <f t="shared" si="189"/>
        <v>0</v>
      </c>
      <c r="AD494" s="6">
        <f t="shared" si="189"/>
        <v>5</v>
      </c>
      <c r="AE494" s="6">
        <f t="shared" si="189"/>
        <v>0</v>
      </c>
      <c r="AF494" s="6">
        <f t="shared" si="183"/>
        <v>5</v>
      </c>
      <c r="AG494" s="6">
        <f t="shared" si="184"/>
        <v>0</v>
      </c>
      <c r="AH494" s="14" t="str">
        <f>LEFT(X494,2)&amp;"."&amp;VLOOKUP(MID(X494,4,3),'Data validation'!$A$1:$B$12,2,FALSE)&amp;".2025"</f>
        <v>23.01.2025</v>
      </c>
      <c r="AI494">
        <f t="shared" si="185"/>
        <v>4</v>
      </c>
      <c r="AJ494" t="str">
        <f>H494&amp;"."&amp;VLOOKUP(I494,'Data validation'!$A$1:$B$12,2,FALSE)&amp;".2026"</f>
        <v>10.08.2026</v>
      </c>
      <c r="AK494">
        <f t="shared" si="186"/>
        <v>33</v>
      </c>
      <c r="AL494" t="e">
        <f>VLOOKUP(E494,[2]Sheet1!$A:$B,2,FALSE)</f>
        <v>#N/A</v>
      </c>
    </row>
    <row r="495" spans="1:38" x14ac:dyDescent="0.25">
      <c r="A495" t="str">
        <f>VLOOKUP(Q495,'Data validation'!$K$2:$L$50,2,FALSE)</f>
        <v>TOPOLA SKIES</v>
      </c>
      <c r="B495">
        <f t="shared" si="172"/>
        <v>0</v>
      </c>
      <c r="C495">
        <f t="shared" si="173"/>
        <v>5</v>
      </c>
      <c r="D495">
        <f t="shared" si="174"/>
        <v>0</v>
      </c>
      <c r="E495">
        <v>9340</v>
      </c>
      <c r="F495" t="s">
        <v>7805</v>
      </c>
      <c r="G495" t="s">
        <v>275</v>
      </c>
      <c r="H495" t="str">
        <f t="shared" si="175"/>
        <v>22</v>
      </c>
      <c r="I495" t="str">
        <f t="shared" si="176"/>
        <v>Jun</v>
      </c>
      <c r="J495" t="s">
        <v>126</v>
      </c>
      <c r="K495" t="str">
        <f t="shared" si="177"/>
        <v>27</v>
      </c>
      <c r="L495" t="str">
        <f t="shared" si="178"/>
        <v>Jun</v>
      </c>
      <c r="M495">
        <v>5</v>
      </c>
      <c r="N495">
        <f t="shared" si="179"/>
        <v>5</v>
      </c>
      <c r="O495">
        <f t="shared" si="180"/>
        <v>0</v>
      </c>
      <c r="P495">
        <f t="shared" si="181"/>
        <v>0</v>
      </c>
      <c r="Q495" t="s">
        <v>35</v>
      </c>
      <c r="R495" t="s">
        <v>20</v>
      </c>
      <c r="S495">
        <v>2</v>
      </c>
      <c r="U495" s="2">
        <v>1529.8538146788992</v>
      </c>
      <c r="V495" s="2">
        <v>305.97076293577976</v>
      </c>
      <c r="X495" t="s">
        <v>4209</v>
      </c>
      <c r="Y495" t="s">
        <v>4205</v>
      </c>
      <c r="Z495" t="str">
        <f t="shared" si="182"/>
        <v>Jan</v>
      </c>
      <c r="AA495" s="6">
        <f t="shared" si="189"/>
        <v>0</v>
      </c>
      <c r="AB495" s="6">
        <f t="shared" si="189"/>
        <v>5</v>
      </c>
      <c r="AC495" s="6">
        <f t="shared" si="189"/>
        <v>0</v>
      </c>
      <c r="AD495" s="6">
        <f t="shared" si="189"/>
        <v>0</v>
      </c>
      <c r="AE495" s="6">
        <f t="shared" si="189"/>
        <v>0</v>
      </c>
      <c r="AF495" s="6">
        <f t="shared" si="183"/>
        <v>5</v>
      </c>
      <c r="AG495" s="6">
        <f t="shared" si="184"/>
        <v>0</v>
      </c>
      <c r="AH495" s="14" t="str">
        <f>LEFT(X495,2)&amp;"."&amp;VLOOKUP(MID(X495,4,3),'Data validation'!$A$1:$B$12,2,FALSE)&amp;".2025"</f>
        <v>03.01.2025</v>
      </c>
      <c r="AI495">
        <f t="shared" si="185"/>
        <v>1</v>
      </c>
      <c r="AJ495" t="str">
        <f>H495&amp;"."&amp;VLOOKUP(I495,'Data validation'!$A$1:$B$12,2,FALSE)&amp;".2026"</f>
        <v>22.06.2026</v>
      </c>
      <c r="AK495">
        <f t="shared" si="186"/>
        <v>26</v>
      </c>
      <c r="AL495" t="e">
        <f>VLOOKUP(E495,[2]Sheet1!$A:$B,2,FALSE)</f>
        <v>#N/A</v>
      </c>
    </row>
    <row r="496" spans="1:38" x14ac:dyDescent="0.25">
      <c r="A496" t="str">
        <f>VLOOKUP(Q496,'Data validation'!$K$2:$L$50,2,FALSE)</f>
        <v>TO</v>
      </c>
      <c r="B496">
        <f t="shared" si="172"/>
        <v>0</v>
      </c>
      <c r="C496">
        <f t="shared" si="173"/>
        <v>0</v>
      </c>
      <c r="D496">
        <f t="shared" si="174"/>
        <v>6</v>
      </c>
      <c r="E496">
        <v>9854</v>
      </c>
      <c r="F496" t="s">
        <v>5489</v>
      </c>
      <c r="G496" t="s">
        <v>155</v>
      </c>
      <c r="H496" t="str">
        <f t="shared" si="175"/>
        <v>19</v>
      </c>
      <c r="I496" t="str">
        <f t="shared" si="176"/>
        <v>Jul</v>
      </c>
      <c r="J496" t="s">
        <v>107</v>
      </c>
      <c r="K496" t="str">
        <f t="shared" si="177"/>
        <v>25</v>
      </c>
      <c r="L496" t="str">
        <f t="shared" si="178"/>
        <v>Jul</v>
      </c>
      <c r="M496">
        <v>6</v>
      </c>
      <c r="N496">
        <f t="shared" si="179"/>
        <v>6</v>
      </c>
      <c r="O496">
        <f t="shared" si="180"/>
        <v>0</v>
      </c>
      <c r="P496">
        <f t="shared" si="181"/>
        <v>0</v>
      </c>
      <c r="Q496" t="s">
        <v>56</v>
      </c>
      <c r="R496" t="s">
        <v>57</v>
      </c>
      <c r="S496">
        <v>4</v>
      </c>
      <c r="T496">
        <v>1</v>
      </c>
      <c r="U496" s="2">
        <f>SUMIFS(Novoton!L:L,Novoton!D:D,'Резервации 2026'!E496)</f>
        <v>3391.2918702000002</v>
      </c>
      <c r="V496" s="2">
        <f>+U496/M496</f>
        <v>565.21531170000003</v>
      </c>
      <c r="W496" t="s">
        <v>262</v>
      </c>
      <c r="X496" t="s">
        <v>5490</v>
      </c>
      <c r="Y496" t="s">
        <v>5420</v>
      </c>
      <c r="Z496" t="str">
        <f t="shared" si="182"/>
        <v>Jan</v>
      </c>
      <c r="AA496" s="6">
        <f t="shared" si="189"/>
        <v>0</v>
      </c>
      <c r="AB496" s="6">
        <f t="shared" si="189"/>
        <v>0</v>
      </c>
      <c r="AC496" s="6">
        <f t="shared" si="189"/>
        <v>6</v>
      </c>
      <c r="AD496" s="6">
        <f t="shared" si="189"/>
        <v>0</v>
      </c>
      <c r="AE496" s="6">
        <f t="shared" si="189"/>
        <v>0</v>
      </c>
      <c r="AF496" s="6">
        <f t="shared" si="183"/>
        <v>6</v>
      </c>
      <c r="AG496" s="6">
        <f t="shared" si="184"/>
        <v>0</v>
      </c>
      <c r="AH496" s="14" t="str">
        <f>LEFT(X496,2)&amp;"."&amp;VLOOKUP(MID(X496,4,3),'Data validation'!$A$1:$B$12,2,FALSE)&amp;".2025"</f>
        <v>30.01.2025</v>
      </c>
      <c r="AI496">
        <f t="shared" si="185"/>
        <v>5</v>
      </c>
      <c r="AJ496" t="str">
        <f>H496&amp;"."&amp;VLOOKUP(I496,'Data validation'!$A$1:$B$12,2,FALSE)&amp;".2026"</f>
        <v>19.07.2026</v>
      </c>
      <c r="AK496">
        <f t="shared" si="186"/>
        <v>30</v>
      </c>
      <c r="AL496" t="e">
        <f>VLOOKUP(E496,[2]Sheet1!$A:$B,2,FALSE)</f>
        <v>#N/A</v>
      </c>
    </row>
    <row r="497" spans="1:38" x14ac:dyDescent="0.25">
      <c r="A497" t="str">
        <f>VLOOKUP(Q497,'Data validation'!$K$2:$L$50,2,FALSE)</f>
        <v>TO</v>
      </c>
      <c r="B497">
        <f t="shared" si="172"/>
        <v>0</v>
      </c>
      <c r="C497">
        <f t="shared" si="173"/>
        <v>2</v>
      </c>
      <c r="D497">
        <f t="shared" si="174"/>
        <v>5</v>
      </c>
      <c r="E497">
        <v>8190</v>
      </c>
      <c r="F497" t="s">
        <v>7806</v>
      </c>
      <c r="G497" t="s">
        <v>459</v>
      </c>
      <c r="H497" t="str">
        <f t="shared" si="175"/>
        <v>20</v>
      </c>
      <c r="I497" t="str">
        <f t="shared" si="176"/>
        <v>Aug</v>
      </c>
      <c r="J497" t="s">
        <v>238</v>
      </c>
      <c r="K497" t="str">
        <f t="shared" si="177"/>
        <v>27</v>
      </c>
      <c r="L497" t="str">
        <f t="shared" si="178"/>
        <v>Aug</v>
      </c>
      <c r="M497">
        <v>7</v>
      </c>
      <c r="N497">
        <f t="shared" si="179"/>
        <v>7</v>
      </c>
      <c r="O497">
        <f t="shared" si="180"/>
        <v>0</v>
      </c>
      <c r="P497">
        <f t="shared" si="181"/>
        <v>0</v>
      </c>
      <c r="Q497" t="s">
        <v>162</v>
      </c>
      <c r="R497" t="s">
        <v>20</v>
      </c>
      <c r="S497">
        <v>3</v>
      </c>
      <c r="T497">
        <v>1</v>
      </c>
      <c r="U497" s="2">
        <f>SUMIFS(Magelan!L:L,Magelan!D:D,'Резервации 2026'!E497)</f>
        <v>2479.5230407999998</v>
      </c>
      <c r="V497" s="2">
        <f t="shared" ref="V497:V502" si="197">+U497/M497</f>
        <v>354.21757725714281</v>
      </c>
      <c r="X497" t="s">
        <v>461</v>
      </c>
      <c r="Y497" t="s">
        <v>338</v>
      </c>
      <c r="Z497" t="str">
        <f t="shared" si="182"/>
        <v>Nov</v>
      </c>
      <c r="AA497" s="6">
        <f t="shared" si="189"/>
        <v>0</v>
      </c>
      <c r="AB497" s="6">
        <f t="shared" si="189"/>
        <v>0</v>
      </c>
      <c r="AC497" s="6">
        <f t="shared" si="189"/>
        <v>0</v>
      </c>
      <c r="AD497" s="6">
        <f t="shared" si="189"/>
        <v>7</v>
      </c>
      <c r="AE497" s="6">
        <f t="shared" si="189"/>
        <v>0</v>
      </c>
      <c r="AF497" s="6">
        <f t="shared" si="183"/>
        <v>7</v>
      </c>
      <c r="AG497" s="6">
        <f t="shared" si="184"/>
        <v>0</v>
      </c>
      <c r="AH497" s="14" t="str">
        <f>LEFT(X497,2)&amp;"."&amp;VLOOKUP(MID(X497,4,3),'Data validation'!$A$1:$B$12,2,FALSE)&amp;".2025"</f>
        <v>07.11.2025</v>
      </c>
      <c r="AI497">
        <f t="shared" si="185"/>
        <v>45</v>
      </c>
      <c r="AJ497" t="str">
        <f>H497&amp;"."&amp;VLOOKUP(I497,'Data validation'!$A$1:$B$12,2,FALSE)&amp;".2026"</f>
        <v>20.08.2026</v>
      </c>
      <c r="AK497">
        <f t="shared" si="186"/>
        <v>34</v>
      </c>
      <c r="AL497" t="e">
        <f>VLOOKUP(E497,[2]Sheet1!$A:$B,2,FALSE)</f>
        <v>#N/A</v>
      </c>
    </row>
    <row r="498" spans="1:38" x14ac:dyDescent="0.25">
      <c r="A498" t="str">
        <f>VLOOKUP(Q498,'Data validation'!$K$2:$L$50,2,FALSE)</f>
        <v>TO</v>
      </c>
      <c r="B498">
        <f t="shared" si="172"/>
        <v>0</v>
      </c>
      <c r="C498">
        <f t="shared" si="173"/>
        <v>6</v>
      </c>
      <c r="D498">
        <f t="shared" si="174"/>
        <v>0</v>
      </c>
      <c r="E498">
        <v>8285</v>
      </c>
      <c r="F498" t="s">
        <v>7807</v>
      </c>
      <c r="G498" t="s">
        <v>54</v>
      </c>
      <c r="H498" t="str">
        <f t="shared" si="175"/>
        <v>30</v>
      </c>
      <c r="I498" t="str">
        <f t="shared" si="176"/>
        <v>Aug</v>
      </c>
      <c r="J498" t="s">
        <v>694</v>
      </c>
      <c r="K498" t="str">
        <f t="shared" si="177"/>
        <v>05</v>
      </c>
      <c r="L498" t="str">
        <f t="shared" si="178"/>
        <v>Sep</v>
      </c>
      <c r="M498">
        <v>6</v>
      </c>
      <c r="N498">
        <f t="shared" si="179"/>
        <v>-25</v>
      </c>
      <c r="O498">
        <f t="shared" si="180"/>
        <v>1</v>
      </c>
      <c r="P498">
        <f t="shared" si="181"/>
        <v>4</v>
      </c>
      <c r="Q498" t="s">
        <v>162</v>
      </c>
      <c r="R498" t="s">
        <v>63</v>
      </c>
      <c r="S498">
        <v>3</v>
      </c>
      <c r="T498">
        <v>1</v>
      </c>
      <c r="U498" s="2">
        <f>SUMIFS(Magelan!L:L,Magelan!D:D,'Резервации 2026'!E498)</f>
        <v>1802.2386701</v>
      </c>
      <c r="V498" s="2">
        <f t="shared" si="197"/>
        <v>300.37311168333332</v>
      </c>
      <c r="X498" t="s">
        <v>702</v>
      </c>
      <c r="Y498" t="s">
        <v>637</v>
      </c>
      <c r="Z498" t="str">
        <f t="shared" si="182"/>
        <v>Nov</v>
      </c>
      <c r="AA498" s="6">
        <f t="shared" si="189"/>
        <v>0</v>
      </c>
      <c r="AB498" s="6">
        <f t="shared" si="189"/>
        <v>0</v>
      </c>
      <c r="AC498" s="6">
        <f t="shared" si="189"/>
        <v>0</v>
      </c>
      <c r="AD498" s="6">
        <f t="shared" si="189"/>
        <v>1</v>
      </c>
      <c r="AE498" s="6">
        <f t="shared" si="189"/>
        <v>4</v>
      </c>
      <c r="AF498" s="6">
        <f t="shared" si="183"/>
        <v>5</v>
      </c>
      <c r="AG498" s="6">
        <f t="shared" si="184"/>
        <v>-1</v>
      </c>
      <c r="AH498" s="14" t="str">
        <f>LEFT(X498,2)&amp;"."&amp;VLOOKUP(MID(X498,4,3),'Data validation'!$A$1:$B$12,2,FALSE)&amp;".2025"</f>
        <v>10.11.2025</v>
      </c>
      <c r="AI498">
        <f t="shared" si="185"/>
        <v>46</v>
      </c>
      <c r="AJ498" t="str">
        <f>H498&amp;"."&amp;VLOOKUP(I498,'Data validation'!$A$1:$B$12,2,FALSE)&amp;".2026"</f>
        <v>30.08.2026</v>
      </c>
      <c r="AK498">
        <f t="shared" si="186"/>
        <v>36</v>
      </c>
      <c r="AL498" t="e">
        <f>VLOOKUP(E498,[2]Sheet1!$A:$B,2,FALSE)</f>
        <v>#N/A</v>
      </c>
    </row>
    <row r="499" spans="1:38" x14ac:dyDescent="0.25">
      <c r="A499" t="str">
        <f>VLOOKUP(Q499,'Data validation'!$K$2:$L$50,2,FALSE)</f>
        <v>TO</v>
      </c>
      <c r="B499">
        <f t="shared" si="172"/>
        <v>0</v>
      </c>
      <c r="C499">
        <f t="shared" si="173"/>
        <v>0</v>
      </c>
      <c r="D499">
        <f t="shared" si="174"/>
        <v>5</v>
      </c>
      <c r="E499">
        <v>9855</v>
      </c>
      <c r="F499" t="s">
        <v>5493</v>
      </c>
      <c r="G499" t="s">
        <v>84</v>
      </c>
      <c r="H499" t="str">
        <f t="shared" si="175"/>
        <v>20</v>
      </c>
      <c r="I499" t="str">
        <f t="shared" si="176"/>
        <v>Jul</v>
      </c>
      <c r="J499" t="s">
        <v>107</v>
      </c>
      <c r="K499" t="str">
        <f t="shared" si="177"/>
        <v>25</v>
      </c>
      <c r="L499" t="str">
        <f t="shared" si="178"/>
        <v>Jul</v>
      </c>
      <c r="M499">
        <v>5</v>
      </c>
      <c r="N499">
        <f t="shared" si="179"/>
        <v>5</v>
      </c>
      <c r="O499">
        <f t="shared" si="180"/>
        <v>0</v>
      </c>
      <c r="P499">
        <f t="shared" si="181"/>
        <v>0</v>
      </c>
      <c r="Q499" t="s">
        <v>162</v>
      </c>
      <c r="R499" t="s">
        <v>188</v>
      </c>
      <c r="S499">
        <v>2</v>
      </c>
      <c r="T499">
        <v>1</v>
      </c>
      <c r="U499" s="2">
        <f>SUMIFS(Magelan!L:L,Magelan!D:D,'Резервации 2026'!E499)</f>
        <v>1758.4867529999999</v>
      </c>
      <c r="V499" s="2">
        <f t="shared" si="197"/>
        <v>351.69735059999999</v>
      </c>
      <c r="W499" t="s">
        <v>262</v>
      </c>
      <c r="X499" t="s">
        <v>5492</v>
      </c>
      <c r="Y499" t="s">
        <v>5420</v>
      </c>
      <c r="Z499" t="str">
        <f t="shared" si="182"/>
        <v>Jan</v>
      </c>
      <c r="AA499" s="6">
        <f t="shared" si="189"/>
        <v>0</v>
      </c>
      <c r="AB499" s="6">
        <f t="shared" si="189"/>
        <v>0</v>
      </c>
      <c r="AC499" s="6">
        <f t="shared" si="189"/>
        <v>5</v>
      </c>
      <c r="AD499" s="6">
        <f t="shared" si="189"/>
        <v>0</v>
      </c>
      <c r="AE499" s="6">
        <f t="shared" si="189"/>
        <v>0</v>
      </c>
      <c r="AF499" s="6">
        <f t="shared" si="183"/>
        <v>5</v>
      </c>
      <c r="AG499" s="6">
        <f t="shared" si="184"/>
        <v>0</v>
      </c>
      <c r="AH499" s="14" t="str">
        <f>LEFT(X499,2)&amp;"."&amp;VLOOKUP(MID(X499,4,3),'Data validation'!$A$1:$B$12,2,FALSE)&amp;".2025"</f>
        <v>30.01.2025</v>
      </c>
      <c r="AI499">
        <f t="shared" si="185"/>
        <v>5</v>
      </c>
      <c r="AJ499" t="str">
        <f>H499&amp;"."&amp;VLOOKUP(I499,'Data validation'!$A$1:$B$12,2,FALSE)&amp;".2026"</f>
        <v>20.07.2026</v>
      </c>
      <c r="AK499">
        <f t="shared" si="186"/>
        <v>30</v>
      </c>
      <c r="AL499" t="e">
        <f>VLOOKUP(E499,[2]Sheet1!$A:$B,2,FALSE)</f>
        <v>#N/A</v>
      </c>
    </row>
    <row r="500" spans="1:38" x14ac:dyDescent="0.25">
      <c r="A500" t="str">
        <f>VLOOKUP(Q500,'Data validation'!$K$2:$L$50,2,FALSE)</f>
        <v>TO</v>
      </c>
      <c r="B500">
        <f t="shared" si="172"/>
        <v>0</v>
      </c>
      <c r="C500">
        <f t="shared" si="173"/>
        <v>5</v>
      </c>
      <c r="D500">
        <f t="shared" si="174"/>
        <v>0</v>
      </c>
      <c r="E500">
        <v>9857</v>
      </c>
      <c r="F500" t="s">
        <v>5491</v>
      </c>
      <c r="G500" t="s">
        <v>173</v>
      </c>
      <c r="H500" t="str">
        <f t="shared" si="175"/>
        <v>06</v>
      </c>
      <c r="I500" t="str">
        <f t="shared" si="176"/>
        <v>Jul</v>
      </c>
      <c r="J500" t="s">
        <v>323</v>
      </c>
      <c r="K500" t="str">
        <f t="shared" si="177"/>
        <v>11</v>
      </c>
      <c r="L500" t="str">
        <f t="shared" si="178"/>
        <v>Jul</v>
      </c>
      <c r="M500">
        <v>5</v>
      </c>
      <c r="N500">
        <f t="shared" si="179"/>
        <v>5</v>
      </c>
      <c r="O500">
        <f t="shared" si="180"/>
        <v>0</v>
      </c>
      <c r="P500">
        <f t="shared" si="181"/>
        <v>0</v>
      </c>
      <c r="Q500" t="s">
        <v>162</v>
      </c>
      <c r="R500" t="s">
        <v>20</v>
      </c>
      <c r="S500">
        <v>2</v>
      </c>
      <c r="T500">
        <v>0</v>
      </c>
      <c r="U500" s="2">
        <f>SUMIFS(Magelan!L:L,Magelan!D:D,'Резервации 2026'!E500)</f>
        <v>1504.6982522000001</v>
      </c>
      <c r="V500" s="2">
        <f t="shared" si="197"/>
        <v>300.93965044000004</v>
      </c>
      <c r="W500" t="s">
        <v>262</v>
      </c>
      <c r="X500" t="s">
        <v>5492</v>
      </c>
      <c r="Y500" t="s">
        <v>5420</v>
      </c>
      <c r="Z500" t="str">
        <f t="shared" si="182"/>
        <v>Jan</v>
      </c>
      <c r="AA500" s="6">
        <f t="shared" si="189"/>
        <v>0</v>
      </c>
      <c r="AB500" s="6">
        <f t="shared" si="189"/>
        <v>0</v>
      </c>
      <c r="AC500" s="6">
        <f t="shared" si="189"/>
        <v>5</v>
      </c>
      <c r="AD500" s="6">
        <f t="shared" si="189"/>
        <v>0</v>
      </c>
      <c r="AE500" s="6">
        <f t="shared" si="189"/>
        <v>0</v>
      </c>
      <c r="AF500" s="6">
        <f t="shared" si="183"/>
        <v>5</v>
      </c>
      <c r="AG500" s="6">
        <f t="shared" si="184"/>
        <v>0</v>
      </c>
      <c r="AH500" s="14" t="str">
        <f>LEFT(X500,2)&amp;"."&amp;VLOOKUP(MID(X500,4,3),'Data validation'!$A$1:$B$12,2,FALSE)&amp;".2025"</f>
        <v>30.01.2025</v>
      </c>
      <c r="AI500">
        <f t="shared" si="185"/>
        <v>5</v>
      </c>
      <c r="AJ500" t="str">
        <f>H500&amp;"."&amp;VLOOKUP(I500,'Data validation'!$A$1:$B$12,2,FALSE)&amp;".2026"</f>
        <v>06.07.2026</v>
      </c>
      <c r="AK500">
        <f t="shared" si="186"/>
        <v>28</v>
      </c>
      <c r="AL500" t="e">
        <f>VLOOKUP(E500,[2]Sheet1!$A:$B,2,FALSE)</f>
        <v>#N/A</v>
      </c>
    </row>
    <row r="501" spans="1:38" x14ac:dyDescent="0.25">
      <c r="A501" t="str">
        <f>VLOOKUP(Q501,'Data validation'!$K$2:$L$50,2,FALSE)</f>
        <v>TO</v>
      </c>
      <c r="B501">
        <f t="shared" si="172"/>
        <v>0</v>
      </c>
      <c r="C501">
        <f t="shared" si="173"/>
        <v>0</v>
      </c>
      <c r="D501">
        <f t="shared" si="174"/>
        <v>8</v>
      </c>
      <c r="E501">
        <v>8284</v>
      </c>
      <c r="F501" t="s">
        <v>7808</v>
      </c>
      <c r="G501" t="s">
        <v>107</v>
      </c>
      <c r="H501" t="str">
        <f t="shared" si="175"/>
        <v>25</v>
      </c>
      <c r="I501" t="str">
        <f t="shared" si="176"/>
        <v>Jul</v>
      </c>
      <c r="J501" t="s">
        <v>78</v>
      </c>
      <c r="K501" t="str">
        <f t="shared" si="177"/>
        <v>02</v>
      </c>
      <c r="L501" t="str">
        <f t="shared" si="178"/>
        <v>Aug</v>
      </c>
      <c r="M501">
        <v>8</v>
      </c>
      <c r="N501">
        <f t="shared" si="179"/>
        <v>-23</v>
      </c>
      <c r="O501">
        <f t="shared" si="180"/>
        <v>6</v>
      </c>
      <c r="P501">
        <f t="shared" si="181"/>
        <v>1</v>
      </c>
      <c r="Q501" t="s">
        <v>81</v>
      </c>
      <c r="R501" t="s">
        <v>63</v>
      </c>
      <c r="S501">
        <v>2</v>
      </c>
      <c r="T501">
        <v>2</v>
      </c>
      <c r="U501" s="2">
        <f>SUMIFS(SLR!L:L,SLR!D:D,'Резервации 2026'!E501)</f>
        <v>2734.5632728</v>
      </c>
      <c r="V501" s="2">
        <f t="shared" si="197"/>
        <v>341.82040910000001</v>
      </c>
      <c r="W501" t="s">
        <v>262</v>
      </c>
      <c r="X501" t="s">
        <v>699</v>
      </c>
      <c r="Y501" t="s">
        <v>637</v>
      </c>
      <c r="Z501" t="str">
        <f t="shared" si="182"/>
        <v>Nov</v>
      </c>
      <c r="AA501" s="6">
        <f t="shared" si="189"/>
        <v>0</v>
      </c>
      <c r="AB501" s="6">
        <f t="shared" si="189"/>
        <v>0</v>
      </c>
      <c r="AC501" s="6">
        <f t="shared" si="189"/>
        <v>6</v>
      </c>
      <c r="AD501" s="6">
        <f t="shared" si="189"/>
        <v>1</v>
      </c>
      <c r="AE501" s="6">
        <f t="shared" si="189"/>
        <v>0</v>
      </c>
      <c r="AF501" s="6">
        <f t="shared" si="183"/>
        <v>7</v>
      </c>
      <c r="AG501" s="6">
        <f t="shared" si="184"/>
        <v>-1</v>
      </c>
      <c r="AH501" s="14" t="str">
        <f>LEFT(X501,2)&amp;"."&amp;VLOOKUP(MID(X501,4,3),'Data validation'!$A$1:$B$12,2,FALSE)&amp;".2025"</f>
        <v>10.11.2025</v>
      </c>
      <c r="AI501">
        <f t="shared" si="185"/>
        <v>46</v>
      </c>
      <c r="AJ501" t="str">
        <f>H501&amp;"."&amp;VLOOKUP(I501,'Data validation'!$A$1:$B$12,2,FALSE)&amp;".2026"</f>
        <v>25.07.2026</v>
      </c>
      <c r="AK501">
        <f t="shared" si="186"/>
        <v>30</v>
      </c>
      <c r="AL501" t="e">
        <f>VLOOKUP(E501,[2]Sheet1!$A:$B,2,FALSE)</f>
        <v>#N/A</v>
      </c>
    </row>
    <row r="502" spans="1:38" x14ac:dyDescent="0.25">
      <c r="A502" t="str">
        <f>VLOOKUP(Q502,'Data validation'!$K$2:$L$50,2,FALSE)</f>
        <v>TO</v>
      </c>
      <c r="B502">
        <f t="shared" si="172"/>
        <v>0</v>
      </c>
      <c r="C502">
        <f t="shared" si="173"/>
        <v>0</v>
      </c>
      <c r="D502">
        <f t="shared" si="174"/>
        <v>5</v>
      </c>
      <c r="E502">
        <v>8536</v>
      </c>
      <c r="F502" t="s">
        <v>7809</v>
      </c>
      <c r="G502" t="s">
        <v>78</v>
      </c>
      <c r="H502" t="str">
        <f t="shared" si="175"/>
        <v>02</v>
      </c>
      <c r="I502" t="str">
        <f t="shared" si="176"/>
        <v>Aug</v>
      </c>
      <c r="J502" t="s">
        <v>646</v>
      </c>
      <c r="K502" t="str">
        <f t="shared" si="177"/>
        <v>07</v>
      </c>
      <c r="L502" t="str">
        <f t="shared" si="178"/>
        <v>Aug</v>
      </c>
      <c r="M502">
        <v>5</v>
      </c>
      <c r="N502">
        <f t="shared" si="179"/>
        <v>5</v>
      </c>
      <c r="O502">
        <f t="shared" si="180"/>
        <v>0</v>
      </c>
      <c r="P502">
        <f t="shared" si="181"/>
        <v>0</v>
      </c>
      <c r="Q502" t="s">
        <v>81</v>
      </c>
      <c r="R502" t="s">
        <v>17</v>
      </c>
      <c r="S502">
        <v>2</v>
      </c>
      <c r="T502">
        <v>1</v>
      </c>
      <c r="U502" s="2">
        <f>SUMIFS(SLR!L:L,SLR!D:D,'Резервации 2026'!E502)</f>
        <v>934.49557400000003</v>
      </c>
      <c r="V502" s="2">
        <f t="shared" si="197"/>
        <v>186.89911480000001</v>
      </c>
      <c r="W502" t="s">
        <v>262</v>
      </c>
      <c r="X502" t="s">
        <v>1309</v>
      </c>
      <c r="Y502" t="s">
        <v>1295</v>
      </c>
      <c r="Z502" t="str">
        <f t="shared" si="182"/>
        <v>Nov</v>
      </c>
      <c r="AA502" s="6">
        <f t="shared" si="189"/>
        <v>0</v>
      </c>
      <c r="AB502" s="6">
        <f t="shared" si="189"/>
        <v>0</v>
      </c>
      <c r="AC502" s="6">
        <f t="shared" si="189"/>
        <v>0</v>
      </c>
      <c r="AD502" s="6">
        <f t="shared" si="189"/>
        <v>5</v>
      </c>
      <c r="AE502" s="6">
        <f t="shared" si="189"/>
        <v>0</v>
      </c>
      <c r="AF502" s="6">
        <f t="shared" si="183"/>
        <v>5</v>
      </c>
      <c r="AG502" s="6">
        <f t="shared" si="184"/>
        <v>0</v>
      </c>
      <c r="AH502" s="14" t="str">
        <f>LEFT(X502,2)&amp;"."&amp;VLOOKUP(MID(X502,4,3),'Data validation'!$A$1:$B$12,2,FALSE)&amp;".2025"</f>
        <v>17.11.2025</v>
      </c>
      <c r="AI502">
        <f t="shared" si="185"/>
        <v>47</v>
      </c>
      <c r="AJ502" t="str">
        <f>H502&amp;"."&amp;VLOOKUP(I502,'Data validation'!$A$1:$B$12,2,FALSE)&amp;".2026"</f>
        <v>02.08.2026</v>
      </c>
      <c r="AK502">
        <f t="shared" si="186"/>
        <v>32</v>
      </c>
      <c r="AL502" t="e">
        <f>VLOOKUP(E502,[2]Sheet1!$A:$B,2,FALSE)</f>
        <v>#N/A</v>
      </c>
    </row>
    <row r="503" spans="1:38" x14ac:dyDescent="0.25">
      <c r="A503" t="str">
        <f>VLOOKUP(Q503,'Data validation'!$K$2:$L$50,2,FALSE)</f>
        <v>TO</v>
      </c>
      <c r="B503">
        <f t="shared" si="172"/>
        <v>0</v>
      </c>
      <c r="C503">
        <f t="shared" si="173"/>
        <v>6</v>
      </c>
      <c r="D503">
        <f t="shared" si="174"/>
        <v>0</v>
      </c>
      <c r="E503">
        <v>8277</v>
      </c>
      <c r="F503" t="s">
        <v>7810</v>
      </c>
      <c r="G503" t="s">
        <v>313</v>
      </c>
      <c r="H503" t="str">
        <f t="shared" si="175"/>
        <v>05</v>
      </c>
      <c r="I503" t="str">
        <f t="shared" si="176"/>
        <v>Jul</v>
      </c>
      <c r="J503" t="s">
        <v>323</v>
      </c>
      <c r="K503" t="str">
        <f t="shared" si="177"/>
        <v>11</v>
      </c>
      <c r="L503" t="str">
        <f t="shared" si="178"/>
        <v>Jul</v>
      </c>
      <c r="M503">
        <v>6</v>
      </c>
      <c r="N503">
        <f t="shared" si="179"/>
        <v>6</v>
      </c>
      <c r="O503">
        <f t="shared" si="180"/>
        <v>0</v>
      </c>
      <c r="P503">
        <f t="shared" si="181"/>
        <v>0</v>
      </c>
      <c r="Q503" t="s">
        <v>162</v>
      </c>
      <c r="R503" t="s">
        <v>17</v>
      </c>
      <c r="S503">
        <v>2</v>
      </c>
      <c r="T503">
        <v>2</v>
      </c>
      <c r="U503" s="2">
        <f>SUMIFS(Magelan!L:L,Magelan!D:D,'Резервации 2026'!E503)</f>
        <v>1873.2939739999999</v>
      </c>
      <c r="V503" s="2">
        <f>+U503/M503</f>
        <v>312.21566233333334</v>
      </c>
      <c r="X503" t="s">
        <v>679</v>
      </c>
      <c r="Y503" t="s">
        <v>338</v>
      </c>
      <c r="Z503" t="str">
        <f t="shared" si="182"/>
        <v>Nov</v>
      </c>
      <c r="AA503" s="6">
        <f t="shared" si="189"/>
        <v>0</v>
      </c>
      <c r="AB503" s="6">
        <f t="shared" si="189"/>
        <v>0</v>
      </c>
      <c r="AC503" s="6">
        <f t="shared" si="189"/>
        <v>6</v>
      </c>
      <c r="AD503" s="6">
        <f t="shared" si="189"/>
        <v>0</v>
      </c>
      <c r="AE503" s="6">
        <f t="shared" si="189"/>
        <v>0</v>
      </c>
      <c r="AF503" s="6">
        <f t="shared" si="183"/>
        <v>6</v>
      </c>
      <c r="AG503" s="6">
        <f t="shared" si="184"/>
        <v>0</v>
      </c>
      <c r="AH503" s="14" t="str">
        <f>LEFT(X503,2)&amp;"."&amp;VLOOKUP(MID(X503,4,3),'Data validation'!$A$1:$B$12,2,FALSE)&amp;".2025"</f>
        <v>10.11.2025</v>
      </c>
      <c r="AI503">
        <f t="shared" si="185"/>
        <v>46</v>
      </c>
      <c r="AJ503" t="str">
        <f>H503&amp;"."&amp;VLOOKUP(I503,'Data validation'!$A$1:$B$12,2,FALSE)&amp;".2026"</f>
        <v>05.07.2026</v>
      </c>
      <c r="AK503">
        <f t="shared" si="186"/>
        <v>28</v>
      </c>
      <c r="AL503" t="e">
        <f>VLOOKUP(E503,[2]Sheet1!$A:$B,2,FALSE)</f>
        <v>#N/A</v>
      </c>
    </row>
    <row r="504" spans="1:38" x14ac:dyDescent="0.25">
      <c r="A504" t="str">
        <f>VLOOKUP(Q504,'Data validation'!$K$2:$L$50,2,FALSE)</f>
        <v>TO</v>
      </c>
      <c r="B504">
        <f t="shared" si="172"/>
        <v>0</v>
      </c>
      <c r="C504">
        <f t="shared" si="173"/>
        <v>8</v>
      </c>
      <c r="D504">
        <f t="shared" si="174"/>
        <v>0</v>
      </c>
      <c r="E504">
        <v>9687</v>
      </c>
      <c r="F504" t="s">
        <v>5059</v>
      </c>
      <c r="G504" t="s">
        <v>126</v>
      </c>
      <c r="H504" t="str">
        <f t="shared" si="175"/>
        <v>27</v>
      </c>
      <c r="I504" t="str">
        <f t="shared" si="176"/>
        <v>Jun</v>
      </c>
      <c r="J504" t="s">
        <v>313</v>
      </c>
      <c r="K504" t="str">
        <f t="shared" si="177"/>
        <v>05</v>
      </c>
      <c r="L504" t="str">
        <f t="shared" si="178"/>
        <v>Jul</v>
      </c>
      <c r="M504">
        <v>8</v>
      </c>
      <c r="N504">
        <f t="shared" si="179"/>
        <v>-22</v>
      </c>
      <c r="O504">
        <f t="shared" si="180"/>
        <v>4</v>
      </c>
      <c r="P504">
        <f t="shared" si="181"/>
        <v>4</v>
      </c>
      <c r="Q504" t="s">
        <v>116</v>
      </c>
      <c r="R504" t="s">
        <v>17</v>
      </c>
      <c r="S504">
        <v>2</v>
      </c>
      <c r="T504">
        <v>0</v>
      </c>
      <c r="U504" s="2">
        <f>SUMIFS(Solvex!L:L,Solvex!D:D,'Резервации 2026'!E504)</f>
        <v>2250.9256304</v>
      </c>
      <c r="V504" s="2">
        <f>+U504/M504</f>
        <v>281.36570380000001</v>
      </c>
      <c r="X504" t="s">
        <v>5060</v>
      </c>
      <c r="Y504" t="s">
        <v>5030</v>
      </c>
      <c r="Z504" t="str">
        <f t="shared" si="182"/>
        <v>Jan</v>
      </c>
      <c r="AA504" s="6">
        <f t="shared" si="189"/>
        <v>0</v>
      </c>
      <c r="AB504" s="6">
        <f t="shared" si="189"/>
        <v>4</v>
      </c>
      <c r="AC504" s="6">
        <f t="shared" si="189"/>
        <v>4</v>
      </c>
      <c r="AD504" s="6">
        <f t="shared" si="189"/>
        <v>0</v>
      </c>
      <c r="AE504" s="6">
        <f t="shared" si="189"/>
        <v>0</v>
      </c>
      <c r="AF504" s="6">
        <f t="shared" si="183"/>
        <v>8</v>
      </c>
      <c r="AG504" s="6">
        <f t="shared" si="184"/>
        <v>0</v>
      </c>
      <c r="AH504" s="14" t="str">
        <f>LEFT(X504,2)&amp;"."&amp;VLOOKUP(MID(X504,4,3),'Data validation'!$A$1:$B$12,2,FALSE)&amp;".2025"</f>
        <v>23.01.2025</v>
      </c>
      <c r="AI504">
        <f t="shared" si="185"/>
        <v>4</v>
      </c>
      <c r="AJ504" t="str">
        <f>H504&amp;"."&amp;VLOOKUP(I504,'Data validation'!$A$1:$B$12,2,FALSE)&amp;".2026"</f>
        <v>27.06.2026</v>
      </c>
      <c r="AK504">
        <f t="shared" si="186"/>
        <v>26</v>
      </c>
      <c r="AL504" t="e">
        <f>VLOOKUP(E504,[2]Sheet1!$A:$B,2,FALSE)</f>
        <v>#N/A</v>
      </c>
    </row>
    <row r="505" spans="1:38" x14ac:dyDescent="0.25">
      <c r="A505" t="str">
        <f>VLOOKUP(Q505,'Data validation'!$K$2:$L$50,2,FALSE)</f>
        <v>TO</v>
      </c>
      <c r="B505">
        <f t="shared" si="172"/>
        <v>0</v>
      </c>
      <c r="C505">
        <f t="shared" si="173"/>
        <v>0</v>
      </c>
      <c r="D505">
        <f t="shared" si="174"/>
        <v>5</v>
      </c>
      <c r="E505">
        <v>8286</v>
      </c>
      <c r="F505" t="s">
        <v>7811</v>
      </c>
      <c r="G505" t="s">
        <v>160</v>
      </c>
      <c r="H505" t="str">
        <f t="shared" si="175"/>
        <v>04</v>
      </c>
      <c r="I505" t="str">
        <f t="shared" si="176"/>
        <v>Aug</v>
      </c>
      <c r="J505" t="s">
        <v>79</v>
      </c>
      <c r="K505" t="str">
        <f t="shared" si="177"/>
        <v>09</v>
      </c>
      <c r="L505" t="str">
        <f t="shared" si="178"/>
        <v>Aug</v>
      </c>
      <c r="M505">
        <v>5</v>
      </c>
      <c r="N505">
        <f t="shared" si="179"/>
        <v>5</v>
      </c>
      <c r="O505">
        <f t="shared" si="180"/>
        <v>0</v>
      </c>
      <c r="P505">
        <f t="shared" si="181"/>
        <v>0</v>
      </c>
      <c r="Q505" t="s">
        <v>81</v>
      </c>
      <c r="R505" t="s">
        <v>63</v>
      </c>
      <c r="S505">
        <v>2</v>
      </c>
      <c r="T505">
        <v>1</v>
      </c>
      <c r="U505" s="2">
        <f>SUMIFS(SLR!L:L,SLR!D:D,'Резервации 2026'!E505)</f>
        <v>1367.320753</v>
      </c>
      <c r="V505" s="2">
        <f t="shared" ref="V505:V506" si="198">+U505/M505</f>
        <v>273.46415059999998</v>
      </c>
      <c r="W505" t="s">
        <v>262</v>
      </c>
      <c r="X505" t="s">
        <v>705</v>
      </c>
      <c r="Y505" t="s">
        <v>637</v>
      </c>
      <c r="Z505" t="str">
        <f t="shared" si="182"/>
        <v>Nov</v>
      </c>
      <c r="AA505" s="6">
        <f t="shared" si="189"/>
        <v>0</v>
      </c>
      <c r="AB505" s="6">
        <f t="shared" si="189"/>
        <v>0</v>
      </c>
      <c r="AC505" s="6">
        <f t="shared" si="189"/>
        <v>0</v>
      </c>
      <c r="AD505" s="6">
        <f t="shared" si="189"/>
        <v>5</v>
      </c>
      <c r="AE505" s="6">
        <f t="shared" si="189"/>
        <v>0</v>
      </c>
      <c r="AF505" s="6">
        <f t="shared" si="183"/>
        <v>5</v>
      </c>
      <c r="AG505" s="6">
        <f t="shared" si="184"/>
        <v>0</v>
      </c>
      <c r="AH505" s="14" t="str">
        <f>LEFT(X505,2)&amp;"."&amp;VLOOKUP(MID(X505,4,3),'Data validation'!$A$1:$B$12,2,FALSE)&amp;".2025"</f>
        <v>10.11.2025</v>
      </c>
      <c r="AI505">
        <f t="shared" si="185"/>
        <v>46</v>
      </c>
      <c r="AJ505" t="str">
        <f>H505&amp;"."&amp;VLOOKUP(I505,'Data validation'!$A$1:$B$12,2,FALSE)&amp;".2026"</f>
        <v>04.08.2026</v>
      </c>
      <c r="AK505">
        <f t="shared" si="186"/>
        <v>32</v>
      </c>
      <c r="AL505" t="e">
        <f>VLOOKUP(E505,[2]Sheet1!$A:$B,2,FALSE)</f>
        <v>#N/A</v>
      </c>
    </row>
    <row r="506" spans="1:38" x14ac:dyDescent="0.25">
      <c r="A506" t="str">
        <f>VLOOKUP(Q506,'Data validation'!$K$2:$L$50,2,FALSE)</f>
        <v>TO</v>
      </c>
      <c r="B506">
        <f t="shared" si="172"/>
        <v>0</v>
      </c>
      <c r="C506">
        <f t="shared" si="173"/>
        <v>1</v>
      </c>
      <c r="D506">
        <f t="shared" si="174"/>
        <v>5</v>
      </c>
      <c r="E506">
        <v>9858</v>
      </c>
      <c r="F506" t="s">
        <v>5494</v>
      </c>
      <c r="G506" t="s">
        <v>182</v>
      </c>
      <c r="H506" t="str">
        <f t="shared" si="175"/>
        <v>10</v>
      </c>
      <c r="I506" t="str">
        <f t="shared" si="176"/>
        <v>Jul</v>
      </c>
      <c r="J506" t="s">
        <v>558</v>
      </c>
      <c r="K506" t="str">
        <f t="shared" si="177"/>
        <v>16</v>
      </c>
      <c r="L506" t="str">
        <f t="shared" si="178"/>
        <v>Jul</v>
      </c>
      <c r="M506">
        <v>6</v>
      </c>
      <c r="N506">
        <f t="shared" si="179"/>
        <v>6</v>
      </c>
      <c r="O506">
        <f t="shared" si="180"/>
        <v>0</v>
      </c>
      <c r="P506">
        <f t="shared" si="181"/>
        <v>0</v>
      </c>
      <c r="Q506" t="s">
        <v>81</v>
      </c>
      <c r="R506" t="s">
        <v>20</v>
      </c>
      <c r="S506">
        <v>3</v>
      </c>
      <c r="T506">
        <v>0</v>
      </c>
      <c r="U506" s="2">
        <f>SUMIFS(SLR!L:L,SLR!D:D,'Резервации 2026'!E506)</f>
        <v>2584.1599458000001</v>
      </c>
      <c r="V506" s="2">
        <f t="shared" si="198"/>
        <v>430.69332430000003</v>
      </c>
      <c r="W506" t="s">
        <v>262</v>
      </c>
      <c r="X506" t="s">
        <v>5495</v>
      </c>
      <c r="Y506" t="s">
        <v>5488</v>
      </c>
      <c r="Z506" t="str">
        <f t="shared" si="182"/>
        <v>Jan</v>
      </c>
      <c r="AA506" s="6">
        <f t="shared" si="189"/>
        <v>0</v>
      </c>
      <c r="AB506" s="6">
        <f t="shared" si="189"/>
        <v>0</v>
      </c>
      <c r="AC506" s="6">
        <f t="shared" si="189"/>
        <v>6</v>
      </c>
      <c r="AD506" s="6">
        <f t="shared" si="189"/>
        <v>0</v>
      </c>
      <c r="AE506" s="6">
        <f t="shared" si="189"/>
        <v>0</v>
      </c>
      <c r="AF506" s="6">
        <f t="shared" si="183"/>
        <v>6</v>
      </c>
      <c r="AG506" s="6">
        <f t="shared" si="184"/>
        <v>0</v>
      </c>
      <c r="AH506" s="14" t="str">
        <f>LEFT(X506,2)&amp;"."&amp;VLOOKUP(MID(X506,4,3),'Data validation'!$A$1:$B$12,2,FALSE)&amp;".2025"</f>
        <v>30.01.2025</v>
      </c>
      <c r="AI506">
        <f t="shared" si="185"/>
        <v>5</v>
      </c>
      <c r="AJ506" t="str">
        <f>H506&amp;"."&amp;VLOOKUP(I506,'Data validation'!$A$1:$B$12,2,FALSE)&amp;".2026"</f>
        <v>10.07.2026</v>
      </c>
      <c r="AK506">
        <f t="shared" si="186"/>
        <v>28</v>
      </c>
      <c r="AL506" t="e">
        <f>VLOOKUP(E506,[2]Sheet1!$A:$B,2,FALSE)</f>
        <v>#N/A</v>
      </c>
    </row>
    <row r="507" spans="1:38" x14ac:dyDescent="0.25">
      <c r="A507" t="str">
        <f>VLOOKUP(Q507,'Data validation'!$K$2:$L$50,2,FALSE)</f>
        <v>TOPOLA SKIES</v>
      </c>
      <c r="B507">
        <f t="shared" si="172"/>
        <v>0</v>
      </c>
      <c r="C507">
        <f t="shared" si="173"/>
        <v>7</v>
      </c>
      <c r="D507">
        <f t="shared" si="174"/>
        <v>0</v>
      </c>
      <c r="E507">
        <v>8109</v>
      </c>
      <c r="F507" t="s">
        <v>7812</v>
      </c>
      <c r="G507" t="s">
        <v>54</v>
      </c>
      <c r="H507" t="str">
        <f t="shared" si="175"/>
        <v>30</v>
      </c>
      <c r="I507" t="str">
        <f t="shared" si="176"/>
        <v>Aug</v>
      </c>
      <c r="J507" t="s">
        <v>214</v>
      </c>
      <c r="K507" t="str">
        <f t="shared" si="177"/>
        <v>06</v>
      </c>
      <c r="L507" t="str">
        <f t="shared" si="178"/>
        <v>Sep</v>
      </c>
      <c r="M507">
        <v>7</v>
      </c>
      <c r="N507">
        <f t="shared" si="179"/>
        <v>-24</v>
      </c>
      <c r="O507">
        <f t="shared" si="180"/>
        <v>1</v>
      </c>
      <c r="P507">
        <f t="shared" si="181"/>
        <v>5</v>
      </c>
      <c r="Q507" t="s">
        <v>35</v>
      </c>
      <c r="R507" t="s">
        <v>63</v>
      </c>
      <c r="S507">
        <v>3</v>
      </c>
      <c r="T507">
        <v>1</v>
      </c>
      <c r="U507" s="2">
        <v>2446.7612733944952</v>
      </c>
      <c r="V507" s="2">
        <v>349.53732477064216</v>
      </c>
      <c r="X507" t="s">
        <v>253</v>
      </c>
      <c r="Y507" t="s">
        <v>254</v>
      </c>
      <c r="Z507" t="str">
        <f t="shared" si="182"/>
        <v>Oct</v>
      </c>
      <c r="AA507" s="6">
        <f t="shared" si="189"/>
        <v>0</v>
      </c>
      <c r="AB507" s="6">
        <f t="shared" si="189"/>
        <v>0</v>
      </c>
      <c r="AC507" s="6">
        <f t="shared" si="189"/>
        <v>0</v>
      </c>
      <c r="AD507" s="6">
        <f t="shared" si="189"/>
        <v>1</v>
      </c>
      <c r="AE507" s="6">
        <f t="shared" si="189"/>
        <v>5</v>
      </c>
      <c r="AF507" s="6">
        <f t="shared" si="183"/>
        <v>6</v>
      </c>
      <c r="AG507" s="6">
        <f t="shared" si="184"/>
        <v>-1</v>
      </c>
      <c r="AH507" s="14" t="str">
        <f>LEFT(X507,2)&amp;"."&amp;VLOOKUP(MID(X507,4,3),'Data validation'!$A$1:$B$12,2,FALSE)&amp;".2025"</f>
        <v>31.10.2025</v>
      </c>
      <c r="AI507">
        <f t="shared" si="185"/>
        <v>44</v>
      </c>
      <c r="AJ507" t="str">
        <f>H507&amp;"."&amp;VLOOKUP(I507,'Data validation'!$A$1:$B$12,2,FALSE)&amp;".2026"</f>
        <v>30.08.2026</v>
      </c>
      <c r="AK507">
        <f t="shared" si="186"/>
        <v>36</v>
      </c>
      <c r="AL507" t="e">
        <f>VLOOKUP(E507,[2]Sheet1!$A:$B,2,FALSE)</f>
        <v>#N/A</v>
      </c>
    </row>
    <row r="508" spans="1:38" x14ac:dyDescent="0.25">
      <c r="A508" t="str">
        <f>VLOOKUP(Q508,'Data validation'!$K$2:$L$50,2,FALSE)</f>
        <v>TO</v>
      </c>
      <c r="B508">
        <f t="shared" si="172"/>
        <v>0</v>
      </c>
      <c r="C508">
        <f t="shared" si="173"/>
        <v>5</v>
      </c>
      <c r="D508">
        <f t="shared" si="174"/>
        <v>0</v>
      </c>
      <c r="E508">
        <v>8293</v>
      </c>
      <c r="F508" t="s">
        <v>7813</v>
      </c>
      <c r="G508" t="s">
        <v>250</v>
      </c>
      <c r="H508" t="str">
        <f t="shared" si="175"/>
        <v>31</v>
      </c>
      <c r="I508" t="str">
        <f t="shared" si="176"/>
        <v>Aug</v>
      </c>
      <c r="J508" t="s">
        <v>694</v>
      </c>
      <c r="K508" t="str">
        <f t="shared" si="177"/>
        <v>05</v>
      </c>
      <c r="L508" t="str">
        <f t="shared" si="178"/>
        <v>Sep</v>
      </c>
      <c r="M508">
        <v>5</v>
      </c>
      <c r="N508">
        <f t="shared" si="179"/>
        <v>-26</v>
      </c>
      <c r="O508">
        <f t="shared" si="180"/>
        <v>0</v>
      </c>
      <c r="P508">
        <f t="shared" si="181"/>
        <v>4</v>
      </c>
      <c r="Q508" t="s">
        <v>162</v>
      </c>
      <c r="R508" t="s">
        <v>17</v>
      </c>
      <c r="S508">
        <v>2</v>
      </c>
      <c r="T508">
        <v>0</v>
      </c>
      <c r="U508" s="2">
        <f>SUMIFS(Magelan!L:L,Magelan!D:D,'Резервации 2026'!E508)</f>
        <v>1055.0724935000001</v>
      </c>
      <c r="V508" s="2">
        <f>+U508/M508</f>
        <v>211.01449870000002</v>
      </c>
      <c r="X508" t="s">
        <v>719</v>
      </c>
      <c r="Y508" t="s">
        <v>637</v>
      </c>
      <c r="Z508" t="str">
        <f t="shared" si="182"/>
        <v>Nov</v>
      </c>
      <c r="AA508" s="6">
        <f t="shared" si="189"/>
        <v>0</v>
      </c>
      <c r="AB508" s="6">
        <f t="shared" si="189"/>
        <v>0</v>
      </c>
      <c r="AC508" s="6">
        <f t="shared" si="189"/>
        <v>0</v>
      </c>
      <c r="AD508" s="6">
        <f t="shared" si="189"/>
        <v>0</v>
      </c>
      <c r="AE508" s="6">
        <f t="shared" si="189"/>
        <v>4</v>
      </c>
      <c r="AF508" s="6">
        <f t="shared" si="183"/>
        <v>4</v>
      </c>
      <c r="AG508" s="6">
        <f t="shared" si="184"/>
        <v>-1</v>
      </c>
      <c r="AH508" s="14" t="str">
        <f>LEFT(X508,2)&amp;"."&amp;VLOOKUP(MID(X508,4,3),'Data validation'!$A$1:$B$12,2,FALSE)&amp;".2025"</f>
        <v>10.11.2025</v>
      </c>
      <c r="AI508">
        <f t="shared" si="185"/>
        <v>46</v>
      </c>
      <c r="AJ508" t="str">
        <f>H508&amp;"."&amp;VLOOKUP(I508,'Data validation'!$A$1:$B$12,2,FALSE)&amp;".2026"</f>
        <v>31.08.2026</v>
      </c>
      <c r="AK508">
        <f t="shared" si="186"/>
        <v>36</v>
      </c>
      <c r="AL508" t="e">
        <f>VLOOKUP(E508,[2]Sheet1!$A:$B,2,FALSE)</f>
        <v>#N/A</v>
      </c>
    </row>
    <row r="509" spans="1:38" x14ac:dyDescent="0.25">
      <c r="A509" t="str">
        <f>VLOOKUP(Q509,'Data validation'!$K$2:$L$50,2,FALSE)</f>
        <v>TO</v>
      </c>
      <c r="B509">
        <f t="shared" si="172"/>
        <v>0</v>
      </c>
      <c r="C509">
        <f t="shared" si="173"/>
        <v>7</v>
      </c>
      <c r="D509">
        <f t="shared" si="174"/>
        <v>0</v>
      </c>
      <c r="E509">
        <v>8532</v>
      </c>
      <c r="F509" t="s">
        <v>7814</v>
      </c>
      <c r="G509" t="s">
        <v>275</v>
      </c>
      <c r="H509" t="str">
        <f t="shared" si="175"/>
        <v>22</v>
      </c>
      <c r="I509" t="str">
        <f t="shared" si="176"/>
        <v>Jun</v>
      </c>
      <c r="J509" t="s">
        <v>44</v>
      </c>
      <c r="K509" t="str">
        <f t="shared" si="177"/>
        <v>29</v>
      </c>
      <c r="L509" t="str">
        <f t="shared" si="178"/>
        <v>Jun</v>
      </c>
      <c r="M509">
        <v>7</v>
      </c>
      <c r="N509">
        <f t="shared" si="179"/>
        <v>7</v>
      </c>
      <c r="O509">
        <f t="shared" si="180"/>
        <v>0</v>
      </c>
      <c r="P509">
        <f t="shared" si="181"/>
        <v>0</v>
      </c>
      <c r="Q509" t="s">
        <v>81</v>
      </c>
      <c r="R509" t="s">
        <v>17</v>
      </c>
      <c r="S509">
        <v>3</v>
      </c>
      <c r="T509">
        <v>1</v>
      </c>
      <c r="U509" s="2">
        <f>SUMIFS(SLR!L:L,SLR!D:D,'Резервации 2026'!E509)</f>
        <v>2156.8697656999998</v>
      </c>
      <c r="V509" s="2">
        <f>+U509/M509</f>
        <v>308.1242522428571</v>
      </c>
      <c r="W509" t="s">
        <v>262</v>
      </c>
      <c r="X509" t="s">
        <v>1301</v>
      </c>
      <c r="Y509" t="s">
        <v>1295</v>
      </c>
      <c r="Z509" t="str">
        <f t="shared" si="182"/>
        <v>Nov</v>
      </c>
      <c r="AA509" s="6">
        <f t="shared" si="189"/>
        <v>0</v>
      </c>
      <c r="AB509" s="6">
        <f t="shared" si="189"/>
        <v>7</v>
      </c>
      <c r="AC509" s="6">
        <f t="shared" si="189"/>
        <v>0</v>
      </c>
      <c r="AD509" s="6">
        <f t="shared" si="189"/>
        <v>0</v>
      </c>
      <c r="AE509" s="6">
        <f t="shared" si="189"/>
        <v>0</v>
      </c>
      <c r="AF509" s="6">
        <f t="shared" si="183"/>
        <v>7</v>
      </c>
      <c r="AG509" s="6">
        <f t="shared" si="184"/>
        <v>0</v>
      </c>
      <c r="AH509" s="14" t="str">
        <f>LEFT(X509,2)&amp;"."&amp;VLOOKUP(MID(X509,4,3),'Data validation'!$A$1:$B$12,2,FALSE)&amp;".2025"</f>
        <v>17.11.2025</v>
      </c>
      <c r="AI509">
        <f t="shared" si="185"/>
        <v>47</v>
      </c>
      <c r="AJ509" t="str">
        <f>H509&amp;"."&amp;VLOOKUP(I509,'Data validation'!$A$1:$B$12,2,FALSE)&amp;".2026"</f>
        <v>22.06.2026</v>
      </c>
      <c r="AK509">
        <f t="shared" si="186"/>
        <v>26</v>
      </c>
      <c r="AL509" t="e">
        <f>VLOOKUP(E509,[2]Sheet1!$A:$B,2,FALSE)</f>
        <v>#N/A</v>
      </c>
    </row>
    <row r="510" spans="1:38" x14ac:dyDescent="0.25">
      <c r="A510" t="str">
        <f>VLOOKUP(Q510,'Data validation'!$K$2:$L$50,2,FALSE)</f>
        <v>TO</v>
      </c>
      <c r="B510">
        <f t="shared" si="172"/>
        <v>0</v>
      </c>
      <c r="C510">
        <f t="shared" si="173"/>
        <v>0</v>
      </c>
      <c r="D510">
        <f t="shared" si="174"/>
        <v>5</v>
      </c>
      <c r="E510">
        <v>8542</v>
      </c>
      <c r="F510" t="s">
        <v>7815</v>
      </c>
      <c r="G510" t="s">
        <v>84</v>
      </c>
      <c r="H510" t="str">
        <f t="shared" si="175"/>
        <v>20</v>
      </c>
      <c r="I510" t="str">
        <f t="shared" si="176"/>
        <v>Jul</v>
      </c>
      <c r="J510" t="s">
        <v>107</v>
      </c>
      <c r="K510" t="str">
        <f t="shared" si="177"/>
        <v>25</v>
      </c>
      <c r="L510" t="str">
        <f t="shared" si="178"/>
        <v>Jul</v>
      </c>
      <c r="M510">
        <v>5</v>
      </c>
      <c r="N510">
        <f t="shared" si="179"/>
        <v>5</v>
      </c>
      <c r="O510">
        <f t="shared" si="180"/>
        <v>0</v>
      </c>
      <c r="P510">
        <f t="shared" si="181"/>
        <v>0</v>
      </c>
      <c r="Q510" t="s">
        <v>162</v>
      </c>
      <c r="R510" t="s">
        <v>63</v>
      </c>
      <c r="S510">
        <v>2</v>
      </c>
      <c r="T510">
        <v>1</v>
      </c>
      <c r="U510" s="2">
        <f>SUMIFS(Magelan!L:L,Magelan!D:D,'Резервации 2026'!E510)</f>
        <v>1367.320753</v>
      </c>
      <c r="V510" s="2">
        <f>+U510/M510</f>
        <v>273.46415059999998</v>
      </c>
      <c r="X510" t="s">
        <v>1321</v>
      </c>
      <c r="Y510" t="s">
        <v>1233</v>
      </c>
      <c r="Z510" t="str">
        <f t="shared" si="182"/>
        <v>Nov</v>
      </c>
      <c r="AA510" s="6">
        <f t="shared" si="189"/>
        <v>0</v>
      </c>
      <c r="AB510" s="6">
        <f t="shared" si="189"/>
        <v>0</v>
      </c>
      <c r="AC510" s="6">
        <f t="shared" si="189"/>
        <v>5</v>
      </c>
      <c r="AD510" s="6">
        <f t="shared" si="189"/>
        <v>0</v>
      </c>
      <c r="AE510" s="6">
        <f t="shared" si="189"/>
        <v>0</v>
      </c>
      <c r="AF510" s="6">
        <f t="shared" si="183"/>
        <v>5</v>
      </c>
      <c r="AG510" s="6">
        <f t="shared" si="184"/>
        <v>0</v>
      </c>
      <c r="AH510" s="14" t="str">
        <f>LEFT(X510,2)&amp;"."&amp;VLOOKUP(MID(X510,4,3),'Data validation'!$A$1:$B$12,2,FALSE)&amp;".2025"</f>
        <v>17.11.2025</v>
      </c>
      <c r="AI510">
        <f t="shared" si="185"/>
        <v>47</v>
      </c>
      <c r="AJ510" t="str">
        <f>H510&amp;"."&amp;VLOOKUP(I510,'Data validation'!$A$1:$B$12,2,FALSE)&amp;".2026"</f>
        <v>20.07.2026</v>
      </c>
      <c r="AK510">
        <f t="shared" si="186"/>
        <v>30</v>
      </c>
      <c r="AL510" t="e">
        <f>VLOOKUP(E510,[2]Sheet1!$A:$B,2,FALSE)</f>
        <v>#N/A</v>
      </c>
    </row>
    <row r="511" spans="1:38" x14ac:dyDescent="0.25">
      <c r="A511" t="str">
        <f>VLOOKUP(Q511,'Data validation'!$K$2:$L$50,2,FALSE)</f>
        <v>BOOKING</v>
      </c>
      <c r="B511">
        <f t="shared" si="172"/>
        <v>0</v>
      </c>
      <c r="C511">
        <f t="shared" si="173"/>
        <v>0</v>
      </c>
      <c r="D511">
        <f t="shared" si="174"/>
        <v>4</v>
      </c>
      <c r="E511">
        <v>9102</v>
      </c>
      <c r="F511" t="s">
        <v>7816</v>
      </c>
      <c r="G511" t="s">
        <v>354</v>
      </c>
      <c r="H511" t="str">
        <f t="shared" si="175"/>
        <v>12</v>
      </c>
      <c r="I511" t="str">
        <f t="shared" si="176"/>
        <v>Aug</v>
      </c>
      <c r="J511" t="s">
        <v>543</v>
      </c>
      <c r="K511" t="str">
        <f t="shared" si="177"/>
        <v>16</v>
      </c>
      <c r="L511" t="str">
        <f t="shared" si="178"/>
        <v>Aug</v>
      </c>
      <c r="M511">
        <v>4</v>
      </c>
      <c r="N511">
        <f t="shared" si="179"/>
        <v>4</v>
      </c>
      <c r="O511">
        <f t="shared" si="180"/>
        <v>0</v>
      </c>
      <c r="P511">
        <f t="shared" si="181"/>
        <v>0</v>
      </c>
      <c r="Q511" t="s">
        <v>587</v>
      </c>
      <c r="R511" t="s">
        <v>17</v>
      </c>
      <c r="S511">
        <v>2</v>
      </c>
      <c r="T511">
        <v>2</v>
      </c>
      <c r="U511" s="2">
        <v>2383.6005247706421</v>
      </c>
      <c r="V511" s="2">
        <v>595.90013119266052</v>
      </c>
      <c r="W511" t="s">
        <v>1025</v>
      </c>
      <c r="X511" t="s">
        <v>3452</v>
      </c>
      <c r="Y511" t="s">
        <v>3449</v>
      </c>
      <c r="Z511" t="str">
        <f t="shared" si="182"/>
        <v>Dec</v>
      </c>
      <c r="AA511" s="6">
        <f t="shared" si="189"/>
        <v>0</v>
      </c>
      <c r="AB511" s="6">
        <f t="shared" si="189"/>
        <v>0</v>
      </c>
      <c r="AC511" s="6">
        <f t="shared" si="189"/>
        <v>0</v>
      </c>
      <c r="AD511" s="6">
        <f t="shared" si="189"/>
        <v>4</v>
      </c>
      <c r="AE511" s="6">
        <f t="shared" si="189"/>
        <v>0</v>
      </c>
      <c r="AF511" s="6">
        <f t="shared" si="183"/>
        <v>4</v>
      </c>
      <c r="AG511" s="6">
        <f t="shared" si="184"/>
        <v>0</v>
      </c>
      <c r="AH511" s="14" t="str">
        <f>LEFT(X511,2)&amp;"."&amp;VLOOKUP(MID(X511,4,3),'Data validation'!$A$1:$B$12,2,FALSE)&amp;".2025"</f>
        <v>13.12.2025</v>
      </c>
      <c r="AI511">
        <f t="shared" si="185"/>
        <v>50</v>
      </c>
      <c r="AJ511" t="str">
        <f>H511&amp;"."&amp;VLOOKUP(I511,'Data validation'!$A$1:$B$12,2,FALSE)&amp;".2026"</f>
        <v>12.08.2026</v>
      </c>
      <c r="AK511">
        <f t="shared" si="186"/>
        <v>33</v>
      </c>
      <c r="AL511" t="str">
        <f>VLOOKUP(E511,[2]Sheet1!$A:$B,2,FALSE)</f>
        <v>Анулирана</v>
      </c>
    </row>
    <row r="512" spans="1:38" x14ac:dyDescent="0.25">
      <c r="A512" t="str">
        <f>VLOOKUP(Q512,'Data validation'!$K$2:$L$50,2,FALSE)</f>
        <v>TO</v>
      </c>
      <c r="B512">
        <f t="shared" si="172"/>
        <v>0</v>
      </c>
      <c r="C512">
        <f t="shared" si="173"/>
        <v>0</v>
      </c>
      <c r="D512">
        <f t="shared" si="174"/>
        <v>6</v>
      </c>
      <c r="E512">
        <v>8533</v>
      </c>
      <c r="F512" t="s">
        <v>7817</v>
      </c>
      <c r="G512" t="s">
        <v>84</v>
      </c>
      <c r="H512" t="str">
        <f t="shared" si="175"/>
        <v>20</v>
      </c>
      <c r="I512" t="str">
        <f t="shared" si="176"/>
        <v>Jul</v>
      </c>
      <c r="J512" t="s">
        <v>85</v>
      </c>
      <c r="K512" t="str">
        <f t="shared" si="177"/>
        <v>26</v>
      </c>
      <c r="L512" t="str">
        <f t="shared" si="178"/>
        <v>Jul</v>
      </c>
      <c r="M512">
        <v>6</v>
      </c>
      <c r="N512">
        <f t="shared" si="179"/>
        <v>6</v>
      </c>
      <c r="O512">
        <f t="shared" si="180"/>
        <v>0</v>
      </c>
      <c r="P512">
        <f t="shared" si="181"/>
        <v>0</v>
      </c>
      <c r="Q512" t="s">
        <v>81</v>
      </c>
      <c r="R512" t="s">
        <v>57</v>
      </c>
      <c r="S512">
        <v>3</v>
      </c>
      <c r="T512">
        <v>2</v>
      </c>
      <c r="U512" s="2">
        <f>SUMIFS(SLR!L:L,SLR!D:D,'Резервации 2026'!E512)</f>
        <v>1334.9517664999998</v>
      </c>
      <c r="V512" s="2">
        <f>+U512/M512</f>
        <v>222.49196108333331</v>
      </c>
      <c r="W512" t="s">
        <v>262</v>
      </c>
      <c r="X512" t="s">
        <v>1303</v>
      </c>
      <c r="Y512" t="s">
        <v>1295</v>
      </c>
      <c r="Z512" t="str">
        <f t="shared" si="182"/>
        <v>Nov</v>
      </c>
      <c r="AA512" s="6">
        <f t="shared" ref="AA512:AE562" si="199">IF($I512=AA$1,IF($L512=AA$1,$M512,$O512),IF($L512=AA$1,$P512,0))</f>
        <v>0</v>
      </c>
      <c r="AB512" s="6">
        <f t="shared" si="199"/>
        <v>0</v>
      </c>
      <c r="AC512" s="6">
        <f t="shared" si="199"/>
        <v>6</v>
      </c>
      <c r="AD512" s="6">
        <f t="shared" si="199"/>
        <v>0</v>
      </c>
      <c r="AE512" s="6">
        <f t="shared" si="199"/>
        <v>0</v>
      </c>
      <c r="AF512" s="6">
        <f t="shared" si="183"/>
        <v>6</v>
      </c>
      <c r="AG512" s="6">
        <f t="shared" si="184"/>
        <v>0</v>
      </c>
      <c r="AH512" s="14" t="str">
        <f>LEFT(X512,2)&amp;"."&amp;VLOOKUP(MID(X512,4,3),'Data validation'!$A$1:$B$12,2,FALSE)&amp;".2025"</f>
        <v>17.11.2025</v>
      </c>
      <c r="AI512">
        <f t="shared" si="185"/>
        <v>47</v>
      </c>
      <c r="AJ512" t="str">
        <f>H512&amp;"."&amp;VLOOKUP(I512,'Data validation'!$A$1:$B$12,2,FALSE)&amp;".2026"</f>
        <v>20.07.2026</v>
      </c>
      <c r="AK512">
        <f t="shared" si="186"/>
        <v>30</v>
      </c>
      <c r="AL512" t="e">
        <f>VLOOKUP(E512,[2]Sheet1!$A:$B,2,FALSE)</f>
        <v>#N/A</v>
      </c>
    </row>
    <row r="513" spans="1:38" x14ac:dyDescent="0.25">
      <c r="A513" t="str">
        <f>VLOOKUP(Q513,'Data validation'!$K$2:$L$50,2,FALSE)</f>
        <v>TO</v>
      </c>
      <c r="B513">
        <f t="shared" si="172"/>
        <v>0</v>
      </c>
      <c r="C513">
        <f t="shared" si="173"/>
        <v>0</v>
      </c>
      <c r="D513">
        <f t="shared" si="174"/>
        <v>5</v>
      </c>
      <c r="E513">
        <v>8219</v>
      </c>
      <c r="F513" t="s">
        <v>7818</v>
      </c>
      <c r="G513" t="s">
        <v>84</v>
      </c>
      <c r="H513" t="str">
        <f t="shared" si="175"/>
        <v>20</v>
      </c>
      <c r="I513" t="str">
        <f t="shared" si="176"/>
        <v>Jul</v>
      </c>
      <c r="J513" t="s">
        <v>107</v>
      </c>
      <c r="K513" t="str">
        <f t="shared" si="177"/>
        <v>25</v>
      </c>
      <c r="L513" t="str">
        <f t="shared" si="178"/>
        <v>Jul</v>
      </c>
      <c r="M513">
        <v>5</v>
      </c>
      <c r="N513">
        <f t="shared" si="179"/>
        <v>5</v>
      </c>
      <c r="O513">
        <f t="shared" si="180"/>
        <v>0</v>
      </c>
      <c r="P513">
        <f t="shared" si="181"/>
        <v>0</v>
      </c>
      <c r="Q513" t="s">
        <v>56</v>
      </c>
      <c r="R513" t="s">
        <v>63</v>
      </c>
      <c r="S513">
        <v>3</v>
      </c>
      <c r="T513">
        <v>1</v>
      </c>
      <c r="U513" s="2">
        <f>SUMIFS(Novoton!L:L,Novoton!D:D,'Резервации 2026'!E513)</f>
        <v>1845.8145625</v>
      </c>
      <c r="V513" s="2">
        <f>+U513/M513</f>
        <v>369.1629125</v>
      </c>
      <c r="X513" t="s">
        <v>536</v>
      </c>
      <c r="Y513" t="s">
        <v>338</v>
      </c>
      <c r="Z513" t="str">
        <f t="shared" si="182"/>
        <v>Nov</v>
      </c>
      <c r="AA513" s="6">
        <f t="shared" si="199"/>
        <v>0</v>
      </c>
      <c r="AB513" s="6">
        <f t="shared" si="199"/>
        <v>0</v>
      </c>
      <c r="AC513" s="6">
        <f t="shared" si="199"/>
        <v>5</v>
      </c>
      <c r="AD513" s="6">
        <f t="shared" si="199"/>
        <v>0</v>
      </c>
      <c r="AE513" s="6">
        <f t="shared" si="199"/>
        <v>0</v>
      </c>
      <c r="AF513" s="6">
        <f t="shared" si="183"/>
        <v>5</v>
      </c>
      <c r="AG513" s="6">
        <f t="shared" si="184"/>
        <v>0</v>
      </c>
      <c r="AH513" s="14" t="str">
        <f>LEFT(X513,2)&amp;"."&amp;VLOOKUP(MID(X513,4,3),'Data validation'!$A$1:$B$12,2,FALSE)&amp;".2025"</f>
        <v>07.11.2025</v>
      </c>
      <c r="AI513">
        <f t="shared" si="185"/>
        <v>45</v>
      </c>
      <c r="AJ513" t="str">
        <f>H513&amp;"."&amp;VLOOKUP(I513,'Data validation'!$A$1:$B$12,2,FALSE)&amp;".2026"</f>
        <v>20.07.2026</v>
      </c>
      <c r="AK513">
        <f t="shared" si="186"/>
        <v>30</v>
      </c>
      <c r="AL513" t="e">
        <f>VLOOKUP(E513,[2]Sheet1!$A:$B,2,FALSE)</f>
        <v>#N/A</v>
      </c>
    </row>
    <row r="514" spans="1:38" x14ac:dyDescent="0.25">
      <c r="A514" t="str">
        <f>VLOOKUP(Q514,'Data validation'!$K$2:$L$50,2,FALSE)</f>
        <v>TO</v>
      </c>
      <c r="B514">
        <f t="shared" ref="B514:B577" si="200">AA514+IF(I514="Jun",IF(_xlfn.NUMBERVALUE(H514)&gt;14,0,IF(_xlfn.NUMBERVALUE(K514)&lt;14,M514,15-_xlfn.NUMBERVALUE(H514))),0)</f>
        <v>0</v>
      </c>
      <c r="C514">
        <f t="shared" ref="C514:C577" si="201">M514-B514-D514</f>
        <v>0</v>
      </c>
      <c r="D514">
        <f t="shared" ref="D514:D577" si="202">IF(L514="Jul",IF(_xlfn.NUMBERVALUE(K514)&lt;11,0,IF(I514="Jul",IF(_xlfn.NUMBERVALUE(H514)&gt;11,M514,_xlfn.NUMBERVALUE(K514)-11),0)),0)+IF(L514="Aug",IF(_xlfn.NUMBERVALUE(K514)&gt;24,IF(_xlfn.NUMBERVALUE(H514)&gt;24,0,25-_xlfn.NUMBERVALUE(H514)),IF(I514="Aug",M514,_xlfn.NUMBERVALUE(K514)-1+32-_xlfn.NUMBERVALUE(H514))),0)</f>
        <v>5</v>
      </c>
      <c r="E514">
        <v>8269</v>
      </c>
      <c r="F514" t="s">
        <v>7819</v>
      </c>
      <c r="G514" t="s">
        <v>78</v>
      </c>
      <c r="H514" t="str">
        <f t="shared" ref="H514:H577" si="203">LEFT(G514,2)</f>
        <v>02</v>
      </c>
      <c r="I514" t="str">
        <f t="shared" ref="I514:I577" si="204">MID(G514,4,3)</f>
        <v>Aug</v>
      </c>
      <c r="J514" t="s">
        <v>646</v>
      </c>
      <c r="K514" t="str">
        <f t="shared" ref="K514:K577" si="205">LEFT(J514,2)</f>
        <v>07</v>
      </c>
      <c r="L514" t="str">
        <f t="shared" ref="L514:L577" si="206">MID(J514,4,3)</f>
        <v>Aug</v>
      </c>
      <c r="M514">
        <v>5</v>
      </c>
      <c r="N514">
        <f t="shared" ref="N514:N577" si="207">+K514-H514</f>
        <v>5</v>
      </c>
      <c r="O514">
        <f t="shared" ref="O514:O577" si="208">IF(I514=L514,0,31-H514)</f>
        <v>0</v>
      </c>
      <c r="P514">
        <f t="shared" ref="P514:P577" si="209">IF(I514=L514,0,K514-1)</f>
        <v>0</v>
      </c>
      <c r="Q514" t="s">
        <v>162</v>
      </c>
      <c r="R514" t="s">
        <v>25</v>
      </c>
      <c r="S514">
        <v>3</v>
      </c>
      <c r="T514">
        <v>1</v>
      </c>
      <c r="U514" s="2">
        <f>SUMIFS(Magelan!L:L,Magelan!D:D,'Резервации 2026'!E514)</f>
        <v>1874.8586379999999</v>
      </c>
      <c r="V514" s="2">
        <f>+U514/M514</f>
        <v>374.97172760000001</v>
      </c>
      <c r="X514" t="s">
        <v>657</v>
      </c>
      <c r="Y514" t="s">
        <v>569</v>
      </c>
      <c r="Z514" t="str">
        <f t="shared" ref="Z514:Z577" si="210">MID(X514,4,3)</f>
        <v>Nov</v>
      </c>
      <c r="AA514" s="6">
        <f t="shared" si="199"/>
        <v>0</v>
      </c>
      <c r="AB514" s="6">
        <f t="shared" si="199"/>
        <v>0</v>
      </c>
      <c r="AC514" s="6">
        <f t="shared" si="199"/>
        <v>0</v>
      </c>
      <c r="AD514" s="6">
        <f t="shared" si="199"/>
        <v>5</v>
      </c>
      <c r="AE514" s="6">
        <f t="shared" si="199"/>
        <v>0</v>
      </c>
      <c r="AF514" s="6">
        <f t="shared" ref="AF514:AF577" si="211">SUM(AA514:AE514)</f>
        <v>5</v>
      </c>
      <c r="AG514" s="6">
        <f t="shared" ref="AG514:AG577" si="212">+AF514-M514</f>
        <v>0</v>
      </c>
      <c r="AH514" s="14" t="str">
        <f>LEFT(X514,2)&amp;"."&amp;VLOOKUP(MID(X514,4,3),'Data validation'!$A$1:$B$12,2,FALSE)&amp;".2025"</f>
        <v>10.11.2025</v>
      </c>
      <c r="AI514">
        <f t="shared" ref="AI514:AI577" si="213">WEEKNUM(AH514)</f>
        <v>46</v>
      </c>
      <c r="AJ514" t="str">
        <f>H514&amp;"."&amp;VLOOKUP(I514,'Data validation'!$A$1:$B$12,2,FALSE)&amp;".2026"</f>
        <v>02.08.2026</v>
      </c>
      <c r="AK514">
        <f t="shared" ref="AK514:AK577" si="214">WEEKNUM(AJ514)</f>
        <v>32</v>
      </c>
      <c r="AL514" t="e">
        <f>VLOOKUP(E514,[2]Sheet1!$A:$B,2,FALSE)</f>
        <v>#N/A</v>
      </c>
    </row>
    <row r="515" spans="1:38" x14ac:dyDescent="0.25">
      <c r="A515" t="str">
        <f>VLOOKUP(Q515,'Data validation'!$K$2:$L$50,2,FALSE)</f>
        <v>TO</v>
      </c>
      <c r="B515">
        <f t="shared" si="200"/>
        <v>0</v>
      </c>
      <c r="C515">
        <f t="shared" si="201"/>
        <v>0</v>
      </c>
      <c r="D515">
        <f t="shared" si="202"/>
        <v>6</v>
      </c>
      <c r="E515">
        <v>8534</v>
      </c>
      <c r="F515" t="s">
        <v>7820</v>
      </c>
      <c r="G515" t="s">
        <v>236</v>
      </c>
      <c r="H515" t="str">
        <f t="shared" si="203"/>
        <v>17</v>
      </c>
      <c r="I515" t="str">
        <f t="shared" si="204"/>
        <v>Jul</v>
      </c>
      <c r="J515" t="s">
        <v>528</v>
      </c>
      <c r="K515" t="str">
        <f t="shared" si="205"/>
        <v>23</v>
      </c>
      <c r="L515" t="str">
        <f t="shared" si="206"/>
        <v>Jul</v>
      </c>
      <c r="M515">
        <v>6</v>
      </c>
      <c r="N515">
        <f t="shared" si="207"/>
        <v>6</v>
      </c>
      <c r="O515">
        <f t="shared" si="208"/>
        <v>0</v>
      </c>
      <c r="P515">
        <f t="shared" si="209"/>
        <v>0</v>
      </c>
      <c r="Q515" t="s">
        <v>56</v>
      </c>
      <c r="R515" t="s">
        <v>17</v>
      </c>
      <c r="S515">
        <v>1</v>
      </c>
      <c r="T515">
        <v>0</v>
      </c>
      <c r="U515" s="2">
        <f>SUMIFS(Novoton!L:L,Novoton!D:D,'Резервации 2026'!E515)</f>
        <v>1121.3946888</v>
      </c>
      <c r="V515" s="2">
        <f>+U515/M515</f>
        <v>186.89911480000001</v>
      </c>
      <c r="X515" t="s">
        <v>1306</v>
      </c>
      <c r="Y515" t="s">
        <v>1295</v>
      </c>
      <c r="Z515" t="str">
        <f t="shared" si="210"/>
        <v>Nov</v>
      </c>
      <c r="AA515" s="6">
        <f t="shared" si="199"/>
        <v>0</v>
      </c>
      <c r="AB515" s="6">
        <f t="shared" si="199"/>
        <v>0</v>
      </c>
      <c r="AC515" s="6">
        <f t="shared" si="199"/>
        <v>6</v>
      </c>
      <c r="AD515" s="6">
        <f t="shared" si="199"/>
        <v>0</v>
      </c>
      <c r="AE515" s="6">
        <f t="shared" si="199"/>
        <v>0</v>
      </c>
      <c r="AF515" s="6">
        <f t="shared" si="211"/>
        <v>6</v>
      </c>
      <c r="AG515" s="6">
        <f t="shared" si="212"/>
        <v>0</v>
      </c>
      <c r="AH515" s="14" t="str">
        <f>LEFT(X515,2)&amp;"."&amp;VLOOKUP(MID(X515,4,3),'Data validation'!$A$1:$B$12,2,FALSE)&amp;".2025"</f>
        <v>17.11.2025</v>
      </c>
      <c r="AI515">
        <f t="shared" si="213"/>
        <v>47</v>
      </c>
      <c r="AJ515" t="str">
        <f>H515&amp;"."&amp;VLOOKUP(I515,'Data validation'!$A$1:$B$12,2,FALSE)&amp;".2026"</f>
        <v>17.07.2026</v>
      </c>
      <c r="AK515">
        <f t="shared" si="214"/>
        <v>29</v>
      </c>
      <c r="AL515" t="e">
        <f>VLOOKUP(E515,[2]Sheet1!$A:$B,2,FALSE)</f>
        <v>#N/A</v>
      </c>
    </row>
    <row r="516" spans="1:38" x14ac:dyDescent="0.25">
      <c r="A516" t="str">
        <f>VLOOKUP(Q516,'Data validation'!$K$2:$L$50,2,FALSE)</f>
        <v>TO</v>
      </c>
      <c r="B516">
        <f t="shared" si="200"/>
        <v>0</v>
      </c>
      <c r="C516">
        <f t="shared" si="201"/>
        <v>6</v>
      </c>
      <c r="D516">
        <f t="shared" si="202"/>
        <v>0</v>
      </c>
      <c r="E516">
        <v>8538</v>
      </c>
      <c r="F516" t="s">
        <v>7821</v>
      </c>
      <c r="G516" t="s">
        <v>276</v>
      </c>
      <c r="H516" t="str">
        <f t="shared" si="203"/>
        <v>28</v>
      </c>
      <c r="I516" t="str">
        <f t="shared" si="204"/>
        <v>Jun</v>
      </c>
      <c r="J516" t="s">
        <v>45</v>
      </c>
      <c r="K516" t="str">
        <f t="shared" si="205"/>
        <v>04</v>
      </c>
      <c r="L516" t="str">
        <f t="shared" si="206"/>
        <v>Jul</v>
      </c>
      <c r="M516">
        <v>6</v>
      </c>
      <c r="N516">
        <f t="shared" si="207"/>
        <v>-24</v>
      </c>
      <c r="O516">
        <f t="shared" si="208"/>
        <v>3</v>
      </c>
      <c r="P516">
        <f t="shared" si="209"/>
        <v>3</v>
      </c>
      <c r="Q516" t="s">
        <v>158</v>
      </c>
      <c r="R516" t="s">
        <v>17</v>
      </c>
      <c r="S516">
        <v>2</v>
      </c>
      <c r="T516">
        <v>2</v>
      </c>
      <c r="U516" s="2">
        <f>SUMIFS(DTS!L:L,DTS!D:D,'Резервации 2026'!E516)</f>
        <v>1808.7124673999999</v>
      </c>
      <c r="V516" s="2">
        <f>+U516/M516</f>
        <v>301.45207790000001</v>
      </c>
      <c r="W516" t="s">
        <v>262</v>
      </c>
      <c r="X516" t="s">
        <v>1310</v>
      </c>
      <c r="Y516" t="s">
        <v>1138</v>
      </c>
      <c r="Z516" t="str">
        <f t="shared" si="210"/>
        <v>Nov</v>
      </c>
      <c r="AA516" s="6">
        <f t="shared" si="199"/>
        <v>0</v>
      </c>
      <c r="AB516" s="6">
        <f t="shared" si="199"/>
        <v>3</v>
      </c>
      <c r="AC516" s="6">
        <f t="shared" si="199"/>
        <v>3</v>
      </c>
      <c r="AD516" s="6">
        <f t="shared" si="199"/>
        <v>0</v>
      </c>
      <c r="AE516" s="6">
        <f t="shared" si="199"/>
        <v>0</v>
      </c>
      <c r="AF516" s="6">
        <f t="shared" si="211"/>
        <v>6</v>
      </c>
      <c r="AG516" s="6">
        <f t="shared" si="212"/>
        <v>0</v>
      </c>
      <c r="AH516" s="14" t="str">
        <f>LEFT(X516,2)&amp;"."&amp;VLOOKUP(MID(X516,4,3),'Data validation'!$A$1:$B$12,2,FALSE)&amp;".2025"</f>
        <v>17.11.2025</v>
      </c>
      <c r="AI516">
        <f t="shared" si="213"/>
        <v>47</v>
      </c>
      <c r="AJ516" t="str">
        <f>H516&amp;"."&amp;VLOOKUP(I516,'Data validation'!$A$1:$B$12,2,FALSE)&amp;".2026"</f>
        <v>28.06.2026</v>
      </c>
      <c r="AK516">
        <f t="shared" si="214"/>
        <v>27</v>
      </c>
      <c r="AL516" t="e">
        <f>VLOOKUP(E516,[2]Sheet1!$A:$B,2,FALSE)</f>
        <v>#N/A</v>
      </c>
    </row>
    <row r="517" spans="1:38" x14ac:dyDescent="0.25">
      <c r="A517" t="str">
        <f>VLOOKUP(Q517,'Data validation'!$K$2:$L$50,2,FALSE)</f>
        <v>TO</v>
      </c>
      <c r="B517">
        <f t="shared" si="200"/>
        <v>0</v>
      </c>
      <c r="C517">
        <f t="shared" si="201"/>
        <v>6</v>
      </c>
      <c r="D517">
        <f t="shared" si="202"/>
        <v>0</v>
      </c>
      <c r="E517">
        <v>8540</v>
      </c>
      <c r="F517" t="s">
        <v>7822</v>
      </c>
      <c r="G517" t="s">
        <v>950</v>
      </c>
      <c r="H517" t="str">
        <f t="shared" si="203"/>
        <v>26</v>
      </c>
      <c r="I517" t="str">
        <f t="shared" si="204"/>
        <v>Jun</v>
      </c>
      <c r="J517" t="s">
        <v>120</v>
      </c>
      <c r="K517" t="str">
        <f t="shared" si="205"/>
        <v>02</v>
      </c>
      <c r="L517" t="str">
        <f t="shared" si="206"/>
        <v>Jul</v>
      </c>
      <c r="M517">
        <v>6</v>
      </c>
      <c r="N517">
        <f t="shared" si="207"/>
        <v>-24</v>
      </c>
      <c r="O517">
        <f t="shared" si="208"/>
        <v>5</v>
      </c>
      <c r="P517">
        <f t="shared" si="209"/>
        <v>1</v>
      </c>
      <c r="Q517" t="s">
        <v>56</v>
      </c>
      <c r="R517" t="s">
        <v>17</v>
      </c>
      <c r="S517">
        <v>2</v>
      </c>
      <c r="T517">
        <v>1</v>
      </c>
      <c r="U517" s="2">
        <f>SUMIFS(Novoton!L:L,Novoton!D:D,'Резервации 2026'!E517)</f>
        <v>1446.9230339999999</v>
      </c>
      <c r="V517" s="2">
        <f t="shared" ref="V517:V524" si="215">+U517/M517</f>
        <v>241.15383899999998</v>
      </c>
      <c r="X517" t="s">
        <v>1321</v>
      </c>
      <c r="Y517" t="s">
        <v>1233</v>
      </c>
      <c r="Z517" t="str">
        <f t="shared" si="210"/>
        <v>Nov</v>
      </c>
      <c r="AA517" s="6">
        <f t="shared" si="199"/>
        <v>0</v>
      </c>
      <c r="AB517" s="6">
        <f t="shared" si="199"/>
        <v>5</v>
      </c>
      <c r="AC517" s="6">
        <f t="shared" si="199"/>
        <v>1</v>
      </c>
      <c r="AD517" s="6">
        <f t="shared" si="199"/>
        <v>0</v>
      </c>
      <c r="AE517" s="6">
        <f t="shared" si="199"/>
        <v>0</v>
      </c>
      <c r="AF517" s="6">
        <f t="shared" si="211"/>
        <v>6</v>
      </c>
      <c r="AG517" s="6">
        <f t="shared" si="212"/>
        <v>0</v>
      </c>
      <c r="AH517" s="14" t="str">
        <f>LEFT(X517,2)&amp;"."&amp;VLOOKUP(MID(X517,4,3),'Data validation'!$A$1:$B$12,2,FALSE)&amp;".2025"</f>
        <v>17.11.2025</v>
      </c>
      <c r="AI517">
        <f t="shared" si="213"/>
        <v>47</v>
      </c>
      <c r="AJ517" t="str">
        <f>H517&amp;"."&amp;VLOOKUP(I517,'Data validation'!$A$1:$B$12,2,FALSE)&amp;".2026"</f>
        <v>26.06.2026</v>
      </c>
      <c r="AK517">
        <f t="shared" si="214"/>
        <v>26</v>
      </c>
      <c r="AL517" t="e">
        <f>VLOOKUP(E517,[2]Sheet1!$A:$B,2,FALSE)</f>
        <v>#N/A</v>
      </c>
    </row>
    <row r="518" spans="1:38" x14ac:dyDescent="0.25">
      <c r="A518" t="str">
        <f>VLOOKUP(Q518,'Data validation'!$K$2:$L$50,2,FALSE)</f>
        <v>TO</v>
      </c>
      <c r="B518">
        <f t="shared" si="200"/>
        <v>0</v>
      </c>
      <c r="C518">
        <f t="shared" si="201"/>
        <v>5</v>
      </c>
      <c r="D518">
        <f t="shared" si="202"/>
        <v>0</v>
      </c>
      <c r="E518">
        <v>8546</v>
      </c>
      <c r="F518" t="s">
        <v>7823</v>
      </c>
      <c r="G518" t="s">
        <v>275</v>
      </c>
      <c r="H518" t="str">
        <f t="shared" si="203"/>
        <v>22</v>
      </c>
      <c r="I518" t="str">
        <f t="shared" si="204"/>
        <v>Jun</v>
      </c>
      <c r="J518" t="s">
        <v>126</v>
      </c>
      <c r="K518" t="str">
        <f t="shared" si="205"/>
        <v>27</v>
      </c>
      <c r="L518" t="str">
        <f t="shared" si="206"/>
        <v>Jun</v>
      </c>
      <c r="M518">
        <v>5</v>
      </c>
      <c r="N518">
        <f t="shared" si="207"/>
        <v>5</v>
      </c>
      <c r="O518">
        <f t="shared" si="208"/>
        <v>0</v>
      </c>
      <c r="P518">
        <f t="shared" si="209"/>
        <v>0</v>
      </c>
      <c r="Q518" t="s">
        <v>56</v>
      </c>
      <c r="R518" t="s">
        <v>57</v>
      </c>
      <c r="S518">
        <v>3</v>
      </c>
      <c r="T518">
        <v>0</v>
      </c>
      <c r="U518" s="2">
        <f>SUMIFS(Novoton!L:L,Novoton!D:D,'Резервации 2026'!E518)</f>
        <v>2045.5830387000001</v>
      </c>
      <c r="V518" s="2">
        <f t="shared" si="215"/>
        <v>409.11660774000001</v>
      </c>
      <c r="X518" t="s">
        <v>1332</v>
      </c>
      <c r="Y518" t="s">
        <v>1295</v>
      </c>
      <c r="Z518" t="str">
        <f t="shared" si="210"/>
        <v>Nov</v>
      </c>
      <c r="AA518" s="6">
        <f t="shared" si="199"/>
        <v>0</v>
      </c>
      <c r="AB518" s="6">
        <f t="shared" si="199"/>
        <v>5</v>
      </c>
      <c r="AC518" s="6">
        <f t="shared" si="199"/>
        <v>0</v>
      </c>
      <c r="AD518" s="6">
        <f t="shared" si="199"/>
        <v>0</v>
      </c>
      <c r="AE518" s="6">
        <f t="shared" si="199"/>
        <v>0</v>
      </c>
      <c r="AF518" s="6">
        <f t="shared" si="211"/>
        <v>5</v>
      </c>
      <c r="AG518" s="6">
        <f t="shared" si="212"/>
        <v>0</v>
      </c>
      <c r="AH518" s="14" t="str">
        <f>LEFT(X518,2)&amp;"."&amp;VLOOKUP(MID(X518,4,3),'Data validation'!$A$1:$B$12,2,FALSE)&amp;".2025"</f>
        <v>17.11.2025</v>
      </c>
      <c r="AI518">
        <f t="shared" si="213"/>
        <v>47</v>
      </c>
      <c r="AJ518" t="str">
        <f>H518&amp;"."&amp;VLOOKUP(I518,'Data validation'!$A$1:$B$12,2,FALSE)&amp;".2026"</f>
        <v>22.06.2026</v>
      </c>
      <c r="AK518">
        <f t="shared" si="214"/>
        <v>26</v>
      </c>
      <c r="AL518" t="e">
        <f>VLOOKUP(E518,[2]Sheet1!$A:$B,2,FALSE)</f>
        <v>#N/A</v>
      </c>
    </row>
    <row r="519" spans="1:38" x14ac:dyDescent="0.25">
      <c r="A519" t="str">
        <f>VLOOKUP(Q519,'Data validation'!$K$2:$L$50,2,FALSE)</f>
        <v>TO</v>
      </c>
      <c r="B519">
        <f t="shared" si="200"/>
        <v>0</v>
      </c>
      <c r="C519">
        <f t="shared" si="201"/>
        <v>0</v>
      </c>
      <c r="D519">
        <f t="shared" si="202"/>
        <v>5</v>
      </c>
      <c r="E519">
        <v>8545</v>
      </c>
      <c r="F519" t="s">
        <v>7824</v>
      </c>
      <c r="G519" t="s">
        <v>340</v>
      </c>
      <c r="H519" t="str">
        <f t="shared" si="203"/>
        <v>03</v>
      </c>
      <c r="I519" t="str">
        <f t="shared" si="204"/>
        <v>Aug</v>
      </c>
      <c r="J519" t="s">
        <v>259</v>
      </c>
      <c r="K519" t="str">
        <f t="shared" si="205"/>
        <v>08</v>
      </c>
      <c r="L519" t="str">
        <f t="shared" si="206"/>
        <v>Aug</v>
      </c>
      <c r="M519">
        <v>5</v>
      </c>
      <c r="N519">
        <f t="shared" si="207"/>
        <v>5</v>
      </c>
      <c r="O519">
        <f t="shared" si="208"/>
        <v>0</v>
      </c>
      <c r="P519">
        <f t="shared" si="209"/>
        <v>0</v>
      </c>
      <c r="Q519" t="s">
        <v>56</v>
      </c>
      <c r="R519" t="s">
        <v>17</v>
      </c>
      <c r="S519">
        <v>2</v>
      </c>
      <c r="T519">
        <v>2</v>
      </c>
      <c r="U519" s="2">
        <f>SUMIFS(Novoton!L:L,Novoton!D:D,'Резервации 2026'!E519)</f>
        <v>1668.714156</v>
      </c>
      <c r="V519" s="2">
        <f t="shared" si="215"/>
        <v>333.74283120000001</v>
      </c>
      <c r="X519" t="s">
        <v>1332</v>
      </c>
      <c r="Y519" t="s">
        <v>1295</v>
      </c>
      <c r="Z519" t="str">
        <f t="shared" si="210"/>
        <v>Nov</v>
      </c>
      <c r="AA519" s="6">
        <f t="shared" si="199"/>
        <v>0</v>
      </c>
      <c r="AB519" s="6">
        <f t="shared" si="199"/>
        <v>0</v>
      </c>
      <c r="AC519" s="6">
        <f t="shared" si="199"/>
        <v>0</v>
      </c>
      <c r="AD519" s="6">
        <f t="shared" si="199"/>
        <v>5</v>
      </c>
      <c r="AE519" s="6">
        <f t="shared" si="199"/>
        <v>0</v>
      </c>
      <c r="AF519" s="6">
        <f t="shared" si="211"/>
        <v>5</v>
      </c>
      <c r="AG519" s="6">
        <f t="shared" si="212"/>
        <v>0</v>
      </c>
      <c r="AH519" s="14" t="str">
        <f>LEFT(X519,2)&amp;"."&amp;VLOOKUP(MID(X519,4,3),'Data validation'!$A$1:$B$12,2,FALSE)&amp;".2025"</f>
        <v>17.11.2025</v>
      </c>
      <c r="AI519">
        <f t="shared" si="213"/>
        <v>47</v>
      </c>
      <c r="AJ519" t="str">
        <f>H519&amp;"."&amp;VLOOKUP(I519,'Data validation'!$A$1:$B$12,2,FALSE)&amp;".2026"</f>
        <v>03.08.2026</v>
      </c>
      <c r="AK519">
        <f t="shared" si="214"/>
        <v>32</v>
      </c>
      <c r="AL519" t="e">
        <f>VLOOKUP(E519,[2]Sheet1!$A:$B,2,FALSE)</f>
        <v>#N/A</v>
      </c>
    </row>
    <row r="520" spans="1:38" x14ac:dyDescent="0.25">
      <c r="A520" t="str">
        <f>VLOOKUP(Q520,'Data validation'!$K$2:$L$50,2,FALSE)</f>
        <v>TO</v>
      </c>
      <c r="B520">
        <f t="shared" si="200"/>
        <v>0</v>
      </c>
      <c r="C520">
        <f t="shared" si="201"/>
        <v>7</v>
      </c>
      <c r="D520">
        <f t="shared" si="202"/>
        <v>0</v>
      </c>
      <c r="E520">
        <v>8548</v>
      </c>
      <c r="F520" t="s">
        <v>7825</v>
      </c>
      <c r="G520" t="s">
        <v>54</v>
      </c>
      <c r="H520" t="str">
        <f t="shared" si="203"/>
        <v>30</v>
      </c>
      <c r="I520" t="str">
        <f t="shared" si="204"/>
        <v>Aug</v>
      </c>
      <c r="J520" t="s">
        <v>214</v>
      </c>
      <c r="K520" t="str">
        <f t="shared" si="205"/>
        <v>06</v>
      </c>
      <c r="L520" t="str">
        <f t="shared" si="206"/>
        <v>Sep</v>
      </c>
      <c r="M520">
        <v>7</v>
      </c>
      <c r="N520">
        <f t="shared" si="207"/>
        <v>-24</v>
      </c>
      <c r="O520">
        <f t="shared" si="208"/>
        <v>1</v>
      </c>
      <c r="P520">
        <f t="shared" si="209"/>
        <v>5</v>
      </c>
      <c r="Q520" t="s">
        <v>81</v>
      </c>
      <c r="R520" t="s">
        <v>17</v>
      </c>
      <c r="S520">
        <v>2</v>
      </c>
      <c r="T520">
        <v>1</v>
      </c>
      <c r="U520" s="2">
        <f>SUMIFS(SLR!L:L,SLR!D:D,'Резервации 2026'!E520)</f>
        <v>1507.2408312</v>
      </c>
      <c r="V520" s="2">
        <f t="shared" si="215"/>
        <v>215.32011874285715</v>
      </c>
      <c r="W520" t="s">
        <v>262</v>
      </c>
      <c r="X520" t="s">
        <v>1340</v>
      </c>
      <c r="Y520" t="s">
        <v>1295</v>
      </c>
      <c r="Z520" t="str">
        <f t="shared" si="210"/>
        <v>Nov</v>
      </c>
      <c r="AA520" s="6">
        <f t="shared" si="199"/>
        <v>0</v>
      </c>
      <c r="AB520" s="6">
        <f t="shared" si="199"/>
        <v>0</v>
      </c>
      <c r="AC520" s="6">
        <f t="shared" si="199"/>
        <v>0</v>
      </c>
      <c r="AD520" s="6">
        <f t="shared" si="199"/>
        <v>1</v>
      </c>
      <c r="AE520" s="6">
        <f t="shared" si="199"/>
        <v>5</v>
      </c>
      <c r="AF520" s="6">
        <f t="shared" si="211"/>
        <v>6</v>
      </c>
      <c r="AG520" s="6">
        <f t="shared" si="212"/>
        <v>-1</v>
      </c>
      <c r="AH520" s="14" t="str">
        <f>LEFT(X520,2)&amp;"."&amp;VLOOKUP(MID(X520,4,3),'Data validation'!$A$1:$B$12,2,FALSE)&amp;".2025"</f>
        <v>17.11.2025</v>
      </c>
      <c r="AI520">
        <f t="shared" si="213"/>
        <v>47</v>
      </c>
      <c r="AJ520" t="str">
        <f>H520&amp;"."&amp;VLOOKUP(I520,'Data validation'!$A$1:$B$12,2,FALSE)&amp;".2026"</f>
        <v>30.08.2026</v>
      </c>
      <c r="AK520">
        <f t="shared" si="214"/>
        <v>36</v>
      </c>
      <c r="AL520" t="e">
        <f>VLOOKUP(E520,[2]Sheet1!$A:$B,2,FALSE)</f>
        <v>#N/A</v>
      </c>
    </row>
    <row r="521" spans="1:38" x14ac:dyDescent="0.25">
      <c r="A521" t="str">
        <f>VLOOKUP(Q521,'Data validation'!$K$2:$L$50,2,FALSE)</f>
        <v>TO</v>
      </c>
      <c r="B521">
        <f t="shared" si="200"/>
        <v>0</v>
      </c>
      <c r="C521">
        <f t="shared" si="201"/>
        <v>0</v>
      </c>
      <c r="D521">
        <f t="shared" si="202"/>
        <v>5</v>
      </c>
      <c r="E521">
        <v>8547</v>
      </c>
      <c r="F521" t="s">
        <v>7826</v>
      </c>
      <c r="G521" t="s">
        <v>528</v>
      </c>
      <c r="H521" t="str">
        <f t="shared" si="203"/>
        <v>23</v>
      </c>
      <c r="I521" t="str">
        <f t="shared" si="204"/>
        <v>Jul</v>
      </c>
      <c r="J521" t="s">
        <v>495</v>
      </c>
      <c r="K521" t="str">
        <f t="shared" si="205"/>
        <v>28</v>
      </c>
      <c r="L521" t="str">
        <f t="shared" si="206"/>
        <v>Jul</v>
      </c>
      <c r="M521">
        <v>5</v>
      </c>
      <c r="N521">
        <f t="shared" si="207"/>
        <v>5</v>
      </c>
      <c r="O521">
        <f t="shared" si="208"/>
        <v>0</v>
      </c>
      <c r="P521">
        <f t="shared" si="209"/>
        <v>0</v>
      </c>
      <c r="Q521" t="s">
        <v>81</v>
      </c>
      <c r="R521" t="s">
        <v>20</v>
      </c>
      <c r="S521">
        <v>2</v>
      </c>
      <c r="T521">
        <v>1</v>
      </c>
      <c r="U521" s="2">
        <f>SUMIFS(SLR!L:L,SLR!D:D,'Резервации 2026'!E521)</f>
        <v>1367.320753</v>
      </c>
      <c r="V521" s="2">
        <f t="shared" si="215"/>
        <v>273.46415059999998</v>
      </c>
      <c r="W521" t="s">
        <v>262</v>
      </c>
      <c r="X521" t="s">
        <v>1337</v>
      </c>
      <c r="Y521" t="s">
        <v>1295</v>
      </c>
      <c r="Z521" t="str">
        <f t="shared" si="210"/>
        <v>Nov</v>
      </c>
      <c r="AA521" s="6">
        <f t="shared" si="199"/>
        <v>0</v>
      </c>
      <c r="AB521" s="6">
        <f t="shared" si="199"/>
        <v>0</v>
      </c>
      <c r="AC521" s="6">
        <f t="shared" si="199"/>
        <v>5</v>
      </c>
      <c r="AD521" s="6">
        <f t="shared" si="199"/>
        <v>0</v>
      </c>
      <c r="AE521" s="6">
        <f t="shared" si="199"/>
        <v>0</v>
      </c>
      <c r="AF521" s="6">
        <f t="shared" si="211"/>
        <v>5</v>
      </c>
      <c r="AG521" s="6">
        <f t="shared" si="212"/>
        <v>0</v>
      </c>
      <c r="AH521" s="14" t="str">
        <f>LEFT(X521,2)&amp;"."&amp;VLOOKUP(MID(X521,4,3),'Data validation'!$A$1:$B$12,2,FALSE)&amp;".2025"</f>
        <v>17.11.2025</v>
      </c>
      <c r="AI521">
        <f t="shared" si="213"/>
        <v>47</v>
      </c>
      <c r="AJ521" t="str">
        <f>H521&amp;"."&amp;VLOOKUP(I521,'Data validation'!$A$1:$B$12,2,FALSE)&amp;".2026"</f>
        <v>23.07.2026</v>
      </c>
      <c r="AK521">
        <f t="shared" si="214"/>
        <v>30</v>
      </c>
      <c r="AL521" t="e">
        <f>VLOOKUP(E521,[2]Sheet1!$A:$B,2,FALSE)</f>
        <v>#N/A</v>
      </c>
    </row>
    <row r="522" spans="1:38" x14ac:dyDescent="0.25">
      <c r="A522" t="str">
        <f>VLOOKUP(Q522,'Data validation'!$K$2:$L$50,2,FALSE)</f>
        <v>TO</v>
      </c>
      <c r="B522">
        <f t="shared" si="200"/>
        <v>0</v>
      </c>
      <c r="C522">
        <f t="shared" si="201"/>
        <v>9</v>
      </c>
      <c r="D522">
        <f t="shared" si="202"/>
        <v>0</v>
      </c>
      <c r="E522">
        <v>8550</v>
      </c>
      <c r="F522" t="s">
        <v>7827</v>
      </c>
      <c r="G522" t="s">
        <v>172</v>
      </c>
      <c r="H522" t="str">
        <f t="shared" si="203"/>
        <v>01</v>
      </c>
      <c r="I522" t="str">
        <f t="shared" si="204"/>
        <v>Jul</v>
      </c>
      <c r="J522" t="s">
        <v>182</v>
      </c>
      <c r="K522" t="str">
        <f t="shared" si="205"/>
        <v>10</v>
      </c>
      <c r="L522" t="str">
        <f t="shared" si="206"/>
        <v>Jul</v>
      </c>
      <c r="M522">
        <v>9</v>
      </c>
      <c r="N522">
        <f t="shared" si="207"/>
        <v>9</v>
      </c>
      <c r="O522">
        <f t="shared" si="208"/>
        <v>0</v>
      </c>
      <c r="P522">
        <f t="shared" si="209"/>
        <v>0</v>
      </c>
      <c r="Q522" t="s">
        <v>81</v>
      </c>
      <c r="R522" t="s">
        <v>17</v>
      </c>
      <c r="S522">
        <v>2</v>
      </c>
      <c r="T522">
        <v>1</v>
      </c>
      <c r="U522" s="2">
        <f>SUMIFS(SLR!L:L,SLR!D:D,'Резервации 2026'!E522)</f>
        <v>2196.2210653000002</v>
      </c>
      <c r="V522" s="2">
        <f t="shared" si="215"/>
        <v>244.02456281111114</v>
      </c>
      <c r="W522" t="s">
        <v>262</v>
      </c>
      <c r="X522" t="s">
        <v>1343</v>
      </c>
      <c r="Y522" t="s">
        <v>1295</v>
      </c>
      <c r="Z522" t="str">
        <f t="shared" si="210"/>
        <v>Nov</v>
      </c>
      <c r="AA522" s="6">
        <f t="shared" si="199"/>
        <v>0</v>
      </c>
      <c r="AB522" s="6">
        <f t="shared" si="199"/>
        <v>0</v>
      </c>
      <c r="AC522" s="6">
        <f t="shared" si="199"/>
        <v>9</v>
      </c>
      <c r="AD522" s="6">
        <f t="shared" si="199"/>
        <v>0</v>
      </c>
      <c r="AE522" s="6">
        <f t="shared" si="199"/>
        <v>0</v>
      </c>
      <c r="AF522" s="6">
        <f t="shared" si="211"/>
        <v>9</v>
      </c>
      <c r="AG522" s="6">
        <f t="shared" si="212"/>
        <v>0</v>
      </c>
      <c r="AH522" s="14" t="str">
        <f>LEFT(X522,2)&amp;"."&amp;VLOOKUP(MID(X522,4,3),'Data validation'!$A$1:$B$12,2,FALSE)&amp;".2025"</f>
        <v>17.11.2025</v>
      </c>
      <c r="AI522">
        <f t="shared" si="213"/>
        <v>47</v>
      </c>
      <c r="AJ522" t="str">
        <f>H522&amp;"."&amp;VLOOKUP(I522,'Data validation'!$A$1:$B$12,2,FALSE)&amp;".2026"</f>
        <v>01.07.2026</v>
      </c>
      <c r="AK522">
        <f t="shared" si="214"/>
        <v>27</v>
      </c>
      <c r="AL522" t="e">
        <f>VLOOKUP(E522,[2]Sheet1!$A:$B,2,FALSE)</f>
        <v>#N/A</v>
      </c>
    </row>
    <row r="523" spans="1:38" x14ac:dyDescent="0.25">
      <c r="A523" t="str">
        <f>VLOOKUP(Q523,'Data validation'!$K$2:$L$50,2,FALSE)</f>
        <v>TO</v>
      </c>
      <c r="B523">
        <f t="shared" si="200"/>
        <v>0</v>
      </c>
      <c r="C523">
        <f t="shared" si="201"/>
        <v>0</v>
      </c>
      <c r="D523">
        <f t="shared" si="202"/>
        <v>5</v>
      </c>
      <c r="E523">
        <v>8551</v>
      </c>
      <c r="F523" t="s">
        <v>7828</v>
      </c>
      <c r="G523" t="s">
        <v>528</v>
      </c>
      <c r="H523" t="str">
        <f t="shared" si="203"/>
        <v>23</v>
      </c>
      <c r="I523" t="str">
        <f t="shared" si="204"/>
        <v>Jul</v>
      </c>
      <c r="J523" t="s">
        <v>495</v>
      </c>
      <c r="K523" t="str">
        <f t="shared" si="205"/>
        <v>28</v>
      </c>
      <c r="L523" t="str">
        <f t="shared" si="206"/>
        <v>Jul</v>
      </c>
      <c r="M523">
        <v>5</v>
      </c>
      <c r="N523">
        <f t="shared" si="207"/>
        <v>5</v>
      </c>
      <c r="O523">
        <f t="shared" si="208"/>
        <v>0</v>
      </c>
      <c r="P523">
        <f t="shared" si="209"/>
        <v>0</v>
      </c>
      <c r="Q523" t="s">
        <v>81</v>
      </c>
      <c r="R523" t="s">
        <v>20</v>
      </c>
      <c r="S523">
        <v>2</v>
      </c>
      <c r="T523">
        <v>1</v>
      </c>
      <c r="U523" s="2">
        <f>SUMIFS(SLR!L:L,SLR!D:D,'Резервации 2026'!E523)</f>
        <v>1367.320753</v>
      </c>
      <c r="V523" s="2">
        <f t="shared" si="215"/>
        <v>273.46415059999998</v>
      </c>
      <c r="W523" t="s">
        <v>262</v>
      </c>
      <c r="X523" t="s">
        <v>1348</v>
      </c>
      <c r="Y523" t="s">
        <v>1295</v>
      </c>
      <c r="Z523" t="str">
        <f t="shared" si="210"/>
        <v>Nov</v>
      </c>
      <c r="AA523" s="6">
        <f t="shared" si="199"/>
        <v>0</v>
      </c>
      <c r="AB523" s="6">
        <f t="shared" si="199"/>
        <v>0</v>
      </c>
      <c r="AC523" s="6">
        <f t="shared" si="199"/>
        <v>5</v>
      </c>
      <c r="AD523" s="6">
        <f t="shared" si="199"/>
        <v>0</v>
      </c>
      <c r="AE523" s="6">
        <f t="shared" si="199"/>
        <v>0</v>
      </c>
      <c r="AF523" s="6">
        <f t="shared" si="211"/>
        <v>5</v>
      </c>
      <c r="AG523" s="6">
        <f t="shared" si="212"/>
        <v>0</v>
      </c>
      <c r="AH523" s="14" t="str">
        <f>LEFT(X523,2)&amp;"."&amp;VLOOKUP(MID(X523,4,3),'Data validation'!$A$1:$B$12,2,FALSE)&amp;".2025"</f>
        <v>17.11.2025</v>
      </c>
      <c r="AI523">
        <f t="shared" si="213"/>
        <v>47</v>
      </c>
      <c r="AJ523" t="str">
        <f>H523&amp;"."&amp;VLOOKUP(I523,'Data validation'!$A$1:$B$12,2,FALSE)&amp;".2026"</f>
        <v>23.07.2026</v>
      </c>
      <c r="AK523">
        <f t="shared" si="214"/>
        <v>30</v>
      </c>
      <c r="AL523" t="e">
        <f>VLOOKUP(E523,[2]Sheet1!$A:$B,2,FALSE)</f>
        <v>#N/A</v>
      </c>
    </row>
    <row r="524" spans="1:38" x14ac:dyDescent="0.25">
      <c r="A524" t="str">
        <f>VLOOKUP(Q524,'Data validation'!$K$2:$L$50,2,FALSE)</f>
        <v>TO</v>
      </c>
      <c r="B524">
        <f t="shared" si="200"/>
        <v>0</v>
      </c>
      <c r="C524">
        <f t="shared" si="201"/>
        <v>0</v>
      </c>
      <c r="D524">
        <f t="shared" si="202"/>
        <v>5</v>
      </c>
      <c r="E524">
        <v>10008</v>
      </c>
      <c r="F524" t="s">
        <v>6218</v>
      </c>
      <c r="G524" t="s">
        <v>32</v>
      </c>
      <c r="H524" t="str">
        <f t="shared" si="203"/>
        <v>13</v>
      </c>
      <c r="I524" t="str">
        <f t="shared" si="204"/>
        <v>Jul</v>
      </c>
      <c r="J524" t="s">
        <v>33</v>
      </c>
      <c r="K524" t="str">
        <f t="shared" si="205"/>
        <v>18</v>
      </c>
      <c r="L524" t="str">
        <f t="shared" si="206"/>
        <v>Jul</v>
      </c>
      <c r="M524">
        <v>5</v>
      </c>
      <c r="N524">
        <f t="shared" si="207"/>
        <v>5</v>
      </c>
      <c r="O524">
        <f t="shared" si="208"/>
        <v>0</v>
      </c>
      <c r="P524">
        <f t="shared" si="209"/>
        <v>0</v>
      </c>
      <c r="Q524" t="s">
        <v>81</v>
      </c>
      <c r="R524" t="s">
        <v>48</v>
      </c>
      <c r="S524">
        <v>3</v>
      </c>
      <c r="T524">
        <v>1</v>
      </c>
      <c r="U524" s="2">
        <f>SUMIFS(SLR!L:L,SLR!D:D,'Резервации 2026'!E524)</f>
        <v>2616.1182079999999</v>
      </c>
      <c r="V524" s="2">
        <f t="shared" si="215"/>
        <v>523.22364159999995</v>
      </c>
      <c r="W524" t="s">
        <v>262</v>
      </c>
      <c r="X524" t="s">
        <v>6219</v>
      </c>
      <c r="Y524" t="s">
        <v>6201</v>
      </c>
      <c r="Z524" t="str">
        <f t="shared" si="210"/>
        <v>Feb</v>
      </c>
      <c r="AA524" s="6">
        <f t="shared" si="199"/>
        <v>0</v>
      </c>
      <c r="AB524" s="6">
        <f t="shared" si="199"/>
        <v>0</v>
      </c>
      <c r="AC524" s="6">
        <f t="shared" si="199"/>
        <v>5</v>
      </c>
      <c r="AD524" s="6">
        <f t="shared" si="199"/>
        <v>0</v>
      </c>
      <c r="AE524" s="6">
        <f t="shared" si="199"/>
        <v>0</v>
      </c>
      <c r="AF524" s="6">
        <f t="shared" si="211"/>
        <v>5</v>
      </c>
      <c r="AG524" s="6">
        <f t="shared" si="212"/>
        <v>0</v>
      </c>
      <c r="AH524" s="14" t="str">
        <f>LEFT(X524,2)&amp;"."&amp;VLOOKUP(MID(X524,4,3),'Data validation'!$A$1:$B$12,2,FALSE)&amp;".2025"</f>
        <v>05.02.2025</v>
      </c>
      <c r="AI524">
        <f t="shared" si="213"/>
        <v>6</v>
      </c>
      <c r="AJ524" t="str">
        <f>H524&amp;"."&amp;VLOOKUP(I524,'Data validation'!$A$1:$B$12,2,FALSE)&amp;".2026"</f>
        <v>13.07.2026</v>
      </c>
      <c r="AK524">
        <f t="shared" si="214"/>
        <v>29</v>
      </c>
      <c r="AL524" t="e">
        <f>VLOOKUP(E524,[2]Sheet1!$A:$B,2,FALSE)</f>
        <v>#N/A</v>
      </c>
    </row>
    <row r="525" spans="1:38" x14ac:dyDescent="0.25">
      <c r="A525" t="str">
        <f>VLOOKUP(Q525,'Data validation'!$K$2:$L$50,2,FALSE)</f>
        <v>BOOKING</v>
      </c>
      <c r="B525">
        <f t="shared" si="200"/>
        <v>0</v>
      </c>
      <c r="C525">
        <f t="shared" si="201"/>
        <v>0</v>
      </c>
      <c r="D525">
        <f t="shared" si="202"/>
        <v>7</v>
      </c>
      <c r="E525">
        <v>9688</v>
      </c>
      <c r="F525" t="s">
        <v>5061</v>
      </c>
      <c r="G525" t="s">
        <v>94</v>
      </c>
      <c r="H525" t="str">
        <f t="shared" si="203"/>
        <v>27</v>
      </c>
      <c r="I525" t="str">
        <f t="shared" si="204"/>
        <v>Jul</v>
      </c>
      <c r="J525" t="s">
        <v>340</v>
      </c>
      <c r="K525" t="str">
        <f t="shared" si="205"/>
        <v>03</v>
      </c>
      <c r="L525" t="str">
        <f t="shared" si="206"/>
        <v>Aug</v>
      </c>
      <c r="M525">
        <v>7</v>
      </c>
      <c r="N525">
        <f t="shared" si="207"/>
        <v>-24</v>
      </c>
      <c r="O525">
        <f t="shared" si="208"/>
        <v>4</v>
      </c>
      <c r="P525">
        <f t="shared" si="209"/>
        <v>2</v>
      </c>
      <c r="Q525" t="s">
        <v>587</v>
      </c>
      <c r="R525" t="s">
        <v>17</v>
      </c>
      <c r="S525">
        <v>2</v>
      </c>
      <c r="T525">
        <v>2</v>
      </c>
      <c r="U525" s="2">
        <v>4171.3009183486229</v>
      </c>
      <c r="V525" s="2">
        <v>595.90013119266052</v>
      </c>
      <c r="W525" t="s">
        <v>1025</v>
      </c>
      <c r="X525" t="s">
        <v>5062</v>
      </c>
      <c r="Y525" t="s">
        <v>5030</v>
      </c>
      <c r="Z525" t="str">
        <f t="shared" si="210"/>
        <v>Jan</v>
      </c>
      <c r="AA525" s="6">
        <f t="shared" si="199"/>
        <v>0</v>
      </c>
      <c r="AB525" s="6">
        <f t="shared" si="199"/>
        <v>0</v>
      </c>
      <c r="AC525" s="6">
        <f t="shared" si="199"/>
        <v>4</v>
      </c>
      <c r="AD525" s="6">
        <f t="shared" si="199"/>
        <v>2</v>
      </c>
      <c r="AE525" s="6">
        <f t="shared" si="199"/>
        <v>0</v>
      </c>
      <c r="AF525" s="6">
        <f t="shared" si="211"/>
        <v>6</v>
      </c>
      <c r="AG525" s="6">
        <f t="shared" si="212"/>
        <v>-1</v>
      </c>
      <c r="AH525" s="14" t="str">
        <f>LEFT(X525,2)&amp;"."&amp;VLOOKUP(MID(X525,4,3),'Data validation'!$A$1:$B$12,2,FALSE)&amp;".2025"</f>
        <v>23.01.2025</v>
      </c>
      <c r="AI525">
        <f t="shared" si="213"/>
        <v>4</v>
      </c>
      <c r="AJ525" t="str">
        <f>H525&amp;"."&amp;VLOOKUP(I525,'Data validation'!$A$1:$B$12,2,FALSE)&amp;".2026"</f>
        <v>27.07.2026</v>
      </c>
      <c r="AK525">
        <f t="shared" si="214"/>
        <v>31</v>
      </c>
      <c r="AL525" t="str">
        <f>VLOOKUP(E525,[2]Sheet1!$A:$B,2,FALSE)</f>
        <v>Анулирана</v>
      </c>
    </row>
    <row r="526" spans="1:38" x14ac:dyDescent="0.25">
      <c r="A526" t="str">
        <f>VLOOKUP(Q526,'Data validation'!$K$2:$L$50,2,FALSE)</f>
        <v>TO</v>
      </c>
      <c r="B526">
        <f t="shared" si="200"/>
        <v>0</v>
      </c>
      <c r="C526">
        <f t="shared" si="201"/>
        <v>0</v>
      </c>
      <c r="D526">
        <f t="shared" si="202"/>
        <v>5</v>
      </c>
      <c r="E526">
        <v>8553</v>
      </c>
      <c r="F526" t="s">
        <v>7829</v>
      </c>
      <c r="G526" t="s">
        <v>340</v>
      </c>
      <c r="H526" t="str">
        <f t="shared" si="203"/>
        <v>03</v>
      </c>
      <c r="I526" t="str">
        <f t="shared" si="204"/>
        <v>Aug</v>
      </c>
      <c r="J526" t="s">
        <v>259</v>
      </c>
      <c r="K526" t="str">
        <f t="shared" si="205"/>
        <v>08</v>
      </c>
      <c r="L526" t="str">
        <f t="shared" si="206"/>
        <v>Aug</v>
      </c>
      <c r="M526">
        <v>5</v>
      </c>
      <c r="N526">
        <f t="shared" si="207"/>
        <v>5</v>
      </c>
      <c r="O526">
        <f t="shared" si="208"/>
        <v>0</v>
      </c>
      <c r="P526">
        <f t="shared" si="209"/>
        <v>0</v>
      </c>
      <c r="Q526" t="s">
        <v>56</v>
      </c>
      <c r="R526" t="s">
        <v>25</v>
      </c>
      <c r="S526">
        <v>2</v>
      </c>
      <c r="T526">
        <v>1</v>
      </c>
      <c r="U526" s="2">
        <f>SUMIFS(Novoton!L:L,Novoton!D:D,'Резервации 2026'!E526)</f>
        <v>1388.834883</v>
      </c>
      <c r="V526" s="2">
        <f>+U526/M526</f>
        <v>277.76697660000002</v>
      </c>
      <c r="X526" t="s">
        <v>1354</v>
      </c>
      <c r="Y526" t="s">
        <v>1263</v>
      </c>
      <c r="Z526" t="str">
        <f t="shared" si="210"/>
        <v>Nov</v>
      </c>
      <c r="AA526" s="6">
        <f t="shared" si="199"/>
        <v>0</v>
      </c>
      <c r="AB526" s="6">
        <f t="shared" si="199"/>
        <v>0</v>
      </c>
      <c r="AC526" s="6">
        <f t="shared" si="199"/>
        <v>0</v>
      </c>
      <c r="AD526" s="6">
        <f t="shared" si="199"/>
        <v>5</v>
      </c>
      <c r="AE526" s="6">
        <f t="shared" si="199"/>
        <v>0</v>
      </c>
      <c r="AF526" s="6">
        <f t="shared" si="211"/>
        <v>5</v>
      </c>
      <c r="AG526" s="6">
        <f t="shared" si="212"/>
        <v>0</v>
      </c>
      <c r="AH526" s="14" t="str">
        <f>LEFT(X526,2)&amp;"."&amp;VLOOKUP(MID(X526,4,3),'Data validation'!$A$1:$B$12,2,FALSE)&amp;".2025"</f>
        <v>17.11.2025</v>
      </c>
      <c r="AI526">
        <f t="shared" si="213"/>
        <v>47</v>
      </c>
      <c r="AJ526" t="str">
        <f>H526&amp;"."&amp;VLOOKUP(I526,'Data validation'!$A$1:$B$12,2,FALSE)&amp;".2026"</f>
        <v>03.08.2026</v>
      </c>
      <c r="AK526">
        <f t="shared" si="214"/>
        <v>32</v>
      </c>
      <c r="AL526" t="e">
        <f>VLOOKUP(E526,[2]Sheet1!$A:$B,2,FALSE)</f>
        <v>#N/A</v>
      </c>
    </row>
    <row r="527" spans="1:38" x14ac:dyDescent="0.25">
      <c r="A527" t="str">
        <f>VLOOKUP(Q527,'Data validation'!$K$2:$L$50,2,FALSE)</f>
        <v>TO</v>
      </c>
      <c r="B527">
        <f t="shared" si="200"/>
        <v>0</v>
      </c>
      <c r="C527">
        <f t="shared" si="201"/>
        <v>0</v>
      </c>
      <c r="D527">
        <f t="shared" si="202"/>
        <v>5</v>
      </c>
      <c r="E527">
        <v>8556</v>
      </c>
      <c r="F527" t="s">
        <v>7830</v>
      </c>
      <c r="G527" t="s">
        <v>84</v>
      </c>
      <c r="H527" t="str">
        <f t="shared" si="203"/>
        <v>20</v>
      </c>
      <c r="I527" t="str">
        <f t="shared" si="204"/>
        <v>Jul</v>
      </c>
      <c r="J527" t="s">
        <v>107</v>
      </c>
      <c r="K527" t="str">
        <f t="shared" si="205"/>
        <v>25</v>
      </c>
      <c r="L527" t="str">
        <f t="shared" si="206"/>
        <v>Jul</v>
      </c>
      <c r="M527">
        <v>5</v>
      </c>
      <c r="N527">
        <f t="shared" si="207"/>
        <v>5</v>
      </c>
      <c r="O527">
        <f t="shared" si="208"/>
        <v>0</v>
      </c>
      <c r="P527">
        <f t="shared" si="209"/>
        <v>0</v>
      </c>
      <c r="Q527" t="s">
        <v>81</v>
      </c>
      <c r="R527" t="s">
        <v>17</v>
      </c>
      <c r="S527">
        <v>2</v>
      </c>
      <c r="T527">
        <v>0</v>
      </c>
      <c r="U527" s="2">
        <f>SUMIFS(SLR!L:L,SLR!D:D,'Резервации 2026'!E527)</f>
        <v>1334.9517664999998</v>
      </c>
      <c r="V527" s="2">
        <f t="shared" ref="V527:V528" si="216">+U527/M527</f>
        <v>266.99035329999998</v>
      </c>
      <c r="W527" t="s">
        <v>262</v>
      </c>
      <c r="X527" t="s">
        <v>1360</v>
      </c>
      <c r="Y527" t="s">
        <v>1295</v>
      </c>
      <c r="Z527" t="str">
        <f t="shared" si="210"/>
        <v>Nov</v>
      </c>
      <c r="AA527" s="6">
        <f t="shared" si="199"/>
        <v>0</v>
      </c>
      <c r="AB527" s="6">
        <f t="shared" si="199"/>
        <v>0</v>
      </c>
      <c r="AC527" s="6">
        <f t="shared" si="199"/>
        <v>5</v>
      </c>
      <c r="AD527" s="6">
        <f t="shared" si="199"/>
        <v>0</v>
      </c>
      <c r="AE527" s="6">
        <f t="shared" si="199"/>
        <v>0</v>
      </c>
      <c r="AF527" s="6">
        <f t="shared" si="211"/>
        <v>5</v>
      </c>
      <c r="AG527" s="6">
        <f t="shared" si="212"/>
        <v>0</v>
      </c>
      <c r="AH527" s="14" t="str">
        <f>LEFT(X527,2)&amp;"."&amp;VLOOKUP(MID(X527,4,3),'Data validation'!$A$1:$B$12,2,FALSE)&amp;".2025"</f>
        <v>17.11.2025</v>
      </c>
      <c r="AI527">
        <f t="shared" si="213"/>
        <v>47</v>
      </c>
      <c r="AJ527" t="str">
        <f>H527&amp;"."&amp;VLOOKUP(I527,'Data validation'!$A$1:$B$12,2,FALSE)&amp;".2026"</f>
        <v>20.07.2026</v>
      </c>
      <c r="AK527">
        <f t="shared" si="214"/>
        <v>30</v>
      </c>
      <c r="AL527" t="e">
        <f>VLOOKUP(E527,[2]Sheet1!$A:$B,2,FALSE)</f>
        <v>#N/A</v>
      </c>
    </row>
    <row r="528" spans="1:38" x14ac:dyDescent="0.25">
      <c r="A528" t="str">
        <f>VLOOKUP(Q528,'Data validation'!$K$2:$L$50,2,FALSE)</f>
        <v>TO</v>
      </c>
      <c r="B528">
        <f t="shared" si="200"/>
        <v>0</v>
      </c>
      <c r="C528">
        <f t="shared" si="201"/>
        <v>0</v>
      </c>
      <c r="D528">
        <f t="shared" si="202"/>
        <v>5</v>
      </c>
      <c r="E528">
        <v>9689</v>
      </c>
      <c r="F528" t="s">
        <v>5063</v>
      </c>
      <c r="G528" t="s">
        <v>114</v>
      </c>
      <c r="H528" t="str">
        <f t="shared" si="203"/>
        <v>14</v>
      </c>
      <c r="I528" t="str">
        <f t="shared" si="204"/>
        <v>Jul</v>
      </c>
      <c r="J528" t="s">
        <v>155</v>
      </c>
      <c r="K528" t="str">
        <f t="shared" si="205"/>
        <v>19</v>
      </c>
      <c r="L528" t="str">
        <f t="shared" si="206"/>
        <v>Jul</v>
      </c>
      <c r="M528">
        <v>5</v>
      </c>
      <c r="N528">
        <f t="shared" si="207"/>
        <v>5</v>
      </c>
      <c r="O528">
        <f t="shared" si="208"/>
        <v>0</v>
      </c>
      <c r="P528">
        <f t="shared" si="209"/>
        <v>0</v>
      </c>
      <c r="Q528" t="s">
        <v>81</v>
      </c>
      <c r="R528" t="s">
        <v>57</v>
      </c>
      <c r="S528">
        <v>4</v>
      </c>
      <c r="T528">
        <v>0</v>
      </c>
      <c r="U528" s="2">
        <f>SUMIFS(SLR!L:L,SLR!D:D,'Резервации 2026'!E528)</f>
        <v>2826.0765584999999</v>
      </c>
      <c r="V528" s="2">
        <f t="shared" si="216"/>
        <v>565.21531170000003</v>
      </c>
      <c r="W528" t="s">
        <v>262</v>
      </c>
      <c r="X528" t="s">
        <v>5064</v>
      </c>
      <c r="Y528" t="s">
        <v>5030</v>
      </c>
      <c r="Z528" t="str">
        <f t="shared" si="210"/>
        <v>Jan</v>
      </c>
      <c r="AA528" s="6">
        <f t="shared" si="199"/>
        <v>0</v>
      </c>
      <c r="AB528" s="6">
        <f t="shared" si="199"/>
        <v>0</v>
      </c>
      <c r="AC528" s="6">
        <f t="shared" si="199"/>
        <v>5</v>
      </c>
      <c r="AD528" s="6">
        <f t="shared" si="199"/>
        <v>0</v>
      </c>
      <c r="AE528" s="6">
        <f t="shared" si="199"/>
        <v>0</v>
      </c>
      <c r="AF528" s="6">
        <f t="shared" si="211"/>
        <v>5</v>
      </c>
      <c r="AG528" s="6">
        <f t="shared" si="212"/>
        <v>0</v>
      </c>
      <c r="AH528" s="14" t="str">
        <f>LEFT(X528,2)&amp;"."&amp;VLOOKUP(MID(X528,4,3),'Data validation'!$A$1:$B$12,2,FALSE)&amp;".2025"</f>
        <v>23.01.2025</v>
      </c>
      <c r="AI528">
        <f t="shared" si="213"/>
        <v>4</v>
      </c>
      <c r="AJ528" t="str">
        <f>H528&amp;"."&amp;VLOOKUP(I528,'Data validation'!$A$1:$B$12,2,FALSE)&amp;".2026"</f>
        <v>14.07.2026</v>
      </c>
      <c r="AK528">
        <f t="shared" si="214"/>
        <v>29</v>
      </c>
      <c r="AL528" t="e">
        <f>VLOOKUP(E528,[2]Sheet1!$A:$B,2,FALSE)</f>
        <v>#N/A</v>
      </c>
    </row>
    <row r="529" spans="1:38" x14ac:dyDescent="0.25">
      <c r="A529" t="str">
        <f>VLOOKUP(Q529,'Data validation'!$K$2:$L$50,2,FALSE)</f>
        <v>TO</v>
      </c>
      <c r="B529">
        <f t="shared" si="200"/>
        <v>0</v>
      </c>
      <c r="C529">
        <f t="shared" si="201"/>
        <v>0</v>
      </c>
      <c r="D529">
        <f t="shared" si="202"/>
        <v>5</v>
      </c>
      <c r="E529">
        <v>10057</v>
      </c>
      <c r="F529" t="s">
        <v>6581</v>
      </c>
      <c r="G529" t="s">
        <v>90</v>
      </c>
      <c r="H529" t="str">
        <f t="shared" si="203"/>
        <v>15</v>
      </c>
      <c r="I529" t="str">
        <f t="shared" si="204"/>
        <v>Aug</v>
      </c>
      <c r="J529" t="s">
        <v>459</v>
      </c>
      <c r="K529" t="str">
        <f t="shared" si="205"/>
        <v>20</v>
      </c>
      <c r="L529" t="str">
        <f t="shared" si="206"/>
        <v>Aug</v>
      </c>
      <c r="M529">
        <v>5</v>
      </c>
      <c r="N529">
        <f t="shared" si="207"/>
        <v>5</v>
      </c>
      <c r="O529">
        <f t="shared" si="208"/>
        <v>0</v>
      </c>
      <c r="P529">
        <f t="shared" si="209"/>
        <v>0</v>
      </c>
      <c r="Q529" t="s">
        <v>162</v>
      </c>
      <c r="R529" t="s">
        <v>17</v>
      </c>
      <c r="S529">
        <v>2</v>
      </c>
      <c r="T529">
        <v>0</v>
      </c>
      <c r="U529" s="2">
        <f>SUMIFS(Magelan!L:L,Magelan!D:D,'Резервации 2026'!E529)</f>
        <v>1668.714156</v>
      </c>
      <c r="V529" s="2">
        <f t="shared" ref="V529:V532" si="217">+U529/M529</f>
        <v>333.74283120000001</v>
      </c>
      <c r="X529" t="s">
        <v>6582</v>
      </c>
      <c r="Y529" t="s">
        <v>6574</v>
      </c>
      <c r="Z529" t="str">
        <f t="shared" si="210"/>
        <v>Feb</v>
      </c>
      <c r="AA529" s="6">
        <f t="shared" si="199"/>
        <v>0</v>
      </c>
      <c r="AB529" s="6">
        <f t="shared" si="199"/>
        <v>0</v>
      </c>
      <c r="AC529" s="6">
        <f t="shared" si="199"/>
        <v>0</v>
      </c>
      <c r="AD529" s="6">
        <f t="shared" si="199"/>
        <v>5</v>
      </c>
      <c r="AE529" s="6">
        <f t="shared" si="199"/>
        <v>0</v>
      </c>
      <c r="AF529" s="6">
        <f t="shared" si="211"/>
        <v>5</v>
      </c>
      <c r="AG529" s="6">
        <f t="shared" si="212"/>
        <v>0</v>
      </c>
      <c r="AH529" s="14" t="str">
        <f>LEFT(X529,2)&amp;"."&amp;VLOOKUP(MID(X529,4,3),'Data validation'!$A$1:$B$12,2,FALSE)&amp;".2025"</f>
        <v>11.02.2025</v>
      </c>
      <c r="AI529">
        <f t="shared" si="213"/>
        <v>7</v>
      </c>
      <c r="AJ529" t="str">
        <f>H529&amp;"."&amp;VLOOKUP(I529,'Data validation'!$A$1:$B$12,2,FALSE)&amp;".2026"</f>
        <v>15.08.2026</v>
      </c>
      <c r="AK529">
        <f t="shared" si="214"/>
        <v>33</v>
      </c>
      <c r="AL529" t="e">
        <f>VLOOKUP(E529,[2]Sheet1!$A:$B,2,FALSE)</f>
        <v>#N/A</v>
      </c>
    </row>
    <row r="530" spans="1:38" x14ac:dyDescent="0.25">
      <c r="A530" t="str">
        <f>VLOOKUP(Q530,'Data validation'!$K$2:$L$50,2,FALSE)</f>
        <v>TO</v>
      </c>
      <c r="B530">
        <f t="shared" si="200"/>
        <v>0</v>
      </c>
      <c r="C530">
        <f t="shared" si="201"/>
        <v>0</v>
      </c>
      <c r="D530">
        <f t="shared" si="202"/>
        <v>7</v>
      </c>
      <c r="E530">
        <v>10054</v>
      </c>
      <c r="F530" t="s">
        <v>6583</v>
      </c>
      <c r="G530" t="s">
        <v>135</v>
      </c>
      <c r="H530" t="str">
        <f t="shared" si="203"/>
        <v>01</v>
      </c>
      <c r="I530" t="str">
        <f t="shared" si="204"/>
        <v>Aug</v>
      </c>
      <c r="J530" t="s">
        <v>259</v>
      </c>
      <c r="K530" t="str">
        <f t="shared" si="205"/>
        <v>08</v>
      </c>
      <c r="L530" t="str">
        <f t="shared" si="206"/>
        <v>Aug</v>
      </c>
      <c r="M530">
        <v>7</v>
      </c>
      <c r="N530">
        <f t="shared" si="207"/>
        <v>7</v>
      </c>
      <c r="O530">
        <f t="shared" si="208"/>
        <v>0</v>
      </c>
      <c r="P530">
        <f t="shared" si="209"/>
        <v>0</v>
      </c>
      <c r="Q530" t="s">
        <v>162</v>
      </c>
      <c r="R530" t="s">
        <v>17</v>
      </c>
      <c r="S530">
        <v>2</v>
      </c>
      <c r="T530">
        <v>0</v>
      </c>
      <c r="U530" s="2">
        <f>SUMIFS(Magelan!L:L,Magelan!D:D,'Резервации 2026'!E530)</f>
        <v>2336.1998183999999</v>
      </c>
      <c r="V530" s="2">
        <f t="shared" si="217"/>
        <v>333.74283120000001</v>
      </c>
      <c r="X530" t="s">
        <v>6584</v>
      </c>
      <c r="Y530" t="s">
        <v>6574</v>
      </c>
      <c r="Z530" t="str">
        <f t="shared" si="210"/>
        <v>Feb</v>
      </c>
      <c r="AA530" s="6">
        <f t="shared" si="199"/>
        <v>0</v>
      </c>
      <c r="AB530" s="6">
        <f t="shared" si="199"/>
        <v>0</v>
      </c>
      <c r="AC530" s="6">
        <f t="shared" si="199"/>
        <v>0</v>
      </c>
      <c r="AD530" s="6">
        <f t="shared" si="199"/>
        <v>7</v>
      </c>
      <c r="AE530" s="6">
        <f t="shared" si="199"/>
        <v>0</v>
      </c>
      <c r="AF530" s="6">
        <f t="shared" si="211"/>
        <v>7</v>
      </c>
      <c r="AG530" s="6">
        <f t="shared" si="212"/>
        <v>0</v>
      </c>
      <c r="AH530" s="14" t="str">
        <f>LEFT(X530,2)&amp;"."&amp;VLOOKUP(MID(X530,4,3),'Data validation'!$A$1:$B$12,2,FALSE)&amp;".2025"</f>
        <v>11.02.2025</v>
      </c>
      <c r="AI530">
        <f t="shared" si="213"/>
        <v>7</v>
      </c>
      <c r="AJ530" t="str">
        <f>H530&amp;"."&amp;VLOOKUP(I530,'Data validation'!$A$1:$B$12,2,FALSE)&amp;".2026"</f>
        <v>01.08.2026</v>
      </c>
      <c r="AK530">
        <f t="shared" si="214"/>
        <v>31</v>
      </c>
      <c r="AL530" t="e">
        <f>VLOOKUP(E530,[2]Sheet1!$A:$B,2,FALSE)</f>
        <v>#N/A</v>
      </c>
    </row>
    <row r="531" spans="1:38" x14ac:dyDescent="0.25">
      <c r="A531" t="str">
        <f>VLOOKUP(Q531,'Data validation'!$K$2:$L$50,2,FALSE)</f>
        <v>TO</v>
      </c>
      <c r="B531">
        <f t="shared" si="200"/>
        <v>0</v>
      </c>
      <c r="C531">
        <f t="shared" si="201"/>
        <v>0</v>
      </c>
      <c r="D531">
        <f t="shared" si="202"/>
        <v>7</v>
      </c>
      <c r="E531">
        <v>10055</v>
      </c>
      <c r="F531" t="s">
        <v>6583</v>
      </c>
      <c r="G531" t="s">
        <v>135</v>
      </c>
      <c r="H531" t="str">
        <f t="shared" si="203"/>
        <v>01</v>
      </c>
      <c r="I531" t="str">
        <f t="shared" si="204"/>
        <v>Aug</v>
      </c>
      <c r="J531" t="s">
        <v>259</v>
      </c>
      <c r="K531" t="str">
        <f t="shared" si="205"/>
        <v>08</v>
      </c>
      <c r="L531" t="str">
        <f t="shared" si="206"/>
        <v>Aug</v>
      </c>
      <c r="M531">
        <v>7</v>
      </c>
      <c r="N531">
        <f t="shared" si="207"/>
        <v>7</v>
      </c>
      <c r="O531">
        <f t="shared" si="208"/>
        <v>0</v>
      </c>
      <c r="P531">
        <f t="shared" si="209"/>
        <v>0</v>
      </c>
      <c r="Q531" t="s">
        <v>162</v>
      </c>
      <c r="R531" t="s">
        <v>17</v>
      </c>
      <c r="S531">
        <v>2</v>
      </c>
      <c r="T531">
        <v>0</v>
      </c>
      <c r="U531" s="2">
        <f>SUMIFS(Magelan!L:L,Magelan!D:D,'Резервации 2026'!E531)</f>
        <v>2336.1998183999999</v>
      </c>
      <c r="V531" s="2">
        <f t="shared" si="217"/>
        <v>333.74283120000001</v>
      </c>
      <c r="X531" t="s">
        <v>6584</v>
      </c>
      <c r="Y531" t="s">
        <v>6574</v>
      </c>
      <c r="Z531" t="str">
        <f t="shared" si="210"/>
        <v>Feb</v>
      </c>
      <c r="AA531" s="6">
        <f t="shared" si="199"/>
        <v>0</v>
      </c>
      <c r="AB531" s="6">
        <f t="shared" si="199"/>
        <v>0</v>
      </c>
      <c r="AC531" s="6">
        <f t="shared" si="199"/>
        <v>0</v>
      </c>
      <c r="AD531" s="6">
        <f t="shared" si="199"/>
        <v>7</v>
      </c>
      <c r="AE531" s="6">
        <f t="shared" si="199"/>
        <v>0</v>
      </c>
      <c r="AF531" s="6">
        <f t="shared" si="211"/>
        <v>7</v>
      </c>
      <c r="AG531" s="6">
        <f t="shared" si="212"/>
        <v>0</v>
      </c>
      <c r="AH531" s="14" t="str">
        <f>LEFT(X531,2)&amp;"."&amp;VLOOKUP(MID(X531,4,3),'Data validation'!$A$1:$B$12,2,FALSE)&amp;".2025"</f>
        <v>11.02.2025</v>
      </c>
      <c r="AI531">
        <f t="shared" si="213"/>
        <v>7</v>
      </c>
      <c r="AJ531" t="str">
        <f>H531&amp;"."&amp;VLOOKUP(I531,'Data validation'!$A$1:$B$12,2,FALSE)&amp;".2026"</f>
        <v>01.08.2026</v>
      </c>
      <c r="AK531">
        <f t="shared" si="214"/>
        <v>31</v>
      </c>
      <c r="AL531" t="e">
        <f>VLOOKUP(E531,[2]Sheet1!$A:$B,2,FALSE)</f>
        <v>#N/A</v>
      </c>
    </row>
    <row r="532" spans="1:38" x14ac:dyDescent="0.25">
      <c r="A532" t="str">
        <f>VLOOKUP(Q532,'Data validation'!$K$2:$L$50,2,FALSE)</f>
        <v>TO</v>
      </c>
      <c r="B532">
        <f t="shared" si="200"/>
        <v>0</v>
      </c>
      <c r="C532">
        <f t="shared" si="201"/>
        <v>0</v>
      </c>
      <c r="D532">
        <f t="shared" si="202"/>
        <v>7</v>
      </c>
      <c r="E532">
        <v>10056</v>
      </c>
      <c r="F532" t="s">
        <v>6585</v>
      </c>
      <c r="G532" t="s">
        <v>135</v>
      </c>
      <c r="H532" t="str">
        <f t="shared" si="203"/>
        <v>01</v>
      </c>
      <c r="I532" t="str">
        <f t="shared" si="204"/>
        <v>Aug</v>
      </c>
      <c r="J532" t="s">
        <v>259</v>
      </c>
      <c r="K532" t="str">
        <f t="shared" si="205"/>
        <v>08</v>
      </c>
      <c r="L532" t="str">
        <f t="shared" si="206"/>
        <v>Aug</v>
      </c>
      <c r="M532">
        <v>7</v>
      </c>
      <c r="N532">
        <f t="shared" si="207"/>
        <v>7</v>
      </c>
      <c r="O532">
        <f t="shared" si="208"/>
        <v>0</v>
      </c>
      <c r="P532">
        <f t="shared" si="209"/>
        <v>0</v>
      </c>
      <c r="Q532" t="s">
        <v>162</v>
      </c>
      <c r="R532" t="s">
        <v>17</v>
      </c>
      <c r="S532">
        <v>3</v>
      </c>
      <c r="T532">
        <v>0</v>
      </c>
      <c r="U532" s="2">
        <f>SUMIFS(Magelan!L:L,Magelan!D:D,'Резервации 2026'!E532)</f>
        <v>3153.8149915999998</v>
      </c>
      <c r="V532" s="2">
        <f t="shared" si="217"/>
        <v>450.54499879999997</v>
      </c>
      <c r="X532" t="s">
        <v>6582</v>
      </c>
      <c r="Y532" t="s">
        <v>6574</v>
      </c>
      <c r="Z532" t="str">
        <f t="shared" si="210"/>
        <v>Feb</v>
      </c>
      <c r="AA532" s="6">
        <f t="shared" si="199"/>
        <v>0</v>
      </c>
      <c r="AB532" s="6">
        <f t="shared" si="199"/>
        <v>0</v>
      </c>
      <c r="AC532" s="6">
        <f t="shared" si="199"/>
        <v>0</v>
      </c>
      <c r="AD532" s="6">
        <f t="shared" si="199"/>
        <v>7</v>
      </c>
      <c r="AE532" s="6">
        <f t="shared" si="199"/>
        <v>0</v>
      </c>
      <c r="AF532" s="6">
        <f t="shared" si="211"/>
        <v>7</v>
      </c>
      <c r="AG532" s="6">
        <f t="shared" si="212"/>
        <v>0</v>
      </c>
      <c r="AH532" s="14" t="str">
        <f>LEFT(X532,2)&amp;"."&amp;VLOOKUP(MID(X532,4,3),'Data validation'!$A$1:$B$12,2,FALSE)&amp;".2025"</f>
        <v>11.02.2025</v>
      </c>
      <c r="AI532">
        <f t="shared" si="213"/>
        <v>7</v>
      </c>
      <c r="AJ532" t="str">
        <f>H532&amp;"."&amp;VLOOKUP(I532,'Data validation'!$A$1:$B$12,2,FALSE)&amp;".2026"</f>
        <v>01.08.2026</v>
      </c>
      <c r="AK532">
        <f t="shared" si="214"/>
        <v>31</v>
      </c>
      <c r="AL532" t="e">
        <f>VLOOKUP(E532,[2]Sheet1!$A:$B,2,FALSE)</f>
        <v>#N/A</v>
      </c>
    </row>
    <row r="533" spans="1:38" x14ac:dyDescent="0.25">
      <c r="A533" t="str">
        <f>VLOOKUP(Q533,'Data validation'!$K$2:$L$50,2,FALSE)</f>
        <v>TO</v>
      </c>
      <c r="B533">
        <f t="shared" si="200"/>
        <v>0</v>
      </c>
      <c r="C533">
        <f t="shared" si="201"/>
        <v>0</v>
      </c>
      <c r="D533">
        <f t="shared" si="202"/>
        <v>5</v>
      </c>
      <c r="E533">
        <v>8557</v>
      </c>
      <c r="F533" t="s">
        <v>7831</v>
      </c>
      <c r="G533" t="s">
        <v>495</v>
      </c>
      <c r="H533" t="str">
        <f t="shared" si="203"/>
        <v>28</v>
      </c>
      <c r="I533" t="str">
        <f t="shared" si="204"/>
        <v>Jul</v>
      </c>
      <c r="J533" t="s">
        <v>78</v>
      </c>
      <c r="K533" t="str">
        <f t="shared" si="205"/>
        <v>02</v>
      </c>
      <c r="L533" t="str">
        <f t="shared" si="206"/>
        <v>Aug</v>
      </c>
      <c r="M533">
        <v>5</v>
      </c>
      <c r="N533">
        <f t="shared" si="207"/>
        <v>-26</v>
      </c>
      <c r="O533">
        <f t="shared" si="208"/>
        <v>3</v>
      </c>
      <c r="P533">
        <f t="shared" si="209"/>
        <v>1</v>
      </c>
      <c r="Q533" t="s">
        <v>81</v>
      </c>
      <c r="R533" t="s">
        <v>110</v>
      </c>
      <c r="S533">
        <v>3</v>
      </c>
      <c r="T533">
        <v>1</v>
      </c>
      <c r="U533" s="2">
        <f>SUMIFS(SLR!L:L,SLR!D:D,'Резервации 2026'!E533)</f>
        <v>2583.8470129999996</v>
      </c>
      <c r="V533" s="2">
        <f>+U533/M533</f>
        <v>516.76940259999992</v>
      </c>
      <c r="W533" t="s">
        <v>262</v>
      </c>
      <c r="X533" t="s">
        <v>1363</v>
      </c>
      <c r="Y533" t="s">
        <v>1295</v>
      </c>
      <c r="Z533" t="str">
        <f t="shared" si="210"/>
        <v>Nov</v>
      </c>
      <c r="AA533" s="6">
        <f t="shared" si="199"/>
        <v>0</v>
      </c>
      <c r="AB533" s="6">
        <f t="shared" si="199"/>
        <v>0</v>
      </c>
      <c r="AC533" s="6">
        <f t="shared" si="199"/>
        <v>3</v>
      </c>
      <c r="AD533" s="6">
        <f t="shared" si="199"/>
        <v>1</v>
      </c>
      <c r="AE533" s="6">
        <f t="shared" si="199"/>
        <v>0</v>
      </c>
      <c r="AF533" s="6">
        <f t="shared" si="211"/>
        <v>4</v>
      </c>
      <c r="AG533" s="6">
        <f t="shared" si="212"/>
        <v>-1</v>
      </c>
      <c r="AH533" s="14" t="str">
        <f>LEFT(X533,2)&amp;"."&amp;VLOOKUP(MID(X533,4,3),'Data validation'!$A$1:$B$12,2,FALSE)&amp;".2025"</f>
        <v>17.11.2025</v>
      </c>
      <c r="AI533">
        <f t="shared" si="213"/>
        <v>47</v>
      </c>
      <c r="AJ533" t="str">
        <f>H533&amp;"."&amp;VLOOKUP(I533,'Data validation'!$A$1:$B$12,2,FALSE)&amp;".2026"</f>
        <v>28.07.2026</v>
      </c>
      <c r="AK533">
        <f t="shared" si="214"/>
        <v>31</v>
      </c>
      <c r="AL533" t="e">
        <f>VLOOKUP(E533,[2]Sheet1!$A:$B,2,FALSE)</f>
        <v>#N/A</v>
      </c>
    </row>
    <row r="534" spans="1:38" x14ac:dyDescent="0.25">
      <c r="A534" t="str">
        <f>VLOOKUP(Q534,'Data validation'!$K$2:$L$50,2,FALSE)</f>
        <v>BOOKING</v>
      </c>
      <c r="B534">
        <f t="shared" si="200"/>
        <v>0</v>
      </c>
      <c r="C534">
        <f t="shared" si="201"/>
        <v>0</v>
      </c>
      <c r="D534">
        <f t="shared" si="202"/>
        <v>3</v>
      </c>
      <c r="E534">
        <v>10009</v>
      </c>
      <c r="F534" t="s">
        <v>6220</v>
      </c>
      <c r="G534" t="s">
        <v>475</v>
      </c>
      <c r="H534" t="str">
        <f t="shared" si="203"/>
        <v>13</v>
      </c>
      <c r="I534" t="str">
        <f t="shared" si="204"/>
        <v>Aug</v>
      </c>
      <c r="J534" t="s">
        <v>543</v>
      </c>
      <c r="K534" t="str">
        <f t="shared" si="205"/>
        <v>16</v>
      </c>
      <c r="L534" t="str">
        <f t="shared" si="206"/>
        <v>Aug</v>
      </c>
      <c r="M534">
        <v>3</v>
      </c>
      <c r="N534">
        <f t="shared" si="207"/>
        <v>3</v>
      </c>
      <c r="O534">
        <f t="shared" si="208"/>
        <v>0</v>
      </c>
      <c r="P534">
        <f t="shared" si="209"/>
        <v>0</v>
      </c>
      <c r="Q534" t="s">
        <v>587</v>
      </c>
      <c r="R534" t="s">
        <v>63</v>
      </c>
      <c r="S534">
        <v>2</v>
      </c>
      <c r="T534">
        <v>1</v>
      </c>
      <c r="U534" s="2">
        <v>1465.0422737614679</v>
      </c>
      <c r="V534" s="2">
        <v>488.34742458715596</v>
      </c>
      <c r="W534" t="s">
        <v>262</v>
      </c>
      <c r="X534" t="s">
        <v>6221</v>
      </c>
      <c r="Y534" t="s">
        <v>6201</v>
      </c>
      <c r="Z534" t="str">
        <f t="shared" si="210"/>
        <v>Feb</v>
      </c>
      <c r="AA534" s="6">
        <f t="shared" si="199"/>
        <v>0</v>
      </c>
      <c r="AB534" s="6">
        <f t="shared" si="199"/>
        <v>0</v>
      </c>
      <c r="AC534" s="6">
        <f t="shared" si="199"/>
        <v>0</v>
      </c>
      <c r="AD534" s="6">
        <f t="shared" si="199"/>
        <v>3</v>
      </c>
      <c r="AE534" s="6">
        <f t="shared" si="199"/>
        <v>0</v>
      </c>
      <c r="AF534" s="6">
        <f t="shared" si="211"/>
        <v>3</v>
      </c>
      <c r="AG534" s="6">
        <f t="shared" si="212"/>
        <v>0</v>
      </c>
      <c r="AH534" s="14" t="str">
        <f>LEFT(X534,2)&amp;"."&amp;VLOOKUP(MID(X534,4,3),'Data validation'!$A$1:$B$12,2,FALSE)&amp;".2025"</f>
        <v>06.02.2025</v>
      </c>
      <c r="AI534">
        <f t="shared" si="213"/>
        <v>6</v>
      </c>
      <c r="AJ534" t="str">
        <f>H534&amp;"."&amp;VLOOKUP(I534,'Data validation'!$A$1:$B$12,2,FALSE)&amp;".2026"</f>
        <v>13.08.2026</v>
      </c>
      <c r="AK534">
        <f t="shared" si="214"/>
        <v>33</v>
      </c>
      <c r="AL534" t="e">
        <f>VLOOKUP(E534,[2]Sheet1!$A:$B,2,FALSE)</f>
        <v>#N/A</v>
      </c>
    </row>
    <row r="535" spans="1:38" x14ac:dyDescent="0.25">
      <c r="A535" t="str">
        <f>VLOOKUP(Q535,'Data validation'!$K$2:$L$50,2,FALSE)</f>
        <v>TO</v>
      </c>
      <c r="B535">
        <f t="shared" si="200"/>
        <v>0</v>
      </c>
      <c r="C535">
        <f t="shared" si="201"/>
        <v>0</v>
      </c>
      <c r="D535">
        <f t="shared" si="202"/>
        <v>5</v>
      </c>
      <c r="E535">
        <v>8560</v>
      </c>
      <c r="F535" t="s">
        <v>7832</v>
      </c>
      <c r="G535" t="s">
        <v>135</v>
      </c>
      <c r="H535" t="str">
        <f t="shared" si="203"/>
        <v>01</v>
      </c>
      <c r="I535" t="str">
        <f t="shared" si="204"/>
        <v>Aug</v>
      </c>
      <c r="J535" t="s">
        <v>136</v>
      </c>
      <c r="K535" t="str">
        <f t="shared" si="205"/>
        <v>06</v>
      </c>
      <c r="L535" t="str">
        <f t="shared" si="206"/>
        <v>Aug</v>
      </c>
      <c r="M535">
        <v>5</v>
      </c>
      <c r="N535">
        <f t="shared" si="207"/>
        <v>5</v>
      </c>
      <c r="O535">
        <f t="shared" si="208"/>
        <v>0</v>
      </c>
      <c r="P535">
        <f t="shared" si="209"/>
        <v>0</v>
      </c>
      <c r="Q535" t="s">
        <v>81</v>
      </c>
      <c r="R535" t="s">
        <v>48</v>
      </c>
      <c r="S535">
        <v>2</v>
      </c>
      <c r="T535">
        <v>2</v>
      </c>
      <c r="U535" s="2">
        <f>SUMIFS(SLR!L:L,SLR!D:D,'Резервации 2026'!E535)</f>
        <v>1937.9341555000001</v>
      </c>
      <c r="V535" s="2">
        <f>+U535/M535</f>
        <v>387.58683110000004</v>
      </c>
      <c r="W535" t="s">
        <v>262</v>
      </c>
      <c r="X535" t="s">
        <v>1373</v>
      </c>
      <c r="Y535" t="s">
        <v>1295</v>
      </c>
      <c r="Z535" t="str">
        <f t="shared" si="210"/>
        <v>Nov</v>
      </c>
      <c r="AA535" s="6">
        <f t="shared" si="199"/>
        <v>0</v>
      </c>
      <c r="AB535" s="6">
        <f t="shared" si="199"/>
        <v>0</v>
      </c>
      <c r="AC535" s="6">
        <f t="shared" si="199"/>
        <v>0</v>
      </c>
      <c r="AD535" s="6">
        <f t="shared" si="199"/>
        <v>5</v>
      </c>
      <c r="AE535" s="6">
        <f t="shared" si="199"/>
        <v>0</v>
      </c>
      <c r="AF535" s="6">
        <f t="shared" si="211"/>
        <v>5</v>
      </c>
      <c r="AG535" s="6">
        <f t="shared" si="212"/>
        <v>0</v>
      </c>
      <c r="AH535" s="14" t="str">
        <f>LEFT(X535,2)&amp;"."&amp;VLOOKUP(MID(X535,4,3),'Data validation'!$A$1:$B$12,2,FALSE)&amp;".2025"</f>
        <v>17.11.2025</v>
      </c>
      <c r="AI535">
        <f t="shared" si="213"/>
        <v>47</v>
      </c>
      <c r="AJ535" t="str">
        <f>H535&amp;"."&amp;VLOOKUP(I535,'Data validation'!$A$1:$B$12,2,FALSE)&amp;".2026"</f>
        <v>01.08.2026</v>
      </c>
      <c r="AK535">
        <f t="shared" si="214"/>
        <v>31</v>
      </c>
      <c r="AL535" t="e">
        <f>VLOOKUP(E535,[2]Sheet1!$A:$B,2,FALSE)</f>
        <v>#N/A</v>
      </c>
    </row>
    <row r="536" spans="1:38" x14ac:dyDescent="0.25">
      <c r="A536" t="str">
        <f>VLOOKUP(Q536,'Data validation'!$K$2:$L$50,2,FALSE)</f>
        <v>BOOKING</v>
      </c>
      <c r="B536">
        <f t="shared" si="200"/>
        <v>4</v>
      </c>
      <c r="C536">
        <f t="shared" si="201"/>
        <v>0</v>
      </c>
      <c r="D536">
        <f t="shared" si="202"/>
        <v>0</v>
      </c>
      <c r="E536">
        <v>9860</v>
      </c>
      <c r="F536" t="s">
        <v>5496</v>
      </c>
      <c r="G536" t="s">
        <v>2076</v>
      </c>
      <c r="H536" t="str">
        <f t="shared" si="203"/>
        <v>05</v>
      </c>
      <c r="I536" t="str">
        <f t="shared" si="204"/>
        <v>Jun</v>
      </c>
      <c r="J536" t="s">
        <v>22</v>
      </c>
      <c r="K536" t="str">
        <f t="shared" si="205"/>
        <v>09</v>
      </c>
      <c r="L536" t="str">
        <f t="shared" si="206"/>
        <v>Jun</v>
      </c>
      <c r="M536">
        <v>4</v>
      </c>
      <c r="N536">
        <f t="shared" si="207"/>
        <v>4</v>
      </c>
      <c r="O536">
        <f t="shared" si="208"/>
        <v>0</v>
      </c>
      <c r="P536">
        <f t="shared" si="209"/>
        <v>0</v>
      </c>
      <c r="Q536" t="s">
        <v>587</v>
      </c>
      <c r="R536" t="s">
        <v>17</v>
      </c>
      <c r="S536">
        <v>2</v>
      </c>
      <c r="T536">
        <v>2</v>
      </c>
      <c r="U536" s="2">
        <v>1235.4385977981649</v>
      </c>
      <c r="V536" s="2">
        <v>308.85964944954122</v>
      </c>
      <c r="W536" t="s">
        <v>262</v>
      </c>
      <c r="X536" t="s">
        <v>5497</v>
      </c>
      <c r="Y536" t="s">
        <v>5488</v>
      </c>
      <c r="Z536" t="str">
        <f t="shared" si="210"/>
        <v>Jan</v>
      </c>
      <c r="AA536" s="6">
        <f t="shared" si="199"/>
        <v>0</v>
      </c>
      <c r="AB536" s="6">
        <f t="shared" si="199"/>
        <v>4</v>
      </c>
      <c r="AC536" s="6">
        <f t="shared" si="199"/>
        <v>0</v>
      </c>
      <c r="AD536" s="6">
        <f t="shared" si="199"/>
        <v>0</v>
      </c>
      <c r="AE536" s="6">
        <f t="shared" si="199"/>
        <v>0</v>
      </c>
      <c r="AF536" s="6">
        <f t="shared" si="211"/>
        <v>4</v>
      </c>
      <c r="AG536" s="6">
        <f t="shared" si="212"/>
        <v>0</v>
      </c>
      <c r="AH536" s="14" t="str">
        <f>LEFT(X536,2)&amp;"."&amp;VLOOKUP(MID(X536,4,3),'Data validation'!$A$1:$B$12,2,FALSE)&amp;".2025"</f>
        <v>30.01.2025</v>
      </c>
      <c r="AI536">
        <f t="shared" si="213"/>
        <v>5</v>
      </c>
      <c r="AJ536" t="str">
        <f>H536&amp;"."&amp;VLOOKUP(I536,'Data validation'!$A$1:$B$12,2,FALSE)&amp;".2026"</f>
        <v>05.06.2026</v>
      </c>
      <c r="AK536">
        <f t="shared" si="214"/>
        <v>23</v>
      </c>
      <c r="AL536" t="e">
        <f>VLOOKUP(E536,[2]Sheet1!$A:$B,2,FALSE)</f>
        <v>#N/A</v>
      </c>
    </row>
    <row r="537" spans="1:38" x14ac:dyDescent="0.25">
      <c r="A537" t="str">
        <f>VLOOKUP(Q537,'Data validation'!$K$2:$L$50,2,FALSE)</f>
        <v>TO</v>
      </c>
      <c r="B537">
        <f t="shared" si="200"/>
        <v>0</v>
      </c>
      <c r="C537">
        <f t="shared" si="201"/>
        <v>5</v>
      </c>
      <c r="D537">
        <f t="shared" si="202"/>
        <v>0</v>
      </c>
      <c r="E537">
        <v>8558</v>
      </c>
      <c r="F537" t="s">
        <v>7833</v>
      </c>
      <c r="G537" t="s">
        <v>213</v>
      </c>
      <c r="H537" t="str">
        <f t="shared" si="203"/>
        <v>01</v>
      </c>
      <c r="I537" t="str">
        <f t="shared" si="204"/>
        <v>Sep</v>
      </c>
      <c r="J537" t="s">
        <v>214</v>
      </c>
      <c r="K537" t="str">
        <f t="shared" si="205"/>
        <v>06</v>
      </c>
      <c r="L537" t="str">
        <f t="shared" si="206"/>
        <v>Sep</v>
      </c>
      <c r="M537">
        <v>5</v>
      </c>
      <c r="N537">
        <f t="shared" si="207"/>
        <v>5</v>
      </c>
      <c r="O537">
        <f t="shared" si="208"/>
        <v>0</v>
      </c>
      <c r="P537">
        <f t="shared" si="209"/>
        <v>0</v>
      </c>
      <c r="Q537" t="s">
        <v>116</v>
      </c>
      <c r="R537" t="s">
        <v>17</v>
      </c>
      <c r="S537">
        <v>3</v>
      </c>
      <c r="T537">
        <v>0</v>
      </c>
      <c r="U537" s="2">
        <f>SUMIFS(Solvex!L:L,Solvex!D:D,'Резервации 2026'!E537)</f>
        <v>1424.3331974999999</v>
      </c>
      <c r="V537" s="2">
        <f>+U537/M537</f>
        <v>284.86663949999996</v>
      </c>
      <c r="W537" t="s">
        <v>691</v>
      </c>
      <c r="X537" t="s">
        <v>1366</v>
      </c>
      <c r="Y537" t="s">
        <v>1295</v>
      </c>
      <c r="Z537" t="str">
        <f t="shared" si="210"/>
        <v>Nov</v>
      </c>
      <c r="AA537" s="6">
        <f t="shared" si="199"/>
        <v>0</v>
      </c>
      <c r="AB537" s="6">
        <f t="shared" si="199"/>
        <v>0</v>
      </c>
      <c r="AC537" s="6">
        <f t="shared" si="199"/>
        <v>0</v>
      </c>
      <c r="AD537" s="6">
        <f t="shared" si="199"/>
        <v>0</v>
      </c>
      <c r="AE537" s="6">
        <f t="shared" si="199"/>
        <v>5</v>
      </c>
      <c r="AF537" s="6">
        <f t="shared" si="211"/>
        <v>5</v>
      </c>
      <c r="AG537" s="6">
        <f t="shared" si="212"/>
        <v>0</v>
      </c>
      <c r="AH537" s="14" t="str">
        <f>LEFT(X537,2)&amp;"."&amp;VLOOKUP(MID(X537,4,3),'Data validation'!$A$1:$B$12,2,FALSE)&amp;".2025"</f>
        <v>17.11.2025</v>
      </c>
      <c r="AI537">
        <f t="shared" si="213"/>
        <v>47</v>
      </c>
      <c r="AJ537" t="str">
        <f>H537&amp;"."&amp;VLOOKUP(I537,'Data validation'!$A$1:$B$12,2,FALSE)&amp;".2026"</f>
        <v>01.09.2026</v>
      </c>
      <c r="AK537">
        <f t="shared" si="214"/>
        <v>36</v>
      </c>
      <c r="AL537" t="e">
        <f>VLOOKUP(E537,[2]Sheet1!$A:$B,2,FALSE)</f>
        <v>#N/A</v>
      </c>
    </row>
    <row r="538" spans="1:38" x14ac:dyDescent="0.25">
      <c r="A538" t="str">
        <f>VLOOKUP(Q538,'Data validation'!$K$2:$L$50,2,FALSE)</f>
        <v>TO</v>
      </c>
      <c r="B538">
        <f t="shared" si="200"/>
        <v>0</v>
      </c>
      <c r="C538">
        <f t="shared" si="201"/>
        <v>0</v>
      </c>
      <c r="D538">
        <f t="shared" si="202"/>
        <v>7</v>
      </c>
      <c r="E538">
        <v>9861</v>
      </c>
      <c r="F538" t="s">
        <v>5498</v>
      </c>
      <c r="G538" t="s">
        <v>155</v>
      </c>
      <c r="H538" t="str">
        <f t="shared" si="203"/>
        <v>19</v>
      </c>
      <c r="I538" t="str">
        <f t="shared" si="204"/>
        <v>Jul</v>
      </c>
      <c r="J538" t="s">
        <v>85</v>
      </c>
      <c r="K538" t="str">
        <f t="shared" si="205"/>
        <v>26</v>
      </c>
      <c r="L538" t="str">
        <f t="shared" si="206"/>
        <v>Jul</v>
      </c>
      <c r="M538">
        <v>7</v>
      </c>
      <c r="N538">
        <f t="shared" si="207"/>
        <v>7</v>
      </c>
      <c r="O538">
        <f t="shared" si="208"/>
        <v>0</v>
      </c>
      <c r="P538">
        <f t="shared" si="209"/>
        <v>0</v>
      </c>
      <c r="Q538" t="s">
        <v>56</v>
      </c>
      <c r="R538" t="s">
        <v>188</v>
      </c>
      <c r="S538">
        <v>2</v>
      </c>
      <c r="T538">
        <v>3</v>
      </c>
      <c r="U538" s="2">
        <f>SUMIFS(Novoton!L:L,Novoton!D:D,'Резервации 2026'!E538)</f>
        <v>3446.5245094000002</v>
      </c>
      <c r="V538" s="2">
        <f>+U538/M538</f>
        <v>492.36064420000002</v>
      </c>
      <c r="W538" t="s">
        <v>262</v>
      </c>
      <c r="X538" t="s">
        <v>5499</v>
      </c>
      <c r="Y538" t="s">
        <v>5488</v>
      </c>
      <c r="Z538" t="str">
        <f t="shared" si="210"/>
        <v>Jan</v>
      </c>
      <c r="AA538" s="6">
        <f t="shared" si="199"/>
        <v>0</v>
      </c>
      <c r="AB538" s="6">
        <f t="shared" si="199"/>
        <v>0</v>
      </c>
      <c r="AC538" s="6">
        <f t="shared" si="199"/>
        <v>7</v>
      </c>
      <c r="AD538" s="6">
        <f t="shared" si="199"/>
        <v>0</v>
      </c>
      <c r="AE538" s="6">
        <f t="shared" si="199"/>
        <v>0</v>
      </c>
      <c r="AF538" s="6">
        <f t="shared" si="211"/>
        <v>7</v>
      </c>
      <c r="AG538" s="6">
        <f t="shared" si="212"/>
        <v>0</v>
      </c>
      <c r="AH538" s="14" t="str">
        <f>LEFT(X538,2)&amp;"."&amp;VLOOKUP(MID(X538,4,3),'Data validation'!$A$1:$B$12,2,FALSE)&amp;".2025"</f>
        <v>30.01.2025</v>
      </c>
      <c r="AI538">
        <f t="shared" si="213"/>
        <v>5</v>
      </c>
      <c r="AJ538" t="str">
        <f>H538&amp;"."&amp;VLOOKUP(I538,'Data validation'!$A$1:$B$12,2,FALSE)&amp;".2026"</f>
        <v>19.07.2026</v>
      </c>
      <c r="AK538">
        <f t="shared" si="214"/>
        <v>30</v>
      </c>
      <c r="AL538" t="e">
        <f>VLOOKUP(E538,[2]Sheet1!$A:$B,2,FALSE)</f>
        <v>#N/A</v>
      </c>
    </row>
    <row r="539" spans="1:38" x14ac:dyDescent="0.25">
      <c r="A539" t="str">
        <f>VLOOKUP(Q539,'Data validation'!$K$2:$L$50,2,FALSE)</f>
        <v>TO</v>
      </c>
      <c r="B539">
        <f t="shared" si="200"/>
        <v>5</v>
      </c>
      <c r="C539">
        <f t="shared" si="201"/>
        <v>0</v>
      </c>
      <c r="D539">
        <f t="shared" si="202"/>
        <v>0</v>
      </c>
      <c r="E539">
        <v>8825</v>
      </c>
      <c r="F539" t="s">
        <v>7834</v>
      </c>
      <c r="G539" t="s">
        <v>1482</v>
      </c>
      <c r="H539" t="str">
        <f t="shared" si="203"/>
        <v>22</v>
      </c>
      <c r="I539" t="str">
        <f t="shared" si="204"/>
        <v>May</v>
      </c>
      <c r="J539" t="s">
        <v>1483</v>
      </c>
      <c r="K539" t="str">
        <f t="shared" si="205"/>
        <v>27</v>
      </c>
      <c r="L539" t="str">
        <f t="shared" si="206"/>
        <v>May</v>
      </c>
      <c r="M539">
        <v>5</v>
      </c>
      <c r="N539">
        <f t="shared" si="207"/>
        <v>5</v>
      </c>
      <c r="O539">
        <f t="shared" si="208"/>
        <v>0</v>
      </c>
      <c r="P539">
        <f t="shared" si="209"/>
        <v>0</v>
      </c>
      <c r="Q539" t="s">
        <v>81</v>
      </c>
      <c r="R539" t="s">
        <v>188</v>
      </c>
      <c r="S539">
        <v>2</v>
      </c>
      <c r="T539">
        <v>0</v>
      </c>
      <c r="U539" s="2">
        <f>SUMIFS(SLR!L:L,SLR!D:D,'Резервации 2026'!E539)</f>
        <v>991.41022699999996</v>
      </c>
      <c r="V539" s="2">
        <f>+U539/M539</f>
        <v>198.28204539999999</v>
      </c>
      <c r="W539" t="s">
        <v>262</v>
      </c>
      <c r="X539" t="s">
        <v>1995</v>
      </c>
      <c r="Y539" t="s">
        <v>1996</v>
      </c>
      <c r="Z539" t="str">
        <f t="shared" si="210"/>
        <v>Nov</v>
      </c>
      <c r="AA539" s="6">
        <f t="shared" si="199"/>
        <v>5</v>
      </c>
      <c r="AB539" s="6">
        <f t="shared" si="199"/>
        <v>0</v>
      </c>
      <c r="AC539" s="6">
        <f t="shared" si="199"/>
        <v>0</v>
      </c>
      <c r="AD539" s="6">
        <f t="shared" si="199"/>
        <v>0</v>
      </c>
      <c r="AE539" s="6">
        <f t="shared" si="199"/>
        <v>0</v>
      </c>
      <c r="AF539" s="6">
        <f t="shared" si="211"/>
        <v>5</v>
      </c>
      <c r="AG539" s="6">
        <f t="shared" si="212"/>
        <v>0</v>
      </c>
      <c r="AH539" s="14" t="str">
        <f>LEFT(X539,2)&amp;"."&amp;VLOOKUP(MID(X539,4,3),'Data validation'!$A$1:$B$12,2,FALSE)&amp;".2025"</f>
        <v>26.11.2025</v>
      </c>
      <c r="AI539">
        <f t="shared" si="213"/>
        <v>48</v>
      </c>
      <c r="AJ539" t="str">
        <f>H539&amp;"."&amp;VLOOKUP(I539,'Data validation'!$A$1:$B$12,2,FALSE)&amp;".2026"</f>
        <v>22.05.2026</v>
      </c>
      <c r="AK539">
        <f t="shared" si="214"/>
        <v>21</v>
      </c>
      <c r="AL539" t="e">
        <f>VLOOKUP(E539,[2]Sheet1!$A:$B,2,FALSE)</f>
        <v>#N/A</v>
      </c>
    </row>
    <row r="540" spans="1:38" x14ac:dyDescent="0.25">
      <c r="A540" t="str">
        <f>VLOOKUP(Q540,'Data validation'!$K$2:$L$50,2,FALSE)</f>
        <v>TO</v>
      </c>
      <c r="B540">
        <f t="shared" si="200"/>
        <v>0</v>
      </c>
      <c r="C540">
        <f t="shared" si="201"/>
        <v>0</v>
      </c>
      <c r="D540">
        <f t="shared" si="202"/>
        <v>5</v>
      </c>
      <c r="E540">
        <v>9285</v>
      </c>
      <c r="F540" t="s">
        <v>7835</v>
      </c>
      <c r="G540" t="s">
        <v>513</v>
      </c>
      <c r="H540" t="str">
        <f t="shared" si="203"/>
        <v>29</v>
      </c>
      <c r="I540" t="str">
        <f t="shared" si="204"/>
        <v>Jul</v>
      </c>
      <c r="J540" t="s">
        <v>340</v>
      </c>
      <c r="K540" t="str">
        <f t="shared" si="205"/>
        <v>03</v>
      </c>
      <c r="L540" t="str">
        <f t="shared" si="206"/>
        <v>Aug</v>
      </c>
      <c r="M540">
        <v>5</v>
      </c>
      <c r="N540">
        <f t="shared" si="207"/>
        <v>-26</v>
      </c>
      <c r="O540">
        <f t="shared" si="208"/>
        <v>2</v>
      </c>
      <c r="P540">
        <f t="shared" si="209"/>
        <v>2</v>
      </c>
      <c r="Q540" t="s">
        <v>116</v>
      </c>
      <c r="R540" t="s">
        <v>63</v>
      </c>
      <c r="S540">
        <v>3</v>
      </c>
      <c r="T540">
        <v>1</v>
      </c>
      <c r="U540" s="2">
        <f>SUMIFS(Solvex!L:L,Solvex!D:D,'Резервации 2026'!E540)</f>
        <v>1999.5428005000001</v>
      </c>
      <c r="V540" s="2">
        <f>+U540/M540</f>
        <v>399.90856010000005</v>
      </c>
      <c r="W540" t="s">
        <v>262</v>
      </c>
      <c r="X540" t="s">
        <v>3830</v>
      </c>
      <c r="Y540" t="s">
        <v>3819</v>
      </c>
      <c r="Z540" t="str">
        <f t="shared" si="210"/>
        <v>Dec</v>
      </c>
      <c r="AA540" s="6">
        <f t="shared" si="199"/>
        <v>0</v>
      </c>
      <c r="AB540" s="6">
        <f t="shared" si="199"/>
        <v>0</v>
      </c>
      <c r="AC540" s="6">
        <f t="shared" si="199"/>
        <v>2</v>
      </c>
      <c r="AD540" s="6">
        <f t="shared" si="199"/>
        <v>2</v>
      </c>
      <c r="AE540" s="6">
        <f t="shared" si="199"/>
        <v>0</v>
      </c>
      <c r="AF540" s="6">
        <f t="shared" si="211"/>
        <v>4</v>
      </c>
      <c r="AG540" s="6">
        <f t="shared" si="212"/>
        <v>-1</v>
      </c>
      <c r="AH540" s="14" t="str">
        <f>LEFT(X540,2)&amp;"."&amp;VLOOKUP(MID(X540,4,3),'Data validation'!$A$1:$B$12,2,FALSE)&amp;".2025"</f>
        <v>31.12.2025</v>
      </c>
      <c r="AI540">
        <f t="shared" si="213"/>
        <v>53</v>
      </c>
      <c r="AJ540" t="str">
        <f>H540&amp;"."&amp;VLOOKUP(I540,'Data validation'!$A$1:$B$12,2,FALSE)&amp;".2026"</f>
        <v>29.07.2026</v>
      </c>
      <c r="AK540">
        <f t="shared" si="214"/>
        <v>31</v>
      </c>
      <c r="AL540" t="e">
        <f>VLOOKUP(E540,[2]Sheet1!$A:$B,2,FALSE)</f>
        <v>#N/A</v>
      </c>
    </row>
    <row r="541" spans="1:38" x14ac:dyDescent="0.25">
      <c r="A541" t="str">
        <f>VLOOKUP(Q541,'Data validation'!$K$2:$L$50,2,FALSE)</f>
        <v>BOOKING</v>
      </c>
      <c r="B541">
        <f t="shared" si="200"/>
        <v>4</v>
      </c>
      <c r="C541">
        <f t="shared" si="201"/>
        <v>-1</v>
      </c>
      <c r="D541">
        <f t="shared" si="202"/>
        <v>0</v>
      </c>
      <c r="E541">
        <v>9366</v>
      </c>
      <c r="F541" t="s">
        <v>7836</v>
      </c>
      <c r="G541" t="s">
        <v>23</v>
      </c>
      <c r="H541" t="str">
        <f t="shared" si="203"/>
        <v>11</v>
      </c>
      <c r="I541" t="str">
        <f t="shared" si="204"/>
        <v>Jun</v>
      </c>
      <c r="J541" t="s">
        <v>1926</v>
      </c>
      <c r="K541" t="str">
        <f t="shared" si="205"/>
        <v>14</v>
      </c>
      <c r="L541" t="str">
        <f t="shared" si="206"/>
        <v>Jun</v>
      </c>
      <c r="M541">
        <v>3</v>
      </c>
      <c r="N541">
        <f t="shared" si="207"/>
        <v>3</v>
      </c>
      <c r="O541">
        <f t="shared" si="208"/>
        <v>0</v>
      </c>
      <c r="P541">
        <f t="shared" si="209"/>
        <v>0</v>
      </c>
      <c r="Q541" t="s">
        <v>587</v>
      </c>
      <c r="R541" t="s">
        <v>17</v>
      </c>
      <c r="S541">
        <v>2</v>
      </c>
      <c r="T541">
        <v>0</v>
      </c>
      <c r="U541" s="2">
        <v>796.14841376146785</v>
      </c>
      <c r="V541" s="2">
        <v>265.38280458715593</v>
      </c>
      <c r="W541" t="s">
        <v>262</v>
      </c>
      <c r="X541" t="s">
        <v>4234</v>
      </c>
      <c r="Y541" t="s">
        <v>4228</v>
      </c>
      <c r="Z541" t="str">
        <f t="shared" si="210"/>
        <v>Jan</v>
      </c>
      <c r="AA541" s="6">
        <f t="shared" si="199"/>
        <v>0</v>
      </c>
      <c r="AB541" s="6">
        <f t="shared" si="199"/>
        <v>3</v>
      </c>
      <c r="AC541" s="6">
        <f t="shared" si="199"/>
        <v>0</v>
      </c>
      <c r="AD541" s="6">
        <f t="shared" si="199"/>
        <v>0</v>
      </c>
      <c r="AE541" s="6">
        <f t="shared" si="199"/>
        <v>0</v>
      </c>
      <c r="AF541" s="6">
        <f t="shared" si="211"/>
        <v>3</v>
      </c>
      <c r="AG541" s="6">
        <f t="shared" si="212"/>
        <v>0</v>
      </c>
      <c r="AH541" s="14" t="str">
        <f>LEFT(X541,2)&amp;"."&amp;VLOOKUP(MID(X541,4,3),'Data validation'!$A$1:$B$12,2,FALSE)&amp;".2025"</f>
        <v>06.01.2025</v>
      </c>
      <c r="AI541">
        <f t="shared" si="213"/>
        <v>2</v>
      </c>
      <c r="AJ541" t="str">
        <f>H541&amp;"."&amp;VLOOKUP(I541,'Data validation'!$A$1:$B$12,2,FALSE)&amp;".2026"</f>
        <v>11.06.2026</v>
      </c>
      <c r="AK541">
        <f t="shared" si="214"/>
        <v>24</v>
      </c>
      <c r="AL541" t="e">
        <f>VLOOKUP(E541,[2]Sheet1!$A:$B,2,FALSE)</f>
        <v>#N/A</v>
      </c>
    </row>
    <row r="542" spans="1:38" x14ac:dyDescent="0.25">
      <c r="A542" t="str">
        <f>VLOOKUP(Q542,'Data validation'!$K$2:$L$50,2,FALSE)</f>
        <v>TO</v>
      </c>
      <c r="B542">
        <f t="shared" si="200"/>
        <v>0</v>
      </c>
      <c r="C542">
        <f t="shared" si="201"/>
        <v>6</v>
      </c>
      <c r="D542">
        <f t="shared" si="202"/>
        <v>0</v>
      </c>
      <c r="E542">
        <v>8975</v>
      </c>
      <c r="F542" t="s">
        <v>7837</v>
      </c>
      <c r="G542" t="s">
        <v>44</v>
      </c>
      <c r="H542" t="str">
        <f t="shared" si="203"/>
        <v>29</v>
      </c>
      <c r="I542" t="str">
        <f t="shared" si="204"/>
        <v>Jun</v>
      </c>
      <c r="J542" t="s">
        <v>313</v>
      </c>
      <c r="K542" t="str">
        <f t="shared" si="205"/>
        <v>05</v>
      </c>
      <c r="L542" t="str">
        <f t="shared" si="206"/>
        <v>Jul</v>
      </c>
      <c r="M542">
        <v>6</v>
      </c>
      <c r="N542">
        <f t="shared" si="207"/>
        <v>-24</v>
      </c>
      <c r="O542">
        <f t="shared" si="208"/>
        <v>2</v>
      </c>
      <c r="P542">
        <f t="shared" si="209"/>
        <v>4</v>
      </c>
      <c r="Q542" t="s">
        <v>116</v>
      </c>
      <c r="R542" t="s">
        <v>17</v>
      </c>
      <c r="S542">
        <v>2</v>
      </c>
      <c r="T542">
        <v>1</v>
      </c>
      <c r="U542" s="2">
        <f>SUMIFS(Solvex!L:L,Solvex!D:D,'Резервации 2026'!E542)</f>
        <v>1567.5586284000001</v>
      </c>
      <c r="V542" s="2">
        <f>+U542/M542</f>
        <v>261.25977140000003</v>
      </c>
      <c r="W542" t="s">
        <v>262</v>
      </c>
      <c r="X542" t="s">
        <v>3078</v>
      </c>
      <c r="Y542" t="s">
        <v>3215</v>
      </c>
      <c r="Z542" t="str">
        <f t="shared" si="210"/>
        <v>Dec</v>
      </c>
      <c r="AA542" s="6">
        <f t="shared" si="199"/>
        <v>0</v>
      </c>
      <c r="AB542" s="6">
        <f t="shared" si="199"/>
        <v>2</v>
      </c>
      <c r="AC542" s="6">
        <f t="shared" si="199"/>
        <v>4</v>
      </c>
      <c r="AD542" s="6">
        <f t="shared" si="199"/>
        <v>0</v>
      </c>
      <c r="AE542" s="6">
        <f t="shared" si="199"/>
        <v>0</v>
      </c>
      <c r="AF542" s="6">
        <f t="shared" si="211"/>
        <v>6</v>
      </c>
      <c r="AG542" s="6">
        <f t="shared" si="212"/>
        <v>0</v>
      </c>
      <c r="AH542" s="14" t="str">
        <f>LEFT(X542,2)&amp;"."&amp;VLOOKUP(MID(X542,4,3),'Data validation'!$A$1:$B$12,2,FALSE)&amp;".2025"</f>
        <v>01.12.2025</v>
      </c>
      <c r="AI542">
        <f t="shared" si="213"/>
        <v>49</v>
      </c>
      <c r="AJ542" t="str">
        <f>H542&amp;"."&amp;VLOOKUP(I542,'Data validation'!$A$1:$B$12,2,FALSE)&amp;".2026"</f>
        <v>29.06.2026</v>
      </c>
      <c r="AK542">
        <f t="shared" si="214"/>
        <v>27</v>
      </c>
      <c r="AL542" t="e">
        <f>VLOOKUP(E542,[2]Sheet1!$A:$B,2,FALSE)</f>
        <v>#N/A</v>
      </c>
    </row>
    <row r="543" spans="1:38" x14ac:dyDescent="0.25">
      <c r="A543" t="str">
        <f>VLOOKUP(Q543,'Data validation'!$K$2:$L$50,2,FALSE)</f>
        <v>TO</v>
      </c>
      <c r="B543">
        <f t="shared" si="200"/>
        <v>0</v>
      </c>
      <c r="C543">
        <f t="shared" si="201"/>
        <v>5</v>
      </c>
      <c r="D543">
        <f t="shared" si="202"/>
        <v>0</v>
      </c>
      <c r="E543">
        <v>9862</v>
      </c>
      <c r="F543" t="s">
        <v>5500</v>
      </c>
      <c r="G543" t="s">
        <v>45</v>
      </c>
      <c r="H543" t="str">
        <f t="shared" si="203"/>
        <v>04</v>
      </c>
      <c r="I543" t="str">
        <f t="shared" si="204"/>
        <v>Jul</v>
      </c>
      <c r="J543" t="s">
        <v>224</v>
      </c>
      <c r="K543" t="str">
        <f t="shared" si="205"/>
        <v>09</v>
      </c>
      <c r="L543" t="str">
        <f t="shared" si="206"/>
        <v>Jul</v>
      </c>
      <c r="M543">
        <v>5</v>
      </c>
      <c r="N543">
        <f t="shared" si="207"/>
        <v>5</v>
      </c>
      <c r="O543">
        <f t="shared" si="208"/>
        <v>0</v>
      </c>
      <c r="P543">
        <f t="shared" si="209"/>
        <v>0</v>
      </c>
      <c r="Q543" t="s">
        <v>81</v>
      </c>
      <c r="R543" t="s">
        <v>17</v>
      </c>
      <c r="S543">
        <v>2</v>
      </c>
      <c r="T543">
        <v>2</v>
      </c>
      <c r="U543" s="2">
        <f>SUMIFS(SLR!L:L,SLR!D:D,'Резервации 2026'!E543)</f>
        <v>1758.4867529999999</v>
      </c>
      <c r="V543" s="2">
        <f>+U543/M543</f>
        <v>351.69735059999999</v>
      </c>
      <c r="W543" t="s">
        <v>262</v>
      </c>
      <c r="X543" t="s">
        <v>5501</v>
      </c>
      <c r="Y543" t="s">
        <v>5488</v>
      </c>
      <c r="Z543" t="str">
        <f t="shared" si="210"/>
        <v>Jan</v>
      </c>
      <c r="AA543" s="6">
        <f t="shared" si="199"/>
        <v>0</v>
      </c>
      <c r="AB543" s="6">
        <f t="shared" si="199"/>
        <v>0</v>
      </c>
      <c r="AC543" s="6">
        <f t="shared" si="199"/>
        <v>5</v>
      </c>
      <c r="AD543" s="6">
        <f t="shared" si="199"/>
        <v>0</v>
      </c>
      <c r="AE543" s="6">
        <f t="shared" si="199"/>
        <v>0</v>
      </c>
      <c r="AF543" s="6">
        <f t="shared" si="211"/>
        <v>5</v>
      </c>
      <c r="AG543" s="6">
        <f t="shared" si="212"/>
        <v>0</v>
      </c>
      <c r="AH543" s="14" t="str">
        <f>LEFT(X543,2)&amp;"."&amp;VLOOKUP(MID(X543,4,3),'Data validation'!$A$1:$B$12,2,FALSE)&amp;".2025"</f>
        <v>30.01.2025</v>
      </c>
      <c r="AI543">
        <f t="shared" si="213"/>
        <v>5</v>
      </c>
      <c r="AJ543" t="str">
        <f>H543&amp;"."&amp;VLOOKUP(I543,'Data validation'!$A$1:$B$12,2,FALSE)&amp;".2026"</f>
        <v>04.07.2026</v>
      </c>
      <c r="AK543">
        <f t="shared" si="214"/>
        <v>27</v>
      </c>
      <c r="AL543" t="e">
        <f>VLOOKUP(E543,[2]Sheet1!$A:$B,2,FALSE)</f>
        <v>#N/A</v>
      </c>
    </row>
    <row r="544" spans="1:38" x14ac:dyDescent="0.25">
      <c r="A544" t="str">
        <f>VLOOKUP(Q544,'Data validation'!$K$2:$L$50,2,FALSE)</f>
        <v>TO</v>
      </c>
      <c r="B544">
        <f t="shared" si="200"/>
        <v>0</v>
      </c>
      <c r="C544">
        <f t="shared" si="201"/>
        <v>7</v>
      </c>
      <c r="D544">
        <f t="shared" si="202"/>
        <v>0</v>
      </c>
      <c r="E544">
        <v>9863</v>
      </c>
      <c r="F544" t="s">
        <v>5502</v>
      </c>
      <c r="G544" t="s">
        <v>172</v>
      </c>
      <c r="H544" t="str">
        <f t="shared" si="203"/>
        <v>01</v>
      </c>
      <c r="I544" t="str">
        <f t="shared" si="204"/>
        <v>Jul</v>
      </c>
      <c r="J544" t="s">
        <v>593</v>
      </c>
      <c r="K544" t="str">
        <f t="shared" si="205"/>
        <v>08</v>
      </c>
      <c r="L544" t="str">
        <f t="shared" si="206"/>
        <v>Jul</v>
      </c>
      <c r="M544">
        <v>7</v>
      </c>
      <c r="N544">
        <f t="shared" si="207"/>
        <v>7</v>
      </c>
      <c r="O544">
        <f t="shared" si="208"/>
        <v>0</v>
      </c>
      <c r="P544">
        <f t="shared" si="209"/>
        <v>0</v>
      </c>
      <c r="Q544" t="s">
        <v>116</v>
      </c>
      <c r="R544" t="s">
        <v>25</v>
      </c>
      <c r="S544">
        <v>2</v>
      </c>
      <c r="T544">
        <v>1</v>
      </c>
      <c r="U544" s="2">
        <f>SUMIFS(Solvex!L:L,Solvex!D:D,'Резервации 2026'!E544)</f>
        <v>2057.4549268000001</v>
      </c>
      <c r="V544" s="2">
        <f t="shared" ref="V544:V546" si="218">+U544/M544</f>
        <v>293.92213240000001</v>
      </c>
      <c r="W544" t="s">
        <v>262</v>
      </c>
      <c r="X544" t="s">
        <v>5503</v>
      </c>
      <c r="Y544" t="s">
        <v>5488</v>
      </c>
      <c r="Z544" t="str">
        <f t="shared" si="210"/>
        <v>Jan</v>
      </c>
      <c r="AA544" s="6">
        <f t="shared" si="199"/>
        <v>0</v>
      </c>
      <c r="AB544" s="6">
        <f t="shared" si="199"/>
        <v>0</v>
      </c>
      <c r="AC544" s="6">
        <f t="shared" si="199"/>
        <v>7</v>
      </c>
      <c r="AD544" s="6">
        <f t="shared" si="199"/>
        <v>0</v>
      </c>
      <c r="AE544" s="6">
        <f t="shared" si="199"/>
        <v>0</v>
      </c>
      <c r="AF544" s="6">
        <f t="shared" si="211"/>
        <v>7</v>
      </c>
      <c r="AG544" s="6">
        <f t="shared" si="212"/>
        <v>0</v>
      </c>
      <c r="AH544" s="14" t="str">
        <f>LEFT(X544,2)&amp;"."&amp;VLOOKUP(MID(X544,4,3),'Data validation'!$A$1:$B$12,2,FALSE)&amp;".2025"</f>
        <v>30.01.2025</v>
      </c>
      <c r="AI544">
        <f t="shared" si="213"/>
        <v>5</v>
      </c>
      <c r="AJ544" t="str">
        <f>H544&amp;"."&amp;VLOOKUP(I544,'Data validation'!$A$1:$B$12,2,FALSE)&amp;".2026"</f>
        <v>01.07.2026</v>
      </c>
      <c r="AK544">
        <f t="shared" si="214"/>
        <v>27</v>
      </c>
      <c r="AL544" t="e">
        <f>VLOOKUP(E544,[2]Sheet1!$A:$B,2,FALSE)</f>
        <v>#N/A</v>
      </c>
    </row>
    <row r="545" spans="1:38" x14ac:dyDescent="0.25">
      <c r="A545" t="str">
        <f>VLOOKUP(Q545,'Data validation'!$K$2:$L$50,2,FALSE)</f>
        <v>TO</v>
      </c>
      <c r="B545">
        <f t="shared" si="200"/>
        <v>0</v>
      </c>
      <c r="C545">
        <f t="shared" si="201"/>
        <v>7</v>
      </c>
      <c r="D545">
        <f t="shared" si="202"/>
        <v>0</v>
      </c>
      <c r="E545">
        <v>9865</v>
      </c>
      <c r="F545" t="s">
        <v>5502</v>
      </c>
      <c r="G545" t="s">
        <v>172</v>
      </c>
      <c r="H545" t="str">
        <f t="shared" si="203"/>
        <v>01</v>
      </c>
      <c r="I545" t="str">
        <f t="shared" si="204"/>
        <v>Jul</v>
      </c>
      <c r="J545" t="s">
        <v>593</v>
      </c>
      <c r="K545" t="str">
        <f t="shared" si="205"/>
        <v>08</v>
      </c>
      <c r="L545" t="str">
        <f t="shared" si="206"/>
        <v>Jul</v>
      </c>
      <c r="M545">
        <v>7</v>
      </c>
      <c r="N545">
        <f t="shared" si="207"/>
        <v>7</v>
      </c>
      <c r="O545">
        <f t="shared" si="208"/>
        <v>0</v>
      </c>
      <c r="P545">
        <f t="shared" si="209"/>
        <v>0</v>
      </c>
      <c r="Q545" t="s">
        <v>116</v>
      </c>
      <c r="R545" t="s">
        <v>25</v>
      </c>
      <c r="S545">
        <v>2</v>
      </c>
      <c r="T545">
        <v>0</v>
      </c>
      <c r="U545" s="2">
        <f>SUMIFS(Solvex!L:L,Solvex!D:D,'Резервации 2026'!E545)</f>
        <v>2057.4549268000001</v>
      </c>
      <c r="V545" s="2">
        <f t="shared" si="218"/>
        <v>293.92213240000001</v>
      </c>
      <c r="W545" t="s">
        <v>262</v>
      </c>
      <c r="X545" t="s">
        <v>5503</v>
      </c>
      <c r="Y545" t="s">
        <v>5488</v>
      </c>
      <c r="Z545" t="str">
        <f t="shared" si="210"/>
        <v>Jan</v>
      </c>
      <c r="AA545" s="6">
        <f t="shared" si="199"/>
        <v>0</v>
      </c>
      <c r="AB545" s="6">
        <f t="shared" si="199"/>
        <v>0</v>
      </c>
      <c r="AC545" s="6">
        <f t="shared" si="199"/>
        <v>7</v>
      </c>
      <c r="AD545" s="6">
        <f t="shared" si="199"/>
        <v>0</v>
      </c>
      <c r="AE545" s="6">
        <f t="shared" si="199"/>
        <v>0</v>
      </c>
      <c r="AF545" s="6">
        <f t="shared" si="211"/>
        <v>7</v>
      </c>
      <c r="AG545" s="6">
        <f t="shared" si="212"/>
        <v>0</v>
      </c>
      <c r="AH545" s="14" t="str">
        <f>LEFT(X545,2)&amp;"."&amp;VLOOKUP(MID(X545,4,3),'Data validation'!$A$1:$B$12,2,FALSE)&amp;".2025"</f>
        <v>30.01.2025</v>
      </c>
      <c r="AI545">
        <f t="shared" si="213"/>
        <v>5</v>
      </c>
      <c r="AJ545" t="str">
        <f>H545&amp;"."&amp;VLOOKUP(I545,'Data validation'!$A$1:$B$12,2,FALSE)&amp;".2026"</f>
        <v>01.07.2026</v>
      </c>
      <c r="AK545">
        <f t="shared" si="214"/>
        <v>27</v>
      </c>
      <c r="AL545" t="e">
        <f>VLOOKUP(E545,[2]Sheet1!$A:$B,2,FALSE)</f>
        <v>#N/A</v>
      </c>
    </row>
    <row r="546" spans="1:38" x14ac:dyDescent="0.25">
      <c r="A546" t="str">
        <f>VLOOKUP(Q546,'Data validation'!$K$2:$L$50,2,FALSE)</f>
        <v>TO</v>
      </c>
      <c r="B546">
        <f t="shared" si="200"/>
        <v>0</v>
      </c>
      <c r="C546">
        <f t="shared" si="201"/>
        <v>7</v>
      </c>
      <c r="D546">
        <f t="shared" si="202"/>
        <v>0</v>
      </c>
      <c r="E546">
        <v>9864</v>
      </c>
      <c r="F546" t="s">
        <v>5502</v>
      </c>
      <c r="G546" t="s">
        <v>172</v>
      </c>
      <c r="H546" t="str">
        <f t="shared" si="203"/>
        <v>01</v>
      </c>
      <c r="I546" t="str">
        <f t="shared" si="204"/>
        <v>Jul</v>
      </c>
      <c r="J546" t="s">
        <v>593</v>
      </c>
      <c r="K546" t="str">
        <f t="shared" si="205"/>
        <v>08</v>
      </c>
      <c r="L546" t="str">
        <f t="shared" si="206"/>
        <v>Jul</v>
      </c>
      <c r="M546">
        <v>7</v>
      </c>
      <c r="N546">
        <f t="shared" si="207"/>
        <v>7</v>
      </c>
      <c r="O546">
        <f t="shared" si="208"/>
        <v>0</v>
      </c>
      <c r="P546">
        <f t="shared" si="209"/>
        <v>0</v>
      </c>
      <c r="Q546" t="s">
        <v>116</v>
      </c>
      <c r="R546" t="s">
        <v>25</v>
      </c>
      <c r="S546">
        <v>2</v>
      </c>
      <c r="T546">
        <v>1</v>
      </c>
      <c r="U546" s="2">
        <f>SUMIFS(Solvex!L:L,Solvex!D:D,'Резервации 2026'!E546)</f>
        <v>2057.4549268000001</v>
      </c>
      <c r="V546" s="2">
        <f t="shared" si="218"/>
        <v>293.92213240000001</v>
      </c>
      <c r="W546" t="s">
        <v>262</v>
      </c>
      <c r="X546" t="s">
        <v>5503</v>
      </c>
      <c r="Y546" t="s">
        <v>5488</v>
      </c>
      <c r="Z546" t="str">
        <f t="shared" si="210"/>
        <v>Jan</v>
      </c>
      <c r="AA546" s="6">
        <f t="shared" si="199"/>
        <v>0</v>
      </c>
      <c r="AB546" s="6">
        <f t="shared" si="199"/>
        <v>0</v>
      </c>
      <c r="AC546" s="6">
        <f t="shared" si="199"/>
        <v>7</v>
      </c>
      <c r="AD546" s="6">
        <f t="shared" si="199"/>
        <v>0</v>
      </c>
      <c r="AE546" s="6">
        <f t="shared" si="199"/>
        <v>0</v>
      </c>
      <c r="AF546" s="6">
        <f t="shared" si="211"/>
        <v>7</v>
      </c>
      <c r="AG546" s="6">
        <f t="shared" si="212"/>
        <v>0</v>
      </c>
      <c r="AH546" s="14" t="str">
        <f>LEFT(X546,2)&amp;"."&amp;VLOOKUP(MID(X546,4,3),'Data validation'!$A$1:$B$12,2,FALSE)&amp;".2025"</f>
        <v>30.01.2025</v>
      </c>
      <c r="AI546">
        <f t="shared" si="213"/>
        <v>5</v>
      </c>
      <c r="AJ546" t="str">
        <f>H546&amp;"."&amp;VLOOKUP(I546,'Data validation'!$A$1:$B$12,2,FALSE)&amp;".2026"</f>
        <v>01.07.2026</v>
      </c>
      <c r="AK546">
        <f t="shared" si="214"/>
        <v>27</v>
      </c>
      <c r="AL546" t="e">
        <f>VLOOKUP(E546,[2]Sheet1!$A:$B,2,FALSE)</f>
        <v>#N/A</v>
      </c>
    </row>
    <row r="547" spans="1:38" x14ac:dyDescent="0.25">
      <c r="A547" t="str">
        <f>VLOOKUP(Q547,'Data validation'!$K$2:$L$50,2,FALSE)</f>
        <v>TOPOLA SKIES</v>
      </c>
      <c r="B547">
        <f t="shared" si="200"/>
        <v>0</v>
      </c>
      <c r="C547">
        <f t="shared" si="201"/>
        <v>5</v>
      </c>
      <c r="D547">
        <f t="shared" si="202"/>
        <v>0</v>
      </c>
      <c r="E547">
        <v>8561</v>
      </c>
      <c r="F547" t="s">
        <v>7838</v>
      </c>
      <c r="G547" t="s">
        <v>71</v>
      </c>
      <c r="H547" t="str">
        <f t="shared" si="203"/>
        <v>30</v>
      </c>
      <c r="I547" t="str">
        <f t="shared" si="204"/>
        <v>Jun</v>
      </c>
      <c r="J547" t="s">
        <v>313</v>
      </c>
      <c r="K547" t="str">
        <f t="shared" si="205"/>
        <v>05</v>
      </c>
      <c r="L547" t="str">
        <f t="shared" si="206"/>
        <v>Jul</v>
      </c>
      <c r="M547">
        <v>5</v>
      </c>
      <c r="N547">
        <f t="shared" si="207"/>
        <v>-25</v>
      </c>
      <c r="O547">
        <f t="shared" si="208"/>
        <v>1</v>
      </c>
      <c r="P547">
        <f t="shared" si="209"/>
        <v>4</v>
      </c>
      <c r="Q547" t="s">
        <v>35</v>
      </c>
      <c r="R547" t="s">
        <v>110</v>
      </c>
      <c r="S547">
        <v>4</v>
      </c>
      <c r="T547">
        <v>1</v>
      </c>
      <c r="U547" s="2">
        <v>2777.6374678899078</v>
      </c>
      <c r="V547" s="2">
        <v>555.52749357798155</v>
      </c>
      <c r="X547" t="s">
        <v>1376</v>
      </c>
      <c r="Y547" t="s">
        <v>1295</v>
      </c>
      <c r="Z547" t="str">
        <f t="shared" si="210"/>
        <v>Nov</v>
      </c>
      <c r="AA547" s="6">
        <f t="shared" si="199"/>
        <v>0</v>
      </c>
      <c r="AB547" s="6">
        <f t="shared" si="199"/>
        <v>1</v>
      </c>
      <c r="AC547" s="6">
        <f t="shared" si="199"/>
        <v>4</v>
      </c>
      <c r="AD547" s="6">
        <f t="shared" si="199"/>
        <v>0</v>
      </c>
      <c r="AE547" s="6">
        <f t="shared" si="199"/>
        <v>0</v>
      </c>
      <c r="AF547" s="6">
        <f t="shared" si="211"/>
        <v>5</v>
      </c>
      <c r="AG547" s="6">
        <f t="shared" si="212"/>
        <v>0</v>
      </c>
      <c r="AH547" s="14" t="str">
        <f>LEFT(X547,2)&amp;"."&amp;VLOOKUP(MID(X547,4,3),'Data validation'!$A$1:$B$12,2,FALSE)&amp;".2025"</f>
        <v>17.11.2025</v>
      </c>
      <c r="AI547">
        <f t="shared" si="213"/>
        <v>47</v>
      </c>
      <c r="AJ547" t="str">
        <f>H547&amp;"."&amp;VLOOKUP(I547,'Data validation'!$A$1:$B$12,2,FALSE)&amp;".2026"</f>
        <v>30.06.2026</v>
      </c>
      <c r="AK547">
        <f t="shared" si="214"/>
        <v>27</v>
      </c>
      <c r="AL547" t="e">
        <f>VLOOKUP(E547,[2]Sheet1!$A:$B,2,FALSE)</f>
        <v>#N/A</v>
      </c>
    </row>
    <row r="548" spans="1:38" x14ac:dyDescent="0.25">
      <c r="A548" t="str">
        <f>VLOOKUP(Q548,'Data validation'!$K$2:$L$50,2,FALSE)</f>
        <v>TO</v>
      </c>
      <c r="B548">
        <f t="shared" si="200"/>
        <v>0</v>
      </c>
      <c r="C548">
        <f t="shared" si="201"/>
        <v>0</v>
      </c>
      <c r="D548">
        <f t="shared" si="202"/>
        <v>6</v>
      </c>
      <c r="E548">
        <v>8979</v>
      </c>
      <c r="F548" t="s">
        <v>7839</v>
      </c>
      <c r="G548" t="s">
        <v>156</v>
      </c>
      <c r="H548" t="str">
        <f t="shared" si="203"/>
        <v>24</v>
      </c>
      <c r="I548" t="str">
        <f t="shared" si="204"/>
        <v>Jul</v>
      </c>
      <c r="J548" t="s">
        <v>167</v>
      </c>
      <c r="K548" t="str">
        <f t="shared" si="205"/>
        <v>30</v>
      </c>
      <c r="L548" t="str">
        <f t="shared" si="206"/>
        <v>Jul</v>
      </c>
      <c r="M548">
        <v>6</v>
      </c>
      <c r="N548">
        <f t="shared" si="207"/>
        <v>6</v>
      </c>
      <c r="O548">
        <f t="shared" si="208"/>
        <v>0</v>
      </c>
      <c r="P548">
        <f t="shared" si="209"/>
        <v>0</v>
      </c>
      <c r="Q548" t="s">
        <v>81</v>
      </c>
      <c r="R548" t="s">
        <v>48</v>
      </c>
      <c r="S548">
        <v>3</v>
      </c>
      <c r="T548">
        <v>0</v>
      </c>
      <c r="U548" s="2">
        <f>SUMIFS(SLR!L:L,SLR!D:D,'Резервации 2026'!E548)</f>
        <v>2720.7551129999997</v>
      </c>
      <c r="V548" s="2">
        <f>+U548/M548</f>
        <v>453.45918549999993</v>
      </c>
      <c r="W548" t="s">
        <v>262</v>
      </c>
      <c r="X548" t="s">
        <v>3087</v>
      </c>
      <c r="Y548" t="s">
        <v>3215</v>
      </c>
      <c r="Z548" t="str">
        <f t="shared" si="210"/>
        <v>Dec</v>
      </c>
      <c r="AA548" s="6">
        <f t="shared" si="199"/>
        <v>0</v>
      </c>
      <c r="AB548" s="6">
        <f t="shared" si="199"/>
        <v>0</v>
      </c>
      <c r="AC548" s="6">
        <f t="shared" si="199"/>
        <v>6</v>
      </c>
      <c r="AD548" s="6">
        <f t="shared" si="199"/>
        <v>0</v>
      </c>
      <c r="AE548" s="6">
        <f t="shared" si="199"/>
        <v>0</v>
      </c>
      <c r="AF548" s="6">
        <f t="shared" si="211"/>
        <v>6</v>
      </c>
      <c r="AG548" s="6">
        <f t="shared" si="212"/>
        <v>0</v>
      </c>
      <c r="AH548" s="14" t="str">
        <f>LEFT(X548,2)&amp;"."&amp;VLOOKUP(MID(X548,4,3),'Data validation'!$A$1:$B$12,2,FALSE)&amp;".2025"</f>
        <v>01.12.2025</v>
      </c>
      <c r="AI548">
        <f t="shared" si="213"/>
        <v>49</v>
      </c>
      <c r="AJ548" t="str">
        <f>H548&amp;"."&amp;VLOOKUP(I548,'Data validation'!$A$1:$B$12,2,FALSE)&amp;".2026"</f>
        <v>24.07.2026</v>
      </c>
      <c r="AK548">
        <f t="shared" si="214"/>
        <v>30</v>
      </c>
      <c r="AL548" t="e">
        <f>VLOOKUP(E548,[2]Sheet1!$A:$B,2,FALSE)</f>
        <v>#N/A</v>
      </c>
    </row>
    <row r="549" spans="1:38" x14ac:dyDescent="0.25">
      <c r="A549" t="str">
        <f>VLOOKUP(Q549,'Data validation'!$K$2:$L$50,2,FALSE)</f>
        <v>BOOKING</v>
      </c>
      <c r="B549">
        <f t="shared" si="200"/>
        <v>0</v>
      </c>
      <c r="C549">
        <f t="shared" si="201"/>
        <v>2</v>
      </c>
      <c r="D549">
        <f t="shared" si="202"/>
        <v>0</v>
      </c>
      <c r="E549">
        <v>10058</v>
      </c>
      <c r="F549" t="s">
        <v>6586</v>
      </c>
      <c r="G549" t="s">
        <v>213</v>
      </c>
      <c r="H549" t="str">
        <f t="shared" si="203"/>
        <v>01</v>
      </c>
      <c r="I549" t="str">
        <f t="shared" si="204"/>
        <v>Sep</v>
      </c>
      <c r="J549" t="s">
        <v>322</v>
      </c>
      <c r="K549" t="str">
        <f t="shared" si="205"/>
        <v>03</v>
      </c>
      <c r="L549" t="str">
        <f t="shared" si="206"/>
        <v>Sep</v>
      </c>
      <c r="M549">
        <v>2</v>
      </c>
      <c r="N549">
        <f t="shared" si="207"/>
        <v>2</v>
      </c>
      <c r="O549">
        <f t="shared" si="208"/>
        <v>0</v>
      </c>
      <c r="P549">
        <f t="shared" si="209"/>
        <v>0</v>
      </c>
      <c r="Q549" t="s">
        <v>587</v>
      </c>
      <c r="R549" t="s">
        <v>17</v>
      </c>
      <c r="S549">
        <v>2</v>
      </c>
      <c r="T549">
        <v>2</v>
      </c>
      <c r="U549" s="2">
        <v>933.95368348623845</v>
      </c>
      <c r="V549" s="2">
        <v>466.97684174311922</v>
      </c>
      <c r="W549" t="s">
        <v>262</v>
      </c>
      <c r="X549" t="s">
        <v>6587</v>
      </c>
      <c r="Y549" t="s">
        <v>6574</v>
      </c>
      <c r="Z549" t="str">
        <f t="shared" si="210"/>
        <v>Feb</v>
      </c>
      <c r="AA549" s="6">
        <f t="shared" si="199"/>
        <v>0</v>
      </c>
      <c r="AB549" s="6">
        <f t="shared" si="199"/>
        <v>0</v>
      </c>
      <c r="AC549" s="6">
        <f t="shared" si="199"/>
        <v>0</v>
      </c>
      <c r="AD549" s="6">
        <f t="shared" si="199"/>
        <v>0</v>
      </c>
      <c r="AE549" s="6">
        <f t="shared" si="199"/>
        <v>2</v>
      </c>
      <c r="AF549" s="6">
        <f t="shared" si="211"/>
        <v>2</v>
      </c>
      <c r="AG549" s="6">
        <f t="shared" si="212"/>
        <v>0</v>
      </c>
      <c r="AH549" s="14" t="str">
        <f>LEFT(X549,2)&amp;"."&amp;VLOOKUP(MID(X549,4,3),'Data validation'!$A$1:$B$12,2,FALSE)&amp;".2025"</f>
        <v>11.02.2025</v>
      </c>
      <c r="AI549">
        <f t="shared" si="213"/>
        <v>7</v>
      </c>
      <c r="AJ549" t="str">
        <f>H549&amp;"."&amp;VLOOKUP(I549,'Data validation'!$A$1:$B$12,2,FALSE)&amp;".2026"</f>
        <v>01.09.2026</v>
      </c>
      <c r="AK549">
        <f t="shared" si="214"/>
        <v>36</v>
      </c>
      <c r="AL549" t="e">
        <f>VLOOKUP(E549,[2]Sheet1!$A:$B,2,FALSE)</f>
        <v>#N/A</v>
      </c>
    </row>
    <row r="550" spans="1:38" x14ac:dyDescent="0.25">
      <c r="A550" t="str">
        <f>VLOOKUP(Q550,'Data validation'!$K$2:$L$50,2,FALSE)</f>
        <v>TO</v>
      </c>
      <c r="B550">
        <f t="shared" si="200"/>
        <v>0</v>
      </c>
      <c r="C550">
        <f t="shared" si="201"/>
        <v>5</v>
      </c>
      <c r="D550">
        <f t="shared" si="202"/>
        <v>0</v>
      </c>
      <c r="E550">
        <v>8142</v>
      </c>
      <c r="F550" t="s">
        <v>7840</v>
      </c>
      <c r="G550" t="s">
        <v>152</v>
      </c>
      <c r="H550" t="str">
        <f t="shared" si="203"/>
        <v>24</v>
      </c>
      <c r="I550" t="str">
        <f t="shared" si="204"/>
        <v>Jun</v>
      </c>
      <c r="J550" t="s">
        <v>44</v>
      </c>
      <c r="K550" t="str">
        <f t="shared" si="205"/>
        <v>29</v>
      </c>
      <c r="L550" t="str">
        <f t="shared" si="206"/>
        <v>Jun</v>
      </c>
      <c r="M550">
        <v>5</v>
      </c>
      <c r="N550">
        <f t="shared" si="207"/>
        <v>5</v>
      </c>
      <c r="O550">
        <f t="shared" si="208"/>
        <v>0</v>
      </c>
      <c r="P550">
        <f t="shared" si="209"/>
        <v>0</v>
      </c>
      <c r="Q550" t="s">
        <v>81</v>
      </c>
      <c r="R550" t="s">
        <v>17</v>
      </c>
      <c r="S550">
        <v>2</v>
      </c>
      <c r="T550">
        <v>0</v>
      </c>
      <c r="U550" s="2">
        <f>SUMIFS(SLR!L:L,SLR!D:D,'Резервации 2026'!E550)</f>
        <v>1334.9517664999998</v>
      </c>
      <c r="V550" s="2">
        <f>+U550/M550</f>
        <v>266.99035329999998</v>
      </c>
      <c r="W550" t="s">
        <v>262</v>
      </c>
      <c r="X550" t="s">
        <v>334</v>
      </c>
      <c r="Y550" t="s">
        <v>301</v>
      </c>
      <c r="Z550" t="str">
        <f t="shared" si="210"/>
        <v>Nov</v>
      </c>
      <c r="AA550" s="6">
        <f t="shared" si="199"/>
        <v>0</v>
      </c>
      <c r="AB550" s="6">
        <f t="shared" si="199"/>
        <v>5</v>
      </c>
      <c r="AC550" s="6">
        <f t="shared" si="199"/>
        <v>0</v>
      </c>
      <c r="AD550" s="6">
        <f t="shared" si="199"/>
        <v>0</v>
      </c>
      <c r="AE550" s="6">
        <f t="shared" si="199"/>
        <v>0</v>
      </c>
      <c r="AF550" s="6">
        <f t="shared" si="211"/>
        <v>5</v>
      </c>
      <c r="AG550" s="6">
        <f t="shared" si="212"/>
        <v>0</v>
      </c>
      <c r="AH550" s="14" t="str">
        <f>LEFT(X550,2)&amp;"."&amp;VLOOKUP(MID(X550,4,3),'Data validation'!$A$1:$B$12,2,FALSE)&amp;".2025"</f>
        <v>06.11.2025</v>
      </c>
      <c r="AI550">
        <f t="shared" si="213"/>
        <v>45</v>
      </c>
      <c r="AJ550" t="str">
        <f>H550&amp;"."&amp;VLOOKUP(I550,'Data validation'!$A$1:$B$12,2,FALSE)&amp;".2026"</f>
        <v>24.06.2026</v>
      </c>
      <c r="AK550">
        <f t="shared" si="214"/>
        <v>26</v>
      </c>
      <c r="AL550" t="e">
        <f>VLOOKUP(E550,[2]Sheet1!$A:$B,2,FALSE)</f>
        <v>#N/A</v>
      </c>
    </row>
    <row r="551" spans="1:38" x14ac:dyDescent="0.25">
      <c r="A551" t="str">
        <f>VLOOKUP(Q551,'Data validation'!$K$2:$L$50,2,FALSE)</f>
        <v>TO</v>
      </c>
      <c r="B551">
        <f t="shared" si="200"/>
        <v>0</v>
      </c>
      <c r="C551">
        <f t="shared" si="201"/>
        <v>0</v>
      </c>
      <c r="D551">
        <f t="shared" si="202"/>
        <v>9</v>
      </c>
      <c r="E551">
        <v>10339</v>
      </c>
      <c r="F551" t="s">
        <v>7514</v>
      </c>
      <c r="G551" t="s">
        <v>340</v>
      </c>
      <c r="H551" t="str">
        <f t="shared" si="203"/>
        <v>03</v>
      </c>
      <c r="I551" t="str">
        <f t="shared" si="204"/>
        <v>Aug</v>
      </c>
      <c r="J551" t="s">
        <v>354</v>
      </c>
      <c r="K551" t="str">
        <f t="shared" si="205"/>
        <v>12</v>
      </c>
      <c r="L551" t="str">
        <f t="shared" si="206"/>
        <v>Aug</v>
      </c>
      <c r="M551">
        <v>9</v>
      </c>
      <c r="N551">
        <f t="shared" si="207"/>
        <v>9</v>
      </c>
      <c r="O551">
        <f t="shared" si="208"/>
        <v>0</v>
      </c>
      <c r="P551">
        <f t="shared" si="209"/>
        <v>0</v>
      </c>
      <c r="Q551" t="s">
        <v>116</v>
      </c>
      <c r="R551" t="s">
        <v>20</v>
      </c>
      <c r="S551">
        <v>2</v>
      </c>
      <c r="T551">
        <v>1</v>
      </c>
      <c r="U551" s="2">
        <f>SUMIFS(Solvex!L:L,Solvex!D:D,'Резервации 2026'!E551)</f>
        <v>3076.5597066</v>
      </c>
      <c r="V551" s="2">
        <f>+U551/M551</f>
        <v>341.83996739999998</v>
      </c>
      <c r="W551" t="s">
        <v>7515</v>
      </c>
      <c r="X551" t="s">
        <v>7516</v>
      </c>
      <c r="Y551" t="s">
        <v>7436</v>
      </c>
      <c r="Z551" t="str">
        <f t="shared" si="210"/>
        <v>Mar</v>
      </c>
      <c r="AA551" s="6">
        <f t="shared" si="199"/>
        <v>0</v>
      </c>
      <c r="AB551" s="6">
        <f t="shared" si="199"/>
        <v>0</v>
      </c>
      <c r="AC551" s="6">
        <f t="shared" si="199"/>
        <v>0</v>
      </c>
      <c r="AD551" s="6">
        <f t="shared" si="199"/>
        <v>9</v>
      </c>
      <c r="AE551" s="6">
        <f t="shared" si="199"/>
        <v>0</v>
      </c>
      <c r="AF551" s="6">
        <f t="shared" si="211"/>
        <v>9</v>
      </c>
      <c r="AG551" s="6">
        <f t="shared" si="212"/>
        <v>0</v>
      </c>
      <c r="AH551" s="14" t="str">
        <f>LEFT(X551,2)&amp;"."&amp;VLOOKUP(MID(X551,4,3),'Data validation'!$A$1:$B$12,2,FALSE)&amp;".2025"</f>
        <v>06.03.2025</v>
      </c>
      <c r="AI551">
        <f t="shared" si="213"/>
        <v>10</v>
      </c>
      <c r="AJ551" t="str">
        <f>H551&amp;"."&amp;VLOOKUP(I551,'Data validation'!$A$1:$B$12,2,FALSE)&amp;".2026"</f>
        <v>03.08.2026</v>
      </c>
      <c r="AK551">
        <f t="shared" si="214"/>
        <v>32</v>
      </c>
      <c r="AL551" t="e">
        <f>VLOOKUP(E551,[2]Sheet1!$A:$B,2,FALSE)</f>
        <v>#N/A</v>
      </c>
    </row>
    <row r="552" spans="1:38" x14ac:dyDescent="0.25">
      <c r="A552" t="str">
        <f>VLOOKUP(Q552,'Data validation'!$K$2:$L$50,2,FALSE)</f>
        <v>TO</v>
      </c>
      <c r="B552">
        <f t="shared" si="200"/>
        <v>0</v>
      </c>
      <c r="C552">
        <f t="shared" si="201"/>
        <v>5</v>
      </c>
      <c r="D552">
        <f t="shared" si="202"/>
        <v>0</v>
      </c>
      <c r="E552">
        <v>8980</v>
      </c>
      <c r="F552" t="s">
        <v>7841</v>
      </c>
      <c r="G552" t="s">
        <v>152</v>
      </c>
      <c r="H552" t="str">
        <f t="shared" si="203"/>
        <v>24</v>
      </c>
      <c r="I552" t="str">
        <f t="shared" si="204"/>
        <v>Jun</v>
      </c>
      <c r="J552" t="s">
        <v>44</v>
      </c>
      <c r="K552" t="str">
        <f t="shared" si="205"/>
        <v>29</v>
      </c>
      <c r="L552" t="str">
        <f t="shared" si="206"/>
        <v>Jun</v>
      </c>
      <c r="M552">
        <v>5</v>
      </c>
      <c r="N552">
        <f t="shared" si="207"/>
        <v>5</v>
      </c>
      <c r="O552">
        <f t="shared" si="208"/>
        <v>0</v>
      </c>
      <c r="P552">
        <f t="shared" si="209"/>
        <v>0</v>
      </c>
      <c r="Q552" t="s">
        <v>56</v>
      </c>
      <c r="R552" t="s">
        <v>188</v>
      </c>
      <c r="S552">
        <v>2</v>
      </c>
      <c r="T552">
        <v>3</v>
      </c>
      <c r="U552" s="2">
        <f>SUMIFS(Novoton!L:L,Novoton!D:D,'Резервации 2026'!E552)</f>
        <v>2054.1691323999999</v>
      </c>
      <c r="V552" s="2">
        <f>+U552/M552</f>
        <v>410.83382647999997</v>
      </c>
      <c r="X552" t="s">
        <v>3090</v>
      </c>
      <c r="Y552" t="s">
        <v>3215</v>
      </c>
      <c r="Z552" t="str">
        <f t="shared" si="210"/>
        <v>Dec</v>
      </c>
      <c r="AA552" s="6">
        <f t="shared" si="199"/>
        <v>0</v>
      </c>
      <c r="AB552" s="6">
        <f t="shared" si="199"/>
        <v>5</v>
      </c>
      <c r="AC552" s="6">
        <f t="shared" si="199"/>
        <v>0</v>
      </c>
      <c r="AD552" s="6">
        <f t="shared" si="199"/>
        <v>0</v>
      </c>
      <c r="AE552" s="6">
        <f t="shared" si="199"/>
        <v>0</v>
      </c>
      <c r="AF552" s="6">
        <f t="shared" si="211"/>
        <v>5</v>
      </c>
      <c r="AG552" s="6">
        <f t="shared" si="212"/>
        <v>0</v>
      </c>
      <c r="AH552" s="14" t="str">
        <f>LEFT(X552,2)&amp;"."&amp;VLOOKUP(MID(X552,4,3),'Data validation'!$A$1:$B$12,2,FALSE)&amp;".2025"</f>
        <v>01.12.2025</v>
      </c>
      <c r="AI552">
        <f t="shared" si="213"/>
        <v>49</v>
      </c>
      <c r="AJ552" t="str">
        <f>H552&amp;"."&amp;VLOOKUP(I552,'Data validation'!$A$1:$B$12,2,FALSE)&amp;".2026"</f>
        <v>24.06.2026</v>
      </c>
      <c r="AK552">
        <f t="shared" si="214"/>
        <v>26</v>
      </c>
      <c r="AL552" t="e">
        <f>VLOOKUP(E552,[2]Sheet1!$A:$B,2,FALSE)</f>
        <v>#N/A</v>
      </c>
    </row>
    <row r="553" spans="1:38" x14ac:dyDescent="0.25">
      <c r="A553" t="str">
        <f>VLOOKUP(Q553,'Data validation'!$K$2:$L$50,2,FALSE)</f>
        <v>TO</v>
      </c>
      <c r="B553">
        <f t="shared" si="200"/>
        <v>0</v>
      </c>
      <c r="C553">
        <f t="shared" si="201"/>
        <v>0</v>
      </c>
      <c r="D553">
        <f t="shared" si="202"/>
        <v>6</v>
      </c>
      <c r="E553">
        <v>8565</v>
      </c>
      <c r="F553" t="s">
        <v>7842</v>
      </c>
      <c r="G553" t="s">
        <v>135</v>
      </c>
      <c r="H553" t="str">
        <f t="shared" si="203"/>
        <v>01</v>
      </c>
      <c r="I553" t="str">
        <f t="shared" si="204"/>
        <v>Aug</v>
      </c>
      <c r="J553" t="s">
        <v>646</v>
      </c>
      <c r="K553" t="str">
        <f t="shared" si="205"/>
        <v>07</v>
      </c>
      <c r="L553" t="str">
        <f t="shared" si="206"/>
        <v>Aug</v>
      </c>
      <c r="M553">
        <v>6</v>
      </c>
      <c r="N553">
        <f t="shared" si="207"/>
        <v>6</v>
      </c>
      <c r="O553">
        <f t="shared" si="208"/>
        <v>0</v>
      </c>
      <c r="P553">
        <f t="shared" si="209"/>
        <v>0</v>
      </c>
      <c r="Q553" t="s">
        <v>162</v>
      </c>
      <c r="R553" t="s">
        <v>17</v>
      </c>
      <c r="S553">
        <v>2</v>
      </c>
      <c r="T553">
        <v>2</v>
      </c>
      <c r="U553" s="2">
        <f>SUMIFS(Magelan!L:L,Magelan!D:D,'Резервации 2026'!E553)</f>
        <v>2002.4569872</v>
      </c>
      <c r="V553" s="2">
        <f>+U553/M553</f>
        <v>333.74283120000001</v>
      </c>
      <c r="X553" t="s">
        <v>1387</v>
      </c>
      <c r="Y553" t="s">
        <v>1295</v>
      </c>
      <c r="Z553" t="str">
        <f t="shared" si="210"/>
        <v>Nov</v>
      </c>
      <c r="AA553" s="6">
        <f t="shared" si="199"/>
        <v>0</v>
      </c>
      <c r="AB553" s="6">
        <f t="shared" si="199"/>
        <v>0</v>
      </c>
      <c r="AC553" s="6">
        <f t="shared" si="199"/>
        <v>0</v>
      </c>
      <c r="AD553" s="6">
        <f t="shared" si="199"/>
        <v>6</v>
      </c>
      <c r="AE553" s="6">
        <f t="shared" si="199"/>
        <v>0</v>
      </c>
      <c r="AF553" s="6">
        <f t="shared" si="211"/>
        <v>6</v>
      </c>
      <c r="AG553" s="6">
        <f t="shared" si="212"/>
        <v>0</v>
      </c>
      <c r="AH553" s="14" t="str">
        <f>LEFT(X553,2)&amp;"."&amp;VLOOKUP(MID(X553,4,3),'Data validation'!$A$1:$B$12,2,FALSE)&amp;".2025"</f>
        <v>17.11.2025</v>
      </c>
      <c r="AI553">
        <f t="shared" si="213"/>
        <v>47</v>
      </c>
      <c r="AJ553" t="str">
        <f>H553&amp;"."&amp;VLOOKUP(I553,'Data validation'!$A$1:$B$12,2,FALSE)&amp;".2026"</f>
        <v>01.08.2026</v>
      </c>
      <c r="AK553">
        <f t="shared" si="214"/>
        <v>31</v>
      </c>
      <c r="AL553" t="e">
        <f>VLOOKUP(E553,[2]Sheet1!$A:$B,2,FALSE)</f>
        <v>#N/A</v>
      </c>
    </row>
    <row r="554" spans="1:38" x14ac:dyDescent="0.25">
      <c r="A554" t="str">
        <f>VLOOKUP(Q554,'Data validation'!$K$2:$L$50,2,FALSE)</f>
        <v>INDIVIDUAL</v>
      </c>
      <c r="B554">
        <f t="shared" si="200"/>
        <v>0</v>
      </c>
      <c r="C554">
        <f t="shared" si="201"/>
        <v>0</v>
      </c>
      <c r="D554">
        <f t="shared" si="202"/>
        <v>7</v>
      </c>
      <c r="E554">
        <v>9441</v>
      </c>
      <c r="F554" t="s">
        <v>7843</v>
      </c>
      <c r="G554" t="s">
        <v>107</v>
      </c>
      <c r="H554" t="str">
        <f t="shared" si="203"/>
        <v>25</v>
      </c>
      <c r="I554" t="str">
        <f t="shared" si="204"/>
        <v>Jul</v>
      </c>
      <c r="J554" t="s">
        <v>135</v>
      </c>
      <c r="K554" t="str">
        <f t="shared" si="205"/>
        <v>01</v>
      </c>
      <c r="L554" t="str">
        <f t="shared" si="206"/>
        <v>Aug</v>
      </c>
      <c r="M554">
        <v>7</v>
      </c>
      <c r="N554">
        <f t="shared" si="207"/>
        <v>-24</v>
      </c>
      <c r="O554">
        <f t="shared" si="208"/>
        <v>6</v>
      </c>
      <c r="P554">
        <f t="shared" si="209"/>
        <v>0</v>
      </c>
      <c r="Q554" t="s">
        <v>24</v>
      </c>
      <c r="R554" t="s">
        <v>188</v>
      </c>
      <c r="S554">
        <v>2</v>
      </c>
      <c r="T554">
        <v>3</v>
      </c>
      <c r="U554" s="2">
        <v>4135.8806576146781</v>
      </c>
      <c r="V554" s="2">
        <v>590.84009394495411</v>
      </c>
      <c r="X554" t="s">
        <v>4555</v>
      </c>
      <c r="Y554" t="s">
        <v>4556</v>
      </c>
      <c r="Z554" t="str">
        <f t="shared" si="210"/>
        <v>Jan</v>
      </c>
      <c r="AA554" s="6">
        <f t="shared" si="199"/>
        <v>0</v>
      </c>
      <c r="AB554" s="6">
        <f t="shared" si="199"/>
        <v>0</v>
      </c>
      <c r="AC554" s="6">
        <f t="shared" si="199"/>
        <v>6</v>
      </c>
      <c r="AD554" s="6">
        <f t="shared" si="199"/>
        <v>0</v>
      </c>
      <c r="AE554" s="6">
        <f t="shared" si="199"/>
        <v>0</v>
      </c>
      <c r="AF554" s="6">
        <f t="shared" si="211"/>
        <v>6</v>
      </c>
      <c r="AG554" s="6">
        <f t="shared" si="212"/>
        <v>-1</v>
      </c>
      <c r="AH554" s="14" t="str">
        <f>LEFT(X554,2)&amp;"."&amp;VLOOKUP(MID(X554,4,3),'Data validation'!$A$1:$B$12,2,FALSE)&amp;".2025"</f>
        <v>12.01.2025</v>
      </c>
      <c r="AI554">
        <f t="shared" si="213"/>
        <v>3</v>
      </c>
      <c r="AJ554" t="str">
        <f>H554&amp;"."&amp;VLOOKUP(I554,'Data validation'!$A$1:$B$12,2,FALSE)&amp;".2026"</f>
        <v>25.07.2026</v>
      </c>
      <c r="AK554">
        <f t="shared" si="214"/>
        <v>30</v>
      </c>
      <c r="AL554" t="e">
        <f>VLOOKUP(E554,[2]Sheet1!$A:$B,2,FALSE)</f>
        <v>#N/A</v>
      </c>
    </row>
    <row r="555" spans="1:38" x14ac:dyDescent="0.25">
      <c r="A555" t="str">
        <f>VLOOKUP(Q555,'Data validation'!$K$2:$L$50,2,FALSE)</f>
        <v>INDIVIDUAL</v>
      </c>
      <c r="B555">
        <f t="shared" si="200"/>
        <v>0</v>
      </c>
      <c r="C555">
        <f t="shared" si="201"/>
        <v>0</v>
      </c>
      <c r="D555">
        <f t="shared" si="202"/>
        <v>7</v>
      </c>
      <c r="E555">
        <v>9458</v>
      </c>
      <c r="F555" t="s">
        <v>7843</v>
      </c>
      <c r="G555" t="s">
        <v>107</v>
      </c>
      <c r="H555" t="str">
        <f t="shared" si="203"/>
        <v>25</v>
      </c>
      <c r="I555" t="str">
        <f t="shared" si="204"/>
        <v>Jul</v>
      </c>
      <c r="J555" t="s">
        <v>135</v>
      </c>
      <c r="K555" t="str">
        <f t="shared" si="205"/>
        <v>01</v>
      </c>
      <c r="L555" t="str">
        <f t="shared" si="206"/>
        <v>Aug</v>
      </c>
      <c r="M555">
        <v>7</v>
      </c>
      <c r="N555">
        <f t="shared" si="207"/>
        <v>-24</v>
      </c>
      <c r="O555">
        <f t="shared" si="208"/>
        <v>6</v>
      </c>
      <c r="P555">
        <f t="shared" si="209"/>
        <v>0</v>
      </c>
      <c r="Q555" t="s">
        <v>24</v>
      </c>
      <c r="R555" t="s">
        <v>188</v>
      </c>
      <c r="S555">
        <v>2</v>
      </c>
      <c r="T555">
        <v>2</v>
      </c>
      <c r="U555" s="2">
        <v>3692.7505871559629</v>
      </c>
      <c r="V555" s="2">
        <v>527.53579816513752</v>
      </c>
      <c r="X555" t="s">
        <v>4571</v>
      </c>
      <c r="Y555" t="s">
        <v>4556</v>
      </c>
      <c r="Z555" t="str">
        <f t="shared" si="210"/>
        <v>Jan</v>
      </c>
      <c r="AA555" s="6">
        <f t="shared" si="199"/>
        <v>0</v>
      </c>
      <c r="AB555" s="6">
        <f t="shared" si="199"/>
        <v>0</v>
      </c>
      <c r="AC555" s="6">
        <f t="shared" si="199"/>
        <v>6</v>
      </c>
      <c r="AD555" s="6">
        <f t="shared" si="199"/>
        <v>0</v>
      </c>
      <c r="AE555" s="6">
        <f t="shared" si="199"/>
        <v>0</v>
      </c>
      <c r="AF555" s="6">
        <f t="shared" si="211"/>
        <v>6</v>
      </c>
      <c r="AG555" s="6">
        <f t="shared" si="212"/>
        <v>-1</v>
      </c>
      <c r="AH555" s="14" t="str">
        <f>LEFT(X555,2)&amp;"."&amp;VLOOKUP(MID(X555,4,3),'Data validation'!$A$1:$B$12,2,FALSE)&amp;".2025"</f>
        <v>12.01.2025</v>
      </c>
      <c r="AI555">
        <f t="shared" si="213"/>
        <v>3</v>
      </c>
      <c r="AJ555" t="str">
        <f>H555&amp;"."&amp;VLOOKUP(I555,'Data validation'!$A$1:$B$12,2,FALSE)&amp;".2026"</f>
        <v>25.07.2026</v>
      </c>
      <c r="AK555">
        <f t="shared" si="214"/>
        <v>30</v>
      </c>
      <c r="AL555" t="e">
        <f>VLOOKUP(E555,[2]Sheet1!$A:$B,2,FALSE)</f>
        <v>#N/A</v>
      </c>
    </row>
    <row r="556" spans="1:38" x14ac:dyDescent="0.25">
      <c r="A556" t="str">
        <f>VLOOKUP(Q556,'Data validation'!$K$2:$L$50,2,FALSE)</f>
        <v>TO</v>
      </c>
      <c r="B556">
        <f t="shared" si="200"/>
        <v>0</v>
      </c>
      <c r="C556">
        <f t="shared" si="201"/>
        <v>0</v>
      </c>
      <c r="D556">
        <f t="shared" si="202"/>
        <v>7</v>
      </c>
      <c r="E556">
        <v>8566</v>
      </c>
      <c r="F556" t="s">
        <v>7844</v>
      </c>
      <c r="G556" t="s">
        <v>108</v>
      </c>
      <c r="H556" t="str">
        <f t="shared" si="203"/>
        <v>31</v>
      </c>
      <c r="I556" t="str">
        <f t="shared" si="204"/>
        <v>Jul</v>
      </c>
      <c r="J556" t="s">
        <v>646</v>
      </c>
      <c r="K556" t="str">
        <f t="shared" si="205"/>
        <v>07</v>
      </c>
      <c r="L556" t="str">
        <f t="shared" si="206"/>
        <v>Aug</v>
      </c>
      <c r="M556">
        <v>7</v>
      </c>
      <c r="N556">
        <f t="shared" si="207"/>
        <v>-24</v>
      </c>
      <c r="O556">
        <f t="shared" si="208"/>
        <v>0</v>
      </c>
      <c r="P556">
        <f t="shared" si="209"/>
        <v>6</v>
      </c>
      <c r="Q556" t="s">
        <v>56</v>
      </c>
      <c r="R556" t="s">
        <v>17</v>
      </c>
      <c r="S556">
        <v>2</v>
      </c>
      <c r="T556">
        <v>1</v>
      </c>
      <c r="U556" s="2">
        <f>SUMIFS(Novoton!L:L,Novoton!D:D,'Резервации 2026'!E556)</f>
        <v>1868.9324731000002</v>
      </c>
      <c r="V556" s="2">
        <f>+U556/M556</f>
        <v>266.99035330000004</v>
      </c>
      <c r="X556" t="s">
        <v>1390</v>
      </c>
      <c r="Y556" t="s">
        <v>1263</v>
      </c>
      <c r="Z556" t="str">
        <f t="shared" si="210"/>
        <v>Nov</v>
      </c>
      <c r="AA556" s="6">
        <f t="shared" si="199"/>
        <v>0</v>
      </c>
      <c r="AB556" s="6">
        <f t="shared" si="199"/>
        <v>0</v>
      </c>
      <c r="AC556" s="6">
        <f t="shared" si="199"/>
        <v>0</v>
      </c>
      <c r="AD556" s="6">
        <f t="shared" si="199"/>
        <v>6</v>
      </c>
      <c r="AE556" s="6">
        <f t="shared" si="199"/>
        <v>0</v>
      </c>
      <c r="AF556" s="6">
        <f t="shared" si="211"/>
        <v>6</v>
      </c>
      <c r="AG556" s="6">
        <f t="shared" si="212"/>
        <v>-1</v>
      </c>
      <c r="AH556" s="14" t="str">
        <f>LEFT(X556,2)&amp;"."&amp;VLOOKUP(MID(X556,4,3),'Data validation'!$A$1:$B$12,2,FALSE)&amp;".2025"</f>
        <v>17.11.2025</v>
      </c>
      <c r="AI556">
        <f t="shared" si="213"/>
        <v>47</v>
      </c>
      <c r="AJ556" t="str">
        <f>H556&amp;"."&amp;VLOOKUP(I556,'Data validation'!$A$1:$B$12,2,FALSE)&amp;".2026"</f>
        <v>31.07.2026</v>
      </c>
      <c r="AK556">
        <f t="shared" si="214"/>
        <v>31</v>
      </c>
      <c r="AL556" t="e">
        <f>VLOOKUP(E556,[2]Sheet1!$A:$B,2,FALSE)</f>
        <v>#N/A</v>
      </c>
    </row>
    <row r="557" spans="1:38" x14ac:dyDescent="0.25">
      <c r="A557" t="str">
        <f>VLOOKUP(Q557,'Data validation'!$K$2:$L$50,2,FALSE)</f>
        <v>TO</v>
      </c>
      <c r="B557">
        <f t="shared" si="200"/>
        <v>0</v>
      </c>
      <c r="C557">
        <f t="shared" si="201"/>
        <v>0</v>
      </c>
      <c r="D557">
        <f t="shared" si="202"/>
        <v>7</v>
      </c>
      <c r="E557">
        <v>8898</v>
      </c>
      <c r="F557" t="s">
        <v>7845</v>
      </c>
      <c r="G557" t="s">
        <v>235</v>
      </c>
      <c r="H557" t="str">
        <f t="shared" si="203"/>
        <v>12</v>
      </c>
      <c r="I557" t="str">
        <f t="shared" si="204"/>
        <v>Jul</v>
      </c>
      <c r="J557" t="s">
        <v>155</v>
      </c>
      <c r="K557" t="str">
        <f t="shared" si="205"/>
        <v>19</v>
      </c>
      <c r="L557" t="str">
        <f t="shared" si="206"/>
        <v>Jul</v>
      </c>
      <c r="M557">
        <v>7</v>
      </c>
      <c r="N557">
        <f t="shared" si="207"/>
        <v>7</v>
      </c>
      <c r="O557">
        <f t="shared" si="208"/>
        <v>0</v>
      </c>
      <c r="P557">
        <f t="shared" si="209"/>
        <v>0</v>
      </c>
      <c r="Q557" t="s">
        <v>162</v>
      </c>
      <c r="R557" t="s">
        <v>63</v>
      </c>
      <c r="S557">
        <v>2</v>
      </c>
      <c r="T557">
        <v>2</v>
      </c>
      <c r="U557" s="2">
        <f>SUMIFS(Magelan!L:L,Magelan!D:D,'Резервации 2026'!E557)</f>
        <v>2592.0810572999999</v>
      </c>
      <c r="V557" s="2">
        <f>+U557/M557</f>
        <v>370.2972939</v>
      </c>
      <c r="W557" t="s">
        <v>262</v>
      </c>
      <c r="X557" t="s">
        <v>2925</v>
      </c>
      <c r="Y557" t="s">
        <v>3212</v>
      </c>
      <c r="Z557" t="str">
        <f t="shared" si="210"/>
        <v>Nov</v>
      </c>
      <c r="AA557" s="6">
        <f t="shared" si="199"/>
        <v>0</v>
      </c>
      <c r="AB557" s="6">
        <f t="shared" si="199"/>
        <v>0</v>
      </c>
      <c r="AC557" s="6">
        <f t="shared" si="199"/>
        <v>7</v>
      </c>
      <c r="AD557" s="6">
        <f t="shared" si="199"/>
        <v>0</v>
      </c>
      <c r="AE557" s="6">
        <f t="shared" si="199"/>
        <v>0</v>
      </c>
      <c r="AF557" s="6">
        <f t="shared" si="211"/>
        <v>7</v>
      </c>
      <c r="AG557" s="6">
        <f t="shared" si="212"/>
        <v>0</v>
      </c>
      <c r="AH557" s="14" t="str">
        <f>LEFT(X557,2)&amp;"."&amp;VLOOKUP(MID(X557,4,3),'Data validation'!$A$1:$B$12,2,FALSE)&amp;".2025"</f>
        <v>28.11.2025</v>
      </c>
      <c r="AI557">
        <f t="shared" si="213"/>
        <v>48</v>
      </c>
      <c r="AJ557" t="str">
        <f>H557&amp;"."&amp;VLOOKUP(I557,'Data validation'!$A$1:$B$12,2,FALSE)&amp;".2026"</f>
        <v>12.07.2026</v>
      </c>
      <c r="AK557">
        <f t="shared" si="214"/>
        <v>29</v>
      </c>
      <c r="AL557" t="e">
        <f>VLOOKUP(E557,[2]Sheet1!$A:$B,2,FALSE)</f>
        <v>#N/A</v>
      </c>
    </row>
    <row r="558" spans="1:38" x14ac:dyDescent="0.25">
      <c r="A558" t="str">
        <f>VLOOKUP(Q558,'Data validation'!$K$2:$L$50,2,FALSE)</f>
        <v>TO</v>
      </c>
      <c r="B558">
        <f t="shared" si="200"/>
        <v>0</v>
      </c>
      <c r="C558">
        <f t="shared" si="201"/>
        <v>5</v>
      </c>
      <c r="D558">
        <f t="shared" si="202"/>
        <v>0</v>
      </c>
      <c r="E558">
        <v>8158</v>
      </c>
      <c r="F558" t="s">
        <v>7846</v>
      </c>
      <c r="G558" t="s">
        <v>303</v>
      </c>
      <c r="H558" t="str">
        <f t="shared" si="203"/>
        <v>25</v>
      </c>
      <c r="I558" t="str">
        <f t="shared" si="204"/>
        <v>Jun</v>
      </c>
      <c r="J558" t="s">
        <v>71</v>
      </c>
      <c r="K558" t="str">
        <f t="shared" si="205"/>
        <v>30</v>
      </c>
      <c r="L558" t="str">
        <f t="shared" si="206"/>
        <v>Jun</v>
      </c>
      <c r="M558">
        <v>5</v>
      </c>
      <c r="N558">
        <f t="shared" si="207"/>
        <v>5</v>
      </c>
      <c r="O558">
        <f t="shared" si="208"/>
        <v>0</v>
      </c>
      <c r="P558">
        <f t="shared" si="209"/>
        <v>0</v>
      </c>
      <c r="Q558" t="s">
        <v>81</v>
      </c>
      <c r="R558" t="s">
        <v>17</v>
      </c>
      <c r="S558">
        <v>2</v>
      </c>
      <c r="T558">
        <v>0</v>
      </c>
      <c r="U558" s="2">
        <f>SUMIFS(SLR!L:L,SLR!D:D,'Резервации 2026'!E558)</f>
        <v>1205.7691950000001</v>
      </c>
      <c r="V558" s="2">
        <f>+U558/M558</f>
        <v>241.153839</v>
      </c>
      <c r="W558" t="s">
        <v>262</v>
      </c>
      <c r="X558" t="s">
        <v>380</v>
      </c>
      <c r="Y558" t="s">
        <v>338</v>
      </c>
      <c r="Z558" t="str">
        <f t="shared" si="210"/>
        <v>Nov</v>
      </c>
      <c r="AA558" s="6">
        <f t="shared" si="199"/>
        <v>0</v>
      </c>
      <c r="AB558" s="6">
        <f t="shared" si="199"/>
        <v>5</v>
      </c>
      <c r="AC558" s="6">
        <f t="shared" si="199"/>
        <v>0</v>
      </c>
      <c r="AD558" s="6">
        <f t="shared" si="199"/>
        <v>0</v>
      </c>
      <c r="AE558" s="6">
        <f t="shared" si="199"/>
        <v>0</v>
      </c>
      <c r="AF558" s="6">
        <f t="shared" si="211"/>
        <v>5</v>
      </c>
      <c r="AG558" s="6">
        <f t="shared" si="212"/>
        <v>0</v>
      </c>
      <c r="AH558" s="14" t="str">
        <f>LEFT(X558,2)&amp;"."&amp;VLOOKUP(MID(X558,4,3),'Data validation'!$A$1:$B$12,2,FALSE)&amp;".2025"</f>
        <v>07.11.2025</v>
      </c>
      <c r="AI558">
        <f t="shared" si="213"/>
        <v>45</v>
      </c>
      <c r="AJ558" t="str">
        <f>H558&amp;"."&amp;VLOOKUP(I558,'Data validation'!$A$1:$B$12,2,FALSE)&amp;".2026"</f>
        <v>25.06.2026</v>
      </c>
      <c r="AK558">
        <f t="shared" si="214"/>
        <v>26</v>
      </c>
      <c r="AL558" t="e">
        <f>VLOOKUP(E558,[2]Sheet1!$A:$B,2,FALSE)</f>
        <v>#N/A</v>
      </c>
    </row>
    <row r="559" spans="1:38" x14ac:dyDescent="0.25">
      <c r="A559" t="str">
        <f>VLOOKUP(Q559,'Data validation'!$K$2:$L$50,2,FALSE)</f>
        <v>TO</v>
      </c>
      <c r="B559">
        <f t="shared" si="200"/>
        <v>0</v>
      </c>
      <c r="C559">
        <f t="shared" si="201"/>
        <v>0</v>
      </c>
      <c r="D559">
        <f t="shared" si="202"/>
        <v>5</v>
      </c>
      <c r="E559">
        <v>8181</v>
      </c>
      <c r="F559" t="s">
        <v>7847</v>
      </c>
      <c r="G559" t="s">
        <v>108</v>
      </c>
      <c r="H559" t="str">
        <f t="shared" si="203"/>
        <v>31</v>
      </c>
      <c r="I559" t="str">
        <f t="shared" si="204"/>
        <v>Jul</v>
      </c>
      <c r="J559" t="s">
        <v>290</v>
      </c>
      <c r="K559" t="str">
        <f t="shared" si="205"/>
        <v>05</v>
      </c>
      <c r="L559" t="str">
        <f t="shared" si="206"/>
        <v>Aug</v>
      </c>
      <c r="M559">
        <v>5</v>
      </c>
      <c r="N559">
        <f t="shared" si="207"/>
        <v>-26</v>
      </c>
      <c r="O559">
        <f t="shared" si="208"/>
        <v>0</v>
      </c>
      <c r="P559">
        <f t="shared" si="209"/>
        <v>4</v>
      </c>
      <c r="Q559" t="s">
        <v>162</v>
      </c>
      <c r="R559" t="s">
        <v>57</v>
      </c>
      <c r="S559">
        <v>4</v>
      </c>
      <c r="T559">
        <v>0</v>
      </c>
      <c r="U559" s="2">
        <f>SUMIFS(Magelan!L:L,Magelan!D:D,'Резервации 2026'!E559)</f>
        <v>2624.2349024999999</v>
      </c>
      <c r="V559" s="2">
        <f>+U559/M559</f>
        <v>524.84698049999997</v>
      </c>
      <c r="X559" t="s">
        <v>433</v>
      </c>
      <c r="Y559" t="s">
        <v>254</v>
      </c>
      <c r="Z559" t="str">
        <f t="shared" si="210"/>
        <v>Nov</v>
      </c>
      <c r="AA559" s="6">
        <f t="shared" si="199"/>
        <v>0</v>
      </c>
      <c r="AB559" s="6">
        <f t="shared" si="199"/>
        <v>0</v>
      </c>
      <c r="AC559" s="6">
        <f t="shared" si="199"/>
        <v>0</v>
      </c>
      <c r="AD559" s="6">
        <f t="shared" si="199"/>
        <v>4</v>
      </c>
      <c r="AE559" s="6">
        <f t="shared" si="199"/>
        <v>0</v>
      </c>
      <c r="AF559" s="6">
        <f t="shared" si="211"/>
        <v>4</v>
      </c>
      <c r="AG559" s="6">
        <f t="shared" si="212"/>
        <v>-1</v>
      </c>
      <c r="AH559" s="14" t="str">
        <f>LEFT(X559,2)&amp;"."&amp;VLOOKUP(MID(X559,4,3),'Data validation'!$A$1:$B$12,2,FALSE)&amp;".2025"</f>
        <v>07.11.2025</v>
      </c>
      <c r="AI559">
        <f t="shared" si="213"/>
        <v>45</v>
      </c>
      <c r="AJ559" t="str">
        <f>H559&amp;"."&amp;VLOOKUP(I559,'Data validation'!$A$1:$B$12,2,FALSE)&amp;".2026"</f>
        <v>31.07.2026</v>
      </c>
      <c r="AK559">
        <f t="shared" si="214"/>
        <v>31</v>
      </c>
      <c r="AL559" t="e">
        <f>VLOOKUP(E559,[2]Sheet1!$A:$B,2,FALSE)</f>
        <v>#N/A</v>
      </c>
    </row>
    <row r="560" spans="1:38" x14ac:dyDescent="0.25">
      <c r="A560" t="str">
        <f>VLOOKUP(Q560,'Data validation'!$K$2:$L$50,2,FALSE)</f>
        <v>TO</v>
      </c>
      <c r="B560">
        <f t="shared" si="200"/>
        <v>0</v>
      </c>
      <c r="C560">
        <f t="shared" si="201"/>
        <v>5</v>
      </c>
      <c r="D560">
        <f t="shared" si="202"/>
        <v>0</v>
      </c>
      <c r="E560">
        <v>8370</v>
      </c>
      <c r="F560" t="s">
        <v>7848</v>
      </c>
      <c r="G560" t="s">
        <v>283</v>
      </c>
      <c r="H560" t="str">
        <f t="shared" si="203"/>
        <v>20</v>
      </c>
      <c r="I560" t="str">
        <f t="shared" si="204"/>
        <v>Jun</v>
      </c>
      <c r="J560" t="s">
        <v>303</v>
      </c>
      <c r="K560" t="str">
        <f t="shared" si="205"/>
        <v>25</v>
      </c>
      <c r="L560" t="str">
        <f t="shared" si="206"/>
        <v>Jun</v>
      </c>
      <c r="M560">
        <v>5</v>
      </c>
      <c r="N560">
        <f t="shared" si="207"/>
        <v>5</v>
      </c>
      <c r="O560">
        <f t="shared" si="208"/>
        <v>0</v>
      </c>
      <c r="P560">
        <f t="shared" si="209"/>
        <v>0</v>
      </c>
      <c r="Q560" t="s">
        <v>81</v>
      </c>
      <c r="R560" t="s">
        <v>63</v>
      </c>
      <c r="S560">
        <v>2</v>
      </c>
      <c r="T560">
        <v>1</v>
      </c>
      <c r="U560" s="2">
        <f>SUMIFS(SLR!L:L,SLR!D:D,'Резервации 2026'!E560)</f>
        <v>1087.3436885000001</v>
      </c>
      <c r="V560" s="2">
        <f t="shared" ref="V560:V566" si="219">+U560/M560</f>
        <v>217.46873770000002</v>
      </c>
      <c r="W560" t="s">
        <v>262</v>
      </c>
      <c r="X560" t="s">
        <v>909</v>
      </c>
      <c r="Y560" t="s">
        <v>768</v>
      </c>
      <c r="Z560" t="str">
        <f t="shared" si="210"/>
        <v>Nov</v>
      </c>
      <c r="AA560" s="6">
        <f t="shared" si="199"/>
        <v>0</v>
      </c>
      <c r="AB560" s="6">
        <f t="shared" si="199"/>
        <v>5</v>
      </c>
      <c r="AC560" s="6">
        <f t="shared" si="199"/>
        <v>0</v>
      </c>
      <c r="AD560" s="6">
        <f t="shared" si="199"/>
        <v>0</v>
      </c>
      <c r="AE560" s="6">
        <f t="shared" si="199"/>
        <v>0</v>
      </c>
      <c r="AF560" s="6">
        <f t="shared" si="211"/>
        <v>5</v>
      </c>
      <c r="AG560" s="6">
        <f t="shared" si="212"/>
        <v>0</v>
      </c>
      <c r="AH560" s="14" t="str">
        <f>LEFT(X560,2)&amp;"."&amp;VLOOKUP(MID(X560,4,3),'Data validation'!$A$1:$B$12,2,FALSE)&amp;".2025"</f>
        <v>11.11.2025</v>
      </c>
      <c r="AI560">
        <f t="shared" si="213"/>
        <v>46</v>
      </c>
      <c r="AJ560" t="str">
        <f>H560&amp;"."&amp;VLOOKUP(I560,'Data validation'!$A$1:$B$12,2,FALSE)&amp;".2026"</f>
        <v>20.06.2026</v>
      </c>
      <c r="AK560">
        <f t="shared" si="214"/>
        <v>25</v>
      </c>
      <c r="AL560" t="e">
        <f>VLOOKUP(E560,[2]Sheet1!$A:$B,2,FALSE)</f>
        <v>#N/A</v>
      </c>
    </row>
    <row r="561" spans="1:38" x14ac:dyDescent="0.25">
      <c r="A561" t="str">
        <f>VLOOKUP(Q561,'Data validation'!$K$2:$L$50,2,FALSE)</f>
        <v>TO</v>
      </c>
      <c r="B561">
        <f t="shared" si="200"/>
        <v>0</v>
      </c>
      <c r="C561">
        <f t="shared" si="201"/>
        <v>6</v>
      </c>
      <c r="D561">
        <f t="shared" si="202"/>
        <v>0</v>
      </c>
      <c r="E561">
        <v>8334</v>
      </c>
      <c r="F561" t="s">
        <v>7849</v>
      </c>
      <c r="G561" t="s">
        <v>126</v>
      </c>
      <c r="H561" t="str">
        <f t="shared" si="203"/>
        <v>27</v>
      </c>
      <c r="I561" t="str">
        <f t="shared" si="204"/>
        <v>Jun</v>
      </c>
      <c r="J561" t="s">
        <v>181</v>
      </c>
      <c r="K561" t="str">
        <f t="shared" si="205"/>
        <v>03</v>
      </c>
      <c r="L561" t="str">
        <f t="shared" si="206"/>
        <v>Jul</v>
      </c>
      <c r="M561">
        <v>6</v>
      </c>
      <c r="N561">
        <f t="shared" si="207"/>
        <v>-24</v>
      </c>
      <c r="O561">
        <f t="shared" si="208"/>
        <v>4</v>
      </c>
      <c r="P561">
        <f t="shared" si="209"/>
        <v>2</v>
      </c>
      <c r="Q561" t="s">
        <v>81</v>
      </c>
      <c r="R561" t="s">
        <v>17</v>
      </c>
      <c r="S561">
        <v>2</v>
      </c>
      <c r="T561">
        <v>0</v>
      </c>
      <c r="U561" s="2">
        <f>SUMIFS(SLR!L:L,SLR!D:D,'Резервации 2026'!E561)</f>
        <v>1446.9230339999999</v>
      </c>
      <c r="V561" s="2">
        <f t="shared" si="219"/>
        <v>241.15383899999998</v>
      </c>
      <c r="W561" t="s">
        <v>262</v>
      </c>
      <c r="X561" t="s">
        <v>812</v>
      </c>
      <c r="Y561" t="s">
        <v>768</v>
      </c>
      <c r="Z561" t="str">
        <f t="shared" si="210"/>
        <v>Nov</v>
      </c>
      <c r="AA561" s="6">
        <f t="shared" si="199"/>
        <v>0</v>
      </c>
      <c r="AB561" s="6">
        <f t="shared" si="199"/>
        <v>4</v>
      </c>
      <c r="AC561" s="6">
        <f t="shared" si="199"/>
        <v>2</v>
      </c>
      <c r="AD561" s="6">
        <f t="shared" si="199"/>
        <v>0</v>
      </c>
      <c r="AE561" s="6">
        <f t="shared" si="199"/>
        <v>0</v>
      </c>
      <c r="AF561" s="6">
        <f t="shared" si="211"/>
        <v>6</v>
      </c>
      <c r="AG561" s="6">
        <f t="shared" si="212"/>
        <v>0</v>
      </c>
      <c r="AH561" s="14" t="str">
        <f>LEFT(X561,2)&amp;"."&amp;VLOOKUP(MID(X561,4,3),'Data validation'!$A$1:$B$12,2,FALSE)&amp;".2025"</f>
        <v>11.11.2025</v>
      </c>
      <c r="AI561">
        <f t="shared" si="213"/>
        <v>46</v>
      </c>
      <c r="AJ561" t="str">
        <f>H561&amp;"."&amp;VLOOKUP(I561,'Data validation'!$A$1:$B$12,2,FALSE)&amp;".2026"</f>
        <v>27.06.2026</v>
      </c>
      <c r="AK561">
        <f t="shared" si="214"/>
        <v>26</v>
      </c>
      <c r="AL561" t="e">
        <f>VLOOKUP(E561,[2]Sheet1!$A:$B,2,FALSE)</f>
        <v>#N/A</v>
      </c>
    </row>
    <row r="562" spans="1:38" x14ac:dyDescent="0.25">
      <c r="A562" t="str">
        <f>VLOOKUP(Q562,'Data validation'!$K$2:$L$50,2,FALSE)</f>
        <v>TO</v>
      </c>
      <c r="B562">
        <f t="shared" si="200"/>
        <v>0</v>
      </c>
      <c r="C562">
        <f t="shared" si="201"/>
        <v>6</v>
      </c>
      <c r="D562">
        <f t="shared" si="202"/>
        <v>0</v>
      </c>
      <c r="E562">
        <v>8572</v>
      </c>
      <c r="F562" t="s">
        <v>7850</v>
      </c>
      <c r="G562" t="s">
        <v>275</v>
      </c>
      <c r="H562" t="str">
        <f t="shared" si="203"/>
        <v>22</v>
      </c>
      <c r="I562" t="str">
        <f t="shared" si="204"/>
        <v>Jun</v>
      </c>
      <c r="J562" t="s">
        <v>276</v>
      </c>
      <c r="K562" t="str">
        <f t="shared" si="205"/>
        <v>28</v>
      </c>
      <c r="L562" t="str">
        <f t="shared" si="206"/>
        <v>Jun</v>
      </c>
      <c r="M562">
        <v>6</v>
      </c>
      <c r="N562">
        <f t="shared" si="207"/>
        <v>6</v>
      </c>
      <c r="O562">
        <f t="shared" si="208"/>
        <v>0</v>
      </c>
      <c r="P562">
        <f t="shared" si="209"/>
        <v>0</v>
      </c>
      <c r="Q562" t="s">
        <v>81</v>
      </c>
      <c r="R562" t="s">
        <v>17</v>
      </c>
      <c r="S562">
        <v>2</v>
      </c>
      <c r="T562">
        <v>0</v>
      </c>
      <c r="U562" s="2">
        <f>SUMIFS(SLR!L:L,SLR!D:D,'Резервации 2026'!E562)</f>
        <v>1356.5050131</v>
      </c>
      <c r="V562" s="2">
        <f t="shared" si="219"/>
        <v>226.08416885</v>
      </c>
      <c r="W562" t="s">
        <v>262</v>
      </c>
      <c r="X562" t="s">
        <v>1406</v>
      </c>
      <c r="Y562" t="s">
        <v>1295</v>
      </c>
      <c r="Z562" t="str">
        <f t="shared" si="210"/>
        <v>Nov</v>
      </c>
      <c r="AA562" s="6">
        <f t="shared" si="199"/>
        <v>0</v>
      </c>
      <c r="AB562" s="6">
        <f t="shared" si="199"/>
        <v>6</v>
      </c>
      <c r="AC562" s="6">
        <f t="shared" si="199"/>
        <v>0</v>
      </c>
      <c r="AD562" s="6">
        <f t="shared" si="199"/>
        <v>0</v>
      </c>
      <c r="AE562" s="6">
        <f t="shared" si="199"/>
        <v>0</v>
      </c>
      <c r="AF562" s="6">
        <f t="shared" si="211"/>
        <v>6</v>
      </c>
      <c r="AG562" s="6">
        <f t="shared" si="212"/>
        <v>0</v>
      </c>
      <c r="AH562" s="14" t="str">
        <f>LEFT(X562,2)&amp;"."&amp;VLOOKUP(MID(X562,4,3),'Data validation'!$A$1:$B$12,2,FALSE)&amp;".2025"</f>
        <v>17.11.2025</v>
      </c>
      <c r="AI562">
        <f t="shared" si="213"/>
        <v>47</v>
      </c>
      <c r="AJ562" t="str">
        <f>H562&amp;"."&amp;VLOOKUP(I562,'Data validation'!$A$1:$B$12,2,FALSE)&amp;".2026"</f>
        <v>22.06.2026</v>
      </c>
      <c r="AK562">
        <f t="shared" si="214"/>
        <v>26</v>
      </c>
      <c r="AL562" t="e">
        <f>VLOOKUP(E562,[2]Sheet1!$A:$B,2,FALSE)</f>
        <v>#N/A</v>
      </c>
    </row>
    <row r="563" spans="1:38" x14ac:dyDescent="0.25">
      <c r="A563" t="str">
        <f>VLOOKUP(Q563,'Data validation'!$K$2:$L$50,2,FALSE)</f>
        <v>TO</v>
      </c>
      <c r="B563">
        <f t="shared" si="200"/>
        <v>1</v>
      </c>
      <c r="C563">
        <f t="shared" si="201"/>
        <v>1</v>
      </c>
      <c r="D563">
        <f t="shared" si="202"/>
        <v>0</v>
      </c>
      <c r="E563">
        <v>10129</v>
      </c>
      <c r="F563" t="s">
        <v>6819</v>
      </c>
      <c r="G563" t="s">
        <v>3113</v>
      </c>
      <c r="H563" t="str">
        <f t="shared" si="203"/>
        <v>30</v>
      </c>
      <c r="I563" t="str">
        <f t="shared" si="204"/>
        <v>May</v>
      </c>
      <c r="J563" t="s">
        <v>27</v>
      </c>
      <c r="K563" t="str">
        <f t="shared" si="205"/>
        <v>01</v>
      </c>
      <c r="L563" t="str">
        <f t="shared" si="206"/>
        <v>Jun</v>
      </c>
      <c r="M563">
        <v>2</v>
      </c>
      <c r="N563">
        <f t="shared" si="207"/>
        <v>-29</v>
      </c>
      <c r="O563">
        <f t="shared" si="208"/>
        <v>1</v>
      </c>
      <c r="P563">
        <f t="shared" si="209"/>
        <v>0</v>
      </c>
      <c r="Q563" t="s">
        <v>81</v>
      </c>
      <c r="R563" t="s">
        <v>63</v>
      </c>
      <c r="S563">
        <v>2</v>
      </c>
      <c r="T563">
        <v>2</v>
      </c>
      <c r="U563" s="2">
        <f>SUMIFS(SLR!L:L,SLR!D:D,'Резервации 2026'!E563)</f>
        <v>654.92923380000002</v>
      </c>
      <c r="V563" s="2">
        <f t="shared" si="219"/>
        <v>327.46461690000001</v>
      </c>
      <c r="W563" t="s">
        <v>262</v>
      </c>
      <c r="X563" t="s">
        <v>6820</v>
      </c>
      <c r="Y563" t="s">
        <v>6771</v>
      </c>
      <c r="Z563" t="str">
        <f t="shared" si="210"/>
        <v>Feb</v>
      </c>
      <c r="AA563" s="6">
        <f t="shared" ref="AA563:AE613" si="220">IF($I563=AA$1,IF($L563=AA$1,$M563,$O563),IF($L563=AA$1,$P563,0))</f>
        <v>1</v>
      </c>
      <c r="AB563" s="6">
        <f t="shared" si="220"/>
        <v>0</v>
      </c>
      <c r="AC563" s="6">
        <f t="shared" si="220"/>
        <v>0</v>
      </c>
      <c r="AD563" s="6">
        <f t="shared" si="220"/>
        <v>0</v>
      </c>
      <c r="AE563" s="6">
        <f t="shared" si="220"/>
        <v>0</v>
      </c>
      <c r="AF563" s="6">
        <f t="shared" si="211"/>
        <v>1</v>
      </c>
      <c r="AG563" s="6">
        <f t="shared" si="212"/>
        <v>-1</v>
      </c>
      <c r="AH563" s="14" t="str">
        <f>LEFT(X563,2)&amp;"."&amp;VLOOKUP(MID(X563,4,3),'Data validation'!$A$1:$B$12,2,FALSE)&amp;".2025"</f>
        <v>18.02.2025</v>
      </c>
      <c r="AI563">
        <f t="shared" si="213"/>
        <v>8</v>
      </c>
      <c r="AJ563" t="str">
        <f>H563&amp;"."&amp;VLOOKUP(I563,'Data validation'!$A$1:$B$12,2,FALSE)&amp;".2026"</f>
        <v>30.05.2026</v>
      </c>
      <c r="AK563">
        <f t="shared" si="214"/>
        <v>22</v>
      </c>
      <c r="AL563" t="e">
        <f>VLOOKUP(E563,[2]Sheet1!$A:$B,2,FALSE)</f>
        <v>#N/A</v>
      </c>
    </row>
    <row r="564" spans="1:38" x14ac:dyDescent="0.25">
      <c r="A564" t="str">
        <f>VLOOKUP(Q564,'Data validation'!$K$2:$L$50,2,FALSE)</f>
        <v>TO</v>
      </c>
      <c r="B564">
        <f t="shared" si="200"/>
        <v>1</v>
      </c>
      <c r="C564">
        <f t="shared" si="201"/>
        <v>1</v>
      </c>
      <c r="D564">
        <f t="shared" si="202"/>
        <v>0</v>
      </c>
      <c r="E564">
        <v>10128</v>
      </c>
      <c r="F564" t="s">
        <v>6821</v>
      </c>
      <c r="G564" t="s">
        <v>3113</v>
      </c>
      <c r="H564" t="str">
        <f t="shared" si="203"/>
        <v>30</v>
      </c>
      <c r="I564" t="str">
        <f t="shared" si="204"/>
        <v>May</v>
      </c>
      <c r="J564" t="s">
        <v>27</v>
      </c>
      <c r="K564" t="str">
        <f t="shared" si="205"/>
        <v>01</v>
      </c>
      <c r="L564" t="str">
        <f t="shared" si="206"/>
        <v>Jun</v>
      </c>
      <c r="M564">
        <v>2</v>
      </c>
      <c r="N564">
        <f t="shared" si="207"/>
        <v>-29</v>
      </c>
      <c r="O564">
        <f t="shared" si="208"/>
        <v>1</v>
      </c>
      <c r="P564">
        <f t="shared" si="209"/>
        <v>0</v>
      </c>
      <c r="Q564" t="s">
        <v>81</v>
      </c>
      <c r="R564" t="s">
        <v>63</v>
      </c>
      <c r="S564">
        <v>2</v>
      </c>
      <c r="T564">
        <v>2</v>
      </c>
      <c r="U564" s="2">
        <f>SUMIFS(SLR!L:L,SLR!D:D,'Резервации 2026'!E564)</f>
        <v>654.92923380000002</v>
      </c>
      <c r="V564" s="2">
        <f t="shared" si="219"/>
        <v>327.46461690000001</v>
      </c>
      <c r="W564" t="s">
        <v>262</v>
      </c>
      <c r="X564" t="s">
        <v>6820</v>
      </c>
      <c r="Y564" t="s">
        <v>6771</v>
      </c>
      <c r="Z564" t="str">
        <f t="shared" si="210"/>
        <v>Feb</v>
      </c>
      <c r="AA564" s="6">
        <f t="shared" si="220"/>
        <v>1</v>
      </c>
      <c r="AB564" s="6">
        <f t="shared" si="220"/>
        <v>0</v>
      </c>
      <c r="AC564" s="6">
        <f t="shared" si="220"/>
        <v>0</v>
      </c>
      <c r="AD564" s="6">
        <f t="shared" si="220"/>
        <v>0</v>
      </c>
      <c r="AE564" s="6">
        <f t="shared" si="220"/>
        <v>0</v>
      </c>
      <c r="AF564" s="6">
        <f t="shared" si="211"/>
        <v>1</v>
      </c>
      <c r="AG564" s="6">
        <f t="shared" si="212"/>
        <v>-1</v>
      </c>
      <c r="AH564" s="14" t="str">
        <f>LEFT(X564,2)&amp;"."&amp;VLOOKUP(MID(X564,4,3),'Data validation'!$A$1:$B$12,2,FALSE)&amp;".2025"</f>
        <v>18.02.2025</v>
      </c>
      <c r="AI564">
        <f t="shared" si="213"/>
        <v>8</v>
      </c>
      <c r="AJ564" t="str">
        <f>H564&amp;"."&amp;VLOOKUP(I564,'Data validation'!$A$1:$B$12,2,FALSE)&amp;".2026"</f>
        <v>30.05.2026</v>
      </c>
      <c r="AK564">
        <f t="shared" si="214"/>
        <v>22</v>
      </c>
      <c r="AL564" t="e">
        <f>VLOOKUP(E564,[2]Sheet1!$A:$B,2,FALSE)</f>
        <v>#N/A</v>
      </c>
    </row>
    <row r="565" spans="1:38" x14ac:dyDescent="0.25">
      <c r="A565" t="str">
        <f>VLOOKUP(Q565,'Data validation'!$K$2:$L$50,2,FALSE)</f>
        <v>TO</v>
      </c>
      <c r="B565">
        <f t="shared" si="200"/>
        <v>0</v>
      </c>
      <c r="C565">
        <f t="shared" si="201"/>
        <v>0</v>
      </c>
      <c r="D565">
        <f t="shared" si="202"/>
        <v>6</v>
      </c>
      <c r="E565">
        <v>8305</v>
      </c>
      <c r="F565" t="s">
        <v>7851</v>
      </c>
      <c r="G565" t="s">
        <v>90</v>
      </c>
      <c r="H565" t="str">
        <f t="shared" si="203"/>
        <v>15</v>
      </c>
      <c r="I565" t="str">
        <f t="shared" si="204"/>
        <v>Aug</v>
      </c>
      <c r="J565" t="s">
        <v>519</v>
      </c>
      <c r="K565" t="str">
        <f t="shared" si="205"/>
        <v>21</v>
      </c>
      <c r="L565" t="str">
        <f t="shared" si="206"/>
        <v>Aug</v>
      </c>
      <c r="M565">
        <v>6</v>
      </c>
      <c r="N565">
        <f t="shared" si="207"/>
        <v>6</v>
      </c>
      <c r="O565">
        <f t="shared" si="208"/>
        <v>0</v>
      </c>
      <c r="P565">
        <f t="shared" si="209"/>
        <v>0</v>
      </c>
      <c r="Q565" t="s">
        <v>81</v>
      </c>
      <c r="R565" t="s">
        <v>63</v>
      </c>
      <c r="S565">
        <v>3</v>
      </c>
      <c r="T565">
        <v>0</v>
      </c>
      <c r="U565" s="2">
        <f>SUMIFS(SLR!L:L,SLR!D:D,'Резервации 2026'!E565)</f>
        <v>2214.9774750000001</v>
      </c>
      <c r="V565" s="2">
        <f t="shared" si="219"/>
        <v>369.1629125</v>
      </c>
      <c r="W565" t="s">
        <v>262</v>
      </c>
      <c r="X565" t="s">
        <v>743</v>
      </c>
      <c r="Y565" t="s">
        <v>338</v>
      </c>
      <c r="Z565" t="str">
        <f t="shared" si="210"/>
        <v>Nov</v>
      </c>
      <c r="AA565" s="6">
        <f t="shared" si="220"/>
        <v>0</v>
      </c>
      <c r="AB565" s="6">
        <f t="shared" si="220"/>
        <v>0</v>
      </c>
      <c r="AC565" s="6">
        <f t="shared" si="220"/>
        <v>0</v>
      </c>
      <c r="AD565" s="6">
        <f t="shared" si="220"/>
        <v>6</v>
      </c>
      <c r="AE565" s="6">
        <f t="shared" si="220"/>
        <v>0</v>
      </c>
      <c r="AF565" s="6">
        <f t="shared" si="211"/>
        <v>6</v>
      </c>
      <c r="AG565" s="6">
        <f t="shared" si="212"/>
        <v>0</v>
      </c>
      <c r="AH565" s="14" t="str">
        <f>LEFT(X565,2)&amp;"."&amp;VLOOKUP(MID(X565,4,3),'Data validation'!$A$1:$B$12,2,FALSE)&amp;".2025"</f>
        <v>10.11.2025</v>
      </c>
      <c r="AI565">
        <f t="shared" si="213"/>
        <v>46</v>
      </c>
      <c r="AJ565" t="str">
        <f>H565&amp;"."&amp;VLOOKUP(I565,'Data validation'!$A$1:$B$12,2,FALSE)&amp;".2026"</f>
        <v>15.08.2026</v>
      </c>
      <c r="AK565">
        <f t="shared" si="214"/>
        <v>33</v>
      </c>
      <c r="AL565" t="e">
        <f>VLOOKUP(E565,[2]Sheet1!$A:$B,2,FALSE)</f>
        <v>#N/A</v>
      </c>
    </row>
    <row r="566" spans="1:38" x14ac:dyDescent="0.25">
      <c r="A566" t="str">
        <f>VLOOKUP(Q566,'Data validation'!$K$2:$L$50,2,FALSE)</f>
        <v>TO</v>
      </c>
      <c r="B566">
        <f t="shared" si="200"/>
        <v>0</v>
      </c>
      <c r="C566">
        <f t="shared" si="201"/>
        <v>0</v>
      </c>
      <c r="D566">
        <f t="shared" si="202"/>
        <v>6</v>
      </c>
      <c r="E566">
        <v>8296</v>
      </c>
      <c r="F566" t="s">
        <v>7852</v>
      </c>
      <c r="G566" t="s">
        <v>326</v>
      </c>
      <c r="H566" t="str">
        <f t="shared" si="203"/>
        <v>10</v>
      </c>
      <c r="I566" t="str">
        <f t="shared" si="204"/>
        <v>Aug</v>
      </c>
      <c r="J566" t="s">
        <v>543</v>
      </c>
      <c r="K566" t="str">
        <f t="shared" si="205"/>
        <v>16</v>
      </c>
      <c r="L566" t="str">
        <f t="shared" si="206"/>
        <v>Aug</v>
      </c>
      <c r="M566">
        <v>6</v>
      </c>
      <c r="N566">
        <f t="shared" si="207"/>
        <v>6</v>
      </c>
      <c r="O566">
        <f t="shared" si="208"/>
        <v>0</v>
      </c>
      <c r="P566">
        <f t="shared" si="209"/>
        <v>0</v>
      </c>
      <c r="Q566" t="s">
        <v>81</v>
      </c>
      <c r="R566" t="s">
        <v>57</v>
      </c>
      <c r="S566">
        <v>4</v>
      </c>
      <c r="T566">
        <v>1</v>
      </c>
      <c r="U566" s="2">
        <f>SUMIFS(SLR!L:L,SLR!D:D,'Резервации 2026'!E566)</f>
        <v>2906.8718957999999</v>
      </c>
      <c r="V566" s="2">
        <f t="shared" si="219"/>
        <v>484.47864929999997</v>
      </c>
      <c r="W566" t="s">
        <v>262</v>
      </c>
      <c r="X566" t="s">
        <v>723</v>
      </c>
      <c r="Y566" t="s">
        <v>338</v>
      </c>
      <c r="Z566" t="str">
        <f t="shared" si="210"/>
        <v>Nov</v>
      </c>
      <c r="AA566" s="6">
        <f t="shared" si="220"/>
        <v>0</v>
      </c>
      <c r="AB566" s="6">
        <f t="shared" si="220"/>
        <v>0</v>
      </c>
      <c r="AC566" s="6">
        <f t="shared" si="220"/>
        <v>0</v>
      </c>
      <c r="AD566" s="6">
        <f t="shared" si="220"/>
        <v>6</v>
      </c>
      <c r="AE566" s="6">
        <f t="shared" si="220"/>
        <v>0</v>
      </c>
      <c r="AF566" s="6">
        <f t="shared" si="211"/>
        <v>6</v>
      </c>
      <c r="AG566" s="6">
        <f t="shared" si="212"/>
        <v>0</v>
      </c>
      <c r="AH566" s="14" t="str">
        <f>LEFT(X566,2)&amp;"."&amp;VLOOKUP(MID(X566,4,3),'Data validation'!$A$1:$B$12,2,FALSE)&amp;".2025"</f>
        <v>10.11.2025</v>
      </c>
      <c r="AI566">
        <f t="shared" si="213"/>
        <v>46</v>
      </c>
      <c r="AJ566" t="str">
        <f>H566&amp;"."&amp;VLOOKUP(I566,'Data validation'!$A$1:$B$12,2,FALSE)&amp;".2026"</f>
        <v>10.08.2026</v>
      </c>
      <c r="AK566">
        <f t="shared" si="214"/>
        <v>33</v>
      </c>
      <c r="AL566" t="e">
        <f>VLOOKUP(E566,[2]Sheet1!$A:$B,2,FALSE)</f>
        <v>#N/A</v>
      </c>
    </row>
    <row r="567" spans="1:38" x14ac:dyDescent="0.25">
      <c r="A567" t="str">
        <f>VLOOKUP(Q567,'Data validation'!$K$2:$L$50,2,FALSE)</f>
        <v>INDIVIDUAL</v>
      </c>
      <c r="B567">
        <f t="shared" si="200"/>
        <v>0</v>
      </c>
      <c r="C567">
        <f t="shared" si="201"/>
        <v>6</v>
      </c>
      <c r="D567">
        <f t="shared" si="202"/>
        <v>0</v>
      </c>
      <c r="E567">
        <v>9382</v>
      </c>
      <c r="F567" t="s">
        <v>7853</v>
      </c>
      <c r="G567" t="s">
        <v>313</v>
      </c>
      <c r="H567" t="str">
        <f t="shared" si="203"/>
        <v>05</v>
      </c>
      <c r="I567" t="str">
        <f t="shared" si="204"/>
        <v>Jul</v>
      </c>
      <c r="J567" t="s">
        <v>323</v>
      </c>
      <c r="K567" t="str">
        <f t="shared" si="205"/>
        <v>11</v>
      </c>
      <c r="L567" t="str">
        <f t="shared" si="206"/>
        <v>Jul</v>
      </c>
      <c r="M567">
        <v>6</v>
      </c>
      <c r="N567">
        <f t="shared" si="207"/>
        <v>6</v>
      </c>
      <c r="O567">
        <f t="shared" si="208"/>
        <v>0</v>
      </c>
      <c r="P567">
        <f t="shared" si="209"/>
        <v>0</v>
      </c>
      <c r="Q567" t="s">
        <v>24</v>
      </c>
      <c r="R567" t="s">
        <v>17</v>
      </c>
      <c r="S567">
        <v>2</v>
      </c>
      <c r="T567">
        <v>1</v>
      </c>
      <c r="U567" s="2">
        <v>2099.3771559633028</v>
      </c>
      <c r="V567" s="2">
        <v>349.89619266055041</v>
      </c>
      <c r="W567" t="s">
        <v>227</v>
      </c>
      <c r="X567" t="s">
        <v>4254</v>
      </c>
      <c r="Y567" t="s">
        <v>4249</v>
      </c>
      <c r="Z567" t="str">
        <f t="shared" si="210"/>
        <v>Jan</v>
      </c>
      <c r="AA567" s="6">
        <f t="shared" si="220"/>
        <v>0</v>
      </c>
      <c r="AB567" s="6">
        <f t="shared" si="220"/>
        <v>0</v>
      </c>
      <c r="AC567" s="6">
        <f t="shared" si="220"/>
        <v>6</v>
      </c>
      <c r="AD567" s="6">
        <f t="shared" si="220"/>
        <v>0</v>
      </c>
      <c r="AE567" s="6">
        <f t="shared" si="220"/>
        <v>0</v>
      </c>
      <c r="AF567" s="6">
        <f t="shared" si="211"/>
        <v>6</v>
      </c>
      <c r="AG567" s="6">
        <f t="shared" si="212"/>
        <v>0</v>
      </c>
      <c r="AH567" s="14" t="str">
        <f>LEFT(X567,2)&amp;"."&amp;VLOOKUP(MID(X567,4,3),'Data validation'!$A$1:$B$12,2,FALSE)&amp;".2025"</f>
        <v>07.01.2025</v>
      </c>
      <c r="AI567">
        <f t="shared" si="213"/>
        <v>2</v>
      </c>
      <c r="AJ567" t="str">
        <f>H567&amp;"."&amp;VLOOKUP(I567,'Data validation'!$A$1:$B$12,2,FALSE)&amp;".2026"</f>
        <v>05.07.2026</v>
      </c>
      <c r="AK567">
        <f t="shared" si="214"/>
        <v>28</v>
      </c>
      <c r="AL567" t="e">
        <f>VLOOKUP(E567,[2]Sheet1!$A:$B,2,FALSE)</f>
        <v>#N/A</v>
      </c>
    </row>
    <row r="568" spans="1:38" x14ac:dyDescent="0.25">
      <c r="A568" t="str">
        <f>VLOOKUP(Q568,'Data validation'!$K$2:$L$50,2,FALSE)</f>
        <v>TO</v>
      </c>
      <c r="B568">
        <f t="shared" si="200"/>
        <v>0</v>
      </c>
      <c r="C568">
        <f t="shared" si="201"/>
        <v>0</v>
      </c>
      <c r="D568">
        <f t="shared" si="202"/>
        <v>5</v>
      </c>
      <c r="E568">
        <v>8265</v>
      </c>
      <c r="F568" t="s">
        <v>7854</v>
      </c>
      <c r="G568" t="s">
        <v>78</v>
      </c>
      <c r="H568" t="str">
        <f t="shared" si="203"/>
        <v>02</v>
      </c>
      <c r="I568" t="str">
        <f t="shared" si="204"/>
        <v>Aug</v>
      </c>
      <c r="J568" t="s">
        <v>646</v>
      </c>
      <c r="K568" t="str">
        <f t="shared" si="205"/>
        <v>07</v>
      </c>
      <c r="L568" t="str">
        <f t="shared" si="206"/>
        <v>Aug</v>
      </c>
      <c r="M568">
        <v>5</v>
      </c>
      <c r="N568">
        <f t="shared" si="207"/>
        <v>5</v>
      </c>
      <c r="O568">
        <f t="shared" si="208"/>
        <v>0</v>
      </c>
      <c r="P568">
        <f t="shared" si="209"/>
        <v>0</v>
      </c>
      <c r="Q568" t="s">
        <v>162</v>
      </c>
      <c r="R568" t="s">
        <v>17</v>
      </c>
      <c r="S568">
        <v>2</v>
      </c>
      <c r="T568">
        <v>2</v>
      </c>
      <c r="U568" s="2">
        <f>SUMIFS(Magelan!L:L,Magelan!D:D,'Резервации 2026'!E568)</f>
        <v>1668.714156</v>
      </c>
      <c r="V568" s="2">
        <f t="shared" ref="V568:V569" si="221">+U568/M568</f>
        <v>333.74283120000001</v>
      </c>
      <c r="X568" t="s">
        <v>648</v>
      </c>
      <c r="Y568" t="s">
        <v>338</v>
      </c>
      <c r="Z568" t="str">
        <f t="shared" si="210"/>
        <v>Nov</v>
      </c>
      <c r="AA568" s="6">
        <f t="shared" si="220"/>
        <v>0</v>
      </c>
      <c r="AB568" s="6">
        <f t="shared" si="220"/>
        <v>0</v>
      </c>
      <c r="AC568" s="6">
        <f t="shared" si="220"/>
        <v>0</v>
      </c>
      <c r="AD568" s="6">
        <f t="shared" si="220"/>
        <v>5</v>
      </c>
      <c r="AE568" s="6">
        <f t="shared" si="220"/>
        <v>0</v>
      </c>
      <c r="AF568" s="6">
        <f t="shared" si="211"/>
        <v>5</v>
      </c>
      <c r="AG568" s="6">
        <f t="shared" si="212"/>
        <v>0</v>
      </c>
      <c r="AH568" s="14" t="str">
        <f>LEFT(X568,2)&amp;"."&amp;VLOOKUP(MID(X568,4,3),'Data validation'!$A$1:$B$12,2,FALSE)&amp;".2025"</f>
        <v>10.11.2025</v>
      </c>
      <c r="AI568">
        <f t="shared" si="213"/>
        <v>46</v>
      </c>
      <c r="AJ568" t="str">
        <f>H568&amp;"."&amp;VLOOKUP(I568,'Data validation'!$A$1:$B$12,2,FALSE)&amp;".2026"</f>
        <v>02.08.2026</v>
      </c>
      <c r="AK568">
        <f t="shared" si="214"/>
        <v>32</v>
      </c>
      <c r="AL568" t="e">
        <f>VLOOKUP(E568,[2]Sheet1!$A:$B,2,FALSE)</f>
        <v>#N/A</v>
      </c>
    </row>
    <row r="569" spans="1:38" x14ac:dyDescent="0.25">
      <c r="A569" t="str">
        <f>VLOOKUP(Q569,'Data validation'!$K$2:$L$50,2,FALSE)</f>
        <v>TO</v>
      </c>
      <c r="B569">
        <f t="shared" si="200"/>
        <v>0</v>
      </c>
      <c r="C569">
        <f t="shared" si="201"/>
        <v>7</v>
      </c>
      <c r="D569">
        <f t="shared" si="202"/>
        <v>0</v>
      </c>
      <c r="E569">
        <v>8268</v>
      </c>
      <c r="F569" t="s">
        <v>7855</v>
      </c>
      <c r="G569" t="s">
        <v>126</v>
      </c>
      <c r="H569" t="str">
        <f t="shared" si="203"/>
        <v>27</v>
      </c>
      <c r="I569" t="str">
        <f t="shared" si="204"/>
        <v>Jun</v>
      </c>
      <c r="J569" t="s">
        <v>45</v>
      </c>
      <c r="K569" t="str">
        <f t="shared" si="205"/>
        <v>04</v>
      </c>
      <c r="L569" t="str">
        <f t="shared" si="206"/>
        <v>Jul</v>
      </c>
      <c r="M569">
        <v>7</v>
      </c>
      <c r="N569">
        <f t="shared" si="207"/>
        <v>-23</v>
      </c>
      <c r="O569">
        <f t="shared" si="208"/>
        <v>4</v>
      </c>
      <c r="P569">
        <f t="shared" si="209"/>
        <v>3</v>
      </c>
      <c r="Q569" t="s">
        <v>162</v>
      </c>
      <c r="R569" t="s">
        <v>20</v>
      </c>
      <c r="S569">
        <v>3</v>
      </c>
      <c r="T569">
        <v>1</v>
      </c>
      <c r="U569" s="2">
        <f>SUMIFS(Magelan!L:L,Magelan!D:D,'Резервации 2026'!E569)</f>
        <v>2340.0332452000002</v>
      </c>
      <c r="V569" s="2">
        <f t="shared" si="221"/>
        <v>334.29046360000001</v>
      </c>
      <c r="X569" t="s">
        <v>652</v>
      </c>
      <c r="Y569" t="s">
        <v>338</v>
      </c>
      <c r="Z569" t="str">
        <f t="shared" si="210"/>
        <v>Nov</v>
      </c>
      <c r="AA569" s="6">
        <f t="shared" si="220"/>
        <v>0</v>
      </c>
      <c r="AB569" s="6">
        <f t="shared" si="220"/>
        <v>4</v>
      </c>
      <c r="AC569" s="6">
        <f t="shared" si="220"/>
        <v>3</v>
      </c>
      <c r="AD569" s="6">
        <f t="shared" si="220"/>
        <v>0</v>
      </c>
      <c r="AE569" s="6">
        <f t="shared" si="220"/>
        <v>0</v>
      </c>
      <c r="AF569" s="6">
        <f t="shared" si="211"/>
        <v>7</v>
      </c>
      <c r="AG569" s="6">
        <f t="shared" si="212"/>
        <v>0</v>
      </c>
      <c r="AH569" s="14" t="str">
        <f>LEFT(X569,2)&amp;"."&amp;VLOOKUP(MID(X569,4,3),'Data validation'!$A$1:$B$12,2,FALSE)&amp;".2025"</f>
        <v>10.11.2025</v>
      </c>
      <c r="AI569">
        <f t="shared" si="213"/>
        <v>46</v>
      </c>
      <c r="AJ569" t="str">
        <f>H569&amp;"."&amp;VLOOKUP(I569,'Data validation'!$A$1:$B$12,2,FALSE)&amp;".2026"</f>
        <v>27.06.2026</v>
      </c>
      <c r="AK569">
        <f t="shared" si="214"/>
        <v>26</v>
      </c>
      <c r="AL569" t="e">
        <f>VLOOKUP(E569,[2]Sheet1!$A:$B,2,FALSE)</f>
        <v>#N/A</v>
      </c>
    </row>
    <row r="570" spans="1:38" x14ac:dyDescent="0.25">
      <c r="A570" t="str">
        <f>VLOOKUP(Q570,'Data validation'!$K$2:$L$50,2,FALSE)</f>
        <v>TO</v>
      </c>
      <c r="B570">
        <f t="shared" si="200"/>
        <v>0</v>
      </c>
      <c r="C570">
        <f t="shared" si="201"/>
        <v>5</v>
      </c>
      <c r="D570">
        <f t="shared" si="202"/>
        <v>2</v>
      </c>
      <c r="E570">
        <v>8311</v>
      </c>
      <c r="F570" t="s">
        <v>7856</v>
      </c>
      <c r="G570" t="s">
        <v>195</v>
      </c>
      <c r="H570" t="str">
        <f t="shared" si="203"/>
        <v>23</v>
      </c>
      <c r="I570" t="str">
        <f t="shared" si="204"/>
        <v>Aug</v>
      </c>
      <c r="J570" t="s">
        <v>54</v>
      </c>
      <c r="K570" t="str">
        <f t="shared" si="205"/>
        <v>30</v>
      </c>
      <c r="L570" t="str">
        <f t="shared" si="206"/>
        <v>Aug</v>
      </c>
      <c r="M570">
        <v>7</v>
      </c>
      <c r="N570">
        <f t="shared" si="207"/>
        <v>7</v>
      </c>
      <c r="O570">
        <f t="shared" si="208"/>
        <v>0</v>
      </c>
      <c r="P570">
        <f t="shared" si="209"/>
        <v>0</v>
      </c>
      <c r="Q570" t="s">
        <v>56</v>
      </c>
      <c r="R570" t="s">
        <v>17</v>
      </c>
      <c r="S570">
        <v>2</v>
      </c>
      <c r="T570">
        <v>1</v>
      </c>
      <c r="U570" s="2">
        <f>SUMIFS(Novoton!L:L,Novoton!D:D,'Резервации 2026'!E570)</f>
        <v>1713.9133872999998</v>
      </c>
      <c r="V570" s="2">
        <f>+U570/M570</f>
        <v>244.8447696142857</v>
      </c>
      <c r="X570" t="s">
        <v>756</v>
      </c>
      <c r="Y570" t="s">
        <v>637</v>
      </c>
      <c r="Z570" t="str">
        <f t="shared" si="210"/>
        <v>Nov</v>
      </c>
      <c r="AA570" s="6">
        <f t="shared" si="220"/>
        <v>0</v>
      </c>
      <c r="AB570" s="6">
        <f t="shared" si="220"/>
        <v>0</v>
      </c>
      <c r="AC570" s="6">
        <f t="shared" si="220"/>
        <v>0</v>
      </c>
      <c r="AD570" s="6">
        <f t="shared" si="220"/>
        <v>7</v>
      </c>
      <c r="AE570" s="6">
        <f t="shared" si="220"/>
        <v>0</v>
      </c>
      <c r="AF570" s="6">
        <f t="shared" si="211"/>
        <v>7</v>
      </c>
      <c r="AG570" s="6">
        <f t="shared" si="212"/>
        <v>0</v>
      </c>
      <c r="AH570" s="14" t="str">
        <f>LEFT(X570,2)&amp;"."&amp;VLOOKUP(MID(X570,4,3),'Data validation'!$A$1:$B$12,2,FALSE)&amp;".2025"</f>
        <v>10.11.2025</v>
      </c>
      <c r="AI570">
        <f t="shared" si="213"/>
        <v>46</v>
      </c>
      <c r="AJ570" t="str">
        <f>H570&amp;"."&amp;VLOOKUP(I570,'Data validation'!$A$1:$B$12,2,FALSE)&amp;".2026"</f>
        <v>23.08.2026</v>
      </c>
      <c r="AK570">
        <f t="shared" si="214"/>
        <v>35</v>
      </c>
      <c r="AL570" t="e">
        <f>VLOOKUP(E570,[2]Sheet1!$A:$B,2,FALSE)</f>
        <v>#N/A</v>
      </c>
    </row>
    <row r="571" spans="1:38" x14ac:dyDescent="0.25">
      <c r="A571" t="str">
        <f>VLOOKUP(Q571,'Data validation'!$K$2:$L$50,2,FALSE)</f>
        <v>TO</v>
      </c>
      <c r="B571">
        <f t="shared" si="200"/>
        <v>0</v>
      </c>
      <c r="C571">
        <f t="shared" si="201"/>
        <v>0</v>
      </c>
      <c r="D571">
        <f t="shared" si="202"/>
        <v>6</v>
      </c>
      <c r="E571">
        <v>8308</v>
      </c>
      <c r="F571" t="s">
        <v>7857</v>
      </c>
      <c r="G571" t="s">
        <v>350</v>
      </c>
      <c r="H571" t="str">
        <f t="shared" si="203"/>
        <v>11</v>
      </c>
      <c r="I571" t="str">
        <f t="shared" si="204"/>
        <v>Aug</v>
      </c>
      <c r="J571" t="s">
        <v>60</v>
      </c>
      <c r="K571" t="str">
        <f t="shared" si="205"/>
        <v>17</v>
      </c>
      <c r="L571" t="str">
        <f t="shared" si="206"/>
        <v>Aug</v>
      </c>
      <c r="M571">
        <v>6</v>
      </c>
      <c r="N571">
        <f t="shared" si="207"/>
        <v>6</v>
      </c>
      <c r="O571">
        <f t="shared" si="208"/>
        <v>0</v>
      </c>
      <c r="P571">
        <f t="shared" si="209"/>
        <v>0</v>
      </c>
      <c r="Q571" t="s">
        <v>81</v>
      </c>
      <c r="R571" t="s">
        <v>20</v>
      </c>
      <c r="S571">
        <v>1</v>
      </c>
      <c r="T571">
        <v>0</v>
      </c>
      <c r="U571" s="2">
        <f>SUMIFS(SLR!L:L,SLR!D:D,'Резервации 2026'!E571)</f>
        <v>1148.5024926000001</v>
      </c>
      <c r="V571" s="2">
        <f t="shared" ref="V571:V575" si="222">+U571/M571</f>
        <v>191.41708210000002</v>
      </c>
      <c r="W571" t="s">
        <v>262</v>
      </c>
      <c r="X571" t="s">
        <v>749</v>
      </c>
      <c r="Y571" t="s">
        <v>596</v>
      </c>
      <c r="Z571" t="str">
        <f t="shared" si="210"/>
        <v>Nov</v>
      </c>
      <c r="AA571" s="6">
        <f t="shared" si="220"/>
        <v>0</v>
      </c>
      <c r="AB571" s="6">
        <f t="shared" si="220"/>
        <v>0</v>
      </c>
      <c r="AC571" s="6">
        <f t="shared" si="220"/>
        <v>0</v>
      </c>
      <c r="AD571" s="6">
        <f t="shared" si="220"/>
        <v>6</v>
      </c>
      <c r="AE571" s="6">
        <f t="shared" si="220"/>
        <v>0</v>
      </c>
      <c r="AF571" s="6">
        <f t="shared" si="211"/>
        <v>6</v>
      </c>
      <c r="AG571" s="6">
        <f t="shared" si="212"/>
        <v>0</v>
      </c>
      <c r="AH571" s="14" t="str">
        <f>LEFT(X571,2)&amp;"."&amp;VLOOKUP(MID(X571,4,3),'Data validation'!$A$1:$B$12,2,FALSE)&amp;".2025"</f>
        <v>10.11.2025</v>
      </c>
      <c r="AI571">
        <f t="shared" si="213"/>
        <v>46</v>
      </c>
      <c r="AJ571" t="str">
        <f>H571&amp;"."&amp;VLOOKUP(I571,'Data validation'!$A$1:$B$12,2,FALSE)&amp;".2026"</f>
        <v>11.08.2026</v>
      </c>
      <c r="AK571">
        <f t="shared" si="214"/>
        <v>33</v>
      </c>
      <c r="AL571" t="e">
        <f>VLOOKUP(E571,[2]Sheet1!$A:$B,2,FALSE)</f>
        <v>#N/A</v>
      </c>
    </row>
    <row r="572" spans="1:38" x14ac:dyDescent="0.25">
      <c r="A572" t="str">
        <f>VLOOKUP(Q572,'Data validation'!$K$2:$L$50,2,FALSE)</f>
        <v>TO</v>
      </c>
      <c r="B572">
        <f t="shared" si="200"/>
        <v>0</v>
      </c>
      <c r="C572">
        <f t="shared" si="201"/>
        <v>0</v>
      </c>
      <c r="D572">
        <f t="shared" si="202"/>
        <v>5</v>
      </c>
      <c r="E572">
        <v>10010</v>
      </c>
      <c r="F572" t="s">
        <v>6222</v>
      </c>
      <c r="G572" t="s">
        <v>326</v>
      </c>
      <c r="H572" t="str">
        <f t="shared" si="203"/>
        <v>10</v>
      </c>
      <c r="I572" t="str">
        <f t="shared" si="204"/>
        <v>Aug</v>
      </c>
      <c r="J572" t="s">
        <v>90</v>
      </c>
      <c r="K572" t="str">
        <f t="shared" si="205"/>
        <v>15</v>
      </c>
      <c r="L572" t="str">
        <f t="shared" si="206"/>
        <v>Aug</v>
      </c>
      <c r="M572">
        <v>5</v>
      </c>
      <c r="N572">
        <f t="shared" si="207"/>
        <v>5</v>
      </c>
      <c r="O572">
        <f t="shared" si="208"/>
        <v>0</v>
      </c>
      <c r="P572">
        <f t="shared" si="209"/>
        <v>0</v>
      </c>
      <c r="Q572" t="s">
        <v>81</v>
      </c>
      <c r="R572" t="s">
        <v>48</v>
      </c>
      <c r="S572">
        <v>3</v>
      </c>
      <c r="T572">
        <v>0</v>
      </c>
      <c r="U572" s="2">
        <f>SUMIFS(SLR!L:L,SLR!D:D,'Резервации 2026'!E572)</f>
        <v>2616.1182079999999</v>
      </c>
      <c r="V572" s="2">
        <f t="shared" si="222"/>
        <v>523.22364159999995</v>
      </c>
      <c r="W572" t="s">
        <v>262</v>
      </c>
      <c r="X572" t="s">
        <v>6223</v>
      </c>
      <c r="Y572" t="s">
        <v>6201</v>
      </c>
      <c r="Z572" t="str">
        <f t="shared" si="210"/>
        <v>Feb</v>
      </c>
      <c r="AA572" s="6">
        <f t="shared" si="220"/>
        <v>0</v>
      </c>
      <c r="AB572" s="6">
        <f t="shared" si="220"/>
        <v>0</v>
      </c>
      <c r="AC572" s="6">
        <f t="shared" si="220"/>
        <v>0</v>
      </c>
      <c r="AD572" s="6">
        <f t="shared" si="220"/>
        <v>5</v>
      </c>
      <c r="AE572" s="6">
        <f t="shared" si="220"/>
        <v>0</v>
      </c>
      <c r="AF572" s="6">
        <f t="shared" si="211"/>
        <v>5</v>
      </c>
      <c r="AG572" s="6">
        <f t="shared" si="212"/>
        <v>0</v>
      </c>
      <c r="AH572" s="14" t="str">
        <f>LEFT(X572,2)&amp;"."&amp;VLOOKUP(MID(X572,4,3),'Data validation'!$A$1:$B$12,2,FALSE)&amp;".2025"</f>
        <v>06.02.2025</v>
      </c>
      <c r="AI572">
        <f t="shared" si="213"/>
        <v>6</v>
      </c>
      <c r="AJ572" t="str">
        <f>H572&amp;"."&amp;VLOOKUP(I572,'Data validation'!$A$1:$B$12,2,FALSE)&amp;".2026"</f>
        <v>10.08.2026</v>
      </c>
      <c r="AK572">
        <f t="shared" si="214"/>
        <v>33</v>
      </c>
      <c r="AL572" t="e">
        <f>VLOOKUP(E572,[2]Sheet1!$A:$B,2,FALSE)</f>
        <v>#N/A</v>
      </c>
    </row>
    <row r="573" spans="1:38" x14ac:dyDescent="0.25">
      <c r="A573" t="str">
        <f>VLOOKUP(Q573,'Data validation'!$K$2:$L$50,2,FALSE)</f>
        <v>TO</v>
      </c>
      <c r="B573">
        <f t="shared" si="200"/>
        <v>0</v>
      </c>
      <c r="C573">
        <f t="shared" si="201"/>
        <v>5</v>
      </c>
      <c r="D573">
        <f t="shared" si="202"/>
        <v>0</v>
      </c>
      <c r="E573">
        <v>8301</v>
      </c>
      <c r="F573" t="s">
        <v>7858</v>
      </c>
      <c r="G573" t="s">
        <v>181</v>
      </c>
      <c r="H573" t="str">
        <f t="shared" si="203"/>
        <v>03</v>
      </c>
      <c r="I573" t="str">
        <f t="shared" si="204"/>
        <v>Jul</v>
      </c>
      <c r="J573" t="s">
        <v>593</v>
      </c>
      <c r="K573" t="str">
        <f t="shared" si="205"/>
        <v>08</v>
      </c>
      <c r="L573" t="str">
        <f t="shared" si="206"/>
        <v>Jul</v>
      </c>
      <c r="M573">
        <v>5</v>
      </c>
      <c r="N573">
        <f t="shared" si="207"/>
        <v>5</v>
      </c>
      <c r="O573">
        <f t="shared" si="208"/>
        <v>0</v>
      </c>
      <c r="P573">
        <f t="shared" si="209"/>
        <v>0</v>
      </c>
      <c r="Q573" t="s">
        <v>81</v>
      </c>
      <c r="R573" t="s">
        <v>63</v>
      </c>
      <c r="S573">
        <v>2</v>
      </c>
      <c r="T573">
        <v>1</v>
      </c>
      <c r="U573" s="2">
        <f>SUMIFS(SLR!L:L,SLR!D:D,'Резервации 2026'!E573)</f>
        <v>1238.1381815</v>
      </c>
      <c r="V573" s="2">
        <f t="shared" si="222"/>
        <v>247.62763630000001</v>
      </c>
      <c r="W573" t="s">
        <v>262</v>
      </c>
      <c r="X573" t="s">
        <v>732</v>
      </c>
      <c r="Y573" t="s">
        <v>338</v>
      </c>
      <c r="Z573" t="str">
        <f t="shared" si="210"/>
        <v>Nov</v>
      </c>
      <c r="AA573" s="6">
        <f t="shared" si="220"/>
        <v>0</v>
      </c>
      <c r="AB573" s="6">
        <f t="shared" si="220"/>
        <v>0</v>
      </c>
      <c r="AC573" s="6">
        <f t="shared" si="220"/>
        <v>5</v>
      </c>
      <c r="AD573" s="6">
        <f t="shared" si="220"/>
        <v>0</v>
      </c>
      <c r="AE573" s="6">
        <f t="shared" si="220"/>
        <v>0</v>
      </c>
      <c r="AF573" s="6">
        <f t="shared" si="211"/>
        <v>5</v>
      </c>
      <c r="AG573" s="6">
        <f t="shared" si="212"/>
        <v>0</v>
      </c>
      <c r="AH573" s="14" t="str">
        <f>LEFT(X573,2)&amp;"."&amp;VLOOKUP(MID(X573,4,3),'Data validation'!$A$1:$B$12,2,FALSE)&amp;".2025"</f>
        <v>10.11.2025</v>
      </c>
      <c r="AI573">
        <f t="shared" si="213"/>
        <v>46</v>
      </c>
      <c r="AJ573" t="str">
        <f>H573&amp;"."&amp;VLOOKUP(I573,'Data validation'!$A$1:$B$12,2,FALSE)&amp;".2026"</f>
        <v>03.07.2026</v>
      </c>
      <c r="AK573">
        <f t="shared" si="214"/>
        <v>27</v>
      </c>
      <c r="AL573" t="e">
        <f>VLOOKUP(E573,[2]Sheet1!$A:$B,2,FALSE)</f>
        <v>#N/A</v>
      </c>
    </row>
    <row r="574" spans="1:38" x14ac:dyDescent="0.25">
      <c r="A574" t="str">
        <f>VLOOKUP(Q574,'Data validation'!$K$2:$L$50,2,FALSE)</f>
        <v>TO</v>
      </c>
      <c r="B574">
        <f t="shared" si="200"/>
        <v>0</v>
      </c>
      <c r="C574">
        <f t="shared" si="201"/>
        <v>5</v>
      </c>
      <c r="D574">
        <f t="shared" si="202"/>
        <v>0</v>
      </c>
      <c r="E574">
        <v>9866</v>
      </c>
      <c r="F574" t="s">
        <v>5504</v>
      </c>
      <c r="G574" t="s">
        <v>45</v>
      </c>
      <c r="H574" t="str">
        <f t="shared" si="203"/>
        <v>04</v>
      </c>
      <c r="I574" t="str">
        <f t="shared" si="204"/>
        <v>Jul</v>
      </c>
      <c r="J574" t="s">
        <v>224</v>
      </c>
      <c r="K574" t="str">
        <f t="shared" si="205"/>
        <v>09</v>
      </c>
      <c r="L574" t="str">
        <f t="shared" si="206"/>
        <v>Jul</v>
      </c>
      <c r="M574">
        <v>5</v>
      </c>
      <c r="N574">
        <f t="shared" si="207"/>
        <v>5</v>
      </c>
      <c r="O574">
        <f t="shared" si="208"/>
        <v>0</v>
      </c>
      <c r="P574">
        <f t="shared" si="209"/>
        <v>0</v>
      </c>
      <c r="Q574" t="s">
        <v>81</v>
      </c>
      <c r="R574" t="s">
        <v>17</v>
      </c>
      <c r="S574">
        <v>2</v>
      </c>
      <c r="T574">
        <v>2</v>
      </c>
      <c r="U574" s="2">
        <f>SUMIFS(SLR!L:L,SLR!D:D,'Резервации 2026'!E574)</f>
        <v>1758.4867529999999</v>
      </c>
      <c r="V574" s="2">
        <f t="shared" si="222"/>
        <v>351.69735059999999</v>
      </c>
      <c r="W574" t="s">
        <v>262</v>
      </c>
      <c r="X574" t="s">
        <v>5505</v>
      </c>
      <c r="Y574" t="s">
        <v>5488</v>
      </c>
      <c r="Z574" t="str">
        <f t="shared" si="210"/>
        <v>Jan</v>
      </c>
      <c r="AA574" s="6">
        <f t="shared" si="220"/>
        <v>0</v>
      </c>
      <c r="AB574" s="6">
        <f t="shared" si="220"/>
        <v>0</v>
      </c>
      <c r="AC574" s="6">
        <f t="shared" si="220"/>
        <v>5</v>
      </c>
      <c r="AD574" s="6">
        <f t="shared" si="220"/>
        <v>0</v>
      </c>
      <c r="AE574" s="6">
        <f t="shared" si="220"/>
        <v>0</v>
      </c>
      <c r="AF574" s="6">
        <f t="shared" si="211"/>
        <v>5</v>
      </c>
      <c r="AG574" s="6">
        <f t="shared" si="212"/>
        <v>0</v>
      </c>
      <c r="AH574" s="14" t="str">
        <f>LEFT(X574,2)&amp;"."&amp;VLOOKUP(MID(X574,4,3),'Data validation'!$A$1:$B$12,2,FALSE)&amp;".2025"</f>
        <v>30.01.2025</v>
      </c>
      <c r="AI574">
        <f t="shared" si="213"/>
        <v>5</v>
      </c>
      <c r="AJ574" t="str">
        <f>H574&amp;"."&amp;VLOOKUP(I574,'Data validation'!$A$1:$B$12,2,FALSE)&amp;".2026"</f>
        <v>04.07.2026</v>
      </c>
      <c r="AK574">
        <f t="shared" si="214"/>
        <v>27</v>
      </c>
      <c r="AL574" t="e">
        <f>VLOOKUP(E574,[2]Sheet1!$A:$B,2,FALSE)</f>
        <v>#N/A</v>
      </c>
    </row>
    <row r="575" spans="1:38" x14ac:dyDescent="0.25">
      <c r="A575" t="str">
        <f>VLOOKUP(Q575,'Data validation'!$K$2:$L$50,2,FALSE)</f>
        <v>TO</v>
      </c>
      <c r="B575">
        <f t="shared" si="200"/>
        <v>0</v>
      </c>
      <c r="C575">
        <f t="shared" si="201"/>
        <v>0</v>
      </c>
      <c r="D575">
        <f t="shared" si="202"/>
        <v>5</v>
      </c>
      <c r="E575">
        <v>10011</v>
      </c>
      <c r="F575" t="s">
        <v>6224</v>
      </c>
      <c r="G575" t="s">
        <v>259</v>
      </c>
      <c r="H575" t="str">
        <f t="shared" si="203"/>
        <v>08</v>
      </c>
      <c r="I575" t="str">
        <f t="shared" si="204"/>
        <v>Aug</v>
      </c>
      <c r="J575" t="s">
        <v>475</v>
      </c>
      <c r="K575" t="str">
        <f t="shared" si="205"/>
        <v>13</v>
      </c>
      <c r="L575" t="str">
        <f t="shared" si="206"/>
        <v>Aug</v>
      </c>
      <c r="M575">
        <v>5</v>
      </c>
      <c r="N575">
        <f t="shared" si="207"/>
        <v>5</v>
      </c>
      <c r="O575">
        <f t="shared" si="208"/>
        <v>0</v>
      </c>
      <c r="P575">
        <f t="shared" si="209"/>
        <v>0</v>
      </c>
      <c r="Q575" t="s">
        <v>81</v>
      </c>
      <c r="R575" t="s">
        <v>57</v>
      </c>
      <c r="S575">
        <v>4</v>
      </c>
      <c r="T575">
        <v>1</v>
      </c>
      <c r="U575" s="2">
        <f>SUMIFS(SLR!L:L,SLR!D:D,'Резервации 2026'!E575)</f>
        <v>3027.9182145</v>
      </c>
      <c r="V575" s="2">
        <f t="shared" si="222"/>
        <v>605.58364289999997</v>
      </c>
      <c r="W575" t="s">
        <v>262</v>
      </c>
      <c r="X575" t="s">
        <v>6225</v>
      </c>
      <c r="Y575" t="s">
        <v>6226</v>
      </c>
      <c r="Z575" t="str">
        <f t="shared" si="210"/>
        <v>Feb</v>
      </c>
      <c r="AA575" s="6">
        <f t="shared" si="220"/>
        <v>0</v>
      </c>
      <c r="AB575" s="6">
        <f t="shared" si="220"/>
        <v>0</v>
      </c>
      <c r="AC575" s="6">
        <f t="shared" si="220"/>
        <v>0</v>
      </c>
      <c r="AD575" s="6">
        <f t="shared" si="220"/>
        <v>5</v>
      </c>
      <c r="AE575" s="6">
        <f t="shared" si="220"/>
        <v>0</v>
      </c>
      <c r="AF575" s="6">
        <f t="shared" si="211"/>
        <v>5</v>
      </c>
      <c r="AG575" s="6">
        <f t="shared" si="212"/>
        <v>0</v>
      </c>
      <c r="AH575" s="14" t="str">
        <f>LEFT(X575,2)&amp;"."&amp;VLOOKUP(MID(X575,4,3),'Data validation'!$A$1:$B$12,2,FALSE)&amp;".2025"</f>
        <v>06.02.2025</v>
      </c>
      <c r="AI575">
        <f t="shared" si="213"/>
        <v>6</v>
      </c>
      <c r="AJ575" t="str">
        <f>H575&amp;"."&amp;VLOOKUP(I575,'Data validation'!$A$1:$B$12,2,FALSE)&amp;".2026"</f>
        <v>08.08.2026</v>
      </c>
      <c r="AK575">
        <f t="shared" si="214"/>
        <v>32</v>
      </c>
      <c r="AL575" t="e">
        <f>VLOOKUP(E575,[2]Sheet1!$A:$B,2,FALSE)</f>
        <v>#N/A</v>
      </c>
    </row>
    <row r="576" spans="1:38" x14ac:dyDescent="0.25">
      <c r="A576" t="str">
        <f>VLOOKUP(Q576,'Data validation'!$K$2:$L$50,2,FALSE)</f>
        <v>TO</v>
      </c>
      <c r="B576">
        <f t="shared" si="200"/>
        <v>0</v>
      </c>
      <c r="C576">
        <f t="shared" si="201"/>
        <v>3</v>
      </c>
      <c r="D576">
        <f t="shared" si="202"/>
        <v>4</v>
      </c>
      <c r="E576">
        <v>9460</v>
      </c>
      <c r="F576" t="s">
        <v>7859</v>
      </c>
      <c r="G576" t="s">
        <v>519</v>
      </c>
      <c r="H576" t="str">
        <f t="shared" si="203"/>
        <v>21</v>
      </c>
      <c r="I576" t="str">
        <f t="shared" si="204"/>
        <v>Aug</v>
      </c>
      <c r="J576" t="s">
        <v>843</v>
      </c>
      <c r="K576" t="str">
        <f t="shared" si="205"/>
        <v>28</v>
      </c>
      <c r="L576" t="str">
        <f t="shared" si="206"/>
        <v>Aug</v>
      </c>
      <c r="M576">
        <v>7</v>
      </c>
      <c r="N576">
        <f t="shared" si="207"/>
        <v>7</v>
      </c>
      <c r="O576">
        <f t="shared" si="208"/>
        <v>0</v>
      </c>
      <c r="P576">
        <f t="shared" si="209"/>
        <v>0</v>
      </c>
      <c r="Q576" t="s">
        <v>138</v>
      </c>
      <c r="R576" t="s">
        <v>17</v>
      </c>
      <c r="S576">
        <v>2</v>
      </c>
      <c r="T576">
        <v>0</v>
      </c>
      <c r="U576" s="2">
        <f>SUMIFS(TediKam!L:L,TediKam!D:D,'Резервации 2026'!E576)</f>
        <v>0</v>
      </c>
      <c r="V576" s="2">
        <f>+U576/M576</f>
        <v>0</v>
      </c>
      <c r="W576" t="s">
        <v>1025</v>
      </c>
      <c r="X576" t="s">
        <v>4572</v>
      </c>
      <c r="Y576" t="s">
        <v>4556</v>
      </c>
      <c r="Z576" t="str">
        <f t="shared" si="210"/>
        <v>Jan</v>
      </c>
      <c r="AA576" s="6">
        <f t="shared" si="220"/>
        <v>0</v>
      </c>
      <c r="AB576" s="6">
        <f t="shared" si="220"/>
        <v>0</v>
      </c>
      <c r="AC576" s="6">
        <f t="shared" si="220"/>
        <v>0</v>
      </c>
      <c r="AD576" s="6">
        <f t="shared" si="220"/>
        <v>7</v>
      </c>
      <c r="AE576" s="6">
        <f t="shared" si="220"/>
        <v>0</v>
      </c>
      <c r="AF576" s="6">
        <f t="shared" si="211"/>
        <v>7</v>
      </c>
      <c r="AG576" s="6">
        <f t="shared" si="212"/>
        <v>0</v>
      </c>
      <c r="AH576" s="14" t="str">
        <f>LEFT(X576,2)&amp;"."&amp;VLOOKUP(MID(X576,4,3),'Data validation'!$A$1:$B$12,2,FALSE)&amp;".2025"</f>
        <v>12.01.2025</v>
      </c>
      <c r="AI576">
        <f t="shared" si="213"/>
        <v>3</v>
      </c>
      <c r="AJ576" t="str">
        <f>H576&amp;"."&amp;VLOOKUP(I576,'Data validation'!$A$1:$B$12,2,FALSE)&amp;".2026"</f>
        <v>21.08.2026</v>
      </c>
      <c r="AK576">
        <f t="shared" si="214"/>
        <v>34</v>
      </c>
      <c r="AL576" t="str">
        <f>VLOOKUP(E576,[2]Sheet1!$A:$B,2,FALSE)</f>
        <v>Анулирана</v>
      </c>
    </row>
    <row r="577" spans="1:38" x14ac:dyDescent="0.25">
      <c r="A577" t="str">
        <f>VLOOKUP(Q577,'Data validation'!$K$2:$L$50,2,FALSE)</f>
        <v>TO</v>
      </c>
      <c r="B577">
        <f t="shared" si="200"/>
        <v>0</v>
      </c>
      <c r="C577">
        <f t="shared" si="201"/>
        <v>5</v>
      </c>
      <c r="D577">
        <f t="shared" si="202"/>
        <v>0</v>
      </c>
      <c r="E577">
        <v>8302</v>
      </c>
      <c r="F577" t="s">
        <v>7860</v>
      </c>
      <c r="G577" t="s">
        <v>45</v>
      </c>
      <c r="H577" t="str">
        <f t="shared" si="203"/>
        <v>04</v>
      </c>
      <c r="I577" t="str">
        <f t="shared" si="204"/>
        <v>Jul</v>
      </c>
      <c r="J577" t="s">
        <v>224</v>
      </c>
      <c r="K577" t="str">
        <f t="shared" si="205"/>
        <v>09</v>
      </c>
      <c r="L577" t="str">
        <f t="shared" si="206"/>
        <v>Jul</v>
      </c>
      <c r="M577">
        <v>5</v>
      </c>
      <c r="N577">
        <f t="shared" si="207"/>
        <v>5</v>
      </c>
      <c r="O577">
        <f t="shared" si="208"/>
        <v>0</v>
      </c>
      <c r="P577">
        <f t="shared" si="209"/>
        <v>0</v>
      </c>
      <c r="Q577" t="s">
        <v>81</v>
      </c>
      <c r="R577" t="s">
        <v>63</v>
      </c>
      <c r="S577">
        <v>3</v>
      </c>
      <c r="T577">
        <v>1</v>
      </c>
      <c r="U577" s="2">
        <f>SUMIFS(SLR!L:L,SLR!D:D,'Резервации 2026'!E577)</f>
        <v>1671.4523180000001</v>
      </c>
      <c r="V577" s="2">
        <f t="shared" ref="V577:V578" si="223">+U577/M577</f>
        <v>334.29046360000001</v>
      </c>
      <c r="W577" t="s">
        <v>262</v>
      </c>
      <c r="X577" t="s">
        <v>735</v>
      </c>
      <c r="Y577" t="s">
        <v>338</v>
      </c>
      <c r="Z577" t="str">
        <f t="shared" si="210"/>
        <v>Nov</v>
      </c>
      <c r="AA577" s="6">
        <f t="shared" si="220"/>
        <v>0</v>
      </c>
      <c r="AB577" s="6">
        <f t="shared" si="220"/>
        <v>0</v>
      </c>
      <c r="AC577" s="6">
        <f t="shared" si="220"/>
        <v>5</v>
      </c>
      <c r="AD577" s="6">
        <f t="shared" si="220"/>
        <v>0</v>
      </c>
      <c r="AE577" s="6">
        <f t="shared" si="220"/>
        <v>0</v>
      </c>
      <c r="AF577" s="6">
        <f t="shared" si="211"/>
        <v>5</v>
      </c>
      <c r="AG577" s="6">
        <f t="shared" si="212"/>
        <v>0</v>
      </c>
      <c r="AH577" s="14" t="str">
        <f>LEFT(X577,2)&amp;"."&amp;VLOOKUP(MID(X577,4,3),'Data validation'!$A$1:$B$12,2,FALSE)&amp;".2025"</f>
        <v>10.11.2025</v>
      </c>
      <c r="AI577">
        <f t="shared" si="213"/>
        <v>46</v>
      </c>
      <c r="AJ577" t="str">
        <f>H577&amp;"."&amp;VLOOKUP(I577,'Data validation'!$A$1:$B$12,2,FALSE)&amp;".2026"</f>
        <v>04.07.2026</v>
      </c>
      <c r="AK577">
        <f t="shared" si="214"/>
        <v>27</v>
      </c>
      <c r="AL577" t="e">
        <f>VLOOKUP(E577,[2]Sheet1!$A:$B,2,FALSE)</f>
        <v>#N/A</v>
      </c>
    </row>
    <row r="578" spans="1:38" x14ac:dyDescent="0.25">
      <c r="A578" t="str">
        <f>VLOOKUP(Q578,'Data validation'!$K$2:$L$50,2,FALSE)</f>
        <v>TO</v>
      </c>
      <c r="B578">
        <f t="shared" ref="B578:B641" si="224">AA578+IF(I578="Jun",IF(_xlfn.NUMBERVALUE(H578)&gt;14,0,IF(_xlfn.NUMBERVALUE(K578)&lt;14,M578,15-_xlfn.NUMBERVALUE(H578))),0)</f>
        <v>0</v>
      </c>
      <c r="C578">
        <f t="shared" ref="C578:C641" si="225">M578-B578-D578</f>
        <v>0</v>
      </c>
      <c r="D578">
        <f t="shared" ref="D578:D641" si="226">IF(L578="Jul",IF(_xlfn.NUMBERVALUE(K578)&lt;11,0,IF(I578="Jul",IF(_xlfn.NUMBERVALUE(H578)&gt;11,M578,_xlfn.NUMBERVALUE(K578)-11),0)),0)+IF(L578="Aug",IF(_xlfn.NUMBERVALUE(K578)&gt;24,IF(_xlfn.NUMBERVALUE(H578)&gt;24,0,25-_xlfn.NUMBERVALUE(H578)),IF(I578="Aug",M578,_xlfn.NUMBERVALUE(K578)-1+32-_xlfn.NUMBERVALUE(H578))),0)</f>
        <v>6</v>
      </c>
      <c r="E578">
        <v>8639</v>
      </c>
      <c r="F578" t="s">
        <v>7861</v>
      </c>
      <c r="G578" t="s">
        <v>340</v>
      </c>
      <c r="H578" t="str">
        <f t="shared" ref="H578:H641" si="227">LEFT(G578,2)</f>
        <v>03</v>
      </c>
      <c r="I578" t="str">
        <f t="shared" ref="I578:I641" si="228">MID(G578,4,3)</f>
        <v>Aug</v>
      </c>
      <c r="J578" t="s">
        <v>79</v>
      </c>
      <c r="K578" t="str">
        <f t="shared" ref="K578:K641" si="229">LEFT(J578,2)</f>
        <v>09</v>
      </c>
      <c r="L578" t="str">
        <f t="shared" ref="L578:L641" si="230">MID(J578,4,3)</f>
        <v>Aug</v>
      </c>
      <c r="M578">
        <v>6</v>
      </c>
      <c r="N578">
        <f t="shared" ref="N578:N641" si="231">+K578-H578</f>
        <v>6</v>
      </c>
      <c r="O578">
        <f t="shared" ref="O578:O641" si="232">IF(I578=L578,0,31-H578)</f>
        <v>0</v>
      </c>
      <c r="P578">
        <f t="shared" ref="P578:P641" si="233">IF(I578=L578,0,K578-1)</f>
        <v>0</v>
      </c>
      <c r="Q578" t="s">
        <v>81</v>
      </c>
      <c r="R578" t="s">
        <v>63</v>
      </c>
      <c r="S578">
        <v>2</v>
      </c>
      <c r="T578">
        <v>2</v>
      </c>
      <c r="U578" s="2">
        <f>SUMIFS(SLR!L:L,SLR!D:D,'Резервации 2026'!E578)</f>
        <v>2050.9224545999996</v>
      </c>
      <c r="V578" s="2">
        <f t="shared" si="223"/>
        <v>341.82040909999995</v>
      </c>
      <c r="W578" t="s">
        <v>262</v>
      </c>
      <c r="X578" t="s">
        <v>1558</v>
      </c>
      <c r="Y578" t="s">
        <v>1538</v>
      </c>
      <c r="Z578" t="str">
        <f t="shared" ref="Z578:Z641" si="234">MID(X578,4,3)</f>
        <v>Nov</v>
      </c>
      <c r="AA578" s="6">
        <f t="shared" si="220"/>
        <v>0</v>
      </c>
      <c r="AB578" s="6">
        <f t="shared" si="220"/>
        <v>0</v>
      </c>
      <c r="AC578" s="6">
        <f t="shared" si="220"/>
        <v>0</v>
      </c>
      <c r="AD578" s="6">
        <f t="shared" si="220"/>
        <v>6</v>
      </c>
      <c r="AE578" s="6">
        <f t="shared" si="220"/>
        <v>0</v>
      </c>
      <c r="AF578" s="6">
        <f t="shared" ref="AF578:AF641" si="235">SUM(AA578:AE578)</f>
        <v>6</v>
      </c>
      <c r="AG578" s="6">
        <f t="shared" ref="AG578:AG641" si="236">+AF578-M578</f>
        <v>0</v>
      </c>
      <c r="AH578" s="14" t="str">
        <f>LEFT(X578,2)&amp;"."&amp;VLOOKUP(MID(X578,4,3),'Data validation'!$A$1:$B$12,2,FALSE)&amp;".2025"</f>
        <v>20.11.2025</v>
      </c>
      <c r="AI578">
        <f t="shared" ref="AI578:AI641" si="237">WEEKNUM(AH578)</f>
        <v>47</v>
      </c>
      <c r="AJ578" t="str">
        <f>H578&amp;"."&amp;VLOOKUP(I578,'Data validation'!$A$1:$B$12,2,FALSE)&amp;".2026"</f>
        <v>03.08.2026</v>
      </c>
      <c r="AK578">
        <f t="shared" ref="AK578:AK641" si="238">WEEKNUM(AJ578)</f>
        <v>32</v>
      </c>
      <c r="AL578" t="e">
        <f>VLOOKUP(E578,[2]Sheet1!$A:$B,2,FALSE)</f>
        <v>#N/A</v>
      </c>
    </row>
    <row r="579" spans="1:38" x14ac:dyDescent="0.25">
      <c r="A579" t="str">
        <f>VLOOKUP(Q579,'Data validation'!$K$2:$L$50,2,FALSE)</f>
        <v>TO</v>
      </c>
      <c r="B579">
        <f t="shared" si="224"/>
        <v>0</v>
      </c>
      <c r="C579">
        <f t="shared" si="225"/>
        <v>7</v>
      </c>
      <c r="D579">
        <f t="shared" si="226"/>
        <v>0</v>
      </c>
      <c r="E579">
        <v>8047</v>
      </c>
      <c r="F579" t="s">
        <v>7862</v>
      </c>
      <c r="G579" t="s">
        <v>71</v>
      </c>
      <c r="H579" t="str">
        <f t="shared" si="227"/>
        <v>30</v>
      </c>
      <c r="I579" t="str">
        <f t="shared" si="228"/>
        <v>Jun</v>
      </c>
      <c r="J579" t="s">
        <v>72</v>
      </c>
      <c r="K579" t="str">
        <f t="shared" si="229"/>
        <v>07</v>
      </c>
      <c r="L579" t="str">
        <f t="shared" si="230"/>
        <v>Jul</v>
      </c>
      <c r="M579">
        <v>7</v>
      </c>
      <c r="N579">
        <f t="shared" si="231"/>
        <v>-23</v>
      </c>
      <c r="O579">
        <f t="shared" si="232"/>
        <v>1</v>
      </c>
      <c r="P579">
        <f t="shared" si="233"/>
        <v>6</v>
      </c>
      <c r="Q579" t="s">
        <v>56</v>
      </c>
      <c r="R579" t="s">
        <v>17</v>
      </c>
      <c r="S579">
        <v>2</v>
      </c>
      <c r="T579">
        <v>2</v>
      </c>
      <c r="U579" s="2">
        <f>SUMIFS(Novoton!L:L,Novoton!D:D,'Резервации 2026'!E579)</f>
        <v>2285.9545456999999</v>
      </c>
      <c r="V579" s="2">
        <f>+U579/M579</f>
        <v>326.56493510000001</v>
      </c>
      <c r="W579" t="s">
        <v>262</v>
      </c>
      <c r="X579" t="s">
        <v>76</v>
      </c>
      <c r="Y579" t="s">
        <v>69</v>
      </c>
      <c r="Z579" t="str">
        <f t="shared" si="234"/>
        <v>Oct</v>
      </c>
      <c r="AA579" s="6">
        <f t="shared" si="220"/>
        <v>0</v>
      </c>
      <c r="AB579" s="6">
        <f t="shared" si="220"/>
        <v>1</v>
      </c>
      <c r="AC579" s="6">
        <f t="shared" si="220"/>
        <v>6</v>
      </c>
      <c r="AD579" s="6">
        <f t="shared" si="220"/>
        <v>0</v>
      </c>
      <c r="AE579" s="6">
        <f t="shared" si="220"/>
        <v>0</v>
      </c>
      <c r="AF579" s="6">
        <f t="shared" si="235"/>
        <v>7</v>
      </c>
      <c r="AG579" s="6">
        <f t="shared" si="236"/>
        <v>0</v>
      </c>
      <c r="AH579" s="14" t="str">
        <f>LEFT(X579,2)&amp;"."&amp;VLOOKUP(MID(X579,4,3),'Data validation'!$A$1:$B$12,2,FALSE)&amp;".2025"</f>
        <v>27.10.2025</v>
      </c>
      <c r="AI579">
        <f t="shared" si="237"/>
        <v>44</v>
      </c>
      <c r="AJ579" t="str">
        <f>H579&amp;"."&amp;VLOOKUP(I579,'Data validation'!$A$1:$B$12,2,FALSE)&amp;".2026"</f>
        <v>30.06.2026</v>
      </c>
      <c r="AK579">
        <f t="shared" si="238"/>
        <v>27</v>
      </c>
      <c r="AL579" t="e">
        <f>VLOOKUP(E579,[2]Sheet1!$A:$B,2,FALSE)</f>
        <v>#N/A</v>
      </c>
    </row>
    <row r="580" spans="1:38" x14ac:dyDescent="0.25">
      <c r="A580" t="str">
        <f>VLOOKUP(Q580,'Data validation'!$K$2:$L$50,2,FALSE)</f>
        <v>TO</v>
      </c>
      <c r="B580">
        <f t="shared" si="224"/>
        <v>0</v>
      </c>
      <c r="C580">
        <f t="shared" si="225"/>
        <v>7</v>
      </c>
      <c r="D580">
        <f t="shared" si="226"/>
        <v>0</v>
      </c>
      <c r="E580">
        <v>8304</v>
      </c>
      <c r="F580" t="s">
        <v>7863</v>
      </c>
      <c r="G580" t="s">
        <v>126</v>
      </c>
      <c r="H580" t="str">
        <f t="shared" si="227"/>
        <v>27</v>
      </c>
      <c r="I580" t="str">
        <f t="shared" si="228"/>
        <v>Jun</v>
      </c>
      <c r="J580" t="s">
        <v>45</v>
      </c>
      <c r="K580" t="str">
        <f t="shared" si="229"/>
        <v>04</v>
      </c>
      <c r="L580" t="str">
        <f t="shared" si="230"/>
        <v>Jul</v>
      </c>
      <c r="M580">
        <v>7</v>
      </c>
      <c r="N580">
        <f t="shared" si="231"/>
        <v>-23</v>
      </c>
      <c r="O580">
        <f t="shared" si="232"/>
        <v>4</v>
      </c>
      <c r="P580">
        <f t="shared" si="233"/>
        <v>3</v>
      </c>
      <c r="Q580" t="s">
        <v>81</v>
      </c>
      <c r="R580" t="s">
        <v>48</v>
      </c>
      <c r="S580">
        <v>2</v>
      </c>
      <c r="T580">
        <v>2</v>
      </c>
      <c r="U580" s="2">
        <f>SUMIFS(SLR!L:L,SLR!D:D,'Резервации 2026'!E580)</f>
        <v>2486.9356364999999</v>
      </c>
      <c r="V580" s="2">
        <f t="shared" ref="V580:V583" si="239">+U580/M580</f>
        <v>355.27651950000001</v>
      </c>
      <c r="W580" t="s">
        <v>262</v>
      </c>
      <c r="X580" t="s">
        <v>740</v>
      </c>
      <c r="Y580" t="s">
        <v>637</v>
      </c>
      <c r="Z580" t="str">
        <f t="shared" si="234"/>
        <v>Nov</v>
      </c>
      <c r="AA580" s="6">
        <f t="shared" si="220"/>
        <v>0</v>
      </c>
      <c r="AB580" s="6">
        <f t="shared" si="220"/>
        <v>4</v>
      </c>
      <c r="AC580" s="6">
        <f t="shared" si="220"/>
        <v>3</v>
      </c>
      <c r="AD580" s="6">
        <f t="shared" si="220"/>
        <v>0</v>
      </c>
      <c r="AE580" s="6">
        <f t="shared" si="220"/>
        <v>0</v>
      </c>
      <c r="AF580" s="6">
        <f t="shared" si="235"/>
        <v>7</v>
      </c>
      <c r="AG580" s="6">
        <f t="shared" si="236"/>
        <v>0</v>
      </c>
      <c r="AH580" s="14" t="str">
        <f>LEFT(X580,2)&amp;"."&amp;VLOOKUP(MID(X580,4,3),'Data validation'!$A$1:$B$12,2,FALSE)&amp;".2025"</f>
        <v>10.11.2025</v>
      </c>
      <c r="AI580">
        <f t="shared" si="237"/>
        <v>46</v>
      </c>
      <c r="AJ580" t="str">
        <f>H580&amp;"."&amp;VLOOKUP(I580,'Data validation'!$A$1:$B$12,2,FALSE)&amp;".2026"</f>
        <v>27.06.2026</v>
      </c>
      <c r="AK580">
        <f t="shared" si="238"/>
        <v>26</v>
      </c>
      <c r="AL580" t="e">
        <f>VLOOKUP(E580,[2]Sheet1!$A:$B,2,FALSE)</f>
        <v>#N/A</v>
      </c>
    </row>
    <row r="581" spans="1:38" x14ac:dyDescent="0.25">
      <c r="A581" t="str">
        <f>VLOOKUP(Q581,'Data validation'!$K$2:$L$50,2,FALSE)</f>
        <v>TO</v>
      </c>
      <c r="B581">
        <f t="shared" si="224"/>
        <v>0</v>
      </c>
      <c r="C581">
        <f t="shared" si="225"/>
        <v>0</v>
      </c>
      <c r="D581">
        <f t="shared" si="226"/>
        <v>6</v>
      </c>
      <c r="E581">
        <v>8307</v>
      </c>
      <c r="F581" t="s">
        <v>7864</v>
      </c>
      <c r="G581" t="s">
        <v>90</v>
      </c>
      <c r="H581" t="str">
        <f t="shared" si="227"/>
        <v>15</v>
      </c>
      <c r="I581" t="str">
        <f t="shared" si="228"/>
        <v>Aug</v>
      </c>
      <c r="J581" t="s">
        <v>519</v>
      </c>
      <c r="K581" t="str">
        <f t="shared" si="229"/>
        <v>21</v>
      </c>
      <c r="L581" t="str">
        <f t="shared" si="230"/>
        <v>Aug</v>
      </c>
      <c r="M581">
        <v>6</v>
      </c>
      <c r="N581">
        <f t="shared" si="231"/>
        <v>6</v>
      </c>
      <c r="O581">
        <f t="shared" si="232"/>
        <v>0</v>
      </c>
      <c r="P581">
        <f t="shared" si="233"/>
        <v>0</v>
      </c>
      <c r="Q581" t="s">
        <v>81</v>
      </c>
      <c r="R581" t="s">
        <v>63</v>
      </c>
      <c r="S581">
        <v>2</v>
      </c>
      <c r="T581">
        <v>2</v>
      </c>
      <c r="U581" s="2">
        <f>SUMIFS(SLR!L:L,SLR!D:D,'Резервации 2026'!E581)</f>
        <v>2050.9224545999996</v>
      </c>
      <c r="V581" s="2">
        <f t="shared" si="239"/>
        <v>341.82040909999995</v>
      </c>
      <c r="W581" t="s">
        <v>262</v>
      </c>
      <c r="X581" t="s">
        <v>746</v>
      </c>
      <c r="Y581" t="s">
        <v>338</v>
      </c>
      <c r="Z581" t="str">
        <f t="shared" si="234"/>
        <v>Nov</v>
      </c>
      <c r="AA581" s="6">
        <f t="shared" si="220"/>
        <v>0</v>
      </c>
      <c r="AB581" s="6">
        <f t="shared" si="220"/>
        <v>0</v>
      </c>
      <c r="AC581" s="6">
        <f t="shared" si="220"/>
        <v>0</v>
      </c>
      <c r="AD581" s="6">
        <f t="shared" si="220"/>
        <v>6</v>
      </c>
      <c r="AE581" s="6">
        <f t="shared" si="220"/>
        <v>0</v>
      </c>
      <c r="AF581" s="6">
        <f t="shared" si="235"/>
        <v>6</v>
      </c>
      <c r="AG581" s="6">
        <f t="shared" si="236"/>
        <v>0</v>
      </c>
      <c r="AH581" s="14" t="str">
        <f>LEFT(X581,2)&amp;"."&amp;VLOOKUP(MID(X581,4,3),'Data validation'!$A$1:$B$12,2,FALSE)&amp;".2025"</f>
        <v>10.11.2025</v>
      </c>
      <c r="AI581">
        <f t="shared" si="237"/>
        <v>46</v>
      </c>
      <c r="AJ581" t="str">
        <f>H581&amp;"."&amp;VLOOKUP(I581,'Data validation'!$A$1:$B$12,2,FALSE)&amp;".2026"</f>
        <v>15.08.2026</v>
      </c>
      <c r="AK581">
        <f t="shared" si="238"/>
        <v>33</v>
      </c>
      <c r="AL581" t="e">
        <f>VLOOKUP(E581,[2]Sheet1!$A:$B,2,FALSE)</f>
        <v>#N/A</v>
      </c>
    </row>
    <row r="582" spans="1:38" x14ac:dyDescent="0.25">
      <c r="A582" t="str">
        <f>VLOOKUP(Q582,'Data validation'!$K$2:$L$50,2,FALSE)</f>
        <v>TO</v>
      </c>
      <c r="B582">
        <f t="shared" si="224"/>
        <v>0</v>
      </c>
      <c r="C582">
        <f t="shared" si="225"/>
        <v>5</v>
      </c>
      <c r="D582">
        <f t="shared" si="226"/>
        <v>0</v>
      </c>
      <c r="E582">
        <v>8172</v>
      </c>
      <c r="F582" t="s">
        <v>7865</v>
      </c>
      <c r="G582" t="s">
        <v>303</v>
      </c>
      <c r="H582" t="str">
        <f t="shared" si="227"/>
        <v>25</v>
      </c>
      <c r="I582" t="str">
        <f t="shared" si="228"/>
        <v>Jun</v>
      </c>
      <c r="J582" t="s">
        <v>71</v>
      </c>
      <c r="K582" t="str">
        <f t="shared" si="229"/>
        <v>30</v>
      </c>
      <c r="L582" t="str">
        <f t="shared" si="230"/>
        <v>Jun</v>
      </c>
      <c r="M582">
        <v>5</v>
      </c>
      <c r="N582">
        <f t="shared" si="231"/>
        <v>5</v>
      </c>
      <c r="O582">
        <f t="shared" si="232"/>
        <v>0</v>
      </c>
      <c r="P582">
        <f t="shared" si="233"/>
        <v>0</v>
      </c>
      <c r="Q582" t="s">
        <v>81</v>
      </c>
      <c r="R582" t="s">
        <v>17</v>
      </c>
      <c r="S582">
        <v>3</v>
      </c>
      <c r="T582">
        <v>0</v>
      </c>
      <c r="U582" s="2">
        <f>SUMIFS(SLR!L:L,SLR!D:D,'Резервации 2026'!E582)</f>
        <v>1627.8373089999998</v>
      </c>
      <c r="V582" s="2">
        <f t="shared" si="239"/>
        <v>325.56746179999993</v>
      </c>
      <c r="W582" t="s">
        <v>262</v>
      </c>
      <c r="X582" t="s">
        <v>411</v>
      </c>
      <c r="Y582" t="s">
        <v>338</v>
      </c>
      <c r="Z582" t="str">
        <f t="shared" si="234"/>
        <v>Nov</v>
      </c>
      <c r="AA582" s="6">
        <f t="shared" si="220"/>
        <v>0</v>
      </c>
      <c r="AB582" s="6">
        <f t="shared" si="220"/>
        <v>5</v>
      </c>
      <c r="AC582" s="6">
        <f t="shared" si="220"/>
        <v>0</v>
      </c>
      <c r="AD582" s="6">
        <f t="shared" si="220"/>
        <v>0</v>
      </c>
      <c r="AE582" s="6">
        <f t="shared" si="220"/>
        <v>0</v>
      </c>
      <c r="AF582" s="6">
        <f t="shared" si="235"/>
        <v>5</v>
      </c>
      <c r="AG582" s="6">
        <f t="shared" si="236"/>
        <v>0</v>
      </c>
      <c r="AH582" s="14" t="str">
        <f>LEFT(X582,2)&amp;"."&amp;VLOOKUP(MID(X582,4,3),'Data validation'!$A$1:$B$12,2,FALSE)&amp;".2025"</f>
        <v>07.11.2025</v>
      </c>
      <c r="AI582">
        <f t="shared" si="237"/>
        <v>45</v>
      </c>
      <c r="AJ582" t="str">
        <f>H582&amp;"."&amp;VLOOKUP(I582,'Data validation'!$A$1:$B$12,2,FALSE)&amp;".2026"</f>
        <v>25.06.2026</v>
      </c>
      <c r="AK582">
        <f t="shared" si="238"/>
        <v>26</v>
      </c>
      <c r="AL582" t="e">
        <f>VLOOKUP(E582,[2]Sheet1!$A:$B,2,FALSE)</f>
        <v>#N/A</v>
      </c>
    </row>
    <row r="583" spans="1:38" x14ac:dyDescent="0.25">
      <c r="A583" t="str">
        <f>VLOOKUP(Q583,'Data validation'!$K$2:$L$50,2,FALSE)</f>
        <v>TO</v>
      </c>
      <c r="B583">
        <f t="shared" si="224"/>
        <v>0</v>
      </c>
      <c r="C583">
        <f t="shared" si="225"/>
        <v>5</v>
      </c>
      <c r="D583">
        <f t="shared" si="226"/>
        <v>0</v>
      </c>
      <c r="E583">
        <v>8176</v>
      </c>
      <c r="F583" t="s">
        <v>7866</v>
      </c>
      <c r="G583" t="s">
        <v>303</v>
      </c>
      <c r="H583" t="str">
        <f t="shared" si="227"/>
        <v>25</v>
      </c>
      <c r="I583" t="str">
        <f t="shared" si="228"/>
        <v>Jun</v>
      </c>
      <c r="J583" t="s">
        <v>71</v>
      </c>
      <c r="K583" t="str">
        <f t="shared" si="229"/>
        <v>30</v>
      </c>
      <c r="L583" t="str">
        <f t="shared" si="230"/>
        <v>Jun</v>
      </c>
      <c r="M583">
        <v>5</v>
      </c>
      <c r="N583">
        <f t="shared" si="231"/>
        <v>5</v>
      </c>
      <c r="O583">
        <f t="shared" si="232"/>
        <v>0</v>
      </c>
      <c r="P583">
        <f t="shared" si="233"/>
        <v>0</v>
      </c>
      <c r="Q583" t="s">
        <v>81</v>
      </c>
      <c r="R583" t="s">
        <v>17</v>
      </c>
      <c r="S583">
        <v>3</v>
      </c>
      <c r="T583">
        <v>0</v>
      </c>
      <c r="U583" s="2">
        <f>SUMIFS(SLR!L:L,SLR!D:D,'Резервации 2026'!E583)</f>
        <v>1627.8373089999998</v>
      </c>
      <c r="V583" s="2">
        <f t="shared" si="239"/>
        <v>325.56746179999993</v>
      </c>
      <c r="W583" t="s">
        <v>262</v>
      </c>
      <c r="X583" t="s">
        <v>411</v>
      </c>
      <c r="Y583" t="s">
        <v>338</v>
      </c>
      <c r="Z583" t="str">
        <f t="shared" si="234"/>
        <v>Nov</v>
      </c>
      <c r="AA583" s="6">
        <f t="shared" si="220"/>
        <v>0</v>
      </c>
      <c r="AB583" s="6">
        <f t="shared" si="220"/>
        <v>5</v>
      </c>
      <c r="AC583" s="6">
        <f t="shared" si="220"/>
        <v>0</v>
      </c>
      <c r="AD583" s="6">
        <f t="shared" si="220"/>
        <v>0</v>
      </c>
      <c r="AE583" s="6">
        <f t="shared" si="220"/>
        <v>0</v>
      </c>
      <c r="AF583" s="6">
        <f t="shared" si="235"/>
        <v>5</v>
      </c>
      <c r="AG583" s="6">
        <f t="shared" si="236"/>
        <v>0</v>
      </c>
      <c r="AH583" s="14" t="str">
        <f>LEFT(X583,2)&amp;"."&amp;VLOOKUP(MID(X583,4,3),'Data validation'!$A$1:$B$12,2,FALSE)&amp;".2025"</f>
        <v>07.11.2025</v>
      </c>
      <c r="AI583">
        <f t="shared" si="237"/>
        <v>45</v>
      </c>
      <c r="AJ583" t="str">
        <f>H583&amp;"."&amp;VLOOKUP(I583,'Data validation'!$A$1:$B$12,2,FALSE)&amp;".2026"</f>
        <v>25.06.2026</v>
      </c>
      <c r="AK583">
        <f t="shared" si="238"/>
        <v>26</v>
      </c>
      <c r="AL583" t="e">
        <f>VLOOKUP(E583,[2]Sheet1!$A:$B,2,FALSE)</f>
        <v>#N/A</v>
      </c>
    </row>
    <row r="584" spans="1:38" x14ac:dyDescent="0.25">
      <c r="A584" t="str">
        <f>VLOOKUP(Q584,'Data validation'!$K$2:$L$50,2,FALSE)</f>
        <v>TO</v>
      </c>
      <c r="B584">
        <f t="shared" si="224"/>
        <v>0</v>
      </c>
      <c r="C584">
        <f t="shared" si="225"/>
        <v>0</v>
      </c>
      <c r="D584">
        <f t="shared" si="226"/>
        <v>7</v>
      </c>
      <c r="E584">
        <v>8309</v>
      </c>
      <c r="F584" t="s">
        <v>7867</v>
      </c>
      <c r="G584" t="s">
        <v>78</v>
      </c>
      <c r="H584" t="str">
        <f t="shared" si="227"/>
        <v>02</v>
      </c>
      <c r="I584" t="str">
        <f t="shared" si="228"/>
        <v>Aug</v>
      </c>
      <c r="J584" t="s">
        <v>79</v>
      </c>
      <c r="K584" t="str">
        <f t="shared" si="229"/>
        <v>09</v>
      </c>
      <c r="L584" t="str">
        <f t="shared" si="230"/>
        <v>Aug</v>
      </c>
      <c r="M584">
        <v>7</v>
      </c>
      <c r="N584">
        <f t="shared" si="231"/>
        <v>7</v>
      </c>
      <c r="O584">
        <f t="shared" si="232"/>
        <v>0</v>
      </c>
      <c r="P584">
        <f t="shared" si="233"/>
        <v>0</v>
      </c>
      <c r="Q584" t="s">
        <v>56</v>
      </c>
      <c r="R584" t="s">
        <v>110</v>
      </c>
      <c r="S584">
        <v>4</v>
      </c>
      <c r="T584">
        <v>2</v>
      </c>
      <c r="U584" s="2">
        <f>SUMIFS(Novoton!L:L,Novoton!D:D,'Резервации 2026'!E584)</f>
        <v>3979.0970183999998</v>
      </c>
      <c r="V584" s="2">
        <f>+U584/M584</f>
        <v>568.44243119999999</v>
      </c>
      <c r="W584" t="s">
        <v>227</v>
      </c>
      <c r="X584" t="s">
        <v>751</v>
      </c>
      <c r="Y584" t="s">
        <v>637</v>
      </c>
      <c r="Z584" t="str">
        <f t="shared" si="234"/>
        <v>Nov</v>
      </c>
      <c r="AA584" s="6">
        <f t="shared" si="220"/>
        <v>0</v>
      </c>
      <c r="AB584" s="6">
        <f t="shared" si="220"/>
        <v>0</v>
      </c>
      <c r="AC584" s="6">
        <f t="shared" si="220"/>
        <v>0</v>
      </c>
      <c r="AD584" s="6">
        <f t="shared" si="220"/>
        <v>7</v>
      </c>
      <c r="AE584" s="6">
        <f t="shared" si="220"/>
        <v>0</v>
      </c>
      <c r="AF584" s="6">
        <f t="shared" si="235"/>
        <v>7</v>
      </c>
      <c r="AG584" s="6">
        <f t="shared" si="236"/>
        <v>0</v>
      </c>
      <c r="AH584" s="14" t="str">
        <f>LEFT(X584,2)&amp;"."&amp;VLOOKUP(MID(X584,4,3),'Data validation'!$A$1:$B$12,2,FALSE)&amp;".2025"</f>
        <v>10.11.2025</v>
      </c>
      <c r="AI584">
        <f t="shared" si="237"/>
        <v>46</v>
      </c>
      <c r="AJ584" t="str">
        <f>H584&amp;"."&amp;VLOOKUP(I584,'Data validation'!$A$1:$B$12,2,FALSE)&amp;".2026"</f>
        <v>02.08.2026</v>
      </c>
      <c r="AK584">
        <f t="shared" si="238"/>
        <v>32</v>
      </c>
      <c r="AL584" t="e">
        <f>VLOOKUP(E584,[2]Sheet1!$A:$B,2,FALSE)</f>
        <v>#N/A</v>
      </c>
    </row>
    <row r="585" spans="1:38" x14ac:dyDescent="0.25">
      <c r="A585" t="str">
        <f>VLOOKUP(Q585,'Data validation'!$K$2:$L$50,2,FALSE)</f>
        <v>TO</v>
      </c>
      <c r="B585">
        <f t="shared" si="224"/>
        <v>0</v>
      </c>
      <c r="C585">
        <f t="shared" si="225"/>
        <v>6</v>
      </c>
      <c r="D585">
        <f t="shared" si="226"/>
        <v>0</v>
      </c>
      <c r="E585">
        <v>8312</v>
      </c>
      <c r="F585" t="s">
        <v>7868</v>
      </c>
      <c r="G585" t="s">
        <v>54</v>
      </c>
      <c r="H585" t="str">
        <f t="shared" si="227"/>
        <v>30</v>
      </c>
      <c r="I585" t="str">
        <f t="shared" si="228"/>
        <v>Aug</v>
      </c>
      <c r="J585" t="s">
        <v>694</v>
      </c>
      <c r="K585" t="str">
        <f t="shared" si="229"/>
        <v>05</v>
      </c>
      <c r="L585" t="str">
        <f t="shared" si="230"/>
        <v>Sep</v>
      </c>
      <c r="M585">
        <v>6</v>
      </c>
      <c r="N585">
        <f t="shared" si="231"/>
        <v>-25</v>
      </c>
      <c r="O585">
        <f t="shared" si="232"/>
        <v>1</v>
      </c>
      <c r="P585">
        <f t="shared" si="233"/>
        <v>4</v>
      </c>
      <c r="Q585" t="s">
        <v>81</v>
      </c>
      <c r="R585" t="s">
        <v>20</v>
      </c>
      <c r="S585">
        <v>3</v>
      </c>
      <c r="T585">
        <v>1</v>
      </c>
      <c r="U585" s="2">
        <f>SUMIFS(SLR!L:L,SLR!D:D,'Резервации 2026'!E585)</f>
        <v>1802.2386701</v>
      </c>
      <c r="V585" s="2">
        <f t="shared" ref="V585:V587" si="240">+U585/M585</f>
        <v>300.37311168333332</v>
      </c>
      <c r="W585" t="s">
        <v>262</v>
      </c>
      <c r="X585" t="s">
        <v>759</v>
      </c>
      <c r="Y585" t="s">
        <v>637</v>
      </c>
      <c r="Z585" t="str">
        <f t="shared" si="234"/>
        <v>Nov</v>
      </c>
      <c r="AA585" s="6">
        <f t="shared" si="220"/>
        <v>0</v>
      </c>
      <c r="AB585" s="6">
        <f t="shared" si="220"/>
        <v>0</v>
      </c>
      <c r="AC585" s="6">
        <f t="shared" si="220"/>
        <v>0</v>
      </c>
      <c r="AD585" s="6">
        <f t="shared" si="220"/>
        <v>1</v>
      </c>
      <c r="AE585" s="6">
        <f t="shared" si="220"/>
        <v>4</v>
      </c>
      <c r="AF585" s="6">
        <f t="shared" si="235"/>
        <v>5</v>
      </c>
      <c r="AG585" s="6">
        <f t="shared" si="236"/>
        <v>-1</v>
      </c>
      <c r="AH585" s="14" t="str">
        <f>LEFT(X585,2)&amp;"."&amp;VLOOKUP(MID(X585,4,3),'Data validation'!$A$1:$B$12,2,FALSE)&amp;".2025"</f>
        <v>10.11.2025</v>
      </c>
      <c r="AI585">
        <f t="shared" si="237"/>
        <v>46</v>
      </c>
      <c r="AJ585" t="str">
        <f>H585&amp;"."&amp;VLOOKUP(I585,'Data validation'!$A$1:$B$12,2,FALSE)&amp;".2026"</f>
        <v>30.08.2026</v>
      </c>
      <c r="AK585">
        <f t="shared" si="238"/>
        <v>36</v>
      </c>
      <c r="AL585" t="e">
        <f>VLOOKUP(E585,[2]Sheet1!$A:$B,2,FALSE)</f>
        <v>#N/A</v>
      </c>
    </row>
    <row r="586" spans="1:38" x14ac:dyDescent="0.25">
      <c r="A586" t="str">
        <f>VLOOKUP(Q586,'Data validation'!$K$2:$L$50,2,FALSE)</f>
        <v>TO</v>
      </c>
      <c r="B586">
        <f t="shared" si="224"/>
        <v>5</v>
      </c>
      <c r="C586">
        <f t="shared" si="225"/>
        <v>0</v>
      </c>
      <c r="D586">
        <f t="shared" si="226"/>
        <v>0</v>
      </c>
      <c r="E586">
        <v>8608</v>
      </c>
      <c r="F586" t="s">
        <v>7869</v>
      </c>
      <c r="G586" t="s">
        <v>1492</v>
      </c>
      <c r="H586" t="str">
        <f t="shared" si="227"/>
        <v>26</v>
      </c>
      <c r="I586" t="str">
        <f t="shared" si="228"/>
        <v>May</v>
      </c>
      <c r="J586" t="s">
        <v>364</v>
      </c>
      <c r="K586" t="str">
        <f t="shared" si="229"/>
        <v>31</v>
      </c>
      <c r="L586" t="str">
        <f t="shared" si="230"/>
        <v>May</v>
      </c>
      <c r="M586">
        <v>5</v>
      </c>
      <c r="N586">
        <f t="shared" si="231"/>
        <v>5</v>
      </c>
      <c r="O586">
        <f t="shared" si="232"/>
        <v>0</v>
      </c>
      <c r="P586">
        <f t="shared" si="233"/>
        <v>0</v>
      </c>
      <c r="Q586" t="s">
        <v>81</v>
      </c>
      <c r="R586" t="s">
        <v>17</v>
      </c>
      <c r="S586">
        <v>2</v>
      </c>
      <c r="T586">
        <v>0</v>
      </c>
      <c r="U586" s="2">
        <f>SUMIFS(SLR!L:L,SLR!D:D,'Резервации 2026'!E586)</f>
        <v>753.58129900000006</v>
      </c>
      <c r="V586" s="2">
        <f t="shared" si="240"/>
        <v>150.71625980000002</v>
      </c>
      <c r="W586" t="s">
        <v>262</v>
      </c>
      <c r="X586" t="s">
        <v>1488</v>
      </c>
      <c r="Y586" t="s">
        <v>1484</v>
      </c>
      <c r="Z586" t="str">
        <f t="shared" si="234"/>
        <v>Nov</v>
      </c>
      <c r="AA586" s="6">
        <f t="shared" si="220"/>
        <v>5</v>
      </c>
      <c r="AB586" s="6">
        <f t="shared" si="220"/>
        <v>0</v>
      </c>
      <c r="AC586" s="6">
        <f t="shared" si="220"/>
        <v>0</v>
      </c>
      <c r="AD586" s="6">
        <f t="shared" si="220"/>
        <v>0</v>
      </c>
      <c r="AE586" s="6">
        <f t="shared" si="220"/>
        <v>0</v>
      </c>
      <c r="AF586" s="6">
        <f t="shared" si="235"/>
        <v>5</v>
      </c>
      <c r="AG586" s="6">
        <f t="shared" si="236"/>
        <v>0</v>
      </c>
      <c r="AH586" s="14" t="str">
        <f>LEFT(X586,2)&amp;"."&amp;VLOOKUP(MID(X586,4,3),'Data validation'!$A$1:$B$12,2,FALSE)&amp;".2025"</f>
        <v>19.11.2025</v>
      </c>
      <c r="AI586">
        <f t="shared" si="237"/>
        <v>47</v>
      </c>
      <c r="AJ586" t="str">
        <f>H586&amp;"."&amp;VLOOKUP(I586,'Data validation'!$A$1:$B$12,2,FALSE)&amp;".2026"</f>
        <v>26.05.2026</v>
      </c>
      <c r="AK586">
        <f t="shared" si="238"/>
        <v>22</v>
      </c>
      <c r="AL586" t="e">
        <f>VLOOKUP(E586,[2]Sheet1!$A:$B,2,FALSE)</f>
        <v>#N/A</v>
      </c>
    </row>
    <row r="587" spans="1:38" x14ac:dyDescent="0.25">
      <c r="A587" t="str">
        <f>VLOOKUP(Q587,'Data validation'!$K$2:$L$50,2,FALSE)</f>
        <v>TO</v>
      </c>
      <c r="B587">
        <f t="shared" si="224"/>
        <v>0</v>
      </c>
      <c r="C587">
        <f t="shared" si="225"/>
        <v>0</v>
      </c>
      <c r="D587">
        <f t="shared" si="226"/>
        <v>5</v>
      </c>
      <c r="E587">
        <v>8310</v>
      </c>
      <c r="F587" t="s">
        <v>7870</v>
      </c>
      <c r="G587" t="s">
        <v>167</v>
      </c>
      <c r="H587" t="str">
        <f t="shared" si="227"/>
        <v>30</v>
      </c>
      <c r="I587" t="str">
        <f t="shared" si="228"/>
        <v>Jul</v>
      </c>
      <c r="J587" t="s">
        <v>160</v>
      </c>
      <c r="K587" t="str">
        <f t="shared" si="229"/>
        <v>04</v>
      </c>
      <c r="L587" t="str">
        <f t="shared" si="230"/>
        <v>Aug</v>
      </c>
      <c r="M587">
        <v>5</v>
      </c>
      <c r="N587">
        <f t="shared" si="231"/>
        <v>-26</v>
      </c>
      <c r="O587">
        <f t="shared" si="232"/>
        <v>1</v>
      </c>
      <c r="P587">
        <f t="shared" si="233"/>
        <v>3</v>
      </c>
      <c r="Q587" t="s">
        <v>81</v>
      </c>
      <c r="R587" t="s">
        <v>63</v>
      </c>
      <c r="S587">
        <v>2</v>
      </c>
      <c r="T587">
        <v>2</v>
      </c>
      <c r="U587" s="2">
        <f>SUMIFS(SLR!L:L,SLR!D:D,'Резервации 2026'!E587)</f>
        <v>1709.1020455</v>
      </c>
      <c r="V587" s="2">
        <f t="shared" si="240"/>
        <v>341.82040910000001</v>
      </c>
      <c r="W587" t="s">
        <v>262</v>
      </c>
      <c r="X587" t="s">
        <v>753</v>
      </c>
      <c r="Y587" t="s">
        <v>637</v>
      </c>
      <c r="Z587" t="str">
        <f t="shared" si="234"/>
        <v>Nov</v>
      </c>
      <c r="AA587" s="6">
        <f t="shared" si="220"/>
        <v>0</v>
      </c>
      <c r="AB587" s="6">
        <f t="shared" si="220"/>
        <v>0</v>
      </c>
      <c r="AC587" s="6">
        <f t="shared" si="220"/>
        <v>1</v>
      </c>
      <c r="AD587" s="6">
        <f t="shared" si="220"/>
        <v>3</v>
      </c>
      <c r="AE587" s="6">
        <f t="shared" si="220"/>
        <v>0</v>
      </c>
      <c r="AF587" s="6">
        <f t="shared" si="235"/>
        <v>4</v>
      </c>
      <c r="AG587" s="6">
        <f t="shared" si="236"/>
        <v>-1</v>
      </c>
      <c r="AH587" s="14" t="str">
        <f>LEFT(X587,2)&amp;"."&amp;VLOOKUP(MID(X587,4,3),'Data validation'!$A$1:$B$12,2,FALSE)&amp;".2025"</f>
        <v>10.11.2025</v>
      </c>
      <c r="AI587">
        <f t="shared" si="237"/>
        <v>46</v>
      </c>
      <c r="AJ587" t="str">
        <f>H587&amp;"."&amp;VLOOKUP(I587,'Data validation'!$A$1:$B$12,2,FALSE)&amp;".2026"</f>
        <v>30.07.2026</v>
      </c>
      <c r="AK587">
        <f t="shared" si="238"/>
        <v>31</v>
      </c>
      <c r="AL587" t="e">
        <f>VLOOKUP(E587,[2]Sheet1!$A:$B,2,FALSE)</f>
        <v>#N/A</v>
      </c>
    </row>
    <row r="588" spans="1:38" x14ac:dyDescent="0.25">
      <c r="A588" t="str">
        <f>VLOOKUP(Q588,'Data validation'!$K$2:$L$50,2,FALSE)</f>
        <v>TO</v>
      </c>
      <c r="B588">
        <f t="shared" si="224"/>
        <v>0</v>
      </c>
      <c r="C588">
        <f t="shared" si="225"/>
        <v>5</v>
      </c>
      <c r="D588">
        <f t="shared" si="226"/>
        <v>0</v>
      </c>
      <c r="E588">
        <v>8397</v>
      </c>
      <c r="F588" t="s">
        <v>7871</v>
      </c>
      <c r="G588" t="s">
        <v>275</v>
      </c>
      <c r="H588" t="str">
        <f t="shared" si="227"/>
        <v>22</v>
      </c>
      <c r="I588" t="str">
        <f t="shared" si="228"/>
        <v>Jun</v>
      </c>
      <c r="J588" t="s">
        <v>126</v>
      </c>
      <c r="K588" t="str">
        <f t="shared" si="229"/>
        <v>27</v>
      </c>
      <c r="L588" t="str">
        <f t="shared" si="230"/>
        <v>Jun</v>
      </c>
      <c r="M588">
        <v>5</v>
      </c>
      <c r="N588">
        <f t="shared" si="231"/>
        <v>5</v>
      </c>
      <c r="O588">
        <f t="shared" si="232"/>
        <v>0</v>
      </c>
      <c r="P588">
        <f t="shared" si="233"/>
        <v>0</v>
      </c>
      <c r="Q588" t="s">
        <v>56</v>
      </c>
      <c r="R588" t="s">
        <v>63</v>
      </c>
      <c r="S588">
        <v>2</v>
      </c>
      <c r="T588">
        <v>2</v>
      </c>
      <c r="U588" s="2">
        <f>SUMIFS(Novoton!L:L,Novoton!D:D,'Резервации 2026'!E588)</f>
        <v>0</v>
      </c>
      <c r="V588" s="2">
        <f t="shared" ref="V588:V589" si="241">+U588/M588</f>
        <v>0</v>
      </c>
      <c r="X588" t="s">
        <v>968</v>
      </c>
      <c r="Y588" t="s">
        <v>953</v>
      </c>
      <c r="Z588" t="str">
        <f t="shared" si="234"/>
        <v>Nov</v>
      </c>
      <c r="AA588" s="6">
        <f t="shared" si="220"/>
        <v>0</v>
      </c>
      <c r="AB588" s="6">
        <f t="shared" si="220"/>
        <v>5</v>
      </c>
      <c r="AC588" s="6">
        <f t="shared" si="220"/>
        <v>0</v>
      </c>
      <c r="AD588" s="6">
        <f t="shared" si="220"/>
        <v>0</v>
      </c>
      <c r="AE588" s="6">
        <f t="shared" si="220"/>
        <v>0</v>
      </c>
      <c r="AF588" s="6">
        <f t="shared" si="235"/>
        <v>5</v>
      </c>
      <c r="AG588" s="6">
        <f t="shared" si="236"/>
        <v>0</v>
      </c>
      <c r="AH588" s="14" t="str">
        <f>LEFT(X588,2)&amp;"."&amp;VLOOKUP(MID(X588,4,3),'Data validation'!$A$1:$B$12,2,FALSE)&amp;".2025"</f>
        <v>12.11.2025</v>
      </c>
      <c r="AI588">
        <f t="shared" si="237"/>
        <v>46</v>
      </c>
      <c r="AJ588" t="str">
        <f>H588&amp;"."&amp;VLOOKUP(I588,'Data validation'!$A$1:$B$12,2,FALSE)&amp;".2026"</f>
        <v>22.06.2026</v>
      </c>
      <c r="AK588">
        <f t="shared" si="238"/>
        <v>26</v>
      </c>
      <c r="AL588" t="str">
        <f>VLOOKUP(E588,[2]Sheet1!$A:$B,2,FALSE)</f>
        <v>Анулирана</v>
      </c>
    </row>
    <row r="589" spans="1:38" x14ac:dyDescent="0.25">
      <c r="A589" t="str">
        <f>VLOOKUP(Q589,'Data validation'!$K$2:$L$50,2,FALSE)</f>
        <v>TO</v>
      </c>
      <c r="B589">
        <f t="shared" si="224"/>
        <v>0</v>
      </c>
      <c r="C589">
        <f t="shared" si="225"/>
        <v>0</v>
      </c>
      <c r="D589">
        <f t="shared" si="226"/>
        <v>5</v>
      </c>
      <c r="E589">
        <v>8660</v>
      </c>
      <c r="F589" t="s">
        <v>7872</v>
      </c>
      <c r="G589" t="s">
        <v>160</v>
      </c>
      <c r="H589" t="str">
        <f t="shared" si="227"/>
        <v>04</v>
      </c>
      <c r="I589" t="str">
        <f t="shared" si="228"/>
        <v>Aug</v>
      </c>
      <c r="J589" t="s">
        <v>79</v>
      </c>
      <c r="K589" t="str">
        <f t="shared" si="229"/>
        <v>09</v>
      </c>
      <c r="L589" t="str">
        <f t="shared" si="230"/>
        <v>Aug</v>
      </c>
      <c r="M589">
        <v>5</v>
      </c>
      <c r="N589">
        <f t="shared" si="231"/>
        <v>5</v>
      </c>
      <c r="O589">
        <f t="shared" si="232"/>
        <v>0</v>
      </c>
      <c r="P589">
        <f t="shared" si="233"/>
        <v>0</v>
      </c>
      <c r="Q589" t="s">
        <v>56</v>
      </c>
      <c r="R589" t="s">
        <v>63</v>
      </c>
      <c r="S589">
        <v>2</v>
      </c>
      <c r="T589">
        <v>2</v>
      </c>
      <c r="U589" s="2">
        <f>SUMIFS(Novoton!L:L,Novoton!D:D,'Резервации 2026'!E589)</f>
        <v>1709.1020455</v>
      </c>
      <c r="V589" s="2">
        <f t="shared" si="241"/>
        <v>341.82040910000001</v>
      </c>
      <c r="X589" t="s">
        <v>1612</v>
      </c>
      <c r="Y589" t="s">
        <v>1594</v>
      </c>
      <c r="Z589" t="str">
        <f t="shared" si="234"/>
        <v>Nov</v>
      </c>
      <c r="AA589" s="6">
        <f t="shared" si="220"/>
        <v>0</v>
      </c>
      <c r="AB589" s="6">
        <f t="shared" si="220"/>
        <v>0</v>
      </c>
      <c r="AC589" s="6">
        <f t="shared" si="220"/>
        <v>0</v>
      </c>
      <c r="AD589" s="6">
        <f t="shared" si="220"/>
        <v>5</v>
      </c>
      <c r="AE589" s="6">
        <f t="shared" si="220"/>
        <v>0</v>
      </c>
      <c r="AF589" s="6">
        <f t="shared" si="235"/>
        <v>5</v>
      </c>
      <c r="AG589" s="6">
        <f t="shared" si="236"/>
        <v>0</v>
      </c>
      <c r="AH589" s="14" t="str">
        <f>LEFT(X589,2)&amp;"."&amp;VLOOKUP(MID(X589,4,3),'Data validation'!$A$1:$B$12,2,FALSE)&amp;".2025"</f>
        <v>21.11.2025</v>
      </c>
      <c r="AI589">
        <f t="shared" si="237"/>
        <v>47</v>
      </c>
      <c r="AJ589" t="str">
        <f>H589&amp;"."&amp;VLOOKUP(I589,'Data validation'!$A$1:$B$12,2,FALSE)&amp;".2026"</f>
        <v>04.08.2026</v>
      </c>
      <c r="AK589">
        <f t="shared" si="238"/>
        <v>32</v>
      </c>
      <c r="AL589" t="e">
        <f>VLOOKUP(E589,[2]Sheet1!$A:$B,2,FALSE)</f>
        <v>#N/A</v>
      </c>
    </row>
    <row r="590" spans="1:38" x14ac:dyDescent="0.25">
      <c r="A590" t="str">
        <f>VLOOKUP(Q590,'Data validation'!$K$2:$L$50,2,FALSE)</f>
        <v>INDIVIDUAL</v>
      </c>
      <c r="B590">
        <f t="shared" si="224"/>
        <v>0</v>
      </c>
      <c r="C590">
        <f t="shared" si="225"/>
        <v>3</v>
      </c>
      <c r="D590">
        <f t="shared" si="226"/>
        <v>2</v>
      </c>
      <c r="E590">
        <v>9385</v>
      </c>
      <c r="F590" t="s">
        <v>7873</v>
      </c>
      <c r="G590" t="s">
        <v>195</v>
      </c>
      <c r="H590" t="str">
        <f t="shared" si="227"/>
        <v>23</v>
      </c>
      <c r="I590" t="str">
        <f t="shared" si="228"/>
        <v>Aug</v>
      </c>
      <c r="J590" t="s">
        <v>843</v>
      </c>
      <c r="K590" t="str">
        <f t="shared" si="229"/>
        <v>28</v>
      </c>
      <c r="L590" t="str">
        <f t="shared" si="230"/>
        <v>Aug</v>
      </c>
      <c r="M590">
        <v>5</v>
      </c>
      <c r="N590">
        <f t="shared" si="231"/>
        <v>5</v>
      </c>
      <c r="O590">
        <f t="shared" si="232"/>
        <v>0</v>
      </c>
      <c r="P590">
        <f t="shared" si="233"/>
        <v>0</v>
      </c>
      <c r="Q590" t="s">
        <v>24</v>
      </c>
      <c r="R590" t="s">
        <v>188</v>
      </c>
      <c r="S590">
        <v>2</v>
      </c>
      <c r="T590">
        <v>3</v>
      </c>
      <c r="U590" s="2">
        <v>2474.3941009174309</v>
      </c>
      <c r="V590" s="2">
        <v>494.8788201834862</v>
      </c>
      <c r="X590" t="s">
        <v>4256</v>
      </c>
      <c r="Y590" t="s">
        <v>4249</v>
      </c>
      <c r="Z590" t="str">
        <f t="shared" si="234"/>
        <v>Jan</v>
      </c>
      <c r="AA590" s="6">
        <f t="shared" si="220"/>
        <v>0</v>
      </c>
      <c r="AB590" s="6">
        <f t="shared" si="220"/>
        <v>0</v>
      </c>
      <c r="AC590" s="6">
        <f t="shared" si="220"/>
        <v>0</v>
      </c>
      <c r="AD590" s="6">
        <f t="shared" si="220"/>
        <v>5</v>
      </c>
      <c r="AE590" s="6">
        <f t="shared" si="220"/>
        <v>0</v>
      </c>
      <c r="AF590" s="6">
        <f t="shared" si="235"/>
        <v>5</v>
      </c>
      <c r="AG590" s="6">
        <f t="shared" si="236"/>
        <v>0</v>
      </c>
      <c r="AH590" s="14" t="str">
        <f>LEFT(X590,2)&amp;"."&amp;VLOOKUP(MID(X590,4,3),'Data validation'!$A$1:$B$12,2,FALSE)&amp;".2025"</f>
        <v>07.01.2025</v>
      </c>
      <c r="AI590">
        <f t="shared" si="237"/>
        <v>2</v>
      </c>
      <c r="AJ590" t="str">
        <f>H590&amp;"."&amp;VLOOKUP(I590,'Data validation'!$A$1:$B$12,2,FALSE)&amp;".2026"</f>
        <v>23.08.2026</v>
      </c>
      <c r="AK590">
        <f t="shared" si="238"/>
        <v>35</v>
      </c>
      <c r="AL590" t="str">
        <f>VLOOKUP(E590,[2]Sheet1!$A:$B,2,FALSE)</f>
        <v>Анулирана</v>
      </c>
    </row>
    <row r="591" spans="1:38" x14ac:dyDescent="0.25">
      <c r="A591" t="str">
        <f>VLOOKUP(Q591,'Data validation'!$K$2:$L$50,2,FALSE)</f>
        <v>BOOKING</v>
      </c>
      <c r="B591">
        <f t="shared" si="224"/>
        <v>2</v>
      </c>
      <c r="C591">
        <f t="shared" si="225"/>
        <v>1</v>
      </c>
      <c r="D591">
        <f t="shared" si="226"/>
        <v>0</v>
      </c>
      <c r="E591">
        <v>9267</v>
      </c>
      <c r="F591" t="s">
        <v>7874</v>
      </c>
      <c r="G591" t="s">
        <v>1869</v>
      </c>
      <c r="H591" t="str">
        <f t="shared" si="227"/>
        <v>29</v>
      </c>
      <c r="I591" t="str">
        <f t="shared" si="228"/>
        <v>May</v>
      </c>
      <c r="J591" t="s">
        <v>27</v>
      </c>
      <c r="K591" t="str">
        <f t="shared" si="229"/>
        <v>01</v>
      </c>
      <c r="L591" t="str">
        <f t="shared" si="230"/>
        <v>Jun</v>
      </c>
      <c r="M591">
        <v>3</v>
      </c>
      <c r="N591">
        <f t="shared" si="231"/>
        <v>-28</v>
      </c>
      <c r="O591">
        <f t="shared" si="232"/>
        <v>2</v>
      </c>
      <c r="P591">
        <f t="shared" si="233"/>
        <v>0</v>
      </c>
      <c r="Q591" t="s">
        <v>587</v>
      </c>
      <c r="R591" t="s">
        <v>17</v>
      </c>
      <c r="S591">
        <v>2</v>
      </c>
      <c r="T591">
        <v>1</v>
      </c>
      <c r="U591" s="2">
        <v>1000.7031110091743</v>
      </c>
      <c r="V591" s="2">
        <v>333.56770366972478</v>
      </c>
      <c r="W591" t="s">
        <v>262</v>
      </c>
      <c r="X591" t="s">
        <v>3804</v>
      </c>
      <c r="Y591" t="s">
        <v>3766</v>
      </c>
      <c r="Z591" t="str">
        <f t="shared" si="234"/>
        <v>Dec</v>
      </c>
      <c r="AA591" s="6">
        <f t="shared" si="220"/>
        <v>2</v>
      </c>
      <c r="AB591" s="6">
        <f t="shared" si="220"/>
        <v>0</v>
      </c>
      <c r="AC591" s="6">
        <f t="shared" si="220"/>
        <v>0</v>
      </c>
      <c r="AD591" s="6">
        <f t="shared" si="220"/>
        <v>0</v>
      </c>
      <c r="AE591" s="6">
        <f t="shared" si="220"/>
        <v>0</v>
      </c>
      <c r="AF591" s="6">
        <f t="shared" si="235"/>
        <v>2</v>
      </c>
      <c r="AG591" s="6">
        <f t="shared" si="236"/>
        <v>-1</v>
      </c>
      <c r="AH591" s="14" t="str">
        <f>LEFT(X591,2)&amp;"."&amp;VLOOKUP(MID(X591,4,3),'Data validation'!$A$1:$B$12,2,FALSE)&amp;".2025"</f>
        <v>30.12.2025</v>
      </c>
      <c r="AI591">
        <f t="shared" si="237"/>
        <v>53</v>
      </c>
      <c r="AJ591" t="str">
        <f>H591&amp;"."&amp;VLOOKUP(I591,'Data validation'!$A$1:$B$12,2,FALSE)&amp;".2026"</f>
        <v>29.05.2026</v>
      </c>
      <c r="AK591">
        <f t="shared" si="238"/>
        <v>22</v>
      </c>
      <c r="AL591" t="str">
        <f>VLOOKUP(E591,[2]Sheet1!$A:$B,2,FALSE)</f>
        <v>Анулирана</v>
      </c>
    </row>
    <row r="592" spans="1:38" x14ac:dyDescent="0.25">
      <c r="A592" t="str">
        <f>VLOOKUP(Q592,'Data validation'!$K$2:$L$50,2,FALSE)</f>
        <v>BOOKING</v>
      </c>
      <c r="B592">
        <f t="shared" si="224"/>
        <v>1</v>
      </c>
      <c r="C592">
        <f t="shared" si="225"/>
        <v>1</v>
      </c>
      <c r="D592">
        <f t="shared" si="226"/>
        <v>0</v>
      </c>
      <c r="E592">
        <v>9195</v>
      </c>
      <c r="F592" t="s">
        <v>7875</v>
      </c>
      <c r="G592" t="s">
        <v>3113</v>
      </c>
      <c r="H592" t="str">
        <f t="shared" si="227"/>
        <v>30</v>
      </c>
      <c r="I592" t="str">
        <f t="shared" si="228"/>
        <v>May</v>
      </c>
      <c r="J592" t="s">
        <v>27</v>
      </c>
      <c r="K592" t="str">
        <f t="shared" si="229"/>
        <v>01</v>
      </c>
      <c r="L592" t="str">
        <f t="shared" si="230"/>
        <v>Jun</v>
      </c>
      <c r="M592">
        <v>2</v>
      </c>
      <c r="N592">
        <f t="shared" si="231"/>
        <v>-29</v>
      </c>
      <c r="O592">
        <f t="shared" si="232"/>
        <v>1</v>
      </c>
      <c r="P592">
        <f t="shared" si="233"/>
        <v>0</v>
      </c>
      <c r="Q592" t="s">
        <v>587</v>
      </c>
      <c r="R592" t="s">
        <v>20</v>
      </c>
      <c r="S592">
        <v>2</v>
      </c>
      <c r="T592">
        <v>0</v>
      </c>
      <c r="U592" s="2">
        <v>571.67654862385314</v>
      </c>
      <c r="V592" s="2">
        <v>285.83827431192657</v>
      </c>
      <c r="W592" t="s">
        <v>262</v>
      </c>
      <c r="X592" t="s">
        <v>3701</v>
      </c>
      <c r="Y592" t="s">
        <v>3702</v>
      </c>
      <c r="Z592" t="str">
        <f t="shared" si="234"/>
        <v>Dec</v>
      </c>
      <c r="AA592" s="6">
        <f t="shared" si="220"/>
        <v>1</v>
      </c>
      <c r="AB592" s="6">
        <f t="shared" si="220"/>
        <v>0</v>
      </c>
      <c r="AC592" s="6">
        <f t="shared" si="220"/>
        <v>0</v>
      </c>
      <c r="AD592" s="6">
        <f t="shared" si="220"/>
        <v>0</v>
      </c>
      <c r="AE592" s="6">
        <f t="shared" si="220"/>
        <v>0</v>
      </c>
      <c r="AF592" s="6">
        <f t="shared" si="235"/>
        <v>1</v>
      </c>
      <c r="AG592" s="6">
        <f t="shared" si="236"/>
        <v>-1</v>
      </c>
      <c r="AH592" s="14" t="str">
        <f>LEFT(X592,2)&amp;"."&amp;VLOOKUP(MID(X592,4,3),'Data validation'!$A$1:$B$12,2,FALSE)&amp;".2025"</f>
        <v>27.12.2025</v>
      </c>
      <c r="AI592">
        <f t="shared" si="237"/>
        <v>52</v>
      </c>
      <c r="AJ592" t="str">
        <f>H592&amp;"."&amp;VLOOKUP(I592,'Data validation'!$A$1:$B$12,2,FALSE)&amp;".2026"</f>
        <v>30.05.2026</v>
      </c>
      <c r="AK592">
        <f t="shared" si="238"/>
        <v>22</v>
      </c>
      <c r="AL592" t="e">
        <f>VLOOKUP(E592,[2]Sheet1!$A:$B,2,FALSE)</f>
        <v>#N/A</v>
      </c>
    </row>
    <row r="593" spans="1:38" x14ac:dyDescent="0.25">
      <c r="A593" t="str">
        <f>VLOOKUP(Q593,'Data validation'!$K$2:$L$50,2,FALSE)</f>
        <v>BOOKING</v>
      </c>
      <c r="B593">
        <f t="shared" si="224"/>
        <v>2</v>
      </c>
      <c r="C593">
        <f t="shared" si="225"/>
        <v>1</v>
      </c>
      <c r="D593">
        <f t="shared" si="226"/>
        <v>0</v>
      </c>
      <c r="E593">
        <v>9221</v>
      </c>
      <c r="F593" t="s">
        <v>7876</v>
      </c>
      <c r="G593" t="s">
        <v>1869</v>
      </c>
      <c r="H593" t="str">
        <f t="shared" si="227"/>
        <v>29</v>
      </c>
      <c r="I593" t="str">
        <f t="shared" si="228"/>
        <v>May</v>
      </c>
      <c r="J593" t="s">
        <v>27</v>
      </c>
      <c r="K593" t="str">
        <f t="shared" si="229"/>
        <v>01</v>
      </c>
      <c r="L593" t="str">
        <f t="shared" si="230"/>
        <v>Jun</v>
      </c>
      <c r="M593">
        <v>3</v>
      </c>
      <c r="N593">
        <f t="shared" si="231"/>
        <v>-28</v>
      </c>
      <c r="O593">
        <f t="shared" si="232"/>
        <v>2</v>
      </c>
      <c r="P593">
        <f t="shared" si="233"/>
        <v>0</v>
      </c>
      <c r="Q593" t="s">
        <v>587</v>
      </c>
      <c r="R593" t="s">
        <v>63</v>
      </c>
      <c r="S593">
        <v>2</v>
      </c>
      <c r="T593">
        <v>2</v>
      </c>
      <c r="U593" s="2">
        <v>1041.8832013761466</v>
      </c>
      <c r="V593" s="2">
        <v>347.29440045871559</v>
      </c>
      <c r="W593" t="s">
        <v>262</v>
      </c>
      <c r="X593" t="s">
        <v>3739</v>
      </c>
      <c r="Y593" t="s">
        <v>3724</v>
      </c>
      <c r="Z593" t="str">
        <f t="shared" si="234"/>
        <v>Dec</v>
      </c>
      <c r="AA593" s="6">
        <f t="shared" si="220"/>
        <v>2</v>
      </c>
      <c r="AB593" s="6">
        <f t="shared" si="220"/>
        <v>0</v>
      </c>
      <c r="AC593" s="6">
        <f t="shared" si="220"/>
        <v>0</v>
      </c>
      <c r="AD593" s="6">
        <f t="shared" si="220"/>
        <v>0</v>
      </c>
      <c r="AE593" s="6">
        <f t="shared" si="220"/>
        <v>0</v>
      </c>
      <c r="AF593" s="6">
        <f t="shared" si="235"/>
        <v>2</v>
      </c>
      <c r="AG593" s="6">
        <f t="shared" si="236"/>
        <v>-1</v>
      </c>
      <c r="AH593" s="14" t="str">
        <f>LEFT(X593,2)&amp;"."&amp;VLOOKUP(MID(X593,4,3),'Data validation'!$A$1:$B$12,2,FALSE)&amp;".2025"</f>
        <v>29.12.2025</v>
      </c>
      <c r="AI593">
        <f t="shared" si="237"/>
        <v>53</v>
      </c>
      <c r="AJ593" t="str">
        <f>H593&amp;"."&amp;VLOOKUP(I593,'Data validation'!$A$1:$B$12,2,FALSE)&amp;".2026"</f>
        <v>29.05.2026</v>
      </c>
      <c r="AK593">
        <f t="shared" si="238"/>
        <v>22</v>
      </c>
      <c r="AL593" t="str">
        <f>VLOOKUP(E593,[2]Sheet1!$A:$B,2,FALSE)</f>
        <v>Анулирана</v>
      </c>
    </row>
    <row r="594" spans="1:38" x14ac:dyDescent="0.25">
      <c r="A594" t="str">
        <f>VLOOKUP(Q594,'Data validation'!$K$2:$L$50,2,FALSE)</f>
        <v>TO</v>
      </c>
      <c r="B594">
        <f t="shared" si="224"/>
        <v>1</v>
      </c>
      <c r="C594">
        <f t="shared" si="225"/>
        <v>1</v>
      </c>
      <c r="D594">
        <f t="shared" si="226"/>
        <v>0</v>
      </c>
      <c r="E594">
        <v>8991</v>
      </c>
      <c r="F594" t="s">
        <v>7877</v>
      </c>
      <c r="G594" t="s">
        <v>3113</v>
      </c>
      <c r="H594" t="str">
        <f t="shared" si="227"/>
        <v>30</v>
      </c>
      <c r="I594" t="str">
        <f t="shared" si="228"/>
        <v>May</v>
      </c>
      <c r="J594" t="s">
        <v>27</v>
      </c>
      <c r="K594" t="str">
        <f t="shared" si="229"/>
        <v>01</v>
      </c>
      <c r="L594" t="str">
        <f t="shared" si="230"/>
        <v>Jun</v>
      </c>
      <c r="M594">
        <v>2</v>
      </c>
      <c r="N594">
        <f t="shared" si="231"/>
        <v>-29</v>
      </c>
      <c r="O594">
        <f t="shared" si="232"/>
        <v>1</v>
      </c>
      <c r="P594">
        <f t="shared" si="233"/>
        <v>0</v>
      </c>
      <c r="Q594" t="s">
        <v>158</v>
      </c>
      <c r="R594" t="s">
        <v>17</v>
      </c>
      <c r="S594">
        <v>2</v>
      </c>
      <c r="T594">
        <v>1</v>
      </c>
      <c r="U594" s="2">
        <f>SUMIFS(DTS!L:L,DTS!D:D,'Резервации 2026'!E594)</f>
        <v>502.41361039999998</v>
      </c>
      <c r="V594" s="2">
        <f t="shared" ref="V594:V596" si="242">+U594/M594</f>
        <v>251.20680519999999</v>
      </c>
      <c r="X594" t="s">
        <v>3114</v>
      </c>
      <c r="Y594" t="s">
        <v>3216</v>
      </c>
      <c r="Z594" t="str">
        <f t="shared" si="234"/>
        <v>Dec</v>
      </c>
      <c r="AA594" s="6">
        <f t="shared" si="220"/>
        <v>1</v>
      </c>
      <c r="AB594" s="6">
        <f t="shared" si="220"/>
        <v>0</v>
      </c>
      <c r="AC594" s="6">
        <f t="shared" si="220"/>
        <v>0</v>
      </c>
      <c r="AD594" s="6">
        <f t="shared" si="220"/>
        <v>0</v>
      </c>
      <c r="AE594" s="6">
        <f t="shared" si="220"/>
        <v>0</v>
      </c>
      <c r="AF594" s="6">
        <f t="shared" si="235"/>
        <v>1</v>
      </c>
      <c r="AG594" s="6">
        <f t="shared" si="236"/>
        <v>-1</v>
      </c>
      <c r="AH594" s="14" t="str">
        <f>LEFT(X594,2)&amp;"."&amp;VLOOKUP(MID(X594,4,3),'Data validation'!$A$1:$B$12,2,FALSE)&amp;".2025"</f>
        <v>02.12.2025</v>
      </c>
      <c r="AI594">
        <f t="shared" si="237"/>
        <v>49</v>
      </c>
      <c r="AJ594" t="str">
        <f>H594&amp;"."&amp;VLOOKUP(I594,'Data validation'!$A$1:$B$12,2,FALSE)&amp;".2026"</f>
        <v>30.05.2026</v>
      </c>
      <c r="AK594">
        <f t="shared" si="238"/>
        <v>22</v>
      </c>
      <c r="AL594" t="e">
        <f>VLOOKUP(E594,[2]Sheet1!$A:$B,2,FALSE)</f>
        <v>#N/A</v>
      </c>
    </row>
    <row r="595" spans="1:38" x14ac:dyDescent="0.25">
      <c r="A595" t="str">
        <f>VLOOKUP(Q595,'Data validation'!$K$2:$L$50,2,FALSE)</f>
        <v>TO</v>
      </c>
      <c r="B595">
        <f t="shared" si="224"/>
        <v>0</v>
      </c>
      <c r="C595">
        <f t="shared" si="225"/>
        <v>5</v>
      </c>
      <c r="D595">
        <f t="shared" si="226"/>
        <v>0</v>
      </c>
      <c r="E595">
        <v>8861</v>
      </c>
      <c r="F595" t="s">
        <v>7878</v>
      </c>
      <c r="G595" t="s">
        <v>364</v>
      </c>
      <c r="H595" t="str">
        <f t="shared" si="227"/>
        <v>31</v>
      </c>
      <c r="I595" t="str">
        <f t="shared" si="228"/>
        <v>May</v>
      </c>
      <c r="J595" t="s">
        <v>2076</v>
      </c>
      <c r="K595" t="str">
        <f t="shared" si="229"/>
        <v>05</v>
      </c>
      <c r="L595" t="str">
        <f t="shared" si="230"/>
        <v>Jun</v>
      </c>
      <c r="M595">
        <v>5</v>
      </c>
      <c r="N595">
        <f t="shared" si="231"/>
        <v>-26</v>
      </c>
      <c r="O595">
        <f t="shared" si="232"/>
        <v>0</v>
      </c>
      <c r="P595">
        <f t="shared" si="233"/>
        <v>4</v>
      </c>
      <c r="Q595" t="s">
        <v>158</v>
      </c>
      <c r="R595" t="s">
        <v>63</v>
      </c>
      <c r="S595">
        <v>2</v>
      </c>
      <c r="T595">
        <v>1</v>
      </c>
      <c r="U595" s="2">
        <f>SUMIFS(DTS!L:L,DTS!D:D,'Резервации 2026'!E595)</f>
        <v>0</v>
      </c>
      <c r="V595" s="2">
        <f t="shared" si="242"/>
        <v>0</v>
      </c>
      <c r="W595" t="s">
        <v>262</v>
      </c>
      <c r="X595" t="s">
        <v>2077</v>
      </c>
      <c r="Y595" t="s">
        <v>1996</v>
      </c>
      <c r="Z595" t="str">
        <f t="shared" si="234"/>
        <v>Nov</v>
      </c>
      <c r="AA595" s="6">
        <f t="shared" si="220"/>
        <v>0</v>
      </c>
      <c r="AB595" s="6">
        <f t="shared" si="220"/>
        <v>4</v>
      </c>
      <c r="AC595" s="6">
        <f t="shared" si="220"/>
        <v>0</v>
      </c>
      <c r="AD595" s="6">
        <f t="shared" si="220"/>
        <v>0</v>
      </c>
      <c r="AE595" s="6">
        <f t="shared" si="220"/>
        <v>0</v>
      </c>
      <c r="AF595" s="6">
        <f t="shared" si="235"/>
        <v>4</v>
      </c>
      <c r="AG595" s="6">
        <f t="shared" si="236"/>
        <v>-1</v>
      </c>
      <c r="AH595" s="14" t="str">
        <f>LEFT(X595,2)&amp;"."&amp;VLOOKUP(MID(X595,4,3),'Data validation'!$A$1:$B$12,2,FALSE)&amp;".2025"</f>
        <v>27.11.2025</v>
      </c>
      <c r="AI595">
        <f t="shared" si="237"/>
        <v>48</v>
      </c>
      <c r="AJ595" t="str">
        <f>H595&amp;"."&amp;VLOOKUP(I595,'Data validation'!$A$1:$B$12,2,FALSE)&amp;".2026"</f>
        <v>31.05.2026</v>
      </c>
      <c r="AK595">
        <f t="shared" si="238"/>
        <v>23</v>
      </c>
      <c r="AL595" t="str">
        <f>VLOOKUP(E595,[2]Sheet1!$A:$B,2,FALSE)</f>
        <v>Анулирана</v>
      </c>
    </row>
    <row r="596" spans="1:38" x14ac:dyDescent="0.25">
      <c r="A596" t="str">
        <f>VLOOKUP(Q596,'Data validation'!$K$2:$L$50,2,FALSE)</f>
        <v>TO</v>
      </c>
      <c r="B596">
        <f t="shared" si="224"/>
        <v>2</v>
      </c>
      <c r="C596">
        <f t="shared" si="225"/>
        <v>3</v>
      </c>
      <c r="D596">
        <f t="shared" si="226"/>
        <v>0</v>
      </c>
      <c r="E596">
        <v>8769</v>
      </c>
      <c r="F596" t="s">
        <v>7879</v>
      </c>
      <c r="G596" t="s">
        <v>1869</v>
      </c>
      <c r="H596" t="str">
        <f t="shared" si="227"/>
        <v>29</v>
      </c>
      <c r="I596" t="str">
        <f t="shared" si="228"/>
        <v>May</v>
      </c>
      <c r="J596" t="s">
        <v>365</v>
      </c>
      <c r="K596" t="str">
        <f t="shared" si="229"/>
        <v>03</v>
      </c>
      <c r="L596" t="str">
        <f t="shared" si="230"/>
        <v>Jun</v>
      </c>
      <c r="M596">
        <v>5</v>
      </c>
      <c r="N596">
        <f t="shared" si="231"/>
        <v>-26</v>
      </c>
      <c r="O596">
        <f t="shared" si="232"/>
        <v>2</v>
      </c>
      <c r="P596">
        <f t="shared" si="233"/>
        <v>2</v>
      </c>
      <c r="Q596" t="s">
        <v>158</v>
      </c>
      <c r="R596" t="s">
        <v>17</v>
      </c>
      <c r="S596">
        <v>2</v>
      </c>
      <c r="T596">
        <v>0</v>
      </c>
      <c r="U596" s="2">
        <f>SUMIFS(DTS!L:L,DTS!D:D,'Резервации 2026'!E596)</f>
        <v>753.58129900000006</v>
      </c>
      <c r="V596" s="2">
        <f t="shared" si="242"/>
        <v>150.71625980000002</v>
      </c>
      <c r="W596" t="s">
        <v>262</v>
      </c>
      <c r="X596" t="s">
        <v>1867</v>
      </c>
      <c r="Y596" t="s">
        <v>1761</v>
      </c>
      <c r="Z596" t="str">
        <f t="shared" si="234"/>
        <v>Nov</v>
      </c>
      <c r="AA596" s="6">
        <f t="shared" si="220"/>
        <v>2</v>
      </c>
      <c r="AB596" s="6">
        <f t="shared" si="220"/>
        <v>2</v>
      </c>
      <c r="AC596" s="6">
        <f t="shared" si="220"/>
        <v>0</v>
      </c>
      <c r="AD596" s="6">
        <f t="shared" si="220"/>
        <v>0</v>
      </c>
      <c r="AE596" s="6">
        <f t="shared" si="220"/>
        <v>0</v>
      </c>
      <c r="AF596" s="6">
        <f t="shared" si="235"/>
        <v>4</v>
      </c>
      <c r="AG596" s="6">
        <f t="shared" si="236"/>
        <v>-1</v>
      </c>
      <c r="AH596" s="14" t="str">
        <f>LEFT(X596,2)&amp;"."&amp;VLOOKUP(MID(X596,4,3),'Data validation'!$A$1:$B$12,2,FALSE)&amp;".2025"</f>
        <v>24.11.2025</v>
      </c>
      <c r="AI596">
        <f t="shared" si="237"/>
        <v>48</v>
      </c>
      <c r="AJ596" t="str">
        <f>H596&amp;"."&amp;VLOOKUP(I596,'Data validation'!$A$1:$B$12,2,FALSE)&amp;".2026"</f>
        <v>29.05.2026</v>
      </c>
      <c r="AK596">
        <f t="shared" si="238"/>
        <v>22</v>
      </c>
      <c r="AL596" t="e">
        <f>VLOOKUP(E596,[2]Sheet1!$A:$B,2,FALSE)</f>
        <v>#N/A</v>
      </c>
    </row>
    <row r="597" spans="1:38" x14ac:dyDescent="0.25">
      <c r="A597" t="str">
        <f>VLOOKUP(Q597,'Data validation'!$K$2:$L$50,2,FALSE)</f>
        <v>TO</v>
      </c>
      <c r="B597">
        <f t="shared" si="224"/>
        <v>0</v>
      </c>
      <c r="C597">
        <f t="shared" si="225"/>
        <v>7</v>
      </c>
      <c r="D597">
        <f t="shared" si="226"/>
        <v>0</v>
      </c>
      <c r="E597">
        <v>8099</v>
      </c>
      <c r="F597" t="s">
        <v>7880</v>
      </c>
      <c r="G597" t="s">
        <v>71</v>
      </c>
      <c r="H597" t="str">
        <f t="shared" si="227"/>
        <v>30</v>
      </c>
      <c r="I597" t="str">
        <f t="shared" si="228"/>
        <v>Jun</v>
      </c>
      <c r="J597" t="s">
        <v>72</v>
      </c>
      <c r="K597" t="str">
        <f t="shared" si="229"/>
        <v>07</v>
      </c>
      <c r="L597" t="str">
        <f t="shared" si="230"/>
        <v>Jul</v>
      </c>
      <c r="M597">
        <v>7</v>
      </c>
      <c r="N597">
        <f t="shared" si="231"/>
        <v>-23</v>
      </c>
      <c r="O597">
        <f t="shared" si="232"/>
        <v>1</v>
      </c>
      <c r="P597">
        <f t="shared" si="233"/>
        <v>6</v>
      </c>
      <c r="Q597" t="s">
        <v>56</v>
      </c>
      <c r="R597" t="s">
        <v>188</v>
      </c>
      <c r="S597">
        <v>2</v>
      </c>
      <c r="T597">
        <v>3</v>
      </c>
      <c r="U597" s="2">
        <f>SUMIFS(Novoton!L:L,Novoton!D:D,'Резервации 2026'!E597)</f>
        <v>2949.0004739999999</v>
      </c>
      <c r="V597" s="2">
        <f>+U597/M597</f>
        <v>421.28578199999998</v>
      </c>
      <c r="W597" t="s">
        <v>262</v>
      </c>
      <c r="X597" t="s">
        <v>234</v>
      </c>
      <c r="Y597" t="s">
        <v>203</v>
      </c>
      <c r="Z597" t="str">
        <f t="shared" si="234"/>
        <v>Oct</v>
      </c>
      <c r="AA597" s="6">
        <f t="shared" si="220"/>
        <v>0</v>
      </c>
      <c r="AB597" s="6">
        <f t="shared" si="220"/>
        <v>1</v>
      </c>
      <c r="AC597" s="6">
        <f t="shared" si="220"/>
        <v>6</v>
      </c>
      <c r="AD597" s="6">
        <f t="shared" si="220"/>
        <v>0</v>
      </c>
      <c r="AE597" s="6">
        <f t="shared" si="220"/>
        <v>0</v>
      </c>
      <c r="AF597" s="6">
        <f t="shared" si="235"/>
        <v>7</v>
      </c>
      <c r="AG597" s="6">
        <f t="shared" si="236"/>
        <v>0</v>
      </c>
      <c r="AH597" s="14" t="str">
        <f>LEFT(X597,2)&amp;"."&amp;VLOOKUP(MID(X597,4,3),'Data validation'!$A$1:$B$12,2,FALSE)&amp;".2025"</f>
        <v>29.10.2025</v>
      </c>
      <c r="AI597">
        <f t="shared" si="237"/>
        <v>44</v>
      </c>
      <c r="AJ597" t="str">
        <f>H597&amp;"."&amp;VLOOKUP(I597,'Data validation'!$A$1:$B$12,2,FALSE)&amp;".2026"</f>
        <v>30.06.2026</v>
      </c>
      <c r="AK597">
        <f t="shared" si="238"/>
        <v>27</v>
      </c>
      <c r="AL597" t="e">
        <f>VLOOKUP(E597,[2]Sheet1!$A:$B,2,FALSE)</f>
        <v>#N/A</v>
      </c>
    </row>
    <row r="598" spans="1:38" x14ac:dyDescent="0.25">
      <c r="A598" t="str">
        <f>VLOOKUP(Q598,'Data validation'!$K$2:$L$50,2,FALSE)</f>
        <v>TO</v>
      </c>
      <c r="B598">
        <f t="shared" si="224"/>
        <v>2</v>
      </c>
      <c r="C598">
        <f t="shared" si="225"/>
        <v>3</v>
      </c>
      <c r="D598">
        <f t="shared" si="226"/>
        <v>0</v>
      </c>
      <c r="E598">
        <v>9007</v>
      </c>
      <c r="F598" t="s">
        <v>7881</v>
      </c>
      <c r="G598" t="s">
        <v>1869</v>
      </c>
      <c r="H598" t="str">
        <f t="shared" si="227"/>
        <v>29</v>
      </c>
      <c r="I598" t="str">
        <f t="shared" si="228"/>
        <v>May</v>
      </c>
      <c r="J598" t="s">
        <v>365</v>
      </c>
      <c r="K598" t="str">
        <f t="shared" si="229"/>
        <v>03</v>
      </c>
      <c r="L598" t="str">
        <f t="shared" si="230"/>
        <v>Jun</v>
      </c>
      <c r="M598">
        <v>5</v>
      </c>
      <c r="N598">
        <f t="shared" si="231"/>
        <v>-26</v>
      </c>
      <c r="O598">
        <f t="shared" si="232"/>
        <v>2</v>
      </c>
      <c r="P598">
        <f t="shared" si="233"/>
        <v>2</v>
      </c>
      <c r="Q598" t="s">
        <v>158</v>
      </c>
      <c r="R598" t="s">
        <v>17</v>
      </c>
      <c r="S598">
        <v>2</v>
      </c>
      <c r="T598">
        <v>0</v>
      </c>
      <c r="U598" s="2">
        <f>SUMIFS(DTS!L:L,DTS!D:D,'Резервации 2026'!E598)</f>
        <v>816.36344199999996</v>
      </c>
      <c r="V598" s="2">
        <f t="shared" ref="V598:V600" si="243">+U598/M598</f>
        <v>163.27268839999999</v>
      </c>
      <c r="W598" t="s">
        <v>262</v>
      </c>
      <c r="X598" t="s">
        <v>3146</v>
      </c>
      <c r="Y598" t="s">
        <v>3217</v>
      </c>
      <c r="Z598" t="str">
        <f t="shared" si="234"/>
        <v>Dec</v>
      </c>
      <c r="AA598" s="6">
        <f t="shared" si="220"/>
        <v>2</v>
      </c>
      <c r="AB598" s="6">
        <f t="shared" si="220"/>
        <v>2</v>
      </c>
      <c r="AC598" s="6">
        <f t="shared" si="220"/>
        <v>0</v>
      </c>
      <c r="AD598" s="6">
        <f t="shared" si="220"/>
        <v>0</v>
      </c>
      <c r="AE598" s="6">
        <f t="shared" si="220"/>
        <v>0</v>
      </c>
      <c r="AF598" s="6">
        <f t="shared" si="235"/>
        <v>4</v>
      </c>
      <c r="AG598" s="6">
        <f t="shared" si="236"/>
        <v>-1</v>
      </c>
      <c r="AH598" s="14" t="str">
        <f>LEFT(X598,2)&amp;"."&amp;VLOOKUP(MID(X598,4,3),'Data validation'!$A$1:$B$12,2,FALSE)&amp;".2025"</f>
        <v>03.12.2025</v>
      </c>
      <c r="AI598">
        <f t="shared" si="237"/>
        <v>49</v>
      </c>
      <c r="AJ598" t="str">
        <f>H598&amp;"."&amp;VLOOKUP(I598,'Data validation'!$A$1:$B$12,2,FALSE)&amp;".2026"</f>
        <v>29.05.2026</v>
      </c>
      <c r="AK598">
        <f t="shared" si="238"/>
        <v>22</v>
      </c>
      <c r="AL598" t="e">
        <f>VLOOKUP(E598,[2]Sheet1!$A:$B,2,FALSE)</f>
        <v>#N/A</v>
      </c>
    </row>
    <row r="599" spans="1:38" x14ac:dyDescent="0.25">
      <c r="A599" t="str">
        <f>VLOOKUP(Q599,'Data validation'!$K$2:$L$50,2,FALSE)</f>
        <v>TO</v>
      </c>
      <c r="B599">
        <f t="shared" si="224"/>
        <v>1</v>
      </c>
      <c r="C599">
        <f t="shared" si="225"/>
        <v>1</v>
      </c>
      <c r="D599">
        <f t="shared" si="226"/>
        <v>0</v>
      </c>
      <c r="E599">
        <v>9116</v>
      </c>
      <c r="F599" t="s">
        <v>7877</v>
      </c>
      <c r="G599" t="s">
        <v>3113</v>
      </c>
      <c r="H599" t="str">
        <f t="shared" si="227"/>
        <v>30</v>
      </c>
      <c r="I599" t="str">
        <f t="shared" si="228"/>
        <v>May</v>
      </c>
      <c r="J599" t="s">
        <v>27</v>
      </c>
      <c r="K599" t="str">
        <f t="shared" si="229"/>
        <v>01</v>
      </c>
      <c r="L599" t="str">
        <f t="shared" si="230"/>
        <v>Jun</v>
      </c>
      <c r="M599">
        <v>2</v>
      </c>
      <c r="N599">
        <f t="shared" si="231"/>
        <v>-29</v>
      </c>
      <c r="O599">
        <f t="shared" si="232"/>
        <v>1</v>
      </c>
      <c r="P599">
        <f t="shared" si="233"/>
        <v>0</v>
      </c>
      <c r="Q599" t="s">
        <v>158</v>
      </c>
      <c r="R599" t="s">
        <v>17</v>
      </c>
      <c r="S599">
        <v>3</v>
      </c>
      <c r="T599">
        <v>1</v>
      </c>
      <c r="U599" s="2">
        <f>SUMIFS(DTS!L:L,DTS!D:D,'Резервации 2026'!E599)</f>
        <v>678.24272739999992</v>
      </c>
      <c r="V599" s="2">
        <f t="shared" si="243"/>
        <v>339.12136369999996</v>
      </c>
      <c r="X599" t="s">
        <v>3582</v>
      </c>
      <c r="Y599" t="s">
        <v>3576</v>
      </c>
      <c r="Z599" t="str">
        <f t="shared" si="234"/>
        <v>Dec</v>
      </c>
      <c r="AA599" s="6">
        <f t="shared" si="220"/>
        <v>1</v>
      </c>
      <c r="AB599" s="6">
        <f t="shared" si="220"/>
        <v>0</v>
      </c>
      <c r="AC599" s="6">
        <f t="shared" si="220"/>
        <v>0</v>
      </c>
      <c r="AD599" s="6">
        <f t="shared" si="220"/>
        <v>0</v>
      </c>
      <c r="AE599" s="6">
        <f t="shared" si="220"/>
        <v>0</v>
      </c>
      <c r="AF599" s="6">
        <f t="shared" si="235"/>
        <v>1</v>
      </c>
      <c r="AG599" s="6">
        <f t="shared" si="236"/>
        <v>-1</v>
      </c>
      <c r="AH599" s="14" t="str">
        <f>LEFT(X599,2)&amp;"."&amp;VLOOKUP(MID(X599,4,3),'Data validation'!$A$1:$B$12,2,FALSE)&amp;".2025"</f>
        <v>16.12.2025</v>
      </c>
      <c r="AI599">
        <f t="shared" si="237"/>
        <v>51</v>
      </c>
      <c r="AJ599" t="str">
        <f>H599&amp;"."&amp;VLOOKUP(I599,'Data validation'!$A$1:$B$12,2,FALSE)&amp;".2026"</f>
        <v>30.05.2026</v>
      </c>
      <c r="AK599">
        <f t="shared" si="238"/>
        <v>22</v>
      </c>
      <c r="AL599" t="e">
        <f>VLOOKUP(E599,[2]Sheet1!$A:$B,2,FALSE)</f>
        <v>#N/A</v>
      </c>
    </row>
    <row r="600" spans="1:38" x14ac:dyDescent="0.25">
      <c r="A600" t="str">
        <f>VLOOKUP(Q600,'Data validation'!$K$2:$L$50,2,FALSE)</f>
        <v>TO</v>
      </c>
      <c r="B600">
        <f t="shared" si="224"/>
        <v>2</v>
      </c>
      <c r="C600">
        <f t="shared" si="225"/>
        <v>3</v>
      </c>
      <c r="D600">
        <f t="shared" si="226"/>
        <v>0</v>
      </c>
      <c r="E600">
        <v>8773</v>
      </c>
      <c r="F600" t="s">
        <v>7882</v>
      </c>
      <c r="G600" t="s">
        <v>1869</v>
      </c>
      <c r="H600" t="str">
        <f t="shared" si="227"/>
        <v>29</v>
      </c>
      <c r="I600" t="str">
        <f t="shared" si="228"/>
        <v>May</v>
      </c>
      <c r="J600" t="s">
        <v>365</v>
      </c>
      <c r="K600" t="str">
        <f t="shared" si="229"/>
        <v>03</v>
      </c>
      <c r="L600" t="str">
        <f t="shared" si="230"/>
        <v>Jun</v>
      </c>
      <c r="M600">
        <v>5</v>
      </c>
      <c r="N600">
        <f t="shared" si="231"/>
        <v>-26</v>
      </c>
      <c r="O600">
        <f t="shared" si="232"/>
        <v>2</v>
      </c>
      <c r="P600">
        <f t="shared" si="233"/>
        <v>2</v>
      </c>
      <c r="Q600" t="s">
        <v>158</v>
      </c>
      <c r="R600" t="s">
        <v>17</v>
      </c>
      <c r="S600">
        <v>2</v>
      </c>
      <c r="T600">
        <v>0</v>
      </c>
      <c r="U600" s="2">
        <f>SUMIFS(DTS!L:L,DTS!D:D,'Резервации 2026'!E600)</f>
        <v>753.58129900000006</v>
      </c>
      <c r="V600" s="2">
        <f t="shared" si="243"/>
        <v>150.71625980000002</v>
      </c>
      <c r="W600" t="s">
        <v>262</v>
      </c>
      <c r="X600" t="s">
        <v>1877</v>
      </c>
      <c r="Y600" t="s">
        <v>1761</v>
      </c>
      <c r="Z600" t="str">
        <f t="shared" si="234"/>
        <v>Nov</v>
      </c>
      <c r="AA600" s="6">
        <f t="shared" si="220"/>
        <v>2</v>
      </c>
      <c r="AB600" s="6">
        <f t="shared" si="220"/>
        <v>2</v>
      </c>
      <c r="AC600" s="6">
        <f t="shared" si="220"/>
        <v>0</v>
      </c>
      <c r="AD600" s="6">
        <f t="shared" si="220"/>
        <v>0</v>
      </c>
      <c r="AE600" s="6">
        <f t="shared" si="220"/>
        <v>0</v>
      </c>
      <c r="AF600" s="6">
        <f t="shared" si="235"/>
        <v>4</v>
      </c>
      <c r="AG600" s="6">
        <f t="shared" si="236"/>
        <v>-1</v>
      </c>
      <c r="AH600" s="14" t="str">
        <f>LEFT(X600,2)&amp;"."&amp;VLOOKUP(MID(X600,4,3),'Data validation'!$A$1:$B$12,2,FALSE)&amp;".2025"</f>
        <v>24.11.2025</v>
      </c>
      <c r="AI600">
        <f t="shared" si="237"/>
        <v>48</v>
      </c>
      <c r="AJ600" t="str">
        <f>H600&amp;"."&amp;VLOOKUP(I600,'Data validation'!$A$1:$B$12,2,FALSE)&amp;".2026"</f>
        <v>29.05.2026</v>
      </c>
      <c r="AK600">
        <f t="shared" si="238"/>
        <v>22</v>
      </c>
      <c r="AL600" t="e">
        <f>VLOOKUP(E600,[2]Sheet1!$A:$B,2,FALSE)</f>
        <v>#N/A</v>
      </c>
    </row>
    <row r="601" spans="1:38" x14ac:dyDescent="0.25">
      <c r="A601" t="str">
        <f>VLOOKUP(Q601,'Data validation'!$K$2:$L$50,2,FALSE)</f>
        <v>TO</v>
      </c>
      <c r="B601">
        <f t="shared" si="224"/>
        <v>0</v>
      </c>
      <c r="C601">
        <f t="shared" si="225"/>
        <v>0</v>
      </c>
      <c r="D601">
        <f t="shared" si="226"/>
        <v>7</v>
      </c>
      <c r="E601">
        <v>9867</v>
      </c>
      <c r="F601" t="s">
        <v>5506</v>
      </c>
      <c r="G601" t="s">
        <v>259</v>
      </c>
      <c r="H601" t="str">
        <f t="shared" si="227"/>
        <v>08</v>
      </c>
      <c r="I601" t="str">
        <f t="shared" si="228"/>
        <v>Aug</v>
      </c>
      <c r="J601" t="s">
        <v>90</v>
      </c>
      <c r="K601" t="str">
        <f t="shared" si="229"/>
        <v>15</v>
      </c>
      <c r="L601" t="str">
        <f t="shared" si="230"/>
        <v>Aug</v>
      </c>
      <c r="M601">
        <v>7</v>
      </c>
      <c r="N601">
        <f t="shared" si="231"/>
        <v>7</v>
      </c>
      <c r="O601">
        <f t="shared" si="232"/>
        <v>0</v>
      </c>
      <c r="P601">
        <f t="shared" si="233"/>
        <v>0</v>
      </c>
      <c r="Q601" t="s">
        <v>81</v>
      </c>
      <c r="R601" t="s">
        <v>17</v>
      </c>
      <c r="S601">
        <v>2</v>
      </c>
      <c r="T601">
        <v>2</v>
      </c>
      <c r="U601" s="2">
        <f>SUMIFS(SLR!L:L,SLR!D:D,'Резервации 2026'!E601)</f>
        <v>2725.5664548</v>
      </c>
      <c r="V601" s="2">
        <f>+U601/M601</f>
        <v>389.3666364</v>
      </c>
      <c r="W601" t="s">
        <v>262</v>
      </c>
      <c r="X601" t="s">
        <v>5507</v>
      </c>
      <c r="Y601" t="s">
        <v>5488</v>
      </c>
      <c r="Z601" t="str">
        <f t="shared" si="234"/>
        <v>Jan</v>
      </c>
      <c r="AA601" s="6">
        <f t="shared" si="220"/>
        <v>0</v>
      </c>
      <c r="AB601" s="6">
        <f t="shared" si="220"/>
        <v>0</v>
      </c>
      <c r="AC601" s="6">
        <f t="shared" si="220"/>
        <v>0</v>
      </c>
      <c r="AD601" s="6">
        <f t="shared" si="220"/>
        <v>7</v>
      </c>
      <c r="AE601" s="6">
        <f t="shared" si="220"/>
        <v>0</v>
      </c>
      <c r="AF601" s="6">
        <f t="shared" si="235"/>
        <v>7</v>
      </c>
      <c r="AG601" s="6">
        <f t="shared" si="236"/>
        <v>0</v>
      </c>
      <c r="AH601" s="14" t="str">
        <f>LEFT(X601,2)&amp;"."&amp;VLOOKUP(MID(X601,4,3),'Data validation'!$A$1:$B$12,2,FALSE)&amp;".2025"</f>
        <v>30.01.2025</v>
      </c>
      <c r="AI601">
        <f t="shared" si="237"/>
        <v>5</v>
      </c>
      <c r="AJ601" t="str">
        <f>H601&amp;"."&amp;VLOOKUP(I601,'Data validation'!$A$1:$B$12,2,FALSE)&amp;".2026"</f>
        <v>08.08.2026</v>
      </c>
      <c r="AK601">
        <f t="shared" si="238"/>
        <v>32</v>
      </c>
      <c r="AL601" t="e">
        <f>VLOOKUP(E601,[2]Sheet1!$A:$B,2,FALSE)</f>
        <v>#N/A</v>
      </c>
    </row>
    <row r="602" spans="1:38" x14ac:dyDescent="0.25">
      <c r="A602" t="str">
        <f>VLOOKUP(Q602,'Data validation'!$K$2:$L$50,2,FALSE)</f>
        <v>TO</v>
      </c>
      <c r="B602">
        <f t="shared" si="224"/>
        <v>0</v>
      </c>
      <c r="C602">
        <f t="shared" si="225"/>
        <v>0</v>
      </c>
      <c r="D602">
        <f t="shared" si="226"/>
        <v>9</v>
      </c>
      <c r="E602">
        <v>9868</v>
      </c>
      <c r="F602" t="s">
        <v>5508</v>
      </c>
      <c r="G602" t="s">
        <v>558</v>
      </c>
      <c r="H602" t="str">
        <f t="shared" si="227"/>
        <v>16</v>
      </c>
      <c r="I602" t="str">
        <f t="shared" si="228"/>
        <v>Jul</v>
      </c>
      <c r="J602" t="s">
        <v>107</v>
      </c>
      <c r="K602" t="str">
        <f t="shared" si="229"/>
        <v>25</v>
      </c>
      <c r="L602" t="str">
        <f t="shared" si="230"/>
        <v>Jul</v>
      </c>
      <c r="M602">
        <v>9</v>
      </c>
      <c r="N602">
        <f t="shared" si="231"/>
        <v>9</v>
      </c>
      <c r="O602">
        <f t="shared" si="232"/>
        <v>0</v>
      </c>
      <c r="P602">
        <f t="shared" si="233"/>
        <v>0</v>
      </c>
      <c r="Q602" t="s">
        <v>56</v>
      </c>
      <c r="R602" t="s">
        <v>20</v>
      </c>
      <c r="S602">
        <v>2</v>
      </c>
      <c r="T602">
        <v>0</v>
      </c>
      <c r="U602" s="2">
        <f>SUMIFS(Novoton!L:L,Novoton!D:D,'Резервации 2026'!E602)</f>
        <v>2871.3149063999999</v>
      </c>
      <c r="V602" s="2">
        <f>+U602/M602</f>
        <v>319.03498960000002</v>
      </c>
      <c r="W602" t="s">
        <v>262</v>
      </c>
      <c r="X602" t="s">
        <v>5509</v>
      </c>
      <c r="Y602" t="s">
        <v>5488</v>
      </c>
      <c r="Z602" t="str">
        <f t="shared" si="234"/>
        <v>Jan</v>
      </c>
      <c r="AA602" s="6">
        <f t="shared" si="220"/>
        <v>0</v>
      </c>
      <c r="AB602" s="6">
        <f t="shared" si="220"/>
        <v>0</v>
      </c>
      <c r="AC602" s="6">
        <f t="shared" si="220"/>
        <v>9</v>
      </c>
      <c r="AD602" s="6">
        <f t="shared" si="220"/>
        <v>0</v>
      </c>
      <c r="AE602" s="6">
        <f t="shared" si="220"/>
        <v>0</v>
      </c>
      <c r="AF602" s="6">
        <f t="shared" si="235"/>
        <v>9</v>
      </c>
      <c r="AG602" s="6">
        <f t="shared" si="236"/>
        <v>0</v>
      </c>
      <c r="AH602" s="14" t="str">
        <f>LEFT(X602,2)&amp;"."&amp;VLOOKUP(MID(X602,4,3),'Data validation'!$A$1:$B$12,2,FALSE)&amp;".2025"</f>
        <v>30.01.2025</v>
      </c>
      <c r="AI602">
        <f t="shared" si="237"/>
        <v>5</v>
      </c>
      <c r="AJ602" t="str">
        <f>H602&amp;"."&amp;VLOOKUP(I602,'Data validation'!$A$1:$B$12,2,FALSE)&amp;".2026"</f>
        <v>16.07.2026</v>
      </c>
      <c r="AK602">
        <f t="shared" si="238"/>
        <v>29</v>
      </c>
      <c r="AL602" t="e">
        <f>VLOOKUP(E602,[2]Sheet1!$A:$B,2,FALSE)</f>
        <v>#N/A</v>
      </c>
    </row>
    <row r="603" spans="1:38" x14ac:dyDescent="0.25">
      <c r="A603" t="str">
        <f>VLOOKUP(Q603,'Data validation'!$K$2:$L$50,2,FALSE)</f>
        <v>TO</v>
      </c>
      <c r="B603">
        <f t="shared" si="224"/>
        <v>0</v>
      </c>
      <c r="C603">
        <f t="shared" si="225"/>
        <v>0</v>
      </c>
      <c r="D603">
        <f t="shared" si="226"/>
        <v>6</v>
      </c>
      <c r="E603">
        <v>8313</v>
      </c>
      <c r="F603" t="s">
        <v>7883</v>
      </c>
      <c r="G603" t="s">
        <v>107</v>
      </c>
      <c r="H603" t="str">
        <f t="shared" si="227"/>
        <v>25</v>
      </c>
      <c r="I603" t="str">
        <f t="shared" si="228"/>
        <v>Jul</v>
      </c>
      <c r="J603" t="s">
        <v>108</v>
      </c>
      <c r="K603" t="str">
        <f t="shared" si="229"/>
        <v>31</v>
      </c>
      <c r="L603" t="str">
        <f t="shared" si="230"/>
        <v>Jul</v>
      </c>
      <c r="M603">
        <v>6</v>
      </c>
      <c r="N603">
        <f t="shared" si="231"/>
        <v>6</v>
      </c>
      <c r="O603">
        <f t="shared" si="232"/>
        <v>0</v>
      </c>
      <c r="P603">
        <f t="shared" si="233"/>
        <v>0</v>
      </c>
      <c r="Q603" t="s">
        <v>81</v>
      </c>
      <c r="R603" t="s">
        <v>110</v>
      </c>
      <c r="S603">
        <v>4</v>
      </c>
      <c r="T603">
        <v>1</v>
      </c>
      <c r="U603" s="2">
        <f>SUMIFS(SLR!L:L,SLR!D:D,'Резервации 2026'!E603)</f>
        <v>3100.6164156</v>
      </c>
      <c r="V603" s="2">
        <f t="shared" ref="V603:V604" si="244">+U603/M603</f>
        <v>516.76940260000003</v>
      </c>
      <c r="W603" t="s">
        <v>262</v>
      </c>
      <c r="X603" t="s">
        <v>761</v>
      </c>
      <c r="Y603" t="s">
        <v>637</v>
      </c>
      <c r="Z603" t="str">
        <f t="shared" si="234"/>
        <v>Nov</v>
      </c>
      <c r="AA603" s="6">
        <f t="shared" si="220"/>
        <v>0</v>
      </c>
      <c r="AB603" s="6">
        <f t="shared" si="220"/>
        <v>0</v>
      </c>
      <c r="AC603" s="6">
        <f t="shared" si="220"/>
        <v>6</v>
      </c>
      <c r="AD603" s="6">
        <f t="shared" si="220"/>
        <v>0</v>
      </c>
      <c r="AE603" s="6">
        <f t="shared" si="220"/>
        <v>0</v>
      </c>
      <c r="AF603" s="6">
        <f t="shared" si="235"/>
        <v>6</v>
      </c>
      <c r="AG603" s="6">
        <f t="shared" si="236"/>
        <v>0</v>
      </c>
      <c r="AH603" s="14" t="str">
        <f>LEFT(X603,2)&amp;"."&amp;VLOOKUP(MID(X603,4,3),'Data validation'!$A$1:$B$12,2,FALSE)&amp;".2025"</f>
        <v>10.11.2025</v>
      </c>
      <c r="AI603">
        <f t="shared" si="237"/>
        <v>46</v>
      </c>
      <c r="AJ603" t="str">
        <f>H603&amp;"."&amp;VLOOKUP(I603,'Data validation'!$A$1:$B$12,2,FALSE)&amp;".2026"</f>
        <v>25.07.2026</v>
      </c>
      <c r="AK603">
        <f t="shared" si="238"/>
        <v>30</v>
      </c>
      <c r="AL603" t="e">
        <f>VLOOKUP(E603,[2]Sheet1!$A:$B,2,FALSE)</f>
        <v>#N/A</v>
      </c>
    </row>
    <row r="604" spans="1:38" x14ac:dyDescent="0.25">
      <c r="A604" t="str">
        <f>VLOOKUP(Q604,'Data validation'!$K$2:$L$50,2,FALSE)</f>
        <v>TO</v>
      </c>
      <c r="B604">
        <f t="shared" si="224"/>
        <v>0</v>
      </c>
      <c r="C604">
        <f t="shared" si="225"/>
        <v>0</v>
      </c>
      <c r="D604">
        <f t="shared" si="226"/>
        <v>6</v>
      </c>
      <c r="E604">
        <v>8314</v>
      </c>
      <c r="F604" t="s">
        <v>7884</v>
      </c>
      <c r="G604" t="s">
        <v>135</v>
      </c>
      <c r="H604" t="str">
        <f t="shared" si="227"/>
        <v>01</v>
      </c>
      <c r="I604" t="str">
        <f t="shared" si="228"/>
        <v>Aug</v>
      </c>
      <c r="J604" t="s">
        <v>646</v>
      </c>
      <c r="K604" t="str">
        <f t="shared" si="229"/>
        <v>07</v>
      </c>
      <c r="L604" t="str">
        <f t="shared" si="230"/>
        <v>Aug</v>
      </c>
      <c r="M604">
        <v>6</v>
      </c>
      <c r="N604">
        <f t="shared" si="231"/>
        <v>6</v>
      </c>
      <c r="O604">
        <f t="shared" si="232"/>
        <v>0</v>
      </c>
      <c r="P604">
        <f t="shared" si="233"/>
        <v>0</v>
      </c>
      <c r="Q604" t="s">
        <v>81</v>
      </c>
      <c r="R604" t="s">
        <v>48</v>
      </c>
      <c r="S604">
        <v>2</v>
      </c>
      <c r="T604">
        <v>1</v>
      </c>
      <c r="U604" s="2">
        <f>SUMIFS(SLR!L:L,SLR!D:D,'Резервации 2026'!E604)</f>
        <v>1860.3463793999999</v>
      </c>
      <c r="V604" s="2">
        <f t="shared" si="244"/>
        <v>310.05772989999997</v>
      </c>
      <c r="W604" t="s">
        <v>262</v>
      </c>
      <c r="X604" t="s">
        <v>764</v>
      </c>
      <c r="Y604" t="s">
        <v>637</v>
      </c>
      <c r="Z604" t="str">
        <f t="shared" si="234"/>
        <v>Nov</v>
      </c>
      <c r="AA604" s="6">
        <f t="shared" si="220"/>
        <v>0</v>
      </c>
      <c r="AB604" s="6">
        <f t="shared" si="220"/>
        <v>0</v>
      </c>
      <c r="AC604" s="6">
        <f t="shared" si="220"/>
        <v>0</v>
      </c>
      <c r="AD604" s="6">
        <f t="shared" si="220"/>
        <v>6</v>
      </c>
      <c r="AE604" s="6">
        <f t="shared" si="220"/>
        <v>0</v>
      </c>
      <c r="AF604" s="6">
        <f t="shared" si="235"/>
        <v>6</v>
      </c>
      <c r="AG604" s="6">
        <f t="shared" si="236"/>
        <v>0</v>
      </c>
      <c r="AH604" s="14" t="str">
        <f>LEFT(X604,2)&amp;"."&amp;VLOOKUP(MID(X604,4,3),'Data validation'!$A$1:$B$12,2,FALSE)&amp;".2025"</f>
        <v>10.11.2025</v>
      </c>
      <c r="AI604">
        <f t="shared" si="237"/>
        <v>46</v>
      </c>
      <c r="AJ604" t="str">
        <f>H604&amp;"."&amp;VLOOKUP(I604,'Data validation'!$A$1:$B$12,2,FALSE)&amp;".2026"</f>
        <v>01.08.2026</v>
      </c>
      <c r="AK604">
        <f t="shared" si="238"/>
        <v>31</v>
      </c>
      <c r="AL604" t="e">
        <f>VLOOKUP(E604,[2]Sheet1!$A:$B,2,FALSE)</f>
        <v>#N/A</v>
      </c>
    </row>
    <row r="605" spans="1:38" x14ac:dyDescent="0.25">
      <c r="A605" t="str">
        <f>VLOOKUP(Q605,'Data validation'!$K$2:$L$50,2,FALSE)</f>
        <v>TO</v>
      </c>
      <c r="B605">
        <f t="shared" si="224"/>
        <v>0</v>
      </c>
      <c r="C605">
        <f t="shared" si="225"/>
        <v>0</v>
      </c>
      <c r="D605">
        <f t="shared" si="226"/>
        <v>10</v>
      </c>
      <c r="E605">
        <v>10059</v>
      </c>
      <c r="F605" t="s">
        <v>6588</v>
      </c>
      <c r="G605" t="s">
        <v>485</v>
      </c>
      <c r="H605" t="str">
        <f t="shared" si="227"/>
        <v>15</v>
      </c>
      <c r="I605" t="str">
        <f t="shared" si="228"/>
        <v>Jul</v>
      </c>
      <c r="J605" t="s">
        <v>107</v>
      </c>
      <c r="K605" t="str">
        <f t="shared" si="229"/>
        <v>25</v>
      </c>
      <c r="L605" t="str">
        <f t="shared" si="230"/>
        <v>Jul</v>
      </c>
      <c r="M605">
        <v>10</v>
      </c>
      <c r="N605">
        <f t="shared" si="231"/>
        <v>10</v>
      </c>
      <c r="O605">
        <f t="shared" si="232"/>
        <v>0</v>
      </c>
      <c r="P605">
        <f t="shared" si="233"/>
        <v>0</v>
      </c>
      <c r="Q605" t="s">
        <v>56</v>
      </c>
      <c r="R605" t="s">
        <v>20</v>
      </c>
      <c r="S605">
        <v>2</v>
      </c>
      <c r="T605">
        <v>2</v>
      </c>
      <c r="U605" s="2">
        <f>SUMIFS(Novoton!L:L,Novoton!D:D,'Резервации 2026'!E605)</f>
        <v>4272.901801</v>
      </c>
      <c r="V605" s="2">
        <f>+U605/M605</f>
        <v>427.29018009999999</v>
      </c>
      <c r="W605" t="s">
        <v>227</v>
      </c>
      <c r="X605" t="s">
        <v>6589</v>
      </c>
      <c r="Y605" t="s">
        <v>6590</v>
      </c>
      <c r="Z605" t="str">
        <f t="shared" si="234"/>
        <v>Feb</v>
      </c>
      <c r="AA605" s="6">
        <f t="shared" si="220"/>
        <v>0</v>
      </c>
      <c r="AB605" s="6">
        <f t="shared" si="220"/>
        <v>0</v>
      </c>
      <c r="AC605" s="6">
        <f t="shared" si="220"/>
        <v>10</v>
      </c>
      <c r="AD605" s="6">
        <f t="shared" si="220"/>
        <v>0</v>
      </c>
      <c r="AE605" s="6">
        <f t="shared" si="220"/>
        <v>0</v>
      </c>
      <c r="AF605" s="6">
        <f t="shared" si="235"/>
        <v>10</v>
      </c>
      <c r="AG605" s="6">
        <f t="shared" si="236"/>
        <v>0</v>
      </c>
      <c r="AH605" s="14" t="str">
        <f>LEFT(X605,2)&amp;"."&amp;VLOOKUP(MID(X605,4,3),'Data validation'!$A$1:$B$12,2,FALSE)&amp;".2025"</f>
        <v>12.02.2025</v>
      </c>
      <c r="AI605">
        <f t="shared" si="237"/>
        <v>7</v>
      </c>
      <c r="AJ605" t="str">
        <f>H605&amp;"."&amp;VLOOKUP(I605,'Data validation'!$A$1:$B$12,2,FALSE)&amp;".2026"</f>
        <v>15.07.2026</v>
      </c>
      <c r="AK605">
        <f t="shared" si="238"/>
        <v>29</v>
      </c>
      <c r="AL605" t="e">
        <f>VLOOKUP(E605,[2]Sheet1!$A:$B,2,FALSE)</f>
        <v>#N/A</v>
      </c>
    </row>
    <row r="606" spans="1:38" x14ac:dyDescent="0.25">
      <c r="A606" t="str">
        <f>VLOOKUP(Q606,'Data validation'!$K$2:$L$50,2,FALSE)</f>
        <v>BOOKING</v>
      </c>
      <c r="B606">
        <f t="shared" si="224"/>
        <v>4</v>
      </c>
      <c r="C606">
        <f t="shared" si="225"/>
        <v>0</v>
      </c>
      <c r="D606">
        <f t="shared" si="226"/>
        <v>0</v>
      </c>
      <c r="E606">
        <v>9152</v>
      </c>
      <c r="F606" t="s">
        <v>7885</v>
      </c>
      <c r="G606" t="s">
        <v>3637</v>
      </c>
      <c r="H606" t="str">
        <f t="shared" si="227"/>
        <v>25</v>
      </c>
      <c r="I606" t="str">
        <f t="shared" si="228"/>
        <v>May</v>
      </c>
      <c r="J606" t="s">
        <v>1869</v>
      </c>
      <c r="K606" t="str">
        <f t="shared" si="229"/>
        <v>29</v>
      </c>
      <c r="L606" t="str">
        <f t="shared" si="230"/>
        <v>May</v>
      </c>
      <c r="M606">
        <v>4</v>
      </c>
      <c r="N606">
        <f t="shared" si="231"/>
        <v>4</v>
      </c>
      <c r="O606">
        <f t="shared" si="232"/>
        <v>0</v>
      </c>
      <c r="P606">
        <f t="shared" si="233"/>
        <v>0</v>
      </c>
      <c r="Q606" t="s">
        <v>587</v>
      </c>
      <c r="R606" t="s">
        <v>17</v>
      </c>
      <c r="S606">
        <v>2</v>
      </c>
      <c r="T606">
        <v>0</v>
      </c>
      <c r="U606" s="2">
        <v>988.32216880733927</v>
      </c>
      <c r="V606" s="2">
        <v>247.08054220183482</v>
      </c>
      <c r="W606" t="s">
        <v>262</v>
      </c>
      <c r="X606" t="s">
        <v>3638</v>
      </c>
      <c r="Y606" t="s">
        <v>3635</v>
      </c>
      <c r="Z606" t="str">
        <f t="shared" si="234"/>
        <v>Dec</v>
      </c>
      <c r="AA606" s="6">
        <f t="shared" si="220"/>
        <v>4</v>
      </c>
      <c r="AB606" s="6">
        <f t="shared" si="220"/>
        <v>0</v>
      </c>
      <c r="AC606" s="6">
        <f t="shared" si="220"/>
        <v>0</v>
      </c>
      <c r="AD606" s="6">
        <f t="shared" si="220"/>
        <v>0</v>
      </c>
      <c r="AE606" s="6">
        <f t="shared" si="220"/>
        <v>0</v>
      </c>
      <c r="AF606" s="6">
        <f t="shared" si="235"/>
        <v>4</v>
      </c>
      <c r="AG606" s="6">
        <f t="shared" si="236"/>
        <v>0</v>
      </c>
      <c r="AH606" s="14" t="str">
        <f>LEFT(X606,2)&amp;"."&amp;VLOOKUP(MID(X606,4,3),'Data validation'!$A$1:$B$12,2,FALSE)&amp;".2025"</f>
        <v>22.12.2025</v>
      </c>
      <c r="AI606">
        <f t="shared" si="237"/>
        <v>52</v>
      </c>
      <c r="AJ606" t="str">
        <f>H606&amp;"."&amp;VLOOKUP(I606,'Data validation'!$A$1:$B$12,2,FALSE)&amp;".2026"</f>
        <v>25.05.2026</v>
      </c>
      <c r="AK606">
        <f t="shared" si="238"/>
        <v>22</v>
      </c>
      <c r="AL606" t="str">
        <f>VLOOKUP(E606,[2]Sheet1!$A:$B,2,FALSE)</f>
        <v>Анулирана</v>
      </c>
    </row>
    <row r="607" spans="1:38" x14ac:dyDescent="0.25">
      <c r="A607" t="str">
        <f>VLOOKUP(Q607,'Data validation'!$K$2:$L$50,2,FALSE)</f>
        <v>BOOKING</v>
      </c>
      <c r="B607">
        <f t="shared" si="224"/>
        <v>0</v>
      </c>
      <c r="C607">
        <f t="shared" si="225"/>
        <v>5</v>
      </c>
      <c r="D607">
        <f t="shared" si="226"/>
        <v>0</v>
      </c>
      <c r="E607">
        <v>9690</v>
      </c>
      <c r="F607" t="s">
        <v>5065</v>
      </c>
      <c r="G607" t="s">
        <v>523</v>
      </c>
      <c r="H607" t="str">
        <f t="shared" si="227"/>
        <v>25</v>
      </c>
      <c r="I607" t="str">
        <f t="shared" si="228"/>
        <v>Aug</v>
      </c>
      <c r="J607" t="s">
        <v>54</v>
      </c>
      <c r="K607" t="str">
        <f t="shared" si="229"/>
        <v>30</v>
      </c>
      <c r="L607" t="str">
        <f t="shared" si="230"/>
        <v>Aug</v>
      </c>
      <c r="M607">
        <v>5</v>
      </c>
      <c r="N607">
        <f t="shared" si="231"/>
        <v>5</v>
      </c>
      <c r="O607">
        <f t="shared" si="232"/>
        <v>0</v>
      </c>
      <c r="P607">
        <f t="shared" si="233"/>
        <v>0</v>
      </c>
      <c r="Q607" t="s">
        <v>587</v>
      </c>
      <c r="R607" t="s">
        <v>17</v>
      </c>
      <c r="S607">
        <v>2</v>
      </c>
      <c r="T607">
        <v>1</v>
      </c>
      <c r="U607" s="2">
        <v>2151.0541321100914</v>
      </c>
      <c r="V607" s="2">
        <v>430.21082642201827</v>
      </c>
      <c r="W607" t="s">
        <v>1025</v>
      </c>
      <c r="X607" t="s">
        <v>5066</v>
      </c>
      <c r="Y607" t="s">
        <v>5067</v>
      </c>
      <c r="Z607" t="str">
        <f t="shared" si="234"/>
        <v>Jan</v>
      </c>
      <c r="AA607" s="6">
        <f t="shared" si="220"/>
        <v>0</v>
      </c>
      <c r="AB607" s="6">
        <f t="shared" si="220"/>
        <v>0</v>
      </c>
      <c r="AC607" s="6">
        <f t="shared" si="220"/>
        <v>0</v>
      </c>
      <c r="AD607" s="6">
        <f t="shared" si="220"/>
        <v>5</v>
      </c>
      <c r="AE607" s="6">
        <f t="shared" si="220"/>
        <v>0</v>
      </c>
      <c r="AF607" s="6">
        <f t="shared" si="235"/>
        <v>5</v>
      </c>
      <c r="AG607" s="6">
        <f t="shared" si="236"/>
        <v>0</v>
      </c>
      <c r="AH607" s="14" t="str">
        <f>LEFT(X607,2)&amp;"."&amp;VLOOKUP(MID(X607,4,3),'Data validation'!$A$1:$B$12,2,FALSE)&amp;".2025"</f>
        <v>24.01.2025</v>
      </c>
      <c r="AI607">
        <f t="shared" si="237"/>
        <v>4</v>
      </c>
      <c r="AJ607" t="str">
        <f>H607&amp;"."&amp;VLOOKUP(I607,'Data validation'!$A$1:$B$12,2,FALSE)&amp;".2026"</f>
        <v>25.08.2026</v>
      </c>
      <c r="AK607">
        <f t="shared" si="238"/>
        <v>35</v>
      </c>
      <c r="AL607" t="str">
        <f>VLOOKUP(E607,[2]Sheet1!$A:$B,2,FALSE)</f>
        <v>Анулирана</v>
      </c>
    </row>
    <row r="608" spans="1:38" x14ac:dyDescent="0.25">
      <c r="A608" t="str">
        <f>VLOOKUP(Q608,'Data validation'!$K$2:$L$50,2,FALSE)</f>
        <v>BOOKING</v>
      </c>
      <c r="B608">
        <f t="shared" si="224"/>
        <v>0</v>
      </c>
      <c r="C608">
        <f t="shared" si="225"/>
        <v>5</v>
      </c>
      <c r="D608">
        <f t="shared" si="226"/>
        <v>0</v>
      </c>
      <c r="E608">
        <v>9691</v>
      </c>
      <c r="F608" t="s">
        <v>5065</v>
      </c>
      <c r="G608" t="s">
        <v>523</v>
      </c>
      <c r="H608" t="str">
        <f t="shared" si="227"/>
        <v>25</v>
      </c>
      <c r="I608" t="str">
        <f t="shared" si="228"/>
        <v>Aug</v>
      </c>
      <c r="J608" t="s">
        <v>54</v>
      </c>
      <c r="K608" t="str">
        <f t="shared" si="229"/>
        <v>30</v>
      </c>
      <c r="L608" t="str">
        <f t="shared" si="230"/>
        <v>Aug</v>
      </c>
      <c r="M608">
        <v>5</v>
      </c>
      <c r="N608">
        <f t="shared" si="231"/>
        <v>5</v>
      </c>
      <c r="O608">
        <f t="shared" si="232"/>
        <v>0</v>
      </c>
      <c r="P608">
        <f t="shared" si="233"/>
        <v>0</v>
      </c>
      <c r="Q608" t="s">
        <v>587</v>
      </c>
      <c r="R608" t="s">
        <v>17</v>
      </c>
      <c r="S608">
        <v>2</v>
      </c>
      <c r="T608">
        <v>2</v>
      </c>
      <c r="U608" s="2">
        <v>2903.9589651376145</v>
      </c>
      <c r="V608" s="2">
        <v>580.79179302752289</v>
      </c>
      <c r="X608" t="s">
        <v>5066</v>
      </c>
      <c r="Y608" t="s">
        <v>5067</v>
      </c>
      <c r="Z608" t="str">
        <f t="shared" si="234"/>
        <v>Jan</v>
      </c>
      <c r="AA608" s="6">
        <f t="shared" si="220"/>
        <v>0</v>
      </c>
      <c r="AB608" s="6">
        <f t="shared" si="220"/>
        <v>0</v>
      </c>
      <c r="AC608" s="6">
        <f t="shared" si="220"/>
        <v>0</v>
      </c>
      <c r="AD608" s="6">
        <f t="shared" si="220"/>
        <v>5</v>
      </c>
      <c r="AE608" s="6">
        <f t="shared" si="220"/>
        <v>0</v>
      </c>
      <c r="AF608" s="6">
        <f t="shared" si="235"/>
        <v>5</v>
      </c>
      <c r="AG608" s="6">
        <f t="shared" si="236"/>
        <v>0</v>
      </c>
      <c r="AH608" s="14" t="str">
        <f>LEFT(X608,2)&amp;"."&amp;VLOOKUP(MID(X608,4,3),'Data validation'!$A$1:$B$12,2,FALSE)&amp;".2025"</f>
        <v>24.01.2025</v>
      </c>
      <c r="AI608">
        <f t="shared" si="237"/>
        <v>4</v>
      </c>
      <c r="AJ608" t="str">
        <f>H608&amp;"."&amp;VLOOKUP(I608,'Data validation'!$A$1:$B$12,2,FALSE)&amp;".2026"</f>
        <v>25.08.2026</v>
      </c>
      <c r="AK608">
        <f t="shared" si="238"/>
        <v>35</v>
      </c>
      <c r="AL608" t="str">
        <f>VLOOKUP(E608,[2]Sheet1!$A:$B,2,FALSE)</f>
        <v>Анулирана</v>
      </c>
    </row>
    <row r="609" spans="1:38" x14ac:dyDescent="0.25">
      <c r="A609" t="str">
        <f>VLOOKUP(Q609,'Data validation'!$K$2:$L$50,2,FALSE)</f>
        <v>BOOKING</v>
      </c>
      <c r="B609">
        <f t="shared" si="224"/>
        <v>0</v>
      </c>
      <c r="C609">
        <f t="shared" si="225"/>
        <v>5</v>
      </c>
      <c r="D609">
        <f t="shared" si="226"/>
        <v>0</v>
      </c>
      <c r="E609">
        <v>9692</v>
      </c>
      <c r="F609" t="s">
        <v>5065</v>
      </c>
      <c r="G609" t="s">
        <v>523</v>
      </c>
      <c r="H609" t="str">
        <f t="shared" si="227"/>
        <v>25</v>
      </c>
      <c r="I609" t="str">
        <f t="shared" si="228"/>
        <v>Aug</v>
      </c>
      <c r="J609" t="s">
        <v>54</v>
      </c>
      <c r="K609" t="str">
        <f t="shared" si="229"/>
        <v>30</v>
      </c>
      <c r="L609" t="str">
        <f t="shared" si="230"/>
        <v>Aug</v>
      </c>
      <c r="M609">
        <v>5</v>
      </c>
      <c r="N609">
        <f t="shared" si="231"/>
        <v>5</v>
      </c>
      <c r="O609">
        <f t="shared" si="232"/>
        <v>0</v>
      </c>
      <c r="P609">
        <f t="shared" si="233"/>
        <v>0</v>
      </c>
      <c r="Q609" t="s">
        <v>587</v>
      </c>
      <c r="R609" t="s">
        <v>17</v>
      </c>
      <c r="S609">
        <v>1</v>
      </c>
      <c r="T609">
        <v>2</v>
      </c>
      <c r="U609" s="2">
        <v>2688.8176651376143</v>
      </c>
      <c r="V609" s="2">
        <v>537.76353302752284</v>
      </c>
      <c r="X609" t="s">
        <v>5066</v>
      </c>
      <c r="Y609" t="s">
        <v>5067</v>
      </c>
      <c r="Z609" t="str">
        <f t="shared" si="234"/>
        <v>Jan</v>
      </c>
      <c r="AA609" s="6">
        <f t="shared" si="220"/>
        <v>0</v>
      </c>
      <c r="AB609" s="6">
        <f t="shared" si="220"/>
        <v>0</v>
      </c>
      <c r="AC609" s="6">
        <f t="shared" si="220"/>
        <v>0</v>
      </c>
      <c r="AD609" s="6">
        <f t="shared" si="220"/>
        <v>5</v>
      </c>
      <c r="AE609" s="6">
        <f t="shared" si="220"/>
        <v>0</v>
      </c>
      <c r="AF609" s="6">
        <f t="shared" si="235"/>
        <v>5</v>
      </c>
      <c r="AG609" s="6">
        <f t="shared" si="236"/>
        <v>0</v>
      </c>
      <c r="AH609" s="14" t="str">
        <f>LEFT(X609,2)&amp;"."&amp;VLOOKUP(MID(X609,4,3),'Data validation'!$A$1:$B$12,2,FALSE)&amp;".2025"</f>
        <v>24.01.2025</v>
      </c>
      <c r="AI609">
        <f t="shared" si="237"/>
        <v>4</v>
      </c>
      <c r="AJ609" t="str">
        <f>H609&amp;"."&amp;VLOOKUP(I609,'Data validation'!$A$1:$B$12,2,FALSE)&amp;".2026"</f>
        <v>25.08.2026</v>
      </c>
      <c r="AK609">
        <f t="shared" si="238"/>
        <v>35</v>
      </c>
      <c r="AL609" t="str">
        <f>VLOOKUP(E609,[2]Sheet1!$A:$B,2,FALSE)</f>
        <v>Анулирана</v>
      </c>
    </row>
    <row r="610" spans="1:38" x14ac:dyDescent="0.25">
      <c r="A610" t="str">
        <f>VLOOKUP(Q610,'Data validation'!$K$2:$L$50,2,FALSE)</f>
        <v>TO</v>
      </c>
      <c r="B610">
        <f t="shared" si="224"/>
        <v>0</v>
      </c>
      <c r="C610">
        <f t="shared" si="225"/>
        <v>7</v>
      </c>
      <c r="D610">
        <f t="shared" si="226"/>
        <v>0</v>
      </c>
      <c r="E610">
        <v>8201</v>
      </c>
      <c r="F610" t="s">
        <v>7886</v>
      </c>
      <c r="G610" t="s">
        <v>364</v>
      </c>
      <c r="H610" t="str">
        <f t="shared" si="227"/>
        <v>31</v>
      </c>
      <c r="I610" t="str">
        <f t="shared" si="228"/>
        <v>May</v>
      </c>
      <c r="J610" t="s">
        <v>492</v>
      </c>
      <c r="K610" t="str">
        <f t="shared" si="229"/>
        <v>07</v>
      </c>
      <c r="L610" t="str">
        <f t="shared" si="230"/>
        <v>Jun</v>
      </c>
      <c r="M610">
        <v>7</v>
      </c>
      <c r="N610">
        <f t="shared" si="231"/>
        <v>-24</v>
      </c>
      <c r="O610">
        <f t="shared" si="232"/>
        <v>0</v>
      </c>
      <c r="P610">
        <f t="shared" si="233"/>
        <v>6</v>
      </c>
      <c r="Q610" t="s">
        <v>56</v>
      </c>
      <c r="R610" t="s">
        <v>63</v>
      </c>
      <c r="S610">
        <v>3</v>
      </c>
      <c r="T610">
        <v>1</v>
      </c>
      <c r="U610" s="2">
        <f>SUMIFS(Novoton!L:L,Novoton!D:D,'Резервации 2026'!E610)</f>
        <v>1379.3295492</v>
      </c>
      <c r="V610" s="2">
        <f>+U610/M610</f>
        <v>197.04707845714285</v>
      </c>
      <c r="X610" t="s">
        <v>493</v>
      </c>
      <c r="Y610" t="s">
        <v>338</v>
      </c>
      <c r="Z610" t="str">
        <f t="shared" si="234"/>
        <v>Nov</v>
      </c>
      <c r="AA610" s="6">
        <f t="shared" si="220"/>
        <v>0</v>
      </c>
      <c r="AB610" s="6">
        <f t="shared" si="220"/>
        <v>6</v>
      </c>
      <c r="AC610" s="6">
        <f t="shared" si="220"/>
        <v>0</v>
      </c>
      <c r="AD610" s="6">
        <f t="shared" si="220"/>
        <v>0</v>
      </c>
      <c r="AE610" s="6">
        <f t="shared" si="220"/>
        <v>0</v>
      </c>
      <c r="AF610" s="6">
        <f t="shared" si="235"/>
        <v>6</v>
      </c>
      <c r="AG610" s="6">
        <f t="shared" si="236"/>
        <v>-1</v>
      </c>
      <c r="AH610" s="14" t="str">
        <f>LEFT(X610,2)&amp;"."&amp;VLOOKUP(MID(X610,4,3),'Data validation'!$A$1:$B$12,2,FALSE)&amp;".2025"</f>
        <v>07.11.2025</v>
      </c>
      <c r="AI610">
        <f t="shared" si="237"/>
        <v>45</v>
      </c>
      <c r="AJ610" t="str">
        <f>H610&amp;"."&amp;VLOOKUP(I610,'Data validation'!$A$1:$B$12,2,FALSE)&amp;".2026"</f>
        <v>31.05.2026</v>
      </c>
      <c r="AK610">
        <f t="shared" si="238"/>
        <v>23</v>
      </c>
      <c r="AL610" t="e">
        <f>VLOOKUP(E610,[2]Sheet1!$A:$B,2,FALSE)</f>
        <v>#N/A</v>
      </c>
    </row>
    <row r="611" spans="1:38" x14ac:dyDescent="0.25">
      <c r="A611" t="str">
        <f>VLOOKUP(Q611,'Data validation'!$K$2:$L$50,2,FALSE)</f>
        <v>TO</v>
      </c>
      <c r="B611">
        <f t="shared" si="224"/>
        <v>2</v>
      </c>
      <c r="C611">
        <f t="shared" si="225"/>
        <v>3</v>
      </c>
      <c r="D611">
        <f t="shared" si="226"/>
        <v>0</v>
      </c>
      <c r="E611">
        <v>8770</v>
      </c>
      <c r="F611" t="s">
        <v>7887</v>
      </c>
      <c r="G611" t="s">
        <v>1869</v>
      </c>
      <c r="H611" t="str">
        <f t="shared" si="227"/>
        <v>29</v>
      </c>
      <c r="I611" t="str">
        <f t="shared" si="228"/>
        <v>May</v>
      </c>
      <c r="J611" t="s">
        <v>365</v>
      </c>
      <c r="K611" t="str">
        <f t="shared" si="229"/>
        <v>03</v>
      </c>
      <c r="L611" t="str">
        <f t="shared" si="230"/>
        <v>Jun</v>
      </c>
      <c r="M611">
        <v>5</v>
      </c>
      <c r="N611">
        <f t="shared" si="231"/>
        <v>-26</v>
      </c>
      <c r="O611">
        <f t="shared" si="232"/>
        <v>2</v>
      </c>
      <c r="P611">
        <f t="shared" si="233"/>
        <v>2</v>
      </c>
      <c r="Q611" t="s">
        <v>158</v>
      </c>
      <c r="R611" t="s">
        <v>17</v>
      </c>
      <c r="S611">
        <v>2</v>
      </c>
      <c r="T611">
        <v>0</v>
      </c>
      <c r="U611" s="2">
        <f>SUMIFS(DTS!L:L,DTS!D:D,'Резервации 2026'!E611)</f>
        <v>753.58129900000006</v>
      </c>
      <c r="V611" s="2">
        <f t="shared" ref="V611:V613" si="245">+U611/M611</f>
        <v>150.71625980000002</v>
      </c>
      <c r="W611" t="s">
        <v>262</v>
      </c>
      <c r="X611" t="s">
        <v>1867</v>
      </c>
      <c r="Y611" t="s">
        <v>1761</v>
      </c>
      <c r="Z611" t="str">
        <f t="shared" si="234"/>
        <v>Nov</v>
      </c>
      <c r="AA611" s="6">
        <f t="shared" si="220"/>
        <v>2</v>
      </c>
      <c r="AB611" s="6">
        <f t="shared" si="220"/>
        <v>2</v>
      </c>
      <c r="AC611" s="6">
        <f t="shared" si="220"/>
        <v>0</v>
      </c>
      <c r="AD611" s="6">
        <f t="shared" si="220"/>
        <v>0</v>
      </c>
      <c r="AE611" s="6">
        <f t="shared" si="220"/>
        <v>0</v>
      </c>
      <c r="AF611" s="6">
        <f t="shared" si="235"/>
        <v>4</v>
      </c>
      <c r="AG611" s="6">
        <f t="shared" si="236"/>
        <v>-1</v>
      </c>
      <c r="AH611" s="14" t="str">
        <f>LEFT(X611,2)&amp;"."&amp;VLOOKUP(MID(X611,4,3),'Data validation'!$A$1:$B$12,2,FALSE)&amp;".2025"</f>
        <v>24.11.2025</v>
      </c>
      <c r="AI611">
        <f t="shared" si="237"/>
        <v>48</v>
      </c>
      <c r="AJ611" t="str">
        <f>H611&amp;"."&amp;VLOOKUP(I611,'Data validation'!$A$1:$B$12,2,FALSE)&amp;".2026"</f>
        <v>29.05.2026</v>
      </c>
      <c r="AK611">
        <f t="shared" si="238"/>
        <v>22</v>
      </c>
      <c r="AL611" t="e">
        <f>VLOOKUP(E611,[2]Sheet1!$A:$B,2,FALSE)</f>
        <v>#N/A</v>
      </c>
    </row>
    <row r="612" spans="1:38" x14ac:dyDescent="0.25">
      <c r="A612" t="str">
        <f>VLOOKUP(Q612,'Data validation'!$K$2:$L$50,2,FALSE)</f>
        <v>TO</v>
      </c>
      <c r="B612">
        <f t="shared" si="224"/>
        <v>2</v>
      </c>
      <c r="C612">
        <f t="shared" si="225"/>
        <v>3</v>
      </c>
      <c r="D612">
        <f t="shared" si="226"/>
        <v>0</v>
      </c>
      <c r="E612">
        <v>8772</v>
      </c>
      <c r="F612" t="s">
        <v>7888</v>
      </c>
      <c r="G612" t="s">
        <v>1869</v>
      </c>
      <c r="H612" t="str">
        <f t="shared" si="227"/>
        <v>29</v>
      </c>
      <c r="I612" t="str">
        <f t="shared" si="228"/>
        <v>May</v>
      </c>
      <c r="J612" t="s">
        <v>365</v>
      </c>
      <c r="K612" t="str">
        <f t="shared" si="229"/>
        <v>03</v>
      </c>
      <c r="L612" t="str">
        <f t="shared" si="230"/>
        <v>Jun</v>
      </c>
      <c r="M612">
        <v>5</v>
      </c>
      <c r="N612">
        <f t="shared" si="231"/>
        <v>-26</v>
      </c>
      <c r="O612">
        <f t="shared" si="232"/>
        <v>2</v>
      </c>
      <c r="P612">
        <f t="shared" si="233"/>
        <v>2</v>
      </c>
      <c r="Q612" t="s">
        <v>158</v>
      </c>
      <c r="R612" t="s">
        <v>17</v>
      </c>
      <c r="S612">
        <v>2</v>
      </c>
      <c r="T612">
        <v>0</v>
      </c>
      <c r="U612" s="2">
        <f>SUMIFS(DTS!L:L,DTS!D:D,'Резервации 2026'!E612)</f>
        <v>753.58129900000006</v>
      </c>
      <c r="V612" s="2">
        <f t="shared" si="245"/>
        <v>150.71625980000002</v>
      </c>
      <c r="W612" t="s">
        <v>262</v>
      </c>
      <c r="X612" t="s">
        <v>1877</v>
      </c>
      <c r="Y612" t="s">
        <v>1761</v>
      </c>
      <c r="Z612" t="str">
        <f t="shared" si="234"/>
        <v>Nov</v>
      </c>
      <c r="AA612" s="6">
        <f t="shared" si="220"/>
        <v>2</v>
      </c>
      <c r="AB612" s="6">
        <f t="shared" si="220"/>
        <v>2</v>
      </c>
      <c r="AC612" s="6">
        <f t="shared" si="220"/>
        <v>0</v>
      </c>
      <c r="AD612" s="6">
        <f t="shared" si="220"/>
        <v>0</v>
      </c>
      <c r="AE612" s="6">
        <f t="shared" si="220"/>
        <v>0</v>
      </c>
      <c r="AF612" s="6">
        <f t="shared" si="235"/>
        <v>4</v>
      </c>
      <c r="AG612" s="6">
        <f t="shared" si="236"/>
        <v>-1</v>
      </c>
      <c r="AH612" s="14" t="str">
        <f>LEFT(X612,2)&amp;"."&amp;VLOOKUP(MID(X612,4,3),'Data validation'!$A$1:$B$12,2,FALSE)&amp;".2025"</f>
        <v>24.11.2025</v>
      </c>
      <c r="AI612">
        <f t="shared" si="237"/>
        <v>48</v>
      </c>
      <c r="AJ612" t="str">
        <f>H612&amp;"."&amp;VLOOKUP(I612,'Data validation'!$A$1:$B$12,2,FALSE)&amp;".2026"</f>
        <v>29.05.2026</v>
      </c>
      <c r="AK612">
        <f t="shared" si="238"/>
        <v>22</v>
      </c>
      <c r="AL612" t="e">
        <f>VLOOKUP(E612,[2]Sheet1!$A:$B,2,FALSE)</f>
        <v>#N/A</v>
      </c>
    </row>
    <row r="613" spans="1:38" x14ac:dyDescent="0.25">
      <c r="A613" t="str">
        <f>VLOOKUP(Q613,'Data validation'!$K$2:$L$50,2,FALSE)</f>
        <v>TO</v>
      </c>
      <c r="B613">
        <f t="shared" si="224"/>
        <v>4</v>
      </c>
      <c r="C613">
        <f t="shared" si="225"/>
        <v>1</v>
      </c>
      <c r="D613">
        <f t="shared" si="226"/>
        <v>0</v>
      </c>
      <c r="E613">
        <v>8945</v>
      </c>
      <c r="F613" t="s">
        <v>7889</v>
      </c>
      <c r="G613" t="s">
        <v>1483</v>
      </c>
      <c r="H613" t="str">
        <f t="shared" si="227"/>
        <v>27</v>
      </c>
      <c r="I613" t="str">
        <f t="shared" si="228"/>
        <v>May</v>
      </c>
      <c r="J613" t="s">
        <v>27</v>
      </c>
      <c r="K613" t="str">
        <f t="shared" si="229"/>
        <v>01</v>
      </c>
      <c r="L613" t="str">
        <f t="shared" si="230"/>
        <v>Jun</v>
      </c>
      <c r="M613">
        <v>5</v>
      </c>
      <c r="N613">
        <f t="shared" si="231"/>
        <v>-26</v>
      </c>
      <c r="O613">
        <f t="shared" si="232"/>
        <v>4</v>
      </c>
      <c r="P613">
        <f t="shared" si="233"/>
        <v>0</v>
      </c>
      <c r="Q613" t="s">
        <v>158</v>
      </c>
      <c r="R613" t="s">
        <v>17</v>
      </c>
      <c r="S613">
        <v>2</v>
      </c>
      <c r="T613">
        <v>0</v>
      </c>
      <c r="U613" s="2">
        <f>SUMIFS(DTS!L:L,DTS!D:D,'Резервации 2026'!E613)</f>
        <v>816.36344199999996</v>
      </c>
      <c r="V613" s="2">
        <f t="shared" si="245"/>
        <v>163.27268839999999</v>
      </c>
      <c r="W613" t="s">
        <v>262</v>
      </c>
      <c r="X613" t="s">
        <v>3007</v>
      </c>
      <c r="Y613" t="s">
        <v>3213</v>
      </c>
      <c r="Z613" t="str">
        <f t="shared" si="234"/>
        <v>Dec</v>
      </c>
      <c r="AA613" s="6">
        <f t="shared" si="220"/>
        <v>4</v>
      </c>
      <c r="AB613" s="6">
        <f t="shared" si="220"/>
        <v>0</v>
      </c>
      <c r="AC613" s="6">
        <f t="shared" si="220"/>
        <v>0</v>
      </c>
      <c r="AD613" s="6">
        <f t="shared" si="220"/>
        <v>0</v>
      </c>
      <c r="AE613" s="6">
        <f t="shared" si="220"/>
        <v>0</v>
      </c>
      <c r="AF613" s="6">
        <f t="shared" si="235"/>
        <v>4</v>
      </c>
      <c r="AG613" s="6">
        <f t="shared" si="236"/>
        <v>-1</v>
      </c>
      <c r="AH613" s="14" t="str">
        <f>LEFT(X613,2)&amp;"."&amp;VLOOKUP(MID(X613,4,3),'Data validation'!$A$1:$B$12,2,FALSE)&amp;".2025"</f>
        <v>01.12.2025</v>
      </c>
      <c r="AI613">
        <f t="shared" si="237"/>
        <v>49</v>
      </c>
      <c r="AJ613" t="str">
        <f>H613&amp;"."&amp;VLOOKUP(I613,'Data validation'!$A$1:$B$12,2,FALSE)&amp;".2026"</f>
        <v>27.05.2026</v>
      </c>
      <c r="AK613">
        <f t="shared" si="238"/>
        <v>22</v>
      </c>
      <c r="AL613" t="e">
        <f>VLOOKUP(E613,[2]Sheet1!$A:$B,2,FALSE)</f>
        <v>#N/A</v>
      </c>
    </row>
    <row r="614" spans="1:38" x14ac:dyDescent="0.25">
      <c r="A614" t="str">
        <f>VLOOKUP(Q614,'Data validation'!$K$2:$L$50,2,FALSE)</f>
        <v>BOOKING</v>
      </c>
      <c r="B614">
        <f t="shared" si="224"/>
        <v>2</v>
      </c>
      <c r="C614">
        <f t="shared" si="225"/>
        <v>0</v>
      </c>
      <c r="D614">
        <f t="shared" si="226"/>
        <v>0</v>
      </c>
      <c r="E614">
        <v>9302</v>
      </c>
      <c r="F614" t="s">
        <v>7890</v>
      </c>
      <c r="G614" t="s">
        <v>1869</v>
      </c>
      <c r="H614" t="str">
        <f t="shared" si="227"/>
        <v>29</v>
      </c>
      <c r="I614" t="str">
        <f t="shared" si="228"/>
        <v>May</v>
      </c>
      <c r="J614" t="s">
        <v>364</v>
      </c>
      <c r="K614" t="str">
        <f t="shared" si="229"/>
        <v>31</v>
      </c>
      <c r="L614" t="str">
        <f t="shared" si="230"/>
        <v>May</v>
      </c>
      <c r="M614">
        <v>2</v>
      </c>
      <c r="N614">
        <f t="shared" si="231"/>
        <v>2</v>
      </c>
      <c r="O614">
        <f t="shared" si="232"/>
        <v>0</v>
      </c>
      <c r="P614">
        <f t="shared" si="233"/>
        <v>0</v>
      </c>
      <c r="Q614" t="s">
        <v>587</v>
      </c>
      <c r="R614" t="s">
        <v>63</v>
      </c>
      <c r="S614">
        <v>2</v>
      </c>
      <c r="T614">
        <v>1</v>
      </c>
      <c r="U614" s="2">
        <v>514.50889376146779</v>
      </c>
      <c r="V614" s="2">
        <v>257.25444688073389</v>
      </c>
      <c r="W614" t="s">
        <v>262</v>
      </c>
      <c r="X614" t="s">
        <v>3849</v>
      </c>
      <c r="Y614" t="s">
        <v>3819</v>
      </c>
      <c r="Z614" t="str">
        <f t="shared" si="234"/>
        <v>Dec</v>
      </c>
      <c r="AA614" s="6">
        <f t="shared" ref="AA614:AE664" si="246">IF($I614=AA$1,IF($L614=AA$1,$M614,$O614),IF($L614=AA$1,$P614,0))</f>
        <v>2</v>
      </c>
      <c r="AB614" s="6">
        <f t="shared" si="246"/>
        <v>0</v>
      </c>
      <c r="AC614" s="6">
        <f t="shared" si="246"/>
        <v>0</v>
      </c>
      <c r="AD614" s="6">
        <f t="shared" si="246"/>
        <v>0</v>
      </c>
      <c r="AE614" s="6">
        <f t="shared" si="246"/>
        <v>0</v>
      </c>
      <c r="AF614" s="6">
        <f t="shared" si="235"/>
        <v>2</v>
      </c>
      <c r="AG614" s="6">
        <f t="shared" si="236"/>
        <v>0</v>
      </c>
      <c r="AH614" s="14" t="str">
        <f>LEFT(X614,2)&amp;"."&amp;VLOOKUP(MID(X614,4,3),'Data validation'!$A$1:$B$12,2,FALSE)&amp;".2025"</f>
        <v>31.12.2025</v>
      </c>
      <c r="AI614">
        <f t="shared" si="237"/>
        <v>53</v>
      </c>
      <c r="AJ614" t="str">
        <f>H614&amp;"."&amp;VLOOKUP(I614,'Data validation'!$A$1:$B$12,2,FALSE)&amp;".2026"</f>
        <v>29.05.2026</v>
      </c>
      <c r="AK614">
        <f t="shared" si="238"/>
        <v>22</v>
      </c>
      <c r="AL614" t="e">
        <f>VLOOKUP(E614,[2]Sheet1!$A:$B,2,FALSE)</f>
        <v>#N/A</v>
      </c>
    </row>
    <row r="615" spans="1:38" x14ac:dyDescent="0.25">
      <c r="A615" t="str">
        <f>VLOOKUP(Q615,'Data validation'!$K$2:$L$50,2,FALSE)</f>
        <v>TO</v>
      </c>
      <c r="B615">
        <f t="shared" si="224"/>
        <v>0</v>
      </c>
      <c r="C615">
        <f t="shared" si="225"/>
        <v>7</v>
      </c>
      <c r="D615">
        <f t="shared" si="226"/>
        <v>0</v>
      </c>
      <c r="E615">
        <v>8747</v>
      </c>
      <c r="F615" t="s">
        <v>7891</v>
      </c>
      <c r="G615" t="s">
        <v>181</v>
      </c>
      <c r="H615" t="str">
        <f t="shared" si="227"/>
        <v>03</v>
      </c>
      <c r="I615" t="str">
        <f t="shared" si="228"/>
        <v>Jul</v>
      </c>
      <c r="J615" t="s">
        <v>182</v>
      </c>
      <c r="K615" t="str">
        <f t="shared" si="229"/>
        <v>10</v>
      </c>
      <c r="L615" t="str">
        <f t="shared" si="230"/>
        <v>Jul</v>
      </c>
      <c r="M615">
        <v>7</v>
      </c>
      <c r="N615">
        <f t="shared" si="231"/>
        <v>7</v>
      </c>
      <c r="O615">
        <f t="shared" si="232"/>
        <v>0</v>
      </c>
      <c r="P615">
        <f t="shared" si="233"/>
        <v>0</v>
      </c>
      <c r="Q615" t="s">
        <v>56</v>
      </c>
      <c r="R615" t="s">
        <v>48</v>
      </c>
      <c r="S615">
        <v>2</v>
      </c>
      <c r="T615">
        <v>2</v>
      </c>
      <c r="U615" s="2">
        <f>SUMIFS(Novoton!L:L,Novoton!D:D,'Резервации 2026'!E615)</f>
        <v>2519.2459480999996</v>
      </c>
      <c r="V615" s="2">
        <f>+U615/M615</f>
        <v>359.89227829999993</v>
      </c>
      <c r="X615" t="s">
        <v>1814</v>
      </c>
      <c r="Y615" t="s">
        <v>1761</v>
      </c>
      <c r="Z615" t="str">
        <f t="shared" si="234"/>
        <v>Nov</v>
      </c>
      <c r="AA615" s="6">
        <f t="shared" si="246"/>
        <v>0</v>
      </c>
      <c r="AB615" s="6">
        <f t="shared" si="246"/>
        <v>0</v>
      </c>
      <c r="AC615" s="6">
        <f t="shared" si="246"/>
        <v>7</v>
      </c>
      <c r="AD615" s="6">
        <f t="shared" si="246"/>
        <v>0</v>
      </c>
      <c r="AE615" s="6">
        <f t="shared" si="246"/>
        <v>0</v>
      </c>
      <c r="AF615" s="6">
        <f t="shared" si="235"/>
        <v>7</v>
      </c>
      <c r="AG615" s="6">
        <f t="shared" si="236"/>
        <v>0</v>
      </c>
      <c r="AH615" s="14" t="str">
        <f>LEFT(X615,2)&amp;"."&amp;VLOOKUP(MID(X615,4,3),'Data validation'!$A$1:$B$12,2,FALSE)&amp;".2025"</f>
        <v>24.11.2025</v>
      </c>
      <c r="AI615">
        <f t="shared" si="237"/>
        <v>48</v>
      </c>
      <c r="AJ615" t="str">
        <f>H615&amp;"."&amp;VLOOKUP(I615,'Data validation'!$A$1:$B$12,2,FALSE)&amp;".2026"</f>
        <v>03.07.2026</v>
      </c>
      <c r="AK615">
        <f t="shared" si="238"/>
        <v>27</v>
      </c>
      <c r="AL615" t="e">
        <f>VLOOKUP(E615,[2]Sheet1!$A:$B,2,FALSE)</f>
        <v>#N/A</v>
      </c>
    </row>
    <row r="616" spans="1:38" x14ac:dyDescent="0.25">
      <c r="A616" t="str">
        <f>VLOOKUP(Q616,'Data validation'!$K$2:$L$50,2,FALSE)</f>
        <v>TOPOLA SKIES</v>
      </c>
      <c r="B616">
        <f t="shared" si="224"/>
        <v>0</v>
      </c>
      <c r="C616">
        <f t="shared" si="225"/>
        <v>5</v>
      </c>
      <c r="D616">
        <f t="shared" si="226"/>
        <v>0</v>
      </c>
      <c r="E616">
        <v>9397</v>
      </c>
      <c r="F616" t="s">
        <v>7892</v>
      </c>
      <c r="G616" t="s">
        <v>250</v>
      </c>
      <c r="H616" t="str">
        <f t="shared" si="227"/>
        <v>31</v>
      </c>
      <c r="I616" t="str">
        <f t="shared" si="228"/>
        <v>Aug</v>
      </c>
      <c r="J616" t="s">
        <v>694</v>
      </c>
      <c r="K616" t="str">
        <f t="shared" si="229"/>
        <v>05</v>
      </c>
      <c r="L616" t="str">
        <f t="shared" si="230"/>
        <v>Sep</v>
      </c>
      <c r="M616">
        <v>5</v>
      </c>
      <c r="N616">
        <f t="shared" si="231"/>
        <v>-26</v>
      </c>
      <c r="O616">
        <f t="shared" si="232"/>
        <v>0</v>
      </c>
      <c r="P616">
        <f t="shared" si="233"/>
        <v>4</v>
      </c>
      <c r="Q616" t="s">
        <v>35</v>
      </c>
      <c r="R616" t="s">
        <v>20</v>
      </c>
      <c r="S616">
        <v>2</v>
      </c>
      <c r="T616">
        <v>1</v>
      </c>
      <c r="U616" s="2">
        <v>1394.201752293578</v>
      </c>
      <c r="V616" s="2">
        <v>278.84035045871559</v>
      </c>
      <c r="X616" t="s">
        <v>4267</v>
      </c>
      <c r="Y616" t="s">
        <v>4262</v>
      </c>
      <c r="Z616" t="str">
        <f t="shared" si="234"/>
        <v>Jan</v>
      </c>
      <c r="AA616" s="6">
        <f t="shared" si="246"/>
        <v>0</v>
      </c>
      <c r="AB616" s="6">
        <f t="shared" si="246"/>
        <v>0</v>
      </c>
      <c r="AC616" s="6">
        <f t="shared" si="246"/>
        <v>0</v>
      </c>
      <c r="AD616" s="6">
        <f t="shared" si="246"/>
        <v>0</v>
      </c>
      <c r="AE616" s="6">
        <f t="shared" si="246"/>
        <v>4</v>
      </c>
      <c r="AF616" s="6">
        <f t="shared" si="235"/>
        <v>4</v>
      </c>
      <c r="AG616" s="6">
        <f t="shared" si="236"/>
        <v>-1</v>
      </c>
      <c r="AH616" s="14" t="str">
        <f>LEFT(X616,2)&amp;"."&amp;VLOOKUP(MID(X616,4,3),'Data validation'!$A$1:$B$12,2,FALSE)&amp;".2025"</f>
        <v>08.01.2025</v>
      </c>
      <c r="AI616">
        <f t="shared" si="237"/>
        <v>2</v>
      </c>
      <c r="AJ616" t="str">
        <f>H616&amp;"."&amp;VLOOKUP(I616,'Data validation'!$A$1:$B$12,2,FALSE)&amp;".2026"</f>
        <v>31.08.2026</v>
      </c>
      <c r="AK616">
        <f t="shared" si="238"/>
        <v>36</v>
      </c>
      <c r="AL616" t="e">
        <f>VLOOKUP(E616,[2]Sheet1!$A:$B,2,FALSE)</f>
        <v>#N/A</v>
      </c>
    </row>
    <row r="617" spans="1:38" x14ac:dyDescent="0.25">
      <c r="A617" t="str">
        <f>VLOOKUP(Q617,'Data validation'!$K$2:$L$50,2,FALSE)</f>
        <v>TO</v>
      </c>
      <c r="B617">
        <f t="shared" si="224"/>
        <v>0</v>
      </c>
      <c r="C617">
        <f t="shared" si="225"/>
        <v>1</v>
      </c>
      <c r="D617">
        <f t="shared" si="226"/>
        <v>6</v>
      </c>
      <c r="E617">
        <v>10130</v>
      </c>
      <c r="F617" t="s">
        <v>6822</v>
      </c>
      <c r="G617" t="s">
        <v>355</v>
      </c>
      <c r="H617" t="str">
        <f t="shared" si="227"/>
        <v>19</v>
      </c>
      <c r="I617" t="str">
        <f t="shared" si="228"/>
        <v>Aug</v>
      </c>
      <c r="J617" t="s">
        <v>520</v>
      </c>
      <c r="K617" t="str">
        <f t="shared" si="229"/>
        <v>26</v>
      </c>
      <c r="L617" t="str">
        <f t="shared" si="230"/>
        <v>Aug</v>
      </c>
      <c r="M617">
        <v>7</v>
      </c>
      <c r="N617">
        <f t="shared" si="231"/>
        <v>7</v>
      </c>
      <c r="O617">
        <f t="shared" si="232"/>
        <v>0</v>
      </c>
      <c r="P617">
        <f t="shared" si="233"/>
        <v>0</v>
      </c>
      <c r="Q617" t="s">
        <v>81</v>
      </c>
      <c r="R617" t="s">
        <v>17</v>
      </c>
      <c r="S617">
        <v>2</v>
      </c>
      <c r="T617">
        <v>0</v>
      </c>
      <c r="U617" s="2">
        <f>SUMIFS(SLR!L:L,SLR!D:D,'Резервации 2026'!E617)</f>
        <v>2271.5791952</v>
      </c>
      <c r="V617" s="2">
        <f t="shared" ref="V617:V619" si="247">+U617/M617</f>
        <v>324.51131359999999</v>
      </c>
      <c r="W617" t="s">
        <v>262</v>
      </c>
      <c r="X617" t="s">
        <v>6823</v>
      </c>
      <c r="Y617" t="s">
        <v>6802</v>
      </c>
      <c r="Z617" t="str">
        <f t="shared" si="234"/>
        <v>Feb</v>
      </c>
      <c r="AA617" s="6">
        <f t="shared" si="246"/>
        <v>0</v>
      </c>
      <c r="AB617" s="6">
        <f t="shared" si="246"/>
        <v>0</v>
      </c>
      <c r="AC617" s="6">
        <f t="shared" si="246"/>
        <v>0</v>
      </c>
      <c r="AD617" s="6">
        <f t="shared" si="246"/>
        <v>7</v>
      </c>
      <c r="AE617" s="6">
        <f t="shared" si="246"/>
        <v>0</v>
      </c>
      <c r="AF617" s="6">
        <f t="shared" si="235"/>
        <v>7</v>
      </c>
      <c r="AG617" s="6">
        <f t="shared" si="236"/>
        <v>0</v>
      </c>
      <c r="AH617" s="14" t="str">
        <f>LEFT(X617,2)&amp;"."&amp;VLOOKUP(MID(X617,4,3),'Data validation'!$A$1:$B$12,2,FALSE)&amp;".2025"</f>
        <v>18.02.2025</v>
      </c>
      <c r="AI617">
        <f t="shared" si="237"/>
        <v>8</v>
      </c>
      <c r="AJ617" t="str">
        <f>H617&amp;"."&amp;VLOOKUP(I617,'Data validation'!$A$1:$B$12,2,FALSE)&amp;".2026"</f>
        <v>19.08.2026</v>
      </c>
      <c r="AK617">
        <f t="shared" si="238"/>
        <v>34</v>
      </c>
      <c r="AL617" t="e">
        <f>VLOOKUP(E617,[2]Sheet1!$A:$B,2,FALSE)</f>
        <v>#N/A</v>
      </c>
    </row>
    <row r="618" spans="1:38" x14ac:dyDescent="0.25">
      <c r="A618" t="str">
        <f>VLOOKUP(Q618,'Data validation'!$K$2:$L$50,2,FALSE)</f>
        <v>TO</v>
      </c>
      <c r="B618">
        <f t="shared" si="224"/>
        <v>0</v>
      </c>
      <c r="C618">
        <f t="shared" si="225"/>
        <v>1</v>
      </c>
      <c r="D618">
        <f t="shared" si="226"/>
        <v>6</v>
      </c>
      <c r="E618">
        <v>10131</v>
      </c>
      <c r="F618" t="s">
        <v>6824</v>
      </c>
      <c r="G618" t="s">
        <v>355</v>
      </c>
      <c r="H618" t="str">
        <f t="shared" si="227"/>
        <v>19</v>
      </c>
      <c r="I618" t="str">
        <f t="shared" si="228"/>
        <v>Aug</v>
      </c>
      <c r="J618" t="s">
        <v>520</v>
      </c>
      <c r="K618" t="str">
        <f t="shared" si="229"/>
        <v>26</v>
      </c>
      <c r="L618" t="str">
        <f t="shared" si="230"/>
        <v>Aug</v>
      </c>
      <c r="M618">
        <v>7</v>
      </c>
      <c r="N618">
        <f t="shared" si="231"/>
        <v>7</v>
      </c>
      <c r="O618">
        <f t="shared" si="232"/>
        <v>0</v>
      </c>
      <c r="P618">
        <f t="shared" si="233"/>
        <v>0</v>
      </c>
      <c r="Q618" t="s">
        <v>81</v>
      </c>
      <c r="R618" t="s">
        <v>17</v>
      </c>
      <c r="S618">
        <v>2</v>
      </c>
      <c r="T618">
        <v>1</v>
      </c>
      <c r="U618" s="2">
        <f>SUMIFS(SLR!L:L,SLR!D:D,'Резервации 2026'!E618)</f>
        <v>2271.5791952</v>
      </c>
      <c r="V618" s="2">
        <f t="shared" si="247"/>
        <v>324.51131359999999</v>
      </c>
      <c r="W618" t="s">
        <v>262</v>
      </c>
      <c r="X618" t="s">
        <v>6823</v>
      </c>
      <c r="Y618" t="s">
        <v>6802</v>
      </c>
      <c r="Z618" t="str">
        <f t="shared" si="234"/>
        <v>Feb</v>
      </c>
      <c r="AA618" s="6">
        <f t="shared" si="246"/>
        <v>0</v>
      </c>
      <c r="AB618" s="6">
        <f t="shared" si="246"/>
        <v>0</v>
      </c>
      <c r="AC618" s="6">
        <f t="shared" si="246"/>
        <v>0</v>
      </c>
      <c r="AD618" s="6">
        <f t="shared" si="246"/>
        <v>7</v>
      </c>
      <c r="AE618" s="6">
        <f t="shared" si="246"/>
        <v>0</v>
      </c>
      <c r="AF618" s="6">
        <f t="shared" si="235"/>
        <v>7</v>
      </c>
      <c r="AG618" s="6">
        <f t="shared" si="236"/>
        <v>0</v>
      </c>
      <c r="AH618" s="14" t="str">
        <f>LEFT(X618,2)&amp;"."&amp;VLOOKUP(MID(X618,4,3),'Data validation'!$A$1:$B$12,2,FALSE)&amp;".2025"</f>
        <v>18.02.2025</v>
      </c>
      <c r="AI618">
        <f t="shared" si="237"/>
        <v>8</v>
      </c>
      <c r="AJ618" t="str">
        <f>H618&amp;"."&amp;VLOOKUP(I618,'Data validation'!$A$1:$B$12,2,FALSE)&amp;".2026"</f>
        <v>19.08.2026</v>
      </c>
      <c r="AK618">
        <f t="shared" si="238"/>
        <v>34</v>
      </c>
      <c r="AL618" t="e">
        <f>VLOOKUP(E618,[2]Sheet1!$A:$B,2,FALSE)</f>
        <v>#N/A</v>
      </c>
    </row>
    <row r="619" spans="1:38" x14ac:dyDescent="0.25">
      <c r="A619" t="str">
        <f>VLOOKUP(Q619,'Data validation'!$K$2:$L$50,2,FALSE)</f>
        <v>TO</v>
      </c>
      <c r="B619">
        <f t="shared" si="224"/>
        <v>0</v>
      </c>
      <c r="C619">
        <f t="shared" si="225"/>
        <v>7</v>
      </c>
      <c r="D619">
        <f t="shared" si="226"/>
        <v>0</v>
      </c>
      <c r="E619">
        <v>10132</v>
      </c>
      <c r="F619" t="s">
        <v>6825</v>
      </c>
      <c r="G619" t="s">
        <v>172</v>
      </c>
      <c r="H619" t="str">
        <f t="shared" si="227"/>
        <v>01</v>
      </c>
      <c r="I619" t="str">
        <f t="shared" si="228"/>
        <v>Jul</v>
      </c>
      <c r="J619" t="s">
        <v>593</v>
      </c>
      <c r="K619" t="str">
        <f t="shared" si="229"/>
        <v>08</v>
      </c>
      <c r="L619" t="str">
        <f t="shared" si="230"/>
        <v>Jul</v>
      </c>
      <c r="M619">
        <v>7</v>
      </c>
      <c r="N619">
        <f t="shared" si="231"/>
        <v>7</v>
      </c>
      <c r="O619">
        <f t="shared" si="232"/>
        <v>0</v>
      </c>
      <c r="P619">
        <f t="shared" si="233"/>
        <v>0</v>
      </c>
      <c r="Q619" t="s">
        <v>81</v>
      </c>
      <c r="R619" t="s">
        <v>17</v>
      </c>
      <c r="S619">
        <v>2</v>
      </c>
      <c r="T619">
        <v>1</v>
      </c>
      <c r="U619" s="2">
        <f>SUMIFS(SLR!L:L,SLR!D:D,'Резервации 2026'!E619)</f>
        <v>2110.0276371999998</v>
      </c>
      <c r="V619" s="2">
        <f t="shared" si="247"/>
        <v>301.43251959999998</v>
      </c>
      <c r="W619" t="s">
        <v>262</v>
      </c>
      <c r="X619" t="s">
        <v>6826</v>
      </c>
      <c r="Y619" t="s">
        <v>6802</v>
      </c>
      <c r="Z619" t="str">
        <f t="shared" si="234"/>
        <v>Feb</v>
      </c>
      <c r="AA619" s="6">
        <f t="shared" si="246"/>
        <v>0</v>
      </c>
      <c r="AB619" s="6">
        <f t="shared" si="246"/>
        <v>0</v>
      </c>
      <c r="AC619" s="6">
        <f t="shared" si="246"/>
        <v>7</v>
      </c>
      <c r="AD619" s="6">
        <f t="shared" si="246"/>
        <v>0</v>
      </c>
      <c r="AE619" s="6">
        <f t="shared" si="246"/>
        <v>0</v>
      </c>
      <c r="AF619" s="6">
        <f t="shared" si="235"/>
        <v>7</v>
      </c>
      <c r="AG619" s="6">
        <f t="shared" si="236"/>
        <v>0</v>
      </c>
      <c r="AH619" s="14" t="str">
        <f>LEFT(X619,2)&amp;"."&amp;VLOOKUP(MID(X619,4,3),'Data validation'!$A$1:$B$12,2,FALSE)&amp;".2025"</f>
        <v>18.02.2025</v>
      </c>
      <c r="AI619">
        <f t="shared" si="237"/>
        <v>8</v>
      </c>
      <c r="AJ619" t="str">
        <f>H619&amp;"."&amp;VLOOKUP(I619,'Data validation'!$A$1:$B$12,2,FALSE)&amp;".2026"</f>
        <v>01.07.2026</v>
      </c>
      <c r="AK619">
        <f t="shared" si="238"/>
        <v>27</v>
      </c>
      <c r="AL619" t="e">
        <f>VLOOKUP(E619,[2]Sheet1!$A:$B,2,FALSE)</f>
        <v>#N/A</v>
      </c>
    </row>
    <row r="620" spans="1:38" x14ac:dyDescent="0.25">
      <c r="A620" t="str">
        <f>VLOOKUP(Q620,'Data validation'!$K$2:$L$50,2,FALSE)</f>
        <v>TO</v>
      </c>
      <c r="B620">
        <f t="shared" si="224"/>
        <v>0</v>
      </c>
      <c r="C620">
        <f t="shared" si="225"/>
        <v>5</v>
      </c>
      <c r="D620">
        <f t="shared" si="226"/>
        <v>0</v>
      </c>
      <c r="E620">
        <v>8570</v>
      </c>
      <c r="F620" t="s">
        <v>7893</v>
      </c>
      <c r="G620" t="s">
        <v>172</v>
      </c>
      <c r="H620" t="str">
        <f t="shared" si="227"/>
        <v>01</v>
      </c>
      <c r="I620" t="str">
        <f t="shared" si="228"/>
        <v>Jul</v>
      </c>
      <c r="J620" t="s">
        <v>173</v>
      </c>
      <c r="K620" t="str">
        <f t="shared" si="229"/>
        <v>06</v>
      </c>
      <c r="L620" t="str">
        <f t="shared" si="230"/>
        <v>Jul</v>
      </c>
      <c r="M620">
        <v>5</v>
      </c>
      <c r="N620">
        <f t="shared" si="231"/>
        <v>5</v>
      </c>
      <c r="O620">
        <f t="shared" si="232"/>
        <v>0</v>
      </c>
      <c r="P620">
        <f t="shared" si="233"/>
        <v>0</v>
      </c>
      <c r="Q620" t="s">
        <v>56</v>
      </c>
      <c r="R620" t="s">
        <v>20</v>
      </c>
      <c r="S620">
        <v>2</v>
      </c>
      <c r="T620">
        <v>1</v>
      </c>
      <c r="U620" s="2">
        <f>SUMIFS(Novoton!L:L,Novoton!D:D,'Резервации 2026'!E620)</f>
        <v>1238.1381815</v>
      </c>
      <c r="V620" s="2">
        <f>+U620/M620</f>
        <v>247.62763630000001</v>
      </c>
      <c r="X620" t="s">
        <v>1400</v>
      </c>
      <c r="Y620" t="s">
        <v>1295</v>
      </c>
      <c r="Z620" t="str">
        <f t="shared" si="234"/>
        <v>Nov</v>
      </c>
      <c r="AA620" s="6">
        <f t="shared" si="246"/>
        <v>0</v>
      </c>
      <c r="AB620" s="6">
        <f t="shared" si="246"/>
        <v>0</v>
      </c>
      <c r="AC620" s="6">
        <f t="shared" si="246"/>
        <v>5</v>
      </c>
      <c r="AD620" s="6">
        <f t="shared" si="246"/>
        <v>0</v>
      </c>
      <c r="AE620" s="6">
        <f t="shared" si="246"/>
        <v>0</v>
      </c>
      <c r="AF620" s="6">
        <f t="shared" si="235"/>
        <v>5</v>
      </c>
      <c r="AG620" s="6">
        <f t="shared" si="236"/>
        <v>0</v>
      </c>
      <c r="AH620" s="14" t="str">
        <f>LEFT(X620,2)&amp;"."&amp;VLOOKUP(MID(X620,4,3),'Data validation'!$A$1:$B$12,2,FALSE)&amp;".2025"</f>
        <v>17.11.2025</v>
      </c>
      <c r="AI620">
        <f t="shared" si="237"/>
        <v>47</v>
      </c>
      <c r="AJ620" t="str">
        <f>H620&amp;"."&amp;VLOOKUP(I620,'Data validation'!$A$1:$B$12,2,FALSE)&amp;".2026"</f>
        <v>01.07.2026</v>
      </c>
      <c r="AK620">
        <f t="shared" si="238"/>
        <v>27</v>
      </c>
      <c r="AL620" t="e">
        <f>VLOOKUP(E620,[2]Sheet1!$A:$B,2,FALSE)</f>
        <v>#N/A</v>
      </c>
    </row>
    <row r="621" spans="1:38" x14ac:dyDescent="0.25">
      <c r="A621" t="str">
        <f>VLOOKUP(Q621,'Data validation'!$K$2:$L$50,2,FALSE)</f>
        <v>TO</v>
      </c>
      <c r="B621">
        <f t="shared" si="224"/>
        <v>0</v>
      </c>
      <c r="C621">
        <f t="shared" si="225"/>
        <v>6</v>
      </c>
      <c r="D621">
        <f t="shared" si="226"/>
        <v>0</v>
      </c>
      <c r="E621">
        <v>10061</v>
      </c>
      <c r="F621" t="s">
        <v>6591</v>
      </c>
      <c r="G621" t="s">
        <v>1989</v>
      </c>
      <c r="H621" t="str">
        <f t="shared" si="227"/>
        <v>23</v>
      </c>
      <c r="I621" t="str">
        <f t="shared" si="228"/>
        <v>Jun</v>
      </c>
      <c r="J621" t="s">
        <v>44</v>
      </c>
      <c r="K621" t="str">
        <f t="shared" si="229"/>
        <v>29</v>
      </c>
      <c r="L621" t="str">
        <f t="shared" si="230"/>
        <v>Jun</v>
      </c>
      <c r="M621">
        <v>6</v>
      </c>
      <c r="N621">
        <f t="shared" si="231"/>
        <v>6</v>
      </c>
      <c r="O621">
        <f t="shared" si="232"/>
        <v>0</v>
      </c>
      <c r="P621">
        <f t="shared" si="233"/>
        <v>0</v>
      </c>
      <c r="Q621" t="s">
        <v>81</v>
      </c>
      <c r="R621" t="s">
        <v>17</v>
      </c>
      <c r="S621">
        <v>2</v>
      </c>
      <c r="T621">
        <v>1</v>
      </c>
      <c r="U621" s="2">
        <f>SUMIFS(SLR!L:L,SLR!D:D,'Резервации 2026'!E621)</f>
        <v>1733.2565460000001</v>
      </c>
      <c r="V621" s="2">
        <f t="shared" ref="V621:V623" si="248">+U621/M621</f>
        <v>288.87609100000003</v>
      </c>
      <c r="W621" t="s">
        <v>262</v>
      </c>
      <c r="X621" t="s">
        <v>6592</v>
      </c>
      <c r="Y621" t="s">
        <v>6590</v>
      </c>
      <c r="Z621" t="str">
        <f t="shared" si="234"/>
        <v>Feb</v>
      </c>
      <c r="AA621" s="6">
        <f t="shared" si="246"/>
        <v>0</v>
      </c>
      <c r="AB621" s="6">
        <f t="shared" si="246"/>
        <v>6</v>
      </c>
      <c r="AC621" s="6">
        <f t="shared" si="246"/>
        <v>0</v>
      </c>
      <c r="AD621" s="6">
        <f t="shared" si="246"/>
        <v>0</v>
      </c>
      <c r="AE621" s="6">
        <f t="shared" si="246"/>
        <v>0</v>
      </c>
      <c r="AF621" s="6">
        <f t="shared" si="235"/>
        <v>6</v>
      </c>
      <c r="AG621" s="6">
        <f t="shared" si="236"/>
        <v>0</v>
      </c>
      <c r="AH621" s="14" t="str">
        <f>LEFT(X621,2)&amp;"."&amp;VLOOKUP(MID(X621,4,3),'Data validation'!$A$1:$B$12,2,FALSE)&amp;".2025"</f>
        <v>12.02.2025</v>
      </c>
      <c r="AI621">
        <f t="shared" si="237"/>
        <v>7</v>
      </c>
      <c r="AJ621" t="str">
        <f>H621&amp;"."&amp;VLOOKUP(I621,'Data validation'!$A$1:$B$12,2,FALSE)&amp;".2026"</f>
        <v>23.06.2026</v>
      </c>
      <c r="AK621">
        <f t="shared" si="238"/>
        <v>26</v>
      </c>
      <c r="AL621" t="e">
        <f>VLOOKUP(E621,[2]Sheet1!$A:$B,2,FALSE)</f>
        <v>#N/A</v>
      </c>
    </row>
    <row r="622" spans="1:38" x14ac:dyDescent="0.25">
      <c r="A622" t="str">
        <f>VLOOKUP(Q622,'Data validation'!$K$2:$L$50,2,FALSE)</f>
        <v>TO</v>
      </c>
      <c r="B622">
        <f t="shared" si="224"/>
        <v>0</v>
      </c>
      <c r="C622">
        <f t="shared" si="225"/>
        <v>6</v>
      </c>
      <c r="D622">
        <f t="shared" si="226"/>
        <v>0</v>
      </c>
      <c r="E622">
        <v>10060</v>
      </c>
      <c r="F622" t="s">
        <v>6593</v>
      </c>
      <c r="G622" t="s">
        <v>1989</v>
      </c>
      <c r="H622" t="str">
        <f t="shared" si="227"/>
        <v>23</v>
      </c>
      <c r="I622" t="str">
        <f t="shared" si="228"/>
        <v>Jun</v>
      </c>
      <c r="J622" t="s">
        <v>44</v>
      </c>
      <c r="K622" t="str">
        <f t="shared" si="229"/>
        <v>29</v>
      </c>
      <c r="L622" t="str">
        <f t="shared" si="230"/>
        <v>Jun</v>
      </c>
      <c r="M622">
        <v>6</v>
      </c>
      <c r="N622">
        <f t="shared" si="231"/>
        <v>6</v>
      </c>
      <c r="O622">
        <f t="shared" si="232"/>
        <v>0</v>
      </c>
      <c r="P622">
        <f t="shared" si="233"/>
        <v>0</v>
      </c>
      <c r="Q622" t="s">
        <v>81</v>
      </c>
      <c r="R622" t="s">
        <v>17</v>
      </c>
      <c r="S622">
        <v>1</v>
      </c>
      <c r="T622">
        <v>2</v>
      </c>
      <c r="U622" s="2">
        <f>SUMIFS(SLR!L:L,SLR!D:D,'Резервации 2026'!E622)</f>
        <v>1733.2565460000001</v>
      </c>
      <c r="V622" s="2">
        <f t="shared" si="248"/>
        <v>288.87609100000003</v>
      </c>
      <c r="W622" t="s">
        <v>262</v>
      </c>
      <c r="X622" t="s">
        <v>6592</v>
      </c>
      <c r="Y622" t="s">
        <v>6590</v>
      </c>
      <c r="Z622" t="str">
        <f t="shared" si="234"/>
        <v>Feb</v>
      </c>
      <c r="AA622" s="6">
        <f t="shared" si="246"/>
        <v>0</v>
      </c>
      <c r="AB622" s="6">
        <f t="shared" si="246"/>
        <v>6</v>
      </c>
      <c r="AC622" s="6">
        <f t="shared" si="246"/>
        <v>0</v>
      </c>
      <c r="AD622" s="6">
        <f t="shared" si="246"/>
        <v>0</v>
      </c>
      <c r="AE622" s="6">
        <f t="shared" si="246"/>
        <v>0</v>
      </c>
      <c r="AF622" s="6">
        <f t="shared" si="235"/>
        <v>6</v>
      </c>
      <c r="AG622" s="6">
        <f t="shared" si="236"/>
        <v>0</v>
      </c>
      <c r="AH622" s="14" t="str">
        <f>LEFT(X622,2)&amp;"."&amp;VLOOKUP(MID(X622,4,3),'Data validation'!$A$1:$B$12,2,FALSE)&amp;".2025"</f>
        <v>12.02.2025</v>
      </c>
      <c r="AI622">
        <f t="shared" si="237"/>
        <v>7</v>
      </c>
      <c r="AJ622" t="str">
        <f>H622&amp;"."&amp;VLOOKUP(I622,'Data validation'!$A$1:$B$12,2,FALSE)&amp;".2026"</f>
        <v>23.06.2026</v>
      </c>
      <c r="AK622">
        <f t="shared" si="238"/>
        <v>26</v>
      </c>
      <c r="AL622" t="e">
        <f>VLOOKUP(E622,[2]Sheet1!$A:$B,2,FALSE)</f>
        <v>#N/A</v>
      </c>
    </row>
    <row r="623" spans="1:38" x14ac:dyDescent="0.25">
      <c r="A623" t="str">
        <f>VLOOKUP(Q623,'Data validation'!$K$2:$L$50,2,FALSE)</f>
        <v>TO</v>
      </c>
      <c r="B623">
        <f t="shared" si="224"/>
        <v>0</v>
      </c>
      <c r="C623">
        <f t="shared" si="225"/>
        <v>0</v>
      </c>
      <c r="D623">
        <f t="shared" si="226"/>
        <v>6</v>
      </c>
      <c r="E623">
        <v>8574</v>
      </c>
      <c r="F623" t="s">
        <v>7894</v>
      </c>
      <c r="G623" t="s">
        <v>79</v>
      </c>
      <c r="H623" t="str">
        <f t="shared" si="227"/>
        <v>09</v>
      </c>
      <c r="I623" t="str">
        <f t="shared" si="228"/>
        <v>Aug</v>
      </c>
      <c r="J623" t="s">
        <v>90</v>
      </c>
      <c r="K623" t="str">
        <f t="shared" si="229"/>
        <v>15</v>
      </c>
      <c r="L623" t="str">
        <f t="shared" si="230"/>
        <v>Aug</v>
      </c>
      <c r="M623">
        <v>6</v>
      </c>
      <c r="N623">
        <f t="shared" si="231"/>
        <v>6</v>
      </c>
      <c r="O623">
        <f t="shared" si="232"/>
        <v>0</v>
      </c>
      <c r="P623">
        <f t="shared" si="233"/>
        <v>0</v>
      </c>
      <c r="Q623" t="s">
        <v>81</v>
      </c>
      <c r="R623" t="s">
        <v>110</v>
      </c>
      <c r="S623">
        <v>4</v>
      </c>
      <c r="T623">
        <v>0</v>
      </c>
      <c r="U623" s="2">
        <f>SUMIFS(SLR!L:L,SLR!D:D,'Резервации 2026'!E623)</f>
        <v>3100.6164156</v>
      </c>
      <c r="V623" s="2">
        <f t="shared" si="248"/>
        <v>516.76940260000003</v>
      </c>
      <c r="W623" t="s">
        <v>262</v>
      </c>
      <c r="X623" t="s">
        <v>1411</v>
      </c>
      <c r="Y623" t="s">
        <v>1295</v>
      </c>
      <c r="Z623" t="str">
        <f t="shared" si="234"/>
        <v>Nov</v>
      </c>
      <c r="AA623" s="6">
        <f t="shared" si="246"/>
        <v>0</v>
      </c>
      <c r="AB623" s="6">
        <f t="shared" si="246"/>
        <v>0</v>
      </c>
      <c r="AC623" s="6">
        <f t="shared" si="246"/>
        <v>0</v>
      </c>
      <c r="AD623" s="6">
        <f t="shared" si="246"/>
        <v>6</v>
      </c>
      <c r="AE623" s="6">
        <f t="shared" si="246"/>
        <v>0</v>
      </c>
      <c r="AF623" s="6">
        <f t="shared" si="235"/>
        <v>6</v>
      </c>
      <c r="AG623" s="6">
        <f t="shared" si="236"/>
        <v>0</v>
      </c>
      <c r="AH623" s="14" t="str">
        <f>LEFT(X623,2)&amp;"."&amp;VLOOKUP(MID(X623,4,3),'Data validation'!$A$1:$B$12,2,FALSE)&amp;".2025"</f>
        <v>17.11.2025</v>
      </c>
      <c r="AI623">
        <f t="shared" si="237"/>
        <v>47</v>
      </c>
      <c r="AJ623" t="str">
        <f>H623&amp;"."&amp;VLOOKUP(I623,'Data validation'!$A$1:$B$12,2,FALSE)&amp;".2026"</f>
        <v>09.08.2026</v>
      </c>
      <c r="AK623">
        <f t="shared" si="238"/>
        <v>33</v>
      </c>
      <c r="AL623" t="e">
        <f>VLOOKUP(E623,[2]Sheet1!$A:$B,2,FALSE)</f>
        <v>#N/A</v>
      </c>
    </row>
    <row r="624" spans="1:38" x14ac:dyDescent="0.25">
      <c r="A624" t="str">
        <f>VLOOKUP(Q624,'Data validation'!$K$2:$L$50,2,FALSE)</f>
        <v>TOPOLA SKIES</v>
      </c>
      <c r="B624">
        <f t="shared" si="224"/>
        <v>0</v>
      </c>
      <c r="C624">
        <f t="shared" si="225"/>
        <v>0</v>
      </c>
      <c r="D624">
        <f t="shared" si="226"/>
        <v>5</v>
      </c>
      <c r="E624">
        <v>8575</v>
      </c>
      <c r="F624" t="s">
        <v>7895</v>
      </c>
      <c r="G624" t="s">
        <v>32</v>
      </c>
      <c r="H624" t="str">
        <f t="shared" si="227"/>
        <v>13</v>
      </c>
      <c r="I624" t="str">
        <f t="shared" si="228"/>
        <v>Jul</v>
      </c>
      <c r="J624" t="s">
        <v>33</v>
      </c>
      <c r="K624" t="str">
        <f t="shared" si="229"/>
        <v>18</v>
      </c>
      <c r="L624" t="str">
        <f t="shared" si="230"/>
        <v>Jul</v>
      </c>
      <c r="M624">
        <v>5</v>
      </c>
      <c r="N624">
        <f t="shared" si="231"/>
        <v>5</v>
      </c>
      <c r="O624">
        <f t="shared" si="232"/>
        <v>0</v>
      </c>
      <c r="P624">
        <f t="shared" si="233"/>
        <v>0</v>
      </c>
      <c r="Q624" t="s">
        <v>35</v>
      </c>
      <c r="R624" t="s">
        <v>188</v>
      </c>
      <c r="S624">
        <v>2</v>
      </c>
      <c r="T624">
        <v>1</v>
      </c>
      <c r="U624" s="2">
        <v>1959.4186788990824</v>
      </c>
      <c r="V624" s="2">
        <v>391.8837357798165</v>
      </c>
      <c r="X624" t="s">
        <v>1414</v>
      </c>
      <c r="Y624" t="s">
        <v>1295</v>
      </c>
      <c r="Z624" t="str">
        <f t="shared" si="234"/>
        <v>Nov</v>
      </c>
      <c r="AA624" s="6">
        <f t="shared" si="246"/>
        <v>0</v>
      </c>
      <c r="AB624" s="6">
        <f t="shared" si="246"/>
        <v>0</v>
      </c>
      <c r="AC624" s="6">
        <f t="shared" si="246"/>
        <v>5</v>
      </c>
      <c r="AD624" s="6">
        <f t="shared" si="246"/>
        <v>0</v>
      </c>
      <c r="AE624" s="6">
        <f t="shared" si="246"/>
        <v>0</v>
      </c>
      <c r="AF624" s="6">
        <f t="shared" si="235"/>
        <v>5</v>
      </c>
      <c r="AG624" s="6">
        <f t="shared" si="236"/>
        <v>0</v>
      </c>
      <c r="AH624" s="14" t="str">
        <f>LEFT(X624,2)&amp;"."&amp;VLOOKUP(MID(X624,4,3),'Data validation'!$A$1:$B$12,2,FALSE)&amp;".2025"</f>
        <v>17.11.2025</v>
      </c>
      <c r="AI624">
        <f t="shared" si="237"/>
        <v>47</v>
      </c>
      <c r="AJ624" t="str">
        <f>H624&amp;"."&amp;VLOOKUP(I624,'Data validation'!$A$1:$B$12,2,FALSE)&amp;".2026"</f>
        <v>13.07.2026</v>
      </c>
      <c r="AK624">
        <f t="shared" si="238"/>
        <v>29</v>
      </c>
      <c r="AL624" t="e">
        <f>VLOOKUP(E624,[2]Sheet1!$A:$B,2,FALSE)</f>
        <v>#N/A</v>
      </c>
    </row>
    <row r="625" spans="1:38" x14ac:dyDescent="0.25">
      <c r="A625" t="str">
        <f>VLOOKUP(Q625,'Data validation'!$K$2:$L$50,2,FALSE)</f>
        <v>TO</v>
      </c>
      <c r="B625">
        <f t="shared" si="224"/>
        <v>0</v>
      </c>
      <c r="C625">
        <f t="shared" si="225"/>
        <v>7</v>
      </c>
      <c r="D625">
        <f t="shared" si="226"/>
        <v>0</v>
      </c>
      <c r="E625">
        <v>9693</v>
      </c>
      <c r="F625" t="s">
        <v>5068</v>
      </c>
      <c r="G625" t="s">
        <v>131</v>
      </c>
      <c r="H625" t="str">
        <f t="shared" si="227"/>
        <v>29</v>
      </c>
      <c r="I625" t="str">
        <f t="shared" si="228"/>
        <v>Aug</v>
      </c>
      <c r="J625" t="s">
        <v>694</v>
      </c>
      <c r="K625" t="str">
        <f t="shared" si="229"/>
        <v>05</v>
      </c>
      <c r="L625" t="str">
        <f t="shared" si="230"/>
        <v>Sep</v>
      </c>
      <c r="M625">
        <v>7</v>
      </c>
      <c r="N625">
        <f t="shared" si="231"/>
        <v>-24</v>
      </c>
      <c r="O625">
        <f t="shared" si="232"/>
        <v>2</v>
      </c>
      <c r="P625">
        <f t="shared" si="233"/>
        <v>4</v>
      </c>
      <c r="Q625" t="s">
        <v>81</v>
      </c>
      <c r="R625" t="s">
        <v>63</v>
      </c>
      <c r="S625">
        <v>2</v>
      </c>
      <c r="T625">
        <v>2</v>
      </c>
      <c r="U625" s="2">
        <f>SUMIFS(SLR!L:L,SLR!D:D,'Резервации 2026'!E625)</f>
        <v>0</v>
      </c>
      <c r="V625" s="2">
        <f t="shared" ref="V625:V626" si="249">+U625/M625</f>
        <v>0</v>
      </c>
      <c r="W625" t="s">
        <v>262</v>
      </c>
      <c r="X625" t="s">
        <v>5069</v>
      </c>
      <c r="Y625" t="s">
        <v>5067</v>
      </c>
      <c r="Z625" t="str">
        <f t="shared" si="234"/>
        <v>Jan</v>
      </c>
      <c r="AA625" s="6">
        <f t="shared" si="246"/>
        <v>0</v>
      </c>
      <c r="AB625" s="6">
        <f t="shared" si="246"/>
        <v>0</v>
      </c>
      <c r="AC625" s="6">
        <f t="shared" si="246"/>
        <v>0</v>
      </c>
      <c r="AD625" s="6">
        <f t="shared" si="246"/>
        <v>2</v>
      </c>
      <c r="AE625" s="6">
        <f t="shared" si="246"/>
        <v>4</v>
      </c>
      <c r="AF625" s="6">
        <f t="shared" si="235"/>
        <v>6</v>
      </c>
      <c r="AG625" s="6">
        <f t="shared" si="236"/>
        <v>-1</v>
      </c>
      <c r="AH625" s="14" t="str">
        <f>LEFT(X625,2)&amp;"."&amp;VLOOKUP(MID(X625,4,3),'Data validation'!$A$1:$B$12,2,FALSE)&amp;".2025"</f>
        <v>24.01.2025</v>
      </c>
      <c r="AI625">
        <f t="shared" si="237"/>
        <v>4</v>
      </c>
      <c r="AJ625" t="str">
        <f>H625&amp;"."&amp;VLOOKUP(I625,'Data validation'!$A$1:$B$12,2,FALSE)&amp;".2026"</f>
        <v>29.08.2026</v>
      </c>
      <c r="AK625">
        <f t="shared" si="238"/>
        <v>35</v>
      </c>
      <c r="AL625" t="str">
        <f>VLOOKUP(E625,[2]Sheet1!$A:$B,2,FALSE)</f>
        <v>Анулирана</v>
      </c>
    </row>
    <row r="626" spans="1:38" x14ac:dyDescent="0.25">
      <c r="A626" t="str">
        <f>VLOOKUP(Q626,'Data validation'!$K$2:$L$50,2,FALSE)</f>
        <v>TO</v>
      </c>
      <c r="B626">
        <f t="shared" si="224"/>
        <v>0</v>
      </c>
      <c r="C626">
        <f t="shared" si="225"/>
        <v>6</v>
      </c>
      <c r="D626">
        <f t="shared" si="226"/>
        <v>0</v>
      </c>
      <c r="E626">
        <v>8316</v>
      </c>
      <c r="F626" t="s">
        <v>7896</v>
      </c>
      <c r="G626" t="s">
        <v>44</v>
      </c>
      <c r="H626" t="str">
        <f t="shared" si="227"/>
        <v>29</v>
      </c>
      <c r="I626" t="str">
        <f t="shared" si="228"/>
        <v>Jun</v>
      </c>
      <c r="J626" t="s">
        <v>313</v>
      </c>
      <c r="K626" t="str">
        <f t="shared" si="229"/>
        <v>05</v>
      </c>
      <c r="L626" t="str">
        <f t="shared" si="230"/>
        <v>Jul</v>
      </c>
      <c r="M626">
        <v>6</v>
      </c>
      <c r="N626">
        <f t="shared" si="231"/>
        <v>-24</v>
      </c>
      <c r="O626">
        <f t="shared" si="232"/>
        <v>2</v>
      </c>
      <c r="P626">
        <f t="shared" si="233"/>
        <v>4</v>
      </c>
      <c r="Q626" t="s">
        <v>81</v>
      </c>
      <c r="R626" t="s">
        <v>48</v>
      </c>
      <c r="S626">
        <v>2</v>
      </c>
      <c r="T626">
        <v>0</v>
      </c>
      <c r="U626" s="2">
        <f>SUMIFS(SLR!L:L,SLR!D:D,'Резервации 2026'!E626)</f>
        <v>1705.3272935999998</v>
      </c>
      <c r="V626" s="2">
        <f t="shared" si="249"/>
        <v>284.22121559999999</v>
      </c>
      <c r="W626" t="s">
        <v>262</v>
      </c>
      <c r="X626" t="s">
        <v>767</v>
      </c>
      <c r="Y626" t="s">
        <v>768</v>
      </c>
      <c r="Z626" t="str">
        <f t="shared" si="234"/>
        <v>Nov</v>
      </c>
      <c r="AA626" s="6">
        <f t="shared" si="246"/>
        <v>0</v>
      </c>
      <c r="AB626" s="6">
        <f t="shared" si="246"/>
        <v>2</v>
      </c>
      <c r="AC626" s="6">
        <f t="shared" si="246"/>
        <v>4</v>
      </c>
      <c r="AD626" s="6">
        <f t="shared" si="246"/>
        <v>0</v>
      </c>
      <c r="AE626" s="6">
        <f t="shared" si="246"/>
        <v>0</v>
      </c>
      <c r="AF626" s="6">
        <f t="shared" si="235"/>
        <v>6</v>
      </c>
      <c r="AG626" s="6">
        <f t="shared" si="236"/>
        <v>0</v>
      </c>
      <c r="AH626" s="14" t="str">
        <f>LEFT(X626,2)&amp;"."&amp;VLOOKUP(MID(X626,4,3),'Data validation'!$A$1:$B$12,2,FALSE)&amp;".2025"</f>
        <v>11.11.2025</v>
      </c>
      <c r="AI626">
        <f t="shared" si="237"/>
        <v>46</v>
      </c>
      <c r="AJ626" t="str">
        <f>H626&amp;"."&amp;VLOOKUP(I626,'Data validation'!$A$1:$B$12,2,FALSE)&amp;".2026"</f>
        <v>29.06.2026</v>
      </c>
      <c r="AK626">
        <f t="shared" si="238"/>
        <v>27</v>
      </c>
      <c r="AL626" t="e">
        <f>VLOOKUP(E626,[2]Sheet1!$A:$B,2,FALSE)</f>
        <v>#N/A</v>
      </c>
    </row>
    <row r="627" spans="1:38" x14ac:dyDescent="0.25">
      <c r="A627" t="str">
        <f>VLOOKUP(Q627,'Data validation'!$K$2:$L$50,2,FALSE)</f>
        <v>TO</v>
      </c>
      <c r="B627">
        <f t="shared" si="224"/>
        <v>0</v>
      </c>
      <c r="C627">
        <f t="shared" si="225"/>
        <v>5</v>
      </c>
      <c r="D627">
        <f t="shared" si="226"/>
        <v>1</v>
      </c>
      <c r="E627">
        <v>8576</v>
      </c>
      <c r="F627" t="s">
        <v>7897</v>
      </c>
      <c r="G627" t="s">
        <v>53</v>
      </c>
      <c r="H627" t="str">
        <f t="shared" si="227"/>
        <v>24</v>
      </c>
      <c r="I627" t="str">
        <f t="shared" si="228"/>
        <v>Aug</v>
      </c>
      <c r="J627" t="s">
        <v>54</v>
      </c>
      <c r="K627" t="str">
        <f t="shared" si="229"/>
        <v>30</v>
      </c>
      <c r="L627" t="str">
        <f t="shared" si="230"/>
        <v>Aug</v>
      </c>
      <c r="M627">
        <v>6</v>
      </c>
      <c r="N627">
        <f t="shared" si="231"/>
        <v>6</v>
      </c>
      <c r="O627">
        <f t="shared" si="232"/>
        <v>0</v>
      </c>
      <c r="P627">
        <f t="shared" si="233"/>
        <v>0</v>
      </c>
      <c r="Q627" t="s">
        <v>56</v>
      </c>
      <c r="R627" t="s">
        <v>110</v>
      </c>
      <c r="S627">
        <v>4</v>
      </c>
      <c r="T627">
        <v>2</v>
      </c>
      <c r="U627" s="2">
        <f>SUMIFS(Novoton!L:L,Novoton!D:D,'Резервации 2026'!E627)</f>
        <v>3055.4367425999999</v>
      </c>
      <c r="V627" s="2">
        <f>+U627/M627</f>
        <v>509.23945709999998</v>
      </c>
      <c r="X627" t="s">
        <v>1417</v>
      </c>
      <c r="Y627" t="s">
        <v>1295</v>
      </c>
      <c r="Z627" t="str">
        <f t="shared" si="234"/>
        <v>Nov</v>
      </c>
      <c r="AA627" s="6">
        <f t="shared" si="246"/>
        <v>0</v>
      </c>
      <c r="AB627" s="6">
        <f t="shared" si="246"/>
        <v>0</v>
      </c>
      <c r="AC627" s="6">
        <f t="shared" si="246"/>
        <v>0</v>
      </c>
      <c r="AD627" s="6">
        <f t="shared" si="246"/>
        <v>6</v>
      </c>
      <c r="AE627" s="6">
        <f t="shared" si="246"/>
        <v>0</v>
      </c>
      <c r="AF627" s="6">
        <f t="shared" si="235"/>
        <v>6</v>
      </c>
      <c r="AG627" s="6">
        <f t="shared" si="236"/>
        <v>0</v>
      </c>
      <c r="AH627" s="14" t="str">
        <f>LEFT(X627,2)&amp;"."&amp;VLOOKUP(MID(X627,4,3),'Data validation'!$A$1:$B$12,2,FALSE)&amp;".2025"</f>
        <v>18.11.2025</v>
      </c>
      <c r="AI627">
        <f t="shared" si="237"/>
        <v>47</v>
      </c>
      <c r="AJ627" t="str">
        <f>H627&amp;"."&amp;VLOOKUP(I627,'Data validation'!$A$1:$B$12,2,FALSE)&amp;".2026"</f>
        <v>24.08.2026</v>
      </c>
      <c r="AK627">
        <f t="shared" si="238"/>
        <v>35</v>
      </c>
      <c r="AL627" t="e">
        <f>VLOOKUP(E627,[2]Sheet1!$A:$B,2,FALSE)</f>
        <v>#N/A</v>
      </c>
    </row>
    <row r="628" spans="1:38" x14ac:dyDescent="0.25">
      <c r="A628" t="str">
        <f>VLOOKUP(Q628,'Data validation'!$K$2:$L$50,2,FALSE)</f>
        <v>TO</v>
      </c>
      <c r="B628">
        <f t="shared" si="224"/>
        <v>0</v>
      </c>
      <c r="C628">
        <f t="shared" si="225"/>
        <v>0</v>
      </c>
      <c r="D628">
        <f t="shared" si="226"/>
        <v>7</v>
      </c>
      <c r="E628">
        <v>10211</v>
      </c>
      <c r="F628" t="s">
        <v>7142</v>
      </c>
      <c r="G628" t="s">
        <v>60</v>
      </c>
      <c r="H628" t="str">
        <f t="shared" si="227"/>
        <v>17</v>
      </c>
      <c r="I628" t="str">
        <f t="shared" si="228"/>
        <v>Aug</v>
      </c>
      <c r="J628" t="s">
        <v>53</v>
      </c>
      <c r="K628" t="str">
        <f t="shared" si="229"/>
        <v>24</v>
      </c>
      <c r="L628" t="str">
        <f t="shared" si="230"/>
        <v>Aug</v>
      </c>
      <c r="M628">
        <v>7</v>
      </c>
      <c r="N628">
        <f t="shared" si="231"/>
        <v>7</v>
      </c>
      <c r="O628">
        <f t="shared" si="232"/>
        <v>0</v>
      </c>
      <c r="P628">
        <f t="shared" si="233"/>
        <v>0</v>
      </c>
      <c r="Q628" t="s">
        <v>116</v>
      </c>
      <c r="R628" t="s">
        <v>63</v>
      </c>
      <c r="S628">
        <v>1</v>
      </c>
      <c r="T628">
        <v>0</v>
      </c>
      <c r="U628" s="2">
        <f>SUMIFS(Solvex!L:L,Solvex!D:D,'Резервации 2026'!E628)</f>
        <v>1674.9336954</v>
      </c>
      <c r="V628" s="2">
        <f>+U628/M628</f>
        <v>239.27624220000001</v>
      </c>
      <c r="W628" t="s">
        <v>262</v>
      </c>
      <c r="X628" t="s">
        <v>7143</v>
      </c>
      <c r="Y628" t="s">
        <v>7039</v>
      </c>
      <c r="Z628" t="str">
        <f t="shared" si="234"/>
        <v>Feb</v>
      </c>
      <c r="AA628" s="6">
        <f t="shared" si="246"/>
        <v>0</v>
      </c>
      <c r="AB628" s="6">
        <f t="shared" si="246"/>
        <v>0</v>
      </c>
      <c r="AC628" s="6">
        <f t="shared" si="246"/>
        <v>0</v>
      </c>
      <c r="AD628" s="6">
        <f t="shared" si="246"/>
        <v>7</v>
      </c>
      <c r="AE628" s="6">
        <f t="shared" si="246"/>
        <v>0</v>
      </c>
      <c r="AF628" s="6">
        <f t="shared" si="235"/>
        <v>7</v>
      </c>
      <c r="AG628" s="6">
        <f t="shared" si="236"/>
        <v>0</v>
      </c>
      <c r="AH628" s="14" t="str">
        <f>LEFT(X628,2)&amp;"."&amp;VLOOKUP(MID(X628,4,3),'Data validation'!$A$1:$B$12,2,FALSE)&amp;".2025"</f>
        <v>24.02.2025</v>
      </c>
      <c r="AI628">
        <f t="shared" si="237"/>
        <v>9</v>
      </c>
      <c r="AJ628" t="str">
        <f>H628&amp;"."&amp;VLOOKUP(I628,'Data validation'!$A$1:$B$12,2,FALSE)&amp;".2026"</f>
        <v>17.08.2026</v>
      </c>
      <c r="AK628">
        <f t="shared" si="238"/>
        <v>34</v>
      </c>
      <c r="AL628" t="e">
        <f>VLOOKUP(E628,[2]Sheet1!$A:$B,2,FALSE)</f>
        <v>#N/A</v>
      </c>
    </row>
    <row r="629" spans="1:38" x14ac:dyDescent="0.25">
      <c r="A629" t="str">
        <f>VLOOKUP(Q629,'Data validation'!$K$2:$L$50,2,FALSE)</f>
        <v>TO</v>
      </c>
      <c r="B629">
        <f t="shared" si="224"/>
        <v>0</v>
      </c>
      <c r="C629">
        <f t="shared" si="225"/>
        <v>0</v>
      </c>
      <c r="D629">
        <f t="shared" si="226"/>
        <v>5</v>
      </c>
      <c r="E629">
        <v>8317</v>
      </c>
      <c r="F629" t="s">
        <v>7898</v>
      </c>
      <c r="G629" t="s">
        <v>485</v>
      </c>
      <c r="H629" t="str">
        <f t="shared" si="227"/>
        <v>15</v>
      </c>
      <c r="I629" t="str">
        <f t="shared" si="228"/>
        <v>Jul</v>
      </c>
      <c r="J629" t="s">
        <v>84</v>
      </c>
      <c r="K629" t="str">
        <f t="shared" si="229"/>
        <v>20</v>
      </c>
      <c r="L629" t="str">
        <f t="shared" si="230"/>
        <v>Jul</v>
      </c>
      <c r="M629">
        <v>5</v>
      </c>
      <c r="N629">
        <f t="shared" si="231"/>
        <v>5</v>
      </c>
      <c r="O629">
        <f t="shared" si="232"/>
        <v>0</v>
      </c>
      <c r="P629">
        <f t="shared" si="233"/>
        <v>0</v>
      </c>
      <c r="Q629" t="s">
        <v>56</v>
      </c>
      <c r="R629" t="s">
        <v>25</v>
      </c>
      <c r="S629">
        <v>2</v>
      </c>
      <c r="T629">
        <v>2</v>
      </c>
      <c r="U629" s="2">
        <f>SUMIFS(Novoton!L:L,Novoton!D:D,'Резервации 2026'!E629)</f>
        <v>1735.9947079999999</v>
      </c>
      <c r="V629" s="2">
        <f>+U629/M629</f>
        <v>347.19894160000001</v>
      </c>
      <c r="X629" t="s">
        <v>771</v>
      </c>
      <c r="Y629" t="s">
        <v>768</v>
      </c>
      <c r="Z629" t="str">
        <f t="shared" si="234"/>
        <v>Nov</v>
      </c>
      <c r="AA629" s="6">
        <f t="shared" si="246"/>
        <v>0</v>
      </c>
      <c r="AB629" s="6">
        <f t="shared" si="246"/>
        <v>0</v>
      </c>
      <c r="AC629" s="6">
        <f t="shared" si="246"/>
        <v>5</v>
      </c>
      <c r="AD629" s="6">
        <f t="shared" si="246"/>
        <v>0</v>
      </c>
      <c r="AE629" s="6">
        <f t="shared" si="246"/>
        <v>0</v>
      </c>
      <c r="AF629" s="6">
        <f t="shared" si="235"/>
        <v>5</v>
      </c>
      <c r="AG629" s="6">
        <f t="shared" si="236"/>
        <v>0</v>
      </c>
      <c r="AH629" s="14" t="str">
        <f>LEFT(X629,2)&amp;"."&amp;VLOOKUP(MID(X629,4,3),'Data validation'!$A$1:$B$12,2,FALSE)&amp;".2025"</f>
        <v>11.11.2025</v>
      </c>
      <c r="AI629">
        <f t="shared" si="237"/>
        <v>46</v>
      </c>
      <c r="AJ629" t="str">
        <f>H629&amp;"."&amp;VLOOKUP(I629,'Data validation'!$A$1:$B$12,2,FALSE)&amp;".2026"</f>
        <v>15.07.2026</v>
      </c>
      <c r="AK629">
        <f t="shared" si="238"/>
        <v>29</v>
      </c>
      <c r="AL629" t="e">
        <f>VLOOKUP(E629,[2]Sheet1!$A:$B,2,FALSE)</f>
        <v>#N/A</v>
      </c>
    </row>
    <row r="630" spans="1:38" x14ac:dyDescent="0.25">
      <c r="A630" t="str">
        <f>VLOOKUP(Q630,'Data validation'!$K$2:$L$50,2,FALSE)</f>
        <v>BOOKING</v>
      </c>
      <c r="B630">
        <f t="shared" si="224"/>
        <v>0</v>
      </c>
      <c r="C630">
        <f t="shared" si="225"/>
        <v>4</v>
      </c>
      <c r="D630">
        <f t="shared" si="226"/>
        <v>0</v>
      </c>
      <c r="E630">
        <v>9560</v>
      </c>
      <c r="F630" t="s">
        <v>7899</v>
      </c>
      <c r="G630" t="s">
        <v>283</v>
      </c>
      <c r="H630" t="str">
        <f t="shared" si="227"/>
        <v>20</v>
      </c>
      <c r="I630" t="str">
        <f t="shared" si="228"/>
        <v>Jun</v>
      </c>
      <c r="J630" t="s">
        <v>152</v>
      </c>
      <c r="K630" t="str">
        <f t="shared" si="229"/>
        <v>24</v>
      </c>
      <c r="L630" t="str">
        <f t="shared" si="230"/>
        <v>Jun</v>
      </c>
      <c r="M630">
        <v>4</v>
      </c>
      <c r="N630">
        <f t="shared" si="231"/>
        <v>4</v>
      </c>
      <c r="O630">
        <f t="shared" si="232"/>
        <v>0</v>
      </c>
      <c r="P630">
        <f t="shared" si="233"/>
        <v>0</v>
      </c>
      <c r="Q630" t="s">
        <v>587</v>
      </c>
      <c r="R630" t="s">
        <v>17</v>
      </c>
      <c r="S630">
        <v>2</v>
      </c>
      <c r="T630">
        <v>0</v>
      </c>
      <c r="U630" s="2">
        <v>1383.651036330275</v>
      </c>
      <c r="V630" s="2">
        <v>345.91275908256875</v>
      </c>
      <c r="W630" t="s">
        <v>262</v>
      </c>
      <c r="X630" t="s">
        <v>4695</v>
      </c>
      <c r="Y630" t="s">
        <v>4691</v>
      </c>
      <c r="Z630" t="str">
        <f t="shared" si="234"/>
        <v>Jan</v>
      </c>
      <c r="AA630" s="6">
        <f t="shared" si="246"/>
        <v>0</v>
      </c>
      <c r="AB630" s="6">
        <f t="shared" si="246"/>
        <v>4</v>
      </c>
      <c r="AC630" s="6">
        <f t="shared" si="246"/>
        <v>0</v>
      </c>
      <c r="AD630" s="6">
        <f t="shared" si="246"/>
        <v>0</v>
      </c>
      <c r="AE630" s="6">
        <f t="shared" si="246"/>
        <v>0</v>
      </c>
      <c r="AF630" s="6">
        <f t="shared" si="235"/>
        <v>4</v>
      </c>
      <c r="AG630" s="6">
        <f t="shared" si="236"/>
        <v>0</v>
      </c>
      <c r="AH630" s="14" t="str">
        <f>LEFT(X630,2)&amp;"."&amp;VLOOKUP(MID(X630,4,3),'Data validation'!$A$1:$B$12,2,FALSE)&amp;".2025"</f>
        <v>18.01.2025</v>
      </c>
      <c r="AI630">
        <f t="shared" si="237"/>
        <v>3</v>
      </c>
      <c r="AJ630" t="str">
        <f>H630&amp;"."&amp;VLOOKUP(I630,'Data validation'!$A$1:$B$12,2,FALSE)&amp;".2026"</f>
        <v>20.06.2026</v>
      </c>
      <c r="AK630">
        <f t="shared" si="238"/>
        <v>25</v>
      </c>
      <c r="AL630" t="e">
        <f>VLOOKUP(E630,[2]Sheet1!$A:$B,2,FALSE)</f>
        <v>#N/A</v>
      </c>
    </row>
    <row r="631" spans="1:38" x14ac:dyDescent="0.25">
      <c r="A631" t="str">
        <f>VLOOKUP(Q631,'Data validation'!$K$2:$L$50,2,FALSE)</f>
        <v>TO</v>
      </c>
      <c r="B631">
        <f t="shared" si="224"/>
        <v>5</v>
      </c>
      <c r="C631">
        <f t="shared" si="225"/>
        <v>0</v>
      </c>
      <c r="D631">
        <f t="shared" si="226"/>
        <v>0</v>
      </c>
      <c r="E631">
        <v>8580</v>
      </c>
      <c r="F631" t="s">
        <v>7900</v>
      </c>
      <c r="G631" t="s">
        <v>825</v>
      </c>
      <c r="H631" t="str">
        <f t="shared" si="227"/>
        <v>10</v>
      </c>
      <c r="I631" t="str">
        <f t="shared" si="228"/>
        <v>Jun</v>
      </c>
      <c r="J631" t="s">
        <v>280</v>
      </c>
      <c r="K631" t="str">
        <f t="shared" si="229"/>
        <v>15</v>
      </c>
      <c r="L631" t="str">
        <f t="shared" si="230"/>
        <v>Jun</v>
      </c>
      <c r="M631">
        <v>5</v>
      </c>
      <c r="N631">
        <f t="shared" si="231"/>
        <v>5</v>
      </c>
      <c r="O631">
        <f t="shared" si="232"/>
        <v>0</v>
      </c>
      <c r="P631">
        <f t="shared" si="233"/>
        <v>0</v>
      </c>
      <c r="Q631" t="s">
        <v>81</v>
      </c>
      <c r="R631" t="s">
        <v>17</v>
      </c>
      <c r="S631">
        <v>2</v>
      </c>
      <c r="T631">
        <v>1</v>
      </c>
      <c r="U631" s="2">
        <f>SUMIFS(SLR!L:L,SLR!D:D,'Резервации 2026'!E631)</f>
        <v>753.58129900000006</v>
      </c>
      <c r="V631" s="2">
        <f>+U631/M631</f>
        <v>150.71625980000002</v>
      </c>
      <c r="W631" t="s">
        <v>262</v>
      </c>
      <c r="X631" t="s">
        <v>1429</v>
      </c>
      <c r="Y631" t="s">
        <v>1430</v>
      </c>
      <c r="Z631" t="str">
        <f t="shared" si="234"/>
        <v>Nov</v>
      </c>
      <c r="AA631" s="6">
        <f t="shared" si="246"/>
        <v>0</v>
      </c>
      <c r="AB631" s="6">
        <f t="shared" si="246"/>
        <v>5</v>
      </c>
      <c r="AC631" s="6">
        <f t="shared" si="246"/>
        <v>0</v>
      </c>
      <c r="AD631" s="6">
        <f t="shared" si="246"/>
        <v>0</v>
      </c>
      <c r="AE631" s="6">
        <f t="shared" si="246"/>
        <v>0</v>
      </c>
      <c r="AF631" s="6">
        <f t="shared" si="235"/>
        <v>5</v>
      </c>
      <c r="AG631" s="6">
        <f t="shared" si="236"/>
        <v>0</v>
      </c>
      <c r="AH631" s="14" t="str">
        <f>LEFT(X631,2)&amp;"."&amp;VLOOKUP(MID(X631,4,3),'Data validation'!$A$1:$B$12,2,FALSE)&amp;".2025"</f>
        <v>18.11.2025</v>
      </c>
      <c r="AI631">
        <f t="shared" si="237"/>
        <v>47</v>
      </c>
      <c r="AJ631" t="str">
        <f>H631&amp;"."&amp;VLOOKUP(I631,'Data validation'!$A$1:$B$12,2,FALSE)&amp;".2026"</f>
        <v>10.06.2026</v>
      </c>
      <c r="AK631">
        <f t="shared" si="238"/>
        <v>24</v>
      </c>
      <c r="AL631" t="e">
        <f>VLOOKUP(E631,[2]Sheet1!$A:$B,2,FALSE)</f>
        <v>#N/A</v>
      </c>
    </row>
    <row r="632" spans="1:38" x14ac:dyDescent="0.25">
      <c r="A632" t="str">
        <f>VLOOKUP(Q632,'Data validation'!$K$2:$L$50,2,FALSE)</f>
        <v>BOOKING</v>
      </c>
      <c r="B632">
        <f t="shared" si="224"/>
        <v>0</v>
      </c>
      <c r="C632">
        <f t="shared" si="225"/>
        <v>4</v>
      </c>
      <c r="D632">
        <f t="shared" si="226"/>
        <v>0</v>
      </c>
      <c r="E632">
        <v>9561</v>
      </c>
      <c r="F632" t="s">
        <v>7901</v>
      </c>
      <c r="G632" t="s">
        <v>283</v>
      </c>
      <c r="H632" t="str">
        <f t="shared" si="227"/>
        <v>20</v>
      </c>
      <c r="I632" t="str">
        <f t="shared" si="228"/>
        <v>Jun</v>
      </c>
      <c r="J632" t="s">
        <v>152</v>
      </c>
      <c r="K632" t="str">
        <f t="shared" si="229"/>
        <v>24</v>
      </c>
      <c r="L632" t="str">
        <f t="shared" si="230"/>
        <v>Jun</v>
      </c>
      <c r="M632">
        <v>4</v>
      </c>
      <c r="N632">
        <f t="shared" si="231"/>
        <v>4</v>
      </c>
      <c r="O632">
        <f t="shared" si="232"/>
        <v>0</v>
      </c>
      <c r="P632">
        <f t="shared" si="233"/>
        <v>0</v>
      </c>
      <c r="Q632" t="s">
        <v>587</v>
      </c>
      <c r="R632" t="s">
        <v>63</v>
      </c>
      <c r="S632">
        <v>2</v>
      </c>
      <c r="T632">
        <v>2</v>
      </c>
      <c r="U632" s="2">
        <v>1914.9908341284402</v>
      </c>
      <c r="V632" s="2">
        <v>478.74770853211004</v>
      </c>
      <c r="X632" t="s">
        <v>4696</v>
      </c>
      <c r="Y632" t="s">
        <v>4691</v>
      </c>
      <c r="Z632" t="str">
        <f t="shared" si="234"/>
        <v>Jan</v>
      </c>
      <c r="AA632" s="6">
        <f t="shared" si="246"/>
        <v>0</v>
      </c>
      <c r="AB632" s="6">
        <f t="shared" si="246"/>
        <v>4</v>
      </c>
      <c r="AC632" s="6">
        <f t="shared" si="246"/>
        <v>0</v>
      </c>
      <c r="AD632" s="6">
        <f t="shared" si="246"/>
        <v>0</v>
      </c>
      <c r="AE632" s="6">
        <f t="shared" si="246"/>
        <v>0</v>
      </c>
      <c r="AF632" s="6">
        <f t="shared" si="235"/>
        <v>4</v>
      </c>
      <c r="AG632" s="6">
        <f t="shared" si="236"/>
        <v>0</v>
      </c>
      <c r="AH632" s="14" t="str">
        <f>LEFT(X632,2)&amp;"."&amp;VLOOKUP(MID(X632,4,3),'Data validation'!$A$1:$B$12,2,FALSE)&amp;".2025"</f>
        <v>18.01.2025</v>
      </c>
      <c r="AI632">
        <f t="shared" si="237"/>
        <v>3</v>
      </c>
      <c r="AJ632" t="str">
        <f>H632&amp;"."&amp;VLOOKUP(I632,'Data validation'!$A$1:$B$12,2,FALSE)&amp;".2026"</f>
        <v>20.06.2026</v>
      </c>
      <c r="AK632">
        <f t="shared" si="238"/>
        <v>25</v>
      </c>
      <c r="AL632" t="e">
        <f>VLOOKUP(E632,[2]Sheet1!$A:$B,2,FALSE)</f>
        <v>#N/A</v>
      </c>
    </row>
    <row r="633" spans="1:38" x14ac:dyDescent="0.25">
      <c r="A633" t="str">
        <f>VLOOKUP(Q633,'Data validation'!$K$2:$L$50,2,FALSE)</f>
        <v>BOOKING</v>
      </c>
      <c r="B633">
        <f t="shared" si="224"/>
        <v>0</v>
      </c>
      <c r="C633">
        <f t="shared" si="225"/>
        <v>9</v>
      </c>
      <c r="D633">
        <f t="shared" si="226"/>
        <v>0</v>
      </c>
      <c r="E633">
        <v>9563</v>
      </c>
      <c r="F633" t="s">
        <v>7902</v>
      </c>
      <c r="G633" t="s">
        <v>4699</v>
      </c>
      <c r="H633" t="str">
        <f t="shared" si="227"/>
        <v>17</v>
      </c>
      <c r="I633" t="str">
        <f t="shared" si="228"/>
        <v>Jun</v>
      </c>
      <c r="J633" t="s">
        <v>950</v>
      </c>
      <c r="K633" t="str">
        <f t="shared" si="229"/>
        <v>26</v>
      </c>
      <c r="L633" t="str">
        <f t="shared" si="230"/>
        <v>Jun</v>
      </c>
      <c r="M633">
        <v>9</v>
      </c>
      <c r="N633">
        <f t="shared" si="231"/>
        <v>9</v>
      </c>
      <c r="O633">
        <f t="shared" si="232"/>
        <v>0</v>
      </c>
      <c r="P633">
        <f t="shared" si="233"/>
        <v>0</v>
      </c>
      <c r="Q633" t="s">
        <v>587</v>
      </c>
      <c r="R633" t="s">
        <v>48</v>
      </c>
      <c r="S633">
        <v>2</v>
      </c>
      <c r="T633">
        <v>1</v>
      </c>
      <c r="U633" s="2">
        <v>3774.5186358715596</v>
      </c>
      <c r="V633" s="2">
        <v>419.39095954128436</v>
      </c>
      <c r="W633" t="s">
        <v>262</v>
      </c>
      <c r="X633" t="s">
        <v>4700</v>
      </c>
      <c r="Y633" t="s">
        <v>4691</v>
      </c>
      <c r="Z633" t="str">
        <f t="shared" si="234"/>
        <v>Jan</v>
      </c>
      <c r="AA633" s="6">
        <f t="shared" si="246"/>
        <v>0</v>
      </c>
      <c r="AB633" s="6">
        <f t="shared" si="246"/>
        <v>9</v>
      </c>
      <c r="AC633" s="6">
        <f t="shared" si="246"/>
        <v>0</v>
      </c>
      <c r="AD633" s="6">
        <f t="shared" si="246"/>
        <v>0</v>
      </c>
      <c r="AE633" s="6">
        <f t="shared" si="246"/>
        <v>0</v>
      </c>
      <c r="AF633" s="6">
        <f t="shared" si="235"/>
        <v>9</v>
      </c>
      <c r="AG633" s="6">
        <f t="shared" si="236"/>
        <v>0</v>
      </c>
      <c r="AH633" s="14" t="str">
        <f>LEFT(X633,2)&amp;"."&amp;VLOOKUP(MID(X633,4,3),'Data validation'!$A$1:$B$12,2,FALSE)&amp;".2025"</f>
        <v>18.01.2025</v>
      </c>
      <c r="AI633">
        <f t="shared" si="237"/>
        <v>3</v>
      </c>
      <c r="AJ633" t="str">
        <f>H633&amp;"."&amp;VLOOKUP(I633,'Data validation'!$A$1:$B$12,2,FALSE)&amp;".2026"</f>
        <v>17.06.2026</v>
      </c>
      <c r="AK633">
        <f t="shared" si="238"/>
        <v>25</v>
      </c>
      <c r="AL633" t="str">
        <f>VLOOKUP(E633,[2]Sheet1!$A:$B,2,FALSE)</f>
        <v>Анулирана</v>
      </c>
    </row>
    <row r="634" spans="1:38" x14ac:dyDescent="0.25">
      <c r="A634" t="str">
        <f>VLOOKUP(Q634,'Data validation'!$K$2:$L$50,2,FALSE)</f>
        <v>TO</v>
      </c>
      <c r="B634">
        <f t="shared" si="224"/>
        <v>0</v>
      </c>
      <c r="C634">
        <f t="shared" si="225"/>
        <v>0</v>
      </c>
      <c r="D634">
        <f t="shared" si="226"/>
        <v>5</v>
      </c>
      <c r="E634">
        <v>8584</v>
      </c>
      <c r="F634" t="s">
        <v>7903</v>
      </c>
      <c r="G634" t="s">
        <v>513</v>
      </c>
      <c r="H634" t="str">
        <f t="shared" si="227"/>
        <v>29</v>
      </c>
      <c r="I634" t="str">
        <f t="shared" si="228"/>
        <v>Jul</v>
      </c>
      <c r="J634" t="s">
        <v>340</v>
      </c>
      <c r="K634" t="str">
        <f t="shared" si="229"/>
        <v>03</v>
      </c>
      <c r="L634" t="str">
        <f t="shared" si="230"/>
        <v>Aug</v>
      </c>
      <c r="M634">
        <v>5</v>
      </c>
      <c r="N634">
        <f t="shared" si="231"/>
        <v>-26</v>
      </c>
      <c r="O634">
        <f t="shared" si="232"/>
        <v>2</v>
      </c>
      <c r="P634">
        <f t="shared" si="233"/>
        <v>2</v>
      </c>
      <c r="Q634" t="s">
        <v>56</v>
      </c>
      <c r="R634" t="s">
        <v>17</v>
      </c>
      <c r="S634">
        <v>3</v>
      </c>
      <c r="T634">
        <v>1</v>
      </c>
      <c r="U634" s="2">
        <f>SUMIFS(Novoton!L:L,Novoton!D:D,'Резервации 2026'!E634)</f>
        <v>1802.1995535000001</v>
      </c>
      <c r="V634" s="2">
        <f>+U634/M634</f>
        <v>360.43991070000004</v>
      </c>
      <c r="X634" t="s">
        <v>1441</v>
      </c>
      <c r="Y634" t="s">
        <v>1295</v>
      </c>
      <c r="Z634" t="str">
        <f t="shared" si="234"/>
        <v>Nov</v>
      </c>
      <c r="AA634" s="6">
        <f t="shared" si="246"/>
        <v>0</v>
      </c>
      <c r="AB634" s="6">
        <f t="shared" si="246"/>
        <v>0</v>
      </c>
      <c r="AC634" s="6">
        <f t="shared" si="246"/>
        <v>2</v>
      </c>
      <c r="AD634" s="6">
        <f t="shared" si="246"/>
        <v>2</v>
      </c>
      <c r="AE634" s="6">
        <f t="shared" si="246"/>
        <v>0</v>
      </c>
      <c r="AF634" s="6">
        <f t="shared" si="235"/>
        <v>4</v>
      </c>
      <c r="AG634" s="6">
        <f t="shared" si="236"/>
        <v>-1</v>
      </c>
      <c r="AH634" s="14" t="str">
        <f>LEFT(X634,2)&amp;"."&amp;VLOOKUP(MID(X634,4,3),'Data validation'!$A$1:$B$12,2,FALSE)&amp;".2025"</f>
        <v>18.11.2025</v>
      </c>
      <c r="AI634">
        <f t="shared" si="237"/>
        <v>47</v>
      </c>
      <c r="AJ634" t="str">
        <f>H634&amp;"."&amp;VLOOKUP(I634,'Data validation'!$A$1:$B$12,2,FALSE)&amp;".2026"</f>
        <v>29.07.2026</v>
      </c>
      <c r="AK634">
        <f t="shared" si="238"/>
        <v>31</v>
      </c>
      <c r="AL634" t="e">
        <f>VLOOKUP(E634,[2]Sheet1!$A:$B,2,FALSE)</f>
        <v>#N/A</v>
      </c>
    </row>
    <row r="635" spans="1:38" x14ac:dyDescent="0.25">
      <c r="A635" t="str">
        <f>VLOOKUP(Q635,'Data validation'!$K$2:$L$50,2,FALSE)</f>
        <v>TO</v>
      </c>
      <c r="B635">
        <f t="shared" si="224"/>
        <v>0</v>
      </c>
      <c r="C635">
        <f t="shared" si="225"/>
        <v>3</v>
      </c>
      <c r="D635">
        <f t="shared" si="226"/>
        <v>4</v>
      </c>
      <c r="E635">
        <v>9562</v>
      </c>
      <c r="F635" t="s">
        <v>7904</v>
      </c>
      <c r="G635" t="s">
        <v>593</v>
      </c>
      <c r="H635" t="str">
        <f t="shared" si="227"/>
        <v>08</v>
      </c>
      <c r="I635" t="str">
        <f t="shared" si="228"/>
        <v>Jul</v>
      </c>
      <c r="J635" t="s">
        <v>485</v>
      </c>
      <c r="K635" t="str">
        <f t="shared" si="229"/>
        <v>15</v>
      </c>
      <c r="L635" t="str">
        <f t="shared" si="230"/>
        <v>Jul</v>
      </c>
      <c r="M635">
        <v>7</v>
      </c>
      <c r="N635">
        <f t="shared" si="231"/>
        <v>7</v>
      </c>
      <c r="O635">
        <f t="shared" si="232"/>
        <v>0</v>
      </c>
      <c r="P635">
        <f t="shared" si="233"/>
        <v>0</v>
      </c>
      <c r="Q635" t="s">
        <v>81</v>
      </c>
      <c r="R635" t="s">
        <v>63</v>
      </c>
      <c r="S635">
        <v>2</v>
      </c>
      <c r="T635">
        <v>2</v>
      </c>
      <c r="U635" s="2">
        <f>SUMIFS(SLR!L:L,SLR!D:D,'Резервации 2026'!E635)</f>
        <v>2753.8673149000001</v>
      </c>
      <c r="V635" s="2">
        <f>+U635/M635</f>
        <v>393.40961641428572</v>
      </c>
      <c r="W635" t="s">
        <v>262</v>
      </c>
      <c r="X635" t="s">
        <v>4698</v>
      </c>
      <c r="Y635" t="s">
        <v>4691</v>
      </c>
      <c r="Z635" t="str">
        <f t="shared" si="234"/>
        <v>Jan</v>
      </c>
      <c r="AA635" s="6">
        <f t="shared" si="246"/>
        <v>0</v>
      </c>
      <c r="AB635" s="6">
        <f t="shared" si="246"/>
        <v>0</v>
      </c>
      <c r="AC635" s="6">
        <f t="shared" si="246"/>
        <v>7</v>
      </c>
      <c r="AD635" s="6">
        <f t="shared" si="246"/>
        <v>0</v>
      </c>
      <c r="AE635" s="6">
        <f t="shared" si="246"/>
        <v>0</v>
      </c>
      <c r="AF635" s="6">
        <f t="shared" si="235"/>
        <v>7</v>
      </c>
      <c r="AG635" s="6">
        <f t="shared" si="236"/>
        <v>0</v>
      </c>
      <c r="AH635" s="14" t="str">
        <f>LEFT(X635,2)&amp;"."&amp;VLOOKUP(MID(X635,4,3),'Data validation'!$A$1:$B$12,2,FALSE)&amp;".2025"</f>
        <v>18.01.2025</v>
      </c>
      <c r="AI635">
        <f t="shared" si="237"/>
        <v>3</v>
      </c>
      <c r="AJ635" t="str">
        <f>H635&amp;"."&amp;VLOOKUP(I635,'Data validation'!$A$1:$B$12,2,FALSE)&amp;".2026"</f>
        <v>08.07.2026</v>
      </c>
      <c r="AK635">
        <f t="shared" si="238"/>
        <v>28</v>
      </c>
      <c r="AL635" t="e">
        <f>VLOOKUP(E635,[2]Sheet1!$A:$B,2,FALSE)</f>
        <v>#N/A</v>
      </c>
    </row>
    <row r="636" spans="1:38" x14ac:dyDescent="0.25">
      <c r="A636" t="str">
        <f>VLOOKUP(Q636,'Data validation'!$K$2:$L$50,2,FALSE)</f>
        <v>TO</v>
      </c>
      <c r="B636">
        <f t="shared" si="224"/>
        <v>0</v>
      </c>
      <c r="C636">
        <f t="shared" si="225"/>
        <v>6</v>
      </c>
      <c r="D636">
        <f t="shared" si="226"/>
        <v>0</v>
      </c>
      <c r="E636">
        <v>8327</v>
      </c>
      <c r="F636" t="s">
        <v>7905</v>
      </c>
      <c r="G636" t="s">
        <v>120</v>
      </c>
      <c r="H636" t="str">
        <f t="shared" si="227"/>
        <v>02</v>
      </c>
      <c r="I636" t="str">
        <f t="shared" si="228"/>
        <v>Jul</v>
      </c>
      <c r="J636" t="s">
        <v>593</v>
      </c>
      <c r="K636" t="str">
        <f t="shared" si="229"/>
        <v>08</v>
      </c>
      <c r="L636" t="str">
        <f t="shared" si="230"/>
        <v>Jul</v>
      </c>
      <c r="M636">
        <v>6</v>
      </c>
      <c r="N636">
        <f t="shared" si="231"/>
        <v>6</v>
      </c>
      <c r="O636">
        <f t="shared" si="232"/>
        <v>0</v>
      </c>
      <c r="P636">
        <f t="shared" si="233"/>
        <v>0</v>
      </c>
      <c r="Q636" t="s">
        <v>226</v>
      </c>
      <c r="R636" t="s">
        <v>57</v>
      </c>
      <c r="S636">
        <v>3</v>
      </c>
      <c r="T636">
        <v>2</v>
      </c>
      <c r="U636" s="2">
        <f>SUMIFS(Sunny!L:L,Sunny!D:D,'Резервации 2026'!E636)</f>
        <v>2869.2026099999998</v>
      </c>
      <c r="V636" s="2">
        <f>+U636/M636</f>
        <v>478.20043499999997</v>
      </c>
      <c r="W636" t="s">
        <v>227</v>
      </c>
      <c r="X636" t="s">
        <v>676</v>
      </c>
      <c r="Y636" t="s">
        <v>637</v>
      </c>
      <c r="Z636" t="str">
        <f t="shared" si="234"/>
        <v>Nov</v>
      </c>
      <c r="AA636" s="6">
        <f t="shared" si="246"/>
        <v>0</v>
      </c>
      <c r="AB636" s="6">
        <f t="shared" si="246"/>
        <v>0</v>
      </c>
      <c r="AC636" s="6">
        <f t="shared" si="246"/>
        <v>6</v>
      </c>
      <c r="AD636" s="6">
        <f t="shared" si="246"/>
        <v>0</v>
      </c>
      <c r="AE636" s="6">
        <f t="shared" si="246"/>
        <v>0</v>
      </c>
      <c r="AF636" s="6">
        <f t="shared" si="235"/>
        <v>6</v>
      </c>
      <c r="AG636" s="6">
        <f t="shared" si="236"/>
        <v>0</v>
      </c>
      <c r="AH636" s="14" t="str">
        <f>LEFT(X636,2)&amp;"."&amp;VLOOKUP(MID(X636,4,3),'Data validation'!$A$1:$B$12,2,FALSE)&amp;".2025"</f>
        <v>11.11.2025</v>
      </c>
      <c r="AI636">
        <f t="shared" si="237"/>
        <v>46</v>
      </c>
      <c r="AJ636" t="str">
        <f>H636&amp;"."&amp;VLOOKUP(I636,'Data validation'!$A$1:$B$12,2,FALSE)&amp;".2026"</f>
        <v>02.07.2026</v>
      </c>
      <c r="AK636">
        <f t="shared" si="238"/>
        <v>27</v>
      </c>
      <c r="AL636" t="e">
        <f>VLOOKUP(E636,[2]Sheet1!$A:$B,2,FALSE)</f>
        <v>#N/A</v>
      </c>
    </row>
    <row r="637" spans="1:38" x14ac:dyDescent="0.25">
      <c r="A637" t="str">
        <f>VLOOKUP(Q637,'Data validation'!$K$2:$L$50,2,FALSE)</f>
        <v>ITAKA</v>
      </c>
      <c r="B637">
        <f t="shared" si="224"/>
        <v>0</v>
      </c>
      <c r="C637">
        <f t="shared" si="225"/>
        <v>0</v>
      </c>
      <c r="D637">
        <f t="shared" si="226"/>
        <v>7</v>
      </c>
      <c r="E637">
        <v>8590</v>
      </c>
      <c r="F637" t="s">
        <v>7906</v>
      </c>
      <c r="G637" t="s">
        <v>495</v>
      </c>
      <c r="H637" t="str">
        <f t="shared" si="227"/>
        <v>28</v>
      </c>
      <c r="I637" t="str">
        <f t="shared" si="228"/>
        <v>Jul</v>
      </c>
      <c r="J637" t="s">
        <v>160</v>
      </c>
      <c r="K637" t="str">
        <f t="shared" si="229"/>
        <v>04</v>
      </c>
      <c r="L637" t="str">
        <f t="shared" si="230"/>
        <v>Aug</v>
      </c>
      <c r="M637">
        <v>7</v>
      </c>
      <c r="N637">
        <f t="shared" si="231"/>
        <v>-24</v>
      </c>
      <c r="O637">
        <f t="shared" si="232"/>
        <v>3</v>
      </c>
      <c r="P637">
        <f t="shared" si="233"/>
        <v>3</v>
      </c>
      <c r="Q637" t="s">
        <v>1445</v>
      </c>
      <c r="R637" t="s">
        <v>63</v>
      </c>
      <c r="S637">
        <v>3</v>
      </c>
      <c r="T637">
        <v>1</v>
      </c>
      <c r="U637" s="2">
        <f>SUMIFS(Itaka!L:L,Itaka!D:D,'Резервации 2026'!E637)</f>
        <v>2549.7764544000001</v>
      </c>
      <c r="V637" s="2">
        <f>+U637/M637</f>
        <v>364.2537792</v>
      </c>
      <c r="W637" t="s">
        <v>4628</v>
      </c>
      <c r="X637" t="s">
        <v>1446</v>
      </c>
      <c r="Y637" t="s">
        <v>1459</v>
      </c>
      <c r="Z637" t="str">
        <f t="shared" si="234"/>
        <v>Nov</v>
      </c>
      <c r="AA637" s="6">
        <f t="shared" si="246"/>
        <v>0</v>
      </c>
      <c r="AB637" s="6">
        <f t="shared" si="246"/>
        <v>0</v>
      </c>
      <c r="AC637" s="6">
        <f t="shared" si="246"/>
        <v>3</v>
      </c>
      <c r="AD637" s="6">
        <f t="shared" si="246"/>
        <v>3</v>
      </c>
      <c r="AE637" s="6">
        <f t="shared" si="246"/>
        <v>0</v>
      </c>
      <c r="AF637" s="6">
        <f t="shared" si="235"/>
        <v>6</v>
      </c>
      <c r="AG637" s="6">
        <f t="shared" si="236"/>
        <v>-1</v>
      </c>
      <c r="AH637" s="14" t="str">
        <f>LEFT(X637,2)&amp;"."&amp;VLOOKUP(MID(X637,4,3),'Data validation'!$A$1:$B$12,2,FALSE)&amp;".2025"</f>
        <v>18.11.2025</v>
      </c>
      <c r="AI637">
        <f t="shared" si="237"/>
        <v>47</v>
      </c>
      <c r="AJ637" t="str">
        <f>H637&amp;"."&amp;VLOOKUP(I637,'Data validation'!$A$1:$B$12,2,FALSE)&amp;".2026"</f>
        <v>28.07.2026</v>
      </c>
      <c r="AK637">
        <f t="shared" si="238"/>
        <v>31</v>
      </c>
      <c r="AL637" t="e">
        <f>VLOOKUP(E637,[2]Sheet1!$A:$B,2,FALSE)</f>
        <v>#N/A</v>
      </c>
    </row>
    <row r="638" spans="1:38" x14ac:dyDescent="0.25">
      <c r="A638" t="str">
        <f>VLOOKUP(Q638,'Data validation'!$K$2:$L$50,2,FALSE)</f>
        <v>TO</v>
      </c>
      <c r="B638">
        <f t="shared" si="224"/>
        <v>0</v>
      </c>
      <c r="C638">
        <f t="shared" si="225"/>
        <v>7</v>
      </c>
      <c r="D638">
        <f t="shared" si="226"/>
        <v>0</v>
      </c>
      <c r="E638">
        <v>8097</v>
      </c>
      <c r="F638" t="s">
        <v>7907</v>
      </c>
      <c r="G638" t="s">
        <v>120</v>
      </c>
      <c r="H638" t="str">
        <f t="shared" si="227"/>
        <v>02</v>
      </c>
      <c r="I638" t="str">
        <f t="shared" si="228"/>
        <v>Jul</v>
      </c>
      <c r="J638" t="s">
        <v>224</v>
      </c>
      <c r="K638" t="str">
        <f t="shared" si="229"/>
        <v>09</v>
      </c>
      <c r="L638" t="str">
        <f t="shared" si="230"/>
        <v>Jul</v>
      </c>
      <c r="M638">
        <v>7</v>
      </c>
      <c r="N638">
        <f t="shared" si="231"/>
        <v>7</v>
      </c>
      <c r="O638">
        <f t="shared" si="232"/>
        <v>0</v>
      </c>
      <c r="P638">
        <f t="shared" si="233"/>
        <v>0</v>
      </c>
      <c r="Q638" t="s">
        <v>226</v>
      </c>
      <c r="R638" t="s">
        <v>63</v>
      </c>
      <c r="S638">
        <v>2</v>
      </c>
      <c r="T638">
        <v>2</v>
      </c>
      <c r="U638" s="2">
        <f>SUMIFS(Sunny!L:L,Sunny!D:D,'Резервации 2026'!E638)</f>
        <v>2347.2893745000001</v>
      </c>
      <c r="V638" s="2">
        <f t="shared" ref="V638:V640" si="250">+U638/M638</f>
        <v>335.32705350000003</v>
      </c>
      <c r="W638" t="s">
        <v>227</v>
      </c>
      <c r="X638" t="s">
        <v>228</v>
      </c>
      <c r="Y638" t="s">
        <v>222</v>
      </c>
      <c r="Z638" t="str">
        <f t="shared" si="234"/>
        <v>Oct</v>
      </c>
      <c r="AA638" s="6">
        <f t="shared" si="246"/>
        <v>0</v>
      </c>
      <c r="AB638" s="6">
        <f t="shared" si="246"/>
        <v>0</v>
      </c>
      <c r="AC638" s="6">
        <f t="shared" si="246"/>
        <v>7</v>
      </c>
      <c r="AD638" s="6">
        <f t="shared" si="246"/>
        <v>0</v>
      </c>
      <c r="AE638" s="6">
        <f t="shared" si="246"/>
        <v>0</v>
      </c>
      <c r="AF638" s="6">
        <f t="shared" si="235"/>
        <v>7</v>
      </c>
      <c r="AG638" s="6">
        <f t="shared" si="236"/>
        <v>0</v>
      </c>
      <c r="AH638" s="14" t="str">
        <f>LEFT(X638,2)&amp;"."&amp;VLOOKUP(MID(X638,4,3),'Data validation'!$A$1:$B$12,2,FALSE)&amp;".2025"</f>
        <v>29.10.2025</v>
      </c>
      <c r="AI638">
        <f t="shared" si="237"/>
        <v>44</v>
      </c>
      <c r="AJ638" t="str">
        <f>H638&amp;"."&amp;VLOOKUP(I638,'Data validation'!$A$1:$B$12,2,FALSE)&amp;".2026"</f>
        <v>02.07.2026</v>
      </c>
      <c r="AK638">
        <f t="shared" si="238"/>
        <v>27</v>
      </c>
      <c r="AL638" t="e">
        <f>VLOOKUP(E638,[2]Sheet1!$A:$B,2,FALSE)</f>
        <v>#N/A</v>
      </c>
    </row>
    <row r="639" spans="1:38" x14ac:dyDescent="0.25">
      <c r="A639" t="str">
        <f>VLOOKUP(Q639,'Data validation'!$K$2:$L$50,2,FALSE)</f>
        <v>TO</v>
      </c>
      <c r="B639">
        <f t="shared" si="224"/>
        <v>0</v>
      </c>
      <c r="C639">
        <f t="shared" si="225"/>
        <v>0</v>
      </c>
      <c r="D639">
        <f t="shared" si="226"/>
        <v>9</v>
      </c>
      <c r="E639">
        <v>8189</v>
      </c>
      <c r="F639" t="s">
        <v>7908</v>
      </c>
      <c r="G639" t="s">
        <v>94</v>
      </c>
      <c r="H639" t="str">
        <f t="shared" si="227"/>
        <v>27</v>
      </c>
      <c r="I639" t="str">
        <f t="shared" si="228"/>
        <v>Jul</v>
      </c>
      <c r="J639" t="s">
        <v>290</v>
      </c>
      <c r="K639" t="str">
        <f t="shared" si="229"/>
        <v>05</v>
      </c>
      <c r="L639" t="str">
        <f t="shared" si="230"/>
        <v>Aug</v>
      </c>
      <c r="M639">
        <v>9</v>
      </c>
      <c r="N639">
        <f t="shared" si="231"/>
        <v>-22</v>
      </c>
      <c r="O639">
        <f t="shared" si="232"/>
        <v>4</v>
      </c>
      <c r="P639">
        <f t="shared" si="233"/>
        <v>4</v>
      </c>
      <c r="Q639" t="s">
        <v>226</v>
      </c>
      <c r="R639" t="s">
        <v>63</v>
      </c>
      <c r="S639">
        <v>2</v>
      </c>
      <c r="T639">
        <v>1</v>
      </c>
      <c r="U639" s="2">
        <f>SUMIFS(Sunny!L:L,Sunny!D:D,'Резервации 2026'!E639)</f>
        <v>2461.1773554000001</v>
      </c>
      <c r="V639" s="2">
        <f t="shared" si="250"/>
        <v>273.46415060000004</v>
      </c>
      <c r="W639" t="s">
        <v>227</v>
      </c>
      <c r="X639" t="s">
        <v>457</v>
      </c>
      <c r="Y639" t="s">
        <v>301</v>
      </c>
      <c r="Z639" t="str">
        <f t="shared" si="234"/>
        <v>Nov</v>
      </c>
      <c r="AA639" s="6">
        <f t="shared" si="246"/>
        <v>0</v>
      </c>
      <c r="AB639" s="6">
        <f t="shared" si="246"/>
        <v>0</v>
      </c>
      <c r="AC639" s="6">
        <f t="shared" si="246"/>
        <v>4</v>
      </c>
      <c r="AD639" s="6">
        <f t="shared" si="246"/>
        <v>4</v>
      </c>
      <c r="AE639" s="6">
        <f t="shared" si="246"/>
        <v>0</v>
      </c>
      <c r="AF639" s="6">
        <f t="shared" si="235"/>
        <v>8</v>
      </c>
      <c r="AG639" s="6">
        <f t="shared" si="236"/>
        <v>-1</v>
      </c>
      <c r="AH639" s="14" t="str">
        <f>LEFT(X639,2)&amp;"."&amp;VLOOKUP(MID(X639,4,3),'Data validation'!$A$1:$B$12,2,FALSE)&amp;".2025"</f>
        <v>07.11.2025</v>
      </c>
      <c r="AI639">
        <f t="shared" si="237"/>
        <v>45</v>
      </c>
      <c r="AJ639" t="str">
        <f>H639&amp;"."&amp;VLOOKUP(I639,'Data validation'!$A$1:$B$12,2,FALSE)&amp;".2026"</f>
        <v>27.07.2026</v>
      </c>
      <c r="AK639">
        <f t="shared" si="238"/>
        <v>31</v>
      </c>
      <c r="AL639" t="e">
        <f>VLOOKUP(E639,[2]Sheet1!$A:$B,2,FALSE)</f>
        <v>#N/A</v>
      </c>
    </row>
    <row r="640" spans="1:38" x14ac:dyDescent="0.25">
      <c r="A640" t="str">
        <f>VLOOKUP(Q640,'Data validation'!$K$2:$L$50,2,FALSE)</f>
        <v>TO</v>
      </c>
      <c r="B640">
        <f t="shared" si="224"/>
        <v>0</v>
      </c>
      <c r="C640">
        <f t="shared" si="225"/>
        <v>5</v>
      </c>
      <c r="D640">
        <f t="shared" si="226"/>
        <v>0</v>
      </c>
      <c r="E640">
        <v>8563</v>
      </c>
      <c r="F640" t="s">
        <v>7909</v>
      </c>
      <c r="G640" t="s">
        <v>45</v>
      </c>
      <c r="H640" t="str">
        <f t="shared" si="227"/>
        <v>04</v>
      </c>
      <c r="I640" t="str">
        <f t="shared" si="228"/>
        <v>Jul</v>
      </c>
      <c r="J640" t="s">
        <v>224</v>
      </c>
      <c r="K640" t="str">
        <f t="shared" si="229"/>
        <v>09</v>
      </c>
      <c r="L640" t="str">
        <f t="shared" si="230"/>
        <v>Jul</v>
      </c>
      <c r="M640">
        <v>5</v>
      </c>
      <c r="N640">
        <f t="shared" si="231"/>
        <v>5</v>
      </c>
      <c r="O640">
        <f t="shared" si="232"/>
        <v>0</v>
      </c>
      <c r="P640">
        <f t="shared" si="233"/>
        <v>0</v>
      </c>
      <c r="Q640" t="s">
        <v>226</v>
      </c>
      <c r="R640" t="s">
        <v>17</v>
      </c>
      <c r="S640">
        <v>2</v>
      </c>
      <c r="T640">
        <v>1</v>
      </c>
      <c r="U640" s="2">
        <f>SUMIFS(Sunny!L:L,Sunny!D:D,'Резервации 2026'!E640)</f>
        <v>1205.7691950000001</v>
      </c>
      <c r="V640" s="2">
        <f t="shared" si="250"/>
        <v>241.153839</v>
      </c>
      <c r="W640" t="s">
        <v>227</v>
      </c>
      <c r="X640" t="s">
        <v>1381</v>
      </c>
      <c r="Y640" t="s">
        <v>1295</v>
      </c>
      <c r="Z640" t="str">
        <f t="shared" si="234"/>
        <v>Nov</v>
      </c>
      <c r="AA640" s="6">
        <f t="shared" si="246"/>
        <v>0</v>
      </c>
      <c r="AB640" s="6">
        <f t="shared" si="246"/>
        <v>0</v>
      </c>
      <c r="AC640" s="6">
        <f t="shared" si="246"/>
        <v>5</v>
      </c>
      <c r="AD640" s="6">
        <f t="shared" si="246"/>
        <v>0</v>
      </c>
      <c r="AE640" s="6">
        <f t="shared" si="246"/>
        <v>0</v>
      </c>
      <c r="AF640" s="6">
        <f t="shared" si="235"/>
        <v>5</v>
      </c>
      <c r="AG640" s="6">
        <f t="shared" si="236"/>
        <v>0</v>
      </c>
      <c r="AH640" s="14" t="str">
        <f>LEFT(X640,2)&amp;"."&amp;VLOOKUP(MID(X640,4,3),'Data validation'!$A$1:$B$12,2,FALSE)&amp;".2025"</f>
        <v>17.11.2025</v>
      </c>
      <c r="AI640">
        <f t="shared" si="237"/>
        <v>47</v>
      </c>
      <c r="AJ640" t="str">
        <f>H640&amp;"."&amp;VLOOKUP(I640,'Data validation'!$A$1:$B$12,2,FALSE)&amp;".2026"</f>
        <v>04.07.2026</v>
      </c>
      <c r="AK640">
        <f t="shared" si="238"/>
        <v>27</v>
      </c>
      <c r="AL640" t="e">
        <f>VLOOKUP(E640,[2]Sheet1!$A:$B,2,FALSE)</f>
        <v>#N/A</v>
      </c>
    </row>
    <row r="641" spans="1:38" x14ac:dyDescent="0.25">
      <c r="A641" t="str">
        <f>VLOOKUP(Q641,'Data validation'!$K$2:$L$50,2,FALSE)</f>
        <v>TO</v>
      </c>
      <c r="B641">
        <f t="shared" si="224"/>
        <v>0</v>
      </c>
      <c r="C641">
        <f t="shared" si="225"/>
        <v>0</v>
      </c>
      <c r="D641">
        <f t="shared" si="226"/>
        <v>5</v>
      </c>
      <c r="E641">
        <v>10212</v>
      </c>
      <c r="F641" t="s">
        <v>7144</v>
      </c>
      <c r="G641" t="s">
        <v>107</v>
      </c>
      <c r="H641" t="str">
        <f t="shared" si="227"/>
        <v>25</v>
      </c>
      <c r="I641" t="str">
        <f t="shared" si="228"/>
        <v>Jul</v>
      </c>
      <c r="J641" t="s">
        <v>167</v>
      </c>
      <c r="K641" t="str">
        <f t="shared" si="229"/>
        <v>30</v>
      </c>
      <c r="L641" t="str">
        <f t="shared" si="230"/>
        <v>Jul</v>
      </c>
      <c r="M641">
        <v>5</v>
      </c>
      <c r="N641">
        <f t="shared" si="231"/>
        <v>5</v>
      </c>
      <c r="O641">
        <f t="shared" si="232"/>
        <v>0</v>
      </c>
      <c r="P641">
        <f t="shared" si="233"/>
        <v>0</v>
      </c>
      <c r="Q641" t="s">
        <v>56</v>
      </c>
      <c r="R641" t="s">
        <v>17</v>
      </c>
      <c r="S641">
        <v>2</v>
      </c>
      <c r="T641">
        <v>2</v>
      </c>
      <c r="U641" s="2">
        <f>SUMIFS(Novoton!L:L,Novoton!D:D,'Резервации 2026'!E641)</f>
        <v>2085.892695</v>
      </c>
      <c r="V641" s="2">
        <f>+U641/M641</f>
        <v>417.178539</v>
      </c>
      <c r="W641" t="s">
        <v>262</v>
      </c>
      <c r="X641" t="s">
        <v>7145</v>
      </c>
      <c r="Y641" t="s">
        <v>7039</v>
      </c>
      <c r="Z641" t="str">
        <f t="shared" si="234"/>
        <v>Feb</v>
      </c>
      <c r="AA641" s="6">
        <f t="shared" si="246"/>
        <v>0</v>
      </c>
      <c r="AB641" s="6">
        <f t="shared" si="246"/>
        <v>0</v>
      </c>
      <c r="AC641" s="6">
        <f t="shared" si="246"/>
        <v>5</v>
      </c>
      <c r="AD641" s="6">
        <f t="shared" si="246"/>
        <v>0</v>
      </c>
      <c r="AE641" s="6">
        <f t="shared" si="246"/>
        <v>0</v>
      </c>
      <c r="AF641" s="6">
        <f t="shared" si="235"/>
        <v>5</v>
      </c>
      <c r="AG641" s="6">
        <f t="shared" si="236"/>
        <v>0</v>
      </c>
      <c r="AH641" s="14" t="str">
        <f>LEFT(X641,2)&amp;"."&amp;VLOOKUP(MID(X641,4,3),'Data validation'!$A$1:$B$12,2,FALSE)&amp;".2025"</f>
        <v>24.02.2025</v>
      </c>
      <c r="AI641">
        <f t="shared" si="237"/>
        <v>9</v>
      </c>
      <c r="AJ641" t="str">
        <f>H641&amp;"."&amp;VLOOKUP(I641,'Data validation'!$A$1:$B$12,2,FALSE)&amp;".2026"</f>
        <v>25.07.2026</v>
      </c>
      <c r="AK641">
        <f t="shared" si="238"/>
        <v>30</v>
      </c>
      <c r="AL641" t="e">
        <f>VLOOKUP(E641,[2]Sheet1!$A:$B,2,FALSE)</f>
        <v>#N/A</v>
      </c>
    </row>
    <row r="642" spans="1:38" x14ac:dyDescent="0.25">
      <c r="A642" t="str">
        <f>VLOOKUP(Q642,'Data validation'!$K$2:$L$50,2,FALSE)</f>
        <v>TO</v>
      </c>
      <c r="B642">
        <f t="shared" ref="B642:B705" si="251">AA642+IF(I642="Jun",IF(_xlfn.NUMBERVALUE(H642)&gt;14,0,IF(_xlfn.NUMBERVALUE(K642)&lt;14,M642,15-_xlfn.NUMBERVALUE(H642))),0)</f>
        <v>0</v>
      </c>
      <c r="C642">
        <f t="shared" ref="C642:C705" si="252">M642-B642-D642</f>
        <v>4</v>
      </c>
      <c r="D642">
        <f t="shared" ref="D642:D705" si="253">IF(L642="Jul",IF(_xlfn.NUMBERVALUE(K642)&lt;11,0,IF(I642="Jul",IF(_xlfn.NUMBERVALUE(H642)&gt;11,M642,_xlfn.NUMBERVALUE(K642)-11),0)),0)+IF(L642="Aug",IF(_xlfn.NUMBERVALUE(K642)&gt;24,IF(_xlfn.NUMBERVALUE(H642)&gt;24,0,25-_xlfn.NUMBERVALUE(H642)),IF(I642="Aug",M642,_xlfn.NUMBERVALUE(K642)-1+32-_xlfn.NUMBERVALUE(H642))),0)</f>
        <v>1</v>
      </c>
      <c r="E642">
        <v>10125</v>
      </c>
      <c r="F642" t="s">
        <v>6827</v>
      </c>
      <c r="G642" t="s">
        <v>72</v>
      </c>
      <c r="H642" t="str">
        <f t="shared" ref="H642:H705" si="254">LEFT(G642,2)</f>
        <v>07</v>
      </c>
      <c r="I642" t="str">
        <f t="shared" ref="I642:I705" si="255">MID(G642,4,3)</f>
        <v>Jul</v>
      </c>
      <c r="J642" t="s">
        <v>235</v>
      </c>
      <c r="K642" t="str">
        <f t="shared" ref="K642:K705" si="256">LEFT(J642,2)</f>
        <v>12</v>
      </c>
      <c r="L642" t="str">
        <f t="shared" ref="L642:L705" si="257">MID(J642,4,3)</f>
        <v>Jul</v>
      </c>
      <c r="M642">
        <v>5</v>
      </c>
      <c r="N642">
        <f t="shared" ref="N642:N705" si="258">+K642-H642</f>
        <v>5</v>
      </c>
      <c r="O642">
        <f t="shared" ref="O642:O705" si="259">IF(I642=L642,0,31-H642)</f>
        <v>0</v>
      </c>
      <c r="P642">
        <f t="shared" ref="P642:P705" si="260">IF(I642=L642,0,K642-1)</f>
        <v>0</v>
      </c>
      <c r="Q642" t="s">
        <v>162</v>
      </c>
      <c r="R642" t="s">
        <v>110</v>
      </c>
      <c r="S642">
        <v>4</v>
      </c>
      <c r="T642">
        <v>1</v>
      </c>
      <c r="U642" s="2">
        <f>SUMIFS(Magelan!L:L,Magelan!D:D,'Резервации 2026'!E642)</f>
        <v>3095.2574413999996</v>
      </c>
      <c r="V642" s="2">
        <f>+U642/M642</f>
        <v>619.05148827999994</v>
      </c>
      <c r="W642" t="s">
        <v>262</v>
      </c>
      <c r="X642" t="s">
        <v>6828</v>
      </c>
      <c r="Y642" t="s">
        <v>6802</v>
      </c>
      <c r="Z642" t="str">
        <f t="shared" ref="Z642:Z705" si="261">MID(X642,4,3)</f>
        <v>Feb</v>
      </c>
      <c r="AA642" s="6">
        <f t="shared" si="246"/>
        <v>0</v>
      </c>
      <c r="AB642" s="6">
        <f t="shared" si="246"/>
        <v>0</v>
      </c>
      <c r="AC642" s="6">
        <f t="shared" si="246"/>
        <v>5</v>
      </c>
      <c r="AD642" s="6">
        <f t="shared" si="246"/>
        <v>0</v>
      </c>
      <c r="AE642" s="6">
        <f t="shared" si="246"/>
        <v>0</v>
      </c>
      <c r="AF642" s="6">
        <f t="shared" ref="AF642:AF705" si="262">SUM(AA642:AE642)</f>
        <v>5</v>
      </c>
      <c r="AG642" s="6">
        <f t="shared" ref="AG642:AG705" si="263">+AF642-M642</f>
        <v>0</v>
      </c>
      <c r="AH642" s="14" t="str">
        <f>LEFT(X642,2)&amp;"."&amp;VLOOKUP(MID(X642,4,3),'Data validation'!$A$1:$B$12,2,FALSE)&amp;".2025"</f>
        <v>17.02.2025</v>
      </c>
      <c r="AI642">
        <f t="shared" ref="AI642:AI705" si="264">WEEKNUM(AH642)</f>
        <v>8</v>
      </c>
      <c r="AJ642" t="str">
        <f>H642&amp;"."&amp;VLOOKUP(I642,'Data validation'!$A$1:$B$12,2,FALSE)&amp;".2026"</f>
        <v>07.07.2026</v>
      </c>
      <c r="AK642">
        <f t="shared" ref="AK642:AK705" si="265">WEEKNUM(AJ642)</f>
        <v>28</v>
      </c>
      <c r="AL642" t="e">
        <f>VLOOKUP(E642,[2]Sheet1!$A:$B,2,FALSE)</f>
        <v>#N/A</v>
      </c>
    </row>
    <row r="643" spans="1:38" x14ac:dyDescent="0.25">
      <c r="A643" t="str">
        <f>VLOOKUP(Q643,'Data validation'!$K$2:$L$50,2,FALSE)</f>
        <v>TO</v>
      </c>
      <c r="B643">
        <f t="shared" si="251"/>
        <v>0</v>
      </c>
      <c r="C643">
        <f t="shared" si="252"/>
        <v>7</v>
      </c>
      <c r="D643">
        <f t="shared" si="253"/>
        <v>0</v>
      </c>
      <c r="E643">
        <v>8591</v>
      </c>
      <c r="F643" t="s">
        <v>7910</v>
      </c>
      <c r="G643" t="s">
        <v>276</v>
      </c>
      <c r="H643" t="str">
        <f t="shared" si="254"/>
        <v>28</v>
      </c>
      <c r="I643" t="str">
        <f t="shared" si="255"/>
        <v>Jun</v>
      </c>
      <c r="J643" t="s">
        <v>313</v>
      </c>
      <c r="K643" t="str">
        <f t="shared" si="256"/>
        <v>05</v>
      </c>
      <c r="L643" t="str">
        <f t="shared" si="257"/>
        <v>Jul</v>
      </c>
      <c r="M643">
        <v>7</v>
      </c>
      <c r="N643">
        <f t="shared" si="258"/>
        <v>-23</v>
      </c>
      <c r="O643">
        <f t="shared" si="259"/>
        <v>3</v>
      </c>
      <c r="P643">
        <f t="shared" si="260"/>
        <v>4</v>
      </c>
      <c r="Q643" t="s">
        <v>56</v>
      </c>
      <c r="R643" t="s">
        <v>63</v>
      </c>
      <c r="S643">
        <v>2</v>
      </c>
      <c r="T643">
        <v>2</v>
      </c>
      <c r="U643" s="2">
        <f>SUMIFS(Novoton!L:L,Novoton!D:D,'Резервации 2026'!E643)</f>
        <v>2166.7075906</v>
      </c>
      <c r="V643" s="2">
        <f t="shared" ref="V643:V644" si="266">+U643/M643</f>
        <v>309.5296558</v>
      </c>
      <c r="X643" t="s">
        <v>1462</v>
      </c>
      <c r="Y643" t="s">
        <v>1430</v>
      </c>
      <c r="Z643" t="str">
        <f t="shared" si="261"/>
        <v>Nov</v>
      </c>
      <c r="AA643" s="6">
        <f t="shared" si="246"/>
        <v>0</v>
      </c>
      <c r="AB643" s="6">
        <f t="shared" si="246"/>
        <v>3</v>
      </c>
      <c r="AC643" s="6">
        <f t="shared" si="246"/>
        <v>4</v>
      </c>
      <c r="AD643" s="6">
        <f t="shared" si="246"/>
        <v>0</v>
      </c>
      <c r="AE643" s="6">
        <f t="shared" si="246"/>
        <v>0</v>
      </c>
      <c r="AF643" s="6">
        <f t="shared" si="262"/>
        <v>7</v>
      </c>
      <c r="AG643" s="6">
        <f t="shared" si="263"/>
        <v>0</v>
      </c>
      <c r="AH643" s="14" t="str">
        <f>LEFT(X643,2)&amp;"."&amp;VLOOKUP(MID(X643,4,3),'Data validation'!$A$1:$B$12,2,FALSE)&amp;".2025"</f>
        <v>18.11.2025</v>
      </c>
      <c r="AI643">
        <f t="shared" si="264"/>
        <v>47</v>
      </c>
      <c r="AJ643" t="str">
        <f>H643&amp;"."&amp;VLOOKUP(I643,'Data validation'!$A$1:$B$12,2,FALSE)&amp;".2026"</f>
        <v>28.06.2026</v>
      </c>
      <c r="AK643">
        <f t="shared" si="265"/>
        <v>27</v>
      </c>
      <c r="AL643" t="e">
        <f>VLOOKUP(E643,[2]Sheet1!$A:$B,2,FALSE)</f>
        <v>#N/A</v>
      </c>
    </row>
    <row r="644" spans="1:38" x14ac:dyDescent="0.25">
      <c r="A644" t="str">
        <f>VLOOKUP(Q644,'Data validation'!$K$2:$L$50,2,FALSE)</f>
        <v>TO</v>
      </c>
      <c r="B644">
        <f t="shared" si="251"/>
        <v>0</v>
      </c>
      <c r="C644">
        <f t="shared" si="252"/>
        <v>0</v>
      </c>
      <c r="D644">
        <f t="shared" si="253"/>
        <v>5</v>
      </c>
      <c r="E644">
        <v>9869</v>
      </c>
      <c r="F644" t="s">
        <v>5510</v>
      </c>
      <c r="G644" t="s">
        <v>94</v>
      </c>
      <c r="H644" t="str">
        <f t="shared" si="254"/>
        <v>27</v>
      </c>
      <c r="I644" t="str">
        <f t="shared" si="255"/>
        <v>Jul</v>
      </c>
      <c r="J644" t="s">
        <v>135</v>
      </c>
      <c r="K644" t="str">
        <f t="shared" si="256"/>
        <v>01</v>
      </c>
      <c r="L644" t="str">
        <f t="shared" si="257"/>
        <v>Aug</v>
      </c>
      <c r="M644">
        <v>5</v>
      </c>
      <c r="N644">
        <f t="shared" si="258"/>
        <v>-26</v>
      </c>
      <c r="O644">
        <f t="shared" si="259"/>
        <v>4</v>
      </c>
      <c r="P644">
        <f t="shared" si="260"/>
        <v>0</v>
      </c>
      <c r="Q644" t="s">
        <v>56</v>
      </c>
      <c r="R644" t="s">
        <v>17</v>
      </c>
      <c r="S644">
        <v>2</v>
      </c>
      <c r="T644">
        <v>1</v>
      </c>
      <c r="U644" s="2">
        <f>SUMIFS(Novoton!L:L,Novoton!D:D,'Резервации 2026'!E644)</f>
        <v>1557.4274289999998</v>
      </c>
      <c r="V644" s="2">
        <f t="shared" si="266"/>
        <v>311.48548579999999</v>
      </c>
      <c r="W644" t="s">
        <v>262</v>
      </c>
      <c r="X644" t="s">
        <v>5511</v>
      </c>
      <c r="Y644" t="s">
        <v>5488</v>
      </c>
      <c r="Z644" t="str">
        <f t="shared" si="261"/>
        <v>Jan</v>
      </c>
      <c r="AA644" s="6">
        <f t="shared" si="246"/>
        <v>0</v>
      </c>
      <c r="AB644" s="6">
        <f t="shared" si="246"/>
        <v>0</v>
      </c>
      <c r="AC644" s="6">
        <f t="shared" si="246"/>
        <v>4</v>
      </c>
      <c r="AD644" s="6">
        <f t="shared" si="246"/>
        <v>0</v>
      </c>
      <c r="AE644" s="6">
        <f t="shared" si="246"/>
        <v>0</v>
      </c>
      <c r="AF644" s="6">
        <f t="shared" si="262"/>
        <v>4</v>
      </c>
      <c r="AG644" s="6">
        <f t="shared" si="263"/>
        <v>-1</v>
      </c>
      <c r="AH644" s="14" t="str">
        <f>LEFT(X644,2)&amp;"."&amp;VLOOKUP(MID(X644,4,3),'Data validation'!$A$1:$B$12,2,FALSE)&amp;".2025"</f>
        <v>30.01.2025</v>
      </c>
      <c r="AI644">
        <f t="shared" si="264"/>
        <v>5</v>
      </c>
      <c r="AJ644" t="str">
        <f>H644&amp;"."&amp;VLOOKUP(I644,'Data validation'!$A$1:$B$12,2,FALSE)&amp;".2026"</f>
        <v>27.07.2026</v>
      </c>
      <c r="AK644">
        <f t="shared" si="265"/>
        <v>31</v>
      </c>
      <c r="AL644" t="e">
        <f>VLOOKUP(E644,[2]Sheet1!$A:$B,2,FALSE)</f>
        <v>#N/A</v>
      </c>
    </row>
    <row r="645" spans="1:38" x14ac:dyDescent="0.25">
      <c r="A645" t="str">
        <f>VLOOKUP(Q645,'Data validation'!$K$2:$L$50,2,FALSE)</f>
        <v>TO</v>
      </c>
      <c r="B645">
        <f t="shared" si="251"/>
        <v>9</v>
      </c>
      <c r="C645">
        <f t="shared" si="252"/>
        <v>0</v>
      </c>
      <c r="D645">
        <f t="shared" si="253"/>
        <v>0</v>
      </c>
      <c r="E645">
        <v>9870</v>
      </c>
      <c r="F645" t="s">
        <v>5512</v>
      </c>
      <c r="G645" t="s">
        <v>27</v>
      </c>
      <c r="H645" t="str">
        <f t="shared" si="254"/>
        <v>01</v>
      </c>
      <c r="I645" t="str">
        <f t="shared" si="255"/>
        <v>Jun</v>
      </c>
      <c r="J645" t="s">
        <v>825</v>
      </c>
      <c r="K645" t="str">
        <f t="shared" si="256"/>
        <v>10</v>
      </c>
      <c r="L645" t="str">
        <f t="shared" si="257"/>
        <v>Jun</v>
      </c>
      <c r="M645">
        <v>9</v>
      </c>
      <c r="N645">
        <f t="shared" si="258"/>
        <v>9</v>
      </c>
      <c r="O645">
        <f t="shared" si="259"/>
        <v>0</v>
      </c>
      <c r="P645">
        <f t="shared" si="260"/>
        <v>0</v>
      </c>
      <c r="Q645" t="s">
        <v>81</v>
      </c>
      <c r="R645" t="s">
        <v>25</v>
      </c>
      <c r="S645">
        <v>2</v>
      </c>
      <c r="T645">
        <v>1</v>
      </c>
      <c r="U645" s="2">
        <f>SUMIFS(SLR!L:L,SLR!D:D,'Резервации 2026'!E645)</f>
        <v>1507.3972976</v>
      </c>
      <c r="V645" s="2">
        <f>+U645/M645</f>
        <v>167.48858862222221</v>
      </c>
      <c r="W645" t="s">
        <v>262</v>
      </c>
      <c r="X645" t="s">
        <v>5513</v>
      </c>
      <c r="Y645" t="s">
        <v>5488</v>
      </c>
      <c r="Z645" t="str">
        <f t="shared" si="261"/>
        <v>Jan</v>
      </c>
      <c r="AA645" s="6">
        <f t="shared" si="246"/>
        <v>0</v>
      </c>
      <c r="AB645" s="6">
        <f t="shared" si="246"/>
        <v>9</v>
      </c>
      <c r="AC645" s="6">
        <f t="shared" si="246"/>
        <v>0</v>
      </c>
      <c r="AD645" s="6">
        <f t="shared" si="246"/>
        <v>0</v>
      </c>
      <c r="AE645" s="6">
        <f t="shared" si="246"/>
        <v>0</v>
      </c>
      <c r="AF645" s="6">
        <f t="shared" si="262"/>
        <v>9</v>
      </c>
      <c r="AG645" s="6">
        <f t="shared" si="263"/>
        <v>0</v>
      </c>
      <c r="AH645" s="14" t="str">
        <f>LEFT(X645,2)&amp;"."&amp;VLOOKUP(MID(X645,4,3),'Data validation'!$A$1:$B$12,2,FALSE)&amp;".2025"</f>
        <v>30.01.2025</v>
      </c>
      <c r="AI645">
        <f t="shared" si="264"/>
        <v>5</v>
      </c>
      <c r="AJ645" t="str">
        <f>H645&amp;"."&amp;VLOOKUP(I645,'Data validation'!$A$1:$B$12,2,FALSE)&amp;".2026"</f>
        <v>01.06.2026</v>
      </c>
      <c r="AK645">
        <f t="shared" si="265"/>
        <v>23</v>
      </c>
      <c r="AL645" t="e">
        <f>VLOOKUP(E645,[2]Sheet1!$A:$B,2,FALSE)</f>
        <v>#N/A</v>
      </c>
    </row>
    <row r="646" spans="1:38" x14ac:dyDescent="0.25">
      <c r="A646" t="str">
        <f>VLOOKUP(Q646,'Data validation'!$K$2:$L$50,2,FALSE)</f>
        <v>TO</v>
      </c>
      <c r="B646">
        <f t="shared" si="251"/>
        <v>0</v>
      </c>
      <c r="C646">
        <f t="shared" si="252"/>
        <v>0</v>
      </c>
      <c r="D646">
        <f t="shared" si="253"/>
        <v>6</v>
      </c>
      <c r="E646">
        <v>9506</v>
      </c>
      <c r="F646" t="s">
        <v>7911</v>
      </c>
      <c r="G646" t="s">
        <v>259</v>
      </c>
      <c r="H646" t="str">
        <f t="shared" si="254"/>
        <v>08</v>
      </c>
      <c r="I646" t="str">
        <f t="shared" si="255"/>
        <v>Aug</v>
      </c>
      <c r="J646" t="s">
        <v>1443</v>
      </c>
      <c r="K646" t="str">
        <f t="shared" si="256"/>
        <v>14</v>
      </c>
      <c r="L646" t="str">
        <f t="shared" si="257"/>
        <v>Aug</v>
      </c>
      <c r="M646">
        <v>6</v>
      </c>
      <c r="N646">
        <f t="shared" si="258"/>
        <v>6</v>
      </c>
      <c r="O646">
        <f t="shared" si="259"/>
        <v>0</v>
      </c>
      <c r="P646">
        <f t="shared" si="260"/>
        <v>0</v>
      </c>
      <c r="Q646" t="s">
        <v>3132</v>
      </c>
      <c r="R646" t="s">
        <v>17</v>
      </c>
      <c r="S646">
        <v>2</v>
      </c>
      <c r="T646">
        <v>0</v>
      </c>
      <c r="U646" s="2">
        <f>SUMIFS(Avatar!L:L,Avatar!D:D,'Резервации 2026'!E646)</f>
        <v>0</v>
      </c>
      <c r="V646" s="2">
        <f>+U646/M646</f>
        <v>0</v>
      </c>
      <c r="W646" t="s">
        <v>262</v>
      </c>
      <c r="X646" t="s">
        <v>4620</v>
      </c>
      <c r="Y646" t="s">
        <v>4593</v>
      </c>
      <c r="Z646" t="str">
        <f t="shared" si="261"/>
        <v>Jan</v>
      </c>
      <c r="AA646" s="6">
        <f t="shared" si="246"/>
        <v>0</v>
      </c>
      <c r="AB646" s="6">
        <f t="shared" si="246"/>
        <v>0</v>
      </c>
      <c r="AC646" s="6">
        <f t="shared" si="246"/>
        <v>0</v>
      </c>
      <c r="AD646" s="6">
        <f t="shared" si="246"/>
        <v>6</v>
      </c>
      <c r="AE646" s="6">
        <f t="shared" si="246"/>
        <v>0</v>
      </c>
      <c r="AF646" s="6">
        <f t="shared" si="262"/>
        <v>6</v>
      </c>
      <c r="AG646" s="6">
        <f t="shared" si="263"/>
        <v>0</v>
      </c>
      <c r="AH646" s="14" t="str">
        <f>LEFT(X646,2)&amp;"."&amp;VLOOKUP(MID(X646,4,3),'Data validation'!$A$1:$B$12,2,FALSE)&amp;".2025"</f>
        <v>14.01.2025</v>
      </c>
      <c r="AI646">
        <f t="shared" si="264"/>
        <v>3</v>
      </c>
      <c r="AJ646" t="str">
        <f>H646&amp;"."&amp;VLOOKUP(I646,'Data validation'!$A$1:$B$12,2,FALSE)&amp;".2026"</f>
        <v>08.08.2026</v>
      </c>
      <c r="AK646">
        <f t="shared" si="265"/>
        <v>32</v>
      </c>
      <c r="AL646" t="str">
        <f>VLOOKUP(E646,[2]Sheet1!$A:$B,2,FALSE)</f>
        <v>Анулирана</v>
      </c>
    </row>
    <row r="647" spans="1:38" x14ac:dyDescent="0.25">
      <c r="A647" t="str">
        <f>VLOOKUP(Q647,'Data validation'!$K$2:$L$50,2,FALSE)</f>
        <v>TO</v>
      </c>
      <c r="B647">
        <f t="shared" si="251"/>
        <v>0</v>
      </c>
      <c r="C647">
        <f t="shared" si="252"/>
        <v>5</v>
      </c>
      <c r="D647">
        <f t="shared" si="253"/>
        <v>0</v>
      </c>
      <c r="E647">
        <v>9566</v>
      </c>
      <c r="F647" t="s">
        <v>7912</v>
      </c>
      <c r="G647" t="s">
        <v>1614</v>
      </c>
      <c r="H647" t="str">
        <f t="shared" si="254"/>
        <v>02</v>
      </c>
      <c r="I647" t="str">
        <f t="shared" si="255"/>
        <v>Sep</v>
      </c>
      <c r="J647" t="s">
        <v>251</v>
      </c>
      <c r="K647" t="str">
        <f t="shared" si="256"/>
        <v>07</v>
      </c>
      <c r="L647" t="str">
        <f t="shared" si="257"/>
        <v>Sep</v>
      </c>
      <c r="M647">
        <v>5</v>
      </c>
      <c r="N647">
        <f t="shared" si="258"/>
        <v>5</v>
      </c>
      <c r="O647">
        <f t="shared" si="259"/>
        <v>0</v>
      </c>
      <c r="P647">
        <f t="shared" si="260"/>
        <v>0</v>
      </c>
      <c r="Q647" t="s">
        <v>81</v>
      </c>
      <c r="R647" t="s">
        <v>17</v>
      </c>
      <c r="S647">
        <v>2</v>
      </c>
      <c r="T647">
        <v>0</v>
      </c>
      <c r="U647" s="2">
        <f>SUMIFS(SLR!L:L,SLR!D:D,'Резервации 2026'!E647)</f>
        <v>1230.9994019999999</v>
      </c>
      <c r="V647" s="2">
        <f t="shared" ref="V647:V648" si="267">+U647/M647</f>
        <v>246.19988039999998</v>
      </c>
      <c r="W647" t="s">
        <v>262</v>
      </c>
      <c r="X647" t="s">
        <v>4702</v>
      </c>
      <c r="Y647" t="s">
        <v>4691</v>
      </c>
      <c r="Z647" t="str">
        <f t="shared" si="261"/>
        <v>Jan</v>
      </c>
      <c r="AA647" s="6">
        <f t="shared" si="246"/>
        <v>0</v>
      </c>
      <c r="AB647" s="6">
        <f t="shared" si="246"/>
        <v>0</v>
      </c>
      <c r="AC647" s="6">
        <f t="shared" si="246"/>
        <v>0</v>
      </c>
      <c r="AD647" s="6">
        <f t="shared" si="246"/>
        <v>0</v>
      </c>
      <c r="AE647" s="6">
        <f t="shared" si="246"/>
        <v>5</v>
      </c>
      <c r="AF647" s="6">
        <f t="shared" si="262"/>
        <v>5</v>
      </c>
      <c r="AG647" s="6">
        <f t="shared" si="263"/>
        <v>0</v>
      </c>
      <c r="AH647" s="14" t="str">
        <f>LEFT(X647,2)&amp;"."&amp;VLOOKUP(MID(X647,4,3),'Data validation'!$A$1:$B$12,2,FALSE)&amp;".2025"</f>
        <v>18.01.2025</v>
      </c>
      <c r="AI647">
        <f t="shared" si="264"/>
        <v>3</v>
      </c>
      <c r="AJ647" t="str">
        <f>H647&amp;"."&amp;VLOOKUP(I647,'Data validation'!$A$1:$B$12,2,FALSE)&amp;".2026"</f>
        <v>02.09.2026</v>
      </c>
      <c r="AK647">
        <f t="shared" si="265"/>
        <v>36</v>
      </c>
      <c r="AL647" t="e">
        <f>VLOOKUP(E647,[2]Sheet1!$A:$B,2,FALSE)</f>
        <v>#N/A</v>
      </c>
    </row>
    <row r="648" spans="1:38" x14ac:dyDescent="0.25">
      <c r="A648" t="str">
        <f>VLOOKUP(Q648,'Data validation'!$K$2:$L$50,2,FALSE)</f>
        <v>TO</v>
      </c>
      <c r="B648">
        <f t="shared" si="251"/>
        <v>0</v>
      </c>
      <c r="C648">
        <f t="shared" si="252"/>
        <v>0</v>
      </c>
      <c r="D648">
        <f t="shared" si="253"/>
        <v>5</v>
      </c>
      <c r="E648">
        <v>10012</v>
      </c>
      <c r="F648" t="s">
        <v>6227</v>
      </c>
      <c r="G648" t="s">
        <v>259</v>
      </c>
      <c r="H648" t="str">
        <f t="shared" si="254"/>
        <v>08</v>
      </c>
      <c r="I648" t="str">
        <f t="shared" si="255"/>
        <v>Aug</v>
      </c>
      <c r="J648" t="s">
        <v>475</v>
      </c>
      <c r="K648" t="str">
        <f t="shared" si="256"/>
        <v>13</v>
      </c>
      <c r="L648" t="str">
        <f t="shared" si="257"/>
        <v>Aug</v>
      </c>
      <c r="M648">
        <v>5</v>
      </c>
      <c r="N648">
        <f t="shared" si="258"/>
        <v>5</v>
      </c>
      <c r="O648">
        <f t="shared" si="259"/>
        <v>0</v>
      </c>
      <c r="P648">
        <f t="shared" si="260"/>
        <v>0</v>
      </c>
      <c r="Q648" t="s">
        <v>81</v>
      </c>
      <c r="R648" t="s">
        <v>63</v>
      </c>
      <c r="S648">
        <v>2</v>
      </c>
      <c r="T648">
        <v>1</v>
      </c>
      <c r="U648" s="2">
        <f>SUMIFS(SLR!L:L,SLR!D:D,'Резервации 2026'!E648)</f>
        <v>1709.1998369999999</v>
      </c>
      <c r="V648" s="2">
        <f t="shared" si="267"/>
        <v>341.83996739999998</v>
      </c>
      <c r="W648" t="s">
        <v>262</v>
      </c>
      <c r="X648" t="s">
        <v>6228</v>
      </c>
      <c r="Y648" t="s">
        <v>6226</v>
      </c>
      <c r="Z648" t="str">
        <f t="shared" si="261"/>
        <v>Feb</v>
      </c>
      <c r="AA648" s="6">
        <f t="shared" si="246"/>
        <v>0</v>
      </c>
      <c r="AB648" s="6">
        <f t="shared" si="246"/>
        <v>0</v>
      </c>
      <c r="AC648" s="6">
        <f t="shared" si="246"/>
        <v>0</v>
      </c>
      <c r="AD648" s="6">
        <f t="shared" si="246"/>
        <v>5</v>
      </c>
      <c r="AE648" s="6">
        <f t="shared" si="246"/>
        <v>0</v>
      </c>
      <c r="AF648" s="6">
        <f t="shared" si="262"/>
        <v>5</v>
      </c>
      <c r="AG648" s="6">
        <f t="shared" si="263"/>
        <v>0</v>
      </c>
      <c r="AH648" s="14" t="str">
        <f>LEFT(X648,2)&amp;"."&amp;VLOOKUP(MID(X648,4,3),'Data validation'!$A$1:$B$12,2,FALSE)&amp;".2025"</f>
        <v>06.02.2025</v>
      </c>
      <c r="AI648">
        <f t="shared" si="264"/>
        <v>6</v>
      </c>
      <c r="AJ648" t="str">
        <f>H648&amp;"."&amp;VLOOKUP(I648,'Data validation'!$A$1:$B$12,2,FALSE)&amp;".2026"</f>
        <v>08.08.2026</v>
      </c>
      <c r="AK648">
        <f t="shared" si="265"/>
        <v>32</v>
      </c>
      <c r="AL648" t="e">
        <f>VLOOKUP(E648,[2]Sheet1!$A:$B,2,FALSE)</f>
        <v>#N/A</v>
      </c>
    </row>
    <row r="649" spans="1:38" x14ac:dyDescent="0.25">
      <c r="A649" t="str">
        <f>VLOOKUP(Q649,'Data validation'!$K$2:$L$50,2,FALSE)</f>
        <v>TO</v>
      </c>
      <c r="B649">
        <f t="shared" si="251"/>
        <v>0</v>
      </c>
      <c r="C649">
        <f t="shared" si="252"/>
        <v>5</v>
      </c>
      <c r="D649">
        <f t="shared" si="253"/>
        <v>2</v>
      </c>
      <c r="E649">
        <v>8321</v>
      </c>
      <c r="F649" t="s">
        <v>7913</v>
      </c>
      <c r="G649" t="s">
        <v>195</v>
      </c>
      <c r="H649" t="str">
        <f t="shared" si="254"/>
        <v>23</v>
      </c>
      <c r="I649" t="str">
        <f t="shared" si="255"/>
        <v>Aug</v>
      </c>
      <c r="J649" t="s">
        <v>54</v>
      </c>
      <c r="K649" t="str">
        <f t="shared" si="256"/>
        <v>30</v>
      </c>
      <c r="L649" t="str">
        <f t="shared" si="257"/>
        <v>Aug</v>
      </c>
      <c r="M649">
        <v>7</v>
      </c>
      <c r="N649">
        <f t="shared" si="258"/>
        <v>7</v>
      </c>
      <c r="O649">
        <f t="shared" si="259"/>
        <v>0</v>
      </c>
      <c r="P649">
        <f t="shared" si="260"/>
        <v>0</v>
      </c>
      <c r="Q649" t="s">
        <v>162</v>
      </c>
      <c r="R649" t="s">
        <v>17</v>
      </c>
      <c r="S649">
        <v>2</v>
      </c>
      <c r="T649">
        <v>0</v>
      </c>
      <c r="U649" s="2">
        <f>SUMIFS(Magelan!L:L,Magelan!D:D,'Резервации 2026'!E649)</f>
        <v>1713.9133872999998</v>
      </c>
      <c r="V649" s="2">
        <f>+U649/M649</f>
        <v>244.8447696142857</v>
      </c>
      <c r="X649" t="s">
        <v>781</v>
      </c>
      <c r="Y649" t="s">
        <v>637</v>
      </c>
      <c r="Z649" t="str">
        <f t="shared" si="261"/>
        <v>Nov</v>
      </c>
      <c r="AA649" s="6">
        <f t="shared" si="246"/>
        <v>0</v>
      </c>
      <c r="AB649" s="6">
        <f t="shared" si="246"/>
        <v>0</v>
      </c>
      <c r="AC649" s="6">
        <f t="shared" si="246"/>
        <v>0</v>
      </c>
      <c r="AD649" s="6">
        <f t="shared" si="246"/>
        <v>7</v>
      </c>
      <c r="AE649" s="6">
        <f t="shared" si="246"/>
        <v>0</v>
      </c>
      <c r="AF649" s="6">
        <f t="shared" si="262"/>
        <v>7</v>
      </c>
      <c r="AG649" s="6">
        <f t="shared" si="263"/>
        <v>0</v>
      </c>
      <c r="AH649" s="14" t="str">
        <f>LEFT(X649,2)&amp;"."&amp;VLOOKUP(MID(X649,4,3),'Data validation'!$A$1:$B$12,2,FALSE)&amp;".2025"</f>
        <v>11.11.2025</v>
      </c>
      <c r="AI649">
        <f t="shared" si="264"/>
        <v>46</v>
      </c>
      <c r="AJ649" t="str">
        <f>H649&amp;"."&amp;VLOOKUP(I649,'Data validation'!$A$1:$B$12,2,FALSE)&amp;".2026"</f>
        <v>23.08.2026</v>
      </c>
      <c r="AK649">
        <f t="shared" si="265"/>
        <v>35</v>
      </c>
      <c r="AL649" t="e">
        <f>VLOOKUP(E649,[2]Sheet1!$A:$B,2,FALSE)</f>
        <v>#N/A</v>
      </c>
    </row>
    <row r="650" spans="1:38" x14ac:dyDescent="0.25">
      <c r="A650" t="str">
        <f>VLOOKUP(Q650,'Data validation'!$K$2:$L$50,2,FALSE)</f>
        <v>TOPOLA SKIES</v>
      </c>
      <c r="B650">
        <f t="shared" si="251"/>
        <v>0</v>
      </c>
      <c r="C650">
        <f t="shared" si="252"/>
        <v>0</v>
      </c>
      <c r="D650">
        <f t="shared" si="253"/>
        <v>7</v>
      </c>
      <c r="E650">
        <v>9695</v>
      </c>
      <c r="F650" t="s">
        <v>5070</v>
      </c>
      <c r="G650" t="s">
        <v>85</v>
      </c>
      <c r="H650" t="str">
        <f t="shared" si="254"/>
        <v>26</v>
      </c>
      <c r="I650" t="str">
        <f t="shared" si="255"/>
        <v>Jul</v>
      </c>
      <c r="J650" t="s">
        <v>78</v>
      </c>
      <c r="K650" t="str">
        <f t="shared" si="256"/>
        <v>02</v>
      </c>
      <c r="L650" t="str">
        <f t="shared" si="257"/>
        <v>Aug</v>
      </c>
      <c r="M650">
        <v>7</v>
      </c>
      <c r="N650">
        <f t="shared" si="258"/>
        <v>-24</v>
      </c>
      <c r="O650">
        <f t="shared" si="259"/>
        <v>5</v>
      </c>
      <c r="P650">
        <f t="shared" si="260"/>
        <v>1</v>
      </c>
      <c r="Q650" t="s">
        <v>35</v>
      </c>
      <c r="R650" t="s">
        <v>20</v>
      </c>
      <c r="S650">
        <v>2</v>
      </c>
      <c r="T650">
        <v>2</v>
      </c>
      <c r="U650" s="2">
        <v>3351.9875822935774</v>
      </c>
      <c r="V650" s="2">
        <v>478.85536889908252</v>
      </c>
      <c r="X650" t="s">
        <v>5071</v>
      </c>
      <c r="Y650" t="s">
        <v>5067</v>
      </c>
      <c r="Z650" t="str">
        <f t="shared" si="261"/>
        <v>Jan</v>
      </c>
      <c r="AA650" s="6">
        <f t="shared" si="246"/>
        <v>0</v>
      </c>
      <c r="AB650" s="6">
        <f t="shared" si="246"/>
        <v>0</v>
      </c>
      <c r="AC650" s="6">
        <f t="shared" si="246"/>
        <v>5</v>
      </c>
      <c r="AD650" s="6">
        <f t="shared" si="246"/>
        <v>1</v>
      </c>
      <c r="AE650" s="6">
        <f t="shared" si="246"/>
        <v>0</v>
      </c>
      <c r="AF650" s="6">
        <f t="shared" si="262"/>
        <v>6</v>
      </c>
      <c r="AG650" s="6">
        <f t="shared" si="263"/>
        <v>-1</v>
      </c>
      <c r="AH650" s="14" t="str">
        <f>LEFT(X650,2)&amp;"."&amp;VLOOKUP(MID(X650,4,3),'Data validation'!$A$1:$B$12,2,FALSE)&amp;".2025"</f>
        <v>24.01.2025</v>
      </c>
      <c r="AI650">
        <f t="shared" si="264"/>
        <v>4</v>
      </c>
      <c r="AJ650" t="str">
        <f>H650&amp;"."&amp;VLOOKUP(I650,'Data validation'!$A$1:$B$12,2,FALSE)&amp;".2026"</f>
        <v>26.07.2026</v>
      </c>
      <c r="AK650">
        <f t="shared" si="265"/>
        <v>31</v>
      </c>
      <c r="AL650" t="e">
        <f>VLOOKUP(E650,[2]Sheet1!$A:$B,2,FALSE)</f>
        <v>#N/A</v>
      </c>
    </row>
    <row r="651" spans="1:38" x14ac:dyDescent="0.25">
      <c r="A651" t="str">
        <f>VLOOKUP(Q651,'Data validation'!$K$2:$L$50,2,FALSE)</f>
        <v>TO</v>
      </c>
      <c r="B651">
        <f t="shared" si="251"/>
        <v>0</v>
      </c>
      <c r="C651">
        <f t="shared" si="252"/>
        <v>0</v>
      </c>
      <c r="D651">
        <f t="shared" si="253"/>
        <v>5</v>
      </c>
      <c r="E651">
        <v>10133</v>
      </c>
      <c r="F651" t="s">
        <v>6829</v>
      </c>
      <c r="G651" t="s">
        <v>326</v>
      </c>
      <c r="H651" t="str">
        <f t="shared" si="254"/>
        <v>10</v>
      </c>
      <c r="I651" t="str">
        <f t="shared" si="255"/>
        <v>Aug</v>
      </c>
      <c r="J651" t="s">
        <v>90</v>
      </c>
      <c r="K651" t="str">
        <f t="shared" si="256"/>
        <v>15</v>
      </c>
      <c r="L651" t="str">
        <f t="shared" si="257"/>
        <v>Aug</v>
      </c>
      <c r="M651">
        <v>5</v>
      </c>
      <c r="N651">
        <f t="shared" si="258"/>
        <v>5</v>
      </c>
      <c r="O651">
        <f t="shared" si="259"/>
        <v>0</v>
      </c>
      <c r="P651">
        <f t="shared" si="260"/>
        <v>0</v>
      </c>
      <c r="Q651" t="s">
        <v>162</v>
      </c>
      <c r="R651" t="s">
        <v>17</v>
      </c>
      <c r="S651">
        <v>1</v>
      </c>
      <c r="T651">
        <v>0</v>
      </c>
      <c r="U651" s="2">
        <f>SUMIFS(Magelan!L:L,Magelan!D:D,'Резервации 2026'!E651)</f>
        <v>1168.1194674999999</v>
      </c>
      <c r="V651" s="2">
        <f>+U651/M651</f>
        <v>233.62389349999998</v>
      </c>
      <c r="W651" t="s">
        <v>262</v>
      </c>
      <c r="X651" t="s">
        <v>6830</v>
      </c>
      <c r="Y651" t="s">
        <v>6831</v>
      </c>
      <c r="Z651" t="str">
        <f t="shared" si="261"/>
        <v>Feb</v>
      </c>
      <c r="AA651" s="6">
        <f t="shared" si="246"/>
        <v>0</v>
      </c>
      <c r="AB651" s="6">
        <f t="shared" si="246"/>
        <v>0</v>
      </c>
      <c r="AC651" s="6">
        <f t="shared" si="246"/>
        <v>0</v>
      </c>
      <c r="AD651" s="6">
        <f t="shared" si="246"/>
        <v>5</v>
      </c>
      <c r="AE651" s="6">
        <f t="shared" si="246"/>
        <v>0</v>
      </c>
      <c r="AF651" s="6">
        <f t="shared" si="262"/>
        <v>5</v>
      </c>
      <c r="AG651" s="6">
        <f t="shared" si="263"/>
        <v>0</v>
      </c>
      <c r="AH651" s="14" t="str">
        <f>LEFT(X651,2)&amp;"."&amp;VLOOKUP(MID(X651,4,3),'Data validation'!$A$1:$B$12,2,FALSE)&amp;".2025"</f>
        <v>18.02.2025</v>
      </c>
      <c r="AI651">
        <f t="shared" si="264"/>
        <v>8</v>
      </c>
      <c r="AJ651" t="str">
        <f>H651&amp;"."&amp;VLOOKUP(I651,'Data validation'!$A$1:$B$12,2,FALSE)&amp;".2026"</f>
        <v>10.08.2026</v>
      </c>
      <c r="AK651">
        <f t="shared" si="265"/>
        <v>33</v>
      </c>
      <c r="AL651" t="e">
        <f>VLOOKUP(E651,[2]Sheet1!$A:$B,2,FALSE)</f>
        <v>#N/A</v>
      </c>
    </row>
    <row r="652" spans="1:38" x14ac:dyDescent="0.25">
      <c r="A652" t="str">
        <f>VLOOKUP(Q652,'Data validation'!$K$2:$L$50,2,FALSE)</f>
        <v>TO</v>
      </c>
      <c r="B652">
        <f t="shared" si="251"/>
        <v>0</v>
      </c>
      <c r="C652">
        <f t="shared" si="252"/>
        <v>6</v>
      </c>
      <c r="D652">
        <f t="shared" si="253"/>
        <v>0</v>
      </c>
      <c r="E652">
        <v>8323</v>
      </c>
      <c r="F652" t="s">
        <v>7914</v>
      </c>
      <c r="G652" t="s">
        <v>172</v>
      </c>
      <c r="H652" t="str">
        <f t="shared" si="254"/>
        <v>01</v>
      </c>
      <c r="I652" t="str">
        <f t="shared" si="255"/>
        <v>Jul</v>
      </c>
      <c r="J652" t="s">
        <v>72</v>
      </c>
      <c r="K652" t="str">
        <f t="shared" si="256"/>
        <v>07</v>
      </c>
      <c r="L652" t="str">
        <f t="shared" si="257"/>
        <v>Jul</v>
      </c>
      <c r="M652">
        <v>6</v>
      </c>
      <c r="N652">
        <f t="shared" si="258"/>
        <v>6</v>
      </c>
      <c r="O652">
        <f t="shared" si="259"/>
        <v>0</v>
      </c>
      <c r="P652">
        <f t="shared" si="260"/>
        <v>0</v>
      </c>
      <c r="Q652" t="s">
        <v>81</v>
      </c>
      <c r="R652" t="s">
        <v>17</v>
      </c>
      <c r="S652">
        <v>1</v>
      </c>
      <c r="T652">
        <v>0</v>
      </c>
      <c r="U652" s="2">
        <f>SUMIFS(SLR!L:L,SLR!D:D,'Резервации 2026'!E652)</f>
        <v>1012.8461238</v>
      </c>
      <c r="V652" s="2">
        <f t="shared" ref="V652:V653" si="268">+U652/M652</f>
        <v>168.8076873</v>
      </c>
      <c r="W652" t="s">
        <v>262</v>
      </c>
      <c r="X652" t="s">
        <v>786</v>
      </c>
      <c r="Y652" t="s">
        <v>637</v>
      </c>
      <c r="Z652" t="str">
        <f t="shared" si="261"/>
        <v>Nov</v>
      </c>
      <c r="AA652" s="6">
        <f t="shared" si="246"/>
        <v>0</v>
      </c>
      <c r="AB652" s="6">
        <f t="shared" si="246"/>
        <v>0</v>
      </c>
      <c r="AC652" s="6">
        <f t="shared" si="246"/>
        <v>6</v>
      </c>
      <c r="AD652" s="6">
        <f t="shared" si="246"/>
        <v>0</v>
      </c>
      <c r="AE652" s="6">
        <f t="shared" si="246"/>
        <v>0</v>
      </c>
      <c r="AF652" s="6">
        <f t="shared" si="262"/>
        <v>6</v>
      </c>
      <c r="AG652" s="6">
        <f t="shared" si="263"/>
        <v>0</v>
      </c>
      <c r="AH652" s="14" t="str">
        <f>LEFT(X652,2)&amp;"."&amp;VLOOKUP(MID(X652,4,3),'Data validation'!$A$1:$B$12,2,FALSE)&amp;".2025"</f>
        <v>11.11.2025</v>
      </c>
      <c r="AI652">
        <f t="shared" si="264"/>
        <v>46</v>
      </c>
      <c r="AJ652" t="str">
        <f>H652&amp;"."&amp;VLOOKUP(I652,'Data validation'!$A$1:$B$12,2,FALSE)&amp;".2026"</f>
        <v>01.07.2026</v>
      </c>
      <c r="AK652">
        <f t="shared" si="265"/>
        <v>27</v>
      </c>
      <c r="AL652" t="e">
        <f>VLOOKUP(E652,[2]Sheet1!$A:$B,2,FALSE)</f>
        <v>#N/A</v>
      </c>
    </row>
    <row r="653" spans="1:38" x14ac:dyDescent="0.25">
      <c r="A653" t="str">
        <f>VLOOKUP(Q653,'Data validation'!$K$2:$L$50,2,FALSE)</f>
        <v>TO</v>
      </c>
      <c r="B653">
        <f t="shared" si="251"/>
        <v>0</v>
      </c>
      <c r="C653">
        <f t="shared" si="252"/>
        <v>6</v>
      </c>
      <c r="D653">
        <f t="shared" si="253"/>
        <v>0</v>
      </c>
      <c r="E653">
        <v>8322</v>
      </c>
      <c r="F653" t="s">
        <v>7915</v>
      </c>
      <c r="G653" t="s">
        <v>44</v>
      </c>
      <c r="H653" t="str">
        <f t="shared" si="254"/>
        <v>29</v>
      </c>
      <c r="I653" t="str">
        <f t="shared" si="255"/>
        <v>Jun</v>
      </c>
      <c r="J653" t="s">
        <v>313</v>
      </c>
      <c r="K653" t="str">
        <f t="shared" si="256"/>
        <v>05</v>
      </c>
      <c r="L653" t="str">
        <f t="shared" si="257"/>
        <v>Jul</v>
      </c>
      <c r="M653">
        <v>6</v>
      </c>
      <c r="N653">
        <f t="shared" si="258"/>
        <v>-24</v>
      </c>
      <c r="O653">
        <f t="shared" si="259"/>
        <v>2</v>
      </c>
      <c r="P653">
        <f t="shared" si="260"/>
        <v>4</v>
      </c>
      <c r="Q653" t="s">
        <v>81</v>
      </c>
      <c r="R653" t="s">
        <v>48</v>
      </c>
      <c r="S653">
        <v>2</v>
      </c>
      <c r="T653">
        <v>1</v>
      </c>
      <c r="U653" s="2">
        <f>SUMIFS(SLR!L:L,SLR!D:D,'Резервации 2026'!E653)</f>
        <v>1705.3272935999998</v>
      </c>
      <c r="V653" s="2">
        <f t="shared" si="268"/>
        <v>284.22121559999999</v>
      </c>
      <c r="W653" t="s">
        <v>262</v>
      </c>
      <c r="X653" t="s">
        <v>783</v>
      </c>
      <c r="Y653" t="s">
        <v>768</v>
      </c>
      <c r="Z653" t="str">
        <f t="shared" si="261"/>
        <v>Nov</v>
      </c>
      <c r="AA653" s="6">
        <f t="shared" si="246"/>
        <v>0</v>
      </c>
      <c r="AB653" s="6">
        <f t="shared" si="246"/>
        <v>2</v>
      </c>
      <c r="AC653" s="6">
        <f t="shared" si="246"/>
        <v>4</v>
      </c>
      <c r="AD653" s="6">
        <f t="shared" si="246"/>
        <v>0</v>
      </c>
      <c r="AE653" s="6">
        <f t="shared" si="246"/>
        <v>0</v>
      </c>
      <c r="AF653" s="6">
        <f t="shared" si="262"/>
        <v>6</v>
      </c>
      <c r="AG653" s="6">
        <f t="shared" si="263"/>
        <v>0</v>
      </c>
      <c r="AH653" s="14" t="str">
        <f>LEFT(X653,2)&amp;"."&amp;VLOOKUP(MID(X653,4,3),'Data validation'!$A$1:$B$12,2,FALSE)&amp;".2025"</f>
        <v>11.11.2025</v>
      </c>
      <c r="AI653">
        <f t="shared" si="264"/>
        <v>46</v>
      </c>
      <c r="AJ653" t="str">
        <f>H653&amp;"."&amp;VLOOKUP(I653,'Data validation'!$A$1:$B$12,2,FALSE)&amp;".2026"</f>
        <v>29.06.2026</v>
      </c>
      <c r="AK653">
        <f t="shared" si="265"/>
        <v>27</v>
      </c>
      <c r="AL653" t="e">
        <f>VLOOKUP(E653,[2]Sheet1!$A:$B,2,FALSE)</f>
        <v>#N/A</v>
      </c>
    </row>
    <row r="654" spans="1:38" x14ac:dyDescent="0.25">
      <c r="A654" t="str">
        <f>VLOOKUP(Q654,'Data validation'!$K$2:$L$50,2,FALSE)</f>
        <v>TO</v>
      </c>
      <c r="B654">
        <f t="shared" si="251"/>
        <v>0</v>
      </c>
      <c r="C654">
        <f t="shared" si="252"/>
        <v>7</v>
      </c>
      <c r="D654">
        <f t="shared" si="253"/>
        <v>0</v>
      </c>
      <c r="E654">
        <v>8325</v>
      </c>
      <c r="F654" t="s">
        <v>7916</v>
      </c>
      <c r="G654" t="s">
        <v>523</v>
      </c>
      <c r="H654" t="str">
        <f t="shared" si="254"/>
        <v>25</v>
      </c>
      <c r="I654" t="str">
        <f t="shared" si="255"/>
        <v>Aug</v>
      </c>
      <c r="J654" t="s">
        <v>213</v>
      </c>
      <c r="K654" t="str">
        <f t="shared" si="256"/>
        <v>01</v>
      </c>
      <c r="L654" t="str">
        <f t="shared" si="257"/>
        <v>Sep</v>
      </c>
      <c r="M654">
        <v>7</v>
      </c>
      <c r="N654">
        <f t="shared" si="258"/>
        <v>-24</v>
      </c>
      <c r="O654">
        <f t="shared" si="259"/>
        <v>6</v>
      </c>
      <c r="P654">
        <f t="shared" si="260"/>
        <v>0</v>
      </c>
      <c r="Q654" t="s">
        <v>162</v>
      </c>
      <c r="R654" t="s">
        <v>110</v>
      </c>
      <c r="S654">
        <v>4</v>
      </c>
      <c r="T654">
        <v>1</v>
      </c>
      <c r="U654" s="2">
        <f>SUMIFS(Magelan!L:L,Magelan!D:D,'Резервации 2026'!E654)</f>
        <v>3186.7707270999999</v>
      </c>
      <c r="V654" s="2">
        <f>+U654/M654</f>
        <v>455.25296101428569</v>
      </c>
      <c r="X654" t="s">
        <v>789</v>
      </c>
      <c r="Y654" t="s">
        <v>637</v>
      </c>
      <c r="Z654" t="str">
        <f t="shared" si="261"/>
        <v>Nov</v>
      </c>
      <c r="AA654" s="6">
        <f t="shared" si="246"/>
        <v>0</v>
      </c>
      <c r="AB654" s="6">
        <f t="shared" si="246"/>
        <v>0</v>
      </c>
      <c r="AC654" s="6">
        <f t="shared" si="246"/>
        <v>0</v>
      </c>
      <c r="AD654" s="6">
        <f t="shared" si="246"/>
        <v>6</v>
      </c>
      <c r="AE654" s="6">
        <f t="shared" si="246"/>
        <v>0</v>
      </c>
      <c r="AF654" s="6">
        <f t="shared" si="262"/>
        <v>6</v>
      </c>
      <c r="AG654" s="6">
        <f t="shared" si="263"/>
        <v>-1</v>
      </c>
      <c r="AH654" s="14" t="str">
        <f>LEFT(X654,2)&amp;"."&amp;VLOOKUP(MID(X654,4,3),'Data validation'!$A$1:$B$12,2,FALSE)&amp;".2025"</f>
        <v>11.11.2025</v>
      </c>
      <c r="AI654">
        <f t="shared" si="264"/>
        <v>46</v>
      </c>
      <c r="AJ654" t="str">
        <f>H654&amp;"."&amp;VLOOKUP(I654,'Data validation'!$A$1:$B$12,2,FALSE)&amp;".2026"</f>
        <v>25.08.2026</v>
      </c>
      <c r="AK654">
        <f t="shared" si="265"/>
        <v>35</v>
      </c>
      <c r="AL654" t="e">
        <f>VLOOKUP(E654,[2]Sheet1!$A:$B,2,FALSE)</f>
        <v>#N/A</v>
      </c>
    </row>
    <row r="655" spans="1:38" x14ac:dyDescent="0.25">
      <c r="A655" t="str">
        <f>VLOOKUP(Q655,'Data validation'!$K$2:$L$50,2,FALSE)</f>
        <v>TO</v>
      </c>
      <c r="B655">
        <f t="shared" si="251"/>
        <v>0</v>
      </c>
      <c r="C655">
        <f t="shared" si="252"/>
        <v>6</v>
      </c>
      <c r="D655">
        <f t="shared" si="253"/>
        <v>0</v>
      </c>
      <c r="E655">
        <v>8177</v>
      </c>
      <c r="F655" t="s">
        <v>7917</v>
      </c>
      <c r="G655" t="s">
        <v>172</v>
      </c>
      <c r="H655" t="str">
        <f t="shared" si="254"/>
        <v>01</v>
      </c>
      <c r="I655" t="str">
        <f t="shared" si="255"/>
        <v>Jul</v>
      </c>
      <c r="J655" t="s">
        <v>72</v>
      </c>
      <c r="K655" t="str">
        <f t="shared" si="256"/>
        <v>07</v>
      </c>
      <c r="L655" t="str">
        <f t="shared" si="257"/>
        <v>Jul</v>
      </c>
      <c r="M655">
        <v>6</v>
      </c>
      <c r="N655">
        <f t="shared" si="258"/>
        <v>6</v>
      </c>
      <c r="O655">
        <f t="shared" si="259"/>
        <v>0</v>
      </c>
      <c r="P655">
        <f t="shared" si="260"/>
        <v>0</v>
      </c>
      <c r="Q655" t="s">
        <v>81</v>
      </c>
      <c r="R655" t="s">
        <v>17</v>
      </c>
      <c r="S655">
        <v>2</v>
      </c>
      <c r="T655">
        <v>0</v>
      </c>
      <c r="U655" s="2">
        <f>SUMIFS(SLR!L:L,SLR!D:D,'Резервации 2026'!E655)</f>
        <v>1446.9230339999999</v>
      </c>
      <c r="V655" s="2">
        <f>+U655/M655</f>
        <v>241.15383899999998</v>
      </c>
      <c r="W655" t="s">
        <v>262</v>
      </c>
      <c r="X655" t="s">
        <v>422</v>
      </c>
      <c r="Y655" t="s">
        <v>338</v>
      </c>
      <c r="Z655" t="str">
        <f t="shared" si="261"/>
        <v>Nov</v>
      </c>
      <c r="AA655" s="6">
        <f t="shared" si="246"/>
        <v>0</v>
      </c>
      <c r="AB655" s="6">
        <f t="shared" si="246"/>
        <v>0</v>
      </c>
      <c r="AC655" s="6">
        <f t="shared" si="246"/>
        <v>6</v>
      </c>
      <c r="AD655" s="6">
        <f t="shared" si="246"/>
        <v>0</v>
      </c>
      <c r="AE655" s="6">
        <f t="shared" si="246"/>
        <v>0</v>
      </c>
      <c r="AF655" s="6">
        <f t="shared" si="262"/>
        <v>6</v>
      </c>
      <c r="AG655" s="6">
        <f t="shared" si="263"/>
        <v>0</v>
      </c>
      <c r="AH655" s="14" t="str">
        <f>LEFT(X655,2)&amp;"."&amp;VLOOKUP(MID(X655,4,3),'Data validation'!$A$1:$B$12,2,FALSE)&amp;".2025"</f>
        <v>07.11.2025</v>
      </c>
      <c r="AI655">
        <f t="shared" si="264"/>
        <v>45</v>
      </c>
      <c r="AJ655" t="str">
        <f>H655&amp;"."&amp;VLOOKUP(I655,'Data validation'!$A$1:$B$12,2,FALSE)&amp;".2026"</f>
        <v>01.07.2026</v>
      </c>
      <c r="AK655">
        <f t="shared" si="265"/>
        <v>27</v>
      </c>
      <c r="AL655" t="e">
        <f>VLOOKUP(E655,[2]Sheet1!$A:$B,2,FALSE)</f>
        <v>#N/A</v>
      </c>
    </row>
    <row r="656" spans="1:38" x14ac:dyDescent="0.25">
      <c r="A656" t="str">
        <f>VLOOKUP(Q656,'Data validation'!$K$2:$L$50,2,FALSE)</f>
        <v>TO</v>
      </c>
      <c r="B656">
        <f t="shared" si="251"/>
        <v>0</v>
      </c>
      <c r="C656">
        <f t="shared" si="252"/>
        <v>0</v>
      </c>
      <c r="D656">
        <f t="shared" si="253"/>
        <v>5</v>
      </c>
      <c r="E656">
        <v>9567</v>
      </c>
      <c r="F656" t="s">
        <v>5072</v>
      </c>
      <c r="G656" t="s">
        <v>156</v>
      </c>
      <c r="H656" t="str">
        <f t="shared" si="254"/>
        <v>24</v>
      </c>
      <c r="I656" t="str">
        <f t="shared" si="255"/>
        <v>Jul</v>
      </c>
      <c r="J656" t="s">
        <v>513</v>
      </c>
      <c r="K656" t="str">
        <f t="shared" si="256"/>
        <v>29</v>
      </c>
      <c r="L656" t="str">
        <f t="shared" si="257"/>
        <v>Jul</v>
      </c>
      <c r="M656">
        <v>5</v>
      </c>
      <c r="N656">
        <f t="shared" si="258"/>
        <v>5</v>
      </c>
      <c r="O656">
        <f t="shared" si="259"/>
        <v>0</v>
      </c>
      <c r="P656">
        <f t="shared" si="260"/>
        <v>0</v>
      </c>
      <c r="Q656" t="s">
        <v>162</v>
      </c>
      <c r="R656" t="s">
        <v>17</v>
      </c>
      <c r="S656">
        <v>2</v>
      </c>
      <c r="T656">
        <v>1</v>
      </c>
      <c r="U656" s="2">
        <f>SUMIFS(Magelan!L:L,Magelan!D:D,'Резервации 2026'!E656)</f>
        <v>1557.4274289999998</v>
      </c>
      <c r="V656" s="2">
        <f>+U656/M656</f>
        <v>311.48548579999999</v>
      </c>
      <c r="W656" t="s">
        <v>262</v>
      </c>
      <c r="X656" t="s">
        <v>4704</v>
      </c>
      <c r="Y656" t="s">
        <v>4658</v>
      </c>
      <c r="Z656" t="str">
        <f t="shared" si="261"/>
        <v>Jan</v>
      </c>
      <c r="AA656" s="6">
        <f t="shared" si="246"/>
        <v>0</v>
      </c>
      <c r="AB656" s="6">
        <f t="shared" si="246"/>
        <v>0</v>
      </c>
      <c r="AC656" s="6">
        <f t="shared" si="246"/>
        <v>5</v>
      </c>
      <c r="AD656" s="6">
        <f t="shared" si="246"/>
        <v>0</v>
      </c>
      <c r="AE656" s="6">
        <f t="shared" si="246"/>
        <v>0</v>
      </c>
      <c r="AF656" s="6">
        <f t="shared" si="262"/>
        <v>5</v>
      </c>
      <c r="AG656" s="6">
        <f t="shared" si="263"/>
        <v>0</v>
      </c>
      <c r="AH656" s="14" t="str">
        <f>LEFT(X656,2)&amp;"."&amp;VLOOKUP(MID(X656,4,3),'Data validation'!$A$1:$B$12,2,FALSE)&amp;".2025"</f>
        <v>19.01.2025</v>
      </c>
      <c r="AI656">
        <f t="shared" si="264"/>
        <v>4</v>
      </c>
      <c r="AJ656" t="str">
        <f>H656&amp;"."&amp;VLOOKUP(I656,'Data validation'!$A$1:$B$12,2,FALSE)&amp;".2026"</f>
        <v>24.07.2026</v>
      </c>
      <c r="AK656">
        <f t="shared" si="265"/>
        <v>30</v>
      </c>
      <c r="AL656" t="e">
        <f>VLOOKUP(E656,[2]Sheet1!$A:$B,2,FALSE)</f>
        <v>#N/A</v>
      </c>
    </row>
    <row r="657" spans="1:38" x14ac:dyDescent="0.25">
      <c r="A657" t="str">
        <f>VLOOKUP(Q657,'Data validation'!$K$2:$L$50,2,FALSE)</f>
        <v>TO</v>
      </c>
      <c r="B657">
        <f t="shared" si="251"/>
        <v>0</v>
      </c>
      <c r="C657">
        <f t="shared" si="252"/>
        <v>0</v>
      </c>
      <c r="D657">
        <f t="shared" si="253"/>
        <v>5</v>
      </c>
      <c r="E657">
        <v>8236</v>
      </c>
      <c r="F657" t="s">
        <v>7918</v>
      </c>
      <c r="G657" t="s">
        <v>32</v>
      </c>
      <c r="H657" t="str">
        <f t="shared" si="254"/>
        <v>13</v>
      </c>
      <c r="I657" t="str">
        <f t="shared" si="255"/>
        <v>Jul</v>
      </c>
      <c r="J657" t="s">
        <v>33</v>
      </c>
      <c r="K657" t="str">
        <f t="shared" si="256"/>
        <v>18</v>
      </c>
      <c r="L657" t="str">
        <f t="shared" si="257"/>
        <v>Jul</v>
      </c>
      <c r="M657">
        <v>5</v>
      </c>
      <c r="N657">
        <f t="shared" si="258"/>
        <v>5</v>
      </c>
      <c r="O657">
        <f t="shared" si="259"/>
        <v>0</v>
      </c>
      <c r="P657">
        <f t="shared" si="260"/>
        <v>0</v>
      </c>
      <c r="Q657" t="s">
        <v>81</v>
      </c>
      <c r="R657" t="s">
        <v>25</v>
      </c>
      <c r="S657">
        <v>2</v>
      </c>
      <c r="T657">
        <v>1</v>
      </c>
      <c r="U657" s="2">
        <f>SUMIFS(SLR!L:L,SLR!D:D,'Резервации 2026'!E657)</f>
        <v>1388.834883</v>
      </c>
      <c r="V657" s="2">
        <f t="shared" ref="V657:V670" si="269">+U657/M657</f>
        <v>277.76697660000002</v>
      </c>
      <c r="W657" t="s">
        <v>262</v>
      </c>
      <c r="X657" t="s">
        <v>578</v>
      </c>
      <c r="Y657" t="s">
        <v>569</v>
      </c>
      <c r="Z657" t="str">
        <f t="shared" si="261"/>
        <v>Nov</v>
      </c>
      <c r="AA657" s="6">
        <f t="shared" si="246"/>
        <v>0</v>
      </c>
      <c r="AB657" s="6">
        <f t="shared" si="246"/>
        <v>0</v>
      </c>
      <c r="AC657" s="6">
        <f t="shared" si="246"/>
        <v>5</v>
      </c>
      <c r="AD657" s="6">
        <f t="shared" si="246"/>
        <v>0</v>
      </c>
      <c r="AE657" s="6">
        <f t="shared" si="246"/>
        <v>0</v>
      </c>
      <c r="AF657" s="6">
        <f t="shared" si="262"/>
        <v>5</v>
      </c>
      <c r="AG657" s="6">
        <f t="shared" si="263"/>
        <v>0</v>
      </c>
      <c r="AH657" s="14" t="str">
        <f>LEFT(X657,2)&amp;"."&amp;VLOOKUP(MID(X657,4,3),'Data validation'!$A$1:$B$12,2,FALSE)&amp;".2025"</f>
        <v>08.11.2025</v>
      </c>
      <c r="AI657">
        <f t="shared" si="264"/>
        <v>45</v>
      </c>
      <c r="AJ657" t="str">
        <f>H657&amp;"."&amp;VLOOKUP(I657,'Data validation'!$A$1:$B$12,2,FALSE)&amp;".2026"</f>
        <v>13.07.2026</v>
      </c>
      <c r="AK657">
        <f t="shared" si="265"/>
        <v>29</v>
      </c>
      <c r="AL657" t="e">
        <f>VLOOKUP(E657,[2]Sheet1!$A:$B,2,FALSE)</f>
        <v>#N/A</v>
      </c>
    </row>
    <row r="658" spans="1:38" x14ac:dyDescent="0.25">
      <c r="A658" t="str">
        <f>VLOOKUP(Q658,'Data validation'!$K$2:$L$50,2,FALSE)</f>
        <v>TO</v>
      </c>
      <c r="B658">
        <f t="shared" si="251"/>
        <v>0</v>
      </c>
      <c r="C658">
        <f t="shared" si="252"/>
        <v>0</v>
      </c>
      <c r="D658">
        <f t="shared" si="253"/>
        <v>6</v>
      </c>
      <c r="E658">
        <v>8150</v>
      </c>
      <c r="F658" t="s">
        <v>7919</v>
      </c>
      <c r="G658" t="s">
        <v>94</v>
      </c>
      <c r="H658" t="str">
        <f t="shared" si="254"/>
        <v>27</v>
      </c>
      <c r="I658" t="str">
        <f t="shared" si="255"/>
        <v>Jul</v>
      </c>
      <c r="J658" t="s">
        <v>78</v>
      </c>
      <c r="K658" t="str">
        <f t="shared" si="256"/>
        <v>02</v>
      </c>
      <c r="L658" t="str">
        <f t="shared" si="257"/>
        <v>Aug</v>
      </c>
      <c r="M658">
        <v>6</v>
      </c>
      <c r="N658">
        <f t="shared" si="258"/>
        <v>-25</v>
      </c>
      <c r="O658">
        <f t="shared" si="259"/>
        <v>4</v>
      </c>
      <c r="P658">
        <f t="shared" si="260"/>
        <v>1</v>
      </c>
      <c r="Q658" t="s">
        <v>81</v>
      </c>
      <c r="R658" t="s">
        <v>48</v>
      </c>
      <c r="S658">
        <v>2</v>
      </c>
      <c r="T658">
        <v>1</v>
      </c>
      <c r="U658" s="2">
        <f>SUMIFS(SLR!L:L,SLR!D:D,'Резервации 2026'!E658)</f>
        <v>1860.3463793999999</v>
      </c>
      <c r="V658" s="2">
        <f t="shared" si="269"/>
        <v>310.05772989999997</v>
      </c>
      <c r="W658" t="s">
        <v>262</v>
      </c>
      <c r="X658" t="s">
        <v>363</v>
      </c>
      <c r="Y658" t="s">
        <v>338</v>
      </c>
      <c r="Z658" t="str">
        <f t="shared" si="261"/>
        <v>Nov</v>
      </c>
      <c r="AA658" s="6">
        <f t="shared" si="246"/>
        <v>0</v>
      </c>
      <c r="AB658" s="6">
        <f t="shared" si="246"/>
        <v>0</v>
      </c>
      <c r="AC658" s="6">
        <f t="shared" si="246"/>
        <v>4</v>
      </c>
      <c r="AD658" s="6">
        <f t="shared" si="246"/>
        <v>1</v>
      </c>
      <c r="AE658" s="6">
        <f t="shared" si="246"/>
        <v>0</v>
      </c>
      <c r="AF658" s="6">
        <f t="shared" si="262"/>
        <v>5</v>
      </c>
      <c r="AG658" s="6">
        <f t="shared" si="263"/>
        <v>-1</v>
      </c>
      <c r="AH658" s="14" t="str">
        <f>LEFT(X658,2)&amp;"."&amp;VLOOKUP(MID(X658,4,3),'Data validation'!$A$1:$B$12,2,FALSE)&amp;".2025"</f>
        <v>07.11.2025</v>
      </c>
      <c r="AI658">
        <f t="shared" si="264"/>
        <v>45</v>
      </c>
      <c r="AJ658" t="str">
        <f>H658&amp;"."&amp;VLOOKUP(I658,'Data validation'!$A$1:$B$12,2,FALSE)&amp;".2026"</f>
        <v>27.07.2026</v>
      </c>
      <c r="AK658">
        <f t="shared" si="265"/>
        <v>31</v>
      </c>
      <c r="AL658" t="e">
        <f>VLOOKUP(E658,[2]Sheet1!$A:$B,2,FALSE)</f>
        <v>#N/A</v>
      </c>
    </row>
    <row r="659" spans="1:38" x14ac:dyDescent="0.25">
      <c r="A659" t="str">
        <f>VLOOKUP(Q659,'Data validation'!$K$2:$L$50,2,FALSE)</f>
        <v>TO</v>
      </c>
      <c r="B659">
        <f t="shared" si="251"/>
        <v>0</v>
      </c>
      <c r="C659">
        <f t="shared" si="252"/>
        <v>0</v>
      </c>
      <c r="D659">
        <f t="shared" si="253"/>
        <v>7</v>
      </c>
      <c r="E659">
        <v>8154</v>
      </c>
      <c r="F659" t="s">
        <v>7920</v>
      </c>
      <c r="G659" t="s">
        <v>326</v>
      </c>
      <c r="H659" t="str">
        <f t="shared" si="254"/>
        <v>10</v>
      </c>
      <c r="I659" t="str">
        <f t="shared" si="255"/>
        <v>Aug</v>
      </c>
      <c r="J659" t="s">
        <v>60</v>
      </c>
      <c r="K659" t="str">
        <f t="shared" si="256"/>
        <v>17</v>
      </c>
      <c r="L659" t="str">
        <f t="shared" si="257"/>
        <v>Aug</v>
      </c>
      <c r="M659">
        <v>7</v>
      </c>
      <c r="N659">
        <f t="shared" si="258"/>
        <v>7</v>
      </c>
      <c r="O659">
        <f t="shared" si="259"/>
        <v>0</v>
      </c>
      <c r="P659">
        <f t="shared" si="260"/>
        <v>0</v>
      </c>
      <c r="Q659" t="s">
        <v>81</v>
      </c>
      <c r="R659" t="s">
        <v>17</v>
      </c>
      <c r="S659">
        <v>3</v>
      </c>
      <c r="T659">
        <v>1</v>
      </c>
      <c r="U659" s="2">
        <f>SUMIFS(SLR!L:L,SLR!D:D,'Резервации 2026'!E659)</f>
        <v>2523.0793748999999</v>
      </c>
      <c r="V659" s="2">
        <f t="shared" si="269"/>
        <v>360.43991069999998</v>
      </c>
      <c r="W659" t="s">
        <v>262</v>
      </c>
      <c r="X659" t="s">
        <v>372</v>
      </c>
      <c r="Y659" t="s">
        <v>338</v>
      </c>
      <c r="Z659" t="str">
        <f t="shared" si="261"/>
        <v>Nov</v>
      </c>
      <c r="AA659" s="6">
        <f t="shared" si="246"/>
        <v>0</v>
      </c>
      <c r="AB659" s="6">
        <f t="shared" si="246"/>
        <v>0</v>
      </c>
      <c r="AC659" s="6">
        <f t="shared" si="246"/>
        <v>0</v>
      </c>
      <c r="AD659" s="6">
        <f t="shared" si="246"/>
        <v>7</v>
      </c>
      <c r="AE659" s="6">
        <f t="shared" si="246"/>
        <v>0</v>
      </c>
      <c r="AF659" s="6">
        <f t="shared" si="262"/>
        <v>7</v>
      </c>
      <c r="AG659" s="6">
        <f t="shared" si="263"/>
        <v>0</v>
      </c>
      <c r="AH659" s="14" t="str">
        <f>LEFT(X659,2)&amp;"."&amp;VLOOKUP(MID(X659,4,3),'Data validation'!$A$1:$B$12,2,FALSE)&amp;".2025"</f>
        <v>07.11.2025</v>
      </c>
      <c r="AI659">
        <f t="shared" si="264"/>
        <v>45</v>
      </c>
      <c r="AJ659" t="str">
        <f>H659&amp;"."&amp;VLOOKUP(I659,'Data validation'!$A$1:$B$12,2,FALSE)&amp;".2026"</f>
        <v>10.08.2026</v>
      </c>
      <c r="AK659">
        <f t="shared" si="265"/>
        <v>33</v>
      </c>
      <c r="AL659" t="e">
        <f>VLOOKUP(E659,[2]Sheet1!$A:$B,2,FALSE)</f>
        <v>#N/A</v>
      </c>
    </row>
    <row r="660" spans="1:38" x14ac:dyDescent="0.25">
      <c r="A660" t="str">
        <f>VLOOKUP(Q660,'Data validation'!$K$2:$L$50,2,FALSE)</f>
        <v>TO</v>
      </c>
      <c r="B660">
        <f t="shared" si="251"/>
        <v>0</v>
      </c>
      <c r="C660">
        <f t="shared" si="252"/>
        <v>6</v>
      </c>
      <c r="D660">
        <f t="shared" si="253"/>
        <v>0</v>
      </c>
      <c r="E660">
        <v>8329</v>
      </c>
      <c r="F660" t="s">
        <v>7921</v>
      </c>
      <c r="G660" t="s">
        <v>172</v>
      </c>
      <c r="H660" t="str">
        <f t="shared" si="254"/>
        <v>01</v>
      </c>
      <c r="I660" t="str">
        <f t="shared" si="255"/>
        <v>Jul</v>
      </c>
      <c r="J660" t="s">
        <v>72</v>
      </c>
      <c r="K660" t="str">
        <f t="shared" si="256"/>
        <v>07</v>
      </c>
      <c r="L660" t="str">
        <f t="shared" si="257"/>
        <v>Jul</v>
      </c>
      <c r="M660">
        <v>6</v>
      </c>
      <c r="N660">
        <f t="shared" si="258"/>
        <v>6</v>
      </c>
      <c r="O660">
        <f t="shared" si="259"/>
        <v>0</v>
      </c>
      <c r="P660">
        <f t="shared" si="260"/>
        <v>0</v>
      </c>
      <c r="Q660" t="s">
        <v>81</v>
      </c>
      <c r="R660" t="s">
        <v>17</v>
      </c>
      <c r="S660">
        <v>1</v>
      </c>
      <c r="T660">
        <v>0</v>
      </c>
      <c r="U660" s="2">
        <f>SUMIFS(SLR!L:L,SLR!D:D,'Резервации 2026'!E660)</f>
        <v>1012.8461238</v>
      </c>
      <c r="V660" s="2">
        <f t="shared" si="269"/>
        <v>168.8076873</v>
      </c>
      <c r="W660" t="s">
        <v>262</v>
      </c>
      <c r="X660" t="s">
        <v>801</v>
      </c>
      <c r="Y660" t="s">
        <v>637</v>
      </c>
      <c r="Z660" t="str">
        <f t="shared" si="261"/>
        <v>Nov</v>
      </c>
      <c r="AA660" s="6">
        <f t="shared" si="246"/>
        <v>0</v>
      </c>
      <c r="AB660" s="6">
        <f t="shared" si="246"/>
        <v>0</v>
      </c>
      <c r="AC660" s="6">
        <f t="shared" si="246"/>
        <v>6</v>
      </c>
      <c r="AD660" s="6">
        <f t="shared" si="246"/>
        <v>0</v>
      </c>
      <c r="AE660" s="6">
        <f t="shared" si="246"/>
        <v>0</v>
      </c>
      <c r="AF660" s="6">
        <f t="shared" si="262"/>
        <v>6</v>
      </c>
      <c r="AG660" s="6">
        <f t="shared" si="263"/>
        <v>0</v>
      </c>
      <c r="AH660" s="14" t="str">
        <f>LEFT(X660,2)&amp;"."&amp;VLOOKUP(MID(X660,4,3),'Data validation'!$A$1:$B$12,2,FALSE)&amp;".2025"</f>
        <v>11.11.2025</v>
      </c>
      <c r="AI660">
        <f t="shared" si="264"/>
        <v>46</v>
      </c>
      <c r="AJ660" t="str">
        <f>H660&amp;"."&amp;VLOOKUP(I660,'Data validation'!$A$1:$B$12,2,FALSE)&amp;".2026"</f>
        <v>01.07.2026</v>
      </c>
      <c r="AK660">
        <f t="shared" si="265"/>
        <v>27</v>
      </c>
      <c r="AL660" t="e">
        <f>VLOOKUP(E660,[2]Sheet1!$A:$B,2,FALSE)</f>
        <v>#N/A</v>
      </c>
    </row>
    <row r="661" spans="1:38" x14ac:dyDescent="0.25">
      <c r="A661" t="str">
        <f>VLOOKUP(Q661,'Data validation'!$K$2:$L$50,2,FALSE)</f>
        <v>TO</v>
      </c>
      <c r="B661">
        <f t="shared" si="251"/>
        <v>0</v>
      </c>
      <c r="C661">
        <f t="shared" si="252"/>
        <v>0</v>
      </c>
      <c r="D661">
        <f t="shared" si="253"/>
        <v>8</v>
      </c>
      <c r="E661">
        <v>8330</v>
      </c>
      <c r="F661" t="s">
        <v>7922</v>
      </c>
      <c r="G661" t="s">
        <v>107</v>
      </c>
      <c r="H661" t="str">
        <f t="shared" si="254"/>
        <v>25</v>
      </c>
      <c r="I661" t="str">
        <f t="shared" si="255"/>
        <v>Jul</v>
      </c>
      <c r="J661" t="s">
        <v>78</v>
      </c>
      <c r="K661" t="str">
        <f t="shared" si="256"/>
        <v>02</v>
      </c>
      <c r="L661" t="str">
        <f t="shared" si="257"/>
        <v>Aug</v>
      </c>
      <c r="M661">
        <v>8</v>
      </c>
      <c r="N661">
        <f t="shared" si="258"/>
        <v>-23</v>
      </c>
      <c r="O661">
        <f t="shared" si="259"/>
        <v>6</v>
      </c>
      <c r="P661">
        <f t="shared" si="260"/>
        <v>1</v>
      </c>
      <c r="Q661" t="s">
        <v>81</v>
      </c>
      <c r="R661" t="s">
        <v>20</v>
      </c>
      <c r="S661">
        <v>1</v>
      </c>
      <c r="T661">
        <v>1</v>
      </c>
      <c r="U661" s="2">
        <f>SUMIFS(SLR!L:L,SLR!D:D,'Резервации 2026'!E661)</f>
        <v>1531.3366568000001</v>
      </c>
      <c r="V661" s="2">
        <f t="shared" si="269"/>
        <v>191.41708210000002</v>
      </c>
      <c r="W661" t="s">
        <v>262</v>
      </c>
      <c r="X661" t="s">
        <v>329</v>
      </c>
      <c r="Y661" t="s">
        <v>637</v>
      </c>
      <c r="Z661" t="str">
        <f t="shared" si="261"/>
        <v>Nov</v>
      </c>
      <c r="AA661" s="6">
        <f t="shared" si="246"/>
        <v>0</v>
      </c>
      <c r="AB661" s="6">
        <f t="shared" si="246"/>
        <v>0</v>
      </c>
      <c r="AC661" s="6">
        <f t="shared" si="246"/>
        <v>6</v>
      </c>
      <c r="AD661" s="6">
        <f t="shared" si="246"/>
        <v>1</v>
      </c>
      <c r="AE661" s="6">
        <f t="shared" si="246"/>
        <v>0</v>
      </c>
      <c r="AF661" s="6">
        <f t="shared" si="262"/>
        <v>7</v>
      </c>
      <c r="AG661" s="6">
        <f t="shared" si="263"/>
        <v>-1</v>
      </c>
      <c r="AH661" s="14" t="str">
        <f>LEFT(X661,2)&amp;"."&amp;VLOOKUP(MID(X661,4,3),'Data validation'!$A$1:$B$12,2,FALSE)&amp;".2025"</f>
        <v>11.11.2025</v>
      </c>
      <c r="AI661">
        <f t="shared" si="264"/>
        <v>46</v>
      </c>
      <c r="AJ661" t="str">
        <f>H661&amp;"."&amp;VLOOKUP(I661,'Data validation'!$A$1:$B$12,2,FALSE)&amp;".2026"</f>
        <v>25.07.2026</v>
      </c>
      <c r="AK661">
        <f t="shared" si="265"/>
        <v>30</v>
      </c>
      <c r="AL661" t="e">
        <f>VLOOKUP(E661,[2]Sheet1!$A:$B,2,FALSE)</f>
        <v>#N/A</v>
      </c>
    </row>
    <row r="662" spans="1:38" x14ac:dyDescent="0.25">
      <c r="A662" t="str">
        <f>VLOOKUP(Q662,'Data validation'!$K$2:$L$50,2,FALSE)</f>
        <v>TO</v>
      </c>
      <c r="B662">
        <f t="shared" si="251"/>
        <v>0</v>
      </c>
      <c r="C662">
        <f t="shared" si="252"/>
        <v>0</v>
      </c>
      <c r="D662">
        <f t="shared" si="253"/>
        <v>7</v>
      </c>
      <c r="E662">
        <v>8140</v>
      </c>
      <c r="F662" t="s">
        <v>7923</v>
      </c>
      <c r="G662" t="s">
        <v>326</v>
      </c>
      <c r="H662" t="str">
        <f t="shared" si="254"/>
        <v>10</v>
      </c>
      <c r="I662" t="str">
        <f t="shared" si="255"/>
        <v>Aug</v>
      </c>
      <c r="J662" t="s">
        <v>60</v>
      </c>
      <c r="K662" t="str">
        <f t="shared" si="256"/>
        <v>17</v>
      </c>
      <c r="L662" t="str">
        <f t="shared" si="257"/>
        <v>Aug</v>
      </c>
      <c r="M662">
        <v>7</v>
      </c>
      <c r="N662">
        <f t="shared" si="258"/>
        <v>7</v>
      </c>
      <c r="O662">
        <f t="shared" si="259"/>
        <v>0</v>
      </c>
      <c r="P662">
        <f t="shared" si="260"/>
        <v>0</v>
      </c>
      <c r="Q662" t="s">
        <v>81</v>
      </c>
      <c r="R662" t="s">
        <v>20</v>
      </c>
      <c r="S662">
        <v>3</v>
      </c>
      <c r="T662">
        <v>1</v>
      </c>
      <c r="U662" s="2">
        <f>SUMIFS(SLR!L:L,SLR!D:D,'Резервации 2026'!E662)</f>
        <v>2584.1403875000001</v>
      </c>
      <c r="V662" s="2">
        <f t="shared" si="269"/>
        <v>369.1629125</v>
      </c>
      <c r="W662" t="s">
        <v>262</v>
      </c>
      <c r="X662" t="s">
        <v>328</v>
      </c>
      <c r="Y662" t="s">
        <v>301</v>
      </c>
      <c r="Z662" t="str">
        <f t="shared" si="261"/>
        <v>Nov</v>
      </c>
      <c r="AA662" s="6">
        <f t="shared" si="246"/>
        <v>0</v>
      </c>
      <c r="AB662" s="6">
        <f t="shared" si="246"/>
        <v>0</v>
      </c>
      <c r="AC662" s="6">
        <f t="shared" si="246"/>
        <v>0</v>
      </c>
      <c r="AD662" s="6">
        <f t="shared" si="246"/>
        <v>7</v>
      </c>
      <c r="AE662" s="6">
        <f t="shared" si="246"/>
        <v>0</v>
      </c>
      <c r="AF662" s="6">
        <f t="shared" si="262"/>
        <v>7</v>
      </c>
      <c r="AG662" s="6">
        <f t="shared" si="263"/>
        <v>0</v>
      </c>
      <c r="AH662" s="14" t="str">
        <f>LEFT(X662,2)&amp;"."&amp;VLOOKUP(MID(X662,4,3),'Data validation'!$A$1:$B$12,2,FALSE)&amp;".2025"</f>
        <v>06.11.2025</v>
      </c>
      <c r="AI662">
        <f t="shared" si="264"/>
        <v>45</v>
      </c>
      <c r="AJ662" t="str">
        <f>H662&amp;"."&amp;VLOOKUP(I662,'Data validation'!$A$1:$B$12,2,FALSE)&amp;".2026"</f>
        <v>10.08.2026</v>
      </c>
      <c r="AK662">
        <f t="shared" si="265"/>
        <v>33</v>
      </c>
      <c r="AL662" t="e">
        <f>VLOOKUP(E662,[2]Sheet1!$A:$B,2,FALSE)</f>
        <v>#N/A</v>
      </c>
    </row>
    <row r="663" spans="1:38" x14ac:dyDescent="0.25">
      <c r="A663" t="str">
        <f>VLOOKUP(Q663,'Data validation'!$K$2:$L$50,2,FALSE)</f>
        <v>TO</v>
      </c>
      <c r="B663">
        <f t="shared" si="251"/>
        <v>0</v>
      </c>
      <c r="C663">
        <f t="shared" si="252"/>
        <v>5</v>
      </c>
      <c r="D663">
        <f t="shared" si="253"/>
        <v>0</v>
      </c>
      <c r="E663">
        <v>8170</v>
      </c>
      <c r="F663" t="s">
        <v>7924</v>
      </c>
      <c r="G663" t="s">
        <v>303</v>
      </c>
      <c r="H663" t="str">
        <f t="shared" si="254"/>
        <v>25</v>
      </c>
      <c r="I663" t="str">
        <f t="shared" si="255"/>
        <v>Jun</v>
      </c>
      <c r="J663" t="s">
        <v>71</v>
      </c>
      <c r="K663" t="str">
        <f t="shared" si="256"/>
        <v>30</v>
      </c>
      <c r="L663" t="str">
        <f t="shared" si="257"/>
        <v>Jun</v>
      </c>
      <c r="M663">
        <v>5</v>
      </c>
      <c r="N663">
        <f t="shared" si="258"/>
        <v>5</v>
      </c>
      <c r="O663">
        <f t="shared" si="259"/>
        <v>0</v>
      </c>
      <c r="P663">
        <f t="shared" si="260"/>
        <v>0</v>
      </c>
      <c r="Q663" t="s">
        <v>81</v>
      </c>
      <c r="R663" t="s">
        <v>17</v>
      </c>
      <c r="S663">
        <v>2</v>
      </c>
      <c r="T663">
        <v>1</v>
      </c>
      <c r="U663" s="2">
        <f>SUMIFS(SLR!L:L,SLR!D:D,'Резервации 2026'!E663)</f>
        <v>1205.7691950000001</v>
      </c>
      <c r="V663" s="2">
        <f t="shared" si="269"/>
        <v>241.153839</v>
      </c>
      <c r="W663" t="s">
        <v>262</v>
      </c>
      <c r="X663" t="s">
        <v>400</v>
      </c>
      <c r="Y663" t="s">
        <v>338</v>
      </c>
      <c r="Z663" t="str">
        <f t="shared" si="261"/>
        <v>Nov</v>
      </c>
      <c r="AA663" s="6">
        <f t="shared" si="246"/>
        <v>0</v>
      </c>
      <c r="AB663" s="6">
        <f t="shared" si="246"/>
        <v>5</v>
      </c>
      <c r="AC663" s="6">
        <f t="shared" si="246"/>
        <v>0</v>
      </c>
      <c r="AD663" s="6">
        <f t="shared" si="246"/>
        <v>0</v>
      </c>
      <c r="AE663" s="6">
        <f t="shared" si="246"/>
        <v>0</v>
      </c>
      <c r="AF663" s="6">
        <f t="shared" si="262"/>
        <v>5</v>
      </c>
      <c r="AG663" s="6">
        <f t="shared" si="263"/>
        <v>0</v>
      </c>
      <c r="AH663" s="14" t="str">
        <f>LEFT(X663,2)&amp;"."&amp;VLOOKUP(MID(X663,4,3),'Data validation'!$A$1:$B$12,2,FALSE)&amp;".2025"</f>
        <v>07.11.2025</v>
      </c>
      <c r="AI663">
        <f t="shared" si="264"/>
        <v>45</v>
      </c>
      <c r="AJ663" t="str">
        <f>H663&amp;"."&amp;VLOOKUP(I663,'Data validation'!$A$1:$B$12,2,FALSE)&amp;".2026"</f>
        <v>25.06.2026</v>
      </c>
      <c r="AK663">
        <f t="shared" si="265"/>
        <v>26</v>
      </c>
      <c r="AL663" t="e">
        <f>VLOOKUP(E663,[2]Sheet1!$A:$B,2,FALSE)</f>
        <v>#N/A</v>
      </c>
    </row>
    <row r="664" spans="1:38" x14ac:dyDescent="0.25">
      <c r="A664" t="str">
        <f>VLOOKUP(Q664,'Data validation'!$K$2:$L$50,2,FALSE)</f>
        <v>TO</v>
      </c>
      <c r="B664">
        <f t="shared" si="251"/>
        <v>0</v>
      </c>
      <c r="C664">
        <f t="shared" si="252"/>
        <v>5</v>
      </c>
      <c r="D664">
        <f t="shared" si="253"/>
        <v>0</v>
      </c>
      <c r="E664">
        <v>8167</v>
      </c>
      <c r="F664" t="s">
        <v>7925</v>
      </c>
      <c r="G664" t="s">
        <v>303</v>
      </c>
      <c r="H664" t="str">
        <f t="shared" si="254"/>
        <v>25</v>
      </c>
      <c r="I664" t="str">
        <f t="shared" si="255"/>
        <v>Jun</v>
      </c>
      <c r="J664" t="s">
        <v>71</v>
      </c>
      <c r="K664" t="str">
        <f t="shared" si="256"/>
        <v>30</v>
      </c>
      <c r="L664" t="str">
        <f t="shared" si="257"/>
        <v>Jun</v>
      </c>
      <c r="M664">
        <v>5</v>
      </c>
      <c r="N664">
        <f t="shared" si="258"/>
        <v>5</v>
      </c>
      <c r="O664">
        <f t="shared" si="259"/>
        <v>0</v>
      </c>
      <c r="P664">
        <f t="shared" si="260"/>
        <v>0</v>
      </c>
      <c r="Q664" t="s">
        <v>81</v>
      </c>
      <c r="R664" t="s">
        <v>17</v>
      </c>
      <c r="S664">
        <v>2</v>
      </c>
      <c r="T664">
        <v>1</v>
      </c>
      <c r="U664" s="2">
        <f>SUMIFS(SLR!L:L,SLR!D:D,'Резервации 2026'!E664)</f>
        <v>1205.7691950000001</v>
      </c>
      <c r="V664" s="2">
        <f t="shared" si="269"/>
        <v>241.153839</v>
      </c>
      <c r="W664" t="s">
        <v>262</v>
      </c>
      <c r="X664" t="s">
        <v>400</v>
      </c>
      <c r="Y664" t="s">
        <v>338</v>
      </c>
      <c r="Z664" t="str">
        <f t="shared" si="261"/>
        <v>Nov</v>
      </c>
      <c r="AA664" s="6">
        <f t="shared" si="246"/>
        <v>0</v>
      </c>
      <c r="AB664" s="6">
        <f t="shared" si="246"/>
        <v>5</v>
      </c>
      <c r="AC664" s="6">
        <f t="shared" si="246"/>
        <v>0</v>
      </c>
      <c r="AD664" s="6">
        <f t="shared" si="246"/>
        <v>0</v>
      </c>
      <c r="AE664" s="6">
        <f t="shared" si="246"/>
        <v>0</v>
      </c>
      <c r="AF664" s="6">
        <f t="shared" si="262"/>
        <v>5</v>
      </c>
      <c r="AG664" s="6">
        <f t="shared" si="263"/>
        <v>0</v>
      </c>
      <c r="AH664" s="14" t="str">
        <f>LEFT(X664,2)&amp;"."&amp;VLOOKUP(MID(X664,4,3),'Data validation'!$A$1:$B$12,2,FALSE)&amp;".2025"</f>
        <v>07.11.2025</v>
      </c>
      <c r="AI664">
        <f t="shared" si="264"/>
        <v>45</v>
      </c>
      <c r="AJ664" t="str">
        <f>H664&amp;"."&amp;VLOOKUP(I664,'Data validation'!$A$1:$B$12,2,FALSE)&amp;".2026"</f>
        <v>25.06.2026</v>
      </c>
      <c r="AK664">
        <f t="shared" si="265"/>
        <v>26</v>
      </c>
      <c r="AL664" t="e">
        <f>VLOOKUP(E664,[2]Sheet1!$A:$B,2,FALSE)</f>
        <v>#N/A</v>
      </c>
    </row>
    <row r="665" spans="1:38" x14ac:dyDescent="0.25">
      <c r="A665" t="str">
        <f>VLOOKUP(Q665,'Data validation'!$K$2:$L$50,2,FALSE)</f>
        <v>TO</v>
      </c>
      <c r="B665">
        <f t="shared" si="251"/>
        <v>0</v>
      </c>
      <c r="C665">
        <f t="shared" si="252"/>
        <v>0</v>
      </c>
      <c r="D665">
        <f t="shared" si="253"/>
        <v>6</v>
      </c>
      <c r="E665">
        <v>8243</v>
      </c>
      <c r="F665" t="s">
        <v>7926</v>
      </c>
      <c r="G665" t="s">
        <v>350</v>
      </c>
      <c r="H665" t="str">
        <f t="shared" si="254"/>
        <v>11</v>
      </c>
      <c r="I665" t="str">
        <f t="shared" si="255"/>
        <v>Aug</v>
      </c>
      <c r="J665" t="s">
        <v>60</v>
      </c>
      <c r="K665" t="str">
        <f t="shared" si="256"/>
        <v>17</v>
      </c>
      <c r="L665" t="str">
        <f t="shared" si="257"/>
        <v>Aug</v>
      </c>
      <c r="M665">
        <v>6</v>
      </c>
      <c r="N665">
        <f t="shared" si="258"/>
        <v>6</v>
      </c>
      <c r="O665">
        <f t="shared" si="259"/>
        <v>0</v>
      </c>
      <c r="P665">
        <f t="shared" si="260"/>
        <v>0</v>
      </c>
      <c r="Q665" t="s">
        <v>81</v>
      </c>
      <c r="R665" t="s">
        <v>25</v>
      </c>
      <c r="S665">
        <v>2</v>
      </c>
      <c r="T665">
        <v>2</v>
      </c>
      <c r="U665" s="2">
        <f>SUMIFS(SLR!L:L,SLR!D:D,'Резервации 2026'!E665)</f>
        <v>2083.1936495999998</v>
      </c>
      <c r="V665" s="2">
        <f t="shared" si="269"/>
        <v>347.19894159999996</v>
      </c>
      <c r="W665" t="s">
        <v>262</v>
      </c>
      <c r="X665" t="s">
        <v>599</v>
      </c>
      <c r="Y665" t="s">
        <v>596</v>
      </c>
      <c r="Z665" t="str">
        <f t="shared" si="261"/>
        <v>Nov</v>
      </c>
      <c r="AA665" s="6">
        <f t="shared" ref="AA665:AE715" si="270">IF($I665=AA$1,IF($L665=AA$1,$M665,$O665),IF($L665=AA$1,$P665,0))</f>
        <v>0</v>
      </c>
      <c r="AB665" s="6">
        <f t="shared" si="270"/>
        <v>0</v>
      </c>
      <c r="AC665" s="6">
        <f t="shared" si="270"/>
        <v>0</v>
      </c>
      <c r="AD665" s="6">
        <f t="shared" si="270"/>
        <v>6</v>
      </c>
      <c r="AE665" s="6">
        <f t="shared" si="270"/>
        <v>0</v>
      </c>
      <c r="AF665" s="6">
        <f t="shared" si="262"/>
        <v>6</v>
      </c>
      <c r="AG665" s="6">
        <f t="shared" si="263"/>
        <v>0</v>
      </c>
      <c r="AH665" s="14" t="str">
        <f>LEFT(X665,2)&amp;"."&amp;VLOOKUP(MID(X665,4,3),'Data validation'!$A$1:$B$12,2,FALSE)&amp;".2025"</f>
        <v>09.11.2025</v>
      </c>
      <c r="AI665">
        <f t="shared" si="264"/>
        <v>46</v>
      </c>
      <c r="AJ665" t="str">
        <f>H665&amp;"."&amp;VLOOKUP(I665,'Data validation'!$A$1:$B$12,2,FALSE)&amp;".2026"</f>
        <v>11.08.2026</v>
      </c>
      <c r="AK665">
        <f t="shared" si="265"/>
        <v>33</v>
      </c>
      <c r="AL665" t="e">
        <f>VLOOKUP(E665,[2]Sheet1!$A:$B,2,FALSE)</f>
        <v>#N/A</v>
      </c>
    </row>
    <row r="666" spans="1:38" x14ac:dyDescent="0.25">
      <c r="A666" t="str">
        <f>VLOOKUP(Q666,'Data validation'!$K$2:$L$50,2,FALSE)</f>
        <v>TO</v>
      </c>
      <c r="B666">
        <f t="shared" si="251"/>
        <v>0</v>
      </c>
      <c r="C666">
        <f t="shared" si="252"/>
        <v>0</v>
      </c>
      <c r="D666">
        <f t="shared" si="253"/>
        <v>6</v>
      </c>
      <c r="E666">
        <v>8143</v>
      </c>
      <c r="F666" t="s">
        <v>7927</v>
      </c>
      <c r="G666" t="s">
        <v>94</v>
      </c>
      <c r="H666" t="str">
        <f t="shared" si="254"/>
        <v>27</v>
      </c>
      <c r="I666" t="str">
        <f t="shared" si="255"/>
        <v>Jul</v>
      </c>
      <c r="J666" t="s">
        <v>78</v>
      </c>
      <c r="K666" t="str">
        <f t="shared" si="256"/>
        <v>02</v>
      </c>
      <c r="L666" t="str">
        <f t="shared" si="257"/>
        <v>Aug</v>
      </c>
      <c r="M666">
        <v>6</v>
      </c>
      <c r="N666">
        <f t="shared" si="258"/>
        <v>-25</v>
      </c>
      <c r="O666">
        <f t="shared" si="259"/>
        <v>4</v>
      </c>
      <c r="P666">
        <f t="shared" si="260"/>
        <v>1</v>
      </c>
      <c r="Q666" t="s">
        <v>81</v>
      </c>
      <c r="R666" t="s">
        <v>25</v>
      </c>
      <c r="S666">
        <v>2</v>
      </c>
      <c r="T666">
        <v>1</v>
      </c>
      <c r="U666" s="2">
        <f>SUMIFS(SLR!L:L,SLR!D:D,'Резервации 2026'!E666)</f>
        <v>1666.6018595999999</v>
      </c>
      <c r="V666" s="2">
        <f t="shared" si="269"/>
        <v>277.76697659999996</v>
      </c>
      <c r="W666" t="s">
        <v>262</v>
      </c>
      <c r="X666" t="s">
        <v>337</v>
      </c>
      <c r="Y666" t="s">
        <v>338</v>
      </c>
      <c r="Z666" t="str">
        <f t="shared" si="261"/>
        <v>Nov</v>
      </c>
      <c r="AA666" s="6">
        <f t="shared" si="270"/>
        <v>0</v>
      </c>
      <c r="AB666" s="6">
        <f t="shared" si="270"/>
        <v>0</v>
      </c>
      <c r="AC666" s="6">
        <f t="shared" si="270"/>
        <v>4</v>
      </c>
      <c r="AD666" s="6">
        <f t="shared" si="270"/>
        <v>1</v>
      </c>
      <c r="AE666" s="6">
        <f t="shared" si="270"/>
        <v>0</v>
      </c>
      <c r="AF666" s="6">
        <f t="shared" si="262"/>
        <v>5</v>
      </c>
      <c r="AG666" s="6">
        <f t="shared" si="263"/>
        <v>-1</v>
      </c>
      <c r="AH666" s="14" t="str">
        <f>LEFT(X666,2)&amp;"."&amp;VLOOKUP(MID(X666,4,3),'Data validation'!$A$1:$B$12,2,FALSE)&amp;".2025"</f>
        <v>07.11.2025</v>
      </c>
      <c r="AI666">
        <f t="shared" si="264"/>
        <v>45</v>
      </c>
      <c r="AJ666" t="str">
        <f>H666&amp;"."&amp;VLOOKUP(I666,'Data validation'!$A$1:$B$12,2,FALSE)&amp;".2026"</f>
        <v>27.07.2026</v>
      </c>
      <c r="AK666">
        <f t="shared" si="265"/>
        <v>31</v>
      </c>
      <c r="AL666" t="e">
        <f>VLOOKUP(E666,[2]Sheet1!$A:$B,2,FALSE)</f>
        <v>#N/A</v>
      </c>
    </row>
    <row r="667" spans="1:38" x14ac:dyDescent="0.25">
      <c r="A667" t="str">
        <f>VLOOKUP(Q667,'Data validation'!$K$2:$L$50,2,FALSE)</f>
        <v>TO</v>
      </c>
      <c r="B667">
        <f t="shared" si="251"/>
        <v>0</v>
      </c>
      <c r="C667">
        <f t="shared" si="252"/>
        <v>5</v>
      </c>
      <c r="D667">
        <f t="shared" si="253"/>
        <v>0</v>
      </c>
      <c r="E667">
        <v>8159</v>
      </c>
      <c r="F667" t="s">
        <v>7928</v>
      </c>
      <c r="G667" t="s">
        <v>303</v>
      </c>
      <c r="H667" t="str">
        <f t="shared" si="254"/>
        <v>25</v>
      </c>
      <c r="I667" t="str">
        <f t="shared" si="255"/>
        <v>Jun</v>
      </c>
      <c r="J667" t="s">
        <v>71</v>
      </c>
      <c r="K667" t="str">
        <f t="shared" si="256"/>
        <v>30</v>
      </c>
      <c r="L667" t="str">
        <f t="shared" si="257"/>
        <v>Jun</v>
      </c>
      <c r="M667">
        <v>5</v>
      </c>
      <c r="N667">
        <f t="shared" si="258"/>
        <v>5</v>
      </c>
      <c r="O667">
        <f t="shared" si="259"/>
        <v>0</v>
      </c>
      <c r="P667">
        <f t="shared" si="260"/>
        <v>0</v>
      </c>
      <c r="Q667" t="s">
        <v>81</v>
      </c>
      <c r="R667" t="s">
        <v>17</v>
      </c>
      <c r="S667">
        <v>2</v>
      </c>
      <c r="T667">
        <v>1</v>
      </c>
      <c r="U667" s="2">
        <f>SUMIFS(SLR!L:L,SLR!D:D,'Резервации 2026'!E667)</f>
        <v>1205.7691950000001</v>
      </c>
      <c r="V667" s="2">
        <f t="shared" si="269"/>
        <v>241.153839</v>
      </c>
      <c r="W667" t="s">
        <v>262</v>
      </c>
      <c r="X667" t="s">
        <v>380</v>
      </c>
      <c r="Y667" t="s">
        <v>338</v>
      </c>
      <c r="Z667" t="str">
        <f t="shared" si="261"/>
        <v>Nov</v>
      </c>
      <c r="AA667" s="6">
        <f t="shared" si="270"/>
        <v>0</v>
      </c>
      <c r="AB667" s="6">
        <f t="shared" si="270"/>
        <v>5</v>
      </c>
      <c r="AC667" s="6">
        <f t="shared" si="270"/>
        <v>0</v>
      </c>
      <c r="AD667" s="6">
        <f t="shared" si="270"/>
        <v>0</v>
      </c>
      <c r="AE667" s="6">
        <f t="shared" si="270"/>
        <v>0</v>
      </c>
      <c r="AF667" s="6">
        <f t="shared" si="262"/>
        <v>5</v>
      </c>
      <c r="AG667" s="6">
        <f t="shared" si="263"/>
        <v>0</v>
      </c>
      <c r="AH667" s="14" t="str">
        <f>LEFT(X667,2)&amp;"."&amp;VLOOKUP(MID(X667,4,3),'Data validation'!$A$1:$B$12,2,FALSE)&amp;".2025"</f>
        <v>07.11.2025</v>
      </c>
      <c r="AI667">
        <f t="shared" si="264"/>
        <v>45</v>
      </c>
      <c r="AJ667" t="str">
        <f>H667&amp;"."&amp;VLOOKUP(I667,'Data validation'!$A$1:$B$12,2,FALSE)&amp;".2026"</f>
        <v>25.06.2026</v>
      </c>
      <c r="AK667">
        <f t="shared" si="265"/>
        <v>26</v>
      </c>
      <c r="AL667" t="e">
        <f>VLOOKUP(E667,[2]Sheet1!$A:$B,2,FALSE)</f>
        <v>#N/A</v>
      </c>
    </row>
    <row r="668" spans="1:38" x14ac:dyDescent="0.25">
      <c r="A668" t="str">
        <f>VLOOKUP(Q668,'Data validation'!$K$2:$L$50,2,FALSE)</f>
        <v>TO</v>
      </c>
      <c r="B668">
        <f t="shared" si="251"/>
        <v>0</v>
      </c>
      <c r="C668">
        <f t="shared" si="252"/>
        <v>5</v>
      </c>
      <c r="D668">
        <f t="shared" si="253"/>
        <v>0</v>
      </c>
      <c r="E668">
        <v>8155</v>
      </c>
      <c r="F668" t="s">
        <v>7929</v>
      </c>
      <c r="G668" t="s">
        <v>45</v>
      </c>
      <c r="H668" t="str">
        <f t="shared" si="254"/>
        <v>04</v>
      </c>
      <c r="I668" t="str">
        <f t="shared" si="255"/>
        <v>Jul</v>
      </c>
      <c r="J668" t="s">
        <v>224</v>
      </c>
      <c r="K668" t="str">
        <f t="shared" si="256"/>
        <v>09</v>
      </c>
      <c r="L668" t="str">
        <f t="shared" si="257"/>
        <v>Jul</v>
      </c>
      <c r="M668">
        <v>5</v>
      </c>
      <c r="N668">
        <f t="shared" si="258"/>
        <v>5</v>
      </c>
      <c r="O668">
        <f t="shared" si="259"/>
        <v>0</v>
      </c>
      <c r="P668">
        <f t="shared" si="260"/>
        <v>0</v>
      </c>
      <c r="Q668" t="s">
        <v>81</v>
      </c>
      <c r="R668" t="s">
        <v>20</v>
      </c>
      <c r="S668">
        <v>2</v>
      </c>
      <c r="T668">
        <v>0</v>
      </c>
      <c r="U668" s="2">
        <f>SUMIFS(SLR!L:L,SLR!D:D,'Резервации 2026'!E668)</f>
        <v>1238.1381815</v>
      </c>
      <c r="V668" s="2">
        <f t="shared" si="269"/>
        <v>247.62763630000001</v>
      </c>
      <c r="W668" t="s">
        <v>262</v>
      </c>
      <c r="X668" t="s">
        <v>375</v>
      </c>
      <c r="Y668" t="s">
        <v>338</v>
      </c>
      <c r="Z668" t="str">
        <f t="shared" si="261"/>
        <v>Nov</v>
      </c>
      <c r="AA668" s="6">
        <f t="shared" si="270"/>
        <v>0</v>
      </c>
      <c r="AB668" s="6">
        <f t="shared" si="270"/>
        <v>0</v>
      </c>
      <c r="AC668" s="6">
        <f t="shared" si="270"/>
        <v>5</v>
      </c>
      <c r="AD668" s="6">
        <f t="shared" si="270"/>
        <v>0</v>
      </c>
      <c r="AE668" s="6">
        <f t="shared" si="270"/>
        <v>0</v>
      </c>
      <c r="AF668" s="6">
        <f t="shared" si="262"/>
        <v>5</v>
      </c>
      <c r="AG668" s="6">
        <f t="shared" si="263"/>
        <v>0</v>
      </c>
      <c r="AH668" s="14" t="str">
        <f>LEFT(X668,2)&amp;"."&amp;VLOOKUP(MID(X668,4,3),'Data validation'!$A$1:$B$12,2,FALSE)&amp;".2025"</f>
        <v>07.11.2025</v>
      </c>
      <c r="AI668">
        <f t="shared" si="264"/>
        <v>45</v>
      </c>
      <c r="AJ668" t="str">
        <f>H668&amp;"."&amp;VLOOKUP(I668,'Data validation'!$A$1:$B$12,2,FALSE)&amp;".2026"</f>
        <v>04.07.2026</v>
      </c>
      <c r="AK668">
        <f t="shared" si="265"/>
        <v>27</v>
      </c>
      <c r="AL668" t="e">
        <f>VLOOKUP(E668,[2]Sheet1!$A:$B,2,FALSE)</f>
        <v>#N/A</v>
      </c>
    </row>
    <row r="669" spans="1:38" x14ac:dyDescent="0.25">
      <c r="A669" t="str">
        <f>VLOOKUP(Q669,'Data validation'!$K$2:$L$50,2,FALSE)</f>
        <v>TO</v>
      </c>
      <c r="B669">
        <f t="shared" si="251"/>
        <v>0</v>
      </c>
      <c r="C669">
        <f t="shared" si="252"/>
        <v>0</v>
      </c>
      <c r="D669">
        <f t="shared" si="253"/>
        <v>10</v>
      </c>
      <c r="E669">
        <v>8153</v>
      </c>
      <c r="F669" t="s">
        <v>7930</v>
      </c>
      <c r="G669" t="s">
        <v>354</v>
      </c>
      <c r="H669" t="str">
        <f t="shared" si="254"/>
        <v>12</v>
      </c>
      <c r="I669" t="str">
        <f t="shared" si="255"/>
        <v>Aug</v>
      </c>
      <c r="J669" t="s">
        <v>91</v>
      </c>
      <c r="K669" t="str">
        <f t="shared" si="256"/>
        <v>22</v>
      </c>
      <c r="L669" t="str">
        <f t="shared" si="257"/>
        <v>Aug</v>
      </c>
      <c r="M669">
        <v>10</v>
      </c>
      <c r="N669">
        <f t="shared" si="258"/>
        <v>10</v>
      </c>
      <c r="O669">
        <f t="shared" si="259"/>
        <v>0</v>
      </c>
      <c r="P669">
        <f t="shared" si="260"/>
        <v>0</v>
      </c>
      <c r="Q669" t="s">
        <v>81</v>
      </c>
      <c r="R669" t="s">
        <v>48</v>
      </c>
      <c r="S669">
        <v>3</v>
      </c>
      <c r="T669">
        <v>0</v>
      </c>
      <c r="U669" s="2">
        <f>SUMIFS(SLR!L:L,SLR!D:D,'Резервации 2026'!E669)</f>
        <v>4185.8673659999995</v>
      </c>
      <c r="V669" s="2">
        <f t="shared" si="269"/>
        <v>418.58673659999994</v>
      </c>
      <c r="W669" t="s">
        <v>262</v>
      </c>
      <c r="X669" t="s">
        <v>368</v>
      </c>
      <c r="Y669" t="s">
        <v>338</v>
      </c>
      <c r="Z669" t="str">
        <f t="shared" si="261"/>
        <v>Nov</v>
      </c>
      <c r="AA669" s="6">
        <f t="shared" si="270"/>
        <v>0</v>
      </c>
      <c r="AB669" s="6">
        <f t="shared" si="270"/>
        <v>0</v>
      </c>
      <c r="AC669" s="6">
        <f t="shared" si="270"/>
        <v>0</v>
      </c>
      <c r="AD669" s="6">
        <f t="shared" si="270"/>
        <v>10</v>
      </c>
      <c r="AE669" s="6">
        <f t="shared" si="270"/>
        <v>0</v>
      </c>
      <c r="AF669" s="6">
        <f t="shared" si="262"/>
        <v>10</v>
      </c>
      <c r="AG669" s="6">
        <f t="shared" si="263"/>
        <v>0</v>
      </c>
      <c r="AH669" s="14" t="str">
        <f>LEFT(X669,2)&amp;"."&amp;VLOOKUP(MID(X669,4,3),'Data validation'!$A$1:$B$12,2,FALSE)&amp;".2025"</f>
        <v>07.11.2025</v>
      </c>
      <c r="AI669">
        <f t="shared" si="264"/>
        <v>45</v>
      </c>
      <c r="AJ669" t="str">
        <f>H669&amp;"."&amp;VLOOKUP(I669,'Data validation'!$A$1:$B$12,2,FALSE)&amp;".2026"</f>
        <v>12.08.2026</v>
      </c>
      <c r="AK669">
        <f t="shared" si="265"/>
        <v>33</v>
      </c>
      <c r="AL669" t="e">
        <f>VLOOKUP(E669,[2]Sheet1!$A:$B,2,FALSE)</f>
        <v>#N/A</v>
      </c>
    </row>
    <row r="670" spans="1:38" x14ac:dyDescent="0.25">
      <c r="A670" t="str">
        <f>VLOOKUP(Q670,'Data validation'!$K$2:$L$50,2,FALSE)</f>
        <v>TO</v>
      </c>
      <c r="B670">
        <f t="shared" si="251"/>
        <v>0</v>
      </c>
      <c r="C670">
        <f t="shared" si="252"/>
        <v>5</v>
      </c>
      <c r="D670">
        <f t="shared" si="253"/>
        <v>0</v>
      </c>
      <c r="E670">
        <v>8332</v>
      </c>
      <c r="F670" t="s">
        <v>7931</v>
      </c>
      <c r="G670" t="s">
        <v>173</v>
      </c>
      <c r="H670" t="str">
        <f t="shared" si="254"/>
        <v>06</v>
      </c>
      <c r="I670" t="str">
        <f t="shared" si="255"/>
        <v>Jul</v>
      </c>
      <c r="J670" t="s">
        <v>323</v>
      </c>
      <c r="K670" t="str">
        <f t="shared" si="256"/>
        <v>11</v>
      </c>
      <c r="L670" t="str">
        <f t="shared" si="257"/>
        <v>Jul</v>
      </c>
      <c r="M670">
        <v>5</v>
      </c>
      <c r="N670">
        <f t="shared" si="258"/>
        <v>5</v>
      </c>
      <c r="O670">
        <f t="shared" si="259"/>
        <v>0</v>
      </c>
      <c r="P670">
        <f t="shared" si="260"/>
        <v>0</v>
      </c>
      <c r="Q670" t="s">
        <v>81</v>
      </c>
      <c r="R670" t="s">
        <v>48</v>
      </c>
      <c r="S670">
        <v>2</v>
      </c>
      <c r="T670">
        <v>1</v>
      </c>
      <c r="U670" s="2">
        <f>SUMIFS(SLR!L:L,SLR!D:D,'Резервации 2026'!E670)</f>
        <v>1472.7791066</v>
      </c>
      <c r="V670" s="2">
        <f t="shared" si="269"/>
        <v>294.55582132000001</v>
      </c>
      <c r="W670" t="s">
        <v>262</v>
      </c>
      <c r="X670" t="s">
        <v>369</v>
      </c>
      <c r="Y670" t="s">
        <v>768</v>
      </c>
      <c r="Z670" t="str">
        <f t="shared" si="261"/>
        <v>Nov</v>
      </c>
      <c r="AA670" s="6">
        <f t="shared" si="270"/>
        <v>0</v>
      </c>
      <c r="AB670" s="6">
        <f t="shared" si="270"/>
        <v>0</v>
      </c>
      <c r="AC670" s="6">
        <f t="shared" si="270"/>
        <v>5</v>
      </c>
      <c r="AD670" s="6">
        <f t="shared" si="270"/>
        <v>0</v>
      </c>
      <c r="AE670" s="6">
        <f t="shared" si="270"/>
        <v>0</v>
      </c>
      <c r="AF670" s="6">
        <f t="shared" si="262"/>
        <v>5</v>
      </c>
      <c r="AG670" s="6">
        <f t="shared" si="263"/>
        <v>0</v>
      </c>
      <c r="AH670" s="14" t="str">
        <f>LEFT(X670,2)&amp;"."&amp;VLOOKUP(MID(X670,4,3),'Data validation'!$A$1:$B$12,2,FALSE)&amp;".2025"</f>
        <v>11.11.2025</v>
      </c>
      <c r="AI670">
        <f t="shared" si="264"/>
        <v>46</v>
      </c>
      <c r="AJ670" t="str">
        <f>H670&amp;"."&amp;VLOOKUP(I670,'Data validation'!$A$1:$B$12,2,FALSE)&amp;".2026"</f>
        <v>06.07.2026</v>
      </c>
      <c r="AK670">
        <f t="shared" si="265"/>
        <v>28</v>
      </c>
      <c r="AL670" t="e">
        <f>VLOOKUP(E670,[2]Sheet1!$A:$B,2,FALSE)</f>
        <v>#N/A</v>
      </c>
    </row>
    <row r="671" spans="1:38" x14ac:dyDescent="0.25">
      <c r="A671" t="str">
        <f>VLOOKUP(Q671,'Data validation'!$K$2:$L$50,2,FALSE)</f>
        <v>TO</v>
      </c>
      <c r="B671">
        <f t="shared" si="251"/>
        <v>0</v>
      </c>
      <c r="C671">
        <f t="shared" si="252"/>
        <v>0</v>
      </c>
      <c r="D671">
        <f t="shared" si="253"/>
        <v>5</v>
      </c>
      <c r="E671">
        <v>8249</v>
      </c>
      <c r="F671" t="s">
        <v>7932</v>
      </c>
      <c r="G671" t="s">
        <v>543</v>
      </c>
      <c r="H671" t="str">
        <f t="shared" si="254"/>
        <v>16</v>
      </c>
      <c r="I671" t="str">
        <f t="shared" si="255"/>
        <v>Aug</v>
      </c>
      <c r="J671" t="s">
        <v>519</v>
      </c>
      <c r="K671" t="str">
        <f t="shared" si="256"/>
        <v>21</v>
      </c>
      <c r="L671" t="str">
        <f t="shared" si="257"/>
        <v>Aug</v>
      </c>
      <c r="M671">
        <v>5</v>
      </c>
      <c r="N671">
        <f t="shared" si="258"/>
        <v>5</v>
      </c>
      <c r="O671">
        <f t="shared" si="259"/>
        <v>0</v>
      </c>
      <c r="P671">
        <f t="shared" si="260"/>
        <v>0</v>
      </c>
      <c r="Q671" t="s">
        <v>56</v>
      </c>
      <c r="R671" t="s">
        <v>48</v>
      </c>
      <c r="S671">
        <v>2</v>
      </c>
      <c r="T671">
        <v>1</v>
      </c>
      <c r="U671" s="2">
        <f>SUMIFS(Novoton!L:L,Novoton!D:D,'Резервации 2026'!E671)</f>
        <v>1550.2886495</v>
      </c>
      <c r="V671" s="2">
        <f>+U671/M671</f>
        <v>310.05772990000003</v>
      </c>
      <c r="X671" t="s">
        <v>616</v>
      </c>
      <c r="Y671" t="s">
        <v>569</v>
      </c>
      <c r="Z671" t="str">
        <f t="shared" si="261"/>
        <v>Nov</v>
      </c>
      <c r="AA671" s="6">
        <f t="shared" si="270"/>
        <v>0</v>
      </c>
      <c r="AB671" s="6">
        <f t="shared" si="270"/>
        <v>0</v>
      </c>
      <c r="AC671" s="6">
        <f t="shared" si="270"/>
        <v>0</v>
      </c>
      <c r="AD671" s="6">
        <f t="shared" si="270"/>
        <v>5</v>
      </c>
      <c r="AE671" s="6">
        <f t="shared" si="270"/>
        <v>0</v>
      </c>
      <c r="AF671" s="6">
        <f t="shared" si="262"/>
        <v>5</v>
      </c>
      <c r="AG671" s="6">
        <f t="shared" si="263"/>
        <v>0</v>
      </c>
      <c r="AH671" s="14" t="str">
        <f>LEFT(X671,2)&amp;"."&amp;VLOOKUP(MID(X671,4,3),'Data validation'!$A$1:$B$12,2,FALSE)&amp;".2025"</f>
        <v>09.11.2025</v>
      </c>
      <c r="AI671">
        <f t="shared" si="264"/>
        <v>46</v>
      </c>
      <c r="AJ671" t="str">
        <f>H671&amp;"."&amp;VLOOKUP(I671,'Data validation'!$A$1:$B$12,2,FALSE)&amp;".2026"</f>
        <v>16.08.2026</v>
      </c>
      <c r="AK671">
        <f t="shared" si="265"/>
        <v>34</v>
      </c>
      <c r="AL671" t="e">
        <f>VLOOKUP(E671,[2]Sheet1!$A:$B,2,FALSE)</f>
        <v>#N/A</v>
      </c>
    </row>
    <row r="672" spans="1:38" x14ac:dyDescent="0.25">
      <c r="A672" t="str">
        <f>VLOOKUP(Q672,'Data validation'!$K$2:$L$50,2,FALSE)</f>
        <v>TO</v>
      </c>
      <c r="B672">
        <f t="shared" si="251"/>
        <v>0</v>
      </c>
      <c r="C672">
        <f t="shared" si="252"/>
        <v>5</v>
      </c>
      <c r="D672">
        <f t="shared" si="253"/>
        <v>0</v>
      </c>
      <c r="E672">
        <v>8173</v>
      </c>
      <c r="F672" t="s">
        <v>7933</v>
      </c>
      <c r="G672" t="s">
        <v>303</v>
      </c>
      <c r="H672" t="str">
        <f t="shared" si="254"/>
        <v>25</v>
      </c>
      <c r="I672" t="str">
        <f t="shared" si="255"/>
        <v>Jun</v>
      </c>
      <c r="J672" t="s">
        <v>71</v>
      </c>
      <c r="K672" t="str">
        <f t="shared" si="256"/>
        <v>30</v>
      </c>
      <c r="L672" t="str">
        <f t="shared" si="257"/>
        <v>Jun</v>
      </c>
      <c r="M672">
        <v>5</v>
      </c>
      <c r="N672">
        <f t="shared" si="258"/>
        <v>5</v>
      </c>
      <c r="O672">
        <f t="shared" si="259"/>
        <v>0</v>
      </c>
      <c r="P672">
        <f t="shared" si="260"/>
        <v>0</v>
      </c>
      <c r="Q672" t="s">
        <v>81</v>
      </c>
      <c r="R672" t="s">
        <v>17</v>
      </c>
      <c r="S672">
        <v>3</v>
      </c>
      <c r="T672">
        <v>0</v>
      </c>
      <c r="U672" s="2">
        <f>SUMIFS(SLR!L:L,SLR!D:D,'Резервации 2026'!E672)</f>
        <v>1627.8373089999998</v>
      </c>
      <c r="V672" s="2">
        <f t="shared" ref="V672:V678" si="271">+U672/M672</f>
        <v>325.56746179999993</v>
      </c>
      <c r="W672" t="s">
        <v>262</v>
      </c>
      <c r="X672" t="s">
        <v>411</v>
      </c>
      <c r="Y672" t="s">
        <v>338</v>
      </c>
      <c r="Z672" t="str">
        <f t="shared" si="261"/>
        <v>Nov</v>
      </c>
      <c r="AA672" s="6">
        <f t="shared" si="270"/>
        <v>0</v>
      </c>
      <c r="AB672" s="6">
        <f t="shared" si="270"/>
        <v>5</v>
      </c>
      <c r="AC672" s="6">
        <f t="shared" si="270"/>
        <v>0</v>
      </c>
      <c r="AD672" s="6">
        <f t="shared" si="270"/>
        <v>0</v>
      </c>
      <c r="AE672" s="6">
        <f t="shared" si="270"/>
        <v>0</v>
      </c>
      <c r="AF672" s="6">
        <f t="shared" si="262"/>
        <v>5</v>
      </c>
      <c r="AG672" s="6">
        <f t="shared" si="263"/>
        <v>0</v>
      </c>
      <c r="AH672" s="14" t="str">
        <f>LEFT(X672,2)&amp;"."&amp;VLOOKUP(MID(X672,4,3),'Data validation'!$A$1:$B$12,2,FALSE)&amp;".2025"</f>
        <v>07.11.2025</v>
      </c>
      <c r="AI672">
        <f t="shared" si="264"/>
        <v>45</v>
      </c>
      <c r="AJ672" t="str">
        <f>H672&amp;"."&amp;VLOOKUP(I672,'Data validation'!$A$1:$B$12,2,FALSE)&amp;".2026"</f>
        <v>25.06.2026</v>
      </c>
      <c r="AK672">
        <f t="shared" si="265"/>
        <v>26</v>
      </c>
      <c r="AL672" t="e">
        <f>VLOOKUP(E672,[2]Sheet1!$A:$B,2,FALSE)</f>
        <v>#N/A</v>
      </c>
    </row>
    <row r="673" spans="1:38" x14ac:dyDescent="0.25">
      <c r="A673" t="str">
        <f>VLOOKUP(Q673,'Data validation'!$K$2:$L$50,2,FALSE)</f>
        <v>TO</v>
      </c>
      <c r="B673">
        <f t="shared" si="251"/>
        <v>0</v>
      </c>
      <c r="C673">
        <f t="shared" si="252"/>
        <v>1</v>
      </c>
      <c r="D673">
        <f t="shared" si="253"/>
        <v>4</v>
      </c>
      <c r="E673">
        <v>8211</v>
      </c>
      <c r="F673" t="s">
        <v>7934</v>
      </c>
      <c r="G673" t="s">
        <v>519</v>
      </c>
      <c r="H673" t="str">
        <f t="shared" si="254"/>
        <v>21</v>
      </c>
      <c r="I673" t="str">
        <f t="shared" si="255"/>
        <v>Aug</v>
      </c>
      <c r="J673" t="s">
        <v>520</v>
      </c>
      <c r="K673" t="str">
        <f t="shared" si="256"/>
        <v>26</v>
      </c>
      <c r="L673" t="str">
        <f t="shared" si="257"/>
        <v>Aug</v>
      </c>
      <c r="M673">
        <v>5</v>
      </c>
      <c r="N673">
        <f t="shared" si="258"/>
        <v>5</v>
      </c>
      <c r="O673">
        <f t="shared" si="259"/>
        <v>0</v>
      </c>
      <c r="P673">
        <f t="shared" si="260"/>
        <v>0</v>
      </c>
      <c r="Q673" t="s">
        <v>81</v>
      </c>
      <c r="R673" t="s">
        <v>63</v>
      </c>
      <c r="S673">
        <v>2</v>
      </c>
      <c r="T673">
        <v>1</v>
      </c>
      <c r="U673" s="2">
        <f>SUMIFS(SLR!L:L,SLR!D:D,'Резервации 2026'!E673)</f>
        <v>1315.6477243999998</v>
      </c>
      <c r="V673" s="2">
        <f t="shared" si="271"/>
        <v>263.12954487999997</v>
      </c>
      <c r="W673" t="s">
        <v>262</v>
      </c>
      <c r="X673" t="s">
        <v>522</v>
      </c>
      <c r="Y673" t="s">
        <v>338</v>
      </c>
      <c r="Z673" t="str">
        <f t="shared" si="261"/>
        <v>Nov</v>
      </c>
      <c r="AA673" s="6">
        <f t="shared" si="270"/>
        <v>0</v>
      </c>
      <c r="AB673" s="6">
        <f t="shared" si="270"/>
        <v>0</v>
      </c>
      <c r="AC673" s="6">
        <f t="shared" si="270"/>
        <v>0</v>
      </c>
      <c r="AD673" s="6">
        <f t="shared" si="270"/>
        <v>5</v>
      </c>
      <c r="AE673" s="6">
        <f t="shared" si="270"/>
        <v>0</v>
      </c>
      <c r="AF673" s="6">
        <f t="shared" si="262"/>
        <v>5</v>
      </c>
      <c r="AG673" s="6">
        <f t="shared" si="263"/>
        <v>0</v>
      </c>
      <c r="AH673" s="14" t="str">
        <f>LEFT(X673,2)&amp;"."&amp;VLOOKUP(MID(X673,4,3),'Data validation'!$A$1:$B$12,2,FALSE)&amp;".2025"</f>
        <v>07.11.2025</v>
      </c>
      <c r="AI673">
        <f t="shared" si="264"/>
        <v>45</v>
      </c>
      <c r="AJ673" t="str">
        <f>H673&amp;"."&amp;VLOOKUP(I673,'Data validation'!$A$1:$B$12,2,FALSE)&amp;".2026"</f>
        <v>21.08.2026</v>
      </c>
      <c r="AK673">
        <f t="shared" si="265"/>
        <v>34</v>
      </c>
      <c r="AL673" t="e">
        <f>VLOOKUP(E673,[2]Sheet1!$A:$B,2,FALSE)</f>
        <v>#N/A</v>
      </c>
    </row>
    <row r="674" spans="1:38" x14ac:dyDescent="0.25">
      <c r="A674" t="str">
        <f>VLOOKUP(Q674,'Data validation'!$K$2:$L$50,2,FALSE)</f>
        <v>TO</v>
      </c>
      <c r="B674">
        <f t="shared" si="251"/>
        <v>0</v>
      </c>
      <c r="C674">
        <f t="shared" si="252"/>
        <v>5</v>
      </c>
      <c r="D674">
        <f t="shared" si="253"/>
        <v>0</v>
      </c>
      <c r="E674">
        <v>8171</v>
      </c>
      <c r="F674" t="s">
        <v>7935</v>
      </c>
      <c r="G674" t="s">
        <v>303</v>
      </c>
      <c r="H674" t="str">
        <f t="shared" si="254"/>
        <v>25</v>
      </c>
      <c r="I674" t="str">
        <f t="shared" si="255"/>
        <v>Jun</v>
      </c>
      <c r="J674" t="s">
        <v>71</v>
      </c>
      <c r="K674" t="str">
        <f t="shared" si="256"/>
        <v>30</v>
      </c>
      <c r="L674" t="str">
        <f t="shared" si="257"/>
        <v>Jun</v>
      </c>
      <c r="M674">
        <v>5</v>
      </c>
      <c r="N674">
        <f t="shared" si="258"/>
        <v>5</v>
      </c>
      <c r="O674">
        <f t="shared" si="259"/>
        <v>0</v>
      </c>
      <c r="P674">
        <f t="shared" si="260"/>
        <v>0</v>
      </c>
      <c r="Q674" t="s">
        <v>81</v>
      </c>
      <c r="R674" t="s">
        <v>17</v>
      </c>
      <c r="S674">
        <v>2</v>
      </c>
      <c r="T674">
        <v>1</v>
      </c>
      <c r="U674" s="2">
        <f>SUMIFS(SLR!L:L,SLR!D:D,'Резервации 2026'!E674)</f>
        <v>1205.7691950000001</v>
      </c>
      <c r="V674" s="2">
        <f t="shared" si="271"/>
        <v>241.153839</v>
      </c>
      <c r="W674" t="s">
        <v>262</v>
      </c>
      <c r="X674" t="s">
        <v>400</v>
      </c>
      <c r="Y674" t="s">
        <v>338</v>
      </c>
      <c r="Z674" t="str">
        <f t="shared" si="261"/>
        <v>Nov</v>
      </c>
      <c r="AA674" s="6">
        <f t="shared" si="270"/>
        <v>0</v>
      </c>
      <c r="AB674" s="6">
        <f t="shared" si="270"/>
        <v>5</v>
      </c>
      <c r="AC674" s="6">
        <f t="shared" si="270"/>
        <v>0</v>
      </c>
      <c r="AD674" s="6">
        <f t="shared" si="270"/>
        <v>0</v>
      </c>
      <c r="AE674" s="6">
        <f t="shared" si="270"/>
        <v>0</v>
      </c>
      <c r="AF674" s="6">
        <f t="shared" si="262"/>
        <v>5</v>
      </c>
      <c r="AG674" s="6">
        <f t="shared" si="263"/>
        <v>0</v>
      </c>
      <c r="AH674" s="14" t="str">
        <f>LEFT(X674,2)&amp;"."&amp;VLOOKUP(MID(X674,4,3),'Data validation'!$A$1:$B$12,2,FALSE)&amp;".2025"</f>
        <v>07.11.2025</v>
      </c>
      <c r="AI674">
        <f t="shared" si="264"/>
        <v>45</v>
      </c>
      <c r="AJ674" t="str">
        <f>H674&amp;"."&amp;VLOOKUP(I674,'Data validation'!$A$1:$B$12,2,FALSE)&amp;".2026"</f>
        <v>25.06.2026</v>
      </c>
      <c r="AK674">
        <f t="shared" si="265"/>
        <v>26</v>
      </c>
      <c r="AL674" t="e">
        <f>VLOOKUP(E674,[2]Sheet1!$A:$B,2,FALSE)</f>
        <v>#N/A</v>
      </c>
    </row>
    <row r="675" spans="1:38" x14ac:dyDescent="0.25">
      <c r="A675" t="str">
        <f>VLOOKUP(Q675,'Data validation'!$K$2:$L$50,2,FALSE)</f>
        <v>TO</v>
      </c>
      <c r="B675">
        <f t="shared" si="251"/>
        <v>0</v>
      </c>
      <c r="C675">
        <f t="shared" si="252"/>
        <v>5</v>
      </c>
      <c r="D675">
        <f t="shared" si="253"/>
        <v>2</v>
      </c>
      <c r="E675">
        <v>8196</v>
      </c>
      <c r="F675" t="s">
        <v>7936</v>
      </c>
      <c r="G675" t="s">
        <v>173</v>
      </c>
      <c r="H675" t="str">
        <f t="shared" si="254"/>
        <v>06</v>
      </c>
      <c r="I675" t="str">
        <f t="shared" si="255"/>
        <v>Jul</v>
      </c>
      <c r="J675" t="s">
        <v>32</v>
      </c>
      <c r="K675" t="str">
        <f t="shared" si="256"/>
        <v>13</v>
      </c>
      <c r="L675" t="str">
        <f t="shared" si="257"/>
        <v>Jul</v>
      </c>
      <c r="M675">
        <v>7</v>
      </c>
      <c r="N675">
        <f t="shared" si="258"/>
        <v>7</v>
      </c>
      <c r="O675">
        <f t="shared" si="259"/>
        <v>0</v>
      </c>
      <c r="P675">
        <f t="shared" si="260"/>
        <v>0</v>
      </c>
      <c r="Q675" t="s">
        <v>81</v>
      </c>
      <c r="R675" t="s">
        <v>188</v>
      </c>
      <c r="S675">
        <v>3</v>
      </c>
      <c r="T675">
        <v>1</v>
      </c>
      <c r="U675" s="2">
        <f>SUMIFS(SLR!L:L,SLR!D:D,'Резервации 2026'!E675)</f>
        <v>2752.7133752</v>
      </c>
      <c r="V675" s="2">
        <f t="shared" si="271"/>
        <v>393.24476788571428</v>
      </c>
      <c r="W675" t="s">
        <v>262</v>
      </c>
      <c r="X675" t="s">
        <v>480</v>
      </c>
      <c r="Y675" t="s">
        <v>338</v>
      </c>
      <c r="Z675" t="str">
        <f t="shared" si="261"/>
        <v>Nov</v>
      </c>
      <c r="AA675" s="6">
        <f t="shared" si="270"/>
        <v>0</v>
      </c>
      <c r="AB675" s="6">
        <f t="shared" si="270"/>
        <v>0</v>
      </c>
      <c r="AC675" s="6">
        <f t="shared" si="270"/>
        <v>7</v>
      </c>
      <c r="AD675" s="6">
        <f t="shared" si="270"/>
        <v>0</v>
      </c>
      <c r="AE675" s="6">
        <f t="shared" si="270"/>
        <v>0</v>
      </c>
      <c r="AF675" s="6">
        <f t="shared" si="262"/>
        <v>7</v>
      </c>
      <c r="AG675" s="6">
        <f t="shared" si="263"/>
        <v>0</v>
      </c>
      <c r="AH675" s="14" t="str">
        <f>LEFT(X675,2)&amp;"."&amp;VLOOKUP(MID(X675,4,3),'Data validation'!$A$1:$B$12,2,FALSE)&amp;".2025"</f>
        <v>07.11.2025</v>
      </c>
      <c r="AI675">
        <f t="shared" si="264"/>
        <v>45</v>
      </c>
      <c r="AJ675" t="str">
        <f>H675&amp;"."&amp;VLOOKUP(I675,'Data validation'!$A$1:$B$12,2,FALSE)&amp;".2026"</f>
        <v>06.07.2026</v>
      </c>
      <c r="AK675">
        <f t="shared" si="265"/>
        <v>28</v>
      </c>
      <c r="AL675" t="e">
        <f>VLOOKUP(E675,[2]Sheet1!$A:$B,2,FALSE)</f>
        <v>#N/A</v>
      </c>
    </row>
    <row r="676" spans="1:38" x14ac:dyDescent="0.25">
      <c r="A676" t="str">
        <f>VLOOKUP(Q676,'Data validation'!$K$2:$L$50,2,FALSE)</f>
        <v>TO</v>
      </c>
      <c r="B676">
        <f t="shared" si="251"/>
        <v>0</v>
      </c>
      <c r="C676">
        <f t="shared" si="252"/>
        <v>0</v>
      </c>
      <c r="D676">
        <f t="shared" si="253"/>
        <v>5</v>
      </c>
      <c r="E676">
        <v>8193</v>
      </c>
      <c r="F676" t="s">
        <v>7937</v>
      </c>
      <c r="G676" t="s">
        <v>114</v>
      </c>
      <c r="H676" t="str">
        <f t="shared" si="254"/>
        <v>14</v>
      </c>
      <c r="I676" t="str">
        <f t="shared" si="255"/>
        <v>Jul</v>
      </c>
      <c r="J676" t="s">
        <v>155</v>
      </c>
      <c r="K676" t="str">
        <f t="shared" si="256"/>
        <v>19</v>
      </c>
      <c r="L676" t="str">
        <f t="shared" si="257"/>
        <v>Jul</v>
      </c>
      <c r="M676">
        <v>5</v>
      </c>
      <c r="N676">
        <f t="shared" si="258"/>
        <v>5</v>
      </c>
      <c r="O676">
        <f t="shared" si="259"/>
        <v>0</v>
      </c>
      <c r="P676">
        <f t="shared" si="260"/>
        <v>0</v>
      </c>
      <c r="Q676" t="s">
        <v>81</v>
      </c>
      <c r="R676" t="s">
        <v>63</v>
      </c>
      <c r="S676">
        <v>2</v>
      </c>
      <c r="T676">
        <v>1</v>
      </c>
      <c r="U676" s="2">
        <f>SUMIFS(SLR!L:L,SLR!D:D,'Резервации 2026'!E676)</f>
        <v>1367.320753</v>
      </c>
      <c r="V676" s="2">
        <f t="shared" si="271"/>
        <v>273.46415059999998</v>
      </c>
      <c r="W676" t="s">
        <v>262</v>
      </c>
      <c r="X676" t="s">
        <v>470</v>
      </c>
      <c r="Y676" t="s">
        <v>338</v>
      </c>
      <c r="Z676" t="str">
        <f t="shared" si="261"/>
        <v>Nov</v>
      </c>
      <c r="AA676" s="6">
        <f t="shared" si="270"/>
        <v>0</v>
      </c>
      <c r="AB676" s="6">
        <f t="shared" si="270"/>
        <v>0</v>
      </c>
      <c r="AC676" s="6">
        <f t="shared" si="270"/>
        <v>5</v>
      </c>
      <c r="AD676" s="6">
        <f t="shared" si="270"/>
        <v>0</v>
      </c>
      <c r="AE676" s="6">
        <f t="shared" si="270"/>
        <v>0</v>
      </c>
      <c r="AF676" s="6">
        <f t="shared" si="262"/>
        <v>5</v>
      </c>
      <c r="AG676" s="6">
        <f t="shared" si="263"/>
        <v>0</v>
      </c>
      <c r="AH676" s="14" t="str">
        <f>LEFT(X676,2)&amp;"."&amp;VLOOKUP(MID(X676,4,3),'Data validation'!$A$1:$B$12,2,FALSE)&amp;".2025"</f>
        <v>07.11.2025</v>
      </c>
      <c r="AI676">
        <f t="shared" si="264"/>
        <v>45</v>
      </c>
      <c r="AJ676" t="str">
        <f>H676&amp;"."&amp;VLOOKUP(I676,'Data validation'!$A$1:$B$12,2,FALSE)&amp;".2026"</f>
        <v>14.07.2026</v>
      </c>
      <c r="AK676">
        <f t="shared" si="265"/>
        <v>29</v>
      </c>
      <c r="AL676" t="e">
        <f>VLOOKUP(E676,[2]Sheet1!$A:$B,2,FALSE)</f>
        <v>#N/A</v>
      </c>
    </row>
    <row r="677" spans="1:38" x14ac:dyDescent="0.25">
      <c r="A677" t="str">
        <f>VLOOKUP(Q677,'Data validation'!$K$2:$L$50,2,FALSE)</f>
        <v>TO</v>
      </c>
      <c r="B677">
        <f t="shared" si="251"/>
        <v>0</v>
      </c>
      <c r="C677">
        <f t="shared" si="252"/>
        <v>0</v>
      </c>
      <c r="D677">
        <f t="shared" si="253"/>
        <v>6</v>
      </c>
      <c r="E677">
        <v>8289</v>
      </c>
      <c r="F677" t="s">
        <v>7938</v>
      </c>
      <c r="G677" t="s">
        <v>79</v>
      </c>
      <c r="H677" t="str">
        <f t="shared" si="254"/>
        <v>09</v>
      </c>
      <c r="I677" t="str">
        <f t="shared" si="255"/>
        <v>Aug</v>
      </c>
      <c r="J677" t="s">
        <v>90</v>
      </c>
      <c r="K677" t="str">
        <f t="shared" si="256"/>
        <v>15</v>
      </c>
      <c r="L677" t="str">
        <f t="shared" si="257"/>
        <v>Aug</v>
      </c>
      <c r="M677">
        <v>6</v>
      </c>
      <c r="N677">
        <f t="shared" si="258"/>
        <v>6</v>
      </c>
      <c r="O677">
        <f t="shared" si="259"/>
        <v>0</v>
      </c>
      <c r="P677">
        <f t="shared" si="260"/>
        <v>0</v>
      </c>
      <c r="Q677" t="s">
        <v>81</v>
      </c>
      <c r="R677" t="s">
        <v>20</v>
      </c>
      <c r="S677">
        <v>2</v>
      </c>
      <c r="T677">
        <v>1</v>
      </c>
      <c r="U677" s="2">
        <f>SUMIFS(SLR!L:L,SLR!D:D,'Резервации 2026'!E677)</f>
        <v>1640.7849035999998</v>
      </c>
      <c r="V677" s="2">
        <f t="shared" si="271"/>
        <v>273.46415059999998</v>
      </c>
      <c r="W677" t="s">
        <v>262</v>
      </c>
      <c r="X677" t="s">
        <v>708</v>
      </c>
      <c r="Y677" t="s">
        <v>637</v>
      </c>
      <c r="Z677" t="str">
        <f t="shared" si="261"/>
        <v>Nov</v>
      </c>
      <c r="AA677" s="6">
        <f t="shared" si="270"/>
        <v>0</v>
      </c>
      <c r="AB677" s="6">
        <f t="shared" si="270"/>
        <v>0</v>
      </c>
      <c r="AC677" s="6">
        <f t="shared" si="270"/>
        <v>0</v>
      </c>
      <c r="AD677" s="6">
        <f t="shared" si="270"/>
        <v>6</v>
      </c>
      <c r="AE677" s="6">
        <f t="shared" si="270"/>
        <v>0</v>
      </c>
      <c r="AF677" s="6">
        <f t="shared" si="262"/>
        <v>6</v>
      </c>
      <c r="AG677" s="6">
        <f t="shared" si="263"/>
        <v>0</v>
      </c>
      <c r="AH677" s="14" t="str">
        <f>LEFT(X677,2)&amp;"."&amp;VLOOKUP(MID(X677,4,3),'Data validation'!$A$1:$B$12,2,FALSE)&amp;".2025"</f>
        <v>10.11.2025</v>
      </c>
      <c r="AI677">
        <f t="shared" si="264"/>
        <v>46</v>
      </c>
      <c r="AJ677" t="str">
        <f>H677&amp;"."&amp;VLOOKUP(I677,'Data validation'!$A$1:$B$12,2,FALSE)&amp;".2026"</f>
        <v>09.08.2026</v>
      </c>
      <c r="AK677">
        <f t="shared" si="265"/>
        <v>33</v>
      </c>
      <c r="AL677" t="e">
        <f>VLOOKUP(E677,[2]Sheet1!$A:$B,2,FALSE)</f>
        <v>#N/A</v>
      </c>
    </row>
    <row r="678" spans="1:38" x14ac:dyDescent="0.25">
      <c r="A678" t="str">
        <f>VLOOKUP(Q678,'Data validation'!$K$2:$L$50,2,FALSE)</f>
        <v>TO</v>
      </c>
      <c r="B678">
        <f t="shared" si="251"/>
        <v>0</v>
      </c>
      <c r="C678">
        <f t="shared" si="252"/>
        <v>0</v>
      </c>
      <c r="D678">
        <f t="shared" si="253"/>
        <v>7</v>
      </c>
      <c r="E678">
        <v>8204</v>
      </c>
      <c r="F678" t="s">
        <v>7939</v>
      </c>
      <c r="G678" t="s">
        <v>94</v>
      </c>
      <c r="H678" t="str">
        <f t="shared" si="254"/>
        <v>27</v>
      </c>
      <c r="I678" t="str">
        <f t="shared" si="255"/>
        <v>Jul</v>
      </c>
      <c r="J678" t="s">
        <v>340</v>
      </c>
      <c r="K678" t="str">
        <f t="shared" si="256"/>
        <v>03</v>
      </c>
      <c r="L678" t="str">
        <f t="shared" si="257"/>
        <v>Aug</v>
      </c>
      <c r="M678">
        <v>7</v>
      </c>
      <c r="N678">
        <f t="shared" si="258"/>
        <v>-24</v>
      </c>
      <c r="O678">
        <f t="shared" si="259"/>
        <v>4</v>
      </c>
      <c r="P678">
        <f t="shared" si="260"/>
        <v>2</v>
      </c>
      <c r="Q678" t="s">
        <v>81</v>
      </c>
      <c r="R678" t="s">
        <v>63</v>
      </c>
      <c r="S678">
        <v>3</v>
      </c>
      <c r="T678">
        <v>1</v>
      </c>
      <c r="U678" s="2">
        <f>SUMIFS(SLR!L:L,SLR!D:D,'Резервации 2026'!E678)</f>
        <v>2584.1403875000001</v>
      </c>
      <c r="V678" s="2">
        <f t="shared" si="271"/>
        <v>369.1629125</v>
      </c>
      <c r="W678" t="s">
        <v>262</v>
      </c>
      <c r="X678" t="s">
        <v>504</v>
      </c>
      <c r="Y678" t="s">
        <v>338</v>
      </c>
      <c r="Z678" t="str">
        <f t="shared" si="261"/>
        <v>Nov</v>
      </c>
      <c r="AA678" s="6">
        <f t="shared" si="270"/>
        <v>0</v>
      </c>
      <c r="AB678" s="6">
        <f t="shared" si="270"/>
        <v>0</v>
      </c>
      <c r="AC678" s="6">
        <f t="shared" si="270"/>
        <v>4</v>
      </c>
      <c r="AD678" s="6">
        <f t="shared" si="270"/>
        <v>2</v>
      </c>
      <c r="AE678" s="6">
        <f t="shared" si="270"/>
        <v>0</v>
      </c>
      <c r="AF678" s="6">
        <f t="shared" si="262"/>
        <v>6</v>
      </c>
      <c r="AG678" s="6">
        <f t="shared" si="263"/>
        <v>-1</v>
      </c>
      <c r="AH678" s="14" t="str">
        <f>LEFT(X678,2)&amp;"."&amp;VLOOKUP(MID(X678,4,3),'Data validation'!$A$1:$B$12,2,FALSE)&amp;".2025"</f>
        <v>07.11.2025</v>
      </c>
      <c r="AI678">
        <f t="shared" si="264"/>
        <v>45</v>
      </c>
      <c r="AJ678" t="str">
        <f>H678&amp;"."&amp;VLOOKUP(I678,'Data validation'!$A$1:$B$12,2,FALSE)&amp;".2026"</f>
        <v>27.07.2026</v>
      </c>
      <c r="AK678">
        <f t="shared" si="265"/>
        <v>31</v>
      </c>
      <c r="AL678" t="e">
        <f>VLOOKUP(E678,[2]Sheet1!$A:$B,2,FALSE)</f>
        <v>#N/A</v>
      </c>
    </row>
    <row r="679" spans="1:38" x14ac:dyDescent="0.25">
      <c r="A679" t="str">
        <f>VLOOKUP(Q679,'Data validation'!$K$2:$L$50,2,FALSE)</f>
        <v>TO</v>
      </c>
      <c r="B679">
        <f t="shared" si="251"/>
        <v>0</v>
      </c>
      <c r="C679">
        <f t="shared" si="252"/>
        <v>0</v>
      </c>
      <c r="D679">
        <f t="shared" si="253"/>
        <v>6</v>
      </c>
      <c r="E679">
        <v>8333</v>
      </c>
      <c r="F679" t="s">
        <v>7940</v>
      </c>
      <c r="G679" t="s">
        <v>135</v>
      </c>
      <c r="H679" t="str">
        <f t="shared" si="254"/>
        <v>01</v>
      </c>
      <c r="I679" t="str">
        <f t="shared" si="255"/>
        <v>Aug</v>
      </c>
      <c r="J679" t="s">
        <v>646</v>
      </c>
      <c r="K679" t="str">
        <f t="shared" si="256"/>
        <v>07</v>
      </c>
      <c r="L679" t="str">
        <f t="shared" si="257"/>
        <v>Aug</v>
      </c>
      <c r="M679">
        <v>6</v>
      </c>
      <c r="N679">
        <f t="shared" si="258"/>
        <v>6</v>
      </c>
      <c r="O679">
        <f t="shared" si="259"/>
        <v>0</v>
      </c>
      <c r="P679">
        <f t="shared" si="260"/>
        <v>0</v>
      </c>
      <c r="Q679" t="s">
        <v>116</v>
      </c>
      <c r="R679" t="s">
        <v>48</v>
      </c>
      <c r="S679">
        <v>2</v>
      </c>
      <c r="T679">
        <v>1</v>
      </c>
      <c r="U679" s="2">
        <f>SUMIFS(Solvex!L:L,Solvex!D:D,'Резервации 2026'!E679)</f>
        <v>2015.3654652</v>
      </c>
      <c r="V679" s="2">
        <f>+U679/M679</f>
        <v>335.8942442</v>
      </c>
      <c r="W679" t="s">
        <v>691</v>
      </c>
      <c r="X679" t="s">
        <v>498</v>
      </c>
      <c r="Y679" t="s">
        <v>768</v>
      </c>
      <c r="Z679" t="str">
        <f t="shared" si="261"/>
        <v>Nov</v>
      </c>
      <c r="AA679" s="6">
        <f t="shared" si="270"/>
        <v>0</v>
      </c>
      <c r="AB679" s="6">
        <f t="shared" si="270"/>
        <v>0</v>
      </c>
      <c r="AC679" s="6">
        <f t="shared" si="270"/>
        <v>0</v>
      </c>
      <c r="AD679" s="6">
        <f t="shared" si="270"/>
        <v>6</v>
      </c>
      <c r="AE679" s="6">
        <f t="shared" si="270"/>
        <v>0</v>
      </c>
      <c r="AF679" s="6">
        <f t="shared" si="262"/>
        <v>6</v>
      </c>
      <c r="AG679" s="6">
        <f t="shared" si="263"/>
        <v>0</v>
      </c>
      <c r="AH679" s="14" t="str">
        <f>LEFT(X679,2)&amp;"."&amp;VLOOKUP(MID(X679,4,3),'Data validation'!$A$1:$B$12,2,FALSE)&amp;".2025"</f>
        <v>11.11.2025</v>
      </c>
      <c r="AI679">
        <f t="shared" si="264"/>
        <v>46</v>
      </c>
      <c r="AJ679" t="str">
        <f>H679&amp;"."&amp;VLOOKUP(I679,'Data validation'!$A$1:$B$12,2,FALSE)&amp;".2026"</f>
        <v>01.08.2026</v>
      </c>
      <c r="AK679">
        <f t="shared" si="265"/>
        <v>31</v>
      </c>
      <c r="AL679" t="e">
        <f>VLOOKUP(E679,[2]Sheet1!$A:$B,2,FALSE)</f>
        <v>#N/A</v>
      </c>
    </row>
    <row r="680" spans="1:38" x14ac:dyDescent="0.25">
      <c r="A680" t="str">
        <f>VLOOKUP(Q680,'Data validation'!$K$2:$L$50,2,FALSE)</f>
        <v>TO</v>
      </c>
      <c r="B680">
        <f t="shared" si="251"/>
        <v>0</v>
      </c>
      <c r="C680">
        <f t="shared" si="252"/>
        <v>0</v>
      </c>
      <c r="D680">
        <f t="shared" si="253"/>
        <v>6</v>
      </c>
      <c r="E680">
        <v>8220</v>
      </c>
      <c r="F680" t="s">
        <v>7941</v>
      </c>
      <c r="G680" t="s">
        <v>538</v>
      </c>
      <c r="H680" t="str">
        <f t="shared" si="254"/>
        <v>22</v>
      </c>
      <c r="I680" t="str">
        <f t="shared" si="255"/>
        <v>Jul</v>
      </c>
      <c r="J680" t="s">
        <v>495</v>
      </c>
      <c r="K680" t="str">
        <f t="shared" si="256"/>
        <v>28</v>
      </c>
      <c r="L680" t="str">
        <f t="shared" si="257"/>
        <v>Jul</v>
      </c>
      <c r="M680">
        <v>6</v>
      </c>
      <c r="N680">
        <f t="shared" si="258"/>
        <v>6</v>
      </c>
      <c r="O680">
        <f t="shared" si="259"/>
        <v>0</v>
      </c>
      <c r="P680">
        <f t="shared" si="260"/>
        <v>0</v>
      </c>
      <c r="Q680" t="s">
        <v>56</v>
      </c>
      <c r="R680" t="s">
        <v>63</v>
      </c>
      <c r="S680">
        <v>2</v>
      </c>
      <c r="T680">
        <v>1</v>
      </c>
      <c r="U680" s="2">
        <f>SUMIFS(Novoton!L:L,Novoton!D:D,'Резервации 2026'!E680)</f>
        <v>1640.7849035999998</v>
      </c>
      <c r="V680" s="2">
        <f>+U680/M680</f>
        <v>273.46415059999998</v>
      </c>
      <c r="X680" t="s">
        <v>539</v>
      </c>
      <c r="Y680" t="s">
        <v>338</v>
      </c>
      <c r="Z680" t="str">
        <f t="shared" si="261"/>
        <v>Nov</v>
      </c>
      <c r="AA680" s="6">
        <f t="shared" si="270"/>
        <v>0</v>
      </c>
      <c r="AB680" s="6">
        <f t="shared" si="270"/>
        <v>0</v>
      </c>
      <c r="AC680" s="6">
        <f t="shared" si="270"/>
        <v>6</v>
      </c>
      <c r="AD680" s="6">
        <f t="shared" si="270"/>
        <v>0</v>
      </c>
      <c r="AE680" s="6">
        <f t="shared" si="270"/>
        <v>0</v>
      </c>
      <c r="AF680" s="6">
        <f t="shared" si="262"/>
        <v>6</v>
      </c>
      <c r="AG680" s="6">
        <f t="shared" si="263"/>
        <v>0</v>
      </c>
      <c r="AH680" s="14" t="str">
        <f>LEFT(X680,2)&amp;"."&amp;VLOOKUP(MID(X680,4,3),'Data validation'!$A$1:$B$12,2,FALSE)&amp;".2025"</f>
        <v>07.11.2025</v>
      </c>
      <c r="AI680">
        <f t="shared" si="264"/>
        <v>45</v>
      </c>
      <c r="AJ680" t="str">
        <f>H680&amp;"."&amp;VLOOKUP(I680,'Data validation'!$A$1:$B$12,2,FALSE)&amp;".2026"</f>
        <v>22.07.2026</v>
      </c>
      <c r="AK680">
        <f t="shared" si="265"/>
        <v>30</v>
      </c>
      <c r="AL680" t="e">
        <f>VLOOKUP(E680,[2]Sheet1!$A:$B,2,FALSE)</f>
        <v>#N/A</v>
      </c>
    </row>
    <row r="681" spans="1:38" x14ac:dyDescent="0.25">
      <c r="A681" t="str">
        <f>VLOOKUP(Q681,'Data validation'!$K$2:$L$50,2,FALSE)</f>
        <v>TO</v>
      </c>
      <c r="B681">
        <f t="shared" si="251"/>
        <v>0</v>
      </c>
      <c r="C681">
        <f t="shared" si="252"/>
        <v>0</v>
      </c>
      <c r="D681">
        <f t="shared" si="253"/>
        <v>9</v>
      </c>
      <c r="E681">
        <v>8258</v>
      </c>
      <c r="F681" t="s">
        <v>7942</v>
      </c>
      <c r="G681" t="s">
        <v>235</v>
      </c>
      <c r="H681" t="str">
        <f t="shared" si="254"/>
        <v>12</v>
      </c>
      <c r="I681" t="str">
        <f t="shared" si="255"/>
        <v>Jul</v>
      </c>
      <c r="J681" t="s">
        <v>93</v>
      </c>
      <c r="K681" t="str">
        <f t="shared" si="256"/>
        <v>21</v>
      </c>
      <c r="L681" t="str">
        <f t="shared" si="257"/>
        <v>Jul</v>
      </c>
      <c r="M681">
        <v>9</v>
      </c>
      <c r="N681">
        <f t="shared" si="258"/>
        <v>9</v>
      </c>
      <c r="O681">
        <f t="shared" si="259"/>
        <v>0</v>
      </c>
      <c r="P681">
        <f t="shared" si="260"/>
        <v>0</v>
      </c>
      <c r="Q681" t="s">
        <v>81</v>
      </c>
      <c r="R681" t="s">
        <v>20</v>
      </c>
      <c r="S681">
        <v>2</v>
      </c>
      <c r="T681">
        <v>1</v>
      </c>
      <c r="U681" s="2">
        <f>SUMIFS(SLR!L:L,SLR!D:D,'Резервации 2026'!E681)</f>
        <v>2461.1773554000001</v>
      </c>
      <c r="V681" s="2">
        <f t="shared" ref="V681:V682" si="272">+U681/M681</f>
        <v>273.46415060000004</v>
      </c>
      <c r="W681" t="s">
        <v>262</v>
      </c>
      <c r="X681" t="s">
        <v>636</v>
      </c>
      <c r="Y681" t="s">
        <v>637</v>
      </c>
      <c r="Z681" t="str">
        <f t="shared" si="261"/>
        <v>Nov</v>
      </c>
      <c r="AA681" s="6">
        <f t="shared" si="270"/>
        <v>0</v>
      </c>
      <c r="AB681" s="6">
        <f t="shared" si="270"/>
        <v>0</v>
      </c>
      <c r="AC681" s="6">
        <f t="shared" si="270"/>
        <v>9</v>
      </c>
      <c r="AD681" s="6">
        <f t="shared" si="270"/>
        <v>0</v>
      </c>
      <c r="AE681" s="6">
        <f t="shared" si="270"/>
        <v>0</v>
      </c>
      <c r="AF681" s="6">
        <f t="shared" si="262"/>
        <v>9</v>
      </c>
      <c r="AG681" s="6">
        <f t="shared" si="263"/>
        <v>0</v>
      </c>
      <c r="AH681" s="14" t="str">
        <f>LEFT(X681,2)&amp;"."&amp;VLOOKUP(MID(X681,4,3),'Data validation'!$A$1:$B$12,2,FALSE)&amp;".2025"</f>
        <v>10.11.2025</v>
      </c>
      <c r="AI681">
        <f t="shared" si="264"/>
        <v>46</v>
      </c>
      <c r="AJ681" t="str">
        <f>H681&amp;"."&amp;VLOOKUP(I681,'Data validation'!$A$1:$B$12,2,FALSE)&amp;".2026"</f>
        <v>12.07.2026</v>
      </c>
      <c r="AK681">
        <f t="shared" si="265"/>
        <v>29</v>
      </c>
      <c r="AL681" t="e">
        <f>VLOOKUP(E681,[2]Sheet1!$A:$B,2,FALSE)</f>
        <v>#N/A</v>
      </c>
    </row>
    <row r="682" spans="1:38" x14ac:dyDescent="0.25">
      <c r="A682" t="str">
        <f>VLOOKUP(Q682,'Data validation'!$K$2:$L$50,2,FALSE)</f>
        <v>TO</v>
      </c>
      <c r="B682">
        <f t="shared" si="251"/>
        <v>0</v>
      </c>
      <c r="C682">
        <f t="shared" si="252"/>
        <v>5</v>
      </c>
      <c r="D682">
        <f t="shared" si="253"/>
        <v>0</v>
      </c>
      <c r="E682">
        <v>8331</v>
      </c>
      <c r="F682" t="s">
        <v>7943</v>
      </c>
      <c r="G682" t="s">
        <v>173</v>
      </c>
      <c r="H682" t="str">
        <f t="shared" si="254"/>
        <v>06</v>
      </c>
      <c r="I682" t="str">
        <f t="shared" si="255"/>
        <v>Jul</v>
      </c>
      <c r="J682" t="s">
        <v>323</v>
      </c>
      <c r="K682" t="str">
        <f t="shared" si="256"/>
        <v>11</v>
      </c>
      <c r="L682" t="str">
        <f t="shared" si="257"/>
        <v>Jul</v>
      </c>
      <c r="M682">
        <v>5</v>
      </c>
      <c r="N682">
        <f t="shared" si="258"/>
        <v>5</v>
      </c>
      <c r="O682">
        <f t="shared" si="259"/>
        <v>0</v>
      </c>
      <c r="P682">
        <f t="shared" si="260"/>
        <v>0</v>
      </c>
      <c r="Q682" t="s">
        <v>81</v>
      </c>
      <c r="R682" t="s">
        <v>25</v>
      </c>
      <c r="S682">
        <v>2</v>
      </c>
      <c r="T682">
        <v>1</v>
      </c>
      <c r="U682" s="2">
        <f>SUMIFS(SLR!L:L,SLR!D:D,'Резервации 2026'!E682)</f>
        <v>1311.3253400999999</v>
      </c>
      <c r="V682" s="2">
        <f t="shared" si="272"/>
        <v>262.26506802</v>
      </c>
      <c r="W682" t="s">
        <v>262</v>
      </c>
      <c r="X682" t="s">
        <v>369</v>
      </c>
      <c r="Y682" t="s">
        <v>768</v>
      </c>
      <c r="Z682" t="str">
        <f t="shared" si="261"/>
        <v>Nov</v>
      </c>
      <c r="AA682" s="6">
        <f t="shared" si="270"/>
        <v>0</v>
      </c>
      <c r="AB682" s="6">
        <f t="shared" si="270"/>
        <v>0</v>
      </c>
      <c r="AC682" s="6">
        <f t="shared" si="270"/>
        <v>5</v>
      </c>
      <c r="AD682" s="6">
        <f t="shared" si="270"/>
        <v>0</v>
      </c>
      <c r="AE682" s="6">
        <f t="shared" si="270"/>
        <v>0</v>
      </c>
      <c r="AF682" s="6">
        <f t="shared" si="262"/>
        <v>5</v>
      </c>
      <c r="AG682" s="6">
        <f t="shared" si="263"/>
        <v>0</v>
      </c>
      <c r="AH682" s="14" t="str">
        <f>LEFT(X682,2)&amp;"."&amp;VLOOKUP(MID(X682,4,3),'Data validation'!$A$1:$B$12,2,FALSE)&amp;".2025"</f>
        <v>11.11.2025</v>
      </c>
      <c r="AI682">
        <f t="shared" si="264"/>
        <v>46</v>
      </c>
      <c r="AJ682" t="str">
        <f>H682&amp;"."&amp;VLOOKUP(I682,'Data validation'!$A$1:$B$12,2,FALSE)&amp;".2026"</f>
        <v>06.07.2026</v>
      </c>
      <c r="AK682">
        <f t="shared" si="265"/>
        <v>28</v>
      </c>
      <c r="AL682" t="e">
        <f>VLOOKUP(E682,[2]Sheet1!$A:$B,2,FALSE)</f>
        <v>#N/A</v>
      </c>
    </row>
    <row r="683" spans="1:38" x14ac:dyDescent="0.25">
      <c r="A683" t="str">
        <f>VLOOKUP(Q683,'Data validation'!$K$2:$L$50,2,FALSE)</f>
        <v>TO</v>
      </c>
      <c r="B683">
        <f t="shared" si="251"/>
        <v>0</v>
      </c>
      <c r="C683">
        <f t="shared" si="252"/>
        <v>7</v>
      </c>
      <c r="D683">
        <f t="shared" si="253"/>
        <v>0</v>
      </c>
      <c r="E683">
        <v>8324</v>
      </c>
      <c r="F683" t="s">
        <v>7944</v>
      </c>
      <c r="G683" t="s">
        <v>523</v>
      </c>
      <c r="H683" t="str">
        <f t="shared" si="254"/>
        <v>25</v>
      </c>
      <c r="I683" t="str">
        <f t="shared" si="255"/>
        <v>Aug</v>
      </c>
      <c r="J683" t="s">
        <v>213</v>
      </c>
      <c r="K683" t="str">
        <f t="shared" si="256"/>
        <v>01</v>
      </c>
      <c r="L683" t="str">
        <f t="shared" si="257"/>
        <v>Sep</v>
      </c>
      <c r="M683">
        <v>7</v>
      </c>
      <c r="N683">
        <f t="shared" si="258"/>
        <v>-24</v>
      </c>
      <c r="O683">
        <f t="shared" si="259"/>
        <v>6</v>
      </c>
      <c r="P683">
        <f t="shared" si="260"/>
        <v>0</v>
      </c>
      <c r="Q683" t="s">
        <v>162</v>
      </c>
      <c r="R683" t="s">
        <v>110</v>
      </c>
      <c r="S683">
        <v>4</v>
      </c>
      <c r="T683">
        <v>0</v>
      </c>
      <c r="U683" s="2">
        <f>SUMIFS(Magelan!L:L,Magelan!D:D,'Резервации 2026'!E683)</f>
        <v>3186.7707270999999</v>
      </c>
      <c r="V683" s="2">
        <f>+U683/M683</f>
        <v>455.25296101428569</v>
      </c>
      <c r="X683" t="s">
        <v>789</v>
      </c>
      <c r="Y683" t="s">
        <v>637</v>
      </c>
      <c r="Z683" t="str">
        <f t="shared" si="261"/>
        <v>Nov</v>
      </c>
      <c r="AA683" s="6">
        <f t="shared" si="270"/>
        <v>0</v>
      </c>
      <c r="AB683" s="6">
        <f t="shared" si="270"/>
        <v>0</v>
      </c>
      <c r="AC683" s="6">
        <f t="shared" si="270"/>
        <v>0</v>
      </c>
      <c r="AD683" s="6">
        <f t="shared" si="270"/>
        <v>6</v>
      </c>
      <c r="AE683" s="6">
        <f t="shared" si="270"/>
        <v>0</v>
      </c>
      <c r="AF683" s="6">
        <f t="shared" si="262"/>
        <v>6</v>
      </c>
      <c r="AG683" s="6">
        <f t="shared" si="263"/>
        <v>-1</v>
      </c>
      <c r="AH683" s="14" t="str">
        <f>LEFT(X683,2)&amp;"."&amp;VLOOKUP(MID(X683,4,3),'Data validation'!$A$1:$B$12,2,FALSE)&amp;".2025"</f>
        <v>11.11.2025</v>
      </c>
      <c r="AI683">
        <f t="shared" si="264"/>
        <v>46</v>
      </c>
      <c r="AJ683" t="str">
        <f>H683&amp;"."&amp;VLOOKUP(I683,'Data validation'!$A$1:$B$12,2,FALSE)&amp;".2026"</f>
        <v>25.08.2026</v>
      </c>
      <c r="AK683">
        <f t="shared" si="265"/>
        <v>35</v>
      </c>
      <c r="AL683" t="e">
        <f>VLOOKUP(E683,[2]Sheet1!$A:$B,2,FALSE)</f>
        <v>#N/A</v>
      </c>
    </row>
    <row r="684" spans="1:38" x14ac:dyDescent="0.25">
      <c r="A684" t="str">
        <f>VLOOKUP(Q684,'Data validation'!$K$2:$L$50,2,FALSE)</f>
        <v>TO</v>
      </c>
      <c r="B684">
        <f t="shared" si="251"/>
        <v>0</v>
      </c>
      <c r="C684">
        <f t="shared" si="252"/>
        <v>0</v>
      </c>
      <c r="D684">
        <f t="shared" si="253"/>
        <v>5</v>
      </c>
      <c r="E684">
        <v>8338</v>
      </c>
      <c r="F684" t="s">
        <v>7945</v>
      </c>
      <c r="G684" t="s">
        <v>646</v>
      </c>
      <c r="H684" t="str">
        <f t="shared" si="254"/>
        <v>07</v>
      </c>
      <c r="I684" t="str">
        <f t="shared" si="255"/>
        <v>Aug</v>
      </c>
      <c r="J684" t="s">
        <v>354</v>
      </c>
      <c r="K684" t="str">
        <f t="shared" si="256"/>
        <v>12</v>
      </c>
      <c r="L684" t="str">
        <f t="shared" si="257"/>
        <v>Aug</v>
      </c>
      <c r="M684">
        <v>5</v>
      </c>
      <c r="N684">
        <f t="shared" si="258"/>
        <v>5</v>
      </c>
      <c r="O684">
        <f t="shared" si="259"/>
        <v>0</v>
      </c>
      <c r="P684">
        <f t="shared" si="260"/>
        <v>0</v>
      </c>
      <c r="Q684" t="s">
        <v>81</v>
      </c>
      <c r="R684" t="s">
        <v>48</v>
      </c>
      <c r="S684">
        <v>3</v>
      </c>
      <c r="T684">
        <v>1</v>
      </c>
      <c r="U684" s="2">
        <f>SUMIFS(SLR!L:L,SLR!D:D,'Резервации 2026'!E684)</f>
        <v>2092.9336829999997</v>
      </c>
      <c r="V684" s="2">
        <f>+U684/M684</f>
        <v>418.58673659999994</v>
      </c>
      <c r="W684" t="s">
        <v>262</v>
      </c>
      <c r="X684" t="s">
        <v>823</v>
      </c>
      <c r="Y684" t="s">
        <v>768</v>
      </c>
      <c r="Z684" t="str">
        <f t="shared" si="261"/>
        <v>Nov</v>
      </c>
      <c r="AA684" s="6">
        <f t="shared" si="270"/>
        <v>0</v>
      </c>
      <c r="AB684" s="6">
        <f t="shared" si="270"/>
        <v>0</v>
      </c>
      <c r="AC684" s="6">
        <f t="shared" si="270"/>
        <v>0</v>
      </c>
      <c r="AD684" s="6">
        <f t="shared" si="270"/>
        <v>5</v>
      </c>
      <c r="AE684" s="6">
        <f t="shared" si="270"/>
        <v>0</v>
      </c>
      <c r="AF684" s="6">
        <f t="shared" si="262"/>
        <v>5</v>
      </c>
      <c r="AG684" s="6">
        <f t="shared" si="263"/>
        <v>0</v>
      </c>
      <c r="AH684" s="14" t="str">
        <f>LEFT(X684,2)&amp;"."&amp;VLOOKUP(MID(X684,4,3),'Data validation'!$A$1:$B$12,2,FALSE)&amp;".2025"</f>
        <v>11.11.2025</v>
      </c>
      <c r="AI684">
        <f t="shared" si="264"/>
        <v>46</v>
      </c>
      <c r="AJ684" t="str">
        <f>H684&amp;"."&amp;VLOOKUP(I684,'Data validation'!$A$1:$B$12,2,FALSE)&amp;".2026"</f>
        <v>07.08.2026</v>
      </c>
      <c r="AK684">
        <f t="shared" si="265"/>
        <v>32</v>
      </c>
      <c r="AL684" t="e">
        <f>VLOOKUP(E684,[2]Sheet1!$A:$B,2,FALSE)</f>
        <v>#N/A</v>
      </c>
    </row>
    <row r="685" spans="1:38" x14ac:dyDescent="0.25">
      <c r="A685" t="str">
        <f>VLOOKUP(Q685,'Data validation'!$K$2:$L$50,2,FALSE)</f>
        <v>TO</v>
      </c>
      <c r="B685">
        <f t="shared" si="251"/>
        <v>7</v>
      </c>
      <c r="C685">
        <f t="shared" si="252"/>
        <v>0</v>
      </c>
      <c r="D685">
        <f t="shared" si="253"/>
        <v>0</v>
      </c>
      <c r="E685">
        <v>8341</v>
      </c>
      <c r="F685" t="s">
        <v>7946</v>
      </c>
      <c r="G685" t="s">
        <v>27</v>
      </c>
      <c r="H685" t="str">
        <f t="shared" si="254"/>
        <v>01</v>
      </c>
      <c r="I685" t="str">
        <f t="shared" si="255"/>
        <v>Jun</v>
      </c>
      <c r="J685" t="s">
        <v>193</v>
      </c>
      <c r="K685" t="str">
        <f t="shared" si="256"/>
        <v>08</v>
      </c>
      <c r="L685" t="str">
        <f t="shared" si="257"/>
        <v>Jun</v>
      </c>
      <c r="M685">
        <v>7</v>
      </c>
      <c r="N685">
        <f t="shared" si="258"/>
        <v>7</v>
      </c>
      <c r="O685">
        <f t="shared" si="259"/>
        <v>0</v>
      </c>
      <c r="P685">
        <f t="shared" si="260"/>
        <v>0</v>
      </c>
      <c r="Q685" t="s">
        <v>56</v>
      </c>
      <c r="R685" t="s">
        <v>17</v>
      </c>
      <c r="S685">
        <v>2</v>
      </c>
      <c r="T685">
        <v>0</v>
      </c>
      <c r="U685" s="2">
        <f>SUMIFS(Novoton!L:L,Novoton!D:D,'Резервации 2026'!E685)</f>
        <v>979.63613039999996</v>
      </c>
      <c r="V685" s="2">
        <f t="shared" ref="V685:V686" si="273">+U685/M685</f>
        <v>139.94801862857142</v>
      </c>
      <c r="X685" t="s">
        <v>832</v>
      </c>
      <c r="Y685" t="s">
        <v>768</v>
      </c>
      <c r="Z685" t="str">
        <f t="shared" si="261"/>
        <v>Nov</v>
      </c>
      <c r="AA685" s="6">
        <f t="shared" si="270"/>
        <v>0</v>
      </c>
      <c r="AB685" s="6">
        <f t="shared" si="270"/>
        <v>7</v>
      </c>
      <c r="AC685" s="6">
        <f t="shared" si="270"/>
        <v>0</v>
      </c>
      <c r="AD685" s="6">
        <f t="shared" si="270"/>
        <v>0</v>
      </c>
      <c r="AE685" s="6">
        <f t="shared" si="270"/>
        <v>0</v>
      </c>
      <c r="AF685" s="6">
        <f t="shared" si="262"/>
        <v>7</v>
      </c>
      <c r="AG685" s="6">
        <f t="shared" si="263"/>
        <v>0</v>
      </c>
      <c r="AH685" s="14" t="str">
        <f>LEFT(X685,2)&amp;"."&amp;VLOOKUP(MID(X685,4,3),'Data validation'!$A$1:$B$12,2,FALSE)&amp;".2025"</f>
        <v>11.11.2025</v>
      </c>
      <c r="AI685">
        <f t="shared" si="264"/>
        <v>46</v>
      </c>
      <c r="AJ685" t="str">
        <f>H685&amp;"."&amp;VLOOKUP(I685,'Data validation'!$A$1:$B$12,2,FALSE)&amp;".2026"</f>
        <v>01.06.2026</v>
      </c>
      <c r="AK685">
        <f t="shared" si="265"/>
        <v>23</v>
      </c>
      <c r="AL685" t="e">
        <f>VLOOKUP(E685,[2]Sheet1!$A:$B,2,FALSE)</f>
        <v>#N/A</v>
      </c>
    </row>
    <row r="686" spans="1:38" x14ac:dyDescent="0.25">
      <c r="A686" t="str">
        <f>VLOOKUP(Q686,'Data validation'!$K$2:$L$50,2,FALSE)</f>
        <v>TO</v>
      </c>
      <c r="B686">
        <f t="shared" si="251"/>
        <v>0</v>
      </c>
      <c r="C686">
        <f t="shared" si="252"/>
        <v>6</v>
      </c>
      <c r="D686">
        <f t="shared" si="253"/>
        <v>0</v>
      </c>
      <c r="E686">
        <v>8342</v>
      </c>
      <c r="F686" t="s">
        <v>7947</v>
      </c>
      <c r="G686" t="s">
        <v>125</v>
      </c>
      <c r="H686" t="str">
        <f t="shared" si="254"/>
        <v>21</v>
      </c>
      <c r="I686" t="str">
        <f t="shared" si="255"/>
        <v>Jun</v>
      </c>
      <c r="J686" t="s">
        <v>126</v>
      </c>
      <c r="K686" t="str">
        <f t="shared" si="256"/>
        <v>27</v>
      </c>
      <c r="L686" t="str">
        <f t="shared" si="257"/>
        <v>Jun</v>
      </c>
      <c r="M686">
        <v>6</v>
      </c>
      <c r="N686">
        <f t="shared" si="258"/>
        <v>6</v>
      </c>
      <c r="O686">
        <f t="shared" si="259"/>
        <v>0</v>
      </c>
      <c r="P686">
        <f t="shared" si="260"/>
        <v>0</v>
      </c>
      <c r="Q686" t="s">
        <v>56</v>
      </c>
      <c r="R686" t="s">
        <v>63</v>
      </c>
      <c r="S686">
        <v>3</v>
      </c>
      <c r="T686">
        <v>0</v>
      </c>
      <c r="U686" s="2">
        <f>SUMIFS(Novoton!L:L,Novoton!D:D,'Резервации 2026'!E686)</f>
        <v>1842.9394923999998</v>
      </c>
      <c r="V686" s="2">
        <f t="shared" si="273"/>
        <v>307.15658206666666</v>
      </c>
      <c r="X686" t="s">
        <v>835</v>
      </c>
      <c r="Y686" t="s">
        <v>768</v>
      </c>
      <c r="Z686" t="str">
        <f t="shared" si="261"/>
        <v>Nov</v>
      </c>
      <c r="AA686" s="6">
        <f t="shared" si="270"/>
        <v>0</v>
      </c>
      <c r="AB686" s="6">
        <f t="shared" si="270"/>
        <v>6</v>
      </c>
      <c r="AC686" s="6">
        <f t="shared" si="270"/>
        <v>0</v>
      </c>
      <c r="AD686" s="6">
        <f t="shared" si="270"/>
        <v>0</v>
      </c>
      <c r="AE686" s="6">
        <f t="shared" si="270"/>
        <v>0</v>
      </c>
      <c r="AF686" s="6">
        <f t="shared" si="262"/>
        <v>6</v>
      </c>
      <c r="AG686" s="6">
        <f t="shared" si="263"/>
        <v>0</v>
      </c>
      <c r="AH686" s="14" t="str">
        <f>LEFT(X686,2)&amp;"."&amp;VLOOKUP(MID(X686,4,3),'Data validation'!$A$1:$B$12,2,FALSE)&amp;".2025"</f>
        <v>11.11.2025</v>
      </c>
      <c r="AI686">
        <f t="shared" si="264"/>
        <v>46</v>
      </c>
      <c r="AJ686" t="str">
        <f>H686&amp;"."&amp;VLOOKUP(I686,'Data validation'!$A$1:$B$12,2,FALSE)&amp;".2026"</f>
        <v>21.06.2026</v>
      </c>
      <c r="AK686">
        <f t="shared" si="265"/>
        <v>26</v>
      </c>
      <c r="AL686" t="e">
        <f>VLOOKUP(E686,[2]Sheet1!$A:$B,2,FALSE)</f>
        <v>#N/A</v>
      </c>
    </row>
    <row r="687" spans="1:38" x14ac:dyDescent="0.25">
      <c r="A687" t="str">
        <f>VLOOKUP(Q687,'Data validation'!$K$2:$L$50,2,FALSE)</f>
        <v>TO</v>
      </c>
      <c r="B687">
        <f t="shared" si="251"/>
        <v>0</v>
      </c>
      <c r="C687">
        <f t="shared" si="252"/>
        <v>0</v>
      </c>
      <c r="D687">
        <f t="shared" si="253"/>
        <v>6</v>
      </c>
      <c r="E687">
        <v>10014</v>
      </c>
      <c r="F687" t="s">
        <v>6229</v>
      </c>
      <c r="G687" t="s">
        <v>259</v>
      </c>
      <c r="H687" t="str">
        <f t="shared" si="254"/>
        <v>08</v>
      </c>
      <c r="I687" t="str">
        <f t="shared" si="255"/>
        <v>Aug</v>
      </c>
      <c r="J687" t="s">
        <v>1443</v>
      </c>
      <c r="K687" t="str">
        <f t="shared" si="256"/>
        <v>14</v>
      </c>
      <c r="L687" t="str">
        <f t="shared" si="257"/>
        <v>Aug</v>
      </c>
      <c r="M687">
        <v>6</v>
      </c>
      <c r="N687">
        <f t="shared" si="258"/>
        <v>6</v>
      </c>
      <c r="O687">
        <f t="shared" si="259"/>
        <v>0</v>
      </c>
      <c r="P687">
        <f t="shared" si="260"/>
        <v>0</v>
      </c>
      <c r="Q687" t="s">
        <v>3132</v>
      </c>
      <c r="R687" t="s">
        <v>17</v>
      </c>
      <c r="S687">
        <v>2</v>
      </c>
      <c r="T687">
        <v>0</v>
      </c>
      <c r="U687" s="2">
        <f>SUMIFS(Avatar!L:L,Avatar!D:D,'Резервации 2026'!E687)</f>
        <v>1868.9129148</v>
      </c>
      <c r="V687" s="2">
        <f>+U687/M687</f>
        <v>311.48548579999999</v>
      </c>
      <c r="W687" t="s">
        <v>262</v>
      </c>
      <c r="X687" t="s">
        <v>6230</v>
      </c>
      <c r="Y687" t="s">
        <v>4593</v>
      </c>
      <c r="Z687" t="str">
        <f t="shared" si="261"/>
        <v>Feb</v>
      </c>
      <c r="AA687" s="6">
        <f t="shared" si="270"/>
        <v>0</v>
      </c>
      <c r="AB687" s="6">
        <f t="shared" si="270"/>
        <v>0</v>
      </c>
      <c r="AC687" s="6">
        <f t="shared" si="270"/>
        <v>0</v>
      </c>
      <c r="AD687" s="6">
        <f t="shared" si="270"/>
        <v>6</v>
      </c>
      <c r="AE687" s="6">
        <f t="shared" si="270"/>
        <v>0</v>
      </c>
      <c r="AF687" s="6">
        <f t="shared" si="262"/>
        <v>6</v>
      </c>
      <c r="AG687" s="6">
        <f t="shared" si="263"/>
        <v>0</v>
      </c>
      <c r="AH687" s="14" t="str">
        <f>LEFT(X687,2)&amp;"."&amp;VLOOKUP(MID(X687,4,3),'Data validation'!$A$1:$B$12,2,FALSE)&amp;".2025"</f>
        <v>06.02.2025</v>
      </c>
      <c r="AI687">
        <f t="shared" si="264"/>
        <v>6</v>
      </c>
      <c r="AJ687" t="str">
        <f>H687&amp;"."&amp;VLOOKUP(I687,'Data validation'!$A$1:$B$12,2,FALSE)&amp;".2026"</f>
        <v>08.08.2026</v>
      </c>
      <c r="AK687">
        <f t="shared" si="265"/>
        <v>32</v>
      </c>
      <c r="AL687" t="e">
        <f>VLOOKUP(E687,[2]Sheet1!$A:$B,2,FALSE)</f>
        <v>#N/A</v>
      </c>
    </row>
    <row r="688" spans="1:38" x14ac:dyDescent="0.25">
      <c r="A688" t="str">
        <f>VLOOKUP(Q688,'Data validation'!$K$2:$L$50,2,FALSE)</f>
        <v>TO</v>
      </c>
      <c r="B688">
        <f t="shared" si="251"/>
        <v>0</v>
      </c>
      <c r="C688">
        <f t="shared" si="252"/>
        <v>0</v>
      </c>
      <c r="D688">
        <f t="shared" si="253"/>
        <v>5</v>
      </c>
      <c r="E688">
        <v>9872</v>
      </c>
      <c r="F688" t="s">
        <v>5514</v>
      </c>
      <c r="G688" t="s">
        <v>538</v>
      </c>
      <c r="H688" t="str">
        <f t="shared" si="254"/>
        <v>22</v>
      </c>
      <c r="I688" t="str">
        <f t="shared" si="255"/>
        <v>Jul</v>
      </c>
      <c r="J688" t="s">
        <v>94</v>
      </c>
      <c r="K688" t="str">
        <f t="shared" si="256"/>
        <v>27</v>
      </c>
      <c r="L688" t="str">
        <f t="shared" si="257"/>
        <v>Jul</v>
      </c>
      <c r="M688">
        <v>5</v>
      </c>
      <c r="N688">
        <f t="shared" si="258"/>
        <v>5</v>
      </c>
      <c r="O688">
        <f t="shared" si="259"/>
        <v>0</v>
      </c>
      <c r="P688">
        <f t="shared" si="260"/>
        <v>0</v>
      </c>
      <c r="Q688" t="s">
        <v>56</v>
      </c>
      <c r="R688" t="s">
        <v>57</v>
      </c>
      <c r="S688">
        <v>4</v>
      </c>
      <c r="T688">
        <v>0</v>
      </c>
      <c r="U688" s="2">
        <f>SUMIFS(Novoton!L:L,Novoton!D:D,'Резервации 2026'!E688)</f>
        <v>2826.0765584999999</v>
      </c>
      <c r="V688" s="2">
        <f>+U688/M688</f>
        <v>565.21531170000003</v>
      </c>
      <c r="W688" t="s">
        <v>262</v>
      </c>
      <c r="X688" t="s">
        <v>5515</v>
      </c>
      <c r="Y688" t="s">
        <v>5488</v>
      </c>
      <c r="Z688" t="str">
        <f t="shared" si="261"/>
        <v>Jan</v>
      </c>
      <c r="AA688" s="6">
        <f t="shared" si="270"/>
        <v>0</v>
      </c>
      <c r="AB688" s="6">
        <f t="shared" si="270"/>
        <v>0</v>
      </c>
      <c r="AC688" s="6">
        <f t="shared" si="270"/>
        <v>5</v>
      </c>
      <c r="AD688" s="6">
        <f t="shared" si="270"/>
        <v>0</v>
      </c>
      <c r="AE688" s="6">
        <f t="shared" si="270"/>
        <v>0</v>
      </c>
      <c r="AF688" s="6">
        <f t="shared" si="262"/>
        <v>5</v>
      </c>
      <c r="AG688" s="6">
        <f t="shared" si="263"/>
        <v>0</v>
      </c>
      <c r="AH688" s="14" t="str">
        <f>LEFT(X688,2)&amp;"."&amp;VLOOKUP(MID(X688,4,3),'Data validation'!$A$1:$B$12,2,FALSE)&amp;".2025"</f>
        <v>30.01.2025</v>
      </c>
      <c r="AI688">
        <f t="shared" si="264"/>
        <v>5</v>
      </c>
      <c r="AJ688" t="str">
        <f>H688&amp;"."&amp;VLOOKUP(I688,'Data validation'!$A$1:$B$12,2,FALSE)&amp;".2026"</f>
        <v>22.07.2026</v>
      </c>
      <c r="AK688">
        <f t="shared" si="265"/>
        <v>30</v>
      </c>
      <c r="AL688" t="e">
        <f>VLOOKUP(E688,[2]Sheet1!$A:$B,2,FALSE)</f>
        <v>#N/A</v>
      </c>
    </row>
    <row r="689" spans="1:38" x14ac:dyDescent="0.25">
      <c r="A689" t="str">
        <f>VLOOKUP(Q689,'Data validation'!$K$2:$L$50,2,FALSE)</f>
        <v>BOOKING</v>
      </c>
      <c r="B689">
        <f t="shared" si="251"/>
        <v>0</v>
      </c>
      <c r="C689">
        <f t="shared" si="252"/>
        <v>4</v>
      </c>
      <c r="D689">
        <f t="shared" si="253"/>
        <v>0</v>
      </c>
      <c r="E689">
        <v>9696</v>
      </c>
      <c r="F689" t="s">
        <v>5073</v>
      </c>
      <c r="G689" t="s">
        <v>151</v>
      </c>
      <c r="H689" t="str">
        <f t="shared" si="254"/>
        <v>19</v>
      </c>
      <c r="I689" t="str">
        <f t="shared" si="255"/>
        <v>Jun</v>
      </c>
      <c r="J689" t="s">
        <v>1989</v>
      </c>
      <c r="K689" t="str">
        <f t="shared" si="256"/>
        <v>23</v>
      </c>
      <c r="L689" t="str">
        <f t="shared" si="257"/>
        <v>Jun</v>
      </c>
      <c r="M689">
        <v>4</v>
      </c>
      <c r="N689">
        <f t="shared" si="258"/>
        <v>4</v>
      </c>
      <c r="O689">
        <f t="shared" si="259"/>
        <v>0</v>
      </c>
      <c r="P689">
        <f t="shared" si="260"/>
        <v>0</v>
      </c>
      <c r="Q689" t="s">
        <v>587</v>
      </c>
      <c r="R689" t="s">
        <v>63</v>
      </c>
      <c r="S689">
        <v>2</v>
      </c>
      <c r="T689">
        <v>2</v>
      </c>
      <c r="U689" s="2">
        <v>1773.1662440366972</v>
      </c>
      <c r="V689" s="2">
        <v>443.2915610091743</v>
      </c>
      <c r="X689" t="s">
        <v>5074</v>
      </c>
      <c r="Y689" t="s">
        <v>5067</v>
      </c>
      <c r="Z689" t="str">
        <f t="shared" si="261"/>
        <v>Jan</v>
      </c>
      <c r="AA689" s="6">
        <f t="shared" si="270"/>
        <v>0</v>
      </c>
      <c r="AB689" s="6">
        <f t="shared" si="270"/>
        <v>4</v>
      </c>
      <c r="AC689" s="6">
        <f t="shared" si="270"/>
        <v>0</v>
      </c>
      <c r="AD689" s="6">
        <f t="shared" si="270"/>
        <v>0</v>
      </c>
      <c r="AE689" s="6">
        <f t="shared" si="270"/>
        <v>0</v>
      </c>
      <c r="AF689" s="6">
        <f t="shared" si="262"/>
        <v>4</v>
      </c>
      <c r="AG689" s="6">
        <f t="shared" si="263"/>
        <v>0</v>
      </c>
      <c r="AH689" s="14" t="str">
        <f>LEFT(X689,2)&amp;"."&amp;VLOOKUP(MID(X689,4,3),'Data validation'!$A$1:$B$12,2,FALSE)&amp;".2025"</f>
        <v>24.01.2025</v>
      </c>
      <c r="AI689">
        <f t="shared" si="264"/>
        <v>4</v>
      </c>
      <c r="AJ689" t="str">
        <f>H689&amp;"."&amp;VLOOKUP(I689,'Data validation'!$A$1:$B$12,2,FALSE)&amp;".2026"</f>
        <v>19.06.2026</v>
      </c>
      <c r="AK689">
        <f t="shared" si="265"/>
        <v>25</v>
      </c>
      <c r="AL689" t="e">
        <f>VLOOKUP(E689,[2]Sheet1!$A:$B,2,FALSE)</f>
        <v>#N/A</v>
      </c>
    </row>
    <row r="690" spans="1:38" x14ac:dyDescent="0.25">
      <c r="A690" t="str">
        <f>VLOOKUP(Q690,'Data validation'!$K$2:$L$50,2,FALSE)</f>
        <v>TO</v>
      </c>
      <c r="B690">
        <f t="shared" si="251"/>
        <v>0</v>
      </c>
      <c r="C690">
        <f t="shared" si="252"/>
        <v>0</v>
      </c>
      <c r="D690">
        <f t="shared" si="253"/>
        <v>5</v>
      </c>
      <c r="E690">
        <v>9873</v>
      </c>
      <c r="F690" t="s">
        <v>5516</v>
      </c>
      <c r="G690" t="s">
        <v>107</v>
      </c>
      <c r="H690" t="str">
        <f t="shared" si="254"/>
        <v>25</v>
      </c>
      <c r="I690" t="str">
        <f t="shared" si="255"/>
        <v>Jul</v>
      </c>
      <c r="J690" t="s">
        <v>167</v>
      </c>
      <c r="K690" t="str">
        <f t="shared" si="256"/>
        <v>30</v>
      </c>
      <c r="L690" t="str">
        <f t="shared" si="257"/>
        <v>Jul</v>
      </c>
      <c r="M690">
        <v>5</v>
      </c>
      <c r="N690">
        <f t="shared" si="258"/>
        <v>5</v>
      </c>
      <c r="O690">
        <f t="shared" si="259"/>
        <v>0</v>
      </c>
      <c r="P690">
        <f t="shared" si="260"/>
        <v>0</v>
      </c>
      <c r="Q690" t="s">
        <v>162</v>
      </c>
      <c r="R690" t="s">
        <v>20</v>
      </c>
      <c r="S690">
        <v>2</v>
      </c>
      <c r="T690">
        <v>1</v>
      </c>
      <c r="U690" s="2">
        <f>SUMIFS(Magelan!L:L,Magelan!D:D,'Резервации 2026'!E690)</f>
        <v>1595.1749480000001</v>
      </c>
      <c r="V690" s="2">
        <f t="shared" ref="V690:V692" si="274">+U690/M690</f>
        <v>319.03498960000002</v>
      </c>
      <c r="W690" t="s">
        <v>262</v>
      </c>
      <c r="X690" t="s">
        <v>5517</v>
      </c>
      <c r="Y690" t="s">
        <v>5488</v>
      </c>
      <c r="Z690" t="str">
        <f t="shared" si="261"/>
        <v>Jan</v>
      </c>
      <c r="AA690" s="6">
        <f t="shared" si="270"/>
        <v>0</v>
      </c>
      <c r="AB690" s="6">
        <f t="shared" si="270"/>
        <v>0</v>
      </c>
      <c r="AC690" s="6">
        <f t="shared" si="270"/>
        <v>5</v>
      </c>
      <c r="AD690" s="6">
        <f t="shared" si="270"/>
        <v>0</v>
      </c>
      <c r="AE690" s="6">
        <f t="shared" si="270"/>
        <v>0</v>
      </c>
      <c r="AF690" s="6">
        <f t="shared" si="262"/>
        <v>5</v>
      </c>
      <c r="AG690" s="6">
        <f t="shared" si="263"/>
        <v>0</v>
      </c>
      <c r="AH690" s="14" t="str">
        <f>LEFT(X690,2)&amp;"."&amp;VLOOKUP(MID(X690,4,3),'Data validation'!$A$1:$B$12,2,FALSE)&amp;".2025"</f>
        <v>30.01.2025</v>
      </c>
      <c r="AI690">
        <f t="shared" si="264"/>
        <v>5</v>
      </c>
      <c r="AJ690" t="str">
        <f>H690&amp;"."&amp;VLOOKUP(I690,'Data validation'!$A$1:$B$12,2,FALSE)&amp;".2026"</f>
        <v>25.07.2026</v>
      </c>
      <c r="AK690">
        <f t="shared" si="265"/>
        <v>30</v>
      </c>
      <c r="AL690" t="e">
        <f>VLOOKUP(E690,[2]Sheet1!$A:$B,2,FALSE)</f>
        <v>#N/A</v>
      </c>
    </row>
    <row r="691" spans="1:38" x14ac:dyDescent="0.25">
      <c r="A691" t="str">
        <f>VLOOKUP(Q691,'Data validation'!$K$2:$L$50,2,FALSE)</f>
        <v>TO</v>
      </c>
      <c r="B691">
        <f t="shared" si="251"/>
        <v>0</v>
      </c>
      <c r="C691">
        <f t="shared" si="252"/>
        <v>0</v>
      </c>
      <c r="D691">
        <f t="shared" si="253"/>
        <v>5</v>
      </c>
      <c r="E691">
        <v>9874</v>
      </c>
      <c r="F691" t="s">
        <v>5516</v>
      </c>
      <c r="G691" t="s">
        <v>107</v>
      </c>
      <c r="H691" t="str">
        <f t="shared" si="254"/>
        <v>25</v>
      </c>
      <c r="I691" t="str">
        <f t="shared" si="255"/>
        <v>Jul</v>
      </c>
      <c r="J691" t="s">
        <v>167</v>
      </c>
      <c r="K691" t="str">
        <f t="shared" si="256"/>
        <v>30</v>
      </c>
      <c r="L691" t="str">
        <f t="shared" si="257"/>
        <v>Jul</v>
      </c>
      <c r="M691">
        <v>5</v>
      </c>
      <c r="N691">
        <f t="shared" si="258"/>
        <v>5</v>
      </c>
      <c r="O691">
        <f t="shared" si="259"/>
        <v>0</v>
      </c>
      <c r="P691">
        <f t="shared" si="260"/>
        <v>0</v>
      </c>
      <c r="Q691" t="s">
        <v>162</v>
      </c>
      <c r="R691" t="s">
        <v>20</v>
      </c>
      <c r="S691">
        <v>3</v>
      </c>
      <c r="T691">
        <v>0</v>
      </c>
      <c r="U691" s="2">
        <f>SUMIFS(Magelan!L:L,Magelan!D:D,'Резервации 2026'!E691)</f>
        <v>2153.4666214999997</v>
      </c>
      <c r="V691" s="2">
        <f t="shared" si="274"/>
        <v>430.69332429999997</v>
      </c>
      <c r="W691" t="s">
        <v>262</v>
      </c>
      <c r="X691" t="s">
        <v>5517</v>
      </c>
      <c r="Y691" t="s">
        <v>5488</v>
      </c>
      <c r="Z691" t="str">
        <f t="shared" si="261"/>
        <v>Jan</v>
      </c>
      <c r="AA691" s="6">
        <f t="shared" si="270"/>
        <v>0</v>
      </c>
      <c r="AB691" s="6">
        <f t="shared" si="270"/>
        <v>0</v>
      </c>
      <c r="AC691" s="6">
        <f t="shared" si="270"/>
        <v>5</v>
      </c>
      <c r="AD691" s="6">
        <f t="shared" si="270"/>
        <v>0</v>
      </c>
      <c r="AE691" s="6">
        <f t="shared" si="270"/>
        <v>0</v>
      </c>
      <c r="AF691" s="6">
        <f t="shared" si="262"/>
        <v>5</v>
      </c>
      <c r="AG691" s="6">
        <f t="shared" si="263"/>
        <v>0</v>
      </c>
      <c r="AH691" s="14" t="str">
        <f>LEFT(X691,2)&amp;"."&amp;VLOOKUP(MID(X691,4,3),'Data validation'!$A$1:$B$12,2,FALSE)&amp;".2025"</f>
        <v>30.01.2025</v>
      </c>
      <c r="AI691">
        <f t="shared" si="264"/>
        <v>5</v>
      </c>
      <c r="AJ691" t="str">
        <f>H691&amp;"."&amp;VLOOKUP(I691,'Data validation'!$A$1:$B$12,2,FALSE)&amp;".2026"</f>
        <v>25.07.2026</v>
      </c>
      <c r="AK691">
        <f t="shared" si="265"/>
        <v>30</v>
      </c>
      <c r="AL691" t="e">
        <f>VLOOKUP(E691,[2]Sheet1!$A:$B,2,FALSE)</f>
        <v>#N/A</v>
      </c>
    </row>
    <row r="692" spans="1:38" x14ac:dyDescent="0.25">
      <c r="A692" t="str">
        <f>VLOOKUP(Q692,'Data validation'!$K$2:$L$50,2,FALSE)</f>
        <v>TO</v>
      </c>
      <c r="B692">
        <f t="shared" si="251"/>
        <v>0</v>
      </c>
      <c r="C692">
        <f t="shared" si="252"/>
        <v>0</v>
      </c>
      <c r="D692">
        <f t="shared" si="253"/>
        <v>5</v>
      </c>
      <c r="E692">
        <v>9875</v>
      </c>
      <c r="F692" t="s">
        <v>5518</v>
      </c>
      <c r="G692" t="s">
        <v>107</v>
      </c>
      <c r="H692" t="str">
        <f t="shared" si="254"/>
        <v>25</v>
      </c>
      <c r="I692" t="str">
        <f t="shared" si="255"/>
        <v>Jul</v>
      </c>
      <c r="J692" t="s">
        <v>167</v>
      </c>
      <c r="K692" t="str">
        <f t="shared" si="256"/>
        <v>30</v>
      </c>
      <c r="L692" t="str">
        <f t="shared" si="257"/>
        <v>Jul</v>
      </c>
      <c r="M692">
        <v>5</v>
      </c>
      <c r="N692">
        <f t="shared" si="258"/>
        <v>5</v>
      </c>
      <c r="O692">
        <f t="shared" si="259"/>
        <v>0</v>
      </c>
      <c r="P692">
        <f t="shared" si="260"/>
        <v>0</v>
      </c>
      <c r="Q692" t="s">
        <v>162</v>
      </c>
      <c r="R692" t="s">
        <v>188</v>
      </c>
      <c r="S692">
        <v>3</v>
      </c>
      <c r="T692">
        <v>0</v>
      </c>
      <c r="U692" s="2">
        <f>SUMIFS(Magelan!L:L,Magelan!D:D,'Резервации 2026'!E692)</f>
        <v>2373.9864539999999</v>
      </c>
      <c r="V692" s="2">
        <f t="shared" si="274"/>
        <v>474.79729079999998</v>
      </c>
      <c r="W692" t="s">
        <v>262</v>
      </c>
      <c r="X692" t="s">
        <v>5517</v>
      </c>
      <c r="Y692" t="s">
        <v>5488</v>
      </c>
      <c r="Z692" t="str">
        <f t="shared" si="261"/>
        <v>Jan</v>
      </c>
      <c r="AA692" s="6">
        <f t="shared" si="270"/>
        <v>0</v>
      </c>
      <c r="AB692" s="6">
        <f t="shared" si="270"/>
        <v>0</v>
      </c>
      <c r="AC692" s="6">
        <f t="shared" si="270"/>
        <v>5</v>
      </c>
      <c r="AD692" s="6">
        <f t="shared" si="270"/>
        <v>0</v>
      </c>
      <c r="AE692" s="6">
        <f t="shared" si="270"/>
        <v>0</v>
      </c>
      <c r="AF692" s="6">
        <f t="shared" si="262"/>
        <v>5</v>
      </c>
      <c r="AG692" s="6">
        <f t="shared" si="263"/>
        <v>0</v>
      </c>
      <c r="AH692" s="14" t="str">
        <f>LEFT(X692,2)&amp;"."&amp;VLOOKUP(MID(X692,4,3),'Data validation'!$A$1:$B$12,2,FALSE)&amp;".2025"</f>
        <v>30.01.2025</v>
      </c>
      <c r="AI692">
        <f t="shared" si="264"/>
        <v>5</v>
      </c>
      <c r="AJ692" t="str">
        <f>H692&amp;"."&amp;VLOOKUP(I692,'Data validation'!$A$1:$B$12,2,FALSE)&amp;".2026"</f>
        <v>25.07.2026</v>
      </c>
      <c r="AK692">
        <f t="shared" si="265"/>
        <v>30</v>
      </c>
      <c r="AL692" t="e">
        <f>VLOOKUP(E692,[2]Sheet1!$A:$B,2,FALSE)</f>
        <v>#N/A</v>
      </c>
    </row>
    <row r="693" spans="1:38" x14ac:dyDescent="0.25">
      <c r="A693" t="str">
        <f>VLOOKUP(Q693,'Data validation'!$K$2:$L$50,2,FALSE)</f>
        <v>TO</v>
      </c>
      <c r="B693">
        <f t="shared" si="251"/>
        <v>0</v>
      </c>
      <c r="C693">
        <f t="shared" si="252"/>
        <v>0</v>
      </c>
      <c r="D693">
        <f t="shared" si="253"/>
        <v>6</v>
      </c>
      <c r="E693">
        <v>8606</v>
      </c>
      <c r="F693" t="s">
        <v>7948</v>
      </c>
      <c r="G693" t="s">
        <v>155</v>
      </c>
      <c r="H693" t="str">
        <f t="shared" si="254"/>
        <v>19</v>
      </c>
      <c r="I693" t="str">
        <f t="shared" si="255"/>
        <v>Jul</v>
      </c>
      <c r="J693" t="s">
        <v>107</v>
      </c>
      <c r="K693" t="str">
        <f t="shared" si="256"/>
        <v>25</v>
      </c>
      <c r="L693" t="str">
        <f t="shared" si="257"/>
        <v>Jul</v>
      </c>
      <c r="M693">
        <v>6</v>
      </c>
      <c r="N693">
        <f t="shared" si="258"/>
        <v>6</v>
      </c>
      <c r="O693">
        <f t="shared" si="259"/>
        <v>0</v>
      </c>
      <c r="P693">
        <f t="shared" si="260"/>
        <v>0</v>
      </c>
      <c r="Q693" t="s">
        <v>81</v>
      </c>
      <c r="R693" t="s">
        <v>20</v>
      </c>
      <c r="S693">
        <v>2</v>
      </c>
      <c r="T693">
        <v>0</v>
      </c>
      <c r="U693" s="2">
        <f>SUMIFS(SLR!L:L,SLR!D:D,'Резервации 2026'!E693)</f>
        <v>1640.7849035999998</v>
      </c>
      <c r="V693" s="2">
        <f>+U693/M693</f>
        <v>273.46415059999998</v>
      </c>
      <c r="W693" t="s">
        <v>262</v>
      </c>
      <c r="X693" t="s">
        <v>1487</v>
      </c>
      <c r="Y693" t="s">
        <v>1484</v>
      </c>
      <c r="Z693" t="str">
        <f t="shared" si="261"/>
        <v>Nov</v>
      </c>
      <c r="AA693" s="6">
        <f t="shared" si="270"/>
        <v>0</v>
      </c>
      <c r="AB693" s="6">
        <f t="shared" si="270"/>
        <v>0</v>
      </c>
      <c r="AC693" s="6">
        <f t="shared" si="270"/>
        <v>6</v>
      </c>
      <c r="AD693" s="6">
        <f t="shared" si="270"/>
        <v>0</v>
      </c>
      <c r="AE693" s="6">
        <f t="shared" si="270"/>
        <v>0</v>
      </c>
      <c r="AF693" s="6">
        <f t="shared" si="262"/>
        <v>6</v>
      </c>
      <c r="AG693" s="6">
        <f t="shared" si="263"/>
        <v>0</v>
      </c>
      <c r="AH693" s="14" t="str">
        <f>LEFT(X693,2)&amp;"."&amp;VLOOKUP(MID(X693,4,3),'Data validation'!$A$1:$B$12,2,FALSE)&amp;".2025"</f>
        <v>19.11.2025</v>
      </c>
      <c r="AI693">
        <f t="shared" si="264"/>
        <v>47</v>
      </c>
      <c r="AJ693" t="str">
        <f>H693&amp;"."&amp;VLOOKUP(I693,'Data validation'!$A$1:$B$12,2,FALSE)&amp;".2026"</f>
        <v>19.07.2026</v>
      </c>
      <c r="AK693">
        <f t="shared" si="265"/>
        <v>30</v>
      </c>
      <c r="AL693" t="e">
        <f>VLOOKUP(E693,[2]Sheet1!$A:$B,2,FALSE)</f>
        <v>#N/A</v>
      </c>
    </row>
    <row r="694" spans="1:38" x14ac:dyDescent="0.25">
      <c r="A694" t="str">
        <f>VLOOKUP(Q694,'Data validation'!$K$2:$L$50,2,FALSE)</f>
        <v>TO</v>
      </c>
      <c r="B694">
        <f t="shared" si="251"/>
        <v>0</v>
      </c>
      <c r="C694">
        <f t="shared" si="252"/>
        <v>5</v>
      </c>
      <c r="D694">
        <f t="shared" si="253"/>
        <v>0</v>
      </c>
      <c r="E694">
        <v>10134</v>
      </c>
      <c r="F694" t="s">
        <v>6832</v>
      </c>
      <c r="G694" t="s">
        <v>275</v>
      </c>
      <c r="H694" t="str">
        <f t="shared" si="254"/>
        <v>22</v>
      </c>
      <c r="I694" t="str">
        <f t="shared" si="255"/>
        <v>Jun</v>
      </c>
      <c r="J694" t="s">
        <v>126</v>
      </c>
      <c r="K694" t="str">
        <f t="shared" si="256"/>
        <v>27</v>
      </c>
      <c r="L694" t="str">
        <f t="shared" si="257"/>
        <v>Jun</v>
      </c>
      <c r="M694">
        <v>5</v>
      </c>
      <c r="N694">
        <f t="shared" si="258"/>
        <v>5</v>
      </c>
      <c r="O694">
        <f t="shared" si="259"/>
        <v>0</v>
      </c>
      <c r="P694">
        <f t="shared" si="260"/>
        <v>0</v>
      </c>
      <c r="Q694" t="s">
        <v>162</v>
      </c>
      <c r="R694" t="s">
        <v>17</v>
      </c>
      <c r="S694">
        <v>2</v>
      </c>
      <c r="T694">
        <v>2</v>
      </c>
      <c r="U694" s="2">
        <f>SUMIFS(Magelan!L:L,Magelan!D:D,'Резервации 2026'!E694)</f>
        <v>1742.7227631999999</v>
      </c>
      <c r="V694" s="2">
        <f>+U694/M694</f>
        <v>348.54455264000001</v>
      </c>
      <c r="W694" t="s">
        <v>262</v>
      </c>
      <c r="X694" t="s">
        <v>6833</v>
      </c>
      <c r="Y694" t="s">
        <v>6831</v>
      </c>
      <c r="Z694" t="str">
        <f t="shared" si="261"/>
        <v>Feb</v>
      </c>
      <c r="AA694" s="6">
        <f t="shared" si="270"/>
        <v>0</v>
      </c>
      <c r="AB694" s="6">
        <f t="shared" si="270"/>
        <v>5</v>
      </c>
      <c r="AC694" s="6">
        <f t="shared" si="270"/>
        <v>0</v>
      </c>
      <c r="AD694" s="6">
        <f t="shared" si="270"/>
        <v>0</v>
      </c>
      <c r="AE694" s="6">
        <f t="shared" si="270"/>
        <v>0</v>
      </c>
      <c r="AF694" s="6">
        <f t="shared" si="262"/>
        <v>5</v>
      </c>
      <c r="AG694" s="6">
        <f t="shared" si="263"/>
        <v>0</v>
      </c>
      <c r="AH694" s="14" t="str">
        <f>LEFT(X694,2)&amp;"."&amp;VLOOKUP(MID(X694,4,3),'Data validation'!$A$1:$B$12,2,FALSE)&amp;".2025"</f>
        <v>18.02.2025</v>
      </c>
      <c r="AI694">
        <f t="shared" si="264"/>
        <v>8</v>
      </c>
      <c r="AJ694" t="str">
        <f>H694&amp;"."&amp;VLOOKUP(I694,'Data validation'!$A$1:$B$12,2,FALSE)&amp;".2026"</f>
        <v>22.06.2026</v>
      </c>
      <c r="AK694">
        <f t="shared" si="265"/>
        <v>26</v>
      </c>
      <c r="AL694" t="e">
        <f>VLOOKUP(E694,[2]Sheet1!$A:$B,2,FALSE)</f>
        <v>#N/A</v>
      </c>
    </row>
    <row r="695" spans="1:38" x14ac:dyDescent="0.25">
      <c r="A695" t="str">
        <f>VLOOKUP(Q695,'Data validation'!$K$2:$L$50,2,FALSE)</f>
        <v>TO</v>
      </c>
      <c r="B695">
        <f t="shared" si="251"/>
        <v>1</v>
      </c>
      <c r="C695">
        <f t="shared" si="252"/>
        <v>1</v>
      </c>
      <c r="D695">
        <f t="shared" si="253"/>
        <v>0</v>
      </c>
      <c r="E695">
        <v>10135</v>
      </c>
      <c r="F695" t="s">
        <v>6834</v>
      </c>
      <c r="G695" t="s">
        <v>3113</v>
      </c>
      <c r="H695" t="str">
        <f t="shared" si="254"/>
        <v>30</v>
      </c>
      <c r="I695" t="str">
        <f t="shared" si="255"/>
        <v>May</v>
      </c>
      <c r="J695" t="s">
        <v>27</v>
      </c>
      <c r="K695" t="str">
        <f t="shared" si="256"/>
        <v>01</v>
      </c>
      <c r="L695" t="str">
        <f t="shared" si="257"/>
        <v>Jun</v>
      </c>
      <c r="M695">
        <v>2</v>
      </c>
      <c r="N695">
        <f t="shared" si="258"/>
        <v>-29</v>
      </c>
      <c r="O695">
        <f t="shared" si="259"/>
        <v>1</v>
      </c>
      <c r="P695">
        <f t="shared" si="260"/>
        <v>0</v>
      </c>
      <c r="Q695" t="s">
        <v>81</v>
      </c>
      <c r="R695" t="s">
        <v>17</v>
      </c>
      <c r="S695">
        <v>3</v>
      </c>
      <c r="T695">
        <v>0</v>
      </c>
      <c r="U695" s="2">
        <f>SUMIFS(SLR!L:L,SLR!D:D,'Резервации 2026'!E695)</f>
        <v>678.24272739999992</v>
      </c>
      <c r="V695" s="2">
        <f>+U695/M695</f>
        <v>339.12136369999996</v>
      </c>
      <c r="W695" t="s">
        <v>262</v>
      </c>
      <c r="X695" t="s">
        <v>6835</v>
      </c>
      <c r="Y695" t="s">
        <v>6802</v>
      </c>
      <c r="Z695" t="str">
        <f t="shared" si="261"/>
        <v>Feb</v>
      </c>
      <c r="AA695" s="6">
        <f t="shared" si="270"/>
        <v>1</v>
      </c>
      <c r="AB695" s="6">
        <f t="shared" si="270"/>
        <v>0</v>
      </c>
      <c r="AC695" s="6">
        <f t="shared" si="270"/>
        <v>0</v>
      </c>
      <c r="AD695" s="6">
        <f t="shared" si="270"/>
        <v>0</v>
      </c>
      <c r="AE695" s="6">
        <f t="shared" si="270"/>
        <v>0</v>
      </c>
      <c r="AF695" s="6">
        <f t="shared" si="262"/>
        <v>1</v>
      </c>
      <c r="AG695" s="6">
        <f t="shared" si="263"/>
        <v>-1</v>
      </c>
      <c r="AH695" s="14" t="str">
        <f>LEFT(X695,2)&amp;"."&amp;VLOOKUP(MID(X695,4,3),'Data validation'!$A$1:$B$12,2,FALSE)&amp;".2025"</f>
        <v>18.02.2025</v>
      </c>
      <c r="AI695">
        <f t="shared" si="264"/>
        <v>8</v>
      </c>
      <c r="AJ695" t="str">
        <f>H695&amp;"."&amp;VLOOKUP(I695,'Data validation'!$A$1:$B$12,2,FALSE)&amp;".2026"</f>
        <v>30.05.2026</v>
      </c>
      <c r="AK695">
        <f t="shared" si="265"/>
        <v>22</v>
      </c>
      <c r="AL695" t="e">
        <f>VLOOKUP(E695,[2]Sheet1!$A:$B,2,FALSE)</f>
        <v>#N/A</v>
      </c>
    </row>
    <row r="696" spans="1:38" x14ac:dyDescent="0.25">
      <c r="A696" t="str">
        <f>VLOOKUP(Q696,'Data validation'!$K$2:$L$50,2,FALSE)</f>
        <v>TO</v>
      </c>
      <c r="B696">
        <f t="shared" si="251"/>
        <v>0</v>
      </c>
      <c r="C696">
        <f t="shared" si="252"/>
        <v>5</v>
      </c>
      <c r="D696">
        <f t="shared" si="253"/>
        <v>0</v>
      </c>
      <c r="E696">
        <v>9572</v>
      </c>
      <c r="F696" t="s">
        <v>5075</v>
      </c>
      <c r="G696" t="s">
        <v>303</v>
      </c>
      <c r="H696" t="str">
        <f t="shared" si="254"/>
        <v>25</v>
      </c>
      <c r="I696" t="str">
        <f t="shared" si="255"/>
        <v>Jun</v>
      </c>
      <c r="J696" t="s">
        <v>71</v>
      </c>
      <c r="K696" t="str">
        <f t="shared" si="256"/>
        <v>30</v>
      </c>
      <c r="L696" t="str">
        <f t="shared" si="257"/>
        <v>Jun</v>
      </c>
      <c r="M696">
        <v>5</v>
      </c>
      <c r="N696">
        <f t="shared" si="258"/>
        <v>5</v>
      </c>
      <c r="O696">
        <f t="shared" si="259"/>
        <v>0</v>
      </c>
      <c r="P696">
        <f t="shared" si="260"/>
        <v>0</v>
      </c>
      <c r="Q696" t="s">
        <v>162</v>
      </c>
      <c r="R696" t="s">
        <v>17</v>
      </c>
      <c r="S696">
        <v>2</v>
      </c>
      <c r="T696">
        <v>1</v>
      </c>
      <c r="U696" s="2">
        <f>SUMIFS(Magelan!L:L,Magelan!D:D,'Резервации 2026'!E696)</f>
        <v>1406.8285189999999</v>
      </c>
      <c r="V696" s="2">
        <f>+U696/M696</f>
        <v>281.36570380000001</v>
      </c>
      <c r="W696" t="s">
        <v>262</v>
      </c>
      <c r="X696" t="s">
        <v>4710</v>
      </c>
      <c r="Y696" t="s">
        <v>4691</v>
      </c>
      <c r="Z696" t="str">
        <f t="shared" si="261"/>
        <v>Jan</v>
      </c>
      <c r="AA696" s="6">
        <f t="shared" si="270"/>
        <v>0</v>
      </c>
      <c r="AB696" s="6">
        <f t="shared" si="270"/>
        <v>5</v>
      </c>
      <c r="AC696" s="6">
        <f t="shared" si="270"/>
        <v>0</v>
      </c>
      <c r="AD696" s="6">
        <f t="shared" si="270"/>
        <v>0</v>
      </c>
      <c r="AE696" s="6">
        <f t="shared" si="270"/>
        <v>0</v>
      </c>
      <c r="AF696" s="6">
        <f t="shared" si="262"/>
        <v>5</v>
      </c>
      <c r="AG696" s="6">
        <f t="shared" si="263"/>
        <v>0</v>
      </c>
      <c r="AH696" s="14" t="str">
        <f>LEFT(X696,2)&amp;"."&amp;VLOOKUP(MID(X696,4,3),'Data validation'!$A$1:$B$12,2,FALSE)&amp;".2025"</f>
        <v>19.01.2025</v>
      </c>
      <c r="AI696">
        <f t="shared" si="264"/>
        <v>4</v>
      </c>
      <c r="AJ696" t="str">
        <f>H696&amp;"."&amp;VLOOKUP(I696,'Data validation'!$A$1:$B$12,2,FALSE)&amp;".2026"</f>
        <v>25.06.2026</v>
      </c>
      <c r="AK696">
        <f t="shared" si="265"/>
        <v>26</v>
      </c>
      <c r="AL696" t="e">
        <f>VLOOKUP(E696,[2]Sheet1!$A:$B,2,FALSE)</f>
        <v>#N/A</v>
      </c>
    </row>
    <row r="697" spans="1:38" x14ac:dyDescent="0.25">
      <c r="A697" t="str">
        <f>VLOOKUP(Q697,'Data validation'!$K$2:$L$50,2,FALSE)</f>
        <v>BOOKING</v>
      </c>
      <c r="B697">
        <f t="shared" si="251"/>
        <v>2</v>
      </c>
      <c r="C697">
        <f t="shared" si="252"/>
        <v>1</v>
      </c>
      <c r="D697">
        <f t="shared" si="253"/>
        <v>0</v>
      </c>
      <c r="E697">
        <v>9699</v>
      </c>
      <c r="F697" t="s">
        <v>5076</v>
      </c>
      <c r="G697" t="s">
        <v>1869</v>
      </c>
      <c r="H697" t="str">
        <f t="shared" si="254"/>
        <v>29</v>
      </c>
      <c r="I697" t="str">
        <f t="shared" si="255"/>
        <v>May</v>
      </c>
      <c r="J697" t="s">
        <v>27</v>
      </c>
      <c r="K697" t="str">
        <f t="shared" si="256"/>
        <v>01</v>
      </c>
      <c r="L697" t="str">
        <f t="shared" si="257"/>
        <v>Jun</v>
      </c>
      <c r="M697">
        <v>3</v>
      </c>
      <c r="N697">
        <f t="shared" si="258"/>
        <v>-28</v>
      </c>
      <c r="O697">
        <f t="shared" si="259"/>
        <v>2</v>
      </c>
      <c r="P697">
        <f t="shared" si="260"/>
        <v>0</v>
      </c>
      <c r="Q697" t="s">
        <v>587</v>
      </c>
      <c r="R697" t="s">
        <v>17</v>
      </c>
      <c r="S697">
        <v>2</v>
      </c>
      <c r="T697">
        <v>1</v>
      </c>
      <c r="U697" s="2">
        <v>1000.7031110091743</v>
      </c>
      <c r="V697" s="2">
        <v>333.56770366972478</v>
      </c>
      <c r="X697" t="s">
        <v>5077</v>
      </c>
      <c r="Y697" t="s">
        <v>5067</v>
      </c>
      <c r="Z697" t="str">
        <f t="shared" si="261"/>
        <v>Jan</v>
      </c>
      <c r="AA697" s="6">
        <f t="shared" si="270"/>
        <v>2</v>
      </c>
      <c r="AB697" s="6">
        <f t="shared" si="270"/>
        <v>0</v>
      </c>
      <c r="AC697" s="6">
        <f t="shared" si="270"/>
        <v>0</v>
      </c>
      <c r="AD697" s="6">
        <f t="shared" si="270"/>
        <v>0</v>
      </c>
      <c r="AE697" s="6">
        <f t="shared" si="270"/>
        <v>0</v>
      </c>
      <c r="AF697" s="6">
        <f t="shared" si="262"/>
        <v>2</v>
      </c>
      <c r="AG697" s="6">
        <f t="shared" si="263"/>
        <v>-1</v>
      </c>
      <c r="AH697" s="14" t="str">
        <f>LEFT(X697,2)&amp;"."&amp;VLOOKUP(MID(X697,4,3),'Data validation'!$A$1:$B$12,2,FALSE)&amp;".2025"</f>
        <v>24.01.2025</v>
      </c>
      <c r="AI697">
        <f t="shared" si="264"/>
        <v>4</v>
      </c>
      <c r="AJ697" t="str">
        <f>H697&amp;"."&amp;VLOOKUP(I697,'Data validation'!$A$1:$B$12,2,FALSE)&amp;".2026"</f>
        <v>29.05.2026</v>
      </c>
      <c r="AK697">
        <f t="shared" si="265"/>
        <v>22</v>
      </c>
      <c r="AL697" t="str">
        <f>VLOOKUP(E697,[2]Sheet1!$A:$B,2,FALSE)</f>
        <v>Анулирана</v>
      </c>
    </row>
    <row r="698" spans="1:38" x14ac:dyDescent="0.25">
      <c r="A698" t="str">
        <f>VLOOKUP(Q698,'Data validation'!$K$2:$L$50,2,FALSE)</f>
        <v>BOOKING</v>
      </c>
      <c r="B698">
        <f t="shared" si="251"/>
        <v>2</v>
      </c>
      <c r="C698">
        <f t="shared" si="252"/>
        <v>1</v>
      </c>
      <c r="D698">
        <f t="shared" si="253"/>
        <v>0</v>
      </c>
      <c r="E698">
        <v>9700</v>
      </c>
      <c r="F698" t="s">
        <v>5076</v>
      </c>
      <c r="G698" t="s">
        <v>1869</v>
      </c>
      <c r="H698" t="str">
        <f t="shared" si="254"/>
        <v>29</v>
      </c>
      <c r="I698" t="str">
        <f t="shared" si="255"/>
        <v>May</v>
      </c>
      <c r="J698" t="s">
        <v>27</v>
      </c>
      <c r="K698" t="str">
        <f t="shared" si="256"/>
        <v>01</v>
      </c>
      <c r="L698" t="str">
        <f t="shared" si="257"/>
        <v>Jun</v>
      </c>
      <c r="M698">
        <v>3</v>
      </c>
      <c r="N698">
        <f t="shared" si="258"/>
        <v>-28</v>
      </c>
      <c r="O698">
        <f t="shared" si="259"/>
        <v>2</v>
      </c>
      <c r="P698">
        <f t="shared" si="260"/>
        <v>0</v>
      </c>
      <c r="Q698" t="s">
        <v>587</v>
      </c>
      <c r="R698" t="s">
        <v>17</v>
      </c>
      <c r="S698">
        <v>2</v>
      </c>
      <c r="T698">
        <v>1</v>
      </c>
      <c r="U698" s="2">
        <v>741.24162660550462</v>
      </c>
      <c r="V698" s="2">
        <v>247.08054220183482</v>
      </c>
      <c r="X698" t="s">
        <v>5077</v>
      </c>
      <c r="Y698" t="s">
        <v>5067</v>
      </c>
      <c r="Z698" t="str">
        <f t="shared" si="261"/>
        <v>Jan</v>
      </c>
      <c r="AA698" s="6">
        <f t="shared" si="270"/>
        <v>2</v>
      </c>
      <c r="AB698" s="6">
        <f t="shared" si="270"/>
        <v>0</v>
      </c>
      <c r="AC698" s="6">
        <f t="shared" si="270"/>
        <v>0</v>
      </c>
      <c r="AD698" s="6">
        <f t="shared" si="270"/>
        <v>0</v>
      </c>
      <c r="AE698" s="6">
        <f t="shared" si="270"/>
        <v>0</v>
      </c>
      <c r="AF698" s="6">
        <f t="shared" si="262"/>
        <v>2</v>
      </c>
      <c r="AG698" s="6">
        <f t="shared" si="263"/>
        <v>-1</v>
      </c>
      <c r="AH698" s="14" t="str">
        <f>LEFT(X698,2)&amp;"."&amp;VLOOKUP(MID(X698,4,3),'Data validation'!$A$1:$B$12,2,FALSE)&amp;".2025"</f>
        <v>24.01.2025</v>
      </c>
      <c r="AI698">
        <f t="shared" si="264"/>
        <v>4</v>
      </c>
      <c r="AJ698" t="str">
        <f>H698&amp;"."&amp;VLOOKUP(I698,'Data validation'!$A$1:$B$12,2,FALSE)&amp;".2026"</f>
        <v>29.05.2026</v>
      </c>
      <c r="AK698">
        <f t="shared" si="265"/>
        <v>22</v>
      </c>
      <c r="AL698" t="str">
        <f>VLOOKUP(E698,[2]Sheet1!$A:$B,2,FALSE)</f>
        <v>Анулирана</v>
      </c>
    </row>
    <row r="699" spans="1:38" x14ac:dyDescent="0.25">
      <c r="A699" t="str">
        <f>VLOOKUP(Q699,'Data validation'!$K$2:$L$50,2,FALSE)</f>
        <v>BOOKING</v>
      </c>
      <c r="B699">
        <f t="shared" si="251"/>
        <v>2</v>
      </c>
      <c r="C699">
        <f t="shared" si="252"/>
        <v>1</v>
      </c>
      <c r="D699">
        <f t="shared" si="253"/>
        <v>0</v>
      </c>
      <c r="E699">
        <v>9701</v>
      </c>
      <c r="F699" t="s">
        <v>5076</v>
      </c>
      <c r="G699" t="s">
        <v>1869</v>
      </c>
      <c r="H699" t="str">
        <f t="shared" si="254"/>
        <v>29</v>
      </c>
      <c r="I699" t="str">
        <f t="shared" si="255"/>
        <v>May</v>
      </c>
      <c r="J699" t="s">
        <v>27</v>
      </c>
      <c r="K699" t="str">
        <f t="shared" si="256"/>
        <v>01</v>
      </c>
      <c r="L699" t="str">
        <f t="shared" si="257"/>
        <v>Jun</v>
      </c>
      <c r="M699">
        <v>3</v>
      </c>
      <c r="N699">
        <f t="shared" si="258"/>
        <v>-28</v>
      </c>
      <c r="O699">
        <f t="shared" si="259"/>
        <v>2</v>
      </c>
      <c r="P699">
        <f t="shared" si="260"/>
        <v>0</v>
      </c>
      <c r="Q699" t="s">
        <v>587</v>
      </c>
      <c r="R699" t="s">
        <v>17</v>
      </c>
      <c r="S699">
        <v>2</v>
      </c>
      <c r="T699">
        <v>0</v>
      </c>
      <c r="U699" s="2">
        <v>741.24162660550462</v>
      </c>
      <c r="V699" s="2">
        <v>247.08054220183482</v>
      </c>
      <c r="X699" t="s">
        <v>5077</v>
      </c>
      <c r="Y699" t="s">
        <v>5067</v>
      </c>
      <c r="Z699" t="str">
        <f t="shared" si="261"/>
        <v>Jan</v>
      </c>
      <c r="AA699" s="6">
        <f t="shared" si="270"/>
        <v>2</v>
      </c>
      <c r="AB699" s="6">
        <f t="shared" si="270"/>
        <v>0</v>
      </c>
      <c r="AC699" s="6">
        <f t="shared" si="270"/>
        <v>0</v>
      </c>
      <c r="AD699" s="6">
        <f t="shared" si="270"/>
        <v>0</v>
      </c>
      <c r="AE699" s="6">
        <f t="shared" si="270"/>
        <v>0</v>
      </c>
      <c r="AF699" s="6">
        <f t="shared" si="262"/>
        <v>2</v>
      </c>
      <c r="AG699" s="6">
        <f t="shared" si="263"/>
        <v>-1</v>
      </c>
      <c r="AH699" s="14" t="str">
        <f>LEFT(X699,2)&amp;"."&amp;VLOOKUP(MID(X699,4,3),'Data validation'!$A$1:$B$12,2,FALSE)&amp;".2025"</f>
        <v>24.01.2025</v>
      </c>
      <c r="AI699">
        <f t="shared" si="264"/>
        <v>4</v>
      </c>
      <c r="AJ699" t="str">
        <f>H699&amp;"."&amp;VLOOKUP(I699,'Data validation'!$A$1:$B$12,2,FALSE)&amp;".2026"</f>
        <v>29.05.2026</v>
      </c>
      <c r="AK699">
        <f t="shared" si="265"/>
        <v>22</v>
      </c>
      <c r="AL699" t="str">
        <f>VLOOKUP(E699,[2]Sheet1!$A:$B,2,FALSE)</f>
        <v>Анулирана</v>
      </c>
    </row>
    <row r="700" spans="1:38" x14ac:dyDescent="0.25">
      <c r="A700" t="str">
        <f>VLOOKUP(Q700,'Data validation'!$K$2:$L$50,2,FALSE)</f>
        <v>TO</v>
      </c>
      <c r="B700">
        <f t="shared" si="251"/>
        <v>0</v>
      </c>
      <c r="C700">
        <f t="shared" si="252"/>
        <v>0</v>
      </c>
      <c r="D700">
        <f t="shared" si="253"/>
        <v>5</v>
      </c>
      <c r="E700">
        <v>9702</v>
      </c>
      <c r="F700" t="s">
        <v>5078</v>
      </c>
      <c r="G700" t="s">
        <v>326</v>
      </c>
      <c r="H700" t="str">
        <f t="shared" si="254"/>
        <v>10</v>
      </c>
      <c r="I700" t="str">
        <f t="shared" si="255"/>
        <v>Aug</v>
      </c>
      <c r="J700" t="s">
        <v>90</v>
      </c>
      <c r="K700" t="str">
        <f t="shared" si="256"/>
        <v>15</v>
      </c>
      <c r="L700" t="str">
        <f t="shared" si="257"/>
        <v>Aug</v>
      </c>
      <c r="M700">
        <v>5</v>
      </c>
      <c r="N700">
        <f t="shared" si="258"/>
        <v>5</v>
      </c>
      <c r="O700">
        <f t="shared" si="259"/>
        <v>0</v>
      </c>
      <c r="P700">
        <f t="shared" si="260"/>
        <v>0</v>
      </c>
      <c r="Q700" t="s">
        <v>81</v>
      </c>
      <c r="R700" t="s">
        <v>17</v>
      </c>
      <c r="S700">
        <v>2</v>
      </c>
      <c r="T700">
        <v>1</v>
      </c>
      <c r="U700" s="2">
        <f>SUMIFS(SLR!L:L,SLR!D:D,'Резервации 2026'!E700)</f>
        <v>1557.4274289999998</v>
      </c>
      <c r="V700" s="2">
        <f t="shared" ref="V700:V704" si="275">+U700/M700</f>
        <v>311.48548579999999</v>
      </c>
      <c r="W700" t="s">
        <v>262</v>
      </c>
      <c r="X700" t="s">
        <v>5079</v>
      </c>
      <c r="Y700" t="s">
        <v>5067</v>
      </c>
      <c r="Z700" t="str">
        <f t="shared" si="261"/>
        <v>Jan</v>
      </c>
      <c r="AA700" s="6">
        <f t="shared" si="270"/>
        <v>0</v>
      </c>
      <c r="AB700" s="6">
        <f t="shared" si="270"/>
        <v>0</v>
      </c>
      <c r="AC700" s="6">
        <f t="shared" si="270"/>
        <v>0</v>
      </c>
      <c r="AD700" s="6">
        <f t="shared" si="270"/>
        <v>5</v>
      </c>
      <c r="AE700" s="6">
        <f t="shared" si="270"/>
        <v>0</v>
      </c>
      <c r="AF700" s="6">
        <f t="shared" si="262"/>
        <v>5</v>
      </c>
      <c r="AG700" s="6">
        <f t="shared" si="263"/>
        <v>0</v>
      </c>
      <c r="AH700" s="14" t="str">
        <f>LEFT(X700,2)&amp;"."&amp;VLOOKUP(MID(X700,4,3),'Data validation'!$A$1:$B$12,2,FALSE)&amp;".2025"</f>
        <v>24.01.2025</v>
      </c>
      <c r="AI700">
        <f t="shared" si="264"/>
        <v>4</v>
      </c>
      <c r="AJ700" t="str">
        <f>H700&amp;"."&amp;VLOOKUP(I700,'Data validation'!$A$1:$B$12,2,FALSE)&amp;".2026"</f>
        <v>10.08.2026</v>
      </c>
      <c r="AK700">
        <f t="shared" si="265"/>
        <v>33</v>
      </c>
      <c r="AL700" t="e">
        <f>VLOOKUP(E700,[2]Sheet1!$A:$B,2,FALSE)</f>
        <v>#N/A</v>
      </c>
    </row>
    <row r="701" spans="1:38" x14ac:dyDescent="0.25">
      <c r="A701" t="str">
        <f>VLOOKUP(Q701,'Data validation'!$K$2:$L$50,2,FALSE)</f>
        <v>TO</v>
      </c>
      <c r="B701">
        <f t="shared" si="251"/>
        <v>0</v>
      </c>
      <c r="C701">
        <f t="shared" si="252"/>
        <v>0</v>
      </c>
      <c r="D701">
        <f t="shared" si="253"/>
        <v>5</v>
      </c>
      <c r="E701">
        <v>9703</v>
      </c>
      <c r="F701" t="s">
        <v>5080</v>
      </c>
      <c r="G701" t="s">
        <v>326</v>
      </c>
      <c r="H701" t="str">
        <f t="shared" si="254"/>
        <v>10</v>
      </c>
      <c r="I701" t="str">
        <f t="shared" si="255"/>
        <v>Aug</v>
      </c>
      <c r="J701" t="s">
        <v>90</v>
      </c>
      <c r="K701" t="str">
        <f t="shared" si="256"/>
        <v>15</v>
      </c>
      <c r="L701" t="str">
        <f t="shared" si="257"/>
        <v>Aug</v>
      </c>
      <c r="M701">
        <v>5</v>
      </c>
      <c r="N701">
        <f t="shared" si="258"/>
        <v>5</v>
      </c>
      <c r="O701">
        <f t="shared" si="259"/>
        <v>0</v>
      </c>
      <c r="P701">
        <f t="shared" si="260"/>
        <v>0</v>
      </c>
      <c r="Q701" t="s">
        <v>81</v>
      </c>
      <c r="R701" t="s">
        <v>17</v>
      </c>
      <c r="S701">
        <v>2</v>
      </c>
      <c r="T701">
        <v>2</v>
      </c>
      <c r="U701" s="2">
        <f>SUMIFS(SLR!L:L,SLR!D:D,'Резервации 2026'!E701)</f>
        <v>1946.8331819999999</v>
      </c>
      <c r="V701" s="2">
        <f t="shared" si="275"/>
        <v>389.36663639999995</v>
      </c>
      <c r="W701" t="s">
        <v>262</v>
      </c>
      <c r="X701" t="s">
        <v>5081</v>
      </c>
      <c r="Y701" t="s">
        <v>5067</v>
      </c>
      <c r="Z701" t="str">
        <f t="shared" si="261"/>
        <v>Jan</v>
      </c>
      <c r="AA701" s="6">
        <f t="shared" si="270"/>
        <v>0</v>
      </c>
      <c r="AB701" s="6">
        <f t="shared" si="270"/>
        <v>0</v>
      </c>
      <c r="AC701" s="6">
        <f t="shared" si="270"/>
        <v>0</v>
      </c>
      <c r="AD701" s="6">
        <f t="shared" si="270"/>
        <v>5</v>
      </c>
      <c r="AE701" s="6">
        <f t="shared" si="270"/>
        <v>0</v>
      </c>
      <c r="AF701" s="6">
        <f t="shared" si="262"/>
        <v>5</v>
      </c>
      <c r="AG701" s="6">
        <f t="shared" si="263"/>
        <v>0</v>
      </c>
      <c r="AH701" s="14" t="str">
        <f>LEFT(X701,2)&amp;"."&amp;VLOOKUP(MID(X701,4,3),'Data validation'!$A$1:$B$12,2,FALSE)&amp;".2025"</f>
        <v>24.01.2025</v>
      </c>
      <c r="AI701">
        <f t="shared" si="264"/>
        <v>4</v>
      </c>
      <c r="AJ701" t="str">
        <f>H701&amp;"."&amp;VLOOKUP(I701,'Data validation'!$A$1:$B$12,2,FALSE)&amp;".2026"</f>
        <v>10.08.2026</v>
      </c>
      <c r="AK701">
        <f t="shared" si="265"/>
        <v>33</v>
      </c>
      <c r="AL701" t="e">
        <f>VLOOKUP(E701,[2]Sheet1!$A:$B,2,FALSE)</f>
        <v>#N/A</v>
      </c>
    </row>
    <row r="702" spans="1:38" x14ac:dyDescent="0.25">
      <c r="A702" t="str">
        <f>VLOOKUP(Q702,'Data validation'!$K$2:$L$50,2,FALSE)</f>
        <v>TO</v>
      </c>
      <c r="B702">
        <f t="shared" si="251"/>
        <v>0</v>
      </c>
      <c r="C702">
        <f t="shared" si="252"/>
        <v>5</v>
      </c>
      <c r="D702">
        <f t="shared" si="253"/>
        <v>0</v>
      </c>
      <c r="E702">
        <v>9871</v>
      </c>
      <c r="F702" t="s">
        <v>5519</v>
      </c>
      <c r="G702" t="s">
        <v>44</v>
      </c>
      <c r="H702" t="str">
        <f t="shared" si="254"/>
        <v>29</v>
      </c>
      <c r="I702" t="str">
        <f t="shared" si="255"/>
        <v>Jun</v>
      </c>
      <c r="J702" t="s">
        <v>45</v>
      </c>
      <c r="K702" t="str">
        <f t="shared" si="256"/>
        <v>04</v>
      </c>
      <c r="L702" t="str">
        <f t="shared" si="257"/>
        <v>Jul</v>
      </c>
      <c r="M702">
        <v>5</v>
      </c>
      <c r="N702">
        <f t="shared" si="258"/>
        <v>-25</v>
      </c>
      <c r="O702">
        <f t="shared" si="259"/>
        <v>2</v>
      </c>
      <c r="P702">
        <f t="shared" si="260"/>
        <v>3</v>
      </c>
      <c r="Q702" t="s">
        <v>81</v>
      </c>
      <c r="R702" t="s">
        <v>63</v>
      </c>
      <c r="S702">
        <v>3</v>
      </c>
      <c r="T702">
        <v>1</v>
      </c>
      <c r="U702" s="2">
        <f>SUMIFS(SLR!L:L,SLR!D:D,'Резервации 2026'!E702)</f>
        <v>1949.9625100000001</v>
      </c>
      <c r="V702" s="2">
        <f t="shared" si="275"/>
        <v>389.992502</v>
      </c>
      <c r="W702" t="s">
        <v>262</v>
      </c>
      <c r="X702" t="s">
        <v>5520</v>
      </c>
      <c r="Y702" t="s">
        <v>5488</v>
      </c>
      <c r="Z702" t="str">
        <f t="shared" si="261"/>
        <v>Jan</v>
      </c>
      <c r="AA702" s="6">
        <f t="shared" si="270"/>
        <v>0</v>
      </c>
      <c r="AB702" s="6">
        <f t="shared" si="270"/>
        <v>2</v>
      </c>
      <c r="AC702" s="6">
        <f t="shared" si="270"/>
        <v>3</v>
      </c>
      <c r="AD702" s="6">
        <f t="shared" si="270"/>
        <v>0</v>
      </c>
      <c r="AE702" s="6">
        <f t="shared" si="270"/>
        <v>0</v>
      </c>
      <c r="AF702" s="6">
        <f t="shared" si="262"/>
        <v>5</v>
      </c>
      <c r="AG702" s="6">
        <f t="shared" si="263"/>
        <v>0</v>
      </c>
      <c r="AH702" s="14" t="str">
        <f>LEFT(X702,2)&amp;"."&amp;VLOOKUP(MID(X702,4,3),'Data validation'!$A$1:$B$12,2,FALSE)&amp;".2025"</f>
        <v>30.01.2025</v>
      </c>
      <c r="AI702">
        <f t="shared" si="264"/>
        <v>5</v>
      </c>
      <c r="AJ702" t="str">
        <f>H702&amp;"."&amp;VLOOKUP(I702,'Data validation'!$A$1:$B$12,2,FALSE)&amp;".2026"</f>
        <v>29.06.2026</v>
      </c>
      <c r="AK702">
        <f t="shared" si="265"/>
        <v>27</v>
      </c>
      <c r="AL702" t="e">
        <f>VLOOKUP(E702,[2]Sheet1!$A:$B,2,FALSE)</f>
        <v>#N/A</v>
      </c>
    </row>
    <row r="703" spans="1:38" x14ac:dyDescent="0.25">
      <c r="A703" t="str">
        <f>VLOOKUP(Q703,'Data validation'!$K$2:$L$50,2,FALSE)</f>
        <v>TO</v>
      </c>
      <c r="B703">
        <f t="shared" si="251"/>
        <v>0</v>
      </c>
      <c r="C703">
        <f t="shared" si="252"/>
        <v>5</v>
      </c>
      <c r="D703">
        <f t="shared" si="253"/>
        <v>1</v>
      </c>
      <c r="E703">
        <v>9876</v>
      </c>
      <c r="F703" t="s">
        <v>5521</v>
      </c>
      <c r="G703" t="s">
        <v>53</v>
      </c>
      <c r="H703" t="str">
        <f t="shared" si="254"/>
        <v>24</v>
      </c>
      <c r="I703" t="str">
        <f t="shared" si="255"/>
        <v>Aug</v>
      </c>
      <c r="J703" t="s">
        <v>54</v>
      </c>
      <c r="K703" t="str">
        <f t="shared" si="256"/>
        <v>30</v>
      </c>
      <c r="L703" t="str">
        <f t="shared" si="257"/>
        <v>Aug</v>
      </c>
      <c r="M703">
        <v>6</v>
      </c>
      <c r="N703">
        <f t="shared" si="258"/>
        <v>6</v>
      </c>
      <c r="O703">
        <f t="shared" si="259"/>
        <v>0</v>
      </c>
      <c r="P703">
        <f t="shared" si="260"/>
        <v>0</v>
      </c>
      <c r="Q703" t="s">
        <v>81</v>
      </c>
      <c r="R703" t="s">
        <v>48</v>
      </c>
      <c r="S703">
        <v>3</v>
      </c>
      <c r="T703">
        <v>1</v>
      </c>
      <c r="U703" s="2">
        <f>SUMIFS(SLR!L:L,SLR!D:D,'Резервации 2026'!E703)</f>
        <v>2685.9022224</v>
      </c>
      <c r="V703" s="2">
        <f t="shared" si="275"/>
        <v>447.65037039999999</v>
      </c>
      <c r="W703" t="s">
        <v>262</v>
      </c>
      <c r="X703" t="s">
        <v>5522</v>
      </c>
      <c r="Y703" t="s">
        <v>5488</v>
      </c>
      <c r="Z703" t="str">
        <f t="shared" si="261"/>
        <v>Jan</v>
      </c>
      <c r="AA703" s="6">
        <f t="shared" si="270"/>
        <v>0</v>
      </c>
      <c r="AB703" s="6">
        <f t="shared" si="270"/>
        <v>0</v>
      </c>
      <c r="AC703" s="6">
        <f t="shared" si="270"/>
        <v>0</v>
      </c>
      <c r="AD703" s="6">
        <f t="shared" si="270"/>
        <v>6</v>
      </c>
      <c r="AE703" s="6">
        <f t="shared" si="270"/>
        <v>0</v>
      </c>
      <c r="AF703" s="6">
        <f t="shared" si="262"/>
        <v>6</v>
      </c>
      <c r="AG703" s="6">
        <f t="shared" si="263"/>
        <v>0</v>
      </c>
      <c r="AH703" s="14" t="str">
        <f>LEFT(X703,2)&amp;"."&amp;VLOOKUP(MID(X703,4,3),'Data validation'!$A$1:$B$12,2,FALSE)&amp;".2025"</f>
        <v>30.01.2025</v>
      </c>
      <c r="AI703">
        <f t="shared" si="264"/>
        <v>5</v>
      </c>
      <c r="AJ703" t="str">
        <f>H703&amp;"."&amp;VLOOKUP(I703,'Data validation'!$A$1:$B$12,2,FALSE)&amp;".2026"</f>
        <v>24.08.2026</v>
      </c>
      <c r="AK703">
        <f t="shared" si="265"/>
        <v>35</v>
      </c>
      <c r="AL703" t="e">
        <f>VLOOKUP(E703,[2]Sheet1!$A:$B,2,FALSE)</f>
        <v>#N/A</v>
      </c>
    </row>
    <row r="704" spans="1:38" x14ac:dyDescent="0.25">
      <c r="A704" t="str">
        <f>VLOOKUP(Q704,'Data validation'!$K$2:$L$50,2,FALSE)</f>
        <v>TO</v>
      </c>
      <c r="B704">
        <f t="shared" si="251"/>
        <v>0</v>
      </c>
      <c r="C704">
        <f t="shared" si="252"/>
        <v>0</v>
      </c>
      <c r="D704">
        <f t="shared" si="253"/>
        <v>5</v>
      </c>
      <c r="E704">
        <v>9706</v>
      </c>
      <c r="F704" t="s">
        <v>5082</v>
      </c>
      <c r="G704" t="s">
        <v>340</v>
      </c>
      <c r="H704" t="str">
        <f t="shared" si="254"/>
        <v>03</v>
      </c>
      <c r="I704" t="str">
        <f t="shared" si="255"/>
        <v>Aug</v>
      </c>
      <c r="J704" t="s">
        <v>259</v>
      </c>
      <c r="K704" t="str">
        <f t="shared" si="256"/>
        <v>08</v>
      </c>
      <c r="L704" t="str">
        <f t="shared" si="257"/>
        <v>Aug</v>
      </c>
      <c r="M704">
        <v>5</v>
      </c>
      <c r="N704">
        <f t="shared" si="258"/>
        <v>5</v>
      </c>
      <c r="O704">
        <f t="shared" si="259"/>
        <v>0</v>
      </c>
      <c r="P704">
        <f t="shared" si="260"/>
        <v>0</v>
      </c>
      <c r="Q704" t="s">
        <v>81</v>
      </c>
      <c r="R704" t="s">
        <v>48</v>
      </c>
      <c r="S704">
        <v>3</v>
      </c>
      <c r="T704">
        <v>1</v>
      </c>
      <c r="U704" s="2">
        <f>SUMIFS(SLR!L:L,SLR!D:D,'Резервации 2026'!E704)</f>
        <v>2441.7559635000002</v>
      </c>
      <c r="V704" s="2">
        <f t="shared" si="275"/>
        <v>488.35119270000007</v>
      </c>
      <c r="W704" t="s">
        <v>262</v>
      </c>
      <c r="X704" t="s">
        <v>5083</v>
      </c>
      <c r="Y704" t="s">
        <v>5067</v>
      </c>
      <c r="Z704" t="str">
        <f t="shared" si="261"/>
        <v>Jan</v>
      </c>
      <c r="AA704" s="6">
        <f t="shared" si="270"/>
        <v>0</v>
      </c>
      <c r="AB704" s="6">
        <f t="shared" si="270"/>
        <v>0</v>
      </c>
      <c r="AC704" s="6">
        <f t="shared" si="270"/>
        <v>0</v>
      </c>
      <c r="AD704" s="6">
        <f t="shared" si="270"/>
        <v>5</v>
      </c>
      <c r="AE704" s="6">
        <f t="shared" si="270"/>
        <v>0</v>
      </c>
      <c r="AF704" s="6">
        <f t="shared" si="262"/>
        <v>5</v>
      </c>
      <c r="AG704" s="6">
        <f t="shared" si="263"/>
        <v>0</v>
      </c>
      <c r="AH704" s="14" t="str">
        <f>LEFT(X704,2)&amp;"."&amp;VLOOKUP(MID(X704,4,3),'Data validation'!$A$1:$B$12,2,FALSE)&amp;".2025"</f>
        <v>24.01.2025</v>
      </c>
      <c r="AI704">
        <f t="shared" si="264"/>
        <v>4</v>
      </c>
      <c r="AJ704" t="str">
        <f>H704&amp;"."&amp;VLOOKUP(I704,'Data validation'!$A$1:$B$12,2,FALSE)&amp;".2026"</f>
        <v>03.08.2026</v>
      </c>
      <c r="AK704">
        <f t="shared" si="265"/>
        <v>32</v>
      </c>
      <c r="AL704" t="e">
        <f>VLOOKUP(E704,[2]Sheet1!$A:$B,2,FALSE)</f>
        <v>#N/A</v>
      </c>
    </row>
    <row r="705" spans="1:38" x14ac:dyDescent="0.25">
      <c r="A705" t="str">
        <f>VLOOKUP(Q705,'Data validation'!$K$2:$L$50,2,FALSE)</f>
        <v>BOOKING</v>
      </c>
      <c r="B705">
        <f t="shared" si="251"/>
        <v>0</v>
      </c>
      <c r="C705">
        <f t="shared" si="252"/>
        <v>5</v>
      </c>
      <c r="D705">
        <f t="shared" si="253"/>
        <v>0</v>
      </c>
      <c r="E705">
        <v>9461</v>
      </c>
      <c r="F705" t="s">
        <v>7949</v>
      </c>
      <c r="G705" t="s">
        <v>250</v>
      </c>
      <c r="H705" t="str">
        <f t="shared" si="254"/>
        <v>31</v>
      </c>
      <c r="I705" t="str">
        <f t="shared" si="255"/>
        <v>Aug</v>
      </c>
      <c r="J705" t="s">
        <v>694</v>
      </c>
      <c r="K705" t="str">
        <f t="shared" si="256"/>
        <v>05</v>
      </c>
      <c r="L705" t="str">
        <f t="shared" si="257"/>
        <v>Sep</v>
      </c>
      <c r="M705">
        <v>5</v>
      </c>
      <c r="N705">
        <f t="shared" si="258"/>
        <v>-26</v>
      </c>
      <c r="O705">
        <f t="shared" si="259"/>
        <v>0</v>
      </c>
      <c r="P705">
        <f t="shared" si="260"/>
        <v>4</v>
      </c>
      <c r="Q705" t="s">
        <v>587</v>
      </c>
      <c r="R705" t="s">
        <v>63</v>
      </c>
      <c r="S705">
        <v>2</v>
      </c>
      <c r="T705">
        <v>2</v>
      </c>
      <c r="U705" s="2">
        <v>2216.4578050458713</v>
      </c>
      <c r="V705" s="2">
        <v>443.2915610091743</v>
      </c>
      <c r="X705" t="s">
        <v>4573</v>
      </c>
      <c r="Y705" t="s">
        <v>4556</v>
      </c>
      <c r="Z705" t="str">
        <f t="shared" si="261"/>
        <v>Jan</v>
      </c>
      <c r="AA705" s="6">
        <f t="shared" si="270"/>
        <v>0</v>
      </c>
      <c r="AB705" s="6">
        <f t="shared" si="270"/>
        <v>0</v>
      </c>
      <c r="AC705" s="6">
        <f t="shared" si="270"/>
        <v>0</v>
      </c>
      <c r="AD705" s="6">
        <f t="shared" si="270"/>
        <v>0</v>
      </c>
      <c r="AE705" s="6">
        <f t="shared" si="270"/>
        <v>4</v>
      </c>
      <c r="AF705" s="6">
        <f t="shared" si="262"/>
        <v>4</v>
      </c>
      <c r="AG705" s="6">
        <f t="shared" si="263"/>
        <v>-1</v>
      </c>
      <c r="AH705" s="14" t="str">
        <f>LEFT(X705,2)&amp;"."&amp;VLOOKUP(MID(X705,4,3),'Data validation'!$A$1:$B$12,2,FALSE)&amp;".2025"</f>
        <v>12.01.2025</v>
      </c>
      <c r="AI705">
        <f t="shared" si="264"/>
        <v>3</v>
      </c>
      <c r="AJ705" t="str">
        <f>H705&amp;"."&amp;VLOOKUP(I705,'Data validation'!$A$1:$B$12,2,FALSE)&amp;".2026"</f>
        <v>31.08.2026</v>
      </c>
      <c r="AK705">
        <f t="shared" si="265"/>
        <v>36</v>
      </c>
      <c r="AL705" t="e">
        <f>VLOOKUP(E705,[2]Sheet1!$A:$B,2,FALSE)</f>
        <v>#N/A</v>
      </c>
    </row>
    <row r="706" spans="1:38" x14ac:dyDescent="0.25">
      <c r="A706" t="str">
        <f>VLOOKUP(Q706,'Data validation'!$K$2:$L$50,2,FALSE)</f>
        <v>BOOKING</v>
      </c>
      <c r="B706">
        <f t="shared" ref="B706:B769" si="276">AA706+IF(I706="Jun",IF(_xlfn.NUMBERVALUE(H706)&gt;14,0,IF(_xlfn.NUMBERVALUE(K706)&lt;14,M706,15-_xlfn.NUMBERVALUE(H706))),0)</f>
        <v>2</v>
      </c>
      <c r="C706">
        <f t="shared" ref="C706:C769" si="277">M706-B706-D706</f>
        <v>0</v>
      </c>
      <c r="D706">
        <f t="shared" ref="D706:D769" si="278">IF(L706="Jul",IF(_xlfn.NUMBERVALUE(K706)&lt;11,0,IF(I706="Jul",IF(_xlfn.NUMBERVALUE(H706)&gt;11,M706,_xlfn.NUMBERVALUE(K706)-11),0)),0)+IF(L706="Aug",IF(_xlfn.NUMBERVALUE(K706)&gt;24,IF(_xlfn.NUMBERVALUE(H706)&gt;24,0,25-_xlfn.NUMBERVALUE(H706)),IF(I706="Aug",M706,_xlfn.NUMBERVALUE(K706)-1+32-_xlfn.NUMBERVALUE(H706))),0)</f>
        <v>0</v>
      </c>
      <c r="E706">
        <v>9704</v>
      </c>
      <c r="F706" t="s">
        <v>5084</v>
      </c>
      <c r="G706" t="s">
        <v>22</v>
      </c>
      <c r="H706" t="str">
        <f t="shared" ref="H706:H769" si="279">LEFT(G706,2)</f>
        <v>09</v>
      </c>
      <c r="I706" t="str">
        <f t="shared" ref="I706:I769" si="280">MID(G706,4,3)</f>
        <v>Jun</v>
      </c>
      <c r="J706" t="s">
        <v>23</v>
      </c>
      <c r="K706" t="str">
        <f t="shared" ref="K706:K769" si="281">LEFT(J706,2)</f>
        <v>11</v>
      </c>
      <c r="L706" t="str">
        <f t="shared" ref="L706:L769" si="282">MID(J706,4,3)</f>
        <v>Jun</v>
      </c>
      <c r="M706">
        <v>2</v>
      </c>
      <c r="N706">
        <f t="shared" ref="N706:N769" si="283">+K706-H706</f>
        <v>2</v>
      </c>
      <c r="O706">
        <f t="shared" ref="O706:O769" si="284">IF(I706=L706,0,31-H706)</f>
        <v>0</v>
      </c>
      <c r="P706">
        <f t="shared" ref="P706:P769" si="285">IF(I706=L706,0,K706-1)</f>
        <v>0</v>
      </c>
      <c r="Q706" t="s">
        <v>587</v>
      </c>
      <c r="R706" t="s">
        <v>63</v>
      </c>
      <c r="S706">
        <v>2</v>
      </c>
      <c r="T706">
        <v>1</v>
      </c>
      <c r="U706" s="2">
        <v>514.50889376146779</v>
      </c>
      <c r="V706" s="2">
        <v>257.25444688073389</v>
      </c>
      <c r="W706" t="s">
        <v>227</v>
      </c>
      <c r="X706" t="s">
        <v>5085</v>
      </c>
      <c r="Y706" t="s">
        <v>5067</v>
      </c>
      <c r="Z706" t="str">
        <f t="shared" ref="Z706:Z769" si="286">MID(X706,4,3)</f>
        <v>Jan</v>
      </c>
      <c r="AA706" s="6">
        <f t="shared" si="270"/>
        <v>0</v>
      </c>
      <c r="AB706" s="6">
        <f t="shared" si="270"/>
        <v>2</v>
      </c>
      <c r="AC706" s="6">
        <f t="shared" si="270"/>
        <v>0</v>
      </c>
      <c r="AD706" s="6">
        <f t="shared" si="270"/>
        <v>0</v>
      </c>
      <c r="AE706" s="6">
        <f t="shared" si="270"/>
        <v>0</v>
      </c>
      <c r="AF706" s="6">
        <f t="shared" ref="AF706:AF769" si="287">SUM(AA706:AE706)</f>
        <v>2</v>
      </c>
      <c r="AG706" s="6">
        <f t="shared" ref="AG706:AG769" si="288">+AF706-M706</f>
        <v>0</v>
      </c>
      <c r="AH706" s="14" t="str">
        <f>LEFT(X706,2)&amp;"."&amp;VLOOKUP(MID(X706,4,3),'Data validation'!$A$1:$B$12,2,FALSE)&amp;".2025"</f>
        <v>24.01.2025</v>
      </c>
      <c r="AI706">
        <f t="shared" ref="AI706:AI769" si="289">WEEKNUM(AH706)</f>
        <v>4</v>
      </c>
      <c r="AJ706" t="str">
        <f>H706&amp;"."&amp;VLOOKUP(I706,'Data validation'!$A$1:$B$12,2,FALSE)&amp;".2026"</f>
        <v>09.06.2026</v>
      </c>
      <c r="AK706">
        <f t="shared" ref="AK706:AK769" si="290">WEEKNUM(AJ706)</f>
        <v>24</v>
      </c>
      <c r="AL706" t="e">
        <f>VLOOKUP(E706,[2]Sheet1!$A:$B,2,FALSE)</f>
        <v>#N/A</v>
      </c>
    </row>
    <row r="707" spans="1:38" x14ac:dyDescent="0.25">
      <c r="A707" t="str">
        <f>VLOOKUP(Q707,'Data validation'!$K$2:$L$50,2,FALSE)</f>
        <v>TO</v>
      </c>
      <c r="B707">
        <f t="shared" si="276"/>
        <v>0</v>
      </c>
      <c r="C707">
        <f t="shared" si="277"/>
        <v>5</v>
      </c>
      <c r="D707">
        <f t="shared" si="278"/>
        <v>0</v>
      </c>
      <c r="E707">
        <v>9571</v>
      </c>
      <c r="F707" t="s">
        <v>5086</v>
      </c>
      <c r="G707" t="s">
        <v>303</v>
      </c>
      <c r="H707" t="str">
        <f t="shared" si="279"/>
        <v>25</v>
      </c>
      <c r="I707" t="str">
        <f t="shared" si="280"/>
        <v>Jun</v>
      </c>
      <c r="J707" t="s">
        <v>71</v>
      </c>
      <c r="K707" t="str">
        <f t="shared" si="281"/>
        <v>30</v>
      </c>
      <c r="L707" t="str">
        <f t="shared" si="282"/>
        <v>Jun</v>
      </c>
      <c r="M707">
        <v>5</v>
      </c>
      <c r="N707">
        <f t="shared" si="283"/>
        <v>5</v>
      </c>
      <c r="O707">
        <f t="shared" si="284"/>
        <v>0</v>
      </c>
      <c r="P707">
        <f t="shared" si="285"/>
        <v>0</v>
      </c>
      <c r="Q707" t="s">
        <v>162</v>
      </c>
      <c r="R707" t="s">
        <v>17</v>
      </c>
      <c r="S707">
        <v>2</v>
      </c>
      <c r="T707">
        <v>1</v>
      </c>
      <c r="U707" s="2">
        <f>SUMIFS(Magelan!L:L,Magelan!D:D,'Резервации 2026'!E707)</f>
        <v>1406.8285189999999</v>
      </c>
      <c r="V707" s="2">
        <f t="shared" ref="V707:V715" si="291">+U707/M707</f>
        <v>281.36570380000001</v>
      </c>
      <c r="W707" t="s">
        <v>262</v>
      </c>
      <c r="X707" t="s">
        <v>4710</v>
      </c>
      <c r="Y707" t="s">
        <v>4691</v>
      </c>
      <c r="Z707" t="str">
        <f t="shared" si="286"/>
        <v>Jan</v>
      </c>
      <c r="AA707" s="6">
        <f t="shared" si="270"/>
        <v>0</v>
      </c>
      <c r="AB707" s="6">
        <f t="shared" si="270"/>
        <v>5</v>
      </c>
      <c r="AC707" s="6">
        <f t="shared" si="270"/>
        <v>0</v>
      </c>
      <c r="AD707" s="6">
        <f t="shared" si="270"/>
        <v>0</v>
      </c>
      <c r="AE707" s="6">
        <f t="shared" si="270"/>
        <v>0</v>
      </c>
      <c r="AF707" s="6">
        <f t="shared" si="287"/>
        <v>5</v>
      </c>
      <c r="AG707" s="6">
        <f t="shared" si="288"/>
        <v>0</v>
      </c>
      <c r="AH707" s="14" t="str">
        <f>LEFT(X707,2)&amp;"."&amp;VLOOKUP(MID(X707,4,3),'Data validation'!$A$1:$B$12,2,FALSE)&amp;".2025"</f>
        <v>19.01.2025</v>
      </c>
      <c r="AI707">
        <f t="shared" si="289"/>
        <v>4</v>
      </c>
      <c r="AJ707" t="str">
        <f>H707&amp;"."&amp;VLOOKUP(I707,'Data validation'!$A$1:$B$12,2,FALSE)&amp;".2026"</f>
        <v>25.06.2026</v>
      </c>
      <c r="AK707">
        <f t="shared" si="290"/>
        <v>26</v>
      </c>
      <c r="AL707" t="e">
        <f>VLOOKUP(E707,[2]Sheet1!$A:$B,2,FALSE)</f>
        <v>#N/A</v>
      </c>
    </row>
    <row r="708" spans="1:38" x14ac:dyDescent="0.25">
      <c r="A708" t="str">
        <f>VLOOKUP(Q708,'Data validation'!$K$2:$L$50,2,FALSE)</f>
        <v>ITAKA</v>
      </c>
      <c r="B708">
        <f t="shared" si="276"/>
        <v>0</v>
      </c>
      <c r="C708">
        <f t="shared" si="277"/>
        <v>7</v>
      </c>
      <c r="D708">
        <f t="shared" si="278"/>
        <v>0</v>
      </c>
      <c r="E708">
        <v>9568</v>
      </c>
      <c r="F708" t="s">
        <v>5087</v>
      </c>
      <c r="G708" t="s">
        <v>151</v>
      </c>
      <c r="H708" t="str">
        <f t="shared" si="279"/>
        <v>19</v>
      </c>
      <c r="I708" t="str">
        <f t="shared" si="280"/>
        <v>Jun</v>
      </c>
      <c r="J708" t="s">
        <v>950</v>
      </c>
      <c r="K708" t="str">
        <f t="shared" si="281"/>
        <v>26</v>
      </c>
      <c r="L708" t="str">
        <f t="shared" si="282"/>
        <v>Jun</v>
      </c>
      <c r="M708">
        <v>7</v>
      </c>
      <c r="N708">
        <f t="shared" si="283"/>
        <v>7</v>
      </c>
      <c r="O708">
        <f t="shared" si="284"/>
        <v>0</v>
      </c>
      <c r="P708">
        <f t="shared" si="285"/>
        <v>0</v>
      </c>
      <c r="Q708" t="s">
        <v>1445</v>
      </c>
      <c r="R708" t="s">
        <v>20</v>
      </c>
      <c r="S708">
        <v>2</v>
      </c>
      <c r="T708">
        <v>0</v>
      </c>
      <c r="U708" s="2">
        <f>SUMIFS(Itaka!L:L,Itaka!D:D,'Резервации 2026'!E708)</f>
        <v>1394.1351822999998</v>
      </c>
      <c r="V708" s="2">
        <f t="shared" si="291"/>
        <v>199.16216889999995</v>
      </c>
      <c r="W708" t="s">
        <v>4628</v>
      </c>
      <c r="X708" t="s">
        <v>4706</v>
      </c>
      <c r="Y708" t="s">
        <v>4593</v>
      </c>
      <c r="Z708" t="str">
        <f t="shared" si="286"/>
        <v>Jan</v>
      </c>
      <c r="AA708" s="6">
        <f t="shared" si="270"/>
        <v>0</v>
      </c>
      <c r="AB708" s="6">
        <f t="shared" si="270"/>
        <v>7</v>
      </c>
      <c r="AC708" s="6">
        <f t="shared" si="270"/>
        <v>0</v>
      </c>
      <c r="AD708" s="6">
        <f t="shared" si="270"/>
        <v>0</v>
      </c>
      <c r="AE708" s="6">
        <f t="shared" si="270"/>
        <v>0</v>
      </c>
      <c r="AF708" s="6">
        <f t="shared" si="287"/>
        <v>7</v>
      </c>
      <c r="AG708" s="6">
        <f t="shared" si="288"/>
        <v>0</v>
      </c>
      <c r="AH708" s="14" t="str">
        <f>LEFT(X708,2)&amp;"."&amp;VLOOKUP(MID(X708,4,3),'Data validation'!$A$1:$B$12,2,FALSE)&amp;".2025"</f>
        <v>19.01.2025</v>
      </c>
      <c r="AI708">
        <f t="shared" si="289"/>
        <v>4</v>
      </c>
      <c r="AJ708" t="str">
        <f>H708&amp;"."&amp;VLOOKUP(I708,'Data validation'!$A$1:$B$12,2,FALSE)&amp;".2026"</f>
        <v>19.06.2026</v>
      </c>
      <c r="AK708">
        <f t="shared" si="290"/>
        <v>25</v>
      </c>
      <c r="AL708" t="e">
        <f>VLOOKUP(E708,[2]Sheet1!$A:$B,2,FALSE)</f>
        <v>#N/A</v>
      </c>
    </row>
    <row r="709" spans="1:38" x14ac:dyDescent="0.25">
      <c r="A709" t="str">
        <f>VLOOKUP(Q709,'Data validation'!$K$2:$L$50,2,FALSE)</f>
        <v>TO</v>
      </c>
      <c r="B709">
        <f t="shared" si="276"/>
        <v>0</v>
      </c>
      <c r="C709">
        <f t="shared" si="277"/>
        <v>0</v>
      </c>
      <c r="D709">
        <f t="shared" si="278"/>
        <v>5</v>
      </c>
      <c r="E709">
        <v>9705</v>
      </c>
      <c r="F709" t="s">
        <v>5088</v>
      </c>
      <c r="G709" t="s">
        <v>326</v>
      </c>
      <c r="H709" t="str">
        <f t="shared" si="279"/>
        <v>10</v>
      </c>
      <c r="I709" t="str">
        <f t="shared" si="280"/>
        <v>Aug</v>
      </c>
      <c r="J709" t="s">
        <v>90</v>
      </c>
      <c r="K709" t="str">
        <f t="shared" si="281"/>
        <v>15</v>
      </c>
      <c r="L709" t="str">
        <f t="shared" si="282"/>
        <v>Aug</v>
      </c>
      <c r="M709">
        <v>5</v>
      </c>
      <c r="N709">
        <f t="shared" si="283"/>
        <v>5</v>
      </c>
      <c r="O709">
        <f t="shared" si="284"/>
        <v>0</v>
      </c>
      <c r="P709">
        <f t="shared" si="285"/>
        <v>0</v>
      </c>
      <c r="Q709" t="s">
        <v>81</v>
      </c>
      <c r="R709" t="s">
        <v>17</v>
      </c>
      <c r="S709">
        <v>2</v>
      </c>
      <c r="T709">
        <v>2</v>
      </c>
      <c r="U709" s="2">
        <f>SUMIFS(SLR!L:L,SLR!D:D,'Резервации 2026'!E709)</f>
        <v>1946.8331819999999</v>
      </c>
      <c r="V709" s="2">
        <f t="shared" si="291"/>
        <v>389.36663639999995</v>
      </c>
      <c r="W709" t="s">
        <v>262</v>
      </c>
      <c r="X709" t="s">
        <v>5089</v>
      </c>
      <c r="Y709" t="s">
        <v>5067</v>
      </c>
      <c r="Z709" t="str">
        <f t="shared" si="286"/>
        <v>Jan</v>
      </c>
      <c r="AA709" s="6">
        <f t="shared" si="270"/>
        <v>0</v>
      </c>
      <c r="AB709" s="6">
        <f t="shared" si="270"/>
        <v>0</v>
      </c>
      <c r="AC709" s="6">
        <f t="shared" si="270"/>
        <v>0</v>
      </c>
      <c r="AD709" s="6">
        <f t="shared" si="270"/>
        <v>5</v>
      </c>
      <c r="AE709" s="6">
        <f t="shared" si="270"/>
        <v>0</v>
      </c>
      <c r="AF709" s="6">
        <f t="shared" si="287"/>
        <v>5</v>
      </c>
      <c r="AG709" s="6">
        <f t="shared" si="288"/>
        <v>0</v>
      </c>
      <c r="AH709" s="14" t="str">
        <f>LEFT(X709,2)&amp;"."&amp;VLOOKUP(MID(X709,4,3),'Data validation'!$A$1:$B$12,2,FALSE)&amp;".2025"</f>
        <v>24.01.2025</v>
      </c>
      <c r="AI709">
        <f t="shared" si="289"/>
        <v>4</v>
      </c>
      <c r="AJ709" t="str">
        <f>H709&amp;"."&amp;VLOOKUP(I709,'Data validation'!$A$1:$B$12,2,FALSE)&amp;".2026"</f>
        <v>10.08.2026</v>
      </c>
      <c r="AK709">
        <f t="shared" si="290"/>
        <v>33</v>
      </c>
      <c r="AL709" t="e">
        <f>VLOOKUP(E709,[2]Sheet1!$A:$B,2,FALSE)</f>
        <v>#N/A</v>
      </c>
    </row>
    <row r="710" spans="1:38" x14ac:dyDescent="0.25">
      <c r="A710" t="str">
        <f>VLOOKUP(Q710,'Data validation'!$K$2:$L$50,2,FALSE)</f>
        <v>TO</v>
      </c>
      <c r="B710">
        <f t="shared" si="276"/>
        <v>0</v>
      </c>
      <c r="C710">
        <f t="shared" si="277"/>
        <v>5</v>
      </c>
      <c r="D710">
        <f t="shared" si="278"/>
        <v>0</v>
      </c>
      <c r="E710">
        <v>9570</v>
      </c>
      <c r="F710" t="s">
        <v>5090</v>
      </c>
      <c r="G710" t="s">
        <v>303</v>
      </c>
      <c r="H710" t="str">
        <f t="shared" si="279"/>
        <v>25</v>
      </c>
      <c r="I710" t="str">
        <f t="shared" si="280"/>
        <v>Jun</v>
      </c>
      <c r="J710" t="s">
        <v>71</v>
      </c>
      <c r="K710" t="str">
        <f t="shared" si="281"/>
        <v>30</v>
      </c>
      <c r="L710" t="str">
        <f t="shared" si="282"/>
        <v>Jun</v>
      </c>
      <c r="M710">
        <v>5</v>
      </c>
      <c r="N710">
        <f t="shared" si="283"/>
        <v>5</v>
      </c>
      <c r="O710">
        <f t="shared" si="284"/>
        <v>0</v>
      </c>
      <c r="P710">
        <f t="shared" si="285"/>
        <v>0</v>
      </c>
      <c r="Q710" t="s">
        <v>162</v>
      </c>
      <c r="R710" t="s">
        <v>17</v>
      </c>
      <c r="S710">
        <v>2</v>
      </c>
      <c r="T710">
        <v>1</v>
      </c>
      <c r="U710" s="2">
        <f>SUMIFS(Magelan!L:L,Magelan!D:D,'Резервации 2026'!E710)</f>
        <v>1406.8285189999999</v>
      </c>
      <c r="V710" s="2">
        <f t="shared" si="291"/>
        <v>281.36570380000001</v>
      </c>
      <c r="W710" t="s">
        <v>262</v>
      </c>
      <c r="X710" t="s">
        <v>4706</v>
      </c>
      <c r="Y710" t="s">
        <v>4691</v>
      </c>
      <c r="Z710" t="str">
        <f t="shared" si="286"/>
        <v>Jan</v>
      </c>
      <c r="AA710" s="6">
        <f t="shared" si="270"/>
        <v>0</v>
      </c>
      <c r="AB710" s="6">
        <f t="shared" si="270"/>
        <v>5</v>
      </c>
      <c r="AC710" s="6">
        <f t="shared" si="270"/>
        <v>0</v>
      </c>
      <c r="AD710" s="6">
        <f t="shared" si="270"/>
        <v>0</v>
      </c>
      <c r="AE710" s="6">
        <f t="shared" si="270"/>
        <v>0</v>
      </c>
      <c r="AF710" s="6">
        <f t="shared" si="287"/>
        <v>5</v>
      </c>
      <c r="AG710" s="6">
        <f t="shared" si="288"/>
        <v>0</v>
      </c>
      <c r="AH710" s="14" t="str">
        <f>LEFT(X710,2)&amp;"."&amp;VLOOKUP(MID(X710,4,3),'Data validation'!$A$1:$B$12,2,FALSE)&amp;".2025"</f>
        <v>19.01.2025</v>
      </c>
      <c r="AI710">
        <f t="shared" si="289"/>
        <v>4</v>
      </c>
      <c r="AJ710" t="str">
        <f>H710&amp;"."&amp;VLOOKUP(I710,'Data validation'!$A$1:$B$12,2,FALSE)&amp;".2026"</f>
        <v>25.06.2026</v>
      </c>
      <c r="AK710">
        <f t="shared" si="290"/>
        <v>26</v>
      </c>
      <c r="AL710" t="e">
        <f>VLOOKUP(E710,[2]Sheet1!$A:$B,2,FALSE)</f>
        <v>#N/A</v>
      </c>
    </row>
    <row r="711" spans="1:38" x14ac:dyDescent="0.25">
      <c r="A711" t="str">
        <f>VLOOKUP(Q711,'Data validation'!$K$2:$L$50,2,FALSE)</f>
        <v>ITAKA</v>
      </c>
      <c r="B711">
        <f t="shared" si="276"/>
        <v>0</v>
      </c>
      <c r="C711">
        <f t="shared" si="277"/>
        <v>7</v>
      </c>
      <c r="D711">
        <f t="shared" si="278"/>
        <v>0</v>
      </c>
      <c r="E711">
        <v>9511</v>
      </c>
      <c r="F711" t="s">
        <v>7950</v>
      </c>
      <c r="G711" t="s">
        <v>151</v>
      </c>
      <c r="H711" t="str">
        <f t="shared" si="279"/>
        <v>19</v>
      </c>
      <c r="I711" t="str">
        <f t="shared" si="280"/>
        <v>Jun</v>
      </c>
      <c r="J711" t="s">
        <v>950</v>
      </c>
      <c r="K711" t="str">
        <f t="shared" si="281"/>
        <v>26</v>
      </c>
      <c r="L711" t="str">
        <f t="shared" si="282"/>
        <v>Jun</v>
      </c>
      <c r="M711">
        <v>7</v>
      </c>
      <c r="N711">
        <f t="shared" si="283"/>
        <v>7</v>
      </c>
      <c r="O711">
        <f t="shared" si="284"/>
        <v>0</v>
      </c>
      <c r="P711">
        <f t="shared" si="285"/>
        <v>0</v>
      </c>
      <c r="Q711" t="s">
        <v>1445</v>
      </c>
      <c r="R711" t="s">
        <v>20</v>
      </c>
      <c r="S711">
        <v>2</v>
      </c>
      <c r="T711">
        <v>1</v>
      </c>
      <c r="U711" s="2">
        <f>SUMIFS(Itaka!L:L,Itaka!D:D,'Резервации 2026'!E711)</f>
        <v>1394.1351822999998</v>
      </c>
      <c r="V711" s="2">
        <f t="shared" si="291"/>
        <v>199.16216889999995</v>
      </c>
      <c r="W711" t="s">
        <v>4628</v>
      </c>
      <c r="X711" t="s">
        <v>4629</v>
      </c>
      <c r="Y711" t="s">
        <v>4593</v>
      </c>
      <c r="Z711" t="str">
        <f t="shared" si="286"/>
        <v>Jan</v>
      </c>
      <c r="AA711" s="6">
        <f t="shared" si="270"/>
        <v>0</v>
      </c>
      <c r="AB711" s="6">
        <f t="shared" si="270"/>
        <v>7</v>
      </c>
      <c r="AC711" s="6">
        <f t="shared" si="270"/>
        <v>0</v>
      </c>
      <c r="AD711" s="6">
        <f t="shared" si="270"/>
        <v>0</v>
      </c>
      <c r="AE711" s="6">
        <f t="shared" si="270"/>
        <v>0</v>
      </c>
      <c r="AF711" s="6">
        <f t="shared" si="287"/>
        <v>7</v>
      </c>
      <c r="AG711" s="6">
        <f t="shared" si="288"/>
        <v>0</v>
      </c>
      <c r="AH711" s="14" t="str">
        <f>LEFT(X711,2)&amp;"."&amp;VLOOKUP(MID(X711,4,3),'Data validation'!$A$1:$B$12,2,FALSE)&amp;".2025"</f>
        <v>15.01.2025</v>
      </c>
      <c r="AI711">
        <f t="shared" si="289"/>
        <v>3</v>
      </c>
      <c r="AJ711" t="str">
        <f>H711&amp;"."&amp;VLOOKUP(I711,'Data validation'!$A$1:$B$12,2,FALSE)&amp;".2026"</f>
        <v>19.06.2026</v>
      </c>
      <c r="AK711">
        <f t="shared" si="290"/>
        <v>25</v>
      </c>
      <c r="AL711" t="e">
        <f>VLOOKUP(E711,[2]Sheet1!$A:$B,2,FALSE)</f>
        <v>#N/A</v>
      </c>
    </row>
    <row r="712" spans="1:38" x14ac:dyDescent="0.25">
      <c r="A712" t="str">
        <f>VLOOKUP(Q712,'Data validation'!$K$2:$L$50,2,FALSE)</f>
        <v>TO</v>
      </c>
      <c r="B712">
        <f t="shared" si="276"/>
        <v>0</v>
      </c>
      <c r="C712">
        <f t="shared" si="277"/>
        <v>5</v>
      </c>
      <c r="D712">
        <f t="shared" si="278"/>
        <v>0</v>
      </c>
      <c r="E712">
        <v>9569</v>
      </c>
      <c r="F712" t="s">
        <v>5091</v>
      </c>
      <c r="G712" t="s">
        <v>303</v>
      </c>
      <c r="H712" t="str">
        <f t="shared" si="279"/>
        <v>25</v>
      </c>
      <c r="I712" t="str">
        <f t="shared" si="280"/>
        <v>Jun</v>
      </c>
      <c r="J712" t="s">
        <v>71</v>
      </c>
      <c r="K712" t="str">
        <f t="shared" si="281"/>
        <v>30</v>
      </c>
      <c r="L712" t="str">
        <f t="shared" si="282"/>
        <v>Jun</v>
      </c>
      <c r="M712">
        <v>5</v>
      </c>
      <c r="N712">
        <f t="shared" si="283"/>
        <v>5</v>
      </c>
      <c r="O712">
        <f t="shared" si="284"/>
        <v>0</v>
      </c>
      <c r="P712">
        <f t="shared" si="285"/>
        <v>0</v>
      </c>
      <c r="Q712" t="s">
        <v>162</v>
      </c>
      <c r="R712" t="s">
        <v>17</v>
      </c>
      <c r="S712">
        <v>2</v>
      </c>
      <c r="T712">
        <v>1</v>
      </c>
      <c r="U712" s="2">
        <f>SUMIFS(Magelan!L:L,Magelan!D:D,'Резервации 2026'!E712)</f>
        <v>1406.8285189999999</v>
      </c>
      <c r="V712" s="2">
        <f t="shared" si="291"/>
        <v>281.36570380000001</v>
      </c>
      <c r="W712" t="s">
        <v>262</v>
      </c>
      <c r="X712" t="s">
        <v>4706</v>
      </c>
      <c r="Y712" t="s">
        <v>4691</v>
      </c>
      <c r="Z712" t="str">
        <f t="shared" si="286"/>
        <v>Jan</v>
      </c>
      <c r="AA712" s="6">
        <f t="shared" si="270"/>
        <v>0</v>
      </c>
      <c r="AB712" s="6">
        <f t="shared" si="270"/>
        <v>5</v>
      </c>
      <c r="AC712" s="6">
        <f t="shared" si="270"/>
        <v>0</v>
      </c>
      <c r="AD712" s="6">
        <f t="shared" si="270"/>
        <v>0</v>
      </c>
      <c r="AE712" s="6">
        <f t="shared" si="270"/>
        <v>0</v>
      </c>
      <c r="AF712" s="6">
        <f t="shared" si="287"/>
        <v>5</v>
      </c>
      <c r="AG712" s="6">
        <f t="shared" si="288"/>
        <v>0</v>
      </c>
      <c r="AH712" s="14" t="str">
        <f>LEFT(X712,2)&amp;"."&amp;VLOOKUP(MID(X712,4,3),'Data validation'!$A$1:$B$12,2,FALSE)&amp;".2025"</f>
        <v>19.01.2025</v>
      </c>
      <c r="AI712">
        <f t="shared" si="289"/>
        <v>4</v>
      </c>
      <c r="AJ712" t="str">
        <f>H712&amp;"."&amp;VLOOKUP(I712,'Data validation'!$A$1:$B$12,2,FALSE)&amp;".2026"</f>
        <v>25.06.2026</v>
      </c>
      <c r="AK712">
        <f t="shared" si="290"/>
        <v>26</v>
      </c>
      <c r="AL712" t="e">
        <f>VLOOKUP(E712,[2]Sheet1!$A:$B,2,FALSE)</f>
        <v>#N/A</v>
      </c>
    </row>
    <row r="713" spans="1:38" x14ac:dyDescent="0.25">
      <c r="A713" t="str">
        <f>VLOOKUP(Q713,'Data validation'!$K$2:$L$50,2,FALSE)</f>
        <v>TO</v>
      </c>
      <c r="B713">
        <f t="shared" si="276"/>
        <v>0</v>
      </c>
      <c r="C713">
        <f t="shared" si="277"/>
        <v>0</v>
      </c>
      <c r="D713">
        <f t="shared" si="278"/>
        <v>5</v>
      </c>
      <c r="E713">
        <v>9462</v>
      </c>
      <c r="F713" t="s">
        <v>7951</v>
      </c>
      <c r="G713" t="s">
        <v>340</v>
      </c>
      <c r="H713" t="str">
        <f t="shared" si="279"/>
        <v>03</v>
      </c>
      <c r="I713" t="str">
        <f t="shared" si="280"/>
        <v>Aug</v>
      </c>
      <c r="J713" t="s">
        <v>259</v>
      </c>
      <c r="K713" t="str">
        <f t="shared" si="281"/>
        <v>08</v>
      </c>
      <c r="L713" t="str">
        <f t="shared" si="282"/>
        <v>Aug</v>
      </c>
      <c r="M713">
        <v>5</v>
      </c>
      <c r="N713">
        <f t="shared" si="283"/>
        <v>5</v>
      </c>
      <c r="O713">
        <f t="shared" si="284"/>
        <v>0</v>
      </c>
      <c r="P713">
        <f t="shared" si="285"/>
        <v>0</v>
      </c>
      <c r="Q713" t="s">
        <v>81</v>
      </c>
      <c r="R713" t="s">
        <v>20</v>
      </c>
      <c r="S713">
        <v>2</v>
      </c>
      <c r="T713">
        <v>1</v>
      </c>
      <c r="U713" s="2">
        <f>SUMIFS(SLR!L:L,SLR!D:D,'Резервации 2026'!E713)</f>
        <v>1595.1749480000001</v>
      </c>
      <c r="V713" s="2">
        <f t="shared" si="291"/>
        <v>319.03498960000002</v>
      </c>
      <c r="W713" t="s">
        <v>262</v>
      </c>
      <c r="X713" t="s">
        <v>4574</v>
      </c>
      <c r="Y713" t="s">
        <v>4556</v>
      </c>
      <c r="Z713" t="str">
        <f t="shared" si="286"/>
        <v>Jan</v>
      </c>
      <c r="AA713" s="6">
        <f t="shared" si="270"/>
        <v>0</v>
      </c>
      <c r="AB713" s="6">
        <f t="shared" si="270"/>
        <v>0</v>
      </c>
      <c r="AC713" s="6">
        <f t="shared" si="270"/>
        <v>0</v>
      </c>
      <c r="AD713" s="6">
        <f t="shared" si="270"/>
        <v>5</v>
      </c>
      <c r="AE713" s="6">
        <f t="shared" si="270"/>
        <v>0</v>
      </c>
      <c r="AF713" s="6">
        <f t="shared" si="287"/>
        <v>5</v>
      </c>
      <c r="AG713" s="6">
        <f t="shared" si="288"/>
        <v>0</v>
      </c>
      <c r="AH713" s="14" t="str">
        <f>LEFT(X713,2)&amp;"."&amp;VLOOKUP(MID(X713,4,3),'Data validation'!$A$1:$B$12,2,FALSE)&amp;".2025"</f>
        <v>12.01.2025</v>
      </c>
      <c r="AI713">
        <f t="shared" si="289"/>
        <v>3</v>
      </c>
      <c r="AJ713" t="str">
        <f>H713&amp;"."&amp;VLOOKUP(I713,'Data validation'!$A$1:$B$12,2,FALSE)&amp;".2026"</f>
        <v>03.08.2026</v>
      </c>
      <c r="AK713">
        <f t="shared" si="290"/>
        <v>32</v>
      </c>
      <c r="AL713" t="e">
        <f>VLOOKUP(E713,[2]Sheet1!$A:$B,2,FALSE)</f>
        <v>#N/A</v>
      </c>
    </row>
    <row r="714" spans="1:38" x14ac:dyDescent="0.25">
      <c r="A714" t="str">
        <f>VLOOKUP(Q714,'Data validation'!$K$2:$L$50,2,FALSE)</f>
        <v>TO</v>
      </c>
      <c r="B714">
        <f t="shared" si="276"/>
        <v>0</v>
      </c>
      <c r="C714">
        <f t="shared" si="277"/>
        <v>0</v>
      </c>
      <c r="D714">
        <f t="shared" si="278"/>
        <v>6</v>
      </c>
      <c r="E714">
        <v>9463</v>
      </c>
      <c r="F714" t="s">
        <v>7952</v>
      </c>
      <c r="G714" t="s">
        <v>485</v>
      </c>
      <c r="H714" t="str">
        <f t="shared" si="279"/>
        <v>15</v>
      </c>
      <c r="I714" t="str">
        <f t="shared" si="280"/>
        <v>Jul</v>
      </c>
      <c r="J714" t="s">
        <v>93</v>
      </c>
      <c r="K714" t="str">
        <f t="shared" si="281"/>
        <v>21</v>
      </c>
      <c r="L714" t="str">
        <f t="shared" si="282"/>
        <v>Jul</v>
      </c>
      <c r="M714">
        <v>6</v>
      </c>
      <c r="N714">
        <f t="shared" si="283"/>
        <v>6</v>
      </c>
      <c r="O714">
        <f t="shared" si="284"/>
        <v>0</v>
      </c>
      <c r="P714">
        <f t="shared" si="285"/>
        <v>0</v>
      </c>
      <c r="Q714" t="s">
        <v>116</v>
      </c>
      <c r="R714" t="s">
        <v>57</v>
      </c>
      <c r="S714">
        <v>5</v>
      </c>
      <c r="T714">
        <v>0</v>
      </c>
      <c r="U714" s="2">
        <f>SUMIFS(Solvex!L:L,Solvex!D:D,'Резервации 2026'!E714)</f>
        <v>4069.5737141999994</v>
      </c>
      <c r="V714" s="2">
        <f t="shared" si="291"/>
        <v>678.26228569999989</v>
      </c>
      <c r="X714" t="s">
        <v>4575</v>
      </c>
      <c r="Y714" t="s">
        <v>4556</v>
      </c>
      <c r="Z714" t="str">
        <f t="shared" si="286"/>
        <v>Jan</v>
      </c>
      <c r="AA714" s="6">
        <f t="shared" si="270"/>
        <v>0</v>
      </c>
      <c r="AB714" s="6">
        <f t="shared" si="270"/>
        <v>0</v>
      </c>
      <c r="AC714" s="6">
        <f t="shared" si="270"/>
        <v>6</v>
      </c>
      <c r="AD714" s="6">
        <f t="shared" si="270"/>
        <v>0</v>
      </c>
      <c r="AE714" s="6">
        <f t="shared" si="270"/>
        <v>0</v>
      </c>
      <c r="AF714" s="6">
        <f t="shared" si="287"/>
        <v>6</v>
      </c>
      <c r="AG714" s="6">
        <f t="shared" si="288"/>
        <v>0</v>
      </c>
      <c r="AH714" s="14" t="str">
        <f>LEFT(X714,2)&amp;"."&amp;VLOOKUP(MID(X714,4,3),'Data validation'!$A$1:$B$12,2,FALSE)&amp;".2025"</f>
        <v>12.01.2025</v>
      </c>
      <c r="AI714">
        <f t="shared" si="289"/>
        <v>3</v>
      </c>
      <c r="AJ714" t="str">
        <f>H714&amp;"."&amp;VLOOKUP(I714,'Data validation'!$A$1:$B$12,2,FALSE)&amp;".2026"</f>
        <v>15.07.2026</v>
      </c>
      <c r="AK714">
        <f t="shared" si="290"/>
        <v>29</v>
      </c>
      <c r="AL714" t="e">
        <f>VLOOKUP(E714,[2]Sheet1!$A:$B,2,FALSE)</f>
        <v>#N/A</v>
      </c>
    </row>
    <row r="715" spans="1:38" x14ac:dyDescent="0.25">
      <c r="A715" t="str">
        <f>VLOOKUP(Q715,'Data validation'!$K$2:$L$50,2,FALSE)</f>
        <v>TO</v>
      </c>
      <c r="B715">
        <f t="shared" si="276"/>
        <v>0</v>
      </c>
      <c r="C715">
        <f t="shared" si="277"/>
        <v>6</v>
      </c>
      <c r="D715">
        <f t="shared" si="278"/>
        <v>0</v>
      </c>
      <c r="E715">
        <v>9877</v>
      </c>
      <c r="F715" t="s">
        <v>5523</v>
      </c>
      <c r="G715" t="s">
        <v>125</v>
      </c>
      <c r="H715" t="str">
        <f t="shared" si="279"/>
        <v>21</v>
      </c>
      <c r="I715" t="str">
        <f t="shared" si="280"/>
        <v>Jun</v>
      </c>
      <c r="J715" t="s">
        <v>126</v>
      </c>
      <c r="K715" t="str">
        <f t="shared" si="281"/>
        <v>27</v>
      </c>
      <c r="L715" t="str">
        <f t="shared" si="282"/>
        <v>Jun</v>
      </c>
      <c r="M715">
        <v>6</v>
      </c>
      <c r="N715">
        <f t="shared" si="283"/>
        <v>6</v>
      </c>
      <c r="O715">
        <f t="shared" si="284"/>
        <v>0</v>
      </c>
      <c r="P715">
        <f t="shared" si="285"/>
        <v>0</v>
      </c>
      <c r="Q715" t="s">
        <v>56</v>
      </c>
      <c r="R715" t="s">
        <v>110</v>
      </c>
      <c r="S715">
        <v>4</v>
      </c>
      <c r="T715">
        <v>0</v>
      </c>
      <c r="U715" s="2">
        <f>SUMIFS(Novoton!L:L,Novoton!D:D,'Резервации 2026'!E715)</f>
        <v>2989.4079218000002</v>
      </c>
      <c r="V715" s="2">
        <f t="shared" si="291"/>
        <v>498.23465363333338</v>
      </c>
      <c r="W715" t="s">
        <v>262</v>
      </c>
      <c r="X715" t="s">
        <v>5524</v>
      </c>
      <c r="Y715" t="s">
        <v>5488</v>
      </c>
      <c r="Z715" t="str">
        <f t="shared" si="286"/>
        <v>Jan</v>
      </c>
      <c r="AA715" s="6">
        <f t="shared" si="270"/>
        <v>0</v>
      </c>
      <c r="AB715" s="6">
        <f t="shared" si="270"/>
        <v>6</v>
      </c>
      <c r="AC715" s="6">
        <f t="shared" si="270"/>
        <v>0</v>
      </c>
      <c r="AD715" s="6">
        <f t="shared" si="270"/>
        <v>0</v>
      </c>
      <c r="AE715" s="6">
        <f t="shared" si="270"/>
        <v>0</v>
      </c>
      <c r="AF715" s="6">
        <f t="shared" si="287"/>
        <v>6</v>
      </c>
      <c r="AG715" s="6">
        <f t="shared" si="288"/>
        <v>0</v>
      </c>
      <c r="AH715" s="14" t="str">
        <f>LEFT(X715,2)&amp;"."&amp;VLOOKUP(MID(X715,4,3),'Data validation'!$A$1:$B$12,2,FALSE)&amp;".2025"</f>
        <v>30.01.2025</v>
      </c>
      <c r="AI715">
        <f t="shared" si="289"/>
        <v>5</v>
      </c>
      <c r="AJ715" t="str">
        <f>H715&amp;"."&amp;VLOOKUP(I715,'Data validation'!$A$1:$B$12,2,FALSE)&amp;".2026"</f>
        <v>21.06.2026</v>
      </c>
      <c r="AK715">
        <f t="shared" si="290"/>
        <v>26</v>
      </c>
      <c r="AL715" t="e">
        <f>VLOOKUP(E715,[2]Sheet1!$A:$B,2,FALSE)</f>
        <v>#N/A</v>
      </c>
    </row>
    <row r="716" spans="1:38" x14ac:dyDescent="0.25">
      <c r="A716" t="str">
        <f>VLOOKUP(Q716,'Data validation'!$K$2:$L$50,2,FALSE)</f>
        <v>TO</v>
      </c>
      <c r="B716">
        <f t="shared" si="276"/>
        <v>0</v>
      </c>
      <c r="C716">
        <f t="shared" si="277"/>
        <v>4</v>
      </c>
      <c r="D716">
        <f t="shared" si="278"/>
        <v>2</v>
      </c>
      <c r="E716">
        <v>10016</v>
      </c>
      <c r="F716" t="s">
        <v>6231</v>
      </c>
      <c r="G716" t="s">
        <v>72</v>
      </c>
      <c r="H716" t="str">
        <f t="shared" si="279"/>
        <v>07</v>
      </c>
      <c r="I716" t="str">
        <f t="shared" si="280"/>
        <v>Jul</v>
      </c>
      <c r="J716" t="s">
        <v>32</v>
      </c>
      <c r="K716" t="str">
        <f t="shared" si="281"/>
        <v>13</v>
      </c>
      <c r="L716" t="str">
        <f t="shared" si="282"/>
        <v>Jul</v>
      </c>
      <c r="M716">
        <v>6</v>
      </c>
      <c r="N716">
        <f t="shared" si="283"/>
        <v>6</v>
      </c>
      <c r="O716">
        <f t="shared" si="284"/>
        <v>0</v>
      </c>
      <c r="P716">
        <f t="shared" si="285"/>
        <v>0</v>
      </c>
      <c r="Q716" t="s">
        <v>162</v>
      </c>
      <c r="R716" t="s">
        <v>17</v>
      </c>
      <c r="S716">
        <v>2</v>
      </c>
      <c r="T716">
        <v>2</v>
      </c>
      <c r="U716" s="2">
        <f>SUMIFS(Magelan!L:L,Magelan!D:D,'Резервации 2026'!E716)</f>
        <v>2422.2954549999999</v>
      </c>
      <c r="V716" s="2">
        <f t="shared" ref="V716:V720" si="292">+U716/M716</f>
        <v>403.71590916666668</v>
      </c>
      <c r="W716" t="s">
        <v>262</v>
      </c>
      <c r="X716" t="s">
        <v>6232</v>
      </c>
      <c r="Y716" t="s">
        <v>6226</v>
      </c>
      <c r="Z716" t="str">
        <f t="shared" si="286"/>
        <v>Feb</v>
      </c>
      <c r="AA716" s="6">
        <f t="shared" ref="AA716:AE766" si="293">IF($I716=AA$1,IF($L716=AA$1,$M716,$O716),IF($L716=AA$1,$P716,0))</f>
        <v>0</v>
      </c>
      <c r="AB716" s="6">
        <f t="shared" si="293"/>
        <v>0</v>
      </c>
      <c r="AC716" s="6">
        <f t="shared" si="293"/>
        <v>6</v>
      </c>
      <c r="AD716" s="6">
        <f t="shared" si="293"/>
        <v>0</v>
      </c>
      <c r="AE716" s="6">
        <f t="shared" si="293"/>
        <v>0</v>
      </c>
      <c r="AF716" s="6">
        <f t="shared" si="287"/>
        <v>6</v>
      </c>
      <c r="AG716" s="6">
        <f t="shared" si="288"/>
        <v>0</v>
      </c>
      <c r="AH716" s="14" t="str">
        <f>LEFT(X716,2)&amp;"."&amp;VLOOKUP(MID(X716,4,3),'Data validation'!$A$1:$B$12,2,FALSE)&amp;".2025"</f>
        <v>06.02.2025</v>
      </c>
      <c r="AI716">
        <f t="shared" si="289"/>
        <v>6</v>
      </c>
      <c r="AJ716" t="str">
        <f>H716&amp;"."&amp;VLOOKUP(I716,'Data validation'!$A$1:$B$12,2,FALSE)&amp;".2026"</f>
        <v>07.07.2026</v>
      </c>
      <c r="AK716">
        <f t="shared" si="290"/>
        <v>28</v>
      </c>
      <c r="AL716" t="e">
        <f>VLOOKUP(E716,[2]Sheet1!$A:$B,2,FALSE)</f>
        <v>#N/A</v>
      </c>
    </row>
    <row r="717" spans="1:38" x14ac:dyDescent="0.25">
      <c r="A717" t="str">
        <f>VLOOKUP(Q717,'Data validation'!$K$2:$L$50,2,FALSE)</f>
        <v>TO</v>
      </c>
      <c r="B717">
        <f t="shared" si="276"/>
        <v>0</v>
      </c>
      <c r="C717">
        <f t="shared" si="277"/>
        <v>0</v>
      </c>
      <c r="D717">
        <f t="shared" si="278"/>
        <v>5</v>
      </c>
      <c r="E717">
        <v>10017</v>
      </c>
      <c r="F717" t="s">
        <v>6233</v>
      </c>
      <c r="G717" t="s">
        <v>32</v>
      </c>
      <c r="H717" t="str">
        <f t="shared" si="279"/>
        <v>13</v>
      </c>
      <c r="I717" t="str">
        <f t="shared" si="280"/>
        <v>Jul</v>
      </c>
      <c r="J717" t="s">
        <v>33</v>
      </c>
      <c r="K717" t="str">
        <f t="shared" si="281"/>
        <v>18</v>
      </c>
      <c r="L717" t="str">
        <f t="shared" si="282"/>
        <v>Jul</v>
      </c>
      <c r="M717">
        <v>5</v>
      </c>
      <c r="N717">
        <f t="shared" si="283"/>
        <v>5</v>
      </c>
      <c r="O717">
        <f t="shared" si="284"/>
        <v>0</v>
      </c>
      <c r="P717">
        <f t="shared" si="285"/>
        <v>0</v>
      </c>
      <c r="Q717" t="s">
        <v>162</v>
      </c>
      <c r="R717" t="s">
        <v>25</v>
      </c>
      <c r="S717">
        <v>2</v>
      </c>
      <c r="T717">
        <v>1</v>
      </c>
      <c r="U717" s="2">
        <f>SUMIFS(Magelan!L:L,Magelan!D:D,'Резервации 2026'!E717)</f>
        <v>1735.9947079999999</v>
      </c>
      <c r="V717" s="2">
        <f t="shared" si="292"/>
        <v>347.19894160000001</v>
      </c>
      <c r="W717" t="s">
        <v>262</v>
      </c>
      <c r="X717" t="s">
        <v>6234</v>
      </c>
      <c r="Y717" t="s">
        <v>6226</v>
      </c>
      <c r="Z717" t="str">
        <f t="shared" si="286"/>
        <v>Feb</v>
      </c>
      <c r="AA717" s="6">
        <f t="shared" si="293"/>
        <v>0</v>
      </c>
      <c r="AB717" s="6">
        <f t="shared" si="293"/>
        <v>0</v>
      </c>
      <c r="AC717" s="6">
        <f t="shared" si="293"/>
        <v>5</v>
      </c>
      <c r="AD717" s="6">
        <f t="shared" si="293"/>
        <v>0</v>
      </c>
      <c r="AE717" s="6">
        <f t="shared" si="293"/>
        <v>0</v>
      </c>
      <c r="AF717" s="6">
        <f t="shared" si="287"/>
        <v>5</v>
      </c>
      <c r="AG717" s="6">
        <f t="shared" si="288"/>
        <v>0</v>
      </c>
      <c r="AH717" s="14" t="str">
        <f>LEFT(X717,2)&amp;"."&amp;VLOOKUP(MID(X717,4,3),'Data validation'!$A$1:$B$12,2,FALSE)&amp;".2025"</f>
        <v>06.02.2025</v>
      </c>
      <c r="AI717">
        <f t="shared" si="289"/>
        <v>6</v>
      </c>
      <c r="AJ717" t="str">
        <f>H717&amp;"."&amp;VLOOKUP(I717,'Data validation'!$A$1:$B$12,2,FALSE)&amp;".2026"</f>
        <v>13.07.2026</v>
      </c>
      <c r="AK717">
        <f t="shared" si="290"/>
        <v>29</v>
      </c>
      <c r="AL717" t="e">
        <f>VLOOKUP(E717,[2]Sheet1!$A:$B,2,FALSE)</f>
        <v>#N/A</v>
      </c>
    </row>
    <row r="718" spans="1:38" x14ac:dyDescent="0.25">
      <c r="A718" t="str">
        <f>VLOOKUP(Q718,'Data validation'!$K$2:$L$50,2,FALSE)</f>
        <v>TO</v>
      </c>
      <c r="B718">
        <f t="shared" si="276"/>
        <v>0</v>
      </c>
      <c r="C718">
        <f t="shared" si="277"/>
        <v>4</v>
      </c>
      <c r="D718">
        <f t="shared" si="278"/>
        <v>2</v>
      </c>
      <c r="E718">
        <v>10015</v>
      </c>
      <c r="F718" t="s">
        <v>6235</v>
      </c>
      <c r="G718" t="s">
        <v>72</v>
      </c>
      <c r="H718" t="str">
        <f t="shared" si="279"/>
        <v>07</v>
      </c>
      <c r="I718" t="str">
        <f t="shared" si="280"/>
        <v>Jul</v>
      </c>
      <c r="J718" t="s">
        <v>32</v>
      </c>
      <c r="K718" t="str">
        <f t="shared" si="281"/>
        <v>13</v>
      </c>
      <c r="L718" t="str">
        <f t="shared" si="282"/>
        <v>Jul</v>
      </c>
      <c r="M718">
        <v>6</v>
      </c>
      <c r="N718">
        <f t="shared" si="283"/>
        <v>6</v>
      </c>
      <c r="O718">
        <f t="shared" si="284"/>
        <v>0</v>
      </c>
      <c r="P718">
        <f t="shared" si="285"/>
        <v>0</v>
      </c>
      <c r="Q718" t="s">
        <v>162</v>
      </c>
      <c r="R718" t="s">
        <v>20</v>
      </c>
      <c r="S718">
        <v>2</v>
      </c>
      <c r="T718">
        <v>2</v>
      </c>
      <c r="U718" s="2">
        <f>SUMIFS(Magelan!L:L,Magelan!D:D,'Резервации 2026'!E718)</f>
        <v>2482.9653015999997</v>
      </c>
      <c r="V718" s="2">
        <f t="shared" si="292"/>
        <v>413.82755026666661</v>
      </c>
      <c r="W718" t="s">
        <v>262</v>
      </c>
      <c r="X718" t="s">
        <v>6236</v>
      </c>
      <c r="Y718" t="s">
        <v>6226</v>
      </c>
      <c r="Z718" t="str">
        <f t="shared" si="286"/>
        <v>Feb</v>
      </c>
      <c r="AA718" s="6">
        <f t="shared" si="293"/>
        <v>0</v>
      </c>
      <c r="AB718" s="6">
        <f t="shared" si="293"/>
        <v>0</v>
      </c>
      <c r="AC718" s="6">
        <f t="shared" si="293"/>
        <v>6</v>
      </c>
      <c r="AD718" s="6">
        <f t="shared" si="293"/>
        <v>0</v>
      </c>
      <c r="AE718" s="6">
        <f t="shared" si="293"/>
        <v>0</v>
      </c>
      <c r="AF718" s="6">
        <f t="shared" si="287"/>
        <v>6</v>
      </c>
      <c r="AG718" s="6">
        <f t="shared" si="288"/>
        <v>0</v>
      </c>
      <c r="AH718" s="14" t="str">
        <f>LEFT(X718,2)&amp;"."&amp;VLOOKUP(MID(X718,4,3),'Data validation'!$A$1:$B$12,2,FALSE)&amp;".2025"</f>
        <v>06.02.2025</v>
      </c>
      <c r="AI718">
        <f t="shared" si="289"/>
        <v>6</v>
      </c>
      <c r="AJ718" t="str">
        <f>H718&amp;"."&amp;VLOOKUP(I718,'Data validation'!$A$1:$B$12,2,FALSE)&amp;".2026"</f>
        <v>07.07.2026</v>
      </c>
      <c r="AK718">
        <f t="shared" si="290"/>
        <v>28</v>
      </c>
      <c r="AL718" t="e">
        <f>VLOOKUP(E718,[2]Sheet1!$A:$B,2,FALSE)</f>
        <v>#N/A</v>
      </c>
    </row>
    <row r="719" spans="1:38" x14ac:dyDescent="0.25">
      <c r="A719" t="str">
        <f>VLOOKUP(Q719,'Data validation'!$K$2:$L$50,2,FALSE)</f>
        <v>TO</v>
      </c>
      <c r="B719">
        <f t="shared" si="276"/>
        <v>0</v>
      </c>
      <c r="C719">
        <f t="shared" si="277"/>
        <v>0</v>
      </c>
      <c r="D719">
        <f t="shared" si="278"/>
        <v>6</v>
      </c>
      <c r="E719">
        <v>9574</v>
      </c>
      <c r="F719" t="s">
        <v>5092</v>
      </c>
      <c r="G719" t="s">
        <v>155</v>
      </c>
      <c r="H719" t="str">
        <f t="shared" si="279"/>
        <v>19</v>
      </c>
      <c r="I719" t="str">
        <f t="shared" si="280"/>
        <v>Jul</v>
      </c>
      <c r="J719" t="s">
        <v>107</v>
      </c>
      <c r="K719" t="str">
        <f t="shared" si="281"/>
        <v>25</v>
      </c>
      <c r="L719" t="str">
        <f t="shared" si="282"/>
        <v>Jul</v>
      </c>
      <c r="M719">
        <v>6</v>
      </c>
      <c r="N719">
        <f t="shared" si="283"/>
        <v>6</v>
      </c>
      <c r="O719">
        <f t="shared" si="284"/>
        <v>0</v>
      </c>
      <c r="P719">
        <f t="shared" si="285"/>
        <v>0</v>
      </c>
      <c r="Q719" t="s">
        <v>81</v>
      </c>
      <c r="R719" t="s">
        <v>20</v>
      </c>
      <c r="S719">
        <v>3</v>
      </c>
      <c r="T719">
        <v>1</v>
      </c>
      <c r="U719" s="2">
        <f>SUMIFS(SLR!L:L,SLR!D:D,'Резервации 2026'!E719)</f>
        <v>2584.1599458000001</v>
      </c>
      <c r="V719" s="2">
        <f t="shared" si="292"/>
        <v>430.69332430000003</v>
      </c>
      <c r="W719" t="s">
        <v>262</v>
      </c>
      <c r="X719" t="s">
        <v>4715</v>
      </c>
      <c r="Y719" t="s">
        <v>4691</v>
      </c>
      <c r="Z719" t="str">
        <f t="shared" si="286"/>
        <v>Jan</v>
      </c>
      <c r="AA719" s="6">
        <f t="shared" si="293"/>
        <v>0</v>
      </c>
      <c r="AB719" s="6">
        <f t="shared" si="293"/>
        <v>0</v>
      </c>
      <c r="AC719" s="6">
        <f t="shared" si="293"/>
        <v>6</v>
      </c>
      <c r="AD719" s="6">
        <f t="shared" si="293"/>
        <v>0</v>
      </c>
      <c r="AE719" s="6">
        <f t="shared" si="293"/>
        <v>0</v>
      </c>
      <c r="AF719" s="6">
        <f t="shared" si="287"/>
        <v>6</v>
      </c>
      <c r="AG719" s="6">
        <f t="shared" si="288"/>
        <v>0</v>
      </c>
      <c r="AH719" s="14" t="str">
        <f>LEFT(X719,2)&amp;"."&amp;VLOOKUP(MID(X719,4,3),'Data validation'!$A$1:$B$12,2,FALSE)&amp;".2025"</f>
        <v>19.01.2025</v>
      </c>
      <c r="AI719">
        <f t="shared" si="289"/>
        <v>4</v>
      </c>
      <c r="AJ719" t="str">
        <f>H719&amp;"."&amp;VLOOKUP(I719,'Data validation'!$A$1:$B$12,2,FALSE)&amp;".2026"</f>
        <v>19.07.2026</v>
      </c>
      <c r="AK719">
        <f t="shared" si="290"/>
        <v>30</v>
      </c>
      <c r="AL719" t="e">
        <f>VLOOKUP(E719,[2]Sheet1!$A:$B,2,FALSE)</f>
        <v>#N/A</v>
      </c>
    </row>
    <row r="720" spans="1:38" x14ac:dyDescent="0.25">
      <c r="A720" t="str">
        <f>VLOOKUP(Q720,'Data validation'!$K$2:$L$50,2,FALSE)</f>
        <v>TO</v>
      </c>
      <c r="B720">
        <f t="shared" si="276"/>
        <v>0</v>
      </c>
      <c r="C720">
        <f t="shared" si="277"/>
        <v>0</v>
      </c>
      <c r="D720">
        <f t="shared" si="278"/>
        <v>5</v>
      </c>
      <c r="E720">
        <v>9707</v>
      </c>
      <c r="F720" t="s">
        <v>5093</v>
      </c>
      <c r="G720" t="s">
        <v>326</v>
      </c>
      <c r="H720" t="str">
        <f t="shared" si="279"/>
        <v>10</v>
      </c>
      <c r="I720" t="str">
        <f t="shared" si="280"/>
        <v>Aug</v>
      </c>
      <c r="J720" t="s">
        <v>90</v>
      </c>
      <c r="K720" t="str">
        <f t="shared" si="281"/>
        <v>15</v>
      </c>
      <c r="L720" t="str">
        <f t="shared" si="282"/>
        <v>Aug</v>
      </c>
      <c r="M720">
        <v>5</v>
      </c>
      <c r="N720">
        <f t="shared" si="283"/>
        <v>5</v>
      </c>
      <c r="O720">
        <f t="shared" si="284"/>
        <v>0</v>
      </c>
      <c r="P720">
        <f t="shared" si="285"/>
        <v>0</v>
      </c>
      <c r="Q720" t="s">
        <v>81</v>
      </c>
      <c r="R720" t="s">
        <v>63</v>
      </c>
      <c r="S720">
        <v>2</v>
      </c>
      <c r="T720">
        <v>1</v>
      </c>
      <c r="U720" s="2">
        <f>SUMIFS(SLR!L:L,SLR!D:D,'Резервации 2026'!E720)</f>
        <v>1595.1749480000001</v>
      </c>
      <c r="V720" s="2">
        <f t="shared" si="292"/>
        <v>319.03498960000002</v>
      </c>
      <c r="W720" t="s">
        <v>262</v>
      </c>
      <c r="X720" t="s">
        <v>5094</v>
      </c>
      <c r="Y720" t="s">
        <v>5095</v>
      </c>
      <c r="Z720" t="str">
        <f t="shared" si="286"/>
        <v>Jan</v>
      </c>
      <c r="AA720" s="6">
        <f t="shared" si="293"/>
        <v>0</v>
      </c>
      <c r="AB720" s="6">
        <f t="shared" si="293"/>
        <v>0</v>
      </c>
      <c r="AC720" s="6">
        <f t="shared" si="293"/>
        <v>0</v>
      </c>
      <c r="AD720" s="6">
        <f t="shared" si="293"/>
        <v>5</v>
      </c>
      <c r="AE720" s="6">
        <f t="shared" si="293"/>
        <v>0</v>
      </c>
      <c r="AF720" s="6">
        <f t="shared" si="287"/>
        <v>5</v>
      </c>
      <c r="AG720" s="6">
        <f t="shared" si="288"/>
        <v>0</v>
      </c>
      <c r="AH720" s="14" t="str">
        <f>LEFT(X720,2)&amp;"."&amp;VLOOKUP(MID(X720,4,3),'Data validation'!$A$1:$B$12,2,FALSE)&amp;".2025"</f>
        <v>25.01.2025</v>
      </c>
      <c r="AI720">
        <f t="shared" si="289"/>
        <v>4</v>
      </c>
      <c r="AJ720" t="str">
        <f>H720&amp;"."&amp;VLOOKUP(I720,'Data validation'!$A$1:$B$12,2,FALSE)&amp;".2026"</f>
        <v>10.08.2026</v>
      </c>
      <c r="AK720">
        <f t="shared" si="290"/>
        <v>33</v>
      </c>
      <c r="AL720" t="e">
        <f>VLOOKUP(E720,[2]Sheet1!$A:$B,2,FALSE)</f>
        <v>#N/A</v>
      </c>
    </row>
    <row r="721" spans="1:38" x14ac:dyDescent="0.25">
      <c r="A721" t="str">
        <f>VLOOKUP(Q721,'Data validation'!$K$2:$L$50,2,FALSE)</f>
        <v>BOOKING</v>
      </c>
      <c r="B721">
        <f t="shared" si="276"/>
        <v>0</v>
      </c>
      <c r="C721">
        <f t="shared" si="277"/>
        <v>3</v>
      </c>
      <c r="D721">
        <f t="shared" si="278"/>
        <v>0</v>
      </c>
      <c r="E721">
        <v>9464</v>
      </c>
      <c r="F721" t="s">
        <v>7953</v>
      </c>
      <c r="G721" t="s">
        <v>125</v>
      </c>
      <c r="H721" t="str">
        <f t="shared" si="279"/>
        <v>21</v>
      </c>
      <c r="I721" t="str">
        <f t="shared" si="280"/>
        <v>Jun</v>
      </c>
      <c r="J721" t="s">
        <v>152</v>
      </c>
      <c r="K721" t="str">
        <f t="shared" si="281"/>
        <v>24</v>
      </c>
      <c r="L721" t="str">
        <f t="shared" si="282"/>
        <v>Jun</v>
      </c>
      <c r="M721">
        <v>3</v>
      </c>
      <c r="N721">
        <f t="shared" si="283"/>
        <v>3</v>
      </c>
      <c r="O721">
        <f t="shared" si="284"/>
        <v>0</v>
      </c>
      <c r="P721">
        <f t="shared" si="285"/>
        <v>0</v>
      </c>
      <c r="Q721" t="s">
        <v>587</v>
      </c>
      <c r="R721" t="s">
        <v>63</v>
      </c>
      <c r="S721">
        <v>2</v>
      </c>
      <c r="T721">
        <v>2</v>
      </c>
      <c r="U721" s="2">
        <v>1436.2431255963302</v>
      </c>
      <c r="V721" s="2">
        <v>478.74770853211004</v>
      </c>
      <c r="W721" t="s">
        <v>262</v>
      </c>
      <c r="X721" t="s">
        <v>4576</v>
      </c>
      <c r="Y721" t="s">
        <v>4556</v>
      </c>
      <c r="Z721" t="str">
        <f t="shared" si="286"/>
        <v>Jan</v>
      </c>
      <c r="AA721" s="6">
        <f t="shared" si="293"/>
        <v>0</v>
      </c>
      <c r="AB721" s="6">
        <f t="shared" si="293"/>
        <v>3</v>
      </c>
      <c r="AC721" s="6">
        <f t="shared" si="293"/>
        <v>0</v>
      </c>
      <c r="AD721" s="6">
        <f t="shared" si="293"/>
        <v>0</v>
      </c>
      <c r="AE721" s="6">
        <f t="shared" si="293"/>
        <v>0</v>
      </c>
      <c r="AF721" s="6">
        <f t="shared" si="287"/>
        <v>3</v>
      </c>
      <c r="AG721" s="6">
        <f t="shared" si="288"/>
        <v>0</v>
      </c>
      <c r="AH721" s="14" t="str">
        <f>LEFT(X721,2)&amp;"."&amp;VLOOKUP(MID(X721,4,3),'Data validation'!$A$1:$B$12,2,FALSE)&amp;".2025"</f>
        <v>12.01.2025</v>
      </c>
      <c r="AI721">
        <f t="shared" si="289"/>
        <v>3</v>
      </c>
      <c r="AJ721" t="str">
        <f>H721&amp;"."&amp;VLOOKUP(I721,'Data validation'!$A$1:$B$12,2,FALSE)&amp;".2026"</f>
        <v>21.06.2026</v>
      </c>
      <c r="AK721">
        <f t="shared" si="290"/>
        <v>26</v>
      </c>
      <c r="AL721" t="e">
        <f>VLOOKUP(E721,[2]Sheet1!$A:$B,2,FALSE)</f>
        <v>#N/A</v>
      </c>
    </row>
    <row r="722" spans="1:38" x14ac:dyDescent="0.25">
      <c r="A722" t="str">
        <f>VLOOKUP(Q722,'Data validation'!$K$2:$L$50,2,FALSE)</f>
        <v>TO</v>
      </c>
      <c r="B722">
        <f t="shared" si="276"/>
        <v>0</v>
      </c>
      <c r="C722">
        <f t="shared" si="277"/>
        <v>0</v>
      </c>
      <c r="D722">
        <f t="shared" si="278"/>
        <v>6</v>
      </c>
      <c r="E722">
        <v>9573</v>
      </c>
      <c r="F722" t="s">
        <v>5096</v>
      </c>
      <c r="G722" t="s">
        <v>155</v>
      </c>
      <c r="H722" t="str">
        <f t="shared" si="279"/>
        <v>19</v>
      </c>
      <c r="I722" t="str">
        <f t="shared" si="280"/>
        <v>Jul</v>
      </c>
      <c r="J722" t="s">
        <v>107</v>
      </c>
      <c r="K722" t="str">
        <f t="shared" si="281"/>
        <v>25</v>
      </c>
      <c r="L722" t="str">
        <f t="shared" si="282"/>
        <v>Jul</v>
      </c>
      <c r="M722">
        <v>6</v>
      </c>
      <c r="N722">
        <f t="shared" si="283"/>
        <v>6</v>
      </c>
      <c r="O722">
        <f t="shared" si="284"/>
        <v>0</v>
      </c>
      <c r="P722">
        <f t="shared" si="285"/>
        <v>0</v>
      </c>
      <c r="Q722" t="s">
        <v>81</v>
      </c>
      <c r="R722" t="s">
        <v>48</v>
      </c>
      <c r="S722">
        <v>2</v>
      </c>
      <c r="T722">
        <v>1</v>
      </c>
      <c r="U722" s="2">
        <f>SUMIFS(SLR!L:L,SLR!D:D,'Резервации 2026'!E722)</f>
        <v>2170.5019007999999</v>
      </c>
      <c r="V722" s="2">
        <f>+U722/M722</f>
        <v>361.75031680000001</v>
      </c>
      <c r="W722" t="s">
        <v>262</v>
      </c>
      <c r="X722" t="s">
        <v>4713</v>
      </c>
      <c r="Y722" t="s">
        <v>4658</v>
      </c>
      <c r="Z722" t="str">
        <f t="shared" si="286"/>
        <v>Jan</v>
      </c>
      <c r="AA722" s="6">
        <f t="shared" si="293"/>
        <v>0</v>
      </c>
      <c r="AB722" s="6">
        <f t="shared" si="293"/>
        <v>0</v>
      </c>
      <c r="AC722" s="6">
        <f t="shared" si="293"/>
        <v>6</v>
      </c>
      <c r="AD722" s="6">
        <f t="shared" si="293"/>
        <v>0</v>
      </c>
      <c r="AE722" s="6">
        <f t="shared" si="293"/>
        <v>0</v>
      </c>
      <c r="AF722" s="6">
        <f t="shared" si="287"/>
        <v>6</v>
      </c>
      <c r="AG722" s="6">
        <f t="shared" si="288"/>
        <v>0</v>
      </c>
      <c r="AH722" s="14" t="str">
        <f>LEFT(X722,2)&amp;"."&amp;VLOOKUP(MID(X722,4,3),'Data validation'!$A$1:$B$12,2,FALSE)&amp;".2025"</f>
        <v>19.01.2025</v>
      </c>
      <c r="AI722">
        <f t="shared" si="289"/>
        <v>4</v>
      </c>
      <c r="AJ722" t="str">
        <f>H722&amp;"."&amp;VLOOKUP(I722,'Data validation'!$A$1:$B$12,2,FALSE)&amp;".2026"</f>
        <v>19.07.2026</v>
      </c>
      <c r="AK722">
        <f t="shared" si="290"/>
        <v>30</v>
      </c>
      <c r="AL722" t="e">
        <f>VLOOKUP(E722,[2]Sheet1!$A:$B,2,FALSE)</f>
        <v>#N/A</v>
      </c>
    </row>
    <row r="723" spans="1:38" x14ac:dyDescent="0.25">
      <c r="A723" t="str">
        <f>VLOOKUP(Q723,'Data validation'!$K$2:$L$50,2,FALSE)</f>
        <v>TO</v>
      </c>
      <c r="B723">
        <f t="shared" si="276"/>
        <v>0</v>
      </c>
      <c r="C723">
        <f t="shared" si="277"/>
        <v>5</v>
      </c>
      <c r="D723">
        <f t="shared" si="278"/>
        <v>0</v>
      </c>
      <c r="E723">
        <v>9878</v>
      </c>
      <c r="F723" t="s">
        <v>5525</v>
      </c>
      <c r="G723" t="s">
        <v>125</v>
      </c>
      <c r="H723" t="str">
        <f t="shared" si="279"/>
        <v>21</v>
      </c>
      <c r="I723" t="str">
        <f t="shared" si="280"/>
        <v>Jun</v>
      </c>
      <c r="J723" t="s">
        <v>950</v>
      </c>
      <c r="K723" t="str">
        <f t="shared" si="281"/>
        <v>26</v>
      </c>
      <c r="L723" t="str">
        <f t="shared" si="282"/>
        <v>Jun</v>
      </c>
      <c r="M723">
        <v>5</v>
      </c>
      <c r="N723">
        <f t="shared" si="283"/>
        <v>5</v>
      </c>
      <c r="O723">
        <f t="shared" si="284"/>
        <v>0</v>
      </c>
      <c r="P723">
        <f t="shared" si="285"/>
        <v>0</v>
      </c>
      <c r="Q723" t="s">
        <v>162</v>
      </c>
      <c r="R723" t="s">
        <v>63</v>
      </c>
      <c r="S723">
        <v>2</v>
      </c>
      <c r="T723">
        <v>2</v>
      </c>
      <c r="U723" s="2">
        <f>SUMIFS(Magelan!L:L,Magelan!D:D,'Резервации 2026'!E723)</f>
        <v>1629.6562309000001</v>
      </c>
      <c r="V723" s="2">
        <f t="shared" ref="V723:V724" si="294">+U723/M723</f>
        <v>325.93124618000002</v>
      </c>
      <c r="W723" t="s">
        <v>262</v>
      </c>
      <c r="X723" t="s">
        <v>5526</v>
      </c>
      <c r="Y723" t="s">
        <v>5488</v>
      </c>
      <c r="Z723" t="str">
        <f t="shared" si="286"/>
        <v>Jan</v>
      </c>
      <c r="AA723" s="6">
        <f t="shared" si="293"/>
        <v>0</v>
      </c>
      <c r="AB723" s="6">
        <f t="shared" si="293"/>
        <v>5</v>
      </c>
      <c r="AC723" s="6">
        <f t="shared" si="293"/>
        <v>0</v>
      </c>
      <c r="AD723" s="6">
        <f t="shared" si="293"/>
        <v>0</v>
      </c>
      <c r="AE723" s="6">
        <f t="shared" si="293"/>
        <v>0</v>
      </c>
      <c r="AF723" s="6">
        <f t="shared" si="287"/>
        <v>5</v>
      </c>
      <c r="AG723" s="6">
        <f t="shared" si="288"/>
        <v>0</v>
      </c>
      <c r="AH723" s="14" t="str">
        <f>LEFT(X723,2)&amp;"."&amp;VLOOKUP(MID(X723,4,3),'Data validation'!$A$1:$B$12,2,FALSE)&amp;".2025"</f>
        <v>30.01.2025</v>
      </c>
      <c r="AI723">
        <f t="shared" si="289"/>
        <v>5</v>
      </c>
      <c r="AJ723" t="str">
        <f>H723&amp;"."&amp;VLOOKUP(I723,'Data validation'!$A$1:$B$12,2,FALSE)&amp;".2026"</f>
        <v>21.06.2026</v>
      </c>
      <c r="AK723">
        <f t="shared" si="290"/>
        <v>26</v>
      </c>
      <c r="AL723" t="e">
        <f>VLOOKUP(E723,[2]Sheet1!$A:$B,2,FALSE)</f>
        <v>#N/A</v>
      </c>
    </row>
    <row r="724" spans="1:38" x14ac:dyDescent="0.25">
      <c r="A724" t="str">
        <f>VLOOKUP(Q724,'Data validation'!$K$2:$L$50,2,FALSE)</f>
        <v>TO</v>
      </c>
      <c r="B724">
        <f t="shared" si="276"/>
        <v>0</v>
      </c>
      <c r="C724">
        <f t="shared" si="277"/>
        <v>5</v>
      </c>
      <c r="D724">
        <f t="shared" si="278"/>
        <v>0</v>
      </c>
      <c r="E724">
        <v>9879</v>
      </c>
      <c r="F724" t="s">
        <v>5527</v>
      </c>
      <c r="G724" t="s">
        <v>125</v>
      </c>
      <c r="H724" t="str">
        <f t="shared" si="279"/>
        <v>21</v>
      </c>
      <c r="I724" t="str">
        <f t="shared" si="280"/>
        <v>Jun</v>
      </c>
      <c r="J724" t="s">
        <v>950</v>
      </c>
      <c r="K724" t="str">
        <f t="shared" si="281"/>
        <v>26</v>
      </c>
      <c r="L724" t="str">
        <f t="shared" si="282"/>
        <v>Jun</v>
      </c>
      <c r="M724">
        <v>5</v>
      </c>
      <c r="N724">
        <f t="shared" si="283"/>
        <v>5</v>
      </c>
      <c r="O724">
        <f t="shared" si="284"/>
        <v>0</v>
      </c>
      <c r="P724">
        <f t="shared" si="285"/>
        <v>0</v>
      </c>
      <c r="Q724" t="s">
        <v>162</v>
      </c>
      <c r="R724" t="s">
        <v>63</v>
      </c>
      <c r="S724">
        <v>2</v>
      </c>
      <c r="T724">
        <v>1</v>
      </c>
      <c r="U724" s="2">
        <f>SUMIFS(Magelan!L:L,Magelan!D:D,'Резервации 2026'!E724)</f>
        <v>1303.7171614000001</v>
      </c>
      <c r="V724" s="2">
        <f t="shared" si="294"/>
        <v>260.74343228000004</v>
      </c>
      <c r="W724" t="s">
        <v>262</v>
      </c>
      <c r="X724" t="s">
        <v>5526</v>
      </c>
      <c r="Y724" t="s">
        <v>5488</v>
      </c>
      <c r="Z724" t="str">
        <f t="shared" si="286"/>
        <v>Jan</v>
      </c>
      <c r="AA724" s="6">
        <f t="shared" si="293"/>
        <v>0</v>
      </c>
      <c r="AB724" s="6">
        <f t="shared" si="293"/>
        <v>5</v>
      </c>
      <c r="AC724" s="6">
        <f t="shared" si="293"/>
        <v>0</v>
      </c>
      <c r="AD724" s="6">
        <f t="shared" si="293"/>
        <v>0</v>
      </c>
      <c r="AE724" s="6">
        <f t="shared" si="293"/>
        <v>0</v>
      </c>
      <c r="AF724" s="6">
        <f t="shared" si="287"/>
        <v>5</v>
      </c>
      <c r="AG724" s="6">
        <f t="shared" si="288"/>
        <v>0</v>
      </c>
      <c r="AH724" s="14" t="str">
        <f>LEFT(X724,2)&amp;"."&amp;VLOOKUP(MID(X724,4,3),'Data validation'!$A$1:$B$12,2,FALSE)&amp;".2025"</f>
        <v>30.01.2025</v>
      </c>
      <c r="AI724">
        <f t="shared" si="289"/>
        <v>5</v>
      </c>
      <c r="AJ724" t="str">
        <f>H724&amp;"."&amp;VLOOKUP(I724,'Data validation'!$A$1:$B$12,2,FALSE)&amp;".2026"</f>
        <v>21.06.2026</v>
      </c>
      <c r="AK724">
        <f t="shared" si="290"/>
        <v>26</v>
      </c>
      <c r="AL724" t="e">
        <f>VLOOKUP(E724,[2]Sheet1!$A:$B,2,FALSE)</f>
        <v>#N/A</v>
      </c>
    </row>
    <row r="725" spans="1:38" x14ac:dyDescent="0.25">
      <c r="A725" t="str">
        <f>VLOOKUP(Q725,'Data validation'!$K$2:$L$50,2,FALSE)</f>
        <v>TO</v>
      </c>
      <c r="B725">
        <f t="shared" si="276"/>
        <v>0</v>
      </c>
      <c r="C725">
        <f t="shared" si="277"/>
        <v>5</v>
      </c>
      <c r="D725">
        <f t="shared" si="278"/>
        <v>0</v>
      </c>
      <c r="E725">
        <v>9880</v>
      </c>
      <c r="F725" t="s">
        <v>5528</v>
      </c>
      <c r="G725" t="s">
        <v>213</v>
      </c>
      <c r="H725" t="str">
        <f t="shared" si="279"/>
        <v>01</v>
      </c>
      <c r="I725" t="str">
        <f t="shared" si="280"/>
        <v>Sep</v>
      </c>
      <c r="J725" t="s">
        <v>214</v>
      </c>
      <c r="K725" t="str">
        <f t="shared" si="281"/>
        <v>06</v>
      </c>
      <c r="L725" t="str">
        <f t="shared" si="282"/>
        <v>Sep</v>
      </c>
      <c r="M725">
        <v>5</v>
      </c>
      <c r="N725">
        <f t="shared" si="283"/>
        <v>5</v>
      </c>
      <c r="O725">
        <f t="shared" si="284"/>
        <v>0</v>
      </c>
      <c r="P725">
        <f t="shared" si="285"/>
        <v>0</v>
      </c>
      <c r="Q725" t="s">
        <v>116</v>
      </c>
      <c r="R725" t="s">
        <v>63</v>
      </c>
      <c r="S725">
        <v>2</v>
      </c>
      <c r="T725">
        <v>1</v>
      </c>
      <c r="U725" s="2">
        <f>SUMIFS(Solvex!L:L,Solvex!D:D,'Резервации 2026'!E725)</f>
        <v>1268.551338</v>
      </c>
      <c r="V725" s="2">
        <f>+U725/M725</f>
        <v>253.71026760000001</v>
      </c>
      <c r="W725" t="s">
        <v>262</v>
      </c>
      <c r="X725" t="s">
        <v>5526</v>
      </c>
      <c r="Y725" t="s">
        <v>5488</v>
      </c>
      <c r="Z725" t="str">
        <f t="shared" si="286"/>
        <v>Jan</v>
      </c>
      <c r="AA725" s="6">
        <f t="shared" si="293"/>
        <v>0</v>
      </c>
      <c r="AB725" s="6">
        <f t="shared" si="293"/>
        <v>0</v>
      </c>
      <c r="AC725" s="6">
        <f t="shared" si="293"/>
        <v>0</v>
      </c>
      <c r="AD725" s="6">
        <f t="shared" si="293"/>
        <v>0</v>
      </c>
      <c r="AE725" s="6">
        <f t="shared" si="293"/>
        <v>5</v>
      </c>
      <c r="AF725" s="6">
        <f t="shared" si="287"/>
        <v>5</v>
      </c>
      <c r="AG725" s="6">
        <f t="shared" si="288"/>
        <v>0</v>
      </c>
      <c r="AH725" s="14" t="str">
        <f>LEFT(X725,2)&amp;"."&amp;VLOOKUP(MID(X725,4,3),'Data validation'!$A$1:$B$12,2,FALSE)&amp;".2025"</f>
        <v>30.01.2025</v>
      </c>
      <c r="AI725">
        <f t="shared" si="289"/>
        <v>5</v>
      </c>
      <c r="AJ725" t="str">
        <f>H725&amp;"."&amp;VLOOKUP(I725,'Data validation'!$A$1:$B$12,2,FALSE)&amp;".2026"</f>
        <v>01.09.2026</v>
      </c>
      <c r="AK725">
        <f t="shared" si="290"/>
        <v>36</v>
      </c>
      <c r="AL725" t="e">
        <f>VLOOKUP(E725,[2]Sheet1!$A:$B,2,FALSE)</f>
        <v>#N/A</v>
      </c>
    </row>
    <row r="726" spans="1:38" x14ac:dyDescent="0.25">
      <c r="A726" t="str">
        <f>VLOOKUP(Q726,'Data validation'!$K$2:$L$50,2,FALSE)</f>
        <v>TO</v>
      </c>
      <c r="B726">
        <f t="shared" si="276"/>
        <v>0</v>
      </c>
      <c r="C726">
        <f t="shared" si="277"/>
        <v>5</v>
      </c>
      <c r="D726">
        <f t="shared" si="278"/>
        <v>0</v>
      </c>
      <c r="E726">
        <v>9881</v>
      </c>
      <c r="F726" t="s">
        <v>5529</v>
      </c>
      <c r="G726" t="s">
        <v>125</v>
      </c>
      <c r="H726" t="str">
        <f t="shared" si="279"/>
        <v>21</v>
      </c>
      <c r="I726" t="str">
        <f t="shared" si="280"/>
        <v>Jun</v>
      </c>
      <c r="J726" t="s">
        <v>950</v>
      </c>
      <c r="K726" t="str">
        <f t="shared" si="281"/>
        <v>26</v>
      </c>
      <c r="L726" t="str">
        <f t="shared" si="282"/>
        <v>Jun</v>
      </c>
      <c r="M726">
        <v>5</v>
      </c>
      <c r="N726">
        <f t="shared" si="283"/>
        <v>5</v>
      </c>
      <c r="O726">
        <f t="shared" si="284"/>
        <v>0</v>
      </c>
      <c r="P726">
        <f t="shared" si="285"/>
        <v>0</v>
      </c>
      <c r="Q726" t="s">
        <v>162</v>
      </c>
      <c r="R726" t="s">
        <v>63</v>
      </c>
      <c r="S726">
        <v>2</v>
      </c>
      <c r="T726">
        <v>0</v>
      </c>
      <c r="U726" s="2">
        <f>SUMIFS(Magelan!L:L,Magelan!D:D,'Резервации 2026'!E726)</f>
        <v>1303.7171614000001</v>
      </c>
      <c r="V726" s="2">
        <f>+U726/M726</f>
        <v>260.74343228000004</v>
      </c>
      <c r="W726" t="s">
        <v>262</v>
      </c>
      <c r="X726" t="s">
        <v>5526</v>
      </c>
      <c r="Y726" t="s">
        <v>5488</v>
      </c>
      <c r="Z726" t="str">
        <f t="shared" si="286"/>
        <v>Jan</v>
      </c>
      <c r="AA726" s="6">
        <f t="shared" si="293"/>
        <v>0</v>
      </c>
      <c r="AB726" s="6">
        <f t="shared" si="293"/>
        <v>5</v>
      </c>
      <c r="AC726" s="6">
        <f t="shared" si="293"/>
        <v>0</v>
      </c>
      <c r="AD726" s="6">
        <f t="shared" si="293"/>
        <v>0</v>
      </c>
      <c r="AE726" s="6">
        <f t="shared" si="293"/>
        <v>0</v>
      </c>
      <c r="AF726" s="6">
        <f t="shared" si="287"/>
        <v>5</v>
      </c>
      <c r="AG726" s="6">
        <f t="shared" si="288"/>
        <v>0</v>
      </c>
      <c r="AH726" s="14" t="str">
        <f>LEFT(X726,2)&amp;"."&amp;VLOOKUP(MID(X726,4,3),'Data validation'!$A$1:$B$12,2,FALSE)&amp;".2025"</f>
        <v>30.01.2025</v>
      </c>
      <c r="AI726">
        <f t="shared" si="289"/>
        <v>5</v>
      </c>
      <c r="AJ726" t="str">
        <f>H726&amp;"."&amp;VLOOKUP(I726,'Data validation'!$A$1:$B$12,2,FALSE)&amp;".2026"</f>
        <v>21.06.2026</v>
      </c>
      <c r="AK726">
        <f t="shared" si="290"/>
        <v>26</v>
      </c>
      <c r="AL726" t="e">
        <f>VLOOKUP(E726,[2]Sheet1!$A:$B,2,FALSE)</f>
        <v>#N/A</v>
      </c>
    </row>
    <row r="727" spans="1:38" x14ac:dyDescent="0.25">
      <c r="A727" t="str">
        <f>VLOOKUP(Q727,'Data validation'!$K$2:$L$50,2,FALSE)</f>
        <v>ITAKA</v>
      </c>
      <c r="B727">
        <f t="shared" si="276"/>
        <v>0</v>
      </c>
      <c r="C727">
        <f t="shared" si="277"/>
        <v>0</v>
      </c>
      <c r="D727">
        <f t="shared" si="278"/>
        <v>10</v>
      </c>
      <c r="E727">
        <v>10018</v>
      </c>
      <c r="F727" t="s">
        <v>6237</v>
      </c>
      <c r="G727" t="s">
        <v>93</v>
      </c>
      <c r="H727" t="str">
        <f t="shared" si="279"/>
        <v>21</v>
      </c>
      <c r="I727" t="str">
        <f t="shared" si="280"/>
        <v>Jul</v>
      </c>
      <c r="J727" t="s">
        <v>108</v>
      </c>
      <c r="K727" t="str">
        <f t="shared" si="281"/>
        <v>31</v>
      </c>
      <c r="L727" t="str">
        <f t="shared" si="282"/>
        <v>Jul</v>
      </c>
      <c r="M727">
        <v>10</v>
      </c>
      <c r="N727">
        <f t="shared" si="283"/>
        <v>10</v>
      </c>
      <c r="O727">
        <f t="shared" si="284"/>
        <v>0</v>
      </c>
      <c r="P727">
        <f t="shared" si="285"/>
        <v>0</v>
      </c>
      <c r="Q727" t="s">
        <v>1445</v>
      </c>
      <c r="R727" t="s">
        <v>20</v>
      </c>
      <c r="S727">
        <v>2</v>
      </c>
      <c r="T727">
        <v>0</v>
      </c>
      <c r="U727" s="2">
        <f>SUMIFS(Itaka!L:L,Itaka!D:D,'Резервации 2026'!E727)</f>
        <v>2583.8470129999996</v>
      </c>
      <c r="V727" s="2">
        <f t="shared" ref="V727:V730" si="295">+U727/M727</f>
        <v>258.38470129999996</v>
      </c>
      <c r="W727" t="s">
        <v>4628</v>
      </c>
      <c r="X727" t="s">
        <v>6238</v>
      </c>
      <c r="Y727" t="s">
        <v>5573</v>
      </c>
      <c r="Z727" t="str">
        <f t="shared" si="286"/>
        <v>Feb</v>
      </c>
      <c r="AA727" s="6">
        <f t="shared" si="293"/>
        <v>0</v>
      </c>
      <c r="AB727" s="6">
        <f t="shared" si="293"/>
        <v>0</v>
      </c>
      <c r="AC727" s="6">
        <f t="shared" si="293"/>
        <v>10</v>
      </c>
      <c r="AD727" s="6">
        <f t="shared" si="293"/>
        <v>0</v>
      </c>
      <c r="AE727" s="6">
        <f t="shared" si="293"/>
        <v>0</v>
      </c>
      <c r="AF727" s="6">
        <f t="shared" si="287"/>
        <v>10</v>
      </c>
      <c r="AG727" s="6">
        <f t="shared" si="288"/>
        <v>0</v>
      </c>
      <c r="AH727" s="14" t="str">
        <f>LEFT(X727,2)&amp;"."&amp;VLOOKUP(MID(X727,4,3),'Data validation'!$A$1:$B$12,2,FALSE)&amp;".2025"</f>
        <v>06.02.2025</v>
      </c>
      <c r="AI727">
        <f t="shared" si="289"/>
        <v>6</v>
      </c>
      <c r="AJ727" t="str">
        <f>H727&amp;"."&amp;VLOOKUP(I727,'Data validation'!$A$1:$B$12,2,FALSE)&amp;".2026"</f>
        <v>21.07.2026</v>
      </c>
      <c r="AK727">
        <f t="shared" si="290"/>
        <v>30</v>
      </c>
      <c r="AL727" t="e">
        <f>VLOOKUP(E727,[2]Sheet1!$A:$B,2,FALSE)</f>
        <v>#N/A</v>
      </c>
    </row>
    <row r="728" spans="1:38" x14ac:dyDescent="0.25">
      <c r="A728" t="str">
        <f>VLOOKUP(Q728,'Data validation'!$K$2:$L$50,2,FALSE)</f>
        <v>ITAKA</v>
      </c>
      <c r="B728">
        <f t="shared" si="276"/>
        <v>0</v>
      </c>
      <c r="C728">
        <f t="shared" si="277"/>
        <v>0</v>
      </c>
      <c r="D728">
        <f t="shared" si="278"/>
        <v>7</v>
      </c>
      <c r="E728">
        <v>10019</v>
      </c>
      <c r="F728" t="s">
        <v>6239</v>
      </c>
      <c r="G728" t="s">
        <v>114</v>
      </c>
      <c r="H728" t="str">
        <f t="shared" si="279"/>
        <v>14</v>
      </c>
      <c r="I728" t="str">
        <f t="shared" si="280"/>
        <v>Jul</v>
      </c>
      <c r="J728" t="s">
        <v>93</v>
      </c>
      <c r="K728" t="str">
        <f t="shared" si="281"/>
        <v>21</v>
      </c>
      <c r="L728" t="str">
        <f t="shared" si="282"/>
        <v>Jul</v>
      </c>
      <c r="M728">
        <v>7</v>
      </c>
      <c r="N728">
        <f t="shared" si="283"/>
        <v>7</v>
      </c>
      <c r="O728">
        <f t="shared" si="284"/>
        <v>0</v>
      </c>
      <c r="P728">
        <f t="shared" si="285"/>
        <v>0</v>
      </c>
      <c r="Q728" t="s">
        <v>1445</v>
      </c>
      <c r="R728" t="s">
        <v>20</v>
      </c>
      <c r="S728">
        <v>2</v>
      </c>
      <c r="T728">
        <v>1</v>
      </c>
      <c r="U728" s="2">
        <f>SUMIFS(Itaka!L:L,Itaka!D:D,'Резервации 2026'!E728)</f>
        <v>1808.6929091</v>
      </c>
      <c r="V728" s="2">
        <f t="shared" si="295"/>
        <v>258.38470130000002</v>
      </c>
      <c r="W728" t="s">
        <v>4628</v>
      </c>
      <c r="X728" t="s">
        <v>6238</v>
      </c>
      <c r="Y728" t="s">
        <v>5488</v>
      </c>
      <c r="Z728" t="str">
        <f t="shared" si="286"/>
        <v>Feb</v>
      </c>
      <c r="AA728" s="6">
        <f t="shared" si="293"/>
        <v>0</v>
      </c>
      <c r="AB728" s="6">
        <f t="shared" si="293"/>
        <v>0</v>
      </c>
      <c r="AC728" s="6">
        <f t="shared" si="293"/>
        <v>7</v>
      </c>
      <c r="AD728" s="6">
        <f t="shared" si="293"/>
        <v>0</v>
      </c>
      <c r="AE728" s="6">
        <f t="shared" si="293"/>
        <v>0</v>
      </c>
      <c r="AF728" s="6">
        <f t="shared" si="287"/>
        <v>7</v>
      </c>
      <c r="AG728" s="6">
        <f t="shared" si="288"/>
        <v>0</v>
      </c>
      <c r="AH728" s="14" t="str">
        <f>LEFT(X728,2)&amp;"."&amp;VLOOKUP(MID(X728,4,3),'Data validation'!$A$1:$B$12,2,FALSE)&amp;".2025"</f>
        <v>06.02.2025</v>
      </c>
      <c r="AI728">
        <f t="shared" si="289"/>
        <v>6</v>
      </c>
      <c r="AJ728" t="str">
        <f>H728&amp;"."&amp;VLOOKUP(I728,'Data validation'!$A$1:$B$12,2,FALSE)&amp;".2026"</f>
        <v>14.07.2026</v>
      </c>
      <c r="AK728">
        <f t="shared" si="290"/>
        <v>29</v>
      </c>
      <c r="AL728" t="e">
        <f>VLOOKUP(E728,[2]Sheet1!$A:$B,2,FALSE)</f>
        <v>#N/A</v>
      </c>
    </row>
    <row r="729" spans="1:38" x14ac:dyDescent="0.25">
      <c r="A729" t="str">
        <f>VLOOKUP(Q729,'Data validation'!$K$2:$L$50,2,FALSE)</f>
        <v>TO</v>
      </c>
      <c r="B729">
        <f t="shared" si="276"/>
        <v>0</v>
      </c>
      <c r="C729">
        <f t="shared" si="277"/>
        <v>3</v>
      </c>
      <c r="D729">
        <f t="shared" si="278"/>
        <v>4</v>
      </c>
      <c r="E729">
        <v>9459</v>
      </c>
      <c r="F729" t="s">
        <v>7859</v>
      </c>
      <c r="G729" t="s">
        <v>519</v>
      </c>
      <c r="H729" t="str">
        <f t="shared" si="279"/>
        <v>21</v>
      </c>
      <c r="I729" t="str">
        <f t="shared" si="280"/>
        <v>Aug</v>
      </c>
      <c r="J729" t="s">
        <v>843</v>
      </c>
      <c r="K729" t="str">
        <f t="shared" si="281"/>
        <v>28</v>
      </c>
      <c r="L729" t="str">
        <f t="shared" si="282"/>
        <v>Aug</v>
      </c>
      <c r="M729">
        <v>7</v>
      </c>
      <c r="N729">
        <f t="shared" si="283"/>
        <v>7</v>
      </c>
      <c r="O729">
        <f t="shared" si="284"/>
        <v>0</v>
      </c>
      <c r="P729">
        <f t="shared" si="285"/>
        <v>0</v>
      </c>
      <c r="Q729" t="s">
        <v>138</v>
      </c>
      <c r="R729" t="s">
        <v>17</v>
      </c>
      <c r="S729">
        <v>2</v>
      </c>
      <c r="T729">
        <v>1</v>
      </c>
      <c r="U729" s="2">
        <f>SUMIFS(TediKam!L:L,TediKam!D:D,'Резервации 2026'!E729)</f>
        <v>0</v>
      </c>
      <c r="V729" s="2">
        <f t="shared" si="295"/>
        <v>0</v>
      </c>
      <c r="W729" t="s">
        <v>1025</v>
      </c>
      <c r="X729" t="s">
        <v>4572</v>
      </c>
      <c r="Y729" t="s">
        <v>4556</v>
      </c>
      <c r="Z729" t="str">
        <f t="shared" si="286"/>
        <v>Jan</v>
      </c>
      <c r="AA729" s="6">
        <f t="shared" si="293"/>
        <v>0</v>
      </c>
      <c r="AB729" s="6">
        <f t="shared" si="293"/>
        <v>0</v>
      </c>
      <c r="AC729" s="6">
        <f t="shared" si="293"/>
        <v>0</v>
      </c>
      <c r="AD729" s="6">
        <f t="shared" si="293"/>
        <v>7</v>
      </c>
      <c r="AE729" s="6">
        <f t="shared" si="293"/>
        <v>0</v>
      </c>
      <c r="AF729" s="6">
        <f t="shared" si="287"/>
        <v>7</v>
      </c>
      <c r="AG729" s="6">
        <f t="shared" si="288"/>
        <v>0</v>
      </c>
      <c r="AH729" s="14" t="str">
        <f>LEFT(X729,2)&amp;"."&amp;VLOOKUP(MID(X729,4,3),'Data validation'!$A$1:$B$12,2,FALSE)&amp;".2025"</f>
        <v>12.01.2025</v>
      </c>
      <c r="AI729">
        <f t="shared" si="289"/>
        <v>3</v>
      </c>
      <c r="AJ729" t="str">
        <f>H729&amp;"."&amp;VLOOKUP(I729,'Data validation'!$A$1:$B$12,2,FALSE)&amp;".2026"</f>
        <v>21.08.2026</v>
      </c>
      <c r="AK729">
        <f t="shared" si="290"/>
        <v>34</v>
      </c>
      <c r="AL729" t="str">
        <f>VLOOKUP(E729,[2]Sheet1!$A:$B,2,FALSE)</f>
        <v>Анулирана</v>
      </c>
    </row>
    <row r="730" spans="1:38" x14ac:dyDescent="0.25">
      <c r="A730" t="str">
        <f>VLOOKUP(Q730,'Data validation'!$K$2:$L$50,2,FALSE)</f>
        <v>TO</v>
      </c>
      <c r="B730">
        <f t="shared" si="276"/>
        <v>0</v>
      </c>
      <c r="C730">
        <f t="shared" si="277"/>
        <v>3</v>
      </c>
      <c r="D730">
        <f t="shared" si="278"/>
        <v>4</v>
      </c>
      <c r="E730">
        <v>9465</v>
      </c>
      <c r="F730" t="s">
        <v>7859</v>
      </c>
      <c r="G730" t="s">
        <v>519</v>
      </c>
      <c r="H730" t="str">
        <f t="shared" si="279"/>
        <v>21</v>
      </c>
      <c r="I730" t="str">
        <f t="shared" si="280"/>
        <v>Aug</v>
      </c>
      <c r="J730" t="s">
        <v>843</v>
      </c>
      <c r="K730" t="str">
        <f t="shared" si="281"/>
        <v>28</v>
      </c>
      <c r="L730" t="str">
        <f t="shared" si="282"/>
        <v>Aug</v>
      </c>
      <c r="M730">
        <v>7</v>
      </c>
      <c r="N730">
        <f t="shared" si="283"/>
        <v>7</v>
      </c>
      <c r="O730">
        <f t="shared" si="284"/>
        <v>0</v>
      </c>
      <c r="P730">
        <f t="shared" si="285"/>
        <v>0</v>
      </c>
      <c r="Q730" t="s">
        <v>138</v>
      </c>
      <c r="R730" t="s">
        <v>110</v>
      </c>
      <c r="S730">
        <v>2</v>
      </c>
      <c r="T730">
        <v>2</v>
      </c>
      <c r="U730" s="2">
        <f>SUMIFS(TediKam!L:L,TediKam!D:D,'Резервации 2026'!E730)</f>
        <v>0</v>
      </c>
      <c r="V730" s="2">
        <f t="shared" si="295"/>
        <v>0</v>
      </c>
      <c r="W730" t="s">
        <v>1025</v>
      </c>
      <c r="X730" t="s">
        <v>4577</v>
      </c>
      <c r="Y730" t="s">
        <v>4556</v>
      </c>
      <c r="Z730" t="str">
        <f t="shared" si="286"/>
        <v>Jan</v>
      </c>
      <c r="AA730" s="6">
        <f t="shared" si="293"/>
        <v>0</v>
      </c>
      <c r="AB730" s="6">
        <f t="shared" si="293"/>
        <v>0</v>
      </c>
      <c r="AC730" s="6">
        <f t="shared" si="293"/>
        <v>0</v>
      </c>
      <c r="AD730" s="6">
        <f t="shared" si="293"/>
        <v>7</v>
      </c>
      <c r="AE730" s="6">
        <f t="shared" si="293"/>
        <v>0</v>
      </c>
      <c r="AF730" s="6">
        <f t="shared" si="287"/>
        <v>7</v>
      </c>
      <c r="AG730" s="6">
        <f t="shared" si="288"/>
        <v>0</v>
      </c>
      <c r="AH730" s="14" t="str">
        <f>LEFT(X730,2)&amp;"."&amp;VLOOKUP(MID(X730,4,3),'Data validation'!$A$1:$B$12,2,FALSE)&amp;".2025"</f>
        <v>13.01.2025</v>
      </c>
      <c r="AI730">
        <f t="shared" si="289"/>
        <v>3</v>
      </c>
      <c r="AJ730" t="str">
        <f>H730&amp;"."&amp;VLOOKUP(I730,'Data validation'!$A$1:$B$12,2,FALSE)&amp;".2026"</f>
        <v>21.08.2026</v>
      </c>
      <c r="AK730">
        <f t="shared" si="290"/>
        <v>34</v>
      </c>
      <c r="AL730" t="str">
        <f>VLOOKUP(E730,[2]Sheet1!$A:$B,2,FALSE)</f>
        <v>Анулирана</v>
      </c>
    </row>
    <row r="731" spans="1:38" x14ac:dyDescent="0.25">
      <c r="A731" t="str">
        <f>VLOOKUP(Q731,'Data validation'!$K$2:$L$50,2,FALSE)</f>
        <v>BOOKING</v>
      </c>
      <c r="B731">
        <f t="shared" si="276"/>
        <v>6</v>
      </c>
      <c r="C731">
        <f t="shared" si="277"/>
        <v>0</v>
      </c>
      <c r="D731">
        <f t="shared" si="278"/>
        <v>0</v>
      </c>
      <c r="E731">
        <v>9196</v>
      </c>
      <c r="F731" t="s">
        <v>7954</v>
      </c>
      <c r="G731" t="s">
        <v>492</v>
      </c>
      <c r="H731" t="str">
        <f t="shared" si="279"/>
        <v>07</v>
      </c>
      <c r="I731" t="str">
        <f t="shared" si="280"/>
        <v>Jun</v>
      </c>
      <c r="J731" t="s">
        <v>248</v>
      </c>
      <c r="K731" t="str">
        <f t="shared" si="281"/>
        <v>13</v>
      </c>
      <c r="L731" t="str">
        <f t="shared" si="282"/>
        <v>Jun</v>
      </c>
      <c r="M731">
        <v>6</v>
      </c>
      <c r="N731">
        <f t="shared" si="283"/>
        <v>6</v>
      </c>
      <c r="O731">
        <f t="shared" si="284"/>
        <v>0</v>
      </c>
      <c r="P731">
        <f t="shared" si="285"/>
        <v>0</v>
      </c>
      <c r="Q731" t="s">
        <v>587</v>
      </c>
      <c r="R731" t="s">
        <v>17</v>
      </c>
      <c r="S731">
        <v>2</v>
      </c>
      <c r="T731">
        <v>2</v>
      </c>
      <c r="U731" s="2">
        <v>1853.1578966972475</v>
      </c>
      <c r="V731" s="2">
        <v>308.85964944954122</v>
      </c>
      <c r="W731" t="s">
        <v>262</v>
      </c>
      <c r="X731" t="s">
        <v>3703</v>
      </c>
      <c r="Y731" t="s">
        <v>3702</v>
      </c>
      <c r="Z731" t="str">
        <f t="shared" si="286"/>
        <v>Dec</v>
      </c>
      <c r="AA731" s="6">
        <f t="shared" si="293"/>
        <v>0</v>
      </c>
      <c r="AB731" s="6">
        <f t="shared" si="293"/>
        <v>6</v>
      </c>
      <c r="AC731" s="6">
        <f t="shared" si="293"/>
        <v>0</v>
      </c>
      <c r="AD731" s="6">
        <f t="shared" si="293"/>
        <v>0</v>
      </c>
      <c r="AE731" s="6">
        <f t="shared" si="293"/>
        <v>0</v>
      </c>
      <c r="AF731" s="6">
        <f t="shared" si="287"/>
        <v>6</v>
      </c>
      <c r="AG731" s="6">
        <f t="shared" si="288"/>
        <v>0</v>
      </c>
      <c r="AH731" s="14" t="str">
        <f>LEFT(X731,2)&amp;"."&amp;VLOOKUP(MID(X731,4,3),'Data validation'!$A$1:$B$12,2,FALSE)&amp;".2025"</f>
        <v>27.12.2025</v>
      </c>
      <c r="AI731">
        <f t="shared" si="289"/>
        <v>52</v>
      </c>
      <c r="AJ731" t="str">
        <f>H731&amp;"."&amp;VLOOKUP(I731,'Data validation'!$A$1:$B$12,2,FALSE)&amp;".2026"</f>
        <v>07.06.2026</v>
      </c>
      <c r="AK731">
        <f t="shared" si="290"/>
        <v>24</v>
      </c>
      <c r="AL731" t="e">
        <f>VLOOKUP(E731,[2]Sheet1!$A:$B,2,FALSE)</f>
        <v>#N/A</v>
      </c>
    </row>
    <row r="732" spans="1:38" x14ac:dyDescent="0.25">
      <c r="A732" t="str">
        <f>VLOOKUP(Q732,'Data validation'!$K$2:$L$50,2,FALSE)</f>
        <v>TO</v>
      </c>
      <c r="B732">
        <f t="shared" si="276"/>
        <v>0</v>
      </c>
      <c r="C732">
        <f t="shared" si="277"/>
        <v>0</v>
      </c>
      <c r="D732">
        <f t="shared" si="278"/>
        <v>5</v>
      </c>
      <c r="E732">
        <v>9887</v>
      </c>
      <c r="F732" t="s">
        <v>5530</v>
      </c>
      <c r="G732" t="s">
        <v>495</v>
      </c>
      <c r="H732" t="str">
        <f t="shared" si="279"/>
        <v>28</v>
      </c>
      <c r="I732" t="str">
        <f t="shared" si="280"/>
        <v>Jul</v>
      </c>
      <c r="J732" t="s">
        <v>78</v>
      </c>
      <c r="K732" t="str">
        <f t="shared" si="281"/>
        <v>02</v>
      </c>
      <c r="L732" t="str">
        <f t="shared" si="282"/>
        <v>Aug</v>
      </c>
      <c r="M732">
        <v>5</v>
      </c>
      <c r="N732">
        <f t="shared" si="283"/>
        <v>-26</v>
      </c>
      <c r="O732">
        <f t="shared" si="284"/>
        <v>3</v>
      </c>
      <c r="P732">
        <f t="shared" si="285"/>
        <v>1</v>
      </c>
      <c r="Q732" t="s">
        <v>81</v>
      </c>
      <c r="R732" t="s">
        <v>188</v>
      </c>
      <c r="S732">
        <v>2</v>
      </c>
      <c r="T732">
        <v>1</v>
      </c>
      <c r="U732" s="2">
        <f>SUMIFS(SLR!L:L,SLR!D:D,'Резервации 2026'!E732)</f>
        <v>1758.4867529999999</v>
      </c>
      <c r="V732" s="2">
        <f>+U732/M732</f>
        <v>351.69735059999999</v>
      </c>
      <c r="W732" t="s">
        <v>262</v>
      </c>
      <c r="X732" t="s">
        <v>5531</v>
      </c>
      <c r="Y732" t="s">
        <v>5488</v>
      </c>
      <c r="Z732" t="str">
        <f t="shared" si="286"/>
        <v>Jan</v>
      </c>
      <c r="AA732" s="6">
        <f t="shared" si="293"/>
        <v>0</v>
      </c>
      <c r="AB732" s="6">
        <f t="shared" si="293"/>
        <v>0</v>
      </c>
      <c r="AC732" s="6">
        <f t="shared" si="293"/>
        <v>3</v>
      </c>
      <c r="AD732" s="6">
        <f t="shared" si="293"/>
        <v>1</v>
      </c>
      <c r="AE732" s="6">
        <f t="shared" si="293"/>
        <v>0</v>
      </c>
      <c r="AF732" s="6">
        <f t="shared" si="287"/>
        <v>4</v>
      </c>
      <c r="AG732" s="6">
        <f t="shared" si="288"/>
        <v>-1</v>
      </c>
      <c r="AH732" s="14" t="str">
        <f>LEFT(X732,2)&amp;"."&amp;VLOOKUP(MID(X732,4,3),'Data validation'!$A$1:$B$12,2,FALSE)&amp;".2025"</f>
        <v>30.01.2025</v>
      </c>
      <c r="AI732">
        <f t="shared" si="289"/>
        <v>5</v>
      </c>
      <c r="AJ732" t="str">
        <f>H732&amp;"."&amp;VLOOKUP(I732,'Data validation'!$A$1:$B$12,2,FALSE)&amp;".2026"</f>
        <v>28.07.2026</v>
      </c>
      <c r="AK732">
        <f t="shared" si="290"/>
        <v>31</v>
      </c>
      <c r="AL732" t="e">
        <f>VLOOKUP(E732,[2]Sheet1!$A:$B,2,FALSE)</f>
        <v>#N/A</v>
      </c>
    </row>
    <row r="733" spans="1:38" x14ac:dyDescent="0.25">
      <c r="A733" t="str">
        <f>VLOOKUP(Q733,'Data validation'!$K$2:$L$50,2,FALSE)</f>
        <v>TO</v>
      </c>
      <c r="B733">
        <f t="shared" si="276"/>
        <v>2</v>
      </c>
      <c r="C733">
        <f t="shared" si="277"/>
        <v>2</v>
      </c>
      <c r="D733">
        <f t="shared" si="278"/>
        <v>0</v>
      </c>
      <c r="E733">
        <v>10138</v>
      </c>
      <c r="F733" t="s">
        <v>6836</v>
      </c>
      <c r="G733" t="s">
        <v>1869</v>
      </c>
      <c r="H733" t="str">
        <f t="shared" si="279"/>
        <v>29</v>
      </c>
      <c r="I733" t="str">
        <f t="shared" si="280"/>
        <v>May</v>
      </c>
      <c r="J733" t="s">
        <v>4651</v>
      </c>
      <c r="K733" t="str">
        <f t="shared" si="281"/>
        <v>02</v>
      </c>
      <c r="L733" t="str">
        <f t="shared" si="282"/>
        <v>Jun</v>
      </c>
      <c r="M733">
        <v>4</v>
      </c>
      <c r="N733">
        <f t="shared" si="283"/>
        <v>-27</v>
      </c>
      <c r="O733">
        <f t="shared" si="284"/>
        <v>2</v>
      </c>
      <c r="P733">
        <f t="shared" si="285"/>
        <v>1</v>
      </c>
      <c r="Q733" t="s">
        <v>116</v>
      </c>
      <c r="R733" t="s">
        <v>17</v>
      </c>
      <c r="S733">
        <v>2</v>
      </c>
      <c r="T733">
        <v>0</v>
      </c>
      <c r="U733" s="2">
        <f>SUMIFS(Solvex!L:L,Solvex!D:D,'Резервации 2026'!E733)</f>
        <v>0</v>
      </c>
      <c r="V733" s="2">
        <f>+U733/M733</f>
        <v>0</v>
      </c>
      <c r="W733" t="s">
        <v>262</v>
      </c>
      <c r="X733" t="s">
        <v>6837</v>
      </c>
      <c r="Y733" t="s">
        <v>6831</v>
      </c>
      <c r="Z733" t="str">
        <f t="shared" si="286"/>
        <v>Feb</v>
      </c>
      <c r="AA733" s="6">
        <f t="shared" si="293"/>
        <v>2</v>
      </c>
      <c r="AB733" s="6">
        <f t="shared" si="293"/>
        <v>1</v>
      </c>
      <c r="AC733" s="6">
        <f t="shared" si="293"/>
        <v>0</v>
      </c>
      <c r="AD733" s="6">
        <f t="shared" si="293"/>
        <v>0</v>
      </c>
      <c r="AE733" s="6">
        <f t="shared" si="293"/>
        <v>0</v>
      </c>
      <c r="AF733" s="6">
        <f t="shared" si="287"/>
        <v>3</v>
      </c>
      <c r="AG733" s="6">
        <f t="shared" si="288"/>
        <v>-1</v>
      </c>
      <c r="AH733" s="14" t="str">
        <f>LEFT(X733,2)&amp;"."&amp;VLOOKUP(MID(X733,4,3),'Data validation'!$A$1:$B$12,2,FALSE)&amp;".2025"</f>
        <v>18.02.2025</v>
      </c>
      <c r="AI733">
        <f t="shared" si="289"/>
        <v>8</v>
      </c>
      <c r="AJ733" t="str">
        <f>H733&amp;"."&amp;VLOOKUP(I733,'Data validation'!$A$1:$B$12,2,FALSE)&amp;".2026"</f>
        <v>29.05.2026</v>
      </c>
      <c r="AK733">
        <f t="shared" si="290"/>
        <v>22</v>
      </c>
      <c r="AL733" t="str">
        <f>VLOOKUP(E733,[2]Sheet1!$A:$B,2,FALSE)</f>
        <v>Анулирана</v>
      </c>
    </row>
    <row r="734" spans="1:38" x14ac:dyDescent="0.25">
      <c r="A734" t="str">
        <f>VLOOKUP(Q734,'Data validation'!$K$2:$L$50,2,FALSE)</f>
        <v>TO</v>
      </c>
      <c r="B734">
        <f t="shared" si="276"/>
        <v>0</v>
      </c>
      <c r="C734">
        <f t="shared" si="277"/>
        <v>0</v>
      </c>
      <c r="D734">
        <f t="shared" si="278"/>
        <v>5</v>
      </c>
      <c r="E734">
        <v>9886</v>
      </c>
      <c r="F734" t="s">
        <v>5532</v>
      </c>
      <c r="G734" t="s">
        <v>107</v>
      </c>
      <c r="H734" t="str">
        <f t="shared" si="279"/>
        <v>25</v>
      </c>
      <c r="I734" t="str">
        <f t="shared" si="280"/>
        <v>Jul</v>
      </c>
      <c r="J734" t="s">
        <v>167</v>
      </c>
      <c r="K734" t="str">
        <f t="shared" si="281"/>
        <v>30</v>
      </c>
      <c r="L734" t="str">
        <f t="shared" si="282"/>
        <v>Jul</v>
      </c>
      <c r="M734">
        <v>5</v>
      </c>
      <c r="N734">
        <f t="shared" si="283"/>
        <v>5</v>
      </c>
      <c r="O734">
        <f t="shared" si="284"/>
        <v>0</v>
      </c>
      <c r="P734">
        <f t="shared" si="285"/>
        <v>0</v>
      </c>
      <c r="Q734" t="s">
        <v>81</v>
      </c>
      <c r="R734" t="s">
        <v>63</v>
      </c>
      <c r="S734">
        <v>3</v>
      </c>
      <c r="T734">
        <v>1</v>
      </c>
      <c r="U734" s="2">
        <f>SUMIFS(SLR!L:L,SLR!D:D,'Резервации 2026'!E734)</f>
        <v>2153.4666214999997</v>
      </c>
      <c r="V734" s="2">
        <f>+U734/M734</f>
        <v>430.69332429999997</v>
      </c>
      <c r="W734" t="s">
        <v>262</v>
      </c>
      <c r="X734" t="s">
        <v>5533</v>
      </c>
      <c r="Y734" t="s">
        <v>5488</v>
      </c>
      <c r="Z734" t="str">
        <f t="shared" si="286"/>
        <v>Jan</v>
      </c>
      <c r="AA734" s="6">
        <f t="shared" si="293"/>
        <v>0</v>
      </c>
      <c r="AB734" s="6">
        <f t="shared" si="293"/>
        <v>0</v>
      </c>
      <c r="AC734" s="6">
        <f t="shared" si="293"/>
        <v>5</v>
      </c>
      <c r="AD734" s="6">
        <f t="shared" si="293"/>
        <v>0</v>
      </c>
      <c r="AE734" s="6">
        <f t="shared" si="293"/>
        <v>0</v>
      </c>
      <c r="AF734" s="6">
        <f t="shared" si="287"/>
        <v>5</v>
      </c>
      <c r="AG734" s="6">
        <f t="shared" si="288"/>
        <v>0</v>
      </c>
      <c r="AH734" s="14" t="str">
        <f>LEFT(X734,2)&amp;"."&amp;VLOOKUP(MID(X734,4,3),'Data validation'!$A$1:$B$12,2,FALSE)&amp;".2025"</f>
        <v>30.01.2025</v>
      </c>
      <c r="AI734">
        <f t="shared" si="289"/>
        <v>5</v>
      </c>
      <c r="AJ734" t="str">
        <f>H734&amp;"."&amp;VLOOKUP(I734,'Data validation'!$A$1:$B$12,2,FALSE)&amp;".2026"</f>
        <v>25.07.2026</v>
      </c>
      <c r="AK734">
        <f t="shared" si="290"/>
        <v>30</v>
      </c>
      <c r="AL734" t="e">
        <f>VLOOKUP(E734,[2]Sheet1!$A:$B,2,FALSE)</f>
        <v>#N/A</v>
      </c>
    </row>
    <row r="735" spans="1:38" x14ac:dyDescent="0.25">
      <c r="A735" t="str">
        <f>VLOOKUP(Q735,'Data validation'!$K$2:$L$50,2,FALSE)</f>
        <v>TOPOLA SKIES</v>
      </c>
      <c r="B735">
        <f t="shared" si="276"/>
        <v>0</v>
      </c>
      <c r="C735">
        <f t="shared" si="277"/>
        <v>5</v>
      </c>
      <c r="D735">
        <f t="shared" si="278"/>
        <v>0</v>
      </c>
      <c r="E735">
        <v>10136</v>
      </c>
      <c r="F735" t="s">
        <v>6838</v>
      </c>
      <c r="G735" t="s">
        <v>280</v>
      </c>
      <c r="H735" t="str">
        <f t="shared" si="279"/>
        <v>15</v>
      </c>
      <c r="I735" t="str">
        <f t="shared" si="280"/>
        <v>Jun</v>
      </c>
      <c r="J735" t="s">
        <v>283</v>
      </c>
      <c r="K735" t="str">
        <f t="shared" si="281"/>
        <v>20</v>
      </c>
      <c r="L735" t="str">
        <f t="shared" si="282"/>
        <v>Jun</v>
      </c>
      <c r="M735">
        <v>5</v>
      </c>
      <c r="N735">
        <f t="shared" si="283"/>
        <v>5</v>
      </c>
      <c r="O735">
        <f t="shared" si="284"/>
        <v>0</v>
      </c>
      <c r="P735">
        <f t="shared" si="285"/>
        <v>0</v>
      </c>
      <c r="Q735" t="s">
        <v>35</v>
      </c>
      <c r="R735" t="s">
        <v>20</v>
      </c>
      <c r="S735">
        <v>2</v>
      </c>
      <c r="T735">
        <v>2</v>
      </c>
      <c r="U735" s="2">
        <v>1493.787591743119</v>
      </c>
      <c r="V735" s="2">
        <v>298.75751834862382</v>
      </c>
      <c r="X735" t="s">
        <v>6839</v>
      </c>
      <c r="Y735" t="s">
        <v>6831</v>
      </c>
      <c r="Z735" t="str">
        <f t="shared" si="286"/>
        <v>Feb</v>
      </c>
      <c r="AA735" s="6">
        <f t="shared" si="293"/>
        <v>0</v>
      </c>
      <c r="AB735" s="6">
        <f t="shared" si="293"/>
        <v>5</v>
      </c>
      <c r="AC735" s="6">
        <f t="shared" si="293"/>
        <v>0</v>
      </c>
      <c r="AD735" s="6">
        <f t="shared" si="293"/>
        <v>0</v>
      </c>
      <c r="AE735" s="6">
        <f t="shared" si="293"/>
        <v>0</v>
      </c>
      <c r="AF735" s="6">
        <f t="shared" si="287"/>
        <v>5</v>
      </c>
      <c r="AG735" s="6">
        <f t="shared" si="288"/>
        <v>0</v>
      </c>
      <c r="AH735" s="14" t="str">
        <f>LEFT(X735,2)&amp;"."&amp;VLOOKUP(MID(X735,4,3),'Data validation'!$A$1:$B$12,2,FALSE)&amp;".2025"</f>
        <v>18.02.2025</v>
      </c>
      <c r="AI735">
        <f t="shared" si="289"/>
        <v>8</v>
      </c>
      <c r="AJ735" t="str">
        <f>H735&amp;"."&amp;VLOOKUP(I735,'Data validation'!$A$1:$B$12,2,FALSE)&amp;".2026"</f>
        <v>15.06.2026</v>
      </c>
      <c r="AK735">
        <f t="shared" si="290"/>
        <v>25</v>
      </c>
      <c r="AL735" t="str">
        <f>VLOOKUP(E735,[2]Sheet1!$A:$B,2,FALSE)</f>
        <v>Анулирана</v>
      </c>
    </row>
    <row r="736" spans="1:38" x14ac:dyDescent="0.25">
      <c r="A736" t="str">
        <f>VLOOKUP(Q736,'Data validation'!$K$2:$L$50,2,FALSE)</f>
        <v>ITAKA</v>
      </c>
      <c r="B736">
        <f t="shared" si="276"/>
        <v>0</v>
      </c>
      <c r="C736">
        <f t="shared" si="277"/>
        <v>7</v>
      </c>
      <c r="D736">
        <f t="shared" si="278"/>
        <v>0</v>
      </c>
      <c r="E736">
        <v>10020</v>
      </c>
      <c r="F736" t="s">
        <v>6240</v>
      </c>
      <c r="G736" t="s">
        <v>1453</v>
      </c>
      <c r="H736" t="str">
        <f t="shared" si="279"/>
        <v>16</v>
      </c>
      <c r="I736" t="str">
        <f t="shared" si="280"/>
        <v>Jun</v>
      </c>
      <c r="J736" t="s">
        <v>1989</v>
      </c>
      <c r="K736" t="str">
        <f t="shared" si="281"/>
        <v>23</v>
      </c>
      <c r="L736" t="str">
        <f t="shared" si="282"/>
        <v>Jun</v>
      </c>
      <c r="M736">
        <v>7</v>
      </c>
      <c r="N736">
        <f t="shared" si="283"/>
        <v>7</v>
      </c>
      <c r="O736">
        <f t="shared" si="284"/>
        <v>0</v>
      </c>
      <c r="P736">
        <f t="shared" si="285"/>
        <v>0</v>
      </c>
      <c r="Q736" t="s">
        <v>1445</v>
      </c>
      <c r="R736" t="s">
        <v>20</v>
      </c>
      <c r="S736">
        <v>2</v>
      </c>
      <c r="T736">
        <v>1</v>
      </c>
      <c r="U736" s="2">
        <f>SUMIFS(Itaka!L:L,Itaka!D:D,'Резервации 2026'!E736)</f>
        <v>1394.1351822999998</v>
      </c>
      <c r="V736" s="2">
        <f>+U736/M736</f>
        <v>199.16216889999995</v>
      </c>
      <c r="W736" t="s">
        <v>4628</v>
      </c>
      <c r="X736" t="s">
        <v>6238</v>
      </c>
      <c r="Y736" t="s">
        <v>6186</v>
      </c>
      <c r="Z736" t="str">
        <f t="shared" si="286"/>
        <v>Feb</v>
      </c>
      <c r="AA736" s="6">
        <f t="shared" si="293"/>
        <v>0</v>
      </c>
      <c r="AB736" s="6">
        <f t="shared" si="293"/>
        <v>7</v>
      </c>
      <c r="AC736" s="6">
        <f t="shared" si="293"/>
        <v>0</v>
      </c>
      <c r="AD736" s="6">
        <f t="shared" si="293"/>
        <v>0</v>
      </c>
      <c r="AE736" s="6">
        <f t="shared" si="293"/>
        <v>0</v>
      </c>
      <c r="AF736" s="6">
        <f t="shared" si="287"/>
        <v>7</v>
      </c>
      <c r="AG736" s="6">
        <f t="shared" si="288"/>
        <v>0</v>
      </c>
      <c r="AH736" s="14" t="str">
        <f>LEFT(X736,2)&amp;"."&amp;VLOOKUP(MID(X736,4,3),'Data validation'!$A$1:$B$12,2,FALSE)&amp;".2025"</f>
        <v>06.02.2025</v>
      </c>
      <c r="AI736">
        <f t="shared" si="289"/>
        <v>6</v>
      </c>
      <c r="AJ736" t="str">
        <f>H736&amp;"."&amp;VLOOKUP(I736,'Data validation'!$A$1:$B$12,2,FALSE)&amp;".2026"</f>
        <v>16.06.2026</v>
      </c>
      <c r="AK736">
        <f t="shared" si="290"/>
        <v>25</v>
      </c>
      <c r="AL736" t="e">
        <f>VLOOKUP(E736,[2]Sheet1!$A:$B,2,FALSE)</f>
        <v>#N/A</v>
      </c>
    </row>
    <row r="737" spans="1:38" x14ac:dyDescent="0.25">
      <c r="A737" t="str">
        <f>VLOOKUP(Q737,'Data validation'!$K$2:$L$50,2,FALSE)</f>
        <v>TO</v>
      </c>
      <c r="B737">
        <f t="shared" si="276"/>
        <v>2</v>
      </c>
      <c r="C737">
        <f t="shared" si="277"/>
        <v>2</v>
      </c>
      <c r="D737">
        <f t="shared" si="278"/>
        <v>0</v>
      </c>
      <c r="E737">
        <v>10137</v>
      </c>
      <c r="F737" t="s">
        <v>6840</v>
      </c>
      <c r="G737" t="s">
        <v>1869</v>
      </c>
      <c r="H737" t="str">
        <f t="shared" si="279"/>
        <v>29</v>
      </c>
      <c r="I737" t="str">
        <f t="shared" si="280"/>
        <v>May</v>
      </c>
      <c r="J737" t="s">
        <v>4651</v>
      </c>
      <c r="K737" t="str">
        <f t="shared" si="281"/>
        <v>02</v>
      </c>
      <c r="L737" t="str">
        <f t="shared" si="282"/>
        <v>Jun</v>
      </c>
      <c r="M737">
        <v>4</v>
      </c>
      <c r="N737">
        <f t="shared" si="283"/>
        <v>-27</v>
      </c>
      <c r="O737">
        <f t="shared" si="284"/>
        <v>2</v>
      </c>
      <c r="P737">
        <f t="shared" si="285"/>
        <v>1</v>
      </c>
      <c r="Q737" t="s">
        <v>116</v>
      </c>
      <c r="R737" t="s">
        <v>17</v>
      </c>
      <c r="S737">
        <v>2</v>
      </c>
      <c r="T737">
        <v>1</v>
      </c>
      <c r="U737" s="2">
        <f>SUMIFS(Solvex!L:L,Solvex!D:D,'Резервации 2026'!E737)</f>
        <v>0</v>
      </c>
      <c r="V737" s="2">
        <f>+U737/M737</f>
        <v>0</v>
      </c>
      <c r="W737" t="s">
        <v>262</v>
      </c>
      <c r="X737" t="s">
        <v>6837</v>
      </c>
      <c r="Y737" t="s">
        <v>6831</v>
      </c>
      <c r="Z737" t="str">
        <f t="shared" si="286"/>
        <v>Feb</v>
      </c>
      <c r="AA737" s="6">
        <f t="shared" si="293"/>
        <v>2</v>
      </c>
      <c r="AB737" s="6">
        <f t="shared" si="293"/>
        <v>1</v>
      </c>
      <c r="AC737" s="6">
        <f t="shared" si="293"/>
        <v>0</v>
      </c>
      <c r="AD737" s="6">
        <f t="shared" si="293"/>
        <v>0</v>
      </c>
      <c r="AE737" s="6">
        <f t="shared" si="293"/>
        <v>0</v>
      </c>
      <c r="AF737" s="6">
        <f t="shared" si="287"/>
        <v>3</v>
      </c>
      <c r="AG737" s="6">
        <f t="shared" si="288"/>
        <v>-1</v>
      </c>
      <c r="AH737" s="14" t="str">
        <f>LEFT(X737,2)&amp;"."&amp;VLOOKUP(MID(X737,4,3),'Data validation'!$A$1:$B$12,2,FALSE)&amp;".2025"</f>
        <v>18.02.2025</v>
      </c>
      <c r="AI737">
        <f t="shared" si="289"/>
        <v>8</v>
      </c>
      <c r="AJ737" t="str">
        <f>H737&amp;"."&amp;VLOOKUP(I737,'Data validation'!$A$1:$B$12,2,FALSE)&amp;".2026"</f>
        <v>29.05.2026</v>
      </c>
      <c r="AK737">
        <f t="shared" si="290"/>
        <v>22</v>
      </c>
      <c r="AL737" t="str">
        <f>VLOOKUP(E737,[2]Sheet1!$A:$B,2,FALSE)</f>
        <v>Анулирана</v>
      </c>
    </row>
    <row r="738" spans="1:38" x14ac:dyDescent="0.25">
      <c r="A738" t="str">
        <f>VLOOKUP(Q738,'Data validation'!$K$2:$L$50,2,FALSE)</f>
        <v>BOOKING</v>
      </c>
      <c r="B738">
        <f t="shared" si="276"/>
        <v>0</v>
      </c>
      <c r="C738">
        <f t="shared" si="277"/>
        <v>4</v>
      </c>
      <c r="D738">
        <f t="shared" si="278"/>
        <v>0</v>
      </c>
      <c r="E738">
        <v>10213</v>
      </c>
      <c r="F738" t="s">
        <v>7146</v>
      </c>
      <c r="G738" t="s">
        <v>213</v>
      </c>
      <c r="H738" t="str">
        <f t="shared" si="279"/>
        <v>01</v>
      </c>
      <c r="I738" t="str">
        <f t="shared" si="280"/>
        <v>Sep</v>
      </c>
      <c r="J738" t="s">
        <v>694</v>
      </c>
      <c r="K738" t="str">
        <f t="shared" si="281"/>
        <v>05</v>
      </c>
      <c r="L738" t="str">
        <f t="shared" si="282"/>
        <v>Sep</v>
      </c>
      <c r="M738">
        <v>4</v>
      </c>
      <c r="N738">
        <f t="shared" si="283"/>
        <v>4</v>
      </c>
      <c r="O738">
        <f t="shared" si="284"/>
        <v>0</v>
      </c>
      <c r="P738">
        <f t="shared" si="285"/>
        <v>0</v>
      </c>
      <c r="Q738" t="s">
        <v>587</v>
      </c>
      <c r="R738" t="s">
        <v>17</v>
      </c>
      <c r="S738">
        <v>1</v>
      </c>
      <c r="T738">
        <v>1</v>
      </c>
      <c r="U738" s="2">
        <v>1383.651036330275</v>
      </c>
      <c r="V738" s="2">
        <v>345.91275908256875</v>
      </c>
      <c r="W738" t="s">
        <v>262</v>
      </c>
      <c r="X738" t="s">
        <v>7147</v>
      </c>
      <c r="Y738" t="s">
        <v>7039</v>
      </c>
      <c r="Z738" t="str">
        <f t="shared" si="286"/>
        <v>Feb</v>
      </c>
      <c r="AA738" s="6">
        <f t="shared" si="293"/>
        <v>0</v>
      </c>
      <c r="AB738" s="6">
        <f t="shared" si="293"/>
        <v>0</v>
      </c>
      <c r="AC738" s="6">
        <f t="shared" si="293"/>
        <v>0</v>
      </c>
      <c r="AD738" s="6">
        <f t="shared" si="293"/>
        <v>0</v>
      </c>
      <c r="AE738" s="6">
        <f t="shared" si="293"/>
        <v>4</v>
      </c>
      <c r="AF738" s="6">
        <f t="shared" si="287"/>
        <v>4</v>
      </c>
      <c r="AG738" s="6">
        <f t="shared" si="288"/>
        <v>0</v>
      </c>
      <c r="AH738" s="14" t="str">
        <f>LEFT(X738,2)&amp;"."&amp;VLOOKUP(MID(X738,4,3),'Data validation'!$A$1:$B$12,2,FALSE)&amp;".2025"</f>
        <v>24.02.2025</v>
      </c>
      <c r="AI738">
        <f t="shared" si="289"/>
        <v>9</v>
      </c>
      <c r="AJ738" t="str">
        <f>H738&amp;"."&amp;VLOOKUP(I738,'Data validation'!$A$1:$B$12,2,FALSE)&amp;".2026"</f>
        <v>01.09.2026</v>
      </c>
      <c r="AK738">
        <f t="shared" si="290"/>
        <v>36</v>
      </c>
      <c r="AL738" t="e">
        <f>VLOOKUP(E738,[2]Sheet1!$A:$B,2,FALSE)</f>
        <v>#N/A</v>
      </c>
    </row>
    <row r="739" spans="1:38" x14ac:dyDescent="0.25">
      <c r="A739" t="str">
        <f>VLOOKUP(Q739,'Data validation'!$K$2:$L$50,2,FALSE)</f>
        <v>BOOKING</v>
      </c>
      <c r="B739">
        <f t="shared" si="276"/>
        <v>0</v>
      </c>
      <c r="C739">
        <f t="shared" si="277"/>
        <v>4</v>
      </c>
      <c r="D739">
        <f t="shared" si="278"/>
        <v>0</v>
      </c>
      <c r="E739">
        <v>10214</v>
      </c>
      <c r="F739" t="s">
        <v>7146</v>
      </c>
      <c r="G739" t="s">
        <v>213</v>
      </c>
      <c r="H739" t="str">
        <f t="shared" si="279"/>
        <v>01</v>
      </c>
      <c r="I739" t="str">
        <f t="shared" si="280"/>
        <v>Sep</v>
      </c>
      <c r="J739" t="s">
        <v>694</v>
      </c>
      <c r="K739" t="str">
        <f t="shared" si="281"/>
        <v>05</v>
      </c>
      <c r="L739" t="str">
        <f t="shared" si="282"/>
        <v>Sep</v>
      </c>
      <c r="M739">
        <v>4</v>
      </c>
      <c r="N739">
        <f t="shared" si="283"/>
        <v>4</v>
      </c>
      <c r="O739">
        <f t="shared" si="284"/>
        <v>0</v>
      </c>
      <c r="P739">
        <f t="shared" si="285"/>
        <v>0</v>
      </c>
      <c r="Q739" t="s">
        <v>587</v>
      </c>
      <c r="R739" t="s">
        <v>17</v>
      </c>
      <c r="S739">
        <v>1</v>
      </c>
      <c r="T739">
        <v>1</v>
      </c>
      <c r="U739" s="2">
        <v>1383.651036330275</v>
      </c>
      <c r="V739" s="2">
        <v>345.91275908256875</v>
      </c>
      <c r="X739" t="s">
        <v>7147</v>
      </c>
      <c r="Y739" t="s">
        <v>7039</v>
      </c>
      <c r="Z739" t="str">
        <f t="shared" si="286"/>
        <v>Feb</v>
      </c>
      <c r="AA739" s="6">
        <f t="shared" si="293"/>
        <v>0</v>
      </c>
      <c r="AB739" s="6">
        <f t="shared" si="293"/>
        <v>0</v>
      </c>
      <c r="AC739" s="6">
        <f t="shared" si="293"/>
        <v>0</v>
      </c>
      <c r="AD739" s="6">
        <f t="shared" si="293"/>
        <v>0</v>
      </c>
      <c r="AE739" s="6">
        <f t="shared" si="293"/>
        <v>4</v>
      </c>
      <c r="AF739" s="6">
        <f t="shared" si="287"/>
        <v>4</v>
      </c>
      <c r="AG739" s="6">
        <f t="shared" si="288"/>
        <v>0</v>
      </c>
      <c r="AH739" s="14" t="str">
        <f>LEFT(X739,2)&amp;"."&amp;VLOOKUP(MID(X739,4,3),'Data validation'!$A$1:$B$12,2,FALSE)&amp;".2025"</f>
        <v>24.02.2025</v>
      </c>
      <c r="AI739">
        <f t="shared" si="289"/>
        <v>9</v>
      </c>
      <c r="AJ739" t="str">
        <f>H739&amp;"."&amp;VLOOKUP(I739,'Data validation'!$A$1:$B$12,2,FALSE)&amp;".2026"</f>
        <v>01.09.2026</v>
      </c>
      <c r="AK739">
        <f t="shared" si="290"/>
        <v>36</v>
      </c>
      <c r="AL739" t="e">
        <f>VLOOKUP(E739,[2]Sheet1!$A:$B,2,FALSE)</f>
        <v>#N/A</v>
      </c>
    </row>
    <row r="740" spans="1:38" x14ac:dyDescent="0.25">
      <c r="A740" t="str">
        <f>VLOOKUP(Q740,'Data validation'!$K$2:$L$50,2,FALSE)</f>
        <v>TO</v>
      </c>
      <c r="B740">
        <f t="shared" si="276"/>
        <v>4</v>
      </c>
      <c r="C740">
        <f t="shared" si="277"/>
        <v>0</v>
      </c>
      <c r="D740">
        <f t="shared" si="278"/>
        <v>0</v>
      </c>
      <c r="E740">
        <v>10062</v>
      </c>
      <c r="F740" t="s">
        <v>6594</v>
      </c>
      <c r="G740" t="s">
        <v>193</v>
      </c>
      <c r="H740" t="str">
        <f t="shared" si="279"/>
        <v>08</v>
      </c>
      <c r="I740" t="str">
        <f t="shared" si="280"/>
        <v>Jun</v>
      </c>
      <c r="J740" t="s">
        <v>1448</v>
      </c>
      <c r="K740" t="str">
        <f t="shared" si="281"/>
        <v>12</v>
      </c>
      <c r="L740" t="str">
        <f t="shared" si="282"/>
        <v>Jun</v>
      </c>
      <c r="M740">
        <v>4</v>
      </c>
      <c r="N740">
        <f t="shared" si="283"/>
        <v>4</v>
      </c>
      <c r="O740">
        <f t="shared" si="284"/>
        <v>0</v>
      </c>
      <c r="P740">
        <f t="shared" si="285"/>
        <v>0</v>
      </c>
      <c r="Q740" t="s">
        <v>81</v>
      </c>
      <c r="R740" t="s">
        <v>57</v>
      </c>
      <c r="S740">
        <v>3</v>
      </c>
      <c r="T740">
        <v>2</v>
      </c>
      <c r="U740" s="2">
        <f>SUMIFS(SLR!L:L,SLR!D:D,'Резервации 2026'!E740)</f>
        <v>1722.5385976</v>
      </c>
      <c r="V740" s="2">
        <f>+U740/M740</f>
        <v>430.6346494</v>
      </c>
      <c r="W740" t="s">
        <v>262</v>
      </c>
      <c r="X740" t="s">
        <v>6595</v>
      </c>
      <c r="Y740" t="s">
        <v>6590</v>
      </c>
      <c r="Z740" t="str">
        <f t="shared" si="286"/>
        <v>Feb</v>
      </c>
      <c r="AA740" s="6">
        <f t="shared" si="293"/>
        <v>0</v>
      </c>
      <c r="AB740" s="6">
        <f t="shared" si="293"/>
        <v>4</v>
      </c>
      <c r="AC740" s="6">
        <f t="shared" si="293"/>
        <v>0</v>
      </c>
      <c r="AD740" s="6">
        <f t="shared" si="293"/>
        <v>0</v>
      </c>
      <c r="AE740" s="6">
        <f t="shared" si="293"/>
        <v>0</v>
      </c>
      <c r="AF740" s="6">
        <f t="shared" si="287"/>
        <v>4</v>
      </c>
      <c r="AG740" s="6">
        <f t="shared" si="288"/>
        <v>0</v>
      </c>
      <c r="AH740" s="14" t="str">
        <f>LEFT(X740,2)&amp;"."&amp;VLOOKUP(MID(X740,4,3),'Data validation'!$A$1:$B$12,2,FALSE)&amp;".2025"</f>
        <v>12.02.2025</v>
      </c>
      <c r="AI740">
        <f t="shared" si="289"/>
        <v>7</v>
      </c>
      <c r="AJ740" t="str">
        <f>H740&amp;"."&amp;VLOOKUP(I740,'Data validation'!$A$1:$B$12,2,FALSE)&amp;".2026"</f>
        <v>08.06.2026</v>
      </c>
      <c r="AK740">
        <f t="shared" si="290"/>
        <v>24</v>
      </c>
      <c r="AL740" t="e">
        <f>VLOOKUP(E740,[2]Sheet1!$A:$B,2,FALSE)</f>
        <v>#N/A</v>
      </c>
    </row>
    <row r="741" spans="1:38" x14ac:dyDescent="0.25">
      <c r="A741" t="str">
        <f>VLOOKUP(Q741,'Data validation'!$K$2:$L$50,2,FALSE)</f>
        <v>BOOKING</v>
      </c>
      <c r="B741">
        <f t="shared" si="276"/>
        <v>0</v>
      </c>
      <c r="C741">
        <f t="shared" si="277"/>
        <v>4</v>
      </c>
      <c r="D741">
        <f t="shared" si="278"/>
        <v>0</v>
      </c>
      <c r="E741">
        <v>10063</v>
      </c>
      <c r="F741" t="s">
        <v>6596</v>
      </c>
      <c r="G741" t="s">
        <v>950</v>
      </c>
      <c r="H741" t="str">
        <f t="shared" si="279"/>
        <v>26</v>
      </c>
      <c r="I741" t="str">
        <f t="shared" si="280"/>
        <v>Jun</v>
      </c>
      <c r="J741" t="s">
        <v>71</v>
      </c>
      <c r="K741" t="str">
        <f t="shared" si="281"/>
        <v>30</v>
      </c>
      <c r="L741" t="str">
        <f t="shared" si="282"/>
        <v>Jun</v>
      </c>
      <c r="M741">
        <v>4</v>
      </c>
      <c r="N741">
        <f t="shared" si="283"/>
        <v>4</v>
      </c>
      <c r="O741">
        <f t="shared" si="284"/>
        <v>0</v>
      </c>
      <c r="P741">
        <f t="shared" si="285"/>
        <v>0</v>
      </c>
      <c r="Q741" t="s">
        <v>587</v>
      </c>
      <c r="R741" t="s">
        <v>63</v>
      </c>
      <c r="S741">
        <v>1</v>
      </c>
      <c r="T741">
        <v>2</v>
      </c>
      <c r="U741" s="2">
        <v>1767.3525842201834</v>
      </c>
      <c r="V741" s="2">
        <v>441.83814605504585</v>
      </c>
      <c r="W741" t="s">
        <v>262</v>
      </c>
      <c r="X741" t="s">
        <v>6597</v>
      </c>
      <c r="Y741" t="s">
        <v>6590</v>
      </c>
      <c r="Z741" t="str">
        <f t="shared" si="286"/>
        <v>Feb</v>
      </c>
      <c r="AA741" s="6">
        <f t="shared" si="293"/>
        <v>0</v>
      </c>
      <c r="AB741" s="6">
        <f t="shared" si="293"/>
        <v>4</v>
      </c>
      <c r="AC741" s="6">
        <f t="shared" si="293"/>
        <v>0</v>
      </c>
      <c r="AD741" s="6">
        <f t="shared" si="293"/>
        <v>0</v>
      </c>
      <c r="AE741" s="6">
        <f t="shared" si="293"/>
        <v>0</v>
      </c>
      <c r="AF741" s="6">
        <f t="shared" si="287"/>
        <v>4</v>
      </c>
      <c r="AG741" s="6">
        <f t="shared" si="288"/>
        <v>0</v>
      </c>
      <c r="AH741" s="14" t="str">
        <f>LEFT(X741,2)&amp;"."&amp;VLOOKUP(MID(X741,4,3),'Data validation'!$A$1:$B$12,2,FALSE)&amp;".2025"</f>
        <v>12.02.2025</v>
      </c>
      <c r="AI741">
        <f t="shared" si="289"/>
        <v>7</v>
      </c>
      <c r="AJ741" t="str">
        <f>H741&amp;"."&amp;VLOOKUP(I741,'Data validation'!$A$1:$B$12,2,FALSE)&amp;".2026"</f>
        <v>26.06.2026</v>
      </c>
      <c r="AK741">
        <f t="shared" si="290"/>
        <v>26</v>
      </c>
      <c r="AL741" t="str">
        <f>VLOOKUP(E741,[2]Sheet1!$A:$B,2,FALSE)</f>
        <v>Анулирана</v>
      </c>
    </row>
    <row r="742" spans="1:38" x14ac:dyDescent="0.25">
      <c r="A742" t="str">
        <f>VLOOKUP(Q742,'Data validation'!$K$2:$L$50,2,FALSE)</f>
        <v>TO</v>
      </c>
      <c r="B742">
        <f t="shared" si="276"/>
        <v>0</v>
      </c>
      <c r="C742">
        <f t="shared" si="277"/>
        <v>0</v>
      </c>
      <c r="D742">
        <f t="shared" si="278"/>
        <v>5</v>
      </c>
      <c r="E742">
        <v>9888</v>
      </c>
      <c r="F742" t="s">
        <v>5534</v>
      </c>
      <c r="G742" t="s">
        <v>94</v>
      </c>
      <c r="H742" t="str">
        <f t="shared" si="279"/>
        <v>27</v>
      </c>
      <c r="I742" t="str">
        <f t="shared" si="280"/>
        <v>Jul</v>
      </c>
      <c r="J742" t="s">
        <v>135</v>
      </c>
      <c r="K742" t="str">
        <f t="shared" si="281"/>
        <v>01</v>
      </c>
      <c r="L742" t="str">
        <f t="shared" si="282"/>
        <v>Aug</v>
      </c>
      <c r="M742">
        <v>5</v>
      </c>
      <c r="N742">
        <f t="shared" si="283"/>
        <v>-26</v>
      </c>
      <c r="O742">
        <f t="shared" si="284"/>
        <v>4</v>
      </c>
      <c r="P742">
        <f t="shared" si="285"/>
        <v>0</v>
      </c>
      <c r="Q742" t="s">
        <v>162</v>
      </c>
      <c r="R742" t="s">
        <v>20</v>
      </c>
      <c r="S742">
        <v>1</v>
      </c>
      <c r="T742">
        <v>1</v>
      </c>
      <c r="U742" s="2">
        <f>SUMIFS(Magelan!L:L,Magelan!D:D,'Резервации 2026'!E742)</f>
        <v>1116.583347</v>
      </c>
      <c r="V742" s="2">
        <f>+U742/M742</f>
        <v>223.31666939999999</v>
      </c>
      <c r="W742" t="s">
        <v>262</v>
      </c>
      <c r="X742" t="s">
        <v>5535</v>
      </c>
      <c r="Y742" t="s">
        <v>5488</v>
      </c>
      <c r="Z742" t="str">
        <f t="shared" si="286"/>
        <v>Jan</v>
      </c>
      <c r="AA742" s="6">
        <f t="shared" si="293"/>
        <v>0</v>
      </c>
      <c r="AB742" s="6">
        <f t="shared" si="293"/>
        <v>0</v>
      </c>
      <c r="AC742" s="6">
        <f t="shared" si="293"/>
        <v>4</v>
      </c>
      <c r="AD742" s="6">
        <f t="shared" si="293"/>
        <v>0</v>
      </c>
      <c r="AE742" s="6">
        <f t="shared" si="293"/>
        <v>0</v>
      </c>
      <c r="AF742" s="6">
        <f t="shared" si="287"/>
        <v>4</v>
      </c>
      <c r="AG742" s="6">
        <f t="shared" si="288"/>
        <v>-1</v>
      </c>
      <c r="AH742" s="14" t="str">
        <f>LEFT(X742,2)&amp;"."&amp;VLOOKUP(MID(X742,4,3),'Data validation'!$A$1:$B$12,2,FALSE)&amp;".2025"</f>
        <v>30.01.2025</v>
      </c>
      <c r="AI742">
        <f t="shared" si="289"/>
        <v>5</v>
      </c>
      <c r="AJ742" t="str">
        <f>H742&amp;"."&amp;VLOOKUP(I742,'Data validation'!$A$1:$B$12,2,FALSE)&amp;".2026"</f>
        <v>27.07.2026</v>
      </c>
      <c r="AK742">
        <f t="shared" si="290"/>
        <v>31</v>
      </c>
      <c r="AL742" t="e">
        <f>VLOOKUP(E742,[2]Sheet1!$A:$B,2,FALSE)</f>
        <v>#N/A</v>
      </c>
    </row>
    <row r="743" spans="1:38" x14ac:dyDescent="0.25">
      <c r="A743" t="str">
        <f>VLOOKUP(Q743,'Data validation'!$K$2:$L$50,2,FALSE)</f>
        <v>TO</v>
      </c>
      <c r="B743">
        <f t="shared" si="276"/>
        <v>0</v>
      </c>
      <c r="C743">
        <f t="shared" si="277"/>
        <v>0</v>
      </c>
      <c r="D743">
        <f t="shared" si="278"/>
        <v>5</v>
      </c>
      <c r="E743">
        <v>9882</v>
      </c>
      <c r="F743" t="s">
        <v>5536</v>
      </c>
      <c r="G743" t="s">
        <v>78</v>
      </c>
      <c r="H743" t="str">
        <f t="shared" si="279"/>
        <v>02</v>
      </c>
      <c r="I743" t="str">
        <f t="shared" si="280"/>
        <v>Aug</v>
      </c>
      <c r="J743" t="s">
        <v>646</v>
      </c>
      <c r="K743" t="str">
        <f t="shared" si="281"/>
        <v>07</v>
      </c>
      <c r="L743" t="str">
        <f t="shared" si="282"/>
        <v>Aug</v>
      </c>
      <c r="M743">
        <v>5</v>
      </c>
      <c r="N743">
        <f t="shared" si="283"/>
        <v>5</v>
      </c>
      <c r="O743">
        <f t="shared" si="284"/>
        <v>0</v>
      </c>
      <c r="P743">
        <f t="shared" si="285"/>
        <v>0</v>
      </c>
      <c r="Q743" t="s">
        <v>81</v>
      </c>
      <c r="R743" t="s">
        <v>17</v>
      </c>
      <c r="S743">
        <v>2</v>
      </c>
      <c r="T743">
        <v>0</v>
      </c>
      <c r="U743" s="2">
        <f>SUMIFS(SLR!L:L,SLR!D:D,'Резервации 2026'!E743)</f>
        <v>1557.4274289999998</v>
      </c>
      <c r="V743" s="2">
        <f t="shared" ref="V743:V747" si="296">+U743/M743</f>
        <v>311.48548579999999</v>
      </c>
      <c r="W743" t="s">
        <v>262</v>
      </c>
      <c r="X743" t="s">
        <v>5537</v>
      </c>
      <c r="Y743" t="s">
        <v>5488</v>
      </c>
      <c r="Z743" t="str">
        <f t="shared" si="286"/>
        <v>Jan</v>
      </c>
      <c r="AA743" s="6">
        <f t="shared" si="293"/>
        <v>0</v>
      </c>
      <c r="AB743" s="6">
        <f t="shared" si="293"/>
        <v>0</v>
      </c>
      <c r="AC743" s="6">
        <f t="shared" si="293"/>
        <v>0</v>
      </c>
      <c r="AD743" s="6">
        <f t="shared" si="293"/>
        <v>5</v>
      </c>
      <c r="AE743" s="6">
        <f t="shared" si="293"/>
        <v>0</v>
      </c>
      <c r="AF743" s="6">
        <f t="shared" si="287"/>
        <v>5</v>
      </c>
      <c r="AG743" s="6">
        <f t="shared" si="288"/>
        <v>0</v>
      </c>
      <c r="AH743" s="14" t="str">
        <f>LEFT(X743,2)&amp;"."&amp;VLOOKUP(MID(X743,4,3),'Data validation'!$A$1:$B$12,2,FALSE)&amp;".2025"</f>
        <v>30.01.2025</v>
      </c>
      <c r="AI743">
        <f t="shared" si="289"/>
        <v>5</v>
      </c>
      <c r="AJ743" t="str">
        <f>H743&amp;"."&amp;VLOOKUP(I743,'Data validation'!$A$1:$B$12,2,FALSE)&amp;".2026"</f>
        <v>02.08.2026</v>
      </c>
      <c r="AK743">
        <f t="shared" si="290"/>
        <v>32</v>
      </c>
      <c r="AL743" t="e">
        <f>VLOOKUP(E743,[2]Sheet1!$A:$B,2,FALSE)</f>
        <v>#N/A</v>
      </c>
    </row>
    <row r="744" spans="1:38" x14ac:dyDescent="0.25">
      <c r="A744" t="str">
        <f>VLOOKUP(Q744,'Data validation'!$K$2:$L$50,2,FALSE)</f>
        <v>TO</v>
      </c>
      <c r="B744">
        <f t="shared" si="276"/>
        <v>0</v>
      </c>
      <c r="C744">
        <f t="shared" si="277"/>
        <v>0</v>
      </c>
      <c r="D744">
        <f t="shared" si="278"/>
        <v>5</v>
      </c>
      <c r="E744">
        <v>9883</v>
      </c>
      <c r="F744" t="s">
        <v>5538</v>
      </c>
      <c r="G744" t="s">
        <v>78</v>
      </c>
      <c r="H744" t="str">
        <f t="shared" si="279"/>
        <v>02</v>
      </c>
      <c r="I744" t="str">
        <f t="shared" si="280"/>
        <v>Aug</v>
      </c>
      <c r="J744" t="s">
        <v>646</v>
      </c>
      <c r="K744" t="str">
        <f t="shared" si="281"/>
        <v>07</v>
      </c>
      <c r="L744" t="str">
        <f t="shared" si="282"/>
        <v>Aug</v>
      </c>
      <c r="M744">
        <v>5</v>
      </c>
      <c r="N744">
        <f t="shared" si="283"/>
        <v>5</v>
      </c>
      <c r="O744">
        <f t="shared" si="284"/>
        <v>0</v>
      </c>
      <c r="P744">
        <f t="shared" si="285"/>
        <v>0</v>
      </c>
      <c r="Q744" t="s">
        <v>81</v>
      </c>
      <c r="R744" t="s">
        <v>17</v>
      </c>
      <c r="S744">
        <v>2</v>
      </c>
      <c r="T744">
        <v>0</v>
      </c>
      <c r="U744" s="2">
        <f>SUMIFS(SLR!L:L,SLR!D:D,'Резервации 2026'!E744)</f>
        <v>1557.4274289999998</v>
      </c>
      <c r="V744" s="2">
        <f t="shared" si="296"/>
        <v>311.48548579999999</v>
      </c>
      <c r="W744" t="s">
        <v>262</v>
      </c>
      <c r="X744" t="s">
        <v>5539</v>
      </c>
      <c r="Y744" t="s">
        <v>5488</v>
      </c>
      <c r="Z744" t="str">
        <f t="shared" si="286"/>
        <v>Jan</v>
      </c>
      <c r="AA744" s="6">
        <f t="shared" si="293"/>
        <v>0</v>
      </c>
      <c r="AB744" s="6">
        <f t="shared" si="293"/>
        <v>0</v>
      </c>
      <c r="AC744" s="6">
        <f t="shared" si="293"/>
        <v>0</v>
      </c>
      <c r="AD744" s="6">
        <f t="shared" si="293"/>
        <v>5</v>
      </c>
      <c r="AE744" s="6">
        <f t="shared" si="293"/>
        <v>0</v>
      </c>
      <c r="AF744" s="6">
        <f t="shared" si="287"/>
        <v>5</v>
      </c>
      <c r="AG744" s="6">
        <f t="shared" si="288"/>
        <v>0</v>
      </c>
      <c r="AH744" s="14" t="str">
        <f>LEFT(X744,2)&amp;"."&amp;VLOOKUP(MID(X744,4,3),'Data validation'!$A$1:$B$12,2,FALSE)&amp;".2025"</f>
        <v>30.01.2025</v>
      </c>
      <c r="AI744">
        <f t="shared" si="289"/>
        <v>5</v>
      </c>
      <c r="AJ744" t="str">
        <f>H744&amp;"."&amp;VLOOKUP(I744,'Data validation'!$A$1:$B$12,2,FALSE)&amp;".2026"</f>
        <v>02.08.2026</v>
      </c>
      <c r="AK744">
        <f t="shared" si="290"/>
        <v>32</v>
      </c>
      <c r="AL744" t="e">
        <f>VLOOKUP(E744,[2]Sheet1!$A:$B,2,FALSE)</f>
        <v>#N/A</v>
      </c>
    </row>
    <row r="745" spans="1:38" x14ac:dyDescent="0.25">
      <c r="A745" t="str">
        <f>VLOOKUP(Q745,'Data validation'!$K$2:$L$50,2,FALSE)</f>
        <v>TO</v>
      </c>
      <c r="B745">
        <f t="shared" si="276"/>
        <v>0</v>
      </c>
      <c r="C745">
        <f t="shared" si="277"/>
        <v>0</v>
      </c>
      <c r="D745">
        <f t="shared" si="278"/>
        <v>5</v>
      </c>
      <c r="E745">
        <v>9884</v>
      </c>
      <c r="F745" t="s">
        <v>5540</v>
      </c>
      <c r="G745" t="s">
        <v>78</v>
      </c>
      <c r="H745" t="str">
        <f t="shared" si="279"/>
        <v>02</v>
      </c>
      <c r="I745" t="str">
        <f t="shared" si="280"/>
        <v>Aug</v>
      </c>
      <c r="J745" t="s">
        <v>646</v>
      </c>
      <c r="K745" t="str">
        <f t="shared" si="281"/>
        <v>07</v>
      </c>
      <c r="L745" t="str">
        <f t="shared" si="282"/>
        <v>Aug</v>
      </c>
      <c r="M745">
        <v>5</v>
      </c>
      <c r="N745">
        <f t="shared" si="283"/>
        <v>5</v>
      </c>
      <c r="O745">
        <f t="shared" si="284"/>
        <v>0</v>
      </c>
      <c r="P745">
        <f t="shared" si="285"/>
        <v>0</v>
      </c>
      <c r="Q745" t="s">
        <v>81</v>
      </c>
      <c r="R745" t="s">
        <v>17</v>
      </c>
      <c r="S745">
        <v>2</v>
      </c>
      <c r="T745">
        <v>0</v>
      </c>
      <c r="U745" s="2">
        <f>SUMIFS(SLR!L:L,SLR!D:D,'Резервации 2026'!E745)</f>
        <v>1557.4274289999998</v>
      </c>
      <c r="V745" s="2">
        <f t="shared" si="296"/>
        <v>311.48548579999999</v>
      </c>
      <c r="W745" t="s">
        <v>262</v>
      </c>
      <c r="X745" t="s">
        <v>5539</v>
      </c>
      <c r="Y745" t="s">
        <v>5488</v>
      </c>
      <c r="Z745" t="str">
        <f t="shared" si="286"/>
        <v>Jan</v>
      </c>
      <c r="AA745" s="6">
        <f t="shared" si="293"/>
        <v>0</v>
      </c>
      <c r="AB745" s="6">
        <f t="shared" si="293"/>
        <v>0</v>
      </c>
      <c r="AC745" s="6">
        <f t="shared" si="293"/>
        <v>0</v>
      </c>
      <c r="AD745" s="6">
        <f t="shared" si="293"/>
        <v>5</v>
      </c>
      <c r="AE745" s="6">
        <f t="shared" si="293"/>
        <v>0</v>
      </c>
      <c r="AF745" s="6">
        <f t="shared" si="287"/>
        <v>5</v>
      </c>
      <c r="AG745" s="6">
        <f t="shared" si="288"/>
        <v>0</v>
      </c>
      <c r="AH745" s="14" t="str">
        <f>LEFT(X745,2)&amp;"."&amp;VLOOKUP(MID(X745,4,3),'Data validation'!$A$1:$B$12,2,FALSE)&amp;".2025"</f>
        <v>30.01.2025</v>
      </c>
      <c r="AI745">
        <f t="shared" si="289"/>
        <v>5</v>
      </c>
      <c r="AJ745" t="str">
        <f>H745&amp;"."&amp;VLOOKUP(I745,'Data validation'!$A$1:$B$12,2,FALSE)&amp;".2026"</f>
        <v>02.08.2026</v>
      </c>
      <c r="AK745">
        <f t="shared" si="290"/>
        <v>32</v>
      </c>
      <c r="AL745" t="e">
        <f>VLOOKUP(E745,[2]Sheet1!$A:$B,2,FALSE)</f>
        <v>#N/A</v>
      </c>
    </row>
    <row r="746" spans="1:38" x14ac:dyDescent="0.25">
      <c r="A746" t="str">
        <f>VLOOKUP(Q746,'Data validation'!$K$2:$L$50,2,FALSE)</f>
        <v>TO</v>
      </c>
      <c r="B746">
        <f t="shared" si="276"/>
        <v>0</v>
      </c>
      <c r="C746">
        <f t="shared" si="277"/>
        <v>0</v>
      </c>
      <c r="D746">
        <f t="shared" si="278"/>
        <v>5</v>
      </c>
      <c r="E746">
        <v>9885</v>
      </c>
      <c r="F746" t="s">
        <v>5541</v>
      </c>
      <c r="G746" t="s">
        <v>78</v>
      </c>
      <c r="H746" t="str">
        <f t="shared" si="279"/>
        <v>02</v>
      </c>
      <c r="I746" t="str">
        <f t="shared" si="280"/>
        <v>Aug</v>
      </c>
      <c r="J746" t="s">
        <v>646</v>
      </c>
      <c r="K746" t="str">
        <f t="shared" si="281"/>
        <v>07</v>
      </c>
      <c r="L746" t="str">
        <f t="shared" si="282"/>
        <v>Aug</v>
      </c>
      <c r="M746">
        <v>5</v>
      </c>
      <c r="N746">
        <f t="shared" si="283"/>
        <v>5</v>
      </c>
      <c r="O746">
        <f t="shared" si="284"/>
        <v>0</v>
      </c>
      <c r="P746">
        <f t="shared" si="285"/>
        <v>0</v>
      </c>
      <c r="Q746" t="s">
        <v>81</v>
      </c>
      <c r="R746" t="s">
        <v>17</v>
      </c>
      <c r="S746">
        <v>2</v>
      </c>
      <c r="T746">
        <v>0</v>
      </c>
      <c r="U746" s="2">
        <f>SUMIFS(SLR!L:L,SLR!D:D,'Резервации 2026'!E746)</f>
        <v>1557.4274289999998</v>
      </c>
      <c r="V746" s="2">
        <f t="shared" si="296"/>
        <v>311.48548579999999</v>
      </c>
      <c r="W746" t="s">
        <v>262</v>
      </c>
      <c r="X746" t="s">
        <v>5539</v>
      </c>
      <c r="Y746" t="s">
        <v>5488</v>
      </c>
      <c r="Z746" t="str">
        <f t="shared" si="286"/>
        <v>Jan</v>
      </c>
      <c r="AA746" s="6">
        <f t="shared" si="293"/>
        <v>0</v>
      </c>
      <c r="AB746" s="6">
        <f t="shared" si="293"/>
        <v>0</v>
      </c>
      <c r="AC746" s="6">
        <f t="shared" si="293"/>
        <v>0</v>
      </c>
      <c r="AD746" s="6">
        <f t="shared" si="293"/>
        <v>5</v>
      </c>
      <c r="AE746" s="6">
        <f t="shared" si="293"/>
        <v>0</v>
      </c>
      <c r="AF746" s="6">
        <f t="shared" si="287"/>
        <v>5</v>
      </c>
      <c r="AG746" s="6">
        <f t="shared" si="288"/>
        <v>0</v>
      </c>
      <c r="AH746" s="14" t="str">
        <f>LEFT(X746,2)&amp;"."&amp;VLOOKUP(MID(X746,4,3),'Data validation'!$A$1:$B$12,2,FALSE)&amp;".2025"</f>
        <v>30.01.2025</v>
      </c>
      <c r="AI746">
        <f t="shared" si="289"/>
        <v>5</v>
      </c>
      <c r="AJ746" t="str">
        <f>H746&amp;"."&amp;VLOOKUP(I746,'Data validation'!$A$1:$B$12,2,FALSE)&amp;".2026"</f>
        <v>02.08.2026</v>
      </c>
      <c r="AK746">
        <f t="shared" si="290"/>
        <v>32</v>
      </c>
      <c r="AL746" t="e">
        <f>VLOOKUP(E746,[2]Sheet1!$A:$B,2,FALSE)</f>
        <v>#N/A</v>
      </c>
    </row>
    <row r="747" spans="1:38" x14ac:dyDescent="0.25">
      <c r="A747" t="str">
        <f>VLOOKUP(Q747,'Data validation'!$K$2:$L$50,2,FALSE)</f>
        <v>TO</v>
      </c>
      <c r="B747">
        <f t="shared" si="276"/>
        <v>0</v>
      </c>
      <c r="C747">
        <f t="shared" si="277"/>
        <v>0</v>
      </c>
      <c r="D747">
        <f t="shared" si="278"/>
        <v>5</v>
      </c>
      <c r="E747">
        <v>9575</v>
      </c>
      <c r="F747" t="s">
        <v>5099</v>
      </c>
      <c r="G747" t="s">
        <v>135</v>
      </c>
      <c r="H747" t="str">
        <f t="shared" si="279"/>
        <v>01</v>
      </c>
      <c r="I747" t="str">
        <f t="shared" si="280"/>
        <v>Aug</v>
      </c>
      <c r="J747" t="s">
        <v>136</v>
      </c>
      <c r="K747" t="str">
        <f t="shared" si="281"/>
        <v>06</v>
      </c>
      <c r="L747" t="str">
        <f t="shared" si="282"/>
        <v>Aug</v>
      </c>
      <c r="M747">
        <v>5</v>
      </c>
      <c r="N747">
        <f t="shared" si="283"/>
        <v>5</v>
      </c>
      <c r="O747">
        <f t="shared" si="284"/>
        <v>0</v>
      </c>
      <c r="P747">
        <f t="shared" si="285"/>
        <v>0</v>
      </c>
      <c r="Q747" t="s">
        <v>81</v>
      </c>
      <c r="R747" t="s">
        <v>63</v>
      </c>
      <c r="S747">
        <v>2</v>
      </c>
      <c r="T747">
        <v>1</v>
      </c>
      <c r="U747" s="2">
        <f>SUMIFS(SLR!L:L,SLR!D:D,'Резервации 2026'!E747)</f>
        <v>1595.1749480000001</v>
      </c>
      <c r="V747" s="2">
        <f t="shared" si="296"/>
        <v>319.03498960000002</v>
      </c>
      <c r="W747" t="s">
        <v>262</v>
      </c>
      <c r="X747" t="s">
        <v>4717</v>
      </c>
      <c r="Y747" t="s">
        <v>4684</v>
      </c>
      <c r="Z747" t="str">
        <f t="shared" si="286"/>
        <v>Jan</v>
      </c>
      <c r="AA747" s="6">
        <f t="shared" si="293"/>
        <v>0</v>
      </c>
      <c r="AB747" s="6">
        <f t="shared" si="293"/>
        <v>0</v>
      </c>
      <c r="AC747" s="6">
        <f t="shared" si="293"/>
        <v>0</v>
      </c>
      <c r="AD747" s="6">
        <f t="shared" si="293"/>
        <v>5</v>
      </c>
      <c r="AE747" s="6">
        <f t="shared" si="293"/>
        <v>0</v>
      </c>
      <c r="AF747" s="6">
        <f t="shared" si="287"/>
        <v>5</v>
      </c>
      <c r="AG747" s="6">
        <f t="shared" si="288"/>
        <v>0</v>
      </c>
      <c r="AH747" s="14" t="str">
        <f>LEFT(X747,2)&amp;"."&amp;VLOOKUP(MID(X747,4,3),'Data validation'!$A$1:$B$12,2,FALSE)&amp;".2025"</f>
        <v>19.01.2025</v>
      </c>
      <c r="AI747">
        <f t="shared" si="289"/>
        <v>4</v>
      </c>
      <c r="AJ747" t="str">
        <f>H747&amp;"."&amp;VLOOKUP(I747,'Data validation'!$A$1:$B$12,2,FALSE)&amp;".2026"</f>
        <v>01.08.2026</v>
      </c>
      <c r="AK747">
        <f t="shared" si="290"/>
        <v>31</v>
      </c>
      <c r="AL747" t="e">
        <f>VLOOKUP(E747,[2]Sheet1!$A:$B,2,FALSE)</f>
        <v>#N/A</v>
      </c>
    </row>
    <row r="748" spans="1:38" x14ac:dyDescent="0.25">
      <c r="A748" t="str">
        <f>VLOOKUP(Q748,'Data validation'!$K$2:$L$50,2,FALSE)</f>
        <v>TO</v>
      </c>
      <c r="B748">
        <f t="shared" si="276"/>
        <v>0</v>
      </c>
      <c r="C748">
        <f t="shared" si="277"/>
        <v>5</v>
      </c>
      <c r="D748">
        <f t="shared" si="278"/>
        <v>0</v>
      </c>
      <c r="E748">
        <v>9577</v>
      </c>
      <c r="F748" t="s">
        <v>5100</v>
      </c>
      <c r="G748" t="s">
        <v>173</v>
      </c>
      <c r="H748" t="str">
        <f t="shared" si="279"/>
        <v>06</v>
      </c>
      <c r="I748" t="str">
        <f t="shared" si="280"/>
        <v>Jul</v>
      </c>
      <c r="J748" t="s">
        <v>323</v>
      </c>
      <c r="K748" t="str">
        <f t="shared" si="281"/>
        <v>11</v>
      </c>
      <c r="L748" t="str">
        <f t="shared" si="282"/>
        <v>Jul</v>
      </c>
      <c r="M748">
        <v>5</v>
      </c>
      <c r="N748">
        <f t="shared" si="283"/>
        <v>5</v>
      </c>
      <c r="O748">
        <f t="shared" si="284"/>
        <v>0</v>
      </c>
      <c r="P748">
        <f t="shared" si="285"/>
        <v>0</v>
      </c>
      <c r="Q748" t="s">
        <v>162</v>
      </c>
      <c r="R748" t="s">
        <v>17</v>
      </c>
      <c r="S748">
        <v>2</v>
      </c>
      <c r="T748">
        <v>0</v>
      </c>
      <c r="U748" s="2">
        <f>SUMIFS(Magelan!L:L,Magelan!D:D,'Резервации 2026'!E748)</f>
        <v>1467.0680830000001</v>
      </c>
      <c r="V748" s="2">
        <f>+U748/M748</f>
        <v>293.41361660000001</v>
      </c>
      <c r="W748" t="s">
        <v>262</v>
      </c>
      <c r="X748" t="s">
        <v>4719</v>
      </c>
      <c r="Y748" t="s">
        <v>4684</v>
      </c>
      <c r="Z748" t="str">
        <f t="shared" si="286"/>
        <v>Jan</v>
      </c>
      <c r="AA748" s="6">
        <f t="shared" si="293"/>
        <v>0</v>
      </c>
      <c r="AB748" s="6">
        <f t="shared" si="293"/>
        <v>0</v>
      </c>
      <c r="AC748" s="6">
        <f t="shared" si="293"/>
        <v>5</v>
      </c>
      <c r="AD748" s="6">
        <f t="shared" si="293"/>
        <v>0</v>
      </c>
      <c r="AE748" s="6">
        <f t="shared" si="293"/>
        <v>0</v>
      </c>
      <c r="AF748" s="6">
        <f t="shared" si="287"/>
        <v>5</v>
      </c>
      <c r="AG748" s="6">
        <f t="shared" si="288"/>
        <v>0</v>
      </c>
      <c r="AH748" s="14" t="str">
        <f>LEFT(X748,2)&amp;"."&amp;VLOOKUP(MID(X748,4,3),'Data validation'!$A$1:$B$12,2,FALSE)&amp;".2025"</f>
        <v>19.01.2025</v>
      </c>
      <c r="AI748">
        <f t="shared" si="289"/>
        <v>4</v>
      </c>
      <c r="AJ748" t="str">
        <f>H748&amp;"."&amp;VLOOKUP(I748,'Data validation'!$A$1:$B$12,2,FALSE)&amp;".2026"</f>
        <v>06.07.2026</v>
      </c>
      <c r="AK748">
        <f t="shared" si="290"/>
        <v>28</v>
      </c>
      <c r="AL748" t="e">
        <f>VLOOKUP(E748,[2]Sheet1!$A:$B,2,FALSE)</f>
        <v>#N/A</v>
      </c>
    </row>
    <row r="749" spans="1:38" x14ac:dyDescent="0.25">
      <c r="A749" t="str">
        <f>VLOOKUP(Q749,'Data validation'!$K$2:$L$50,2,FALSE)</f>
        <v>TO</v>
      </c>
      <c r="B749">
        <f t="shared" si="276"/>
        <v>0</v>
      </c>
      <c r="C749">
        <f t="shared" si="277"/>
        <v>0</v>
      </c>
      <c r="D749">
        <f t="shared" si="278"/>
        <v>5</v>
      </c>
      <c r="E749">
        <v>9889</v>
      </c>
      <c r="F749" t="s">
        <v>5542</v>
      </c>
      <c r="G749" t="s">
        <v>538</v>
      </c>
      <c r="H749" t="str">
        <f t="shared" si="279"/>
        <v>22</v>
      </c>
      <c r="I749" t="str">
        <f t="shared" si="280"/>
        <v>Jul</v>
      </c>
      <c r="J749" t="s">
        <v>94</v>
      </c>
      <c r="K749" t="str">
        <f t="shared" si="281"/>
        <v>27</v>
      </c>
      <c r="L749" t="str">
        <f t="shared" si="282"/>
        <v>Jul</v>
      </c>
      <c r="M749">
        <v>5</v>
      </c>
      <c r="N749">
        <f t="shared" si="283"/>
        <v>5</v>
      </c>
      <c r="O749">
        <f t="shared" si="284"/>
        <v>0</v>
      </c>
      <c r="P749">
        <f t="shared" si="285"/>
        <v>0</v>
      </c>
      <c r="Q749" t="s">
        <v>56</v>
      </c>
      <c r="R749" t="s">
        <v>63</v>
      </c>
      <c r="S749">
        <v>3</v>
      </c>
      <c r="T749">
        <v>1</v>
      </c>
      <c r="U749" s="2">
        <f>SUMIFS(Novoton!L:L,Novoton!D:D,'Резервации 2026'!E749)</f>
        <v>2153.4666214999997</v>
      </c>
      <c r="V749" s="2">
        <f>+U749/M749</f>
        <v>430.69332429999997</v>
      </c>
      <c r="W749" t="s">
        <v>262</v>
      </c>
      <c r="X749" t="s">
        <v>5543</v>
      </c>
      <c r="Y749" t="s">
        <v>5488</v>
      </c>
      <c r="Z749" t="str">
        <f t="shared" si="286"/>
        <v>Jan</v>
      </c>
      <c r="AA749" s="6">
        <f t="shared" si="293"/>
        <v>0</v>
      </c>
      <c r="AB749" s="6">
        <f t="shared" si="293"/>
        <v>0</v>
      </c>
      <c r="AC749" s="6">
        <f t="shared" si="293"/>
        <v>5</v>
      </c>
      <c r="AD749" s="6">
        <f t="shared" si="293"/>
        <v>0</v>
      </c>
      <c r="AE749" s="6">
        <f t="shared" si="293"/>
        <v>0</v>
      </c>
      <c r="AF749" s="6">
        <f t="shared" si="287"/>
        <v>5</v>
      </c>
      <c r="AG749" s="6">
        <f t="shared" si="288"/>
        <v>0</v>
      </c>
      <c r="AH749" s="14" t="str">
        <f>LEFT(X749,2)&amp;"."&amp;VLOOKUP(MID(X749,4,3),'Data validation'!$A$1:$B$12,2,FALSE)&amp;".2025"</f>
        <v>30.01.2025</v>
      </c>
      <c r="AI749">
        <f t="shared" si="289"/>
        <v>5</v>
      </c>
      <c r="AJ749" t="str">
        <f>H749&amp;"."&amp;VLOOKUP(I749,'Data validation'!$A$1:$B$12,2,FALSE)&amp;".2026"</f>
        <v>22.07.2026</v>
      </c>
      <c r="AK749">
        <f t="shared" si="290"/>
        <v>30</v>
      </c>
      <c r="AL749" t="e">
        <f>VLOOKUP(E749,[2]Sheet1!$A:$B,2,FALSE)</f>
        <v>#N/A</v>
      </c>
    </row>
    <row r="750" spans="1:38" x14ac:dyDescent="0.25">
      <c r="A750" t="str">
        <f>VLOOKUP(Q750,'Data validation'!$K$2:$L$50,2,FALSE)</f>
        <v>TO</v>
      </c>
      <c r="B750">
        <f t="shared" si="276"/>
        <v>0</v>
      </c>
      <c r="C750">
        <f t="shared" si="277"/>
        <v>2</v>
      </c>
      <c r="D750">
        <f t="shared" si="278"/>
        <v>4</v>
      </c>
      <c r="E750">
        <v>9891</v>
      </c>
      <c r="F750" t="s">
        <v>5544</v>
      </c>
      <c r="G750" t="s">
        <v>224</v>
      </c>
      <c r="H750" t="str">
        <f t="shared" si="279"/>
        <v>09</v>
      </c>
      <c r="I750" t="str">
        <f t="shared" si="280"/>
        <v>Jul</v>
      </c>
      <c r="J750" t="s">
        <v>485</v>
      </c>
      <c r="K750" t="str">
        <f t="shared" si="281"/>
        <v>15</v>
      </c>
      <c r="L750" t="str">
        <f t="shared" si="282"/>
        <v>Jul</v>
      </c>
      <c r="M750">
        <v>6</v>
      </c>
      <c r="N750">
        <f t="shared" si="283"/>
        <v>6</v>
      </c>
      <c r="O750">
        <f t="shared" si="284"/>
        <v>0</v>
      </c>
      <c r="P750">
        <f t="shared" si="285"/>
        <v>0</v>
      </c>
      <c r="Q750" t="s">
        <v>116</v>
      </c>
      <c r="R750" t="s">
        <v>48</v>
      </c>
      <c r="S750">
        <v>3</v>
      </c>
      <c r="T750">
        <v>1</v>
      </c>
      <c r="U750" s="2">
        <f>SUMIFS(Solvex!L:L,Solvex!D:D,'Резервации 2026'!E750)</f>
        <v>2930.1071562000002</v>
      </c>
      <c r="V750" s="2">
        <f t="shared" ref="V750:V753" si="297">+U750/M750</f>
        <v>488.35119270000001</v>
      </c>
      <c r="W750" t="s">
        <v>262</v>
      </c>
      <c r="X750" t="s">
        <v>5545</v>
      </c>
      <c r="Y750" t="s">
        <v>5488</v>
      </c>
      <c r="Z750" t="str">
        <f t="shared" si="286"/>
        <v>Jan</v>
      </c>
      <c r="AA750" s="6">
        <f t="shared" si="293"/>
        <v>0</v>
      </c>
      <c r="AB750" s="6">
        <f t="shared" si="293"/>
        <v>0</v>
      </c>
      <c r="AC750" s="6">
        <f t="shared" si="293"/>
        <v>6</v>
      </c>
      <c r="AD750" s="6">
        <f t="shared" si="293"/>
        <v>0</v>
      </c>
      <c r="AE750" s="6">
        <f t="shared" si="293"/>
        <v>0</v>
      </c>
      <c r="AF750" s="6">
        <f t="shared" si="287"/>
        <v>6</v>
      </c>
      <c r="AG750" s="6">
        <f t="shared" si="288"/>
        <v>0</v>
      </c>
      <c r="AH750" s="14" t="str">
        <f>LEFT(X750,2)&amp;"."&amp;VLOOKUP(MID(X750,4,3),'Data validation'!$A$1:$B$12,2,FALSE)&amp;".2025"</f>
        <v>30.01.2025</v>
      </c>
      <c r="AI750">
        <f t="shared" si="289"/>
        <v>5</v>
      </c>
      <c r="AJ750" t="str">
        <f>H750&amp;"."&amp;VLOOKUP(I750,'Data validation'!$A$1:$B$12,2,FALSE)&amp;".2026"</f>
        <v>09.07.2026</v>
      </c>
      <c r="AK750">
        <f t="shared" si="290"/>
        <v>28</v>
      </c>
      <c r="AL750" t="e">
        <f>VLOOKUP(E750,[2]Sheet1!$A:$B,2,FALSE)</f>
        <v>#N/A</v>
      </c>
    </row>
    <row r="751" spans="1:38" x14ac:dyDescent="0.25">
      <c r="A751" t="str">
        <f>VLOOKUP(Q751,'Data validation'!$K$2:$L$50,2,FALSE)</f>
        <v>TO</v>
      </c>
      <c r="B751">
        <f t="shared" si="276"/>
        <v>0</v>
      </c>
      <c r="C751">
        <f t="shared" si="277"/>
        <v>7</v>
      </c>
      <c r="D751">
        <f t="shared" si="278"/>
        <v>0</v>
      </c>
      <c r="E751">
        <v>9890</v>
      </c>
      <c r="F751" t="s">
        <v>5546</v>
      </c>
      <c r="G751" t="s">
        <v>275</v>
      </c>
      <c r="H751" t="str">
        <f t="shared" si="279"/>
        <v>22</v>
      </c>
      <c r="I751" t="str">
        <f t="shared" si="280"/>
        <v>Jun</v>
      </c>
      <c r="J751" t="s">
        <v>44</v>
      </c>
      <c r="K751" t="str">
        <f t="shared" si="281"/>
        <v>29</v>
      </c>
      <c r="L751" t="str">
        <f t="shared" si="282"/>
        <v>Jun</v>
      </c>
      <c r="M751">
        <v>7</v>
      </c>
      <c r="N751">
        <f t="shared" si="283"/>
        <v>7</v>
      </c>
      <c r="O751">
        <f t="shared" si="284"/>
        <v>0</v>
      </c>
      <c r="P751">
        <f t="shared" si="285"/>
        <v>0</v>
      </c>
      <c r="Q751" t="s">
        <v>116</v>
      </c>
      <c r="R751" t="s">
        <v>17</v>
      </c>
      <c r="S751">
        <v>2</v>
      </c>
      <c r="T751">
        <v>1</v>
      </c>
      <c r="U751" s="2">
        <f>SUMIFS(Solvex!L:L,Solvex!D:D,'Резервации 2026'!E751)</f>
        <v>1864.0624564</v>
      </c>
      <c r="V751" s="2">
        <f t="shared" si="297"/>
        <v>266.29463662857142</v>
      </c>
      <c r="W751" t="s">
        <v>262</v>
      </c>
      <c r="X751" t="s">
        <v>5545</v>
      </c>
      <c r="Y751" t="s">
        <v>5488</v>
      </c>
      <c r="Z751" t="str">
        <f t="shared" si="286"/>
        <v>Jan</v>
      </c>
      <c r="AA751" s="6">
        <f t="shared" si="293"/>
        <v>0</v>
      </c>
      <c r="AB751" s="6">
        <f t="shared" si="293"/>
        <v>7</v>
      </c>
      <c r="AC751" s="6">
        <f t="shared" si="293"/>
        <v>0</v>
      </c>
      <c r="AD751" s="6">
        <f t="shared" si="293"/>
        <v>0</v>
      </c>
      <c r="AE751" s="6">
        <f t="shared" si="293"/>
        <v>0</v>
      </c>
      <c r="AF751" s="6">
        <f t="shared" si="287"/>
        <v>7</v>
      </c>
      <c r="AG751" s="6">
        <f t="shared" si="288"/>
        <v>0</v>
      </c>
      <c r="AH751" s="14" t="str">
        <f>LEFT(X751,2)&amp;"."&amp;VLOOKUP(MID(X751,4,3),'Data validation'!$A$1:$B$12,2,FALSE)&amp;".2025"</f>
        <v>30.01.2025</v>
      </c>
      <c r="AI751">
        <f t="shared" si="289"/>
        <v>5</v>
      </c>
      <c r="AJ751" t="str">
        <f>H751&amp;"."&amp;VLOOKUP(I751,'Data validation'!$A$1:$B$12,2,FALSE)&amp;".2026"</f>
        <v>22.06.2026</v>
      </c>
      <c r="AK751">
        <f t="shared" si="290"/>
        <v>26</v>
      </c>
      <c r="AL751" t="e">
        <f>VLOOKUP(E751,[2]Sheet1!$A:$B,2,FALSE)</f>
        <v>#N/A</v>
      </c>
    </row>
    <row r="752" spans="1:38" x14ac:dyDescent="0.25">
      <c r="A752" t="str">
        <f>VLOOKUP(Q752,'Data validation'!$K$2:$L$50,2,FALSE)</f>
        <v>TO</v>
      </c>
      <c r="B752">
        <f t="shared" si="276"/>
        <v>0</v>
      </c>
      <c r="C752">
        <f t="shared" si="277"/>
        <v>2</v>
      </c>
      <c r="D752">
        <f t="shared" si="278"/>
        <v>4</v>
      </c>
      <c r="E752">
        <v>9892</v>
      </c>
      <c r="F752" t="s">
        <v>5547</v>
      </c>
      <c r="G752" t="s">
        <v>224</v>
      </c>
      <c r="H752" t="str">
        <f t="shared" si="279"/>
        <v>09</v>
      </c>
      <c r="I752" t="str">
        <f t="shared" si="280"/>
        <v>Jul</v>
      </c>
      <c r="J752" t="s">
        <v>485</v>
      </c>
      <c r="K752" t="str">
        <f t="shared" si="281"/>
        <v>15</v>
      </c>
      <c r="L752" t="str">
        <f t="shared" si="282"/>
        <v>Jul</v>
      </c>
      <c r="M752">
        <v>6</v>
      </c>
      <c r="N752">
        <f t="shared" si="283"/>
        <v>6</v>
      </c>
      <c r="O752">
        <f t="shared" si="284"/>
        <v>0</v>
      </c>
      <c r="P752">
        <f t="shared" si="285"/>
        <v>0</v>
      </c>
      <c r="Q752" t="s">
        <v>116</v>
      </c>
      <c r="R752" t="s">
        <v>48</v>
      </c>
      <c r="S752">
        <v>3</v>
      </c>
      <c r="T752">
        <v>0</v>
      </c>
      <c r="U752" s="2">
        <f>SUMIFS(Solvex!L:L,Solvex!D:D,'Резервации 2026'!E752)</f>
        <v>2930.1071562000002</v>
      </c>
      <c r="V752" s="2">
        <f t="shared" si="297"/>
        <v>488.35119270000001</v>
      </c>
      <c r="W752" t="s">
        <v>262</v>
      </c>
      <c r="X752" t="s">
        <v>5545</v>
      </c>
      <c r="Y752" t="s">
        <v>5488</v>
      </c>
      <c r="Z752" t="str">
        <f t="shared" si="286"/>
        <v>Jan</v>
      </c>
      <c r="AA752" s="6">
        <f t="shared" si="293"/>
        <v>0</v>
      </c>
      <c r="AB752" s="6">
        <f t="shared" si="293"/>
        <v>0</v>
      </c>
      <c r="AC752" s="6">
        <f t="shared" si="293"/>
        <v>6</v>
      </c>
      <c r="AD752" s="6">
        <f t="shared" si="293"/>
        <v>0</v>
      </c>
      <c r="AE752" s="6">
        <f t="shared" si="293"/>
        <v>0</v>
      </c>
      <c r="AF752" s="6">
        <f t="shared" si="287"/>
        <v>6</v>
      </c>
      <c r="AG752" s="6">
        <f t="shared" si="288"/>
        <v>0</v>
      </c>
      <c r="AH752" s="14" t="str">
        <f>LEFT(X752,2)&amp;"."&amp;VLOOKUP(MID(X752,4,3),'Data validation'!$A$1:$B$12,2,FALSE)&amp;".2025"</f>
        <v>30.01.2025</v>
      </c>
      <c r="AI752">
        <f t="shared" si="289"/>
        <v>5</v>
      </c>
      <c r="AJ752" t="str">
        <f>H752&amp;"."&amp;VLOOKUP(I752,'Data validation'!$A$1:$B$12,2,FALSE)&amp;".2026"</f>
        <v>09.07.2026</v>
      </c>
      <c r="AK752">
        <f t="shared" si="290"/>
        <v>28</v>
      </c>
      <c r="AL752" t="e">
        <f>VLOOKUP(E752,[2]Sheet1!$A:$B,2,FALSE)</f>
        <v>#N/A</v>
      </c>
    </row>
    <row r="753" spans="1:38" x14ac:dyDescent="0.25">
      <c r="A753" t="str">
        <f>VLOOKUP(Q753,'Data validation'!$K$2:$L$50,2,FALSE)</f>
        <v>TO</v>
      </c>
      <c r="B753">
        <f t="shared" si="276"/>
        <v>0</v>
      </c>
      <c r="C753">
        <f t="shared" si="277"/>
        <v>2</v>
      </c>
      <c r="D753">
        <f t="shared" si="278"/>
        <v>4</v>
      </c>
      <c r="E753">
        <v>9893</v>
      </c>
      <c r="F753" t="s">
        <v>5548</v>
      </c>
      <c r="G753" t="s">
        <v>224</v>
      </c>
      <c r="H753" t="str">
        <f t="shared" si="279"/>
        <v>09</v>
      </c>
      <c r="I753" t="str">
        <f t="shared" si="280"/>
        <v>Jul</v>
      </c>
      <c r="J753" t="s">
        <v>485</v>
      </c>
      <c r="K753" t="str">
        <f t="shared" si="281"/>
        <v>15</v>
      </c>
      <c r="L753" t="str">
        <f t="shared" si="282"/>
        <v>Jul</v>
      </c>
      <c r="M753">
        <v>6</v>
      </c>
      <c r="N753">
        <f t="shared" si="283"/>
        <v>6</v>
      </c>
      <c r="O753">
        <f t="shared" si="284"/>
        <v>0</v>
      </c>
      <c r="P753">
        <f t="shared" si="285"/>
        <v>0</v>
      </c>
      <c r="Q753" t="s">
        <v>116</v>
      </c>
      <c r="R753" t="s">
        <v>20</v>
      </c>
      <c r="S753">
        <v>3</v>
      </c>
      <c r="T753">
        <v>0</v>
      </c>
      <c r="U753" s="2">
        <f>SUMIFS(Solvex!L:L,Solvex!D:D,'Резервации 2026'!E753)</f>
        <v>2584.1599458000001</v>
      </c>
      <c r="V753" s="2">
        <f t="shared" si="297"/>
        <v>430.69332430000003</v>
      </c>
      <c r="W753" t="s">
        <v>262</v>
      </c>
      <c r="X753" t="s">
        <v>5549</v>
      </c>
      <c r="Y753" t="s">
        <v>5488</v>
      </c>
      <c r="Z753" t="str">
        <f t="shared" si="286"/>
        <v>Jan</v>
      </c>
      <c r="AA753" s="6">
        <f t="shared" si="293"/>
        <v>0</v>
      </c>
      <c r="AB753" s="6">
        <f t="shared" si="293"/>
        <v>0</v>
      </c>
      <c r="AC753" s="6">
        <f t="shared" si="293"/>
        <v>6</v>
      </c>
      <c r="AD753" s="6">
        <f t="shared" si="293"/>
        <v>0</v>
      </c>
      <c r="AE753" s="6">
        <f t="shared" si="293"/>
        <v>0</v>
      </c>
      <c r="AF753" s="6">
        <f t="shared" si="287"/>
        <v>6</v>
      </c>
      <c r="AG753" s="6">
        <f t="shared" si="288"/>
        <v>0</v>
      </c>
      <c r="AH753" s="14" t="str">
        <f>LEFT(X753,2)&amp;"."&amp;VLOOKUP(MID(X753,4,3),'Data validation'!$A$1:$B$12,2,FALSE)&amp;".2025"</f>
        <v>30.01.2025</v>
      </c>
      <c r="AI753">
        <f t="shared" si="289"/>
        <v>5</v>
      </c>
      <c r="AJ753" t="str">
        <f>H753&amp;"."&amp;VLOOKUP(I753,'Data validation'!$A$1:$B$12,2,FALSE)&amp;".2026"</f>
        <v>09.07.2026</v>
      </c>
      <c r="AK753">
        <f t="shared" si="290"/>
        <v>28</v>
      </c>
      <c r="AL753" t="e">
        <f>VLOOKUP(E753,[2]Sheet1!$A:$B,2,FALSE)</f>
        <v>#N/A</v>
      </c>
    </row>
    <row r="754" spans="1:38" x14ac:dyDescent="0.25">
      <c r="A754" t="str">
        <f>VLOOKUP(Q754,'Data validation'!$K$2:$L$50,2,FALSE)</f>
        <v>TO</v>
      </c>
      <c r="B754">
        <f t="shared" si="276"/>
        <v>0</v>
      </c>
      <c r="C754">
        <f t="shared" si="277"/>
        <v>0</v>
      </c>
      <c r="D754">
        <f t="shared" si="278"/>
        <v>5</v>
      </c>
      <c r="E754">
        <v>9894</v>
      </c>
      <c r="F754" t="s">
        <v>5550</v>
      </c>
      <c r="G754" t="s">
        <v>90</v>
      </c>
      <c r="H754" t="str">
        <f t="shared" si="279"/>
        <v>15</v>
      </c>
      <c r="I754" t="str">
        <f t="shared" si="280"/>
        <v>Aug</v>
      </c>
      <c r="J754" t="s">
        <v>459</v>
      </c>
      <c r="K754" t="str">
        <f t="shared" si="281"/>
        <v>20</v>
      </c>
      <c r="L754" t="str">
        <f t="shared" si="282"/>
        <v>Aug</v>
      </c>
      <c r="M754">
        <v>5</v>
      </c>
      <c r="N754">
        <f t="shared" si="283"/>
        <v>5</v>
      </c>
      <c r="O754">
        <f t="shared" si="284"/>
        <v>0</v>
      </c>
      <c r="P754">
        <f t="shared" si="285"/>
        <v>0</v>
      </c>
      <c r="Q754" t="s">
        <v>81</v>
      </c>
      <c r="R754" t="s">
        <v>17</v>
      </c>
      <c r="S754">
        <v>1</v>
      </c>
      <c r="T754">
        <v>0</v>
      </c>
      <c r="U754" s="2">
        <f>SUMIFS(SLR!L:L,SLR!D:D,'Резервации 2026'!E754)</f>
        <v>1090.2774335000001</v>
      </c>
      <c r="V754" s="2">
        <f>+U754/M754</f>
        <v>218.05548670000002</v>
      </c>
      <c r="W754" t="s">
        <v>262</v>
      </c>
      <c r="X754" t="s">
        <v>5551</v>
      </c>
      <c r="Y754" t="s">
        <v>5488</v>
      </c>
      <c r="Z754" t="str">
        <f t="shared" si="286"/>
        <v>Jan</v>
      </c>
      <c r="AA754" s="6">
        <f t="shared" si="293"/>
        <v>0</v>
      </c>
      <c r="AB754" s="6">
        <f t="shared" si="293"/>
        <v>0</v>
      </c>
      <c r="AC754" s="6">
        <f t="shared" si="293"/>
        <v>0</v>
      </c>
      <c r="AD754" s="6">
        <f t="shared" si="293"/>
        <v>5</v>
      </c>
      <c r="AE754" s="6">
        <f t="shared" si="293"/>
        <v>0</v>
      </c>
      <c r="AF754" s="6">
        <f t="shared" si="287"/>
        <v>5</v>
      </c>
      <c r="AG754" s="6">
        <f t="shared" si="288"/>
        <v>0</v>
      </c>
      <c r="AH754" s="14" t="str">
        <f>LEFT(X754,2)&amp;"."&amp;VLOOKUP(MID(X754,4,3),'Data validation'!$A$1:$B$12,2,FALSE)&amp;".2025"</f>
        <v>30.01.2025</v>
      </c>
      <c r="AI754">
        <f t="shared" si="289"/>
        <v>5</v>
      </c>
      <c r="AJ754" t="str">
        <f>H754&amp;"."&amp;VLOOKUP(I754,'Data validation'!$A$1:$B$12,2,FALSE)&amp;".2026"</f>
        <v>15.08.2026</v>
      </c>
      <c r="AK754">
        <f t="shared" si="290"/>
        <v>33</v>
      </c>
      <c r="AL754" t="e">
        <f>VLOOKUP(E754,[2]Sheet1!$A:$B,2,FALSE)</f>
        <v>#N/A</v>
      </c>
    </row>
    <row r="755" spans="1:38" x14ac:dyDescent="0.25">
      <c r="A755" t="str">
        <f>VLOOKUP(Q755,'Data validation'!$K$2:$L$50,2,FALSE)</f>
        <v>TOPOLA SKIES</v>
      </c>
      <c r="B755">
        <f t="shared" si="276"/>
        <v>0</v>
      </c>
      <c r="C755">
        <f t="shared" si="277"/>
        <v>4</v>
      </c>
      <c r="D755">
        <f t="shared" si="278"/>
        <v>1</v>
      </c>
      <c r="E755">
        <v>10216</v>
      </c>
      <c r="F755" t="s">
        <v>7148</v>
      </c>
      <c r="G755" t="s">
        <v>72</v>
      </c>
      <c r="H755" t="str">
        <f t="shared" si="279"/>
        <v>07</v>
      </c>
      <c r="I755" t="str">
        <f t="shared" si="280"/>
        <v>Jul</v>
      </c>
      <c r="J755" t="s">
        <v>235</v>
      </c>
      <c r="K755" t="str">
        <f t="shared" si="281"/>
        <v>12</v>
      </c>
      <c r="L755" t="str">
        <f t="shared" si="282"/>
        <v>Jul</v>
      </c>
      <c r="M755">
        <v>5</v>
      </c>
      <c r="N755">
        <f t="shared" si="283"/>
        <v>5</v>
      </c>
      <c r="O755">
        <f t="shared" si="284"/>
        <v>0</v>
      </c>
      <c r="P755">
        <f t="shared" si="285"/>
        <v>0</v>
      </c>
      <c r="Q755" t="s">
        <v>35</v>
      </c>
      <c r="R755" t="s">
        <v>110</v>
      </c>
      <c r="S755">
        <v>3</v>
      </c>
      <c r="T755">
        <v>3</v>
      </c>
      <c r="U755" s="2">
        <v>3714.2826605504583</v>
      </c>
      <c r="V755" s="2">
        <v>742.85653211009173</v>
      </c>
      <c r="X755" t="s">
        <v>7149</v>
      </c>
      <c r="Y755" t="s">
        <v>7039</v>
      </c>
      <c r="Z755" t="str">
        <f t="shared" si="286"/>
        <v>Feb</v>
      </c>
      <c r="AA755" s="6">
        <f t="shared" si="293"/>
        <v>0</v>
      </c>
      <c r="AB755" s="6">
        <f t="shared" si="293"/>
        <v>0</v>
      </c>
      <c r="AC755" s="6">
        <f t="shared" si="293"/>
        <v>5</v>
      </c>
      <c r="AD755" s="6">
        <f t="shared" si="293"/>
        <v>0</v>
      </c>
      <c r="AE755" s="6">
        <f t="shared" si="293"/>
        <v>0</v>
      </c>
      <c r="AF755" s="6">
        <f t="shared" si="287"/>
        <v>5</v>
      </c>
      <c r="AG755" s="6">
        <f t="shared" si="288"/>
        <v>0</v>
      </c>
      <c r="AH755" s="14" t="str">
        <f>LEFT(X755,2)&amp;"."&amp;VLOOKUP(MID(X755,4,3),'Data validation'!$A$1:$B$12,2,FALSE)&amp;".2025"</f>
        <v>24.02.2025</v>
      </c>
      <c r="AI755">
        <f t="shared" si="289"/>
        <v>9</v>
      </c>
      <c r="AJ755" t="str">
        <f>H755&amp;"."&amp;VLOOKUP(I755,'Data validation'!$A$1:$B$12,2,FALSE)&amp;".2026"</f>
        <v>07.07.2026</v>
      </c>
      <c r="AK755">
        <f t="shared" si="290"/>
        <v>28</v>
      </c>
      <c r="AL755" t="e">
        <f>VLOOKUP(E755,[2]Sheet1!$A:$B,2,FALSE)</f>
        <v>#N/A</v>
      </c>
    </row>
    <row r="756" spans="1:38" x14ac:dyDescent="0.25">
      <c r="A756" t="str">
        <f>VLOOKUP(Q756,'Data validation'!$K$2:$L$50,2,FALSE)</f>
        <v>ITAKA</v>
      </c>
      <c r="B756">
        <f t="shared" si="276"/>
        <v>0</v>
      </c>
      <c r="C756">
        <f t="shared" si="277"/>
        <v>7</v>
      </c>
      <c r="D756">
        <f t="shared" si="278"/>
        <v>0</v>
      </c>
      <c r="E756">
        <v>10021</v>
      </c>
      <c r="F756" t="s">
        <v>6240</v>
      </c>
      <c r="G756" t="s">
        <v>1453</v>
      </c>
      <c r="H756" t="str">
        <f t="shared" si="279"/>
        <v>16</v>
      </c>
      <c r="I756" t="str">
        <f t="shared" si="280"/>
        <v>Jun</v>
      </c>
      <c r="J756" t="s">
        <v>1989</v>
      </c>
      <c r="K756" t="str">
        <f t="shared" si="281"/>
        <v>23</v>
      </c>
      <c r="L756" t="str">
        <f t="shared" si="282"/>
        <v>Jun</v>
      </c>
      <c r="M756">
        <v>7</v>
      </c>
      <c r="N756">
        <f t="shared" si="283"/>
        <v>7</v>
      </c>
      <c r="O756">
        <f t="shared" si="284"/>
        <v>0</v>
      </c>
      <c r="P756">
        <f t="shared" si="285"/>
        <v>0</v>
      </c>
      <c r="Q756" t="s">
        <v>1445</v>
      </c>
      <c r="R756" t="s">
        <v>20</v>
      </c>
      <c r="S756">
        <v>2</v>
      </c>
      <c r="T756">
        <v>0</v>
      </c>
      <c r="U756" s="2">
        <f>SUMIFS(Itaka!L:L,Itaka!D:D,'Резервации 2026'!E756)</f>
        <v>1394.1351822999998</v>
      </c>
      <c r="V756" s="2">
        <f>+U756/M756</f>
        <v>199.16216889999995</v>
      </c>
      <c r="W756" t="s">
        <v>4628</v>
      </c>
      <c r="X756" t="s">
        <v>6241</v>
      </c>
      <c r="Y756" t="s">
        <v>6186</v>
      </c>
      <c r="Z756" t="str">
        <f t="shared" si="286"/>
        <v>Feb</v>
      </c>
      <c r="AA756" s="6">
        <f t="shared" si="293"/>
        <v>0</v>
      </c>
      <c r="AB756" s="6">
        <f t="shared" si="293"/>
        <v>7</v>
      </c>
      <c r="AC756" s="6">
        <f t="shared" si="293"/>
        <v>0</v>
      </c>
      <c r="AD756" s="6">
        <f t="shared" si="293"/>
        <v>0</v>
      </c>
      <c r="AE756" s="6">
        <f t="shared" si="293"/>
        <v>0</v>
      </c>
      <c r="AF756" s="6">
        <f t="shared" si="287"/>
        <v>7</v>
      </c>
      <c r="AG756" s="6">
        <f t="shared" si="288"/>
        <v>0</v>
      </c>
      <c r="AH756" s="14" t="str">
        <f>LEFT(X756,2)&amp;"."&amp;VLOOKUP(MID(X756,4,3),'Data validation'!$A$1:$B$12,2,FALSE)&amp;".2025"</f>
        <v>06.02.2025</v>
      </c>
      <c r="AI756">
        <f t="shared" si="289"/>
        <v>6</v>
      </c>
      <c r="AJ756" t="str">
        <f>H756&amp;"."&amp;VLOOKUP(I756,'Data validation'!$A$1:$B$12,2,FALSE)&amp;".2026"</f>
        <v>16.06.2026</v>
      </c>
      <c r="AK756">
        <f t="shared" si="290"/>
        <v>25</v>
      </c>
      <c r="AL756" t="e">
        <f>VLOOKUP(E756,[2]Sheet1!$A:$B,2,FALSE)</f>
        <v>#N/A</v>
      </c>
    </row>
    <row r="757" spans="1:38" x14ac:dyDescent="0.25">
      <c r="A757" t="str">
        <f>VLOOKUP(Q757,'Data validation'!$K$2:$L$50,2,FALSE)</f>
        <v>TO</v>
      </c>
      <c r="B757">
        <f t="shared" si="276"/>
        <v>0</v>
      </c>
      <c r="C757">
        <f t="shared" si="277"/>
        <v>6</v>
      </c>
      <c r="D757">
        <f t="shared" si="278"/>
        <v>0</v>
      </c>
      <c r="E757">
        <v>10139</v>
      </c>
      <c r="F757" t="s">
        <v>6841</v>
      </c>
      <c r="G757" t="s">
        <v>120</v>
      </c>
      <c r="H757" t="str">
        <f t="shared" si="279"/>
        <v>02</v>
      </c>
      <c r="I757" t="str">
        <f t="shared" si="280"/>
        <v>Jul</v>
      </c>
      <c r="J757" t="s">
        <v>593</v>
      </c>
      <c r="K757" t="str">
        <f t="shared" si="281"/>
        <v>08</v>
      </c>
      <c r="L757" t="str">
        <f t="shared" si="282"/>
        <v>Jul</v>
      </c>
      <c r="M757">
        <v>6</v>
      </c>
      <c r="N757">
        <f t="shared" si="283"/>
        <v>6</v>
      </c>
      <c r="O757">
        <f t="shared" si="284"/>
        <v>0</v>
      </c>
      <c r="P757">
        <f t="shared" si="285"/>
        <v>0</v>
      </c>
      <c r="Q757" t="s">
        <v>116</v>
      </c>
      <c r="R757" t="s">
        <v>188</v>
      </c>
      <c r="S757">
        <v>3</v>
      </c>
      <c r="T757">
        <v>1</v>
      </c>
      <c r="U757" s="2">
        <f>SUMIFS(Solvex!L:L,Solvex!D:D,'Резервации 2026'!E757)</f>
        <v>2812.287957</v>
      </c>
      <c r="V757" s="2">
        <f>+U757/M757</f>
        <v>468.71465949999998</v>
      </c>
      <c r="W757" t="s">
        <v>262</v>
      </c>
      <c r="X757" t="s">
        <v>6842</v>
      </c>
      <c r="Y757" t="s">
        <v>6831</v>
      </c>
      <c r="Z757" t="str">
        <f t="shared" si="286"/>
        <v>Feb</v>
      </c>
      <c r="AA757" s="6">
        <f t="shared" si="293"/>
        <v>0</v>
      </c>
      <c r="AB757" s="6">
        <f t="shared" si="293"/>
        <v>0</v>
      </c>
      <c r="AC757" s="6">
        <f t="shared" si="293"/>
        <v>6</v>
      </c>
      <c r="AD757" s="6">
        <f t="shared" si="293"/>
        <v>0</v>
      </c>
      <c r="AE757" s="6">
        <f t="shared" si="293"/>
        <v>0</v>
      </c>
      <c r="AF757" s="6">
        <f t="shared" si="287"/>
        <v>6</v>
      </c>
      <c r="AG757" s="6">
        <f t="shared" si="288"/>
        <v>0</v>
      </c>
      <c r="AH757" s="14" t="str">
        <f>LEFT(X757,2)&amp;"."&amp;VLOOKUP(MID(X757,4,3),'Data validation'!$A$1:$B$12,2,FALSE)&amp;".2025"</f>
        <v>18.02.2025</v>
      </c>
      <c r="AI757">
        <f t="shared" si="289"/>
        <v>8</v>
      </c>
      <c r="AJ757" t="str">
        <f>H757&amp;"."&amp;VLOOKUP(I757,'Data validation'!$A$1:$B$12,2,FALSE)&amp;".2026"</f>
        <v>02.07.2026</v>
      </c>
      <c r="AK757">
        <f t="shared" si="290"/>
        <v>27</v>
      </c>
      <c r="AL757" t="e">
        <f>VLOOKUP(E757,[2]Sheet1!$A:$B,2,FALSE)</f>
        <v>#N/A</v>
      </c>
    </row>
    <row r="758" spans="1:38" x14ac:dyDescent="0.25">
      <c r="A758" t="str">
        <f>VLOOKUP(Q758,'Data validation'!$K$2:$L$50,2,FALSE)</f>
        <v>BOOKING</v>
      </c>
      <c r="B758">
        <f t="shared" si="276"/>
        <v>0</v>
      </c>
      <c r="C758">
        <f t="shared" si="277"/>
        <v>0</v>
      </c>
      <c r="D758">
        <f t="shared" si="278"/>
        <v>7</v>
      </c>
      <c r="E758">
        <v>10022</v>
      </c>
      <c r="F758" t="s">
        <v>6242</v>
      </c>
      <c r="G758" t="s">
        <v>94</v>
      </c>
      <c r="H758" t="str">
        <f t="shared" si="279"/>
        <v>27</v>
      </c>
      <c r="I758" t="str">
        <f t="shared" si="280"/>
        <v>Jul</v>
      </c>
      <c r="J758" t="s">
        <v>340</v>
      </c>
      <c r="K758" t="str">
        <f t="shared" si="281"/>
        <v>03</v>
      </c>
      <c r="L758" t="str">
        <f t="shared" si="282"/>
        <v>Aug</v>
      </c>
      <c r="M758">
        <v>7</v>
      </c>
      <c r="N758">
        <f t="shared" si="283"/>
        <v>-24</v>
      </c>
      <c r="O758">
        <f t="shared" si="284"/>
        <v>4</v>
      </c>
      <c r="P758">
        <f t="shared" si="285"/>
        <v>2</v>
      </c>
      <c r="Q758" t="s">
        <v>587</v>
      </c>
      <c r="R758" t="s">
        <v>17</v>
      </c>
      <c r="S758">
        <v>2</v>
      </c>
      <c r="T758">
        <v>2</v>
      </c>
      <c r="U758" s="2">
        <v>4171.3009183486229</v>
      </c>
      <c r="V758" s="2">
        <v>595.90013119266052</v>
      </c>
      <c r="W758" t="s">
        <v>4295</v>
      </c>
      <c r="X758" t="s">
        <v>6243</v>
      </c>
      <c r="Y758" t="s">
        <v>6226</v>
      </c>
      <c r="Z758" t="str">
        <f t="shared" si="286"/>
        <v>Feb</v>
      </c>
      <c r="AA758" s="6">
        <f t="shared" si="293"/>
        <v>0</v>
      </c>
      <c r="AB758" s="6">
        <f t="shared" si="293"/>
        <v>0</v>
      </c>
      <c r="AC758" s="6">
        <f t="shared" si="293"/>
        <v>4</v>
      </c>
      <c r="AD758" s="6">
        <f t="shared" si="293"/>
        <v>2</v>
      </c>
      <c r="AE758" s="6">
        <f t="shared" si="293"/>
        <v>0</v>
      </c>
      <c r="AF758" s="6">
        <f t="shared" si="287"/>
        <v>6</v>
      </c>
      <c r="AG758" s="6">
        <f t="shared" si="288"/>
        <v>-1</v>
      </c>
      <c r="AH758" s="14" t="str">
        <f>LEFT(X758,2)&amp;"."&amp;VLOOKUP(MID(X758,4,3),'Data validation'!$A$1:$B$12,2,FALSE)&amp;".2025"</f>
        <v>06.02.2025</v>
      </c>
      <c r="AI758">
        <f t="shared" si="289"/>
        <v>6</v>
      </c>
      <c r="AJ758" t="str">
        <f>H758&amp;"."&amp;VLOOKUP(I758,'Data validation'!$A$1:$B$12,2,FALSE)&amp;".2026"</f>
        <v>27.07.2026</v>
      </c>
      <c r="AK758">
        <f t="shared" si="290"/>
        <v>31</v>
      </c>
      <c r="AL758" t="str">
        <f>VLOOKUP(E758,[2]Sheet1!$A:$B,2,FALSE)</f>
        <v>Анулирана</v>
      </c>
    </row>
    <row r="759" spans="1:38" x14ac:dyDescent="0.25">
      <c r="A759" t="str">
        <f>VLOOKUP(Q759,'Data validation'!$K$2:$L$50,2,FALSE)</f>
        <v>TOPOLA SKIES</v>
      </c>
      <c r="B759">
        <f t="shared" si="276"/>
        <v>3</v>
      </c>
      <c r="C759">
        <f t="shared" si="277"/>
        <v>3</v>
      </c>
      <c r="D759">
        <f t="shared" si="278"/>
        <v>0</v>
      </c>
      <c r="E759">
        <v>10278</v>
      </c>
      <c r="F759" t="s">
        <v>7073</v>
      </c>
      <c r="G759" t="s">
        <v>1448</v>
      </c>
      <c r="H759" t="str">
        <f t="shared" si="279"/>
        <v>12</v>
      </c>
      <c r="I759" t="str">
        <f t="shared" si="280"/>
        <v>Jun</v>
      </c>
      <c r="J759" t="s">
        <v>5669</v>
      </c>
      <c r="K759" t="str">
        <f t="shared" si="281"/>
        <v>18</v>
      </c>
      <c r="L759" t="str">
        <f t="shared" si="282"/>
        <v>Jun</v>
      </c>
      <c r="M759">
        <v>6</v>
      </c>
      <c r="N759">
        <f t="shared" si="283"/>
        <v>6</v>
      </c>
      <c r="O759">
        <f t="shared" si="284"/>
        <v>0</v>
      </c>
      <c r="P759">
        <f t="shared" si="285"/>
        <v>0</v>
      </c>
      <c r="Q759" t="s">
        <v>35</v>
      </c>
      <c r="R759" t="s">
        <v>25</v>
      </c>
      <c r="S759">
        <v>3</v>
      </c>
      <c r="U759" s="2">
        <v>2136.5199825688069</v>
      </c>
      <c r="V759" s="2">
        <v>356.08666376146783</v>
      </c>
      <c r="X759" t="s">
        <v>7074</v>
      </c>
      <c r="Y759" t="s">
        <v>7068</v>
      </c>
      <c r="Z759" t="str">
        <f t="shared" si="286"/>
        <v>Mar</v>
      </c>
      <c r="AA759" s="6">
        <f t="shared" si="293"/>
        <v>0</v>
      </c>
      <c r="AB759" s="6">
        <f t="shared" si="293"/>
        <v>6</v>
      </c>
      <c r="AC759" s="6">
        <f t="shared" si="293"/>
        <v>0</v>
      </c>
      <c r="AD759" s="6">
        <f t="shared" si="293"/>
        <v>0</v>
      </c>
      <c r="AE759" s="6">
        <f t="shared" si="293"/>
        <v>0</v>
      </c>
      <c r="AF759" s="6">
        <f t="shared" si="287"/>
        <v>6</v>
      </c>
      <c r="AG759" s="6">
        <f t="shared" si="288"/>
        <v>0</v>
      </c>
      <c r="AH759" s="14" t="str">
        <f>LEFT(X759,2)&amp;"."&amp;VLOOKUP(MID(X759,4,3),'Data validation'!$A$1:$B$12,2,FALSE)&amp;".2025"</f>
        <v>01.03.2025</v>
      </c>
      <c r="AI759">
        <f t="shared" si="289"/>
        <v>9</v>
      </c>
      <c r="AJ759" t="str">
        <f>H759&amp;"."&amp;VLOOKUP(I759,'Data validation'!$A$1:$B$12,2,FALSE)&amp;".2026"</f>
        <v>12.06.2026</v>
      </c>
      <c r="AK759">
        <f t="shared" si="290"/>
        <v>24</v>
      </c>
      <c r="AL759" t="e">
        <f>VLOOKUP(E759,[2]Sheet1!$A:$B,2,FALSE)</f>
        <v>#N/A</v>
      </c>
    </row>
    <row r="760" spans="1:38" x14ac:dyDescent="0.25">
      <c r="A760" t="str">
        <f>VLOOKUP(Q760,'Data validation'!$K$2:$L$50,2,FALSE)</f>
        <v>TOPOLA SKIES</v>
      </c>
      <c r="B760">
        <f t="shared" si="276"/>
        <v>0</v>
      </c>
      <c r="C760">
        <f t="shared" si="277"/>
        <v>0</v>
      </c>
      <c r="D760">
        <f t="shared" si="278"/>
        <v>6</v>
      </c>
      <c r="E760">
        <v>9186</v>
      </c>
      <c r="F760" t="s">
        <v>7955</v>
      </c>
      <c r="G760" t="s">
        <v>236</v>
      </c>
      <c r="H760" t="str">
        <f t="shared" si="279"/>
        <v>17</v>
      </c>
      <c r="I760" t="str">
        <f t="shared" si="280"/>
        <v>Jul</v>
      </c>
      <c r="J760" t="s">
        <v>528</v>
      </c>
      <c r="K760" t="str">
        <f t="shared" si="281"/>
        <v>23</v>
      </c>
      <c r="L760" t="str">
        <f t="shared" si="282"/>
        <v>Jul</v>
      </c>
      <c r="M760">
        <v>6</v>
      </c>
      <c r="N760">
        <f t="shared" si="283"/>
        <v>6</v>
      </c>
      <c r="O760">
        <f t="shared" si="284"/>
        <v>0</v>
      </c>
      <c r="P760">
        <f t="shared" si="285"/>
        <v>0</v>
      </c>
      <c r="Q760" t="s">
        <v>35</v>
      </c>
      <c r="R760" t="s">
        <v>110</v>
      </c>
      <c r="S760">
        <v>4</v>
      </c>
      <c r="U760" s="2">
        <v>4030.8041394495408</v>
      </c>
      <c r="V760" s="2">
        <v>671.8006899082568</v>
      </c>
      <c r="X760" t="s">
        <v>3688</v>
      </c>
      <c r="Y760" t="s">
        <v>3682</v>
      </c>
      <c r="Z760" t="str">
        <f t="shared" si="286"/>
        <v>Dec</v>
      </c>
      <c r="AA760" s="6">
        <f t="shared" si="293"/>
        <v>0</v>
      </c>
      <c r="AB760" s="6">
        <f t="shared" si="293"/>
        <v>0</v>
      </c>
      <c r="AC760" s="6">
        <f t="shared" si="293"/>
        <v>6</v>
      </c>
      <c r="AD760" s="6">
        <f t="shared" si="293"/>
        <v>0</v>
      </c>
      <c r="AE760" s="6">
        <f t="shared" si="293"/>
        <v>0</v>
      </c>
      <c r="AF760" s="6">
        <f t="shared" si="287"/>
        <v>6</v>
      </c>
      <c r="AG760" s="6">
        <f t="shared" si="288"/>
        <v>0</v>
      </c>
      <c r="AH760" s="14" t="str">
        <f>LEFT(X760,2)&amp;"."&amp;VLOOKUP(MID(X760,4,3),'Data validation'!$A$1:$B$12,2,FALSE)&amp;".2025"</f>
        <v>24.12.2025</v>
      </c>
      <c r="AI760">
        <f t="shared" si="289"/>
        <v>52</v>
      </c>
      <c r="AJ760" t="str">
        <f>H760&amp;"."&amp;VLOOKUP(I760,'Data validation'!$A$1:$B$12,2,FALSE)&amp;".2026"</f>
        <v>17.07.2026</v>
      </c>
      <c r="AK760">
        <f t="shared" si="290"/>
        <v>29</v>
      </c>
      <c r="AL760" t="e">
        <f>VLOOKUP(E760,[2]Sheet1!$A:$B,2,FALSE)</f>
        <v>#N/A</v>
      </c>
    </row>
    <row r="761" spans="1:38" x14ac:dyDescent="0.25">
      <c r="A761" t="str">
        <f>VLOOKUP(Q761,'Data validation'!$K$2:$L$50,2,FALSE)</f>
        <v>TO</v>
      </c>
      <c r="B761">
        <f t="shared" si="276"/>
        <v>0</v>
      </c>
      <c r="C761">
        <f t="shared" si="277"/>
        <v>0</v>
      </c>
      <c r="D761">
        <f t="shared" si="278"/>
        <v>6</v>
      </c>
      <c r="E761">
        <v>9895</v>
      </c>
      <c r="F761" t="s">
        <v>5552</v>
      </c>
      <c r="G761" t="s">
        <v>326</v>
      </c>
      <c r="H761" t="str">
        <f t="shared" si="279"/>
        <v>10</v>
      </c>
      <c r="I761" t="str">
        <f t="shared" si="280"/>
        <v>Aug</v>
      </c>
      <c r="J761" t="s">
        <v>543</v>
      </c>
      <c r="K761" t="str">
        <f t="shared" si="281"/>
        <v>16</v>
      </c>
      <c r="L761" t="str">
        <f t="shared" si="282"/>
        <v>Aug</v>
      </c>
      <c r="M761">
        <v>6</v>
      </c>
      <c r="N761">
        <f t="shared" si="283"/>
        <v>6</v>
      </c>
      <c r="O761">
        <f t="shared" si="284"/>
        <v>0</v>
      </c>
      <c r="P761">
        <f t="shared" si="285"/>
        <v>0</v>
      </c>
      <c r="Q761" t="s">
        <v>116</v>
      </c>
      <c r="R761" t="s">
        <v>25</v>
      </c>
      <c r="S761">
        <v>2</v>
      </c>
      <c r="T761">
        <v>1</v>
      </c>
      <c r="U761" s="2">
        <f>SUMIFS(Solvex!L:L,Solvex!D:D,'Резервации 2026'!E761)</f>
        <v>1944.2514864</v>
      </c>
      <c r="V761" s="2">
        <f>+U761/M761</f>
        <v>324.0419144</v>
      </c>
      <c r="W761" t="s">
        <v>262</v>
      </c>
      <c r="X761" t="s">
        <v>5553</v>
      </c>
      <c r="Y761" t="s">
        <v>5488</v>
      </c>
      <c r="Z761" t="str">
        <f t="shared" si="286"/>
        <v>Jan</v>
      </c>
      <c r="AA761" s="6">
        <f t="shared" si="293"/>
        <v>0</v>
      </c>
      <c r="AB761" s="6">
        <f t="shared" si="293"/>
        <v>0</v>
      </c>
      <c r="AC761" s="6">
        <f t="shared" si="293"/>
        <v>0</v>
      </c>
      <c r="AD761" s="6">
        <f t="shared" si="293"/>
        <v>6</v>
      </c>
      <c r="AE761" s="6">
        <f t="shared" si="293"/>
        <v>0</v>
      </c>
      <c r="AF761" s="6">
        <f t="shared" si="287"/>
        <v>6</v>
      </c>
      <c r="AG761" s="6">
        <f t="shared" si="288"/>
        <v>0</v>
      </c>
      <c r="AH761" s="14" t="str">
        <f>LEFT(X761,2)&amp;"."&amp;VLOOKUP(MID(X761,4,3),'Data validation'!$A$1:$B$12,2,FALSE)&amp;".2025"</f>
        <v>30.01.2025</v>
      </c>
      <c r="AI761">
        <f t="shared" si="289"/>
        <v>5</v>
      </c>
      <c r="AJ761" t="str">
        <f>H761&amp;"."&amp;VLOOKUP(I761,'Data validation'!$A$1:$B$12,2,FALSE)&amp;".2026"</f>
        <v>10.08.2026</v>
      </c>
      <c r="AK761">
        <f t="shared" si="290"/>
        <v>33</v>
      </c>
      <c r="AL761" t="e">
        <f>VLOOKUP(E761,[2]Sheet1!$A:$B,2,FALSE)</f>
        <v>#N/A</v>
      </c>
    </row>
    <row r="762" spans="1:38" x14ac:dyDescent="0.25">
      <c r="A762" t="str">
        <f>VLOOKUP(Q762,'Data validation'!$K$2:$L$50,2,FALSE)</f>
        <v>TO</v>
      </c>
      <c r="B762">
        <f t="shared" si="276"/>
        <v>0</v>
      </c>
      <c r="C762">
        <f t="shared" si="277"/>
        <v>3</v>
      </c>
      <c r="D762">
        <f t="shared" si="278"/>
        <v>3</v>
      </c>
      <c r="E762">
        <v>9376</v>
      </c>
      <c r="F762" t="s">
        <v>7956</v>
      </c>
      <c r="G762" t="s">
        <v>91</v>
      </c>
      <c r="H762" t="str">
        <f t="shared" si="279"/>
        <v>22</v>
      </c>
      <c r="I762" t="str">
        <f t="shared" si="280"/>
        <v>Aug</v>
      </c>
      <c r="J762" t="s">
        <v>843</v>
      </c>
      <c r="K762" t="str">
        <f t="shared" si="281"/>
        <v>28</v>
      </c>
      <c r="L762" t="str">
        <f t="shared" si="282"/>
        <v>Aug</v>
      </c>
      <c r="M762">
        <v>6</v>
      </c>
      <c r="N762">
        <f t="shared" si="283"/>
        <v>6</v>
      </c>
      <c r="O762">
        <f t="shared" si="284"/>
        <v>0</v>
      </c>
      <c r="P762">
        <f t="shared" si="285"/>
        <v>0</v>
      </c>
      <c r="Q762" t="s">
        <v>81</v>
      </c>
      <c r="R762" t="s">
        <v>25</v>
      </c>
      <c r="S762">
        <v>2</v>
      </c>
      <c r="T762">
        <v>1</v>
      </c>
      <c r="U762" s="2">
        <f>SUMIFS(SLR!L:L,SLR!D:D,'Резервации 2026'!E762)</f>
        <v>1823.7723584</v>
      </c>
      <c r="V762" s="2">
        <f>+U762/M762</f>
        <v>303.96205973333332</v>
      </c>
      <c r="W762" t="s">
        <v>262</v>
      </c>
      <c r="X762" t="s">
        <v>4244</v>
      </c>
      <c r="Y762" t="s">
        <v>4228</v>
      </c>
      <c r="Z762" t="str">
        <f t="shared" si="286"/>
        <v>Jan</v>
      </c>
      <c r="AA762" s="6">
        <f t="shared" si="293"/>
        <v>0</v>
      </c>
      <c r="AB762" s="6">
        <f t="shared" si="293"/>
        <v>0</v>
      </c>
      <c r="AC762" s="6">
        <f t="shared" si="293"/>
        <v>0</v>
      </c>
      <c r="AD762" s="6">
        <f t="shared" si="293"/>
        <v>6</v>
      </c>
      <c r="AE762" s="6">
        <f t="shared" si="293"/>
        <v>0</v>
      </c>
      <c r="AF762" s="6">
        <f t="shared" si="287"/>
        <v>6</v>
      </c>
      <c r="AG762" s="6">
        <f t="shared" si="288"/>
        <v>0</v>
      </c>
      <c r="AH762" s="14" t="str">
        <f>LEFT(X762,2)&amp;"."&amp;VLOOKUP(MID(X762,4,3),'Data validation'!$A$1:$B$12,2,FALSE)&amp;".2025"</f>
        <v>07.01.2025</v>
      </c>
      <c r="AI762">
        <f t="shared" si="289"/>
        <v>2</v>
      </c>
      <c r="AJ762" t="str">
        <f>H762&amp;"."&amp;VLOOKUP(I762,'Data validation'!$A$1:$B$12,2,FALSE)&amp;".2026"</f>
        <v>22.08.2026</v>
      </c>
      <c r="AK762">
        <f t="shared" si="290"/>
        <v>34</v>
      </c>
      <c r="AL762" t="e">
        <f>VLOOKUP(E762,[2]Sheet1!$A:$B,2,FALSE)</f>
        <v>#N/A</v>
      </c>
    </row>
    <row r="763" spans="1:38" x14ac:dyDescent="0.25">
      <c r="A763" t="str">
        <f>VLOOKUP(Q763,'Data validation'!$K$2:$L$50,2,FALSE)</f>
        <v>TO</v>
      </c>
      <c r="B763">
        <f t="shared" si="276"/>
        <v>0</v>
      </c>
      <c r="C763">
        <f t="shared" si="277"/>
        <v>0</v>
      </c>
      <c r="D763">
        <f t="shared" si="278"/>
        <v>5</v>
      </c>
      <c r="E763">
        <v>9501</v>
      </c>
      <c r="F763" t="s">
        <v>7957</v>
      </c>
      <c r="G763" t="s">
        <v>79</v>
      </c>
      <c r="H763" t="str">
        <f t="shared" si="279"/>
        <v>09</v>
      </c>
      <c r="I763" t="str">
        <f t="shared" si="280"/>
        <v>Aug</v>
      </c>
      <c r="J763" t="s">
        <v>1443</v>
      </c>
      <c r="K763" t="str">
        <f t="shared" si="281"/>
        <v>14</v>
      </c>
      <c r="L763" t="str">
        <f t="shared" si="282"/>
        <v>Aug</v>
      </c>
      <c r="M763">
        <v>5</v>
      </c>
      <c r="N763">
        <f t="shared" si="283"/>
        <v>5</v>
      </c>
      <c r="O763">
        <f t="shared" si="284"/>
        <v>0</v>
      </c>
      <c r="P763">
        <f t="shared" si="285"/>
        <v>0</v>
      </c>
      <c r="Q763" t="s">
        <v>56</v>
      </c>
      <c r="R763" t="s">
        <v>63</v>
      </c>
      <c r="S763">
        <v>2</v>
      </c>
      <c r="T763">
        <v>2</v>
      </c>
      <c r="U763" s="2">
        <f>SUMIFS(Novoton!L:L,Novoton!D:D,'Резервации 2026'!E763)</f>
        <v>1993.9686850000001</v>
      </c>
      <c r="V763" s="2">
        <f t="shared" ref="V763:V764" si="298">+U763/M763</f>
        <v>398.79373700000002</v>
      </c>
      <c r="W763" t="s">
        <v>227</v>
      </c>
      <c r="X763" t="s">
        <v>4616</v>
      </c>
      <c r="Y763" t="s">
        <v>4593</v>
      </c>
      <c r="Z763" t="str">
        <f t="shared" si="286"/>
        <v>Jan</v>
      </c>
      <c r="AA763" s="6">
        <f t="shared" si="293"/>
        <v>0</v>
      </c>
      <c r="AB763" s="6">
        <f t="shared" si="293"/>
        <v>0</v>
      </c>
      <c r="AC763" s="6">
        <f t="shared" si="293"/>
        <v>0</v>
      </c>
      <c r="AD763" s="6">
        <f t="shared" si="293"/>
        <v>5</v>
      </c>
      <c r="AE763" s="6">
        <f t="shared" si="293"/>
        <v>0</v>
      </c>
      <c r="AF763" s="6">
        <f t="shared" si="287"/>
        <v>5</v>
      </c>
      <c r="AG763" s="6">
        <f t="shared" si="288"/>
        <v>0</v>
      </c>
      <c r="AH763" s="14" t="str">
        <f>LEFT(X763,2)&amp;"."&amp;VLOOKUP(MID(X763,4,3),'Data validation'!$A$1:$B$12,2,FALSE)&amp;".2025"</f>
        <v>14.01.2025</v>
      </c>
      <c r="AI763">
        <f t="shared" si="289"/>
        <v>3</v>
      </c>
      <c r="AJ763" t="str">
        <f>H763&amp;"."&amp;VLOOKUP(I763,'Data validation'!$A$1:$B$12,2,FALSE)&amp;".2026"</f>
        <v>09.08.2026</v>
      </c>
      <c r="AK763">
        <f t="shared" si="290"/>
        <v>33</v>
      </c>
      <c r="AL763" t="e">
        <f>VLOOKUP(E763,[2]Sheet1!$A:$B,2,FALSE)</f>
        <v>#N/A</v>
      </c>
    </row>
    <row r="764" spans="1:38" x14ac:dyDescent="0.25">
      <c r="A764" t="str">
        <f>VLOOKUP(Q764,'Data validation'!$K$2:$L$50,2,FALSE)</f>
        <v>TO</v>
      </c>
      <c r="B764">
        <f t="shared" si="276"/>
        <v>0</v>
      </c>
      <c r="C764">
        <f t="shared" si="277"/>
        <v>0</v>
      </c>
      <c r="D764">
        <f t="shared" si="278"/>
        <v>5</v>
      </c>
      <c r="E764">
        <v>8699</v>
      </c>
      <c r="F764" t="s">
        <v>7958</v>
      </c>
      <c r="G764" t="s">
        <v>459</v>
      </c>
      <c r="H764" t="str">
        <f t="shared" si="279"/>
        <v>20</v>
      </c>
      <c r="I764" t="str">
        <f t="shared" si="280"/>
        <v>Aug</v>
      </c>
      <c r="J764" t="s">
        <v>523</v>
      </c>
      <c r="K764" t="str">
        <f t="shared" si="281"/>
        <v>25</v>
      </c>
      <c r="L764" t="str">
        <f t="shared" si="282"/>
        <v>Aug</v>
      </c>
      <c r="M764">
        <v>5</v>
      </c>
      <c r="N764">
        <f t="shared" si="283"/>
        <v>5</v>
      </c>
      <c r="O764">
        <f t="shared" si="284"/>
        <v>0</v>
      </c>
      <c r="P764">
        <f t="shared" si="285"/>
        <v>0</v>
      </c>
      <c r="Q764" t="s">
        <v>56</v>
      </c>
      <c r="R764" t="s">
        <v>63</v>
      </c>
      <c r="S764">
        <v>3</v>
      </c>
      <c r="T764">
        <v>1</v>
      </c>
      <c r="U764" s="2">
        <f>SUMIFS(Novoton!L:L,Novoton!D:D,'Резервации 2026'!E764)</f>
        <v>1810.9421135999999</v>
      </c>
      <c r="V764" s="2">
        <f t="shared" si="298"/>
        <v>362.18842271999995</v>
      </c>
      <c r="W764" t="s">
        <v>227</v>
      </c>
      <c r="X764" t="s">
        <v>1700</v>
      </c>
      <c r="Y764" t="s">
        <v>1594</v>
      </c>
      <c r="Z764" t="str">
        <f t="shared" si="286"/>
        <v>Nov</v>
      </c>
      <c r="AA764" s="6">
        <f t="shared" si="293"/>
        <v>0</v>
      </c>
      <c r="AB764" s="6">
        <f t="shared" si="293"/>
        <v>0</v>
      </c>
      <c r="AC764" s="6">
        <f t="shared" si="293"/>
        <v>0</v>
      </c>
      <c r="AD764" s="6">
        <f t="shared" si="293"/>
        <v>5</v>
      </c>
      <c r="AE764" s="6">
        <f t="shared" si="293"/>
        <v>0</v>
      </c>
      <c r="AF764" s="6">
        <f t="shared" si="287"/>
        <v>5</v>
      </c>
      <c r="AG764" s="6">
        <f t="shared" si="288"/>
        <v>0</v>
      </c>
      <c r="AH764" s="14" t="str">
        <f>LEFT(X764,2)&amp;"."&amp;VLOOKUP(MID(X764,4,3),'Data validation'!$A$1:$B$12,2,FALSE)&amp;".2025"</f>
        <v>21.11.2025</v>
      </c>
      <c r="AI764">
        <f t="shared" si="289"/>
        <v>47</v>
      </c>
      <c r="AJ764" t="str">
        <f>H764&amp;"."&amp;VLOOKUP(I764,'Data validation'!$A$1:$B$12,2,FALSE)&amp;".2026"</f>
        <v>20.08.2026</v>
      </c>
      <c r="AK764">
        <f t="shared" si="290"/>
        <v>34</v>
      </c>
      <c r="AL764" t="e">
        <f>VLOOKUP(E764,[2]Sheet1!$A:$B,2,FALSE)</f>
        <v>#N/A</v>
      </c>
    </row>
    <row r="765" spans="1:38" x14ac:dyDescent="0.25">
      <c r="A765" t="str">
        <f>VLOOKUP(Q765,'Data validation'!$K$2:$L$50,2,FALSE)</f>
        <v>TO</v>
      </c>
      <c r="B765">
        <f t="shared" si="276"/>
        <v>0</v>
      </c>
      <c r="C765">
        <f t="shared" si="277"/>
        <v>0</v>
      </c>
      <c r="D765">
        <f t="shared" si="278"/>
        <v>5</v>
      </c>
      <c r="E765">
        <v>8085</v>
      </c>
      <c r="F765" t="s">
        <v>7959</v>
      </c>
      <c r="G765" t="s">
        <v>168</v>
      </c>
      <c r="H765" t="str">
        <f t="shared" si="279"/>
        <v>18</v>
      </c>
      <c r="I765" t="str">
        <f t="shared" si="280"/>
        <v>Aug</v>
      </c>
      <c r="J765" t="s">
        <v>195</v>
      </c>
      <c r="K765" t="str">
        <f t="shared" si="281"/>
        <v>23</v>
      </c>
      <c r="L765" t="str">
        <f t="shared" si="282"/>
        <v>Aug</v>
      </c>
      <c r="M765">
        <v>5</v>
      </c>
      <c r="N765">
        <f t="shared" si="283"/>
        <v>5</v>
      </c>
      <c r="O765">
        <f t="shared" si="284"/>
        <v>0</v>
      </c>
      <c r="P765">
        <f t="shared" si="285"/>
        <v>0</v>
      </c>
      <c r="Q765" t="s">
        <v>116</v>
      </c>
      <c r="R765" t="s">
        <v>63</v>
      </c>
      <c r="S765">
        <v>2</v>
      </c>
      <c r="T765">
        <v>1</v>
      </c>
      <c r="U765" s="2">
        <f>SUMIFS(Solvex!L:L,Solvex!D:D,'Резервации 2026'!E765)</f>
        <v>1481.1500589999998</v>
      </c>
      <c r="V765" s="2">
        <f t="shared" ref="V765:V771" si="299">+U765/M765</f>
        <v>296.23001179999994</v>
      </c>
      <c r="X765" t="s">
        <v>197</v>
      </c>
      <c r="Y765" t="s">
        <v>69</v>
      </c>
      <c r="Z765" t="str">
        <f t="shared" si="286"/>
        <v>Oct</v>
      </c>
      <c r="AA765" s="6">
        <f t="shared" si="293"/>
        <v>0</v>
      </c>
      <c r="AB765" s="6">
        <f t="shared" si="293"/>
        <v>0</v>
      </c>
      <c r="AC765" s="6">
        <f t="shared" si="293"/>
        <v>0</v>
      </c>
      <c r="AD765" s="6">
        <f t="shared" si="293"/>
        <v>5</v>
      </c>
      <c r="AE765" s="6">
        <f t="shared" si="293"/>
        <v>0</v>
      </c>
      <c r="AF765" s="6">
        <f t="shared" si="287"/>
        <v>5</v>
      </c>
      <c r="AG765" s="6">
        <f t="shared" si="288"/>
        <v>0</v>
      </c>
      <c r="AH765" s="14" t="str">
        <f>LEFT(X765,2)&amp;"."&amp;VLOOKUP(MID(X765,4,3),'Data validation'!$A$1:$B$12,2,FALSE)&amp;".2025"</f>
        <v>28.10.2025</v>
      </c>
      <c r="AI765">
        <f t="shared" si="289"/>
        <v>44</v>
      </c>
      <c r="AJ765" t="str">
        <f>H765&amp;"."&amp;VLOOKUP(I765,'Data validation'!$A$1:$B$12,2,FALSE)&amp;".2026"</f>
        <v>18.08.2026</v>
      </c>
      <c r="AK765">
        <f t="shared" si="290"/>
        <v>34</v>
      </c>
      <c r="AL765" t="e">
        <f>VLOOKUP(E765,[2]Sheet1!$A:$B,2,FALSE)</f>
        <v>#N/A</v>
      </c>
    </row>
    <row r="766" spans="1:38" x14ac:dyDescent="0.25">
      <c r="A766" t="str">
        <f>VLOOKUP(Q766,'Data validation'!$K$2:$L$50,2,FALSE)</f>
        <v>TO</v>
      </c>
      <c r="B766">
        <f t="shared" si="276"/>
        <v>0</v>
      </c>
      <c r="C766">
        <f t="shared" si="277"/>
        <v>0</v>
      </c>
      <c r="D766">
        <f t="shared" si="278"/>
        <v>6</v>
      </c>
      <c r="E766">
        <v>9266</v>
      </c>
      <c r="F766" t="s">
        <v>7960</v>
      </c>
      <c r="G766" t="s">
        <v>84</v>
      </c>
      <c r="H766" t="str">
        <f t="shared" si="279"/>
        <v>20</v>
      </c>
      <c r="I766" t="str">
        <f t="shared" si="280"/>
        <v>Jul</v>
      </c>
      <c r="J766" t="s">
        <v>85</v>
      </c>
      <c r="K766" t="str">
        <f t="shared" si="281"/>
        <v>26</v>
      </c>
      <c r="L766" t="str">
        <f t="shared" si="282"/>
        <v>Jul</v>
      </c>
      <c r="M766">
        <v>6</v>
      </c>
      <c r="N766">
        <f t="shared" si="283"/>
        <v>6</v>
      </c>
      <c r="O766">
        <f t="shared" si="284"/>
        <v>0</v>
      </c>
      <c r="P766">
        <f t="shared" si="285"/>
        <v>0</v>
      </c>
      <c r="Q766" t="s">
        <v>81</v>
      </c>
      <c r="R766" t="s">
        <v>17</v>
      </c>
      <c r="S766">
        <v>2</v>
      </c>
      <c r="T766">
        <v>1</v>
      </c>
      <c r="U766" s="2">
        <f>SUMIFS(SLR!L:L,SLR!D:D,'Резервации 2026'!E766)</f>
        <v>1735.3688423999999</v>
      </c>
      <c r="V766" s="2">
        <f t="shared" si="299"/>
        <v>289.22814039999997</v>
      </c>
      <c r="W766" t="s">
        <v>262</v>
      </c>
      <c r="X766" t="s">
        <v>3802</v>
      </c>
      <c r="Y766" t="s">
        <v>3766</v>
      </c>
      <c r="Z766" t="str">
        <f t="shared" si="286"/>
        <v>Dec</v>
      </c>
      <c r="AA766" s="6">
        <f t="shared" si="293"/>
        <v>0</v>
      </c>
      <c r="AB766" s="6">
        <f t="shared" si="293"/>
        <v>0</v>
      </c>
      <c r="AC766" s="6">
        <f t="shared" si="293"/>
        <v>6</v>
      </c>
      <c r="AD766" s="6">
        <f t="shared" si="293"/>
        <v>0</v>
      </c>
      <c r="AE766" s="6">
        <f t="shared" si="293"/>
        <v>0</v>
      </c>
      <c r="AF766" s="6">
        <f t="shared" si="287"/>
        <v>6</v>
      </c>
      <c r="AG766" s="6">
        <f t="shared" si="288"/>
        <v>0</v>
      </c>
      <c r="AH766" s="14" t="str">
        <f>LEFT(X766,2)&amp;"."&amp;VLOOKUP(MID(X766,4,3),'Data validation'!$A$1:$B$12,2,FALSE)&amp;".2025"</f>
        <v>30.12.2025</v>
      </c>
      <c r="AI766">
        <f t="shared" si="289"/>
        <v>53</v>
      </c>
      <c r="AJ766" t="str">
        <f>H766&amp;"."&amp;VLOOKUP(I766,'Data validation'!$A$1:$B$12,2,FALSE)&amp;".2026"</f>
        <v>20.07.2026</v>
      </c>
      <c r="AK766">
        <f t="shared" si="290"/>
        <v>30</v>
      </c>
      <c r="AL766" t="e">
        <f>VLOOKUP(E766,[2]Sheet1!$A:$B,2,FALSE)</f>
        <v>#N/A</v>
      </c>
    </row>
    <row r="767" spans="1:38" x14ac:dyDescent="0.25">
      <c r="A767" t="str">
        <f>VLOOKUP(Q767,'Data validation'!$K$2:$L$50,2,FALSE)</f>
        <v>TO</v>
      </c>
      <c r="B767">
        <f t="shared" si="276"/>
        <v>0</v>
      </c>
      <c r="C767">
        <f t="shared" si="277"/>
        <v>0</v>
      </c>
      <c r="D767">
        <f t="shared" si="278"/>
        <v>10</v>
      </c>
      <c r="E767">
        <v>8885</v>
      </c>
      <c r="F767" t="s">
        <v>7961</v>
      </c>
      <c r="G767" t="s">
        <v>93</v>
      </c>
      <c r="H767" t="str">
        <f t="shared" si="279"/>
        <v>21</v>
      </c>
      <c r="I767" t="str">
        <f t="shared" si="280"/>
        <v>Jul</v>
      </c>
      <c r="J767" t="s">
        <v>108</v>
      </c>
      <c r="K767" t="str">
        <f t="shared" si="281"/>
        <v>31</v>
      </c>
      <c r="L767" t="str">
        <f t="shared" si="282"/>
        <v>Jul</v>
      </c>
      <c r="M767">
        <v>10</v>
      </c>
      <c r="N767">
        <f t="shared" si="283"/>
        <v>10</v>
      </c>
      <c r="O767">
        <f t="shared" si="284"/>
        <v>0</v>
      </c>
      <c r="P767">
        <f t="shared" si="285"/>
        <v>0</v>
      </c>
      <c r="Q767" t="s">
        <v>158</v>
      </c>
      <c r="R767" t="s">
        <v>20</v>
      </c>
      <c r="S767">
        <v>2</v>
      </c>
      <c r="T767">
        <v>2</v>
      </c>
      <c r="U767" s="2">
        <f>SUMIFS(DTS!L:L,DTS!D:D,'Резервации 2026'!E767)</f>
        <v>3702.9729389999998</v>
      </c>
      <c r="V767" s="2">
        <f t="shared" si="299"/>
        <v>370.2972939</v>
      </c>
      <c r="X767" t="s">
        <v>2898</v>
      </c>
      <c r="Y767" t="s">
        <v>2084</v>
      </c>
      <c r="Z767" t="str">
        <f t="shared" si="286"/>
        <v>Nov</v>
      </c>
      <c r="AA767" s="6">
        <f t="shared" ref="AA767:AE817" si="300">IF($I767=AA$1,IF($L767=AA$1,$M767,$O767),IF($L767=AA$1,$P767,0))</f>
        <v>0</v>
      </c>
      <c r="AB767" s="6">
        <f t="shared" si="300"/>
        <v>0</v>
      </c>
      <c r="AC767" s="6">
        <f t="shared" si="300"/>
        <v>10</v>
      </c>
      <c r="AD767" s="6">
        <f t="shared" si="300"/>
        <v>0</v>
      </c>
      <c r="AE767" s="6">
        <f t="shared" si="300"/>
        <v>0</v>
      </c>
      <c r="AF767" s="6">
        <f t="shared" si="287"/>
        <v>10</v>
      </c>
      <c r="AG767" s="6">
        <f t="shared" si="288"/>
        <v>0</v>
      </c>
      <c r="AH767" s="14" t="str">
        <f>LEFT(X767,2)&amp;"."&amp;VLOOKUP(MID(X767,4,3),'Data validation'!$A$1:$B$12,2,FALSE)&amp;".2025"</f>
        <v>28.11.2025</v>
      </c>
      <c r="AI767">
        <f t="shared" si="289"/>
        <v>48</v>
      </c>
      <c r="AJ767" t="str">
        <f>H767&amp;"."&amp;VLOOKUP(I767,'Data validation'!$A$1:$B$12,2,FALSE)&amp;".2026"</f>
        <v>21.07.2026</v>
      </c>
      <c r="AK767">
        <f t="shared" si="290"/>
        <v>30</v>
      </c>
      <c r="AL767" t="e">
        <f>VLOOKUP(E767,[2]Sheet1!$A:$B,2,FALSE)</f>
        <v>#N/A</v>
      </c>
    </row>
    <row r="768" spans="1:38" x14ac:dyDescent="0.25">
      <c r="A768" t="str">
        <f>VLOOKUP(Q768,'Data validation'!$K$2:$L$50,2,FALSE)</f>
        <v>TO</v>
      </c>
      <c r="B768">
        <f t="shared" si="276"/>
        <v>0</v>
      </c>
      <c r="C768">
        <f t="shared" si="277"/>
        <v>0</v>
      </c>
      <c r="D768">
        <f t="shared" si="278"/>
        <v>5</v>
      </c>
      <c r="E768">
        <v>8755</v>
      </c>
      <c r="F768" t="s">
        <v>7962</v>
      </c>
      <c r="G768" t="s">
        <v>155</v>
      </c>
      <c r="H768" t="str">
        <f t="shared" si="279"/>
        <v>19</v>
      </c>
      <c r="I768" t="str">
        <f t="shared" si="280"/>
        <v>Jul</v>
      </c>
      <c r="J768" t="s">
        <v>156</v>
      </c>
      <c r="K768" t="str">
        <f t="shared" si="281"/>
        <v>24</v>
      </c>
      <c r="L768" t="str">
        <f t="shared" si="282"/>
        <v>Jul</v>
      </c>
      <c r="M768">
        <v>5</v>
      </c>
      <c r="N768">
        <f t="shared" si="283"/>
        <v>5</v>
      </c>
      <c r="O768">
        <f t="shared" si="284"/>
        <v>0</v>
      </c>
      <c r="P768">
        <f t="shared" si="285"/>
        <v>0</v>
      </c>
      <c r="Q768" t="s">
        <v>81</v>
      </c>
      <c r="R768" t="s">
        <v>20</v>
      </c>
      <c r="S768">
        <v>2</v>
      </c>
      <c r="T768">
        <v>2</v>
      </c>
      <c r="U768" s="2">
        <f>SUMIFS(SLR!L:L,SLR!D:D,'Резервации 2026'!E768)</f>
        <v>1709.1020455</v>
      </c>
      <c r="V768" s="2">
        <f t="shared" si="299"/>
        <v>341.82040910000001</v>
      </c>
      <c r="W768" t="s">
        <v>262</v>
      </c>
      <c r="X768" t="s">
        <v>1835</v>
      </c>
      <c r="Y768" t="s">
        <v>1761</v>
      </c>
      <c r="Z768" t="str">
        <f t="shared" si="286"/>
        <v>Nov</v>
      </c>
      <c r="AA768" s="6">
        <f t="shared" si="300"/>
        <v>0</v>
      </c>
      <c r="AB768" s="6">
        <f t="shared" si="300"/>
        <v>0</v>
      </c>
      <c r="AC768" s="6">
        <f t="shared" si="300"/>
        <v>5</v>
      </c>
      <c r="AD768" s="6">
        <f t="shared" si="300"/>
        <v>0</v>
      </c>
      <c r="AE768" s="6">
        <f t="shared" si="300"/>
        <v>0</v>
      </c>
      <c r="AF768" s="6">
        <f t="shared" si="287"/>
        <v>5</v>
      </c>
      <c r="AG768" s="6">
        <f t="shared" si="288"/>
        <v>0</v>
      </c>
      <c r="AH768" s="14" t="str">
        <f>LEFT(X768,2)&amp;"."&amp;VLOOKUP(MID(X768,4,3),'Data validation'!$A$1:$B$12,2,FALSE)&amp;".2025"</f>
        <v>24.11.2025</v>
      </c>
      <c r="AI768">
        <f t="shared" si="289"/>
        <v>48</v>
      </c>
      <c r="AJ768" t="str">
        <f>H768&amp;"."&amp;VLOOKUP(I768,'Data validation'!$A$1:$B$12,2,FALSE)&amp;".2026"</f>
        <v>19.07.2026</v>
      </c>
      <c r="AK768">
        <f t="shared" si="290"/>
        <v>30</v>
      </c>
      <c r="AL768" t="e">
        <f>VLOOKUP(E768,[2]Sheet1!$A:$B,2,FALSE)</f>
        <v>#N/A</v>
      </c>
    </row>
    <row r="769" spans="1:38" x14ac:dyDescent="0.25">
      <c r="A769" t="str">
        <f>VLOOKUP(Q769,'Data validation'!$K$2:$L$50,2,FALSE)</f>
        <v>TO</v>
      </c>
      <c r="B769">
        <f t="shared" si="276"/>
        <v>0</v>
      </c>
      <c r="C769">
        <f t="shared" si="277"/>
        <v>7</v>
      </c>
      <c r="D769">
        <f t="shared" si="278"/>
        <v>0</v>
      </c>
      <c r="E769">
        <v>8706</v>
      </c>
      <c r="F769" t="s">
        <v>7963</v>
      </c>
      <c r="G769" t="s">
        <v>45</v>
      </c>
      <c r="H769" t="str">
        <f t="shared" si="279"/>
        <v>04</v>
      </c>
      <c r="I769" t="str">
        <f t="shared" si="280"/>
        <v>Jul</v>
      </c>
      <c r="J769" t="s">
        <v>323</v>
      </c>
      <c r="K769" t="str">
        <f t="shared" si="281"/>
        <v>11</v>
      </c>
      <c r="L769" t="str">
        <f t="shared" si="282"/>
        <v>Jul</v>
      </c>
      <c r="M769">
        <v>7</v>
      </c>
      <c r="N769">
        <f t="shared" si="283"/>
        <v>7</v>
      </c>
      <c r="O769">
        <f t="shared" si="284"/>
        <v>0</v>
      </c>
      <c r="P769">
        <f t="shared" si="285"/>
        <v>0</v>
      </c>
      <c r="Q769" t="s">
        <v>116</v>
      </c>
      <c r="R769" t="s">
        <v>17</v>
      </c>
      <c r="S769">
        <v>2</v>
      </c>
      <c r="T769">
        <v>1</v>
      </c>
      <c r="U769" s="2">
        <f>SUMIFS(Solvex!L:L,Solvex!D:D,'Резервации 2026'!E769)</f>
        <v>1739.7499015999999</v>
      </c>
      <c r="V769" s="2">
        <f t="shared" si="299"/>
        <v>248.53570022857141</v>
      </c>
      <c r="W769" t="s">
        <v>691</v>
      </c>
      <c r="X769" t="s">
        <v>1717</v>
      </c>
      <c r="Y769" t="s">
        <v>1718</v>
      </c>
      <c r="Z769" t="str">
        <f t="shared" si="286"/>
        <v>Nov</v>
      </c>
      <c r="AA769" s="6">
        <f t="shared" si="300"/>
        <v>0</v>
      </c>
      <c r="AB769" s="6">
        <f t="shared" si="300"/>
        <v>0</v>
      </c>
      <c r="AC769" s="6">
        <f t="shared" si="300"/>
        <v>7</v>
      </c>
      <c r="AD769" s="6">
        <f t="shared" si="300"/>
        <v>0</v>
      </c>
      <c r="AE769" s="6">
        <f t="shared" si="300"/>
        <v>0</v>
      </c>
      <c r="AF769" s="6">
        <f t="shared" si="287"/>
        <v>7</v>
      </c>
      <c r="AG769" s="6">
        <f t="shared" si="288"/>
        <v>0</v>
      </c>
      <c r="AH769" s="14" t="str">
        <f>LEFT(X769,2)&amp;"."&amp;VLOOKUP(MID(X769,4,3),'Data validation'!$A$1:$B$12,2,FALSE)&amp;".2025"</f>
        <v>22.11.2025</v>
      </c>
      <c r="AI769">
        <f t="shared" si="289"/>
        <v>47</v>
      </c>
      <c r="AJ769" t="str">
        <f>H769&amp;"."&amp;VLOOKUP(I769,'Data validation'!$A$1:$B$12,2,FALSE)&amp;".2026"</f>
        <v>04.07.2026</v>
      </c>
      <c r="AK769">
        <f t="shared" si="290"/>
        <v>27</v>
      </c>
      <c r="AL769" t="e">
        <f>VLOOKUP(E769,[2]Sheet1!$A:$B,2,FALSE)</f>
        <v>#N/A</v>
      </c>
    </row>
    <row r="770" spans="1:38" x14ac:dyDescent="0.25">
      <c r="A770" t="str">
        <f>VLOOKUP(Q770,'Data validation'!$K$2:$L$50,2,FALSE)</f>
        <v>TO</v>
      </c>
      <c r="B770">
        <f t="shared" ref="B770:B833" si="301">AA770+IF(I770="Jun",IF(_xlfn.NUMBERVALUE(H770)&gt;14,0,IF(_xlfn.NUMBERVALUE(K770)&lt;14,M770,15-_xlfn.NUMBERVALUE(H770))),0)</f>
        <v>0</v>
      </c>
      <c r="C770">
        <f t="shared" ref="C770:C833" si="302">M770-B770-D770</f>
        <v>0</v>
      </c>
      <c r="D770">
        <f t="shared" ref="D770:D833" si="303">IF(L770="Jul",IF(_xlfn.NUMBERVALUE(K770)&lt;11,0,IF(I770="Jul",IF(_xlfn.NUMBERVALUE(H770)&gt;11,M770,_xlfn.NUMBERVALUE(K770)-11),0)),0)+IF(L770="Aug",IF(_xlfn.NUMBERVALUE(K770)&gt;24,IF(_xlfn.NUMBERVALUE(H770)&gt;24,0,25-_xlfn.NUMBERVALUE(H770)),IF(I770="Aug",M770,_xlfn.NUMBERVALUE(K770)-1+32-_xlfn.NUMBERVALUE(H770))),0)</f>
        <v>5</v>
      </c>
      <c r="E770">
        <v>8544</v>
      </c>
      <c r="F770" t="s">
        <v>7964</v>
      </c>
      <c r="G770" t="s">
        <v>84</v>
      </c>
      <c r="H770" t="str">
        <f t="shared" ref="H770:H833" si="304">LEFT(G770,2)</f>
        <v>20</v>
      </c>
      <c r="I770" t="str">
        <f t="shared" ref="I770:I833" si="305">MID(G770,4,3)</f>
        <v>Jul</v>
      </c>
      <c r="J770" t="s">
        <v>107</v>
      </c>
      <c r="K770" t="str">
        <f t="shared" ref="K770:K833" si="306">LEFT(J770,2)</f>
        <v>25</v>
      </c>
      <c r="L770" t="str">
        <f t="shared" ref="L770:L833" si="307">MID(J770,4,3)</f>
        <v>Jul</v>
      </c>
      <c r="M770">
        <v>5</v>
      </c>
      <c r="N770">
        <f t="shared" ref="N770:N833" si="308">+K770-H770</f>
        <v>5</v>
      </c>
      <c r="O770">
        <f t="shared" ref="O770:O833" si="309">IF(I770=L770,0,31-H770)</f>
        <v>0</v>
      </c>
      <c r="P770">
        <f t="shared" ref="P770:P833" si="310">IF(I770=L770,0,K770-1)</f>
        <v>0</v>
      </c>
      <c r="Q770" t="s">
        <v>162</v>
      </c>
      <c r="R770" t="s">
        <v>63</v>
      </c>
      <c r="S770">
        <v>2</v>
      </c>
      <c r="T770">
        <v>1</v>
      </c>
      <c r="U770" s="2">
        <f>SUMIFS(Magelan!L:L,Magelan!D:D,'Резервации 2026'!E770)</f>
        <v>1367.320753</v>
      </c>
      <c r="V770" s="2">
        <f t="shared" si="299"/>
        <v>273.46415059999998</v>
      </c>
      <c r="X770" t="s">
        <v>1321</v>
      </c>
      <c r="Y770" t="s">
        <v>1233</v>
      </c>
      <c r="Z770" t="str">
        <f t="shared" ref="Z770:Z833" si="311">MID(X770,4,3)</f>
        <v>Nov</v>
      </c>
      <c r="AA770" s="6">
        <f t="shared" si="300"/>
        <v>0</v>
      </c>
      <c r="AB770" s="6">
        <f t="shared" si="300"/>
        <v>0</v>
      </c>
      <c r="AC770" s="6">
        <f t="shared" si="300"/>
        <v>5</v>
      </c>
      <c r="AD770" s="6">
        <f t="shared" si="300"/>
        <v>0</v>
      </c>
      <c r="AE770" s="6">
        <f t="shared" si="300"/>
        <v>0</v>
      </c>
      <c r="AF770" s="6">
        <f t="shared" ref="AF770:AF833" si="312">SUM(AA770:AE770)</f>
        <v>5</v>
      </c>
      <c r="AG770" s="6">
        <f t="shared" ref="AG770:AG833" si="313">+AF770-M770</f>
        <v>0</v>
      </c>
      <c r="AH770" s="14" t="str">
        <f>LEFT(X770,2)&amp;"."&amp;VLOOKUP(MID(X770,4,3),'Data validation'!$A$1:$B$12,2,FALSE)&amp;".2025"</f>
        <v>17.11.2025</v>
      </c>
      <c r="AI770">
        <f t="shared" ref="AI770:AI833" si="314">WEEKNUM(AH770)</f>
        <v>47</v>
      </c>
      <c r="AJ770" t="str">
        <f>H770&amp;"."&amp;VLOOKUP(I770,'Data validation'!$A$1:$B$12,2,FALSE)&amp;".2026"</f>
        <v>20.07.2026</v>
      </c>
      <c r="AK770">
        <f t="shared" ref="AK770:AK833" si="315">WEEKNUM(AJ770)</f>
        <v>30</v>
      </c>
      <c r="AL770" t="e">
        <f>VLOOKUP(E770,[2]Sheet1!$A:$B,2,FALSE)</f>
        <v>#N/A</v>
      </c>
    </row>
    <row r="771" spans="1:38" x14ac:dyDescent="0.25">
      <c r="A771" t="str">
        <f>VLOOKUP(Q771,'Data validation'!$K$2:$L$50,2,FALSE)</f>
        <v>TO</v>
      </c>
      <c r="B771">
        <f t="shared" si="301"/>
        <v>0</v>
      </c>
      <c r="C771">
        <f t="shared" si="302"/>
        <v>0</v>
      </c>
      <c r="D771">
        <f t="shared" si="303"/>
        <v>6</v>
      </c>
      <c r="E771">
        <v>8270</v>
      </c>
      <c r="F771" t="s">
        <v>7965</v>
      </c>
      <c r="G771" t="s">
        <v>94</v>
      </c>
      <c r="H771" t="str">
        <f t="shared" si="304"/>
        <v>27</v>
      </c>
      <c r="I771" t="str">
        <f t="shared" si="305"/>
        <v>Jul</v>
      </c>
      <c r="J771" t="s">
        <v>78</v>
      </c>
      <c r="K771" t="str">
        <f t="shared" si="306"/>
        <v>02</v>
      </c>
      <c r="L771" t="str">
        <f t="shared" si="307"/>
        <v>Aug</v>
      </c>
      <c r="M771">
        <v>6</v>
      </c>
      <c r="N771">
        <f t="shared" si="308"/>
        <v>-25</v>
      </c>
      <c r="O771">
        <f t="shared" si="309"/>
        <v>4</v>
      </c>
      <c r="P771">
        <f t="shared" si="310"/>
        <v>1</v>
      </c>
      <c r="Q771" t="s">
        <v>81</v>
      </c>
      <c r="R771" t="s">
        <v>17</v>
      </c>
      <c r="S771">
        <v>2</v>
      </c>
      <c r="T771">
        <v>2</v>
      </c>
      <c r="U771" s="2">
        <f>SUMIFS(SLR!L:L,SLR!D:D,'Резервации 2026'!E771)</f>
        <v>2002.4569872</v>
      </c>
      <c r="V771" s="2">
        <f t="shared" si="299"/>
        <v>333.74283120000001</v>
      </c>
      <c r="W771" t="s">
        <v>262</v>
      </c>
      <c r="X771" t="s">
        <v>660</v>
      </c>
      <c r="Y771" t="s">
        <v>637</v>
      </c>
      <c r="Z771" t="str">
        <f t="shared" si="311"/>
        <v>Nov</v>
      </c>
      <c r="AA771" s="6">
        <f t="shared" si="300"/>
        <v>0</v>
      </c>
      <c r="AB771" s="6">
        <f t="shared" si="300"/>
        <v>0</v>
      </c>
      <c r="AC771" s="6">
        <f t="shared" si="300"/>
        <v>4</v>
      </c>
      <c r="AD771" s="6">
        <f t="shared" si="300"/>
        <v>1</v>
      </c>
      <c r="AE771" s="6">
        <f t="shared" si="300"/>
        <v>0</v>
      </c>
      <c r="AF771" s="6">
        <f t="shared" si="312"/>
        <v>5</v>
      </c>
      <c r="AG771" s="6">
        <f t="shared" si="313"/>
        <v>-1</v>
      </c>
      <c r="AH771" s="14" t="str">
        <f>LEFT(X771,2)&amp;"."&amp;VLOOKUP(MID(X771,4,3),'Data validation'!$A$1:$B$12,2,FALSE)&amp;".2025"</f>
        <v>10.11.2025</v>
      </c>
      <c r="AI771">
        <f t="shared" si="314"/>
        <v>46</v>
      </c>
      <c r="AJ771" t="str">
        <f>H771&amp;"."&amp;VLOOKUP(I771,'Data validation'!$A$1:$B$12,2,FALSE)&amp;".2026"</f>
        <v>27.07.2026</v>
      </c>
      <c r="AK771">
        <f t="shared" si="315"/>
        <v>31</v>
      </c>
      <c r="AL771" t="e">
        <f>VLOOKUP(E771,[2]Sheet1!$A:$B,2,FALSE)</f>
        <v>#N/A</v>
      </c>
    </row>
    <row r="772" spans="1:38" x14ac:dyDescent="0.25">
      <c r="A772" t="str">
        <f>VLOOKUP(Q772,'Data validation'!$K$2:$L$50,2,FALSE)</f>
        <v>BOOKING</v>
      </c>
      <c r="B772">
        <f t="shared" si="301"/>
        <v>0</v>
      </c>
      <c r="C772">
        <f t="shared" si="302"/>
        <v>5</v>
      </c>
      <c r="D772">
        <f t="shared" si="303"/>
        <v>0</v>
      </c>
      <c r="E772">
        <v>10023</v>
      </c>
      <c r="F772" t="s">
        <v>6244</v>
      </c>
      <c r="G772" t="s">
        <v>4699</v>
      </c>
      <c r="H772" t="str">
        <f t="shared" si="304"/>
        <v>17</v>
      </c>
      <c r="I772" t="str">
        <f t="shared" si="305"/>
        <v>Jun</v>
      </c>
      <c r="J772" t="s">
        <v>275</v>
      </c>
      <c r="K772" t="str">
        <f t="shared" si="306"/>
        <v>22</v>
      </c>
      <c r="L772" t="str">
        <f t="shared" si="307"/>
        <v>Jun</v>
      </c>
      <c r="M772">
        <v>5</v>
      </c>
      <c r="N772">
        <f t="shared" si="308"/>
        <v>5</v>
      </c>
      <c r="O772">
        <f t="shared" si="309"/>
        <v>0</v>
      </c>
      <c r="P772">
        <f t="shared" si="310"/>
        <v>0</v>
      </c>
      <c r="Q772" t="s">
        <v>587</v>
      </c>
      <c r="R772" t="s">
        <v>20</v>
      </c>
      <c r="S772">
        <v>2</v>
      </c>
      <c r="T772">
        <v>1</v>
      </c>
      <c r="U772" s="2">
        <v>1773.1662440366972</v>
      </c>
      <c r="V772" s="2">
        <v>354.63324880733938</v>
      </c>
      <c r="W772" t="s">
        <v>262</v>
      </c>
      <c r="X772" t="s">
        <v>6245</v>
      </c>
      <c r="Y772" t="s">
        <v>6246</v>
      </c>
      <c r="Z772" t="str">
        <f t="shared" si="311"/>
        <v>Feb</v>
      </c>
      <c r="AA772" s="6">
        <f t="shared" si="300"/>
        <v>0</v>
      </c>
      <c r="AB772" s="6">
        <f t="shared" si="300"/>
        <v>5</v>
      </c>
      <c r="AC772" s="6">
        <f t="shared" si="300"/>
        <v>0</v>
      </c>
      <c r="AD772" s="6">
        <f t="shared" si="300"/>
        <v>0</v>
      </c>
      <c r="AE772" s="6">
        <f t="shared" si="300"/>
        <v>0</v>
      </c>
      <c r="AF772" s="6">
        <f t="shared" si="312"/>
        <v>5</v>
      </c>
      <c r="AG772" s="6">
        <f t="shared" si="313"/>
        <v>0</v>
      </c>
      <c r="AH772" s="14" t="str">
        <f>LEFT(X772,2)&amp;"."&amp;VLOOKUP(MID(X772,4,3),'Data validation'!$A$1:$B$12,2,FALSE)&amp;".2025"</f>
        <v>07.02.2025</v>
      </c>
      <c r="AI772">
        <f t="shared" si="314"/>
        <v>6</v>
      </c>
      <c r="AJ772" t="str">
        <f>H772&amp;"."&amp;VLOOKUP(I772,'Data validation'!$A$1:$B$12,2,FALSE)&amp;".2026"</f>
        <v>17.06.2026</v>
      </c>
      <c r="AK772">
        <f t="shared" si="315"/>
        <v>25</v>
      </c>
      <c r="AL772" t="str">
        <f>VLOOKUP(E772,[2]Sheet1!$A:$B,2,FALSE)</f>
        <v>Анулирана</v>
      </c>
    </row>
    <row r="773" spans="1:38" x14ac:dyDescent="0.25">
      <c r="A773" t="str">
        <f>VLOOKUP(Q773,'Data validation'!$K$2:$L$50,2,FALSE)</f>
        <v>TO</v>
      </c>
      <c r="B773">
        <f t="shared" si="301"/>
        <v>0</v>
      </c>
      <c r="C773">
        <f t="shared" si="302"/>
        <v>0</v>
      </c>
      <c r="D773">
        <f t="shared" si="303"/>
        <v>5</v>
      </c>
      <c r="E773">
        <v>9578</v>
      </c>
      <c r="F773" t="s">
        <v>5101</v>
      </c>
      <c r="G773" t="s">
        <v>340</v>
      </c>
      <c r="H773" t="str">
        <f t="shared" si="304"/>
        <v>03</v>
      </c>
      <c r="I773" t="str">
        <f t="shared" si="305"/>
        <v>Aug</v>
      </c>
      <c r="J773" t="s">
        <v>259</v>
      </c>
      <c r="K773" t="str">
        <f t="shared" si="306"/>
        <v>08</v>
      </c>
      <c r="L773" t="str">
        <f t="shared" si="307"/>
        <v>Aug</v>
      </c>
      <c r="M773">
        <v>5</v>
      </c>
      <c r="N773">
        <f t="shared" si="308"/>
        <v>5</v>
      </c>
      <c r="O773">
        <f t="shared" si="309"/>
        <v>0</v>
      </c>
      <c r="P773">
        <f t="shared" si="310"/>
        <v>0</v>
      </c>
      <c r="Q773" t="s">
        <v>116</v>
      </c>
      <c r="R773" t="s">
        <v>188</v>
      </c>
      <c r="S773">
        <v>3</v>
      </c>
      <c r="T773">
        <v>0</v>
      </c>
      <c r="U773" s="2">
        <f>SUMIFS(Solvex!L:L,Solvex!D:D,'Резервации 2026'!E773)</f>
        <v>2373.9864539999999</v>
      </c>
      <c r="V773" s="2">
        <f t="shared" ref="V773:V774" si="316">+U773/M773</f>
        <v>474.79729079999998</v>
      </c>
      <c r="W773" t="s">
        <v>262</v>
      </c>
      <c r="X773" t="s">
        <v>4721</v>
      </c>
      <c r="Y773" t="s">
        <v>4722</v>
      </c>
      <c r="Z773" t="str">
        <f t="shared" si="311"/>
        <v>Jan</v>
      </c>
      <c r="AA773" s="6">
        <f t="shared" si="300"/>
        <v>0</v>
      </c>
      <c r="AB773" s="6">
        <f t="shared" si="300"/>
        <v>0</v>
      </c>
      <c r="AC773" s="6">
        <f t="shared" si="300"/>
        <v>0</v>
      </c>
      <c r="AD773" s="6">
        <f t="shared" si="300"/>
        <v>5</v>
      </c>
      <c r="AE773" s="6">
        <f t="shared" si="300"/>
        <v>0</v>
      </c>
      <c r="AF773" s="6">
        <f t="shared" si="312"/>
        <v>5</v>
      </c>
      <c r="AG773" s="6">
        <f t="shared" si="313"/>
        <v>0</v>
      </c>
      <c r="AH773" s="14" t="str">
        <f>LEFT(X773,2)&amp;"."&amp;VLOOKUP(MID(X773,4,3),'Data validation'!$A$1:$B$12,2,FALSE)&amp;".2025"</f>
        <v>19.01.2025</v>
      </c>
      <c r="AI773">
        <f t="shared" si="314"/>
        <v>4</v>
      </c>
      <c r="AJ773" t="str">
        <f>H773&amp;"."&amp;VLOOKUP(I773,'Data validation'!$A$1:$B$12,2,FALSE)&amp;".2026"</f>
        <v>03.08.2026</v>
      </c>
      <c r="AK773">
        <f t="shared" si="315"/>
        <v>32</v>
      </c>
      <c r="AL773" t="e">
        <f>VLOOKUP(E773,[2]Sheet1!$A:$B,2,FALSE)</f>
        <v>#N/A</v>
      </c>
    </row>
    <row r="774" spans="1:38" x14ac:dyDescent="0.25">
      <c r="A774" t="str">
        <f>VLOOKUP(Q774,'Data validation'!$K$2:$L$50,2,FALSE)</f>
        <v>TO</v>
      </c>
      <c r="B774">
        <f t="shared" si="301"/>
        <v>0</v>
      </c>
      <c r="C774">
        <f t="shared" si="302"/>
        <v>0</v>
      </c>
      <c r="D774">
        <f t="shared" si="303"/>
        <v>5</v>
      </c>
      <c r="E774">
        <v>9079</v>
      </c>
      <c r="F774" t="s">
        <v>7966</v>
      </c>
      <c r="G774" t="s">
        <v>350</v>
      </c>
      <c r="H774" t="str">
        <f t="shared" si="304"/>
        <v>11</v>
      </c>
      <c r="I774" t="str">
        <f t="shared" si="305"/>
        <v>Aug</v>
      </c>
      <c r="J774" t="s">
        <v>543</v>
      </c>
      <c r="K774" t="str">
        <f t="shared" si="306"/>
        <v>16</v>
      </c>
      <c r="L774" t="str">
        <f t="shared" si="307"/>
        <v>Aug</v>
      </c>
      <c r="M774">
        <v>5</v>
      </c>
      <c r="N774">
        <f t="shared" si="308"/>
        <v>5</v>
      </c>
      <c r="O774">
        <f t="shared" si="309"/>
        <v>0</v>
      </c>
      <c r="P774">
        <f t="shared" si="310"/>
        <v>0</v>
      </c>
      <c r="Q774" t="s">
        <v>116</v>
      </c>
      <c r="R774" t="s">
        <v>17</v>
      </c>
      <c r="S774">
        <v>2</v>
      </c>
      <c r="T774">
        <v>1</v>
      </c>
      <c r="U774" s="2">
        <f>SUMIFS(Solvex!L:L,Solvex!D:D,'Резервации 2026'!E774)</f>
        <v>1446.1407019999999</v>
      </c>
      <c r="V774" s="2">
        <f t="shared" si="316"/>
        <v>289.22814039999997</v>
      </c>
      <c r="X774" t="s">
        <v>3435</v>
      </c>
      <c r="Y774" t="s">
        <v>3429</v>
      </c>
      <c r="Z774" t="str">
        <f t="shared" si="311"/>
        <v>Dec</v>
      </c>
      <c r="AA774" s="6">
        <f t="shared" si="300"/>
        <v>0</v>
      </c>
      <c r="AB774" s="6">
        <f t="shared" si="300"/>
        <v>0</v>
      </c>
      <c r="AC774" s="6">
        <f t="shared" si="300"/>
        <v>0</v>
      </c>
      <c r="AD774" s="6">
        <f t="shared" si="300"/>
        <v>5</v>
      </c>
      <c r="AE774" s="6">
        <f t="shared" si="300"/>
        <v>0</v>
      </c>
      <c r="AF774" s="6">
        <f t="shared" si="312"/>
        <v>5</v>
      </c>
      <c r="AG774" s="6">
        <f t="shared" si="313"/>
        <v>0</v>
      </c>
      <c r="AH774" s="14" t="str">
        <f>LEFT(X774,2)&amp;"."&amp;VLOOKUP(MID(X774,4,3),'Data validation'!$A$1:$B$12,2,FALSE)&amp;".2025"</f>
        <v>11.12.2025</v>
      </c>
      <c r="AI774">
        <f t="shared" si="314"/>
        <v>50</v>
      </c>
      <c r="AJ774" t="str">
        <f>H774&amp;"."&amp;VLOOKUP(I774,'Data validation'!$A$1:$B$12,2,FALSE)&amp;".2026"</f>
        <v>11.08.2026</v>
      </c>
      <c r="AK774">
        <f t="shared" si="315"/>
        <v>33</v>
      </c>
      <c r="AL774" t="e">
        <f>VLOOKUP(E774,[2]Sheet1!$A:$B,2,FALSE)</f>
        <v>#N/A</v>
      </c>
    </row>
    <row r="775" spans="1:38" x14ac:dyDescent="0.25">
      <c r="A775" t="str">
        <f>VLOOKUP(Q775,'Data validation'!$K$2:$L$50,2,FALSE)</f>
        <v>TO</v>
      </c>
      <c r="B775">
        <f t="shared" si="301"/>
        <v>0</v>
      </c>
      <c r="C775">
        <f t="shared" si="302"/>
        <v>5</v>
      </c>
      <c r="D775">
        <f t="shared" si="303"/>
        <v>0</v>
      </c>
      <c r="E775">
        <v>8702</v>
      </c>
      <c r="F775" t="s">
        <v>7967</v>
      </c>
      <c r="G775" t="s">
        <v>303</v>
      </c>
      <c r="H775" t="str">
        <f t="shared" si="304"/>
        <v>25</v>
      </c>
      <c r="I775" t="str">
        <f t="shared" si="305"/>
        <v>Jun</v>
      </c>
      <c r="J775" t="s">
        <v>71</v>
      </c>
      <c r="K775" t="str">
        <f t="shared" si="306"/>
        <v>30</v>
      </c>
      <c r="L775" t="str">
        <f t="shared" si="307"/>
        <v>Jun</v>
      </c>
      <c r="M775">
        <v>5</v>
      </c>
      <c r="N775">
        <f t="shared" si="308"/>
        <v>5</v>
      </c>
      <c r="O775">
        <f t="shared" si="309"/>
        <v>0</v>
      </c>
      <c r="P775">
        <f t="shared" si="310"/>
        <v>0</v>
      </c>
      <c r="Q775" t="s">
        <v>81</v>
      </c>
      <c r="R775" t="s">
        <v>63</v>
      </c>
      <c r="S775">
        <v>2</v>
      </c>
      <c r="T775">
        <v>2</v>
      </c>
      <c r="U775" s="2">
        <f>SUMIFS(SLR!L:L,SLR!D:D,'Резервации 2026'!E775)</f>
        <v>1668.714156</v>
      </c>
      <c r="V775" s="2">
        <f>+U775/M775</f>
        <v>333.74283120000001</v>
      </c>
      <c r="W775" t="s">
        <v>262</v>
      </c>
      <c r="X775" t="s">
        <v>1707</v>
      </c>
      <c r="Y775" t="s">
        <v>1594</v>
      </c>
      <c r="Z775" t="str">
        <f t="shared" si="311"/>
        <v>Nov</v>
      </c>
      <c r="AA775" s="6">
        <f t="shared" si="300"/>
        <v>0</v>
      </c>
      <c r="AB775" s="6">
        <f t="shared" si="300"/>
        <v>5</v>
      </c>
      <c r="AC775" s="6">
        <f t="shared" si="300"/>
        <v>0</v>
      </c>
      <c r="AD775" s="6">
        <f t="shared" si="300"/>
        <v>0</v>
      </c>
      <c r="AE775" s="6">
        <f t="shared" si="300"/>
        <v>0</v>
      </c>
      <c r="AF775" s="6">
        <f t="shared" si="312"/>
        <v>5</v>
      </c>
      <c r="AG775" s="6">
        <f t="shared" si="313"/>
        <v>0</v>
      </c>
      <c r="AH775" s="14" t="str">
        <f>LEFT(X775,2)&amp;"."&amp;VLOOKUP(MID(X775,4,3),'Data validation'!$A$1:$B$12,2,FALSE)&amp;".2025"</f>
        <v>21.11.2025</v>
      </c>
      <c r="AI775">
        <f t="shared" si="314"/>
        <v>47</v>
      </c>
      <c r="AJ775" t="str">
        <f>H775&amp;"."&amp;VLOOKUP(I775,'Data validation'!$A$1:$B$12,2,FALSE)&amp;".2026"</f>
        <v>25.06.2026</v>
      </c>
      <c r="AK775">
        <f t="shared" si="315"/>
        <v>26</v>
      </c>
      <c r="AL775" t="e">
        <f>VLOOKUP(E775,[2]Sheet1!$A:$B,2,FALSE)</f>
        <v>#N/A</v>
      </c>
    </row>
    <row r="776" spans="1:38" x14ac:dyDescent="0.25">
      <c r="A776" t="str">
        <f>VLOOKUP(Q776,'Data validation'!$K$2:$L$50,2,FALSE)</f>
        <v>BOOKING</v>
      </c>
      <c r="B776">
        <f t="shared" si="301"/>
        <v>0</v>
      </c>
      <c r="C776">
        <f t="shared" si="302"/>
        <v>0</v>
      </c>
      <c r="D776">
        <f t="shared" si="303"/>
        <v>5</v>
      </c>
      <c r="E776">
        <v>9421</v>
      </c>
      <c r="F776" t="s">
        <v>7968</v>
      </c>
      <c r="G776" t="s">
        <v>135</v>
      </c>
      <c r="H776" t="str">
        <f t="shared" si="304"/>
        <v>01</v>
      </c>
      <c r="I776" t="str">
        <f t="shared" si="305"/>
        <v>Aug</v>
      </c>
      <c r="J776" t="s">
        <v>136</v>
      </c>
      <c r="K776" t="str">
        <f t="shared" si="306"/>
        <v>06</v>
      </c>
      <c r="L776" t="str">
        <f t="shared" si="307"/>
        <v>Aug</v>
      </c>
      <c r="M776">
        <v>5</v>
      </c>
      <c r="N776">
        <f t="shared" si="308"/>
        <v>5</v>
      </c>
      <c r="O776">
        <f t="shared" si="309"/>
        <v>0</v>
      </c>
      <c r="P776">
        <f t="shared" si="310"/>
        <v>0</v>
      </c>
      <c r="Q776" t="s">
        <v>587</v>
      </c>
      <c r="R776" t="s">
        <v>17</v>
      </c>
      <c r="S776">
        <v>2</v>
      </c>
      <c r="T776">
        <v>0</v>
      </c>
      <c r="U776" s="2">
        <v>2383.6005247706421</v>
      </c>
      <c r="V776" s="2">
        <v>476.72010495412843</v>
      </c>
      <c r="X776" t="s">
        <v>4299</v>
      </c>
      <c r="Y776" t="s">
        <v>4298</v>
      </c>
      <c r="Z776" t="str">
        <f t="shared" si="311"/>
        <v>Jan</v>
      </c>
      <c r="AA776" s="6">
        <f t="shared" si="300"/>
        <v>0</v>
      </c>
      <c r="AB776" s="6">
        <f t="shared" si="300"/>
        <v>0</v>
      </c>
      <c r="AC776" s="6">
        <f t="shared" si="300"/>
        <v>0</v>
      </c>
      <c r="AD776" s="6">
        <f t="shared" si="300"/>
        <v>5</v>
      </c>
      <c r="AE776" s="6">
        <f t="shared" si="300"/>
        <v>0</v>
      </c>
      <c r="AF776" s="6">
        <f t="shared" si="312"/>
        <v>5</v>
      </c>
      <c r="AG776" s="6">
        <f t="shared" si="313"/>
        <v>0</v>
      </c>
      <c r="AH776" s="14" t="str">
        <f>LEFT(X776,2)&amp;"."&amp;VLOOKUP(MID(X776,4,3),'Data validation'!$A$1:$B$12,2,FALSE)&amp;".2025"</f>
        <v>10.01.2025</v>
      </c>
      <c r="AI776">
        <f t="shared" si="314"/>
        <v>2</v>
      </c>
      <c r="AJ776" t="str">
        <f>H776&amp;"."&amp;VLOOKUP(I776,'Data validation'!$A$1:$B$12,2,FALSE)&amp;".2026"</f>
        <v>01.08.2026</v>
      </c>
      <c r="AK776">
        <f t="shared" si="315"/>
        <v>31</v>
      </c>
      <c r="AL776" t="str">
        <f>VLOOKUP(E776,[2]Sheet1!$A:$B,2,FALSE)</f>
        <v>Анулирана</v>
      </c>
    </row>
    <row r="777" spans="1:38" x14ac:dyDescent="0.25">
      <c r="A777" t="str">
        <f>VLOOKUP(Q777,'Data validation'!$K$2:$L$50,2,FALSE)</f>
        <v>TO</v>
      </c>
      <c r="B777">
        <f t="shared" si="301"/>
        <v>0</v>
      </c>
      <c r="C777">
        <f t="shared" si="302"/>
        <v>4</v>
      </c>
      <c r="D777">
        <f t="shared" si="303"/>
        <v>1</v>
      </c>
      <c r="E777">
        <v>9439</v>
      </c>
      <c r="F777" t="s">
        <v>7969</v>
      </c>
      <c r="G777" t="s">
        <v>53</v>
      </c>
      <c r="H777" t="str">
        <f t="shared" si="304"/>
        <v>24</v>
      </c>
      <c r="I777" t="str">
        <f t="shared" si="305"/>
        <v>Aug</v>
      </c>
      <c r="J777" t="s">
        <v>131</v>
      </c>
      <c r="K777" t="str">
        <f t="shared" si="306"/>
        <v>29</v>
      </c>
      <c r="L777" t="str">
        <f t="shared" si="307"/>
        <v>Aug</v>
      </c>
      <c r="M777">
        <v>5</v>
      </c>
      <c r="N777">
        <f t="shared" si="308"/>
        <v>5</v>
      </c>
      <c r="O777">
        <f t="shared" si="309"/>
        <v>0</v>
      </c>
      <c r="P777">
        <f t="shared" si="310"/>
        <v>0</v>
      </c>
      <c r="Q777" t="s">
        <v>116</v>
      </c>
      <c r="R777" t="s">
        <v>57</v>
      </c>
      <c r="S777">
        <v>4</v>
      </c>
      <c r="T777">
        <v>1</v>
      </c>
      <c r="U777" s="2">
        <f>SUMIFS(Solvex!L:L,Solvex!D:D,'Резервации 2026'!E777)</f>
        <v>2574.850195</v>
      </c>
      <c r="V777" s="2">
        <f>+U777/M777</f>
        <v>514.97003900000004</v>
      </c>
      <c r="X777" t="s">
        <v>4553</v>
      </c>
      <c r="Y777" t="s">
        <v>4303</v>
      </c>
      <c r="Z777" t="str">
        <f t="shared" si="311"/>
        <v>Jan</v>
      </c>
      <c r="AA777" s="6">
        <f t="shared" si="300"/>
        <v>0</v>
      </c>
      <c r="AB777" s="6">
        <f t="shared" si="300"/>
        <v>0</v>
      </c>
      <c r="AC777" s="6">
        <f t="shared" si="300"/>
        <v>0</v>
      </c>
      <c r="AD777" s="6">
        <f t="shared" si="300"/>
        <v>5</v>
      </c>
      <c r="AE777" s="6">
        <f t="shared" si="300"/>
        <v>0</v>
      </c>
      <c r="AF777" s="6">
        <f t="shared" si="312"/>
        <v>5</v>
      </c>
      <c r="AG777" s="6">
        <f t="shared" si="313"/>
        <v>0</v>
      </c>
      <c r="AH777" s="14" t="str">
        <f>LEFT(X777,2)&amp;"."&amp;VLOOKUP(MID(X777,4,3),'Data validation'!$A$1:$B$12,2,FALSE)&amp;".2025"</f>
        <v>12.01.2025</v>
      </c>
      <c r="AI777">
        <f t="shared" si="314"/>
        <v>3</v>
      </c>
      <c r="AJ777" t="str">
        <f>H777&amp;"."&amp;VLOOKUP(I777,'Data validation'!$A$1:$B$12,2,FALSE)&amp;".2026"</f>
        <v>24.08.2026</v>
      </c>
      <c r="AK777">
        <f t="shared" si="315"/>
        <v>35</v>
      </c>
      <c r="AL777" t="e">
        <f>VLOOKUP(E777,[2]Sheet1!$A:$B,2,FALSE)</f>
        <v>#N/A</v>
      </c>
    </row>
    <row r="778" spans="1:38" x14ac:dyDescent="0.25">
      <c r="A778" t="str">
        <f>VLOOKUP(Q778,'Data validation'!$K$2:$L$50,2,FALSE)</f>
        <v>TOPOLA SKIES</v>
      </c>
      <c r="B778">
        <f t="shared" si="301"/>
        <v>0</v>
      </c>
      <c r="C778">
        <f t="shared" si="302"/>
        <v>0</v>
      </c>
      <c r="D778">
        <f t="shared" si="303"/>
        <v>5</v>
      </c>
      <c r="E778">
        <v>8437</v>
      </c>
      <c r="F778" t="s">
        <v>7970</v>
      </c>
      <c r="G778" t="s">
        <v>235</v>
      </c>
      <c r="H778" t="str">
        <f t="shared" si="304"/>
        <v>12</v>
      </c>
      <c r="I778" t="str">
        <f t="shared" si="305"/>
        <v>Jul</v>
      </c>
      <c r="J778" t="s">
        <v>236</v>
      </c>
      <c r="K778" t="str">
        <f t="shared" si="306"/>
        <v>17</v>
      </c>
      <c r="L778" t="str">
        <f t="shared" si="307"/>
        <v>Jul</v>
      </c>
      <c r="M778">
        <v>5</v>
      </c>
      <c r="N778">
        <f t="shared" si="308"/>
        <v>5</v>
      </c>
      <c r="O778">
        <f t="shared" si="309"/>
        <v>0</v>
      </c>
      <c r="P778">
        <f t="shared" si="310"/>
        <v>0</v>
      </c>
      <c r="Q778" t="s">
        <v>35</v>
      </c>
      <c r="R778" t="s">
        <v>63</v>
      </c>
      <c r="S778">
        <v>2</v>
      </c>
      <c r="T778">
        <v>1</v>
      </c>
      <c r="U778" s="2">
        <v>1641.8205963302751</v>
      </c>
      <c r="V778" s="2">
        <v>328.36411926605501</v>
      </c>
      <c r="X778" t="s">
        <v>1057</v>
      </c>
      <c r="Y778" t="s">
        <v>1051</v>
      </c>
      <c r="Z778" t="str">
        <f t="shared" si="311"/>
        <v>Nov</v>
      </c>
      <c r="AA778" s="6">
        <f t="shared" si="300"/>
        <v>0</v>
      </c>
      <c r="AB778" s="6">
        <f t="shared" si="300"/>
        <v>0</v>
      </c>
      <c r="AC778" s="6">
        <f t="shared" si="300"/>
        <v>5</v>
      </c>
      <c r="AD778" s="6">
        <f t="shared" si="300"/>
        <v>0</v>
      </c>
      <c r="AE778" s="6">
        <f t="shared" si="300"/>
        <v>0</v>
      </c>
      <c r="AF778" s="6">
        <f t="shared" si="312"/>
        <v>5</v>
      </c>
      <c r="AG778" s="6">
        <f t="shared" si="313"/>
        <v>0</v>
      </c>
      <c r="AH778" s="14" t="str">
        <f>LEFT(X778,2)&amp;"."&amp;VLOOKUP(MID(X778,4,3),'Data validation'!$A$1:$B$12,2,FALSE)&amp;".2025"</f>
        <v>13.11.2025</v>
      </c>
      <c r="AI778">
        <f t="shared" si="314"/>
        <v>46</v>
      </c>
      <c r="AJ778" t="str">
        <f>H778&amp;"."&amp;VLOOKUP(I778,'Data validation'!$A$1:$B$12,2,FALSE)&amp;".2026"</f>
        <v>12.07.2026</v>
      </c>
      <c r="AK778">
        <f t="shared" si="315"/>
        <v>29</v>
      </c>
      <c r="AL778" t="e">
        <f>VLOOKUP(E778,[2]Sheet1!$A:$B,2,FALSE)</f>
        <v>#N/A</v>
      </c>
    </row>
    <row r="779" spans="1:38" x14ac:dyDescent="0.25">
      <c r="A779" t="str">
        <f>VLOOKUP(Q779,'Data validation'!$K$2:$L$50,2,FALSE)</f>
        <v>TO</v>
      </c>
      <c r="B779">
        <f t="shared" si="301"/>
        <v>0</v>
      </c>
      <c r="C779">
        <f t="shared" si="302"/>
        <v>5</v>
      </c>
      <c r="D779">
        <f t="shared" si="303"/>
        <v>1</v>
      </c>
      <c r="E779">
        <v>9426</v>
      </c>
      <c r="F779" t="s">
        <v>7971</v>
      </c>
      <c r="G779" t="s">
        <v>53</v>
      </c>
      <c r="H779" t="str">
        <f t="shared" si="304"/>
        <v>24</v>
      </c>
      <c r="I779" t="str">
        <f t="shared" si="305"/>
        <v>Aug</v>
      </c>
      <c r="J779" t="s">
        <v>54</v>
      </c>
      <c r="K779" t="str">
        <f t="shared" si="306"/>
        <v>30</v>
      </c>
      <c r="L779" t="str">
        <f t="shared" si="307"/>
        <v>Aug</v>
      </c>
      <c r="M779">
        <v>6</v>
      </c>
      <c r="N779">
        <f t="shared" si="308"/>
        <v>6</v>
      </c>
      <c r="O779">
        <f t="shared" si="309"/>
        <v>0</v>
      </c>
      <c r="P779">
        <f t="shared" si="310"/>
        <v>0</v>
      </c>
      <c r="Q779" t="s">
        <v>81</v>
      </c>
      <c r="R779" t="s">
        <v>57</v>
      </c>
      <c r="S779">
        <v>4</v>
      </c>
      <c r="T779">
        <v>0</v>
      </c>
      <c r="U779" s="2">
        <f>SUMIFS(SLR!L:L,SLR!D:D,'Резервации 2026'!E779)</f>
        <v>3089.8202339999998</v>
      </c>
      <c r="V779" s="2">
        <f>+U779/M779</f>
        <v>514.97003899999993</v>
      </c>
      <c r="W779" t="s">
        <v>262</v>
      </c>
      <c r="X779" t="s">
        <v>4308</v>
      </c>
      <c r="Y779" t="s">
        <v>4303</v>
      </c>
      <c r="Z779" t="str">
        <f t="shared" si="311"/>
        <v>Jan</v>
      </c>
      <c r="AA779" s="6">
        <f t="shared" si="300"/>
        <v>0</v>
      </c>
      <c r="AB779" s="6">
        <f t="shared" si="300"/>
        <v>0</v>
      </c>
      <c r="AC779" s="6">
        <f t="shared" si="300"/>
        <v>0</v>
      </c>
      <c r="AD779" s="6">
        <f t="shared" si="300"/>
        <v>6</v>
      </c>
      <c r="AE779" s="6">
        <f t="shared" si="300"/>
        <v>0</v>
      </c>
      <c r="AF779" s="6">
        <f t="shared" si="312"/>
        <v>6</v>
      </c>
      <c r="AG779" s="6">
        <f t="shared" si="313"/>
        <v>0</v>
      </c>
      <c r="AH779" s="14" t="str">
        <f>LEFT(X779,2)&amp;"."&amp;VLOOKUP(MID(X779,4,3),'Data validation'!$A$1:$B$12,2,FALSE)&amp;".2025"</f>
        <v>11.01.2025</v>
      </c>
      <c r="AI779">
        <f t="shared" si="314"/>
        <v>2</v>
      </c>
      <c r="AJ779" t="str">
        <f>H779&amp;"."&amp;VLOOKUP(I779,'Data validation'!$A$1:$B$12,2,FALSE)&amp;".2026"</f>
        <v>24.08.2026</v>
      </c>
      <c r="AK779">
        <f t="shared" si="315"/>
        <v>35</v>
      </c>
      <c r="AL779" t="e">
        <f>VLOOKUP(E779,[2]Sheet1!$A:$B,2,FALSE)</f>
        <v>#N/A</v>
      </c>
    </row>
    <row r="780" spans="1:38" x14ac:dyDescent="0.25">
      <c r="A780" t="str">
        <f>VLOOKUP(Q780,'Data validation'!$K$2:$L$50,2,FALSE)</f>
        <v>TO</v>
      </c>
      <c r="B780">
        <f t="shared" si="301"/>
        <v>0</v>
      </c>
      <c r="C780">
        <f t="shared" si="302"/>
        <v>0</v>
      </c>
      <c r="D780">
        <f t="shared" si="303"/>
        <v>7</v>
      </c>
      <c r="E780">
        <v>8255</v>
      </c>
      <c r="F780" t="s">
        <v>7972</v>
      </c>
      <c r="G780" t="s">
        <v>135</v>
      </c>
      <c r="H780" t="str">
        <f t="shared" si="304"/>
        <v>01</v>
      </c>
      <c r="I780" t="str">
        <f t="shared" si="305"/>
        <v>Aug</v>
      </c>
      <c r="J780" t="s">
        <v>259</v>
      </c>
      <c r="K780" t="str">
        <f t="shared" si="306"/>
        <v>08</v>
      </c>
      <c r="L780" t="str">
        <f t="shared" si="307"/>
        <v>Aug</v>
      </c>
      <c r="M780">
        <v>7</v>
      </c>
      <c r="N780">
        <f t="shared" si="308"/>
        <v>7</v>
      </c>
      <c r="O780">
        <f t="shared" si="309"/>
        <v>0</v>
      </c>
      <c r="P780">
        <f t="shared" si="310"/>
        <v>0</v>
      </c>
      <c r="Q780" t="s">
        <v>56</v>
      </c>
      <c r="R780" t="s">
        <v>17</v>
      </c>
      <c r="S780">
        <v>2</v>
      </c>
      <c r="T780">
        <v>1</v>
      </c>
      <c r="U780" s="2">
        <f>SUMIFS(Novoton!L:L,Novoton!D:D,'Резервации 2026'!E780)</f>
        <v>1868.9324731000002</v>
      </c>
      <c r="V780" s="2">
        <f>+U780/M780</f>
        <v>266.99035330000004</v>
      </c>
      <c r="X780" t="s">
        <v>626</v>
      </c>
      <c r="Y780" t="s">
        <v>596</v>
      </c>
      <c r="Z780" t="str">
        <f t="shared" si="311"/>
        <v>Nov</v>
      </c>
      <c r="AA780" s="6">
        <f t="shared" si="300"/>
        <v>0</v>
      </c>
      <c r="AB780" s="6">
        <f t="shared" si="300"/>
        <v>0</v>
      </c>
      <c r="AC780" s="6">
        <f t="shared" si="300"/>
        <v>0</v>
      </c>
      <c r="AD780" s="6">
        <f t="shared" si="300"/>
        <v>7</v>
      </c>
      <c r="AE780" s="6">
        <f t="shared" si="300"/>
        <v>0</v>
      </c>
      <c r="AF780" s="6">
        <f t="shared" si="312"/>
        <v>7</v>
      </c>
      <c r="AG780" s="6">
        <f t="shared" si="313"/>
        <v>0</v>
      </c>
      <c r="AH780" s="14" t="str">
        <f>LEFT(X780,2)&amp;"."&amp;VLOOKUP(MID(X780,4,3),'Data validation'!$A$1:$B$12,2,FALSE)&amp;".2025"</f>
        <v>09.11.2025</v>
      </c>
      <c r="AI780">
        <f t="shared" si="314"/>
        <v>46</v>
      </c>
      <c r="AJ780" t="str">
        <f>H780&amp;"."&amp;VLOOKUP(I780,'Data validation'!$A$1:$B$12,2,FALSE)&amp;".2026"</f>
        <v>01.08.2026</v>
      </c>
      <c r="AK780">
        <f t="shared" si="315"/>
        <v>31</v>
      </c>
      <c r="AL780" t="e">
        <f>VLOOKUP(E780,[2]Sheet1!$A:$B,2,FALSE)</f>
        <v>#N/A</v>
      </c>
    </row>
    <row r="781" spans="1:38" x14ac:dyDescent="0.25">
      <c r="A781" t="str">
        <f>VLOOKUP(Q781,'Data validation'!$K$2:$L$50,2,FALSE)</f>
        <v>TO</v>
      </c>
      <c r="B781">
        <f t="shared" si="301"/>
        <v>0</v>
      </c>
      <c r="C781">
        <f t="shared" si="302"/>
        <v>4</v>
      </c>
      <c r="D781">
        <f t="shared" si="303"/>
        <v>1</v>
      </c>
      <c r="E781">
        <v>9444</v>
      </c>
      <c r="F781" t="s">
        <v>7973</v>
      </c>
      <c r="G781" t="s">
        <v>53</v>
      </c>
      <c r="H781" t="str">
        <f t="shared" si="304"/>
        <v>24</v>
      </c>
      <c r="I781" t="str">
        <f t="shared" si="305"/>
        <v>Aug</v>
      </c>
      <c r="J781" t="s">
        <v>131</v>
      </c>
      <c r="K781" t="str">
        <f t="shared" si="306"/>
        <v>29</v>
      </c>
      <c r="L781" t="str">
        <f t="shared" si="307"/>
        <v>Aug</v>
      </c>
      <c r="M781">
        <v>5</v>
      </c>
      <c r="N781">
        <f t="shared" si="308"/>
        <v>5</v>
      </c>
      <c r="O781">
        <f t="shared" si="309"/>
        <v>0</v>
      </c>
      <c r="P781">
        <f t="shared" si="310"/>
        <v>0</v>
      </c>
      <c r="Q781" t="s">
        <v>116</v>
      </c>
      <c r="R781" t="s">
        <v>17</v>
      </c>
      <c r="S781">
        <v>2</v>
      </c>
      <c r="T781">
        <v>0</v>
      </c>
      <c r="U781" s="2">
        <f>SUMIFS(Solvex!L:L,Solvex!D:D,'Резервации 2026'!E781)</f>
        <v>1406.8285189999999</v>
      </c>
      <c r="V781" s="2">
        <f t="shared" ref="V781:V782" si="317">+U781/M781</f>
        <v>281.36570380000001</v>
      </c>
      <c r="X781" t="s">
        <v>4559</v>
      </c>
      <c r="Y781" t="s">
        <v>4303</v>
      </c>
      <c r="Z781" t="str">
        <f t="shared" si="311"/>
        <v>Jan</v>
      </c>
      <c r="AA781" s="6">
        <f t="shared" si="300"/>
        <v>0</v>
      </c>
      <c r="AB781" s="6">
        <f t="shared" si="300"/>
        <v>0</v>
      </c>
      <c r="AC781" s="6">
        <f t="shared" si="300"/>
        <v>0</v>
      </c>
      <c r="AD781" s="6">
        <f t="shared" si="300"/>
        <v>5</v>
      </c>
      <c r="AE781" s="6">
        <f t="shared" si="300"/>
        <v>0</v>
      </c>
      <c r="AF781" s="6">
        <f t="shared" si="312"/>
        <v>5</v>
      </c>
      <c r="AG781" s="6">
        <f t="shared" si="313"/>
        <v>0</v>
      </c>
      <c r="AH781" s="14" t="str">
        <f>LEFT(X781,2)&amp;"."&amp;VLOOKUP(MID(X781,4,3),'Data validation'!$A$1:$B$12,2,FALSE)&amp;".2025"</f>
        <v>12.01.2025</v>
      </c>
      <c r="AI781">
        <f t="shared" si="314"/>
        <v>3</v>
      </c>
      <c r="AJ781" t="str">
        <f>H781&amp;"."&amp;VLOOKUP(I781,'Data validation'!$A$1:$B$12,2,FALSE)&amp;".2026"</f>
        <v>24.08.2026</v>
      </c>
      <c r="AK781">
        <f t="shared" si="315"/>
        <v>35</v>
      </c>
      <c r="AL781" t="e">
        <f>VLOOKUP(E781,[2]Sheet1!$A:$B,2,FALSE)</f>
        <v>#N/A</v>
      </c>
    </row>
    <row r="782" spans="1:38" x14ac:dyDescent="0.25">
      <c r="A782" t="str">
        <f>VLOOKUP(Q782,'Data validation'!$K$2:$L$50,2,FALSE)</f>
        <v>TO</v>
      </c>
      <c r="B782">
        <f t="shared" si="301"/>
        <v>0</v>
      </c>
      <c r="C782">
        <f t="shared" si="302"/>
        <v>5</v>
      </c>
      <c r="D782">
        <f t="shared" si="303"/>
        <v>0</v>
      </c>
      <c r="E782">
        <v>9454</v>
      </c>
      <c r="F782" t="s">
        <v>7974</v>
      </c>
      <c r="G782" t="s">
        <v>250</v>
      </c>
      <c r="H782" t="str">
        <f t="shared" si="304"/>
        <v>31</v>
      </c>
      <c r="I782" t="str">
        <f t="shared" si="305"/>
        <v>Aug</v>
      </c>
      <c r="J782" t="s">
        <v>694</v>
      </c>
      <c r="K782" t="str">
        <f t="shared" si="306"/>
        <v>05</v>
      </c>
      <c r="L782" t="str">
        <f t="shared" si="307"/>
        <v>Sep</v>
      </c>
      <c r="M782">
        <v>5</v>
      </c>
      <c r="N782">
        <f t="shared" si="308"/>
        <v>-26</v>
      </c>
      <c r="O782">
        <f t="shared" si="309"/>
        <v>0</v>
      </c>
      <c r="P782">
        <f t="shared" si="310"/>
        <v>4</v>
      </c>
      <c r="Q782" t="s">
        <v>116</v>
      </c>
      <c r="R782" t="s">
        <v>17</v>
      </c>
      <c r="S782">
        <v>2</v>
      </c>
      <c r="T782">
        <v>0</v>
      </c>
      <c r="U782" s="2">
        <f>SUMIFS(Solvex!L:L,Solvex!D:D,'Резервации 2026'!E782)</f>
        <v>1230.9994019999999</v>
      </c>
      <c r="V782" s="2">
        <f t="shared" si="317"/>
        <v>246.19988039999998</v>
      </c>
      <c r="W782" t="s">
        <v>262</v>
      </c>
      <c r="X782" t="s">
        <v>4566</v>
      </c>
      <c r="Y782" t="s">
        <v>4556</v>
      </c>
      <c r="Z782" t="str">
        <f t="shared" si="311"/>
        <v>Jan</v>
      </c>
      <c r="AA782" s="6">
        <f t="shared" si="300"/>
        <v>0</v>
      </c>
      <c r="AB782" s="6">
        <f t="shared" si="300"/>
        <v>0</v>
      </c>
      <c r="AC782" s="6">
        <f t="shared" si="300"/>
        <v>0</v>
      </c>
      <c r="AD782" s="6">
        <f t="shared" si="300"/>
        <v>0</v>
      </c>
      <c r="AE782" s="6">
        <f t="shared" si="300"/>
        <v>4</v>
      </c>
      <c r="AF782" s="6">
        <f t="shared" si="312"/>
        <v>4</v>
      </c>
      <c r="AG782" s="6">
        <f t="shared" si="313"/>
        <v>-1</v>
      </c>
      <c r="AH782" s="14" t="str">
        <f>LEFT(X782,2)&amp;"."&amp;VLOOKUP(MID(X782,4,3),'Data validation'!$A$1:$B$12,2,FALSE)&amp;".2025"</f>
        <v>12.01.2025</v>
      </c>
      <c r="AI782">
        <f t="shared" si="314"/>
        <v>3</v>
      </c>
      <c r="AJ782" t="str">
        <f>H782&amp;"."&amp;VLOOKUP(I782,'Data validation'!$A$1:$B$12,2,FALSE)&amp;".2026"</f>
        <v>31.08.2026</v>
      </c>
      <c r="AK782">
        <f t="shared" si="315"/>
        <v>36</v>
      </c>
      <c r="AL782" t="e">
        <f>VLOOKUP(E782,[2]Sheet1!$A:$B,2,FALSE)</f>
        <v>#N/A</v>
      </c>
    </row>
    <row r="783" spans="1:38" x14ac:dyDescent="0.25">
      <c r="A783" t="str">
        <f>VLOOKUP(Q783,'Data validation'!$K$2:$L$50,2,FALSE)</f>
        <v>TO</v>
      </c>
      <c r="B783">
        <f t="shared" si="301"/>
        <v>0</v>
      </c>
      <c r="C783">
        <f t="shared" si="302"/>
        <v>0</v>
      </c>
      <c r="D783">
        <f t="shared" si="303"/>
        <v>6</v>
      </c>
      <c r="E783">
        <v>9432</v>
      </c>
      <c r="F783" t="s">
        <v>7975</v>
      </c>
      <c r="G783" t="s">
        <v>136</v>
      </c>
      <c r="H783" t="str">
        <f t="shared" si="304"/>
        <v>06</v>
      </c>
      <c r="I783" t="str">
        <f t="shared" si="305"/>
        <v>Aug</v>
      </c>
      <c r="J783" t="s">
        <v>354</v>
      </c>
      <c r="K783" t="str">
        <f t="shared" si="306"/>
        <v>12</v>
      </c>
      <c r="L783" t="str">
        <f t="shared" si="307"/>
        <v>Aug</v>
      </c>
      <c r="M783">
        <v>6</v>
      </c>
      <c r="N783">
        <f t="shared" si="308"/>
        <v>6</v>
      </c>
      <c r="O783">
        <f t="shared" si="309"/>
        <v>0</v>
      </c>
      <c r="P783">
        <f t="shared" si="310"/>
        <v>0</v>
      </c>
      <c r="Q783" t="s">
        <v>56</v>
      </c>
      <c r="R783" t="s">
        <v>20</v>
      </c>
      <c r="S783">
        <v>3</v>
      </c>
      <c r="T783">
        <v>0</v>
      </c>
      <c r="U783" s="2">
        <f>SUMIFS(Novoton!L:L,Novoton!D:D,'Резервации 2026'!E783)</f>
        <v>2584.1599458000001</v>
      </c>
      <c r="V783" s="2">
        <f t="shared" ref="V783:V790" si="318">+U783/M783</f>
        <v>430.69332430000003</v>
      </c>
      <c r="W783" t="s">
        <v>262</v>
      </c>
      <c r="X783" t="s">
        <v>4317</v>
      </c>
      <c r="Y783" t="s">
        <v>4303</v>
      </c>
      <c r="Z783" t="str">
        <f t="shared" si="311"/>
        <v>Jan</v>
      </c>
      <c r="AA783" s="6">
        <f t="shared" si="300"/>
        <v>0</v>
      </c>
      <c r="AB783" s="6">
        <f t="shared" si="300"/>
        <v>0</v>
      </c>
      <c r="AC783" s="6">
        <f t="shared" si="300"/>
        <v>0</v>
      </c>
      <c r="AD783" s="6">
        <f t="shared" si="300"/>
        <v>6</v>
      </c>
      <c r="AE783" s="6">
        <f t="shared" si="300"/>
        <v>0</v>
      </c>
      <c r="AF783" s="6">
        <f t="shared" si="312"/>
        <v>6</v>
      </c>
      <c r="AG783" s="6">
        <f t="shared" si="313"/>
        <v>0</v>
      </c>
      <c r="AH783" s="14" t="str">
        <f>LEFT(X783,2)&amp;"."&amp;VLOOKUP(MID(X783,4,3),'Data validation'!$A$1:$B$12,2,FALSE)&amp;".2025"</f>
        <v>11.01.2025</v>
      </c>
      <c r="AI783">
        <f t="shared" si="314"/>
        <v>2</v>
      </c>
      <c r="AJ783" t="str">
        <f>H783&amp;"."&amp;VLOOKUP(I783,'Data validation'!$A$1:$B$12,2,FALSE)&amp;".2026"</f>
        <v>06.08.2026</v>
      </c>
      <c r="AK783">
        <f t="shared" si="315"/>
        <v>32</v>
      </c>
      <c r="AL783" t="e">
        <f>VLOOKUP(E783,[2]Sheet1!$A:$B,2,FALSE)</f>
        <v>#N/A</v>
      </c>
    </row>
    <row r="784" spans="1:38" x14ac:dyDescent="0.25">
      <c r="A784" t="str">
        <f>VLOOKUP(Q784,'Data validation'!$K$2:$L$50,2,FALSE)</f>
        <v>TO</v>
      </c>
      <c r="B784">
        <f t="shared" si="301"/>
        <v>0</v>
      </c>
      <c r="C784">
        <f t="shared" si="302"/>
        <v>0</v>
      </c>
      <c r="D784">
        <f t="shared" si="303"/>
        <v>6</v>
      </c>
      <c r="E784">
        <v>8635</v>
      </c>
      <c r="F784" t="s">
        <v>7976</v>
      </c>
      <c r="G784" t="s">
        <v>340</v>
      </c>
      <c r="H784" t="str">
        <f t="shared" si="304"/>
        <v>03</v>
      </c>
      <c r="I784" t="str">
        <f t="shared" si="305"/>
        <v>Aug</v>
      </c>
      <c r="J784" t="s">
        <v>79</v>
      </c>
      <c r="K784" t="str">
        <f t="shared" si="306"/>
        <v>09</v>
      </c>
      <c r="L784" t="str">
        <f t="shared" si="307"/>
        <v>Aug</v>
      </c>
      <c r="M784">
        <v>6</v>
      </c>
      <c r="N784">
        <f t="shared" si="308"/>
        <v>6</v>
      </c>
      <c r="O784">
        <f t="shared" si="309"/>
        <v>0</v>
      </c>
      <c r="P784">
        <f t="shared" si="310"/>
        <v>0</v>
      </c>
      <c r="Q784" t="s">
        <v>81</v>
      </c>
      <c r="R784" t="s">
        <v>63</v>
      </c>
      <c r="S784">
        <v>2</v>
      </c>
      <c r="T784">
        <v>2</v>
      </c>
      <c r="U784" s="2">
        <f>SUMIFS(SLR!L:L,SLR!D:D,'Резервации 2026'!E784)</f>
        <v>2050.9224545999996</v>
      </c>
      <c r="V784" s="2">
        <f t="shared" si="318"/>
        <v>341.82040909999995</v>
      </c>
      <c r="W784" t="s">
        <v>262</v>
      </c>
      <c r="X784" t="s">
        <v>1548</v>
      </c>
      <c r="Y784" t="s">
        <v>1538</v>
      </c>
      <c r="Z784" t="str">
        <f t="shared" si="311"/>
        <v>Nov</v>
      </c>
      <c r="AA784" s="6">
        <f t="shared" si="300"/>
        <v>0</v>
      </c>
      <c r="AB784" s="6">
        <f t="shared" si="300"/>
        <v>0</v>
      </c>
      <c r="AC784" s="6">
        <f t="shared" si="300"/>
        <v>0</v>
      </c>
      <c r="AD784" s="6">
        <f t="shared" si="300"/>
        <v>6</v>
      </c>
      <c r="AE784" s="6">
        <f t="shared" si="300"/>
        <v>0</v>
      </c>
      <c r="AF784" s="6">
        <f t="shared" si="312"/>
        <v>6</v>
      </c>
      <c r="AG784" s="6">
        <f t="shared" si="313"/>
        <v>0</v>
      </c>
      <c r="AH784" s="14" t="str">
        <f>LEFT(X784,2)&amp;"."&amp;VLOOKUP(MID(X784,4,3),'Data validation'!$A$1:$B$12,2,FALSE)&amp;".2025"</f>
        <v>20.11.2025</v>
      </c>
      <c r="AI784">
        <f t="shared" si="314"/>
        <v>47</v>
      </c>
      <c r="AJ784" t="str">
        <f>H784&amp;"."&amp;VLOOKUP(I784,'Data validation'!$A$1:$B$12,2,FALSE)&amp;".2026"</f>
        <v>03.08.2026</v>
      </c>
      <c r="AK784">
        <f t="shared" si="315"/>
        <v>32</v>
      </c>
      <c r="AL784" t="e">
        <f>VLOOKUP(E784,[2]Sheet1!$A:$B,2,FALSE)</f>
        <v>#N/A</v>
      </c>
    </row>
    <row r="785" spans="1:38" x14ac:dyDescent="0.25">
      <c r="A785" t="str">
        <f>VLOOKUP(Q785,'Data validation'!$K$2:$L$50,2,FALSE)</f>
        <v>TO</v>
      </c>
      <c r="B785">
        <f t="shared" si="301"/>
        <v>0</v>
      </c>
      <c r="C785">
        <f t="shared" si="302"/>
        <v>0</v>
      </c>
      <c r="D785">
        <f t="shared" si="303"/>
        <v>5</v>
      </c>
      <c r="E785">
        <v>8403</v>
      </c>
      <c r="F785" t="s">
        <v>7977</v>
      </c>
      <c r="G785" t="s">
        <v>135</v>
      </c>
      <c r="H785" t="str">
        <f t="shared" si="304"/>
        <v>01</v>
      </c>
      <c r="I785" t="str">
        <f t="shared" si="305"/>
        <v>Aug</v>
      </c>
      <c r="J785" t="s">
        <v>136</v>
      </c>
      <c r="K785" t="str">
        <f t="shared" si="306"/>
        <v>06</v>
      </c>
      <c r="L785" t="str">
        <f t="shared" si="307"/>
        <v>Aug</v>
      </c>
      <c r="M785">
        <v>5</v>
      </c>
      <c r="N785">
        <f t="shared" si="308"/>
        <v>5</v>
      </c>
      <c r="O785">
        <f t="shared" si="309"/>
        <v>0</v>
      </c>
      <c r="P785">
        <f t="shared" si="310"/>
        <v>0</v>
      </c>
      <c r="Q785" t="s">
        <v>56</v>
      </c>
      <c r="R785" t="s">
        <v>17</v>
      </c>
      <c r="S785">
        <v>3</v>
      </c>
      <c r="T785">
        <v>1</v>
      </c>
      <c r="U785" s="2">
        <f>SUMIFS(Novoton!L:L,Novoton!D:D,'Резервации 2026'!E785)</f>
        <v>1802.1995535000001</v>
      </c>
      <c r="V785" s="2">
        <f t="shared" si="318"/>
        <v>360.43991070000004</v>
      </c>
      <c r="X785" t="s">
        <v>985</v>
      </c>
      <c r="Y785" t="s">
        <v>953</v>
      </c>
      <c r="Z785" t="str">
        <f t="shared" si="311"/>
        <v>Nov</v>
      </c>
      <c r="AA785" s="6">
        <f t="shared" si="300"/>
        <v>0</v>
      </c>
      <c r="AB785" s="6">
        <f t="shared" si="300"/>
        <v>0</v>
      </c>
      <c r="AC785" s="6">
        <f t="shared" si="300"/>
        <v>0</v>
      </c>
      <c r="AD785" s="6">
        <f t="shared" si="300"/>
        <v>5</v>
      </c>
      <c r="AE785" s="6">
        <f t="shared" si="300"/>
        <v>0</v>
      </c>
      <c r="AF785" s="6">
        <f t="shared" si="312"/>
        <v>5</v>
      </c>
      <c r="AG785" s="6">
        <f t="shared" si="313"/>
        <v>0</v>
      </c>
      <c r="AH785" s="14" t="str">
        <f>LEFT(X785,2)&amp;"."&amp;VLOOKUP(MID(X785,4,3),'Data validation'!$A$1:$B$12,2,FALSE)&amp;".2025"</f>
        <v>12.11.2025</v>
      </c>
      <c r="AI785">
        <f t="shared" si="314"/>
        <v>46</v>
      </c>
      <c r="AJ785" t="str">
        <f>H785&amp;"."&amp;VLOOKUP(I785,'Data validation'!$A$1:$B$12,2,FALSE)&amp;".2026"</f>
        <v>01.08.2026</v>
      </c>
      <c r="AK785">
        <f t="shared" si="315"/>
        <v>31</v>
      </c>
      <c r="AL785" t="e">
        <f>VLOOKUP(E785,[2]Sheet1!$A:$B,2,FALSE)</f>
        <v>#N/A</v>
      </c>
    </row>
    <row r="786" spans="1:38" x14ac:dyDescent="0.25">
      <c r="A786" t="str">
        <f>VLOOKUP(Q786,'Data validation'!$K$2:$L$50,2,FALSE)</f>
        <v>TO</v>
      </c>
      <c r="B786">
        <f t="shared" si="301"/>
        <v>0</v>
      </c>
      <c r="C786">
        <f t="shared" si="302"/>
        <v>0</v>
      </c>
      <c r="D786">
        <f t="shared" si="303"/>
        <v>5</v>
      </c>
      <c r="E786">
        <v>9119</v>
      </c>
      <c r="F786" t="s">
        <v>7978</v>
      </c>
      <c r="G786" t="s">
        <v>160</v>
      </c>
      <c r="H786" t="str">
        <f t="shared" si="304"/>
        <v>04</v>
      </c>
      <c r="I786" t="str">
        <f t="shared" si="305"/>
        <v>Aug</v>
      </c>
      <c r="J786" t="s">
        <v>79</v>
      </c>
      <c r="K786" t="str">
        <f t="shared" si="306"/>
        <v>09</v>
      </c>
      <c r="L786" t="str">
        <f t="shared" si="307"/>
        <v>Aug</v>
      </c>
      <c r="M786">
        <v>5</v>
      </c>
      <c r="N786">
        <f t="shared" si="308"/>
        <v>5</v>
      </c>
      <c r="O786">
        <f t="shared" si="309"/>
        <v>0</v>
      </c>
      <c r="P786">
        <f t="shared" si="310"/>
        <v>0</v>
      </c>
      <c r="Q786" t="s">
        <v>226</v>
      </c>
      <c r="R786" t="s">
        <v>63</v>
      </c>
      <c r="S786">
        <v>3</v>
      </c>
      <c r="T786">
        <v>1</v>
      </c>
      <c r="U786" s="2">
        <f>SUMIFS(Sunny!L:L,Sunny!D:D,'Резервации 2026'!E786)</f>
        <v>1999.5428005000001</v>
      </c>
      <c r="V786" s="2">
        <f t="shared" si="318"/>
        <v>399.90856010000005</v>
      </c>
      <c r="W786" t="s">
        <v>227</v>
      </c>
      <c r="X786" t="s">
        <v>3588</v>
      </c>
      <c r="Y786" t="s">
        <v>3589</v>
      </c>
      <c r="Z786" t="str">
        <f t="shared" si="311"/>
        <v>Dec</v>
      </c>
      <c r="AA786" s="6">
        <f t="shared" si="300"/>
        <v>0</v>
      </c>
      <c r="AB786" s="6">
        <f t="shared" si="300"/>
        <v>0</v>
      </c>
      <c r="AC786" s="6">
        <f t="shared" si="300"/>
        <v>0</v>
      </c>
      <c r="AD786" s="6">
        <f t="shared" si="300"/>
        <v>5</v>
      </c>
      <c r="AE786" s="6">
        <f t="shared" si="300"/>
        <v>0</v>
      </c>
      <c r="AF786" s="6">
        <f t="shared" si="312"/>
        <v>5</v>
      </c>
      <c r="AG786" s="6">
        <f t="shared" si="313"/>
        <v>0</v>
      </c>
      <c r="AH786" s="14" t="str">
        <f>LEFT(X786,2)&amp;"."&amp;VLOOKUP(MID(X786,4,3),'Data validation'!$A$1:$B$12,2,FALSE)&amp;".2025"</f>
        <v>16.12.2025</v>
      </c>
      <c r="AI786">
        <f t="shared" si="314"/>
        <v>51</v>
      </c>
      <c r="AJ786" t="str">
        <f>H786&amp;"."&amp;VLOOKUP(I786,'Data validation'!$A$1:$B$12,2,FALSE)&amp;".2026"</f>
        <v>04.08.2026</v>
      </c>
      <c r="AK786">
        <f t="shared" si="315"/>
        <v>32</v>
      </c>
      <c r="AL786" t="e">
        <f>VLOOKUP(E786,[2]Sheet1!$A:$B,2,FALSE)</f>
        <v>#N/A</v>
      </c>
    </row>
    <row r="787" spans="1:38" x14ac:dyDescent="0.25">
      <c r="A787" t="str">
        <f>VLOOKUP(Q787,'Data validation'!$K$2:$L$50,2,FALSE)</f>
        <v>TO</v>
      </c>
      <c r="B787">
        <f t="shared" si="301"/>
        <v>0</v>
      </c>
      <c r="C787">
        <f t="shared" si="302"/>
        <v>0</v>
      </c>
      <c r="D787">
        <f t="shared" si="303"/>
        <v>6</v>
      </c>
      <c r="E787">
        <v>9433</v>
      </c>
      <c r="F787" t="s">
        <v>7979</v>
      </c>
      <c r="G787" t="s">
        <v>136</v>
      </c>
      <c r="H787" t="str">
        <f t="shared" si="304"/>
        <v>06</v>
      </c>
      <c r="I787" t="str">
        <f t="shared" si="305"/>
        <v>Aug</v>
      </c>
      <c r="J787" t="s">
        <v>354</v>
      </c>
      <c r="K787" t="str">
        <f t="shared" si="306"/>
        <v>12</v>
      </c>
      <c r="L787" t="str">
        <f t="shared" si="307"/>
        <v>Aug</v>
      </c>
      <c r="M787">
        <v>6</v>
      </c>
      <c r="N787">
        <f t="shared" si="308"/>
        <v>6</v>
      </c>
      <c r="O787">
        <f t="shared" si="309"/>
        <v>0</v>
      </c>
      <c r="P787">
        <f t="shared" si="310"/>
        <v>0</v>
      </c>
      <c r="Q787" t="s">
        <v>56</v>
      </c>
      <c r="R787" t="s">
        <v>20</v>
      </c>
      <c r="S787">
        <v>2</v>
      </c>
      <c r="T787">
        <v>0</v>
      </c>
      <c r="U787" s="2">
        <f>SUMIFS(Novoton!L:L,Novoton!D:D,'Резервации 2026'!E787)</f>
        <v>1914.2099376000001</v>
      </c>
      <c r="V787" s="2">
        <f t="shared" si="318"/>
        <v>319.03498960000002</v>
      </c>
      <c r="W787" t="s">
        <v>262</v>
      </c>
      <c r="X787" t="s">
        <v>4319</v>
      </c>
      <c r="Y787" t="s">
        <v>4303</v>
      </c>
      <c r="Z787" t="str">
        <f t="shared" si="311"/>
        <v>Jan</v>
      </c>
      <c r="AA787" s="6">
        <f t="shared" si="300"/>
        <v>0</v>
      </c>
      <c r="AB787" s="6">
        <f t="shared" si="300"/>
        <v>0</v>
      </c>
      <c r="AC787" s="6">
        <f t="shared" si="300"/>
        <v>0</v>
      </c>
      <c r="AD787" s="6">
        <f t="shared" si="300"/>
        <v>6</v>
      </c>
      <c r="AE787" s="6">
        <f t="shared" si="300"/>
        <v>0</v>
      </c>
      <c r="AF787" s="6">
        <f t="shared" si="312"/>
        <v>6</v>
      </c>
      <c r="AG787" s="6">
        <f t="shared" si="313"/>
        <v>0</v>
      </c>
      <c r="AH787" s="14" t="str">
        <f>LEFT(X787,2)&amp;"."&amp;VLOOKUP(MID(X787,4,3),'Data validation'!$A$1:$B$12,2,FALSE)&amp;".2025"</f>
        <v>11.01.2025</v>
      </c>
      <c r="AI787">
        <f t="shared" si="314"/>
        <v>2</v>
      </c>
      <c r="AJ787" t="str">
        <f>H787&amp;"."&amp;VLOOKUP(I787,'Data validation'!$A$1:$B$12,2,FALSE)&amp;".2026"</f>
        <v>06.08.2026</v>
      </c>
      <c r="AK787">
        <f t="shared" si="315"/>
        <v>32</v>
      </c>
      <c r="AL787" t="e">
        <f>VLOOKUP(E787,[2]Sheet1!$A:$B,2,FALSE)</f>
        <v>#N/A</v>
      </c>
    </row>
    <row r="788" spans="1:38" x14ac:dyDescent="0.25">
      <c r="A788" t="str">
        <f>VLOOKUP(Q788,'Data validation'!$K$2:$L$50,2,FALSE)</f>
        <v>TO</v>
      </c>
      <c r="B788">
        <f t="shared" si="301"/>
        <v>0</v>
      </c>
      <c r="C788">
        <f t="shared" si="302"/>
        <v>0</v>
      </c>
      <c r="D788">
        <f t="shared" si="303"/>
        <v>6</v>
      </c>
      <c r="E788">
        <v>8076</v>
      </c>
      <c r="F788" t="s">
        <v>7980</v>
      </c>
      <c r="G788" t="s">
        <v>168</v>
      </c>
      <c r="H788" t="str">
        <f t="shared" si="304"/>
        <v>18</v>
      </c>
      <c r="I788" t="str">
        <f t="shared" si="305"/>
        <v>Aug</v>
      </c>
      <c r="J788" t="s">
        <v>53</v>
      </c>
      <c r="K788" t="str">
        <f t="shared" si="306"/>
        <v>24</v>
      </c>
      <c r="L788" t="str">
        <f t="shared" si="307"/>
        <v>Aug</v>
      </c>
      <c r="M788">
        <v>6</v>
      </c>
      <c r="N788">
        <f t="shared" si="308"/>
        <v>6</v>
      </c>
      <c r="O788">
        <f t="shared" si="309"/>
        <v>0</v>
      </c>
      <c r="P788">
        <f t="shared" si="310"/>
        <v>0</v>
      </c>
      <c r="Q788" t="s">
        <v>162</v>
      </c>
      <c r="R788" t="s">
        <v>48</v>
      </c>
      <c r="S788">
        <v>3</v>
      </c>
      <c r="T788">
        <v>0</v>
      </c>
      <c r="U788" s="2">
        <f>SUMIFS(Magelan!L:L,Magelan!D:D,'Резервации 2026'!E788)</f>
        <v>0</v>
      </c>
      <c r="V788" s="2">
        <f t="shared" si="318"/>
        <v>0</v>
      </c>
      <c r="X788" t="s">
        <v>169</v>
      </c>
      <c r="Y788" t="s">
        <v>164</v>
      </c>
      <c r="Z788" t="str">
        <f t="shared" si="311"/>
        <v>Oct</v>
      </c>
      <c r="AA788" s="6">
        <f t="shared" si="300"/>
        <v>0</v>
      </c>
      <c r="AB788" s="6">
        <f t="shared" si="300"/>
        <v>0</v>
      </c>
      <c r="AC788" s="6">
        <f t="shared" si="300"/>
        <v>0</v>
      </c>
      <c r="AD788" s="6">
        <f t="shared" si="300"/>
        <v>6</v>
      </c>
      <c r="AE788" s="6">
        <f t="shared" si="300"/>
        <v>0</v>
      </c>
      <c r="AF788" s="6">
        <f t="shared" si="312"/>
        <v>6</v>
      </c>
      <c r="AG788" s="6">
        <f t="shared" si="313"/>
        <v>0</v>
      </c>
      <c r="AH788" s="14" t="str">
        <f>LEFT(X788,2)&amp;"."&amp;VLOOKUP(MID(X788,4,3),'Data validation'!$A$1:$B$12,2,FALSE)&amp;".2025"</f>
        <v>27.10.2025</v>
      </c>
      <c r="AI788">
        <f t="shared" si="314"/>
        <v>44</v>
      </c>
      <c r="AJ788" t="str">
        <f>H788&amp;"."&amp;VLOOKUP(I788,'Data validation'!$A$1:$B$12,2,FALSE)&amp;".2026"</f>
        <v>18.08.2026</v>
      </c>
      <c r="AK788">
        <f t="shared" si="315"/>
        <v>34</v>
      </c>
      <c r="AL788" t="str">
        <f>VLOOKUP(E788,[2]Sheet1!$A:$B,2,FALSE)</f>
        <v>Анулирана</v>
      </c>
    </row>
    <row r="789" spans="1:38" x14ac:dyDescent="0.25">
      <c r="A789" t="str">
        <f>VLOOKUP(Q789,'Data validation'!$K$2:$L$50,2,FALSE)</f>
        <v>TO</v>
      </c>
      <c r="B789">
        <f t="shared" si="301"/>
        <v>0</v>
      </c>
      <c r="C789">
        <f t="shared" si="302"/>
        <v>0</v>
      </c>
      <c r="D789">
        <f t="shared" si="303"/>
        <v>5</v>
      </c>
      <c r="E789">
        <v>8615</v>
      </c>
      <c r="F789" t="s">
        <v>7981</v>
      </c>
      <c r="G789" t="s">
        <v>60</v>
      </c>
      <c r="H789" t="str">
        <f t="shared" si="304"/>
        <v>17</v>
      </c>
      <c r="I789" t="str">
        <f t="shared" si="305"/>
        <v>Aug</v>
      </c>
      <c r="J789" t="s">
        <v>91</v>
      </c>
      <c r="K789" t="str">
        <f t="shared" si="306"/>
        <v>22</v>
      </c>
      <c r="L789" t="str">
        <f t="shared" si="307"/>
        <v>Aug</v>
      </c>
      <c r="M789">
        <v>5</v>
      </c>
      <c r="N789">
        <f t="shared" si="308"/>
        <v>5</v>
      </c>
      <c r="O789">
        <f t="shared" si="309"/>
        <v>0</v>
      </c>
      <c r="P789">
        <f t="shared" si="310"/>
        <v>0</v>
      </c>
      <c r="Q789" t="s">
        <v>81</v>
      </c>
      <c r="R789" t="s">
        <v>110</v>
      </c>
      <c r="S789">
        <v>4</v>
      </c>
      <c r="T789">
        <v>1</v>
      </c>
      <c r="U789" s="2">
        <f>SUMIFS(SLR!L:L,SLR!D:D,'Резервации 2026'!E789)</f>
        <v>2583.8470129999996</v>
      </c>
      <c r="V789" s="2">
        <f t="shared" si="318"/>
        <v>516.76940259999992</v>
      </c>
      <c r="W789" t="s">
        <v>262</v>
      </c>
      <c r="X789" t="s">
        <v>1508</v>
      </c>
      <c r="Y789" t="s">
        <v>1484</v>
      </c>
      <c r="Z789" t="str">
        <f t="shared" si="311"/>
        <v>Nov</v>
      </c>
      <c r="AA789" s="6">
        <f t="shared" si="300"/>
        <v>0</v>
      </c>
      <c r="AB789" s="6">
        <f t="shared" si="300"/>
        <v>0</v>
      </c>
      <c r="AC789" s="6">
        <f t="shared" si="300"/>
        <v>0</v>
      </c>
      <c r="AD789" s="6">
        <f t="shared" si="300"/>
        <v>5</v>
      </c>
      <c r="AE789" s="6">
        <f t="shared" si="300"/>
        <v>0</v>
      </c>
      <c r="AF789" s="6">
        <f t="shared" si="312"/>
        <v>5</v>
      </c>
      <c r="AG789" s="6">
        <f t="shared" si="313"/>
        <v>0</v>
      </c>
      <c r="AH789" s="14" t="str">
        <f>LEFT(X789,2)&amp;"."&amp;VLOOKUP(MID(X789,4,3),'Data validation'!$A$1:$B$12,2,FALSE)&amp;".2025"</f>
        <v>19.11.2025</v>
      </c>
      <c r="AI789">
        <f t="shared" si="314"/>
        <v>47</v>
      </c>
      <c r="AJ789" t="str">
        <f>H789&amp;"."&amp;VLOOKUP(I789,'Data validation'!$A$1:$B$12,2,FALSE)&amp;".2026"</f>
        <v>17.08.2026</v>
      </c>
      <c r="AK789">
        <f t="shared" si="315"/>
        <v>34</v>
      </c>
      <c r="AL789" t="e">
        <f>VLOOKUP(E789,[2]Sheet1!$A:$B,2,FALSE)</f>
        <v>#N/A</v>
      </c>
    </row>
    <row r="790" spans="1:38" x14ac:dyDescent="0.25">
      <c r="A790" t="str">
        <f>VLOOKUP(Q790,'Data validation'!$K$2:$L$50,2,FALSE)</f>
        <v>TO</v>
      </c>
      <c r="B790">
        <f t="shared" si="301"/>
        <v>0</v>
      </c>
      <c r="C790">
        <f t="shared" si="302"/>
        <v>4</v>
      </c>
      <c r="D790">
        <f t="shared" si="303"/>
        <v>2</v>
      </c>
      <c r="E790">
        <v>9445</v>
      </c>
      <c r="F790" t="s">
        <v>7982</v>
      </c>
      <c r="G790" t="s">
        <v>195</v>
      </c>
      <c r="H790" t="str">
        <f t="shared" si="304"/>
        <v>23</v>
      </c>
      <c r="I790" t="str">
        <f t="shared" si="305"/>
        <v>Aug</v>
      </c>
      <c r="J790" t="s">
        <v>131</v>
      </c>
      <c r="K790" t="str">
        <f t="shared" si="306"/>
        <v>29</v>
      </c>
      <c r="L790" t="str">
        <f t="shared" si="307"/>
        <v>Aug</v>
      </c>
      <c r="M790">
        <v>6</v>
      </c>
      <c r="N790">
        <f t="shared" si="308"/>
        <v>6</v>
      </c>
      <c r="O790">
        <f t="shared" si="309"/>
        <v>0</v>
      </c>
      <c r="P790">
        <f t="shared" si="310"/>
        <v>0</v>
      </c>
      <c r="Q790" t="s">
        <v>162</v>
      </c>
      <c r="R790" t="s">
        <v>25</v>
      </c>
      <c r="S790">
        <v>3</v>
      </c>
      <c r="T790">
        <v>1</v>
      </c>
      <c r="U790" s="2">
        <f>SUMIFS(Magelan!L:L,Magelan!D:D,'Резервации 2026'!E790)</f>
        <v>2421.4544480999998</v>
      </c>
      <c r="V790" s="2">
        <f t="shared" si="318"/>
        <v>403.57574134999999</v>
      </c>
      <c r="W790" t="s">
        <v>262</v>
      </c>
      <c r="X790" t="s">
        <v>4560</v>
      </c>
      <c r="Y790" t="s">
        <v>4556</v>
      </c>
      <c r="Z790" t="str">
        <f t="shared" si="311"/>
        <v>Jan</v>
      </c>
      <c r="AA790" s="6">
        <f t="shared" si="300"/>
        <v>0</v>
      </c>
      <c r="AB790" s="6">
        <f t="shared" si="300"/>
        <v>0</v>
      </c>
      <c r="AC790" s="6">
        <f t="shared" si="300"/>
        <v>0</v>
      </c>
      <c r="AD790" s="6">
        <f t="shared" si="300"/>
        <v>6</v>
      </c>
      <c r="AE790" s="6">
        <f t="shared" si="300"/>
        <v>0</v>
      </c>
      <c r="AF790" s="6">
        <f t="shared" si="312"/>
        <v>6</v>
      </c>
      <c r="AG790" s="6">
        <f t="shared" si="313"/>
        <v>0</v>
      </c>
      <c r="AH790" s="14" t="str">
        <f>LEFT(X790,2)&amp;"."&amp;VLOOKUP(MID(X790,4,3),'Data validation'!$A$1:$B$12,2,FALSE)&amp;".2025"</f>
        <v>12.01.2025</v>
      </c>
      <c r="AI790">
        <f t="shared" si="314"/>
        <v>3</v>
      </c>
      <c r="AJ790" t="str">
        <f>H790&amp;"."&amp;VLOOKUP(I790,'Data validation'!$A$1:$B$12,2,FALSE)&amp;".2026"</f>
        <v>23.08.2026</v>
      </c>
      <c r="AK790">
        <f t="shared" si="315"/>
        <v>35</v>
      </c>
      <c r="AL790" t="e">
        <f>VLOOKUP(E790,[2]Sheet1!$A:$B,2,FALSE)</f>
        <v>#N/A</v>
      </c>
    </row>
    <row r="791" spans="1:38" x14ac:dyDescent="0.25">
      <c r="A791" t="str">
        <f>VLOOKUP(Q791,'Data validation'!$K$2:$L$50,2,FALSE)</f>
        <v>BOOKING</v>
      </c>
      <c r="B791">
        <f t="shared" si="301"/>
        <v>0</v>
      </c>
      <c r="C791">
        <f t="shared" si="302"/>
        <v>0</v>
      </c>
      <c r="D791">
        <f t="shared" si="303"/>
        <v>5</v>
      </c>
      <c r="E791">
        <v>9417</v>
      </c>
      <c r="F791" t="s">
        <v>7983</v>
      </c>
      <c r="G791" t="s">
        <v>1443</v>
      </c>
      <c r="H791" t="str">
        <f t="shared" si="304"/>
        <v>14</v>
      </c>
      <c r="I791" t="str">
        <f t="shared" si="305"/>
        <v>Aug</v>
      </c>
      <c r="J791" t="s">
        <v>355</v>
      </c>
      <c r="K791" t="str">
        <f t="shared" si="306"/>
        <v>19</v>
      </c>
      <c r="L791" t="str">
        <f t="shared" si="307"/>
        <v>Aug</v>
      </c>
      <c r="M791">
        <v>5</v>
      </c>
      <c r="N791">
        <f t="shared" si="308"/>
        <v>5</v>
      </c>
      <c r="O791">
        <f t="shared" si="309"/>
        <v>0</v>
      </c>
      <c r="P791">
        <f t="shared" si="310"/>
        <v>0</v>
      </c>
      <c r="Q791" t="s">
        <v>587</v>
      </c>
      <c r="R791" t="s">
        <v>63</v>
      </c>
      <c r="S791">
        <v>2</v>
      </c>
      <c r="T791">
        <v>2</v>
      </c>
      <c r="U791" s="2">
        <v>3296.3810027522932</v>
      </c>
      <c r="V791" s="2">
        <v>659.27620055045873</v>
      </c>
      <c r="W791" t="s">
        <v>1025</v>
      </c>
      <c r="X791" t="s">
        <v>4297</v>
      </c>
      <c r="Y791" t="s">
        <v>4298</v>
      </c>
      <c r="Z791" t="str">
        <f t="shared" si="311"/>
        <v>Jan</v>
      </c>
      <c r="AA791" s="6">
        <f t="shared" si="300"/>
        <v>0</v>
      </c>
      <c r="AB791" s="6">
        <f t="shared" si="300"/>
        <v>0</v>
      </c>
      <c r="AC791" s="6">
        <f t="shared" si="300"/>
        <v>0</v>
      </c>
      <c r="AD791" s="6">
        <f t="shared" si="300"/>
        <v>5</v>
      </c>
      <c r="AE791" s="6">
        <f t="shared" si="300"/>
        <v>0</v>
      </c>
      <c r="AF791" s="6">
        <f t="shared" si="312"/>
        <v>5</v>
      </c>
      <c r="AG791" s="6">
        <f t="shared" si="313"/>
        <v>0</v>
      </c>
      <c r="AH791" s="14" t="str">
        <f>LEFT(X791,2)&amp;"."&amp;VLOOKUP(MID(X791,4,3),'Data validation'!$A$1:$B$12,2,FALSE)&amp;".2025"</f>
        <v>10.01.2025</v>
      </c>
      <c r="AI791">
        <f t="shared" si="314"/>
        <v>2</v>
      </c>
      <c r="AJ791" t="str">
        <f>H791&amp;"."&amp;VLOOKUP(I791,'Data validation'!$A$1:$B$12,2,FALSE)&amp;".2026"</f>
        <v>14.08.2026</v>
      </c>
      <c r="AK791">
        <f t="shared" si="315"/>
        <v>33</v>
      </c>
      <c r="AL791" t="e">
        <f>VLOOKUP(E791,[2]Sheet1!$A:$B,2,FALSE)</f>
        <v>#N/A</v>
      </c>
    </row>
    <row r="792" spans="1:38" x14ac:dyDescent="0.25">
      <c r="A792" t="str">
        <f>VLOOKUP(Q792,'Data validation'!$K$2:$L$50,2,FALSE)</f>
        <v>TOPOLA SKIES</v>
      </c>
      <c r="B792">
        <f t="shared" si="301"/>
        <v>0</v>
      </c>
      <c r="C792">
        <f t="shared" si="302"/>
        <v>0</v>
      </c>
      <c r="D792">
        <f t="shared" si="303"/>
        <v>5</v>
      </c>
      <c r="E792">
        <v>9272</v>
      </c>
      <c r="F792" t="s">
        <v>7984</v>
      </c>
      <c r="G792" t="s">
        <v>1443</v>
      </c>
      <c r="H792" t="str">
        <f t="shared" si="304"/>
        <v>14</v>
      </c>
      <c r="I792" t="str">
        <f t="shared" si="305"/>
        <v>Aug</v>
      </c>
      <c r="J792" t="s">
        <v>355</v>
      </c>
      <c r="K792" t="str">
        <f t="shared" si="306"/>
        <v>19</v>
      </c>
      <c r="L792" t="str">
        <f t="shared" si="307"/>
        <v>Aug</v>
      </c>
      <c r="M792">
        <v>5</v>
      </c>
      <c r="N792">
        <f t="shared" si="308"/>
        <v>5</v>
      </c>
      <c r="O792">
        <f t="shared" si="309"/>
        <v>0</v>
      </c>
      <c r="P792">
        <f t="shared" si="310"/>
        <v>0</v>
      </c>
      <c r="Q792" t="s">
        <v>35</v>
      </c>
      <c r="R792" t="s">
        <v>57</v>
      </c>
      <c r="S792">
        <v>2</v>
      </c>
      <c r="T792">
        <v>3</v>
      </c>
      <c r="U792" s="2">
        <v>3149.0657339449535</v>
      </c>
      <c r="V792" s="2">
        <v>629.81314678899071</v>
      </c>
      <c r="X792" t="s">
        <v>3812</v>
      </c>
      <c r="Y792" t="s">
        <v>3766</v>
      </c>
      <c r="Z792" t="str">
        <f t="shared" si="311"/>
        <v>Dec</v>
      </c>
      <c r="AA792" s="6">
        <f t="shared" si="300"/>
        <v>0</v>
      </c>
      <c r="AB792" s="6">
        <f t="shared" si="300"/>
        <v>0</v>
      </c>
      <c r="AC792" s="6">
        <f t="shared" si="300"/>
        <v>0</v>
      </c>
      <c r="AD792" s="6">
        <f t="shared" si="300"/>
        <v>5</v>
      </c>
      <c r="AE792" s="6">
        <f t="shared" si="300"/>
        <v>0</v>
      </c>
      <c r="AF792" s="6">
        <f t="shared" si="312"/>
        <v>5</v>
      </c>
      <c r="AG792" s="6">
        <f t="shared" si="313"/>
        <v>0</v>
      </c>
      <c r="AH792" s="14" t="str">
        <f>LEFT(X792,2)&amp;"."&amp;VLOOKUP(MID(X792,4,3),'Data validation'!$A$1:$B$12,2,FALSE)&amp;".2025"</f>
        <v>30.12.2025</v>
      </c>
      <c r="AI792">
        <f t="shared" si="314"/>
        <v>53</v>
      </c>
      <c r="AJ792" t="str">
        <f>H792&amp;"."&amp;VLOOKUP(I792,'Data validation'!$A$1:$B$12,2,FALSE)&amp;".2026"</f>
        <v>14.08.2026</v>
      </c>
      <c r="AK792">
        <f t="shared" si="315"/>
        <v>33</v>
      </c>
      <c r="AL792" t="e">
        <f>VLOOKUP(E792,[2]Sheet1!$A:$B,2,FALSE)</f>
        <v>#N/A</v>
      </c>
    </row>
    <row r="793" spans="1:38" x14ac:dyDescent="0.25">
      <c r="A793" t="str">
        <f>VLOOKUP(Q793,'Data validation'!$K$2:$L$50,2,FALSE)</f>
        <v>BOOKING</v>
      </c>
      <c r="B793">
        <f t="shared" si="301"/>
        <v>0</v>
      </c>
      <c r="C793">
        <f t="shared" si="302"/>
        <v>0</v>
      </c>
      <c r="D793">
        <f t="shared" si="303"/>
        <v>5</v>
      </c>
      <c r="E793">
        <v>9420</v>
      </c>
      <c r="F793" t="s">
        <v>7968</v>
      </c>
      <c r="G793" t="s">
        <v>135</v>
      </c>
      <c r="H793" t="str">
        <f t="shared" si="304"/>
        <v>01</v>
      </c>
      <c r="I793" t="str">
        <f t="shared" si="305"/>
        <v>Aug</v>
      </c>
      <c r="J793" t="s">
        <v>136</v>
      </c>
      <c r="K793" t="str">
        <f t="shared" si="306"/>
        <v>06</v>
      </c>
      <c r="L793" t="str">
        <f t="shared" si="307"/>
        <v>Aug</v>
      </c>
      <c r="M793">
        <v>5</v>
      </c>
      <c r="N793">
        <f t="shared" si="308"/>
        <v>5</v>
      </c>
      <c r="O793">
        <f t="shared" si="309"/>
        <v>0</v>
      </c>
      <c r="P793">
        <f t="shared" si="310"/>
        <v>0</v>
      </c>
      <c r="Q793" t="s">
        <v>587</v>
      </c>
      <c r="R793" t="s">
        <v>17</v>
      </c>
      <c r="S793">
        <v>2</v>
      </c>
      <c r="T793">
        <v>1</v>
      </c>
      <c r="U793" s="2">
        <v>2383.6005247706421</v>
      </c>
      <c r="V793" s="2">
        <v>476.72010495412843</v>
      </c>
      <c r="W793" t="s">
        <v>262</v>
      </c>
      <c r="X793" t="s">
        <v>4299</v>
      </c>
      <c r="Y793" t="s">
        <v>4298</v>
      </c>
      <c r="Z793" t="str">
        <f t="shared" si="311"/>
        <v>Jan</v>
      </c>
      <c r="AA793" s="6">
        <f t="shared" si="300"/>
        <v>0</v>
      </c>
      <c r="AB793" s="6">
        <f t="shared" si="300"/>
        <v>0</v>
      </c>
      <c r="AC793" s="6">
        <f t="shared" si="300"/>
        <v>0</v>
      </c>
      <c r="AD793" s="6">
        <f t="shared" si="300"/>
        <v>5</v>
      </c>
      <c r="AE793" s="6">
        <f t="shared" si="300"/>
        <v>0</v>
      </c>
      <c r="AF793" s="6">
        <f t="shared" si="312"/>
        <v>5</v>
      </c>
      <c r="AG793" s="6">
        <f t="shared" si="313"/>
        <v>0</v>
      </c>
      <c r="AH793" s="14" t="str">
        <f>LEFT(X793,2)&amp;"."&amp;VLOOKUP(MID(X793,4,3),'Data validation'!$A$1:$B$12,2,FALSE)&amp;".2025"</f>
        <v>10.01.2025</v>
      </c>
      <c r="AI793">
        <f t="shared" si="314"/>
        <v>2</v>
      </c>
      <c r="AJ793" t="str">
        <f>H793&amp;"."&amp;VLOOKUP(I793,'Data validation'!$A$1:$B$12,2,FALSE)&amp;".2026"</f>
        <v>01.08.2026</v>
      </c>
      <c r="AK793">
        <f t="shared" si="315"/>
        <v>31</v>
      </c>
      <c r="AL793" t="str">
        <f>VLOOKUP(E793,[2]Sheet1!$A:$B,2,FALSE)</f>
        <v>Анулирана</v>
      </c>
    </row>
    <row r="794" spans="1:38" x14ac:dyDescent="0.25">
      <c r="A794" t="str">
        <f>VLOOKUP(Q794,'Data validation'!$K$2:$L$50,2,FALSE)</f>
        <v>BOOKING</v>
      </c>
      <c r="B794">
        <f t="shared" si="301"/>
        <v>0</v>
      </c>
      <c r="C794">
        <f t="shared" si="302"/>
        <v>0</v>
      </c>
      <c r="D794">
        <f t="shared" si="303"/>
        <v>4</v>
      </c>
      <c r="E794">
        <v>9427</v>
      </c>
      <c r="F794" t="s">
        <v>7985</v>
      </c>
      <c r="G794" t="s">
        <v>326</v>
      </c>
      <c r="H794" t="str">
        <f t="shared" si="304"/>
        <v>10</v>
      </c>
      <c r="I794" t="str">
        <f t="shared" si="305"/>
        <v>Aug</v>
      </c>
      <c r="J794" t="s">
        <v>1443</v>
      </c>
      <c r="K794" t="str">
        <f t="shared" si="306"/>
        <v>14</v>
      </c>
      <c r="L794" t="str">
        <f t="shared" si="307"/>
        <v>Aug</v>
      </c>
      <c r="M794">
        <v>4</v>
      </c>
      <c r="N794">
        <f t="shared" si="308"/>
        <v>4</v>
      </c>
      <c r="O794">
        <f t="shared" si="309"/>
        <v>0</v>
      </c>
      <c r="P794">
        <f t="shared" si="310"/>
        <v>0</v>
      </c>
      <c r="Q794" t="s">
        <v>587</v>
      </c>
      <c r="R794" t="s">
        <v>63</v>
      </c>
      <c r="S794">
        <v>3</v>
      </c>
      <c r="T794">
        <v>1</v>
      </c>
      <c r="U794" s="2">
        <v>2637.1048022018349</v>
      </c>
      <c r="V794" s="2">
        <v>659.27620055045873</v>
      </c>
      <c r="W794" t="s">
        <v>262</v>
      </c>
      <c r="X794" t="s">
        <v>4309</v>
      </c>
      <c r="Y794" t="s">
        <v>4303</v>
      </c>
      <c r="Z794" t="str">
        <f t="shared" si="311"/>
        <v>Jan</v>
      </c>
      <c r="AA794" s="6">
        <f t="shared" si="300"/>
        <v>0</v>
      </c>
      <c r="AB794" s="6">
        <f t="shared" si="300"/>
        <v>0</v>
      </c>
      <c r="AC794" s="6">
        <f t="shared" si="300"/>
        <v>0</v>
      </c>
      <c r="AD794" s="6">
        <f t="shared" si="300"/>
        <v>4</v>
      </c>
      <c r="AE794" s="6">
        <f t="shared" si="300"/>
        <v>0</v>
      </c>
      <c r="AF794" s="6">
        <f t="shared" si="312"/>
        <v>4</v>
      </c>
      <c r="AG794" s="6">
        <f t="shared" si="313"/>
        <v>0</v>
      </c>
      <c r="AH794" s="14" t="str">
        <f>LEFT(X794,2)&amp;"."&amp;VLOOKUP(MID(X794,4,3),'Data validation'!$A$1:$B$12,2,FALSE)&amp;".2025"</f>
        <v>11.01.2025</v>
      </c>
      <c r="AI794">
        <f t="shared" si="314"/>
        <v>2</v>
      </c>
      <c r="AJ794" t="str">
        <f>H794&amp;"."&amp;VLOOKUP(I794,'Data validation'!$A$1:$B$12,2,FALSE)&amp;".2026"</f>
        <v>10.08.2026</v>
      </c>
      <c r="AK794">
        <f t="shared" si="315"/>
        <v>33</v>
      </c>
      <c r="AL794" t="e">
        <f>VLOOKUP(E794,[2]Sheet1!$A:$B,2,FALSE)</f>
        <v>#N/A</v>
      </c>
    </row>
    <row r="795" spans="1:38" x14ac:dyDescent="0.25">
      <c r="A795" t="str">
        <f>VLOOKUP(Q795,'Data validation'!$K$2:$L$50,2,FALSE)</f>
        <v>TO</v>
      </c>
      <c r="B795">
        <f t="shared" si="301"/>
        <v>0</v>
      </c>
      <c r="C795">
        <f t="shared" si="302"/>
        <v>0</v>
      </c>
      <c r="D795">
        <f t="shared" si="303"/>
        <v>5</v>
      </c>
      <c r="E795">
        <v>8842</v>
      </c>
      <c r="F795" t="s">
        <v>7986</v>
      </c>
      <c r="G795" t="s">
        <v>135</v>
      </c>
      <c r="H795" t="str">
        <f t="shared" si="304"/>
        <v>01</v>
      </c>
      <c r="I795" t="str">
        <f t="shared" si="305"/>
        <v>Aug</v>
      </c>
      <c r="J795" t="s">
        <v>136</v>
      </c>
      <c r="K795" t="str">
        <f t="shared" si="306"/>
        <v>06</v>
      </c>
      <c r="L795" t="str">
        <f t="shared" si="307"/>
        <v>Aug</v>
      </c>
      <c r="M795">
        <v>5</v>
      </c>
      <c r="N795">
        <f t="shared" si="308"/>
        <v>5</v>
      </c>
      <c r="O795">
        <f t="shared" si="309"/>
        <v>0</v>
      </c>
      <c r="P795">
        <f t="shared" si="310"/>
        <v>0</v>
      </c>
      <c r="Q795" t="s">
        <v>116</v>
      </c>
      <c r="R795" t="s">
        <v>17</v>
      </c>
      <c r="S795">
        <v>2</v>
      </c>
      <c r="T795">
        <v>1</v>
      </c>
      <c r="U795" s="2">
        <f>SUMIFS(Solvex!L:L,Solvex!D:D,'Резервации 2026'!E795)</f>
        <v>1446.1407019999999</v>
      </c>
      <c r="V795" s="2">
        <f>+U795/M795</f>
        <v>289.22814039999997</v>
      </c>
      <c r="W795" t="s">
        <v>262</v>
      </c>
      <c r="X795" t="s">
        <v>2035</v>
      </c>
      <c r="Y795" t="s">
        <v>1996</v>
      </c>
      <c r="Z795" t="str">
        <f t="shared" si="311"/>
        <v>Nov</v>
      </c>
      <c r="AA795" s="6">
        <f t="shared" si="300"/>
        <v>0</v>
      </c>
      <c r="AB795" s="6">
        <f t="shared" si="300"/>
        <v>0</v>
      </c>
      <c r="AC795" s="6">
        <f t="shared" si="300"/>
        <v>0</v>
      </c>
      <c r="AD795" s="6">
        <f t="shared" si="300"/>
        <v>5</v>
      </c>
      <c r="AE795" s="6">
        <f t="shared" si="300"/>
        <v>0</v>
      </c>
      <c r="AF795" s="6">
        <f t="shared" si="312"/>
        <v>5</v>
      </c>
      <c r="AG795" s="6">
        <f t="shared" si="313"/>
        <v>0</v>
      </c>
      <c r="AH795" s="14" t="str">
        <f>LEFT(X795,2)&amp;"."&amp;VLOOKUP(MID(X795,4,3),'Data validation'!$A$1:$B$12,2,FALSE)&amp;".2025"</f>
        <v>26.11.2025</v>
      </c>
      <c r="AI795">
        <f t="shared" si="314"/>
        <v>48</v>
      </c>
      <c r="AJ795" t="str">
        <f>H795&amp;"."&amp;VLOOKUP(I795,'Data validation'!$A$1:$B$12,2,FALSE)&amp;".2026"</f>
        <v>01.08.2026</v>
      </c>
      <c r="AK795">
        <f t="shared" si="315"/>
        <v>31</v>
      </c>
      <c r="AL795" t="e">
        <f>VLOOKUP(E795,[2]Sheet1!$A:$B,2,FALSE)</f>
        <v>#N/A</v>
      </c>
    </row>
    <row r="796" spans="1:38" x14ac:dyDescent="0.25">
      <c r="A796" t="str">
        <f>VLOOKUP(Q796,'Data validation'!$K$2:$L$50,2,FALSE)</f>
        <v>TO</v>
      </c>
      <c r="B796">
        <f t="shared" si="301"/>
        <v>0</v>
      </c>
      <c r="C796">
        <f t="shared" si="302"/>
        <v>0</v>
      </c>
      <c r="D796">
        <f t="shared" si="303"/>
        <v>5</v>
      </c>
      <c r="E796">
        <v>9448</v>
      </c>
      <c r="F796" t="s">
        <v>7987</v>
      </c>
      <c r="G796" t="s">
        <v>60</v>
      </c>
      <c r="H796" t="str">
        <f t="shared" si="304"/>
        <v>17</v>
      </c>
      <c r="I796" t="str">
        <f t="shared" si="305"/>
        <v>Aug</v>
      </c>
      <c r="J796" t="s">
        <v>91</v>
      </c>
      <c r="K796" t="str">
        <f t="shared" si="306"/>
        <v>22</v>
      </c>
      <c r="L796" t="str">
        <f t="shared" si="307"/>
        <v>Aug</v>
      </c>
      <c r="M796">
        <v>5</v>
      </c>
      <c r="N796">
        <f t="shared" si="308"/>
        <v>5</v>
      </c>
      <c r="O796">
        <f t="shared" si="309"/>
        <v>0</v>
      </c>
      <c r="P796">
        <f t="shared" si="310"/>
        <v>0</v>
      </c>
      <c r="Q796" t="s">
        <v>81</v>
      </c>
      <c r="R796" t="s">
        <v>63</v>
      </c>
      <c r="S796">
        <v>3</v>
      </c>
      <c r="T796">
        <v>0</v>
      </c>
      <c r="U796" s="2">
        <f>SUMIFS(SLR!L:L,SLR!D:D,'Резервации 2026'!E796)</f>
        <v>2153.4666214999997</v>
      </c>
      <c r="V796" s="2">
        <f>+U796/M796</f>
        <v>430.69332429999997</v>
      </c>
      <c r="W796" t="s">
        <v>262</v>
      </c>
      <c r="X796" t="s">
        <v>4562</v>
      </c>
      <c r="Y796" t="s">
        <v>4298</v>
      </c>
      <c r="Z796" t="str">
        <f t="shared" si="311"/>
        <v>Jan</v>
      </c>
      <c r="AA796" s="6">
        <f t="shared" si="300"/>
        <v>0</v>
      </c>
      <c r="AB796" s="6">
        <f t="shared" si="300"/>
        <v>0</v>
      </c>
      <c r="AC796" s="6">
        <f t="shared" si="300"/>
        <v>0</v>
      </c>
      <c r="AD796" s="6">
        <f t="shared" si="300"/>
        <v>5</v>
      </c>
      <c r="AE796" s="6">
        <f t="shared" si="300"/>
        <v>0</v>
      </c>
      <c r="AF796" s="6">
        <f t="shared" si="312"/>
        <v>5</v>
      </c>
      <c r="AG796" s="6">
        <f t="shared" si="313"/>
        <v>0</v>
      </c>
      <c r="AH796" s="14" t="str">
        <f>LEFT(X796,2)&amp;"."&amp;VLOOKUP(MID(X796,4,3),'Data validation'!$A$1:$B$12,2,FALSE)&amp;".2025"</f>
        <v>12.01.2025</v>
      </c>
      <c r="AI796">
        <f t="shared" si="314"/>
        <v>3</v>
      </c>
      <c r="AJ796" t="str">
        <f>H796&amp;"."&amp;VLOOKUP(I796,'Data validation'!$A$1:$B$12,2,FALSE)&amp;".2026"</f>
        <v>17.08.2026</v>
      </c>
      <c r="AK796">
        <f t="shared" si="315"/>
        <v>34</v>
      </c>
      <c r="AL796" t="e">
        <f>VLOOKUP(E796,[2]Sheet1!$A:$B,2,FALSE)</f>
        <v>#N/A</v>
      </c>
    </row>
    <row r="797" spans="1:38" x14ac:dyDescent="0.25">
      <c r="A797" t="str">
        <f>VLOOKUP(Q797,'Data validation'!$K$2:$L$50,2,FALSE)</f>
        <v>TOPOLA SKIES</v>
      </c>
      <c r="B797">
        <f t="shared" si="301"/>
        <v>0</v>
      </c>
      <c r="C797">
        <f t="shared" si="302"/>
        <v>4</v>
      </c>
      <c r="D797">
        <f t="shared" si="303"/>
        <v>1</v>
      </c>
      <c r="E797">
        <v>9428</v>
      </c>
      <c r="F797" t="s">
        <v>7988</v>
      </c>
      <c r="G797" t="s">
        <v>53</v>
      </c>
      <c r="H797" t="str">
        <f t="shared" si="304"/>
        <v>24</v>
      </c>
      <c r="I797" t="str">
        <f t="shared" si="305"/>
        <v>Aug</v>
      </c>
      <c r="J797" t="s">
        <v>131</v>
      </c>
      <c r="K797" t="str">
        <f t="shared" si="306"/>
        <v>29</v>
      </c>
      <c r="L797" t="str">
        <f t="shared" si="307"/>
        <v>Aug</v>
      </c>
      <c r="M797">
        <v>5</v>
      </c>
      <c r="N797">
        <f t="shared" si="308"/>
        <v>5</v>
      </c>
      <c r="O797">
        <f t="shared" si="309"/>
        <v>0</v>
      </c>
      <c r="P797">
        <f t="shared" si="310"/>
        <v>0</v>
      </c>
      <c r="Q797" t="s">
        <v>35</v>
      </c>
      <c r="R797" t="s">
        <v>57</v>
      </c>
      <c r="S797">
        <v>2</v>
      </c>
      <c r="T797">
        <v>4</v>
      </c>
      <c r="U797" s="2">
        <v>3077.2921559633028</v>
      </c>
      <c r="V797" s="2">
        <v>615.45843119266044</v>
      </c>
      <c r="X797" t="s">
        <v>4311</v>
      </c>
      <c r="Y797" t="s">
        <v>4303</v>
      </c>
      <c r="Z797" t="str">
        <f t="shared" si="311"/>
        <v>Jan</v>
      </c>
      <c r="AA797" s="6">
        <f t="shared" si="300"/>
        <v>0</v>
      </c>
      <c r="AB797" s="6">
        <f t="shared" si="300"/>
        <v>0</v>
      </c>
      <c r="AC797" s="6">
        <f t="shared" si="300"/>
        <v>0</v>
      </c>
      <c r="AD797" s="6">
        <f t="shared" si="300"/>
        <v>5</v>
      </c>
      <c r="AE797" s="6">
        <f t="shared" si="300"/>
        <v>0</v>
      </c>
      <c r="AF797" s="6">
        <f t="shared" si="312"/>
        <v>5</v>
      </c>
      <c r="AG797" s="6">
        <f t="shared" si="313"/>
        <v>0</v>
      </c>
      <c r="AH797" s="14" t="str">
        <f>LEFT(X797,2)&amp;"."&amp;VLOOKUP(MID(X797,4,3),'Data validation'!$A$1:$B$12,2,FALSE)&amp;".2025"</f>
        <v>11.01.2025</v>
      </c>
      <c r="AI797">
        <f t="shared" si="314"/>
        <v>2</v>
      </c>
      <c r="AJ797" t="str">
        <f>H797&amp;"."&amp;VLOOKUP(I797,'Data validation'!$A$1:$B$12,2,FALSE)&amp;".2026"</f>
        <v>24.08.2026</v>
      </c>
      <c r="AK797">
        <f t="shared" si="315"/>
        <v>35</v>
      </c>
      <c r="AL797" t="e">
        <f>VLOOKUP(E797,[2]Sheet1!$A:$B,2,FALSE)</f>
        <v>#N/A</v>
      </c>
    </row>
    <row r="798" spans="1:38" x14ac:dyDescent="0.25">
      <c r="A798" t="str">
        <f>VLOOKUP(Q798,'Data validation'!$K$2:$L$50,2,FALSE)</f>
        <v>TO</v>
      </c>
      <c r="B798">
        <f t="shared" si="301"/>
        <v>0</v>
      </c>
      <c r="C798">
        <f t="shared" si="302"/>
        <v>4</v>
      </c>
      <c r="D798">
        <f t="shared" si="303"/>
        <v>1</v>
      </c>
      <c r="E798">
        <v>9431</v>
      </c>
      <c r="F798" t="s">
        <v>7989</v>
      </c>
      <c r="G798" t="s">
        <v>53</v>
      </c>
      <c r="H798" t="str">
        <f t="shared" si="304"/>
        <v>24</v>
      </c>
      <c r="I798" t="str">
        <f t="shared" si="305"/>
        <v>Aug</v>
      </c>
      <c r="J798" t="s">
        <v>131</v>
      </c>
      <c r="K798" t="str">
        <f t="shared" si="306"/>
        <v>29</v>
      </c>
      <c r="L798" t="str">
        <f t="shared" si="307"/>
        <v>Aug</v>
      </c>
      <c r="M798">
        <v>5</v>
      </c>
      <c r="N798">
        <f t="shared" si="308"/>
        <v>5</v>
      </c>
      <c r="O798">
        <f t="shared" si="309"/>
        <v>0</v>
      </c>
      <c r="P798">
        <f t="shared" si="310"/>
        <v>0</v>
      </c>
      <c r="Q798" t="s">
        <v>116</v>
      </c>
      <c r="R798" t="s">
        <v>17</v>
      </c>
      <c r="S798">
        <v>2</v>
      </c>
      <c r="T798">
        <v>0</v>
      </c>
      <c r="U798" s="2">
        <f>SUMIFS(Solvex!L:L,Solvex!D:D,'Резервации 2026'!E798)</f>
        <v>0</v>
      </c>
      <c r="V798" s="2">
        <f t="shared" ref="V798:V799" si="319">+U798/M798</f>
        <v>0</v>
      </c>
      <c r="X798" t="s">
        <v>4315</v>
      </c>
      <c r="Y798" t="s">
        <v>4303</v>
      </c>
      <c r="Z798" t="str">
        <f t="shared" si="311"/>
        <v>Jan</v>
      </c>
      <c r="AA798" s="6">
        <f t="shared" si="300"/>
        <v>0</v>
      </c>
      <c r="AB798" s="6">
        <f t="shared" si="300"/>
        <v>0</v>
      </c>
      <c r="AC798" s="6">
        <f t="shared" si="300"/>
        <v>0</v>
      </c>
      <c r="AD798" s="6">
        <f t="shared" si="300"/>
        <v>5</v>
      </c>
      <c r="AE798" s="6">
        <f t="shared" si="300"/>
        <v>0</v>
      </c>
      <c r="AF798" s="6">
        <f t="shared" si="312"/>
        <v>5</v>
      </c>
      <c r="AG798" s="6">
        <f t="shared" si="313"/>
        <v>0</v>
      </c>
      <c r="AH798" s="14" t="str">
        <f>LEFT(X798,2)&amp;"."&amp;VLOOKUP(MID(X798,4,3),'Data validation'!$A$1:$B$12,2,FALSE)&amp;".2025"</f>
        <v>11.01.2025</v>
      </c>
      <c r="AI798">
        <f t="shared" si="314"/>
        <v>2</v>
      </c>
      <c r="AJ798" t="str">
        <f>H798&amp;"."&amp;VLOOKUP(I798,'Data validation'!$A$1:$B$12,2,FALSE)&amp;".2026"</f>
        <v>24.08.2026</v>
      </c>
      <c r="AK798">
        <f t="shared" si="315"/>
        <v>35</v>
      </c>
      <c r="AL798" t="str">
        <f>VLOOKUP(E798,[2]Sheet1!$A:$B,2,FALSE)</f>
        <v>Анулирана</v>
      </c>
    </row>
    <row r="799" spans="1:38" x14ac:dyDescent="0.25">
      <c r="A799" t="str">
        <f>VLOOKUP(Q799,'Data validation'!$K$2:$L$50,2,FALSE)</f>
        <v>TO</v>
      </c>
      <c r="B799">
        <f t="shared" si="301"/>
        <v>0</v>
      </c>
      <c r="C799">
        <f t="shared" si="302"/>
        <v>0</v>
      </c>
      <c r="D799">
        <f t="shared" si="303"/>
        <v>7</v>
      </c>
      <c r="E799">
        <v>9438</v>
      </c>
      <c r="F799" t="s">
        <v>7990</v>
      </c>
      <c r="G799" t="s">
        <v>646</v>
      </c>
      <c r="H799" t="str">
        <f t="shared" si="304"/>
        <v>07</v>
      </c>
      <c r="I799" t="str">
        <f t="shared" si="305"/>
        <v>Aug</v>
      </c>
      <c r="J799" t="s">
        <v>1443</v>
      </c>
      <c r="K799" t="str">
        <f t="shared" si="306"/>
        <v>14</v>
      </c>
      <c r="L799" t="str">
        <f t="shared" si="307"/>
        <v>Aug</v>
      </c>
      <c r="M799">
        <v>7</v>
      </c>
      <c r="N799">
        <f t="shared" si="308"/>
        <v>7</v>
      </c>
      <c r="O799">
        <f t="shared" si="309"/>
        <v>0</v>
      </c>
      <c r="P799">
        <f t="shared" si="310"/>
        <v>0</v>
      </c>
      <c r="Q799" t="s">
        <v>116</v>
      </c>
      <c r="R799" t="s">
        <v>17</v>
      </c>
      <c r="S799">
        <v>2</v>
      </c>
      <c r="T799">
        <v>2</v>
      </c>
      <c r="U799" s="2">
        <f>SUMIFS(Solvex!L:L,Solvex!D:D,'Резервации 2026'!E799)</f>
        <v>2725.5664548</v>
      </c>
      <c r="V799" s="2">
        <f t="shared" si="319"/>
        <v>389.3666364</v>
      </c>
      <c r="X799" t="s">
        <v>4552</v>
      </c>
      <c r="Y799" t="s">
        <v>4298</v>
      </c>
      <c r="Z799" t="str">
        <f t="shared" si="311"/>
        <v>Jan</v>
      </c>
      <c r="AA799" s="6">
        <f t="shared" si="300"/>
        <v>0</v>
      </c>
      <c r="AB799" s="6">
        <f t="shared" si="300"/>
        <v>0</v>
      </c>
      <c r="AC799" s="6">
        <f t="shared" si="300"/>
        <v>0</v>
      </c>
      <c r="AD799" s="6">
        <f t="shared" si="300"/>
        <v>7</v>
      </c>
      <c r="AE799" s="6">
        <f t="shared" si="300"/>
        <v>0</v>
      </c>
      <c r="AF799" s="6">
        <f t="shared" si="312"/>
        <v>7</v>
      </c>
      <c r="AG799" s="6">
        <f t="shared" si="313"/>
        <v>0</v>
      </c>
      <c r="AH799" s="14" t="str">
        <f>LEFT(X799,2)&amp;"."&amp;VLOOKUP(MID(X799,4,3),'Data validation'!$A$1:$B$12,2,FALSE)&amp;".2025"</f>
        <v>12.01.2025</v>
      </c>
      <c r="AI799">
        <f t="shared" si="314"/>
        <v>3</v>
      </c>
      <c r="AJ799" t="str">
        <f>H799&amp;"."&amp;VLOOKUP(I799,'Data validation'!$A$1:$B$12,2,FALSE)&amp;".2026"</f>
        <v>07.08.2026</v>
      </c>
      <c r="AK799">
        <f t="shared" si="315"/>
        <v>32</v>
      </c>
      <c r="AL799" t="e">
        <f>VLOOKUP(E799,[2]Sheet1!$A:$B,2,FALSE)</f>
        <v>#N/A</v>
      </c>
    </row>
    <row r="800" spans="1:38" x14ac:dyDescent="0.25">
      <c r="A800" t="str">
        <f>VLOOKUP(Q800,'Data validation'!$K$2:$L$50,2,FALSE)</f>
        <v>TOPOLA SKIES</v>
      </c>
      <c r="B800">
        <f t="shared" si="301"/>
        <v>0</v>
      </c>
      <c r="C800">
        <f t="shared" si="302"/>
        <v>5</v>
      </c>
      <c r="D800">
        <f t="shared" si="303"/>
        <v>2</v>
      </c>
      <c r="E800">
        <v>9087</v>
      </c>
      <c r="F800" t="s">
        <v>7991</v>
      </c>
      <c r="G800" t="s">
        <v>195</v>
      </c>
      <c r="H800" t="str">
        <f t="shared" si="304"/>
        <v>23</v>
      </c>
      <c r="I800" t="str">
        <f t="shared" si="305"/>
        <v>Aug</v>
      </c>
      <c r="J800" t="s">
        <v>54</v>
      </c>
      <c r="K800" t="str">
        <f t="shared" si="306"/>
        <v>30</v>
      </c>
      <c r="L800" t="str">
        <f t="shared" si="307"/>
        <v>Aug</v>
      </c>
      <c r="M800">
        <v>7</v>
      </c>
      <c r="N800">
        <f t="shared" si="308"/>
        <v>7</v>
      </c>
      <c r="O800">
        <f t="shared" si="309"/>
        <v>0</v>
      </c>
      <c r="P800">
        <f t="shared" si="310"/>
        <v>0</v>
      </c>
      <c r="Q800" t="s">
        <v>35</v>
      </c>
      <c r="R800" t="s">
        <v>48</v>
      </c>
      <c r="S800">
        <v>2</v>
      </c>
      <c r="T800">
        <v>2</v>
      </c>
      <c r="U800" s="2">
        <v>3277.3251177981647</v>
      </c>
      <c r="V800" s="2">
        <v>468.19699256880733</v>
      </c>
      <c r="X800" t="s">
        <v>3441</v>
      </c>
      <c r="Y800" t="s">
        <v>3442</v>
      </c>
      <c r="Z800" t="str">
        <f t="shared" si="311"/>
        <v>Dec</v>
      </c>
      <c r="AA800" s="6">
        <f t="shared" si="300"/>
        <v>0</v>
      </c>
      <c r="AB800" s="6">
        <f t="shared" si="300"/>
        <v>0</v>
      </c>
      <c r="AC800" s="6">
        <f t="shared" si="300"/>
        <v>0</v>
      </c>
      <c r="AD800" s="6">
        <f t="shared" si="300"/>
        <v>7</v>
      </c>
      <c r="AE800" s="6">
        <f t="shared" si="300"/>
        <v>0</v>
      </c>
      <c r="AF800" s="6">
        <f t="shared" si="312"/>
        <v>7</v>
      </c>
      <c r="AG800" s="6">
        <f t="shared" si="313"/>
        <v>0</v>
      </c>
      <c r="AH800" s="14" t="str">
        <f>LEFT(X800,2)&amp;"."&amp;VLOOKUP(MID(X800,4,3),'Data validation'!$A$1:$B$12,2,FALSE)&amp;".2025"</f>
        <v>12.12.2025</v>
      </c>
      <c r="AI800">
        <f t="shared" si="314"/>
        <v>50</v>
      </c>
      <c r="AJ800" t="str">
        <f>H800&amp;"."&amp;VLOOKUP(I800,'Data validation'!$A$1:$B$12,2,FALSE)&amp;".2026"</f>
        <v>23.08.2026</v>
      </c>
      <c r="AK800">
        <f t="shared" si="315"/>
        <v>35</v>
      </c>
      <c r="AL800" t="e">
        <f>VLOOKUP(E800,[2]Sheet1!$A:$B,2,FALSE)</f>
        <v>#N/A</v>
      </c>
    </row>
    <row r="801" spans="1:38" x14ac:dyDescent="0.25">
      <c r="A801" t="str">
        <f>VLOOKUP(Q801,'Data validation'!$K$2:$L$50,2,FALSE)</f>
        <v>TO</v>
      </c>
      <c r="B801">
        <f t="shared" si="301"/>
        <v>0</v>
      </c>
      <c r="C801">
        <f t="shared" si="302"/>
        <v>1</v>
      </c>
      <c r="D801">
        <f t="shared" si="303"/>
        <v>4</v>
      </c>
      <c r="E801">
        <v>9440</v>
      </c>
      <c r="F801" t="s">
        <v>7992</v>
      </c>
      <c r="G801" t="s">
        <v>519</v>
      </c>
      <c r="H801" t="str">
        <f t="shared" si="304"/>
        <v>21</v>
      </c>
      <c r="I801" t="str">
        <f t="shared" si="305"/>
        <v>Aug</v>
      </c>
      <c r="J801" t="s">
        <v>520</v>
      </c>
      <c r="K801" t="str">
        <f t="shared" si="306"/>
        <v>26</v>
      </c>
      <c r="L801" t="str">
        <f t="shared" si="307"/>
        <v>Aug</v>
      </c>
      <c r="M801">
        <v>5</v>
      </c>
      <c r="N801">
        <f t="shared" si="308"/>
        <v>5</v>
      </c>
      <c r="O801">
        <f t="shared" si="309"/>
        <v>0</v>
      </c>
      <c r="P801">
        <f t="shared" si="310"/>
        <v>0</v>
      </c>
      <c r="Q801" t="s">
        <v>116</v>
      </c>
      <c r="R801" t="s">
        <v>110</v>
      </c>
      <c r="S801">
        <v>2</v>
      </c>
      <c r="T801">
        <v>3</v>
      </c>
      <c r="U801" s="2">
        <f>SUMIFS(Solvex!L:L,Solvex!D:D,'Резервации 2026'!E801)</f>
        <v>2888.9173763999997</v>
      </c>
      <c r="V801" s="2">
        <f t="shared" ref="V801:V802" si="320">+U801/M801</f>
        <v>577.78347527999995</v>
      </c>
      <c r="X801" t="s">
        <v>4554</v>
      </c>
      <c r="Y801" t="s">
        <v>4303</v>
      </c>
      <c r="Z801" t="str">
        <f t="shared" si="311"/>
        <v>Jan</v>
      </c>
      <c r="AA801" s="6">
        <f t="shared" si="300"/>
        <v>0</v>
      </c>
      <c r="AB801" s="6">
        <f t="shared" si="300"/>
        <v>0</v>
      </c>
      <c r="AC801" s="6">
        <f t="shared" si="300"/>
        <v>0</v>
      </c>
      <c r="AD801" s="6">
        <f t="shared" si="300"/>
        <v>5</v>
      </c>
      <c r="AE801" s="6">
        <f t="shared" si="300"/>
        <v>0</v>
      </c>
      <c r="AF801" s="6">
        <f t="shared" si="312"/>
        <v>5</v>
      </c>
      <c r="AG801" s="6">
        <f t="shared" si="313"/>
        <v>0</v>
      </c>
      <c r="AH801" s="14" t="str">
        <f>LEFT(X801,2)&amp;"."&amp;VLOOKUP(MID(X801,4,3),'Data validation'!$A$1:$B$12,2,FALSE)&amp;".2025"</f>
        <v>12.01.2025</v>
      </c>
      <c r="AI801">
        <f t="shared" si="314"/>
        <v>3</v>
      </c>
      <c r="AJ801" t="str">
        <f>H801&amp;"."&amp;VLOOKUP(I801,'Data validation'!$A$1:$B$12,2,FALSE)&amp;".2026"</f>
        <v>21.08.2026</v>
      </c>
      <c r="AK801">
        <f t="shared" si="315"/>
        <v>34</v>
      </c>
      <c r="AL801" t="e">
        <f>VLOOKUP(E801,[2]Sheet1!$A:$B,2,FALSE)</f>
        <v>#N/A</v>
      </c>
    </row>
    <row r="802" spans="1:38" x14ac:dyDescent="0.25">
      <c r="A802" t="str">
        <f>VLOOKUP(Q802,'Data validation'!$K$2:$L$50,2,FALSE)</f>
        <v>TO</v>
      </c>
      <c r="B802">
        <f t="shared" si="301"/>
        <v>0</v>
      </c>
      <c r="C802">
        <f t="shared" si="302"/>
        <v>0</v>
      </c>
      <c r="D802">
        <f t="shared" si="303"/>
        <v>5</v>
      </c>
      <c r="E802">
        <v>8709</v>
      </c>
      <c r="F802" t="s">
        <v>7993</v>
      </c>
      <c r="G802" t="s">
        <v>60</v>
      </c>
      <c r="H802" t="str">
        <f t="shared" si="304"/>
        <v>17</v>
      </c>
      <c r="I802" t="str">
        <f t="shared" si="305"/>
        <v>Aug</v>
      </c>
      <c r="J802" t="s">
        <v>91</v>
      </c>
      <c r="K802" t="str">
        <f t="shared" si="306"/>
        <v>22</v>
      </c>
      <c r="L802" t="str">
        <f t="shared" si="307"/>
        <v>Aug</v>
      </c>
      <c r="M802">
        <v>5</v>
      </c>
      <c r="N802">
        <f t="shared" si="308"/>
        <v>5</v>
      </c>
      <c r="O802">
        <f t="shared" si="309"/>
        <v>0</v>
      </c>
      <c r="P802">
        <f t="shared" si="310"/>
        <v>0</v>
      </c>
      <c r="Q802" t="s">
        <v>116</v>
      </c>
      <c r="R802" t="s">
        <v>20</v>
      </c>
      <c r="S802">
        <v>3</v>
      </c>
      <c r="T802">
        <v>1</v>
      </c>
      <c r="U802" s="2">
        <f>SUMIFS(Solvex!L:L,Solvex!D:D,'Резервации 2026'!E802)</f>
        <v>1845.8145625</v>
      </c>
      <c r="V802" s="2">
        <f t="shared" si="320"/>
        <v>369.1629125</v>
      </c>
      <c r="W802" t="s">
        <v>691</v>
      </c>
      <c r="X802" t="s">
        <v>1727</v>
      </c>
      <c r="Y802" t="s">
        <v>1718</v>
      </c>
      <c r="Z802" t="str">
        <f t="shared" si="311"/>
        <v>Nov</v>
      </c>
      <c r="AA802" s="6">
        <f t="shared" si="300"/>
        <v>0</v>
      </c>
      <c r="AB802" s="6">
        <f t="shared" si="300"/>
        <v>0</v>
      </c>
      <c r="AC802" s="6">
        <f t="shared" si="300"/>
        <v>0</v>
      </c>
      <c r="AD802" s="6">
        <f t="shared" si="300"/>
        <v>5</v>
      </c>
      <c r="AE802" s="6">
        <f t="shared" si="300"/>
        <v>0</v>
      </c>
      <c r="AF802" s="6">
        <f t="shared" si="312"/>
        <v>5</v>
      </c>
      <c r="AG802" s="6">
        <f t="shared" si="313"/>
        <v>0</v>
      </c>
      <c r="AH802" s="14" t="str">
        <f>LEFT(X802,2)&amp;"."&amp;VLOOKUP(MID(X802,4,3),'Data validation'!$A$1:$B$12,2,FALSE)&amp;".2025"</f>
        <v>22.11.2025</v>
      </c>
      <c r="AI802">
        <f t="shared" si="314"/>
        <v>47</v>
      </c>
      <c r="AJ802" t="str">
        <f>H802&amp;"."&amp;VLOOKUP(I802,'Data validation'!$A$1:$B$12,2,FALSE)&amp;".2026"</f>
        <v>17.08.2026</v>
      </c>
      <c r="AK802">
        <f t="shared" si="315"/>
        <v>34</v>
      </c>
      <c r="AL802" t="e">
        <f>VLOOKUP(E802,[2]Sheet1!$A:$B,2,FALSE)</f>
        <v>#N/A</v>
      </c>
    </row>
    <row r="803" spans="1:38" x14ac:dyDescent="0.25">
      <c r="A803" t="str">
        <f>VLOOKUP(Q803,'Data validation'!$K$2:$L$50,2,FALSE)</f>
        <v>TO</v>
      </c>
      <c r="B803">
        <f t="shared" si="301"/>
        <v>0</v>
      </c>
      <c r="C803">
        <f t="shared" si="302"/>
        <v>0</v>
      </c>
      <c r="D803">
        <f t="shared" si="303"/>
        <v>7</v>
      </c>
      <c r="E803">
        <v>9446</v>
      </c>
      <c r="F803" t="s">
        <v>7994</v>
      </c>
      <c r="G803" t="s">
        <v>340</v>
      </c>
      <c r="H803" t="str">
        <f t="shared" si="304"/>
        <v>03</v>
      </c>
      <c r="I803" t="str">
        <f t="shared" si="305"/>
        <v>Aug</v>
      </c>
      <c r="J803" t="s">
        <v>326</v>
      </c>
      <c r="K803" t="str">
        <f t="shared" si="306"/>
        <v>10</v>
      </c>
      <c r="L803" t="str">
        <f t="shared" si="307"/>
        <v>Aug</v>
      </c>
      <c r="M803">
        <v>7</v>
      </c>
      <c r="N803">
        <f t="shared" si="308"/>
        <v>7</v>
      </c>
      <c r="O803">
        <f t="shared" si="309"/>
        <v>0</v>
      </c>
      <c r="P803">
        <f t="shared" si="310"/>
        <v>0</v>
      </c>
      <c r="Q803" t="s">
        <v>162</v>
      </c>
      <c r="R803" t="s">
        <v>20</v>
      </c>
      <c r="S803">
        <v>2</v>
      </c>
      <c r="T803">
        <v>1</v>
      </c>
      <c r="U803" s="2">
        <f>SUMIFS(Magelan!L:L,Magelan!D:D,'Резервации 2026'!E803)</f>
        <v>2233.2449271999999</v>
      </c>
      <c r="V803" s="2">
        <f>+U803/M803</f>
        <v>319.03498959999996</v>
      </c>
      <c r="W803" t="s">
        <v>262</v>
      </c>
      <c r="X803" t="s">
        <v>4560</v>
      </c>
      <c r="Y803" t="s">
        <v>4303</v>
      </c>
      <c r="Z803" t="str">
        <f t="shared" si="311"/>
        <v>Jan</v>
      </c>
      <c r="AA803" s="6">
        <f t="shared" si="300"/>
        <v>0</v>
      </c>
      <c r="AB803" s="6">
        <f t="shared" si="300"/>
        <v>0</v>
      </c>
      <c r="AC803" s="6">
        <f t="shared" si="300"/>
        <v>0</v>
      </c>
      <c r="AD803" s="6">
        <f t="shared" si="300"/>
        <v>7</v>
      </c>
      <c r="AE803" s="6">
        <f t="shared" si="300"/>
        <v>0</v>
      </c>
      <c r="AF803" s="6">
        <f t="shared" si="312"/>
        <v>7</v>
      </c>
      <c r="AG803" s="6">
        <f t="shared" si="313"/>
        <v>0</v>
      </c>
      <c r="AH803" s="14" t="str">
        <f>LEFT(X803,2)&amp;"."&amp;VLOOKUP(MID(X803,4,3),'Data validation'!$A$1:$B$12,2,FALSE)&amp;".2025"</f>
        <v>12.01.2025</v>
      </c>
      <c r="AI803">
        <f t="shared" si="314"/>
        <v>3</v>
      </c>
      <c r="AJ803" t="str">
        <f>H803&amp;"."&amp;VLOOKUP(I803,'Data validation'!$A$1:$B$12,2,FALSE)&amp;".2026"</f>
        <v>03.08.2026</v>
      </c>
      <c r="AK803">
        <f t="shared" si="315"/>
        <v>32</v>
      </c>
      <c r="AL803" t="e">
        <f>VLOOKUP(E803,[2]Sheet1!$A:$B,2,FALSE)</f>
        <v>#N/A</v>
      </c>
    </row>
    <row r="804" spans="1:38" x14ac:dyDescent="0.25">
      <c r="A804" t="str">
        <f>VLOOKUP(Q804,'Data validation'!$K$2:$L$50,2,FALSE)</f>
        <v>TO</v>
      </c>
      <c r="B804">
        <f t="shared" si="301"/>
        <v>0</v>
      </c>
      <c r="C804">
        <f t="shared" si="302"/>
        <v>0</v>
      </c>
      <c r="D804">
        <f t="shared" si="303"/>
        <v>5</v>
      </c>
      <c r="E804">
        <v>9449</v>
      </c>
      <c r="F804" t="s">
        <v>7995</v>
      </c>
      <c r="G804" t="s">
        <v>60</v>
      </c>
      <c r="H804" t="str">
        <f t="shared" si="304"/>
        <v>17</v>
      </c>
      <c r="I804" t="str">
        <f t="shared" si="305"/>
        <v>Aug</v>
      </c>
      <c r="J804" t="s">
        <v>91</v>
      </c>
      <c r="K804" t="str">
        <f t="shared" si="306"/>
        <v>22</v>
      </c>
      <c r="L804" t="str">
        <f t="shared" si="307"/>
        <v>Aug</v>
      </c>
      <c r="M804">
        <v>5</v>
      </c>
      <c r="N804">
        <f t="shared" si="308"/>
        <v>5</v>
      </c>
      <c r="O804">
        <f t="shared" si="309"/>
        <v>0</v>
      </c>
      <c r="P804">
        <f t="shared" si="310"/>
        <v>0</v>
      </c>
      <c r="Q804" t="s">
        <v>81</v>
      </c>
      <c r="R804" t="s">
        <v>63</v>
      </c>
      <c r="S804">
        <v>3</v>
      </c>
      <c r="T804">
        <v>0</v>
      </c>
      <c r="U804" s="2">
        <f>SUMIFS(SLR!L:L,SLR!D:D,'Резервации 2026'!E804)</f>
        <v>2153.4666214999997</v>
      </c>
      <c r="V804" s="2">
        <f>+U804/M804</f>
        <v>430.69332429999997</v>
      </c>
      <c r="W804" t="s">
        <v>262</v>
      </c>
      <c r="X804" t="s">
        <v>4562</v>
      </c>
      <c r="Y804" t="s">
        <v>4298</v>
      </c>
      <c r="Z804" t="str">
        <f t="shared" si="311"/>
        <v>Jan</v>
      </c>
      <c r="AA804" s="6">
        <f t="shared" si="300"/>
        <v>0</v>
      </c>
      <c r="AB804" s="6">
        <f t="shared" si="300"/>
        <v>0</v>
      </c>
      <c r="AC804" s="6">
        <f t="shared" si="300"/>
        <v>0</v>
      </c>
      <c r="AD804" s="6">
        <f t="shared" si="300"/>
        <v>5</v>
      </c>
      <c r="AE804" s="6">
        <f t="shared" si="300"/>
        <v>0</v>
      </c>
      <c r="AF804" s="6">
        <f t="shared" si="312"/>
        <v>5</v>
      </c>
      <c r="AG804" s="6">
        <f t="shared" si="313"/>
        <v>0</v>
      </c>
      <c r="AH804" s="14" t="str">
        <f>LEFT(X804,2)&amp;"."&amp;VLOOKUP(MID(X804,4,3),'Data validation'!$A$1:$B$12,2,FALSE)&amp;".2025"</f>
        <v>12.01.2025</v>
      </c>
      <c r="AI804">
        <f t="shared" si="314"/>
        <v>3</v>
      </c>
      <c r="AJ804" t="str">
        <f>H804&amp;"."&amp;VLOOKUP(I804,'Data validation'!$A$1:$B$12,2,FALSE)&amp;".2026"</f>
        <v>17.08.2026</v>
      </c>
      <c r="AK804">
        <f t="shared" si="315"/>
        <v>34</v>
      </c>
      <c r="AL804" t="e">
        <f>VLOOKUP(E804,[2]Sheet1!$A:$B,2,FALSE)</f>
        <v>#N/A</v>
      </c>
    </row>
    <row r="805" spans="1:38" x14ac:dyDescent="0.25">
      <c r="A805" t="str">
        <f>VLOOKUP(Q805,'Data validation'!$K$2:$L$50,2,FALSE)</f>
        <v>BOOKING</v>
      </c>
      <c r="B805">
        <f t="shared" si="301"/>
        <v>0</v>
      </c>
      <c r="C805">
        <f t="shared" si="302"/>
        <v>0</v>
      </c>
      <c r="D805">
        <f t="shared" si="303"/>
        <v>3</v>
      </c>
      <c r="E805">
        <v>9095</v>
      </c>
      <c r="F805" t="s">
        <v>7996</v>
      </c>
      <c r="G805" t="s">
        <v>90</v>
      </c>
      <c r="H805" t="str">
        <f t="shared" si="304"/>
        <v>15</v>
      </c>
      <c r="I805" t="str">
        <f t="shared" si="305"/>
        <v>Aug</v>
      </c>
      <c r="J805" t="s">
        <v>168</v>
      </c>
      <c r="K805" t="str">
        <f t="shared" si="306"/>
        <v>18</v>
      </c>
      <c r="L805" t="str">
        <f t="shared" si="307"/>
        <v>Aug</v>
      </c>
      <c r="M805">
        <v>3</v>
      </c>
      <c r="N805">
        <f t="shared" si="308"/>
        <v>3</v>
      </c>
      <c r="O805">
        <f t="shared" si="309"/>
        <v>0</v>
      </c>
      <c r="P805">
        <f t="shared" si="310"/>
        <v>0</v>
      </c>
      <c r="Q805" t="s">
        <v>587</v>
      </c>
      <c r="R805" t="s">
        <v>57</v>
      </c>
      <c r="S805">
        <v>2</v>
      </c>
      <c r="T805">
        <v>3</v>
      </c>
      <c r="U805" s="2">
        <v>2589.9854482568808</v>
      </c>
      <c r="V805" s="2">
        <v>863.32848275229344</v>
      </c>
      <c r="W805" t="s">
        <v>227</v>
      </c>
      <c r="X805" t="s">
        <v>3446</v>
      </c>
      <c r="Y805" t="s">
        <v>3442</v>
      </c>
      <c r="Z805" t="str">
        <f t="shared" si="311"/>
        <v>Dec</v>
      </c>
      <c r="AA805" s="6">
        <f t="shared" si="300"/>
        <v>0</v>
      </c>
      <c r="AB805" s="6">
        <f t="shared" si="300"/>
        <v>0</v>
      </c>
      <c r="AC805" s="6">
        <f t="shared" si="300"/>
        <v>0</v>
      </c>
      <c r="AD805" s="6">
        <f t="shared" si="300"/>
        <v>3</v>
      </c>
      <c r="AE805" s="6">
        <f t="shared" si="300"/>
        <v>0</v>
      </c>
      <c r="AF805" s="6">
        <f t="shared" si="312"/>
        <v>3</v>
      </c>
      <c r="AG805" s="6">
        <f t="shared" si="313"/>
        <v>0</v>
      </c>
      <c r="AH805" s="14" t="str">
        <f>LEFT(X805,2)&amp;"."&amp;VLOOKUP(MID(X805,4,3),'Data validation'!$A$1:$B$12,2,FALSE)&amp;".2025"</f>
        <v>12.12.2025</v>
      </c>
      <c r="AI805">
        <f t="shared" si="314"/>
        <v>50</v>
      </c>
      <c r="AJ805" t="str">
        <f>H805&amp;"."&amp;VLOOKUP(I805,'Data validation'!$A$1:$B$12,2,FALSE)&amp;".2026"</f>
        <v>15.08.2026</v>
      </c>
      <c r="AK805">
        <f t="shared" si="315"/>
        <v>33</v>
      </c>
      <c r="AL805" t="e">
        <f>VLOOKUP(E805,[2]Sheet1!$A:$B,2,FALSE)</f>
        <v>#N/A</v>
      </c>
    </row>
    <row r="806" spans="1:38" x14ac:dyDescent="0.25">
      <c r="A806" t="str">
        <f>VLOOKUP(Q806,'Data validation'!$K$2:$L$50,2,FALSE)</f>
        <v>TO</v>
      </c>
      <c r="B806">
        <f t="shared" si="301"/>
        <v>0</v>
      </c>
      <c r="C806">
        <f t="shared" si="302"/>
        <v>0</v>
      </c>
      <c r="D806">
        <f t="shared" si="303"/>
        <v>7</v>
      </c>
      <c r="E806">
        <v>8954</v>
      </c>
      <c r="F806" t="s">
        <v>7997</v>
      </c>
      <c r="G806" t="s">
        <v>79</v>
      </c>
      <c r="H806" t="str">
        <f t="shared" si="304"/>
        <v>09</v>
      </c>
      <c r="I806" t="str">
        <f t="shared" si="305"/>
        <v>Aug</v>
      </c>
      <c r="J806" t="s">
        <v>543</v>
      </c>
      <c r="K806" t="str">
        <f t="shared" si="306"/>
        <v>16</v>
      </c>
      <c r="L806" t="str">
        <f t="shared" si="307"/>
        <v>Aug</v>
      </c>
      <c r="M806">
        <v>7</v>
      </c>
      <c r="N806">
        <f t="shared" si="308"/>
        <v>7</v>
      </c>
      <c r="O806">
        <f t="shared" si="309"/>
        <v>0</v>
      </c>
      <c r="P806">
        <f t="shared" si="310"/>
        <v>0</v>
      </c>
      <c r="Q806" t="s">
        <v>162</v>
      </c>
      <c r="R806" t="s">
        <v>20</v>
      </c>
      <c r="S806">
        <v>2</v>
      </c>
      <c r="T806">
        <v>2</v>
      </c>
      <c r="U806" s="2">
        <f>SUMIFS(Magelan!L:L,Magelan!D:D,'Резервации 2026'!E806)</f>
        <v>2592.0810572999999</v>
      </c>
      <c r="V806" s="2">
        <f>+U806/M806</f>
        <v>370.2972939</v>
      </c>
      <c r="X806" t="s">
        <v>3026</v>
      </c>
      <c r="Y806" t="s">
        <v>3214</v>
      </c>
      <c r="Z806" t="str">
        <f t="shared" si="311"/>
        <v>Dec</v>
      </c>
      <c r="AA806" s="6">
        <f t="shared" si="300"/>
        <v>0</v>
      </c>
      <c r="AB806" s="6">
        <f t="shared" si="300"/>
        <v>0</v>
      </c>
      <c r="AC806" s="6">
        <f t="shared" si="300"/>
        <v>0</v>
      </c>
      <c r="AD806" s="6">
        <f t="shared" si="300"/>
        <v>7</v>
      </c>
      <c r="AE806" s="6">
        <f t="shared" si="300"/>
        <v>0</v>
      </c>
      <c r="AF806" s="6">
        <f t="shared" si="312"/>
        <v>7</v>
      </c>
      <c r="AG806" s="6">
        <f t="shared" si="313"/>
        <v>0</v>
      </c>
      <c r="AH806" s="14" t="str">
        <f>LEFT(X806,2)&amp;"."&amp;VLOOKUP(MID(X806,4,3),'Data validation'!$A$1:$B$12,2,FALSE)&amp;".2025"</f>
        <v>01.12.2025</v>
      </c>
      <c r="AI806">
        <f t="shared" si="314"/>
        <v>49</v>
      </c>
      <c r="AJ806" t="str">
        <f>H806&amp;"."&amp;VLOOKUP(I806,'Data validation'!$A$1:$B$12,2,FALSE)&amp;".2026"</f>
        <v>09.08.2026</v>
      </c>
      <c r="AK806">
        <f t="shared" si="315"/>
        <v>33</v>
      </c>
      <c r="AL806" t="e">
        <f>VLOOKUP(E806,[2]Sheet1!$A:$B,2,FALSE)</f>
        <v>#N/A</v>
      </c>
    </row>
    <row r="807" spans="1:38" x14ac:dyDescent="0.25">
      <c r="A807" t="str">
        <f>VLOOKUP(Q807,'Data validation'!$K$2:$L$50,2,FALSE)</f>
        <v>TOPOLA SKIES</v>
      </c>
      <c r="B807">
        <f t="shared" si="301"/>
        <v>0</v>
      </c>
      <c r="C807">
        <f t="shared" si="302"/>
        <v>0</v>
      </c>
      <c r="D807">
        <f t="shared" si="303"/>
        <v>9</v>
      </c>
      <c r="E807">
        <v>9040</v>
      </c>
      <c r="F807" t="s">
        <v>7998</v>
      </c>
      <c r="G807" t="s">
        <v>354</v>
      </c>
      <c r="H807" t="str">
        <f t="shared" si="304"/>
        <v>12</v>
      </c>
      <c r="I807" t="str">
        <f t="shared" si="305"/>
        <v>Aug</v>
      </c>
      <c r="J807" t="s">
        <v>519</v>
      </c>
      <c r="K807" t="str">
        <f t="shared" si="306"/>
        <v>21</v>
      </c>
      <c r="L807" t="str">
        <f t="shared" si="307"/>
        <v>Aug</v>
      </c>
      <c r="M807">
        <v>9</v>
      </c>
      <c r="N807">
        <f t="shared" si="308"/>
        <v>9</v>
      </c>
      <c r="O807">
        <f t="shared" si="309"/>
        <v>0</v>
      </c>
      <c r="P807">
        <f t="shared" si="310"/>
        <v>0</v>
      </c>
      <c r="Q807" t="s">
        <v>35</v>
      </c>
      <c r="R807" t="s">
        <v>57</v>
      </c>
      <c r="S807">
        <v>3</v>
      </c>
      <c r="T807">
        <v>2</v>
      </c>
      <c r="U807" s="2">
        <v>5668.3183211009173</v>
      </c>
      <c r="V807" s="2">
        <v>629.81314678899071</v>
      </c>
      <c r="X807" t="s">
        <v>3205</v>
      </c>
      <c r="Y807" t="s">
        <v>3220</v>
      </c>
      <c r="Z807" t="str">
        <f t="shared" si="311"/>
        <v>Dec</v>
      </c>
      <c r="AA807" s="6">
        <f t="shared" si="300"/>
        <v>0</v>
      </c>
      <c r="AB807" s="6">
        <f t="shared" si="300"/>
        <v>0</v>
      </c>
      <c r="AC807" s="6">
        <f t="shared" si="300"/>
        <v>0</v>
      </c>
      <c r="AD807" s="6">
        <f t="shared" si="300"/>
        <v>9</v>
      </c>
      <c r="AE807" s="6">
        <f t="shared" si="300"/>
        <v>0</v>
      </c>
      <c r="AF807" s="6">
        <f t="shared" si="312"/>
        <v>9</v>
      </c>
      <c r="AG807" s="6">
        <f t="shared" si="313"/>
        <v>0</v>
      </c>
      <c r="AH807" s="14" t="str">
        <f>LEFT(X807,2)&amp;"."&amp;VLOOKUP(MID(X807,4,3),'Data validation'!$A$1:$B$12,2,FALSE)&amp;".2025"</f>
        <v>06.12.2025</v>
      </c>
      <c r="AI807">
        <f t="shared" si="314"/>
        <v>49</v>
      </c>
      <c r="AJ807" t="str">
        <f>H807&amp;"."&amp;VLOOKUP(I807,'Data validation'!$A$1:$B$12,2,FALSE)&amp;".2026"</f>
        <v>12.08.2026</v>
      </c>
      <c r="AK807">
        <f t="shared" si="315"/>
        <v>33</v>
      </c>
      <c r="AL807" t="e">
        <f>VLOOKUP(E807,[2]Sheet1!$A:$B,2,FALSE)</f>
        <v>#N/A</v>
      </c>
    </row>
    <row r="808" spans="1:38" x14ac:dyDescent="0.25">
      <c r="A808" t="str">
        <f>VLOOKUP(Q808,'Data validation'!$K$2:$L$50,2,FALSE)</f>
        <v>TO</v>
      </c>
      <c r="B808">
        <f t="shared" si="301"/>
        <v>0</v>
      </c>
      <c r="C808">
        <f t="shared" si="302"/>
        <v>2</v>
      </c>
      <c r="D808">
        <f t="shared" si="303"/>
        <v>5</v>
      </c>
      <c r="E808">
        <v>8988</v>
      </c>
      <c r="F808" t="s">
        <v>7999</v>
      </c>
      <c r="G808" t="s">
        <v>459</v>
      </c>
      <c r="H808" t="str">
        <f t="shared" si="304"/>
        <v>20</v>
      </c>
      <c r="I808" t="str">
        <f t="shared" si="305"/>
        <v>Aug</v>
      </c>
      <c r="J808" t="s">
        <v>238</v>
      </c>
      <c r="K808" t="str">
        <f t="shared" si="306"/>
        <v>27</v>
      </c>
      <c r="L808" t="str">
        <f t="shared" si="307"/>
        <v>Aug</v>
      </c>
      <c r="M808">
        <v>7</v>
      </c>
      <c r="N808">
        <f t="shared" si="308"/>
        <v>7</v>
      </c>
      <c r="O808">
        <f t="shared" si="309"/>
        <v>0</v>
      </c>
      <c r="P808">
        <f t="shared" si="310"/>
        <v>0</v>
      </c>
      <c r="Q808" t="s">
        <v>116</v>
      </c>
      <c r="R808" t="s">
        <v>20</v>
      </c>
      <c r="S808">
        <v>2</v>
      </c>
      <c r="T808">
        <v>2</v>
      </c>
      <c r="U808" s="2">
        <f>SUMIFS(Solvex!L:L,Solvex!D:D,'Резервации 2026'!E808)</f>
        <v>2487.1703361</v>
      </c>
      <c r="V808" s="2">
        <f>+U808/M808</f>
        <v>355.31004801428571</v>
      </c>
      <c r="W808" t="s">
        <v>691</v>
      </c>
      <c r="X808" t="s">
        <v>3112</v>
      </c>
      <c r="Y808" t="s">
        <v>3216</v>
      </c>
      <c r="Z808" t="str">
        <f t="shared" si="311"/>
        <v>Dec</v>
      </c>
      <c r="AA808" s="6">
        <f t="shared" si="300"/>
        <v>0</v>
      </c>
      <c r="AB808" s="6">
        <f t="shared" si="300"/>
        <v>0</v>
      </c>
      <c r="AC808" s="6">
        <f t="shared" si="300"/>
        <v>0</v>
      </c>
      <c r="AD808" s="6">
        <f t="shared" si="300"/>
        <v>7</v>
      </c>
      <c r="AE808" s="6">
        <f t="shared" si="300"/>
        <v>0</v>
      </c>
      <c r="AF808" s="6">
        <f t="shared" si="312"/>
        <v>7</v>
      </c>
      <c r="AG808" s="6">
        <f t="shared" si="313"/>
        <v>0</v>
      </c>
      <c r="AH808" s="14" t="str">
        <f>LEFT(X808,2)&amp;"."&amp;VLOOKUP(MID(X808,4,3),'Data validation'!$A$1:$B$12,2,FALSE)&amp;".2025"</f>
        <v>02.12.2025</v>
      </c>
      <c r="AI808">
        <f t="shared" si="314"/>
        <v>49</v>
      </c>
      <c r="AJ808" t="str">
        <f>H808&amp;"."&amp;VLOOKUP(I808,'Data validation'!$A$1:$B$12,2,FALSE)&amp;".2026"</f>
        <v>20.08.2026</v>
      </c>
      <c r="AK808">
        <f t="shared" si="315"/>
        <v>34</v>
      </c>
      <c r="AL808" t="e">
        <f>VLOOKUP(E808,[2]Sheet1!$A:$B,2,FALSE)</f>
        <v>#N/A</v>
      </c>
    </row>
    <row r="809" spans="1:38" x14ac:dyDescent="0.25">
      <c r="A809" t="str">
        <f>VLOOKUP(Q809,'Data validation'!$K$2:$L$50,2,FALSE)</f>
        <v>TO</v>
      </c>
      <c r="B809">
        <f t="shared" si="301"/>
        <v>0</v>
      </c>
      <c r="C809">
        <f t="shared" si="302"/>
        <v>5</v>
      </c>
      <c r="D809">
        <f t="shared" si="303"/>
        <v>0</v>
      </c>
      <c r="E809">
        <v>8291</v>
      </c>
      <c r="F809" t="s">
        <v>8000</v>
      </c>
      <c r="G809" t="s">
        <v>250</v>
      </c>
      <c r="H809" t="str">
        <f t="shared" si="304"/>
        <v>31</v>
      </c>
      <c r="I809" t="str">
        <f t="shared" si="305"/>
        <v>Aug</v>
      </c>
      <c r="J809" t="s">
        <v>694</v>
      </c>
      <c r="K809" t="str">
        <f t="shared" si="306"/>
        <v>05</v>
      </c>
      <c r="L809" t="str">
        <f t="shared" si="307"/>
        <v>Sep</v>
      </c>
      <c r="M809">
        <v>5</v>
      </c>
      <c r="N809">
        <f t="shared" si="308"/>
        <v>-26</v>
      </c>
      <c r="O809">
        <f t="shared" si="309"/>
        <v>0</v>
      </c>
      <c r="P809">
        <f t="shared" si="310"/>
        <v>4</v>
      </c>
      <c r="Q809" t="s">
        <v>162</v>
      </c>
      <c r="R809" t="s">
        <v>17</v>
      </c>
      <c r="S809">
        <v>2</v>
      </c>
      <c r="T809">
        <v>1</v>
      </c>
      <c r="U809" s="2">
        <f>SUMIFS(Magelan!L:L,Magelan!D:D,'Резервации 2026'!E809)</f>
        <v>1055.0724935000001</v>
      </c>
      <c r="V809" s="2">
        <f>+U809/M809</f>
        <v>211.01449870000002</v>
      </c>
      <c r="X809" t="s">
        <v>434</v>
      </c>
      <c r="Y809" t="s">
        <v>637</v>
      </c>
      <c r="Z809" t="str">
        <f t="shared" si="311"/>
        <v>Nov</v>
      </c>
      <c r="AA809" s="6">
        <f t="shared" si="300"/>
        <v>0</v>
      </c>
      <c r="AB809" s="6">
        <f t="shared" si="300"/>
        <v>0</v>
      </c>
      <c r="AC809" s="6">
        <f t="shared" si="300"/>
        <v>0</v>
      </c>
      <c r="AD809" s="6">
        <f t="shared" si="300"/>
        <v>0</v>
      </c>
      <c r="AE809" s="6">
        <f t="shared" si="300"/>
        <v>4</v>
      </c>
      <c r="AF809" s="6">
        <f t="shared" si="312"/>
        <v>4</v>
      </c>
      <c r="AG809" s="6">
        <f t="shared" si="313"/>
        <v>-1</v>
      </c>
      <c r="AH809" s="14" t="str">
        <f>LEFT(X809,2)&amp;"."&amp;VLOOKUP(MID(X809,4,3),'Data validation'!$A$1:$B$12,2,FALSE)&amp;".2025"</f>
        <v>10.11.2025</v>
      </c>
      <c r="AI809">
        <f t="shared" si="314"/>
        <v>46</v>
      </c>
      <c r="AJ809" t="str">
        <f>H809&amp;"."&amp;VLOOKUP(I809,'Data validation'!$A$1:$B$12,2,FALSE)&amp;".2026"</f>
        <v>31.08.2026</v>
      </c>
      <c r="AK809">
        <f t="shared" si="315"/>
        <v>36</v>
      </c>
      <c r="AL809" t="e">
        <f>VLOOKUP(E809,[2]Sheet1!$A:$B,2,FALSE)</f>
        <v>#N/A</v>
      </c>
    </row>
    <row r="810" spans="1:38" x14ac:dyDescent="0.25">
      <c r="A810" t="str">
        <f>VLOOKUP(Q810,'Data validation'!$K$2:$L$50,2,FALSE)</f>
        <v>TO</v>
      </c>
      <c r="B810">
        <f t="shared" si="301"/>
        <v>0</v>
      </c>
      <c r="C810">
        <f t="shared" si="302"/>
        <v>0</v>
      </c>
      <c r="D810">
        <f t="shared" si="303"/>
        <v>5</v>
      </c>
      <c r="E810">
        <v>8835</v>
      </c>
      <c r="F810" t="s">
        <v>8001</v>
      </c>
      <c r="G810" t="s">
        <v>475</v>
      </c>
      <c r="H810" t="str">
        <f t="shared" si="304"/>
        <v>13</v>
      </c>
      <c r="I810" t="str">
        <f t="shared" si="305"/>
        <v>Aug</v>
      </c>
      <c r="J810" t="s">
        <v>168</v>
      </c>
      <c r="K810" t="str">
        <f t="shared" si="306"/>
        <v>18</v>
      </c>
      <c r="L810" t="str">
        <f t="shared" si="307"/>
        <v>Aug</v>
      </c>
      <c r="M810">
        <v>5</v>
      </c>
      <c r="N810">
        <f t="shared" si="308"/>
        <v>5</v>
      </c>
      <c r="O810">
        <f t="shared" si="309"/>
        <v>0</v>
      </c>
      <c r="P810">
        <f t="shared" si="310"/>
        <v>0</v>
      </c>
      <c r="Q810" t="s">
        <v>116</v>
      </c>
      <c r="R810" t="s">
        <v>25</v>
      </c>
      <c r="S810">
        <v>2</v>
      </c>
      <c r="T810">
        <v>2</v>
      </c>
      <c r="U810" s="2">
        <f>SUMIFS(Solvex!L:L,Solvex!D:D,'Резервации 2026'!E810)</f>
        <v>1880.726128</v>
      </c>
      <c r="V810" s="2">
        <f>+U810/M810</f>
        <v>376.1452256</v>
      </c>
      <c r="X810" t="s">
        <v>2018</v>
      </c>
      <c r="Y810" t="s">
        <v>1996</v>
      </c>
      <c r="Z810" t="str">
        <f t="shared" si="311"/>
        <v>Nov</v>
      </c>
      <c r="AA810" s="6">
        <f t="shared" si="300"/>
        <v>0</v>
      </c>
      <c r="AB810" s="6">
        <f t="shared" si="300"/>
        <v>0</v>
      </c>
      <c r="AC810" s="6">
        <f t="shared" si="300"/>
        <v>0</v>
      </c>
      <c r="AD810" s="6">
        <f t="shared" si="300"/>
        <v>5</v>
      </c>
      <c r="AE810" s="6">
        <f t="shared" si="300"/>
        <v>0</v>
      </c>
      <c r="AF810" s="6">
        <f t="shared" si="312"/>
        <v>5</v>
      </c>
      <c r="AG810" s="6">
        <f t="shared" si="313"/>
        <v>0</v>
      </c>
      <c r="AH810" s="14" t="str">
        <f>LEFT(X810,2)&amp;"."&amp;VLOOKUP(MID(X810,4,3),'Data validation'!$A$1:$B$12,2,FALSE)&amp;".2025"</f>
        <v>26.11.2025</v>
      </c>
      <c r="AI810">
        <f t="shared" si="314"/>
        <v>48</v>
      </c>
      <c r="AJ810" t="str">
        <f>H810&amp;"."&amp;VLOOKUP(I810,'Data validation'!$A$1:$B$12,2,FALSE)&amp;".2026"</f>
        <v>13.08.2026</v>
      </c>
      <c r="AK810">
        <f t="shared" si="315"/>
        <v>33</v>
      </c>
      <c r="AL810" t="e">
        <f>VLOOKUP(E810,[2]Sheet1!$A:$B,2,FALSE)</f>
        <v>#N/A</v>
      </c>
    </row>
    <row r="811" spans="1:38" x14ac:dyDescent="0.25">
      <c r="A811" t="str">
        <f>VLOOKUP(Q811,'Data validation'!$K$2:$L$50,2,FALSE)</f>
        <v>TO</v>
      </c>
      <c r="B811">
        <f t="shared" si="301"/>
        <v>0</v>
      </c>
      <c r="C811">
        <f t="shared" si="302"/>
        <v>0</v>
      </c>
      <c r="D811">
        <f t="shared" si="303"/>
        <v>5</v>
      </c>
      <c r="E811">
        <v>8194</v>
      </c>
      <c r="F811" t="s">
        <v>8002</v>
      </c>
      <c r="G811" t="s">
        <v>135</v>
      </c>
      <c r="H811" t="str">
        <f t="shared" si="304"/>
        <v>01</v>
      </c>
      <c r="I811" t="str">
        <f t="shared" si="305"/>
        <v>Aug</v>
      </c>
      <c r="J811" t="s">
        <v>136</v>
      </c>
      <c r="K811" t="str">
        <f t="shared" si="306"/>
        <v>06</v>
      </c>
      <c r="L811" t="str">
        <f t="shared" si="307"/>
        <v>Aug</v>
      </c>
      <c r="M811">
        <v>5</v>
      </c>
      <c r="N811">
        <f t="shared" si="308"/>
        <v>5</v>
      </c>
      <c r="O811">
        <f t="shared" si="309"/>
        <v>0</v>
      </c>
      <c r="P811">
        <f t="shared" si="310"/>
        <v>0</v>
      </c>
      <c r="Q811" t="s">
        <v>81</v>
      </c>
      <c r="R811" t="s">
        <v>63</v>
      </c>
      <c r="S811">
        <v>3</v>
      </c>
      <c r="T811">
        <v>1</v>
      </c>
      <c r="U811" s="2">
        <f>SUMIFS(SLR!L:L,SLR!D:D,'Резервации 2026'!E811)</f>
        <v>1845.8145625</v>
      </c>
      <c r="V811" s="2">
        <f t="shared" ref="V811:V813" si="321">+U811/M811</f>
        <v>369.1629125</v>
      </c>
      <c r="W811" t="s">
        <v>262</v>
      </c>
      <c r="X811" t="s">
        <v>473</v>
      </c>
      <c r="Y811" t="s">
        <v>301</v>
      </c>
      <c r="Z811" t="str">
        <f t="shared" si="311"/>
        <v>Nov</v>
      </c>
      <c r="AA811" s="6">
        <f t="shared" si="300"/>
        <v>0</v>
      </c>
      <c r="AB811" s="6">
        <f t="shared" si="300"/>
        <v>0</v>
      </c>
      <c r="AC811" s="6">
        <f t="shared" si="300"/>
        <v>0</v>
      </c>
      <c r="AD811" s="6">
        <f t="shared" si="300"/>
        <v>5</v>
      </c>
      <c r="AE811" s="6">
        <f t="shared" si="300"/>
        <v>0</v>
      </c>
      <c r="AF811" s="6">
        <f t="shared" si="312"/>
        <v>5</v>
      </c>
      <c r="AG811" s="6">
        <f t="shared" si="313"/>
        <v>0</v>
      </c>
      <c r="AH811" s="14" t="str">
        <f>LEFT(X811,2)&amp;"."&amp;VLOOKUP(MID(X811,4,3),'Data validation'!$A$1:$B$12,2,FALSE)&amp;".2025"</f>
        <v>07.11.2025</v>
      </c>
      <c r="AI811">
        <f t="shared" si="314"/>
        <v>45</v>
      </c>
      <c r="AJ811" t="str">
        <f>H811&amp;"."&amp;VLOOKUP(I811,'Data validation'!$A$1:$B$12,2,FALSE)&amp;".2026"</f>
        <v>01.08.2026</v>
      </c>
      <c r="AK811">
        <f t="shared" si="315"/>
        <v>31</v>
      </c>
      <c r="AL811" t="e">
        <f>VLOOKUP(E811,[2]Sheet1!$A:$B,2,FALSE)</f>
        <v>#N/A</v>
      </c>
    </row>
    <row r="812" spans="1:38" x14ac:dyDescent="0.25">
      <c r="A812" t="str">
        <f>VLOOKUP(Q812,'Data validation'!$K$2:$L$50,2,FALSE)</f>
        <v>TO</v>
      </c>
      <c r="B812">
        <f t="shared" si="301"/>
        <v>0</v>
      </c>
      <c r="C812">
        <f t="shared" si="302"/>
        <v>0</v>
      </c>
      <c r="D812">
        <f t="shared" si="303"/>
        <v>6</v>
      </c>
      <c r="E812">
        <v>8609</v>
      </c>
      <c r="F812" t="s">
        <v>8003</v>
      </c>
      <c r="G812" t="s">
        <v>160</v>
      </c>
      <c r="H812" t="str">
        <f t="shared" si="304"/>
        <v>04</v>
      </c>
      <c r="I812" t="str">
        <f t="shared" si="305"/>
        <v>Aug</v>
      </c>
      <c r="J812" t="s">
        <v>326</v>
      </c>
      <c r="K812" t="str">
        <f t="shared" si="306"/>
        <v>10</v>
      </c>
      <c r="L812" t="str">
        <f t="shared" si="307"/>
        <v>Aug</v>
      </c>
      <c r="M812">
        <v>6</v>
      </c>
      <c r="N812">
        <f t="shared" si="308"/>
        <v>6</v>
      </c>
      <c r="O812">
        <f t="shared" si="309"/>
        <v>0</v>
      </c>
      <c r="P812">
        <f t="shared" si="310"/>
        <v>0</v>
      </c>
      <c r="Q812" t="s">
        <v>81</v>
      </c>
      <c r="R812" t="s">
        <v>63</v>
      </c>
      <c r="S812">
        <v>3</v>
      </c>
      <c r="T812">
        <v>0</v>
      </c>
      <c r="U812" s="2">
        <f>SUMIFS(SLR!L:L,SLR!D:D,'Резервации 2026'!E812)</f>
        <v>2214.9774750000001</v>
      </c>
      <c r="V812" s="2">
        <f t="shared" si="321"/>
        <v>369.1629125</v>
      </c>
      <c r="W812" t="s">
        <v>262</v>
      </c>
      <c r="X812" t="s">
        <v>1488</v>
      </c>
      <c r="Y812" t="s">
        <v>1484</v>
      </c>
      <c r="Z812" t="str">
        <f t="shared" si="311"/>
        <v>Nov</v>
      </c>
      <c r="AA812" s="6">
        <f t="shared" si="300"/>
        <v>0</v>
      </c>
      <c r="AB812" s="6">
        <f t="shared" si="300"/>
        <v>0</v>
      </c>
      <c r="AC812" s="6">
        <f t="shared" si="300"/>
        <v>0</v>
      </c>
      <c r="AD812" s="6">
        <f t="shared" si="300"/>
        <v>6</v>
      </c>
      <c r="AE812" s="6">
        <f t="shared" si="300"/>
        <v>0</v>
      </c>
      <c r="AF812" s="6">
        <f t="shared" si="312"/>
        <v>6</v>
      </c>
      <c r="AG812" s="6">
        <f t="shared" si="313"/>
        <v>0</v>
      </c>
      <c r="AH812" s="14" t="str">
        <f>LEFT(X812,2)&amp;"."&amp;VLOOKUP(MID(X812,4,3),'Data validation'!$A$1:$B$12,2,FALSE)&amp;".2025"</f>
        <v>19.11.2025</v>
      </c>
      <c r="AI812">
        <f t="shared" si="314"/>
        <v>47</v>
      </c>
      <c r="AJ812" t="str">
        <f>H812&amp;"."&amp;VLOOKUP(I812,'Data validation'!$A$1:$B$12,2,FALSE)&amp;".2026"</f>
        <v>04.08.2026</v>
      </c>
      <c r="AK812">
        <f t="shared" si="315"/>
        <v>32</v>
      </c>
      <c r="AL812" t="e">
        <f>VLOOKUP(E812,[2]Sheet1!$A:$B,2,FALSE)</f>
        <v>#N/A</v>
      </c>
    </row>
    <row r="813" spans="1:38" x14ac:dyDescent="0.25">
      <c r="A813" t="str">
        <f>VLOOKUP(Q813,'Data validation'!$K$2:$L$50,2,FALSE)</f>
        <v>TO</v>
      </c>
      <c r="B813">
        <f t="shared" si="301"/>
        <v>0</v>
      </c>
      <c r="C813">
        <f t="shared" si="302"/>
        <v>0</v>
      </c>
      <c r="D813">
        <f t="shared" si="303"/>
        <v>6</v>
      </c>
      <c r="E813">
        <v>8406</v>
      </c>
      <c r="F813" t="s">
        <v>8004</v>
      </c>
      <c r="G813" t="s">
        <v>543</v>
      </c>
      <c r="H813" t="str">
        <f t="shared" si="304"/>
        <v>16</v>
      </c>
      <c r="I813" t="str">
        <f t="shared" si="305"/>
        <v>Aug</v>
      </c>
      <c r="J813" t="s">
        <v>91</v>
      </c>
      <c r="K813" t="str">
        <f t="shared" si="306"/>
        <v>22</v>
      </c>
      <c r="L813" t="str">
        <f t="shared" si="307"/>
        <v>Aug</v>
      </c>
      <c r="M813">
        <v>6</v>
      </c>
      <c r="N813">
        <f t="shared" si="308"/>
        <v>6</v>
      </c>
      <c r="O813">
        <f t="shared" si="309"/>
        <v>0</v>
      </c>
      <c r="P813">
        <f t="shared" si="310"/>
        <v>0</v>
      </c>
      <c r="Q813" t="s">
        <v>81</v>
      </c>
      <c r="R813" t="s">
        <v>25</v>
      </c>
      <c r="S813">
        <v>2</v>
      </c>
      <c r="T813">
        <v>1</v>
      </c>
      <c r="U813" s="2">
        <f>SUMIFS(SLR!L:L,SLR!D:D,'Резервации 2026'!E813)</f>
        <v>1666.6018595999999</v>
      </c>
      <c r="V813" s="2">
        <f t="shared" si="321"/>
        <v>277.76697659999996</v>
      </c>
      <c r="W813" t="s">
        <v>262</v>
      </c>
      <c r="X813" t="s">
        <v>992</v>
      </c>
      <c r="Y813" t="s">
        <v>953</v>
      </c>
      <c r="Z813" t="str">
        <f t="shared" si="311"/>
        <v>Nov</v>
      </c>
      <c r="AA813" s="6">
        <f t="shared" si="300"/>
        <v>0</v>
      </c>
      <c r="AB813" s="6">
        <f t="shared" si="300"/>
        <v>0</v>
      </c>
      <c r="AC813" s="6">
        <f t="shared" si="300"/>
        <v>0</v>
      </c>
      <c r="AD813" s="6">
        <f t="shared" si="300"/>
        <v>6</v>
      </c>
      <c r="AE813" s="6">
        <f t="shared" si="300"/>
        <v>0</v>
      </c>
      <c r="AF813" s="6">
        <f t="shared" si="312"/>
        <v>6</v>
      </c>
      <c r="AG813" s="6">
        <f t="shared" si="313"/>
        <v>0</v>
      </c>
      <c r="AH813" s="14" t="str">
        <f>LEFT(X813,2)&amp;"."&amp;VLOOKUP(MID(X813,4,3),'Data validation'!$A$1:$B$12,2,FALSE)&amp;".2025"</f>
        <v>12.11.2025</v>
      </c>
      <c r="AI813">
        <f t="shared" si="314"/>
        <v>46</v>
      </c>
      <c r="AJ813" t="str">
        <f>H813&amp;"."&amp;VLOOKUP(I813,'Data validation'!$A$1:$B$12,2,FALSE)&amp;".2026"</f>
        <v>16.08.2026</v>
      </c>
      <c r="AK813">
        <f t="shared" si="315"/>
        <v>34</v>
      </c>
      <c r="AL813" t="e">
        <f>VLOOKUP(E813,[2]Sheet1!$A:$B,2,FALSE)</f>
        <v>#N/A</v>
      </c>
    </row>
    <row r="814" spans="1:38" x14ac:dyDescent="0.25">
      <c r="A814" t="str">
        <f>VLOOKUP(Q814,'Data validation'!$K$2:$L$50,2,FALSE)</f>
        <v>BOOKING</v>
      </c>
      <c r="B814">
        <f t="shared" si="301"/>
        <v>0</v>
      </c>
      <c r="C814">
        <f t="shared" si="302"/>
        <v>4</v>
      </c>
      <c r="D814">
        <f t="shared" si="303"/>
        <v>0</v>
      </c>
      <c r="E814">
        <v>9579</v>
      </c>
      <c r="F814" t="s">
        <v>5102</v>
      </c>
      <c r="G814" t="s">
        <v>283</v>
      </c>
      <c r="H814" t="str">
        <f t="shared" si="304"/>
        <v>20</v>
      </c>
      <c r="I814" t="str">
        <f t="shared" si="305"/>
        <v>Jun</v>
      </c>
      <c r="J814" t="s">
        <v>152</v>
      </c>
      <c r="K814" t="str">
        <f t="shared" si="306"/>
        <v>24</v>
      </c>
      <c r="L814" t="str">
        <f t="shared" si="307"/>
        <v>Jun</v>
      </c>
      <c r="M814">
        <v>4</v>
      </c>
      <c r="N814">
        <f t="shared" si="308"/>
        <v>4</v>
      </c>
      <c r="O814">
        <f t="shared" si="309"/>
        <v>0</v>
      </c>
      <c r="P814">
        <f t="shared" si="310"/>
        <v>0</v>
      </c>
      <c r="Q814" t="s">
        <v>587</v>
      </c>
      <c r="R814" t="s">
        <v>20</v>
      </c>
      <c r="S814">
        <v>2</v>
      </c>
      <c r="T814">
        <v>0</v>
      </c>
      <c r="U814" s="2">
        <v>1418.5329952293575</v>
      </c>
      <c r="V814" s="2">
        <v>354.63324880733938</v>
      </c>
      <c r="X814" t="s">
        <v>4723</v>
      </c>
      <c r="Y814" t="s">
        <v>4722</v>
      </c>
      <c r="Z814" t="str">
        <f t="shared" si="311"/>
        <v>Jan</v>
      </c>
      <c r="AA814" s="6">
        <f t="shared" si="300"/>
        <v>0</v>
      </c>
      <c r="AB814" s="6">
        <f t="shared" si="300"/>
        <v>4</v>
      </c>
      <c r="AC814" s="6">
        <f t="shared" si="300"/>
        <v>0</v>
      </c>
      <c r="AD814" s="6">
        <f t="shared" si="300"/>
        <v>0</v>
      </c>
      <c r="AE814" s="6">
        <f t="shared" si="300"/>
        <v>0</v>
      </c>
      <c r="AF814" s="6">
        <f t="shared" si="312"/>
        <v>4</v>
      </c>
      <c r="AG814" s="6">
        <f t="shared" si="313"/>
        <v>0</v>
      </c>
      <c r="AH814" s="14" t="str">
        <f>LEFT(X814,2)&amp;"."&amp;VLOOKUP(MID(X814,4,3),'Data validation'!$A$1:$B$12,2,FALSE)&amp;".2025"</f>
        <v>19.01.2025</v>
      </c>
      <c r="AI814">
        <f t="shared" si="314"/>
        <v>4</v>
      </c>
      <c r="AJ814" t="str">
        <f>H814&amp;"."&amp;VLOOKUP(I814,'Data validation'!$A$1:$B$12,2,FALSE)&amp;".2026"</f>
        <v>20.06.2026</v>
      </c>
      <c r="AK814">
        <f t="shared" si="315"/>
        <v>25</v>
      </c>
      <c r="AL814" t="str">
        <f>VLOOKUP(E814,[2]Sheet1!$A:$B,2,FALSE)</f>
        <v>Анулирана</v>
      </c>
    </row>
    <row r="815" spans="1:38" x14ac:dyDescent="0.25">
      <c r="A815" t="str">
        <f>VLOOKUP(Q815,'Data validation'!$K$2:$L$50,2,FALSE)</f>
        <v>TO</v>
      </c>
      <c r="B815">
        <f t="shared" si="301"/>
        <v>0</v>
      </c>
      <c r="C815">
        <f t="shared" si="302"/>
        <v>3</v>
      </c>
      <c r="D815">
        <f t="shared" si="303"/>
        <v>2</v>
      </c>
      <c r="E815">
        <v>8385</v>
      </c>
      <c r="F815" t="s">
        <v>8005</v>
      </c>
      <c r="G815" t="s">
        <v>195</v>
      </c>
      <c r="H815" t="str">
        <f t="shared" si="304"/>
        <v>23</v>
      </c>
      <c r="I815" t="str">
        <f t="shared" si="305"/>
        <v>Aug</v>
      </c>
      <c r="J815" t="s">
        <v>843</v>
      </c>
      <c r="K815" t="str">
        <f t="shared" si="306"/>
        <v>28</v>
      </c>
      <c r="L815" t="str">
        <f t="shared" si="307"/>
        <v>Aug</v>
      </c>
      <c r="M815">
        <v>5</v>
      </c>
      <c r="N815">
        <f t="shared" si="308"/>
        <v>5</v>
      </c>
      <c r="O815">
        <f t="shared" si="309"/>
        <v>0</v>
      </c>
      <c r="P815">
        <f t="shared" si="310"/>
        <v>0</v>
      </c>
      <c r="Q815" t="s">
        <v>116</v>
      </c>
      <c r="R815" t="s">
        <v>63</v>
      </c>
      <c r="S815">
        <v>3</v>
      </c>
      <c r="T815">
        <v>1</v>
      </c>
      <c r="U815" s="2">
        <f>SUMIFS(Solvex!L:L,Solvex!D:D,'Резервации 2026'!E815)</f>
        <v>1706.3247668999998</v>
      </c>
      <c r="V815" s="2">
        <f>+U815/M815</f>
        <v>341.26495337999995</v>
      </c>
      <c r="W815" t="s">
        <v>691</v>
      </c>
      <c r="X815" t="s">
        <v>936</v>
      </c>
      <c r="Y815" t="s">
        <v>768</v>
      </c>
      <c r="Z815" t="str">
        <f t="shared" si="311"/>
        <v>Nov</v>
      </c>
      <c r="AA815" s="6">
        <f t="shared" si="300"/>
        <v>0</v>
      </c>
      <c r="AB815" s="6">
        <f t="shared" si="300"/>
        <v>0</v>
      </c>
      <c r="AC815" s="6">
        <f t="shared" si="300"/>
        <v>0</v>
      </c>
      <c r="AD815" s="6">
        <f t="shared" si="300"/>
        <v>5</v>
      </c>
      <c r="AE815" s="6">
        <f t="shared" si="300"/>
        <v>0</v>
      </c>
      <c r="AF815" s="6">
        <f t="shared" si="312"/>
        <v>5</v>
      </c>
      <c r="AG815" s="6">
        <f t="shared" si="313"/>
        <v>0</v>
      </c>
      <c r="AH815" s="14" t="str">
        <f>LEFT(X815,2)&amp;"."&amp;VLOOKUP(MID(X815,4,3),'Data validation'!$A$1:$B$12,2,FALSE)&amp;".2025"</f>
        <v>11.11.2025</v>
      </c>
      <c r="AI815">
        <f t="shared" si="314"/>
        <v>46</v>
      </c>
      <c r="AJ815" t="str">
        <f>H815&amp;"."&amp;VLOOKUP(I815,'Data validation'!$A$1:$B$12,2,FALSE)&amp;".2026"</f>
        <v>23.08.2026</v>
      </c>
      <c r="AK815">
        <f t="shared" si="315"/>
        <v>35</v>
      </c>
      <c r="AL815" t="e">
        <f>VLOOKUP(E815,[2]Sheet1!$A:$B,2,FALSE)</f>
        <v>#N/A</v>
      </c>
    </row>
    <row r="816" spans="1:38" x14ac:dyDescent="0.25">
      <c r="A816" t="str">
        <f>VLOOKUP(Q816,'Data validation'!$K$2:$L$50,2,FALSE)</f>
        <v>TOPOLA SKIES</v>
      </c>
      <c r="B816">
        <f t="shared" si="301"/>
        <v>0</v>
      </c>
      <c r="C816">
        <f t="shared" si="302"/>
        <v>0</v>
      </c>
      <c r="D816">
        <f t="shared" si="303"/>
        <v>5</v>
      </c>
      <c r="E816">
        <v>8240</v>
      </c>
      <c r="F816" t="s">
        <v>8006</v>
      </c>
      <c r="G816" t="s">
        <v>350</v>
      </c>
      <c r="H816" t="str">
        <f t="shared" si="304"/>
        <v>11</v>
      </c>
      <c r="I816" t="str">
        <f t="shared" si="305"/>
        <v>Aug</v>
      </c>
      <c r="J816" t="s">
        <v>543</v>
      </c>
      <c r="K816" t="str">
        <f t="shared" si="306"/>
        <v>16</v>
      </c>
      <c r="L816" t="str">
        <f t="shared" si="307"/>
        <v>Aug</v>
      </c>
      <c r="M816">
        <v>5</v>
      </c>
      <c r="N816">
        <f t="shared" si="308"/>
        <v>5</v>
      </c>
      <c r="O816">
        <f t="shared" si="309"/>
        <v>0</v>
      </c>
      <c r="P816">
        <f t="shared" si="310"/>
        <v>0</v>
      </c>
      <c r="Q816" t="s">
        <v>35</v>
      </c>
      <c r="R816" t="s">
        <v>63</v>
      </c>
      <c r="S816">
        <v>2</v>
      </c>
      <c r="T816">
        <v>1</v>
      </c>
      <c r="U816" s="2">
        <v>1641.8205963302751</v>
      </c>
      <c r="V816" s="2">
        <v>328.36411926605501</v>
      </c>
      <c r="X816" t="s">
        <v>591</v>
      </c>
      <c r="Y816" t="s">
        <v>569</v>
      </c>
      <c r="Z816" t="str">
        <f t="shared" si="311"/>
        <v>Nov</v>
      </c>
      <c r="AA816" s="6">
        <f t="shared" si="300"/>
        <v>0</v>
      </c>
      <c r="AB816" s="6">
        <f t="shared" si="300"/>
        <v>0</v>
      </c>
      <c r="AC816" s="6">
        <f t="shared" si="300"/>
        <v>0</v>
      </c>
      <c r="AD816" s="6">
        <f t="shared" si="300"/>
        <v>5</v>
      </c>
      <c r="AE816" s="6">
        <f t="shared" si="300"/>
        <v>0</v>
      </c>
      <c r="AF816" s="6">
        <f t="shared" si="312"/>
        <v>5</v>
      </c>
      <c r="AG816" s="6">
        <f t="shared" si="313"/>
        <v>0</v>
      </c>
      <c r="AH816" s="14" t="str">
        <f>LEFT(X816,2)&amp;"."&amp;VLOOKUP(MID(X816,4,3),'Data validation'!$A$1:$B$12,2,FALSE)&amp;".2025"</f>
        <v>08.11.2025</v>
      </c>
      <c r="AI816">
        <f t="shared" si="314"/>
        <v>45</v>
      </c>
      <c r="AJ816" t="str">
        <f>H816&amp;"."&amp;VLOOKUP(I816,'Data validation'!$A$1:$B$12,2,FALSE)&amp;".2026"</f>
        <v>11.08.2026</v>
      </c>
      <c r="AK816">
        <f t="shared" si="315"/>
        <v>33</v>
      </c>
      <c r="AL816" t="e">
        <f>VLOOKUP(E816,[2]Sheet1!$A:$B,2,FALSE)</f>
        <v>#N/A</v>
      </c>
    </row>
    <row r="817" spans="1:38" x14ac:dyDescent="0.25">
      <c r="A817" t="str">
        <f>VLOOKUP(Q817,'Data validation'!$K$2:$L$50,2,FALSE)</f>
        <v>BOOKING</v>
      </c>
      <c r="B817">
        <f t="shared" si="301"/>
        <v>0</v>
      </c>
      <c r="C817">
        <f t="shared" si="302"/>
        <v>0</v>
      </c>
      <c r="D817">
        <f t="shared" si="303"/>
        <v>5</v>
      </c>
      <c r="E817">
        <v>9223</v>
      </c>
      <c r="F817" t="s">
        <v>8007</v>
      </c>
      <c r="G817" t="s">
        <v>543</v>
      </c>
      <c r="H817" t="str">
        <f t="shared" si="304"/>
        <v>16</v>
      </c>
      <c r="I817" t="str">
        <f t="shared" si="305"/>
        <v>Aug</v>
      </c>
      <c r="J817" t="s">
        <v>519</v>
      </c>
      <c r="K817" t="str">
        <f t="shared" si="306"/>
        <v>21</v>
      </c>
      <c r="L817" t="str">
        <f t="shared" si="307"/>
        <v>Aug</v>
      </c>
      <c r="M817">
        <v>5</v>
      </c>
      <c r="N817">
        <f t="shared" si="308"/>
        <v>5</v>
      </c>
      <c r="O817">
        <f t="shared" si="309"/>
        <v>0</v>
      </c>
      <c r="P817">
        <f t="shared" si="310"/>
        <v>0</v>
      </c>
      <c r="Q817" t="s">
        <v>587</v>
      </c>
      <c r="R817" t="s">
        <v>63</v>
      </c>
      <c r="S817">
        <v>1</v>
      </c>
      <c r="T817">
        <v>1</v>
      </c>
      <c r="U817" s="2">
        <v>2441.7371229357796</v>
      </c>
      <c r="V817" s="2">
        <v>488.34742458715596</v>
      </c>
      <c r="W817" t="s">
        <v>1025</v>
      </c>
      <c r="X817" t="s">
        <v>3742</v>
      </c>
      <c r="Y817" t="s">
        <v>3724</v>
      </c>
      <c r="Z817" t="str">
        <f t="shared" si="311"/>
        <v>Dec</v>
      </c>
      <c r="AA817" s="6">
        <f t="shared" si="300"/>
        <v>0</v>
      </c>
      <c r="AB817" s="6">
        <f t="shared" si="300"/>
        <v>0</v>
      </c>
      <c r="AC817" s="6">
        <f t="shared" si="300"/>
        <v>0</v>
      </c>
      <c r="AD817" s="6">
        <f t="shared" si="300"/>
        <v>5</v>
      </c>
      <c r="AE817" s="6">
        <f t="shared" si="300"/>
        <v>0</v>
      </c>
      <c r="AF817" s="6">
        <f t="shared" si="312"/>
        <v>5</v>
      </c>
      <c r="AG817" s="6">
        <f t="shared" si="313"/>
        <v>0</v>
      </c>
      <c r="AH817" s="14" t="str">
        <f>LEFT(X817,2)&amp;"."&amp;VLOOKUP(MID(X817,4,3),'Data validation'!$A$1:$B$12,2,FALSE)&amp;".2025"</f>
        <v>29.12.2025</v>
      </c>
      <c r="AI817">
        <f t="shared" si="314"/>
        <v>53</v>
      </c>
      <c r="AJ817" t="str">
        <f>H817&amp;"."&amp;VLOOKUP(I817,'Data validation'!$A$1:$B$12,2,FALSE)&amp;".2026"</f>
        <v>16.08.2026</v>
      </c>
      <c r="AK817">
        <f t="shared" si="315"/>
        <v>34</v>
      </c>
      <c r="AL817" t="str">
        <f>VLOOKUP(E817,[2]Sheet1!$A:$B,2,FALSE)</f>
        <v>Анулирана</v>
      </c>
    </row>
    <row r="818" spans="1:38" x14ac:dyDescent="0.25">
      <c r="A818" t="str">
        <f>VLOOKUP(Q818,'Data validation'!$K$2:$L$50,2,FALSE)</f>
        <v>TO</v>
      </c>
      <c r="B818">
        <f t="shared" si="301"/>
        <v>0</v>
      </c>
      <c r="C818">
        <f t="shared" si="302"/>
        <v>0</v>
      </c>
      <c r="D818">
        <f t="shared" si="303"/>
        <v>5</v>
      </c>
      <c r="E818">
        <v>8064</v>
      </c>
      <c r="F818" t="s">
        <v>8008</v>
      </c>
      <c r="G818" t="s">
        <v>135</v>
      </c>
      <c r="H818" t="str">
        <f t="shared" si="304"/>
        <v>01</v>
      </c>
      <c r="I818" t="str">
        <f t="shared" si="305"/>
        <v>Aug</v>
      </c>
      <c r="J818" t="s">
        <v>136</v>
      </c>
      <c r="K818" t="str">
        <f t="shared" si="306"/>
        <v>06</v>
      </c>
      <c r="L818" t="str">
        <f t="shared" si="307"/>
        <v>Aug</v>
      </c>
      <c r="M818">
        <v>5</v>
      </c>
      <c r="N818">
        <f t="shared" si="308"/>
        <v>5</v>
      </c>
      <c r="O818">
        <f t="shared" si="309"/>
        <v>0</v>
      </c>
      <c r="P818">
        <f t="shared" si="310"/>
        <v>0</v>
      </c>
      <c r="Q818" t="s">
        <v>138</v>
      </c>
      <c r="R818" t="s">
        <v>63</v>
      </c>
      <c r="S818">
        <v>3</v>
      </c>
      <c r="T818">
        <v>1</v>
      </c>
      <c r="U818" s="2">
        <f>SUMIFS(TediKam!L:L,TediKam!D:D,'Резервации 2026'!E818)</f>
        <v>1999.5428005000001</v>
      </c>
      <c r="V818" s="2">
        <f>+U818/M818</f>
        <v>399.90856010000005</v>
      </c>
      <c r="W818" t="s">
        <v>262</v>
      </c>
      <c r="X818" t="s">
        <v>133</v>
      </c>
      <c r="Y818" t="s">
        <v>139</v>
      </c>
      <c r="Z818" t="str">
        <f t="shared" si="311"/>
        <v>Oct</v>
      </c>
      <c r="AA818" s="6">
        <f t="shared" ref="AA818:AE868" si="322">IF($I818=AA$1,IF($L818=AA$1,$M818,$O818),IF($L818=AA$1,$P818,0))</f>
        <v>0</v>
      </c>
      <c r="AB818" s="6">
        <f t="shared" si="322"/>
        <v>0</v>
      </c>
      <c r="AC818" s="6">
        <f t="shared" si="322"/>
        <v>0</v>
      </c>
      <c r="AD818" s="6">
        <f t="shared" si="322"/>
        <v>5</v>
      </c>
      <c r="AE818" s="6">
        <f t="shared" si="322"/>
        <v>0</v>
      </c>
      <c r="AF818" s="6">
        <f t="shared" si="312"/>
        <v>5</v>
      </c>
      <c r="AG818" s="6">
        <f t="shared" si="313"/>
        <v>0</v>
      </c>
      <c r="AH818" s="14" t="str">
        <f>LEFT(X818,2)&amp;"."&amp;VLOOKUP(MID(X818,4,3),'Data validation'!$A$1:$B$12,2,FALSE)&amp;".2025"</f>
        <v>27.10.2025</v>
      </c>
      <c r="AI818">
        <f t="shared" si="314"/>
        <v>44</v>
      </c>
      <c r="AJ818" t="str">
        <f>H818&amp;"."&amp;VLOOKUP(I818,'Data validation'!$A$1:$B$12,2,FALSE)&amp;".2026"</f>
        <v>01.08.2026</v>
      </c>
      <c r="AK818">
        <f t="shared" si="315"/>
        <v>31</v>
      </c>
      <c r="AL818" t="e">
        <f>VLOOKUP(E818,[2]Sheet1!$A:$B,2,FALSE)</f>
        <v>#N/A</v>
      </c>
    </row>
    <row r="819" spans="1:38" x14ac:dyDescent="0.25">
      <c r="A819" t="str">
        <f>VLOOKUP(Q819,'Data validation'!$K$2:$L$50,2,FALSE)</f>
        <v>TO</v>
      </c>
      <c r="B819">
        <f t="shared" si="301"/>
        <v>0</v>
      </c>
      <c r="C819">
        <f t="shared" si="302"/>
        <v>0</v>
      </c>
      <c r="D819">
        <f t="shared" si="303"/>
        <v>5</v>
      </c>
      <c r="E819">
        <v>8840</v>
      </c>
      <c r="F819" t="s">
        <v>8009</v>
      </c>
      <c r="G819" t="s">
        <v>135</v>
      </c>
      <c r="H819" t="str">
        <f t="shared" si="304"/>
        <v>01</v>
      </c>
      <c r="I819" t="str">
        <f t="shared" si="305"/>
        <v>Aug</v>
      </c>
      <c r="J819" t="s">
        <v>136</v>
      </c>
      <c r="K819" t="str">
        <f t="shared" si="306"/>
        <v>06</v>
      </c>
      <c r="L819" t="str">
        <f t="shared" si="307"/>
        <v>Aug</v>
      </c>
      <c r="M819">
        <v>5</v>
      </c>
      <c r="N819">
        <f t="shared" si="308"/>
        <v>5</v>
      </c>
      <c r="O819">
        <f t="shared" si="309"/>
        <v>0</v>
      </c>
      <c r="P819">
        <f t="shared" si="310"/>
        <v>0</v>
      </c>
      <c r="Q819" t="s">
        <v>116</v>
      </c>
      <c r="R819" t="s">
        <v>17</v>
      </c>
      <c r="S819">
        <v>2</v>
      </c>
      <c r="T819">
        <v>1</v>
      </c>
      <c r="U819" s="2">
        <f>SUMIFS(Solvex!L:L,Solvex!D:D,'Резервации 2026'!E819)</f>
        <v>1446.1407019999999</v>
      </c>
      <c r="V819" s="2">
        <f>+U819/M819</f>
        <v>289.22814039999997</v>
      </c>
      <c r="W819" t="s">
        <v>691</v>
      </c>
      <c r="X819" t="s">
        <v>2030</v>
      </c>
      <c r="Y819" t="s">
        <v>1996</v>
      </c>
      <c r="Z819" t="str">
        <f t="shared" si="311"/>
        <v>Nov</v>
      </c>
      <c r="AA819" s="6">
        <f t="shared" si="322"/>
        <v>0</v>
      </c>
      <c r="AB819" s="6">
        <f t="shared" si="322"/>
        <v>0</v>
      </c>
      <c r="AC819" s="6">
        <f t="shared" si="322"/>
        <v>0</v>
      </c>
      <c r="AD819" s="6">
        <f t="shared" si="322"/>
        <v>5</v>
      </c>
      <c r="AE819" s="6">
        <f t="shared" si="322"/>
        <v>0</v>
      </c>
      <c r="AF819" s="6">
        <f t="shared" si="312"/>
        <v>5</v>
      </c>
      <c r="AG819" s="6">
        <f t="shared" si="313"/>
        <v>0</v>
      </c>
      <c r="AH819" s="14" t="str">
        <f>LEFT(X819,2)&amp;"."&amp;VLOOKUP(MID(X819,4,3),'Data validation'!$A$1:$B$12,2,FALSE)&amp;".2025"</f>
        <v>26.11.2025</v>
      </c>
      <c r="AI819">
        <f t="shared" si="314"/>
        <v>48</v>
      </c>
      <c r="AJ819" t="str">
        <f>H819&amp;"."&amp;VLOOKUP(I819,'Data validation'!$A$1:$B$12,2,FALSE)&amp;".2026"</f>
        <v>01.08.2026</v>
      </c>
      <c r="AK819">
        <f t="shared" si="315"/>
        <v>31</v>
      </c>
      <c r="AL819" t="e">
        <f>VLOOKUP(E819,[2]Sheet1!$A:$B,2,FALSE)</f>
        <v>#N/A</v>
      </c>
    </row>
    <row r="820" spans="1:38" x14ac:dyDescent="0.25">
      <c r="A820" t="str">
        <f>VLOOKUP(Q820,'Data validation'!$K$2:$L$50,2,FALSE)</f>
        <v>TO</v>
      </c>
      <c r="B820">
        <f t="shared" si="301"/>
        <v>0</v>
      </c>
      <c r="C820">
        <f t="shared" si="302"/>
        <v>0</v>
      </c>
      <c r="D820">
        <f t="shared" si="303"/>
        <v>5</v>
      </c>
      <c r="E820">
        <v>8086</v>
      </c>
      <c r="F820" t="s">
        <v>8010</v>
      </c>
      <c r="G820" t="s">
        <v>135</v>
      </c>
      <c r="H820" t="str">
        <f t="shared" si="304"/>
        <v>01</v>
      </c>
      <c r="I820" t="str">
        <f t="shared" si="305"/>
        <v>Aug</v>
      </c>
      <c r="J820" t="s">
        <v>136</v>
      </c>
      <c r="K820" t="str">
        <f t="shared" si="306"/>
        <v>06</v>
      </c>
      <c r="L820" t="str">
        <f t="shared" si="307"/>
        <v>Aug</v>
      </c>
      <c r="M820">
        <v>5</v>
      </c>
      <c r="N820">
        <f t="shared" si="308"/>
        <v>5</v>
      </c>
      <c r="O820">
        <f t="shared" si="309"/>
        <v>0</v>
      </c>
      <c r="P820">
        <f t="shared" si="310"/>
        <v>0</v>
      </c>
      <c r="Q820" t="s">
        <v>56</v>
      </c>
      <c r="R820" t="s">
        <v>20</v>
      </c>
      <c r="S820">
        <v>1</v>
      </c>
      <c r="T820">
        <v>1</v>
      </c>
      <c r="U820" s="2">
        <f>SUMIFS(Novoton!L:L,Novoton!D:D,'Резервации 2026'!E820)</f>
        <v>1036.7854830000001</v>
      </c>
      <c r="V820" s="2">
        <f>+U820/M820</f>
        <v>207.35709660000003</v>
      </c>
      <c r="W820" t="s">
        <v>262</v>
      </c>
      <c r="X820" t="s">
        <v>200</v>
      </c>
      <c r="Y820" t="s">
        <v>69</v>
      </c>
      <c r="Z820" t="str">
        <f t="shared" si="311"/>
        <v>Oct</v>
      </c>
      <c r="AA820" s="6">
        <f t="shared" si="322"/>
        <v>0</v>
      </c>
      <c r="AB820" s="6">
        <f t="shared" si="322"/>
        <v>0</v>
      </c>
      <c r="AC820" s="6">
        <f t="shared" si="322"/>
        <v>0</v>
      </c>
      <c r="AD820" s="6">
        <f t="shared" si="322"/>
        <v>5</v>
      </c>
      <c r="AE820" s="6">
        <f t="shared" si="322"/>
        <v>0</v>
      </c>
      <c r="AF820" s="6">
        <f t="shared" si="312"/>
        <v>5</v>
      </c>
      <c r="AG820" s="6">
        <f t="shared" si="313"/>
        <v>0</v>
      </c>
      <c r="AH820" s="14" t="str">
        <f>LEFT(X820,2)&amp;"."&amp;VLOOKUP(MID(X820,4,3),'Data validation'!$A$1:$B$12,2,FALSE)&amp;".2025"</f>
        <v>28.10.2025</v>
      </c>
      <c r="AI820">
        <f t="shared" si="314"/>
        <v>44</v>
      </c>
      <c r="AJ820" t="str">
        <f>H820&amp;"."&amp;VLOOKUP(I820,'Data validation'!$A$1:$B$12,2,FALSE)&amp;".2026"</f>
        <v>01.08.2026</v>
      </c>
      <c r="AK820">
        <f t="shared" si="315"/>
        <v>31</v>
      </c>
      <c r="AL820" t="e">
        <f>VLOOKUP(E820,[2]Sheet1!$A:$B,2,FALSE)</f>
        <v>#N/A</v>
      </c>
    </row>
    <row r="821" spans="1:38" x14ac:dyDescent="0.25">
      <c r="A821" t="str">
        <f>VLOOKUP(Q821,'Data validation'!$K$2:$L$50,2,FALSE)</f>
        <v>TO</v>
      </c>
      <c r="B821">
        <f t="shared" si="301"/>
        <v>0</v>
      </c>
      <c r="C821">
        <f t="shared" si="302"/>
        <v>0</v>
      </c>
      <c r="D821">
        <f t="shared" si="303"/>
        <v>5</v>
      </c>
      <c r="E821">
        <v>8662</v>
      </c>
      <c r="F821" t="s">
        <v>8011</v>
      </c>
      <c r="G821" t="s">
        <v>340</v>
      </c>
      <c r="H821" t="str">
        <f t="shared" si="304"/>
        <v>03</v>
      </c>
      <c r="I821" t="str">
        <f t="shared" si="305"/>
        <v>Aug</v>
      </c>
      <c r="J821" t="s">
        <v>259</v>
      </c>
      <c r="K821" t="str">
        <f t="shared" si="306"/>
        <v>08</v>
      </c>
      <c r="L821" t="str">
        <f t="shared" si="307"/>
        <v>Aug</v>
      </c>
      <c r="M821">
        <v>5</v>
      </c>
      <c r="N821">
        <f t="shared" si="308"/>
        <v>5</v>
      </c>
      <c r="O821">
        <f t="shared" si="309"/>
        <v>0</v>
      </c>
      <c r="P821">
        <f t="shared" si="310"/>
        <v>0</v>
      </c>
      <c r="Q821" t="s">
        <v>162</v>
      </c>
      <c r="R821" t="s">
        <v>57</v>
      </c>
      <c r="S821">
        <v>4</v>
      </c>
      <c r="T821">
        <v>0</v>
      </c>
      <c r="U821" s="2">
        <f>SUMIFS(Magelan!L:L,Magelan!D:D,'Резервации 2026'!E821)</f>
        <v>2422.3932464999998</v>
      </c>
      <c r="V821" s="2">
        <f>+U821/M821</f>
        <v>484.47864929999997</v>
      </c>
      <c r="X821" t="s">
        <v>1616</v>
      </c>
      <c r="Y821" t="s">
        <v>1594</v>
      </c>
      <c r="Z821" t="str">
        <f t="shared" si="311"/>
        <v>Nov</v>
      </c>
      <c r="AA821" s="6">
        <f t="shared" si="322"/>
        <v>0</v>
      </c>
      <c r="AB821" s="6">
        <f t="shared" si="322"/>
        <v>0</v>
      </c>
      <c r="AC821" s="6">
        <f t="shared" si="322"/>
        <v>0</v>
      </c>
      <c r="AD821" s="6">
        <f t="shared" si="322"/>
        <v>5</v>
      </c>
      <c r="AE821" s="6">
        <f t="shared" si="322"/>
        <v>0</v>
      </c>
      <c r="AF821" s="6">
        <f t="shared" si="312"/>
        <v>5</v>
      </c>
      <c r="AG821" s="6">
        <f t="shared" si="313"/>
        <v>0</v>
      </c>
      <c r="AH821" s="14" t="str">
        <f>LEFT(X821,2)&amp;"."&amp;VLOOKUP(MID(X821,4,3),'Data validation'!$A$1:$B$12,2,FALSE)&amp;".2025"</f>
        <v>21.11.2025</v>
      </c>
      <c r="AI821">
        <f t="shared" si="314"/>
        <v>47</v>
      </c>
      <c r="AJ821" t="str">
        <f>H821&amp;"."&amp;VLOOKUP(I821,'Data validation'!$A$1:$B$12,2,FALSE)&amp;".2026"</f>
        <v>03.08.2026</v>
      </c>
      <c r="AK821">
        <f t="shared" si="315"/>
        <v>32</v>
      </c>
      <c r="AL821" t="e">
        <f>VLOOKUP(E821,[2]Sheet1!$A:$B,2,FALSE)</f>
        <v>#N/A</v>
      </c>
    </row>
    <row r="822" spans="1:38" x14ac:dyDescent="0.25">
      <c r="A822" t="str">
        <f>VLOOKUP(Q822,'Data validation'!$K$2:$L$50,2,FALSE)</f>
        <v>BOOKING</v>
      </c>
      <c r="B822">
        <f t="shared" si="301"/>
        <v>0</v>
      </c>
      <c r="C822">
        <f t="shared" si="302"/>
        <v>0</v>
      </c>
      <c r="D822">
        <f t="shared" si="303"/>
        <v>5</v>
      </c>
      <c r="E822">
        <v>9303</v>
      </c>
      <c r="F822" t="s">
        <v>8012</v>
      </c>
      <c r="G822" t="s">
        <v>1443</v>
      </c>
      <c r="H822" t="str">
        <f t="shared" si="304"/>
        <v>14</v>
      </c>
      <c r="I822" t="str">
        <f t="shared" si="305"/>
        <v>Aug</v>
      </c>
      <c r="J822" t="s">
        <v>355</v>
      </c>
      <c r="K822" t="str">
        <f t="shared" si="306"/>
        <v>19</v>
      </c>
      <c r="L822" t="str">
        <f t="shared" si="307"/>
        <v>Aug</v>
      </c>
      <c r="M822">
        <v>5</v>
      </c>
      <c r="N822">
        <f t="shared" si="308"/>
        <v>5</v>
      </c>
      <c r="O822">
        <f t="shared" si="309"/>
        <v>0</v>
      </c>
      <c r="P822">
        <f t="shared" si="310"/>
        <v>0</v>
      </c>
      <c r="Q822" t="s">
        <v>587</v>
      </c>
      <c r="R822" t="s">
        <v>63</v>
      </c>
      <c r="S822">
        <v>2</v>
      </c>
      <c r="T822">
        <v>2</v>
      </c>
      <c r="U822" s="2">
        <v>3391.3015596330274</v>
      </c>
      <c r="V822" s="2">
        <v>678.26031192660548</v>
      </c>
      <c r="W822" t="s">
        <v>1025</v>
      </c>
      <c r="X822" t="s">
        <v>3850</v>
      </c>
      <c r="Y822" t="s">
        <v>3819</v>
      </c>
      <c r="Z822" t="str">
        <f t="shared" si="311"/>
        <v>Dec</v>
      </c>
      <c r="AA822" s="6">
        <f t="shared" si="322"/>
        <v>0</v>
      </c>
      <c r="AB822" s="6">
        <f t="shared" si="322"/>
        <v>0</v>
      </c>
      <c r="AC822" s="6">
        <f t="shared" si="322"/>
        <v>0</v>
      </c>
      <c r="AD822" s="6">
        <f t="shared" si="322"/>
        <v>5</v>
      </c>
      <c r="AE822" s="6">
        <f t="shared" si="322"/>
        <v>0</v>
      </c>
      <c r="AF822" s="6">
        <f t="shared" si="312"/>
        <v>5</v>
      </c>
      <c r="AG822" s="6">
        <f t="shared" si="313"/>
        <v>0</v>
      </c>
      <c r="AH822" s="14" t="str">
        <f>LEFT(X822,2)&amp;"."&amp;VLOOKUP(MID(X822,4,3),'Data validation'!$A$1:$B$12,2,FALSE)&amp;".2025"</f>
        <v>31.12.2025</v>
      </c>
      <c r="AI822">
        <f t="shared" si="314"/>
        <v>53</v>
      </c>
      <c r="AJ822" t="str">
        <f>H822&amp;"."&amp;VLOOKUP(I822,'Data validation'!$A$1:$B$12,2,FALSE)&amp;".2026"</f>
        <v>14.08.2026</v>
      </c>
      <c r="AK822">
        <f t="shared" si="315"/>
        <v>33</v>
      </c>
      <c r="AL822" t="e">
        <f>VLOOKUP(E822,[2]Sheet1!$A:$B,2,FALSE)</f>
        <v>#N/A</v>
      </c>
    </row>
    <row r="823" spans="1:38" x14ac:dyDescent="0.25">
      <c r="A823" t="str">
        <f>VLOOKUP(Q823,'Data validation'!$K$2:$L$50,2,FALSE)</f>
        <v>TO</v>
      </c>
      <c r="B823">
        <f t="shared" si="301"/>
        <v>0</v>
      </c>
      <c r="C823">
        <f t="shared" si="302"/>
        <v>0</v>
      </c>
      <c r="D823">
        <f t="shared" si="303"/>
        <v>5</v>
      </c>
      <c r="E823">
        <v>9256</v>
      </c>
      <c r="F823" t="s">
        <v>8013</v>
      </c>
      <c r="G823" t="s">
        <v>90</v>
      </c>
      <c r="H823" t="str">
        <f t="shared" si="304"/>
        <v>15</v>
      </c>
      <c r="I823" t="str">
        <f t="shared" si="305"/>
        <v>Aug</v>
      </c>
      <c r="J823" t="s">
        <v>459</v>
      </c>
      <c r="K823" t="str">
        <f t="shared" si="306"/>
        <v>20</v>
      </c>
      <c r="L823" t="str">
        <f t="shared" si="307"/>
        <v>Aug</v>
      </c>
      <c r="M823">
        <v>5</v>
      </c>
      <c r="N823">
        <f t="shared" si="308"/>
        <v>5</v>
      </c>
      <c r="O823">
        <f t="shared" si="309"/>
        <v>0</v>
      </c>
      <c r="P823">
        <f t="shared" si="310"/>
        <v>0</v>
      </c>
      <c r="Q823" t="s">
        <v>226</v>
      </c>
      <c r="R823" t="s">
        <v>17</v>
      </c>
      <c r="S823">
        <v>2</v>
      </c>
      <c r="T823">
        <v>0</v>
      </c>
      <c r="U823" s="2">
        <f>SUMIFS(Sunny!L:L,Sunny!D:D,'Резервации 2026'!E823)</f>
        <v>1446.1407019999999</v>
      </c>
      <c r="V823" s="2">
        <f>+U823/M823</f>
        <v>289.22814039999997</v>
      </c>
      <c r="W823" t="s">
        <v>227</v>
      </c>
      <c r="X823" t="s">
        <v>3785</v>
      </c>
      <c r="Y823" t="s">
        <v>3766</v>
      </c>
      <c r="Z823" t="str">
        <f t="shared" si="311"/>
        <v>Dec</v>
      </c>
      <c r="AA823" s="6">
        <f t="shared" si="322"/>
        <v>0</v>
      </c>
      <c r="AB823" s="6">
        <f t="shared" si="322"/>
        <v>0</v>
      </c>
      <c r="AC823" s="6">
        <f t="shared" si="322"/>
        <v>0</v>
      </c>
      <c r="AD823" s="6">
        <f t="shared" si="322"/>
        <v>5</v>
      </c>
      <c r="AE823" s="6">
        <f t="shared" si="322"/>
        <v>0</v>
      </c>
      <c r="AF823" s="6">
        <f t="shared" si="312"/>
        <v>5</v>
      </c>
      <c r="AG823" s="6">
        <f t="shared" si="313"/>
        <v>0</v>
      </c>
      <c r="AH823" s="14" t="str">
        <f>LEFT(X823,2)&amp;"."&amp;VLOOKUP(MID(X823,4,3),'Data validation'!$A$1:$B$12,2,FALSE)&amp;".2025"</f>
        <v>30.12.2025</v>
      </c>
      <c r="AI823">
        <f t="shared" si="314"/>
        <v>53</v>
      </c>
      <c r="AJ823" t="str">
        <f>H823&amp;"."&amp;VLOOKUP(I823,'Data validation'!$A$1:$B$12,2,FALSE)&amp;".2026"</f>
        <v>15.08.2026</v>
      </c>
      <c r="AK823">
        <f t="shared" si="315"/>
        <v>33</v>
      </c>
      <c r="AL823" t="e">
        <f>VLOOKUP(E823,[2]Sheet1!$A:$B,2,FALSE)</f>
        <v>#N/A</v>
      </c>
    </row>
    <row r="824" spans="1:38" x14ac:dyDescent="0.25">
      <c r="A824" t="str">
        <f>VLOOKUP(Q824,'Data validation'!$K$2:$L$50,2,FALSE)</f>
        <v>TO</v>
      </c>
      <c r="B824">
        <f t="shared" si="301"/>
        <v>0</v>
      </c>
      <c r="C824">
        <f t="shared" si="302"/>
        <v>6</v>
      </c>
      <c r="D824">
        <f t="shared" si="303"/>
        <v>0</v>
      </c>
      <c r="E824">
        <v>9072</v>
      </c>
      <c r="F824" t="s">
        <v>8014</v>
      </c>
      <c r="G824" t="s">
        <v>54</v>
      </c>
      <c r="H824" t="str">
        <f t="shared" si="304"/>
        <v>30</v>
      </c>
      <c r="I824" t="str">
        <f t="shared" si="305"/>
        <v>Aug</v>
      </c>
      <c r="J824" t="s">
        <v>694</v>
      </c>
      <c r="K824" t="str">
        <f t="shared" si="306"/>
        <v>05</v>
      </c>
      <c r="L824" t="str">
        <f t="shared" si="307"/>
        <v>Sep</v>
      </c>
      <c r="M824">
        <v>6</v>
      </c>
      <c r="N824">
        <f t="shared" si="308"/>
        <v>-25</v>
      </c>
      <c r="O824">
        <f t="shared" si="309"/>
        <v>1</v>
      </c>
      <c r="P824">
        <f t="shared" si="310"/>
        <v>4</v>
      </c>
      <c r="Q824" t="s">
        <v>162</v>
      </c>
      <c r="R824" t="s">
        <v>17</v>
      </c>
      <c r="S824">
        <v>2</v>
      </c>
      <c r="T824">
        <v>1</v>
      </c>
      <c r="U824" s="2">
        <f>SUMIFS(Magelan!L:L,Magelan!D:D,'Резервации 2026'!E824)</f>
        <v>1404.2468234</v>
      </c>
      <c r="V824" s="2">
        <f>+U824/M824</f>
        <v>234.04113723333333</v>
      </c>
      <c r="X824" t="s">
        <v>3430</v>
      </c>
      <c r="Y824" t="s">
        <v>3429</v>
      </c>
      <c r="Z824" t="str">
        <f t="shared" si="311"/>
        <v>Dec</v>
      </c>
      <c r="AA824" s="6">
        <f t="shared" si="322"/>
        <v>0</v>
      </c>
      <c r="AB824" s="6">
        <f t="shared" si="322"/>
        <v>0</v>
      </c>
      <c r="AC824" s="6">
        <f t="shared" si="322"/>
        <v>0</v>
      </c>
      <c r="AD824" s="6">
        <f t="shared" si="322"/>
        <v>1</v>
      </c>
      <c r="AE824" s="6">
        <f t="shared" si="322"/>
        <v>4</v>
      </c>
      <c r="AF824" s="6">
        <f t="shared" si="312"/>
        <v>5</v>
      </c>
      <c r="AG824" s="6">
        <f t="shared" si="313"/>
        <v>-1</v>
      </c>
      <c r="AH824" s="14" t="str">
        <f>LEFT(X824,2)&amp;"."&amp;VLOOKUP(MID(X824,4,3),'Data validation'!$A$1:$B$12,2,FALSE)&amp;".2025"</f>
        <v>10.12.2025</v>
      </c>
      <c r="AI824">
        <f t="shared" si="314"/>
        <v>50</v>
      </c>
      <c r="AJ824" t="str">
        <f>H824&amp;"."&amp;VLOOKUP(I824,'Data validation'!$A$1:$B$12,2,FALSE)&amp;".2026"</f>
        <v>30.08.2026</v>
      </c>
      <c r="AK824">
        <f t="shared" si="315"/>
        <v>36</v>
      </c>
      <c r="AL824" t="e">
        <f>VLOOKUP(E824,[2]Sheet1!$A:$B,2,FALSE)</f>
        <v>#N/A</v>
      </c>
    </row>
    <row r="825" spans="1:38" x14ac:dyDescent="0.25">
      <c r="A825" t="str">
        <f>VLOOKUP(Q825,'Data validation'!$K$2:$L$50,2,FALSE)</f>
        <v>TOPOLA SKIES</v>
      </c>
      <c r="B825">
        <f t="shared" si="301"/>
        <v>0</v>
      </c>
      <c r="C825">
        <f t="shared" si="302"/>
        <v>5</v>
      </c>
      <c r="D825">
        <f t="shared" si="303"/>
        <v>2</v>
      </c>
      <c r="E825">
        <v>9086</v>
      </c>
      <c r="F825" t="s">
        <v>7991</v>
      </c>
      <c r="G825" t="s">
        <v>195</v>
      </c>
      <c r="H825" t="str">
        <f t="shared" si="304"/>
        <v>23</v>
      </c>
      <c r="I825" t="str">
        <f t="shared" si="305"/>
        <v>Aug</v>
      </c>
      <c r="J825" t="s">
        <v>54</v>
      </c>
      <c r="K825" t="str">
        <f t="shared" si="306"/>
        <v>30</v>
      </c>
      <c r="L825" t="str">
        <f t="shared" si="307"/>
        <v>Aug</v>
      </c>
      <c r="M825">
        <v>7</v>
      </c>
      <c r="N825">
        <f t="shared" si="308"/>
        <v>7</v>
      </c>
      <c r="O825">
        <f t="shared" si="309"/>
        <v>0</v>
      </c>
      <c r="P825">
        <f t="shared" si="310"/>
        <v>0</v>
      </c>
      <c r="Q825" t="s">
        <v>35</v>
      </c>
      <c r="R825" t="s">
        <v>48</v>
      </c>
      <c r="S825">
        <v>2</v>
      </c>
      <c r="T825">
        <v>2</v>
      </c>
      <c r="U825" s="2">
        <v>3277.3251177981647</v>
      </c>
      <c r="V825" s="2">
        <v>468.19699256880733</v>
      </c>
      <c r="X825" t="s">
        <v>3441</v>
      </c>
      <c r="Y825" t="s">
        <v>3442</v>
      </c>
      <c r="Z825" t="str">
        <f t="shared" si="311"/>
        <v>Dec</v>
      </c>
      <c r="AA825" s="6">
        <f t="shared" si="322"/>
        <v>0</v>
      </c>
      <c r="AB825" s="6">
        <f t="shared" si="322"/>
        <v>0</v>
      </c>
      <c r="AC825" s="6">
        <f t="shared" si="322"/>
        <v>0</v>
      </c>
      <c r="AD825" s="6">
        <f t="shared" si="322"/>
        <v>7</v>
      </c>
      <c r="AE825" s="6">
        <f t="shared" si="322"/>
        <v>0</v>
      </c>
      <c r="AF825" s="6">
        <f t="shared" si="312"/>
        <v>7</v>
      </c>
      <c r="AG825" s="6">
        <f t="shared" si="313"/>
        <v>0</v>
      </c>
      <c r="AH825" s="14" t="str">
        <f>LEFT(X825,2)&amp;"."&amp;VLOOKUP(MID(X825,4,3),'Data validation'!$A$1:$B$12,2,FALSE)&amp;".2025"</f>
        <v>12.12.2025</v>
      </c>
      <c r="AI825">
        <f t="shared" si="314"/>
        <v>50</v>
      </c>
      <c r="AJ825" t="str">
        <f>H825&amp;"."&amp;VLOOKUP(I825,'Data validation'!$A$1:$B$12,2,FALSE)&amp;".2026"</f>
        <v>23.08.2026</v>
      </c>
      <c r="AK825">
        <f t="shared" si="315"/>
        <v>35</v>
      </c>
      <c r="AL825" t="e">
        <f>VLOOKUP(E825,[2]Sheet1!$A:$B,2,FALSE)</f>
        <v>#N/A</v>
      </c>
    </row>
    <row r="826" spans="1:38" x14ac:dyDescent="0.25">
      <c r="A826" t="str">
        <f>VLOOKUP(Q826,'Data validation'!$K$2:$L$50,2,FALSE)</f>
        <v>TO</v>
      </c>
      <c r="B826">
        <f t="shared" si="301"/>
        <v>0</v>
      </c>
      <c r="C826">
        <f t="shared" si="302"/>
        <v>0</v>
      </c>
      <c r="D826">
        <f t="shared" si="303"/>
        <v>5</v>
      </c>
      <c r="E826">
        <v>8512</v>
      </c>
      <c r="F826" t="s">
        <v>8015</v>
      </c>
      <c r="G826" t="s">
        <v>340</v>
      </c>
      <c r="H826" t="str">
        <f t="shared" si="304"/>
        <v>03</v>
      </c>
      <c r="I826" t="str">
        <f t="shared" si="305"/>
        <v>Aug</v>
      </c>
      <c r="J826" t="s">
        <v>259</v>
      </c>
      <c r="K826" t="str">
        <f t="shared" si="306"/>
        <v>08</v>
      </c>
      <c r="L826" t="str">
        <f t="shared" si="307"/>
        <v>Aug</v>
      </c>
      <c r="M826">
        <v>5</v>
      </c>
      <c r="N826">
        <f t="shared" si="308"/>
        <v>5</v>
      </c>
      <c r="O826">
        <f t="shared" si="309"/>
        <v>0</v>
      </c>
      <c r="P826">
        <f t="shared" si="310"/>
        <v>0</v>
      </c>
      <c r="Q826" t="s">
        <v>81</v>
      </c>
      <c r="R826" t="s">
        <v>17</v>
      </c>
      <c r="S826">
        <v>2</v>
      </c>
      <c r="T826">
        <v>2</v>
      </c>
      <c r="U826" s="2">
        <f>SUMIFS(SLR!L:L,SLR!D:D,'Резервации 2026'!E826)</f>
        <v>1668.714156</v>
      </c>
      <c r="V826" s="2">
        <f>+U826/M826</f>
        <v>333.74283120000001</v>
      </c>
      <c r="W826" t="s">
        <v>262</v>
      </c>
      <c r="X826" t="s">
        <v>1246</v>
      </c>
      <c r="Y826" t="s">
        <v>1233</v>
      </c>
      <c r="Z826" t="str">
        <f t="shared" si="311"/>
        <v>Nov</v>
      </c>
      <c r="AA826" s="6">
        <f t="shared" si="322"/>
        <v>0</v>
      </c>
      <c r="AB826" s="6">
        <f t="shared" si="322"/>
        <v>0</v>
      </c>
      <c r="AC826" s="6">
        <f t="shared" si="322"/>
        <v>0</v>
      </c>
      <c r="AD826" s="6">
        <f t="shared" si="322"/>
        <v>5</v>
      </c>
      <c r="AE826" s="6">
        <f t="shared" si="322"/>
        <v>0</v>
      </c>
      <c r="AF826" s="6">
        <f t="shared" si="312"/>
        <v>5</v>
      </c>
      <c r="AG826" s="6">
        <f t="shared" si="313"/>
        <v>0</v>
      </c>
      <c r="AH826" s="14" t="str">
        <f>LEFT(X826,2)&amp;"."&amp;VLOOKUP(MID(X826,4,3),'Data validation'!$A$1:$B$12,2,FALSE)&amp;".2025"</f>
        <v>15.11.2025</v>
      </c>
      <c r="AI826">
        <f t="shared" si="314"/>
        <v>46</v>
      </c>
      <c r="AJ826" t="str">
        <f>H826&amp;"."&amp;VLOOKUP(I826,'Data validation'!$A$1:$B$12,2,FALSE)&amp;".2026"</f>
        <v>03.08.2026</v>
      </c>
      <c r="AK826">
        <f t="shared" si="315"/>
        <v>32</v>
      </c>
      <c r="AL826" t="e">
        <f>VLOOKUP(E826,[2]Sheet1!$A:$B,2,FALSE)</f>
        <v>#N/A</v>
      </c>
    </row>
    <row r="827" spans="1:38" x14ac:dyDescent="0.25">
      <c r="A827" t="str">
        <f>VLOOKUP(Q827,'Data validation'!$K$2:$L$50,2,FALSE)</f>
        <v>BOOKING</v>
      </c>
      <c r="B827">
        <f t="shared" si="301"/>
        <v>0</v>
      </c>
      <c r="C827">
        <f t="shared" si="302"/>
        <v>5</v>
      </c>
      <c r="D827">
        <f t="shared" si="303"/>
        <v>0</v>
      </c>
      <c r="E827">
        <v>10140</v>
      </c>
      <c r="F827" t="s">
        <v>6843</v>
      </c>
      <c r="G827" t="s">
        <v>125</v>
      </c>
      <c r="H827" t="str">
        <f t="shared" si="304"/>
        <v>21</v>
      </c>
      <c r="I827" t="str">
        <f t="shared" si="305"/>
        <v>Jun</v>
      </c>
      <c r="J827" t="s">
        <v>950</v>
      </c>
      <c r="K827" t="str">
        <f t="shared" si="306"/>
        <v>26</v>
      </c>
      <c r="L827" t="str">
        <f t="shared" si="307"/>
        <v>Jun</v>
      </c>
      <c r="M827">
        <v>5</v>
      </c>
      <c r="N827">
        <f t="shared" si="308"/>
        <v>5</v>
      </c>
      <c r="O827">
        <f t="shared" si="309"/>
        <v>0</v>
      </c>
      <c r="P827">
        <f t="shared" si="310"/>
        <v>0</v>
      </c>
      <c r="Q827" t="s">
        <v>587</v>
      </c>
      <c r="R827" t="s">
        <v>63</v>
      </c>
      <c r="S827">
        <v>2</v>
      </c>
      <c r="T827">
        <v>2</v>
      </c>
      <c r="U827" s="2">
        <v>2325.4639266055042</v>
      </c>
      <c r="V827" s="2">
        <v>465.09278532110085</v>
      </c>
      <c r="W827" t="s">
        <v>262</v>
      </c>
      <c r="X827" t="s">
        <v>6844</v>
      </c>
      <c r="Y827" t="s">
        <v>6831</v>
      </c>
      <c r="Z827" t="str">
        <f t="shared" si="311"/>
        <v>Feb</v>
      </c>
      <c r="AA827" s="6">
        <f t="shared" si="322"/>
        <v>0</v>
      </c>
      <c r="AB827" s="6">
        <f t="shared" si="322"/>
        <v>5</v>
      </c>
      <c r="AC827" s="6">
        <f t="shared" si="322"/>
        <v>0</v>
      </c>
      <c r="AD827" s="6">
        <f t="shared" si="322"/>
        <v>0</v>
      </c>
      <c r="AE827" s="6">
        <f t="shared" si="322"/>
        <v>0</v>
      </c>
      <c r="AF827" s="6">
        <f t="shared" si="312"/>
        <v>5</v>
      </c>
      <c r="AG827" s="6">
        <f t="shared" si="313"/>
        <v>0</v>
      </c>
      <c r="AH827" s="14" t="str">
        <f>LEFT(X827,2)&amp;"."&amp;VLOOKUP(MID(X827,4,3),'Data validation'!$A$1:$B$12,2,FALSE)&amp;".2025"</f>
        <v>18.02.2025</v>
      </c>
      <c r="AI827">
        <f t="shared" si="314"/>
        <v>8</v>
      </c>
      <c r="AJ827" t="str">
        <f>H827&amp;"."&amp;VLOOKUP(I827,'Data validation'!$A$1:$B$12,2,FALSE)&amp;".2026"</f>
        <v>21.06.2026</v>
      </c>
      <c r="AK827">
        <f t="shared" si="315"/>
        <v>26</v>
      </c>
      <c r="AL827" t="str">
        <f>VLOOKUP(E827,[2]Sheet1!$A:$B,2,FALSE)</f>
        <v>Анулирана</v>
      </c>
    </row>
    <row r="828" spans="1:38" x14ac:dyDescent="0.25">
      <c r="A828" t="str">
        <f>VLOOKUP(Q828,'Data validation'!$K$2:$L$50,2,FALSE)</f>
        <v>TO</v>
      </c>
      <c r="B828">
        <f t="shared" si="301"/>
        <v>0</v>
      </c>
      <c r="C828">
        <f t="shared" si="302"/>
        <v>5</v>
      </c>
      <c r="D828">
        <f t="shared" si="303"/>
        <v>0</v>
      </c>
      <c r="E828">
        <v>9580</v>
      </c>
      <c r="F828" t="s">
        <v>5103</v>
      </c>
      <c r="G828" t="s">
        <v>1989</v>
      </c>
      <c r="H828" t="str">
        <f t="shared" si="304"/>
        <v>23</v>
      </c>
      <c r="I828" t="str">
        <f t="shared" si="305"/>
        <v>Jun</v>
      </c>
      <c r="J828" t="s">
        <v>276</v>
      </c>
      <c r="K828" t="str">
        <f t="shared" si="306"/>
        <v>28</v>
      </c>
      <c r="L828" t="str">
        <f t="shared" si="307"/>
        <v>Jun</v>
      </c>
      <c r="M828">
        <v>5</v>
      </c>
      <c r="N828">
        <f t="shared" si="308"/>
        <v>5</v>
      </c>
      <c r="O828">
        <f t="shared" si="309"/>
        <v>0</v>
      </c>
      <c r="P828">
        <f t="shared" si="310"/>
        <v>0</v>
      </c>
      <c r="Q828" t="s">
        <v>81</v>
      </c>
      <c r="R828" t="s">
        <v>57</v>
      </c>
      <c r="S828">
        <v>4</v>
      </c>
      <c r="T828">
        <v>1</v>
      </c>
      <c r="U828" s="2">
        <f>SUMIFS(SLR!L:L,SLR!D:D,'Резервации 2026'!E828)</f>
        <v>2449.2467923999998</v>
      </c>
      <c r="V828" s="2">
        <f>+U828/M828</f>
        <v>489.84935847999998</v>
      </c>
      <c r="W828" t="s">
        <v>262</v>
      </c>
      <c r="X828" t="s">
        <v>4725</v>
      </c>
      <c r="Y828" t="s">
        <v>4722</v>
      </c>
      <c r="Z828" t="str">
        <f t="shared" si="311"/>
        <v>Jan</v>
      </c>
      <c r="AA828" s="6">
        <f t="shared" si="322"/>
        <v>0</v>
      </c>
      <c r="AB828" s="6">
        <f t="shared" si="322"/>
        <v>5</v>
      </c>
      <c r="AC828" s="6">
        <f t="shared" si="322"/>
        <v>0</v>
      </c>
      <c r="AD828" s="6">
        <f t="shared" si="322"/>
        <v>0</v>
      </c>
      <c r="AE828" s="6">
        <f t="shared" si="322"/>
        <v>0</v>
      </c>
      <c r="AF828" s="6">
        <f t="shared" si="312"/>
        <v>5</v>
      </c>
      <c r="AG828" s="6">
        <f t="shared" si="313"/>
        <v>0</v>
      </c>
      <c r="AH828" s="14" t="str">
        <f>LEFT(X828,2)&amp;"."&amp;VLOOKUP(MID(X828,4,3),'Data validation'!$A$1:$B$12,2,FALSE)&amp;".2025"</f>
        <v>19.01.2025</v>
      </c>
      <c r="AI828">
        <f t="shared" si="314"/>
        <v>4</v>
      </c>
      <c r="AJ828" t="str">
        <f>H828&amp;"."&amp;VLOOKUP(I828,'Data validation'!$A$1:$B$12,2,FALSE)&amp;".2026"</f>
        <v>23.06.2026</v>
      </c>
      <c r="AK828">
        <f t="shared" si="315"/>
        <v>26</v>
      </c>
      <c r="AL828" t="e">
        <f>VLOOKUP(E828,[2]Sheet1!$A:$B,2,FALSE)</f>
        <v>#N/A</v>
      </c>
    </row>
    <row r="829" spans="1:38" x14ac:dyDescent="0.25">
      <c r="A829" t="str">
        <f>VLOOKUP(Q829,'Data validation'!$K$2:$L$50,2,FALSE)</f>
        <v>TO</v>
      </c>
      <c r="B829">
        <f t="shared" si="301"/>
        <v>0</v>
      </c>
      <c r="C829">
        <f t="shared" si="302"/>
        <v>0</v>
      </c>
      <c r="D829">
        <f t="shared" si="303"/>
        <v>7</v>
      </c>
      <c r="E829">
        <v>8111</v>
      </c>
      <c r="F829" t="s">
        <v>8016</v>
      </c>
      <c r="G829" t="s">
        <v>135</v>
      </c>
      <c r="H829" t="str">
        <f t="shared" si="304"/>
        <v>01</v>
      </c>
      <c r="I829" t="str">
        <f t="shared" si="305"/>
        <v>Aug</v>
      </c>
      <c r="J829" t="s">
        <v>259</v>
      </c>
      <c r="K829" t="str">
        <f t="shared" si="306"/>
        <v>08</v>
      </c>
      <c r="L829" t="str">
        <f t="shared" si="307"/>
        <v>Aug</v>
      </c>
      <c r="M829">
        <v>7</v>
      </c>
      <c r="N829">
        <f t="shared" si="308"/>
        <v>7</v>
      </c>
      <c r="O829">
        <f t="shared" si="309"/>
        <v>0</v>
      </c>
      <c r="P829">
        <f t="shared" si="310"/>
        <v>0</v>
      </c>
      <c r="Q829" t="s">
        <v>56</v>
      </c>
      <c r="R829" t="s">
        <v>63</v>
      </c>
      <c r="S829">
        <v>2</v>
      </c>
      <c r="T829">
        <v>1</v>
      </c>
      <c r="U829" s="2">
        <f>SUMIFS(Novoton!L:L,Novoton!D:D,'Резервации 2026'!E829)</f>
        <v>2073.6100826000002</v>
      </c>
      <c r="V829" s="2">
        <f>+U829/M829</f>
        <v>296.2300118</v>
      </c>
      <c r="X829" t="s">
        <v>261</v>
      </c>
      <c r="Y829" t="s">
        <v>254</v>
      </c>
      <c r="Z829" t="str">
        <f t="shared" si="311"/>
        <v>Oct</v>
      </c>
      <c r="AA829" s="6">
        <f t="shared" si="322"/>
        <v>0</v>
      </c>
      <c r="AB829" s="6">
        <f t="shared" si="322"/>
        <v>0</v>
      </c>
      <c r="AC829" s="6">
        <f t="shared" si="322"/>
        <v>0</v>
      </c>
      <c r="AD829" s="6">
        <f t="shared" si="322"/>
        <v>7</v>
      </c>
      <c r="AE829" s="6">
        <f t="shared" si="322"/>
        <v>0</v>
      </c>
      <c r="AF829" s="6">
        <f t="shared" si="312"/>
        <v>7</v>
      </c>
      <c r="AG829" s="6">
        <f t="shared" si="313"/>
        <v>0</v>
      </c>
      <c r="AH829" s="14" t="str">
        <f>LEFT(X829,2)&amp;"."&amp;VLOOKUP(MID(X829,4,3),'Data validation'!$A$1:$B$12,2,FALSE)&amp;".2025"</f>
        <v>31.10.2025</v>
      </c>
      <c r="AI829">
        <f t="shared" si="314"/>
        <v>44</v>
      </c>
      <c r="AJ829" t="str">
        <f>H829&amp;"."&amp;VLOOKUP(I829,'Data validation'!$A$1:$B$12,2,FALSE)&amp;".2026"</f>
        <v>01.08.2026</v>
      </c>
      <c r="AK829">
        <f t="shared" si="315"/>
        <v>31</v>
      </c>
      <c r="AL829" t="e">
        <f>VLOOKUP(E829,[2]Sheet1!$A:$B,2,FALSE)</f>
        <v>#N/A</v>
      </c>
    </row>
    <row r="830" spans="1:38" x14ac:dyDescent="0.25">
      <c r="A830" t="str">
        <f>VLOOKUP(Q830,'Data validation'!$K$2:$L$50,2,FALSE)</f>
        <v>TO</v>
      </c>
      <c r="B830">
        <f t="shared" si="301"/>
        <v>0</v>
      </c>
      <c r="C830">
        <f t="shared" si="302"/>
        <v>1</v>
      </c>
      <c r="D830">
        <f t="shared" si="303"/>
        <v>4</v>
      </c>
      <c r="E830">
        <v>9251</v>
      </c>
      <c r="F830" t="s">
        <v>8017</v>
      </c>
      <c r="G830" t="s">
        <v>519</v>
      </c>
      <c r="H830" t="str">
        <f t="shared" si="304"/>
        <v>21</v>
      </c>
      <c r="I830" t="str">
        <f t="shared" si="305"/>
        <v>Aug</v>
      </c>
      <c r="J830" t="s">
        <v>520</v>
      </c>
      <c r="K830" t="str">
        <f t="shared" si="306"/>
        <v>26</v>
      </c>
      <c r="L830" t="str">
        <f t="shared" si="307"/>
        <v>Aug</v>
      </c>
      <c r="M830">
        <v>5</v>
      </c>
      <c r="N830">
        <f t="shared" si="308"/>
        <v>5</v>
      </c>
      <c r="O830">
        <f t="shared" si="309"/>
        <v>0</v>
      </c>
      <c r="P830">
        <f t="shared" si="310"/>
        <v>0</v>
      </c>
      <c r="Q830" t="s">
        <v>116</v>
      </c>
      <c r="R830" t="s">
        <v>188</v>
      </c>
      <c r="S830">
        <v>2</v>
      </c>
      <c r="T830">
        <v>2</v>
      </c>
      <c r="U830" s="2">
        <f>SUMIFS(Solvex!L:L,Solvex!D:D,'Резервации 2026'!E830)</f>
        <v>0</v>
      </c>
      <c r="V830" s="2">
        <f>+U830/M830</f>
        <v>0</v>
      </c>
      <c r="X830" t="s">
        <v>3782</v>
      </c>
      <c r="Y830" t="s">
        <v>3766</v>
      </c>
      <c r="Z830" t="str">
        <f t="shared" si="311"/>
        <v>Dec</v>
      </c>
      <c r="AA830" s="6">
        <f t="shared" si="322"/>
        <v>0</v>
      </c>
      <c r="AB830" s="6">
        <f t="shared" si="322"/>
        <v>0</v>
      </c>
      <c r="AC830" s="6">
        <f t="shared" si="322"/>
        <v>0</v>
      </c>
      <c r="AD830" s="6">
        <f t="shared" si="322"/>
        <v>5</v>
      </c>
      <c r="AE830" s="6">
        <f t="shared" si="322"/>
        <v>0</v>
      </c>
      <c r="AF830" s="6">
        <f t="shared" si="312"/>
        <v>5</v>
      </c>
      <c r="AG830" s="6">
        <f t="shared" si="313"/>
        <v>0</v>
      </c>
      <c r="AH830" s="14" t="str">
        <f>LEFT(X830,2)&amp;"."&amp;VLOOKUP(MID(X830,4,3),'Data validation'!$A$1:$B$12,2,FALSE)&amp;".2025"</f>
        <v>30.12.2025</v>
      </c>
      <c r="AI830">
        <f t="shared" si="314"/>
        <v>53</v>
      </c>
      <c r="AJ830" t="str">
        <f>H830&amp;"."&amp;VLOOKUP(I830,'Data validation'!$A$1:$B$12,2,FALSE)&amp;".2026"</f>
        <v>21.08.2026</v>
      </c>
      <c r="AK830">
        <f t="shared" si="315"/>
        <v>34</v>
      </c>
      <c r="AL830" t="str">
        <f>VLOOKUP(E830,[2]Sheet1!$A:$B,2,FALSE)</f>
        <v>Анулирана</v>
      </c>
    </row>
    <row r="831" spans="1:38" x14ac:dyDescent="0.25">
      <c r="A831" t="str">
        <f>VLOOKUP(Q831,'Data validation'!$K$2:$L$50,2,FALSE)</f>
        <v>TO</v>
      </c>
      <c r="B831">
        <f t="shared" si="301"/>
        <v>0</v>
      </c>
      <c r="C831">
        <f t="shared" si="302"/>
        <v>0</v>
      </c>
      <c r="D831">
        <f t="shared" si="303"/>
        <v>5</v>
      </c>
      <c r="E831">
        <v>9263</v>
      </c>
      <c r="F831" t="s">
        <v>8018</v>
      </c>
      <c r="G831" t="s">
        <v>459</v>
      </c>
      <c r="H831" t="str">
        <f t="shared" si="304"/>
        <v>20</v>
      </c>
      <c r="I831" t="str">
        <f t="shared" si="305"/>
        <v>Aug</v>
      </c>
      <c r="J831" t="s">
        <v>523</v>
      </c>
      <c r="K831" t="str">
        <f t="shared" si="306"/>
        <v>25</v>
      </c>
      <c r="L831" t="str">
        <f t="shared" si="307"/>
        <v>Aug</v>
      </c>
      <c r="M831">
        <v>5</v>
      </c>
      <c r="N831">
        <f t="shared" si="308"/>
        <v>5</v>
      </c>
      <c r="O831">
        <f t="shared" si="309"/>
        <v>0</v>
      </c>
      <c r="P831">
        <f t="shared" si="310"/>
        <v>0</v>
      </c>
      <c r="Q831" t="s">
        <v>81</v>
      </c>
      <c r="R831" t="s">
        <v>20</v>
      </c>
      <c r="S831">
        <v>2</v>
      </c>
      <c r="T831">
        <v>1</v>
      </c>
      <c r="U831" s="2">
        <f>SUMIFS(SLR!L:L,SLR!D:D,'Резервации 2026'!E831)</f>
        <v>1453.1816899999999</v>
      </c>
      <c r="V831" s="2">
        <f>+U831/M831</f>
        <v>290.63633799999997</v>
      </c>
      <c r="W831" t="s">
        <v>262</v>
      </c>
      <c r="X831" t="s">
        <v>3797</v>
      </c>
      <c r="Y831" t="s">
        <v>3766</v>
      </c>
      <c r="Z831" t="str">
        <f t="shared" si="311"/>
        <v>Dec</v>
      </c>
      <c r="AA831" s="6">
        <f t="shared" si="322"/>
        <v>0</v>
      </c>
      <c r="AB831" s="6">
        <f t="shared" si="322"/>
        <v>0</v>
      </c>
      <c r="AC831" s="6">
        <f t="shared" si="322"/>
        <v>0</v>
      </c>
      <c r="AD831" s="6">
        <f t="shared" si="322"/>
        <v>5</v>
      </c>
      <c r="AE831" s="6">
        <f t="shared" si="322"/>
        <v>0</v>
      </c>
      <c r="AF831" s="6">
        <f t="shared" si="312"/>
        <v>5</v>
      </c>
      <c r="AG831" s="6">
        <f t="shared" si="313"/>
        <v>0</v>
      </c>
      <c r="AH831" s="14" t="str">
        <f>LEFT(X831,2)&amp;"."&amp;VLOOKUP(MID(X831,4,3),'Data validation'!$A$1:$B$12,2,FALSE)&amp;".2025"</f>
        <v>30.12.2025</v>
      </c>
      <c r="AI831">
        <f t="shared" si="314"/>
        <v>53</v>
      </c>
      <c r="AJ831" t="str">
        <f>H831&amp;"."&amp;VLOOKUP(I831,'Data validation'!$A$1:$B$12,2,FALSE)&amp;".2026"</f>
        <v>20.08.2026</v>
      </c>
      <c r="AK831">
        <f t="shared" si="315"/>
        <v>34</v>
      </c>
      <c r="AL831" t="e">
        <f>VLOOKUP(E831,[2]Sheet1!$A:$B,2,FALSE)</f>
        <v>#N/A</v>
      </c>
    </row>
    <row r="832" spans="1:38" x14ac:dyDescent="0.25">
      <c r="A832" t="str">
        <f>VLOOKUP(Q832,'Data validation'!$K$2:$L$50,2,FALSE)</f>
        <v>TO</v>
      </c>
      <c r="B832">
        <f t="shared" si="301"/>
        <v>0</v>
      </c>
      <c r="C832">
        <f t="shared" si="302"/>
        <v>0</v>
      </c>
      <c r="D832">
        <f t="shared" si="303"/>
        <v>5</v>
      </c>
      <c r="E832">
        <v>9126</v>
      </c>
      <c r="F832" t="s">
        <v>8019</v>
      </c>
      <c r="G832" t="s">
        <v>160</v>
      </c>
      <c r="H832" t="str">
        <f t="shared" si="304"/>
        <v>04</v>
      </c>
      <c r="I832" t="str">
        <f t="shared" si="305"/>
        <v>Aug</v>
      </c>
      <c r="J832" t="s">
        <v>79</v>
      </c>
      <c r="K832" t="str">
        <f t="shared" si="306"/>
        <v>09</v>
      </c>
      <c r="L832" t="str">
        <f t="shared" si="307"/>
        <v>Aug</v>
      </c>
      <c r="M832">
        <v>5</v>
      </c>
      <c r="N832">
        <f t="shared" si="308"/>
        <v>5</v>
      </c>
      <c r="O832">
        <f t="shared" si="309"/>
        <v>0</v>
      </c>
      <c r="P832">
        <f t="shared" si="310"/>
        <v>0</v>
      </c>
      <c r="Q832" t="s">
        <v>116</v>
      </c>
      <c r="R832" t="s">
        <v>57</v>
      </c>
      <c r="S832">
        <v>2</v>
      </c>
      <c r="T832">
        <v>3</v>
      </c>
      <c r="U832" s="2">
        <f>SUMIFS(Solvex!L:L,Solvex!D:D,'Резервации 2026'!E832)</f>
        <v>2624.2349024999999</v>
      </c>
      <c r="V832" s="2">
        <f t="shared" ref="V832:V833" si="323">+U832/M832</f>
        <v>524.84698049999997</v>
      </c>
      <c r="X832" t="s">
        <v>3598</v>
      </c>
      <c r="Y832" t="s">
        <v>3589</v>
      </c>
      <c r="Z832" t="str">
        <f t="shared" si="311"/>
        <v>Dec</v>
      </c>
      <c r="AA832" s="6">
        <f t="shared" si="322"/>
        <v>0</v>
      </c>
      <c r="AB832" s="6">
        <f t="shared" si="322"/>
        <v>0</v>
      </c>
      <c r="AC832" s="6">
        <f t="shared" si="322"/>
        <v>0</v>
      </c>
      <c r="AD832" s="6">
        <f t="shared" si="322"/>
        <v>5</v>
      </c>
      <c r="AE832" s="6">
        <f t="shared" si="322"/>
        <v>0</v>
      </c>
      <c r="AF832" s="6">
        <f t="shared" si="312"/>
        <v>5</v>
      </c>
      <c r="AG832" s="6">
        <f t="shared" si="313"/>
        <v>0</v>
      </c>
      <c r="AH832" s="14" t="str">
        <f>LEFT(X832,2)&amp;"."&amp;VLOOKUP(MID(X832,4,3),'Data validation'!$A$1:$B$12,2,FALSE)&amp;".2025"</f>
        <v>16.12.2025</v>
      </c>
      <c r="AI832">
        <f t="shared" si="314"/>
        <v>51</v>
      </c>
      <c r="AJ832" t="str">
        <f>H832&amp;"."&amp;VLOOKUP(I832,'Data validation'!$A$1:$B$12,2,FALSE)&amp;".2026"</f>
        <v>04.08.2026</v>
      </c>
      <c r="AK832">
        <f t="shared" si="315"/>
        <v>32</v>
      </c>
      <c r="AL832" t="e">
        <f>VLOOKUP(E832,[2]Sheet1!$A:$B,2,FALSE)</f>
        <v>#N/A</v>
      </c>
    </row>
    <row r="833" spans="1:38" x14ac:dyDescent="0.25">
      <c r="A833" t="str">
        <f>VLOOKUP(Q833,'Data validation'!$K$2:$L$50,2,FALSE)</f>
        <v>TO</v>
      </c>
      <c r="B833">
        <f t="shared" si="301"/>
        <v>0</v>
      </c>
      <c r="C833">
        <f t="shared" si="302"/>
        <v>0</v>
      </c>
      <c r="D833">
        <f t="shared" si="303"/>
        <v>5</v>
      </c>
      <c r="E833">
        <v>9301</v>
      </c>
      <c r="F833" t="s">
        <v>8020</v>
      </c>
      <c r="G833" t="s">
        <v>646</v>
      </c>
      <c r="H833" t="str">
        <f t="shared" si="304"/>
        <v>07</v>
      </c>
      <c r="I833" t="str">
        <f t="shared" si="305"/>
        <v>Aug</v>
      </c>
      <c r="J833" t="s">
        <v>354</v>
      </c>
      <c r="K833" t="str">
        <f t="shared" si="306"/>
        <v>12</v>
      </c>
      <c r="L833" t="str">
        <f t="shared" si="307"/>
        <v>Aug</v>
      </c>
      <c r="M833">
        <v>5</v>
      </c>
      <c r="N833">
        <f t="shared" si="308"/>
        <v>5</v>
      </c>
      <c r="O833">
        <f t="shared" si="309"/>
        <v>0</v>
      </c>
      <c r="P833">
        <f t="shared" si="310"/>
        <v>0</v>
      </c>
      <c r="Q833" t="s">
        <v>116</v>
      </c>
      <c r="R833" t="s">
        <v>110</v>
      </c>
      <c r="S833">
        <v>2</v>
      </c>
      <c r="T833">
        <v>4</v>
      </c>
      <c r="U833" s="2">
        <f>SUMIFS(Solvex!L:L,Solvex!D:D,'Резервации 2026'!E833)</f>
        <v>3079.063169</v>
      </c>
      <c r="V833" s="2">
        <f t="shared" si="323"/>
        <v>615.81263379999996</v>
      </c>
      <c r="X833" t="s">
        <v>3848</v>
      </c>
      <c r="Y833" t="s">
        <v>3819</v>
      </c>
      <c r="Z833" t="str">
        <f t="shared" si="311"/>
        <v>Dec</v>
      </c>
      <c r="AA833" s="6">
        <f t="shared" si="322"/>
        <v>0</v>
      </c>
      <c r="AB833" s="6">
        <f t="shared" si="322"/>
        <v>0</v>
      </c>
      <c r="AC833" s="6">
        <f t="shared" si="322"/>
        <v>0</v>
      </c>
      <c r="AD833" s="6">
        <f t="shared" si="322"/>
        <v>5</v>
      </c>
      <c r="AE833" s="6">
        <f t="shared" si="322"/>
        <v>0</v>
      </c>
      <c r="AF833" s="6">
        <f t="shared" si="312"/>
        <v>5</v>
      </c>
      <c r="AG833" s="6">
        <f t="shared" si="313"/>
        <v>0</v>
      </c>
      <c r="AH833" s="14" t="str">
        <f>LEFT(X833,2)&amp;"."&amp;VLOOKUP(MID(X833,4,3),'Data validation'!$A$1:$B$12,2,FALSE)&amp;".2025"</f>
        <v>31.12.2025</v>
      </c>
      <c r="AI833">
        <f t="shared" si="314"/>
        <v>53</v>
      </c>
      <c r="AJ833" t="str">
        <f>H833&amp;"."&amp;VLOOKUP(I833,'Data validation'!$A$1:$B$12,2,FALSE)&amp;".2026"</f>
        <v>07.08.2026</v>
      </c>
      <c r="AK833">
        <f t="shared" si="315"/>
        <v>32</v>
      </c>
      <c r="AL833" t="e">
        <f>VLOOKUP(E833,[2]Sheet1!$A:$B,2,FALSE)</f>
        <v>#N/A</v>
      </c>
    </row>
    <row r="834" spans="1:38" x14ac:dyDescent="0.25">
      <c r="A834" t="str">
        <f>VLOOKUP(Q834,'Data validation'!$K$2:$L$50,2,FALSE)</f>
        <v>TO</v>
      </c>
      <c r="B834">
        <f t="shared" ref="B834:B897" si="324">AA834+IF(I834="Jun",IF(_xlfn.NUMBERVALUE(H834)&gt;14,0,IF(_xlfn.NUMBERVALUE(K834)&lt;14,M834,15-_xlfn.NUMBERVALUE(H834))),0)</f>
        <v>0</v>
      </c>
      <c r="C834">
        <f t="shared" ref="C834:C897" si="325">M834-B834-D834</f>
        <v>0</v>
      </c>
      <c r="D834">
        <f t="shared" ref="D834:D897" si="326">IF(L834="Jul",IF(_xlfn.NUMBERVALUE(K834)&lt;11,0,IF(I834="Jul",IF(_xlfn.NUMBERVALUE(H834)&gt;11,M834,_xlfn.NUMBERVALUE(K834)-11),0)),0)+IF(L834="Aug",IF(_xlfn.NUMBERVALUE(K834)&gt;24,IF(_xlfn.NUMBERVALUE(H834)&gt;24,0,25-_xlfn.NUMBERVALUE(H834)),IF(I834="Aug",M834,_xlfn.NUMBERVALUE(K834)-1+32-_xlfn.NUMBERVALUE(H834))),0)</f>
        <v>5</v>
      </c>
      <c r="E834">
        <v>8743</v>
      </c>
      <c r="F834" t="s">
        <v>8021</v>
      </c>
      <c r="G834" t="s">
        <v>79</v>
      </c>
      <c r="H834" t="str">
        <f t="shared" ref="H834:H897" si="327">LEFT(G834,2)</f>
        <v>09</v>
      </c>
      <c r="I834" t="str">
        <f t="shared" ref="I834:I897" si="328">MID(G834,4,3)</f>
        <v>Aug</v>
      </c>
      <c r="J834" t="s">
        <v>1443</v>
      </c>
      <c r="K834" t="str">
        <f t="shared" ref="K834:K897" si="329">LEFT(J834,2)</f>
        <v>14</v>
      </c>
      <c r="L834" t="str">
        <f t="shared" ref="L834:L897" si="330">MID(J834,4,3)</f>
        <v>Aug</v>
      </c>
      <c r="M834">
        <v>5</v>
      </c>
      <c r="N834">
        <f t="shared" ref="N834:N897" si="331">+K834-H834</f>
        <v>5</v>
      </c>
      <c r="O834">
        <f t="shared" ref="O834:O897" si="332">IF(I834=L834,0,31-H834)</f>
        <v>0</v>
      </c>
      <c r="P834">
        <f t="shared" ref="P834:P897" si="333">IF(I834=L834,0,K834-1)</f>
        <v>0</v>
      </c>
      <c r="Q834" t="s">
        <v>81</v>
      </c>
      <c r="R834" t="s">
        <v>25</v>
      </c>
      <c r="S834">
        <v>2</v>
      </c>
      <c r="T834">
        <v>2</v>
      </c>
      <c r="U834" s="2">
        <f>SUMIFS(SLR!L:L,SLR!D:D,'Резервации 2026'!E834)</f>
        <v>1735.9947079999999</v>
      </c>
      <c r="V834" s="2">
        <f t="shared" ref="V834:V835" si="334">+U834/M834</f>
        <v>347.19894160000001</v>
      </c>
      <c r="W834" t="s">
        <v>262</v>
      </c>
      <c r="X834" t="s">
        <v>1804</v>
      </c>
      <c r="Y834" t="s">
        <v>1761</v>
      </c>
      <c r="Z834" t="str">
        <f t="shared" ref="Z834:Z897" si="335">MID(X834,4,3)</f>
        <v>Nov</v>
      </c>
      <c r="AA834" s="6">
        <f t="shared" si="322"/>
        <v>0</v>
      </c>
      <c r="AB834" s="6">
        <f t="shared" si="322"/>
        <v>0</v>
      </c>
      <c r="AC834" s="6">
        <f t="shared" si="322"/>
        <v>0</v>
      </c>
      <c r="AD834" s="6">
        <f t="shared" si="322"/>
        <v>5</v>
      </c>
      <c r="AE834" s="6">
        <f t="shared" si="322"/>
        <v>0</v>
      </c>
      <c r="AF834" s="6">
        <f t="shared" ref="AF834:AF897" si="336">SUM(AA834:AE834)</f>
        <v>5</v>
      </c>
      <c r="AG834" s="6">
        <f t="shared" ref="AG834:AG897" si="337">+AF834-M834</f>
        <v>0</v>
      </c>
      <c r="AH834" s="14" t="str">
        <f>LEFT(X834,2)&amp;"."&amp;VLOOKUP(MID(X834,4,3),'Data validation'!$A$1:$B$12,2,FALSE)&amp;".2025"</f>
        <v>24.11.2025</v>
      </c>
      <c r="AI834">
        <f t="shared" ref="AI834:AI897" si="338">WEEKNUM(AH834)</f>
        <v>48</v>
      </c>
      <c r="AJ834" t="str">
        <f>H834&amp;"."&amp;VLOOKUP(I834,'Data validation'!$A$1:$B$12,2,FALSE)&amp;".2026"</f>
        <v>09.08.2026</v>
      </c>
      <c r="AK834">
        <f t="shared" ref="AK834:AK897" si="339">WEEKNUM(AJ834)</f>
        <v>33</v>
      </c>
      <c r="AL834" t="e">
        <f>VLOOKUP(E834,[2]Sheet1!$A:$B,2,FALSE)</f>
        <v>#N/A</v>
      </c>
    </row>
    <row r="835" spans="1:38" x14ac:dyDescent="0.25">
      <c r="A835" t="str">
        <f>VLOOKUP(Q835,'Data validation'!$K$2:$L$50,2,FALSE)</f>
        <v>TO</v>
      </c>
      <c r="B835">
        <f t="shared" si="324"/>
        <v>0</v>
      </c>
      <c r="C835">
        <f t="shared" si="325"/>
        <v>5</v>
      </c>
      <c r="D835">
        <f t="shared" si="326"/>
        <v>0</v>
      </c>
      <c r="E835">
        <v>8888</v>
      </c>
      <c r="F835" t="s">
        <v>8022</v>
      </c>
      <c r="G835" t="s">
        <v>238</v>
      </c>
      <c r="H835" t="str">
        <f t="shared" si="327"/>
        <v>27</v>
      </c>
      <c r="I835" t="str">
        <f t="shared" si="328"/>
        <v>Aug</v>
      </c>
      <c r="J835" t="s">
        <v>213</v>
      </c>
      <c r="K835" t="str">
        <f t="shared" si="329"/>
        <v>01</v>
      </c>
      <c r="L835" t="str">
        <f t="shared" si="330"/>
        <v>Sep</v>
      </c>
      <c r="M835">
        <v>5</v>
      </c>
      <c r="N835">
        <f t="shared" si="331"/>
        <v>-26</v>
      </c>
      <c r="O835">
        <f t="shared" si="332"/>
        <v>4</v>
      </c>
      <c r="P835">
        <f t="shared" si="333"/>
        <v>0</v>
      </c>
      <c r="Q835" t="s">
        <v>81</v>
      </c>
      <c r="R835" t="s">
        <v>63</v>
      </c>
      <c r="S835">
        <v>2</v>
      </c>
      <c r="T835">
        <v>2</v>
      </c>
      <c r="U835" s="2">
        <f>SUMIFS(SLR!L:L,SLR!D:D,'Резервации 2026'!E835)</f>
        <v>1635.7975371</v>
      </c>
      <c r="V835" s="2">
        <f t="shared" si="334"/>
        <v>327.15950742000001</v>
      </c>
      <c r="W835" t="s">
        <v>262</v>
      </c>
      <c r="X835" t="s">
        <v>2903</v>
      </c>
      <c r="Y835" t="s">
        <v>2084</v>
      </c>
      <c r="Z835" t="str">
        <f t="shared" si="335"/>
        <v>Nov</v>
      </c>
      <c r="AA835" s="6">
        <f t="shared" si="322"/>
        <v>0</v>
      </c>
      <c r="AB835" s="6">
        <f t="shared" si="322"/>
        <v>0</v>
      </c>
      <c r="AC835" s="6">
        <f t="shared" si="322"/>
        <v>0</v>
      </c>
      <c r="AD835" s="6">
        <f t="shared" si="322"/>
        <v>4</v>
      </c>
      <c r="AE835" s="6">
        <f t="shared" si="322"/>
        <v>0</v>
      </c>
      <c r="AF835" s="6">
        <f t="shared" si="336"/>
        <v>4</v>
      </c>
      <c r="AG835" s="6">
        <f t="shared" si="337"/>
        <v>-1</v>
      </c>
      <c r="AH835" s="14" t="str">
        <f>LEFT(X835,2)&amp;"."&amp;VLOOKUP(MID(X835,4,3),'Data validation'!$A$1:$B$12,2,FALSE)&amp;".2025"</f>
        <v>28.11.2025</v>
      </c>
      <c r="AI835">
        <f t="shared" si="338"/>
        <v>48</v>
      </c>
      <c r="AJ835" t="str">
        <f>H835&amp;"."&amp;VLOOKUP(I835,'Data validation'!$A$1:$B$12,2,FALSE)&amp;".2026"</f>
        <v>27.08.2026</v>
      </c>
      <c r="AK835">
        <f t="shared" si="339"/>
        <v>35</v>
      </c>
      <c r="AL835" t="e">
        <f>VLOOKUP(E835,[2]Sheet1!$A:$B,2,FALSE)</f>
        <v>#N/A</v>
      </c>
    </row>
    <row r="836" spans="1:38" x14ac:dyDescent="0.25">
      <c r="A836" t="str">
        <f>VLOOKUP(Q836,'Data validation'!$K$2:$L$50,2,FALSE)</f>
        <v>TOPOLA SKIES</v>
      </c>
      <c r="B836">
        <f t="shared" si="324"/>
        <v>0</v>
      </c>
      <c r="C836">
        <f t="shared" si="325"/>
        <v>0</v>
      </c>
      <c r="D836">
        <f t="shared" si="326"/>
        <v>6</v>
      </c>
      <c r="E836">
        <v>9281</v>
      </c>
      <c r="F836" t="s">
        <v>7723</v>
      </c>
      <c r="G836" t="s">
        <v>543</v>
      </c>
      <c r="H836" t="str">
        <f t="shared" si="327"/>
        <v>16</v>
      </c>
      <c r="I836" t="str">
        <f t="shared" si="328"/>
        <v>Aug</v>
      </c>
      <c r="J836" t="s">
        <v>91</v>
      </c>
      <c r="K836" t="str">
        <f t="shared" si="329"/>
        <v>22</v>
      </c>
      <c r="L836" t="str">
        <f t="shared" si="330"/>
        <v>Aug</v>
      </c>
      <c r="M836">
        <v>6</v>
      </c>
      <c r="N836">
        <f t="shared" si="331"/>
        <v>6</v>
      </c>
      <c r="O836">
        <f t="shared" si="332"/>
        <v>0</v>
      </c>
      <c r="P836">
        <f t="shared" si="333"/>
        <v>0</v>
      </c>
      <c r="Q836" t="s">
        <v>35</v>
      </c>
      <c r="R836" t="s">
        <v>17</v>
      </c>
      <c r="S836">
        <v>2</v>
      </c>
      <c r="T836">
        <v>1</v>
      </c>
      <c r="U836" s="2">
        <v>2085.3813082568804</v>
      </c>
      <c r="V836" s="2">
        <v>347.56355137614673</v>
      </c>
      <c r="X836" t="s">
        <v>3821</v>
      </c>
      <c r="Y836" t="s">
        <v>3819</v>
      </c>
      <c r="Z836" t="str">
        <f t="shared" si="335"/>
        <v>Dec</v>
      </c>
      <c r="AA836" s="6">
        <f t="shared" si="322"/>
        <v>0</v>
      </c>
      <c r="AB836" s="6">
        <f t="shared" si="322"/>
        <v>0</v>
      </c>
      <c r="AC836" s="6">
        <f t="shared" si="322"/>
        <v>0</v>
      </c>
      <c r="AD836" s="6">
        <f t="shared" si="322"/>
        <v>6</v>
      </c>
      <c r="AE836" s="6">
        <f t="shared" si="322"/>
        <v>0</v>
      </c>
      <c r="AF836" s="6">
        <f t="shared" si="336"/>
        <v>6</v>
      </c>
      <c r="AG836" s="6">
        <f t="shared" si="337"/>
        <v>0</v>
      </c>
      <c r="AH836" s="14" t="str">
        <f>LEFT(X836,2)&amp;"."&amp;VLOOKUP(MID(X836,4,3),'Data validation'!$A$1:$B$12,2,FALSE)&amp;".2025"</f>
        <v>31.12.2025</v>
      </c>
      <c r="AI836">
        <f t="shared" si="338"/>
        <v>53</v>
      </c>
      <c r="AJ836" t="str">
        <f>H836&amp;"."&amp;VLOOKUP(I836,'Data validation'!$A$1:$B$12,2,FALSE)&amp;".2026"</f>
        <v>16.08.2026</v>
      </c>
      <c r="AK836">
        <f t="shared" si="339"/>
        <v>34</v>
      </c>
      <c r="AL836" t="e">
        <f>VLOOKUP(E836,[2]Sheet1!$A:$B,2,FALSE)</f>
        <v>#N/A</v>
      </c>
    </row>
    <row r="837" spans="1:38" x14ac:dyDescent="0.25">
      <c r="A837" t="str">
        <f>VLOOKUP(Q837,'Data validation'!$K$2:$L$50,2,FALSE)</f>
        <v>TO</v>
      </c>
      <c r="B837">
        <f t="shared" si="324"/>
        <v>0</v>
      </c>
      <c r="C837">
        <f t="shared" si="325"/>
        <v>0</v>
      </c>
      <c r="D837">
        <f t="shared" si="326"/>
        <v>6</v>
      </c>
      <c r="E837">
        <v>9325</v>
      </c>
      <c r="F837" t="s">
        <v>8023</v>
      </c>
      <c r="G837" t="s">
        <v>350</v>
      </c>
      <c r="H837" t="str">
        <f t="shared" si="327"/>
        <v>11</v>
      </c>
      <c r="I837" t="str">
        <f t="shared" si="328"/>
        <v>Aug</v>
      </c>
      <c r="J837" t="s">
        <v>60</v>
      </c>
      <c r="K837" t="str">
        <f t="shared" si="329"/>
        <v>17</v>
      </c>
      <c r="L837" t="str">
        <f t="shared" si="330"/>
        <v>Aug</v>
      </c>
      <c r="M837">
        <v>6</v>
      </c>
      <c r="N837">
        <f t="shared" si="331"/>
        <v>6</v>
      </c>
      <c r="O837">
        <f t="shared" si="332"/>
        <v>0</v>
      </c>
      <c r="P837">
        <f t="shared" si="333"/>
        <v>0</v>
      </c>
      <c r="Q837" t="s">
        <v>138</v>
      </c>
      <c r="R837" t="s">
        <v>63</v>
      </c>
      <c r="S837">
        <v>1</v>
      </c>
      <c r="T837">
        <v>1</v>
      </c>
      <c r="U837" s="2">
        <f>SUMIFS(TediKam!L:L,TediKam!D:D,'Резервации 2026'!E837)</f>
        <v>0</v>
      </c>
      <c r="V837" s="2">
        <f>+U837/M837</f>
        <v>0</v>
      </c>
      <c r="W837" t="s">
        <v>1025</v>
      </c>
      <c r="X837" t="s">
        <v>4196</v>
      </c>
      <c r="Y837" t="s">
        <v>3819</v>
      </c>
      <c r="Z837" t="str">
        <f t="shared" si="335"/>
        <v>Jan</v>
      </c>
      <c r="AA837" s="6">
        <f t="shared" si="322"/>
        <v>0</v>
      </c>
      <c r="AB837" s="6">
        <f t="shared" si="322"/>
        <v>0</v>
      </c>
      <c r="AC837" s="6">
        <f t="shared" si="322"/>
        <v>0</v>
      </c>
      <c r="AD837" s="6">
        <f t="shared" si="322"/>
        <v>6</v>
      </c>
      <c r="AE837" s="6">
        <f t="shared" si="322"/>
        <v>0</v>
      </c>
      <c r="AF837" s="6">
        <f t="shared" si="336"/>
        <v>6</v>
      </c>
      <c r="AG837" s="6">
        <f t="shared" si="337"/>
        <v>0</v>
      </c>
      <c r="AH837" s="14" t="str">
        <f>LEFT(X837,2)&amp;"."&amp;VLOOKUP(MID(X837,4,3),'Data validation'!$A$1:$B$12,2,FALSE)&amp;".2025"</f>
        <v>02.01.2025</v>
      </c>
      <c r="AI837">
        <f t="shared" si="338"/>
        <v>1</v>
      </c>
      <c r="AJ837" t="str">
        <f>H837&amp;"."&amp;VLOOKUP(I837,'Data validation'!$A$1:$B$12,2,FALSE)&amp;".2026"</f>
        <v>11.08.2026</v>
      </c>
      <c r="AK837">
        <f t="shared" si="339"/>
        <v>33</v>
      </c>
      <c r="AL837" t="str">
        <f>VLOOKUP(E837,[2]Sheet1!$A:$B,2,FALSE)</f>
        <v>Анулирана</v>
      </c>
    </row>
    <row r="838" spans="1:38" x14ac:dyDescent="0.25">
      <c r="A838" t="str">
        <f>VLOOKUP(Q838,'Data validation'!$K$2:$L$50,2,FALSE)</f>
        <v>TO</v>
      </c>
      <c r="B838">
        <f t="shared" si="324"/>
        <v>0</v>
      </c>
      <c r="C838">
        <f t="shared" si="325"/>
        <v>5</v>
      </c>
      <c r="D838">
        <f t="shared" si="326"/>
        <v>0</v>
      </c>
      <c r="E838">
        <v>8678</v>
      </c>
      <c r="F838" t="s">
        <v>8024</v>
      </c>
      <c r="G838" t="s">
        <v>523</v>
      </c>
      <c r="H838" t="str">
        <f t="shared" si="327"/>
        <v>25</v>
      </c>
      <c r="I838" t="str">
        <f t="shared" si="328"/>
        <v>Aug</v>
      </c>
      <c r="J838" t="s">
        <v>54</v>
      </c>
      <c r="K838" t="str">
        <f t="shared" si="329"/>
        <v>30</v>
      </c>
      <c r="L838" t="str">
        <f t="shared" si="330"/>
        <v>Aug</v>
      </c>
      <c r="M838">
        <v>5</v>
      </c>
      <c r="N838">
        <f t="shared" si="331"/>
        <v>5</v>
      </c>
      <c r="O838">
        <f t="shared" si="332"/>
        <v>0</v>
      </c>
      <c r="P838">
        <f t="shared" si="333"/>
        <v>0</v>
      </c>
      <c r="Q838" t="s">
        <v>162</v>
      </c>
      <c r="R838" t="s">
        <v>17</v>
      </c>
      <c r="S838">
        <v>2</v>
      </c>
      <c r="T838">
        <v>0</v>
      </c>
      <c r="U838" s="2">
        <f>SUMIFS(Magelan!L:L,Magelan!D:D,'Резервации 2026'!E838)</f>
        <v>1205.7691950000001</v>
      </c>
      <c r="V838" s="2">
        <f t="shared" ref="V838:V839" si="340">+U838/M838</f>
        <v>241.153839</v>
      </c>
      <c r="X838" t="s">
        <v>1660</v>
      </c>
      <c r="Y838" t="s">
        <v>1594</v>
      </c>
      <c r="Z838" t="str">
        <f t="shared" si="335"/>
        <v>Nov</v>
      </c>
      <c r="AA838" s="6">
        <f t="shared" si="322"/>
        <v>0</v>
      </c>
      <c r="AB838" s="6">
        <f t="shared" si="322"/>
        <v>0</v>
      </c>
      <c r="AC838" s="6">
        <f t="shared" si="322"/>
        <v>0</v>
      </c>
      <c r="AD838" s="6">
        <f t="shared" si="322"/>
        <v>5</v>
      </c>
      <c r="AE838" s="6">
        <f t="shared" si="322"/>
        <v>0</v>
      </c>
      <c r="AF838" s="6">
        <f t="shared" si="336"/>
        <v>5</v>
      </c>
      <c r="AG838" s="6">
        <f t="shared" si="337"/>
        <v>0</v>
      </c>
      <c r="AH838" s="14" t="str">
        <f>LEFT(X838,2)&amp;"."&amp;VLOOKUP(MID(X838,4,3),'Data validation'!$A$1:$B$12,2,FALSE)&amp;".2025"</f>
        <v>21.11.2025</v>
      </c>
      <c r="AI838">
        <f t="shared" si="338"/>
        <v>47</v>
      </c>
      <c r="AJ838" t="str">
        <f>H838&amp;"."&amp;VLOOKUP(I838,'Data validation'!$A$1:$B$12,2,FALSE)&amp;".2026"</f>
        <v>25.08.2026</v>
      </c>
      <c r="AK838">
        <f t="shared" si="339"/>
        <v>35</v>
      </c>
      <c r="AL838" t="e">
        <f>VLOOKUP(E838,[2]Sheet1!$A:$B,2,FALSE)</f>
        <v>#N/A</v>
      </c>
    </row>
    <row r="839" spans="1:38" x14ac:dyDescent="0.25">
      <c r="A839" t="str">
        <f>VLOOKUP(Q839,'Data validation'!$K$2:$L$50,2,FALSE)</f>
        <v>TO</v>
      </c>
      <c r="B839">
        <f t="shared" si="324"/>
        <v>0</v>
      </c>
      <c r="C839">
        <f t="shared" si="325"/>
        <v>0</v>
      </c>
      <c r="D839">
        <f t="shared" si="326"/>
        <v>7</v>
      </c>
      <c r="E839">
        <v>9077</v>
      </c>
      <c r="F839" t="s">
        <v>8025</v>
      </c>
      <c r="G839" t="s">
        <v>78</v>
      </c>
      <c r="H839" t="str">
        <f t="shared" si="327"/>
        <v>02</v>
      </c>
      <c r="I839" t="str">
        <f t="shared" si="328"/>
        <v>Aug</v>
      </c>
      <c r="J839" t="s">
        <v>79</v>
      </c>
      <c r="K839" t="str">
        <f t="shared" si="329"/>
        <v>09</v>
      </c>
      <c r="L839" t="str">
        <f t="shared" si="330"/>
        <v>Aug</v>
      </c>
      <c r="M839">
        <v>7</v>
      </c>
      <c r="N839">
        <f t="shared" si="331"/>
        <v>7</v>
      </c>
      <c r="O839">
        <f t="shared" si="332"/>
        <v>0</v>
      </c>
      <c r="P839">
        <f t="shared" si="333"/>
        <v>0</v>
      </c>
      <c r="Q839" t="s">
        <v>162</v>
      </c>
      <c r="R839" t="s">
        <v>57</v>
      </c>
      <c r="S839">
        <v>5</v>
      </c>
      <c r="T839">
        <v>0</v>
      </c>
      <c r="U839" s="2">
        <f>SUMIFS(Magelan!L:L,Magelan!D:D,'Резервации 2026'!E839)</f>
        <v>4408.7146361999994</v>
      </c>
      <c r="V839" s="2">
        <f t="shared" si="340"/>
        <v>629.8163765999999</v>
      </c>
      <c r="X839" t="s">
        <v>3433</v>
      </c>
      <c r="Y839" t="s">
        <v>3429</v>
      </c>
      <c r="Z839" t="str">
        <f t="shared" si="335"/>
        <v>Dec</v>
      </c>
      <c r="AA839" s="6">
        <f t="shared" si="322"/>
        <v>0</v>
      </c>
      <c r="AB839" s="6">
        <f t="shared" si="322"/>
        <v>0</v>
      </c>
      <c r="AC839" s="6">
        <f t="shared" si="322"/>
        <v>0</v>
      </c>
      <c r="AD839" s="6">
        <f t="shared" si="322"/>
        <v>7</v>
      </c>
      <c r="AE839" s="6">
        <f t="shared" si="322"/>
        <v>0</v>
      </c>
      <c r="AF839" s="6">
        <f t="shared" si="336"/>
        <v>7</v>
      </c>
      <c r="AG839" s="6">
        <f t="shared" si="337"/>
        <v>0</v>
      </c>
      <c r="AH839" s="14" t="str">
        <f>LEFT(X839,2)&amp;"."&amp;VLOOKUP(MID(X839,4,3),'Data validation'!$A$1:$B$12,2,FALSE)&amp;".2025"</f>
        <v>11.12.2025</v>
      </c>
      <c r="AI839">
        <f t="shared" si="338"/>
        <v>50</v>
      </c>
      <c r="AJ839" t="str">
        <f>H839&amp;"."&amp;VLOOKUP(I839,'Data validation'!$A$1:$B$12,2,FALSE)&amp;".2026"</f>
        <v>02.08.2026</v>
      </c>
      <c r="AK839">
        <f t="shared" si="339"/>
        <v>32</v>
      </c>
      <c r="AL839" t="e">
        <f>VLOOKUP(E839,[2]Sheet1!$A:$B,2,FALSE)</f>
        <v>#N/A</v>
      </c>
    </row>
    <row r="840" spans="1:38" x14ac:dyDescent="0.25">
      <c r="A840" t="str">
        <f>VLOOKUP(Q840,'Data validation'!$K$2:$L$50,2,FALSE)</f>
        <v>TO</v>
      </c>
      <c r="B840">
        <f t="shared" si="324"/>
        <v>0</v>
      </c>
      <c r="C840">
        <f t="shared" si="325"/>
        <v>0</v>
      </c>
      <c r="D840">
        <f t="shared" si="326"/>
        <v>5</v>
      </c>
      <c r="E840">
        <v>8088</v>
      </c>
      <c r="F840" t="s">
        <v>8026</v>
      </c>
      <c r="G840" t="s">
        <v>135</v>
      </c>
      <c r="H840" t="str">
        <f t="shared" si="327"/>
        <v>01</v>
      </c>
      <c r="I840" t="str">
        <f t="shared" si="328"/>
        <v>Aug</v>
      </c>
      <c r="J840" t="s">
        <v>136</v>
      </c>
      <c r="K840" t="str">
        <f t="shared" si="329"/>
        <v>06</v>
      </c>
      <c r="L840" t="str">
        <f t="shared" si="330"/>
        <v>Aug</v>
      </c>
      <c r="M840">
        <v>5</v>
      </c>
      <c r="N840">
        <f t="shared" si="331"/>
        <v>5</v>
      </c>
      <c r="O840">
        <f t="shared" si="332"/>
        <v>0</v>
      </c>
      <c r="P840">
        <f t="shared" si="333"/>
        <v>0</v>
      </c>
      <c r="Q840" t="s">
        <v>56</v>
      </c>
      <c r="R840" t="s">
        <v>17</v>
      </c>
      <c r="S840">
        <v>2</v>
      </c>
      <c r="T840">
        <v>2</v>
      </c>
      <c r="U840" s="2">
        <f>SUMIFS(Novoton!L:L,Novoton!D:D,'Резервации 2026'!E840)</f>
        <v>1807.6758775000001</v>
      </c>
      <c r="V840" s="2">
        <f>+U840/M840</f>
        <v>361.53517550000004</v>
      </c>
      <c r="X840" t="s">
        <v>206</v>
      </c>
      <c r="Y840" t="s">
        <v>69</v>
      </c>
      <c r="Z840" t="str">
        <f t="shared" si="335"/>
        <v>Oct</v>
      </c>
      <c r="AA840" s="6">
        <f t="shared" si="322"/>
        <v>0</v>
      </c>
      <c r="AB840" s="6">
        <f t="shared" si="322"/>
        <v>0</v>
      </c>
      <c r="AC840" s="6">
        <f t="shared" si="322"/>
        <v>0</v>
      </c>
      <c r="AD840" s="6">
        <f t="shared" si="322"/>
        <v>5</v>
      </c>
      <c r="AE840" s="6">
        <f t="shared" si="322"/>
        <v>0</v>
      </c>
      <c r="AF840" s="6">
        <f t="shared" si="336"/>
        <v>5</v>
      </c>
      <c r="AG840" s="6">
        <f t="shared" si="337"/>
        <v>0</v>
      </c>
      <c r="AH840" s="14" t="str">
        <f>LEFT(X840,2)&amp;"."&amp;VLOOKUP(MID(X840,4,3),'Data validation'!$A$1:$B$12,2,FALSE)&amp;".2025"</f>
        <v>28.10.2025</v>
      </c>
      <c r="AI840">
        <f t="shared" si="338"/>
        <v>44</v>
      </c>
      <c r="AJ840" t="str">
        <f>H840&amp;"."&amp;VLOOKUP(I840,'Data validation'!$A$1:$B$12,2,FALSE)&amp;".2026"</f>
        <v>01.08.2026</v>
      </c>
      <c r="AK840">
        <f t="shared" si="339"/>
        <v>31</v>
      </c>
      <c r="AL840" t="e">
        <f>VLOOKUP(E840,[2]Sheet1!$A:$B,2,FALSE)</f>
        <v>#N/A</v>
      </c>
    </row>
    <row r="841" spans="1:38" x14ac:dyDescent="0.25">
      <c r="A841" t="str">
        <f>VLOOKUP(Q841,'Data validation'!$K$2:$L$50,2,FALSE)</f>
        <v>TO</v>
      </c>
      <c r="B841">
        <f t="shared" si="324"/>
        <v>0</v>
      </c>
      <c r="C841">
        <f t="shared" si="325"/>
        <v>0</v>
      </c>
      <c r="D841">
        <f t="shared" si="326"/>
        <v>7</v>
      </c>
      <c r="E841">
        <v>9452</v>
      </c>
      <c r="F841" t="s">
        <v>8027</v>
      </c>
      <c r="G841" t="s">
        <v>84</v>
      </c>
      <c r="H841" t="str">
        <f t="shared" si="327"/>
        <v>20</v>
      </c>
      <c r="I841" t="str">
        <f t="shared" si="328"/>
        <v>Jul</v>
      </c>
      <c r="J841" t="s">
        <v>94</v>
      </c>
      <c r="K841" t="str">
        <f t="shared" si="329"/>
        <v>27</v>
      </c>
      <c r="L841" t="str">
        <f t="shared" si="330"/>
        <v>Jul</v>
      </c>
      <c r="M841">
        <v>7</v>
      </c>
      <c r="N841">
        <f t="shared" si="331"/>
        <v>7</v>
      </c>
      <c r="O841">
        <f t="shared" si="332"/>
        <v>0</v>
      </c>
      <c r="P841">
        <f t="shared" si="333"/>
        <v>0</v>
      </c>
      <c r="Q841" t="s">
        <v>116</v>
      </c>
      <c r="R841" t="s">
        <v>17</v>
      </c>
      <c r="S841">
        <v>3</v>
      </c>
      <c r="T841">
        <v>0</v>
      </c>
      <c r="U841" s="2">
        <f>SUMIFS(Solvex!L:L,Solvex!D:D,'Резервации 2026'!E841)</f>
        <v>2943.5241499999997</v>
      </c>
      <c r="V841" s="2">
        <f>+U841/M841</f>
        <v>420.50344999999999</v>
      </c>
      <c r="W841" t="s">
        <v>262</v>
      </c>
      <c r="X841" t="s">
        <v>4565</v>
      </c>
      <c r="Y841" t="s">
        <v>4556</v>
      </c>
      <c r="Z841" t="str">
        <f t="shared" si="335"/>
        <v>Jan</v>
      </c>
      <c r="AA841" s="6">
        <f t="shared" si="322"/>
        <v>0</v>
      </c>
      <c r="AB841" s="6">
        <f t="shared" si="322"/>
        <v>0</v>
      </c>
      <c r="AC841" s="6">
        <f t="shared" si="322"/>
        <v>7</v>
      </c>
      <c r="AD841" s="6">
        <f t="shared" si="322"/>
        <v>0</v>
      </c>
      <c r="AE841" s="6">
        <f t="shared" si="322"/>
        <v>0</v>
      </c>
      <c r="AF841" s="6">
        <f t="shared" si="336"/>
        <v>7</v>
      </c>
      <c r="AG841" s="6">
        <f t="shared" si="337"/>
        <v>0</v>
      </c>
      <c r="AH841" s="14" t="str">
        <f>LEFT(X841,2)&amp;"."&amp;VLOOKUP(MID(X841,4,3),'Data validation'!$A$1:$B$12,2,FALSE)&amp;".2025"</f>
        <v>12.01.2025</v>
      </c>
      <c r="AI841">
        <f t="shared" si="338"/>
        <v>3</v>
      </c>
      <c r="AJ841" t="str">
        <f>H841&amp;"."&amp;VLOOKUP(I841,'Data validation'!$A$1:$B$12,2,FALSE)&amp;".2026"</f>
        <v>20.07.2026</v>
      </c>
      <c r="AK841">
        <f t="shared" si="339"/>
        <v>30</v>
      </c>
      <c r="AL841" t="e">
        <f>VLOOKUP(E841,[2]Sheet1!$A:$B,2,FALSE)</f>
        <v>#N/A</v>
      </c>
    </row>
    <row r="842" spans="1:38" x14ac:dyDescent="0.25">
      <c r="A842" t="str">
        <f>VLOOKUP(Q842,'Data validation'!$K$2:$L$50,2,FALSE)</f>
        <v>TO</v>
      </c>
      <c r="B842">
        <f t="shared" si="324"/>
        <v>0</v>
      </c>
      <c r="C842">
        <f t="shared" si="325"/>
        <v>0</v>
      </c>
      <c r="D842">
        <f t="shared" si="326"/>
        <v>7</v>
      </c>
      <c r="E842">
        <v>9193</v>
      </c>
      <c r="F842" t="s">
        <v>8028</v>
      </c>
      <c r="G842" t="s">
        <v>290</v>
      </c>
      <c r="H842" t="str">
        <f t="shared" si="327"/>
        <v>05</v>
      </c>
      <c r="I842" t="str">
        <f t="shared" si="328"/>
        <v>Aug</v>
      </c>
      <c r="J842" t="s">
        <v>354</v>
      </c>
      <c r="K842" t="str">
        <f t="shared" si="329"/>
        <v>12</v>
      </c>
      <c r="L842" t="str">
        <f t="shared" si="330"/>
        <v>Aug</v>
      </c>
      <c r="M842">
        <v>7</v>
      </c>
      <c r="N842">
        <f t="shared" si="331"/>
        <v>7</v>
      </c>
      <c r="O842">
        <f t="shared" si="332"/>
        <v>0</v>
      </c>
      <c r="P842">
        <f t="shared" si="333"/>
        <v>0</v>
      </c>
      <c r="Q842" t="s">
        <v>81</v>
      </c>
      <c r="R842" t="s">
        <v>48</v>
      </c>
      <c r="S842">
        <v>3</v>
      </c>
      <c r="T842">
        <v>1</v>
      </c>
      <c r="U842" s="2">
        <f>SUMIFS(SLR!L:L,SLR!D:D,'Резервации 2026'!E842)</f>
        <v>3174.2142985</v>
      </c>
      <c r="V842" s="2">
        <f t="shared" ref="V842:V846" si="341">+U842/M842</f>
        <v>453.45918549999999</v>
      </c>
      <c r="W842" t="s">
        <v>262</v>
      </c>
      <c r="X842" t="s">
        <v>3697</v>
      </c>
      <c r="Y842" t="s">
        <v>3698</v>
      </c>
      <c r="Z842" t="str">
        <f t="shared" si="335"/>
        <v>Dec</v>
      </c>
      <c r="AA842" s="6">
        <f t="shared" si="322"/>
        <v>0</v>
      </c>
      <c r="AB842" s="6">
        <f t="shared" si="322"/>
        <v>0</v>
      </c>
      <c r="AC842" s="6">
        <f t="shared" si="322"/>
        <v>0</v>
      </c>
      <c r="AD842" s="6">
        <f t="shared" si="322"/>
        <v>7</v>
      </c>
      <c r="AE842" s="6">
        <f t="shared" si="322"/>
        <v>0</v>
      </c>
      <c r="AF842" s="6">
        <f t="shared" si="336"/>
        <v>7</v>
      </c>
      <c r="AG842" s="6">
        <f t="shared" si="337"/>
        <v>0</v>
      </c>
      <c r="AH842" s="14" t="str">
        <f>LEFT(X842,2)&amp;"."&amp;VLOOKUP(MID(X842,4,3),'Data validation'!$A$1:$B$12,2,FALSE)&amp;".2025"</f>
        <v>26.12.2025</v>
      </c>
      <c r="AI842">
        <f t="shared" si="338"/>
        <v>52</v>
      </c>
      <c r="AJ842" t="str">
        <f>H842&amp;"."&amp;VLOOKUP(I842,'Data validation'!$A$1:$B$12,2,FALSE)&amp;".2026"</f>
        <v>05.08.2026</v>
      </c>
      <c r="AK842">
        <f t="shared" si="339"/>
        <v>32</v>
      </c>
      <c r="AL842" t="e">
        <f>VLOOKUP(E842,[2]Sheet1!$A:$B,2,FALSE)</f>
        <v>#N/A</v>
      </c>
    </row>
    <row r="843" spans="1:38" x14ac:dyDescent="0.25">
      <c r="A843" t="str">
        <f>VLOOKUP(Q843,'Data validation'!$K$2:$L$50,2,FALSE)</f>
        <v>TO</v>
      </c>
      <c r="B843">
        <f t="shared" si="324"/>
        <v>0</v>
      </c>
      <c r="C843">
        <f t="shared" si="325"/>
        <v>7</v>
      </c>
      <c r="D843">
        <f t="shared" si="326"/>
        <v>0</v>
      </c>
      <c r="E843">
        <v>8790</v>
      </c>
      <c r="F843" t="s">
        <v>8029</v>
      </c>
      <c r="G843" t="s">
        <v>131</v>
      </c>
      <c r="H843" t="str">
        <f t="shared" si="327"/>
        <v>29</v>
      </c>
      <c r="I843" t="str">
        <f t="shared" si="328"/>
        <v>Aug</v>
      </c>
      <c r="J843" t="s">
        <v>694</v>
      </c>
      <c r="K843" t="str">
        <f t="shared" si="329"/>
        <v>05</v>
      </c>
      <c r="L843" t="str">
        <f t="shared" si="330"/>
        <v>Sep</v>
      </c>
      <c r="M843">
        <v>7</v>
      </c>
      <c r="N843">
        <f t="shared" si="331"/>
        <v>-24</v>
      </c>
      <c r="O843">
        <f t="shared" si="332"/>
        <v>2</v>
      </c>
      <c r="P843">
        <f t="shared" si="333"/>
        <v>4</v>
      </c>
      <c r="Q843" t="s">
        <v>81</v>
      </c>
      <c r="R843" t="s">
        <v>57</v>
      </c>
      <c r="S843">
        <v>3</v>
      </c>
      <c r="T843">
        <v>3</v>
      </c>
      <c r="U843" s="2">
        <f>SUMIFS(SLR!L:L,SLR!D:D,'Резервации 2026'!E843)</f>
        <v>3102.7678286</v>
      </c>
      <c r="V843" s="2">
        <f t="shared" si="341"/>
        <v>443.25254694285712</v>
      </c>
      <c r="W843" t="s">
        <v>262</v>
      </c>
      <c r="X843" t="s">
        <v>1913</v>
      </c>
      <c r="Y843" t="s">
        <v>1761</v>
      </c>
      <c r="Z843" t="str">
        <f t="shared" si="335"/>
        <v>Nov</v>
      </c>
      <c r="AA843" s="6">
        <f t="shared" si="322"/>
        <v>0</v>
      </c>
      <c r="AB843" s="6">
        <f t="shared" si="322"/>
        <v>0</v>
      </c>
      <c r="AC843" s="6">
        <f t="shared" si="322"/>
        <v>0</v>
      </c>
      <c r="AD843" s="6">
        <f t="shared" si="322"/>
        <v>2</v>
      </c>
      <c r="AE843" s="6">
        <f t="shared" si="322"/>
        <v>4</v>
      </c>
      <c r="AF843" s="6">
        <f t="shared" si="336"/>
        <v>6</v>
      </c>
      <c r="AG843" s="6">
        <f t="shared" si="337"/>
        <v>-1</v>
      </c>
      <c r="AH843" s="14" t="str">
        <f>LEFT(X843,2)&amp;"."&amp;VLOOKUP(MID(X843,4,3),'Data validation'!$A$1:$B$12,2,FALSE)&amp;".2025"</f>
        <v>24.11.2025</v>
      </c>
      <c r="AI843">
        <f t="shared" si="338"/>
        <v>48</v>
      </c>
      <c r="AJ843" t="str">
        <f>H843&amp;"."&amp;VLOOKUP(I843,'Data validation'!$A$1:$B$12,2,FALSE)&amp;".2026"</f>
        <v>29.08.2026</v>
      </c>
      <c r="AK843">
        <f t="shared" si="339"/>
        <v>35</v>
      </c>
      <c r="AL843" t="e">
        <f>VLOOKUP(E843,[2]Sheet1!$A:$B,2,FALSE)</f>
        <v>#N/A</v>
      </c>
    </row>
    <row r="844" spans="1:38" x14ac:dyDescent="0.25">
      <c r="A844" t="str">
        <f>VLOOKUP(Q844,'Data validation'!$K$2:$L$50,2,FALSE)</f>
        <v>TO</v>
      </c>
      <c r="B844">
        <f t="shared" si="324"/>
        <v>0</v>
      </c>
      <c r="C844">
        <f t="shared" si="325"/>
        <v>0</v>
      </c>
      <c r="D844">
        <f t="shared" si="326"/>
        <v>6</v>
      </c>
      <c r="E844">
        <v>8504</v>
      </c>
      <c r="F844" t="s">
        <v>8030</v>
      </c>
      <c r="G844" t="s">
        <v>60</v>
      </c>
      <c r="H844" t="str">
        <f t="shared" si="327"/>
        <v>17</v>
      </c>
      <c r="I844" t="str">
        <f t="shared" si="328"/>
        <v>Aug</v>
      </c>
      <c r="J844" t="s">
        <v>195</v>
      </c>
      <c r="K844" t="str">
        <f t="shared" si="329"/>
        <v>23</v>
      </c>
      <c r="L844" t="str">
        <f t="shared" si="330"/>
        <v>Aug</v>
      </c>
      <c r="M844">
        <v>6</v>
      </c>
      <c r="N844">
        <f t="shared" si="331"/>
        <v>6</v>
      </c>
      <c r="O844">
        <f t="shared" si="332"/>
        <v>0</v>
      </c>
      <c r="P844">
        <f t="shared" si="333"/>
        <v>0</v>
      </c>
      <c r="Q844" t="s">
        <v>81</v>
      </c>
      <c r="R844" t="s">
        <v>25</v>
      </c>
      <c r="S844">
        <v>2</v>
      </c>
      <c r="T844">
        <v>1</v>
      </c>
      <c r="U844" s="2">
        <f>SUMIFS(SLR!L:L,SLR!D:D,'Резервации 2026'!E844)</f>
        <v>1666.6018595999999</v>
      </c>
      <c r="V844" s="2">
        <f t="shared" si="341"/>
        <v>277.76697659999996</v>
      </c>
      <c r="W844" t="s">
        <v>262</v>
      </c>
      <c r="X844" t="s">
        <v>1227</v>
      </c>
      <c r="Y844" t="s">
        <v>1138</v>
      </c>
      <c r="Z844" t="str">
        <f t="shared" si="335"/>
        <v>Nov</v>
      </c>
      <c r="AA844" s="6">
        <f t="shared" si="322"/>
        <v>0</v>
      </c>
      <c r="AB844" s="6">
        <f t="shared" si="322"/>
        <v>0</v>
      </c>
      <c r="AC844" s="6">
        <f t="shared" si="322"/>
        <v>0</v>
      </c>
      <c r="AD844" s="6">
        <f t="shared" si="322"/>
        <v>6</v>
      </c>
      <c r="AE844" s="6">
        <f t="shared" si="322"/>
        <v>0</v>
      </c>
      <c r="AF844" s="6">
        <f t="shared" si="336"/>
        <v>6</v>
      </c>
      <c r="AG844" s="6">
        <f t="shared" si="337"/>
        <v>0</v>
      </c>
      <c r="AH844" s="14" t="str">
        <f>LEFT(X844,2)&amp;"."&amp;VLOOKUP(MID(X844,4,3),'Data validation'!$A$1:$B$12,2,FALSE)&amp;".2025"</f>
        <v>14.11.2025</v>
      </c>
      <c r="AI844">
        <f t="shared" si="338"/>
        <v>46</v>
      </c>
      <c r="AJ844" t="str">
        <f>H844&amp;"."&amp;VLOOKUP(I844,'Data validation'!$A$1:$B$12,2,FALSE)&amp;".2026"</f>
        <v>17.08.2026</v>
      </c>
      <c r="AK844">
        <f t="shared" si="339"/>
        <v>34</v>
      </c>
      <c r="AL844" t="e">
        <f>VLOOKUP(E844,[2]Sheet1!$A:$B,2,FALSE)</f>
        <v>#N/A</v>
      </c>
    </row>
    <row r="845" spans="1:38" x14ac:dyDescent="0.25">
      <c r="A845" t="str">
        <f>VLOOKUP(Q845,'Data validation'!$K$2:$L$50,2,FALSE)</f>
        <v>TO</v>
      </c>
      <c r="B845">
        <f t="shared" si="324"/>
        <v>0</v>
      </c>
      <c r="C845">
        <f t="shared" si="325"/>
        <v>0</v>
      </c>
      <c r="D845">
        <f t="shared" si="326"/>
        <v>8</v>
      </c>
      <c r="E845">
        <v>9000</v>
      </c>
      <c r="F845" t="s">
        <v>8031</v>
      </c>
      <c r="G845" t="s">
        <v>114</v>
      </c>
      <c r="H845" t="str">
        <f t="shared" si="327"/>
        <v>14</v>
      </c>
      <c r="I845" t="str">
        <f t="shared" si="328"/>
        <v>Jul</v>
      </c>
      <c r="J845" t="s">
        <v>538</v>
      </c>
      <c r="K845" t="str">
        <f t="shared" si="329"/>
        <v>22</v>
      </c>
      <c r="L845" t="str">
        <f t="shared" si="330"/>
        <v>Jul</v>
      </c>
      <c r="M845">
        <v>8</v>
      </c>
      <c r="N845">
        <f t="shared" si="331"/>
        <v>8</v>
      </c>
      <c r="O845">
        <f t="shared" si="332"/>
        <v>0</v>
      </c>
      <c r="P845">
        <f t="shared" si="333"/>
        <v>0</v>
      </c>
      <c r="Q845" t="s">
        <v>81</v>
      </c>
      <c r="R845" t="s">
        <v>17</v>
      </c>
      <c r="S845">
        <v>1</v>
      </c>
      <c r="T845">
        <v>0</v>
      </c>
      <c r="U845" s="2">
        <f>SUMIFS(SLR!L:L,SLR!D:D,'Резервации 2026'!E845)</f>
        <v>1619.7401728</v>
      </c>
      <c r="V845" s="2">
        <f t="shared" si="341"/>
        <v>202.4675216</v>
      </c>
      <c r="W845" t="s">
        <v>262</v>
      </c>
      <c r="X845" t="s">
        <v>3128</v>
      </c>
      <c r="Y845" t="s">
        <v>3216</v>
      </c>
      <c r="Z845" t="str">
        <f t="shared" si="335"/>
        <v>Dec</v>
      </c>
      <c r="AA845" s="6">
        <f t="shared" si="322"/>
        <v>0</v>
      </c>
      <c r="AB845" s="6">
        <f t="shared" si="322"/>
        <v>0</v>
      </c>
      <c r="AC845" s="6">
        <f t="shared" si="322"/>
        <v>8</v>
      </c>
      <c r="AD845" s="6">
        <f t="shared" si="322"/>
        <v>0</v>
      </c>
      <c r="AE845" s="6">
        <f t="shared" si="322"/>
        <v>0</v>
      </c>
      <c r="AF845" s="6">
        <f t="shared" si="336"/>
        <v>8</v>
      </c>
      <c r="AG845" s="6">
        <f t="shared" si="337"/>
        <v>0</v>
      </c>
      <c r="AH845" s="14" t="str">
        <f>LEFT(X845,2)&amp;"."&amp;VLOOKUP(MID(X845,4,3),'Data validation'!$A$1:$B$12,2,FALSE)&amp;".2025"</f>
        <v>02.12.2025</v>
      </c>
      <c r="AI845">
        <f t="shared" si="338"/>
        <v>49</v>
      </c>
      <c r="AJ845" t="str">
        <f>H845&amp;"."&amp;VLOOKUP(I845,'Data validation'!$A$1:$B$12,2,FALSE)&amp;".2026"</f>
        <v>14.07.2026</v>
      </c>
      <c r="AK845">
        <f t="shared" si="339"/>
        <v>29</v>
      </c>
      <c r="AL845" t="e">
        <f>VLOOKUP(E845,[2]Sheet1!$A:$B,2,FALSE)</f>
        <v>#N/A</v>
      </c>
    </row>
    <row r="846" spans="1:38" x14ac:dyDescent="0.25">
      <c r="A846" t="str">
        <f>VLOOKUP(Q846,'Data validation'!$K$2:$L$50,2,FALSE)</f>
        <v>TO</v>
      </c>
      <c r="B846">
        <f t="shared" si="324"/>
        <v>0</v>
      </c>
      <c r="C846">
        <f t="shared" si="325"/>
        <v>7</v>
      </c>
      <c r="D846">
        <f t="shared" si="326"/>
        <v>0</v>
      </c>
      <c r="E846">
        <v>8789</v>
      </c>
      <c r="F846" t="s">
        <v>8032</v>
      </c>
      <c r="G846" t="s">
        <v>131</v>
      </c>
      <c r="H846" t="str">
        <f t="shared" si="327"/>
        <v>29</v>
      </c>
      <c r="I846" t="str">
        <f t="shared" si="328"/>
        <v>Aug</v>
      </c>
      <c r="J846" t="s">
        <v>694</v>
      </c>
      <c r="K846" t="str">
        <f t="shared" si="329"/>
        <v>05</v>
      </c>
      <c r="L846" t="str">
        <f t="shared" si="330"/>
        <v>Sep</v>
      </c>
      <c r="M846">
        <v>7</v>
      </c>
      <c r="N846">
        <f t="shared" si="331"/>
        <v>-24</v>
      </c>
      <c r="O846">
        <f t="shared" si="332"/>
        <v>2</v>
      </c>
      <c r="P846">
        <f t="shared" si="333"/>
        <v>4</v>
      </c>
      <c r="Q846" t="s">
        <v>81</v>
      </c>
      <c r="R846" t="s">
        <v>17</v>
      </c>
      <c r="S846">
        <v>3</v>
      </c>
      <c r="T846">
        <v>1</v>
      </c>
      <c r="U846" s="2">
        <f>SUMIFS(SLR!L:L,SLR!D:D,'Резервации 2026'!E846)</f>
        <v>2075.4681211000002</v>
      </c>
      <c r="V846" s="2">
        <f t="shared" si="341"/>
        <v>296.49544587142861</v>
      </c>
      <c r="W846" t="s">
        <v>262</v>
      </c>
      <c r="X846" t="s">
        <v>1913</v>
      </c>
      <c r="Y846" t="s">
        <v>1761</v>
      </c>
      <c r="Z846" t="str">
        <f t="shared" si="335"/>
        <v>Nov</v>
      </c>
      <c r="AA846" s="6">
        <f t="shared" si="322"/>
        <v>0</v>
      </c>
      <c r="AB846" s="6">
        <f t="shared" si="322"/>
        <v>0</v>
      </c>
      <c r="AC846" s="6">
        <f t="shared" si="322"/>
        <v>0</v>
      </c>
      <c r="AD846" s="6">
        <f t="shared" si="322"/>
        <v>2</v>
      </c>
      <c r="AE846" s="6">
        <f t="shared" si="322"/>
        <v>4</v>
      </c>
      <c r="AF846" s="6">
        <f t="shared" si="336"/>
        <v>6</v>
      </c>
      <c r="AG846" s="6">
        <f t="shared" si="337"/>
        <v>-1</v>
      </c>
      <c r="AH846" s="14" t="str">
        <f>LEFT(X846,2)&amp;"."&amp;VLOOKUP(MID(X846,4,3),'Data validation'!$A$1:$B$12,2,FALSE)&amp;".2025"</f>
        <v>24.11.2025</v>
      </c>
      <c r="AI846">
        <f t="shared" si="338"/>
        <v>48</v>
      </c>
      <c r="AJ846" t="str">
        <f>H846&amp;"."&amp;VLOOKUP(I846,'Data validation'!$A$1:$B$12,2,FALSE)&amp;".2026"</f>
        <v>29.08.2026</v>
      </c>
      <c r="AK846">
        <f t="shared" si="339"/>
        <v>35</v>
      </c>
      <c r="AL846" t="e">
        <f>VLOOKUP(E846,[2]Sheet1!$A:$B,2,FALSE)</f>
        <v>#N/A</v>
      </c>
    </row>
    <row r="847" spans="1:38" x14ac:dyDescent="0.25">
      <c r="A847" t="str">
        <f>VLOOKUP(Q847,'Data validation'!$K$2:$L$50,2,FALSE)</f>
        <v>TO</v>
      </c>
      <c r="B847">
        <f t="shared" si="324"/>
        <v>0</v>
      </c>
      <c r="C847">
        <f t="shared" si="325"/>
        <v>0</v>
      </c>
      <c r="D847">
        <f t="shared" si="326"/>
        <v>7</v>
      </c>
      <c r="E847">
        <v>8791</v>
      </c>
      <c r="F847" t="s">
        <v>8033</v>
      </c>
      <c r="G847" t="s">
        <v>135</v>
      </c>
      <c r="H847" t="str">
        <f t="shared" si="327"/>
        <v>01</v>
      </c>
      <c r="I847" t="str">
        <f t="shared" si="328"/>
        <v>Aug</v>
      </c>
      <c r="J847" t="s">
        <v>259</v>
      </c>
      <c r="K847" t="str">
        <f t="shared" si="329"/>
        <v>08</v>
      </c>
      <c r="L847" t="str">
        <f t="shared" si="330"/>
        <v>Aug</v>
      </c>
      <c r="M847">
        <v>7</v>
      </c>
      <c r="N847">
        <f t="shared" si="331"/>
        <v>7</v>
      </c>
      <c r="O847">
        <f t="shared" si="332"/>
        <v>0</v>
      </c>
      <c r="P847">
        <f t="shared" si="333"/>
        <v>0</v>
      </c>
      <c r="Q847" t="s">
        <v>56</v>
      </c>
      <c r="R847" t="s">
        <v>63</v>
      </c>
      <c r="S847">
        <v>3</v>
      </c>
      <c r="T847">
        <v>1</v>
      </c>
      <c r="U847" s="2">
        <f>SUMIFS(Novoton!L:L,Novoton!D:D,'Резервации 2026'!E847)</f>
        <v>2584.1403875000001</v>
      </c>
      <c r="V847" s="2">
        <f>+U847/M847</f>
        <v>369.1629125</v>
      </c>
      <c r="X847" t="s">
        <v>1916</v>
      </c>
      <c r="Y847" t="s">
        <v>1761</v>
      </c>
      <c r="Z847" t="str">
        <f t="shared" si="335"/>
        <v>Nov</v>
      </c>
      <c r="AA847" s="6">
        <f t="shared" si="322"/>
        <v>0</v>
      </c>
      <c r="AB847" s="6">
        <f t="shared" si="322"/>
        <v>0</v>
      </c>
      <c r="AC847" s="6">
        <f t="shared" si="322"/>
        <v>0</v>
      </c>
      <c r="AD847" s="6">
        <f t="shared" si="322"/>
        <v>7</v>
      </c>
      <c r="AE847" s="6">
        <f t="shared" si="322"/>
        <v>0</v>
      </c>
      <c r="AF847" s="6">
        <f t="shared" si="336"/>
        <v>7</v>
      </c>
      <c r="AG847" s="6">
        <f t="shared" si="337"/>
        <v>0</v>
      </c>
      <c r="AH847" s="14" t="str">
        <f>LEFT(X847,2)&amp;"."&amp;VLOOKUP(MID(X847,4,3),'Data validation'!$A$1:$B$12,2,FALSE)&amp;".2025"</f>
        <v>24.11.2025</v>
      </c>
      <c r="AI847">
        <f t="shared" si="338"/>
        <v>48</v>
      </c>
      <c r="AJ847" t="str">
        <f>H847&amp;"."&amp;VLOOKUP(I847,'Data validation'!$A$1:$B$12,2,FALSE)&amp;".2026"</f>
        <v>01.08.2026</v>
      </c>
      <c r="AK847">
        <f t="shared" si="339"/>
        <v>31</v>
      </c>
      <c r="AL847" t="e">
        <f>VLOOKUP(E847,[2]Sheet1!$A:$B,2,FALSE)</f>
        <v>#N/A</v>
      </c>
    </row>
    <row r="848" spans="1:38" x14ac:dyDescent="0.25">
      <c r="A848" t="str">
        <f>VLOOKUP(Q848,'Data validation'!$K$2:$L$50,2,FALSE)</f>
        <v>TO</v>
      </c>
      <c r="B848">
        <f t="shared" si="324"/>
        <v>0</v>
      </c>
      <c r="C848">
        <f t="shared" si="325"/>
        <v>8</v>
      </c>
      <c r="D848">
        <f t="shared" si="326"/>
        <v>0</v>
      </c>
      <c r="E848">
        <v>8804</v>
      </c>
      <c r="F848" t="s">
        <v>8034</v>
      </c>
      <c r="G848" t="s">
        <v>238</v>
      </c>
      <c r="H848" t="str">
        <f t="shared" si="327"/>
        <v>27</v>
      </c>
      <c r="I848" t="str">
        <f t="shared" si="328"/>
        <v>Aug</v>
      </c>
      <c r="J848" t="s">
        <v>844</v>
      </c>
      <c r="K848" t="str">
        <f t="shared" si="329"/>
        <v>04</v>
      </c>
      <c r="L848" t="str">
        <f t="shared" si="330"/>
        <v>Sep</v>
      </c>
      <c r="M848">
        <v>8</v>
      </c>
      <c r="N848">
        <f t="shared" si="331"/>
        <v>-23</v>
      </c>
      <c r="O848">
        <f t="shared" si="332"/>
        <v>4</v>
      </c>
      <c r="P848">
        <f t="shared" si="333"/>
        <v>3</v>
      </c>
      <c r="Q848" t="s">
        <v>81</v>
      </c>
      <c r="R848" t="s">
        <v>17</v>
      </c>
      <c r="S848">
        <v>2</v>
      </c>
      <c r="T848">
        <v>1</v>
      </c>
      <c r="U848" s="2">
        <f>SUMIFS(SLR!L:L,SLR!D:D,'Резервации 2026'!E848)</f>
        <v>1808.6733508</v>
      </c>
      <c r="V848" s="2">
        <f t="shared" ref="V848:V850" si="342">+U848/M848</f>
        <v>226.08416885</v>
      </c>
      <c r="W848" t="s">
        <v>262</v>
      </c>
      <c r="X848" t="s">
        <v>1952</v>
      </c>
      <c r="Y848" t="s">
        <v>1761</v>
      </c>
      <c r="Z848" t="str">
        <f t="shared" si="335"/>
        <v>Nov</v>
      </c>
      <c r="AA848" s="6">
        <f t="shared" si="322"/>
        <v>0</v>
      </c>
      <c r="AB848" s="6">
        <f t="shared" si="322"/>
        <v>0</v>
      </c>
      <c r="AC848" s="6">
        <f t="shared" si="322"/>
        <v>0</v>
      </c>
      <c r="AD848" s="6">
        <f t="shared" si="322"/>
        <v>4</v>
      </c>
      <c r="AE848" s="6">
        <f t="shared" si="322"/>
        <v>3</v>
      </c>
      <c r="AF848" s="6">
        <f t="shared" si="336"/>
        <v>7</v>
      </c>
      <c r="AG848" s="6">
        <f t="shared" si="337"/>
        <v>-1</v>
      </c>
      <c r="AH848" s="14" t="str">
        <f>LEFT(X848,2)&amp;"."&amp;VLOOKUP(MID(X848,4,3),'Data validation'!$A$1:$B$12,2,FALSE)&amp;".2025"</f>
        <v>25.11.2025</v>
      </c>
      <c r="AI848">
        <f t="shared" si="338"/>
        <v>48</v>
      </c>
      <c r="AJ848" t="str">
        <f>H848&amp;"."&amp;VLOOKUP(I848,'Data validation'!$A$1:$B$12,2,FALSE)&amp;".2026"</f>
        <v>27.08.2026</v>
      </c>
      <c r="AK848">
        <f t="shared" si="339"/>
        <v>35</v>
      </c>
      <c r="AL848" t="e">
        <f>VLOOKUP(E848,[2]Sheet1!$A:$B,2,FALSE)</f>
        <v>#N/A</v>
      </c>
    </row>
    <row r="849" spans="1:38" x14ac:dyDescent="0.25">
      <c r="A849" t="str">
        <f>VLOOKUP(Q849,'Data validation'!$K$2:$L$50,2,FALSE)</f>
        <v>TO</v>
      </c>
      <c r="B849">
        <f t="shared" si="324"/>
        <v>0</v>
      </c>
      <c r="C849">
        <f t="shared" si="325"/>
        <v>3</v>
      </c>
      <c r="D849">
        <f t="shared" si="326"/>
        <v>3</v>
      </c>
      <c r="E849">
        <v>9404</v>
      </c>
      <c r="F849" t="s">
        <v>8035</v>
      </c>
      <c r="G849" t="s">
        <v>91</v>
      </c>
      <c r="H849" t="str">
        <f t="shared" si="327"/>
        <v>22</v>
      </c>
      <c r="I849" t="str">
        <f t="shared" si="328"/>
        <v>Aug</v>
      </c>
      <c r="J849" t="s">
        <v>843</v>
      </c>
      <c r="K849" t="str">
        <f t="shared" si="329"/>
        <v>28</v>
      </c>
      <c r="L849" t="str">
        <f t="shared" si="330"/>
        <v>Aug</v>
      </c>
      <c r="M849">
        <v>6</v>
      </c>
      <c r="N849">
        <f t="shared" si="331"/>
        <v>6</v>
      </c>
      <c r="O849">
        <f t="shared" si="332"/>
        <v>0</v>
      </c>
      <c r="P849">
        <f t="shared" si="333"/>
        <v>0</v>
      </c>
      <c r="Q849" t="s">
        <v>81</v>
      </c>
      <c r="R849" t="s">
        <v>25</v>
      </c>
      <c r="S849">
        <v>2</v>
      </c>
      <c r="T849">
        <v>1</v>
      </c>
      <c r="U849" s="2">
        <f>SUMIFS(SLR!L:L,SLR!D:D,'Резервации 2026'!E849)</f>
        <v>1823.7723584</v>
      </c>
      <c r="V849" s="2">
        <f t="shared" si="342"/>
        <v>303.96205973333332</v>
      </c>
      <c r="W849" t="s">
        <v>262</v>
      </c>
      <c r="X849" t="s">
        <v>4278</v>
      </c>
      <c r="Y849" t="s">
        <v>4262</v>
      </c>
      <c r="Z849" t="str">
        <f t="shared" si="335"/>
        <v>Jan</v>
      </c>
      <c r="AA849" s="6">
        <f t="shared" si="322"/>
        <v>0</v>
      </c>
      <c r="AB849" s="6">
        <f t="shared" si="322"/>
        <v>0</v>
      </c>
      <c r="AC849" s="6">
        <f t="shared" si="322"/>
        <v>0</v>
      </c>
      <c r="AD849" s="6">
        <f t="shared" si="322"/>
        <v>6</v>
      </c>
      <c r="AE849" s="6">
        <f t="shared" si="322"/>
        <v>0</v>
      </c>
      <c r="AF849" s="6">
        <f t="shared" si="336"/>
        <v>6</v>
      </c>
      <c r="AG849" s="6">
        <f t="shared" si="337"/>
        <v>0</v>
      </c>
      <c r="AH849" s="14" t="str">
        <f>LEFT(X849,2)&amp;"."&amp;VLOOKUP(MID(X849,4,3),'Data validation'!$A$1:$B$12,2,FALSE)&amp;".2025"</f>
        <v>09.01.2025</v>
      </c>
      <c r="AI849">
        <f t="shared" si="338"/>
        <v>2</v>
      </c>
      <c r="AJ849" t="str">
        <f>H849&amp;"."&amp;VLOOKUP(I849,'Data validation'!$A$1:$B$12,2,FALSE)&amp;".2026"</f>
        <v>22.08.2026</v>
      </c>
      <c r="AK849">
        <f t="shared" si="339"/>
        <v>34</v>
      </c>
      <c r="AL849" t="e">
        <f>VLOOKUP(E849,[2]Sheet1!$A:$B,2,FALSE)</f>
        <v>#N/A</v>
      </c>
    </row>
    <row r="850" spans="1:38" x14ac:dyDescent="0.25">
      <c r="A850" t="str">
        <f>VLOOKUP(Q850,'Data validation'!$K$2:$L$50,2,FALSE)</f>
        <v>TO</v>
      </c>
      <c r="B850">
        <f t="shared" si="324"/>
        <v>0</v>
      </c>
      <c r="C850">
        <f t="shared" si="325"/>
        <v>3</v>
      </c>
      <c r="D850">
        <f t="shared" si="326"/>
        <v>3</v>
      </c>
      <c r="E850">
        <v>9403</v>
      </c>
      <c r="F850" t="s">
        <v>8036</v>
      </c>
      <c r="G850" t="s">
        <v>91</v>
      </c>
      <c r="H850" t="str">
        <f t="shared" si="327"/>
        <v>22</v>
      </c>
      <c r="I850" t="str">
        <f t="shared" si="328"/>
        <v>Aug</v>
      </c>
      <c r="J850" t="s">
        <v>843</v>
      </c>
      <c r="K850" t="str">
        <f t="shared" si="329"/>
        <v>28</v>
      </c>
      <c r="L850" t="str">
        <f t="shared" si="330"/>
        <v>Aug</v>
      </c>
      <c r="M850">
        <v>6</v>
      </c>
      <c r="N850">
        <f t="shared" si="331"/>
        <v>6</v>
      </c>
      <c r="O850">
        <f t="shared" si="332"/>
        <v>0</v>
      </c>
      <c r="P850">
        <f t="shared" si="333"/>
        <v>0</v>
      </c>
      <c r="Q850" t="s">
        <v>81</v>
      </c>
      <c r="R850" t="s">
        <v>25</v>
      </c>
      <c r="S850">
        <v>2</v>
      </c>
      <c r="T850">
        <v>1</v>
      </c>
      <c r="U850" s="2">
        <f>SUMIFS(SLR!L:L,SLR!D:D,'Резервации 2026'!E850)</f>
        <v>1823.7723584</v>
      </c>
      <c r="V850" s="2">
        <f t="shared" si="342"/>
        <v>303.96205973333332</v>
      </c>
      <c r="W850" t="s">
        <v>262</v>
      </c>
      <c r="X850" t="s">
        <v>4278</v>
      </c>
      <c r="Y850" t="s">
        <v>4262</v>
      </c>
      <c r="Z850" t="str">
        <f t="shared" si="335"/>
        <v>Jan</v>
      </c>
      <c r="AA850" s="6">
        <f t="shared" si="322"/>
        <v>0</v>
      </c>
      <c r="AB850" s="6">
        <f t="shared" si="322"/>
        <v>0</v>
      </c>
      <c r="AC850" s="6">
        <f t="shared" si="322"/>
        <v>0</v>
      </c>
      <c r="AD850" s="6">
        <f t="shared" si="322"/>
        <v>6</v>
      </c>
      <c r="AE850" s="6">
        <f t="shared" si="322"/>
        <v>0</v>
      </c>
      <c r="AF850" s="6">
        <f t="shared" si="336"/>
        <v>6</v>
      </c>
      <c r="AG850" s="6">
        <f t="shared" si="337"/>
        <v>0</v>
      </c>
      <c r="AH850" s="14" t="str">
        <f>LEFT(X850,2)&amp;"."&amp;VLOOKUP(MID(X850,4,3),'Data validation'!$A$1:$B$12,2,FALSE)&amp;".2025"</f>
        <v>09.01.2025</v>
      </c>
      <c r="AI850">
        <f t="shared" si="338"/>
        <v>2</v>
      </c>
      <c r="AJ850" t="str">
        <f>H850&amp;"."&amp;VLOOKUP(I850,'Data validation'!$A$1:$B$12,2,FALSE)&amp;".2026"</f>
        <v>22.08.2026</v>
      </c>
      <c r="AK850">
        <f t="shared" si="339"/>
        <v>34</v>
      </c>
      <c r="AL850" t="e">
        <f>VLOOKUP(E850,[2]Sheet1!$A:$B,2,FALSE)</f>
        <v>#N/A</v>
      </c>
    </row>
    <row r="851" spans="1:38" x14ac:dyDescent="0.25">
      <c r="A851" t="str">
        <f>VLOOKUP(Q851,'Data validation'!$K$2:$L$50,2,FALSE)</f>
        <v>TO</v>
      </c>
      <c r="B851">
        <f t="shared" si="324"/>
        <v>0</v>
      </c>
      <c r="C851">
        <f t="shared" si="325"/>
        <v>0</v>
      </c>
      <c r="D851">
        <f t="shared" si="326"/>
        <v>7</v>
      </c>
      <c r="E851">
        <v>8647</v>
      </c>
      <c r="F851" t="s">
        <v>8037</v>
      </c>
      <c r="G851" t="s">
        <v>236</v>
      </c>
      <c r="H851" t="str">
        <f t="shared" si="327"/>
        <v>17</v>
      </c>
      <c r="I851" t="str">
        <f t="shared" si="328"/>
        <v>Jul</v>
      </c>
      <c r="J851" t="s">
        <v>156</v>
      </c>
      <c r="K851" t="str">
        <f t="shared" si="329"/>
        <v>24</v>
      </c>
      <c r="L851" t="str">
        <f t="shared" si="330"/>
        <v>Jul</v>
      </c>
      <c r="M851">
        <v>7</v>
      </c>
      <c r="N851">
        <f t="shared" si="331"/>
        <v>7</v>
      </c>
      <c r="O851">
        <f t="shared" si="332"/>
        <v>0</v>
      </c>
      <c r="P851">
        <f t="shared" si="333"/>
        <v>0</v>
      </c>
      <c r="Q851" t="s">
        <v>56</v>
      </c>
      <c r="R851" t="s">
        <v>63</v>
      </c>
      <c r="S851">
        <v>2</v>
      </c>
      <c r="T851">
        <v>2</v>
      </c>
      <c r="U851" s="2">
        <f>SUMIFS(Novoton!L:L,Novoton!D:D,'Резервации 2026'!E851)</f>
        <v>2392.7428637000003</v>
      </c>
      <c r="V851" s="2">
        <f>+U851/M851</f>
        <v>341.82040910000006</v>
      </c>
      <c r="X851" t="s">
        <v>1577</v>
      </c>
      <c r="Y851" t="s">
        <v>1538</v>
      </c>
      <c r="Z851" t="str">
        <f t="shared" si="335"/>
        <v>Nov</v>
      </c>
      <c r="AA851" s="6">
        <f t="shared" si="322"/>
        <v>0</v>
      </c>
      <c r="AB851" s="6">
        <f t="shared" si="322"/>
        <v>0</v>
      </c>
      <c r="AC851" s="6">
        <f t="shared" si="322"/>
        <v>7</v>
      </c>
      <c r="AD851" s="6">
        <f t="shared" si="322"/>
        <v>0</v>
      </c>
      <c r="AE851" s="6">
        <f t="shared" si="322"/>
        <v>0</v>
      </c>
      <c r="AF851" s="6">
        <f t="shared" si="336"/>
        <v>7</v>
      </c>
      <c r="AG851" s="6">
        <f t="shared" si="337"/>
        <v>0</v>
      </c>
      <c r="AH851" s="14" t="str">
        <f>LEFT(X851,2)&amp;"."&amp;VLOOKUP(MID(X851,4,3),'Data validation'!$A$1:$B$12,2,FALSE)&amp;".2025"</f>
        <v>20.11.2025</v>
      </c>
      <c r="AI851">
        <f t="shared" si="338"/>
        <v>47</v>
      </c>
      <c r="AJ851" t="str">
        <f>H851&amp;"."&amp;VLOOKUP(I851,'Data validation'!$A$1:$B$12,2,FALSE)&amp;".2026"</f>
        <v>17.07.2026</v>
      </c>
      <c r="AK851">
        <f t="shared" si="339"/>
        <v>29</v>
      </c>
      <c r="AL851" t="e">
        <f>VLOOKUP(E851,[2]Sheet1!$A:$B,2,FALSE)</f>
        <v>#N/A</v>
      </c>
    </row>
    <row r="852" spans="1:38" x14ac:dyDescent="0.25">
      <c r="A852" t="str">
        <f>VLOOKUP(Q852,'Data validation'!$K$2:$L$50,2,FALSE)</f>
        <v>TOPOLA SKIES</v>
      </c>
      <c r="B852">
        <f t="shared" si="324"/>
        <v>0</v>
      </c>
      <c r="C852">
        <f t="shared" si="325"/>
        <v>0</v>
      </c>
      <c r="D852">
        <f t="shared" si="326"/>
        <v>5</v>
      </c>
      <c r="E852">
        <v>8653</v>
      </c>
      <c r="F852" t="s">
        <v>8038</v>
      </c>
      <c r="G852" t="s">
        <v>538</v>
      </c>
      <c r="H852" t="str">
        <f t="shared" si="327"/>
        <v>22</v>
      </c>
      <c r="I852" t="str">
        <f t="shared" si="328"/>
        <v>Jul</v>
      </c>
      <c r="J852" t="s">
        <v>94</v>
      </c>
      <c r="K852" t="str">
        <f t="shared" si="329"/>
        <v>27</v>
      </c>
      <c r="L852" t="str">
        <f t="shared" si="330"/>
        <v>Jul</v>
      </c>
      <c r="M852">
        <v>5</v>
      </c>
      <c r="N852">
        <f t="shared" si="331"/>
        <v>5</v>
      </c>
      <c r="O852">
        <f t="shared" si="332"/>
        <v>0</v>
      </c>
      <c r="P852">
        <f t="shared" si="333"/>
        <v>0</v>
      </c>
      <c r="Q852" t="s">
        <v>35</v>
      </c>
      <c r="R852" t="s">
        <v>25</v>
      </c>
      <c r="S852">
        <v>2</v>
      </c>
      <c r="T852">
        <v>1</v>
      </c>
      <c r="U852" s="2">
        <v>1801.9653922018347</v>
      </c>
      <c r="V852" s="2">
        <v>360.39307844036693</v>
      </c>
      <c r="X852" t="s">
        <v>1593</v>
      </c>
      <c r="Y852" t="s">
        <v>1594</v>
      </c>
      <c r="Z852" t="str">
        <f t="shared" si="335"/>
        <v>Nov</v>
      </c>
      <c r="AA852" s="6">
        <f t="shared" si="322"/>
        <v>0</v>
      </c>
      <c r="AB852" s="6">
        <f t="shared" si="322"/>
        <v>0</v>
      </c>
      <c r="AC852" s="6">
        <f t="shared" si="322"/>
        <v>5</v>
      </c>
      <c r="AD852" s="6">
        <f t="shared" si="322"/>
        <v>0</v>
      </c>
      <c r="AE852" s="6">
        <f t="shared" si="322"/>
        <v>0</v>
      </c>
      <c r="AF852" s="6">
        <f t="shared" si="336"/>
        <v>5</v>
      </c>
      <c r="AG852" s="6">
        <f t="shared" si="337"/>
        <v>0</v>
      </c>
      <c r="AH852" s="14" t="str">
        <f>LEFT(X852,2)&amp;"."&amp;VLOOKUP(MID(X852,4,3),'Data validation'!$A$1:$B$12,2,FALSE)&amp;".2025"</f>
        <v>21.11.2025</v>
      </c>
      <c r="AI852">
        <f t="shared" si="338"/>
        <v>47</v>
      </c>
      <c r="AJ852" t="str">
        <f>H852&amp;"."&amp;VLOOKUP(I852,'Data validation'!$A$1:$B$12,2,FALSE)&amp;".2026"</f>
        <v>22.07.2026</v>
      </c>
      <c r="AK852">
        <f t="shared" si="339"/>
        <v>30</v>
      </c>
      <c r="AL852" t="e">
        <f>VLOOKUP(E852,[2]Sheet1!$A:$B,2,FALSE)</f>
        <v>#N/A</v>
      </c>
    </row>
    <row r="853" spans="1:38" x14ac:dyDescent="0.25">
      <c r="A853" t="str">
        <f>VLOOKUP(Q853,'Data validation'!$K$2:$L$50,2,FALSE)</f>
        <v>TO</v>
      </c>
      <c r="B853">
        <f t="shared" si="324"/>
        <v>0</v>
      </c>
      <c r="C853">
        <f t="shared" si="325"/>
        <v>0</v>
      </c>
      <c r="D853">
        <f t="shared" si="326"/>
        <v>5</v>
      </c>
      <c r="E853">
        <v>8596</v>
      </c>
      <c r="F853" t="s">
        <v>8039</v>
      </c>
      <c r="G853" t="s">
        <v>114</v>
      </c>
      <c r="H853" t="str">
        <f t="shared" si="327"/>
        <v>14</v>
      </c>
      <c r="I853" t="str">
        <f t="shared" si="328"/>
        <v>Jul</v>
      </c>
      <c r="J853" t="s">
        <v>155</v>
      </c>
      <c r="K853" t="str">
        <f t="shared" si="329"/>
        <v>19</v>
      </c>
      <c r="L853" t="str">
        <f t="shared" si="330"/>
        <v>Jul</v>
      </c>
      <c r="M853">
        <v>5</v>
      </c>
      <c r="N853">
        <f t="shared" si="331"/>
        <v>5</v>
      </c>
      <c r="O853">
        <f t="shared" si="332"/>
        <v>0</v>
      </c>
      <c r="P853">
        <f t="shared" si="333"/>
        <v>0</v>
      </c>
      <c r="Q853" t="s">
        <v>226</v>
      </c>
      <c r="R853" t="s">
        <v>17</v>
      </c>
      <c r="S853">
        <v>2</v>
      </c>
      <c r="T853">
        <v>1</v>
      </c>
      <c r="U853" s="2">
        <f>SUMIFS(Sunny!L:L,Sunny!D:D,'Резервации 2026'!E853)</f>
        <v>1446.1407019999999</v>
      </c>
      <c r="V853" s="2">
        <f>+U853/M853</f>
        <v>289.22814039999997</v>
      </c>
      <c r="W853" t="s">
        <v>227</v>
      </c>
      <c r="X853" t="s">
        <v>1469</v>
      </c>
      <c r="Y853" t="s">
        <v>1430</v>
      </c>
      <c r="Z853" t="str">
        <f t="shared" si="335"/>
        <v>Nov</v>
      </c>
      <c r="AA853" s="6">
        <f t="shared" si="322"/>
        <v>0</v>
      </c>
      <c r="AB853" s="6">
        <f t="shared" si="322"/>
        <v>0</v>
      </c>
      <c r="AC853" s="6">
        <f t="shared" si="322"/>
        <v>5</v>
      </c>
      <c r="AD853" s="6">
        <f t="shared" si="322"/>
        <v>0</v>
      </c>
      <c r="AE853" s="6">
        <f t="shared" si="322"/>
        <v>0</v>
      </c>
      <c r="AF853" s="6">
        <f t="shared" si="336"/>
        <v>5</v>
      </c>
      <c r="AG853" s="6">
        <f t="shared" si="337"/>
        <v>0</v>
      </c>
      <c r="AH853" s="14" t="str">
        <f>LEFT(X853,2)&amp;"."&amp;VLOOKUP(MID(X853,4,3),'Data validation'!$A$1:$B$12,2,FALSE)&amp;".2025"</f>
        <v>18.11.2025</v>
      </c>
      <c r="AI853">
        <f t="shared" si="338"/>
        <v>47</v>
      </c>
      <c r="AJ853" t="str">
        <f>H853&amp;"."&amp;VLOOKUP(I853,'Data validation'!$A$1:$B$12,2,FALSE)&amp;".2026"</f>
        <v>14.07.2026</v>
      </c>
      <c r="AK853">
        <f t="shared" si="339"/>
        <v>29</v>
      </c>
      <c r="AL853" t="e">
        <f>VLOOKUP(E853,[2]Sheet1!$A:$B,2,FALSE)</f>
        <v>#N/A</v>
      </c>
    </row>
    <row r="854" spans="1:38" x14ac:dyDescent="0.25">
      <c r="A854" t="str">
        <f>VLOOKUP(Q854,'Data validation'!$K$2:$L$50,2,FALSE)</f>
        <v>TO</v>
      </c>
      <c r="B854">
        <f t="shared" si="324"/>
        <v>0</v>
      </c>
      <c r="C854">
        <f t="shared" si="325"/>
        <v>0</v>
      </c>
      <c r="D854">
        <f t="shared" si="326"/>
        <v>5</v>
      </c>
      <c r="E854">
        <v>9437</v>
      </c>
      <c r="F854" t="s">
        <v>8040</v>
      </c>
      <c r="G854" t="s">
        <v>85</v>
      </c>
      <c r="H854" t="str">
        <f t="shared" si="327"/>
        <v>26</v>
      </c>
      <c r="I854" t="str">
        <f t="shared" si="328"/>
        <v>Jul</v>
      </c>
      <c r="J854" t="s">
        <v>108</v>
      </c>
      <c r="K854" t="str">
        <f t="shared" si="329"/>
        <v>31</v>
      </c>
      <c r="L854" t="str">
        <f t="shared" si="330"/>
        <v>Jul</v>
      </c>
      <c r="M854">
        <v>5</v>
      </c>
      <c r="N854">
        <f t="shared" si="331"/>
        <v>5</v>
      </c>
      <c r="O854">
        <f t="shared" si="332"/>
        <v>0</v>
      </c>
      <c r="P854">
        <f t="shared" si="333"/>
        <v>0</v>
      </c>
      <c r="Q854" t="s">
        <v>162</v>
      </c>
      <c r="R854" t="s">
        <v>17</v>
      </c>
      <c r="S854">
        <v>2</v>
      </c>
      <c r="T854">
        <v>1</v>
      </c>
      <c r="U854" s="2">
        <f>SUMIFS(Magelan!L:L,Magelan!D:D,'Резервации 2026'!E854)</f>
        <v>0</v>
      </c>
      <c r="V854" s="2">
        <f>+U854/M854</f>
        <v>0</v>
      </c>
      <c r="W854" t="s">
        <v>262</v>
      </c>
      <c r="X854" t="s">
        <v>4551</v>
      </c>
      <c r="Y854" t="s">
        <v>4286</v>
      </c>
      <c r="Z854" t="str">
        <f t="shared" si="335"/>
        <v>Jan</v>
      </c>
      <c r="AA854" s="6">
        <f t="shared" si="322"/>
        <v>0</v>
      </c>
      <c r="AB854" s="6">
        <f t="shared" si="322"/>
        <v>0</v>
      </c>
      <c r="AC854" s="6">
        <f t="shared" si="322"/>
        <v>5</v>
      </c>
      <c r="AD854" s="6">
        <f t="shared" si="322"/>
        <v>0</v>
      </c>
      <c r="AE854" s="6">
        <f t="shared" si="322"/>
        <v>0</v>
      </c>
      <c r="AF854" s="6">
        <f t="shared" si="336"/>
        <v>5</v>
      </c>
      <c r="AG854" s="6">
        <f t="shared" si="337"/>
        <v>0</v>
      </c>
      <c r="AH854" s="14" t="str">
        <f>LEFT(X854,2)&amp;"."&amp;VLOOKUP(MID(X854,4,3),'Data validation'!$A$1:$B$12,2,FALSE)&amp;".2025"</f>
        <v>12.01.2025</v>
      </c>
      <c r="AI854">
        <f t="shared" si="338"/>
        <v>3</v>
      </c>
      <c r="AJ854" t="str">
        <f>H854&amp;"."&amp;VLOOKUP(I854,'Data validation'!$A$1:$B$12,2,FALSE)&amp;".2026"</f>
        <v>26.07.2026</v>
      </c>
      <c r="AK854">
        <f t="shared" si="339"/>
        <v>31</v>
      </c>
      <c r="AL854" t="str">
        <f>VLOOKUP(E854,[2]Sheet1!$A:$B,2,FALSE)</f>
        <v>Анулирана</v>
      </c>
    </row>
    <row r="855" spans="1:38" x14ac:dyDescent="0.25">
      <c r="A855" t="str">
        <f>VLOOKUP(Q855,'Data validation'!$K$2:$L$50,2,FALSE)</f>
        <v>TO</v>
      </c>
      <c r="B855">
        <f t="shared" si="324"/>
        <v>0</v>
      </c>
      <c r="C855">
        <f t="shared" si="325"/>
        <v>3</v>
      </c>
      <c r="D855">
        <f t="shared" si="326"/>
        <v>2</v>
      </c>
      <c r="E855">
        <v>8431</v>
      </c>
      <c r="F855" t="s">
        <v>8041</v>
      </c>
      <c r="G855" t="s">
        <v>593</v>
      </c>
      <c r="H855" t="str">
        <f t="shared" si="327"/>
        <v>08</v>
      </c>
      <c r="I855" t="str">
        <f t="shared" si="328"/>
        <v>Jul</v>
      </c>
      <c r="J855" t="s">
        <v>32</v>
      </c>
      <c r="K855" t="str">
        <f t="shared" si="329"/>
        <v>13</v>
      </c>
      <c r="L855" t="str">
        <f t="shared" si="330"/>
        <v>Jul</v>
      </c>
      <c r="M855">
        <v>5</v>
      </c>
      <c r="N855">
        <f t="shared" si="331"/>
        <v>5</v>
      </c>
      <c r="O855">
        <f t="shared" si="332"/>
        <v>0</v>
      </c>
      <c r="P855">
        <f t="shared" si="333"/>
        <v>0</v>
      </c>
      <c r="Q855" t="s">
        <v>81</v>
      </c>
      <c r="R855" t="s">
        <v>63</v>
      </c>
      <c r="S855">
        <v>2</v>
      </c>
      <c r="T855">
        <v>1</v>
      </c>
      <c r="U855" s="2">
        <f>SUMIFS(SLR!L:L,SLR!D:D,'Резервации 2026'!E855)</f>
        <v>1341.4842386999999</v>
      </c>
      <c r="V855" s="2">
        <f>+U855/M855</f>
        <v>268.29684773999998</v>
      </c>
      <c r="W855" t="s">
        <v>262</v>
      </c>
      <c r="X855" t="s">
        <v>1041</v>
      </c>
      <c r="Y855" t="s">
        <v>953</v>
      </c>
      <c r="Z855" t="str">
        <f t="shared" si="335"/>
        <v>Nov</v>
      </c>
      <c r="AA855" s="6">
        <f t="shared" si="322"/>
        <v>0</v>
      </c>
      <c r="AB855" s="6">
        <f t="shared" si="322"/>
        <v>0</v>
      </c>
      <c r="AC855" s="6">
        <f t="shared" si="322"/>
        <v>5</v>
      </c>
      <c r="AD855" s="6">
        <f t="shared" si="322"/>
        <v>0</v>
      </c>
      <c r="AE855" s="6">
        <f t="shared" si="322"/>
        <v>0</v>
      </c>
      <c r="AF855" s="6">
        <f t="shared" si="336"/>
        <v>5</v>
      </c>
      <c r="AG855" s="6">
        <f t="shared" si="337"/>
        <v>0</v>
      </c>
      <c r="AH855" s="14" t="str">
        <f>LEFT(X855,2)&amp;"."&amp;VLOOKUP(MID(X855,4,3),'Data validation'!$A$1:$B$12,2,FALSE)&amp;".2025"</f>
        <v>12.11.2025</v>
      </c>
      <c r="AI855">
        <f t="shared" si="338"/>
        <v>46</v>
      </c>
      <c r="AJ855" t="str">
        <f>H855&amp;"."&amp;VLOOKUP(I855,'Data validation'!$A$1:$B$12,2,FALSE)&amp;".2026"</f>
        <v>08.07.2026</v>
      </c>
      <c r="AK855">
        <f t="shared" si="339"/>
        <v>28</v>
      </c>
      <c r="AL855" t="e">
        <f>VLOOKUP(E855,[2]Sheet1!$A:$B,2,FALSE)</f>
        <v>#N/A</v>
      </c>
    </row>
    <row r="856" spans="1:38" x14ac:dyDescent="0.25">
      <c r="A856" t="str">
        <f>VLOOKUP(Q856,'Data validation'!$K$2:$L$50,2,FALSE)</f>
        <v>BOOKING</v>
      </c>
      <c r="B856">
        <f t="shared" si="324"/>
        <v>0</v>
      </c>
      <c r="C856">
        <f t="shared" si="325"/>
        <v>0</v>
      </c>
      <c r="D856">
        <f t="shared" si="326"/>
        <v>6</v>
      </c>
      <c r="E856">
        <v>9422</v>
      </c>
      <c r="F856" t="s">
        <v>8042</v>
      </c>
      <c r="G856" t="s">
        <v>85</v>
      </c>
      <c r="H856" t="str">
        <f t="shared" si="327"/>
        <v>26</v>
      </c>
      <c r="I856" t="str">
        <f t="shared" si="328"/>
        <v>Jul</v>
      </c>
      <c r="J856" t="s">
        <v>135</v>
      </c>
      <c r="K856" t="str">
        <f t="shared" si="329"/>
        <v>01</v>
      </c>
      <c r="L856" t="str">
        <f t="shared" si="330"/>
        <v>Aug</v>
      </c>
      <c r="M856">
        <v>6</v>
      </c>
      <c r="N856">
        <f t="shared" si="331"/>
        <v>-25</v>
      </c>
      <c r="O856">
        <f t="shared" si="332"/>
        <v>5</v>
      </c>
      <c r="P856">
        <f t="shared" si="333"/>
        <v>0</v>
      </c>
      <c r="Q856" t="s">
        <v>587</v>
      </c>
      <c r="R856" t="s">
        <v>63</v>
      </c>
      <c r="S856">
        <v>2</v>
      </c>
      <c r="T856">
        <v>1</v>
      </c>
      <c r="U856" s="2">
        <v>2930.0845475229357</v>
      </c>
      <c r="V856" s="2">
        <v>488.34742458715596</v>
      </c>
      <c r="W856" t="s">
        <v>262</v>
      </c>
      <c r="X856" t="s">
        <v>4300</v>
      </c>
      <c r="Y856" t="s">
        <v>4298</v>
      </c>
      <c r="Z856" t="str">
        <f t="shared" si="335"/>
        <v>Jan</v>
      </c>
      <c r="AA856" s="6">
        <f t="shared" si="322"/>
        <v>0</v>
      </c>
      <c r="AB856" s="6">
        <f t="shared" si="322"/>
        <v>0</v>
      </c>
      <c r="AC856" s="6">
        <f t="shared" si="322"/>
        <v>5</v>
      </c>
      <c r="AD856" s="6">
        <f t="shared" si="322"/>
        <v>0</v>
      </c>
      <c r="AE856" s="6">
        <f t="shared" si="322"/>
        <v>0</v>
      </c>
      <c r="AF856" s="6">
        <f t="shared" si="336"/>
        <v>5</v>
      </c>
      <c r="AG856" s="6">
        <f t="shared" si="337"/>
        <v>-1</v>
      </c>
      <c r="AH856" s="14" t="str">
        <f>LEFT(X856,2)&amp;"."&amp;VLOOKUP(MID(X856,4,3),'Data validation'!$A$1:$B$12,2,FALSE)&amp;".2025"</f>
        <v>10.01.2025</v>
      </c>
      <c r="AI856">
        <f t="shared" si="338"/>
        <v>2</v>
      </c>
      <c r="AJ856" t="str">
        <f>H856&amp;"."&amp;VLOOKUP(I856,'Data validation'!$A$1:$B$12,2,FALSE)&amp;".2026"</f>
        <v>26.07.2026</v>
      </c>
      <c r="AK856">
        <f t="shared" si="339"/>
        <v>31</v>
      </c>
      <c r="AL856" t="e">
        <f>VLOOKUP(E856,[2]Sheet1!$A:$B,2,FALSE)</f>
        <v>#N/A</v>
      </c>
    </row>
    <row r="857" spans="1:38" x14ac:dyDescent="0.25">
      <c r="A857" t="str">
        <f>VLOOKUP(Q857,'Data validation'!$K$2:$L$50,2,FALSE)</f>
        <v>TO</v>
      </c>
      <c r="B857">
        <f t="shared" si="324"/>
        <v>0</v>
      </c>
      <c r="C857">
        <f t="shared" si="325"/>
        <v>0</v>
      </c>
      <c r="D857">
        <f t="shared" si="326"/>
        <v>6</v>
      </c>
      <c r="E857">
        <v>8683</v>
      </c>
      <c r="F857" t="s">
        <v>8043</v>
      </c>
      <c r="G857" t="s">
        <v>93</v>
      </c>
      <c r="H857" t="str">
        <f t="shared" si="327"/>
        <v>21</v>
      </c>
      <c r="I857" t="str">
        <f t="shared" si="328"/>
        <v>Jul</v>
      </c>
      <c r="J857" t="s">
        <v>94</v>
      </c>
      <c r="K857" t="str">
        <f t="shared" si="329"/>
        <v>27</v>
      </c>
      <c r="L857" t="str">
        <f t="shared" si="330"/>
        <v>Jul</v>
      </c>
      <c r="M857">
        <v>6</v>
      </c>
      <c r="N857">
        <f t="shared" si="331"/>
        <v>6</v>
      </c>
      <c r="O857">
        <f t="shared" si="332"/>
        <v>0</v>
      </c>
      <c r="P857">
        <f t="shared" si="333"/>
        <v>0</v>
      </c>
      <c r="Q857" t="s">
        <v>116</v>
      </c>
      <c r="R857" t="s">
        <v>63</v>
      </c>
      <c r="S857">
        <v>2</v>
      </c>
      <c r="T857">
        <v>1</v>
      </c>
      <c r="U857" s="2">
        <f>SUMIFS(Solvex!L:L,Solvex!D:D,'Резервации 2026'!E857)</f>
        <v>1640.7849035999998</v>
      </c>
      <c r="V857" s="2">
        <f>+U857/M857</f>
        <v>273.46415059999998</v>
      </c>
      <c r="W857" t="s">
        <v>691</v>
      </c>
      <c r="X857" t="s">
        <v>1672</v>
      </c>
      <c r="Y857" t="s">
        <v>1594</v>
      </c>
      <c r="Z857" t="str">
        <f t="shared" si="335"/>
        <v>Nov</v>
      </c>
      <c r="AA857" s="6">
        <f t="shared" si="322"/>
        <v>0</v>
      </c>
      <c r="AB857" s="6">
        <f t="shared" si="322"/>
        <v>0</v>
      </c>
      <c r="AC857" s="6">
        <f t="shared" si="322"/>
        <v>6</v>
      </c>
      <c r="AD857" s="6">
        <f t="shared" si="322"/>
        <v>0</v>
      </c>
      <c r="AE857" s="6">
        <f t="shared" si="322"/>
        <v>0</v>
      </c>
      <c r="AF857" s="6">
        <f t="shared" si="336"/>
        <v>6</v>
      </c>
      <c r="AG857" s="6">
        <f t="shared" si="337"/>
        <v>0</v>
      </c>
      <c r="AH857" s="14" t="str">
        <f>LEFT(X857,2)&amp;"."&amp;VLOOKUP(MID(X857,4,3),'Data validation'!$A$1:$B$12,2,FALSE)&amp;".2025"</f>
        <v>21.11.2025</v>
      </c>
      <c r="AI857">
        <f t="shared" si="338"/>
        <v>47</v>
      </c>
      <c r="AJ857" t="str">
        <f>H857&amp;"."&amp;VLOOKUP(I857,'Data validation'!$A$1:$B$12,2,FALSE)&amp;".2026"</f>
        <v>21.07.2026</v>
      </c>
      <c r="AK857">
        <f t="shared" si="339"/>
        <v>30</v>
      </c>
      <c r="AL857" t="e">
        <f>VLOOKUP(E857,[2]Sheet1!$A:$B,2,FALSE)</f>
        <v>#N/A</v>
      </c>
    </row>
    <row r="858" spans="1:38" x14ac:dyDescent="0.25">
      <c r="A858" t="str">
        <f>VLOOKUP(Q858,'Data validation'!$K$2:$L$50,2,FALSE)</f>
        <v>BOOKING</v>
      </c>
      <c r="B858">
        <f t="shared" si="324"/>
        <v>0</v>
      </c>
      <c r="C858">
        <f t="shared" si="325"/>
        <v>0</v>
      </c>
      <c r="D858">
        <f t="shared" si="326"/>
        <v>7</v>
      </c>
      <c r="E858">
        <v>9416</v>
      </c>
      <c r="F858" t="s">
        <v>8044</v>
      </c>
      <c r="G858" t="s">
        <v>94</v>
      </c>
      <c r="H858" t="str">
        <f t="shared" si="327"/>
        <v>27</v>
      </c>
      <c r="I858" t="str">
        <f t="shared" si="328"/>
        <v>Jul</v>
      </c>
      <c r="J858" t="s">
        <v>340</v>
      </c>
      <c r="K858" t="str">
        <f t="shared" si="329"/>
        <v>03</v>
      </c>
      <c r="L858" t="str">
        <f t="shared" si="330"/>
        <v>Aug</v>
      </c>
      <c r="M858">
        <v>7</v>
      </c>
      <c r="N858">
        <f t="shared" si="331"/>
        <v>-24</v>
      </c>
      <c r="O858">
        <f t="shared" si="332"/>
        <v>4</v>
      </c>
      <c r="P858">
        <f t="shared" si="333"/>
        <v>2</v>
      </c>
      <c r="Q858" t="s">
        <v>587</v>
      </c>
      <c r="R858" t="s">
        <v>63</v>
      </c>
      <c r="S858">
        <v>2</v>
      </c>
      <c r="T858">
        <v>2</v>
      </c>
      <c r="U858" s="2">
        <v>4273.0399651376138</v>
      </c>
      <c r="V858" s="2">
        <v>610.43428073394489</v>
      </c>
      <c r="W858" t="s">
        <v>4295</v>
      </c>
      <c r="X858" t="s">
        <v>4296</v>
      </c>
      <c r="Y858" t="s">
        <v>4286</v>
      </c>
      <c r="Z858" t="str">
        <f t="shared" si="335"/>
        <v>Jan</v>
      </c>
      <c r="AA858" s="6">
        <f t="shared" si="322"/>
        <v>0</v>
      </c>
      <c r="AB858" s="6">
        <f t="shared" si="322"/>
        <v>0</v>
      </c>
      <c r="AC858" s="6">
        <f t="shared" si="322"/>
        <v>4</v>
      </c>
      <c r="AD858" s="6">
        <f t="shared" si="322"/>
        <v>2</v>
      </c>
      <c r="AE858" s="6">
        <f t="shared" si="322"/>
        <v>0</v>
      </c>
      <c r="AF858" s="6">
        <f t="shared" si="336"/>
        <v>6</v>
      </c>
      <c r="AG858" s="6">
        <f t="shared" si="337"/>
        <v>-1</v>
      </c>
      <c r="AH858" s="14" t="str">
        <f>LEFT(X858,2)&amp;"."&amp;VLOOKUP(MID(X858,4,3),'Data validation'!$A$1:$B$12,2,FALSE)&amp;".2025"</f>
        <v>09.01.2025</v>
      </c>
      <c r="AI858">
        <f t="shared" si="338"/>
        <v>2</v>
      </c>
      <c r="AJ858" t="str">
        <f>H858&amp;"."&amp;VLOOKUP(I858,'Data validation'!$A$1:$B$12,2,FALSE)&amp;".2026"</f>
        <v>27.07.2026</v>
      </c>
      <c r="AK858">
        <f t="shared" si="339"/>
        <v>31</v>
      </c>
      <c r="AL858" t="e">
        <f>VLOOKUP(E858,[2]Sheet1!$A:$B,2,FALSE)</f>
        <v>#N/A</v>
      </c>
    </row>
    <row r="859" spans="1:38" x14ac:dyDescent="0.25">
      <c r="A859" t="str">
        <f>VLOOKUP(Q859,'Data validation'!$K$2:$L$50,2,FALSE)</f>
        <v>TO</v>
      </c>
      <c r="B859">
        <f t="shared" si="324"/>
        <v>0</v>
      </c>
      <c r="C859">
        <f t="shared" si="325"/>
        <v>6</v>
      </c>
      <c r="D859">
        <f t="shared" si="326"/>
        <v>0</v>
      </c>
      <c r="E859">
        <v>8178</v>
      </c>
      <c r="F859" t="s">
        <v>8045</v>
      </c>
      <c r="G859" t="s">
        <v>172</v>
      </c>
      <c r="H859" t="str">
        <f t="shared" si="327"/>
        <v>01</v>
      </c>
      <c r="I859" t="str">
        <f t="shared" si="328"/>
        <v>Jul</v>
      </c>
      <c r="J859" t="s">
        <v>72</v>
      </c>
      <c r="K859" t="str">
        <f t="shared" si="329"/>
        <v>07</v>
      </c>
      <c r="L859" t="str">
        <f t="shared" si="330"/>
        <v>Jul</v>
      </c>
      <c r="M859">
        <v>6</v>
      </c>
      <c r="N859">
        <f t="shared" si="331"/>
        <v>6</v>
      </c>
      <c r="O859">
        <f t="shared" si="332"/>
        <v>0</v>
      </c>
      <c r="P859">
        <f t="shared" si="333"/>
        <v>0</v>
      </c>
      <c r="Q859" t="s">
        <v>81</v>
      </c>
      <c r="R859" t="s">
        <v>17</v>
      </c>
      <c r="S859">
        <v>3</v>
      </c>
      <c r="T859">
        <v>1</v>
      </c>
      <c r="U859" s="2">
        <f>SUMIFS(SLR!L:L,SLR!D:D,'Резервации 2026'!E859)</f>
        <v>1953.4047708000001</v>
      </c>
      <c r="V859" s="2">
        <f t="shared" ref="V859:V860" si="343">+U859/M859</f>
        <v>325.56746179999999</v>
      </c>
      <c r="W859" t="s">
        <v>262</v>
      </c>
      <c r="X859" t="s">
        <v>422</v>
      </c>
      <c r="Y859" t="s">
        <v>338</v>
      </c>
      <c r="Z859" t="str">
        <f t="shared" si="335"/>
        <v>Nov</v>
      </c>
      <c r="AA859" s="6">
        <f t="shared" si="322"/>
        <v>0</v>
      </c>
      <c r="AB859" s="6">
        <f t="shared" si="322"/>
        <v>0</v>
      </c>
      <c r="AC859" s="6">
        <f t="shared" si="322"/>
        <v>6</v>
      </c>
      <c r="AD859" s="6">
        <f t="shared" si="322"/>
        <v>0</v>
      </c>
      <c r="AE859" s="6">
        <f t="shared" si="322"/>
        <v>0</v>
      </c>
      <c r="AF859" s="6">
        <f t="shared" si="336"/>
        <v>6</v>
      </c>
      <c r="AG859" s="6">
        <f t="shared" si="337"/>
        <v>0</v>
      </c>
      <c r="AH859" s="14" t="str">
        <f>LEFT(X859,2)&amp;"."&amp;VLOOKUP(MID(X859,4,3),'Data validation'!$A$1:$B$12,2,FALSE)&amp;".2025"</f>
        <v>07.11.2025</v>
      </c>
      <c r="AI859">
        <f t="shared" si="338"/>
        <v>45</v>
      </c>
      <c r="AJ859" t="str">
        <f>H859&amp;"."&amp;VLOOKUP(I859,'Data validation'!$A$1:$B$12,2,FALSE)&amp;".2026"</f>
        <v>01.07.2026</v>
      </c>
      <c r="AK859">
        <f t="shared" si="339"/>
        <v>27</v>
      </c>
      <c r="AL859" t="e">
        <f>VLOOKUP(E859,[2]Sheet1!$A:$B,2,FALSE)</f>
        <v>#N/A</v>
      </c>
    </row>
    <row r="860" spans="1:38" x14ac:dyDescent="0.25">
      <c r="A860" t="str">
        <f>VLOOKUP(Q860,'Data validation'!$K$2:$L$50,2,FALSE)</f>
        <v>TO</v>
      </c>
      <c r="B860">
        <f t="shared" si="324"/>
        <v>0</v>
      </c>
      <c r="C860">
        <f t="shared" si="325"/>
        <v>0</v>
      </c>
      <c r="D860">
        <f t="shared" si="326"/>
        <v>5</v>
      </c>
      <c r="E860">
        <v>8470</v>
      </c>
      <c r="F860" t="s">
        <v>8046</v>
      </c>
      <c r="G860" t="s">
        <v>495</v>
      </c>
      <c r="H860" t="str">
        <f t="shared" si="327"/>
        <v>28</v>
      </c>
      <c r="I860" t="str">
        <f t="shared" si="328"/>
        <v>Jul</v>
      </c>
      <c r="J860" t="s">
        <v>78</v>
      </c>
      <c r="K860" t="str">
        <f t="shared" si="329"/>
        <v>02</v>
      </c>
      <c r="L860" t="str">
        <f t="shared" si="330"/>
        <v>Aug</v>
      </c>
      <c r="M860">
        <v>5</v>
      </c>
      <c r="N860">
        <f t="shared" si="331"/>
        <v>-26</v>
      </c>
      <c r="O860">
        <f t="shared" si="332"/>
        <v>3</v>
      </c>
      <c r="P860">
        <f t="shared" si="333"/>
        <v>1</v>
      </c>
      <c r="Q860" t="s">
        <v>81</v>
      </c>
      <c r="R860" t="s">
        <v>63</v>
      </c>
      <c r="S860">
        <v>3</v>
      </c>
      <c r="T860">
        <v>0</v>
      </c>
      <c r="U860" s="2">
        <f>SUMIFS(SLR!L:L,SLR!D:D,'Резервации 2026'!E860)</f>
        <v>1845.8145625</v>
      </c>
      <c r="V860" s="2">
        <f t="shared" si="343"/>
        <v>369.1629125</v>
      </c>
      <c r="W860" t="s">
        <v>262</v>
      </c>
      <c r="X860" t="s">
        <v>1141</v>
      </c>
      <c r="Y860" t="s">
        <v>1138</v>
      </c>
      <c r="Z860" t="str">
        <f t="shared" si="335"/>
        <v>Nov</v>
      </c>
      <c r="AA860" s="6">
        <f t="shared" si="322"/>
        <v>0</v>
      </c>
      <c r="AB860" s="6">
        <f t="shared" si="322"/>
        <v>0</v>
      </c>
      <c r="AC860" s="6">
        <f t="shared" si="322"/>
        <v>3</v>
      </c>
      <c r="AD860" s="6">
        <f t="shared" si="322"/>
        <v>1</v>
      </c>
      <c r="AE860" s="6">
        <f t="shared" si="322"/>
        <v>0</v>
      </c>
      <c r="AF860" s="6">
        <f t="shared" si="336"/>
        <v>4</v>
      </c>
      <c r="AG860" s="6">
        <f t="shared" si="337"/>
        <v>-1</v>
      </c>
      <c r="AH860" s="14" t="str">
        <f>LEFT(X860,2)&amp;"."&amp;VLOOKUP(MID(X860,4,3),'Data validation'!$A$1:$B$12,2,FALSE)&amp;".2025"</f>
        <v>14.11.2025</v>
      </c>
      <c r="AI860">
        <f t="shared" si="338"/>
        <v>46</v>
      </c>
      <c r="AJ860" t="str">
        <f>H860&amp;"."&amp;VLOOKUP(I860,'Data validation'!$A$1:$B$12,2,FALSE)&amp;".2026"</f>
        <v>28.07.2026</v>
      </c>
      <c r="AK860">
        <f t="shared" si="339"/>
        <v>31</v>
      </c>
      <c r="AL860" t="e">
        <f>VLOOKUP(E860,[2]Sheet1!$A:$B,2,FALSE)</f>
        <v>#N/A</v>
      </c>
    </row>
    <row r="861" spans="1:38" x14ac:dyDescent="0.25">
      <c r="A861" t="str">
        <f>VLOOKUP(Q861,'Data validation'!$K$2:$L$50,2,FALSE)</f>
        <v>TO</v>
      </c>
      <c r="B861">
        <f t="shared" si="324"/>
        <v>0</v>
      </c>
      <c r="C861">
        <f t="shared" si="325"/>
        <v>6</v>
      </c>
      <c r="D861">
        <f t="shared" si="326"/>
        <v>0</v>
      </c>
      <c r="E861">
        <v>9011</v>
      </c>
      <c r="F861" t="s">
        <v>8047</v>
      </c>
      <c r="G861" t="s">
        <v>172</v>
      </c>
      <c r="H861" t="str">
        <f t="shared" si="327"/>
        <v>01</v>
      </c>
      <c r="I861" t="str">
        <f t="shared" si="328"/>
        <v>Jul</v>
      </c>
      <c r="J861" t="s">
        <v>72</v>
      </c>
      <c r="K861" t="str">
        <f t="shared" si="329"/>
        <v>07</v>
      </c>
      <c r="L861" t="str">
        <f t="shared" si="330"/>
        <v>Jul</v>
      </c>
      <c r="M861">
        <v>6</v>
      </c>
      <c r="N861">
        <f t="shared" si="331"/>
        <v>6</v>
      </c>
      <c r="O861">
        <f t="shared" si="332"/>
        <v>0</v>
      </c>
      <c r="P861">
        <f t="shared" si="333"/>
        <v>0</v>
      </c>
      <c r="Q861" t="s">
        <v>56</v>
      </c>
      <c r="R861" t="s">
        <v>188</v>
      </c>
      <c r="S861">
        <v>2</v>
      </c>
      <c r="T861">
        <v>2</v>
      </c>
      <c r="U861" s="2">
        <f>SUMIFS(Novoton!L:L,Novoton!D:D,'Резервации 2026'!E861)</f>
        <v>2256.8713536</v>
      </c>
      <c r="V861" s="2">
        <f>+U861/M861</f>
        <v>376.1452256</v>
      </c>
      <c r="X861" t="s">
        <v>3155</v>
      </c>
      <c r="Y861" t="s">
        <v>3217</v>
      </c>
      <c r="Z861" t="str">
        <f t="shared" si="335"/>
        <v>Dec</v>
      </c>
      <c r="AA861" s="6">
        <f t="shared" si="322"/>
        <v>0</v>
      </c>
      <c r="AB861" s="6">
        <f t="shared" si="322"/>
        <v>0</v>
      </c>
      <c r="AC861" s="6">
        <f t="shared" si="322"/>
        <v>6</v>
      </c>
      <c r="AD861" s="6">
        <f t="shared" si="322"/>
        <v>0</v>
      </c>
      <c r="AE861" s="6">
        <f t="shared" si="322"/>
        <v>0</v>
      </c>
      <c r="AF861" s="6">
        <f t="shared" si="336"/>
        <v>6</v>
      </c>
      <c r="AG861" s="6">
        <f t="shared" si="337"/>
        <v>0</v>
      </c>
      <c r="AH861" s="14" t="str">
        <f>LEFT(X861,2)&amp;"."&amp;VLOOKUP(MID(X861,4,3),'Data validation'!$A$1:$B$12,2,FALSE)&amp;".2025"</f>
        <v>04.12.2025</v>
      </c>
      <c r="AI861">
        <f t="shared" si="338"/>
        <v>49</v>
      </c>
      <c r="AJ861" t="str">
        <f>H861&amp;"."&amp;VLOOKUP(I861,'Data validation'!$A$1:$B$12,2,FALSE)&amp;".2026"</f>
        <v>01.07.2026</v>
      </c>
      <c r="AK861">
        <f t="shared" si="339"/>
        <v>27</v>
      </c>
      <c r="AL861" t="e">
        <f>VLOOKUP(E861,[2]Sheet1!$A:$B,2,FALSE)</f>
        <v>#N/A</v>
      </c>
    </row>
    <row r="862" spans="1:38" x14ac:dyDescent="0.25">
      <c r="A862" t="str">
        <f>VLOOKUP(Q862,'Data validation'!$K$2:$L$50,2,FALSE)</f>
        <v>TOPOLA SKIES</v>
      </c>
      <c r="B862">
        <f t="shared" si="324"/>
        <v>0</v>
      </c>
      <c r="C862">
        <f t="shared" si="325"/>
        <v>0</v>
      </c>
      <c r="D862">
        <f t="shared" si="326"/>
        <v>8</v>
      </c>
      <c r="E862">
        <v>8626</v>
      </c>
      <c r="F862" t="s">
        <v>8048</v>
      </c>
      <c r="G862" t="s">
        <v>32</v>
      </c>
      <c r="H862" t="str">
        <f t="shared" si="327"/>
        <v>13</v>
      </c>
      <c r="I862" t="str">
        <f t="shared" si="328"/>
        <v>Jul</v>
      </c>
      <c r="J862" t="s">
        <v>93</v>
      </c>
      <c r="K862" t="str">
        <f t="shared" si="329"/>
        <v>21</v>
      </c>
      <c r="L862" t="str">
        <f t="shared" si="330"/>
        <v>Jul</v>
      </c>
      <c r="M862">
        <v>8</v>
      </c>
      <c r="N862">
        <f t="shared" si="331"/>
        <v>8</v>
      </c>
      <c r="O862">
        <f t="shared" si="332"/>
        <v>0</v>
      </c>
      <c r="P862">
        <f t="shared" si="333"/>
        <v>0</v>
      </c>
      <c r="Q862" t="s">
        <v>35</v>
      </c>
      <c r="R862" t="s">
        <v>63</v>
      </c>
      <c r="S862">
        <v>2</v>
      </c>
      <c r="T862">
        <v>2</v>
      </c>
      <c r="U862" s="2">
        <v>3283.6411926605501</v>
      </c>
      <c r="V862" s="2">
        <v>410.45514908256877</v>
      </c>
      <c r="X862" t="s">
        <v>1530</v>
      </c>
      <c r="Y862" t="s">
        <v>1484</v>
      </c>
      <c r="Z862" t="str">
        <f t="shared" si="335"/>
        <v>Nov</v>
      </c>
      <c r="AA862" s="6">
        <f t="shared" si="322"/>
        <v>0</v>
      </c>
      <c r="AB862" s="6">
        <f t="shared" si="322"/>
        <v>0</v>
      </c>
      <c r="AC862" s="6">
        <f t="shared" si="322"/>
        <v>8</v>
      </c>
      <c r="AD862" s="6">
        <f t="shared" si="322"/>
        <v>0</v>
      </c>
      <c r="AE862" s="6">
        <f t="shared" si="322"/>
        <v>0</v>
      </c>
      <c r="AF862" s="6">
        <f t="shared" si="336"/>
        <v>8</v>
      </c>
      <c r="AG862" s="6">
        <f t="shared" si="337"/>
        <v>0</v>
      </c>
      <c r="AH862" s="14" t="str">
        <f>LEFT(X862,2)&amp;"."&amp;VLOOKUP(MID(X862,4,3),'Data validation'!$A$1:$B$12,2,FALSE)&amp;".2025"</f>
        <v>19.11.2025</v>
      </c>
      <c r="AI862">
        <f t="shared" si="338"/>
        <v>47</v>
      </c>
      <c r="AJ862" t="str">
        <f>H862&amp;"."&amp;VLOOKUP(I862,'Data validation'!$A$1:$B$12,2,FALSE)&amp;".2026"</f>
        <v>13.07.2026</v>
      </c>
      <c r="AK862">
        <f t="shared" si="339"/>
        <v>29</v>
      </c>
      <c r="AL862" t="e">
        <f>VLOOKUP(E862,[2]Sheet1!$A:$B,2,FALSE)</f>
        <v>#N/A</v>
      </c>
    </row>
    <row r="863" spans="1:38" x14ac:dyDescent="0.25">
      <c r="A863" t="str">
        <f>VLOOKUP(Q863,'Data validation'!$K$2:$L$50,2,FALSE)</f>
        <v>TO</v>
      </c>
      <c r="B863">
        <f t="shared" si="324"/>
        <v>0</v>
      </c>
      <c r="C863">
        <f t="shared" si="325"/>
        <v>7</v>
      </c>
      <c r="D863">
        <f t="shared" si="326"/>
        <v>1</v>
      </c>
      <c r="E863">
        <v>8253</v>
      </c>
      <c r="F863" t="s">
        <v>8049</v>
      </c>
      <c r="G863" t="s">
        <v>45</v>
      </c>
      <c r="H863" t="str">
        <f t="shared" si="327"/>
        <v>04</v>
      </c>
      <c r="I863" t="str">
        <f t="shared" si="328"/>
        <v>Jul</v>
      </c>
      <c r="J863" t="s">
        <v>235</v>
      </c>
      <c r="K863" t="str">
        <f t="shared" si="329"/>
        <v>12</v>
      </c>
      <c r="L863" t="str">
        <f t="shared" si="330"/>
        <v>Jul</v>
      </c>
      <c r="M863">
        <v>8</v>
      </c>
      <c r="N863">
        <f t="shared" si="331"/>
        <v>8</v>
      </c>
      <c r="O863">
        <f t="shared" si="332"/>
        <v>0</v>
      </c>
      <c r="P863">
        <f t="shared" si="333"/>
        <v>0</v>
      </c>
      <c r="Q863" t="s">
        <v>56</v>
      </c>
      <c r="R863" t="s">
        <v>17</v>
      </c>
      <c r="S863">
        <v>2</v>
      </c>
      <c r="T863">
        <v>1</v>
      </c>
      <c r="U863" s="2">
        <f>SUMIFS(Novoton!L:L,Novoton!D:D,'Резервации 2026'!E863)</f>
        <v>2709.1570411000002</v>
      </c>
      <c r="V863" s="2">
        <f>+U863/M863</f>
        <v>338.64463013750003</v>
      </c>
      <c r="X863" t="s">
        <v>626</v>
      </c>
      <c r="Y863" t="s">
        <v>596</v>
      </c>
      <c r="Z863" t="str">
        <f t="shared" si="335"/>
        <v>Nov</v>
      </c>
      <c r="AA863" s="6">
        <f t="shared" si="322"/>
        <v>0</v>
      </c>
      <c r="AB863" s="6">
        <f t="shared" si="322"/>
        <v>0</v>
      </c>
      <c r="AC863" s="6">
        <f t="shared" si="322"/>
        <v>8</v>
      </c>
      <c r="AD863" s="6">
        <f t="shared" si="322"/>
        <v>0</v>
      </c>
      <c r="AE863" s="6">
        <f t="shared" si="322"/>
        <v>0</v>
      </c>
      <c r="AF863" s="6">
        <f t="shared" si="336"/>
        <v>8</v>
      </c>
      <c r="AG863" s="6">
        <f t="shared" si="337"/>
        <v>0</v>
      </c>
      <c r="AH863" s="14" t="str">
        <f>LEFT(X863,2)&amp;"."&amp;VLOOKUP(MID(X863,4,3),'Data validation'!$A$1:$B$12,2,FALSE)&amp;".2025"</f>
        <v>09.11.2025</v>
      </c>
      <c r="AI863">
        <f t="shared" si="338"/>
        <v>46</v>
      </c>
      <c r="AJ863" t="str">
        <f>H863&amp;"."&amp;VLOOKUP(I863,'Data validation'!$A$1:$B$12,2,FALSE)&amp;".2026"</f>
        <v>04.07.2026</v>
      </c>
      <c r="AK863">
        <f t="shared" si="339"/>
        <v>27</v>
      </c>
      <c r="AL863" t="e">
        <f>VLOOKUP(E863,[2]Sheet1!$A:$B,2,FALSE)</f>
        <v>#N/A</v>
      </c>
    </row>
    <row r="864" spans="1:38" x14ac:dyDescent="0.25">
      <c r="A864" t="str">
        <f>VLOOKUP(Q864,'Data validation'!$K$2:$L$50,2,FALSE)</f>
        <v>INDIVIDUAL</v>
      </c>
      <c r="B864">
        <f t="shared" si="324"/>
        <v>0</v>
      </c>
      <c r="C864">
        <f t="shared" si="325"/>
        <v>0</v>
      </c>
      <c r="D864">
        <f t="shared" si="326"/>
        <v>7</v>
      </c>
      <c r="E864">
        <v>9442</v>
      </c>
      <c r="F864" t="s">
        <v>8050</v>
      </c>
      <c r="G864" t="s">
        <v>85</v>
      </c>
      <c r="H864" t="str">
        <f t="shared" si="327"/>
        <v>26</v>
      </c>
      <c r="I864" t="str">
        <f t="shared" si="328"/>
        <v>Jul</v>
      </c>
      <c r="J864" t="s">
        <v>78</v>
      </c>
      <c r="K864" t="str">
        <f t="shared" si="329"/>
        <v>02</v>
      </c>
      <c r="L864" t="str">
        <f t="shared" si="330"/>
        <v>Aug</v>
      </c>
      <c r="M864">
        <v>7</v>
      </c>
      <c r="N864">
        <f t="shared" si="331"/>
        <v>-24</v>
      </c>
      <c r="O864">
        <f t="shared" si="332"/>
        <v>5</v>
      </c>
      <c r="P864">
        <f t="shared" si="333"/>
        <v>1</v>
      </c>
      <c r="Q864" t="s">
        <v>24</v>
      </c>
      <c r="R864" t="s">
        <v>25</v>
      </c>
      <c r="S864">
        <v>2</v>
      </c>
      <c r="T864">
        <v>2</v>
      </c>
      <c r="U864" s="2">
        <v>2716.8093605504582</v>
      </c>
      <c r="V864" s="2">
        <v>388.11562293577975</v>
      </c>
      <c r="X864" t="s">
        <v>4557</v>
      </c>
      <c r="Y864" t="s">
        <v>4556</v>
      </c>
      <c r="Z864" t="str">
        <f t="shared" si="335"/>
        <v>Jan</v>
      </c>
      <c r="AA864" s="6">
        <f t="shared" si="322"/>
        <v>0</v>
      </c>
      <c r="AB864" s="6">
        <f t="shared" si="322"/>
        <v>0</v>
      </c>
      <c r="AC864" s="6">
        <f t="shared" si="322"/>
        <v>5</v>
      </c>
      <c r="AD864" s="6">
        <f t="shared" si="322"/>
        <v>1</v>
      </c>
      <c r="AE864" s="6">
        <f t="shared" si="322"/>
        <v>0</v>
      </c>
      <c r="AF864" s="6">
        <f t="shared" si="336"/>
        <v>6</v>
      </c>
      <c r="AG864" s="6">
        <f t="shared" si="337"/>
        <v>-1</v>
      </c>
      <c r="AH864" s="14" t="str">
        <f>LEFT(X864,2)&amp;"."&amp;VLOOKUP(MID(X864,4,3),'Data validation'!$A$1:$B$12,2,FALSE)&amp;".2025"</f>
        <v>12.01.2025</v>
      </c>
      <c r="AI864">
        <f t="shared" si="338"/>
        <v>3</v>
      </c>
      <c r="AJ864" t="str">
        <f>H864&amp;"."&amp;VLOOKUP(I864,'Data validation'!$A$1:$B$12,2,FALSE)&amp;".2026"</f>
        <v>26.07.2026</v>
      </c>
      <c r="AK864">
        <f t="shared" si="339"/>
        <v>31</v>
      </c>
      <c r="AL864" t="e">
        <f>VLOOKUP(E864,[2]Sheet1!$A:$B,2,FALSE)</f>
        <v>#N/A</v>
      </c>
    </row>
    <row r="865" spans="1:38" x14ac:dyDescent="0.25">
      <c r="A865" t="str">
        <f>VLOOKUP(Q865,'Data validation'!$K$2:$L$50,2,FALSE)</f>
        <v>TO</v>
      </c>
      <c r="B865">
        <f t="shared" si="324"/>
        <v>0</v>
      </c>
      <c r="C865">
        <f t="shared" si="325"/>
        <v>0</v>
      </c>
      <c r="D865">
        <f t="shared" si="326"/>
        <v>5</v>
      </c>
      <c r="E865">
        <v>8745</v>
      </c>
      <c r="F865" t="s">
        <v>8051</v>
      </c>
      <c r="G865" t="s">
        <v>94</v>
      </c>
      <c r="H865" t="str">
        <f t="shared" si="327"/>
        <v>27</v>
      </c>
      <c r="I865" t="str">
        <f t="shared" si="328"/>
        <v>Jul</v>
      </c>
      <c r="J865" t="s">
        <v>135</v>
      </c>
      <c r="K865" t="str">
        <f t="shared" si="329"/>
        <v>01</v>
      </c>
      <c r="L865" t="str">
        <f t="shared" si="330"/>
        <v>Aug</v>
      </c>
      <c r="M865">
        <v>5</v>
      </c>
      <c r="N865">
        <f t="shared" si="331"/>
        <v>-26</v>
      </c>
      <c r="O865">
        <f t="shared" si="332"/>
        <v>4</v>
      </c>
      <c r="P865">
        <f t="shared" si="333"/>
        <v>0</v>
      </c>
      <c r="Q865" t="s">
        <v>162</v>
      </c>
      <c r="R865" t="s">
        <v>25</v>
      </c>
      <c r="S865">
        <v>2</v>
      </c>
      <c r="T865">
        <v>1</v>
      </c>
      <c r="U865" s="2">
        <f>SUMIFS(Magelan!L:L,Magelan!D:D,'Резервации 2026'!E865)</f>
        <v>1388.834883</v>
      </c>
      <c r="V865" s="2">
        <f>+U865/M865</f>
        <v>277.76697660000002</v>
      </c>
      <c r="X865" t="s">
        <v>1808</v>
      </c>
      <c r="Y865" t="s">
        <v>1718</v>
      </c>
      <c r="Z865" t="str">
        <f t="shared" si="335"/>
        <v>Nov</v>
      </c>
      <c r="AA865" s="6">
        <f t="shared" si="322"/>
        <v>0</v>
      </c>
      <c r="AB865" s="6">
        <f t="shared" si="322"/>
        <v>0</v>
      </c>
      <c r="AC865" s="6">
        <f t="shared" si="322"/>
        <v>4</v>
      </c>
      <c r="AD865" s="6">
        <f t="shared" si="322"/>
        <v>0</v>
      </c>
      <c r="AE865" s="6">
        <f t="shared" si="322"/>
        <v>0</v>
      </c>
      <c r="AF865" s="6">
        <f t="shared" si="336"/>
        <v>4</v>
      </c>
      <c r="AG865" s="6">
        <f t="shared" si="337"/>
        <v>-1</v>
      </c>
      <c r="AH865" s="14" t="str">
        <f>LEFT(X865,2)&amp;"."&amp;VLOOKUP(MID(X865,4,3),'Data validation'!$A$1:$B$12,2,FALSE)&amp;".2025"</f>
        <v>24.11.2025</v>
      </c>
      <c r="AI865">
        <f t="shared" si="338"/>
        <v>48</v>
      </c>
      <c r="AJ865" t="str">
        <f>H865&amp;"."&amp;VLOOKUP(I865,'Data validation'!$A$1:$B$12,2,FALSE)&amp;".2026"</f>
        <v>27.07.2026</v>
      </c>
      <c r="AK865">
        <f t="shared" si="339"/>
        <v>31</v>
      </c>
      <c r="AL865" t="e">
        <f>VLOOKUP(E865,[2]Sheet1!$A:$B,2,FALSE)</f>
        <v>#N/A</v>
      </c>
    </row>
    <row r="866" spans="1:38" x14ac:dyDescent="0.25">
      <c r="A866" t="str">
        <f>VLOOKUP(Q866,'Data validation'!$K$2:$L$50,2,FALSE)</f>
        <v>TO</v>
      </c>
      <c r="B866">
        <f t="shared" si="324"/>
        <v>0</v>
      </c>
      <c r="C866">
        <f t="shared" si="325"/>
        <v>0</v>
      </c>
      <c r="D866">
        <f t="shared" si="326"/>
        <v>7</v>
      </c>
      <c r="E866">
        <v>8978</v>
      </c>
      <c r="F866" t="s">
        <v>8052</v>
      </c>
      <c r="G866" t="s">
        <v>107</v>
      </c>
      <c r="H866" t="str">
        <f t="shared" si="327"/>
        <v>25</v>
      </c>
      <c r="I866" t="str">
        <f t="shared" si="328"/>
        <v>Jul</v>
      </c>
      <c r="J866" t="s">
        <v>135</v>
      </c>
      <c r="K866" t="str">
        <f t="shared" si="329"/>
        <v>01</v>
      </c>
      <c r="L866" t="str">
        <f t="shared" si="330"/>
        <v>Aug</v>
      </c>
      <c r="M866">
        <v>7</v>
      </c>
      <c r="N866">
        <f t="shared" si="331"/>
        <v>-24</v>
      </c>
      <c r="O866">
        <f t="shared" si="332"/>
        <v>6</v>
      </c>
      <c r="P866">
        <f t="shared" si="333"/>
        <v>0</v>
      </c>
      <c r="Q866" t="s">
        <v>56</v>
      </c>
      <c r="R866" t="s">
        <v>188</v>
      </c>
      <c r="S866">
        <v>2</v>
      </c>
      <c r="T866">
        <v>3</v>
      </c>
      <c r="U866" s="2">
        <f>SUMIFS(Novoton!L:L,Novoton!D:D,'Резервации 2026'!E866)</f>
        <v>3200.3637455999997</v>
      </c>
      <c r="V866" s="2">
        <f>+U866/M866</f>
        <v>457.19482079999995</v>
      </c>
      <c r="W866" t="s">
        <v>227</v>
      </c>
      <c r="X866" t="s">
        <v>3084</v>
      </c>
      <c r="Y866" t="s">
        <v>3215</v>
      </c>
      <c r="Z866" t="str">
        <f t="shared" si="335"/>
        <v>Dec</v>
      </c>
      <c r="AA866" s="6">
        <f t="shared" si="322"/>
        <v>0</v>
      </c>
      <c r="AB866" s="6">
        <f t="shared" si="322"/>
        <v>0</v>
      </c>
      <c r="AC866" s="6">
        <f t="shared" si="322"/>
        <v>6</v>
      </c>
      <c r="AD866" s="6">
        <f t="shared" si="322"/>
        <v>0</v>
      </c>
      <c r="AE866" s="6">
        <f t="shared" si="322"/>
        <v>0</v>
      </c>
      <c r="AF866" s="6">
        <f t="shared" si="336"/>
        <v>6</v>
      </c>
      <c r="AG866" s="6">
        <f t="shared" si="337"/>
        <v>-1</v>
      </c>
      <c r="AH866" s="14" t="str">
        <f>LEFT(X866,2)&amp;"."&amp;VLOOKUP(MID(X866,4,3),'Data validation'!$A$1:$B$12,2,FALSE)&amp;".2025"</f>
        <v>01.12.2025</v>
      </c>
      <c r="AI866">
        <f t="shared" si="338"/>
        <v>49</v>
      </c>
      <c r="AJ866" t="str">
        <f>H866&amp;"."&amp;VLOOKUP(I866,'Data validation'!$A$1:$B$12,2,FALSE)&amp;".2026"</f>
        <v>25.07.2026</v>
      </c>
      <c r="AK866">
        <f t="shared" si="339"/>
        <v>30</v>
      </c>
      <c r="AL866" t="e">
        <f>VLOOKUP(E866,[2]Sheet1!$A:$B,2,FALSE)</f>
        <v>#N/A</v>
      </c>
    </row>
    <row r="867" spans="1:38" x14ac:dyDescent="0.25">
      <c r="A867" t="str">
        <f>VLOOKUP(Q867,'Data validation'!$K$2:$L$50,2,FALSE)</f>
        <v>TO</v>
      </c>
      <c r="B867">
        <f t="shared" si="324"/>
        <v>0</v>
      </c>
      <c r="C867">
        <f t="shared" si="325"/>
        <v>0</v>
      </c>
      <c r="D867">
        <f t="shared" si="326"/>
        <v>6</v>
      </c>
      <c r="E867">
        <v>8462</v>
      </c>
      <c r="F867" t="s">
        <v>8053</v>
      </c>
      <c r="G867" t="s">
        <v>156</v>
      </c>
      <c r="H867" t="str">
        <f t="shared" si="327"/>
        <v>24</v>
      </c>
      <c r="I867" t="str">
        <f t="shared" si="328"/>
        <v>Jul</v>
      </c>
      <c r="J867" t="s">
        <v>167</v>
      </c>
      <c r="K867" t="str">
        <f t="shared" si="329"/>
        <v>30</v>
      </c>
      <c r="L867" t="str">
        <f t="shared" si="330"/>
        <v>Jul</v>
      </c>
      <c r="M867">
        <v>6</v>
      </c>
      <c r="N867">
        <f t="shared" si="331"/>
        <v>6</v>
      </c>
      <c r="O867">
        <f t="shared" si="332"/>
        <v>0</v>
      </c>
      <c r="P867">
        <f t="shared" si="333"/>
        <v>0</v>
      </c>
      <c r="Q867" t="s">
        <v>116</v>
      </c>
      <c r="R867" t="s">
        <v>57</v>
      </c>
      <c r="S867">
        <v>4</v>
      </c>
      <c r="T867">
        <v>0</v>
      </c>
      <c r="U867" s="2">
        <f>SUMIFS(Solvex!L:L,Solvex!D:D,'Резервации 2026'!E867)</f>
        <v>2906.8718957999999</v>
      </c>
      <c r="V867" s="2">
        <f>+U867/M867</f>
        <v>484.47864929999997</v>
      </c>
      <c r="W867" t="s">
        <v>691</v>
      </c>
      <c r="X867" t="s">
        <v>1115</v>
      </c>
      <c r="Y867" t="s">
        <v>1051</v>
      </c>
      <c r="Z867" t="str">
        <f t="shared" si="335"/>
        <v>Nov</v>
      </c>
      <c r="AA867" s="6">
        <f t="shared" si="322"/>
        <v>0</v>
      </c>
      <c r="AB867" s="6">
        <f t="shared" si="322"/>
        <v>0</v>
      </c>
      <c r="AC867" s="6">
        <f t="shared" si="322"/>
        <v>6</v>
      </c>
      <c r="AD867" s="6">
        <f t="shared" si="322"/>
        <v>0</v>
      </c>
      <c r="AE867" s="6">
        <f t="shared" si="322"/>
        <v>0</v>
      </c>
      <c r="AF867" s="6">
        <f t="shared" si="336"/>
        <v>6</v>
      </c>
      <c r="AG867" s="6">
        <f t="shared" si="337"/>
        <v>0</v>
      </c>
      <c r="AH867" s="14" t="str">
        <f>LEFT(X867,2)&amp;"."&amp;VLOOKUP(MID(X867,4,3),'Data validation'!$A$1:$B$12,2,FALSE)&amp;".2025"</f>
        <v>13.11.2025</v>
      </c>
      <c r="AI867">
        <f t="shared" si="338"/>
        <v>46</v>
      </c>
      <c r="AJ867" t="str">
        <f>H867&amp;"."&amp;VLOOKUP(I867,'Data validation'!$A$1:$B$12,2,FALSE)&amp;".2026"</f>
        <v>24.07.2026</v>
      </c>
      <c r="AK867">
        <f t="shared" si="339"/>
        <v>30</v>
      </c>
      <c r="AL867" t="e">
        <f>VLOOKUP(E867,[2]Sheet1!$A:$B,2,FALSE)</f>
        <v>#N/A</v>
      </c>
    </row>
    <row r="868" spans="1:38" x14ac:dyDescent="0.25">
      <c r="A868" t="str">
        <f>VLOOKUP(Q868,'Data validation'!$K$2:$L$50,2,FALSE)</f>
        <v>TO</v>
      </c>
      <c r="B868">
        <f t="shared" si="324"/>
        <v>0</v>
      </c>
      <c r="C868">
        <f t="shared" si="325"/>
        <v>0</v>
      </c>
      <c r="D868">
        <f t="shared" si="326"/>
        <v>5</v>
      </c>
      <c r="E868">
        <v>9066</v>
      </c>
      <c r="F868" t="s">
        <v>8054</v>
      </c>
      <c r="G868" t="s">
        <v>84</v>
      </c>
      <c r="H868" t="str">
        <f t="shared" si="327"/>
        <v>20</v>
      </c>
      <c r="I868" t="str">
        <f t="shared" si="328"/>
        <v>Jul</v>
      </c>
      <c r="J868" t="s">
        <v>107</v>
      </c>
      <c r="K868" t="str">
        <f t="shared" si="329"/>
        <v>25</v>
      </c>
      <c r="L868" t="str">
        <f t="shared" si="330"/>
        <v>Jul</v>
      </c>
      <c r="M868">
        <v>5</v>
      </c>
      <c r="N868">
        <f t="shared" si="331"/>
        <v>5</v>
      </c>
      <c r="O868">
        <f t="shared" si="332"/>
        <v>0</v>
      </c>
      <c r="P868">
        <f t="shared" si="333"/>
        <v>0</v>
      </c>
      <c r="Q868" t="s">
        <v>81</v>
      </c>
      <c r="R868" t="s">
        <v>20</v>
      </c>
      <c r="S868">
        <v>1</v>
      </c>
      <c r="T868">
        <v>1</v>
      </c>
      <c r="U868" s="2">
        <f>SUMIFS(SLR!L:L,SLR!D:D,'Резервации 2026'!E868)</f>
        <v>1036.7854830000001</v>
      </c>
      <c r="V868" s="2">
        <f t="shared" ref="V868:V869" si="344">+U868/M868</f>
        <v>207.35709660000003</v>
      </c>
      <c r="W868" t="s">
        <v>262</v>
      </c>
      <c r="X868" t="s">
        <v>3424</v>
      </c>
      <c r="Y868" t="s">
        <v>3422</v>
      </c>
      <c r="Z868" t="str">
        <f t="shared" si="335"/>
        <v>Dec</v>
      </c>
      <c r="AA868" s="6">
        <f t="shared" si="322"/>
        <v>0</v>
      </c>
      <c r="AB868" s="6">
        <f t="shared" si="322"/>
        <v>0</v>
      </c>
      <c r="AC868" s="6">
        <f t="shared" si="322"/>
        <v>5</v>
      </c>
      <c r="AD868" s="6">
        <f t="shared" si="322"/>
        <v>0</v>
      </c>
      <c r="AE868" s="6">
        <f t="shared" si="322"/>
        <v>0</v>
      </c>
      <c r="AF868" s="6">
        <f t="shared" si="336"/>
        <v>5</v>
      </c>
      <c r="AG868" s="6">
        <f t="shared" si="337"/>
        <v>0</v>
      </c>
      <c r="AH868" s="14" t="str">
        <f>LEFT(X868,2)&amp;"."&amp;VLOOKUP(MID(X868,4,3),'Data validation'!$A$1:$B$12,2,FALSE)&amp;".2025"</f>
        <v>09.12.2025</v>
      </c>
      <c r="AI868">
        <f t="shared" si="338"/>
        <v>50</v>
      </c>
      <c r="AJ868" t="str">
        <f>H868&amp;"."&amp;VLOOKUP(I868,'Data validation'!$A$1:$B$12,2,FALSE)&amp;".2026"</f>
        <v>20.07.2026</v>
      </c>
      <c r="AK868">
        <f t="shared" si="339"/>
        <v>30</v>
      </c>
      <c r="AL868" t="e">
        <f>VLOOKUP(E868,[2]Sheet1!$A:$B,2,FALSE)</f>
        <v>#N/A</v>
      </c>
    </row>
    <row r="869" spans="1:38" x14ac:dyDescent="0.25">
      <c r="A869" t="str">
        <f>VLOOKUP(Q869,'Data validation'!$K$2:$L$50,2,FALSE)</f>
        <v>TO</v>
      </c>
      <c r="B869">
        <f t="shared" si="324"/>
        <v>0</v>
      </c>
      <c r="C869">
        <f t="shared" si="325"/>
        <v>0</v>
      </c>
      <c r="D869">
        <f t="shared" si="326"/>
        <v>6</v>
      </c>
      <c r="E869">
        <v>9365</v>
      </c>
      <c r="F869" t="s">
        <v>8055</v>
      </c>
      <c r="G869" t="s">
        <v>85</v>
      </c>
      <c r="H869" t="str">
        <f t="shared" si="327"/>
        <v>26</v>
      </c>
      <c r="I869" t="str">
        <f t="shared" si="328"/>
        <v>Jul</v>
      </c>
      <c r="J869" t="s">
        <v>135</v>
      </c>
      <c r="K869" t="str">
        <f t="shared" si="329"/>
        <v>01</v>
      </c>
      <c r="L869" t="str">
        <f t="shared" si="330"/>
        <v>Aug</v>
      </c>
      <c r="M869">
        <v>6</v>
      </c>
      <c r="N869">
        <f t="shared" si="331"/>
        <v>-25</v>
      </c>
      <c r="O869">
        <f t="shared" si="332"/>
        <v>5</v>
      </c>
      <c r="P869">
        <f t="shared" si="333"/>
        <v>0</v>
      </c>
      <c r="Q869" t="s">
        <v>81</v>
      </c>
      <c r="R869" t="s">
        <v>20</v>
      </c>
      <c r="S869">
        <v>2</v>
      </c>
      <c r="T869">
        <v>2</v>
      </c>
      <c r="U869" s="2">
        <f>SUMIFS(SLR!L:L,SLR!D:D,'Резервации 2026'!E869)</f>
        <v>2392.7624220000002</v>
      </c>
      <c r="V869" s="2">
        <f t="shared" si="344"/>
        <v>398.79373700000002</v>
      </c>
      <c r="W869" t="s">
        <v>262</v>
      </c>
      <c r="X869" t="s">
        <v>4233</v>
      </c>
      <c r="Y869" t="s">
        <v>4228</v>
      </c>
      <c r="Z869" t="str">
        <f t="shared" si="335"/>
        <v>Jan</v>
      </c>
      <c r="AA869" s="6">
        <f t="shared" ref="AA869:AE919" si="345">IF($I869=AA$1,IF($L869=AA$1,$M869,$O869),IF($L869=AA$1,$P869,0))</f>
        <v>0</v>
      </c>
      <c r="AB869" s="6">
        <f t="shared" si="345"/>
        <v>0</v>
      </c>
      <c r="AC869" s="6">
        <f t="shared" si="345"/>
        <v>5</v>
      </c>
      <c r="AD869" s="6">
        <f t="shared" si="345"/>
        <v>0</v>
      </c>
      <c r="AE869" s="6">
        <f t="shared" si="345"/>
        <v>0</v>
      </c>
      <c r="AF869" s="6">
        <f t="shared" si="336"/>
        <v>5</v>
      </c>
      <c r="AG869" s="6">
        <f t="shared" si="337"/>
        <v>-1</v>
      </c>
      <c r="AH869" s="14" t="str">
        <f>LEFT(X869,2)&amp;"."&amp;VLOOKUP(MID(X869,4,3),'Data validation'!$A$1:$B$12,2,FALSE)&amp;".2025"</f>
        <v>06.01.2025</v>
      </c>
      <c r="AI869">
        <f t="shared" si="338"/>
        <v>2</v>
      </c>
      <c r="AJ869" t="str">
        <f>H869&amp;"."&amp;VLOOKUP(I869,'Data validation'!$A$1:$B$12,2,FALSE)&amp;".2026"</f>
        <v>26.07.2026</v>
      </c>
      <c r="AK869">
        <f t="shared" si="339"/>
        <v>31</v>
      </c>
      <c r="AL869" t="e">
        <f>VLOOKUP(E869,[2]Sheet1!$A:$B,2,FALSE)</f>
        <v>#N/A</v>
      </c>
    </row>
    <row r="870" spans="1:38" x14ac:dyDescent="0.25">
      <c r="A870" t="str">
        <f>VLOOKUP(Q870,'Data validation'!$K$2:$L$50,2,FALSE)</f>
        <v>TOPOLA SKIES</v>
      </c>
      <c r="B870">
        <f t="shared" si="324"/>
        <v>0</v>
      </c>
      <c r="C870">
        <f t="shared" si="325"/>
        <v>0</v>
      </c>
      <c r="D870">
        <f t="shared" si="326"/>
        <v>7</v>
      </c>
      <c r="E870">
        <v>8798</v>
      </c>
      <c r="F870" t="s">
        <v>8056</v>
      </c>
      <c r="G870" t="s">
        <v>236</v>
      </c>
      <c r="H870" t="str">
        <f t="shared" si="327"/>
        <v>17</v>
      </c>
      <c r="I870" t="str">
        <f t="shared" si="328"/>
        <v>Jul</v>
      </c>
      <c r="J870" t="s">
        <v>156</v>
      </c>
      <c r="K870" t="str">
        <f t="shared" si="329"/>
        <v>24</v>
      </c>
      <c r="L870" t="str">
        <f t="shared" si="330"/>
        <v>Jul</v>
      </c>
      <c r="M870">
        <v>7</v>
      </c>
      <c r="N870">
        <f t="shared" si="331"/>
        <v>7</v>
      </c>
      <c r="O870">
        <f t="shared" si="332"/>
        <v>0</v>
      </c>
      <c r="P870">
        <f t="shared" si="333"/>
        <v>0</v>
      </c>
      <c r="Q870" t="s">
        <v>35</v>
      </c>
      <c r="R870" t="s">
        <v>17</v>
      </c>
      <c r="S870">
        <v>2</v>
      </c>
      <c r="U870" s="2">
        <v>2432.9448596330271</v>
      </c>
      <c r="V870" s="2">
        <v>347.56355137614673</v>
      </c>
      <c r="X870" t="s">
        <v>1936</v>
      </c>
      <c r="Y870" t="s">
        <v>1761</v>
      </c>
      <c r="Z870" t="str">
        <f t="shared" si="335"/>
        <v>Nov</v>
      </c>
      <c r="AA870" s="6">
        <f t="shared" si="345"/>
        <v>0</v>
      </c>
      <c r="AB870" s="6">
        <f t="shared" si="345"/>
        <v>0</v>
      </c>
      <c r="AC870" s="6">
        <f t="shared" si="345"/>
        <v>7</v>
      </c>
      <c r="AD870" s="6">
        <f t="shared" si="345"/>
        <v>0</v>
      </c>
      <c r="AE870" s="6">
        <f t="shared" si="345"/>
        <v>0</v>
      </c>
      <c r="AF870" s="6">
        <f t="shared" si="336"/>
        <v>7</v>
      </c>
      <c r="AG870" s="6">
        <f t="shared" si="337"/>
        <v>0</v>
      </c>
      <c r="AH870" s="14" t="str">
        <f>LEFT(X870,2)&amp;"."&amp;VLOOKUP(MID(X870,4,3),'Data validation'!$A$1:$B$12,2,FALSE)&amp;".2025"</f>
        <v>24.11.2025</v>
      </c>
      <c r="AI870">
        <f t="shared" si="338"/>
        <v>48</v>
      </c>
      <c r="AJ870" t="str">
        <f>H870&amp;"."&amp;VLOOKUP(I870,'Data validation'!$A$1:$B$12,2,FALSE)&amp;".2026"</f>
        <v>17.07.2026</v>
      </c>
      <c r="AK870">
        <f t="shared" si="339"/>
        <v>29</v>
      </c>
      <c r="AL870" t="e">
        <f>VLOOKUP(E870,[2]Sheet1!$A:$B,2,FALSE)</f>
        <v>#N/A</v>
      </c>
    </row>
    <row r="871" spans="1:38" x14ac:dyDescent="0.25">
      <c r="A871" t="str">
        <f>VLOOKUP(Q871,'Data validation'!$K$2:$L$50,2,FALSE)</f>
        <v>TO</v>
      </c>
      <c r="B871">
        <f t="shared" si="324"/>
        <v>0</v>
      </c>
      <c r="C871">
        <f t="shared" si="325"/>
        <v>0</v>
      </c>
      <c r="D871">
        <f t="shared" si="326"/>
        <v>5</v>
      </c>
      <c r="E871">
        <v>9434</v>
      </c>
      <c r="F871" t="s">
        <v>8040</v>
      </c>
      <c r="G871" t="s">
        <v>85</v>
      </c>
      <c r="H871" t="str">
        <f t="shared" si="327"/>
        <v>26</v>
      </c>
      <c r="I871" t="str">
        <f t="shared" si="328"/>
        <v>Jul</v>
      </c>
      <c r="J871" t="s">
        <v>108</v>
      </c>
      <c r="K871" t="str">
        <f t="shared" si="329"/>
        <v>31</v>
      </c>
      <c r="L871" t="str">
        <f t="shared" si="330"/>
        <v>Jul</v>
      </c>
      <c r="M871">
        <v>5</v>
      </c>
      <c r="N871">
        <f t="shared" si="331"/>
        <v>5</v>
      </c>
      <c r="O871">
        <f t="shared" si="332"/>
        <v>0</v>
      </c>
      <c r="P871">
        <f t="shared" si="333"/>
        <v>0</v>
      </c>
      <c r="Q871" t="s">
        <v>162</v>
      </c>
      <c r="R871" t="s">
        <v>17</v>
      </c>
      <c r="S871">
        <v>2</v>
      </c>
      <c r="T871">
        <v>2</v>
      </c>
      <c r="U871" s="2">
        <f>SUMIFS(Magelan!L:L,Magelan!D:D,'Резервации 2026'!E871)</f>
        <v>1946.8331819999999</v>
      </c>
      <c r="V871" s="2">
        <f t="shared" ref="V871:V874" si="346">+U871/M871</f>
        <v>389.36663639999995</v>
      </c>
      <c r="W871" t="s">
        <v>262</v>
      </c>
      <c r="X871" t="s">
        <v>4550</v>
      </c>
      <c r="Y871" t="s">
        <v>4286</v>
      </c>
      <c r="Z871" t="str">
        <f t="shared" si="335"/>
        <v>Jan</v>
      </c>
      <c r="AA871" s="6">
        <f t="shared" si="345"/>
        <v>0</v>
      </c>
      <c r="AB871" s="6">
        <f t="shared" si="345"/>
        <v>0</v>
      </c>
      <c r="AC871" s="6">
        <f t="shared" si="345"/>
        <v>5</v>
      </c>
      <c r="AD871" s="6">
        <f t="shared" si="345"/>
        <v>0</v>
      </c>
      <c r="AE871" s="6">
        <f t="shared" si="345"/>
        <v>0</v>
      </c>
      <c r="AF871" s="6">
        <f t="shared" si="336"/>
        <v>5</v>
      </c>
      <c r="AG871" s="6">
        <f t="shared" si="337"/>
        <v>0</v>
      </c>
      <c r="AH871" s="14" t="str">
        <f>LEFT(X871,2)&amp;"."&amp;VLOOKUP(MID(X871,4,3),'Data validation'!$A$1:$B$12,2,FALSE)&amp;".2025"</f>
        <v>12.01.2025</v>
      </c>
      <c r="AI871">
        <f t="shared" si="338"/>
        <v>3</v>
      </c>
      <c r="AJ871" t="str">
        <f>H871&amp;"."&amp;VLOOKUP(I871,'Data validation'!$A$1:$B$12,2,FALSE)&amp;".2026"</f>
        <v>26.07.2026</v>
      </c>
      <c r="AK871">
        <f t="shared" si="339"/>
        <v>31</v>
      </c>
      <c r="AL871" t="e">
        <f>VLOOKUP(E871,[2]Sheet1!$A:$B,2,FALSE)</f>
        <v>#N/A</v>
      </c>
    </row>
    <row r="872" spans="1:38" x14ac:dyDescent="0.25">
      <c r="A872" t="str">
        <f>VLOOKUP(Q872,'Data validation'!$K$2:$L$50,2,FALSE)</f>
        <v>TO</v>
      </c>
      <c r="B872">
        <f t="shared" si="324"/>
        <v>0</v>
      </c>
      <c r="C872">
        <f t="shared" si="325"/>
        <v>6</v>
      </c>
      <c r="D872">
        <f t="shared" si="326"/>
        <v>0</v>
      </c>
      <c r="E872">
        <v>8780</v>
      </c>
      <c r="F872" t="s">
        <v>8057</v>
      </c>
      <c r="G872" t="s">
        <v>172</v>
      </c>
      <c r="H872" t="str">
        <f t="shared" si="327"/>
        <v>01</v>
      </c>
      <c r="I872" t="str">
        <f t="shared" si="328"/>
        <v>Jul</v>
      </c>
      <c r="J872" t="s">
        <v>72</v>
      </c>
      <c r="K872" t="str">
        <f t="shared" si="329"/>
        <v>07</v>
      </c>
      <c r="L872" t="str">
        <f t="shared" si="330"/>
        <v>Jul</v>
      </c>
      <c r="M872">
        <v>6</v>
      </c>
      <c r="N872">
        <f t="shared" si="331"/>
        <v>6</v>
      </c>
      <c r="O872">
        <f t="shared" si="332"/>
        <v>0</v>
      </c>
      <c r="P872">
        <f t="shared" si="333"/>
        <v>0</v>
      </c>
      <c r="Q872" t="s">
        <v>162</v>
      </c>
      <c r="R872" t="s">
        <v>57</v>
      </c>
      <c r="S872">
        <v>4</v>
      </c>
      <c r="T872">
        <v>0</v>
      </c>
      <c r="U872" s="2">
        <f>SUMIFS(Magelan!L:L,Magelan!D:D,'Резервации 2026'!E872)</f>
        <v>2648.4676362</v>
      </c>
      <c r="V872" s="2">
        <f t="shared" si="346"/>
        <v>441.41127269999998</v>
      </c>
      <c r="X872" t="s">
        <v>1896</v>
      </c>
      <c r="Y872" t="s">
        <v>1761</v>
      </c>
      <c r="Z872" t="str">
        <f t="shared" si="335"/>
        <v>Nov</v>
      </c>
      <c r="AA872" s="6">
        <f t="shared" si="345"/>
        <v>0</v>
      </c>
      <c r="AB872" s="6">
        <f t="shared" si="345"/>
        <v>0</v>
      </c>
      <c r="AC872" s="6">
        <f t="shared" si="345"/>
        <v>6</v>
      </c>
      <c r="AD872" s="6">
        <f t="shared" si="345"/>
        <v>0</v>
      </c>
      <c r="AE872" s="6">
        <f t="shared" si="345"/>
        <v>0</v>
      </c>
      <c r="AF872" s="6">
        <f t="shared" si="336"/>
        <v>6</v>
      </c>
      <c r="AG872" s="6">
        <f t="shared" si="337"/>
        <v>0</v>
      </c>
      <c r="AH872" s="14" t="str">
        <f>LEFT(X872,2)&amp;"."&amp;VLOOKUP(MID(X872,4,3),'Data validation'!$A$1:$B$12,2,FALSE)&amp;".2025"</f>
        <v>24.11.2025</v>
      </c>
      <c r="AI872">
        <f t="shared" si="338"/>
        <v>48</v>
      </c>
      <c r="AJ872" t="str">
        <f>H872&amp;"."&amp;VLOOKUP(I872,'Data validation'!$A$1:$B$12,2,FALSE)&amp;".2026"</f>
        <v>01.07.2026</v>
      </c>
      <c r="AK872">
        <f t="shared" si="339"/>
        <v>27</v>
      </c>
      <c r="AL872" t="e">
        <f>VLOOKUP(E872,[2]Sheet1!$A:$B,2,FALSE)</f>
        <v>#N/A</v>
      </c>
    </row>
    <row r="873" spans="1:38" x14ac:dyDescent="0.25">
      <c r="A873" t="str">
        <f>VLOOKUP(Q873,'Data validation'!$K$2:$L$50,2,FALSE)</f>
        <v>TO</v>
      </c>
      <c r="B873">
        <f t="shared" si="324"/>
        <v>0</v>
      </c>
      <c r="C873">
        <f t="shared" si="325"/>
        <v>0</v>
      </c>
      <c r="D873">
        <f t="shared" si="326"/>
        <v>7</v>
      </c>
      <c r="E873">
        <v>8506</v>
      </c>
      <c r="F873" t="s">
        <v>8058</v>
      </c>
      <c r="G873" t="s">
        <v>485</v>
      </c>
      <c r="H873" t="str">
        <f t="shared" si="327"/>
        <v>15</v>
      </c>
      <c r="I873" t="str">
        <f t="shared" si="328"/>
        <v>Jul</v>
      </c>
      <c r="J873" t="s">
        <v>538</v>
      </c>
      <c r="K873" t="str">
        <f t="shared" si="329"/>
        <v>22</v>
      </c>
      <c r="L873" t="str">
        <f t="shared" si="330"/>
        <v>Jul</v>
      </c>
      <c r="M873">
        <v>7</v>
      </c>
      <c r="N873">
        <f t="shared" si="331"/>
        <v>7</v>
      </c>
      <c r="O873">
        <f t="shared" si="332"/>
        <v>0</v>
      </c>
      <c r="P873">
        <f t="shared" si="333"/>
        <v>0</v>
      </c>
      <c r="Q873" t="s">
        <v>81</v>
      </c>
      <c r="R873" t="s">
        <v>20</v>
      </c>
      <c r="S873">
        <v>2</v>
      </c>
      <c r="T873">
        <v>1</v>
      </c>
      <c r="U873" s="2">
        <f>SUMIFS(SLR!L:L,SLR!D:D,'Резервации 2026'!E873)</f>
        <v>1914.2490542</v>
      </c>
      <c r="V873" s="2">
        <f t="shared" si="346"/>
        <v>273.46415059999998</v>
      </c>
      <c r="W873" t="s">
        <v>262</v>
      </c>
      <c r="X873" t="s">
        <v>1232</v>
      </c>
      <c r="Y873" t="s">
        <v>1233</v>
      </c>
      <c r="Z873" t="str">
        <f t="shared" si="335"/>
        <v>Nov</v>
      </c>
      <c r="AA873" s="6">
        <f t="shared" si="345"/>
        <v>0</v>
      </c>
      <c r="AB873" s="6">
        <f t="shared" si="345"/>
        <v>0</v>
      </c>
      <c r="AC873" s="6">
        <f t="shared" si="345"/>
        <v>7</v>
      </c>
      <c r="AD873" s="6">
        <f t="shared" si="345"/>
        <v>0</v>
      </c>
      <c r="AE873" s="6">
        <f t="shared" si="345"/>
        <v>0</v>
      </c>
      <c r="AF873" s="6">
        <f t="shared" si="336"/>
        <v>7</v>
      </c>
      <c r="AG873" s="6">
        <f t="shared" si="337"/>
        <v>0</v>
      </c>
      <c r="AH873" s="14" t="str">
        <f>LEFT(X873,2)&amp;"."&amp;VLOOKUP(MID(X873,4,3),'Data validation'!$A$1:$B$12,2,FALSE)&amp;".2025"</f>
        <v>15.11.2025</v>
      </c>
      <c r="AI873">
        <f t="shared" si="338"/>
        <v>46</v>
      </c>
      <c r="AJ873" t="str">
        <f>H873&amp;"."&amp;VLOOKUP(I873,'Data validation'!$A$1:$B$12,2,FALSE)&amp;".2026"</f>
        <v>15.07.2026</v>
      </c>
      <c r="AK873">
        <f t="shared" si="339"/>
        <v>29</v>
      </c>
      <c r="AL873" t="e">
        <f>VLOOKUP(E873,[2]Sheet1!$A:$B,2,FALSE)</f>
        <v>#N/A</v>
      </c>
    </row>
    <row r="874" spans="1:38" x14ac:dyDescent="0.25">
      <c r="A874" t="str">
        <f>VLOOKUP(Q874,'Data validation'!$K$2:$L$50,2,FALSE)</f>
        <v>TO</v>
      </c>
      <c r="B874">
        <f t="shared" si="324"/>
        <v>0</v>
      </c>
      <c r="C874">
        <f t="shared" si="325"/>
        <v>0</v>
      </c>
      <c r="D874">
        <f t="shared" si="326"/>
        <v>6</v>
      </c>
      <c r="E874">
        <v>9451</v>
      </c>
      <c r="F874" t="s">
        <v>8059</v>
      </c>
      <c r="G874" t="s">
        <v>84</v>
      </c>
      <c r="H874" t="str">
        <f t="shared" si="327"/>
        <v>20</v>
      </c>
      <c r="I874" t="str">
        <f t="shared" si="328"/>
        <v>Jul</v>
      </c>
      <c r="J874" t="s">
        <v>85</v>
      </c>
      <c r="K874" t="str">
        <f t="shared" si="329"/>
        <v>26</v>
      </c>
      <c r="L874" t="str">
        <f t="shared" si="330"/>
        <v>Jul</v>
      </c>
      <c r="M874">
        <v>6</v>
      </c>
      <c r="N874">
        <f t="shared" si="331"/>
        <v>6</v>
      </c>
      <c r="O874">
        <f t="shared" si="332"/>
        <v>0</v>
      </c>
      <c r="P874">
        <f t="shared" si="333"/>
        <v>0</v>
      </c>
      <c r="Q874" t="s">
        <v>81</v>
      </c>
      <c r="R874" t="s">
        <v>20</v>
      </c>
      <c r="S874">
        <v>3</v>
      </c>
      <c r="T874">
        <v>1</v>
      </c>
      <c r="U874" s="2">
        <f>SUMIFS(SLR!L:L,SLR!D:D,'Резервации 2026'!E874)</f>
        <v>2584.1599458000001</v>
      </c>
      <c r="V874" s="2">
        <f t="shared" si="346"/>
        <v>430.69332430000003</v>
      </c>
      <c r="W874" t="s">
        <v>262</v>
      </c>
      <c r="X874" t="s">
        <v>4564</v>
      </c>
      <c r="Y874" t="s">
        <v>4556</v>
      </c>
      <c r="Z874" t="str">
        <f t="shared" si="335"/>
        <v>Jan</v>
      </c>
      <c r="AA874" s="6">
        <f t="shared" si="345"/>
        <v>0</v>
      </c>
      <c r="AB874" s="6">
        <f t="shared" si="345"/>
        <v>0</v>
      </c>
      <c r="AC874" s="6">
        <f t="shared" si="345"/>
        <v>6</v>
      </c>
      <c r="AD874" s="6">
        <f t="shared" si="345"/>
        <v>0</v>
      </c>
      <c r="AE874" s="6">
        <f t="shared" si="345"/>
        <v>0</v>
      </c>
      <c r="AF874" s="6">
        <f t="shared" si="336"/>
        <v>6</v>
      </c>
      <c r="AG874" s="6">
        <f t="shared" si="337"/>
        <v>0</v>
      </c>
      <c r="AH874" s="14" t="str">
        <f>LEFT(X874,2)&amp;"."&amp;VLOOKUP(MID(X874,4,3),'Data validation'!$A$1:$B$12,2,FALSE)&amp;".2025"</f>
        <v>12.01.2025</v>
      </c>
      <c r="AI874">
        <f t="shared" si="338"/>
        <v>3</v>
      </c>
      <c r="AJ874" t="str">
        <f>H874&amp;"."&amp;VLOOKUP(I874,'Data validation'!$A$1:$B$12,2,FALSE)&amp;".2026"</f>
        <v>20.07.2026</v>
      </c>
      <c r="AK874">
        <f t="shared" si="339"/>
        <v>30</v>
      </c>
      <c r="AL874" t="e">
        <f>VLOOKUP(E874,[2]Sheet1!$A:$B,2,FALSE)</f>
        <v>#N/A</v>
      </c>
    </row>
    <row r="875" spans="1:38" x14ac:dyDescent="0.25">
      <c r="A875" t="str">
        <f>VLOOKUP(Q875,'Data validation'!$K$2:$L$50,2,FALSE)</f>
        <v>TO</v>
      </c>
      <c r="B875">
        <f t="shared" si="324"/>
        <v>0</v>
      </c>
      <c r="C875">
        <f t="shared" si="325"/>
        <v>0</v>
      </c>
      <c r="D875">
        <f t="shared" si="326"/>
        <v>5</v>
      </c>
      <c r="E875">
        <v>9436</v>
      </c>
      <c r="F875" t="s">
        <v>8040</v>
      </c>
      <c r="G875" t="s">
        <v>85</v>
      </c>
      <c r="H875" t="str">
        <f t="shared" si="327"/>
        <v>26</v>
      </c>
      <c r="I875" t="str">
        <f t="shared" si="328"/>
        <v>Jul</v>
      </c>
      <c r="J875" t="s">
        <v>108</v>
      </c>
      <c r="K875" t="str">
        <f t="shared" si="329"/>
        <v>31</v>
      </c>
      <c r="L875" t="str">
        <f t="shared" si="330"/>
        <v>Jul</v>
      </c>
      <c r="M875">
        <v>5</v>
      </c>
      <c r="N875">
        <f t="shared" si="331"/>
        <v>5</v>
      </c>
      <c r="O875">
        <f t="shared" si="332"/>
        <v>0</v>
      </c>
      <c r="P875">
        <f t="shared" si="333"/>
        <v>0</v>
      </c>
      <c r="Q875" t="s">
        <v>162</v>
      </c>
      <c r="R875" t="s">
        <v>57</v>
      </c>
      <c r="S875">
        <v>4</v>
      </c>
      <c r="T875">
        <v>1</v>
      </c>
      <c r="U875" s="2">
        <f>SUMIFS(Magelan!L:L,Magelan!D:D,'Резервации 2026'!E875)</f>
        <v>0</v>
      </c>
      <c r="V875" s="2">
        <f>+U875/M875</f>
        <v>0</v>
      </c>
      <c r="W875" t="s">
        <v>262</v>
      </c>
      <c r="X875" t="s">
        <v>4551</v>
      </c>
      <c r="Y875" t="s">
        <v>4286</v>
      </c>
      <c r="Z875" t="str">
        <f t="shared" si="335"/>
        <v>Jan</v>
      </c>
      <c r="AA875" s="6">
        <f t="shared" si="345"/>
        <v>0</v>
      </c>
      <c r="AB875" s="6">
        <f t="shared" si="345"/>
        <v>0</v>
      </c>
      <c r="AC875" s="6">
        <f t="shared" si="345"/>
        <v>5</v>
      </c>
      <c r="AD875" s="6">
        <f t="shared" si="345"/>
        <v>0</v>
      </c>
      <c r="AE875" s="6">
        <f t="shared" si="345"/>
        <v>0</v>
      </c>
      <c r="AF875" s="6">
        <f t="shared" si="336"/>
        <v>5</v>
      </c>
      <c r="AG875" s="6">
        <f t="shared" si="337"/>
        <v>0</v>
      </c>
      <c r="AH875" s="14" t="str">
        <f>LEFT(X875,2)&amp;"."&amp;VLOOKUP(MID(X875,4,3),'Data validation'!$A$1:$B$12,2,FALSE)&amp;".2025"</f>
        <v>12.01.2025</v>
      </c>
      <c r="AI875">
        <f t="shared" si="338"/>
        <v>3</v>
      </c>
      <c r="AJ875" t="str">
        <f>H875&amp;"."&amp;VLOOKUP(I875,'Data validation'!$A$1:$B$12,2,FALSE)&amp;".2026"</f>
        <v>26.07.2026</v>
      </c>
      <c r="AK875">
        <f t="shared" si="339"/>
        <v>31</v>
      </c>
      <c r="AL875" t="str">
        <f>VLOOKUP(E875,[2]Sheet1!$A:$B,2,FALSE)</f>
        <v>Анулирана</v>
      </c>
    </row>
    <row r="876" spans="1:38" x14ac:dyDescent="0.25">
      <c r="A876" t="str">
        <f>VLOOKUP(Q876,'Data validation'!$K$2:$L$50,2,FALSE)</f>
        <v>TO</v>
      </c>
      <c r="B876">
        <f t="shared" si="324"/>
        <v>0</v>
      </c>
      <c r="C876">
        <f t="shared" si="325"/>
        <v>5</v>
      </c>
      <c r="D876">
        <f t="shared" si="326"/>
        <v>0</v>
      </c>
      <c r="E876">
        <v>8644</v>
      </c>
      <c r="F876" t="s">
        <v>8060</v>
      </c>
      <c r="G876" t="s">
        <v>45</v>
      </c>
      <c r="H876" t="str">
        <f t="shared" si="327"/>
        <v>04</v>
      </c>
      <c r="I876" t="str">
        <f t="shared" si="328"/>
        <v>Jul</v>
      </c>
      <c r="J876" t="s">
        <v>224</v>
      </c>
      <c r="K876" t="str">
        <f t="shared" si="329"/>
        <v>09</v>
      </c>
      <c r="L876" t="str">
        <f t="shared" si="330"/>
        <v>Jul</v>
      </c>
      <c r="M876">
        <v>5</v>
      </c>
      <c r="N876">
        <f t="shared" si="331"/>
        <v>5</v>
      </c>
      <c r="O876">
        <f t="shared" si="332"/>
        <v>0</v>
      </c>
      <c r="P876">
        <f t="shared" si="333"/>
        <v>0</v>
      </c>
      <c r="Q876" t="s">
        <v>226</v>
      </c>
      <c r="R876" t="s">
        <v>17</v>
      </c>
      <c r="S876">
        <v>1</v>
      </c>
      <c r="T876">
        <v>1</v>
      </c>
      <c r="U876" s="2">
        <f>SUMIFS(Sunny!L:L,Sunny!D:D,'Резервации 2026'!E876)</f>
        <v>844.03843649999999</v>
      </c>
      <c r="V876" s="2">
        <f>+U876/M876</f>
        <v>168.8076873</v>
      </c>
      <c r="W876" t="s">
        <v>227</v>
      </c>
      <c r="X876" t="s">
        <v>1566</v>
      </c>
      <c r="Y876" t="s">
        <v>1538</v>
      </c>
      <c r="Z876" t="str">
        <f t="shared" si="335"/>
        <v>Nov</v>
      </c>
      <c r="AA876" s="6">
        <f t="shared" si="345"/>
        <v>0</v>
      </c>
      <c r="AB876" s="6">
        <f t="shared" si="345"/>
        <v>0</v>
      </c>
      <c r="AC876" s="6">
        <f t="shared" si="345"/>
        <v>5</v>
      </c>
      <c r="AD876" s="6">
        <f t="shared" si="345"/>
        <v>0</v>
      </c>
      <c r="AE876" s="6">
        <f t="shared" si="345"/>
        <v>0</v>
      </c>
      <c r="AF876" s="6">
        <f t="shared" si="336"/>
        <v>5</v>
      </c>
      <c r="AG876" s="6">
        <f t="shared" si="337"/>
        <v>0</v>
      </c>
      <c r="AH876" s="14" t="str">
        <f>LEFT(X876,2)&amp;"."&amp;VLOOKUP(MID(X876,4,3),'Data validation'!$A$1:$B$12,2,FALSE)&amp;".2025"</f>
        <v>20.11.2025</v>
      </c>
      <c r="AI876">
        <f t="shared" si="338"/>
        <v>47</v>
      </c>
      <c r="AJ876" t="str">
        <f>H876&amp;"."&amp;VLOOKUP(I876,'Data validation'!$A$1:$B$12,2,FALSE)&amp;".2026"</f>
        <v>04.07.2026</v>
      </c>
      <c r="AK876">
        <f t="shared" si="339"/>
        <v>27</v>
      </c>
      <c r="AL876" t="e">
        <f>VLOOKUP(E876,[2]Sheet1!$A:$B,2,FALSE)</f>
        <v>#N/A</v>
      </c>
    </row>
    <row r="877" spans="1:38" x14ac:dyDescent="0.25">
      <c r="A877" t="str">
        <f>VLOOKUP(Q877,'Data validation'!$K$2:$L$50,2,FALSE)</f>
        <v>TOPOLA SKIES</v>
      </c>
      <c r="B877">
        <f t="shared" si="324"/>
        <v>0</v>
      </c>
      <c r="C877">
        <f t="shared" si="325"/>
        <v>0</v>
      </c>
      <c r="D877">
        <f t="shared" si="326"/>
        <v>5</v>
      </c>
      <c r="E877">
        <v>8654</v>
      </c>
      <c r="F877" t="s">
        <v>8038</v>
      </c>
      <c r="G877" t="s">
        <v>538</v>
      </c>
      <c r="H877" t="str">
        <f t="shared" si="327"/>
        <v>22</v>
      </c>
      <c r="I877" t="str">
        <f t="shared" si="328"/>
        <v>Jul</v>
      </c>
      <c r="J877" t="s">
        <v>94</v>
      </c>
      <c r="K877" t="str">
        <f t="shared" si="329"/>
        <v>27</v>
      </c>
      <c r="L877" t="str">
        <f t="shared" si="330"/>
        <v>Jul</v>
      </c>
      <c r="M877">
        <v>5</v>
      </c>
      <c r="N877">
        <f t="shared" si="331"/>
        <v>5</v>
      </c>
      <c r="O877">
        <f t="shared" si="332"/>
        <v>0</v>
      </c>
      <c r="P877">
        <f t="shared" si="333"/>
        <v>0</v>
      </c>
      <c r="Q877" t="s">
        <v>35</v>
      </c>
      <c r="R877" t="s">
        <v>25</v>
      </c>
      <c r="S877">
        <v>2</v>
      </c>
      <c r="T877">
        <v>1</v>
      </c>
      <c r="U877" s="2">
        <v>1801.9653922018347</v>
      </c>
      <c r="V877" s="2">
        <v>360.39307844036693</v>
      </c>
      <c r="X877" t="s">
        <v>1593</v>
      </c>
      <c r="Y877" t="s">
        <v>1594</v>
      </c>
      <c r="Z877" t="str">
        <f t="shared" si="335"/>
        <v>Nov</v>
      </c>
      <c r="AA877" s="6">
        <f t="shared" si="345"/>
        <v>0</v>
      </c>
      <c r="AB877" s="6">
        <f t="shared" si="345"/>
        <v>0</v>
      </c>
      <c r="AC877" s="6">
        <f t="shared" si="345"/>
        <v>5</v>
      </c>
      <c r="AD877" s="6">
        <f t="shared" si="345"/>
        <v>0</v>
      </c>
      <c r="AE877" s="6">
        <f t="shared" si="345"/>
        <v>0</v>
      </c>
      <c r="AF877" s="6">
        <f t="shared" si="336"/>
        <v>5</v>
      </c>
      <c r="AG877" s="6">
        <f t="shared" si="337"/>
        <v>0</v>
      </c>
      <c r="AH877" s="14" t="str">
        <f>LEFT(X877,2)&amp;"."&amp;VLOOKUP(MID(X877,4,3),'Data validation'!$A$1:$B$12,2,FALSE)&amp;".2025"</f>
        <v>21.11.2025</v>
      </c>
      <c r="AI877">
        <f t="shared" si="338"/>
        <v>47</v>
      </c>
      <c r="AJ877" t="str">
        <f>H877&amp;"."&amp;VLOOKUP(I877,'Data validation'!$A$1:$B$12,2,FALSE)&amp;".2026"</f>
        <v>22.07.2026</v>
      </c>
      <c r="AK877">
        <f t="shared" si="339"/>
        <v>30</v>
      </c>
      <c r="AL877" t="e">
        <f>VLOOKUP(E877,[2]Sheet1!$A:$B,2,FALSE)</f>
        <v>#N/A</v>
      </c>
    </row>
    <row r="878" spans="1:38" x14ac:dyDescent="0.25">
      <c r="A878" t="str">
        <f>VLOOKUP(Q878,'Data validation'!$K$2:$L$50,2,FALSE)</f>
        <v>TO</v>
      </c>
      <c r="B878">
        <f t="shared" si="324"/>
        <v>0</v>
      </c>
      <c r="C878">
        <f t="shared" si="325"/>
        <v>0</v>
      </c>
      <c r="D878">
        <f t="shared" si="326"/>
        <v>6</v>
      </c>
      <c r="E878">
        <v>8391</v>
      </c>
      <c r="F878" t="s">
        <v>8061</v>
      </c>
      <c r="G878" t="s">
        <v>155</v>
      </c>
      <c r="H878" t="str">
        <f t="shared" si="327"/>
        <v>19</v>
      </c>
      <c r="I878" t="str">
        <f t="shared" si="328"/>
        <v>Jul</v>
      </c>
      <c r="J878" t="s">
        <v>107</v>
      </c>
      <c r="K878" t="str">
        <f t="shared" si="329"/>
        <v>25</v>
      </c>
      <c r="L878" t="str">
        <f t="shared" si="330"/>
        <v>Jul</v>
      </c>
      <c r="M878">
        <v>6</v>
      </c>
      <c r="N878">
        <f t="shared" si="331"/>
        <v>6</v>
      </c>
      <c r="O878">
        <f t="shared" si="332"/>
        <v>0</v>
      </c>
      <c r="P878">
        <f t="shared" si="333"/>
        <v>0</v>
      </c>
      <c r="Q878" t="s">
        <v>158</v>
      </c>
      <c r="R878" t="s">
        <v>25</v>
      </c>
      <c r="S878">
        <v>2</v>
      </c>
      <c r="T878">
        <v>1</v>
      </c>
      <c r="U878" s="2">
        <f>SUMIFS(DTS!L:L,DTS!D:D,'Резервации 2026'!E878)</f>
        <v>1666.6018595999999</v>
      </c>
      <c r="V878" s="2">
        <f>+U878/M878</f>
        <v>277.76697659999996</v>
      </c>
      <c r="X878" t="s">
        <v>956</v>
      </c>
      <c r="Y878" t="s">
        <v>768</v>
      </c>
      <c r="Z878" t="str">
        <f t="shared" si="335"/>
        <v>Nov</v>
      </c>
      <c r="AA878" s="6">
        <f t="shared" si="345"/>
        <v>0</v>
      </c>
      <c r="AB878" s="6">
        <f t="shared" si="345"/>
        <v>0</v>
      </c>
      <c r="AC878" s="6">
        <f t="shared" si="345"/>
        <v>6</v>
      </c>
      <c r="AD878" s="6">
        <f t="shared" si="345"/>
        <v>0</v>
      </c>
      <c r="AE878" s="6">
        <f t="shared" si="345"/>
        <v>0</v>
      </c>
      <c r="AF878" s="6">
        <f t="shared" si="336"/>
        <v>6</v>
      </c>
      <c r="AG878" s="6">
        <f t="shared" si="337"/>
        <v>0</v>
      </c>
      <c r="AH878" s="14" t="str">
        <f>LEFT(X878,2)&amp;"."&amp;VLOOKUP(MID(X878,4,3),'Data validation'!$A$1:$B$12,2,FALSE)&amp;".2025"</f>
        <v>12.11.2025</v>
      </c>
      <c r="AI878">
        <f t="shared" si="338"/>
        <v>46</v>
      </c>
      <c r="AJ878" t="str">
        <f>H878&amp;"."&amp;VLOOKUP(I878,'Data validation'!$A$1:$B$12,2,FALSE)&amp;".2026"</f>
        <v>19.07.2026</v>
      </c>
      <c r="AK878">
        <f t="shared" si="339"/>
        <v>30</v>
      </c>
      <c r="AL878" t="e">
        <f>VLOOKUP(E878,[2]Sheet1!$A:$B,2,FALSE)</f>
        <v>#N/A</v>
      </c>
    </row>
    <row r="879" spans="1:38" x14ac:dyDescent="0.25">
      <c r="A879" t="str">
        <f>VLOOKUP(Q879,'Data validation'!$K$2:$L$50,2,FALSE)</f>
        <v>TO</v>
      </c>
      <c r="B879">
        <f t="shared" si="324"/>
        <v>0</v>
      </c>
      <c r="C879">
        <f t="shared" si="325"/>
        <v>0</v>
      </c>
      <c r="D879">
        <f t="shared" si="326"/>
        <v>6</v>
      </c>
      <c r="E879">
        <v>9429</v>
      </c>
      <c r="F879" t="s">
        <v>8062</v>
      </c>
      <c r="G879" t="s">
        <v>85</v>
      </c>
      <c r="H879" t="str">
        <f t="shared" si="327"/>
        <v>26</v>
      </c>
      <c r="I879" t="str">
        <f t="shared" si="328"/>
        <v>Jul</v>
      </c>
      <c r="J879" t="s">
        <v>135</v>
      </c>
      <c r="K879" t="str">
        <f t="shared" si="329"/>
        <v>01</v>
      </c>
      <c r="L879" t="str">
        <f t="shared" si="330"/>
        <v>Aug</v>
      </c>
      <c r="M879">
        <v>6</v>
      </c>
      <c r="N879">
        <f t="shared" si="331"/>
        <v>-25</v>
      </c>
      <c r="O879">
        <f t="shared" si="332"/>
        <v>5</v>
      </c>
      <c r="P879">
        <f t="shared" si="333"/>
        <v>0</v>
      </c>
      <c r="Q879" t="s">
        <v>81</v>
      </c>
      <c r="R879" t="s">
        <v>25</v>
      </c>
      <c r="S879">
        <v>2</v>
      </c>
      <c r="T879">
        <v>2</v>
      </c>
      <c r="U879" s="2">
        <f>SUMIFS(SLR!L:L,SLR!D:D,'Резервации 2026'!E879)</f>
        <v>2430.3143579999996</v>
      </c>
      <c r="V879" s="2">
        <f>+U879/M879</f>
        <v>405.05239299999994</v>
      </c>
      <c r="W879" t="s">
        <v>262</v>
      </c>
      <c r="X879" t="s">
        <v>4313</v>
      </c>
      <c r="Y879" t="s">
        <v>4303</v>
      </c>
      <c r="Z879" t="str">
        <f t="shared" si="335"/>
        <v>Jan</v>
      </c>
      <c r="AA879" s="6">
        <f t="shared" si="345"/>
        <v>0</v>
      </c>
      <c r="AB879" s="6">
        <f t="shared" si="345"/>
        <v>0</v>
      </c>
      <c r="AC879" s="6">
        <f t="shared" si="345"/>
        <v>5</v>
      </c>
      <c r="AD879" s="6">
        <f t="shared" si="345"/>
        <v>0</v>
      </c>
      <c r="AE879" s="6">
        <f t="shared" si="345"/>
        <v>0</v>
      </c>
      <c r="AF879" s="6">
        <f t="shared" si="336"/>
        <v>5</v>
      </c>
      <c r="AG879" s="6">
        <f t="shared" si="337"/>
        <v>-1</v>
      </c>
      <c r="AH879" s="14" t="str">
        <f>LEFT(X879,2)&amp;"."&amp;VLOOKUP(MID(X879,4,3),'Data validation'!$A$1:$B$12,2,FALSE)&amp;".2025"</f>
        <v>11.01.2025</v>
      </c>
      <c r="AI879">
        <f t="shared" si="338"/>
        <v>2</v>
      </c>
      <c r="AJ879" t="str">
        <f>H879&amp;"."&amp;VLOOKUP(I879,'Data validation'!$A$1:$B$12,2,FALSE)&amp;".2026"</f>
        <v>26.07.2026</v>
      </c>
      <c r="AK879">
        <f t="shared" si="339"/>
        <v>31</v>
      </c>
      <c r="AL879" t="e">
        <f>VLOOKUP(E879,[2]Sheet1!$A:$B,2,FALSE)</f>
        <v>#N/A</v>
      </c>
    </row>
    <row r="880" spans="1:38" x14ac:dyDescent="0.25">
      <c r="A880" t="str">
        <f>VLOOKUP(Q880,'Data validation'!$K$2:$L$50,2,FALSE)</f>
        <v>TO</v>
      </c>
      <c r="B880">
        <f t="shared" si="324"/>
        <v>0</v>
      </c>
      <c r="C880">
        <f t="shared" si="325"/>
        <v>0</v>
      </c>
      <c r="D880">
        <f t="shared" si="326"/>
        <v>7</v>
      </c>
      <c r="E880">
        <v>9453</v>
      </c>
      <c r="F880" t="s">
        <v>8063</v>
      </c>
      <c r="G880" t="s">
        <v>84</v>
      </c>
      <c r="H880" t="str">
        <f t="shared" si="327"/>
        <v>20</v>
      </c>
      <c r="I880" t="str">
        <f t="shared" si="328"/>
        <v>Jul</v>
      </c>
      <c r="J880" t="s">
        <v>94</v>
      </c>
      <c r="K880" t="str">
        <f t="shared" si="329"/>
        <v>27</v>
      </c>
      <c r="L880" t="str">
        <f t="shared" si="330"/>
        <v>Jul</v>
      </c>
      <c r="M880">
        <v>7</v>
      </c>
      <c r="N880">
        <f t="shared" si="331"/>
        <v>7</v>
      </c>
      <c r="O880">
        <f t="shared" si="332"/>
        <v>0</v>
      </c>
      <c r="P880">
        <f t="shared" si="333"/>
        <v>0</v>
      </c>
      <c r="Q880" t="s">
        <v>116</v>
      </c>
      <c r="R880" t="s">
        <v>17</v>
      </c>
      <c r="S880">
        <v>2</v>
      </c>
      <c r="T880">
        <v>2</v>
      </c>
      <c r="U880" s="2">
        <f>SUMIFS(Solvex!L:L,Solvex!D:D,'Резервации 2026'!E880)</f>
        <v>2725.5664548</v>
      </c>
      <c r="V880" s="2">
        <f>+U880/M880</f>
        <v>389.3666364</v>
      </c>
      <c r="W880" t="s">
        <v>262</v>
      </c>
      <c r="X880" t="s">
        <v>4566</v>
      </c>
      <c r="Y880" t="s">
        <v>4556</v>
      </c>
      <c r="Z880" t="str">
        <f t="shared" si="335"/>
        <v>Jan</v>
      </c>
      <c r="AA880" s="6">
        <f t="shared" si="345"/>
        <v>0</v>
      </c>
      <c r="AB880" s="6">
        <f t="shared" si="345"/>
        <v>0</v>
      </c>
      <c r="AC880" s="6">
        <f t="shared" si="345"/>
        <v>7</v>
      </c>
      <c r="AD880" s="6">
        <f t="shared" si="345"/>
        <v>0</v>
      </c>
      <c r="AE880" s="6">
        <f t="shared" si="345"/>
        <v>0</v>
      </c>
      <c r="AF880" s="6">
        <f t="shared" si="336"/>
        <v>7</v>
      </c>
      <c r="AG880" s="6">
        <f t="shared" si="337"/>
        <v>0</v>
      </c>
      <c r="AH880" s="14" t="str">
        <f>LEFT(X880,2)&amp;"."&amp;VLOOKUP(MID(X880,4,3),'Data validation'!$A$1:$B$12,2,FALSE)&amp;".2025"</f>
        <v>12.01.2025</v>
      </c>
      <c r="AI880">
        <f t="shared" si="338"/>
        <v>3</v>
      </c>
      <c r="AJ880" t="str">
        <f>H880&amp;"."&amp;VLOOKUP(I880,'Data validation'!$A$1:$B$12,2,FALSE)&amp;".2026"</f>
        <v>20.07.2026</v>
      </c>
      <c r="AK880">
        <f t="shared" si="339"/>
        <v>30</v>
      </c>
      <c r="AL880" t="e">
        <f>VLOOKUP(E880,[2]Sheet1!$A:$B,2,FALSE)</f>
        <v>#N/A</v>
      </c>
    </row>
    <row r="881" spans="1:38" x14ac:dyDescent="0.25">
      <c r="A881" t="str">
        <f>VLOOKUP(Q881,'Data validation'!$K$2:$L$50,2,FALSE)</f>
        <v>TO</v>
      </c>
      <c r="B881">
        <f t="shared" si="324"/>
        <v>0</v>
      </c>
      <c r="C881">
        <f t="shared" si="325"/>
        <v>0</v>
      </c>
      <c r="D881">
        <f t="shared" si="326"/>
        <v>8</v>
      </c>
      <c r="E881">
        <v>9058</v>
      </c>
      <c r="F881" t="s">
        <v>8064</v>
      </c>
      <c r="G881" t="s">
        <v>114</v>
      </c>
      <c r="H881" t="str">
        <f t="shared" si="327"/>
        <v>14</v>
      </c>
      <c r="I881" t="str">
        <f t="shared" si="328"/>
        <v>Jul</v>
      </c>
      <c r="J881" t="s">
        <v>538</v>
      </c>
      <c r="K881" t="str">
        <f t="shared" si="329"/>
        <v>22</v>
      </c>
      <c r="L881" t="str">
        <f t="shared" si="330"/>
        <v>Jul</v>
      </c>
      <c r="M881">
        <v>8</v>
      </c>
      <c r="N881">
        <f t="shared" si="331"/>
        <v>8</v>
      </c>
      <c r="O881">
        <f t="shared" si="332"/>
        <v>0</v>
      </c>
      <c r="P881">
        <f t="shared" si="333"/>
        <v>0</v>
      </c>
      <c r="Q881" t="s">
        <v>81</v>
      </c>
      <c r="R881" t="s">
        <v>17</v>
      </c>
      <c r="S881">
        <v>2</v>
      </c>
      <c r="T881">
        <v>1</v>
      </c>
      <c r="U881" s="2">
        <f>SUMIFS(SLR!L:L,SLR!D:D,'Резервации 2026'!E881)</f>
        <v>2313.8251231999998</v>
      </c>
      <c r="V881" s="2">
        <f>+U881/M881</f>
        <v>289.22814039999997</v>
      </c>
      <c r="W881" t="s">
        <v>262</v>
      </c>
      <c r="X881" t="s">
        <v>3419</v>
      </c>
      <c r="Y881" t="s">
        <v>3409</v>
      </c>
      <c r="Z881" t="str">
        <f t="shared" si="335"/>
        <v>Dec</v>
      </c>
      <c r="AA881" s="6">
        <f t="shared" si="345"/>
        <v>0</v>
      </c>
      <c r="AB881" s="6">
        <f t="shared" si="345"/>
        <v>0</v>
      </c>
      <c r="AC881" s="6">
        <f t="shared" si="345"/>
        <v>8</v>
      </c>
      <c r="AD881" s="6">
        <f t="shared" si="345"/>
        <v>0</v>
      </c>
      <c r="AE881" s="6">
        <f t="shared" si="345"/>
        <v>0</v>
      </c>
      <c r="AF881" s="6">
        <f t="shared" si="336"/>
        <v>8</v>
      </c>
      <c r="AG881" s="6">
        <f t="shared" si="337"/>
        <v>0</v>
      </c>
      <c r="AH881" s="14" t="str">
        <f>LEFT(X881,2)&amp;"."&amp;VLOOKUP(MID(X881,4,3),'Data validation'!$A$1:$B$12,2,FALSE)&amp;".2025"</f>
        <v>08.12.2025</v>
      </c>
      <c r="AI881">
        <f t="shared" si="338"/>
        <v>50</v>
      </c>
      <c r="AJ881" t="str">
        <f>H881&amp;"."&amp;VLOOKUP(I881,'Data validation'!$A$1:$B$12,2,FALSE)&amp;".2026"</f>
        <v>14.07.2026</v>
      </c>
      <c r="AK881">
        <f t="shared" si="339"/>
        <v>29</v>
      </c>
      <c r="AL881" t="e">
        <f>VLOOKUP(E881,[2]Sheet1!$A:$B,2,FALSE)</f>
        <v>#N/A</v>
      </c>
    </row>
    <row r="882" spans="1:38" x14ac:dyDescent="0.25">
      <c r="A882" t="str">
        <f>VLOOKUP(Q882,'Data validation'!$K$2:$L$50,2,FALSE)</f>
        <v>TO</v>
      </c>
      <c r="B882">
        <f t="shared" si="324"/>
        <v>0</v>
      </c>
      <c r="C882">
        <f t="shared" si="325"/>
        <v>0</v>
      </c>
      <c r="D882">
        <f t="shared" si="326"/>
        <v>5</v>
      </c>
      <c r="E882">
        <v>9435</v>
      </c>
      <c r="F882" t="s">
        <v>8040</v>
      </c>
      <c r="G882" t="s">
        <v>85</v>
      </c>
      <c r="H882" t="str">
        <f t="shared" si="327"/>
        <v>26</v>
      </c>
      <c r="I882" t="str">
        <f t="shared" si="328"/>
        <v>Jul</v>
      </c>
      <c r="J882" t="s">
        <v>108</v>
      </c>
      <c r="K882" t="str">
        <f t="shared" si="329"/>
        <v>31</v>
      </c>
      <c r="L882" t="str">
        <f t="shared" si="330"/>
        <v>Jul</v>
      </c>
      <c r="M882">
        <v>5</v>
      </c>
      <c r="N882">
        <f t="shared" si="331"/>
        <v>5</v>
      </c>
      <c r="O882">
        <f t="shared" si="332"/>
        <v>0</v>
      </c>
      <c r="P882">
        <f t="shared" si="333"/>
        <v>0</v>
      </c>
      <c r="Q882" t="s">
        <v>162</v>
      </c>
      <c r="R882" t="s">
        <v>17</v>
      </c>
      <c r="S882">
        <v>3</v>
      </c>
      <c r="T882">
        <v>1</v>
      </c>
      <c r="U882" s="2">
        <f>SUMIFS(Magelan!L:L,Magelan!D:D,'Резервации 2026'!E882)</f>
        <v>2102.5172499999999</v>
      </c>
      <c r="V882" s="2">
        <f>+U882/M882</f>
        <v>420.50344999999999</v>
      </c>
      <c r="W882" t="s">
        <v>262</v>
      </c>
      <c r="X882" t="s">
        <v>4550</v>
      </c>
      <c r="Y882" t="s">
        <v>4286</v>
      </c>
      <c r="Z882" t="str">
        <f t="shared" si="335"/>
        <v>Jan</v>
      </c>
      <c r="AA882" s="6">
        <f t="shared" si="345"/>
        <v>0</v>
      </c>
      <c r="AB882" s="6">
        <f t="shared" si="345"/>
        <v>0</v>
      </c>
      <c r="AC882" s="6">
        <f t="shared" si="345"/>
        <v>5</v>
      </c>
      <c r="AD882" s="6">
        <f t="shared" si="345"/>
        <v>0</v>
      </c>
      <c r="AE882" s="6">
        <f t="shared" si="345"/>
        <v>0</v>
      </c>
      <c r="AF882" s="6">
        <f t="shared" si="336"/>
        <v>5</v>
      </c>
      <c r="AG882" s="6">
        <f t="shared" si="337"/>
        <v>0</v>
      </c>
      <c r="AH882" s="14" t="str">
        <f>LEFT(X882,2)&amp;"."&amp;VLOOKUP(MID(X882,4,3),'Data validation'!$A$1:$B$12,2,FALSE)&amp;".2025"</f>
        <v>12.01.2025</v>
      </c>
      <c r="AI882">
        <f t="shared" si="338"/>
        <v>3</v>
      </c>
      <c r="AJ882" t="str">
        <f>H882&amp;"."&amp;VLOOKUP(I882,'Data validation'!$A$1:$B$12,2,FALSE)&amp;".2026"</f>
        <v>26.07.2026</v>
      </c>
      <c r="AK882">
        <f t="shared" si="339"/>
        <v>31</v>
      </c>
      <c r="AL882" t="e">
        <f>VLOOKUP(E882,[2]Sheet1!$A:$B,2,FALSE)</f>
        <v>#N/A</v>
      </c>
    </row>
    <row r="883" spans="1:38" x14ac:dyDescent="0.25">
      <c r="A883" t="str">
        <f>VLOOKUP(Q883,'Data validation'!$K$2:$L$50,2,FALSE)</f>
        <v>TO</v>
      </c>
      <c r="B883">
        <f t="shared" si="324"/>
        <v>0</v>
      </c>
      <c r="C883">
        <f t="shared" si="325"/>
        <v>0</v>
      </c>
      <c r="D883">
        <f t="shared" si="326"/>
        <v>9</v>
      </c>
      <c r="E883">
        <v>8378</v>
      </c>
      <c r="F883" t="s">
        <v>8065</v>
      </c>
      <c r="G883" t="s">
        <v>84</v>
      </c>
      <c r="H883" t="str">
        <f t="shared" si="327"/>
        <v>20</v>
      </c>
      <c r="I883" t="str">
        <f t="shared" si="328"/>
        <v>Jul</v>
      </c>
      <c r="J883" t="s">
        <v>513</v>
      </c>
      <c r="K883" t="str">
        <f t="shared" si="329"/>
        <v>29</v>
      </c>
      <c r="L883" t="str">
        <f t="shared" si="330"/>
        <v>Jul</v>
      </c>
      <c r="M883">
        <v>9</v>
      </c>
      <c r="N883">
        <f t="shared" si="331"/>
        <v>9</v>
      </c>
      <c r="O883">
        <f t="shared" si="332"/>
        <v>0</v>
      </c>
      <c r="P883">
        <f t="shared" si="333"/>
        <v>0</v>
      </c>
      <c r="Q883" t="s">
        <v>81</v>
      </c>
      <c r="R883" t="s">
        <v>110</v>
      </c>
      <c r="S883">
        <v>4</v>
      </c>
      <c r="T883">
        <v>2</v>
      </c>
      <c r="U883" s="2">
        <f>SUMIFS(SLR!L:L,SLR!D:D,'Резервации 2026'!E883)</f>
        <v>5115.9818808</v>
      </c>
      <c r="V883" s="2">
        <f t="shared" ref="V883:V884" si="347">+U883/M883</f>
        <v>568.44243119999999</v>
      </c>
      <c r="W883" t="s">
        <v>262</v>
      </c>
      <c r="X883" t="s">
        <v>922</v>
      </c>
      <c r="Y883" t="s">
        <v>768</v>
      </c>
      <c r="Z883" t="str">
        <f t="shared" si="335"/>
        <v>Nov</v>
      </c>
      <c r="AA883" s="6">
        <f t="shared" si="345"/>
        <v>0</v>
      </c>
      <c r="AB883" s="6">
        <f t="shared" si="345"/>
        <v>0</v>
      </c>
      <c r="AC883" s="6">
        <f t="shared" si="345"/>
        <v>9</v>
      </c>
      <c r="AD883" s="6">
        <f t="shared" si="345"/>
        <v>0</v>
      </c>
      <c r="AE883" s="6">
        <f t="shared" si="345"/>
        <v>0</v>
      </c>
      <c r="AF883" s="6">
        <f t="shared" si="336"/>
        <v>9</v>
      </c>
      <c r="AG883" s="6">
        <f t="shared" si="337"/>
        <v>0</v>
      </c>
      <c r="AH883" s="14" t="str">
        <f>LEFT(X883,2)&amp;"."&amp;VLOOKUP(MID(X883,4,3),'Data validation'!$A$1:$B$12,2,FALSE)&amp;".2025"</f>
        <v>11.11.2025</v>
      </c>
      <c r="AI883">
        <f t="shared" si="338"/>
        <v>46</v>
      </c>
      <c r="AJ883" t="str">
        <f>H883&amp;"."&amp;VLOOKUP(I883,'Data validation'!$A$1:$B$12,2,FALSE)&amp;".2026"</f>
        <v>20.07.2026</v>
      </c>
      <c r="AK883">
        <f t="shared" si="339"/>
        <v>30</v>
      </c>
      <c r="AL883" t="e">
        <f>VLOOKUP(E883,[2]Sheet1!$A:$B,2,FALSE)</f>
        <v>#N/A</v>
      </c>
    </row>
    <row r="884" spans="1:38" x14ac:dyDescent="0.25">
      <c r="A884" t="str">
        <f>VLOOKUP(Q884,'Data validation'!$K$2:$L$50,2,FALSE)</f>
        <v>TO</v>
      </c>
      <c r="B884">
        <f t="shared" si="324"/>
        <v>0</v>
      </c>
      <c r="C884">
        <f t="shared" si="325"/>
        <v>5</v>
      </c>
      <c r="D884">
        <f t="shared" si="326"/>
        <v>0</v>
      </c>
      <c r="E884">
        <v>8408</v>
      </c>
      <c r="F884" t="s">
        <v>8066</v>
      </c>
      <c r="G884" t="s">
        <v>120</v>
      </c>
      <c r="H884" t="str">
        <f t="shared" si="327"/>
        <v>02</v>
      </c>
      <c r="I884" t="str">
        <f t="shared" si="328"/>
        <v>Jul</v>
      </c>
      <c r="J884" t="s">
        <v>72</v>
      </c>
      <c r="K884" t="str">
        <f t="shared" si="329"/>
        <v>07</v>
      </c>
      <c r="L884" t="str">
        <f t="shared" si="330"/>
        <v>Jul</v>
      </c>
      <c r="M884">
        <v>5</v>
      </c>
      <c r="N884">
        <f t="shared" si="331"/>
        <v>5</v>
      </c>
      <c r="O884">
        <f t="shared" si="332"/>
        <v>0</v>
      </c>
      <c r="P884">
        <f t="shared" si="333"/>
        <v>0</v>
      </c>
      <c r="Q884" t="s">
        <v>81</v>
      </c>
      <c r="R884" t="s">
        <v>63</v>
      </c>
      <c r="S884">
        <v>2</v>
      </c>
      <c r="T884">
        <v>1</v>
      </c>
      <c r="U884" s="2">
        <f>SUMIFS(SLR!L:L,SLR!D:D,'Резервации 2026'!E884)</f>
        <v>1238.1381815</v>
      </c>
      <c r="V884" s="2">
        <f t="shared" si="347"/>
        <v>247.62763630000001</v>
      </c>
      <c r="W884" t="s">
        <v>262</v>
      </c>
      <c r="X884" t="s">
        <v>998</v>
      </c>
      <c r="Y884" t="s">
        <v>953</v>
      </c>
      <c r="Z884" t="str">
        <f t="shared" si="335"/>
        <v>Nov</v>
      </c>
      <c r="AA884" s="6">
        <f t="shared" si="345"/>
        <v>0</v>
      </c>
      <c r="AB884" s="6">
        <f t="shared" si="345"/>
        <v>0</v>
      </c>
      <c r="AC884" s="6">
        <f t="shared" si="345"/>
        <v>5</v>
      </c>
      <c r="AD884" s="6">
        <f t="shared" si="345"/>
        <v>0</v>
      </c>
      <c r="AE884" s="6">
        <f t="shared" si="345"/>
        <v>0</v>
      </c>
      <c r="AF884" s="6">
        <f t="shared" si="336"/>
        <v>5</v>
      </c>
      <c r="AG884" s="6">
        <f t="shared" si="337"/>
        <v>0</v>
      </c>
      <c r="AH884" s="14" t="str">
        <f>LEFT(X884,2)&amp;"."&amp;VLOOKUP(MID(X884,4,3),'Data validation'!$A$1:$B$12,2,FALSE)&amp;".2025"</f>
        <v>12.11.2025</v>
      </c>
      <c r="AI884">
        <f t="shared" si="338"/>
        <v>46</v>
      </c>
      <c r="AJ884" t="str">
        <f>H884&amp;"."&amp;VLOOKUP(I884,'Data validation'!$A$1:$B$12,2,FALSE)&amp;".2026"</f>
        <v>02.07.2026</v>
      </c>
      <c r="AK884">
        <f t="shared" si="339"/>
        <v>27</v>
      </c>
      <c r="AL884" t="e">
        <f>VLOOKUP(E884,[2]Sheet1!$A:$B,2,FALSE)</f>
        <v>#N/A</v>
      </c>
    </row>
    <row r="885" spans="1:38" x14ac:dyDescent="0.25">
      <c r="A885" t="str">
        <f>VLOOKUP(Q885,'Data validation'!$K$2:$L$50,2,FALSE)</f>
        <v>TO</v>
      </c>
      <c r="B885">
        <f t="shared" si="324"/>
        <v>0</v>
      </c>
      <c r="C885">
        <f t="shared" si="325"/>
        <v>0</v>
      </c>
      <c r="D885">
        <f t="shared" si="326"/>
        <v>5</v>
      </c>
      <c r="E885">
        <v>8863</v>
      </c>
      <c r="F885" t="s">
        <v>8067</v>
      </c>
      <c r="G885" t="s">
        <v>107</v>
      </c>
      <c r="H885" t="str">
        <f t="shared" si="327"/>
        <v>25</v>
      </c>
      <c r="I885" t="str">
        <f t="shared" si="328"/>
        <v>Jul</v>
      </c>
      <c r="J885" t="s">
        <v>167</v>
      </c>
      <c r="K885" t="str">
        <f t="shared" si="329"/>
        <v>30</v>
      </c>
      <c r="L885" t="str">
        <f t="shared" si="330"/>
        <v>Jul</v>
      </c>
      <c r="M885">
        <v>5</v>
      </c>
      <c r="N885">
        <f t="shared" si="331"/>
        <v>5</v>
      </c>
      <c r="O885">
        <f t="shared" si="332"/>
        <v>0</v>
      </c>
      <c r="P885">
        <f t="shared" si="333"/>
        <v>0</v>
      </c>
      <c r="Q885" t="s">
        <v>162</v>
      </c>
      <c r="R885" t="s">
        <v>17</v>
      </c>
      <c r="S885">
        <v>2</v>
      </c>
      <c r="T885">
        <v>0</v>
      </c>
      <c r="U885" s="2">
        <f>SUMIFS(Magelan!L:L,Magelan!D:D,'Резервации 2026'!E885)</f>
        <v>1446.1407019999999</v>
      </c>
      <c r="V885" s="2">
        <f>+U885/M885</f>
        <v>289.22814039999997</v>
      </c>
      <c r="X885" t="s">
        <v>2083</v>
      </c>
      <c r="Y885" t="s">
        <v>2084</v>
      </c>
      <c r="Z885" t="str">
        <f t="shared" si="335"/>
        <v>Nov</v>
      </c>
      <c r="AA885" s="6">
        <f t="shared" si="345"/>
        <v>0</v>
      </c>
      <c r="AB885" s="6">
        <f t="shared" si="345"/>
        <v>0</v>
      </c>
      <c r="AC885" s="6">
        <f t="shared" si="345"/>
        <v>5</v>
      </c>
      <c r="AD885" s="6">
        <f t="shared" si="345"/>
        <v>0</v>
      </c>
      <c r="AE885" s="6">
        <f t="shared" si="345"/>
        <v>0</v>
      </c>
      <c r="AF885" s="6">
        <f t="shared" si="336"/>
        <v>5</v>
      </c>
      <c r="AG885" s="6">
        <f t="shared" si="337"/>
        <v>0</v>
      </c>
      <c r="AH885" s="14" t="str">
        <f>LEFT(X885,2)&amp;"."&amp;VLOOKUP(MID(X885,4,3),'Data validation'!$A$1:$B$12,2,FALSE)&amp;".2025"</f>
        <v>27.11.2025</v>
      </c>
      <c r="AI885">
        <f t="shared" si="338"/>
        <v>48</v>
      </c>
      <c r="AJ885" t="str">
        <f>H885&amp;"."&amp;VLOOKUP(I885,'Data validation'!$A$1:$B$12,2,FALSE)&amp;".2026"</f>
        <v>25.07.2026</v>
      </c>
      <c r="AK885">
        <f t="shared" si="339"/>
        <v>30</v>
      </c>
      <c r="AL885" t="e">
        <f>VLOOKUP(E885,[2]Sheet1!$A:$B,2,FALSE)</f>
        <v>#N/A</v>
      </c>
    </row>
    <row r="886" spans="1:38" x14ac:dyDescent="0.25">
      <c r="A886" t="str">
        <f>VLOOKUP(Q886,'Data validation'!$K$2:$L$50,2,FALSE)</f>
        <v>TO</v>
      </c>
      <c r="B886">
        <f t="shared" si="324"/>
        <v>0</v>
      </c>
      <c r="C886">
        <f t="shared" si="325"/>
        <v>5</v>
      </c>
      <c r="D886">
        <f t="shared" si="326"/>
        <v>0</v>
      </c>
      <c r="E886">
        <v>8744</v>
      </c>
      <c r="F886" t="s">
        <v>8068</v>
      </c>
      <c r="G886" t="s">
        <v>45</v>
      </c>
      <c r="H886" t="str">
        <f t="shared" si="327"/>
        <v>04</v>
      </c>
      <c r="I886" t="str">
        <f t="shared" si="328"/>
        <v>Jul</v>
      </c>
      <c r="J886" t="s">
        <v>224</v>
      </c>
      <c r="K886" t="str">
        <f t="shared" si="329"/>
        <v>09</v>
      </c>
      <c r="L886" t="str">
        <f t="shared" si="330"/>
        <v>Jul</v>
      </c>
      <c r="M886">
        <v>5</v>
      </c>
      <c r="N886">
        <f t="shared" si="331"/>
        <v>5</v>
      </c>
      <c r="O886">
        <f t="shared" si="332"/>
        <v>0</v>
      </c>
      <c r="P886">
        <f t="shared" si="333"/>
        <v>0</v>
      </c>
      <c r="Q886" t="s">
        <v>81</v>
      </c>
      <c r="R886" t="s">
        <v>20</v>
      </c>
      <c r="S886">
        <v>2</v>
      </c>
      <c r="T886">
        <v>2</v>
      </c>
      <c r="U886" s="2">
        <f>SUMIFS(SLR!L:L,SLR!D:D,'Резервации 2026'!E886)</f>
        <v>1547.6482789999998</v>
      </c>
      <c r="V886" s="2">
        <f t="shared" ref="V886:V887" si="348">+U886/M886</f>
        <v>309.52965579999994</v>
      </c>
      <c r="W886" t="s">
        <v>262</v>
      </c>
      <c r="X886" t="s">
        <v>1643</v>
      </c>
      <c r="Y886" t="s">
        <v>1761</v>
      </c>
      <c r="Z886" t="str">
        <f t="shared" si="335"/>
        <v>Nov</v>
      </c>
      <c r="AA886" s="6">
        <f t="shared" si="345"/>
        <v>0</v>
      </c>
      <c r="AB886" s="6">
        <f t="shared" si="345"/>
        <v>0</v>
      </c>
      <c r="AC886" s="6">
        <f t="shared" si="345"/>
        <v>5</v>
      </c>
      <c r="AD886" s="6">
        <f t="shared" si="345"/>
        <v>0</v>
      </c>
      <c r="AE886" s="6">
        <f t="shared" si="345"/>
        <v>0</v>
      </c>
      <c r="AF886" s="6">
        <f t="shared" si="336"/>
        <v>5</v>
      </c>
      <c r="AG886" s="6">
        <f t="shared" si="337"/>
        <v>0</v>
      </c>
      <c r="AH886" s="14" t="str">
        <f>LEFT(X886,2)&amp;"."&amp;VLOOKUP(MID(X886,4,3),'Data validation'!$A$1:$B$12,2,FALSE)&amp;".2025"</f>
        <v>24.11.2025</v>
      </c>
      <c r="AI886">
        <f t="shared" si="338"/>
        <v>48</v>
      </c>
      <c r="AJ886" t="str">
        <f>H886&amp;"."&amp;VLOOKUP(I886,'Data validation'!$A$1:$B$12,2,FALSE)&amp;".2026"</f>
        <v>04.07.2026</v>
      </c>
      <c r="AK886">
        <f t="shared" si="339"/>
        <v>27</v>
      </c>
      <c r="AL886" t="e">
        <f>VLOOKUP(E886,[2]Sheet1!$A:$B,2,FALSE)</f>
        <v>#N/A</v>
      </c>
    </row>
    <row r="887" spans="1:38" x14ac:dyDescent="0.25">
      <c r="A887" t="str">
        <f>VLOOKUP(Q887,'Data validation'!$K$2:$L$50,2,FALSE)</f>
        <v>TO</v>
      </c>
      <c r="B887">
        <f t="shared" si="324"/>
        <v>0</v>
      </c>
      <c r="C887">
        <f t="shared" si="325"/>
        <v>0</v>
      </c>
      <c r="D887">
        <f t="shared" si="326"/>
        <v>5</v>
      </c>
      <c r="E887">
        <v>8740</v>
      </c>
      <c r="F887" t="s">
        <v>8069</v>
      </c>
      <c r="G887" t="s">
        <v>155</v>
      </c>
      <c r="H887" t="str">
        <f t="shared" si="327"/>
        <v>19</v>
      </c>
      <c r="I887" t="str">
        <f t="shared" si="328"/>
        <v>Jul</v>
      </c>
      <c r="J887" t="s">
        <v>156</v>
      </c>
      <c r="K887" t="str">
        <f t="shared" si="329"/>
        <v>24</v>
      </c>
      <c r="L887" t="str">
        <f t="shared" si="330"/>
        <v>Jul</v>
      </c>
      <c r="M887">
        <v>5</v>
      </c>
      <c r="N887">
        <f t="shared" si="331"/>
        <v>5</v>
      </c>
      <c r="O887">
        <f t="shared" si="332"/>
        <v>0</v>
      </c>
      <c r="P887">
        <f t="shared" si="333"/>
        <v>0</v>
      </c>
      <c r="Q887" t="s">
        <v>81</v>
      </c>
      <c r="R887" t="s">
        <v>48</v>
      </c>
      <c r="S887">
        <v>2</v>
      </c>
      <c r="T887">
        <v>1</v>
      </c>
      <c r="U887" s="2">
        <f>SUMIFS(SLR!L:L,SLR!D:D,'Резервации 2026'!E887)</f>
        <v>1550.2886495</v>
      </c>
      <c r="V887" s="2">
        <f t="shared" si="348"/>
        <v>310.05772990000003</v>
      </c>
      <c r="W887" t="s">
        <v>262</v>
      </c>
      <c r="X887" t="s">
        <v>1797</v>
      </c>
      <c r="Y887" t="s">
        <v>1761</v>
      </c>
      <c r="Z887" t="str">
        <f t="shared" si="335"/>
        <v>Nov</v>
      </c>
      <c r="AA887" s="6">
        <f t="shared" si="345"/>
        <v>0</v>
      </c>
      <c r="AB887" s="6">
        <f t="shared" si="345"/>
        <v>0</v>
      </c>
      <c r="AC887" s="6">
        <f t="shared" si="345"/>
        <v>5</v>
      </c>
      <c r="AD887" s="6">
        <f t="shared" si="345"/>
        <v>0</v>
      </c>
      <c r="AE887" s="6">
        <f t="shared" si="345"/>
        <v>0</v>
      </c>
      <c r="AF887" s="6">
        <f t="shared" si="336"/>
        <v>5</v>
      </c>
      <c r="AG887" s="6">
        <f t="shared" si="337"/>
        <v>0</v>
      </c>
      <c r="AH887" s="14" t="str">
        <f>LEFT(X887,2)&amp;"."&amp;VLOOKUP(MID(X887,4,3),'Data validation'!$A$1:$B$12,2,FALSE)&amp;".2025"</f>
        <v>24.11.2025</v>
      </c>
      <c r="AI887">
        <f t="shared" si="338"/>
        <v>48</v>
      </c>
      <c r="AJ887" t="str">
        <f>H887&amp;"."&amp;VLOOKUP(I887,'Data validation'!$A$1:$B$12,2,FALSE)&amp;".2026"</f>
        <v>19.07.2026</v>
      </c>
      <c r="AK887">
        <f t="shared" si="339"/>
        <v>30</v>
      </c>
      <c r="AL887" t="e">
        <f>VLOOKUP(E887,[2]Sheet1!$A:$B,2,FALSE)</f>
        <v>#N/A</v>
      </c>
    </row>
    <row r="888" spans="1:38" x14ac:dyDescent="0.25">
      <c r="A888" t="str">
        <f>VLOOKUP(Q888,'Data validation'!$K$2:$L$50,2,FALSE)</f>
        <v>TO</v>
      </c>
      <c r="B888">
        <f t="shared" si="324"/>
        <v>0</v>
      </c>
      <c r="C888">
        <f t="shared" si="325"/>
        <v>0</v>
      </c>
      <c r="D888">
        <f t="shared" si="326"/>
        <v>7</v>
      </c>
      <c r="E888">
        <v>9455</v>
      </c>
      <c r="F888" t="s">
        <v>8070</v>
      </c>
      <c r="G888" t="s">
        <v>485</v>
      </c>
      <c r="H888" t="str">
        <f t="shared" si="327"/>
        <v>15</v>
      </c>
      <c r="I888" t="str">
        <f t="shared" si="328"/>
        <v>Jul</v>
      </c>
      <c r="J888" t="s">
        <v>538</v>
      </c>
      <c r="K888" t="str">
        <f t="shared" si="329"/>
        <v>22</v>
      </c>
      <c r="L888" t="str">
        <f t="shared" si="330"/>
        <v>Jul</v>
      </c>
      <c r="M888">
        <v>7</v>
      </c>
      <c r="N888">
        <f t="shared" si="331"/>
        <v>7</v>
      </c>
      <c r="O888">
        <f t="shared" si="332"/>
        <v>0</v>
      </c>
      <c r="P888">
        <f t="shared" si="333"/>
        <v>0</v>
      </c>
      <c r="Q888" t="s">
        <v>116</v>
      </c>
      <c r="R888" t="s">
        <v>188</v>
      </c>
      <c r="S888">
        <v>2</v>
      </c>
      <c r="T888">
        <v>2</v>
      </c>
      <c r="U888" s="2">
        <f>SUMIFS(Solvex!L:L,Solvex!D:D,'Резервации 2026'!E888)</f>
        <v>3077.2833637000003</v>
      </c>
      <c r="V888" s="2">
        <f>+U888/M888</f>
        <v>439.61190910000005</v>
      </c>
      <c r="W888" t="s">
        <v>262</v>
      </c>
      <c r="X888" t="s">
        <v>4567</v>
      </c>
      <c r="Y888" t="s">
        <v>4556</v>
      </c>
      <c r="Z888" t="str">
        <f t="shared" si="335"/>
        <v>Jan</v>
      </c>
      <c r="AA888" s="6">
        <f t="shared" si="345"/>
        <v>0</v>
      </c>
      <c r="AB888" s="6">
        <f t="shared" si="345"/>
        <v>0</v>
      </c>
      <c r="AC888" s="6">
        <f t="shared" si="345"/>
        <v>7</v>
      </c>
      <c r="AD888" s="6">
        <f t="shared" si="345"/>
        <v>0</v>
      </c>
      <c r="AE888" s="6">
        <f t="shared" si="345"/>
        <v>0</v>
      </c>
      <c r="AF888" s="6">
        <f t="shared" si="336"/>
        <v>7</v>
      </c>
      <c r="AG888" s="6">
        <f t="shared" si="337"/>
        <v>0</v>
      </c>
      <c r="AH888" s="14" t="str">
        <f>LEFT(X888,2)&amp;"."&amp;VLOOKUP(MID(X888,4,3),'Data validation'!$A$1:$B$12,2,FALSE)&amp;".2025"</f>
        <v>12.01.2025</v>
      </c>
      <c r="AI888">
        <f t="shared" si="338"/>
        <v>3</v>
      </c>
      <c r="AJ888" t="str">
        <f>H888&amp;"."&amp;VLOOKUP(I888,'Data validation'!$A$1:$B$12,2,FALSE)&amp;".2026"</f>
        <v>15.07.2026</v>
      </c>
      <c r="AK888">
        <f t="shared" si="339"/>
        <v>29</v>
      </c>
      <c r="AL888" t="e">
        <f>VLOOKUP(E888,[2]Sheet1!$A:$B,2,FALSE)</f>
        <v>#N/A</v>
      </c>
    </row>
    <row r="889" spans="1:38" x14ac:dyDescent="0.25">
      <c r="A889" t="str">
        <f>VLOOKUP(Q889,'Data validation'!$K$2:$L$50,2,FALSE)</f>
        <v>TO</v>
      </c>
      <c r="B889">
        <f t="shared" si="324"/>
        <v>0</v>
      </c>
      <c r="C889">
        <f t="shared" si="325"/>
        <v>0</v>
      </c>
      <c r="D889">
        <f t="shared" si="326"/>
        <v>6</v>
      </c>
      <c r="E889">
        <v>8670</v>
      </c>
      <c r="F889" t="s">
        <v>8071</v>
      </c>
      <c r="G889" t="s">
        <v>155</v>
      </c>
      <c r="H889" t="str">
        <f t="shared" si="327"/>
        <v>19</v>
      </c>
      <c r="I889" t="str">
        <f t="shared" si="328"/>
        <v>Jul</v>
      </c>
      <c r="J889" t="s">
        <v>107</v>
      </c>
      <c r="K889" t="str">
        <f t="shared" si="329"/>
        <v>25</v>
      </c>
      <c r="L889" t="str">
        <f t="shared" si="330"/>
        <v>Jul</v>
      </c>
      <c r="M889">
        <v>6</v>
      </c>
      <c r="N889">
        <f t="shared" si="331"/>
        <v>6</v>
      </c>
      <c r="O889">
        <f t="shared" si="332"/>
        <v>0</v>
      </c>
      <c r="P889">
        <f t="shared" si="333"/>
        <v>0</v>
      </c>
      <c r="Q889" t="s">
        <v>81</v>
      </c>
      <c r="R889" t="s">
        <v>48</v>
      </c>
      <c r="S889">
        <v>2</v>
      </c>
      <c r="T889">
        <v>2</v>
      </c>
      <c r="U889" s="2">
        <f>SUMIFS(SLR!L:L,SLR!D:D,'Резервации 2026'!E889)</f>
        <v>2325.5209866</v>
      </c>
      <c r="V889" s="2">
        <f>+U889/M889</f>
        <v>387.58683109999998</v>
      </c>
      <c r="W889" t="s">
        <v>262</v>
      </c>
      <c r="X889" t="s">
        <v>1640</v>
      </c>
      <c r="Y889" t="s">
        <v>1594</v>
      </c>
      <c r="Z889" t="str">
        <f t="shared" si="335"/>
        <v>Nov</v>
      </c>
      <c r="AA889" s="6">
        <f t="shared" si="345"/>
        <v>0</v>
      </c>
      <c r="AB889" s="6">
        <f t="shared" si="345"/>
        <v>0</v>
      </c>
      <c r="AC889" s="6">
        <f t="shared" si="345"/>
        <v>6</v>
      </c>
      <c r="AD889" s="6">
        <f t="shared" si="345"/>
        <v>0</v>
      </c>
      <c r="AE889" s="6">
        <f t="shared" si="345"/>
        <v>0</v>
      </c>
      <c r="AF889" s="6">
        <f t="shared" si="336"/>
        <v>6</v>
      </c>
      <c r="AG889" s="6">
        <f t="shared" si="337"/>
        <v>0</v>
      </c>
      <c r="AH889" s="14" t="str">
        <f>LEFT(X889,2)&amp;"."&amp;VLOOKUP(MID(X889,4,3),'Data validation'!$A$1:$B$12,2,FALSE)&amp;".2025"</f>
        <v>21.11.2025</v>
      </c>
      <c r="AI889">
        <f t="shared" si="338"/>
        <v>47</v>
      </c>
      <c r="AJ889" t="str">
        <f>H889&amp;"."&amp;VLOOKUP(I889,'Data validation'!$A$1:$B$12,2,FALSE)&amp;".2026"</f>
        <v>19.07.2026</v>
      </c>
      <c r="AK889">
        <f t="shared" si="339"/>
        <v>30</v>
      </c>
      <c r="AL889" t="e">
        <f>VLOOKUP(E889,[2]Sheet1!$A:$B,2,FALSE)</f>
        <v>#N/A</v>
      </c>
    </row>
    <row r="890" spans="1:38" x14ac:dyDescent="0.25">
      <c r="A890" t="str">
        <f>VLOOKUP(Q890,'Data validation'!$K$2:$L$50,2,FALSE)</f>
        <v>TO</v>
      </c>
      <c r="B890">
        <f t="shared" si="324"/>
        <v>0</v>
      </c>
      <c r="C890">
        <f t="shared" si="325"/>
        <v>0</v>
      </c>
      <c r="D890">
        <f t="shared" si="326"/>
        <v>5</v>
      </c>
      <c r="E890">
        <v>9024</v>
      </c>
      <c r="F890" t="s">
        <v>7711</v>
      </c>
      <c r="G890" t="s">
        <v>93</v>
      </c>
      <c r="H890" t="str">
        <f t="shared" si="327"/>
        <v>21</v>
      </c>
      <c r="I890" t="str">
        <f t="shared" si="328"/>
        <v>Jul</v>
      </c>
      <c r="J890" t="s">
        <v>85</v>
      </c>
      <c r="K890" t="str">
        <f t="shared" si="329"/>
        <v>26</v>
      </c>
      <c r="L890" t="str">
        <f t="shared" si="330"/>
        <v>Jul</v>
      </c>
      <c r="M890">
        <v>5</v>
      </c>
      <c r="N890">
        <f t="shared" si="331"/>
        <v>5</v>
      </c>
      <c r="O890">
        <f t="shared" si="332"/>
        <v>0</v>
      </c>
      <c r="P890">
        <f t="shared" si="333"/>
        <v>0</v>
      </c>
      <c r="Q890" t="s">
        <v>3173</v>
      </c>
      <c r="R890" t="s">
        <v>63</v>
      </c>
      <c r="S890">
        <v>2</v>
      </c>
      <c r="T890">
        <v>2</v>
      </c>
      <c r="U890" s="2">
        <f>SUMIFS(Klavis!L:L,Klavis!D:D,'Резервации 2026'!E890)</f>
        <v>1851.4864694999999</v>
      </c>
      <c r="V890" s="2">
        <f>+U890/M890</f>
        <v>370.2972939</v>
      </c>
      <c r="X890" t="s">
        <v>3174</v>
      </c>
      <c r="Y890" t="s">
        <v>3218</v>
      </c>
      <c r="Z890" t="str">
        <f t="shared" si="335"/>
        <v>Dec</v>
      </c>
      <c r="AA890" s="6">
        <f t="shared" si="345"/>
        <v>0</v>
      </c>
      <c r="AB890" s="6">
        <f t="shared" si="345"/>
        <v>0</v>
      </c>
      <c r="AC890" s="6">
        <f t="shared" si="345"/>
        <v>5</v>
      </c>
      <c r="AD890" s="6">
        <f t="shared" si="345"/>
        <v>0</v>
      </c>
      <c r="AE890" s="6">
        <f t="shared" si="345"/>
        <v>0</v>
      </c>
      <c r="AF890" s="6">
        <f t="shared" si="336"/>
        <v>5</v>
      </c>
      <c r="AG890" s="6">
        <f t="shared" si="337"/>
        <v>0</v>
      </c>
      <c r="AH890" s="14" t="str">
        <f>LEFT(X890,2)&amp;"."&amp;VLOOKUP(MID(X890,4,3),'Data validation'!$A$1:$B$12,2,FALSE)&amp;".2025"</f>
        <v>05.12.2025</v>
      </c>
      <c r="AI890">
        <f t="shared" si="338"/>
        <v>49</v>
      </c>
      <c r="AJ890" t="str">
        <f>H890&amp;"."&amp;VLOOKUP(I890,'Data validation'!$A$1:$B$12,2,FALSE)&amp;".2026"</f>
        <v>21.07.2026</v>
      </c>
      <c r="AK890">
        <f t="shared" si="339"/>
        <v>30</v>
      </c>
      <c r="AL890" t="e">
        <f>VLOOKUP(E890,[2]Sheet1!$A:$B,2,FALSE)</f>
        <v>#N/A</v>
      </c>
    </row>
    <row r="891" spans="1:38" x14ac:dyDescent="0.25">
      <c r="A891" t="str">
        <f>VLOOKUP(Q891,'Data validation'!$K$2:$L$50,2,FALSE)</f>
        <v>TO</v>
      </c>
      <c r="B891">
        <f t="shared" si="324"/>
        <v>0</v>
      </c>
      <c r="C891">
        <f t="shared" si="325"/>
        <v>0</v>
      </c>
      <c r="D891">
        <f t="shared" si="326"/>
        <v>6</v>
      </c>
      <c r="E891">
        <v>9348</v>
      </c>
      <c r="F891" t="s">
        <v>8072</v>
      </c>
      <c r="G891" t="s">
        <v>323</v>
      </c>
      <c r="H891" t="str">
        <f t="shared" si="327"/>
        <v>11</v>
      </c>
      <c r="I891" t="str">
        <f t="shared" si="328"/>
        <v>Jul</v>
      </c>
      <c r="J891" t="s">
        <v>236</v>
      </c>
      <c r="K891" t="str">
        <f t="shared" si="329"/>
        <v>17</v>
      </c>
      <c r="L891" t="str">
        <f t="shared" si="330"/>
        <v>Jul</v>
      </c>
      <c r="M891">
        <v>6</v>
      </c>
      <c r="N891">
        <f t="shared" si="331"/>
        <v>6</v>
      </c>
      <c r="O891">
        <f t="shared" si="332"/>
        <v>0</v>
      </c>
      <c r="P891">
        <f t="shared" si="333"/>
        <v>0</v>
      </c>
      <c r="Q891" t="s">
        <v>81</v>
      </c>
      <c r="R891" t="s">
        <v>25</v>
      </c>
      <c r="S891">
        <v>3</v>
      </c>
      <c r="T891">
        <v>0</v>
      </c>
      <c r="U891" s="2">
        <f>SUMIFS(SLR!L:L,SLR!D:D,'Резервации 2026'!E891)</f>
        <v>2624.7629766</v>
      </c>
      <c r="V891" s="2">
        <f t="shared" ref="V891:V892" si="349">+U891/M891</f>
        <v>437.4604961</v>
      </c>
      <c r="W891" t="s">
        <v>262</v>
      </c>
      <c r="X891" t="s">
        <v>4217</v>
      </c>
      <c r="Y891" t="s">
        <v>4205</v>
      </c>
      <c r="Z891" t="str">
        <f t="shared" si="335"/>
        <v>Jan</v>
      </c>
      <c r="AA891" s="6">
        <f t="shared" si="345"/>
        <v>0</v>
      </c>
      <c r="AB891" s="6">
        <f t="shared" si="345"/>
        <v>0</v>
      </c>
      <c r="AC891" s="6">
        <f t="shared" si="345"/>
        <v>6</v>
      </c>
      <c r="AD891" s="6">
        <f t="shared" si="345"/>
        <v>0</v>
      </c>
      <c r="AE891" s="6">
        <f t="shared" si="345"/>
        <v>0</v>
      </c>
      <c r="AF891" s="6">
        <f t="shared" si="336"/>
        <v>6</v>
      </c>
      <c r="AG891" s="6">
        <f t="shared" si="337"/>
        <v>0</v>
      </c>
      <c r="AH891" s="14" t="str">
        <f>LEFT(X891,2)&amp;"."&amp;VLOOKUP(MID(X891,4,3),'Data validation'!$A$1:$B$12,2,FALSE)&amp;".2025"</f>
        <v>05.01.2025</v>
      </c>
      <c r="AI891">
        <f t="shared" si="338"/>
        <v>2</v>
      </c>
      <c r="AJ891" t="str">
        <f>H891&amp;"."&amp;VLOOKUP(I891,'Data validation'!$A$1:$B$12,2,FALSE)&amp;".2026"</f>
        <v>11.07.2026</v>
      </c>
      <c r="AK891">
        <f t="shared" si="339"/>
        <v>28</v>
      </c>
      <c r="AL891" t="e">
        <f>VLOOKUP(E891,[2]Sheet1!$A:$B,2,FALSE)</f>
        <v>#N/A</v>
      </c>
    </row>
    <row r="892" spans="1:38" x14ac:dyDescent="0.25">
      <c r="A892" t="str">
        <f>VLOOKUP(Q892,'Data validation'!$K$2:$L$50,2,FALSE)</f>
        <v>TO</v>
      </c>
      <c r="B892">
        <f t="shared" si="324"/>
        <v>0</v>
      </c>
      <c r="C892">
        <f t="shared" si="325"/>
        <v>0</v>
      </c>
      <c r="D892">
        <f t="shared" si="326"/>
        <v>6</v>
      </c>
      <c r="E892">
        <v>9232</v>
      </c>
      <c r="F892" t="s">
        <v>8073</v>
      </c>
      <c r="G892" t="s">
        <v>84</v>
      </c>
      <c r="H892" t="str">
        <f t="shared" si="327"/>
        <v>20</v>
      </c>
      <c r="I892" t="str">
        <f t="shared" si="328"/>
        <v>Jul</v>
      </c>
      <c r="J892" t="s">
        <v>85</v>
      </c>
      <c r="K892" t="str">
        <f t="shared" si="329"/>
        <v>26</v>
      </c>
      <c r="L892" t="str">
        <f t="shared" si="330"/>
        <v>Jul</v>
      </c>
      <c r="M892">
        <v>6</v>
      </c>
      <c r="N892">
        <f t="shared" si="331"/>
        <v>6</v>
      </c>
      <c r="O892">
        <f t="shared" si="332"/>
        <v>0</v>
      </c>
      <c r="P892">
        <f t="shared" si="333"/>
        <v>0</v>
      </c>
      <c r="Q892" t="s">
        <v>81</v>
      </c>
      <c r="R892" t="s">
        <v>63</v>
      </c>
      <c r="S892">
        <v>3</v>
      </c>
      <c r="T892">
        <v>1</v>
      </c>
      <c r="U892" s="2">
        <f>SUMIFS(SLR!L:L,SLR!D:D,'Резервации 2026'!E892)</f>
        <v>2399.4513606</v>
      </c>
      <c r="V892" s="2">
        <f t="shared" si="349"/>
        <v>399.90856009999999</v>
      </c>
      <c r="W892" t="s">
        <v>262</v>
      </c>
      <c r="X892" t="s">
        <v>3753</v>
      </c>
      <c r="Y892" t="s">
        <v>3724</v>
      </c>
      <c r="Z892" t="str">
        <f t="shared" si="335"/>
        <v>Dec</v>
      </c>
      <c r="AA892" s="6">
        <f t="shared" si="345"/>
        <v>0</v>
      </c>
      <c r="AB892" s="6">
        <f t="shared" si="345"/>
        <v>0</v>
      </c>
      <c r="AC892" s="6">
        <f t="shared" si="345"/>
        <v>6</v>
      </c>
      <c r="AD892" s="6">
        <f t="shared" si="345"/>
        <v>0</v>
      </c>
      <c r="AE892" s="6">
        <f t="shared" si="345"/>
        <v>0</v>
      </c>
      <c r="AF892" s="6">
        <f t="shared" si="336"/>
        <v>6</v>
      </c>
      <c r="AG892" s="6">
        <f t="shared" si="337"/>
        <v>0</v>
      </c>
      <c r="AH892" s="14" t="str">
        <f>LEFT(X892,2)&amp;"."&amp;VLOOKUP(MID(X892,4,3),'Data validation'!$A$1:$B$12,2,FALSE)&amp;".2025"</f>
        <v>29.12.2025</v>
      </c>
      <c r="AI892">
        <f t="shared" si="338"/>
        <v>53</v>
      </c>
      <c r="AJ892" t="str">
        <f>H892&amp;"."&amp;VLOOKUP(I892,'Data validation'!$A$1:$B$12,2,FALSE)&amp;".2026"</f>
        <v>20.07.2026</v>
      </c>
      <c r="AK892">
        <f t="shared" si="339"/>
        <v>30</v>
      </c>
      <c r="AL892" t="e">
        <f>VLOOKUP(E892,[2]Sheet1!$A:$B,2,FALSE)</f>
        <v>#N/A</v>
      </c>
    </row>
    <row r="893" spans="1:38" x14ac:dyDescent="0.25">
      <c r="A893" t="str">
        <f>VLOOKUP(Q893,'Data validation'!$K$2:$L$50,2,FALSE)</f>
        <v>TOPOLA SKIES</v>
      </c>
      <c r="B893">
        <f t="shared" si="324"/>
        <v>0</v>
      </c>
      <c r="C893">
        <f t="shared" si="325"/>
        <v>0</v>
      </c>
      <c r="D893">
        <f t="shared" si="326"/>
        <v>7</v>
      </c>
      <c r="E893">
        <v>8778</v>
      </c>
      <c r="F893" t="s">
        <v>8074</v>
      </c>
      <c r="G893" t="s">
        <v>326</v>
      </c>
      <c r="H893" t="str">
        <f t="shared" si="327"/>
        <v>10</v>
      </c>
      <c r="I893" t="str">
        <f t="shared" si="328"/>
        <v>Aug</v>
      </c>
      <c r="J893" t="s">
        <v>60</v>
      </c>
      <c r="K893" t="str">
        <f t="shared" si="329"/>
        <v>17</v>
      </c>
      <c r="L893" t="str">
        <f t="shared" si="330"/>
        <v>Aug</v>
      </c>
      <c r="M893">
        <v>7</v>
      </c>
      <c r="N893">
        <f t="shared" si="331"/>
        <v>7</v>
      </c>
      <c r="O893">
        <f t="shared" si="332"/>
        <v>0</v>
      </c>
      <c r="P893">
        <f t="shared" si="333"/>
        <v>0</v>
      </c>
      <c r="Q893" t="s">
        <v>35</v>
      </c>
      <c r="R893" t="s">
        <v>57</v>
      </c>
      <c r="S893">
        <v>2</v>
      </c>
      <c r="T893">
        <v>2</v>
      </c>
      <c r="U893" s="2">
        <v>4408.6920275229359</v>
      </c>
      <c r="V893" s="2">
        <v>629.81314678899071</v>
      </c>
      <c r="X893" t="s">
        <v>1891</v>
      </c>
      <c r="Y893" t="s">
        <v>1761</v>
      </c>
      <c r="Z893" t="str">
        <f t="shared" si="335"/>
        <v>Nov</v>
      </c>
      <c r="AA893" s="6">
        <f t="shared" si="345"/>
        <v>0</v>
      </c>
      <c r="AB893" s="6">
        <f t="shared" si="345"/>
        <v>0</v>
      </c>
      <c r="AC893" s="6">
        <f t="shared" si="345"/>
        <v>0</v>
      </c>
      <c r="AD893" s="6">
        <f t="shared" si="345"/>
        <v>7</v>
      </c>
      <c r="AE893" s="6">
        <f t="shared" si="345"/>
        <v>0</v>
      </c>
      <c r="AF893" s="6">
        <f t="shared" si="336"/>
        <v>7</v>
      </c>
      <c r="AG893" s="6">
        <f t="shared" si="337"/>
        <v>0</v>
      </c>
      <c r="AH893" s="14" t="str">
        <f>LEFT(X893,2)&amp;"."&amp;VLOOKUP(MID(X893,4,3),'Data validation'!$A$1:$B$12,2,FALSE)&amp;".2025"</f>
        <v>24.11.2025</v>
      </c>
      <c r="AI893">
        <f t="shared" si="338"/>
        <v>48</v>
      </c>
      <c r="AJ893" t="str">
        <f>H893&amp;"."&amp;VLOOKUP(I893,'Data validation'!$A$1:$B$12,2,FALSE)&amp;".2026"</f>
        <v>10.08.2026</v>
      </c>
      <c r="AK893">
        <f t="shared" si="339"/>
        <v>33</v>
      </c>
      <c r="AL893" t="e">
        <f>VLOOKUP(E893,[2]Sheet1!$A:$B,2,FALSE)</f>
        <v>#N/A</v>
      </c>
    </row>
    <row r="894" spans="1:38" x14ac:dyDescent="0.25">
      <c r="A894" t="str">
        <f>VLOOKUP(Q894,'Data validation'!$K$2:$L$50,2,FALSE)</f>
        <v>TO</v>
      </c>
      <c r="B894">
        <f t="shared" si="324"/>
        <v>0</v>
      </c>
      <c r="C894">
        <f t="shared" si="325"/>
        <v>0</v>
      </c>
      <c r="D894">
        <f t="shared" si="326"/>
        <v>7</v>
      </c>
      <c r="E894">
        <v>8183</v>
      </c>
      <c r="F894" t="s">
        <v>8075</v>
      </c>
      <c r="G894" t="s">
        <v>107</v>
      </c>
      <c r="H894" t="str">
        <f t="shared" si="327"/>
        <v>25</v>
      </c>
      <c r="I894" t="str">
        <f t="shared" si="328"/>
        <v>Jul</v>
      </c>
      <c r="J894" t="s">
        <v>135</v>
      </c>
      <c r="K894" t="str">
        <f t="shared" si="329"/>
        <v>01</v>
      </c>
      <c r="L894" t="str">
        <f t="shared" si="330"/>
        <v>Aug</v>
      </c>
      <c r="M894">
        <v>7</v>
      </c>
      <c r="N894">
        <f t="shared" si="331"/>
        <v>-24</v>
      </c>
      <c r="O894">
        <f t="shared" si="332"/>
        <v>6</v>
      </c>
      <c r="P894">
        <f t="shared" si="333"/>
        <v>0</v>
      </c>
      <c r="Q894" t="s">
        <v>162</v>
      </c>
      <c r="R894" t="s">
        <v>48</v>
      </c>
      <c r="S894">
        <v>2</v>
      </c>
      <c r="T894">
        <v>1</v>
      </c>
      <c r="U894" s="2">
        <f>SUMIFS(Magelan!L:L,Magelan!D:D,'Резервации 2026'!E894)</f>
        <v>2351.2597094000002</v>
      </c>
      <c r="V894" s="2">
        <f>+U894/M894</f>
        <v>335.89424420000006</v>
      </c>
      <c r="X894" t="s">
        <v>440</v>
      </c>
      <c r="Y894" t="s">
        <v>254</v>
      </c>
      <c r="Z894" t="str">
        <f t="shared" si="335"/>
        <v>Nov</v>
      </c>
      <c r="AA894" s="6">
        <f t="shared" si="345"/>
        <v>0</v>
      </c>
      <c r="AB894" s="6">
        <f t="shared" si="345"/>
        <v>0</v>
      </c>
      <c r="AC894" s="6">
        <f t="shared" si="345"/>
        <v>6</v>
      </c>
      <c r="AD894" s="6">
        <f t="shared" si="345"/>
        <v>0</v>
      </c>
      <c r="AE894" s="6">
        <f t="shared" si="345"/>
        <v>0</v>
      </c>
      <c r="AF894" s="6">
        <f t="shared" si="336"/>
        <v>6</v>
      </c>
      <c r="AG894" s="6">
        <f t="shared" si="337"/>
        <v>-1</v>
      </c>
      <c r="AH894" s="14" t="str">
        <f>LEFT(X894,2)&amp;"."&amp;VLOOKUP(MID(X894,4,3),'Data validation'!$A$1:$B$12,2,FALSE)&amp;".2025"</f>
        <v>07.11.2025</v>
      </c>
      <c r="AI894">
        <f t="shared" si="338"/>
        <v>45</v>
      </c>
      <c r="AJ894" t="str">
        <f>H894&amp;"."&amp;VLOOKUP(I894,'Data validation'!$A$1:$B$12,2,FALSE)&amp;".2026"</f>
        <v>25.07.2026</v>
      </c>
      <c r="AK894">
        <f t="shared" si="339"/>
        <v>30</v>
      </c>
      <c r="AL894" t="e">
        <f>VLOOKUP(E894,[2]Sheet1!$A:$B,2,FALSE)</f>
        <v>#N/A</v>
      </c>
    </row>
    <row r="895" spans="1:38" x14ac:dyDescent="0.25">
      <c r="A895" t="str">
        <f>VLOOKUP(Q895,'Data validation'!$K$2:$L$50,2,FALSE)</f>
        <v>TOPOLA SKIES</v>
      </c>
      <c r="B895">
        <f t="shared" si="324"/>
        <v>0</v>
      </c>
      <c r="C895">
        <f t="shared" si="325"/>
        <v>0</v>
      </c>
      <c r="D895">
        <f t="shared" si="326"/>
        <v>7</v>
      </c>
      <c r="E895">
        <v>8848</v>
      </c>
      <c r="F895" t="s">
        <v>8076</v>
      </c>
      <c r="G895" t="s">
        <v>94</v>
      </c>
      <c r="H895" t="str">
        <f t="shared" si="327"/>
        <v>27</v>
      </c>
      <c r="I895" t="str">
        <f t="shared" si="328"/>
        <v>Jul</v>
      </c>
      <c r="J895" t="s">
        <v>340</v>
      </c>
      <c r="K895" t="str">
        <f t="shared" si="329"/>
        <v>03</v>
      </c>
      <c r="L895" t="str">
        <f t="shared" si="330"/>
        <v>Aug</v>
      </c>
      <c r="M895">
        <v>7</v>
      </c>
      <c r="N895">
        <f t="shared" si="331"/>
        <v>-24</v>
      </c>
      <c r="O895">
        <f t="shared" si="332"/>
        <v>4</v>
      </c>
      <c r="P895">
        <f t="shared" si="333"/>
        <v>2</v>
      </c>
      <c r="Q895" t="s">
        <v>35</v>
      </c>
      <c r="R895" t="s">
        <v>25</v>
      </c>
      <c r="S895">
        <v>2</v>
      </c>
      <c r="T895">
        <v>2</v>
      </c>
      <c r="U895" s="2">
        <v>3153.4080354128441</v>
      </c>
      <c r="V895" s="2">
        <v>450.48686220183487</v>
      </c>
      <c r="X895" t="s">
        <v>2053</v>
      </c>
      <c r="Y895" t="s">
        <v>1996</v>
      </c>
      <c r="Z895" t="str">
        <f t="shared" si="335"/>
        <v>Nov</v>
      </c>
      <c r="AA895" s="6">
        <f t="shared" si="345"/>
        <v>0</v>
      </c>
      <c r="AB895" s="6">
        <f t="shared" si="345"/>
        <v>0</v>
      </c>
      <c r="AC895" s="6">
        <f t="shared" si="345"/>
        <v>4</v>
      </c>
      <c r="AD895" s="6">
        <f t="shared" si="345"/>
        <v>2</v>
      </c>
      <c r="AE895" s="6">
        <f t="shared" si="345"/>
        <v>0</v>
      </c>
      <c r="AF895" s="6">
        <f t="shared" si="336"/>
        <v>6</v>
      </c>
      <c r="AG895" s="6">
        <f t="shared" si="337"/>
        <v>-1</v>
      </c>
      <c r="AH895" s="14" t="str">
        <f>LEFT(X895,2)&amp;"."&amp;VLOOKUP(MID(X895,4,3),'Data validation'!$A$1:$B$12,2,FALSE)&amp;".2025"</f>
        <v>26.11.2025</v>
      </c>
      <c r="AI895">
        <f t="shared" si="338"/>
        <v>48</v>
      </c>
      <c r="AJ895" t="str">
        <f>H895&amp;"."&amp;VLOOKUP(I895,'Data validation'!$A$1:$B$12,2,FALSE)&amp;".2026"</f>
        <v>27.07.2026</v>
      </c>
      <c r="AK895">
        <f t="shared" si="339"/>
        <v>31</v>
      </c>
      <c r="AL895" t="e">
        <f>VLOOKUP(E895,[2]Sheet1!$A:$B,2,FALSE)</f>
        <v>#N/A</v>
      </c>
    </row>
    <row r="896" spans="1:38" x14ac:dyDescent="0.25">
      <c r="A896" t="str">
        <f>VLOOKUP(Q896,'Data validation'!$K$2:$L$50,2,FALSE)</f>
        <v>TOPOLA SKIES</v>
      </c>
      <c r="B896">
        <f t="shared" si="324"/>
        <v>0</v>
      </c>
      <c r="C896">
        <f t="shared" si="325"/>
        <v>0</v>
      </c>
      <c r="D896">
        <f t="shared" si="326"/>
        <v>5</v>
      </c>
      <c r="E896">
        <v>9319</v>
      </c>
      <c r="F896" t="s">
        <v>8077</v>
      </c>
      <c r="G896" t="s">
        <v>156</v>
      </c>
      <c r="H896" t="str">
        <f t="shared" si="327"/>
        <v>24</v>
      </c>
      <c r="I896" t="str">
        <f t="shared" si="328"/>
        <v>Jul</v>
      </c>
      <c r="J896" t="s">
        <v>513</v>
      </c>
      <c r="K896" t="str">
        <f t="shared" si="329"/>
        <v>29</v>
      </c>
      <c r="L896" t="str">
        <f t="shared" si="330"/>
        <v>Jul</v>
      </c>
      <c r="M896">
        <v>5</v>
      </c>
      <c r="N896">
        <f t="shared" si="331"/>
        <v>5</v>
      </c>
      <c r="O896">
        <f t="shared" si="332"/>
        <v>0</v>
      </c>
      <c r="P896">
        <f t="shared" si="333"/>
        <v>0</v>
      </c>
      <c r="Q896" t="s">
        <v>35</v>
      </c>
      <c r="R896" t="s">
        <v>63</v>
      </c>
      <c r="S896">
        <v>2</v>
      </c>
      <c r="T896">
        <v>1</v>
      </c>
      <c r="U896" s="2">
        <v>1915.4573623853209</v>
      </c>
      <c r="V896" s="2">
        <v>383.0914724770642</v>
      </c>
      <c r="X896" t="s">
        <v>4191</v>
      </c>
      <c r="Y896" t="s">
        <v>4192</v>
      </c>
      <c r="Z896" t="str">
        <f t="shared" si="335"/>
        <v>Jan</v>
      </c>
      <c r="AA896" s="6">
        <f t="shared" si="345"/>
        <v>0</v>
      </c>
      <c r="AB896" s="6">
        <f t="shared" si="345"/>
        <v>0</v>
      </c>
      <c r="AC896" s="6">
        <f t="shared" si="345"/>
        <v>5</v>
      </c>
      <c r="AD896" s="6">
        <f t="shared" si="345"/>
        <v>0</v>
      </c>
      <c r="AE896" s="6">
        <f t="shared" si="345"/>
        <v>0</v>
      </c>
      <c r="AF896" s="6">
        <f t="shared" si="336"/>
        <v>5</v>
      </c>
      <c r="AG896" s="6">
        <f t="shared" si="337"/>
        <v>0</v>
      </c>
      <c r="AH896" s="14" t="str">
        <f>LEFT(X896,2)&amp;"."&amp;VLOOKUP(MID(X896,4,3),'Data validation'!$A$1:$B$12,2,FALSE)&amp;".2025"</f>
        <v>02.01.2025</v>
      </c>
      <c r="AI896">
        <f t="shared" si="338"/>
        <v>1</v>
      </c>
      <c r="AJ896" t="str">
        <f>H896&amp;"."&amp;VLOOKUP(I896,'Data validation'!$A$1:$B$12,2,FALSE)&amp;".2026"</f>
        <v>24.07.2026</v>
      </c>
      <c r="AK896">
        <f t="shared" si="339"/>
        <v>30</v>
      </c>
      <c r="AL896" t="e">
        <f>VLOOKUP(E896,[2]Sheet1!$A:$B,2,FALSE)</f>
        <v>#N/A</v>
      </c>
    </row>
    <row r="897" spans="1:38" x14ac:dyDescent="0.25">
      <c r="A897" t="str">
        <f>VLOOKUP(Q897,'Data validation'!$K$2:$L$50,2,FALSE)</f>
        <v>TO</v>
      </c>
      <c r="B897">
        <f t="shared" si="324"/>
        <v>0</v>
      </c>
      <c r="C897">
        <f t="shared" si="325"/>
        <v>0</v>
      </c>
      <c r="D897">
        <f t="shared" si="326"/>
        <v>5</v>
      </c>
      <c r="E897">
        <v>8631</v>
      </c>
      <c r="F897" t="s">
        <v>8078</v>
      </c>
      <c r="G897" t="s">
        <v>33</v>
      </c>
      <c r="H897" t="str">
        <f t="shared" si="327"/>
        <v>18</v>
      </c>
      <c r="I897" t="str">
        <f t="shared" si="328"/>
        <v>Jul</v>
      </c>
      <c r="J897" t="s">
        <v>528</v>
      </c>
      <c r="K897" t="str">
        <f t="shared" si="329"/>
        <v>23</v>
      </c>
      <c r="L897" t="str">
        <f t="shared" si="330"/>
        <v>Jul</v>
      </c>
      <c r="M897">
        <v>5</v>
      </c>
      <c r="N897">
        <f t="shared" si="331"/>
        <v>5</v>
      </c>
      <c r="O897">
        <f t="shared" si="332"/>
        <v>0</v>
      </c>
      <c r="P897">
        <f t="shared" si="333"/>
        <v>0</v>
      </c>
      <c r="Q897" t="s">
        <v>162</v>
      </c>
      <c r="R897" t="s">
        <v>17</v>
      </c>
      <c r="S897">
        <v>3</v>
      </c>
      <c r="T897">
        <v>0</v>
      </c>
      <c r="U897" s="2">
        <f>SUMIFS(Magelan!L:L,Magelan!D:D,'Резервации 2026'!E897)</f>
        <v>1802.1995535000001</v>
      </c>
      <c r="V897" s="2">
        <f>+U897/M897</f>
        <v>360.43991070000004</v>
      </c>
      <c r="X897" t="s">
        <v>1541</v>
      </c>
      <c r="Y897" t="s">
        <v>1484</v>
      </c>
      <c r="Z897" t="str">
        <f t="shared" si="335"/>
        <v>Nov</v>
      </c>
      <c r="AA897" s="6">
        <f t="shared" si="345"/>
        <v>0</v>
      </c>
      <c r="AB897" s="6">
        <f t="shared" si="345"/>
        <v>0</v>
      </c>
      <c r="AC897" s="6">
        <f t="shared" si="345"/>
        <v>5</v>
      </c>
      <c r="AD897" s="6">
        <f t="shared" si="345"/>
        <v>0</v>
      </c>
      <c r="AE897" s="6">
        <f t="shared" si="345"/>
        <v>0</v>
      </c>
      <c r="AF897" s="6">
        <f t="shared" si="336"/>
        <v>5</v>
      </c>
      <c r="AG897" s="6">
        <f t="shared" si="337"/>
        <v>0</v>
      </c>
      <c r="AH897" s="14" t="str">
        <f>LEFT(X897,2)&amp;"."&amp;VLOOKUP(MID(X897,4,3),'Data validation'!$A$1:$B$12,2,FALSE)&amp;".2025"</f>
        <v>20.11.2025</v>
      </c>
      <c r="AI897">
        <f t="shared" si="338"/>
        <v>47</v>
      </c>
      <c r="AJ897" t="str">
        <f>H897&amp;"."&amp;VLOOKUP(I897,'Data validation'!$A$1:$B$12,2,FALSE)&amp;".2026"</f>
        <v>18.07.2026</v>
      </c>
      <c r="AK897">
        <f t="shared" si="339"/>
        <v>29</v>
      </c>
      <c r="AL897" t="e">
        <f>VLOOKUP(E897,[2]Sheet1!$A:$B,2,FALSE)</f>
        <v>#N/A</v>
      </c>
    </row>
    <row r="898" spans="1:38" x14ac:dyDescent="0.25">
      <c r="A898" t="str">
        <f>VLOOKUP(Q898,'Data validation'!$K$2:$L$50,2,FALSE)</f>
        <v>TO</v>
      </c>
      <c r="B898">
        <f t="shared" ref="B898:B961" si="350">AA898+IF(I898="Jun",IF(_xlfn.NUMBERVALUE(H898)&gt;14,0,IF(_xlfn.NUMBERVALUE(K898)&lt;14,M898,15-_xlfn.NUMBERVALUE(H898))),0)</f>
        <v>0</v>
      </c>
      <c r="C898">
        <f t="shared" ref="C898:C961" si="351">M898-B898-D898</f>
        <v>0</v>
      </c>
      <c r="D898">
        <f t="shared" ref="D898:D961" si="352">IF(L898="Jul",IF(_xlfn.NUMBERVALUE(K898)&lt;11,0,IF(I898="Jul",IF(_xlfn.NUMBERVALUE(H898)&gt;11,M898,_xlfn.NUMBERVALUE(K898)-11),0)),0)+IF(L898="Aug",IF(_xlfn.NUMBERVALUE(K898)&gt;24,IF(_xlfn.NUMBERVALUE(H898)&gt;24,0,25-_xlfn.NUMBERVALUE(H898)),IF(I898="Aug",M898,_xlfn.NUMBERVALUE(K898)-1+32-_xlfn.NUMBERVALUE(H898))),0)</f>
        <v>6</v>
      </c>
      <c r="E898">
        <v>8461</v>
      </c>
      <c r="F898" t="s">
        <v>8079</v>
      </c>
      <c r="G898" t="s">
        <v>156</v>
      </c>
      <c r="H898" t="str">
        <f t="shared" ref="H898:H961" si="353">LEFT(G898,2)</f>
        <v>24</v>
      </c>
      <c r="I898" t="str">
        <f t="shared" ref="I898:I961" si="354">MID(G898,4,3)</f>
        <v>Jul</v>
      </c>
      <c r="J898" t="s">
        <v>167</v>
      </c>
      <c r="K898" t="str">
        <f t="shared" ref="K898:K961" si="355">LEFT(J898,2)</f>
        <v>30</v>
      </c>
      <c r="L898" t="str">
        <f t="shared" ref="L898:L961" si="356">MID(J898,4,3)</f>
        <v>Jul</v>
      </c>
      <c r="M898">
        <v>6</v>
      </c>
      <c r="N898">
        <f t="shared" ref="N898:N961" si="357">+K898-H898</f>
        <v>6</v>
      </c>
      <c r="O898">
        <f t="shared" ref="O898:O961" si="358">IF(I898=L898,0,31-H898)</f>
        <v>0</v>
      </c>
      <c r="P898">
        <f t="shared" ref="P898:P961" si="359">IF(I898=L898,0,K898-1)</f>
        <v>0</v>
      </c>
      <c r="Q898" t="s">
        <v>116</v>
      </c>
      <c r="R898" t="s">
        <v>63</v>
      </c>
      <c r="S898">
        <v>3</v>
      </c>
      <c r="T898">
        <v>1</v>
      </c>
      <c r="U898" s="2">
        <f>SUMIFS(Solvex!L:L,Solvex!D:D,'Резервации 2026'!E898)</f>
        <v>2214.9774750000001</v>
      </c>
      <c r="V898" s="2">
        <f>+U898/M898</f>
        <v>369.1629125</v>
      </c>
      <c r="W898" t="s">
        <v>691</v>
      </c>
      <c r="X898" t="s">
        <v>1115</v>
      </c>
      <c r="Y898" t="s">
        <v>1051</v>
      </c>
      <c r="Z898" t="str">
        <f t="shared" ref="Z898:Z961" si="360">MID(X898,4,3)</f>
        <v>Nov</v>
      </c>
      <c r="AA898" s="6">
        <f t="shared" si="345"/>
        <v>0</v>
      </c>
      <c r="AB898" s="6">
        <f t="shared" si="345"/>
        <v>0</v>
      </c>
      <c r="AC898" s="6">
        <f t="shared" si="345"/>
        <v>6</v>
      </c>
      <c r="AD898" s="6">
        <f t="shared" si="345"/>
        <v>0</v>
      </c>
      <c r="AE898" s="6">
        <f t="shared" si="345"/>
        <v>0</v>
      </c>
      <c r="AF898" s="6">
        <f t="shared" ref="AF898:AF961" si="361">SUM(AA898:AE898)</f>
        <v>6</v>
      </c>
      <c r="AG898" s="6">
        <f t="shared" ref="AG898:AG961" si="362">+AF898-M898</f>
        <v>0</v>
      </c>
      <c r="AH898" s="14" t="str">
        <f>LEFT(X898,2)&amp;"."&amp;VLOOKUP(MID(X898,4,3),'Data validation'!$A$1:$B$12,2,FALSE)&amp;".2025"</f>
        <v>13.11.2025</v>
      </c>
      <c r="AI898">
        <f t="shared" ref="AI898:AI961" si="363">WEEKNUM(AH898)</f>
        <v>46</v>
      </c>
      <c r="AJ898" t="str">
        <f>H898&amp;"."&amp;VLOOKUP(I898,'Data validation'!$A$1:$B$12,2,FALSE)&amp;".2026"</f>
        <v>24.07.2026</v>
      </c>
      <c r="AK898">
        <f t="shared" ref="AK898:AK961" si="364">WEEKNUM(AJ898)</f>
        <v>30</v>
      </c>
      <c r="AL898" t="e">
        <f>VLOOKUP(E898,[2]Sheet1!$A:$B,2,FALSE)</f>
        <v>#N/A</v>
      </c>
    </row>
    <row r="899" spans="1:38" x14ac:dyDescent="0.25">
      <c r="A899" t="str">
        <f>VLOOKUP(Q899,'Data validation'!$K$2:$L$50,2,FALSE)</f>
        <v>TO</v>
      </c>
      <c r="B899">
        <f t="shared" si="350"/>
        <v>0</v>
      </c>
      <c r="C899">
        <f t="shared" si="351"/>
        <v>0</v>
      </c>
      <c r="D899">
        <f t="shared" si="352"/>
        <v>8</v>
      </c>
      <c r="E899">
        <v>8929</v>
      </c>
      <c r="F899" t="s">
        <v>8080</v>
      </c>
      <c r="G899" t="s">
        <v>33</v>
      </c>
      <c r="H899" t="str">
        <f t="shared" si="353"/>
        <v>18</v>
      </c>
      <c r="I899" t="str">
        <f t="shared" si="354"/>
        <v>Jul</v>
      </c>
      <c r="J899" t="s">
        <v>85</v>
      </c>
      <c r="K899" t="str">
        <f t="shared" si="355"/>
        <v>26</v>
      </c>
      <c r="L899" t="str">
        <f t="shared" si="356"/>
        <v>Jul</v>
      </c>
      <c r="M899">
        <v>8</v>
      </c>
      <c r="N899">
        <f t="shared" si="357"/>
        <v>8</v>
      </c>
      <c r="O899">
        <f t="shared" si="358"/>
        <v>0</v>
      </c>
      <c r="P899">
        <f t="shared" si="359"/>
        <v>0</v>
      </c>
      <c r="Q899" t="s">
        <v>56</v>
      </c>
      <c r="R899" t="s">
        <v>63</v>
      </c>
      <c r="S899">
        <v>2</v>
      </c>
      <c r="T899">
        <v>2</v>
      </c>
      <c r="U899" s="2">
        <f>SUMIFS(Novoton!L:L,Novoton!D:D,'Резервации 2026'!E899)</f>
        <v>2962.3783512</v>
      </c>
      <c r="V899" s="2">
        <f>+U899/M899</f>
        <v>370.2972939</v>
      </c>
      <c r="X899" t="s">
        <v>2994</v>
      </c>
      <c r="Y899" t="s">
        <v>3214</v>
      </c>
      <c r="Z899" t="str">
        <f t="shared" si="360"/>
        <v>Nov</v>
      </c>
      <c r="AA899" s="6">
        <f t="shared" si="345"/>
        <v>0</v>
      </c>
      <c r="AB899" s="6">
        <f t="shared" si="345"/>
        <v>0</v>
      </c>
      <c r="AC899" s="6">
        <f t="shared" si="345"/>
        <v>8</v>
      </c>
      <c r="AD899" s="6">
        <f t="shared" si="345"/>
        <v>0</v>
      </c>
      <c r="AE899" s="6">
        <f t="shared" si="345"/>
        <v>0</v>
      </c>
      <c r="AF899" s="6">
        <f t="shared" si="361"/>
        <v>8</v>
      </c>
      <c r="AG899" s="6">
        <f t="shared" si="362"/>
        <v>0</v>
      </c>
      <c r="AH899" s="14" t="str">
        <f>LEFT(X899,2)&amp;"."&amp;VLOOKUP(MID(X899,4,3),'Data validation'!$A$1:$B$12,2,FALSE)&amp;".2025"</f>
        <v>30.11.2025</v>
      </c>
      <c r="AI899">
        <f t="shared" si="363"/>
        <v>49</v>
      </c>
      <c r="AJ899" t="str">
        <f>H899&amp;"."&amp;VLOOKUP(I899,'Data validation'!$A$1:$B$12,2,FALSE)&amp;".2026"</f>
        <v>18.07.2026</v>
      </c>
      <c r="AK899">
        <f t="shared" si="364"/>
        <v>29</v>
      </c>
      <c r="AL899" t="e">
        <f>VLOOKUP(E899,[2]Sheet1!$A:$B,2,FALSE)</f>
        <v>#N/A</v>
      </c>
    </row>
    <row r="900" spans="1:38" x14ac:dyDescent="0.25">
      <c r="A900" t="str">
        <f>VLOOKUP(Q900,'Data validation'!$K$2:$L$50,2,FALSE)</f>
        <v>TO</v>
      </c>
      <c r="B900">
        <f t="shared" si="350"/>
        <v>0</v>
      </c>
      <c r="C900">
        <f t="shared" si="351"/>
        <v>0</v>
      </c>
      <c r="D900">
        <f t="shared" si="352"/>
        <v>6</v>
      </c>
      <c r="E900">
        <v>9168</v>
      </c>
      <c r="F900" t="s">
        <v>8081</v>
      </c>
      <c r="G900" t="s">
        <v>156</v>
      </c>
      <c r="H900" t="str">
        <f t="shared" si="353"/>
        <v>24</v>
      </c>
      <c r="I900" t="str">
        <f t="shared" si="354"/>
        <v>Jul</v>
      </c>
      <c r="J900" t="s">
        <v>167</v>
      </c>
      <c r="K900" t="str">
        <f t="shared" si="355"/>
        <v>30</v>
      </c>
      <c r="L900" t="str">
        <f t="shared" si="356"/>
        <v>Jul</v>
      </c>
      <c r="M900">
        <v>6</v>
      </c>
      <c r="N900">
        <f t="shared" si="357"/>
        <v>6</v>
      </c>
      <c r="O900">
        <f t="shared" si="358"/>
        <v>0</v>
      </c>
      <c r="P900">
        <f t="shared" si="359"/>
        <v>0</v>
      </c>
      <c r="Q900" t="s">
        <v>162</v>
      </c>
      <c r="R900" t="s">
        <v>63</v>
      </c>
      <c r="S900">
        <v>2</v>
      </c>
      <c r="T900">
        <v>1</v>
      </c>
      <c r="U900" s="2">
        <f>SUMIFS(Magelan!L:L,Magelan!D:D,'Резервации 2026'!E900)</f>
        <v>1777.3800707999999</v>
      </c>
      <c r="V900" s="2">
        <f t="shared" ref="V900:V901" si="365">+U900/M900</f>
        <v>296.2300118</v>
      </c>
      <c r="W900" t="s">
        <v>262</v>
      </c>
      <c r="X900" t="s">
        <v>3655</v>
      </c>
      <c r="Y900" t="s">
        <v>3640</v>
      </c>
      <c r="Z900" t="str">
        <f t="shared" si="360"/>
        <v>Dec</v>
      </c>
      <c r="AA900" s="6">
        <f t="shared" si="345"/>
        <v>0</v>
      </c>
      <c r="AB900" s="6">
        <f t="shared" si="345"/>
        <v>0</v>
      </c>
      <c r="AC900" s="6">
        <f t="shared" si="345"/>
        <v>6</v>
      </c>
      <c r="AD900" s="6">
        <f t="shared" si="345"/>
        <v>0</v>
      </c>
      <c r="AE900" s="6">
        <f t="shared" si="345"/>
        <v>0</v>
      </c>
      <c r="AF900" s="6">
        <f t="shared" si="361"/>
        <v>6</v>
      </c>
      <c r="AG900" s="6">
        <f t="shared" si="362"/>
        <v>0</v>
      </c>
      <c r="AH900" s="14" t="str">
        <f>LEFT(X900,2)&amp;"."&amp;VLOOKUP(MID(X900,4,3),'Data validation'!$A$1:$B$12,2,FALSE)&amp;".2025"</f>
        <v>23.12.2025</v>
      </c>
      <c r="AI900">
        <f t="shared" si="363"/>
        <v>52</v>
      </c>
      <c r="AJ900" t="str">
        <f>H900&amp;"."&amp;VLOOKUP(I900,'Data validation'!$A$1:$B$12,2,FALSE)&amp;".2026"</f>
        <v>24.07.2026</v>
      </c>
      <c r="AK900">
        <f t="shared" si="364"/>
        <v>30</v>
      </c>
      <c r="AL900" t="e">
        <f>VLOOKUP(E900,[2]Sheet1!$A:$B,2,FALSE)</f>
        <v>#N/A</v>
      </c>
    </row>
    <row r="901" spans="1:38" x14ac:dyDescent="0.25">
      <c r="A901" t="str">
        <f>VLOOKUP(Q901,'Data validation'!$K$2:$L$50,2,FALSE)</f>
        <v>TO</v>
      </c>
      <c r="B901">
        <f t="shared" si="350"/>
        <v>0</v>
      </c>
      <c r="C901">
        <f t="shared" si="351"/>
        <v>0</v>
      </c>
      <c r="D901">
        <f t="shared" si="352"/>
        <v>6</v>
      </c>
      <c r="E901">
        <v>9165</v>
      </c>
      <c r="F901" t="s">
        <v>8082</v>
      </c>
      <c r="G901" t="s">
        <v>156</v>
      </c>
      <c r="H901" t="str">
        <f t="shared" si="353"/>
        <v>24</v>
      </c>
      <c r="I901" t="str">
        <f t="shared" si="354"/>
        <v>Jul</v>
      </c>
      <c r="J901" t="s">
        <v>167</v>
      </c>
      <c r="K901" t="str">
        <f t="shared" si="355"/>
        <v>30</v>
      </c>
      <c r="L901" t="str">
        <f t="shared" si="356"/>
        <v>Jul</v>
      </c>
      <c r="M901">
        <v>6</v>
      </c>
      <c r="N901">
        <f t="shared" si="357"/>
        <v>6</v>
      </c>
      <c r="O901">
        <f t="shared" si="358"/>
        <v>0</v>
      </c>
      <c r="P901">
        <f t="shared" si="359"/>
        <v>0</v>
      </c>
      <c r="Q901" t="s">
        <v>162</v>
      </c>
      <c r="R901" t="s">
        <v>63</v>
      </c>
      <c r="S901">
        <v>3</v>
      </c>
      <c r="T901">
        <v>1</v>
      </c>
      <c r="U901" s="2">
        <f>SUMIFS(Magelan!L:L,Magelan!D:D,'Резервации 2026'!E901)</f>
        <v>2399.4513606</v>
      </c>
      <c r="V901" s="2">
        <f t="shared" si="365"/>
        <v>399.90856009999999</v>
      </c>
      <c r="W901" t="s">
        <v>262</v>
      </c>
      <c r="X901" t="s">
        <v>3651</v>
      </c>
      <c r="Y901" t="s">
        <v>3640</v>
      </c>
      <c r="Z901" t="str">
        <f t="shared" si="360"/>
        <v>Dec</v>
      </c>
      <c r="AA901" s="6">
        <f t="shared" si="345"/>
        <v>0</v>
      </c>
      <c r="AB901" s="6">
        <f t="shared" si="345"/>
        <v>0</v>
      </c>
      <c r="AC901" s="6">
        <f t="shared" si="345"/>
        <v>6</v>
      </c>
      <c r="AD901" s="6">
        <f t="shared" si="345"/>
        <v>0</v>
      </c>
      <c r="AE901" s="6">
        <f t="shared" si="345"/>
        <v>0</v>
      </c>
      <c r="AF901" s="6">
        <f t="shared" si="361"/>
        <v>6</v>
      </c>
      <c r="AG901" s="6">
        <f t="shared" si="362"/>
        <v>0</v>
      </c>
      <c r="AH901" s="14" t="str">
        <f>LEFT(X901,2)&amp;"."&amp;VLOOKUP(MID(X901,4,3),'Data validation'!$A$1:$B$12,2,FALSE)&amp;".2025"</f>
        <v>23.12.2025</v>
      </c>
      <c r="AI901">
        <f t="shared" si="363"/>
        <v>52</v>
      </c>
      <c r="AJ901" t="str">
        <f>H901&amp;"."&amp;VLOOKUP(I901,'Data validation'!$A$1:$B$12,2,FALSE)&amp;".2026"</f>
        <v>24.07.2026</v>
      </c>
      <c r="AK901">
        <f t="shared" si="364"/>
        <v>30</v>
      </c>
      <c r="AL901" t="e">
        <f>VLOOKUP(E901,[2]Sheet1!$A:$B,2,FALSE)</f>
        <v>#N/A</v>
      </c>
    </row>
    <row r="902" spans="1:38" x14ac:dyDescent="0.25">
      <c r="A902" t="str">
        <f>VLOOKUP(Q902,'Data validation'!$K$2:$L$50,2,FALSE)</f>
        <v>TO</v>
      </c>
      <c r="B902">
        <f t="shared" si="350"/>
        <v>0</v>
      </c>
      <c r="C902">
        <f t="shared" si="351"/>
        <v>0</v>
      </c>
      <c r="D902">
        <f t="shared" si="352"/>
        <v>6</v>
      </c>
      <c r="E902">
        <v>8394</v>
      </c>
      <c r="F902" t="s">
        <v>8083</v>
      </c>
      <c r="G902" t="s">
        <v>84</v>
      </c>
      <c r="H902" t="str">
        <f t="shared" si="353"/>
        <v>20</v>
      </c>
      <c r="I902" t="str">
        <f t="shared" si="354"/>
        <v>Jul</v>
      </c>
      <c r="J902" t="s">
        <v>85</v>
      </c>
      <c r="K902" t="str">
        <f t="shared" si="355"/>
        <v>26</v>
      </c>
      <c r="L902" t="str">
        <f t="shared" si="356"/>
        <v>Jul</v>
      </c>
      <c r="M902">
        <v>6</v>
      </c>
      <c r="N902">
        <f t="shared" si="357"/>
        <v>6</v>
      </c>
      <c r="O902">
        <f t="shared" si="358"/>
        <v>0</v>
      </c>
      <c r="P902">
        <f t="shared" si="359"/>
        <v>0</v>
      </c>
      <c r="Q902" t="s">
        <v>56</v>
      </c>
      <c r="R902" t="s">
        <v>17</v>
      </c>
      <c r="S902">
        <v>2</v>
      </c>
      <c r="T902">
        <v>2</v>
      </c>
      <c r="U902" s="2">
        <f>SUMIFS(Novoton!L:L,Novoton!D:D,'Резервации 2026'!E902)</f>
        <v>2002.4569872</v>
      </c>
      <c r="V902" s="2">
        <f t="shared" ref="V902:V907" si="366">+U902/M902</f>
        <v>333.74283120000001</v>
      </c>
      <c r="X902" t="s">
        <v>963</v>
      </c>
      <c r="Y902" t="s">
        <v>768</v>
      </c>
      <c r="Z902" t="str">
        <f t="shared" si="360"/>
        <v>Nov</v>
      </c>
      <c r="AA902" s="6">
        <f t="shared" si="345"/>
        <v>0</v>
      </c>
      <c r="AB902" s="6">
        <f t="shared" si="345"/>
        <v>0</v>
      </c>
      <c r="AC902" s="6">
        <f t="shared" si="345"/>
        <v>6</v>
      </c>
      <c r="AD902" s="6">
        <f t="shared" si="345"/>
        <v>0</v>
      </c>
      <c r="AE902" s="6">
        <f t="shared" si="345"/>
        <v>0</v>
      </c>
      <c r="AF902" s="6">
        <f t="shared" si="361"/>
        <v>6</v>
      </c>
      <c r="AG902" s="6">
        <f t="shared" si="362"/>
        <v>0</v>
      </c>
      <c r="AH902" s="14" t="str">
        <f>LEFT(X902,2)&amp;"."&amp;VLOOKUP(MID(X902,4,3),'Data validation'!$A$1:$B$12,2,FALSE)&amp;".2025"</f>
        <v>12.11.2025</v>
      </c>
      <c r="AI902">
        <f t="shared" si="363"/>
        <v>46</v>
      </c>
      <c r="AJ902" t="str">
        <f>H902&amp;"."&amp;VLOOKUP(I902,'Data validation'!$A$1:$B$12,2,FALSE)&amp;".2026"</f>
        <v>20.07.2026</v>
      </c>
      <c r="AK902">
        <f t="shared" si="364"/>
        <v>30</v>
      </c>
      <c r="AL902" t="e">
        <f>VLOOKUP(E902,[2]Sheet1!$A:$B,2,FALSE)</f>
        <v>#N/A</v>
      </c>
    </row>
    <row r="903" spans="1:38" x14ac:dyDescent="0.25">
      <c r="A903" t="str">
        <f>VLOOKUP(Q903,'Data validation'!$K$2:$L$50,2,FALSE)</f>
        <v>TO</v>
      </c>
      <c r="B903">
        <f t="shared" si="350"/>
        <v>0</v>
      </c>
      <c r="C903">
        <f t="shared" si="351"/>
        <v>0</v>
      </c>
      <c r="D903">
        <f t="shared" si="352"/>
        <v>5</v>
      </c>
      <c r="E903">
        <v>8569</v>
      </c>
      <c r="F903" t="s">
        <v>8084</v>
      </c>
      <c r="G903" t="s">
        <v>84</v>
      </c>
      <c r="H903" t="str">
        <f t="shared" si="353"/>
        <v>20</v>
      </c>
      <c r="I903" t="str">
        <f t="shared" si="354"/>
        <v>Jul</v>
      </c>
      <c r="J903" t="s">
        <v>107</v>
      </c>
      <c r="K903" t="str">
        <f t="shared" si="355"/>
        <v>25</v>
      </c>
      <c r="L903" t="str">
        <f t="shared" si="356"/>
        <v>Jul</v>
      </c>
      <c r="M903">
        <v>5</v>
      </c>
      <c r="N903">
        <f t="shared" si="357"/>
        <v>5</v>
      </c>
      <c r="O903">
        <f t="shared" si="358"/>
        <v>0</v>
      </c>
      <c r="P903">
        <f t="shared" si="359"/>
        <v>0</v>
      </c>
      <c r="Q903" t="s">
        <v>158</v>
      </c>
      <c r="R903" t="s">
        <v>17</v>
      </c>
      <c r="S903">
        <v>3</v>
      </c>
      <c r="T903">
        <v>1</v>
      </c>
      <c r="U903" s="2">
        <f>SUMIFS(DTS!L:L,DTS!D:D,'Резервации 2026'!E903)</f>
        <v>1802.1995535000001</v>
      </c>
      <c r="V903" s="2">
        <f t="shared" si="366"/>
        <v>360.43991070000004</v>
      </c>
      <c r="X903" t="s">
        <v>1076</v>
      </c>
      <c r="Y903" t="s">
        <v>1295</v>
      </c>
      <c r="Z903" t="str">
        <f t="shared" si="360"/>
        <v>Nov</v>
      </c>
      <c r="AA903" s="6">
        <f t="shared" si="345"/>
        <v>0</v>
      </c>
      <c r="AB903" s="6">
        <f t="shared" si="345"/>
        <v>0</v>
      </c>
      <c r="AC903" s="6">
        <f t="shared" si="345"/>
        <v>5</v>
      </c>
      <c r="AD903" s="6">
        <f t="shared" si="345"/>
        <v>0</v>
      </c>
      <c r="AE903" s="6">
        <f t="shared" si="345"/>
        <v>0</v>
      </c>
      <c r="AF903" s="6">
        <f t="shared" si="361"/>
        <v>5</v>
      </c>
      <c r="AG903" s="6">
        <f t="shared" si="362"/>
        <v>0</v>
      </c>
      <c r="AH903" s="14" t="str">
        <f>LEFT(X903,2)&amp;"."&amp;VLOOKUP(MID(X903,4,3),'Data validation'!$A$1:$B$12,2,FALSE)&amp;".2025"</f>
        <v>17.11.2025</v>
      </c>
      <c r="AI903">
        <f t="shared" si="363"/>
        <v>47</v>
      </c>
      <c r="AJ903" t="str">
        <f>H903&amp;"."&amp;VLOOKUP(I903,'Data validation'!$A$1:$B$12,2,FALSE)&amp;".2026"</f>
        <v>20.07.2026</v>
      </c>
      <c r="AK903">
        <f t="shared" si="364"/>
        <v>30</v>
      </c>
      <c r="AL903" t="e">
        <f>VLOOKUP(E903,[2]Sheet1!$A:$B,2,FALSE)</f>
        <v>#N/A</v>
      </c>
    </row>
    <row r="904" spans="1:38" x14ac:dyDescent="0.25">
      <c r="A904" t="str">
        <f>VLOOKUP(Q904,'Data validation'!$K$2:$L$50,2,FALSE)</f>
        <v>TO</v>
      </c>
      <c r="B904">
        <f t="shared" si="350"/>
        <v>0</v>
      </c>
      <c r="C904">
        <f t="shared" si="351"/>
        <v>0</v>
      </c>
      <c r="D904">
        <f t="shared" si="352"/>
        <v>7</v>
      </c>
      <c r="E904">
        <v>8961</v>
      </c>
      <c r="F904" t="s">
        <v>8085</v>
      </c>
      <c r="G904" t="s">
        <v>558</v>
      </c>
      <c r="H904" t="str">
        <f t="shared" si="353"/>
        <v>16</v>
      </c>
      <c r="I904" t="str">
        <f t="shared" si="354"/>
        <v>Jul</v>
      </c>
      <c r="J904" t="s">
        <v>528</v>
      </c>
      <c r="K904" t="str">
        <f t="shared" si="355"/>
        <v>23</v>
      </c>
      <c r="L904" t="str">
        <f t="shared" si="356"/>
        <v>Jul</v>
      </c>
      <c r="M904">
        <v>7</v>
      </c>
      <c r="N904">
        <f t="shared" si="357"/>
        <v>7</v>
      </c>
      <c r="O904">
        <f t="shared" si="358"/>
        <v>0</v>
      </c>
      <c r="P904">
        <f t="shared" si="359"/>
        <v>0</v>
      </c>
      <c r="Q904" t="s">
        <v>81</v>
      </c>
      <c r="R904" t="s">
        <v>63</v>
      </c>
      <c r="S904">
        <v>3</v>
      </c>
      <c r="T904">
        <v>1</v>
      </c>
      <c r="U904" s="2">
        <f>SUMIFS(SLR!L:L,SLR!D:D,'Резервации 2026'!E904)</f>
        <v>2799.3599206999997</v>
      </c>
      <c r="V904" s="2">
        <f t="shared" si="366"/>
        <v>399.90856009999999</v>
      </c>
      <c r="W904" t="s">
        <v>262</v>
      </c>
      <c r="X904" t="s">
        <v>3039</v>
      </c>
      <c r="Y904" t="s">
        <v>3212</v>
      </c>
      <c r="Z904" t="str">
        <f t="shared" si="360"/>
        <v>Dec</v>
      </c>
      <c r="AA904" s="6">
        <f t="shared" si="345"/>
        <v>0</v>
      </c>
      <c r="AB904" s="6">
        <f t="shared" si="345"/>
        <v>0</v>
      </c>
      <c r="AC904" s="6">
        <f t="shared" si="345"/>
        <v>7</v>
      </c>
      <c r="AD904" s="6">
        <f t="shared" si="345"/>
        <v>0</v>
      </c>
      <c r="AE904" s="6">
        <f t="shared" si="345"/>
        <v>0</v>
      </c>
      <c r="AF904" s="6">
        <f t="shared" si="361"/>
        <v>7</v>
      </c>
      <c r="AG904" s="6">
        <f t="shared" si="362"/>
        <v>0</v>
      </c>
      <c r="AH904" s="14" t="str">
        <f>LEFT(X904,2)&amp;"."&amp;VLOOKUP(MID(X904,4,3),'Data validation'!$A$1:$B$12,2,FALSE)&amp;".2025"</f>
        <v>01.12.2025</v>
      </c>
      <c r="AI904">
        <f t="shared" si="363"/>
        <v>49</v>
      </c>
      <c r="AJ904" t="str">
        <f>H904&amp;"."&amp;VLOOKUP(I904,'Data validation'!$A$1:$B$12,2,FALSE)&amp;".2026"</f>
        <v>16.07.2026</v>
      </c>
      <c r="AK904">
        <f t="shared" si="364"/>
        <v>29</v>
      </c>
      <c r="AL904" t="e">
        <f>VLOOKUP(E904,[2]Sheet1!$A:$B,2,FALSE)</f>
        <v>#N/A</v>
      </c>
    </row>
    <row r="905" spans="1:38" x14ac:dyDescent="0.25">
      <c r="A905" t="str">
        <f>VLOOKUP(Q905,'Data validation'!$K$2:$L$50,2,FALSE)</f>
        <v>TO</v>
      </c>
      <c r="B905">
        <f t="shared" si="350"/>
        <v>0</v>
      </c>
      <c r="C905">
        <f t="shared" si="351"/>
        <v>0</v>
      </c>
      <c r="D905">
        <f t="shared" si="352"/>
        <v>5</v>
      </c>
      <c r="E905">
        <v>8742</v>
      </c>
      <c r="F905" t="s">
        <v>8086</v>
      </c>
      <c r="G905" t="s">
        <v>528</v>
      </c>
      <c r="H905" t="str">
        <f t="shared" si="353"/>
        <v>23</v>
      </c>
      <c r="I905" t="str">
        <f t="shared" si="354"/>
        <v>Jul</v>
      </c>
      <c r="J905" t="s">
        <v>495</v>
      </c>
      <c r="K905" t="str">
        <f t="shared" si="355"/>
        <v>28</v>
      </c>
      <c r="L905" t="str">
        <f t="shared" si="356"/>
        <v>Jul</v>
      </c>
      <c r="M905">
        <v>5</v>
      </c>
      <c r="N905">
        <f t="shared" si="357"/>
        <v>5</v>
      </c>
      <c r="O905">
        <f t="shared" si="358"/>
        <v>0</v>
      </c>
      <c r="P905">
        <f t="shared" si="359"/>
        <v>0</v>
      </c>
      <c r="Q905" t="s">
        <v>162</v>
      </c>
      <c r="R905" t="s">
        <v>20</v>
      </c>
      <c r="S905">
        <v>2</v>
      </c>
      <c r="T905">
        <v>2</v>
      </c>
      <c r="U905" s="2">
        <f>SUMIFS(Magelan!L:L,Magelan!D:D,'Резервации 2026'!E905)</f>
        <v>1709.1020455</v>
      </c>
      <c r="V905" s="2">
        <f t="shared" si="366"/>
        <v>341.82040910000001</v>
      </c>
      <c r="X905" t="s">
        <v>1797</v>
      </c>
      <c r="Y905" t="s">
        <v>1718</v>
      </c>
      <c r="Z905" t="str">
        <f t="shared" si="360"/>
        <v>Nov</v>
      </c>
      <c r="AA905" s="6">
        <f t="shared" si="345"/>
        <v>0</v>
      </c>
      <c r="AB905" s="6">
        <f t="shared" si="345"/>
        <v>0</v>
      </c>
      <c r="AC905" s="6">
        <f t="shared" si="345"/>
        <v>5</v>
      </c>
      <c r="AD905" s="6">
        <f t="shared" si="345"/>
        <v>0</v>
      </c>
      <c r="AE905" s="6">
        <f t="shared" si="345"/>
        <v>0</v>
      </c>
      <c r="AF905" s="6">
        <f t="shared" si="361"/>
        <v>5</v>
      </c>
      <c r="AG905" s="6">
        <f t="shared" si="362"/>
        <v>0</v>
      </c>
      <c r="AH905" s="14" t="str">
        <f>LEFT(X905,2)&amp;"."&amp;VLOOKUP(MID(X905,4,3),'Data validation'!$A$1:$B$12,2,FALSE)&amp;".2025"</f>
        <v>24.11.2025</v>
      </c>
      <c r="AI905">
        <f t="shared" si="363"/>
        <v>48</v>
      </c>
      <c r="AJ905" t="str">
        <f>H905&amp;"."&amp;VLOOKUP(I905,'Data validation'!$A$1:$B$12,2,FALSE)&amp;".2026"</f>
        <v>23.07.2026</v>
      </c>
      <c r="AK905">
        <f t="shared" si="364"/>
        <v>30</v>
      </c>
      <c r="AL905" t="e">
        <f>VLOOKUP(E905,[2]Sheet1!$A:$B,2,FALSE)</f>
        <v>#N/A</v>
      </c>
    </row>
    <row r="906" spans="1:38" x14ac:dyDescent="0.25">
      <c r="A906" t="str">
        <f>VLOOKUP(Q906,'Data validation'!$K$2:$L$50,2,FALSE)</f>
        <v>TO</v>
      </c>
      <c r="B906">
        <f t="shared" si="350"/>
        <v>0</v>
      </c>
      <c r="C906">
        <f t="shared" si="351"/>
        <v>7</v>
      </c>
      <c r="D906">
        <f t="shared" si="352"/>
        <v>0</v>
      </c>
      <c r="E906">
        <v>8750</v>
      </c>
      <c r="F906" t="s">
        <v>8087</v>
      </c>
      <c r="G906" t="s">
        <v>181</v>
      </c>
      <c r="H906" t="str">
        <f t="shared" si="353"/>
        <v>03</v>
      </c>
      <c r="I906" t="str">
        <f t="shared" si="354"/>
        <v>Jul</v>
      </c>
      <c r="J906" t="s">
        <v>182</v>
      </c>
      <c r="K906" t="str">
        <f t="shared" si="355"/>
        <v>10</v>
      </c>
      <c r="L906" t="str">
        <f t="shared" si="356"/>
        <v>Jul</v>
      </c>
      <c r="M906">
        <v>7</v>
      </c>
      <c r="N906">
        <f t="shared" si="357"/>
        <v>7</v>
      </c>
      <c r="O906">
        <f t="shared" si="358"/>
        <v>0</v>
      </c>
      <c r="P906">
        <f t="shared" si="359"/>
        <v>0</v>
      </c>
      <c r="Q906" t="s">
        <v>56</v>
      </c>
      <c r="R906" t="s">
        <v>48</v>
      </c>
      <c r="S906">
        <v>2</v>
      </c>
      <c r="T906">
        <v>2</v>
      </c>
      <c r="U906" s="2">
        <f>SUMIFS(Novoton!L:L,Novoton!D:D,'Резервации 2026'!E906)</f>
        <v>2519.2459480999996</v>
      </c>
      <c r="V906" s="2">
        <f t="shared" si="366"/>
        <v>359.89227829999993</v>
      </c>
      <c r="X906" t="s">
        <v>1817</v>
      </c>
      <c r="Y906" t="s">
        <v>1761</v>
      </c>
      <c r="Z906" t="str">
        <f t="shared" si="360"/>
        <v>Nov</v>
      </c>
      <c r="AA906" s="6">
        <f t="shared" si="345"/>
        <v>0</v>
      </c>
      <c r="AB906" s="6">
        <f t="shared" si="345"/>
        <v>0</v>
      </c>
      <c r="AC906" s="6">
        <f t="shared" si="345"/>
        <v>7</v>
      </c>
      <c r="AD906" s="6">
        <f t="shared" si="345"/>
        <v>0</v>
      </c>
      <c r="AE906" s="6">
        <f t="shared" si="345"/>
        <v>0</v>
      </c>
      <c r="AF906" s="6">
        <f t="shared" si="361"/>
        <v>7</v>
      </c>
      <c r="AG906" s="6">
        <f t="shared" si="362"/>
        <v>0</v>
      </c>
      <c r="AH906" s="14" t="str">
        <f>LEFT(X906,2)&amp;"."&amp;VLOOKUP(MID(X906,4,3),'Data validation'!$A$1:$B$12,2,FALSE)&amp;".2025"</f>
        <v>24.11.2025</v>
      </c>
      <c r="AI906">
        <f t="shared" si="363"/>
        <v>48</v>
      </c>
      <c r="AJ906" t="str">
        <f>H906&amp;"."&amp;VLOOKUP(I906,'Data validation'!$A$1:$B$12,2,FALSE)&amp;".2026"</f>
        <v>03.07.2026</v>
      </c>
      <c r="AK906">
        <f t="shared" si="364"/>
        <v>27</v>
      </c>
      <c r="AL906" t="e">
        <f>VLOOKUP(E906,[2]Sheet1!$A:$B,2,FALSE)</f>
        <v>#N/A</v>
      </c>
    </row>
    <row r="907" spans="1:38" x14ac:dyDescent="0.25">
      <c r="A907" t="str">
        <f>VLOOKUP(Q907,'Data validation'!$K$2:$L$50,2,FALSE)</f>
        <v>TO</v>
      </c>
      <c r="B907">
        <f t="shared" si="350"/>
        <v>0</v>
      </c>
      <c r="C907">
        <f t="shared" si="351"/>
        <v>0</v>
      </c>
      <c r="D907">
        <f t="shared" si="352"/>
        <v>9</v>
      </c>
      <c r="E907">
        <v>9005</v>
      </c>
      <c r="F907" t="s">
        <v>8088</v>
      </c>
      <c r="G907" t="s">
        <v>33</v>
      </c>
      <c r="H907" t="str">
        <f t="shared" si="353"/>
        <v>18</v>
      </c>
      <c r="I907" t="str">
        <f t="shared" si="354"/>
        <v>Jul</v>
      </c>
      <c r="J907" t="s">
        <v>94</v>
      </c>
      <c r="K907" t="str">
        <f t="shared" si="355"/>
        <v>27</v>
      </c>
      <c r="L907" t="str">
        <f t="shared" si="356"/>
        <v>Jul</v>
      </c>
      <c r="M907">
        <v>9</v>
      </c>
      <c r="N907">
        <f t="shared" si="357"/>
        <v>9</v>
      </c>
      <c r="O907">
        <f t="shared" si="358"/>
        <v>0</v>
      </c>
      <c r="P907">
        <f t="shared" si="359"/>
        <v>0</v>
      </c>
      <c r="Q907" t="s">
        <v>162</v>
      </c>
      <c r="R907" t="s">
        <v>17</v>
      </c>
      <c r="S907">
        <v>2</v>
      </c>
      <c r="T907">
        <v>2</v>
      </c>
      <c r="U907" s="2">
        <f>SUMIFS(Magelan!L:L,Magelan!D:D,'Резервации 2026'!E907)</f>
        <v>3253.8165795</v>
      </c>
      <c r="V907" s="2">
        <f t="shared" si="366"/>
        <v>361.53517549999998</v>
      </c>
      <c r="X907" t="s">
        <v>3138</v>
      </c>
      <c r="Y907" t="s">
        <v>3216</v>
      </c>
      <c r="Z907" t="str">
        <f t="shared" si="360"/>
        <v>Dec</v>
      </c>
      <c r="AA907" s="6">
        <f t="shared" si="345"/>
        <v>0</v>
      </c>
      <c r="AB907" s="6">
        <f t="shared" si="345"/>
        <v>0</v>
      </c>
      <c r="AC907" s="6">
        <f t="shared" si="345"/>
        <v>9</v>
      </c>
      <c r="AD907" s="6">
        <f t="shared" si="345"/>
        <v>0</v>
      </c>
      <c r="AE907" s="6">
        <f t="shared" si="345"/>
        <v>0</v>
      </c>
      <c r="AF907" s="6">
        <f t="shared" si="361"/>
        <v>9</v>
      </c>
      <c r="AG907" s="6">
        <f t="shared" si="362"/>
        <v>0</v>
      </c>
      <c r="AH907" s="14" t="str">
        <f>LEFT(X907,2)&amp;"."&amp;VLOOKUP(MID(X907,4,3),'Data validation'!$A$1:$B$12,2,FALSE)&amp;".2025"</f>
        <v>03.12.2025</v>
      </c>
      <c r="AI907">
        <f t="shared" si="363"/>
        <v>49</v>
      </c>
      <c r="AJ907" t="str">
        <f>H907&amp;"."&amp;VLOOKUP(I907,'Data validation'!$A$1:$B$12,2,FALSE)&amp;".2026"</f>
        <v>18.07.2026</v>
      </c>
      <c r="AK907">
        <f t="shared" si="364"/>
        <v>29</v>
      </c>
      <c r="AL907" t="e">
        <f>VLOOKUP(E907,[2]Sheet1!$A:$B,2,FALSE)</f>
        <v>#N/A</v>
      </c>
    </row>
    <row r="908" spans="1:38" x14ac:dyDescent="0.25">
      <c r="A908" t="str">
        <f>VLOOKUP(Q908,'Data validation'!$K$2:$L$50,2,FALSE)</f>
        <v>TOPOLA SKIES</v>
      </c>
      <c r="B908">
        <f t="shared" si="350"/>
        <v>0</v>
      </c>
      <c r="C908">
        <f t="shared" si="351"/>
        <v>0</v>
      </c>
      <c r="D908">
        <f t="shared" si="352"/>
        <v>6</v>
      </c>
      <c r="E908">
        <v>8432</v>
      </c>
      <c r="F908" t="s">
        <v>8089</v>
      </c>
      <c r="G908" t="s">
        <v>85</v>
      </c>
      <c r="H908" t="str">
        <f t="shared" si="353"/>
        <v>26</v>
      </c>
      <c r="I908" t="str">
        <f t="shared" si="354"/>
        <v>Jul</v>
      </c>
      <c r="J908" t="s">
        <v>135</v>
      </c>
      <c r="K908" t="str">
        <f t="shared" si="355"/>
        <v>01</v>
      </c>
      <c r="L908" t="str">
        <f t="shared" si="356"/>
        <v>Aug</v>
      </c>
      <c r="M908">
        <v>6</v>
      </c>
      <c r="N908">
        <f t="shared" si="357"/>
        <v>-25</v>
      </c>
      <c r="O908">
        <f t="shared" si="358"/>
        <v>5</v>
      </c>
      <c r="P908">
        <f t="shared" si="359"/>
        <v>0</v>
      </c>
      <c r="Q908" t="s">
        <v>35</v>
      </c>
      <c r="R908" t="s">
        <v>48</v>
      </c>
      <c r="S908">
        <v>2</v>
      </c>
      <c r="U908" s="2">
        <v>2235.0292183486231</v>
      </c>
      <c r="V908" s="2">
        <v>372.50486972477057</v>
      </c>
      <c r="X908" t="s">
        <v>1044</v>
      </c>
      <c r="Y908" t="s">
        <v>953</v>
      </c>
      <c r="Z908" t="str">
        <f t="shared" si="360"/>
        <v>Nov</v>
      </c>
      <c r="AA908" s="6">
        <f t="shared" si="345"/>
        <v>0</v>
      </c>
      <c r="AB908" s="6">
        <f t="shared" si="345"/>
        <v>0</v>
      </c>
      <c r="AC908" s="6">
        <f t="shared" si="345"/>
        <v>5</v>
      </c>
      <c r="AD908" s="6">
        <f t="shared" si="345"/>
        <v>0</v>
      </c>
      <c r="AE908" s="6">
        <f t="shared" si="345"/>
        <v>0</v>
      </c>
      <c r="AF908" s="6">
        <f t="shared" si="361"/>
        <v>5</v>
      </c>
      <c r="AG908" s="6">
        <f t="shared" si="362"/>
        <v>-1</v>
      </c>
      <c r="AH908" s="14" t="str">
        <f>LEFT(X908,2)&amp;"."&amp;VLOOKUP(MID(X908,4,3),'Data validation'!$A$1:$B$12,2,FALSE)&amp;".2025"</f>
        <v>12.11.2025</v>
      </c>
      <c r="AI908">
        <f t="shared" si="363"/>
        <v>46</v>
      </c>
      <c r="AJ908" t="str">
        <f>H908&amp;"."&amp;VLOOKUP(I908,'Data validation'!$A$1:$B$12,2,FALSE)&amp;".2026"</f>
        <v>26.07.2026</v>
      </c>
      <c r="AK908">
        <f t="shared" si="364"/>
        <v>31</v>
      </c>
      <c r="AL908" t="e">
        <f>VLOOKUP(E908,[2]Sheet1!$A:$B,2,FALSE)</f>
        <v>#N/A</v>
      </c>
    </row>
    <row r="909" spans="1:38" x14ac:dyDescent="0.25">
      <c r="A909" t="str">
        <f>VLOOKUP(Q909,'Data validation'!$K$2:$L$50,2,FALSE)</f>
        <v>TO</v>
      </c>
      <c r="B909">
        <f t="shared" si="350"/>
        <v>0</v>
      </c>
      <c r="C909">
        <f t="shared" si="351"/>
        <v>0</v>
      </c>
      <c r="D909">
        <f t="shared" si="352"/>
        <v>5</v>
      </c>
      <c r="E909">
        <v>8100</v>
      </c>
      <c r="F909" t="s">
        <v>8090</v>
      </c>
      <c r="G909" t="s">
        <v>235</v>
      </c>
      <c r="H909" t="str">
        <f t="shared" si="353"/>
        <v>12</v>
      </c>
      <c r="I909" t="str">
        <f t="shared" si="354"/>
        <v>Jul</v>
      </c>
      <c r="J909" t="s">
        <v>236</v>
      </c>
      <c r="K909" t="str">
        <f t="shared" si="355"/>
        <v>17</v>
      </c>
      <c r="L909" t="str">
        <f t="shared" si="356"/>
        <v>Jul</v>
      </c>
      <c r="M909">
        <v>5</v>
      </c>
      <c r="N909">
        <f t="shared" si="357"/>
        <v>5</v>
      </c>
      <c r="O909">
        <f t="shared" si="358"/>
        <v>0</v>
      </c>
      <c r="P909">
        <f t="shared" si="359"/>
        <v>0</v>
      </c>
      <c r="Q909" t="s">
        <v>56</v>
      </c>
      <c r="R909" t="s">
        <v>63</v>
      </c>
      <c r="S909">
        <v>3</v>
      </c>
      <c r="T909">
        <v>1</v>
      </c>
      <c r="U909" s="2">
        <f>SUMIFS(Novoton!L:L,Novoton!D:D,'Резервации 2026'!E909)</f>
        <v>0</v>
      </c>
      <c r="V909" s="2">
        <f>+U909/M909</f>
        <v>0</v>
      </c>
      <c r="X909" t="s">
        <v>237</v>
      </c>
      <c r="Y909" t="s">
        <v>222</v>
      </c>
      <c r="Z909" t="str">
        <f t="shared" si="360"/>
        <v>Oct</v>
      </c>
      <c r="AA909" s="6">
        <f t="shared" si="345"/>
        <v>0</v>
      </c>
      <c r="AB909" s="6">
        <f t="shared" si="345"/>
        <v>0</v>
      </c>
      <c r="AC909" s="6">
        <f t="shared" si="345"/>
        <v>5</v>
      </c>
      <c r="AD909" s="6">
        <f t="shared" si="345"/>
        <v>0</v>
      </c>
      <c r="AE909" s="6">
        <f t="shared" si="345"/>
        <v>0</v>
      </c>
      <c r="AF909" s="6">
        <f t="shared" si="361"/>
        <v>5</v>
      </c>
      <c r="AG909" s="6">
        <f t="shared" si="362"/>
        <v>0</v>
      </c>
      <c r="AH909" s="14" t="str">
        <f>LEFT(X909,2)&amp;"."&amp;VLOOKUP(MID(X909,4,3),'Data validation'!$A$1:$B$12,2,FALSE)&amp;".2025"</f>
        <v>29.10.2025</v>
      </c>
      <c r="AI909">
        <f t="shared" si="363"/>
        <v>44</v>
      </c>
      <c r="AJ909" t="str">
        <f>H909&amp;"."&amp;VLOOKUP(I909,'Data validation'!$A$1:$B$12,2,FALSE)&amp;".2026"</f>
        <v>12.07.2026</v>
      </c>
      <c r="AK909">
        <f t="shared" si="364"/>
        <v>29</v>
      </c>
      <c r="AL909" t="str">
        <f>VLOOKUP(E909,[2]Sheet1!$A:$B,2,FALSE)</f>
        <v>Анулирана</v>
      </c>
    </row>
    <row r="910" spans="1:38" x14ac:dyDescent="0.25">
      <c r="A910" t="str">
        <f>VLOOKUP(Q910,'Data validation'!$K$2:$L$50,2,FALSE)</f>
        <v>INDIVIDUAL</v>
      </c>
      <c r="B910">
        <f t="shared" si="350"/>
        <v>0</v>
      </c>
      <c r="C910">
        <f t="shared" si="351"/>
        <v>6</v>
      </c>
      <c r="D910">
        <f t="shared" si="352"/>
        <v>0</v>
      </c>
      <c r="E910">
        <v>8673</v>
      </c>
      <c r="F910" t="s">
        <v>8091</v>
      </c>
      <c r="G910" t="s">
        <v>45</v>
      </c>
      <c r="H910" t="str">
        <f t="shared" si="353"/>
        <v>04</v>
      </c>
      <c r="I910" t="str">
        <f t="shared" si="354"/>
        <v>Jul</v>
      </c>
      <c r="J910" t="s">
        <v>182</v>
      </c>
      <c r="K910" t="str">
        <f t="shared" si="355"/>
        <v>10</v>
      </c>
      <c r="L910" t="str">
        <f t="shared" si="356"/>
        <v>Jul</v>
      </c>
      <c r="M910">
        <v>6</v>
      </c>
      <c r="N910">
        <f t="shared" si="357"/>
        <v>6</v>
      </c>
      <c r="O910">
        <f t="shared" si="358"/>
        <v>0</v>
      </c>
      <c r="P910">
        <f t="shared" si="359"/>
        <v>0</v>
      </c>
      <c r="Q910" t="s">
        <v>24</v>
      </c>
      <c r="R910" t="s">
        <v>110</v>
      </c>
      <c r="S910">
        <v>4</v>
      </c>
      <c r="T910">
        <v>1</v>
      </c>
      <c r="U910" s="2">
        <v>2831.4676513761465</v>
      </c>
      <c r="V910" s="2">
        <v>471.91127522935773</v>
      </c>
      <c r="X910" t="s">
        <v>1645</v>
      </c>
      <c r="Y910" t="s">
        <v>1594</v>
      </c>
      <c r="Z910" t="str">
        <f t="shared" si="360"/>
        <v>Nov</v>
      </c>
      <c r="AA910" s="6">
        <f t="shared" si="345"/>
        <v>0</v>
      </c>
      <c r="AB910" s="6">
        <f t="shared" si="345"/>
        <v>0</v>
      </c>
      <c r="AC910" s="6">
        <f t="shared" si="345"/>
        <v>6</v>
      </c>
      <c r="AD910" s="6">
        <f t="shared" si="345"/>
        <v>0</v>
      </c>
      <c r="AE910" s="6">
        <f t="shared" si="345"/>
        <v>0</v>
      </c>
      <c r="AF910" s="6">
        <f t="shared" si="361"/>
        <v>6</v>
      </c>
      <c r="AG910" s="6">
        <f t="shared" si="362"/>
        <v>0</v>
      </c>
      <c r="AH910" s="14" t="str">
        <f>LEFT(X910,2)&amp;"."&amp;VLOOKUP(MID(X910,4,3),'Data validation'!$A$1:$B$12,2,FALSE)&amp;".2025"</f>
        <v>21.11.2025</v>
      </c>
      <c r="AI910">
        <f t="shared" si="363"/>
        <v>47</v>
      </c>
      <c r="AJ910" t="str">
        <f>H910&amp;"."&amp;VLOOKUP(I910,'Data validation'!$A$1:$B$12,2,FALSE)&amp;".2026"</f>
        <v>04.07.2026</v>
      </c>
      <c r="AK910">
        <f t="shared" si="364"/>
        <v>27</v>
      </c>
      <c r="AL910" t="e">
        <f>VLOOKUP(E910,[2]Sheet1!$A:$B,2,FALSE)</f>
        <v>#N/A</v>
      </c>
    </row>
    <row r="911" spans="1:38" x14ac:dyDescent="0.25">
      <c r="A911" t="str">
        <f>VLOOKUP(Q911,'Data validation'!$K$2:$L$50,2,FALSE)</f>
        <v>TO</v>
      </c>
      <c r="B911">
        <f t="shared" si="350"/>
        <v>0</v>
      </c>
      <c r="C911">
        <f t="shared" si="351"/>
        <v>0</v>
      </c>
      <c r="D911">
        <f t="shared" si="352"/>
        <v>5</v>
      </c>
      <c r="E911">
        <v>8202</v>
      </c>
      <c r="F911" t="s">
        <v>8092</v>
      </c>
      <c r="G911" t="s">
        <v>495</v>
      </c>
      <c r="H911" t="str">
        <f t="shared" si="353"/>
        <v>28</v>
      </c>
      <c r="I911" t="str">
        <f t="shared" si="354"/>
        <v>Jul</v>
      </c>
      <c r="J911" t="s">
        <v>78</v>
      </c>
      <c r="K911" t="str">
        <f t="shared" si="355"/>
        <v>02</v>
      </c>
      <c r="L911" t="str">
        <f t="shared" si="356"/>
        <v>Aug</v>
      </c>
      <c r="M911">
        <v>5</v>
      </c>
      <c r="N911">
        <f t="shared" si="357"/>
        <v>-26</v>
      </c>
      <c r="O911">
        <f t="shared" si="358"/>
        <v>3</v>
      </c>
      <c r="P911">
        <f t="shared" si="359"/>
        <v>1</v>
      </c>
      <c r="Q911" t="s">
        <v>56</v>
      </c>
      <c r="R911" t="s">
        <v>63</v>
      </c>
      <c r="S911">
        <v>2</v>
      </c>
      <c r="T911">
        <v>1</v>
      </c>
      <c r="U911" s="2">
        <f>SUMIFS(Novoton!L:L,Novoton!D:D,'Резервации 2026'!E911)</f>
        <v>1367.320753</v>
      </c>
      <c r="V911" s="2">
        <f>+U911/M911</f>
        <v>273.46415059999998</v>
      </c>
      <c r="X911" t="s">
        <v>497</v>
      </c>
      <c r="Y911" t="s">
        <v>338</v>
      </c>
      <c r="Z911" t="str">
        <f t="shared" si="360"/>
        <v>Nov</v>
      </c>
      <c r="AA911" s="6">
        <f t="shared" si="345"/>
        <v>0</v>
      </c>
      <c r="AB911" s="6">
        <f t="shared" si="345"/>
        <v>0</v>
      </c>
      <c r="AC911" s="6">
        <f t="shared" si="345"/>
        <v>3</v>
      </c>
      <c r="AD911" s="6">
        <f t="shared" si="345"/>
        <v>1</v>
      </c>
      <c r="AE911" s="6">
        <f t="shared" si="345"/>
        <v>0</v>
      </c>
      <c r="AF911" s="6">
        <f t="shared" si="361"/>
        <v>4</v>
      </c>
      <c r="AG911" s="6">
        <f t="shared" si="362"/>
        <v>-1</v>
      </c>
      <c r="AH911" s="14" t="str">
        <f>LEFT(X911,2)&amp;"."&amp;VLOOKUP(MID(X911,4,3),'Data validation'!$A$1:$B$12,2,FALSE)&amp;".2025"</f>
        <v>07.11.2025</v>
      </c>
      <c r="AI911">
        <f t="shared" si="363"/>
        <v>45</v>
      </c>
      <c r="AJ911" t="str">
        <f>H911&amp;"."&amp;VLOOKUP(I911,'Data validation'!$A$1:$B$12,2,FALSE)&amp;".2026"</f>
        <v>28.07.2026</v>
      </c>
      <c r="AK911">
        <f t="shared" si="364"/>
        <v>31</v>
      </c>
      <c r="AL911" t="e">
        <f>VLOOKUP(E911,[2]Sheet1!$A:$B,2,FALSE)</f>
        <v>#N/A</v>
      </c>
    </row>
    <row r="912" spans="1:38" x14ac:dyDescent="0.25">
      <c r="A912" t="str">
        <f>VLOOKUP(Q912,'Data validation'!$K$2:$L$50,2,FALSE)</f>
        <v>TO</v>
      </c>
      <c r="B912">
        <f t="shared" si="350"/>
        <v>0</v>
      </c>
      <c r="C912">
        <f t="shared" si="351"/>
        <v>0</v>
      </c>
      <c r="D912">
        <f t="shared" si="352"/>
        <v>5</v>
      </c>
      <c r="E912">
        <v>9065</v>
      </c>
      <c r="F912" t="s">
        <v>8093</v>
      </c>
      <c r="G912" t="s">
        <v>155</v>
      </c>
      <c r="H912" t="str">
        <f t="shared" si="353"/>
        <v>19</v>
      </c>
      <c r="I912" t="str">
        <f t="shared" si="354"/>
        <v>Jul</v>
      </c>
      <c r="J912" t="s">
        <v>156</v>
      </c>
      <c r="K912" t="str">
        <f t="shared" si="355"/>
        <v>24</v>
      </c>
      <c r="L912" t="str">
        <f t="shared" si="356"/>
        <v>Jul</v>
      </c>
      <c r="M912">
        <v>5</v>
      </c>
      <c r="N912">
        <f t="shared" si="357"/>
        <v>5</v>
      </c>
      <c r="O912">
        <f t="shared" si="358"/>
        <v>0</v>
      </c>
      <c r="P912">
        <f t="shared" si="359"/>
        <v>0</v>
      </c>
      <c r="Q912" t="s">
        <v>162</v>
      </c>
      <c r="R912" t="s">
        <v>63</v>
      </c>
      <c r="S912">
        <v>3</v>
      </c>
      <c r="T912">
        <v>1</v>
      </c>
      <c r="U912" s="2">
        <f>SUMIFS(Magelan!L:L,Magelan!D:D,'Резервации 2026'!E912)</f>
        <v>1999.5428005000001</v>
      </c>
      <c r="V912" s="2">
        <f>+U912/M912</f>
        <v>399.90856010000005</v>
      </c>
      <c r="X912" t="s">
        <v>3423</v>
      </c>
      <c r="Y912" t="s">
        <v>3422</v>
      </c>
      <c r="Z912" t="str">
        <f t="shared" si="360"/>
        <v>Dec</v>
      </c>
      <c r="AA912" s="6">
        <f t="shared" si="345"/>
        <v>0</v>
      </c>
      <c r="AB912" s="6">
        <f t="shared" si="345"/>
        <v>0</v>
      </c>
      <c r="AC912" s="6">
        <f t="shared" si="345"/>
        <v>5</v>
      </c>
      <c r="AD912" s="6">
        <f t="shared" si="345"/>
        <v>0</v>
      </c>
      <c r="AE912" s="6">
        <f t="shared" si="345"/>
        <v>0</v>
      </c>
      <c r="AF912" s="6">
        <f t="shared" si="361"/>
        <v>5</v>
      </c>
      <c r="AG912" s="6">
        <f t="shared" si="362"/>
        <v>0</v>
      </c>
      <c r="AH912" s="14" t="str">
        <f>LEFT(X912,2)&amp;"."&amp;VLOOKUP(MID(X912,4,3),'Data validation'!$A$1:$B$12,2,FALSE)&amp;".2025"</f>
        <v>09.12.2025</v>
      </c>
      <c r="AI912">
        <f t="shared" si="363"/>
        <v>50</v>
      </c>
      <c r="AJ912" t="str">
        <f>H912&amp;"."&amp;VLOOKUP(I912,'Data validation'!$A$1:$B$12,2,FALSE)&amp;".2026"</f>
        <v>19.07.2026</v>
      </c>
      <c r="AK912">
        <f t="shared" si="364"/>
        <v>30</v>
      </c>
      <c r="AL912" t="e">
        <f>VLOOKUP(E912,[2]Sheet1!$A:$B,2,FALSE)</f>
        <v>#N/A</v>
      </c>
    </row>
    <row r="913" spans="1:38" x14ac:dyDescent="0.25">
      <c r="A913" t="str">
        <f>VLOOKUP(Q913,'Data validation'!$K$2:$L$50,2,FALSE)</f>
        <v>TO</v>
      </c>
      <c r="B913">
        <f t="shared" si="350"/>
        <v>0</v>
      </c>
      <c r="C913">
        <f t="shared" si="351"/>
        <v>0</v>
      </c>
      <c r="D913">
        <f t="shared" si="352"/>
        <v>3</v>
      </c>
      <c r="E913">
        <v>9372</v>
      </c>
      <c r="F913" t="s">
        <v>8094</v>
      </c>
      <c r="G913" t="s">
        <v>108</v>
      </c>
      <c r="H913" t="str">
        <f t="shared" si="353"/>
        <v>31</v>
      </c>
      <c r="I913" t="str">
        <f t="shared" si="354"/>
        <v>Jul</v>
      </c>
      <c r="J913" t="s">
        <v>340</v>
      </c>
      <c r="K913" t="str">
        <f t="shared" si="355"/>
        <v>03</v>
      </c>
      <c r="L913" t="str">
        <f t="shared" si="356"/>
        <v>Aug</v>
      </c>
      <c r="M913">
        <v>3</v>
      </c>
      <c r="N913">
        <f t="shared" si="357"/>
        <v>-28</v>
      </c>
      <c r="O913">
        <f t="shared" si="358"/>
        <v>0</v>
      </c>
      <c r="P913">
        <f t="shared" si="359"/>
        <v>2</v>
      </c>
      <c r="Q913" t="s">
        <v>116</v>
      </c>
      <c r="R913" t="s">
        <v>20</v>
      </c>
      <c r="S913">
        <v>2</v>
      </c>
      <c r="T913">
        <v>1</v>
      </c>
      <c r="U913" s="2">
        <f>SUMIFS(Solvex!L:L,Solvex!D:D,'Резервации 2026'!E913)</f>
        <v>1367.2425197999999</v>
      </c>
      <c r="V913" s="2">
        <f>+U913/M913</f>
        <v>455.74750659999995</v>
      </c>
      <c r="W913" t="s">
        <v>262</v>
      </c>
      <c r="X913" t="s">
        <v>4240</v>
      </c>
      <c r="Y913" t="s">
        <v>4228</v>
      </c>
      <c r="Z913" t="str">
        <f t="shared" si="360"/>
        <v>Jan</v>
      </c>
      <c r="AA913" s="6">
        <f t="shared" si="345"/>
        <v>0</v>
      </c>
      <c r="AB913" s="6">
        <f t="shared" si="345"/>
        <v>0</v>
      </c>
      <c r="AC913" s="6">
        <f t="shared" si="345"/>
        <v>0</v>
      </c>
      <c r="AD913" s="6">
        <f t="shared" si="345"/>
        <v>2</v>
      </c>
      <c r="AE913" s="6">
        <f t="shared" si="345"/>
        <v>0</v>
      </c>
      <c r="AF913" s="6">
        <f t="shared" si="361"/>
        <v>2</v>
      </c>
      <c r="AG913" s="6">
        <f t="shared" si="362"/>
        <v>-1</v>
      </c>
      <c r="AH913" s="14" t="str">
        <f>LEFT(X913,2)&amp;"."&amp;VLOOKUP(MID(X913,4,3),'Data validation'!$A$1:$B$12,2,FALSE)&amp;".2025"</f>
        <v>06.01.2025</v>
      </c>
      <c r="AI913">
        <f t="shared" si="363"/>
        <v>2</v>
      </c>
      <c r="AJ913" t="str">
        <f>H913&amp;"."&amp;VLOOKUP(I913,'Data validation'!$A$1:$B$12,2,FALSE)&amp;".2026"</f>
        <v>31.07.2026</v>
      </c>
      <c r="AK913">
        <f t="shared" si="364"/>
        <v>31</v>
      </c>
      <c r="AL913" t="e">
        <f>VLOOKUP(E913,[2]Sheet1!$A:$B,2,FALSE)</f>
        <v>#N/A</v>
      </c>
    </row>
    <row r="914" spans="1:38" x14ac:dyDescent="0.25">
      <c r="A914" t="str">
        <f>VLOOKUP(Q914,'Data validation'!$K$2:$L$50,2,FALSE)</f>
        <v>TO</v>
      </c>
      <c r="B914">
        <f t="shared" si="350"/>
        <v>0</v>
      </c>
      <c r="C914">
        <f t="shared" si="351"/>
        <v>0</v>
      </c>
      <c r="D914">
        <f t="shared" si="352"/>
        <v>5</v>
      </c>
      <c r="E914">
        <v>8531</v>
      </c>
      <c r="F914" t="s">
        <v>8095</v>
      </c>
      <c r="G914" t="s">
        <v>528</v>
      </c>
      <c r="H914" t="str">
        <f t="shared" si="353"/>
        <v>23</v>
      </c>
      <c r="I914" t="str">
        <f t="shared" si="354"/>
        <v>Jul</v>
      </c>
      <c r="J914" t="s">
        <v>495</v>
      </c>
      <c r="K914" t="str">
        <f t="shared" si="355"/>
        <v>28</v>
      </c>
      <c r="L914" t="str">
        <f t="shared" si="356"/>
        <v>Jul</v>
      </c>
      <c r="M914">
        <v>5</v>
      </c>
      <c r="N914">
        <f t="shared" si="357"/>
        <v>5</v>
      </c>
      <c r="O914">
        <f t="shared" si="358"/>
        <v>0</v>
      </c>
      <c r="P914">
        <f t="shared" si="359"/>
        <v>0</v>
      </c>
      <c r="Q914" t="s">
        <v>81</v>
      </c>
      <c r="R914" t="s">
        <v>20</v>
      </c>
      <c r="S914">
        <v>2</v>
      </c>
      <c r="T914">
        <v>1</v>
      </c>
      <c r="U914" s="2">
        <f>SUMIFS(SLR!L:L,SLR!D:D,'Резервации 2026'!E914)</f>
        <v>1367.320753</v>
      </c>
      <c r="V914" s="2">
        <f t="shared" ref="V914:V915" si="367">+U914/M914</f>
        <v>273.46415059999998</v>
      </c>
      <c r="W914" t="s">
        <v>262</v>
      </c>
      <c r="X914" t="s">
        <v>1298</v>
      </c>
      <c r="Y914" t="s">
        <v>1295</v>
      </c>
      <c r="Z914" t="str">
        <f t="shared" si="360"/>
        <v>Nov</v>
      </c>
      <c r="AA914" s="6">
        <f t="shared" si="345"/>
        <v>0</v>
      </c>
      <c r="AB914" s="6">
        <f t="shared" si="345"/>
        <v>0</v>
      </c>
      <c r="AC914" s="6">
        <f t="shared" si="345"/>
        <v>5</v>
      </c>
      <c r="AD914" s="6">
        <f t="shared" si="345"/>
        <v>0</v>
      </c>
      <c r="AE914" s="6">
        <f t="shared" si="345"/>
        <v>0</v>
      </c>
      <c r="AF914" s="6">
        <f t="shared" si="361"/>
        <v>5</v>
      </c>
      <c r="AG914" s="6">
        <f t="shared" si="362"/>
        <v>0</v>
      </c>
      <c r="AH914" s="14" t="str">
        <f>LEFT(X914,2)&amp;"."&amp;VLOOKUP(MID(X914,4,3),'Data validation'!$A$1:$B$12,2,FALSE)&amp;".2025"</f>
        <v>17.11.2025</v>
      </c>
      <c r="AI914">
        <f t="shared" si="363"/>
        <v>47</v>
      </c>
      <c r="AJ914" t="str">
        <f>H914&amp;"."&amp;VLOOKUP(I914,'Data validation'!$A$1:$B$12,2,FALSE)&amp;".2026"</f>
        <v>23.07.2026</v>
      </c>
      <c r="AK914">
        <f t="shared" si="364"/>
        <v>30</v>
      </c>
      <c r="AL914" t="e">
        <f>VLOOKUP(E914,[2]Sheet1!$A:$B,2,FALSE)</f>
        <v>#N/A</v>
      </c>
    </row>
    <row r="915" spans="1:38" x14ac:dyDescent="0.25">
      <c r="A915" t="str">
        <f>VLOOKUP(Q915,'Data validation'!$K$2:$L$50,2,FALSE)</f>
        <v>TO</v>
      </c>
      <c r="B915">
        <f t="shared" si="350"/>
        <v>0</v>
      </c>
      <c r="C915">
        <f t="shared" si="351"/>
        <v>0</v>
      </c>
      <c r="D915">
        <f t="shared" si="352"/>
        <v>6</v>
      </c>
      <c r="E915">
        <v>9330</v>
      </c>
      <c r="F915" t="s">
        <v>8096</v>
      </c>
      <c r="G915" t="s">
        <v>85</v>
      </c>
      <c r="H915" t="str">
        <f t="shared" si="353"/>
        <v>26</v>
      </c>
      <c r="I915" t="str">
        <f t="shared" si="354"/>
        <v>Jul</v>
      </c>
      <c r="J915" t="s">
        <v>135</v>
      </c>
      <c r="K915" t="str">
        <f t="shared" si="355"/>
        <v>01</v>
      </c>
      <c r="L915" t="str">
        <f t="shared" si="356"/>
        <v>Aug</v>
      </c>
      <c r="M915">
        <v>6</v>
      </c>
      <c r="N915">
        <f t="shared" si="357"/>
        <v>-25</v>
      </c>
      <c r="O915">
        <f t="shared" si="358"/>
        <v>5</v>
      </c>
      <c r="P915">
        <f t="shared" si="359"/>
        <v>0</v>
      </c>
      <c r="Q915" t="s">
        <v>81</v>
      </c>
      <c r="R915" t="s">
        <v>20</v>
      </c>
      <c r="S915">
        <v>2</v>
      </c>
      <c r="T915">
        <v>1</v>
      </c>
      <c r="U915" s="2">
        <f>SUMIFS(SLR!L:L,SLR!D:D,'Резервации 2026'!E915)</f>
        <v>1914.2099376000001</v>
      </c>
      <c r="V915" s="2">
        <f t="shared" si="367"/>
        <v>319.03498960000002</v>
      </c>
      <c r="W915" t="s">
        <v>262</v>
      </c>
      <c r="X915" t="s">
        <v>4201</v>
      </c>
      <c r="Y915" t="s">
        <v>4192</v>
      </c>
      <c r="Z915" t="str">
        <f t="shared" si="360"/>
        <v>Jan</v>
      </c>
      <c r="AA915" s="6">
        <f t="shared" si="345"/>
        <v>0</v>
      </c>
      <c r="AB915" s="6">
        <f t="shared" si="345"/>
        <v>0</v>
      </c>
      <c r="AC915" s="6">
        <f t="shared" si="345"/>
        <v>5</v>
      </c>
      <c r="AD915" s="6">
        <f t="shared" si="345"/>
        <v>0</v>
      </c>
      <c r="AE915" s="6">
        <f t="shared" si="345"/>
        <v>0</v>
      </c>
      <c r="AF915" s="6">
        <f t="shared" si="361"/>
        <v>5</v>
      </c>
      <c r="AG915" s="6">
        <f t="shared" si="362"/>
        <v>-1</v>
      </c>
      <c r="AH915" s="14" t="str">
        <f>LEFT(X915,2)&amp;"."&amp;VLOOKUP(MID(X915,4,3),'Data validation'!$A$1:$B$12,2,FALSE)&amp;".2025"</f>
        <v>02.01.2025</v>
      </c>
      <c r="AI915">
        <f t="shared" si="363"/>
        <v>1</v>
      </c>
      <c r="AJ915" t="str">
        <f>H915&amp;"."&amp;VLOOKUP(I915,'Data validation'!$A$1:$B$12,2,FALSE)&amp;".2026"</f>
        <v>26.07.2026</v>
      </c>
      <c r="AK915">
        <f t="shared" si="364"/>
        <v>31</v>
      </c>
      <c r="AL915" t="e">
        <f>VLOOKUP(E915,[2]Sheet1!$A:$B,2,FALSE)</f>
        <v>#N/A</v>
      </c>
    </row>
    <row r="916" spans="1:38" x14ac:dyDescent="0.25">
      <c r="A916" t="str">
        <f>VLOOKUP(Q916,'Data validation'!$K$2:$L$50,2,FALSE)</f>
        <v>TO</v>
      </c>
      <c r="B916">
        <f t="shared" si="350"/>
        <v>0</v>
      </c>
      <c r="C916">
        <f t="shared" si="351"/>
        <v>0</v>
      </c>
      <c r="D916">
        <f t="shared" si="352"/>
        <v>7</v>
      </c>
      <c r="E916">
        <v>8959</v>
      </c>
      <c r="F916" t="s">
        <v>8097</v>
      </c>
      <c r="G916" t="s">
        <v>558</v>
      </c>
      <c r="H916" t="str">
        <f t="shared" si="353"/>
        <v>16</v>
      </c>
      <c r="I916" t="str">
        <f t="shared" si="354"/>
        <v>Jul</v>
      </c>
      <c r="J916" t="s">
        <v>528</v>
      </c>
      <c r="K916" t="str">
        <f t="shared" si="355"/>
        <v>23</v>
      </c>
      <c r="L916" t="str">
        <f t="shared" si="356"/>
        <v>Jul</v>
      </c>
      <c r="M916">
        <v>7</v>
      </c>
      <c r="N916">
        <f t="shared" si="357"/>
        <v>7</v>
      </c>
      <c r="O916">
        <f t="shared" si="358"/>
        <v>0</v>
      </c>
      <c r="P916">
        <f t="shared" si="359"/>
        <v>0</v>
      </c>
      <c r="Q916" t="s">
        <v>116</v>
      </c>
      <c r="R916" t="s">
        <v>17</v>
      </c>
      <c r="S916">
        <v>2</v>
      </c>
      <c r="T916">
        <v>2</v>
      </c>
      <c r="U916" s="2">
        <f>SUMIFS(Solvex!L:L,Solvex!D:D,'Резервации 2026'!E916)</f>
        <v>0</v>
      </c>
      <c r="V916" s="2">
        <f>+U916/M916</f>
        <v>0</v>
      </c>
      <c r="X916" t="s">
        <v>3035</v>
      </c>
      <c r="Y916" t="s">
        <v>3215</v>
      </c>
      <c r="Z916" t="str">
        <f t="shared" si="360"/>
        <v>Dec</v>
      </c>
      <c r="AA916" s="6">
        <f t="shared" si="345"/>
        <v>0</v>
      </c>
      <c r="AB916" s="6">
        <f t="shared" si="345"/>
        <v>0</v>
      </c>
      <c r="AC916" s="6">
        <f t="shared" si="345"/>
        <v>7</v>
      </c>
      <c r="AD916" s="6">
        <f t="shared" si="345"/>
        <v>0</v>
      </c>
      <c r="AE916" s="6">
        <f t="shared" si="345"/>
        <v>0</v>
      </c>
      <c r="AF916" s="6">
        <f t="shared" si="361"/>
        <v>7</v>
      </c>
      <c r="AG916" s="6">
        <f t="shared" si="362"/>
        <v>0</v>
      </c>
      <c r="AH916" s="14" t="str">
        <f>LEFT(X916,2)&amp;"."&amp;VLOOKUP(MID(X916,4,3),'Data validation'!$A$1:$B$12,2,FALSE)&amp;".2025"</f>
        <v>01.12.2025</v>
      </c>
      <c r="AI916">
        <f t="shared" si="363"/>
        <v>49</v>
      </c>
      <c r="AJ916" t="str">
        <f>H916&amp;"."&amp;VLOOKUP(I916,'Data validation'!$A$1:$B$12,2,FALSE)&amp;".2026"</f>
        <v>16.07.2026</v>
      </c>
      <c r="AK916">
        <f t="shared" si="364"/>
        <v>29</v>
      </c>
      <c r="AL916" t="str">
        <f>VLOOKUP(E916,[2]Sheet1!$A:$B,2,FALSE)</f>
        <v>Анулирана</v>
      </c>
    </row>
    <row r="917" spans="1:38" x14ac:dyDescent="0.25">
      <c r="A917" t="str">
        <f>VLOOKUP(Q917,'Data validation'!$K$2:$L$50,2,FALSE)</f>
        <v>TO</v>
      </c>
      <c r="B917">
        <f t="shared" si="350"/>
        <v>0</v>
      </c>
      <c r="C917">
        <f t="shared" si="351"/>
        <v>0</v>
      </c>
      <c r="D917">
        <f t="shared" si="352"/>
        <v>9</v>
      </c>
      <c r="E917">
        <v>9048</v>
      </c>
      <c r="F917" t="s">
        <v>8098</v>
      </c>
      <c r="G917" t="s">
        <v>558</v>
      </c>
      <c r="H917" t="str">
        <f t="shared" si="353"/>
        <v>16</v>
      </c>
      <c r="I917" t="str">
        <f t="shared" si="354"/>
        <v>Jul</v>
      </c>
      <c r="J917" t="s">
        <v>107</v>
      </c>
      <c r="K917" t="str">
        <f t="shared" si="355"/>
        <v>25</v>
      </c>
      <c r="L917" t="str">
        <f t="shared" si="356"/>
        <v>Jul</v>
      </c>
      <c r="M917">
        <v>9</v>
      </c>
      <c r="N917">
        <f t="shared" si="357"/>
        <v>9</v>
      </c>
      <c r="O917">
        <f t="shared" si="358"/>
        <v>0</v>
      </c>
      <c r="P917">
        <f t="shared" si="359"/>
        <v>0</v>
      </c>
      <c r="Q917" t="s">
        <v>56</v>
      </c>
      <c r="R917" t="s">
        <v>63</v>
      </c>
      <c r="S917">
        <v>3</v>
      </c>
      <c r="T917">
        <v>1</v>
      </c>
      <c r="U917" s="2">
        <f>SUMIFS(Novoton!L:L,Novoton!D:D,'Резервации 2026'!E917)</f>
        <v>3599.1770409000001</v>
      </c>
      <c r="V917" s="2">
        <f t="shared" ref="V917:V918" si="368">+U917/M917</f>
        <v>399.90856009999999</v>
      </c>
      <c r="X917" t="s">
        <v>3411</v>
      </c>
      <c r="Y917" t="s">
        <v>3221</v>
      </c>
      <c r="Z917" t="str">
        <f t="shared" si="360"/>
        <v>Dec</v>
      </c>
      <c r="AA917" s="6">
        <f t="shared" si="345"/>
        <v>0</v>
      </c>
      <c r="AB917" s="6">
        <f t="shared" si="345"/>
        <v>0</v>
      </c>
      <c r="AC917" s="6">
        <f t="shared" si="345"/>
        <v>9</v>
      </c>
      <c r="AD917" s="6">
        <f t="shared" si="345"/>
        <v>0</v>
      </c>
      <c r="AE917" s="6">
        <f t="shared" si="345"/>
        <v>0</v>
      </c>
      <c r="AF917" s="6">
        <f t="shared" si="361"/>
        <v>9</v>
      </c>
      <c r="AG917" s="6">
        <f t="shared" si="362"/>
        <v>0</v>
      </c>
      <c r="AH917" s="14" t="str">
        <f>LEFT(X917,2)&amp;"."&amp;VLOOKUP(MID(X917,4,3),'Data validation'!$A$1:$B$12,2,FALSE)&amp;".2025"</f>
        <v>08.12.2025</v>
      </c>
      <c r="AI917">
        <f t="shared" si="363"/>
        <v>50</v>
      </c>
      <c r="AJ917" t="str">
        <f>H917&amp;"."&amp;VLOOKUP(I917,'Data validation'!$A$1:$B$12,2,FALSE)&amp;".2026"</f>
        <v>16.07.2026</v>
      </c>
      <c r="AK917">
        <f t="shared" si="364"/>
        <v>29</v>
      </c>
      <c r="AL917" t="e">
        <f>VLOOKUP(E917,[2]Sheet1!$A:$B,2,FALSE)</f>
        <v>#N/A</v>
      </c>
    </row>
    <row r="918" spans="1:38" x14ac:dyDescent="0.25">
      <c r="A918" t="str">
        <f>VLOOKUP(Q918,'Data validation'!$K$2:$L$50,2,FALSE)</f>
        <v>TO</v>
      </c>
      <c r="B918">
        <f t="shared" si="350"/>
        <v>0</v>
      </c>
      <c r="C918">
        <f t="shared" si="351"/>
        <v>0</v>
      </c>
      <c r="D918">
        <f t="shared" si="352"/>
        <v>5</v>
      </c>
      <c r="E918">
        <v>8807</v>
      </c>
      <c r="F918" t="s">
        <v>8099</v>
      </c>
      <c r="G918" t="s">
        <v>236</v>
      </c>
      <c r="H918" t="str">
        <f t="shared" si="353"/>
        <v>17</v>
      </c>
      <c r="I918" t="str">
        <f t="shared" si="354"/>
        <v>Jul</v>
      </c>
      <c r="J918" t="s">
        <v>538</v>
      </c>
      <c r="K918" t="str">
        <f t="shared" si="355"/>
        <v>22</v>
      </c>
      <c r="L918" t="str">
        <f t="shared" si="356"/>
        <v>Jul</v>
      </c>
      <c r="M918">
        <v>5</v>
      </c>
      <c r="N918">
        <f t="shared" si="357"/>
        <v>5</v>
      </c>
      <c r="O918">
        <f t="shared" si="358"/>
        <v>0</v>
      </c>
      <c r="P918">
        <f t="shared" si="359"/>
        <v>0</v>
      </c>
      <c r="Q918" t="s">
        <v>56</v>
      </c>
      <c r="R918" t="s">
        <v>188</v>
      </c>
      <c r="S918">
        <v>2</v>
      </c>
      <c r="T918">
        <v>1</v>
      </c>
      <c r="U918" s="2">
        <f>SUMIFS(Novoton!L:L,Novoton!D:D,'Резервации 2026'!E918)</f>
        <v>1507.2603895</v>
      </c>
      <c r="V918" s="2">
        <f t="shared" si="368"/>
        <v>301.45207790000001</v>
      </c>
      <c r="X918" t="s">
        <v>1960</v>
      </c>
      <c r="Y918" t="s">
        <v>1761</v>
      </c>
      <c r="Z918" t="str">
        <f t="shared" si="360"/>
        <v>Nov</v>
      </c>
      <c r="AA918" s="6">
        <f t="shared" si="345"/>
        <v>0</v>
      </c>
      <c r="AB918" s="6">
        <f t="shared" si="345"/>
        <v>0</v>
      </c>
      <c r="AC918" s="6">
        <f t="shared" si="345"/>
        <v>5</v>
      </c>
      <c r="AD918" s="6">
        <f t="shared" si="345"/>
        <v>0</v>
      </c>
      <c r="AE918" s="6">
        <f t="shared" si="345"/>
        <v>0</v>
      </c>
      <c r="AF918" s="6">
        <f t="shared" si="361"/>
        <v>5</v>
      </c>
      <c r="AG918" s="6">
        <f t="shared" si="362"/>
        <v>0</v>
      </c>
      <c r="AH918" s="14" t="str">
        <f>LEFT(X918,2)&amp;"."&amp;VLOOKUP(MID(X918,4,3),'Data validation'!$A$1:$B$12,2,FALSE)&amp;".2025"</f>
        <v>25.11.2025</v>
      </c>
      <c r="AI918">
        <f t="shared" si="363"/>
        <v>48</v>
      </c>
      <c r="AJ918" t="str">
        <f>H918&amp;"."&amp;VLOOKUP(I918,'Data validation'!$A$1:$B$12,2,FALSE)&amp;".2026"</f>
        <v>17.07.2026</v>
      </c>
      <c r="AK918">
        <f t="shared" si="364"/>
        <v>29</v>
      </c>
      <c r="AL918" t="e">
        <f>VLOOKUP(E918,[2]Sheet1!$A:$B,2,FALSE)</f>
        <v>#N/A</v>
      </c>
    </row>
    <row r="919" spans="1:38" x14ac:dyDescent="0.25">
      <c r="A919" t="str">
        <f>VLOOKUP(Q919,'Data validation'!$K$2:$L$50,2,FALSE)</f>
        <v>TO</v>
      </c>
      <c r="B919">
        <f t="shared" si="350"/>
        <v>0</v>
      </c>
      <c r="C919">
        <f t="shared" si="351"/>
        <v>0</v>
      </c>
      <c r="D919">
        <f t="shared" si="352"/>
        <v>6</v>
      </c>
      <c r="E919">
        <v>8415</v>
      </c>
      <c r="F919" t="s">
        <v>8100</v>
      </c>
      <c r="G919" t="s">
        <v>93</v>
      </c>
      <c r="H919" t="str">
        <f t="shared" si="353"/>
        <v>21</v>
      </c>
      <c r="I919" t="str">
        <f t="shared" si="354"/>
        <v>Jul</v>
      </c>
      <c r="J919" t="s">
        <v>94</v>
      </c>
      <c r="K919" t="str">
        <f t="shared" si="355"/>
        <v>27</v>
      </c>
      <c r="L919" t="str">
        <f t="shared" si="356"/>
        <v>Jul</v>
      </c>
      <c r="M919">
        <v>6</v>
      </c>
      <c r="N919">
        <f t="shared" si="357"/>
        <v>6</v>
      </c>
      <c r="O919">
        <f t="shared" si="358"/>
        <v>0</v>
      </c>
      <c r="P919">
        <f t="shared" si="359"/>
        <v>0</v>
      </c>
      <c r="Q919" t="s">
        <v>116</v>
      </c>
      <c r="R919" t="s">
        <v>17</v>
      </c>
      <c r="S919">
        <v>2</v>
      </c>
      <c r="T919">
        <v>2</v>
      </c>
      <c r="U919" s="2">
        <f>SUMIFS(Solvex!L:L,Solvex!D:D,'Резервации 2026'!E919)</f>
        <v>2002.4569872</v>
      </c>
      <c r="V919" s="2">
        <f>+U919/M919</f>
        <v>333.74283120000001</v>
      </c>
      <c r="W919" t="s">
        <v>691</v>
      </c>
      <c r="X919" t="s">
        <v>1015</v>
      </c>
      <c r="Y919" t="s">
        <v>953</v>
      </c>
      <c r="Z919" t="str">
        <f t="shared" si="360"/>
        <v>Nov</v>
      </c>
      <c r="AA919" s="6">
        <f t="shared" si="345"/>
        <v>0</v>
      </c>
      <c r="AB919" s="6">
        <f t="shared" si="345"/>
        <v>0</v>
      </c>
      <c r="AC919" s="6">
        <f t="shared" si="345"/>
        <v>6</v>
      </c>
      <c r="AD919" s="6">
        <f t="shared" si="345"/>
        <v>0</v>
      </c>
      <c r="AE919" s="6">
        <f t="shared" si="345"/>
        <v>0</v>
      </c>
      <c r="AF919" s="6">
        <f t="shared" si="361"/>
        <v>6</v>
      </c>
      <c r="AG919" s="6">
        <f t="shared" si="362"/>
        <v>0</v>
      </c>
      <c r="AH919" s="14" t="str">
        <f>LEFT(X919,2)&amp;"."&amp;VLOOKUP(MID(X919,4,3),'Data validation'!$A$1:$B$12,2,FALSE)&amp;".2025"</f>
        <v>12.11.2025</v>
      </c>
      <c r="AI919">
        <f t="shared" si="363"/>
        <v>46</v>
      </c>
      <c r="AJ919" t="str">
        <f>H919&amp;"."&amp;VLOOKUP(I919,'Data validation'!$A$1:$B$12,2,FALSE)&amp;".2026"</f>
        <v>21.07.2026</v>
      </c>
      <c r="AK919">
        <f t="shared" si="364"/>
        <v>30</v>
      </c>
      <c r="AL919" t="e">
        <f>VLOOKUP(E919,[2]Sheet1!$A:$B,2,FALSE)</f>
        <v>#N/A</v>
      </c>
    </row>
    <row r="920" spans="1:38" x14ac:dyDescent="0.25">
      <c r="A920" t="str">
        <f>VLOOKUP(Q920,'Data validation'!$K$2:$L$50,2,FALSE)</f>
        <v>TO</v>
      </c>
      <c r="B920">
        <f t="shared" si="350"/>
        <v>0</v>
      </c>
      <c r="C920">
        <f t="shared" si="351"/>
        <v>6</v>
      </c>
      <c r="D920">
        <f t="shared" si="352"/>
        <v>0</v>
      </c>
      <c r="E920">
        <v>8781</v>
      </c>
      <c r="F920" t="s">
        <v>8101</v>
      </c>
      <c r="G920" t="s">
        <v>172</v>
      </c>
      <c r="H920" t="str">
        <f t="shared" si="353"/>
        <v>01</v>
      </c>
      <c r="I920" t="str">
        <f t="shared" si="354"/>
        <v>Jul</v>
      </c>
      <c r="J920" t="s">
        <v>72</v>
      </c>
      <c r="K920" t="str">
        <f t="shared" si="355"/>
        <v>07</v>
      </c>
      <c r="L920" t="str">
        <f t="shared" si="356"/>
        <v>Jul</v>
      </c>
      <c r="M920">
        <v>6</v>
      </c>
      <c r="N920">
        <f t="shared" si="357"/>
        <v>6</v>
      </c>
      <c r="O920">
        <f t="shared" si="358"/>
        <v>0</v>
      </c>
      <c r="P920">
        <f t="shared" si="359"/>
        <v>0</v>
      </c>
      <c r="Q920" t="s">
        <v>162</v>
      </c>
      <c r="R920" t="s">
        <v>25</v>
      </c>
      <c r="S920">
        <v>2</v>
      </c>
      <c r="T920">
        <v>2</v>
      </c>
      <c r="U920" s="2">
        <f>SUMIFS(Magelan!L:L,Magelan!D:D,'Резервации 2026'!E920)</f>
        <v>1889.4491297999998</v>
      </c>
      <c r="V920" s="2">
        <f>+U920/M920</f>
        <v>314.90818829999995</v>
      </c>
      <c r="X920" t="s">
        <v>1898</v>
      </c>
      <c r="Y920" t="s">
        <v>1761</v>
      </c>
      <c r="Z920" t="str">
        <f t="shared" si="360"/>
        <v>Nov</v>
      </c>
      <c r="AA920" s="6">
        <f t="shared" ref="AA920:AE970" si="369">IF($I920=AA$1,IF($L920=AA$1,$M920,$O920),IF($L920=AA$1,$P920,0))</f>
        <v>0</v>
      </c>
      <c r="AB920" s="6">
        <f t="shared" si="369"/>
        <v>0</v>
      </c>
      <c r="AC920" s="6">
        <f t="shared" si="369"/>
        <v>6</v>
      </c>
      <c r="AD920" s="6">
        <f t="shared" si="369"/>
        <v>0</v>
      </c>
      <c r="AE920" s="6">
        <f t="shared" si="369"/>
        <v>0</v>
      </c>
      <c r="AF920" s="6">
        <f t="shared" si="361"/>
        <v>6</v>
      </c>
      <c r="AG920" s="6">
        <f t="shared" si="362"/>
        <v>0</v>
      </c>
      <c r="AH920" s="14" t="str">
        <f>LEFT(X920,2)&amp;"."&amp;VLOOKUP(MID(X920,4,3),'Data validation'!$A$1:$B$12,2,FALSE)&amp;".2025"</f>
        <v>24.11.2025</v>
      </c>
      <c r="AI920">
        <f t="shared" si="363"/>
        <v>48</v>
      </c>
      <c r="AJ920" t="str">
        <f>H920&amp;"."&amp;VLOOKUP(I920,'Data validation'!$A$1:$B$12,2,FALSE)&amp;".2026"</f>
        <v>01.07.2026</v>
      </c>
      <c r="AK920">
        <f t="shared" si="364"/>
        <v>27</v>
      </c>
      <c r="AL920" t="e">
        <f>VLOOKUP(E920,[2]Sheet1!$A:$B,2,FALSE)</f>
        <v>#N/A</v>
      </c>
    </row>
    <row r="921" spans="1:38" x14ac:dyDescent="0.25">
      <c r="A921" t="str">
        <f>VLOOKUP(Q921,'Data validation'!$K$2:$L$50,2,FALSE)</f>
        <v>TO</v>
      </c>
      <c r="B921">
        <f t="shared" si="350"/>
        <v>0</v>
      </c>
      <c r="C921">
        <f t="shared" si="351"/>
        <v>0</v>
      </c>
      <c r="D921">
        <f t="shared" si="352"/>
        <v>5</v>
      </c>
      <c r="E921">
        <v>8860</v>
      </c>
      <c r="F921" t="s">
        <v>8102</v>
      </c>
      <c r="G921" t="s">
        <v>85</v>
      </c>
      <c r="H921" t="str">
        <f t="shared" si="353"/>
        <v>26</v>
      </c>
      <c r="I921" t="str">
        <f t="shared" si="354"/>
        <v>Jul</v>
      </c>
      <c r="J921" t="s">
        <v>108</v>
      </c>
      <c r="K921" t="str">
        <f t="shared" si="355"/>
        <v>31</v>
      </c>
      <c r="L921" t="str">
        <f t="shared" si="356"/>
        <v>Jul</v>
      </c>
      <c r="M921">
        <v>5</v>
      </c>
      <c r="N921">
        <f t="shared" si="357"/>
        <v>5</v>
      </c>
      <c r="O921">
        <f t="shared" si="358"/>
        <v>0</v>
      </c>
      <c r="P921">
        <f t="shared" si="359"/>
        <v>0</v>
      </c>
      <c r="Q921" t="s">
        <v>81</v>
      </c>
      <c r="R921" t="s">
        <v>63</v>
      </c>
      <c r="S921">
        <v>3</v>
      </c>
      <c r="T921">
        <v>1</v>
      </c>
      <c r="U921" s="2">
        <f>SUMIFS(SLR!L:L,SLR!D:D,'Резервации 2026'!E921)</f>
        <v>1999.5428005000001</v>
      </c>
      <c r="V921" s="2">
        <f t="shared" ref="V921:V922" si="370">+U921/M921</f>
        <v>399.90856010000005</v>
      </c>
      <c r="W921" t="s">
        <v>262</v>
      </c>
      <c r="X921" t="s">
        <v>2069</v>
      </c>
      <c r="Y921" t="s">
        <v>1996</v>
      </c>
      <c r="Z921" t="str">
        <f t="shared" si="360"/>
        <v>Nov</v>
      </c>
      <c r="AA921" s="6">
        <f t="shared" si="369"/>
        <v>0</v>
      </c>
      <c r="AB921" s="6">
        <f t="shared" si="369"/>
        <v>0</v>
      </c>
      <c r="AC921" s="6">
        <f t="shared" si="369"/>
        <v>5</v>
      </c>
      <c r="AD921" s="6">
        <f t="shared" si="369"/>
        <v>0</v>
      </c>
      <c r="AE921" s="6">
        <f t="shared" si="369"/>
        <v>0</v>
      </c>
      <c r="AF921" s="6">
        <f t="shared" si="361"/>
        <v>5</v>
      </c>
      <c r="AG921" s="6">
        <f t="shared" si="362"/>
        <v>0</v>
      </c>
      <c r="AH921" s="14" t="str">
        <f>LEFT(X921,2)&amp;"."&amp;VLOOKUP(MID(X921,4,3),'Data validation'!$A$1:$B$12,2,FALSE)&amp;".2025"</f>
        <v>26.11.2025</v>
      </c>
      <c r="AI921">
        <f t="shared" si="363"/>
        <v>48</v>
      </c>
      <c r="AJ921" t="str">
        <f>H921&amp;"."&amp;VLOOKUP(I921,'Data validation'!$A$1:$B$12,2,FALSE)&amp;".2026"</f>
        <v>26.07.2026</v>
      </c>
      <c r="AK921">
        <f t="shared" si="364"/>
        <v>31</v>
      </c>
      <c r="AL921" t="e">
        <f>VLOOKUP(E921,[2]Sheet1!$A:$B,2,FALSE)</f>
        <v>#N/A</v>
      </c>
    </row>
    <row r="922" spans="1:38" x14ac:dyDescent="0.25">
      <c r="A922" t="str">
        <f>VLOOKUP(Q922,'Data validation'!$K$2:$L$50,2,FALSE)</f>
        <v>TO</v>
      </c>
      <c r="B922">
        <f t="shared" si="350"/>
        <v>0</v>
      </c>
      <c r="C922">
        <f t="shared" si="351"/>
        <v>6</v>
      </c>
      <c r="D922">
        <f t="shared" si="352"/>
        <v>0</v>
      </c>
      <c r="E922">
        <v>8765</v>
      </c>
      <c r="F922" t="s">
        <v>8103</v>
      </c>
      <c r="G922" t="s">
        <v>45</v>
      </c>
      <c r="H922" t="str">
        <f t="shared" si="353"/>
        <v>04</v>
      </c>
      <c r="I922" t="str">
        <f t="shared" si="354"/>
        <v>Jul</v>
      </c>
      <c r="J922" t="s">
        <v>182</v>
      </c>
      <c r="K922" t="str">
        <f t="shared" si="355"/>
        <v>10</v>
      </c>
      <c r="L922" t="str">
        <f t="shared" si="356"/>
        <v>Jul</v>
      </c>
      <c r="M922">
        <v>6</v>
      </c>
      <c r="N922">
        <f t="shared" si="357"/>
        <v>6</v>
      </c>
      <c r="O922">
        <f t="shared" si="358"/>
        <v>0</v>
      </c>
      <c r="P922">
        <f t="shared" si="359"/>
        <v>0</v>
      </c>
      <c r="Q922" t="s">
        <v>81</v>
      </c>
      <c r="R922" t="s">
        <v>57</v>
      </c>
      <c r="S922">
        <v>3</v>
      </c>
      <c r="T922">
        <v>2</v>
      </c>
      <c r="U922" s="2">
        <f>SUMIFS(SLR!L:L,SLR!D:D,'Резервации 2026'!E922)</f>
        <v>2691.5350128</v>
      </c>
      <c r="V922" s="2">
        <f t="shared" si="370"/>
        <v>448.58916879999998</v>
      </c>
      <c r="W922" t="s">
        <v>262</v>
      </c>
      <c r="X922" t="s">
        <v>1858</v>
      </c>
      <c r="Y922" t="s">
        <v>1761</v>
      </c>
      <c r="Z922" t="str">
        <f t="shared" si="360"/>
        <v>Nov</v>
      </c>
      <c r="AA922" s="6">
        <f t="shared" si="369"/>
        <v>0</v>
      </c>
      <c r="AB922" s="6">
        <f t="shared" si="369"/>
        <v>0</v>
      </c>
      <c r="AC922" s="6">
        <f t="shared" si="369"/>
        <v>6</v>
      </c>
      <c r="AD922" s="6">
        <f t="shared" si="369"/>
        <v>0</v>
      </c>
      <c r="AE922" s="6">
        <f t="shared" si="369"/>
        <v>0</v>
      </c>
      <c r="AF922" s="6">
        <f t="shared" si="361"/>
        <v>6</v>
      </c>
      <c r="AG922" s="6">
        <f t="shared" si="362"/>
        <v>0</v>
      </c>
      <c r="AH922" s="14" t="str">
        <f>LEFT(X922,2)&amp;"."&amp;VLOOKUP(MID(X922,4,3),'Data validation'!$A$1:$B$12,2,FALSE)&amp;".2025"</f>
        <v>24.11.2025</v>
      </c>
      <c r="AI922">
        <f t="shared" si="363"/>
        <v>48</v>
      </c>
      <c r="AJ922" t="str">
        <f>H922&amp;"."&amp;VLOOKUP(I922,'Data validation'!$A$1:$B$12,2,FALSE)&amp;".2026"</f>
        <v>04.07.2026</v>
      </c>
      <c r="AK922">
        <f t="shared" si="364"/>
        <v>27</v>
      </c>
      <c r="AL922" t="e">
        <f>VLOOKUP(E922,[2]Sheet1!$A:$B,2,FALSE)</f>
        <v>#N/A</v>
      </c>
    </row>
    <row r="923" spans="1:38" x14ac:dyDescent="0.25">
      <c r="A923" t="str">
        <f>VLOOKUP(Q923,'Data validation'!$K$2:$L$50,2,FALSE)</f>
        <v>TO</v>
      </c>
      <c r="B923">
        <f t="shared" si="350"/>
        <v>0</v>
      </c>
      <c r="C923">
        <f t="shared" si="351"/>
        <v>0</v>
      </c>
      <c r="D923">
        <f t="shared" si="352"/>
        <v>5</v>
      </c>
      <c r="E923">
        <v>8864</v>
      </c>
      <c r="F923" t="s">
        <v>8104</v>
      </c>
      <c r="G923" t="s">
        <v>107</v>
      </c>
      <c r="H923" t="str">
        <f t="shared" si="353"/>
        <v>25</v>
      </c>
      <c r="I923" t="str">
        <f t="shared" si="354"/>
        <v>Jul</v>
      </c>
      <c r="J923" t="s">
        <v>167</v>
      </c>
      <c r="K923" t="str">
        <f t="shared" si="355"/>
        <v>30</v>
      </c>
      <c r="L923" t="str">
        <f t="shared" si="356"/>
        <v>Jul</v>
      </c>
      <c r="M923">
        <v>5</v>
      </c>
      <c r="N923">
        <f t="shared" si="357"/>
        <v>5</v>
      </c>
      <c r="O923">
        <f t="shared" si="358"/>
        <v>0</v>
      </c>
      <c r="P923">
        <f t="shared" si="359"/>
        <v>0</v>
      </c>
      <c r="Q923" t="s">
        <v>162</v>
      </c>
      <c r="R923" t="s">
        <v>20</v>
      </c>
      <c r="S923">
        <v>2</v>
      </c>
      <c r="T923">
        <v>1</v>
      </c>
      <c r="U923" s="2">
        <f>SUMIFS(Magelan!L:L,Magelan!D:D,'Резервации 2026'!E923)</f>
        <v>1481.1500589999998</v>
      </c>
      <c r="V923" s="2">
        <f>+U923/M923</f>
        <v>296.23001179999994</v>
      </c>
      <c r="X923" t="s">
        <v>2083</v>
      </c>
      <c r="Y923" t="s">
        <v>2084</v>
      </c>
      <c r="Z923" t="str">
        <f t="shared" si="360"/>
        <v>Nov</v>
      </c>
      <c r="AA923" s="6">
        <f t="shared" si="369"/>
        <v>0</v>
      </c>
      <c r="AB923" s="6">
        <f t="shared" si="369"/>
        <v>0</v>
      </c>
      <c r="AC923" s="6">
        <f t="shared" si="369"/>
        <v>5</v>
      </c>
      <c r="AD923" s="6">
        <f t="shared" si="369"/>
        <v>0</v>
      </c>
      <c r="AE923" s="6">
        <f t="shared" si="369"/>
        <v>0</v>
      </c>
      <c r="AF923" s="6">
        <f t="shared" si="361"/>
        <v>5</v>
      </c>
      <c r="AG923" s="6">
        <f t="shared" si="362"/>
        <v>0</v>
      </c>
      <c r="AH923" s="14" t="str">
        <f>LEFT(X923,2)&amp;"."&amp;VLOOKUP(MID(X923,4,3),'Data validation'!$A$1:$B$12,2,FALSE)&amp;".2025"</f>
        <v>27.11.2025</v>
      </c>
      <c r="AI923">
        <f t="shared" si="363"/>
        <v>48</v>
      </c>
      <c r="AJ923" t="str">
        <f>H923&amp;"."&amp;VLOOKUP(I923,'Data validation'!$A$1:$B$12,2,FALSE)&amp;".2026"</f>
        <v>25.07.2026</v>
      </c>
      <c r="AK923">
        <f t="shared" si="364"/>
        <v>30</v>
      </c>
      <c r="AL923" t="e">
        <f>VLOOKUP(E923,[2]Sheet1!$A:$B,2,FALSE)</f>
        <v>#N/A</v>
      </c>
    </row>
    <row r="924" spans="1:38" x14ac:dyDescent="0.25">
      <c r="A924" t="str">
        <f>VLOOKUP(Q924,'Data validation'!$K$2:$L$50,2,FALSE)</f>
        <v>TO</v>
      </c>
      <c r="B924">
        <f t="shared" si="350"/>
        <v>0</v>
      </c>
      <c r="C924">
        <f t="shared" si="351"/>
        <v>0</v>
      </c>
      <c r="D924">
        <f t="shared" si="352"/>
        <v>5</v>
      </c>
      <c r="E924">
        <v>8693</v>
      </c>
      <c r="F924" t="s">
        <v>8105</v>
      </c>
      <c r="G924" t="s">
        <v>155</v>
      </c>
      <c r="H924" t="str">
        <f t="shared" si="353"/>
        <v>19</v>
      </c>
      <c r="I924" t="str">
        <f t="shared" si="354"/>
        <v>Jul</v>
      </c>
      <c r="J924" t="s">
        <v>156</v>
      </c>
      <c r="K924" t="str">
        <f t="shared" si="355"/>
        <v>24</v>
      </c>
      <c r="L924" t="str">
        <f t="shared" si="356"/>
        <v>Jul</v>
      </c>
      <c r="M924">
        <v>5</v>
      </c>
      <c r="N924">
        <f t="shared" si="357"/>
        <v>5</v>
      </c>
      <c r="O924">
        <f t="shared" si="358"/>
        <v>0</v>
      </c>
      <c r="P924">
        <f t="shared" si="359"/>
        <v>0</v>
      </c>
      <c r="Q924" t="s">
        <v>81</v>
      </c>
      <c r="R924" t="s">
        <v>17</v>
      </c>
      <c r="S924">
        <v>2</v>
      </c>
      <c r="T924">
        <v>1</v>
      </c>
      <c r="U924" s="2">
        <f>SUMIFS(SLR!L:L,SLR!D:D,'Резервации 2026'!E924)</f>
        <v>1334.9517664999998</v>
      </c>
      <c r="V924" s="2">
        <f t="shared" ref="V924:V926" si="371">+U924/M924</f>
        <v>266.99035329999998</v>
      </c>
      <c r="W924" t="s">
        <v>262</v>
      </c>
      <c r="X924" t="s">
        <v>1680</v>
      </c>
      <c r="Y924" t="s">
        <v>1594</v>
      </c>
      <c r="Z924" t="str">
        <f t="shared" si="360"/>
        <v>Nov</v>
      </c>
      <c r="AA924" s="6">
        <f t="shared" si="369"/>
        <v>0</v>
      </c>
      <c r="AB924" s="6">
        <f t="shared" si="369"/>
        <v>0</v>
      </c>
      <c r="AC924" s="6">
        <f t="shared" si="369"/>
        <v>5</v>
      </c>
      <c r="AD924" s="6">
        <f t="shared" si="369"/>
        <v>0</v>
      </c>
      <c r="AE924" s="6">
        <f t="shared" si="369"/>
        <v>0</v>
      </c>
      <c r="AF924" s="6">
        <f t="shared" si="361"/>
        <v>5</v>
      </c>
      <c r="AG924" s="6">
        <f t="shared" si="362"/>
        <v>0</v>
      </c>
      <c r="AH924" s="14" t="str">
        <f>LEFT(X924,2)&amp;"."&amp;VLOOKUP(MID(X924,4,3),'Data validation'!$A$1:$B$12,2,FALSE)&amp;".2025"</f>
        <v>21.11.2025</v>
      </c>
      <c r="AI924">
        <f t="shared" si="363"/>
        <v>47</v>
      </c>
      <c r="AJ924" t="str">
        <f>H924&amp;"."&amp;VLOOKUP(I924,'Data validation'!$A$1:$B$12,2,FALSE)&amp;".2026"</f>
        <v>19.07.2026</v>
      </c>
      <c r="AK924">
        <f t="shared" si="364"/>
        <v>30</v>
      </c>
      <c r="AL924" t="e">
        <f>VLOOKUP(E924,[2]Sheet1!$A:$B,2,FALSE)</f>
        <v>#N/A</v>
      </c>
    </row>
    <row r="925" spans="1:38" x14ac:dyDescent="0.25">
      <c r="A925" t="str">
        <f>VLOOKUP(Q925,'Data validation'!$K$2:$L$50,2,FALSE)</f>
        <v>TO</v>
      </c>
      <c r="B925">
        <f t="shared" si="350"/>
        <v>0</v>
      </c>
      <c r="C925">
        <f t="shared" si="351"/>
        <v>0</v>
      </c>
      <c r="D925">
        <f t="shared" si="352"/>
        <v>5</v>
      </c>
      <c r="E925">
        <v>8962</v>
      </c>
      <c r="F925" t="s">
        <v>8106</v>
      </c>
      <c r="G925" t="s">
        <v>94</v>
      </c>
      <c r="H925" t="str">
        <f t="shared" si="353"/>
        <v>27</v>
      </c>
      <c r="I925" t="str">
        <f t="shared" si="354"/>
        <v>Jul</v>
      </c>
      <c r="J925" t="s">
        <v>135</v>
      </c>
      <c r="K925" t="str">
        <f t="shared" si="355"/>
        <v>01</v>
      </c>
      <c r="L925" t="str">
        <f t="shared" si="356"/>
        <v>Aug</v>
      </c>
      <c r="M925">
        <v>5</v>
      </c>
      <c r="N925">
        <f t="shared" si="357"/>
        <v>-26</v>
      </c>
      <c r="O925">
        <f t="shared" si="358"/>
        <v>4</v>
      </c>
      <c r="P925">
        <f t="shared" si="359"/>
        <v>0</v>
      </c>
      <c r="Q925" t="s">
        <v>81</v>
      </c>
      <c r="R925" t="s">
        <v>17</v>
      </c>
      <c r="S925">
        <v>1</v>
      </c>
      <c r="T925">
        <v>0</v>
      </c>
      <c r="U925" s="2">
        <f>SUMIFS(SLR!L:L,SLR!D:D,'Резервации 2026'!E925)</f>
        <v>1012.337608</v>
      </c>
      <c r="V925" s="2">
        <f t="shared" si="371"/>
        <v>202.4675216</v>
      </c>
      <c r="W925" t="s">
        <v>262</v>
      </c>
      <c r="X925" t="s">
        <v>3042</v>
      </c>
      <c r="Y925" t="s">
        <v>3214</v>
      </c>
      <c r="Z925" t="str">
        <f t="shared" si="360"/>
        <v>Dec</v>
      </c>
      <c r="AA925" s="6">
        <f t="shared" si="369"/>
        <v>0</v>
      </c>
      <c r="AB925" s="6">
        <f t="shared" si="369"/>
        <v>0</v>
      </c>
      <c r="AC925" s="6">
        <f t="shared" si="369"/>
        <v>4</v>
      </c>
      <c r="AD925" s="6">
        <f t="shared" si="369"/>
        <v>0</v>
      </c>
      <c r="AE925" s="6">
        <f t="shared" si="369"/>
        <v>0</v>
      </c>
      <c r="AF925" s="6">
        <f t="shared" si="361"/>
        <v>4</v>
      </c>
      <c r="AG925" s="6">
        <f t="shared" si="362"/>
        <v>-1</v>
      </c>
      <c r="AH925" s="14" t="str">
        <f>LEFT(X925,2)&amp;"."&amp;VLOOKUP(MID(X925,4,3),'Data validation'!$A$1:$B$12,2,FALSE)&amp;".2025"</f>
        <v>01.12.2025</v>
      </c>
      <c r="AI925">
        <f t="shared" si="363"/>
        <v>49</v>
      </c>
      <c r="AJ925" t="str">
        <f>H925&amp;"."&amp;VLOOKUP(I925,'Data validation'!$A$1:$B$12,2,FALSE)&amp;".2026"</f>
        <v>27.07.2026</v>
      </c>
      <c r="AK925">
        <f t="shared" si="364"/>
        <v>31</v>
      </c>
      <c r="AL925" t="e">
        <f>VLOOKUP(E925,[2]Sheet1!$A:$B,2,FALSE)</f>
        <v>#N/A</v>
      </c>
    </row>
    <row r="926" spans="1:38" x14ac:dyDescent="0.25">
      <c r="A926" t="str">
        <f>VLOOKUP(Q926,'Data validation'!$K$2:$L$50,2,FALSE)</f>
        <v>TO</v>
      </c>
      <c r="B926">
        <f t="shared" si="350"/>
        <v>0</v>
      </c>
      <c r="C926">
        <f t="shared" si="351"/>
        <v>0</v>
      </c>
      <c r="D926">
        <f t="shared" si="352"/>
        <v>6</v>
      </c>
      <c r="E926">
        <v>8932</v>
      </c>
      <c r="F926" t="s">
        <v>8107</v>
      </c>
      <c r="G926" t="s">
        <v>155</v>
      </c>
      <c r="H926" t="str">
        <f t="shared" si="353"/>
        <v>19</v>
      </c>
      <c r="I926" t="str">
        <f t="shared" si="354"/>
        <v>Jul</v>
      </c>
      <c r="J926" t="s">
        <v>107</v>
      </c>
      <c r="K926" t="str">
        <f t="shared" si="355"/>
        <v>25</v>
      </c>
      <c r="L926" t="str">
        <f t="shared" si="356"/>
        <v>Jul</v>
      </c>
      <c r="M926">
        <v>6</v>
      </c>
      <c r="N926">
        <f t="shared" si="357"/>
        <v>6</v>
      </c>
      <c r="O926">
        <f t="shared" si="358"/>
        <v>0</v>
      </c>
      <c r="P926">
        <f t="shared" si="359"/>
        <v>0</v>
      </c>
      <c r="Q926" t="s">
        <v>81</v>
      </c>
      <c r="R926" t="s">
        <v>25</v>
      </c>
      <c r="S926">
        <v>2</v>
      </c>
      <c r="T926">
        <v>1</v>
      </c>
      <c r="U926" s="2">
        <f>SUMIFS(SLR!L:L,SLR!D:D,'Резервации 2026'!E926)</f>
        <v>1805.5440228</v>
      </c>
      <c r="V926" s="2">
        <f t="shared" si="371"/>
        <v>300.92400379999998</v>
      </c>
      <c r="W926" t="s">
        <v>262</v>
      </c>
      <c r="X926" t="s">
        <v>3002</v>
      </c>
      <c r="Y926" t="s">
        <v>3214</v>
      </c>
      <c r="Z926" t="str">
        <f t="shared" si="360"/>
        <v>Nov</v>
      </c>
      <c r="AA926" s="6">
        <f t="shared" si="369"/>
        <v>0</v>
      </c>
      <c r="AB926" s="6">
        <f t="shared" si="369"/>
        <v>0</v>
      </c>
      <c r="AC926" s="6">
        <f t="shared" si="369"/>
        <v>6</v>
      </c>
      <c r="AD926" s="6">
        <f t="shared" si="369"/>
        <v>0</v>
      </c>
      <c r="AE926" s="6">
        <f t="shared" si="369"/>
        <v>0</v>
      </c>
      <c r="AF926" s="6">
        <f t="shared" si="361"/>
        <v>6</v>
      </c>
      <c r="AG926" s="6">
        <f t="shared" si="362"/>
        <v>0</v>
      </c>
      <c r="AH926" s="14" t="str">
        <f>LEFT(X926,2)&amp;"."&amp;VLOOKUP(MID(X926,4,3),'Data validation'!$A$1:$B$12,2,FALSE)&amp;".2025"</f>
        <v>30.11.2025</v>
      </c>
      <c r="AI926">
        <f t="shared" si="363"/>
        <v>49</v>
      </c>
      <c r="AJ926" t="str">
        <f>H926&amp;"."&amp;VLOOKUP(I926,'Data validation'!$A$1:$B$12,2,FALSE)&amp;".2026"</f>
        <v>19.07.2026</v>
      </c>
      <c r="AK926">
        <f t="shared" si="364"/>
        <v>30</v>
      </c>
      <c r="AL926" t="e">
        <f>VLOOKUP(E926,[2]Sheet1!$A:$B,2,FALSE)</f>
        <v>#N/A</v>
      </c>
    </row>
    <row r="927" spans="1:38" x14ac:dyDescent="0.25">
      <c r="A927" t="str">
        <f>VLOOKUP(Q927,'Data validation'!$K$2:$L$50,2,FALSE)</f>
        <v>TOPOLA SKIES</v>
      </c>
      <c r="B927">
        <f t="shared" si="350"/>
        <v>0</v>
      </c>
      <c r="C927">
        <f t="shared" si="351"/>
        <v>0</v>
      </c>
      <c r="D927">
        <f t="shared" si="352"/>
        <v>5</v>
      </c>
      <c r="E927">
        <v>8701</v>
      </c>
      <c r="F927" t="s">
        <v>8108</v>
      </c>
      <c r="G927" t="s">
        <v>495</v>
      </c>
      <c r="H927" t="str">
        <f t="shared" si="353"/>
        <v>28</v>
      </c>
      <c r="I927" t="str">
        <f t="shared" si="354"/>
        <v>Jul</v>
      </c>
      <c r="J927" t="s">
        <v>78</v>
      </c>
      <c r="K927" t="str">
        <f t="shared" si="355"/>
        <v>02</v>
      </c>
      <c r="L927" t="str">
        <f t="shared" si="356"/>
        <v>Aug</v>
      </c>
      <c r="M927">
        <v>5</v>
      </c>
      <c r="N927">
        <f t="shared" si="357"/>
        <v>-26</v>
      </c>
      <c r="O927">
        <f t="shared" si="358"/>
        <v>3</v>
      </c>
      <c r="P927">
        <f t="shared" si="359"/>
        <v>1</v>
      </c>
      <c r="Q927" t="s">
        <v>35</v>
      </c>
      <c r="R927" t="s">
        <v>57</v>
      </c>
      <c r="S927">
        <v>4</v>
      </c>
      <c r="U927" s="2">
        <v>2906.8299082568806</v>
      </c>
      <c r="V927" s="2">
        <v>581.36598165137605</v>
      </c>
      <c r="X927" t="s">
        <v>1705</v>
      </c>
      <c r="Y927" t="s">
        <v>1594</v>
      </c>
      <c r="Z927" t="str">
        <f t="shared" si="360"/>
        <v>Nov</v>
      </c>
      <c r="AA927" s="6">
        <f t="shared" si="369"/>
        <v>0</v>
      </c>
      <c r="AB927" s="6">
        <f t="shared" si="369"/>
        <v>0</v>
      </c>
      <c r="AC927" s="6">
        <f t="shared" si="369"/>
        <v>3</v>
      </c>
      <c r="AD927" s="6">
        <f t="shared" si="369"/>
        <v>1</v>
      </c>
      <c r="AE927" s="6">
        <f t="shared" si="369"/>
        <v>0</v>
      </c>
      <c r="AF927" s="6">
        <f t="shared" si="361"/>
        <v>4</v>
      </c>
      <c r="AG927" s="6">
        <f t="shared" si="362"/>
        <v>-1</v>
      </c>
      <c r="AH927" s="14" t="str">
        <f>LEFT(X927,2)&amp;"."&amp;VLOOKUP(MID(X927,4,3),'Data validation'!$A$1:$B$12,2,FALSE)&amp;".2025"</f>
        <v>21.11.2025</v>
      </c>
      <c r="AI927">
        <f t="shared" si="363"/>
        <v>47</v>
      </c>
      <c r="AJ927" t="str">
        <f>H927&amp;"."&amp;VLOOKUP(I927,'Data validation'!$A$1:$B$12,2,FALSE)&amp;".2026"</f>
        <v>28.07.2026</v>
      </c>
      <c r="AK927">
        <f t="shared" si="364"/>
        <v>31</v>
      </c>
      <c r="AL927" t="e">
        <f>VLOOKUP(E927,[2]Sheet1!$A:$B,2,FALSE)</f>
        <v>#N/A</v>
      </c>
    </row>
    <row r="928" spans="1:38" x14ac:dyDescent="0.25">
      <c r="A928" t="str">
        <f>VLOOKUP(Q928,'Data validation'!$K$2:$L$50,2,FALSE)</f>
        <v>TO</v>
      </c>
      <c r="B928">
        <f t="shared" si="350"/>
        <v>0</v>
      </c>
      <c r="C928">
        <f t="shared" si="351"/>
        <v>0</v>
      </c>
      <c r="D928">
        <f t="shared" si="352"/>
        <v>5</v>
      </c>
      <c r="E928">
        <v>8965</v>
      </c>
      <c r="F928" t="s">
        <v>8109</v>
      </c>
      <c r="G928" t="s">
        <v>94</v>
      </c>
      <c r="H928" t="str">
        <f t="shared" si="353"/>
        <v>27</v>
      </c>
      <c r="I928" t="str">
        <f t="shared" si="354"/>
        <v>Jul</v>
      </c>
      <c r="J928" t="s">
        <v>135</v>
      </c>
      <c r="K928" t="str">
        <f t="shared" si="355"/>
        <v>01</v>
      </c>
      <c r="L928" t="str">
        <f t="shared" si="356"/>
        <v>Aug</v>
      </c>
      <c r="M928">
        <v>5</v>
      </c>
      <c r="N928">
        <f t="shared" si="357"/>
        <v>-26</v>
      </c>
      <c r="O928">
        <f t="shared" si="358"/>
        <v>4</v>
      </c>
      <c r="P928">
        <f t="shared" si="359"/>
        <v>0</v>
      </c>
      <c r="Q928" t="s">
        <v>81</v>
      </c>
      <c r="R928" t="s">
        <v>63</v>
      </c>
      <c r="S928">
        <v>3</v>
      </c>
      <c r="T928">
        <v>1</v>
      </c>
      <c r="U928" s="2">
        <f>SUMIFS(SLR!L:L,SLR!D:D,'Резервации 2026'!E928)</f>
        <v>1999.5428005000001</v>
      </c>
      <c r="V928" s="2">
        <f>+U928/M928</f>
        <v>399.90856010000005</v>
      </c>
      <c r="W928" t="s">
        <v>262</v>
      </c>
      <c r="X928" t="s">
        <v>3049</v>
      </c>
      <c r="Y928" t="s">
        <v>3214</v>
      </c>
      <c r="Z928" t="str">
        <f t="shared" si="360"/>
        <v>Dec</v>
      </c>
      <c r="AA928" s="6">
        <f t="shared" si="369"/>
        <v>0</v>
      </c>
      <c r="AB928" s="6">
        <f t="shared" si="369"/>
        <v>0</v>
      </c>
      <c r="AC928" s="6">
        <f t="shared" si="369"/>
        <v>4</v>
      </c>
      <c r="AD928" s="6">
        <f t="shared" si="369"/>
        <v>0</v>
      </c>
      <c r="AE928" s="6">
        <f t="shared" si="369"/>
        <v>0</v>
      </c>
      <c r="AF928" s="6">
        <f t="shared" si="361"/>
        <v>4</v>
      </c>
      <c r="AG928" s="6">
        <f t="shared" si="362"/>
        <v>-1</v>
      </c>
      <c r="AH928" s="14" t="str">
        <f>LEFT(X928,2)&amp;"."&amp;VLOOKUP(MID(X928,4,3),'Data validation'!$A$1:$B$12,2,FALSE)&amp;".2025"</f>
        <v>01.12.2025</v>
      </c>
      <c r="AI928">
        <f t="shared" si="363"/>
        <v>49</v>
      </c>
      <c r="AJ928" t="str">
        <f>H928&amp;"."&amp;VLOOKUP(I928,'Data validation'!$A$1:$B$12,2,FALSE)&amp;".2026"</f>
        <v>27.07.2026</v>
      </c>
      <c r="AK928">
        <f t="shared" si="364"/>
        <v>31</v>
      </c>
      <c r="AL928" t="e">
        <f>VLOOKUP(E928,[2]Sheet1!$A:$B,2,FALSE)</f>
        <v>#N/A</v>
      </c>
    </row>
    <row r="929" spans="1:38" x14ac:dyDescent="0.25">
      <c r="A929" t="str">
        <f>VLOOKUP(Q929,'Data validation'!$K$2:$L$50,2,FALSE)</f>
        <v>TO</v>
      </c>
      <c r="B929">
        <f t="shared" si="350"/>
        <v>0</v>
      </c>
      <c r="C929">
        <f t="shared" si="351"/>
        <v>0</v>
      </c>
      <c r="D929">
        <f t="shared" si="352"/>
        <v>7</v>
      </c>
      <c r="E929">
        <v>8669</v>
      </c>
      <c r="F929" t="s">
        <v>8110</v>
      </c>
      <c r="G929" t="s">
        <v>107</v>
      </c>
      <c r="H929" t="str">
        <f t="shared" si="353"/>
        <v>25</v>
      </c>
      <c r="I929" t="str">
        <f t="shared" si="354"/>
        <v>Jul</v>
      </c>
      <c r="J929" t="s">
        <v>135</v>
      </c>
      <c r="K929" t="str">
        <f t="shared" si="355"/>
        <v>01</v>
      </c>
      <c r="L929" t="str">
        <f t="shared" si="356"/>
        <v>Aug</v>
      </c>
      <c r="M929">
        <v>7</v>
      </c>
      <c r="N929">
        <f t="shared" si="357"/>
        <v>-24</v>
      </c>
      <c r="O929">
        <f t="shared" si="358"/>
        <v>6</v>
      </c>
      <c r="P929">
        <f t="shared" si="359"/>
        <v>0</v>
      </c>
      <c r="Q929" t="s">
        <v>162</v>
      </c>
      <c r="R929" t="s">
        <v>25</v>
      </c>
      <c r="S929">
        <v>2</v>
      </c>
      <c r="T929">
        <v>0</v>
      </c>
      <c r="U929" s="2">
        <f>SUMIFS(Magelan!L:L,Magelan!D:D,'Резервации 2026'!E929)</f>
        <v>1944.3688362</v>
      </c>
      <c r="V929" s="2">
        <f>+U929/M929</f>
        <v>277.76697660000002</v>
      </c>
      <c r="X929" t="s">
        <v>1637</v>
      </c>
      <c r="Y929" t="s">
        <v>1594</v>
      </c>
      <c r="Z929" t="str">
        <f t="shared" si="360"/>
        <v>Nov</v>
      </c>
      <c r="AA929" s="6">
        <f t="shared" si="369"/>
        <v>0</v>
      </c>
      <c r="AB929" s="6">
        <f t="shared" si="369"/>
        <v>0</v>
      </c>
      <c r="AC929" s="6">
        <f t="shared" si="369"/>
        <v>6</v>
      </c>
      <c r="AD929" s="6">
        <f t="shared" si="369"/>
        <v>0</v>
      </c>
      <c r="AE929" s="6">
        <f t="shared" si="369"/>
        <v>0</v>
      </c>
      <c r="AF929" s="6">
        <f t="shared" si="361"/>
        <v>6</v>
      </c>
      <c r="AG929" s="6">
        <f t="shared" si="362"/>
        <v>-1</v>
      </c>
      <c r="AH929" s="14" t="str">
        <f>LEFT(X929,2)&amp;"."&amp;VLOOKUP(MID(X929,4,3),'Data validation'!$A$1:$B$12,2,FALSE)&amp;".2025"</f>
        <v>21.11.2025</v>
      </c>
      <c r="AI929">
        <f t="shared" si="363"/>
        <v>47</v>
      </c>
      <c r="AJ929" t="str">
        <f>H929&amp;"."&amp;VLOOKUP(I929,'Data validation'!$A$1:$B$12,2,FALSE)&amp;".2026"</f>
        <v>25.07.2026</v>
      </c>
      <c r="AK929">
        <f t="shared" si="364"/>
        <v>30</v>
      </c>
      <c r="AL929" t="e">
        <f>VLOOKUP(E929,[2]Sheet1!$A:$B,2,FALSE)</f>
        <v>#N/A</v>
      </c>
    </row>
    <row r="930" spans="1:38" x14ac:dyDescent="0.25">
      <c r="A930" t="str">
        <f>VLOOKUP(Q930,'Data validation'!$K$2:$L$50,2,FALSE)</f>
        <v>TO</v>
      </c>
      <c r="B930">
        <f t="shared" si="350"/>
        <v>0</v>
      </c>
      <c r="C930">
        <f t="shared" si="351"/>
        <v>0</v>
      </c>
      <c r="D930">
        <f t="shared" si="352"/>
        <v>8</v>
      </c>
      <c r="E930">
        <v>8930</v>
      </c>
      <c r="F930" t="s">
        <v>8111</v>
      </c>
      <c r="G930" t="s">
        <v>33</v>
      </c>
      <c r="H930" t="str">
        <f t="shared" si="353"/>
        <v>18</v>
      </c>
      <c r="I930" t="str">
        <f t="shared" si="354"/>
        <v>Jul</v>
      </c>
      <c r="J930" t="s">
        <v>85</v>
      </c>
      <c r="K930" t="str">
        <f t="shared" si="355"/>
        <v>26</v>
      </c>
      <c r="L930" t="str">
        <f t="shared" si="356"/>
        <v>Jul</v>
      </c>
      <c r="M930">
        <v>8</v>
      </c>
      <c r="N930">
        <f t="shared" si="357"/>
        <v>8</v>
      </c>
      <c r="O930">
        <f t="shared" si="358"/>
        <v>0</v>
      </c>
      <c r="P930">
        <f t="shared" si="359"/>
        <v>0</v>
      </c>
      <c r="Q930" t="s">
        <v>56</v>
      </c>
      <c r="R930" t="s">
        <v>17</v>
      </c>
      <c r="S930">
        <v>2</v>
      </c>
      <c r="T930">
        <v>0</v>
      </c>
      <c r="U930" s="2">
        <f>SUMIFS(Novoton!L:L,Novoton!D:D,'Резервации 2026'!E930)</f>
        <v>2313.8251231999998</v>
      </c>
      <c r="V930" s="2">
        <f>+U930/M930</f>
        <v>289.22814039999997</v>
      </c>
      <c r="X930" t="s">
        <v>2997</v>
      </c>
      <c r="Y930" t="s">
        <v>3214</v>
      </c>
      <c r="Z930" t="str">
        <f t="shared" si="360"/>
        <v>Nov</v>
      </c>
      <c r="AA930" s="6">
        <f t="shared" si="369"/>
        <v>0</v>
      </c>
      <c r="AB930" s="6">
        <f t="shared" si="369"/>
        <v>0</v>
      </c>
      <c r="AC930" s="6">
        <f t="shared" si="369"/>
        <v>8</v>
      </c>
      <c r="AD930" s="6">
        <f t="shared" si="369"/>
        <v>0</v>
      </c>
      <c r="AE930" s="6">
        <f t="shared" si="369"/>
        <v>0</v>
      </c>
      <c r="AF930" s="6">
        <f t="shared" si="361"/>
        <v>8</v>
      </c>
      <c r="AG930" s="6">
        <f t="shared" si="362"/>
        <v>0</v>
      </c>
      <c r="AH930" s="14" t="str">
        <f>LEFT(X930,2)&amp;"."&amp;VLOOKUP(MID(X930,4,3),'Data validation'!$A$1:$B$12,2,FALSE)&amp;".2025"</f>
        <v>30.11.2025</v>
      </c>
      <c r="AI930">
        <f t="shared" si="363"/>
        <v>49</v>
      </c>
      <c r="AJ930" t="str">
        <f>H930&amp;"."&amp;VLOOKUP(I930,'Data validation'!$A$1:$B$12,2,FALSE)&amp;".2026"</f>
        <v>18.07.2026</v>
      </c>
      <c r="AK930">
        <f t="shared" si="364"/>
        <v>29</v>
      </c>
      <c r="AL930" t="e">
        <f>VLOOKUP(E930,[2]Sheet1!$A:$B,2,FALSE)</f>
        <v>#N/A</v>
      </c>
    </row>
    <row r="931" spans="1:38" x14ac:dyDescent="0.25">
      <c r="A931" t="str">
        <f>VLOOKUP(Q931,'Data validation'!$K$2:$L$50,2,FALSE)</f>
        <v>TOPOLA SKIES</v>
      </c>
      <c r="B931">
        <f t="shared" si="350"/>
        <v>0</v>
      </c>
      <c r="C931">
        <f t="shared" si="351"/>
        <v>5</v>
      </c>
      <c r="D931">
        <f t="shared" si="352"/>
        <v>0</v>
      </c>
      <c r="E931">
        <v>8767</v>
      </c>
      <c r="F931" t="s">
        <v>8112</v>
      </c>
      <c r="G931" t="s">
        <v>45</v>
      </c>
      <c r="H931" t="str">
        <f t="shared" si="353"/>
        <v>04</v>
      </c>
      <c r="I931" t="str">
        <f t="shared" si="354"/>
        <v>Jul</v>
      </c>
      <c r="J931" t="s">
        <v>224</v>
      </c>
      <c r="K931" t="str">
        <f t="shared" si="355"/>
        <v>09</v>
      </c>
      <c r="L931" t="str">
        <f t="shared" si="356"/>
        <v>Jul</v>
      </c>
      <c r="M931">
        <v>5</v>
      </c>
      <c r="N931">
        <f t="shared" si="357"/>
        <v>5</v>
      </c>
      <c r="O931">
        <f t="shared" si="358"/>
        <v>0</v>
      </c>
      <c r="P931">
        <f t="shared" si="359"/>
        <v>0</v>
      </c>
      <c r="Q931" t="s">
        <v>35</v>
      </c>
      <c r="R931" t="s">
        <v>17</v>
      </c>
      <c r="S931">
        <v>2</v>
      </c>
      <c r="T931">
        <v>2</v>
      </c>
      <c r="U931" s="2">
        <v>1810.0399197247705</v>
      </c>
      <c r="V931" s="2">
        <v>362.00798394495405</v>
      </c>
      <c r="X931" t="s">
        <v>1864</v>
      </c>
      <c r="Y931" t="s">
        <v>1761</v>
      </c>
      <c r="Z931" t="str">
        <f t="shared" si="360"/>
        <v>Nov</v>
      </c>
      <c r="AA931" s="6">
        <f t="shared" si="369"/>
        <v>0</v>
      </c>
      <c r="AB931" s="6">
        <f t="shared" si="369"/>
        <v>0</v>
      </c>
      <c r="AC931" s="6">
        <f t="shared" si="369"/>
        <v>5</v>
      </c>
      <c r="AD931" s="6">
        <f t="shared" si="369"/>
        <v>0</v>
      </c>
      <c r="AE931" s="6">
        <f t="shared" si="369"/>
        <v>0</v>
      </c>
      <c r="AF931" s="6">
        <f t="shared" si="361"/>
        <v>5</v>
      </c>
      <c r="AG931" s="6">
        <f t="shared" si="362"/>
        <v>0</v>
      </c>
      <c r="AH931" s="14" t="str">
        <f>LEFT(X931,2)&amp;"."&amp;VLOOKUP(MID(X931,4,3),'Data validation'!$A$1:$B$12,2,FALSE)&amp;".2025"</f>
        <v>24.11.2025</v>
      </c>
      <c r="AI931">
        <f t="shared" si="363"/>
        <v>48</v>
      </c>
      <c r="AJ931" t="str">
        <f>H931&amp;"."&amp;VLOOKUP(I931,'Data validation'!$A$1:$B$12,2,FALSE)&amp;".2026"</f>
        <v>04.07.2026</v>
      </c>
      <c r="AK931">
        <f t="shared" si="364"/>
        <v>27</v>
      </c>
      <c r="AL931" t="e">
        <f>VLOOKUP(E931,[2]Sheet1!$A:$B,2,FALSE)</f>
        <v>#N/A</v>
      </c>
    </row>
    <row r="932" spans="1:38" x14ac:dyDescent="0.25">
      <c r="A932" t="str">
        <f>VLOOKUP(Q932,'Data validation'!$K$2:$L$50,2,FALSE)</f>
        <v>TOPOLA SKIES</v>
      </c>
      <c r="B932">
        <f t="shared" si="350"/>
        <v>0</v>
      </c>
      <c r="C932">
        <f t="shared" si="351"/>
        <v>0</v>
      </c>
      <c r="D932">
        <f t="shared" si="352"/>
        <v>5</v>
      </c>
      <c r="E932">
        <v>9369</v>
      </c>
      <c r="F932" t="s">
        <v>7683</v>
      </c>
      <c r="G932" t="s">
        <v>156</v>
      </c>
      <c r="H932" t="str">
        <f t="shared" si="353"/>
        <v>24</v>
      </c>
      <c r="I932" t="str">
        <f t="shared" si="354"/>
        <v>Jul</v>
      </c>
      <c r="J932" t="s">
        <v>513</v>
      </c>
      <c r="K932" t="str">
        <f t="shared" si="355"/>
        <v>29</v>
      </c>
      <c r="L932" t="str">
        <f t="shared" si="356"/>
        <v>Jul</v>
      </c>
      <c r="M932">
        <v>5</v>
      </c>
      <c r="N932">
        <f t="shared" si="357"/>
        <v>5</v>
      </c>
      <c r="O932">
        <f t="shared" si="358"/>
        <v>0</v>
      </c>
      <c r="P932">
        <f t="shared" si="359"/>
        <v>0</v>
      </c>
      <c r="Q932" t="s">
        <v>35</v>
      </c>
      <c r="R932" t="s">
        <v>110</v>
      </c>
      <c r="S932">
        <v>3</v>
      </c>
      <c r="T932">
        <v>2</v>
      </c>
      <c r="U932" s="2">
        <v>3617.3883302752288</v>
      </c>
      <c r="V932" s="2">
        <v>723.4776660550458</v>
      </c>
      <c r="X932" t="s">
        <v>4237</v>
      </c>
      <c r="Y932" t="s">
        <v>4228</v>
      </c>
      <c r="Z932" t="str">
        <f t="shared" si="360"/>
        <v>Jan</v>
      </c>
      <c r="AA932" s="6">
        <f t="shared" si="369"/>
        <v>0</v>
      </c>
      <c r="AB932" s="6">
        <f t="shared" si="369"/>
        <v>0</v>
      </c>
      <c r="AC932" s="6">
        <f t="shared" si="369"/>
        <v>5</v>
      </c>
      <c r="AD932" s="6">
        <f t="shared" si="369"/>
        <v>0</v>
      </c>
      <c r="AE932" s="6">
        <f t="shared" si="369"/>
        <v>0</v>
      </c>
      <c r="AF932" s="6">
        <f t="shared" si="361"/>
        <v>5</v>
      </c>
      <c r="AG932" s="6">
        <f t="shared" si="362"/>
        <v>0</v>
      </c>
      <c r="AH932" s="14" t="str">
        <f>LEFT(X932,2)&amp;"."&amp;VLOOKUP(MID(X932,4,3),'Data validation'!$A$1:$B$12,2,FALSE)&amp;".2025"</f>
        <v>06.01.2025</v>
      </c>
      <c r="AI932">
        <f t="shared" si="363"/>
        <v>2</v>
      </c>
      <c r="AJ932" t="str">
        <f>H932&amp;"."&amp;VLOOKUP(I932,'Data validation'!$A$1:$B$12,2,FALSE)&amp;".2026"</f>
        <v>24.07.2026</v>
      </c>
      <c r="AK932">
        <f t="shared" si="364"/>
        <v>30</v>
      </c>
      <c r="AL932" t="e">
        <f>VLOOKUP(E932,[2]Sheet1!$A:$B,2,FALSE)</f>
        <v>#N/A</v>
      </c>
    </row>
    <row r="933" spans="1:38" x14ac:dyDescent="0.25">
      <c r="A933" t="str">
        <f>VLOOKUP(Q933,'Data validation'!$K$2:$L$50,2,FALSE)</f>
        <v>TO</v>
      </c>
      <c r="B933">
        <f t="shared" si="350"/>
        <v>0</v>
      </c>
      <c r="C933">
        <f t="shared" si="351"/>
        <v>4</v>
      </c>
      <c r="D933">
        <f t="shared" si="352"/>
        <v>1</v>
      </c>
      <c r="E933">
        <v>8787</v>
      </c>
      <c r="F933" t="s">
        <v>8113</v>
      </c>
      <c r="G933" t="s">
        <v>72</v>
      </c>
      <c r="H933" t="str">
        <f t="shared" si="353"/>
        <v>07</v>
      </c>
      <c r="I933" t="str">
        <f t="shared" si="354"/>
        <v>Jul</v>
      </c>
      <c r="J933" t="s">
        <v>235</v>
      </c>
      <c r="K933" t="str">
        <f t="shared" si="355"/>
        <v>12</v>
      </c>
      <c r="L933" t="str">
        <f t="shared" si="356"/>
        <v>Jul</v>
      </c>
      <c r="M933">
        <v>5</v>
      </c>
      <c r="N933">
        <f t="shared" si="357"/>
        <v>5</v>
      </c>
      <c r="O933">
        <f t="shared" si="358"/>
        <v>0</v>
      </c>
      <c r="P933">
        <f t="shared" si="359"/>
        <v>0</v>
      </c>
      <c r="Q933" t="s">
        <v>81</v>
      </c>
      <c r="R933" t="s">
        <v>20</v>
      </c>
      <c r="S933">
        <v>2</v>
      </c>
      <c r="T933">
        <v>0</v>
      </c>
      <c r="U933" s="2">
        <f>SUMIFS(SLR!L:L,SLR!D:D,'Резервации 2026'!E933)</f>
        <v>1315.6477243999998</v>
      </c>
      <c r="V933" s="2">
        <f>+U933/M933</f>
        <v>263.12954487999997</v>
      </c>
      <c r="W933" t="s">
        <v>262</v>
      </c>
      <c r="X933" t="s">
        <v>1909</v>
      </c>
      <c r="Y933" t="s">
        <v>1761</v>
      </c>
      <c r="Z933" t="str">
        <f t="shared" si="360"/>
        <v>Nov</v>
      </c>
      <c r="AA933" s="6">
        <f t="shared" si="369"/>
        <v>0</v>
      </c>
      <c r="AB933" s="6">
        <f t="shared" si="369"/>
        <v>0</v>
      </c>
      <c r="AC933" s="6">
        <f t="shared" si="369"/>
        <v>5</v>
      </c>
      <c r="AD933" s="6">
        <f t="shared" si="369"/>
        <v>0</v>
      </c>
      <c r="AE933" s="6">
        <f t="shared" si="369"/>
        <v>0</v>
      </c>
      <c r="AF933" s="6">
        <f t="shared" si="361"/>
        <v>5</v>
      </c>
      <c r="AG933" s="6">
        <f t="shared" si="362"/>
        <v>0</v>
      </c>
      <c r="AH933" s="14" t="str">
        <f>LEFT(X933,2)&amp;"."&amp;VLOOKUP(MID(X933,4,3),'Data validation'!$A$1:$B$12,2,FALSE)&amp;".2025"</f>
        <v>24.11.2025</v>
      </c>
      <c r="AI933">
        <f t="shared" si="363"/>
        <v>48</v>
      </c>
      <c r="AJ933" t="str">
        <f>H933&amp;"."&amp;VLOOKUP(I933,'Data validation'!$A$1:$B$12,2,FALSE)&amp;".2026"</f>
        <v>07.07.2026</v>
      </c>
      <c r="AK933">
        <f t="shared" si="364"/>
        <v>28</v>
      </c>
      <c r="AL933" t="e">
        <f>VLOOKUP(E933,[2]Sheet1!$A:$B,2,FALSE)</f>
        <v>#N/A</v>
      </c>
    </row>
    <row r="934" spans="1:38" x14ac:dyDescent="0.25">
      <c r="A934" t="str">
        <f>VLOOKUP(Q934,'Data validation'!$K$2:$L$50,2,FALSE)</f>
        <v>TO</v>
      </c>
      <c r="B934">
        <f t="shared" si="350"/>
        <v>0</v>
      </c>
      <c r="C934">
        <f t="shared" si="351"/>
        <v>0</v>
      </c>
      <c r="D934">
        <f t="shared" si="352"/>
        <v>5</v>
      </c>
      <c r="E934">
        <v>8724</v>
      </c>
      <c r="F934" t="s">
        <v>8114</v>
      </c>
      <c r="G934" t="s">
        <v>108</v>
      </c>
      <c r="H934" t="str">
        <f t="shared" si="353"/>
        <v>31</v>
      </c>
      <c r="I934" t="str">
        <f t="shared" si="354"/>
        <v>Jul</v>
      </c>
      <c r="J934" t="s">
        <v>290</v>
      </c>
      <c r="K934" t="str">
        <f t="shared" si="355"/>
        <v>05</v>
      </c>
      <c r="L934" t="str">
        <f t="shared" si="356"/>
        <v>Aug</v>
      </c>
      <c r="M934">
        <v>5</v>
      </c>
      <c r="N934">
        <f t="shared" si="357"/>
        <v>-26</v>
      </c>
      <c r="O934">
        <f t="shared" si="358"/>
        <v>0</v>
      </c>
      <c r="P934">
        <f t="shared" si="359"/>
        <v>4</v>
      </c>
      <c r="Q934" t="s">
        <v>1764</v>
      </c>
      <c r="R934" t="s">
        <v>25</v>
      </c>
      <c r="S934">
        <v>2</v>
      </c>
      <c r="T934">
        <v>2</v>
      </c>
      <c r="U934" s="2">
        <f>SUMIFS(Verso!L:L,Verso!D:D,'Резервации 2026'!E934)</f>
        <v>1735.9947079999999</v>
      </c>
      <c r="V934" s="2">
        <f>+U934/M934</f>
        <v>347.19894160000001</v>
      </c>
      <c r="X934" t="s">
        <v>1768</v>
      </c>
      <c r="Y934" t="s">
        <v>1538</v>
      </c>
      <c r="Z934" t="str">
        <f t="shared" si="360"/>
        <v>Nov</v>
      </c>
      <c r="AA934" s="6">
        <f t="shared" si="369"/>
        <v>0</v>
      </c>
      <c r="AB934" s="6">
        <f t="shared" si="369"/>
        <v>0</v>
      </c>
      <c r="AC934" s="6">
        <f t="shared" si="369"/>
        <v>0</v>
      </c>
      <c r="AD934" s="6">
        <f t="shared" si="369"/>
        <v>4</v>
      </c>
      <c r="AE934" s="6">
        <f t="shared" si="369"/>
        <v>0</v>
      </c>
      <c r="AF934" s="6">
        <f t="shared" si="361"/>
        <v>4</v>
      </c>
      <c r="AG934" s="6">
        <f t="shared" si="362"/>
        <v>-1</v>
      </c>
      <c r="AH934" s="14" t="str">
        <f>LEFT(X934,2)&amp;"."&amp;VLOOKUP(MID(X934,4,3),'Data validation'!$A$1:$B$12,2,FALSE)&amp;".2025"</f>
        <v>24.11.2025</v>
      </c>
      <c r="AI934">
        <f t="shared" si="363"/>
        <v>48</v>
      </c>
      <c r="AJ934" t="str">
        <f>H934&amp;"."&amp;VLOOKUP(I934,'Data validation'!$A$1:$B$12,2,FALSE)&amp;".2026"</f>
        <v>31.07.2026</v>
      </c>
      <c r="AK934">
        <f t="shared" si="364"/>
        <v>31</v>
      </c>
      <c r="AL934" t="e">
        <f>VLOOKUP(E934,[2]Sheet1!$A:$B,2,FALSE)</f>
        <v>#N/A</v>
      </c>
    </row>
    <row r="935" spans="1:38" x14ac:dyDescent="0.25">
      <c r="A935" t="str">
        <f>VLOOKUP(Q935,'Data validation'!$K$2:$L$50,2,FALSE)</f>
        <v>INDIVIDUAL</v>
      </c>
      <c r="B935">
        <f t="shared" si="350"/>
        <v>0</v>
      </c>
      <c r="C935">
        <f t="shared" si="351"/>
        <v>0</v>
      </c>
      <c r="D935">
        <f t="shared" si="352"/>
        <v>6</v>
      </c>
      <c r="E935">
        <v>8889</v>
      </c>
      <c r="F935" t="s">
        <v>7721</v>
      </c>
      <c r="G935" t="s">
        <v>84</v>
      </c>
      <c r="H935" t="str">
        <f t="shared" si="353"/>
        <v>20</v>
      </c>
      <c r="I935" t="str">
        <f t="shared" si="354"/>
        <v>Jul</v>
      </c>
      <c r="J935" t="s">
        <v>85</v>
      </c>
      <c r="K935" t="str">
        <f t="shared" si="355"/>
        <v>26</v>
      </c>
      <c r="L935" t="str">
        <f t="shared" si="356"/>
        <v>Jul</v>
      </c>
      <c r="M935">
        <v>6</v>
      </c>
      <c r="N935">
        <f t="shared" si="357"/>
        <v>6</v>
      </c>
      <c r="O935">
        <f t="shared" si="358"/>
        <v>0</v>
      </c>
      <c r="P935">
        <f t="shared" si="359"/>
        <v>0</v>
      </c>
      <c r="Q935" t="s">
        <v>24</v>
      </c>
      <c r="R935" t="s">
        <v>63</v>
      </c>
      <c r="S935">
        <v>2</v>
      </c>
      <c r="T935">
        <v>0</v>
      </c>
      <c r="U935" s="2">
        <v>1970.1847155963301</v>
      </c>
      <c r="V935" s="2">
        <v>328.36411926605501</v>
      </c>
      <c r="X935" t="s">
        <v>2906</v>
      </c>
      <c r="Y935" t="s">
        <v>3212</v>
      </c>
      <c r="Z935" t="str">
        <f t="shared" si="360"/>
        <v>Nov</v>
      </c>
      <c r="AA935" s="6">
        <f t="shared" si="369"/>
        <v>0</v>
      </c>
      <c r="AB935" s="6">
        <f t="shared" si="369"/>
        <v>0</v>
      </c>
      <c r="AC935" s="6">
        <f t="shared" si="369"/>
        <v>6</v>
      </c>
      <c r="AD935" s="6">
        <f t="shared" si="369"/>
        <v>0</v>
      </c>
      <c r="AE935" s="6">
        <f t="shared" si="369"/>
        <v>0</v>
      </c>
      <c r="AF935" s="6">
        <f t="shared" si="361"/>
        <v>6</v>
      </c>
      <c r="AG935" s="6">
        <f t="shared" si="362"/>
        <v>0</v>
      </c>
      <c r="AH935" s="14" t="str">
        <f>LEFT(X935,2)&amp;"."&amp;VLOOKUP(MID(X935,4,3),'Data validation'!$A$1:$B$12,2,FALSE)&amp;".2025"</f>
        <v>28.11.2025</v>
      </c>
      <c r="AI935">
        <f t="shared" si="363"/>
        <v>48</v>
      </c>
      <c r="AJ935" t="str">
        <f>H935&amp;"."&amp;VLOOKUP(I935,'Data validation'!$A$1:$B$12,2,FALSE)&amp;".2026"</f>
        <v>20.07.2026</v>
      </c>
      <c r="AK935">
        <f t="shared" si="364"/>
        <v>30</v>
      </c>
      <c r="AL935" t="e">
        <f>VLOOKUP(E935,[2]Sheet1!$A:$B,2,FALSE)</f>
        <v>#N/A</v>
      </c>
    </row>
    <row r="936" spans="1:38" x14ac:dyDescent="0.25">
      <c r="A936" t="str">
        <f>VLOOKUP(Q936,'Data validation'!$K$2:$L$50,2,FALSE)</f>
        <v>TO</v>
      </c>
      <c r="B936">
        <f t="shared" si="350"/>
        <v>0</v>
      </c>
      <c r="C936">
        <f t="shared" si="351"/>
        <v>0</v>
      </c>
      <c r="D936">
        <f t="shared" si="352"/>
        <v>7</v>
      </c>
      <c r="E936">
        <v>8200</v>
      </c>
      <c r="F936" t="s">
        <v>8115</v>
      </c>
      <c r="G936" t="s">
        <v>107</v>
      </c>
      <c r="H936" t="str">
        <f t="shared" si="353"/>
        <v>25</v>
      </c>
      <c r="I936" t="str">
        <f t="shared" si="354"/>
        <v>Jul</v>
      </c>
      <c r="J936" t="s">
        <v>135</v>
      </c>
      <c r="K936" t="str">
        <f t="shared" si="355"/>
        <v>01</v>
      </c>
      <c r="L936" t="str">
        <f t="shared" si="356"/>
        <v>Aug</v>
      </c>
      <c r="M936">
        <v>7</v>
      </c>
      <c r="N936">
        <f t="shared" si="357"/>
        <v>-24</v>
      </c>
      <c r="O936">
        <f t="shared" si="358"/>
        <v>6</v>
      </c>
      <c r="P936">
        <f t="shared" si="359"/>
        <v>0</v>
      </c>
      <c r="Q936" t="s">
        <v>56</v>
      </c>
      <c r="R936" t="s">
        <v>20</v>
      </c>
      <c r="S936">
        <v>3</v>
      </c>
      <c r="T936">
        <v>1</v>
      </c>
      <c r="U936" s="2">
        <f>SUMIFS(Novoton!L:L,Novoton!D:D,'Резервации 2026'!E936)</f>
        <v>2584.1403875000001</v>
      </c>
      <c r="V936" s="2">
        <f>+U936/M936</f>
        <v>369.1629125</v>
      </c>
      <c r="X936" t="s">
        <v>488</v>
      </c>
      <c r="Y936" t="s">
        <v>338</v>
      </c>
      <c r="Z936" t="str">
        <f t="shared" si="360"/>
        <v>Nov</v>
      </c>
      <c r="AA936" s="6">
        <f t="shared" si="369"/>
        <v>0</v>
      </c>
      <c r="AB936" s="6">
        <f t="shared" si="369"/>
        <v>0</v>
      </c>
      <c r="AC936" s="6">
        <f t="shared" si="369"/>
        <v>6</v>
      </c>
      <c r="AD936" s="6">
        <f t="shared" si="369"/>
        <v>0</v>
      </c>
      <c r="AE936" s="6">
        <f t="shared" si="369"/>
        <v>0</v>
      </c>
      <c r="AF936" s="6">
        <f t="shared" si="361"/>
        <v>6</v>
      </c>
      <c r="AG936" s="6">
        <f t="shared" si="362"/>
        <v>-1</v>
      </c>
      <c r="AH936" s="14" t="str">
        <f>LEFT(X936,2)&amp;"."&amp;VLOOKUP(MID(X936,4,3),'Data validation'!$A$1:$B$12,2,FALSE)&amp;".2025"</f>
        <v>07.11.2025</v>
      </c>
      <c r="AI936">
        <f t="shared" si="363"/>
        <v>45</v>
      </c>
      <c r="AJ936" t="str">
        <f>H936&amp;"."&amp;VLOOKUP(I936,'Data validation'!$A$1:$B$12,2,FALSE)&amp;".2026"</f>
        <v>25.07.2026</v>
      </c>
      <c r="AK936">
        <f t="shared" si="364"/>
        <v>30</v>
      </c>
      <c r="AL936" t="e">
        <f>VLOOKUP(E936,[2]Sheet1!$A:$B,2,FALSE)</f>
        <v>#N/A</v>
      </c>
    </row>
    <row r="937" spans="1:38" x14ac:dyDescent="0.25">
      <c r="A937" t="str">
        <f>VLOOKUP(Q937,'Data validation'!$K$2:$L$50,2,FALSE)</f>
        <v>TO</v>
      </c>
      <c r="B937">
        <f t="shared" si="350"/>
        <v>0</v>
      </c>
      <c r="C937">
        <f t="shared" si="351"/>
        <v>5</v>
      </c>
      <c r="D937">
        <f t="shared" si="352"/>
        <v>0</v>
      </c>
      <c r="E937">
        <v>8905</v>
      </c>
      <c r="F937" t="s">
        <v>8116</v>
      </c>
      <c r="G937" t="s">
        <v>45</v>
      </c>
      <c r="H937" t="str">
        <f t="shared" si="353"/>
        <v>04</v>
      </c>
      <c r="I937" t="str">
        <f t="shared" si="354"/>
        <v>Jul</v>
      </c>
      <c r="J937" t="s">
        <v>224</v>
      </c>
      <c r="K937" t="str">
        <f t="shared" si="355"/>
        <v>09</v>
      </c>
      <c r="L937" t="str">
        <f t="shared" si="356"/>
        <v>Jul</v>
      </c>
      <c r="M937">
        <v>5</v>
      </c>
      <c r="N937">
        <f t="shared" si="357"/>
        <v>5</v>
      </c>
      <c r="O937">
        <f t="shared" si="358"/>
        <v>0</v>
      </c>
      <c r="P937">
        <f t="shared" si="359"/>
        <v>0</v>
      </c>
      <c r="Q937" t="s">
        <v>81</v>
      </c>
      <c r="R937" t="s">
        <v>63</v>
      </c>
      <c r="S937">
        <v>2</v>
      </c>
      <c r="T937">
        <v>1</v>
      </c>
      <c r="U937" s="2">
        <f>SUMIFS(SLR!L:L,SLR!D:D,'Резервации 2026'!E937)</f>
        <v>1341.3082139999999</v>
      </c>
      <c r="V937" s="2">
        <f>+U937/M937</f>
        <v>268.2616428</v>
      </c>
      <c r="W937" t="s">
        <v>262</v>
      </c>
      <c r="X937" t="s">
        <v>2944</v>
      </c>
      <c r="Y937" t="s">
        <v>3212</v>
      </c>
      <c r="Z937" t="str">
        <f t="shared" si="360"/>
        <v>Nov</v>
      </c>
      <c r="AA937" s="6">
        <f t="shared" si="369"/>
        <v>0</v>
      </c>
      <c r="AB937" s="6">
        <f t="shared" si="369"/>
        <v>0</v>
      </c>
      <c r="AC937" s="6">
        <f t="shared" si="369"/>
        <v>5</v>
      </c>
      <c r="AD937" s="6">
        <f t="shared" si="369"/>
        <v>0</v>
      </c>
      <c r="AE937" s="6">
        <f t="shared" si="369"/>
        <v>0</v>
      </c>
      <c r="AF937" s="6">
        <f t="shared" si="361"/>
        <v>5</v>
      </c>
      <c r="AG937" s="6">
        <f t="shared" si="362"/>
        <v>0</v>
      </c>
      <c r="AH937" s="14" t="str">
        <f>LEFT(X937,2)&amp;"."&amp;VLOOKUP(MID(X937,4,3),'Data validation'!$A$1:$B$12,2,FALSE)&amp;".2025"</f>
        <v>28.11.2025</v>
      </c>
      <c r="AI937">
        <f t="shared" si="363"/>
        <v>48</v>
      </c>
      <c r="AJ937" t="str">
        <f>H937&amp;"."&amp;VLOOKUP(I937,'Data validation'!$A$1:$B$12,2,FALSE)&amp;".2026"</f>
        <v>04.07.2026</v>
      </c>
      <c r="AK937">
        <f t="shared" si="364"/>
        <v>27</v>
      </c>
      <c r="AL937" t="e">
        <f>VLOOKUP(E937,[2]Sheet1!$A:$B,2,FALSE)</f>
        <v>#N/A</v>
      </c>
    </row>
    <row r="938" spans="1:38" x14ac:dyDescent="0.25">
      <c r="A938" t="str">
        <f>VLOOKUP(Q938,'Data validation'!$K$2:$L$50,2,FALSE)</f>
        <v>TO</v>
      </c>
      <c r="B938">
        <f t="shared" si="350"/>
        <v>0</v>
      </c>
      <c r="C938">
        <f t="shared" si="351"/>
        <v>0</v>
      </c>
      <c r="D938">
        <f t="shared" si="352"/>
        <v>6</v>
      </c>
      <c r="E938">
        <v>9360</v>
      </c>
      <c r="F938" t="s">
        <v>8117</v>
      </c>
      <c r="G938" t="s">
        <v>33</v>
      </c>
      <c r="H938" t="str">
        <f t="shared" si="353"/>
        <v>18</v>
      </c>
      <c r="I938" t="str">
        <f t="shared" si="354"/>
        <v>Jul</v>
      </c>
      <c r="J938" t="s">
        <v>156</v>
      </c>
      <c r="K938" t="str">
        <f t="shared" si="355"/>
        <v>24</v>
      </c>
      <c r="L938" t="str">
        <f t="shared" si="356"/>
        <v>Jul</v>
      </c>
      <c r="M938">
        <v>6</v>
      </c>
      <c r="N938">
        <f t="shared" si="357"/>
        <v>6</v>
      </c>
      <c r="O938">
        <f t="shared" si="358"/>
        <v>0</v>
      </c>
      <c r="P938">
        <f t="shared" si="359"/>
        <v>0</v>
      </c>
      <c r="Q938" t="s">
        <v>226</v>
      </c>
      <c r="R938" t="s">
        <v>20</v>
      </c>
      <c r="S938">
        <v>2</v>
      </c>
      <c r="T938">
        <v>1</v>
      </c>
      <c r="U938" s="2">
        <f>SUMIFS(Sunny!L:L,Sunny!D:D,'Резервации 2026'!E938)</f>
        <v>1914.2099376000001</v>
      </c>
      <c r="V938" s="2">
        <f>+U938/M938</f>
        <v>319.03498960000002</v>
      </c>
      <c r="W938" t="s">
        <v>227</v>
      </c>
      <c r="X938" t="s">
        <v>4229</v>
      </c>
      <c r="Y938" t="s">
        <v>4228</v>
      </c>
      <c r="Z938" t="str">
        <f t="shared" si="360"/>
        <v>Jan</v>
      </c>
      <c r="AA938" s="6">
        <f t="shared" si="369"/>
        <v>0</v>
      </c>
      <c r="AB938" s="6">
        <f t="shared" si="369"/>
        <v>0</v>
      </c>
      <c r="AC938" s="6">
        <f t="shared" si="369"/>
        <v>6</v>
      </c>
      <c r="AD938" s="6">
        <f t="shared" si="369"/>
        <v>0</v>
      </c>
      <c r="AE938" s="6">
        <f t="shared" si="369"/>
        <v>0</v>
      </c>
      <c r="AF938" s="6">
        <f t="shared" si="361"/>
        <v>6</v>
      </c>
      <c r="AG938" s="6">
        <f t="shared" si="362"/>
        <v>0</v>
      </c>
      <c r="AH938" s="14" t="str">
        <f>LEFT(X938,2)&amp;"."&amp;VLOOKUP(MID(X938,4,3),'Data validation'!$A$1:$B$12,2,FALSE)&amp;".2025"</f>
        <v>06.01.2025</v>
      </c>
      <c r="AI938">
        <f t="shared" si="363"/>
        <v>2</v>
      </c>
      <c r="AJ938" t="str">
        <f>H938&amp;"."&amp;VLOOKUP(I938,'Data validation'!$A$1:$B$12,2,FALSE)&amp;".2026"</f>
        <v>18.07.2026</v>
      </c>
      <c r="AK938">
        <f t="shared" si="364"/>
        <v>29</v>
      </c>
      <c r="AL938" t="e">
        <f>VLOOKUP(E938,[2]Sheet1!$A:$B,2,FALSE)</f>
        <v>#N/A</v>
      </c>
    </row>
    <row r="939" spans="1:38" x14ac:dyDescent="0.25">
      <c r="A939" t="str">
        <f>VLOOKUP(Q939,'Data validation'!$K$2:$L$50,2,FALSE)</f>
        <v>TO</v>
      </c>
      <c r="B939">
        <f t="shared" si="350"/>
        <v>0</v>
      </c>
      <c r="C939">
        <f t="shared" si="351"/>
        <v>0</v>
      </c>
      <c r="D939">
        <f t="shared" si="352"/>
        <v>5</v>
      </c>
      <c r="E939">
        <v>8792</v>
      </c>
      <c r="F939" t="s">
        <v>8118</v>
      </c>
      <c r="G939" t="s">
        <v>235</v>
      </c>
      <c r="H939" t="str">
        <f t="shared" si="353"/>
        <v>12</v>
      </c>
      <c r="I939" t="str">
        <f t="shared" si="354"/>
        <v>Jul</v>
      </c>
      <c r="J939" t="s">
        <v>236</v>
      </c>
      <c r="K939" t="str">
        <f t="shared" si="355"/>
        <v>17</v>
      </c>
      <c r="L939" t="str">
        <f t="shared" si="356"/>
        <v>Jul</v>
      </c>
      <c r="M939">
        <v>5</v>
      </c>
      <c r="N939">
        <f t="shared" si="357"/>
        <v>5</v>
      </c>
      <c r="O939">
        <f t="shared" si="358"/>
        <v>0</v>
      </c>
      <c r="P939">
        <f t="shared" si="359"/>
        <v>0</v>
      </c>
      <c r="Q939" t="s">
        <v>81</v>
      </c>
      <c r="R939" t="s">
        <v>63</v>
      </c>
      <c r="S939">
        <v>2</v>
      </c>
      <c r="T939">
        <v>1</v>
      </c>
      <c r="U939" s="2">
        <f>SUMIFS(SLR!L:L,SLR!D:D,'Резервации 2026'!E939)</f>
        <v>1367.320753</v>
      </c>
      <c r="V939" s="2">
        <f>+U939/M939</f>
        <v>273.46415059999998</v>
      </c>
      <c r="W939" t="s">
        <v>262</v>
      </c>
      <c r="X939" t="s">
        <v>1923</v>
      </c>
      <c r="Y939" t="s">
        <v>1761</v>
      </c>
      <c r="Z939" t="str">
        <f t="shared" si="360"/>
        <v>Nov</v>
      </c>
      <c r="AA939" s="6">
        <f t="shared" si="369"/>
        <v>0</v>
      </c>
      <c r="AB939" s="6">
        <f t="shared" si="369"/>
        <v>0</v>
      </c>
      <c r="AC939" s="6">
        <f t="shared" si="369"/>
        <v>5</v>
      </c>
      <c r="AD939" s="6">
        <f t="shared" si="369"/>
        <v>0</v>
      </c>
      <c r="AE939" s="6">
        <f t="shared" si="369"/>
        <v>0</v>
      </c>
      <c r="AF939" s="6">
        <f t="shared" si="361"/>
        <v>5</v>
      </c>
      <c r="AG939" s="6">
        <f t="shared" si="362"/>
        <v>0</v>
      </c>
      <c r="AH939" s="14" t="str">
        <f>LEFT(X939,2)&amp;"."&amp;VLOOKUP(MID(X939,4,3),'Data validation'!$A$1:$B$12,2,FALSE)&amp;".2025"</f>
        <v>24.11.2025</v>
      </c>
      <c r="AI939">
        <f t="shared" si="363"/>
        <v>48</v>
      </c>
      <c r="AJ939" t="str">
        <f>H939&amp;"."&amp;VLOOKUP(I939,'Data validation'!$A$1:$B$12,2,FALSE)&amp;".2026"</f>
        <v>12.07.2026</v>
      </c>
      <c r="AK939">
        <f t="shared" si="364"/>
        <v>29</v>
      </c>
      <c r="AL939" t="e">
        <f>VLOOKUP(E939,[2]Sheet1!$A:$B,2,FALSE)</f>
        <v>#N/A</v>
      </c>
    </row>
    <row r="940" spans="1:38" x14ac:dyDescent="0.25">
      <c r="A940" t="str">
        <f>VLOOKUP(Q940,'Data validation'!$K$2:$L$50,2,FALSE)</f>
        <v>TO</v>
      </c>
      <c r="B940">
        <f t="shared" si="350"/>
        <v>0</v>
      </c>
      <c r="C940">
        <f t="shared" si="351"/>
        <v>0</v>
      </c>
      <c r="D940">
        <f t="shared" si="352"/>
        <v>5</v>
      </c>
      <c r="E940">
        <v>8128</v>
      </c>
      <c r="F940" t="s">
        <v>8119</v>
      </c>
      <c r="G940" t="s">
        <v>108</v>
      </c>
      <c r="H940" t="str">
        <f t="shared" si="353"/>
        <v>31</v>
      </c>
      <c r="I940" t="str">
        <f t="shared" si="354"/>
        <v>Jul</v>
      </c>
      <c r="J940" t="s">
        <v>290</v>
      </c>
      <c r="K940" t="str">
        <f t="shared" si="355"/>
        <v>05</v>
      </c>
      <c r="L940" t="str">
        <f t="shared" si="356"/>
        <v>Aug</v>
      </c>
      <c r="M940">
        <v>5</v>
      </c>
      <c r="N940">
        <f t="shared" si="357"/>
        <v>-26</v>
      </c>
      <c r="O940">
        <f t="shared" si="358"/>
        <v>0</v>
      </c>
      <c r="P940">
        <f t="shared" si="359"/>
        <v>4</v>
      </c>
      <c r="Q940" t="s">
        <v>56</v>
      </c>
      <c r="R940" t="s">
        <v>63</v>
      </c>
      <c r="S940">
        <v>1</v>
      </c>
      <c r="T940">
        <v>1</v>
      </c>
      <c r="U940" s="2">
        <f>SUMIFS(Novoton!L:L,Novoton!D:D,'Резервации 2026'!E940)</f>
        <v>1036.7854830000001</v>
      </c>
      <c r="V940" s="2">
        <f>+U940/M940</f>
        <v>207.35709660000003</v>
      </c>
      <c r="X940" t="s">
        <v>292</v>
      </c>
      <c r="Y940" t="s">
        <v>293</v>
      </c>
      <c r="Z940" t="str">
        <f t="shared" si="360"/>
        <v>Nov</v>
      </c>
      <c r="AA940" s="6">
        <f t="shared" si="369"/>
        <v>0</v>
      </c>
      <c r="AB940" s="6">
        <f t="shared" si="369"/>
        <v>0</v>
      </c>
      <c r="AC940" s="6">
        <f t="shared" si="369"/>
        <v>0</v>
      </c>
      <c r="AD940" s="6">
        <f t="shared" si="369"/>
        <v>4</v>
      </c>
      <c r="AE940" s="6">
        <f t="shared" si="369"/>
        <v>0</v>
      </c>
      <c r="AF940" s="6">
        <f t="shared" si="361"/>
        <v>4</v>
      </c>
      <c r="AG940" s="6">
        <f t="shared" si="362"/>
        <v>-1</v>
      </c>
      <c r="AH940" s="14" t="str">
        <f>LEFT(X940,2)&amp;"."&amp;VLOOKUP(MID(X940,4,3),'Data validation'!$A$1:$B$12,2,FALSE)&amp;".2025"</f>
        <v>03.11.2025</v>
      </c>
      <c r="AI940">
        <f t="shared" si="363"/>
        <v>45</v>
      </c>
      <c r="AJ940" t="str">
        <f>H940&amp;"."&amp;VLOOKUP(I940,'Data validation'!$A$1:$B$12,2,FALSE)&amp;".2026"</f>
        <v>31.07.2026</v>
      </c>
      <c r="AK940">
        <f t="shared" si="364"/>
        <v>31</v>
      </c>
      <c r="AL940" t="e">
        <f>VLOOKUP(E940,[2]Sheet1!$A:$B,2,FALSE)</f>
        <v>#N/A</v>
      </c>
    </row>
    <row r="941" spans="1:38" x14ac:dyDescent="0.25">
      <c r="A941" t="str">
        <f>VLOOKUP(Q941,'Data validation'!$K$2:$L$50,2,FALSE)</f>
        <v>TO</v>
      </c>
      <c r="B941">
        <f t="shared" si="350"/>
        <v>0</v>
      </c>
      <c r="C941">
        <f t="shared" si="351"/>
        <v>0</v>
      </c>
      <c r="D941">
        <f t="shared" si="352"/>
        <v>5</v>
      </c>
      <c r="E941">
        <v>8720</v>
      </c>
      <c r="F941" t="s">
        <v>8120</v>
      </c>
      <c r="G941" t="s">
        <v>558</v>
      </c>
      <c r="H941" t="str">
        <f t="shared" si="353"/>
        <v>16</v>
      </c>
      <c r="I941" t="str">
        <f t="shared" si="354"/>
        <v>Jul</v>
      </c>
      <c r="J941" t="s">
        <v>93</v>
      </c>
      <c r="K941" t="str">
        <f t="shared" si="355"/>
        <v>21</v>
      </c>
      <c r="L941" t="str">
        <f t="shared" si="356"/>
        <v>Jul</v>
      </c>
      <c r="M941">
        <v>5</v>
      </c>
      <c r="N941">
        <f t="shared" si="357"/>
        <v>5</v>
      </c>
      <c r="O941">
        <f t="shared" si="358"/>
        <v>0</v>
      </c>
      <c r="P941">
        <f t="shared" si="359"/>
        <v>0</v>
      </c>
      <c r="Q941" t="s">
        <v>81</v>
      </c>
      <c r="R941" t="s">
        <v>17</v>
      </c>
      <c r="S941">
        <v>2</v>
      </c>
      <c r="T941">
        <v>1</v>
      </c>
      <c r="U941" s="2">
        <f>SUMIFS(SLR!L:L,SLR!D:D,'Резервации 2026'!E941)</f>
        <v>1334.9517664999998</v>
      </c>
      <c r="V941" s="2">
        <f t="shared" ref="V941:V942" si="372">+U941/M941</f>
        <v>266.99035329999998</v>
      </c>
      <c r="W941" t="s">
        <v>262</v>
      </c>
      <c r="X941" t="s">
        <v>1758</v>
      </c>
      <c r="Y941" t="s">
        <v>1739</v>
      </c>
      <c r="Z941" t="str">
        <f t="shared" si="360"/>
        <v>Nov</v>
      </c>
      <c r="AA941" s="6">
        <f t="shared" si="369"/>
        <v>0</v>
      </c>
      <c r="AB941" s="6">
        <f t="shared" si="369"/>
        <v>0</v>
      </c>
      <c r="AC941" s="6">
        <f t="shared" si="369"/>
        <v>5</v>
      </c>
      <c r="AD941" s="6">
        <f t="shared" si="369"/>
        <v>0</v>
      </c>
      <c r="AE941" s="6">
        <f t="shared" si="369"/>
        <v>0</v>
      </c>
      <c r="AF941" s="6">
        <f t="shared" si="361"/>
        <v>5</v>
      </c>
      <c r="AG941" s="6">
        <f t="shared" si="362"/>
        <v>0</v>
      </c>
      <c r="AH941" s="14" t="str">
        <f>LEFT(X941,2)&amp;"."&amp;VLOOKUP(MID(X941,4,3),'Data validation'!$A$1:$B$12,2,FALSE)&amp;".2025"</f>
        <v>23.11.2025</v>
      </c>
      <c r="AI941">
        <f t="shared" si="363"/>
        <v>48</v>
      </c>
      <c r="AJ941" t="str">
        <f>H941&amp;"."&amp;VLOOKUP(I941,'Data validation'!$A$1:$B$12,2,FALSE)&amp;".2026"</f>
        <v>16.07.2026</v>
      </c>
      <c r="AK941">
        <f t="shared" si="364"/>
        <v>29</v>
      </c>
      <c r="AL941" t="e">
        <f>VLOOKUP(E941,[2]Sheet1!$A:$B,2,FALSE)</f>
        <v>#N/A</v>
      </c>
    </row>
    <row r="942" spans="1:38" x14ac:dyDescent="0.25">
      <c r="A942" t="str">
        <f>VLOOKUP(Q942,'Data validation'!$K$2:$L$50,2,FALSE)</f>
        <v>TO</v>
      </c>
      <c r="B942">
        <f t="shared" si="350"/>
        <v>0</v>
      </c>
      <c r="C942">
        <f t="shared" si="351"/>
        <v>9</v>
      </c>
      <c r="D942">
        <f t="shared" si="352"/>
        <v>0</v>
      </c>
      <c r="E942">
        <v>8549</v>
      </c>
      <c r="F942" t="s">
        <v>8121</v>
      </c>
      <c r="G942" t="s">
        <v>172</v>
      </c>
      <c r="H942" t="str">
        <f t="shared" si="353"/>
        <v>01</v>
      </c>
      <c r="I942" t="str">
        <f t="shared" si="354"/>
        <v>Jul</v>
      </c>
      <c r="J942" t="s">
        <v>182</v>
      </c>
      <c r="K942" t="str">
        <f t="shared" si="355"/>
        <v>10</v>
      </c>
      <c r="L942" t="str">
        <f t="shared" si="356"/>
        <v>Jul</v>
      </c>
      <c r="M942">
        <v>9</v>
      </c>
      <c r="N942">
        <f t="shared" si="357"/>
        <v>9</v>
      </c>
      <c r="O942">
        <f t="shared" si="358"/>
        <v>0</v>
      </c>
      <c r="P942">
        <f t="shared" si="359"/>
        <v>0</v>
      </c>
      <c r="Q942" t="s">
        <v>81</v>
      </c>
      <c r="R942" t="s">
        <v>20</v>
      </c>
      <c r="S942">
        <v>3</v>
      </c>
      <c r="T942">
        <v>0</v>
      </c>
      <c r="U942" s="2">
        <f>SUMIFS(SLR!L:L,SLR!D:D,'Резервации 2026'!E942)</f>
        <v>3043.4866212999996</v>
      </c>
      <c r="V942" s="2">
        <f t="shared" si="372"/>
        <v>338.16518014444438</v>
      </c>
      <c r="W942" t="s">
        <v>262</v>
      </c>
      <c r="X942" t="s">
        <v>1343</v>
      </c>
      <c r="Y942" t="s">
        <v>1295</v>
      </c>
      <c r="Z942" t="str">
        <f t="shared" si="360"/>
        <v>Nov</v>
      </c>
      <c r="AA942" s="6">
        <f t="shared" si="369"/>
        <v>0</v>
      </c>
      <c r="AB942" s="6">
        <f t="shared" si="369"/>
        <v>0</v>
      </c>
      <c r="AC942" s="6">
        <f t="shared" si="369"/>
        <v>9</v>
      </c>
      <c r="AD942" s="6">
        <f t="shared" si="369"/>
        <v>0</v>
      </c>
      <c r="AE942" s="6">
        <f t="shared" si="369"/>
        <v>0</v>
      </c>
      <c r="AF942" s="6">
        <f t="shared" si="361"/>
        <v>9</v>
      </c>
      <c r="AG942" s="6">
        <f t="shared" si="362"/>
        <v>0</v>
      </c>
      <c r="AH942" s="14" t="str">
        <f>LEFT(X942,2)&amp;"."&amp;VLOOKUP(MID(X942,4,3),'Data validation'!$A$1:$B$12,2,FALSE)&amp;".2025"</f>
        <v>17.11.2025</v>
      </c>
      <c r="AI942">
        <f t="shared" si="363"/>
        <v>47</v>
      </c>
      <c r="AJ942" t="str">
        <f>H942&amp;"."&amp;VLOOKUP(I942,'Data validation'!$A$1:$B$12,2,FALSE)&amp;".2026"</f>
        <v>01.07.2026</v>
      </c>
      <c r="AK942">
        <f t="shared" si="364"/>
        <v>27</v>
      </c>
      <c r="AL942" t="e">
        <f>VLOOKUP(E942,[2]Sheet1!$A:$B,2,FALSE)</f>
        <v>#N/A</v>
      </c>
    </row>
    <row r="943" spans="1:38" x14ac:dyDescent="0.25">
      <c r="A943" t="str">
        <f>VLOOKUP(Q943,'Data validation'!$K$2:$L$50,2,FALSE)</f>
        <v>TO</v>
      </c>
      <c r="B943">
        <f t="shared" si="350"/>
        <v>0</v>
      </c>
      <c r="C943">
        <f t="shared" si="351"/>
        <v>5</v>
      </c>
      <c r="D943">
        <f t="shared" si="352"/>
        <v>0</v>
      </c>
      <c r="E943">
        <v>9581</v>
      </c>
      <c r="F943" t="s">
        <v>5104</v>
      </c>
      <c r="G943" t="s">
        <v>280</v>
      </c>
      <c r="H943" t="str">
        <f t="shared" si="353"/>
        <v>15</v>
      </c>
      <c r="I943" t="str">
        <f t="shared" si="354"/>
        <v>Jun</v>
      </c>
      <c r="J943" t="s">
        <v>283</v>
      </c>
      <c r="K943" t="str">
        <f t="shared" si="355"/>
        <v>20</v>
      </c>
      <c r="L943" t="str">
        <f t="shared" si="356"/>
        <v>Jun</v>
      </c>
      <c r="M943">
        <v>5</v>
      </c>
      <c r="N943">
        <f t="shared" si="357"/>
        <v>5</v>
      </c>
      <c r="O943">
        <f t="shared" si="358"/>
        <v>0</v>
      </c>
      <c r="P943">
        <f t="shared" si="359"/>
        <v>0</v>
      </c>
      <c r="Q943" t="s">
        <v>162</v>
      </c>
      <c r="R943" t="s">
        <v>110</v>
      </c>
      <c r="S943">
        <v>4</v>
      </c>
      <c r="T943">
        <v>0</v>
      </c>
      <c r="U943" s="2">
        <f>SUMIFS(Magelan!L:L,Magelan!D:D,'Резервации 2026'!E943)</f>
        <v>2386.5037659999998</v>
      </c>
      <c r="V943" s="2">
        <f t="shared" ref="V943:V944" si="373">+U943/M943</f>
        <v>477.30075319999997</v>
      </c>
      <c r="W943" t="s">
        <v>262</v>
      </c>
      <c r="X943" t="s">
        <v>4727</v>
      </c>
      <c r="Y943" t="s">
        <v>4722</v>
      </c>
      <c r="Z943" t="str">
        <f t="shared" si="360"/>
        <v>Jan</v>
      </c>
      <c r="AA943" s="6">
        <f t="shared" si="369"/>
        <v>0</v>
      </c>
      <c r="AB943" s="6">
        <f t="shared" si="369"/>
        <v>5</v>
      </c>
      <c r="AC943" s="6">
        <f t="shared" si="369"/>
        <v>0</v>
      </c>
      <c r="AD943" s="6">
        <f t="shared" si="369"/>
        <v>0</v>
      </c>
      <c r="AE943" s="6">
        <f t="shared" si="369"/>
        <v>0</v>
      </c>
      <c r="AF943" s="6">
        <f t="shared" si="361"/>
        <v>5</v>
      </c>
      <c r="AG943" s="6">
        <f t="shared" si="362"/>
        <v>0</v>
      </c>
      <c r="AH943" s="14" t="str">
        <f>LEFT(X943,2)&amp;"."&amp;VLOOKUP(MID(X943,4,3),'Data validation'!$A$1:$B$12,2,FALSE)&amp;".2025"</f>
        <v>19.01.2025</v>
      </c>
      <c r="AI943">
        <f t="shared" si="363"/>
        <v>4</v>
      </c>
      <c r="AJ943" t="str">
        <f>H943&amp;"."&amp;VLOOKUP(I943,'Data validation'!$A$1:$B$12,2,FALSE)&amp;".2026"</f>
        <v>15.06.2026</v>
      </c>
      <c r="AK943">
        <f t="shared" si="364"/>
        <v>25</v>
      </c>
      <c r="AL943" t="e">
        <f>VLOOKUP(E943,[2]Sheet1!$A:$B,2,FALSE)</f>
        <v>#N/A</v>
      </c>
    </row>
    <row r="944" spans="1:38" x14ac:dyDescent="0.25">
      <c r="A944" t="str">
        <f>VLOOKUP(Q944,'Data validation'!$K$2:$L$50,2,FALSE)</f>
        <v>TO</v>
      </c>
      <c r="B944">
        <f t="shared" si="350"/>
        <v>0</v>
      </c>
      <c r="C944">
        <f t="shared" si="351"/>
        <v>0</v>
      </c>
      <c r="D944">
        <f t="shared" si="352"/>
        <v>7</v>
      </c>
      <c r="E944">
        <v>8185</v>
      </c>
      <c r="F944" t="s">
        <v>8122</v>
      </c>
      <c r="G944" t="s">
        <v>107</v>
      </c>
      <c r="H944" t="str">
        <f t="shared" si="353"/>
        <v>25</v>
      </c>
      <c r="I944" t="str">
        <f t="shared" si="354"/>
        <v>Jul</v>
      </c>
      <c r="J944" t="s">
        <v>135</v>
      </c>
      <c r="K944" t="str">
        <f t="shared" si="355"/>
        <v>01</v>
      </c>
      <c r="L944" t="str">
        <f t="shared" si="356"/>
        <v>Aug</v>
      </c>
      <c r="M944">
        <v>7</v>
      </c>
      <c r="N944">
        <f t="shared" si="357"/>
        <v>-24</v>
      </c>
      <c r="O944">
        <f t="shared" si="358"/>
        <v>6</v>
      </c>
      <c r="P944">
        <f t="shared" si="359"/>
        <v>0</v>
      </c>
      <c r="Q944" t="s">
        <v>162</v>
      </c>
      <c r="R944" t="s">
        <v>48</v>
      </c>
      <c r="S944">
        <v>3</v>
      </c>
      <c r="T944">
        <v>0</v>
      </c>
      <c r="U944" s="2">
        <f>SUMIFS(Magelan!L:L,Magelan!D:D,'Резервации 2026'!E944)</f>
        <v>3174.2142985</v>
      </c>
      <c r="V944" s="2">
        <f t="shared" si="373"/>
        <v>453.45918549999999</v>
      </c>
      <c r="X944" t="s">
        <v>445</v>
      </c>
      <c r="Y944" t="s">
        <v>297</v>
      </c>
      <c r="Z944" t="str">
        <f t="shared" si="360"/>
        <v>Nov</v>
      </c>
      <c r="AA944" s="6">
        <f t="shared" si="369"/>
        <v>0</v>
      </c>
      <c r="AB944" s="6">
        <f t="shared" si="369"/>
        <v>0</v>
      </c>
      <c r="AC944" s="6">
        <f t="shared" si="369"/>
        <v>6</v>
      </c>
      <c r="AD944" s="6">
        <f t="shared" si="369"/>
        <v>0</v>
      </c>
      <c r="AE944" s="6">
        <f t="shared" si="369"/>
        <v>0</v>
      </c>
      <c r="AF944" s="6">
        <f t="shared" si="361"/>
        <v>6</v>
      </c>
      <c r="AG944" s="6">
        <f t="shared" si="362"/>
        <v>-1</v>
      </c>
      <c r="AH944" s="14" t="str">
        <f>LEFT(X944,2)&amp;"."&amp;VLOOKUP(MID(X944,4,3),'Data validation'!$A$1:$B$12,2,FALSE)&amp;".2025"</f>
        <v>07.11.2025</v>
      </c>
      <c r="AI944">
        <f t="shared" si="363"/>
        <v>45</v>
      </c>
      <c r="AJ944" t="str">
        <f>H944&amp;"."&amp;VLOOKUP(I944,'Data validation'!$A$1:$B$12,2,FALSE)&amp;".2026"</f>
        <v>25.07.2026</v>
      </c>
      <c r="AK944">
        <f t="shared" si="364"/>
        <v>30</v>
      </c>
      <c r="AL944" t="e">
        <f>VLOOKUP(E944,[2]Sheet1!$A:$B,2,FALSE)</f>
        <v>#N/A</v>
      </c>
    </row>
    <row r="945" spans="1:38" x14ac:dyDescent="0.25">
      <c r="A945" t="str">
        <f>VLOOKUP(Q945,'Data validation'!$K$2:$L$50,2,FALSE)</f>
        <v>TO</v>
      </c>
      <c r="B945">
        <f t="shared" si="350"/>
        <v>0</v>
      </c>
      <c r="C945">
        <f t="shared" si="351"/>
        <v>4</v>
      </c>
      <c r="D945">
        <f t="shared" si="352"/>
        <v>2</v>
      </c>
      <c r="E945">
        <v>8320</v>
      </c>
      <c r="F945" t="s">
        <v>8123</v>
      </c>
      <c r="G945" t="s">
        <v>72</v>
      </c>
      <c r="H945" t="str">
        <f t="shared" si="353"/>
        <v>07</v>
      </c>
      <c r="I945" t="str">
        <f t="shared" si="354"/>
        <v>Jul</v>
      </c>
      <c r="J945" t="s">
        <v>32</v>
      </c>
      <c r="K945" t="str">
        <f t="shared" si="355"/>
        <v>13</v>
      </c>
      <c r="L945" t="str">
        <f t="shared" si="356"/>
        <v>Jul</v>
      </c>
      <c r="M945">
        <v>6</v>
      </c>
      <c r="N945">
        <f t="shared" si="357"/>
        <v>6</v>
      </c>
      <c r="O945">
        <f t="shared" si="358"/>
        <v>0</v>
      </c>
      <c r="P945">
        <f t="shared" si="359"/>
        <v>0</v>
      </c>
      <c r="Q945" t="s">
        <v>116</v>
      </c>
      <c r="R945" t="s">
        <v>25</v>
      </c>
      <c r="S945">
        <v>2</v>
      </c>
      <c r="T945">
        <v>1</v>
      </c>
      <c r="U945" s="2">
        <f>SUMIFS(Solvex!L:L,Solvex!D:D,'Резервации 2026'!E945)</f>
        <v>1614.9288309999999</v>
      </c>
      <c r="V945" s="2">
        <f t="shared" ref="V945:V950" si="374">+U945/M945</f>
        <v>269.15480516666668</v>
      </c>
      <c r="W945" t="s">
        <v>691</v>
      </c>
      <c r="X945" t="s">
        <v>774</v>
      </c>
      <c r="Y945" t="s">
        <v>637</v>
      </c>
      <c r="Z945" t="str">
        <f t="shared" si="360"/>
        <v>Nov</v>
      </c>
      <c r="AA945" s="6">
        <f t="shared" si="369"/>
        <v>0</v>
      </c>
      <c r="AB945" s="6">
        <f t="shared" si="369"/>
        <v>0</v>
      </c>
      <c r="AC945" s="6">
        <f t="shared" si="369"/>
        <v>6</v>
      </c>
      <c r="AD945" s="6">
        <f t="shared" si="369"/>
        <v>0</v>
      </c>
      <c r="AE945" s="6">
        <f t="shared" si="369"/>
        <v>0</v>
      </c>
      <c r="AF945" s="6">
        <f t="shared" si="361"/>
        <v>6</v>
      </c>
      <c r="AG945" s="6">
        <f t="shared" si="362"/>
        <v>0</v>
      </c>
      <c r="AH945" s="14" t="str">
        <f>LEFT(X945,2)&amp;"."&amp;VLOOKUP(MID(X945,4,3),'Data validation'!$A$1:$B$12,2,FALSE)&amp;".2025"</f>
        <v>11.11.2025</v>
      </c>
      <c r="AI945">
        <f t="shared" si="363"/>
        <v>46</v>
      </c>
      <c r="AJ945" t="str">
        <f>H945&amp;"."&amp;VLOOKUP(I945,'Data validation'!$A$1:$B$12,2,FALSE)&amp;".2026"</f>
        <v>07.07.2026</v>
      </c>
      <c r="AK945">
        <f t="shared" si="364"/>
        <v>28</v>
      </c>
      <c r="AL945" t="e">
        <f>VLOOKUP(E945,[2]Sheet1!$A:$B,2,FALSE)</f>
        <v>#N/A</v>
      </c>
    </row>
    <row r="946" spans="1:38" x14ac:dyDescent="0.25">
      <c r="A946" t="str">
        <f>VLOOKUP(Q946,'Data validation'!$K$2:$L$50,2,FALSE)</f>
        <v>TO</v>
      </c>
      <c r="B946">
        <f t="shared" si="350"/>
        <v>0</v>
      </c>
      <c r="C946">
        <f t="shared" si="351"/>
        <v>0</v>
      </c>
      <c r="D946">
        <f t="shared" si="352"/>
        <v>5</v>
      </c>
      <c r="E946">
        <v>8862</v>
      </c>
      <c r="F946" t="s">
        <v>8124</v>
      </c>
      <c r="G946" t="s">
        <v>107</v>
      </c>
      <c r="H946" t="str">
        <f t="shared" si="353"/>
        <v>25</v>
      </c>
      <c r="I946" t="str">
        <f t="shared" si="354"/>
        <v>Jul</v>
      </c>
      <c r="J946" t="s">
        <v>167</v>
      </c>
      <c r="K946" t="str">
        <f t="shared" si="355"/>
        <v>30</v>
      </c>
      <c r="L946" t="str">
        <f t="shared" si="356"/>
        <v>Jul</v>
      </c>
      <c r="M946">
        <v>5</v>
      </c>
      <c r="N946">
        <f t="shared" si="357"/>
        <v>5</v>
      </c>
      <c r="O946">
        <f t="shared" si="358"/>
        <v>0</v>
      </c>
      <c r="P946">
        <f t="shared" si="359"/>
        <v>0</v>
      </c>
      <c r="Q946" t="s">
        <v>162</v>
      </c>
      <c r="R946" t="s">
        <v>20</v>
      </c>
      <c r="S946">
        <v>3</v>
      </c>
      <c r="T946">
        <v>1</v>
      </c>
      <c r="U946" s="2">
        <f>SUMIFS(Magelan!L:L,Magelan!D:D,'Резервации 2026'!E946)</f>
        <v>1999.5428005000001</v>
      </c>
      <c r="V946" s="2">
        <f t="shared" si="374"/>
        <v>399.90856010000005</v>
      </c>
      <c r="X946" t="s">
        <v>2080</v>
      </c>
      <c r="Y946" t="s">
        <v>1996</v>
      </c>
      <c r="Z946" t="str">
        <f t="shared" si="360"/>
        <v>Nov</v>
      </c>
      <c r="AA946" s="6">
        <f t="shared" si="369"/>
        <v>0</v>
      </c>
      <c r="AB946" s="6">
        <f t="shared" si="369"/>
        <v>0</v>
      </c>
      <c r="AC946" s="6">
        <f t="shared" si="369"/>
        <v>5</v>
      </c>
      <c r="AD946" s="6">
        <f t="shared" si="369"/>
        <v>0</v>
      </c>
      <c r="AE946" s="6">
        <f t="shared" si="369"/>
        <v>0</v>
      </c>
      <c r="AF946" s="6">
        <f t="shared" si="361"/>
        <v>5</v>
      </c>
      <c r="AG946" s="6">
        <f t="shared" si="362"/>
        <v>0</v>
      </c>
      <c r="AH946" s="14" t="str">
        <f>LEFT(X946,2)&amp;"."&amp;VLOOKUP(MID(X946,4,3),'Data validation'!$A$1:$B$12,2,FALSE)&amp;".2025"</f>
        <v>27.11.2025</v>
      </c>
      <c r="AI946">
        <f t="shared" si="363"/>
        <v>48</v>
      </c>
      <c r="AJ946" t="str">
        <f>H946&amp;"."&amp;VLOOKUP(I946,'Data validation'!$A$1:$B$12,2,FALSE)&amp;".2026"</f>
        <v>25.07.2026</v>
      </c>
      <c r="AK946">
        <f t="shared" si="364"/>
        <v>30</v>
      </c>
      <c r="AL946" t="e">
        <f>VLOOKUP(E946,[2]Sheet1!$A:$B,2,FALSE)</f>
        <v>#N/A</v>
      </c>
    </row>
    <row r="947" spans="1:38" x14ac:dyDescent="0.25">
      <c r="A947" t="str">
        <f>VLOOKUP(Q947,'Data validation'!$K$2:$L$50,2,FALSE)</f>
        <v>TO</v>
      </c>
      <c r="B947">
        <f t="shared" si="350"/>
        <v>0</v>
      </c>
      <c r="C947">
        <f t="shared" si="351"/>
        <v>0</v>
      </c>
      <c r="D947">
        <f t="shared" si="352"/>
        <v>6</v>
      </c>
      <c r="E947">
        <v>8056</v>
      </c>
      <c r="F947" t="s">
        <v>8125</v>
      </c>
      <c r="G947" t="s">
        <v>84</v>
      </c>
      <c r="H947" t="str">
        <f t="shared" si="353"/>
        <v>20</v>
      </c>
      <c r="I947" t="str">
        <f t="shared" si="354"/>
        <v>Jul</v>
      </c>
      <c r="J947" t="s">
        <v>85</v>
      </c>
      <c r="K947" t="str">
        <f t="shared" si="355"/>
        <v>26</v>
      </c>
      <c r="L947" t="str">
        <f t="shared" si="356"/>
        <v>Jul</v>
      </c>
      <c r="M947">
        <v>6</v>
      </c>
      <c r="N947">
        <f t="shared" si="357"/>
        <v>6</v>
      </c>
      <c r="O947">
        <f t="shared" si="358"/>
        <v>0</v>
      </c>
      <c r="P947">
        <f t="shared" si="359"/>
        <v>0</v>
      </c>
      <c r="Q947" t="s">
        <v>81</v>
      </c>
      <c r="R947" t="s">
        <v>48</v>
      </c>
      <c r="S947">
        <v>2</v>
      </c>
      <c r="T947">
        <v>1</v>
      </c>
      <c r="U947" s="2">
        <f>SUMIFS(SLR!L:L,SLR!D:D,'Резервации 2026'!E947)</f>
        <v>2015.3654652</v>
      </c>
      <c r="V947" s="2">
        <f t="shared" si="374"/>
        <v>335.8942442</v>
      </c>
      <c r="W947" t="s">
        <v>262</v>
      </c>
      <c r="X947" t="s">
        <v>103</v>
      </c>
      <c r="Y947" t="s">
        <v>38</v>
      </c>
      <c r="Z947" t="str">
        <f t="shared" si="360"/>
        <v>Oct</v>
      </c>
      <c r="AA947" s="6">
        <f t="shared" si="369"/>
        <v>0</v>
      </c>
      <c r="AB947" s="6">
        <f t="shared" si="369"/>
        <v>0</v>
      </c>
      <c r="AC947" s="6">
        <f t="shared" si="369"/>
        <v>6</v>
      </c>
      <c r="AD947" s="6">
        <f t="shared" si="369"/>
        <v>0</v>
      </c>
      <c r="AE947" s="6">
        <f t="shared" si="369"/>
        <v>0</v>
      </c>
      <c r="AF947" s="6">
        <f t="shared" si="361"/>
        <v>6</v>
      </c>
      <c r="AG947" s="6">
        <f t="shared" si="362"/>
        <v>0</v>
      </c>
      <c r="AH947" s="14" t="str">
        <f>LEFT(X947,2)&amp;"."&amp;VLOOKUP(MID(X947,4,3),'Data validation'!$A$1:$B$12,2,FALSE)&amp;".2025"</f>
        <v>27.10.2025</v>
      </c>
      <c r="AI947">
        <f t="shared" si="363"/>
        <v>44</v>
      </c>
      <c r="AJ947" t="str">
        <f>H947&amp;"."&amp;VLOOKUP(I947,'Data validation'!$A$1:$B$12,2,FALSE)&amp;".2026"</f>
        <v>20.07.2026</v>
      </c>
      <c r="AK947">
        <f t="shared" si="364"/>
        <v>30</v>
      </c>
      <c r="AL947" t="e">
        <f>VLOOKUP(E947,[2]Sheet1!$A:$B,2,FALSE)</f>
        <v>#N/A</v>
      </c>
    </row>
    <row r="948" spans="1:38" x14ac:dyDescent="0.25">
      <c r="A948" t="str">
        <f>VLOOKUP(Q948,'Data validation'!$K$2:$L$50,2,FALSE)</f>
        <v>TO</v>
      </c>
      <c r="B948">
        <f t="shared" si="350"/>
        <v>0</v>
      </c>
      <c r="C948">
        <f t="shared" si="351"/>
        <v>5</v>
      </c>
      <c r="D948">
        <f t="shared" si="352"/>
        <v>0</v>
      </c>
      <c r="E948">
        <v>8716</v>
      </c>
      <c r="F948" t="s">
        <v>8126</v>
      </c>
      <c r="G948" t="s">
        <v>172</v>
      </c>
      <c r="H948" t="str">
        <f t="shared" si="353"/>
        <v>01</v>
      </c>
      <c r="I948" t="str">
        <f t="shared" si="354"/>
        <v>Jul</v>
      </c>
      <c r="J948" t="s">
        <v>173</v>
      </c>
      <c r="K948" t="str">
        <f t="shared" si="355"/>
        <v>06</v>
      </c>
      <c r="L948" t="str">
        <f t="shared" si="356"/>
        <v>Jul</v>
      </c>
      <c r="M948">
        <v>5</v>
      </c>
      <c r="N948">
        <f t="shared" si="357"/>
        <v>5</v>
      </c>
      <c r="O948">
        <f t="shared" si="358"/>
        <v>0</v>
      </c>
      <c r="P948">
        <f t="shared" si="359"/>
        <v>0</v>
      </c>
      <c r="Q948" t="s">
        <v>116</v>
      </c>
      <c r="R948" t="s">
        <v>17</v>
      </c>
      <c r="S948">
        <v>3</v>
      </c>
      <c r="T948">
        <v>1</v>
      </c>
      <c r="U948" s="2">
        <f>SUMIFS(Solvex!L:L,Solvex!D:D,'Резервации 2026'!E948)</f>
        <v>1627.8373089999998</v>
      </c>
      <c r="V948" s="2">
        <f t="shared" si="374"/>
        <v>325.56746179999993</v>
      </c>
      <c r="W948" t="s">
        <v>691</v>
      </c>
      <c r="X948" t="s">
        <v>1746</v>
      </c>
      <c r="Y948" t="s">
        <v>1739</v>
      </c>
      <c r="Z948" t="str">
        <f t="shared" si="360"/>
        <v>Nov</v>
      </c>
      <c r="AA948" s="6">
        <f t="shared" si="369"/>
        <v>0</v>
      </c>
      <c r="AB948" s="6">
        <f t="shared" si="369"/>
        <v>0</v>
      </c>
      <c r="AC948" s="6">
        <f t="shared" si="369"/>
        <v>5</v>
      </c>
      <c r="AD948" s="6">
        <f t="shared" si="369"/>
        <v>0</v>
      </c>
      <c r="AE948" s="6">
        <f t="shared" si="369"/>
        <v>0</v>
      </c>
      <c r="AF948" s="6">
        <f t="shared" si="361"/>
        <v>5</v>
      </c>
      <c r="AG948" s="6">
        <f t="shared" si="362"/>
        <v>0</v>
      </c>
      <c r="AH948" s="14" t="str">
        <f>LEFT(X948,2)&amp;"."&amp;VLOOKUP(MID(X948,4,3),'Data validation'!$A$1:$B$12,2,FALSE)&amp;".2025"</f>
        <v>23.11.2025</v>
      </c>
      <c r="AI948">
        <f t="shared" si="363"/>
        <v>48</v>
      </c>
      <c r="AJ948" t="str">
        <f>H948&amp;"."&amp;VLOOKUP(I948,'Data validation'!$A$1:$B$12,2,FALSE)&amp;".2026"</f>
        <v>01.07.2026</v>
      </c>
      <c r="AK948">
        <f t="shared" si="364"/>
        <v>27</v>
      </c>
      <c r="AL948" t="e">
        <f>VLOOKUP(E948,[2]Sheet1!$A:$B,2,FALSE)</f>
        <v>#N/A</v>
      </c>
    </row>
    <row r="949" spans="1:38" x14ac:dyDescent="0.25">
      <c r="A949" t="str">
        <f>VLOOKUP(Q949,'Data validation'!$K$2:$L$50,2,FALSE)</f>
        <v>TO</v>
      </c>
      <c r="B949">
        <f t="shared" si="350"/>
        <v>0</v>
      </c>
      <c r="C949">
        <f t="shared" si="351"/>
        <v>0</v>
      </c>
      <c r="D949">
        <f t="shared" si="352"/>
        <v>5</v>
      </c>
      <c r="E949">
        <v>8543</v>
      </c>
      <c r="F949" t="s">
        <v>8127</v>
      </c>
      <c r="G949" t="s">
        <v>84</v>
      </c>
      <c r="H949" t="str">
        <f t="shared" si="353"/>
        <v>20</v>
      </c>
      <c r="I949" t="str">
        <f t="shared" si="354"/>
        <v>Jul</v>
      </c>
      <c r="J949" t="s">
        <v>107</v>
      </c>
      <c r="K949" t="str">
        <f t="shared" si="355"/>
        <v>25</v>
      </c>
      <c r="L949" t="str">
        <f t="shared" si="356"/>
        <v>Jul</v>
      </c>
      <c r="M949">
        <v>5</v>
      </c>
      <c r="N949">
        <f t="shared" si="357"/>
        <v>5</v>
      </c>
      <c r="O949">
        <f t="shared" si="358"/>
        <v>0</v>
      </c>
      <c r="P949">
        <f t="shared" si="359"/>
        <v>0</v>
      </c>
      <c r="Q949" t="s">
        <v>162</v>
      </c>
      <c r="R949" t="s">
        <v>63</v>
      </c>
      <c r="S949">
        <v>2</v>
      </c>
      <c r="T949">
        <v>1</v>
      </c>
      <c r="U949" s="2">
        <f>SUMIFS(Magelan!L:L,Magelan!D:D,'Резервации 2026'!E949)</f>
        <v>1367.320753</v>
      </c>
      <c r="V949" s="2">
        <f t="shared" si="374"/>
        <v>273.46415059999998</v>
      </c>
      <c r="X949" t="s">
        <v>1321</v>
      </c>
      <c r="Y949" t="s">
        <v>1233</v>
      </c>
      <c r="Z949" t="str">
        <f t="shared" si="360"/>
        <v>Nov</v>
      </c>
      <c r="AA949" s="6">
        <f t="shared" si="369"/>
        <v>0</v>
      </c>
      <c r="AB949" s="6">
        <f t="shared" si="369"/>
        <v>0</v>
      </c>
      <c r="AC949" s="6">
        <f t="shared" si="369"/>
        <v>5</v>
      </c>
      <c r="AD949" s="6">
        <f t="shared" si="369"/>
        <v>0</v>
      </c>
      <c r="AE949" s="6">
        <f t="shared" si="369"/>
        <v>0</v>
      </c>
      <c r="AF949" s="6">
        <f t="shared" si="361"/>
        <v>5</v>
      </c>
      <c r="AG949" s="6">
        <f t="shared" si="362"/>
        <v>0</v>
      </c>
      <c r="AH949" s="14" t="str">
        <f>LEFT(X949,2)&amp;"."&amp;VLOOKUP(MID(X949,4,3),'Data validation'!$A$1:$B$12,2,FALSE)&amp;".2025"</f>
        <v>17.11.2025</v>
      </c>
      <c r="AI949">
        <f t="shared" si="363"/>
        <v>47</v>
      </c>
      <c r="AJ949" t="str">
        <f>H949&amp;"."&amp;VLOOKUP(I949,'Data validation'!$A$1:$B$12,2,FALSE)&amp;".2026"</f>
        <v>20.07.2026</v>
      </c>
      <c r="AK949">
        <f t="shared" si="364"/>
        <v>30</v>
      </c>
      <c r="AL949" t="e">
        <f>VLOOKUP(E949,[2]Sheet1!$A:$B,2,FALSE)</f>
        <v>#N/A</v>
      </c>
    </row>
    <row r="950" spans="1:38" x14ac:dyDescent="0.25">
      <c r="A950" t="str">
        <f>VLOOKUP(Q950,'Data validation'!$K$2:$L$50,2,FALSE)</f>
        <v>TO</v>
      </c>
      <c r="B950">
        <f t="shared" si="350"/>
        <v>0</v>
      </c>
      <c r="C950">
        <f t="shared" si="351"/>
        <v>0</v>
      </c>
      <c r="D950">
        <f t="shared" si="352"/>
        <v>7</v>
      </c>
      <c r="E950">
        <v>8530</v>
      </c>
      <c r="F950" t="s">
        <v>8128</v>
      </c>
      <c r="G950" t="s">
        <v>84</v>
      </c>
      <c r="H950" t="str">
        <f t="shared" si="353"/>
        <v>20</v>
      </c>
      <c r="I950" t="str">
        <f t="shared" si="354"/>
        <v>Jul</v>
      </c>
      <c r="J950" t="s">
        <v>94</v>
      </c>
      <c r="K950" t="str">
        <f t="shared" si="355"/>
        <v>27</v>
      </c>
      <c r="L950" t="str">
        <f t="shared" si="356"/>
        <v>Jul</v>
      </c>
      <c r="M950">
        <v>7</v>
      </c>
      <c r="N950">
        <f t="shared" si="357"/>
        <v>7</v>
      </c>
      <c r="O950">
        <f t="shared" si="358"/>
        <v>0</v>
      </c>
      <c r="P950">
        <f t="shared" si="359"/>
        <v>0</v>
      </c>
      <c r="Q950" t="s">
        <v>81</v>
      </c>
      <c r="R950" t="s">
        <v>110</v>
      </c>
      <c r="S950">
        <v>3</v>
      </c>
      <c r="T950">
        <v>2</v>
      </c>
      <c r="U950" s="2">
        <f>SUMIFS(SLR!L:L,SLR!D:D,'Резервации 2026'!E950)</f>
        <v>1671.4523180000001</v>
      </c>
      <c r="V950" s="2">
        <f t="shared" si="374"/>
        <v>238.77890257142857</v>
      </c>
      <c r="W950" t="s">
        <v>262</v>
      </c>
      <c r="X950" t="s">
        <v>1294</v>
      </c>
      <c r="Y950" t="s">
        <v>1295</v>
      </c>
      <c r="Z950" t="str">
        <f t="shared" si="360"/>
        <v>Nov</v>
      </c>
      <c r="AA950" s="6">
        <f t="shared" si="369"/>
        <v>0</v>
      </c>
      <c r="AB950" s="6">
        <f t="shared" si="369"/>
        <v>0</v>
      </c>
      <c r="AC950" s="6">
        <f t="shared" si="369"/>
        <v>7</v>
      </c>
      <c r="AD950" s="6">
        <f t="shared" si="369"/>
        <v>0</v>
      </c>
      <c r="AE950" s="6">
        <f t="shared" si="369"/>
        <v>0</v>
      </c>
      <c r="AF950" s="6">
        <f t="shared" si="361"/>
        <v>7</v>
      </c>
      <c r="AG950" s="6">
        <f t="shared" si="362"/>
        <v>0</v>
      </c>
      <c r="AH950" s="14" t="str">
        <f>LEFT(X950,2)&amp;"."&amp;VLOOKUP(MID(X950,4,3),'Data validation'!$A$1:$B$12,2,FALSE)&amp;".2025"</f>
        <v>17.11.2025</v>
      </c>
      <c r="AI950">
        <f t="shared" si="363"/>
        <v>47</v>
      </c>
      <c r="AJ950" t="str">
        <f>H950&amp;"."&amp;VLOOKUP(I950,'Data validation'!$A$1:$B$12,2,FALSE)&amp;".2026"</f>
        <v>20.07.2026</v>
      </c>
      <c r="AK950">
        <f t="shared" si="364"/>
        <v>30</v>
      </c>
      <c r="AL950" t="e">
        <f>VLOOKUP(E950,[2]Sheet1!$A:$B,2,FALSE)</f>
        <v>#N/A</v>
      </c>
    </row>
    <row r="951" spans="1:38" x14ac:dyDescent="0.25">
      <c r="A951" t="str">
        <f>VLOOKUP(Q951,'Data validation'!$K$2:$L$50,2,FALSE)</f>
        <v>INDIVIDUAL</v>
      </c>
      <c r="B951">
        <f t="shared" si="350"/>
        <v>0</v>
      </c>
      <c r="C951">
        <f t="shared" si="351"/>
        <v>0</v>
      </c>
      <c r="D951">
        <f t="shared" si="352"/>
        <v>5</v>
      </c>
      <c r="E951">
        <v>8880</v>
      </c>
      <c r="F951" t="s">
        <v>7721</v>
      </c>
      <c r="G951" t="s">
        <v>93</v>
      </c>
      <c r="H951" t="str">
        <f t="shared" si="353"/>
        <v>21</v>
      </c>
      <c r="I951" t="str">
        <f t="shared" si="354"/>
        <v>Jul</v>
      </c>
      <c r="J951" t="s">
        <v>85</v>
      </c>
      <c r="K951" t="str">
        <f t="shared" si="355"/>
        <v>26</v>
      </c>
      <c r="L951" t="str">
        <f t="shared" si="356"/>
        <v>Jul</v>
      </c>
      <c r="M951">
        <v>5</v>
      </c>
      <c r="N951">
        <f t="shared" si="357"/>
        <v>5</v>
      </c>
      <c r="O951">
        <f t="shared" si="358"/>
        <v>0</v>
      </c>
      <c r="P951">
        <f t="shared" si="359"/>
        <v>0</v>
      </c>
      <c r="Q951" t="s">
        <v>24</v>
      </c>
      <c r="R951" t="s">
        <v>63</v>
      </c>
      <c r="S951">
        <v>2</v>
      </c>
      <c r="T951">
        <v>1</v>
      </c>
      <c r="U951" s="2">
        <v>1641.2822944954128</v>
      </c>
      <c r="V951" s="2">
        <v>328.25645889908253</v>
      </c>
      <c r="X951" t="s">
        <v>2887</v>
      </c>
      <c r="Y951" t="s">
        <v>2084</v>
      </c>
      <c r="Z951" t="str">
        <f t="shared" si="360"/>
        <v>Nov</v>
      </c>
      <c r="AA951" s="6">
        <f t="shared" si="369"/>
        <v>0</v>
      </c>
      <c r="AB951" s="6">
        <f t="shared" si="369"/>
        <v>0</v>
      </c>
      <c r="AC951" s="6">
        <f t="shared" si="369"/>
        <v>5</v>
      </c>
      <c r="AD951" s="6">
        <f t="shared" si="369"/>
        <v>0</v>
      </c>
      <c r="AE951" s="6">
        <f t="shared" si="369"/>
        <v>0</v>
      </c>
      <c r="AF951" s="6">
        <f t="shared" si="361"/>
        <v>5</v>
      </c>
      <c r="AG951" s="6">
        <f t="shared" si="362"/>
        <v>0</v>
      </c>
      <c r="AH951" s="14" t="str">
        <f>LEFT(X951,2)&amp;"."&amp;VLOOKUP(MID(X951,4,3),'Data validation'!$A$1:$B$12,2,FALSE)&amp;".2025"</f>
        <v>27.11.2025</v>
      </c>
      <c r="AI951">
        <f t="shared" si="363"/>
        <v>48</v>
      </c>
      <c r="AJ951" t="str">
        <f>H951&amp;"."&amp;VLOOKUP(I951,'Data validation'!$A$1:$B$12,2,FALSE)&amp;".2026"</f>
        <v>21.07.2026</v>
      </c>
      <c r="AK951">
        <f t="shared" si="364"/>
        <v>30</v>
      </c>
      <c r="AL951" t="e">
        <f>VLOOKUP(E951,[2]Sheet1!$A:$B,2,FALSE)</f>
        <v>#N/A</v>
      </c>
    </row>
    <row r="952" spans="1:38" x14ac:dyDescent="0.25">
      <c r="A952" t="str">
        <f>VLOOKUP(Q952,'Data validation'!$K$2:$L$50,2,FALSE)</f>
        <v>TO</v>
      </c>
      <c r="B952">
        <f t="shared" si="350"/>
        <v>0</v>
      </c>
      <c r="C952">
        <f t="shared" si="351"/>
        <v>0</v>
      </c>
      <c r="D952">
        <f t="shared" si="352"/>
        <v>6</v>
      </c>
      <c r="E952">
        <v>8527</v>
      </c>
      <c r="F952" t="s">
        <v>8129</v>
      </c>
      <c r="G952" t="s">
        <v>107</v>
      </c>
      <c r="H952" t="str">
        <f t="shared" si="353"/>
        <v>25</v>
      </c>
      <c r="I952" t="str">
        <f t="shared" si="354"/>
        <v>Jul</v>
      </c>
      <c r="J952" t="s">
        <v>108</v>
      </c>
      <c r="K952" t="str">
        <f t="shared" si="355"/>
        <v>31</v>
      </c>
      <c r="L952" t="str">
        <f t="shared" si="356"/>
        <v>Jul</v>
      </c>
      <c r="M952">
        <v>6</v>
      </c>
      <c r="N952">
        <f t="shared" si="357"/>
        <v>6</v>
      </c>
      <c r="O952">
        <f t="shared" si="358"/>
        <v>0</v>
      </c>
      <c r="P952">
        <f t="shared" si="359"/>
        <v>0</v>
      </c>
      <c r="Q952" t="s">
        <v>56</v>
      </c>
      <c r="R952" t="s">
        <v>48</v>
      </c>
      <c r="S952">
        <v>2</v>
      </c>
      <c r="T952">
        <v>2</v>
      </c>
      <c r="U952" s="2">
        <f>SUMIFS(Novoton!L:L,Novoton!D:D,'Резервации 2026'!E952)</f>
        <v>2325.5209866</v>
      </c>
      <c r="V952" s="2">
        <f>+U952/M952</f>
        <v>387.58683109999998</v>
      </c>
      <c r="X952" t="s">
        <v>1286</v>
      </c>
      <c r="Y952" t="s">
        <v>1138</v>
      </c>
      <c r="Z952" t="str">
        <f t="shared" si="360"/>
        <v>Nov</v>
      </c>
      <c r="AA952" s="6">
        <f t="shared" si="369"/>
        <v>0</v>
      </c>
      <c r="AB952" s="6">
        <f t="shared" si="369"/>
        <v>0</v>
      </c>
      <c r="AC952" s="6">
        <f t="shared" si="369"/>
        <v>6</v>
      </c>
      <c r="AD952" s="6">
        <f t="shared" si="369"/>
        <v>0</v>
      </c>
      <c r="AE952" s="6">
        <f t="shared" si="369"/>
        <v>0</v>
      </c>
      <c r="AF952" s="6">
        <f t="shared" si="361"/>
        <v>6</v>
      </c>
      <c r="AG952" s="6">
        <f t="shared" si="362"/>
        <v>0</v>
      </c>
      <c r="AH952" s="14" t="str">
        <f>LEFT(X952,2)&amp;"."&amp;VLOOKUP(MID(X952,4,3),'Data validation'!$A$1:$B$12,2,FALSE)&amp;".2025"</f>
        <v>17.11.2025</v>
      </c>
      <c r="AI952">
        <f t="shared" si="363"/>
        <v>47</v>
      </c>
      <c r="AJ952" t="str">
        <f>H952&amp;"."&amp;VLOOKUP(I952,'Data validation'!$A$1:$B$12,2,FALSE)&amp;".2026"</f>
        <v>25.07.2026</v>
      </c>
      <c r="AK952">
        <f t="shared" si="364"/>
        <v>30</v>
      </c>
      <c r="AL952" t="e">
        <f>VLOOKUP(E952,[2]Sheet1!$A:$B,2,FALSE)</f>
        <v>#N/A</v>
      </c>
    </row>
    <row r="953" spans="1:38" x14ac:dyDescent="0.25">
      <c r="A953" t="str">
        <f>VLOOKUP(Q953,'Data validation'!$K$2:$L$50,2,FALSE)</f>
        <v>TO</v>
      </c>
      <c r="B953">
        <f t="shared" si="350"/>
        <v>0</v>
      </c>
      <c r="C953">
        <f t="shared" si="351"/>
        <v>0</v>
      </c>
      <c r="D953">
        <f t="shared" si="352"/>
        <v>6</v>
      </c>
      <c r="E953">
        <v>8583</v>
      </c>
      <c r="F953" t="s">
        <v>8130</v>
      </c>
      <c r="G953" t="s">
        <v>155</v>
      </c>
      <c r="H953" t="str">
        <f t="shared" si="353"/>
        <v>19</v>
      </c>
      <c r="I953" t="str">
        <f t="shared" si="354"/>
        <v>Jul</v>
      </c>
      <c r="J953" t="s">
        <v>107</v>
      </c>
      <c r="K953" t="str">
        <f t="shared" si="355"/>
        <v>25</v>
      </c>
      <c r="L953" t="str">
        <f t="shared" si="356"/>
        <v>Jul</v>
      </c>
      <c r="M953">
        <v>6</v>
      </c>
      <c r="N953">
        <f t="shared" si="357"/>
        <v>6</v>
      </c>
      <c r="O953">
        <f t="shared" si="358"/>
        <v>0</v>
      </c>
      <c r="P953">
        <f t="shared" si="359"/>
        <v>0</v>
      </c>
      <c r="Q953" t="s">
        <v>81</v>
      </c>
      <c r="R953" t="s">
        <v>20</v>
      </c>
      <c r="S953">
        <v>3</v>
      </c>
      <c r="T953">
        <v>1</v>
      </c>
      <c r="U953" s="2">
        <f>SUMIFS(SLR!L:L,SLR!D:D,'Резервации 2026'!E953)</f>
        <v>2214.9774750000001</v>
      </c>
      <c r="V953" s="2">
        <f t="shared" ref="V953:V955" si="375">+U953/M953</f>
        <v>369.1629125</v>
      </c>
      <c r="W953" t="s">
        <v>262</v>
      </c>
      <c r="X953" t="s">
        <v>1438</v>
      </c>
      <c r="Y953" t="s">
        <v>1430</v>
      </c>
      <c r="Z953" t="str">
        <f t="shared" si="360"/>
        <v>Nov</v>
      </c>
      <c r="AA953" s="6">
        <f t="shared" si="369"/>
        <v>0</v>
      </c>
      <c r="AB953" s="6">
        <f t="shared" si="369"/>
        <v>0</v>
      </c>
      <c r="AC953" s="6">
        <f t="shared" si="369"/>
        <v>6</v>
      </c>
      <c r="AD953" s="6">
        <f t="shared" si="369"/>
        <v>0</v>
      </c>
      <c r="AE953" s="6">
        <f t="shared" si="369"/>
        <v>0</v>
      </c>
      <c r="AF953" s="6">
        <f t="shared" si="361"/>
        <v>6</v>
      </c>
      <c r="AG953" s="6">
        <f t="shared" si="362"/>
        <v>0</v>
      </c>
      <c r="AH953" s="14" t="str">
        <f>LEFT(X953,2)&amp;"."&amp;VLOOKUP(MID(X953,4,3),'Data validation'!$A$1:$B$12,2,FALSE)&amp;".2025"</f>
        <v>18.11.2025</v>
      </c>
      <c r="AI953">
        <f t="shared" si="363"/>
        <v>47</v>
      </c>
      <c r="AJ953" t="str">
        <f>H953&amp;"."&amp;VLOOKUP(I953,'Data validation'!$A$1:$B$12,2,FALSE)&amp;".2026"</f>
        <v>19.07.2026</v>
      </c>
      <c r="AK953">
        <f t="shared" si="364"/>
        <v>30</v>
      </c>
      <c r="AL953" t="e">
        <f>VLOOKUP(E953,[2]Sheet1!$A:$B,2,FALSE)</f>
        <v>#N/A</v>
      </c>
    </row>
    <row r="954" spans="1:38" x14ac:dyDescent="0.25">
      <c r="A954" t="str">
        <f>VLOOKUP(Q954,'Data validation'!$K$2:$L$50,2,FALSE)</f>
        <v>TO</v>
      </c>
      <c r="B954">
        <f t="shared" si="350"/>
        <v>0</v>
      </c>
      <c r="C954">
        <f t="shared" si="351"/>
        <v>0</v>
      </c>
      <c r="D954">
        <f t="shared" si="352"/>
        <v>5</v>
      </c>
      <c r="E954">
        <v>8689</v>
      </c>
      <c r="F954" t="s">
        <v>8131</v>
      </c>
      <c r="G954" t="s">
        <v>155</v>
      </c>
      <c r="H954" t="str">
        <f t="shared" si="353"/>
        <v>19</v>
      </c>
      <c r="I954" t="str">
        <f t="shared" si="354"/>
        <v>Jul</v>
      </c>
      <c r="J954" t="s">
        <v>156</v>
      </c>
      <c r="K954" t="str">
        <f t="shared" si="355"/>
        <v>24</v>
      </c>
      <c r="L954" t="str">
        <f t="shared" si="356"/>
        <v>Jul</v>
      </c>
      <c r="M954">
        <v>5</v>
      </c>
      <c r="N954">
        <f t="shared" si="357"/>
        <v>5</v>
      </c>
      <c r="O954">
        <f t="shared" si="358"/>
        <v>0</v>
      </c>
      <c r="P954">
        <f t="shared" si="359"/>
        <v>0</v>
      </c>
      <c r="Q954" t="s">
        <v>81</v>
      </c>
      <c r="R954" t="s">
        <v>63</v>
      </c>
      <c r="S954">
        <v>3</v>
      </c>
      <c r="T954">
        <v>0</v>
      </c>
      <c r="U954" s="2">
        <f>SUMIFS(SLR!L:L,SLR!D:D,'Резервации 2026'!E954)</f>
        <v>1845.8145625</v>
      </c>
      <c r="V954" s="2">
        <f t="shared" si="375"/>
        <v>369.1629125</v>
      </c>
      <c r="W954" t="s">
        <v>262</v>
      </c>
      <c r="X954" t="s">
        <v>1680</v>
      </c>
      <c r="Y954" t="s">
        <v>1594</v>
      </c>
      <c r="Z954" t="str">
        <f t="shared" si="360"/>
        <v>Nov</v>
      </c>
      <c r="AA954" s="6">
        <f t="shared" si="369"/>
        <v>0</v>
      </c>
      <c r="AB954" s="6">
        <f t="shared" si="369"/>
        <v>0</v>
      </c>
      <c r="AC954" s="6">
        <f t="shared" si="369"/>
        <v>5</v>
      </c>
      <c r="AD954" s="6">
        <f t="shared" si="369"/>
        <v>0</v>
      </c>
      <c r="AE954" s="6">
        <f t="shared" si="369"/>
        <v>0</v>
      </c>
      <c r="AF954" s="6">
        <f t="shared" si="361"/>
        <v>5</v>
      </c>
      <c r="AG954" s="6">
        <f t="shared" si="362"/>
        <v>0</v>
      </c>
      <c r="AH954" s="14" t="str">
        <f>LEFT(X954,2)&amp;"."&amp;VLOOKUP(MID(X954,4,3),'Data validation'!$A$1:$B$12,2,FALSE)&amp;".2025"</f>
        <v>21.11.2025</v>
      </c>
      <c r="AI954">
        <f t="shared" si="363"/>
        <v>47</v>
      </c>
      <c r="AJ954" t="str">
        <f>H954&amp;"."&amp;VLOOKUP(I954,'Data validation'!$A$1:$B$12,2,FALSE)&amp;".2026"</f>
        <v>19.07.2026</v>
      </c>
      <c r="AK954">
        <f t="shared" si="364"/>
        <v>30</v>
      </c>
      <c r="AL954" t="e">
        <f>VLOOKUP(E954,[2]Sheet1!$A:$B,2,FALSE)</f>
        <v>#N/A</v>
      </c>
    </row>
    <row r="955" spans="1:38" x14ac:dyDescent="0.25">
      <c r="A955" t="str">
        <f>VLOOKUP(Q955,'Data validation'!$K$2:$L$50,2,FALSE)</f>
        <v>TO</v>
      </c>
      <c r="B955">
        <f t="shared" si="350"/>
        <v>0</v>
      </c>
      <c r="C955">
        <f t="shared" si="351"/>
        <v>0</v>
      </c>
      <c r="D955">
        <f t="shared" si="352"/>
        <v>5</v>
      </c>
      <c r="E955">
        <v>8499</v>
      </c>
      <c r="F955" t="s">
        <v>8132</v>
      </c>
      <c r="G955" t="s">
        <v>155</v>
      </c>
      <c r="H955" t="str">
        <f t="shared" si="353"/>
        <v>19</v>
      </c>
      <c r="I955" t="str">
        <f t="shared" si="354"/>
        <v>Jul</v>
      </c>
      <c r="J955" t="s">
        <v>156</v>
      </c>
      <c r="K955" t="str">
        <f t="shared" si="355"/>
        <v>24</v>
      </c>
      <c r="L955" t="str">
        <f t="shared" si="356"/>
        <v>Jul</v>
      </c>
      <c r="M955">
        <v>5</v>
      </c>
      <c r="N955">
        <f t="shared" si="357"/>
        <v>5</v>
      </c>
      <c r="O955">
        <f t="shared" si="358"/>
        <v>0</v>
      </c>
      <c r="P955">
        <f t="shared" si="359"/>
        <v>0</v>
      </c>
      <c r="Q955" t="s">
        <v>81</v>
      </c>
      <c r="R955" t="s">
        <v>17</v>
      </c>
      <c r="S955">
        <v>2</v>
      </c>
      <c r="T955">
        <v>0</v>
      </c>
      <c r="U955" s="2">
        <f>SUMIFS(SLR!L:L,SLR!D:D,'Резервации 2026'!E955)</f>
        <v>1334.9517664999998</v>
      </c>
      <c r="V955" s="2">
        <f t="shared" si="375"/>
        <v>266.99035329999998</v>
      </c>
      <c r="W955" t="s">
        <v>262</v>
      </c>
      <c r="X955" t="s">
        <v>1221</v>
      </c>
      <c r="Y955" t="s">
        <v>1138</v>
      </c>
      <c r="Z955" t="str">
        <f t="shared" si="360"/>
        <v>Nov</v>
      </c>
      <c r="AA955" s="6">
        <f t="shared" si="369"/>
        <v>0</v>
      </c>
      <c r="AB955" s="6">
        <f t="shared" si="369"/>
        <v>0</v>
      </c>
      <c r="AC955" s="6">
        <f t="shared" si="369"/>
        <v>5</v>
      </c>
      <c r="AD955" s="6">
        <f t="shared" si="369"/>
        <v>0</v>
      </c>
      <c r="AE955" s="6">
        <f t="shared" si="369"/>
        <v>0</v>
      </c>
      <c r="AF955" s="6">
        <f t="shared" si="361"/>
        <v>5</v>
      </c>
      <c r="AG955" s="6">
        <f t="shared" si="362"/>
        <v>0</v>
      </c>
      <c r="AH955" s="14" t="str">
        <f>LEFT(X955,2)&amp;"."&amp;VLOOKUP(MID(X955,4,3),'Data validation'!$A$1:$B$12,2,FALSE)&amp;".2025"</f>
        <v>14.11.2025</v>
      </c>
      <c r="AI955">
        <f t="shared" si="363"/>
        <v>46</v>
      </c>
      <c r="AJ955" t="str">
        <f>H955&amp;"."&amp;VLOOKUP(I955,'Data validation'!$A$1:$B$12,2,FALSE)&amp;".2026"</f>
        <v>19.07.2026</v>
      </c>
      <c r="AK955">
        <f t="shared" si="364"/>
        <v>30</v>
      </c>
      <c r="AL955" t="e">
        <f>VLOOKUP(E955,[2]Sheet1!$A:$B,2,FALSE)</f>
        <v>#N/A</v>
      </c>
    </row>
    <row r="956" spans="1:38" x14ac:dyDescent="0.25">
      <c r="A956" t="str">
        <f>VLOOKUP(Q956,'Data validation'!$K$2:$L$50,2,FALSE)</f>
        <v>TO</v>
      </c>
      <c r="B956">
        <f t="shared" si="350"/>
        <v>0</v>
      </c>
      <c r="C956">
        <f t="shared" si="351"/>
        <v>0</v>
      </c>
      <c r="D956">
        <f t="shared" si="352"/>
        <v>7</v>
      </c>
      <c r="E956">
        <v>9139</v>
      </c>
      <c r="F956" t="s">
        <v>8133</v>
      </c>
      <c r="G956" t="s">
        <v>495</v>
      </c>
      <c r="H956" t="str">
        <f t="shared" si="353"/>
        <v>28</v>
      </c>
      <c r="I956" t="str">
        <f t="shared" si="354"/>
        <v>Jul</v>
      </c>
      <c r="J956" t="s">
        <v>160</v>
      </c>
      <c r="K956" t="str">
        <f t="shared" si="355"/>
        <v>04</v>
      </c>
      <c r="L956" t="str">
        <f t="shared" si="356"/>
        <v>Aug</v>
      </c>
      <c r="M956">
        <v>7</v>
      </c>
      <c r="N956">
        <f t="shared" si="357"/>
        <v>-24</v>
      </c>
      <c r="O956">
        <f t="shared" si="358"/>
        <v>3</v>
      </c>
      <c r="P956">
        <f t="shared" si="359"/>
        <v>3</v>
      </c>
      <c r="Q956" t="s">
        <v>158</v>
      </c>
      <c r="R956" t="s">
        <v>25</v>
      </c>
      <c r="S956">
        <v>2</v>
      </c>
      <c r="T956">
        <v>2</v>
      </c>
      <c r="U956" s="2">
        <f>SUMIFS(DTS!L:L,DTS!D:D,'Резервации 2026'!E956)</f>
        <v>2633.0165791999998</v>
      </c>
      <c r="V956" s="2">
        <f>+U956/M956</f>
        <v>376.14522559999995</v>
      </c>
      <c r="W956" t="s">
        <v>262</v>
      </c>
      <c r="X956" t="s">
        <v>3618</v>
      </c>
      <c r="Y956" t="s">
        <v>3614</v>
      </c>
      <c r="Z956" t="str">
        <f t="shared" si="360"/>
        <v>Dec</v>
      </c>
      <c r="AA956" s="6">
        <f t="shared" si="369"/>
        <v>0</v>
      </c>
      <c r="AB956" s="6">
        <f t="shared" si="369"/>
        <v>0</v>
      </c>
      <c r="AC956" s="6">
        <f t="shared" si="369"/>
        <v>3</v>
      </c>
      <c r="AD956" s="6">
        <f t="shared" si="369"/>
        <v>3</v>
      </c>
      <c r="AE956" s="6">
        <f t="shared" si="369"/>
        <v>0</v>
      </c>
      <c r="AF956" s="6">
        <f t="shared" si="361"/>
        <v>6</v>
      </c>
      <c r="AG956" s="6">
        <f t="shared" si="362"/>
        <v>-1</v>
      </c>
      <c r="AH956" s="14" t="str">
        <f>LEFT(X956,2)&amp;"."&amp;VLOOKUP(MID(X956,4,3),'Data validation'!$A$1:$B$12,2,FALSE)&amp;".2025"</f>
        <v>18.12.2025</v>
      </c>
      <c r="AI956">
        <f t="shared" si="363"/>
        <v>51</v>
      </c>
      <c r="AJ956" t="str">
        <f>H956&amp;"."&amp;VLOOKUP(I956,'Data validation'!$A$1:$B$12,2,FALSE)&amp;".2026"</f>
        <v>28.07.2026</v>
      </c>
      <c r="AK956">
        <f t="shared" si="364"/>
        <v>31</v>
      </c>
      <c r="AL956" t="e">
        <f>VLOOKUP(E956,[2]Sheet1!$A:$B,2,FALSE)</f>
        <v>#N/A</v>
      </c>
    </row>
    <row r="957" spans="1:38" x14ac:dyDescent="0.25">
      <c r="A957" t="str">
        <f>VLOOKUP(Q957,'Data validation'!$K$2:$L$50,2,FALSE)</f>
        <v>TO</v>
      </c>
      <c r="B957">
        <f t="shared" si="350"/>
        <v>0</v>
      </c>
      <c r="C957">
        <f t="shared" si="351"/>
        <v>5</v>
      </c>
      <c r="D957">
        <f t="shared" si="352"/>
        <v>0</v>
      </c>
      <c r="E957">
        <v>9093</v>
      </c>
      <c r="F957" t="s">
        <v>8134</v>
      </c>
      <c r="G957" t="s">
        <v>173</v>
      </c>
      <c r="H957" t="str">
        <f t="shared" si="353"/>
        <v>06</v>
      </c>
      <c r="I957" t="str">
        <f t="shared" si="354"/>
        <v>Jul</v>
      </c>
      <c r="J957" t="s">
        <v>323</v>
      </c>
      <c r="K957" t="str">
        <f t="shared" si="355"/>
        <v>11</v>
      </c>
      <c r="L957" t="str">
        <f t="shared" si="356"/>
        <v>Jul</v>
      </c>
      <c r="M957">
        <v>5</v>
      </c>
      <c r="N957">
        <f t="shared" si="357"/>
        <v>5</v>
      </c>
      <c r="O957">
        <f t="shared" si="358"/>
        <v>0</v>
      </c>
      <c r="P957">
        <f t="shared" si="359"/>
        <v>0</v>
      </c>
      <c r="Q957" t="s">
        <v>138</v>
      </c>
      <c r="R957" t="s">
        <v>20</v>
      </c>
      <c r="S957">
        <v>3</v>
      </c>
      <c r="T957">
        <v>1</v>
      </c>
      <c r="U957" s="2">
        <f>SUMIFS(TediKam!L:L,TediKam!D:D,'Резервации 2026'!E957)</f>
        <v>1886.2415685999999</v>
      </c>
      <c r="V957" s="2">
        <f>+U957/M957</f>
        <v>377.24831372</v>
      </c>
      <c r="W957" t="s">
        <v>262</v>
      </c>
      <c r="X957" t="s">
        <v>3445</v>
      </c>
      <c r="Y957" t="s">
        <v>3442</v>
      </c>
      <c r="Z957" t="str">
        <f t="shared" si="360"/>
        <v>Dec</v>
      </c>
      <c r="AA957" s="6">
        <f t="shared" si="369"/>
        <v>0</v>
      </c>
      <c r="AB957" s="6">
        <f t="shared" si="369"/>
        <v>0</v>
      </c>
      <c r="AC957" s="6">
        <f t="shared" si="369"/>
        <v>5</v>
      </c>
      <c r="AD957" s="6">
        <f t="shared" si="369"/>
        <v>0</v>
      </c>
      <c r="AE957" s="6">
        <f t="shared" si="369"/>
        <v>0</v>
      </c>
      <c r="AF957" s="6">
        <f t="shared" si="361"/>
        <v>5</v>
      </c>
      <c r="AG957" s="6">
        <f t="shared" si="362"/>
        <v>0</v>
      </c>
      <c r="AH957" s="14" t="str">
        <f>LEFT(X957,2)&amp;"."&amp;VLOOKUP(MID(X957,4,3),'Data validation'!$A$1:$B$12,2,FALSE)&amp;".2025"</f>
        <v>12.12.2025</v>
      </c>
      <c r="AI957">
        <f t="shared" si="363"/>
        <v>50</v>
      </c>
      <c r="AJ957" t="str">
        <f>H957&amp;"."&amp;VLOOKUP(I957,'Data validation'!$A$1:$B$12,2,FALSE)&amp;".2026"</f>
        <v>06.07.2026</v>
      </c>
      <c r="AK957">
        <f t="shared" si="364"/>
        <v>28</v>
      </c>
      <c r="AL957" t="e">
        <f>VLOOKUP(E957,[2]Sheet1!$A:$B,2,FALSE)</f>
        <v>#N/A</v>
      </c>
    </row>
    <row r="958" spans="1:38" x14ac:dyDescent="0.25">
      <c r="A958" t="str">
        <f>VLOOKUP(Q958,'Data validation'!$K$2:$L$50,2,FALSE)</f>
        <v>TO</v>
      </c>
      <c r="B958">
        <f t="shared" si="350"/>
        <v>0</v>
      </c>
      <c r="C958">
        <f t="shared" si="351"/>
        <v>0</v>
      </c>
      <c r="D958">
        <f t="shared" si="352"/>
        <v>5</v>
      </c>
      <c r="E958">
        <v>9469</v>
      </c>
      <c r="F958" t="s">
        <v>8135</v>
      </c>
      <c r="G958" t="s">
        <v>350</v>
      </c>
      <c r="H958" t="str">
        <f t="shared" si="353"/>
        <v>11</v>
      </c>
      <c r="I958" t="str">
        <f t="shared" si="354"/>
        <v>Aug</v>
      </c>
      <c r="J958" t="s">
        <v>543</v>
      </c>
      <c r="K958" t="str">
        <f t="shared" si="355"/>
        <v>16</v>
      </c>
      <c r="L958" t="str">
        <f t="shared" si="356"/>
        <v>Aug</v>
      </c>
      <c r="M958">
        <v>5</v>
      </c>
      <c r="N958">
        <f t="shared" si="357"/>
        <v>5</v>
      </c>
      <c r="O958">
        <f t="shared" si="358"/>
        <v>0</v>
      </c>
      <c r="P958">
        <f t="shared" si="359"/>
        <v>0</v>
      </c>
      <c r="Q958" t="s">
        <v>162</v>
      </c>
      <c r="R958" t="s">
        <v>20</v>
      </c>
      <c r="S958">
        <v>2</v>
      </c>
      <c r="T958">
        <v>1</v>
      </c>
      <c r="U958" s="2">
        <f>SUMIFS(Magelan!L:L,Magelan!D:D,'Резервации 2026'!E958)</f>
        <v>1595.1749480000001</v>
      </c>
      <c r="V958" s="2">
        <f>+U958/M958</f>
        <v>319.03498960000002</v>
      </c>
      <c r="W958" t="s">
        <v>262</v>
      </c>
      <c r="X958" t="s">
        <v>4580</v>
      </c>
      <c r="Y958" t="s">
        <v>4579</v>
      </c>
      <c r="Z958" t="str">
        <f t="shared" si="360"/>
        <v>Jan</v>
      </c>
      <c r="AA958" s="6">
        <f t="shared" si="369"/>
        <v>0</v>
      </c>
      <c r="AB958" s="6">
        <f t="shared" si="369"/>
        <v>0</v>
      </c>
      <c r="AC958" s="6">
        <f t="shared" si="369"/>
        <v>0</v>
      </c>
      <c r="AD958" s="6">
        <f t="shared" si="369"/>
        <v>5</v>
      </c>
      <c r="AE958" s="6">
        <f t="shared" si="369"/>
        <v>0</v>
      </c>
      <c r="AF958" s="6">
        <f t="shared" si="361"/>
        <v>5</v>
      </c>
      <c r="AG958" s="6">
        <f t="shared" si="362"/>
        <v>0</v>
      </c>
      <c r="AH958" s="14" t="str">
        <f>LEFT(X958,2)&amp;"."&amp;VLOOKUP(MID(X958,4,3),'Data validation'!$A$1:$B$12,2,FALSE)&amp;".2025"</f>
        <v>13.01.2025</v>
      </c>
      <c r="AI958">
        <f t="shared" si="363"/>
        <v>3</v>
      </c>
      <c r="AJ958" t="str">
        <f>H958&amp;"."&amp;VLOOKUP(I958,'Data validation'!$A$1:$B$12,2,FALSE)&amp;".2026"</f>
        <v>11.08.2026</v>
      </c>
      <c r="AK958">
        <f t="shared" si="364"/>
        <v>33</v>
      </c>
      <c r="AL958" t="e">
        <f>VLOOKUP(E958,[2]Sheet1!$A:$B,2,FALSE)</f>
        <v>#N/A</v>
      </c>
    </row>
    <row r="959" spans="1:38" x14ac:dyDescent="0.25">
      <c r="A959" t="str">
        <f>VLOOKUP(Q959,'Data validation'!$K$2:$L$50,2,FALSE)</f>
        <v>TO</v>
      </c>
      <c r="B959">
        <f t="shared" si="350"/>
        <v>0</v>
      </c>
      <c r="C959">
        <f t="shared" si="351"/>
        <v>0</v>
      </c>
      <c r="D959">
        <f t="shared" si="352"/>
        <v>5</v>
      </c>
      <c r="E959">
        <v>8964</v>
      </c>
      <c r="F959" t="s">
        <v>8136</v>
      </c>
      <c r="G959" t="s">
        <v>94</v>
      </c>
      <c r="H959" t="str">
        <f t="shared" si="353"/>
        <v>27</v>
      </c>
      <c r="I959" t="str">
        <f t="shared" si="354"/>
        <v>Jul</v>
      </c>
      <c r="J959" t="s">
        <v>135</v>
      </c>
      <c r="K959" t="str">
        <f t="shared" si="355"/>
        <v>01</v>
      </c>
      <c r="L959" t="str">
        <f t="shared" si="356"/>
        <v>Aug</v>
      </c>
      <c r="M959">
        <v>5</v>
      </c>
      <c r="N959">
        <f t="shared" si="357"/>
        <v>-26</v>
      </c>
      <c r="O959">
        <f t="shared" si="358"/>
        <v>4</v>
      </c>
      <c r="P959">
        <f t="shared" si="359"/>
        <v>0</v>
      </c>
      <c r="Q959" t="s">
        <v>81</v>
      </c>
      <c r="R959" t="s">
        <v>63</v>
      </c>
      <c r="S959">
        <v>3</v>
      </c>
      <c r="T959">
        <v>1</v>
      </c>
      <c r="U959" s="2">
        <f>SUMIFS(SLR!L:L,SLR!D:D,'Резервации 2026'!E959)</f>
        <v>1999.5428005000001</v>
      </c>
      <c r="V959" s="2">
        <f>+U959/M959</f>
        <v>399.90856010000005</v>
      </c>
      <c r="W959" t="s">
        <v>262</v>
      </c>
      <c r="X959" t="s">
        <v>3042</v>
      </c>
      <c r="Y959" t="s">
        <v>3214</v>
      </c>
      <c r="Z959" t="str">
        <f t="shared" si="360"/>
        <v>Dec</v>
      </c>
      <c r="AA959" s="6">
        <f t="shared" si="369"/>
        <v>0</v>
      </c>
      <c r="AB959" s="6">
        <f t="shared" si="369"/>
        <v>0</v>
      </c>
      <c r="AC959" s="6">
        <f t="shared" si="369"/>
        <v>4</v>
      </c>
      <c r="AD959" s="6">
        <f t="shared" si="369"/>
        <v>0</v>
      </c>
      <c r="AE959" s="6">
        <f t="shared" si="369"/>
        <v>0</v>
      </c>
      <c r="AF959" s="6">
        <f t="shared" si="361"/>
        <v>4</v>
      </c>
      <c r="AG959" s="6">
        <f t="shared" si="362"/>
        <v>-1</v>
      </c>
      <c r="AH959" s="14" t="str">
        <f>LEFT(X959,2)&amp;"."&amp;VLOOKUP(MID(X959,4,3),'Data validation'!$A$1:$B$12,2,FALSE)&amp;".2025"</f>
        <v>01.12.2025</v>
      </c>
      <c r="AI959">
        <f t="shared" si="363"/>
        <v>49</v>
      </c>
      <c r="AJ959" t="str">
        <f>H959&amp;"."&amp;VLOOKUP(I959,'Data validation'!$A$1:$B$12,2,FALSE)&amp;".2026"</f>
        <v>27.07.2026</v>
      </c>
      <c r="AK959">
        <f t="shared" si="364"/>
        <v>31</v>
      </c>
      <c r="AL959" t="e">
        <f>VLOOKUP(E959,[2]Sheet1!$A:$B,2,FALSE)</f>
        <v>#N/A</v>
      </c>
    </row>
    <row r="960" spans="1:38" x14ac:dyDescent="0.25">
      <c r="A960" t="str">
        <f>VLOOKUP(Q960,'Data validation'!$K$2:$L$50,2,FALSE)</f>
        <v>TO</v>
      </c>
      <c r="B960">
        <f t="shared" si="350"/>
        <v>0</v>
      </c>
      <c r="C960">
        <f t="shared" si="351"/>
        <v>0</v>
      </c>
      <c r="D960">
        <f t="shared" si="352"/>
        <v>5</v>
      </c>
      <c r="E960">
        <v>9013</v>
      </c>
      <c r="F960" t="s">
        <v>8084</v>
      </c>
      <c r="G960" t="s">
        <v>84</v>
      </c>
      <c r="H960" t="str">
        <f t="shared" si="353"/>
        <v>20</v>
      </c>
      <c r="I960" t="str">
        <f t="shared" si="354"/>
        <v>Jul</v>
      </c>
      <c r="J960" t="s">
        <v>107</v>
      </c>
      <c r="K960" t="str">
        <f t="shared" si="355"/>
        <v>25</v>
      </c>
      <c r="L960" t="str">
        <f t="shared" si="356"/>
        <v>Jul</v>
      </c>
      <c r="M960">
        <v>5</v>
      </c>
      <c r="N960">
        <f t="shared" si="357"/>
        <v>5</v>
      </c>
      <c r="O960">
        <f t="shared" si="358"/>
        <v>0</v>
      </c>
      <c r="P960">
        <f t="shared" si="359"/>
        <v>0</v>
      </c>
      <c r="Q960" t="s">
        <v>158</v>
      </c>
      <c r="R960" t="s">
        <v>17</v>
      </c>
      <c r="S960">
        <v>2</v>
      </c>
      <c r="T960">
        <v>2</v>
      </c>
      <c r="U960" s="2">
        <f>SUMIFS(DTS!L:L,DTS!D:D,'Резервации 2026'!E960)</f>
        <v>1668.714156</v>
      </c>
      <c r="V960" s="2">
        <f>+U960/M960</f>
        <v>333.74283120000001</v>
      </c>
      <c r="X960" t="s">
        <v>3161</v>
      </c>
      <c r="Y960" t="s">
        <v>1295</v>
      </c>
      <c r="Z960" t="str">
        <f t="shared" si="360"/>
        <v>Dec</v>
      </c>
      <c r="AA960" s="6">
        <f t="shared" si="369"/>
        <v>0</v>
      </c>
      <c r="AB960" s="6">
        <f t="shared" si="369"/>
        <v>0</v>
      </c>
      <c r="AC960" s="6">
        <f t="shared" si="369"/>
        <v>5</v>
      </c>
      <c r="AD960" s="6">
        <f t="shared" si="369"/>
        <v>0</v>
      </c>
      <c r="AE960" s="6">
        <f t="shared" si="369"/>
        <v>0</v>
      </c>
      <c r="AF960" s="6">
        <f t="shared" si="361"/>
        <v>5</v>
      </c>
      <c r="AG960" s="6">
        <f t="shared" si="362"/>
        <v>0</v>
      </c>
      <c r="AH960" s="14" t="str">
        <f>LEFT(X960,2)&amp;"."&amp;VLOOKUP(MID(X960,4,3),'Data validation'!$A$1:$B$12,2,FALSE)&amp;".2025"</f>
        <v>04.12.2025</v>
      </c>
      <c r="AI960">
        <f t="shared" si="363"/>
        <v>49</v>
      </c>
      <c r="AJ960" t="str">
        <f>H960&amp;"."&amp;VLOOKUP(I960,'Data validation'!$A$1:$B$12,2,FALSE)&amp;".2026"</f>
        <v>20.07.2026</v>
      </c>
      <c r="AK960">
        <f t="shared" si="364"/>
        <v>30</v>
      </c>
      <c r="AL960" t="e">
        <f>VLOOKUP(E960,[2]Sheet1!$A:$B,2,FALSE)</f>
        <v>#N/A</v>
      </c>
    </row>
    <row r="961" spans="1:38" x14ac:dyDescent="0.25">
      <c r="A961" t="str">
        <f>VLOOKUP(Q961,'Data validation'!$K$2:$L$50,2,FALSE)</f>
        <v>TO</v>
      </c>
      <c r="B961">
        <f t="shared" si="350"/>
        <v>0</v>
      </c>
      <c r="C961">
        <f t="shared" si="351"/>
        <v>0</v>
      </c>
      <c r="D961">
        <f t="shared" si="352"/>
        <v>6</v>
      </c>
      <c r="E961">
        <v>9311</v>
      </c>
      <c r="F961" t="s">
        <v>8137</v>
      </c>
      <c r="G961" t="s">
        <v>323</v>
      </c>
      <c r="H961" t="str">
        <f t="shared" si="353"/>
        <v>11</v>
      </c>
      <c r="I961" t="str">
        <f t="shared" si="354"/>
        <v>Jul</v>
      </c>
      <c r="J961" t="s">
        <v>236</v>
      </c>
      <c r="K961" t="str">
        <f t="shared" si="355"/>
        <v>17</v>
      </c>
      <c r="L961" t="str">
        <f t="shared" si="356"/>
        <v>Jul</v>
      </c>
      <c r="M961">
        <v>6</v>
      </c>
      <c r="N961">
        <f t="shared" si="357"/>
        <v>6</v>
      </c>
      <c r="O961">
        <f t="shared" si="358"/>
        <v>0</v>
      </c>
      <c r="P961">
        <f t="shared" si="359"/>
        <v>0</v>
      </c>
      <c r="Q961" t="s">
        <v>81</v>
      </c>
      <c r="R961" t="s">
        <v>25</v>
      </c>
      <c r="S961">
        <v>2</v>
      </c>
      <c r="T961">
        <v>2</v>
      </c>
      <c r="U961" s="2">
        <f>SUMIFS(SLR!L:L,SLR!D:D,'Резервации 2026'!E961)</f>
        <v>2256.8713536</v>
      </c>
      <c r="V961" s="2">
        <f t="shared" ref="V961:V962" si="376">+U961/M961</f>
        <v>376.1452256</v>
      </c>
      <c r="W961" t="s">
        <v>262</v>
      </c>
      <c r="X961" t="s">
        <v>4181</v>
      </c>
      <c r="Y961" t="s">
        <v>3819</v>
      </c>
      <c r="Z961" t="str">
        <f t="shared" si="360"/>
        <v>Jan</v>
      </c>
      <c r="AA961" s="6">
        <f t="shared" si="369"/>
        <v>0</v>
      </c>
      <c r="AB961" s="6">
        <f t="shared" si="369"/>
        <v>0</v>
      </c>
      <c r="AC961" s="6">
        <f t="shared" si="369"/>
        <v>6</v>
      </c>
      <c r="AD961" s="6">
        <f t="shared" si="369"/>
        <v>0</v>
      </c>
      <c r="AE961" s="6">
        <f t="shared" si="369"/>
        <v>0</v>
      </c>
      <c r="AF961" s="6">
        <f t="shared" si="361"/>
        <v>6</v>
      </c>
      <c r="AG961" s="6">
        <f t="shared" si="362"/>
        <v>0</v>
      </c>
      <c r="AH961" s="14" t="str">
        <f>LEFT(X961,2)&amp;"."&amp;VLOOKUP(MID(X961,4,3),'Data validation'!$A$1:$B$12,2,FALSE)&amp;".2025"</f>
        <v>01.01.2025</v>
      </c>
      <c r="AI961">
        <f t="shared" si="363"/>
        <v>1</v>
      </c>
      <c r="AJ961" t="str">
        <f>H961&amp;"."&amp;VLOOKUP(I961,'Data validation'!$A$1:$B$12,2,FALSE)&amp;".2026"</f>
        <v>11.07.2026</v>
      </c>
      <c r="AK961">
        <f t="shared" si="364"/>
        <v>28</v>
      </c>
      <c r="AL961" t="e">
        <f>VLOOKUP(E961,[2]Sheet1!$A:$B,2,FALSE)</f>
        <v>#N/A</v>
      </c>
    </row>
    <row r="962" spans="1:38" x14ac:dyDescent="0.25">
      <c r="A962" t="str">
        <f>VLOOKUP(Q962,'Data validation'!$K$2:$L$50,2,FALSE)</f>
        <v>TO</v>
      </c>
      <c r="B962">
        <f t="shared" ref="B962:B1025" si="377">AA962+IF(I962="Jun",IF(_xlfn.NUMBERVALUE(H962)&gt;14,0,IF(_xlfn.NUMBERVALUE(K962)&lt;14,M962,15-_xlfn.NUMBERVALUE(H962))),0)</f>
        <v>0</v>
      </c>
      <c r="C962">
        <f t="shared" ref="C962:C1025" si="378">M962-B962-D962</f>
        <v>7</v>
      </c>
      <c r="D962">
        <f t="shared" ref="D962:D1025" si="379">IF(L962="Jul",IF(_xlfn.NUMBERVALUE(K962)&lt;11,0,IF(I962="Jul",IF(_xlfn.NUMBERVALUE(H962)&gt;11,M962,_xlfn.NUMBERVALUE(K962)-11),0)),0)+IF(L962="Aug",IF(_xlfn.NUMBERVALUE(K962)&gt;24,IF(_xlfn.NUMBERVALUE(H962)&gt;24,0,25-_xlfn.NUMBERVALUE(H962)),IF(I962="Aug",M962,_xlfn.NUMBERVALUE(K962)-1+32-_xlfn.NUMBERVALUE(H962))),0)</f>
        <v>0</v>
      </c>
      <c r="E962">
        <v>8658</v>
      </c>
      <c r="F962" t="s">
        <v>8138</v>
      </c>
      <c r="G962" t="s">
        <v>44</v>
      </c>
      <c r="H962" t="str">
        <f t="shared" ref="H962:H1025" si="380">LEFT(G962,2)</f>
        <v>29</v>
      </c>
      <c r="I962" t="str">
        <f t="shared" ref="I962:I1025" si="381">MID(G962,4,3)</f>
        <v>Jun</v>
      </c>
      <c r="J962" t="s">
        <v>173</v>
      </c>
      <c r="K962" t="str">
        <f t="shared" ref="K962:K1025" si="382">LEFT(J962,2)</f>
        <v>06</v>
      </c>
      <c r="L962" t="str">
        <f t="shared" ref="L962:L1025" si="383">MID(J962,4,3)</f>
        <v>Jul</v>
      </c>
      <c r="M962">
        <v>7</v>
      </c>
      <c r="N962">
        <f t="shared" ref="N962:N1025" si="384">+K962-H962</f>
        <v>-23</v>
      </c>
      <c r="O962">
        <f t="shared" ref="O962:O1025" si="385">IF(I962=L962,0,31-H962)</f>
        <v>2</v>
      </c>
      <c r="P962">
        <f t="shared" ref="P962:P1025" si="386">IF(I962=L962,0,K962-1)</f>
        <v>5</v>
      </c>
      <c r="Q962" t="s">
        <v>81</v>
      </c>
      <c r="R962" t="s">
        <v>25</v>
      </c>
      <c r="S962">
        <v>2</v>
      </c>
      <c r="T962">
        <v>0</v>
      </c>
      <c r="U962" s="2">
        <f>SUMIFS(SLR!L:L,SLR!D:D,'Резервации 2026'!E962)</f>
        <v>1763.5132360999999</v>
      </c>
      <c r="V962" s="2">
        <f t="shared" si="376"/>
        <v>251.93046229999999</v>
      </c>
      <c r="W962" t="s">
        <v>262</v>
      </c>
      <c r="X962" t="s">
        <v>1605</v>
      </c>
      <c r="Y962" t="s">
        <v>1594</v>
      </c>
      <c r="Z962" t="str">
        <f t="shared" ref="Z962:Z1025" si="387">MID(X962,4,3)</f>
        <v>Nov</v>
      </c>
      <c r="AA962" s="6">
        <f t="shared" si="369"/>
        <v>0</v>
      </c>
      <c r="AB962" s="6">
        <f t="shared" si="369"/>
        <v>2</v>
      </c>
      <c r="AC962" s="6">
        <f t="shared" si="369"/>
        <v>5</v>
      </c>
      <c r="AD962" s="6">
        <f t="shared" si="369"/>
        <v>0</v>
      </c>
      <c r="AE962" s="6">
        <f t="shared" si="369"/>
        <v>0</v>
      </c>
      <c r="AF962" s="6">
        <f t="shared" ref="AF962:AF1025" si="388">SUM(AA962:AE962)</f>
        <v>7</v>
      </c>
      <c r="AG962" s="6">
        <f t="shared" ref="AG962:AG1025" si="389">+AF962-M962</f>
        <v>0</v>
      </c>
      <c r="AH962" s="14" t="str">
        <f>LEFT(X962,2)&amp;"."&amp;VLOOKUP(MID(X962,4,3),'Data validation'!$A$1:$B$12,2,FALSE)&amp;".2025"</f>
        <v>21.11.2025</v>
      </c>
      <c r="AI962">
        <f t="shared" ref="AI962:AI1025" si="390">WEEKNUM(AH962)</f>
        <v>47</v>
      </c>
      <c r="AJ962" t="str">
        <f>H962&amp;"."&amp;VLOOKUP(I962,'Data validation'!$A$1:$B$12,2,FALSE)&amp;".2026"</f>
        <v>29.06.2026</v>
      </c>
      <c r="AK962">
        <f t="shared" ref="AK962:AK1025" si="391">WEEKNUM(AJ962)</f>
        <v>27</v>
      </c>
      <c r="AL962" t="e">
        <f>VLOOKUP(E962,[2]Sheet1!$A:$B,2,FALSE)</f>
        <v>#N/A</v>
      </c>
    </row>
    <row r="963" spans="1:38" x14ac:dyDescent="0.25">
      <c r="A963" t="str">
        <f>VLOOKUP(Q963,'Data validation'!$K$2:$L$50,2,FALSE)</f>
        <v>TO</v>
      </c>
      <c r="B963">
        <f t="shared" si="377"/>
        <v>0</v>
      </c>
      <c r="C963">
        <f t="shared" si="378"/>
        <v>0</v>
      </c>
      <c r="D963">
        <f t="shared" si="379"/>
        <v>5</v>
      </c>
      <c r="E963">
        <v>8198</v>
      </c>
      <c r="F963" t="s">
        <v>8139</v>
      </c>
      <c r="G963" t="s">
        <v>485</v>
      </c>
      <c r="H963" t="str">
        <f t="shared" si="380"/>
        <v>15</v>
      </c>
      <c r="I963" t="str">
        <f t="shared" si="381"/>
        <v>Jul</v>
      </c>
      <c r="J963" t="s">
        <v>84</v>
      </c>
      <c r="K963" t="str">
        <f t="shared" si="382"/>
        <v>20</v>
      </c>
      <c r="L963" t="str">
        <f t="shared" si="383"/>
        <v>Jul</v>
      </c>
      <c r="M963">
        <v>5</v>
      </c>
      <c r="N963">
        <f t="shared" si="384"/>
        <v>5</v>
      </c>
      <c r="O963">
        <f t="shared" si="385"/>
        <v>0</v>
      </c>
      <c r="P963">
        <f t="shared" si="386"/>
        <v>0</v>
      </c>
      <c r="Q963" t="s">
        <v>56</v>
      </c>
      <c r="R963" t="s">
        <v>25</v>
      </c>
      <c r="S963">
        <v>2</v>
      </c>
      <c r="T963">
        <v>2</v>
      </c>
      <c r="U963" s="2">
        <f>SUMIFS(Novoton!L:L,Novoton!D:D,'Резервации 2026'!E963)</f>
        <v>1735.9947079999999</v>
      </c>
      <c r="V963" s="2">
        <f>+U963/M963</f>
        <v>347.19894160000001</v>
      </c>
      <c r="X963" t="s">
        <v>487</v>
      </c>
      <c r="Y963" t="s">
        <v>338</v>
      </c>
      <c r="Z963" t="str">
        <f t="shared" si="387"/>
        <v>Nov</v>
      </c>
      <c r="AA963" s="6">
        <f t="shared" si="369"/>
        <v>0</v>
      </c>
      <c r="AB963" s="6">
        <f t="shared" si="369"/>
        <v>0</v>
      </c>
      <c r="AC963" s="6">
        <f t="shared" si="369"/>
        <v>5</v>
      </c>
      <c r="AD963" s="6">
        <f t="shared" si="369"/>
        <v>0</v>
      </c>
      <c r="AE963" s="6">
        <f t="shared" si="369"/>
        <v>0</v>
      </c>
      <c r="AF963" s="6">
        <f t="shared" si="388"/>
        <v>5</v>
      </c>
      <c r="AG963" s="6">
        <f t="shared" si="389"/>
        <v>0</v>
      </c>
      <c r="AH963" s="14" t="str">
        <f>LEFT(X963,2)&amp;"."&amp;VLOOKUP(MID(X963,4,3),'Data validation'!$A$1:$B$12,2,FALSE)&amp;".2025"</f>
        <v>07.11.2025</v>
      </c>
      <c r="AI963">
        <f t="shared" si="390"/>
        <v>45</v>
      </c>
      <c r="AJ963" t="str">
        <f>H963&amp;"."&amp;VLOOKUP(I963,'Data validation'!$A$1:$B$12,2,FALSE)&amp;".2026"</f>
        <v>15.07.2026</v>
      </c>
      <c r="AK963">
        <f t="shared" si="391"/>
        <v>29</v>
      </c>
      <c r="AL963" t="e">
        <f>VLOOKUP(E963,[2]Sheet1!$A:$B,2,FALSE)</f>
        <v>#N/A</v>
      </c>
    </row>
    <row r="964" spans="1:38" x14ac:dyDescent="0.25">
      <c r="A964" t="str">
        <f>VLOOKUP(Q964,'Data validation'!$K$2:$L$50,2,FALSE)</f>
        <v>TO</v>
      </c>
      <c r="B964">
        <f t="shared" si="377"/>
        <v>0</v>
      </c>
      <c r="C964">
        <f t="shared" si="378"/>
        <v>0</v>
      </c>
      <c r="D964">
        <f t="shared" si="379"/>
        <v>5</v>
      </c>
      <c r="E964">
        <v>9027</v>
      </c>
      <c r="F964" t="s">
        <v>8140</v>
      </c>
      <c r="G964" t="s">
        <v>236</v>
      </c>
      <c r="H964" t="str">
        <f t="shared" si="380"/>
        <v>17</v>
      </c>
      <c r="I964" t="str">
        <f t="shared" si="381"/>
        <v>Jul</v>
      </c>
      <c r="J964" t="s">
        <v>538</v>
      </c>
      <c r="K964" t="str">
        <f t="shared" si="382"/>
        <v>22</v>
      </c>
      <c r="L964" t="str">
        <f t="shared" si="383"/>
        <v>Jul</v>
      </c>
      <c r="M964">
        <v>5</v>
      </c>
      <c r="N964">
        <f t="shared" si="384"/>
        <v>5</v>
      </c>
      <c r="O964">
        <f t="shared" si="385"/>
        <v>0</v>
      </c>
      <c r="P964">
        <f t="shared" si="386"/>
        <v>0</v>
      </c>
      <c r="Q964" t="s">
        <v>162</v>
      </c>
      <c r="R964" t="s">
        <v>63</v>
      </c>
      <c r="S964">
        <v>3</v>
      </c>
      <c r="T964">
        <v>1</v>
      </c>
      <c r="U964" s="2">
        <f>SUMIFS(Magelan!L:L,Magelan!D:D,'Резервации 2026'!E964)</f>
        <v>1999.5428005000001</v>
      </c>
      <c r="V964" s="2">
        <f>+U964/M964</f>
        <v>399.90856010000005</v>
      </c>
      <c r="X964" t="s">
        <v>3188</v>
      </c>
      <c r="Y964" t="s">
        <v>3219</v>
      </c>
      <c r="Z964" t="str">
        <f t="shared" si="387"/>
        <v>Dec</v>
      </c>
      <c r="AA964" s="6">
        <f t="shared" si="369"/>
        <v>0</v>
      </c>
      <c r="AB964" s="6">
        <f t="shared" si="369"/>
        <v>0</v>
      </c>
      <c r="AC964" s="6">
        <f t="shared" si="369"/>
        <v>5</v>
      </c>
      <c r="AD964" s="6">
        <f t="shared" si="369"/>
        <v>0</v>
      </c>
      <c r="AE964" s="6">
        <f t="shared" si="369"/>
        <v>0</v>
      </c>
      <c r="AF964" s="6">
        <f t="shared" si="388"/>
        <v>5</v>
      </c>
      <c r="AG964" s="6">
        <f t="shared" si="389"/>
        <v>0</v>
      </c>
      <c r="AH964" s="14" t="str">
        <f>LEFT(X964,2)&amp;"."&amp;VLOOKUP(MID(X964,4,3),'Data validation'!$A$1:$B$12,2,FALSE)&amp;".2025"</f>
        <v>05.12.2025</v>
      </c>
      <c r="AI964">
        <f t="shared" si="390"/>
        <v>49</v>
      </c>
      <c r="AJ964" t="str">
        <f>H964&amp;"."&amp;VLOOKUP(I964,'Data validation'!$A$1:$B$12,2,FALSE)&amp;".2026"</f>
        <v>17.07.2026</v>
      </c>
      <c r="AK964">
        <f t="shared" si="391"/>
        <v>29</v>
      </c>
      <c r="AL964" t="e">
        <f>VLOOKUP(E964,[2]Sheet1!$A:$B,2,FALSE)</f>
        <v>#N/A</v>
      </c>
    </row>
    <row r="965" spans="1:38" x14ac:dyDescent="0.25">
      <c r="A965" t="str">
        <f>VLOOKUP(Q965,'Data validation'!$K$2:$L$50,2,FALSE)</f>
        <v>TO</v>
      </c>
      <c r="B965">
        <f t="shared" si="377"/>
        <v>0</v>
      </c>
      <c r="C965">
        <f t="shared" si="378"/>
        <v>0</v>
      </c>
      <c r="D965">
        <f t="shared" si="379"/>
        <v>5</v>
      </c>
      <c r="E965">
        <v>8723</v>
      </c>
      <c r="F965" t="s">
        <v>8114</v>
      </c>
      <c r="G965" t="s">
        <v>108</v>
      </c>
      <c r="H965" t="str">
        <f t="shared" si="380"/>
        <v>31</v>
      </c>
      <c r="I965" t="str">
        <f t="shared" si="381"/>
        <v>Jul</v>
      </c>
      <c r="J965" t="s">
        <v>290</v>
      </c>
      <c r="K965" t="str">
        <f t="shared" si="382"/>
        <v>05</v>
      </c>
      <c r="L965" t="str">
        <f t="shared" si="383"/>
        <v>Aug</v>
      </c>
      <c r="M965">
        <v>5</v>
      </c>
      <c r="N965">
        <f t="shared" si="384"/>
        <v>-26</v>
      </c>
      <c r="O965">
        <f t="shared" si="385"/>
        <v>0</v>
      </c>
      <c r="P965">
        <f t="shared" si="386"/>
        <v>4</v>
      </c>
      <c r="Q965" t="s">
        <v>1764</v>
      </c>
      <c r="R965" t="s">
        <v>57</v>
      </c>
      <c r="S965">
        <v>3</v>
      </c>
      <c r="T965">
        <v>2</v>
      </c>
      <c r="U965" s="2">
        <f>SUMIFS(Verso!L:L,Verso!D:D,'Резервации 2026'!E965)</f>
        <v>2422.3932464999998</v>
      </c>
      <c r="V965" s="2">
        <f>+U965/M965</f>
        <v>484.47864929999997</v>
      </c>
      <c r="X965" t="s">
        <v>1765</v>
      </c>
      <c r="Y965" t="s">
        <v>1538</v>
      </c>
      <c r="Z965" t="str">
        <f t="shared" si="387"/>
        <v>Nov</v>
      </c>
      <c r="AA965" s="6">
        <f t="shared" si="369"/>
        <v>0</v>
      </c>
      <c r="AB965" s="6">
        <f t="shared" si="369"/>
        <v>0</v>
      </c>
      <c r="AC965" s="6">
        <f t="shared" si="369"/>
        <v>0</v>
      </c>
      <c r="AD965" s="6">
        <f t="shared" si="369"/>
        <v>4</v>
      </c>
      <c r="AE965" s="6">
        <f t="shared" si="369"/>
        <v>0</v>
      </c>
      <c r="AF965" s="6">
        <f t="shared" si="388"/>
        <v>4</v>
      </c>
      <c r="AG965" s="6">
        <f t="shared" si="389"/>
        <v>-1</v>
      </c>
      <c r="AH965" s="14" t="str">
        <f>LEFT(X965,2)&amp;"."&amp;VLOOKUP(MID(X965,4,3),'Data validation'!$A$1:$B$12,2,FALSE)&amp;".2025"</f>
        <v>24.11.2025</v>
      </c>
      <c r="AI965">
        <f t="shared" si="390"/>
        <v>48</v>
      </c>
      <c r="AJ965" t="str">
        <f>H965&amp;"."&amp;VLOOKUP(I965,'Data validation'!$A$1:$B$12,2,FALSE)&amp;".2026"</f>
        <v>31.07.2026</v>
      </c>
      <c r="AK965">
        <f t="shared" si="391"/>
        <v>31</v>
      </c>
      <c r="AL965" t="e">
        <f>VLOOKUP(E965,[2]Sheet1!$A:$B,2,FALSE)</f>
        <v>#N/A</v>
      </c>
    </row>
    <row r="966" spans="1:38" x14ac:dyDescent="0.25">
      <c r="A966" t="str">
        <f>VLOOKUP(Q966,'Data validation'!$K$2:$L$50,2,FALSE)</f>
        <v>BOOKING</v>
      </c>
      <c r="B966">
        <f t="shared" si="377"/>
        <v>0</v>
      </c>
      <c r="C966">
        <f t="shared" si="378"/>
        <v>0</v>
      </c>
      <c r="D966">
        <f t="shared" si="379"/>
        <v>5</v>
      </c>
      <c r="E966">
        <v>8926</v>
      </c>
      <c r="F966" t="s">
        <v>8141</v>
      </c>
      <c r="G966" t="s">
        <v>85</v>
      </c>
      <c r="H966" t="str">
        <f t="shared" si="380"/>
        <v>26</v>
      </c>
      <c r="I966" t="str">
        <f t="shared" si="381"/>
        <v>Jul</v>
      </c>
      <c r="J966" t="s">
        <v>108</v>
      </c>
      <c r="K966" t="str">
        <f t="shared" si="382"/>
        <v>31</v>
      </c>
      <c r="L966" t="str">
        <f t="shared" si="383"/>
        <v>Jul</v>
      </c>
      <c r="M966">
        <v>5</v>
      </c>
      <c r="N966">
        <f t="shared" si="384"/>
        <v>5</v>
      </c>
      <c r="O966">
        <f t="shared" si="385"/>
        <v>0</v>
      </c>
      <c r="P966">
        <f t="shared" si="386"/>
        <v>0</v>
      </c>
      <c r="Q966" t="s">
        <v>587</v>
      </c>
      <c r="R966" t="s">
        <v>63</v>
      </c>
      <c r="S966">
        <v>2</v>
      </c>
      <c r="T966">
        <v>1</v>
      </c>
      <c r="U966" s="2">
        <v>2441.7371229357796</v>
      </c>
      <c r="V966" s="2">
        <v>488.34742458715596</v>
      </c>
      <c r="X966" t="s">
        <v>2985</v>
      </c>
      <c r="Y966" t="s">
        <v>3214</v>
      </c>
      <c r="Z966" t="str">
        <f t="shared" si="387"/>
        <v>Nov</v>
      </c>
      <c r="AA966" s="6">
        <f t="shared" si="369"/>
        <v>0</v>
      </c>
      <c r="AB966" s="6">
        <f t="shared" si="369"/>
        <v>0</v>
      </c>
      <c r="AC966" s="6">
        <f t="shared" si="369"/>
        <v>5</v>
      </c>
      <c r="AD966" s="6">
        <f t="shared" si="369"/>
        <v>0</v>
      </c>
      <c r="AE966" s="6">
        <f t="shared" si="369"/>
        <v>0</v>
      </c>
      <c r="AF966" s="6">
        <f t="shared" si="388"/>
        <v>5</v>
      </c>
      <c r="AG966" s="6">
        <f t="shared" si="389"/>
        <v>0</v>
      </c>
      <c r="AH966" s="14" t="str">
        <f>LEFT(X966,2)&amp;"."&amp;VLOOKUP(MID(X966,4,3),'Data validation'!$A$1:$B$12,2,FALSE)&amp;".2025"</f>
        <v>30.11.2025</v>
      </c>
      <c r="AI966">
        <f t="shared" si="390"/>
        <v>49</v>
      </c>
      <c r="AJ966" t="str">
        <f>H966&amp;"."&amp;VLOOKUP(I966,'Data validation'!$A$1:$B$12,2,FALSE)&amp;".2026"</f>
        <v>26.07.2026</v>
      </c>
      <c r="AK966">
        <f t="shared" si="391"/>
        <v>31</v>
      </c>
      <c r="AL966" t="str">
        <f>VLOOKUP(E966,[2]Sheet1!$A:$B,2,FALSE)</f>
        <v>Анулирана</v>
      </c>
    </row>
    <row r="967" spans="1:38" x14ac:dyDescent="0.25">
      <c r="A967" t="str">
        <f>VLOOKUP(Q967,'Data validation'!$K$2:$L$50,2,FALSE)</f>
        <v>TO</v>
      </c>
      <c r="B967">
        <f t="shared" si="377"/>
        <v>0</v>
      </c>
      <c r="C967">
        <f t="shared" si="378"/>
        <v>0</v>
      </c>
      <c r="D967">
        <f t="shared" si="379"/>
        <v>6</v>
      </c>
      <c r="E967">
        <v>9362</v>
      </c>
      <c r="F967" t="s">
        <v>8142</v>
      </c>
      <c r="G967" t="s">
        <v>85</v>
      </c>
      <c r="H967" t="str">
        <f t="shared" si="380"/>
        <v>26</v>
      </c>
      <c r="I967" t="str">
        <f t="shared" si="381"/>
        <v>Jul</v>
      </c>
      <c r="J967" t="s">
        <v>135</v>
      </c>
      <c r="K967" t="str">
        <f t="shared" si="382"/>
        <v>01</v>
      </c>
      <c r="L967" t="str">
        <f t="shared" si="383"/>
        <v>Aug</v>
      </c>
      <c r="M967">
        <v>6</v>
      </c>
      <c r="N967">
        <f t="shared" si="384"/>
        <v>-25</v>
      </c>
      <c r="O967">
        <f t="shared" si="385"/>
        <v>5</v>
      </c>
      <c r="P967">
        <f t="shared" si="386"/>
        <v>0</v>
      </c>
      <c r="Q967" t="s">
        <v>81</v>
      </c>
      <c r="R967" t="s">
        <v>20</v>
      </c>
      <c r="S967">
        <v>2</v>
      </c>
      <c r="T967">
        <v>2</v>
      </c>
      <c r="U967" s="2">
        <f>SUMIFS(SLR!L:L,SLR!D:D,'Резервации 2026'!E967)</f>
        <v>2392.7624220000002</v>
      </c>
      <c r="V967" s="2">
        <f t="shared" ref="V967:V972" si="392">+U967/M967</f>
        <v>398.79373700000002</v>
      </c>
      <c r="W967" t="s">
        <v>262</v>
      </c>
      <c r="X967" t="s">
        <v>4230</v>
      </c>
      <c r="Y967" t="s">
        <v>4228</v>
      </c>
      <c r="Z967" t="str">
        <f t="shared" si="387"/>
        <v>Jan</v>
      </c>
      <c r="AA967" s="6">
        <f t="shared" si="369"/>
        <v>0</v>
      </c>
      <c r="AB967" s="6">
        <f t="shared" si="369"/>
        <v>0</v>
      </c>
      <c r="AC967" s="6">
        <f t="shared" si="369"/>
        <v>5</v>
      </c>
      <c r="AD967" s="6">
        <f t="shared" si="369"/>
        <v>0</v>
      </c>
      <c r="AE967" s="6">
        <f t="shared" si="369"/>
        <v>0</v>
      </c>
      <c r="AF967" s="6">
        <f t="shared" si="388"/>
        <v>5</v>
      </c>
      <c r="AG967" s="6">
        <f t="shared" si="389"/>
        <v>-1</v>
      </c>
      <c r="AH967" s="14" t="str">
        <f>LEFT(X967,2)&amp;"."&amp;VLOOKUP(MID(X967,4,3),'Data validation'!$A$1:$B$12,2,FALSE)&amp;".2025"</f>
        <v>06.01.2025</v>
      </c>
      <c r="AI967">
        <f t="shared" si="390"/>
        <v>2</v>
      </c>
      <c r="AJ967" t="str">
        <f>H967&amp;"."&amp;VLOOKUP(I967,'Data validation'!$A$1:$B$12,2,FALSE)&amp;".2026"</f>
        <v>26.07.2026</v>
      </c>
      <c r="AK967">
        <f t="shared" si="391"/>
        <v>31</v>
      </c>
      <c r="AL967" t="e">
        <f>VLOOKUP(E967,[2]Sheet1!$A:$B,2,FALSE)</f>
        <v>#N/A</v>
      </c>
    </row>
    <row r="968" spans="1:38" x14ac:dyDescent="0.25">
      <c r="A968" t="str">
        <f>VLOOKUP(Q968,'Data validation'!$K$2:$L$50,2,FALSE)</f>
        <v>TO</v>
      </c>
      <c r="B968">
        <f t="shared" si="377"/>
        <v>0</v>
      </c>
      <c r="C968">
        <f t="shared" si="378"/>
        <v>0</v>
      </c>
      <c r="D968">
        <f t="shared" si="379"/>
        <v>5</v>
      </c>
      <c r="E968">
        <v>8082</v>
      </c>
      <c r="F968" t="s">
        <v>8143</v>
      </c>
      <c r="G968" t="s">
        <v>84</v>
      </c>
      <c r="H968" t="str">
        <f t="shared" si="380"/>
        <v>20</v>
      </c>
      <c r="I968" t="str">
        <f t="shared" si="381"/>
        <v>Jul</v>
      </c>
      <c r="J968" t="s">
        <v>107</v>
      </c>
      <c r="K968" t="str">
        <f t="shared" si="382"/>
        <v>25</v>
      </c>
      <c r="L968" t="str">
        <f t="shared" si="383"/>
        <v>Jul</v>
      </c>
      <c r="M968">
        <v>5</v>
      </c>
      <c r="N968">
        <f t="shared" si="384"/>
        <v>5</v>
      </c>
      <c r="O968">
        <f t="shared" si="385"/>
        <v>0</v>
      </c>
      <c r="P968">
        <f t="shared" si="386"/>
        <v>0</v>
      </c>
      <c r="Q968" t="s">
        <v>162</v>
      </c>
      <c r="R968" t="s">
        <v>188</v>
      </c>
      <c r="S968">
        <v>3</v>
      </c>
      <c r="T968">
        <v>1</v>
      </c>
      <c r="U968" s="2">
        <f>SUMIFS(Magelan!L:L,Magelan!D:D,'Резервации 2026'!E968)</f>
        <v>2204.4159929999996</v>
      </c>
      <c r="V968" s="2">
        <f t="shared" si="392"/>
        <v>440.8831985999999</v>
      </c>
      <c r="X968" t="s">
        <v>185</v>
      </c>
      <c r="Y968" t="s">
        <v>189</v>
      </c>
      <c r="Z968" t="str">
        <f t="shared" si="387"/>
        <v>Oct</v>
      </c>
      <c r="AA968" s="6">
        <f t="shared" si="369"/>
        <v>0</v>
      </c>
      <c r="AB968" s="6">
        <f t="shared" si="369"/>
        <v>0</v>
      </c>
      <c r="AC968" s="6">
        <f t="shared" si="369"/>
        <v>5</v>
      </c>
      <c r="AD968" s="6">
        <f t="shared" si="369"/>
        <v>0</v>
      </c>
      <c r="AE968" s="6">
        <f t="shared" si="369"/>
        <v>0</v>
      </c>
      <c r="AF968" s="6">
        <f t="shared" si="388"/>
        <v>5</v>
      </c>
      <c r="AG968" s="6">
        <f t="shared" si="389"/>
        <v>0</v>
      </c>
      <c r="AH968" s="14" t="str">
        <f>LEFT(X968,2)&amp;"."&amp;VLOOKUP(MID(X968,4,3),'Data validation'!$A$1:$B$12,2,FALSE)&amp;".2025"</f>
        <v>27.10.2025</v>
      </c>
      <c r="AI968">
        <f t="shared" si="390"/>
        <v>44</v>
      </c>
      <c r="AJ968" t="str">
        <f>H968&amp;"."&amp;VLOOKUP(I968,'Data validation'!$A$1:$B$12,2,FALSE)&amp;".2026"</f>
        <v>20.07.2026</v>
      </c>
      <c r="AK968">
        <f t="shared" si="391"/>
        <v>30</v>
      </c>
      <c r="AL968" t="e">
        <f>VLOOKUP(E968,[2]Sheet1!$A:$B,2,FALSE)</f>
        <v>#N/A</v>
      </c>
    </row>
    <row r="969" spans="1:38" x14ac:dyDescent="0.25">
      <c r="A969" t="str">
        <f>VLOOKUP(Q969,'Data validation'!$K$2:$L$50,2,FALSE)</f>
        <v>TO</v>
      </c>
      <c r="B969">
        <f t="shared" si="377"/>
        <v>0</v>
      </c>
      <c r="C969">
        <f t="shared" si="378"/>
        <v>7</v>
      </c>
      <c r="D969">
        <f t="shared" si="379"/>
        <v>0</v>
      </c>
      <c r="E969">
        <v>8931</v>
      </c>
      <c r="F969" t="s">
        <v>8144</v>
      </c>
      <c r="G969" t="s">
        <v>172</v>
      </c>
      <c r="H969" t="str">
        <f t="shared" si="380"/>
        <v>01</v>
      </c>
      <c r="I969" t="str">
        <f t="shared" si="381"/>
        <v>Jul</v>
      </c>
      <c r="J969" t="s">
        <v>593</v>
      </c>
      <c r="K969" t="str">
        <f t="shared" si="382"/>
        <v>08</v>
      </c>
      <c r="L969" t="str">
        <f t="shared" si="383"/>
        <v>Jul</v>
      </c>
      <c r="M969">
        <v>7</v>
      </c>
      <c r="N969">
        <f t="shared" si="384"/>
        <v>7</v>
      </c>
      <c r="O969">
        <f t="shared" si="385"/>
        <v>0</v>
      </c>
      <c r="P969">
        <f t="shared" si="386"/>
        <v>0</v>
      </c>
      <c r="Q969" t="s">
        <v>81</v>
      </c>
      <c r="R969" t="s">
        <v>110</v>
      </c>
      <c r="S969">
        <v>4</v>
      </c>
      <c r="T969">
        <v>0</v>
      </c>
      <c r="U969" s="2">
        <f>SUMIFS(SLR!L:L,SLR!D:D,'Резервации 2026'!E969)</f>
        <v>3510.5975002</v>
      </c>
      <c r="V969" s="2">
        <f t="shared" si="392"/>
        <v>501.51392859999999</v>
      </c>
      <c r="W969" t="s">
        <v>262</v>
      </c>
      <c r="X969" t="s">
        <v>3000</v>
      </c>
      <c r="Y969" t="s">
        <v>3214</v>
      </c>
      <c r="Z969" t="str">
        <f t="shared" si="387"/>
        <v>Nov</v>
      </c>
      <c r="AA969" s="6">
        <f t="shared" si="369"/>
        <v>0</v>
      </c>
      <c r="AB969" s="6">
        <f t="shared" si="369"/>
        <v>0</v>
      </c>
      <c r="AC969" s="6">
        <f t="shared" si="369"/>
        <v>7</v>
      </c>
      <c r="AD969" s="6">
        <f t="shared" si="369"/>
        <v>0</v>
      </c>
      <c r="AE969" s="6">
        <f t="shared" si="369"/>
        <v>0</v>
      </c>
      <c r="AF969" s="6">
        <f t="shared" si="388"/>
        <v>7</v>
      </c>
      <c r="AG969" s="6">
        <f t="shared" si="389"/>
        <v>0</v>
      </c>
      <c r="AH969" s="14" t="str">
        <f>LEFT(X969,2)&amp;"."&amp;VLOOKUP(MID(X969,4,3),'Data validation'!$A$1:$B$12,2,FALSE)&amp;".2025"</f>
        <v>30.11.2025</v>
      </c>
      <c r="AI969">
        <f t="shared" si="390"/>
        <v>49</v>
      </c>
      <c r="AJ969" t="str">
        <f>H969&amp;"."&amp;VLOOKUP(I969,'Data validation'!$A$1:$B$12,2,FALSE)&amp;".2026"</f>
        <v>01.07.2026</v>
      </c>
      <c r="AK969">
        <f t="shared" si="391"/>
        <v>27</v>
      </c>
      <c r="AL969" t="e">
        <f>VLOOKUP(E969,[2]Sheet1!$A:$B,2,FALSE)</f>
        <v>#N/A</v>
      </c>
    </row>
    <row r="970" spans="1:38" x14ac:dyDescent="0.25">
      <c r="A970" t="str">
        <f>VLOOKUP(Q970,'Data validation'!$K$2:$L$50,2,FALSE)</f>
        <v>TO</v>
      </c>
      <c r="B970">
        <f t="shared" si="377"/>
        <v>0</v>
      </c>
      <c r="C970">
        <f t="shared" si="378"/>
        <v>0</v>
      </c>
      <c r="D970">
        <f t="shared" si="379"/>
        <v>5</v>
      </c>
      <c r="E970">
        <v>8838</v>
      </c>
      <c r="F970" t="s">
        <v>8145</v>
      </c>
      <c r="G970" t="s">
        <v>107</v>
      </c>
      <c r="H970" t="str">
        <f t="shared" si="380"/>
        <v>25</v>
      </c>
      <c r="I970" t="str">
        <f t="shared" si="381"/>
        <v>Jul</v>
      </c>
      <c r="J970" t="s">
        <v>167</v>
      </c>
      <c r="K970" t="str">
        <f t="shared" si="382"/>
        <v>30</v>
      </c>
      <c r="L970" t="str">
        <f t="shared" si="383"/>
        <v>Jul</v>
      </c>
      <c r="M970">
        <v>5</v>
      </c>
      <c r="N970">
        <f t="shared" si="384"/>
        <v>5</v>
      </c>
      <c r="O970">
        <f t="shared" si="385"/>
        <v>0</v>
      </c>
      <c r="P970">
        <f t="shared" si="386"/>
        <v>0</v>
      </c>
      <c r="Q970" t="s">
        <v>162</v>
      </c>
      <c r="R970" t="s">
        <v>25</v>
      </c>
      <c r="S970">
        <v>2</v>
      </c>
      <c r="T970">
        <v>2</v>
      </c>
      <c r="U970" s="2">
        <f>SUMIFS(Magelan!L:L,Magelan!D:D,'Резервации 2026'!E970)</f>
        <v>1880.726128</v>
      </c>
      <c r="V970" s="2">
        <f t="shared" si="392"/>
        <v>376.1452256</v>
      </c>
      <c r="X970" t="s">
        <v>2026</v>
      </c>
      <c r="Y970" t="s">
        <v>1996</v>
      </c>
      <c r="Z970" t="str">
        <f t="shared" si="387"/>
        <v>Nov</v>
      </c>
      <c r="AA970" s="6">
        <f t="shared" si="369"/>
        <v>0</v>
      </c>
      <c r="AB970" s="6">
        <f t="shared" si="369"/>
        <v>0</v>
      </c>
      <c r="AC970" s="6">
        <f t="shared" si="369"/>
        <v>5</v>
      </c>
      <c r="AD970" s="6">
        <f t="shared" si="369"/>
        <v>0</v>
      </c>
      <c r="AE970" s="6">
        <f t="shared" si="369"/>
        <v>0</v>
      </c>
      <c r="AF970" s="6">
        <f t="shared" si="388"/>
        <v>5</v>
      </c>
      <c r="AG970" s="6">
        <f t="shared" si="389"/>
        <v>0</v>
      </c>
      <c r="AH970" s="14" t="str">
        <f>LEFT(X970,2)&amp;"."&amp;VLOOKUP(MID(X970,4,3),'Data validation'!$A$1:$B$12,2,FALSE)&amp;".2025"</f>
        <v>26.11.2025</v>
      </c>
      <c r="AI970">
        <f t="shared" si="390"/>
        <v>48</v>
      </c>
      <c r="AJ970" t="str">
        <f>H970&amp;"."&amp;VLOOKUP(I970,'Data validation'!$A$1:$B$12,2,FALSE)&amp;".2026"</f>
        <v>25.07.2026</v>
      </c>
      <c r="AK970">
        <f t="shared" si="391"/>
        <v>30</v>
      </c>
      <c r="AL970" t="e">
        <f>VLOOKUP(E970,[2]Sheet1!$A:$B,2,FALSE)</f>
        <v>#N/A</v>
      </c>
    </row>
    <row r="971" spans="1:38" x14ac:dyDescent="0.25">
      <c r="A971" t="str">
        <f>VLOOKUP(Q971,'Data validation'!$K$2:$L$50,2,FALSE)</f>
        <v>TO</v>
      </c>
      <c r="B971">
        <f t="shared" si="377"/>
        <v>0</v>
      </c>
      <c r="C971">
        <f t="shared" si="378"/>
        <v>0</v>
      </c>
      <c r="D971">
        <f t="shared" si="379"/>
        <v>4</v>
      </c>
      <c r="E971">
        <v>9371</v>
      </c>
      <c r="F971" t="s">
        <v>8146</v>
      </c>
      <c r="G971" t="s">
        <v>108</v>
      </c>
      <c r="H971" t="str">
        <f t="shared" si="380"/>
        <v>31</v>
      </c>
      <c r="I971" t="str">
        <f t="shared" si="381"/>
        <v>Jul</v>
      </c>
      <c r="J971" t="s">
        <v>160</v>
      </c>
      <c r="K971" t="str">
        <f t="shared" si="382"/>
        <v>04</v>
      </c>
      <c r="L971" t="str">
        <f t="shared" si="383"/>
        <v>Aug</v>
      </c>
      <c r="M971">
        <v>4</v>
      </c>
      <c r="N971">
        <f t="shared" si="384"/>
        <v>-27</v>
      </c>
      <c r="O971">
        <f t="shared" si="385"/>
        <v>0</v>
      </c>
      <c r="P971">
        <f t="shared" si="386"/>
        <v>3</v>
      </c>
      <c r="Q971" t="s">
        <v>116</v>
      </c>
      <c r="R971" t="s">
        <v>63</v>
      </c>
      <c r="S971">
        <v>3</v>
      </c>
      <c r="T971">
        <v>1</v>
      </c>
      <c r="U971" s="2">
        <f>SUMIFS(Solvex!L:L,Solvex!D:D,'Резервации 2026'!E971)</f>
        <v>2461.0600055999998</v>
      </c>
      <c r="V971" s="2">
        <f t="shared" si="392"/>
        <v>615.26500139999996</v>
      </c>
      <c r="W971" t="s">
        <v>262</v>
      </c>
      <c r="X971" t="s">
        <v>4240</v>
      </c>
      <c r="Y971" t="s">
        <v>4228</v>
      </c>
      <c r="Z971" t="str">
        <f t="shared" si="387"/>
        <v>Jan</v>
      </c>
      <c r="AA971" s="6">
        <f t="shared" ref="AA971:AE1021" si="393">IF($I971=AA$1,IF($L971=AA$1,$M971,$O971),IF($L971=AA$1,$P971,0))</f>
        <v>0</v>
      </c>
      <c r="AB971" s="6">
        <f t="shared" si="393"/>
        <v>0</v>
      </c>
      <c r="AC971" s="6">
        <f t="shared" si="393"/>
        <v>0</v>
      </c>
      <c r="AD971" s="6">
        <f t="shared" si="393"/>
        <v>3</v>
      </c>
      <c r="AE971" s="6">
        <f t="shared" si="393"/>
        <v>0</v>
      </c>
      <c r="AF971" s="6">
        <f t="shared" si="388"/>
        <v>3</v>
      </c>
      <c r="AG971" s="6">
        <f t="shared" si="389"/>
        <v>-1</v>
      </c>
      <c r="AH971" s="14" t="str">
        <f>LEFT(X971,2)&amp;"."&amp;VLOOKUP(MID(X971,4,3),'Data validation'!$A$1:$B$12,2,FALSE)&amp;".2025"</f>
        <v>06.01.2025</v>
      </c>
      <c r="AI971">
        <f t="shared" si="390"/>
        <v>2</v>
      </c>
      <c r="AJ971" t="str">
        <f>H971&amp;"."&amp;VLOOKUP(I971,'Data validation'!$A$1:$B$12,2,FALSE)&amp;".2026"</f>
        <v>31.07.2026</v>
      </c>
      <c r="AK971">
        <f t="shared" si="391"/>
        <v>31</v>
      </c>
      <c r="AL971" t="e">
        <f>VLOOKUP(E971,[2]Sheet1!$A:$B,2,FALSE)</f>
        <v>#N/A</v>
      </c>
    </row>
    <row r="972" spans="1:38" x14ac:dyDescent="0.25">
      <c r="A972" t="str">
        <f>VLOOKUP(Q972,'Data validation'!$K$2:$L$50,2,FALSE)</f>
        <v>TO</v>
      </c>
      <c r="B972">
        <f t="shared" si="377"/>
        <v>0</v>
      </c>
      <c r="C972">
        <f t="shared" si="378"/>
        <v>6</v>
      </c>
      <c r="D972">
        <f t="shared" si="379"/>
        <v>0</v>
      </c>
      <c r="E972">
        <v>8913</v>
      </c>
      <c r="F972" t="s">
        <v>8147</v>
      </c>
      <c r="G972" t="s">
        <v>120</v>
      </c>
      <c r="H972" t="str">
        <f t="shared" si="380"/>
        <v>02</v>
      </c>
      <c r="I972" t="str">
        <f t="shared" si="381"/>
        <v>Jul</v>
      </c>
      <c r="J972" t="s">
        <v>593</v>
      </c>
      <c r="K972" t="str">
        <f t="shared" si="382"/>
        <v>08</v>
      </c>
      <c r="L972" t="str">
        <f t="shared" si="383"/>
        <v>Jul</v>
      </c>
      <c r="M972">
        <v>6</v>
      </c>
      <c r="N972">
        <f t="shared" si="384"/>
        <v>6</v>
      </c>
      <c r="O972">
        <f t="shared" si="385"/>
        <v>0</v>
      </c>
      <c r="P972">
        <f t="shared" si="386"/>
        <v>0</v>
      </c>
      <c r="Q972" t="s">
        <v>81</v>
      </c>
      <c r="R972" t="s">
        <v>48</v>
      </c>
      <c r="S972">
        <v>3</v>
      </c>
      <c r="T972">
        <v>1</v>
      </c>
      <c r="U972" s="2">
        <f>SUMIFS(SLR!L:L,SLR!D:D,'Резервации 2026'!E972)</f>
        <v>0</v>
      </c>
      <c r="V972" s="2">
        <f t="shared" si="392"/>
        <v>0</v>
      </c>
      <c r="W972" t="s">
        <v>262</v>
      </c>
      <c r="X972" t="s">
        <v>2959</v>
      </c>
      <c r="Y972" t="s">
        <v>3212</v>
      </c>
      <c r="Z972" t="str">
        <f t="shared" si="387"/>
        <v>Nov</v>
      </c>
      <c r="AA972" s="6">
        <f t="shared" si="393"/>
        <v>0</v>
      </c>
      <c r="AB972" s="6">
        <f t="shared" si="393"/>
        <v>0</v>
      </c>
      <c r="AC972" s="6">
        <f t="shared" si="393"/>
        <v>6</v>
      </c>
      <c r="AD972" s="6">
        <f t="shared" si="393"/>
        <v>0</v>
      </c>
      <c r="AE972" s="6">
        <f t="shared" si="393"/>
        <v>0</v>
      </c>
      <c r="AF972" s="6">
        <f t="shared" si="388"/>
        <v>6</v>
      </c>
      <c r="AG972" s="6">
        <f t="shared" si="389"/>
        <v>0</v>
      </c>
      <c r="AH972" s="14" t="str">
        <f>LEFT(X972,2)&amp;"."&amp;VLOOKUP(MID(X972,4,3),'Data validation'!$A$1:$B$12,2,FALSE)&amp;".2025"</f>
        <v>28.11.2025</v>
      </c>
      <c r="AI972">
        <f t="shared" si="390"/>
        <v>48</v>
      </c>
      <c r="AJ972" t="str">
        <f>H972&amp;"."&amp;VLOOKUP(I972,'Data validation'!$A$1:$B$12,2,FALSE)&amp;".2026"</f>
        <v>02.07.2026</v>
      </c>
      <c r="AK972">
        <f t="shared" si="391"/>
        <v>27</v>
      </c>
      <c r="AL972" t="str">
        <f>VLOOKUP(E972,[2]Sheet1!$A:$B,2,FALSE)</f>
        <v>Анулирана</v>
      </c>
    </row>
    <row r="973" spans="1:38" x14ac:dyDescent="0.25">
      <c r="A973" t="str">
        <f>VLOOKUP(Q973,'Data validation'!$K$2:$L$50,2,FALSE)</f>
        <v>TOPOLA SKIES</v>
      </c>
      <c r="B973">
        <f t="shared" si="377"/>
        <v>0</v>
      </c>
      <c r="C973">
        <f t="shared" si="378"/>
        <v>0</v>
      </c>
      <c r="D973">
        <f t="shared" si="379"/>
        <v>7</v>
      </c>
      <c r="E973">
        <v>8797</v>
      </c>
      <c r="F973" t="s">
        <v>8056</v>
      </c>
      <c r="G973" t="s">
        <v>236</v>
      </c>
      <c r="H973" t="str">
        <f t="shared" si="380"/>
        <v>17</v>
      </c>
      <c r="I973" t="str">
        <f t="shared" si="381"/>
        <v>Jul</v>
      </c>
      <c r="J973" t="s">
        <v>156</v>
      </c>
      <c r="K973" t="str">
        <f t="shared" si="382"/>
        <v>24</v>
      </c>
      <c r="L973" t="str">
        <f t="shared" si="383"/>
        <v>Jul</v>
      </c>
      <c r="M973">
        <v>7</v>
      </c>
      <c r="N973">
        <f t="shared" si="384"/>
        <v>7</v>
      </c>
      <c r="O973">
        <f t="shared" si="385"/>
        <v>0</v>
      </c>
      <c r="P973">
        <f t="shared" si="386"/>
        <v>0</v>
      </c>
      <c r="Q973" t="s">
        <v>35</v>
      </c>
      <c r="R973" t="s">
        <v>57</v>
      </c>
      <c r="S973">
        <v>4</v>
      </c>
      <c r="T973">
        <v>1</v>
      </c>
      <c r="U973" s="2">
        <v>4408.6920275229359</v>
      </c>
      <c r="V973" s="2">
        <v>629.81314678899071</v>
      </c>
      <c r="X973" t="s">
        <v>1933</v>
      </c>
      <c r="Y973" t="s">
        <v>1761</v>
      </c>
      <c r="Z973" t="str">
        <f t="shared" si="387"/>
        <v>Nov</v>
      </c>
      <c r="AA973" s="6">
        <f t="shared" si="393"/>
        <v>0</v>
      </c>
      <c r="AB973" s="6">
        <f t="shared" si="393"/>
        <v>0</v>
      </c>
      <c r="AC973" s="6">
        <f t="shared" si="393"/>
        <v>7</v>
      </c>
      <c r="AD973" s="6">
        <f t="shared" si="393"/>
        <v>0</v>
      </c>
      <c r="AE973" s="6">
        <f t="shared" si="393"/>
        <v>0</v>
      </c>
      <c r="AF973" s="6">
        <f t="shared" si="388"/>
        <v>7</v>
      </c>
      <c r="AG973" s="6">
        <f t="shared" si="389"/>
        <v>0</v>
      </c>
      <c r="AH973" s="14" t="str">
        <f>LEFT(X973,2)&amp;"."&amp;VLOOKUP(MID(X973,4,3),'Data validation'!$A$1:$B$12,2,FALSE)&amp;".2025"</f>
        <v>24.11.2025</v>
      </c>
      <c r="AI973">
        <f t="shared" si="390"/>
        <v>48</v>
      </c>
      <c r="AJ973" t="str">
        <f>H973&amp;"."&amp;VLOOKUP(I973,'Data validation'!$A$1:$B$12,2,FALSE)&amp;".2026"</f>
        <v>17.07.2026</v>
      </c>
      <c r="AK973">
        <f t="shared" si="391"/>
        <v>29</v>
      </c>
      <c r="AL973" t="e">
        <f>VLOOKUP(E973,[2]Sheet1!$A:$B,2,FALSE)</f>
        <v>#N/A</v>
      </c>
    </row>
    <row r="974" spans="1:38" x14ac:dyDescent="0.25">
      <c r="A974" t="str">
        <f>VLOOKUP(Q974,'Data validation'!$K$2:$L$50,2,FALSE)</f>
        <v>TO</v>
      </c>
      <c r="B974">
        <f t="shared" si="377"/>
        <v>0</v>
      </c>
      <c r="C974">
        <f t="shared" si="378"/>
        <v>0</v>
      </c>
      <c r="D974">
        <f t="shared" si="379"/>
        <v>5</v>
      </c>
      <c r="E974">
        <v>9145</v>
      </c>
      <c r="F974" t="s">
        <v>8148</v>
      </c>
      <c r="G974" t="s">
        <v>85</v>
      </c>
      <c r="H974" t="str">
        <f t="shared" si="380"/>
        <v>26</v>
      </c>
      <c r="I974" t="str">
        <f t="shared" si="381"/>
        <v>Jul</v>
      </c>
      <c r="J974" t="s">
        <v>108</v>
      </c>
      <c r="K974" t="str">
        <f t="shared" si="382"/>
        <v>31</v>
      </c>
      <c r="L974" t="str">
        <f t="shared" si="383"/>
        <v>Jul</v>
      </c>
      <c r="M974">
        <v>5</v>
      </c>
      <c r="N974">
        <f t="shared" si="384"/>
        <v>5</v>
      </c>
      <c r="O974">
        <f t="shared" si="385"/>
        <v>0</v>
      </c>
      <c r="P974">
        <f t="shared" si="386"/>
        <v>0</v>
      </c>
      <c r="Q974" t="s">
        <v>116</v>
      </c>
      <c r="R974" t="s">
        <v>20</v>
      </c>
      <c r="S974">
        <v>2</v>
      </c>
      <c r="T974">
        <v>1</v>
      </c>
      <c r="U974" s="2">
        <f>SUMIFS(Solvex!L:L,Solvex!D:D,'Резервации 2026'!E974)</f>
        <v>1481.1500589999998</v>
      </c>
      <c r="V974" s="2">
        <f>+U974/M974</f>
        <v>296.23001179999994</v>
      </c>
      <c r="W974" t="s">
        <v>262</v>
      </c>
      <c r="X974" t="s">
        <v>3629</v>
      </c>
      <c r="Y974" t="s">
        <v>3625</v>
      </c>
      <c r="Z974" t="str">
        <f t="shared" si="387"/>
        <v>Dec</v>
      </c>
      <c r="AA974" s="6">
        <f t="shared" si="393"/>
        <v>0</v>
      </c>
      <c r="AB974" s="6">
        <f t="shared" si="393"/>
        <v>0</v>
      </c>
      <c r="AC974" s="6">
        <f t="shared" si="393"/>
        <v>5</v>
      </c>
      <c r="AD974" s="6">
        <f t="shared" si="393"/>
        <v>0</v>
      </c>
      <c r="AE974" s="6">
        <f t="shared" si="393"/>
        <v>0</v>
      </c>
      <c r="AF974" s="6">
        <f t="shared" si="388"/>
        <v>5</v>
      </c>
      <c r="AG974" s="6">
        <f t="shared" si="389"/>
        <v>0</v>
      </c>
      <c r="AH974" s="14" t="str">
        <f>LEFT(X974,2)&amp;"."&amp;VLOOKUP(MID(X974,4,3),'Data validation'!$A$1:$B$12,2,FALSE)&amp;".2025"</f>
        <v>19.12.2025</v>
      </c>
      <c r="AI974">
        <f t="shared" si="390"/>
        <v>51</v>
      </c>
      <c r="AJ974" t="str">
        <f>H974&amp;"."&amp;VLOOKUP(I974,'Data validation'!$A$1:$B$12,2,FALSE)&amp;".2026"</f>
        <v>26.07.2026</v>
      </c>
      <c r="AK974">
        <f t="shared" si="391"/>
        <v>31</v>
      </c>
      <c r="AL974" t="e">
        <f>VLOOKUP(E974,[2]Sheet1!$A:$B,2,FALSE)</f>
        <v>#N/A</v>
      </c>
    </row>
    <row r="975" spans="1:38" x14ac:dyDescent="0.25">
      <c r="A975" t="str">
        <f>VLOOKUP(Q975,'Data validation'!$K$2:$L$50,2,FALSE)</f>
        <v>TOPOLA SKIES</v>
      </c>
      <c r="B975">
        <f t="shared" si="377"/>
        <v>0</v>
      </c>
      <c r="C975">
        <f t="shared" si="378"/>
        <v>5</v>
      </c>
      <c r="D975">
        <f t="shared" si="379"/>
        <v>0</v>
      </c>
      <c r="E975">
        <v>8241</v>
      </c>
      <c r="F975" t="s">
        <v>8149</v>
      </c>
      <c r="G975" t="s">
        <v>181</v>
      </c>
      <c r="H975" t="str">
        <f t="shared" si="380"/>
        <v>03</v>
      </c>
      <c r="I975" t="str">
        <f t="shared" si="381"/>
        <v>Jul</v>
      </c>
      <c r="J975" t="s">
        <v>593</v>
      </c>
      <c r="K975" t="str">
        <f t="shared" si="382"/>
        <v>08</v>
      </c>
      <c r="L975" t="str">
        <f t="shared" si="383"/>
        <v>Jul</v>
      </c>
      <c r="M975">
        <v>5</v>
      </c>
      <c r="N975">
        <f t="shared" si="384"/>
        <v>5</v>
      </c>
      <c r="O975">
        <f t="shared" si="385"/>
        <v>0</v>
      </c>
      <c r="P975">
        <f t="shared" si="386"/>
        <v>0</v>
      </c>
      <c r="Q975" t="s">
        <v>35</v>
      </c>
      <c r="R975" t="s">
        <v>63</v>
      </c>
      <c r="S975">
        <v>2</v>
      </c>
      <c r="T975">
        <v>1</v>
      </c>
      <c r="U975" s="2">
        <v>1485.7130642201835</v>
      </c>
      <c r="V975" s="2">
        <v>297.14261284403665</v>
      </c>
      <c r="X975" t="s">
        <v>595</v>
      </c>
      <c r="Y975" t="s">
        <v>596</v>
      </c>
      <c r="Z975" t="str">
        <f t="shared" si="387"/>
        <v>Nov</v>
      </c>
      <c r="AA975" s="6">
        <f t="shared" si="393"/>
        <v>0</v>
      </c>
      <c r="AB975" s="6">
        <f t="shared" si="393"/>
        <v>0</v>
      </c>
      <c r="AC975" s="6">
        <f t="shared" si="393"/>
        <v>5</v>
      </c>
      <c r="AD975" s="6">
        <f t="shared" si="393"/>
        <v>0</v>
      </c>
      <c r="AE975" s="6">
        <f t="shared" si="393"/>
        <v>0</v>
      </c>
      <c r="AF975" s="6">
        <f t="shared" si="388"/>
        <v>5</v>
      </c>
      <c r="AG975" s="6">
        <f t="shared" si="389"/>
        <v>0</v>
      </c>
      <c r="AH975" s="14" t="str">
        <f>LEFT(X975,2)&amp;"."&amp;VLOOKUP(MID(X975,4,3),'Data validation'!$A$1:$B$12,2,FALSE)&amp;".2025"</f>
        <v>09.11.2025</v>
      </c>
      <c r="AI975">
        <f t="shared" si="390"/>
        <v>46</v>
      </c>
      <c r="AJ975" t="str">
        <f>H975&amp;"."&amp;VLOOKUP(I975,'Data validation'!$A$1:$B$12,2,FALSE)&amp;".2026"</f>
        <v>03.07.2026</v>
      </c>
      <c r="AK975">
        <f t="shared" si="391"/>
        <v>27</v>
      </c>
      <c r="AL975" t="e">
        <f>VLOOKUP(E975,[2]Sheet1!$A:$B,2,FALSE)</f>
        <v>#N/A</v>
      </c>
    </row>
    <row r="976" spans="1:38" x14ac:dyDescent="0.25">
      <c r="A976" t="str">
        <f>VLOOKUP(Q976,'Data validation'!$K$2:$L$50,2,FALSE)</f>
        <v>TO</v>
      </c>
      <c r="B976">
        <f t="shared" si="377"/>
        <v>0</v>
      </c>
      <c r="C976">
        <f t="shared" si="378"/>
        <v>0</v>
      </c>
      <c r="D976">
        <f t="shared" si="379"/>
        <v>9</v>
      </c>
      <c r="E976">
        <v>9047</v>
      </c>
      <c r="F976" t="s">
        <v>8150</v>
      </c>
      <c r="G976" t="s">
        <v>558</v>
      </c>
      <c r="H976" t="str">
        <f t="shared" si="380"/>
        <v>16</v>
      </c>
      <c r="I976" t="str">
        <f t="shared" si="381"/>
        <v>Jul</v>
      </c>
      <c r="J976" t="s">
        <v>107</v>
      </c>
      <c r="K976" t="str">
        <f t="shared" si="382"/>
        <v>25</v>
      </c>
      <c r="L976" t="str">
        <f t="shared" si="383"/>
        <v>Jul</v>
      </c>
      <c r="M976">
        <v>9</v>
      </c>
      <c r="N976">
        <f t="shared" si="384"/>
        <v>9</v>
      </c>
      <c r="O976">
        <f t="shared" si="385"/>
        <v>0</v>
      </c>
      <c r="P976">
        <f t="shared" si="386"/>
        <v>0</v>
      </c>
      <c r="Q976" t="s">
        <v>56</v>
      </c>
      <c r="R976" t="s">
        <v>63</v>
      </c>
      <c r="S976">
        <v>2</v>
      </c>
      <c r="T976">
        <v>2</v>
      </c>
      <c r="U976" s="2">
        <f>SUMIFS(Novoton!L:L,Novoton!D:D,'Резервации 2026'!E976)</f>
        <v>0</v>
      </c>
      <c r="V976" s="2">
        <f>+U976/M976</f>
        <v>0</v>
      </c>
      <c r="X976" t="s">
        <v>3410</v>
      </c>
      <c r="Y976" t="s">
        <v>3221</v>
      </c>
      <c r="Z976" t="str">
        <f t="shared" si="387"/>
        <v>Dec</v>
      </c>
      <c r="AA976" s="6">
        <f t="shared" si="393"/>
        <v>0</v>
      </c>
      <c r="AB976" s="6">
        <f t="shared" si="393"/>
        <v>0</v>
      </c>
      <c r="AC976" s="6">
        <f t="shared" si="393"/>
        <v>9</v>
      </c>
      <c r="AD976" s="6">
        <f t="shared" si="393"/>
        <v>0</v>
      </c>
      <c r="AE976" s="6">
        <f t="shared" si="393"/>
        <v>0</v>
      </c>
      <c r="AF976" s="6">
        <f t="shared" si="388"/>
        <v>9</v>
      </c>
      <c r="AG976" s="6">
        <f t="shared" si="389"/>
        <v>0</v>
      </c>
      <c r="AH976" s="14" t="str">
        <f>LEFT(X976,2)&amp;"."&amp;VLOOKUP(MID(X976,4,3),'Data validation'!$A$1:$B$12,2,FALSE)&amp;".2025"</f>
        <v>08.12.2025</v>
      </c>
      <c r="AI976">
        <f t="shared" si="390"/>
        <v>50</v>
      </c>
      <c r="AJ976" t="str">
        <f>H976&amp;"."&amp;VLOOKUP(I976,'Data validation'!$A$1:$B$12,2,FALSE)&amp;".2026"</f>
        <v>16.07.2026</v>
      </c>
      <c r="AK976">
        <f t="shared" si="391"/>
        <v>29</v>
      </c>
      <c r="AL976" t="str">
        <f>VLOOKUP(E976,[2]Sheet1!$A:$B,2,FALSE)</f>
        <v>Анулирана</v>
      </c>
    </row>
    <row r="977" spans="1:38" x14ac:dyDescent="0.25">
      <c r="A977" t="str">
        <f>VLOOKUP(Q977,'Data validation'!$K$2:$L$50,2,FALSE)</f>
        <v>TO</v>
      </c>
      <c r="B977">
        <f t="shared" si="377"/>
        <v>0</v>
      </c>
      <c r="C977">
        <f t="shared" si="378"/>
        <v>1</v>
      </c>
      <c r="D977">
        <f t="shared" si="379"/>
        <v>4</v>
      </c>
      <c r="E977">
        <v>8453</v>
      </c>
      <c r="F977" t="s">
        <v>8151</v>
      </c>
      <c r="G977" t="s">
        <v>182</v>
      </c>
      <c r="H977" t="str">
        <f t="shared" si="380"/>
        <v>10</v>
      </c>
      <c r="I977" t="str">
        <f t="shared" si="381"/>
        <v>Jul</v>
      </c>
      <c r="J977" t="s">
        <v>485</v>
      </c>
      <c r="K977" t="str">
        <f t="shared" si="382"/>
        <v>15</v>
      </c>
      <c r="L977" t="str">
        <f t="shared" si="383"/>
        <v>Jul</v>
      </c>
      <c r="M977">
        <v>5</v>
      </c>
      <c r="N977">
        <f t="shared" si="384"/>
        <v>5</v>
      </c>
      <c r="O977">
        <f t="shared" si="385"/>
        <v>0</v>
      </c>
      <c r="P977">
        <f t="shared" si="386"/>
        <v>0</v>
      </c>
      <c r="Q977" t="s">
        <v>81</v>
      </c>
      <c r="R977" t="s">
        <v>48</v>
      </c>
      <c r="S977">
        <v>2</v>
      </c>
      <c r="T977">
        <v>2</v>
      </c>
      <c r="U977" s="2">
        <f>SUMIFS(SLR!L:L,SLR!D:D,'Резервации 2026'!E977)</f>
        <v>1937.9341555000001</v>
      </c>
      <c r="V977" s="2">
        <f t="shared" ref="V977:V978" si="394">+U977/M977</f>
        <v>387.58683110000004</v>
      </c>
      <c r="W977" t="s">
        <v>262</v>
      </c>
      <c r="X977" t="s">
        <v>1097</v>
      </c>
      <c r="Y977" t="s">
        <v>1051</v>
      </c>
      <c r="Z977" t="str">
        <f t="shared" si="387"/>
        <v>Nov</v>
      </c>
      <c r="AA977" s="6">
        <f t="shared" si="393"/>
        <v>0</v>
      </c>
      <c r="AB977" s="6">
        <f t="shared" si="393"/>
        <v>0</v>
      </c>
      <c r="AC977" s="6">
        <f t="shared" si="393"/>
        <v>5</v>
      </c>
      <c r="AD977" s="6">
        <f t="shared" si="393"/>
        <v>0</v>
      </c>
      <c r="AE977" s="6">
        <f t="shared" si="393"/>
        <v>0</v>
      </c>
      <c r="AF977" s="6">
        <f t="shared" si="388"/>
        <v>5</v>
      </c>
      <c r="AG977" s="6">
        <f t="shared" si="389"/>
        <v>0</v>
      </c>
      <c r="AH977" s="14" t="str">
        <f>LEFT(X977,2)&amp;"."&amp;VLOOKUP(MID(X977,4,3),'Data validation'!$A$1:$B$12,2,FALSE)&amp;".2025"</f>
        <v>13.11.2025</v>
      </c>
      <c r="AI977">
        <f t="shared" si="390"/>
        <v>46</v>
      </c>
      <c r="AJ977" t="str">
        <f>H977&amp;"."&amp;VLOOKUP(I977,'Data validation'!$A$1:$B$12,2,FALSE)&amp;".2026"</f>
        <v>10.07.2026</v>
      </c>
      <c r="AK977">
        <f t="shared" si="391"/>
        <v>28</v>
      </c>
      <c r="AL977" t="e">
        <f>VLOOKUP(E977,[2]Sheet1!$A:$B,2,FALSE)</f>
        <v>#N/A</v>
      </c>
    </row>
    <row r="978" spans="1:38" x14ac:dyDescent="0.25">
      <c r="A978" t="str">
        <f>VLOOKUP(Q978,'Data validation'!$K$2:$L$50,2,FALSE)</f>
        <v>TO</v>
      </c>
      <c r="B978">
        <f t="shared" si="377"/>
        <v>0</v>
      </c>
      <c r="C978">
        <f t="shared" si="378"/>
        <v>0</v>
      </c>
      <c r="D978">
        <f t="shared" si="379"/>
        <v>5</v>
      </c>
      <c r="E978">
        <v>8968</v>
      </c>
      <c r="F978" t="s">
        <v>8152</v>
      </c>
      <c r="G978" t="s">
        <v>84</v>
      </c>
      <c r="H978" t="str">
        <f t="shared" si="380"/>
        <v>20</v>
      </c>
      <c r="I978" t="str">
        <f t="shared" si="381"/>
        <v>Jul</v>
      </c>
      <c r="J978" t="s">
        <v>107</v>
      </c>
      <c r="K978" t="str">
        <f t="shared" si="382"/>
        <v>25</v>
      </c>
      <c r="L978" t="str">
        <f t="shared" si="383"/>
        <v>Jul</v>
      </c>
      <c r="M978">
        <v>5</v>
      </c>
      <c r="N978">
        <f t="shared" si="384"/>
        <v>5</v>
      </c>
      <c r="O978">
        <f t="shared" si="385"/>
        <v>0</v>
      </c>
      <c r="P978">
        <f t="shared" si="386"/>
        <v>0</v>
      </c>
      <c r="Q978" t="s">
        <v>81</v>
      </c>
      <c r="R978" t="s">
        <v>20</v>
      </c>
      <c r="S978">
        <v>2</v>
      </c>
      <c r="T978">
        <v>0</v>
      </c>
      <c r="U978" s="2">
        <f>SUMIFS(SLR!L:L,SLR!D:D,'Резервации 2026'!E978)</f>
        <v>1481.1500589999998</v>
      </c>
      <c r="V978" s="2">
        <f t="shared" si="394"/>
        <v>296.23001179999994</v>
      </c>
      <c r="W978" t="s">
        <v>262</v>
      </c>
      <c r="X978" t="s">
        <v>3057</v>
      </c>
      <c r="Y978" t="s">
        <v>3213</v>
      </c>
      <c r="Z978" t="str">
        <f t="shared" si="387"/>
        <v>Dec</v>
      </c>
      <c r="AA978" s="6">
        <f t="shared" si="393"/>
        <v>0</v>
      </c>
      <c r="AB978" s="6">
        <f t="shared" si="393"/>
        <v>0</v>
      </c>
      <c r="AC978" s="6">
        <f t="shared" si="393"/>
        <v>5</v>
      </c>
      <c r="AD978" s="6">
        <f t="shared" si="393"/>
        <v>0</v>
      </c>
      <c r="AE978" s="6">
        <f t="shared" si="393"/>
        <v>0</v>
      </c>
      <c r="AF978" s="6">
        <f t="shared" si="388"/>
        <v>5</v>
      </c>
      <c r="AG978" s="6">
        <f t="shared" si="389"/>
        <v>0</v>
      </c>
      <c r="AH978" s="14" t="str">
        <f>LEFT(X978,2)&amp;"."&amp;VLOOKUP(MID(X978,4,3),'Data validation'!$A$1:$B$12,2,FALSE)&amp;".2025"</f>
        <v>01.12.2025</v>
      </c>
      <c r="AI978">
        <f t="shared" si="390"/>
        <v>49</v>
      </c>
      <c r="AJ978" t="str">
        <f>H978&amp;"."&amp;VLOOKUP(I978,'Data validation'!$A$1:$B$12,2,FALSE)&amp;".2026"</f>
        <v>20.07.2026</v>
      </c>
      <c r="AK978">
        <f t="shared" si="391"/>
        <v>30</v>
      </c>
      <c r="AL978" t="e">
        <f>VLOOKUP(E978,[2]Sheet1!$A:$B,2,FALSE)</f>
        <v>#N/A</v>
      </c>
    </row>
    <row r="979" spans="1:38" x14ac:dyDescent="0.25">
      <c r="A979" t="str">
        <f>VLOOKUP(Q979,'Data validation'!$K$2:$L$50,2,FALSE)</f>
        <v>TO</v>
      </c>
      <c r="B979">
        <f t="shared" si="377"/>
        <v>0</v>
      </c>
      <c r="C979">
        <f t="shared" si="378"/>
        <v>7</v>
      </c>
      <c r="D979">
        <f t="shared" si="379"/>
        <v>0</v>
      </c>
      <c r="E979">
        <v>9108</v>
      </c>
      <c r="F979" t="s">
        <v>8153</v>
      </c>
      <c r="G979" t="s">
        <v>151</v>
      </c>
      <c r="H979" t="str">
        <f t="shared" si="380"/>
        <v>19</v>
      </c>
      <c r="I979" t="str">
        <f t="shared" si="381"/>
        <v>Jun</v>
      </c>
      <c r="J979" t="s">
        <v>950</v>
      </c>
      <c r="K979" t="str">
        <f t="shared" si="382"/>
        <v>26</v>
      </c>
      <c r="L979" t="str">
        <f t="shared" si="383"/>
        <v>Jun</v>
      </c>
      <c r="M979">
        <v>7</v>
      </c>
      <c r="N979">
        <f t="shared" si="384"/>
        <v>7</v>
      </c>
      <c r="O979">
        <f t="shared" si="385"/>
        <v>0</v>
      </c>
      <c r="P979">
        <f t="shared" si="386"/>
        <v>0</v>
      </c>
      <c r="Q979" t="s">
        <v>3571</v>
      </c>
      <c r="R979" t="s">
        <v>17</v>
      </c>
      <c r="S979">
        <v>1</v>
      </c>
      <c r="T979">
        <v>1</v>
      </c>
      <c r="U979" s="2">
        <f>SUMIFS(Alma!L:L,Alma!D:D,'Резервации 2026'!E979)</f>
        <v>1143.0457268999999</v>
      </c>
      <c r="V979" s="2">
        <f>+U979/M979</f>
        <v>163.29224669999999</v>
      </c>
      <c r="X979" t="s">
        <v>3572</v>
      </c>
      <c r="Y979" t="s">
        <v>3449</v>
      </c>
      <c r="Z979" t="str">
        <f t="shared" si="387"/>
        <v>Dec</v>
      </c>
      <c r="AA979" s="6">
        <f t="shared" si="393"/>
        <v>0</v>
      </c>
      <c r="AB979" s="6">
        <f t="shared" si="393"/>
        <v>7</v>
      </c>
      <c r="AC979" s="6">
        <f t="shared" si="393"/>
        <v>0</v>
      </c>
      <c r="AD979" s="6">
        <f t="shared" si="393"/>
        <v>0</v>
      </c>
      <c r="AE979" s="6">
        <f t="shared" si="393"/>
        <v>0</v>
      </c>
      <c r="AF979" s="6">
        <f t="shared" si="388"/>
        <v>7</v>
      </c>
      <c r="AG979" s="6">
        <f t="shared" si="389"/>
        <v>0</v>
      </c>
      <c r="AH979" s="14" t="str">
        <f>LEFT(X979,2)&amp;"."&amp;VLOOKUP(MID(X979,4,3),'Data validation'!$A$1:$B$12,2,FALSE)&amp;".2025"</f>
        <v>15.12.2025</v>
      </c>
      <c r="AI979">
        <f t="shared" si="390"/>
        <v>51</v>
      </c>
      <c r="AJ979" t="str">
        <f>H979&amp;"."&amp;VLOOKUP(I979,'Data validation'!$A$1:$B$12,2,FALSE)&amp;".2026"</f>
        <v>19.06.2026</v>
      </c>
      <c r="AK979">
        <f t="shared" si="391"/>
        <v>25</v>
      </c>
      <c r="AL979" t="e">
        <f>VLOOKUP(E979,[2]Sheet1!$A:$B,2,FALSE)</f>
        <v>#N/A</v>
      </c>
    </row>
    <row r="980" spans="1:38" x14ac:dyDescent="0.25">
      <c r="A980" t="str">
        <f>VLOOKUP(Q980,'Data validation'!$K$2:$L$50,2,FALSE)</f>
        <v>TO</v>
      </c>
      <c r="B980">
        <f t="shared" si="377"/>
        <v>0</v>
      </c>
      <c r="C980">
        <f t="shared" si="378"/>
        <v>0</v>
      </c>
      <c r="D980">
        <f t="shared" si="379"/>
        <v>5</v>
      </c>
      <c r="E980">
        <v>8264</v>
      </c>
      <c r="F980" t="s">
        <v>8154</v>
      </c>
      <c r="G980" t="s">
        <v>323</v>
      </c>
      <c r="H980" t="str">
        <f t="shared" si="380"/>
        <v>11</v>
      </c>
      <c r="I980" t="str">
        <f t="shared" si="381"/>
        <v>Jul</v>
      </c>
      <c r="J980" t="s">
        <v>558</v>
      </c>
      <c r="K980" t="str">
        <f t="shared" si="382"/>
        <v>16</v>
      </c>
      <c r="L980" t="str">
        <f t="shared" si="383"/>
        <v>Jul</v>
      </c>
      <c r="M980">
        <v>5</v>
      </c>
      <c r="N980">
        <f t="shared" si="384"/>
        <v>5</v>
      </c>
      <c r="O980">
        <f t="shared" si="385"/>
        <v>0</v>
      </c>
      <c r="P980">
        <f t="shared" si="386"/>
        <v>0</v>
      </c>
      <c r="Q980" t="s">
        <v>81</v>
      </c>
      <c r="R980" t="s">
        <v>63</v>
      </c>
      <c r="S980">
        <v>2</v>
      </c>
      <c r="T980">
        <v>1</v>
      </c>
      <c r="U980" s="2">
        <f>SUMIFS(SLR!L:L,SLR!D:D,'Резервации 2026'!E980)</f>
        <v>1481.1500589999998</v>
      </c>
      <c r="V980" s="2">
        <f t="shared" ref="V980:V981" si="395">+U980/M980</f>
        <v>296.23001179999994</v>
      </c>
      <c r="W980" t="s">
        <v>262</v>
      </c>
      <c r="X980" t="s">
        <v>644</v>
      </c>
      <c r="Y980" t="s">
        <v>524</v>
      </c>
      <c r="Z980" t="str">
        <f t="shared" si="387"/>
        <v>Nov</v>
      </c>
      <c r="AA980" s="6">
        <f t="shared" si="393"/>
        <v>0</v>
      </c>
      <c r="AB980" s="6">
        <f t="shared" si="393"/>
        <v>0</v>
      </c>
      <c r="AC980" s="6">
        <f t="shared" si="393"/>
        <v>5</v>
      </c>
      <c r="AD980" s="6">
        <f t="shared" si="393"/>
        <v>0</v>
      </c>
      <c r="AE980" s="6">
        <f t="shared" si="393"/>
        <v>0</v>
      </c>
      <c r="AF980" s="6">
        <f t="shared" si="388"/>
        <v>5</v>
      </c>
      <c r="AG980" s="6">
        <f t="shared" si="389"/>
        <v>0</v>
      </c>
      <c r="AH980" s="14" t="str">
        <f>LEFT(X980,2)&amp;"."&amp;VLOOKUP(MID(X980,4,3),'Data validation'!$A$1:$B$12,2,FALSE)&amp;".2025"</f>
        <v>10.11.2025</v>
      </c>
      <c r="AI980">
        <f t="shared" si="390"/>
        <v>46</v>
      </c>
      <c r="AJ980" t="str">
        <f>H980&amp;"."&amp;VLOOKUP(I980,'Data validation'!$A$1:$B$12,2,FALSE)&amp;".2026"</f>
        <v>11.07.2026</v>
      </c>
      <c r="AK980">
        <f t="shared" si="391"/>
        <v>28</v>
      </c>
      <c r="AL980" t="e">
        <f>VLOOKUP(E980,[2]Sheet1!$A:$B,2,FALSE)</f>
        <v>#N/A</v>
      </c>
    </row>
    <row r="981" spans="1:38" x14ac:dyDescent="0.25">
      <c r="A981" t="str">
        <f>VLOOKUP(Q981,'Data validation'!$K$2:$L$50,2,FALSE)</f>
        <v>TO</v>
      </c>
      <c r="B981">
        <f t="shared" si="377"/>
        <v>0</v>
      </c>
      <c r="C981">
        <f t="shared" si="378"/>
        <v>0</v>
      </c>
      <c r="D981">
        <f t="shared" si="379"/>
        <v>5</v>
      </c>
      <c r="E981">
        <v>8951</v>
      </c>
      <c r="F981" t="s">
        <v>8155</v>
      </c>
      <c r="G981" t="s">
        <v>84</v>
      </c>
      <c r="H981" t="str">
        <f t="shared" si="380"/>
        <v>20</v>
      </c>
      <c r="I981" t="str">
        <f t="shared" si="381"/>
        <v>Jul</v>
      </c>
      <c r="J981" t="s">
        <v>107</v>
      </c>
      <c r="K981" t="str">
        <f t="shared" si="382"/>
        <v>25</v>
      </c>
      <c r="L981" t="str">
        <f t="shared" si="383"/>
        <v>Jul</v>
      </c>
      <c r="M981">
        <v>5</v>
      </c>
      <c r="N981">
        <f t="shared" si="384"/>
        <v>5</v>
      </c>
      <c r="O981">
        <f t="shared" si="385"/>
        <v>0</v>
      </c>
      <c r="P981">
        <f t="shared" si="386"/>
        <v>0</v>
      </c>
      <c r="Q981" t="s">
        <v>81</v>
      </c>
      <c r="R981" t="s">
        <v>63</v>
      </c>
      <c r="S981">
        <v>2</v>
      </c>
      <c r="T981">
        <v>0</v>
      </c>
      <c r="U981" s="2">
        <f>SUMIFS(SLR!L:L,SLR!D:D,'Резервации 2026'!E981)</f>
        <v>1481.1500589999998</v>
      </c>
      <c r="V981" s="2">
        <f t="shared" si="395"/>
        <v>296.23001179999994</v>
      </c>
      <c r="W981" t="s">
        <v>262</v>
      </c>
      <c r="X981" t="s">
        <v>3014</v>
      </c>
      <c r="Y981" t="s">
        <v>3212</v>
      </c>
      <c r="Z981" t="str">
        <f t="shared" si="387"/>
        <v>Dec</v>
      </c>
      <c r="AA981" s="6">
        <f t="shared" si="393"/>
        <v>0</v>
      </c>
      <c r="AB981" s="6">
        <f t="shared" si="393"/>
        <v>0</v>
      </c>
      <c r="AC981" s="6">
        <f t="shared" si="393"/>
        <v>5</v>
      </c>
      <c r="AD981" s="6">
        <f t="shared" si="393"/>
        <v>0</v>
      </c>
      <c r="AE981" s="6">
        <f t="shared" si="393"/>
        <v>0</v>
      </c>
      <c r="AF981" s="6">
        <f t="shared" si="388"/>
        <v>5</v>
      </c>
      <c r="AG981" s="6">
        <f t="shared" si="389"/>
        <v>0</v>
      </c>
      <c r="AH981" s="14" t="str">
        <f>LEFT(X981,2)&amp;"."&amp;VLOOKUP(MID(X981,4,3),'Data validation'!$A$1:$B$12,2,FALSE)&amp;".2025"</f>
        <v>01.12.2025</v>
      </c>
      <c r="AI981">
        <f t="shared" si="390"/>
        <v>49</v>
      </c>
      <c r="AJ981" t="str">
        <f>H981&amp;"."&amp;VLOOKUP(I981,'Data validation'!$A$1:$B$12,2,FALSE)&amp;".2026"</f>
        <v>20.07.2026</v>
      </c>
      <c r="AK981">
        <f t="shared" si="391"/>
        <v>30</v>
      </c>
      <c r="AL981" t="e">
        <f>VLOOKUP(E981,[2]Sheet1!$A:$B,2,FALSE)</f>
        <v>#N/A</v>
      </c>
    </row>
    <row r="982" spans="1:38" x14ac:dyDescent="0.25">
      <c r="A982" t="str">
        <f>VLOOKUP(Q982,'Data validation'!$K$2:$L$50,2,FALSE)</f>
        <v>TO</v>
      </c>
      <c r="B982">
        <f t="shared" si="377"/>
        <v>0</v>
      </c>
      <c r="C982">
        <f t="shared" si="378"/>
        <v>5</v>
      </c>
      <c r="D982">
        <f t="shared" si="379"/>
        <v>0</v>
      </c>
      <c r="E982">
        <v>8564</v>
      </c>
      <c r="F982" t="s">
        <v>8156</v>
      </c>
      <c r="G982" t="s">
        <v>45</v>
      </c>
      <c r="H982" t="str">
        <f t="shared" si="380"/>
        <v>04</v>
      </c>
      <c r="I982" t="str">
        <f t="shared" si="381"/>
        <v>Jul</v>
      </c>
      <c r="J982" t="s">
        <v>224</v>
      </c>
      <c r="K982" t="str">
        <f t="shared" si="382"/>
        <v>09</v>
      </c>
      <c r="L982" t="str">
        <f t="shared" si="383"/>
        <v>Jul</v>
      </c>
      <c r="M982">
        <v>5</v>
      </c>
      <c r="N982">
        <f t="shared" si="384"/>
        <v>5</v>
      </c>
      <c r="O982">
        <f t="shared" si="385"/>
        <v>0</v>
      </c>
      <c r="P982">
        <f t="shared" si="386"/>
        <v>0</v>
      </c>
      <c r="Q982" t="s">
        <v>226</v>
      </c>
      <c r="R982" t="s">
        <v>17</v>
      </c>
      <c r="S982">
        <v>2</v>
      </c>
      <c r="T982">
        <v>1</v>
      </c>
      <c r="U982" s="2">
        <f>SUMIFS(Sunny!L:L,Sunny!D:D,'Резервации 2026'!E982)</f>
        <v>1205.7691950000001</v>
      </c>
      <c r="V982" s="2">
        <f>+U982/M982</f>
        <v>241.153839</v>
      </c>
      <c r="W982" t="s">
        <v>227</v>
      </c>
      <c r="X982" t="s">
        <v>1384</v>
      </c>
      <c r="Y982" t="s">
        <v>1295</v>
      </c>
      <c r="Z982" t="str">
        <f t="shared" si="387"/>
        <v>Nov</v>
      </c>
      <c r="AA982" s="6">
        <f t="shared" si="393"/>
        <v>0</v>
      </c>
      <c r="AB982" s="6">
        <f t="shared" si="393"/>
        <v>0</v>
      </c>
      <c r="AC982" s="6">
        <f t="shared" si="393"/>
        <v>5</v>
      </c>
      <c r="AD982" s="6">
        <f t="shared" si="393"/>
        <v>0</v>
      </c>
      <c r="AE982" s="6">
        <f t="shared" si="393"/>
        <v>0</v>
      </c>
      <c r="AF982" s="6">
        <f t="shared" si="388"/>
        <v>5</v>
      </c>
      <c r="AG982" s="6">
        <f t="shared" si="389"/>
        <v>0</v>
      </c>
      <c r="AH982" s="14" t="str">
        <f>LEFT(X982,2)&amp;"."&amp;VLOOKUP(MID(X982,4,3),'Data validation'!$A$1:$B$12,2,FALSE)&amp;".2025"</f>
        <v>17.11.2025</v>
      </c>
      <c r="AI982">
        <f t="shared" si="390"/>
        <v>47</v>
      </c>
      <c r="AJ982" t="str">
        <f>H982&amp;"."&amp;VLOOKUP(I982,'Data validation'!$A$1:$B$12,2,FALSE)&amp;".2026"</f>
        <v>04.07.2026</v>
      </c>
      <c r="AK982">
        <f t="shared" si="391"/>
        <v>27</v>
      </c>
      <c r="AL982" t="e">
        <f>VLOOKUP(E982,[2]Sheet1!$A:$B,2,FALSE)</f>
        <v>#N/A</v>
      </c>
    </row>
    <row r="983" spans="1:38" x14ac:dyDescent="0.25">
      <c r="A983" t="str">
        <f>VLOOKUP(Q983,'Data validation'!$K$2:$L$50,2,FALSE)</f>
        <v>TO</v>
      </c>
      <c r="B983">
        <f t="shared" si="377"/>
        <v>0</v>
      </c>
      <c r="C983">
        <f t="shared" si="378"/>
        <v>0</v>
      </c>
      <c r="D983">
        <f t="shared" si="379"/>
        <v>6</v>
      </c>
      <c r="E983">
        <v>9412</v>
      </c>
      <c r="F983" t="s">
        <v>8157</v>
      </c>
      <c r="G983" t="s">
        <v>495</v>
      </c>
      <c r="H983" t="str">
        <f t="shared" si="380"/>
        <v>28</v>
      </c>
      <c r="I983" t="str">
        <f t="shared" si="381"/>
        <v>Jul</v>
      </c>
      <c r="J983" t="s">
        <v>340</v>
      </c>
      <c r="K983" t="str">
        <f t="shared" si="382"/>
        <v>03</v>
      </c>
      <c r="L983" t="str">
        <f t="shared" si="383"/>
        <v>Aug</v>
      </c>
      <c r="M983">
        <v>6</v>
      </c>
      <c r="N983">
        <f t="shared" si="384"/>
        <v>-25</v>
      </c>
      <c r="O983">
        <f t="shared" si="385"/>
        <v>3</v>
      </c>
      <c r="P983">
        <f t="shared" si="386"/>
        <v>2</v>
      </c>
      <c r="Q983" t="s">
        <v>162</v>
      </c>
      <c r="R983" t="s">
        <v>48</v>
      </c>
      <c r="S983">
        <v>2</v>
      </c>
      <c r="T983">
        <v>2</v>
      </c>
      <c r="U983" s="2">
        <f>SUMIFS(Magelan!L:L,Magelan!D:D,'Резервации 2026'!E983)</f>
        <v>2713.1273759999999</v>
      </c>
      <c r="V983" s="2">
        <f>+U983/M983</f>
        <v>452.18789599999997</v>
      </c>
      <c r="W983" t="s">
        <v>262</v>
      </c>
      <c r="X983" t="s">
        <v>4292</v>
      </c>
      <c r="Y983" t="s">
        <v>4286</v>
      </c>
      <c r="Z983" t="str">
        <f t="shared" si="387"/>
        <v>Jan</v>
      </c>
      <c r="AA983" s="6">
        <f t="shared" si="393"/>
        <v>0</v>
      </c>
      <c r="AB983" s="6">
        <f t="shared" si="393"/>
        <v>0</v>
      </c>
      <c r="AC983" s="6">
        <f t="shared" si="393"/>
        <v>3</v>
      </c>
      <c r="AD983" s="6">
        <f t="shared" si="393"/>
        <v>2</v>
      </c>
      <c r="AE983" s="6">
        <f t="shared" si="393"/>
        <v>0</v>
      </c>
      <c r="AF983" s="6">
        <f t="shared" si="388"/>
        <v>5</v>
      </c>
      <c r="AG983" s="6">
        <f t="shared" si="389"/>
        <v>-1</v>
      </c>
      <c r="AH983" s="14" t="str">
        <f>LEFT(X983,2)&amp;"."&amp;VLOOKUP(MID(X983,4,3),'Data validation'!$A$1:$B$12,2,FALSE)&amp;".2025"</f>
        <v>09.01.2025</v>
      </c>
      <c r="AI983">
        <f t="shared" si="390"/>
        <v>2</v>
      </c>
      <c r="AJ983" t="str">
        <f>H983&amp;"."&amp;VLOOKUP(I983,'Data validation'!$A$1:$B$12,2,FALSE)&amp;".2026"</f>
        <v>28.07.2026</v>
      </c>
      <c r="AK983">
        <f t="shared" si="391"/>
        <v>31</v>
      </c>
      <c r="AL983" t="e">
        <f>VLOOKUP(E983,[2]Sheet1!$A:$B,2,FALSE)</f>
        <v>#N/A</v>
      </c>
    </row>
    <row r="984" spans="1:38" x14ac:dyDescent="0.25">
      <c r="A984" t="str">
        <f>VLOOKUP(Q984,'Data validation'!$K$2:$L$50,2,FALSE)</f>
        <v>TO</v>
      </c>
      <c r="B984">
        <f t="shared" si="377"/>
        <v>0</v>
      </c>
      <c r="C984">
        <f t="shared" si="378"/>
        <v>0</v>
      </c>
      <c r="D984">
        <f t="shared" si="379"/>
        <v>5</v>
      </c>
      <c r="E984">
        <v>9206</v>
      </c>
      <c r="F984" t="s">
        <v>8158</v>
      </c>
      <c r="G984" t="s">
        <v>94</v>
      </c>
      <c r="H984" t="str">
        <f t="shared" si="380"/>
        <v>27</v>
      </c>
      <c r="I984" t="str">
        <f t="shared" si="381"/>
        <v>Jul</v>
      </c>
      <c r="J984" t="s">
        <v>135</v>
      </c>
      <c r="K984" t="str">
        <f t="shared" si="382"/>
        <v>01</v>
      </c>
      <c r="L984" t="str">
        <f t="shared" si="383"/>
        <v>Aug</v>
      </c>
      <c r="M984">
        <v>5</v>
      </c>
      <c r="N984">
        <f t="shared" si="384"/>
        <v>-26</v>
      </c>
      <c r="O984">
        <f t="shared" si="385"/>
        <v>4</v>
      </c>
      <c r="P984">
        <f t="shared" si="386"/>
        <v>0</v>
      </c>
      <c r="Q984" t="s">
        <v>81</v>
      </c>
      <c r="R984" t="s">
        <v>63</v>
      </c>
      <c r="S984">
        <v>2</v>
      </c>
      <c r="T984">
        <v>1</v>
      </c>
      <c r="U984" s="2">
        <f>SUMIFS(SLR!L:L,SLR!D:D,'Резервации 2026'!E984)</f>
        <v>1481.1500589999998</v>
      </c>
      <c r="V984" s="2">
        <f>+U984/M984</f>
        <v>296.23001179999994</v>
      </c>
      <c r="W984" t="s">
        <v>262</v>
      </c>
      <c r="X984" t="s">
        <v>3718</v>
      </c>
      <c r="Y984" t="s">
        <v>3708</v>
      </c>
      <c r="Z984" t="str">
        <f t="shared" si="387"/>
        <v>Dec</v>
      </c>
      <c r="AA984" s="6">
        <f t="shared" si="393"/>
        <v>0</v>
      </c>
      <c r="AB984" s="6">
        <f t="shared" si="393"/>
        <v>0</v>
      </c>
      <c r="AC984" s="6">
        <f t="shared" si="393"/>
        <v>4</v>
      </c>
      <c r="AD984" s="6">
        <f t="shared" si="393"/>
        <v>0</v>
      </c>
      <c r="AE984" s="6">
        <f t="shared" si="393"/>
        <v>0</v>
      </c>
      <c r="AF984" s="6">
        <f t="shared" si="388"/>
        <v>4</v>
      </c>
      <c r="AG984" s="6">
        <f t="shared" si="389"/>
        <v>-1</v>
      </c>
      <c r="AH984" s="14" t="str">
        <f>LEFT(X984,2)&amp;"."&amp;VLOOKUP(MID(X984,4,3),'Data validation'!$A$1:$B$12,2,FALSE)&amp;".2025"</f>
        <v>28.12.2025</v>
      </c>
      <c r="AI984">
        <f t="shared" si="390"/>
        <v>53</v>
      </c>
      <c r="AJ984" t="str">
        <f>H984&amp;"."&amp;VLOOKUP(I984,'Data validation'!$A$1:$B$12,2,FALSE)&amp;".2026"</f>
        <v>27.07.2026</v>
      </c>
      <c r="AK984">
        <f t="shared" si="391"/>
        <v>31</v>
      </c>
      <c r="AL984" t="e">
        <f>VLOOKUP(E984,[2]Sheet1!$A:$B,2,FALSE)</f>
        <v>#N/A</v>
      </c>
    </row>
    <row r="985" spans="1:38" x14ac:dyDescent="0.25">
      <c r="A985" t="str">
        <f>VLOOKUP(Q985,'Data validation'!$K$2:$L$50,2,FALSE)</f>
        <v>TO</v>
      </c>
      <c r="B985">
        <f t="shared" si="377"/>
        <v>5</v>
      </c>
      <c r="C985">
        <f t="shared" si="378"/>
        <v>0</v>
      </c>
      <c r="D985">
        <f t="shared" si="379"/>
        <v>0</v>
      </c>
      <c r="E985">
        <v>8440</v>
      </c>
      <c r="F985" t="s">
        <v>8159</v>
      </c>
      <c r="G985" t="s">
        <v>825</v>
      </c>
      <c r="H985" t="str">
        <f t="shared" si="380"/>
        <v>10</v>
      </c>
      <c r="I985" t="str">
        <f t="shared" si="381"/>
        <v>Jun</v>
      </c>
      <c r="J985" t="s">
        <v>280</v>
      </c>
      <c r="K985" t="str">
        <f t="shared" si="382"/>
        <v>15</v>
      </c>
      <c r="L985" t="str">
        <f t="shared" si="383"/>
        <v>Jun</v>
      </c>
      <c r="M985">
        <v>5</v>
      </c>
      <c r="N985">
        <f t="shared" si="384"/>
        <v>5</v>
      </c>
      <c r="O985">
        <f t="shared" si="385"/>
        <v>0</v>
      </c>
      <c r="P985">
        <f t="shared" si="386"/>
        <v>0</v>
      </c>
      <c r="Q985" t="s">
        <v>852</v>
      </c>
      <c r="R985" t="s">
        <v>17</v>
      </c>
      <c r="S985">
        <v>2</v>
      </c>
      <c r="T985">
        <v>0</v>
      </c>
      <c r="U985" s="2">
        <f>SUMIFS(VTS!L:L,VTS!D:D,'Резервации 2026'!E985)</f>
        <v>753.58129900000006</v>
      </c>
      <c r="V985" s="2">
        <f>+U985/M985</f>
        <v>150.71625980000002</v>
      </c>
      <c r="W985" t="s">
        <v>262</v>
      </c>
      <c r="X985" t="s">
        <v>1060</v>
      </c>
      <c r="Y985" t="s">
        <v>953</v>
      </c>
      <c r="Z985" t="str">
        <f t="shared" si="387"/>
        <v>Nov</v>
      </c>
      <c r="AA985" s="6">
        <f t="shared" si="393"/>
        <v>0</v>
      </c>
      <c r="AB985" s="6">
        <f t="shared" si="393"/>
        <v>5</v>
      </c>
      <c r="AC985" s="6">
        <f t="shared" si="393"/>
        <v>0</v>
      </c>
      <c r="AD985" s="6">
        <f t="shared" si="393"/>
        <v>0</v>
      </c>
      <c r="AE985" s="6">
        <f t="shared" si="393"/>
        <v>0</v>
      </c>
      <c r="AF985" s="6">
        <f t="shared" si="388"/>
        <v>5</v>
      </c>
      <c r="AG985" s="6">
        <f t="shared" si="389"/>
        <v>0</v>
      </c>
      <c r="AH985" s="14" t="str">
        <f>LEFT(X985,2)&amp;"."&amp;VLOOKUP(MID(X985,4,3),'Data validation'!$A$1:$B$12,2,FALSE)&amp;".2025"</f>
        <v>13.11.2025</v>
      </c>
      <c r="AI985">
        <f t="shared" si="390"/>
        <v>46</v>
      </c>
      <c r="AJ985" t="str">
        <f>H985&amp;"."&amp;VLOOKUP(I985,'Data validation'!$A$1:$B$12,2,FALSE)&amp;".2026"</f>
        <v>10.06.2026</v>
      </c>
      <c r="AK985">
        <f t="shared" si="391"/>
        <v>24</v>
      </c>
      <c r="AL985" t="e">
        <f>VLOOKUP(E985,[2]Sheet1!$A:$B,2,FALSE)</f>
        <v>#N/A</v>
      </c>
    </row>
    <row r="986" spans="1:38" x14ac:dyDescent="0.25">
      <c r="A986" t="str">
        <f>VLOOKUP(Q986,'Data validation'!$K$2:$L$50,2,FALSE)</f>
        <v>TOPOLA SKIES</v>
      </c>
      <c r="B986">
        <f t="shared" si="377"/>
        <v>0</v>
      </c>
      <c r="C986">
        <f t="shared" si="378"/>
        <v>5</v>
      </c>
      <c r="D986">
        <f t="shared" si="379"/>
        <v>0</v>
      </c>
      <c r="E986">
        <v>8133</v>
      </c>
      <c r="F986" t="s">
        <v>8160</v>
      </c>
      <c r="G986" t="s">
        <v>303</v>
      </c>
      <c r="H986" t="str">
        <f t="shared" si="380"/>
        <v>25</v>
      </c>
      <c r="I986" t="str">
        <f t="shared" si="381"/>
        <v>Jun</v>
      </c>
      <c r="J986" t="s">
        <v>71</v>
      </c>
      <c r="K986" t="str">
        <f t="shared" si="382"/>
        <v>30</v>
      </c>
      <c r="L986" t="str">
        <f t="shared" si="383"/>
        <v>Jun</v>
      </c>
      <c r="M986">
        <v>5</v>
      </c>
      <c r="N986">
        <f t="shared" si="384"/>
        <v>5</v>
      </c>
      <c r="O986">
        <f t="shared" si="385"/>
        <v>0</v>
      </c>
      <c r="P986">
        <f t="shared" si="386"/>
        <v>0</v>
      </c>
      <c r="Q986" t="s">
        <v>35</v>
      </c>
      <c r="R986" t="s">
        <v>57</v>
      </c>
      <c r="S986">
        <v>1</v>
      </c>
      <c r="T986">
        <v>4</v>
      </c>
      <c r="U986" s="2">
        <v>2637.6789908256874</v>
      </c>
      <c r="V986" s="2">
        <v>527.53579816513752</v>
      </c>
      <c r="X986" t="s">
        <v>305</v>
      </c>
      <c r="Y986" t="s">
        <v>301</v>
      </c>
      <c r="Z986" t="str">
        <f t="shared" si="387"/>
        <v>Nov</v>
      </c>
      <c r="AA986" s="6">
        <f t="shared" si="393"/>
        <v>0</v>
      </c>
      <c r="AB986" s="6">
        <f t="shared" si="393"/>
        <v>5</v>
      </c>
      <c r="AC986" s="6">
        <f t="shared" si="393"/>
        <v>0</v>
      </c>
      <c r="AD986" s="6">
        <f t="shared" si="393"/>
        <v>0</v>
      </c>
      <c r="AE986" s="6">
        <f t="shared" si="393"/>
        <v>0</v>
      </c>
      <c r="AF986" s="6">
        <f t="shared" si="388"/>
        <v>5</v>
      </c>
      <c r="AG986" s="6">
        <f t="shared" si="389"/>
        <v>0</v>
      </c>
      <c r="AH986" s="14" t="str">
        <f>LEFT(X986,2)&amp;"."&amp;VLOOKUP(MID(X986,4,3),'Data validation'!$A$1:$B$12,2,FALSE)&amp;".2025"</f>
        <v>06.11.2025</v>
      </c>
      <c r="AI986">
        <f t="shared" si="390"/>
        <v>45</v>
      </c>
      <c r="AJ986" t="str">
        <f>H986&amp;"."&amp;VLOOKUP(I986,'Data validation'!$A$1:$B$12,2,FALSE)&amp;".2026"</f>
        <v>25.06.2026</v>
      </c>
      <c r="AK986">
        <f t="shared" si="391"/>
        <v>26</v>
      </c>
      <c r="AL986" t="e">
        <f>VLOOKUP(E986,[2]Sheet1!$A:$B,2,FALSE)</f>
        <v>#N/A</v>
      </c>
    </row>
    <row r="987" spans="1:38" x14ac:dyDescent="0.25">
      <c r="A987" t="str">
        <f>VLOOKUP(Q987,'Data validation'!$K$2:$L$50,2,FALSE)</f>
        <v>TOPOLA SKIES</v>
      </c>
      <c r="B987">
        <f t="shared" si="377"/>
        <v>0</v>
      </c>
      <c r="C987">
        <f t="shared" si="378"/>
        <v>5</v>
      </c>
      <c r="D987">
        <f t="shared" si="379"/>
        <v>0</v>
      </c>
      <c r="E987">
        <v>8652</v>
      </c>
      <c r="F987" t="s">
        <v>8161</v>
      </c>
      <c r="G987" t="s">
        <v>275</v>
      </c>
      <c r="H987" t="str">
        <f t="shared" si="380"/>
        <v>22</v>
      </c>
      <c r="I987" t="str">
        <f t="shared" si="381"/>
        <v>Jun</v>
      </c>
      <c r="J987" t="s">
        <v>126</v>
      </c>
      <c r="K987" t="str">
        <f t="shared" si="382"/>
        <v>27</v>
      </c>
      <c r="L987" t="str">
        <f t="shared" si="383"/>
        <v>Jun</v>
      </c>
      <c r="M987">
        <v>5</v>
      </c>
      <c r="N987">
        <f t="shared" si="384"/>
        <v>5</v>
      </c>
      <c r="O987">
        <f t="shared" si="385"/>
        <v>0</v>
      </c>
      <c r="P987">
        <f t="shared" si="386"/>
        <v>0</v>
      </c>
      <c r="Q987" t="s">
        <v>35</v>
      </c>
      <c r="R987" t="s">
        <v>57</v>
      </c>
      <c r="S987">
        <v>2</v>
      </c>
      <c r="T987">
        <v>3</v>
      </c>
      <c r="U987" s="2">
        <v>2528.5831522935778</v>
      </c>
      <c r="V987" s="2">
        <v>505.71663045871554</v>
      </c>
      <c r="X987" t="s">
        <v>1590</v>
      </c>
      <c r="Y987" t="s">
        <v>1538</v>
      </c>
      <c r="Z987" t="str">
        <f t="shared" si="387"/>
        <v>Nov</v>
      </c>
      <c r="AA987" s="6">
        <f t="shared" si="393"/>
        <v>0</v>
      </c>
      <c r="AB987" s="6">
        <f t="shared" si="393"/>
        <v>5</v>
      </c>
      <c r="AC987" s="6">
        <f t="shared" si="393"/>
        <v>0</v>
      </c>
      <c r="AD987" s="6">
        <f t="shared" si="393"/>
        <v>0</v>
      </c>
      <c r="AE987" s="6">
        <f t="shared" si="393"/>
        <v>0</v>
      </c>
      <c r="AF987" s="6">
        <f t="shared" si="388"/>
        <v>5</v>
      </c>
      <c r="AG987" s="6">
        <f t="shared" si="389"/>
        <v>0</v>
      </c>
      <c r="AH987" s="14" t="str">
        <f>LEFT(X987,2)&amp;"."&amp;VLOOKUP(MID(X987,4,3),'Data validation'!$A$1:$B$12,2,FALSE)&amp;".2025"</f>
        <v>20.11.2025</v>
      </c>
      <c r="AI987">
        <f t="shared" si="390"/>
        <v>47</v>
      </c>
      <c r="AJ987" t="str">
        <f>H987&amp;"."&amp;VLOOKUP(I987,'Data validation'!$A$1:$B$12,2,FALSE)&amp;".2026"</f>
        <v>22.06.2026</v>
      </c>
      <c r="AK987">
        <f t="shared" si="391"/>
        <v>26</v>
      </c>
      <c r="AL987" t="e">
        <f>VLOOKUP(E987,[2]Sheet1!$A:$B,2,FALSE)</f>
        <v>#N/A</v>
      </c>
    </row>
    <row r="988" spans="1:38" x14ac:dyDescent="0.25">
      <c r="A988" t="str">
        <f>VLOOKUP(Q988,'Data validation'!$K$2:$L$50,2,FALSE)</f>
        <v>TO</v>
      </c>
      <c r="B988">
        <f t="shared" si="377"/>
        <v>0</v>
      </c>
      <c r="C988">
        <f t="shared" si="378"/>
        <v>5</v>
      </c>
      <c r="D988">
        <f t="shared" si="379"/>
        <v>0</v>
      </c>
      <c r="E988">
        <v>8487</v>
      </c>
      <c r="F988" t="s">
        <v>8162</v>
      </c>
      <c r="G988" t="s">
        <v>275</v>
      </c>
      <c r="H988" t="str">
        <f t="shared" si="380"/>
        <v>22</v>
      </c>
      <c r="I988" t="str">
        <f t="shared" si="381"/>
        <v>Jun</v>
      </c>
      <c r="J988" t="s">
        <v>126</v>
      </c>
      <c r="K988" t="str">
        <f t="shared" si="382"/>
        <v>27</v>
      </c>
      <c r="L988" t="str">
        <f t="shared" si="383"/>
        <v>Jun</v>
      </c>
      <c r="M988">
        <v>5</v>
      </c>
      <c r="N988">
        <f t="shared" si="384"/>
        <v>5</v>
      </c>
      <c r="O988">
        <f t="shared" si="385"/>
        <v>0</v>
      </c>
      <c r="P988">
        <f t="shared" si="386"/>
        <v>0</v>
      </c>
      <c r="Q988" t="s">
        <v>81</v>
      </c>
      <c r="R988" t="s">
        <v>48</v>
      </c>
      <c r="S988">
        <v>2</v>
      </c>
      <c r="T988">
        <v>1</v>
      </c>
      <c r="U988" s="2">
        <f>SUMIFS(SLR!L:L,SLR!D:D,'Резервации 2026'!E988)</f>
        <v>1317.7795790999999</v>
      </c>
      <c r="V988" s="2">
        <f>+U988/M988</f>
        <v>263.55591582</v>
      </c>
      <c r="W988" t="s">
        <v>262</v>
      </c>
      <c r="X988" t="s">
        <v>1187</v>
      </c>
      <c r="Y988" t="s">
        <v>1138</v>
      </c>
      <c r="Z988" t="str">
        <f t="shared" si="387"/>
        <v>Nov</v>
      </c>
      <c r="AA988" s="6">
        <f t="shared" si="393"/>
        <v>0</v>
      </c>
      <c r="AB988" s="6">
        <f t="shared" si="393"/>
        <v>5</v>
      </c>
      <c r="AC988" s="6">
        <f t="shared" si="393"/>
        <v>0</v>
      </c>
      <c r="AD988" s="6">
        <f t="shared" si="393"/>
        <v>0</v>
      </c>
      <c r="AE988" s="6">
        <f t="shared" si="393"/>
        <v>0</v>
      </c>
      <c r="AF988" s="6">
        <f t="shared" si="388"/>
        <v>5</v>
      </c>
      <c r="AG988" s="6">
        <f t="shared" si="389"/>
        <v>0</v>
      </c>
      <c r="AH988" s="14" t="str">
        <f>LEFT(X988,2)&amp;"."&amp;VLOOKUP(MID(X988,4,3),'Data validation'!$A$1:$B$12,2,FALSE)&amp;".2025"</f>
        <v>14.11.2025</v>
      </c>
      <c r="AI988">
        <f t="shared" si="390"/>
        <v>46</v>
      </c>
      <c r="AJ988" t="str">
        <f>H988&amp;"."&amp;VLOOKUP(I988,'Data validation'!$A$1:$B$12,2,FALSE)&amp;".2026"</f>
        <v>22.06.2026</v>
      </c>
      <c r="AK988">
        <f t="shared" si="391"/>
        <v>26</v>
      </c>
      <c r="AL988" t="e">
        <f>VLOOKUP(E988,[2]Sheet1!$A:$B,2,FALSE)</f>
        <v>#N/A</v>
      </c>
    </row>
    <row r="989" spans="1:38" x14ac:dyDescent="0.25">
      <c r="A989" t="str">
        <f>VLOOKUP(Q989,'Data validation'!$K$2:$L$50,2,FALSE)</f>
        <v>TO</v>
      </c>
      <c r="B989">
        <f t="shared" si="377"/>
        <v>0</v>
      </c>
      <c r="C989">
        <f t="shared" si="378"/>
        <v>7</v>
      </c>
      <c r="D989">
        <f t="shared" si="379"/>
        <v>0</v>
      </c>
      <c r="E989">
        <v>8349</v>
      </c>
      <c r="F989" t="s">
        <v>8163</v>
      </c>
      <c r="G989" t="s">
        <v>172</v>
      </c>
      <c r="H989" t="str">
        <f t="shared" si="380"/>
        <v>01</v>
      </c>
      <c r="I989" t="str">
        <f t="shared" si="381"/>
        <v>Jul</v>
      </c>
      <c r="J989" t="s">
        <v>593</v>
      </c>
      <c r="K989" t="str">
        <f t="shared" si="382"/>
        <v>08</v>
      </c>
      <c r="L989" t="str">
        <f t="shared" si="383"/>
        <v>Jul</v>
      </c>
      <c r="M989">
        <v>7</v>
      </c>
      <c r="N989">
        <f t="shared" si="384"/>
        <v>7</v>
      </c>
      <c r="O989">
        <f t="shared" si="385"/>
        <v>0</v>
      </c>
      <c r="P989">
        <f t="shared" si="386"/>
        <v>0</v>
      </c>
      <c r="Q989" t="s">
        <v>852</v>
      </c>
      <c r="R989" t="s">
        <v>63</v>
      </c>
      <c r="S989">
        <v>2</v>
      </c>
      <c r="T989">
        <v>2</v>
      </c>
      <c r="U989" s="2">
        <f>SUMIFS(VTS!L:L,VTS!D:D,'Резервации 2026'!E989)</f>
        <v>2166.7075906</v>
      </c>
      <c r="V989" s="2">
        <f>+U989/M989</f>
        <v>309.5296558</v>
      </c>
      <c r="W989" t="s">
        <v>262</v>
      </c>
      <c r="X989" t="s">
        <v>859</v>
      </c>
      <c r="Y989" t="s">
        <v>637</v>
      </c>
      <c r="Z989" t="str">
        <f t="shared" si="387"/>
        <v>Nov</v>
      </c>
      <c r="AA989" s="6">
        <f t="shared" si="393"/>
        <v>0</v>
      </c>
      <c r="AB989" s="6">
        <f t="shared" si="393"/>
        <v>0</v>
      </c>
      <c r="AC989" s="6">
        <f t="shared" si="393"/>
        <v>7</v>
      </c>
      <c r="AD989" s="6">
        <f t="shared" si="393"/>
        <v>0</v>
      </c>
      <c r="AE989" s="6">
        <f t="shared" si="393"/>
        <v>0</v>
      </c>
      <c r="AF989" s="6">
        <f t="shared" si="388"/>
        <v>7</v>
      </c>
      <c r="AG989" s="6">
        <f t="shared" si="389"/>
        <v>0</v>
      </c>
      <c r="AH989" s="14" t="str">
        <f>LEFT(X989,2)&amp;"."&amp;VLOOKUP(MID(X989,4,3),'Data validation'!$A$1:$B$12,2,FALSE)&amp;".2025"</f>
        <v>11.11.2025</v>
      </c>
      <c r="AI989">
        <f t="shared" si="390"/>
        <v>46</v>
      </c>
      <c r="AJ989" t="str">
        <f>H989&amp;"."&amp;VLOOKUP(I989,'Data validation'!$A$1:$B$12,2,FALSE)&amp;".2026"</f>
        <v>01.07.2026</v>
      </c>
      <c r="AK989">
        <f t="shared" si="391"/>
        <v>27</v>
      </c>
      <c r="AL989" t="e">
        <f>VLOOKUP(E989,[2]Sheet1!$A:$B,2,FALSE)</f>
        <v>#N/A</v>
      </c>
    </row>
    <row r="990" spans="1:38" x14ac:dyDescent="0.25">
      <c r="A990" t="str">
        <f>VLOOKUP(Q990,'Data validation'!$K$2:$L$50,2,FALSE)</f>
        <v>TO</v>
      </c>
      <c r="B990">
        <f t="shared" si="377"/>
        <v>0</v>
      </c>
      <c r="C990">
        <f t="shared" si="378"/>
        <v>5</v>
      </c>
      <c r="D990">
        <f t="shared" si="379"/>
        <v>0</v>
      </c>
      <c r="E990">
        <v>8390</v>
      </c>
      <c r="F990" t="s">
        <v>8164</v>
      </c>
      <c r="G990" t="s">
        <v>125</v>
      </c>
      <c r="H990" t="str">
        <f t="shared" si="380"/>
        <v>21</v>
      </c>
      <c r="I990" t="str">
        <f t="shared" si="381"/>
        <v>Jun</v>
      </c>
      <c r="J990" t="s">
        <v>950</v>
      </c>
      <c r="K990" t="str">
        <f t="shared" si="382"/>
        <v>26</v>
      </c>
      <c r="L990" t="str">
        <f t="shared" si="383"/>
        <v>Jun</v>
      </c>
      <c r="M990">
        <v>5</v>
      </c>
      <c r="N990">
        <f t="shared" si="384"/>
        <v>5</v>
      </c>
      <c r="O990">
        <f t="shared" si="385"/>
        <v>0</v>
      </c>
      <c r="P990">
        <f t="shared" si="386"/>
        <v>0</v>
      </c>
      <c r="Q990" t="s">
        <v>81</v>
      </c>
      <c r="R990" t="s">
        <v>63</v>
      </c>
      <c r="S990">
        <v>2</v>
      </c>
      <c r="T990">
        <v>1</v>
      </c>
      <c r="U990" s="2">
        <f>SUMIFS(SLR!L:L,SLR!D:D,'Резервации 2026'!E990)</f>
        <v>1117.5025871</v>
      </c>
      <c r="V990" s="2">
        <f t="shared" ref="V990:V991" si="396">+U990/M990</f>
        <v>223.50051741999999</v>
      </c>
      <c r="W990" t="s">
        <v>262</v>
      </c>
      <c r="X990" t="s">
        <v>952</v>
      </c>
      <c r="Y990" t="s">
        <v>953</v>
      </c>
      <c r="Z990" t="str">
        <f t="shared" si="387"/>
        <v>Nov</v>
      </c>
      <c r="AA990" s="6">
        <f t="shared" si="393"/>
        <v>0</v>
      </c>
      <c r="AB990" s="6">
        <f t="shared" si="393"/>
        <v>5</v>
      </c>
      <c r="AC990" s="6">
        <f t="shared" si="393"/>
        <v>0</v>
      </c>
      <c r="AD990" s="6">
        <f t="shared" si="393"/>
        <v>0</v>
      </c>
      <c r="AE990" s="6">
        <f t="shared" si="393"/>
        <v>0</v>
      </c>
      <c r="AF990" s="6">
        <f t="shared" si="388"/>
        <v>5</v>
      </c>
      <c r="AG990" s="6">
        <f t="shared" si="389"/>
        <v>0</v>
      </c>
      <c r="AH990" s="14" t="str">
        <f>LEFT(X990,2)&amp;"."&amp;VLOOKUP(MID(X990,4,3),'Data validation'!$A$1:$B$12,2,FALSE)&amp;".2025"</f>
        <v>12.11.2025</v>
      </c>
      <c r="AI990">
        <f t="shared" si="390"/>
        <v>46</v>
      </c>
      <c r="AJ990" t="str">
        <f>H990&amp;"."&amp;VLOOKUP(I990,'Data validation'!$A$1:$B$12,2,FALSE)&amp;".2026"</f>
        <v>21.06.2026</v>
      </c>
      <c r="AK990">
        <f t="shared" si="391"/>
        <v>26</v>
      </c>
      <c r="AL990" t="e">
        <f>VLOOKUP(E990,[2]Sheet1!$A:$B,2,FALSE)</f>
        <v>#N/A</v>
      </c>
    </row>
    <row r="991" spans="1:38" x14ac:dyDescent="0.25">
      <c r="A991" t="str">
        <f>VLOOKUP(Q991,'Data validation'!$K$2:$L$50,2,FALSE)</f>
        <v>TO</v>
      </c>
      <c r="B991">
        <f t="shared" si="377"/>
        <v>0</v>
      </c>
      <c r="C991">
        <f t="shared" si="378"/>
        <v>6</v>
      </c>
      <c r="D991">
        <f t="shared" si="379"/>
        <v>0</v>
      </c>
      <c r="E991">
        <v>9203</v>
      </c>
      <c r="F991" t="s">
        <v>8165</v>
      </c>
      <c r="G991" t="s">
        <v>44</v>
      </c>
      <c r="H991" t="str">
        <f t="shared" si="380"/>
        <v>29</v>
      </c>
      <c r="I991" t="str">
        <f t="shared" si="381"/>
        <v>Jun</v>
      </c>
      <c r="J991" t="s">
        <v>313</v>
      </c>
      <c r="K991" t="str">
        <f t="shared" si="382"/>
        <v>05</v>
      </c>
      <c r="L991" t="str">
        <f t="shared" si="383"/>
        <v>Jul</v>
      </c>
      <c r="M991">
        <v>6</v>
      </c>
      <c r="N991">
        <f t="shared" si="384"/>
        <v>-24</v>
      </c>
      <c r="O991">
        <f t="shared" si="385"/>
        <v>2</v>
      </c>
      <c r="P991">
        <f t="shared" si="386"/>
        <v>4</v>
      </c>
      <c r="Q991" t="s">
        <v>81</v>
      </c>
      <c r="R991" t="s">
        <v>63</v>
      </c>
      <c r="S991">
        <v>3</v>
      </c>
      <c r="T991">
        <v>1</v>
      </c>
      <c r="U991" s="2">
        <f>SUMIFS(SLR!L:L,SLR!D:D,'Резервации 2026'!E991)</f>
        <v>2172.8488968000001</v>
      </c>
      <c r="V991" s="2">
        <f t="shared" si="396"/>
        <v>362.14148280000001</v>
      </c>
      <c r="W991" t="s">
        <v>262</v>
      </c>
      <c r="X991" t="s">
        <v>3716</v>
      </c>
      <c r="Y991" t="s">
        <v>3708</v>
      </c>
      <c r="Z991" t="str">
        <f t="shared" si="387"/>
        <v>Dec</v>
      </c>
      <c r="AA991" s="6">
        <f t="shared" si="393"/>
        <v>0</v>
      </c>
      <c r="AB991" s="6">
        <f t="shared" si="393"/>
        <v>2</v>
      </c>
      <c r="AC991" s="6">
        <f t="shared" si="393"/>
        <v>4</v>
      </c>
      <c r="AD991" s="6">
        <f t="shared" si="393"/>
        <v>0</v>
      </c>
      <c r="AE991" s="6">
        <f t="shared" si="393"/>
        <v>0</v>
      </c>
      <c r="AF991" s="6">
        <f t="shared" si="388"/>
        <v>6</v>
      </c>
      <c r="AG991" s="6">
        <f t="shared" si="389"/>
        <v>0</v>
      </c>
      <c r="AH991" s="14" t="str">
        <f>LEFT(X991,2)&amp;"."&amp;VLOOKUP(MID(X991,4,3),'Data validation'!$A$1:$B$12,2,FALSE)&amp;".2025"</f>
        <v>28.12.2025</v>
      </c>
      <c r="AI991">
        <f t="shared" si="390"/>
        <v>53</v>
      </c>
      <c r="AJ991" t="str">
        <f>H991&amp;"."&amp;VLOOKUP(I991,'Data validation'!$A$1:$B$12,2,FALSE)&amp;".2026"</f>
        <v>29.06.2026</v>
      </c>
      <c r="AK991">
        <f t="shared" si="391"/>
        <v>27</v>
      </c>
      <c r="AL991" t="e">
        <f>VLOOKUP(E991,[2]Sheet1!$A:$B,2,FALSE)</f>
        <v>#N/A</v>
      </c>
    </row>
    <row r="992" spans="1:38" x14ac:dyDescent="0.25">
      <c r="A992" t="str">
        <f>VLOOKUP(Q992,'Data validation'!$K$2:$L$50,2,FALSE)</f>
        <v>TO</v>
      </c>
      <c r="B992">
        <f t="shared" si="377"/>
        <v>0</v>
      </c>
      <c r="C992">
        <f t="shared" si="378"/>
        <v>5</v>
      </c>
      <c r="D992">
        <f t="shared" si="379"/>
        <v>0</v>
      </c>
      <c r="E992">
        <v>9213</v>
      </c>
      <c r="F992" t="s">
        <v>8166</v>
      </c>
      <c r="G992" t="s">
        <v>126</v>
      </c>
      <c r="H992" t="str">
        <f t="shared" si="380"/>
        <v>27</v>
      </c>
      <c r="I992" t="str">
        <f t="shared" si="381"/>
        <v>Jun</v>
      </c>
      <c r="J992" t="s">
        <v>120</v>
      </c>
      <c r="K992" t="str">
        <f t="shared" si="382"/>
        <v>02</v>
      </c>
      <c r="L992" t="str">
        <f t="shared" si="383"/>
        <v>Jul</v>
      </c>
      <c r="M992">
        <v>5</v>
      </c>
      <c r="N992">
        <f t="shared" si="384"/>
        <v>-25</v>
      </c>
      <c r="O992">
        <f t="shared" si="385"/>
        <v>4</v>
      </c>
      <c r="P992">
        <f t="shared" si="386"/>
        <v>1</v>
      </c>
      <c r="Q992" t="s">
        <v>56</v>
      </c>
      <c r="R992" t="s">
        <v>188</v>
      </c>
      <c r="S992">
        <v>3</v>
      </c>
      <c r="T992">
        <v>1</v>
      </c>
      <c r="U992" s="2">
        <f>SUMIFS(Novoton!L:L,Novoton!D:D,'Резервации 2026'!E992)</f>
        <v>2031.2272464999999</v>
      </c>
      <c r="V992" s="2">
        <f>+U992/M992</f>
        <v>406.24544929999996</v>
      </c>
      <c r="W992" t="s">
        <v>262</v>
      </c>
      <c r="X992" t="s">
        <v>3727</v>
      </c>
      <c r="Y992" t="s">
        <v>3708</v>
      </c>
      <c r="Z992" t="str">
        <f t="shared" si="387"/>
        <v>Dec</v>
      </c>
      <c r="AA992" s="6">
        <f t="shared" si="393"/>
        <v>0</v>
      </c>
      <c r="AB992" s="6">
        <f t="shared" si="393"/>
        <v>4</v>
      </c>
      <c r="AC992" s="6">
        <f t="shared" si="393"/>
        <v>1</v>
      </c>
      <c r="AD992" s="6">
        <f t="shared" si="393"/>
        <v>0</v>
      </c>
      <c r="AE992" s="6">
        <f t="shared" si="393"/>
        <v>0</v>
      </c>
      <c r="AF992" s="6">
        <f t="shared" si="388"/>
        <v>5</v>
      </c>
      <c r="AG992" s="6">
        <f t="shared" si="389"/>
        <v>0</v>
      </c>
      <c r="AH992" s="14" t="str">
        <f>LEFT(X992,2)&amp;"."&amp;VLOOKUP(MID(X992,4,3),'Data validation'!$A$1:$B$12,2,FALSE)&amp;".2025"</f>
        <v>29.12.2025</v>
      </c>
      <c r="AI992">
        <f t="shared" si="390"/>
        <v>53</v>
      </c>
      <c r="AJ992" t="str">
        <f>H992&amp;"."&amp;VLOOKUP(I992,'Data validation'!$A$1:$B$12,2,FALSE)&amp;".2026"</f>
        <v>27.06.2026</v>
      </c>
      <c r="AK992">
        <f t="shared" si="391"/>
        <v>26</v>
      </c>
      <c r="AL992" t="e">
        <f>VLOOKUP(E992,[2]Sheet1!$A:$B,2,FALSE)</f>
        <v>#N/A</v>
      </c>
    </row>
    <row r="993" spans="1:38" x14ac:dyDescent="0.25">
      <c r="A993" t="str">
        <f>VLOOKUP(Q993,'Data validation'!$K$2:$L$50,2,FALSE)</f>
        <v>TO</v>
      </c>
      <c r="B993">
        <f t="shared" si="377"/>
        <v>0</v>
      </c>
      <c r="C993">
        <f t="shared" si="378"/>
        <v>5</v>
      </c>
      <c r="D993">
        <f t="shared" si="379"/>
        <v>0</v>
      </c>
      <c r="E993">
        <v>8360</v>
      </c>
      <c r="F993" t="s">
        <v>8167</v>
      </c>
      <c r="G993" t="s">
        <v>283</v>
      </c>
      <c r="H993" t="str">
        <f t="shared" si="380"/>
        <v>20</v>
      </c>
      <c r="I993" t="str">
        <f t="shared" si="381"/>
        <v>Jun</v>
      </c>
      <c r="J993" t="s">
        <v>303</v>
      </c>
      <c r="K993" t="str">
        <f t="shared" si="382"/>
        <v>25</v>
      </c>
      <c r="L993" t="str">
        <f t="shared" si="383"/>
        <v>Jun</v>
      </c>
      <c r="M993">
        <v>5</v>
      </c>
      <c r="N993">
        <f t="shared" si="384"/>
        <v>5</v>
      </c>
      <c r="O993">
        <f t="shared" si="385"/>
        <v>0</v>
      </c>
      <c r="P993">
        <f t="shared" si="386"/>
        <v>0</v>
      </c>
      <c r="Q993" t="s">
        <v>81</v>
      </c>
      <c r="R993" t="s">
        <v>20</v>
      </c>
      <c r="S993">
        <v>2</v>
      </c>
      <c r="T993">
        <v>1</v>
      </c>
      <c r="U993" s="2">
        <f>SUMIFS(SLR!L:L,SLR!D:D,'Резервации 2026'!E993)</f>
        <v>1087.3436885000001</v>
      </c>
      <c r="V993" s="2">
        <f t="shared" ref="V993:V996" si="397">+U993/M993</f>
        <v>217.46873770000002</v>
      </c>
      <c r="W993" t="s">
        <v>262</v>
      </c>
      <c r="X993" t="s">
        <v>887</v>
      </c>
      <c r="Y993" t="s">
        <v>768</v>
      </c>
      <c r="Z993" t="str">
        <f t="shared" si="387"/>
        <v>Nov</v>
      </c>
      <c r="AA993" s="6">
        <f t="shared" si="393"/>
        <v>0</v>
      </c>
      <c r="AB993" s="6">
        <f t="shared" si="393"/>
        <v>5</v>
      </c>
      <c r="AC993" s="6">
        <f t="shared" si="393"/>
        <v>0</v>
      </c>
      <c r="AD993" s="6">
        <f t="shared" si="393"/>
        <v>0</v>
      </c>
      <c r="AE993" s="6">
        <f t="shared" si="393"/>
        <v>0</v>
      </c>
      <c r="AF993" s="6">
        <f t="shared" si="388"/>
        <v>5</v>
      </c>
      <c r="AG993" s="6">
        <f t="shared" si="389"/>
        <v>0</v>
      </c>
      <c r="AH993" s="14" t="str">
        <f>LEFT(X993,2)&amp;"."&amp;VLOOKUP(MID(X993,4,3),'Data validation'!$A$1:$B$12,2,FALSE)&amp;".2025"</f>
        <v>11.11.2025</v>
      </c>
      <c r="AI993">
        <f t="shared" si="390"/>
        <v>46</v>
      </c>
      <c r="AJ993" t="str">
        <f>H993&amp;"."&amp;VLOOKUP(I993,'Data validation'!$A$1:$B$12,2,FALSE)&amp;".2026"</f>
        <v>20.06.2026</v>
      </c>
      <c r="AK993">
        <f t="shared" si="391"/>
        <v>25</v>
      </c>
      <c r="AL993" t="e">
        <f>VLOOKUP(E993,[2]Sheet1!$A:$B,2,FALSE)</f>
        <v>#N/A</v>
      </c>
    </row>
    <row r="994" spans="1:38" x14ac:dyDescent="0.25">
      <c r="A994" t="str">
        <f>VLOOKUP(Q994,'Data validation'!$K$2:$L$50,2,FALSE)</f>
        <v>TO</v>
      </c>
      <c r="B994">
        <f t="shared" si="377"/>
        <v>0</v>
      </c>
      <c r="C994">
        <f t="shared" si="378"/>
        <v>5</v>
      </c>
      <c r="D994">
        <f t="shared" si="379"/>
        <v>0</v>
      </c>
      <c r="E994">
        <v>8364</v>
      </c>
      <c r="F994" t="s">
        <v>8168</v>
      </c>
      <c r="G994" t="s">
        <v>283</v>
      </c>
      <c r="H994" t="str">
        <f t="shared" si="380"/>
        <v>20</v>
      </c>
      <c r="I994" t="str">
        <f t="shared" si="381"/>
        <v>Jun</v>
      </c>
      <c r="J994" t="s">
        <v>303</v>
      </c>
      <c r="K994" t="str">
        <f t="shared" si="382"/>
        <v>25</v>
      </c>
      <c r="L994" t="str">
        <f t="shared" si="383"/>
        <v>Jun</v>
      </c>
      <c r="M994">
        <v>5</v>
      </c>
      <c r="N994">
        <f t="shared" si="384"/>
        <v>5</v>
      </c>
      <c r="O994">
        <f t="shared" si="385"/>
        <v>0</v>
      </c>
      <c r="P994">
        <f t="shared" si="386"/>
        <v>0</v>
      </c>
      <c r="Q994" t="s">
        <v>81</v>
      </c>
      <c r="R994" t="s">
        <v>63</v>
      </c>
      <c r="S994">
        <v>2</v>
      </c>
      <c r="T994">
        <v>1</v>
      </c>
      <c r="U994" s="2">
        <f>SUMIFS(SLR!L:L,SLR!D:D,'Резервации 2026'!E994)</f>
        <v>1087.3436885000001</v>
      </c>
      <c r="V994" s="2">
        <f t="shared" si="397"/>
        <v>217.46873770000002</v>
      </c>
      <c r="W994" t="s">
        <v>262</v>
      </c>
      <c r="X994" t="s">
        <v>900</v>
      </c>
      <c r="Y994" t="s">
        <v>768</v>
      </c>
      <c r="Z994" t="str">
        <f t="shared" si="387"/>
        <v>Nov</v>
      </c>
      <c r="AA994" s="6">
        <f t="shared" si="393"/>
        <v>0</v>
      </c>
      <c r="AB994" s="6">
        <f t="shared" si="393"/>
        <v>5</v>
      </c>
      <c r="AC994" s="6">
        <f t="shared" si="393"/>
        <v>0</v>
      </c>
      <c r="AD994" s="6">
        <f t="shared" si="393"/>
        <v>0</v>
      </c>
      <c r="AE994" s="6">
        <f t="shared" si="393"/>
        <v>0</v>
      </c>
      <c r="AF994" s="6">
        <f t="shared" si="388"/>
        <v>5</v>
      </c>
      <c r="AG994" s="6">
        <f t="shared" si="389"/>
        <v>0</v>
      </c>
      <c r="AH994" s="14" t="str">
        <f>LEFT(X994,2)&amp;"."&amp;VLOOKUP(MID(X994,4,3),'Data validation'!$A$1:$B$12,2,FALSE)&amp;".2025"</f>
        <v>11.11.2025</v>
      </c>
      <c r="AI994">
        <f t="shared" si="390"/>
        <v>46</v>
      </c>
      <c r="AJ994" t="str">
        <f>H994&amp;"."&amp;VLOOKUP(I994,'Data validation'!$A$1:$B$12,2,FALSE)&amp;".2026"</f>
        <v>20.06.2026</v>
      </c>
      <c r="AK994">
        <f t="shared" si="391"/>
        <v>25</v>
      </c>
      <c r="AL994" t="e">
        <f>VLOOKUP(E994,[2]Sheet1!$A:$B,2,FALSE)</f>
        <v>#N/A</v>
      </c>
    </row>
    <row r="995" spans="1:38" x14ac:dyDescent="0.25">
      <c r="A995" t="str">
        <f>VLOOKUP(Q995,'Data validation'!$K$2:$L$50,2,FALSE)</f>
        <v>TO</v>
      </c>
      <c r="B995">
        <f t="shared" si="377"/>
        <v>0</v>
      </c>
      <c r="C995">
        <f t="shared" si="378"/>
        <v>6</v>
      </c>
      <c r="D995">
        <f t="shared" si="379"/>
        <v>0</v>
      </c>
      <c r="E995">
        <v>8336</v>
      </c>
      <c r="F995" t="s">
        <v>8169</v>
      </c>
      <c r="G995" t="s">
        <v>44</v>
      </c>
      <c r="H995" t="str">
        <f t="shared" si="380"/>
        <v>29</v>
      </c>
      <c r="I995" t="str">
        <f t="shared" si="381"/>
        <v>Jun</v>
      </c>
      <c r="J995" t="s">
        <v>313</v>
      </c>
      <c r="K995" t="str">
        <f t="shared" si="382"/>
        <v>05</v>
      </c>
      <c r="L995" t="str">
        <f t="shared" si="383"/>
        <v>Jul</v>
      </c>
      <c r="M995">
        <v>6</v>
      </c>
      <c r="N995">
        <f t="shared" si="384"/>
        <v>-24</v>
      </c>
      <c r="O995">
        <f t="shared" si="385"/>
        <v>2</v>
      </c>
      <c r="P995">
        <f t="shared" si="386"/>
        <v>4</v>
      </c>
      <c r="Q995" t="s">
        <v>81</v>
      </c>
      <c r="R995" t="s">
        <v>48</v>
      </c>
      <c r="S995">
        <v>2</v>
      </c>
      <c r="T995">
        <v>1</v>
      </c>
      <c r="U995" s="2">
        <f>SUMIFS(SLR!L:L,SLR!D:D,'Резервации 2026'!E995)</f>
        <v>1705.3272935999998</v>
      </c>
      <c r="V995" s="2">
        <f t="shared" si="397"/>
        <v>284.22121559999999</v>
      </c>
      <c r="W995" t="s">
        <v>262</v>
      </c>
      <c r="X995" t="s">
        <v>817</v>
      </c>
      <c r="Y995" t="s">
        <v>768</v>
      </c>
      <c r="Z995" t="str">
        <f t="shared" si="387"/>
        <v>Nov</v>
      </c>
      <c r="AA995" s="6">
        <f t="shared" si="393"/>
        <v>0</v>
      </c>
      <c r="AB995" s="6">
        <f t="shared" si="393"/>
        <v>2</v>
      </c>
      <c r="AC995" s="6">
        <f t="shared" si="393"/>
        <v>4</v>
      </c>
      <c r="AD995" s="6">
        <f t="shared" si="393"/>
        <v>0</v>
      </c>
      <c r="AE995" s="6">
        <f t="shared" si="393"/>
        <v>0</v>
      </c>
      <c r="AF995" s="6">
        <f t="shared" si="388"/>
        <v>6</v>
      </c>
      <c r="AG995" s="6">
        <f t="shared" si="389"/>
        <v>0</v>
      </c>
      <c r="AH995" s="14" t="str">
        <f>LEFT(X995,2)&amp;"."&amp;VLOOKUP(MID(X995,4,3),'Data validation'!$A$1:$B$12,2,FALSE)&amp;".2025"</f>
        <v>11.11.2025</v>
      </c>
      <c r="AI995">
        <f t="shared" si="390"/>
        <v>46</v>
      </c>
      <c r="AJ995" t="str">
        <f>H995&amp;"."&amp;VLOOKUP(I995,'Data validation'!$A$1:$B$12,2,FALSE)&amp;".2026"</f>
        <v>29.06.2026</v>
      </c>
      <c r="AK995">
        <f t="shared" si="391"/>
        <v>27</v>
      </c>
      <c r="AL995" t="e">
        <f>VLOOKUP(E995,[2]Sheet1!$A:$B,2,FALSE)</f>
        <v>#N/A</v>
      </c>
    </row>
    <row r="996" spans="1:38" x14ac:dyDescent="0.25">
      <c r="A996" t="str">
        <f>VLOOKUP(Q996,'Data validation'!$K$2:$L$50,2,FALSE)</f>
        <v>TO</v>
      </c>
      <c r="B996">
        <f t="shared" si="377"/>
        <v>0</v>
      </c>
      <c r="C996">
        <f t="shared" si="378"/>
        <v>5</v>
      </c>
      <c r="D996">
        <f t="shared" si="379"/>
        <v>0</v>
      </c>
      <c r="E996">
        <v>8381</v>
      </c>
      <c r="F996" t="s">
        <v>8170</v>
      </c>
      <c r="G996" t="s">
        <v>283</v>
      </c>
      <c r="H996" t="str">
        <f t="shared" si="380"/>
        <v>20</v>
      </c>
      <c r="I996" t="str">
        <f t="shared" si="381"/>
        <v>Jun</v>
      </c>
      <c r="J996" t="s">
        <v>303</v>
      </c>
      <c r="K996" t="str">
        <f t="shared" si="382"/>
        <v>25</v>
      </c>
      <c r="L996" t="str">
        <f t="shared" si="383"/>
        <v>Jun</v>
      </c>
      <c r="M996">
        <v>5</v>
      </c>
      <c r="N996">
        <f t="shared" si="384"/>
        <v>5</v>
      </c>
      <c r="O996">
        <f t="shared" si="385"/>
        <v>0</v>
      </c>
      <c r="P996">
        <f t="shared" si="386"/>
        <v>0</v>
      </c>
      <c r="Q996" t="s">
        <v>81</v>
      </c>
      <c r="R996" t="s">
        <v>20</v>
      </c>
      <c r="S996">
        <v>3</v>
      </c>
      <c r="T996">
        <v>1</v>
      </c>
      <c r="U996" s="2">
        <f>SUMIFS(SLR!L:L,SLR!D:D,'Резервации 2026'!E996)</f>
        <v>1467.9482065</v>
      </c>
      <c r="V996" s="2">
        <f t="shared" si="397"/>
        <v>293.58964129999998</v>
      </c>
      <c r="W996" t="s">
        <v>262</v>
      </c>
      <c r="X996" t="s">
        <v>927</v>
      </c>
      <c r="Y996" t="s">
        <v>768</v>
      </c>
      <c r="Z996" t="str">
        <f t="shared" si="387"/>
        <v>Nov</v>
      </c>
      <c r="AA996" s="6">
        <f t="shared" si="393"/>
        <v>0</v>
      </c>
      <c r="AB996" s="6">
        <f t="shared" si="393"/>
        <v>5</v>
      </c>
      <c r="AC996" s="6">
        <f t="shared" si="393"/>
        <v>0</v>
      </c>
      <c r="AD996" s="6">
        <f t="shared" si="393"/>
        <v>0</v>
      </c>
      <c r="AE996" s="6">
        <f t="shared" si="393"/>
        <v>0</v>
      </c>
      <c r="AF996" s="6">
        <f t="shared" si="388"/>
        <v>5</v>
      </c>
      <c r="AG996" s="6">
        <f t="shared" si="389"/>
        <v>0</v>
      </c>
      <c r="AH996" s="14" t="str">
        <f>LEFT(X996,2)&amp;"."&amp;VLOOKUP(MID(X996,4,3),'Data validation'!$A$1:$B$12,2,FALSE)&amp;".2025"</f>
        <v>11.11.2025</v>
      </c>
      <c r="AI996">
        <f t="shared" si="390"/>
        <v>46</v>
      </c>
      <c r="AJ996" t="str">
        <f>H996&amp;"."&amp;VLOOKUP(I996,'Data validation'!$A$1:$B$12,2,FALSE)&amp;".2026"</f>
        <v>20.06.2026</v>
      </c>
      <c r="AK996">
        <f t="shared" si="391"/>
        <v>25</v>
      </c>
      <c r="AL996" t="e">
        <f>VLOOKUP(E996,[2]Sheet1!$A:$B,2,FALSE)</f>
        <v>#N/A</v>
      </c>
    </row>
    <row r="997" spans="1:38" x14ac:dyDescent="0.25">
      <c r="A997" t="str">
        <f>VLOOKUP(Q997,'Data validation'!$K$2:$L$50,2,FALSE)</f>
        <v>BOOKING</v>
      </c>
      <c r="B997">
        <f t="shared" si="377"/>
        <v>0</v>
      </c>
      <c r="C997">
        <f t="shared" si="378"/>
        <v>2</v>
      </c>
      <c r="D997">
        <f t="shared" si="379"/>
        <v>0</v>
      </c>
      <c r="E997">
        <v>9101</v>
      </c>
      <c r="F997" t="s">
        <v>8171</v>
      </c>
      <c r="G997" t="s">
        <v>276</v>
      </c>
      <c r="H997" t="str">
        <f t="shared" si="380"/>
        <v>28</v>
      </c>
      <c r="I997" t="str">
        <f t="shared" si="381"/>
        <v>Jun</v>
      </c>
      <c r="J997" t="s">
        <v>71</v>
      </c>
      <c r="K997" t="str">
        <f t="shared" si="382"/>
        <v>30</v>
      </c>
      <c r="L997" t="str">
        <f t="shared" si="383"/>
        <v>Jun</v>
      </c>
      <c r="M997">
        <v>2</v>
      </c>
      <c r="N997">
        <f t="shared" si="384"/>
        <v>2</v>
      </c>
      <c r="O997">
        <f t="shared" si="385"/>
        <v>0</v>
      </c>
      <c r="P997">
        <f t="shared" si="386"/>
        <v>0</v>
      </c>
      <c r="Q997" t="s">
        <v>587</v>
      </c>
      <c r="R997" t="s">
        <v>20</v>
      </c>
      <c r="S997">
        <v>2</v>
      </c>
      <c r="T997">
        <v>0</v>
      </c>
      <c r="U997" s="2">
        <v>883.67629211009171</v>
      </c>
      <c r="V997" s="2">
        <v>441.83814605504585</v>
      </c>
      <c r="W997" t="s">
        <v>262</v>
      </c>
      <c r="X997" t="s">
        <v>3451</v>
      </c>
      <c r="Y997" t="s">
        <v>3449</v>
      </c>
      <c r="Z997" t="str">
        <f t="shared" si="387"/>
        <v>Dec</v>
      </c>
      <c r="AA997" s="6">
        <f t="shared" si="393"/>
        <v>0</v>
      </c>
      <c r="AB997" s="6">
        <f t="shared" si="393"/>
        <v>2</v>
      </c>
      <c r="AC997" s="6">
        <f t="shared" si="393"/>
        <v>0</v>
      </c>
      <c r="AD997" s="6">
        <f t="shared" si="393"/>
        <v>0</v>
      </c>
      <c r="AE997" s="6">
        <f t="shared" si="393"/>
        <v>0</v>
      </c>
      <c r="AF997" s="6">
        <f t="shared" si="388"/>
        <v>2</v>
      </c>
      <c r="AG997" s="6">
        <f t="shared" si="389"/>
        <v>0</v>
      </c>
      <c r="AH997" s="14" t="str">
        <f>LEFT(X997,2)&amp;"."&amp;VLOOKUP(MID(X997,4,3),'Data validation'!$A$1:$B$12,2,FALSE)&amp;".2025"</f>
        <v>13.12.2025</v>
      </c>
      <c r="AI997">
        <f t="shared" si="390"/>
        <v>50</v>
      </c>
      <c r="AJ997" t="str">
        <f>H997&amp;"."&amp;VLOOKUP(I997,'Data validation'!$A$1:$B$12,2,FALSE)&amp;".2026"</f>
        <v>28.06.2026</v>
      </c>
      <c r="AK997">
        <f t="shared" si="391"/>
        <v>27</v>
      </c>
      <c r="AL997" t="str">
        <f>VLOOKUP(E997,[2]Sheet1!$A:$B,2,FALSE)</f>
        <v>Анулирана</v>
      </c>
    </row>
    <row r="998" spans="1:38" x14ac:dyDescent="0.25">
      <c r="A998" t="str">
        <f>VLOOKUP(Q998,'Data validation'!$K$2:$L$50,2,FALSE)</f>
        <v>TO</v>
      </c>
      <c r="B998">
        <f t="shared" si="377"/>
        <v>0</v>
      </c>
      <c r="C998">
        <f t="shared" si="378"/>
        <v>7</v>
      </c>
      <c r="D998">
        <f t="shared" si="379"/>
        <v>0</v>
      </c>
      <c r="E998">
        <v>9235</v>
      </c>
      <c r="F998" t="s">
        <v>8172</v>
      </c>
      <c r="G998" t="s">
        <v>126</v>
      </c>
      <c r="H998" t="str">
        <f t="shared" si="380"/>
        <v>27</v>
      </c>
      <c r="I998" t="str">
        <f t="shared" si="381"/>
        <v>Jun</v>
      </c>
      <c r="J998" t="s">
        <v>45</v>
      </c>
      <c r="K998" t="str">
        <f t="shared" si="382"/>
        <v>04</v>
      </c>
      <c r="L998" t="str">
        <f t="shared" si="383"/>
        <v>Jul</v>
      </c>
      <c r="M998">
        <v>7</v>
      </c>
      <c r="N998">
        <f t="shared" si="384"/>
        <v>-23</v>
      </c>
      <c r="O998">
        <f t="shared" si="385"/>
        <v>4</v>
      </c>
      <c r="P998">
        <f t="shared" si="386"/>
        <v>3</v>
      </c>
      <c r="Q998" t="s">
        <v>116</v>
      </c>
      <c r="R998" t="s">
        <v>63</v>
      </c>
      <c r="S998">
        <v>2</v>
      </c>
      <c r="T998">
        <v>2</v>
      </c>
      <c r="U998" s="2">
        <f>SUMIFS(Solvex!L:L,Solvex!D:D,'Резервации 2026'!E998)</f>
        <v>2347.2893745000001</v>
      </c>
      <c r="V998" s="2">
        <f>+U998/M998</f>
        <v>335.32705350000003</v>
      </c>
      <c r="W998" t="s">
        <v>262</v>
      </c>
      <c r="X998" t="s">
        <v>3759</v>
      </c>
      <c r="Y998" t="s">
        <v>3724</v>
      </c>
      <c r="Z998" t="str">
        <f t="shared" si="387"/>
        <v>Dec</v>
      </c>
      <c r="AA998" s="6">
        <f t="shared" si="393"/>
        <v>0</v>
      </c>
      <c r="AB998" s="6">
        <f t="shared" si="393"/>
        <v>4</v>
      </c>
      <c r="AC998" s="6">
        <f t="shared" si="393"/>
        <v>3</v>
      </c>
      <c r="AD998" s="6">
        <f t="shared" si="393"/>
        <v>0</v>
      </c>
      <c r="AE998" s="6">
        <f t="shared" si="393"/>
        <v>0</v>
      </c>
      <c r="AF998" s="6">
        <f t="shared" si="388"/>
        <v>7</v>
      </c>
      <c r="AG998" s="6">
        <f t="shared" si="389"/>
        <v>0</v>
      </c>
      <c r="AH998" s="14" t="str">
        <f>LEFT(X998,2)&amp;"."&amp;VLOOKUP(MID(X998,4,3),'Data validation'!$A$1:$B$12,2,FALSE)&amp;".2025"</f>
        <v>29.12.2025</v>
      </c>
      <c r="AI998">
        <f t="shared" si="390"/>
        <v>53</v>
      </c>
      <c r="AJ998" t="str">
        <f>H998&amp;"."&amp;VLOOKUP(I998,'Data validation'!$A$1:$B$12,2,FALSE)&amp;".2026"</f>
        <v>27.06.2026</v>
      </c>
      <c r="AK998">
        <f t="shared" si="391"/>
        <v>26</v>
      </c>
      <c r="AL998" t="e">
        <f>VLOOKUP(E998,[2]Sheet1!$A:$B,2,FALSE)</f>
        <v>#N/A</v>
      </c>
    </row>
    <row r="999" spans="1:38" x14ac:dyDescent="0.25">
      <c r="A999" t="str">
        <f>VLOOKUP(Q999,'Data validation'!$K$2:$L$50,2,FALSE)</f>
        <v>TO</v>
      </c>
      <c r="B999">
        <f t="shared" si="377"/>
        <v>0</v>
      </c>
      <c r="C999">
        <f t="shared" si="378"/>
        <v>5</v>
      </c>
      <c r="D999">
        <f t="shared" si="379"/>
        <v>0</v>
      </c>
      <c r="E999">
        <v>8396</v>
      </c>
      <c r="F999" t="s">
        <v>8173</v>
      </c>
      <c r="G999" t="s">
        <v>275</v>
      </c>
      <c r="H999" t="str">
        <f t="shared" si="380"/>
        <v>22</v>
      </c>
      <c r="I999" t="str">
        <f t="shared" si="381"/>
        <v>Jun</v>
      </c>
      <c r="J999" t="s">
        <v>126</v>
      </c>
      <c r="K999" t="str">
        <f t="shared" si="382"/>
        <v>27</v>
      </c>
      <c r="L999" t="str">
        <f t="shared" si="383"/>
        <v>Jun</v>
      </c>
      <c r="M999">
        <v>5</v>
      </c>
      <c r="N999">
        <f t="shared" si="384"/>
        <v>5</v>
      </c>
      <c r="O999">
        <f t="shared" si="385"/>
        <v>0</v>
      </c>
      <c r="P999">
        <f t="shared" si="386"/>
        <v>0</v>
      </c>
      <c r="Q999" t="s">
        <v>56</v>
      </c>
      <c r="R999" t="s">
        <v>63</v>
      </c>
      <c r="S999">
        <v>3</v>
      </c>
      <c r="T999">
        <v>1</v>
      </c>
      <c r="U999" s="2">
        <f>SUMIFS(Novoton!L:L,Novoton!D:D,'Резервации 2026'!E999)</f>
        <v>0</v>
      </c>
      <c r="V999" s="2">
        <f>+U999/M999</f>
        <v>0</v>
      </c>
      <c r="X999" t="s">
        <v>967</v>
      </c>
      <c r="Y999" t="s">
        <v>953</v>
      </c>
      <c r="Z999" t="str">
        <f t="shared" si="387"/>
        <v>Nov</v>
      </c>
      <c r="AA999" s="6">
        <f t="shared" si="393"/>
        <v>0</v>
      </c>
      <c r="AB999" s="6">
        <f t="shared" si="393"/>
        <v>5</v>
      </c>
      <c r="AC999" s="6">
        <f t="shared" si="393"/>
        <v>0</v>
      </c>
      <c r="AD999" s="6">
        <f t="shared" si="393"/>
        <v>0</v>
      </c>
      <c r="AE999" s="6">
        <f t="shared" si="393"/>
        <v>0</v>
      </c>
      <c r="AF999" s="6">
        <f t="shared" si="388"/>
        <v>5</v>
      </c>
      <c r="AG999" s="6">
        <f t="shared" si="389"/>
        <v>0</v>
      </c>
      <c r="AH999" s="14" t="str">
        <f>LEFT(X999,2)&amp;"."&amp;VLOOKUP(MID(X999,4,3),'Data validation'!$A$1:$B$12,2,FALSE)&amp;".2025"</f>
        <v>12.11.2025</v>
      </c>
      <c r="AI999">
        <f t="shared" si="390"/>
        <v>46</v>
      </c>
      <c r="AJ999" t="str">
        <f>H999&amp;"."&amp;VLOOKUP(I999,'Data validation'!$A$1:$B$12,2,FALSE)&amp;".2026"</f>
        <v>22.06.2026</v>
      </c>
      <c r="AK999">
        <f t="shared" si="391"/>
        <v>26</v>
      </c>
      <c r="AL999" t="str">
        <f>VLOOKUP(E999,[2]Sheet1!$A:$B,2,FALSE)</f>
        <v>Анулирана</v>
      </c>
    </row>
    <row r="1000" spans="1:38" x14ac:dyDescent="0.25">
      <c r="A1000" t="str">
        <f>VLOOKUP(Q1000,'Data validation'!$K$2:$L$50,2,FALSE)</f>
        <v>TO</v>
      </c>
      <c r="B1000">
        <f t="shared" si="377"/>
        <v>0</v>
      </c>
      <c r="C1000">
        <f t="shared" si="378"/>
        <v>6</v>
      </c>
      <c r="D1000">
        <f t="shared" si="379"/>
        <v>0</v>
      </c>
      <c r="E1000">
        <v>8623</v>
      </c>
      <c r="F1000" t="s">
        <v>8174</v>
      </c>
      <c r="G1000" t="s">
        <v>44</v>
      </c>
      <c r="H1000" t="str">
        <f t="shared" si="380"/>
        <v>29</v>
      </c>
      <c r="I1000" t="str">
        <f t="shared" si="381"/>
        <v>Jun</v>
      </c>
      <c r="J1000" t="s">
        <v>313</v>
      </c>
      <c r="K1000" t="str">
        <f t="shared" si="382"/>
        <v>05</v>
      </c>
      <c r="L1000" t="str">
        <f t="shared" si="383"/>
        <v>Jul</v>
      </c>
      <c r="M1000">
        <v>6</v>
      </c>
      <c r="N1000">
        <f t="shared" si="384"/>
        <v>-24</v>
      </c>
      <c r="O1000">
        <f t="shared" si="385"/>
        <v>2</v>
      </c>
      <c r="P1000">
        <f t="shared" si="386"/>
        <v>4</v>
      </c>
      <c r="Q1000" t="s">
        <v>162</v>
      </c>
      <c r="R1000" t="s">
        <v>17</v>
      </c>
      <c r="S1000">
        <v>3</v>
      </c>
      <c r="T1000">
        <v>1</v>
      </c>
      <c r="U1000" s="2">
        <f>SUMIFS(Magelan!L:L,Magelan!D:D,'Резервации 2026'!E1000)</f>
        <v>1953.4047708000001</v>
      </c>
      <c r="V1000" s="2">
        <f t="shared" ref="V1000:V1003" si="398">+U1000/M1000</f>
        <v>325.56746179999999</v>
      </c>
      <c r="X1000" t="s">
        <v>1521</v>
      </c>
      <c r="Y1000" t="s">
        <v>1484</v>
      </c>
      <c r="Z1000" t="str">
        <f t="shared" si="387"/>
        <v>Nov</v>
      </c>
      <c r="AA1000" s="6">
        <f t="shared" si="393"/>
        <v>0</v>
      </c>
      <c r="AB1000" s="6">
        <f t="shared" si="393"/>
        <v>2</v>
      </c>
      <c r="AC1000" s="6">
        <f t="shared" si="393"/>
        <v>4</v>
      </c>
      <c r="AD1000" s="6">
        <f t="shared" si="393"/>
        <v>0</v>
      </c>
      <c r="AE1000" s="6">
        <f t="shared" si="393"/>
        <v>0</v>
      </c>
      <c r="AF1000" s="6">
        <f t="shared" si="388"/>
        <v>6</v>
      </c>
      <c r="AG1000" s="6">
        <f t="shared" si="389"/>
        <v>0</v>
      </c>
      <c r="AH1000" s="14" t="str">
        <f>LEFT(X1000,2)&amp;"."&amp;VLOOKUP(MID(X1000,4,3),'Data validation'!$A$1:$B$12,2,FALSE)&amp;".2025"</f>
        <v>19.11.2025</v>
      </c>
      <c r="AI1000">
        <f t="shared" si="390"/>
        <v>47</v>
      </c>
      <c r="AJ1000" t="str">
        <f>H1000&amp;"."&amp;VLOOKUP(I1000,'Data validation'!$A$1:$B$12,2,FALSE)&amp;".2026"</f>
        <v>29.06.2026</v>
      </c>
      <c r="AK1000">
        <f t="shared" si="391"/>
        <v>27</v>
      </c>
      <c r="AL1000" t="e">
        <f>VLOOKUP(E1000,[2]Sheet1!$A:$B,2,FALSE)</f>
        <v>#N/A</v>
      </c>
    </row>
    <row r="1001" spans="1:38" x14ac:dyDescent="0.25">
      <c r="A1001" t="str">
        <f>VLOOKUP(Q1001,'Data validation'!$K$2:$L$50,2,FALSE)</f>
        <v>TO</v>
      </c>
      <c r="B1001">
        <f t="shared" si="377"/>
        <v>0</v>
      </c>
      <c r="C1001">
        <f t="shared" si="378"/>
        <v>0</v>
      </c>
      <c r="D1001">
        <f t="shared" si="379"/>
        <v>5</v>
      </c>
      <c r="E1001">
        <v>9468</v>
      </c>
      <c r="F1001" t="s">
        <v>8175</v>
      </c>
      <c r="G1001" t="s">
        <v>350</v>
      </c>
      <c r="H1001" t="str">
        <f t="shared" si="380"/>
        <v>11</v>
      </c>
      <c r="I1001" t="str">
        <f t="shared" si="381"/>
        <v>Aug</v>
      </c>
      <c r="J1001" t="s">
        <v>543</v>
      </c>
      <c r="K1001" t="str">
        <f t="shared" si="382"/>
        <v>16</v>
      </c>
      <c r="L1001" t="str">
        <f t="shared" si="383"/>
        <v>Aug</v>
      </c>
      <c r="M1001">
        <v>5</v>
      </c>
      <c r="N1001">
        <f t="shared" si="384"/>
        <v>5</v>
      </c>
      <c r="O1001">
        <f t="shared" si="385"/>
        <v>0</v>
      </c>
      <c r="P1001">
        <f t="shared" si="386"/>
        <v>0</v>
      </c>
      <c r="Q1001" t="s">
        <v>162</v>
      </c>
      <c r="R1001" t="s">
        <v>20</v>
      </c>
      <c r="S1001">
        <v>3</v>
      </c>
      <c r="T1001">
        <v>1</v>
      </c>
      <c r="U1001" s="2">
        <f>SUMIFS(Magelan!L:L,Magelan!D:D,'Резервации 2026'!E1001)</f>
        <v>2153.4666214999997</v>
      </c>
      <c r="V1001" s="2">
        <f t="shared" si="398"/>
        <v>430.69332429999997</v>
      </c>
      <c r="W1001" t="s">
        <v>262</v>
      </c>
      <c r="X1001" t="s">
        <v>4578</v>
      </c>
      <c r="Y1001" t="s">
        <v>4579</v>
      </c>
      <c r="Z1001" t="str">
        <f t="shared" si="387"/>
        <v>Jan</v>
      </c>
      <c r="AA1001" s="6">
        <f t="shared" si="393"/>
        <v>0</v>
      </c>
      <c r="AB1001" s="6">
        <f t="shared" si="393"/>
        <v>0</v>
      </c>
      <c r="AC1001" s="6">
        <f t="shared" si="393"/>
        <v>0</v>
      </c>
      <c r="AD1001" s="6">
        <f t="shared" si="393"/>
        <v>5</v>
      </c>
      <c r="AE1001" s="6">
        <f t="shared" si="393"/>
        <v>0</v>
      </c>
      <c r="AF1001" s="6">
        <f t="shared" si="388"/>
        <v>5</v>
      </c>
      <c r="AG1001" s="6">
        <f t="shared" si="389"/>
        <v>0</v>
      </c>
      <c r="AH1001" s="14" t="str">
        <f>LEFT(X1001,2)&amp;"."&amp;VLOOKUP(MID(X1001,4,3),'Data validation'!$A$1:$B$12,2,FALSE)&amp;".2025"</f>
        <v>13.01.2025</v>
      </c>
      <c r="AI1001">
        <f t="shared" si="390"/>
        <v>3</v>
      </c>
      <c r="AJ1001" t="str">
        <f>H1001&amp;"."&amp;VLOOKUP(I1001,'Data validation'!$A$1:$B$12,2,FALSE)&amp;".2026"</f>
        <v>11.08.2026</v>
      </c>
      <c r="AK1001">
        <f t="shared" si="391"/>
        <v>33</v>
      </c>
      <c r="AL1001" t="e">
        <f>VLOOKUP(E1001,[2]Sheet1!$A:$B,2,FALSE)</f>
        <v>#N/A</v>
      </c>
    </row>
    <row r="1002" spans="1:38" x14ac:dyDescent="0.25">
      <c r="A1002" t="str">
        <f>VLOOKUP(Q1002,'Data validation'!$K$2:$L$50,2,FALSE)</f>
        <v>TO</v>
      </c>
      <c r="B1002">
        <f t="shared" si="377"/>
        <v>5</v>
      </c>
      <c r="C1002">
        <f t="shared" si="378"/>
        <v>0</v>
      </c>
      <c r="D1002">
        <f t="shared" si="379"/>
        <v>0</v>
      </c>
      <c r="E1002">
        <v>8339</v>
      </c>
      <c r="F1002" t="s">
        <v>8176</v>
      </c>
      <c r="G1002" t="s">
        <v>825</v>
      </c>
      <c r="H1002" t="str">
        <f t="shared" si="380"/>
        <v>10</v>
      </c>
      <c r="I1002" t="str">
        <f t="shared" si="381"/>
        <v>Jun</v>
      </c>
      <c r="J1002" t="s">
        <v>280</v>
      </c>
      <c r="K1002" t="str">
        <f t="shared" si="382"/>
        <v>15</v>
      </c>
      <c r="L1002" t="str">
        <f t="shared" si="383"/>
        <v>Jun</v>
      </c>
      <c r="M1002">
        <v>5</v>
      </c>
      <c r="N1002">
        <f t="shared" si="384"/>
        <v>5</v>
      </c>
      <c r="O1002">
        <f t="shared" si="385"/>
        <v>0</v>
      </c>
      <c r="P1002">
        <f t="shared" si="386"/>
        <v>0</v>
      </c>
      <c r="Q1002" t="s">
        <v>138</v>
      </c>
      <c r="R1002" t="s">
        <v>63</v>
      </c>
      <c r="S1002">
        <v>2</v>
      </c>
      <c r="T1002">
        <v>1</v>
      </c>
      <c r="U1002" s="2">
        <f>SUMIFS(TediKam!L:L,TediKam!D:D,'Резервации 2026'!E1002)</f>
        <v>1087.3436885000001</v>
      </c>
      <c r="V1002" s="2">
        <f t="shared" si="398"/>
        <v>217.46873770000002</v>
      </c>
      <c r="W1002" t="s">
        <v>262</v>
      </c>
      <c r="X1002" t="s">
        <v>827</v>
      </c>
      <c r="Y1002" t="s">
        <v>637</v>
      </c>
      <c r="Z1002" t="str">
        <f t="shared" si="387"/>
        <v>Nov</v>
      </c>
      <c r="AA1002" s="6">
        <f t="shared" si="393"/>
        <v>0</v>
      </c>
      <c r="AB1002" s="6">
        <f t="shared" si="393"/>
        <v>5</v>
      </c>
      <c r="AC1002" s="6">
        <f t="shared" si="393"/>
        <v>0</v>
      </c>
      <c r="AD1002" s="6">
        <f t="shared" si="393"/>
        <v>0</v>
      </c>
      <c r="AE1002" s="6">
        <f t="shared" si="393"/>
        <v>0</v>
      </c>
      <c r="AF1002" s="6">
        <f t="shared" si="388"/>
        <v>5</v>
      </c>
      <c r="AG1002" s="6">
        <f t="shared" si="389"/>
        <v>0</v>
      </c>
      <c r="AH1002" s="14" t="str">
        <f>LEFT(X1002,2)&amp;"."&amp;VLOOKUP(MID(X1002,4,3),'Data validation'!$A$1:$B$12,2,FALSE)&amp;".2025"</f>
        <v>11.11.2025</v>
      </c>
      <c r="AI1002">
        <f t="shared" si="390"/>
        <v>46</v>
      </c>
      <c r="AJ1002" t="str">
        <f>H1002&amp;"."&amp;VLOOKUP(I1002,'Data validation'!$A$1:$B$12,2,FALSE)&amp;".2026"</f>
        <v>10.06.2026</v>
      </c>
      <c r="AK1002">
        <f t="shared" si="391"/>
        <v>24</v>
      </c>
      <c r="AL1002" t="e">
        <f>VLOOKUP(E1002,[2]Sheet1!$A:$B,2,FALSE)</f>
        <v>#N/A</v>
      </c>
    </row>
    <row r="1003" spans="1:38" x14ac:dyDescent="0.25">
      <c r="A1003" t="str">
        <f>VLOOKUP(Q1003,'Data validation'!$K$2:$L$50,2,FALSE)</f>
        <v>TO</v>
      </c>
      <c r="B1003">
        <f t="shared" si="377"/>
        <v>0</v>
      </c>
      <c r="C1003">
        <f t="shared" si="378"/>
        <v>5</v>
      </c>
      <c r="D1003">
        <f t="shared" si="379"/>
        <v>0</v>
      </c>
      <c r="E1003">
        <v>8179</v>
      </c>
      <c r="F1003" t="s">
        <v>8177</v>
      </c>
      <c r="G1003" t="s">
        <v>172</v>
      </c>
      <c r="H1003" t="str">
        <f t="shared" si="380"/>
        <v>01</v>
      </c>
      <c r="I1003" t="str">
        <f t="shared" si="381"/>
        <v>Jul</v>
      </c>
      <c r="J1003" t="s">
        <v>173</v>
      </c>
      <c r="K1003" t="str">
        <f t="shared" si="382"/>
        <v>06</v>
      </c>
      <c r="L1003" t="str">
        <f t="shared" si="383"/>
        <v>Jul</v>
      </c>
      <c r="M1003">
        <v>5</v>
      </c>
      <c r="N1003">
        <f t="shared" si="384"/>
        <v>5</v>
      </c>
      <c r="O1003">
        <f t="shared" si="385"/>
        <v>0</v>
      </c>
      <c r="P1003">
        <f t="shared" si="386"/>
        <v>0</v>
      </c>
      <c r="Q1003" t="s">
        <v>138</v>
      </c>
      <c r="R1003" t="s">
        <v>17</v>
      </c>
      <c r="S1003">
        <v>1</v>
      </c>
      <c r="T1003">
        <v>0</v>
      </c>
      <c r="U1003" s="2">
        <f>SUMIFS(TediKam!L:L,TediKam!D:D,'Резервации 2026'!E1003)</f>
        <v>914.35052499999995</v>
      </c>
      <c r="V1003" s="2">
        <f t="shared" si="398"/>
        <v>182.870105</v>
      </c>
      <c r="W1003" t="s">
        <v>262</v>
      </c>
      <c r="X1003" t="s">
        <v>296</v>
      </c>
      <c r="Y1003" t="s">
        <v>293</v>
      </c>
      <c r="Z1003" t="str">
        <f t="shared" si="387"/>
        <v>Nov</v>
      </c>
      <c r="AA1003" s="6">
        <f t="shared" si="393"/>
        <v>0</v>
      </c>
      <c r="AB1003" s="6">
        <f t="shared" si="393"/>
        <v>0</v>
      </c>
      <c r="AC1003" s="6">
        <f t="shared" si="393"/>
        <v>5</v>
      </c>
      <c r="AD1003" s="6">
        <f t="shared" si="393"/>
        <v>0</v>
      </c>
      <c r="AE1003" s="6">
        <f t="shared" si="393"/>
        <v>0</v>
      </c>
      <c r="AF1003" s="6">
        <f t="shared" si="388"/>
        <v>5</v>
      </c>
      <c r="AG1003" s="6">
        <f t="shared" si="389"/>
        <v>0</v>
      </c>
      <c r="AH1003" s="14" t="str">
        <f>LEFT(X1003,2)&amp;"."&amp;VLOOKUP(MID(X1003,4,3),'Data validation'!$A$1:$B$12,2,FALSE)&amp;".2025"</f>
        <v>07.11.2025</v>
      </c>
      <c r="AI1003">
        <f t="shared" si="390"/>
        <v>45</v>
      </c>
      <c r="AJ1003" t="str">
        <f>H1003&amp;"."&amp;VLOOKUP(I1003,'Data validation'!$A$1:$B$12,2,FALSE)&amp;".2026"</f>
        <v>01.07.2026</v>
      </c>
      <c r="AK1003">
        <f t="shared" si="391"/>
        <v>27</v>
      </c>
      <c r="AL1003" t="e">
        <f>VLOOKUP(E1003,[2]Sheet1!$A:$B,2,FALSE)</f>
        <v>#N/A</v>
      </c>
    </row>
    <row r="1004" spans="1:38" x14ac:dyDescent="0.25">
      <c r="A1004" t="str">
        <f>VLOOKUP(Q1004,'Data validation'!$K$2:$L$50,2,FALSE)</f>
        <v>TO</v>
      </c>
      <c r="B1004">
        <f t="shared" si="377"/>
        <v>0</v>
      </c>
      <c r="C1004">
        <f t="shared" si="378"/>
        <v>5</v>
      </c>
      <c r="D1004">
        <f t="shared" si="379"/>
        <v>0</v>
      </c>
      <c r="E1004">
        <v>8169</v>
      </c>
      <c r="F1004" t="s">
        <v>8178</v>
      </c>
      <c r="G1004" t="s">
        <v>303</v>
      </c>
      <c r="H1004" t="str">
        <f t="shared" si="380"/>
        <v>25</v>
      </c>
      <c r="I1004" t="str">
        <f t="shared" si="381"/>
        <v>Jun</v>
      </c>
      <c r="J1004" t="s">
        <v>71</v>
      </c>
      <c r="K1004" t="str">
        <f t="shared" si="382"/>
        <v>30</v>
      </c>
      <c r="L1004" t="str">
        <f t="shared" si="383"/>
        <v>Jun</v>
      </c>
      <c r="M1004">
        <v>5</v>
      </c>
      <c r="N1004">
        <f t="shared" si="384"/>
        <v>5</v>
      </c>
      <c r="O1004">
        <f t="shared" si="385"/>
        <v>0</v>
      </c>
      <c r="P1004">
        <f t="shared" si="386"/>
        <v>0</v>
      </c>
      <c r="Q1004" t="s">
        <v>81</v>
      </c>
      <c r="R1004" t="s">
        <v>17</v>
      </c>
      <c r="S1004">
        <v>2</v>
      </c>
      <c r="T1004">
        <v>1</v>
      </c>
      <c r="U1004" s="2">
        <f>SUMIFS(SLR!L:L,SLR!D:D,'Резервации 2026'!E1004)</f>
        <v>1205.7691950000001</v>
      </c>
      <c r="V1004" s="2">
        <f>+U1004/M1004</f>
        <v>241.153839</v>
      </c>
      <c r="W1004" t="s">
        <v>262</v>
      </c>
      <c r="X1004" t="s">
        <v>400</v>
      </c>
      <c r="Y1004" t="s">
        <v>338</v>
      </c>
      <c r="Z1004" t="str">
        <f t="shared" si="387"/>
        <v>Nov</v>
      </c>
      <c r="AA1004" s="6">
        <f t="shared" si="393"/>
        <v>0</v>
      </c>
      <c r="AB1004" s="6">
        <f t="shared" si="393"/>
        <v>5</v>
      </c>
      <c r="AC1004" s="6">
        <f t="shared" si="393"/>
        <v>0</v>
      </c>
      <c r="AD1004" s="6">
        <f t="shared" si="393"/>
        <v>0</v>
      </c>
      <c r="AE1004" s="6">
        <f t="shared" si="393"/>
        <v>0</v>
      </c>
      <c r="AF1004" s="6">
        <f t="shared" si="388"/>
        <v>5</v>
      </c>
      <c r="AG1004" s="6">
        <f t="shared" si="389"/>
        <v>0</v>
      </c>
      <c r="AH1004" s="14" t="str">
        <f>LEFT(X1004,2)&amp;"."&amp;VLOOKUP(MID(X1004,4,3),'Data validation'!$A$1:$B$12,2,FALSE)&amp;".2025"</f>
        <v>07.11.2025</v>
      </c>
      <c r="AI1004">
        <f t="shared" si="390"/>
        <v>45</v>
      </c>
      <c r="AJ1004" t="str">
        <f>H1004&amp;"."&amp;VLOOKUP(I1004,'Data validation'!$A$1:$B$12,2,FALSE)&amp;".2026"</f>
        <v>25.06.2026</v>
      </c>
      <c r="AK1004">
        <f t="shared" si="391"/>
        <v>26</v>
      </c>
      <c r="AL1004" t="e">
        <f>VLOOKUP(E1004,[2]Sheet1!$A:$B,2,FALSE)</f>
        <v>#N/A</v>
      </c>
    </row>
    <row r="1005" spans="1:38" x14ac:dyDescent="0.25">
      <c r="A1005" t="str">
        <f>VLOOKUP(Q1005,'Data validation'!$K$2:$L$50,2,FALSE)</f>
        <v>BOOKING</v>
      </c>
      <c r="B1005">
        <f t="shared" si="377"/>
        <v>2</v>
      </c>
      <c r="C1005">
        <f t="shared" si="378"/>
        <v>0</v>
      </c>
      <c r="D1005">
        <f t="shared" si="379"/>
        <v>0</v>
      </c>
      <c r="E1005">
        <v>9363</v>
      </c>
      <c r="F1005" t="s">
        <v>8179</v>
      </c>
      <c r="G1005" t="s">
        <v>27</v>
      </c>
      <c r="H1005" t="str">
        <f t="shared" si="380"/>
        <v>01</v>
      </c>
      <c r="I1005" t="str">
        <f t="shared" si="381"/>
        <v>Jun</v>
      </c>
      <c r="J1005" t="s">
        <v>365</v>
      </c>
      <c r="K1005" t="str">
        <f t="shared" si="382"/>
        <v>03</v>
      </c>
      <c r="L1005" t="str">
        <f t="shared" si="383"/>
        <v>Jun</v>
      </c>
      <c r="M1005">
        <v>2</v>
      </c>
      <c r="N1005">
        <f t="shared" si="384"/>
        <v>2</v>
      </c>
      <c r="O1005">
        <f t="shared" si="385"/>
        <v>0</v>
      </c>
      <c r="P1005">
        <f t="shared" si="386"/>
        <v>0</v>
      </c>
      <c r="Q1005" t="s">
        <v>587</v>
      </c>
      <c r="R1005" t="s">
        <v>63</v>
      </c>
      <c r="S1005">
        <v>2</v>
      </c>
      <c r="T1005">
        <v>1</v>
      </c>
      <c r="U1005" s="2">
        <v>694.58880091743117</v>
      </c>
      <c r="V1005" s="2">
        <v>347.29440045871559</v>
      </c>
      <c r="W1005" t="s">
        <v>262</v>
      </c>
      <c r="X1005" t="s">
        <v>4231</v>
      </c>
      <c r="Y1005" t="s">
        <v>4228</v>
      </c>
      <c r="Z1005" t="str">
        <f t="shared" si="387"/>
        <v>Jan</v>
      </c>
      <c r="AA1005" s="6">
        <f t="shared" si="393"/>
        <v>0</v>
      </c>
      <c r="AB1005" s="6">
        <f t="shared" si="393"/>
        <v>2</v>
      </c>
      <c r="AC1005" s="6">
        <f t="shared" si="393"/>
        <v>0</v>
      </c>
      <c r="AD1005" s="6">
        <f t="shared" si="393"/>
        <v>0</v>
      </c>
      <c r="AE1005" s="6">
        <f t="shared" si="393"/>
        <v>0</v>
      </c>
      <c r="AF1005" s="6">
        <f t="shared" si="388"/>
        <v>2</v>
      </c>
      <c r="AG1005" s="6">
        <f t="shared" si="389"/>
        <v>0</v>
      </c>
      <c r="AH1005" s="14" t="str">
        <f>LEFT(X1005,2)&amp;"."&amp;VLOOKUP(MID(X1005,4,3),'Data validation'!$A$1:$B$12,2,FALSE)&amp;".2025"</f>
        <v>06.01.2025</v>
      </c>
      <c r="AI1005">
        <f t="shared" si="390"/>
        <v>2</v>
      </c>
      <c r="AJ1005" t="str">
        <f>H1005&amp;"."&amp;VLOOKUP(I1005,'Data validation'!$A$1:$B$12,2,FALSE)&amp;".2026"</f>
        <v>01.06.2026</v>
      </c>
      <c r="AK1005">
        <f t="shared" si="391"/>
        <v>23</v>
      </c>
      <c r="AL1005" t="str">
        <f>VLOOKUP(E1005,[2]Sheet1!$A:$B,2,FALSE)</f>
        <v>Анулирана</v>
      </c>
    </row>
    <row r="1006" spans="1:38" x14ac:dyDescent="0.25">
      <c r="A1006" t="str">
        <f>VLOOKUP(Q1006,'Data validation'!$K$2:$L$50,2,FALSE)</f>
        <v>TO</v>
      </c>
      <c r="B1006">
        <f t="shared" si="377"/>
        <v>6</v>
      </c>
      <c r="C1006">
        <f t="shared" si="378"/>
        <v>-1</v>
      </c>
      <c r="D1006">
        <f t="shared" si="379"/>
        <v>0</v>
      </c>
      <c r="E1006">
        <v>8867</v>
      </c>
      <c r="F1006" t="s">
        <v>8180</v>
      </c>
      <c r="G1006" t="s">
        <v>22</v>
      </c>
      <c r="H1006" t="str">
        <f t="shared" si="380"/>
        <v>09</v>
      </c>
      <c r="I1006" t="str">
        <f t="shared" si="381"/>
        <v>Jun</v>
      </c>
      <c r="J1006" t="s">
        <v>1926</v>
      </c>
      <c r="K1006" t="str">
        <f t="shared" si="382"/>
        <v>14</v>
      </c>
      <c r="L1006" t="str">
        <f t="shared" si="383"/>
        <v>Jun</v>
      </c>
      <c r="M1006">
        <v>5</v>
      </c>
      <c r="N1006">
        <f t="shared" si="384"/>
        <v>5</v>
      </c>
      <c r="O1006">
        <f t="shared" si="385"/>
        <v>0</v>
      </c>
      <c r="P1006">
        <f t="shared" si="386"/>
        <v>0</v>
      </c>
      <c r="Q1006" t="s">
        <v>81</v>
      </c>
      <c r="R1006" t="s">
        <v>188</v>
      </c>
      <c r="S1006">
        <v>2</v>
      </c>
      <c r="T1006">
        <v>0</v>
      </c>
      <c r="U1006" s="2">
        <f>SUMIFS(SLR!L:L,SLR!D:D,'Резервации 2026'!E1006)</f>
        <v>991.41022699999996</v>
      </c>
      <c r="V1006" s="2">
        <f>+U1006/M1006</f>
        <v>198.28204539999999</v>
      </c>
      <c r="W1006" t="s">
        <v>262</v>
      </c>
      <c r="X1006" t="s">
        <v>2090</v>
      </c>
      <c r="Y1006" t="s">
        <v>2084</v>
      </c>
      <c r="Z1006" t="str">
        <f t="shared" si="387"/>
        <v>Nov</v>
      </c>
      <c r="AA1006" s="6">
        <f t="shared" si="393"/>
        <v>0</v>
      </c>
      <c r="AB1006" s="6">
        <f t="shared" si="393"/>
        <v>5</v>
      </c>
      <c r="AC1006" s="6">
        <f t="shared" si="393"/>
        <v>0</v>
      </c>
      <c r="AD1006" s="6">
        <f t="shared" si="393"/>
        <v>0</v>
      </c>
      <c r="AE1006" s="6">
        <f t="shared" si="393"/>
        <v>0</v>
      </c>
      <c r="AF1006" s="6">
        <f t="shared" si="388"/>
        <v>5</v>
      </c>
      <c r="AG1006" s="6">
        <f t="shared" si="389"/>
        <v>0</v>
      </c>
      <c r="AH1006" s="14" t="str">
        <f>LEFT(X1006,2)&amp;"."&amp;VLOOKUP(MID(X1006,4,3),'Data validation'!$A$1:$B$12,2,FALSE)&amp;".2025"</f>
        <v>27.11.2025</v>
      </c>
      <c r="AI1006">
        <f t="shared" si="390"/>
        <v>48</v>
      </c>
      <c r="AJ1006" t="str">
        <f>H1006&amp;"."&amp;VLOOKUP(I1006,'Data validation'!$A$1:$B$12,2,FALSE)&amp;".2026"</f>
        <v>09.06.2026</v>
      </c>
      <c r="AK1006">
        <f t="shared" si="391"/>
        <v>24</v>
      </c>
      <c r="AL1006" t="e">
        <f>VLOOKUP(E1006,[2]Sheet1!$A:$B,2,FALSE)</f>
        <v>#N/A</v>
      </c>
    </row>
    <row r="1007" spans="1:38" x14ac:dyDescent="0.25">
      <c r="A1007" t="str">
        <f>VLOOKUP(Q1007,'Data validation'!$K$2:$L$50,2,FALSE)</f>
        <v>TO</v>
      </c>
      <c r="B1007">
        <f t="shared" si="377"/>
        <v>0</v>
      </c>
      <c r="C1007">
        <f t="shared" si="378"/>
        <v>6</v>
      </c>
      <c r="D1007">
        <f t="shared" si="379"/>
        <v>0</v>
      </c>
      <c r="E1007">
        <v>8493</v>
      </c>
      <c r="F1007" t="s">
        <v>8181</v>
      </c>
      <c r="G1007" t="s">
        <v>950</v>
      </c>
      <c r="H1007" t="str">
        <f t="shared" si="380"/>
        <v>26</v>
      </c>
      <c r="I1007" t="str">
        <f t="shared" si="381"/>
        <v>Jun</v>
      </c>
      <c r="J1007" t="s">
        <v>120</v>
      </c>
      <c r="K1007" t="str">
        <f t="shared" si="382"/>
        <v>02</v>
      </c>
      <c r="L1007" t="str">
        <f t="shared" si="383"/>
        <v>Jul</v>
      </c>
      <c r="M1007">
        <v>6</v>
      </c>
      <c r="N1007">
        <f t="shared" si="384"/>
        <v>-24</v>
      </c>
      <c r="O1007">
        <f t="shared" si="385"/>
        <v>5</v>
      </c>
      <c r="P1007">
        <f t="shared" si="386"/>
        <v>1</v>
      </c>
      <c r="Q1007" t="s">
        <v>56</v>
      </c>
      <c r="R1007" t="s">
        <v>17</v>
      </c>
      <c r="S1007">
        <v>2</v>
      </c>
      <c r="T1007">
        <v>1</v>
      </c>
      <c r="U1007" s="2">
        <f>SUMIFS(Novoton!L:L,Novoton!D:D,'Резервации 2026'!E1007)</f>
        <v>1446.9230339999999</v>
      </c>
      <c r="V1007" s="2">
        <f>+U1007/M1007</f>
        <v>241.15383899999998</v>
      </c>
      <c r="X1007" t="s">
        <v>1203</v>
      </c>
      <c r="Y1007" t="s">
        <v>1138</v>
      </c>
      <c r="Z1007" t="str">
        <f t="shared" si="387"/>
        <v>Nov</v>
      </c>
      <c r="AA1007" s="6">
        <f t="shared" si="393"/>
        <v>0</v>
      </c>
      <c r="AB1007" s="6">
        <f t="shared" si="393"/>
        <v>5</v>
      </c>
      <c r="AC1007" s="6">
        <f t="shared" si="393"/>
        <v>1</v>
      </c>
      <c r="AD1007" s="6">
        <f t="shared" si="393"/>
        <v>0</v>
      </c>
      <c r="AE1007" s="6">
        <f t="shared" si="393"/>
        <v>0</v>
      </c>
      <c r="AF1007" s="6">
        <f t="shared" si="388"/>
        <v>6</v>
      </c>
      <c r="AG1007" s="6">
        <f t="shared" si="389"/>
        <v>0</v>
      </c>
      <c r="AH1007" s="14" t="str">
        <f>LEFT(X1007,2)&amp;"."&amp;VLOOKUP(MID(X1007,4,3),'Data validation'!$A$1:$B$12,2,FALSE)&amp;".2025"</f>
        <v>14.11.2025</v>
      </c>
      <c r="AI1007">
        <f t="shared" si="390"/>
        <v>46</v>
      </c>
      <c r="AJ1007" t="str">
        <f>H1007&amp;"."&amp;VLOOKUP(I1007,'Data validation'!$A$1:$B$12,2,FALSE)&amp;".2026"</f>
        <v>26.06.2026</v>
      </c>
      <c r="AK1007">
        <f t="shared" si="391"/>
        <v>26</v>
      </c>
      <c r="AL1007" t="e">
        <f>VLOOKUP(E1007,[2]Sheet1!$A:$B,2,FALSE)</f>
        <v>#N/A</v>
      </c>
    </row>
    <row r="1008" spans="1:38" x14ac:dyDescent="0.25">
      <c r="A1008" t="str">
        <f>VLOOKUP(Q1008,'Data validation'!$K$2:$L$50,2,FALSE)</f>
        <v>TO</v>
      </c>
      <c r="B1008">
        <f t="shared" si="377"/>
        <v>0</v>
      </c>
      <c r="C1008">
        <f t="shared" si="378"/>
        <v>6</v>
      </c>
      <c r="D1008">
        <f t="shared" si="379"/>
        <v>0</v>
      </c>
      <c r="E1008">
        <v>9260</v>
      </c>
      <c r="F1008" t="s">
        <v>8182</v>
      </c>
      <c r="G1008" t="s">
        <v>44</v>
      </c>
      <c r="H1008" t="str">
        <f t="shared" si="380"/>
        <v>29</v>
      </c>
      <c r="I1008" t="str">
        <f t="shared" si="381"/>
        <v>Jun</v>
      </c>
      <c r="J1008" t="s">
        <v>313</v>
      </c>
      <c r="K1008" t="str">
        <f t="shared" si="382"/>
        <v>05</v>
      </c>
      <c r="L1008" t="str">
        <f t="shared" si="383"/>
        <v>Jul</v>
      </c>
      <c r="M1008">
        <v>6</v>
      </c>
      <c r="N1008">
        <f t="shared" si="384"/>
        <v>-24</v>
      </c>
      <c r="O1008">
        <f t="shared" si="385"/>
        <v>2</v>
      </c>
      <c r="P1008">
        <f t="shared" si="386"/>
        <v>4</v>
      </c>
      <c r="Q1008" t="s">
        <v>158</v>
      </c>
      <c r="R1008" t="s">
        <v>17</v>
      </c>
      <c r="S1008">
        <v>2</v>
      </c>
      <c r="T1008">
        <v>2</v>
      </c>
      <c r="U1008" s="2">
        <f>SUMIFS(DTS!L:L,DTS!D:D,'Резервации 2026'!E1008)</f>
        <v>1959.3896106</v>
      </c>
      <c r="V1008" s="2">
        <f>+U1008/M1008</f>
        <v>326.56493510000001</v>
      </c>
      <c r="W1008" t="s">
        <v>262</v>
      </c>
      <c r="X1008" t="s">
        <v>3792</v>
      </c>
      <c r="Y1008" t="s">
        <v>3766</v>
      </c>
      <c r="Z1008" t="str">
        <f t="shared" si="387"/>
        <v>Dec</v>
      </c>
      <c r="AA1008" s="6">
        <f t="shared" si="393"/>
        <v>0</v>
      </c>
      <c r="AB1008" s="6">
        <f t="shared" si="393"/>
        <v>2</v>
      </c>
      <c r="AC1008" s="6">
        <f t="shared" si="393"/>
        <v>4</v>
      </c>
      <c r="AD1008" s="6">
        <f t="shared" si="393"/>
        <v>0</v>
      </c>
      <c r="AE1008" s="6">
        <f t="shared" si="393"/>
        <v>0</v>
      </c>
      <c r="AF1008" s="6">
        <f t="shared" si="388"/>
        <v>6</v>
      </c>
      <c r="AG1008" s="6">
        <f t="shared" si="389"/>
        <v>0</v>
      </c>
      <c r="AH1008" s="14" t="str">
        <f>LEFT(X1008,2)&amp;"."&amp;VLOOKUP(MID(X1008,4,3),'Data validation'!$A$1:$B$12,2,FALSE)&amp;".2025"</f>
        <v>30.12.2025</v>
      </c>
      <c r="AI1008">
        <f t="shared" si="390"/>
        <v>53</v>
      </c>
      <c r="AJ1008" t="str">
        <f>H1008&amp;"."&amp;VLOOKUP(I1008,'Data validation'!$A$1:$B$12,2,FALSE)&amp;".2026"</f>
        <v>29.06.2026</v>
      </c>
      <c r="AK1008">
        <f t="shared" si="391"/>
        <v>27</v>
      </c>
      <c r="AL1008" t="e">
        <f>VLOOKUP(E1008,[2]Sheet1!$A:$B,2,FALSE)</f>
        <v>#N/A</v>
      </c>
    </row>
    <row r="1009" spans="1:38" x14ac:dyDescent="0.25">
      <c r="A1009" t="str">
        <f>VLOOKUP(Q1009,'Data validation'!$K$2:$L$50,2,FALSE)</f>
        <v>TO</v>
      </c>
      <c r="B1009">
        <f t="shared" si="377"/>
        <v>0</v>
      </c>
      <c r="C1009">
        <f t="shared" si="378"/>
        <v>0</v>
      </c>
      <c r="D1009">
        <f t="shared" si="379"/>
        <v>5</v>
      </c>
      <c r="E1009">
        <v>9200</v>
      </c>
      <c r="F1009" t="s">
        <v>8183</v>
      </c>
      <c r="G1009" t="s">
        <v>156</v>
      </c>
      <c r="H1009" t="str">
        <f t="shared" si="380"/>
        <v>24</v>
      </c>
      <c r="I1009" t="str">
        <f t="shared" si="381"/>
        <v>Jul</v>
      </c>
      <c r="J1009" t="s">
        <v>513</v>
      </c>
      <c r="K1009" t="str">
        <f t="shared" si="382"/>
        <v>29</v>
      </c>
      <c r="L1009" t="str">
        <f t="shared" si="383"/>
        <v>Jul</v>
      </c>
      <c r="M1009">
        <v>5</v>
      </c>
      <c r="N1009">
        <f t="shared" si="384"/>
        <v>5</v>
      </c>
      <c r="O1009">
        <f t="shared" si="385"/>
        <v>0</v>
      </c>
      <c r="P1009">
        <f t="shared" si="386"/>
        <v>0</v>
      </c>
      <c r="Q1009" t="s">
        <v>81</v>
      </c>
      <c r="R1009" t="s">
        <v>17</v>
      </c>
      <c r="S1009">
        <v>2</v>
      </c>
      <c r="T1009">
        <v>2</v>
      </c>
      <c r="U1009" s="2">
        <f>SUMIFS(SLR!L:L,SLR!D:D,'Резервации 2026'!E1009)</f>
        <v>1807.6758775000001</v>
      </c>
      <c r="V1009" s="2">
        <f>+U1009/M1009</f>
        <v>361.53517550000004</v>
      </c>
      <c r="W1009" t="s">
        <v>262</v>
      </c>
      <c r="X1009" t="s">
        <v>3710</v>
      </c>
      <c r="Y1009" t="s">
        <v>3708</v>
      </c>
      <c r="Z1009" t="str">
        <f t="shared" si="387"/>
        <v>Dec</v>
      </c>
      <c r="AA1009" s="6">
        <f t="shared" si="393"/>
        <v>0</v>
      </c>
      <c r="AB1009" s="6">
        <f t="shared" si="393"/>
        <v>0</v>
      </c>
      <c r="AC1009" s="6">
        <f t="shared" si="393"/>
        <v>5</v>
      </c>
      <c r="AD1009" s="6">
        <f t="shared" si="393"/>
        <v>0</v>
      </c>
      <c r="AE1009" s="6">
        <f t="shared" si="393"/>
        <v>0</v>
      </c>
      <c r="AF1009" s="6">
        <f t="shared" si="388"/>
        <v>5</v>
      </c>
      <c r="AG1009" s="6">
        <f t="shared" si="389"/>
        <v>0</v>
      </c>
      <c r="AH1009" s="14" t="str">
        <f>LEFT(X1009,2)&amp;"."&amp;VLOOKUP(MID(X1009,4,3),'Data validation'!$A$1:$B$12,2,FALSE)&amp;".2025"</f>
        <v>28.12.2025</v>
      </c>
      <c r="AI1009">
        <f t="shared" si="390"/>
        <v>53</v>
      </c>
      <c r="AJ1009" t="str">
        <f>H1009&amp;"."&amp;VLOOKUP(I1009,'Data validation'!$A$1:$B$12,2,FALSE)&amp;".2026"</f>
        <v>24.07.2026</v>
      </c>
      <c r="AK1009">
        <f t="shared" si="391"/>
        <v>30</v>
      </c>
      <c r="AL1009" t="e">
        <f>VLOOKUP(E1009,[2]Sheet1!$A:$B,2,FALSE)</f>
        <v>#N/A</v>
      </c>
    </row>
    <row r="1010" spans="1:38" x14ac:dyDescent="0.25">
      <c r="A1010" t="str">
        <f>VLOOKUP(Q1010,'Data validation'!$K$2:$L$50,2,FALSE)</f>
        <v>TO</v>
      </c>
      <c r="B1010">
        <f t="shared" si="377"/>
        <v>0</v>
      </c>
      <c r="C1010">
        <f t="shared" si="378"/>
        <v>6</v>
      </c>
      <c r="D1010">
        <f t="shared" si="379"/>
        <v>0</v>
      </c>
      <c r="E1010">
        <v>8449</v>
      </c>
      <c r="F1010" t="s">
        <v>8184</v>
      </c>
      <c r="G1010" t="s">
        <v>950</v>
      </c>
      <c r="H1010" t="str">
        <f t="shared" si="380"/>
        <v>26</v>
      </c>
      <c r="I1010" t="str">
        <f t="shared" si="381"/>
        <v>Jun</v>
      </c>
      <c r="J1010" t="s">
        <v>120</v>
      </c>
      <c r="K1010" t="str">
        <f t="shared" si="382"/>
        <v>02</v>
      </c>
      <c r="L1010" t="str">
        <f t="shared" si="383"/>
        <v>Jul</v>
      </c>
      <c r="M1010">
        <v>6</v>
      </c>
      <c r="N1010">
        <f t="shared" si="384"/>
        <v>-24</v>
      </c>
      <c r="O1010">
        <f t="shared" si="385"/>
        <v>5</v>
      </c>
      <c r="P1010">
        <f t="shared" si="386"/>
        <v>1</v>
      </c>
      <c r="Q1010" t="s">
        <v>56</v>
      </c>
      <c r="R1010" t="s">
        <v>17</v>
      </c>
      <c r="S1010">
        <v>2</v>
      </c>
      <c r="T1010">
        <v>1</v>
      </c>
      <c r="U1010" s="2">
        <f>SUMIFS(Novoton!L:L,Novoton!D:D,'Резервации 2026'!E1010)</f>
        <v>1446.9230339999999</v>
      </c>
      <c r="V1010" s="2">
        <f>+U1010/M1010</f>
        <v>241.15383899999998</v>
      </c>
      <c r="X1010" t="s">
        <v>1086</v>
      </c>
      <c r="Y1010" t="s">
        <v>1051</v>
      </c>
      <c r="Z1010" t="str">
        <f t="shared" si="387"/>
        <v>Nov</v>
      </c>
      <c r="AA1010" s="6">
        <f t="shared" si="393"/>
        <v>0</v>
      </c>
      <c r="AB1010" s="6">
        <f t="shared" si="393"/>
        <v>5</v>
      </c>
      <c r="AC1010" s="6">
        <f t="shared" si="393"/>
        <v>1</v>
      </c>
      <c r="AD1010" s="6">
        <f t="shared" si="393"/>
        <v>0</v>
      </c>
      <c r="AE1010" s="6">
        <f t="shared" si="393"/>
        <v>0</v>
      </c>
      <c r="AF1010" s="6">
        <f t="shared" si="388"/>
        <v>6</v>
      </c>
      <c r="AG1010" s="6">
        <f t="shared" si="389"/>
        <v>0</v>
      </c>
      <c r="AH1010" s="14" t="str">
        <f>LEFT(X1010,2)&amp;"."&amp;VLOOKUP(MID(X1010,4,3),'Data validation'!$A$1:$B$12,2,FALSE)&amp;".2025"</f>
        <v>13.11.2025</v>
      </c>
      <c r="AI1010">
        <f t="shared" si="390"/>
        <v>46</v>
      </c>
      <c r="AJ1010" t="str">
        <f>H1010&amp;"."&amp;VLOOKUP(I1010,'Data validation'!$A$1:$B$12,2,FALSE)&amp;".2026"</f>
        <v>26.06.2026</v>
      </c>
      <c r="AK1010">
        <f t="shared" si="391"/>
        <v>26</v>
      </c>
      <c r="AL1010" t="e">
        <f>VLOOKUP(E1010,[2]Sheet1!$A:$B,2,FALSE)</f>
        <v>#N/A</v>
      </c>
    </row>
    <row r="1011" spans="1:38" x14ac:dyDescent="0.25">
      <c r="A1011" t="str">
        <f>VLOOKUP(Q1011,'Data validation'!$K$2:$L$50,2,FALSE)</f>
        <v>TOPOLA SKIES</v>
      </c>
      <c r="B1011">
        <f t="shared" si="377"/>
        <v>0</v>
      </c>
      <c r="C1011">
        <f t="shared" si="378"/>
        <v>5</v>
      </c>
      <c r="D1011">
        <f t="shared" si="379"/>
        <v>0</v>
      </c>
      <c r="E1011">
        <v>8472</v>
      </c>
      <c r="F1011" t="s">
        <v>8185</v>
      </c>
      <c r="G1011" t="s">
        <v>275</v>
      </c>
      <c r="H1011" t="str">
        <f t="shared" si="380"/>
        <v>22</v>
      </c>
      <c r="I1011" t="str">
        <f t="shared" si="381"/>
        <v>Jun</v>
      </c>
      <c r="J1011" t="s">
        <v>126</v>
      </c>
      <c r="K1011" t="str">
        <f t="shared" si="382"/>
        <v>27</v>
      </c>
      <c r="L1011" t="str">
        <f t="shared" si="383"/>
        <v>Jun</v>
      </c>
      <c r="M1011">
        <v>5</v>
      </c>
      <c r="N1011">
        <f t="shared" si="384"/>
        <v>5</v>
      </c>
      <c r="O1011">
        <f t="shared" si="385"/>
        <v>0</v>
      </c>
      <c r="P1011">
        <f t="shared" si="386"/>
        <v>0</v>
      </c>
      <c r="Q1011" t="s">
        <v>35</v>
      </c>
      <c r="R1011" t="s">
        <v>63</v>
      </c>
      <c r="S1011">
        <v>3</v>
      </c>
      <c r="U1011" s="2">
        <v>1770.2594141284403</v>
      </c>
      <c r="V1011" s="2">
        <v>354.05906018348617</v>
      </c>
      <c r="X1011" t="s">
        <v>1146</v>
      </c>
      <c r="Y1011" t="s">
        <v>1138</v>
      </c>
      <c r="Z1011" t="str">
        <f t="shared" si="387"/>
        <v>Nov</v>
      </c>
      <c r="AA1011" s="6">
        <f t="shared" si="393"/>
        <v>0</v>
      </c>
      <c r="AB1011" s="6">
        <f t="shared" si="393"/>
        <v>5</v>
      </c>
      <c r="AC1011" s="6">
        <f t="shared" si="393"/>
        <v>0</v>
      </c>
      <c r="AD1011" s="6">
        <f t="shared" si="393"/>
        <v>0</v>
      </c>
      <c r="AE1011" s="6">
        <f t="shared" si="393"/>
        <v>0</v>
      </c>
      <c r="AF1011" s="6">
        <f t="shared" si="388"/>
        <v>5</v>
      </c>
      <c r="AG1011" s="6">
        <f t="shared" si="389"/>
        <v>0</v>
      </c>
      <c r="AH1011" s="14" t="str">
        <f>LEFT(X1011,2)&amp;"."&amp;VLOOKUP(MID(X1011,4,3),'Data validation'!$A$1:$B$12,2,FALSE)&amp;".2025"</f>
        <v>14.11.2025</v>
      </c>
      <c r="AI1011">
        <f t="shared" si="390"/>
        <v>46</v>
      </c>
      <c r="AJ1011" t="str">
        <f>H1011&amp;"."&amp;VLOOKUP(I1011,'Data validation'!$A$1:$B$12,2,FALSE)&amp;".2026"</f>
        <v>22.06.2026</v>
      </c>
      <c r="AK1011">
        <f t="shared" si="391"/>
        <v>26</v>
      </c>
      <c r="AL1011" t="e">
        <f>VLOOKUP(E1011,[2]Sheet1!$A:$B,2,FALSE)</f>
        <v>#N/A</v>
      </c>
    </row>
    <row r="1012" spans="1:38" x14ac:dyDescent="0.25">
      <c r="A1012" t="str">
        <f>VLOOKUP(Q1012,'Data validation'!$K$2:$L$50,2,FALSE)</f>
        <v>TOPOLA SKIES</v>
      </c>
      <c r="B1012">
        <f t="shared" si="377"/>
        <v>0</v>
      </c>
      <c r="C1012">
        <f t="shared" si="378"/>
        <v>5</v>
      </c>
      <c r="D1012">
        <f t="shared" si="379"/>
        <v>0</v>
      </c>
      <c r="E1012">
        <v>8708</v>
      </c>
      <c r="F1012" t="s">
        <v>8186</v>
      </c>
      <c r="G1012" t="s">
        <v>71</v>
      </c>
      <c r="H1012" t="str">
        <f t="shared" si="380"/>
        <v>30</v>
      </c>
      <c r="I1012" t="str">
        <f t="shared" si="381"/>
        <v>Jun</v>
      </c>
      <c r="J1012" t="s">
        <v>313</v>
      </c>
      <c r="K1012" t="str">
        <f t="shared" si="382"/>
        <v>05</v>
      </c>
      <c r="L1012" t="str">
        <f t="shared" si="383"/>
        <v>Jul</v>
      </c>
      <c r="M1012">
        <v>5</v>
      </c>
      <c r="N1012">
        <f t="shared" si="384"/>
        <v>-25</v>
      </c>
      <c r="O1012">
        <f t="shared" si="385"/>
        <v>1</v>
      </c>
      <c r="P1012">
        <f t="shared" si="386"/>
        <v>4</v>
      </c>
      <c r="Q1012" t="s">
        <v>35</v>
      </c>
      <c r="R1012" t="s">
        <v>63</v>
      </c>
      <c r="S1012">
        <v>2</v>
      </c>
      <c r="T1012">
        <v>1</v>
      </c>
      <c r="U1012" s="2">
        <v>1485.7130642201835</v>
      </c>
      <c r="V1012" s="2">
        <v>297.14261284403665</v>
      </c>
      <c r="X1012" t="s">
        <v>1724</v>
      </c>
      <c r="Y1012" t="s">
        <v>1718</v>
      </c>
      <c r="Z1012" t="str">
        <f t="shared" si="387"/>
        <v>Nov</v>
      </c>
      <c r="AA1012" s="6">
        <f t="shared" si="393"/>
        <v>0</v>
      </c>
      <c r="AB1012" s="6">
        <f t="shared" si="393"/>
        <v>1</v>
      </c>
      <c r="AC1012" s="6">
        <f t="shared" si="393"/>
        <v>4</v>
      </c>
      <c r="AD1012" s="6">
        <f t="shared" si="393"/>
        <v>0</v>
      </c>
      <c r="AE1012" s="6">
        <f t="shared" si="393"/>
        <v>0</v>
      </c>
      <c r="AF1012" s="6">
        <f t="shared" si="388"/>
        <v>5</v>
      </c>
      <c r="AG1012" s="6">
        <f t="shared" si="389"/>
        <v>0</v>
      </c>
      <c r="AH1012" s="14" t="str">
        <f>LEFT(X1012,2)&amp;"."&amp;VLOOKUP(MID(X1012,4,3),'Data validation'!$A$1:$B$12,2,FALSE)&amp;".2025"</f>
        <v>22.11.2025</v>
      </c>
      <c r="AI1012">
        <f t="shared" si="390"/>
        <v>47</v>
      </c>
      <c r="AJ1012" t="str">
        <f>H1012&amp;"."&amp;VLOOKUP(I1012,'Data validation'!$A$1:$B$12,2,FALSE)&amp;".2026"</f>
        <v>30.06.2026</v>
      </c>
      <c r="AK1012">
        <f t="shared" si="391"/>
        <v>27</v>
      </c>
      <c r="AL1012" t="e">
        <f>VLOOKUP(E1012,[2]Sheet1!$A:$B,2,FALSE)</f>
        <v>#N/A</v>
      </c>
    </row>
    <row r="1013" spans="1:38" x14ac:dyDescent="0.25">
      <c r="A1013" t="str">
        <f>VLOOKUP(Q1013,'Data validation'!$K$2:$L$50,2,FALSE)</f>
        <v>TO</v>
      </c>
      <c r="B1013">
        <f t="shared" si="377"/>
        <v>0</v>
      </c>
      <c r="C1013">
        <f t="shared" si="378"/>
        <v>0</v>
      </c>
      <c r="D1013">
        <f t="shared" si="379"/>
        <v>5</v>
      </c>
      <c r="E1013">
        <v>9470</v>
      </c>
      <c r="F1013" t="s">
        <v>8187</v>
      </c>
      <c r="G1013" t="s">
        <v>646</v>
      </c>
      <c r="H1013" t="str">
        <f t="shared" si="380"/>
        <v>07</v>
      </c>
      <c r="I1013" t="str">
        <f t="shared" si="381"/>
        <v>Aug</v>
      </c>
      <c r="J1013" t="s">
        <v>354</v>
      </c>
      <c r="K1013" t="str">
        <f t="shared" si="382"/>
        <v>12</v>
      </c>
      <c r="L1013" t="str">
        <f t="shared" si="383"/>
        <v>Aug</v>
      </c>
      <c r="M1013">
        <v>5</v>
      </c>
      <c r="N1013">
        <f t="shared" si="384"/>
        <v>5</v>
      </c>
      <c r="O1013">
        <f t="shared" si="385"/>
        <v>0</v>
      </c>
      <c r="P1013">
        <f t="shared" si="386"/>
        <v>0</v>
      </c>
      <c r="Q1013" t="s">
        <v>116</v>
      </c>
      <c r="R1013" t="s">
        <v>110</v>
      </c>
      <c r="S1013">
        <v>3</v>
      </c>
      <c r="T1013">
        <v>2</v>
      </c>
      <c r="U1013" s="2">
        <f>SUMIFS(Solvex!L:L,Solvex!D:D,'Резервации 2026'!E1013)</f>
        <v>2799.183896</v>
      </c>
      <c r="V1013" s="2">
        <f>+U1013/M1013</f>
        <v>559.83677920000002</v>
      </c>
      <c r="X1013" t="s">
        <v>4580</v>
      </c>
      <c r="Y1013" t="s">
        <v>3819</v>
      </c>
      <c r="Z1013" t="str">
        <f t="shared" si="387"/>
        <v>Jan</v>
      </c>
      <c r="AA1013" s="6">
        <f t="shared" si="393"/>
        <v>0</v>
      </c>
      <c r="AB1013" s="6">
        <f t="shared" si="393"/>
        <v>0</v>
      </c>
      <c r="AC1013" s="6">
        <f t="shared" si="393"/>
        <v>0</v>
      </c>
      <c r="AD1013" s="6">
        <f t="shared" si="393"/>
        <v>5</v>
      </c>
      <c r="AE1013" s="6">
        <f t="shared" si="393"/>
        <v>0</v>
      </c>
      <c r="AF1013" s="6">
        <f t="shared" si="388"/>
        <v>5</v>
      </c>
      <c r="AG1013" s="6">
        <f t="shared" si="389"/>
        <v>0</v>
      </c>
      <c r="AH1013" s="14" t="str">
        <f>LEFT(X1013,2)&amp;"."&amp;VLOOKUP(MID(X1013,4,3),'Data validation'!$A$1:$B$12,2,FALSE)&amp;".2025"</f>
        <v>13.01.2025</v>
      </c>
      <c r="AI1013">
        <f t="shared" si="390"/>
        <v>3</v>
      </c>
      <c r="AJ1013" t="str">
        <f>H1013&amp;"."&amp;VLOOKUP(I1013,'Data validation'!$A$1:$B$12,2,FALSE)&amp;".2026"</f>
        <v>07.08.2026</v>
      </c>
      <c r="AK1013">
        <f t="shared" si="391"/>
        <v>32</v>
      </c>
      <c r="AL1013" t="e">
        <f>VLOOKUP(E1013,[2]Sheet1!$A:$B,2,FALSE)</f>
        <v>#N/A</v>
      </c>
    </row>
    <row r="1014" spans="1:38" x14ac:dyDescent="0.25">
      <c r="A1014" t="str">
        <f>VLOOKUP(Q1014,'Data validation'!$K$2:$L$50,2,FALSE)</f>
        <v>TO</v>
      </c>
      <c r="B1014">
        <f t="shared" si="377"/>
        <v>0</v>
      </c>
      <c r="C1014">
        <f t="shared" si="378"/>
        <v>5</v>
      </c>
      <c r="D1014">
        <f t="shared" si="379"/>
        <v>0</v>
      </c>
      <c r="E1014">
        <v>9130</v>
      </c>
      <c r="F1014" t="s">
        <v>8188</v>
      </c>
      <c r="G1014" t="s">
        <v>44</v>
      </c>
      <c r="H1014" t="str">
        <f t="shared" si="380"/>
        <v>29</v>
      </c>
      <c r="I1014" t="str">
        <f t="shared" si="381"/>
        <v>Jun</v>
      </c>
      <c r="J1014" t="s">
        <v>45</v>
      </c>
      <c r="K1014" t="str">
        <f t="shared" si="382"/>
        <v>04</v>
      </c>
      <c r="L1014" t="str">
        <f t="shared" si="383"/>
        <v>Jul</v>
      </c>
      <c r="M1014">
        <v>5</v>
      </c>
      <c r="N1014">
        <f t="shared" si="384"/>
        <v>-25</v>
      </c>
      <c r="O1014">
        <f t="shared" si="385"/>
        <v>2</v>
      </c>
      <c r="P1014">
        <f t="shared" si="386"/>
        <v>3</v>
      </c>
      <c r="Q1014" t="s">
        <v>162</v>
      </c>
      <c r="R1014" t="s">
        <v>188</v>
      </c>
      <c r="S1014">
        <v>2</v>
      </c>
      <c r="T1014">
        <v>1</v>
      </c>
      <c r="U1014" s="2">
        <f>SUMIFS(Magelan!L:L,Magelan!D:D,'Резервации 2026'!E1014)</f>
        <v>1504.620019</v>
      </c>
      <c r="V1014" s="2">
        <f t="shared" ref="V1014:V1015" si="399">+U1014/M1014</f>
        <v>300.92400379999998</v>
      </c>
      <c r="W1014" t="s">
        <v>262</v>
      </c>
      <c r="X1014" t="s">
        <v>3605</v>
      </c>
      <c r="Y1014" t="s">
        <v>3606</v>
      </c>
      <c r="Z1014" t="str">
        <f t="shared" si="387"/>
        <v>Dec</v>
      </c>
      <c r="AA1014" s="6">
        <f t="shared" si="393"/>
        <v>0</v>
      </c>
      <c r="AB1014" s="6">
        <f t="shared" si="393"/>
        <v>2</v>
      </c>
      <c r="AC1014" s="6">
        <f t="shared" si="393"/>
        <v>3</v>
      </c>
      <c r="AD1014" s="6">
        <f t="shared" si="393"/>
        <v>0</v>
      </c>
      <c r="AE1014" s="6">
        <f t="shared" si="393"/>
        <v>0</v>
      </c>
      <c r="AF1014" s="6">
        <f t="shared" si="388"/>
        <v>5</v>
      </c>
      <c r="AG1014" s="6">
        <f t="shared" si="389"/>
        <v>0</v>
      </c>
      <c r="AH1014" s="14" t="str">
        <f>LEFT(X1014,2)&amp;"."&amp;VLOOKUP(MID(X1014,4,3),'Data validation'!$A$1:$B$12,2,FALSE)&amp;".2025"</f>
        <v>17.12.2025</v>
      </c>
      <c r="AI1014">
        <f t="shared" si="390"/>
        <v>51</v>
      </c>
      <c r="AJ1014" t="str">
        <f>H1014&amp;"."&amp;VLOOKUP(I1014,'Data validation'!$A$1:$B$12,2,FALSE)&amp;".2026"</f>
        <v>29.06.2026</v>
      </c>
      <c r="AK1014">
        <f t="shared" si="391"/>
        <v>27</v>
      </c>
      <c r="AL1014" t="e">
        <f>VLOOKUP(E1014,[2]Sheet1!$A:$B,2,FALSE)</f>
        <v>#N/A</v>
      </c>
    </row>
    <row r="1015" spans="1:38" x14ac:dyDescent="0.25">
      <c r="A1015" t="str">
        <f>VLOOKUP(Q1015,'Data validation'!$K$2:$L$50,2,FALSE)</f>
        <v>TO</v>
      </c>
      <c r="B1015">
        <f t="shared" si="377"/>
        <v>0</v>
      </c>
      <c r="C1015">
        <f t="shared" si="378"/>
        <v>7</v>
      </c>
      <c r="D1015">
        <f t="shared" si="379"/>
        <v>0</v>
      </c>
      <c r="E1015">
        <v>9296</v>
      </c>
      <c r="F1015" t="s">
        <v>8189</v>
      </c>
      <c r="G1015" t="s">
        <v>44</v>
      </c>
      <c r="H1015" t="str">
        <f t="shared" si="380"/>
        <v>29</v>
      </c>
      <c r="I1015" t="str">
        <f t="shared" si="381"/>
        <v>Jun</v>
      </c>
      <c r="J1015" t="s">
        <v>173</v>
      </c>
      <c r="K1015" t="str">
        <f t="shared" si="382"/>
        <v>06</v>
      </c>
      <c r="L1015" t="str">
        <f t="shared" si="383"/>
        <v>Jul</v>
      </c>
      <c r="M1015">
        <v>7</v>
      </c>
      <c r="N1015">
        <f t="shared" si="384"/>
        <v>-23</v>
      </c>
      <c r="O1015">
        <f t="shared" si="385"/>
        <v>2</v>
      </c>
      <c r="P1015">
        <f t="shared" si="386"/>
        <v>5</v>
      </c>
      <c r="Q1015" t="s">
        <v>162</v>
      </c>
      <c r="R1015" t="s">
        <v>57</v>
      </c>
      <c r="S1015">
        <v>4</v>
      </c>
      <c r="T1015">
        <v>1</v>
      </c>
      <c r="U1015" s="2">
        <f>SUMIFS(Magelan!L:L,Magelan!D:D,'Резервации 2026'!E1015)</f>
        <v>3347.403045</v>
      </c>
      <c r="V1015" s="2">
        <f t="shared" si="399"/>
        <v>478.20043500000003</v>
      </c>
      <c r="W1015" t="s">
        <v>262</v>
      </c>
      <c r="X1015" t="s">
        <v>3843</v>
      </c>
      <c r="Y1015" t="s">
        <v>3819</v>
      </c>
      <c r="Z1015" t="str">
        <f t="shared" si="387"/>
        <v>Dec</v>
      </c>
      <c r="AA1015" s="6">
        <f t="shared" si="393"/>
        <v>0</v>
      </c>
      <c r="AB1015" s="6">
        <f t="shared" si="393"/>
        <v>2</v>
      </c>
      <c r="AC1015" s="6">
        <f t="shared" si="393"/>
        <v>5</v>
      </c>
      <c r="AD1015" s="6">
        <f t="shared" si="393"/>
        <v>0</v>
      </c>
      <c r="AE1015" s="6">
        <f t="shared" si="393"/>
        <v>0</v>
      </c>
      <c r="AF1015" s="6">
        <f t="shared" si="388"/>
        <v>7</v>
      </c>
      <c r="AG1015" s="6">
        <f t="shared" si="389"/>
        <v>0</v>
      </c>
      <c r="AH1015" s="14" t="str">
        <f>LEFT(X1015,2)&amp;"."&amp;VLOOKUP(MID(X1015,4,3),'Data validation'!$A$1:$B$12,2,FALSE)&amp;".2025"</f>
        <v>31.12.2025</v>
      </c>
      <c r="AI1015">
        <f t="shared" si="390"/>
        <v>53</v>
      </c>
      <c r="AJ1015" t="str">
        <f>H1015&amp;"."&amp;VLOOKUP(I1015,'Data validation'!$A$1:$B$12,2,FALSE)&amp;".2026"</f>
        <v>29.06.2026</v>
      </c>
      <c r="AK1015">
        <f t="shared" si="391"/>
        <v>27</v>
      </c>
      <c r="AL1015" t="e">
        <f>VLOOKUP(E1015,[2]Sheet1!$A:$B,2,FALSE)</f>
        <v>#N/A</v>
      </c>
    </row>
    <row r="1016" spans="1:38" x14ac:dyDescent="0.25">
      <c r="A1016" t="str">
        <f>VLOOKUP(Q1016,'Data validation'!$K$2:$L$50,2,FALSE)</f>
        <v>TO</v>
      </c>
      <c r="B1016">
        <f t="shared" si="377"/>
        <v>0</v>
      </c>
      <c r="C1016">
        <f t="shared" si="378"/>
        <v>6</v>
      </c>
      <c r="D1016">
        <f t="shared" si="379"/>
        <v>0</v>
      </c>
      <c r="E1016">
        <v>8877</v>
      </c>
      <c r="F1016" t="s">
        <v>8190</v>
      </c>
      <c r="G1016" t="s">
        <v>275</v>
      </c>
      <c r="H1016" t="str">
        <f t="shared" si="380"/>
        <v>22</v>
      </c>
      <c r="I1016" t="str">
        <f t="shared" si="381"/>
        <v>Jun</v>
      </c>
      <c r="J1016" t="s">
        <v>276</v>
      </c>
      <c r="K1016" t="str">
        <f t="shared" si="382"/>
        <v>28</v>
      </c>
      <c r="L1016" t="str">
        <f t="shared" si="383"/>
        <v>Jun</v>
      </c>
      <c r="M1016">
        <v>6</v>
      </c>
      <c r="N1016">
        <f t="shared" si="384"/>
        <v>6</v>
      </c>
      <c r="O1016">
        <f t="shared" si="385"/>
        <v>0</v>
      </c>
      <c r="P1016">
        <f t="shared" si="386"/>
        <v>0</v>
      </c>
      <c r="Q1016" t="s">
        <v>81</v>
      </c>
      <c r="R1016" t="s">
        <v>48</v>
      </c>
      <c r="S1016">
        <v>3</v>
      </c>
      <c r="T1016">
        <v>1</v>
      </c>
      <c r="U1016" s="2">
        <f>SUMIFS(SLR!L:L,SLR!D:D,'Резервации 2026'!E1016)</f>
        <v>2342.8887570000002</v>
      </c>
      <c r="V1016" s="2">
        <f>+U1016/M1016</f>
        <v>390.48145950000003</v>
      </c>
      <c r="W1016" t="s">
        <v>262</v>
      </c>
      <c r="X1016" t="s">
        <v>2878</v>
      </c>
      <c r="Y1016" t="s">
        <v>2084</v>
      </c>
      <c r="Z1016" t="str">
        <f t="shared" si="387"/>
        <v>Nov</v>
      </c>
      <c r="AA1016" s="6">
        <f t="shared" si="393"/>
        <v>0</v>
      </c>
      <c r="AB1016" s="6">
        <f t="shared" si="393"/>
        <v>6</v>
      </c>
      <c r="AC1016" s="6">
        <f t="shared" si="393"/>
        <v>0</v>
      </c>
      <c r="AD1016" s="6">
        <f t="shared" si="393"/>
        <v>0</v>
      </c>
      <c r="AE1016" s="6">
        <f t="shared" si="393"/>
        <v>0</v>
      </c>
      <c r="AF1016" s="6">
        <f t="shared" si="388"/>
        <v>6</v>
      </c>
      <c r="AG1016" s="6">
        <f t="shared" si="389"/>
        <v>0</v>
      </c>
      <c r="AH1016" s="14" t="str">
        <f>LEFT(X1016,2)&amp;"."&amp;VLOOKUP(MID(X1016,4,3),'Data validation'!$A$1:$B$12,2,FALSE)&amp;".2025"</f>
        <v>27.11.2025</v>
      </c>
      <c r="AI1016">
        <f t="shared" si="390"/>
        <v>48</v>
      </c>
      <c r="AJ1016" t="str">
        <f>H1016&amp;"."&amp;VLOOKUP(I1016,'Data validation'!$A$1:$B$12,2,FALSE)&amp;".2026"</f>
        <v>22.06.2026</v>
      </c>
      <c r="AK1016">
        <f t="shared" si="391"/>
        <v>26</v>
      </c>
      <c r="AL1016" t="e">
        <f>VLOOKUP(E1016,[2]Sheet1!$A:$B,2,FALSE)</f>
        <v>#N/A</v>
      </c>
    </row>
    <row r="1017" spans="1:38" x14ac:dyDescent="0.25">
      <c r="A1017" t="str">
        <f>VLOOKUP(Q1017,'Data validation'!$K$2:$L$50,2,FALSE)</f>
        <v>TO</v>
      </c>
      <c r="B1017">
        <f t="shared" si="377"/>
        <v>0</v>
      </c>
      <c r="C1017">
        <f t="shared" si="378"/>
        <v>5</v>
      </c>
      <c r="D1017">
        <f t="shared" si="379"/>
        <v>0</v>
      </c>
      <c r="E1017">
        <v>9343</v>
      </c>
      <c r="F1017" t="s">
        <v>8191</v>
      </c>
      <c r="G1017" t="s">
        <v>181</v>
      </c>
      <c r="H1017" t="str">
        <f t="shared" si="380"/>
        <v>03</v>
      </c>
      <c r="I1017" t="str">
        <f t="shared" si="381"/>
        <v>Jul</v>
      </c>
      <c r="J1017" t="s">
        <v>593</v>
      </c>
      <c r="K1017" t="str">
        <f t="shared" si="382"/>
        <v>08</v>
      </c>
      <c r="L1017" t="str">
        <f t="shared" si="383"/>
        <v>Jul</v>
      </c>
      <c r="M1017">
        <v>5</v>
      </c>
      <c r="N1017">
        <f t="shared" si="384"/>
        <v>5</v>
      </c>
      <c r="O1017">
        <f t="shared" si="385"/>
        <v>0</v>
      </c>
      <c r="P1017">
        <f t="shared" si="386"/>
        <v>0</v>
      </c>
      <c r="Q1017" t="s">
        <v>116</v>
      </c>
      <c r="R1017" t="s">
        <v>63</v>
      </c>
      <c r="S1017">
        <v>2</v>
      </c>
      <c r="T1017">
        <v>2</v>
      </c>
      <c r="U1017" s="2">
        <f>SUMIFS(Solvex!L:L,Solvex!D:D,'Резервации 2026'!E1017)</f>
        <v>0</v>
      </c>
      <c r="V1017" s="2">
        <f>+U1017/M1017</f>
        <v>0</v>
      </c>
      <c r="X1017" t="s">
        <v>4212</v>
      </c>
      <c r="Y1017" t="s">
        <v>4213</v>
      </c>
      <c r="Z1017" t="str">
        <f t="shared" si="387"/>
        <v>Jan</v>
      </c>
      <c r="AA1017" s="6">
        <f t="shared" si="393"/>
        <v>0</v>
      </c>
      <c r="AB1017" s="6">
        <f t="shared" si="393"/>
        <v>0</v>
      </c>
      <c r="AC1017" s="6">
        <f t="shared" si="393"/>
        <v>5</v>
      </c>
      <c r="AD1017" s="6">
        <f t="shared" si="393"/>
        <v>0</v>
      </c>
      <c r="AE1017" s="6">
        <f t="shared" si="393"/>
        <v>0</v>
      </c>
      <c r="AF1017" s="6">
        <f t="shared" si="388"/>
        <v>5</v>
      </c>
      <c r="AG1017" s="6">
        <f t="shared" si="389"/>
        <v>0</v>
      </c>
      <c r="AH1017" s="14" t="str">
        <f>LEFT(X1017,2)&amp;"."&amp;VLOOKUP(MID(X1017,4,3),'Data validation'!$A$1:$B$12,2,FALSE)&amp;".2025"</f>
        <v>04.01.2025</v>
      </c>
      <c r="AI1017">
        <f t="shared" si="390"/>
        <v>1</v>
      </c>
      <c r="AJ1017" t="str">
        <f>H1017&amp;"."&amp;VLOOKUP(I1017,'Data validation'!$A$1:$B$12,2,FALSE)&amp;".2026"</f>
        <v>03.07.2026</v>
      </c>
      <c r="AK1017">
        <f t="shared" si="391"/>
        <v>27</v>
      </c>
      <c r="AL1017" t="str">
        <f>VLOOKUP(E1017,[2]Sheet1!$A:$B,2,FALSE)</f>
        <v>Анулирана</v>
      </c>
    </row>
    <row r="1018" spans="1:38" x14ac:dyDescent="0.25">
      <c r="A1018" t="str">
        <f>VLOOKUP(Q1018,'Data validation'!$K$2:$L$50,2,FALSE)</f>
        <v>TO</v>
      </c>
      <c r="B1018">
        <f t="shared" si="377"/>
        <v>0</v>
      </c>
      <c r="C1018">
        <f t="shared" si="378"/>
        <v>0</v>
      </c>
      <c r="D1018">
        <f t="shared" si="379"/>
        <v>6</v>
      </c>
      <c r="E1018">
        <v>8834</v>
      </c>
      <c r="F1018" t="s">
        <v>8192</v>
      </c>
      <c r="G1018" t="s">
        <v>236</v>
      </c>
      <c r="H1018" t="str">
        <f t="shared" si="380"/>
        <v>17</v>
      </c>
      <c r="I1018" t="str">
        <f t="shared" si="381"/>
        <v>Jul</v>
      </c>
      <c r="J1018" t="s">
        <v>528</v>
      </c>
      <c r="K1018" t="str">
        <f t="shared" si="382"/>
        <v>23</v>
      </c>
      <c r="L1018" t="str">
        <f t="shared" si="383"/>
        <v>Jul</v>
      </c>
      <c r="M1018">
        <v>6</v>
      </c>
      <c r="N1018">
        <f t="shared" si="384"/>
        <v>6</v>
      </c>
      <c r="O1018">
        <f t="shared" si="385"/>
        <v>0</v>
      </c>
      <c r="P1018">
        <f t="shared" si="386"/>
        <v>0</v>
      </c>
      <c r="Q1018" t="s">
        <v>81</v>
      </c>
      <c r="R1018" t="s">
        <v>25</v>
      </c>
      <c r="S1018">
        <v>2</v>
      </c>
      <c r="T1018">
        <v>1</v>
      </c>
      <c r="U1018" s="2">
        <f>SUMIFS(SLR!L:L,SLR!D:D,'Резервации 2026'!E1018)</f>
        <v>1805.5440228</v>
      </c>
      <c r="V1018" s="2">
        <f>+U1018/M1018</f>
        <v>300.92400379999998</v>
      </c>
      <c r="W1018" t="s">
        <v>262</v>
      </c>
      <c r="X1018" t="s">
        <v>2011</v>
      </c>
      <c r="Y1018" t="s">
        <v>1946</v>
      </c>
      <c r="Z1018" t="str">
        <f t="shared" si="387"/>
        <v>Nov</v>
      </c>
      <c r="AA1018" s="6">
        <f t="shared" si="393"/>
        <v>0</v>
      </c>
      <c r="AB1018" s="6">
        <f t="shared" si="393"/>
        <v>0</v>
      </c>
      <c r="AC1018" s="6">
        <f t="shared" si="393"/>
        <v>6</v>
      </c>
      <c r="AD1018" s="6">
        <f t="shared" si="393"/>
        <v>0</v>
      </c>
      <c r="AE1018" s="6">
        <f t="shared" si="393"/>
        <v>0</v>
      </c>
      <c r="AF1018" s="6">
        <f t="shared" si="388"/>
        <v>6</v>
      </c>
      <c r="AG1018" s="6">
        <f t="shared" si="389"/>
        <v>0</v>
      </c>
      <c r="AH1018" s="14" t="str">
        <f>LEFT(X1018,2)&amp;"."&amp;VLOOKUP(MID(X1018,4,3),'Data validation'!$A$1:$B$12,2,FALSE)&amp;".2025"</f>
        <v>26.11.2025</v>
      </c>
      <c r="AI1018">
        <f t="shared" si="390"/>
        <v>48</v>
      </c>
      <c r="AJ1018" t="str">
        <f>H1018&amp;"."&amp;VLOOKUP(I1018,'Data validation'!$A$1:$B$12,2,FALSE)&amp;".2026"</f>
        <v>17.07.2026</v>
      </c>
      <c r="AK1018">
        <f t="shared" si="391"/>
        <v>29</v>
      </c>
      <c r="AL1018" t="e">
        <f>VLOOKUP(E1018,[2]Sheet1!$A:$B,2,FALSE)</f>
        <v>#N/A</v>
      </c>
    </row>
    <row r="1019" spans="1:38" x14ac:dyDescent="0.25">
      <c r="A1019" t="str">
        <f>VLOOKUP(Q1019,'Data validation'!$K$2:$L$50,2,FALSE)</f>
        <v>TO</v>
      </c>
      <c r="B1019">
        <f t="shared" si="377"/>
        <v>0</v>
      </c>
      <c r="C1019">
        <f t="shared" si="378"/>
        <v>5</v>
      </c>
      <c r="D1019">
        <f t="shared" si="379"/>
        <v>0</v>
      </c>
      <c r="E1019">
        <v>8625</v>
      </c>
      <c r="F1019" t="s">
        <v>8193</v>
      </c>
      <c r="G1019" t="s">
        <v>152</v>
      </c>
      <c r="H1019" t="str">
        <f t="shared" si="380"/>
        <v>24</v>
      </c>
      <c r="I1019" t="str">
        <f t="shared" si="381"/>
        <v>Jun</v>
      </c>
      <c r="J1019" t="s">
        <v>44</v>
      </c>
      <c r="K1019" t="str">
        <f t="shared" si="382"/>
        <v>29</v>
      </c>
      <c r="L1019" t="str">
        <f t="shared" si="383"/>
        <v>Jun</v>
      </c>
      <c r="M1019">
        <v>5</v>
      </c>
      <c r="N1019">
        <f t="shared" si="384"/>
        <v>5</v>
      </c>
      <c r="O1019">
        <f t="shared" si="385"/>
        <v>0</v>
      </c>
      <c r="P1019">
        <f t="shared" si="386"/>
        <v>0</v>
      </c>
      <c r="Q1019" t="s">
        <v>158</v>
      </c>
      <c r="R1019" t="s">
        <v>63</v>
      </c>
      <c r="S1019">
        <v>2</v>
      </c>
      <c r="T1019">
        <v>1</v>
      </c>
      <c r="U1019" s="2">
        <f>SUMIFS(DTS!L:L,DTS!D:D,'Резервации 2026'!E1019)</f>
        <v>1207.9792829</v>
      </c>
      <c r="V1019" s="2">
        <f>+U1019/M1019</f>
        <v>241.59585658</v>
      </c>
      <c r="W1019" t="s">
        <v>262</v>
      </c>
      <c r="X1019" t="s">
        <v>1525</v>
      </c>
      <c r="Y1019" t="s">
        <v>1484</v>
      </c>
      <c r="Z1019" t="str">
        <f t="shared" si="387"/>
        <v>Nov</v>
      </c>
      <c r="AA1019" s="6">
        <f t="shared" si="393"/>
        <v>0</v>
      </c>
      <c r="AB1019" s="6">
        <f t="shared" si="393"/>
        <v>5</v>
      </c>
      <c r="AC1019" s="6">
        <f t="shared" si="393"/>
        <v>0</v>
      </c>
      <c r="AD1019" s="6">
        <f t="shared" si="393"/>
        <v>0</v>
      </c>
      <c r="AE1019" s="6">
        <f t="shared" si="393"/>
        <v>0</v>
      </c>
      <c r="AF1019" s="6">
        <f t="shared" si="388"/>
        <v>5</v>
      </c>
      <c r="AG1019" s="6">
        <f t="shared" si="389"/>
        <v>0</v>
      </c>
      <c r="AH1019" s="14" t="str">
        <f>LEFT(X1019,2)&amp;"."&amp;VLOOKUP(MID(X1019,4,3),'Data validation'!$A$1:$B$12,2,FALSE)&amp;".2025"</f>
        <v>19.11.2025</v>
      </c>
      <c r="AI1019">
        <f t="shared" si="390"/>
        <v>47</v>
      </c>
      <c r="AJ1019" t="str">
        <f>H1019&amp;"."&amp;VLOOKUP(I1019,'Data validation'!$A$1:$B$12,2,FALSE)&amp;".2026"</f>
        <v>24.06.2026</v>
      </c>
      <c r="AK1019">
        <f t="shared" si="391"/>
        <v>26</v>
      </c>
      <c r="AL1019" t="e">
        <f>VLOOKUP(E1019,[2]Sheet1!$A:$B,2,FALSE)</f>
        <v>#N/A</v>
      </c>
    </row>
    <row r="1020" spans="1:38" x14ac:dyDescent="0.25">
      <c r="A1020" t="str">
        <f>VLOOKUP(Q1020,'Data validation'!$K$2:$L$50,2,FALSE)</f>
        <v>BOOKING</v>
      </c>
      <c r="B1020">
        <f t="shared" si="377"/>
        <v>0</v>
      </c>
      <c r="C1020">
        <f t="shared" si="378"/>
        <v>3</v>
      </c>
      <c r="D1020">
        <f t="shared" si="379"/>
        <v>0</v>
      </c>
      <c r="E1020">
        <v>9317</v>
      </c>
      <c r="F1020" t="s">
        <v>8194</v>
      </c>
      <c r="G1020" t="s">
        <v>275</v>
      </c>
      <c r="H1020" t="str">
        <f t="shared" si="380"/>
        <v>22</v>
      </c>
      <c r="I1020" t="str">
        <f t="shared" si="381"/>
        <v>Jun</v>
      </c>
      <c r="J1020" t="s">
        <v>303</v>
      </c>
      <c r="K1020" t="str">
        <f t="shared" si="382"/>
        <v>25</v>
      </c>
      <c r="L1020" t="str">
        <f t="shared" si="383"/>
        <v>Jun</v>
      </c>
      <c r="M1020">
        <v>3</v>
      </c>
      <c r="N1020">
        <f t="shared" si="384"/>
        <v>3</v>
      </c>
      <c r="O1020">
        <f t="shared" si="385"/>
        <v>0</v>
      </c>
      <c r="P1020">
        <f t="shared" si="386"/>
        <v>0</v>
      </c>
      <c r="Q1020" t="s">
        <v>587</v>
      </c>
      <c r="R1020" t="s">
        <v>57</v>
      </c>
      <c r="S1020">
        <v>3</v>
      </c>
      <c r="T1020">
        <v>2</v>
      </c>
      <c r="U1020" s="2">
        <v>1901.0667599999999</v>
      </c>
      <c r="V1020" s="2">
        <v>633.68891999999994</v>
      </c>
      <c r="W1020" t="s">
        <v>262</v>
      </c>
      <c r="X1020" t="s">
        <v>4187</v>
      </c>
      <c r="Y1020" t="s">
        <v>4185</v>
      </c>
      <c r="Z1020" t="str">
        <f t="shared" si="387"/>
        <v>Jan</v>
      </c>
      <c r="AA1020" s="6">
        <f t="shared" si="393"/>
        <v>0</v>
      </c>
      <c r="AB1020" s="6">
        <f t="shared" si="393"/>
        <v>3</v>
      </c>
      <c r="AC1020" s="6">
        <f t="shared" si="393"/>
        <v>0</v>
      </c>
      <c r="AD1020" s="6">
        <f t="shared" si="393"/>
        <v>0</v>
      </c>
      <c r="AE1020" s="6">
        <f t="shared" si="393"/>
        <v>0</v>
      </c>
      <c r="AF1020" s="6">
        <f t="shared" si="388"/>
        <v>3</v>
      </c>
      <c r="AG1020" s="6">
        <f t="shared" si="389"/>
        <v>0</v>
      </c>
      <c r="AH1020" s="14" t="str">
        <f>LEFT(X1020,2)&amp;"."&amp;VLOOKUP(MID(X1020,4,3),'Data validation'!$A$1:$B$12,2,FALSE)&amp;".2025"</f>
        <v>01.01.2025</v>
      </c>
      <c r="AI1020">
        <f t="shared" si="390"/>
        <v>1</v>
      </c>
      <c r="AJ1020" t="str">
        <f>H1020&amp;"."&amp;VLOOKUP(I1020,'Data validation'!$A$1:$B$12,2,FALSE)&amp;".2026"</f>
        <v>22.06.2026</v>
      </c>
      <c r="AK1020">
        <f t="shared" si="391"/>
        <v>26</v>
      </c>
      <c r="AL1020" t="str">
        <f>VLOOKUP(E1020,[2]Sheet1!$A:$B,2,FALSE)</f>
        <v>Анулирана</v>
      </c>
    </row>
    <row r="1021" spans="1:38" x14ac:dyDescent="0.25">
      <c r="A1021" t="str">
        <f>VLOOKUP(Q1021,'Data validation'!$K$2:$L$50,2,FALSE)</f>
        <v>TO</v>
      </c>
      <c r="B1021">
        <f t="shared" si="377"/>
        <v>0</v>
      </c>
      <c r="C1021">
        <f t="shared" si="378"/>
        <v>0</v>
      </c>
      <c r="D1021">
        <f t="shared" si="379"/>
        <v>6</v>
      </c>
      <c r="E1021">
        <v>8411</v>
      </c>
      <c r="F1021" t="s">
        <v>8195</v>
      </c>
      <c r="G1021" t="s">
        <v>93</v>
      </c>
      <c r="H1021" t="str">
        <f t="shared" si="380"/>
        <v>21</v>
      </c>
      <c r="I1021" t="str">
        <f t="shared" si="381"/>
        <v>Jul</v>
      </c>
      <c r="J1021" t="s">
        <v>94</v>
      </c>
      <c r="K1021" t="str">
        <f t="shared" si="382"/>
        <v>27</v>
      </c>
      <c r="L1021" t="str">
        <f t="shared" si="383"/>
        <v>Jul</v>
      </c>
      <c r="M1021">
        <v>6</v>
      </c>
      <c r="N1021">
        <f t="shared" si="384"/>
        <v>6</v>
      </c>
      <c r="O1021">
        <f t="shared" si="385"/>
        <v>0</v>
      </c>
      <c r="P1021">
        <f t="shared" si="386"/>
        <v>0</v>
      </c>
      <c r="Q1021" t="s">
        <v>56</v>
      </c>
      <c r="R1021" t="s">
        <v>17</v>
      </c>
      <c r="S1021">
        <v>3</v>
      </c>
      <c r="T1021">
        <v>0</v>
      </c>
      <c r="U1021" s="2">
        <f>SUMIFS(Novoton!L:L,Novoton!D:D,'Резервации 2026'!E1021)</f>
        <v>2162.6394642</v>
      </c>
      <c r="V1021" s="2">
        <f>+U1021/M1021</f>
        <v>360.43991069999998</v>
      </c>
      <c r="X1021" t="s">
        <v>906</v>
      </c>
      <c r="Y1021" t="s">
        <v>953</v>
      </c>
      <c r="Z1021" t="str">
        <f t="shared" si="387"/>
        <v>Nov</v>
      </c>
      <c r="AA1021" s="6">
        <f t="shared" si="393"/>
        <v>0</v>
      </c>
      <c r="AB1021" s="6">
        <f t="shared" si="393"/>
        <v>0</v>
      </c>
      <c r="AC1021" s="6">
        <f t="shared" si="393"/>
        <v>6</v>
      </c>
      <c r="AD1021" s="6">
        <f t="shared" si="393"/>
        <v>0</v>
      </c>
      <c r="AE1021" s="6">
        <f t="shared" si="393"/>
        <v>0</v>
      </c>
      <c r="AF1021" s="6">
        <f t="shared" si="388"/>
        <v>6</v>
      </c>
      <c r="AG1021" s="6">
        <f t="shared" si="389"/>
        <v>0</v>
      </c>
      <c r="AH1021" s="14" t="str">
        <f>LEFT(X1021,2)&amp;"."&amp;VLOOKUP(MID(X1021,4,3),'Data validation'!$A$1:$B$12,2,FALSE)&amp;".2025"</f>
        <v>12.11.2025</v>
      </c>
      <c r="AI1021">
        <f t="shared" si="390"/>
        <v>46</v>
      </c>
      <c r="AJ1021" t="str">
        <f>H1021&amp;"."&amp;VLOOKUP(I1021,'Data validation'!$A$1:$B$12,2,FALSE)&amp;".2026"</f>
        <v>21.07.2026</v>
      </c>
      <c r="AK1021">
        <f t="shared" si="391"/>
        <v>30</v>
      </c>
      <c r="AL1021" t="e">
        <f>VLOOKUP(E1021,[2]Sheet1!$A:$B,2,FALSE)</f>
        <v>#N/A</v>
      </c>
    </row>
    <row r="1022" spans="1:38" x14ac:dyDescent="0.25">
      <c r="A1022" t="str">
        <f>VLOOKUP(Q1022,'Data validation'!$K$2:$L$50,2,FALSE)</f>
        <v>TO</v>
      </c>
      <c r="B1022">
        <f t="shared" si="377"/>
        <v>0</v>
      </c>
      <c r="C1022">
        <f t="shared" si="378"/>
        <v>5</v>
      </c>
      <c r="D1022">
        <f t="shared" si="379"/>
        <v>0</v>
      </c>
      <c r="E1022">
        <v>8883</v>
      </c>
      <c r="F1022" t="s">
        <v>8196</v>
      </c>
      <c r="G1022" t="s">
        <v>125</v>
      </c>
      <c r="H1022" t="str">
        <f t="shared" si="380"/>
        <v>21</v>
      </c>
      <c r="I1022" t="str">
        <f t="shared" si="381"/>
        <v>Jun</v>
      </c>
      <c r="J1022" t="s">
        <v>950</v>
      </c>
      <c r="K1022" t="str">
        <f t="shared" si="382"/>
        <v>26</v>
      </c>
      <c r="L1022" t="str">
        <f t="shared" si="383"/>
        <v>Jun</v>
      </c>
      <c r="M1022">
        <v>5</v>
      </c>
      <c r="N1022">
        <f t="shared" si="384"/>
        <v>5</v>
      </c>
      <c r="O1022">
        <f t="shared" si="385"/>
        <v>0</v>
      </c>
      <c r="P1022">
        <f t="shared" si="386"/>
        <v>0</v>
      </c>
      <c r="Q1022" t="s">
        <v>158</v>
      </c>
      <c r="R1022" t="s">
        <v>20</v>
      </c>
      <c r="S1022">
        <v>2</v>
      </c>
      <c r="T1022">
        <v>1</v>
      </c>
      <c r="U1022" s="2">
        <f>SUMIFS(DTS!L:L,DTS!D:D,'Резервации 2026'!E1022)</f>
        <v>1210.65877</v>
      </c>
      <c r="V1022" s="2">
        <f t="shared" ref="V1022:V1023" si="400">+U1022/M1022</f>
        <v>242.131754</v>
      </c>
      <c r="X1022" t="s">
        <v>2893</v>
      </c>
      <c r="Y1022" t="s">
        <v>2084</v>
      </c>
      <c r="Z1022" t="str">
        <f t="shared" si="387"/>
        <v>Nov</v>
      </c>
      <c r="AA1022" s="6">
        <f t="shared" ref="AA1022:AE1072" si="401">IF($I1022=AA$1,IF($L1022=AA$1,$M1022,$O1022),IF($L1022=AA$1,$P1022,0))</f>
        <v>0</v>
      </c>
      <c r="AB1022" s="6">
        <f t="shared" si="401"/>
        <v>5</v>
      </c>
      <c r="AC1022" s="6">
        <f t="shared" si="401"/>
        <v>0</v>
      </c>
      <c r="AD1022" s="6">
        <f t="shared" si="401"/>
        <v>0</v>
      </c>
      <c r="AE1022" s="6">
        <f t="shared" si="401"/>
        <v>0</v>
      </c>
      <c r="AF1022" s="6">
        <f t="shared" si="388"/>
        <v>5</v>
      </c>
      <c r="AG1022" s="6">
        <f t="shared" si="389"/>
        <v>0</v>
      </c>
      <c r="AH1022" s="14" t="str">
        <f>LEFT(X1022,2)&amp;"."&amp;VLOOKUP(MID(X1022,4,3),'Data validation'!$A$1:$B$12,2,FALSE)&amp;".2025"</f>
        <v>27.11.2025</v>
      </c>
      <c r="AI1022">
        <f t="shared" si="390"/>
        <v>48</v>
      </c>
      <c r="AJ1022" t="str">
        <f>H1022&amp;"."&amp;VLOOKUP(I1022,'Data validation'!$A$1:$B$12,2,FALSE)&amp;".2026"</f>
        <v>21.06.2026</v>
      </c>
      <c r="AK1022">
        <f t="shared" si="391"/>
        <v>26</v>
      </c>
      <c r="AL1022" t="e">
        <f>VLOOKUP(E1022,[2]Sheet1!$A:$B,2,FALSE)</f>
        <v>#N/A</v>
      </c>
    </row>
    <row r="1023" spans="1:38" x14ac:dyDescent="0.25">
      <c r="A1023" t="str">
        <f>VLOOKUP(Q1023,'Data validation'!$K$2:$L$50,2,FALSE)</f>
        <v>TO</v>
      </c>
      <c r="B1023">
        <f t="shared" si="377"/>
        <v>0</v>
      </c>
      <c r="C1023">
        <f t="shared" si="378"/>
        <v>5</v>
      </c>
      <c r="D1023">
        <f t="shared" si="379"/>
        <v>0</v>
      </c>
      <c r="E1023">
        <v>8884</v>
      </c>
      <c r="F1023" t="s">
        <v>8197</v>
      </c>
      <c r="G1023" t="s">
        <v>125</v>
      </c>
      <c r="H1023" t="str">
        <f t="shared" si="380"/>
        <v>21</v>
      </c>
      <c r="I1023" t="str">
        <f t="shared" si="381"/>
        <v>Jun</v>
      </c>
      <c r="J1023" t="s">
        <v>950</v>
      </c>
      <c r="K1023" t="str">
        <f t="shared" si="382"/>
        <v>26</v>
      </c>
      <c r="L1023" t="str">
        <f t="shared" si="383"/>
        <v>Jun</v>
      </c>
      <c r="M1023">
        <v>5</v>
      </c>
      <c r="N1023">
        <f t="shared" si="384"/>
        <v>5</v>
      </c>
      <c r="O1023">
        <f t="shared" si="385"/>
        <v>0</v>
      </c>
      <c r="P1023">
        <f t="shared" si="386"/>
        <v>0</v>
      </c>
      <c r="Q1023" t="s">
        <v>158</v>
      </c>
      <c r="R1023" t="s">
        <v>63</v>
      </c>
      <c r="S1023">
        <v>3</v>
      </c>
      <c r="T1023">
        <v>0</v>
      </c>
      <c r="U1023" s="2">
        <f>SUMIFS(DTS!L:L,DTS!D:D,'Резервации 2026'!E1023)</f>
        <v>1634.4480143999999</v>
      </c>
      <c r="V1023" s="2">
        <f t="shared" si="400"/>
        <v>326.88960287999998</v>
      </c>
      <c r="X1023" t="s">
        <v>2893</v>
      </c>
      <c r="Y1023" t="s">
        <v>2084</v>
      </c>
      <c r="Z1023" t="str">
        <f t="shared" si="387"/>
        <v>Nov</v>
      </c>
      <c r="AA1023" s="6">
        <f t="shared" si="401"/>
        <v>0</v>
      </c>
      <c r="AB1023" s="6">
        <f t="shared" si="401"/>
        <v>5</v>
      </c>
      <c r="AC1023" s="6">
        <f t="shared" si="401"/>
        <v>0</v>
      </c>
      <c r="AD1023" s="6">
        <f t="shared" si="401"/>
        <v>0</v>
      </c>
      <c r="AE1023" s="6">
        <f t="shared" si="401"/>
        <v>0</v>
      </c>
      <c r="AF1023" s="6">
        <f t="shared" si="388"/>
        <v>5</v>
      </c>
      <c r="AG1023" s="6">
        <f t="shared" si="389"/>
        <v>0</v>
      </c>
      <c r="AH1023" s="14" t="str">
        <f>LEFT(X1023,2)&amp;"."&amp;VLOOKUP(MID(X1023,4,3),'Data validation'!$A$1:$B$12,2,FALSE)&amp;".2025"</f>
        <v>27.11.2025</v>
      </c>
      <c r="AI1023">
        <f t="shared" si="390"/>
        <v>48</v>
      </c>
      <c r="AJ1023" t="str">
        <f>H1023&amp;"."&amp;VLOOKUP(I1023,'Data validation'!$A$1:$B$12,2,FALSE)&amp;".2026"</f>
        <v>21.06.2026</v>
      </c>
      <c r="AK1023">
        <f t="shared" si="391"/>
        <v>26</v>
      </c>
      <c r="AL1023" t="e">
        <f>VLOOKUP(E1023,[2]Sheet1!$A:$B,2,FALSE)</f>
        <v>#N/A</v>
      </c>
    </row>
    <row r="1024" spans="1:38" x14ac:dyDescent="0.25">
      <c r="A1024" t="str">
        <f>VLOOKUP(Q1024,'Data validation'!$K$2:$L$50,2,FALSE)</f>
        <v>TO</v>
      </c>
      <c r="B1024">
        <f t="shared" si="377"/>
        <v>0</v>
      </c>
      <c r="C1024">
        <f t="shared" si="378"/>
        <v>7</v>
      </c>
      <c r="D1024">
        <f t="shared" si="379"/>
        <v>0</v>
      </c>
      <c r="E1024">
        <v>8752</v>
      </c>
      <c r="F1024" t="s">
        <v>8198</v>
      </c>
      <c r="G1024" t="s">
        <v>275</v>
      </c>
      <c r="H1024" t="str">
        <f t="shared" si="380"/>
        <v>22</v>
      </c>
      <c r="I1024" t="str">
        <f t="shared" si="381"/>
        <v>Jun</v>
      </c>
      <c r="J1024" t="s">
        <v>44</v>
      </c>
      <c r="K1024" t="str">
        <f t="shared" si="382"/>
        <v>29</v>
      </c>
      <c r="L1024" t="str">
        <f t="shared" si="383"/>
        <v>Jun</v>
      </c>
      <c r="M1024">
        <v>7</v>
      </c>
      <c r="N1024">
        <f t="shared" si="384"/>
        <v>7</v>
      </c>
      <c r="O1024">
        <f t="shared" si="385"/>
        <v>0</v>
      </c>
      <c r="P1024">
        <f t="shared" si="386"/>
        <v>0</v>
      </c>
      <c r="Q1024" t="s">
        <v>162</v>
      </c>
      <c r="R1024" t="s">
        <v>188</v>
      </c>
      <c r="S1024">
        <v>2</v>
      </c>
      <c r="T1024">
        <v>1</v>
      </c>
      <c r="U1024" s="2">
        <f>SUMIFS(Magelan!L:L,Magelan!D:D,'Резервации 2026'!E1024)</f>
        <v>1840.9836624</v>
      </c>
      <c r="V1024" s="2">
        <f>+U1024/M1024</f>
        <v>262.99766605714285</v>
      </c>
      <c r="X1024" t="s">
        <v>1827</v>
      </c>
      <c r="Y1024" t="s">
        <v>1761</v>
      </c>
      <c r="Z1024" t="str">
        <f t="shared" si="387"/>
        <v>Nov</v>
      </c>
      <c r="AA1024" s="6">
        <f t="shared" si="401"/>
        <v>0</v>
      </c>
      <c r="AB1024" s="6">
        <f t="shared" si="401"/>
        <v>7</v>
      </c>
      <c r="AC1024" s="6">
        <f t="shared" si="401"/>
        <v>0</v>
      </c>
      <c r="AD1024" s="6">
        <f t="shared" si="401"/>
        <v>0</v>
      </c>
      <c r="AE1024" s="6">
        <f t="shared" si="401"/>
        <v>0</v>
      </c>
      <c r="AF1024" s="6">
        <f t="shared" si="388"/>
        <v>7</v>
      </c>
      <c r="AG1024" s="6">
        <f t="shared" si="389"/>
        <v>0</v>
      </c>
      <c r="AH1024" s="14" t="str">
        <f>LEFT(X1024,2)&amp;"."&amp;VLOOKUP(MID(X1024,4,3),'Data validation'!$A$1:$B$12,2,FALSE)&amp;".2025"</f>
        <v>24.11.2025</v>
      </c>
      <c r="AI1024">
        <f t="shared" si="390"/>
        <v>48</v>
      </c>
      <c r="AJ1024" t="str">
        <f>H1024&amp;"."&amp;VLOOKUP(I1024,'Data validation'!$A$1:$B$12,2,FALSE)&amp;".2026"</f>
        <v>22.06.2026</v>
      </c>
      <c r="AK1024">
        <f t="shared" si="391"/>
        <v>26</v>
      </c>
      <c r="AL1024" t="e">
        <f>VLOOKUP(E1024,[2]Sheet1!$A:$B,2,FALSE)</f>
        <v>#N/A</v>
      </c>
    </row>
    <row r="1025" spans="1:38" x14ac:dyDescent="0.25">
      <c r="A1025" t="str">
        <f>VLOOKUP(Q1025,'Data validation'!$K$2:$L$50,2,FALSE)</f>
        <v>TOPOLA SKIES</v>
      </c>
      <c r="B1025">
        <f t="shared" si="377"/>
        <v>0</v>
      </c>
      <c r="C1025">
        <f t="shared" si="378"/>
        <v>5</v>
      </c>
      <c r="D1025">
        <f t="shared" si="379"/>
        <v>0</v>
      </c>
      <c r="E1025">
        <v>8996</v>
      </c>
      <c r="F1025" t="s">
        <v>8199</v>
      </c>
      <c r="G1025" t="s">
        <v>275</v>
      </c>
      <c r="H1025" t="str">
        <f t="shared" si="380"/>
        <v>22</v>
      </c>
      <c r="I1025" t="str">
        <f t="shared" si="381"/>
        <v>Jun</v>
      </c>
      <c r="J1025" t="s">
        <v>126</v>
      </c>
      <c r="K1025" t="str">
        <f t="shared" si="382"/>
        <v>27</v>
      </c>
      <c r="L1025" t="str">
        <f t="shared" si="383"/>
        <v>Jun</v>
      </c>
      <c r="M1025">
        <v>5</v>
      </c>
      <c r="N1025">
        <f t="shared" si="384"/>
        <v>5</v>
      </c>
      <c r="O1025">
        <f t="shared" si="385"/>
        <v>0</v>
      </c>
      <c r="P1025">
        <f t="shared" si="386"/>
        <v>0</v>
      </c>
      <c r="Q1025" t="s">
        <v>35</v>
      </c>
      <c r="R1025" t="s">
        <v>188</v>
      </c>
      <c r="S1025">
        <v>3</v>
      </c>
      <c r="T1025">
        <v>1</v>
      </c>
      <c r="U1025" s="2">
        <v>2152.381943302752</v>
      </c>
      <c r="V1025" s="2">
        <v>430.47997733944948</v>
      </c>
      <c r="X1025" t="s">
        <v>3124</v>
      </c>
      <c r="Y1025" t="s">
        <v>3216</v>
      </c>
      <c r="Z1025" t="str">
        <f t="shared" si="387"/>
        <v>Dec</v>
      </c>
      <c r="AA1025" s="6">
        <f t="shared" si="401"/>
        <v>0</v>
      </c>
      <c r="AB1025" s="6">
        <f t="shared" si="401"/>
        <v>5</v>
      </c>
      <c r="AC1025" s="6">
        <f t="shared" si="401"/>
        <v>0</v>
      </c>
      <c r="AD1025" s="6">
        <f t="shared" si="401"/>
        <v>0</v>
      </c>
      <c r="AE1025" s="6">
        <f t="shared" si="401"/>
        <v>0</v>
      </c>
      <c r="AF1025" s="6">
        <f t="shared" si="388"/>
        <v>5</v>
      </c>
      <c r="AG1025" s="6">
        <f t="shared" si="389"/>
        <v>0</v>
      </c>
      <c r="AH1025" s="14" t="str">
        <f>LEFT(X1025,2)&amp;"."&amp;VLOOKUP(MID(X1025,4,3),'Data validation'!$A$1:$B$12,2,FALSE)&amp;".2025"</f>
        <v>02.12.2025</v>
      </c>
      <c r="AI1025">
        <f t="shared" si="390"/>
        <v>49</v>
      </c>
      <c r="AJ1025" t="str">
        <f>H1025&amp;"."&amp;VLOOKUP(I1025,'Data validation'!$A$1:$B$12,2,FALSE)&amp;".2026"</f>
        <v>22.06.2026</v>
      </c>
      <c r="AK1025">
        <f t="shared" si="391"/>
        <v>26</v>
      </c>
      <c r="AL1025" t="e">
        <f>VLOOKUP(E1025,[2]Sheet1!$A:$B,2,FALSE)</f>
        <v>#N/A</v>
      </c>
    </row>
    <row r="1026" spans="1:38" x14ac:dyDescent="0.25">
      <c r="A1026" t="str">
        <f>VLOOKUP(Q1026,'Data validation'!$K$2:$L$50,2,FALSE)</f>
        <v>TO</v>
      </c>
      <c r="B1026">
        <f t="shared" ref="B1026:B1089" si="402">AA1026+IF(I1026="Jun",IF(_xlfn.NUMBERVALUE(H1026)&gt;14,0,IF(_xlfn.NUMBERVALUE(K1026)&lt;14,M1026,15-_xlfn.NUMBERVALUE(H1026))),0)</f>
        <v>0</v>
      </c>
      <c r="C1026">
        <f t="shared" ref="C1026:C1089" si="403">M1026-B1026-D1026</f>
        <v>5</v>
      </c>
      <c r="D1026">
        <f t="shared" ref="D1026:D1089" si="404">IF(L1026="Jul",IF(_xlfn.NUMBERVALUE(K1026)&lt;11,0,IF(I1026="Jul",IF(_xlfn.NUMBERVALUE(H1026)&gt;11,M1026,_xlfn.NUMBERVALUE(K1026)-11),0)),0)+IF(L1026="Aug",IF(_xlfn.NUMBERVALUE(K1026)&gt;24,IF(_xlfn.NUMBERVALUE(H1026)&gt;24,0,25-_xlfn.NUMBERVALUE(H1026)),IF(I1026="Aug",M1026,_xlfn.NUMBERVALUE(K1026)-1+32-_xlfn.NUMBERVALUE(H1026))),0)</f>
        <v>0</v>
      </c>
      <c r="E1026">
        <v>8893</v>
      </c>
      <c r="F1026" t="s">
        <v>8200</v>
      </c>
      <c r="G1026" t="s">
        <v>276</v>
      </c>
      <c r="H1026" t="str">
        <f t="shared" ref="H1026:H1089" si="405">LEFT(G1026,2)</f>
        <v>28</v>
      </c>
      <c r="I1026" t="str">
        <f t="shared" ref="I1026:I1089" si="406">MID(G1026,4,3)</f>
        <v>Jun</v>
      </c>
      <c r="J1026" t="s">
        <v>181</v>
      </c>
      <c r="K1026" t="str">
        <f t="shared" ref="K1026:K1089" si="407">LEFT(J1026,2)</f>
        <v>03</v>
      </c>
      <c r="L1026" t="str">
        <f t="shared" ref="L1026:L1089" si="408">MID(J1026,4,3)</f>
        <v>Jul</v>
      </c>
      <c r="M1026">
        <v>5</v>
      </c>
      <c r="N1026">
        <f t="shared" ref="N1026:N1089" si="409">+K1026-H1026</f>
        <v>-25</v>
      </c>
      <c r="O1026">
        <f t="shared" ref="O1026:O1089" si="410">IF(I1026=L1026,0,31-H1026)</f>
        <v>3</v>
      </c>
      <c r="P1026">
        <f t="shared" ref="P1026:P1089" si="411">IF(I1026=L1026,0,K1026-1)</f>
        <v>2</v>
      </c>
      <c r="Q1026" t="s">
        <v>56</v>
      </c>
      <c r="R1026" t="s">
        <v>63</v>
      </c>
      <c r="S1026">
        <v>3</v>
      </c>
      <c r="T1026">
        <v>1</v>
      </c>
      <c r="U1026" s="2">
        <f>SUMIFS(Novoton!L:L,Novoton!D:D,'Резервации 2026'!E1026)</f>
        <v>1810.707414</v>
      </c>
      <c r="V1026" s="2">
        <f>+U1026/M1026</f>
        <v>362.14148280000001</v>
      </c>
      <c r="W1026" t="s">
        <v>227</v>
      </c>
      <c r="X1026" t="s">
        <v>2914</v>
      </c>
      <c r="Y1026" t="s">
        <v>3212</v>
      </c>
      <c r="Z1026" t="str">
        <f t="shared" ref="Z1026:Z1089" si="412">MID(X1026,4,3)</f>
        <v>Nov</v>
      </c>
      <c r="AA1026" s="6">
        <f t="shared" si="401"/>
        <v>0</v>
      </c>
      <c r="AB1026" s="6">
        <f t="shared" si="401"/>
        <v>3</v>
      </c>
      <c r="AC1026" s="6">
        <f t="shared" si="401"/>
        <v>2</v>
      </c>
      <c r="AD1026" s="6">
        <f t="shared" si="401"/>
        <v>0</v>
      </c>
      <c r="AE1026" s="6">
        <f t="shared" si="401"/>
        <v>0</v>
      </c>
      <c r="AF1026" s="6">
        <f t="shared" ref="AF1026:AF1089" si="413">SUM(AA1026:AE1026)</f>
        <v>5</v>
      </c>
      <c r="AG1026" s="6">
        <f t="shared" ref="AG1026:AG1089" si="414">+AF1026-M1026</f>
        <v>0</v>
      </c>
      <c r="AH1026" s="14" t="str">
        <f>LEFT(X1026,2)&amp;"."&amp;VLOOKUP(MID(X1026,4,3),'Data validation'!$A$1:$B$12,2,FALSE)&amp;".2025"</f>
        <v>28.11.2025</v>
      </c>
      <c r="AI1026">
        <f t="shared" ref="AI1026:AI1089" si="415">WEEKNUM(AH1026)</f>
        <v>48</v>
      </c>
      <c r="AJ1026" t="str">
        <f>H1026&amp;"."&amp;VLOOKUP(I1026,'Data validation'!$A$1:$B$12,2,FALSE)&amp;".2026"</f>
        <v>28.06.2026</v>
      </c>
      <c r="AK1026">
        <f t="shared" ref="AK1026:AK1089" si="416">WEEKNUM(AJ1026)</f>
        <v>27</v>
      </c>
      <c r="AL1026" t="e">
        <f>VLOOKUP(E1026,[2]Sheet1!$A:$B,2,FALSE)</f>
        <v>#N/A</v>
      </c>
    </row>
    <row r="1027" spans="1:38" x14ac:dyDescent="0.25">
      <c r="A1027" t="str">
        <f>VLOOKUP(Q1027,'Data validation'!$K$2:$L$50,2,FALSE)</f>
        <v>TO</v>
      </c>
      <c r="B1027">
        <f t="shared" si="402"/>
        <v>0</v>
      </c>
      <c r="C1027">
        <f t="shared" si="403"/>
        <v>5</v>
      </c>
      <c r="D1027">
        <f t="shared" si="404"/>
        <v>0</v>
      </c>
      <c r="E1027">
        <v>8475</v>
      </c>
      <c r="F1027" t="s">
        <v>8201</v>
      </c>
      <c r="G1027" t="s">
        <v>283</v>
      </c>
      <c r="H1027" t="str">
        <f t="shared" si="405"/>
        <v>20</v>
      </c>
      <c r="I1027" t="str">
        <f t="shared" si="406"/>
        <v>Jun</v>
      </c>
      <c r="J1027" t="s">
        <v>303</v>
      </c>
      <c r="K1027" t="str">
        <f t="shared" si="407"/>
        <v>25</v>
      </c>
      <c r="L1027" t="str">
        <f t="shared" si="408"/>
        <v>Jun</v>
      </c>
      <c r="M1027">
        <v>5</v>
      </c>
      <c r="N1027">
        <f t="shared" si="409"/>
        <v>5</v>
      </c>
      <c r="O1027">
        <f t="shared" si="410"/>
        <v>0</v>
      </c>
      <c r="P1027">
        <f t="shared" si="411"/>
        <v>0</v>
      </c>
      <c r="Q1027" t="s">
        <v>81</v>
      </c>
      <c r="R1027" t="s">
        <v>20</v>
      </c>
      <c r="S1027">
        <v>2</v>
      </c>
      <c r="T1027">
        <v>1</v>
      </c>
      <c r="U1027" s="2">
        <f>SUMIFS(SLR!L:L,SLR!D:D,'Резервации 2026'!E1027)</f>
        <v>1087.3436885000001</v>
      </c>
      <c r="V1027" s="2">
        <f>+U1027/M1027</f>
        <v>217.46873770000002</v>
      </c>
      <c r="W1027" t="s">
        <v>262</v>
      </c>
      <c r="X1027" t="s">
        <v>1149</v>
      </c>
      <c r="Y1027" t="s">
        <v>1138</v>
      </c>
      <c r="Z1027" t="str">
        <f t="shared" si="412"/>
        <v>Nov</v>
      </c>
      <c r="AA1027" s="6">
        <f t="shared" si="401"/>
        <v>0</v>
      </c>
      <c r="AB1027" s="6">
        <f t="shared" si="401"/>
        <v>5</v>
      </c>
      <c r="AC1027" s="6">
        <f t="shared" si="401"/>
        <v>0</v>
      </c>
      <c r="AD1027" s="6">
        <f t="shared" si="401"/>
        <v>0</v>
      </c>
      <c r="AE1027" s="6">
        <f t="shared" si="401"/>
        <v>0</v>
      </c>
      <c r="AF1027" s="6">
        <f t="shared" si="413"/>
        <v>5</v>
      </c>
      <c r="AG1027" s="6">
        <f t="shared" si="414"/>
        <v>0</v>
      </c>
      <c r="AH1027" s="14" t="str">
        <f>LEFT(X1027,2)&amp;"."&amp;VLOOKUP(MID(X1027,4,3),'Data validation'!$A$1:$B$12,2,FALSE)&amp;".2025"</f>
        <v>14.11.2025</v>
      </c>
      <c r="AI1027">
        <f t="shared" si="415"/>
        <v>46</v>
      </c>
      <c r="AJ1027" t="str">
        <f>H1027&amp;"."&amp;VLOOKUP(I1027,'Data validation'!$A$1:$B$12,2,FALSE)&amp;".2026"</f>
        <v>20.06.2026</v>
      </c>
      <c r="AK1027">
        <f t="shared" si="416"/>
        <v>25</v>
      </c>
      <c r="AL1027" t="e">
        <f>VLOOKUP(E1027,[2]Sheet1!$A:$B,2,FALSE)</f>
        <v>#N/A</v>
      </c>
    </row>
    <row r="1028" spans="1:38" x14ac:dyDescent="0.25">
      <c r="A1028" t="str">
        <f>VLOOKUP(Q1028,'Data validation'!$K$2:$L$50,2,FALSE)</f>
        <v>TOPOLA SKIES</v>
      </c>
      <c r="B1028">
        <f t="shared" si="402"/>
        <v>0</v>
      </c>
      <c r="C1028">
        <f t="shared" si="403"/>
        <v>5</v>
      </c>
      <c r="D1028">
        <f t="shared" si="404"/>
        <v>0</v>
      </c>
      <c r="E1028">
        <v>8237</v>
      </c>
      <c r="F1028" t="s">
        <v>8202</v>
      </c>
      <c r="G1028" t="s">
        <v>280</v>
      </c>
      <c r="H1028" t="str">
        <f t="shared" si="405"/>
        <v>15</v>
      </c>
      <c r="I1028" t="str">
        <f t="shared" si="406"/>
        <v>Jun</v>
      </c>
      <c r="J1028" t="s">
        <v>283</v>
      </c>
      <c r="K1028" t="str">
        <f t="shared" si="407"/>
        <v>20</v>
      </c>
      <c r="L1028" t="str">
        <f t="shared" si="408"/>
        <v>Jun</v>
      </c>
      <c r="M1028">
        <v>5</v>
      </c>
      <c r="N1028">
        <f t="shared" si="409"/>
        <v>5</v>
      </c>
      <c r="O1028">
        <f t="shared" si="410"/>
        <v>0</v>
      </c>
      <c r="P1028">
        <f t="shared" si="411"/>
        <v>0</v>
      </c>
      <c r="Q1028" t="s">
        <v>35</v>
      </c>
      <c r="R1028" t="s">
        <v>20</v>
      </c>
      <c r="S1028">
        <v>2</v>
      </c>
      <c r="T1028">
        <v>1</v>
      </c>
      <c r="U1028" s="2">
        <v>1195.0300733944953</v>
      </c>
      <c r="V1028" s="2">
        <v>239.00601467889902</v>
      </c>
      <c r="X1028" t="s">
        <v>581</v>
      </c>
      <c r="Y1028" t="s">
        <v>569</v>
      </c>
      <c r="Z1028" t="str">
        <f t="shared" si="412"/>
        <v>Nov</v>
      </c>
      <c r="AA1028" s="6">
        <f t="shared" si="401"/>
        <v>0</v>
      </c>
      <c r="AB1028" s="6">
        <f t="shared" si="401"/>
        <v>5</v>
      </c>
      <c r="AC1028" s="6">
        <f t="shared" si="401"/>
        <v>0</v>
      </c>
      <c r="AD1028" s="6">
        <f t="shared" si="401"/>
        <v>0</v>
      </c>
      <c r="AE1028" s="6">
        <f t="shared" si="401"/>
        <v>0</v>
      </c>
      <c r="AF1028" s="6">
        <f t="shared" si="413"/>
        <v>5</v>
      </c>
      <c r="AG1028" s="6">
        <f t="shared" si="414"/>
        <v>0</v>
      </c>
      <c r="AH1028" s="14" t="str">
        <f>LEFT(X1028,2)&amp;"."&amp;VLOOKUP(MID(X1028,4,3),'Data validation'!$A$1:$B$12,2,FALSE)&amp;".2025"</f>
        <v>08.11.2025</v>
      </c>
      <c r="AI1028">
        <f t="shared" si="415"/>
        <v>45</v>
      </c>
      <c r="AJ1028" t="str">
        <f>H1028&amp;"."&amp;VLOOKUP(I1028,'Data validation'!$A$1:$B$12,2,FALSE)&amp;".2026"</f>
        <v>15.06.2026</v>
      </c>
      <c r="AK1028">
        <f t="shared" si="416"/>
        <v>25</v>
      </c>
      <c r="AL1028" t="e">
        <f>VLOOKUP(E1028,[2]Sheet1!$A:$B,2,FALSE)</f>
        <v>#N/A</v>
      </c>
    </row>
    <row r="1029" spans="1:38" x14ac:dyDescent="0.25">
      <c r="A1029" t="str">
        <f>VLOOKUP(Q1029,'Data validation'!$K$2:$L$50,2,FALSE)</f>
        <v>TO</v>
      </c>
      <c r="B1029">
        <f t="shared" si="402"/>
        <v>0</v>
      </c>
      <c r="C1029">
        <f t="shared" si="403"/>
        <v>0</v>
      </c>
      <c r="D1029">
        <f t="shared" si="404"/>
        <v>6</v>
      </c>
      <c r="E1029">
        <v>8480</v>
      </c>
      <c r="F1029" t="s">
        <v>8203</v>
      </c>
      <c r="G1029" t="s">
        <v>558</v>
      </c>
      <c r="H1029" t="str">
        <f t="shared" si="405"/>
        <v>16</v>
      </c>
      <c r="I1029" t="str">
        <f t="shared" si="406"/>
        <v>Jul</v>
      </c>
      <c r="J1029" t="s">
        <v>538</v>
      </c>
      <c r="K1029" t="str">
        <f t="shared" si="407"/>
        <v>22</v>
      </c>
      <c r="L1029" t="str">
        <f t="shared" si="408"/>
        <v>Jul</v>
      </c>
      <c r="M1029">
        <v>6</v>
      </c>
      <c r="N1029">
        <f t="shared" si="409"/>
        <v>6</v>
      </c>
      <c r="O1029">
        <f t="shared" si="410"/>
        <v>0</v>
      </c>
      <c r="P1029">
        <f t="shared" si="411"/>
        <v>0</v>
      </c>
      <c r="Q1029" t="s">
        <v>81</v>
      </c>
      <c r="R1029" t="s">
        <v>48</v>
      </c>
      <c r="S1029">
        <v>2</v>
      </c>
      <c r="T1029">
        <v>2</v>
      </c>
      <c r="U1029" s="2">
        <f>SUMIFS(SLR!L:L,SLR!D:D,'Резервации 2026'!E1029)</f>
        <v>2325.5209866</v>
      </c>
      <c r="V1029" s="2">
        <f t="shared" ref="V1029:V1030" si="417">+U1029/M1029</f>
        <v>387.58683109999998</v>
      </c>
      <c r="W1029" t="s">
        <v>262</v>
      </c>
      <c r="X1029" t="s">
        <v>1168</v>
      </c>
      <c r="Y1029" t="s">
        <v>1138</v>
      </c>
      <c r="Z1029" t="str">
        <f t="shared" si="412"/>
        <v>Nov</v>
      </c>
      <c r="AA1029" s="6">
        <f t="shared" si="401"/>
        <v>0</v>
      </c>
      <c r="AB1029" s="6">
        <f t="shared" si="401"/>
        <v>0</v>
      </c>
      <c r="AC1029" s="6">
        <f t="shared" si="401"/>
        <v>6</v>
      </c>
      <c r="AD1029" s="6">
        <f t="shared" si="401"/>
        <v>0</v>
      </c>
      <c r="AE1029" s="6">
        <f t="shared" si="401"/>
        <v>0</v>
      </c>
      <c r="AF1029" s="6">
        <f t="shared" si="413"/>
        <v>6</v>
      </c>
      <c r="AG1029" s="6">
        <f t="shared" si="414"/>
        <v>0</v>
      </c>
      <c r="AH1029" s="14" t="str">
        <f>LEFT(X1029,2)&amp;"."&amp;VLOOKUP(MID(X1029,4,3),'Data validation'!$A$1:$B$12,2,FALSE)&amp;".2025"</f>
        <v>14.11.2025</v>
      </c>
      <c r="AI1029">
        <f t="shared" si="415"/>
        <v>46</v>
      </c>
      <c r="AJ1029" t="str">
        <f>H1029&amp;"."&amp;VLOOKUP(I1029,'Data validation'!$A$1:$B$12,2,FALSE)&amp;".2026"</f>
        <v>16.07.2026</v>
      </c>
      <c r="AK1029">
        <f t="shared" si="416"/>
        <v>29</v>
      </c>
      <c r="AL1029" t="e">
        <f>VLOOKUP(E1029,[2]Sheet1!$A:$B,2,FALSE)</f>
        <v>#N/A</v>
      </c>
    </row>
    <row r="1030" spans="1:38" x14ac:dyDescent="0.25">
      <c r="A1030" t="str">
        <f>VLOOKUP(Q1030,'Data validation'!$K$2:$L$50,2,FALSE)</f>
        <v>TO</v>
      </c>
      <c r="B1030">
        <f t="shared" si="402"/>
        <v>0</v>
      </c>
      <c r="C1030">
        <f t="shared" si="403"/>
        <v>5</v>
      </c>
      <c r="D1030">
        <f t="shared" si="404"/>
        <v>0</v>
      </c>
      <c r="E1030">
        <v>8163</v>
      </c>
      <c r="F1030" t="s">
        <v>8204</v>
      </c>
      <c r="G1030" t="s">
        <v>303</v>
      </c>
      <c r="H1030" t="str">
        <f t="shared" si="405"/>
        <v>25</v>
      </c>
      <c r="I1030" t="str">
        <f t="shared" si="406"/>
        <v>Jun</v>
      </c>
      <c r="J1030" t="s">
        <v>71</v>
      </c>
      <c r="K1030" t="str">
        <f t="shared" si="407"/>
        <v>30</v>
      </c>
      <c r="L1030" t="str">
        <f t="shared" si="408"/>
        <v>Jun</v>
      </c>
      <c r="M1030">
        <v>5</v>
      </c>
      <c r="N1030">
        <f t="shared" si="409"/>
        <v>5</v>
      </c>
      <c r="O1030">
        <f t="shared" si="410"/>
        <v>0</v>
      </c>
      <c r="P1030">
        <f t="shared" si="411"/>
        <v>0</v>
      </c>
      <c r="Q1030" t="s">
        <v>81</v>
      </c>
      <c r="R1030" t="s">
        <v>17</v>
      </c>
      <c r="S1030">
        <v>2</v>
      </c>
      <c r="T1030">
        <v>1</v>
      </c>
      <c r="U1030" s="2">
        <f>SUMIFS(SLR!L:L,SLR!D:D,'Резервации 2026'!E1030)</f>
        <v>1205.7691950000001</v>
      </c>
      <c r="V1030" s="2">
        <f t="shared" si="417"/>
        <v>241.153839</v>
      </c>
      <c r="W1030" t="s">
        <v>262</v>
      </c>
      <c r="X1030" t="s">
        <v>389</v>
      </c>
      <c r="Y1030" t="s">
        <v>338</v>
      </c>
      <c r="Z1030" t="str">
        <f t="shared" si="412"/>
        <v>Nov</v>
      </c>
      <c r="AA1030" s="6">
        <f t="shared" si="401"/>
        <v>0</v>
      </c>
      <c r="AB1030" s="6">
        <f t="shared" si="401"/>
        <v>5</v>
      </c>
      <c r="AC1030" s="6">
        <f t="shared" si="401"/>
        <v>0</v>
      </c>
      <c r="AD1030" s="6">
        <f t="shared" si="401"/>
        <v>0</v>
      </c>
      <c r="AE1030" s="6">
        <f t="shared" si="401"/>
        <v>0</v>
      </c>
      <c r="AF1030" s="6">
        <f t="shared" si="413"/>
        <v>5</v>
      </c>
      <c r="AG1030" s="6">
        <f t="shared" si="414"/>
        <v>0</v>
      </c>
      <c r="AH1030" s="14" t="str">
        <f>LEFT(X1030,2)&amp;"."&amp;VLOOKUP(MID(X1030,4,3),'Data validation'!$A$1:$B$12,2,FALSE)&amp;".2025"</f>
        <v>07.11.2025</v>
      </c>
      <c r="AI1030">
        <f t="shared" si="415"/>
        <v>45</v>
      </c>
      <c r="AJ1030" t="str">
        <f>H1030&amp;"."&amp;VLOOKUP(I1030,'Data validation'!$A$1:$B$12,2,FALSE)&amp;".2026"</f>
        <v>25.06.2026</v>
      </c>
      <c r="AK1030">
        <f t="shared" si="416"/>
        <v>26</v>
      </c>
      <c r="AL1030" t="e">
        <f>VLOOKUP(E1030,[2]Sheet1!$A:$B,2,FALSE)</f>
        <v>#N/A</v>
      </c>
    </row>
    <row r="1031" spans="1:38" x14ac:dyDescent="0.25">
      <c r="A1031" t="str">
        <f>VLOOKUP(Q1031,'Data validation'!$K$2:$L$50,2,FALSE)</f>
        <v>TO</v>
      </c>
      <c r="B1031">
        <f t="shared" si="402"/>
        <v>0</v>
      </c>
      <c r="C1031">
        <f t="shared" si="403"/>
        <v>5</v>
      </c>
      <c r="D1031">
        <f t="shared" si="404"/>
        <v>0</v>
      </c>
      <c r="E1031">
        <v>8725</v>
      </c>
      <c r="F1031" t="s">
        <v>8205</v>
      </c>
      <c r="G1031" t="s">
        <v>120</v>
      </c>
      <c r="H1031" t="str">
        <f t="shared" si="405"/>
        <v>02</v>
      </c>
      <c r="I1031" t="str">
        <f t="shared" si="406"/>
        <v>Jul</v>
      </c>
      <c r="J1031" t="s">
        <v>72</v>
      </c>
      <c r="K1031" t="str">
        <f t="shared" si="407"/>
        <v>07</v>
      </c>
      <c r="L1031" t="str">
        <f t="shared" si="408"/>
        <v>Jul</v>
      </c>
      <c r="M1031">
        <v>5</v>
      </c>
      <c r="N1031">
        <f t="shared" si="409"/>
        <v>5</v>
      </c>
      <c r="O1031">
        <f t="shared" si="410"/>
        <v>0</v>
      </c>
      <c r="P1031">
        <f t="shared" si="411"/>
        <v>0</v>
      </c>
      <c r="Q1031" t="s">
        <v>158</v>
      </c>
      <c r="R1031" t="s">
        <v>63</v>
      </c>
      <c r="S1031">
        <v>3</v>
      </c>
      <c r="T1031">
        <v>0</v>
      </c>
      <c r="U1031" s="2">
        <f>SUMIFS(DTS!L:L,DTS!D:D,'Резервации 2026'!E1031)</f>
        <v>1671.4523180000001</v>
      </c>
      <c r="V1031" s="2">
        <f>+U1031/M1031</f>
        <v>334.29046360000001</v>
      </c>
      <c r="W1031" t="s">
        <v>262</v>
      </c>
      <c r="X1031" t="s">
        <v>1771</v>
      </c>
      <c r="Y1031" t="s">
        <v>1718</v>
      </c>
      <c r="Z1031" t="str">
        <f t="shared" si="412"/>
        <v>Nov</v>
      </c>
      <c r="AA1031" s="6">
        <f t="shared" si="401"/>
        <v>0</v>
      </c>
      <c r="AB1031" s="6">
        <f t="shared" si="401"/>
        <v>0</v>
      </c>
      <c r="AC1031" s="6">
        <f t="shared" si="401"/>
        <v>5</v>
      </c>
      <c r="AD1031" s="6">
        <f t="shared" si="401"/>
        <v>0</v>
      </c>
      <c r="AE1031" s="6">
        <f t="shared" si="401"/>
        <v>0</v>
      </c>
      <c r="AF1031" s="6">
        <f t="shared" si="413"/>
        <v>5</v>
      </c>
      <c r="AG1031" s="6">
        <f t="shared" si="414"/>
        <v>0</v>
      </c>
      <c r="AH1031" s="14" t="str">
        <f>LEFT(X1031,2)&amp;"."&amp;VLOOKUP(MID(X1031,4,3),'Data validation'!$A$1:$B$12,2,FALSE)&amp;".2025"</f>
        <v>24.11.2025</v>
      </c>
      <c r="AI1031">
        <f t="shared" si="415"/>
        <v>48</v>
      </c>
      <c r="AJ1031" t="str">
        <f>H1031&amp;"."&amp;VLOOKUP(I1031,'Data validation'!$A$1:$B$12,2,FALSE)&amp;".2026"</f>
        <v>02.07.2026</v>
      </c>
      <c r="AK1031">
        <f t="shared" si="416"/>
        <v>27</v>
      </c>
      <c r="AL1031" t="e">
        <f>VLOOKUP(E1031,[2]Sheet1!$A:$B,2,FALSE)</f>
        <v>#N/A</v>
      </c>
    </row>
    <row r="1032" spans="1:38" x14ac:dyDescent="0.25">
      <c r="A1032" t="str">
        <f>VLOOKUP(Q1032,'Data validation'!$K$2:$L$50,2,FALSE)</f>
        <v>TO</v>
      </c>
      <c r="B1032">
        <f t="shared" si="402"/>
        <v>0</v>
      </c>
      <c r="C1032">
        <f t="shared" si="403"/>
        <v>7</v>
      </c>
      <c r="D1032">
        <f t="shared" si="404"/>
        <v>0</v>
      </c>
      <c r="E1032">
        <v>8350</v>
      </c>
      <c r="F1032" t="s">
        <v>8206</v>
      </c>
      <c r="G1032" t="s">
        <v>172</v>
      </c>
      <c r="H1032" t="str">
        <f t="shared" si="405"/>
        <v>01</v>
      </c>
      <c r="I1032" t="str">
        <f t="shared" si="406"/>
        <v>Jul</v>
      </c>
      <c r="J1032" t="s">
        <v>593</v>
      </c>
      <c r="K1032" t="str">
        <f t="shared" si="407"/>
        <v>08</v>
      </c>
      <c r="L1032" t="str">
        <f t="shared" si="408"/>
        <v>Jul</v>
      </c>
      <c r="M1032">
        <v>7</v>
      </c>
      <c r="N1032">
        <f t="shared" si="409"/>
        <v>7</v>
      </c>
      <c r="O1032">
        <f t="shared" si="410"/>
        <v>0</v>
      </c>
      <c r="P1032">
        <f t="shared" si="411"/>
        <v>0</v>
      </c>
      <c r="Q1032" t="s">
        <v>852</v>
      </c>
      <c r="R1032" t="s">
        <v>63</v>
      </c>
      <c r="S1032">
        <v>2</v>
      </c>
      <c r="T1032">
        <v>1</v>
      </c>
      <c r="U1032" s="2">
        <f>SUMIFS(VTS!L:L,VTS!D:D,'Резервации 2026'!E1032)</f>
        <v>1733.3934540999999</v>
      </c>
      <c r="V1032" s="2">
        <f>+U1032/M1032</f>
        <v>247.62763629999998</v>
      </c>
      <c r="W1032" t="s">
        <v>262</v>
      </c>
      <c r="X1032" t="s">
        <v>862</v>
      </c>
      <c r="Y1032" t="s">
        <v>637</v>
      </c>
      <c r="Z1032" t="str">
        <f t="shared" si="412"/>
        <v>Nov</v>
      </c>
      <c r="AA1032" s="6">
        <f t="shared" si="401"/>
        <v>0</v>
      </c>
      <c r="AB1032" s="6">
        <f t="shared" si="401"/>
        <v>0</v>
      </c>
      <c r="AC1032" s="6">
        <f t="shared" si="401"/>
        <v>7</v>
      </c>
      <c r="AD1032" s="6">
        <f t="shared" si="401"/>
        <v>0</v>
      </c>
      <c r="AE1032" s="6">
        <f t="shared" si="401"/>
        <v>0</v>
      </c>
      <c r="AF1032" s="6">
        <f t="shared" si="413"/>
        <v>7</v>
      </c>
      <c r="AG1032" s="6">
        <f t="shared" si="414"/>
        <v>0</v>
      </c>
      <c r="AH1032" s="14" t="str">
        <f>LEFT(X1032,2)&amp;"."&amp;VLOOKUP(MID(X1032,4,3),'Data validation'!$A$1:$B$12,2,FALSE)&amp;".2025"</f>
        <v>11.11.2025</v>
      </c>
      <c r="AI1032">
        <f t="shared" si="415"/>
        <v>46</v>
      </c>
      <c r="AJ1032" t="str">
        <f>H1032&amp;"."&amp;VLOOKUP(I1032,'Data validation'!$A$1:$B$12,2,FALSE)&amp;".2026"</f>
        <v>01.07.2026</v>
      </c>
      <c r="AK1032">
        <f t="shared" si="416"/>
        <v>27</v>
      </c>
      <c r="AL1032" t="e">
        <f>VLOOKUP(E1032,[2]Sheet1!$A:$B,2,FALSE)</f>
        <v>#N/A</v>
      </c>
    </row>
    <row r="1033" spans="1:38" x14ac:dyDescent="0.25">
      <c r="A1033" t="str">
        <f>VLOOKUP(Q1033,'Data validation'!$K$2:$L$50,2,FALSE)</f>
        <v>BOOKING</v>
      </c>
      <c r="B1033">
        <f t="shared" si="402"/>
        <v>4</v>
      </c>
      <c r="C1033">
        <f t="shared" si="403"/>
        <v>-1</v>
      </c>
      <c r="D1033">
        <f t="shared" si="404"/>
        <v>0</v>
      </c>
      <c r="E1033">
        <v>9380</v>
      </c>
      <c r="F1033" t="s">
        <v>8207</v>
      </c>
      <c r="G1033" t="s">
        <v>23</v>
      </c>
      <c r="H1033" t="str">
        <f t="shared" si="405"/>
        <v>11</v>
      </c>
      <c r="I1033" t="str">
        <f t="shared" si="406"/>
        <v>Jun</v>
      </c>
      <c r="J1033" t="s">
        <v>1926</v>
      </c>
      <c r="K1033" t="str">
        <f t="shared" si="407"/>
        <v>14</v>
      </c>
      <c r="L1033" t="str">
        <f t="shared" si="408"/>
        <v>Jun</v>
      </c>
      <c r="M1033">
        <v>3</v>
      </c>
      <c r="N1033">
        <f t="shared" si="409"/>
        <v>3</v>
      </c>
      <c r="O1033">
        <f t="shared" si="410"/>
        <v>0</v>
      </c>
      <c r="P1033">
        <f t="shared" si="411"/>
        <v>0</v>
      </c>
      <c r="Q1033" t="s">
        <v>587</v>
      </c>
      <c r="R1033" t="s">
        <v>17</v>
      </c>
      <c r="S1033">
        <v>2</v>
      </c>
      <c r="T1033">
        <v>0</v>
      </c>
      <c r="U1033" s="2">
        <v>796.14841376146785</v>
      </c>
      <c r="V1033" s="2">
        <v>265.38280458715593</v>
      </c>
      <c r="W1033" t="s">
        <v>262</v>
      </c>
      <c r="X1033" t="s">
        <v>4252</v>
      </c>
      <c r="Y1033" t="s">
        <v>4249</v>
      </c>
      <c r="Z1033" t="str">
        <f t="shared" si="412"/>
        <v>Jan</v>
      </c>
      <c r="AA1033" s="6">
        <f t="shared" si="401"/>
        <v>0</v>
      </c>
      <c r="AB1033" s="6">
        <f t="shared" si="401"/>
        <v>3</v>
      </c>
      <c r="AC1033" s="6">
        <f t="shared" si="401"/>
        <v>0</v>
      </c>
      <c r="AD1033" s="6">
        <f t="shared" si="401"/>
        <v>0</v>
      </c>
      <c r="AE1033" s="6">
        <f t="shared" si="401"/>
        <v>0</v>
      </c>
      <c r="AF1033" s="6">
        <f t="shared" si="413"/>
        <v>3</v>
      </c>
      <c r="AG1033" s="6">
        <f t="shared" si="414"/>
        <v>0</v>
      </c>
      <c r="AH1033" s="14" t="str">
        <f>LEFT(X1033,2)&amp;"."&amp;VLOOKUP(MID(X1033,4,3),'Data validation'!$A$1:$B$12,2,FALSE)&amp;".2025"</f>
        <v>07.01.2025</v>
      </c>
      <c r="AI1033">
        <f t="shared" si="415"/>
        <v>2</v>
      </c>
      <c r="AJ1033" t="str">
        <f>H1033&amp;"."&amp;VLOOKUP(I1033,'Data validation'!$A$1:$B$12,2,FALSE)&amp;".2026"</f>
        <v>11.06.2026</v>
      </c>
      <c r="AK1033">
        <f t="shared" si="416"/>
        <v>24</v>
      </c>
      <c r="AL1033" t="e">
        <f>VLOOKUP(E1033,[2]Sheet1!$A:$B,2,FALSE)</f>
        <v>#N/A</v>
      </c>
    </row>
    <row r="1034" spans="1:38" x14ac:dyDescent="0.25">
      <c r="A1034" t="str">
        <f>VLOOKUP(Q1034,'Data validation'!$K$2:$L$50,2,FALSE)</f>
        <v>TO</v>
      </c>
      <c r="B1034">
        <f t="shared" si="402"/>
        <v>0</v>
      </c>
      <c r="C1034">
        <f t="shared" si="403"/>
        <v>0</v>
      </c>
      <c r="D1034">
        <f t="shared" si="404"/>
        <v>7</v>
      </c>
      <c r="E1034">
        <v>9163</v>
      </c>
      <c r="F1034" t="s">
        <v>8208</v>
      </c>
      <c r="G1034" t="s">
        <v>33</v>
      </c>
      <c r="H1034" t="str">
        <f t="shared" si="405"/>
        <v>18</v>
      </c>
      <c r="I1034" t="str">
        <f t="shared" si="406"/>
        <v>Jul</v>
      </c>
      <c r="J1034" t="s">
        <v>107</v>
      </c>
      <c r="K1034" t="str">
        <f t="shared" si="407"/>
        <v>25</v>
      </c>
      <c r="L1034" t="str">
        <f t="shared" si="408"/>
        <v>Jul</v>
      </c>
      <c r="M1034">
        <v>7</v>
      </c>
      <c r="N1034">
        <f t="shared" si="409"/>
        <v>7</v>
      </c>
      <c r="O1034">
        <f t="shared" si="410"/>
        <v>0</v>
      </c>
      <c r="P1034">
        <f t="shared" si="411"/>
        <v>0</v>
      </c>
      <c r="Q1034" t="s">
        <v>162</v>
      </c>
      <c r="R1034" t="s">
        <v>25</v>
      </c>
      <c r="S1034">
        <v>2</v>
      </c>
      <c r="T1034">
        <v>2</v>
      </c>
      <c r="U1034" s="2">
        <f>SUMIFS(Magelan!L:L,Magelan!D:D,'Резервации 2026'!E1034)</f>
        <v>2633.0165791999998</v>
      </c>
      <c r="V1034" s="2">
        <f>+U1034/M1034</f>
        <v>376.14522559999995</v>
      </c>
      <c r="W1034" t="s">
        <v>262</v>
      </c>
      <c r="X1034" t="s">
        <v>3647</v>
      </c>
      <c r="Y1034" t="s">
        <v>3640</v>
      </c>
      <c r="Z1034" t="str">
        <f t="shared" si="412"/>
        <v>Dec</v>
      </c>
      <c r="AA1034" s="6">
        <f t="shared" si="401"/>
        <v>0</v>
      </c>
      <c r="AB1034" s="6">
        <f t="shared" si="401"/>
        <v>0</v>
      </c>
      <c r="AC1034" s="6">
        <f t="shared" si="401"/>
        <v>7</v>
      </c>
      <c r="AD1034" s="6">
        <f t="shared" si="401"/>
        <v>0</v>
      </c>
      <c r="AE1034" s="6">
        <f t="shared" si="401"/>
        <v>0</v>
      </c>
      <c r="AF1034" s="6">
        <f t="shared" si="413"/>
        <v>7</v>
      </c>
      <c r="AG1034" s="6">
        <f t="shared" si="414"/>
        <v>0</v>
      </c>
      <c r="AH1034" s="14" t="str">
        <f>LEFT(X1034,2)&amp;"."&amp;VLOOKUP(MID(X1034,4,3),'Data validation'!$A$1:$B$12,2,FALSE)&amp;".2025"</f>
        <v>22.12.2025</v>
      </c>
      <c r="AI1034">
        <f t="shared" si="415"/>
        <v>52</v>
      </c>
      <c r="AJ1034" t="str">
        <f>H1034&amp;"."&amp;VLOOKUP(I1034,'Data validation'!$A$1:$B$12,2,FALSE)&amp;".2026"</f>
        <v>18.07.2026</v>
      </c>
      <c r="AK1034">
        <f t="shared" si="416"/>
        <v>29</v>
      </c>
      <c r="AL1034" t="e">
        <f>VLOOKUP(E1034,[2]Sheet1!$A:$B,2,FALSE)</f>
        <v>#N/A</v>
      </c>
    </row>
    <row r="1035" spans="1:38" x14ac:dyDescent="0.25">
      <c r="A1035" t="str">
        <f>VLOOKUP(Q1035,'Data validation'!$K$2:$L$50,2,FALSE)</f>
        <v>BOOKING</v>
      </c>
      <c r="B1035">
        <f t="shared" si="402"/>
        <v>0</v>
      </c>
      <c r="C1035">
        <f t="shared" si="403"/>
        <v>4</v>
      </c>
      <c r="D1035">
        <f t="shared" si="404"/>
        <v>0</v>
      </c>
      <c r="E1035">
        <v>9151</v>
      </c>
      <c r="F1035" t="s">
        <v>8209</v>
      </c>
      <c r="G1035" t="s">
        <v>173</v>
      </c>
      <c r="H1035" t="str">
        <f t="shared" si="405"/>
        <v>06</v>
      </c>
      <c r="I1035" t="str">
        <f t="shared" si="406"/>
        <v>Jul</v>
      </c>
      <c r="J1035" t="s">
        <v>182</v>
      </c>
      <c r="K1035" t="str">
        <f t="shared" si="407"/>
        <v>10</v>
      </c>
      <c r="L1035" t="str">
        <f t="shared" si="408"/>
        <v>Jul</v>
      </c>
      <c r="M1035">
        <v>4</v>
      </c>
      <c r="N1035">
        <f t="shared" si="409"/>
        <v>4</v>
      </c>
      <c r="O1035">
        <f t="shared" si="410"/>
        <v>0</v>
      </c>
      <c r="P1035">
        <f t="shared" si="411"/>
        <v>0</v>
      </c>
      <c r="Q1035" t="s">
        <v>587</v>
      </c>
      <c r="R1035" t="s">
        <v>63</v>
      </c>
      <c r="S1035">
        <v>2</v>
      </c>
      <c r="T1035">
        <v>2</v>
      </c>
      <c r="U1035" s="2">
        <v>2267.3273284403663</v>
      </c>
      <c r="V1035" s="2">
        <v>566.83183211009157</v>
      </c>
      <c r="W1035" t="s">
        <v>1025</v>
      </c>
      <c r="X1035" t="s">
        <v>3636</v>
      </c>
      <c r="Y1035" t="s">
        <v>3635</v>
      </c>
      <c r="Z1035" t="str">
        <f t="shared" si="412"/>
        <v>Dec</v>
      </c>
      <c r="AA1035" s="6">
        <f t="shared" si="401"/>
        <v>0</v>
      </c>
      <c r="AB1035" s="6">
        <f t="shared" si="401"/>
        <v>0</v>
      </c>
      <c r="AC1035" s="6">
        <f t="shared" si="401"/>
        <v>4</v>
      </c>
      <c r="AD1035" s="6">
        <f t="shared" si="401"/>
        <v>0</v>
      </c>
      <c r="AE1035" s="6">
        <f t="shared" si="401"/>
        <v>0</v>
      </c>
      <c r="AF1035" s="6">
        <f t="shared" si="413"/>
        <v>4</v>
      </c>
      <c r="AG1035" s="6">
        <f t="shared" si="414"/>
        <v>0</v>
      </c>
      <c r="AH1035" s="14" t="str">
        <f>LEFT(X1035,2)&amp;"."&amp;VLOOKUP(MID(X1035,4,3),'Data validation'!$A$1:$B$12,2,FALSE)&amp;".2025"</f>
        <v>22.12.2025</v>
      </c>
      <c r="AI1035">
        <f t="shared" si="415"/>
        <v>52</v>
      </c>
      <c r="AJ1035" t="str">
        <f>H1035&amp;"."&amp;VLOOKUP(I1035,'Data validation'!$A$1:$B$12,2,FALSE)&amp;".2026"</f>
        <v>06.07.2026</v>
      </c>
      <c r="AK1035">
        <f t="shared" si="416"/>
        <v>28</v>
      </c>
      <c r="AL1035" t="e">
        <f>VLOOKUP(E1035,[2]Sheet1!$A:$B,2,FALSE)</f>
        <v>#N/A</v>
      </c>
    </row>
    <row r="1036" spans="1:38" x14ac:dyDescent="0.25">
      <c r="A1036" t="str">
        <f>VLOOKUP(Q1036,'Data validation'!$K$2:$L$50,2,FALSE)</f>
        <v>TO</v>
      </c>
      <c r="B1036">
        <f t="shared" si="402"/>
        <v>0</v>
      </c>
      <c r="C1036">
        <f t="shared" si="403"/>
        <v>0</v>
      </c>
      <c r="D1036">
        <f t="shared" si="404"/>
        <v>5</v>
      </c>
      <c r="E1036">
        <v>9207</v>
      </c>
      <c r="F1036" t="s">
        <v>8210</v>
      </c>
      <c r="G1036" t="s">
        <v>94</v>
      </c>
      <c r="H1036" t="str">
        <f t="shared" si="405"/>
        <v>27</v>
      </c>
      <c r="I1036" t="str">
        <f t="shared" si="406"/>
        <v>Jul</v>
      </c>
      <c r="J1036" t="s">
        <v>135</v>
      </c>
      <c r="K1036" t="str">
        <f t="shared" si="407"/>
        <v>01</v>
      </c>
      <c r="L1036" t="str">
        <f t="shared" si="408"/>
        <v>Aug</v>
      </c>
      <c r="M1036">
        <v>5</v>
      </c>
      <c r="N1036">
        <f t="shared" si="409"/>
        <v>-26</v>
      </c>
      <c r="O1036">
        <f t="shared" si="410"/>
        <v>4</v>
      </c>
      <c r="P1036">
        <f t="shared" si="411"/>
        <v>0</v>
      </c>
      <c r="Q1036" t="s">
        <v>81</v>
      </c>
      <c r="R1036" t="s">
        <v>63</v>
      </c>
      <c r="S1036">
        <v>3</v>
      </c>
      <c r="T1036">
        <v>1</v>
      </c>
      <c r="U1036" s="2">
        <f>SUMIFS(SLR!L:L,SLR!D:D,'Резервации 2026'!E1036)</f>
        <v>1999.5428005000001</v>
      </c>
      <c r="V1036" s="2">
        <f t="shared" ref="V1036:V1037" si="418">+U1036/M1036</f>
        <v>399.90856010000005</v>
      </c>
      <c r="W1036" t="s">
        <v>262</v>
      </c>
      <c r="X1036" t="s">
        <v>3718</v>
      </c>
      <c r="Y1036" t="s">
        <v>3708</v>
      </c>
      <c r="Z1036" t="str">
        <f t="shared" si="412"/>
        <v>Dec</v>
      </c>
      <c r="AA1036" s="6">
        <f t="shared" si="401"/>
        <v>0</v>
      </c>
      <c r="AB1036" s="6">
        <f t="shared" si="401"/>
        <v>0</v>
      </c>
      <c r="AC1036" s="6">
        <f t="shared" si="401"/>
        <v>4</v>
      </c>
      <c r="AD1036" s="6">
        <f t="shared" si="401"/>
        <v>0</v>
      </c>
      <c r="AE1036" s="6">
        <f t="shared" si="401"/>
        <v>0</v>
      </c>
      <c r="AF1036" s="6">
        <f t="shared" si="413"/>
        <v>4</v>
      </c>
      <c r="AG1036" s="6">
        <f t="shared" si="414"/>
        <v>-1</v>
      </c>
      <c r="AH1036" s="14" t="str">
        <f>LEFT(X1036,2)&amp;"."&amp;VLOOKUP(MID(X1036,4,3),'Data validation'!$A$1:$B$12,2,FALSE)&amp;".2025"</f>
        <v>28.12.2025</v>
      </c>
      <c r="AI1036">
        <f t="shared" si="415"/>
        <v>53</v>
      </c>
      <c r="AJ1036" t="str">
        <f>H1036&amp;"."&amp;VLOOKUP(I1036,'Data validation'!$A$1:$B$12,2,FALSE)&amp;".2026"</f>
        <v>27.07.2026</v>
      </c>
      <c r="AK1036">
        <f t="shared" si="416"/>
        <v>31</v>
      </c>
      <c r="AL1036" t="e">
        <f>VLOOKUP(E1036,[2]Sheet1!$A:$B,2,FALSE)</f>
        <v>#N/A</v>
      </c>
    </row>
    <row r="1037" spans="1:38" x14ac:dyDescent="0.25">
      <c r="A1037" t="str">
        <f>VLOOKUP(Q1037,'Data validation'!$K$2:$L$50,2,FALSE)</f>
        <v>TO</v>
      </c>
      <c r="B1037">
        <f t="shared" si="402"/>
        <v>0</v>
      </c>
      <c r="C1037">
        <f t="shared" si="403"/>
        <v>5</v>
      </c>
      <c r="D1037">
        <f t="shared" si="404"/>
        <v>0</v>
      </c>
      <c r="E1037">
        <v>8175</v>
      </c>
      <c r="F1037" t="s">
        <v>8211</v>
      </c>
      <c r="G1037" t="s">
        <v>303</v>
      </c>
      <c r="H1037" t="str">
        <f t="shared" si="405"/>
        <v>25</v>
      </c>
      <c r="I1037" t="str">
        <f t="shared" si="406"/>
        <v>Jun</v>
      </c>
      <c r="J1037" t="s">
        <v>71</v>
      </c>
      <c r="K1037" t="str">
        <f t="shared" si="407"/>
        <v>30</v>
      </c>
      <c r="L1037" t="str">
        <f t="shared" si="408"/>
        <v>Jun</v>
      </c>
      <c r="M1037">
        <v>5</v>
      </c>
      <c r="N1037">
        <f t="shared" si="409"/>
        <v>5</v>
      </c>
      <c r="O1037">
        <f t="shared" si="410"/>
        <v>0</v>
      </c>
      <c r="P1037">
        <f t="shared" si="411"/>
        <v>0</v>
      </c>
      <c r="Q1037" t="s">
        <v>81</v>
      </c>
      <c r="R1037" t="s">
        <v>17</v>
      </c>
      <c r="S1037">
        <v>3</v>
      </c>
      <c r="T1037">
        <v>0</v>
      </c>
      <c r="U1037" s="2">
        <f>SUMIFS(SLR!L:L,SLR!D:D,'Резервации 2026'!E1037)</f>
        <v>1627.8373089999998</v>
      </c>
      <c r="V1037" s="2">
        <f t="shared" si="418"/>
        <v>325.56746179999993</v>
      </c>
      <c r="W1037" t="s">
        <v>262</v>
      </c>
      <c r="X1037" t="s">
        <v>411</v>
      </c>
      <c r="Y1037" t="s">
        <v>338</v>
      </c>
      <c r="Z1037" t="str">
        <f t="shared" si="412"/>
        <v>Nov</v>
      </c>
      <c r="AA1037" s="6">
        <f t="shared" si="401"/>
        <v>0</v>
      </c>
      <c r="AB1037" s="6">
        <f t="shared" si="401"/>
        <v>5</v>
      </c>
      <c r="AC1037" s="6">
        <f t="shared" si="401"/>
        <v>0</v>
      </c>
      <c r="AD1037" s="6">
        <f t="shared" si="401"/>
        <v>0</v>
      </c>
      <c r="AE1037" s="6">
        <f t="shared" si="401"/>
        <v>0</v>
      </c>
      <c r="AF1037" s="6">
        <f t="shared" si="413"/>
        <v>5</v>
      </c>
      <c r="AG1037" s="6">
        <f t="shared" si="414"/>
        <v>0</v>
      </c>
      <c r="AH1037" s="14" t="str">
        <f>LEFT(X1037,2)&amp;"."&amp;VLOOKUP(MID(X1037,4,3),'Data validation'!$A$1:$B$12,2,FALSE)&amp;".2025"</f>
        <v>07.11.2025</v>
      </c>
      <c r="AI1037">
        <f t="shared" si="415"/>
        <v>45</v>
      </c>
      <c r="AJ1037" t="str">
        <f>H1037&amp;"."&amp;VLOOKUP(I1037,'Data validation'!$A$1:$B$12,2,FALSE)&amp;".2026"</f>
        <v>25.06.2026</v>
      </c>
      <c r="AK1037">
        <f t="shared" si="416"/>
        <v>26</v>
      </c>
      <c r="AL1037" t="e">
        <f>VLOOKUP(E1037,[2]Sheet1!$A:$B,2,FALSE)</f>
        <v>#N/A</v>
      </c>
    </row>
    <row r="1038" spans="1:38" x14ac:dyDescent="0.25">
      <c r="A1038" t="str">
        <f>VLOOKUP(Q1038,'Data validation'!$K$2:$L$50,2,FALSE)</f>
        <v>TOPOLA SKIES</v>
      </c>
      <c r="B1038">
        <f t="shared" si="402"/>
        <v>0</v>
      </c>
      <c r="C1038">
        <f t="shared" si="403"/>
        <v>7</v>
      </c>
      <c r="D1038">
        <f t="shared" si="404"/>
        <v>0</v>
      </c>
      <c r="E1038">
        <v>8982</v>
      </c>
      <c r="F1038" t="s">
        <v>8212</v>
      </c>
      <c r="G1038" t="s">
        <v>275</v>
      </c>
      <c r="H1038" t="str">
        <f t="shared" si="405"/>
        <v>22</v>
      </c>
      <c r="I1038" t="str">
        <f t="shared" si="406"/>
        <v>Jun</v>
      </c>
      <c r="J1038" t="s">
        <v>44</v>
      </c>
      <c r="K1038" t="str">
        <f t="shared" si="407"/>
        <v>29</v>
      </c>
      <c r="L1038" t="str">
        <f t="shared" si="408"/>
        <v>Jun</v>
      </c>
      <c r="M1038">
        <v>7</v>
      </c>
      <c r="N1038">
        <f t="shared" si="409"/>
        <v>7</v>
      </c>
      <c r="O1038">
        <f t="shared" si="410"/>
        <v>0</v>
      </c>
      <c r="P1038">
        <f t="shared" si="411"/>
        <v>0</v>
      </c>
      <c r="Q1038" t="s">
        <v>35</v>
      </c>
      <c r="R1038" t="s">
        <v>188</v>
      </c>
      <c r="S1038">
        <v>2</v>
      </c>
      <c r="T1038">
        <v>1</v>
      </c>
      <c r="U1038" s="2">
        <v>2317.4791160550458</v>
      </c>
      <c r="V1038" s="2">
        <v>331.07357183486232</v>
      </c>
      <c r="X1038" t="s">
        <v>3096</v>
      </c>
      <c r="Y1038" t="s">
        <v>3215</v>
      </c>
      <c r="Z1038" t="str">
        <f t="shared" si="412"/>
        <v>Dec</v>
      </c>
      <c r="AA1038" s="6">
        <f t="shared" si="401"/>
        <v>0</v>
      </c>
      <c r="AB1038" s="6">
        <f t="shared" si="401"/>
        <v>7</v>
      </c>
      <c r="AC1038" s="6">
        <f t="shared" si="401"/>
        <v>0</v>
      </c>
      <c r="AD1038" s="6">
        <f t="shared" si="401"/>
        <v>0</v>
      </c>
      <c r="AE1038" s="6">
        <f t="shared" si="401"/>
        <v>0</v>
      </c>
      <c r="AF1038" s="6">
        <f t="shared" si="413"/>
        <v>7</v>
      </c>
      <c r="AG1038" s="6">
        <f t="shared" si="414"/>
        <v>0</v>
      </c>
      <c r="AH1038" s="14" t="str">
        <f>LEFT(X1038,2)&amp;"."&amp;VLOOKUP(MID(X1038,4,3),'Data validation'!$A$1:$B$12,2,FALSE)&amp;".2025"</f>
        <v>01.12.2025</v>
      </c>
      <c r="AI1038">
        <f t="shared" si="415"/>
        <v>49</v>
      </c>
      <c r="AJ1038" t="str">
        <f>H1038&amp;"."&amp;VLOOKUP(I1038,'Data validation'!$A$1:$B$12,2,FALSE)&amp;".2026"</f>
        <v>22.06.2026</v>
      </c>
      <c r="AK1038">
        <f t="shared" si="416"/>
        <v>26</v>
      </c>
      <c r="AL1038" t="e">
        <f>VLOOKUP(E1038,[2]Sheet1!$A:$B,2,FALSE)</f>
        <v>#N/A</v>
      </c>
    </row>
    <row r="1039" spans="1:38" x14ac:dyDescent="0.25">
      <c r="A1039" t="str">
        <f>VLOOKUP(Q1039,'Data validation'!$K$2:$L$50,2,FALSE)</f>
        <v>TO</v>
      </c>
      <c r="B1039">
        <f t="shared" si="402"/>
        <v>0</v>
      </c>
      <c r="C1039">
        <f t="shared" si="403"/>
        <v>0</v>
      </c>
      <c r="D1039">
        <f t="shared" si="404"/>
        <v>5</v>
      </c>
      <c r="E1039">
        <v>8614</v>
      </c>
      <c r="F1039" t="s">
        <v>8213</v>
      </c>
      <c r="G1039" t="s">
        <v>167</v>
      </c>
      <c r="H1039" t="str">
        <f t="shared" si="405"/>
        <v>30</v>
      </c>
      <c r="I1039" t="str">
        <f t="shared" si="406"/>
        <v>Jul</v>
      </c>
      <c r="J1039" t="s">
        <v>160</v>
      </c>
      <c r="K1039" t="str">
        <f t="shared" si="407"/>
        <v>04</v>
      </c>
      <c r="L1039" t="str">
        <f t="shared" si="408"/>
        <v>Aug</v>
      </c>
      <c r="M1039">
        <v>5</v>
      </c>
      <c r="N1039">
        <f t="shared" si="409"/>
        <v>-26</v>
      </c>
      <c r="O1039">
        <f t="shared" si="410"/>
        <v>1</v>
      </c>
      <c r="P1039">
        <f t="shared" si="411"/>
        <v>3</v>
      </c>
      <c r="Q1039" t="s">
        <v>81</v>
      </c>
      <c r="R1039" t="s">
        <v>17</v>
      </c>
      <c r="S1039">
        <v>2</v>
      </c>
      <c r="T1039">
        <v>0</v>
      </c>
      <c r="U1039" s="2">
        <f>SUMIFS(SLR!L:L,SLR!D:D,'Резервации 2026'!E1039)</f>
        <v>1334.9517664999998</v>
      </c>
      <c r="V1039" s="2">
        <f t="shared" ref="V1039:V1040" si="419">+U1039/M1039</f>
        <v>266.99035329999998</v>
      </c>
      <c r="W1039" t="s">
        <v>262</v>
      </c>
      <c r="X1039" t="s">
        <v>1505</v>
      </c>
      <c r="Y1039" t="s">
        <v>1484</v>
      </c>
      <c r="Z1039" t="str">
        <f t="shared" si="412"/>
        <v>Nov</v>
      </c>
      <c r="AA1039" s="6">
        <f t="shared" si="401"/>
        <v>0</v>
      </c>
      <c r="AB1039" s="6">
        <f t="shared" si="401"/>
        <v>0</v>
      </c>
      <c r="AC1039" s="6">
        <f t="shared" si="401"/>
        <v>1</v>
      </c>
      <c r="AD1039" s="6">
        <f t="shared" si="401"/>
        <v>3</v>
      </c>
      <c r="AE1039" s="6">
        <f t="shared" si="401"/>
        <v>0</v>
      </c>
      <c r="AF1039" s="6">
        <f t="shared" si="413"/>
        <v>4</v>
      </c>
      <c r="AG1039" s="6">
        <f t="shared" si="414"/>
        <v>-1</v>
      </c>
      <c r="AH1039" s="14" t="str">
        <f>LEFT(X1039,2)&amp;"."&amp;VLOOKUP(MID(X1039,4,3),'Data validation'!$A$1:$B$12,2,FALSE)&amp;".2025"</f>
        <v>19.11.2025</v>
      </c>
      <c r="AI1039">
        <f t="shared" si="415"/>
        <v>47</v>
      </c>
      <c r="AJ1039" t="str">
        <f>H1039&amp;"."&amp;VLOOKUP(I1039,'Data validation'!$A$1:$B$12,2,FALSE)&amp;".2026"</f>
        <v>30.07.2026</v>
      </c>
      <c r="AK1039">
        <f t="shared" si="416"/>
        <v>31</v>
      </c>
      <c r="AL1039" t="e">
        <f>VLOOKUP(E1039,[2]Sheet1!$A:$B,2,FALSE)</f>
        <v>#N/A</v>
      </c>
    </row>
    <row r="1040" spans="1:38" x14ac:dyDescent="0.25">
      <c r="A1040" t="str">
        <f>VLOOKUP(Q1040,'Data validation'!$K$2:$L$50,2,FALSE)</f>
        <v>TO</v>
      </c>
      <c r="B1040">
        <f t="shared" si="402"/>
        <v>0</v>
      </c>
      <c r="C1040">
        <f t="shared" si="403"/>
        <v>5</v>
      </c>
      <c r="D1040">
        <f t="shared" si="404"/>
        <v>0</v>
      </c>
      <c r="E1040">
        <v>9178</v>
      </c>
      <c r="F1040" t="s">
        <v>8214</v>
      </c>
      <c r="G1040" t="s">
        <v>173</v>
      </c>
      <c r="H1040" t="str">
        <f t="shared" si="405"/>
        <v>06</v>
      </c>
      <c r="I1040" t="str">
        <f t="shared" si="406"/>
        <v>Jul</v>
      </c>
      <c r="J1040" t="s">
        <v>323</v>
      </c>
      <c r="K1040" t="str">
        <f t="shared" si="407"/>
        <v>11</v>
      </c>
      <c r="L1040" t="str">
        <f t="shared" si="408"/>
        <v>Jul</v>
      </c>
      <c r="M1040">
        <v>5</v>
      </c>
      <c r="N1040">
        <f t="shared" si="409"/>
        <v>5</v>
      </c>
      <c r="O1040">
        <f t="shared" si="410"/>
        <v>0</v>
      </c>
      <c r="P1040">
        <f t="shared" si="411"/>
        <v>0</v>
      </c>
      <c r="Q1040" t="s">
        <v>81</v>
      </c>
      <c r="R1040" t="s">
        <v>63</v>
      </c>
      <c r="S1040">
        <v>2</v>
      </c>
      <c r="T1040">
        <v>1</v>
      </c>
      <c r="U1040" s="2">
        <f>SUMIFS(SLR!L:L,SLR!D:D,'Резервации 2026'!E1040)</f>
        <v>1397.244952</v>
      </c>
      <c r="V1040" s="2">
        <f t="shared" si="419"/>
        <v>279.44899040000001</v>
      </c>
      <c r="W1040" t="s">
        <v>262</v>
      </c>
      <c r="X1040" t="s">
        <v>3673</v>
      </c>
      <c r="Y1040" t="s">
        <v>3660</v>
      </c>
      <c r="Z1040" t="str">
        <f t="shared" si="412"/>
        <v>Dec</v>
      </c>
      <c r="AA1040" s="6">
        <f t="shared" si="401"/>
        <v>0</v>
      </c>
      <c r="AB1040" s="6">
        <f t="shared" si="401"/>
        <v>0</v>
      </c>
      <c r="AC1040" s="6">
        <f t="shared" si="401"/>
        <v>5</v>
      </c>
      <c r="AD1040" s="6">
        <f t="shared" si="401"/>
        <v>0</v>
      </c>
      <c r="AE1040" s="6">
        <f t="shared" si="401"/>
        <v>0</v>
      </c>
      <c r="AF1040" s="6">
        <f t="shared" si="413"/>
        <v>5</v>
      </c>
      <c r="AG1040" s="6">
        <f t="shared" si="414"/>
        <v>0</v>
      </c>
      <c r="AH1040" s="14" t="str">
        <f>LEFT(X1040,2)&amp;"."&amp;VLOOKUP(MID(X1040,4,3),'Data validation'!$A$1:$B$12,2,FALSE)&amp;".2025"</f>
        <v>23.12.2025</v>
      </c>
      <c r="AI1040">
        <f t="shared" si="415"/>
        <v>52</v>
      </c>
      <c r="AJ1040" t="str">
        <f>H1040&amp;"."&amp;VLOOKUP(I1040,'Data validation'!$A$1:$B$12,2,FALSE)&amp;".2026"</f>
        <v>06.07.2026</v>
      </c>
      <c r="AK1040">
        <f t="shared" si="416"/>
        <v>28</v>
      </c>
      <c r="AL1040" t="e">
        <f>VLOOKUP(E1040,[2]Sheet1!$A:$B,2,FALSE)</f>
        <v>#N/A</v>
      </c>
    </row>
    <row r="1041" spans="1:38" x14ac:dyDescent="0.25">
      <c r="A1041" t="str">
        <f>VLOOKUP(Q1041,'Data validation'!$K$2:$L$50,2,FALSE)</f>
        <v>TO</v>
      </c>
      <c r="B1041">
        <f t="shared" si="402"/>
        <v>0</v>
      </c>
      <c r="C1041">
        <f t="shared" si="403"/>
        <v>0</v>
      </c>
      <c r="D1041">
        <f t="shared" si="404"/>
        <v>6</v>
      </c>
      <c r="E1041">
        <v>8392</v>
      </c>
      <c r="F1041" t="s">
        <v>8061</v>
      </c>
      <c r="G1041" t="s">
        <v>155</v>
      </c>
      <c r="H1041" t="str">
        <f t="shared" si="405"/>
        <v>19</v>
      </c>
      <c r="I1041" t="str">
        <f t="shared" si="406"/>
        <v>Jul</v>
      </c>
      <c r="J1041" t="s">
        <v>107</v>
      </c>
      <c r="K1041" t="str">
        <f t="shared" si="407"/>
        <v>25</v>
      </c>
      <c r="L1041" t="str">
        <f t="shared" si="408"/>
        <v>Jul</v>
      </c>
      <c r="M1041">
        <v>6</v>
      </c>
      <c r="N1041">
        <f t="shared" si="409"/>
        <v>6</v>
      </c>
      <c r="O1041">
        <f t="shared" si="410"/>
        <v>0</v>
      </c>
      <c r="P1041">
        <f t="shared" si="411"/>
        <v>0</v>
      </c>
      <c r="Q1041" t="s">
        <v>158</v>
      </c>
      <c r="R1041" t="s">
        <v>25</v>
      </c>
      <c r="S1041">
        <v>2</v>
      </c>
      <c r="T1041">
        <v>0</v>
      </c>
      <c r="U1041" s="2">
        <f>SUMIFS(DTS!L:L,DTS!D:D,'Резервации 2026'!E1041)</f>
        <v>1666.6018595999999</v>
      </c>
      <c r="V1041" s="2">
        <f>+U1041/M1041</f>
        <v>277.76697659999996</v>
      </c>
      <c r="X1041" t="s">
        <v>956</v>
      </c>
      <c r="Y1041" t="s">
        <v>768</v>
      </c>
      <c r="Z1041" t="str">
        <f t="shared" si="412"/>
        <v>Nov</v>
      </c>
      <c r="AA1041" s="6">
        <f t="shared" si="401"/>
        <v>0</v>
      </c>
      <c r="AB1041" s="6">
        <f t="shared" si="401"/>
        <v>0</v>
      </c>
      <c r="AC1041" s="6">
        <f t="shared" si="401"/>
        <v>6</v>
      </c>
      <c r="AD1041" s="6">
        <f t="shared" si="401"/>
        <v>0</v>
      </c>
      <c r="AE1041" s="6">
        <f t="shared" si="401"/>
        <v>0</v>
      </c>
      <c r="AF1041" s="6">
        <f t="shared" si="413"/>
        <v>6</v>
      </c>
      <c r="AG1041" s="6">
        <f t="shared" si="414"/>
        <v>0</v>
      </c>
      <c r="AH1041" s="14" t="str">
        <f>LEFT(X1041,2)&amp;"."&amp;VLOOKUP(MID(X1041,4,3),'Data validation'!$A$1:$B$12,2,FALSE)&amp;".2025"</f>
        <v>12.11.2025</v>
      </c>
      <c r="AI1041">
        <f t="shared" si="415"/>
        <v>46</v>
      </c>
      <c r="AJ1041" t="str">
        <f>H1041&amp;"."&amp;VLOOKUP(I1041,'Data validation'!$A$1:$B$12,2,FALSE)&amp;".2026"</f>
        <v>19.07.2026</v>
      </c>
      <c r="AK1041">
        <f t="shared" si="416"/>
        <v>30</v>
      </c>
      <c r="AL1041" t="e">
        <f>VLOOKUP(E1041,[2]Sheet1!$A:$B,2,FALSE)</f>
        <v>#N/A</v>
      </c>
    </row>
    <row r="1042" spans="1:38" x14ac:dyDescent="0.25">
      <c r="A1042" t="str">
        <f>VLOOKUP(Q1042,'Data validation'!$K$2:$L$50,2,FALSE)</f>
        <v>TO</v>
      </c>
      <c r="B1042">
        <f t="shared" si="402"/>
        <v>0</v>
      </c>
      <c r="C1042">
        <f t="shared" si="403"/>
        <v>0</v>
      </c>
      <c r="D1042">
        <f t="shared" si="404"/>
        <v>6</v>
      </c>
      <c r="E1042">
        <v>9167</v>
      </c>
      <c r="F1042" t="s">
        <v>8215</v>
      </c>
      <c r="G1042" t="s">
        <v>156</v>
      </c>
      <c r="H1042" t="str">
        <f t="shared" si="405"/>
        <v>24</v>
      </c>
      <c r="I1042" t="str">
        <f t="shared" si="406"/>
        <v>Jul</v>
      </c>
      <c r="J1042" t="s">
        <v>167</v>
      </c>
      <c r="K1042" t="str">
        <f t="shared" si="407"/>
        <v>30</v>
      </c>
      <c r="L1042" t="str">
        <f t="shared" si="408"/>
        <v>Jul</v>
      </c>
      <c r="M1042">
        <v>6</v>
      </c>
      <c r="N1042">
        <f t="shared" si="409"/>
        <v>6</v>
      </c>
      <c r="O1042">
        <f t="shared" si="410"/>
        <v>0</v>
      </c>
      <c r="P1042">
        <f t="shared" si="411"/>
        <v>0</v>
      </c>
      <c r="Q1042" t="s">
        <v>162</v>
      </c>
      <c r="R1042" t="s">
        <v>63</v>
      </c>
      <c r="S1042">
        <v>3</v>
      </c>
      <c r="T1042">
        <v>1</v>
      </c>
      <c r="U1042" s="2">
        <f>SUMIFS(Magelan!L:L,Magelan!D:D,'Резервации 2026'!E1042)</f>
        <v>2399.4513606</v>
      </c>
      <c r="V1042" s="2">
        <f t="shared" ref="V1042:V1043" si="420">+U1042/M1042</f>
        <v>399.90856009999999</v>
      </c>
      <c r="W1042" t="s">
        <v>262</v>
      </c>
      <c r="X1042" t="s">
        <v>3651</v>
      </c>
      <c r="Y1042" t="s">
        <v>3640</v>
      </c>
      <c r="Z1042" t="str">
        <f t="shared" si="412"/>
        <v>Dec</v>
      </c>
      <c r="AA1042" s="6">
        <f t="shared" si="401"/>
        <v>0</v>
      </c>
      <c r="AB1042" s="6">
        <f t="shared" si="401"/>
        <v>0</v>
      </c>
      <c r="AC1042" s="6">
        <f t="shared" si="401"/>
        <v>6</v>
      </c>
      <c r="AD1042" s="6">
        <f t="shared" si="401"/>
        <v>0</v>
      </c>
      <c r="AE1042" s="6">
        <f t="shared" si="401"/>
        <v>0</v>
      </c>
      <c r="AF1042" s="6">
        <f t="shared" si="413"/>
        <v>6</v>
      </c>
      <c r="AG1042" s="6">
        <f t="shared" si="414"/>
        <v>0</v>
      </c>
      <c r="AH1042" s="14" t="str">
        <f>LEFT(X1042,2)&amp;"."&amp;VLOOKUP(MID(X1042,4,3),'Data validation'!$A$1:$B$12,2,FALSE)&amp;".2025"</f>
        <v>23.12.2025</v>
      </c>
      <c r="AI1042">
        <f t="shared" si="415"/>
        <v>52</v>
      </c>
      <c r="AJ1042" t="str">
        <f>H1042&amp;"."&amp;VLOOKUP(I1042,'Data validation'!$A$1:$B$12,2,FALSE)&amp;".2026"</f>
        <v>24.07.2026</v>
      </c>
      <c r="AK1042">
        <f t="shared" si="416"/>
        <v>30</v>
      </c>
      <c r="AL1042" t="e">
        <f>VLOOKUP(E1042,[2]Sheet1!$A:$B,2,FALSE)</f>
        <v>#N/A</v>
      </c>
    </row>
    <row r="1043" spans="1:38" x14ac:dyDescent="0.25">
      <c r="A1043" t="str">
        <f>VLOOKUP(Q1043,'Data validation'!$K$2:$L$50,2,FALSE)</f>
        <v>TO</v>
      </c>
      <c r="B1043">
        <f t="shared" si="402"/>
        <v>0</v>
      </c>
      <c r="C1043">
        <f t="shared" si="403"/>
        <v>0</v>
      </c>
      <c r="D1043">
        <f t="shared" si="404"/>
        <v>6</v>
      </c>
      <c r="E1043">
        <v>9169</v>
      </c>
      <c r="F1043" t="s">
        <v>8216</v>
      </c>
      <c r="G1043" t="s">
        <v>156</v>
      </c>
      <c r="H1043" t="str">
        <f t="shared" si="405"/>
        <v>24</v>
      </c>
      <c r="I1043" t="str">
        <f t="shared" si="406"/>
        <v>Jul</v>
      </c>
      <c r="J1043" t="s">
        <v>167</v>
      </c>
      <c r="K1043" t="str">
        <f t="shared" si="407"/>
        <v>30</v>
      </c>
      <c r="L1043" t="str">
        <f t="shared" si="408"/>
        <v>Jul</v>
      </c>
      <c r="M1043">
        <v>6</v>
      </c>
      <c r="N1043">
        <f t="shared" si="409"/>
        <v>6</v>
      </c>
      <c r="O1043">
        <f t="shared" si="410"/>
        <v>0</v>
      </c>
      <c r="P1043">
        <f t="shared" si="411"/>
        <v>0</v>
      </c>
      <c r="Q1043" t="s">
        <v>162</v>
      </c>
      <c r="R1043" t="s">
        <v>63</v>
      </c>
      <c r="S1043">
        <v>2</v>
      </c>
      <c r="T1043">
        <v>1</v>
      </c>
      <c r="U1043" s="2">
        <f>SUMIFS(Magelan!L:L,Magelan!D:D,'Резервации 2026'!E1043)</f>
        <v>1777.3800707999999</v>
      </c>
      <c r="V1043" s="2">
        <f t="shared" si="420"/>
        <v>296.2300118</v>
      </c>
      <c r="W1043" t="s">
        <v>262</v>
      </c>
      <c r="X1043" t="s">
        <v>3657</v>
      </c>
      <c r="Y1043" t="s">
        <v>3640</v>
      </c>
      <c r="Z1043" t="str">
        <f t="shared" si="412"/>
        <v>Dec</v>
      </c>
      <c r="AA1043" s="6">
        <f t="shared" si="401"/>
        <v>0</v>
      </c>
      <c r="AB1043" s="6">
        <f t="shared" si="401"/>
        <v>0</v>
      </c>
      <c r="AC1043" s="6">
        <f t="shared" si="401"/>
        <v>6</v>
      </c>
      <c r="AD1043" s="6">
        <f t="shared" si="401"/>
        <v>0</v>
      </c>
      <c r="AE1043" s="6">
        <f t="shared" si="401"/>
        <v>0</v>
      </c>
      <c r="AF1043" s="6">
        <f t="shared" si="413"/>
        <v>6</v>
      </c>
      <c r="AG1043" s="6">
        <f t="shared" si="414"/>
        <v>0</v>
      </c>
      <c r="AH1043" s="14" t="str">
        <f>LEFT(X1043,2)&amp;"."&amp;VLOOKUP(MID(X1043,4,3),'Data validation'!$A$1:$B$12,2,FALSE)&amp;".2025"</f>
        <v>23.12.2025</v>
      </c>
      <c r="AI1043">
        <f t="shared" si="415"/>
        <v>52</v>
      </c>
      <c r="AJ1043" t="str">
        <f>H1043&amp;"."&amp;VLOOKUP(I1043,'Data validation'!$A$1:$B$12,2,FALSE)&amp;".2026"</f>
        <v>24.07.2026</v>
      </c>
      <c r="AK1043">
        <f t="shared" si="416"/>
        <v>30</v>
      </c>
      <c r="AL1043" t="e">
        <f>VLOOKUP(E1043,[2]Sheet1!$A:$B,2,FALSE)</f>
        <v>#N/A</v>
      </c>
    </row>
    <row r="1044" spans="1:38" x14ac:dyDescent="0.25">
      <c r="A1044" t="str">
        <f>VLOOKUP(Q1044,'Data validation'!$K$2:$L$50,2,FALSE)</f>
        <v>TO</v>
      </c>
      <c r="B1044">
        <f t="shared" si="402"/>
        <v>0</v>
      </c>
      <c r="C1044">
        <f t="shared" si="403"/>
        <v>5</v>
      </c>
      <c r="D1044">
        <f t="shared" si="404"/>
        <v>0</v>
      </c>
      <c r="E1044">
        <v>9067</v>
      </c>
      <c r="F1044" t="s">
        <v>8217</v>
      </c>
      <c r="G1044" t="s">
        <v>173</v>
      </c>
      <c r="H1044" t="str">
        <f t="shared" si="405"/>
        <v>06</v>
      </c>
      <c r="I1044" t="str">
        <f t="shared" si="406"/>
        <v>Jul</v>
      </c>
      <c r="J1044" t="s">
        <v>323</v>
      </c>
      <c r="K1044" t="str">
        <f t="shared" si="407"/>
        <v>11</v>
      </c>
      <c r="L1044" t="str">
        <f t="shared" si="408"/>
        <v>Jul</v>
      </c>
      <c r="M1044">
        <v>5</v>
      </c>
      <c r="N1044">
        <f t="shared" si="409"/>
        <v>5</v>
      </c>
      <c r="O1044">
        <f t="shared" si="410"/>
        <v>0</v>
      </c>
      <c r="P1044">
        <f t="shared" si="411"/>
        <v>0</v>
      </c>
      <c r="Q1044" t="s">
        <v>116</v>
      </c>
      <c r="R1044" t="s">
        <v>17</v>
      </c>
      <c r="S1044">
        <v>2</v>
      </c>
      <c r="T1044">
        <v>1</v>
      </c>
      <c r="U1044" s="2">
        <f>SUMIFS(Solvex!L:L,Solvex!D:D,'Резервации 2026'!E1044)</f>
        <v>1362.2355949999999</v>
      </c>
      <c r="V1044" s="2">
        <f>+U1044/M1044</f>
        <v>272.44711899999999</v>
      </c>
      <c r="W1044" t="s">
        <v>691</v>
      </c>
      <c r="X1044" t="s">
        <v>3425</v>
      </c>
      <c r="Y1044" t="s">
        <v>3422</v>
      </c>
      <c r="Z1044" t="str">
        <f t="shared" si="412"/>
        <v>Dec</v>
      </c>
      <c r="AA1044" s="6">
        <f t="shared" si="401"/>
        <v>0</v>
      </c>
      <c r="AB1044" s="6">
        <f t="shared" si="401"/>
        <v>0</v>
      </c>
      <c r="AC1044" s="6">
        <f t="shared" si="401"/>
        <v>5</v>
      </c>
      <c r="AD1044" s="6">
        <f t="shared" si="401"/>
        <v>0</v>
      </c>
      <c r="AE1044" s="6">
        <f t="shared" si="401"/>
        <v>0</v>
      </c>
      <c r="AF1044" s="6">
        <f t="shared" si="413"/>
        <v>5</v>
      </c>
      <c r="AG1044" s="6">
        <f t="shared" si="414"/>
        <v>0</v>
      </c>
      <c r="AH1044" s="14" t="str">
        <f>LEFT(X1044,2)&amp;"."&amp;VLOOKUP(MID(X1044,4,3),'Data validation'!$A$1:$B$12,2,FALSE)&amp;".2025"</f>
        <v>09.12.2025</v>
      </c>
      <c r="AI1044">
        <f t="shared" si="415"/>
        <v>50</v>
      </c>
      <c r="AJ1044" t="str">
        <f>H1044&amp;"."&amp;VLOOKUP(I1044,'Data validation'!$A$1:$B$12,2,FALSE)&amp;".2026"</f>
        <v>06.07.2026</v>
      </c>
      <c r="AK1044">
        <f t="shared" si="416"/>
        <v>28</v>
      </c>
      <c r="AL1044" t="e">
        <f>VLOOKUP(E1044,[2]Sheet1!$A:$B,2,FALSE)</f>
        <v>#N/A</v>
      </c>
    </row>
    <row r="1045" spans="1:38" x14ac:dyDescent="0.25">
      <c r="A1045" t="str">
        <f>VLOOKUP(Q1045,'Data validation'!$K$2:$L$50,2,FALSE)</f>
        <v>BOOKING</v>
      </c>
      <c r="B1045">
        <f t="shared" si="402"/>
        <v>0</v>
      </c>
      <c r="C1045">
        <f t="shared" si="403"/>
        <v>0</v>
      </c>
      <c r="D1045">
        <f t="shared" si="404"/>
        <v>4</v>
      </c>
      <c r="E1045">
        <v>9060</v>
      </c>
      <c r="F1045" t="s">
        <v>8218</v>
      </c>
      <c r="G1045" t="s">
        <v>94</v>
      </c>
      <c r="H1045" t="str">
        <f t="shared" si="405"/>
        <v>27</v>
      </c>
      <c r="I1045" t="str">
        <f t="shared" si="406"/>
        <v>Jul</v>
      </c>
      <c r="J1045" t="s">
        <v>108</v>
      </c>
      <c r="K1045" t="str">
        <f t="shared" si="407"/>
        <v>31</v>
      </c>
      <c r="L1045" t="str">
        <f t="shared" si="408"/>
        <v>Jul</v>
      </c>
      <c r="M1045">
        <v>4</v>
      </c>
      <c r="N1045">
        <f t="shared" si="409"/>
        <v>4</v>
      </c>
      <c r="O1045">
        <f t="shared" si="410"/>
        <v>0</v>
      </c>
      <c r="P1045">
        <f t="shared" si="411"/>
        <v>0</v>
      </c>
      <c r="Q1045" t="s">
        <v>587</v>
      </c>
      <c r="R1045" t="s">
        <v>17</v>
      </c>
      <c r="S1045">
        <v>2</v>
      </c>
      <c r="T1045">
        <v>2</v>
      </c>
      <c r="U1045" s="2">
        <v>2383.6005247706421</v>
      </c>
      <c r="V1045" s="2">
        <v>595.90013119266052</v>
      </c>
      <c r="X1045" t="s">
        <v>3420</v>
      </c>
      <c r="Y1045" t="s">
        <v>3409</v>
      </c>
      <c r="Z1045" t="str">
        <f t="shared" si="412"/>
        <v>Dec</v>
      </c>
      <c r="AA1045" s="6">
        <f t="shared" si="401"/>
        <v>0</v>
      </c>
      <c r="AB1045" s="6">
        <f t="shared" si="401"/>
        <v>0</v>
      </c>
      <c r="AC1045" s="6">
        <f t="shared" si="401"/>
        <v>4</v>
      </c>
      <c r="AD1045" s="6">
        <f t="shared" si="401"/>
        <v>0</v>
      </c>
      <c r="AE1045" s="6">
        <f t="shared" si="401"/>
        <v>0</v>
      </c>
      <c r="AF1045" s="6">
        <f t="shared" si="413"/>
        <v>4</v>
      </c>
      <c r="AG1045" s="6">
        <f t="shared" si="414"/>
        <v>0</v>
      </c>
      <c r="AH1045" s="14" t="str">
        <f>LEFT(X1045,2)&amp;"."&amp;VLOOKUP(MID(X1045,4,3),'Data validation'!$A$1:$B$12,2,FALSE)&amp;".2025"</f>
        <v>08.12.2025</v>
      </c>
      <c r="AI1045">
        <f t="shared" si="415"/>
        <v>50</v>
      </c>
      <c r="AJ1045" t="str">
        <f>H1045&amp;"."&amp;VLOOKUP(I1045,'Data validation'!$A$1:$B$12,2,FALSE)&amp;".2026"</f>
        <v>27.07.2026</v>
      </c>
      <c r="AK1045">
        <f t="shared" si="416"/>
        <v>31</v>
      </c>
      <c r="AL1045" t="e">
        <f>VLOOKUP(E1045,[2]Sheet1!$A:$B,2,FALSE)</f>
        <v>#N/A</v>
      </c>
    </row>
    <row r="1046" spans="1:38" x14ac:dyDescent="0.25">
      <c r="A1046" t="str">
        <f>VLOOKUP(Q1046,'Data validation'!$K$2:$L$50,2,FALSE)</f>
        <v>TO</v>
      </c>
      <c r="B1046">
        <f t="shared" si="402"/>
        <v>0</v>
      </c>
      <c r="C1046">
        <f t="shared" si="403"/>
        <v>0</v>
      </c>
      <c r="D1046">
        <f t="shared" si="404"/>
        <v>5</v>
      </c>
      <c r="E1046">
        <v>8630</v>
      </c>
      <c r="F1046" t="s">
        <v>8219</v>
      </c>
      <c r="G1046" t="s">
        <v>33</v>
      </c>
      <c r="H1046" t="str">
        <f t="shared" si="405"/>
        <v>18</v>
      </c>
      <c r="I1046" t="str">
        <f t="shared" si="406"/>
        <v>Jul</v>
      </c>
      <c r="J1046" t="s">
        <v>528</v>
      </c>
      <c r="K1046" t="str">
        <f t="shared" si="407"/>
        <v>23</v>
      </c>
      <c r="L1046" t="str">
        <f t="shared" si="408"/>
        <v>Jul</v>
      </c>
      <c r="M1046">
        <v>5</v>
      </c>
      <c r="N1046">
        <f t="shared" si="409"/>
        <v>5</v>
      </c>
      <c r="O1046">
        <f t="shared" si="410"/>
        <v>0</v>
      </c>
      <c r="P1046">
        <f t="shared" si="411"/>
        <v>0</v>
      </c>
      <c r="Q1046" t="s">
        <v>162</v>
      </c>
      <c r="R1046" t="s">
        <v>17</v>
      </c>
      <c r="S1046">
        <v>2</v>
      </c>
      <c r="T1046">
        <v>1</v>
      </c>
      <c r="U1046" s="2">
        <f>SUMIFS(Magelan!L:L,Magelan!D:D,'Резервации 2026'!E1046)</f>
        <v>1334.9517664999998</v>
      </c>
      <c r="V1046" s="2">
        <f>+U1046/M1046</f>
        <v>266.99035329999998</v>
      </c>
      <c r="X1046" t="s">
        <v>1541</v>
      </c>
      <c r="Y1046" t="s">
        <v>1484</v>
      </c>
      <c r="Z1046" t="str">
        <f t="shared" si="412"/>
        <v>Nov</v>
      </c>
      <c r="AA1046" s="6">
        <f t="shared" si="401"/>
        <v>0</v>
      </c>
      <c r="AB1046" s="6">
        <f t="shared" si="401"/>
        <v>0</v>
      </c>
      <c r="AC1046" s="6">
        <f t="shared" si="401"/>
        <v>5</v>
      </c>
      <c r="AD1046" s="6">
        <f t="shared" si="401"/>
        <v>0</v>
      </c>
      <c r="AE1046" s="6">
        <f t="shared" si="401"/>
        <v>0</v>
      </c>
      <c r="AF1046" s="6">
        <f t="shared" si="413"/>
        <v>5</v>
      </c>
      <c r="AG1046" s="6">
        <f t="shared" si="414"/>
        <v>0</v>
      </c>
      <c r="AH1046" s="14" t="str">
        <f>LEFT(X1046,2)&amp;"."&amp;VLOOKUP(MID(X1046,4,3),'Data validation'!$A$1:$B$12,2,FALSE)&amp;".2025"</f>
        <v>20.11.2025</v>
      </c>
      <c r="AI1046">
        <f t="shared" si="415"/>
        <v>47</v>
      </c>
      <c r="AJ1046" t="str">
        <f>H1046&amp;"."&amp;VLOOKUP(I1046,'Data validation'!$A$1:$B$12,2,FALSE)&amp;".2026"</f>
        <v>18.07.2026</v>
      </c>
      <c r="AK1046">
        <f t="shared" si="416"/>
        <v>29</v>
      </c>
      <c r="AL1046" t="e">
        <f>VLOOKUP(E1046,[2]Sheet1!$A:$B,2,FALSE)</f>
        <v>#N/A</v>
      </c>
    </row>
    <row r="1047" spans="1:38" x14ac:dyDescent="0.25">
      <c r="A1047" t="str">
        <f>VLOOKUP(Q1047,'Data validation'!$K$2:$L$50,2,FALSE)</f>
        <v>TO</v>
      </c>
      <c r="B1047">
        <f t="shared" si="402"/>
        <v>0</v>
      </c>
      <c r="C1047">
        <f t="shared" si="403"/>
        <v>0</v>
      </c>
      <c r="D1047">
        <f t="shared" si="404"/>
        <v>6</v>
      </c>
      <c r="E1047">
        <v>8444</v>
      </c>
      <c r="F1047" t="s">
        <v>8220</v>
      </c>
      <c r="G1047" t="s">
        <v>33</v>
      </c>
      <c r="H1047" t="str">
        <f t="shared" si="405"/>
        <v>18</v>
      </c>
      <c r="I1047" t="str">
        <f t="shared" si="406"/>
        <v>Jul</v>
      </c>
      <c r="J1047" t="s">
        <v>156</v>
      </c>
      <c r="K1047" t="str">
        <f t="shared" si="407"/>
        <v>24</v>
      </c>
      <c r="L1047" t="str">
        <f t="shared" si="408"/>
        <v>Jul</v>
      </c>
      <c r="M1047">
        <v>6</v>
      </c>
      <c r="N1047">
        <f t="shared" si="409"/>
        <v>6</v>
      </c>
      <c r="O1047">
        <f t="shared" si="410"/>
        <v>0</v>
      </c>
      <c r="P1047">
        <f t="shared" si="411"/>
        <v>0</v>
      </c>
      <c r="Q1047" t="s">
        <v>158</v>
      </c>
      <c r="R1047" t="s">
        <v>25</v>
      </c>
      <c r="S1047">
        <v>3</v>
      </c>
      <c r="T1047">
        <v>0</v>
      </c>
      <c r="U1047" s="2">
        <f>SUMIFS(DTS!L:L,DTS!D:D,'Резервации 2026'!E1047)</f>
        <v>2075.4681211000002</v>
      </c>
      <c r="V1047" s="2">
        <f>+U1047/M1047</f>
        <v>345.91135351666668</v>
      </c>
      <c r="W1047" t="s">
        <v>262</v>
      </c>
      <c r="X1047" t="s">
        <v>1075</v>
      </c>
      <c r="Y1047" t="s">
        <v>953</v>
      </c>
      <c r="Z1047" t="str">
        <f t="shared" si="412"/>
        <v>Nov</v>
      </c>
      <c r="AA1047" s="6">
        <f t="shared" si="401"/>
        <v>0</v>
      </c>
      <c r="AB1047" s="6">
        <f t="shared" si="401"/>
        <v>0</v>
      </c>
      <c r="AC1047" s="6">
        <f t="shared" si="401"/>
        <v>6</v>
      </c>
      <c r="AD1047" s="6">
        <f t="shared" si="401"/>
        <v>0</v>
      </c>
      <c r="AE1047" s="6">
        <f t="shared" si="401"/>
        <v>0</v>
      </c>
      <c r="AF1047" s="6">
        <f t="shared" si="413"/>
        <v>6</v>
      </c>
      <c r="AG1047" s="6">
        <f t="shared" si="414"/>
        <v>0</v>
      </c>
      <c r="AH1047" s="14" t="str">
        <f>LEFT(X1047,2)&amp;"."&amp;VLOOKUP(MID(X1047,4,3),'Data validation'!$A$1:$B$12,2,FALSE)&amp;".2025"</f>
        <v>13.11.2025</v>
      </c>
      <c r="AI1047">
        <f t="shared" si="415"/>
        <v>46</v>
      </c>
      <c r="AJ1047" t="str">
        <f>H1047&amp;"."&amp;VLOOKUP(I1047,'Data validation'!$A$1:$B$12,2,FALSE)&amp;".2026"</f>
        <v>18.07.2026</v>
      </c>
      <c r="AK1047">
        <f t="shared" si="416"/>
        <v>29</v>
      </c>
      <c r="AL1047" t="e">
        <f>VLOOKUP(E1047,[2]Sheet1!$A:$B,2,FALSE)</f>
        <v>#N/A</v>
      </c>
    </row>
    <row r="1048" spans="1:38" x14ac:dyDescent="0.25">
      <c r="A1048" t="str">
        <f>VLOOKUP(Q1048,'Data validation'!$K$2:$L$50,2,FALSE)</f>
        <v>TO</v>
      </c>
      <c r="B1048">
        <f t="shared" si="402"/>
        <v>0</v>
      </c>
      <c r="C1048">
        <f t="shared" si="403"/>
        <v>0</v>
      </c>
      <c r="D1048">
        <f t="shared" si="404"/>
        <v>5</v>
      </c>
      <c r="E1048">
        <v>8363</v>
      </c>
      <c r="F1048" t="s">
        <v>8221</v>
      </c>
      <c r="G1048" t="s">
        <v>108</v>
      </c>
      <c r="H1048" t="str">
        <f t="shared" si="405"/>
        <v>31</v>
      </c>
      <c r="I1048" t="str">
        <f t="shared" si="406"/>
        <v>Jul</v>
      </c>
      <c r="J1048" t="s">
        <v>290</v>
      </c>
      <c r="K1048" t="str">
        <f t="shared" si="407"/>
        <v>05</v>
      </c>
      <c r="L1048" t="str">
        <f t="shared" si="408"/>
        <v>Aug</v>
      </c>
      <c r="M1048">
        <v>5</v>
      </c>
      <c r="N1048">
        <f t="shared" si="409"/>
        <v>-26</v>
      </c>
      <c r="O1048">
        <f t="shared" si="410"/>
        <v>0</v>
      </c>
      <c r="P1048">
        <f t="shared" si="411"/>
        <v>4</v>
      </c>
      <c r="Q1048" t="s">
        <v>56</v>
      </c>
      <c r="R1048" t="s">
        <v>17</v>
      </c>
      <c r="S1048">
        <v>2</v>
      </c>
      <c r="T1048">
        <v>1</v>
      </c>
      <c r="U1048" s="2">
        <f>SUMIFS(Novoton!L:L,Novoton!D:D,'Резервации 2026'!E1048)</f>
        <v>1334.9517664999998</v>
      </c>
      <c r="V1048" s="2">
        <f>+U1048/M1048</f>
        <v>266.99035329999998</v>
      </c>
      <c r="X1048" t="s">
        <v>895</v>
      </c>
      <c r="Y1048" t="s">
        <v>768</v>
      </c>
      <c r="Z1048" t="str">
        <f t="shared" si="412"/>
        <v>Nov</v>
      </c>
      <c r="AA1048" s="6">
        <f t="shared" si="401"/>
        <v>0</v>
      </c>
      <c r="AB1048" s="6">
        <f t="shared" si="401"/>
        <v>0</v>
      </c>
      <c r="AC1048" s="6">
        <f t="shared" si="401"/>
        <v>0</v>
      </c>
      <c r="AD1048" s="6">
        <f t="shared" si="401"/>
        <v>4</v>
      </c>
      <c r="AE1048" s="6">
        <f t="shared" si="401"/>
        <v>0</v>
      </c>
      <c r="AF1048" s="6">
        <f t="shared" si="413"/>
        <v>4</v>
      </c>
      <c r="AG1048" s="6">
        <f t="shared" si="414"/>
        <v>-1</v>
      </c>
      <c r="AH1048" s="14" t="str">
        <f>LEFT(X1048,2)&amp;"."&amp;VLOOKUP(MID(X1048,4,3),'Data validation'!$A$1:$B$12,2,FALSE)&amp;".2025"</f>
        <v>11.11.2025</v>
      </c>
      <c r="AI1048">
        <f t="shared" si="415"/>
        <v>46</v>
      </c>
      <c r="AJ1048" t="str">
        <f>H1048&amp;"."&amp;VLOOKUP(I1048,'Data validation'!$A$1:$B$12,2,FALSE)&amp;".2026"</f>
        <v>31.07.2026</v>
      </c>
      <c r="AK1048">
        <f t="shared" si="416"/>
        <v>31</v>
      </c>
      <c r="AL1048" t="e">
        <f>VLOOKUP(E1048,[2]Sheet1!$A:$B,2,FALSE)</f>
        <v>#N/A</v>
      </c>
    </row>
    <row r="1049" spans="1:38" x14ac:dyDescent="0.25">
      <c r="A1049" t="str">
        <f>VLOOKUP(Q1049,'Data validation'!$K$2:$L$50,2,FALSE)</f>
        <v>TO</v>
      </c>
      <c r="B1049">
        <f t="shared" si="402"/>
        <v>0</v>
      </c>
      <c r="C1049">
        <f t="shared" si="403"/>
        <v>0</v>
      </c>
      <c r="D1049">
        <f t="shared" si="404"/>
        <v>7</v>
      </c>
      <c r="E1049">
        <v>8476</v>
      </c>
      <c r="F1049" t="s">
        <v>8222</v>
      </c>
      <c r="G1049" t="s">
        <v>107</v>
      </c>
      <c r="H1049" t="str">
        <f t="shared" si="405"/>
        <v>25</v>
      </c>
      <c r="I1049" t="str">
        <f t="shared" si="406"/>
        <v>Jul</v>
      </c>
      <c r="J1049" t="s">
        <v>135</v>
      </c>
      <c r="K1049" t="str">
        <f t="shared" si="407"/>
        <v>01</v>
      </c>
      <c r="L1049" t="str">
        <f t="shared" si="408"/>
        <v>Aug</v>
      </c>
      <c r="M1049">
        <v>7</v>
      </c>
      <c r="N1049">
        <f t="shared" si="409"/>
        <v>-24</v>
      </c>
      <c r="O1049">
        <f t="shared" si="410"/>
        <v>6</v>
      </c>
      <c r="P1049">
        <f t="shared" si="411"/>
        <v>0</v>
      </c>
      <c r="Q1049" t="s">
        <v>81</v>
      </c>
      <c r="R1049" t="s">
        <v>110</v>
      </c>
      <c r="S1049">
        <v>4</v>
      </c>
      <c r="T1049">
        <v>0</v>
      </c>
      <c r="U1049" s="2">
        <f>SUMIFS(SLR!L:L,SLR!D:D,'Резервации 2026'!E1049)</f>
        <v>3617.3858181999999</v>
      </c>
      <c r="V1049" s="2">
        <f t="shared" ref="V1049:V1051" si="421">+U1049/M1049</f>
        <v>516.76940260000003</v>
      </c>
      <c r="W1049" t="s">
        <v>262</v>
      </c>
      <c r="X1049" t="s">
        <v>1156</v>
      </c>
      <c r="Y1049" t="s">
        <v>1138</v>
      </c>
      <c r="Z1049" t="str">
        <f t="shared" si="412"/>
        <v>Nov</v>
      </c>
      <c r="AA1049" s="6">
        <f t="shared" si="401"/>
        <v>0</v>
      </c>
      <c r="AB1049" s="6">
        <f t="shared" si="401"/>
        <v>0</v>
      </c>
      <c r="AC1049" s="6">
        <f t="shared" si="401"/>
        <v>6</v>
      </c>
      <c r="AD1049" s="6">
        <f t="shared" si="401"/>
        <v>0</v>
      </c>
      <c r="AE1049" s="6">
        <f t="shared" si="401"/>
        <v>0</v>
      </c>
      <c r="AF1049" s="6">
        <f t="shared" si="413"/>
        <v>6</v>
      </c>
      <c r="AG1049" s="6">
        <f t="shared" si="414"/>
        <v>-1</v>
      </c>
      <c r="AH1049" s="14" t="str">
        <f>LEFT(X1049,2)&amp;"."&amp;VLOOKUP(MID(X1049,4,3),'Data validation'!$A$1:$B$12,2,FALSE)&amp;".2025"</f>
        <v>14.11.2025</v>
      </c>
      <c r="AI1049">
        <f t="shared" si="415"/>
        <v>46</v>
      </c>
      <c r="AJ1049" t="str">
        <f>H1049&amp;"."&amp;VLOOKUP(I1049,'Data validation'!$A$1:$B$12,2,FALSE)&amp;".2026"</f>
        <v>25.07.2026</v>
      </c>
      <c r="AK1049">
        <f t="shared" si="416"/>
        <v>30</v>
      </c>
      <c r="AL1049" t="e">
        <f>VLOOKUP(E1049,[2]Sheet1!$A:$B,2,FALSE)</f>
        <v>#N/A</v>
      </c>
    </row>
    <row r="1050" spans="1:38" x14ac:dyDescent="0.25">
      <c r="A1050" t="str">
        <f>VLOOKUP(Q1050,'Data validation'!$K$2:$L$50,2,FALSE)</f>
        <v>TO</v>
      </c>
      <c r="B1050">
        <f t="shared" si="402"/>
        <v>0</v>
      </c>
      <c r="C1050">
        <f t="shared" si="403"/>
        <v>0</v>
      </c>
      <c r="D1050">
        <f t="shared" si="404"/>
        <v>6</v>
      </c>
      <c r="E1050">
        <v>9179</v>
      </c>
      <c r="F1050" t="s">
        <v>8223</v>
      </c>
      <c r="G1050" t="s">
        <v>528</v>
      </c>
      <c r="H1050" t="str">
        <f t="shared" si="405"/>
        <v>23</v>
      </c>
      <c r="I1050" t="str">
        <f t="shared" si="406"/>
        <v>Jul</v>
      </c>
      <c r="J1050" t="s">
        <v>513</v>
      </c>
      <c r="K1050" t="str">
        <f t="shared" si="407"/>
        <v>29</v>
      </c>
      <c r="L1050" t="str">
        <f t="shared" si="408"/>
        <v>Jul</v>
      </c>
      <c r="M1050">
        <v>6</v>
      </c>
      <c r="N1050">
        <f t="shared" si="409"/>
        <v>6</v>
      </c>
      <c r="O1050">
        <f t="shared" si="410"/>
        <v>0</v>
      </c>
      <c r="P1050">
        <f t="shared" si="411"/>
        <v>0</v>
      </c>
      <c r="Q1050" t="s">
        <v>81</v>
      </c>
      <c r="R1050" t="s">
        <v>48</v>
      </c>
      <c r="S1050">
        <v>2</v>
      </c>
      <c r="T1050">
        <v>1</v>
      </c>
      <c r="U1050" s="2">
        <f>SUMIFS(SLR!L:L,SLR!D:D,'Резервации 2026'!E1050)</f>
        <v>2015.3654652</v>
      </c>
      <c r="V1050" s="2">
        <f t="shared" si="421"/>
        <v>335.8942442</v>
      </c>
      <c r="W1050" t="s">
        <v>262</v>
      </c>
      <c r="X1050" t="s">
        <v>3675</v>
      </c>
      <c r="Y1050" t="s">
        <v>3660</v>
      </c>
      <c r="Z1050" t="str">
        <f t="shared" si="412"/>
        <v>Dec</v>
      </c>
      <c r="AA1050" s="6">
        <f t="shared" si="401"/>
        <v>0</v>
      </c>
      <c r="AB1050" s="6">
        <f t="shared" si="401"/>
        <v>0</v>
      </c>
      <c r="AC1050" s="6">
        <f t="shared" si="401"/>
        <v>6</v>
      </c>
      <c r="AD1050" s="6">
        <f t="shared" si="401"/>
        <v>0</v>
      </c>
      <c r="AE1050" s="6">
        <f t="shared" si="401"/>
        <v>0</v>
      </c>
      <c r="AF1050" s="6">
        <f t="shared" si="413"/>
        <v>6</v>
      </c>
      <c r="AG1050" s="6">
        <f t="shared" si="414"/>
        <v>0</v>
      </c>
      <c r="AH1050" s="14" t="str">
        <f>LEFT(X1050,2)&amp;"."&amp;VLOOKUP(MID(X1050,4,3),'Data validation'!$A$1:$B$12,2,FALSE)&amp;".2025"</f>
        <v>23.12.2025</v>
      </c>
      <c r="AI1050">
        <f t="shared" si="415"/>
        <v>52</v>
      </c>
      <c r="AJ1050" t="str">
        <f>H1050&amp;"."&amp;VLOOKUP(I1050,'Data validation'!$A$1:$B$12,2,FALSE)&amp;".2026"</f>
        <v>23.07.2026</v>
      </c>
      <c r="AK1050">
        <f t="shared" si="416"/>
        <v>30</v>
      </c>
      <c r="AL1050" t="e">
        <f>VLOOKUP(E1050,[2]Sheet1!$A:$B,2,FALSE)</f>
        <v>#N/A</v>
      </c>
    </row>
    <row r="1051" spans="1:38" x14ac:dyDescent="0.25">
      <c r="A1051" t="str">
        <f>VLOOKUP(Q1051,'Data validation'!$K$2:$L$50,2,FALSE)</f>
        <v>TO</v>
      </c>
      <c r="B1051">
        <f t="shared" si="402"/>
        <v>0</v>
      </c>
      <c r="C1051">
        <f t="shared" si="403"/>
        <v>5</v>
      </c>
      <c r="D1051">
        <f t="shared" si="404"/>
        <v>0</v>
      </c>
      <c r="E1051">
        <v>9177</v>
      </c>
      <c r="F1051" t="s">
        <v>8224</v>
      </c>
      <c r="G1051" t="s">
        <v>173</v>
      </c>
      <c r="H1051" t="str">
        <f t="shared" si="405"/>
        <v>06</v>
      </c>
      <c r="I1051" t="str">
        <f t="shared" si="406"/>
        <v>Jul</v>
      </c>
      <c r="J1051" t="s">
        <v>323</v>
      </c>
      <c r="K1051" t="str">
        <f t="shared" si="407"/>
        <v>11</v>
      </c>
      <c r="L1051" t="str">
        <f t="shared" si="408"/>
        <v>Jul</v>
      </c>
      <c r="M1051">
        <v>5</v>
      </c>
      <c r="N1051">
        <f t="shared" si="409"/>
        <v>5</v>
      </c>
      <c r="O1051">
        <f t="shared" si="410"/>
        <v>0</v>
      </c>
      <c r="P1051">
        <f t="shared" si="411"/>
        <v>0</v>
      </c>
      <c r="Q1051" t="s">
        <v>81</v>
      </c>
      <c r="R1051" t="s">
        <v>63</v>
      </c>
      <c r="S1051">
        <v>2</v>
      </c>
      <c r="T1051">
        <v>1</v>
      </c>
      <c r="U1051" s="2">
        <f>SUMIFS(SLR!L:L,SLR!D:D,'Резервации 2026'!E1051)</f>
        <v>1397.244952</v>
      </c>
      <c r="V1051" s="2">
        <f t="shared" si="421"/>
        <v>279.44899040000001</v>
      </c>
      <c r="W1051" t="s">
        <v>262</v>
      </c>
      <c r="X1051" t="s">
        <v>3671</v>
      </c>
      <c r="Y1051" t="s">
        <v>3660</v>
      </c>
      <c r="Z1051" t="str">
        <f t="shared" si="412"/>
        <v>Dec</v>
      </c>
      <c r="AA1051" s="6">
        <f t="shared" si="401"/>
        <v>0</v>
      </c>
      <c r="AB1051" s="6">
        <f t="shared" si="401"/>
        <v>0</v>
      </c>
      <c r="AC1051" s="6">
        <f t="shared" si="401"/>
        <v>5</v>
      </c>
      <c r="AD1051" s="6">
        <f t="shared" si="401"/>
        <v>0</v>
      </c>
      <c r="AE1051" s="6">
        <f t="shared" si="401"/>
        <v>0</v>
      </c>
      <c r="AF1051" s="6">
        <f t="shared" si="413"/>
        <v>5</v>
      </c>
      <c r="AG1051" s="6">
        <f t="shared" si="414"/>
        <v>0</v>
      </c>
      <c r="AH1051" s="14" t="str">
        <f>LEFT(X1051,2)&amp;"."&amp;VLOOKUP(MID(X1051,4,3),'Data validation'!$A$1:$B$12,2,FALSE)&amp;".2025"</f>
        <v>23.12.2025</v>
      </c>
      <c r="AI1051">
        <f t="shared" si="415"/>
        <v>52</v>
      </c>
      <c r="AJ1051" t="str">
        <f>H1051&amp;"."&amp;VLOOKUP(I1051,'Data validation'!$A$1:$B$12,2,FALSE)&amp;".2026"</f>
        <v>06.07.2026</v>
      </c>
      <c r="AK1051">
        <f t="shared" si="416"/>
        <v>28</v>
      </c>
      <c r="AL1051" t="e">
        <f>VLOOKUP(E1051,[2]Sheet1!$A:$B,2,FALSE)</f>
        <v>#N/A</v>
      </c>
    </row>
    <row r="1052" spans="1:38" x14ac:dyDescent="0.25">
      <c r="A1052" t="str">
        <f>VLOOKUP(Q1052,'Data validation'!$K$2:$L$50,2,FALSE)</f>
        <v>TO</v>
      </c>
      <c r="B1052">
        <f t="shared" si="402"/>
        <v>0</v>
      </c>
      <c r="C1052">
        <f t="shared" si="403"/>
        <v>5</v>
      </c>
      <c r="D1052">
        <f t="shared" si="404"/>
        <v>0</v>
      </c>
      <c r="E1052">
        <v>9114</v>
      </c>
      <c r="F1052" t="s">
        <v>8225</v>
      </c>
      <c r="G1052" t="s">
        <v>173</v>
      </c>
      <c r="H1052" t="str">
        <f t="shared" si="405"/>
        <v>06</v>
      </c>
      <c r="I1052" t="str">
        <f t="shared" si="406"/>
        <v>Jul</v>
      </c>
      <c r="J1052" t="s">
        <v>323</v>
      </c>
      <c r="K1052" t="str">
        <f t="shared" si="407"/>
        <v>11</v>
      </c>
      <c r="L1052" t="str">
        <f t="shared" si="408"/>
        <v>Jul</v>
      </c>
      <c r="M1052">
        <v>5</v>
      </c>
      <c r="N1052">
        <f t="shared" si="409"/>
        <v>5</v>
      </c>
      <c r="O1052">
        <f t="shared" si="410"/>
        <v>0</v>
      </c>
      <c r="P1052">
        <f t="shared" si="411"/>
        <v>0</v>
      </c>
      <c r="Q1052" t="s">
        <v>116</v>
      </c>
      <c r="R1052" t="s">
        <v>17</v>
      </c>
      <c r="S1052">
        <v>1</v>
      </c>
      <c r="T1052">
        <v>2</v>
      </c>
      <c r="U1052" s="2">
        <f>SUMIFS(Solvex!L:L,Solvex!D:D,'Резервации 2026'!E1052)</f>
        <v>1362.2355949999999</v>
      </c>
      <c r="V1052" s="2">
        <f>+U1052/M1052</f>
        <v>272.44711899999999</v>
      </c>
      <c r="W1052" t="s">
        <v>262</v>
      </c>
      <c r="X1052" t="s">
        <v>3580</v>
      </c>
      <c r="Y1052" t="s">
        <v>3576</v>
      </c>
      <c r="Z1052" t="str">
        <f t="shared" si="412"/>
        <v>Dec</v>
      </c>
      <c r="AA1052" s="6">
        <f t="shared" si="401"/>
        <v>0</v>
      </c>
      <c r="AB1052" s="6">
        <f t="shared" si="401"/>
        <v>0</v>
      </c>
      <c r="AC1052" s="6">
        <f t="shared" si="401"/>
        <v>5</v>
      </c>
      <c r="AD1052" s="6">
        <f t="shared" si="401"/>
        <v>0</v>
      </c>
      <c r="AE1052" s="6">
        <f t="shared" si="401"/>
        <v>0</v>
      </c>
      <c r="AF1052" s="6">
        <f t="shared" si="413"/>
        <v>5</v>
      </c>
      <c r="AG1052" s="6">
        <f t="shared" si="414"/>
        <v>0</v>
      </c>
      <c r="AH1052" s="14" t="str">
        <f>LEFT(X1052,2)&amp;"."&amp;VLOOKUP(MID(X1052,4,3),'Data validation'!$A$1:$B$12,2,FALSE)&amp;".2025"</f>
        <v>15.12.2025</v>
      </c>
      <c r="AI1052">
        <f t="shared" si="415"/>
        <v>51</v>
      </c>
      <c r="AJ1052" t="str">
        <f>H1052&amp;"."&amp;VLOOKUP(I1052,'Data validation'!$A$1:$B$12,2,FALSE)&amp;".2026"</f>
        <v>06.07.2026</v>
      </c>
      <c r="AK1052">
        <f t="shared" si="416"/>
        <v>28</v>
      </c>
      <c r="AL1052" t="e">
        <f>VLOOKUP(E1052,[2]Sheet1!$A:$B,2,FALSE)</f>
        <v>#N/A</v>
      </c>
    </row>
    <row r="1053" spans="1:38" x14ac:dyDescent="0.25">
      <c r="A1053" t="str">
        <f>VLOOKUP(Q1053,'Data validation'!$K$2:$L$50,2,FALSE)</f>
        <v>TO</v>
      </c>
      <c r="B1053">
        <f t="shared" si="402"/>
        <v>0</v>
      </c>
      <c r="C1053">
        <f t="shared" si="403"/>
        <v>5</v>
      </c>
      <c r="D1053">
        <f t="shared" si="404"/>
        <v>0</v>
      </c>
      <c r="E1053">
        <v>9219</v>
      </c>
      <c r="F1053" t="s">
        <v>8226</v>
      </c>
      <c r="G1053" t="s">
        <v>173</v>
      </c>
      <c r="H1053" t="str">
        <f t="shared" si="405"/>
        <v>06</v>
      </c>
      <c r="I1053" t="str">
        <f t="shared" si="406"/>
        <v>Jul</v>
      </c>
      <c r="J1053" t="s">
        <v>323</v>
      </c>
      <c r="K1053" t="str">
        <f t="shared" si="407"/>
        <v>11</v>
      </c>
      <c r="L1053" t="str">
        <f t="shared" si="408"/>
        <v>Jul</v>
      </c>
      <c r="M1053">
        <v>5</v>
      </c>
      <c r="N1053">
        <f t="shared" si="409"/>
        <v>5</v>
      </c>
      <c r="O1053">
        <f t="shared" si="410"/>
        <v>0</v>
      </c>
      <c r="P1053">
        <f t="shared" si="411"/>
        <v>0</v>
      </c>
      <c r="Q1053" t="s">
        <v>81</v>
      </c>
      <c r="R1053" t="s">
        <v>48</v>
      </c>
      <c r="S1053">
        <v>2</v>
      </c>
      <c r="T1053">
        <v>1</v>
      </c>
      <c r="U1053" s="2">
        <f>SUMIFS(SLR!L:L,SLR!D:D,'Резервации 2026'!E1053)</f>
        <v>1595.566114</v>
      </c>
      <c r="V1053" s="2">
        <f t="shared" ref="V1053:V1054" si="422">+U1053/M1053</f>
        <v>319.11322280000002</v>
      </c>
      <c r="W1053" t="s">
        <v>262</v>
      </c>
      <c r="X1053" t="s">
        <v>3736</v>
      </c>
      <c r="Y1053" t="s">
        <v>3702</v>
      </c>
      <c r="Z1053" t="str">
        <f t="shared" si="412"/>
        <v>Dec</v>
      </c>
      <c r="AA1053" s="6">
        <f t="shared" si="401"/>
        <v>0</v>
      </c>
      <c r="AB1053" s="6">
        <f t="shared" si="401"/>
        <v>0</v>
      </c>
      <c r="AC1053" s="6">
        <f t="shared" si="401"/>
        <v>5</v>
      </c>
      <c r="AD1053" s="6">
        <f t="shared" si="401"/>
        <v>0</v>
      </c>
      <c r="AE1053" s="6">
        <f t="shared" si="401"/>
        <v>0</v>
      </c>
      <c r="AF1053" s="6">
        <f t="shared" si="413"/>
        <v>5</v>
      </c>
      <c r="AG1053" s="6">
        <f t="shared" si="414"/>
        <v>0</v>
      </c>
      <c r="AH1053" s="14" t="str">
        <f>LEFT(X1053,2)&amp;"."&amp;VLOOKUP(MID(X1053,4,3),'Data validation'!$A$1:$B$12,2,FALSE)&amp;".2025"</f>
        <v>29.12.2025</v>
      </c>
      <c r="AI1053">
        <f t="shared" si="415"/>
        <v>53</v>
      </c>
      <c r="AJ1053" t="str">
        <f>H1053&amp;"."&amp;VLOOKUP(I1053,'Data validation'!$A$1:$B$12,2,FALSE)&amp;".2026"</f>
        <v>06.07.2026</v>
      </c>
      <c r="AK1053">
        <f t="shared" si="416"/>
        <v>28</v>
      </c>
      <c r="AL1053" t="e">
        <f>VLOOKUP(E1053,[2]Sheet1!$A:$B,2,FALSE)</f>
        <v>#N/A</v>
      </c>
    </row>
    <row r="1054" spans="1:38" x14ac:dyDescent="0.25">
      <c r="A1054" t="str">
        <f>VLOOKUP(Q1054,'Data validation'!$K$2:$L$50,2,FALSE)</f>
        <v>TO</v>
      </c>
      <c r="B1054">
        <f t="shared" si="402"/>
        <v>0</v>
      </c>
      <c r="C1054">
        <f t="shared" si="403"/>
        <v>0</v>
      </c>
      <c r="D1054">
        <f t="shared" si="404"/>
        <v>6</v>
      </c>
      <c r="E1054">
        <v>8478</v>
      </c>
      <c r="F1054" t="s">
        <v>8227</v>
      </c>
      <c r="G1054" t="s">
        <v>558</v>
      </c>
      <c r="H1054" t="str">
        <f t="shared" si="405"/>
        <v>16</v>
      </c>
      <c r="I1054" t="str">
        <f t="shared" si="406"/>
        <v>Jul</v>
      </c>
      <c r="J1054" t="s">
        <v>538</v>
      </c>
      <c r="K1054" t="str">
        <f t="shared" si="407"/>
        <v>22</v>
      </c>
      <c r="L1054" t="str">
        <f t="shared" si="408"/>
        <v>Jul</v>
      </c>
      <c r="M1054">
        <v>6</v>
      </c>
      <c r="N1054">
        <f t="shared" si="409"/>
        <v>6</v>
      </c>
      <c r="O1054">
        <f t="shared" si="410"/>
        <v>0</v>
      </c>
      <c r="P1054">
        <f t="shared" si="411"/>
        <v>0</v>
      </c>
      <c r="Q1054" t="s">
        <v>81</v>
      </c>
      <c r="R1054" t="s">
        <v>48</v>
      </c>
      <c r="S1054">
        <v>2</v>
      </c>
      <c r="T1054">
        <v>1</v>
      </c>
      <c r="U1054" s="2">
        <f>SUMIFS(SLR!L:L,SLR!D:D,'Резервации 2026'!E1054)</f>
        <v>1860.3463793999999</v>
      </c>
      <c r="V1054" s="2">
        <f t="shared" si="422"/>
        <v>310.05772989999997</v>
      </c>
      <c r="W1054" t="s">
        <v>262</v>
      </c>
      <c r="X1054" t="s">
        <v>1162</v>
      </c>
      <c r="Y1054" t="s">
        <v>1138</v>
      </c>
      <c r="Z1054" t="str">
        <f t="shared" si="412"/>
        <v>Nov</v>
      </c>
      <c r="AA1054" s="6">
        <f t="shared" si="401"/>
        <v>0</v>
      </c>
      <c r="AB1054" s="6">
        <f t="shared" si="401"/>
        <v>0</v>
      </c>
      <c r="AC1054" s="6">
        <f t="shared" si="401"/>
        <v>6</v>
      </c>
      <c r="AD1054" s="6">
        <f t="shared" si="401"/>
        <v>0</v>
      </c>
      <c r="AE1054" s="6">
        <f t="shared" si="401"/>
        <v>0</v>
      </c>
      <c r="AF1054" s="6">
        <f t="shared" si="413"/>
        <v>6</v>
      </c>
      <c r="AG1054" s="6">
        <f t="shared" si="414"/>
        <v>0</v>
      </c>
      <c r="AH1054" s="14" t="str">
        <f>LEFT(X1054,2)&amp;"."&amp;VLOOKUP(MID(X1054,4,3),'Data validation'!$A$1:$B$12,2,FALSE)&amp;".2025"</f>
        <v>14.11.2025</v>
      </c>
      <c r="AI1054">
        <f t="shared" si="415"/>
        <v>46</v>
      </c>
      <c r="AJ1054" t="str">
        <f>H1054&amp;"."&amp;VLOOKUP(I1054,'Data validation'!$A$1:$B$12,2,FALSE)&amp;".2026"</f>
        <v>16.07.2026</v>
      </c>
      <c r="AK1054">
        <f t="shared" si="416"/>
        <v>29</v>
      </c>
      <c r="AL1054" t="e">
        <f>VLOOKUP(E1054,[2]Sheet1!$A:$B,2,FALSE)</f>
        <v>#N/A</v>
      </c>
    </row>
    <row r="1055" spans="1:38" x14ac:dyDescent="0.25">
      <c r="A1055" t="str">
        <f>VLOOKUP(Q1055,'Data validation'!$K$2:$L$50,2,FALSE)</f>
        <v>TO</v>
      </c>
      <c r="B1055">
        <f t="shared" si="402"/>
        <v>0</v>
      </c>
      <c r="C1055">
        <f t="shared" si="403"/>
        <v>0</v>
      </c>
      <c r="D1055">
        <f t="shared" si="404"/>
        <v>5</v>
      </c>
      <c r="E1055">
        <v>8597</v>
      </c>
      <c r="F1055" t="s">
        <v>8228</v>
      </c>
      <c r="G1055" t="s">
        <v>114</v>
      </c>
      <c r="H1055" t="str">
        <f t="shared" si="405"/>
        <v>14</v>
      </c>
      <c r="I1055" t="str">
        <f t="shared" si="406"/>
        <v>Jul</v>
      </c>
      <c r="J1055" t="s">
        <v>155</v>
      </c>
      <c r="K1055" t="str">
        <f t="shared" si="407"/>
        <v>19</v>
      </c>
      <c r="L1055" t="str">
        <f t="shared" si="408"/>
        <v>Jul</v>
      </c>
      <c r="M1055">
        <v>5</v>
      </c>
      <c r="N1055">
        <f t="shared" si="409"/>
        <v>5</v>
      </c>
      <c r="O1055">
        <f t="shared" si="410"/>
        <v>0</v>
      </c>
      <c r="P1055">
        <f t="shared" si="411"/>
        <v>0</v>
      </c>
      <c r="Q1055" t="s">
        <v>226</v>
      </c>
      <c r="R1055" t="s">
        <v>20</v>
      </c>
      <c r="S1055">
        <v>3</v>
      </c>
      <c r="T1055">
        <v>0</v>
      </c>
      <c r="U1055" s="2">
        <f>SUMIFS(Sunny!L:L,Sunny!D:D,'Резервации 2026'!E1055)</f>
        <v>1999.5428005000001</v>
      </c>
      <c r="V1055" s="2">
        <f>+U1055/M1055</f>
        <v>399.90856010000005</v>
      </c>
      <c r="W1055" t="s">
        <v>227</v>
      </c>
      <c r="X1055" t="s">
        <v>1471</v>
      </c>
      <c r="Y1055" t="s">
        <v>1430</v>
      </c>
      <c r="Z1055" t="str">
        <f t="shared" si="412"/>
        <v>Nov</v>
      </c>
      <c r="AA1055" s="6">
        <f t="shared" si="401"/>
        <v>0</v>
      </c>
      <c r="AB1055" s="6">
        <f t="shared" si="401"/>
        <v>0</v>
      </c>
      <c r="AC1055" s="6">
        <f t="shared" si="401"/>
        <v>5</v>
      </c>
      <c r="AD1055" s="6">
        <f t="shared" si="401"/>
        <v>0</v>
      </c>
      <c r="AE1055" s="6">
        <f t="shared" si="401"/>
        <v>0</v>
      </c>
      <c r="AF1055" s="6">
        <f t="shared" si="413"/>
        <v>5</v>
      </c>
      <c r="AG1055" s="6">
        <f t="shared" si="414"/>
        <v>0</v>
      </c>
      <c r="AH1055" s="14" t="str">
        <f>LEFT(X1055,2)&amp;"."&amp;VLOOKUP(MID(X1055,4,3),'Data validation'!$A$1:$B$12,2,FALSE)&amp;".2025"</f>
        <v>18.11.2025</v>
      </c>
      <c r="AI1055">
        <f t="shared" si="415"/>
        <v>47</v>
      </c>
      <c r="AJ1055" t="str">
        <f>H1055&amp;"."&amp;VLOOKUP(I1055,'Data validation'!$A$1:$B$12,2,FALSE)&amp;".2026"</f>
        <v>14.07.2026</v>
      </c>
      <c r="AK1055">
        <f t="shared" si="416"/>
        <v>29</v>
      </c>
      <c r="AL1055" t="e">
        <f>VLOOKUP(E1055,[2]Sheet1!$A:$B,2,FALSE)</f>
        <v>#N/A</v>
      </c>
    </row>
    <row r="1056" spans="1:38" x14ac:dyDescent="0.25">
      <c r="A1056" t="str">
        <f>VLOOKUP(Q1056,'Data validation'!$K$2:$L$50,2,FALSE)</f>
        <v>TO</v>
      </c>
      <c r="B1056">
        <f t="shared" si="402"/>
        <v>0</v>
      </c>
      <c r="C1056">
        <f t="shared" si="403"/>
        <v>5</v>
      </c>
      <c r="D1056">
        <f t="shared" si="404"/>
        <v>0</v>
      </c>
      <c r="E1056">
        <v>9068</v>
      </c>
      <c r="F1056" t="s">
        <v>8217</v>
      </c>
      <c r="G1056" t="s">
        <v>173</v>
      </c>
      <c r="H1056" t="str">
        <f t="shared" si="405"/>
        <v>06</v>
      </c>
      <c r="I1056" t="str">
        <f t="shared" si="406"/>
        <v>Jul</v>
      </c>
      <c r="J1056" t="s">
        <v>323</v>
      </c>
      <c r="K1056" t="str">
        <f t="shared" si="407"/>
        <v>11</v>
      </c>
      <c r="L1056" t="str">
        <f t="shared" si="408"/>
        <v>Jul</v>
      </c>
      <c r="M1056">
        <v>5</v>
      </c>
      <c r="N1056">
        <f t="shared" si="409"/>
        <v>5</v>
      </c>
      <c r="O1056">
        <f t="shared" si="410"/>
        <v>0</v>
      </c>
      <c r="P1056">
        <f t="shared" si="411"/>
        <v>0</v>
      </c>
      <c r="Q1056" t="s">
        <v>116</v>
      </c>
      <c r="R1056" t="s">
        <v>17</v>
      </c>
      <c r="S1056">
        <v>2</v>
      </c>
      <c r="T1056">
        <v>1</v>
      </c>
      <c r="U1056" s="2">
        <f>SUMIFS(Solvex!L:L,Solvex!D:D,'Резервации 2026'!E1056)</f>
        <v>1362.2355949999999</v>
      </c>
      <c r="V1056" s="2">
        <f>+U1056/M1056</f>
        <v>272.44711899999999</v>
      </c>
      <c r="W1056" t="s">
        <v>691</v>
      </c>
      <c r="X1056" t="s">
        <v>3425</v>
      </c>
      <c r="Y1056" t="s">
        <v>3422</v>
      </c>
      <c r="Z1056" t="str">
        <f t="shared" si="412"/>
        <v>Dec</v>
      </c>
      <c r="AA1056" s="6">
        <f t="shared" si="401"/>
        <v>0</v>
      </c>
      <c r="AB1056" s="6">
        <f t="shared" si="401"/>
        <v>0</v>
      </c>
      <c r="AC1056" s="6">
        <f t="shared" si="401"/>
        <v>5</v>
      </c>
      <c r="AD1056" s="6">
        <f t="shared" si="401"/>
        <v>0</v>
      </c>
      <c r="AE1056" s="6">
        <f t="shared" si="401"/>
        <v>0</v>
      </c>
      <c r="AF1056" s="6">
        <f t="shared" si="413"/>
        <v>5</v>
      </c>
      <c r="AG1056" s="6">
        <f t="shared" si="414"/>
        <v>0</v>
      </c>
      <c r="AH1056" s="14" t="str">
        <f>LEFT(X1056,2)&amp;"."&amp;VLOOKUP(MID(X1056,4,3),'Data validation'!$A$1:$B$12,2,FALSE)&amp;".2025"</f>
        <v>09.12.2025</v>
      </c>
      <c r="AI1056">
        <f t="shared" si="415"/>
        <v>50</v>
      </c>
      <c r="AJ1056" t="str">
        <f>H1056&amp;"."&amp;VLOOKUP(I1056,'Data validation'!$A$1:$B$12,2,FALSE)&amp;".2026"</f>
        <v>06.07.2026</v>
      </c>
      <c r="AK1056">
        <f t="shared" si="416"/>
        <v>28</v>
      </c>
      <c r="AL1056" t="e">
        <f>VLOOKUP(E1056,[2]Sheet1!$A:$B,2,FALSE)</f>
        <v>#N/A</v>
      </c>
    </row>
    <row r="1057" spans="1:38" x14ac:dyDescent="0.25">
      <c r="A1057" t="str">
        <f>VLOOKUP(Q1057,'Data validation'!$K$2:$L$50,2,FALSE)</f>
        <v>TO</v>
      </c>
      <c r="B1057">
        <f t="shared" si="402"/>
        <v>0</v>
      </c>
      <c r="C1057">
        <f t="shared" si="403"/>
        <v>0</v>
      </c>
      <c r="D1057">
        <f t="shared" si="404"/>
        <v>6</v>
      </c>
      <c r="E1057">
        <v>8407</v>
      </c>
      <c r="F1057" t="s">
        <v>8229</v>
      </c>
      <c r="G1057" t="s">
        <v>32</v>
      </c>
      <c r="H1057" t="str">
        <f t="shared" si="405"/>
        <v>13</v>
      </c>
      <c r="I1057" t="str">
        <f t="shared" si="406"/>
        <v>Jul</v>
      </c>
      <c r="J1057" t="s">
        <v>155</v>
      </c>
      <c r="K1057" t="str">
        <f t="shared" si="407"/>
        <v>19</v>
      </c>
      <c r="L1057" t="str">
        <f t="shared" si="408"/>
        <v>Jul</v>
      </c>
      <c r="M1057">
        <v>6</v>
      </c>
      <c r="N1057">
        <f t="shared" si="409"/>
        <v>6</v>
      </c>
      <c r="O1057">
        <f t="shared" si="410"/>
        <v>0</v>
      </c>
      <c r="P1057">
        <f t="shared" si="411"/>
        <v>0</v>
      </c>
      <c r="Q1057" t="s">
        <v>162</v>
      </c>
      <c r="R1057" t="s">
        <v>17</v>
      </c>
      <c r="S1057">
        <v>2</v>
      </c>
      <c r="T1057">
        <v>0</v>
      </c>
      <c r="U1057" s="2">
        <f>SUMIFS(Magelan!L:L,Magelan!D:D,'Резервации 2026'!E1057)</f>
        <v>1601.9421197999998</v>
      </c>
      <c r="V1057" s="2">
        <f>+U1057/M1057</f>
        <v>266.99035329999998</v>
      </c>
      <c r="X1057" t="s">
        <v>995</v>
      </c>
      <c r="Y1057" t="s">
        <v>953</v>
      </c>
      <c r="Z1057" t="str">
        <f t="shared" si="412"/>
        <v>Nov</v>
      </c>
      <c r="AA1057" s="6">
        <f t="shared" si="401"/>
        <v>0</v>
      </c>
      <c r="AB1057" s="6">
        <f t="shared" si="401"/>
        <v>0</v>
      </c>
      <c r="AC1057" s="6">
        <f t="shared" si="401"/>
        <v>6</v>
      </c>
      <c r="AD1057" s="6">
        <f t="shared" si="401"/>
        <v>0</v>
      </c>
      <c r="AE1057" s="6">
        <f t="shared" si="401"/>
        <v>0</v>
      </c>
      <c r="AF1057" s="6">
        <f t="shared" si="413"/>
        <v>6</v>
      </c>
      <c r="AG1057" s="6">
        <f t="shared" si="414"/>
        <v>0</v>
      </c>
      <c r="AH1057" s="14" t="str">
        <f>LEFT(X1057,2)&amp;"."&amp;VLOOKUP(MID(X1057,4,3),'Data validation'!$A$1:$B$12,2,FALSE)&amp;".2025"</f>
        <v>12.11.2025</v>
      </c>
      <c r="AI1057">
        <f t="shared" si="415"/>
        <v>46</v>
      </c>
      <c r="AJ1057" t="str">
        <f>H1057&amp;"."&amp;VLOOKUP(I1057,'Data validation'!$A$1:$B$12,2,FALSE)&amp;".2026"</f>
        <v>13.07.2026</v>
      </c>
      <c r="AK1057">
        <f t="shared" si="416"/>
        <v>29</v>
      </c>
      <c r="AL1057" t="e">
        <f>VLOOKUP(E1057,[2]Sheet1!$A:$B,2,FALSE)</f>
        <v>#N/A</v>
      </c>
    </row>
    <row r="1058" spans="1:38" x14ac:dyDescent="0.25">
      <c r="A1058" t="str">
        <f>VLOOKUP(Q1058,'Data validation'!$K$2:$L$50,2,FALSE)</f>
        <v>TO</v>
      </c>
      <c r="B1058">
        <f t="shared" si="402"/>
        <v>0</v>
      </c>
      <c r="C1058">
        <f t="shared" si="403"/>
        <v>0</v>
      </c>
      <c r="D1058">
        <f t="shared" si="404"/>
        <v>5</v>
      </c>
      <c r="E1058">
        <v>8754</v>
      </c>
      <c r="F1058" t="s">
        <v>8230</v>
      </c>
      <c r="G1058" t="s">
        <v>538</v>
      </c>
      <c r="H1058" t="str">
        <f t="shared" si="405"/>
        <v>22</v>
      </c>
      <c r="I1058" t="str">
        <f t="shared" si="406"/>
        <v>Jul</v>
      </c>
      <c r="J1058" t="s">
        <v>94</v>
      </c>
      <c r="K1058" t="str">
        <f t="shared" si="407"/>
        <v>27</v>
      </c>
      <c r="L1058" t="str">
        <f t="shared" si="408"/>
        <v>Jul</v>
      </c>
      <c r="M1058">
        <v>5</v>
      </c>
      <c r="N1058">
        <f t="shared" si="409"/>
        <v>5</v>
      </c>
      <c r="O1058">
        <f t="shared" si="410"/>
        <v>0</v>
      </c>
      <c r="P1058">
        <f t="shared" si="411"/>
        <v>0</v>
      </c>
      <c r="Q1058" t="s">
        <v>116</v>
      </c>
      <c r="R1058" t="s">
        <v>57</v>
      </c>
      <c r="S1058">
        <v>4</v>
      </c>
      <c r="T1058">
        <v>0</v>
      </c>
      <c r="U1058" s="2">
        <f>SUMIFS(Solvex!L:L,Solvex!D:D,'Резервации 2026'!E1058)</f>
        <v>2422.3932464999998</v>
      </c>
      <c r="V1058" s="2">
        <f>+U1058/M1058</f>
        <v>484.47864929999997</v>
      </c>
      <c r="W1058" t="s">
        <v>691</v>
      </c>
      <c r="X1058" t="s">
        <v>1832</v>
      </c>
      <c r="Y1058" t="s">
        <v>1761</v>
      </c>
      <c r="Z1058" t="str">
        <f t="shared" si="412"/>
        <v>Nov</v>
      </c>
      <c r="AA1058" s="6">
        <f t="shared" si="401"/>
        <v>0</v>
      </c>
      <c r="AB1058" s="6">
        <f t="shared" si="401"/>
        <v>0</v>
      </c>
      <c r="AC1058" s="6">
        <f t="shared" si="401"/>
        <v>5</v>
      </c>
      <c r="AD1058" s="6">
        <f t="shared" si="401"/>
        <v>0</v>
      </c>
      <c r="AE1058" s="6">
        <f t="shared" si="401"/>
        <v>0</v>
      </c>
      <c r="AF1058" s="6">
        <f t="shared" si="413"/>
        <v>5</v>
      </c>
      <c r="AG1058" s="6">
        <f t="shared" si="414"/>
        <v>0</v>
      </c>
      <c r="AH1058" s="14" t="str">
        <f>LEFT(X1058,2)&amp;"."&amp;VLOOKUP(MID(X1058,4,3),'Data validation'!$A$1:$B$12,2,FALSE)&amp;".2025"</f>
        <v>24.11.2025</v>
      </c>
      <c r="AI1058">
        <f t="shared" si="415"/>
        <v>48</v>
      </c>
      <c r="AJ1058" t="str">
        <f>H1058&amp;"."&amp;VLOOKUP(I1058,'Data validation'!$A$1:$B$12,2,FALSE)&amp;".2026"</f>
        <v>22.07.2026</v>
      </c>
      <c r="AK1058">
        <f t="shared" si="416"/>
        <v>30</v>
      </c>
      <c r="AL1058" t="e">
        <f>VLOOKUP(E1058,[2]Sheet1!$A:$B,2,FALSE)</f>
        <v>#N/A</v>
      </c>
    </row>
    <row r="1059" spans="1:38" x14ac:dyDescent="0.25">
      <c r="A1059" t="str">
        <f>VLOOKUP(Q1059,'Data validation'!$K$2:$L$50,2,FALSE)</f>
        <v>TO</v>
      </c>
      <c r="B1059">
        <f t="shared" si="402"/>
        <v>0</v>
      </c>
      <c r="C1059">
        <f t="shared" si="403"/>
        <v>5</v>
      </c>
      <c r="D1059">
        <f t="shared" si="404"/>
        <v>0</v>
      </c>
      <c r="E1059">
        <v>9180</v>
      </c>
      <c r="F1059" t="s">
        <v>8231</v>
      </c>
      <c r="G1059" t="s">
        <v>173</v>
      </c>
      <c r="H1059" t="str">
        <f t="shared" si="405"/>
        <v>06</v>
      </c>
      <c r="I1059" t="str">
        <f t="shared" si="406"/>
        <v>Jul</v>
      </c>
      <c r="J1059" t="s">
        <v>323</v>
      </c>
      <c r="K1059" t="str">
        <f t="shared" si="407"/>
        <v>11</v>
      </c>
      <c r="L1059" t="str">
        <f t="shared" si="408"/>
        <v>Jul</v>
      </c>
      <c r="M1059">
        <v>5</v>
      </c>
      <c r="N1059">
        <f t="shared" si="409"/>
        <v>5</v>
      </c>
      <c r="O1059">
        <f t="shared" si="410"/>
        <v>0</v>
      </c>
      <c r="P1059">
        <f t="shared" si="411"/>
        <v>0</v>
      </c>
      <c r="Q1059" t="s">
        <v>81</v>
      </c>
      <c r="R1059" t="s">
        <v>63</v>
      </c>
      <c r="S1059">
        <v>2</v>
      </c>
      <c r="T1059">
        <v>1</v>
      </c>
      <c r="U1059" s="2">
        <f>SUMIFS(SLR!L:L,SLR!D:D,'Резервации 2026'!E1059)</f>
        <v>1397.244952</v>
      </c>
      <c r="V1059" s="2">
        <f t="shared" ref="V1059:V1060" si="423">+U1059/M1059</f>
        <v>279.44899040000001</v>
      </c>
      <c r="W1059" t="s">
        <v>262</v>
      </c>
      <c r="X1059" t="s">
        <v>3677</v>
      </c>
      <c r="Y1059" t="s">
        <v>3660</v>
      </c>
      <c r="Z1059" t="str">
        <f t="shared" si="412"/>
        <v>Dec</v>
      </c>
      <c r="AA1059" s="6">
        <f t="shared" si="401"/>
        <v>0</v>
      </c>
      <c r="AB1059" s="6">
        <f t="shared" si="401"/>
        <v>0</v>
      </c>
      <c r="AC1059" s="6">
        <f t="shared" si="401"/>
        <v>5</v>
      </c>
      <c r="AD1059" s="6">
        <f t="shared" si="401"/>
        <v>0</v>
      </c>
      <c r="AE1059" s="6">
        <f t="shared" si="401"/>
        <v>0</v>
      </c>
      <c r="AF1059" s="6">
        <f t="shared" si="413"/>
        <v>5</v>
      </c>
      <c r="AG1059" s="6">
        <f t="shared" si="414"/>
        <v>0</v>
      </c>
      <c r="AH1059" s="14" t="str">
        <f>LEFT(X1059,2)&amp;"."&amp;VLOOKUP(MID(X1059,4,3),'Data validation'!$A$1:$B$12,2,FALSE)&amp;".2025"</f>
        <v>23.12.2025</v>
      </c>
      <c r="AI1059">
        <f t="shared" si="415"/>
        <v>52</v>
      </c>
      <c r="AJ1059" t="str">
        <f>H1059&amp;"."&amp;VLOOKUP(I1059,'Data validation'!$A$1:$B$12,2,FALSE)&amp;".2026"</f>
        <v>06.07.2026</v>
      </c>
      <c r="AK1059">
        <f t="shared" si="416"/>
        <v>28</v>
      </c>
      <c r="AL1059" t="e">
        <f>VLOOKUP(E1059,[2]Sheet1!$A:$B,2,FALSE)</f>
        <v>#N/A</v>
      </c>
    </row>
    <row r="1060" spans="1:38" x14ac:dyDescent="0.25">
      <c r="A1060" t="str">
        <f>VLOOKUP(Q1060,'Data validation'!$K$2:$L$50,2,FALSE)</f>
        <v>TO</v>
      </c>
      <c r="B1060">
        <f t="shared" si="402"/>
        <v>0</v>
      </c>
      <c r="C1060">
        <f t="shared" si="403"/>
        <v>7</v>
      </c>
      <c r="D1060">
        <f t="shared" si="404"/>
        <v>0</v>
      </c>
      <c r="E1060">
        <v>8831</v>
      </c>
      <c r="F1060" t="s">
        <v>8232</v>
      </c>
      <c r="G1060" t="s">
        <v>45</v>
      </c>
      <c r="H1060" t="str">
        <f t="shared" si="405"/>
        <v>04</v>
      </c>
      <c r="I1060" t="str">
        <f t="shared" si="406"/>
        <v>Jul</v>
      </c>
      <c r="J1060" t="s">
        <v>323</v>
      </c>
      <c r="K1060" t="str">
        <f t="shared" si="407"/>
        <v>11</v>
      </c>
      <c r="L1060" t="str">
        <f t="shared" si="408"/>
        <v>Jul</v>
      </c>
      <c r="M1060">
        <v>7</v>
      </c>
      <c r="N1060">
        <f t="shared" si="409"/>
        <v>7</v>
      </c>
      <c r="O1060">
        <f t="shared" si="410"/>
        <v>0</v>
      </c>
      <c r="P1060">
        <f t="shared" si="411"/>
        <v>0</v>
      </c>
      <c r="Q1060" t="s">
        <v>81</v>
      </c>
      <c r="R1060" t="s">
        <v>63</v>
      </c>
      <c r="S1060">
        <v>2</v>
      </c>
      <c r="T1060">
        <v>2</v>
      </c>
      <c r="U1060" s="2">
        <f>SUMIFS(SLR!L:L,SLR!D:D,'Резервации 2026'!E1060)</f>
        <v>2417.2298553000001</v>
      </c>
      <c r="V1060" s="2">
        <f t="shared" si="423"/>
        <v>345.31855075714287</v>
      </c>
      <c r="W1060" t="s">
        <v>262</v>
      </c>
      <c r="X1060" t="s">
        <v>2007</v>
      </c>
      <c r="Y1060" t="s">
        <v>1996</v>
      </c>
      <c r="Z1060" t="str">
        <f t="shared" si="412"/>
        <v>Nov</v>
      </c>
      <c r="AA1060" s="6">
        <f t="shared" si="401"/>
        <v>0</v>
      </c>
      <c r="AB1060" s="6">
        <f t="shared" si="401"/>
        <v>0</v>
      </c>
      <c r="AC1060" s="6">
        <f t="shared" si="401"/>
        <v>7</v>
      </c>
      <c r="AD1060" s="6">
        <f t="shared" si="401"/>
        <v>0</v>
      </c>
      <c r="AE1060" s="6">
        <f t="shared" si="401"/>
        <v>0</v>
      </c>
      <c r="AF1060" s="6">
        <f t="shared" si="413"/>
        <v>7</v>
      </c>
      <c r="AG1060" s="6">
        <f t="shared" si="414"/>
        <v>0</v>
      </c>
      <c r="AH1060" s="14" t="str">
        <f>LEFT(X1060,2)&amp;"."&amp;VLOOKUP(MID(X1060,4,3),'Data validation'!$A$1:$B$12,2,FALSE)&amp;".2025"</f>
        <v>26.11.2025</v>
      </c>
      <c r="AI1060">
        <f t="shared" si="415"/>
        <v>48</v>
      </c>
      <c r="AJ1060" t="str">
        <f>H1060&amp;"."&amp;VLOOKUP(I1060,'Data validation'!$A$1:$B$12,2,FALSE)&amp;".2026"</f>
        <v>04.07.2026</v>
      </c>
      <c r="AK1060">
        <f t="shared" si="416"/>
        <v>27</v>
      </c>
      <c r="AL1060" t="e">
        <f>VLOOKUP(E1060,[2]Sheet1!$A:$B,2,FALSE)</f>
        <v>#N/A</v>
      </c>
    </row>
    <row r="1061" spans="1:38" x14ac:dyDescent="0.25">
      <c r="A1061" t="str">
        <f>VLOOKUP(Q1061,'Data validation'!$K$2:$L$50,2,FALSE)</f>
        <v>TO</v>
      </c>
      <c r="B1061">
        <f t="shared" si="402"/>
        <v>0</v>
      </c>
      <c r="C1061">
        <f t="shared" si="403"/>
        <v>0</v>
      </c>
      <c r="D1061">
        <f t="shared" si="404"/>
        <v>5</v>
      </c>
      <c r="E1061">
        <v>9028</v>
      </c>
      <c r="F1061" t="s">
        <v>8233</v>
      </c>
      <c r="G1061" t="s">
        <v>236</v>
      </c>
      <c r="H1061" t="str">
        <f t="shared" si="405"/>
        <v>17</v>
      </c>
      <c r="I1061" t="str">
        <f t="shared" si="406"/>
        <v>Jul</v>
      </c>
      <c r="J1061" t="s">
        <v>538</v>
      </c>
      <c r="K1061" t="str">
        <f t="shared" si="407"/>
        <v>22</v>
      </c>
      <c r="L1061" t="str">
        <f t="shared" si="408"/>
        <v>Jul</v>
      </c>
      <c r="M1061">
        <v>5</v>
      </c>
      <c r="N1061">
        <f t="shared" si="409"/>
        <v>5</v>
      </c>
      <c r="O1061">
        <f t="shared" si="410"/>
        <v>0</v>
      </c>
      <c r="P1061">
        <f t="shared" si="411"/>
        <v>0</v>
      </c>
      <c r="Q1061" t="s">
        <v>162</v>
      </c>
      <c r="R1061" t="s">
        <v>63</v>
      </c>
      <c r="S1061">
        <v>3</v>
      </c>
      <c r="T1061">
        <v>1</v>
      </c>
      <c r="U1061" s="2">
        <f>SUMIFS(Magelan!L:L,Magelan!D:D,'Резервации 2026'!E1061)</f>
        <v>1999.5428005000001</v>
      </c>
      <c r="V1061" s="2">
        <f t="shared" ref="V1061:V1066" si="424">+U1061/M1061</f>
        <v>399.90856010000005</v>
      </c>
      <c r="X1061" t="s">
        <v>3188</v>
      </c>
      <c r="Y1061" t="s">
        <v>3219</v>
      </c>
      <c r="Z1061" t="str">
        <f t="shared" si="412"/>
        <v>Dec</v>
      </c>
      <c r="AA1061" s="6">
        <f t="shared" si="401"/>
        <v>0</v>
      </c>
      <c r="AB1061" s="6">
        <f t="shared" si="401"/>
        <v>0</v>
      </c>
      <c r="AC1061" s="6">
        <f t="shared" si="401"/>
        <v>5</v>
      </c>
      <c r="AD1061" s="6">
        <f t="shared" si="401"/>
        <v>0</v>
      </c>
      <c r="AE1061" s="6">
        <f t="shared" si="401"/>
        <v>0</v>
      </c>
      <c r="AF1061" s="6">
        <f t="shared" si="413"/>
        <v>5</v>
      </c>
      <c r="AG1061" s="6">
        <f t="shared" si="414"/>
        <v>0</v>
      </c>
      <c r="AH1061" s="14" t="str">
        <f>LEFT(X1061,2)&amp;"."&amp;VLOOKUP(MID(X1061,4,3),'Data validation'!$A$1:$B$12,2,FALSE)&amp;".2025"</f>
        <v>05.12.2025</v>
      </c>
      <c r="AI1061">
        <f t="shared" si="415"/>
        <v>49</v>
      </c>
      <c r="AJ1061" t="str">
        <f>H1061&amp;"."&amp;VLOOKUP(I1061,'Data validation'!$A$1:$B$12,2,FALSE)&amp;".2026"</f>
        <v>17.07.2026</v>
      </c>
      <c r="AK1061">
        <f t="shared" si="416"/>
        <v>29</v>
      </c>
      <c r="AL1061" t="e">
        <f>VLOOKUP(E1061,[2]Sheet1!$A:$B,2,FALSE)</f>
        <v>#N/A</v>
      </c>
    </row>
    <row r="1062" spans="1:38" x14ac:dyDescent="0.25">
      <c r="A1062" t="str">
        <f>VLOOKUP(Q1062,'Data validation'!$K$2:$L$50,2,FALSE)</f>
        <v>TO</v>
      </c>
      <c r="B1062">
        <f t="shared" si="402"/>
        <v>0</v>
      </c>
      <c r="C1062">
        <f t="shared" si="403"/>
        <v>0</v>
      </c>
      <c r="D1062">
        <f t="shared" si="404"/>
        <v>6</v>
      </c>
      <c r="E1062">
        <v>8496</v>
      </c>
      <c r="F1062" t="s">
        <v>8234</v>
      </c>
      <c r="G1062" t="s">
        <v>156</v>
      </c>
      <c r="H1062" t="str">
        <f t="shared" si="405"/>
        <v>24</v>
      </c>
      <c r="I1062" t="str">
        <f t="shared" si="406"/>
        <v>Jul</v>
      </c>
      <c r="J1062" t="s">
        <v>167</v>
      </c>
      <c r="K1062" t="str">
        <f t="shared" si="407"/>
        <v>30</v>
      </c>
      <c r="L1062" t="str">
        <f t="shared" si="408"/>
        <v>Jul</v>
      </c>
      <c r="M1062">
        <v>6</v>
      </c>
      <c r="N1062">
        <f t="shared" si="409"/>
        <v>6</v>
      </c>
      <c r="O1062">
        <f t="shared" si="410"/>
        <v>0</v>
      </c>
      <c r="P1062">
        <f t="shared" si="411"/>
        <v>0</v>
      </c>
      <c r="Q1062" t="s">
        <v>116</v>
      </c>
      <c r="R1062" t="s">
        <v>188</v>
      </c>
      <c r="S1062">
        <v>3</v>
      </c>
      <c r="T1062">
        <v>1</v>
      </c>
      <c r="U1062" s="2">
        <f>SUMIFS(Solvex!L:L,Solvex!D:D,'Резервации 2026'!E1062)</f>
        <v>2645.2991916000001</v>
      </c>
      <c r="V1062" s="2">
        <f t="shared" si="424"/>
        <v>440.88319860000001</v>
      </c>
      <c r="W1062" t="s">
        <v>691</v>
      </c>
      <c r="X1062" t="s">
        <v>1212</v>
      </c>
      <c r="Y1062" t="s">
        <v>1138</v>
      </c>
      <c r="Z1062" t="str">
        <f t="shared" si="412"/>
        <v>Nov</v>
      </c>
      <c r="AA1062" s="6">
        <f t="shared" si="401"/>
        <v>0</v>
      </c>
      <c r="AB1062" s="6">
        <f t="shared" si="401"/>
        <v>0</v>
      </c>
      <c r="AC1062" s="6">
        <f t="shared" si="401"/>
        <v>6</v>
      </c>
      <c r="AD1062" s="6">
        <f t="shared" si="401"/>
        <v>0</v>
      </c>
      <c r="AE1062" s="6">
        <f t="shared" si="401"/>
        <v>0</v>
      </c>
      <c r="AF1062" s="6">
        <f t="shared" si="413"/>
        <v>6</v>
      </c>
      <c r="AG1062" s="6">
        <f t="shared" si="414"/>
        <v>0</v>
      </c>
      <c r="AH1062" s="14" t="str">
        <f>LEFT(X1062,2)&amp;"."&amp;VLOOKUP(MID(X1062,4,3),'Data validation'!$A$1:$B$12,2,FALSE)&amp;".2025"</f>
        <v>14.11.2025</v>
      </c>
      <c r="AI1062">
        <f t="shared" si="415"/>
        <v>46</v>
      </c>
      <c r="AJ1062" t="str">
        <f>H1062&amp;"."&amp;VLOOKUP(I1062,'Data validation'!$A$1:$B$12,2,FALSE)&amp;".2026"</f>
        <v>24.07.2026</v>
      </c>
      <c r="AK1062">
        <f t="shared" si="416"/>
        <v>30</v>
      </c>
      <c r="AL1062" t="e">
        <f>VLOOKUP(E1062,[2]Sheet1!$A:$B,2,FALSE)</f>
        <v>#N/A</v>
      </c>
    </row>
    <row r="1063" spans="1:38" x14ac:dyDescent="0.25">
      <c r="A1063" t="str">
        <f>VLOOKUP(Q1063,'Data validation'!$K$2:$L$50,2,FALSE)</f>
        <v>TO</v>
      </c>
      <c r="B1063">
        <f t="shared" si="402"/>
        <v>0</v>
      </c>
      <c r="C1063">
        <f t="shared" si="403"/>
        <v>0</v>
      </c>
      <c r="D1063">
        <f t="shared" si="404"/>
        <v>5</v>
      </c>
      <c r="E1063">
        <v>8610</v>
      </c>
      <c r="F1063" t="s">
        <v>8235</v>
      </c>
      <c r="G1063" t="s">
        <v>85</v>
      </c>
      <c r="H1063" t="str">
        <f t="shared" si="405"/>
        <v>26</v>
      </c>
      <c r="I1063" t="str">
        <f t="shared" si="406"/>
        <v>Jul</v>
      </c>
      <c r="J1063" t="s">
        <v>108</v>
      </c>
      <c r="K1063" t="str">
        <f t="shared" si="407"/>
        <v>31</v>
      </c>
      <c r="L1063" t="str">
        <f t="shared" si="408"/>
        <v>Jul</v>
      </c>
      <c r="M1063">
        <v>5</v>
      </c>
      <c r="N1063">
        <f t="shared" si="409"/>
        <v>5</v>
      </c>
      <c r="O1063">
        <f t="shared" si="410"/>
        <v>0</v>
      </c>
      <c r="P1063">
        <f t="shared" si="411"/>
        <v>0</v>
      </c>
      <c r="Q1063" t="s">
        <v>56</v>
      </c>
      <c r="R1063" t="s">
        <v>110</v>
      </c>
      <c r="S1063">
        <v>4</v>
      </c>
      <c r="T1063">
        <v>1</v>
      </c>
      <c r="U1063" s="2">
        <f>SUMIFS(Novoton!L:L,Novoton!D:D,'Резервации 2026'!E1063)</f>
        <v>2799.183896</v>
      </c>
      <c r="V1063" s="2">
        <f t="shared" si="424"/>
        <v>559.83677920000002</v>
      </c>
      <c r="X1063" t="s">
        <v>1497</v>
      </c>
      <c r="Y1063" t="s">
        <v>1430</v>
      </c>
      <c r="Z1063" t="str">
        <f t="shared" si="412"/>
        <v>Nov</v>
      </c>
      <c r="AA1063" s="6">
        <f t="shared" si="401"/>
        <v>0</v>
      </c>
      <c r="AB1063" s="6">
        <f t="shared" si="401"/>
        <v>0</v>
      </c>
      <c r="AC1063" s="6">
        <f t="shared" si="401"/>
        <v>5</v>
      </c>
      <c r="AD1063" s="6">
        <f t="shared" si="401"/>
        <v>0</v>
      </c>
      <c r="AE1063" s="6">
        <f t="shared" si="401"/>
        <v>0</v>
      </c>
      <c r="AF1063" s="6">
        <f t="shared" si="413"/>
        <v>5</v>
      </c>
      <c r="AG1063" s="6">
        <f t="shared" si="414"/>
        <v>0</v>
      </c>
      <c r="AH1063" s="14" t="str">
        <f>LEFT(X1063,2)&amp;"."&amp;VLOOKUP(MID(X1063,4,3),'Data validation'!$A$1:$B$12,2,FALSE)&amp;".2025"</f>
        <v>19.11.2025</v>
      </c>
      <c r="AI1063">
        <f t="shared" si="415"/>
        <v>47</v>
      </c>
      <c r="AJ1063" t="str">
        <f>H1063&amp;"."&amp;VLOOKUP(I1063,'Data validation'!$A$1:$B$12,2,FALSE)&amp;".2026"</f>
        <v>26.07.2026</v>
      </c>
      <c r="AK1063">
        <f t="shared" si="416"/>
        <v>31</v>
      </c>
      <c r="AL1063" t="e">
        <f>VLOOKUP(E1063,[2]Sheet1!$A:$B,2,FALSE)</f>
        <v>#N/A</v>
      </c>
    </row>
    <row r="1064" spans="1:38" x14ac:dyDescent="0.25">
      <c r="A1064" t="str">
        <f>VLOOKUP(Q1064,'Data validation'!$K$2:$L$50,2,FALSE)</f>
        <v>TO</v>
      </c>
      <c r="B1064">
        <f t="shared" si="402"/>
        <v>0</v>
      </c>
      <c r="C1064">
        <f t="shared" si="403"/>
        <v>0</v>
      </c>
      <c r="D1064">
        <f t="shared" si="404"/>
        <v>9</v>
      </c>
      <c r="E1064">
        <v>9004</v>
      </c>
      <c r="F1064" t="s">
        <v>8236</v>
      </c>
      <c r="G1064" t="s">
        <v>33</v>
      </c>
      <c r="H1064" t="str">
        <f t="shared" si="405"/>
        <v>18</v>
      </c>
      <c r="I1064" t="str">
        <f t="shared" si="406"/>
        <v>Jul</v>
      </c>
      <c r="J1064" t="s">
        <v>94</v>
      </c>
      <c r="K1064" t="str">
        <f t="shared" si="407"/>
        <v>27</v>
      </c>
      <c r="L1064" t="str">
        <f t="shared" si="408"/>
        <v>Jul</v>
      </c>
      <c r="M1064">
        <v>9</v>
      </c>
      <c r="N1064">
        <f t="shared" si="409"/>
        <v>9</v>
      </c>
      <c r="O1064">
        <f t="shared" si="410"/>
        <v>0</v>
      </c>
      <c r="P1064">
        <f t="shared" si="411"/>
        <v>0</v>
      </c>
      <c r="Q1064" t="s">
        <v>162</v>
      </c>
      <c r="R1064" t="s">
        <v>17</v>
      </c>
      <c r="S1064">
        <v>2</v>
      </c>
      <c r="T1064">
        <v>2</v>
      </c>
      <c r="U1064" s="2">
        <f>SUMIFS(Magelan!L:L,Magelan!D:D,'Резервации 2026'!E1064)</f>
        <v>3253.8165795</v>
      </c>
      <c r="V1064" s="2">
        <f t="shared" si="424"/>
        <v>361.53517549999998</v>
      </c>
      <c r="X1064" t="s">
        <v>3138</v>
      </c>
      <c r="Y1064" t="s">
        <v>3216</v>
      </c>
      <c r="Z1064" t="str">
        <f t="shared" si="412"/>
        <v>Dec</v>
      </c>
      <c r="AA1064" s="6">
        <f t="shared" si="401"/>
        <v>0</v>
      </c>
      <c r="AB1064" s="6">
        <f t="shared" si="401"/>
        <v>0</v>
      </c>
      <c r="AC1064" s="6">
        <f t="shared" si="401"/>
        <v>9</v>
      </c>
      <c r="AD1064" s="6">
        <f t="shared" si="401"/>
        <v>0</v>
      </c>
      <c r="AE1064" s="6">
        <f t="shared" si="401"/>
        <v>0</v>
      </c>
      <c r="AF1064" s="6">
        <f t="shared" si="413"/>
        <v>9</v>
      </c>
      <c r="AG1064" s="6">
        <f t="shared" si="414"/>
        <v>0</v>
      </c>
      <c r="AH1064" s="14" t="str">
        <f>LEFT(X1064,2)&amp;"."&amp;VLOOKUP(MID(X1064,4,3),'Data validation'!$A$1:$B$12,2,FALSE)&amp;".2025"</f>
        <v>03.12.2025</v>
      </c>
      <c r="AI1064">
        <f t="shared" si="415"/>
        <v>49</v>
      </c>
      <c r="AJ1064" t="str">
        <f>H1064&amp;"."&amp;VLOOKUP(I1064,'Data validation'!$A$1:$B$12,2,FALSE)&amp;".2026"</f>
        <v>18.07.2026</v>
      </c>
      <c r="AK1064">
        <f t="shared" si="416"/>
        <v>29</v>
      </c>
      <c r="AL1064" t="e">
        <f>VLOOKUP(E1064,[2]Sheet1!$A:$B,2,FALSE)</f>
        <v>#N/A</v>
      </c>
    </row>
    <row r="1065" spans="1:38" x14ac:dyDescent="0.25">
      <c r="A1065" t="str">
        <f>VLOOKUP(Q1065,'Data validation'!$K$2:$L$50,2,FALSE)</f>
        <v>TO</v>
      </c>
      <c r="B1065">
        <f t="shared" si="402"/>
        <v>0</v>
      </c>
      <c r="C1065">
        <f t="shared" si="403"/>
        <v>0</v>
      </c>
      <c r="D1065">
        <f t="shared" si="404"/>
        <v>5</v>
      </c>
      <c r="E1065">
        <v>8859</v>
      </c>
      <c r="F1065" t="s">
        <v>8237</v>
      </c>
      <c r="G1065" t="s">
        <v>85</v>
      </c>
      <c r="H1065" t="str">
        <f t="shared" si="405"/>
        <v>26</v>
      </c>
      <c r="I1065" t="str">
        <f t="shared" si="406"/>
        <v>Jul</v>
      </c>
      <c r="J1065" t="s">
        <v>108</v>
      </c>
      <c r="K1065" t="str">
        <f t="shared" si="407"/>
        <v>31</v>
      </c>
      <c r="L1065" t="str">
        <f t="shared" si="408"/>
        <v>Jul</v>
      </c>
      <c r="M1065">
        <v>5</v>
      </c>
      <c r="N1065">
        <f t="shared" si="409"/>
        <v>5</v>
      </c>
      <c r="O1065">
        <f t="shared" si="410"/>
        <v>0</v>
      </c>
      <c r="P1065">
        <f t="shared" si="411"/>
        <v>0</v>
      </c>
      <c r="Q1065" t="s">
        <v>81</v>
      </c>
      <c r="R1065" t="s">
        <v>63</v>
      </c>
      <c r="S1065">
        <v>2</v>
      </c>
      <c r="T1065">
        <v>2</v>
      </c>
      <c r="U1065" s="2">
        <f>SUMIFS(SLR!L:L,SLR!D:D,'Резервации 2026'!E1065)</f>
        <v>1851.4864694999999</v>
      </c>
      <c r="V1065" s="2">
        <f t="shared" si="424"/>
        <v>370.2972939</v>
      </c>
      <c r="W1065" t="s">
        <v>262</v>
      </c>
      <c r="X1065" t="s">
        <v>2069</v>
      </c>
      <c r="Y1065" t="s">
        <v>1996</v>
      </c>
      <c r="Z1065" t="str">
        <f t="shared" si="412"/>
        <v>Nov</v>
      </c>
      <c r="AA1065" s="6">
        <f t="shared" si="401"/>
        <v>0</v>
      </c>
      <c r="AB1065" s="6">
        <f t="shared" si="401"/>
        <v>0</v>
      </c>
      <c r="AC1065" s="6">
        <f t="shared" si="401"/>
        <v>5</v>
      </c>
      <c r="AD1065" s="6">
        <f t="shared" si="401"/>
        <v>0</v>
      </c>
      <c r="AE1065" s="6">
        <f t="shared" si="401"/>
        <v>0</v>
      </c>
      <c r="AF1065" s="6">
        <f t="shared" si="413"/>
        <v>5</v>
      </c>
      <c r="AG1065" s="6">
        <f t="shared" si="414"/>
        <v>0</v>
      </c>
      <c r="AH1065" s="14" t="str">
        <f>LEFT(X1065,2)&amp;"."&amp;VLOOKUP(MID(X1065,4,3),'Data validation'!$A$1:$B$12,2,FALSE)&amp;".2025"</f>
        <v>26.11.2025</v>
      </c>
      <c r="AI1065">
        <f t="shared" si="415"/>
        <v>48</v>
      </c>
      <c r="AJ1065" t="str">
        <f>H1065&amp;"."&amp;VLOOKUP(I1065,'Data validation'!$A$1:$B$12,2,FALSE)&amp;".2026"</f>
        <v>26.07.2026</v>
      </c>
      <c r="AK1065">
        <f t="shared" si="416"/>
        <v>31</v>
      </c>
      <c r="AL1065" t="e">
        <f>VLOOKUP(E1065,[2]Sheet1!$A:$B,2,FALSE)</f>
        <v>#N/A</v>
      </c>
    </row>
    <row r="1066" spans="1:38" x14ac:dyDescent="0.25">
      <c r="A1066" t="str">
        <f>VLOOKUP(Q1066,'Data validation'!$K$2:$L$50,2,FALSE)</f>
        <v>TO</v>
      </c>
      <c r="B1066">
        <f t="shared" si="402"/>
        <v>0</v>
      </c>
      <c r="C1066">
        <f t="shared" si="403"/>
        <v>7</v>
      </c>
      <c r="D1066">
        <f t="shared" si="404"/>
        <v>1</v>
      </c>
      <c r="E1066">
        <v>8252</v>
      </c>
      <c r="F1066" t="s">
        <v>8238</v>
      </c>
      <c r="G1066" t="s">
        <v>45</v>
      </c>
      <c r="H1066" t="str">
        <f t="shared" si="405"/>
        <v>04</v>
      </c>
      <c r="I1066" t="str">
        <f t="shared" si="406"/>
        <v>Jul</v>
      </c>
      <c r="J1066" t="s">
        <v>235</v>
      </c>
      <c r="K1066" t="str">
        <f t="shared" si="407"/>
        <v>12</v>
      </c>
      <c r="L1066" t="str">
        <f t="shared" si="408"/>
        <v>Jul</v>
      </c>
      <c r="M1066">
        <v>8</v>
      </c>
      <c r="N1066">
        <f t="shared" si="409"/>
        <v>8</v>
      </c>
      <c r="O1066">
        <f t="shared" si="410"/>
        <v>0</v>
      </c>
      <c r="P1066">
        <f t="shared" si="411"/>
        <v>0</v>
      </c>
      <c r="Q1066" t="s">
        <v>56</v>
      </c>
      <c r="R1066" t="s">
        <v>17</v>
      </c>
      <c r="S1066">
        <v>3</v>
      </c>
      <c r="T1066">
        <v>0</v>
      </c>
      <c r="U1066" s="2">
        <f>SUMIFS(Novoton!L:L,Novoton!D:D,'Резервации 2026'!E1066)</f>
        <v>2709.1570411000002</v>
      </c>
      <c r="V1066" s="2">
        <f t="shared" si="424"/>
        <v>338.64463013750003</v>
      </c>
      <c r="X1066" t="s">
        <v>624</v>
      </c>
      <c r="Y1066" t="s">
        <v>596</v>
      </c>
      <c r="Z1066" t="str">
        <f t="shared" si="412"/>
        <v>Nov</v>
      </c>
      <c r="AA1066" s="6">
        <f t="shared" si="401"/>
        <v>0</v>
      </c>
      <c r="AB1066" s="6">
        <f t="shared" si="401"/>
        <v>0</v>
      </c>
      <c r="AC1066" s="6">
        <f t="shared" si="401"/>
        <v>8</v>
      </c>
      <c r="AD1066" s="6">
        <f t="shared" si="401"/>
        <v>0</v>
      </c>
      <c r="AE1066" s="6">
        <f t="shared" si="401"/>
        <v>0</v>
      </c>
      <c r="AF1066" s="6">
        <f t="shared" si="413"/>
        <v>8</v>
      </c>
      <c r="AG1066" s="6">
        <f t="shared" si="414"/>
        <v>0</v>
      </c>
      <c r="AH1066" s="14" t="str">
        <f>LEFT(X1066,2)&amp;"."&amp;VLOOKUP(MID(X1066,4,3),'Data validation'!$A$1:$B$12,2,FALSE)&amp;".2025"</f>
        <v>09.11.2025</v>
      </c>
      <c r="AI1066">
        <f t="shared" si="415"/>
        <v>46</v>
      </c>
      <c r="AJ1066" t="str">
        <f>H1066&amp;"."&amp;VLOOKUP(I1066,'Data validation'!$A$1:$B$12,2,FALSE)&amp;".2026"</f>
        <v>04.07.2026</v>
      </c>
      <c r="AK1066">
        <f t="shared" si="416"/>
        <v>27</v>
      </c>
      <c r="AL1066" t="e">
        <f>VLOOKUP(E1066,[2]Sheet1!$A:$B,2,FALSE)</f>
        <v>#N/A</v>
      </c>
    </row>
    <row r="1067" spans="1:38" x14ac:dyDescent="0.25">
      <c r="A1067" t="str">
        <f>VLOOKUP(Q1067,'Data validation'!$K$2:$L$50,2,FALSE)</f>
        <v>BOOKING</v>
      </c>
      <c r="B1067">
        <f t="shared" si="402"/>
        <v>0</v>
      </c>
      <c r="C1067">
        <f t="shared" si="403"/>
        <v>0</v>
      </c>
      <c r="D1067">
        <f t="shared" si="404"/>
        <v>2</v>
      </c>
      <c r="E1067">
        <v>9314</v>
      </c>
      <c r="F1067" t="s">
        <v>8239</v>
      </c>
      <c r="G1067" t="s">
        <v>519</v>
      </c>
      <c r="H1067" t="str">
        <f t="shared" si="405"/>
        <v>21</v>
      </c>
      <c r="I1067" t="str">
        <f t="shared" si="406"/>
        <v>Aug</v>
      </c>
      <c r="J1067" t="s">
        <v>195</v>
      </c>
      <c r="K1067" t="str">
        <f t="shared" si="407"/>
        <v>23</v>
      </c>
      <c r="L1067" t="str">
        <f t="shared" si="408"/>
        <v>Aug</v>
      </c>
      <c r="M1067">
        <v>2</v>
      </c>
      <c r="N1067">
        <f t="shared" si="409"/>
        <v>2</v>
      </c>
      <c r="O1067">
        <f t="shared" si="410"/>
        <v>0</v>
      </c>
      <c r="P1067">
        <f t="shared" si="411"/>
        <v>0</v>
      </c>
      <c r="Q1067" t="s">
        <v>587</v>
      </c>
      <c r="R1067" t="s">
        <v>20</v>
      </c>
      <c r="S1067">
        <v>2</v>
      </c>
      <c r="T1067">
        <v>2</v>
      </c>
      <c r="U1067" s="2">
        <v>1356.520623853211</v>
      </c>
      <c r="V1067" s="2">
        <v>678.26031192660548</v>
      </c>
      <c r="X1067" t="s">
        <v>4184</v>
      </c>
      <c r="Y1067" t="s">
        <v>4185</v>
      </c>
      <c r="Z1067" t="str">
        <f t="shared" si="412"/>
        <v>Jan</v>
      </c>
      <c r="AA1067" s="6">
        <f t="shared" si="401"/>
        <v>0</v>
      </c>
      <c r="AB1067" s="6">
        <f t="shared" si="401"/>
        <v>0</v>
      </c>
      <c r="AC1067" s="6">
        <f t="shared" si="401"/>
        <v>0</v>
      </c>
      <c r="AD1067" s="6">
        <f t="shared" si="401"/>
        <v>2</v>
      </c>
      <c r="AE1067" s="6">
        <f t="shared" si="401"/>
        <v>0</v>
      </c>
      <c r="AF1067" s="6">
        <f t="shared" si="413"/>
        <v>2</v>
      </c>
      <c r="AG1067" s="6">
        <f t="shared" si="414"/>
        <v>0</v>
      </c>
      <c r="AH1067" s="14" t="str">
        <f>LEFT(X1067,2)&amp;"."&amp;VLOOKUP(MID(X1067,4,3),'Data validation'!$A$1:$B$12,2,FALSE)&amp;".2025"</f>
        <v>01.01.2025</v>
      </c>
      <c r="AI1067">
        <f t="shared" si="415"/>
        <v>1</v>
      </c>
      <c r="AJ1067" t="str">
        <f>H1067&amp;"."&amp;VLOOKUP(I1067,'Data validation'!$A$1:$B$12,2,FALSE)&amp;".2026"</f>
        <v>21.08.2026</v>
      </c>
      <c r="AK1067">
        <f t="shared" si="416"/>
        <v>34</v>
      </c>
      <c r="AL1067" t="e">
        <f>VLOOKUP(E1067,[2]Sheet1!$A:$B,2,FALSE)</f>
        <v>#N/A</v>
      </c>
    </row>
    <row r="1068" spans="1:38" x14ac:dyDescent="0.25">
      <c r="A1068" t="str">
        <f>VLOOKUP(Q1068,'Data validation'!$K$2:$L$50,2,FALSE)</f>
        <v>INDIVIDUAL</v>
      </c>
      <c r="B1068">
        <f t="shared" si="402"/>
        <v>0</v>
      </c>
      <c r="C1068">
        <f t="shared" si="403"/>
        <v>0</v>
      </c>
      <c r="D1068">
        <f t="shared" si="404"/>
        <v>7</v>
      </c>
      <c r="E1068">
        <v>9112</v>
      </c>
      <c r="F1068" t="s">
        <v>8240</v>
      </c>
      <c r="G1068" t="s">
        <v>33</v>
      </c>
      <c r="H1068" t="str">
        <f t="shared" si="405"/>
        <v>18</v>
      </c>
      <c r="I1068" t="str">
        <f t="shared" si="406"/>
        <v>Jul</v>
      </c>
      <c r="J1068" t="s">
        <v>107</v>
      </c>
      <c r="K1068" t="str">
        <f t="shared" si="407"/>
        <v>25</v>
      </c>
      <c r="L1068" t="str">
        <f t="shared" si="408"/>
        <v>Jul</v>
      </c>
      <c r="M1068">
        <v>7</v>
      </c>
      <c r="N1068">
        <f t="shared" si="409"/>
        <v>7</v>
      </c>
      <c r="O1068">
        <f t="shared" si="410"/>
        <v>0</v>
      </c>
      <c r="P1068">
        <f t="shared" si="411"/>
        <v>0</v>
      </c>
      <c r="Q1068" t="s">
        <v>24</v>
      </c>
      <c r="R1068" t="s">
        <v>48</v>
      </c>
      <c r="S1068">
        <v>2</v>
      </c>
      <c r="T1068">
        <v>1</v>
      </c>
      <c r="U1068" s="2">
        <v>2824.7029916513757</v>
      </c>
      <c r="V1068" s="2">
        <v>403.52899880733935</v>
      </c>
      <c r="X1068" t="s">
        <v>3575</v>
      </c>
      <c r="Y1068" t="s">
        <v>3576</v>
      </c>
      <c r="Z1068" t="str">
        <f t="shared" si="412"/>
        <v>Dec</v>
      </c>
      <c r="AA1068" s="6">
        <f t="shared" si="401"/>
        <v>0</v>
      </c>
      <c r="AB1068" s="6">
        <f t="shared" si="401"/>
        <v>0</v>
      </c>
      <c r="AC1068" s="6">
        <f t="shared" si="401"/>
        <v>7</v>
      </c>
      <c r="AD1068" s="6">
        <f t="shared" si="401"/>
        <v>0</v>
      </c>
      <c r="AE1068" s="6">
        <f t="shared" si="401"/>
        <v>0</v>
      </c>
      <c r="AF1068" s="6">
        <f t="shared" si="413"/>
        <v>7</v>
      </c>
      <c r="AG1068" s="6">
        <f t="shared" si="414"/>
        <v>0</v>
      </c>
      <c r="AH1068" s="14" t="str">
        <f>LEFT(X1068,2)&amp;"."&amp;VLOOKUP(MID(X1068,4,3),'Data validation'!$A$1:$B$12,2,FALSE)&amp;".2025"</f>
        <v>15.12.2025</v>
      </c>
      <c r="AI1068">
        <f t="shared" si="415"/>
        <v>51</v>
      </c>
      <c r="AJ1068" t="str">
        <f>H1068&amp;"."&amp;VLOOKUP(I1068,'Data validation'!$A$1:$B$12,2,FALSE)&amp;".2026"</f>
        <v>18.07.2026</v>
      </c>
      <c r="AK1068">
        <f t="shared" si="416"/>
        <v>29</v>
      </c>
      <c r="AL1068" t="e">
        <f>VLOOKUP(E1068,[2]Sheet1!$A:$B,2,FALSE)</f>
        <v>#N/A</v>
      </c>
    </row>
    <row r="1069" spans="1:38" x14ac:dyDescent="0.25">
      <c r="A1069" t="str">
        <f>VLOOKUP(Q1069,'Data validation'!$K$2:$L$50,2,FALSE)</f>
        <v>TO</v>
      </c>
      <c r="B1069">
        <f t="shared" si="402"/>
        <v>0</v>
      </c>
      <c r="C1069">
        <f t="shared" si="403"/>
        <v>4</v>
      </c>
      <c r="D1069">
        <f t="shared" si="404"/>
        <v>2</v>
      </c>
      <c r="E1069">
        <v>8319</v>
      </c>
      <c r="F1069" t="s">
        <v>8241</v>
      </c>
      <c r="G1069" t="s">
        <v>72</v>
      </c>
      <c r="H1069" t="str">
        <f t="shared" si="405"/>
        <v>07</v>
      </c>
      <c r="I1069" t="str">
        <f t="shared" si="406"/>
        <v>Jul</v>
      </c>
      <c r="J1069" t="s">
        <v>32</v>
      </c>
      <c r="K1069" t="str">
        <f t="shared" si="407"/>
        <v>13</v>
      </c>
      <c r="L1069" t="str">
        <f t="shared" si="408"/>
        <v>Jul</v>
      </c>
      <c r="M1069">
        <v>6</v>
      </c>
      <c r="N1069">
        <f t="shared" si="409"/>
        <v>6</v>
      </c>
      <c r="O1069">
        <f t="shared" si="410"/>
        <v>0</v>
      </c>
      <c r="P1069">
        <f t="shared" si="411"/>
        <v>0</v>
      </c>
      <c r="Q1069" t="s">
        <v>116</v>
      </c>
      <c r="R1069" t="s">
        <v>25</v>
      </c>
      <c r="S1069">
        <v>2</v>
      </c>
      <c r="T1069">
        <v>1</v>
      </c>
      <c r="U1069" s="2">
        <f>SUMIFS(Solvex!L:L,Solvex!D:D,'Резервации 2026'!E1069)</f>
        <v>1614.9288309999999</v>
      </c>
      <c r="V1069" s="2">
        <f>+U1069/M1069</f>
        <v>269.15480516666668</v>
      </c>
      <c r="W1069" t="s">
        <v>691</v>
      </c>
      <c r="X1069" t="s">
        <v>774</v>
      </c>
      <c r="Y1069" t="s">
        <v>637</v>
      </c>
      <c r="Z1069" t="str">
        <f t="shared" si="412"/>
        <v>Nov</v>
      </c>
      <c r="AA1069" s="6">
        <f t="shared" si="401"/>
        <v>0</v>
      </c>
      <c r="AB1069" s="6">
        <f t="shared" si="401"/>
        <v>0</v>
      </c>
      <c r="AC1069" s="6">
        <f t="shared" si="401"/>
        <v>6</v>
      </c>
      <c r="AD1069" s="6">
        <f t="shared" si="401"/>
        <v>0</v>
      </c>
      <c r="AE1069" s="6">
        <f t="shared" si="401"/>
        <v>0</v>
      </c>
      <c r="AF1069" s="6">
        <f t="shared" si="413"/>
        <v>6</v>
      </c>
      <c r="AG1069" s="6">
        <f t="shared" si="414"/>
        <v>0</v>
      </c>
      <c r="AH1069" s="14" t="str">
        <f>LEFT(X1069,2)&amp;"."&amp;VLOOKUP(MID(X1069,4,3),'Data validation'!$A$1:$B$12,2,FALSE)&amp;".2025"</f>
        <v>11.11.2025</v>
      </c>
      <c r="AI1069">
        <f t="shared" si="415"/>
        <v>46</v>
      </c>
      <c r="AJ1069" t="str">
        <f>H1069&amp;"."&amp;VLOOKUP(I1069,'Data validation'!$A$1:$B$12,2,FALSE)&amp;".2026"</f>
        <v>07.07.2026</v>
      </c>
      <c r="AK1069">
        <f t="shared" si="416"/>
        <v>28</v>
      </c>
      <c r="AL1069" t="e">
        <f>VLOOKUP(E1069,[2]Sheet1!$A:$B,2,FALSE)</f>
        <v>#N/A</v>
      </c>
    </row>
    <row r="1070" spans="1:38" x14ac:dyDescent="0.25">
      <c r="A1070" t="str">
        <f>VLOOKUP(Q1070,'Data validation'!$K$2:$L$50,2,FALSE)</f>
        <v>TO</v>
      </c>
      <c r="B1070">
        <f t="shared" si="402"/>
        <v>0</v>
      </c>
      <c r="C1070">
        <f t="shared" si="403"/>
        <v>0</v>
      </c>
      <c r="D1070">
        <f t="shared" si="404"/>
        <v>5</v>
      </c>
      <c r="E1070">
        <v>9063</v>
      </c>
      <c r="F1070" t="s">
        <v>8242</v>
      </c>
      <c r="G1070" t="s">
        <v>155</v>
      </c>
      <c r="H1070" t="str">
        <f t="shared" si="405"/>
        <v>19</v>
      </c>
      <c r="I1070" t="str">
        <f t="shared" si="406"/>
        <v>Jul</v>
      </c>
      <c r="J1070" t="s">
        <v>156</v>
      </c>
      <c r="K1070" t="str">
        <f t="shared" si="407"/>
        <v>24</v>
      </c>
      <c r="L1070" t="str">
        <f t="shared" si="408"/>
        <v>Jul</v>
      </c>
      <c r="M1070">
        <v>5</v>
      </c>
      <c r="N1070">
        <f t="shared" si="409"/>
        <v>5</v>
      </c>
      <c r="O1070">
        <f t="shared" si="410"/>
        <v>0</v>
      </c>
      <c r="P1070">
        <f t="shared" si="411"/>
        <v>0</v>
      </c>
      <c r="Q1070" t="s">
        <v>162</v>
      </c>
      <c r="R1070" t="s">
        <v>17</v>
      </c>
      <c r="S1070">
        <v>2</v>
      </c>
      <c r="T1070">
        <v>0</v>
      </c>
      <c r="U1070" s="2">
        <f>SUMIFS(Magelan!L:L,Magelan!D:D,'Резервации 2026'!E1070)</f>
        <v>1446.1407019999999</v>
      </c>
      <c r="V1070" s="2">
        <f t="shared" ref="V1070:V1071" si="425">+U1070/M1070</f>
        <v>289.22814039999997</v>
      </c>
      <c r="X1070" t="s">
        <v>3423</v>
      </c>
      <c r="Y1070" t="s">
        <v>3422</v>
      </c>
      <c r="Z1070" t="str">
        <f t="shared" si="412"/>
        <v>Dec</v>
      </c>
      <c r="AA1070" s="6">
        <f t="shared" si="401"/>
        <v>0</v>
      </c>
      <c r="AB1070" s="6">
        <f t="shared" si="401"/>
        <v>0</v>
      </c>
      <c r="AC1070" s="6">
        <f t="shared" si="401"/>
        <v>5</v>
      </c>
      <c r="AD1070" s="6">
        <f t="shared" si="401"/>
        <v>0</v>
      </c>
      <c r="AE1070" s="6">
        <f t="shared" si="401"/>
        <v>0</v>
      </c>
      <c r="AF1070" s="6">
        <f t="shared" si="413"/>
        <v>5</v>
      </c>
      <c r="AG1070" s="6">
        <f t="shared" si="414"/>
        <v>0</v>
      </c>
      <c r="AH1070" s="14" t="str">
        <f>LEFT(X1070,2)&amp;"."&amp;VLOOKUP(MID(X1070,4,3),'Data validation'!$A$1:$B$12,2,FALSE)&amp;".2025"</f>
        <v>09.12.2025</v>
      </c>
      <c r="AI1070">
        <f t="shared" si="415"/>
        <v>50</v>
      </c>
      <c r="AJ1070" t="str">
        <f>H1070&amp;"."&amp;VLOOKUP(I1070,'Data validation'!$A$1:$B$12,2,FALSE)&amp;".2026"</f>
        <v>19.07.2026</v>
      </c>
      <c r="AK1070">
        <f t="shared" si="416"/>
        <v>30</v>
      </c>
      <c r="AL1070" t="e">
        <f>VLOOKUP(E1070,[2]Sheet1!$A:$B,2,FALSE)</f>
        <v>#N/A</v>
      </c>
    </row>
    <row r="1071" spans="1:38" x14ac:dyDescent="0.25">
      <c r="A1071" t="str">
        <f>VLOOKUP(Q1071,'Data validation'!$K$2:$L$50,2,FALSE)</f>
        <v>TO</v>
      </c>
      <c r="B1071">
        <f t="shared" si="402"/>
        <v>0</v>
      </c>
      <c r="C1071">
        <f t="shared" si="403"/>
        <v>0</v>
      </c>
      <c r="D1071">
        <f t="shared" si="404"/>
        <v>7</v>
      </c>
      <c r="E1071">
        <v>9161</v>
      </c>
      <c r="F1071" t="s">
        <v>8243</v>
      </c>
      <c r="G1071" t="s">
        <v>33</v>
      </c>
      <c r="H1071" t="str">
        <f t="shared" si="405"/>
        <v>18</v>
      </c>
      <c r="I1071" t="str">
        <f t="shared" si="406"/>
        <v>Jul</v>
      </c>
      <c r="J1071" t="s">
        <v>107</v>
      </c>
      <c r="K1071" t="str">
        <f t="shared" si="407"/>
        <v>25</v>
      </c>
      <c r="L1071" t="str">
        <f t="shared" si="408"/>
        <v>Jul</v>
      </c>
      <c r="M1071">
        <v>7</v>
      </c>
      <c r="N1071">
        <f t="shared" si="409"/>
        <v>7</v>
      </c>
      <c r="O1071">
        <f t="shared" si="410"/>
        <v>0</v>
      </c>
      <c r="P1071">
        <f t="shared" si="411"/>
        <v>0</v>
      </c>
      <c r="Q1071" t="s">
        <v>162</v>
      </c>
      <c r="R1071" t="s">
        <v>25</v>
      </c>
      <c r="S1071">
        <v>2</v>
      </c>
      <c r="T1071">
        <v>2</v>
      </c>
      <c r="U1071" s="2">
        <f>SUMIFS(Magelan!L:L,Magelan!D:D,'Резервации 2026'!E1071)</f>
        <v>2633.0165791999998</v>
      </c>
      <c r="V1071" s="2">
        <f t="shared" si="425"/>
        <v>376.14522559999995</v>
      </c>
      <c r="W1071" t="s">
        <v>262</v>
      </c>
      <c r="X1071" t="s">
        <v>3644</v>
      </c>
      <c r="Y1071" t="s">
        <v>3640</v>
      </c>
      <c r="Z1071" t="str">
        <f t="shared" si="412"/>
        <v>Dec</v>
      </c>
      <c r="AA1071" s="6">
        <f t="shared" si="401"/>
        <v>0</v>
      </c>
      <c r="AB1071" s="6">
        <f t="shared" si="401"/>
        <v>0</v>
      </c>
      <c r="AC1071" s="6">
        <f t="shared" si="401"/>
        <v>7</v>
      </c>
      <c r="AD1071" s="6">
        <f t="shared" si="401"/>
        <v>0</v>
      </c>
      <c r="AE1071" s="6">
        <f t="shared" si="401"/>
        <v>0</v>
      </c>
      <c r="AF1071" s="6">
        <f t="shared" si="413"/>
        <v>7</v>
      </c>
      <c r="AG1071" s="6">
        <f t="shared" si="414"/>
        <v>0</v>
      </c>
      <c r="AH1071" s="14" t="str">
        <f>LEFT(X1071,2)&amp;"."&amp;VLOOKUP(MID(X1071,4,3),'Data validation'!$A$1:$B$12,2,FALSE)&amp;".2025"</f>
        <v>22.12.2025</v>
      </c>
      <c r="AI1071">
        <f t="shared" si="415"/>
        <v>52</v>
      </c>
      <c r="AJ1071" t="str">
        <f>H1071&amp;"."&amp;VLOOKUP(I1071,'Data validation'!$A$1:$B$12,2,FALSE)&amp;".2026"</f>
        <v>18.07.2026</v>
      </c>
      <c r="AK1071">
        <f t="shared" si="416"/>
        <v>29</v>
      </c>
      <c r="AL1071" t="e">
        <f>VLOOKUP(E1071,[2]Sheet1!$A:$B,2,FALSE)</f>
        <v>#N/A</v>
      </c>
    </row>
    <row r="1072" spans="1:38" x14ac:dyDescent="0.25">
      <c r="A1072" t="str">
        <f>VLOOKUP(Q1072,'Data validation'!$K$2:$L$50,2,FALSE)</f>
        <v>TO</v>
      </c>
      <c r="B1072">
        <f t="shared" si="402"/>
        <v>0</v>
      </c>
      <c r="C1072">
        <f t="shared" si="403"/>
        <v>0</v>
      </c>
      <c r="D1072">
        <f t="shared" si="404"/>
        <v>6</v>
      </c>
      <c r="E1072">
        <v>8247</v>
      </c>
      <c r="F1072" t="s">
        <v>8244</v>
      </c>
      <c r="G1072" t="s">
        <v>85</v>
      </c>
      <c r="H1072" t="str">
        <f t="shared" si="405"/>
        <v>26</v>
      </c>
      <c r="I1072" t="str">
        <f t="shared" si="406"/>
        <v>Jul</v>
      </c>
      <c r="J1072" t="s">
        <v>135</v>
      </c>
      <c r="K1072" t="str">
        <f t="shared" si="407"/>
        <v>01</v>
      </c>
      <c r="L1072" t="str">
        <f t="shared" si="408"/>
        <v>Aug</v>
      </c>
      <c r="M1072">
        <v>6</v>
      </c>
      <c r="N1072">
        <f t="shared" si="409"/>
        <v>-25</v>
      </c>
      <c r="O1072">
        <f t="shared" si="410"/>
        <v>5</v>
      </c>
      <c r="P1072">
        <f t="shared" si="411"/>
        <v>0</v>
      </c>
      <c r="Q1072" t="s">
        <v>56</v>
      </c>
      <c r="R1072" t="s">
        <v>17</v>
      </c>
      <c r="S1072">
        <v>2</v>
      </c>
      <c r="T1072">
        <v>1</v>
      </c>
      <c r="U1072" s="2">
        <f>SUMIFS(Novoton!L:L,Novoton!D:D,'Резервации 2026'!E1072)</f>
        <v>1601.9421197999998</v>
      </c>
      <c r="V1072" s="2">
        <f t="shared" ref="V1072:V1079" si="426">+U1072/M1072</f>
        <v>266.99035329999998</v>
      </c>
      <c r="X1072" t="s">
        <v>611</v>
      </c>
      <c r="Y1072" t="s">
        <v>569</v>
      </c>
      <c r="Z1072" t="str">
        <f t="shared" si="412"/>
        <v>Nov</v>
      </c>
      <c r="AA1072" s="6">
        <f t="shared" si="401"/>
        <v>0</v>
      </c>
      <c r="AB1072" s="6">
        <f t="shared" si="401"/>
        <v>0</v>
      </c>
      <c r="AC1072" s="6">
        <f t="shared" si="401"/>
        <v>5</v>
      </c>
      <c r="AD1072" s="6">
        <f t="shared" si="401"/>
        <v>0</v>
      </c>
      <c r="AE1072" s="6">
        <f t="shared" si="401"/>
        <v>0</v>
      </c>
      <c r="AF1072" s="6">
        <f t="shared" si="413"/>
        <v>5</v>
      </c>
      <c r="AG1072" s="6">
        <f t="shared" si="414"/>
        <v>-1</v>
      </c>
      <c r="AH1072" s="14" t="str">
        <f>LEFT(X1072,2)&amp;"."&amp;VLOOKUP(MID(X1072,4,3),'Data validation'!$A$1:$B$12,2,FALSE)&amp;".2025"</f>
        <v>09.11.2025</v>
      </c>
      <c r="AI1072">
        <f t="shared" si="415"/>
        <v>46</v>
      </c>
      <c r="AJ1072" t="str">
        <f>H1072&amp;"."&amp;VLOOKUP(I1072,'Data validation'!$A$1:$B$12,2,FALSE)&amp;".2026"</f>
        <v>26.07.2026</v>
      </c>
      <c r="AK1072">
        <f t="shared" si="416"/>
        <v>31</v>
      </c>
      <c r="AL1072" t="e">
        <f>VLOOKUP(E1072,[2]Sheet1!$A:$B,2,FALSE)</f>
        <v>#N/A</v>
      </c>
    </row>
    <row r="1073" spans="1:38" x14ac:dyDescent="0.25">
      <c r="A1073" t="str">
        <f>VLOOKUP(Q1073,'Data validation'!$K$2:$L$50,2,FALSE)</f>
        <v>TO</v>
      </c>
      <c r="B1073">
        <f t="shared" si="402"/>
        <v>0</v>
      </c>
      <c r="C1073">
        <f t="shared" si="403"/>
        <v>6</v>
      </c>
      <c r="D1073">
        <f t="shared" si="404"/>
        <v>0</v>
      </c>
      <c r="E1073">
        <v>8806</v>
      </c>
      <c r="F1073" t="s">
        <v>8245</v>
      </c>
      <c r="G1073" t="s">
        <v>120</v>
      </c>
      <c r="H1073" t="str">
        <f t="shared" si="405"/>
        <v>02</v>
      </c>
      <c r="I1073" t="str">
        <f t="shared" si="406"/>
        <v>Jul</v>
      </c>
      <c r="J1073" t="s">
        <v>593</v>
      </c>
      <c r="K1073" t="str">
        <f t="shared" si="407"/>
        <v>08</v>
      </c>
      <c r="L1073" t="str">
        <f t="shared" si="408"/>
        <v>Jul</v>
      </c>
      <c r="M1073">
        <v>6</v>
      </c>
      <c r="N1073">
        <f t="shared" si="409"/>
        <v>6</v>
      </c>
      <c r="O1073">
        <f t="shared" si="410"/>
        <v>0</v>
      </c>
      <c r="P1073">
        <f t="shared" si="411"/>
        <v>0</v>
      </c>
      <c r="Q1073" t="s">
        <v>81</v>
      </c>
      <c r="R1073" t="s">
        <v>48</v>
      </c>
      <c r="S1073">
        <v>3</v>
      </c>
      <c r="T1073">
        <v>1</v>
      </c>
      <c r="U1073" s="2">
        <f>SUMIFS(SLR!L:L,SLR!D:D,'Резервации 2026'!E1073)</f>
        <v>2302.1683763999999</v>
      </c>
      <c r="V1073" s="2">
        <f t="shared" si="426"/>
        <v>383.69472939999997</v>
      </c>
      <c r="W1073" t="s">
        <v>262</v>
      </c>
      <c r="X1073" t="s">
        <v>1957</v>
      </c>
      <c r="Y1073" t="s">
        <v>1761</v>
      </c>
      <c r="Z1073" t="str">
        <f t="shared" si="412"/>
        <v>Nov</v>
      </c>
      <c r="AA1073" s="6">
        <f t="shared" ref="AA1073:AE1123" si="427">IF($I1073=AA$1,IF($L1073=AA$1,$M1073,$O1073),IF($L1073=AA$1,$P1073,0))</f>
        <v>0</v>
      </c>
      <c r="AB1073" s="6">
        <f t="shared" si="427"/>
        <v>0</v>
      </c>
      <c r="AC1073" s="6">
        <f t="shared" si="427"/>
        <v>6</v>
      </c>
      <c r="AD1073" s="6">
        <f t="shared" si="427"/>
        <v>0</v>
      </c>
      <c r="AE1073" s="6">
        <f t="shared" si="427"/>
        <v>0</v>
      </c>
      <c r="AF1073" s="6">
        <f t="shared" si="413"/>
        <v>6</v>
      </c>
      <c r="AG1073" s="6">
        <f t="shared" si="414"/>
        <v>0</v>
      </c>
      <c r="AH1073" s="14" t="str">
        <f>LEFT(X1073,2)&amp;"."&amp;VLOOKUP(MID(X1073,4,3),'Data validation'!$A$1:$B$12,2,FALSE)&amp;".2025"</f>
        <v>25.11.2025</v>
      </c>
      <c r="AI1073">
        <f t="shared" si="415"/>
        <v>48</v>
      </c>
      <c r="AJ1073" t="str">
        <f>H1073&amp;"."&amp;VLOOKUP(I1073,'Data validation'!$A$1:$B$12,2,FALSE)&amp;".2026"</f>
        <v>02.07.2026</v>
      </c>
      <c r="AK1073">
        <f t="shared" si="416"/>
        <v>27</v>
      </c>
      <c r="AL1073" t="e">
        <f>VLOOKUP(E1073,[2]Sheet1!$A:$B,2,FALSE)</f>
        <v>#N/A</v>
      </c>
    </row>
    <row r="1074" spans="1:38" x14ac:dyDescent="0.25">
      <c r="A1074" t="str">
        <f>VLOOKUP(Q1074,'Data validation'!$K$2:$L$50,2,FALSE)</f>
        <v>TO</v>
      </c>
      <c r="B1074">
        <f t="shared" si="402"/>
        <v>0</v>
      </c>
      <c r="C1074">
        <f t="shared" si="403"/>
        <v>7</v>
      </c>
      <c r="D1074">
        <f t="shared" si="404"/>
        <v>0</v>
      </c>
      <c r="E1074">
        <v>8352</v>
      </c>
      <c r="F1074" t="s">
        <v>8246</v>
      </c>
      <c r="G1074" t="s">
        <v>172</v>
      </c>
      <c r="H1074" t="str">
        <f t="shared" si="405"/>
        <v>01</v>
      </c>
      <c r="I1074" t="str">
        <f t="shared" si="406"/>
        <v>Jul</v>
      </c>
      <c r="J1074" t="s">
        <v>593</v>
      </c>
      <c r="K1074" t="str">
        <f t="shared" si="407"/>
        <v>08</v>
      </c>
      <c r="L1074" t="str">
        <f t="shared" si="408"/>
        <v>Jul</v>
      </c>
      <c r="M1074">
        <v>7</v>
      </c>
      <c r="N1074">
        <f t="shared" si="409"/>
        <v>7</v>
      </c>
      <c r="O1074">
        <f t="shared" si="410"/>
        <v>0</v>
      </c>
      <c r="P1074">
        <f t="shared" si="411"/>
        <v>0</v>
      </c>
      <c r="Q1074" t="s">
        <v>852</v>
      </c>
      <c r="R1074" t="s">
        <v>63</v>
      </c>
      <c r="S1074">
        <v>2</v>
      </c>
      <c r="T1074">
        <v>1</v>
      </c>
      <c r="U1074" s="2">
        <f>SUMIFS(VTS!L:L,VTS!D:D,'Резервации 2026'!E1074)</f>
        <v>1733.3934540999999</v>
      </c>
      <c r="V1074" s="2">
        <f t="shared" si="426"/>
        <v>247.62763629999998</v>
      </c>
      <c r="W1074" t="s">
        <v>262</v>
      </c>
      <c r="X1074" t="s">
        <v>869</v>
      </c>
      <c r="Y1074" t="s">
        <v>637</v>
      </c>
      <c r="Z1074" t="str">
        <f t="shared" si="412"/>
        <v>Nov</v>
      </c>
      <c r="AA1074" s="6">
        <f t="shared" si="427"/>
        <v>0</v>
      </c>
      <c r="AB1074" s="6">
        <f t="shared" si="427"/>
        <v>0</v>
      </c>
      <c r="AC1074" s="6">
        <f t="shared" si="427"/>
        <v>7</v>
      </c>
      <c r="AD1074" s="6">
        <f t="shared" si="427"/>
        <v>0</v>
      </c>
      <c r="AE1074" s="6">
        <f t="shared" si="427"/>
        <v>0</v>
      </c>
      <c r="AF1074" s="6">
        <f t="shared" si="413"/>
        <v>7</v>
      </c>
      <c r="AG1074" s="6">
        <f t="shared" si="414"/>
        <v>0</v>
      </c>
      <c r="AH1074" s="14" t="str">
        <f>LEFT(X1074,2)&amp;"."&amp;VLOOKUP(MID(X1074,4,3),'Data validation'!$A$1:$B$12,2,FALSE)&amp;".2025"</f>
        <v>11.11.2025</v>
      </c>
      <c r="AI1074">
        <f t="shared" si="415"/>
        <v>46</v>
      </c>
      <c r="AJ1074" t="str">
        <f>H1074&amp;"."&amp;VLOOKUP(I1074,'Data validation'!$A$1:$B$12,2,FALSE)&amp;".2026"</f>
        <v>01.07.2026</v>
      </c>
      <c r="AK1074">
        <f t="shared" si="416"/>
        <v>27</v>
      </c>
      <c r="AL1074" t="e">
        <f>VLOOKUP(E1074,[2]Sheet1!$A:$B,2,FALSE)</f>
        <v>#N/A</v>
      </c>
    </row>
    <row r="1075" spans="1:38" x14ac:dyDescent="0.25">
      <c r="A1075" t="str">
        <f>VLOOKUP(Q1075,'Data validation'!$K$2:$L$50,2,FALSE)</f>
        <v>TO</v>
      </c>
      <c r="B1075">
        <f t="shared" si="402"/>
        <v>0</v>
      </c>
      <c r="C1075">
        <f t="shared" si="403"/>
        <v>0</v>
      </c>
      <c r="D1075">
        <f t="shared" si="404"/>
        <v>5</v>
      </c>
      <c r="E1075">
        <v>8836</v>
      </c>
      <c r="F1075" t="s">
        <v>8247</v>
      </c>
      <c r="G1075" t="s">
        <v>108</v>
      </c>
      <c r="H1075" t="str">
        <f t="shared" si="405"/>
        <v>31</v>
      </c>
      <c r="I1075" t="str">
        <f t="shared" si="406"/>
        <v>Jul</v>
      </c>
      <c r="J1075" t="s">
        <v>290</v>
      </c>
      <c r="K1075" t="str">
        <f t="shared" si="407"/>
        <v>05</v>
      </c>
      <c r="L1075" t="str">
        <f t="shared" si="408"/>
        <v>Aug</v>
      </c>
      <c r="M1075">
        <v>5</v>
      </c>
      <c r="N1075">
        <f t="shared" si="409"/>
        <v>-26</v>
      </c>
      <c r="O1075">
        <f t="shared" si="410"/>
        <v>0</v>
      </c>
      <c r="P1075">
        <f t="shared" si="411"/>
        <v>4</v>
      </c>
      <c r="Q1075" t="s">
        <v>116</v>
      </c>
      <c r="R1075" t="s">
        <v>17</v>
      </c>
      <c r="S1075">
        <v>2</v>
      </c>
      <c r="T1075">
        <v>1</v>
      </c>
      <c r="U1075" s="2">
        <f>SUMIFS(Solvex!L:L,Solvex!D:D,'Резервации 2026'!E1075)</f>
        <v>1446.1407019999999</v>
      </c>
      <c r="V1075" s="2">
        <f t="shared" si="426"/>
        <v>289.22814039999997</v>
      </c>
      <c r="W1075" t="s">
        <v>262</v>
      </c>
      <c r="X1075" t="s">
        <v>2019</v>
      </c>
      <c r="Y1075" t="s">
        <v>1996</v>
      </c>
      <c r="Z1075" t="str">
        <f t="shared" si="412"/>
        <v>Nov</v>
      </c>
      <c r="AA1075" s="6">
        <f t="shared" si="427"/>
        <v>0</v>
      </c>
      <c r="AB1075" s="6">
        <f t="shared" si="427"/>
        <v>0</v>
      </c>
      <c r="AC1075" s="6">
        <f t="shared" si="427"/>
        <v>0</v>
      </c>
      <c r="AD1075" s="6">
        <f t="shared" si="427"/>
        <v>4</v>
      </c>
      <c r="AE1075" s="6">
        <f t="shared" si="427"/>
        <v>0</v>
      </c>
      <c r="AF1075" s="6">
        <f t="shared" si="413"/>
        <v>4</v>
      </c>
      <c r="AG1075" s="6">
        <f t="shared" si="414"/>
        <v>-1</v>
      </c>
      <c r="AH1075" s="14" t="str">
        <f>LEFT(X1075,2)&amp;"."&amp;VLOOKUP(MID(X1075,4,3),'Data validation'!$A$1:$B$12,2,FALSE)&amp;".2025"</f>
        <v>26.11.2025</v>
      </c>
      <c r="AI1075">
        <f t="shared" si="415"/>
        <v>48</v>
      </c>
      <c r="AJ1075" t="str">
        <f>H1075&amp;"."&amp;VLOOKUP(I1075,'Data validation'!$A$1:$B$12,2,FALSE)&amp;".2026"</f>
        <v>31.07.2026</v>
      </c>
      <c r="AK1075">
        <f t="shared" si="416"/>
        <v>31</v>
      </c>
      <c r="AL1075" t="e">
        <f>VLOOKUP(E1075,[2]Sheet1!$A:$B,2,FALSE)</f>
        <v>#N/A</v>
      </c>
    </row>
    <row r="1076" spans="1:38" x14ac:dyDescent="0.25">
      <c r="A1076" t="str">
        <f>VLOOKUP(Q1076,'Data validation'!$K$2:$L$50,2,FALSE)</f>
        <v>TO</v>
      </c>
      <c r="B1076">
        <f t="shared" si="402"/>
        <v>0</v>
      </c>
      <c r="C1076">
        <f t="shared" si="403"/>
        <v>0</v>
      </c>
      <c r="D1076">
        <f t="shared" si="404"/>
        <v>5</v>
      </c>
      <c r="E1076">
        <v>8464</v>
      </c>
      <c r="F1076" t="s">
        <v>8248</v>
      </c>
      <c r="G1076" t="s">
        <v>85</v>
      </c>
      <c r="H1076" t="str">
        <f t="shared" si="405"/>
        <v>26</v>
      </c>
      <c r="I1076" t="str">
        <f t="shared" si="406"/>
        <v>Jul</v>
      </c>
      <c r="J1076" t="s">
        <v>108</v>
      </c>
      <c r="K1076" t="str">
        <f t="shared" si="407"/>
        <v>31</v>
      </c>
      <c r="L1076" t="str">
        <f t="shared" si="408"/>
        <v>Jul</v>
      </c>
      <c r="M1076">
        <v>5</v>
      </c>
      <c r="N1076">
        <f t="shared" si="409"/>
        <v>5</v>
      </c>
      <c r="O1076">
        <f t="shared" si="410"/>
        <v>0</v>
      </c>
      <c r="P1076">
        <f t="shared" si="411"/>
        <v>0</v>
      </c>
      <c r="Q1076" t="s">
        <v>56</v>
      </c>
      <c r="R1076" t="s">
        <v>63</v>
      </c>
      <c r="S1076">
        <v>2</v>
      </c>
      <c r="T1076">
        <v>2</v>
      </c>
      <c r="U1076" s="2">
        <f>SUMIFS(Novoton!L:L,Novoton!D:D,'Резервации 2026'!E1076)</f>
        <v>1709.1020455</v>
      </c>
      <c r="V1076" s="2">
        <f t="shared" si="426"/>
        <v>341.82040910000001</v>
      </c>
      <c r="X1076" t="s">
        <v>1123</v>
      </c>
      <c r="Y1076" t="s">
        <v>1051</v>
      </c>
      <c r="Z1076" t="str">
        <f t="shared" si="412"/>
        <v>Nov</v>
      </c>
      <c r="AA1076" s="6">
        <f t="shared" si="427"/>
        <v>0</v>
      </c>
      <c r="AB1076" s="6">
        <f t="shared" si="427"/>
        <v>0</v>
      </c>
      <c r="AC1076" s="6">
        <f t="shared" si="427"/>
        <v>5</v>
      </c>
      <c r="AD1076" s="6">
        <f t="shared" si="427"/>
        <v>0</v>
      </c>
      <c r="AE1076" s="6">
        <f t="shared" si="427"/>
        <v>0</v>
      </c>
      <c r="AF1076" s="6">
        <f t="shared" si="413"/>
        <v>5</v>
      </c>
      <c r="AG1076" s="6">
        <f t="shared" si="414"/>
        <v>0</v>
      </c>
      <c r="AH1076" s="14" t="str">
        <f>LEFT(X1076,2)&amp;"."&amp;VLOOKUP(MID(X1076,4,3),'Data validation'!$A$1:$B$12,2,FALSE)&amp;".2025"</f>
        <v>13.11.2025</v>
      </c>
      <c r="AI1076">
        <f t="shared" si="415"/>
        <v>46</v>
      </c>
      <c r="AJ1076" t="str">
        <f>H1076&amp;"."&amp;VLOOKUP(I1076,'Data validation'!$A$1:$B$12,2,FALSE)&amp;".2026"</f>
        <v>26.07.2026</v>
      </c>
      <c r="AK1076">
        <f t="shared" si="416"/>
        <v>31</v>
      </c>
      <c r="AL1076" t="e">
        <f>VLOOKUP(E1076,[2]Sheet1!$A:$B,2,FALSE)</f>
        <v>#N/A</v>
      </c>
    </row>
    <row r="1077" spans="1:38" x14ac:dyDescent="0.25">
      <c r="A1077" t="str">
        <f>VLOOKUP(Q1077,'Data validation'!$K$2:$L$50,2,FALSE)</f>
        <v>TO</v>
      </c>
      <c r="B1077">
        <f t="shared" si="402"/>
        <v>0</v>
      </c>
      <c r="C1077">
        <f t="shared" si="403"/>
        <v>0</v>
      </c>
      <c r="D1077">
        <f t="shared" si="404"/>
        <v>5</v>
      </c>
      <c r="E1077">
        <v>9358</v>
      </c>
      <c r="F1077" t="s">
        <v>8249</v>
      </c>
      <c r="G1077" t="s">
        <v>156</v>
      </c>
      <c r="H1077" t="str">
        <f t="shared" si="405"/>
        <v>24</v>
      </c>
      <c r="I1077" t="str">
        <f t="shared" si="406"/>
        <v>Jul</v>
      </c>
      <c r="J1077" t="s">
        <v>513</v>
      </c>
      <c r="K1077" t="str">
        <f t="shared" si="407"/>
        <v>29</v>
      </c>
      <c r="L1077" t="str">
        <f t="shared" si="408"/>
        <v>Jul</v>
      </c>
      <c r="M1077">
        <v>5</v>
      </c>
      <c r="N1077">
        <f t="shared" si="409"/>
        <v>5</v>
      </c>
      <c r="O1077">
        <f t="shared" si="410"/>
        <v>0</v>
      </c>
      <c r="P1077">
        <f t="shared" si="411"/>
        <v>0</v>
      </c>
      <c r="Q1077" t="s">
        <v>81</v>
      </c>
      <c r="R1077" t="s">
        <v>25</v>
      </c>
      <c r="S1077">
        <v>2</v>
      </c>
      <c r="T1077">
        <v>1</v>
      </c>
      <c r="U1077" s="2">
        <f>SUMIFS(SLR!L:L,SLR!D:D,'Резервации 2026'!E1077)</f>
        <v>1620.209572</v>
      </c>
      <c r="V1077" s="2">
        <f t="shared" si="426"/>
        <v>324.0419144</v>
      </c>
      <c r="W1077" t="s">
        <v>262</v>
      </c>
      <c r="X1077" t="s">
        <v>4226</v>
      </c>
      <c r="Y1077" t="s">
        <v>4221</v>
      </c>
      <c r="Z1077" t="str">
        <f t="shared" si="412"/>
        <v>Jan</v>
      </c>
      <c r="AA1077" s="6">
        <f t="shared" si="427"/>
        <v>0</v>
      </c>
      <c r="AB1077" s="6">
        <f t="shared" si="427"/>
        <v>0</v>
      </c>
      <c r="AC1077" s="6">
        <f t="shared" si="427"/>
        <v>5</v>
      </c>
      <c r="AD1077" s="6">
        <f t="shared" si="427"/>
        <v>0</v>
      </c>
      <c r="AE1077" s="6">
        <f t="shared" si="427"/>
        <v>0</v>
      </c>
      <c r="AF1077" s="6">
        <f t="shared" si="413"/>
        <v>5</v>
      </c>
      <c r="AG1077" s="6">
        <f t="shared" si="414"/>
        <v>0</v>
      </c>
      <c r="AH1077" s="14" t="str">
        <f>LEFT(X1077,2)&amp;"."&amp;VLOOKUP(MID(X1077,4,3),'Data validation'!$A$1:$B$12,2,FALSE)&amp;".2025"</f>
        <v>06.01.2025</v>
      </c>
      <c r="AI1077">
        <f t="shared" si="415"/>
        <v>2</v>
      </c>
      <c r="AJ1077" t="str">
        <f>H1077&amp;"."&amp;VLOOKUP(I1077,'Data validation'!$A$1:$B$12,2,FALSE)&amp;".2026"</f>
        <v>24.07.2026</v>
      </c>
      <c r="AK1077">
        <f t="shared" si="416"/>
        <v>30</v>
      </c>
      <c r="AL1077" t="e">
        <f>VLOOKUP(E1077,[2]Sheet1!$A:$B,2,FALSE)</f>
        <v>#N/A</v>
      </c>
    </row>
    <row r="1078" spans="1:38" x14ac:dyDescent="0.25">
      <c r="A1078" t="str">
        <f>VLOOKUP(Q1078,'Data validation'!$K$2:$L$50,2,FALSE)</f>
        <v>TO</v>
      </c>
      <c r="B1078">
        <f t="shared" si="402"/>
        <v>0</v>
      </c>
      <c r="C1078">
        <f t="shared" si="403"/>
        <v>7</v>
      </c>
      <c r="D1078">
        <f t="shared" si="404"/>
        <v>1</v>
      </c>
      <c r="E1078">
        <v>8254</v>
      </c>
      <c r="F1078" t="s">
        <v>8250</v>
      </c>
      <c r="G1078" t="s">
        <v>45</v>
      </c>
      <c r="H1078" t="str">
        <f t="shared" si="405"/>
        <v>04</v>
      </c>
      <c r="I1078" t="str">
        <f t="shared" si="406"/>
        <v>Jul</v>
      </c>
      <c r="J1078" t="s">
        <v>235</v>
      </c>
      <c r="K1078" t="str">
        <f t="shared" si="407"/>
        <v>12</v>
      </c>
      <c r="L1078" t="str">
        <f t="shared" si="408"/>
        <v>Jul</v>
      </c>
      <c r="M1078">
        <v>8</v>
      </c>
      <c r="N1078">
        <f t="shared" si="409"/>
        <v>8</v>
      </c>
      <c r="O1078">
        <f t="shared" si="410"/>
        <v>0</v>
      </c>
      <c r="P1078">
        <f t="shared" si="411"/>
        <v>0</v>
      </c>
      <c r="Q1078" t="s">
        <v>56</v>
      </c>
      <c r="R1078" t="s">
        <v>17</v>
      </c>
      <c r="S1078">
        <v>2</v>
      </c>
      <c r="T1078">
        <v>0</v>
      </c>
      <c r="U1078" s="2">
        <f>SUMIFS(Novoton!L:L,Novoton!D:D,'Резервации 2026'!E1078)</f>
        <v>0</v>
      </c>
      <c r="V1078" s="2">
        <f t="shared" si="426"/>
        <v>0</v>
      </c>
      <c r="X1078" t="s">
        <v>626</v>
      </c>
      <c r="Y1078" t="s">
        <v>596</v>
      </c>
      <c r="Z1078" t="str">
        <f t="shared" si="412"/>
        <v>Nov</v>
      </c>
      <c r="AA1078" s="6">
        <f t="shared" si="427"/>
        <v>0</v>
      </c>
      <c r="AB1078" s="6">
        <f t="shared" si="427"/>
        <v>0</v>
      </c>
      <c r="AC1078" s="6">
        <f t="shared" si="427"/>
        <v>8</v>
      </c>
      <c r="AD1078" s="6">
        <f t="shared" si="427"/>
        <v>0</v>
      </c>
      <c r="AE1078" s="6">
        <f t="shared" si="427"/>
        <v>0</v>
      </c>
      <c r="AF1078" s="6">
        <f t="shared" si="413"/>
        <v>8</v>
      </c>
      <c r="AG1078" s="6">
        <f t="shared" si="414"/>
        <v>0</v>
      </c>
      <c r="AH1078" s="14" t="str">
        <f>LEFT(X1078,2)&amp;"."&amp;VLOOKUP(MID(X1078,4,3),'Data validation'!$A$1:$B$12,2,FALSE)&amp;".2025"</f>
        <v>09.11.2025</v>
      </c>
      <c r="AI1078">
        <f t="shared" si="415"/>
        <v>46</v>
      </c>
      <c r="AJ1078" t="str">
        <f>H1078&amp;"."&amp;VLOOKUP(I1078,'Data validation'!$A$1:$B$12,2,FALSE)&amp;".2026"</f>
        <v>04.07.2026</v>
      </c>
      <c r="AK1078">
        <f t="shared" si="416"/>
        <v>27</v>
      </c>
      <c r="AL1078" t="str">
        <f>VLOOKUP(E1078,[2]Sheet1!$A:$B,2,FALSE)</f>
        <v>Анулирана</v>
      </c>
    </row>
    <row r="1079" spans="1:38" x14ac:dyDescent="0.25">
      <c r="A1079" t="str">
        <f>VLOOKUP(Q1079,'Data validation'!$K$2:$L$50,2,FALSE)</f>
        <v>TO</v>
      </c>
      <c r="B1079">
        <f t="shared" si="402"/>
        <v>0</v>
      </c>
      <c r="C1079">
        <f t="shared" si="403"/>
        <v>0</v>
      </c>
      <c r="D1079">
        <f t="shared" si="404"/>
        <v>3</v>
      </c>
      <c r="E1079">
        <v>9373</v>
      </c>
      <c r="F1079" t="s">
        <v>8251</v>
      </c>
      <c r="G1079" t="s">
        <v>108</v>
      </c>
      <c r="H1079" t="str">
        <f t="shared" si="405"/>
        <v>31</v>
      </c>
      <c r="I1079" t="str">
        <f t="shared" si="406"/>
        <v>Jul</v>
      </c>
      <c r="J1079" t="s">
        <v>340</v>
      </c>
      <c r="K1079" t="str">
        <f t="shared" si="407"/>
        <v>03</v>
      </c>
      <c r="L1079" t="str">
        <f t="shared" si="408"/>
        <v>Aug</v>
      </c>
      <c r="M1079">
        <v>3</v>
      </c>
      <c r="N1079">
        <f t="shared" si="409"/>
        <v>-28</v>
      </c>
      <c r="O1079">
        <f t="shared" si="410"/>
        <v>0</v>
      </c>
      <c r="P1079">
        <f t="shared" si="411"/>
        <v>2</v>
      </c>
      <c r="Q1079" t="s">
        <v>116</v>
      </c>
      <c r="R1079" t="s">
        <v>20</v>
      </c>
      <c r="S1079">
        <v>2</v>
      </c>
      <c r="T1079">
        <v>1</v>
      </c>
      <c r="U1079" s="2">
        <f>SUMIFS(Solvex!L:L,Solvex!D:D,'Резервации 2026'!E1079)</f>
        <v>1367.2425197999999</v>
      </c>
      <c r="V1079" s="2">
        <f t="shared" si="426"/>
        <v>455.74750659999995</v>
      </c>
      <c r="W1079" t="s">
        <v>262</v>
      </c>
      <c r="X1079" t="s">
        <v>4240</v>
      </c>
      <c r="Y1079" t="s">
        <v>4228</v>
      </c>
      <c r="Z1079" t="str">
        <f t="shared" si="412"/>
        <v>Jan</v>
      </c>
      <c r="AA1079" s="6">
        <f t="shared" si="427"/>
        <v>0</v>
      </c>
      <c r="AB1079" s="6">
        <f t="shared" si="427"/>
        <v>0</v>
      </c>
      <c r="AC1079" s="6">
        <f t="shared" si="427"/>
        <v>0</v>
      </c>
      <c r="AD1079" s="6">
        <f t="shared" si="427"/>
        <v>2</v>
      </c>
      <c r="AE1079" s="6">
        <f t="shared" si="427"/>
        <v>0</v>
      </c>
      <c r="AF1079" s="6">
        <f t="shared" si="413"/>
        <v>2</v>
      </c>
      <c r="AG1079" s="6">
        <f t="shared" si="414"/>
        <v>-1</v>
      </c>
      <c r="AH1079" s="14" t="str">
        <f>LEFT(X1079,2)&amp;"."&amp;VLOOKUP(MID(X1079,4,3),'Data validation'!$A$1:$B$12,2,FALSE)&amp;".2025"</f>
        <v>06.01.2025</v>
      </c>
      <c r="AI1079">
        <f t="shared" si="415"/>
        <v>2</v>
      </c>
      <c r="AJ1079" t="str">
        <f>H1079&amp;"."&amp;VLOOKUP(I1079,'Data validation'!$A$1:$B$12,2,FALSE)&amp;".2026"</f>
        <v>31.07.2026</v>
      </c>
      <c r="AK1079">
        <f t="shared" si="416"/>
        <v>31</v>
      </c>
      <c r="AL1079" t="e">
        <f>VLOOKUP(E1079,[2]Sheet1!$A:$B,2,FALSE)</f>
        <v>#N/A</v>
      </c>
    </row>
    <row r="1080" spans="1:38" x14ac:dyDescent="0.25">
      <c r="A1080" t="str">
        <f>VLOOKUP(Q1080,'Data validation'!$K$2:$L$50,2,FALSE)</f>
        <v>TO</v>
      </c>
      <c r="B1080">
        <f t="shared" si="402"/>
        <v>0</v>
      </c>
      <c r="C1080">
        <f t="shared" si="403"/>
        <v>5</v>
      </c>
      <c r="D1080">
        <f t="shared" si="404"/>
        <v>1</v>
      </c>
      <c r="E1080">
        <v>8141</v>
      </c>
      <c r="F1080" t="s">
        <v>8252</v>
      </c>
      <c r="G1080" t="s">
        <v>173</v>
      </c>
      <c r="H1080" t="str">
        <f t="shared" si="405"/>
        <v>06</v>
      </c>
      <c r="I1080" t="str">
        <f t="shared" si="406"/>
        <v>Jul</v>
      </c>
      <c r="J1080" t="s">
        <v>235</v>
      </c>
      <c r="K1080" t="str">
        <f t="shared" si="407"/>
        <v>12</v>
      </c>
      <c r="L1080" t="str">
        <f t="shared" si="408"/>
        <v>Jul</v>
      </c>
      <c r="M1080">
        <v>6</v>
      </c>
      <c r="N1080">
        <f t="shared" si="409"/>
        <v>6</v>
      </c>
      <c r="O1080">
        <f t="shared" si="410"/>
        <v>0</v>
      </c>
      <c r="P1080">
        <f t="shared" si="411"/>
        <v>0</v>
      </c>
      <c r="Q1080" t="s">
        <v>81</v>
      </c>
      <c r="R1080" t="s">
        <v>20</v>
      </c>
      <c r="S1080">
        <v>3</v>
      </c>
      <c r="T1080">
        <v>1</v>
      </c>
      <c r="U1080" s="2">
        <f>SUMIFS(SLR!L:L,SLR!D:D,'Резервации 2026'!E1080)</f>
        <v>2110.3601282999998</v>
      </c>
      <c r="V1080" s="2">
        <f t="shared" ref="V1080:V1081" si="428">+U1080/M1080</f>
        <v>351.72668804999995</v>
      </c>
      <c r="W1080" t="s">
        <v>262</v>
      </c>
      <c r="X1080" t="s">
        <v>332</v>
      </c>
      <c r="Y1080" t="s">
        <v>301</v>
      </c>
      <c r="Z1080" t="str">
        <f t="shared" si="412"/>
        <v>Nov</v>
      </c>
      <c r="AA1080" s="6">
        <f t="shared" si="427"/>
        <v>0</v>
      </c>
      <c r="AB1080" s="6">
        <f t="shared" si="427"/>
        <v>0</v>
      </c>
      <c r="AC1080" s="6">
        <f t="shared" si="427"/>
        <v>6</v>
      </c>
      <c r="AD1080" s="6">
        <f t="shared" si="427"/>
        <v>0</v>
      </c>
      <c r="AE1080" s="6">
        <f t="shared" si="427"/>
        <v>0</v>
      </c>
      <c r="AF1080" s="6">
        <f t="shared" si="413"/>
        <v>6</v>
      </c>
      <c r="AG1080" s="6">
        <f t="shared" si="414"/>
        <v>0</v>
      </c>
      <c r="AH1080" s="14" t="str">
        <f>LEFT(X1080,2)&amp;"."&amp;VLOOKUP(MID(X1080,4,3),'Data validation'!$A$1:$B$12,2,FALSE)&amp;".2025"</f>
        <v>06.11.2025</v>
      </c>
      <c r="AI1080">
        <f t="shared" si="415"/>
        <v>45</v>
      </c>
      <c r="AJ1080" t="str">
        <f>H1080&amp;"."&amp;VLOOKUP(I1080,'Data validation'!$A$1:$B$12,2,FALSE)&amp;".2026"</f>
        <v>06.07.2026</v>
      </c>
      <c r="AK1080">
        <f t="shared" si="416"/>
        <v>28</v>
      </c>
      <c r="AL1080" t="e">
        <f>VLOOKUP(E1080,[2]Sheet1!$A:$B,2,FALSE)</f>
        <v>#N/A</v>
      </c>
    </row>
    <row r="1081" spans="1:38" x14ac:dyDescent="0.25">
      <c r="A1081" t="str">
        <f>VLOOKUP(Q1081,'Data validation'!$K$2:$L$50,2,FALSE)</f>
        <v>TO</v>
      </c>
      <c r="B1081">
        <f t="shared" si="402"/>
        <v>0</v>
      </c>
      <c r="C1081">
        <f t="shared" si="403"/>
        <v>0</v>
      </c>
      <c r="D1081">
        <f t="shared" si="404"/>
        <v>5</v>
      </c>
      <c r="E1081">
        <v>9208</v>
      </c>
      <c r="F1081" t="s">
        <v>8253</v>
      </c>
      <c r="G1081" t="s">
        <v>32</v>
      </c>
      <c r="H1081" t="str">
        <f t="shared" si="405"/>
        <v>13</v>
      </c>
      <c r="I1081" t="str">
        <f t="shared" si="406"/>
        <v>Jul</v>
      </c>
      <c r="J1081" t="s">
        <v>33</v>
      </c>
      <c r="K1081" t="str">
        <f t="shared" si="407"/>
        <v>18</v>
      </c>
      <c r="L1081" t="str">
        <f t="shared" si="408"/>
        <v>Jul</v>
      </c>
      <c r="M1081">
        <v>5</v>
      </c>
      <c r="N1081">
        <f t="shared" si="409"/>
        <v>5</v>
      </c>
      <c r="O1081">
        <f t="shared" si="410"/>
        <v>0</v>
      </c>
      <c r="P1081">
        <f t="shared" si="411"/>
        <v>0</v>
      </c>
      <c r="Q1081" t="s">
        <v>81</v>
      </c>
      <c r="R1081" t="s">
        <v>20</v>
      </c>
      <c r="S1081">
        <v>2</v>
      </c>
      <c r="T1081">
        <v>1</v>
      </c>
      <c r="U1081" s="2">
        <f>SUMIFS(SLR!L:L,SLR!D:D,'Резервации 2026'!E1081)</f>
        <v>1481.1500589999998</v>
      </c>
      <c r="V1081" s="2">
        <f t="shared" si="428"/>
        <v>296.23001179999994</v>
      </c>
      <c r="W1081" t="s">
        <v>262</v>
      </c>
      <c r="X1081" t="s">
        <v>3722</v>
      </c>
      <c r="Y1081" t="s">
        <v>3708</v>
      </c>
      <c r="Z1081" t="str">
        <f t="shared" si="412"/>
        <v>Dec</v>
      </c>
      <c r="AA1081" s="6">
        <f t="shared" si="427"/>
        <v>0</v>
      </c>
      <c r="AB1081" s="6">
        <f t="shared" si="427"/>
        <v>0</v>
      </c>
      <c r="AC1081" s="6">
        <f t="shared" si="427"/>
        <v>5</v>
      </c>
      <c r="AD1081" s="6">
        <f t="shared" si="427"/>
        <v>0</v>
      </c>
      <c r="AE1081" s="6">
        <f t="shared" si="427"/>
        <v>0</v>
      </c>
      <c r="AF1081" s="6">
        <f t="shared" si="413"/>
        <v>5</v>
      </c>
      <c r="AG1081" s="6">
        <f t="shared" si="414"/>
        <v>0</v>
      </c>
      <c r="AH1081" s="14" t="str">
        <f>LEFT(X1081,2)&amp;"."&amp;VLOOKUP(MID(X1081,4,3),'Data validation'!$A$1:$B$12,2,FALSE)&amp;".2025"</f>
        <v>28.12.2025</v>
      </c>
      <c r="AI1081">
        <f t="shared" si="415"/>
        <v>53</v>
      </c>
      <c r="AJ1081" t="str">
        <f>H1081&amp;"."&amp;VLOOKUP(I1081,'Data validation'!$A$1:$B$12,2,FALSE)&amp;".2026"</f>
        <v>13.07.2026</v>
      </c>
      <c r="AK1081">
        <f t="shared" si="416"/>
        <v>29</v>
      </c>
      <c r="AL1081" t="e">
        <f>VLOOKUP(E1081,[2]Sheet1!$A:$B,2,FALSE)</f>
        <v>#N/A</v>
      </c>
    </row>
    <row r="1082" spans="1:38" x14ac:dyDescent="0.25">
      <c r="A1082" t="str">
        <f>VLOOKUP(Q1082,'Data validation'!$K$2:$L$50,2,FALSE)</f>
        <v>TO</v>
      </c>
      <c r="B1082">
        <f t="shared" si="402"/>
        <v>0</v>
      </c>
      <c r="C1082">
        <f t="shared" si="403"/>
        <v>5</v>
      </c>
      <c r="D1082">
        <f t="shared" si="404"/>
        <v>0</v>
      </c>
      <c r="E1082">
        <v>8981</v>
      </c>
      <c r="F1082" t="s">
        <v>8254</v>
      </c>
      <c r="G1082" t="s">
        <v>313</v>
      </c>
      <c r="H1082" t="str">
        <f t="shared" si="405"/>
        <v>05</v>
      </c>
      <c r="I1082" t="str">
        <f t="shared" si="406"/>
        <v>Jul</v>
      </c>
      <c r="J1082" t="s">
        <v>182</v>
      </c>
      <c r="K1082" t="str">
        <f t="shared" si="407"/>
        <v>10</v>
      </c>
      <c r="L1082" t="str">
        <f t="shared" si="408"/>
        <v>Jul</v>
      </c>
      <c r="M1082">
        <v>5</v>
      </c>
      <c r="N1082">
        <f t="shared" si="409"/>
        <v>5</v>
      </c>
      <c r="O1082">
        <f t="shared" si="410"/>
        <v>0</v>
      </c>
      <c r="P1082">
        <f t="shared" si="411"/>
        <v>0</v>
      </c>
      <c r="Q1082" t="s">
        <v>116</v>
      </c>
      <c r="R1082" t="s">
        <v>63</v>
      </c>
      <c r="S1082">
        <v>3</v>
      </c>
      <c r="T1082">
        <v>1</v>
      </c>
      <c r="U1082" s="2">
        <f>SUMIFS(Solvex!L:L,Solvex!D:D,'Резервации 2026'!E1082)</f>
        <v>1848.4744913</v>
      </c>
      <c r="V1082" s="2">
        <f t="shared" ref="V1082:V1089" si="429">+U1082/M1082</f>
        <v>369.69489826</v>
      </c>
      <c r="W1082" t="s">
        <v>691</v>
      </c>
      <c r="X1082" t="s">
        <v>3093</v>
      </c>
      <c r="Y1082" t="s">
        <v>3215</v>
      </c>
      <c r="Z1082" t="str">
        <f t="shared" si="412"/>
        <v>Dec</v>
      </c>
      <c r="AA1082" s="6">
        <f t="shared" si="427"/>
        <v>0</v>
      </c>
      <c r="AB1082" s="6">
        <f t="shared" si="427"/>
        <v>0</v>
      </c>
      <c r="AC1082" s="6">
        <f t="shared" si="427"/>
        <v>5</v>
      </c>
      <c r="AD1082" s="6">
        <f t="shared" si="427"/>
        <v>0</v>
      </c>
      <c r="AE1082" s="6">
        <f t="shared" si="427"/>
        <v>0</v>
      </c>
      <c r="AF1082" s="6">
        <f t="shared" si="413"/>
        <v>5</v>
      </c>
      <c r="AG1082" s="6">
        <f t="shared" si="414"/>
        <v>0</v>
      </c>
      <c r="AH1082" s="14" t="str">
        <f>LEFT(X1082,2)&amp;"."&amp;VLOOKUP(MID(X1082,4,3),'Data validation'!$A$1:$B$12,2,FALSE)&amp;".2025"</f>
        <v>01.12.2025</v>
      </c>
      <c r="AI1082">
        <f t="shared" si="415"/>
        <v>49</v>
      </c>
      <c r="AJ1082" t="str">
        <f>H1082&amp;"."&amp;VLOOKUP(I1082,'Data validation'!$A$1:$B$12,2,FALSE)&amp;".2026"</f>
        <v>05.07.2026</v>
      </c>
      <c r="AK1082">
        <f t="shared" si="416"/>
        <v>28</v>
      </c>
      <c r="AL1082" t="e">
        <f>VLOOKUP(E1082,[2]Sheet1!$A:$B,2,FALSE)</f>
        <v>#N/A</v>
      </c>
    </row>
    <row r="1083" spans="1:38" x14ac:dyDescent="0.25">
      <c r="A1083" t="str">
        <f>VLOOKUP(Q1083,'Data validation'!$K$2:$L$50,2,FALSE)</f>
        <v>TO</v>
      </c>
      <c r="B1083">
        <f t="shared" si="402"/>
        <v>0</v>
      </c>
      <c r="C1083">
        <f t="shared" si="403"/>
        <v>0</v>
      </c>
      <c r="D1083">
        <f t="shared" si="404"/>
        <v>5</v>
      </c>
      <c r="E1083">
        <v>9205</v>
      </c>
      <c r="F1083" t="s">
        <v>8255</v>
      </c>
      <c r="G1083" t="s">
        <v>94</v>
      </c>
      <c r="H1083" t="str">
        <f t="shared" si="405"/>
        <v>27</v>
      </c>
      <c r="I1083" t="str">
        <f t="shared" si="406"/>
        <v>Jul</v>
      </c>
      <c r="J1083" t="s">
        <v>135</v>
      </c>
      <c r="K1083" t="str">
        <f t="shared" si="407"/>
        <v>01</v>
      </c>
      <c r="L1083" t="str">
        <f t="shared" si="408"/>
        <v>Aug</v>
      </c>
      <c r="M1083">
        <v>5</v>
      </c>
      <c r="N1083">
        <f t="shared" si="409"/>
        <v>-26</v>
      </c>
      <c r="O1083">
        <f t="shared" si="410"/>
        <v>4</v>
      </c>
      <c r="P1083">
        <f t="shared" si="411"/>
        <v>0</v>
      </c>
      <c r="Q1083" t="s">
        <v>81</v>
      </c>
      <c r="R1083" t="s">
        <v>63</v>
      </c>
      <c r="S1083">
        <v>2</v>
      </c>
      <c r="T1083">
        <v>0</v>
      </c>
      <c r="U1083" s="2">
        <f>SUMIFS(SLR!L:L,SLR!D:D,'Резервации 2026'!E1083)</f>
        <v>1481.1500589999998</v>
      </c>
      <c r="V1083" s="2">
        <f t="shared" si="429"/>
        <v>296.23001179999994</v>
      </c>
      <c r="W1083" t="s">
        <v>262</v>
      </c>
      <c r="X1083" t="s">
        <v>3718</v>
      </c>
      <c r="Y1083" t="s">
        <v>3708</v>
      </c>
      <c r="Z1083" t="str">
        <f t="shared" si="412"/>
        <v>Dec</v>
      </c>
      <c r="AA1083" s="6">
        <f t="shared" si="427"/>
        <v>0</v>
      </c>
      <c r="AB1083" s="6">
        <f t="shared" si="427"/>
        <v>0</v>
      </c>
      <c r="AC1083" s="6">
        <f t="shared" si="427"/>
        <v>4</v>
      </c>
      <c r="AD1083" s="6">
        <f t="shared" si="427"/>
        <v>0</v>
      </c>
      <c r="AE1083" s="6">
        <f t="shared" si="427"/>
        <v>0</v>
      </c>
      <c r="AF1083" s="6">
        <f t="shared" si="413"/>
        <v>4</v>
      </c>
      <c r="AG1083" s="6">
        <f t="shared" si="414"/>
        <v>-1</v>
      </c>
      <c r="AH1083" s="14" t="str">
        <f>LEFT(X1083,2)&amp;"."&amp;VLOOKUP(MID(X1083,4,3),'Data validation'!$A$1:$B$12,2,FALSE)&amp;".2025"</f>
        <v>28.12.2025</v>
      </c>
      <c r="AI1083">
        <f t="shared" si="415"/>
        <v>53</v>
      </c>
      <c r="AJ1083" t="str">
        <f>H1083&amp;"."&amp;VLOOKUP(I1083,'Data validation'!$A$1:$B$12,2,FALSE)&amp;".2026"</f>
        <v>27.07.2026</v>
      </c>
      <c r="AK1083">
        <f t="shared" si="416"/>
        <v>31</v>
      </c>
      <c r="AL1083" t="e">
        <f>VLOOKUP(E1083,[2]Sheet1!$A:$B,2,FALSE)</f>
        <v>#N/A</v>
      </c>
    </row>
    <row r="1084" spans="1:38" x14ac:dyDescent="0.25">
      <c r="A1084" t="str">
        <f>VLOOKUP(Q1084,'Data validation'!$K$2:$L$50,2,FALSE)</f>
        <v>TO</v>
      </c>
      <c r="B1084">
        <f t="shared" si="402"/>
        <v>0</v>
      </c>
      <c r="C1084">
        <f t="shared" si="403"/>
        <v>0</v>
      </c>
      <c r="D1084">
        <f t="shared" si="404"/>
        <v>5</v>
      </c>
      <c r="E1084">
        <v>8675</v>
      </c>
      <c r="F1084" t="s">
        <v>8256</v>
      </c>
      <c r="G1084" t="s">
        <v>155</v>
      </c>
      <c r="H1084" t="str">
        <f t="shared" si="405"/>
        <v>19</v>
      </c>
      <c r="I1084" t="str">
        <f t="shared" si="406"/>
        <v>Jul</v>
      </c>
      <c r="J1084" t="s">
        <v>156</v>
      </c>
      <c r="K1084" t="str">
        <f t="shared" si="407"/>
        <v>24</v>
      </c>
      <c r="L1084" t="str">
        <f t="shared" si="408"/>
        <v>Jul</v>
      </c>
      <c r="M1084">
        <v>5</v>
      </c>
      <c r="N1084">
        <f t="shared" si="409"/>
        <v>5</v>
      </c>
      <c r="O1084">
        <f t="shared" si="410"/>
        <v>0</v>
      </c>
      <c r="P1084">
        <f t="shared" si="411"/>
        <v>0</v>
      </c>
      <c r="Q1084" t="s">
        <v>56</v>
      </c>
      <c r="R1084" t="s">
        <v>63</v>
      </c>
      <c r="S1084">
        <v>3</v>
      </c>
      <c r="T1084">
        <v>1</v>
      </c>
      <c r="U1084" s="2">
        <f>SUMIFS(Novoton!L:L,Novoton!D:D,'Резервации 2026'!E1084)</f>
        <v>1845.8145625</v>
      </c>
      <c r="V1084" s="2">
        <f t="shared" si="429"/>
        <v>369.1629125</v>
      </c>
      <c r="W1084" t="s">
        <v>227</v>
      </c>
      <c r="X1084" t="s">
        <v>1652</v>
      </c>
      <c r="Y1084" t="s">
        <v>1594</v>
      </c>
      <c r="Z1084" t="str">
        <f t="shared" si="412"/>
        <v>Nov</v>
      </c>
      <c r="AA1084" s="6">
        <f t="shared" si="427"/>
        <v>0</v>
      </c>
      <c r="AB1084" s="6">
        <f t="shared" si="427"/>
        <v>0</v>
      </c>
      <c r="AC1084" s="6">
        <f t="shared" si="427"/>
        <v>5</v>
      </c>
      <c r="AD1084" s="6">
        <f t="shared" si="427"/>
        <v>0</v>
      </c>
      <c r="AE1084" s="6">
        <f t="shared" si="427"/>
        <v>0</v>
      </c>
      <c r="AF1084" s="6">
        <f t="shared" si="413"/>
        <v>5</v>
      </c>
      <c r="AG1084" s="6">
        <f t="shared" si="414"/>
        <v>0</v>
      </c>
      <c r="AH1084" s="14" t="str">
        <f>LEFT(X1084,2)&amp;"."&amp;VLOOKUP(MID(X1084,4,3),'Data validation'!$A$1:$B$12,2,FALSE)&amp;".2025"</f>
        <v>21.11.2025</v>
      </c>
      <c r="AI1084">
        <f t="shared" si="415"/>
        <v>47</v>
      </c>
      <c r="AJ1084" t="str">
        <f>H1084&amp;"."&amp;VLOOKUP(I1084,'Data validation'!$A$1:$B$12,2,FALSE)&amp;".2026"</f>
        <v>19.07.2026</v>
      </c>
      <c r="AK1084">
        <f t="shared" si="416"/>
        <v>30</v>
      </c>
      <c r="AL1084" t="e">
        <f>VLOOKUP(E1084,[2]Sheet1!$A:$B,2,FALSE)</f>
        <v>#N/A</v>
      </c>
    </row>
    <row r="1085" spans="1:38" x14ac:dyDescent="0.25">
      <c r="A1085" t="str">
        <f>VLOOKUP(Q1085,'Data validation'!$K$2:$L$50,2,FALSE)</f>
        <v>TO</v>
      </c>
      <c r="B1085">
        <f t="shared" si="402"/>
        <v>0</v>
      </c>
      <c r="C1085">
        <f t="shared" si="403"/>
        <v>5</v>
      </c>
      <c r="D1085">
        <f t="shared" si="404"/>
        <v>0</v>
      </c>
      <c r="E1085">
        <v>8817</v>
      </c>
      <c r="F1085" t="s">
        <v>8257</v>
      </c>
      <c r="G1085" t="s">
        <v>173</v>
      </c>
      <c r="H1085" t="str">
        <f t="shared" si="405"/>
        <v>06</v>
      </c>
      <c r="I1085" t="str">
        <f t="shared" si="406"/>
        <v>Jul</v>
      </c>
      <c r="J1085" t="s">
        <v>323</v>
      </c>
      <c r="K1085" t="str">
        <f t="shared" si="407"/>
        <v>11</v>
      </c>
      <c r="L1085" t="str">
        <f t="shared" si="408"/>
        <v>Jul</v>
      </c>
      <c r="M1085">
        <v>5</v>
      </c>
      <c r="N1085">
        <f t="shared" si="409"/>
        <v>5</v>
      </c>
      <c r="O1085">
        <f t="shared" si="410"/>
        <v>0</v>
      </c>
      <c r="P1085">
        <f t="shared" si="411"/>
        <v>0</v>
      </c>
      <c r="Q1085" t="s">
        <v>81</v>
      </c>
      <c r="R1085" t="s">
        <v>63</v>
      </c>
      <c r="S1085">
        <v>3</v>
      </c>
      <c r="T1085">
        <v>0</v>
      </c>
      <c r="U1085" s="2">
        <f>SUMIFS(SLR!L:L,SLR!D:D,'Резервации 2026'!E1085)</f>
        <v>1886.2415685999999</v>
      </c>
      <c r="V1085" s="2">
        <f t="shared" si="429"/>
        <v>377.24831372</v>
      </c>
      <c r="W1085" t="s">
        <v>262</v>
      </c>
      <c r="X1085" t="s">
        <v>1980</v>
      </c>
      <c r="Y1085" t="s">
        <v>1946</v>
      </c>
      <c r="Z1085" t="str">
        <f t="shared" si="412"/>
        <v>Nov</v>
      </c>
      <c r="AA1085" s="6">
        <f t="shared" si="427"/>
        <v>0</v>
      </c>
      <c r="AB1085" s="6">
        <f t="shared" si="427"/>
        <v>0</v>
      </c>
      <c r="AC1085" s="6">
        <f t="shared" si="427"/>
        <v>5</v>
      </c>
      <c r="AD1085" s="6">
        <f t="shared" si="427"/>
        <v>0</v>
      </c>
      <c r="AE1085" s="6">
        <f t="shared" si="427"/>
        <v>0</v>
      </c>
      <c r="AF1085" s="6">
        <f t="shared" si="413"/>
        <v>5</v>
      </c>
      <c r="AG1085" s="6">
        <f t="shared" si="414"/>
        <v>0</v>
      </c>
      <c r="AH1085" s="14" t="str">
        <f>LEFT(X1085,2)&amp;"."&amp;VLOOKUP(MID(X1085,4,3),'Data validation'!$A$1:$B$12,2,FALSE)&amp;".2025"</f>
        <v>25.11.2025</v>
      </c>
      <c r="AI1085">
        <f t="shared" si="415"/>
        <v>48</v>
      </c>
      <c r="AJ1085" t="str">
        <f>H1085&amp;"."&amp;VLOOKUP(I1085,'Data validation'!$A$1:$B$12,2,FALSE)&amp;".2026"</f>
        <v>06.07.2026</v>
      </c>
      <c r="AK1085">
        <f t="shared" si="416"/>
        <v>28</v>
      </c>
      <c r="AL1085" t="e">
        <f>VLOOKUP(E1085,[2]Sheet1!$A:$B,2,FALSE)</f>
        <v>#N/A</v>
      </c>
    </row>
    <row r="1086" spans="1:38" x14ac:dyDescent="0.25">
      <c r="A1086" t="str">
        <f>VLOOKUP(Q1086,'Data validation'!$K$2:$L$50,2,FALSE)</f>
        <v>TO</v>
      </c>
      <c r="B1086">
        <f t="shared" si="402"/>
        <v>0</v>
      </c>
      <c r="C1086">
        <f t="shared" si="403"/>
        <v>0</v>
      </c>
      <c r="D1086">
        <f t="shared" si="404"/>
        <v>5</v>
      </c>
      <c r="E1086">
        <v>8839</v>
      </c>
      <c r="F1086" t="s">
        <v>8258</v>
      </c>
      <c r="G1086" t="s">
        <v>107</v>
      </c>
      <c r="H1086" t="str">
        <f t="shared" si="405"/>
        <v>25</v>
      </c>
      <c r="I1086" t="str">
        <f t="shared" si="406"/>
        <v>Jul</v>
      </c>
      <c r="J1086" t="s">
        <v>167</v>
      </c>
      <c r="K1086" t="str">
        <f t="shared" si="407"/>
        <v>30</v>
      </c>
      <c r="L1086" t="str">
        <f t="shared" si="408"/>
        <v>Jul</v>
      </c>
      <c r="M1086">
        <v>5</v>
      </c>
      <c r="N1086">
        <f t="shared" si="409"/>
        <v>5</v>
      </c>
      <c r="O1086">
        <f t="shared" si="410"/>
        <v>0</v>
      </c>
      <c r="P1086">
        <f t="shared" si="411"/>
        <v>0</v>
      </c>
      <c r="Q1086" t="s">
        <v>162</v>
      </c>
      <c r="R1086" t="s">
        <v>20</v>
      </c>
      <c r="S1086">
        <v>2</v>
      </c>
      <c r="T1086">
        <v>0</v>
      </c>
      <c r="U1086" s="2">
        <f>SUMIFS(Magelan!L:L,Magelan!D:D,'Резервации 2026'!E1086)</f>
        <v>0</v>
      </c>
      <c r="V1086" s="2">
        <f t="shared" si="429"/>
        <v>0</v>
      </c>
      <c r="X1086" t="s">
        <v>2027</v>
      </c>
      <c r="Y1086" t="s">
        <v>1996</v>
      </c>
      <c r="Z1086" t="str">
        <f t="shared" si="412"/>
        <v>Nov</v>
      </c>
      <c r="AA1086" s="6">
        <f t="shared" si="427"/>
        <v>0</v>
      </c>
      <c r="AB1086" s="6">
        <f t="shared" si="427"/>
        <v>0</v>
      </c>
      <c r="AC1086" s="6">
        <f t="shared" si="427"/>
        <v>5</v>
      </c>
      <c r="AD1086" s="6">
        <f t="shared" si="427"/>
        <v>0</v>
      </c>
      <c r="AE1086" s="6">
        <f t="shared" si="427"/>
        <v>0</v>
      </c>
      <c r="AF1086" s="6">
        <f t="shared" si="413"/>
        <v>5</v>
      </c>
      <c r="AG1086" s="6">
        <f t="shared" si="414"/>
        <v>0</v>
      </c>
      <c r="AH1086" s="14" t="str">
        <f>LEFT(X1086,2)&amp;"."&amp;VLOOKUP(MID(X1086,4,3),'Data validation'!$A$1:$B$12,2,FALSE)&amp;".2025"</f>
        <v>26.11.2025</v>
      </c>
      <c r="AI1086">
        <f t="shared" si="415"/>
        <v>48</v>
      </c>
      <c r="AJ1086" t="str">
        <f>H1086&amp;"."&amp;VLOOKUP(I1086,'Data validation'!$A$1:$B$12,2,FALSE)&amp;".2026"</f>
        <v>25.07.2026</v>
      </c>
      <c r="AK1086">
        <f t="shared" si="416"/>
        <v>30</v>
      </c>
      <c r="AL1086" t="str">
        <f>VLOOKUP(E1086,[2]Sheet1!$A:$B,2,FALSE)</f>
        <v>Анулирана</v>
      </c>
    </row>
    <row r="1087" spans="1:38" x14ac:dyDescent="0.25">
      <c r="A1087" t="str">
        <f>VLOOKUP(Q1087,'Data validation'!$K$2:$L$50,2,FALSE)</f>
        <v>TO</v>
      </c>
      <c r="B1087">
        <f t="shared" si="402"/>
        <v>0</v>
      </c>
      <c r="C1087">
        <f t="shared" si="403"/>
        <v>0</v>
      </c>
      <c r="D1087">
        <f t="shared" si="404"/>
        <v>6</v>
      </c>
      <c r="E1087">
        <v>9214</v>
      </c>
      <c r="F1087" t="s">
        <v>8259</v>
      </c>
      <c r="G1087" t="s">
        <v>85</v>
      </c>
      <c r="H1087" t="str">
        <f t="shared" si="405"/>
        <v>26</v>
      </c>
      <c r="I1087" t="str">
        <f t="shared" si="406"/>
        <v>Jul</v>
      </c>
      <c r="J1087" t="s">
        <v>135</v>
      </c>
      <c r="K1087" t="str">
        <f t="shared" si="407"/>
        <v>01</v>
      </c>
      <c r="L1087" t="str">
        <f t="shared" si="408"/>
        <v>Aug</v>
      </c>
      <c r="M1087">
        <v>6</v>
      </c>
      <c r="N1087">
        <f t="shared" si="409"/>
        <v>-25</v>
      </c>
      <c r="O1087">
        <f t="shared" si="410"/>
        <v>5</v>
      </c>
      <c r="P1087">
        <f t="shared" si="411"/>
        <v>0</v>
      </c>
      <c r="Q1087" t="s">
        <v>56</v>
      </c>
      <c r="R1087" t="s">
        <v>48</v>
      </c>
      <c r="S1087">
        <v>2</v>
      </c>
      <c r="T1087">
        <v>1</v>
      </c>
      <c r="U1087" s="2">
        <f>SUMIFS(Novoton!L:L,Novoton!D:D,'Резервации 2026'!E1087)</f>
        <v>2015.3654652</v>
      </c>
      <c r="V1087" s="2">
        <f t="shared" si="429"/>
        <v>335.8942442</v>
      </c>
      <c r="W1087" t="s">
        <v>262</v>
      </c>
      <c r="X1087" t="s">
        <v>3729</v>
      </c>
      <c r="Y1087" t="s">
        <v>3708</v>
      </c>
      <c r="Z1087" t="str">
        <f t="shared" si="412"/>
        <v>Dec</v>
      </c>
      <c r="AA1087" s="6">
        <f t="shared" si="427"/>
        <v>0</v>
      </c>
      <c r="AB1087" s="6">
        <f t="shared" si="427"/>
        <v>0</v>
      </c>
      <c r="AC1087" s="6">
        <f t="shared" si="427"/>
        <v>5</v>
      </c>
      <c r="AD1087" s="6">
        <f t="shared" si="427"/>
        <v>0</v>
      </c>
      <c r="AE1087" s="6">
        <f t="shared" si="427"/>
        <v>0</v>
      </c>
      <c r="AF1087" s="6">
        <f t="shared" si="413"/>
        <v>5</v>
      </c>
      <c r="AG1087" s="6">
        <f t="shared" si="414"/>
        <v>-1</v>
      </c>
      <c r="AH1087" s="14" t="str">
        <f>LEFT(X1087,2)&amp;"."&amp;VLOOKUP(MID(X1087,4,3),'Data validation'!$A$1:$B$12,2,FALSE)&amp;".2025"</f>
        <v>29.12.2025</v>
      </c>
      <c r="AI1087">
        <f t="shared" si="415"/>
        <v>53</v>
      </c>
      <c r="AJ1087" t="str">
        <f>H1087&amp;"."&amp;VLOOKUP(I1087,'Data validation'!$A$1:$B$12,2,FALSE)&amp;".2026"</f>
        <v>26.07.2026</v>
      </c>
      <c r="AK1087">
        <f t="shared" si="416"/>
        <v>31</v>
      </c>
      <c r="AL1087" t="e">
        <f>VLOOKUP(E1087,[2]Sheet1!$A:$B,2,FALSE)</f>
        <v>#N/A</v>
      </c>
    </row>
    <row r="1088" spans="1:38" x14ac:dyDescent="0.25">
      <c r="A1088" t="str">
        <f>VLOOKUP(Q1088,'Data validation'!$K$2:$L$50,2,FALSE)</f>
        <v>TO</v>
      </c>
      <c r="B1088">
        <f t="shared" si="402"/>
        <v>0</v>
      </c>
      <c r="C1088">
        <f t="shared" si="403"/>
        <v>0</v>
      </c>
      <c r="D1088">
        <f t="shared" si="404"/>
        <v>5</v>
      </c>
      <c r="E1088">
        <v>8984</v>
      </c>
      <c r="F1088" t="s">
        <v>8260</v>
      </c>
      <c r="G1088" t="s">
        <v>32</v>
      </c>
      <c r="H1088" t="str">
        <f t="shared" si="405"/>
        <v>13</v>
      </c>
      <c r="I1088" t="str">
        <f t="shared" si="406"/>
        <v>Jul</v>
      </c>
      <c r="J1088" t="s">
        <v>33</v>
      </c>
      <c r="K1088" t="str">
        <f t="shared" si="407"/>
        <v>18</v>
      </c>
      <c r="L1088" t="str">
        <f t="shared" si="408"/>
        <v>Jul</v>
      </c>
      <c r="M1088">
        <v>5</v>
      </c>
      <c r="N1088">
        <f t="shared" si="409"/>
        <v>5</v>
      </c>
      <c r="O1088">
        <f t="shared" si="410"/>
        <v>0</v>
      </c>
      <c r="P1088">
        <f t="shared" si="411"/>
        <v>0</v>
      </c>
      <c r="Q1088" t="s">
        <v>162</v>
      </c>
      <c r="R1088" t="s">
        <v>17</v>
      </c>
      <c r="S1088">
        <v>2</v>
      </c>
      <c r="T1088">
        <v>2</v>
      </c>
      <c r="U1088" s="2">
        <f>SUMIFS(Magelan!L:L,Magelan!D:D,'Резервации 2026'!E1088)</f>
        <v>1807.6758775000001</v>
      </c>
      <c r="V1088" s="2">
        <f t="shared" si="429"/>
        <v>361.53517550000004</v>
      </c>
      <c r="X1088" t="s">
        <v>3099</v>
      </c>
      <c r="Y1088" t="s">
        <v>3215</v>
      </c>
      <c r="Z1088" t="str">
        <f t="shared" si="412"/>
        <v>Dec</v>
      </c>
      <c r="AA1088" s="6">
        <f t="shared" si="427"/>
        <v>0</v>
      </c>
      <c r="AB1088" s="6">
        <f t="shared" si="427"/>
        <v>0</v>
      </c>
      <c r="AC1088" s="6">
        <f t="shared" si="427"/>
        <v>5</v>
      </c>
      <c r="AD1088" s="6">
        <f t="shared" si="427"/>
        <v>0</v>
      </c>
      <c r="AE1088" s="6">
        <f t="shared" si="427"/>
        <v>0</v>
      </c>
      <c r="AF1088" s="6">
        <f t="shared" si="413"/>
        <v>5</v>
      </c>
      <c r="AG1088" s="6">
        <f t="shared" si="414"/>
        <v>0</v>
      </c>
      <c r="AH1088" s="14" t="str">
        <f>LEFT(X1088,2)&amp;"."&amp;VLOOKUP(MID(X1088,4,3),'Data validation'!$A$1:$B$12,2,FALSE)&amp;".2025"</f>
        <v>02.12.2025</v>
      </c>
      <c r="AI1088">
        <f t="shared" si="415"/>
        <v>49</v>
      </c>
      <c r="AJ1088" t="str">
        <f>H1088&amp;"."&amp;VLOOKUP(I1088,'Data validation'!$A$1:$B$12,2,FALSE)&amp;".2026"</f>
        <v>13.07.2026</v>
      </c>
      <c r="AK1088">
        <f t="shared" si="416"/>
        <v>29</v>
      </c>
      <c r="AL1088" t="e">
        <f>VLOOKUP(E1088,[2]Sheet1!$A:$B,2,FALSE)</f>
        <v>#N/A</v>
      </c>
    </row>
    <row r="1089" spans="1:38" x14ac:dyDescent="0.25">
      <c r="A1089" t="str">
        <f>VLOOKUP(Q1089,'Data validation'!$K$2:$L$50,2,FALSE)</f>
        <v>TO</v>
      </c>
      <c r="B1089">
        <f t="shared" si="402"/>
        <v>0</v>
      </c>
      <c r="C1089">
        <f t="shared" si="403"/>
        <v>5</v>
      </c>
      <c r="D1089">
        <f t="shared" si="404"/>
        <v>0</v>
      </c>
      <c r="E1089">
        <v>8328</v>
      </c>
      <c r="F1089" t="s">
        <v>8261</v>
      </c>
      <c r="G1089" t="s">
        <v>313</v>
      </c>
      <c r="H1089" t="str">
        <f t="shared" si="405"/>
        <v>05</v>
      </c>
      <c r="I1089" t="str">
        <f t="shared" si="406"/>
        <v>Jul</v>
      </c>
      <c r="J1089" t="s">
        <v>182</v>
      </c>
      <c r="K1089" t="str">
        <f t="shared" si="407"/>
        <v>10</v>
      </c>
      <c r="L1089" t="str">
        <f t="shared" si="408"/>
        <v>Jul</v>
      </c>
      <c r="M1089">
        <v>5</v>
      </c>
      <c r="N1089">
        <f t="shared" si="409"/>
        <v>5</v>
      </c>
      <c r="O1089">
        <f t="shared" si="410"/>
        <v>0</v>
      </c>
      <c r="P1089">
        <f t="shared" si="411"/>
        <v>0</v>
      </c>
      <c r="Q1089" t="s">
        <v>81</v>
      </c>
      <c r="R1089" t="s">
        <v>48</v>
      </c>
      <c r="S1089">
        <v>2</v>
      </c>
      <c r="T1089">
        <v>1</v>
      </c>
      <c r="U1089" s="2">
        <f>SUMIFS(SLR!L:L,SLR!D:D,'Резервации 2026'!E1089)</f>
        <v>1446.9425922999999</v>
      </c>
      <c r="V1089" s="2">
        <f t="shared" si="429"/>
        <v>289.38851846</v>
      </c>
      <c r="W1089" t="s">
        <v>262</v>
      </c>
      <c r="X1089" t="s">
        <v>798</v>
      </c>
      <c r="Y1089" t="s">
        <v>768</v>
      </c>
      <c r="Z1089" t="str">
        <f t="shared" si="412"/>
        <v>Nov</v>
      </c>
      <c r="AA1089" s="6">
        <f t="shared" si="427"/>
        <v>0</v>
      </c>
      <c r="AB1089" s="6">
        <f t="shared" si="427"/>
        <v>0</v>
      </c>
      <c r="AC1089" s="6">
        <f t="shared" si="427"/>
        <v>5</v>
      </c>
      <c r="AD1089" s="6">
        <f t="shared" si="427"/>
        <v>0</v>
      </c>
      <c r="AE1089" s="6">
        <f t="shared" si="427"/>
        <v>0</v>
      </c>
      <c r="AF1089" s="6">
        <f t="shared" si="413"/>
        <v>5</v>
      </c>
      <c r="AG1089" s="6">
        <f t="shared" si="414"/>
        <v>0</v>
      </c>
      <c r="AH1089" s="14" t="str">
        <f>LEFT(X1089,2)&amp;"."&amp;VLOOKUP(MID(X1089,4,3),'Data validation'!$A$1:$B$12,2,FALSE)&amp;".2025"</f>
        <v>11.11.2025</v>
      </c>
      <c r="AI1089">
        <f t="shared" si="415"/>
        <v>46</v>
      </c>
      <c r="AJ1089" t="str">
        <f>H1089&amp;"."&amp;VLOOKUP(I1089,'Data validation'!$A$1:$B$12,2,FALSE)&amp;".2026"</f>
        <v>05.07.2026</v>
      </c>
      <c r="AK1089">
        <f t="shared" si="416"/>
        <v>28</v>
      </c>
      <c r="AL1089" t="e">
        <f>VLOOKUP(E1089,[2]Sheet1!$A:$B,2,FALSE)</f>
        <v>#N/A</v>
      </c>
    </row>
    <row r="1090" spans="1:38" x14ac:dyDescent="0.25">
      <c r="A1090" t="str">
        <f>VLOOKUP(Q1090,'Data validation'!$K$2:$L$50,2,FALSE)</f>
        <v>BOOKING</v>
      </c>
      <c r="B1090">
        <f t="shared" ref="B1090:B1153" si="430">AA1090+IF(I1090="Jun",IF(_xlfn.NUMBERVALUE(H1090)&gt;14,0,IF(_xlfn.NUMBERVALUE(K1090)&lt;14,M1090,15-_xlfn.NUMBERVALUE(H1090))),0)</f>
        <v>0</v>
      </c>
      <c r="C1090">
        <f t="shared" ref="C1090:C1153" si="431">M1090-B1090-D1090</f>
        <v>0</v>
      </c>
      <c r="D1090">
        <f t="shared" ref="D1090:D1153" si="432">IF(L1090="Jul",IF(_xlfn.NUMBERVALUE(K1090)&lt;11,0,IF(I1090="Jul",IF(_xlfn.NUMBERVALUE(H1090)&gt;11,M1090,_xlfn.NUMBERVALUE(K1090)-11),0)),0)+IF(L1090="Aug",IF(_xlfn.NUMBERVALUE(K1090)&gt;24,IF(_xlfn.NUMBERVALUE(H1090)&gt;24,0,25-_xlfn.NUMBERVALUE(H1090)),IF(I1090="Aug",M1090,_xlfn.NUMBERVALUE(K1090)-1+32-_xlfn.NUMBERVALUE(H1090))),0)</f>
        <v>4</v>
      </c>
      <c r="E1090">
        <v>9059</v>
      </c>
      <c r="F1090" t="s">
        <v>8218</v>
      </c>
      <c r="G1090" t="s">
        <v>94</v>
      </c>
      <c r="H1090" t="str">
        <f t="shared" ref="H1090:H1153" si="433">LEFT(G1090,2)</f>
        <v>27</v>
      </c>
      <c r="I1090" t="str">
        <f t="shared" ref="I1090:I1153" si="434">MID(G1090,4,3)</f>
        <v>Jul</v>
      </c>
      <c r="J1090" t="s">
        <v>108</v>
      </c>
      <c r="K1090" t="str">
        <f t="shared" ref="K1090:K1153" si="435">LEFT(J1090,2)</f>
        <v>31</v>
      </c>
      <c r="L1090" t="str">
        <f t="shared" ref="L1090:L1153" si="436">MID(J1090,4,3)</f>
        <v>Jul</v>
      </c>
      <c r="M1090">
        <v>4</v>
      </c>
      <c r="N1090">
        <f t="shared" ref="N1090:N1153" si="437">+K1090-H1090</f>
        <v>4</v>
      </c>
      <c r="O1090">
        <f t="shared" ref="O1090:O1153" si="438">IF(I1090=L1090,0,31-H1090)</f>
        <v>0</v>
      </c>
      <c r="P1090">
        <f t="shared" ref="P1090:P1153" si="439">IF(I1090=L1090,0,K1090-1)</f>
        <v>0</v>
      </c>
      <c r="Q1090" t="s">
        <v>587</v>
      </c>
      <c r="R1090" t="s">
        <v>17</v>
      </c>
      <c r="S1090">
        <v>2</v>
      </c>
      <c r="T1090">
        <v>2</v>
      </c>
      <c r="U1090" s="2">
        <v>2383.6005247706421</v>
      </c>
      <c r="V1090" s="2">
        <v>595.90013119266052</v>
      </c>
      <c r="W1090" t="s">
        <v>262</v>
      </c>
      <c r="X1090" t="s">
        <v>3420</v>
      </c>
      <c r="Y1090" t="s">
        <v>3409</v>
      </c>
      <c r="Z1090" t="str">
        <f t="shared" ref="Z1090:Z1153" si="440">MID(X1090,4,3)</f>
        <v>Dec</v>
      </c>
      <c r="AA1090" s="6">
        <f t="shared" si="427"/>
        <v>0</v>
      </c>
      <c r="AB1090" s="6">
        <f t="shared" si="427"/>
        <v>0</v>
      </c>
      <c r="AC1090" s="6">
        <f t="shared" si="427"/>
        <v>4</v>
      </c>
      <c r="AD1090" s="6">
        <f t="shared" si="427"/>
        <v>0</v>
      </c>
      <c r="AE1090" s="6">
        <f t="shared" si="427"/>
        <v>0</v>
      </c>
      <c r="AF1090" s="6">
        <f t="shared" ref="AF1090:AF1153" si="441">SUM(AA1090:AE1090)</f>
        <v>4</v>
      </c>
      <c r="AG1090" s="6">
        <f t="shared" ref="AG1090:AG1153" si="442">+AF1090-M1090</f>
        <v>0</v>
      </c>
      <c r="AH1090" s="14" t="str">
        <f>LEFT(X1090,2)&amp;"."&amp;VLOOKUP(MID(X1090,4,3),'Data validation'!$A$1:$B$12,2,FALSE)&amp;".2025"</f>
        <v>08.12.2025</v>
      </c>
      <c r="AI1090">
        <f t="shared" ref="AI1090:AI1153" si="443">WEEKNUM(AH1090)</f>
        <v>50</v>
      </c>
      <c r="AJ1090" t="str">
        <f>H1090&amp;"."&amp;VLOOKUP(I1090,'Data validation'!$A$1:$B$12,2,FALSE)&amp;".2026"</f>
        <v>27.07.2026</v>
      </c>
      <c r="AK1090">
        <f t="shared" ref="AK1090:AK1153" si="444">WEEKNUM(AJ1090)</f>
        <v>31</v>
      </c>
      <c r="AL1090" t="e">
        <f>VLOOKUP(E1090,[2]Sheet1!$A:$B,2,FALSE)</f>
        <v>#N/A</v>
      </c>
    </row>
    <row r="1091" spans="1:38" x14ac:dyDescent="0.25">
      <c r="A1091" t="str">
        <f>VLOOKUP(Q1091,'Data validation'!$K$2:$L$50,2,FALSE)</f>
        <v>TO</v>
      </c>
      <c r="B1091">
        <f t="shared" si="430"/>
        <v>0</v>
      </c>
      <c r="C1091">
        <f t="shared" si="431"/>
        <v>0</v>
      </c>
      <c r="D1091">
        <f t="shared" si="432"/>
        <v>8</v>
      </c>
      <c r="E1091">
        <v>8986</v>
      </c>
      <c r="F1091" t="s">
        <v>8262</v>
      </c>
      <c r="G1091" t="s">
        <v>114</v>
      </c>
      <c r="H1091" t="str">
        <f t="shared" si="433"/>
        <v>14</v>
      </c>
      <c r="I1091" t="str">
        <f t="shared" si="434"/>
        <v>Jul</v>
      </c>
      <c r="J1091" t="s">
        <v>538</v>
      </c>
      <c r="K1091" t="str">
        <f t="shared" si="435"/>
        <v>22</v>
      </c>
      <c r="L1091" t="str">
        <f t="shared" si="436"/>
        <v>Jul</v>
      </c>
      <c r="M1091">
        <v>8</v>
      </c>
      <c r="N1091">
        <f t="shared" si="437"/>
        <v>8</v>
      </c>
      <c r="O1091">
        <f t="shared" si="438"/>
        <v>0</v>
      </c>
      <c r="P1091">
        <f t="shared" si="439"/>
        <v>0</v>
      </c>
      <c r="Q1091" t="s">
        <v>81</v>
      </c>
      <c r="R1091" t="s">
        <v>17</v>
      </c>
      <c r="S1091">
        <v>2</v>
      </c>
      <c r="T1091">
        <v>1</v>
      </c>
      <c r="U1091" s="2">
        <f>SUMIFS(SLR!L:L,SLR!D:D,'Резервации 2026'!E1091)</f>
        <v>2313.8251231999998</v>
      </c>
      <c r="V1091" s="2">
        <f t="shared" ref="V1091:V1097" si="445">+U1091/M1091</f>
        <v>289.22814039999997</v>
      </c>
      <c r="W1091" t="s">
        <v>262</v>
      </c>
      <c r="X1091" t="s">
        <v>3104</v>
      </c>
      <c r="Y1091" t="s">
        <v>3216</v>
      </c>
      <c r="Z1091" t="str">
        <f t="shared" si="440"/>
        <v>Dec</v>
      </c>
      <c r="AA1091" s="6">
        <f t="shared" si="427"/>
        <v>0</v>
      </c>
      <c r="AB1091" s="6">
        <f t="shared" si="427"/>
        <v>0</v>
      </c>
      <c r="AC1091" s="6">
        <f t="shared" si="427"/>
        <v>8</v>
      </c>
      <c r="AD1091" s="6">
        <f t="shared" si="427"/>
        <v>0</v>
      </c>
      <c r="AE1091" s="6">
        <f t="shared" si="427"/>
        <v>0</v>
      </c>
      <c r="AF1091" s="6">
        <f t="shared" si="441"/>
        <v>8</v>
      </c>
      <c r="AG1091" s="6">
        <f t="shared" si="442"/>
        <v>0</v>
      </c>
      <c r="AH1091" s="14" t="str">
        <f>LEFT(X1091,2)&amp;"."&amp;VLOOKUP(MID(X1091,4,3),'Data validation'!$A$1:$B$12,2,FALSE)&amp;".2025"</f>
        <v>02.12.2025</v>
      </c>
      <c r="AI1091">
        <f t="shared" si="443"/>
        <v>49</v>
      </c>
      <c r="AJ1091" t="str">
        <f>H1091&amp;"."&amp;VLOOKUP(I1091,'Data validation'!$A$1:$B$12,2,FALSE)&amp;".2026"</f>
        <v>14.07.2026</v>
      </c>
      <c r="AK1091">
        <f t="shared" si="444"/>
        <v>29</v>
      </c>
      <c r="AL1091" t="e">
        <f>VLOOKUP(E1091,[2]Sheet1!$A:$B,2,FALSE)</f>
        <v>#N/A</v>
      </c>
    </row>
    <row r="1092" spans="1:38" x14ac:dyDescent="0.25">
      <c r="A1092" t="str">
        <f>VLOOKUP(Q1092,'Data validation'!$K$2:$L$50,2,FALSE)</f>
        <v>TO</v>
      </c>
      <c r="B1092">
        <f t="shared" si="430"/>
        <v>0</v>
      </c>
      <c r="C1092">
        <f t="shared" si="431"/>
        <v>0</v>
      </c>
      <c r="D1092">
        <f t="shared" si="432"/>
        <v>5</v>
      </c>
      <c r="E1092">
        <v>8386</v>
      </c>
      <c r="F1092" t="s">
        <v>8263</v>
      </c>
      <c r="G1092" t="s">
        <v>155</v>
      </c>
      <c r="H1092" t="str">
        <f t="shared" si="433"/>
        <v>19</v>
      </c>
      <c r="I1092" t="str">
        <f t="shared" si="434"/>
        <v>Jul</v>
      </c>
      <c r="J1092" t="s">
        <v>156</v>
      </c>
      <c r="K1092" t="str">
        <f t="shared" si="435"/>
        <v>24</v>
      </c>
      <c r="L1092" t="str">
        <f t="shared" si="436"/>
        <v>Jul</v>
      </c>
      <c r="M1092">
        <v>5</v>
      </c>
      <c r="N1092">
        <f t="shared" si="437"/>
        <v>5</v>
      </c>
      <c r="O1092">
        <f t="shared" si="438"/>
        <v>0</v>
      </c>
      <c r="P1092">
        <f t="shared" si="439"/>
        <v>0</v>
      </c>
      <c r="Q1092" t="s">
        <v>116</v>
      </c>
      <c r="R1092" t="s">
        <v>63</v>
      </c>
      <c r="S1092">
        <v>3</v>
      </c>
      <c r="T1092">
        <v>1</v>
      </c>
      <c r="U1092" s="2">
        <f>SUMIFS(Solvex!L:L,Solvex!D:D,'Резервации 2026'!E1092)</f>
        <v>1845.8145625</v>
      </c>
      <c r="V1092" s="2">
        <f t="shared" si="445"/>
        <v>369.1629125</v>
      </c>
      <c r="W1092" t="s">
        <v>691</v>
      </c>
      <c r="X1092" t="s">
        <v>936</v>
      </c>
      <c r="Y1092" t="s">
        <v>768</v>
      </c>
      <c r="Z1092" t="str">
        <f t="shared" si="440"/>
        <v>Nov</v>
      </c>
      <c r="AA1092" s="6">
        <f t="shared" si="427"/>
        <v>0</v>
      </c>
      <c r="AB1092" s="6">
        <f t="shared" si="427"/>
        <v>0</v>
      </c>
      <c r="AC1092" s="6">
        <f t="shared" si="427"/>
        <v>5</v>
      </c>
      <c r="AD1092" s="6">
        <f t="shared" si="427"/>
        <v>0</v>
      </c>
      <c r="AE1092" s="6">
        <f t="shared" si="427"/>
        <v>0</v>
      </c>
      <c r="AF1092" s="6">
        <f t="shared" si="441"/>
        <v>5</v>
      </c>
      <c r="AG1092" s="6">
        <f t="shared" si="442"/>
        <v>0</v>
      </c>
      <c r="AH1092" s="14" t="str">
        <f>LEFT(X1092,2)&amp;"."&amp;VLOOKUP(MID(X1092,4,3),'Data validation'!$A$1:$B$12,2,FALSE)&amp;".2025"</f>
        <v>11.11.2025</v>
      </c>
      <c r="AI1092">
        <f t="shared" si="443"/>
        <v>46</v>
      </c>
      <c r="AJ1092" t="str">
        <f>H1092&amp;"."&amp;VLOOKUP(I1092,'Data validation'!$A$1:$B$12,2,FALSE)&amp;".2026"</f>
        <v>19.07.2026</v>
      </c>
      <c r="AK1092">
        <f t="shared" si="444"/>
        <v>30</v>
      </c>
      <c r="AL1092" t="e">
        <f>VLOOKUP(E1092,[2]Sheet1!$A:$B,2,FALSE)</f>
        <v>#N/A</v>
      </c>
    </row>
    <row r="1093" spans="1:38" x14ac:dyDescent="0.25">
      <c r="A1093" t="str">
        <f>VLOOKUP(Q1093,'Data validation'!$K$2:$L$50,2,FALSE)</f>
        <v>TO</v>
      </c>
      <c r="B1093">
        <f t="shared" si="430"/>
        <v>0</v>
      </c>
      <c r="C1093">
        <f t="shared" si="431"/>
        <v>0</v>
      </c>
      <c r="D1093">
        <f t="shared" si="432"/>
        <v>6</v>
      </c>
      <c r="E1093">
        <v>9217</v>
      </c>
      <c r="F1093" t="s">
        <v>8264</v>
      </c>
      <c r="G1093" t="s">
        <v>156</v>
      </c>
      <c r="H1093" t="str">
        <f t="shared" si="433"/>
        <v>24</v>
      </c>
      <c r="I1093" t="str">
        <f t="shared" si="434"/>
        <v>Jul</v>
      </c>
      <c r="J1093" t="s">
        <v>167</v>
      </c>
      <c r="K1093" t="str">
        <f t="shared" si="435"/>
        <v>30</v>
      </c>
      <c r="L1093" t="str">
        <f t="shared" si="436"/>
        <v>Jul</v>
      </c>
      <c r="M1093">
        <v>6</v>
      </c>
      <c r="N1093">
        <f t="shared" si="437"/>
        <v>6</v>
      </c>
      <c r="O1093">
        <f t="shared" si="438"/>
        <v>0</v>
      </c>
      <c r="P1093">
        <f t="shared" si="439"/>
        <v>0</v>
      </c>
      <c r="Q1093" t="s">
        <v>162</v>
      </c>
      <c r="R1093" t="s">
        <v>25</v>
      </c>
      <c r="S1093">
        <v>3</v>
      </c>
      <c r="T1093">
        <v>0</v>
      </c>
      <c r="U1093" s="2">
        <f>SUMIFS(Magelan!L:L,Magelan!D:D,'Резервации 2026'!E1093)</f>
        <v>2437.4726958000001</v>
      </c>
      <c r="V1093" s="2">
        <f t="shared" si="445"/>
        <v>406.24544930000002</v>
      </c>
      <c r="W1093" t="s">
        <v>262</v>
      </c>
      <c r="X1093" t="s">
        <v>3732</v>
      </c>
      <c r="Y1093" t="s">
        <v>3708</v>
      </c>
      <c r="Z1093" t="str">
        <f t="shared" si="440"/>
        <v>Dec</v>
      </c>
      <c r="AA1093" s="6">
        <f t="shared" si="427"/>
        <v>0</v>
      </c>
      <c r="AB1093" s="6">
        <f t="shared" si="427"/>
        <v>0</v>
      </c>
      <c r="AC1093" s="6">
        <f t="shared" si="427"/>
        <v>6</v>
      </c>
      <c r="AD1093" s="6">
        <f t="shared" si="427"/>
        <v>0</v>
      </c>
      <c r="AE1093" s="6">
        <f t="shared" si="427"/>
        <v>0</v>
      </c>
      <c r="AF1093" s="6">
        <f t="shared" si="441"/>
        <v>6</v>
      </c>
      <c r="AG1093" s="6">
        <f t="shared" si="442"/>
        <v>0</v>
      </c>
      <c r="AH1093" s="14" t="str">
        <f>LEFT(X1093,2)&amp;"."&amp;VLOOKUP(MID(X1093,4,3),'Data validation'!$A$1:$B$12,2,FALSE)&amp;".2025"</f>
        <v>29.12.2025</v>
      </c>
      <c r="AI1093">
        <f t="shared" si="443"/>
        <v>53</v>
      </c>
      <c r="AJ1093" t="str">
        <f>H1093&amp;"."&amp;VLOOKUP(I1093,'Data validation'!$A$1:$B$12,2,FALSE)&amp;".2026"</f>
        <v>24.07.2026</v>
      </c>
      <c r="AK1093">
        <f t="shared" si="444"/>
        <v>30</v>
      </c>
      <c r="AL1093" t="e">
        <f>VLOOKUP(E1093,[2]Sheet1!$A:$B,2,FALSE)</f>
        <v>#N/A</v>
      </c>
    </row>
    <row r="1094" spans="1:38" x14ac:dyDescent="0.25">
      <c r="A1094" t="str">
        <f>VLOOKUP(Q1094,'Data validation'!$K$2:$L$50,2,FALSE)</f>
        <v>TO</v>
      </c>
      <c r="B1094">
        <f t="shared" si="430"/>
        <v>0</v>
      </c>
      <c r="C1094">
        <f t="shared" si="431"/>
        <v>0</v>
      </c>
      <c r="D1094">
        <f t="shared" si="432"/>
        <v>6</v>
      </c>
      <c r="E1094">
        <v>8104</v>
      </c>
      <c r="F1094" t="s">
        <v>8265</v>
      </c>
      <c r="G1094" t="s">
        <v>84</v>
      </c>
      <c r="H1094" t="str">
        <f t="shared" si="433"/>
        <v>20</v>
      </c>
      <c r="I1094" t="str">
        <f t="shared" si="434"/>
        <v>Jul</v>
      </c>
      <c r="J1094" t="s">
        <v>85</v>
      </c>
      <c r="K1094" t="str">
        <f t="shared" si="435"/>
        <v>26</v>
      </c>
      <c r="L1094" t="str">
        <f t="shared" si="436"/>
        <v>Jul</v>
      </c>
      <c r="M1094">
        <v>6</v>
      </c>
      <c r="N1094">
        <f t="shared" si="437"/>
        <v>6</v>
      </c>
      <c r="O1094">
        <f t="shared" si="438"/>
        <v>0</v>
      </c>
      <c r="P1094">
        <f t="shared" si="439"/>
        <v>0</v>
      </c>
      <c r="Q1094" t="s">
        <v>81</v>
      </c>
      <c r="R1094" t="s">
        <v>17</v>
      </c>
      <c r="S1094">
        <v>2</v>
      </c>
      <c r="T1094">
        <v>1</v>
      </c>
      <c r="U1094" s="2">
        <f>SUMIFS(SLR!L:L,SLR!D:D,'Резервации 2026'!E1094)</f>
        <v>1735.3688423999999</v>
      </c>
      <c r="V1094" s="2">
        <f t="shared" si="445"/>
        <v>289.22814039999997</v>
      </c>
      <c r="W1094" t="s">
        <v>262</v>
      </c>
      <c r="X1094" t="s">
        <v>244</v>
      </c>
      <c r="Y1094" t="s">
        <v>241</v>
      </c>
      <c r="Z1094" t="str">
        <f t="shared" si="440"/>
        <v>Oct</v>
      </c>
      <c r="AA1094" s="6">
        <f t="shared" si="427"/>
        <v>0</v>
      </c>
      <c r="AB1094" s="6">
        <f t="shared" si="427"/>
        <v>0</v>
      </c>
      <c r="AC1094" s="6">
        <f t="shared" si="427"/>
        <v>6</v>
      </c>
      <c r="AD1094" s="6">
        <f t="shared" si="427"/>
        <v>0</v>
      </c>
      <c r="AE1094" s="6">
        <f t="shared" si="427"/>
        <v>0</v>
      </c>
      <c r="AF1094" s="6">
        <f t="shared" si="441"/>
        <v>6</v>
      </c>
      <c r="AG1094" s="6">
        <f t="shared" si="442"/>
        <v>0</v>
      </c>
      <c r="AH1094" s="14" t="str">
        <f>LEFT(X1094,2)&amp;"."&amp;VLOOKUP(MID(X1094,4,3),'Data validation'!$A$1:$B$12,2,FALSE)&amp;".2025"</f>
        <v>30.10.2025</v>
      </c>
      <c r="AI1094">
        <f t="shared" si="443"/>
        <v>44</v>
      </c>
      <c r="AJ1094" t="str">
        <f>H1094&amp;"."&amp;VLOOKUP(I1094,'Data validation'!$A$1:$B$12,2,FALSE)&amp;".2026"</f>
        <v>20.07.2026</v>
      </c>
      <c r="AK1094">
        <f t="shared" si="444"/>
        <v>30</v>
      </c>
      <c r="AL1094" t="e">
        <f>VLOOKUP(E1094,[2]Sheet1!$A:$B,2,FALSE)</f>
        <v>#N/A</v>
      </c>
    </row>
    <row r="1095" spans="1:38" x14ac:dyDescent="0.25">
      <c r="A1095" t="str">
        <f>VLOOKUP(Q1095,'Data validation'!$K$2:$L$50,2,FALSE)</f>
        <v>TO</v>
      </c>
      <c r="B1095">
        <f t="shared" si="430"/>
        <v>0</v>
      </c>
      <c r="C1095">
        <f t="shared" si="431"/>
        <v>0</v>
      </c>
      <c r="D1095">
        <f t="shared" si="432"/>
        <v>6</v>
      </c>
      <c r="E1095">
        <v>9081</v>
      </c>
      <c r="F1095" t="s">
        <v>8266</v>
      </c>
      <c r="G1095" t="s">
        <v>355</v>
      </c>
      <c r="H1095" t="str">
        <f t="shared" si="433"/>
        <v>19</v>
      </c>
      <c r="I1095" t="str">
        <f t="shared" si="434"/>
        <v>Aug</v>
      </c>
      <c r="J1095" t="s">
        <v>523</v>
      </c>
      <c r="K1095" t="str">
        <f t="shared" si="435"/>
        <v>25</v>
      </c>
      <c r="L1095" t="str">
        <f t="shared" si="436"/>
        <v>Aug</v>
      </c>
      <c r="M1095">
        <v>6</v>
      </c>
      <c r="N1095">
        <f t="shared" si="437"/>
        <v>6</v>
      </c>
      <c r="O1095">
        <f t="shared" si="438"/>
        <v>0</v>
      </c>
      <c r="P1095">
        <f t="shared" si="439"/>
        <v>0</v>
      </c>
      <c r="Q1095" t="s">
        <v>56</v>
      </c>
      <c r="R1095" t="s">
        <v>63</v>
      </c>
      <c r="S1095">
        <v>3</v>
      </c>
      <c r="T1095">
        <v>1</v>
      </c>
      <c r="U1095" s="2">
        <f>SUMIFS(Novoton!L:L,Novoton!D:D,'Резервации 2026'!E1095)</f>
        <v>2361.6842833000001</v>
      </c>
      <c r="V1095" s="2">
        <f t="shared" si="445"/>
        <v>393.61404721666668</v>
      </c>
      <c r="X1095" t="s">
        <v>3436</v>
      </c>
      <c r="Y1095" t="s">
        <v>3432</v>
      </c>
      <c r="Z1095" t="str">
        <f t="shared" si="440"/>
        <v>Dec</v>
      </c>
      <c r="AA1095" s="6">
        <f t="shared" si="427"/>
        <v>0</v>
      </c>
      <c r="AB1095" s="6">
        <f t="shared" si="427"/>
        <v>0</v>
      </c>
      <c r="AC1095" s="6">
        <f t="shared" si="427"/>
        <v>0</v>
      </c>
      <c r="AD1095" s="6">
        <f t="shared" si="427"/>
        <v>6</v>
      </c>
      <c r="AE1095" s="6">
        <f t="shared" si="427"/>
        <v>0</v>
      </c>
      <c r="AF1095" s="6">
        <f t="shared" si="441"/>
        <v>6</v>
      </c>
      <c r="AG1095" s="6">
        <f t="shared" si="442"/>
        <v>0</v>
      </c>
      <c r="AH1095" s="14" t="str">
        <f>LEFT(X1095,2)&amp;"."&amp;VLOOKUP(MID(X1095,4,3),'Data validation'!$A$1:$B$12,2,FALSE)&amp;".2025"</f>
        <v>11.12.2025</v>
      </c>
      <c r="AI1095">
        <f t="shared" si="443"/>
        <v>50</v>
      </c>
      <c r="AJ1095" t="str">
        <f>H1095&amp;"."&amp;VLOOKUP(I1095,'Data validation'!$A$1:$B$12,2,FALSE)&amp;".2026"</f>
        <v>19.08.2026</v>
      </c>
      <c r="AK1095">
        <f t="shared" si="444"/>
        <v>34</v>
      </c>
      <c r="AL1095" t="e">
        <f>VLOOKUP(E1095,[2]Sheet1!$A:$B,2,FALSE)</f>
        <v>#N/A</v>
      </c>
    </row>
    <row r="1096" spans="1:38" x14ac:dyDescent="0.25">
      <c r="A1096" t="str">
        <f>VLOOKUP(Q1096,'Data validation'!$K$2:$L$50,2,FALSE)</f>
        <v>TO</v>
      </c>
      <c r="B1096">
        <f t="shared" si="430"/>
        <v>0</v>
      </c>
      <c r="C1096">
        <f t="shared" si="431"/>
        <v>0</v>
      </c>
      <c r="D1096">
        <f t="shared" si="432"/>
        <v>8</v>
      </c>
      <c r="E1096">
        <v>8985</v>
      </c>
      <c r="F1096" t="s">
        <v>8267</v>
      </c>
      <c r="G1096" t="s">
        <v>114</v>
      </c>
      <c r="H1096" t="str">
        <f t="shared" si="433"/>
        <v>14</v>
      </c>
      <c r="I1096" t="str">
        <f t="shared" si="434"/>
        <v>Jul</v>
      </c>
      <c r="J1096" t="s">
        <v>538</v>
      </c>
      <c r="K1096" t="str">
        <f t="shared" si="435"/>
        <v>22</v>
      </c>
      <c r="L1096" t="str">
        <f t="shared" si="436"/>
        <v>Jul</v>
      </c>
      <c r="M1096">
        <v>8</v>
      </c>
      <c r="N1096">
        <f t="shared" si="437"/>
        <v>8</v>
      </c>
      <c r="O1096">
        <f t="shared" si="438"/>
        <v>0</v>
      </c>
      <c r="P1096">
        <f t="shared" si="439"/>
        <v>0</v>
      </c>
      <c r="Q1096" t="s">
        <v>81</v>
      </c>
      <c r="R1096" t="s">
        <v>17</v>
      </c>
      <c r="S1096">
        <v>2</v>
      </c>
      <c r="T1096">
        <v>1</v>
      </c>
      <c r="U1096" s="2">
        <f>SUMIFS(SLR!L:L,SLR!D:D,'Резервации 2026'!E1096)</f>
        <v>2313.8251231999998</v>
      </c>
      <c r="V1096" s="2">
        <f t="shared" si="445"/>
        <v>289.22814039999997</v>
      </c>
      <c r="W1096" t="s">
        <v>262</v>
      </c>
      <c r="X1096" t="s">
        <v>3104</v>
      </c>
      <c r="Y1096" t="s">
        <v>3216</v>
      </c>
      <c r="Z1096" t="str">
        <f t="shared" si="440"/>
        <v>Dec</v>
      </c>
      <c r="AA1096" s="6">
        <f t="shared" si="427"/>
        <v>0</v>
      </c>
      <c r="AB1096" s="6">
        <f t="shared" si="427"/>
        <v>0</v>
      </c>
      <c r="AC1096" s="6">
        <f t="shared" si="427"/>
        <v>8</v>
      </c>
      <c r="AD1096" s="6">
        <f t="shared" si="427"/>
        <v>0</v>
      </c>
      <c r="AE1096" s="6">
        <f t="shared" si="427"/>
        <v>0</v>
      </c>
      <c r="AF1096" s="6">
        <f t="shared" si="441"/>
        <v>8</v>
      </c>
      <c r="AG1096" s="6">
        <f t="shared" si="442"/>
        <v>0</v>
      </c>
      <c r="AH1096" s="14" t="str">
        <f>LEFT(X1096,2)&amp;"."&amp;VLOOKUP(MID(X1096,4,3),'Data validation'!$A$1:$B$12,2,FALSE)&amp;".2025"</f>
        <v>02.12.2025</v>
      </c>
      <c r="AI1096">
        <f t="shared" si="443"/>
        <v>49</v>
      </c>
      <c r="AJ1096" t="str">
        <f>H1096&amp;"."&amp;VLOOKUP(I1096,'Data validation'!$A$1:$B$12,2,FALSE)&amp;".2026"</f>
        <v>14.07.2026</v>
      </c>
      <c r="AK1096">
        <f t="shared" si="444"/>
        <v>29</v>
      </c>
      <c r="AL1096" t="e">
        <f>VLOOKUP(E1096,[2]Sheet1!$A:$B,2,FALSE)</f>
        <v>#N/A</v>
      </c>
    </row>
    <row r="1097" spans="1:38" x14ac:dyDescent="0.25">
      <c r="A1097" t="str">
        <f>VLOOKUP(Q1097,'Data validation'!$K$2:$L$50,2,FALSE)</f>
        <v>TO</v>
      </c>
      <c r="B1097">
        <f t="shared" si="430"/>
        <v>0</v>
      </c>
      <c r="C1097">
        <f t="shared" si="431"/>
        <v>0</v>
      </c>
      <c r="D1097">
        <f t="shared" si="432"/>
        <v>6</v>
      </c>
      <c r="E1097">
        <v>9218</v>
      </c>
      <c r="F1097" t="s">
        <v>8268</v>
      </c>
      <c r="G1097" t="s">
        <v>85</v>
      </c>
      <c r="H1097" t="str">
        <f t="shared" si="433"/>
        <v>26</v>
      </c>
      <c r="I1097" t="str">
        <f t="shared" si="434"/>
        <v>Jul</v>
      </c>
      <c r="J1097" t="s">
        <v>135</v>
      </c>
      <c r="K1097" t="str">
        <f t="shared" si="435"/>
        <v>01</v>
      </c>
      <c r="L1097" t="str">
        <f t="shared" si="436"/>
        <v>Aug</v>
      </c>
      <c r="M1097">
        <v>6</v>
      </c>
      <c r="N1097">
        <f t="shared" si="437"/>
        <v>-25</v>
      </c>
      <c r="O1097">
        <f t="shared" si="438"/>
        <v>5</v>
      </c>
      <c r="P1097">
        <f t="shared" si="439"/>
        <v>0</v>
      </c>
      <c r="Q1097" t="s">
        <v>162</v>
      </c>
      <c r="R1097" t="s">
        <v>20</v>
      </c>
      <c r="S1097">
        <v>2</v>
      </c>
      <c r="T1097">
        <v>1</v>
      </c>
      <c r="U1097" s="2">
        <f>SUMIFS(Magelan!L:L,Magelan!D:D,'Резервации 2026'!E1097)</f>
        <v>1777.3800707999999</v>
      </c>
      <c r="V1097" s="2">
        <f t="shared" si="445"/>
        <v>296.2300118</v>
      </c>
      <c r="W1097" t="s">
        <v>262</v>
      </c>
      <c r="X1097" t="s">
        <v>3734</v>
      </c>
      <c r="Y1097" t="s">
        <v>3708</v>
      </c>
      <c r="Z1097" t="str">
        <f t="shared" si="440"/>
        <v>Dec</v>
      </c>
      <c r="AA1097" s="6">
        <f t="shared" si="427"/>
        <v>0</v>
      </c>
      <c r="AB1097" s="6">
        <f t="shared" si="427"/>
        <v>0</v>
      </c>
      <c r="AC1097" s="6">
        <f t="shared" si="427"/>
        <v>5</v>
      </c>
      <c r="AD1097" s="6">
        <f t="shared" si="427"/>
        <v>0</v>
      </c>
      <c r="AE1097" s="6">
        <f t="shared" si="427"/>
        <v>0</v>
      </c>
      <c r="AF1097" s="6">
        <f t="shared" si="441"/>
        <v>5</v>
      </c>
      <c r="AG1097" s="6">
        <f t="shared" si="442"/>
        <v>-1</v>
      </c>
      <c r="AH1097" s="14" t="str">
        <f>LEFT(X1097,2)&amp;"."&amp;VLOOKUP(MID(X1097,4,3),'Data validation'!$A$1:$B$12,2,FALSE)&amp;".2025"</f>
        <v>29.12.2025</v>
      </c>
      <c r="AI1097">
        <f t="shared" si="443"/>
        <v>53</v>
      </c>
      <c r="AJ1097" t="str">
        <f>H1097&amp;"."&amp;VLOOKUP(I1097,'Data validation'!$A$1:$B$12,2,FALSE)&amp;".2026"</f>
        <v>26.07.2026</v>
      </c>
      <c r="AK1097">
        <f t="shared" si="444"/>
        <v>31</v>
      </c>
      <c r="AL1097" t="e">
        <f>VLOOKUP(E1097,[2]Sheet1!$A:$B,2,FALSE)</f>
        <v>#N/A</v>
      </c>
    </row>
    <row r="1098" spans="1:38" x14ac:dyDescent="0.25">
      <c r="A1098" t="str">
        <f>VLOOKUP(Q1098,'Data validation'!$K$2:$L$50,2,FALSE)</f>
        <v>TOPOLA SKIES</v>
      </c>
      <c r="B1098">
        <f t="shared" si="430"/>
        <v>0</v>
      </c>
      <c r="C1098">
        <f t="shared" si="431"/>
        <v>0</v>
      </c>
      <c r="D1098">
        <f t="shared" si="432"/>
        <v>5</v>
      </c>
      <c r="E1098">
        <v>8816</v>
      </c>
      <c r="F1098" t="s">
        <v>8269</v>
      </c>
      <c r="G1098" t="s">
        <v>33</v>
      </c>
      <c r="H1098" t="str">
        <f t="shared" si="433"/>
        <v>18</v>
      </c>
      <c r="I1098" t="str">
        <f t="shared" si="434"/>
        <v>Jul</v>
      </c>
      <c r="J1098" t="s">
        <v>528</v>
      </c>
      <c r="K1098" t="str">
        <f t="shared" si="435"/>
        <v>23</v>
      </c>
      <c r="L1098" t="str">
        <f t="shared" si="436"/>
        <v>Jul</v>
      </c>
      <c r="M1098">
        <v>5</v>
      </c>
      <c r="N1098">
        <f t="shared" si="437"/>
        <v>5</v>
      </c>
      <c r="O1098">
        <f t="shared" si="438"/>
        <v>0</v>
      </c>
      <c r="P1098">
        <f t="shared" si="439"/>
        <v>0</v>
      </c>
      <c r="Q1098" t="s">
        <v>35</v>
      </c>
      <c r="R1098" t="s">
        <v>63</v>
      </c>
      <c r="S1098">
        <v>2</v>
      </c>
      <c r="T1098">
        <v>2</v>
      </c>
      <c r="U1098" s="2">
        <v>2223.2762949541279</v>
      </c>
      <c r="V1098" s="2">
        <v>444.65525899082564</v>
      </c>
      <c r="X1098" t="s">
        <v>1628</v>
      </c>
      <c r="Y1098" t="s">
        <v>1946</v>
      </c>
      <c r="Z1098" t="str">
        <f t="shared" si="440"/>
        <v>Nov</v>
      </c>
      <c r="AA1098" s="6">
        <f t="shared" si="427"/>
        <v>0</v>
      </c>
      <c r="AB1098" s="6">
        <f t="shared" si="427"/>
        <v>0</v>
      </c>
      <c r="AC1098" s="6">
        <f t="shared" si="427"/>
        <v>5</v>
      </c>
      <c r="AD1098" s="6">
        <f t="shared" si="427"/>
        <v>0</v>
      </c>
      <c r="AE1098" s="6">
        <f t="shared" si="427"/>
        <v>0</v>
      </c>
      <c r="AF1098" s="6">
        <f t="shared" si="441"/>
        <v>5</v>
      </c>
      <c r="AG1098" s="6">
        <f t="shared" si="442"/>
        <v>0</v>
      </c>
      <c r="AH1098" s="14" t="str">
        <f>LEFT(X1098,2)&amp;"."&amp;VLOOKUP(MID(X1098,4,3),'Data validation'!$A$1:$B$12,2,FALSE)&amp;".2025"</f>
        <v>25.11.2025</v>
      </c>
      <c r="AI1098">
        <f t="shared" si="443"/>
        <v>48</v>
      </c>
      <c r="AJ1098" t="str">
        <f>H1098&amp;"."&amp;VLOOKUP(I1098,'Data validation'!$A$1:$B$12,2,FALSE)&amp;".2026"</f>
        <v>18.07.2026</v>
      </c>
      <c r="AK1098">
        <f t="shared" si="444"/>
        <v>29</v>
      </c>
      <c r="AL1098" t="e">
        <f>VLOOKUP(E1098,[2]Sheet1!$A:$B,2,FALSE)</f>
        <v>#N/A</v>
      </c>
    </row>
    <row r="1099" spans="1:38" x14ac:dyDescent="0.25">
      <c r="A1099" t="str">
        <f>VLOOKUP(Q1099,'Data validation'!$K$2:$L$50,2,FALSE)</f>
        <v>TO</v>
      </c>
      <c r="B1099">
        <f t="shared" si="430"/>
        <v>0</v>
      </c>
      <c r="C1099">
        <f t="shared" si="431"/>
        <v>5</v>
      </c>
      <c r="D1099">
        <f t="shared" si="432"/>
        <v>0</v>
      </c>
      <c r="E1099">
        <v>9175</v>
      </c>
      <c r="F1099" t="s">
        <v>8270</v>
      </c>
      <c r="G1099" t="s">
        <v>173</v>
      </c>
      <c r="H1099" t="str">
        <f t="shared" si="433"/>
        <v>06</v>
      </c>
      <c r="I1099" t="str">
        <f t="shared" si="434"/>
        <v>Jul</v>
      </c>
      <c r="J1099" t="s">
        <v>323</v>
      </c>
      <c r="K1099" t="str">
        <f t="shared" si="435"/>
        <v>11</v>
      </c>
      <c r="L1099" t="str">
        <f t="shared" si="436"/>
        <v>Jul</v>
      </c>
      <c r="M1099">
        <v>5</v>
      </c>
      <c r="N1099">
        <f t="shared" si="437"/>
        <v>5</v>
      </c>
      <c r="O1099">
        <f t="shared" si="438"/>
        <v>0</v>
      </c>
      <c r="P1099">
        <f t="shared" si="439"/>
        <v>0</v>
      </c>
      <c r="Q1099" t="s">
        <v>81</v>
      </c>
      <c r="R1099" t="s">
        <v>63</v>
      </c>
      <c r="S1099">
        <v>2</v>
      </c>
      <c r="T1099">
        <v>1</v>
      </c>
      <c r="U1099" s="2">
        <f>SUMIFS(SLR!L:L,SLR!D:D,'Резервации 2026'!E1099)</f>
        <v>1397.244952</v>
      </c>
      <c r="V1099" s="2">
        <f t="shared" ref="V1099:V1100" si="446">+U1099/M1099</f>
        <v>279.44899040000001</v>
      </c>
      <c r="W1099" t="s">
        <v>262</v>
      </c>
      <c r="X1099" t="s">
        <v>3667</v>
      </c>
      <c r="Y1099" t="s">
        <v>3660</v>
      </c>
      <c r="Z1099" t="str">
        <f t="shared" si="440"/>
        <v>Dec</v>
      </c>
      <c r="AA1099" s="6">
        <f t="shared" si="427"/>
        <v>0</v>
      </c>
      <c r="AB1099" s="6">
        <f t="shared" si="427"/>
        <v>0</v>
      </c>
      <c r="AC1099" s="6">
        <f t="shared" si="427"/>
        <v>5</v>
      </c>
      <c r="AD1099" s="6">
        <f t="shared" si="427"/>
        <v>0</v>
      </c>
      <c r="AE1099" s="6">
        <f t="shared" si="427"/>
        <v>0</v>
      </c>
      <c r="AF1099" s="6">
        <f t="shared" si="441"/>
        <v>5</v>
      </c>
      <c r="AG1099" s="6">
        <f t="shared" si="442"/>
        <v>0</v>
      </c>
      <c r="AH1099" s="14" t="str">
        <f>LEFT(X1099,2)&amp;"."&amp;VLOOKUP(MID(X1099,4,3),'Data validation'!$A$1:$B$12,2,FALSE)&amp;".2025"</f>
        <v>23.12.2025</v>
      </c>
      <c r="AI1099">
        <f t="shared" si="443"/>
        <v>52</v>
      </c>
      <c r="AJ1099" t="str">
        <f>H1099&amp;"."&amp;VLOOKUP(I1099,'Data validation'!$A$1:$B$12,2,FALSE)&amp;".2026"</f>
        <v>06.07.2026</v>
      </c>
      <c r="AK1099">
        <f t="shared" si="444"/>
        <v>28</v>
      </c>
      <c r="AL1099" t="e">
        <f>VLOOKUP(E1099,[2]Sheet1!$A:$B,2,FALSE)</f>
        <v>#N/A</v>
      </c>
    </row>
    <row r="1100" spans="1:38" x14ac:dyDescent="0.25">
      <c r="A1100" t="str">
        <f>VLOOKUP(Q1100,'Data validation'!$K$2:$L$50,2,FALSE)</f>
        <v>TO</v>
      </c>
      <c r="B1100">
        <f t="shared" si="430"/>
        <v>0</v>
      </c>
      <c r="C1100">
        <f t="shared" si="431"/>
        <v>0</v>
      </c>
      <c r="D1100">
        <f t="shared" si="432"/>
        <v>5</v>
      </c>
      <c r="E1100">
        <v>9220</v>
      </c>
      <c r="F1100" t="s">
        <v>8271</v>
      </c>
      <c r="G1100" t="s">
        <v>84</v>
      </c>
      <c r="H1100" t="str">
        <f t="shared" si="433"/>
        <v>20</v>
      </c>
      <c r="I1100" t="str">
        <f t="shared" si="434"/>
        <v>Jul</v>
      </c>
      <c r="J1100" t="s">
        <v>107</v>
      </c>
      <c r="K1100" t="str">
        <f t="shared" si="435"/>
        <v>25</v>
      </c>
      <c r="L1100" t="str">
        <f t="shared" si="436"/>
        <v>Jul</v>
      </c>
      <c r="M1100">
        <v>5</v>
      </c>
      <c r="N1100">
        <f t="shared" si="437"/>
        <v>5</v>
      </c>
      <c r="O1100">
        <f t="shared" si="438"/>
        <v>0</v>
      </c>
      <c r="P1100">
        <f t="shared" si="439"/>
        <v>0</v>
      </c>
      <c r="Q1100" t="s">
        <v>81</v>
      </c>
      <c r="R1100" t="s">
        <v>63</v>
      </c>
      <c r="S1100">
        <v>3</v>
      </c>
      <c r="T1100">
        <v>1</v>
      </c>
      <c r="U1100" s="2">
        <f>SUMIFS(SLR!L:L,SLR!D:D,'Резервации 2026'!E1100)</f>
        <v>1999.5428005000001</v>
      </c>
      <c r="V1100" s="2">
        <f t="shared" si="446"/>
        <v>399.90856010000005</v>
      </c>
      <c r="W1100" t="s">
        <v>262</v>
      </c>
      <c r="X1100" t="s">
        <v>3738</v>
      </c>
      <c r="Y1100" t="s">
        <v>3724</v>
      </c>
      <c r="Z1100" t="str">
        <f t="shared" si="440"/>
        <v>Dec</v>
      </c>
      <c r="AA1100" s="6">
        <f t="shared" si="427"/>
        <v>0</v>
      </c>
      <c r="AB1100" s="6">
        <f t="shared" si="427"/>
        <v>0</v>
      </c>
      <c r="AC1100" s="6">
        <f t="shared" si="427"/>
        <v>5</v>
      </c>
      <c r="AD1100" s="6">
        <f t="shared" si="427"/>
        <v>0</v>
      </c>
      <c r="AE1100" s="6">
        <f t="shared" si="427"/>
        <v>0</v>
      </c>
      <c r="AF1100" s="6">
        <f t="shared" si="441"/>
        <v>5</v>
      </c>
      <c r="AG1100" s="6">
        <f t="shared" si="442"/>
        <v>0</v>
      </c>
      <c r="AH1100" s="14" t="str">
        <f>LEFT(X1100,2)&amp;"."&amp;VLOOKUP(MID(X1100,4,3),'Data validation'!$A$1:$B$12,2,FALSE)&amp;".2025"</f>
        <v>29.12.2025</v>
      </c>
      <c r="AI1100">
        <f t="shared" si="443"/>
        <v>53</v>
      </c>
      <c r="AJ1100" t="str">
        <f>H1100&amp;"."&amp;VLOOKUP(I1100,'Data validation'!$A$1:$B$12,2,FALSE)&amp;".2026"</f>
        <v>20.07.2026</v>
      </c>
      <c r="AK1100">
        <f t="shared" si="444"/>
        <v>30</v>
      </c>
      <c r="AL1100" t="e">
        <f>VLOOKUP(E1100,[2]Sheet1!$A:$B,2,FALSE)</f>
        <v>#N/A</v>
      </c>
    </row>
    <row r="1101" spans="1:38" x14ac:dyDescent="0.25">
      <c r="A1101" t="str">
        <f>VLOOKUP(Q1101,'Data validation'!$K$2:$L$50,2,FALSE)</f>
        <v>TO</v>
      </c>
      <c r="B1101">
        <f t="shared" si="430"/>
        <v>0</v>
      </c>
      <c r="C1101">
        <f t="shared" si="431"/>
        <v>0</v>
      </c>
      <c r="D1101">
        <f t="shared" si="432"/>
        <v>5</v>
      </c>
      <c r="E1101">
        <v>9226</v>
      </c>
      <c r="F1101" t="s">
        <v>8272</v>
      </c>
      <c r="G1101" t="s">
        <v>236</v>
      </c>
      <c r="H1101" t="str">
        <f t="shared" si="433"/>
        <v>17</v>
      </c>
      <c r="I1101" t="str">
        <f t="shared" si="434"/>
        <v>Jul</v>
      </c>
      <c r="J1101" t="s">
        <v>538</v>
      </c>
      <c r="K1101" t="str">
        <f t="shared" si="435"/>
        <v>22</v>
      </c>
      <c r="L1101" t="str">
        <f t="shared" si="436"/>
        <v>Jul</v>
      </c>
      <c r="M1101">
        <v>5</v>
      </c>
      <c r="N1101">
        <f t="shared" si="437"/>
        <v>5</v>
      </c>
      <c r="O1101">
        <f t="shared" si="438"/>
        <v>0</v>
      </c>
      <c r="P1101">
        <f t="shared" si="439"/>
        <v>0</v>
      </c>
      <c r="Q1101" t="s">
        <v>116</v>
      </c>
      <c r="R1101" t="s">
        <v>17</v>
      </c>
      <c r="S1101">
        <v>2</v>
      </c>
      <c r="T1101">
        <v>1</v>
      </c>
      <c r="U1101" s="2">
        <f>SUMIFS(Solvex!L:L,Solvex!D:D,'Резервации 2026'!E1101)</f>
        <v>1446.1407019999999</v>
      </c>
      <c r="V1101" s="2">
        <f>+U1101/M1101</f>
        <v>289.22814039999997</v>
      </c>
      <c r="W1101" t="s">
        <v>262</v>
      </c>
      <c r="X1101" t="s">
        <v>3746</v>
      </c>
      <c r="Y1101" t="s">
        <v>3724</v>
      </c>
      <c r="Z1101" t="str">
        <f t="shared" si="440"/>
        <v>Dec</v>
      </c>
      <c r="AA1101" s="6">
        <f t="shared" si="427"/>
        <v>0</v>
      </c>
      <c r="AB1101" s="6">
        <f t="shared" si="427"/>
        <v>0</v>
      </c>
      <c r="AC1101" s="6">
        <f t="shared" si="427"/>
        <v>5</v>
      </c>
      <c r="AD1101" s="6">
        <f t="shared" si="427"/>
        <v>0</v>
      </c>
      <c r="AE1101" s="6">
        <f t="shared" si="427"/>
        <v>0</v>
      </c>
      <c r="AF1101" s="6">
        <f t="shared" si="441"/>
        <v>5</v>
      </c>
      <c r="AG1101" s="6">
        <f t="shared" si="442"/>
        <v>0</v>
      </c>
      <c r="AH1101" s="14" t="str">
        <f>LEFT(X1101,2)&amp;"."&amp;VLOOKUP(MID(X1101,4,3),'Data validation'!$A$1:$B$12,2,FALSE)&amp;".2025"</f>
        <v>29.12.2025</v>
      </c>
      <c r="AI1101">
        <f t="shared" si="443"/>
        <v>53</v>
      </c>
      <c r="AJ1101" t="str">
        <f>H1101&amp;"."&amp;VLOOKUP(I1101,'Data validation'!$A$1:$B$12,2,FALSE)&amp;".2026"</f>
        <v>17.07.2026</v>
      </c>
      <c r="AK1101">
        <f t="shared" si="444"/>
        <v>29</v>
      </c>
      <c r="AL1101" t="e">
        <f>VLOOKUP(E1101,[2]Sheet1!$A:$B,2,FALSE)</f>
        <v>#N/A</v>
      </c>
    </row>
    <row r="1102" spans="1:38" x14ac:dyDescent="0.25">
      <c r="A1102" t="str">
        <f>VLOOKUP(Q1102,'Data validation'!$K$2:$L$50,2,FALSE)</f>
        <v>TO</v>
      </c>
      <c r="B1102">
        <f t="shared" si="430"/>
        <v>0</v>
      </c>
      <c r="C1102">
        <f t="shared" si="431"/>
        <v>0</v>
      </c>
      <c r="D1102">
        <f t="shared" si="432"/>
        <v>5</v>
      </c>
      <c r="E1102">
        <v>8383</v>
      </c>
      <c r="F1102" t="s">
        <v>8273</v>
      </c>
      <c r="G1102" t="s">
        <v>235</v>
      </c>
      <c r="H1102" t="str">
        <f t="shared" si="433"/>
        <v>12</v>
      </c>
      <c r="I1102" t="str">
        <f t="shared" si="434"/>
        <v>Jul</v>
      </c>
      <c r="J1102" t="s">
        <v>236</v>
      </c>
      <c r="K1102" t="str">
        <f t="shared" si="435"/>
        <v>17</v>
      </c>
      <c r="L1102" t="str">
        <f t="shared" si="436"/>
        <v>Jul</v>
      </c>
      <c r="M1102">
        <v>5</v>
      </c>
      <c r="N1102">
        <f t="shared" si="437"/>
        <v>5</v>
      </c>
      <c r="O1102">
        <f t="shared" si="438"/>
        <v>0</v>
      </c>
      <c r="P1102">
        <f t="shared" si="439"/>
        <v>0</v>
      </c>
      <c r="Q1102" t="s">
        <v>81</v>
      </c>
      <c r="R1102" t="s">
        <v>17</v>
      </c>
      <c r="S1102">
        <v>2</v>
      </c>
      <c r="T1102">
        <v>1</v>
      </c>
      <c r="U1102" s="2">
        <f>SUMIFS(SLR!L:L,SLR!D:D,'Резервации 2026'!E1102)</f>
        <v>1334.9517664999998</v>
      </c>
      <c r="V1102" s="2">
        <f t="shared" ref="V1102:V1106" si="447">+U1102/M1102</f>
        <v>266.99035329999998</v>
      </c>
      <c r="W1102" t="s">
        <v>262</v>
      </c>
      <c r="X1102" t="s">
        <v>933</v>
      </c>
      <c r="Y1102" t="s">
        <v>768</v>
      </c>
      <c r="Z1102" t="str">
        <f t="shared" si="440"/>
        <v>Nov</v>
      </c>
      <c r="AA1102" s="6">
        <f t="shared" si="427"/>
        <v>0</v>
      </c>
      <c r="AB1102" s="6">
        <f t="shared" si="427"/>
        <v>0</v>
      </c>
      <c r="AC1102" s="6">
        <f t="shared" si="427"/>
        <v>5</v>
      </c>
      <c r="AD1102" s="6">
        <f t="shared" si="427"/>
        <v>0</v>
      </c>
      <c r="AE1102" s="6">
        <f t="shared" si="427"/>
        <v>0</v>
      </c>
      <c r="AF1102" s="6">
        <f t="shared" si="441"/>
        <v>5</v>
      </c>
      <c r="AG1102" s="6">
        <f t="shared" si="442"/>
        <v>0</v>
      </c>
      <c r="AH1102" s="14" t="str">
        <f>LEFT(X1102,2)&amp;"."&amp;VLOOKUP(MID(X1102,4,3),'Data validation'!$A$1:$B$12,2,FALSE)&amp;".2025"</f>
        <v>11.11.2025</v>
      </c>
      <c r="AI1102">
        <f t="shared" si="443"/>
        <v>46</v>
      </c>
      <c r="AJ1102" t="str">
        <f>H1102&amp;"."&amp;VLOOKUP(I1102,'Data validation'!$A$1:$B$12,2,FALSE)&amp;".2026"</f>
        <v>12.07.2026</v>
      </c>
      <c r="AK1102">
        <f t="shared" si="444"/>
        <v>29</v>
      </c>
      <c r="AL1102" t="e">
        <f>VLOOKUP(E1102,[2]Sheet1!$A:$B,2,FALSE)</f>
        <v>#N/A</v>
      </c>
    </row>
    <row r="1103" spans="1:38" x14ac:dyDescent="0.25">
      <c r="A1103" t="str">
        <f>VLOOKUP(Q1103,'Data validation'!$K$2:$L$50,2,FALSE)</f>
        <v>TO</v>
      </c>
      <c r="B1103">
        <f t="shared" si="430"/>
        <v>0</v>
      </c>
      <c r="C1103">
        <f t="shared" si="431"/>
        <v>0</v>
      </c>
      <c r="D1103">
        <f t="shared" si="432"/>
        <v>5</v>
      </c>
      <c r="E1103">
        <v>8858</v>
      </c>
      <c r="F1103" t="s">
        <v>8274</v>
      </c>
      <c r="G1103" t="s">
        <v>85</v>
      </c>
      <c r="H1103" t="str">
        <f t="shared" si="433"/>
        <v>26</v>
      </c>
      <c r="I1103" t="str">
        <f t="shared" si="434"/>
        <v>Jul</v>
      </c>
      <c r="J1103" t="s">
        <v>108</v>
      </c>
      <c r="K1103" t="str">
        <f t="shared" si="435"/>
        <v>31</v>
      </c>
      <c r="L1103" t="str">
        <f t="shared" si="436"/>
        <v>Jul</v>
      </c>
      <c r="M1103">
        <v>5</v>
      </c>
      <c r="N1103">
        <f t="shared" si="437"/>
        <v>5</v>
      </c>
      <c r="O1103">
        <f t="shared" si="438"/>
        <v>0</v>
      </c>
      <c r="P1103">
        <f t="shared" si="439"/>
        <v>0</v>
      </c>
      <c r="Q1103" t="s">
        <v>81</v>
      </c>
      <c r="R1103" t="s">
        <v>20</v>
      </c>
      <c r="S1103">
        <v>2</v>
      </c>
      <c r="T1103">
        <v>0</v>
      </c>
      <c r="U1103" s="2">
        <f>SUMIFS(SLR!L:L,SLR!D:D,'Резервации 2026'!E1103)</f>
        <v>1481.1500589999998</v>
      </c>
      <c r="V1103" s="2">
        <f t="shared" si="447"/>
        <v>296.23001179999994</v>
      </c>
      <c r="W1103" t="s">
        <v>262</v>
      </c>
      <c r="X1103" t="s">
        <v>2069</v>
      </c>
      <c r="Y1103" t="s">
        <v>1996</v>
      </c>
      <c r="Z1103" t="str">
        <f t="shared" si="440"/>
        <v>Nov</v>
      </c>
      <c r="AA1103" s="6">
        <f t="shared" si="427"/>
        <v>0</v>
      </c>
      <c r="AB1103" s="6">
        <f t="shared" si="427"/>
        <v>0</v>
      </c>
      <c r="AC1103" s="6">
        <f t="shared" si="427"/>
        <v>5</v>
      </c>
      <c r="AD1103" s="6">
        <f t="shared" si="427"/>
        <v>0</v>
      </c>
      <c r="AE1103" s="6">
        <f t="shared" si="427"/>
        <v>0</v>
      </c>
      <c r="AF1103" s="6">
        <f t="shared" si="441"/>
        <v>5</v>
      </c>
      <c r="AG1103" s="6">
        <f t="shared" si="442"/>
        <v>0</v>
      </c>
      <c r="AH1103" s="14" t="str">
        <f>LEFT(X1103,2)&amp;"."&amp;VLOOKUP(MID(X1103,4,3),'Data validation'!$A$1:$B$12,2,FALSE)&amp;".2025"</f>
        <v>26.11.2025</v>
      </c>
      <c r="AI1103">
        <f t="shared" si="443"/>
        <v>48</v>
      </c>
      <c r="AJ1103" t="str">
        <f>H1103&amp;"."&amp;VLOOKUP(I1103,'Data validation'!$A$1:$B$12,2,FALSE)&amp;".2026"</f>
        <v>26.07.2026</v>
      </c>
      <c r="AK1103">
        <f t="shared" si="444"/>
        <v>31</v>
      </c>
      <c r="AL1103" t="e">
        <f>VLOOKUP(E1103,[2]Sheet1!$A:$B,2,FALSE)</f>
        <v>#N/A</v>
      </c>
    </row>
    <row r="1104" spans="1:38" x14ac:dyDescent="0.25">
      <c r="A1104" t="str">
        <f>VLOOKUP(Q1104,'Data validation'!$K$2:$L$50,2,FALSE)</f>
        <v>TO</v>
      </c>
      <c r="B1104">
        <f t="shared" si="430"/>
        <v>0</v>
      </c>
      <c r="C1104">
        <f t="shared" si="431"/>
        <v>0</v>
      </c>
      <c r="D1104">
        <f t="shared" si="432"/>
        <v>6</v>
      </c>
      <c r="E1104">
        <v>8463</v>
      </c>
      <c r="F1104" t="s">
        <v>8275</v>
      </c>
      <c r="G1104" t="s">
        <v>156</v>
      </c>
      <c r="H1104" t="str">
        <f t="shared" si="433"/>
        <v>24</v>
      </c>
      <c r="I1104" t="str">
        <f t="shared" si="434"/>
        <v>Jul</v>
      </c>
      <c r="J1104" t="s">
        <v>167</v>
      </c>
      <c r="K1104" t="str">
        <f t="shared" si="435"/>
        <v>30</v>
      </c>
      <c r="L1104" t="str">
        <f t="shared" si="436"/>
        <v>Jul</v>
      </c>
      <c r="M1104">
        <v>6</v>
      </c>
      <c r="N1104">
        <f t="shared" si="437"/>
        <v>6</v>
      </c>
      <c r="O1104">
        <f t="shared" si="438"/>
        <v>0</v>
      </c>
      <c r="P1104">
        <f t="shared" si="439"/>
        <v>0</v>
      </c>
      <c r="Q1104" t="s">
        <v>116</v>
      </c>
      <c r="R1104" t="s">
        <v>20</v>
      </c>
      <c r="S1104">
        <v>2</v>
      </c>
      <c r="T1104">
        <v>0</v>
      </c>
      <c r="U1104" s="2">
        <f>SUMIFS(Solvex!L:L,Solvex!D:D,'Резервации 2026'!E1104)</f>
        <v>1640.7849035999998</v>
      </c>
      <c r="V1104" s="2">
        <f t="shared" si="447"/>
        <v>273.46415059999998</v>
      </c>
      <c r="W1104" t="s">
        <v>691</v>
      </c>
      <c r="X1104" t="s">
        <v>1120</v>
      </c>
      <c r="Y1104" t="s">
        <v>1051</v>
      </c>
      <c r="Z1104" t="str">
        <f t="shared" si="440"/>
        <v>Nov</v>
      </c>
      <c r="AA1104" s="6">
        <f t="shared" si="427"/>
        <v>0</v>
      </c>
      <c r="AB1104" s="6">
        <f t="shared" si="427"/>
        <v>0</v>
      </c>
      <c r="AC1104" s="6">
        <f t="shared" si="427"/>
        <v>6</v>
      </c>
      <c r="AD1104" s="6">
        <f t="shared" si="427"/>
        <v>0</v>
      </c>
      <c r="AE1104" s="6">
        <f t="shared" si="427"/>
        <v>0</v>
      </c>
      <c r="AF1104" s="6">
        <f t="shared" si="441"/>
        <v>6</v>
      </c>
      <c r="AG1104" s="6">
        <f t="shared" si="442"/>
        <v>0</v>
      </c>
      <c r="AH1104" s="14" t="str">
        <f>LEFT(X1104,2)&amp;"."&amp;VLOOKUP(MID(X1104,4,3),'Data validation'!$A$1:$B$12,2,FALSE)&amp;".2025"</f>
        <v>13.11.2025</v>
      </c>
      <c r="AI1104">
        <f t="shared" si="443"/>
        <v>46</v>
      </c>
      <c r="AJ1104" t="str">
        <f>H1104&amp;"."&amp;VLOOKUP(I1104,'Data validation'!$A$1:$B$12,2,FALSE)&amp;".2026"</f>
        <v>24.07.2026</v>
      </c>
      <c r="AK1104">
        <f t="shared" si="444"/>
        <v>30</v>
      </c>
      <c r="AL1104" t="e">
        <f>VLOOKUP(E1104,[2]Sheet1!$A:$B,2,FALSE)</f>
        <v>#N/A</v>
      </c>
    </row>
    <row r="1105" spans="1:38" x14ac:dyDescent="0.25">
      <c r="A1105" t="str">
        <f>VLOOKUP(Q1105,'Data validation'!$K$2:$L$50,2,FALSE)</f>
        <v>TO</v>
      </c>
      <c r="B1105">
        <f t="shared" si="430"/>
        <v>0</v>
      </c>
      <c r="C1105">
        <f t="shared" si="431"/>
        <v>0</v>
      </c>
      <c r="D1105">
        <f t="shared" si="432"/>
        <v>6</v>
      </c>
      <c r="E1105">
        <v>9304</v>
      </c>
      <c r="F1105" t="s">
        <v>8276</v>
      </c>
      <c r="G1105" t="s">
        <v>114</v>
      </c>
      <c r="H1105" t="str">
        <f t="shared" si="433"/>
        <v>14</v>
      </c>
      <c r="I1105" t="str">
        <f t="shared" si="434"/>
        <v>Jul</v>
      </c>
      <c r="J1105" t="s">
        <v>84</v>
      </c>
      <c r="K1105" t="str">
        <f t="shared" si="435"/>
        <v>20</v>
      </c>
      <c r="L1105" t="str">
        <f t="shared" si="436"/>
        <v>Jul</v>
      </c>
      <c r="M1105">
        <v>6</v>
      </c>
      <c r="N1105">
        <f t="shared" si="437"/>
        <v>6</v>
      </c>
      <c r="O1105">
        <f t="shared" si="438"/>
        <v>0</v>
      </c>
      <c r="P1105">
        <f t="shared" si="439"/>
        <v>0</v>
      </c>
      <c r="Q1105" t="s">
        <v>116</v>
      </c>
      <c r="R1105" t="s">
        <v>20</v>
      </c>
      <c r="S1105">
        <v>1</v>
      </c>
      <c r="T1105">
        <v>1</v>
      </c>
      <c r="U1105" s="2">
        <f>SUMIFS(Solvex!L:L,Solvex!D:D,'Резервации 2026'!E1105)</f>
        <v>1244.1425796000001</v>
      </c>
      <c r="V1105" s="2">
        <f t="shared" si="447"/>
        <v>207.35709660000001</v>
      </c>
      <c r="W1105" t="s">
        <v>262</v>
      </c>
      <c r="X1105" t="s">
        <v>3852</v>
      </c>
      <c r="Y1105" t="s">
        <v>3819</v>
      </c>
      <c r="Z1105" t="str">
        <f t="shared" si="440"/>
        <v>Dec</v>
      </c>
      <c r="AA1105" s="6">
        <f t="shared" si="427"/>
        <v>0</v>
      </c>
      <c r="AB1105" s="6">
        <f t="shared" si="427"/>
        <v>0</v>
      </c>
      <c r="AC1105" s="6">
        <f t="shared" si="427"/>
        <v>6</v>
      </c>
      <c r="AD1105" s="6">
        <f t="shared" si="427"/>
        <v>0</v>
      </c>
      <c r="AE1105" s="6">
        <f t="shared" si="427"/>
        <v>0</v>
      </c>
      <c r="AF1105" s="6">
        <f t="shared" si="441"/>
        <v>6</v>
      </c>
      <c r="AG1105" s="6">
        <f t="shared" si="442"/>
        <v>0</v>
      </c>
      <c r="AH1105" s="14" t="str">
        <f>LEFT(X1105,2)&amp;"."&amp;VLOOKUP(MID(X1105,4,3),'Data validation'!$A$1:$B$12,2,FALSE)&amp;".2025"</f>
        <v>31.12.2025</v>
      </c>
      <c r="AI1105">
        <f t="shared" si="443"/>
        <v>53</v>
      </c>
      <c r="AJ1105" t="str">
        <f>H1105&amp;"."&amp;VLOOKUP(I1105,'Data validation'!$A$1:$B$12,2,FALSE)&amp;".2026"</f>
        <v>14.07.2026</v>
      </c>
      <c r="AK1105">
        <f t="shared" si="444"/>
        <v>29</v>
      </c>
      <c r="AL1105" t="e">
        <f>VLOOKUP(E1105,[2]Sheet1!$A:$B,2,FALSE)</f>
        <v>#N/A</v>
      </c>
    </row>
    <row r="1106" spans="1:38" x14ac:dyDescent="0.25">
      <c r="A1106" t="str">
        <f>VLOOKUP(Q1106,'Data validation'!$K$2:$L$50,2,FALSE)</f>
        <v>TO</v>
      </c>
      <c r="B1106">
        <f t="shared" si="430"/>
        <v>0</v>
      </c>
      <c r="C1106">
        <f t="shared" si="431"/>
        <v>7</v>
      </c>
      <c r="D1106">
        <f t="shared" si="432"/>
        <v>0</v>
      </c>
      <c r="E1106">
        <v>8872</v>
      </c>
      <c r="F1106" t="s">
        <v>8277</v>
      </c>
      <c r="G1106" t="s">
        <v>45</v>
      </c>
      <c r="H1106" t="str">
        <f t="shared" si="433"/>
        <v>04</v>
      </c>
      <c r="I1106" t="str">
        <f t="shared" si="434"/>
        <v>Jul</v>
      </c>
      <c r="J1106" t="s">
        <v>323</v>
      </c>
      <c r="K1106" t="str">
        <f t="shared" si="435"/>
        <v>11</v>
      </c>
      <c r="L1106" t="str">
        <f t="shared" si="436"/>
        <v>Jul</v>
      </c>
      <c r="M1106">
        <v>7</v>
      </c>
      <c r="N1106">
        <f t="shared" si="437"/>
        <v>7</v>
      </c>
      <c r="O1106">
        <f t="shared" si="438"/>
        <v>0</v>
      </c>
      <c r="P1106">
        <f t="shared" si="439"/>
        <v>0</v>
      </c>
      <c r="Q1106" t="s">
        <v>116</v>
      </c>
      <c r="R1106" t="s">
        <v>17</v>
      </c>
      <c r="S1106">
        <v>2</v>
      </c>
      <c r="T1106">
        <v>2</v>
      </c>
      <c r="U1106" s="2">
        <f>SUMIFS(Solvex!L:L,Solvex!D:D,'Резервации 2026'!E1106)</f>
        <v>2355.8950264999999</v>
      </c>
      <c r="V1106" s="2">
        <f t="shared" si="447"/>
        <v>336.55643235714285</v>
      </c>
      <c r="W1106" t="s">
        <v>262</v>
      </c>
      <c r="X1106" t="s">
        <v>2866</v>
      </c>
      <c r="Y1106" t="s">
        <v>2084</v>
      </c>
      <c r="Z1106" t="str">
        <f t="shared" si="440"/>
        <v>Nov</v>
      </c>
      <c r="AA1106" s="6">
        <f t="shared" si="427"/>
        <v>0</v>
      </c>
      <c r="AB1106" s="6">
        <f t="shared" si="427"/>
        <v>0</v>
      </c>
      <c r="AC1106" s="6">
        <f t="shared" si="427"/>
        <v>7</v>
      </c>
      <c r="AD1106" s="6">
        <f t="shared" si="427"/>
        <v>0</v>
      </c>
      <c r="AE1106" s="6">
        <f t="shared" si="427"/>
        <v>0</v>
      </c>
      <c r="AF1106" s="6">
        <f t="shared" si="441"/>
        <v>7</v>
      </c>
      <c r="AG1106" s="6">
        <f t="shared" si="442"/>
        <v>0</v>
      </c>
      <c r="AH1106" s="14" t="str">
        <f>LEFT(X1106,2)&amp;"."&amp;VLOOKUP(MID(X1106,4,3),'Data validation'!$A$1:$B$12,2,FALSE)&amp;".2025"</f>
        <v>27.11.2025</v>
      </c>
      <c r="AI1106">
        <f t="shared" si="443"/>
        <v>48</v>
      </c>
      <c r="AJ1106" t="str">
        <f>H1106&amp;"."&amp;VLOOKUP(I1106,'Data validation'!$A$1:$B$12,2,FALSE)&amp;".2026"</f>
        <v>04.07.2026</v>
      </c>
      <c r="AK1106">
        <f t="shared" si="444"/>
        <v>27</v>
      </c>
      <c r="AL1106" t="e">
        <f>VLOOKUP(E1106,[2]Sheet1!$A:$B,2,FALSE)</f>
        <v>#N/A</v>
      </c>
    </row>
    <row r="1107" spans="1:38" x14ac:dyDescent="0.25">
      <c r="A1107" t="str">
        <f>VLOOKUP(Q1107,'Data validation'!$K$2:$L$50,2,FALSE)</f>
        <v>TO</v>
      </c>
      <c r="B1107">
        <f t="shared" si="430"/>
        <v>0</v>
      </c>
      <c r="C1107">
        <f t="shared" si="431"/>
        <v>0</v>
      </c>
      <c r="D1107">
        <f t="shared" si="432"/>
        <v>6</v>
      </c>
      <c r="E1107">
        <v>8442</v>
      </c>
      <c r="F1107" t="s">
        <v>8278</v>
      </c>
      <c r="G1107" t="s">
        <v>85</v>
      </c>
      <c r="H1107" t="str">
        <f t="shared" si="433"/>
        <v>26</v>
      </c>
      <c r="I1107" t="str">
        <f t="shared" si="434"/>
        <v>Jul</v>
      </c>
      <c r="J1107" t="s">
        <v>135</v>
      </c>
      <c r="K1107" t="str">
        <f t="shared" si="435"/>
        <v>01</v>
      </c>
      <c r="L1107" t="str">
        <f t="shared" si="436"/>
        <v>Aug</v>
      </c>
      <c r="M1107">
        <v>6</v>
      </c>
      <c r="N1107">
        <f t="shared" si="437"/>
        <v>-25</v>
      </c>
      <c r="O1107">
        <f t="shared" si="438"/>
        <v>5</v>
      </c>
      <c r="P1107">
        <f t="shared" si="439"/>
        <v>0</v>
      </c>
      <c r="Q1107" t="s">
        <v>81</v>
      </c>
      <c r="R1107" t="s">
        <v>57</v>
      </c>
      <c r="S1107">
        <v>2</v>
      </c>
      <c r="T1107">
        <v>3</v>
      </c>
      <c r="U1107" s="2">
        <f>SUMIFS(SLR!L:L,SLR!D:D,'Резервации 2026'!E1107)</f>
        <v>2906.8718957999999</v>
      </c>
      <c r="V1107" s="2">
        <f>+U1107/M1107</f>
        <v>484.47864929999997</v>
      </c>
      <c r="W1107" t="s">
        <v>262</v>
      </c>
      <c r="X1107" t="s">
        <v>1068</v>
      </c>
      <c r="Y1107" t="s">
        <v>1051</v>
      </c>
      <c r="Z1107" t="str">
        <f t="shared" si="440"/>
        <v>Nov</v>
      </c>
      <c r="AA1107" s="6">
        <f t="shared" si="427"/>
        <v>0</v>
      </c>
      <c r="AB1107" s="6">
        <f t="shared" si="427"/>
        <v>0</v>
      </c>
      <c r="AC1107" s="6">
        <f t="shared" si="427"/>
        <v>5</v>
      </c>
      <c r="AD1107" s="6">
        <f t="shared" si="427"/>
        <v>0</v>
      </c>
      <c r="AE1107" s="6">
        <f t="shared" si="427"/>
        <v>0</v>
      </c>
      <c r="AF1107" s="6">
        <f t="shared" si="441"/>
        <v>5</v>
      </c>
      <c r="AG1107" s="6">
        <f t="shared" si="442"/>
        <v>-1</v>
      </c>
      <c r="AH1107" s="14" t="str">
        <f>LEFT(X1107,2)&amp;"."&amp;VLOOKUP(MID(X1107,4,3),'Data validation'!$A$1:$B$12,2,FALSE)&amp;".2025"</f>
        <v>13.11.2025</v>
      </c>
      <c r="AI1107">
        <f t="shared" si="443"/>
        <v>46</v>
      </c>
      <c r="AJ1107" t="str">
        <f>H1107&amp;"."&amp;VLOOKUP(I1107,'Data validation'!$A$1:$B$12,2,FALSE)&amp;".2026"</f>
        <v>26.07.2026</v>
      </c>
      <c r="AK1107">
        <f t="shared" si="444"/>
        <v>31</v>
      </c>
      <c r="AL1107" t="e">
        <f>VLOOKUP(E1107,[2]Sheet1!$A:$B,2,FALSE)</f>
        <v>#N/A</v>
      </c>
    </row>
    <row r="1108" spans="1:38" x14ac:dyDescent="0.25">
      <c r="A1108" t="str">
        <f>VLOOKUP(Q1108,'Data validation'!$K$2:$L$50,2,FALSE)</f>
        <v>TO</v>
      </c>
      <c r="B1108">
        <f t="shared" si="430"/>
        <v>0</v>
      </c>
      <c r="C1108">
        <f t="shared" si="431"/>
        <v>0</v>
      </c>
      <c r="D1108">
        <f t="shared" si="432"/>
        <v>7</v>
      </c>
      <c r="E1108">
        <v>9162</v>
      </c>
      <c r="F1108" t="s">
        <v>8279</v>
      </c>
      <c r="G1108" t="s">
        <v>33</v>
      </c>
      <c r="H1108" t="str">
        <f t="shared" si="433"/>
        <v>18</v>
      </c>
      <c r="I1108" t="str">
        <f t="shared" si="434"/>
        <v>Jul</v>
      </c>
      <c r="J1108" t="s">
        <v>107</v>
      </c>
      <c r="K1108" t="str">
        <f t="shared" si="435"/>
        <v>25</v>
      </c>
      <c r="L1108" t="str">
        <f t="shared" si="436"/>
        <v>Jul</v>
      </c>
      <c r="M1108">
        <v>7</v>
      </c>
      <c r="N1108">
        <f t="shared" si="437"/>
        <v>7</v>
      </c>
      <c r="O1108">
        <f t="shared" si="438"/>
        <v>0</v>
      </c>
      <c r="P1108">
        <f t="shared" si="439"/>
        <v>0</v>
      </c>
      <c r="Q1108" t="s">
        <v>162</v>
      </c>
      <c r="R1108" t="s">
        <v>25</v>
      </c>
      <c r="S1108">
        <v>2</v>
      </c>
      <c r="T1108">
        <v>2</v>
      </c>
      <c r="U1108" s="2">
        <f>SUMIFS(Magelan!L:L,Magelan!D:D,'Резервации 2026'!E1108)</f>
        <v>2633.0165791999998</v>
      </c>
      <c r="V1108" s="2">
        <f>+U1108/M1108</f>
        <v>376.14522559999995</v>
      </c>
      <c r="W1108" t="s">
        <v>262</v>
      </c>
      <c r="X1108" t="s">
        <v>3644</v>
      </c>
      <c r="Y1108" t="s">
        <v>3640</v>
      </c>
      <c r="Z1108" t="str">
        <f t="shared" si="440"/>
        <v>Dec</v>
      </c>
      <c r="AA1108" s="6">
        <f t="shared" si="427"/>
        <v>0</v>
      </c>
      <c r="AB1108" s="6">
        <f t="shared" si="427"/>
        <v>0</v>
      </c>
      <c r="AC1108" s="6">
        <f t="shared" si="427"/>
        <v>7</v>
      </c>
      <c r="AD1108" s="6">
        <f t="shared" si="427"/>
        <v>0</v>
      </c>
      <c r="AE1108" s="6">
        <f t="shared" si="427"/>
        <v>0</v>
      </c>
      <c r="AF1108" s="6">
        <f t="shared" si="441"/>
        <v>7</v>
      </c>
      <c r="AG1108" s="6">
        <f t="shared" si="442"/>
        <v>0</v>
      </c>
      <c r="AH1108" s="14" t="str">
        <f>LEFT(X1108,2)&amp;"."&amp;VLOOKUP(MID(X1108,4,3),'Data validation'!$A$1:$B$12,2,FALSE)&amp;".2025"</f>
        <v>22.12.2025</v>
      </c>
      <c r="AI1108">
        <f t="shared" si="443"/>
        <v>52</v>
      </c>
      <c r="AJ1108" t="str">
        <f>H1108&amp;"."&amp;VLOOKUP(I1108,'Data validation'!$A$1:$B$12,2,FALSE)&amp;".2026"</f>
        <v>18.07.2026</v>
      </c>
      <c r="AK1108">
        <f t="shared" si="444"/>
        <v>29</v>
      </c>
      <c r="AL1108" t="e">
        <f>VLOOKUP(E1108,[2]Sheet1!$A:$B,2,FALSE)</f>
        <v>#N/A</v>
      </c>
    </row>
    <row r="1109" spans="1:38" x14ac:dyDescent="0.25">
      <c r="A1109" t="str">
        <f>VLOOKUP(Q1109,'Data validation'!$K$2:$L$50,2,FALSE)</f>
        <v>TO</v>
      </c>
      <c r="B1109">
        <f t="shared" si="430"/>
        <v>0</v>
      </c>
      <c r="C1109">
        <f t="shared" si="431"/>
        <v>0</v>
      </c>
      <c r="D1109">
        <f t="shared" si="432"/>
        <v>6</v>
      </c>
      <c r="E1109">
        <v>8607</v>
      </c>
      <c r="F1109" t="s">
        <v>8280</v>
      </c>
      <c r="G1109" t="s">
        <v>155</v>
      </c>
      <c r="H1109" t="str">
        <f t="shared" si="433"/>
        <v>19</v>
      </c>
      <c r="I1109" t="str">
        <f t="shared" si="434"/>
        <v>Jul</v>
      </c>
      <c r="J1109" t="s">
        <v>107</v>
      </c>
      <c r="K1109" t="str">
        <f t="shared" si="435"/>
        <v>25</v>
      </c>
      <c r="L1109" t="str">
        <f t="shared" si="436"/>
        <v>Jul</v>
      </c>
      <c r="M1109">
        <v>6</v>
      </c>
      <c r="N1109">
        <f t="shared" si="437"/>
        <v>6</v>
      </c>
      <c r="O1109">
        <f t="shared" si="438"/>
        <v>0</v>
      </c>
      <c r="P1109">
        <f t="shared" si="439"/>
        <v>0</v>
      </c>
      <c r="Q1109" t="s">
        <v>81</v>
      </c>
      <c r="R1109" t="s">
        <v>20</v>
      </c>
      <c r="S1109">
        <v>2</v>
      </c>
      <c r="T1109">
        <v>2</v>
      </c>
      <c r="U1109" s="2">
        <f>SUMIFS(SLR!L:L,SLR!D:D,'Резервации 2026'!E1109)</f>
        <v>2050.9224545999996</v>
      </c>
      <c r="V1109" s="2">
        <f>+U1109/M1109</f>
        <v>341.82040909999995</v>
      </c>
      <c r="W1109" t="s">
        <v>262</v>
      </c>
      <c r="X1109" t="s">
        <v>1487</v>
      </c>
      <c r="Y1109" t="s">
        <v>1484</v>
      </c>
      <c r="Z1109" t="str">
        <f t="shared" si="440"/>
        <v>Nov</v>
      </c>
      <c r="AA1109" s="6">
        <f t="shared" si="427"/>
        <v>0</v>
      </c>
      <c r="AB1109" s="6">
        <f t="shared" si="427"/>
        <v>0</v>
      </c>
      <c r="AC1109" s="6">
        <f t="shared" si="427"/>
        <v>6</v>
      </c>
      <c r="AD1109" s="6">
        <f t="shared" si="427"/>
        <v>0</v>
      </c>
      <c r="AE1109" s="6">
        <f t="shared" si="427"/>
        <v>0</v>
      </c>
      <c r="AF1109" s="6">
        <f t="shared" si="441"/>
        <v>6</v>
      </c>
      <c r="AG1109" s="6">
        <f t="shared" si="442"/>
        <v>0</v>
      </c>
      <c r="AH1109" s="14" t="str">
        <f>LEFT(X1109,2)&amp;"."&amp;VLOOKUP(MID(X1109,4,3),'Data validation'!$A$1:$B$12,2,FALSE)&amp;".2025"</f>
        <v>19.11.2025</v>
      </c>
      <c r="AI1109">
        <f t="shared" si="443"/>
        <v>47</v>
      </c>
      <c r="AJ1109" t="str">
        <f>H1109&amp;"."&amp;VLOOKUP(I1109,'Data validation'!$A$1:$B$12,2,FALSE)&amp;".2026"</f>
        <v>19.07.2026</v>
      </c>
      <c r="AK1109">
        <f t="shared" si="444"/>
        <v>30</v>
      </c>
      <c r="AL1109" t="e">
        <f>VLOOKUP(E1109,[2]Sheet1!$A:$B,2,FALSE)</f>
        <v>#N/A</v>
      </c>
    </row>
    <row r="1110" spans="1:38" x14ac:dyDescent="0.25">
      <c r="A1110" t="str">
        <f>VLOOKUP(Q1110,'Data validation'!$K$2:$L$50,2,FALSE)</f>
        <v>TO</v>
      </c>
      <c r="B1110">
        <f t="shared" si="430"/>
        <v>0</v>
      </c>
      <c r="C1110">
        <f t="shared" si="431"/>
        <v>0</v>
      </c>
      <c r="D1110">
        <f t="shared" si="432"/>
        <v>6</v>
      </c>
      <c r="E1110">
        <v>8404</v>
      </c>
      <c r="F1110" t="s">
        <v>8281</v>
      </c>
      <c r="G1110" t="s">
        <v>32</v>
      </c>
      <c r="H1110" t="str">
        <f t="shared" si="433"/>
        <v>13</v>
      </c>
      <c r="I1110" t="str">
        <f t="shared" si="434"/>
        <v>Jul</v>
      </c>
      <c r="J1110" t="s">
        <v>155</v>
      </c>
      <c r="K1110" t="str">
        <f t="shared" si="435"/>
        <v>19</v>
      </c>
      <c r="L1110" t="str">
        <f t="shared" si="436"/>
        <v>Jul</v>
      </c>
      <c r="M1110">
        <v>6</v>
      </c>
      <c r="N1110">
        <f t="shared" si="437"/>
        <v>6</v>
      </c>
      <c r="O1110">
        <f t="shared" si="438"/>
        <v>0</v>
      </c>
      <c r="P1110">
        <f t="shared" si="439"/>
        <v>0</v>
      </c>
      <c r="Q1110" t="s">
        <v>162</v>
      </c>
      <c r="R1110" t="s">
        <v>17</v>
      </c>
      <c r="S1110">
        <v>2</v>
      </c>
      <c r="T1110">
        <v>1</v>
      </c>
      <c r="U1110" s="2">
        <f>SUMIFS(Magelan!L:L,Magelan!D:D,'Резервации 2026'!E1110)</f>
        <v>1601.9421197999998</v>
      </c>
      <c r="V1110" s="2">
        <f>+U1110/M1110</f>
        <v>266.99035329999998</v>
      </c>
      <c r="X1110" t="s">
        <v>988</v>
      </c>
      <c r="Y1110" t="s">
        <v>953</v>
      </c>
      <c r="Z1110" t="str">
        <f t="shared" si="440"/>
        <v>Nov</v>
      </c>
      <c r="AA1110" s="6">
        <f t="shared" si="427"/>
        <v>0</v>
      </c>
      <c r="AB1110" s="6">
        <f t="shared" si="427"/>
        <v>0</v>
      </c>
      <c r="AC1110" s="6">
        <f t="shared" si="427"/>
        <v>6</v>
      </c>
      <c r="AD1110" s="6">
        <f t="shared" si="427"/>
        <v>0</v>
      </c>
      <c r="AE1110" s="6">
        <f t="shared" si="427"/>
        <v>0</v>
      </c>
      <c r="AF1110" s="6">
        <f t="shared" si="441"/>
        <v>6</v>
      </c>
      <c r="AG1110" s="6">
        <f t="shared" si="442"/>
        <v>0</v>
      </c>
      <c r="AH1110" s="14" t="str">
        <f>LEFT(X1110,2)&amp;"."&amp;VLOOKUP(MID(X1110,4,3),'Data validation'!$A$1:$B$12,2,FALSE)&amp;".2025"</f>
        <v>12.11.2025</v>
      </c>
      <c r="AI1110">
        <f t="shared" si="443"/>
        <v>46</v>
      </c>
      <c r="AJ1110" t="str">
        <f>H1110&amp;"."&amp;VLOOKUP(I1110,'Data validation'!$A$1:$B$12,2,FALSE)&amp;".2026"</f>
        <v>13.07.2026</v>
      </c>
      <c r="AK1110">
        <f t="shared" si="444"/>
        <v>29</v>
      </c>
      <c r="AL1110" t="e">
        <f>VLOOKUP(E1110,[2]Sheet1!$A:$B,2,FALSE)</f>
        <v>#N/A</v>
      </c>
    </row>
    <row r="1111" spans="1:38" x14ac:dyDescent="0.25">
      <c r="A1111" t="str">
        <f>VLOOKUP(Q1111,'Data validation'!$K$2:$L$50,2,FALSE)</f>
        <v>TO</v>
      </c>
      <c r="B1111">
        <f t="shared" si="430"/>
        <v>0</v>
      </c>
      <c r="C1111">
        <f t="shared" si="431"/>
        <v>0</v>
      </c>
      <c r="D1111">
        <f t="shared" si="432"/>
        <v>5</v>
      </c>
      <c r="E1111">
        <v>8508</v>
      </c>
      <c r="F1111" t="s">
        <v>8282</v>
      </c>
      <c r="G1111" t="s">
        <v>155</v>
      </c>
      <c r="H1111" t="str">
        <f t="shared" si="433"/>
        <v>19</v>
      </c>
      <c r="I1111" t="str">
        <f t="shared" si="434"/>
        <v>Jul</v>
      </c>
      <c r="J1111" t="s">
        <v>156</v>
      </c>
      <c r="K1111" t="str">
        <f t="shared" si="435"/>
        <v>24</v>
      </c>
      <c r="L1111" t="str">
        <f t="shared" si="436"/>
        <v>Jul</v>
      </c>
      <c r="M1111">
        <v>5</v>
      </c>
      <c r="N1111">
        <f t="shared" si="437"/>
        <v>5</v>
      </c>
      <c r="O1111">
        <f t="shared" si="438"/>
        <v>0</v>
      </c>
      <c r="P1111">
        <f t="shared" si="439"/>
        <v>0</v>
      </c>
      <c r="Q1111" t="s">
        <v>81</v>
      </c>
      <c r="R1111" t="s">
        <v>17</v>
      </c>
      <c r="S1111">
        <v>2</v>
      </c>
      <c r="T1111">
        <v>0</v>
      </c>
      <c r="U1111" s="2">
        <f>SUMIFS(SLR!L:L,SLR!D:D,'Резервации 2026'!E1111)</f>
        <v>1334.9517664999998</v>
      </c>
      <c r="V1111" s="2">
        <f t="shared" ref="V1111:V1112" si="448">+U1111/M1111</f>
        <v>266.99035329999998</v>
      </c>
      <c r="W1111" t="s">
        <v>262</v>
      </c>
      <c r="X1111" t="s">
        <v>1236</v>
      </c>
      <c r="Y1111" t="s">
        <v>1233</v>
      </c>
      <c r="Z1111" t="str">
        <f t="shared" si="440"/>
        <v>Nov</v>
      </c>
      <c r="AA1111" s="6">
        <f t="shared" si="427"/>
        <v>0</v>
      </c>
      <c r="AB1111" s="6">
        <f t="shared" si="427"/>
        <v>0</v>
      </c>
      <c r="AC1111" s="6">
        <f t="shared" si="427"/>
        <v>5</v>
      </c>
      <c r="AD1111" s="6">
        <f t="shared" si="427"/>
        <v>0</v>
      </c>
      <c r="AE1111" s="6">
        <f t="shared" si="427"/>
        <v>0</v>
      </c>
      <c r="AF1111" s="6">
        <f t="shared" si="441"/>
        <v>5</v>
      </c>
      <c r="AG1111" s="6">
        <f t="shared" si="442"/>
        <v>0</v>
      </c>
      <c r="AH1111" s="14" t="str">
        <f>LEFT(X1111,2)&amp;"."&amp;VLOOKUP(MID(X1111,4,3),'Data validation'!$A$1:$B$12,2,FALSE)&amp;".2025"</f>
        <v>15.11.2025</v>
      </c>
      <c r="AI1111">
        <f t="shared" si="443"/>
        <v>46</v>
      </c>
      <c r="AJ1111" t="str">
        <f>H1111&amp;"."&amp;VLOOKUP(I1111,'Data validation'!$A$1:$B$12,2,FALSE)&amp;".2026"</f>
        <v>19.07.2026</v>
      </c>
      <c r="AK1111">
        <f t="shared" si="444"/>
        <v>30</v>
      </c>
      <c r="AL1111" t="e">
        <f>VLOOKUP(E1111,[2]Sheet1!$A:$B,2,FALSE)</f>
        <v>#N/A</v>
      </c>
    </row>
    <row r="1112" spans="1:38" x14ac:dyDescent="0.25">
      <c r="A1112" t="str">
        <f>VLOOKUP(Q1112,'Data validation'!$K$2:$L$50,2,FALSE)</f>
        <v>TO</v>
      </c>
      <c r="B1112">
        <f t="shared" si="430"/>
        <v>0</v>
      </c>
      <c r="C1112">
        <f t="shared" si="431"/>
        <v>5</v>
      </c>
      <c r="D1112">
        <f t="shared" si="432"/>
        <v>1</v>
      </c>
      <c r="E1112">
        <v>8611</v>
      </c>
      <c r="F1112" t="s">
        <v>8283</v>
      </c>
      <c r="G1112" t="s">
        <v>173</v>
      </c>
      <c r="H1112" t="str">
        <f t="shared" si="433"/>
        <v>06</v>
      </c>
      <c r="I1112" t="str">
        <f t="shared" si="434"/>
        <v>Jul</v>
      </c>
      <c r="J1112" t="s">
        <v>235</v>
      </c>
      <c r="K1112" t="str">
        <f t="shared" si="435"/>
        <v>12</v>
      </c>
      <c r="L1112" t="str">
        <f t="shared" si="436"/>
        <v>Jul</v>
      </c>
      <c r="M1112">
        <v>6</v>
      </c>
      <c r="N1112">
        <f t="shared" si="437"/>
        <v>6</v>
      </c>
      <c r="O1112">
        <f t="shared" si="438"/>
        <v>0</v>
      </c>
      <c r="P1112">
        <f t="shared" si="439"/>
        <v>0</v>
      </c>
      <c r="Q1112" t="s">
        <v>81</v>
      </c>
      <c r="R1112" t="s">
        <v>63</v>
      </c>
      <c r="S1112">
        <v>3</v>
      </c>
      <c r="T1112">
        <v>1</v>
      </c>
      <c r="U1112" s="2">
        <f>SUMIFS(SLR!L:L,SLR!D:D,'Резервации 2026'!E1112)</f>
        <v>2110.3601282999998</v>
      </c>
      <c r="V1112" s="2">
        <f t="shared" si="448"/>
        <v>351.72668804999995</v>
      </c>
      <c r="W1112" t="s">
        <v>262</v>
      </c>
      <c r="X1112" t="s">
        <v>1499</v>
      </c>
      <c r="Y1112" t="s">
        <v>1484</v>
      </c>
      <c r="Z1112" t="str">
        <f t="shared" si="440"/>
        <v>Nov</v>
      </c>
      <c r="AA1112" s="6">
        <f t="shared" si="427"/>
        <v>0</v>
      </c>
      <c r="AB1112" s="6">
        <f t="shared" si="427"/>
        <v>0</v>
      </c>
      <c r="AC1112" s="6">
        <f t="shared" si="427"/>
        <v>6</v>
      </c>
      <c r="AD1112" s="6">
        <f t="shared" si="427"/>
        <v>0</v>
      </c>
      <c r="AE1112" s="6">
        <f t="shared" si="427"/>
        <v>0</v>
      </c>
      <c r="AF1112" s="6">
        <f t="shared" si="441"/>
        <v>6</v>
      </c>
      <c r="AG1112" s="6">
        <f t="shared" si="442"/>
        <v>0</v>
      </c>
      <c r="AH1112" s="14" t="str">
        <f>LEFT(X1112,2)&amp;"."&amp;VLOOKUP(MID(X1112,4,3),'Data validation'!$A$1:$B$12,2,FALSE)&amp;".2025"</f>
        <v>19.11.2025</v>
      </c>
      <c r="AI1112">
        <f t="shared" si="443"/>
        <v>47</v>
      </c>
      <c r="AJ1112" t="str">
        <f>H1112&amp;"."&amp;VLOOKUP(I1112,'Data validation'!$A$1:$B$12,2,FALSE)&amp;".2026"</f>
        <v>06.07.2026</v>
      </c>
      <c r="AK1112">
        <f t="shared" si="444"/>
        <v>28</v>
      </c>
      <c r="AL1112" t="e">
        <f>VLOOKUP(E1112,[2]Sheet1!$A:$B,2,FALSE)</f>
        <v>#N/A</v>
      </c>
    </row>
    <row r="1113" spans="1:38" x14ac:dyDescent="0.25">
      <c r="A1113" t="str">
        <f>VLOOKUP(Q1113,'Data validation'!$K$2:$L$50,2,FALSE)</f>
        <v>TO</v>
      </c>
      <c r="B1113">
        <f t="shared" si="430"/>
        <v>0</v>
      </c>
      <c r="C1113">
        <f t="shared" si="431"/>
        <v>0</v>
      </c>
      <c r="D1113">
        <f t="shared" si="432"/>
        <v>5</v>
      </c>
      <c r="E1113">
        <v>9061</v>
      </c>
      <c r="F1113" t="s">
        <v>8284</v>
      </c>
      <c r="G1113" t="s">
        <v>155</v>
      </c>
      <c r="H1113" t="str">
        <f t="shared" si="433"/>
        <v>19</v>
      </c>
      <c r="I1113" t="str">
        <f t="shared" si="434"/>
        <v>Jul</v>
      </c>
      <c r="J1113" t="s">
        <v>156</v>
      </c>
      <c r="K1113" t="str">
        <f t="shared" si="435"/>
        <v>24</v>
      </c>
      <c r="L1113" t="str">
        <f t="shared" si="436"/>
        <v>Jul</v>
      </c>
      <c r="M1113">
        <v>5</v>
      </c>
      <c r="N1113">
        <f t="shared" si="437"/>
        <v>5</v>
      </c>
      <c r="O1113">
        <f t="shared" si="438"/>
        <v>0</v>
      </c>
      <c r="P1113">
        <f t="shared" si="439"/>
        <v>0</v>
      </c>
      <c r="Q1113" t="s">
        <v>162</v>
      </c>
      <c r="R1113" t="s">
        <v>17</v>
      </c>
      <c r="S1113">
        <v>2</v>
      </c>
      <c r="T1113">
        <v>1</v>
      </c>
      <c r="U1113" s="2">
        <f>SUMIFS(Magelan!L:L,Magelan!D:D,'Резервации 2026'!E1113)</f>
        <v>1446.1407019999999</v>
      </c>
      <c r="V1113" s="2">
        <f t="shared" ref="V1113:V1117" si="449">+U1113/M1113</f>
        <v>289.22814039999997</v>
      </c>
      <c r="X1113" t="s">
        <v>3421</v>
      </c>
      <c r="Y1113" t="s">
        <v>3422</v>
      </c>
      <c r="Z1113" t="str">
        <f t="shared" si="440"/>
        <v>Dec</v>
      </c>
      <c r="AA1113" s="6">
        <f t="shared" si="427"/>
        <v>0</v>
      </c>
      <c r="AB1113" s="6">
        <f t="shared" si="427"/>
        <v>0</v>
      </c>
      <c r="AC1113" s="6">
        <f t="shared" si="427"/>
        <v>5</v>
      </c>
      <c r="AD1113" s="6">
        <f t="shared" si="427"/>
        <v>0</v>
      </c>
      <c r="AE1113" s="6">
        <f t="shared" si="427"/>
        <v>0</v>
      </c>
      <c r="AF1113" s="6">
        <f t="shared" si="441"/>
        <v>5</v>
      </c>
      <c r="AG1113" s="6">
        <f t="shared" si="442"/>
        <v>0</v>
      </c>
      <c r="AH1113" s="14" t="str">
        <f>LEFT(X1113,2)&amp;"."&amp;VLOOKUP(MID(X1113,4,3),'Data validation'!$A$1:$B$12,2,FALSE)&amp;".2025"</f>
        <v>09.12.2025</v>
      </c>
      <c r="AI1113">
        <f t="shared" si="443"/>
        <v>50</v>
      </c>
      <c r="AJ1113" t="str">
        <f>H1113&amp;"."&amp;VLOOKUP(I1113,'Data validation'!$A$1:$B$12,2,FALSE)&amp;".2026"</f>
        <v>19.07.2026</v>
      </c>
      <c r="AK1113">
        <f t="shared" si="444"/>
        <v>30</v>
      </c>
      <c r="AL1113" t="e">
        <f>VLOOKUP(E1113,[2]Sheet1!$A:$B,2,FALSE)</f>
        <v>#N/A</v>
      </c>
    </row>
    <row r="1114" spans="1:38" x14ac:dyDescent="0.25">
      <c r="A1114" t="str">
        <f>VLOOKUP(Q1114,'Data validation'!$K$2:$L$50,2,FALSE)</f>
        <v>TO</v>
      </c>
      <c r="B1114">
        <f t="shared" si="430"/>
        <v>0</v>
      </c>
      <c r="C1114">
        <f t="shared" si="431"/>
        <v>0</v>
      </c>
      <c r="D1114">
        <f t="shared" si="432"/>
        <v>5</v>
      </c>
      <c r="E1114">
        <v>9062</v>
      </c>
      <c r="F1114" t="s">
        <v>8285</v>
      </c>
      <c r="G1114" t="s">
        <v>155</v>
      </c>
      <c r="H1114" t="str">
        <f t="shared" si="433"/>
        <v>19</v>
      </c>
      <c r="I1114" t="str">
        <f t="shared" si="434"/>
        <v>Jul</v>
      </c>
      <c r="J1114" t="s">
        <v>156</v>
      </c>
      <c r="K1114" t="str">
        <f t="shared" si="435"/>
        <v>24</v>
      </c>
      <c r="L1114" t="str">
        <f t="shared" si="436"/>
        <v>Jul</v>
      </c>
      <c r="M1114">
        <v>5</v>
      </c>
      <c r="N1114">
        <f t="shared" si="437"/>
        <v>5</v>
      </c>
      <c r="O1114">
        <f t="shared" si="438"/>
        <v>0</v>
      </c>
      <c r="P1114">
        <f t="shared" si="439"/>
        <v>0</v>
      </c>
      <c r="Q1114" t="s">
        <v>162</v>
      </c>
      <c r="R1114" t="s">
        <v>17</v>
      </c>
      <c r="S1114">
        <v>2</v>
      </c>
      <c r="T1114">
        <v>1</v>
      </c>
      <c r="U1114" s="2">
        <f>SUMIFS(Magelan!L:L,Magelan!D:D,'Резервации 2026'!E1114)</f>
        <v>1446.1407019999999</v>
      </c>
      <c r="V1114" s="2">
        <f t="shared" si="449"/>
        <v>289.22814039999997</v>
      </c>
      <c r="X1114" t="s">
        <v>3421</v>
      </c>
      <c r="Y1114" t="s">
        <v>3422</v>
      </c>
      <c r="Z1114" t="str">
        <f t="shared" si="440"/>
        <v>Dec</v>
      </c>
      <c r="AA1114" s="6">
        <f t="shared" si="427"/>
        <v>0</v>
      </c>
      <c r="AB1114" s="6">
        <f t="shared" si="427"/>
        <v>0</v>
      </c>
      <c r="AC1114" s="6">
        <f t="shared" si="427"/>
        <v>5</v>
      </c>
      <c r="AD1114" s="6">
        <f t="shared" si="427"/>
        <v>0</v>
      </c>
      <c r="AE1114" s="6">
        <f t="shared" si="427"/>
        <v>0</v>
      </c>
      <c r="AF1114" s="6">
        <f t="shared" si="441"/>
        <v>5</v>
      </c>
      <c r="AG1114" s="6">
        <f t="shared" si="442"/>
        <v>0</v>
      </c>
      <c r="AH1114" s="14" t="str">
        <f>LEFT(X1114,2)&amp;"."&amp;VLOOKUP(MID(X1114,4,3),'Data validation'!$A$1:$B$12,2,FALSE)&amp;".2025"</f>
        <v>09.12.2025</v>
      </c>
      <c r="AI1114">
        <f t="shared" si="443"/>
        <v>50</v>
      </c>
      <c r="AJ1114" t="str">
        <f>H1114&amp;"."&amp;VLOOKUP(I1114,'Data validation'!$A$1:$B$12,2,FALSE)&amp;".2026"</f>
        <v>19.07.2026</v>
      </c>
      <c r="AK1114">
        <f t="shared" si="444"/>
        <v>30</v>
      </c>
      <c r="AL1114" t="e">
        <f>VLOOKUP(E1114,[2]Sheet1!$A:$B,2,FALSE)</f>
        <v>#N/A</v>
      </c>
    </row>
    <row r="1115" spans="1:38" x14ac:dyDescent="0.25">
      <c r="A1115" t="str">
        <f>VLOOKUP(Q1115,'Data validation'!$K$2:$L$50,2,FALSE)</f>
        <v>TO</v>
      </c>
      <c r="B1115">
        <f t="shared" si="430"/>
        <v>0</v>
      </c>
      <c r="C1115">
        <f t="shared" si="431"/>
        <v>0</v>
      </c>
      <c r="D1115">
        <f t="shared" si="432"/>
        <v>5</v>
      </c>
      <c r="E1115">
        <v>9064</v>
      </c>
      <c r="F1115" t="s">
        <v>8286</v>
      </c>
      <c r="G1115" t="s">
        <v>84</v>
      </c>
      <c r="H1115" t="str">
        <f t="shared" si="433"/>
        <v>20</v>
      </c>
      <c r="I1115" t="str">
        <f t="shared" si="434"/>
        <v>Jul</v>
      </c>
      <c r="J1115" t="s">
        <v>107</v>
      </c>
      <c r="K1115" t="str">
        <f t="shared" si="435"/>
        <v>25</v>
      </c>
      <c r="L1115" t="str">
        <f t="shared" si="436"/>
        <v>Jul</v>
      </c>
      <c r="M1115">
        <v>5</v>
      </c>
      <c r="N1115">
        <f t="shared" si="437"/>
        <v>5</v>
      </c>
      <c r="O1115">
        <f t="shared" si="438"/>
        <v>0</v>
      </c>
      <c r="P1115">
        <f t="shared" si="439"/>
        <v>0</v>
      </c>
      <c r="Q1115" t="s">
        <v>162</v>
      </c>
      <c r="R1115" t="s">
        <v>17</v>
      </c>
      <c r="S1115">
        <v>3</v>
      </c>
      <c r="T1115">
        <v>1</v>
      </c>
      <c r="U1115" s="2">
        <f>SUMIFS(Magelan!L:L,Magelan!D:D,'Резервации 2026'!E1115)</f>
        <v>1952.3095060000001</v>
      </c>
      <c r="V1115" s="2">
        <f t="shared" si="449"/>
        <v>390.4619012</v>
      </c>
      <c r="X1115" t="s">
        <v>3423</v>
      </c>
      <c r="Y1115" t="s">
        <v>3422</v>
      </c>
      <c r="Z1115" t="str">
        <f t="shared" si="440"/>
        <v>Dec</v>
      </c>
      <c r="AA1115" s="6">
        <f t="shared" si="427"/>
        <v>0</v>
      </c>
      <c r="AB1115" s="6">
        <f t="shared" si="427"/>
        <v>0</v>
      </c>
      <c r="AC1115" s="6">
        <f t="shared" si="427"/>
        <v>5</v>
      </c>
      <c r="AD1115" s="6">
        <f t="shared" si="427"/>
        <v>0</v>
      </c>
      <c r="AE1115" s="6">
        <f t="shared" si="427"/>
        <v>0</v>
      </c>
      <c r="AF1115" s="6">
        <f t="shared" si="441"/>
        <v>5</v>
      </c>
      <c r="AG1115" s="6">
        <f t="shared" si="442"/>
        <v>0</v>
      </c>
      <c r="AH1115" s="14" t="str">
        <f>LEFT(X1115,2)&amp;"."&amp;VLOOKUP(MID(X1115,4,3),'Data validation'!$A$1:$B$12,2,FALSE)&amp;".2025"</f>
        <v>09.12.2025</v>
      </c>
      <c r="AI1115">
        <f t="shared" si="443"/>
        <v>50</v>
      </c>
      <c r="AJ1115" t="str">
        <f>H1115&amp;"."&amp;VLOOKUP(I1115,'Data validation'!$A$1:$B$12,2,FALSE)&amp;".2026"</f>
        <v>20.07.2026</v>
      </c>
      <c r="AK1115">
        <f t="shared" si="444"/>
        <v>30</v>
      </c>
      <c r="AL1115" t="e">
        <f>VLOOKUP(E1115,[2]Sheet1!$A:$B,2,FALSE)</f>
        <v>#N/A</v>
      </c>
    </row>
    <row r="1116" spans="1:38" x14ac:dyDescent="0.25">
      <c r="A1116" t="str">
        <f>VLOOKUP(Q1116,'Data validation'!$K$2:$L$50,2,FALSE)</f>
        <v>TO</v>
      </c>
      <c r="B1116">
        <f t="shared" si="430"/>
        <v>0</v>
      </c>
      <c r="C1116">
        <f t="shared" si="431"/>
        <v>0</v>
      </c>
      <c r="D1116">
        <f t="shared" si="432"/>
        <v>5</v>
      </c>
      <c r="E1116">
        <v>8692</v>
      </c>
      <c r="F1116" t="s">
        <v>8287</v>
      </c>
      <c r="G1116" t="s">
        <v>155</v>
      </c>
      <c r="H1116" t="str">
        <f t="shared" si="433"/>
        <v>19</v>
      </c>
      <c r="I1116" t="str">
        <f t="shared" si="434"/>
        <v>Jul</v>
      </c>
      <c r="J1116" t="s">
        <v>156</v>
      </c>
      <c r="K1116" t="str">
        <f t="shared" si="435"/>
        <v>24</v>
      </c>
      <c r="L1116" t="str">
        <f t="shared" si="436"/>
        <v>Jul</v>
      </c>
      <c r="M1116">
        <v>5</v>
      </c>
      <c r="N1116">
        <f t="shared" si="437"/>
        <v>5</v>
      </c>
      <c r="O1116">
        <f t="shared" si="438"/>
        <v>0</v>
      </c>
      <c r="P1116">
        <f t="shared" si="439"/>
        <v>0</v>
      </c>
      <c r="Q1116" t="s">
        <v>81</v>
      </c>
      <c r="R1116" t="s">
        <v>17</v>
      </c>
      <c r="S1116">
        <v>3</v>
      </c>
      <c r="T1116">
        <v>0</v>
      </c>
      <c r="U1116" s="2">
        <f>SUMIFS(SLR!L:L,SLR!D:D,'Резервации 2026'!E1116)</f>
        <v>1802.1995535000001</v>
      </c>
      <c r="V1116" s="2">
        <f t="shared" si="449"/>
        <v>360.43991070000004</v>
      </c>
      <c r="W1116" t="s">
        <v>262</v>
      </c>
      <c r="X1116" t="s">
        <v>1680</v>
      </c>
      <c r="Y1116" t="s">
        <v>1594</v>
      </c>
      <c r="Z1116" t="str">
        <f t="shared" si="440"/>
        <v>Nov</v>
      </c>
      <c r="AA1116" s="6">
        <f t="shared" si="427"/>
        <v>0</v>
      </c>
      <c r="AB1116" s="6">
        <f t="shared" si="427"/>
        <v>0</v>
      </c>
      <c r="AC1116" s="6">
        <f t="shared" si="427"/>
        <v>5</v>
      </c>
      <c r="AD1116" s="6">
        <f t="shared" si="427"/>
        <v>0</v>
      </c>
      <c r="AE1116" s="6">
        <f t="shared" si="427"/>
        <v>0</v>
      </c>
      <c r="AF1116" s="6">
        <f t="shared" si="441"/>
        <v>5</v>
      </c>
      <c r="AG1116" s="6">
        <f t="shared" si="442"/>
        <v>0</v>
      </c>
      <c r="AH1116" s="14" t="str">
        <f>LEFT(X1116,2)&amp;"."&amp;VLOOKUP(MID(X1116,4,3),'Data validation'!$A$1:$B$12,2,FALSE)&amp;".2025"</f>
        <v>21.11.2025</v>
      </c>
      <c r="AI1116">
        <f t="shared" si="443"/>
        <v>47</v>
      </c>
      <c r="AJ1116" t="str">
        <f>H1116&amp;"."&amp;VLOOKUP(I1116,'Data validation'!$A$1:$B$12,2,FALSE)&amp;".2026"</f>
        <v>19.07.2026</v>
      </c>
      <c r="AK1116">
        <f t="shared" si="444"/>
        <v>30</v>
      </c>
      <c r="AL1116" t="e">
        <f>VLOOKUP(E1116,[2]Sheet1!$A:$B,2,FALSE)</f>
        <v>#N/A</v>
      </c>
    </row>
    <row r="1117" spans="1:38" x14ac:dyDescent="0.25">
      <c r="A1117" t="str">
        <f>VLOOKUP(Q1117,'Data validation'!$K$2:$L$50,2,FALSE)</f>
        <v>TO</v>
      </c>
      <c r="B1117">
        <f t="shared" si="430"/>
        <v>0</v>
      </c>
      <c r="C1117">
        <f t="shared" si="431"/>
        <v>8</v>
      </c>
      <c r="D1117">
        <f t="shared" si="432"/>
        <v>0</v>
      </c>
      <c r="E1117">
        <v>8477</v>
      </c>
      <c r="F1117" t="s">
        <v>8288</v>
      </c>
      <c r="G1117" t="s">
        <v>181</v>
      </c>
      <c r="H1117" t="str">
        <f t="shared" si="433"/>
        <v>03</v>
      </c>
      <c r="I1117" t="str">
        <f t="shared" si="434"/>
        <v>Jul</v>
      </c>
      <c r="J1117" t="s">
        <v>323</v>
      </c>
      <c r="K1117" t="str">
        <f t="shared" si="435"/>
        <v>11</v>
      </c>
      <c r="L1117" t="str">
        <f t="shared" si="436"/>
        <v>Jul</v>
      </c>
      <c r="M1117">
        <v>8</v>
      </c>
      <c r="N1117">
        <f t="shared" si="437"/>
        <v>8</v>
      </c>
      <c r="O1117">
        <f t="shared" si="438"/>
        <v>0</v>
      </c>
      <c r="P1117">
        <f t="shared" si="439"/>
        <v>0</v>
      </c>
      <c r="Q1117" t="s">
        <v>81</v>
      </c>
      <c r="R1117" t="s">
        <v>63</v>
      </c>
      <c r="S1117">
        <v>2</v>
      </c>
      <c r="T1117">
        <v>1</v>
      </c>
      <c r="U1117" s="2">
        <f>SUMIFS(SLR!L:L,SLR!D:D,'Резервации 2026'!E1117)</f>
        <v>2032.6941189999998</v>
      </c>
      <c r="V1117" s="2">
        <f t="shared" si="449"/>
        <v>254.08676487499997</v>
      </c>
      <c r="W1117" t="s">
        <v>262</v>
      </c>
      <c r="X1117" t="s">
        <v>1159</v>
      </c>
      <c r="Y1117" t="s">
        <v>1138</v>
      </c>
      <c r="Z1117" t="str">
        <f t="shared" si="440"/>
        <v>Nov</v>
      </c>
      <c r="AA1117" s="6">
        <f t="shared" si="427"/>
        <v>0</v>
      </c>
      <c r="AB1117" s="6">
        <f t="shared" si="427"/>
        <v>0</v>
      </c>
      <c r="AC1117" s="6">
        <f t="shared" si="427"/>
        <v>8</v>
      </c>
      <c r="AD1117" s="6">
        <f t="shared" si="427"/>
        <v>0</v>
      </c>
      <c r="AE1117" s="6">
        <f t="shared" si="427"/>
        <v>0</v>
      </c>
      <c r="AF1117" s="6">
        <f t="shared" si="441"/>
        <v>8</v>
      </c>
      <c r="AG1117" s="6">
        <f t="shared" si="442"/>
        <v>0</v>
      </c>
      <c r="AH1117" s="14" t="str">
        <f>LEFT(X1117,2)&amp;"."&amp;VLOOKUP(MID(X1117,4,3),'Data validation'!$A$1:$B$12,2,FALSE)&amp;".2025"</f>
        <v>14.11.2025</v>
      </c>
      <c r="AI1117">
        <f t="shared" si="443"/>
        <v>46</v>
      </c>
      <c r="AJ1117" t="str">
        <f>H1117&amp;"."&amp;VLOOKUP(I1117,'Data validation'!$A$1:$B$12,2,FALSE)&amp;".2026"</f>
        <v>03.07.2026</v>
      </c>
      <c r="AK1117">
        <f t="shared" si="444"/>
        <v>27</v>
      </c>
      <c r="AL1117" t="e">
        <f>VLOOKUP(E1117,[2]Sheet1!$A:$B,2,FALSE)</f>
        <v>#N/A</v>
      </c>
    </row>
    <row r="1118" spans="1:38" x14ac:dyDescent="0.25">
      <c r="A1118" t="str">
        <f>VLOOKUP(Q1118,'Data validation'!$K$2:$L$50,2,FALSE)</f>
        <v>TO</v>
      </c>
      <c r="B1118">
        <f t="shared" si="430"/>
        <v>0</v>
      </c>
      <c r="C1118">
        <f t="shared" si="431"/>
        <v>5</v>
      </c>
      <c r="D1118">
        <f t="shared" si="432"/>
        <v>0</v>
      </c>
      <c r="E1118">
        <v>9069</v>
      </c>
      <c r="F1118" t="s">
        <v>8289</v>
      </c>
      <c r="G1118" t="s">
        <v>173</v>
      </c>
      <c r="H1118" t="str">
        <f t="shared" si="433"/>
        <v>06</v>
      </c>
      <c r="I1118" t="str">
        <f t="shared" si="434"/>
        <v>Jul</v>
      </c>
      <c r="J1118" t="s">
        <v>323</v>
      </c>
      <c r="K1118" t="str">
        <f t="shared" si="435"/>
        <v>11</v>
      </c>
      <c r="L1118" t="str">
        <f t="shared" si="436"/>
        <v>Jul</v>
      </c>
      <c r="M1118">
        <v>5</v>
      </c>
      <c r="N1118">
        <f t="shared" si="437"/>
        <v>5</v>
      </c>
      <c r="O1118">
        <f t="shared" si="438"/>
        <v>0</v>
      </c>
      <c r="P1118">
        <f t="shared" si="439"/>
        <v>0</v>
      </c>
      <c r="Q1118" t="s">
        <v>116</v>
      </c>
      <c r="R1118" t="s">
        <v>17</v>
      </c>
      <c r="S1118">
        <v>2</v>
      </c>
      <c r="T1118">
        <v>2</v>
      </c>
      <c r="U1118" s="2">
        <f>SUMIFS(Solvex!L:L,Solvex!D:D,'Резервации 2026'!E1118)</f>
        <v>1702.7651562999999</v>
      </c>
      <c r="V1118" s="2">
        <f t="shared" ref="V1118:V1123" si="450">+U1118/M1118</f>
        <v>340.55303126000001</v>
      </c>
      <c r="W1118" t="s">
        <v>691</v>
      </c>
      <c r="X1118" t="s">
        <v>3426</v>
      </c>
      <c r="Y1118" t="s">
        <v>3422</v>
      </c>
      <c r="Z1118" t="str">
        <f t="shared" si="440"/>
        <v>Dec</v>
      </c>
      <c r="AA1118" s="6">
        <f t="shared" si="427"/>
        <v>0</v>
      </c>
      <c r="AB1118" s="6">
        <f t="shared" si="427"/>
        <v>0</v>
      </c>
      <c r="AC1118" s="6">
        <f t="shared" si="427"/>
        <v>5</v>
      </c>
      <c r="AD1118" s="6">
        <f t="shared" si="427"/>
        <v>0</v>
      </c>
      <c r="AE1118" s="6">
        <f t="shared" si="427"/>
        <v>0</v>
      </c>
      <c r="AF1118" s="6">
        <f t="shared" si="441"/>
        <v>5</v>
      </c>
      <c r="AG1118" s="6">
        <f t="shared" si="442"/>
        <v>0</v>
      </c>
      <c r="AH1118" s="14" t="str">
        <f>LEFT(X1118,2)&amp;"."&amp;VLOOKUP(MID(X1118,4,3),'Data validation'!$A$1:$B$12,2,FALSE)&amp;".2025"</f>
        <v>09.12.2025</v>
      </c>
      <c r="AI1118">
        <f t="shared" si="443"/>
        <v>50</v>
      </c>
      <c r="AJ1118" t="str">
        <f>H1118&amp;"."&amp;VLOOKUP(I1118,'Data validation'!$A$1:$B$12,2,FALSE)&amp;".2026"</f>
        <v>06.07.2026</v>
      </c>
      <c r="AK1118">
        <f t="shared" si="444"/>
        <v>28</v>
      </c>
      <c r="AL1118" t="e">
        <f>VLOOKUP(E1118,[2]Sheet1!$A:$B,2,FALSE)</f>
        <v>#N/A</v>
      </c>
    </row>
    <row r="1119" spans="1:38" x14ac:dyDescent="0.25">
      <c r="A1119" t="str">
        <f>VLOOKUP(Q1119,'Data validation'!$K$2:$L$50,2,FALSE)</f>
        <v>TO</v>
      </c>
      <c r="B1119">
        <f t="shared" si="430"/>
        <v>0</v>
      </c>
      <c r="C1119">
        <f t="shared" si="431"/>
        <v>5</v>
      </c>
      <c r="D1119">
        <f t="shared" si="432"/>
        <v>0</v>
      </c>
      <c r="E1119">
        <v>9070</v>
      </c>
      <c r="F1119" t="s">
        <v>8290</v>
      </c>
      <c r="G1119" t="s">
        <v>172</v>
      </c>
      <c r="H1119" t="str">
        <f t="shared" si="433"/>
        <v>01</v>
      </c>
      <c r="I1119" t="str">
        <f t="shared" si="434"/>
        <v>Jul</v>
      </c>
      <c r="J1119" t="s">
        <v>173</v>
      </c>
      <c r="K1119" t="str">
        <f t="shared" si="435"/>
        <v>06</v>
      </c>
      <c r="L1119" t="str">
        <f t="shared" si="436"/>
        <v>Jul</v>
      </c>
      <c r="M1119">
        <v>5</v>
      </c>
      <c r="N1119">
        <f t="shared" si="437"/>
        <v>5</v>
      </c>
      <c r="O1119">
        <f t="shared" si="438"/>
        <v>0</v>
      </c>
      <c r="P1119">
        <f t="shared" si="439"/>
        <v>0</v>
      </c>
      <c r="Q1119" t="s">
        <v>158</v>
      </c>
      <c r="R1119" t="s">
        <v>17</v>
      </c>
      <c r="S1119">
        <v>2</v>
      </c>
      <c r="T1119">
        <v>1</v>
      </c>
      <c r="U1119" s="2">
        <f>SUMIFS(DTS!L:L,DTS!D:D,'Резервации 2026'!E1119)</f>
        <v>1306.298857</v>
      </c>
      <c r="V1119" s="2">
        <f t="shared" si="450"/>
        <v>261.25977139999998</v>
      </c>
      <c r="W1119" t="s">
        <v>262</v>
      </c>
      <c r="X1119" t="s">
        <v>3427</v>
      </c>
      <c r="Y1119" t="s">
        <v>3409</v>
      </c>
      <c r="Z1119" t="str">
        <f t="shared" si="440"/>
        <v>Dec</v>
      </c>
      <c r="AA1119" s="6">
        <f t="shared" si="427"/>
        <v>0</v>
      </c>
      <c r="AB1119" s="6">
        <f t="shared" si="427"/>
        <v>0</v>
      </c>
      <c r="AC1119" s="6">
        <f t="shared" si="427"/>
        <v>5</v>
      </c>
      <c r="AD1119" s="6">
        <f t="shared" si="427"/>
        <v>0</v>
      </c>
      <c r="AE1119" s="6">
        <f t="shared" si="427"/>
        <v>0</v>
      </c>
      <c r="AF1119" s="6">
        <f t="shared" si="441"/>
        <v>5</v>
      </c>
      <c r="AG1119" s="6">
        <f t="shared" si="442"/>
        <v>0</v>
      </c>
      <c r="AH1119" s="14" t="str">
        <f>LEFT(X1119,2)&amp;"."&amp;VLOOKUP(MID(X1119,4,3),'Data validation'!$A$1:$B$12,2,FALSE)&amp;".2025"</f>
        <v>09.12.2025</v>
      </c>
      <c r="AI1119">
        <f t="shared" si="443"/>
        <v>50</v>
      </c>
      <c r="AJ1119" t="str">
        <f>H1119&amp;"."&amp;VLOOKUP(I1119,'Data validation'!$A$1:$B$12,2,FALSE)&amp;".2026"</f>
        <v>01.07.2026</v>
      </c>
      <c r="AK1119">
        <f t="shared" si="444"/>
        <v>27</v>
      </c>
      <c r="AL1119" t="e">
        <f>VLOOKUP(E1119,[2]Sheet1!$A:$B,2,FALSE)</f>
        <v>#N/A</v>
      </c>
    </row>
    <row r="1120" spans="1:38" x14ac:dyDescent="0.25">
      <c r="A1120" t="str">
        <f>VLOOKUP(Q1120,'Data validation'!$K$2:$L$50,2,FALSE)</f>
        <v>TO</v>
      </c>
      <c r="B1120">
        <f t="shared" si="430"/>
        <v>0</v>
      </c>
      <c r="C1120">
        <f t="shared" si="431"/>
        <v>0</v>
      </c>
      <c r="D1120">
        <f t="shared" si="432"/>
        <v>5</v>
      </c>
      <c r="E1120">
        <v>8443</v>
      </c>
      <c r="F1120" t="s">
        <v>8291</v>
      </c>
      <c r="G1120" t="s">
        <v>93</v>
      </c>
      <c r="H1120" t="str">
        <f t="shared" si="433"/>
        <v>21</v>
      </c>
      <c r="I1120" t="str">
        <f t="shared" si="434"/>
        <v>Jul</v>
      </c>
      <c r="J1120" t="s">
        <v>85</v>
      </c>
      <c r="K1120" t="str">
        <f t="shared" si="435"/>
        <v>26</v>
      </c>
      <c r="L1120" t="str">
        <f t="shared" si="436"/>
        <v>Jul</v>
      </c>
      <c r="M1120">
        <v>5</v>
      </c>
      <c r="N1120">
        <f t="shared" si="437"/>
        <v>5</v>
      </c>
      <c r="O1120">
        <f t="shared" si="438"/>
        <v>0</v>
      </c>
      <c r="P1120">
        <f t="shared" si="439"/>
        <v>0</v>
      </c>
      <c r="Q1120" t="s">
        <v>81</v>
      </c>
      <c r="R1120" t="s">
        <v>63</v>
      </c>
      <c r="S1120">
        <v>2</v>
      </c>
      <c r="T1120">
        <v>2</v>
      </c>
      <c r="U1120" s="2">
        <f>SUMIFS(SLR!L:L,SLR!D:D,'Резервации 2026'!E1120)</f>
        <v>1709.1020455</v>
      </c>
      <c r="V1120" s="2">
        <f t="shared" si="450"/>
        <v>341.82040910000001</v>
      </c>
      <c r="W1120" t="s">
        <v>262</v>
      </c>
      <c r="X1120" t="s">
        <v>1071</v>
      </c>
      <c r="Y1120" t="s">
        <v>1051</v>
      </c>
      <c r="Z1120" t="str">
        <f t="shared" si="440"/>
        <v>Nov</v>
      </c>
      <c r="AA1120" s="6">
        <f t="shared" si="427"/>
        <v>0</v>
      </c>
      <c r="AB1120" s="6">
        <f t="shared" si="427"/>
        <v>0</v>
      </c>
      <c r="AC1120" s="6">
        <f t="shared" si="427"/>
        <v>5</v>
      </c>
      <c r="AD1120" s="6">
        <f t="shared" si="427"/>
        <v>0</v>
      </c>
      <c r="AE1120" s="6">
        <f t="shared" si="427"/>
        <v>0</v>
      </c>
      <c r="AF1120" s="6">
        <f t="shared" si="441"/>
        <v>5</v>
      </c>
      <c r="AG1120" s="6">
        <f t="shared" si="442"/>
        <v>0</v>
      </c>
      <c r="AH1120" s="14" t="str">
        <f>LEFT(X1120,2)&amp;"."&amp;VLOOKUP(MID(X1120,4,3),'Data validation'!$A$1:$B$12,2,FALSE)&amp;".2025"</f>
        <v>13.11.2025</v>
      </c>
      <c r="AI1120">
        <f t="shared" si="443"/>
        <v>46</v>
      </c>
      <c r="AJ1120" t="str">
        <f>H1120&amp;"."&amp;VLOOKUP(I1120,'Data validation'!$A$1:$B$12,2,FALSE)&amp;".2026"</f>
        <v>21.07.2026</v>
      </c>
      <c r="AK1120">
        <f t="shared" si="444"/>
        <v>30</v>
      </c>
      <c r="AL1120" t="e">
        <f>VLOOKUP(E1120,[2]Sheet1!$A:$B,2,FALSE)</f>
        <v>#N/A</v>
      </c>
    </row>
    <row r="1121" spans="1:38" x14ac:dyDescent="0.25">
      <c r="A1121" t="str">
        <f>VLOOKUP(Q1121,'Data validation'!$K$2:$L$50,2,FALSE)</f>
        <v>TO</v>
      </c>
      <c r="B1121">
        <f t="shared" si="430"/>
        <v>0</v>
      </c>
      <c r="C1121">
        <f t="shared" si="431"/>
        <v>0</v>
      </c>
      <c r="D1121">
        <f t="shared" si="432"/>
        <v>6</v>
      </c>
      <c r="E1121">
        <v>8459</v>
      </c>
      <c r="F1121" t="s">
        <v>8292</v>
      </c>
      <c r="G1121" t="s">
        <v>156</v>
      </c>
      <c r="H1121" t="str">
        <f t="shared" si="433"/>
        <v>24</v>
      </c>
      <c r="I1121" t="str">
        <f t="shared" si="434"/>
        <v>Jul</v>
      </c>
      <c r="J1121" t="s">
        <v>167</v>
      </c>
      <c r="K1121" t="str">
        <f t="shared" si="435"/>
        <v>30</v>
      </c>
      <c r="L1121" t="str">
        <f t="shared" si="436"/>
        <v>Jul</v>
      </c>
      <c r="M1121">
        <v>6</v>
      </c>
      <c r="N1121">
        <f t="shared" si="437"/>
        <v>6</v>
      </c>
      <c r="O1121">
        <f t="shared" si="438"/>
        <v>0</v>
      </c>
      <c r="P1121">
        <f t="shared" si="439"/>
        <v>0</v>
      </c>
      <c r="Q1121" t="s">
        <v>116</v>
      </c>
      <c r="R1121" t="s">
        <v>17</v>
      </c>
      <c r="S1121">
        <v>3</v>
      </c>
      <c r="T1121">
        <v>0</v>
      </c>
      <c r="U1121" s="2">
        <f>SUMIFS(Solvex!L:L,Solvex!D:D,'Резервации 2026'!E1121)</f>
        <v>2162.6394642</v>
      </c>
      <c r="V1121" s="2">
        <f t="shared" si="450"/>
        <v>360.43991069999998</v>
      </c>
      <c r="W1121" t="s">
        <v>691</v>
      </c>
      <c r="X1121" t="s">
        <v>1110</v>
      </c>
      <c r="Y1121" t="s">
        <v>1051</v>
      </c>
      <c r="Z1121" t="str">
        <f t="shared" si="440"/>
        <v>Nov</v>
      </c>
      <c r="AA1121" s="6">
        <f t="shared" si="427"/>
        <v>0</v>
      </c>
      <c r="AB1121" s="6">
        <f t="shared" si="427"/>
        <v>0</v>
      </c>
      <c r="AC1121" s="6">
        <f t="shared" si="427"/>
        <v>6</v>
      </c>
      <c r="AD1121" s="6">
        <f t="shared" si="427"/>
        <v>0</v>
      </c>
      <c r="AE1121" s="6">
        <f t="shared" si="427"/>
        <v>0</v>
      </c>
      <c r="AF1121" s="6">
        <f t="shared" si="441"/>
        <v>6</v>
      </c>
      <c r="AG1121" s="6">
        <f t="shared" si="442"/>
        <v>0</v>
      </c>
      <c r="AH1121" s="14" t="str">
        <f>LEFT(X1121,2)&amp;"."&amp;VLOOKUP(MID(X1121,4,3),'Data validation'!$A$1:$B$12,2,FALSE)&amp;".2025"</f>
        <v>13.11.2025</v>
      </c>
      <c r="AI1121">
        <f t="shared" si="443"/>
        <v>46</v>
      </c>
      <c r="AJ1121" t="str">
        <f>H1121&amp;"."&amp;VLOOKUP(I1121,'Data validation'!$A$1:$B$12,2,FALSE)&amp;".2026"</f>
        <v>24.07.2026</v>
      </c>
      <c r="AK1121">
        <f t="shared" si="444"/>
        <v>30</v>
      </c>
      <c r="AL1121" t="e">
        <f>VLOOKUP(E1121,[2]Sheet1!$A:$B,2,FALSE)</f>
        <v>#N/A</v>
      </c>
    </row>
    <row r="1122" spans="1:38" x14ac:dyDescent="0.25">
      <c r="A1122" t="str">
        <f>VLOOKUP(Q1122,'Data validation'!$K$2:$L$50,2,FALSE)</f>
        <v>TO</v>
      </c>
      <c r="B1122">
        <f t="shared" si="430"/>
        <v>0</v>
      </c>
      <c r="C1122">
        <f t="shared" si="431"/>
        <v>7</v>
      </c>
      <c r="D1122">
        <f t="shared" si="432"/>
        <v>0</v>
      </c>
      <c r="E1122">
        <v>8348</v>
      </c>
      <c r="F1122" t="s">
        <v>8293</v>
      </c>
      <c r="G1122" t="s">
        <v>172</v>
      </c>
      <c r="H1122" t="str">
        <f t="shared" si="433"/>
        <v>01</v>
      </c>
      <c r="I1122" t="str">
        <f t="shared" si="434"/>
        <v>Jul</v>
      </c>
      <c r="J1122" t="s">
        <v>593</v>
      </c>
      <c r="K1122" t="str">
        <f t="shared" si="435"/>
        <v>08</v>
      </c>
      <c r="L1122" t="str">
        <f t="shared" si="436"/>
        <v>Jul</v>
      </c>
      <c r="M1122">
        <v>7</v>
      </c>
      <c r="N1122">
        <f t="shared" si="437"/>
        <v>7</v>
      </c>
      <c r="O1122">
        <f t="shared" si="438"/>
        <v>0</v>
      </c>
      <c r="P1122">
        <f t="shared" si="439"/>
        <v>0</v>
      </c>
      <c r="Q1122" t="s">
        <v>81</v>
      </c>
      <c r="R1122" t="s">
        <v>17</v>
      </c>
      <c r="S1122">
        <v>3</v>
      </c>
      <c r="T1122">
        <v>1</v>
      </c>
      <c r="U1122" s="2">
        <f>SUMIFS(SLR!L:L,SLR!D:D,'Резервации 2026'!E1122)</f>
        <v>2278.9722326000001</v>
      </c>
      <c r="V1122" s="2">
        <f t="shared" si="450"/>
        <v>325.56746179999999</v>
      </c>
      <c r="W1122" t="s">
        <v>262</v>
      </c>
      <c r="X1122" t="s">
        <v>856</v>
      </c>
      <c r="Y1122" t="s">
        <v>768</v>
      </c>
      <c r="Z1122" t="str">
        <f t="shared" si="440"/>
        <v>Nov</v>
      </c>
      <c r="AA1122" s="6">
        <f t="shared" si="427"/>
        <v>0</v>
      </c>
      <c r="AB1122" s="6">
        <f t="shared" si="427"/>
        <v>0</v>
      </c>
      <c r="AC1122" s="6">
        <f t="shared" si="427"/>
        <v>7</v>
      </c>
      <c r="AD1122" s="6">
        <f t="shared" si="427"/>
        <v>0</v>
      </c>
      <c r="AE1122" s="6">
        <f t="shared" si="427"/>
        <v>0</v>
      </c>
      <c r="AF1122" s="6">
        <f t="shared" si="441"/>
        <v>7</v>
      </c>
      <c r="AG1122" s="6">
        <f t="shared" si="442"/>
        <v>0</v>
      </c>
      <c r="AH1122" s="14" t="str">
        <f>LEFT(X1122,2)&amp;"."&amp;VLOOKUP(MID(X1122,4,3),'Data validation'!$A$1:$B$12,2,FALSE)&amp;".2025"</f>
        <v>11.11.2025</v>
      </c>
      <c r="AI1122">
        <f t="shared" si="443"/>
        <v>46</v>
      </c>
      <c r="AJ1122" t="str">
        <f>H1122&amp;"."&amp;VLOOKUP(I1122,'Data validation'!$A$1:$B$12,2,FALSE)&amp;".2026"</f>
        <v>01.07.2026</v>
      </c>
      <c r="AK1122">
        <f t="shared" si="444"/>
        <v>27</v>
      </c>
      <c r="AL1122" t="e">
        <f>VLOOKUP(E1122,[2]Sheet1!$A:$B,2,FALSE)</f>
        <v>#N/A</v>
      </c>
    </row>
    <row r="1123" spans="1:38" x14ac:dyDescent="0.25">
      <c r="A1123" t="str">
        <f>VLOOKUP(Q1123,'Data validation'!$K$2:$L$50,2,FALSE)</f>
        <v>TO</v>
      </c>
      <c r="B1123">
        <f t="shared" si="430"/>
        <v>0</v>
      </c>
      <c r="C1123">
        <f t="shared" si="431"/>
        <v>0</v>
      </c>
      <c r="D1123">
        <f t="shared" si="432"/>
        <v>5</v>
      </c>
      <c r="E1123">
        <v>8458</v>
      </c>
      <c r="F1123" t="s">
        <v>8294</v>
      </c>
      <c r="G1123" t="s">
        <v>85</v>
      </c>
      <c r="H1123" t="str">
        <f t="shared" si="433"/>
        <v>26</v>
      </c>
      <c r="I1123" t="str">
        <f t="shared" si="434"/>
        <v>Jul</v>
      </c>
      <c r="J1123" t="s">
        <v>108</v>
      </c>
      <c r="K1123" t="str">
        <f t="shared" si="435"/>
        <v>31</v>
      </c>
      <c r="L1123" t="str">
        <f t="shared" si="436"/>
        <v>Jul</v>
      </c>
      <c r="M1123">
        <v>5</v>
      </c>
      <c r="N1123">
        <f t="shared" si="437"/>
        <v>5</v>
      </c>
      <c r="O1123">
        <f t="shared" si="438"/>
        <v>0</v>
      </c>
      <c r="P1123">
        <f t="shared" si="439"/>
        <v>0</v>
      </c>
      <c r="Q1123" t="s">
        <v>116</v>
      </c>
      <c r="R1123" t="s">
        <v>17</v>
      </c>
      <c r="S1123">
        <v>3</v>
      </c>
      <c r="T1123">
        <v>1</v>
      </c>
      <c r="U1123" s="2">
        <f>SUMIFS(Solvex!L:L,Solvex!D:D,'Резервации 2026'!E1123)</f>
        <v>1802.1995535000001</v>
      </c>
      <c r="V1123" s="2">
        <f t="shared" si="450"/>
        <v>360.43991070000004</v>
      </c>
      <c r="W1123" t="s">
        <v>691</v>
      </c>
      <c r="X1123" t="s">
        <v>1027</v>
      </c>
      <c r="Y1123" t="s">
        <v>1051</v>
      </c>
      <c r="Z1123" t="str">
        <f t="shared" si="440"/>
        <v>Nov</v>
      </c>
      <c r="AA1123" s="6">
        <f t="shared" si="427"/>
        <v>0</v>
      </c>
      <c r="AB1123" s="6">
        <f t="shared" si="427"/>
        <v>0</v>
      </c>
      <c r="AC1123" s="6">
        <f t="shared" si="427"/>
        <v>5</v>
      </c>
      <c r="AD1123" s="6">
        <f t="shared" si="427"/>
        <v>0</v>
      </c>
      <c r="AE1123" s="6">
        <f t="shared" si="427"/>
        <v>0</v>
      </c>
      <c r="AF1123" s="6">
        <f t="shared" si="441"/>
        <v>5</v>
      </c>
      <c r="AG1123" s="6">
        <f t="shared" si="442"/>
        <v>0</v>
      </c>
      <c r="AH1123" s="14" t="str">
        <f>LEFT(X1123,2)&amp;"."&amp;VLOOKUP(MID(X1123,4,3),'Data validation'!$A$1:$B$12,2,FALSE)&amp;".2025"</f>
        <v>13.11.2025</v>
      </c>
      <c r="AI1123">
        <f t="shared" si="443"/>
        <v>46</v>
      </c>
      <c r="AJ1123" t="str">
        <f>H1123&amp;"."&amp;VLOOKUP(I1123,'Data validation'!$A$1:$B$12,2,FALSE)&amp;".2026"</f>
        <v>26.07.2026</v>
      </c>
      <c r="AK1123">
        <f t="shared" si="444"/>
        <v>31</v>
      </c>
      <c r="AL1123" t="e">
        <f>VLOOKUP(E1123,[2]Sheet1!$A:$B,2,FALSE)</f>
        <v>#N/A</v>
      </c>
    </row>
    <row r="1124" spans="1:38" x14ac:dyDescent="0.25">
      <c r="A1124" t="str">
        <f>VLOOKUP(Q1124,'Data validation'!$K$2:$L$50,2,FALSE)</f>
        <v>TO</v>
      </c>
      <c r="B1124">
        <f t="shared" si="430"/>
        <v>0</v>
      </c>
      <c r="C1124">
        <f t="shared" si="431"/>
        <v>0</v>
      </c>
      <c r="D1124">
        <f t="shared" si="432"/>
        <v>6</v>
      </c>
      <c r="E1124">
        <v>8451</v>
      </c>
      <c r="F1124" t="s">
        <v>8295</v>
      </c>
      <c r="G1124" t="s">
        <v>84</v>
      </c>
      <c r="H1124" t="str">
        <f t="shared" si="433"/>
        <v>20</v>
      </c>
      <c r="I1124" t="str">
        <f t="shared" si="434"/>
        <v>Jul</v>
      </c>
      <c r="J1124" t="s">
        <v>85</v>
      </c>
      <c r="K1124" t="str">
        <f t="shared" si="435"/>
        <v>26</v>
      </c>
      <c r="L1124" t="str">
        <f t="shared" si="436"/>
        <v>Jul</v>
      </c>
      <c r="M1124">
        <v>6</v>
      </c>
      <c r="N1124">
        <f t="shared" si="437"/>
        <v>6</v>
      </c>
      <c r="O1124">
        <f t="shared" si="438"/>
        <v>0</v>
      </c>
      <c r="P1124">
        <f t="shared" si="439"/>
        <v>0</v>
      </c>
      <c r="Q1124" t="s">
        <v>81</v>
      </c>
      <c r="R1124" t="s">
        <v>63</v>
      </c>
      <c r="S1124">
        <v>2</v>
      </c>
      <c r="T1124">
        <v>2</v>
      </c>
      <c r="U1124" s="2">
        <f>SUMIFS(SLR!L:L,SLR!D:D,'Резервации 2026'!E1124)</f>
        <v>2050.9224545999996</v>
      </c>
      <c r="V1124" s="2">
        <f t="shared" ref="V1124:V1127" si="451">+U1124/M1124</f>
        <v>341.82040909999995</v>
      </c>
      <c r="W1124" t="s">
        <v>262</v>
      </c>
      <c r="X1124" t="s">
        <v>1092</v>
      </c>
      <c r="Y1124" t="s">
        <v>1051</v>
      </c>
      <c r="Z1124" t="str">
        <f t="shared" si="440"/>
        <v>Nov</v>
      </c>
      <c r="AA1124" s="6">
        <f t="shared" ref="AA1124:AE1174" si="452">IF($I1124=AA$1,IF($L1124=AA$1,$M1124,$O1124),IF($L1124=AA$1,$P1124,0))</f>
        <v>0</v>
      </c>
      <c r="AB1124" s="6">
        <f t="shared" si="452"/>
        <v>0</v>
      </c>
      <c r="AC1124" s="6">
        <f t="shared" si="452"/>
        <v>6</v>
      </c>
      <c r="AD1124" s="6">
        <f t="shared" si="452"/>
        <v>0</v>
      </c>
      <c r="AE1124" s="6">
        <f t="shared" si="452"/>
        <v>0</v>
      </c>
      <c r="AF1124" s="6">
        <f t="shared" si="441"/>
        <v>6</v>
      </c>
      <c r="AG1124" s="6">
        <f t="shared" si="442"/>
        <v>0</v>
      </c>
      <c r="AH1124" s="14" t="str">
        <f>LEFT(X1124,2)&amp;"."&amp;VLOOKUP(MID(X1124,4,3),'Data validation'!$A$1:$B$12,2,FALSE)&amp;".2025"</f>
        <v>13.11.2025</v>
      </c>
      <c r="AI1124">
        <f t="shared" si="443"/>
        <v>46</v>
      </c>
      <c r="AJ1124" t="str">
        <f>H1124&amp;"."&amp;VLOOKUP(I1124,'Data validation'!$A$1:$B$12,2,FALSE)&amp;".2026"</f>
        <v>20.07.2026</v>
      </c>
      <c r="AK1124">
        <f t="shared" si="444"/>
        <v>30</v>
      </c>
      <c r="AL1124" t="e">
        <f>VLOOKUP(E1124,[2]Sheet1!$A:$B,2,FALSE)</f>
        <v>#N/A</v>
      </c>
    </row>
    <row r="1125" spans="1:38" x14ac:dyDescent="0.25">
      <c r="A1125" t="str">
        <f>VLOOKUP(Q1125,'Data validation'!$K$2:$L$50,2,FALSE)</f>
        <v>TO</v>
      </c>
      <c r="B1125">
        <f t="shared" si="430"/>
        <v>0</v>
      </c>
      <c r="C1125">
        <f t="shared" si="431"/>
        <v>0</v>
      </c>
      <c r="D1125">
        <f t="shared" si="432"/>
        <v>6</v>
      </c>
      <c r="E1125">
        <v>8447</v>
      </c>
      <c r="F1125" t="s">
        <v>8296</v>
      </c>
      <c r="G1125" t="s">
        <v>85</v>
      </c>
      <c r="H1125" t="str">
        <f t="shared" si="433"/>
        <v>26</v>
      </c>
      <c r="I1125" t="str">
        <f t="shared" si="434"/>
        <v>Jul</v>
      </c>
      <c r="J1125" t="s">
        <v>135</v>
      </c>
      <c r="K1125" t="str">
        <f t="shared" si="435"/>
        <v>01</v>
      </c>
      <c r="L1125" t="str">
        <f t="shared" si="436"/>
        <v>Aug</v>
      </c>
      <c r="M1125">
        <v>6</v>
      </c>
      <c r="N1125">
        <f t="shared" si="437"/>
        <v>-25</v>
      </c>
      <c r="O1125">
        <f t="shared" si="438"/>
        <v>5</v>
      </c>
      <c r="P1125">
        <f t="shared" si="439"/>
        <v>0</v>
      </c>
      <c r="Q1125" t="s">
        <v>81</v>
      </c>
      <c r="R1125" t="s">
        <v>48</v>
      </c>
      <c r="S1125">
        <v>2</v>
      </c>
      <c r="T1125">
        <v>2</v>
      </c>
      <c r="U1125" s="2">
        <f>SUMIFS(SLR!L:L,SLR!D:D,'Резервации 2026'!E1125)</f>
        <v>2325.5209866</v>
      </c>
      <c r="V1125" s="2">
        <f t="shared" si="451"/>
        <v>387.58683109999998</v>
      </c>
      <c r="W1125" t="s">
        <v>262</v>
      </c>
      <c r="X1125" t="s">
        <v>1081</v>
      </c>
      <c r="Y1125" t="s">
        <v>1051</v>
      </c>
      <c r="Z1125" t="str">
        <f t="shared" si="440"/>
        <v>Nov</v>
      </c>
      <c r="AA1125" s="6">
        <f t="shared" si="452"/>
        <v>0</v>
      </c>
      <c r="AB1125" s="6">
        <f t="shared" si="452"/>
        <v>0</v>
      </c>
      <c r="AC1125" s="6">
        <f t="shared" si="452"/>
        <v>5</v>
      </c>
      <c r="AD1125" s="6">
        <f t="shared" si="452"/>
        <v>0</v>
      </c>
      <c r="AE1125" s="6">
        <f t="shared" si="452"/>
        <v>0</v>
      </c>
      <c r="AF1125" s="6">
        <f t="shared" si="441"/>
        <v>5</v>
      </c>
      <c r="AG1125" s="6">
        <f t="shared" si="442"/>
        <v>-1</v>
      </c>
      <c r="AH1125" s="14" t="str">
        <f>LEFT(X1125,2)&amp;"."&amp;VLOOKUP(MID(X1125,4,3),'Data validation'!$A$1:$B$12,2,FALSE)&amp;".2025"</f>
        <v>13.11.2025</v>
      </c>
      <c r="AI1125">
        <f t="shared" si="443"/>
        <v>46</v>
      </c>
      <c r="AJ1125" t="str">
        <f>H1125&amp;"."&amp;VLOOKUP(I1125,'Data validation'!$A$1:$B$12,2,FALSE)&amp;".2026"</f>
        <v>26.07.2026</v>
      </c>
      <c r="AK1125">
        <f t="shared" si="444"/>
        <v>31</v>
      </c>
      <c r="AL1125" t="e">
        <f>VLOOKUP(E1125,[2]Sheet1!$A:$B,2,FALSE)</f>
        <v>#N/A</v>
      </c>
    </row>
    <row r="1126" spans="1:38" x14ac:dyDescent="0.25">
      <c r="A1126" t="str">
        <f>VLOOKUP(Q1126,'Data validation'!$K$2:$L$50,2,FALSE)</f>
        <v>TO</v>
      </c>
      <c r="B1126">
        <f t="shared" si="430"/>
        <v>0</v>
      </c>
      <c r="C1126">
        <f t="shared" si="431"/>
        <v>0</v>
      </c>
      <c r="D1126">
        <f t="shared" si="432"/>
        <v>5</v>
      </c>
      <c r="E1126">
        <v>8362</v>
      </c>
      <c r="F1126" t="s">
        <v>8297</v>
      </c>
      <c r="G1126" t="s">
        <v>167</v>
      </c>
      <c r="H1126" t="str">
        <f t="shared" si="433"/>
        <v>30</v>
      </c>
      <c r="I1126" t="str">
        <f t="shared" si="434"/>
        <v>Jul</v>
      </c>
      <c r="J1126" t="s">
        <v>160</v>
      </c>
      <c r="K1126" t="str">
        <f t="shared" si="435"/>
        <v>04</v>
      </c>
      <c r="L1126" t="str">
        <f t="shared" si="436"/>
        <v>Aug</v>
      </c>
      <c r="M1126">
        <v>5</v>
      </c>
      <c r="N1126">
        <f t="shared" si="437"/>
        <v>-26</v>
      </c>
      <c r="O1126">
        <f t="shared" si="438"/>
        <v>1</v>
      </c>
      <c r="P1126">
        <f t="shared" si="439"/>
        <v>3</v>
      </c>
      <c r="Q1126" t="s">
        <v>81</v>
      </c>
      <c r="R1126" t="s">
        <v>17</v>
      </c>
      <c r="S1126">
        <v>2</v>
      </c>
      <c r="T1126">
        <v>2</v>
      </c>
      <c r="U1126" s="2">
        <f>SUMIFS(SLR!L:L,SLR!D:D,'Резервации 2026'!E1126)</f>
        <v>1668.714156</v>
      </c>
      <c r="V1126" s="2">
        <f t="shared" si="451"/>
        <v>333.74283120000001</v>
      </c>
      <c r="W1126" t="s">
        <v>262</v>
      </c>
      <c r="X1126" t="s">
        <v>895</v>
      </c>
      <c r="Y1126" t="s">
        <v>768</v>
      </c>
      <c r="Z1126" t="str">
        <f t="shared" si="440"/>
        <v>Nov</v>
      </c>
      <c r="AA1126" s="6">
        <f t="shared" si="452"/>
        <v>0</v>
      </c>
      <c r="AB1126" s="6">
        <f t="shared" si="452"/>
        <v>0</v>
      </c>
      <c r="AC1126" s="6">
        <f t="shared" si="452"/>
        <v>1</v>
      </c>
      <c r="AD1126" s="6">
        <f t="shared" si="452"/>
        <v>3</v>
      </c>
      <c r="AE1126" s="6">
        <f t="shared" si="452"/>
        <v>0</v>
      </c>
      <c r="AF1126" s="6">
        <f t="shared" si="441"/>
        <v>4</v>
      </c>
      <c r="AG1126" s="6">
        <f t="shared" si="442"/>
        <v>-1</v>
      </c>
      <c r="AH1126" s="14" t="str">
        <f>LEFT(X1126,2)&amp;"."&amp;VLOOKUP(MID(X1126,4,3),'Data validation'!$A$1:$B$12,2,FALSE)&amp;".2025"</f>
        <v>11.11.2025</v>
      </c>
      <c r="AI1126">
        <f t="shared" si="443"/>
        <v>46</v>
      </c>
      <c r="AJ1126" t="str">
        <f>H1126&amp;"."&amp;VLOOKUP(I1126,'Data validation'!$A$1:$B$12,2,FALSE)&amp;".2026"</f>
        <v>30.07.2026</v>
      </c>
      <c r="AK1126">
        <f t="shared" si="444"/>
        <v>31</v>
      </c>
      <c r="AL1126" t="e">
        <f>VLOOKUP(E1126,[2]Sheet1!$A:$B,2,FALSE)</f>
        <v>#N/A</v>
      </c>
    </row>
    <row r="1127" spans="1:38" x14ac:dyDescent="0.25">
      <c r="A1127" t="str">
        <f>VLOOKUP(Q1127,'Data validation'!$K$2:$L$50,2,FALSE)</f>
        <v>TO</v>
      </c>
      <c r="B1127">
        <f t="shared" si="430"/>
        <v>0</v>
      </c>
      <c r="C1127">
        <f t="shared" si="431"/>
        <v>4</v>
      </c>
      <c r="D1127">
        <f t="shared" si="432"/>
        <v>1</v>
      </c>
      <c r="E1127">
        <v>8826</v>
      </c>
      <c r="F1127" t="s">
        <v>8298</v>
      </c>
      <c r="G1127" t="s">
        <v>72</v>
      </c>
      <c r="H1127" t="str">
        <f t="shared" si="433"/>
        <v>07</v>
      </c>
      <c r="I1127" t="str">
        <f t="shared" si="434"/>
        <v>Jul</v>
      </c>
      <c r="J1127" t="s">
        <v>235</v>
      </c>
      <c r="K1127" t="str">
        <f t="shared" si="435"/>
        <v>12</v>
      </c>
      <c r="L1127" t="str">
        <f t="shared" si="436"/>
        <v>Jul</v>
      </c>
      <c r="M1127">
        <v>5</v>
      </c>
      <c r="N1127">
        <f t="shared" si="437"/>
        <v>5</v>
      </c>
      <c r="O1127">
        <f t="shared" si="438"/>
        <v>0</v>
      </c>
      <c r="P1127">
        <f t="shared" si="439"/>
        <v>0</v>
      </c>
      <c r="Q1127" t="s">
        <v>81</v>
      </c>
      <c r="R1127" t="s">
        <v>20</v>
      </c>
      <c r="S1127">
        <v>3</v>
      </c>
      <c r="T1127">
        <v>0</v>
      </c>
      <c r="U1127" s="2">
        <f>SUMIFS(SLR!L:L,SLR!D:D,'Резервации 2026'!E1127)</f>
        <v>1924.0086458999999</v>
      </c>
      <c r="V1127" s="2">
        <f t="shared" si="451"/>
        <v>384.80172918</v>
      </c>
      <c r="W1127" t="s">
        <v>262</v>
      </c>
      <c r="X1127" t="s">
        <v>1367</v>
      </c>
      <c r="Y1127" t="s">
        <v>1996</v>
      </c>
      <c r="Z1127" t="str">
        <f t="shared" si="440"/>
        <v>Nov</v>
      </c>
      <c r="AA1127" s="6">
        <f t="shared" si="452"/>
        <v>0</v>
      </c>
      <c r="AB1127" s="6">
        <f t="shared" si="452"/>
        <v>0</v>
      </c>
      <c r="AC1127" s="6">
        <f t="shared" si="452"/>
        <v>5</v>
      </c>
      <c r="AD1127" s="6">
        <f t="shared" si="452"/>
        <v>0</v>
      </c>
      <c r="AE1127" s="6">
        <f t="shared" si="452"/>
        <v>0</v>
      </c>
      <c r="AF1127" s="6">
        <f t="shared" si="441"/>
        <v>5</v>
      </c>
      <c r="AG1127" s="6">
        <f t="shared" si="442"/>
        <v>0</v>
      </c>
      <c r="AH1127" s="14" t="str">
        <f>LEFT(X1127,2)&amp;"."&amp;VLOOKUP(MID(X1127,4,3),'Data validation'!$A$1:$B$12,2,FALSE)&amp;".2025"</f>
        <v>26.11.2025</v>
      </c>
      <c r="AI1127">
        <f t="shared" si="443"/>
        <v>48</v>
      </c>
      <c r="AJ1127" t="str">
        <f>H1127&amp;"."&amp;VLOOKUP(I1127,'Data validation'!$A$1:$B$12,2,FALSE)&amp;".2026"</f>
        <v>07.07.2026</v>
      </c>
      <c r="AK1127">
        <f t="shared" si="444"/>
        <v>28</v>
      </c>
      <c r="AL1127" t="e">
        <f>VLOOKUP(E1127,[2]Sheet1!$A:$B,2,FALSE)</f>
        <v>#N/A</v>
      </c>
    </row>
    <row r="1128" spans="1:38" x14ac:dyDescent="0.25">
      <c r="A1128" t="str">
        <f>VLOOKUP(Q1128,'Data validation'!$K$2:$L$50,2,FALSE)</f>
        <v>TO</v>
      </c>
      <c r="B1128">
        <f t="shared" si="430"/>
        <v>0</v>
      </c>
      <c r="C1128">
        <f t="shared" si="431"/>
        <v>0</v>
      </c>
      <c r="D1128">
        <f t="shared" si="432"/>
        <v>6</v>
      </c>
      <c r="E1128">
        <v>8405</v>
      </c>
      <c r="F1128" t="s">
        <v>8299</v>
      </c>
      <c r="G1128" t="s">
        <v>32</v>
      </c>
      <c r="H1128" t="str">
        <f t="shared" si="433"/>
        <v>13</v>
      </c>
      <c r="I1128" t="str">
        <f t="shared" si="434"/>
        <v>Jul</v>
      </c>
      <c r="J1128" t="s">
        <v>155</v>
      </c>
      <c r="K1128" t="str">
        <f t="shared" si="435"/>
        <v>19</v>
      </c>
      <c r="L1128" t="str">
        <f t="shared" si="436"/>
        <v>Jul</v>
      </c>
      <c r="M1128">
        <v>6</v>
      </c>
      <c r="N1128">
        <f t="shared" si="437"/>
        <v>6</v>
      </c>
      <c r="O1128">
        <f t="shared" si="438"/>
        <v>0</v>
      </c>
      <c r="P1128">
        <f t="shared" si="439"/>
        <v>0</v>
      </c>
      <c r="Q1128" t="s">
        <v>162</v>
      </c>
      <c r="R1128" t="s">
        <v>17</v>
      </c>
      <c r="S1128">
        <v>2</v>
      </c>
      <c r="T1128">
        <v>0</v>
      </c>
      <c r="U1128" s="2">
        <f>SUMIFS(Magelan!L:L,Magelan!D:D,'Резервации 2026'!E1128)</f>
        <v>1601.9421197999998</v>
      </c>
      <c r="V1128" s="2">
        <f>+U1128/M1128</f>
        <v>266.99035329999998</v>
      </c>
      <c r="X1128" t="s">
        <v>988</v>
      </c>
      <c r="Y1128" t="s">
        <v>953</v>
      </c>
      <c r="Z1128" t="str">
        <f t="shared" si="440"/>
        <v>Nov</v>
      </c>
      <c r="AA1128" s="6">
        <f t="shared" si="452"/>
        <v>0</v>
      </c>
      <c r="AB1128" s="6">
        <f t="shared" si="452"/>
        <v>0</v>
      </c>
      <c r="AC1128" s="6">
        <f t="shared" si="452"/>
        <v>6</v>
      </c>
      <c r="AD1128" s="6">
        <f t="shared" si="452"/>
        <v>0</v>
      </c>
      <c r="AE1128" s="6">
        <f t="shared" si="452"/>
        <v>0</v>
      </c>
      <c r="AF1128" s="6">
        <f t="shared" si="441"/>
        <v>6</v>
      </c>
      <c r="AG1128" s="6">
        <f t="shared" si="442"/>
        <v>0</v>
      </c>
      <c r="AH1128" s="14" t="str">
        <f>LEFT(X1128,2)&amp;"."&amp;VLOOKUP(MID(X1128,4,3),'Data validation'!$A$1:$B$12,2,FALSE)&amp;".2025"</f>
        <v>12.11.2025</v>
      </c>
      <c r="AI1128">
        <f t="shared" si="443"/>
        <v>46</v>
      </c>
      <c r="AJ1128" t="str">
        <f>H1128&amp;"."&amp;VLOOKUP(I1128,'Data validation'!$A$1:$B$12,2,FALSE)&amp;".2026"</f>
        <v>13.07.2026</v>
      </c>
      <c r="AK1128">
        <f t="shared" si="444"/>
        <v>29</v>
      </c>
      <c r="AL1128" t="e">
        <f>VLOOKUP(E1128,[2]Sheet1!$A:$B,2,FALSE)</f>
        <v>#N/A</v>
      </c>
    </row>
    <row r="1129" spans="1:38" x14ac:dyDescent="0.25">
      <c r="A1129" t="str">
        <f>VLOOKUP(Q1129,'Data validation'!$K$2:$L$50,2,FALSE)</f>
        <v>TO</v>
      </c>
      <c r="B1129">
        <f t="shared" si="430"/>
        <v>0</v>
      </c>
      <c r="C1129">
        <f t="shared" si="431"/>
        <v>0</v>
      </c>
      <c r="D1129">
        <f t="shared" si="432"/>
        <v>6</v>
      </c>
      <c r="E1129">
        <v>8832</v>
      </c>
      <c r="F1129" t="s">
        <v>8300</v>
      </c>
      <c r="G1129" t="s">
        <v>236</v>
      </c>
      <c r="H1129" t="str">
        <f t="shared" si="433"/>
        <v>17</v>
      </c>
      <c r="I1129" t="str">
        <f t="shared" si="434"/>
        <v>Jul</v>
      </c>
      <c r="J1129" t="s">
        <v>528</v>
      </c>
      <c r="K1129" t="str">
        <f t="shared" si="435"/>
        <v>23</v>
      </c>
      <c r="L1129" t="str">
        <f t="shared" si="436"/>
        <v>Jul</v>
      </c>
      <c r="M1129">
        <v>6</v>
      </c>
      <c r="N1129">
        <f t="shared" si="437"/>
        <v>6</v>
      </c>
      <c r="O1129">
        <f t="shared" si="438"/>
        <v>0</v>
      </c>
      <c r="P1129">
        <f t="shared" si="439"/>
        <v>0</v>
      </c>
      <c r="Q1129" t="s">
        <v>81</v>
      </c>
      <c r="R1129" t="s">
        <v>48</v>
      </c>
      <c r="S1129">
        <v>2</v>
      </c>
      <c r="T1129">
        <v>1</v>
      </c>
      <c r="U1129" s="2">
        <f>SUMIFS(SLR!L:L,SLR!D:D,'Резервации 2026'!E1129)</f>
        <v>2015.3654652</v>
      </c>
      <c r="V1129" s="2">
        <f>+U1129/M1129</f>
        <v>335.8942442</v>
      </c>
      <c r="W1129" t="s">
        <v>262</v>
      </c>
      <c r="X1129" t="s">
        <v>2010</v>
      </c>
      <c r="Y1129" t="s">
        <v>1946</v>
      </c>
      <c r="Z1129" t="str">
        <f t="shared" si="440"/>
        <v>Nov</v>
      </c>
      <c r="AA1129" s="6">
        <f t="shared" si="452"/>
        <v>0</v>
      </c>
      <c r="AB1129" s="6">
        <f t="shared" si="452"/>
        <v>0</v>
      </c>
      <c r="AC1129" s="6">
        <f t="shared" si="452"/>
        <v>6</v>
      </c>
      <c r="AD1129" s="6">
        <f t="shared" si="452"/>
        <v>0</v>
      </c>
      <c r="AE1129" s="6">
        <f t="shared" si="452"/>
        <v>0</v>
      </c>
      <c r="AF1129" s="6">
        <f t="shared" si="441"/>
        <v>6</v>
      </c>
      <c r="AG1129" s="6">
        <f t="shared" si="442"/>
        <v>0</v>
      </c>
      <c r="AH1129" s="14" t="str">
        <f>LEFT(X1129,2)&amp;"."&amp;VLOOKUP(MID(X1129,4,3),'Data validation'!$A$1:$B$12,2,FALSE)&amp;".2025"</f>
        <v>26.11.2025</v>
      </c>
      <c r="AI1129">
        <f t="shared" si="443"/>
        <v>48</v>
      </c>
      <c r="AJ1129" t="str">
        <f>H1129&amp;"."&amp;VLOOKUP(I1129,'Data validation'!$A$1:$B$12,2,FALSE)&amp;".2026"</f>
        <v>17.07.2026</v>
      </c>
      <c r="AK1129">
        <f t="shared" si="444"/>
        <v>29</v>
      </c>
      <c r="AL1129" t="e">
        <f>VLOOKUP(E1129,[2]Sheet1!$A:$B,2,FALSE)</f>
        <v>#N/A</v>
      </c>
    </row>
    <row r="1130" spans="1:38" x14ac:dyDescent="0.25">
      <c r="A1130" t="str">
        <f>VLOOKUP(Q1130,'Data validation'!$K$2:$L$50,2,FALSE)</f>
        <v>TO</v>
      </c>
      <c r="B1130">
        <f t="shared" si="430"/>
        <v>0</v>
      </c>
      <c r="C1130">
        <f t="shared" si="431"/>
        <v>2</v>
      </c>
      <c r="D1130">
        <f t="shared" si="432"/>
        <v>3</v>
      </c>
      <c r="E1130">
        <v>8191</v>
      </c>
      <c r="F1130" t="s">
        <v>8301</v>
      </c>
      <c r="G1130" t="s">
        <v>224</v>
      </c>
      <c r="H1130" t="str">
        <f t="shared" si="433"/>
        <v>09</v>
      </c>
      <c r="I1130" t="str">
        <f t="shared" si="434"/>
        <v>Jul</v>
      </c>
      <c r="J1130" t="s">
        <v>114</v>
      </c>
      <c r="K1130" t="str">
        <f t="shared" si="435"/>
        <v>14</v>
      </c>
      <c r="L1130" t="str">
        <f t="shared" si="436"/>
        <v>Jul</v>
      </c>
      <c r="M1130">
        <v>5</v>
      </c>
      <c r="N1130">
        <f t="shared" si="437"/>
        <v>5</v>
      </c>
      <c r="O1130">
        <f t="shared" si="438"/>
        <v>0</v>
      </c>
      <c r="P1130">
        <f t="shared" si="439"/>
        <v>0</v>
      </c>
      <c r="Q1130" t="s">
        <v>162</v>
      </c>
      <c r="R1130" t="s">
        <v>25</v>
      </c>
      <c r="S1130">
        <v>2</v>
      </c>
      <c r="T1130">
        <v>2</v>
      </c>
      <c r="U1130" s="2">
        <f>SUMIFS(Magelan!L:L,Magelan!D:D,'Резервации 2026'!E1130)</f>
        <v>1735.9947079999999</v>
      </c>
      <c r="V1130" s="2">
        <f>+U1130/M1130</f>
        <v>347.19894160000001</v>
      </c>
      <c r="X1130" t="s">
        <v>464</v>
      </c>
      <c r="Y1130" t="s">
        <v>338</v>
      </c>
      <c r="Z1130" t="str">
        <f t="shared" si="440"/>
        <v>Nov</v>
      </c>
      <c r="AA1130" s="6">
        <f t="shared" si="452"/>
        <v>0</v>
      </c>
      <c r="AB1130" s="6">
        <f t="shared" si="452"/>
        <v>0</v>
      </c>
      <c r="AC1130" s="6">
        <f t="shared" si="452"/>
        <v>5</v>
      </c>
      <c r="AD1130" s="6">
        <f t="shared" si="452"/>
        <v>0</v>
      </c>
      <c r="AE1130" s="6">
        <f t="shared" si="452"/>
        <v>0</v>
      </c>
      <c r="AF1130" s="6">
        <f t="shared" si="441"/>
        <v>5</v>
      </c>
      <c r="AG1130" s="6">
        <f t="shared" si="442"/>
        <v>0</v>
      </c>
      <c r="AH1130" s="14" t="str">
        <f>LEFT(X1130,2)&amp;"."&amp;VLOOKUP(MID(X1130,4,3),'Data validation'!$A$1:$B$12,2,FALSE)&amp;".2025"</f>
        <v>07.11.2025</v>
      </c>
      <c r="AI1130">
        <f t="shared" si="443"/>
        <v>45</v>
      </c>
      <c r="AJ1130" t="str">
        <f>H1130&amp;"."&amp;VLOOKUP(I1130,'Data validation'!$A$1:$B$12,2,FALSE)&amp;".2026"</f>
        <v>09.07.2026</v>
      </c>
      <c r="AK1130">
        <f t="shared" si="444"/>
        <v>28</v>
      </c>
      <c r="AL1130" t="e">
        <f>VLOOKUP(E1130,[2]Sheet1!$A:$B,2,FALSE)</f>
        <v>#N/A</v>
      </c>
    </row>
    <row r="1131" spans="1:38" x14ac:dyDescent="0.25">
      <c r="A1131" t="str">
        <f>VLOOKUP(Q1131,'Data validation'!$K$2:$L$50,2,FALSE)</f>
        <v>TO</v>
      </c>
      <c r="B1131">
        <f t="shared" si="430"/>
        <v>0</v>
      </c>
      <c r="C1131">
        <f t="shared" si="431"/>
        <v>7</v>
      </c>
      <c r="D1131">
        <f t="shared" si="432"/>
        <v>0</v>
      </c>
      <c r="E1131">
        <v>8679</v>
      </c>
      <c r="F1131" t="s">
        <v>8302</v>
      </c>
      <c r="G1131" t="s">
        <v>45</v>
      </c>
      <c r="H1131" t="str">
        <f t="shared" si="433"/>
        <v>04</v>
      </c>
      <c r="I1131" t="str">
        <f t="shared" si="434"/>
        <v>Jul</v>
      </c>
      <c r="J1131" t="s">
        <v>323</v>
      </c>
      <c r="K1131" t="str">
        <f t="shared" si="435"/>
        <v>11</v>
      </c>
      <c r="L1131" t="str">
        <f t="shared" si="436"/>
        <v>Jul</v>
      </c>
      <c r="M1131">
        <v>7</v>
      </c>
      <c r="N1131">
        <f t="shared" si="437"/>
        <v>7</v>
      </c>
      <c r="O1131">
        <f t="shared" si="438"/>
        <v>0</v>
      </c>
      <c r="P1131">
        <f t="shared" si="439"/>
        <v>0</v>
      </c>
      <c r="Q1131" t="s">
        <v>81</v>
      </c>
      <c r="R1131" t="s">
        <v>63</v>
      </c>
      <c r="S1131">
        <v>2</v>
      </c>
      <c r="T1131">
        <v>2</v>
      </c>
      <c r="U1131" s="2">
        <f>SUMIFS(SLR!L:L,SLR!D:D,'Резервации 2026'!E1131)</f>
        <v>1601.9421197999998</v>
      </c>
      <c r="V1131" s="2">
        <f t="shared" ref="V1131:V1133" si="453">+U1131/M1131</f>
        <v>228.84887425714282</v>
      </c>
      <c r="W1131" t="s">
        <v>262</v>
      </c>
      <c r="X1131" t="s">
        <v>1662</v>
      </c>
      <c r="Y1131" t="s">
        <v>1594</v>
      </c>
      <c r="Z1131" t="str">
        <f t="shared" si="440"/>
        <v>Nov</v>
      </c>
      <c r="AA1131" s="6">
        <f t="shared" si="452"/>
        <v>0</v>
      </c>
      <c r="AB1131" s="6">
        <f t="shared" si="452"/>
        <v>0</v>
      </c>
      <c r="AC1131" s="6">
        <f t="shared" si="452"/>
        <v>7</v>
      </c>
      <c r="AD1131" s="6">
        <f t="shared" si="452"/>
        <v>0</v>
      </c>
      <c r="AE1131" s="6">
        <f t="shared" si="452"/>
        <v>0</v>
      </c>
      <c r="AF1131" s="6">
        <f t="shared" si="441"/>
        <v>7</v>
      </c>
      <c r="AG1131" s="6">
        <f t="shared" si="442"/>
        <v>0</v>
      </c>
      <c r="AH1131" s="14" t="str">
        <f>LEFT(X1131,2)&amp;"."&amp;VLOOKUP(MID(X1131,4,3),'Data validation'!$A$1:$B$12,2,FALSE)&amp;".2025"</f>
        <v>21.11.2025</v>
      </c>
      <c r="AI1131">
        <f t="shared" si="443"/>
        <v>47</v>
      </c>
      <c r="AJ1131" t="str">
        <f>H1131&amp;"."&amp;VLOOKUP(I1131,'Data validation'!$A$1:$B$12,2,FALSE)&amp;".2026"</f>
        <v>04.07.2026</v>
      </c>
      <c r="AK1131">
        <f t="shared" si="444"/>
        <v>27</v>
      </c>
      <c r="AL1131" t="e">
        <f>VLOOKUP(E1131,[2]Sheet1!$A:$B,2,FALSE)</f>
        <v>#N/A</v>
      </c>
    </row>
    <row r="1132" spans="1:38" x14ac:dyDescent="0.25">
      <c r="A1132" t="str">
        <f>VLOOKUP(Q1132,'Data validation'!$K$2:$L$50,2,FALSE)</f>
        <v>TO</v>
      </c>
      <c r="B1132">
        <f t="shared" si="430"/>
        <v>0</v>
      </c>
      <c r="C1132">
        <f t="shared" si="431"/>
        <v>0</v>
      </c>
      <c r="D1132">
        <f t="shared" si="432"/>
        <v>6</v>
      </c>
      <c r="E1132">
        <v>8833</v>
      </c>
      <c r="F1132" t="s">
        <v>8303</v>
      </c>
      <c r="G1132" t="s">
        <v>236</v>
      </c>
      <c r="H1132" t="str">
        <f t="shared" si="433"/>
        <v>17</v>
      </c>
      <c r="I1132" t="str">
        <f t="shared" si="434"/>
        <v>Jul</v>
      </c>
      <c r="J1132" t="s">
        <v>528</v>
      </c>
      <c r="K1132" t="str">
        <f t="shared" si="435"/>
        <v>23</v>
      </c>
      <c r="L1132" t="str">
        <f t="shared" si="436"/>
        <v>Jul</v>
      </c>
      <c r="M1132">
        <v>6</v>
      </c>
      <c r="N1132">
        <f t="shared" si="437"/>
        <v>6</v>
      </c>
      <c r="O1132">
        <f t="shared" si="438"/>
        <v>0</v>
      </c>
      <c r="P1132">
        <f t="shared" si="439"/>
        <v>0</v>
      </c>
      <c r="Q1132" t="s">
        <v>81</v>
      </c>
      <c r="R1132" t="s">
        <v>25</v>
      </c>
      <c r="S1132">
        <v>2</v>
      </c>
      <c r="T1132">
        <v>0</v>
      </c>
      <c r="U1132" s="2">
        <f>SUMIFS(SLR!L:L,SLR!D:D,'Резервации 2026'!E1132)</f>
        <v>1805.5440228</v>
      </c>
      <c r="V1132" s="2">
        <f t="shared" si="453"/>
        <v>300.92400379999998</v>
      </c>
      <c r="W1132" t="s">
        <v>262</v>
      </c>
      <c r="X1132" t="s">
        <v>2010</v>
      </c>
      <c r="Y1132" t="s">
        <v>1946</v>
      </c>
      <c r="Z1132" t="str">
        <f t="shared" si="440"/>
        <v>Nov</v>
      </c>
      <c r="AA1132" s="6">
        <f t="shared" si="452"/>
        <v>0</v>
      </c>
      <c r="AB1132" s="6">
        <f t="shared" si="452"/>
        <v>0</v>
      </c>
      <c r="AC1132" s="6">
        <f t="shared" si="452"/>
        <v>6</v>
      </c>
      <c r="AD1132" s="6">
        <f t="shared" si="452"/>
        <v>0</v>
      </c>
      <c r="AE1132" s="6">
        <f t="shared" si="452"/>
        <v>0</v>
      </c>
      <c r="AF1132" s="6">
        <f t="shared" si="441"/>
        <v>6</v>
      </c>
      <c r="AG1132" s="6">
        <f t="shared" si="442"/>
        <v>0</v>
      </c>
      <c r="AH1132" s="14" t="str">
        <f>LEFT(X1132,2)&amp;"."&amp;VLOOKUP(MID(X1132,4,3),'Data validation'!$A$1:$B$12,2,FALSE)&amp;".2025"</f>
        <v>26.11.2025</v>
      </c>
      <c r="AI1132">
        <f t="shared" si="443"/>
        <v>48</v>
      </c>
      <c r="AJ1132" t="str">
        <f>H1132&amp;"."&amp;VLOOKUP(I1132,'Data validation'!$A$1:$B$12,2,FALSE)&amp;".2026"</f>
        <v>17.07.2026</v>
      </c>
      <c r="AK1132">
        <f t="shared" si="444"/>
        <v>29</v>
      </c>
      <c r="AL1132" t="e">
        <f>VLOOKUP(E1132,[2]Sheet1!$A:$B,2,FALSE)</f>
        <v>#N/A</v>
      </c>
    </row>
    <row r="1133" spans="1:38" x14ac:dyDescent="0.25">
      <c r="A1133" t="str">
        <f>VLOOKUP(Q1133,'Data validation'!$K$2:$L$50,2,FALSE)</f>
        <v>TO</v>
      </c>
      <c r="B1133">
        <f t="shared" si="430"/>
        <v>0</v>
      </c>
      <c r="C1133">
        <f t="shared" si="431"/>
        <v>5</v>
      </c>
      <c r="D1133">
        <f t="shared" si="432"/>
        <v>1</v>
      </c>
      <c r="E1133">
        <v>9234</v>
      </c>
      <c r="F1133" t="s">
        <v>8304</v>
      </c>
      <c r="G1133" t="s">
        <v>173</v>
      </c>
      <c r="H1133" t="str">
        <f t="shared" si="433"/>
        <v>06</v>
      </c>
      <c r="I1133" t="str">
        <f t="shared" si="434"/>
        <v>Jul</v>
      </c>
      <c r="J1133" t="s">
        <v>235</v>
      </c>
      <c r="K1133" t="str">
        <f t="shared" si="435"/>
        <v>12</v>
      </c>
      <c r="L1133" t="str">
        <f t="shared" si="436"/>
        <v>Jul</v>
      </c>
      <c r="M1133">
        <v>6</v>
      </c>
      <c r="N1133">
        <f t="shared" si="437"/>
        <v>6</v>
      </c>
      <c r="O1133">
        <f t="shared" si="438"/>
        <v>0</v>
      </c>
      <c r="P1133">
        <f t="shared" si="439"/>
        <v>0</v>
      </c>
      <c r="Q1133" t="s">
        <v>81</v>
      </c>
      <c r="R1133" t="s">
        <v>63</v>
      </c>
      <c r="S1133">
        <v>2</v>
      </c>
      <c r="T1133">
        <v>2</v>
      </c>
      <c r="U1133" s="2">
        <f>SUMIFS(SLR!L:L,SLR!D:D,'Резервации 2026'!E1133)</f>
        <v>2116.8730421999999</v>
      </c>
      <c r="V1133" s="2">
        <f t="shared" si="453"/>
        <v>352.81217369999996</v>
      </c>
      <c r="W1133" t="s">
        <v>262</v>
      </c>
      <c r="X1133" t="s">
        <v>3757</v>
      </c>
      <c r="Y1133" t="s">
        <v>3724</v>
      </c>
      <c r="Z1133" t="str">
        <f t="shared" si="440"/>
        <v>Dec</v>
      </c>
      <c r="AA1133" s="6">
        <f t="shared" si="452"/>
        <v>0</v>
      </c>
      <c r="AB1133" s="6">
        <f t="shared" si="452"/>
        <v>0</v>
      </c>
      <c r="AC1133" s="6">
        <f t="shared" si="452"/>
        <v>6</v>
      </c>
      <c r="AD1133" s="6">
        <f t="shared" si="452"/>
        <v>0</v>
      </c>
      <c r="AE1133" s="6">
        <f t="shared" si="452"/>
        <v>0</v>
      </c>
      <c r="AF1133" s="6">
        <f t="shared" si="441"/>
        <v>6</v>
      </c>
      <c r="AG1133" s="6">
        <f t="shared" si="442"/>
        <v>0</v>
      </c>
      <c r="AH1133" s="14" t="str">
        <f>LEFT(X1133,2)&amp;"."&amp;VLOOKUP(MID(X1133,4,3),'Data validation'!$A$1:$B$12,2,FALSE)&amp;".2025"</f>
        <v>29.12.2025</v>
      </c>
      <c r="AI1133">
        <f t="shared" si="443"/>
        <v>53</v>
      </c>
      <c r="AJ1133" t="str">
        <f>H1133&amp;"."&amp;VLOOKUP(I1133,'Data validation'!$A$1:$B$12,2,FALSE)&amp;".2026"</f>
        <v>06.07.2026</v>
      </c>
      <c r="AK1133">
        <f t="shared" si="444"/>
        <v>28</v>
      </c>
      <c r="AL1133" t="e">
        <f>VLOOKUP(E1133,[2]Sheet1!$A:$B,2,FALSE)</f>
        <v>#N/A</v>
      </c>
    </row>
    <row r="1134" spans="1:38" x14ac:dyDescent="0.25">
      <c r="A1134" t="str">
        <f>VLOOKUP(Q1134,'Data validation'!$K$2:$L$50,2,FALSE)</f>
        <v>TO</v>
      </c>
      <c r="B1134">
        <f t="shared" si="430"/>
        <v>0</v>
      </c>
      <c r="C1134">
        <f t="shared" si="431"/>
        <v>0</v>
      </c>
      <c r="D1134">
        <f t="shared" si="432"/>
        <v>6</v>
      </c>
      <c r="E1134">
        <v>9117</v>
      </c>
      <c r="F1134" t="s">
        <v>8305</v>
      </c>
      <c r="G1134" t="s">
        <v>32</v>
      </c>
      <c r="H1134" t="str">
        <f t="shared" si="433"/>
        <v>13</v>
      </c>
      <c r="I1134" t="str">
        <f t="shared" si="434"/>
        <v>Jul</v>
      </c>
      <c r="J1134" t="s">
        <v>155</v>
      </c>
      <c r="K1134" t="str">
        <f t="shared" si="435"/>
        <v>19</v>
      </c>
      <c r="L1134" t="str">
        <f t="shared" si="436"/>
        <v>Jul</v>
      </c>
      <c r="M1134">
        <v>6</v>
      </c>
      <c r="N1134">
        <f t="shared" si="437"/>
        <v>6</v>
      </c>
      <c r="O1134">
        <f t="shared" si="438"/>
        <v>0</v>
      </c>
      <c r="P1134">
        <f t="shared" si="439"/>
        <v>0</v>
      </c>
      <c r="Q1134" t="s">
        <v>158</v>
      </c>
      <c r="R1134" t="s">
        <v>63</v>
      </c>
      <c r="S1134">
        <v>2</v>
      </c>
      <c r="T1134">
        <v>1</v>
      </c>
      <c r="U1134" s="2">
        <f>SUMIFS(DTS!L:L,DTS!D:D,'Резервации 2026'!E1134)</f>
        <v>1640.7849035999998</v>
      </c>
      <c r="V1134" s="2">
        <f>+U1134/M1134</f>
        <v>273.46415059999998</v>
      </c>
      <c r="X1134" t="s">
        <v>3584</v>
      </c>
      <c r="Y1134" t="s">
        <v>1739</v>
      </c>
      <c r="Z1134" t="str">
        <f t="shared" si="440"/>
        <v>Dec</v>
      </c>
      <c r="AA1134" s="6">
        <f t="shared" si="452"/>
        <v>0</v>
      </c>
      <c r="AB1134" s="6">
        <f t="shared" si="452"/>
        <v>0</v>
      </c>
      <c r="AC1134" s="6">
        <f t="shared" si="452"/>
        <v>6</v>
      </c>
      <c r="AD1134" s="6">
        <f t="shared" si="452"/>
        <v>0</v>
      </c>
      <c r="AE1134" s="6">
        <f t="shared" si="452"/>
        <v>0</v>
      </c>
      <c r="AF1134" s="6">
        <f t="shared" si="441"/>
        <v>6</v>
      </c>
      <c r="AG1134" s="6">
        <f t="shared" si="442"/>
        <v>0</v>
      </c>
      <c r="AH1134" s="14" t="str">
        <f>LEFT(X1134,2)&amp;"."&amp;VLOOKUP(MID(X1134,4,3),'Data validation'!$A$1:$B$12,2,FALSE)&amp;".2025"</f>
        <v>16.12.2025</v>
      </c>
      <c r="AI1134">
        <f t="shared" si="443"/>
        <v>51</v>
      </c>
      <c r="AJ1134" t="str">
        <f>H1134&amp;"."&amp;VLOOKUP(I1134,'Data validation'!$A$1:$B$12,2,FALSE)&amp;".2026"</f>
        <v>13.07.2026</v>
      </c>
      <c r="AK1134">
        <f t="shared" si="444"/>
        <v>29</v>
      </c>
      <c r="AL1134" t="e">
        <f>VLOOKUP(E1134,[2]Sheet1!$A:$B,2,FALSE)</f>
        <v>#N/A</v>
      </c>
    </row>
    <row r="1135" spans="1:38" x14ac:dyDescent="0.25">
      <c r="A1135" t="str">
        <f>VLOOKUP(Q1135,'Data validation'!$K$2:$L$50,2,FALSE)</f>
        <v>TO</v>
      </c>
      <c r="B1135">
        <f t="shared" si="430"/>
        <v>0</v>
      </c>
      <c r="C1135">
        <f t="shared" si="431"/>
        <v>0</v>
      </c>
      <c r="D1135">
        <f t="shared" si="432"/>
        <v>5</v>
      </c>
      <c r="E1135">
        <v>9261</v>
      </c>
      <c r="F1135" t="s">
        <v>8306</v>
      </c>
      <c r="G1135" t="s">
        <v>84</v>
      </c>
      <c r="H1135" t="str">
        <f t="shared" si="433"/>
        <v>20</v>
      </c>
      <c r="I1135" t="str">
        <f t="shared" si="434"/>
        <v>Jul</v>
      </c>
      <c r="J1135" t="s">
        <v>107</v>
      </c>
      <c r="K1135" t="str">
        <f t="shared" si="435"/>
        <v>25</v>
      </c>
      <c r="L1135" t="str">
        <f t="shared" si="436"/>
        <v>Jul</v>
      </c>
      <c r="M1135">
        <v>5</v>
      </c>
      <c r="N1135">
        <f t="shared" si="437"/>
        <v>5</v>
      </c>
      <c r="O1135">
        <f t="shared" si="438"/>
        <v>0</v>
      </c>
      <c r="P1135">
        <f t="shared" si="439"/>
        <v>0</v>
      </c>
      <c r="Q1135" t="s">
        <v>162</v>
      </c>
      <c r="R1135" t="s">
        <v>63</v>
      </c>
      <c r="S1135">
        <v>3</v>
      </c>
      <c r="T1135">
        <v>1</v>
      </c>
      <c r="U1135" s="2">
        <f>SUMIFS(Magelan!L:L,Magelan!D:D,'Резервации 2026'!E1135)</f>
        <v>1999.5428005000001</v>
      </c>
      <c r="V1135" s="2">
        <f>+U1135/M1135</f>
        <v>399.90856010000005</v>
      </c>
      <c r="W1135" t="s">
        <v>262</v>
      </c>
      <c r="X1135" t="s">
        <v>3795</v>
      </c>
      <c r="Y1135" t="s">
        <v>3766</v>
      </c>
      <c r="Z1135" t="str">
        <f t="shared" si="440"/>
        <v>Dec</v>
      </c>
      <c r="AA1135" s="6">
        <f t="shared" si="452"/>
        <v>0</v>
      </c>
      <c r="AB1135" s="6">
        <f t="shared" si="452"/>
        <v>0</v>
      </c>
      <c r="AC1135" s="6">
        <f t="shared" si="452"/>
        <v>5</v>
      </c>
      <c r="AD1135" s="6">
        <f t="shared" si="452"/>
        <v>0</v>
      </c>
      <c r="AE1135" s="6">
        <f t="shared" si="452"/>
        <v>0</v>
      </c>
      <c r="AF1135" s="6">
        <f t="shared" si="441"/>
        <v>5</v>
      </c>
      <c r="AG1135" s="6">
        <f t="shared" si="442"/>
        <v>0</v>
      </c>
      <c r="AH1135" s="14" t="str">
        <f>LEFT(X1135,2)&amp;"."&amp;VLOOKUP(MID(X1135,4,3),'Data validation'!$A$1:$B$12,2,FALSE)&amp;".2025"</f>
        <v>30.12.2025</v>
      </c>
      <c r="AI1135">
        <f t="shared" si="443"/>
        <v>53</v>
      </c>
      <c r="AJ1135" t="str">
        <f>H1135&amp;"."&amp;VLOOKUP(I1135,'Data validation'!$A$1:$B$12,2,FALSE)&amp;".2026"</f>
        <v>20.07.2026</v>
      </c>
      <c r="AK1135">
        <f t="shared" si="444"/>
        <v>30</v>
      </c>
      <c r="AL1135" t="e">
        <f>VLOOKUP(E1135,[2]Sheet1!$A:$B,2,FALSE)</f>
        <v>#N/A</v>
      </c>
    </row>
    <row r="1136" spans="1:38" x14ac:dyDescent="0.25">
      <c r="A1136" t="str">
        <f>VLOOKUP(Q1136,'Data validation'!$K$2:$L$50,2,FALSE)</f>
        <v>TO</v>
      </c>
      <c r="B1136">
        <f t="shared" si="430"/>
        <v>0</v>
      </c>
      <c r="C1136">
        <f t="shared" si="431"/>
        <v>0</v>
      </c>
      <c r="D1136">
        <f t="shared" si="432"/>
        <v>6</v>
      </c>
      <c r="E1136">
        <v>9118</v>
      </c>
      <c r="F1136" t="s">
        <v>8307</v>
      </c>
      <c r="G1136" t="s">
        <v>32</v>
      </c>
      <c r="H1136" t="str">
        <f t="shared" si="433"/>
        <v>13</v>
      </c>
      <c r="I1136" t="str">
        <f t="shared" si="434"/>
        <v>Jul</v>
      </c>
      <c r="J1136" t="s">
        <v>155</v>
      </c>
      <c r="K1136" t="str">
        <f t="shared" si="435"/>
        <v>19</v>
      </c>
      <c r="L1136" t="str">
        <f t="shared" si="436"/>
        <v>Jul</v>
      </c>
      <c r="M1136">
        <v>6</v>
      </c>
      <c r="N1136">
        <f t="shared" si="437"/>
        <v>6</v>
      </c>
      <c r="O1136">
        <f t="shared" si="438"/>
        <v>0</v>
      </c>
      <c r="P1136">
        <f t="shared" si="439"/>
        <v>0</v>
      </c>
      <c r="Q1136" t="s">
        <v>158</v>
      </c>
      <c r="R1136" t="s">
        <v>63</v>
      </c>
      <c r="S1136">
        <v>2</v>
      </c>
      <c r="T1136">
        <v>1</v>
      </c>
      <c r="U1136" s="2">
        <f>SUMIFS(DTS!L:L,DTS!D:D,'Резервации 2026'!E1136)</f>
        <v>1640.7849035999998</v>
      </c>
      <c r="V1136" s="2">
        <f>+U1136/M1136</f>
        <v>273.46415059999998</v>
      </c>
      <c r="X1136" t="s">
        <v>3586</v>
      </c>
      <c r="Y1136" t="s">
        <v>1739</v>
      </c>
      <c r="Z1136" t="str">
        <f t="shared" si="440"/>
        <v>Dec</v>
      </c>
      <c r="AA1136" s="6">
        <f t="shared" si="452"/>
        <v>0</v>
      </c>
      <c r="AB1136" s="6">
        <f t="shared" si="452"/>
        <v>0</v>
      </c>
      <c r="AC1136" s="6">
        <f t="shared" si="452"/>
        <v>6</v>
      </c>
      <c r="AD1136" s="6">
        <f t="shared" si="452"/>
        <v>0</v>
      </c>
      <c r="AE1136" s="6">
        <f t="shared" si="452"/>
        <v>0</v>
      </c>
      <c r="AF1136" s="6">
        <f t="shared" si="441"/>
        <v>6</v>
      </c>
      <c r="AG1136" s="6">
        <f t="shared" si="442"/>
        <v>0</v>
      </c>
      <c r="AH1136" s="14" t="str">
        <f>LEFT(X1136,2)&amp;"."&amp;VLOOKUP(MID(X1136,4,3),'Data validation'!$A$1:$B$12,2,FALSE)&amp;".2025"</f>
        <v>16.12.2025</v>
      </c>
      <c r="AI1136">
        <f t="shared" si="443"/>
        <v>51</v>
      </c>
      <c r="AJ1136" t="str">
        <f>H1136&amp;"."&amp;VLOOKUP(I1136,'Data validation'!$A$1:$B$12,2,FALSE)&amp;".2026"</f>
        <v>13.07.2026</v>
      </c>
      <c r="AK1136">
        <f t="shared" si="444"/>
        <v>29</v>
      </c>
      <c r="AL1136" t="e">
        <f>VLOOKUP(E1136,[2]Sheet1!$A:$B,2,FALSE)</f>
        <v>#N/A</v>
      </c>
    </row>
    <row r="1137" spans="1:38" x14ac:dyDescent="0.25">
      <c r="A1137" t="str">
        <f>VLOOKUP(Q1137,'Data validation'!$K$2:$L$50,2,FALSE)</f>
        <v>TOPOLA SKIES</v>
      </c>
      <c r="B1137">
        <f t="shared" si="430"/>
        <v>0</v>
      </c>
      <c r="C1137">
        <f t="shared" si="431"/>
        <v>0</v>
      </c>
      <c r="D1137">
        <f t="shared" si="432"/>
        <v>5</v>
      </c>
      <c r="E1137">
        <v>8651</v>
      </c>
      <c r="F1137" t="s">
        <v>8308</v>
      </c>
      <c r="G1137" t="s">
        <v>513</v>
      </c>
      <c r="H1137" t="str">
        <f t="shared" si="433"/>
        <v>29</v>
      </c>
      <c r="I1137" t="str">
        <f t="shared" si="434"/>
        <v>Jul</v>
      </c>
      <c r="J1137" t="s">
        <v>340</v>
      </c>
      <c r="K1137" t="str">
        <f t="shared" si="435"/>
        <v>03</v>
      </c>
      <c r="L1137" t="str">
        <f t="shared" si="436"/>
        <v>Aug</v>
      </c>
      <c r="M1137">
        <v>5</v>
      </c>
      <c r="N1137">
        <f t="shared" si="437"/>
        <v>-26</v>
      </c>
      <c r="O1137">
        <f t="shared" si="438"/>
        <v>2</v>
      </c>
      <c r="P1137">
        <f t="shared" si="439"/>
        <v>2</v>
      </c>
      <c r="Q1137" t="s">
        <v>35</v>
      </c>
      <c r="R1137" t="s">
        <v>110</v>
      </c>
      <c r="S1137">
        <v>3</v>
      </c>
      <c r="T1137">
        <v>2</v>
      </c>
      <c r="U1137" s="2">
        <v>3100.6006254128433</v>
      </c>
      <c r="V1137" s="2">
        <v>620.1237137614678</v>
      </c>
      <c r="X1137" t="s">
        <v>1587</v>
      </c>
      <c r="Y1137" t="s">
        <v>1538</v>
      </c>
      <c r="Z1137" t="str">
        <f t="shared" si="440"/>
        <v>Nov</v>
      </c>
      <c r="AA1137" s="6">
        <f t="shared" si="452"/>
        <v>0</v>
      </c>
      <c r="AB1137" s="6">
        <f t="shared" si="452"/>
        <v>0</v>
      </c>
      <c r="AC1137" s="6">
        <f t="shared" si="452"/>
        <v>2</v>
      </c>
      <c r="AD1137" s="6">
        <f t="shared" si="452"/>
        <v>2</v>
      </c>
      <c r="AE1137" s="6">
        <f t="shared" si="452"/>
        <v>0</v>
      </c>
      <c r="AF1137" s="6">
        <f t="shared" si="441"/>
        <v>4</v>
      </c>
      <c r="AG1137" s="6">
        <f t="shared" si="442"/>
        <v>-1</v>
      </c>
      <c r="AH1137" s="14" t="str">
        <f>LEFT(X1137,2)&amp;"."&amp;VLOOKUP(MID(X1137,4,3),'Data validation'!$A$1:$B$12,2,FALSE)&amp;".2025"</f>
        <v>20.11.2025</v>
      </c>
      <c r="AI1137">
        <f t="shared" si="443"/>
        <v>47</v>
      </c>
      <c r="AJ1137" t="str">
        <f>H1137&amp;"."&amp;VLOOKUP(I1137,'Data validation'!$A$1:$B$12,2,FALSE)&amp;".2026"</f>
        <v>29.07.2026</v>
      </c>
      <c r="AK1137">
        <f t="shared" si="444"/>
        <v>31</v>
      </c>
      <c r="AL1137" t="e">
        <f>VLOOKUP(E1137,[2]Sheet1!$A:$B,2,FALSE)</f>
        <v>#N/A</v>
      </c>
    </row>
    <row r="1138" spans="1:38" x14ac:dyDescent="0.25">
      <c r="A1138" t="str">
        <f>VLOOKUP(Q1138,'Data validation'!$K$2:$L$50,2,FALSE)</f>
        <v>BOOKING</v>
      </c>
      <c r="B1138">
        <f t="shared" si="430"/>
        <v>0</v>
      </c>
      <c r="C1138">
        <f t="shared" si="431"/>
        <v>0</v>
      </c>
      <c r="D1138">
        <f t="shared" si="432"/>
        <v>4</v>
      </c>
      <c r="E1138">
        <v>9031</v>
      </c>
      <c r="F1138" t="s">
        <v>8309</v>
      </c>
      <c r="G1138" t="s">
        <v>32</v>
      </c>
      <c r="H1138" t="str">
        <f t="shared" si="433"/>
        <v>13</v>
      </c>
      <c r="I1138" t="str">
        <f t="shared" si="434"/>
        <v>Jul</v>
      </c>
      <c r="J1138" t="s">
        <v>236</v>
      </c>
      <c r="K1138" t="str">
        <f t="shared" si="435"/>
        <v>17</v>
      </c>
      <c r="L1138" t="str">
        <f t="shared" si="436"/>
        <v>Jul</v>
      </c>
      <c r="M1138">
        <v>4</v>
      </c>
      <c r="N1138">
        <f t="shared" si="437"/>
        <v>4</v>
      </c>
      <c r="O1138">
        <f t="shared" si="438"/>
        <v>0</v>
      </c>
      <c r="P1138">
        <f t="shared" si="439"/>
        <v>0</v>
      </c>
      <c r="Q1138" t="s">
        <v>587</v>
      </c>
      <c r="R1138" t="s">
        <v>48</v>
      </c>
      <c r="S1138">
        <v>2</v>
      </c>
      <c r="T1138">
        <v>1</v>
      </c>
      <c r="U1138" s="2">
        <v>2209.1907302752288</v>
      </c>
      <c r="V1138" s="2">
        <v>552.2976825688072</v>
      </c>
      <c r="W1138" t="s">
        <v>262</v>
      </c>
      <c r="X1138" t="s">
        <v>3197</v>
      </c>
      <c r="Y1138" t="s">
        <v>3219</v>
      </c>
      <c r="Z1138" t="str">
        <f t="shared" si="440"/>
        <v>Dec</v>
      </c>
      <c r="AA1138" s="6">
        <f t="shared" si="452"/>
        <v>0</v>
      </c>
      <c r="AB1138" s="6">
        <f t="shared" si="452"/>
        <v>0</v>
      </c>
      <c r="AC1138" s="6">
        <f t="shared" si="452"/>
        <v>4</v>
      </c>
      <c r="AD1138" s="6">
        <f t="shared" si="452"/>
        <v>0</v>
      </c>
      <c r="AE1138" s="6">
        <f t="shared" si="452"/>
        <v>0</v>
      </c>
      <c r="AF1138" s="6">
        <f t="shared" si="441"/>
        <v>4</v>
      </c>
      <c r="AG1138" s="6">
        <f t="shared" si="442"/>
        <v>0</v>
      </c>
      <c r="AH1138" s="14" t="str">
        <f>LEFT(X1138,2)&amp;"."&amp;VLOOKUP(MID(X1138,4,3),'Data validation'!$A$1:$B$12,2,FALSE)&amp;".2025"</f>
        <v>05.12.2025</v>
      </c>
      <c r="AI1138">
        <f t="shared" si="443"/>
        <v>49</v>
      </c>
      <c r="AJ1138" t="str">
        <f>H1138&amp;"."&amp;VLOOKUP(I1138,'Data validation'!$A$1:$B$12,2,FALSE)&amp;".2026"</f>
        <v>13.07.2026</v>
      </c>
      <c r="AK1138">
        <f t="shared" si="444"/>
        <v>29</v>
      </c>
      <c r="AL1138" t="e">
        <f>VLOOKUP(E1138,[2]Sheet1!$A:$B,2,FALSE)</f>
        <v>#N/A</v>
      </c>
    </row>
    <row r="1139" spans="1:38" x14ac:dyDescent="0.25">
      <c r="A1139" t="str">
        <f>VLOOKUP(Q1139,'Data validation'!$K$2:$L$50,2,FALSE)</f>
        <v>TO</v>
      </c>
      <c r="B1139">
        <f t="shared" si="430"/>
        <v>0</v>
      </c>
      <c r="C1139">
        <f t="shared" si="431"/>
        <v>0</v>
      </c>
      <c r="D1139">
        <f t="shared" si="432"/>
        <v>5</v>
      </c>
      <c r="E1139">
        <v>8950</v>
      </c>
      <c r="F1139" t="s">
        <v>8310</v>
      </c>
      <c r="G1139" t="s">
        <v>84</v>
      </c>
      <c r="H1139" t="str">
        <f t="shared" si="433"/>
        <v>20</v>
      </c>
      <c r="I1139" t="str">
        <f t="shared" si="434"/>
        <v>Jul</v>
      </c>
      <c r="J1139" t="s">
        <v>107</v>
      </c>
      <c r="K1139" t="str">
        <f t="shared" si="435"/>
        <v>25</v>
      </c>
      <c r="L1139" t="str">
        <f t="shared" si="436"/>
        <v>Jul</v>
      </c>
      <c r="M1139">
        <v>5</v>
      </c>
      <c r="N1139">
        <f t="shared" si="437"/>
        <v>5</v>
      </c>
      <c r="O1139">
        <f t="shared" si="438"/>
        <v>0</v>
      </c>
      <c r="P1139">
        <f t="shared" si="439"/>
        <v>0</v>
      </c>
      <c r="Q1139" t="s">
        <v>81</v>
      </c>
      <c r="R1139" t="s">
        <v>63</v>
      </c>
      <c r="S1139">
        <v>2</v>
      </c>
      <c r="T1139">
        <v>0</v>
      </c>
      <c r="U1139" s="2">
        <f>SUMIFS(SLR!L:L,SLR!D:D,'Резервации 2026'!E1139)</f>
        <v>1481.1500589999998</v>
      </c>
      <c r="V1139" s="2">
        <f>+U1139/M1139</f>
        <v>296.23001179999994</v>
      </c>
      <c r="W1139" t="s">
        <v>262</v>
      </c>
      <c r="X1139" t="s">
        <v>3014</v>
      </c>
      <c r="Y1139" t="s">
        <v>3212</v>
      </c>
      <c r="Z1139" t="str">
        <f t="shared" si="440"/>
        <v>Dec</v>
      </c>
      <c r="AA1139" s="6">
        <f t="shared" si="452"/>
        <v>0</v>
      </c>
      <c r="AB1139" s="6">
        <f t="shared" si="452"/>
        <v>0</v>
      </c>
      <c r="AC1139" s="6">
        <f t="shared" si="452"/>
        <v>5</v>
      </c>
      <c r="AD1139" s="6">
        <f t="shared" si="452"/>
        <v>0</v>
      </c>
      <c r="AE1139" s="6">
        <f t="shared" si="452"/>
        <v>0</v>
      </c>
      <c r="AF1139" s="6">
        <f t="shared" si="441"/>
        <v>5</v>
      </c>
      <c r="AG1139" s="6">
        <f t="shared" si="442"/>
        <v>0</v>
      </c>
      <c r="AH1139" s="14" t="str">
        <f>LEFT(X1139,2)&amp;"."&amp;VLOOKUP(MID(X1139,4,3),'Data validation'!$A$1:$B$12,2,FALSE)&amp;".2025"</f>
        <v>01.12.2025</v>
      </c>
      <c r="AI1139">
        <f t="shared" si="443"/>
        <v>49</v>
      </c>
      <c r="AJ1139" t="str">
        <f>H1139&amp;"."&amp;VLOOKUP(I1139,'Data validation'!$A$1:$B$12,2,FALSE)&amp;".2026"</f>
        <v>20.07.2026</v>
      </c>
      <c r="AK1139">
        <f t="shared" si="444"/>
        <v>30</v>
      </c>
      <c r="AL1139" t="e">
        <f>VLOOKUP(E1139,[2]Sheet1!$A:$B,2,FALSE)</f>
        <v>#N/A</v>
      </c>
    </row>
    <row r="1140" spans="1:38" x14ac:dyDescent="0.25">
      <c r="A1140" t="str">
        <f>VLOOKUP(Q1140,'Data validation'!$K$2:$L$50,2,FALSE)</f>
        <v>TO</v>
      </c>
      <c r="B1140">
        <f t="shared" si="430"/>
        <v>0</v>
      </c>
      <c r="C1140">
        <f t="shared" si="431"/>
        <v>0</v>
      </c>
      <c r="D1140">
        <f t="shared" si="432"/>
        <v>5</v>
      </c>
      <c r="E1140">
        <v>8554</v>
      </c>
      <c r="F1140" t="s">
        <v>8311</v>
      </c>
      <c r="G1140" t="s">
        <v>84</v>
      </c>
      <c r="H1140" t="str">
        <f t="shared" si="433"/>
        <v>20</v>
      </c>
      <c r="I1140" t="str">
        <f t="shared" si="434"/>
        <v>Jul</v>
      </c>
      <c r="J1140" t="s">
        <v>107</v>
      </c>
      <c r="K1140" t="str">
        <f t="shared" si="435"/>
        <v>25</v>
      </c>
      <c r="L1140" t="str">
        <f t="shared" si="436"/>
        <v>Jul</v>
      </c>
      <c r="M1140">
        <v>5</v>
      </c>
      <c r="N1140">
        <f t="shared" si="437"/>
        <v>5</v>
      </c>
      <c r="O1140">
        <f t="shared" si="438"/>
        <v>0</v>
      </c>
      <c r="P1140">
        <f t="shared" si="439"/>
        <v>0</v>
      </c>
      <c r="Q1140" t="s">
        <v>162</v>
      </c>
      <c r="R1140" t="s">
        <v>25</v>
      </c>
      <c r="S1140">
        <v>3</v>
      </c>
      <c r="T1140">
        <v>1</v>
      </c>
      <c r="U1140" s="2">
        <f>SUMIFS(Magelan!L:L,Magelan!D:D,'Резервации 2026'!E1140)</f>
        <v>1874.8586379999999</v>
      </c>
      <c r="V1140" s="2">
        <f>+U1140/M1140</f>
        <v>374.97172760000001</v>
      </c>
      <c r="X1140" t="s">
        <v>1357</v>
      </c>
      <c r="Y1140" t="s">
        <v>1295</v>
      </c>
      <c r="Z1140" t="str">
        <f t="shared" si="440"/>
        <v>Nov</v>
      </c>
      <c r="AA1140" s="6">
        <f t="shared" si="452"/>
        <v>0</v>
      </c>
      <c r="AB1140" s="6">
        <f t="shared" si="452"/>
        <v>0</v>
      </c>
      <c r="AC1140" s="6">
        <f t="shared" si="452"/>
        <v>5</v>
      </c>
      <c r="AD1140" s="6">
        <f t="shared" si="452"/>
        <v>0</v>
      </c>
      <c r="AE1140" s="6">
        <f t="shared" si="452"/>
        <v>0</v>
      </c>
      <c r="AF1140" s="6">
        <f t="shared" si="441"/>
        <v>5</v>
      </c>
      <c r="AG1140" s="6">
        <f t="shared" si="442"/>
        <v>0</v>
      </c>
      <c r="AH1140" s="14" t="str">
        <f>LEFT(X1140,2)&amp;"."&amp;VLOOKUP(MID(X1140,4,3),'Data validation'!$A$1:$B$12,2,FALSE)&amp;".2025"</f>
        <v>17.11.2025</v>
      </c>
      <c r="AI1140">
        <f t="shared" si="443"/>
        <v>47</v>
      </c>
      <c r="AJ1140" t="str">
        <f>H1140&amp;"."&amp;VLOOKUP(I1140,'Data validation'!$A$1:$B$12,2,FALSE)&amp;".2026"</f>
        <v>20.07.2026</v>
      </c>
      <c r="AK1140">
        <f t="shared" si="444"/>
        <v>30</v>
      </c>
      <c r="AL1140" t="e">
        <f>VLOOKUP(E1140,[2]Sheet1!$A:$B,2,FALSE)</f>
        <v>#N/A</v>
      </c>
    </row>
    <row r="1141" spans="1:38" x14ac:dyDescent="0.25">
      <c r="A1141" t="str">
        <f>VLOOKUP(Q1141,'Data validation'!$K$2:$L$50,2,FALSE)</f>
        <v>TO</v>
      </c>
      <c r="B1141">
        <f t="shared" si="430"/>
        <v>0</v>
      </c>
      <c r="C1141">
        <f t="shared" si="431"/>
        <v>0</v>
      </c>
      <c r="D1141">
        <f t="shared" si="432"/>
        <v>6</v>
      </c>
      <c r="E1141">
        <v>8413</v>
      </c>
      <c r="F1141" t="s">
        <v>8312</v>
      </c>
      <c r="G1141" t="s">
        <v>84</v>
      </c>
      <c r="H1141" t="str">
        <f t="shared" si="433"/>
        <v>20</v>
      </c>
      <c r="I1141" t="str">
        <f t="shared" si="434"/>
        <v>Jul</v>
      </c>
      <c r="J1141" t="s">
        <v>85</v>
      </c>
      <c r="K1141" t="str">
        <f t="shared" si="435"/>
        <v>26</v>
      </c>
      <c r="L1141" t="str">
        <f t="shared" si="436"/>
        <v>Jul</v>
      </c>
      <c r="M1141">
        <v>6</v>
      </c>
      <c r="N1141">
        <f t="shared" si="437"/>
        <v>6</v>
      </c>
      <c r="O1141">
        <f t="shared" si="438"/>
        <v>0</v>
      </c>
      <c r="P1141">
        <f t="shared" si="439"/>
        <v>0</v>
      </c>
      <c r="Q1141" t="s">
        <v>56</v>
      </c>
      <c r="R1141" t="s">
        <v>63</v>
      </c>
      <c r="S1141">
        <v>2</v>
      </c>
      <c r="T1141">
        <v>1</v>
      </c>
      <c r="U1141" s="2">
        <f>SUMIFS(Novoton!L:L,Novoton!D:D,'Резервации 2026'!E1141)</f>
        <v>1640.7849035999998</v>
      </c>
      <c r="V1141" s="2">
        <f>+U1141/M1141</f>
        <v>273.46415059999998</v>
      </c>
      <c r="X1141" t="s">
        <v>1010</v>
      </c>
      <c r="Y1141" t="s">
        <v>953</v>
      </c>
      <c r="Z1141" t="str">
        <f t="shared" si="440"/>
        <v>Nov</v>
      </c>
      <c r="AA1141" s="6">
        <f t="shared" si="452"/>
        <v>0</v>
      </c>
      <c r="AB1141" s="6">
        <f t="shared" si="452"/>
        <v>0</v>
      </c>
      <c r="AC1141" s="6">
        <f t="shared" si="452"/>
        <v>6</v>
      </c>
      <c r="AD1141" s="6">
        <f t="shared" si="452"/>
        <v>0</v>
      </c>
      <c r="AE1141" s="6">
        <f t="shared" si="452"/>
        <v>0</v>
      </c>
      <c r="AF1141" s="6">
        <f t="shared" si="441"/>
        <v>6</v>
      </c>
      <c r="AG1141" s="6">
        <f t="shared" si="442"/>
        <v>0</v>
      </c>
      <c r="AH1141" s="14" t="str">
        <f>LEFT(X1141,2)&amp;"."&amp;VLOOKUP(MID(X1141,4,3),'Data validation'!$A$1:$B$12,2,FALSE)&amp;".2025"</f>
        <v>12.11.2025</v>
      </c>
      <c r="AI1141">
        <f t="shared" si="443"/>
        <v>46</v>
      </c>
      <c r="AJ1141" t="str">
        <f>H1141&amp;"."&amp;VLOOKUP(I1141,'Data validation'!$A$1:$B$12,2,FALSE)&amp;".2026"</f>
        <v>20.07.2026</v>
      </c>
      <c r="AK1141">
        <f t="shared" si="444"/>
        <v>30</v>
      </c>
      <c r="AL1141" t="e">
        <f>VLOOKUP(E1141,[2]Sheet1!$A:$B,2,FALSE)</f>
        <v>#N/A</v>
      </c>
    </row>
    <row r="1142" spans="1:38" x14ac:dyDescent="0.25">
      <c r="A1142" t="str">
        <f>VLOOKUP(Q1142,'Data validation'!$K$2:$L$50,2,FALSE)</f>
        <v>TO</v>
      </c>
      <c r="B1142">
        <f t="shared" si="430"/>
        <v>0</v>
      </c>
      <c r="C1142">
        <f t="shared" si="431"/>
        <v>0</v>
      </c>
      <c r="D1142">
        <f t="shared" si="432"/>
        <v>5</v>
      </c>
      <c r="E1142">
        <v>8837</v>
      </c>
      <c r="F1142" t="s">
        <v>8313</v>
      </c>
      <c r="G1142" t="s">
        <v>108</v>
      </c>
      <c r="H1142" t="str">
        <f t="shared" si="433"/>
        <v>31</v>
      </c>
      <c r="I1142" t="str">
        <f t="shared" si="434"/>
        <v>Jul</v>
      </c>
      <c r="J1142" t="s">
        <v>290</v>
      </c>
      <c r="K1142" t="str">
        <f t="shared" si="435"/>
        <v>05</v>
      </c>
      <c r="L1142" t="str">
        <f t="shared" si="436"/>
        <v>Aug</v>
      </c>
      <c r="M1142">
        <v>5</v>
      </c>
      <c r="N1142">
        <f t="shared" si="437"/>
        <v>-26</v>
      </c>
      <c r="O1142">
        <f t="shared" si="438"/>
        <v>0</v>
      </c>
      <c r="P1142">
        <f t="shared" si="439"/>
        <v>4</v>
      </c>
      <c r="Q1142" t="s">
        <v>116</v>
      </c>
      <c r="R1142" t="s">
        <v>17</v>
      </c>
      <c r="S1142">
        <v>2</v>
      </c>
      <c r="T1142">
        <v>1</v>
      </c>
      <c r="U1142" s="2">
        <f>SUMIFS(Solvex!L:L,Solvex!D:D,'Резервации 2026'!E1142)</f>
        <v>1446.1407019999999</v>
      </c>
      <c r="V1142" s="2">
        <f>+U1142/M1142</f>
        <v>289.22814039999997</v>
      </c>
      <c r="W1142" t="s">
        <v>262</v>
      </c>
      <c r="X1142" t="s">
        <v>2019</v>
      </c>
      <c r="Y1142" t="s">
        <v>1996</v>
      </c>
      <c r="Z1142" t="str">
        <f t="shared" si="440"/>
        <v>Nov</v>
      </c>
      <c r="AA1142" s="6">
        <f t="shared" si="452"/>
        <v>0</v>
      </c>
      <c r="AB1142" s="6">
        <f t="shared" si="452"/>
        <v>0</v>
      </c>
      <c r="AC1142" s="6">
        <f t="shared" si="452"/>
        <v>0</v>
      </c>
      <c r="AD1142" s="6">
        <f t="shared" si="452"/>
        <v>4</v>
      </c>
      <c r="AE1142" s="6">
        <f t="shared" si="452"/>
        <v>0</v>
      </c>
      <c r="AF1142" s="6">
        <f t="shared" si="441"/>
        <v>4</v>
      </c>
      <c r="AG1142" s="6">
        <f t="shared" si="442"/>
        <v>-1</v>
      </c>
      <c r="AH1142" s="14" t="str">
        <f>LEFT(X1142,2)&amp;"."&amp;VLOOKUP(MID(X1142,4,3),'Data validation'!$A$1:$B$12,2,FALSE)&amp;".2025"</f>
        <v>26.11.2025</v>
      </c>
      <c r="AI1142">
        <f t="shared" si="443"/>
        <v>48</v>
      </c>
      <c r="AJ1142" t="str">
        <f>H1142&amp;"."&amp;VLOOKUP(I1142,'Data validation'!$A$1:$B$12,2,FALSE)&amp;".2026"</f>
        <v>31.07.2026</v>
      </c>
      <c r="AK1142">
        <f t="shared" si="444"/>
        <v>31</v>
      </c>
      <c r="AL1142" t="e">
        <f>VLOOKUP(E1142,[2]Sheet1!$A:$B,2,FALSE)</f>
        <v>#N/A</v>
      </c>
    </row>
    <row r="1143" spans="1:38" x14ac:dyDescent="0.25">
      <c r="A1143" t="str">
        <f>VLOOKUP(Q1143,'Data validation'!$K$2:$L$50,2,FALSE)</f>
        <v>TO</v>
      </c>
      <c r="B1143">
        <f t="shared" si="430"/>
        <v>0</v>
      </c>
      <c r="C1143">
        <f t="shared" si="431"/>
        <v>0</v>
      </c>
      <c r="D1143">
        <f t="shared" si="432"/>
        <v>6</v>
      </c>
      <c r="E1143">
        <v>8356</v>
      </c>
      <c r="F1143" t="s">
        <v>8314</v>
      </c>
      <c r="G1143" t="s">
        <v>84</v>
      </c>
      <c r="H1143" t="str">
        <f t="shared" si="433"/>
        <v>20</v>
      </c>
      <c r="I1143" t="str">
        <f t="shared" si="434"/>
        <v>Jul</v>
      </c>
      <c r="J1143" t="s">
        <v>85</v>
      </c>
      <c r="K1143" t="str">
        <f t="shared" si="435"/>
        <v>26</v>
      </c>
      <c r="L1143" t="str">
        <f t="shared" si="436"/>
        <v>Jul</v>
      </c>
      <c r="M1143">
        <v>6</v>
      </c>
      <c r="N1143">
        <f t="shared" si="437"/>
        <v>6</v>
      </c>
      <c r="O1143">
        <f t="shared" si="438"/>
        <v>0</v>
      </c>
      <c r="P1143">
        <f t="shared" si="439"/>
        <v>0</v>
      </c>
      <c r="Q1143" t="s">
        <v>138</v>
      </c>
      <c r="R1143" t="s">
        <v>25</v>
      </c>
      <c r="S1143">
        <v>3</v>
      </c>
      <c r="T1143">
        <v>1</v>
      </c>
      <c r="U1143" s="2">
        <f>SUMIFS(TediKam!L:L,TediKam!D:D,'Резервации 2026'!E1143)</f>
        <v>2249.8303655999998</v>
      </c>
      <c r="V1143" s="2">
        <f>+U1143/M1143</f>
        <v>374.97172759999995</v>
      </c>
      <c r="W1143" t="s">
        <v>262</v>
      </c>
      <c r="X1143" t="s">
        <v>881</v>
      </c>
      <c r="Y1143" t="s">
        <v>768</v>
      </c>
      <c r="Z1143" t="str">
        <f t="shared" si="440"/>
        <v>Nov</v>
      </c>
      <c r="AA1143" s="6">
        <f t="shared" si="452"/>
        <v>0</v>
      </c>
      <c r="AB1143" s="6">
        <f t="shared" si="452"/>
        <v>0</v>
      </c>
      <c r="AC1143" s="6">
        <f t="shared" si="452"/>
        <v>6</v>
      </c>
      <c r="AD1143" s="6">
        <f t="shared" si="452"/>
        <v>0</v>
      </c>
      <c r="AE1143" s="6">
        <f t="shared" si="452"/>
        <v>0</v>
      </c>
      <c r="AF1143" s="6">
        <f t="shared" si="441"/>
        <v>6</v>
      </c>
      <c r="AG1143" s="6">
        <f t="shared" si="442"/>
        <v>0</v>
      </c>
      <c r="AH1143" s="14" t="str">
        <f>LEFT(X1143,2)&amp;"."&amp;VLOOKUP(MID(X1143,4,3),'Data validation'!$A$1:$B$12,2,FALSE)&amp;".2025"</f>
        <v>11.11.2025</v>
      </c>
      <c r="AI1143">
        <f t="shared" si="443"/>
        <v>46</v>
      </c>
      <c r="AJ1143" t="str">
        <f>H1143&amp;"."&amp;VLOOKUP(I1143,'Data validation'!$A$1:$B$12,2,FALSE)&amp;".2026"</f>
        <v>20.07.2026</v>
      </c>
      <c r="AK1143">
        <f t="shared" si="444"/>
        <v>30</v>
      </c>
      <c r="AL1143" t="e">
        <f>VLOOKUP(E1143,[2]Sheet1!$A:$B,2,FALSE)</f>
        <v>#N/A</v>
      </c>
    </row>
    <row r="1144" spans="1:38" x14ac:dyDescent="0.25">
      <c r="A1144" t="str">
        <f>VLOOKUP(Q1144,'Data validation'!$K$2:$L$50,2,FALSE)</f>
        <v>TO</v>
      </c>
      <c r="B1144">
        <f t="shared" si="430"/>
        <v>0</v>
      </c>
      <c r="C1144">
        <f t="shared" si="431"/>
        <v>0</v>
      </c>
      <c r="D1144">
        <f t="shared" si="432"/>
        <v>5</v>
      </c>
      <c r="E1144">
        <v>9347</v>
      </c>
      <c r="F1144" t="s">
        <v>8315</v>
      </c>
      <c r="G1144" t="s">
        <v>513</v>
      </c>
      <c r="H1144" t="str">
        <f t="shared" si="433"/>
        <v>29</v>
      </c>
      <c r="I1144" t="str">
        <f t="shared" si="434"/>
        <v>Jul</v>
      </c>
      <c r="J1144" t="s">
        <v>340</v>
      </c>
      <c r="K1144" t="str">
        <f t="shared" si="435"/>
        <v>03</v>
      </c>
      <c r="L1144" t="str">
        <f t="shared" si="436"/>
        <v>Aug</v>
      </c>
      <c r="M1144">
        <v>5</v>
      </c>
      <c r="N1144">
        <f t="shared" si="437"/>
        <v>-26</v>
      </c>
      <c r="O1144">
        <f t="shared" si="438"/>
        <v>2</v>
      </c>
      <c r="P1144">
        <f t="shared" si="439"/>
        <v>2</v>
      </c>
      <c r="Q1144" t="s">
        <v>116</v>
      </c>
      <c r="R1144" t="s">
        <v>17</v>
      </c>
      <c r="S1144">
        <v>1</v>
      </c>
      <c r="T1144">
        <v>0</v>
      </c>
      <c r="U1144" s="2">
        <f>SUMIFS(Solvex!L:L,Solvex!D:D,'Резервации 2026'!E1144)</f>
        <v>1012.337608</v>
      </c>
      <c r="V1144" s="2">
        <f t="shared" ref="V1144:V1145" si="454">+U1144/M1144</f>
        <v>202.4675216</v>
      </c>
      <c r="W1144" t="s">
        <v>262</v>
      </c>
      <c r="X1144" t="s">
        <v>4216</v>
      </c>
      <c r="Y1144" t="s">
        <v>3819</v>
      </c>
      <c r="Z1144" t="str">
        <f t="shared" si="440"/>
        <v>Jan</v>
      </c>
      <c r="AA1144" s="6">
        <f t="shared" si="452"/>
        <v>0</v>
      </c>
      <c r="AB1144" s="6">
        <f t="shared" si="452"/>
        <v>0</v>
      </c>
      <c r="AC1144" s="6">
        <f t="shared" si="452"/>
        <v>2</v>
      </c>
      <c r="AD1144" s="6">
        <f t="shared" si="452"/>
        <v>2</v>
      </c>
      <c r="AE1144" s="6">
        <f t="shared" si="452"/>
        <v>0</v>
      </c>
      <c r="AF1144" s="6">
        <f t="shared" si="441"/>
        <v>4</v>
      </c>
      <c r="AG1144" s="6">
        <f t="shared" si="442"/>
        <v>-1</v>
      </c>
      <c r="AH1144" s="14" t="str">
        <f>LEFT(X1144,2)&amp;"."&amp;VLOOKUP(MID(X1144,4,3),'Data validation'!$A$1:$B$12,2,FALSE)&amp;".2025"</f>
        <v>05.01.2025</v>
      </c>
      <c r="AI1144">
        <f t="shared" si="443"/>
        <v>2</v>
      </c>
      <c r="AJ1144" t="str">
        <f>H1144&amp;"."&amp;VLOOKUP(I1144,'Data validation'!$A$1:$B$12,2,FALSE)&amp;".2026"</f>
        <v>29.07.2026</v>
      </c>
      <c r="AK1144">
        <f t="shared" si="444"/>
        <v>31</v>
      </c>
      <c r="AL1144" t="e">
        <f>VLOOKUP(E1144,[2]Sheet1!$A:$B,2,FALSE)</f>
        <v>#N/A</v>
      </c>
    </row>
    <row r="1145" spans="1:38" x14ac:dyDescent="0.25">
      <c r="A1145" t="str">
        <f>VLOOKUP(Q1145,'Data validation'!$K$2:$L$50,2,FALSE)</f>
        <v>TO</v>
      </c>
      <c r="B1145">
        <f t="shared" si="430"/>
        <v>0</v>
      </c>
      <c r="C1145">
        <f t="shared" si="431"/>
        <v>0</v>
      </c>
      <c r="D1145">
        <f t="shared" si="432"/>
        <v>7</v>
      </c>
      <c r="E1145">
        <v>8874</v>
      </c>
      <c r="F1145" t="s">
        <v>8316</v>
      </c>
      <c r="G1145" t="s">
        <v>323</v>
      </c>
      <c r="H1145" t="str">
        <f t="shared" si="433"/>
        <v>11</v>
      </c>
      <c r="I1145" t="str">
        <f t="shared" si="434"/>
        <v>Jul</v>
      </c>
      <c r="J1145" t="s">
        <v>33</v>
      </c>
      <c r="K1145" t="str">
        <f t="shared" si="435"/>
        <v>18</v>
      </c>
      <c r="L1145" t="str">
        <f t="shared" si="436"/>
        <v>Jul</v>
      </c>
      <c r="M1145">
        <v>7</v>
      </c>
      <c r="N1145">
        <f t="shared" si="437"/>
        <v>7</v>
      </c>
      <c r="O1145">
        <f t="shared" si="438"/>
        <v>0</v>
      </c>
      <c r="P1145">
        <f t="shared" si="439"/>
        <v>0</v>
      </c>
      <c r="Q1145" t="s">
        <v>116</v>
      </c>
      <c r="R1145" t="s">
        <v>17</v>
      </c>
      <c r="S1145">
        <v>2</v>
      </c>
      <c r="T1145">
        <v>1</v>
      </c>
      <c r="U1145" s="2">
        <f>SUMIFS(Solvex!L:L,Solvex!D:D,'Резервации 2026'!E1145)</f>
        <v>2024.5969828000002</v>
      </c>
      <c r="V1145" s="2">
        <f t="shared" si="454"/>
        <v>289.22814040000003</v>
      </c>
      <c r="W1145" t="s">
        <v>262</v>
      </c>
      <c r="X1145" t="s">
        <v>2866</v>
      </c>
      <c r="Y1145" t="s">
        <v>2084</v>
      </c>
      <c r="Z1145" t="str">
        <f t="shared" si="440"/>
        <v>Nov</v>
      </c>
      <c r="AA1145" s="6">
        <f t="shared" si="452"/>
        <v>0</v>
      </c>
      <c r="AB1145" s="6">
        <f t="shared" si="452"/>
        <v>0</v>
      </c>
      <c r="AC1145" s="6">
        <f t="shared" si="452"/>
        <v>7</v>
      </c>
      <c r="AD1145" s="6">
        <f t="shared" si="452"/>
        <v>0</v>
      </c>
      <c r="AE1145" s="6">
        <f t="shared" si="452"/>
        <v>0</v>
      </c>
      <c r="AF1145" s="6">
        <f t="shared" si="441"/>
        <v>7</v>
      </c>
      <c r="AG1145" s="6">
        <f t="shared" si="442"/>
        <v>0</v>
      </c>
      <c r="AH1145" s="14" t="str">
        <f>LEFT(X1145,2)&amp;"."&amp;VLOOKUP(MID(X1145,4,3),'Data validation'!$A$1:$B$12,2,FALSE)&amp;".2025"</f>
        <v>27.11.2025</v>
      </c>
      <c r="AI1145">
        <f t="shared" si="443"/>
        <v>48</v>
      </c>
      <c r="AJ1145" t="str">
        <f>H1145&amp;"."&amp;VLOOKUP(I1145,'Data validation'!$A$1:$B$12,2,FALSE)&amp;".2026"</f>
        <v>11.07.2026</v>
      </c>
      <c r="AK1145">
        <f t="shared" si="444"/>
        <v>28</v>
      </c>
      <c r="AL1145" t="e">
        <f>VLOOKUP(E1145,[2]Sheet1!$A:$B,2,FALSE)</f>
        <v>#N/A</v>
      </c>
    </row>
    <row r="1146" spans="1:38" x14ac:dyDescent="0.25">
      <c r="A1146" t="str">
        <f>VLOOKUP(Q1146,'Data validation'!$K$2:$L$50,2,FALSE)</f>
        <v>TO</v>
      </c>
      <c r="B1146">
        <f t="shared" si="430"/>
        <v>0</v>
      </c>
      <c r="C1146">
        <f t="shared" si="431"/>
        <v>0</v>
      </c>
      <c r="D1146">
        <f t="shared" si="432"/>
        <v>6</v>
      </c>
      <c r="E1146">
        <v>8674</v>
      </c>
      <c r="F1146" t="s">
        <v>8317</v>
      </c>
      <c r="G1146" t="s">
        <v>558</v>
      </c>
      <c r="H1146" t="str">
        <f t="shared" si="433"/>
        <v>16</v>
      </c>
      <c r="I1146" t="str">
        <f t="shared" si="434"/>
        <v>Jul</v>
      </c>
      <c r="J1146" t="s">
        <v>538</v>
      </c>
      <c r="K1146" t="str">
        <f t="shared" si="435"/>
        <v>22</v>
      </c>
      <c r="L1146" t="str">
        <f t="shared" si="436"/>
        <v>Jul</v>
      </c>
      <c r="M1146">
        <v>6</v>
      </c>
      <c r="N1146">
        <f t="shared" si="437"/>
        <v>6</v>
      </c>
      <c r="O1146">
        <f t="shared" si="438"/>
        <v>0</v>
      </c>
      <c r="P1146">
        <f t="shared" si="439"/>
        <v>0</v>
      </c>
      <c r="Q1146" t="s">
        <v>81</v>
      </c>
      <c r="R1146" t="s">
        <v>110</v>
      </c>
      <c r="S1146">
        <v>2</v>
      </c>
      <c r="T1146">
        <v>3</v>
      </c>
      <c r="U1146" s="2">
        <f>SUMIFS(SLR!L:L,SLR!D:D,'Резервации 2026'!E1146)</f>
        <v>3100.6164156</v>
      </c>
      <c r="V1146" s="2">
        <f>+U1146/M1146</f>
        <v>516.76940260000003</v>
      </c>
      <c r="W1146" t="s">
        <v>262</v>
      </c>
      <c r="X1146" t="s">
        <v>1650</v>
      </c>
      <c r="Y1146" t="s">
        <v>1594</v>
      </c>
      <c r="Z1146" t="str">
        <f t="shared" si="440"/>
        <v>Nov</v>
      </c>
      <c r="AA1146" s="6">
        <f t="shared" si="452"/>
        <v>0</v>
      </c>
      <c r="AB1146" s="6">
        <f t="shared" si="452"/>
        <v>0</v>
      </c>
      <c r="AC1146" s="6">
        <f t="shared" si="452"/>
        <v>6</v>
      </c>
      <c r="AD1146" s="6">
        <f t="shared" si="452"/>
        <v>0</v>
      </c>
      <c r="AE1146" s="6">
        <f t="shared" si="452"/>
        <v>0</v>
      </c>
      <c r="AF1146" s="6">
        <f t="shared" si="441"/>
        <v>6</v>
      </c>
      <c r="AG1146" s="6">
        <f t="shared" si="442"/>
        <v>0</v>
      </c>
      <c r="AH1146" s="14" t="str">
        <f>LEFT(X1146,2)&amp;"."&amp;VLOOKUP(MID(X1146,4,3),'Data validation'!$A$1:$B$12,2,FALSE)&amp;".2025"</f>
        <v>21.11.2025</v>
      </c>
      <c r="AI1146">
        <f t="shared" si="443"/>
        <v>47</v>
      </c>
      <c r="AJ1146" t="str">
        <f>H1146&amp;"."&amp;VLOOKUP(I1146,'Data validation'!$A$1:$B$12,2,FALSE)&amp;".2026"</f>
        <v>16.07.2026</v>
      </c>
      <c r="AK1146">
        <f t="shared" si="444"/>
        <v>29</v>
      </c>
      <c r="AL1146" t="e">
        <f>VLOOKUP(E1146,[2]Sheet1!$A:$B,2,FALSE)</f>
        <v>#N/A</v>
      </c>
    </row>
    <row r="1147" spans="1:38" x14ac:dyDescent="0.25">
      <c r="A1147" t="str">
        <f>VLOOKUP(Q1147,'Data validation'!$K$2:$L$50,2,FALSE)</f>
        <v>TO</v>
      </c>
      <c r="B1147">
        <f t="shared" si="430"/>
        <v>0</v>
      </c>
      <c r="C1147">
        <f t="shared" si="431"/>
        <v>5</v>
      </c>
      <c r="D1147">
        <f t="shared" si="432"/>
        <v>0</v>
      </c>
      <c r="E1147">
        <v>8186</v>
      </c>
      <c r="F1147" t="s">
        <v>8318</v>
      </c>
      <c r="G1147" t="s">
        <v>173</v>
      </c>
      <c r="H1147" t="str">
        <f t="shared" si="433"/>
        <v>06</v>
      </c>
      <c r="I1147" t="str">
        <f t="shared" si="434"/>
        <v>Jul</v>
      </c>
      <c r="J1147" t="s">
        <v>323</v>
      </c>
      <c r="K1147" t="str">
        <f t="shared" si="435"/>
        <v>11</v>
      </c>
      <c r="L1147" t="str">
        <f t="shared" si="436"/>
        <v>Jul</v>
      </c>
      <c r="M1147">
        <v>5</v>
      </c>
      <c r="N1147">
        <f t="shared" si="437"/>
        <v>5</v>
      </c>
      <c r="O1147">
        <f t="shared" si="438"/>
        <v>0</v>
      </c>
      <c r="P1147">
        <f t="shared" si="439"/>
        <v>0</v>
      </c>
      <c r="Q1147" t="s">
        <v>56</v>
      </c>
      <c r="R1147" t="s">
        <v>63</v>
      </c>
      <c r="S1147">
        <v>3</v>
      </c>
      <c r="T1147">
        <v>1</v>
      </c>
      <c r="U1147" s="2">
        <f>SUMIFS(Novoton!L:L,Novoton!D:D,'Резервации 2026'!E1147)</f>
        <v>1741.1972157999999</v>
      </c>
      <c r="V1147" s="2">
        <f>+U1147/M1147</f>
        <v>348.23944315999995</v>
      </c>
      <c r="X1147" t="s">
        <v>448</v>
      </c>
      <c r="Y1147" t="s">
        <v>338</v>
      </c>
      <c r="Z1147" t="str">
        <f t="shared" si="440"/>
        <v>Nov</v>
      </c>
      <c r="AA1147" s="6">
        <f t="shared" si="452"/>
        <v>0</v>
      </c>
      <c r="AB1147" s="6">
        <f t="shared" si="452"/>
        <v>0</v>
      </c>
      <c r="AC1147" s="6">
        <f t="shared" si="452"/>
        <v>5</v>
      </c>
      <c r="AD1147" s="6">
        <f t="shared" si="452"/>
        <v>0</v>
      </c>
      <c r="AE1147" s="6">
        <f t="shared" si="452"/>
        <v>0</v>
      </c>
      <c r="AF1147" s="6">
        <f t="shared" si="441"/>
        <v>5</v>
      </c>
      <c r="AG1147" s="6">
        <f t="shared" si="442"/>
        <v>0</v>
      </c>
      <c r="AH1147" s="14" t="str">
        <f>LEFT(X1147,2)&amp;"."&amp;VLOOKUP(MID(X1147,4,3),'Data validation'!$A$1:$B$12,2,FALSE)&amp;".2025"</f>
        <v>07.11.2025</v>
      </c>
      <c r="AI1147">
        <f t="shared" si="443"/>
        <v>45</v>
      </c>
      <c r="AJ1147" t="str">
        <f>H1147&amp;"."&amp;VLOOKUP(I1147,'Data validation'!$A$1:$B$12,2,FALSE)&amp;".2026"</f>
        <v>06.07.2026</v>
      </c>
      <c r="AK1147">
        <f t="shared" si="444"/>
        <v>28</v>
      </c>
      <c r="AL1147" t="e">
        <f>VLOOKUP(E1147,[2]Sheet1!$A:$B,2,FALSE)</f>
        <v>#N/A</v>
      </c>
    </row>
    <row r="1148" spans="1:38" x14ac:dyDescent="0.25">
      <c r="A1148" t="str">
        <f>VLOOKUP(Q1148,'Data validation'!$K$2:$L$50,2,FALSE)</f>
        <v>TO</v>
      </c>
      <c r="B1148">
        <f t="shared" si="430"/>
        <v>0</v>
      </c>
      <c r="C1148">
        <f t="shared" si="431"/>
        <v>0</v>
      </c>
      <c r="D1148">
        <f t="shared" si="432"/>
        <v>6</v>
      </c>
      <c r="E1148">
        <v>9166</v>
      </c>
      <c r="F1148" t="s">
        <v>8319</v>
      </c>
      <c r="G1148" t="s">
        <v>156</v>
      </c>
      <c r="H1148" t="str">
        <f t="shared" si="433"/>
        <v>24</v>
      </c>
      <c r="I1148" t="str">
        <f t="shared" si="434"/>
        <v>Jul</v>
      </c>
      <c r="J1148" t="s">
        <v>167</v>
      </c>
      <c r="K1148" t="str">
        <f t="shared" si="435"/>
        <v>30</v>
      </c>
      <c r="L1148" t="str">
        <f t="shared" si="436"/>
        <v>Jul</v>
      </c>
      <c r="M1148">
        <v>6</v>
      </c>
      <c r="N1148">
        <f t="shared" si="437"/>
        <v>6</v>
      </c>
      <c r="O1148">
        <f t="shared" si="438"/>
        <v>0</v>
      </c>
      <c r="P1148">
        <f t="shared" si="439"/>
        <v>0</v>
      </c>
      <c r="Q1148" t="s">
        <v>162</v>
      </c>
      <c r="R1148" t="s">
        <v>63</v>
      </c>
      <c r="S1148">
        <v>3</v>
      </c>
      <c r="T1148">
        <v>1</v>
      </c>
      <c r="U1148" s="2">
        <f>SUMIFS(Magelan!L:L,Magelan!D:D,'Резервации 2026'!E1148)</f>
        <v>2399.4513606</v>
      </c>
      <c r="V1148" s="2">
        <f>+U1148/M1148</f>
        <v>399.90856009999999</v>
      </c>
      <c r="W1148" t="s">
        <v>262</v>
      </c>
      <c r="X1148" t="s">
        <v>3651</v>
      </c>
      <c r="Y1148" t="s">
        <v>3640</v>
      </c>
      <c r="Z1148" t="str">
        <f t="shared" si="440"/>
        <v>Dec</v>
      </c>
      <c r="AA1148" s="6">
        <f t="shared" si="452"/>
        <v>0</v>
      </c>
      <c r="AB1148" s="6">
        <f t="shared" si="452"/>
        <v>0</v>
      </c>
      <c r="AC1148" s="6">
        <f t="shared" si="452"/>
        <v>6</v>
      </c>
      <c r="AD1148" s="6">
        <f t="shared" si="452"/>
        <v>0</v>
      </c>
      <c r="AE1148" s="6">
        <f t="shared" si="452"/>
        <v>0</v>
      </c>
      <c r="AF1148" s="6">
        <f t="shared" si="441"/>
        <v>6</v>
      </c>
      <c r="AG1148" s="6">
        <f t="shared" si="442"/>
        <v>0</v>
      </c>
      <c r="AH1148" s="14" t="str">
        <f>LEFT(X1148,2)&amp;"."&amp;VLOOKUP(MID(X1148,4,3),'Data validation'!$A$1:$B$12,2,FALSE)&amp;".2025"</f>
        <v>23.12.2025</v>
      </c>
      <c r="AI1148">
        <f t="shared" si="443"/>
        <v>52</v>
      </c>
      <c r="AJ1148" t="str">
        <f>H1148&amp;"."&amp;VLOOKUP(I1148,'Data validation'!$A$1:$B$12,2,FALSE)&amp;".2026"</f>
        <v>24.07.2026</v>
      </c>
      <c r="AK1148">
        <f t="shared" si="444"/>
        <v>30</v>
      </c>
      <c r="AL1148" t="e">
        <f>VLOOKUP(E1148,[2]Sheet1!$A:$B,2,FALSE)</f>
        <v>#N/A</v>
      </c>
    </row>
    <row r="1149" spans="1:38" x14ac:dyDescent="0.25">
      <c r="A1149" t="str">
        <f>VLOOKUP(Q1149,'Data validation'!$K$2:$L$50,2,FALSE)</f>
        <v>TO</v>
      </c>
      <c r="B1149">
        <f t="shared" si="430"/>
        <v>0</v>
      </c>
      <c r="C1149">
        <f t="shared" si="431"/>
        <v>0</v>
      </c>
      <c r="D1149">
        <f t="shared" si="432"/>
        <v>5</v>
      </c>
      <c r="E1149">
        <v>8366</v>
      </c>
      <c r="F1149" t="s">
        <v>8320</v>
      </c>
      <c r="G1149" t="s">
        <v>155</v>
      </c>
      <c r="H1149" t="str">
        <f t="shared" si="433"/>
        <v>19</v>
      </c>
      <c r="I1149" t="str">
        <f t="shared" si="434"/>
        <v>Jul</v>
      </c>
      <c r="J1149" t="s">
        <v>156</v>
      </c>
      <c r="K1149" t="str">
        <f t="shared" si="435"/>
        <v>24</v>
      </c>
      <c r="L1149" t="str">
        <f t="shared" si="436"/>
        <v>Jul</v>
      </c>
      <c r="M1149">
        <v>5</v>
      </c>
      <c r="N1149">
        <f t="shared" si="437"/>
        <v>5</v>
      </c>
      <c r="O1149">
        <f t="shared" si="438"/>
        <v>0</v>
      </c>
      <c r="P1149">
        <f t="shared" si="439"/>
        <v>0</v>
      </c>
      <c r="Q1149" t="s">
        <v>116</v>
      </c>
      <c r="R1149" t="s">
        <v>63</v>
      </c>
      <c r="S1149">
        <v>3</v>
      </c>
      <c r="T1149">
        <v>1</v>
      </c>
      <c r="U1149" s="2">
        <f>SUMIFS(Solvex!L:L,Solvex!D:D,'Резервации 2026'!E1149)</f>
        <v>1845.8145625</v>
      </c>
      <c r="V1149" s="2">
        <f t="shared" ref="V1149:V1150" si="455">+U1149/M1149</f>
        <v>369.1629125</v>
      </c>
      <c r="W1149" t="s">
        <v>691</v>
      </c>
      <c r="X1149" t="s">
        <v>904</v>
      </c>
      <c r="Y1149" t="s">
        <v>768</v>
      </c>
      <c r="Z1149" t="str">
        <f t="shared" si="440"/>
        <v>Nov</v>
      </c>
      <c r="AA1149" s="6">
        <f t="shared" si="452"/>
        <v>0</v>
      </c>
      <c r="AB1149" s="6">
        <f t="shared" si="452"/>
        <v>0</v>
      </c>
      <c r="AC1149" s="6">
        <f t="shared" si="452"/>
        <v>5</v>
      </c>
      <c r="AD1149" s="6">
        <f t="shared" si="452"/>
        <v>0</v>
      </c>
      <c r="AE1149" s="6">
        <f t="shared" si="452"/>
        <v>0</v>
      </c>
      <c r="AF1149" s="6">
        <f t="shared" si="441"/>
        <v>5</v>
      </c>
      <c r="AG1149" s="6">
        <f t="shared" si="442"/>
        <v>0</v>
      </c>
      <c r="AH1149" s="14" t="str">
        <f>LEFT(X1149,2)&amp;"."&amp;VLOOKUP(MID(X1149,4,3),'Data validation'!$A$1:$B$12,2,FALSE)&amp;".2025"</f>
        <v>11.11.2025</v>
      </c>
      <c r="AI1149">
        <f t="shared" si="443"/>
        <v>46</v>
      </c>
      <c r="AJ1149" t="str">
        <f>H1149&amp;"."&amp;VLOOKUP(I1149,'Data validation'!$A$1:$B$12,2,FALSE)&amp;".2026"</f>
        <v>19.07.2026</v>
      </c>
      <c r="AK1149">
        <f t="shared" si="444"/>
        <v>30</v>
      </c>
      <c r="AL1149" t="e">
        <f>VLOOKUP(E1149,[2]Sheet1!$A:$B,2,FALSE)</f>
        <v>#N/A</v>
      </c>
    </row>
    <row r="1150" spans="1:38" x14ac:dyDescent="0.25">
      <c r="A1150" t="str">
        <f>VLOOKUP(Q1150,'Data validation'!$K$2:$L$50,2,FALSE)</f>
        <v>TO</v>
      </c>
      <c r="B1150">
        <f t="shared" si="430"/>
        <v>0</v>
      </c>
      <c r="C1150">
        <f t="shared" si="431"/>
        <v>4</v>
      </c>
      <c r="D1150">
        <f t="shared" si="432"/>
        <v>2</v>
      </c>
      <c r="E1150">
        <v>8318</v>
      </c>
      <c r="F1150" t="s">
        <v>8321</v>
      </c>
      <c r="G1150" t="s">
        <v>72</v>
      </c>
      <c r="H1150" t="str">
        <f t="shared" si="433"/>
        <v>07</v>
      </c>
      <c r="I1150" t="str">
        <f t="shared" si="434"/>
        <v>Jul</v>
      </c>
      <c r="J1150" t="s">
        <v>32</v>
      </c>
      <c r="K1150" t="str">
        <f t="shared" si="435"/>
        <v>13</v>
      </c>
      <c r="L1150" t="str">
        <f t="shared" si="436"/>
        <v>Jul</v>
      </c>
      <c r="M1150">
        <v>6</v>
      </c>
      <c r="N1150">
        <f t="shared" si="437"/>
        <v>6</v>
      </c>
      <c r="O1150">
        <f t="shared" si="438"/>
        <v>0</v>
      </c>
      <c r="P1150">
        <f t="shared" si="439"/>
        <v>0</v>
      </c>
      <c r="Q1150" t="s">
        <v>116</v>
      </c>
      <c r="R1150" t="s">
        <v>57</v>
      </c>
      <c r="S1150">
        <v>2</v>
      </c>
      <c r="T1150">
        <v>3</v>
      </c>
      <c r="U1150" s="2">
        <f>SUMIFS(Solvex!L:L,Solvex!D:D,'Резервации 2026'!E1150)</f>
        <v>2820.7371426</v>
      </c>
      <c r="V1150" s="2">
        <f t="shared" si="455"/>
        <v>470.12285709999998</v>
      </c>
      <c r="W1150" t="s">
        <v>691</v>
      </c>
      <c r="X1150" t="s">
        <v>774</v>
      </c>
      <c r="Y1150" t="s">
        <v>637</v>
      </c>
      <c r="Z1150" t="str">
        <f t="shared" si="440"/>
        <v>Nov</v>
      </c>
      <c r="AA1150" s="6">
        <f t="shared" si="452"/>
        <v>0</v>
      </c>
      <c r="AB1150" s="6">
        <f t="shared" si="452"/>
        <v>0</v>
      </c>
      <c r="AC1150" s="6">
        <f t="shared" si="452"/>
        <v>6</v>
      </c>
      <c r="AD1150" s="6">
        <f t="shared" si="452"/>
        <v>0</v>
      </c>
      <c r="AE1150" s="6">
        <f t="shared" si="452"/>
        <v>0</v>
      </c>
      <c r="AF1150" s="6">
        <f t="shared" si="441"/>
        <v>6</v>
      </c>
      <c r="AG1150" s="6">
        <f t="shared" si="442"/>
        <v>0</v>
      </c>
      <c r="AH1150" s="14" t="str">
        <f>LEFT(X1150,2)&amp;"."&amp;VLOOKUP(MID(X1150,4,3),'Data validation'!$A$1:$B$12,2,FALSE)&amp;".2025"</f>
        <v>11.11.2025</v>
      </c>
      <c r="AI1150">
        <f t="shared" si="443"/>
        <v>46</v>
      </c>
      <c r="AJ1150" t="str">
        <f>H1150&amp;"."&amp;VLOOKUP(I1150,'Data validation'!$A$1:$B$12,2,FALSE)&amp;".2026"</f>
        <v>07.07.2026</v>
      </c>
      <c r="AK1150">
        <f t="shared" si="444"/>
        <v>28</v>
      </c>
      <c r="AL1150" t="e">
        <f>VLOOKUP(E1150,[2]Sheet1!$A:$B,2,FALSE)</f>
        <v>#N/A</v>
      </c>
    </row>
    <row r="1151" spans="1:38" x14ac:dyDescent="0.25">
      <c r="A1151" t="str">
        <f>VLOOKUP(Q1151,'Data validation'!$K$2:$L$50,2,FALSE)</f>
        <v>TO</v>
      </c>
      <c r="B1151">
        <f t="shared" si="430"/>
        <v>0</v>
      </c>
      <c r="C1151">
        <f t="shared" si="431"/>
        <v>0</v>
      </c>
      <c r="D1151">
        <f t="shared" si="432"/>
        <v>5</v>
      </c>
      <c r="E1151">
        <v>8753</v>
      </c>
      <c r="F1151" t="s">
        <v>8322</v>
      </c>
      <c r="G1151" t="s">
        <v>94</v>
      </c>
      <c r="H1151" t="str">
        <f t="shared" si="433"/>
        <v>27</v>
      </c>
      <c r="I1151" t="str">
        <f t="shared" si="434"/>
        <v>Jul</v>
      </c>
      <c r="J1151" t="s">
        <v>135</v>
      </c>
      <c r="K1151" t="str">
        <f t="shared" si="435"/>
        <v>01</v>
      </c>
      <c r="L1151" t="str">
        <f t="shared" si="436"/>
        <v>Aug</v>
      </c>
      <c r="M1151">
        <v>5</v>
      </c>
      <c r="N1151">
        <f t="shared" si="437"/>
        <v>-26</v>
      </c>
      <c r="O1151">
        <f t="shared" si="438"/>
        <v>4</v>
      </c>
      <c r="P1151">
        <f t="shared" si="439"/>
        <v>0</v>
      </c>
      <c r="Q1151" t="s">
        <v>56</v>
      </c>
      <c r="R1151" t="s">
        <v>25</v>
      </c>
      <c r="S1151">
        <v>2</v>
      </c>
      <c r="T1151">
        <v>0</v>
      </c>
      <c r="U1151" s="2">
        <f>SUMIFS(Novoton!L:L,Novoton!D:D,'Резервации 2026'!E1151)</f>
        <v>1388.834883</v>
      </c>
      <c r="V1151" s="2">
        <f>+U1151/M1151</f>
        <v>277.76697660000002</v>
      </c>
      <c r="X1151" t="s">
        <v>1829</v>
      </c>
      <c r="Y1151" t="s">
        <v>1739</v>
      </c>
      <c r="Z1151" t="str">
        <f t="shared" si="440"/>
        <v>Nov</v>
      </c>
      <c r="AA1151" s="6">
        <f t="shared" si="452"/>
        <v>0</v>
      </c>
      <c r="AB1151" s="6">
        <f t="shared" si="452"/>
        <v>0</v>
      </c>
      <c r="AC1151" s="6">
        <f t="shared" si="452"/>
        <v>4</v>
      </c>
      <c r="AD1151" s="6">
        <f t="shared" si="452"/>
        <v>0</v>
      </c>
      <c r="AE1151" s="6">
        <f t="shared" si="452"/>
        <v>0</v>
      </c>
      <c r="AF1151" s="6">
        <f t="shared" si="441"/>
        <v>4</v>
      </c>
      <c r="AG1151" s="6">
        <f t="shared" si="442"/>
        <v>-1</v>
      </c>
      <c r="AH1151" s="14" t="str">
        <f>LEFT(X1151,2)&amp;"."&amp;VLOOKUP(MID(X1151,4,3),'Data validation'!$A$1:$B$12,2,FALSE)&amp;".2025"</f>
        <v>24.11.2025</v>
      </c>
      <c r="AI1151">
        <f t="shared" si="443"/>
        <v>48</v>
      </c>
      <c r="AJ1151" t="str">
        <f>H1151&amp;"."&amp;VLOOKUP(I1151,'Data validation'!$A$1:$B$12,2,FALSE)&amp;".2026"</f>
        <v>27.07.2026</v>
      </c>
      <c r="AK1151">
        <f t="shared" si="444"/>
        <v>31</v>
      </c>
      <c r="AL1151" t="e">
        <f>VLOOKUP(E1151,[2]Sheet1!$A:$B,2,FALSE)</f>
        <v>#N/A</v>
      </c>
    </row>
    <row r="1152" spans="1:38" x14ac:dyDescent="0.25">
      <c r="A1152" t="str">
        <f>VLOOKUP(Q1152,'Data validation'!$K$2:$L$50,2,FALSE)</f>
        <v>TO</v>
      </c>
      <c r="B1152">
        <f t="shared" si="430"/>
        <v>0</v>
      </c>
      <c r="C1152">
        <f t="shared" si="431"/>
        <v>0</v>
      </c>
      <c r="D1152">
        <f t="shared" si="432"/>
        <v>6</v>
      </c>
      <c r="E1152">
        <v>9240</v>
      </c>
      <c r="F1152" t="s">
        <v>8323</v>
      </c>
      <c r="G1152" t="s">
        <v>107</v>
      </c>
      <c r="H1152" t="str">
        <f t="shared" si="433"/>
        <v>25</v>
      </c>
      <c r="I1152" t="str">
        <f t="shared" si="434"/>
        <v>Jul</v>
      </c>
      <c r="J1152" t="s">
        <v>108</v>
      </c>
      <c r="K1152" t="str">
        <f t="shared" si="435"/>
        <v>31</v>
      </c>
      <c r="L1152" t="str">
        <f t="shared" si="436"/>
        <v>Jul</v>
      </c>
      <c r="M1152">
        <v>6</v>
      </c>
      <c r="N1152">
        <f t="shared" si="437"/>
        <v>6</v>
      </c>
      <c r="O1152">
        <f t="shared" si="438"/>
        <v>0</v>
      </c>
      <c r="P1152">
        <f t="shared" si="439"/>
        <v>0</v>
      </c>
      <c r="Q1152" t="s">
        <v>81</v>
      </c>
      <c r="R1152" t="s">
        <v>48</v>
      </c>
      <c r="S1152">
        <v>2</v>
      </c>
      <c r="T1152">
        <v>2</v>
      </c>
      <c r="U1152" s="2">
        <f>SUMIFS(SLR!L:L,SLR!D:D,'Резервации 2026'!E1152)</f>
        <v>2519.2655063999996</v>
      </c>
      <c r="V1152" s="2">
        <f>+U1152/M1152</f>
        <v>419.87758439999993</v>
      </c>
      <c r="W1152" t="s">
        <v>262</v>
      </c>
      <c r="X1152" t="s">
        <v>3765</v>
      </c>
      <c r="Y1152" t="s">
        <v>3766</v>
      </c>
      <c r="Z1152" t="str">
        <f t="shared" si="440"/>
        <v>Dec</v>
      </c>
      <c r="AA1152" s="6">
        <f t="shared" si="452"/>
        <v>0</v>
      </c>
      <c r="AB1152" s="6">
        <f t="shared" si="452"/>
        <v>0</v>
      </c>
      <c r="AC1152" s="6">
        <f t="shared" si="452"/>
        <v>6</v>
      </c>
      <c r="AD1152" s="6">
        <f t="shared" si="452"/>
        <v>0</v>
      </c>
      <c r="AE1152" s="6">
        <f t="shared" si="452"/>
        <v>0</v>
      </c>
      <c r="AF1152" s="6">
        <f t="shared" si="441"/>
        <v>6</v>
      </c>
      <c r="AG1152" s="6">
        <f t="shared" si="442"/>
        <v>0</v>
      </c>
      <c r="AH1152" s="14" t="str">
        <f>LEFT(X1152,2)&amp;"."&amp;VLOOKUP(MID(X1152,4,3),'Data validation'!$A$1:$B$12,2,FALSE)&amp;".2025"</f>
        <v>30.12.2025</v>
      </c>
      <c r="AI1152">
        <f t="shared" si="443"/>
        <v>53</v>
      </c>
      <c r="AJ1152" t="str">
        <f>H1152&amp;"."&amp;VLOOKUP(I1152,'Data validation'!$A$1:$B$12,2,FALSE)&amp;".2026"</f>
        <v>25.07.2026</v>
      </c>
      <c r="AK1152">
        <f t="shared" si="444"/>
        <v>30</v>
      </c>
      <c r="AL1152" t="e">
        <f>VLOOKUP(E1152,[2]Sheet1!$A:$B,2,FALSE)</f>
        <v>#N/A</v>
      </c>
    </row>
    <row r="1153" spans="1:38" x14ac:dyDescent="0.25">
      <c r="A1153" t="str">
        <f>VLOOKUP(Q1153,'Data validation'!$K$2:$L$50,2,FALSE)</f>
        <v>TO</v>
      </c>
      <c r="B1153">
        <f t="shared" si="430"/>
        <v>0</v>
      </c>
      <c r="C1153">
        <f t="shared" si="431"/>
        <v>5</v>
      </c>
      <c r="D1153">
        <f t="shared" si="432"/>
        <v>0</v>
      </c>
      <c r="E1153">
        <v>9249</v>
      </c>
      <c r="F1153" t="s">
        <v>8324</v>
      </c>
      <c r="G1153" t="s">
        <v>181</v>
      </c>
      <c r="H1153" t="str">
        <f t="shared" si="433"/>
        <v>03</v>
      </c>
      <c r="I1153" t="str">
        <f t="shared" si="434"/>
        <v>Jul</v>
      </c>
      <c r="J1153" t="s">
        <v>593</v>
      </c>
      <c r="K1153" t="str">
        <f t="shared" si="435"/>
        <v>08</v>
      </c>
      <c r="L1153" t="str">
        <f t="shared" si="436"/>
        <v>Jul</v>
      </c>
      <c r="M1153">
        <v>5</v>
      </c>
      <c r="N1153">
        <f t="shared" si="437"/>
        <v>5</v>
      </c>
      <c r="O1153">
        <f t="shared" si="438"/>
        <v>0</v>
      </c>
      <c r="P1153">
        <f t="shared" si="439"/>
        <v>0</v>
      </c>
      <c r="Q1153" t="s">
        <v>162</v>
      </c>
      <c r="R1153" t="s">
        <v>63</v>
      </c>
      <c r="S1153">
        <v>2</v>
      </c>
      <c r="T1153">
        <v>1</v>
      </c>
      <c r="U1153" s="2">
        <f>SUMIFS(Magelan!L:L,Magelan!D:D,'Резервации 2026'!E1153)</f>
        <v>1341.3082139999999</v>
      </c>
      <c r="V1153" s="2">
        <f>+U1153/M1153</f>
        <v>268.2616428</v>
      </c>
      <c r="W1153" t="s">
        <v>262</v>
      </c>
      <c r="X1153" t="s">
        <v>3781</v>
      </c>
      <c r="Y1153" t="s">
        <v>3724</v>
      </c>
      <c r="Z1153" t="str">
        <f t="shared" si="440"/>
        <v>Dec</v>
      </c>
      <c r="AA1153" s="6">
        <f t="shared" si="452"/>
        <v>0</v>
      </c>
      <c r="AB1153" s="6">
        <f t="shared" si="452"/>
        <v>0</v>
      </c>
      <c r="AC1153" s="6">
        <f t="shared" si="452"/>
        <v>5</v>
      </c>
      <c r="AD1153" s="6">
        <f t="shared" si="452"/>
        <v>0</v>
      </c>
      <c r="AE1153" s="6">
        <f t="shared" si="452"/>
        <v>0</v>
      </c>
      <c r="AF1153" s="6">
        <f t="shared" si="441"/>
        <v>5</v>
      </c>
      <c r="AG1153" s="6">
        <f t="shared" si="442"/>
        <v>0</v>
      </c>
      <c r="AH1153" s="14" t="str">
        <f>LEFT(X1153,2)&amp;"."&amp;VLOOKUP(MID(X1153,4,3),'Data validation'!$A$1:$B$12,2,FALSE)&amp;".2025"</f>
        <v>30.12.2025</v>
      </c>
      <c r="AI1153">
        <f t="shared" si="443"/>
        <v>53</v>
      </c>
      <c r="AJ1153" t="str">
        <f>H1153&amp;"."&amp;VLOOKUP(I1153,'Data validation'!$A$1:$B$12,2,FALSE)&amp;".2026"</f>
        <v>03.07.2026</v>
      </c>
      <c r="AK1153">
        <f t="shared" si="444"/>
        <v>27</v>
      </c>
      <c r="AL1153" t="e">
        <f>VLOOKUP(E1153,[2]Sheet1!$A:$B,2,FALSE)</f>
        <v>#N/A</v>
      </c>
    </row>
    <row r="1154" spans="1:38" x14ac:dyDescent="0.25">
      <c r="A1154" t="str">
        <f>VLOOKUP(Q1154,'Data validation'!$K$2:$L$50,2,FALSE)</f>
        <v>TOPOLA SKIES</v>
      </c>
      <c r="B1154">
        <f t="shared" ref="B1154:B1217" si="456">AA1154+IF(I1154="Jun",IF(_xlfn.NUMBERVALUE(H1154)&gt;14,0,IF(_xlfn.NUMBERVALUE(K1154)&lt;14,M1154,15-_xlfn.NUMBERVALUE(H1154))),0)</f>
        <v>0</v>
      </c>
      <c r="C1154">
        <f t="shared" ref="C1154:C1217" si="457">M1154-B1154-D1154</f>
        <v>7</v>
      </c>
      <c r="D1154">
        <f t="shared" ref="D1154:D1217" si="458">IF(L1154="Jul",IF(_xlfn.NUMBERVALUE(K1154)&lt;11,0,IF(I1154="Jul",IF(_xlfn.NUMBERVALUE(H1154)&gt;11,M1154,_xlfn.NUMBERVALUE(K1154)-11),0)),0)+IF(L1154="Aug",IF(_xlfn.NUMBERVALUE(K1154)&gt;24,IF(_xlfn.NUMBERVALUE(H1154)&gt;24,0,25-_xlfn.NUMBERVALUE(H1154)),IF(I1154="Aug",M1154,_xlfn.NUMBERVALUE(K1154)-1+32-_xlfn.NUMBERVALUE(H1154))),0)</f>
        <v>0</v>
      </c>
      <c r="E1154">
        <v>8430</v>
      </c>
      <c r="F1154" t="s">
        <v>8325</v>
      </c>
      <c r="G1154" t="s">
        <v>45</v>
      </c>
      <c r="H1154" t="str">
        <f t="shared" ref="H1154:H1217" si="459">LEFT(G1154,2)</f>
        <v>04</v>
      </c>
      <c r="I1154" t="str">
        <f t="shared" ref="I1154:I1217" si="460">MID(G1154,4,3)</f>
        <v>Jul</v>
      </c>
      <c r="J1154" t="s">
        <v>323</v>
      </c>
      <c r="K1154" t="str">
        <f t="shared" ref="K1154:K1217" si="461">LEFT(J1154,2)</f>
        <v>11</v>
      </c>
      <c r="L1154" t="str">
        <f t="shared" ref="L1154:L1217" si="462">MID(J1154,4,3)</f>
        <v>Jul</v>
      </c>
      <c r="M1154">
        <v>7</v>
      </c>
      <c r="N1154">
        <f t="shared" ref="N1154:N1217" si="463">+K1154-H1154</f>
        <v>7</v>
      </c>
      <c r="O1154">
        <f t="shared" ref="O1154:O1217" si="464">IF(I1154=L1154,0,31-H1154)</f>
        <v>0</v>
      </c>
      <c r="P1154">
        <f t="shared" ref="P1154:P1217" si="465">IF(I1154=L1154,0,K1154-1)</f>
        <v>0</v>
      </c>
      <c r="Q1154" t="s">
        <v>35</v>
      </c>
      <c r="R1154" t="s">
        <v>63</v>
      </c>
      <c r="S1154">
        <v>2</v>
      </c>
      <c r="T1154">
        <v>1</v>
      </c>
      <c r="U1154" s="2">
        <v>2142.4413027522933</v>
      </c>
      <c r="V1154" s="2">
        <v>306.06047990825681</v>
      </c>
      <c r="X1154" t="s">
        <v>1038</v>
      </c>
      <c r="Y1154" t="s">
        <v>953</v>
      </c>
      <c r="Z1154" t="str">
        <f t="shared" ref="Z1154:Z1217" si="466">MID(X1154,4,3)</f>
        <v>Nov</v>
      </c>
      <c r="AA1154" s="6">
        <f t="shared" si="452"/>
        <v>0</v>
      </c>
      <c r="AB1154" s="6">
        <f t="shared" si="452"/>
        <v>0</v>
      </c>
      <c r="AC1154" s="6">
        <f t="shared" si="452"/>
        <v>7</v>
      </c>
      <c r="AD1154" s="6">
        <f t="shared" si="452"/>
        <v>0</v>
      </c>
      <c r="AE1154" s="6">
        <f t="shared" si="452"/>
        <v>0</v>
      </c>
      <c r="AF1154" s="6">
        <f t="shared" ref="AF1154:AF1217" si="467">SUM(AA1154:AE1154)</f>
        <v>7</v>
      </c>
      <c r="AG1154" s="6">
        <f t="shared" ref="AG1154:AG1217" si="468">+AF1154-M1154</f>
        <v>0</v>
      </c>
      <c r="AH1154" s="14" t="str">
        <f>LEFT(X1154,2)&amp;"."&amp;VLOOKUP(MID(X1154,4,3),'Data validation'!$A$1:$B$12,2,FALSE)&amp;".2025"</f>
        <v>12.11.2025</v>
      </c>
      <c r="AI1154">
        <f t="shared" ref="AI1154:AI1217" si="469">WEEKNUM(AH1154)</f>
        <v>46</v>
      </c>
      <c r="AJ1154" t="str">
        <f>H1154&amp;"."&amp;VLOOKUP(I1154,'Data validation'!$A$1:$B$12,2,FALSE)&amp;".2026"</f>
        <v>04.07.2026</v>
      </c>
      <c r="AK1154">
        <f t="shared" ref="AK1154:AK1217" si="470">WEEKNUM(AJ1154)</f>
        <v>27</v>
      </c>
      <c r="AL1154" t="e">
        <f>VLOOKUP(E1154,[2]Sheet1!$A:$B,2,FALSE)</f>
        <v>#N/A</v>
      </c>
    </row>
    <row r="1155" spans="1:38" x14ac:dyDescent="0.25">
      <c r="A1155" t="str">
        <f>VLOOKUP(Q1155,'Data validation'!$K$2:$L$50,2,FALSE)</f>
        <v>TO</v>
      </c>
      <c r="B1155">
        <f t="shared" si="456"/>
        <v>0</v>
      </c>
      <c r="C1155">
        <f t="shared" si="457"/>
        <v>5</v>
      </c>
      <c r="D1155">
        <f t="shared" si="458"/>
        <v>0</v>
      </c>
      <c r="E1155">
        <v>9172</v>
      </c>
      <c r="F1155" t="s">
        <v>8326</v>
      </c>
      <c r="G1155" t="s">
        <v>45</v>
      </c>
      <c r="H1155" t="str">
        <f t="shared" si="459"/>
        <v>04</v>
      </c>
      <c r="I1155" t="str">
        <f t="shared" si="460"/>
        <v>Jul</v>
      </c>
      <c r="J1155" t="s">
        <v>224</v>
      </c>
      <c r="K1155" t="str">
        <f t="shared" si="461"/>
        <v>09</v>
      </c>
      <c r="L1155" t="str">
        <f t="shared" si="462"/>
        <v>Jul</v>
      </c>
      <c r="M1155">
        <v>5</v>
      </c>
      <c r="N1155">
        <f t="shared" si="463"/>
        <v>5</v>
      </c>
      <c r="O1155">
        <f t="shared" si="464"/>
        <v>0</v>
      </c>
      <c r="P1155">
        <f t="shared" si="465"/>
        <v>0</v>
      </c>
      <c r="Q1155" t="s">
        <v>81</v>
      </c>
      <c r="R1155" t="s">
        <v>63</v>
      </c>
      <c r="S1155">
        <v>2</v>
      </c>
      <c r="T1155">
        <v>2</v>
      </c>
      <c r="U1155" s="2">
        <f>SUMIFS(SLR!L:L,SLR!D:D,'Резервации 2026'!E1155)</f>
        <v>1676.6352675000001</v>
      </c>
      <c r="V1155" s="2">
        <f t="shared" ref="V1155:V1156" si="471">+U1155/M1155</f>
        <v>335.32705350000003</v>
      </c>
      <c r="W1155" t="s">
        <v>262</v>
      </c>
      <c r="X1155" t="s">
        <v>3662</v>
      </c>
      <c r="Y1155" t="s">
        <v>3660</v>
      </c>
      <c r="Z1155" t="str">
        <f t="shared" si="466"/>
        <v>Dec</v>
      </c>
      <c r="AA1155" s="6">
        <f t="shared" si="452"/>
        <v>0</v>
      </c>
      <c r="AB1155" s="6">
        <f t="shared" si="452"/>
        <v>0</v>
      </c>
      <c r="AC1155" s="6">
        <f t="shared" si="452"/>
        <v>5</v>
      </c>
      <c r="AD1155" s="6">
        <f t="shared" si="452"/>
        <v>0</v>
      </c>
      <c r="AE1155" s="6">
        <f t="shared" si="452"/>
        <v>0</v>
      </c>
      <c r="AF1155" s="6">
        <f t="shared" si="467"/>
        <v>5</v>
      </c>
      <c r="AG1155" s="6">
        <f t="shared" si="468"/>
        <v>0</v>
      </c>
      <c r="AH1155" s="14" t="str">
        <f>LEFT(X1155,2)&amp;"."&amp;VLOOKUP(MID(X1155,4,3),'Data validation'!$A$1:$B$12,2,FALSE)&amp;".2025"</f>
        <v>23.12.2025</v>
      </c>
      <c r="AI1155">
        <f t="shared" si="469"/>
        <v>52</v>
      </c>
      <c r="AJ1155" t="str">
        <f>H1155&amp;"."&amp;VLOOKUP(I1155,'Data validation'!$A$1:$B$12,2,FALSE)&amp;".2026"</f>
        <v>04.07.2026</v>
      </c>
      <c r="AK1155">
        <f t="shared" si="470"/>
        <v>27</v>
      </c>
      <c r="AL1155" t="e">
        <f>VLOOKUP(E1155,[2]Sheet1!$A:$B,2,FALSE)</f>
        <v>#N/A</v>
      </c>
    </row>
    <row r="1156" spans="1:38" x14ac:dyDescent="0.25">
      <c r="A1156" t="str">
        <f>VLOOKUP(Q1156,'Data validation'!$K$2:$L$50,2,FALSE)</f>
        <v>TO</v>
      </c>
      <c r="B1156">
        <f t="shared" si="456"/>
        <v>0</v>
      </c>
      <c r="C1156">
        <f t="shared" si="457"/>
        <v>0</v>
      </c>
      <c r="D1156">
        <f t="shared" si="458"/>
        <v>5</v>
      </c>
      <c r="E1156">
        <v>8656</v>
      </c>
      <c r="F1156" t="s">
        <v>8327</v>
      </c>
      <c r="G1156" t="s">
        <v>485</v>
      </c>
      <c r="H1156" t="str">
        <f t="shared" si="459"/>
        <v>15</v>
      </c>
      <c r="I1156" t="str">
        <f t="shared" si="460"/>
        <v>Jul</v>
      </c>
      <c r="J1156" t="s">
        <v>84</v>
      </c>
      <c r="K1156" t="str">
        <f t="shared" si="461"/>
        <v>20</v>
      </c>
      <c r="L1156" t="str">
        <f t="shared" si="462"/>
        <v>Jul</v>
      </c>
      <c r="M1156">
        <v>5</v>
      </c>
      <c r="N1156">
        <f t="shared" si="463"/>
        <v>5</v>
      </c>
      <c r="O1156">
        <f t="shared" si="464"/>
        <v>0</v>
      </c>
      <c r="P1156">
        <f t="shared" si="465"/>
        <v>0</v>
      </c>
      <c r="Q1156" t="s">
        <v>81</v>
      </c>
      <c r="R1156" t="s">
        <v>20</v>
      </c>
      <c r="S1156">
        <v>2</v>
      </c>
      <c r="T1156">
        <v>1</v>
      </c>
      <c r="U1156" s="2">
        <f>SUMIFS(SLR!L:L,SLR!D:D,'Резервации 2026'!E1156)</f>
        <v>1367.320753</v>
      </c>
      <c r="V1156" s="2">
        <f t="shared" si="471"/>
        <v>273.46415059999998</v>
      </c>
      <c r="W1156" t="s">
        <v>262</v>
      </c>
      <c r="X1156" t="s">
        <v>1602</v>
      </c>
      <c r="Y1156" t="s">
        <v>1594</v>
      </c>
      <c r="Z1156" t="str">
        <f t="shared" si="466"/>
        <v>Nov</v>
      </c>
      <c r="AA1156" s="6">
        <f t="shared" si="452"/>
        <v>0</v>
      </c>
      <c r="AB1156" s="6">
        <f t="shared" si="452"/>
        <v>0</v>
      </c>
      <c r="AC1156" s="6">
        <f t="shared" si="452"/>
        <v>5</v>
      </c>
      <c r="AD1156" s="6">
        <f t="shared" si="452"/>
        <v>0</v>
      </c>
      <c r="AE1156" s="6">
        <f t="shared" si="452"/>
        <v>0</v>
      </c>
      <c r="AF1156" s="6">
        <f t="shared" si="467"/>
        <v>5</v>
      </c>
      <c r="AG1156" s="6">
        <f t="shared" si="468"/>
        <v>0</v>
      </c>
      <c r="AH1156" s="14" t="str">
        <f>LEFT(X1156,2)&amp;"."&amp;VLOOKUP(MID(X1156,4,3),'Data validation'!$A$1:$B$12,2,FALSE)&amp;".2025"</f>
        <v>21.11.2025</v>
      </c>
      <c r="AI1156">
        <f t="shared" si="469"/>
        <v>47</v>
      </c>
      <c r="AJ1156" t="str">
        <f>H1156&amp;"."&amp;VLOOKUP(I1156,'Data validation'!$A$1:$B$12,2,FALSE)&amp;".2026"</f>
        <v>15.07.2026</v>
      </c>
      <c r="AK1156">
        <f t="shared" si="470"/>
        <v>29</v>
      </c>
      <c r="AL1156" t="e">
        <f>VLOOKUP(E1156,[2]Sheet1!$A:$B,2,FALSE)</f>
        <v>#N/A</v>
      </c>
    </row>
    <row r="1157" spans="1:38" x14ac:dyDescent="0.25">
      <c r="A1157" t="str">
        <f>VLOOKUP(Q1157,'Data validation'!$K$2:$L$50,2,FALSE)</f>
        <v>TO</v>
      </c>
      <c r="B1157">
        <f t="shared" si="456"/>
        <v>0</v>
      </c>
      <c r="C1157">
        <f t="shared" si="457"/>
        <v>0</v>
      </c>
      <c r="D1157">
        <f t="shared" si="458"/>
        <v>5</v>
      </c>
      <c r="E1157">
        <v>8849</v>
      </c>
      <c r="F1157" t="s">
        <v>8328</v>
      </c>
      <c r="G1157" t="s">
        <v>107</v>
      </c>
      <c r="H1157" t="str">
        <f t="shared" si="459"/>
        <v>25</v>
      </c>
      <c r="I1157" t="str">
        <f t="shared" si="460"/>
        <v>Jul</v>
      </c>
      <c r="J1157" t="s">
        <v>167</v>
      </c>
      <c r="K1157" t="str">
        <f t="shared" si="461"/>
        <v>30</v>
      </c>
      <c r="L1157" t="str">
        <f t="shared" si="462"/>
        <v>Jul</v>
      </c>
      <c r="M1157">
        <v>5</v>
      </c>
      <c r="N1157">
        <f t="shared" si="463"/>
        <v>5</v>
      </c>
      <c r="O1157">
        <f t="shared" si="464"/>
        <v>0</v>
      </c>
      <c r="P1157">
        <f t="shared" si="465"/>
        <v>0</v>
      </c>
      <c r="Q1157" t="s">
        <v>162</v>
      </c>
      <c r="R1157" t="s">
        <v>63</v>
      </c>
      <c r="S1157">
        <v>2</v>
      </c>
      <c r="T1157">
        <v>2</v>
      </c>
      <c r="U1157" s="2">
        <f>SUMIFS(Magelan!L:L,Magelan!D:D,'Резервации 2026'!E1157)</f>
        <v>1851.4864694999999</v>
      </c>
      <c r="V1157" s="2">
        <f>+U1157/M1157</f>
        <v>370.2972939</v>
      </c>
      <c r="X1157" t="s">
        <v>2056</v>
      </c>
      <c r="Y1157" t="s">
        <v>1996</v>
      </c>
      <c r="Z1157" t="str">
        <f t="shared" si="466"/>
        <v>Nov</v>
      </c>
      <c r="AA1157" s="6">
        <f t="shared" si="452"/>
        <v>0</v>
      </c>
      <c r="AB1157" s="6">
        <f t="shared" si="452"/>
        <v>0</v>
      </c>
      <c r="AC1157" s="6">
        <f t="shared" si="452"/>
        <v>5</v>
      </c>
      <c r="AD1157" s="6">
        <f t="shared" si="452"/>
        <v>0</v>
      </c>
      <c r="AE1157" s="6">
        <f t="shared" si="452"/>
        <v>0</v>
      </c>
      <c r="AF1157" s="6">
        <f t="shared" si="467"/>
        <v>5</v>
      </c>
      <c r="AG1157" s="6">
        <f t="shared" si="468"/>
        <v>0</v>
      </c>
      <c r="AH1157" s="14" t="str">
        <f>LEFT(X1157,2)&amp;"."&amp;VLOOKUP(MID(X1157,4,3),'Data validation'!$A$1:$B$12,2,FALSE)&amp;".2025"</f>
        <v>26.11.2025</v>
      </c>
      <c r="AI1157">
        <f t="shared" si="469"/>
        <v>48</v>
      </c>
      <c r="AJ1157" t="str">
        <f>H1157&amp;"."&amp;VLOOKUP(I1157,'Data validation'!$A$1:$B$12,2,FALSE)&amp;".2026"</f>
        <v>25.07.2026</v>
      </c>
      <c r="AK1157">
        <f t="shared" si="470"/>
        <v>30</v>
      </c>
      <c r="AL1157" t="e">
        <f>VLOOKUP(E1157,[2]Sheet1!$A:$B,2,FALSE)</f>
        <v>#N/A</v>
      </c>
    </row>
    <row r="1158" spans="1:38" x14ac:dyDescent="0.25">
      <c r="A1158" t="str">
        <f>VLOOKUP(Q1158,'Data validation'!$K$2:$L$50,2,FALSE)</f>
        <v>TO</v>
      </c>
      <c r="B1158">
        <f t="shared" si="456"/>
        <v>0</v>
      </c>
      <c r="C1158">
        <f t="shared" si="457"/>
        <v>5</v>
      </c>
      <c r="D1158">
        <f t="shared" si="458"/>
        <v>0</v>
      </c>
      <c r="E1158">
        <v>9176</v>
      </c>
      <c r="F1158" t="s">
        <v>8329</v>
      </c>
      <c r="G1158" t="s">
        <v>173</v>
      </c>
      <c r="H1158" t="str">
        <f t="shared" si="459"/>
        <v>06</v>
      </c>
      <c r="I1158" t="str">
        <f t="shared" si="460"/>
        <v>Jul</v>
      </c>
      <c r="J1158" t="s">
        <v>323</v>
      </c>
      <c r="K1158" t="str">
        <f t="shared" si="461"/>
        <v>11</v>
      </c>
      <c r="L1158" t="str">
        <f t="shared" si="462"/>
        <v>Jul</v>
      </c>
      <c r="M1158">
        <v>5</v>
      </c>
      <c r="N1158">
        <f t="shared" si="463"/>
        <v>5</v>
      </c>
      <c r="O1158">
        <f t="shared" si="464"/>
        <v>0</v>
      </c>
      <c r="P1158">
        <f t="shared" si="465"/>
        <v>0</v>
      </c>
      <c r="Q1158" t="s">
        <v>81</v>
      </c>
      <c r="R1158" t="s">
        <v>63</v>
      </c>
      <c r="S1158">
        <v>3</v>
      </c>
      <c r="T1158">
        <v>1</v>
      </c>
      <c r="U1158" s="2">
        <f>SUMIFS(SLR!L:L,SLR!D:D,'Резервации 2026'!E1158)</f>
        <v>1886.2415685999999</v>
      </c>
      <c r="V1158" s="2">
        <f t="shared" ref="V1158:V1160" si="472">+U1158/M1158</f>
        <v>377.24831372</v>
      </c>
      <c r="W1158" t="s">
        <v>262</v>
      </c>
      <c r="X1158" t="s">
        <v>3669</v>
      </c>
      <c r="Y1158" t="s">
        <v>3660</v>
      </c>
      <c r="Z1158" t="str">
        <f t="shared" si="466"/>
        <v>Dec</v>
      </c>
      <c r="AA1158" s="6">
        <f t="shared" si="452"/>
        <v>0</v>
      </c>
      <c r="AB1158" s="6">
        <f t="shared" si="452"/>
        <v>0</v>
      </c>
      <c r="AC1158" s="6">
        <f t="shared" si="452"/>
        <v>5</v>
      </c>
      <c r="AD1158" s="6">
        <f t="shared" si="452"/>
        <v>0</v>
      </c>
      <c r="AE1158" s="6">
        <f t="shared" si="452"/>
        <v>0</v>
      </c>
      <c r="AF1158" s="6">
        <f t="shared" si="467"/>
        <v>5</v>
      </c>
      <c r="AG1158" s="6">
        <f t="shared" si="468"/>
        <v>0</v>
      </c>
      <c r="AH1158" s="14" t="str">
        <f>LEFT(X1158,2)&amp;"."&amp;VLOOKUP(MID(X1158,4,3),'Data validation'!$A$1:$B$12,2,FALSE)&amp;".2025"</f>
        <v>23.12.2025</v>
      </c>
      <c r="AI1158">
        <f t="shared" si="469"/>
        <v>52</v>
      </c>
      <c r="AJ1158" t="str">
        <f>H1158&amp;"."&amp;VLOOKUP(I1158,'Data validation'!$A$1:$B$12,2,FALSE)&amp;".2026"</f>
        <v>06.07.2026</v>
      </c>
      <c r="AK1158">
        <f t="shared" si="470"/>
        <v>28</v>
      </c>
      <c r="AL1158" t="e">
        <f>VLOOKUP(E1158,[2]Sheet1!$A:$B,2,FALSE)</f>
        <v>#N/A</v>
      </c>
    </row>
    <row r="1159" spans="1:38" x14ac:dyDescent="0.25">
      <c r="A1159" t="str">
        <f>VLOOKUP(Q1159,'Data validation'!$K$2:$L$50,2,FALSE)</f>
        <v>TO</v>
      </c>
      <c r="B1159">
        <f t="shared" si="456"/>
        <v>0</v>
      </c>
      <c r="C1159">
        <f t="shared" si="457"/>
        <v>0</v>
      </c>
      <c r="D1159">
        <f t="shared" si="458"/>
        <v>5</v>
      </c>
      <c r="E1159">
        <v>8690</v>
      </c>
      <c r="F1159" t="s">
        <v>8330</v>
      </c>
      <c r="G1159" t="s">
        <v>155</v>
      </c>
      <c r="H1159" t="str">
        <f t="shared" si="459"/>
        <v>19</v>
      </c>
      <c r="I1159" t="str">
        <f t="shared" si="460"/>
        <v>Jul</v>
      </c>
      <c r="J1159" t="s">
        <v>156</v>
      </c>
      <c r="K1159" t="str">
        <f t="shared" si="461"/>
        <v>24</v>
      </c>
      <c r="L1159" t="str">
        <f t="shared" si="462"/>
        <v>Jul</v>
      </c>
      <c r="M1159">
        <v>5</v>
      </c>
      <c r="N1159">
        <f t="shared" si="463"/>
        <v>5</v>
      </c>
      <c r="O1159">
        <f t="shared" si="464"/>
        <v>0</v>
      </c>
      <c r="P1159">
        <f t="shared" si="465"/>
        <v>0</v>
      </c>
      <c r="Q1159" t="s">
        <v>81</v>
      </c>
      <c r="R1159" t="s">
        <v>63</v>
      </c>
      <c r="S1159">
        <v>3</v>
      </c>
      <c r="T1159">
        <v>0</v>
      </c>
      <c r="U1159" s="2">
        <f>SUMIFS(SLR!L:L,SLR!D:D,'Резервации 2026'!E1159)</f>
        <v>1845.8145625</v>
      </c>
      <c r="V1159" s="2">
        <f t="shared" si="472"/>
        <v>369.1629125</v>
      </c>
      <c r="W1159" t="s">
        <v>262</v>
      </c>
      <c r="X1159" t="s">
        <v>1680</v>
      </c>
      <c r="Y1159" t="s">
        <v>1594</v>
      </c>
      <c r="Z1159" t="str">
        <f t="shared" si="466"/>
        <v>Nov</v>
      </c>
      <c r="AA1159" s="6">
        <f t="shared" si="452"/>
        <v>0</v>
      </c>
      <c r="AB1159" s="6">
        <f t="shared" si="452"/>
        <v>0</v>
      </c>
      <c r="AC1159" s="6">
        <f t="shared" si="452"/>
        <v>5</v>
      </c>
      <c r="AD1159" s="6">
        <f t="shared" si="452"/>
        <v>0</v>
      </c>
      <c r="AE1159" s="6">
        <f t="shared" si="452"/>
        <v>0</v>
      </c>
      <c r="AF1159" s="6">
        <f t="shared" si="467"/>
        <v>5</v>
      </c>
      <c r="AG1159" s="6">
        <f t="shared" si="468"/>
        <v>0</v>
      </c>
      <c r="AH1159" s="14" t="str">
        <f>LEFT(X1159,2)&amp;"."&amp;VLOOKUP(MID(X1159,4,3),'Data validation'!$A$1:$B$12,2,FALSE)&amp;".2025"</f>
        <v>21.11.2025</v>
      </c>
      <c r="AI1159">
        <f t="shared" si="469"/>
        <v>47</v>
      </c>
      <c r="AJ1159" t="str">
        <f>H1159&amp;"."&amp;VLOOKUP(I1159,'Data validation'!$A$1:$B$12,2,FALSE)&amp;".2026"</f>
        <v>19.07.2026</v>
      </c>
      <c r="AK1159">
        <f t="shared" si="470"/>
        <v>30</v>
      </c>
      <c r="AL1159" t="e">
        <f>VLOOKUP(E1159,[2]Sheet1!$A:$B,2,FALSE)</f>
        <v>#N/A</v>
      </c>
    </row>
    <row r="1160" spans="1:38" x14ac:dyDescent="0.25">
      <c r="A1160" t="str">
        <f>VLOOKUP(Q1160,'Data validation'!$K$2:$L$50,2,FALSE)</f>
        <v>TO</v>
      </c>
      <c r="B1160">
        <f t="shared" si="456"/>
        <v>0</v>
      </c>
      <c r="C1160">
        <f t="shared" si="457"/>
        <v>0</v>
      </c>
      <c r="D1160">
        <f t="shared" si="458"/>
        <v>5</v>
      </c>
      <c r="E1160">
        <v>8856</v>
      </c>
      <c r="F1160" t="s">
        <v>8331</v>
      </c>
      <c r="G1160" t="s">
        <v>167</v>
      </c>
      <c r="H1160" t="str">
        <f t="shared" si="459"/>
        <v>30</v>
      </c>
      <c r="I1160" t="str">
        <f t="shared" si="460"/>
        <v>Jul</v>
      </c>
      <c r="J1160" t="s">
        <v>160</v>
      </c>
      <c r="K1160" t="str">
        <f t="shared" si="461"/>
        <v>04</v>
      </c>
      <c r="L1160" t="str">
        <f t="shared" si="462"/>
        <v>Aug</v>
      </c>
      <c r="M1160">
        <v>5</v>
      </c>
      <c r="N1160">
        <f t="shared" si="463"/>
        <v>-26</v>
      </c>
      <c r="O1160">
        <f t="shared" si="464"/>
        <v>1</v>
      </c>
      <c r="P1160">
        <f t="shared" si="465"/>
        <v>3</v>
      </c>
      <c r="Q1160" t="s">
        <v>81</v>
      </c>
      <c r="R1160" t="s">
        <v>17</v>
      </c>
      <c r="S1160">
        <v>2</v>
      </c>
      <c r="T1160">
        <v>0</v>
      </c>
      <c r="U1160" s="2">
        <f>SUMIFS(SLR!L:L,SLR!D:D,'Резервации 2026'!E1160)</f>
        <v>1446.1407019999999</v>
      </c>
      <c r="V1160" s="2">
        <f t="shared" si="472"/>
        <v>289.22814039999997</v>
      </c>
      <c r="W1160" t="s">
        <v>262</v>
      </c>
      <c r="X1160" t="s">
        <v>2066</v>
      </c>
      <c r="Y1160" t="s">
        <v>1996</v>
      </c>
      <c r="Z1160" t="str">
        <f t="shared" si="466"/>
        <v>Nov</v>
      </c>
      <c r="AA1160" s="6">
        <f t="shared" si="452"/>
        <v>0</v>
      </c>
      <c r="AB1160" s="6">
        <f t="shared" si="452"/>
        <v>0</v>
      </c>
      <c r="AC1160" s="6">
        <f t="shared" si="452"/>
        <v>1</v>
      </c>
      <c r="AD1160" s="6">
        <f t="shared" si="452"/>
        <v>3</v>
      </c>
      <c r="AE1160" s="6">
        <f t="shared" si="452"/>
        <v>0</v>
      </c>
      <c r="AF1160" s="6">
        <f t="shared" si="467"/>
        <v>4</v>
      </c>
      <c r="AG1160" s="6">
        <f t="shared" si="468"/>
        <v>-1</v>
      </c>
      <c r="AH1160" s="14" t="str">
        <f>LEFT(X1160,2)&amp;"."&amp;VLOOKUP(MID(X1160,4,3),'Data validation'!$A$1:$B$12,2,FALSE)&amp;".2025"</f>
        <v>26.11.2025</v>
      </c>
      <c r="AI1160">
        <f t="shared" si="469"/>
        <v>48</v>
      </c>
      <c r="AJ1160" t="str">
        <f>H1160&amp;"."&amp;VLOOKUP(I1160,'Data validation'!$A$1:$B$12,2,FALSE)&amp;".2026"</f>
        <v>30.07.2026</v>
      </c>
      <c r="AK1160">
        <f t="shared" si="470"/>
        <v>31</v>
      </c>
      <c r="AL1160" t="e">
        <f>VLOOKUP(E1160,[2]Sheet1!$A:$B,2,FALSE)</f>
        <v>#N/A</v>
      </c>
    </row>
    <row r="1161" spans="1:38" x14ac:dyDescent="0.25">
      <c r="A1161" t="str">
        <f>VLOOKUP(Q1161,'Data validation'!$K$2:$L$50,2,FALSE)</f>
        <v>TO</v>
      </c>
      <c r="B1161">
        <f t="shared" si="456"/>
        <v>0</v>
      </c>
      <c r="C1161">
        <f t="shared" si="457"/>
        <v>0</v>
      </c>
      <c r="D1161">
        <f t="shared" si="458"/>
        <v>6</v>
      </c>
      <c r="E1161">
        <v>8734</v>
      </c>
      <c r="F1161" t="s">
        <v>8332</v>
      </c>
      <c r="G1161" t="s">
        <v>85</v>
      </c>
      <c r="H1161" t="str">
        <f t="shared" si="459"/>
        <v>26</v>
      </c>
      <c r="I1161" t="str">
        <f t="shared" si="460"/>
        <v>Jul</v>
      </c>
      <c r="J1161" t="s">
        <v>135</v>
      </c>
      <c r="K1161" t="str">
        <f t="shared" si="461"/>
        <v>01</v>
      </c>
      <c r="L1161" t="str">
        <f t="shared" si="462"/>
        <v>Aug</v>
      </c>
      <c r="M1161">
        <v>6</v>
      </c>
      <c r="N1161">
        <f t="shared" si="463"/>
        <v>-25</v>
      </c>
      <c r="O1161">
        <f t="shared" si="464"/>
        <v>5</v>
      </c>
      <c r="P1161">
        <f t="shared" si="465"/>
        <v>0</v>
      </c>
      <c r="Q1161" t="s">
        <v>56</v>
      </c>
      <c r="R1161" t="s">
        <v>63</v>
      </c>
      <c r="S1161">
        <v>3</v>
      </c>
      <c r="T1161">
        <v>1</v>
      </c>
      <c r="U1161" s="2">
        <f>SUMIFS(Novoton!L:L,Novoton!D:D,'Резервации 2026'!E1161)</f>
        <v>2214.9774750000001</v>
      </c>
      <c r="V1161" s="2">
        <f>+U1161/M1161</f>
        <v>369.1629125</v>
      </c>
      <c r="X1161" t="s">
        <v>1784</v>
      </c>
      <c r="Y1161" t="s">
        <v>1739</v>
      </c>
      <c r="Z1161" t="str">
        <f t="shared" si="466"/>
        <v>Nov</v>
      </c>
      <c r="AA1161" s="6">
        <f t="shared" si="452"/>
        <v>0</v>
      </c>
      <c r="AB1161" s="6">
        <f t="shared" si="452"/>
        <v>0</v>
      </c>
      <c r="AC1161" s="6">
        <f t="shared" si="452"/>
        <v>5</v>
      </c>
      <c r="AD1161" s="6">
        <f t="shared" si="452"/>
        <v>0</v>
      </c>
      <c r="AE1161" s="6">
        <f t="shared" si="452"/>
        <v>0</v>
      </c>
      <c r="AF1161" s="6">
        <f t="shared" si="467"/>
        <v>5</v>
      </c>
      <c r="AG1161" s="6">
        <f t="shared" si="468"/>
        <v>-1</v>
      </c>
      <c r="AH1161" s="14" t="str">
        <f>LEFT(X1161,2)&amp;"."&amp;VLOOKUP(MID(X1161,4,3),'Data validation'!$A$1:$B$12,2,FALSE)&amp;".2025"</f>
        <v>24.11.2025</v>
      </c>
      <c r="AI1161">
        <f t="shared" si="469"/>
        <v>48</v>
      </c>
      <c r="AJ1161" t="str">
        <f>H1161&amp;"."&amp;VLOOKUP(I1161,'Data validation'!$A$1:$B$12,2,FALSE)&amp;".2026"</f>
        <v>26.07.2026</v>
      </c>
      <c r="AK1161">
        <f t="shared" si="470"/>
        <v>31</v>
      </c>
      <c r="AL1161" t="e">
        <f>VLOOKUP(E1161,[2]Sheet1!$A:$B,2,FALSE)</f>
        <v>#N/A</v>
      </c>
    </row>
    <row r="1162" spans="1:38" x14ac:dyDescent="0.25">
      <c r="A1162" t="str">
        <f>VLOOKUP(Q1162,'Data validation'!$K$2:$L$50,2,FALSE)</f>
        <v>TO</v>
      </c>
      <c r="B1162">
        <f t="shared" si="456"/>
        <v>0</v>
      </c>
      <c r="C1162">
        <f t="shared" si="457"/>
        <v>0</v>
      </c>
      <c r="D1162">
        <f t="shared" si="458"/>
        <v>6</v>
      </c>
      <c r="E1162">
        <v>9265</v>
      </c>
      <c r="F1162" t="s">
        <v>8333</v>
      </c>
      <c r="G1162" t="s">
        <v>84</v>
      </c>
      <c r="H1162" t="str">
        <f t="shared" si="459"/>
        <v>20</v>
      </c>
      <c r="I1162" t="str">
        <f t="shared" si="460"/>
        <v>Jul</v>
      </c>
      <c r="J1162" t="s">
        <v>85</v>
      </c>
      <c r="K1162" t="str">
        <f t="shared" si="461"/>
        <v>26</v>
      </c>
      <c r="L1162" t="str">
        <f t="shared" si="462"/>
        <v>Jul</v>
      </c>
      <c r="M1162">
        <v>6</v>
      </c>
      <c r="N1162">
        <f t="shared" si="463"/>
        <v>6</v>
      </c>
      <c r="O1162">
        <f t="shared" si="464"/>
        <v>0</v>
      </c>
      <c r="P1162">
        <f t="shared" si="465"/>
        <v>0</v>
      </c>
      <c r="Q1162" t="s">
        <v>81</v>
      </c>
      <c r="R1162" t="s">
        <v>17</v>
      </c>
      <c r="S1162">
        <v>2</v>
      </c>
      <c r="T1162">
        <v>1</v>
      </c>
      <c r="U1162" s="2">
        <f>SUMIFS(SLR!L:L,SLR!D:D,'Резервации 2026'!E1162)</f>
        <v>1735.3688423999999</v>
      </c>
      <c r="V1162" s="2">
        <f>+U1162/M1162</f>
        <v>289.22814039999997</v>
      </c>
      <c r="W1162" t="s">
        <v>262</v>
      </c>
      <c r="X1162" t="s">
        <v>3802</v>
      </c>
      <c r="Y1162" t="s">
        <v>3766</v>
      </c>
      <c r="Z1162" t="str">
        <f t="shared" si="466"/>
        <v>Dec</v>
      </c>
      <c r="AA1162" s="6">
        <f t="shared" si="452"/>
        <v>0</v>
      </c>
      <c r="AB1162" s="6">
        <f t="shared" si="452"/>
        <v>0</v>
      </c>
      <c r="AC1162" s="6">
        <f t="shared" si="452"/>
        <v>6</v>
      </c>
      <c r="AD1162" s="6">
        <f t="shared" si="452"/>
        <v>0</v>
      </c>
      <c r="AE1162" s="6">
        <f t="shared" si="452"/>
        <v>0</v>
      </c>
      <c r="AF1162" s="6">
        <f t="shared" si="467"/>
        <v>6</v>
      </c>
      <c r="AG1162" s="6">
        <f t="shared" si="468"/>
        <v>0</v>
      </c>
      <c r="AH1162" s="14" t="str">
        <f>LEFT(X1162,2)&amp;"."&amp;VLOOKUP(MID(X1162,4,3),'Data validation'!$A$1:$B$12,2,FALSE)&amp;".2025"</f>
        <v>30.12.2025</v>
      </c>
      <c r="AI1162">
        <f t="shared" si="469"/>
        <v>53</v>
      </c>
      <c r="AJ1162" t="str">
        <f>H1162&amp;"."&amp;VLOOKUP(I1162,'Data validation'!$A$1:$B$12,2,FALSE)&amp;".2026"</f>
        <v>20.07.2026</v>
      </c>
      <c r="AK1162">
        <f t="shared" si="470"/>
        <v>30</v>
      </c>
      <c r="AL1162" t="e">
        <f>VLOOKUP(E1162,[2]Sheet1!$A:$B,2,FALSE)</f>
        <v>#N/A</v>
      </c>
    </row>
    <row r="1163" spans="1:38" x14ac:dyDescent="0.25">
      <c r="A1163" t="str">
        <f>VLOOKUP(Q1163,'Data validation'!$K$2:$L$50,2,FALSE)</f>
        <v>TO</v>
      </c>
      <c r="B1163">
        <f t="shared" si="456"/>
        <v>0</v>
      </c>
      <c r="C1163">
        <f t="shared" si="457"/>
        <v>0</v>
      </c>
      <c r="D1163">
        <f t="shared" si="458"/>
        <v>5</v>
      </c>
      <c r="E1163">
        <v>8448</v>
      </c>
      <c r="F1163" t="s">
        <v>8334</v>
      </c>
      <c r="G1163" t="s">
        <v>84</v>
      </c>
      <c r="H1163" t="str">
        <f t="shared" si="459"/>
        <v>20</v>
      </c>
      <c r="I1163" t="str">
        <f t="shared" si="460"/>
        <v>Jul</v>
      </c>
      <c r="J1163" t="s">
        <v>107</v>
      </c>
      <c r="K1163" t="str">
        <f t="shared" si="461"/>
        <v>25</v>
      </c>
      <c r="L1163" t="str">
        <f t="shared" si="462"/>
        <v>Jul</v>
      </c>
      <c r="M1163">
        <v>5</v>
      </c>
      <c r="N1163">
        <f t="shared" si="463"/>
        <v>5</v>
      </c>
      <c r="O1163">
        <f t="shared" si="464"/>
        <v>0</v>
      </c>
      <c r="P1163">
        <f t="shared" si="465"/>
        <v>0</v>
      </c>
      <c r="Q1163" t="s">
        <v>56</v>
      </c>
      <c r="R1163" t="s">
        <v>63</v>
      </c>
      <c r="S1163">
        <v>3</v>
      </c>
      <c r="T1163">
        <v>1</v>
      </c>
      <c r="U1163" s="2">
        <f>SUMIFS(Novoton!L:L,Novoton!D:D,'Резервации 2026'!E1163)</f>
        <v>1845.8145625</v>
      </c>
      <c r="V1163" s="2">
        <f>+U1163/M1163</f>
        <v>369.1629125</v>
      </c>
      <c r="X1163" t="s">
        <v>1072</v>
      </c>
      <c r="Y1163" t="s">
        <v>1051</v>
      </c>
      <c r="Z1163" t="str">
        <f t="shared" si="466"/>
        <v>Nov</v>
      </c>
      <c r="AA1163" s="6">
        <f t="shared" si="452"/>
        <v>0</v>
      </c>
      <c r="AB1163" s="6">
        <f t="shared" si="452"/>
        <v>0</v>
      </c>
      <c r="AC1163" s="6">
        <f t="shared" si="452"/>
        <v>5</v>
      </c>
      <c r="AD1163" s="6">
        <f t="shared" si="452"/>
        <v>0</v>
      </c>
      <c r="AE1163" s="6">
        <f t="shared" si="452"/>
        <v>0</v>
      </c>
      <c r="AF1163" s="6">
        <f t="shared" si="467"/>
        <v>5</v>
      </c>
      <c r="AG1163" s="6">
        <f t="shared" si="468"/>
        <v>0</v>
      </c>
      <c r="AH1163" s="14" t="str">
        <f>LEFT(X1163,2)&amp;"."&amp;VLOOKUP(MID(X1163,4,3),'Data validation'!$A$1:$B$12,2,FALSE)&amp;".2025"</f>
        <v>13.11.2025</v>
      </c>
      <c r="AI1163">
        <f t="shared" si="469"/>
        <v>46</v>
      </c>
      <c r="AJ1163" t="str">
        <f>H1163&amp;"."&amp;VLOOKUP(I1163,'Data validation'!$A$1:$B$12,2,FALSE)&amp;".2026"</f>
        <v>20.07.2026</v>
      </c>
      <c r="AK1163">
        <f t="shared" si="470"/>
        <v>30</v>
      </c>
      <c r="AL1163" t="e">
        <f>VLOOKUP(E1163,[2]Sheet1!$A:$B,2,FALSE)</f>
        <v>#N/A</v>
      </c>
    </row>
    <row r="1164" spans="1:38" x14ac:dyDescent="0.25">
      <c r="A1164" t="str">
        <f>VLOOKUP(Q1164,'Data validation'!$K$2:$L$50,2,FALSE)</f>
        <v>TO</v>
      </c>
      <c r="B1164">
        <f t="shared" si="456"/>
        <v>0</v>
      </c>
      <c r="C1164">
        <f t="shared" si="457"/>
        <v>0</v>
      </c>
      <c r="D1164">
        <f t="shared" si="458"/>
        <v>5</v>
      </c>
      <c r="E1164">
        <v>9258</v>
      </c>
      <c r="F1164" t="s">
        <v>8335</v>
      </c>
      <c r="G1164" t="s">
        <v>485</v>
      </c>
      <c r="H1164" t="str">
        <f t="shared" si="459"/>
        <v>15</v>
      </c>
      <c r="I1164" t="str">
        <f t="shared" si="460"/>
        <v>Jul</v>
      </c>
      <c r="J1164" t="s">
        <v>84</v>
      </c>
      <c r="K1164" t="str">
        <f t="shared" si="461"/>
        <v>20</v>
      </c>
      <c r="L1164" t="str">
        <f t="shared" si="462"/>
        <v>Jul</v>
      </c>
      <c r="M1164">
        <v>5</v>
      </c>
      <c r="N1164">
        <f t="shared" si="463"/>
        <v>5</v>
      </c>
      <c r="O1164">
        <f t="shared" si="464"/>
        <v>0</v>
      </c>
      <c r="P1164">
        <f t="shared" si="465"/>
        <v>0</v>
      </c>
      <c r="Q1164" t="s">
        <v>81</v>
      </c>
      <c r="R1164" t="s">
        <v>48</v>
      </c>
      <c r="S1164">
        <v>2</v>
      </c>
      <c r="T1164">
        <v>1</v>
      </c>
      <c r="U1164" s="2">
        <f>SUMIFS(SLR!L:L,SLR!D:D,'Резервации 2026'!E1164)</f>
        <v>1679.471221</v>
      </c>
      <c r="V1164" s="2">
        <f>+U1164/M1164</f>
        <v>335.8942442</v>
      </c>
      <c r="W1164" t="s">
        <v>262</v>
      </c>
      <c r="X1164" t="s">
        <v>3790</v>
      </c>
      <c r="Y1164" t="s">
        <v>3766</v>
      </c>
      <c r="Z1164" t="str">
        <f t="shared" si="466"/>
        <v>Dec</v>
      </c>
      <c r="AA1164" s="6">
        <f t="shared" si="452"/>
        <v>0</v>
      </c>
      <c r="AB1164" s="6">
        <f t="shared" si="452"/>
        <v>0</v>
      </c>
      <c r="AC1164" s="6">
        <f t="shared" si="452"/>
        <v>5</v>
      </c>
      <c r="AD1164" s="6">
        <f t="shared" si="452"/>
        <v>0</v>
      </c>
      <c r="AE1164" s="6">
        <f t="shared" si="452"/>
        <v>0</v>
      </c>
      <c r="AF1164" s="6">
        <f t="shared" si="467"/>
        <v>5</v>
      </c>
      <c r="AG1164" s="6">
        <f t="shared" si="468"/>
        <v>0</v>
      </c>
      <c r="AH1164" s="14" t="str">
        <f>LEFT(X1164,2)&amp;"."&amp;VLOOKUP(MID(X1164,4,3),'Data validation'!$A$1:$B$12,2,FALSE)&amp;".2025"</f>
        <v>30.12.2025</v>
      </c>
      <c r="AI1164">
        <f t="shared" si="469"/>
        <v>53</v>
      </c>
      <c r="AJ1164" t="str">
        <f>H1164&amp;"."&amp;VLOOKUP(I1164,'Data validation'!$A$1:$B$12,2,FALSE)&amp;".2026"</f>
        <v>15.07.2026</v>
      </c>
      <c r="AK1164">
        <f t="shared" si="470"/>
        <v>29</v>
      </c>
      <c r="AL1164" t="e">
        <f>VLOOKUP(E1164,[2]Sheet1!$A:$B,2,FALSE)</f>
        <v>#N/A</v>
      </c>
    </row>
    <row r="1165" spans="1:38" x14ac:dyDescent="0.25">
      <c r="A1165" t="str">
        <f>VLOOKUP(Q1165,'Data validation'!$K$2:$L$50,2,FALSE)</f>
        <v>TO</v>
      </c>
      <c r="B1165">
        <f t="shared" si="456"/>
        <v>0</v>
      </c>
      <c r="C1165">
        <f t="shared" si="457"/>
        <v>0</v>
      </c>
      <c r="D1165">
        <f t="shared" si="458"/>
        <v>5</v>
      </c>
      <c r="E1165">
        <v>9295</v>
      </c>
      <c r="F1165" t="s">
        <v>8336</v>
      </c>
      <c r="G1165" t="s">
        <v>84</v>
      </c>
      <c r="H1165" t="str">
        <f t="shared" si="459"/>
        <v>20</v>
      </c>
      <c r="I1165" t="str">
        <f t="shared" si="460"/>
        <v>Jul</v>
      </c>
      <c r="J1165" t="s">
        <v>107</v>
      </c>
      <c r="K1165" t="str">
        <f t="shared" si="461"/>
        <v>25</v>
      </c>
      <c r="L1165" t="str">
        <f t="shared" si="462"/>
        <v>Jul</v>
      </c>
      <c r="M1165">
        <v>5</v>
      </c>
      <c r="N1165">
        <f t="shared" si="463"/>
        <v>5</v>
      </c>
      <c r="O1165">
        <f t="shared" si="464"/>
        <v>0</v>
      </c>
      <c r="P1165">
        <f t="shared" si="465"/>
        <v>0</v>
      </c>
      <c r="Q1165" t="s">
        <v>56</v>
      </c>
      <c r="R1165" t="s">
        <v>63</v>
      </c>
      <c r="S1165">
        <v>2</v>
      </c>
      <c r="T1165">
        <v>1</v>
      </c>
      <c r="U1165" s="2">
        <f>SUMIFS(Novoton!L:L,Novoton!D:D,'Резервации 2026'!E1165)</f>
        <v>1481.1500589999998</v>
      </c>
      <c r="V1165" s="2">
        <f t="shared" ref="V1165:V1166" si="473">+U1165/M1165</f>
        <v>296.23001179999994</v>
      </c>
      <c r="W1165" t="s">
        <v>262</v>
      </c>
      <c r="X1165" t="s">
        <v>3841</v>
      </c>
      <c r="Y1165" t="s">
        <v>3819</v>
      </c>
      <c r="Z1165" t="str">
        <f t="shared" si="466"/>
        <v>Dec</v>
      </c>
      <c r="AA1165" s="6">
        <f t="shared" si="452"/>
        <v>0</v>
      </c>
      <c r="AB1165" s="6">
        <f t="shared" si="452"/>
        <v>0</v>
      </c>
      <c r="AC1165" s="6">
        <f t="shared" si="452"/>
        <v>5</v>
      </c>
      <c r="AD1165" s="6">
        <f t="shared" si="452"/>
        <v>0</v>
      </c>
      <c r="AE1165" s="6">
        <f t="shared" si="452"/>
        <v>0</v>
      </c>
      <c r="AF1165" s="6">
        <f t="shared" si="467"/>
        <v>5</v>
      </c>
      <c r="AG1165" s="6">
        <f t="shared" si="468"/>
        <v>0</v>
      </c>
      <c r="AH1165" s="14" t="str">
        <f>LEFT(X1165,2)&amp;"."&amp;VLOOKUP(MID(X1165,4,3),'Data validation'!$A$1:$B$12,2,FALSE)&amp;".2025"</f>
        <v>31.12.2025</v>
      </c>
      <c r="AI1165">
        <f t="shared" si="469"/>
        <v>53</v>
      </c>
      <c r="AJ1165" t="str">
        <f>H1165&amp;"."&amp;VLOOKUP(I1165,'Data validation'!$A$1:$B$12,2,FALSE)&amp;".2026"</f>
        <v>20.07.2026</v>
      </c>
      <c r="AK1165">
        <f t="shared" si="470"/>
        <v>30</v>
      </c>
      <c r="AL1165" t="e">
        <f>VLOOKUP(E1165,[2]Sheet1!$A:$B,2,FALSE)</f>
        <v>#N/A</v>
      </c>
    </row>
    <row r="1166" spans="1:38" x14ac:dyDescent="0.25">
      <c r="A1166" t="str">
        <f>VLOOKUP(Q1166,'Data validation'!$K$2:$L$50,2,FALSE)</f>
        <v>TO</v>
      </c>
      <c r="B1166">
        <f t="shared" si="456"/>
        <v>0</v>
      </c>
      <c r="C1166">
        <f t="shared" si="457"/>
        <v>0</v>
      </c>
      <c r="D1166">
        <f t="shared" si="458"/>
        <v>5</v>
      </c>
      <c r="E1166">
        <v>8450</v>
      </c>
      <c r="F1166" t="s">
        <v>8337</v>
      </c>
      <c r="G1166" t="s">
        <v>155</v>
      </c>
      <c r="H1166" t="str">
        <f t="shared" si="459"/>
        <v>19</v>
      </c>
      <c r="I1166" t="str">
        <f t="shared" si="460"/>
        <v>Jul</v>
      </c>
      <c r="J1166" t="s">
        <v>156</v>
      </c>
      <c r="K1166" t="str">
        <f t="shared" si="461"/>
        <v>24</v>
      </c>
      <c r="L1166" t="str">
        <f t="shared" si="462"/>
        <v>Jul</v>
      </c>
      <c r="M1166">
        <v>5</v>
      </c>
      <c r="N1166">
        <f t="shared" si="463"/>
        <v>5</v>
      </c>
      <c r="O1166">
        <f t="shared" si="464"/>
        <v>0</v>
      </c>
      <c r="P1166">
        <f t="shared" si="465"/>
        <v>0</v>
      </c>
      <c r="Q1166" t="s">
        <v>56</v>
      </c>
      <c r="R1166" t="s">
        <v>63</v>
      </c>
      <c r="S1166">
        <v>2</v>
      </c>
      <c r="T1166">
        <v>2</v>
      </c>
      <c r="U1166" s="2">
        <f>SUMIFS(Novoton!L:L,Novoton!D:D,'Резервации 2026'!E1166)</f>
        <v>1709.1020455</v>
      </c>
      <c r="V1166" s="2">
        <f t="shared" si="473"/>
        <v>341.82040910000001</v>
      </c>
      <c r="X1166" t="s">
        <v>1089</v>
      </c>
      <c r="Y1166" t="s">
        <v>953</v>
      </c>
      <c r="Z1166" t="str">
        <f t="shared" si="466"/>
        <v>Nov</v>
      </c>
      <c r="AA1166" s="6">
        <f t="shared" si="452"/>
        <v>0</v>
      </c>
      <c r="AB1166" s="6">
        <f t="shared" si="452"/>
        <v>0</v>
      </c>
      <c r="AC1166" s="6">
        <f t="shared" si="452"/>
        <v>5</v>
      </c>
      <c r="AD1166" s="6">
        <f t="shared" si="452"/>
        <v>0</v>
      </c>
      <c r="AE1166" s="6">
        <f t="shared" si="452"/>
        <v>0</v>
      </c>
      <c r="AF1166" s="6">
        <f t="shared" si="467"/>
        <v>5</v>
      </c>
      <c r="AG1166" s="6">
        <f t="shared" si="468"/>
        <v>0</v>
      </c>
      <c r="AH1166" s="14" t="str">
        <f>LEFT(X1166,2)&amp;"."&amp;VLOOKUP(MID(X1166,4,3),'Data validation'!$A$1:$B$12,2,FALSE)&amp;".2025"</f>
        <v>13.11.2025</v>
      </c>
      <c r="AI1166">
        <f t="shared" si="469"/>
        <v>46</v>
      </c>
      <c r="AJ1166" t="str">
        <f>H1166&amp;"."&amp;VLOOKUP(I1166,'Data validation'!$A$1:$B$12,2,FALSE)&amp;".2026"</f>
        <v>19.07.2026</v>
      </c>
      <c r="AK1166">
        <f t="shared" si="470"/>
        <v>30</v>
      </c>
      <c r="AL1166" t="e">
        <f>VLOOKUP(E1166,[2]Sheet1!$A:$B,2,FALSE)</f>
        <v>#N/A</v>
      </c>
    </row>
    <row r="1167" spans="1:38" x14ac:dyDescent="0.25">
      <c r="A1167" t="str">
        <f>VLOOKUP(Q1167,'Data validation'!$K$2:$L$50,2,FALSE)</f>
        <v>TO</v>
      </c>
      <c r="B1167">
        <f t="shared" si="456"/>
        <v>0</v>
      </c>
      <c r="C1167">
        <f t="shared" si="457"/>
        <v>6</v>
      </c>
      <c r="D1167">
        <f t="shared" si="458"/>
        <v>4</v>
      </c>
      <c r="E1167">
        <v>9268</v>
      </c>
      <c r="F1167" t="s">
        <v>8338</v>
      </c>
      <c r="G1167" t="s">
        <v>313</v>
      </c>
      <c r="H1167" t="str">
        <f t="shared" si="459"/>
        <v>05</v>
      </c>
      <c r="I1167" t="str">
        <f t="shared" si="460"/>
        <v>Jul</v>
      </c>
      <c r="J1167" t="s">
        <v>485</v>
      </c>
      <c r="K1167" t="str">
        <f t="shared" si="461"/>
        <v>15</v>
      </c>
      <c r="L1167" t="str">
        <f t="shared" si="462"/>
        <v>Jul</v>
      </c>
      <c r="M1167">
        <v>10</v>
      </c>
      <c r="N1167">
        <f t="shared" si="463"/>
        <v>10</v>
      </c>
      <c r="O1167">
        <f t="shared" si="464"/>
        <v>0</v>
      </c>
      <c r="P1167">
        <f t="shared" si="465"/>
        <v>0</v>
      </c>
      <c r="Q1167" t="s">
        <v>81</v>
      </c>
      <c r="R1167" t="s">
        <v>17</v>
      </c>
      <c r="S1167">
        <v>2</v>
      </c>
      <c r="T1167">
        <v>1</v>
      </c>
      <c r="U1167" s="2">
        <f>SUMIFS(SLR!L:L,SLR!D:D,'Резервации 2026'!E1167)</f>
        <v>2780.4079279999996</v>
      </c>
      <c r="V1167" s="2">
        <f>+U1167/M1167</f>
        <v>278.04079279999996</v>
      </c>
      <c r="W1167" t="s">
        <v>262</v>
      </c>
      <c r="X1167" t="s">
        <v>3806</v>
      </c>
      <c r="Y1167" t="s">
        <v>3766</v>
      </c>
      <c r="Z1167" t="str">
        <f t="shared" si="466"/>
        <v>Dec</v>
      </c>
      <c r="AA1167" s="6">
        <f t="shared" si="452"/>
        <v>0</v>
      </c>
      <c r="AB1167" s="6">
        <f t="shared" si="452"/>
        <v>0</v>
      </c>
      <c r="AC1167" s="6">
        <f t="shared" si="452"/>
        <v>10</v>
      </c>
      <c r="AD1167" s="6">
        <f t="shared" si="452"/>
        <v>0</v>
      </c>
      <c r="AE1167" s="6">
        <f t="shared" si="452"/>
        <v>0</v>
      </c>
      <c r="AF1167" s="6">
        <f t="shared" si="467"/>
        <v>10</v>
      </c>
      <c r="AG1167" s="6">
        <f t="shared" si="468"/>
        <v>0</v>
      </c>
      <c r="AH1167" s="14" t="str">
        <f>LEFT(X1167,2)&amp;"."&amp;VLOOKUP(MID(X1167,4,3),'Data validation'!$A$1:$B$12,2,FALSE)&amp;".2025"</f>
        <v>30.12.2025</v>
      </c>
      <c r="AI1167">
        <f t="shared" si="469"/>
        <v>53</v>
      </c>
      <c r="AJ1167" t="str">
        <f>H1167&amp;"."&amp;VLOOKUP(I1167,'Data validation'!$A$1:$B$12,2,FALSE)&amp;".2026"</f>
        <v>05.07.2026</v>
      </c>
      <c r="AK1167">
        <f t="shared" si="470"/>
        <v>28</v>
      </c>
      <c r="AL1167" t="e">
        <f>VLOOKUP(E1167,[2]Sheet1!$A:$B,2,FALSE)</f>
        <v>#N/A</v>
      </c>
    </row>
    <row r="1168" spans="1:38" x14ac:dyDescent="0.25">
      <c r="A1168" t="str">
        <f>VLOOKUP(Q1168,'Data validation'!$K$2:$L$50,2,FALSE)</f>
        <v>BOOKING</v>
      </c>
      <c r="B1168">
        <f t="shared" si="456"/>
        <v>0</v>
      </c>
      <c r="C1168">
        <f t="shared" si="457"/>
        <v>0</v>
      </c>
      <c r="D1168">
        <f t="shared" si="458"/>
        <v>4</v>
      </c>
      <c r="E1168">
        <v>9297</v>
      </c>
      <c r="F1168" t="s">
        <v>8339</v>
      </c>
      <c r="G1168" t="s">
        <v>84</v>
      </c>
      <c r="H1168" t="str">
        <f t="shared" si="459"/>
        <v>20</v>
      </c>
      <c r="I1168" t="str">
        <f t="shared" si="460"/>
        <v>Jul</v>
      </c>
      <c r="J1168" t="s">
        <v>156</v>
      </c>
      <c r="K1168" t="str">
        <f t="shared" si="461"/>
        <v>24</v>
      </c>
      <c r="L1168" t="str">
        <f t="shared" si="462"/>
        <v>Jul</v>
      </c>
      <c r="M1168">
        <v>4</v>
      </c>
      <c r="N1168">
        <f t="shared" si="463"/>
        <v>4</v>
      </c>
      <c r="O1168">
        <f t="shared" si="464"/>
        <v>0</v>
      </c>
      <c r="P1168">
        <f t="shared" si="465"/>
        <v>0</v>
      </c>
      <c r="Q1168" t="s">
        <v>587</v>
      </c>
      <c r="R1168" t="s">
        <v>17</v>
      </c>
      <c r="S1168">
        <v>1</v>
      </c>
      <c r="T1168">
        <v>1</v>
      </c>
      <c r="U1168" s="2">
        <v>1906.8804198165137</v>
      </c>
      <c r="V1168" s="2">
        <v>476.72010495412843</v>
      </c>
      <c r="W1168" t="s">
        <v>262</v>
      </c>
      <c r="X1168" t="s">
        <v>3844</v>
      </c>
      <c r="Y1168" t="s">
        <v>3819</v>
      </c>
      <c r="Z1168" t="str">
        <f t="shared" si="466"/>
        <v>Dec</v>
      </c>
      <c r="AA1168" s="6">
        <f t="shared" si="452"/>
        <v>0</v>
      </c>
      <c r="AB1168" s="6">
        <f t="shared" si="452"/>
        <v>0</v>
      </c>
      <c r="AC1168" s="6">
        <f t="shared" si="452"/>
        <v>4</v>
      </c>
      <c r="AD1168" s="6">
        <f t="shared" si="452"/>
        <v>0</v>
      </c>
      <c r="AE1168" s="6">
        <f t="shared" si="452"/>
        <v>0</v>
      </c>
      <c r="AF1168" s="6">
        <f t="shared" si="467"/>
        <v>4</v>
      </c>
      <c r="AG1168" s="6">
        <f t="shared" si="468"/>
        <v>0</v>
      </c>
      <c r="AH1168" s="14" t="str">
        <f>LEFT(X1168,2)&amp;"."&amp;VLOOKUP(MID(X1168,4,3),'Data validation'!$A$1:$B$12,2,FALSE)&amp;".2025"</f>
        <v>31.12.2025</v>
      </c>
      <c r="AI1168">
        <f t="shared" si="469"/>
        <v>53</v>
      </c>
      <c r="AJ1168" t="str">
        <f>H1168&amp;"."&amp;VLOOKUP(I1168,'Data validation'!$A$1:$B$12,2,FALSE)&amp;".2026"</f>
        <v>20.07.2026</v>
      </c>
      <c r="AK1168">
        <f t="shared" si="470"/>
        <v>30</v>
      </c>
      <c r="AL1168" t="str">
        <f>VLOOKUP(E1168,[2]Sheet1!$A:$B,2,FALSE)</f>
        <v>Анулирана</v>
      </c>
    </row>
    <row r="1169" spans="1:38" x14ac:dyDescent="0.25">
      <c r="A1169" t="str">
        <f>VLOOKUP(Q1169,'Data validation'!$K$2:$L$50,2,FALSE)</f>
        <v>TO</v>
      </c>
      <c r="B1169">
        <f t="shared" si="456"/>
        <v>0</v>
      </c>
      <c r="C1169">
        <f t="shared" si="457"/>
        <v>0</v>
      </c>
      <c r="D1169">
        <f t="shared" si="458"/>
        <v>5</v>
      </c>
      <c r="E1169">
        <v>9008</v>
      </c>
      <c r="F1169" t="s">
        <v>8340</v>
      </c>
      <c r="G1169" t="s">
        <v>485</v>
      </c>
      <c r="H1169" t="str">
        <f t="shared" si="459"/>
        <v>15</v>
      </c>
      <c r="I1169" t="str">
        <f t="shared" si="460"/>
        <v>Jul</v>
      </c>
      <c r="J1169" t="s">
        <v>84</v>
      </c>
      <c r="K1169" t="str">
        <f t="shared" si="461"/>
        <v>20</v>
      </c>
      <c r="L1169" t="str">
        <f t="shared" si="462"/>
        <v>Jul</v>
      </c>
      <c r="M1169">
        <v>5</v>
      </c>
      <c r="N1169">
        <f t="shared" si="463"/>
        <v>5</v>
      </c>
      <c r="O1169">
        <f t="shared" si="464"/>
        <v>0</v>
      </c>
      <c r="P1169">
        <f t="shared" si="465"/>
        <v>0</v>
      </c>
      <c r="Q1169" t="s">
        <v>81</v>
      </c>
      <c r="R1169" t="s">
        <v>57</v>
      </c>
      <c r="S1169">
        <v>4</v>
      </c>
      <c r="T1169">
        <v>0</v>
      </c>
      <c r="U1169" s="2">
        <f>SUMIFS(SLR!L:L,SLR!D:D,'Резервации 2026'!E1169)</f>
        <v>2624.2349024999999</v>
      </c>
      <c r="V1169" s="2">
        <f>+U1169/M1169</f>
        <v>524.84698049999997</v>
      </c>
      <c r="W1169" t="s">
        <v>262</v>
      </c>
      <c r="X1169" t="s">
        <v>3149</v>
      </c>
      <c r="Y1169" t="s">
        <v>3217</v>
      </c>
      <c r="Z1169" t="str">
        <f t="shared" si="466"/>
        <v>Dec</v>
      </c>
      <c r="AA1169" s="6">
        <f t="shared" si="452"/>
        <v>0</v>
      </c>
      <c r="AB1169" s="6">
        <f t="shared" si="452"/>
        <v>0</v>
      </c>
      <c r="AC1169" s="6">
        <f t="shared" si="452"/>
        <v>5</v>
      </c>
      <c r="AD1169" s="6">
        <f t="shared" si="452"/>
        <v>0</v>
      </c>
      <c r="AE1169" s="6">
        <f t="shared" si="452"/>
        <v>0</v>
      </c>
      <c r="AF1169" s="6">
        <f t="shared" si="467"/>
        <v>5</v>
      </c>
      <c r="AG1169" s="6">
        <f t="shared" si="468"/>
        <v>0</v>
      </c>
      <c r="AH1169" s="14" t="str">
        <f>LEFT(X1169,2)&amp;"."&amp;VLOOKUP(MID(X1169,4,3),'Data validation'!$A$1:$B$12,2,FALSE)&amp;".2025"</f>
        <v>03.12.2025</v>
      </c>
      <c r="AI1169">
        <f t="shared" si="469"/>
        <v>49</v>
      </c>
      <c r="AJ1169" t="str">
        <f>H1169&amp;"."&amp;VLOOKUP(I1169,'Data validation'!$A$1:$B$12,2,FALSE)&amp;".2026"</f>
        <v>15.07.2026</v>
      </c>
      <c r="AK1169">
        <f t="shared" si="470"/>
        <v>29</v>
      </c>
      <c r="AL1169" t="e">
        <f>VLOOKUP(E1169,[2]Sheet1!$A:$B,2,FALSE)</f>
        <v>#N/A</v>
      </c>
    </row>
    <row r="1170" spans="1:38" x14ac:dyDescent="0.25">
      <c r="A1170" t="str">
        <f>VLOOKUP(Q1170,'Data validation'!$K$2:$L$50,2,FALSE)</f>
        <v>TO</v>
      </c>
      <c r="B1170">
        <f t="shared" si="456"/>
        <v>0</v>
      </c>
      <c r="C1170">
        <f t="shared" si="457"/>
        <v>0</v>
      </c>
      <c r="D1170">
        <f t="shared" si="458"/>
        <v>5</v>
      </c>
      <c r="E1170">
        <v>8808</v>
      </c>
      <c r="F1170" t="s">
        <v>8341</v>
      </c>
      <c r="G1170" t="s">
        <v>236</v>
      </c>
      <c r="H1170" t="str">
        <f t="shared" si="459"/>
        <v>17</v>
      </c>
      <c r="I1170" t="str">
        <f t="shared" si="460"/>
        <v>Jul</v>
      </c>
      <c r="J1170" t="s">
        <v>538</v>
      </c>
      <c r="K1170" t="str">
        <f t="shared" si="461"/>
        <v>22</v>
      </c>
      <c r="L1170" t="str">
        <f t="shared" si="462"/>
        <v>Jul</v>
      </c>
      <c r="M1170">
        <v>5</v>
      </c>
      <c r="N1170">
        <f t="shared" si="463"/>
        <v>5</v>
      </c>
      <c r="O1170">
        <f t="shared" si="464"/>
        <v>0</v>
      </c>
      <c r="P1170">
        <f t="shared" si="465"/>
        <v>0</v>
      </c>
      <c r="Q1170" t="s">
        <v>56</v>
      </c>
      <c r="R1170" t="s">
        <v>188</v>
      </c>
      <c r="S1170">
        <v>2</v>
      </c>
      <c r="T1170">
        <v>1</v>
      </c>
      <c r="U1170" s="2">
        <f>SUMIFS(Novoton!L:L,Novoton!D:D,'Резервации 2026'!E1170)</f>
        <v>1507.2603895</v>
      </c>
      <c r="V1170" s="2">
        <f t="shared" ref="V1170:V1171" si="474">+U1170/M1170</f>
        <v>301.45207790000001</v>
      </c>
      <c r="X1170" t="s">
        <v>1963</v>
      </c>
      <c r="Y1170" t="s">
        <v>1761</v>
      </c>
      <c r="Z1170" t="str">
        <f t="shared" si="466"/>
        <v>Nov</v>
      </c>
      <c r="AA1170" s="6">
        <f t="shared" si="452"/>
        <v>0</v>
      </c>
      <c r="AB1170" s="6">
        <f t="shared" si="452"/>
        <v>0</v>
      </c>
      <c r="AC1170" s="6">
        <f t="shared" si="452"/>
        <v>5</v>
      </c>
      <c r="AD1170" s="6">
        <f t="shared" si="452"/>
        <v>0</v>
      </c>
      <c r="AE1170" s="6">
        <f t="shared" si="452"/>
        <v>0</v>
      </c>
      <c r="AF1170" s="6">
        <f t="shared" si="467"/>
        <v>5</v>
      </c>
      <c r="AG1170" s="6">
        <f t="shared" si="468"/>
        <v>0</v>
      </c>
      <c r="AH1170" s="14" t="str">
        <f>LEFT(X1170,2)&amp;"."&amp;VLOOKUP(MID(X1170,4,3),'Data validation'!$A$1:$B$12,2,FALSE)&amp;".2025"</f>
        <v>25.11.2025</v>
      </c>
      <c r="AI1170">
        <f t="shared" si="469"/>
        <v>48</v>
      </c>
      <c r="AJ1170" t="str">
        <f>H1170&amp;"."&amp;VLOOKUP(I1170,'Data validation'!$A$1:$B$12,2,FALSE)&amp;".2026"</f>
        <v>17.07.2026</v>
      </c>
      <c r="AK1170">
        <f t="shared" si="470"/>
        <v>29</v>
      </c>
      <c r="AL1170" t="e">
        <f>VLOOKUP(E1170,[2]Sheet1!$A:$B,2,FALSE)</f>
        <v>#N/A</v>
      </c>
    </row>
    <row r="1171" spans="1:38" x14ac:dyDescent="0.25">
      <c r="A1171" t="str">
        <f>VLOOKUP(Q1171,'Data validation'!$K$2:$L$50,2,FALSE)</f>
        <v>TO</v>
      </c>
      <c r="B1171">
        <f t="shared" si="456"/>
        <v>0</v>
      </c>
      <c r="C1171">
        <f t="shared" si="457"/>
        <v>0</v>
      </c>
      <c r="D1171">
        <f t="shared" si="458"/>
        <v>5</v>
      </c>
      <c r="E1171">
        <v>9355</v>
      </c>
      <c r="F1171" t="s">
        <v>8342</v>
      </c>
      <c r="G1171" t="s">
        <v>94</v>
      </c>
      <c r="H1171" t="str">
        <f t="shared" si="459"/>
        <v>27</v>
      </c>
      <c r="I1171" t="str">
        <f t="shared" si="460"/>
        <v>Jul</v>
      </c>
      <c r="J1171" t="s">
        <v>135</v>
      </c>
      <c r="K1171" t="str">
        <f t="shared" si="461"/>
        <v>01</v>
      </c>
      <c r="L1171" t="str">
        <f t="shared" si="462"/>
        <v>Aug</v>
      </c>
      <c r="M1171">
        <v>5</v>
      </c>
      <c r="N1171">
        <f t="shared" si="463"/>
        <v>-26</v>
      </c>
      <c r="O1171">
        <f t="shared" si="464"/>
        <v>4</v>
      </c>
      <c r="P1171">
        <f t="shared" si="465"/>
        <v>0</v>
      </c>
      <c r="Q1171" t="s">
        <v>56</v>
      </c>
      <c r="R1171" t="s">
        <v>48</v>
      </c>
      <c r="S1171">
        <v>3</v>
      </c>
      <c r="T1171">
        <v>1</v>
      </c>
      <c r="U1171" s="2">
        <f>SUMIFS(Novoton!L:L,Novoton!D:D,'Резервации 2026'!E1171)</f>
        <v>2441.7559635000002</v>
      </c>
      <c r="V1171" s="2">
        <f t="shared" si="474"/>
        <v>488.35119270000007</v>
      </c>
      <c r="W1171" t="s">
        <v>262</v>
      </c>
      <c r="X1171" t="s">
        <v>4224</v>
      </c>
      <c r="Y1171" t="s">
        <v>4221</v>
      </c>
      <c r="Z1171" t="str">
        <f t="shared" si="466"/>
        <v>Jan</v>
      </c>
      <c r="AA1171" s="6">
        <f t="shared" si="452"/>
        <v>0</v>
      </c>
      <c r="AB1171" s="6">
        <f t="shared" si="452"/>
        <v>0</v>
      </c>
      <c r="AC1171" s="6">
        <f t="shared" si="452"/>
        <v>4</v>
      </c>
      <c r="AD1171" s="6">
        <f t="shared" si="452"/>
        <v>0</v>
      </c>
      <c r="AE1171" s="6">
        <f t="shared" si="452"/>
        <v>0</v>
      </c>
      <c r="AF1171" s="6">
        <f t="shared" si="467"/>
        <v>4</v>
      </c>
      <c r="AG1171" s="6">
        <f t="shared" si="468"/>
        <v>-1</v>
      </c>
      <c r="AH1171" s="14" t="str">
        <f>LEFT(X1171,2)&amp;"."&amp;VLOOKUP(MID(X1171,4,3),'Data validation'!$A$1:$B$12,2,FALSE)&amp;".2025"</f>
        <v>05.01.2025</v>
      </c>
      <c r="AI1171">
        <f t="shared" si="469"/>
        <v>2</v>
      </c>
      <c r="AJ1171" t="str">
        <f>H1171&amp;"."&amp;VLOOKUP(I1171,'Data validation'!$A$1:$B$12,2,FALSE)&amp;".2026"</f>
        <v>27.07.2026</v>
      </c>
      <c r="AK1171">
        <f t="shared" si="470"/>
        <v>31</v>
      </c>
      <c r="AL1171" t="e">
        <f>VLOOKUP(E1171,[2]Sheet1!$A:$B,2,FALSE)</f>
        <v>#N/A</v>
      </c>
    </row>
    <row r="1172" spans="1:38" x14ac:dyDescent="0.25">
      <c r="A1172" t="str">
        <f>VLOOKUP(Q1172,'Data validation'!$K$2:$L$50,2,FALSE)</f>
        <v>TOPOLA SKIES</v>
      </c>
      <c r="B1172">
        <f t="shared" si="456"/>
        <v>0</v>
      </c>
      <c r="C1172">
        <f t="shared" si="457"/>
        <v>0</v>
      </c>
      <c r="D1172">
        <f t="shared" si="458"/>
        <v>5</v>
      </c>
      <c r="E1172">
        <v>8714</v>
      </c>
      <c r="F1172" t="s">
        <v>8343</v>
      </c>
      <c r="G1172" t="s">
        <v>155</v>
      </c>
      <c r="H1172" t="str">
        <f t="shared" si="459"/>
        <v>19</v>
      </c>
      <c r="I1172" t="str">
        <f t="shared" si="460"/>
        <v>Jul</v>
      </c>
      <c r="J1172" t="s">
        <v>156</v>
      </c>
      <c r="K1172" t="str">
        <f t="shared" si="461"/>
        <v>24</v>
      </c>
      <c r="L1172" t="str">
        <f t="shared" si="462"/>
        <v>Jul</v>
      </c>
      <c r="M1172">
        <v>5</v>
      </c>
      <c r="N1172">
        <f t="shared" si="463"/>
        <v>5</v>
      </c>
      <c r="O1172">
        <f t="shared" si="464"/>
        <v>0</v>
      </c>
      <c r="P1172">
        <f t="shared" si="465"/>
        <v>0</v>
      </c>
      <c r="Q1172" t="s">
        <v>35</v>
      </c>
      <c r="R1172" t="s">
        <v>63</v>
      </c>
      <c r="S1172">
        <v>2</v>
      </c>
      <c r="T1172">
        <v>1</v>
      </c>
      <c r="U1172" s="2">
        <v>1641.8205963302751</v>
      </c>
      <c r="V1172" s="2">
        <v>328.36411926605501</v>
      </c>
      <c r="X1172" t="s">
        <v>1742</v>
      </c>
      <c r="Y1172" t="s">
        <v>1739</v>
      </c>
      <c r="Z1172" t="str">
        <f t="shared" si="466"/>
        <v>Nov</v>
      </c>
      <c r="AA1172" s="6">
        <f t="shared" si="452"/>
        <v>0</v>
      </c>
      <c r="AB1172" s="6">
        <f t="shared" si="452"/>
        <v>0</v>
      </c>
      <c r="AC1172" s="6">
        <f t="shared" si="452"/>
        <v>5</v>
      </c>
      <c r="AD1172" s="6">
        <f t="shared" si="452"/>
        <v>0</v>
      </c>
      <c r="AE1172" s="6">
        <f t="shared" si="452"/>
        <v>0</v>
      </c>
      <c r="AF1172" s="6">
        <f t="shared" si="467"/>
        <v>5</v>
      </c>
      <c r="AG1172" s="6">
        <f t="shared" si="468"/>
        <v>0</v>
      </c>
      <c r="AH1172" s="14" t="str">
        <f>LEFT(X1172,2)&amp;"."&amp;VLOOKUP(MID(X1172,4,3),'Data validation'!$A$1:$B$12,2,FALSE)&amp;".2025"</f>
        <v>23.11.2025</v>
      </c>
      <c r="AI1172">
        <f t="shared" si="469"/>
        <v>48</v>
      </c>
      <c r="AJ1172" t="str">
        <f>H1172&amp;"."&amp;VLOOKUP(I1172,'Data validation'!$A$1:$B$12,2,FALSE)&amp;".2026"</f>
        <v>19.07.2026</v>
      </c>
      <c r="AK1172">
        <f t="shared" si="470"/>
        <v>30</v>
      </c>
      <c r="AL1172" t="e">
        <f>VLOOKUP(E1172,[2]Sheet1!$A:$B,2,FALSE)</f>
        <v>#N/A</v>
      </c>
    </row>
    <row r="1173" spans="1:38" x14ac:dyDescent="0.25">
      <c r="A1173" t="str">
        <f>VLOOKUP(Q1173,'Data validation'!$K$2:$L$50,2,FALSE)</f>
        <v>TO</v>
      </c>
      <c r="B1173">
        <f t="shared" si="456"/>
        <v>0</v>
      </c>
      <c r="C1173">
        <f t="shared" si="457"/>
        <v>0</v>
      </c>
      <c r="D1173">
        <f t="shared" si="458"/>
        <v>7</v>
      </c>
      <c r="E1173">
        <v>9359</v>
      </c>
      <c r="F1173" t="s">
        <v>8344</v>
      </c>
      <c r="G1173" t="s">
        <v>33</v>
      </c>
      <c r="H1173" t="str">
        <f t="shared" si="459"/>
        <v>18</v>
      </c>
      <c r="I1173" t="str">
        <f t="shared" si="460"/>
        <v>Jul</v>
      </c>
      <c r="J1173" t="s">
        <v>107</v>
      </c>
      <c r="K1173" t="str">
        <f t="shared" si="461"/>
        <v>25</v>
      </c>
      <c r="L1173" t="str">
        <f t="shared" si="462"/>
        <v>Jul</v>
      </c>
      <c r="M1173">
        <v>7</v>
      </c>
      <c r="N1173">
        <f t="shared" si="463"/>
        <v>7</v>
      </c>
      <c r="O1173">
        <f t="shared" si="464"/>
        <v>0</v>
      </c>
      <c r="P1173">
        <f t="shared" si="465"/>
        <v>0</v>
      </c>
      <c r="Q1173" t="s">
        <v>56</v>
      </c>
      <c r="R1173" t="s">
        <v>63</v>
      </c>
      <c r="S1173">
        <v>2</v>
      </c>
      <c r="T1173">
        <v>1</v>
      </c>
      <c r="U1173" s="2">
        <f>SUMIFS(Novoton!L:L,Novoton!D:D,'Резервации 2026'!E1173)</f>
        <v>2233.2449271999999</v>
      </c>
      <c r="V1173" s="2">
        <f>+U1173/M1173</f>
        <v>319.03498959999996</v>
      </c>
      <c r="W1173" t="s">
        <v>262</v>
      </c>
      <c r="X1173" t="s">
        <v>4227</v>
      </c>
      <c r="Y1173" t="s">
        <v>4228</v>
      </c>
      <c r="Z1173" t="str">
        <f t="shared" si="466"/>
        <v>Jan</v>
      </c>
      <c r="AA1173" s="6">
        <f t="shared" si="452"/>
        <v>0</v>
      </c>
      <c r="AB1173" s="6">
        <f t="shared" si="452"/>
        <v>0</v>
      </c>
      <c r="AC1173" s="6">
        <f t="shared" si="452"/>
        <v>7</v>
      </c>
      <c r="AD1173" s="6">
        <f t="shared" si="452"/>
        <v>0</v>
      </c>
      <c r="AE1173" s="6">
        <f t="shared" si="452"/>
        <v>0</v>
      </c>
      <c r="AF1173" s="6">
        <f t="shared" si="467"/>
        <v>7</v>
      </c>
      <c r="AG1173" s="6">
        <f t="shared" si="468"/>
        <v>0</v>
      </c>
      <c r="AH1173" s="14" t="str">
        <f>LEFT(X1173,2)&amp;"."&amp;VLOOKUP(MID(X1173,4,3),'Data validation'!$A$1:$B$12,2,FALSE)&amp;".2025"</f>
        <v>06.01.2025</v>
      </c>
      <c r="AI1173">
        <f t="shared" si="469"/>
        <v>2</v>
      </c>
      <c r="AJ1173" t="str">
        <f>H1173&amp;"."&amp;VLOOKUP(I1173,'Data validation'!$A$1:$B$12,2,FALSE)&amp;".2026"</f>
        <v>18.07.2026</v>
      </c>
      <c r="AK1173">
        <f t="shared" si="470"/>
        <v>29</v>
      </c>
      <c r="AL1173" t="e">
        <f>VLOOKUP(E1173,[2]Sheet1!$A:$B,2,FALSE)</f>
        <v>#N/A</v>
      </c>
    </row>
    <row r="1174" spans="1:38" x14ac:dyDescent="0.25">
      <c r="A1174" t="str">
        <f>VLOOKUP(Q1174,'Data validation'!$K$2:$L$50,2,FALSE)</f>
        <v>TO</v>
      </c>
      <c r="B1174">
        <f t="shared" si="456"/>
        <v>0</v>
      </c>
      <c r="C1174">
        <f t="shared" si="457"/>
        <v>3</v>
      </c>
      <c r="D1174">
        <f t="shared" si="458"/>
        <v>2</v>
      </c>
      <c r="E1174">
        <v>8928</v>
      </c>
      <c r="F1174" t="s">
        <v>8345</v>
      </c>
      <c r="G1174" t="s">
        <v>593</v>
      </c>
      <c r="H1174" t="str">
        <f t="shared" si="459"/>
        <v>08</v>
      </c>
      <c r="I1174" t="str">
        <f t="shared" si="460"/>
        <v>Jul</v>
      </c>
      <c r="J1174" t="s">
        <v>32</v>
      </c>
      <c r="K1174" t="str">
        <f t="shared" si="461"/>
        <v>13</v>
      </c>
      <c r="L1174" t="str">
        <f t="shared" si="462"/>
        <v>Jul</v>
      </c>
      <c r="M1174">
        <v>5</v>
      </c>
      <c r="N1174">
        <f t="shared" si="463"/>
        <v>5</v>
      </c>
      <c r="O1174">
        <f t="shared" si="464"/>
        <v>0</v>
      </c>
      <c r="P1174">
        <f t="shared" si="465"/>
        <v>0</v>
      </c>
      <c r="Q1174" t="s">
        <v>116</v>
      </c>
      <c r="R1174" t="s">
        <v>110</v>
      </c>
      <c r="S1174">
        <v>3</v>
      </c>
      <c r="T1174">
        <v>2</v>
      </c>
      <c r="U1174" s="2">
        <f>SUMIFS(Solvex!L:L,Solvex!D:D,'Резервации 2026'!E1174)</f>
        <v>2740.8610454</v>
      </c>
      <c r="V1174" s="2">
        <f>+U1174/M1174</f>
        <v>548.17220908000002</v>
      </c>
      <c r="W1174" t="s">
        <v>691</v>
      </c>
      <c r="X1174" t="s">
        <v>2991</v>
      </c>
      <c r="Y1174" t="s">
        <v>3214</v>
      </c>
      <c r="Z1174" t="str">
        <f t="shared" si="466"/>
        <v>Nov</v>
      </c>
      <c r="AA1174" s="6">
        <f t="shared" si="452"/>
        <v>0</v>
      </c>
      <c r="AB1174" s="6">
        <f t="shared" si="452"/>
        <v>0</v>
      </c>
      <c r="AC1174" s="6">
        <f t="shared" si="452"/>
        <v>5</v>
      </c>
      <c r="AD1174" s="6">
        <f t="shared" si="452"/>
        <v>0</v>
      </c>
      <c r="AE1174" s="6">
        <f t="shared" si="452"/>
        <v>0</v>
      </c>
      <c r="AF1174" s="6">
        <f t="shared" si="467"/>
        <v>5</v>
      </c>
      <c r="AG1174" s="6">
        <f t="shared" si="468"/>
        <v>0</v>
      </c>
      <c r="AH1174" s="14" t="str">
        <f>LEFT(X1174,2)&amp;"."&amp;VLOOKUP(MID(X1174,4,3),'Data validation'!$A$1:$B$12,2,FALSE)&amp;".2025"</f>
        <v>30.11.2025</v>
      </c>
      <c r="AI1174">
        <f t="shared" si="469"/>
        <v>49</v>
      </c>
      <c r="AJ1174" t="str">
        <f>H1174&amp;"."&amp;VLOOKUP(I1174,'Data validation'!$A$1:$B$12,2,FALSE)&amp;".2026"</f>
        <v>08.07.2026</v>
      </c>
      <c r="AK1174">
        <f t="shared" si="470"/>
        <v>28</v>
      </c>
      <c r="AL1174" t="e">
        <f>VLOOKUP(E1174,[2]Sheet1!$A:$B,2,FALSE)</f>
        <v>#N/A</v>
      </c>
    </row>
    <row r="1175" spans="1:38" x14ac:dyDescent="0.25">
      <c r="A1175" t="str">
        <f>VLOOKUP(Q1175,'Data validation'!$K$2:$L$50,2,FALSE)</f>
        <v>TO</v>
      </c>
      <c r="B1175">
        <f t="shared" si="456"/>
        <v>0</v>
      </c>
      <c r="C1175">
        <f t="shared" si="457"/>
        <v>0</v>
      </c>
      <c r="D1175">
        <f t="shared" si="458"/>
        <v>5</v>
      </c>
      <c r="E1175">
        <v>8106</v>
      </c>
      <c r="F1175" t="s">
        <v>8346</v>
      </c>
      <c r="G1175" t="s">
        <v>107</v>
      </c>
      <c r="H1175" t="str">
        <f t="shared" si="459"/>
        <v>25</v>
      </c>
      <c r="I1175" t="str">
        <f t="shared" si="460"/>
        <v>Jul</v>
      </c>
      <c r="J1175" t="s">
        <v>167</v>
      </c>
      <c r="K1175" t="str">
        <f t="shared" si="461"/>
        <v>30</v>
      </c>
      <c r="L1175" t="str">
        <f t="shared" si="462"/>
        <v>Jul</v>
      </c>
      <c r="M1175">
        <v>5</v>
      </c>
      <c r="N1175">
        <f t="shared" si="463"/>
        <v>5</v>
      </c>
      <c r="O1175">
        <f t="shared" si="464"/>
        <v>0</v>
      </c>
      <c r="P1175">
        <f t="shared" si="465"/>
        <v>0</v>
      </c>
      <c r="Q1175" t="s">
        <v>162</v>
      </c>
      <c r="R1175" t="s">
        <v>63</v>
      </c>
      <c r="S1175">
        <v>3</v>
      </c>
      <c r="T1175">
        <v>1</v>
      </c>
      <c r="U1175" s="2">
        <f>SUMIFS(Magelan!L:L,Magelan!D:D,'Резервации 2026'!E1175)</f>
        <v>1999.5428005000001</v>
      </c>
      <c r="V1175" s="2">
        <f>+U1175/M1175</f>
        <v>399.90856010000005</v>
      </c>
      <c r="X1175" t="s">
        <v>245</v>
      </c>
      <c r="Y1175" t="s">
        <v>241</v>
      </c>
      <c r="Z1175" t="str">
        <f t="shared" si="466"/>
        <v>Oct</v>
      </c>
      <c r="AA1175" s="6">
        <f t="shared" ref="AA1175:AE1225" si="475">IF($I1175=AA$1,IF($L1175=AA$1,$M1175,$O1175),IF($L1175=AA$1,$P1175,0))</f>
        <v>0</v>
      </c>
      <c r="AB1175" s="6">
        <f t="shared" si="475"/>
        <v>0</v>
      </c>
      <c r="AC1175" s="6">
        <f t="shared" si="475"/>
        <v>5</v>
      </c>
      <c r="AD1175" s="6">
        <f t="shared" si="475"/>
        <v>0</v>
      </c>
      <c r="AE1175" s="6">
        <f t="shared" si="475"/>
        <v>0</v>
      </c>
      <c r="AF1175" s="6">
        <f t="shared" si="467"/>
        <v>5</v>
      </c>
      <c r="AG1175" s="6">
        <f t="shared" si="468"/>
        <v>0</v>
      </c>
      <c r="AH1175" s="14" t="str">
        <f>LEFT(X1175,2)&amp;"."&amp;VLOOKUP(MID(X1175,4,3),'Data validation'!$A$1:$B$12,2,FALSE)&amp;".2025"</f>
        <v>30.10.2025</v>
      </c>
      <c r="AI1175">
        <f t="shared" si="469"/>
        <v>44</v>
      </c>
      <c r="AJ1175" t="str">
        <f>H1175&amp;"."&amp;VLOOKUP(I1175,'Data validation'!$A$1:$B$12,2,FALSE)&amp;".2026"</f>
        <v>25.07.2026</v>
      </c>
      <c r="AK1175">
        <f t="shared" si="470"/>
        <v>30</v>
      </c>
      <c r="AL1175" t="e">
        <f>VLOOKUP(E1175,[2]Sheet1!$A:$B,2,FALSE)</f>
        <v>#N/A</v>
      </c>
    </row>
    <row r="1176" spans="1:38" x14ac:dyDescent="0.25">
      <c r="A1176" t="str">
        <f>VLOOKUP(Q1176,'Data validation'!$K$2:$L$50,2,FALSE)</f>
        <v>TO</v>
      </c>
      <c r="B1176">
        <f t="shared" si="456"/>
        <v>0</v>
      </c>
      <c r="C1176">
        <f t="shared" si="457"/>
        <v>7</v>
      </c>
      <c r="D1176">
        <f t="shared" si="458"/>
        <v>0</v>
      </c>
      <c r="E1176">
        <v>8873</v>
      </c>
      <c r="F1176" t="s">
        <v>8347</v>
      </c>
      <c r="G1176" t="s">
        <v>45</v>
      </c>
      <c r="H1176" t="str">
        <f t="shared" si="459"/>
        <v>04</v>
      </c>
      <c r="I1176" t="str">
        <f t="shared" si="460"/>
        <v>Jul</v>
      </c>
      <c r="J1176" t="s">
        <v>323</v>
      </c>
      <c r="K1176" t="str">
        <f t="shared" si="461"/>
        <v>11</v>
      </c>
      <c r="L1176" t="str">
        <f t="shared" si="462"/>
        <v>Jul</v>
      </c>
      <c r="M1176">
        <v>7</v>
      </c>
      <c r="N1176">
        <f t="shared" si="463"/>
        <v>7</v>
      </c>
      <c r="O1176">
        <f t="shared" si="464"/>
        <v>0</v>
      </c>
      <c r="P1176">
        <f t="shared" si="465"/>
        <v>0</v>
      </c>
      <c r="Q1176" t="s">
        <v>116</v>
      </c>
      <c r="R1176" t="s">
        <v>17</v>
      </c>
      <c r="S1176">
        <v>2</v>
      </c>
      <c r="T1176">
        <v>1</v>
      </c>
      <c r="U1176" s="2">
        <f>SUMIFS(Solvex!L:L,Solvex!D:D,'Резервации 2026'!E1176)</f>
        <v>1884.7551377999998</v>
      </c>
      <c r="V1176" s="2">
        <f>+U1176/M1176</f>
        <v>269.25073397142853</v>
      </c>
      <c r="W1176" t="s">
        <v>262</v>
      </c>
      <c r="X1176" t="s">
        <v>2866</v>
      </c>
      <c r="Y1176" t="s">
        <v>2084</v>
      </c>
      <c r="Z1176" t="str">
        <f t="shared" si="466"/>
        <v>Nov</v>
      </c>
      <c r="AA1176" s="6">
        <f t="shared" si="475"/>
        <v>0</v>
      </c>
      <c r="AB1176" s="6">
        <f t="shared" si="475"/>
        <v>0</v>
      </c>
      <c r="AC1176" s="6">
        <f t="shared" si="475"/>
        <v>7</v>
      </c>
      <c r="AD1176" s="6">
        <f t="shared" si="475"/>
        <v>0</v>
      </c>
      <c r="AE1176" s="6">
        <f t="shared" si="475"/>
        <v>0</v>
      </c>
      <c r="AF1176" s="6">
        <f t="shared" si="467"/>
        <v>7</v>
      </c>
      <c r="AG1176" s="6">
        <f t="shared" si="468"/>
        <v>0</v>
      </c>
      <c r="AH1176" s="14" t="str">
        <f>LEFT(X1176,2)&amp;"."&amp;VLOOKUP(MID(X1176,4,3),'Data validation'!$A$1:$B$12,2,FALSE)&amp;".2025"</f>
        <v>27.11.2025</v>
      </c>
      <c r="AI1176">
        <f t="shared" si="469"/>
        <v>48</v>
      </c>
      <c r="AJ1176" t="str">
        <f>H1176&amp;"."&amp;VLOOKUP(I1176,'Data validation'!$A$1:$B$12,2,FALSE)&amp;".2026"</f>
        <v>04.07.2026</v>
      </c>
      <c r="AK1176">
        <f t="shared" si="470"/>
        <v>27</v>
      </c>
      <c r="AL1176" t="e">
        <f>VLOOKUP(E1176,[2]Sheet1!$A:$B,2,FALSE)</f>
        <v>#N/A</v>
      </c>
    </row>
    <row r="1177" spans="1:38" x14ac:dyDescent="0.25">
      <c r="A1177" t="str">
        <f>VLOOKUP(Q1177,'Data validation'!$K$2:$L$50,2,FALSE)</f>
        <v>TO</v>
      </c>
      <c r="B1177">
        <f t="shared" si="456"/>
        <v>0</v>
      </c>
      <c r="C1177">
        <f t="shared" si="457"/>
        <v>5</v>
      </c>
      <c r="D1177">
        <f t="shared" si="458"/>
        <v>0</v>
      </c>
      <c r="E1177">
        <v>8758</v>
      </c>
      <c r="F1177" t="s">
        <v>8348</v>
      </c>
      <c r="G1177" t="s">
        <v>181</v>
      </c>
      <c r="H1177" t="str">
        <f t="shared" si="459"/>
        <v>03</v>
      </c>
      <c r="I1177" t="str">
        <f t="shared" si="460"/>
        <v>Jul</v>
      </c>
      <c r="J1177" t="s">
        <v>593</v>
      </c>
      <c r="K1177" t="str">
        <f t="shared" si="461"/>
        <v>08</v>
      </c>
      <c r="L1177" t="str">
        <f t="shared" si="462"/>
        <v>Jul</v>
      </c>
      <c r="M1177">
        <v>5</v>
      </c>
      <c r="N1177">
        <f t="shared" si="463"/>
        <v>5</v>
      </c>
      <c r="O1177">
        <f t="shared" si="464"/>
        <v>0</v>
      </c>
      <c r="P1177">
        <f t="shared" si="465"/>
        <v>0</v>
      </c>
      <c r="Q1177" t="s">
        <v>81</v>
      </c>
      <c r="R1177" t="s">
        <v>20</v>
      </c>
      <c r="S1177">
        <v>2</v>
      </c>
      <c r="T1177">
        <v>1</v>
      </c>
      <c r="U1177" s="2">
        <f>SUMIFS(SLR!L:L,SLR!D:D,'Резервации 2026'!E1177)</f>
        <v>1238.1381815</v>
      </c>
      <c r="V1177" s="2">
        <f t="shared" ref="V1177:V1178" si="476">+U1177/M1177</f>
        <v>247.62763630000001</v>
      </c>
      <c r="W1177" t="s">
        <v>262</v>
      </c>
      <c r="X1177" t="s">
        <v>1836</v>
      </c>
      <c r="Y1177" t="s">
        <v>1761</v>
      </c>
      <c r="Z1177" t="str">
        <f t="shared" si="466"/>
        <v>Nov</v>
      </c>
      <c r="AA1177" s="6">
        <f t="shared" si="475"/>
        <v>0</v>
      </c>
      <c r="AB1177" s="6">
        <f t="shared" si="475"/>
        <v>0</v>
      </c>
      <c r="AC1177" s="6">
        <f t="shared" si="475"/>
        <v>5</v>
      </c>
      <c r="AD1177" s="6">
        <f t="shared" si="475"/>
        <v>0</v>
      </c>
      <c r="AE1177" s="6">
        <f t="shared" si="475"/>
        <v>0</v>
      </c>
      <c r="AF1177" s="6">
        <f t="shared" si="467"/>
        <v>5</v>
      </c>
      <c r="AG1177" s="6">
        <f t="shared" si="468"/>
        <v>0</v>
      </c>
      <c r="AH1177" s="14" t="str">
        <f>LEFT(X1177,2)&amp;"."&amp;VLOOKUP(MID(X1177,4,3),'Data validation'!$A$1:$B$12,2,FALSE)&amp;".2025"</f>
        <v>24.11.2025</v>
      </c>
      <c r="AI1177">
        <f t="shared" si="469"/>
        <v>48</v>
      </c>
      <c r="AJ1177" t="str">
        <f>H1177&amp;"."&amp;VLOOKUP(I1177,'Data validation'!$A$1:$B$12,2,FALSE)&amp;".2026"</f>
        <v>03.07.2026</v>
      </c>
      <c r="AK1177">
        <f t="shared" si="470"/>
        <v>27</v>
      </c>
      <c r="AL1177" t="e">
        <f>VLOOKUP(E1177,[2]Sheet1!$A:$B,2,FALSE)</f>
        <v>#N/A</v>
      </c>
    </row>
    <row r="1178" spans="1:38" x14ac:dyDescent="0.25">
      <c r="A1178" t="str">
        <f>VLOOKUP(Q1178,'Data validation'!$K$2:$L$50,2,FALSE)</f>
        <v>TO</v>
      </c>
      <c r="B1178">
        <f t="shared" si="456"/>
        <v>0</v>
      </c>
      <c r="C1178">
        <f t="shared" si="457"/>
        <v>0</v>
      </c>
      <c r="D1178">
        <f t="shared" si="458"/>
        <v>5</v>
      </c>
      <c r="E1178">
        <v>8694</v>
      </c>
      <c r="F1178" t="s">
        <v>8349</v>
      </c>
      <c r="G1178" t="s">
        <v>155</v>
      </c>
      <c r="H1178" t="str">
        <f t="shared" si="459"/>
        <v>19</v>
      </c>
      <c r="I1178" t="str">
        <f t="shared" si="460"/>
        <v>Jul</v>
      </c>
      <c r="J1178" t="s">
        <v>156</v>
      </c>
      <c r="K1178" t="str">
        <f t="shared" si="461"/>
        <v>24</v>
      </c>
      <c r="L1178" t="str">
        <f t="shared" si="462"/>
        <v>Jul</v>
      </c>
      <c r="M1178">
        <v>5</v>
      </c>
      <c r="N1178">
        <f t="shared" si="463"/>
        <v>5</v>
      </c>
      <c r="O1178">
        <f t="shared" si="464"/>
        <v>0</v>
      </c>
      <c r="P1178">
        <f t="shared" si="465"/>
        <v>0</v>
      </c>
      <c r="Q1178" t="s">
        <v>81</v>
      </c>
      <c r="R1178" t="s">
        <v>17</v>
      </c>
      <c r="S1178">
        <v>2</v>
      </c>
      <c r="T1178">
        <v>0</v>
      </c>
      <c r="U1178" s="2">
        <f>SUMIFS(SLR!L:L,SLR!D:D,'Резервации 2026'!E1178)</f>
        <v>1334.9517664999998</v>
      </c>
      <c r="V1178" s="2">
        <f t="shared" si="476"/>
        <v>266.99035329999998</v>
      </c>
      <c r="W1178" t="s">
        <v>262</v>
      </c>
      <c r="X1178" t="s">
        <v>1692</v>
      </c>
      <c r="Y1178" t="s">
        <v>1594</v>
      </c>
      <c r="Z1178" t="str">
        <f t="shared" si="466"/>
        <v>Nov</v>
      </c>
      <c r="AA1178" s="6">
        <f t="shared" si="475"/>
        <v>0</v>
      </c>
      <c r="AB1178" s="6">
        <f t="shared" si="475"/>
        <v>0</v>
      </c>
      <c r="AC1178" s="6">
        <f t="shared" si="475"/>
        <v>5</v>
      </c>
      <c r="AD1178" s="6">
        <f t="shared" si="475"/>
        <v>0</v>
      </c>
      <c r="AE1178" s="6">
        <f t="shared" si="475"/>
        <v>0</v>
      </c>
      <c r="AF1178" s="6">
        <f t="shared" si="467"/>
        <v>5</v>
      </c>
      <c r="AG1178" s="6">
        <f t="shared" si="468"/>
        <v>0</v>
      </c>
      <c r="AH1178" s="14" t="str">
        <f>LEFT(X1178,2)&amp;"."&amp;VLOOKUP(MID(X1178,4,3),'Data validation'!$A$1:$B$12,2,FALSE)&amp;".2025"</f>
        <v>21.11.2025</v>
      </c>
      <c r="AI1178">
        <f t="shared" si="469"/>
        <v>47</v>
      </c>
      <c r="AJ1178" t="str">
        <f>H1178&amp;"."&amp;VLOOKUP(I1178,'Data validation'!$A$1:$B$12,2,FALSE)&amp;".2026"</f>
        <v>19.07.2026</v>
      </c>
      <c r="AK1178">
        <f t="shared" si="470"/>
        <v>30</v>
      </c>
      <c r="AL1178" t="e">
        <f>VLOOKUP(E1178,[2]Sheet1!$A:$B,2,FALSE)</f>
        <v>#N/A</v>
      </c>
    </row>
    <row r="1179" spans="1:38" x14ac:dyDescent="0.25">
      <c r="A1179" t="str">
        <f>VLOOKUP(Q1179,'Data validation'!$K$2:$L$50,2,FALSE)</f>
        <v>TO</v>
      </c>
      <c r="B1179">
        <f t="shared" si="456"/>
        <v>0</v>
      </c>
      <c r="C1179">
        <f t="shared" si="457"/>
        <v>0</v>
      </c>
      <c r="D1179">
        <f t="shared" si="458"/>
        <v>5</v>
      </c>
      <c r="E1179">
        <v>8568</v>
      </c>
      <c r="F1179" t="s">
        <v>8084</v>
      </c>
      <c r="G1179" t="s">
        <v>84</v>
      </c>
      <c r="H1179" t="str">
        <f t="shared" si="459"/>
        <v>20</v>
      </c>
      <c r="I1179" t="str">
        <f t="shared" si="460"/>
        <v>Jul</v>
      </c>
      <c r="J1179" t="s">
        <v>107</v>
      </c>
      <c r="K1179" t="str">
        <f t="shared" si="461"/>
        <v>25</v>
      </c>
      <c r="L1179" t="str">
        <f t="shared" si="462"/>
        <v>Jul</v>
      </c>
      <c r="M1179">
        <v>5</v>
      </c>
      <c r="N1179">
        <f t="shared" si="463"/>
        <v>5</v>
      </c>
      <c r="O1179">
        <f t="shared" si="464"/>
        <v>0</v>
      </c>
      <c r="P1179">
        <f t="shared" si="465"/>
        <v>0</v>
      </c>
      <c r="Q1179" t="s">
        <v>158</v>
      </c>
      <c r="R1179" t="s">
        <v>17</v>
      </c>
      <c r="S1179">
        <v>2</v>
      </c>
      <c r="T1179">
        <v>2</v>
      </c>
      <c r="U1179" s="2">
        <f>SUMIFS(DTS!L:L,DTS!D:D,'Резервации 2026'!E1179)</f>
        <v>1668.714156</v>
      </c>
      <c r="V1179" s="2">
        <f>+U1179/M1179</f>
        <v>333.74283120000001</v>
      </c>
      <c r="X1179" t="s">
        <v>1076</v>
      </c>
      <c r="Y1179" t="s">
        <v>1295</v>
      </c>
      <c r="Z1179" t="str">
        <f t="shared" si="466"/>
        <v>Nov</v>
      </c>
      <c r="AA1179" s="6">
        <f t="shared" si="475"/>
        <v>0</v>
      </c>
      <c r="AB1179" s="6">
        <f t="shared" si="475"/>
        <v>0</v>
      </c>
      <c r="AC1179" s="6">
        <f t="shared" si="475"/>
        <v>5</v>
      </c>
      <c r="AD1179" s="6">
        <f t="shared" si="475"/>
        <v>0</v>
      </c>
      <c r="AE1179" s="6">
        <f t="shared" si="475"/>
        <v>0</v>
      </c>
      <c r="AF1179" s="6">
        <f t="shared" si="467"/>
        <v>5</v>
      </c>
      <c r="AG1179" s="6">
        <f t="shared" si="468"/>
        <v>0</v>
      </c>
      <c r="AH1179" s="14" t="str">
        <f>LEFT(X1179,2)&amp;"."&amp;VLOOKUP(MID(X1179,4,3),'Data validation'!$A$1:$B$12,2,FALSE)&amp;".2025"</f>
        <v>17.11.2025</v>
      </c>
      <c r="AI1179">
        <f t="shared" si="469"/>
        <v>47</v>
      </c>
      <c r="AJ1179" t="str">
        <f>H1179&amp;"."&amp;VLOOKUP(I1179,'Data validation'!$A$1:$B$12,2,FALSE)&amp;".2026"</f>
        <v>20.07.2026</v>
      </c>
      <c r="AK1179">
        <f t="shared" si="470"/>
        <v>30</v>
      </c>
      <c r="AL1179" t="e">
        <f>VLOOKUP(E1179,[2]Sheet1!$A:$B,2,FALSE)</f>
        <v>#N/A</v>
      </c>
    </row>
    <row r="1180" spans="1:38" x14ac:dyDescent="0.25">
      <c r="A1180" t="str">
        <f>VLOOKUP(Q1180,'Data validation'!$K$2:$L$50,2,FALSE)</f>
        <v>TO</v>
      </c>
      <c r="B1180">
        <f t="shared" si="456"/>
        <v>0</v>
      </c>
      <c r="C1180">
        <f t="shared" si="457"/>
        <v>0</v>
      </c>
      <c r="D1180">
        <f t="shared" si="458"/>
        <v>5</v>
      </c>
      <c r="E1180">
        <v>9025</v>
      </c>
      <c r="F1180" t="s">
        <v>7711</v>
      </c>
      <c r="G1180" t="s">
        <v>93</v>
      </c>
      <c r="H1180" t="str">
        <f t="shared" si="459"/>
        <v>21</v>
      </c>
      <c r="I1180" t="str">
        <f t="shared" si="460"/>
        <v>Jul</v>
      </c>
      <c r="J1180" t="s">
        <v>85</v>
      </c>
      <c r="K1180" t="str">
        <f t="shared" si="461"/>
        <v>26</v>
      </c>
      <c r="L1180" t="str">
        <f t="shared" si="462"/>
        <v>Jul</v>
      </c>
      <c r="M1180">
        <v>5</v>
      </c>
      <c r="N1180">
        <f t="shared" si="463"/>
        <v>5</v>
      </c>
      <c r="O1180">
        <f t="shared" si="464"/>
        <v>0</v>
      </c>
      <c r="P1180">
        <f t="shared" si="465"/>
        <v>0</v>
      </c>
      <c r="Q1180" t="s">
        <v>3173</v>
      </c>
      <c r="R1180" t="s">
        <v>17</v>
      </c>
      <c r="S1180">
        <v>2</v>
      </c>
      <c r="T1180">
        <v>1</v>
      </c>
      <c r="U1180" s="2">
        <f>SUMIFS(Klavis!L:L,Klavis!D:D,'Резервации 2026'!E1180)</f>
        <v>1446.1407019999999</v>
      </c>
      <c r="V1180" s="2">
        <f>+U1180/M1180</f>
        <v>289.22814039999997</v>
      </c>
      <c r="X1180" t="s">
        <v>3174</v>
      </c>
      <c r="Y1180" t="s">
        <v>3218</v>
      </c>
      <c r="Z1180" t="str">
        <f t="shared" si="466"/>
        <v>Dec</v>
      </c>
      <c r="AA1180" s="6">
        <f t="shared" si="475"/>
        <v>0</v>
      </c>
      <c r="AB1180" s="6">
        <f t="shared" si="475"/>
        <v>0</v>
      </c>
      <c r="AC1180" s="6">
        <f t="shared" si="475"/>
        <v>5</v>
      </c>
      <c r="AD1180" s="6">
        <f t="shared" si="475"/>
        <v>0</v>
      </c>
      <c r="AE1180" s="6">
        <f t="shared" si="475"/>
        <v>0</v>
      </c>
      <c r="AF1180" s="6">
        <f t="shared" si="467"/>
        <v>5</v>
      </c>
      <c r="AG1180" s="6">
        <f t="shared" si="468"/>
        <v>0</v>
      </c>
      <c r="AH1180" s="14" t="str">
        <f>LEFT(X1180,2)&amp;"."&amp;VLOOKUP(MID(X1180,4,3),'Data validation'!$A$1:$B$12,2,FALSE)&amp;".2025"</f>
        <v>05.12.2025</v>
      </c>
      <c r="AI1180">
        <f t="shared" si="469"/>
        <v>49</v>
      </c>
      <c r="AJ1180" t="str">
        <f>H1180&amp;"."&amp;VLOOKUP(I1180,'Data validation'!$A$1:$B$12,2,FALSE)&amp;".2026"</f>
        <v>21.07.2026</v>
      </c>
      <c r="AK1180">
        <f t="shared" si="470"/>
        <v>30</v>
      </c>
      <c r="AL1180" t="e">
        <f>VLOOKUP(E1180,[2]Sheet1!$A:$B,2,FALSE)</f>
        <v>#N/A</v>
      </c>
    </row>
    <row r="1181" spans="1:38" x14ac:dyDescent="0.25">
      <c r="A1181" t="str">
        <f>VLOOKUP(Q1181,'Data validation'!$K$2:$L$50,2,FALSE)</f>
        <v>TO</v>
      </c>
      <c r="B1181">
        <f t="shared" si="456"/>
        <v>0</v>
      </c>
      <c r="C1181">
        <f t="shared" si="457"/>
        <v>0</v>
      </c>
      <c r="D1181">
        <f t="shared" si="458"/>
        <v>5</v>
      </c>
      <c r="E1181">
        <v>8371</v>
      </c>
      <c r="F1181" t="s">
        <v>8350</v>
      </c>
      <c r="G1181" t="s">
        <v>155</v>
      </c>
      <c r="H1181" t="str">
        <f t="shared" si="459"/>
        <v>19</v>
      </c>
      <c r="I1181" t="str">
        <f t="shared" si="460"/>
        <v>Jul</v>
      </c>
      <c r="J1181" t="s">
        <v>156</v>
      </c>
      <c r="K1181" t="str">
        <f t="shared" si="461"/>
        <v>24</v>
      </c>
      <c r="L1181" t="str">
        <f t="shared" si="462"/>
        <v>Jul</v>
      </c>
      <c r="M1181">
        <v>5</v>
      </c>
      <c r="N1181">
        <f t="shared" si="463"/>
        <v>5</v>
      </c>
      <c r="O1181">
        <f t="shared" si="464"/>
        <v>0</v>
      </c>
      <c r="P1181">
        <f t="shared" si="465"/>
        <v>0</v>
      </c>
      <c r="Q1181" t="s">
        <v>158</v>
      </c>
      <c r="R1181" t="s">
        <v>20</v>
      </c>
      <c r="S1181">
        <v>2</v>
      </c>
      <c r="T1181">
        <v>2</v>
      </c>
      <c r="U1181" s="2">
        <f>SUMIFS(DTS!L:L,DTS!D:D,'Резервации 2026'!E1181)</f>
        <v>1851.4864694999999</v>
      </c>
      <c r="V1181" s="2">
        <f>+U1181/M1181</f>
        <v>370.2972939</v>
      </c>
      <c r="W1181" t="s">
        <v>262</v>
      </c>
      <c r="X1181" t="s">
        <v>913</v>
      </c>
      <c r="Y1181" t="s">
        <v>38</v>
      </c>
      <c r="Z1181" t="str">
        <f t="shared" si="466"/>
        <v>Nov</v>
      </c>
      <c r="AA1181" s="6">
        <f t="shared" si="475"/>
        <v>0</v>
      </c>
      <c r="AB1181" s="6">
        <f t="shared" si="475"/>
        <v>0</v>
      </c>
      <c r="AC1181" s="6">
        <f t="shared" si="475"/>
        <v>5</v>
      </c>
      <c r="AD1181" s="6">
        <f t="shared" si="475"/>
        <v>0</v>
      </c>
      <c r="AE1181" s="6">
        <f t="shared" si="475"/>
        <v>0</v>
      </c>
      <c r="AF1181" s="6">
        <f t="shared" si="467"/>
        <v>5</v>
      </c>
      <c r="AG1181" s="6">
        <f t="shared" si="468"/>
        <v>0</v>
      </c>
      <c r="AH1181" s="14" t="str">
        <f>LEFT(X1181,2)&amp;"."&amp;VLOOKUP(MID(X1181,4,3),'Data validation'!$A$1:$B$12,2,FALSE)&amp;".2025"</f>
        <v>11.11.2025</v>
      </c>
      <c r="AI1181">
        <f t="shared" si="469"/>
        <v>46</v>
      </c>
      <c r="AJ1181" t="str">
        <f>H1181&amp;"."&amp;VLOOKUP(I1181,'Data validation'!$A$1:$B$12,2,FALSE)&amp;".2026"</f>
        <v>19.07.2026</v>
      </c>
      <c r="AK1181">
        <f t="shared" si="470"/>
        <v>30</v>
      </c>
      <c r="AL1181" t="e">
        <f>VLOOKUP(E1181,[2]Sheet1!$A:$B,2,FALSE)</f>
        <v>#N/A</v>
      </c>
    </row>
    <row r="1182" spans="1:38" x14ac:dyDescent="0.25">
      <c r="A1182" t="str">
        <f>VLOOKUP(Q1182,'Data validation'!$K$2:$L$50,2,FALSE)</f>
        <v>TO</v>
      </c>
      <c r="B1182">
        <f t="shared" si="456"/>
        <v>0</v>
      </c>
      <c r="C1182">
        <f t="shared" si="457"/>
        <v>4</v>
      </c>
      <c r="D1182">
        <f t="shared" si="458"/>
        <v>1</v>
      </c>
      <c r="E1182">
        <v>9299</v>
      </c>
      <c r="F1182" t="s">
        <v>8351</v>
      </c>
      <c r="G1182" t="s">
        <v>72</v>
      </c>
      <c r="H1182" t="str">
        <f t="shared" si="459"/>
        <v>07</v>
      </c>
      <c r="I1182" t="str">
        <f t="shared" si="460"/>
        <v>Jul</v>
      </c>
      <c r="J1182" t="s">
        <v>235</v>
      </c>
      <c r="K1182" t="str">
        <f t="shared" si="461"/>
        <v>12</v>
      </c>
      <c r="L1182" t="str">
        <f t="shared" si="462"/>
        <v>Jul</v>
      </c>
      <c r="M1182">
        <v>5</v>
      </c>
      <c r="N1182">
        <f t="shared" si="463"/>
        <v>5</v>
      </c>
      <c r="O1182">
        <f t="shared" si="464"/>
        <v>0</v>
      </c>
      <c r="P1182">
        <f t="shared" si="465"/>
        <v>0</v>
      </c>
      <c r="Q1182" t="s">
        <v>116</v>
      </c>
      <c r="R1182" t="s">
        <v>57</v>
      </c>
      <c r="S1182">
        <v>2</v>
      </c>
      <c r="T1182">
        <v>3</v>
      </c>
      <c r="U1182" s="2">
        <f>SUMIFS(Solvex!L:L,Solvex!D:D,'Резервации 2026'!E1182)</f>
        <v>2530.9418114999999</v>
      </c>
      <c r="V1182" s="2">
        <f>+U1182/M1182</f>
        <v>506.18836229999999</v>
      </c>
      <c r="X1182" t="s">
        <v>3846</v>
      </c>
      <c r="Y1182" t="s">
        <v>3819</v>
      </c>
      <c r="Z1182" t="str">
        <f t="shared" si="466"/>
        <v>Dec</v>
      </c>
      <c r="AA1182" s="6">
        <f t="shared" si="475"/>
        <v>0</v>
      </c>
      <c r="AB1182" s="6">
        <f t="shared" si="475"/>
        <v>0</v>
      </c>
      <c r="AC1182" s="6">
        <f t="shared" si="475"/>
        <v>5</v>
      </c>
      <c r="AD1182" s="6">
        <f t="shared" si="475"/>
        <v>0</v>
      </c>
      <c r="AE1182" s="6">
        <f t="shared" si="475"/>
        <v>0</v>
      </c>
      <c r="AF1182" s="6">
        <f t="shared" si="467"/>
        <v>5</v>
      </c>
      <c r="AG1182" s="6">
        <f t="shared" si="468"/>
        <v>0</v>
      </c>
      <c r="AH1182" s="14" t="str">
        <f>LEFT(X1182,2)&amp;"."&amp;VLOOKUP(MID(X1182,4,3),'Data validation'!$A$1:$B$12,2,FALSE)&amp;".2025"</f>
        <v>31.12.2025</v>
      </c>
      <c r="AI1182">
        <f t="shared" si="469"/>
        <v>53</v>
      </c>
      <c r="AJ1182" t="str">
        <f>H1182&amp;"."&amp;VLOOKUP(I1182,'Data validation'!$A$1:$B$12,2,FALSE)&amp;".2026"</f>
        <v>07.07.2026</v>
      </c>
      <c r="AK1182">
        <f t="shared" si="470"/>
        <v>28</v>
      </c>
      <c r="AL1182" t="e">
        <f>VLOOKUP(E1182,[2]Sheet1!$A:$B,2,FALSE)</f>
        <v>#N/A</v>
      </c>
    </row>
    <row r="1183" spans="1:38" x14ac:dyDescent="0.25">
      <c r="A1183" t="str">
        <f>VLOOKUP(Q1183,'Data validation'!$K$2:$L$50,2,FALSE)</f>
        <v>TO</v>
      </c>
      <c r="B1183">
        <f t="shared" si="456"/>
        <v>0</v>
      </c>
      <c r="C1183">
        <f t="shared" si="457"/>
        <v>0</v>
      </c>
      <c r="D1183">
        <f t="shared" si="458"/>
        <v>5</v>
      </c>
      <c r="E1183">
        <v>8966</v>
      </c>
      <c r="F1183" t="s">
        <v>8352</v>
      </c>
      <c r="G1183" t="s">
        <v>85</v>
      </c>
      <c r="H1183" t="str">
        <f t="shared" si="459"/>
        <v>26</v>
      </c>
      <c r="I1183" t="str">
        <f t="shared" si="460"/>
        <v>Jul</v>
      </c>
      <c r="J1183" t="s">
        <v>108</v>
      </c>
      <c r="K1183" t="str">
        <f t="shared" si="461"/>
        <v>31</v>
      </c>
      <c r="L1183" t="str">
        <f t="shared" si="462"/>
        <v>Jul</v>
      </c>
      <c r="M1183">
        <v>5</v>
      </c>
      <c r="N1183">
        <f t="shared" si="463"/>
        <v>5</v>
      </c>
      <c r="O1183">
        <f t="shared" si="464"/>
        <v>0</v>
      </c>
      <c r="P1183">
        <f t="shared" si="465"/>
        <v>0</v>
      </c>
      <c r="Q1183" t="s">
        <v>162</v>
      </c>
      <c r="R1183" t="s">
        <v>188</v>
      </c>
      <c r="S1183">
        <v>2</v>
      </c>
      <c r="T1183">
        <v>1</v>
      </c>
      <c r="U1183" s="2">
        <f>SUMIFS(Magelan!L:L,Magelan!D:D,'Резервации 2026'!E1183)</f>
        <v>1632.9224669999999</v>
      </c>
      <c r="V1183" s="2">
        <f>+U1183/M1183</f>
        <v>326.58449339999999</v>
      </c>
      <c r="X1183" t="s">
        <v>3052</v>
      </c>
      <c r="Y1183" t="s">
        <v>3213</v>
      </c>
      <c r="Z1183" t="str">
        <f t="shared" si="466"/>
        <v>Dec</v>
      </c>
      <c r="AA1183" s="6">
        <f t="shared" si="475"/>
        <v>0</v>
      </c>
      <c r="AB1183" s="6">
        <f t="shared" si="475"/>
        <v>0</v>
      </c>
      <c r="AC1183" s="6">
        <f t="shared" si="475"/>
        <v>5</v>
      </c>
      <c r="AD1183" s="6">
        <f t="shared" si="475"/>
        <v>0</v>
      </c>
      <c r="AE1183" s="6">
        <f t="shared" si="475"/>
        <v>0</v>
      </c>
      <c r="AF1183" s="6">
        <f t="shared" si="467"/>
        <v>5</v>
      </c>
      <c r="AG1183" s="6">
        <f t="shared" si="468"/>
        <v>0</v>
      </c>
      <c r="AH1183" s="14" t="str">
        <f>LEFT(X1183,2)&amp;"."&amp;VLOOKUP(MID(X1183,4,3),'Data validation'!$A$1:$B$12,2,FALSE)&amp;".2025"</f>
        <v>01.12.2025</v>
      </c>
      <c r="AI1183">
        <f t="shared" si="469"/>
        <v>49</v>
      </c>
      <c r="AJ1183" t="str">
        <f>H1183&amp;"."&amp;VLOOKUP(I1183,'Data validation'!$A$1:$B$12,2,FALSE)&amp;".2026"</f>
        <v>26.07.2026</v>
      </c>
      <c r="AK1183">
        <f t="shared" si="470"/>
        <v>31</v>
      </c>
      <c r="AL1183" t="e">
        <f>VLOOKUP(E1183,[2]Sheet1!$A:$B,2,FALSE)</f>
        <v>#N/A</v>
      </c>
    </row>
    <row r="1184" spans="1:38" x14ac:dyDescent="0.25">
      <c r="A1184" t="str">
        <f>VLOOKUP(Q1184,'Data validation'!$K$2:$L$50,2,FALSE)</f>
        <v>TO</v>
      </c>
      <c r="B1184">
        <f t="shared" si="456"/>
        <v>0</v>
      </c>
      <c r="C1184">
        <f t="shared" si="457"/>
        <v>0</v>
      </c>
      <c r="D1184">
        <f t="shared" si="458"/>
        <v>7</v>
      </c>
      <c r="E1184">
        <v>8977</v>
      </c>
      <c r="F1184" t="s">
        <v>8353</v>
      </c>
      <c r="G1184" t="s">
        <v>107</v>
      </c>
      <c r="H1184" t="str">
        <f t="shared" si="459"/>
        <v>25</v>
      </c>
      <c r="I1184" t="str">
        <f t="shared" si="460"/>
        <v>Jul</v>
      </c>
      <c r="J1184" t="s">
        <v>135</v>
      </c>
      <c r="K1184" t="str">
        <f t="shared" si="461"/>
        <v>01</v>
      </c>
      <c r="L1184" t="str">
        <f t="shared" si="462"/>
        <v>Aug</v>
      </c>
      <c r="M1184">
        <v>7</v>
      </c>
      <c r="N1184">
        <f t="shared" si="463"/>
        <v>-24</v>
      </c>
      <c r="O1184">
        <f t="shared" si="464"/>
        <v>6</v>
      </c>
      <c r="P1184">
        <f t="shared" si="465"/>
        <v>0</v>
      </c>
      <c r="Q1184" t="s">
        <v>56</v>
      </c>
      <c r="R1184" t="s">
        <v>17</v>
      </c>
      <c r="S1184">
        <v>2</v>
      </c>
      <c r="T1184">
        <v>2</v>
      </c>
      <c r="U1184" s="2">
        <f>SUMIFS(Novoton!L:L,Novoton!D:D,'Резервации 2026'!E1184)</f>
        <v>2530.7462285000001</v>
      </c>
      <c r="V1184" s="2">
        <f t="shared" ref="V1184:V1185" si="477">+U1184/M1184</f>
        <v>361.53517550000004</v>
      </c>
      <c r="W1184" t="s">
        <v>227</v>
      </c>
      <c r="X1184" t="s">
        <v>3082</v>
      </c>
      <c r="Y1184" t="s">
        <v>3215</v>
      </c>
      <c r="Z1184" t="str">
        <f t="shared" si="466"/>
        <v>Dec</v>
      </c>
      <c r="AA1184" s="6">
        <f t="shared" si="475"/>
        <v>0</v>
      </c>
      <c r="AB1184" s="6">
        <f t="shared" si="475"/>
        <v>0</v>
      </c>
      <c r="AC1184" s="6">
        <f t="shared" si="475"/>
        <v>6</v>
      </c>
      <c r="AD1184" s="6">
        <f t="shared" si="475"/>
        <v>0</v>
      </c>
      <c r="AE1184" s="6">
        <f t="shared" si="475"/>
        <v>0</v>
      </c>
      <c r="AF1184" s="6">
        <f t="shared" si="467"/>
        <v>6</v>
      </c>
      <c r="AG1184" s="6">
        <f t="shared" si="468"/>
        <v>-1</v>
      </c>
      <c r="AH1184" s="14" t="str">
        <f>LEFT(X1184,2)&amp;"."&amp;VLOOKUP(MID(X1184,4,3),'Data validation'!$A$1:$B$12,2,FALSE)&amp;".2025"</f>
        <v>01.12.2025</v>
      </c>
      <c r="AI1184">
        <f t="shared" si="469"/>
        <v>49</v>
      </c>
      <c r="AJ1184" t="str">
        <f>H1184&amp;"."&amp;VLOOKUP(I1184,'Data validation'!$A$1:$B$12,2,FALSE)&amp;".2026"</f>
        <v>25.07.2026</v>
      </c>
      <c r="AK1184">
        <f t="shared" si="470"/>
        <v>30</v>
      </c>
      <c r="AL1184" t="e">
        <f>VLOOKUP(E1184,[2]Sheet1!$A:$B,2,FALSE)</f>
        <v>#N/A</v>
      </c>
    </row>
    <row r="1185" spans="1:38" x14ac:dyDescent="0.25">
      <c r="A1185" t="str">
        <f>VLOOKUP(Q1185,'Data validation'!$K$2:$L$50,2,FALSE)</f>
        <v>TO</v>
      </c>
      <c r="B1185">
        <f t="shared" si="456"/>
        <v>0</v>
      </c>
      <c r="C1185">
        <f t="shared" si="457"/>
        <v>5</v>
      </c>
      <c r="D1185">
        <f t="shared" si="458"/>
        <v>0</v>
      </c>
      <c r="E1185">
        <v>9132</v>
      </c>
      <c r="F1185" t="s">
        <v>8354</v>
      </c>
      <c r="G1185" t="s">
        <v>45</v>
      </c>
      <c r="H1185" t="str">
        <f t="shared" si="459"/>
        <v>04</v>
      </c>
      <c r="I1185" t="str">
        <f t="shared" si="460"/>
        <v>Jul</v>
      </c>
      <c r="J1185" t="s">
        <v>224</v>
      </c>
      <c r="K1185" t="str">
        <f t="shared" si="461"/>
        <v>09</v>
      </c>
      <c r="L1185" t="str">
        <f t="shared" si="462"/>
        <v>Jul</v>
      </c>
      <c r="M1185">
        <v>5</v>
      </c>
      <c r="N1185">
        <f t="shared" si="463"/>
        <v>5</v>
      </c>
      <c r="O1185">
        <f t="shared" si="464"/>
        <v>0</v>
      </c>
      <c r="P1185">
        <f t="shared" si="465"/>
        <v>0</v>
      </c>
      <c r="Q1185" t="s">
        <v>56</v>
      </c>
      <c r="R1185" t="s">
        <v>110</v>
      </c>
      <c r="S1185">
        <v>3</v>
      </c>
      <c r="T1185">
        <v>2</v>
      </c>
      <c r="U1185" s="2">
        <f>SUMIFS(Novoton!L:L,Novoton!D:D,'Резервации 2026'!E1185)</f>
        <v>2507.5696429999998</v>
      </c>
      <c r="V1185" s="2">
        <f t="shared" si="477"/>
        <v>501.51392859999999</v>
      </c>
      <c r="W1185" t="s">
        <v>262</v>
      </c>
      <c r="X1185" t="s">
        <v>3610</v>
      </c>
      <c r="Y1185" t="s">
        <v>3606</v>
      </c>
      <c r="Z1185" t="str">
        <f t="shared" si="466"/>
        <v>Dec</v>
      </c>
      <c r="AA1185" s="6">
        <f t="shared" si="475"/>
        <v>0</v>
      </c>
      <c r="AB1185" s="6">
        <f t="shared" si="475"/>
        <v>0</v>
      </c>
      <c r="AC1185" s="6">
        <f t="shared" si="475"/>
        <v>5</v>
      </c>
      <c r="AD1185" s="6">
        <f t="shared" si="475"/>
        <v>0</v>
      </c>
      <c r="AE1185" s="6">
        <f t="shared" si="475"/>
        <v>0</v>
      </c>
      <c r="AF1185" s="6">
        <f t="shared" si="467"/>
        <v>5</v>
      </c>
      <c r="AG1185" s="6">
        <f t="shared" si="468"/>
        <v>0</v>
      </c>
      <c r="AH1185" s="14" t="str">
        <f>LEFT(X1185,2)&amp;"."&amp;VLOOKUP(MID(X1185,4,3),'Data validation'!$A$1:$B$12,2,FALSE)&amp;".2025"</f>
        <v>17.12.2025</v>
      </c>
      <c r="AI1185">
        <f t="shared" si="469"/>
        <v>51</v>
      </c>
      <c r="AJ1185" t="str">
        <f>H1185&amp;"."&amp;VLOOKUP(I1185,'Data validation'!$A$1:$B$12,2,FALSE)&amp;".2026"</f>
        <v>04.07.2026</v>
      </c>
      <c r="AK1185">
        <f t="shared" si="470"/>
        <v>27</v>
      </c>
      <c r="AL1185" t="e">
        <f>VLOOKUP(E1185,[2]Sheet1!$A:$B,2,FALSE)</f>
        <v>#N/A</v>
      </c>
    </row>
    <row r="1186" spans="1:38" x14ac:dyDescent="0.25">
      <c r="A1186" t="str">
        <f>VLOOKUP(Q1186,'Data validation'!$K$2:$L$50,2,FALSE)</f>
        <v>TOPOLA SKIES</v>
      </c>
      <c r="B1186">
        <f t="shared" si="456"/>
        <v>0</v>
      </c>
      <c r="C1186">
        <f t="shared" si="457"/>
        <v>0</v>
      </c>
      <c r="D1186">
        <f t="shared" si="458"/>
        <v>5</v>
      </c>
      <c r="E1186">
        <v>8680</v>
      </c>
      <c r="F1186" t="s">
        <v>8355</v>
      </c>
      <c r="G1186" t="s">
        <v>236</v>
      </c>
      <c r="H1186" t="str">
        <f t="shared" si="459"/>
        <v>17</v>
      </c>
      <c r="I1186" t="str">
        <f t="shared" si="460"/>
        <v>Jul</v>
      </c>
      <c r="J1186" t="s">
        <v>538</v>
      </c>
      <c r="K1186" t="str">
        <f t="shared" si="461"/>
        <v>22</v>
      </c>
      <c r="L1186" t="str">
        <f t="shared" si="462"/>
        <v>Jul</v>
      </c>
      <c r="M1186">
        <v>5</v>
      </c>
      <c r="N1186">
        <f t="shared" si="463"/>
        <v>5</v>
      </c>
      <c r="O1186">
        <f t="shared" si="464"/>
        <v>0</v>
      </c>
      <c r="P1186">
        <f t="shared" si="465"/>
        <v>0</v>
      </c>
      <c r="Q1186" t="s">
        <v>35</v>
      </c>
      <c r="R1186" t="s">
        <v>63</v>
      </c>
      <c r="S1186">
        <v>2</v>
      </c>
      <c r="T1186">
        <v>2</v>
      </c>
      <c r="U1186" s="2">
        <v>1778.638979357798</v>
      </c>
      <c r="V1186" s="2">
        <v>355.72779587155958</v>
      </c>
      <c r="X1186" t="s">
        <v>1664</v>
      </c>
      <c r="Y1186" t="s">
        <v>1594</v>
      </c>
      <c r="Z1186" t="str">
        <f t="shared" si="466"/>
        <v>Nov</v>
      </c>
      <c r="AA1186" s="6">
        <f t="shared" si="475"/>
        <v>0</v>
      </c>
      <c r="AB1186" s="6">
        <f t="shared" si="475"/>
        <v>0</v>
      </c>
      <c r="AC1186" s="6">
        <f t="shared" si="475"/>
        <v>5</v>
      </c>
      <c r="AD1186" s="6">
        <f t="shared" si="475"/>
        <v>0</v>
      </c>
      <c r="AE1186" s="6">
        <f t="shared" si="475"/>
        <v>0</v>
      </c>
      <c r="AF1186" s="6">
        <f t="shared" si="467"/>
        <v>5</v>
      </c>
      <c r="AG1186" s="6">
        <f t="shared" si="468"/>
        <v>0</v>
      </c>
      <c r="AH1186" s="14" t="str">
        <f>LEFT(X1186,2)&amp;"."&amp;VLOOKUP(MID(X1186,4,3),'Data validation'!$A$1:$B$12,2,FALSE)&amp;".2025"</f>
        <v>21.11.2025</v>
      </c>
      <c r="AI1186">
        <f t="shared" si="469"/>
        <v>47</v>
      </c>
      <c r="AJ1186" t="str">
        <f>H1186&amp;"."&amp;VLOOKUP(I1186,'Data validation'!$A$1:$B$12,2,FALSE)&amp;".2026"</f>
        <v>17.07.2026</v>
      </c>
      <c r="AK1186">
        <f t="shared" si="470"/>
        <v>29</v>
      </c>
      <c r="AL1186" t="e">
        <f>VLOOKUP(E1186,[2]Sheet1!$A:$B,2,FALSE)</f>
        <v>#N/A</v>
      </c>
    </row>
    <row r="1187" spans="1:38" x14ac:dyDescent="0.25">
      <c r="A1187" t="str">
        <f>VLOOKUP(Q1187,'Data validation'!$K$2:$L$50,2,FALSE)</f>
        <v>TO</v>
      </c>
      <c r="B1187">
        <f t="shared" si="456"/>
        <v>0</v>
      </c>
      <c r="C1187">
        <f t="shared" si="457"/>
        <v>0</v>
      </c>
      <c r="D1187">
        <f t="shared" si="458"/>
        <v>5</v>
      </c>
      <c r="E1187">
        <v>8736</v>
      </c>
      <c r="F1187" t="s">
        <v>8356</v>
      </c>
      <c r="G1187" t="s">
        <v>94</v>
      </c>
      <c r="H1187" t="str">
        <f t="shared" si="459"/>
        <v>27</v>
      </c>
      <c r="I1187" t="str">
        <f t="shared" si="460"/>
        <v>Jul</v>
      </c>
      <c r="J1187" t="s">
        <v>135</v>
      </c>
      <c r="K1187" t="str">
        <f t="shared" si="461"/>
        <v>01</v>
      </c>
      <c r="L1187" t="str">
        <f t="shared" si="462"/>
        <v>Aug</v>
      </c>
      <c r="M1187">
        <v>5</v>
      </c>
      <c r="N1187">
        <f t="shared" si="463"/>
        <v>-26</v>
      </c>
      <c r="O1187">
        <f t="shared" si="464"/>
        <v>4</v>
      </c>
      <c r="P1187">
        <f t="shared" si="465"/>
        <v>0</v>
      </c>
      <c r="Q1187" t="s">
        <v>56</v>
      </c>
      <c r="R1187" t="s">
        <v>63</v>
      </c>
      <c r="S1187">
        <v>3</v>
      </c>
      <c r="T1187">
        <v>1</v>
      </c>
      <c r="U1187" s="2">
        <f>SUMIFS(Novoton!L:L,Novoton!D:D,'Резервации 2026'!E1187)</f>
        <v>1845.8145625</v>
      </c>
      <c r="V1187" s="2">
        <f>+U1187/M1187</f>
        <v>369.1629125</v>
      </c>
      <c r="X1187" t="s">
        <v>1789</v>
      </c>
      <c r="Y1187" t="s">
        <v>1718</v>
      </c>
      <c r="Z1187" t="str">
        <f t="shared" si="466"/>
        <v>Nov</v>
      </c>
      <c r="AA1187" s="6">
        <f t="shared" si="475"/>
        <v>0</v>
      </c>
      <c r="AB1187" s="6">
        <f t="shared" si="475"/>
        <v>0</v>
      </c>
      <c r="AC1187" s="6">
        <f t="shared" si="475"/>
        <v>4</v>
      </c>
      <c r="AD1187" s="6">
        <f t="shared" si="475"/>
        <v>0</v>
      </c>
      <c r="AE1187" s="6">
        <f t="shared" si="475"/>
        <v>0</v>
      </c>
      <c r="AF1187" s="6">
        <f t="shared" si="467"/>
        <v>4</v>
      </c>
      <c r="AG1187" s="6">
        <f t="shared" si="468"/>
        <v>-1</v>
      </c>
      <c r="AH1187" s="14" t="str">
        <f>LEFT(X1187,2)&amp;"."&amp;VLOOKUP(MID(X1187,4,3),'Data validation'!$A$1:$B$12,2,FALSE)&amp;".2025"</f>
        <v>24.11.2025</v>
      </c>
      <c r="AI1187">
        <f t="shared" si="469"/>
        <v>48</v>
      </c>
      <c r="AJ1187" t="str">
        <f>H1187&amp;"."&amp;VLOOKUP(I1187,'Data validation'!$A$1:$B$12,2,FALSE)&amp;".2026"</f>
        <v>27.07.2026</v>
      </c>
      <c r="AK1187">
        <f t="shared" si="470"/>
        <v>31</v>
      </c>
      <c r="AL1187" t="e">
        <f>VLOOKUP(E1187,[2]Sheet1!$A:$B,2,FALSE)</f>
        <v>#N/A</v>
      </c>
    </row>
    <row r="1188" spans="1:38" x14ac:dyDescent="0.25">
      <c r="A1188" t="str">
        <f>VLOOKUP(Q1188,'Data validation'!$K$2:$L$50,2,FALSE)</f>
        <v>TO</v>
      </c>
      <c r="B1188">
        <f t="shared" si="456"/>
        <v>0</v>
      </c>
      <c r="C1188">
        <f t="shared" si="457"/>
        <v>0</v>
      </c>
      <c r="D1188">
        <f t="shared" si="458"/>
        <v>5</v>
      </c>
      <c r="E1188">
        <v>8719</v>
      </c>
      <c r="F1188" t="s">
        <v>8357</v>
      </c>
      <c r="G1188" t="s">
        <v>513</v>
      </c>
      <c r="H1188" t="str">
        <f t="shared" si="459"/>
        <v>29</v>
      </c>
      <c r="I1188" t="str">
        <f t="shared" si="460"/>
        <v>Jul</v>
      </c>
      <c r="J1188" t="s">
        <v>340</v>
      </c>
      <c r="K1188" t="str">
        <f t="shared" si="461"/>
        <v>03</v>
      </c>
      <c r="L1188" t="str">
        <f t="shared" si="462"/>
        <v>Aug</v>
      </c>
      <c r="M1188">
        <v>5</v>
      </c>
      <c r="N1188">
        <f t="shared" si="463"/>
        <v>-26</v>
      </c>
      <c r="O1188">
        <f t="shared" si="464"/>
        <v>2</v>
      </c>
      <c r="P1188">
        <f t="shared" si="465"/>
        <v>2</v>
      </c>
      <c r="Q1188" t="s">
        <v>81</v>
      </c>
      <c r="R1188" t="s">
        <v>20</v>
      </c>
      <c r="S1188">
        <v>2</v>
      </c>
      <c r="T1188">
        <v>2</v>
      </c>
      <c r="U1188" s="2">
        <f>SUMIFS(SLR!L:L,SLR!D:D,'Резервации 2026'!E1188)</f>
        <v>1709.1020455</v>
      </c>
      <c r="V1188" s="2">
        <f>+U1188/M1188</f>
        <v>341.82040910000001</v>
      </c>
      <c r="W1188" t="s">
        <v>262</v>
      </c>
      <c r="X1188" t="s">
        <v>1755</v>
      </c>
      <c r="Y1188" t="s">
        <v>1739</v>
      </c>
      <c r="Z1188" t="str">
        <f t="shared" si="466"/>
        <v>Nov</v>
      </c>
      <c r="AA1188" s="6">
        <f t="shared" si="475"/>
        <v>0</v>
      </c>
      <c r="AB1188" s="6">
        <f t="shared" si="475"/>
        <v>0</v>
      </c>
      <c r="AC1188" s="6">
        <f t="shared" si="475"/>
        <v>2</v>
      </c>
      <c r="AD1188" s="6">
        <f t="shared" si="475"/>
        <v>2</v>
      </c>
      <c r="AE1188" s="6">
        <f t="shared" si="475"/>
        <v>0</v>
      </c>
      <c r="AF1188" s="6">
        <f t="shared" si="467"/>
        <v>4</v>
      </c>
      <c r="AG1188" s="6">
        <f t="shared" si="468"/>
        <v>-1</v>
      </c>
      <c r="AH1188" s="14" t="str">
        <f>LEFT(X1188,2)&amp;"."&amp;VLOOKUP(MID(X1188,4,3),'Data validation'!$A$1:$B$12,2,FALSE)&amp;".2025"</f>
        <v>23.11.2025</v>
      </c>
      <c r="AI1188">
        <f t="shared" si="469"/>
        <v>48</v>
      </c>
      <c r="AJ1188" t="str">
        <f>H1188&amp;"."&amp;VLOOKUP(I1188,'Data validation'!$A$1:$B$12,2,FALSE)&amp;".2026"</f>
        <v>29.07.2026</v>
      </c>
      <c r="AK1188">
        <f t="shared" si="470"/>
        <v>31</v>
      </c>
      <c r="AL1188" t="e">
        <f>VLOOKUP(E1188,[2]Sheet1!$A:$B,2,FALSE)</f>
        <v>#N/A</v>
      </c>
    </row>
    <row r="1189" spans="1:38" x14ac:dyDescent="0.25">
      <c r="A1189" t="str">
        <f>VLOOKUP(Q1189,'Data validation'!$K$2:$L$50,2,FALSE)</f>
        <v>TO</v>
      </c>
      <c r="B1189">
        <f t="shared" si="456"/>
        <v>0</v>
      </c>
      <c r="C1189">
        <f t="shared" si="457"/>
        <v>0</v>
      </c>
      <c r="D1189">
        <f t="shared" si="458"/>
        <v>6</v>
      </c>
      <c r="E1189">
        <v>8906</v>
      </c>
      <c r="F1189" t="s">
        <v>8358</v>
      </c>
      <c r="G1189" t="s">
        <v>558</v>
      </c>
      <c r="H1189" t="str">
        <f t="shared" si="459"/>
        <v>16</v>
      </c>
      <c r="I1189" t="str">
        <f t="shared" si="460"/>
        <v>Jul</v>
      </c>
      <c r="J1189" t="s">
        <v>538</v>
      </c>
      <c r="K1189" t="str">
        <f t="shared" si="461"/>
        <v>22</v>
      </c>
      <c r="L1189" t="str">
        <f t="shared" si="462"/>
        <v>Jul</v>
      </c>
      <c r="M1189">
        <v>6</v>
      </c>
      <c r="N1189">
        <f t="shared" si="463"/>
        <v>6</v>
      </c>
      <c r="O1189">
        <f t="shared" si="464"/>
        <v>0</v>
      </c>
      <c r="P1189">
        <f t="shared" si="465"/>
        <v>0</v>
      </c>
      <c r="Q1189" t="s">
        <v>116</v>
      </c>
      <c r="R1189" t="s">
        <v>48</v>
      </c>
      <c r="S1189">
        <v>2</v>
      </c>
      <c r="T1189">
        <v>2</v>
      </c>
      <c r="U1189" s="2">
        <f>SUMIFS(Solvex!L:L,Solvex!D:D,'Резервации 2026'!E1189)</f>
        <v>2519.2655063999996</v>
      </c>
      <c r="V1189" s="2">
        <f>+U1189/M1189</f>
        <v>419.87758439999993</v>
      </c>
      <c r="W1189" t="s">
        <v>691</v>
      </c>
      <c r="X1189" t="s">
        <v>2945</v>
      </c>
      <c r="Y1189" t="s">
        <v>3212</v>
      </c>
      <c r="Z1189" t="str">
        <f t="shared" si="466"/>
        <v>Nov</v>
      </c>
      <c r="AA1189" s="6">
        <f t="shared" si="475"/>
        <v>0</v>
      </c>
      <c r="AB1189" s="6">
        <f t="shared" si="475"/>
        <v>0</v>
      </c>
      <c r="AC1189" s="6">
        <f t="shared" si="475"/>
        <v>6</v>
      </c>
      <c r="AD1189" s="6">
        <f t="shared" si="475"/>
        <v>0</v>
      </c>
      <c r="AE1189" s="6">
        <f t="shared" si="475"/>
        <v>0</v>
      </c>
      <c r="AF1189" s="6">
        <f t="shared" si="467"/>
        <v>6</v>
      </c>
      <c r="AG1189" s="6">
        <f t="shared" si="468"/>
        <v>0</v>
      </c>
      <c r="AH1189" s="14" t="str">
        <f>LEFT(X1189,2)&amp;"."&amp;VLOOKUP(MID(X1189,4,3),'Data validation'!$A$1:$B$12,2,FALSE)&amp;".2025"</f>
        <v>28.11.2025</v>
      </c>
      <c r="AI1189">
        <f t="shared" si="469"/>
        <v>48</v>
      </c>
      <c r="AJ1189" t="str">
        <f>H1189&amp;"."&amp;VLOOKUP(I1189,'Data validation'!$A$1:$B$12,2,FALSE)&amp;".2026"</f>
        <v>16.07.2026</v>
      </c>
      <c r="AK1189">
        <f t="shared" si="470"/>
        <v>29</v>
      </c>
      <c r="AL1189" t="e">
        <f>VLOOKUP(E1189,[2]Sheet1!$A:$B,2,FALSE)</f>
        <v>#N/A</v>
      </c>
    </row>
    <row r="1190" spans="1:38" x14ac:dyDescent="0.25">
      <c r="A1190" t="str">
        <f>VLOOKUP(Q1190,'Data validation'!$K$2:$L$50,2,FALSE)</f>
        <v>TO</v>
      </c>
      <c r="B1190">
        <f t="shared" si="456"/>
        <v>0</v>
      </c>
      <c r="C1190">
        <f t="shared" si="457"/>
        <v>5</v>
      </c>
      <c r="D1190">
        <f t="shared" si="458"/>
        <v>0</v>
      </c>
      <c r="E1190">
        <v>8539</v>
      </c>
      <c r="F1190" t="s">
        <v>8359</v>
      </c>
      <c r="G1190" t="s">
        <v>120</v>
      </c>
      <c r="H1190" t="str">
        <f t="shared" si="459"/>
        <v>02</v>
      </c>
      <c r="I1190" t="str">
        <f t="shared" si="460"/>
        <v>Jul</v>
      </c>
      <c r="J1190" t="s">
        <v>72</v>
      </c>
      <c r="K1190" t="str">
        <f t="shared" si="461"/>
        <v>07</v>
      </c>
      <c r="L1190" t="str">
        <f t="shared" si="462"/>
        <v>Jul</v>
      </c>
      <c r="M1190">
        <v>5</v>
      </c>
      <c r="N1190">
        <f t="shared" si="463"/>
        <v>5</v>
      </c>
      <c r="O1190">
        <f t="shared" si="464"/>
        <v>0</v>
      </c>
      <c r="P1190">
        <f t="shared" si="465"/>
        <v>0</v>
      </c>
      <c r="Q1190" t="s">
        <v>158</v>
      </c>
      <c r="R1190" t="s">
        <v>17</v>
      </c>
      <c r="S1190">
        <v>3</v>
      </c>
      <c r="T1190">
        <v>1</v>
      </c>
      <c r="U1190" s="2">
        <f>SUMIFS(DTS!L:L,DTS!D:D,'Резервации 2026'!E1190)</f>
        <v>1627.8373089999998</v>
      </c>
      <c r="V1190" s="2">
        <f>+U1190/M1190</f>
        <v>325.56746179999993</v>
      </c>
      <c r="W1190" t="s">
        <v>262</v>
      </c>
      <c r="X1190" t="s">
        <v>1310</v>
      </c>
      <c r="Y1190" t="s">
        <v>1138</v>
      </c>
      <c r="Z1190" t="str">
        <f t="shared" si="466"/>
        <v>Nov</v>
      </c>
      <c r="AA1190" s="6">
        <f t="shared" si="475"/>
        <v>0</v>
      </c>
      <c r="AB1190" s="6">
        <f t="shared" si="475"/>
        <v>0</v>
      </c>
      <c r="AC1190" s="6">
        <f t="shared" si="475"/>
        <v>5</v>
      </c>
      <c r="AD1190" s="6">
        <f t="shared" si="475"/>
        <v>0</v>
      </c>
      <c r="AE1190" s="6">
        <f t="shared" si="475"/>
        <v>0</v>
      </c>
      <c r="AF1190" s="6">
        <f t="shared" si="467"/>
        <v>5</v>
      </c>
      <c r="AG1190" s="6">
        <f t="shared" si="468"/>
        <v>0</v>
      </c>
      <c r="AH1190" s="14" t="str">
        <f>LEFT(X1190,2)&amp;"."&amp;VLOOKUP(MID(X1190,4,3),'Data validation'!$A$1:$B$12,2,FALSE)&amp;".2025"</f>
        <v>17.11.2025</v>
      </c>
      <c r="AI1190">
        <f t="shared" si="469"/>
        <v>47</v>
      </c>
      <c r="AJ1190" t="str">
        <f>H1190&amp;"."&amp;VLOOKUP(I1190,'Data validation'!$A$1:$B$12,2,FALSE)&amp;".2026"</f>
        <v>02.07.2026</v>
      </c>
      <c r="AK1190">
        <f t="shared" si="470"/>
        <v>27</v>
      </c>
      <c r="AL1190" t="e">
        <f>VLOOKUP(E1190,[2]Sheet1!$A:$B,2,FALSE)</f>
        <v>#N/A</v>
      </c>
    </row>
    <row r="1191" spans="1:38" x14ac:dyDescent="0.25">
      <c r="A1191" t="str">
        <f>VLOOKUP(Q1191,'Data validation'!$K$2:$L$50,2,FALSE)</f>
        <v>INDIVIDUAL</v>
      </c>
      <c r="B1191">
        <f t="shared" si="456"/>
        <v>0</v>
      </c>
      <c r="C1191">
        <f t="shared" si="457"/>
        <v>0</v>
      </c>
      <c r="D1191">
        <f t="shared" si="458"/>
        <v>5</v>
      </c>
      <c r="E1191">
        <v>8879</v>
      </c>
      <c r="F1191" t="s">
        <v>7721</v>
      </c>
      <c r="G1191" t="s">
        <v>33</v>
      </c>
      <c r="H1191" t="str">
        <f t="shared" si="459"/>
        <v>18</v>
      </c>
      <c r="I1191" t="str">
        <f t="shared" si="460"/>
        <v>Jul</v>
      </c>
      <c r="J1191" t="s">
        <v>528</v>
      </c>
      <c r="K1191" t="str">
        <f t="shared" si="461"/>
        <v>23</v>
      </c>
      <c r="L1191" t="str">
        <f t="shared" si="462"/>
        <v>Jul</v>
      </c>
      <c r="M1191">
        <v>5</v>
      </c>
      <c r="N1191">
        <f t="shared" si="463"/>
        <v>5</v>
      </c>
      <c r="O1191">
        <f t="shared" si="464"/>
        <v>0</v>
      </c>
      <c r="P1191">
        <f t="shared" si="465"/>
        <v>0</v>
      </c>
      <c r="Q1191" t="s">
        <v>24</v>
      </c>
      <c r="R1191" t="s">
        <v>63</v>
      </c>
      <c r="S1191">
        <v>3</v>
      </c>
      <c r="T1191">
        <v>0</v>
      </c>
      <c r="U1191" s="2">
        <v>2215.560635321101</v>
      </c>
      <c r="V1191" s="2">
        <v>443.11212706422015</v>
      </c>
      <c r="X1191" t="s">
        <v>2884</v>
      </c>
      <c r="Y1191" t="s">
        <v>2084</v>
      </c>
      <c r="Z1191" t="str">
        <f t="shared" si="466"/>
        <v>Nov</v>
      </c>
      <c r="AA1191" s="6">
        <f t="shared" si="475"/>
        <v>0</v>
      </c>
      <c r="AB1191" s="6">
        <f t="shared" si="475"/>
        <v>0</v>
      </c>
      <c r="AC1191" s="6">
        <f t="shared" si="475"/>
        <v>5</v>
      </c>
      <c r="AD1191" s="6">
        <f t="shared" si="475"/>
        <v>0</v>
      </c>
      <c r="AE1191" s="6">
        <f t="shared" si="475"/>
        <v>0</v>
      </c>
      <c r="AF1191" s="6">
        <f t="shared" si="467"/>
        <v>5</v>
      </c>
      <c r="AG1191" s="6">
        <f t="shared" si="468"/>
        <v>0</v>
      </c>
      <c r="AH1191" s="14" t="str">
        <f>LEFT(X1191,2)&amp;"."&amp;VLOOKUP(MID(X1191,4,3),'Data validation'!$A$1:$B$12,2,FALSE)&amp;".2025"</f>
        <v>27.11.2025</v>
      </c>
      <c r="AI1191">
        <f t="shared" si="469"/>
        <v>48</v>
      </c>
      <c r="AJ1191" t="str">
        <f>H1191&amp;"."&amp;VLOOKUP(I1191,'Data validation'!$A$1:$B$12,2,FALSE)&amp;".2026"</f>
        <v>18.07.2026</v>
      </c>
      <c r="AK1191">
        <f t="shared" si="470"/>
        <v>29</v>
      </c>
      <c r="AL1191" t="e">
        <f>VLOOKUP(E1191,[2]Sheet1!$A:$B,2,FALSE)</f>
        <v>#N/A</v>
      </c>
    </row>
    <row r="1192" spans="1:38" x14ac:dyDescent="0.25">
      <c r="A1192" t="str">
        <f>VLOOKUP(Q1192,'Data validation'!$K$2:$L$50,2,FALSE)</f>
        <v>TO</v>
      </c>
      <c r="B1192">
        <f t="shared" si="456"/>
        <v>0</v>
      </c>
      <c r="C1192">
        <f t="shared" si="457"/>
        <v>0</v>
      </c>
      <c r="D1192">
        <f t="shared" si="458"/>
        <v>6</v>
      </c>
      <c r="E1192">
        <v>8393</v>
      </c>
      <c r="F1192" t="s">
        <v>8061</v>
      </c>
      <c r="G1192" t="s">
        <v>155</v>
      </c>
      <c r="H1192" t="str">
        <f t="shared" si="459"/>
        <v>19</v>
      </c>
      <c r="I1192" t="str">
        <f t="shared" si="460"/>
        <v>Jul</v>
      </c>
      <c r="J1192" t="s">
        <v>107</v>
      </c>
      <c r="K1192" t="str">
        <f t="shared" si="461"/>
        <v>25</v>
      </c>
      <c r="L1192" t="str">
        <f t="shared" si="462"/>
        <v>Jul</v>
      </c>
      <c r="M1192">
        <v>6</v>
      </c>
      <c r="N1192">
        <f t="shared" si="463"/>
        <v>6</v>
      </c>
      <c r="O1192">
        <f t="shared" si="464"/>
        <v>0</v>
      </c>
      <c r="P1192">
        <f t="shared" si="465"/>
        <v>0</v>
      </c>
      <c r="Q1192" t="s">
        <v>158</v>
      </c>
      <c r="R1192" t="s">
        <v>25</v>
      </c>
      <c r="S1192">
        <v>2</v>
      </c>
      <c r="T1192">
        <v>0</v>
      </c>
      <c r="U1192" s="2">
        <f>SUMIFS(DTS!L:L,DTS!D:D,'Резервации 2026'!E1192)</f>
        <v>1666.6018595999999</v>
      </c>
      <c r="V1192" s="2">
        <f>+U1192/M1192</f>
        <v>277.76697659999996</v>
      </c>
      <c r="X1192" t="s">
        <v>956</v>
      </c>
      <c r="Y1192" t="s">
        <v>768</v>
      </c>
      <c r="Z1192" t="str">
        <f t="shared" si="466"/>
        <v>Nov</v>
      </c>
      <c r="AA1192" s="6">
        <f t="shared" si="475"/>
        <v>0</v>
      </c>
      <c r="AB1192" s="6">
        <f t="shared" si="475"/>
        <v>0</v>
      </c>
      <c r="AC1192" s="6">
        <f t="shared" si="475"/>
        <v>6</v>
      </c>
      <c r="AD1192" s="6">
        <f t="shared" si="475"/>
        <v>0</v>
      </c>
      <c r="AE1192" s="6">
        <f t="shared" si="475"/>
        <v>0</v>
      </c>
      <c r="AF1192" s="6">
        <f t="shared" si="467"/>
        <v>6</v>
      </c>
      <c r="AG1192" s="6">
        <f t="shared" si="468"/>
        <v>0</v>
      </c>
      <c r="AH1192" s="14" t="str">
        <f>LEFT(X1192,2)&amp;"."&amp;VLOOKUP(MID(X1192,4,3),'Data validation'!$A$1:$B$12,2,FALSE)&amp;".2025"</f>
        <v>12.11.2025</v>
      </c>
      <c r="AI1192">
        <f t="shared" si="469"/>
        <v>46</v>
      </c>
      <c r="AJ1192" t="str">
        <f>H1192&amp;"."&amp;VLOOKUP(I1192,'Data validation'!$A$1:$B$12,2,FALSE)&amp;".2026"</f>
        <v>19.07.2026</v>
      </c>
      <c r="AK1192">
        <f t="shared" si="470"/>
        <v>30</v>
      </c>
      <c r="AL1192" t="e">
        <f>VLOOKUP(E1192,[2]Sheet1!$A:$B,2,FALSE)</f>
        <v>#N/A</v>
      </c>
    </row>
    <row r="1193" spans="1:38" x14ac:dyDescent="0.25">
      <c r="A1193" t="str">
        <f>VLOOKUP(Q1193,'Data validation'!$K$2:$L$50,2,FALSE)</f>
        <v>TO</v>
      </c>
      <c r="B1193">
        <f t="shared" si="456"/>
        <v>0</v>
      </c>
      <c r="C1193">
        <f t="shared" si="457"/>
        <v>0</v>
      </c>
      <c r="D1193">
        <f t="shared" si="458"/>
        <v>5</v>
      </c>
      <c r="E1193">
        <v>8718</v>
      </c>
      <c r="F1193" t="s">
        <v>8360</v>
      </c>
      <c r="G1193" t="s">
        <v>513</v>
      </c>
      <c r="H1193" t="str">
        <f t="shared" si="459"/>
        <v>29</v>
      </c>
      <c r="I1193" t="str">
        <f t="shared" si="460"/>
        <v>Jul</v>
      </c>
      <c r="J1193" t="s">
        <v>340</v>
      </c>
      <c r="K1193" t="str">
        <f t="shared" si="461"/>
        <v>03</v>
      </c>
      <c r="L1193" t="str">
        <f t="shared" si="462"/>
        <v>Aug</v>
      </c>
      <c r="M1193">
        <v>5</v>
      </c>
      <c r="N1193">
        <f t="shared" si="463"/>
        <v>-26</v>
      </c>
      <c r="O1193">
        <f t="shared" si="464"/>
        <v>2</v>
      </c>
      <c r="P1193">
        <f t="shared" si="465"/>
        <v>2</v>
      </c>
      <c r="Q1193" t="s">
        <v>81</v>
      </c>
      <c r="R1193" t="s">
        <v>20</v>
      </c>
      <c r="S1193">
        <v>2</v>
      </c>
      <c r="T1193">
        <v>1</v>
      </c>
      <c r="U1193" s="2">
        <f>SUMIFS(SLR!L:L,SLR!D:D,'Резервации 2026'!E1193)</f>
        <v>1367.320753</v>
      </c>
      <c r="V1193" s="2">
        <f>+U1193/M1193</f>
        <v>273.46415059999998</v>
      </c>
      <c r="W1193" t="s">
        <v>262</v>
      </c>
      <c r="X1193" t="s">
        <v>1752</v>
      </c>
      <c r="Y1193" t="s">
        <v>1739</v>
      </c>
      <c r="Z1193" t="str">
        <f t="shared" si="466"/>
        <v>Nov</v>
      </c>
      <c r="AA1193" s="6">
        <f t="shared" si="475"/>
        <v>0</v>
      </c>
      <c r="AB1193" s="6">
        <f t="shared" si="475"/>
        <v>0</v>
      </c>
      <c r="AC1193" s="6">
        <f t="shared" si="475"/>
        <v>2</v>
      </c>
      <c r="AD1193" s="6">
        <f t="shared" si="475"/>
        <v>2</v>
      </c>
      <c r="AE1193" s="6">
        <f t="shared" si="475"/>
        <v>0</v>
      </c>
      <c r="AF1193" s="6">
        <f t="shared" si="467"/>
        <v>4</v>
      </c>
      <c r="AG1193" s="6">
        <f t="shared" si="468"/>
        <v>-1</v>
      </c>
      <c r="AH1193" s="14" t="str">
        <f>LEFT(X1193,2)&amp;"."&amp;VLOOKUP(MID(X1193,4,3),'Data validation'!$A$1:$B$12,2,FALSE)&amp;".2025"</f>
        <v>23.11.2025</v>
      </c>
      <c r="AI1193">
        <f t="shared" si="469"/>
        <v>48</v>
      </c>
      <c r="AJ1193" t="str">
        <f>H1193&amp;"."&amp;VLOOKUP(I1193,'Data validation'!$A$1:$B$12,2,FALSE)&amp;".2026"</f>
        <v>29.07.2026</v>
      </c>
      <c r="AK1193">
        <f t="shared" si="470"/>
        <v>31</v>
      </c>
      <c r="AL1193" t="e">
        <f>VLOOKUP(E1193,[2]Sheet1!$A:$B,2,FALSE)</f>
        <v>#N/A</v>
      </c>
    </row>
    <row r="1194" spans="1:38" x14ac:dyDescent="0.25">
      <c r="A1194" t="str">
        <f>VLOOKUP(Q1194,'Data validation'!$K$2:$L$50,2,FALSE)</f>
        <v>TO</v>
      </c>
      <c r="B1194">
        <f t="shared" si="456"/>
        <v>0</v>
      </c>
      <c r="C1194">
        <f t="shared" si="457"/>
        <v>5</v>
      </c>
      <c r="D1194">
        <f t="shared" si="458"/>
        <v>0</v>
      </c>
      <c r="E1194">
        <v>8187</v>
      </c>
      <c r="F1194" t="s">
        <v>8361</v>
      </c>
      <c r="G1194" t="s">
        <v>173</v>
      </c>
      <c r="H1194" t="str">
        <f t="shared" si="459"/>
        <v>06</v>
      </c>
      <c r="I1194" t="str">
        <f t="shared" si="460"/>
        <v>Jul</v>
      </c>
      <c r="J1194" t="s">
        <v>323</v>
      </c>
      <c r="K1194" t="str">
        <f t="shared" si="461"/>
        <v>11</v>
      </c>
      <c r="L1194" t="str">
        <f t="shared" si="462"/>
        <v>Jul</v>
      </c>
      <c r="M1194">
        <v>5</v>
      </c>
      <c r="N1194">
        <f t="shared" si="463"/>
        <v>5</v>
      </c>
      <c r="O1194">
        <f t="shared" si="464"/>
        <v>0</v>
      </c>
      <c r="P1194">
        <f t="shared" si="465"/>
        <v>0</v>
      </c>
      <c r="Q1194" t="s">
        <v>56</v>
      </c>
      <c r="R1194" t="s">
        <v>57</v>
      </c>
      <c r="S1194">
        <v>4</v>
      </c>
      <c r="T1194">
        <v>0</v>
      </c>
      <c r="U1194" s="2">
        <f>SUMIFS(Novoton!L:L,Novoton!D:D,'Резервации 2026'!E1194)</f>
        <v>2293.1911166999998</v>
      </c>
      <c r="V1194" s="2">
        <f t="shared" ref="V1194:V1195" si="478">+U1194/M1194</f>
        <v>458.63822333999997</v>
      </c>
      <c r="X1194" t="s">
        <v>449</v>
      </c>
      <c r="Y1194" t="s">
        <v>338</v>
      </c>
      <c r="Z1194" t="str">
        <f t="shared" si="466"/>
        <v>Nov</v>
      </c>
      <c r="AA1194" s="6">
        <f t="shared" si="475"/>
        <v>0</v>
      </c>
      <c r="AB1194" s="6">
        <f t="shared" si="475"/>
        <v>0</v>
      </c>
      <c r="AC1194" s="6">
        <f t="shared" si="475"/>
        <v>5</v>
      </c>
      <c r="AD1194" s="6">
        <f t="shared" si="475"/>
        <v>0</v>
      </c>
      <c r="AE1194" s="6">
        <f t="shared" si="475"/>
        <v>0</v>
      </c>
      <c r="AF1194" s="6">
        <f t="shared" si="467"/>
        <v>5</v>
      </c>
      <c r="AG1194" s="6">
        <f t="shared" si="468"/>
        <v>0</v>
      </c>
      <c r="AH1194" s="14" t="str">
        <f>LEFT(X1194,2)&amp;"."&amp;VLOOKUP(MID(X1194,4,3),'Data validation'!$A$1:$B$12,2,FALSE)&amp;".2025"</f>
        <v>07.11.2025</v>
      </c>
      <c r="AI1194">
        <f t="shared" si="469"/>
        <v>45</v>
      </c>
      <c r="AJ1194" t="str">
        <f>H1194&amp;"."&amp;VLOOKUP(I1194,'Data validation'!$A$1:$B$12,2,FALSE)&amp;".2026"</f>
        <v>06.07.2026</v>
      </c>
      <c r="AK1194">
        <f t="shared" si="470"/>
        <v>28</v>
      </c>
      <c r="AL1194" t="e">
        <f>VLOOKUP(E1194,[2]Sheet1!$A:$B,2,FALSE)</f>
        <v>#N/A</v>
      </c>
    </row>
    <row r="1195" spans="1:38" x14ac:dyDescent="0.25">
      <c r="A1195" t="str">
        <f>VLOOKUP(Q1195,'Data validation'!$K$2:$L$50,2,FALSE)</f>
        <v>TO</v>
      </c>
      <c r="B1195">
        <f t="shared" si="456"/>
        <v>0</v>
      </c>
      <c r="C1195">
        <f t="shared" si="457"/>
        <v>0</v>
      </c>
      <c r="D1195">
        <f t="shared" si="458"/>
        <v>6</v>
      </c>
      <c r="E1195">
        <v>8115</v>
      </c>
      <c r="F1195" t="s">
        <v>8362</v>
      </c>
      <c r="G1195" t="s">
        <v>85</v>
      </c>
      <c r="H1195" t="str">
        <f t="shared" si="459"/>
        <v>26</v>
      </c>
      <c r="I1195" t="str">
        <f t="shared" si="460"/>
        <v>Jul</v>
      </c>
      <c r="J1195" t="s">
        <v>135</v>
      </c>
      <c r="K1195" t="str">
        <f t="shared" si="461"/>
        <v>01</v>
      </c>
      <c r="L1195" t="str">
        <f t="shared" si="462"/>
        <v>Aug</v>
      </c>
      <c r="M1195">
        <v>6</v>
      </c>
      <c r="N1195">
        <f t="shared" si="463"/>
        <v>-25</v>
      </c>
      <c r="O1195">
        <f t="shared" si="464"/>
        <v>5</v>
      </c>
      <c r="P1195">
        <f t="shared" si="465"/>
        <v>0</v>
      </c>
      <c r="Q1195" t="s">
        <v>56</v>
      </c>
      <c r="R1195" t="s">
        <v>57</v>
      </c>
      <c r="S1195">
        <v>3</v>
      </c>
      <c r="T1195">
        <v>2</v>
      </c>
      <c r="U1195" s="2">
        <f>SUMIFS(Novoton!L:L,Novoton!D:D,'Резервации 2026'!E1195)</f>
        <v>3149.0818829999998</v>
      </c>
      <c r="V1195" s="2">
        <f t="shared" si="478"/>
        <v>524.84698049999997</v>
      </c>
      <c r="X1195" t="s">
        <v>265</v>
      </c>
      <c r="Y1195" t="s">
        <v>254</v>
      </c>
      <c r="Z1195" t="str">
        <f t="shared" si="466"/>
        <v>Oct</v>
      </c>
      <c r="AA1195" s="6">
        <f t="shared" si="475"/>
        <v>0</v>
      </c>
      <c r="AB1195" s="6">
        <f t="shared" si="475"/>
        <v>0</v>
      </c>
      <c r="AC1195" s="6">
        <f t="shared" si="475"/>
        <v>5</v>
      </c>
      <c r="AD1195" s="6">
        <f t="shared" si="475"/>
        <v>0</v>
      </c>
      <c r="AE1195" s="6">
        <f t="shared" si="475"/>
        <v>0</v>
      </c>
      <c r="AF1195" s="6">
        <f t="shared" si="467"/>
        <v>5</v>
      </c>
      <c r="AG1195" s="6">
        <f t="shared" si="468"/>
        <v>-1</v>
      </c>
      <c r="AH1195" s="14" t="str">
        <f>LEFT(X1195,2)&amp;"."&amp;VLOOKUP(MID(X1195,4,3),'Data validation'!$A$1:$B$12,2,FALSE)&amp;".2025"</f>
        <v>31.10.2025</v>
      </c>
      <c r="AI1195">
        <f t="shared" si="469"/>
        <v>44</v>
      </c>
      <c r="AJ1195" t="str">
        <f>H1195&amp;"."&amp;VLOOKUP(I1195,'Data validation'!$A$1:$B$12,2,FALSE)&amp;".2026"</f>
        <v>26.07.2026</v>
      </c>
      <c r="AK1195">
        <f t="shared" si="470"/>
        <v>31</v>
      </c>
      <c r="AL1195" t="e">
        <f>VLOOKUP(E1195,[2]Sheet1!$A:$B,2,FALSE)</f>
        <v>#N/A</v>
      </c>
    </row>
    <row r="1196" spans="1:38" x14ac:dyDescent="0.25">
      <c r="A1196" t="str">
        <f>VLOOKUP(Q1196,'Data validation'!$K$2:$L$50,2,FALSE)</f>
        <v>TO</v>
      </c>
      <c r="B1196">
        <f t="shared" si="456"/>
        <v>0</v>
      </c>
      <c r="C1196">
        <f t="shared" si="457"/>
        <v>5</v>
      </c>
      <c r="D1196">
        <f t="shared" si="458"/>
        <v>0</v>
      </c>
      <c r="E1196">
        <v>9016</v>
      </c>
      <c r="F1196" t="s">
        <v>8363</v>
      </c>
      <c r="G1196" t="s">
        <v>45</v>
      </c>
      <c r="H1196" t="str">
        <f t="shared" si="459"/>
        <v>04</v>
      </c>
      <c r="I1196" t="str">
        <f t="shared" si="460"/>
        <v>Jul</v>
      </c>
      <c r="J1196" t="s">
        <v>224</v>
      </c>
      <c r="K1196" t="str">
        <f t="shared" si="461"/>
        <v>09</v>
      </c>
      <c r="L1196" t="str">
        <f t="shared" si="462"/>
        <v>Jul</v>
      </c>
      <c r="M1196">
        <v>5</v>
      </c>
      <c r="N1196">
        <f t="shared" si="463"/>
        <v>5</v>
      </c>
      <c r="O1196">
        <f t="shared" si="464"/>
        <v>0</v>
      </c>
      <c r="P1196">
        <f t="shared" si="465"/>
        <v>0</v>
      </c>
      <c r="Q1196" t="s">
        <v>158</v>
      </c>
      <c r="R1196" t="s">
        <v>17</v>
      </c>
      <c r="S1196">
        <v>2</v>
      </c>
      <c r="T1196">
        <v>1</v>
      </c>
      <c r="U1196" s="2">
        <f>SUMIFS(DTS!L:L,DTS!D:D,'Резервации 2026'!E1196)</f>
        <v>1306.298857</v>
      </c>
      <c r="V1196" s="2">
        <f>+U1196/M1196</f>
        <v>261.25977139999998</v>
      </c>
      <c r="X1196" t="s">
        <v>3164</v>
      </c>
      <c r="Y1196" t="s">
        <v>3218</v>
      </c>
      <c r="Z1196" t="str">
        <f t="shared" si="466"/>
        <v>Dec</v>
      </c>
      <c r="AA1196" s="6">
        <f t="shared" si="475"/>
        <v>0</v>
      </c>
      <c r="AB1196" s="6">
        <f t="shared" si="475"/>
        <v>0</v>
      </c>
      <c r="AC1196" s="6">
        <f t="shared" si="475"/>
        <v>5</v>
      </c>
      <c r="AD1196" s="6">
        <f t="shared" si="475"/>
        <v>0</v>
      </c>
      <c r="AE1196" s="6">
        <f t="shared" si="475"/>
        <v>0</v>
      </c>
      <c r="AF1196" s="6">
        <f t="shared" si="467"/>
        <v>5</v>
      </c>
      <c r="AG1196" s="6">
        <f t="shared" si="468"/>
        <v>0</v>
      </c>
      <c r="AH1196" s="14" t="str">
        <f>LEFT(X1196,2)&amp;"."&amp;VLOOKUP(MID(X1196,4,3),'Data validation'!$A$1:$B$12,2,FALSE)&amp;".2025"</f>
        <v>04.12.2025</v>
      </c>
      <c r="AI1196">
        <f t="shared" si="469"/>
        <v>49</v>
      </c>
      <c r="AJ1196" t="str">
        <f>H1196&amp;"."&amp;VLOOKUP(I1196,'Data validation'!$A$1:$B$12,2,FALSE)&amp;".2026"</f>
        <v>04.07.2026</v>
      </c>
      <c r="AK1196">
        <f t="shared" si="470"/>
        <v>27</v>
      </c>
      <c r="AL1196" t="e">
        <f>VLOOKUP(E1196,[2]Sheet1!$A:$B,2,FALSE)</f>
        <v>#N/A</v>
      </c>
    </row>
    <row r="1197" spans="1:38" x14ac:dyDescent="0.25">
      <c r="A1197" t="str">
        <f>VLOOKUP(Q1197,'Data validation'!$K$2:$L$50,2,FALSE)</f>
        <v>TO</v>
      </c>
      <c r="B1197">
        <f t="shared" si="456"/>
        <v>0</v>
      </c>
      <c r="C1197">
        <f t="shared" si="457"/>
        <v>0</v>
      </c>
      <c r="D1197">
        <f t="shared" si="458"/>
        <v>5</v>
      </c>
      <c r="E1197">
        <v>8890</v>
      </c>
      <c r="F1197" t="s">
        <v>8364</v>
      </c>
      <c r="G1197" t="s">
        <v>32</v>
      </c>
      <c r="H1197" t="str">
        <f t="shared" si="459"/>
        <v>13</v>
      </c>
      <c r="I1197" t="str">
        <f t="shared" si="460"/>
        <v>Jul</v>
      </c>
      <c r="J1197" t="s">
        <v>33</v>
      </c>
      <c r="K1197" t="str">
        <f t="shared" si="461"/>
        <v>18</v>
      </c>
      <c r="L1197" t="str">
        <f t="shared" si="462"/>
        <v>Jul</v>
      </c>
      <c r="M1197">
        <v>5</v>
      </c>
      <c r="N1197">
        <f t="shared" si="463"/>
        <v>5</v>
      </c>
      <c r="O1197">
        <f t="shared" si="464"/>
        <v>0</v>
      </c>
      <c r="P1197">
        <f t="shared" si="465"/>
        <v>0</v>
      </c>
      <c r="Q1197" t="s">
        <v>162</v>
      </c>
      <c r="R1197" t="s">
        <v>17</v>
      </c>
      <c r="S1197">
        <v>2</v>
      </c>
      <c r="T1197">
        <v>1</v>
      </c>
      <c r="U1197" s="2">
        <f>SUMIFS(Magelan!L:L,Magelan!D:D,'Резервации 2026'!E1197)</f>
        <v>1446.1407019999999</v>
      </c>
      <c r="V1197" s="2">
        <f>+U1197/M1197</f>
        <v>289.22814039999997</v>
      </c>
      <c r="X1197" t="s">
        <v>2909</v>
      </c>
      <c r="Y1197" t="s">
        <v>3212</v>
      </c>
      <c r="Z1197" t="str">
        <f t="shared" si="466"/>
        <v>Nov</v>
      </c>
      <c r="AA1197" s="6">
        <f t="shared" si="475"/>
        <v>0</v>
      </c>
      <c r="AB1197" s="6">
        <f t="shared" si="475"/>
        <v>0</v>
      </c>
      <c r="AC1197" s="6">
        <f t="shared" si="475"/>
        <v>5</v>
      </c>
      <c r="AD1197" s="6">
        <f t="shared" si="475"/>
        <v>0</v>
      </c>
      <c r="AE1197" s="6">
        <f t="shared" si="475"/>
        <v>0</v>
      </c>
      <c r="AF1197" s="6">
        <f t="shared" si="467"/>
        <v>5</v>
      </c>
      <c r="AG1197" s="6">
        <f t="shared" si="468"/>
        <v>0</v>
      </c>
      <c r="AH1197" s="14" t="str">
        <f>LEFT(X1197,2)&amp;"."&amp;VLOOKUP(MID(X1197,4,3),'Data validation'!$A$1:$B$12,2,FALSE)&amp;".2025"</f>
        <v>28.11.2025</v>
      </c>
      <c r="AI1197">
        <f t="shared" si="469"/>
        <v>48</v>
      </c>
      <c r="AJ1197" t="str">
        <f>H1197&amp;"."&amp;VLOOKUP(I1197,'Data validation'!$A$1:$B$12,2,FALSE)&amp;".2026"</f>
        <v>13.07.2026</v>
      </c>
      <c r="AK1197">
        <f t="shared" si="470"/>
        <v>29</v>
      </c>
      <c r="AL1197" t="e">
        <f>VLOOKUP(E1197,[2]Sheet1!$A:$B,2,FALSE)</f>
        <v>#N/A</v>
      </c>
    </row>
    <row r="1198" spans="1:38" x14ac:dyDescent="0.25">
      <c r="A1198" t="str">
        <f>VLOOKUP(Q1198,'Data validation'!$K$2:$L$50,2,FALSE)</f>
        <v>TOPOLA SKIES</v>
      </c>
      <c r="B1198">
        <f t="shared" si="456"/>
        <v>0</v>
      </c>
      <c r="C1198">
        <f t="shared" si="457"/>
        <v>0</v>
      </c>
      <c r="D1198">
        <f t="shared" si="458"/>
        <v>5</v>
      </c>
      <c r="E1198">
        <v>9105</v>
      </c>
      <c r="F1198" t="s">
        <v>8365</v>
      </c>
      <c r="G1198" t="s">
        <v>33</v>
      </c>
      <c r="H1198" t="str">
        <f t="shared" si="459"/>
        <v>18</v>
      </c>
      <c r="I1198" t="str">
        <f t="shared" si="460"/>
        <v>Jul</v>
      </c>
      <c r="J1198" t="s">
        <v>528</v>
      </c>
      <c r="K1198" t="str">
        <f t="shared" si="461"/>
        <v>23</v>
      </c>
      <c r="L1198" t="str">
        <f t="shared" si="462"/>
        <v>Jul</v>
      </c>
      <c r="M1198">
        <v>5</v>
      </c>
      <c r="N1198">
        <f t="shared" si="463"/>
        <v>5</v>
      </c>
      <c r="O1198">
        <f t="shared" si="464"/>
        <v>0</v>
      </c>
      <c r="P1198">
        <f t="shared" si="465"/>
        <v>0</v>
      </c>
      <c r="Q1198" t="s">
        <v>35</v>
      </c>
      <c r="R1198" t="s">
        <v>63</v>
      </c>
      <c r="S1198">
        <v>3</v>
      </c>
      <c r="U1198" s="2">
        <v>2401.1850513761465</v>
      </c>
      <c r="V1198" s="2">
        <v>480.2370102752293</v>
      </c>
      <c r="X1198" t="s">
        <v>3455</v>
      </c>
      <c r="Y1198" t="s">
        <v>3454</v>
      </c>
      <c r="Z1198" t="str">
        <f t="shared" si="466"/>
        <v>Dec</v>
      </c>
      <c r="AA1198" s="6">
        <f t="shared" si="475"/>
        <v>0</v>
      </c>
      <c r="AB1198" s="6">
        <f t="shared" si="475"/>
        <v>0</v>
      </c>
      <c r="AC1198" s="6">
        <f t="shared" si="475"/>
        <v>5</v>
      </c>
      <c r="AD1198" s="6">
        <f t="shared" si="475"/>
        <v>0</v>
      </c>
      <c r="AE1198" s="6">
        <f t="shared" si="475"/>
        <v>0</v>
      </c>
      <c r="AF1198" s="6">
        <f t="shared" si="467"/>
        <v>5</v>
      </c>
      <c r="AG1198" s="6">
        <f t="shared" si="468"/>
        <v>0</v>
      </c>
      <c r="AH1198" s="14" t="str">
        <f>LEFT(X1198,2)&amp;"."&amp;VLOOKUP(MID(X1198,4,3),'Data validation'!$A$1:$B$12,2,FALSE)&amp;".2025"</f>
        <v>14.12.2025</v>
      </c>
      <c r="AI1198">
        <f t="shared" si="469"/>
        <v>51</v>
      </c>
      <c r="AJ1198" t="str">
        <f>H1198&amp;"."&amp;VLOOKUP(I1198,'Data validation'!$A$1:$B$12,2,FALSE)&amp;".2026"</f>
        <v>18.07.2026</v>
      </c>
      <c r="AK1198">
        <f t="shared" si="470"/>
        <v>29</v>
      </c>
      <c r="AL1198" t="e">
        <f>VLOOKUP(E1198,[2]Sheet1!$A:$B,2,FALSE)</f>
        <v>#N/A</v>
      </c>
    </row>
    <row r="1199" spans="1:38" x14ac:dyDescent="0.25">
      <c r="A1199" t="str">
        <f>VLOOKUP(Q1199,'Data validation'!$K$2:$L$50,2,FALSE)</f>
        <v>TO</v>
      </c>
      <c r="B1199">
        <f t="shared" si="456"/>
        <v>0</v>
      </c>
      <c r="C1199">
        <f t="shared" si="457"/>
        <v>0</v>
      </c>
      <c r="D1199">
        <f t="shared" si="458"/>
        <v>5</v>
      </c>
      <c r="E1199">
        <v>9197</v>
      </c>
      <c r="F1199" t="s">
        <v>8366</v>
      </c>
      <c r="G1199" t="s">
        <v>84</v>
      </c>
      <c r="H1199" t="str">
        <f t="shared" si="459"/>
        <v>20</v>
      </c>
      <c r="I1199" t="str">
        <f t="shared" si="460"/>
        <v>Jul</v>
      </c>
      <c r="J1199" t="s">
        <v>107</v>
      </c>
      <c r="K1199" t="str">
        <f t="shared" si="461"/>
        <v>25</v>
      </c>
      <c r="L1199" t="str">
        <f t="shared" si="462"/>
        <v>Jul</v>
      </c>
      <c r="M1199">
        <v>5</v>
      </c>
      <c r="N1199">
        <f t="shared" si="463"/>
        <v>5</v>
      </c>
      <c r="O1199">
        <f t="shared" si="464"/>
        <v>0</v>
      </c>
      <c r="P1199">
        <f t="shared" si="465"/>
        <v>0</v>
      </c>
      <c r="Q1199" t="s">
        <v>162</v>
      </c>
      <c r="R1199" t="s">
        <v>63</v>
      </c>
      <c r="S1199">
        <v>2</v>
      </c>
      <c r="T1199">
        <v>1</v>
      </c>
      <c r="U1199" s="2">
        <f>SUMIFS(Magelan!L:L,Magelan!D:D,'Резервации 2026'!E1199)</f>
        <v>1481.1500589999998</v>
      </c>
      <c r="V1199" s="2">
        <f t="shared" ref="V1199:V1200" si="479">+U1199/M1199</f>
        <v>296.23001179999994</v>
      </c>
      <c r="W1199" t="s">
        <v>262</v>
      </c>
      <c r="X1199" t="s">
        <v>3705</v>
      </c>
      <c r="Y1199" t="s">
        <v>3702</v>
      </c>
      <c r="Z1199" t="str">
        <f t="shared" si="466"/>
        <v>Dec</v>
      </c>
      <c r="AA1199" s="6">
        <f t="shared" si="475"/>
        <v>0</v>
      </c>
      <c r="AB1199" s="6">
        <f t="shared" si="475"/>
        <v>0</v>
      </c>
      <c r="AC1199" s="6">
        <f t="shared" si="475"/>
        <v>5</v>
      </c>
      <c r="AD1199" s="6">
        <f t="shared" si="475"/>
        <v>0</v>
      </c>
      <c r="AE1199" s="6">
        <f t="shared" si="475"/>
        <v>0</v>
      </c>
      <c r="AF1199" s="6">
        <f t="shared" si="467"/>
        <v>5</v>
      </c>
      <c r="AG1199" s="6">
        <f t="shared" si="468"/>
        <v>0</v>
      </c>
      <c r="AH1199" s="14" t="str">
        <f>LEFT(X1199,2)&amp;"."&amp;VLOOKUP(MID(X1199,4,3),'Data validation'!$A$1:$B$12,2,FALSE)&amp;".2025"</f>
        <v>27.12.2025</v>
      </c>
      <c r="AI1199">
        <f t="shared" si="469"/>
        <v>52</v>
      </c>
      <c r="AJ1199" t="str">
        <f>H1199&amp;"."&amp;VLOOKUP(I1199,'Data validation'!$A$1:$B$12,2,FALSE)&amp;".2026"</f>
        <v>20.07.2026</v>
      </c>
      <c r="AK1199">
        <f t="shared" si="470"/>
        <v>30</v>
      </c>
      <c r="AL1199" t="e">
        <f>VLOOKUP(E1199,[2]Sheet1!$A:$B,2,FALSE)</f>
        <v>#N/A</v>
      </c>
    </row>
    <row r="1200" spans="1:38" x14ac:dyDescent="0.25">
      <c r="A1200" t="str">
        <f>VLOOKUP(Q1200,'Data validation'!$K$2:$L$50,2,FALSE)</f>
        <v>TO</v>
      </c>
      <c r="B1200">
        <f t="shared" si="456"/>
        <v>0</v>
      </c>
      <c r="C1200">
        <f t="shared" si="457"/>
        <v>5</v>
      </c>
      <c r="D1200">
        <f t="shared" si="458"/>
        <v>0</v>
      </c>
      <c r="E1200">
        <v>9322</v>
      </c>
      <c r="F1200" t="s">
        <v>8367</v>
      </c>
      <c r="G1200" t="s">
        <v>173</v>
      </c>
      <c r="H1200" t="str">
        <f t="shared" si="459"/>
        <v>06</v>
      </c>
      <c r="I1200" t="str">
        <f t="shared" si="460"/>
        <v>Jul</v>
      </c>
      <c r="J1200" t="s">
        <v>323</v>
      </c>
      <c r="K1200" t="str">
        <f t="shared" si="461"/>
        <v>11</v>
      </c>
      <c r="L1200" t="str">
        <f t="shared" si="462"/>
        <v>Jul</v>
      </c>
      <c r="M1200">
        <v>5</v>
      </c>
      <c r="N1200">
        <f t="shared" si="463"/>
        <v>5</v>
      </c>
      <c r="O1200">
        <f t="shared" si="464"/>
        <v>0</v>
      </c>
      <c r="P1200">
        <f t="shared" si="465"/>
        <v>0</v>
      </c>
      <c r="Q1200" t="s">
        <v>162</v>
      </c>
      <c r="R1200" t="s">
        <v>20</v>
      </c>
      <c r="S1200">
        <v>2</v>
      </c>
      <c r="T1200">
        <v>1</v>
      </c>
      <c r="U1200" s="2">
        <f>SUMIFS(Magelan!L:L,Magelan!D:D,'Резервации 2026'!E1200)</f>
        <v>1504.6982522000001</v>
      </c>
      <c r="V1200" s="2">
        <f t="shared" si="479"/>
        <v>300.93965044000004</v>
      </c>
      <c r="W1200" t="s">
        <v>262</v>
      </c>
      <c r="X1200" t="s">
        <v>4195</v>
      </c>
      <c r="Y1200" t="s">
        <v>4185</v>
      </c>
      <c r="Z1200" t="str">
        <f t="shared" si="466"/>
        <v>Jan</v>
      </c>
      <c r="AA1200" s="6">
        <f t="shared" si="475"/>
        <v>0</v>
      </c>
      <c r="AB1200" s="6">
        <f t="shared" si="475"/>
        <v>0</v>
      </c>
      <c r="AC1200" s="6">
        <f t="shared" si="475"/>
        <v>5</v>
      </c>
      <c r="AD1200" s="6">
        <f t="shared" si="475"/>
        <v>0</v>
      </c>
      <c r="AE1200" s="6">
        <f t="shared" si="475"/>
        <v>0</v>
      </c>
      <c r="AF1200" s="6">
        <f t="shared" si="467"/>
        <v>5</v>
      </c>
      <c r="AG1200" s="6">
        <f t="shared" si="468"/>
        <v>0</v>
      </c>
      <c r="AH1200" s="14" t="str">
        <f>LEFT(X1200,2)&amp;"."&amp;VLOOKUP(MID(X1200,4,3),'Data validation'!$A$1:$B$12,2,FALSE)&amp;".2025"</f>
        <v>02.01.2025</v>
      </c>
      <c r="AI1200">
        <f t="shared" si="469"/>
        <v>1</v>
      </c>
      <c r="AJ1200" t="str">
        <f>H1200&amp;"."&amp;VLOOKUP(I1200,'Data validation'!$A$1:$B$12,2,FALSE)&amp;".2026"</f>
        <v>06.07.2026</v>
      </c>
      <c r="AK1200">
        <f t="shared" si="470"/>
        <v>28</v>
      </c>
      <c r="AL1200" t="e">
        <f>VLOOKUP(E1200,[2]Sheet1!$A:$B,2,FALSE)</f>
        <v>#N/A</v>
      </c>
    </row>
    <row r="1201" spans="1:38" x14ac:dyDescent="0.25">
      <c r="A1201" t="str">
        <f>VLOOKUP(Q1201,'Data validation'!$K$2:$L$50,2,FALSE)</f>
        <v>TOPOLA SKIES</v>
      </c>
      <c r="B1201">
        <f t="shared" si="456"/>
        <v>0</v>
      </c>
      <c r="C1201">
        <f t="shared" si="457"/>
        <v>0</v>
      </c>
      <c r="D1201">
        <f t="shared" si="458"/>
        <v>5</v>
      </c>
      <c r="E1201">
        <v>8434</v>
      </c>
      <c r="F1201" t="s">
        <v>8368</v>
      </c>
      <c r="G1201" t="s">
        <v>84</v>
      </c>
      <c r="H1201" t="str">
        <f t="shared" si="459"/>
        <v>20</v>
      </c>
      <c r="I1201" t="str">
        <f t="shared" si="460"/>
        <v>Jul</v>
      </c>
      <c r="J1201" t="s">
        <v>107</v>
      </c>
      <c r="K1201" t="str">
        <f t="shared" si="461"/>
        <v>25</v>
      </c>
      <c r="L1201" t="str">
        <f t="shared" si="462"/>
        <v>Jul</v>
      </c>
      <c r="M1201">
        <v>5</v>
      </c>
      <c r="N1201">
        <f t="shared" si="463"/>
        <v>5</v>
      </c>
      <c r="O1201">
        <f t="shared" si="464"/>
        <v>0</v>
      </c>
      <c r="P1201">
        <f t="shared" si="465"/>
        <v>0</v>
      </c>
      <c r="Q1201" t="s">
        <v>35</v>
      </c>
      <c r="R1201" t="s">
        <v>25</v>
      </c>
      <c r="S1201">
        <v>2</v>
      </c>
      <c r="T1201">
        <v>1</v>
      </c>
      <c r="U1201" s="2">
        <v>1663.3526697247705</v>
      </c>
      <c r="V1201" s="2">
        <v>332.67053394495412</v>
      </c>
      <c r="X1201" t="s">
        <v>1047</v>
      </c>
      <c r="Y1201" t="s">
        <v>953</v>
      </c>
      <c r="Z1201" t="str">
        <f t="shared" si="466"/>
        <v>Nov</v>
      </c>
      <c r="AA1201" s="6">
        <f t="shared" si="475"/>
        <v>0</v>
      </c>
      <c r="AB1201" s="6">
        <f t="shared" si="475"/>
        <v>0</v>
      </c>
      <c r="AC1201" s="6">
        <f t="shared" si="475"/>
        <v>5</v>
      </c>
      <c r="AD1201" s="6">
        <f t="shared" si="475"/>
        <v>0</v>
      </c>
      <c r="AE1201" s="6">
        <f t="shared" si="475"/>
        <v>0</v>
      </c>
      <c r="AF1201" s="6">
        <f t="shared" si="467"/>
        <v>5</v>
      </c>
      <c r="AG1201" s="6">
        <f t="shared" si="468"/>
        <v>0</v>
      </c>
      <c r="AH1201" s="14" t="str">
        <f>LEFT(X1201,2)&amp;"."&amp;VLOOKUP(MID(X1201,4,3),'Data validation'!$A$1:$B$12,2,FALSE)&amp;".2025"</f>
        <v>12.11.2025</v>
      </c>
      <c r="AI1201">
        <f t="shared" si="469"/>
        <v>46</v>
      </c>
      <c r="AJ1201" t="str">
        <f>H1201&amp;"."&amp;VLOOKUP(I1201,'Data validation'!$A$1:$B$12,2,FALSE)&amp;".2026"</f>
        <v>20.07.2026</v>
      </c>
      <c r="AK1201">
        <f t="shared" si="470"/>
        <v>30</v>
      </c>
      <c r="AL1201" t="e">
        <f>VLOOKUP(E1201,[2]Sheet1!$A:$B,2,FALSE)</f>
        <v>#N/A</v>
      </c>
    </row>
    <row r="1202" spans="1:38" x14ac:dyDescent="0.25">
      <c r="A1202" t="str">
        <f>VLOOKUP(Q1202,'Data validation'!$K$2:$L$50,2,FALSE)</f>
        <v>TO</v>
      </c>
      <c r="B1202">
        <f t="shared" si="456"/>
        <v>0</v>
      </c>
      <c r="C1202">
        <f t="shared" si="457"/>
        <v>0</v>
      </c>
      <c r="D1202">
        <f t="shared" si="458"/>
        <v>7</v>
      </c>
      <c r="E1202">
        <v>9138</v>
      </c>
      <c r="F1202" t="s">
        <v>8133</v>
      </c>
      <c r="G1202" t="s">
        <v>495</v>
      </c>
      <c r="H1202" t="str">
        <f t="shared" si="459"/>
        <v>28</v>
      </c>
      <c r="I1202" t="str">
        <f t="shared" si="460"/>
        <v>Jul</v>
      </c>
      <c r="J1202" t="s">
        <v>160</v>
      </c>
      <c r="K1202" t="str">
        <f t="shared" si="461"/>
        <v>04</v>
      </c>
      <c r="L1202" t="str">
        <f t="shared" si="462"/>
        <v>Aug</v>
      </c>
      <c r="M1202">
        <v>7</v>
      </c>
      <c r="N1202">
        <f t="shared" si="463"/>
        <v>-24</v>
      </c>
      <c r="O1202">
        <f t="shared" si="464"/>
        <v>3</v>
      </c>
      <c r="P1202">
        <f t="shared" si="465"/>
        <v>3</v>
      </c>
      <c r="Q1202" t="s">
        <v>158</v>
      </c>
      <c r="R1202" t="s">
        <v>57</v>
      </c>
      <c r="S1202">
        <v>4</v>
      </c>
      <c r="T1202">
        <v>1</v>
      </c>
      <c r="U1202" s="2">
        <f>SUMIFS(DTS!L:L,DTS!D:D,'Резервации 2026'!E1202)</f>
        <v>3673.9288634999998</v>
      </c>
      <c r="V1202" s="2">
        <f>+U1202/M1202</f>
        <v>524.84698049999997</v>
      </c>
      <c r="W1202" t="s">
        <v>262</v>
      </c>
      <c r="X1202" t="s">
        <v>3618</v>
      </c>
      <c r="Y1202" t="s">
        <v>3614</v>
      </c>
      <c r="Z1202" t="str">
        <f t="shared" si="466"/>
        <v>Dec</v>
      </c>
      <c r="AA1202" s="6">
        <f t="shared" si="475"/>
        <v>0</v>
      </c>
      <c r="AB1202" s="6">
        <f t="shared" si="475"/>
        <v>0</v>
      </c>
      <c r="AC1202" s="6">
        <f t="shared" si="475"/>
        <v>3</v>
      </c>
      <c r="AD1202" s="6">
        <f t="shared" si="475"/>
        <v>3</v>
      </c>
      <c r="AE1202" s="6">
        <f t="shared" si="475"/>
        <v>0</v>
      </c>
      <c r="AF1202" s="6">
        <f t="shared" si="467"/>
        <v>6</v>
      </c>
      <c r="AG1202" s="6">
        <f t="shared" si="468"/>
        <v>-1</v>
      </c>
      <c r="AH1202" s="14" t="str">
        <f>LEFT(X1202,2)&amp;"."&amp;VLOOKUP(MID(X1202,4,3),'Data validation'!$A$1:$B$12,2,FALSE)&amp;".2025"</f>
        <v>18.12.2025</v>
      </c>
      <c r="AI1202">
        <f t="shared" si="469"/>
        <v>51</v>
      </c>
      <c r="AJ1202" t="str">
        <f>H1202&amp;"."&amp;VLOOKUP(I1202,'Data validation'!$A$1:$B$12,2,FALSE)&amp;".2026"</f>
        <v>28.07.2026</v>
      </c>
      <c r="AK1202">
        <f t="shared" si="470"/>
        <v>31</v>
      </c>
      <c r="AL1202" t="e">
        <f>VLOOKUP(E1202,[2]Sheet1!$A:$B,2,FALSE)</f>
        <v>#N/A</v>
      </c>
    </row>
    <row r="1203" spans="1:38" x14ac:dyDescent="0.25">
      <c r="A1203" t="str">
        <f>VLOOKUP(Q1203,'Data validation'!$K$2:$L$50,2,FALSE)</f>
        <v>TOPOLA SKIES</v>
      </c>
      <c r="B1203">
        <f t="shared" si="456"/>
        <v>0</v>
      </c>
      <c r="C1203">
        <f t="shared" si="457"/>
        <v>0</v>
      </c>
      <c r="D1203">
        <f t="shared" si="458"/>
        <v>5</v>
      </c>
      <c r="E1203">
        <v>9107</v>
      </c>
      <c r="F1203" t="s">
        <v>8369</v>
      </c>
      <c r="G1203" t="s">
        <v>33</v>
      </c>
      <c r="H1203" t="str">
        <f t="shared" si="459"/>
        <v>18</v>
      </c>
      <c r="I1203" t="str">
        <f t="shared" si="460"/>
        <v>Jul</v>
      </c>
      <c r="J1203" t="s">
        <v>528</v>
      </c>
      <c r="K1203" t="str">
        <f t="shared" si="461"/>
        <v>23</v>
      </c>
      <c r="L1203" t="str">
        <f t="shared" si="462"/>
        <v>Jul</v>
      </c>
      <c r="M1203">
        <v>5</v>
      </c>
      <c r="N1203">
        <f t="shared" si="463"/>
        <v>5</v>
      </c>
      <c r="O1203">
        <f t="shared" si="464"/>
        <v>0</v>
      </c>
      <c r="P1203">
        <f t="shared" si="465"/>
        <v>0</v>
      </c>
      <c r="Q1203" t="s">
        <v>35</v>
      </c>
      <c r="R1203" t="s">
        <v>110</v>
      </c>
      <c r="S1203">
        <v>4</v>
      </c>
      <c r="U1203" s="2">
        <v>3359.0034495412842</v>
      </c>
      <c r="V1203" s="2">
        <v>671.8006899082568</v>
      </c>
      <c r="X1203" t="s">
        <v>3456</v>
      </c>
      <c r="Y1203" t="s">
        <v>3454</v>
      </c>
      <c r="Z1203" t="str">
        <f t="shared" si="466"/>
        <v>Dec</v>
      </c>
      <c r="AA1203" s="6">
        <f t="shared" si="475"/>
        <v>0</v>
      </c>
      <c r="AB1203" s="6">
        <f t="shared" si="475"/>
        <v>0</v>
      </c>
      <c r="AC1203" s="6">
        <f t="shared" si="475"/>
        <v>5</v>
      </c>
      <c r="AD1203" s="6">
        <f t="shared" si="475"/>
        <v>0</v>
      </c>
      <c r="AE1203" s="6">
        <f t="shared" si="475"/>
        <v>0</v>
      </c>
      <c r="AF1203" s="6">
        <f t="shared" si="467"/>
        <v>5</v>
      </c>
      <c r="AG1203" s="6">
        <f t="shared" si="468"/>
        <v>0</v>
      </c>
      <c r="AH1203" s="14" t="str">
        <f>LEFT(X1203,2)&amp;"."&amp;VLOOKUP(MID(X1203,4,3),'Data validation'!$A$1:$B$12,2,FALSE)&amp;".2025"</f>
        <v>14.12.2025</v>
      </c>
      <c r="AI1203">
        <f t="shared" si="469"/>
        <v>51</v>
      </c>
      <c r="AJ1203" t="str">
        <f>H1203&amp;"."&amp;VLOOKUP(I1203,'Data validation'!$A$1:$B$12,2,FALSE)&amp;".2026"</f>
        <v>18.07.2026</v>
      </c>
      <c r="AK1203">
        <f t="shared" si="470"/>
        <v>29</v>
      </c>
      <c r="AL1203" t="e">
        <f>VLOOKUP(E1203,[2]Sheet1!$A:$B,2,FALSE)</f>
        <v>#N/A</v>
      </c>
    </row>
    <row r="1204" spans="1:38" x14ac:dyDescent="0.25">
      <c r="A1204" t="str">
        <f>VLOOKUP(Q1204,'Data validation'!$K$2:$L$50,2,FALSE)</f>
        <v>TO</v>
      </c>
      <c r="B1204">
        <f t="shared" si="456"/>
        <v>0</v>
      </c>
      <c r="C1204">
        <f t="shared" si="457"/>
        <v>6</v>
      </c>
      <c r="D1204">
        <f t="shared" si="458"/>
        <v>0</v>
      </c>
      <c r="E1204">
        <v>8741</v>
      </c>
      <c r="F1204" t="s">
        <v>8370</v>
      </c>
      <c r="G1204" t="s">
        <v>313</v>
      </c>
      <c r="H1204" t="str">
        <f t="shared" si="459"/>
        <v>05</v>
      </c>
      <c r="I1204" t="str">
        <f t="shared" si="460"/>
        <v>Jul</v>
      </c>
      <c r="J1204" t="s">
        <v>323</v>
      </c>
      <c r="K1204" t="str">
        <f t="shared" si="461"/>
        <v>11</v>
      </c>
      <c r="L1204" t="str">
        <f t="shared" si="462"/>
        <v>Jul</v>
      </c>
      <c r="M1204">
        <v>6</v>
      </c>
      <c r="N1204">
        <f t="shared" si="463"/>
        <v>6</v>
      </c>
      <c r="O1204">
        <f t="shared" si="464"/>
        <v>0</v>
      </c>
      <c r="P1204">
        <f t="shared" si="465"/>
        <v>0</v>
      </c>
      <c r="Q1204" t="s">
        <v>162</v>
      </c>
      <c r="R1204" t="s">
        <v>63</v>
      </c>
      <c r="S1204">
        <v>3</v>
      </c>
      <c r="T1204">
        <v>1</v>
      </c>
      <c r="U1204" s="2">
        <f>SUMIFS(Magelan!L:L,Magelan!D:D,'Резервации 2026'!E1204)</f>
        <v>2075.4876794000002</v>
      </c>
      <c r="V1204" s="2">
        <f>+U1204/M1204</f>
        <v>345.91461323333334</v>
      </c>
      <c r="X1204" t="s">
        <v>1797</v>
      </c>
      <c r="Y1204" t="s">
        <v>1718</v>
      </c>
      <c r="Z1204" t="str">
        <f t="shared" si="466"/>
        <v>Nov</v>
      </c>
      <c r="AA1204" s="6">
        <f t="shared" si="475"/>
        <v>0</v>
      </c>
      <c r="AB1204" s="6">
        <f t="shared" si="475"/>
        <v>0</v>
      </c>
      <c r="AC1204" s="6">
        <f t="shared" si="475"/>
        <v>6</v>
      </c>
      <c r="AD1204" s="6">
        <f t="shared" si="475"/>
        <v>0</v>
      </c>
      <c r="AE1204" s="6">
        <f t="shared" si="475"/>
        <v>0</v>
      </c>
      <c r="AF1204" s="6">
        <f t="shared" si="467"/>
        <v>6</v>
      </c>
      <c r="AG1204" s="6">
        <f t="shared" si="468"/>
        <v>0</v>
      </c>
      <c r="AH1204" s="14" t="str">
        <f>LEFT(X1204,2)&amp;"."&amp;VLOOKUP(MID(X1204,4,3),'Data validation'!$A$1:$B$12,2,FALSE)&amp;".2025"</f>
        <v>24.11.2025</v>
      </c>
      <c r="AI1204">
        <f t="shared" si="469"/>
        <v>48</v>
      </c>
      <c r="AJ1204" t="str">
        <f>H1204&amp;"."&amp;VLOOKUP(I1204,'Data validation'!$A$1:$B$12,2,FALSE)&amp;".2026"</f>
        <v>05.07.2026</v>
      </c>
      <c r="AK1204">
        <f t="shared" si="470"/>
        <v>28</v>
      </c>
      <c r="AL1204" t="e">
        <f>VLOOKUP(E1204,[2]Sheet1!$A:$B,2,FALSE)</f>
        <v>#N/A</v>
      </c>
    </row>
    <row r="1205" spans="1:38" x14ac:dyDescent="0.25">
      <c r="A1205" t="str">
        <f>VLOOKUP(Q1205,'Data validation'!$K$2:$L$50,2,FALSE)</f>
        <v>TO</v>
      </c>
      <c r="B1205">
        <f t="shared" si="456"/>
        <v>0</v>
      </c>
      <c r="C1205">
        <f t="shared" si="457"/>
        <v>0</v>
      </c>
      <c r="D1205">
        <f t="shared" si="458"/>
        <v>5</v>
      </c>
      <c r="E1205">
        <v>8763</v>
      </c>
      <c r="F1205" t="s">
        <v>8371</v>
      </c>
      <c r="G1205" t="s">
        <v>513</v>
      </c>
      <c r="H1205" t="str">
        <f t="shared" si="459"/>
        <v>29</v>
      </c>
      <c r="I1205" t="str">
        <f t="shared" si="460"/>
        <v>Jul</v>
      </c>
      <c r="J1205" t="s">
        <v>340</v>
      </c>
      <c r="K1205" t="str">
        <f t="shared" si="461"/>
        <v>03</v>
      </c>
      <c r="L1205" t="str">
        <f t="shared" si="462"/>
        <v>Aug</v>
      </c>
      <c r="M1205">
        <v>5</v>
      </c>
      <c r="N1205">
        <f t="shared" si="463"/>
        <v>-26</v>
      </c>
      <c r="O1205">
        <f t="shared" si="464"/>
        <v>2</v>
      </c>
      <c r="P1205">
        <f t="shared" si="465"/>
        <v>2</v>
      </c>
      <c r="Q1205" t="s">
        <v>81</v>
      </c>
      <c r="R1205" t="s">
        <v>48</v>
      </c>
      <c r="S1205">
        <v>3</v>
      </c>
      <c r="T1205">
        <v>0</v>
      </c>
      <c r="U1205" s="2">
        <f>SUMIFS(SLR!L:L,SLR!D:D,'Резервации 2026'!E1205)</f>
        <v>2092.9336829999997</v>
      </c>
      <c r="V1205" s="2">
        <f>+U1205/M1205</f>
        <v>418.58673659999994</v>
      </c>
      <c r="W1205" t="s">
        <v>262</v>
      </c>
      <c r="X1205" t="s">
        <v>1852</v>
      </c>
      <c r="Y1205" t="s">
        <v>1761</v>
      </c>
      <c r="Z1205" t="str">
        <f t="shared" si="466"/>
        <v>Nov</v>
      </c>
      <c r="AA1205" s="6">
        <f t="shared" si="475"/>
        <v>0</v>
      </c>
      <c r="AB1205" s="6">
        <f t="shared" si="475"/>
        <v>0</v>
      </c>
      <c r="AC1205" s="6">
        <f t="shared" si="475"/>
        <v>2</v>
      </c>
      <c r="AD1205" s="6">
        <f t="shared" si="475"/>
        <v>2</v>
      </c>
      <c r="AE1205" s="6">
        <f t="shared" si="475"/>
        <v>0</v>
      </c>
      <c r="AF1205" s="6">
        <f t="shared" si="467"/>
        <v>4</v>
      </c>
      <c r="AG1205" s="6">
        <f t="shared" si="468"/>
        <v>-1</v>
      </c>
      <c r="AH1205" s="14" t="str">
        <f>LEFT(X1205,2)&amp;"."&amp;VLOOKUP(MID(X1205,4,3),'Data validation'!$A$1:$B$12,2,FALSE)&amp;".2025"</f>
        <v>24.11.2025</v>
      </c>
      <c r="AI1205">
        <f t="shared" si="469"/>
        <v>48</v>
      </c>
      <c r="AJ1205" t="str">
        <f>H1205&amp;"."&amp;VLOOKUP(I1205,'Data validation'!$A$1:$B$12,2,FALSE)&amp;".2026"</f>
        <v>29.07.2026</v>
      </c>
      <c r="AK1205">
        <f t="shared" si="470"/>
        <v>31</v>
      </c>
      <c r="AL1205" t="e">
        <f>VLOOKUP(E1205,[2]Sheet1!$A:$B,2,FALSE)</f>
        <v>#N/A</v>
      </c>
    </row>
    <row r="1206" spans="1:38" x14ac:dyDescent="0.25">
      <c r="A1206" t="str">
        <f>VLOOKUP(Q1206,'Data validation'!$K$2:$L$50,2,FALSE)</f>
        <v>TO</v>
      </c>
      <c r="B1206">
        <f t="shared" si="456"/>
        <v>0</v>
      </c>
      <c r="C1206">
        <f t="shared" si="457"/>
        <v>0</v>
      </c>
      <c r="D1206">
        <f t="shared" si="458"/>
        <v>7</v>
      </c>
      <c r="E1206">
        <v>9052</v>
      </c>
      <c r="F1206" t="s">
        <v>8372</v>
      </c>
      <c r="G1206" t="s">
        <v>94</v>
      </c>
      <c r="H1206" t="str">
        <f t="shared" si="459"/>
        <v>27</v>
      </c>
      <c r="I1206" t="str">
        <f t="shared" si="460"/>
        <v>Jul</v>
      </c>
      <c r="J1206" t="s">
        <v>340</v>
      </c>
      <c r="K1206" t="str">
        <f t="shared" si="461"/>
        <v>03</v>
      </c>
      <c r="L1206" t="str">
        <f t="shared" si="462"/>
        <v>Aug</v>
      </c>
      <c r="M1206">
        <v>7</v>
      </c>
      <c r="N1206">
        <f t="shared" si="463"/>
        <v>-24</v>
      </c>
      <c r="O1206">
        <f t="shared" si="464"/>
        <v>4</v>
      </c>
      <c r="P1206">
        <f t="shared" si="465"/>
        <v>2</v>
      </c>
      <c r="Q1206" t="s">
        <v>162</v>
      </c>
      <c r="R1206" t="s">
        <v>188</v>
      </c>
      <c r="S1206">
        <v>3</v>
      </c>
      <c r="T1206">
        <v>1</v>
      </c>
      <c r="U1206" s="2">
        <f>SUMIFS(Magelan!L:L,Magelan!D:D,'Резервации 2026'!E1206)</f>
        <v>3086.1823902000001</v>
      </c>
      <c r="V1206" s="2">
        <f>+U1206/M1206</f>
        <v>440.88319860000001</v>
      </c>
      <c r="X1206" t="s">
        <v>3415</v>
      </c>
      <c r="Y1206" t="s">
        <v>3409</v>
      </c>
      <c r="Z1206" t="str">
        <f t="shared" si="466"/>
        <v>Dec</v>
      </c>
      <c r="AA1206" s="6">
        <f t="shared" si="475"/>
        <v>0</v>
      </c>
      <c r="AB1206" s="6">
        <f t="shared" si="475"/>
        <v>0</v>
      </c>
      <c r="AC1206" s="6">
        <f t="shared" si="475"/>
        <v>4</v>
      </c>
      <c r="AD1206" s="6">
        <f t="shared" si="475"/>
        <v>2</v>
      </c>
      <c r="AE1206" s="6">
        <f t="shared" si="475"/>
        <v>0</v>
      </c>
      <c r="AF1206" s="6">
        <f t="shared" si="467"/>
        <v>6</v>
      </c>
      <c r="AG1206" s="6">
        <f t="shared" si="468"/>
        <v>-1</v>
      </c>
      <c r="AH1206" s="14" t="str">
        <f>LEFT(X1206,2)&amp;"."&amp;VLOOKUP(MID(X1206,4,3),'Data validation'!$A$1:$B$12,2,FALSE)&amp;".2025"</f>
        <v>08.12.2025</v>
      </c>
      <c r="AI1206">
        <f t="shared" si="469"/>
        <v>50</v>
      </c>
      <c r="AJ1206" t="str">
        <f>H1206&amp;"."&amp;VLOOKUP(I1206,'Data validation'!$A$1:$B$12,2,FALSE)&amp;".2026"</f>
        <v>27.07.2026</v>
      </c>
      <c r="AK1206">
        <f t="shared" si="470"/>
        <v>31</v>
      </c>
      <c r="AL1206" t="e">
        <f>VLOOKUP(E1206,[2]Sheet1!$A:$B,2,FALSE)</f>
        <v>#N/A</v>
      </c>
    </row>
    <row r="1207" spans="1:38" x14ac:dyDescent="0.25">
      <c r="A1207" t="str">
        <f>VLOOKUP(Q1207,'Data validation'!$K$2:$L$50,2,FALSE)</f>
        <v>TO</v>
      </c>
      <c r="B1207">
        <f t="shared" si="456"/>
        <v>0</v>
      </c>
      <c r="C1207">
        <f t="shared" si="457"/>
        <v>0</v>
      </c>
      <c r="D1207">
        <f t="shared" si="458"/>
        <v>5</v>
      </c>
      <c r="E1207">
        <v>8766</v>
      </c>
      <c r="F1207" t="s">
        <v>8373</v>
      </c>
      <c r="G1207" t="s">
        <v>33</v>
      </c>
      <c r="H1207" t="str">
        <f t="shared" si="459"/>
        <v>18</v>
      </c>
      <c r="I1207" t="str">
        <f t="shared" si="460"/>
        <v>Jul</v>
      </c>
      <c r="J1207" t="s">
        <v>528</v>
      </c>
      <c r="K1207" t="str">
        <f t="shared" si="461"/>
        <v>23</v>
      </c>
      <c r="L1207" t="str">
        <f t="shared" si="462"/>
        <v>Jul</v>
      </c>
      <c r="M1207">
        <v>5</v>
      </c>
      <c r="N1207">
        <f t="shared" si="463"/>
        <v>5</v>
      </c>
      <c r="O1207">
        <f t="shared" si="464"/>
        <v>0</v>
      </c>
      <c r="P1207">
        <f t="shared" si="465"/>
        <v>0</v>
      </c>
      <c r="Q1207" t="s">
        <v>1764</v>
      </c>
      <c r="R1207" t="s">
        <v>63</v>
      </c>
      <c r="S1207">
        <v>2</v>
      </c>
      <c r="T1207">
        <v>2</v>
      </c>
      <c r="U1207" s="2">
        <f>SUMIFS(Verso!L:L,Verso!D:D,'Резервации 2026'!E1207)</f>
        <v>1709.1020455</v>
      </c>
      <c r="V1207" s="2">
        <f>+U1207/M1207</f>
        <v>341.82040910000001</v>
      </c>
      <c r="X1207" t="s">
        <v>1861</v>
      </c>
      <c r="Y1207" t="s">
        <v>1761</v>
      </c>
      <c r="Z1207" t="str">
        <f t="shared" si="466"/>
        <v>Nov</v>
      </c>
      <c r="AA1207" s="6">
        <f t="shared" si="475"/>
        <v>0</v>
      </c>
      <c r="AB1207" s="6">
        <f t="shared" si="475"/>
        <v>0</v>
      </c>
      <c r="AC1207" s="6">
        <f t="shared" si="475"/>
        <v>5</v>
      </c>
      <c r="AD1207" s="6">
        <f t="shared" si="475"/>
        <v>0</v>
      </c>
      <c r="AE1207" s="6">
        <f t="shared" si="475"/>
        <v>0</v>
      </c>
      <c r="AF1207" s="6">
        <f t="shared" si="467"/>
        <v>5</v>
      </c>
      <c r="AG1207" s="6">
        <f t="shared" si="468"/>
        <v>0</v>
      </c>
      <c r="AH1207" s="14" t="str">
        <f>LEFT(X1207,2)&amp;"."&amp;VLOOKUP(MID(X1207,4,3),'Data validation'!$A$1:$B$12,2,FALSE)&amp;".2025"</f>
        <v>24.11.2025</v>
      </c>
      <c r="AI1207">
        <f t="shared" si="469"/>
        <v>48</v>
      </c>
      <c r="AJ1207" t="str">
        <f>H1207&amp;"."&amp;VLOOKUP(I1207,'Data validation'!$A$1:$B$12,2,FALSE)&amp;".2026"</f>
        <v>18.07.2026</v>
      </c>
      <c r="AK1207">
        <f t="shared" si="470"/>
        <v>29</v>
      </c>
      <c r="AL1207" t="e">
        <f>VLOOKUP(E1207,[2]Sheet1!$A:$B,2,FALSE)</f>
        <v>#N/A</v>
      </c>
    </row>
    <row r="1208" spans="1:38" x14ac:dyDescent="0.25">
      <c r="A1208" t="str">
        <f>VLOOKUP(Q1208,'Data validation'!$K$2:$L$50,2,FALSE)</f>
        <v>BOOKING</v>
      </c>
      <c r="B1208">
        <f t="shared" si="456"/>
        <v>0</v>
      </c>
      <c r="C1208">
        <f t="shared" si="457"/>
        <v>7</v>
      </c>
      <c r="D1208">
        <f t="shared" si="458"/>
        <v>0</v>
      </c>
      <c r="E1208">
        <v>8915</v>
      </c>
      <c r="F1208" t="s">
        <v>8374</v>
      </c>
      <c r="G1208" t="s">
        <v>172</v>
      </c>
      <c r="H1208" t="str">
        <f t="shared" si="459"/>
        <v>01</v>
      </c>
      <c r="I1208" t="str">
        <f t="shared" si="460"/>
        <v>Jul</v>
      </c>
      <c r="J1208" t="s">
        <v>593</v>
      </c>
      <c r="K1208" t="str">
        <f t="shared" si="461"/>
        <v>08</v>
      </c>
      <c r="L1208" t="str">
        <f t="shared" si="462"/>
        <v>Jul</v>
      </c>
      <c r="M1208">
        <v>7</v>
      </c>
      <c r="N1208">
        <f t="shared" si="463"/>
        <v>7</v>
      </c>
      <c r="O1208">
        <f t="shared" si="464"/>
        <v>0</v>
      </c>
      <c r="P1208">
        <f t="shared" si="465"/>
        <v>0</v>
      </c>
      <c r="Q1208" t="s">
        <v>587</v>
      </c>
      <c r="R1208" t="s">
        <v>63</v>
      </c>
      <c r="S1208">
        <v>2</v>
      </c>
      <c r="T1208">
        <v>2</v>
      </c>
      <c r="U1208" s="2">
        <v>3866.0837779816511</v>
      </c>
      <c r="V1208" s="2">
        <v>552.2976825688072</v>
      </c>
      <c r="W1208" t="s">
        <v>1025</v>
      </c>
      <c r="X1208" t="s">
        <v>2964</v>
      </c>
      <c r="Y1208" t="s">
        <v>3212</v>
      </c>
      <c r="Z1208" t="str">
        <f t="shared" si="466"/>
        <v>Nov</v>
      </c>
      <c r="AA1208" s="6">
        <f t="shared" si="475"/>
        <v>0</v>
      </c>
      <c r="AB1208" s="6">
        <f t="shared" si="475"/>
        <v>0</v>
      </c>
      <c r="AC1208" s="6">
        <f t="shared" si="475"/>
        <v>7</v>
      </c>
      <c r="AD1208" s="6">
        <f t="shared" si="475"/>
        <v>0</v>
      </c>
      <c r="AE1208" s="6">
        <f t="shared" si="475"/>
        <v>0</v>
      </c>
      <c r="AF1208" s="6">
        <f t="shared" si="467"/>
        <v>7</v>
      </c>
      <c r="AG1208" s="6">
        <f t="shared" si="468"/>
        <v>0</v>
      </c>
      <c r="AH1208" s="14" t="str">
        <f>LEFT(X1208,2)&amp;"."&amp;VLOOKUP(MID(X1208,4,3),'Data validation'!$A$1:$B$12,2,FALSE)&amp;".2025"</f>
        <v>29.11.2025</v>
      </c>
      <c r="AI1208">
        <f t="shared" si="469"/>
        <v>48</v>
      </c>
      <c r="AJ1208" t="str">
        <f>H1208&amp;"."&amp;VLOOKUP(I1208,'Data validation'!$A$1:$B$12,2,FALSE)&amp;".2026"</f>
        <v>01.07.2026</v>
      </c>
      <c r="AK1208">
        <f t="shared" si="470"/>
        <v>27</v>
      </c>
      <c r="AL1208" t="e">
        <f>VLOOKUP(E1208,[2]Sheet1!$A:$B,2,FALSE)</f>
        <v>#N/A</v>
      </c>
    </row>
    <row r="1209" spans="1:38" x14ac:dyDescent="0.25">
      <c r="A1209" t="str">
        <f>VLOOKUP(Q1209,'Data validation'!$K$2:$L$50,2,FALSE)</f>
        <v>TO</v>
      </c>
      <c r="B1209">
        <f t="shared" si="456"/>
        <v>0</v>
      </c>
      <c r="C1209">
        <f t="shared" si="457"/>
        <v>0</v>
      </c>
      <c r="D1209">
        <f t="shared" si="458"/>
        <v>5</v>
      </c>
      <c r="E1209">
        <v>8963</v>
      </c>
      <c r="F1209" t="s">
        <v>8375</v>
      </c>
      <c r="G1209" t="s">
        <v>94</v>
      </c>
      <c r="H1209" t="str">
        <f t="shared" si="459"/>
        <v>27</v>
      </c>
      <c r="I1209" t="str">
        <f t="shared" si="460"/>
        <v>Jul</v>
      </c>
      <c r="J1209" t="s">
        <v>135</v>
      </c>
      <c r="K1209" t="str">
        <f t="shared" si="461"/>
        <v>01</v>
      </c>
      <c r="L1209" t="str">
        <f t="shared" si="462"/>
        <v>Aug</v>
      </c>
      <c r="M1209">
        <v>5</v>
      </c>
      <c r="N1209">
        <f t="shared" si="463"/>
        <v>-26</v>
      </c>
      <c r="O1209">
        <f t="shared" si="464"/>
        <v>4</v>
      </c>
      <c r="P1209">
        <f t="shared" si="465"/>
        <v>0</v>
      </c>
      <c r="Q1209" t="s">
        <v>81</v>
      </c>
      <c r="R1209" t="s">
        <v>63</v>
      </c>
      <c r="S1209">
        <v>2</v>
      </c>
      <c r="T1209">
        <v>0</v>
      </c>
      <c r="U1209" s="2">
        <f>SUMIFS(SLR!L:L,SLR!D:D,'Резервации 2026'!E1209)</f>
        <v>1481.1500589999998</v>
      </c>
      <c r="V1209" s="2">
        <f>+U1209/M1209</f>
        <v>296.23001179999994</v>
      </c>
      <c r="W1209" t="s">
        <v>262</v>
      </c>
      <c r="X1209" t="s">
        <v>3042</v>
      </c>
      <c r="Y1209" t="s">
        <v>3214</v>
      </c>
      <c r="Z1209" t="str">
        <f t="shared" si="466"/>
        <v>Dec</v>
      </c>
      <c r="AA1209" s="6">
        <f t="shared" si="475"/>
        <v>0</v>
      </c>
      <c r="AB1209" s="6">
        <f t="shared" si="475"/>
        <v>0</v>
      </c>
      <c r="AC1209" s="6">
        <f t="shared" si="475"/>
        <v>4</v>
      </c>
      <c r="AD1209" s="6">
        <f t="shared" si="475"/>
        <v>0</v>
      </c>
      <c r="AE1209" s="6">
        <f t="shared" si="475"/>
        <v>0</v>
      </c>
      <c r="AF1209" s="6">
        <f t="shared" si="467"/>
        <v>4</v>
      </c>
      <c r="AG1209" s="6">
        <f t="shared" si="468"/>
        <v>-1</v>
      </c>
      <c r="AH1209" s="14" t="str">
        <f>LEFT(X1209,2)&amp;"."&amp;VLOOKUP(MID(X1209,4,3),'Data validation'!$A$1:$B$12,2,FALSE)&amp;".2025"</f>
        <v>01.12.2025</v>
      </c>
      <c r="AI1209">
        <f t="shared" si="469"/>
        <v>49</v>
      </c>
      <c r="AJ1209" t="str">
        <f>H1209&amp;"."&amp;VLOOKUP(I1209,'Data validation'!$A$1:$B$12,2,FALSE)&amp;".2026"</f>
        <v>27.07.2026</v>
      </c>
      <c r="AK1209">
        <f t="shared" si="470"/>
        <v>31</v>
      </c>
      <c r="AL1209" t="e">
        <f>VLOOKUP(E1209,[2]Sheet1!$A:$B,2,FALSE)</f>
        <v>#N/A</v>
      </c>
    </row>
    <row r="1210" spans="1:38" x14ac:dyDescent="0.25">
      <c r="A1210" t="str">
        <f>VLOOKUP(Q1210,'Data validation'!$K$2:$L$50,2,FALSE)</f>
        <v>TO</v>
      </c>
      <c r="B1210">
        <f t="shared" si="456"/>
        <v>0</v>
      </c>
      <c r="C1210">
        <f t="shared" si="457"/>
        <v>0</v>
      </c>
      <c r="D1210">
        <f t="shared" si="458"/>
        <v>6</v>
      </c>
      <c r="E1210">
        <v>8490</v>
      </c>
      <c r="F1210" t="s">
        <v>8376</v>
      </c>
      <c r="G1210" t="s">
        <v>236</v>
      </c>
      <c r="H1210" t="str">
        <f t="shared" si="459"/>
        <v>17</v>
      </c>
      <c r="I1210" t="str">
        <f t="shared" si="460"/>
        <v>Jul</v>
      </c>
      <c r="J1210" t="s">
        <v>528</v>
      </c>
      <c r="K1210" t="str">
        <f t="shared" si="461"/>
        <v>23</v>
      </c>
      <c r="L1210" t="str">
        <f t="shared" si="462"/>
        <v>Jul</v>
      </c>
      <c r="M1210">
        <v>6</v>
      </c>
      <c r="N1210">
        <f t="shared" si="463"/>
        <v>6</v>
      </c>
      <c r="O1210">
        <f t="shared" si="464"/>
        <v>0</v>
      </c>
      <c r="P1210">
        <f t="shared" si="465"/>
        <v>0</v>
      </c>
      <c r="Q1210" t="s">
        <v>56</v>
      </c>
      <c r="R1210" t="s">
        <v>17</v>
      </c>
      <c r="S1210">
        <v>3</v>
      </c>
      <c r="T1210">
        <v>1</v>
      </c>
      <c r="U1210" s="2">
        <f>SUMIFS(Novoton!L:L,Novoton!D:D,'Резервации 2026'!E1210)</f>
        <v>2162.6394642</v>
      </c>
      <c r="V1210" s="2">
        <f>+U1210/M1210</f>
        <v>360.43991069999998</v>
      </c>
      <c r="W1210" t="s">
        <v>227</v>
      </c>
      <c r="X1210" t="s">
        <v>1195</v>
      </c>
      <c r="Y1210" t="s">
        <v>1138</v>
      </c>
      <c r="Z1210" t="str">
        <f t="shared" si="466"/>
        <v>Nov</v>
      </c>
      <c r="AA1210" s="6">
        <f t="shared" si="475"/>
        <v>0</v>
      </c>
      <c r="AB1210" s="6">
        <f t="shared" si="475"/>
        <v>0</v>
      </c>
      <c r="AC1210" s="6">
        <f t="shared" si="475"/>
        <v>6</v>
      </c>
      <c r="AD1210" s="6">
        <f t="shared" si="475"/>
        <v>0</v>
      </c>
      <c r="AE1210" s="6">
        <f t="shared" si="475"/>
        <v>0</v>
      </c>
      <c r="AF1210" s="6">
        <f t="shared" si="467"/>
        <v>6</v>
      </c>
      <c r="AG1210" s="6">
        <f t="shared" si="468"/>
        <v>0</v>
      </c>
      <c r="AH1210" s="14" t="str">
        <f>LEFT(X1210,2)&amp;"."&amp;VLOOKUP(MID(X1210,4,3),'Data validation'!$A$1:$B$12,2,FALSE)&amp;".2025"</f>
        <v>14.11.2025</v>
      </c>
      <c r="AI1210">
        <f t="shared" si="469"/>
        <v>46</v>
      </c>
      <c r="AJ1210" t="str">
        <f>H1210&amp;"."&amp;VLOOKUP(I1210,'Data validation'!$A$1:$B$12,2,FALSE)&amp;".2026"</f>
        <v>17.07.2026</v>
      </c>
      <c r="AK1210">
        <f t="shared" si="470"/>
        <v>29</v>
      </c>
      <c r="AL1210" t="e">
        <f>VLOOKUP(E1210,[2]Sheet1!$A:$B,2,FALSE)</f>
        <v>#N/A</v>
      </c>
    </row>
    <row r="1211" spans="1:38" x14ac:dyDescent="0.25">
      <c r="A1211" t="str">
        <f>VLOOKUP(Q1211,'Data validation'!$K$2:$L$50,2,FALSE)</f>
        <v>BOOKING</v>
      </c>
      <c r="B1211">
        <f t="shared" si="456"/>
        <v>0</v>
      </c>
      <c r="C1211">
        <f t="shared" si="457"/>
        <v>0</v>
      </c>
      <c r="D1211">
        <f t="shared" si="458"/>
        <v>5</v>
      </c>
      <c r="E1211">
        <v>8998</v>
      </c>
      <c r="F1211" t="s">
        <v>8377</v>
      </c>
      <c r="G1211" t="s">
        <v>646</v>
      </c>
      <c r="H1211" t="str">
        <f t="shared" si="459"/>
        <v>07</v>
      </c>
      <c r="I1211" t="str">
        <f t="shared" si="460"/>
        <v>Aug</v>
      </c>
      <c r="J1211" t="s">
        <v>354</v>
      </c>
      <c r="K1211" t="str">
        <f t="shared" si="461"/>
        <v>12</v>
      </c>
      <c r="L1211" t="str">
        <f t="shared" si="462"/>
        <v>Aug</v>
      </c>
      <c r="M1211">
        <v>5</v>
      </c>
      <c r="N1211">
        <f t="shared" si="463"/>
        <v>5</v>
      </c>
      <c r="O1211">
        <f t="shared" si="464"/>
        <v>0</v>
      </c>
      <c r="P1211">
        <f t="shared" si="465"/>
        <v>0</v>
      </c>
      <c r="Q1211" t="s">
        <v>587</v>
      </c>
      <c r="R1211" t="s">
        <v>17</v>
      </c>
      <c r="S1211">
        <v>1</v>
      </c>
      <c r="T1211">
        <v>2</v>
      </c>
      <c r="U1211" s="2">
        <v>2383.6005247706421</v>
      </c>
      <c r="V1211" s="2">
        <v>476.72010495412843</v>
      </c>
      <c r="X1211" t="s">
        <v>3125</v>
      </c>
      <c r="Y1211" t="s">
        <v>3216</v>
      </c>
      <c r="Z1211" t="str">
        <f t="shared" si="466"/>
        <v>Dec</v>
      </c>
      <c r="AA1211" s="6">
        <f t="shared" si="475"/>
        <v>0</v>
      </c>
      <c r="AB1211" s="6">
        <f t="shared" si="475"/>
        <v>0</v>
      </c>
      <c r="AC1211" s="6">
        <f t="shared" si="475"/>
        <v>0</v>
      </c>
      <c r="AD1211" s="6">
        <f t="shared" si="475"/>
        <v>5</v>
      </c>
      <c r="AE1211" s="6">
        <f t="shared" si="475"/>
        <v>0</v>
      </c>
      <c r="AF1211" s="6">
        <f t="shared" si="467"/>
        <v>5</v>
      </c>
      <c r="AG1211" s="6">
        <f t="shared" si="468"/>
        <v>0</v>
      </c>
      <c r="AH1211" s="14" t="str">
        <f>LEFT(X1211,2)&amp;"."&amp;VLOOKUP(MID(X1211,4,3),'Data validation'!$A$1:$B$12,2,FALSE)&amp;".2025"</f>
        <v>02.12.2025</v>
      </c>
      <c r="AI1211">
        <f t="shared" si="469"/>
        <v>49</v>
      </c>
      <c r="AJ1211" t="str">
        <f>H1211&amp;"."&amp;VLOOKUP(I1211,'Data validation'!$A$1:$B$12,2,FALSE)&amp;".2026"</f>
        <v>07.08.2026</v>
      </c>
      <c r="AK1211">
        <f t="shared" si="470"/>
        <v>32</v>
      </c>
      <c r="AL1211" t="str">
        <f>VLOOKUP(E1211,[2]Sheet1!$A:$B,2,FALSE)</f>
        <v>Анулирана</v>
      </c>
    </row>
    <row r="1212" spans="1:38" x14ac:dyDescent="0.25">
      <c r="A1212" t="str">
        <f>VLOOKUP(Q1212,'Data validation'!$K$2:$L$50,2,FALSE)</f>
        <v>TO</v>
      </c>
      <c r="B1212">
        <f t="shared" si="456"/>
        <v>0</v>
      </c>
      <c r="C1212">
        <f t="shared" si="457"/>
        <v>7</v>
      </c>
      <c r="D1212">
        <f t="shared" si="458"/>
        <v>0</v>
      </c>
      <c r="E1212">
        <v>8799</v>
      </c>
      <c r="F1212" t="s">
        <v>8378</v>
      </c>
      <c r="G1212" t="s">
        <v>120</v>
      </c>
      <c r="H1212" t="str">
        <f t="shared" si="459"/>
        <v>02</v>
      </c>
      <c r="I1212" t="str">
        <f t="shared" si="460"/>
        <v>Jul</v>
      </c>
      <c r="J1212" t="s">
        <v>224</v>
      </c>
      <c r="K1212" t="str">
        <f t="shared" si="461"/>
        <v>09</v>
      </c>
      <c r="L1212" t="str">
        <f t="shared" si="462"/>
        <v>Jul</v>
      </c>
      <c r="M1212">
        <v>7</v>
      </c>
      <c r="N1212">
        <f t="shared" si="463"/>
        <v>7</v>
      </c>
      <c r="O1212">
        <f t="shared" si="464"/>
        <v>0</v>
      </c>
      <c r="P1212">
        <f t="shared" si="465"/>
        <v>0</v>
      </c>
      <c r="Q1212" t="s">
        <v>162</v>
      </c>
      <c r="R1212" t="s">
        <v>63</v>
      </c>
      <c r="S1212">
        <v>2</v>
      </c>
      <c r="T1212">
        <v>2</v>
      </c>
      <c r="U1212" s="2">
        <f>SUMIFS(Magelan!L:L,Magelan!D:D,'Резервации 2026'!E1212)</f>
        <v>2166.7075906</v>
      </c>
      <c r="V1212" s="2">
        <f>+U1212/M1212</f>
        <v>309.5296558</v>
      </c>
      <c r="X1212" t="s">
        <v>1939</v>
      </c>
      <c r="Y1212" t="s">
        <v>1761</v>
      </c>
      <c r="Z1212" t="str">
        <f t="shared" si="466"/>
        <v>Nov</v>
      </c>
      <c r="AA1212" s="6">
        <f t="shared" si="475"/>
        <v>0</v>
      </c>
      <c r="AB1212" s="6">
        <f t="shared" si="475"/>
        <v>0</v>
      </c>
      <c r="AC1212" s="6">
        <f t="shared" si="475"/>
        <v>7</v>
      </c>
      <c r="AD1212" s="6">
        <f t="shared" si="475"/>
        <v>0</v>
      </c>
      <c r="AE1212" s="6">
        <f t="shared" si="475"/>
        <v>0</v>
      </c>
      <c r="AF1212" s="6">
        <f t="shared" si="467"/>
        <v>7</v>
      </c>
      <c r="AG1212" s="6">
        <f t="shared" si="468"/>
        <v>0</v>
      </c>
      <c r="AH1212" s="14" t="str">
        <f>LEFT(X1212,2)&amp;"."&amp;VLOOKUP(MID(X1212,4,3),'Data validation'!$A$1:$B$12,2,FALSE)&amp;".2025"</f>
        <v>25.11.2025</v>
      </c>
      <c r="AI1212">
        <f t="shared" si="469"/>
        <v>48</v>
      </c>
      <c r="AJ1212" t="str">
        <f>H1212&amp;"."&amp;VLOOKUP(I1212,'Data validation'!$A$1:$B$12,2,FALSE)&amp;".2026"</f>
        <v>02.07.2026</v>
      </c>
      <c r="AK1212">
        <f t="shared" si="470"/>
        <v>27</v>
      </c>
      <c r="AL1212" t="e">
        <f>VLOOKUP(E1212,[2]Sheet1!$A:$B,2,FALSE)</f>
        <v>#N/A</v>
      </c>
    </row>
    <row r="1213" spans="1:38" x14ac:dyDescent="0.25">
      <c r="A1213" t="str">
        <f>VLOOKUP(Q1213,'Data validation'!$K$2:$L$50,2,FALSE)</f>
        <v>TO</v>
      </c>
      <c r="B1213">
        <f t="shared" si="456"/>
        <v>0</v>
      </c>
      <c r="C1213">
        <f t="shared" si="457"/>
        <v>0</v>
      </c>
      <c r="D1213">
        <f t="shared" si="458"/>
        <v>5</v>
      </c>
      <c r="E1213">
        <v>8498</v>
      </c>
      <c r="F1213" t="s">
        <v>8379</v>
      </c>
      <c r="G1213" t="s">
        <v>155</v>
      </c>
      <c r="H1213" t="str">
        <f t="shared" si="459"/>
        <v>19</v>
      </c>
      <c r="I1213" t="str">
        <f t="shared" si="460"/>
        <v>Jul</v>
      </c>
      <c r="J1213" t="s">
        <v>156</v>
      </c>
      <c r="K1213" t="str">
        <f t="shared" si="461"/>
        <v>24</v>
      </c>
      <c r="L1213" t="str">
        <f t="shared" si="462"/>
        <v>Jul</v>
      </c>
      <c r="M1213">
        <v>5</v>
      </c>
      <c r="N1213">
        <f t="shared" si="463"/>
        <v>5</v>
      </c>
      <c r="O1213">
        <f t="shared" si="464"/>
        <v>0</v>
      </c>
      <c r="P1213">
        <f t="shared" si="465"/>
        <v>0</v>
      </c>
      <c r="Q1213" t="s">
        <v>81</v>
      </c>
      <c r="R1213" t="s">
        <v>17</v>
      </c>
      <c r="S1213">
        <v>2</v>
      </c>
      <c r="T1213">
        <v>1</v>
      </c>
      <c r="U1213" s="2">
        <f>SUMIFS(SLR!L:L,SLR!D:D,'Резервации 2026'!E1213)</f>
        <v>1334.9517664999998</v>
      </c>
      <c r="V1213" s="2">
        <f>+U1213/M1213</f>
        <v>266.99035329999998</v>
      </c>
      <c r="W1213" t="s">
        <v>262</v>
      </c>
      <c r="X1213" t="s">
        <v>1218</v>
      </c>
      <c r="Y1213" t="s">
        <v>1138</v>
      </c>
      <c r="Z1213" t="str">
        <f t="shared" si="466"/>
        <v>Nov</v>
      </c>
      <c r="AA1213" s="6">
        <f t="shared" si="475"/>
        <v>0</v>
      </c>
      <c r="AB1213" s="6">
        <f t="shared" si="475"/>
        <v>0</v>
      </c>
      <c r="AC1213" s="6">
        <f t="shared" si="475"/>
        <v>5</v>
      </c>
      <c r="AD1213" s="6">
        <f t="shared" si="475"/>
        <v>0</v>
      </c>
      <c r="AE1213" s="6">
        <f t="shared" si="475"/>
        <v>0</v>
      </c>
      <c r="AF1213" s="6">
        <f t="shared" si="467"/>
        <v>5</v>
      </c>
      <c r="AG1213" s="6">
        <f t="shared" si="468"/>
        <v>0</v>
      </c>
      <c r="AH1213" s="14" t="str">
        <f>LEFT(X1213,2)&amp;"."&amp;VLOOKUP(MID(X1213,4,3),'Data validation'!$A$1:$B$12,2,FALSE)&amp;".2025"</f>
        <v>14.11.2025</v>
      </c>
      <c r="AI1213">
        <f t="shared" si="469"/>
        <v>46</v>
      </c>
      <c r="AJ1213" t="str">
        <f>H1213&amp;"."&amp;VLOOKUP(I1213,'Data validation'!$A$1:$B$12,2,FALSE)&amp;".2026"</f>
        <v>19.07.2026</v>
      </c>
      <c r="AK1213">
        <f t="shared" si="470"/>
        <v>30</v>
      </c>
      <c r="AL1213" t="e">
        <f>VLOOKUP(E1213,[2]Sheet1!$A:$B,2,FALSE)</f>
        <v>#N/A</v>
      </c>
    </row>
    <row r="1214" spans="1:38" x14ac:dyDescent="0.25">
      <c r="A1214" t="str">
        <f>VLOOKUP(Q1214,'Data validation'!$K$2:$L$50,2,FALSE)</f>
        <v>TO</v>
      </c>
      <c r="B1214">
        <f t="shared" si="456"/>
        <v>0</v>
      </c>
      <c r="C1214">
        <f t="shared" si="457"/>
        <v>5</v>
      </c>
      <c r="D1214">
        <f t="shared" si="458"/>
        <v>0</v>
      </c>
      <c r="E1214">
        <v>8078</v>
      </c>
      <c r="F1214" t="s">
        <v>8380</v>
      </c>
      <c r="G1214" t="s">
        <v>172</v>
      </c>
      <c r="H1214" t="str">
        <f t="shared" si="459"/>
        <v>01</v>
      </c>
      <c r="I1214" t="str">
        <f t="shared" si="460"/>
        <v>Jul</v>
      </c>
      <c r="J1214" t="s">
        <v>173</v>
      </c>
      <c r="K1214" t="str">
        <f t="shared" si="461"/>
        <v>06</v>
      </c>
      <c r="L1214" t="str">
        <f t="shared" si="462"/>
        <v>Jul</v>
      </c>
      <c r="M1214">
        <v>5</v>
      </c>
      <c r="N1214">
        <f t="shared" si="463"/>
        <v>5</v>
      </c>
      <c r="O1214">
        <f t="shared" si="464"/>
        <v>0</v>
      </c>
      <c r="P1214">
        <f t="shared" si="465"/>
        <v>0</v>
      </c>
      <c r="Q1214" t="s">
        <v>162</v>
      </c>
      <c r="R1214" t="s">
        <v>63</v>
      </c>
      <c r="S1214">
        <v>2</v>
      </c>
      <c r="T1214">
        <v>1</v>
      </c>
      <c r="U1214" s="2">
        <f>SUMIFS(Magelan!L:L,Magelan!D:D,'Резервации 2026'!E1214)</f>
        <v>1341.3082139999999</v>
      </c>
      <c r="V1214" s="2">
        <f t="shared" ref="V1214:V1215" si="480">+U1214/M1214</f>
        <v>268.2616428</v>
      </c>
      <c r="X1214" t="s">
        <v>170</v>
      </c>
      <c r="Y1214" t="s">
        <v>118</v>
      </c>
      <c r="Z1214" t="str">
        <f t="shared" si="466"/>
        <v>Oct</v>
      </c>
      <c r="AA1214" s="6">
        <f t="shared" si="475"/>
        <v>0</v>
      </c>
      <c r="AB1214" s="6">
        <f t="shared" si="475"/>
        <v>0</v>
      </c>
      <c r="AC1214" s="6">
        <f t="shared" si="475"/>
        <v>5</v>
      </c>
      <c r="AD1214" s="6">
        <f t="shared" si="475"/>
        <v>0</v>
      </c>
      <c r="AE1214" s="6">
        <f t="shared" si="475"/>
        <v>0</v>
      </c>
      <c r="AF1214" s="6">
        <f t="shared" si="467"/>
        <v>5</v>
      </c>
      <c r="AG1214" s="6">
        <f t="shared" si="468"/>
        <v>0</v>
      </c>
      <c r="AH1214" s="14" t="str">
        <f>LEFT(X1214,2)&amp;"."&amp;VLOOKUP(MID(X1214,4,3),'Data validation'!$A$1:$B$12,2,FALSE)&amp;".2025"</f>
        <v>27.10.2025</v>
      </c>
      <c r="AI1214">
        <f t="shared" si="469"/>
        <v>44</v>
      </c>
      <c r="AJ1214" t="str">
        <f>H1214&amp;"."&amp;VLOOKUP(I1214,'Data validation'!$A$1:$B$12,2,FALSE)&amp;".2026"</f>
        <v>01.07.2026</v>
      </c>
      <c r="AK1214">
        <f t="shared" si="470"/>
        <v>27</v>
      </c>
      <c r="AL1214" t="e">
        <f>VLOOKUP(E1214,[2]Sheet1!$A:$B,2,FALSE)</f>
        <v>#N/A</v>
      </c>
    </row>
    <row r="1215" spans="1:38" x14ac:dyDescent="0.25">
      <c r="A1215" t="str">
        <f>VLOOKUP(Q1215,'Data validation'!$K$2:$L$50,2,FALSE)</f>
        <v>TO</v>
      </c>
      <c r="B1215">
        <f t="shared" si="456"/>
        <v>0</v>
      </c>
      <c r="C1215">
        <f t="shared" si="457"/>
        <v>0</v>
      </c>
      <c r="D1215">
        <f t="shared" si="458"/>
        <v>3</v>
      </c>
      <c r="E1215">
        <v>9379</v>
      </c>
      <c r="F1215" t="s">
        <v>8381</v>
      </c>
      <c r="G1215" t="s">
        <v>108</v>
      </c>
      <c r="H1215" t="str">
        <f t="shared" si="459"/>
        <v>31</v>
      </c>
      <c r="I1215" t="str">
        <f t="shared" si="460"/>
        <v>Jul</v>
      </c>
      <c r="J1215" t="s">
        <v>340</v>
      </c>
      <c r="K1215" t="str">
        <f t="shared" si="461"/>
        <v>03</v>
      </c>
      <c r="L1215" t="str">
        <f t="shared" si="462"/>
        <v>Aug</v>
      </c>
      <c r="M1215">
        <v>3</v>
      </c>
      <c r="N1215">
        <f t="shared" si="463"/>
        <v>-28</v>
      </c>
      <c r="O1215">
        <f t="shared" si="464"/>
        <v>0</v>
      </c>
      <c r="P1215">
        <f t="shared" si="465"/>
        <v>2</v>
      </c>
      <c r="Q1215" t="s">
        <v>162</v>
      </c>
      <c r="R1215" t="s">
        <v>20</v>
      </c>
      <c r="S1215">
        <v>1</v>
      </c>
      <c r="T1215">
        <v>0</v>
      </c>
      <c r="U1215" s="2">
        <f>SUMIFS(Magelan!L:L,Magelan!D:D,'Резервации 2026'!E1215)</f>
        <v>957.10496880000005</v>
      </c>
      <c r="V1215" s="2">
        <f t="shared" si="480"/>
        <v>319.03498960000002</v>
      </c>
      <c r="W1215" t="s">
        <v>262</v>
      </c>
      <c r="X1215" t="s">
        <v>4251</v>
      </c>
      <c r="Y1215" t="s">
        <v>4228</v>
      </c>
      <c r="Z1215" t="str">
        <f t="shared" si="466"/>
        <v>Jan</v>
      </c>
      <c r="AA1215" s="6">
        <f t="shared" si="475"/>
        <v>0</v>
      </c>
      <c r="AB1215" s="6">
        <f t="shared" si="475"/>
        <v>0</v>
      </c>
      <c r="AC1215" s="6">
        <f t="shared" si="475"/>
        <v>0</v>
      </c>
      <c r="AD1215" s="6">
        <f t="shared" si="475"/>
        <v>2</v>
      </c>
      <c r="AE1215" s="6">
        <f t="shared" si="475"/>
        <v>0</v>
      </c>
      <c r="AF1215" s="6">
        <f t="shared" si="467"/>
        <v>2</v>
      </c>
      <c r="AG1215" s="6">
        <f t="shared" si="468"/>
        <v>-1</v>
      </c>
      <c r="AH1215" s="14" t="str">
        <f>LEFT(X1215,2)&amp;"."&amp;VLOOKUP(MID(X1215,4,3),'Data validation'!$A$1:$B$12,2,FALSE)&amp;".2025"</f>
        <v>07.01.2025</v>
      </c>
      <c r="AI1215">
        <f t="shared" si="469"/>
        <v>2</v>
      </c>
      <c r="AJ1215" t="str">
        <f>H1215&amp;"."&amp;VLOOKUP(I1215,'Data validation'!$A$1:$B$12,2,FALSE)&amp;".2026"</f>
        <v>31.07.2026</v>
      </c>
      <c r="AK1215">
        <f t="shared" si="470"/>
        <v>31</v>
      </c>
      <c r="AL1215" t="e">
        <f>VLOOKUP(E1215,[2]Sheet1!$A:$B,2,FALSE)</f>
        <v>#N/A</v>
      </c>
    </row>
    <row r="1216" spans="1:38" x14ac:dyDescent="0.25">
      <c r="A1216" t="str">
        <f>VLOOKUP(Q1216,'Data validation'!$K$2:$L$50,2,FALSE)</f>
        <v>TO</v>
      </c>
      <c r="B1216">
        <f t="shared" si="456"/>
        <v>0</v>
      </c>
      <c r="C1216">
        <f t="shared" si="457"/>
        <v>0</v>
      </c>
      <c r="D1216">
        <f t="shared" si="458"/>
        <v>5</v>
      </c>
      <c r="E1216">
        <v>8602</v>
      </c>
      <c r="F1216" t="s">
        <v>8382</v>
      </c>
      <c r="G1216" t="s">
        <v>326</v>
      </c>
      <c r="H1216" t="str">
        <f t="shared" si="459"/>
        <v>10</v>
      </c>
      <c r="I1216" t="str">
        <f t="shared" si="460"/>
        <v>Aug</v>
      </c>
      <c r="J1216" t="s">
        <v>90</v>
      </c>
      <c r="K1216" t="str">
        <f t="shared" si="461"/>
        <v>15</v>
      </c>
      <c r="L1216" t="str">
        <f t="shared" si="462"/>
        <v>Aug</v>
      </c>
      <c r="M1216">
        <v>5</v>
      </c>
      <c r="N1216">
        <f t="shared" si="463"/>
        <v>5</v>
      </c>
      <c r="O1216">
        <f t="shared" si="464"/>
        <v>0</v>
      </c>
      <c r="P1216">
        <f t="shared" si="465"/>
        <v>0</v>
      </c>
      <c r="Q1216" t="s">
        <v>116</v>
      </c>
      <c r="R1216" t="s">
        <v>63</v>
      </c>
      <c r="S1216">
        <v>2</v>
      </c>
      <c r="T1216">
        <v>1</v>
      </c>
      <c r="U1216" s="2">
        <f>SUMIFS(Solvex!L:L,Solvex!D:D,'Резервации 2026'!E1216)</f>
        <v>1481.1500589999998</v>
      </c>
      <c r="V1216" s="2">
        <f>+U1216/M1216</f>
        <v>296.23001179999994</v>
      </c>
      <c r="W1216" t="s">
        <v>691</v>
      </c>
      <c r="X1216" t="s">
        <v>1474</v>
      </c>
      <c r="Y1216" t="s">
        <v>1430</v>
      </c>
      <c r="Z1216" t="str">
        <f t="shared" si="466"/>
        <v>Nov</v>
      </c>
      <c r="AA1216" s="6">
        <f t="shared" si="475"/>
        <v>0</v>
      </c>
      <c r="AB1216" s="6">
        <f t="shared" si="475"/>
        <v>0</v>
      </c>
      <c r="AC1216" s="6">
        <f t="shared" si="475"/>
        <v>0</v>
      </c>
      <c r="AD1216" s="6">
        <f t="shared" si="475"/>
        <v>5</v>
      </c>
      <c r="AE1216" s="6">
        <f t="shared" si="475"/>
        <v>0</v>
      </c>
      <c r="AF1216" s="6">
        <f t="shared" si="467"/>
        <v>5</v>
      </c>
      <c r="AG1216" s="6">
        <f t="shared" si="468"/>
        <v>0</v>
      </c>
      <c r="AH1216" s="14" t="str">
        <f>LEFT(X1216,2)&amp;"."&amp;VLOOKUP(MID(X1216,4,3),'Data validation'!$A$1:$B$12,2,FALSE)&amp;".2025"</f>
        <v>18.11.2025</v>
      </c>
      <c r="AI1216">
        <f t="shared" si="469"/>
        <v>47</v>
      </c>
      <c r="AJ1216" t="str">
        <f>H1216&amp;"."&amp;VLOOKUP(I1216,'Data validation'!$A$1:$B$12,2,FALSE)&amp;".2026"</f>
        <v>10.08.2026</v>
      </c>
      <c r="AK1216">
        <f t="shared" si="470"/>
        <v>33</v>
      </c>
      <c r="AL1216" t="e">
        <f>VLOOKUP(E1216,[2]Sheet1!$A:$B,2,FALSE)</f>
        <v>#N/A</v>
      </c>
    </row>
    <row r="1217" spans="1:38" x14ac:dyDescent="0.25">
      <c r="A1217" t="str">
        <f>VLOOKUP(Q1217,'Data validation'!$K$2:$L$50,2,FALSE)</f>
        <v>TO</v>
      </c>
      <c r="B1217">
        <f t="shared" si="456"/>
        <v>0</v>
      </c>
      <c r="C1217">
        <f t="shared" si="457"/>
        <v>0</v>
      </c>
      <c r="D1217">
        <f t="shared" si="458"/>
        <v>5</v>
      </c>
      <c r="E1217">
        <v>9199</v>
      </c>
      <c r="F1217" t="s">
        <v>8383</v>
      </c>
      <c r="G1217" t="s">
        <v>156</v>
      </c>
      <c r="H1217" t="str">
        <f t="shared" si="459"/>
        <v>24</v>
      </c>
      <c r="I1217" t="str">
        <f t="shared" si="460"/>
        <v>Jul</v>
      </c>
      <c r="J1217" t="s">
        <v>513</v>
      </c>
      <c r="K1217" t="str">
        <f t="shared" si="461"/>
        <v>29</v>
      </c>
      <c r="L1217" t="str">
        <f t="shared" si="462"/>
        <v>Jul</v>
      </c>
      <c r="M1217">
        <v>5</v>
      </c>
      <c r="N1217">
        <f t="shared" si="463"/>
        <v>5</v>
      </c>
      <c r="O1217">
        <f t="shared" si="464"/>
        <v>0</v>
      </c>
      <c r="P1217">
        <f t="shared" si="465"/>
        <v>0</v>
      </c>
      <c r="Q1217" t="s">
        <v>162</v>
      </c>
      <c r="R1217" t="s">
        <v>63</v>
      </c>
      <c r="S1217">
        <v>2</v>
      </c>
      <c r="T1217">
        <v>2</v>
      </c>
      <c r="U1217" s="2">
        <f>SUMIFS(Magelan!L:L,Magelan!D:D,'Резервации 2026'!E1217)</f>
        <v>1851.4864694999999</v>
      </c>
      <c r="V1217" s="2">
        <f>+U1217/M1217</f>
        <v>370.2972939</v>
      </c>
      <c r="W1217" t="s">
        <v>262</v>
      </c>
      <c r="X1217" t="s">
        <v>3707</v>
      </c>
      <c r="Y1217" t="s">
        <v>3708</v>
      </c>
      <c r="Z1217" t="str">
        <f t="shared" si="466"/>
        <v>Dec</v>
      </c>
      <c r="AA1217" s="6">
        <f t="shared" si="475"/>
        <v>0</v>
      </c>
      <c r="AB1217" s="6">
        <f t="shared" si="475"/>
        <v>0</v>
      </c>
      <c r="AC1217" s="6">
        <f t="shared" si="475"/>
        <v>5</v>
      </c>
      <c r="AD1217" s="6">
        <f t="shared" si="475"/>
        <v>0</v>
      </c>
      <c r="AE1217" s="6">
        <f t="shared" si="475"/>
        <v>0</v>
      </c>
      <c r="AF1217" s="6">
        <f t="shared" si="467"/>
        <v>5</v>
      </c>
      <c r="AG1217" s="6">
        <f t="shared" si="468"/>
        <v>0</v>
      </c>
      <c r="AH1217" s="14" t="str">
        <f>LEFT(X1217,2)&amp;"."&amp;VLOOKUP(MID(X1217,4,3),'Data validation'!$A$1:$B$12,2,FALSE)&amp;".2025"</f>
        <v>28.12.2025</v>
      </c>
      <c r="AI1217">
        <f t="shared" si="469"/>
        <v>53</v>
      </c>
      <c r="AJ1217" t="str">
        <f>H1217&amp;"."&amp;VLOOKUP(I1217,'Data validation'!$A$1:$B$12,2,FALSE)&amp;".2026"</f>
        <v>24.07.2026</v>
      </c>
      <c r="AK1217">
        <f t="shared" si="470"/>
        <v>30</v>
      </c>
      <c r="AL1217" t="e">
        <f>VLOOKUP(E1217,[2]Sheet1!$A:$B,2,FALSE)</f>
        <v>#N/A</v>
      </c>
    </row>
    <row r="1218" spans="1:38" x14ac:dyDescent="0.25">
      <c r="A1218" t="str">
        <f>VLOOKUP(Q1218,'Data validation'!$K$2:$L$50,2,FALSE)</f>
        <v>INDIVIDUAL</v>
      </c>
      <c r="B1218">
        <f t="shared" ref="B1218:B1281" si="481">AA1218+IF(I1218="Jun",IF(_xlfn.NUMBERVALUE(H1218)&gt;14,0,IF(_xlfn.NUMBERVALUE(K1218)&lt;14,M1218,15-_xlfn.NUMBERVALUE(H1218))),0)</f>
        <v>0</v>
      </c>
      <c r="C1218">
        <f t="shared" ref="C1218:C1281" si="482">M1218-B1218-D1218</f>
        <v>6</v>
      </c>
      <c r="D1218">
        <f t="shared" ref="D1218:D1281" si="483">IF(L1218="Jul",IF(_xlfn.NUMBERVALUE(K1218)&lt;11,0,IF(I1218="Jul",IF(_xlfn.NUMBERVALUE(H1218)&gt;11,M1218,_xlfn.NUMBERVALUE(K1218)-11),0)),0)+IF(L1218="Aug",IF(_xlfn.NUMBERVALUE(K1218)&gt;24,IF(_xlfn.NUMBERVALUE(H1218)&gt;24,0,25-_xlfn.NUMBERVALUE(H1218)),IF(I1218="Aug",M1218,_xlfn.NUMBERVALUE(K1218)-1+32-_xlfn.NUMBERVALUE(H1218))),0)</f>
        <v>0</v>
      </c>
      <c r="E1218">
        <v>9381</v>
      </c>
      <c r="F1218" t="s">
        <v>7853</v>
      </c>
      <c r="G1218" t="s">
        <v>313</v>
      </c>
      <c r="H1218" t="str">
        <f t="shared" ref="H1218:H1281" si="484">LEFT(G1218,2)</f>
        <v>05</v>
      </c>
      <c r="I1218" t="str">
        <f t="shared" ref="I1218:I1281" si="485">MID(G1218,4,3)</f>
        <v>Jul</v>
      </c>
      <c r="J1218" t="s">
        <v>323</v>
      </c>
      <c r="K1218" t="str">
        <f t="shared" ref="K1218:K1281" si="486">LEFT(J1218,2)</f>
        <v>11</v>
      </c>
      <c r="L1218" t="str">
        <f t="shared" ref="L1218:L1281" si="487">MID(J1218,4,3)</f>
        <v>Jul</v>
      </c>
      <c r="M1218">
        <v>6</v>
      </c>
      <c r="N1218">
        <f t="shared" ref="N1218:N1281" si="488">+K1218-H1218</f>
        <v>6</v>
      </c>
      <c r="O1218">
        <f t="shared" ref="O1218:O1281" si="489">IF(I1218=L1218,0,31-H1218)</f>
        <v>0</v>
      </c>
      <c r="P1218">
        <f t="shared" ref="P1218:P1281" si="490">IF(I1218=L1218,0,K1218-1)</f>
        <v>0</v>
      </c>
      <c r="Q1218" t="s">
        <v>24</v>
      </c>
      <c r="R1218" t="s">
        <v>17</v>
      </c>
      <c r="S1218">
        <v>3</v>
      </c>
      <c r="T1218">
        <v>1</v>
      </c>
      <c r="U1218" s="2">
        <v>2867.3185535779812</v>
      </c>
      <c r="V1218" s="2">
        <v>477.88642559633024</v>
      </c>
      <c r="W1218" t="s">
        <v>227</v>
      </c>
      <c r="X1218" t="s">
        <v>4253</v>
      </c>
      <c r="Y1218" t="s">
        <v>4249</v>
      </c>
      <c r="Z1218" t="str">
        <f t="shared" ref="Z1218:Z1281" si="491">MID(X1218,4,3)</f>
        <v>Jan</v>
      </c>
      <c r="AA1218" s="6">
        <f t="shared" si="475"/>
        <v>0</v>
      </c>
      <c r="AB1218" s="6">
        <f t="shared" si="475"/>
        <v>0</v>
      </c>
      <c r="AC1218" s="6">
        <f t="shared" si="475"/>
        <v>6</v>
      </c>
      <c r="AD1218" s="6">
        <f t="shared" si="475"/>
        <v>0</v>
      </c>
      <c r="AE1218" s="6">
        <f t="shared" si="475"/>
        <v>0</v>
      </c>
      <c r="AF1218" s="6">
        <f t="shared" ref="AF1218:AF1281" si="492">SUM(AA1218:AE1218)</f>
        <v>6</v>
      </c>
      <c r="AG1218" s="6">
        <f t="shared" ref="AG1218:AG1281" si="493">+AF1218-M1218</f>
        <v>0</v>
      </c>
      <c r="AH1218" s="14" t="str">
        <f>LEFT(X1218,2)&amp;"."&amp;VLOOKUP(MID(X1218,4,3),'Data validation'!$A$1:$B$12,2,FALSE)&amp;".2025"</f>
        <v>07.01.2025</v>
      </c>
      <c r="AI1218">
        <f t="shared" ref="AI1218:AI1281" si="494">WEEKNUM(AH1218)</f>
        <v>2</v>
      </c>
      <c r="AJ1218" t="str">
        <f>H1218&amp;"."&amp;VLOOKUP(I1218,'Data validation'!$A$1:$B$12,2,FALSE)&amp;".2026"</f>
        <v>05.07.2026</v>
      </c>
      <c r="AK1218">
        <f t="shared" ref="AK1218:AK1281" si="495">WEEKNUM(AJ1218)</f>
        <v>28</v>
      </c>
      <c r="AL1218" t="e">
        <f>VLOOKUP(E1218,[2]Sheet1!$A:$B,2,FALSE)</f>
        <v>#N/A</v>
      </c>
    </row>
    <row r="1219" spans="1:38" x14ac:dyDescent="0.25">
      <c r="A1219" t="str">
        <f>VLOOKUP(Q1219,'Data validation'!$K$2:$L$50,2,FALSE)</f>
        <v>TOPOLA SKIES</v>
      </c>
      <c r="B1219">
        <f t="shared" si="481"/>
        <v>0</v>
      </c>
      <c r="C1219">
        <f t="shared" si="482"/>
        <v>0</v>
      </c>
      <c r="D1219">
        <f t="shared" si="483"/>
        <v>5</v>
      </c>
      <c r="E1219">
        <v>8684</v>
      </c>
      <c r="F1219" t="s">
        <v>8384</v>
      </c>
      <c r="G1219" t="s">
        <v>108</v>
      </c>
      <c r="H1219" t="str">
        <f t="shared" si="484"/>
        <v>31</v>
      </c>
      <c r="I1219" t="str">
        <f t="shared" si="485"/>
        <v>Jul</v>
      </c>
      <c r="J1219" t="s">
        <v>290</v>
      </c>
      <c r="K1219" t="str">
        <f t="shared" si="486"/>
        <v>05</v>
      </c>
      <c r="L1219" t="str">
        <f t="shared" si="487"/>
        <v>Aug</v>
      </c>
      <c r="M1219">
        <v>5</v>
      </c>
      <c r="N1219">
        <f t="shared" si="488"/>
        <v>-26</v>
      </c>
      <c r="O1219">
        <f t="shared" si="489"/>
        <v>0</v>
      </c>
      <c r="P1219">
        <f t="shared" si="490"/>
        <v>4</v>
      </c>
      <c r="Q1219" t="s">
        <v>35</v>
      </c>
      <c r="R1219" t="s">
        <v>63</v>
      </c>
      <c r="S1219">
        <v>2</v>
      </c>
      <c r="T1219">
        <v>1</v>
      </c>
      <c r="U1219" s="2">
        <v>1778.638979357798</v>
      </c>
      <c r="V1219" s="2">
        <v>355.72779587155958</v>
      </c>
      <c r="X1219" t="s">
        <v>1675</v>
      </c>
      <c r="Y1219" t="s">
        <v>1594</v>
      </c>
      <c r="Z1219" t="str">
        <f t="shared" si="491"/>
        <v>Nov</v>
      </c>
      <c r="AA1219" s="6">
        <f t="shared" si="475"/>
        <v>0</v>
      </c>
      <c r="AB1219" s="6">
        <f t="shared" si="475"/>
        <v>0</v>
      </c>
      <c r="AC1219" s="6">
        <f t="shared" si="475"/>
        <v>0</v>
      </c>
      <c r="AD1219" s="6">
        <f t="shared" si="475"/>
        <v>4</v>
      </c>
      <c r="AE1219" s="6">
        <f t="shared" si="475"/>
        <v>0</v>
      </c>
      <c r="AF1219" s="6">
        <f t="shared" si="492"/>
        <v>4</v>
      </c>
      <c r="AG1219" s="6">
        <f t="shared" si="493"/>
        <v>-1</v>
      </c>
      <c r="AH1219" s="14" t="str">
        <f>LEFT(X1219,2)&amp;"."&amp;VLOOKUP(MID(X1219,4,3),'Data validation'!$A$1:$B$12,2,FALSE)&amp;".2025"</f>
        <v>21.11.2025</v>
      </c>
      <c r="AI1219">
        <f t="shared" si="494"/>
        <v>47</v>
      </c>
      <c r="AJ1219" t="str">
        <f>H1219&amp;"."&amp;VLOOKUP(I1219,'Data validation'!$A$1:$B$12,2,FALSE)&amp;".2026"</f>
        <v>31.07.2026</v>
      </c>
      <c r="AK1219">
        <f t="shared" si="495"/>
        <v>31</v>
      </c>
      <c r="AL1219" t="e">
        <f>VLOOKUP(E1219,[2]Sheet1!$A:$B,2,FALSE)</f>
        <v>#N/A</v>
      </c>
    </row>
    <row r="1220" spans="1:38" x14ac:dyDescent="0.25">
      <c r="A1220" t="str">
        <f>VLOOKUP(Q1220,'Data validation'!$K$2:$L$50,2,FALSE)</f>
        <v>TO</v>
      </c>
      <c r="B1220">
        <f t="shared" si="481"/>
        <v>0</v>
      </c>
      <c r="C1220">
        <f t="shared" si="482"/>
        <v>0</v>
      </c>
      <c r="D1220">
        <f t="shared" si="483"/>
        <v>6</v>
      </c>
      <c r="E1220">
        <v>8054</v>
      </c>
      <c r="F1220" t="s">
        <v>8385</v>
      </c>
      <c r="G1220" t="s">
        <v>93</v>
      </c>
      <c r="H1220" t="str">
        <f t="shared" si="484"/>
        <v>21</v>
      </c>
      <c r="I1220" t="str">
        <f t="shared" si="485"/>
        <v>Jul</v>
      </c>
      <c r="J1220" t="s">
        <v>94</v>
      </c>
      <c r="K1220" t="str">
        <f t="shared" si="486"/>
        <v>27</v>
      </c>
      <c r="L1220" t="str">
        <f t="shared" si="487"/>
        <v>Jul</v>
      </c>
      <c r="M1220">
        <v>6</v>
      </c>
      <c r="N1220">
        <f t="shared" si="488"/>
        <v>6</v>
      </c>
      <c r="O1220">
        <f t="shared" si="489"/>
        <v>0</v>
      </c>
      <c r="P1220">
        <f t="shared" si="490"/>
        <v>0</v>
      </c>
      <c r="Q1220" t="s">
        <v>81</v>
      </c>
      <c r="R1220" t="s">
        <v>48</v>
      </c>
      <c r="S1220">
        <v>2</v>
      </c>
      <c r="T1220">
        <v>2</v>
      </c>
      <c r="U1220" s="2">
        <f>SUMIFS(SLR!L:L,SLR!D:D,'Резервации 2026'!E1220)</f>
        <v>2519.2655063999996</v>
      </c>
      <c r="V1220" s="2">
        <f>+U1220/M1220</f>
        <v>419.87758439999993</v>
      </c>
      <c r="W1220" t="s">
        <v>262</v>
      </c>
      <c r="X1220" t="s">
        <v>87</v>
      </c>
      <c r="Y1220" t="s">
        <v>30</v>
      </c>
      <c r="Z1220" t="str">
        <f t="shared" si="491"/>
        <v>Oct</v>
      </c>
      <c r="AA1220" s="6">
        <f t="shared" si="475"/>
        <v>0</v>
      </c>
      <c r="AB1220" s="6">
        <f t="shared" si="475"/>
        <v>0</v>
      </c>
      <c r="AC1220" s="6">
        <f t="shared" si="475"/>
        <v>6</v>
      </c>
      <c r="AD1220" s="6">
        <f t="shared" si="475"/>
        <v>0</v>
      </c>
      <c r="AE1220" s="6">
        <f t="shared" si="475"/>
        <v>0</v>
      </c>
      <c r="AF1220" s="6">
        <f t="shared" si="492"/>
        <v>6</v>
      </c>
      <c r="AG1220" s="6">
        <f t="shared" si="493"/>
        <v>0</v>
      </c>
      <c r="AH1220" s="14" t="str">
        <f>LEFT(X1220,2)&amp;"."&amp;VLOOKUP(MID(X1220,4,3),'Data validation'!$A$1:$B$12,2,FALSE)&amp;".2025"</f>
        <v>27.10.2025</v>
      </c>
      <c r="AI1220">
        <f t="shared" si="494"/>
        <v>44</v>
      </c>
      <c r="AJ1220" t="str">
        <f>H1220&amp;"."&amp;VLOOKUP(I1220,'Data validation'!$A$1:$B$12,2,FALSE)&amp;".2026"</f>
        <v>21.07.2026</v>
      </c>
      <c r="AK1220">
        <f t="shared" si="495"/>
        <v>30</v>
      </c>
      <c r="AL1220" t="e">
        <f>VLOOKUP(E1220,[2]Sheet1!$A:$B,2,FALSE)</f>
        <v>#N/A</v>
      </c>
    </row>
    <row r="1221" spans="1:38" x14ac:dyDescent="0.25">
      <c r="A1221" t="str">
        <f>VLOOKUP(Q1221,'Data validation'!$K$2:$L$50,2,FALSE)</f>
        <v>TO</v>
      </c>
      <c r="B1221">
        <f t="shared" si="481"/>
        <v>0</v>
      </c>
      <c r="C1221">
        <f t="shared" si="482"/>
        <v>0</v>
      </c>
      <c r="D1221">
        <f t="shared" si="483"/>
        <v>6</v>
      </c>
      <c r="E1221">
        <v>8060</v>
      </c>
      <c r="F1221" t="s">
        <v>8386</v>
      </c>
      <c r="G1221" t="s">
        <v>114</v>
      </c>
      <c r="H1221" t="str">
        <f t="shared" si="484"/>
        <v>14</v>
      </c>
      <c r="I1221" t="str">
        <f t="shared" si="485"/>
        <v>Jul</v>
      </c>
      <c r="J1221" t="s">
        <v>84</v>
      </c>
      <c r="K1221" t="str">
        <f t="shared" si="486"/>
        <v>20</v>
      </c>
      <c r="L1221" t="str">
        <f t="shared" si="487"/>
        <v>Jul</v>
      </c>
      <c r="M1221">
        <v>6</v>
      </c>
      <c r="N1221">
        <f t="shared" si="488"/>
        <v>6</v>
      </c>
      <c r="O1221">
        <f t="shared" si="489"/>
        <v>0</v>
      </c>
      <c r="P1221">
        <f t="shared" si="490"/>
        <v>0</v>
      </c>
      <c r="Q1221" t="s">
        <v>116</v>
      </c>
      <c r="R1221" t="s">
        <v>57</v>
      </c>
      <c r="S1221">
        <v>5</v>
      </c>
      <c r="T1221">
        <v>0</v>
      </c>
      <c r="U1221" s="2">
        <f>SUMIFS(Solvex!L:L,Solvex!D:D,'Резервации 2026'!E1221)</f>
        <v>3778.8982595999996</v>
      </c>
      <c r="V1221" s="2">
        <f>+U1221/M1221</f>
        <v>629.8163765999999</v>
      </c>
      <c r="X1221" t="s">
        <v>117</v>
      </c>
      <c r="Y1221" t="s">
        <v>118</v>
      </c>
      <c r="Z1221" t="str">
        <f t="shared" si="491"/>
        <v>Oct</v>
      </c>
      <c r="AA1221" s="6">
        <f t="shared" si="475"/>
        <v>0</v>
      </c>
      <c r="AB1221" s="6">
        <f t="shared" si="475"/>
        <v>0</v>
      </c>
      <c r="AC1221" s="6">
        <f t="shared" si="475"/>
        <v>6</v>
      </c>
      <c r="AD1221" s="6">
        <f t="shared" si="475"/>
        <v>0</v>
      </c>
      <c r="AE1221" s="6">
        <f t="shared" si="475"/>
        <v>0</v>
      </c>
      <c r="AF1221" s="6">
        <f t="shared" si="492"/>
        <v>6</v>
      </c>
      <c r="AG1221" s="6">
        <f t="shared" si="493"/>
        <v>0</v>
      </c>
      <c r="AH1221" s="14" t="str">
        <f>LEFT(X1221,2)&amp;"."&amp;VLOOKUP(MID(X1221,4,3),'Data validation'!$A$1:$B$12,2,FALSE)&amp;".2025"</f>
        <v>27.10.2025</v>
      </c>
      <c r="AI1221">
        <f t="shared" si="494"/>
        <v>44</v>
      </c>
      <c r="AJ1221" t="str">
        <f>H1221&amp;"."&amp;VLOOKUP(I1221,'Data validation'!$A$1:$B$12,2,FALSE)&amp;".2026"</f>
        <v>14.07.2026</v>
      </c>
      <c r="AK1221">
        <f t="shared" si="495"/>
        <v>29</v>
      </c>
      <c r="AL1221" t="e">
        <f>VLOOKUP(E1221,[2]Sheet1!$A:$B,2,FALSE)</f>
        <v>#N/A</v>
      </c>
    </row>
    <row r="1222" spans="1:38" x14ac:dyDescent="0.25">
      <c r="A1222" t="str">
        <f>VLOOKUP(Q1222,'Data validation'!$K$2:$L$50,2,FALSE)</f>
        <v>TO</v>
      </c>
      <c r="B1222">
        <f t="shared" si="481"/>
        <v>0</v>
      </c>
      <c r="C1222">
        <f t="shared" si="482"/>
        <v>0</v>
      </c>
      <c r="D1222">
        <f t="shared" si="483"/>
        <v>6</v>
      </c>
      <c r="E1222">
        <v>8513</v>
      </c>
      <c r="F1222" t="s">
        <v>8387</v>
      </c>
      <c r="G1222" t="s">
        <v>85</v>
      </c>
      <c r="H1222" t="str">
        <f t="shared" si="484"/>
        <v>26</v>
      </c>
      <c r="I1222" t="str">
        <f t="shared" si="485"/>
        <v>Jul</v>
      </c>
      <c r="J1222" t="s">
        <v>135</v>
      </c>
      <c r="K1222" t="str">
        <f t="shared" si="486"/>
        <v>01</v>
      </c>
      <c r="L1222" t="str">
        <f t="shared" si="487"/>
        <v>Aug</v>
      </c>
      <c r="M1222">
        <v>6</v>
      </c>
      <c r="N1222">
        <f t="shared" si="488"/>
        <v>-25</v>
      </c>
      <c r="O1222">
        <f t="shared" si="489"/>
        <v>5</v>
      </c>
      <c r="P1222">
        <f t="shared" si="490"/>
        <v>0</v>
      </c>
      <c r="Q1222" t="s">
        <v>81</v>
      </c>
      <c r="R1222" t="s">
        <v>25</v>
      </c>
      <c r="S1222">
        <v>2</v>
      </c>
      <c r="T1222">
        <v>2</v>
      </c>
      <c r="U1222" s="2">
        <f>SUMIFS(SLR!L:L,SLR!D:D,'Резервации 2026'!E1222)</f>
        <v>2083.1936495999998</v>
      </c>
      <c r="V1222" s="2">
        <f t="shared" ref="V1222:V1224" si="496">+U1222/M1222</f>
        <v>347.19894159999996</v>
      </c>
      <c r="W1222" t="s">
        <v>262</v>
      </c>
      <c r="X1222" t="s">
        <v>1249</v>
      </c>
      <c r="Y1222" t="s">
        <v>1233</v>
      </c>
      <c r="Z1222" t="str">
        <f t="shared" si="491"/>
        <v>Nov</v>
      </c>
      <c r="AA1222" s="6">
        <f t="shared" si="475"/>
        <v>0</v>
      </c>
      <c r="AB1222" s="6">
        <f t="shared" si="475"/>
        <v>0</v>
      </c>
      <c r="AC1222" s="6">
        <f t="shared" si="475"/>
        <v>5</v>
      </c>
      <c r="AD1222" s="6">
        <f t="shared" si="475"/>
        <v>0</v>
      </c>
      <c r="AE1222" s="6">
        <f t="shared" si="475"/>
        <v>0</v>
      </c>
      <c r="AF1222" s="6">
        <f t="shared" si="492"/>
        <v>5</v>
      </c>
      <c r="AG1222" s="6">
        <f t="shared" si="493"/>
        <v>-1</v>
      </c>
      <c r="AH1222" s="14" t="str">
        <f>LEFT(X1222,2)&amp;"."&amp;VLOOKUP(MID(X1222,4,3),'Data validation'!$A$1:$B$12,2,FALSE)&amp;".2025"</f>
        <v>15.11.2025</v>
      </c>
      <c r="AI1222">
        <f t="shared" si="494"/>
        <v>46</v>
      </c>
      <c r="AJ1222" t="str">
        <f>H1222&amp;"."&amp;VLOOKUP(I1222,'Data validation'!$A$1:$B$12,2,FALSE)&amp;".2026"</f>
        <v>26.07.2026</v>
      </c>
      <c r="AK1222">
        <f t="shared" si="495"/>
        <v>31</v>
      </c>
      <c r="AL1222" t="e">
        <f>VLOOKUP(E1222,[2]Sheet1!$A:$B,2,FALSE)</f>
        <v>#N/A</v>
      </c>
    </row>
    <row r="1223" spans="1:38" x14ac:dyDescent="0.25">
      <c r="A1223" t="str">
        <f>VLOOKUP(Q1223,'Data validation'!$K$2:$L$50,2,FALSE)</f>
        <v>TO</v>
      </c>
      <c r="B1223">
        <f t="shared" si="481"/>
        <v>0</v>
      </c>
      <c r="C1223">
        <f t="shared" si="482"/>
        <v>5</v>
      </c>
      <c r="D1223">
        <f t="shared" si="483"/>
        <v>0</v>
      </c>
      <c r="E1223">
        <v>8567</v>
      </c>
      <c r="F1223" t="s">
        <v>8388</v>
      </c>
      <c r="G1223" t="s">
        <v>173</v>
      </c>
      <c r="H1223" t="str">
        <f t="shared" si="484"/>
        <v>06</v>
      </c>
      <c r="I1223" t="str">
        <f t="shared" si="485"/>
        <v>Jul</v>
      </c>
      <c r="J1223" t="s">
        <v>323</v>
      </c>
      <c r="K1223" t="str">
        <f t="shared" si="486"/>
        <v>11</v>
      </c>
      <c r="L1223" t="str">
        <f t="shared" si="487"/>
        <v>Jul</v>
      </c>
      <c r="M1223">
        <v>5</v>
      </c>
      <c r="N1223">
        <f t="shared" si="488"/>
        <v>5</v>
      </c>
      <c r="O1223">
        <f t="shared" si="489"/>
        <v>0</v>
      </c>
      <c r="P1223">
        <f t="shared" si="490"/>
        <v>0</v>
      </c>
      <c r="Q1223" t="s">
        <v>81</v>
      </c>
      <c r="R1223" t="s">
        <v>17</v>
      </c>
      <c r="S1223">
        <v>3</v>
      </c>
      <c r="T1223">
        <v>1</v>
      </c>
      <c r="U1223" s="2">
        <f>SUMIFS(SLR!L:L,SLR!D:D,'Резервации 2026'!E1223)</f>
        <v>1697.5822068</v>
      </c>
      <c r="V1223" s="2">
        <f t="shared" si="496"/>
        <v>339.51644135999999</v>
      </c>
      <c r="W1223" t="s">
        <v>262</v>
      </c>
      <c r="X1223" t="s">
        <v>1393</v>
      </c>
      <c r="Y1223" t="s">
        <v>1295</v>
      </c>
      <c r="Z1223" t="str">
        <f t="shared" si="491"/>
        <v>Nov</v>
      </c>
      <c r="AA1223" s="6">
        <f t="shared" si="475"/>
        <v>0</v>
      </c>
      <c r="AB1223" s="6">
        <f t="shared" si="475"/>
        <v>0</v>
      </c>
      <c r="AC1223" s="6">
        <f t="shared" si="475"/>
        <v>5</v>
      </c>
      <c r="AD1223" s="6">
        <f t="shared" si="475"/>
        <v>0</v>
      </c>
      <c r="AE1223" s="6">
        <f t="shared" si="475"/>
        <v>0</v>
      </c>
      <c r="AF1223" s="6">
        <f t="shared" si="492"/>
        <v>5</v>
      </c>
      <c r="AG1223" s="6">
        <f t="shared" si="493"/>
        <v>0</v>
      </c>
      <c r="AH1223" s="14" t="str">
        <f>LEFT(X1223,2)&amp;"."&amp;VLOOKUP(MID(X1223,4,3),'Data validation'!$A$1:$B$12,2,FALSE)&amp;".2025"</f>
        <v>17.11.2025</v>
      </c>
      <c r="AI1223">
        <f t="shared" si="494"/>
        <v>47</v>
      </c>
      <c r="AJ1223" t="str">
        <f>H1223&amp;"."&amp;VLOOKUP(I1223,'Data validation'!$A$1:$B$12,2,FALSE)&amp;".2026"</f>
        <v>06.07.2026</v>
      </c>
      <c r="AK1223">
        <f t="shared" si="495"/>
        <v>28</v>
      </c>
      <c r="AL1223" t="e">
        <f>VLOOKUP(E1223,[2]Sheet1!$A:$B,2,FALSE)</f>
        <v>#N/A</v>
      </c>
    </row>
    <row r="1224" spans="1:38" x14ac:dyDescent="0.25">
      <c r="A1224" t="str">
        <f>VLOOKUP(Q1224,'Data validation'!$K$2:$L$50,2,FALSE)</f>
        <v>TO</v>
      </c>
      <c r="B1224">
        <f t="shared" si="481"/>
        <v>0</v>
      </c>
      <c r="C1224">
        <f t="shared" si="482"/>
        <v>0</v>
      </c>
      <c r="D1224">
        <f t="shared" si="483"/>
        <v>6</v>
      </c>
      <c r="E1224">
        <v>8956</v>
      </c>
      <c r="F1224" t="s">
        <v>8389</v>
      </c>
      <c r="G1224" t="s">
        <v>84</v>
      </c>
      <c r="H1224" t="str">
        <f t="shared" si="484"/>
        <v>20</v>
      </c>
      <c r="I1224" t="str">
        <f t="shared" si="485"/>
        <v>Jul</v>
      </c>
      <c r="J1224" t="s">
        <v>85</v>
      </c>
      <c r="K1224" t="str">
        <f t="shared" si="486"/>
        <v>26</v>
      </c>
      <c r="L1224" t="str">
        <f t="shared" si="487"/>
        <v>Jul</v>
      </c>
      <c r="M1224">
        <v>6</v>
      </c>
      <c r="N1224">
        <f t="shared" si="488"/>
        <v>6</v>
      </c>
      <c r="O1224">
        <f t="shared" si="489"/>
        <v>0</v>
      </c>
      <c r="P1224">
        <f t="shared" si="490"/>
        <v>0</v>
      </c>
      <c r="Q1224" t="s">
        <v>81</v>
      </c>
      <c r="R1224" t="s">
        <v>17</v>
      </c>
      <c r="S1224">
        <v>3</v>
      </c>
      <c r="T1224">
        <v>1</v>
      </c>
      <c r="U1224" s="2">
        <f>SUMIFS(SLR!L:L,SLR!D:D,'Резервации 2026'!E1224)</f>
        <v>2342.7714071999999</v>
      </c>
      <c r="V1224" s="2">
        <f t="shared" si="496"/>
        <v>390.4619012</v>
      </c>
      <c r="W1224" t="s">
        <v>262</v>
      </c>
      <c r="X1224" t="s">
        <v>3031</v>
      </c>
      <c r="Y1224" t="s">
        <v>3213</v>
      </c>
      <c r="Z1224" t="str">
        <f t="shared" si="491"/>
        <v>Dec</v>
      </c>
      <c r="AA1224" s="6">
        <f t="shared" si="475"/>
        <v>0</v>
      </c>
      <c r="AB1224" s="6">
        <f t="shared" si="475"/>
        <v>0</v>
      </c>
      <c r="AC1224" s="6">
        <f t="shared" si="475"/>
        <v>6</v>
      </c>
      <c r="AD1224" s="6">
        <f t="shared" si="475"/>
        <v>0</v>
      </c>
      <c r="AE1224" s="6">
        <f t="shared" si="475"/>
        <v>0</v>
      </c>
      <c r="AF1224" s="6">
        <f t="shared" si="492"/>
        <v>6</v>
      </c>
      <c r="AG1224" s="6">
        <f t="shared" si="493"/>
        <v>0</v>
      </c>
      <c r="AH1224" s="14" t="str">
        <f>LEFT(X1224,2)&amp;"."&amp;VLOOKUP(MID(X1224,4,3),'Data validation'!$A$1:$B$12,2,FALSE)&amp;".2025"</f>
        <v>01.12.2025</v>
      </c>
      <c r="AI1224">
        <f t="shared" si="494"/>
        <v>49</v>
      </c>
      <c r="AJ1224" t="str">
        <f>H1224&amp;"."&amp;VLOOKUP(I1224,'Data validation'!$A$1:$B$12,2,FALSE)&amp;".2026"</f>
        <v>20.07.2026</v>
      </c>
      <c r="AK1224">
        <f t="shared" si="495"/>
        <v>30</v>
      </c>
      <c r="AL1224" t="e">
        <f>VLOOKUP(E1224,[2]Sheet1!$A:$B,2,FALSE)</f>
        <v>#N/A</v>
      </c>
    </row>
    <row r="1225" spans="1:38" x14ac:dyDescent="0.25">
      <c r="A1225" t="str">
        <f>VLOOKUP(Q1225,'Data validation'!$K$2:$L$50,2,FALSE)</f>
        <v>TO</v>
      </c>
      <c r="B1225">
        <f t="shared" si="481"/>
        <v>0</v>
      </c>
      <c r="C1225">
        <f t="shared" si="482"/>
        <v>7</v>
      </c>
      <c r="D1225">
        <f t="shared" si="483"/>
        <v>0</v>
      </c>
      <c r="E1225">
        <v>8081</v>
      </c>
      <c r="F1225" t="s">
        <v>8390</v>
      </c>
      <c r="G1225" t="s">
        <v>181</v>
      </c>
      <c r="H1225" t="str">
        <f t="shared" si="484"/>
        <v>03</v>
      </c>
      <c r="I1225" t="str">
        <f t="shared" si="485"/>
        <v>Jul</v>
      </c>
      <c r="J1225" t="s">
        <v>182</v>
      </c>
      <c r="K1225" t="str">
        <f t="shared" si="486"/>
        <v>10</v>
      </c>
      <c r="L1225" t="str">
        <f t="shared" si="487"/>
        <v>Jul</v>
      </c>
      <c r="M1225">
        <v>7</v>
      </c>
      <c r="N1225">
        <f t="shared" si="488"/>
        <v>7</v>
      </c>
      <c r="O1225">
        <f t="shared" si="489"/>
        <v>0</v>
      </c>
      <c r="P1225">
        <f t="shared" si="490"/>
        <v>0</v>
      </c>
      <c r="Q1225" t="s">
        <v>162</v>
      </c>
      <c r="R1225" t="s">
        <v>25</v>
      </c>
      <c r="S1225">
        <v>2</v>
      </c>
      <c r="T1225">
        <v>1</v>
      </c>
      <c r="U1225" s="2">
        <f>SUMIFS(Magelan!L:L,Magelan!D:D,'Резервации 2026'!E1225)</f>
        <v>1938.4231130000001</v>
      </c>
      <c r="V1225" s="2">
        <f>+U1225/M1225</f>
        <v>276.91758757142856</v>
      </c>
      <c r="X1225" t="s">
        <v>184</v>
      </c>
      <c r="Y1225" t="s">
        <v>139</v>
      </c>
      <c r="Z1225" t="str">
        <f t="shared" si="491"/>
        <v>Oct</v>
      </c>
      <c r="AA1225" s="6">
        <f t="shared" si="475"/>
        <v>0</v>
      </c>
      <c r="AB1225" s="6">
        <f t="shared" si="475"/>
        <v>0</v>
      </c>
      <c r="AC1225" s="6">
        <f t="shared" si="475"/>
        <v>7</v>
      </c>
      <c r="AD1225" s="6">
        <f t="shared" si="475"/>
        <v>0</v>
      </c>
      <c r="AE1225" s="6">
        <f t="shared" si="475"/>
        <v>0</v>
      </c>
      <c r="AF1225" s="6">
        <f t="shared" si="492"/>
        <v>7</v>
      </c>
      <c r="AG1225" s="6">
        <f t="shared" si="493"/>
        <v>0</v>
      </c>
      <c r="AH1225" s="14" t="str">
        <f>LEFT(X1225,2)&amp;"."&amp;VLOOKUP(MID(X1225,4,3),'Data validation'!$A$1:$B$12,2,FALSE)&amp;".2025"</f>
        <v>27.10.2025</v>
      </c>
      <c r="AI1225">
        <f t="shared" si="494"/>
        <v>44</v>
      </c>
      <c r="AJ1225" t="str">
        <f>H1225&amp;"."&amp;VLOOKUP(I1225,'Data validation'!$A$1:$B$12,2,FALSE)&amp;".2026"</f>
        <v>03.07.2026</v>
      </c>
      <c r="AK1225">
        <f t="shared" si="495"/>
        <v>27</v>
      </c>
      <c r="AL1225" t="e">
        <f>VLOOKUP(E1225,[2]Sheet1!$A:$B,2,FALSE)</f>
        <v>#N/A</v>
      </c>
    </row>
    <row r="1226" spans="1:38" x14ac:dyDescent="0.25">
      <c r="A1226" t="str">
        <f>VLOOKUP(Q1226,'Data validation'!$K$2:$L$50,2,FALSE)</f>
        <v>TO</v>
      </c>
      <c r="B1226">
        <f t="shared" si="481"/>
        <v>0</v>
      </c>
      <c r="C1226">
        <f t="shared" si="482"/>
        <v>0</v>
      </c>
      <c r="D1226">
        <f t="shared" si="483"/>
        <v>5</v>
      </c>
      <c r="E1226">
        <v>9103</v>
      </c>
      <c r="F1226" t="s">
        <v>8391</v>
      </c>
      <c r="G1226" t="s">
        <v>84</v>
      </c>
      <c r="H1226" t="str">
        <f t="shared" si="484"/>
        <v>20</v>
      </c>
      <c r="I1226" t="str">
        <f t="shared" si="485"/>
        <v>Jul</v>
      </c>
      <c r="J1226" t="s">
        <v>107</v>
      </c>
      <c r="K1226" t="str">
        <f t="shared" si="486"/>
        <v>25</v>
      </c>
      <c r="L1226" t="str">
        <f t="shared" si="487"/>
        <v>Jul</v>
      </c>
      <c r="M1226">
        <v>5</v>
      </c>
      <c r="N1226">
        <f t="shared" si="488"/>
        <v>5</v>
      </c>
      <c r="O1226">
        <f t="shared" si="489"/>
        <v>0</v>
      </c>
      <c r="P1226">
        <f t="shared" si="490"/>
        <v>0</v>
      </c>
      <c r="Q1226" t="s">
        <v>56</v>
      </c>
      <c r="R1226" t="s">
        <v>17</v>
      </c>
      <c r="S1226">
        <v>3</v>
      </c>
      <c r="T1226">
        <v>1</v>
      </c>
      <c r="U1226" s="2">
        <f>SUMIFS(Novoton!L:L,Novoton!D:D,'Резервации 2026'!E1226)</f>
        <v>1952.3095060000001</v>
      </c>
      <c r="V1226" s="2">
        <f>+U1226/M1226</f>
        <v>390.4619012</v>
      </c>
      <c r="X1226" t="s">
        <v>3453</v>
      </c>
      <c r="Y1226" t="s">
        <v>3449</v>
      </c>
      <c r="Z1226" t="str">
        <f t="shared" si="491"/>
        <v>Dec</v>
      </c>
      <c r="AA1226" s="6">
        <f t="shared" ref="AA1226:AE1276" si="497">IF($I1226=AA$1,IF($L1226=AA$1,$M1226,$O1226),IF($L1226=AA$1,$P1226,0))</f>
        <v>0</v>
      </c>
      <c r="AB1226" s="6">
        <f t="shared" si="497"/>
        <v>0</v>
      </c>
      <c r="AC1226" s="6">
        <f t="shared" si="497"/>
        <v>5</v>
      </c>
      <c r="AD1226" s="6">
        <f t="shared" si="497"/>
        <v>0</v>
      </c>
      <c r="AE1226" s="6">
        <f t="shared" si="497"/>
        <v>0</v>
      </c>
      <c r="AF1226" s="6">
        <f t="shared" si="492"/>
        <v>5</v>
      </c>
      <c r="AG1226" s="6">
        <f t="shared" si="493"/>
        <v>0</v>
      </c>
      <c r="AH1226" s="14" t="str">
        <f>LEFT(X1226,2)&amp;"."&amp;VLOOKUP(MID(X1226,4,3),'Data validation'!$A$1:$B$12,2,FALSE)&amp;".2025"</f>
        <v>13.12.2025</v>
      </c>
      <c r="AI1226">
        <f t="shared" si="494"/>
        <v>50</v>
      </c>
      <c r="AJ1226" t="str">
        <f>H1226&amp;"."&amp;VLOOKUP(I1226,'Data validation'!$A$1:$B$12,2,FALSE)&amp;".2026"</f>
        <v>20.07.2026</v>
      </c>
      <c r="AK1226">
        <f t="shared" si="495"/>
        <v>30</v>
      </c>
      <c r="AL1226" t="e">
        <f>VLOOKUP(E1226,[2]Sheet1!$A:$B,2,FALSE)</f>
        <v>#N/A</v>
      </c>
    </row>
    <row r="1227" spans="1:38" x14ac:dyDescent="0.25">
      <c r="A1227" t="str">
        <f>VLOOKUP(Q1227,'Data validation'!$K$2:$L$50,2,FALSE)</f>
        <v>TO</v>
      </c>
      <c r="B1227">
        <f t="shared" si="481"/>
        <v>0</v>
      </c>
      <c r="C1227">
        <f t="shared" si="482"/>
        <v>3</v>
      </c>
      <c r="D1227">
        <f t="shared" si="483"/>
        <v>2</v>
      </c>
      <c r="E1227">
        <v>8927</v>
      </c>
      <c r="F1227" t="s">
        <v>8345</v>
      </c>
      <c r="G1227" t="s">
        <v>593</v>
      </c>
      <c r="H1227" t="str">
        <f t="shared" si="484"/>
        <v>08</v>
      </c>
      <c r="I1227" t="str">
        <f t="shared" si="485"/>
        <v>Jul</v>
      </c>
      <c r="J1227" t="s">
        <v>32</v>
      </c>
      <c r="K1227" t="str">
        <f t="shared" si="486"/>
        <v>13</v>
      </c>
      <c r="L1227" t="str">
        <f t="shared" si="487"/>
        <v>Jul</v>
      </c>
      <c r="M1227">
        <v>5</v>
      </c>
      <c r="N1227">
        <f t="shared" si="488"/>
        <v>5</v>
      </c>
      <c r="O1227">
        <f t="shared" si="489"/>
        <v>0</v>
      </c>
      <c r="P1227">
        <f t="shared" si="490"/>
        <v>0</v>
      </c>
      <c r="Q1227" t="s">
        <v>116</v>
      </c>
      <c r="R1227" t="s">
        <v>110</v>
      </c>
      <c r="S1227">
        <v>4</v>
      </c>
      <c r="T1227">
        <v>2</v>
      </c>
      <c r="U1227" s="2">
        <f>SUMIFS(Solvex!L:L,Solvex!D:D,'Резервации 2026'!E1227)</f>
        <v>3014.9119449999998</v>
      </c>
      <c r="V1227" s="2">
        <f>+U1227/M1227</f>
        <v>602.98238900000001</v>
      </c>
      <c r="W1227" t="s">
        <v>691</v>
      </c>
      <c r="X1227" t="s">
        <v>2988</v>
      </c>
      <c r="Y1227" t="s">
        <v>3214</v>
      </c>
      <c r="Z1227" t="str">
        <f t="shared" si="491"/>
        <v>Nov</v>
      </c>
      <c r="AA1227" s="6">
        <f t="shared" si="497"/>
        <v>0</v>
      </c>
      <c r="AB1227" s="6">
        <f t="shared" si="497"/>
        <v>0</v>
      </c>
      <c r="AC1227" s="6">
        <f t="shared" si="497"/>
        <v>5</v>
      </c>
      <c r="AD1227" s="6">
        <f t="shared" si="497"/>
        <v>0</v>
      </c>
      <c r="AE1227" s="6">
        <f t="shared" si="497"/>
        <v>0</v>
      </c>
      <c r="AF1227" s="6">
        <f t="shared" si="492"/>
        <v>5</v>
      </c>
      <c r="AG1227" s="6">
        <f t="shared" si="493"/>
        <v>0</v>
      </c>
      <c r="AH1227" s="14" t="str">
        <f>LEFT(X1227,2)&amp;"."&amp;VLOOKUP(MID(X1227,4,3),'Data validation'!$A$1:$B$12,2,FALSE)&amp;".2025"</f>
        <v>30.11.2025</v>
      </c>
      <c r="AI1227">
        <f t="shared" si="494"/>
        <v>49</v>
      </c>
      <c r="AJ1227" t="str">
        <f>H1227&amp;"."&amp;VLOOKUP(I1227,'Data validation'!$A$1:$B$12,2,FALSE)&amp;".2026"</f>
        <v>08.07.2026</v>
      </c>
      <c r="AK1227">
        <f t="shared" si="495"/>
        <v>28</v>
      </c>
      <c r="AL1227" t="e">
        <f>VLOOKUP(E1227,[2]Sheet1!$A:$B,2,FALSE)</f>
        <v>#N/A</v>
      </c>
    </row>
    <row r="1228" spans="1:38" x14ac:dyDescent="0.25">
      <c r="A1228" t="str">
        <f>VLOOKUP(Q1228,'Data validation'!$K$2:$L$50,2,FALSE)</f>
        <v>TO</v>
      </c>
      <c r="B1228">
        <f t="shared" si="481"/>
        <v>0</v>
      </c>
      <c r="C1228">
        <f t="shared" si="482"/>
        <v>0</v>
      </c>
      <c r="D1228">
        <f t="shared" si="483"/>
        <v>6</v>
      </c>
      <c r="E1228">
        <v>8290</v>
      </c>
      <c r="F1228" t="s">
        <v>8392</v>
      </c>
      <c r="G1228" t="s">
        <v>94</v>
      </c>
      <c r="H1228" t="str">
        <f t="shared" si="484"/>
        <v>27</v>
      </c>
      <c r="I1228" t="str">
        <f t="shared" si="485"/>
        <v>Jul</v>
      </c>
      <c r="J1228" t="s">
        <v>78</v>
      </c>
      <c r="K1228" t="str">
        <f t="shared" si="486"/>
        <v>02</v>
      </c>
      <c r="L1228" t="str">
        <f t="shared" si="487"/>
        <v>Aug</v>
      </c>
      <c r="M1228">
        <v>6</v>
      </c>
      <c r="N1228">
        <f t="shared" si="488"/>
        <v>-25</v>
      </c>
      <c r="O1228">
        <f t="shared" si="489"/>
        <v>4</v>
      </c>
      <c r="P1228">
        <f t="shared" si="490"/>
        <v>1</v>
      </c>
      <c r="Q1228" t="s">
        <v>56</v>
      </c>
      <c r="R1228" t="s">
        <v>17</v>
      </c>
      <c r="S1228">
        <v>2</v>
      </c>
      <c r="T1228">
        <v>1</v>
      </c>
      <c r="U1228" s="2">
        <f>SUMIFS(Novoton!L:L,Novoton!D:D,'Резервации 2026'!E1228)</f>
        <v>1601.9421197999998</v>
      </c>
      <c r="V1228" s="2">
        <f>+U1228/M1228</f>
        <v>266.99035329999998</v>
      </c>
      <c r="X1228" t="s">
        <v>713</v>
      </c>
      <c r="Y1228" t="s">
        <v>637</v>
      </c>
      <c r="Z1228" t="str">
        <f t="shared" si="491"/>
        <v>Nov</v>
      </c>
      <c r="AA1228" s="6">
        <f t="shared" si="497"/>
        <v>0</v>
      </c>
      <c r="AB1228" s="6">
        <f t="shared" si="497"/>
        <v>0</v>
      </c>
      <c r="AC1228" s="6">
        <f t="shared" si="497"/>
        <v>4</v>
      </c>
      <c r="AD1228" s="6">
        <f t="shared" si="497"/>
        <v>1</v>
      </c>
      <c r="AE1228" s="6">
        <f t="shared" si="497"/>
        <v>0</v>
      </c>
      <c r="AF1228" s="6">
        <f t="shared" si="492"/>
        <v>5</v>
      </c>
      <c r="AG1228" s="6">
        <f t="shared" si="493"/>
        <v>-1</v>
      </c>
      <c r="AH1228" s="14" t="str">
        <f>LEFT(X1228,2)&amp;"."&amp;VLOOKUP(MID(X1228,4,3),'Data validation'!$A$1:$B$12,2,FALSE)&amp;".2025"</f>
        <v>10.11.2025</v>
      </c>
      <c r="AI1228">
        <f t="shared" si="494"/>
        <v>46</v>
      </c>
      <c r="AJ1228" t="str">
        <f>H1228&amp;"."&amp;VLOOKUP(I1228,'Data validation'!$A$1:$B$12,2,FALSE)&amp;".2026"</f>
        <v>27.07.2026</v>
      </c>
      <c r="AK1228">
        <f t="shared" si="495"/>
        <v>31</v>
      </c>
      <c r="AL1228" t="e">
        <f>VLOOKUP(E1228,[2]Sheet1!$A:$B,2,FALSE)</f>
        <v>#N/A</v>
      </c>
    </row>
    <row r="1229" spans="1:38" x14ac:dyDescent="0.25">
      <c r="A1229" t="str">
        <f>VLOOKUP(Q1229,'Data validation'!$K$2:$L$50,2,FALSE)</f>
        <v>TO</v>
      </c>
      <c r="B1229">
        <f t="shared" si="481"/>
        <v>0</v>
      </c>
      <c r="C1229">
        <f t="shared" si="482"/>
        <v>6</v>
      </c>
      <c r="D1229">
        <f t="shared" si="483"/>
        <v>0</v>
      </c>
      <c r="E1229">
        <v>8938</v>
      </c>
      <c r="F1229" t="s">
        <v>8393</v>
      </c>
      <c r="G1229" t="s">
        <v>181</v>
      </c>
      <c r="H1229" t="str">
        <f t="shared" si="484"/>
        <v>03</v>
      </c>
      <c r="I1229" t="str">
        <f t="shared" si="485"/>
        <v>Jul</v>
      </c>
      <c r="J1229" t="s">
        <v>224</v>
      </c>
      <c r="K1229" t="str">
        <f t="shared" si="486"/>
        <v>09</v>
      </c>
      <c r="L1229" t="str">
        <f t="shared" si="487"/>
        <v>Jul</v>
      </c>
      <c r="M1229">
        <v>6</v>
      </c>
      <c r="N1229">
        <f t="shared" si="488"/>
        <v>6</v>
      </c>
      <c r="O1229">
        <f t="shared" si="489"/>
        <v>0</v>
      </c>
      <c r="P1229">
        <f t="shared" si="490"/>
        <v>0</v>
      </c>
      <c r="Q1229" t="s">
        <v>81</v>
      </c>
      <c r="R1229" t="s">
        <v>188</v>
      </c>
      <c r="S1229">
        <v>2</v>
      </c>
      <c r="T1229">
        <v>1</v>
      </c>
      <c r="U1229" s="2">
        <f>SUMIFS(SLR!L:L,SLR!D:D,'Резервации 2026'!E1229)</f>
        <v>1805.5440228</v>
      </c>
      <c r="V1229" s="2">
        <f>+U1229/M1229</f>
        <v>300.92400379999998</v>
      </c>
      <c r="W1229" t="s">
        <v>262</v>
      </c>
      <c r="X1229" t="s">
        <v>3005</v>
      </c>
      <c r="Y1229" t="s">
        <v>3214</v>
      </c>
      <c r="Z1229" t="str">
        <f t="shared" si="491"/>
        <v>Nov</v>
      </c>
      <c r="AA1229" s="6">
        <f t="shared" si="497"/>
        <v>0</v>
      </c>
      <c r="AB1229" s="6">
        <f t="shared" si="497"/>
        <v>0</v>
      </c>
      <c r="AC1229" s="6">
        <f t="shared" si="497"/>
        <v>6</v>
      </c>
      <c r="AD1229" s="6">
        <f t="shared" si="497"/>
        <v>0</v>
      </c>
      <c r="AE1229" s="6">
        <f t="shared" si="497"/>
        <v>0</v>
      </c>
      <c r="AF1229" s="6">
        <f t="shared" si="492"/>
        <v>6</v>
      </c>
      <c r="AG1229" s="6">
        <f t="shared" si="493"/>
        <v>0</v>
      </c>
      <c r="AH1229" s="14" t="str">
        <f>LEFT(X1229,2)&amp;"."&amp;VLOOKUP(MID(X1229,4,3),'Data validation'!$A$1:$B$12,2,FALSE)&amp;".2025"</f>
        <v>30.11.2025</v>
      </c>
      <c r="AI1229">
        <f t="shared" si="494"/>
        <v>49</v>
      </c>
      <c r="AJ1229" t="str">
        <f>H1229&amp;"."&amp;VLOOKUP(I1229,'Data validation'!$A$1:$B$12,2,FALSE)&amp;".2026"</f>
        <v>03.07.2026</v>
      </c>
      <c r="AK1229">
        <f t="shared" si="495"/>
        <v>27</v>
      </c>
      <c r="AL1229" t="e">
        <f>VLOOKUP(E1229,[2]Sheet1!$A:$B,2,FALSE)</f>
        <v>#N/A</v>
      </c>
    </row>
    <row r="1230" spans="1:38" x14ac:dyDescent="0.25">
      <c r="A1230" t="str">
        <f>VLOOKUP(Q1230,'Data validation'!$K$2:$L$50,2,FALSE)</f>
        <v>TOPOLA SKIES</v>
      </c>
      <c r="B1230">
        <f t="shared" si="481"/>
        <v>0</v>
      </c>
      <c r="C1230">
        <f t="shared" si="482"/>
        <v>0</v>
      </c>
      <c r="D1230">
        <f t="shared" si="483"/>
        <v>5</v>
      </c>
      <c r="E1230">
        <v>8040</v>
      </c>
      <c r="F1230" t="s">
        <v>8394</v>
      </c>
      <c r="G1230" t="s">
        <v>32</v>
      </c>
      <c r="H1230" t="str">
        <f t="shared" si="484"/>
        <v>13</v>
      </c>
      <c r="I1230" t="str">
        <f t="shared" si="485"/>
        <v>Jul</v>
      </c>
      <c r="J1230" t="s">
        <v>33</v>
      </c>
      <c r="K1230" t="str">
        <f t="shared" si="486"/>
        <v>18</v>
      </c>
      <c r="L1230" t="str">
        <f t="shared" si="487"/>
        <v>Jul</v>
      </c>
      <c r="M1230">
        <v>5</v>
      </c>
      <c r="N1230">
        <f t="shared" si="488"/>
        <v>5</v>
      </c>
      <c r="O1230">
        <f t="shared" si="489"/>
        <v>0</v>
      </c>
      <c r="P1230">
        <f t="shared" si="490"/>
        <v>0</v>
      </c>
      <c r="Q1230" t="s">
        <v>35</v>
      </c>
      <c r="R1230" t="s">
        <v>20</v>
      </c>
      <c r="S1230">
        <v>2</v>
      </c>
      <c r="T1230">
        <v>1</v>
      </c>
      <c r="U1230" s="2">
        <v>1778.638979357798</v>
      </c>
      <c r="V1230" s="2">
        <v>355.72779587155958</v>
      </c>
      <c r="X1230" t="s">
        <v>41</v>
      </c>
      <c r="Y1230" t="s">
        <v>42</v>
      </c>
      <c r="Z1230" t="str">
        <f t="shared" si="491"/>
        <v>Oct</v>
      </c>
      <c r="AA1230" s="6">
        <f t="shared" si="497"/>
        <v>0</v>
      </c>
      <c r="AB1230" s="6">
        <f t="shared" si="497"/>
        <v>0</v>
      </c>
      <c r="AC1230" s="6">
        <f t="shared" si="497"/>
        <v>5</v>
      </c>
      <c r="AD1230" s="6">
        <f t="shared" si="497"/>
        <v>0</v>
      </c>
      <c r="AE1230" s="6">
        <f t="shared" si="497"/>
        <v>0</v>
      </c>
      <c r="AF1230" s="6">
        <f t="shared" si="492"/>
        <v>5</v>
      </c>
      <c r="AG1230" s="6">
        <f t="shared" si="493"/>
        <v>0</v>
      </c>
      <c r="AH1230" s="14" t="str">
        <f>LEFT(X1230,2)&amp;"."&amp;VLOOKUP(MID(X1230,4,3),'Data validation'!$A$1:$B$12,2,FALSE)&amp;".2025"</f>
        <v>25.10.2025</v>
      </c>
      <c r="AI1230">
        <f t="shared" si="494"/>
        <v>43</v>
      </c>
      <c r="AJ1230" t="str">
        <f>H1230&amp;"."&amp;VLOOKUP(I1230,'Data validation'!$A$1:$B$12,2,FALSE)&amp;".2026"</f>
        <v>13.07.2026</v>
      </c>
      <c r="AK1230">
        <f t="shared" si="495"/>
        <v>29</v>
      </c>
      <c r="AL1230" t="e">
        <f>VLOOKUP(E1230,[2]Sheet1!$A:$B,2,FALSE)</f>
        <v>#N/A</v>
      </c>
    </row>
    <row r="1231" spans="1:38" x14ac:dyDescent="0.25">
      <c r="A1231" t="str">
        <f>VLOOKUP(Q1231,'Data validation'!$K$2:$L$50,2,FALSE)</f>
        <v>TO</v>
      </c>
      <c r="B1231">
        <f t="shared" si="481"/>
        <v>0</v>
      </c>
      <c r="C1231">
        <f t="shared" si="482"/>
        <v>5</v>
      </c>
      <c r="D1231">
        <f t="shared" si="483"/>
        <v>4</v>
      </c>
      <c r="E1231">
        <v>9053</v>
      </c>
      <c r="F1231" t="s">
        <v>8395</v>
      </c>
      <c r="G1231" t="s">
        <v>173</v>
      </c>
      <c r="H1231" t="str">
        <f t="shared" si="484"/>
        <v>06</v>
      </c>
      <c r="I1231" t="str">
        <f t="shared" si="485"/>
        <v>Jul</v>
      </c>
      <c r="J1231" t="s">
        <v>485</v>
      </c>
      <c r="K1231" t="str">
        <f t="shared" si="486"/>
        <v>15</v>
      </c>
      <c r="L1231" t="str">
        <f t="shared" si="487"/>
        <v>Jul</v>
      </c>
      <c r="M1231">
        <v>9</v>
      </c>
      <c r="N1231">
        <f t="shared" si="488"/>
        <v>9</v>
      </c>
      <c r="O1231">
        <f t="shared" si="489"/>
        <v>0</v>
      </c>
      <c r="P1231">
        <f t="shared" si="490"/>
        <v>0</v>
      </c>
      <c r="Q1231" t="s">
        <v>162</v>
      </c>
      <c r="R1231" t="s">
        <v>17</v>
      </c>
      <c r="S1231">
        <v>3</v>
      </c>
      <c r="T1231">
        <v>1</v>
      </c>
      <c r="U1231" s="2">
        <f>SUMIFS(Magelan!L:L,Magelan!D:D,'Резервации 2026'!E1231)</f>
        <v>3400.8558788999999</v>
      </c>
      <c r="V1231" s="2">
        <f>+U1231/M1231</f>
        <v>377.87287543333332</v>
      </c>
      <c r="X1231" t="s">
        <v>3416</v>
      </c>
      <c r="Y1231" t="s">
        <v>3409</v>
      </c>
      <c r="Z1231" t="str">
        <f t="shared" si="491"/>
        <v>Dec</v>
      </c>
      <c r="AA1231" s="6">
        <f t="shared" si="497"/>
        <v>0</v>
      </c>
      <c r="AB1231" s="6">
        <f t="shared" si="497"/>
        <v>0</v>
      </c>
      <c r="AC1231" s="6">
        <f t="shared" si="497"/>
        <v>9</v>
      </c>
      <c r="AD1231" s="6">
        <f t="shared" si="497"/>
        <v>0</v>
      </c>
      <c r="AE1231" s="6">
        <f t="shared" si="497"/>
        <v>0</v>
      </c>
      <c r="AF1231" s="6">
        <f t="shared" si="492"/>
        <v>9</v>
      </c>
      <c r="AG1231" s="6">
        <f t="shared" si="493"/>
        <v>0</v>
      </c>
      <c r="AH1231" s="14" t="str">
        <f>LEFT(X1231,2)&amp;"."&amp;VLOOKUP(MID(X1231,4,3),'Data validation'!$A$1:$B$12,2,FALSE)&amp;".2025"</f>
        <v>08.12.2025</v>
      </c>
      <c r="AI1231">
        <f t="shared" si="494"/>
        <v>50</v>
      </c>
      <c r="AJ1231" t="str">
        <f>H1231&amp;"."&amp;VLOOKUP(I1231,'Data validation'!$A$1:$B$12,2,FALSE)&amp;".2026"</f>
        <v>06.07.2026</v>
      </c>
      <c r="AK1231">
        <f t="shared" si="495"/>
        <v>28</v>
      </c>
      <c r="AL1231" t="e">
        <f>VLOOKUP(E1231,[2]Sheet1!$A:$B,2,FALSE)</f>
        <v>#N/A</v>
      </c>
    </row>
    <row r="1232" spans="1:38" x14ac:dyDescent="0.25">
      <c r="A1232" t="str">
        <f>VLOOKUP(Q1232,'Data validation'!$K$2:$L$50,2,FALSE)</f>
        <v>TO</v>
      </c>
      <c r="B1232">
        <f t="shared" si="481"/>
        <v>0</v>
      </c>
      <c r="C1232">
        <f t="shared" si="482"/>
        <v>5</v>
      </c>
      <c r="D1232">
        <f t="shared" si="483"/>
        <v>0</v>
      </c>
      <c r="E1232">
        <v>8947</v>
      </c>
      <c r="F1232" t="s">
        <v>8396</v>
      </c>
      <c r="G1232" t="s">
        <v>313</v>
      </c>
      <c r="H1232" t="str">
        <f t="shared" si="484"/>
        <v>05</v>
      </c>
      <c r="I1232" t="str">
        <f t="shared" si="485"/>
        <v>Jul</v>
      </c>
      <c r="J1232" t="s">
        <v>182</v>
      </c>
      <c r="K1232" t="str">
        <f t="shared" si="486"/>
        <v>10</v>
      </c>
      <c r="L1232" t="str">
        <f t="shared" si="487"/>
        <v>Jul</v>
      </c>
      <c r="M1232">
        <v>5</v>
      </c>
      <c r="N1232">
        <f t="shared" si="488"/>
        <v>5</v>
      </c>
      <c r="O1232">
        <f t="shared" si="489"/>
        <v>0</v>
      </c>
      <c r="P1232">
        <f t="shared" si="490"/>
        <v>0</v>
      </c>
      <c r="Q1232" t="s">
        <v>116</v>
      </c>
      <c r="R1232" t="s">
        <v>63</v>
      </c>
      <c r="S1232">
        <v>2</v>
      </c>
      <c r="T1232">
        <v>1</v>
      </c>
      <c r="U1232" s="2">
        <f>SUMIFS(Solvex!L:L,Solvex!D:D,'Резервации 2026'!E1232)</f>
        <v>1369.2765830000001</v>
      </c>
      <c r="V1232" s="2">
        <f t="shared" ref="V1232:V1233" si="498">+U1232/M1232</f>
        <v>273.85531660000004</v>
      </c>
      <c r="W1232" t="s">
        <v>691</v>
      </c>
      <c r="X1232" t="s">
        <v>3011</v>
      </c>
      <c r="Y1232" t="s">
        <v>3215</v>
      </c>
      <c r="Z1232" t="str">
        <f t="shared" si="491"/>
        <v>Dec</v>
      </c>
      <c r="AA1232" s="6">
        <f t="shared" si="497"/>
        <v>0</v>
      </c>
      <c r="AB1232" s="6">
        <f t="shared" si="497"/>
        <v>0</v>
      </c>
      <c r="AC1232" s="6">
        <f t="shared" si="497"/>
        <v>5</v>
      </c>
      <c r="AD1232" s="6">
        <f t="shared" si="497"/>
        <v>0</v>
      </c>
      <c r="AE1232" s="6">
        <f t="shared" si="497"/>
        <v>0</v>
      </c>
      <c r="AF1232" s="6">
        <f t="shared" si="492"/>
        <v>5</v>
      </c>
      <c r="AG1232" s="6">
        <f t="shared" si="493"/>
        <v>0</v>
      </c>
      <c r="AH1232" s="14" t="str">
        <f>LEFT(X1232,2)&amp;"."&amp;VLOOKUP(MID(X1232,4,3),'Data validation'!$A$1:$B$12,2,FALSE)&amp;".2025"</f>
        <v>01.12.2025</v>
      </c>
      <c r="AI1232">
        <f t="shared" si="494"/>
        <v>49</v>
      </c>
      <c r="AJ1232" t="str">
        <f>H1232&amp;"."&amp;VLOOKUP(I1232,'Data validation'!$A$1:$B$12,2,FALSE)&amp;".2026"</f>
        <v>05.07.2026</v>
      </c>
      <c r="AK1232">
        <f t="shared" si="495"/>
        <v>28</v>
      </c>
      <c r="AL1232" t="e">
        <f>VLOOKUP(E1232,[2]Sheet1!$A:$B,2,FALSE)</f>
        <v>#N/A</v>
      </c>
    </row>
    <row r="1233" spans="1:38" x14ac:dyDescent="0.25">
      <c r="A1233" t="str">
        <f>VLOOKUP(Q1233,'Data validation'!$K$2:$L$50,2,FALSE)</f>
        <v>TO</v>
      </c>
      <c r="B1233">
        <f t="shared" si="481"/>
        <v>0</v>
      </c>
      <c r="C1233">
        <f t="shared" si="482"/>
        <v>0</v>
      </c>
      <c r="D1233">
        <f t="shared" si="483"/>
        <v>5</v>
      </c>
      <c r="E1233">
        <v>9245</v>
      </c>
      <c r="F1233" t="s">
        <v>8397</v>
      </c>
      <c r="G1233" t="s">
        <v>355</v>
      </c>
      <c r="H1233" t="str">
        <f t="shared" si="484"/>
        <v>19</v>
      </c>
      <c r="I1233" t="str">
        <f t="shared" si="485"/>
        <v>Aug</v>
      </c>
      <c r="J1233" t="s">
        <v>53</v>
      </c>
      <c r="K1233" t="str">
        <f t="shared" si="486"/>
        <v>24</v>
      </c>
      <c r="L1233" t="str">
        <f t="shared" si="487"/>
        <v>Aug</v>
      </c>
      <c r="M1233">
        <v>5</v>
      </c>
      <c r="N1233">
        <f t="shared" si="488"/>
        <v>5</v>
      </c>
      <c r="O1233">
        <f t="shared" si="489"/>
        <v>0</v>
      </c>
      <c r="P1233">
        <f t="shared" si="490"/>
        <v>0</v>
      </c>
      <c r="Q1233" t="s">
        <v>116</v>
      </c>
      <c r="R1233" t="s">
        <v>20</v>
      </c>
      <c r="S1233">
        <v>2</v>
      </c>
      <c r="T1233">
        <v>1</v>
      </c>
      <c r="U1233" s="2">
        <f>SUMIFS(Solvex!L:L,Solvex!D:D,'Резервации 2026'!E1233)</f>
        <v>1481.1500589999998</v>
      </c>
      <c r="V1233" s="2">
        <f t="shared" si="498"/>
        <v>296.23001179999994</v>
      </c>
      <c r="W1233" t="s">
        <v>262</v>
      </c>
      <c r="X1233" t="s">
        <v>3776</v>
      </c>
      <c r="Y1233" t="s">
        <v>3766</v>
      </c>
      <c r="Z1233" t="str">
        <f t="shared" si="491"/>
        <v>Dec</v>
      </c>
      <c r="AA1233" s="6">
        <f t="shared" si="497"/>
        <v>0</v>
      </c>
      <c r="AB1233" s="6">
        <f t="shared" si="497"/>
        <v>0</v>
      </c>
      <c r="AC1233" s="6">
        <f t="shared" si="497"/>
        <v>0</v>
      </c>
      <c r="AD1233" s="6">
        <f t="shared" si="497"/>
        <v>5</v>
      </c>
      <c r="AE1233" s="6">
        <f t="shared" si="497"/>
        <v>0</v>
      </c>
      <c r="AF1233" s="6">
        <f t="shared" si="492"/>
        <v>5</v>
      </c>
      <c r="AG1233" s="6">
        <f t="shared" si="493"/>
        <v>0</v>
      </c>
      <c r="AH1233" s="14" t="str">
        <f>LEFT(X1233,2)&amp;"."&amp;VLOOKUP(MID(X1233,4,3),'Data validation'!$A$1:$B$12,2,FALSE)&amp;".2025"</f>
        <v>30.12.2025</v>
      </c>
      <c r="AI1233">
        <f t="shared" si="494"/>
        <v>53</v>
      </c>
      <c r="AJ1233" t="str">
        <f>H1233&amp;"."&amp;VLOOKUP(I1233,'Data validation'!$A$1:$B$12,2,FALSE)&amp;".2026"</f>
        <v>19.08.2026</v>
      </c>
      <c r="AK1233">
        <f t="shared" si="495"/>
        <v>34</v>
      </c>
      <c r="AL1233" t="e">
        <f>VLOOKUP(E1233,[2]Sheet1!$A:$B,2,FALSE)</f>
        <v>#N/A</v>
      </c>
    </row>
    <row r="1234" spans="1:38" x14ac:dyDescent="0.25">
      <c r="A1234" t="str">
        <f>VLOOKUP(Q1234,'Data validation'!$K$2:$L$50,2,FALSE)</f>
        <v>TO</v>
      </c>
      <c r="B1234">
        <f t="shared" si="481"/>
        <v>0</v>
      </c>
      <c r="C1234">
        <f t="shared" si="482"/>
        <v>0</v>
      </c>
      <c r="D1234">
        <f t="shared" si="483"/>
        <v>6</v>
      </c>
      <c r="E1234">
        <v>8457</v>
      </c>
      <c r="F1234" t="s">
        <v>8398</v>
      </c>
      <c r="G1234" t="s">
        <v>135</v>
      </c>
      <c r="H1234" t="str">
        <f t="shared" si="484"/>
        <v>01</v>
      </c>
      <c r="I1234" t="str">
        <f t="shared" si="485"/>
        <v>Aug</v>
      </c>
      <c r="J1234" t="s">
        <v>646</v>
      </c>
      <c r="K1234" t="str">
        <f t="shared" si="486"/>
        <v>07</v>
      </c>
      <c r="L1234" t="str">
        <f t="shared" si="487"/>
        <v>Aug</v>
      </c>
      <c r="M1234">
        <v>6</v>
      </c>
      <c r="N1234">
        <f t="shared" si="488"/>
        <v>6</v>
      </c>
      <c r="O1234">
        <f t="shared" si="489"/>
        <v>0</v>
      </c>
      <c r="P1234">
        <f t="shared" si="490"/>
        <v>0</v>
      </c>
      <c r="Q1234" t="s">
        <v>56</v>
      </c>
      <c r="R1234" t="s">
        <v>17</v>
      </c>
      <c r="S1234">
        <v>2</v>
      </c>
      <c r="T1234">
        <v>2</v>
      </c>
      <c r="U1234" s="2">
        <f>SUMIFS(Novoton!L:L,Novoton!D:D,'Резервации 2026'!E1234)</f>
        <v>2002.4569872</v>
      </c>
      <c r="V1234" s="2">
        <f>+U1234/M1234</f>
        <v>333.74283120000001</v>
      </c>
      <c r="X1234" t="s">
        <v>1106</v>
      </c>
      <c r="Y1234" t="s">
        <v>1051</v>
      </c>
      <c r="Z1234" t="str">
        <f t="shared" si="491"/>
        <v>Nov</v>
      </c>
      <c r="AA1234" s="6">
        <f t="shared" si="497"/>
        <v>0</v>
      </c>
      <c r="AB1234" s="6">
        <f t="shared" si="497"/>
        <v>0</v>
      </c>
      <c r="AC1234" s="6">
        <f t="shared" si="497"/>
        <v>0</v>
      </c>
      <c r="AD1234" s="6">
        <f t="shared" si="497"/>
        <v>6</v>
      </c>
      <c r="AE1234" s="6">
        <f t="shared" si="497"/>
        <v>0</v>
      </c>
      <c r="AF1234" s="6">
        <f t="shared" si="492"/>
        <v>6</v>
      </c>
      <c r="AG1234" s="6">
        <f t="shared" si="493"/>
        <v>0</v>
      </c>
      <c r="AH1234" s="14" t="str">
        <f>LEFT(X1234,2)&amp;"."&amp;VLOOKUP(MID(X1234,4,3),'Data validation'!$A$1:$B$12,2,FALSE)&amp;".2025"</f>
        <v>13.11.2025</v>
      </c>
      <c r="AI1234">
        <f t="shared" si="494"/>
        <v>46</v>
      </c>
      <c r="AJ1234" t="str">
        <f>H1234&amp;"."&amp;VLOOKUP(I1234,'Data validation'!$A$1:$B$12,2,FALSE)&amp;".2026"</f>
        <v>01.08.2026</v>
      </c>
      <c r="AK1234">
        <f t="shared" si="495"/>
        <v>31</v>
      </c>
      <c r="AL1234" t="e">
        <f>VLOOKUP(E1234,[2]Sheet1!$A:$B,2,FALSE)</f>
        <v>#N/A</v>
      </c>
    </row>
    <row r="1235" spans="1:38" x14ac:dyDescent="0.25">
      <c r="A1235" t="str">
        <f>VLOOKUP(Q1235,'Data validation'!$K$2:$L$50,2,FALSE)</f>
        <v>TO</v>
      </c>
      <c r="B1235">
        <f t="shared" si="481"/>
        <v>0</v>
      </c>
      <c r="C1235">
        <f t="shared" si="482"/>
        <v>0</v>
      </c>
      <c r="D1235">
        <f t="shared" si="483"/>
        <v>6</v>
      </c>
      <c r="E1235">
        <v>8059</v>
      </c>
      <c r="F1235" t="s">
        <v>8399</v>
      </c>
      <c r="G1235" t="s">
        <v>107</v>
      </c>
      <c r="H1235" t="str">
        <f t="shared" si="484"/>
        <v>25</v>
      </c>
      <c r="I1235" t="str">
        <f t="shared" si="485"/>
        <v>Jul</v>
      </c>
      <c r="J1235" t="s">
        <v>108</v>
      </c>
      <c r="K1235" t="str">
        <f t="shared" si="486"/>
        <v>31</v>
      </c>
      <c r="L1235" t="str">
        <f t="shared" si="487"/>
        <v>Jul</v>
      </c>
      <c r="M1235">
        <v>6</v>
      </c>
      <c r="N1235">
        <f t="shared" si="488"/>
        <v>6</v>
      </c>
      <c r="O1235">
        <f t="shared" si="489"/>
        <v>0</v>
      </c>
      <c r="P1235">
        <f t="shared" si="490"/>
        <v>0</v>
      </c>
      <c r="Q1235" t="s">
        <v>81</v>
      </c>
      <c r="R1235" t="s">
        <v>48</v>
      </c>
      <c r="S1235">
        <v>3</v>
      </c>
      <c r="T1235">
        <v>0</v>
      </c>
      <c r="U1235" s="2">
        <f>SUMIFS(SLR!L:L,SLR!D:D,'Резервации 2026'!E1235)</f>
        <v>2720.7551129999997</v>
      </c>
      <c r="V1235" s="2">
        <f>+U1235/M1235</f>
        <v>453.45918549999993</v>
      </c>
      <c r="W1235" t="s">
        <v>262</v>
      </c>
      <c r="X1235" t="s">
        <v>103</v>
      </c>
      <c r="Y1235" t="s">
        <v>51</v>
      </c>
      <c r="Z1235" t="str">
        <f t="shared" si="491"/>
        <v>Oct</v>
      </c>
      <c r="AA1235" s="6">
        <f t="shared" si="497"/>
        <v>0</v>
      </c>
      <c r="AB1235" s="6">
        <f t="shared" si="497"/>
        <v>0</v>
      </c>
      <c r="AC1235" s="6">
        <f t="shared" si="497"/>
        <v>6</v>
      </c>
      <c r="AD1235" s="6">
        <f t="shared" si="497"/>
        <v>0</v>
      </c>
      <c r="AE1235" s="6">
        <f t="shared" si="497"/>
        <v>0</v>
      </c>
      <c r="AF1235" s="6">
        <f t="shared" si="492"/>
        <v>6</v>
      </c>
      <c r="AG1235" s="6">
        <f t="shared" si="493"/>
        <v>0</v>
      </c>
      <c r="AH1235" s="14" t="str">
        <f>LEFT(X1235,2)&amp;"."&amp;VLOOKUP(MID(X1235,4,3),'Data validation'!$A$1:$B$12,2,FALSE)&amp;".2025"</f>
        <v>27.10.2025</v>
      </c>
      <c r="AI1235">
        <f t="shared" si="494"/>
        <v>44</v>
      </c>
      <c r="AJ1235" t="str">
        <f>H1235&amp;"."&amp;VLOOKUP(I1235,'Data validation'!$A$1:$B$12,2,FALSE)&amp;".2026"</f>
        <v>25.07.2026</v>
      </c>
      <c r="AK1235">
        <f t="shared" si="495"/>
        <v>30</v>
      </c>
      <c r="AL1235" t="e">
        <f>VLOOKUP(E1235,[2]Sheet1!$A:$B,2,FALSE)</f>
        <v>#N/A</v>
      </c>
    </row>
    <row r="1236" spans="1:38" x14ac:dyDescent="0.25">
      <c r="A1236" t="str">
        <f>VLOOKUP(Q1236,'Data validation'!$K$2:$L$50,2,FALSE)</f>
        <v>TO</v>
      </c>
      <c r="B1236">
        <f t="shared" si="481"/>
        <v>0</v>
      </c>
      <c r="C1236">
        <f t="shared" si="482"/>
        <v>0</v>
      </c>
      <c r="D1236">
        <f t="shared" si="483"/>
        <v>6</v>
      </c>
      <c r="E1236">
        <v>8182</v>
      </c>
      <c r="F1236" t="s">
        <v>8400</v>
      </c>
      <c r="G1236" t="s">
        <v>60</v>
      </c>
      <c r="H1236" t="str">
        <f t="shared" si="484"/>
        <v>17</v>
      </c>
      <c r="I1236" t="str">
        <f t="shared" si="485"/>
        <v>Aug</v>
      </c>
      <c r="J1236" t="s">
        <v>195</v>
      </c>
      <c r="K1236" t="str">
        <f t="shared" si="486"/>
        <v>23</v>
      </c>
      <c r="L1236" t="str">
        <f t="shared" si="487"/>
        <v>Aug</v>
      </c>
      <c r="M1236">
        <v>6</v>
      </c>
      <c r="N1236">
        <f t="shared" si="488"/>
        <v>6</v>
      </c>
      <c r="O1236">
        <f t="shared" si="489"/>
        <v>0</v>
      </c>
      <c r="P1236">
        <f t="shared" si="490"/>
        <v>0</v>
      </c>
      <c r="Q1236" t="s">
        <v>162</v>
      </c>
      <c r="R1236" t="s">
        <v>63</v>
      </c>
      <c r="S1236">
        <v>3</v>
      </c>
      <c r="T1236">
        <v>1</v>
      </c>
      <c r="U1236" s="2">
        <f>SUMIFS(Magelan!L:L,Magelan!D:D,'Резервации 2026'!E1236)</f>
        <v>2214.9774750000001</v>
      </c>
      <c r="V1236" s="2">
        <f>+U1236/M1236</f>
        <v>369.1629125</v>
      </c>
      <c r="X1236" t="s">
        <v>437</v>
      </c>
      <c r="Y1236" t="s">
        <v>338</v>
      </c>
      <c r="Z1236" t="str">
        <f t="shared" si="491"/>
        <v>Nov</v>
      </c>
      <c r="AA1236" s="6">
        <f t="shared" si="497"/>
        <v>0</v>
      </c>
      <c r="AB1236" s="6">
        <f t="shared" si="497"/>
        <v>0</v>
      </c>
      <c r="AC1236" s="6">
        <f t="shared" si="497"/>
        <v>0</v>
      </c>
      <c r="AD1236" s="6">
        <f t="shared" si="497"/>
        <v>6</v>
      </c>
      <c r="AE1236" s="6">
        <f t="shared" si="497"/>
        <v>0</v>
      </c>
      <c r="AF1236" s="6">
        <f t="shared" si="492"/>
        <v>6</v>
      </c>
      <c r="AG1236" s="6">
        <f t="shared" si="493"/>
        <v>0</v>
      </c>
      <c r="AH1236" s="14" t="str">
        <f>LEFT(X1236,2)&amp;"."&amp;VLOOKUP(MID(X1236,4,3),'Data validation'!$A$1:$B$12,2,FALSE)&amp;".2025"</f>
        <v>07.11.2025</v>
      </c>
      <c r="AI1236">
        <f t="shared" si="494"/>
        <v>45</v>
      </c>
      <c r="AJ1236" t="str">
        <f>H1236&amp;"."&amp;VLOOKUP(I1236,'Data validation'!$A$1:$B$12,2,FALSE)&amp;".2026"</f>
        <v>17.08.2026</v>
      </c>
      <c r="AK1236">
        <f t="shared" si="495"/>
        <v>34</v>
      </c>
      <c r="AL1236" t="e">
        <f>VLOOKUP(E1236,[2]Sheet1!$A:$B,2,FALSE)</f>
        <v>#N/A</v>
      </c>
    </row>
    <row r="1237" spans="1:38" x14ac:dyDescent="0.25">
      <c r="A1237" t="str">
        <f>VLOOKUP(Q1237,'Data validation'!$K$2:$L$50,2,FALSE)</f>
        <v>TO</v>
      </c>
      <c r="B1237">
        <f t="shared" si="481"/>
        <v>0</v>
      </c>
      <c r="C1237">
        <f t="shared" si="482"/>
        <v>0</v>
      </c>
      <c r="D1237">
        <f t="shared" si="483"/>
        <v>5</v>
      </c>
      <c r="E1237">
        <v>8526</v>
      </c>
      <c r="F1237" t="s">
        <v>8401</v>
      </c>
      <c r="G1237" t="s">
        <v>84</v>
      </c>
      <c r="H1237" t="str">
        <f t="shared" si="484"/>
        <v>20</v>
      </c>
      <c r="I1237" t="str">
        <f t="shared" si="485"/>
        <v>Jul</v>
      </c>
      <c r="J1237" t="s">
        <v>107</v>
      </c>
      <c r="K1237" t="str">
        <f t="shared" si="486"/>
        <v>25</v>
      </c>
      <c r="L1237" t="str">
        <f t="shared" si="487"/>
        <v>Jul</v>
      </c>
      <c r="M1237">
        <v>5</v>
      </c>
      <c r="N1237">
        <f t="shared" si="488"/>
        <v>5</v>
      </c>
      <c r="O1237">
        <f t="shared" si="489"/>
        <v>0</v>
      </c>
      <c r="P1237">
        <f t="shared" si="490"/>
        <v>0</v>
      </c>
      <c r="Q1237" t="s">
        <v>56</v>
      </c>
      <c r="R1237" t="s">
        <v>17</v>
      </c>
      <c r="S1237">
        <v>2</v>
      </c>
      <c r="T1237">
        <v>1</v>
      </c>
      <c r="U1237" s="2">
        <f>SUMIFS(Novoton!L:L,Novoton!D:D,'Резервации 2026'!E1237)</f>
        <v>1334.9517664999998</v>
      </c>
      <c r="V1237" s="2">
        <f t="shared" ref="V1237:V1238" si="499">+U1237/M1237</f>
        <v>266.99035329999998</v>
      </c>
      <c r="X1237" t="s">
        <v>1283</v>
      </c>
      <c r="Y1237" t="s">
        <v>1263</v>
      </c>
      <c r="Z1237" t="str">
        <f t="shared" si="491"/>
        <v>Nov</v>
      </c>
      <c r="AA1237" s="6">
        <f t="shared" si="497"/>
        <v>0</v>
      </c>
      <c r="AB1237" s="6">
        <f t="shared" si="497"/>
        <v>0</v>
      </c>
      <c r="AC1237" s="6">
        <f t="shared" si="497"/>
        <v>5</v>
      </c>
      <c r="AD1237" s="6">
        <f t="shared" si="497"/>
        <v>0</v>
      </c>
      <c r="AE1237" s="6">
        <f t="shared" si="497"/>
        <v>0</v>
      </c>
      <c r="AF1237" s="6">
        <f t="shared" si="492"/>
        <v>5</v>
      </c>
      <c r="AG1237" s="6">
        <f t="shared" si="493"/>
        <v>0</v>
      </c>
      <c r="AH1237" s="14" t="str">
        <f>LEFT(X1237,2)&amp;"."&amp;VLOOKUP(MID(X1237,4,3),'Data validation'!$A$1:$B$12,2,FALSE)&amp;".2025"</f>
        <v>16.11.2025</v>
      </c>
      <c r="AI1237">
        <f t="shared" si="494"/>
        <v>47</v>
      </c>
      <c r="AJ1237" t="str">
        <f>H1237&amp;"."&amp;VLOOKUP(I1237,'Data validation'!$A$1:$B$12,2,FALSE)&amp;".2026"</f>
        <v>20.07.2026</v>
      </c>
      <c r="AK1237">
        <f t="shared" si="495"/>
        <v>30</v>
      </c>
      <c r="AL1237" t="e">
        <f>VLOOKUP(E1237,[2]Sheet1!$A:$B,2,FALSE)</f>
        <v>#N/A</v>
      </c>
    </row>
    <row r="1238" spans="1:38" x14ac:dyDescent="0.25">
      <c r="A1238" t="str">
        <f>VLOOKUP(Q1238,'Data validation'!$K$2:$L$50,2,FALSE)</f>
        <v>TO</v>
      </c>
      <c r="B1238">
        <f t="shared" si="481"/>
        <v>0</v>
      </c>
      <c r="C1238">
        <f t="shared" si="482"/>
        <v>0</v>
      </c>
      <c r="D1238">
        <f t="shared" si="483"/>
        <v>6</v>
      </c>
      <c r="E1238">
        <v>8528</v>
      </c>
      <c r="F1238" t="s">
        <v>8402</v>
      </c>
      <c r="G1238" t="s">
        <v>107</v>
      </c>
      <c r="H1238" t="str">
        <f t="shared" si="484"/>
        <v>25</v>
      </c>
      <c r="I1238" t="str">
        <f t="shared" si="485"/>
        <v>Jul</v>
      </c>
      <c r="J1238" t="s">
        <v>108</v>
      </c>
      <c r="K1238" t="str">
        <f t="shared" si="486"/>
        <v>31</v>
      </c>
      <c r="L1238" t="str">
        <f t="shared" si="487"/>
        <v>Jul</v>
      </c>
      <c r="M1238">
        <v>6</v>
      </c>
      <c r="N1238">
        <f t="shared" si="488"/>
        <v>6</v>
      </c>
      <c r="O1238">
        <f t="shared" si="489"/>
        <v>0</v>
      </c>
      <c r="P1238">
        <f t="shared" si="490"/>
        <v>0</v>
      </c>
      <c r="Q1238" t="s">
        <v>56</v>
      </c>
      <c r="R1238" t="s">
        <v>48</v>
      </c>
      <c r="S1238">
        <v>2</v>
      </c>
      <c r="T1238">
        <v>2</v>
      </c>
      <c r="U1238" s="2">
        <f>SUMIFS(Novoton!L:L,Novoton!D:D,'Резервации 2026'!E1238)</f>
        <v>2325.5209866</v>
      </c>
      <c r="V1238" s="2">
        <f t="shared" si="499"/>
        <v>387.58683109999998</v>
      </c>
      <c r="X1238" t="s">
        <v>1289</v>
      </c>
      <c r="Y1238" t="s">
        <v>1138</v>
      </c>
      <c r="Z1238" t="str">
        <f t="shared" si="491"/>
        <v>Nov</v>
      </c>
      <c r="AA1238" s="6">
        <f t="shared" si="497"/>
        <v>0</v>
      </c>
      <c r="AB1238" s="6">
        <f t="shared" si="497"/>
        <v>0</v>
      </c>
      <c r="AC1238" s="6">
        <f t="shared" si="497"/>
        <v>6</v>
      </c>
      <c r="AD1238" s="6">
        <f t="shared" si="497"/>
        <v>0</v>
      </c>
      <c r="AE1238" s="6">
        <f t="shared" si="497"/>
        <v>0</v>
      </c>
      <c r="AF1238" s="6">
        <f t="shared" si="492"/>
        <v>6</v>
      </c>
      <c r="AG1238" s="6">
        <f t="shared" si="493"/>
        <v>0</v>
      </c>
      <c r="AH1238" s="14" t="str">
        <f>LEFT(X1238,2)&amp;"."&amp;VLOOKUP(MID(X1238,4,3),'Data validation'!$A$1:$B$12,2,FALSE)&amp;".2025"</f>
        <v>17.11.2025</v>
      </c>
      <c r="AI1238">
        <f t="shared" si="494"/>
        <v>47</v>
      </c>
      <c r="AJ1238" t="str">
        <f>H1238&amp;"."&amp;VLOOKUP(I1238,'Data validation'!$A$1:$B$12,2,FALSE)&amp;".2026"</f>
        <v>25.07.2026</v>
      </c>
      <c r="AK1238">
        <f t="shared" si="495"/>
        <v>30</v>
      </c>
      <c r="AL1238" t="e">
        <f>VLOOKUP(E1238,[2]Sheet1!$A:$B,2,FALSE)</f>
        <v>#N/A</v>
      </c>
    </row>
    <row r="1239" spans="1:38" x14ac:dyDescent="0.25">
      <c r="A1239" t="str">
        <f>VLOOKUP(Q1239,'Data validation'!$K$2:$L$50,2,FALSE)</f>
        <v>BOOKING</v>
      </c>
      <c r="B1239">
        <f t="shared" si="481"/>
        <v>0</v>
      </c>
      <c r="C1239">
        <f t="shared" si="482"/>
        <v>0</v>
      </c>
      <c r="D1239">
        <f t="shared" si="483"/>
        <v>10</v>
      </c>
      <c r="E1239">
        <v>9212</v>
      </c>
      <c r="F1239" t="s">
        <v>8403</v>
      </c>
      <c r="G1239" t="s">
        <v>1443</v>
      </c>
      <c r="H1239" t="str">
        <f t="shared" si="484"/>
        <v>14</v>
      </c>
      <c r="I1239" t="str">
        <f t="shared" si="485"/>
        <v>Aug</v>
      </c>
      <c r="J1239" t="s">
        <v>53</v>
      </c>
      <c r="K1239" t="str">
        <f t="shared" si="486"/>
        <v>24</v>
      </c>
      <c r="L1239" t="str">
        <f t="shared" si="487"/>
        <v>Aug</v>
      </c>
      <c r="M1239">
        <v>10</v>
      </c>
      <c r="N1239">
        <f t="shared" si="488"/>
        <v>10</v>
      </c>
      <c r="O1239">
        <f t="shared" si="489"/>
        <v>0</v>
      </c>
      <c r="P1239">
        <f t="shared" si="490"/>
        <v>0</v>
      </c>
      <c r="Q1239" t="s">
        <v>587</v>
      </c>
      <c r="R1239" t="s">
        <v>63</v>
      </c>
      <c r="S1239">
        <v>2</v>
      </c>
      <c r="T1239">
        <v>1</v>
      </c>
      <c r="U1239" s="2">
        <v>4883.4742458715591</v>
      </c>
      <c r="V1239" s="2">
        <v>488.34742458715596</v>
      </c>
      <c r="W1239" t="s">
        <v>1025</v>
      </c>
      <c r="X1239" t="s">
        <v>3725</v>
      </c>
      <c r="Y1239" t="s">
        <v>3724</v>
      </c>
      <c r="Z1239" t="str">
        <f t="shared" si="491"/>
        <v>Dec</v>
      </c>
      <c r="AA1239" s="6">
        <f t="shared" si="497"/>
        <v>0</v>
      </c>
      <c r="AB1239" s="6">
        <f t="shared" si="497"/>
        <v>0</v>
      </c>
      <c r="AC1239" s="6">
        <f t="shared" si="497"/>
        <v>0</v>
      </c>
      <c r="AD1239" s="6">
        <f t="shared" si="497"/>
        <v>10</v>
      </c>
      <c r="AE1239" s="6">
        <f t="shared" si="497"/>
        <v>0</v>
      </c>
      <c r="AF1239" s="6">
        <f t="shared" si="492"/>
        <v>10</v>
      </c>
      <c r="AG1239" s="6">
        <f t="shared" si="493"/>
        <v>0</v>
      </c>
      <c r="AH1239" s="14" t="str">
        <f>LEFT(X1239,2)&amp;"."&amp;VLOOKUP(MID(X1239,4,3),'Data validation'!$A$1:$B$12,2,FALSE)&amp;".2025"</f>
        <v>29.12.2025</v>
      </c>
      <c r="AI1239">
        <f t="shared" si="494"/>
        <v>53</v>
      </c>
      <c r="AJ1239" t="str">
        <f>H1239&amp;"."&amp;VLOOKUP(I1239,'Data validation'!$A$1:$B$12,2,FALSE)&amp;".2026"</f>
        <v>14.08.2026</v>
      </c>
      <c r="AK1239">
        <f t="shared" si="495"/>
        <v>33</v>
      </c>
      <c r="AL1239" t="e">
        <f>VLOOKUP(E1239,[2]Sheet1!$A:$B,2,FALSE)</f>
        <v>#N/A</v>
      </c>
    </row>
    <row r="1240" spans="1:38" x14ac:dyDescent="0.25">
      <c r="A1240" t="str">
        <f>VLOOKUP(Q1240,'Data validation'!$K$2:$L$50,2,FALSE)</f>
        <v>BOOKING</v>
      </c>
      <c r="B1240">
        <f t="shared" si="481"/>
        <v>0</v>
      </c>
      <c r="C1240">
        <f t="shared" si="482"/>
        <v>0</v>
      </c>
      <c r="D1240">
        <f t="shared" si="483"/>
        <v>5</v>
      </c>
      <c r="E1240">
        <v>9305</v>
      </c>
      <c r="F1240" t="s">
        <v>8404</v>
      </c>
      <c r="G1240" t="s">
        <v>1443</v>
      </c>
      <c r="H1240" t="str">
        <f t="shared" si="484"/>
        <v>14</v>
      </c>
      <c r="I1240" t="str">
        <f t="shared" si="485"/>
        <v>Aug</v>
      </c>
      <c r="J1240" t="s">
        <v>355</v>
      </c>
      <c r="K1240" t="str">
        <f t="shared" si="486"/>
        <v>19</v>
      </c>
      <c r="L1240" t="str">
        <f t="shared" si="487"/>
        <v>Aug</v>
      </c>
      <c r="M1240">
        <v>5</v>
      </c>
      <c r="N1240">
        <f t="shared" si="488"/>
        <v>5</v>
      </c>
      <c r="O1240">
        <f t="shared" si="489"/>
        <v>0</v>
      </c>
      <c r="P1240">
        <f t="shared" si="490"/>
        <v>0</v>
      </c>
      <c r="Q1240" t="s">
        <v>587</v>
      </c>
      <c r="R1240" t="s">
        <v>63</v>
      </c>
      <c r="S1240">
        <v>2</v>
      </c>
      <c r="T1240">
        <v>2</v>
      </c>
      <c r="U1240" s="2">
        <v>3391.3015596330274</v>
      </c>
      <c r="V1240" s="2">
        <v>678.26031192660548</v>
      </c>
      <c r="W1240" t="s">
        <v>1025</v>
      </c>
      <c r="X1240" t="s">
        <v>3853</v>
      </c>
      <c r="Y1240" t="s">
        <v>3819</v>
      </c>
      <c r="Z1240" t="str">
        <f t="shared" si="491"/>
        <v>Dec</v>
      </c>
      <c r="AA1240" s="6">
        <f t="shared" si="497"/>
        <v>0</v>
      </c>
      <c r="AB1240" s="6">
        <f t="shared" si="497"/>
        <v>0</v>
      </c>
      <c r="AC1240" s="6">
        <f t="shared" si="497"/>
        <v>0</v>
      </c>
      <c r="AD1240" s="6">
        <f t="shared" si="497"/>
        <v>5</v>
      </c>
      <c r="AE1240" s="6">
        <f t="shared" si="497"/>
        <v>0</v>
      </c>
      <c r="AF1240" s="6">
        <f t="shared" si="492"/>
        <v>5</v>
      </c>
      <c r="AG1240" s="6">
        <f t="shared" si="493"/>
        <v>0</v>
      </c>
      <c r="AH1240" s="14" t="str">
        <f>LEFT(X1240,2)&amp;"."&amp;VLOOKUP(MID(X1240,4,3),'Data validation'!$A$1:$B$12,2,FALSE)&amp;".2025"</f>
        <v>31.12.2025</v>
      </c>
      <c r="AI1240">
        <f t="shared" si="494"/>
        <v>53</v>
      </c>
      <c r="AJ1240" t="str">
        <f>H1240&amp;"."&amp;VLOOKUP(I1240,'Data validation'!$A$1:$B$12,2,FALSE)&amp;".2026"</f>
        <v>14.08.2026</v>
      </c>
      <c r="AK1240">
        <f t="shared" si="495"/>
        <v>33</v>
      </c>
      <c r="AL1240" t="e">
        <f>VLOOKUP(E1240,[2]Sheet1!$A:$B,2,FALSE)</f>
        <v>#N/A</v>
      </c>
    </row>
    <row r="1241" spans="1:38" x14ac:dyDescent="0.25">
      <c r="A1241" t="str">
        <f>VLOOKUP(Q1241,'Data validation'!$K$2:$L$50,2,FALSE)</f>
        <v>TO</v>
      </c>
      <c r="B1241">
        <f t="shared" si="481"/>
        <v>0</v>
      </c>
      <c r="C1241">
        <f t="shared" si="482"/>
        <v>0</v>
      </c>
      <c r="D1241">
        <f t="shared" si="483"/>
        <v>7</v>
      </c>
      <c r="E1241">
        <v>8973</v>
      </c>
      <c r="F1241" t="s">
        <v>8405</v>
      </c>
      <c r="G1241" t="s">
        <v>93</v>
      </c>
      <c r="H1241" t="str">
        <f t="shared" si="484"/>
        <v>21</v>
      </c>
      <c r="I1241" t="str">
        <f t="shared" si="485"/>
        <v>Jul</v>
      </c>
      <c r="J1241" t="s">
        <v>495</v>
      </c>
      <c r="K1241" t="str">
        <f t="shared" si="486"/>
        <v>28</v>
      </c>
      <c r="L1241" t="str">
        <f t="shared" si="487"/>
        <v>Jul</v>
      </c>
      <c r="M1241">
        <v>7</v>
      </c>
      <c r="N1241">
        <f t="shared" si="488"/>
        <v>7</v>
      </c>
      <c r="O1241">
        <f t="shared" si="489"/>
        <v>0</v>
      </c>
      <c r="P1241">
        <f t="shared" si="490"/>
        <v>0</v>
      </c>
      <c r="Q1241" t="s">
        <v>81</v>
      </c>
      <c r="R1241" t="s">
        <v>20</v>
      </c>
      <c r="S1241">
        <v>2</v>
      </c>
      <c r="T1241">
        <v>1</v>
      </c>
      <c r="U1241" s="2">
        <f>SUMIFS(SLR!L:L,SLR!D:D,'Резервации 2026'!E1241)</f>
        <v>2073.6100826000002</v>
      </c>
      <c r="V1241" s="2">
        <f t="shared" ref="V1241:V1243" si="500">+U1241/M1241</f>
        <v>296.2300118</v>
      </c>
      <c r="W1241" t="s">
        <v>262</v>
      </c>
      <c r="X1241" t="s">
        <v>3072</v>
      </c>
      <c r="Y1241" t="s">
        <v>3214</v>
      </c>
      <c r="Z1241" t="str">
        <f t="shared" si="491"/>
        <v>Dec</v>
      </c>
      <c r="AA1241" s="6">
        <f t="shared" si="497"/>
        <v>0</v>
      </c>
      <c r="AB1241" s="6">
        <f t="shared" si="497"/>
        <v>0</v>
      </c>
      <c r="AC1241" s="6">
        <f t="shared" si="497"/>
        <v>7</v>
      </c>
      <c r="AD1241" s="6">
        <f t="shared" si="497"/>
        <v>0</v>
      </c>
      <c r="AE1241" s="6">
        <f t="shared" si="497"/>
        <v>0</v>
      </c>
      <c r="AF1241" s="6">
        <f t="shared" si="492"/>
        <v>7</v>
      </c>
      <c r="AG1241" s="6">
        <f t="shared" si="493"/>
        <v>0</v>
      </c>
      <c r="AH1241" s="14" t="str">
        <f>LEFT(X1241,2)&amp;"."&amp;VLOOKUP(MID(X1241,4,3),'Data validation'!$A$1:$B$12,2,FALSE)&amp;".2025"</f>
        <v>01.12.2025</v>
      </c>
      <c r="AI1241">
        <f t="shared" si="494"/>
        <v>49</v>
      </c>
      <c r="AJ1241" t="str">
        <f>H1241&amp;"."&amp;VLOOKUP(I1241,'Data validation'!$A$1:$B$12,2,FALSE)&amp;".2026"</f>
        <v>21.07.2026</v>
      </c>
      <c r="AK1241">
        <f t="shared" si="495"/>
        <v>30</v>
      </c>
      <c r="AL1241" t="e">
        <f>VLOOKUP(E1241,[2]Sheet1!$A:$B,2,FALSE)</f>
        <v>#N/A</v>
      </c>
    </row>
    <row r="1242" spans="1:38" x14ac:dyDescent="0.25">
      <c r="A1242" t="str">
        <f>VLOOKUP(Q1242,'Data validation'!$K$2:$L$50,2,FALSE)</f>
        <v>TO</v>
      </c>
      <c r="B1242">
        <f t="shared" si="481"/>
        <v>0</v>
      </c>
      <c r="C1242">
        <f t="shared" si="482"/>
        <v>0</v>
      </c>
      <c r="D1242">
        <f t="shared" si="483"/>
        <v>6</v>
      </c>
      <c r="E1242">
        <v>9341</v>
      </c>
      <c r="F1242" t="s">
        <v>8406</v>
      </c>
      <c r="G1242" t="s">
        <v>235</v>
      </c>
      <c r="H1242" t="str">
        <f t="shared" si="484"/>
        <v>12</v>
      </c>
      <c r="I1242" t="str">
        <f t="shared" si="485"/>
        <v>Jul</v>
      </c>
      <c r="J1242" t="s">
        <v>33</v>
      </c>
      <c r="K1242" t="str">
        <f t="shared" si="486"/>
        <v>18</v>
      </c>
      <c r="L1242" t="str">
        <f t="shared" si="487"/>
        <v>Jul</v>
      </c>
      <c r="M1242">
        <v>6</v>
      </c>
      <c r="N1242">
        <f t="shared" si="488"/>
        <v>6</v>
      </c>
      <c r="O1242">
        <f t="shared" si="489"/>
        <v>0</v>
      </c>
      <c r="P1242">
        <f t="shared" si="490"/>
        <v>0</v>
      </c>
      <c r="Q1242" t="s">
        <v>81</v>
      </c>
      <c r="R1242" t="s">
        <v>20</v>
      </c>
      <c r="S1242">
        <v>2</v>
      </c>
      <c r="T1242">
        <v>2</v>
      </c>
      <c r="U1242" s="2">
        <f>SUMIFS(SLR!L:L,SLR!D:D,'Резервации 2026'!E1242)</f>
        <v>2392.7624220000002</v>
      </c>
      <c r="V1242" s="2">
        <f t="shared" si="500"/>
        <v>398.79373700000002</v>
      </c>
      <c r="W1242" t="s">
        <v>262</v>
      </c>
      <c r="X1242" t="s">
        <v>4210</v>
      </c>
      <c r="Y1242" t="s">
        <v>4205</v>
      </c>
      <c r="Z1242" t="str">
        <f t="shared" si="491"/>
        <v>Jan</v>
      </c>
      <c r="AA1242" s="6">
        <f t="shared" si="497"/>
        <v>0</v>
      </c>
      <c r="AB1242" s="6">
        <f t="shared" si="497"/>
        <v>0</v>
      </c>
      <c r="AC1242" s="6">
        <f t="shared" si="497"/>
        <v>6</v>
      </c>
      <c r="AD1242" s="6">
        <f t="shared" si="497"/>
        <v>0</v>
      </c>
      <c r="AE1242" s="6">
        <f t="shared" si="497"/>
        <v>0</v>
      </c>
      <c r="AF1242" s="6">
        <f t="shared" si="492"/>
        <v>6</v>
      </c>
      <c r="AG1242" s="6">
        <f t="shared" si="493"/>
        <v>0</v>
      </c>
      <c r="AH1242" s="14" t="str">
        <f>LEFT(X1242,2)&amp;"."&amp;VLOOKUP(MID(X1242,4,3),'Data validation'!$A$1:$B$12,2,FALSE)&amp;".2025"</f>
        <v>03.01.2025</v>
      </c>
      <c r="AI1242">
        <f t="shared" si="494"/>
        <v>1</v>
      </c>
      <c r="AJ1242" t="str">
        <f>H1242&amp;"."&amp;VLOOKUP(I1242,'Data validation'!$A$1:$B$12,2,FALSE)&amp;".2026"</f>
        <v>12.07.2026</v>
      </c>
      <c r="AK1242">
        <f t="shared" si="495"/>
        <v>29</v>
      </c>
      <c r="AL1242" t="e">
        <f>VLOOKUP(E1242,[2]Sheet1!$A:$B,2,FALSE)</f>
        <v>#N/A</v>
      </c>
    </row>
    <row r="1243" spans="1:38" x14ac:dyDescent="0.25">
      <c r="A1243" t="str">
        <f>VLOOKUP(Q1243,'Data validation'!$K$2:$L$50,2,FALSE)</f>
        <v>TO</v>
      </c>
      <c r="B1243">
        <f t="shared" si="481"/>
        <v>0</v>
      </c>
      <c r="C1243">
        <f t="shared" si="482"/>
        <v>0</v>
      </c>
      <c r="D1243">
        <f t="shared" si="483"/>
        <v>6</v>
      </c>
      <c r="E1243">
        <v>9342</v>
      </c>
      <c r="F1243" t="s">
        <v>8407</v>
      </c>
      <c r="G1243" t="s">
        <v>235</v>
      </c>
      <c r="H1243" t="str">
        <f t="shared" si="484"/>
        <v>12</v>
      </c>
      <c r="I1243" t="str">
        <f t="shared" si="485"/>
        <v>Jul</v>
      </c>
      <c r="J1243" t="s">
        <v>33</v>
      </c>
      <c r="K1243" t="str">
        <f t="shared" si="486"/>
        <v>18</v>
      </c>
      <c r="L1243" t="str">
        <f t="shared" si="487"/>
        <v>Jul</v>
      </c>
      <c r="M1243">
        <v>6</v>
      </c>
      <c r="N1243">
        <f t="shared" si="488"/>
        <v>6</v>
      </c>
      <c r="O1243">
        <f t="shared" si="489"/>
        <v>0</v>
      </c>
      <c r="P1243">
        <f t="shared" si="490"/>
        <v>0</v>
      </c>
      <c r="Q1243" t="s">
        <v>81</v>
      </c>
      <c r="R1243" t="s">
        <v>20</v>
      </c>
      <c r="S1243">
        <v>2</v>
      </c>
      <c r="T1243">
        <v>1</v>
      </c>
      <c r="U1243" s="2">
        <f>SUMIFS(SLR!L:L,SLR!D:D,'Резервации 2026'!E1243)</f>
        <v>1914.2099376000001</v>
      </c>
      <c r="V1243" s="2">
        <f t="shared" si="500"/>
        <v>319.03498960000002</v>
      </c>
      <c r="W1243" t="s">
        <v>262</v>
      </c>
      <c r="X1243" t="s">
        <v>4211</v>
      </c>
      <c r="Y1243" t="s">
        <v>4205</v>
      </c>
      <c r="Z1243" t="str">
        <f t="shared" si="491"/>
        <v>Jan</v>
      </c>
      <c r="AA1243" s="6">
        <f t="shared" si="497"/>
        <v>0</v>
      </c>
      <c r="AB1243" s="6">
        <f t="shared" si="497"/>
        <v>0</v>
      </c>
      <c r="AC1243" s="6">
        <f t="shared" si="497"/>
        <v>6</v>
      </c>
      <c r="AD1243" s="6">
        <f t="shared" si="497"/>
        <v>0</v>
      </c>
      <c r="AE1243" s="6">
        <f t="shared" si="497"/>
        <v>0</v>
      </c>
      <c r="AF1243" s="6">
        <f t="shared" si="492"/>
        <v>6</v>
      </c>
      <c r="AG1243" s="6">
        <f t="shared" si="493"/>
        <v>0</v>
      </c>
      <c r="AH1243" s="14" t="str">
        <f>LEFT(X1243,2)&amp;"."&amp;VLOOKUP(MID(X1243,4,3),'Data validation'!$A$1:$B$12,2,FALSE)&amp;".2025"</f>
        <v>03.01.2025</v>
      </c>
      <c r="AI1243">
        <f t="shared" si="494"/>
        <v>1</v>
      </c>
      <c r="AJ1243" t="str">
        <f>H1243&amp;"."&amp;VLOOKUP(I1243,'Data validation'!$A$1:$B$12,2,FALSE)&amp;".2026"</f>
        <v>12.07.2026</v>
      </c>
      <c r="AK1243">
        <f t="shared" si="495"/>
        <v>29</v>
      </c>
      <c r="AL1243" t="e">
        <f>VLOOKUP(E1243,[2]Sheet1!$A:$B,2,FALSE)</f>
        <v>#N/A</v>
      </c>
    </row>
    <row r="1244" spans="1:38" x14ac:dyDescent="0.25">
      <c r="A1244" t="str">
        <f>VLOOKUP(Q1244,'Data validation'!$K$2:$L$50,2,FALSE)</f>
        <v>TO</v>
      </c>
      <c r="B1244">
        <f t="shared" si="481"/>
        <v>0</v>
      </c>
      <c r="C1244">
        <f t="shared" si="482"/>
        <v>0</v>
      </c>
      <c r="D1244">
        <f t="shared" si="483"/>
        <v>7</v>
      </c>
      <c r="E1244">
        <v>8303</v>
      </c>
      <c r="F1244" t="s">
        <v>8408</v>
      </c>
      <c r="G1244" t="s">
        <v>84</v>
      </c>
      <c r="H1244" t="str">
        <f t="shared" si="484"/>
        <v>20</v>
      </c>
      <c r="I1244" t="str">
        <f t="shared" si="485"/>
        <v>Jul</v>
      </c>
      <c r="J1244" t="s">
        <v>94</v>
      </c>
      <c r="K1244" t="str">
        <f t="shared" si="486"/>
        <v>27</v>
      </c>
      <c r="L1244" t="str">
        <f t="shared" si="487"/>
        <v>Jul</v>
      </c>
      <c r="M1244">
        <v>7</v>
      </c>
      <c r="N1244">
        <f t="shared" si="488"/>
        <v>7</v>
      </c>
      <c r="O1244">
        <f t="shared" si="489"/>
        <v>0</v>
      </c>
      <c r="P1244">
        <f t="shared" si="490"/>
        <v>0</v>
      </c>
      <c r="Q1244" t="s">
        <v>162</v>
      </c>
      <c r="R1244" t="s">
        <v>25</v>
      </c>
      <c r="S1244">
        <v>3</v>
      </c>
      <c r="T1244">
        <v>0</v>
      </c>
      <c r="U1244" s="2">
        <f>SUMIFS(Magelan!L:L,Magelan!D:D,'Резервации 2026'!E1244)</f>
        <v>2624.8020931999999</v>
      </c>
      <c r="V1244" s="2">
        <f>+U1244/M1244</f>
        <v>374.97172760000001</v>
      </c>
      <c r="X1244" t="s">
        <v>738</v>
      </c>
      <c r="Y1244" t="s">
        <v>637</v>
      </c>
      <c r="Z1244" t="str">
        <f t="shared" si="491"/>
        <v>Nov</v>
      </c>
      <c r="AA1244" s="6">
        <f t="shared" si="497"/>
        <v>0</v>
      </c>
      <c r="AB1244" s="6">
        <f t="shared" si="497"/>
        <v>0</v>
      </c>
      <c r="AC1244" s="6">
        <f t="shared" si="497"/>
        <v>7</v>
      </c>
      <c r="AD1244" s="6">
        <f t="shared" si="497"/>
        <v>0</v>
      </c>
      <c r="AE1244" s="6">
        <f t="shared" si="497"/>
        <v>0</v>
      </c>
      <c r="AF1244" s="6">
        <f t="shared" si="492"/>
        <v>7</v>
      </c>
      <c r="AG1244" s="6">
        <f t="shared" si="493"/>
        <v>0</v>
      </c>
      <c r="AH1244" s="14" t="str">
        <f>LEFT(X1244,2)&amp;"."&amp;VLOOKUP(MID(X1244,4,3),'Data validation'!$A$1:$B$12,2,FALSE)&amp;".2025"</f>
        <v>10.11.2025</v>
      </c>
      <c r="AI1244">
        <f t="shared" si="494"/>
        <v>46</v>
      </c>
      <c r="AJ1244" t="str">
        <f>H1244&amp;"."&amp;VLOOKUP(I1244,'Data validation'!$A$1:$B$12,2,FALSE)&amp;".2026"</f>
        <v>20.07.2026</v>
      </c>
      <c r="AK1244">
        <f t="shared" si="495"/>
        <v>30</v>
      </c>
      <c r="AL1244" t="e">
        <f>VLOOKUP(E1244,[2]Sheet1!$A:$B,2,FALSE)</f>
        <v>#N/A</v>
      </c>
    </row>
    <row r="1245" spans="1:38" x14ac:dyDescent="0.25">
      <c r="A1245" t="str">
        <f>VLOOKUP(Q1245,'Data validation'!$K$2:$L$50,2,FALSE)</f>
        <v>TO</v>
      </c>
      <c r="B1245">
        <f t="shared" si="481"/>
        <v>0</v>
      </c>
      <c r="C1245">
        <f t="shared" si="482"/>
        <v>0</v>
      </c>
      <c r="D1245">
        <f t="shared" si="483"/>
        <v>6</v>
      </c>
      <c r="E1245">
        <v>9386</v>
      </c>
      <c r="F1245" t="s">
        <v>8409</v>
      </c>
      <c r="G1245" t="s">
        <v>155</v>
      </c>
      <c r="H1245" t="str">
        <f t="shared" si="484"/>
        <v>19</v>
      </c>
      <c r="I1245" t="str">
        <f t="shared" si="485"/>
        <v>Jul</v>
      </c>
      <c r="J1245" t="s">
        <v>107</v>
      </c>
      <c r="K1245" t="str">
        <f t="shared" si="486"/>
        <v>25</v>
      </c>
      <c r="L1245" t="str">
        <f t="shared" si="487"/>
        <v>Jul</v>
      </c>
      <c r="M1245">
        <v>6</v>
      </c>
      <c r="N1245">
        <f t="shared" si="488"/>
        <v>6</v>
      </c>
      <c r="O1245">
        <f t="shared" si="489"/>
        <v>0</v>
      </c>
      <c r="P1245">
        <f t="shared" si="490"/>
        <v>0</v>
      </c>
      <c r="Q1245" t="s">
        <v>81</v>
      </c>
      <c r="R1245" t="s">
        <v>63</v>
      </c>
      <c r="S1245">
        <v>2</v>
      </c>
      <c r="T1245">
        <v>1</v>
      </c>
      <c r="U1245" s="2">
        <f>SUMIFS(SLR!L:L,SLR!D:D,'Резервации 2026'!E1245)</f>
        <v>1914.2099376000001</v>
      </c>
      <c r="V1245" s="2">
        <f>+U1245/M1245</f>
        <v>319.03498960000002</v>
      </c>
      <c r="W1245" t="s">
        <v>262</v>
      </c>
      <c r="X1245" t="s">
        <v>4258</v>
      </c>
      <c r="Y1245" t="s">
        <v>4249</v>
      </c>
      <c r="Z1245" t="str">
        <f t="shared" si="491"/>
        <v>Jan</v>
      </c>
      <c r="AA1245" s="6">
        <f t="shared" si="497"/>
        <v>0</v>
      </c>
      <c r="AB1245" s="6">
        <f t="shared" si="497"/>
        <v>0</v>
      </c>
      <c r="AC1245" s="6">
        <f t="shared" si="497"/>
        <v>6</v>
      </c>
      <c r="AD1245" s="6">
        <f t="shared" si="497"/>
        <v>0</v>
      </c>
      <c r="AE1245" s="6">
        <f t="shared" si="497"/>
        <v>0</v>
      </c>
      <c r="AF1245" s="6">
        <f t="shared" si="492"/>
        <v>6</v>
      </c>
      <c r="AG1245" s="6">
        <f t="shared" si="493"/>
        <v>0</v>
      </c>
      <c r="AH1245" s="14" t="str">
        <f>LEFT(X1245,2)&amp;"."&amp;VLOOKUP(MID(X1245,4,3),'Data validation'!$A$1:$B$12,2,FALSE)&amp;".2025"</f>
        <v>07.01.2025</v>
      </c>
      <c r="AI1245">
        <f t="shared" si="494"/>
        <v>2</v>
      </c>
      <c r="AJ1245" t="str">
        <f>H1245&amp;"."&amp;VLOOKUP(I1245,'Data validation'!$A$1:$B$12,2,FALSE)&amp;".2026"</f>
        <v>19.07.2026</v>
      </c>
      <c r="AK1245">
        <f t="shared" si="495"/>
        <v>30</v>
      </c>
      <c r="AL1245" t="e">
        <f>VLOOKUP(E1245,[2]Sheet1!$A:$B,2,FALSE)</f>
        <v>#N/A</v>
      </c>
    </row>
    <row r="1246" spans="1:38" x14ac:dyDescent="0.25">
      <c r="A1246" t="str">
        <f>VLOOKUP(Q1246,'Data validation'!$K$2:$L$50,2,FALSE)</f>
        <v>TO</v>
      </c>
      <c r="B1246">
        <f t="shared" si="481"/>
        <v>0</v>
      </c>
      <c r="C1246">
        <f t="shared" si="482"/>
        <v>0</v>
      </c>
      <c r="D1246">
        <f t="shared" si="483"/>
        <v>6</v>
      </c>
      <c r="E1246">
        <v>9201</v>
      </c>
      <c r="F1246" t="s">
        <v>8410</v>
      </c>
      <c r="G1246" t="s">
        <v>135</v>
      </c>
      <c r="H1246" t="str">
        <f t="shared" si="484"/>
        <v>01</v>
      </c>
      <c r="I1246" t="str">
        <f t="shared" si="485"/>
        <v>Aug</v>
      </c>
      <c r="J1246" t="s">
        <v>646</v>
      </c>
      <c r="K1246" t="str">
        <f t="shared" si="486"/>
        <v>07</v>
      </c>
      <c r="L1246" t="str">
        <f t="shared" si="487"/>
        <v>Aug</v>
      </c>
      <c r="M1246">
        <v>6</v>
      </c>
      <c r="N1246">
        <f t="shared" si="488"/>
        <v>6</v>
      </c>
      <c r="O1246">
        <f t="shared" si="489"/>
        <v>0</v>
      </c>
      <c r="P1246">
        <f t="shared" si="490"/>
        <v>0</v>
      </c>
      <c r="Q1246" t="s">
        <v>56</v>
      </c>
      <c r="R1246" t="s">
        <v>17</v>
      </c>
      <c r="S1246">
        <v>2</v>
      </c>
      <c r="T1246">
        <v>1</v>
      </c>
      <c r="U1246" s="2">
        <f>SUMIFS(Novoton!L:L,Novoton!D:D,'Резервации 2026'!E1246)</f>
        <v>1735.3688423999999</v>
      </c>
      <c r="V1246" s="2">
        <f>+U1246/M1246</f>
        <v>289.22814039999997</v>
      </c>
      <c r="X1246" t="s">
        <v>3712</v>
      </c>
      <c r="Y1246" t="s">
        <v>3702</v>
      </c>
      <c r="Z1246" t="str">
        <f t="shared" si="491"/>
        <v>Dec</v>
      </c>
      <c r="AA1246" s="6">
        <f t="shared" si="497"/>
        <v>0</v>
      </c>
      <c r="AB1246" s="6">
        <f t="shared" si="497"/>
        <v>0</v>
      </c>
      <c r="AC1246" s="6">
        <f t="shared" si="497"/>
        <v>0</v>
      </c>
      <c r="AD1246" s="6">
        <f t="shared" si="497"/>
        <v>6</v>
      </c>
      <c r="AE1246" s="6">
        <f t="shared" si="497"/>
        <v>0</v>
      </c>
      <c r="AF1246" s="6">
        <f t="shared" si="492"/>
        <v>6</v>
      </c>
      <c r="AG1246" s="6">
        <f t="shared" si="493"/>
        <v>0</v>
      </c>
      <c r="AH1246" s="14" t="str">
        <f>LEFT(X1246,2)&amp;"."&amp;VLOOKUP(MID(X1246,4,3),'Data validation'!$A$1:$B$12,2,FALSE)&amp;".2025"</f>
        <v>28.12.2025</v>
      </c>
      <c r="AI1246">
        <f t="shared" si="494"/>
        <v>53</v>
      </c>
      <c r="AJ1246" t="str">
        <f>H1246&amp;"."&amp;VLOOKUP(I1246,'Data validation'!$A$1:$B$12,2,FALSE)&amp;".2026"</f>
        <v>01.08.2026</v>
      </c>
      <c r="AK1246">
        <f t="shared" si="495"/>
        <v>31</v>
      </c>
      <c r="AL1246" t="e">
        <f>VLOOKUP(E1246,[2]Sheet1!$A:$B,2,FALSE)</f>
        <v>#N/A</v>
      </c>
    </row>
    <row r="1247" spans="1:38" x14ac:dyDescent="0.25">
      <c r="A1247" t="str">
        <f>VLOOKUP(Q1247,'Data validation'!$K$2:$L$50,2,FALSE)</f>
        <v>TO</v>
      </c>
      <c r="B1247">
        <f t="shared" si="481"/>
        <v>0</v>
      </c>
      <c r="C1247">
        <f t="shared" si="482"/>
        <v>6</v>
      </c>
      <c r="D1247">
        <f t="shared" si="483"/>
        <v>0</v>
      </c>
      <c r="E1247">
        <v>8188</v>
      </c>
      <c r="F1247" t="s">
        <v>8411</v>
      </c>
      <c r="G1247" t="s">
        <v>172</v>
      </c>
      <c r="H1247" t="str">
        <f t="shared" si="484"/>
        <v>01</v>
      </c>
      <c r="I1247" t="str">
        <f t="shared" si="485"/>
        <v>Jul</v>
      </c>
      <c r="J1247" t="s">
        <v>72</v>
      </c>
      <c r="K1247" t="str">
        <f t="shared" si="486"/>
        <v>07</v>
      </c>
      <c r="L1247" t="str">
        <f t="shared" si="487"/>
        <v>Jul</v>
      </c>
      <c r="M1247">
        <v>6</v>
      </c>
      <c r="N1247">
        <f t="shared" si="488"/>
        <v>6</v>
      </c>
      <c r="O1247">
        <f t="shared" si="489"/>
        <v>0</v>
      </c>
      <c r="P1247">
        <f t="shared" si="490"/>
        <v>0</v>
      </c>
      <c r="Q1247" t="s">
        <v>162</v>
      </c>
      <c r="R1247" t="s">
        <v>188</v>
      </c>
      <c r="S1247">
        <v>3</v>
      </c>
      <c r="T1247">
        <v>1</v>
      </c>
      <c r="U1247" s="2">
        <f>SUMIFS(Magelan!L:L,Magelan!D:D,'Резервации 2026'!E1247)</f>
        <v>2249.8303655999998</v>
      </c>
      <c r="V1247" s="2">
        <f>+U1247/M1247</f>
        <v>374.97172759999995</v>
      </c>
      <c r="X1247" t="s">
        <v>454</v>
      </c>
      <c r="Y1247" t="s">
        <v>338</v>
      </c>
      <c r="Z1247" t="str">
        <f t="shared" si="491"/>
        <v>Nov</v>
      </c>
      <c r="AA1247" s="6">
        <f t="shared" si="497"/>
        <v>0</v>
      </c>
      <c r="AB1247" s="6">
        <f t="shared" si="497"/>
        <v>0</v>
      </c>
      <c r="AC1247" s="6">
        <f t="shared" si="497"/>
        <v>6</v>
      </c>
      <c r="AD1247" s="6">
        <f t="shared" si="497"/>
        <v>0</v>
      </c>
      <c r="AE1247" s="6">
        <f t="shared" si="497"/>
        <v>0</v>
      </c>
      <c r="AF1247" s="6">
        <f t="shared" si="492"/>
        <v>6</v>
      </c>
      <c r="AG1247" s="6">
        <f t="shared" si="493"/>
        <v>0</v>
      </c>
      <c r="AH1247" s="14" t="str">
        <f>LEFT(X1247,2)&amp;"."&amp;VLOOKUP(MID(X1247,4,3),'Data validation'!$A$1:$B$12,2,FALSE)&amp;".2025"</f>
        <v>07.11.2025</v>
      </c>
      <c r="AI1247">
        <f t="shared" si="494"/>
        <v>45</v>
      </c>
      <c r="AJ1247" t="str">
        <f>H1247&amp;"."&amp;VLOOKUP(I1247,'Data validation'!$A$1:$B$12,2,FALSE)&amp;".2026"</f>
        <v>01.07.2026</v>
      </c>
      <c r="AK1247">
        <f t="shared" si="495"/>
        <v>27</v>
      </c>
      <c r="AL1247" t="e">
        <f>VLOOKUP(E1247,[2]Sheet1!$A:$B,2,FALSE)</f>
        <v>#N/A</v>
      </c>
    </row>
    <row r="1248" spans="1:38" x14ac:dyDescent="0.25">
      <c r="A1248" t="str">
        <f>VLOOKUP(Q1248,'Data validation'!$K$2:$L$50,2,FALSE)</f>
        <v>TO</v>
      </c>
      <c r="B1248">
        <f t="shared" si="481"/>
        <v>0</v>
      </c>
      <c r="C1248">
        <f t="shared" si="482"/>
        <v>0</v>
      </c>
      <c r="D1248">
        <f t="shared" si="483"/>
        <v>5</v>
      </c>
      <c r="E1248">
        <v>8402</v>
      </c>
      <c r="F1248" t="s">
        <v>8412</v>
      </c>
      <c r="G1248" t="s">
        <v>135</v>
      </c>
      <c r="H1248" t="str">
        <f t="shared" si="484"/>
        <v>01</v>
      </c>
      <c r="I1248" t="str">
        <f t="shared" si="485"/>
        <v>Aug</v>
      </c>
      <c r="J1248" t="s">
        <v>136</v>
      </c>
      <c r="K1248" t="str">
        <f t="shared" si="486"/>
        <v>06</v>
      </c>
      <c r="L1248" t="str">
        <f t="shared" si="487"/>
        <v>Aug</v>
      </c>
      <c r="M1248">
        <v>5</v>
      </c>
      <c r="N1248">
        <f t="shared" si="488"/>
        <v>5</v>
      </c>
      <c r="O1248">
        <f t="shared" si="489"/>
        <v>0</v>
      </c>
      <c r="P1248">
        <f t="shared" si="490"/>
        <v>0</v>
      </c>
      <c r="Q1248" t="s">
        <v>56</v>
      </c>
      <c r="R1248" t="s">
        <v>17</v>
      </c>
      <c r="S1248">
        <v>2</v>
      </c>
      <c r="T1248">
        <v>2</v>
      </c>
      <c r="U1248" s="2">
        <f>SUMIFS(Novoton!L:L,Novoton!D:D,'Резервации 2026'!E1248)</f>
        <v>1668.714156</v>
      </c>
      <c r="V1248" s="2">
        <f>+U1248/M1248</f>
        <v>333.74283120000001</v>
      </c>
      <c r="X1248" t="s">
        <v>982</v>
      </c>
      <c r="Y1248" t="s">
        <v>953</v>
      </c>
      <c r="Z1248" t="str">
        <f t="shared" si="491"/>
        <v>Nov</v>
      </c>
      <c r="AA1248" s="6">
        <f t="shared" si="497"/>
        <v>0</v>
      </c>
      <c r="AB1248" s="6">
        <f t="shared" si="497"/>
        <v>0</v>
      </c>
      <c r="AC1248" s="6">
        <f t="shared" si="497"/>
        <v>0</v>
      </c>
      <c r="AD1248" s="6">
        <f t="shared" si="497"/>
        <v>5</v>
      </c>
      <c r="AE1248" s="6">
        <f t="shared" si="497"/>
        <v>0</v>
      </c>
      <c r="AF1248" s="6">
        <f t="shared" si="492"/>
        <v>5</v>
      </c>
      <c r="AG1248" s="6">
        <f t="shared" si="493"/>
        <v>0</v>
      </c>
      <c r="AH1248" s="14" t="str">
        <f>LEFT(X1248,2)&amp;"."&amp;VLOOKUP(MID(X1248,4,3),'Data validation'!$A$1:$B$12,2,FALSE)&amp;".2025"</f>
        <v>12.11.2025</v>
      </c>
      <c r="AI1248">
        <f t="shared" si="494"/>
        <v>46</v>
      </c>
      <c r="AJ1248" t="str">
        <f>H1248&amp;"."&amp;VLOOKUP(I1248,'Data validation'!$A$1:$B$12,2,FALSE)&amp;".2026"</f>
        <v>01.08.2026</v>
      </c>
      <c r="AK1248">
        <f t="shared" si="495"/>
        <v>31</v>
      </c>
      <c r="AL1248" t="e">
        <f>VLOOKUP(E1248,[2]Sheet1!$A:$B,2,FALSE)</f>
        <v>#N/A</v>
      </c>
    </row>
    <row r="1249" spans="1:38" x14ac:dyDescent="0.25">
      <c r="A1249" t="str">
        <f>VLOOKUP(Q1249,'Data validation'!$K$2:$L$50,2,FALSE)</f>
        <v>TOPOLA SKIES</v>
      </c>
      <c r="B1249">
        <f t="shared" si="481"/>
        <v>0</v>
      </c>
      <c r="C1249">
        <f t="shared" si="482"/>
        <v>0</v>
      </c>
      <c r="D1249">
        <f t="shared" si="483"/>
        <v>6</v>
      </c>
      <c r="E1249">
        <v>9185</v>
      </c>
      <c r="F1249" t="s">
        <v>8413</v>
      </c>
      <c r="G1249" t="s">
        <v>236</v>
      </c>
      <c r="H1249" t="str">
        <f t="shared" si="484"/>
        <v>17</v>
      </c>
      <c r="I1249" t="str">
        <f t="shared" si="485"/>
        <v>Jul</v>
      </c>
      <c r="J1249" t="s">
        <v>528</v>
      </c>
      <c r="K1249" t="str">
        <f t="shared" si="486"/>
        <v>23</v>
      </c>
      <c r="L1249" t="str">
        <f t="shared" si="487"/>
        <v>Jul</v>
      </c>
      <c r="M1249">
        <v>6</v>
      </c>
      <c r="N1249">
        <f t="shared" si="488"/>
        <v>6</v>
      </c>
      <c r="O1249">
        <f t="shared" si="489"/>
        <v>0</v>
      </c>
      <c r="P1249">
        <f t="shared" si="490"/>
        <v>0</v>
      </c>
      <c r="Q1249" t="s">
        <v>35</v>
      </c>
      <c r="R1249" t="s">
        <v>110</v>
      </c>
      <c r="S1249">
        <v>3</v>
      </c>
      <c r="T1249">
        <v>2</v>
      </c>
      <c r="U1249" s="2">
        <v>4030.8041394495408</v>
      </c>
      <c r="V1249" s="2">
        <v>671.8006899082568</v>
      </c>
      <c r="X1249" t="s">
        <v>3686</v>
      </c>
      <c r="Y1249" t="s">
        <v>3682</v>
      </c>
      <c r="Z1249" t="str">
        <f t="shared" si="491"/>
        <v>Dec</v>
      </c>
      <c r="AA1249" s="6">
        <f t="shared" si="497"/>
        <v>0</v>
      </c>
      <c r="AB1249" s="6">
        <f t="shared" si="497"/>
        <v>0</v>
      </c>
      <c r="AC1249" s="6">
        <f t="shared" si="497"/>
        <v>6</v>
      </c>
      <c r="AD1249" s="6">
        <f t="shared" si="497"/>
        <v>0</v>
      </c>
      <c r="AE1249" s="6">
        <f t="shared" si="497"/>
        <v>0</v>
      </c>
      <c r="AF1249" s="6">
        <f t="shared" si="492"/>
        <v>6</v>
      </c>
      <c r="AG1249" s="6">
        <f t="shared" si="493"/>
        <v>0</v>
      </c>
      <c r="AH1249" s="14" t="str">
        <f>LEFT(X1249,2)&amp;"."&amp;VLOOKUP(MID(X1249,4,3),'Data validation'!$A$1:$B$12,2,FALSE)&amp;".2025"</f>
        <v>24.12.2025</v>
      </c>
      <c r="AI1249">
        <f t="shared" si="494"/>
        <v>52</v>
      </c>
      <c r="AJ1249" t="str">
        <f>H1249&amp;"."&amp;VLOOKUP(I1249,'Data validation'!$A$1:$B$12,2,FALSE)&amp;".2026"</f>
        <v>17.07.2026</v>
      </c>
      <c r="AK1249">
        <f t="shared" si="495"/>
        <v>29</v>
      </c>
      <c r="AL1249" t="e">
        <f>VLOOKUP(E1249,[2]Sheet1!$A:$B,2,FALSE)</f>
        <v>#N/A</v>
      </c>
    </row>
    <row r="1250" spans="1:38" x14ac:dyDescent="0.25">
      <c r="A1250" t="str">
        <f>VLOOKUP(Q1250,'Data validation'!$K$2:$L$50,2,FALSE)</f>
        <v>TO</v>
      </c>
      <c r="B1250">
        <f t="shared" si="481"/>
        <v>0</v>
      </c>
      <c r="C1250">
        <f t="shared" si="482"/>
        <v>5</v>
      </c>
      <c r="D1250">
        <f t="shared" si="483"/>
        <v>1</v>
      </c>
      <c r="E1250">
        <v>9030</v>
      </c>
      <c r="F1250" t="s">
        <v>8414</v>
      </c>
      <c r="G1250" t="s">
        <v>53</v>
      </c>
      <c r="H1250" t="str">
        <f t="shared" si="484"/>
        <v>24</v>
      </c>
      <c r="I1250" t="str">
        <f t="shared" si="485"/>
        <v>Aug</v>
      </c>
      <c r="J1250" t="s">
        <v>54</v>
      </c>
      <c r="K1250" t="str">
        <f t="shared" si="486"/>
        <v>30</v>
      </c>
      <c r="L1250" t="str">
        <f t="shared" si="487"/>
        <v>Aug</v>
      </c>
      <c r="M1250">
        <v>6</v>
      </c>
      <c r="N1250">
        <f t="shared" si="488"/>
        <v>6</v>
      </c>
      <c r="O1250">
        <f t="shared" si="489"/>
        <v>0</v>
      </c>
      <c r="P1250">
        <f t="shared" si="490"/>
        <v>0</v>
      </c>
      <c r="Q1250" t="s">
        <v>81</v>
      </c>
      <c r="R1250" t="s">
        <v>20</v>
      </c>
      <c r="S1250">
        <v>2</v>
      </c>
      <c r="T1250">
        <v>1</v>
      </c>
      <c r="U1250" s="2">
        <f>SUMIFS(SLR!L:L,SLR!D:D,'Резервации 2026'!E1250)</f>
        <v>1609.5698568</v>
      </c>
      <c r="V1250" s="2">
        <f t="shared" ref="V1250:V1252" si="501">+U1250/M1250</f>
        <v>268.2616428</v>
      </c>
      <c r="W1250" t="s">
        <v>262</v>
      </c>
      <c r="X1250" t="s">
        <v>3194</v>
      </c>
      <c r="Y1250" t="s">
        <v>3219</v>
      </c>
      <c r="Z1250" t="str">
        <f t="shared" si="491"/>
        <v>Dec</v>
      </c>
      <c r="AA1250" s="6">
        <f t="shared" si="497"/>
        <v>0</v>
      </c>
      <c r="AB1250" s="6">
        <f t="shared" si="497"/>
        <v>0</v>
      </c>
      <c r="AC1250" s="6">
        <f t="shared" si="497"/>
        <v>0</v>
      </c>
      <c r="AD1250" s="6">
        <f t="shared" si="497"/>
        <v>6</v>
      </c>
      <c r="AE1250" s="6">
        <f t="shared" si="497"/>
        <v>0</v>
      </c>
      <c r="AF1250" s="6">
        <f t="shared" si="492"/>
        <v>6</v>
      </c>
      <c r="AG1250" s="6">
        <f t="shared" si="493"/>
        <v>0</v>
      </c>
      <c r="AH1250" s="14" t="str">
        <f>LEFT(X1250,2)&amp;"."&amp;VLOOKUP(MID(X1250,4,3),'Data validation'!$A$1:$B$12,2,FALSE)&amp;".2025"</f>
        <v>05.12.2025</v>
      </c>
      <c r="AI1250">
        <f t="shared" si="494"/>
        <v>49</v>
      </c>
      <c r="AJ1250" t="str">
        <f>H1250&amp;"."&amp;VLOOKUP(I1250,'Data validation'!$A$1:$B$12,2,FALSE)&amp;".2026"</f>
        <v>24.08.2026</v>
      </c>
      <c r="AK1250">
        <f t="shared" si="495"/>
        <v>35</v>
      </c>
      <c r="AL1250" t="e">
        <f>VLOOKUP(E1250,[2]Sheet1!$A:$B,2,FALSE)</f>
        <v>#N/A</v>
      </c>
    </row>
    <row r="1251" spans="1:38" x14ac:dyDescent="0.25">
      <c r="A1251" t="str">
        <f>VLOOKUP(Q1251,'Data validation'!$K$2:$L$50,2,FALSE)</f>
        <v>TO</v>
      </c>
      <c r="B1251">
        <f t="shared" si="481"/>
        <v>0</v>
      </c>
      <c r="C1251">
        <f t="shared" si="482"/>
        <v>0</v>
      </c>
      <c r="D1251">
        <f t="shared" si="483"/>
        <v>5</v>
      </c>
      <c r="E1251">
        <v>9284</v>
      </c>
      <c r="F1251" t="s">
        <v>8415</v>
      </c>
      <c r="G1251" t="s">
        <v>323</v>
      </c>
      <c r="H1251" t="str">
        <f t="shared" si="484"/>
        <v>11</v>
      </c>
      <c r="I1251" t="str">
        <f t="shared" si="485"/>
        <v>Jul</v>
      </c>
      <c r="J1251" t="s">
        <v>558</v>
      </c>
      <c r="K1251" t="str">
        <f t="shared" si="486"/>
        <v>16</v>
      </c>
      <c r="L1251" t="str">
        <f t="shared" si="487"/>
        <v>Jul</v>
      </c>
      <c r="M1251">
        <v>5</v>
      </c>
      <c r="N1251">
        <f t="shared" si="488"/>
        <v>5</v>
      </c>
      <c r="O1251">
        <f t="shared" si="489"/>
        <v>0</v>
      </c>
      <c r="P1251">
        <f t="shared" si="490"/>
        <v>0</v>
      </c>
      <c r="Q1251" t="s">
        <v>81</v>
      </c>
      <c r="R1251" t="s">
        <v>188</v>
      </c>
      <c r="S1251">
        <v>2</v>
      </c>
      <c r="T1251">
        <v>2</v>
      </c>
      <c r="U1251" s="2">
        <f>SUMIFS(SLR!L:L,SLR!D:D,'Резервации 2026'!E1251)</f>
        <v>1912.8017399999999</v>
      </c>
      <c r="V1251" s="2">
        <f t="shared" si="501"/>
        <v>382.56034799999998</v>
      </c>
      <c r="W1251" t="s">
        <v>262</v>
      </c>
      <c r="X1251" t="s">
        <v>3828</v>
      </c>
      <c r="Y1251" t="s">
        <v>3766</v>
      </c>
      <c r="Z1251" t="str">
        <f t="shared" si="491"/>
        <v>Dec</v>
      </c>
      <c r="AA1251" s="6">
        <f t="shared" si="497"/>
        <v>0</v>
      </c>
      <c r="AB1251" s="6">
        <f t="shared" si="497"/>
        <v>0</v>
      </c>
      <c r="AC1251" s="6">
        <f t="shared" si="497"/>
        <v>5</v>
      </c>
      <c r="AD1251" s="6">
        <f t="shared" si="497"/>
        <v>0</v>
      </c>
      <c r="AE1251" s="6">
        <f t="shared" si="497"/>
        <v>0</v>
      </c>
      <c r="AF1251" s="6">
        <f t="shared" si="492"/>
        <v>5</v>
      </c>
      <c r="AG1251" s="6">
        <f t="shared" si="493"/>
        <v>0</v>
      </c>
      <c r="AH1251" s="14" t="str">
        <f>LEFT(X1251,2)&amp;"."&amp;VLOOKUP(MID(X1251,4,3),'Data validation'!$A$1:$B$12,2,FALSE)&amp;".2025"</f>
        <v>31.12.2025</v>
      </c>
      <c r="AI1251">
        <f t="shared" si="494"/>
        <v>53</v>
      </c>
      <c r="AJ1251" t="str">
        <f>H1251&amp;"."&amp;VLOOKUP(I1251,'Data validation'!$A$1:$B$12,2,FALSE)&amp;".2026"</f>
        <v>11.07.2026</v>
      </c>
      <c r="AK1251">
        <f t="shared" si="495"/>
        <v>28</v>
      </c>
      <c r="AL1251" t="e">
        <f>VLOOKUP(E1251,[2]Sheet1!$A:$B,2,FALSE)</f>
        <v>#N/A</v>
      </c>
    </row>
    <row r="1252" spans="1:38" x14ac:dyDescent="0.25">
      <c r="A1252" t="str">
        <f>VLOOKUP(Q1252,'Data validation'!$K$2:$L$50,2,FALSE)</f>
        <v>TO</v>
      </c>
      <c r="B1252">
        <f t="shared" si="481"/>
        <v>0</v>
      </c>
      <c r="C1252">
        <f t="shared" si="482"/>
        <v>0</v>
      </c>
      <c r="D1252">
        <f t="shared" si="483"/>
        <v>6</v>
      </c>
      <c r="E1252">
        <v>9307</v>
      </c>
      <c r="F1252" t="s">
        <v>8416</v>
      </c>
      <c r="G1252" t="s">
        <v>60</v>
      </c>
      <c r="H1252" t="str">
        <f t="shared" si="484"/>
        <v>17</v>
      </c>
      <c r="I1252" t="str">
        <f t="shared" si="485"/>
        <v>Aug</v>
      </c>
      <c r="J1252" t="s">
        <v>195</v>
      </c>
      <c r="K1252" t="str">
        <f t="shared" si="486"/>
        <v>23</v>
      </c>
      <c r="L1252" t="str">
        <f t="shared" si="487"/>
        <v>Aug</v>
      </c>
      <c r="M1252">
        <v>6</v>
      </c>
      <c r="N1252">
        <f t="shared" si="488"/>
        <v>6</v>
      </c>
      <c r="O1252">
        <f t="shared" si="489"/>
        <v>0</v>
      </c>
      <c r="P1252">
        <f t="shared" si="490"/>
        <v>0</v>
      </c>
      <c r="Q1252" t="s">
        <v>81</v>
      </c>
      <c r="R1252" t="s">
        <v>17</v>
      </c>
      <c r="S1252">
        <v>2</v>
      </c>
      <c r="T1252">
        <v>2</v>
      </c>
      <c r="U1252" s="2">
        <f>SUMIFS(SLR!L:L,SLR!D:D,'Резервации 2026'!E1252)</f>
        <v>2169.211053</v>
      </c>
      <c r="V1252" s="2">
        <f t="shared" si="501"/>
        <v>361.53517549999998</v>
      </c>
      <c r="W1252" t="s">
        <v>262</v>
      </c>
      <c r="X1252" t="s">
        <v>4179</v>
      </c>
      <c r="Y1252" t="s">
        <v>3819</v>
      </c>
      <c r="Z1252" t="str">
        <f t="shared" si="491"/>
        <v>Jan</v>
      </c>
      <c r="AA1252" s="6">
        <f t="shared" si="497"/>
        <v>0</v>
      </c>
      <c r="AB1252" s="6">
        <f t="shared" si="497"/>
        <v>0</v>
      </c>
      <c r="AC1252" s="6">
        <f t="shared" si="497"/>
        <v>0</v>
      </c>
      <c r="AD1252" s="6">
        <f t="shared" si="497"/>
        <v>6</v>
      </c>
      <c r="AE1252" s="6">
        <f t="shared" si="497"/>
        <v>0</v>
      </c>
      <c r="AF1252" s="6">
        <f t="shared" si="492"/>
        <v>6</v>
      </c>
      <c r="AG1252" s="6">
        <f t="shared" si="493"/>
        <v>0</v>
      </c>
      <c r="AH1252" s="14" t="str">
        <f>LEFT(X1252,2)&amp;"."&amp;VLOOKUP(MID(X1252,4,3),'Data validation'!$A$1:$B$12,2,FALSE)&amp;".2025"</f>
        <v>01.01.2025</v>
      </c>
      <c r="AI1252">
        <f t="shared" si="494"/>
        <v>1</v>
      </c>
      <c r="AJ1252" t="str">
        <f>H1252&amp;"."&amp;VLOOKUP(I1252,'Data validation'!$A$1:$B$12,2,FALSE)&amp;".2026"</f>
        <v>17.08.2026</v>
      </c>
      <c r="AK1252">
        <f t="shared" si="495"/>
        <v>34</v>
      </c>
      <c r="AL1252" t="e">
        <f>VLOOKUP(E1252,[2]Sheet1!$A:$B,2,FALSE)</f>
        <v>#N/A</v>
      </c>
    </row>
    <row r="1253" spans="1:38" x14ac:dyDescent="0.25">
      <c r="A1253" t="str">
        <f>VLOOKUP(Q1253,'Data validation'!$K$2:$L$50,2,FALSE)</f>
        <v>TO</v>
      </c>
      <c r="B1253">
        <f t="shared" si="481"/>
        <v>0</v>
      </c>
      <c r="C1253">
        <f t="shared" si="482"/>
        <v>0</v>
      </c>
      <c r="D1253">
        <f t="shared" si="483"/>
        <v>5</v>
      </c>
      <c r="E1253">
        <v>9109</v>
      </c>
      <c r="F1253" t="s">
        <v>8417</v>
      </c>
      <c r="G1253" t="s">
        <v>350</v>
      </c>
      <c r="H1253" t="str">
        <f t="shared" si="484"/>
        <v>11</v>
      </c>
      <c r="I1253" t="str">
        <f t="shared" si="485"/>
        <v>Aug</v>
      </c>
      <c r="J1253" t="s">
        <v>543</v>
      </c>
      <c r="K1253" t="str">
        <f t="shared" si="486"/>
        <v>16</v>
      </c>
      <c r="L1253" t="str">
        <f t="shared" si="487"/>
        <v>Aug</v>
      </c>
      <c r="M1253">
        <v>5</v>
      </c>
      <c r="N1253">
        <f t="shared" si="488"/>
        <v>5</v>
      </c>
      <c r="O1253">
        <f t="shared" si="489"/>
        <v>0</v>
      </c>
      <c r="P1253">
        <f t="shared" si="490"/>
        <v>0</v>
      </c>
      <c r="Q1253" t="s">
        <v>116</v>
      </c>
      <c r="R1253" t="s">
        <v>17</v>
      </c>
      <c r="S1253">
        <v>2</v>
      </c>
      <c r="T1253">
        <v>2</v>
      </c>
      <c r="U1253" s="2">
        <f>SUMIFS(Solvex!L:L,Solvex!D:D,'Резервации 2026'!E1253)</f>
        <v>1807.6758775000001</v>
      </c>
      <c r="V1253" s="2">
        <f>+U1253/M1253</f>
        <v>361.53517550000004</v>
      </c>
      <c r="X1253" t="s">
        <v>3573</v>
      </c>
      <c r="Y1253" t="s">
        <v>3454</v>
      </c>
      <c r="Z1253" t="str">
        <f t="shared" si="491"/>
        <v>Dec</v>
      </c>
      <c r="AA1253" s="6">
        <f t="shared" si="497"/>
        <v>0</v>
      </c>
      <c r="AB1253" s="6">
        <f t="shared" si="497"/>
        <v>0</v>
      </c>
      <c r="AC1253" s="6">
        <f t="shared" si="497"/>
        <v>0</v>
      </c>
      <c r="AD1253" s="6">
        <f t="shared" si="497"/>
        <v>5</v>
      </c>
      <c r="AE1253" s="6">
        <f t="shared" si="497"/>
        <v>0</v>
      </c>
      <c r="AF1253" s="6">
        <f t="shared" si="492"/>
        <v>5</v>
      </c>
      <c r="AG1253" s="6">
        <f t="shared" si="493"/>
        <v>0</v>
      </c>
      <c r="AH1253" s="14" t="str">
        <f>LEFT(X1253,2)&amp;"."&amp;VLOOKUP(MID(X1253,4,3),'Data validation'!$A$1:$B$12,2,FALSE)&amp;".2025"</f>
        <v>15.12.2025</v>
      </c>
      <c r="AI1253">
        <f t="shared" si="494"/>
        <v>51</v>
      </c>
      <c r="AJ1253" t="str">
        <f>H1253&amp;"."&amp;VLOOKUP(I1253,'Data validation'!$A$1:$B$12,2,FALSE)&amp;".2026"</f>
        <v>11.08.2026</v>
      </c>
      <c r="AK1253">
        <f t="shared" si="495"/>
        <v>33</v>
      </c>
      <c r="AL1253" t="e">
        <f>VLOOKUP(E1253,[2]Sheet1!$A:$B,2,FALSE)</f>
        <v>#N/A</v>
      </c>
    </row>
    <row r="1254" spans="1:38" x14ac:dyDescent="0.25">
      <c r="A1254" t="str">
        <f>VLOOKUP(Q1254,'Data validation'!$K$2:$L$50,2,FALSE)</f>
        <v>BOOKING</v>
      </c>
      <c r="B1254">
        <f t="shared" si="481"/>
        <v>0</v>
      </c>
      <c r="C1254">
        <f t="shared" si="482"/>
        <v>0</v>
      </c>
      <c r="D1254">
        <f t="shared" si="483"/>
        <v>5</v>
      </c>
      <c r="E1254">
        <v>9294</v>
      </c>
      <c r="F1254" t="s">
        <v>8418</v>
      </c>
      <c r="G1254" t="s">
        <v>1443</v>
      </c>
      <c r="H1254" t="str">
        <f t="shared" si="484"/>
        <v>14</v>
      </c>
      <c r="I1254" t="str">
        <f t="shared" si="485"/>
        <v>Aug</v>
      </c>
      <c r="J1254" t="s">
        <v>355</v>
      </c>
      <c r="K1254" t="str">
        <f t="shared" si="486"/>
        <v>19</v>
      </c>
      <c r="L1254" t="str">
        <f t="shared" si="487"/>
        <v>Aug</v>
      </c>
      <c r="M1254">
        <v>5</v>
      </c>
      <c r="N1254">
        <f t="shared" si="488"/>
        <v>5</v>
      </c>
      <c r="O1254">
        <f t="shared" si="489"/>
        <v>0</v>
      </c>
      <c r="P1254">
        <f t="shared" si="490"/>
        <v>0</v>
      </c>
      <c r="Q1254" t="s">
        <v>587</v>
      </c>
      <c r="R1254" t="s">
        <v>63</v>
      </c>
      <c r="S1254">
        <v>2</v>
      </c>
      <c r="T1254">
        <v>2</v>
      </c>
      <c r="U1254" s="2">
        <v>3391.3015596330274</v>
      </c>
      <c r="V1254" s="2">
        <v>678.26031192660548</v>
      </c>
      <c r="W1254" t="s">
        <v>1025</v>
      </c>
      <c r="X1254" t="s">
        <v>3839</v>
      </c>
      <c r="Y1254" t="s">
        <v>3819</v>
      </c>
      <c r="Z1254" t="str">
        <f t="shared" si="491"/>
        <v>Dec</v>
      </c>
      <c r="AA1254" s="6">
        <f t="shared" si="497"/>
        <v>0</v>
      </c>
      <c r="AB1254" s="6">
        <f t="shared" si="497"/>
        <v>0</v>
      </c>
      <c r="AC1254" s="6">
        <f t="shared" si="497"/>
        <v>0</v>
      </c>
      <c r="AD1254" s="6">
        <f t="shared" si="497"/>
        <v>5</v>
      </c>
      <c r="AE1254" s="6">
        <f t="shared" si="497"/>
        <v>0</v>
      </c>
      <c r="AF1254" s="6">
        <f t="shared" si="492"/>
        <v>5</v>
      </c>
      <c r="AG1254" s="6">
        <f t="shared" si="493"/>
        <v>0</v>
      </c>
      <c r="AH1254" s="14" t="str">
        <f>LEFT(X1254,2)&amp;"."&amp;VLOOKUP(MID(X1254,4,3),'Data validation'!$A$1:$B$12,2,FALSE)&amp;".2025"</f>
        <v>31.12.2025</v>
      </c>
      <c r="AI1254">
        <f t="shared" si="494"/>
        <v>53</v>
      </c>
      <c r="AJ1254" t="str">
        <f>H1254&amp;"."&amp;VLOOKUP(I1254,'Data validation'!$A$1:$B$12,2,FALSE)&amp;".2026"</f>
        <v>14.08.2026</v>
      </c>
      <c r="AK1254">
        <f t="shared" si="495"/>
        <v>33</v>
      </c>
      <c r="AL1254" t="e">
        <f>VLOOKUP(E1254,[2]Sheet1!$A:$B,2,FALSE)</f>
        <v>#N/A</v>
      </c>
    </row>
    <row r="1255" spans="1:38" x14ac:dyDescent="0.25">
      <c r="A1255" t="str">
        <f>VLOOKUP(Q1255,'Data validation'!$K$2:$L$50,2,FALSE)</f>
        <v>TO</v>
      </c>
      <c r="B1255">
        <f t="shared" si="481"/>
        <v>0</v>
      </c>
      <c r="C1255">
        <f t="shared" si="482"/>
        <v>0</v>
      </c>
      <c r="D1255">
        <f t="shared" si="483"/>
        <v>6</v>
      </c>
      <c r="E1255">
        <v>9154</v>
      </c>
      <c r="F1255" t="s">
        <v>8419</v>
      </c>
      <c r="G1255" t="s">
        <v>340</v>
      </c>
      <c r="H1255" t="str">
        <f t="shared" si="484"/>
        <v>03</v>
      </c>
      <c r="I1255" t="str">
        <f t="shared" si="485"/>
        <v>Aug</v>
      </c>
      <c r="J1255" t="s">
        <v>79</v>
      </c>
      <c r="K1255" t="str">
        <f t="shared" si="486"/>
        <v>09</v>
      </c>
      <c r="L1255" t="str">
        <f t="shared" si="487"/>
        <v>Aug</v>
      </c>
      <c r="M1255">
        <v>6</v>
      </c>
      <c r="N1255">
        <f t="shared" si="488"/>
        <v>6</v>
      </c>
      <c r="O1255">
        <f t="shared" si="489"/>
        <v>0</v>
      </c>
      <c r="P1255">
        <f t="shared" si="490"/>
        <v>0</v>
      </c>
      <c r="Q1255" t="s">
        <v>81</v>
      </c>
      <c r="R1255" t="s">
        <v>25</v>
      </c>
      <c r="S1255">
        <v>2</v>
      </c>
      <c r="T1255">
        <v>1</v>
      </c>
      <c r="U1255" s="2">
        <f>SUMIFS(SLR!L:L,SLR!D:D,'Резервации 2026'!E1255)</f>
        <v>1805.5440228</v>
      </c>
      <c r="V1255" s="2">
        <f t="shared" ref="V1255:V1258" si="502">+U1255/M1255</f>
        <v>300.92400379999998</v>
      </c>
      <c r="W1255" t="s">
        <v>262</v>
      </c>
      <c r="X1255" t="s">
        <v>3642</v>
      </c>
      <c r="Y1255" t="s">
        <v>3635</v>
      </c>
      <c r="Z1255" t="str">
        <f t="shared" si="491"/>
        <v>Dec</v>
      </c>
      <c r="AA1255" s="6">
        <f t="shared" si="497"/>
        <v>0</v>
      </c>
      <c r="AB1255" s="6">
        <f t="shared" si="497"/>
        <v>0</v>
      </c>
      <c r="AC1255" s="6">
        <f t="shared" si="497"/>
        <v>0</v>
      </c>
      <c r="AD1255" s="6">
        <f t="shared" si="497"/>
        <v>6</v>
      </c>
      <c r="AE1255" s="6">
        <f t="shared" si="497"/>
        <v>0</v>
      </c>
      <c r="AF1255" s="6">
        <f t="shared" si="492"/>
        <v>6</v>
      </c>
      <c r="AG1255" s="6">
        <f t="shared" si="493"/>
        <v>0</v>
      </c>
      <c r="AH1255" s="14" t="str">
        <f>LEFT(X1255,2)&amp;"."&amp;VLOOKUP(MID(X1255,4,3),'Data validation'!$A$1:$B$12,2,FALSE)&amp;".2025"</f>
        <v>22.12.2025</v>
      </c>
      <c r="AI1255">
        <f t="shared" si="494"/>
        <v>52</v>
      </c>
      <c r="AJ1255" t="str">
        <f>H1255&amp;"."&amp;VLOOKUP(I1255,'Data validation'!$A$1:$B$12,2,FALSE)&amp;".2026"</f>
        <v>03.08.2026</v>
      </c>
      <c r="AK1255">
        <f t="shared" si="495"/>
        <v>32</v>
      </c>
      <c r="AL1255" t="e">
        <f>VLOOKUP(E1255,[2]Sheet1!$A:$B,2,FALSE)</f>
        <v>#N/A</v>
      </c>
    </row>
    <row r="1256" spans="1:38" x14ac:dyDescent="0.25">
      <c r="A1256" t="str">
        <f>VLOOKUP(Q1256,'Data validation'!$K$2:$L$50,2,FALSE)</f>
        <v>TO</v>
      </c>
      <c r="B1256">
        <f t="shared" si="481"/>
        <v>0</v>
      </c>
      <c r="C1256">
        <f t="shared" si="482"/>
        <v>5</v>
      </c>
      <c r="D1256">
        <f t="shared" si="483"/>
        <v>1</v>
      </c>
      <c r="E1256">
        <v>8401</v>
      </c>
      <c r="F1256" t="s">
        <v>8420</v>
      </c>
      <c r="G1256" t="s">
        <v>53</v>
      </c>
      <c r="H1256" t="str">
        <f t="shared" si="484"/>
        <v>24</v>
      </c>
      <c r="I1256" t="str">
        <f t="shared" si="485"/>
        <v>Aug</v>
      </c>
      <c r="J1256" t="s">
        <v>54</v>
      </c>
      <c r="K1256" t="str">
        <f t="shared" si="486"/>
        <v>30</v>
      </c>
      <c r="L1256" t="str">
        <f t="shared" si="487"/>
        <v>Aug</v>
      </c>
      <c r="M1256">
        <v>6</v>
      </c>
      <c r="N1256">
        <f t="shared" si="488"/>
        <v>6</v>
      </c>
      <c r="O1256">
        <f t="shared" si="489"/>
        <v>0</v>
      </c>
      <c r="P1256">
        <f t="shared" si="490"/>
        <v>0</v>
      </c>
      <c r="Q1256" t="s">
        <v>81</v>
      </c>
      <c r="R1256" t="s">
        <v>17</v>
      </c>
      <c r="S1256">
        <v>2</v>
      </c>
      <c r="T1256">
        <v>1</v>
      </c>
      <c r="U1256" s="2">
        <f>SUMIFS(SLR!L:L,SLR!D:D,'Резервации 2026'!E1256)</f>
        <v>1446.9230339999999</v>
      </c>
      <c r="V1256" s="2">
        <f t="shared" si="502"/>
        <v>241.15383899999998</v>
      </c>
      <c r="W1256" t="s">
        <v>262</v>
      </c>
      <c r="X1256" t="s">
        <v>979</v>
      </c>
      <c r="Y1256" t="s">
        <v>953</v>
      </c>
      <c r="Z1256" t="str">
        <f t="shared" si="491"/>
        <v>Nov</v>
      </c>
      <c r="AA1256" s="6">
        <f t="shared" si="497"/>
        <v>0</v>
      </c>
      <c r="AB1256" s="6">
        <f t="shared" si="497"/>
        <v>0</v>
      </c>
      <c r="AC1256" s="6">
        <f t="shared" si="497"/>
        <v>0</v>
      </c>
      <c r="AD1256" s="6">
        <f t="shared" si="497"/>
        <v>6</v>
      </c>
      <c r="AE1256" s="6">
        <f t="shared" si="497"/>
        <v>0</v>
      </c>
      <c r="AF1256" s="6">
        <f t="shared" si="492"/>
        <v>6</v>
      </c>
      <c r="AG1256" s="6">
        <f t="shared" si="493"/>
        <v>0</v>
      </c>
      <c r="AH1256" s="14" t="str">
        <f>LEFT(X1256,2)&amp;"."&amp;VLOOKUP(MID(X1256,4,3),'Data validation'!$A$1:$B$12,2,FALSE)&amp;".2025"</f>
        <v>12.11.2025</v>
      </c>
      <c r="AI1256">
        <f t="shared" si="494"/>
        <v>46</v>
      </c>
      <c r="AJ1256" t="str">
        <f>H1256&amp;"."&amp;VLOOKUP(I1256,'Data validation'!$A$1:$B$12,2,FALSE)&amp;".2026"</f>
        <v>24.08.2026</v>
      </c>
      <c r="AK1256">
        <f t="shared" si="495"/>
        <v>35</v>
      </c>
      <c r="AL1256" t="e">
        <f>VLOOKUP(E1256,[2]Sheet1!$A:$B,2,FALSE)</f>
        <v>#N/A</v>
      </c>
    </row>
    <row r="1257" spans="1:38" x14ac:dyDescent="0.25">
      <c r="A1257" t="str">
        <f>VLOOKUP(Q1257,'Data validation'!$K$2:$L$50,2,FALSE)</f>
        <v>TO</v>
      </c>
      <c r="B1257">
        <f t="shared" si="481"/>
        <v>0</v>
      </c>
      <c r="C1257">
        <f t="shared" si="482"/>
        <v>0</v>
      </c>
      <c r="D1257">
        <f t="shared" si="483"/>
        <v>5</v>
      </c>
      <c r="E1257">
        <v>8844</v>
      </c>
      <c r="F1257" t="s">
        <v>8421</v>
      </c>
      <c r="G1257" t="s">
        <v>475</v>
      </c>
      <c r="H1257" t="str">
        <f t="shared" si="484"/>
        <v>13</v>
      </c>
      <c r="I1257" t="str">
        <f t="shared" si="485"/>
        <v>Aug</v>
      </c>
      <c r="J1257" t="s">
        <v>168</v>
      </c>
      <c r="K1257" t="str">
        <f t="shared" si="486"/>
        <v>18</v>
      </c>
      <c r="L1257" t="str">
        <f t="shared" si="487"/>
        <v>Aug</v>
      </c>
      <c r="M1257">
        <v>5</v>
      </c>
      <c r="N1257">
        <f t="shared" si="488"/>
        <v>5</v>
      </c>
      <c r="O1257">
        <f t="shared" si="489"/>
        <v>0</v>
      </c>
      <c r="P1257">
        <f t="shared" si="490"/>
        <v>0</v>
      </c>
      <c r="Q1257" t="s">
        <v>116</v>
      </c>
      <c r="R1257" t="s">
        <v>20</v>
      </c>
      <c r="S1257">
        <v>2</v>
      </c>
      <c r="T1257">
        <v>2</v>
      </c>
      <c r="U1257" s="2">
        <f>SUMIFS(Solvex!L:L,Solvex!D:D,'Резервации 2026'!E1257)</f>
        <v>1851.4864694999999</v>
      </c>
      <c r="V1257" s="2">
        <f t="shared" si="502"/>
        <v>370.2972939</v>
      </c>
      <c r="X1257" t="s">
        <v>2041</v>
      </c>
      <c r="Y1257" t="s">
        <v>1996</v>
      </c>
      <c r="Z1257" t="str">
        <f t="shared" si="491"/>
        <v>Nov</v>
      </c>
      <c r="AA1257" s="6">
        <f t="shared" si="497"/>
        <v>0</v>
      </c>
      <c r="AB1257" s="6">
        <f t="shared" si="497"/>
        <v>0</v>
      </c>
      <c r="AC1257" s="6">
        <f t="shared" si="497"/>
        <v>0</v>
      </c>
      <c r="AD1257" s="6">
        <f t="shared" si="497"/>
        <v>5</v>
      </c>
      <c r="AE1257" s="6">
        <f t="shared" si="497"/>
        <v>0</v>
      </c>
      <c r="AF1257" s="6">
        <f t="shared" si="492"/>
        <v>5</v>
      </c>
      <c r="AG1257" s="6">
        <f t="shared" si="493"/>
        <v>0</v>
      </c>
      <c r="AH1257" s="14" t="str">
        <f>LEFT(X1257,2)&amp;"."&amp;VLOOKUP(MID(X1257,4,3),'Data validation'!$A$1:$B$12,2,FALSE)&amp;".2025"</f>
        <v>26.11.2025</v>
      </c>
      <c r="AI1257">
        <f t="shared" si="494"/>
        <v>48</v>
      </c>
      <c r="AJ1257" t="str">
        <f>H1257&amp;"."&amp;VLOOKUP(I1257,'Data validation'!$A$1:$B$12,2,FALSE)&amp;".2026"</f>
        <v>13.08.2026</v>
      </c>
      <c r="AK1257">
        <f t="shared" si="495"/>
        <v>33</v>
      </c>
      <c r="AL1257" t="e">
        <f>VLOOKUP(E1257,[2]Sheet1!$A:$B,2,FALSE)</f>
        <v>#N/A</v>
      </c>
    </row>
    <row r="1258" spans="1:38" x14ac:dyDescent="0.25">
      <c r="A1258" t="str">
        <f>VLOOKUP(Q1258,'Data validation'!$K$2:$L$50,2,FALSE)</f>
        <v>TO</v>
      </c>
      <c r="B1258">
        <f t="shared" si="481"/>
        <v>0</v>
      </c>
      <c r="C1258">
        <f t="shared" si="482"/>
        <v>0</v>
      </c>
      <c r="D1258">
        <f t="shared" si="483"/>
        <v>5</v>
      </c>
      <c r="E1258">
        <v>9248</v>
      </c>
      <c r="F1258" t="s">
        <v>8422</v>
      </c>
      <c r="G1258" t="s">
        <v>355</v>
      </c>
      <c r="H1258" t="str">
        <f t="shared" si="484"/>
        <v>19</v>
      </c>
      <c r="I1258" t="str">
        <f t="shared" si="485"/>
        <v>Aug</v>
      </c>
      <c r="J1258" t="s">
        <v>53</v>
      </c>
      <c r="K1258" t="str">
        <f t="shared" si="486"/>
        <v>24</v>
      </c>
      <c r="L1258" t="str">
        <f t="shared" si="487"/>
        <v>Aug</v>
      </c>
      <c r="M1258">
        <v>5</v>
      </c>
      <c r="N1258">
        <f t="shared" si="488"/>
        <v>5</v>
      </c>
      <c r="O1258">
        <f t="shared" si="489"/>
        <v>0</v>
      </c>
      <c r="P1258">
        <f t="shared" si="490"/>
        <v>0</v>
      </c>
      <c r="Q1258" t="s">
        <v>116</v>
      </c>
      <c r="R1258" t="s">
        <v>20</v>
      </c>
      <c r="S1258">
        <v>2</v>
      </c>
      <c r="T1258">
        <v>1</v>
      </c>
      <c r="U1258" s="2">
        <f>SUMIFS(Solvex!L:L,Solvex!D:D,'Резервации 2026'!E1258)</f>
        <v>1481.1500589999998</v>
      </c>
      <c r="V1258" s="2">
        <f t="shared" si="502"/>
        <v>296.23001179999994</v>
      </c>
      <c r="W1258" t="s">
        <v>262</v>
      </c>
      <c r="X1258" t="s">
        <v>3776</v>
      </c>
      <c r="Y1258" t="s">
        <v>3766</v>
      </c>
      <c r="Z1258" t="str">
        <f t="shared" si="491"/>
        <v>Dec</v>
      </c>
      <c r="AA1258" s="6">
        <f t="shared" si="497"/>
        <v>0</v>
      </c>
      <c r="AB1258" s="6">
        <f t="shared" si="497"/>
        <v>0</v>
      </c>
      <c r="AC1258" s="6">
        <f t="shared" si="497"/>
        <v>0</v>
      </c>
      <c r="AD1258" s="6">
        <f t="shared" si="497"/>
        <v>5</v>
      </c>
      <c r="AE1258" s="6">
        <f t="shared" si="497"/>
        <v>0</v>
      </c>
      <c r="AF1258" s="6">
        <f t="shared" si="492"/>
        <v>5</v>
      </c>
      <c r="AG1258" s="6">
        <f t="shared" si="493"/>
        <v>0</v>
      </c>
      <c r="AH1258" s="14" t="str">
        <f>LEFT(X1258,2)&amp;"."&amp;VLOOKUP(MID(X1258,4,3),'Data validation'!$A$1:$B$12,2,FALSE)&amp;".2025"</f>
        <v>30.12.2025</v>
      </c>
      <c r="AI1258">
        <f t="shared" si="494"/>
        <v>53</v>
      </c>
      <c r="AJ1258" t="str">
        <f>H1258&amp;"."&amp;VLOOKUP(I1258,'Data validation'!$A$1:$B$12,2,FALSE)&amp;".2026"</f>
        <v>19.08.2026</v>
      </c>
      <c r="AK1258">
        <f t="shared" si="495"/>
        <v>34</v>
      </c>
      <c r="AL1258" t="e">
        <f>VLOOKUP(E1258,[2]Sheet1!$A:$B,2,FALSE)</f>
        <v>#N/A</v>
      </c>
    </row>
    <row r="1259" spans="1:38" x14ac:dyDescent="0.25">
      <c r="A1259" t="str">
        <f>VLOOKUP(Q1259,'Data validation'!$K$2:$L$50,2,FALSE)</f>
        <v>TO</v>
      </c>
      <c r="B1259">
        <f t="shared" si="481"/>
        <v>0</v>
      </c>
      <c r="C1259">
        <f t="shared" si="482"/>
        <v>0</v>
      </c>
      <c r="D1259">
        <f t="shared" si="483"/>
        <v>6</v>
      </c>
      <c r="E1259">
        <v>9471</v>
      </c>
      <c r="F1259" t="s">
        <v>8373</v>
      </c>
      <c r="G1259" t="s">
        <v>33</v>
      </c>
      <c r="H1259" t="str">
        <f t="shared" si="484"/>
        <v>18</v>
      </c>
      <c r="I1259" t="str">
        <f t="shared" si="485"/>
        <v>Jul</v>
      </c>
      <c r="J1259" t="s">
        <v>156</v>
      </c>
      <c r="K1259" t="str">
        <f t="shared" si="486"/>
        <v>24</v>
      </c>
      <c r="L1259" t="str">
        <f t="shared" si="487"/>
        <v>Jul</v>
      </c>
      <c r="M1259">
        <v>6</v>
      </c>
      <c r="N1259">
        <f t="shared" si="488"/>
        <v>6</v>
      </c>
      <c r="O1259">
        <f t="shared" si="489"/>
        <v>0</v>
      </c>
      <c r="P1259">
        <f t="shared" si="490"/>
        <v>0</v>
      </c>
      <c r="Q1259" t="s">
        <v>1764</v>
      </c>
      <c r="R1259" t="s">
        <v>48</v>
      </c>
      <c r="S1259">
        <v>3</v>
      </c>
      <c r="T1259">
        <v>1</v>
      </c>
      <c r="U1259" s="2">
        <f>SUMIFS(Verso!L:L,Verso!D:D,'Резервации 2026'!E1259)</f>
        <v>2930.1071562000002</v>
      </c>
      <c r="V1259" s="2">
        <f>+U1259/M1259</f>
        <v>488.35119270000001</v>
      </c>
      <c r="X1259" t="s">
        <v>4582</v>
      </c>
      <c r="Y1259" t="s">
        <v>4579</v>
      </c>
      <c r="Z1259" t="str">
        <f t="shared" si="491"/>
        <v>Jan</v>
      </c>
      <c r="AA1259" s="6">
        <f t="shared" si="497"/>
        <v>0</v>
      </c>
      <c r="AB1259" s="6">
        <f t="shared" si="497"/>
        <v>0</v>
      </c>
      <c r="AC1259" s="6">
        <f t="shared" si="497"/>
        <v>6</v>
      </c>
      <c r="AD1259" s="6">
        <f t="shared" si="497"/>
        <v>0</v>
      </c>
      <c r="AE1259" s="6">
        <f t="shared" si="497"/>
        <v>0</v>
      </c>
      <c r="AF1259" s="6">
        <f t="shared" si="492"/>
        <v>6</v>
      </c>
      <c r="AG1259" s="6">
        <f t="shared" si="493"/>
        <v>0</v>
      </c>
      <c r="AH1259" s="14" t="str">
        <f>LEFT(X1259,2)&amp;"."&amp;VLOOKUP(MID(X1259,4,3),'Data validation'!$A$1:$B$12,2,FALSE)&amp;".2025"</f>
        <v>13.01.2025</v>
      </c>
      <c r="AI1259">
        <f t="shared" si="494"/>
        <v>3</v>
      </c>
      <c r="AJ1259" t="str">
        <f>H1259&amp;"."&amp;VLOOKUP(I1259,'Data validation'!$A$1:$B$12,2,FALSE)&amp;".2026"</f>
        <v>18.07.2026</v>
      </c>
      <c r="AK1259">
        <f t="shared" si="495"/>
        <v>29</v>
      </c>
      <c r="AL1259" t="e">
        <f>VLOOKUP(E1259,[2]Sheet1!$A:$B,2,FALSE)</f>
        <v>#N/A</v>
      </c>
    </row>
    <row r="1260" spans="1:38" x14ac:dyDescent="0.25">
      <c r="A1260" t="str">
        <f>VLOOKUP(Q1260,'Data validation'!$K$2:$L$50,2,FALSE)</f>
        <v>TO</v>
      </c>
      <c r="B1260">
        <f t="shared" si="481"/>
        <v>0</v>
      </c>
      <c r="C1260">
        <f t="shared" si="482"/>
        <v>1</v>
      </c>
      <c r="D1260">
        <f t="shared" si="483"/>
        <v>5</v>
      </c>
      <c r="E1260">
        <v>9113</v>
      </c>
      <c r="F1260" t="s">
        <v>8423</v>
      </c>
      <c r="G1260" t="s">
        <v>459</v>
      </c>
      <c r="H1260" t="str">
        <f t="shared" si="484"/>
        <v>20</v>
      </c>
      <c r="I1260" t="str">
        <f t="shared" si="485"/>
        <v>Aug</v>
      </c>
      <c r="J1260" t="s">
        <v>520</v>
      </c>
      <c r="K1260" t="str">
        <f t="shared" si="486"/>
        <v>26</v>
      </c>
      <c r="L1260" t="str">
        <f t="shared" si="487"/>
        <v>Aug</v>
      </c>
      <c r="M1260">
        <v>6</v>
      </c>
      <c r="N1260">
        <f t="shared" si="488"/>
        <v>6</v>
      </c>
      <c r="O1260">
        <f t="shared" si="489"/>
        <v>0</v>
      </c>
      <c r="P1260">
        <f t="shared" si="490"/>
        <v>0</v>
      </c>
      <c r="Q1260" t="s">
        <v>162</v>
      </c>
      <c r="R1260" t="s">
        <v>110</v>
      </c>
      <c r="S1260">
        <v>5</v>
      </c>
      <c r="T1260">
        <v>1</v>
      </c>
      <c r="U1260" s="2">
        <f>SUMIFS(Magelan!L:L,Magelan!D:D,'Резервации 2026'!E1260)</f>
        <v>3890.8499687999997</v>
      </c>
      <c r="V1260" s="2">
        <f t="shared" ref="V1260:V1261" si="503">+U1260/M1260</f>
        <v>648.47499479999999</v>
      </c>
      <c r="X1260" t="s">
        <v>3578</v>
      </c>
      <c r="Y1260" t="s">
        <v>3576</v>
      </c>
      <c r="Z1260" t="str">
        <f t="shared" si="491"/>
        <v>Dec</v>
      </c>
      <c r="AA1260" s="6">
        <f t="shared" si="497"/>
        <v>0</v>
      </c>
      <c r="AB1260" s="6">
        <f t="shared" si="497"/>
        <v>0</v>
      </c>
      <c r="AC1260" s="6">
        <f t="shared" si="497"/>
        <v>0</v>
      </c>
      <c r="AD1260" s="6">
        <f t="shared" si="497"/>
        <v>6</v>
      </c>
      <c r="AE1260" s="6">
        <f t="shared" si="497"/>
        <v>0</v>
      </c>
      <c r="AF1260" s="6">
        <f t="shared" si="492"/>
        <v>6</v>
      </c>
      <c r="AG1260" s="6">
        <f t="shared" si="493"/>
        <v>0</v>
      </c>
      <c r="AH1260" s="14" t="str">
        <f>LEFT(X1260,2)&amp;"."&amp;VLOOKUP(MID(X1260,4,3),'Data validation'!$A$1:$B$12,2,FALSE)&amp;".2025"</f>
        <v>15.12.2025</v>
      </c>
      <c r="AI1260">
        <f t="shared" si="494"/>
        <v>51</v>
      </c>
      <c r="AJ1260" t="str">
        <f>H1260&amp;"."&amp;VLOOKUP(I1260,'Data validation'!$A$1:$B$12,2,FALSE)&amp;".2026"</f>
        <v>20.08.2026</v>
      </c>
      <c r="AK1260">
        <f t="shared" si="495"/>
        <v>34</v>
      </c>
      <c r="AL1260" t="e">
        <f>VLOOKUP(E1260,[2]Sheet1!$A:$B,2,FALSE)</f>
        <v>#N/A</v>
      </c>
    </row>
    <row r="1261" spans="1:38" x14ac:dyDescent="0.25">
      <c r="A1261" t="str">
        <f>VLOOKUP(Q1261,'Data validation'!$K$2:$L$50,2,FALSE)</f>
        <v>TO</v>
      </c>
      <c r="B1261">
        <f t="shared" si="481"/>
        <v>0</v>
      </c>
      <c r="C1261">
        <f t="shared" si="482"/>
        <v>0</v>
      </c>
      <c r="D1261">
        <f t="shared" si="483"/>
        <v>5</v>
      </c>
      <c r="E1261">
        <v>9353</v>
      </c>
      <c r="F1261" t="s">
        <v>8424</v>
      </c>
      <c r="G1261" t="s">
        <v>340</v>
      </c>
      <c r="H1261" t="str">
        <f t="shared" si="484"/>
        <v>03</v>
      </c>
      <c r="I1261" t="str">
        <f t="shared" si="485"/>
        <v>Aug</v>
      </c>
      <c r="J1261" t="s">
        <v>259</v>
      </c>
      <c r="K1261" t="str">
        <f t="shared" si="486"/>
        <v>08</v>
      </c>
      <c r="L1261" t="str">
        <f t="shared" si="487"/>
        <v>Aug</v>
      </c>
      <c r="M1261">
        <v>5</v>
      </c>
      <c r="N1261">
        <f t="shared" si="488"/>
        <v>5</v>
      </c>
      <c r="O1261">
        <f t="shared" si="489"/>
        <v>0</v>
      </c>
      <c r="P1261">
        <f t="shared" si="490"/>
        <v>0</v>
      </c>
      <c r="Q1261" t="s">
        <v>162</v>
      </c>
      <c r="R1261" t="s">
        <v>63</v>
      </c>
      <c r="S1261">
        <v>3</v>
      </c>
      <c r="T1261">
        <v>1</v>
      </c>
      <c r="U1261" s="2">
        <f>SUMIFS(Magelan!L:L,Magelan!D:D,'Резервации 2026'!E1261)</f>
        <v>2153.4666214999997</v>
      </c>
      <c r="V1261" s="2">
        <f t="shared" si="503"/>
        <v>430.69332429999997</v>
      </c>
      <c r="W1261" t="s">
        <v>262</v>
      </c>
      <c r="X1261" t="s">
        <v>4222</v>
      </c>
      <c r="Y1261" t="s">
        <v>4221</v>
      </c>
      <c r="Z1261" t="str">
        <f t="shared" si="491"/>
        <v>Jan</v>
      </c>
      <c r="AA1261" s="6">
        <f t="shared" si="497"/>
        <v>0</v>
      </c>
      <c r="AB1261" s="6">
        <f t="shared" si="497"/>
        <v>0</v>
      </c>
      <c r="AC1261" s="6">
        <f t="shared" si="497"/>
        <v>0</v>
      </c>
      <c r="AD1261" s="6">
        <f t="shared" si="497"/>
        <v>5</v>
      </c>
      <c r="AE1261" s="6">
        <f t="shared" si="497"/>
        <v>0</v>
      </c>
      <c r="AF1261" s="6">
        <f t="shared" si="492"/>
        <v>5</v>
      </c>
      <c r="AG1261" s="6">
        <f t="shared" si="493"/>
        <v>0</v>
      </c>
      <c r="AH1261" s="14" t="str">
        <f>LEFT(X1261,2)&amp;"."&amp;VLOOKUP(MID(X1261,4,3),'Data validation'!$A$1:$B$12,2,FALSE)&amp;".2025"</f>
        <v>05.01.2025</v>
      </c>
      <c r="AI1261">
        <f t="shared" si="494"/>
        <v>2</v>
      </c>
      <c r="AJ1261" t="str">
        <f>H1261&amp;"."&amp;VLOOKUP(I1261,'Data validation'!$A$1:$B$12,2,FALSE)&amp;".2026"</f>
        <v>03.08.2026</v>
      </c>
      <c r="AK1261">
        <f t="shared" si="495"/>
        <v>32</v>
      </c>
      <c r="AL1261" t="e">
        <f>VLOOKUP(E1261,[2]Sheet1!$A:$B,2,FALSE)</f>
        <v>#N/A</v>
      </c>
    </row>
    <row r="1262" spans="1:38" x14ac:dyDescent="0.25">
      <c r="A1262" t="str">
        <f>VLOOKUP(Q1262,'Data validation'!$K$2:$L$50,2,FALSE)</f>
        <v>TO</v>
      </c>
      <c r="B1262">
        <f t="shared" si="481"/>
        <v>0</v>
      </c>
      <c r="C1262">
        <f t="shared" si="482"/>
        <v>4</v>
      </c>
      <c r="D1262">
        <f t="shared" si="483"/>
        <v>1</v>
      </c>
      <c r="E1262">
        <v>9242</v>
      </c>
      <c r="F1262" t="s">
        <v>8425</v>
      </c>
      <c r="G1262" t="s">
        <v>53</v>
      </c>
      <c r="H1262" t="str">
        <f t="shared" si="484"/>
        <v>24</v>
      </c>
      <c r="I1262" t="str">
        <f t="shared" si="485"/>
        <v>Aug</v>
      </c>
      <c r="J1262" t="s">
        <v>131</v>
      </c>
      <c r="K1262" t="str">
        <f t="shared" si="486"/>
        <v>29</v>
      </c>
      <c r="L1262" t="str">
        <f t="shared" si="487"/>
        <v>Aug</v>
      </c>
      <c r="M1262">
        <v>5</v>
      </c>
      <c r="N1262">
        <f t="shared" si="488"/>
        <v>5</v>
      </c>
      <c r="O1262">
        <f t="shared" si="489"/>
        <v>0</v>
      </c>
      <c r="P1262">
        <f t="shared" si="490"/>
        <v>0</v>
      </c>
      <c r="Q1262" t="s">
        <v>81</v>
      </c>
      <c r="R1262" t="s">
        <v>63</v>
      </c>
      <c r="S1262">
        <v>2</v>
      </c>
      <c r="T1262">
        <v>2</v>
      </c>
      <c r="U1262" s="2">
        <f>SUMIFS(SLR!L:L,SLR!D:D,'Резервации 2026'!E1262)</f>
        <v>1676.6352675000001</v>
      </c>
      <c r="V1262" s="2">
        <f t="shared" ref="V1262:V1267" si="504">+U1262/M1262</f>
        <v>335.32705350000003</v>
      </c>
      <c r="W1262" t="s">
        <v>262</v>
      </c>
      <c r="X1262" t="s">
        <v>3770</v>
      </c>
      <c r="Y1262" t="s">
        <v>3724</v>
      </c>
      <c r="Z1262" t="str">
        <f t="shared" si="491"/>
        <v>Dec</v>
      </c>
      <c r="AA1262" s="6">
        <f t="shared" si="497"/>
        <v>0</v>
      </c>
      <c r="AB1262" s="6">
        <f t="shared" si="497"/>
        <v>0</v>
      </c>
      <c r="AC1262" s="6">
        <f t="shared" si="497"/>
        <v>0</v>
      </c>
      <c r="AD1262" s="6">
        <f t="shared" si="497"/>
        <v>5</v>
      </c>
      <c r="AE1262" s="6">
        <f t="shared" si="497"/>
        <v>0</v>
      </c>
      <c r="AF1262" s="6">
        <f t="shared" si="492"/>
        <v>5</v>
      </c>
      <c r="AG1262" s="6">
        <f t="shared" si="493"/>
        <v>0</v>
      </c>
      <c r="AH1262" s="14" t="str">
        <f>LEFT(X1262,2)&amp;"."&amp;VLOOKUP(MID(X1262,4,3),'Data validation'!$A$1:$B$12,2,FALSE)&amp;".2025"</f>
        <v>30.12.2025</v>
      </c>
      <c r="AI1262">
        <f t="shared" si="494"/>
        <v>53</v>
      </c>
      <c r="AJ1262" t="str">
        <f>H1262&amp;"."&amp;VLOOKUP(I1262,'Data validation'!$A$1:$B$12,2,FALSE)&amp;".2026"</f>
        <v>24.08.2026</v>
      </c>
      <c r="AK1262">
        <f t="shared" si="495"/>
        <v>35</v>
      </c>
      <c r="AL1262" t="e">
        <f>VLOOKUP(E1262,[2]Sheet1!$A:$B,2,FALSE)</f>
        <v>#N/A</v>
      </c>
    </row>
    <row r="1263" spans="1:38" x14ac:dyDescent="0.25">
      <c r="A1263" t="str">
        <f>VLOOKUP(Q1263,'Data validation'!$K$2:$L$50,2,FALSE)</f>
        <v>TO</v>
      </c>
      <c r="B1263">
        <f t="shared" si="481"/>
        <v>0</v>
      </c>
      <c r="C1263">
        <f t="shared" si="482"/>
        <v>0</v>
      </c>
      <c r="D1263">
        <f t="shared" si="483"/>
        <v>5</v>
      </c>
      <c r="E1263">
        <v>9127</v>
      </c>
      <c r="F1263" t="s">
        <v>8426</v>
      </c>
      <c r="G1263" t="s">
        <v>160</v>
      </c>
      <c r="H1263" t="str">
        <f t="shared" si="484"/>
        <v>04</v>
      </c>
      <c r="I1263" t="str">
        <f t="shared" si="485"/>
        <v>Aug</v>
      </c>
      <c r="J1263" t="s">
        <v>79</v>
      </c>
      <c r="K1263" t="str">
        <f t="shared" si="486"/>
        <v>09</v>
      </c>
      <c r="L1263" t="str">
        <f t="shared" si="487"/>
        <v>Aug</v>
      </c>
      <c r="M1263">
        <v>5</v>
      </c>
      <c r="N1263">
        <f t="shared" si="488"/>
        <v>5</v>
      </c>
      <c r="O1263">
        <f t="shared" si="489"/>
        <v>0</v>
      </c>
      <c r="P1263">
        <f t="shared" si="490"/>
        <v>0</v>
      </c>
      <c r="Q1263" t="s">
        <v>116</v>
      </c>
      <c r="R1263" t="s">
        <v>17</v>
      </c>
      <c r="S1263">
        <v>1</v>
      </c>
      <c r="T1263">
        <v>1</v>
      </c>
      <c r="U1263" s="2">
        <f>SUMIFS(Solvex!L:L,Solvex!D:D,'Резервации 2026'!E1263)</f>
        <v>1012.337608</v>
      </c>
      <c r="V1263" s="2">
        <f t="shared" si="504"/>
        <v>202.4675216</v>
      </c>
      <c r="X1263" t="s">
        <v>3598</v>
      </c>
      <c r="Y1263" t="s">
        <v>3589</v>
      </c>
      <c r="Z1263" t="str">
        <f t="shared" si="491"/>
        <v>Dec</v>
      </c>
      <c r="AA1263" s="6">
        <f t="shared" si="497"/>
        <v>0</v>
      </c>
      <c r="AB1263" s="6">
        <f t="shared" si="497"/>
        <v>0</v>
      </c>
      <c r="AC1263" s="6">
        <f t="shared" si="497"/>
        <v>0</v>
      </c>
      <c r="AD1263" s="6">
        <f t="shared" si="497"/>
        <v>5</v>
      </c>
      <c r="AE1263" s="6">
        <f t="shared" si="497"/>
        <v>0</v>
      </c>
      <c r="AF1263" s="6">
        <f t="shared" si="492"/>
        <v>5</v>
      </c>
      <c r="AG1263" s="6">
        <f t="shared" si="493"/>
        <v>0</v>
      </c>
      <c r="AH1263" s="14" t="str">
        <f>LEFT(X1263,2)&amp;"."&amp;VLOOKUP(MID(X1263,4,3),'Data validation'!$A$1:$B$12,2,FALSE)&amp;".2025"</f>
        <v>16.12.2025</v>
      </c>
      <c r="AI1263">
        <f t="shared" si="494"/>
        <v>51</v>
      </c>
      <c r="AJ1263" t="str">
        <f>H1263&amp;"."&amp;VLOOKUP(I1263,'Data validation'!$A$1:$B$12,2,FALSE)&amp;".2026"</f>
        <v>04.08.2026</v>
      </c>
      <c r="AK1263">
        <f t="shared" si="495"/>
        <v>32</v>
      </c>
      <c r="AL1263" t="e">
        <f>VLOOKUP(E1263,[2]Sheet1!$A:$B,2,FALSE)</f>
        <v>#N/A</v>
      </c>
    </row>
    <row r="1264" spans="1:38" x14ac:dyDescent="0.25">
      <c r="A1264" t="str">
        <f>VLOOKUP(Q1264,'Data validation'!$K$2:$L$50,2,FALSE)</f>
        <v>TO</v>
      </c>
      <c r="B1264">
        <f t="shared" si="481"/>
        <v>0</v>
      </c>
      <c r="C1264">
        <f t="shared" si="482"/>
        <v>0</v>
      </c>
      <c r="D1264">
        <f t="shared" si="483"/>
        <v>7</v>
      </c>
      <c r="E1264">
        <v>8810</v>
      </c>
      <c r="F1264" t="s">
        <v>7691</v>
      </c>
      <c r="G1264" t="s">
        <v>326</v>
      </c>
      <c r="H1264" t="str">
        <f t="shared" si="484"/>
        <v>10</v>
      </c>
      <c r="I1264" t="str">
        <f t="shared" si="485"/>
        <v>Aug</v>
      </c>
      <c r="J1264" t="s">
        <v>60</v>
      </c>
      <c r="K1264" t="str">
        <f t="shared" si="486"/>
        <v>17</v>
      </c>
      <c r="L1264" t="str">
        <f t="shared" si="487"/>
        <v>Aug</v>
      </c>
      <c r="M1264">
        <v>7</v>
      </c>
      <c r="N1264">
        <f t="shared" si="488"/>
        <v>7</v>
      </c>
      <c r="O1264">
        <f t="shared" si="489"/>
        <v>0</v>
      </c>
      <c r="P1264">
        <f t="shared" si="490"/>
        <v>0</v>
      </c>
      <c r="Q1264" t="s">
        <v>1966</v>
      </c>
      <c r="R1264" t="s">
        <v>63</v>
      </c>
      <c r="S1264">
        <v>2</v>
      </c>
      <c r="T1264">
        <v>2</v>
      </c>
      <c r="U1264" s="2">
        <f>SUMIFS(Travelina!L:L,Travelina!D:D,'Резервации 2026'!E1264)</f>
        <v>2392.7428637000003</v>
      </c>
      <c r="V1264" s="2">
        <f t="shared" si="504"/>
        <v>341.82040910000006</v>
      </c>
      <c r="X1264" t="s">
        <v>1967</v>
      </c>
      <c r="Y1264" t="s">
        <v>1761</v>
      </c>
      <c r="Z1264" t="str">
        <f t="shared" si="491"/>
        <v>Nov</v>
      </c>
      <c r="AA1264" s="6">
        <f t="shared" si="497"/>
        <v>0</v>
      </c>
      <c r="AB1264" s="6">
        <f t="shared" si="497"/>
        <v>0</v>
      </c>
      <c r="AC1264" s="6">
        <f t="shared" si="497"/>
        <v>0</v>
      </c>
      <c r="AD1264" s="6">
        <f t="shared" si="497"/>
        <v>7</v>
      </c>
      <c r="AE1264" s="6">
        <f t="shared" si="497"/>
        <v>0</v>
      </c>
      <c r="AF1264" s="6">
        <f t="shared" si="492"/>
        <v>7</v>
      </c>
      <c r="AG1264" s="6">
        <f t="shared" si="493"/>
        <v>0</v>
      </c>
      <c r="AH1264" s="14" t="str">
        <f>LEFT(X1264,2)&amp;"."&amp;VLOOKUP(MID(X1264,4,3),'Data validation'!$A$1:$B$12,2,FALSE)&amp;".2025"</f>
        <v>25.11.2025</v>
      </c>
      <c r="AI1264">
        <f t="shared" si="494"/>
        <v>48</v>
      </c>
      <c r="AJ1264" t="str">
        <f>H1264&amp;"."&amp;VLOOKUP(I1264,'Data validation'!$A$1:$B$12,2,FALSE)&amp;".2026"</f>
        <v>10.08.2026</v>
      </c>
      <c r="AK1264">
        <f t="shared" si="495"/>
        <v>33</v>
      </c>
      <c r="AL1264" t="e">
        <f>VLOOKUP(E1264,[2]Sheet1!$A:$B,2,FALSE)</f>
        <v>#N/A</v>
      </c>
    </row>
    <row r="1265" spans="1:38" x14ac:dyDescent="0.25">
      <c r="A1265" t="str">
        <f>VLOOKUP(Q1265,'Data validation'!$K$2:$L$50,2,FALSE)</f>
        <v>TO</v>
      </c>
      <c r="B1265">
        <f t="shared" si="481"/>
        <v>0</v>
      </c>
      <c r="C1265">
        <f t="shared" si="482"/>
        <v>6</v>
      </c>
      <c r="D1265">
        <f t="shared" si="483"/>
        <v>0</v>
      </c>
      <c r="E1265">
        <v>8410</v>
      </c>
      <c r="F1265" t="s">
        <v>8427</v>
      </c>
      <c r="G1265" t="s">
        <v>523</v>
      </c>
      <c r="H1265" t="str">
        <f t="shared" si="484"/>
        <v>25</v>
      </c>
      <c r="I1265" t="str">
        <f t="shared" si="485"/>
        <v>Aug</v>
      </c>
      <c r="J1265" t="s">
        <v>250</v>
      </c>
      <c r="K1265" t="str">
        <f t="shared" si="486"/>
        <v>31</v>
      </c>
      <c r="L1265" t="str">
        <f t="shared" si="487"/>
        <v>Aug</v>
      </c>
      <c r="M1265">
        <v>6</v>
      </c>
      <c r="N1265">
        <f t="shared" si="488"/>
        <v>6</v>
      </c>
      <c r="O1265">
        <f t="shared" si="489"/>
        <v>0</v>
      </c>
      <c r="P1265">
        <f t="shared" si="490"/>
        <v>0</v>
      </c>
      <c r="Q1265" t="s">
        <v>81</v>
      </c>
      <c r="R1265" t="s">
        <v>110</v>
      </c>
      <c r="S1265">
        <v>4</v>
      </c>
      <c r="T1265">
        <v>0</v>
      </c>
      <c r="U1265" s="2">
        <f>SUMIFS(SLR!L:L,SLR!D:D,'Резервации 2026'!E1265)</f>
        <v>2777.669766</v>
      </c>
      <c r="V1265" s="2">
        <f t="shared" si="504"/>
        <v>462.94496099999998</v>
      </c>
      <c r="W1265" t="s">
        <v>262</v>
      </c>
      <c r="X1265" t="s">
        <v>1004</v>
      </c>
      <c r="Y1265" t="s">
        <v>953</v>
      </c>
      <c r="Z1265" t="str">
        <f t="shared" si="491"/>
        <v>Nov</v>
      </c>
      <c r="AA1265" s="6">
        <f t="shared" si="497"/>
        <v>0</v>
      </c>
      <c r="AB1265" s="6">
        <f t="shared" si="497"/>
        <v>0</v>
      </c>
      <c r="AC1265" s="6">
        <f t="shared" si="497"/>
        <v>0</v>
      </c>
      <c r="AD1265" s="6">
        <f t="shared" si="497"/>
        <v>6</v>
      </c>
      <c r="AE1265" s="6">
        <f t="shared" si="497"/>
        <v>0</v>
      </c>
      <c r="AF1265" s="6">
        <f t="shared" si="492"/>
        <v>6</v>
      </c>
      <c r="AG1265" s="6">
        <f t="shared" si="493"/>
        <v>0</v>
      </c>
      <c r="AH1265" s="14" t="str">
        <f>LEFT(X1265,2)&amp;"."&amp;VLOOKUP(MID(X1265,4,3),'Data validation'!$A$1:$B$12,2,FALSE)&amp;".2025"</f>
        <v>12.11.2025</v>
      </c>
      <c r="AI1265">
        <f t="shared" si="494"/>
        <v>46</v>
      </c>
      <c r="AJ1265" t="str">
        <f>H1265&amp;"."&amp;VLOOKUP(I1265,'Data validation'!$A$1:$B$12,2,FALSE)&amp;".2026"</f>
        <v>25.08.2026</v>
      </c>
      <c r="AK1265">
        <f t="shared" si="495"/>
        <v>35</v>
      </c>
      <c r="AL1265" t="e">
        <f>VLOOKUP(E1265,[2]Sheet1!$A:$B,2,FALSE)</f>
        <v>#N/A</v>
      </c>
    </row>
    <row r="1266" spans="1:38" x14ac:dyDescent="0.25">
      <c r="A1266" t="str">
        <f>VLOOKUP(Q1266,'Data validation'!$K$2:$L$50,2,FALSE)</f>
        <v>TO</v>
      </c>
      <c r="B1266">
        <f t="shared" si="481"/>
        <v>0</v>
      </c>
      <c r="C1266">
        <f t="shared" si="482"/>
        <v>0</v>
      </c>
      <c r="D1266">
        <f t="shared" si="483"/>
        <v>5</v>
      </c>
      <c r="E1266">
        <v>8847</v>
      </c>
      <c r="F1266" t="s">
        <v>8428</v>
      </c>
      <c r="G1266" t="s">
        <v>475</v>
      </c>
      <c r="H1266" t="str">
        <f t="shared" si="484"/>
        <v>13</v>
      </c>
      <c r="I1266" t="str">
        <f t="shared" si="485"/>
        <v>Aug</v>
      </c>
      <c r="J1266" t="s">
        <v>168</v>
      </c>
      <c r="K1266" t="str">
        <f t="shared" si="486"/>
        <v>18</v>
      </c>
      <c r="L1266" t="str">
        <f t="shared" si="487"/>
        <v>Aug</v>
      </c>
      <c r="M1266">
        <v>5</v>
      </c>
      <c r="N1266">
        <f t="shared" si="488"/>
        <v>5</v>
      </c>
      <c r="O1266">
        <f t="shared" si="489"/>
        <v>0</v>
      </c>
      <c r="P1266">
        <f t="shared" si="490"/>
        <v>0</v>
      </c>
      <c r="Q1266" t="s">
        <v>116</v>
      </c>
      <c r="R1266" t="s">
        <v>25</v>
      </c>
      <c r="S1266">
        <v>2</v>
      </c>
      <c r="T1266">
        <v>1</v>
      </c>
      <c r="U1266" s="2">
        <f>SUMIFS(Solvex!L:L,Solvex!D:D,'Резервации 2026'!E1266)</f>
        <v>1504.620019</v>
      </c>
      <c r="V1266" s="2">
        <f t="shared" si="504"/>
        <v>300.92400379999998</v>
      </c>
      <c r="X1266" t="s">
        <v>2050</v>
      </c>
      <c r="Y1266" t="s">
        <v>1996</v>
      </c>
      <c r="Z1266" t="str">
        <f t="shared" si="491"/>
        <v>Nov</v>
      </c>
      <c r="AA1266" s="6">
        <f t="shared" si="497"/>
        <v>0</v>
      </c>
      <c r="AB1266" s="6">
        <f t="shared" si="497"/>
        <v>0</v>
      </c>
      <c r="AC1266" s="6">
        <f t="shared" si="497"/>
        <v>0</v>
      </c>
      <c r="AD1266" s="6">
        <f t="shared" si="497"/>
        <v>5</v>
      </c>
      <c r="AE1266" s="6">
        <f t="shared" si="497"/>
        <v>0</v>
      </c>
      <c r="AF1266" s="6">
        <f t="shared" si="492"/>
        <v>5</v>
      </c>
      <c r="AG1266" s="6">
        <f t="shared" si="493"/>
        <v>0</v>
      </c>
      <c r="AH1266" s="14" t="str">
        <f>LEFT(X1266,2)&amp;"."&amp;VLOOKUP(MID(X1266,4,3),'Data validation'!$A$1:$B$12,2,FALSE)&amp;".2025"</f>
        <v>26.11.2025</v>
      </c>
      <c r="AI1266">
        <f t="shared" si="494"/>
        <v>48</v>
      </c>
      <c r="AJ1266" t="str">
        <f>H1266&amp;"."&amp;VLOOKUP(I1266,'Data validation'!$A$1:$B$12,2,FALSE)&amp;".2026"</f>
        <v>13.08.2026</v>
      </c>
      <c r="AK1266">
        <f t="shared" si="495"/>
        <v>33</v>
      </c>
      <c r="AL1266" t="e">
        <f>VLOOKUP(E1266,[2]Sheet1!$A:$B,2,FALSE)</f>
        <v>#N/A</v>
      </c>
    </row>
    <row r="1267" spans="1:38" x14ac:dyDescent="0.25">
      <c r="A1267" t="str">
        <f>VLOOKUP(Q1267,'Data validation'!$K$2:$L$50,2,FALSE)</f>
        <v>TO</v>
      </c>
      <c r="B1267">
        <f t="shared" si="481"/>
        <v>0</v>
      </c>
      <c r="C1267">
        <f t="shared" si="482"/>
        <v>7</v>
      </c>
      <c r="D1267">
        <f t="shared" si="483"/>
        <v>0</v>
      </c>
      <c r="E1267">
        <v>8353</v>
      </c>
      <c r="F1267" t="s">
        <v>8429</v>
      </c>
      <c r="G1267" t="s">
        <v>131</v>
      </c>
      <c r="H1267" t="str">
        <f t="shared" si="484"/>
        <v>29</v>
      </c>
      <c r="I1267" t="str">
        <f t="shared" si="485"/>
        <v>Aug</v>
      </c>
      <c r="J1267" t="s">
        <v>694</v>
      </c>
      <c r="K1267" t="str">
        <f t="shared" si="486"/>
        <v>05</v>
      </c>
      <c r="L1267" t="str">
        <f t="shared" si="487"/>
        <v>Sep</v>
      </c>
      <c r="M1267">
        <v>7</v>
      </c>
      <c r="N1267">
        <f t="shared" si="488"/>
        <v>-24</v>
      </c>
      <c r="O1267">
        <f t="shared" si="489"/>
        <v>2</v>
      </c>
      <c r="P1267">
        <f t="shared" si="490"/>
        <v>4</v>
      </c>
      <c r="Q1267" t="s">
        <v>852</v>
      </c>
      <c r="R1267" t="s">
        <v>20</v>
      </c>
      <c r="S1267">
        <v>2</v>
      </c>
      <c r="T1267">
        <v>2</v>
      </c>
      <c r="U1267" s="2">
        <f>SUMIFS(VTS!L:L,VTS!D:D,'Резервации 2026'!E1267)</f>
        <v>1978.2633701</v>
      </c>
      <c r="V1267" s="2">
        <f t="shared" si="504"/>
        <v>282.60905287142856</v>
      </c>
      <c r="W1267" t="s">
        <v>262</v>
      </c>
      <c r="X1267" t="s">
        <v>866</v>
      </c>
      <c r="Y1267" t="s">
        <v>637</v>
      </c>
      <c r="Z1267" t="str">
        <f t="shared" si="491"/>
        <v>Nov</v>
      </c>
      <c r="AA1267" s="6">
        <f t="shared" si="497"/>
        <v>0</v>
      </c>
      <c r="AB1267" s="6">
        <f t="shared" si="497"/>
        <v>0</v>
      </c>
      <c r="AC1267" s="6">
        <f t="shared" si="497"/>
        <v>0</v>
      </c>
      <c r="AD1267" s="6">
        <f t="shared" si="497"/>
        <v>2</v>
      </c>
      <c r="AE1267" s="6">
        <f t="shared" si="497"/>
        <v>4</v>
      </c>
      <c r="AF1267" s="6">
        <f t="shared" si="492"/>
        <v>6</v>
      </c>
      <c r="AG1267" s="6">
        <f t="shared" si="493"/>
        <v>-1</v>
      </c>
      <c r="AH1267" s="14" t="str">
        <f>LEFT(X1267,2)&amp;"."&amp;VLOOKUP(MID(X1267,4,3),'Data validation'!$A$1:$B$12,2,FALSE)&amp;".2025"</f>
        <v>11.11.2025</v>
      </c>
      <c r="AI1267">
        <f t="shared" si="494"/>
        <v>46</v>
      </c>
      <c r="AJ1267" t="str">
        <f>H1267&amp;"."&amp;VLOOKUP(I1267,'Data validation'!$A$1:$B$12,2,FALSE)&amp;".2026"</f>
        <v>29.08.2026</v>
      </c>
      <c r="AK1267">
        <f t="shared" si="495"/>
        <v>35</v>
      </c>
      <c r="AL1267" t="e">
        <f>VLOOKUP(E1267,[2]Sheet1!$A:$B,2,FALSE)</f>
        <v>#N/A</v>
      </c>
    </row>
    <row r="1268" spans="1:38" x14ac:dyDescent="0.25">
      <c r="A1268" t="str">
        <f>VLOOKUP(Q1268,'Data validation'!$K$2:$L$50,2,FALSE)</f>
        <v>TO</v>
      </c>
      <c r="B1268">
        <f t="shared" si="481"/>
        <v>0</v>
      </c>
      <c r="C1268">
        <f t="shared" si="482"/>
        <v>0</v>
      </c>
      <c r="D1268">
        <f t="shared" si="483"/>
        <v>5</v>
      </c>
      <c r="E1268">
        <v>8710</v>
      </c>
      <c r="F1268" t="s">
        <v>8430</v>
      </c>
      <c r="G1268" t="s">
        <v>60</v>
      </c>
      <c r="H1268" t="str">
        <f t="shared" si="484"/>
        <v>17</v>
      </c>
      <c r="I1268" t="str">
        <f t="shared" si="485"/>
        <v>Aug</v>
      </c>
      <c r="J1268" t="s">
        <v>91</v>
      </c>
      <c r="K1268" t="str">
        <f t="shared" si="486"/>
        <v>22</v>
      </c>
      <c r="L1268" t="str">
        <f t="shared" si="487"/>
        <v>Aug</v>
      </c>
      <c r="M1268">
        <v>5</v>
      </c>
      <c r="N1268">
        <f t="shared" si="488"/>
        <v>5</v>
      </c>
      <c r="O1268">
        <f t="shared" si="489"/>
        <v>0</v>
      </c>
      <c r="P1268">
        <f t="shared" si="490"/>
        <v>0</v>
      </c>
      <c r="Q1268" t="s">
        <v>116</v>
      </c>
      <c r="R1268" t="s">
        <v>20</v>
      </c>
      <c r="S1268">
        <v>3</v>
      </c>
      <c r="T1268">
        <v>1</v>
      </c>
      <c r="U1268" s="2">
        <f>SUMIFS(Solvex!L:L,Solvex!D:D,'Резервации 2026'!E1268)</f>
        <v>1845.8145625</v>
      </c>
      <c r="V1268" s="2">
        <f t="shared" ref="V1268:V1269" si="505">+U1268/M1268</f>
        <v>369.1629125</v>
      </c>
      <c r="W1268" t="s">
        <v>691</v>
      </c>
      <c r="X1268" t="s">
        <v>1727</v>
      </c>
      <c r="Y1268" t="s">
        <v>1718</v>
      </c>
      <c r="Z1268" t="str">
        <f t="shared" si="491"/>
        <v>Nov</v>
      </c>
      <c r="AA1268" s="6">
        <f t="shared" si="497"/>
        <v>0</v>
      </c>
      <c r="AB1268" s="6">
        <f t="shared" si="497"/>
        <v>0</v>
      </c>
      <c r="AC1268" s="6">
        <f t="shared" si="497"/>
        <v>0</v>
      </c>
      <c r="AD1268" s="6">
        <f t="shared" si="497"/>
        <v>5</v>
      </c>
      <c r="AE1268" s="6">
        <f t="shared" si="497"/>
        <v>0</v>
      </c>
      <c r="AF1268" s="6">
        <f t="shared" si="492"/>
        <v>5</v>
      </c>
      <c r="AG1268" s="6">
        <f t="shared" si="493"/>
        <v>0</v>
      </c>
      <c r="AH1268" s="14" t="str">
        <f>LEFT(X1268,2)&amp;"."&amp;VLOOKUP(MID(X1268,4,3),'Data validation'!$A$1:$B$12,2,FALSE)&amp;".2025"</f>
        <v>22.11.2025</v>
      </c>
      <c r="AI1268">
        <f t="shared" si="494"/>
        <v>47</v>
      </c>
      <c r="AJ1268" t="str">
        <f>H1268&amp;"."&amp;VLOOKUP(I1268,'Data validation'!$A$1:$B$12,2,FALSE)&amp;".2026"</f>
        <v>17.08.2026</v>
      </c>
      <c r="AK1268">
        <f t="shared" si="495"/>
        <v>34</v>
      </c>
      <c r="AL1268" t="e">
        <f>VLOOKUP(E1268,[2]Sheet1!$A:$B,2,FALSE)</f>
        <v>#N/A</v>
      </c>
    </row>
    <row r="1269" spans="1:38" x14ac:dyDescent="0.25">
      <c r="A1269" t="str">
        <f>VLOOKUP(Q1269,'Data validation'!$K$2:$L$50,2,FALSE)</f>
        <v>TO</v>
      </c>
      <c r="B1269">
        <f t="shared" si="481"/>
        <v>0</v>
      </c>
      <c r="C1269">
        <f t="shared" si="482"/>
        <v>0</v>
      </c>
      <c r="D1269">
        <f t="shared" si="483"/>
        <v>5</v>
      </c>
      <c r="E1269">
        <v>9247</v>
      </c>
      <c r="F1269" t="s">
        <v>8431</v>
      </c>
      <c r="G1269" t="s">
        <v>355</v>
      </c>
      <c r="H1269" t="str">
        <f t="shared" si="484"/>
        <v>19</v>
      </c>
      <c r="I1269" t="str">
        <f t="shared" si="485"/>
        <v>Aug</v>
      </c>
      <c r="J1269" t="s">
        <v>53</v>
      </c>
      <c r="K1269" t="str">
        <f t="shared" si="486"/>
        <v>24</v>
      </c>
      <c r="L1269" t="str">
        <f t="shared" si="487"/>
        <v>Aug</v>
      </c>
      <c r="M1269">
        <v>5</v>
      </c>
      <c r="N1269">
        <f t="shared" si="488"/>
        <v>5</v>
      </c>
      <c r="O1269">
        <f t="shared" si="489"/>
        <v>0</v>
      </c>
      <c r="P1269">
        <f t="shared" si="490"/>
        <v>0</v>
      </c>
      <c r="Q1269" t="s">
        <v>116</v>
      </c>
      <c r="R1269" t="s">
        <v>20</v>
      </c>
      <c r="S1269">
        <v>2</v>
      </c>
      <c r="T1269">
        <v>1</v>
      </c>
      <c r="U1269" s="2">
        <f>SUMIFS(Solvex!L:L,Solvex!D:D,'Резервации 2026'!E1269)</f>
        <v>1481.1500589999998</v>
      </c>
      <c r="V1269" s="2">
        <f t="shared" si="505"/>
        <v>296.23001179999994</v>
      </c>
      <c r="W1269" t="s">
        <v>262</v>
      </c>
      <c r="X1269" t="s">
        <v>3776</v>
      </c>
      <c r="Y1269" t="s">
        <v>3766</v>
      </c>
      <c r="Z1269" t="str">
        <f t="shared" si="491"/>
        <v>Dec</v>
      </c>
      <c r="AA1269" s="6">
        <f t="shared" si="497"/>
        <v>0</v>
      </c>
      <c r="AB1269" s="6">
        <f t="shared" si="497"/>
        <v>0</v>
      </c>
      <c r="AC1269" s="6">
        <f t="shared" si="497"/>
        <v>0</v>
      </c>
      <c r="AD1269" s="6">
        <f t="shared" si="497"/>
        <v>5</v>
      </c>
      <c r="AE1269" s="6">
        <f t="shared" si="497"/>
        <v>0</v>
      </c>
      <c r="AF1269" s="6">
        <f t="shared" si="492"/>
        <v>5</v>
      </c>
      <c r="AG1269" s="6">
        <f t="shared" si="493"/>
        <v>0</v>
      </c>
      <c r="AH1269" s="14" t="str">
        <f>LEFT(X1269,2)&amp;"."&amp;VLOOKUP(MID(X1269,4,3),'Data validation'!$A$1:$B$12,2,FALSE)&amp;".2025"</f>
        <v>30.12.2025</v>
      </c>
      <c r="AI1269">
        <f t="shared" si="494"/>
        <v>53</v>
      </c>
      <c r="AJ1269" t="str">
        <f>H1269&amp;"."&amp;VLOOKUP(I1269,'Data validation'!$A$1:$B$12,2,FALSE)&amp;".2026"</f>
        <v>19.08.2026</v>
      </c>
      <c r="AK1269">
        <f t="shared" si="495"/>
        <v>34</v>
      </c>
      <c r="AL1269" t="e">
        <f>VLOOKUP(E1269,[2]Sheet1!$A:$B,2,FALSE)</f>
        <v>#N/A</v>
      </c>
    </row>
    <row r="1270" spans="1:38" x14ac:dyDescent="0.25">
      <c r="A1270" t="str">
        <f>VLOOKUP(Q1270,'Data validation'!$K$2:$L$50,2,FALSE)</f>
        <v>TO</v>
      </c>
      <c r="B1270">
        <f t="shared" si="481"/>
        <v>0</v>
      </c>
      <c r="C1270">
        <f t="shared" si="482"/>
        <v>0</v>
      </c>
      <c r="D1270">
        <f t="shared" si="483"/>
        <v>6</v>
      </c>
      <c r="E1270">
        <v>8351</v>
      </c>
      <c r="F1270" t="s">
        <v>8432</v>
      </c>
      <c r="G1270" t="s">
        <v>78</v>
      </c>
      <c r="H1270" t="str">
        <f t="shared" si="484"/>
        <v>02</v>
      </c>
      <c r="I1270" t="str">
        <f t="shared" si="485"/>
        <v>Aug</v>
      </c>
      <c r="J1270" t="s">
        <v>259</v>
      </c>
      <c r="K1270" t="str">
        <f t="shared" si="486"/>
        <v>08</v>
      </c>
      <c r="L1270" t="str">
        <f t="shared" si="487"/>
        <v>Aug</v>
      </c>
      <c r="M1270">
        <v>6</v>
      </c>
      <c r="N1270">
        <f t="shared" si="488"/>
        <v>6</v>
      </c>
      <c r="O1270">
        <f t="shared" si="489"/>
        <v>0</v>
      </c>
      <c r="P1270">
        <f t="shared" si="490"/>
        <v>0</v>
      </c>
      <c r="Q1270" t="s">
        <v>81</v>
      </c>
      <c r="R1270" t="s">
        <v>110</v>
      </c>
      <c r="S1270">
        <v>4</v>
      </c>
      <c r="T1270">
        <v>0</v>
      </c>
      <c r="U1270" s="2">
        <f>SUMIFS(SLR!L:L,SLR!D:D,'Резервации 2026'!E1270)</f>
        <v>3100.6164156</v>
      </c>
      <c r="V1270" s="2">
        <f>+U1270/M1270</f>
        <v>516.76940260000003</v>
      </c>
      <c r="W1270" t="s">
        <v>262</v>
      </c>
      <c r="X1270" t="s">
        <v>865</v>
      </c>
      <c r="Y1270" t="s">
        <v>768</v>
      </c>
      <c r="Z1270" t="str">
        <f t="shared" si="491"/>
        <v>Nov</v>
      </c>
      <c r="AA1270" s="6">
        <f t="shared" si="497"/>
        <v>0</v>
      </c>
      <c r="AB1270" s="6">
        <f t="shared" si="497"/>
        <v>0</v>
      </c>
      <c r="AC1270" s="6">
        <f t="shared" si="497"/>
        <v>0</v>
      </c>
      <c r="AD1270" s="6">
        <f t="shared" si="497"/>
        <v>6</v>
      </c>
      <c r="AE1270" s="6">
        <f t="shared" si="497"/>
        <v>0</v>
      </c>
      <c r="AF1270" s="6">
        <f t="shared" si="492"/>
        <v>6</v>
      </c>
      <c r="AG1270" s="6">
        <f t="shared" si="493"/>
        <v>0</v>
      </c>
      <c r="AH1270" s="14" t="str">
        <f>LEFT(X1270,2)&amp;"."&amp;VLOOKUP(MID(X1270,4,3),'Data validation'!$A$1:$B$12,2,FALSE)&amp;".2025"</f>
        <v>11.11.2025</v>
      </c>
      <c r="AI1270">
        <f t="shared" si="494"/>
        <v>46</v>
      </c>
      <c r="AJ1270" t="str">
        <f>H1270&amp;"."&amp;VLOOKUP(I1270,'Data validation'!$A$1:$B$12,2,FALSE)&amp;".2026"</f>
        <v>02.08.2026</v>
      </c>
      <c r="AK1270">
        <f t="shared" si="495"/>
        <v>32</v>
      </c>
      <c r="AL1270" t="e">
        <f>VLOOKUP(E1270,[2]Sheet1!$A:$B,2,FALSE)</f>
        <v>#N/A</v>
      </c>
    </row>
    <row r="1271" spans="1:38" x14ac:dyDescent="0.25">
      <c r="A1271" t="str">
        <f>VLOOKUP(Q1271,'Data validation'!$K$2:$L$50,2,FALSE)</f>
        <v>TO</v>
      </c>
      <c r="B1271">
        <f t="shared" si="481"/>
        <v>0</v>
      </c>
      <c r="C1271">
        <f t="shared" si="482"/>
        <v>0</v>
      </c>
      <c r="D1271">
        <f t="shared" si="483"/>
        <v>5</v>
      </c>
      <c r="E1271">
        <v>8601</v>
      </c>
      <c r="F1271" t="s">
        <v>8433</v>
      </c>
      <c r="G1271" t="s">
        <v>326</v>
      </c>
      <c r="H1271" t="str">
        <f t="shared" si="484"/>
        <v>10</v>
      </c>
      <c r="I1271" t="str">
        <f t="shared" si="485"/>
        <v>Aug</v>
      </c>
      <c r="J1271" t="s">
        <v>90</v>
      </c>
      <c r="K1271" t="str">
        <f t="shared" si="486"/>
        <v>15</v>
      </c>
      <c r="L1271" t="str">
        <f t="shared" si="487"/>
        <v>Aug</v>
      </c>
      <c r="M1271">
        <v>5</v>
      </c>
      <c r="N1271">
        <f t="shared" si="488"/>
        <v>5</v>
      </c>
      <c r="O1271">
        <f t="shared" si="489"/>
        <v>0</v>
      </c>
      <c r="P1271">
        <f t="shared" si="490"/>
        <v>0</v>
      </c>
      <c r="Q1271" t="s">
        <v>116</v>
      </c>
      <c r="R1271" t="s">
        <v>63</v>
      </c>
      <c r="S1271">
        <v>3</v>
      </c>
      <c r="T1271">
        <v>0</v>
      </c>
      <c r="U1271" s="2">
        <f>SUMIFS(Solvex!L:L,Solvex!D:D,'Резервации 2026'!E1271)</f>
        <v>1999.5428005000001</v>
      </c>
      <c r="V1271" s="2">
        <f>+U1271/M1271</f>
        <v>399.90856010000005</v>
      </c>
      <c r="W1271" t="s">
        <v>691</v>
      </c>
      <c r="X1271" t="s">
        <v>1474</v>
      </c>
      <c r="Y1271" t="s">
        <v>1430</v>
      </c>
      <c r="Z1271" t="str">
        <f t="shared" si="491"/>
        <v>Nov</v>
      </c>
      <c r="AA1271" s="6">
        <f t="shared" si="497"/>
        <v>0</v>
      </c>
      <c r="AB1271" s="6">
        <f t="shared" si="497"/>
        <v>0</v>
      </c>
      <c r="AC1271" s="6">
        <f t="shared" si="497"/>
        <v>0</v>
      </c>
      <c r="AD1271" s="6">
        <f t="shared" si="497"/>
        <v>5</v>
      </c>
      <c r="AE1271" s="6">
        <f t="shared" si="497"/>
        <v>0</v>
      </c>
      <c r="AF1271" s="6">
        <f t="shared" si="492"/>
        <v>5</v>
      </c>
      <c r="AG1271" s="6">
        <f t="shared" si="493"/>
        <v>0</v>
      </c>
      <c r="AH1271" s="14" t="str">
        <f>LEFT(X1271,2)&amp;"."&amp;VLOOKUP(MID(X1271,4,3),'Data validation'!$A$1:$B$12,2,FALSE)&amp;".2025"</f>
        <v>18.11.2025</v>
      </c>
      <c r="AI1271">
        <f t="shared" si="494"/>
        <v>47</v>
      </c>
      <c r="AJ1271" t="str">
        <f>H1271&amp;"."&amp;VLOOKUP(I1271,'Data validation'!$A$1:$B$12,2,FALSE)&amp;".2026"</f>
        <v>10.08.2026</v>
      </c>
      <c r="AK1271">
        <f t="shared" si="495"/>
        <v>33</v>
      </c>
      <c r="AL1271" t="e">
        <f>VLOOKUP(E1271,[2]Sheet1!$A:$B,2,FALSE)</f>
        <v>#N/A</v>
      </c>
    </row>
    <row r="1272" spans="1:38" x14ac:dyDescent="0.25">
      <c r="A1272" t="str">
        <f>VLOOKUP(Q1272,'Data validation'!$K$2:$L$50,2,FALSE)</f>
        <v>TO</v>
      </c>
      <c r="B1272">
        <f t="shared" si="481"/>
        <v>0</v>
      </c>
      <c r="C1272">
        <f t="shared" si="482"/>
        <v>0</v>
      </c>
      <c r="D1272">
        <f t="shared" si="483"/>
        <v>6</v>
      </c>
      <c r="E1272">
        <v>8346</v>
      </c>
      <c r="F1272" t="s">
        <v>8434</v>
      </c>
      <c r="G1272" t="s">
        <v>135</v>
      </c>
      <c r="H1272" t="str">
        <f t="shared" si="484"/>
        <v>01</v>
      </c>
      <c r="I1272" t="str">
        <f t="shared" si="485"/>
        <v>Aug</v>
      </c>
      <c r="J1272" t="s">
        <v>646</v>
      </c>
      <c r="K1272" t="str">
        <f t="shared" si="486"/>
        <v>07</v>
      </c>
      <c r="L1272" t="str">
        <f t="shared" si="487"/>
        <v>Aug</v>
      </c>
      <c r="M1272">
        <v>6</v>
      </c>
      <c r="N1272">
        <f t="shared" si="488"/>
        <v>6</v>
      </c>
      <c r="O1272">
        <f t="shared" si="489"/>
        <v>0</v>
      </c>
      <c r="P1272">
        <f t="shared" si="490"/>
        <v>0</v>
      </c>
      <c r="Q1272" t="s">
        <v>56</v>
      </c>
      <c r="R1272" t="s">
        <v>110</v>
      </c>
      <c r="S1272">
        <v>4</v>
      </c>
      <c r="T1272">
        <v>0</v>
      </c>
      <c r="U1272" s="2">
        <f>SUMIFS(Novoton!L:L,Novoton!D:D,'Резервации 2026'!E1272)</f>
        <v>3100.6164156</v>
      </c>
      <c r="V1272" s="2">
        <f t="shared" ref="V1272:V1273" si="506">+U1272/M1272</f>
        <v>516.76940260000003</v>
      </c>
      <c r="X1272" t="s">
        <v>849</v>
      </c>
      <c r="Y1272" t="s">
        <v>768</v>
      </c>
      <c r="Z1272" t="str">
        <f t="shared" si="491"/>
        <v>Nov</v>
      </c>
      <c r="AA1272" s="6">
        <f t="shared" si="497"/>
        <v>0</v>
      </c>
      <c r="AB1272" s="6">
        <f t="shared" si="497"/>
        <v>0</v>
      </c>
      <c r="AC1272" s="6">
        <f t="shared" si="497"/>
        <v>0</v>
      </c>
      <c r="AD1272" s="6">
        <f t="shared" si="497"/>
        <v>6</v>
      </c>
      <c r="AE1272" s="6">
        <f t="shared" si="497"/>
        <v>0</v>
      </c>
      <c r="AF1272" s="6">
        <f t="shared" si="492"/>
        <v>6</v>
      </c>
      <c r="AG1272" s="6">
        <f t="shared" si="493"/>
        <v>0</v>
      </c>
      <c r="AH1272" s="14" t="str">
        <f>LEFT(X1272,2)&amp;"."&amp;VLOOKUP(MID(X1272,4,3),'Data validation'!$A$1:$B$12,2,FALSE)&amp;".2025"</f>
        <v>11.11.2025</v>
      </c>
      <c r="AI1272">
        <f t="shared" si="494"/>
        <v>46</v>
      </c>
      <c r="AJ1272" t="str">
        <f>H1272&amp;"."&amp;VLOOKUP(I1272,'Data validation'!$A$1:$B$12,2,FALSE)&amp;".2026"</f>
        <v>01.08.2026</v>
      </c>
      <c r="AK1272">
        <f t="shared" si="495"/>
        <v>31</v>
      </c>
      <c r="AL1272" t="e">
        <f>VLOOKUP(E1272,[2]Sheet1!$A:$B,2,FALSE)</f>
        <v>#N/A</v>
      </c>
    </row>
    <row r="1273" spans="1:38" x14ac:dyDescent="0.25">
      <c r="A1273" t="str">
        <f>VLOOKUP(Q1273,'Data validation'!$K$2:$L$50,2,FALSE)</f>
        <v>TO</v>
      </c>
      <c r="B1273">
        <f t="shared" si="481"/>
        <v>0</v>
      </c>
      <c r="C1273">
        <f t="shared" si="482"/>
        <v>0</v>
      </c>
      <c r="D1273">
        <f t="shared" si="483"/>
        <v>6</v>
      </c>
      <c r="E1273">
        <v>9202</v>
      </c>
      <c r="F1273" t="s">
        <v>8435</v>
      </c>
      <c r="G1273" t="s">
        <v>135</v>
      </c>
      <c r="H1273" t="str">
        <f t="shared" si="484"/>
        <v>01</v>
      </c>
      <c r="I1273" t="str">
        <f t="shared" si="485"/>
        <v>Aug</v>
      </c>
      <c r="J1273" t="s">
        <v>646</v>
      </c>
      <c r="K1273" t="str">
        <f t="shared" si="486"/>
        <v>07</v>
      </c>
      <c r="L1273" t="str">
        <f t="shared" si="487"/>
        <v>Aug</v>
      </c>
      <c r="M1273">
        <v>6</v>
      </c>
      <c r="N1273">
        <f t="shared" si="488"/>
        <v>6</v>
      </c>
      <c r="O1273">
        <f t="shared" si="489"/>
        <v>0</v>
      </c>
      <c r="P1273">
        <f t="shared" si="490"/>
        <v>0</v>
      </c>
      <c r="Q1273" t="s">
        <v>56</v>
      </c>
      <c r="R1273" t="s">
        <v>17</v>
      </c>
      <c r="S1273">
        <v>2</v>
      </c>
      <c r="T1273">
        <v>1</v>
      </c>
      <c r="U1273" s="2">
        <f>SUMIFS(Novoton!L:L,Novoton!D:D,'Резервации 2026'!E1273)</f>
        <v>1735.3688423999999</v>
      </c>
      <c r="V1273" s="2">
        <f t="shared" si="506"/>
        <v>289.22814039999997</v>
      </c>
      <c r="X1273" t="s">
        <v>3714</v>
      </c>
      <c r="Y1273" t="s">
        <v>3702</v>
      </c>
      <c r="Z1273" t="str">
        <f t="shared" si="491"/>
        <v>Dec</v>
      </c>
      <c r="AA1273" s="6">
        <f t="shared" si="497"/>
        <v>0</v>
      </c>
      <c r="AB1273" s="6">
        <f t="shared" si="497"/>
        <v>0</v>
      </c>
      <c r="AC1273" s="6">
        <f t="shared" si="497"/>
        <v>0</v>
      </c>
      <c r="AD1273" s="6">
        <f t="shared" si="497"/>
        <v>6</v>
      </c>
      <c r="AE1273" s="6">
        <f t="shared" si="497"/>
        <v>0</v>
      </c>
      <c r="AF1273" s="6">
        <f t="shared" si="492"/>
        <v>6</v>
      </c>
      <c r="AG1273" s="6">
        <f t="shared" si="493"/>
        <v>0</v>
      </c>
      <c r="AH1273" s="14" t="str">
        <f>LEFT(X1273,2)&amp;"."&amp;VLOOKUP(MID(X1273,4,3),'Data validation'!$A$1:$B$12,2,FALSE)&amp;".2025"</f>
        <v>28.12.2025</v>
      </c>
      <c r="AI1273">
        <f t="shared" si="494"/>
        <v>53</v>
      </c>
      <c r="AJ1273" t="str">
        <f>H1273&amp;"."&amp;VLOOKUP(I1273,'Data validation'!$A$1:$B$12,2,FALSE)&amp;".2026"</f>
        <v>01.08.2026</v>
      </c>
      <c r="AK1273">
        <f t="shared" si="495"/>
        <v>31</v>
      </c>
      <c r="AL1273" t="e">
        <f>VLOOKUP(E1273,[2]Sheet1!$A:$B,2,FALSE)</f>
        <v>#N/A</v>
      </c>
    </row>
    <row r="1274" spans="1:38" x14ac:dyDescent="0.25">
      <c r="A1274" t="str">
        <f>VLOOKUP(Q1274,'Data validation'!$K$2:$L$50,2,FALSE)</f>
        <v>BOOKING</v>
      </c>
      <c r="B1274">
        <f t="shared" si="481"/>
        <v>0</v>
      </c>
      <c r="C1274">
        <f t="shared" si="482"/>
        <v>0</v>
      </c>
      <c r="D1274">
        <f t="shared" si="483"/>
        <v>5</v>
      </c>
      <c r="E1274">
        <v>9289</v>
      </c>
      <c r="F1274" t="s">
        <v>8436</v>
      </c>
      <c r="G1274" t="s">
        <v>1443</v>
      </c>
      <c r="H1274" t="str">
        <f t="shared" si="484"/>
        <v>14</v>
      </c>
      <c r="I1274" t="str">
        <f t="shared" si="485"/>
        <v>Aug</v>
      </c>
      <c r="J1274" t="s">
        <v>355</v>
      </c>
      <c r="K1274" t="str">
        <f t="shared" si="486"/>
        <v>19</v>
      </c>
      <c r="L1274" t="str">
        <f t="shared" si="487"/>
        <v>Aug</v>
      </c>
      <c r="M1274">
        <v>5</v>
      </c>
      <c r="N1274">
        <f t="shared" si="488"/>
        <v>5</v>
      </c>
      <c r="O1274">
        <f t="shared" si="489"/>
        <v>0</v>
      </c>
      <c r="P1274">
        <f t="shared" si="490"/>
        <v>0</v>
      </c>
      <c r="Q1274" t="s">
        <v>587</v>
      </c>
      <c r="R1274" t="s">
        <v>63</v>
      </c>
      <c r="S1274">
        <v>2</v>
      </c>
      <c r="T1274">
        <v>2</v>
      </c>
      <c r="U1274" s="2">
        <v>3391.3015596330274</v>
      </c>
      <c r="V1274" s="2">
        <v>678.26031192660548</v>
      </c>
      <c r="W1274" t="s">
        <v>1025</v>
      </c>
      <c r="X1274" t="s">
        <v>3833</v>
      </c>
      <c r="Y1274" t="s">
        <v>3819</v>
      </c>
      <c r="Z1274" t="str">
        <f t="shared" si="491"/>
        <v>Dec</v>
      </c>
      <c r="AA1274" s="6">
        <f t="shared" si="497"/>
        <v>0</v>
      </c>
      <c r="AB1274" s="6">
        <f t="shared" si="497"/>
        <v>0</v>
      </c>
      <c r="AC1274" s="6">
        <f t="shared" si="497"/>
        <v>0</v>
      </c>
      <c r="AD1274" s="6">
        <f t="shared" si="497"/>
        <v>5</v>
      </c>
      <c r="AE1274" s="6">
        <f t="shared" si="497"/>
        <v>0</v>
      </c>
      <c r="AF1274" s="6">
        <f t="shared" si="492"/>
        <v>5</v>
      </c>
      <c r="AG1274" s="6">
        <f t="shared" si="493"/>
        <v>0</v>
      </c>
      <c r="AH1274" s="14" t="str">
        <f>LEFT(X1274,2)&amp;"."&amp;VLOOKUP(MID(X1274,4,3),'Data validation'!$A$1:$B$12,2,FALSE)&amp;".2025"</f>
        <v>31.12.2025</v>
      </c>
      <c r="AI1274">
        <f t="shared" si="494"/>
        <v>53</v>
      </c>
      <c r="AJ1274" t="str">
        <f>H1274&amp;"."&amp;VLOOKUP(I1274,'Data validation'!$A$1:$B$12,2,FALSE)&amp;".2026"</f>
        <v>14.08.2026</v>
      </c>
      <c r="AK1274">
        <f t="shared" si="495"/>
        <v>33</v>
      </c>
      <c r="AL1274" t="e">
        <f>VLOOKUP(E1274,[2]Sheet1!$A:$B,2,FALSE)</f>
        <v>#N/A</v>
      </c>
    </row>
    <row r="1275" spans="1:38" x14ac:dyDescent="0.25">
      <c r="A1275" t="str">
        <f>VLOOKUP(Q1275,'Data validation'!$K$2:$L$50,2,FALSE)</f>
        <v>TO</v>
      </c>
      <c r="B1275">
        <f t="shared" si="481"/>
        <v>0</v>
      </c>
      <c r="C1275">
        <f t="shared" si="482"/>
        <v>5</v>
      </c>
      <c r="D1275">
        <f t="shared" si="483"/>
        <v>0</v>
      </c>
      <c r="E1275">
        <v>8713</v>
      </c>
      <c r="F1275" t="s">
        <v>8437</v>
      </c>
      <c r="G1275" t="s">
        <v>520</v>
      </c>
      <c r="H1275" t="str">
        <f t="shared" si="484"/>
        <v>26</v>
      </c>
      <c r="I1275" t="str">
        <f t="shared" si="485"/>
        <v>Aug</v>
      </c>
      <c r="J1275" t="s">
        <v>250</v>
      </c>
      <c r="K1275" t="str">
        <f t="shared" si="486"/>
        <v>31</v>
      </c>
      <c r="L1275" t="str">
        <f t="shared" si="487"/>
        <v>Aug</v>
      </c>
      <c r="M1275">
        <v>5</v>
      </c>
      <c r="N1275">
        <f t="shared" si="488"/>
        <v>5</v>
      </c>
      <c r="O1275">
        <f t="shared" si="489"/>
        <v>0</v>
      </c>
      <c r="P1275">
        <f t="shared" si="490"/>
        <v>0</v>
      </c>
      <c r="Q1275" t="s">
        <v>81</v>
      </c>
      <c r="R1275" t="s">
        <v>20</v>
      </c>
      <c r="S1275">
        <v>3</v>
      </c>
      <c r="T1275">
        <v>1</v>
      </c>
      <c r="U1275" s="2">
        <f>SUMIFS(SLR!L:L,SLR!D:D,'Резервации 2026'!E1275)</f>
        <v>1671.4523180000001</v>
      </c>
      <c r="V1275" s="2">
        <f>+U1275/M1275</f>
        <v>334.29046360000001</v>
      </c>
      <c r="W1275" t="s">
        <v>262</v>
      </c>
      <c r="X1275" t="s">
        <v>1738</v>
      </c>
      <c r="Y1275" t="s">
        <v>1739</v>
      </c>
      <c r="Z1275" t="str">
        <f t="shared" si="491"/>
        <v>Nov</v>
      </c>
      <c r="AA1275" s="6">
        <f t="shared" si="497"/>
        <v>0</v>
      </c>
      <c r="AB1275" s="6">
        <f t="shared" si="497"/>
        <v>0</v>
      </c>
      <c r="AC1275" s="6">
        <f t="shared" si="497"/>
        <v>0</v>
      </c>
      <c r="AD1275" s="6">
        <f t="shared" si="497"/>
        <v>5</v>
      </c>
      <c r="AE1275" s="6">
        <f t="shared" si="497"/>
        <v>0</v>
      </c>
      <c r="AF1275" s="6">
        <f t="shared" si="492"/>
        <v>5</v>
      </c>
      <c r="AG1275" s="6">
        <f t="shared" si="493"/>
        <v>0</v>
      </c>
      <c r="AH1275" s="14" t="str">
        <f>LEFT(X1275,2)&amp;"."&amp;VLOOKUP(MID(X1275,4,3),'Data validation'!$A$1:$B$12,2,FALSE)&amp;".2025"</f>
        <v>23.11.2025</v>
      </c>
      <c r="AI1275">
        <f t="shared" si="494"/>
        <v>48</v>
      </c>
      <c r="AJ1275" t="str">
        <f>H1275&amp;"."&amp;VLOOKUP(I1275,'Data validation'!$A$1:$B$12,2,FALSE)&amp;".2026"</f>
        <v>26.08.2026</v>
      </c>
      <c r="AK1275">
        <f t="shared" si="495"/>
        <v>35</v>
      </c>
      <c r="AL1275" t="e">
        <f>VLOOKUP(E1275,[2]Sheet1!$A:$B,2,FALSE)</f>
        <v>#N/A</v>
      </c>
    </row>
    <row r="1276" spans="1:38" x14ac:dyDescent="0.25">
      <c r="A1276" t="str">
        <f>VLOOKUP(Q1276,'Data validation'!$K$2:$L$50,2,FALSE)</f>
        <v>TO</v>
      </c>
      <c r="B1276">
        <f t="shared" si="481"/>
        <v>0</v>
      </c>
      <c r="C1276">
        <f t="shared" si="482"/>
        <v>0</v>
      </c>
      <c r="D1276">
        <f t="shared" si="483"/>
        <v>5</v>
      </c>
      <c r="E1276">
        <v>9110</v>
      </c>
      <c r="F1276" t="s">
        <v>8438</v>
      </c>
      <c r="G1276" t="s">
        <v>326</v>
      </c>
      <c r="H1276" t="str">
        <f t="shared" si="484"/>
        <v>10</v>
      </c>
      <c r="I1276" t="str">
        <f t="shared" si="485"/>
        <v>Aug</v>
      </c>
      <c r="J1276" t="s">
        <v>90</v>
      </c>
      <c r="K1276" t="str">
        <f t="shared" si="486"/>
        <v>15</v>
      </c>
      <c r="L1276" t="str">
        <f t="shared" si="487"/>
        <v>Aug</v>
      </c>
      <c r="M1276">
        <v>5</v>
      </c>
      <c r="N1276">
        <f t="shared" si="488"/>
        <v>5</v>
      </c>
      <c r="O1276">
        <f t="shared" si="489"/>
        <v>0</v>
      </c>
      <c r="P1276">
        <f t="shared" si="490"/>
        <v>0</v>
      </c>
      <c r="Q1276" t="s">
        <v>162</v>
      </c>
      <c r="R1276" t="s">
        <v>63</v>
      </c>
      <c r="S1276">
        <v>3</v>
      </c>
      <c r="T1276">
        <v>0</v>
      </c>
      <c r="U1276" s="2">
        <f>SUMIFS(Magelan!L:L,Magelan!D:D,'Резервации 2026'!E1276)</f>
        <v>1999.5428005000001</v>
      </c>
      <c r="V1276" s="2">
        <f>+U1276/M1276</f>
        <v>399.90856010000005</v>
      </c>
      <c r="X1276" t="s">
        <v>3574</v>
      </c>
      <c r="Y1276" t="s">
        <v>3454</v>
      </c>
      <c r="Z1276" t="str">
        <f t="shared" si="491"/>
        <v>Dec</v>
      </c>
      <c r="AA1276" s="6">
        <f t="shared" si="497"/>
        <v>0</v>
      </c>
      <c r="AB1276" s="6">
        <f t="shared" si="497"/>
        <v>0</v>
      </c>
      <c r="AC1276" s="6">
        <f t="shared" si="497"/>
        <v>0</v>
      </c>
      <c r="AD1276" s="6">
        <f t="shared" si="497"/>
        <v>5</v>
      </c>
      <c r="AE1276" s="6">
        <f t="shared" si="497"/>
        <v>0</v>
      </c>
      <c r="AF1276" s="6">
        <f t="shared" si="492"/>
        <v>5</v>
      </c>
      <c r="AG1276" s="6">
        <f t="shared" si="493"/>
        <v>0</v>
      </c>
      <c r="AH1276" s="14" t="str">
        <f>LEFT(X1276,2)&amp;"."&amp;VLOOKUP(MID(X1276,4,3),'Data validation'!$A$1:$B$12,2,FALSE)&amp;".2025"</f>
        <v>15.12.2025</v>
      </c>
      <c r="AI1276">
        <f t="shared" si="494"/>
        <v>51</v>
      </c>
      <c r="AJ1276" t="str">
        <f>H1276&amp;"."&amp;VLOOKUP(I1276,'Data validation'!$A$1:$B$12,2,FALSE)&amp;".2026"</f>
        <v>10.08.2026</v>
      </c>
      <c r="AK1276">
        <f t="shared" si="495"/>
        <v>33</v>
      </c>
      <c r="AL1276" t="e">
        <f>VLOOKUP(E1276,[2]Sheet1!$A:$B,2,FALSE)</f>
        <v>#N/A</v>
      </c>
    </row>
    <row r="1277" spans="1:38" x14ac:dyDescent="0.25">
      <c r="A1277" t="str">
        <f>VLOOKUP(Q1277,'Data validation'!$K$2:$L$50,2,FALSE)</f>
        <v>TO</v>
      </c>
      <c r="B1277">
        <f t="shared" si="481"/>
        <v>0</v>
      </c>
      <c r="C1277">
        <f t="shared" si="482"/>
        <v>5</v>
      </c>
      <c r="D1277">
        <f t="shared" si="483"/>
        <v>0</v>
      </c>
      <c r="E1277">
        <v>8640</v>
      </c>
      <c r="F1277" t="s">
        <v>8439</v>
      </c>
      <c r="G1277" t="s">
        <v>250</v>
      </c>
      <c r="H1277" t="str">
        <f t="shared" si="484"/>
        <v>31</v>
      </c>
      <c r="I1277" t="str">
        <f t="shared" si="485"/>
        <v>Aug</v>
      </c>
      <c r="J1277" t="s">
        <v>694</v>
      </c>
      <c r="K1277" t="str">
        <f t="shared" si="486"/>
        <v>05</v>
      </c>
      <c r="L1277" t="str">
        <f t="shared" si="487"/>
        <v>Sep</v>
      </c>
      <c r="M1277">
        <v>5</v>
      </c>
      <c r="N1277">
        <f t="shared" si="488"/>
        <v>-26</v>
      </c>
      <c r="O1277">
        <f t="shared" si="489"/>
        <v>0</v>
      </c>
      <c r="P1277">
        <f t="shared" si="490"/>
        <v>4</v>
      </c>
      <c r="Q1277" t="s">
        <v>56</v>
      </c>
      <c r="R1277" t="s">
        <v>17</v>
      </c>
      <c r="S1277">
        <v>3</v>
      </c>
      <c r="T1277">
        <v>1</v>
      </c>
      <c r="U1277" s="2">
        <f>SUMIFS(Novoton!L:L,Novoton!D:D,'Резервации 2026'!E1277)</f>
        <v>0</v>
      </c>
      <c r="V1277" s="2">
        <f>+U1277/M1277</f>
        <v>0</v>
      </c>
      <c r="W1277" t="s">
        <v>227</v>
      </c>
      <c r="X1277" t="s">
        <v>1559</v>
      </c>
      <c r="Y1277" t="s">
        <v>1538</v>
      </c>
      <c r="Z1277" t="str">
        <f t="shared" si="491"/>
        <v>Nov</v>
      </c>
      <c r="AA1277" s="6">
        <f t="shared" ref="AA1277:AE1327" si="507">IF($I1277=AA$1,IF($L1277=AA$1,$M1277,$O1277),IF($L1277=AA$1,$P1277,0))</f>
        <v>0</v>
      </c>
      <c r="AB1277" s="6">
        <f t="shared" si="507"/>
        <v>0</v>
      </c>
      <c r="AC1277" s="6">
        <f t="shared" si="507"/>
        <v>0</v>
      </c>
      <c r="AD1277" s="6">
        <f t="shared" si="507"/>
        <v>0</v>
      </c>
      <c r="AE1277" s="6">
        <f t="shared" si="507"/>
        <v>4</v>
      </c>
      <c r="AF1277" s="6">
        <f t="shared" si="492"/>
        <v>4</v>
      </c>
      <c r="AG1277" s="6">
        <f t="shared" si="493"/>
        <v>-1</v>
      </c>
      <c r="AH1277" s="14" t="str">
        <f>LEFT(X1277,2)&amp;"."&amp;VLOOKUP(MID(X1277,4,3),'Data validation'!$A$1:$B$12,2,FALSE)&amp;".2025"</f>
        <v>20.11.2025</v>
      </c>
      <c r="AI1277">
        <f t="shared" si="494"/>
        <v>47</v>
      </c>
      <c r="AJ1277" t="str">
        <f>H1277&amp;"."&amp;VLOOKUP(I1277,'Data validation'!$A$1:$B$12,2,FALSE)&amp;".2026"</f>
        <v>31.08.2026</v>
      </c>
      <c r="AK1277">
        <f t="shared" si="495"/>
        <v>36</v>
      </c>
      <c r="AL1277" t="str">
        <f>VLOOKUP(E1277,[2]Sheet1!$A:$B,2,FALSE)</f>
        <v>Анулирана</v>
      </c>
    </row>
    <row r="1278" spans="1:38" x14ac:dyDescent="0.25">
      <c r="A1278" t="str">
        <f>VLOOKUP(Q1278,'Data validation'!$K$2:$L$50,2,FALSE)</f>
        <v>BOOKING</v>
      </c>
      <c r="B1278">
        <f t="shared" si="481"/>
        <v>0</v>
      </c>
      <c r="C1278">
        <f t="shared" si="482"/>
        <v>0</v>
      </c>
      <c r="D1278">
        <f t="shared" si="483"/>
        <v>10</v>
      </c>
      <c r="E1278">
        <v>9211</v>
      </c>
      <c r="F1278" t="s">
        <v>8440</v>
      </c>
      <c r="G1278" t="s">
        <v>1443</v>
      </c>
      <c r="H1278" t="str">
        <f t="shared" si="484"/>
        <v>14</v>
      </c>
      <c r="I1278" t="str">
        <f t="shared" si="485"/>
        <v>Aug</v>
      </c>
      <c r="J1278" t="s">
        <v>53</v>
      </c>
      <c r="K1278" t="str">
        <f t="shared" si="486"/>
        <v>24</v>
      </c>
      <c r="L1278" t="str">
        <f t="shared" si="487"/>
        <v>Aug</v>
      </c>
      <c r="M1278">
        <v>10</v>
      </c>
      <c r="N1278">
        <f t="shared" si="488"/>
        <v>10</v>
      </c>
      <c r="O1278">
        <f t="shared" si="489"/>
        <v>0</v>
      </c>
      <c r="P1278">
        <f t="shared" si="490"/>
        <v>0</v>
      </c>
      <c r="Q1278" t="s">
        <v>587</v>
      </c>
      <c r="R1278" t="s">
        <v>17</v>
      </c>
      <c r="S1278">
        <v>2</v>
      </c>
      <c r="T1278">
        <v>1</v>
      </c>
      <c r="U1278" s="2">
        <v>4767.2010495412842</v>
      </c>
      <c r="V1278" s="2">
        <v>476.72010495412843</v>
      </c>
      <c r="W1278" t="s">
        <v>1025</v>
      </c>
      <c r="X1278" t="s">
        <v>3723</v>
      </c>
      <c r="Y1278" t="s">
        <v>3724</v>
      </c>
      <c r="Z1278" t="str">
        <f t="shared" si="491"/>
        <v>Dec</v>
      </c>
      <c r="AA1278" s="6">
        <f t="shared" si="507"/>
        <v>0</v>
      </c>
      <c r="AB1278" s="6">
        <f t="shared" si="507"/>
        <v>0</v>
      </c>
      <c r="AC1278" s="6">
        <f t="shared" si="507"/>
        <v>0</v>
      </c>
      <c r="AD1278" s="6">
        <f t="shared" si="507"/>
        <v>10</v>
      </c>
      <c r="AE1278" s="6">
        <f t="shared" si="507"/>
        <v>0</v>
      </c>
      <c r="AF1278" s="6">
        <f t="shared" si="492"/>
        <v>10</v>
      </c>
      <c r="AG1278" s="6">
        <f t="shared" si="493"/>
        <v>0</v>
      </c>
      <c r="AH1278" s="14" t="str">
        <f>LEFT(X1278,2)&amp;"."&amp;VLOOKUP(MID(X1278,4,3),'Data validation'!$A$1:$B$12,2,FALSE)&amp;".2025"</f>
        <v>29.12.2025</v>
      </c>
      <c r="AI1278">
        <f t="shared" si="494"/>
        <v>53</v>
      </c>
      <c r="AJ1278" t="str">
        <f>H1278&amp;"."&amp;VLOOKUP(I1278,'Data validation'!$A$1:$B$12,2,FALSE)&amp;".2026"</f>
        <v>14.08.2026</v>
      </c>
      <c r="AK1278">
        <f t="shared" si="495"/>
        <v>33</v>
      </c>
      <c r="AL1278" t="e">
        <f>VLOOKUP(E1278,[2]Sheet1!$A:$B,2,FALSE)</f>
        <v>#N/A</v>
      </c>
    </row>
    <row r="1279" spans="1:38" x14ac:dyDescent="0.25">
      <c r="A1279" t="str">
        <f>VLOOKUP(Q1279,'Data validation'!$K$2:$L$50,2,FALSE)</f>
        <v>TO</v>
      </c>
      <c r="B1279">
        <f t="shared" si="481"/>
        <v>0</v>
      </c>
      <c r="C1279">
        <f t="shared" si="482"/>
        <v>4</v>
      </c>
      <c r="D1279">
        <f t="shared" si="483"/>
        <v>1</v>
      </c>
      <c r="E1279">
        <v>8994</v>
      </c>
      <c r="F1279" t="s">
        <v>8441</v>
      </c>
      <c r="G1279" t="s">
        <v>53</v>
      </c>
      <c r="H1279" t="str">
        <f t="shared" si="484"/>
        <v>24</v>
      </c>
      <c r="I1279" t="str">
        <f t="shared" si="485"/>
        <v>Aug</v>
      </c>
      <c r="J1279" t="s">
        <v>131</v>
      </c>
      <c r="K1279" t="str">
        <f t="shared" si="486"/>
        <v>29</v>
      </c>
      <c r="L1279" t="str">
        <f t="shared" si="487"/>
        <v>Aug</v>
      </c>
      <c r="M1279">
        <v>5</v>
      </c>
      <c r="N1279">
        <f t="shared" si="488"/>
        <v>5</v>
      </c>
      <c r="O1279">
        <f t="shared" si="489"/>
        <v>0</v>
      </c>
      <c r="P1279">
        <f t="shared" si="490"/>
        <v>0</v>
      </c>
      <c r="Q1279" t="s">
        <v>56</v>
      </c>
      <c r="R1279" t="s">
        <v>20</v>
      </c>
      <c r="S1279">
        <v>2</v>
      </c>
      <c r="T1279">
        <v>1</v>
      </c>
      <c r="U1279" s="2">
        <f>SUMIFS(Novoton!L:L,Novoton!D:D,'Резервации 2026'!E1279)</f>
        <v>1341.3082139999999</v>
      </c>
      <c r="V1279" s="2">
        <f>+U1279/M1279</f>
        <v>268.2616428</v>
      </c>
      <c r="X1279" t="s">
        <v>3121</v>
      </c>
      <c r="Y1279" t="s">
        <v>3216</v>
      </c>
      <c r="Z1279" t="str">
        <f t="shared" si="491"/>
        <v>Dec</v>
      </c>
      <c r="AA1279" s="6">
        <f t="shared" si="507"/>
        <v>0</v>
      </c>
      <c r="AB1279" s="6">
        <f t="shared" si="507"/>
        <v>0</v>
      </c>
      <c r="AC1279" s="6">
        <f t="shared" si="507"/>
        <v>0</v>
      </c>
      <c r="AD1279" s="6">
        <f t="shared" si="507"/>
        <v>5</v>
      </c>
      <c r="AE1279" s="6">
        <f t="shared" si="507"/>
        <v>0</v>
      </c>
      <c r="AF1279" s="6">
        <f t="shared" si="492"/>
        <v>5</v>
      </c>
      <c r="AG1279" s="6">
        <f t="shared" si="493"/>
        <v>0</v>
      </c>
      <c r="AH1279" s="14" t="str">
        <f>LEFT(X1279,2)&amp;"."&amp;VLOOKUP(MID(X1279,4,3),'Data validation'!$A$1:$B$12,2,FALSE)&amp;".2025"</f>
        <v>02.12.2025</v>
      </c>
      <c r="AI1279">
        <f t="shared" si="494"/>
        <v>49</v>
      </c>
      <c r="AJ1279" t="str">
        <f>H1279&amp;"."&amp;VLOOKUP(I1279,'Data validation'!$A$1:$B$12,2,FALSE)&amp;".2026"</f>
        <v>24.08.2026</v>
      </c>
      <c r="AK1279">
        <f t="shared" si="495"/>
        <v>35</v>
      </c>
      <c r="AL1279" t="e">
        <f>VLOOKUP(E1279,[2]Sheet1!$A:$B,2,FALSE)</f>
        <v>#N/A</v>
      </c>
    </row>
    <row r="1280" spans="1:38" x14ac:dyDescent="0.25">
      <c r="A1280" t="str">
        <f>VLOOKUP(Q1280,'Data validation'!$K$2:$L$50,2,FALSE)</f>
        <v>TO</v>
      </c>
      <c r="B1280">
        <f t="shared" si="481"/>
        <v>0</v>
      </c>
      <c r="C1280">
        <f t="shared" si="482"/>
        <v>0</v>
      </c>
      <c r="D1280">
        <f t="shared" si="483"/>
        <v>5</v>
      </c>
      <c r="E1280">
        <v>9188</v>
      </c>
      <c r="F1280" t="s">
        <v>8442</v>
      </c>
      <c r="G1280" t="s">
        <v>160</v>
      </c>
      <c r="H1280" t="str">
        <f t="shared" si="484"/>
        <v>04</v>
      </c>
      <c r="I1280" t="str">
        <f t="shared" si="485"/>
        <v>Aug</v>
      </c>
      <c r="J1280" t="s">
        <v>79</v>
      </c>
      <c r="K1280" t="str">
        <f t="shared" si="486"/>
        <v>09</v>
      </c>
      <c r="L1280" t="str">
        <f t="shared" si="487"/>
        <v>Aug</v>
      </c>
      <c r="M1280">
        <v>5</v>
      </c>
      <c r="N1280">
        <f t="shared" si="488"/>
        <v>5</v>
      </c>
      <c r="O1280">
        <f t="shared" si="489"/>
        <v>0</v>
      </c>
      <c r="P1280">
        <f t="shared" si="490"/>
        <v>0</v>
      </c>
      <c r="Q1280" t="s">
        <v>116</v>
      </c>
      <c r="R1280" t="s">
        <v>57</v>
      </c>
      <c r="S1280">
        <v>2</v>
      </c>
      <c r="T1280">
        <v>2</v>
      </c>
      <c r="U1280" s="2">
        <f>SUMIFS(Solvex!L:L,Solvex!D:D,'Резервации 2026'!E1280)</f>
        <v>2624.2349024999999</v>
      </c>
      <c r="V1280" s="2">
        <f t="shared" ref="V1280:V1281" si="508">+U1280/M1280</f>
        <v>524.84698049999997</v>
      </c>
      <c r="X1280" t="s">
        <v>3691</v>
      </c>
      <c r="Y1280" t="s">
        <v>3689</v>
      </c>
      <c r="Z1280" t="str">
        <f t="shared" si="491"/>
        <v>Dec</v>
      </c>
      <c r="AA1280" s="6">
        <f t="shared" si="507"/>
        <v>0</v>
      </c>
      <c r="AB1280" s="6">
        <f t="shared" si="507"/>
        <v>0</v>
      </c>
      <c r="AC1280" s="6">
        <f t="shared" si="507"/>
        <v>0</v>
      </c>
      <c r="AD1280" s="6">
        <f t="shared" si="507"/>
        <v>5</v>
      </c>
      <c r="AE1280" s="6">
        <f t="shared" si="507"/>
        <v>0</v>
      </c>
      <c r="AF1280" s="6">
        <f t="shared" si="492"/>
        <v>5</v>
      </c>
      <c r="AG1280" s="6">
        <f t="shared" si="493"/>
        <v>0</v>
      </c>
      <c r="AH1280" s="14" t="str">
        <f>LEFT(X1280,2)&amp;"."&amp;VLOOKUP(MID(X1280,4,3),'Data validation'!$A$1:$B$12,2,FALSE)&amp;".2025"</f>
        <v>25.12.2025</v>
      </c>
      <c r="AI1280">
        <f t="shared" si="494"/>
        <v>52</v>
      </c>
      <c r="AJ1280" t="str">
        <f>H1280&amp;"."&amp;VLOOKUP(I1280,'Data validation'!$A$1:$B$12,2,FALSE)&amp;".2026"</f>
        <v>04.08.2026</v>
      </c>
      <c r="AK1280">
        <f t="shared" si="495"/>
        <v>32</v>
      </c>
      <c r="AL1280" t="e">
        <f>VLOOKUP(E1280,[2]Sheet1!$A:$B,2,FALSE)</f>
        <v>#N/A</v>
      </c>
    </row>
    <row r="1281" spans="1:38" x14ac:dyDescent="0.25">
      <c r="A1281" t="str">
        <f>VLOOKUP(Q1281,'Data validation'!$K$2:$L$50,2,FALSE)</f>
        <v>TO</v>
      </c>
      <c r="B1281">
        <f t="shared" si="481"/>
        <v>0</v>
      </c>
      <c r="C1281">
        <f t="shared" si="482"/>
        <v>0</v>
      </c>
      <c r="D1281">
        <f t="shared" si="483"/>
        <v>6</v>
      </c>
      <c r="E1281">
        <v>8343</v>
      </c>
      <c r="F1281" t="s">
        <v>8443</v>
      </c>
      <c r="G1281" t="s">
        <v>135</v>
      </c>
      <c r="H1281" t="str">
        <f t="shared" si="484"/>
        <v>01</v>
      </c>
      <c r="I1281" t="str">
        <f t="shared" si="485"/>
        <v>Aug</v>
      </c>
      <c r="J1281" t="s">
        <v>646</v>
      </c>
      <c r="K1281" t="str">
        <f t="shared" si="486"/>
        <v>07</v>
      </c>
      <c r="L1281" t="str">
        <f t="shared" si="487"/>
        <v>Aug</v>
      </c>
      <c r="M1281">
        <v>6</v>
      </c>
      <c r="N1281">
        <f t="shared" si="488"/>
        <v>6</v>
      </c>
      <c r="O1281">
        <f t="shared" si="489"/>
        <v>0</v>
      </c>
      <c r="P1281">
        <f t="shared" si="490"/>
        <v>0</v>
      </c>
      <c r="Q1281" t="s">
        <v>116</v>
      </c>
      <c r="R1281" t="s">
        <v>48</v>
      </c>
      <c r="S1281">
        <v>3</v>
      </c>
      <c r="T1281">
        <v>1</v>
      </c>
      <c r="U1281" s="2">
        <f>SUMIFS(Solvex!L:L,Solvex!D:D,'Резервации 2026'!E1281)</f>
        <v>2720.7551129999997</v>
      </c>
      <c r="V1281" s="2">
        <f t="shared" si="508"/>
        <v>453.45918549999993</v>
      </c>
      <c r="W1281" t="s">
        <v>691</v>
      </c>
      <c r="X1281" t="s">
        <v>838</v>
      </c>
      <c r="Y1281" t="s">
        <v>768</v>
      </c>
      <c r="Z1281" t="str">
        <f t="shared" si="491"/>
        <v>Nov</v>
      </c>
      <c r="AA1281" s="6">
        <f t="shared" si="507"/>
        <v>0</v>
      </c>
      <c r="AB1281" s="6">
        <f t="shared" si="507"/>
        <v>0</v>
      </c>
      <c r="AC1281" s="6">
        <f t="shared" si="507"/>
        <v>0</v>
      </c>
      <c r="AD1281" s="6">
        <f t="shared" si="507"/>
        <v>6</v>
      </c>
      <c r="AE1281" s="6">
        <f t="shared" si="507"/>
        <v>0</v>
      </c>
      <c r="AF1281" s="6">
        <f t="shared" si="492"/>
        <v>6</v>
      </c>
      <c r="AG1281" s="6">
        <f t="shared" si="493"/>
        <v>0</v>
      </c>
      <c r="AH1281" s="14" t="str">
        <f>LEFT(X1281,2)&amp;"."&amp;VLOOKUP(MID(X1281,4,3),'Data validation'!$A$1:$B$12,2,FALSE)&amp;".2025"</f>
        <v>11.11.2025</v>
      </c>
      <c r="AI1281">
        <f t="shared" si="494"/>
        <v>46</v>
      </c>
      <c r="AJ1281" t="str">
        <f>H1281&amp;"."&amp;VLOOKUP(I1281,'Data validation'!$A$1:$B$12,2,FALSE)&amp;".2026"</f>
        <v>01.08.2026</v>
      </c>
      <c r="AK1281">
        <f t="shared" si="495"/>
        <v>31</v>
      </c>
      <c r="AL1281" t="e">
        <f>VLOOKUP(E1281,[2]Sheet1!$A:$B,2,FALSE)</f>
        <v>#N/A</v>
      </c>
    </row>
    <row r="1282" spans="1:38" x14ac:dyDescent="0.25">
      <c r="A1282" t="str">
        <f>VLOOKUP(Q1282,'Data validation'!$K$2:$L$50,2,FALSE)</f>
        <v>TO</v>
      </c>
      <c r="B1282">
        <f t="shared" ref="B1282:B1345" si="509">AA1282+IF(I1282="Jun",IF(_xlfn.NUMBERVALUE(H1282)&gt;14,0,IF(_xlfn.NUMBERVALUE(K1282)&lt;14,M1282,15-_xlfn.NUMBERVALUE(H1282))),0)</f>
        <v>0</v>
      </c>
      <c r="C1282">
        <f t="shared" ref="C1282:C1345" si="510">M1282-B1282-D1282</f>
        <v>0</v>
      </c>
      <c r="D1282">
        <f t="shared" ref="D1282:D1345" si="511">IF(L1282="Jul",IF(_xlfn.NUMBERVALUE(K1282)&lt;11,0,IF(I1282="Jul",IF(_xlfn.NUMBERVALUE(H1282)&gt;11,M1282,_xlfn.NUMBERVALUE(K1282)-11),0)),0)+IF(L1282="Aug",IF(_xlfn.NUMBERVALUE(K1282)&gt;24,IF(_xlfn.NUMBERVALUE(H1282)&gt;24,0,25-_xlfn.NUMBERVALUE(H1282)),IF(I1282="Aug",M1282,_xlfn.NUMBERVALUE(K1282)-1+32-_xlfn.NUMBERVALUE(H1282))),0)</f>
        <v>6</v>
      </c>
      <c r="E1282">
        <v>8355</v>
      </c>
      <c r="F1282" t="s">
        <v>8444</v>
      </c>
      <c r="G1282" t="s">
        <v>78</v>
      </c>
      <c r="H1282" t="str">
        <f t="shared" ref="H1282:H1345" si="512">LEFT(G1282,2)</f>
        <v>02</v>
      </c>
      <c r="I1282" t="str">
        <f t="shared" ref="I1282:I1345" si="513">MID(G1282,4,3)</f>
        <v>Aug</v>
      </c>
      <c r="J1282" t="s">
        <v>259</v>
      </c>
      <c r="K1282" t="str">
        <f t="shared" ref="K1282:K1345" si="514">LEFT(J1282,2)</f>
        <v>08</v>
      </c>
      <c r="L1282" t="str">
        <f t="shared" ref="L1282:L1345" si="515">MID(J1282,4,3)</f>
        <v>Aug</v>
      </c>
      <c r="M1282">
        <v>6</v>
      </c>
      <c r="N1282">
        <f t="shared" ref="N1282:N1345" si="516">+K1282-H1282</f>
        <v>6</v>
      </c>
      <c r="O1282">
        <f t="shared" ref="O1282:O1345" si="517">IF(I1282=L1282,0,31-H1282)</f>
        <v>0</v>
      </c>
      <c r="P1282">
        <f t="shared" ref="P1282:P1345" si="518">IF(I1282=L1282,0,K1282-1)</f>
        <v>0</v>
      </c>
      <c r="Q1282" t="s">
        <v>81</v>
      </c>
      <c r="R1282" t="s">
        <v>25</v>
      </c>
      <c r="S1282">
        <v>3</v>
      </c>
      <c r="T1282">
        <v>0</v>
      </c>
      <c r="U1282" s="2">
        <f>SUMIFS(SLR!L:L,SLR!D:D,'Резервации 2026'!E1282)</f>
        <v>2249.8303655999998</v>
      </c>
      <c r="V1282" s="2">
        <f t="shared" ref="V1282:V1283" si="519">+U1282/M1282</f>
        <v>374.97172759999995</v>
      </c>
      <c r="W1282" t="s">
        <v>262</v>
      </c>
      <c r="X1282" t="s">
        <v>878</v>
      </c>
      <c r="Y1282" t="s">
        <v>768</v>
      </c>
      <c r="Z1282" t="str">
        <f t="shared" ref="Z1282:Z1345" si="520">MID(X1282,4,3)</f>
        <v>Nov</v>
      </c>
      <c r="AA1282" s="6">
        <f t="shared" si="507"/>
        <v>0</v>
      </c>
      <c r="AB1282" s="6">
        <f t="shared" si="507"/>
        <v>0</v>
      </c>
      <c r="AC1282" s="6">
        <f t="shared" si="507"/>
        <v>0</v>
      </c>
      <c r="AD1282" s="6">
        <f t="shared" si="507"/>
        <v>6</v>
      </c>
      <c r="AE1282" s="6">
        <f t="shared" si="507"/>
        <v>0</v>
      </c>
      <c r="AF1282" s="6">
        <f t="shared" ref="AF1282:AF1345" si="521">SUM(AA1282:AE1282)</f>
        <v>6</v>
      </c>
      <c r="AG1282" s="6">
        <f t="shared" ref="AG1282:AG1345" si="522">+AF1282-M1282</f>
        <v>0</v>
      </c>
      <c r="AH1282" s="14" t="str">
        <f>LEFT(X1282,2)&amp;"."&amp;VLOOKUP(MID(X1282,4,3),'Data validation'!$A$1:$B$12,2,FALSE)&amp;".2025"</f>
        <v>11.11.2025</v>
      </c>
      <c r="AI1282">
        <f t="shared" ref="AI1282:AI1345" si="523">WEEKNUM(AH1282)</f>
        <v>46</v>
      </c>
      <c r="AJ1282" t="str">
        <f>H1282&amp;"."&amp;VLOOKUP(I1282,'Data validation'!$A$1:$B$12,2,FALSE)&amp;".2026"</f>
        <v>02.08.2026</v>
      </c>
      <c r="AK1282">
        <f t="shared" ref="AK1282:AK1345" si="524">WEEKNUM(AJ1282)</f>
        <v>32</v>
      </c>
      <c r="AL1282" t="e">
        <f>VLOOKUP(E1282,[2]Sheet1!$A:$B,2,FALSE)</f>
        <v>#N/A</v>
      </c>
    </row>
    <row r="1283" spans="1:38" x14ac:dyDescent="0.25">
      <c r="A1283" t="str">
        <f>VLOOKUP(Q1283,'Data validation'!$K$2:$L$50,2,FALSE)</f>
        <v>TO</v>
      </c>
      <c r="B1283">
        <f t="shared" si="509"/>
        <v>0</v>
      </c>
      <c r="C1283">
        <f t="shared" si="510"/>
        <v>0</v>
      </c>
      <c r="D1283">
        <f t="shared" si="511"/>
        <v>6</v>
      </c>
      <c r="E1283">
        <v>8427</v>
      </c>
      <c r="F1283" t="s">
        <v>8445</v>
      </c>
      <c r="G1283" t="s">
        <v>340</v>
      </c>
      <c r="H1283" t="str">
        <f t="shared" si="512"/>
        <v>03</v>
      </c>
      <c r="I1283" t="str">
        <f t="shared" si="513"/>
        <v>Aug</v>
      </c>
      <c r="J1283" t="s">
        <v>79</v>
      </c>
      <c r="K1283" t="str">
        <f t="shared" si="514"/>
        <v>09</v>
      </c>
      <c r="L1283" t="str">
        <f t="shared" si="515"/>
        <v>Aug</v>
      </c>
      <c r="M1283">
        <v>6</v>
      </c>
      <c r="N1283">
        <f t="shared" si="516"/>
        <v>6</v>
      </c>
      <c r="O1283">
        <f t="shared" si="517"/>
        <v>0</v>
      </c>
      <c r="P1283">
        <f t="shared" si="518"/>
        <v>0</v>
      </c>
      <c r="Q1283" t="s">
        <v>81</v>
      </c>
      <c r="R1283" t="s">
        <v>63</v>
      </c>
      <c r="S1283">
        <v>2</v>
      </c>
      <c r="T1283">
        <v>2</v>
      </c>
      <c r="U1283" s="2">
        <f>SUMIFS(SLR!L:L,SLR!D:D,'Резервации 2026'!E1283)</f>
        <v>2050.9224545999996</v>
      </c>
      <c r="V1283" s="2">
        <f t="shared" si="519"/>
        <v>341.82040909999995</v>
      </c>
      <c r="W1283" t="s">
        <v>262</v>
      </c>
      <c r="X1283" t="s">
        <v>1032</v>
      </c>
      <c r="Y1283" t="s">
        <v>953</v>
      </c>
      <c r="Z1283" t="str">
        <f t="shared" si="520"/>
        <v>Nov</v>
      </c>
      <c r="AA1283" s="6">
        <f t="shared" si="507"/>
        <v>0</v>
      </c>
      <c r="AB1283" s="6">
        <f t="shared" si="507"/>
        <v>0</v>
      </c>
      <c r="AC1283" s="6">
        <f t="shared" si="507"/>
        <v>0</v>
      </c>
      <c r="AD1283" s="6">
        <f t="shared" si="507"/>
        <v>6</v>
      </c>
      <c r="AE1283" s="6">
        <f t="shared" si="507"/>
        <v>0</v>
      </c>
      <c r="AF1283" s="6">
        <f t="shared" si="521"/>
        <v>6</v>
      </c>
      <c r="AG1283" s="6">
        <f t="shared" si="522"/>
        <v>0</v>
      </c>
      <c r="AH1283" s="14" t="str">
        <f>LEFT(X1283,2)&amp;"."&amp;VLOOKUP(MID(X1283,4,3),'Data validation'!$A$1:$B$12,2,FALSE)&amp;".2025"</f>
        <v>12.11.2025</v>
      </c>
      <c r="AI1283">
        <f t="shared" si="523"/>
        <v>46</v>
      </c>
      <c r="AJ1283" t="str">
        <f>H1283&amp;"."&amp;VLOOKUP(I1283,'Data validation'!$A$1:$B$12,2,FALSE)&amp;".2026"</f>
        <v>03.08.2026</v>
      </c>
      <c r="AK1283">
        <f t="shared" si="524"/>
        <v>32</v>
      </c>
      <c r="AL1283" t="e">
        <f>VLOOKUP(E1283,[2]Sheet1!$A:$B,2,FALSE)</f>
        <v>#N/A</v>
      </c>
    </row>
    <row r="1284" spans="1:38" x14ac:dyDescent="0.25">
      <c r="A1284" t="str">
        <f>VLOOKUP(Q1284,'Data validation'!$K$2:$L$50,2,FALSE)</f>
        <v>TO</v>
      </c>
      <c r="B1284">
        <f t="shared" si="509"/>
        <v>0</v>
      </c>
      <c r="C1284">
        <f t="shared" si="510"/>
        <v>3</v>
      </c>
      <c r="D1284">
        <f t="shared" si="511"/>
        <v>2</v>
      </c>
      <c r="E1284">
        <v>8384</v>
      </c>
      <c r="F1284" t="s">
        <v>8446</v>
      </c>
      <c r="G1284" t="s">
        <v>195</v>
      </c>
      <c r="H1284" t="str">
        <f t="shared" si="512"/>
        <v>23</v>
      </c>
      <c r="I1284" t="str">
        <f t="shared" si="513"/>
        <v>Aug</v>
      </c>
      <c r="J1284" t="s">
        <v>843</v>
      </c>
      <c r="K1284" t="str">
        <f t="shared" si="514"/>
        <v>28</v>
      </c>
      <c r="L1284" t="str">
        <f t="shared" si="515"/>
        <v>Aug</v>
      </c>
      <c r="M1284">
        <v>5</v>
      </c>
      <c r="N1284">
        <f t="shared" si="516"/>
        <v>5</v>
      </c>
      <c r="O1284">
        <f t="shared" si="517"/>
        <v>0</v>
      </c>
      <c r="P1284">
        <f t="shared" si="518"/>
        <v>0</v>
      </c>
      <c r="Q1284" t="s">
        <v>116</v>
      </c>
      <c r="R1284" t="s">
        <v>17</v>
      </c>
      <c r="S1284">
        <v>2</v>
      </c>
      <c r="T1284">
        <v>1</v>
      </c>
      <c r="U1284" s="2">
        <f>SUMIFS(Solvex!L:L,Solvex!D:D,'Резервации 2026'!E1284)</f>
        <v>1231.6057092999999</v>
      </c>
      <c r="V1284" s="2">
        <f>+U1284/M1284</f>
        <v>246.32114185999998</v>
      </c>
      <c r="W1284" t="s">
        <v>691</v>
      </c>
      <c r="X1284" t="s">
        <v>936</v>
      </c>
      <c r="Y1284" t="s">
        <v>768</v>
      </c>
      <c r="Z1284" t="str">
        <f t="shared" si="520"/>
        <v>Nov</v>
      </c>
      <c r="AA1284" s="6">
        <f t="shared" si="507"/>
        <v>0</v>
      </c>
      <c r="AB1284" s="6">
        <f t="shared" si="507"/>
        <v>0</v>
      </c>
      <c r="AC1284" s="6">
        <f t="shared" si="507"/>
        <v>0</v>
      </c>
      <c r="AD1284" s="6">
        <f t="shared" si="507"/>
        <v>5</v>
      </c>
      <c r="AE1284" s="6">
        <f t="shared" si="507"/>
        <v>0</v>
      </c>
      <c r="AF1284" s="6">
        <f t="shared" si="521"/>
        <v>5</v>
      </c>
      <c r="AG1284" s="6">
        <f t="shared" si="522"/>
        <v>0</v>
      </c>
      <c r="AH1284" s="14" t="str">
        <f>LEFT(X1284,2)&amp;"."&amp;VLOOKUP(MID(X1284,4,3),'Data validation'!$A$1:$B$12,2,FALSE)&amp;".2025"</f>
        <v>11.11.2025</v>
      </c>
      <c r="AI1284">
        <f t="shared" si="523"/>
        <v>46</v>
      </c>
      <c r="AJ1284" t="str">
        <f>H1284&amp;"."&amp;VLOOKUP(I1284,'Data validation'!$A$1:$B$12,2,FALSE)&amp;".2026"</f>
        <v>23.08.2026</v>
      </c>
      <c r="AK1284">
        <f t="shared" si="524"/>
        <v>35</v>
      </c>
      <c r="AL1284" t="e">
        <f>VLOOKUP(E1284,[2]Sheet1!$A:$B,2,FALSE)</f>
        <v>#N/A</v>
      </c>
    </row>
    <row r="1285" spans="1:38" x14ac:dyDescent="0.25">
      <c r="A1285" t="str">
        <f>VLOOKUP(Q1285,'Data validation'!$K$2:$L$50,2,FALSE)</f>
        <v>BOOKING</v>
      </c>
      <c r="B1285">
        <f t="shared" si="509"/>
        <v>0</v>
      </c>
      <c r="C1285">
        <f t="shared" si="510"/>
        <v>0</v>
      </c>
      <c r="D1285">
        <f t="shared" si="511"/>
        <v>5</v>
      </c>
      <c r="E1285">
        <v>9306</v>
      </c>
      <c r="F1285" t="s">
        <v>8447</v>
      </c>
      <c r="G1285" t="s">
        <v>1443</v>
      </c>
      <c r="H1285" t="str">
        <f t="shared" si="512"/>
        <v>14</v>
      </c>
      <c r="I1285" t="str">
        <f t="shared" si="513"/>
        <v>Aug</v>
      </c>
      <c r="J1285" t="s">
        <v>355</v>
      </c>
      <c r="K1285" t="str">
        <f t="shared" si="514"/>
        <v>19</v>
      </c>
      <c r="L1285" t="str">
        <f t="shared" si="515"/>
        <v>Aug</v>
      </c>
      <c r="M1285">
        <v>5</v>
      </c>
      <c r="N1285">
        <f t="shared" si="516"/>
        <v>5</v>
      </c>
      <c r="O1285">
        <f t="shared" si="517"/>
        <v>0</v>
      </c>
      <c r="P1285">
        <f t="shared" si="518"/>
        <v>0</v>
      </c>
      <c r="Q1285" t="s">
        <v>587</v>
      </c>
      <c r="R1285" t="s">
        <v>63</v>
      </c>
      <c r="S1285">
        <v>2</v>
      </c>
      <c r="T1285">
        <v>2</v>
      </c>
      <c r="U1285" s="2">
        <v>3391.3015596330274</v>
      </c>
      <c r="V1285" s="2">
        <v>678.26031192660548</v>
      </c>
      <c r="W1285" t="s">
        <v>1025</v>
      </c>
      <c r="X1285" t="s">
        <v>3854</v>
      </c>
      <c r="Y1285" t="s">
        <v>3819</v>
      </c>
      <c r="Z1285" t="str">
        <f t="shared" si="520"/>
        <v>Dec</v>
      </c>
      <c r="AA1285" s="6">
        <f t="shared" si="507"/>
        <v>0</v>
      </c>
      <c r="AB1285" s="6">
        <f t="shared" si="507"/>
        <v>0</v>
      </c>
      <c r="AC1285" s="6">
        <f t="shared" si="507"/>
        <v>0</v>
      </c>
      <c r="AD1285" s="6">
        <f t="shared" si="507"/>
        <v>5</v>
      </c>
      <c r="AE1285" s="6">
        <f t="shared" si="507"/>
        <v>0</v>
      </c>
      <c r="AF1285" s="6">
        <f t="shared" si="521"/>
        <v>5</v>
      </c>
      <c r="AG1285" s="6">
        <f t="shared" si="522"/>
        <v>0</v>
      </c>
      <c r="AH1285" s="14" t="str">
        <f>LEFT(X1285,2)&amp;"."&amp;VLOOKUP(MID(X1285,4,3),'Data validation'!$A$1:$B$12,2,FALSE)&amp;".2025"</f>
        <v>31.12.2025</v>
      </c>
      <c r="AI1285">
        <f t="shared" si="523"/>
        <v>53</v>
      </c>
      <c r="AJ1285" t="str">
        <f>H1285&amp;"."&amp;VLOOKUP(I1285,'Data validation'!$A$1:$B$12,2,FALSE)&amp;".2026"</f>
        <v>14.08.2026</v>
      </c>
      <c r="AK1285">
        <f t="shared" si="524"/>
        <v>33</v>
      </c>
      <c r="AL1285" t="e">
        <f>VLOOKUP(E1285,[2]Sheet1!$A:$B,2,FALSE)</f>
        <v>#N/A</v>
      </c>
    </row>
    <row r="1286" spans="1:38" x14ac:dyDescent="0.25">
      <c r="A1286" t="str">
        <f>VLOOKUP(Q1286,'Data validation'!$K$2:$L$50,2,FALSE)</f>
        <v>TO</v>
      </c>
      <c r="B1286">
        <f t="shared" si="509"/>
        <v>0</v>
      </c>
      <c r="C1286">
        <f t="shared" si="510"/>
        <v>4</v>
      </c>
      <c r="D1286">
        <f t="shared" si="511"/>
        <v>3</v>
      </c>
      <c r="E1286">
        <v>9153</v>
      </c>
      <c r="F1286" t="s">
        <v>8448</v>
      </c>
      <c r="G1286" t="s">
        <v>91</v>
      </c>
      <c r="H1286" t="str">
        <f t="shared" si="512"/>
        <v>22</v>
      </c>
      <c r="I1286" t="str">
        <f t="shared" si="513"/>
        <v>Aug</v>
      </c>
      <c r="J1286" t="s">
        <v>131</v>
      </c>
      <c r="K1286" t="str">
        <f t="shared" si="514"/>
        <v>29</v>
      </c>
      <c r="L1286" t="str">
        <f t="shared" si="515"/>
        <v>Aug</v>
      </c>
      <c r="M1286">
        <v>7</v>
      </c>
      <c r="N1286">
        <f t="shared" si="516"/>
        <v>7</v>
      </c>
      <c r="O1286">
        <f t="shared" si="517"/>
        <v>0</v>
      </c>
      <c r="P1286">
        <f t="shared" si="518"/>
        <v>0</v>
      </c>
      <c r="Q1286" t="s">
        <v>116</v>
      </c>
      <c r="R1286" t="s">
        <v>20</v>
      </c>
      <c r="S1286">
        <v>2</v>
      </c>
      <c r="T1286">
        <v>0</v>
      </c>
      <c r="U1286" s="2">
        <f>SUMIFS(Solvex!L:L,Solvex!D:D,'Резервации 2026'!E1286)</f>
        <v>0</v>
      </c>
      <c r="V1286" s="2">
        <f t="shared" ref="V1286:V1287" si="525">+U1286/M1286</f>
        <v>0</v>
      </c>
      <c r="W1286" t="s">
        <v>262</v>
      </c>
      <c r="X1286" t="s">
        <v>3639</v>
      </c>
      <c r="Y1286" t="s">
        <v>3640</v>
      </c>
      <c r="Z1286" t="str">
        <f t="shared" si="520"/>
        <v>Dec</v>
      </c>
      <c r="AA1286" s="6">
        <f t="shared" si="507"/>
        <v>0</v>
      </c>
      <c r="AB1286" s="6">
        <f t="shared" si="507"/>
        <v>0</v>
      </c>
      <c r="AC1286" s="6">
        <f t="shared" si="507"/>
        <v>0</v>
      </c>
      <c r="AD1286" s="6">
        <f t="shared" si="507"/>
        <v>7</v>
      </c>
      <c r="AE1286" s="6">
        <f t="shared" si="507"/>
        <v>0</v>
      </c>
      <c r="AF1286" s="6">
        <f t="shared" si="521"/>
        <v>7</v>
      </c>
      <c r="AG1286" s="6">
        <f t="shared" si="522"/>
        <v>0</v>
      </c>
      <c r="AH1286" s="14" t="str">
        <f>LEFT(X1286,2)&amp;"."&amp;VLOOKUP(MID(X1286,4,3),'Data validation'!$A$1:$B$12,2,FALSE)&amp;".2025"</f>
        <v>22.12.2025</v>
      </c>
      <c r="AI1286">
        <f t="shared" si="523"/>
        <v>52</v>
      </c>
      <c r="AJ1286" t="str">
        <f>H1286&amp;"."&amp;VLOOKUP(I1286,'Data validation'!$A$1:$B$12,2,FALSE)&amp;".2026"</f>
        <v>22.08.2026</v>
      </c>
      <c r="AK1286">
        <f t="shared" si="524"/>
        <v>34</v>
      </c>
      <c r="AL1286" t="str">
        <f>VLOOKUP(E1286,[2]Sheet1!$A:$B,2,FALSE)</f>
        <v>Анулирана</v>
      </c>
    </row>
    <row r="1287" spans="1:38" x14ac:dyDescent="0.25">
      <c r="A1287" t="str">
        <f>VLOOKUP(Q1287,'Data validation'!$K$2:$L$50,2,FALSE)</f>
        <v>TO</v>
      </c>
      <c r="B1287">
        <f t="shared" si="509"/>
        <v>0</v>
      </c>
      <c r="C1287">
        <f t="shared" si="510"/>
        <v>0</v>
      </c>
      <c r="D1287">
        <f t="shared" si="511"/>
        <v>5</v>
      </c>
      <c r="E1287">
        <v>8098</v>
      </c>
      <c r="F1287" t="s">
        <v>8449</v>
      </c>
      <c r="G1287" t="s">
        <v>168</v>
      </c>
      <c r="H1287" t="str">
        <f t="shared" si="512"/>
        <v>18</v>
      </c>
      <c r="I1287" t="str">
        <f t="shared" si="513"/>
        <v>Aug</v>
      </c>
      <c r="J1287" t="s">
        <v>195</v>
      </c>
      <c r="K1287" t="str">
        <f t="shared" si="514"/>
        <v>23</v>
      </c>
      <c r="L1287" t="str">
        <f t="shared" si="515"/>
        <v>Aug</v>
      </c>
      <c r="M1287">
        <v>5</v>
      </c>
      <c r="N1287">
        <f t="shared" si="516"/>
        <v>5</v>
      </c>
      <c r="O1287">
        <f t="shared" si="517"/>
        <v>0</v>
      </c>
      <c r="P1287">
        <f t="shared" si="518"/>
        <v>0</v>
      </c>
      <c r="Q1287" t="s">
        <v>116</v>
      </c>
      <c r="R1287" t="s">
        <v>57</v>
      </c>
      <c r="S1287">
        <v>3</v>
      </c>
      <c r="T1287">
        <v>2</v>
      </c>
      <c r="U1287" s="2">
        <f>SUMIFS(Solvex!L:L,Solvex!D:D,'Резервации 2026'!E1287)</f>
        <v>2624.2349024999999</v>
      </c>
      <c r="V1287" s="2">
        <f t="shared" si="525"/>
        <v>524.84698049999997</v>
      </c>
      <c r="X1287" t="s">
        <v>231</v>
      </c>
      <c r="Y1287" t="s">
        <v>222</v>
      </c>
      <c r="Z1287" t="str">
        <f t="shared" si="520"/>
        <v>Oct</v>
      </c>
      <c r="AA1287" s="6">
        <f t="shared" si="507"/>
        <v>0</v>
      </c>
      <c r="AB1287" s="6">
        <f t="shared" si="507"/>
        <v>0</v>
      </c>
      <c r="AC1287" s="6">
        <f t="shared" si="507"/>
        <v>0</v>
      </c>
      <c r="AD1287" s="6">
        <f t="shared" si="507"/>
        <v>5</v>
      </c>
      <c r="AE1287" s="6">
        <f t="shared" si="507"/>
        <v>0</v>
      </c>
      <c r="AF1287" s="6">
        <f t="shared" si="521"/>
        <v>5</v>
      </c>
      <c r="AG1287" s="6">
        <f t="shared" si="522"/>
        <v>0</v>
      </c>
      <c r="AH1287" s="14" t="str">
        <f>LEFT(X1287,2)&amp;"."&amp;VLOOKUP(MID(X1287,4,3),'Data validation'!$A$1:$B$12,2,FALSE)&amp;".2025"</f>
        <v>29.10.2025</v>
      </c>
      <c r="AI1287">
        <f t="shared" si="523"/>
        <v>44</v>
      </c>
      <c r="AJ1287" t="str">
        <f>H1287&amp;"."&amp;VLOOKUP(I1287,'Data validation'!$A$1:$B$12,2,FALSE)&amp;".2026"</f>
        <v>18.08.2026</v>
      </c>
      <c r="AK1287">
        <f t="shared" si="524"/>
        <v>34</v>
      </c>
      <c r="AL1287" t="e">
        <f>VLOOKUP(E1287,[2]Sheet1!$A:$B,2,FALSE)</f>
        <v>#N/A</v>
      </c>
    </row>
    <row r="1288" spans="1:38" x14ac:dyDescent="0.25">
      <c r="A1288" t="str">
        <f>VLOOKUP(Q1288,'Data validation'!$K$2:$L$50,2,FALSE)</f>
        <v>TO</v>
      </c>
      <c r="B1288">
        <f t="shared" si="509"/>
        <v>0</v>
      </c>
      <c r="C1288">
        <f t="shared" si="510"/>
        <v>0</v>
      </c>
      <c r="D1288">
        <f t="shared" si="511"/>
        <v>6</v>
      </c>
      <c r="E1288">
        <v>8245</v>
      </c>
      <c r="F1288" t="s">
        <v>8450</v>
      </c>
      <c r="G1288" t="s">
        <v>350</v>
      </c>
      <c r="H1288" t="str">
        <f t="shared" si="512"/>
        <v>11</v>
      </c>
      <c r="I1288" t="str">
        <f t="shared" si="513"/>
        <v>Aug</v>
      </c>
      <c r="J1288" t="s">
        <v>60</v>
      </c>
      <c r="K1288" t="str">
        <f t="shared" si="514"/>
        <v>17</v>
      </c>
      <c r="L1288" t="str">
        <f t="shared" si="515"/>
        <v>Aug</v>
      </c>
      <c r="M1288">
        <v>6</v>
      </c>
      <c r="N1288">
        <f t="shared" si="516"/>
        <v>6</v>
      </c>
      <c r="O1288">
        <f t="shared" si="517"/>
        <v>0</v>
      </c>
      <c r="P1288">
        <f t="shared" si="518"/>
        <v>0</v>
      </c>
      <c r="Q1288" t="s">
        <v>81</v>
      </c>
      <c r="R1288" t="s">
        <v>25</v>
      </c>
      <c r="S1288">
        <v>3</v>
      </c>
      <c r="T1288">
        <v>1</v>
      </c>
      <c r="U1288" s="2">
        <f>SUMIFS(SLR!L:L,SLR!D:D,'Резервации 2026'!E1288)</f>
        <v>2249.8303655999998</v>
      </c>
      <c r="V1288" s="2">
        <f>+U1288/M1288</f>
        <v>374.97172759999995</v>
      </c>
      <c r="W1288" t="s">
        <v>262</v>
      </c>
      <c r="X1288" t="s">
        <v>599</v>
      </c>
      <c r="Y1288" t="s">
        <v>596</v>
      </c>
      <c r="Z1288" t="str">
        <f t="shared" si="520"/>
        <v>Nov</v>
      </c>
      <c r="AA1288" s="6">
        <f t="shared" si="507"/>
        <v>0</v>
      </c>
      <c r="AB1288" s="6">
        <f t="shared" si="507"/>
        <v>0</v>
      </c>
      <c r="AC1288" s="6">
        <f t="shared" si="507"/>
        <v>0</v>
      </c>
      <c r="AD1288" s="6">
        <f t="shared" si="507"/>
        <v>6</v>
      </c>
      <c r="AE1288" s="6">
        <f t="shared" si="507"/>
        <v>0</v>
      </c>
      <c r="AF1288" s="6">
        <f t="shared" si="521"/>
        <v>6</v>
      </c>
      <c r="AG1288" s="6">
        <f t="shared" si="522"/>
        <v>0</v>
      </c>
      <c r="AH1288" s="14" t="str">
        <f>LEFT(X1288,2)&amp;"."&amp;VLOOKUP(MID(X1288,4,3),'Data validation'!$A$1:$B$12,2,FALSE)&amp;".2025"</f>
        <v>09.11.2025</v>
      </c>
      <c r="AI1288">
        <f t="shared" si="523"/>
        <v>46</v>
      </c>
      <c r="AJ1288" t="str">
        <f>H1288&amp;"."&amp;VLOOKUP(I1288,'Data validation'!$A$1:$B$12,2,FALSE)&amp;".2026"</f>
        <v>11.08.2026</v>
      </c>
      <c r="AK1288">
        <f t="shared" si="524"/>
        <v>33</v>
      </c>
      <c r="AL1288" t="e">
        <f>VLOOKUP(E1288,[2]Sheet1!$A:$B,2,FALSE)</f>
        <v>#N/A</v>
      </c>
    </row>
    <row r="1289" spans="1:38" x14ac:dyDescent="0.25">
      <c r="A1289" t="str">
        <f>VLOOKUP(Q1289,'Data validation'!$K$2:$L$50,2,FALSE)</f>
        <v>TO</v>
      </c>
      <c r="B1289">
        <f t="shared" si="509"/>
        <v>0</v>
      </c>
      <c r="C1289">
        <f t="shared" si="510"/>
        <v>6</v>
      </c>
      <c r="D1289">
        <f t="shared" si="511"/>
        <v>0</v>
      </c>
      <c r="E1289">
        <v>8661</v>
      </c>
      <c r="F1289" t="s">
        <v>8451</v>
      </c>
      <c r="G1289" t="s">
        <v>238</v>
      </c>
      <c r="H1289" t="str">
        <f t="shared" si="512"/>
        <v>27</v>
      </c>
      <c r="I1289" t="str">
        <f t="shared" si="513"/>
        <v>Aug</v>
      </c>
      <c r="J1289" t="s">
        <v>1614</v>
      </c>
      <c r="K1289" t="str">
        <f t="shared" si="514"/>
        <v>02</v>
      </c>
      <c r="L1289" t="str">
        <f t="shared" si="515"/>
        <v>Sep</v>
      </c>
      <c r="M1289">
        <v>6</v>
      </c>
      <c r="N1289">
        <f t="shared" si="516"/>
        <v>-25</v>
      </c>
      <c r="O1289">
        <f t="shared" si="517"/>
        <v>4</v>
      </c>
      <c r="P1289">
        <f t="shared" si="518"/>
        <v>1</v>
      </c>
      <c r="Q1289" t="s">
        <v>162</v>
      </c>
      <c r="R1289" t="s">
        <v>63</v>
      </c>
      <c r="S1289">
        <v>2</v>
      </c>
      <c r="T1289">
        <v>2</v>
      </c>
      <c r="U1289" s="2">
        <f>SUMIFS(Magelan!L:L,Magelan!D:D,'Резервации 2026'!E1289)</f>
        <v>1781.8002466</v>
      </c>
      <c r="V1289" s="2">
        <f>+U1289/M1289</f>
        <v>296.96670776666667</v>
      </c>
      <c r="X1289" t="s">
        <v>1616</v>
      </c>
      <c r="Y1289" t="s">
        <v>1538</v>
      </c>
      <c r="Z1289" t="str">
        <f t="shared" si="520"/>
        <v>Nov</v>
      </c>
      <c r="AA1289" s="6">
        <f t="shared" si="507"/>
        <v>0</v>
      </c>
      <c r="AB1289" s="6">
        <f t="shared" si="507"/>
        <v>0</v>
      </c>
      <c r="AC1289" s="6">
        <f t="shared" si="507"/>
        <v>0</v>
      </c>
      <c r="AD1289" s="6">
        <f t="shared" si="507"/>
        <v>4</v>
      </c>
      <c r="AE1289" s="6">
        <f t="shared" si="507"/>
        <v>1</v>
      </c>
      <c r="AF1289" s="6">
        <f t="shared" si="521"/>
        <v>5</v>
      </c>
      <c r="AG1289" s="6">
        <f t="shared" si="522"/>
        <v>-1</v>
      </c>
      <c r="AH1289" s="14" t="str">
        <f>LEFT(X1289,2)&amp;"."&amp;VLOOKUP(MID(X1289,4,3),'Data validation'!$A$1:$B$12,2,FALSE)&amp;".2025"</f>
        <v>21.11.2025</v>
      </c>
      <c r="AI1289">
        <f t="shared" si="523"/>
        <v>47</v>
      </c>
      <c r="AJ1289" t="str">
        <f>H1289&amp;"."&amp;VLOOKUP(I1289,'Data validation'!$A$1:$B$12,2,FALSE)&amp;".2026"</f>
        <v>27.08.2026</v>
      </c>
      <c r="AK1289">
        <f t="shared" si="524"/>
        <v>35</v>
      </c>
      <c r="AL1289" t="e">
        <f>VLOOKUP(E1289,[2]Sheet1!$A:$B,2,FALSE)</f>
        <v>#N/A</v>
      </c>
    </row>
    <row r="1290" spans="1:38" x14ac:dyDescent="0.25">
      <c r="A1290" t="str">
        <f>VLOOKUP(Q1290,'Data validation'!$K$2:$L$50,2,FALSE)</f>
        <v>BOOKING</v>
      </c>
      <c r="B1290">
        <f t="shared" si="509"/>
        <v>0</v>
      </c>
      <c r="C1290">
        <f t="shared" si="510"/>
        <v>0</v>
      </c>
      <c r="D1290">
        <f t="shared" si="511"/>
        <v>5</v>
      </c>
      <c r="E1290">
        <v>9224</v>
      </c>
      <c r="F1290" t="s">
        <v>8007</v>
      </c>
      <c r="G1290" t="s">
        <v>543</v>
      </c>
      <c r="H1290" t="str">
        <f t="shared" si="512"/>
        <v>16</v>
      </c>
      <c r="I1290" t="str">
        <f t="shared" si="513"/>
        <v>Aug</v>
      </c>
      <c r="J1290" t="s">
        <v>519</v>
      </c>
      <c r="K1290" t="str">
        <f t="shared" si="514"/>
        <v>21</v>
      </c>
      <c r="L1290" t="str">
        <f t="shared" si="515"/>
        <v>Aug</v>
      </c>
      <c r="M1290">
        <v>5</v>
      </c>
      <c r="N1290">
        <f t="shared" si="516"/>
        <v>5</v>
      </c>
      <c r="O1290">
        <f t="shared" si="517"/>
        <v>0</v>
      </c>
      <c r="P1290">
        <f t="shared" si="518"/>
        <v>0</v>
      </c>
      <c r="Q1290" t="s">
        <v>587</v>
      </c>
      <c r="R1290" t="s">
        <v>63</v>
      </c>
      <c r="S1290">
        <v>1</v>
      </c>
      <c r="T1290">
        <v>2</v>
      </c>
      <c r="U1290" s="2">
        <v>2441.7371229357796</v>
      </c>
      <c r="V1290" s="2">
        <v>488.34742458715596</v>
      </c>
      <c r="X1290" t="s">
        <v>3742</v>
      </c>
      <c r="Y1290" t="s">
        <v>3724</v>
      </c>
      <c r="Z1290" t="str">
        <f t="shared" si="520"/>
        <v>Dec</v>
      </c>
      <c r="AA1290" s="6">
        <f t="shared" si="507"/>
        <v>0</v>
      </c>
      <c r="AB1290" s="6">
        <f t="shared" si="507"/>
        <v>0</v>
      </c>
      <c r="AC1290" s="6">
        <f t="shared" si="507"/>
        <v>0</v>
      </c>
      <c r="AD1290" s="6">
        <f t="shared" si="507"/>
        <v>5</v>
      </c>
      <c r="AE1290" s="6">
        <f t="shared" si="507"/>
        <v>0</v>
      </c>
      <c r="AF1290" s="6">
        <f t="shared" si="521"/>
        <v>5</v>
      </c>
      <c r="AG1290" s="6">
        <f t="shared" si="522"/>
        <v>0</v>
      </c>
      <c r="AH1290" s="14" t="str">
        <f>LEFT(X1290,2)&amp;"."&amp;VLOOKUP(MID(X1290,4,3),'Data validation'!$A$1:$B$12,2,FALSE)&amp;".2025"</f>
        <v>29.12.2025</v>
      </c>
      <c r="AI1290">
        <f t="shared" si="523"/>
        <v>53</v>
      </c>
      <c r="AJ1290" t="str">
        <f>H1290&amp;"."&amp;VLOOKUP(I1290,'Data validation'!$A$1:$B$12,2,FALSE)&amp;".2026"</f>
        <v>16.08.2026</v>
      </c>
      <c r="AK1290">
        <f t="shared" si="524"/>
        <v>34</v>
      </c>
      <c r="AL1290" t="str">
        <f>VLOOKUP(E1290,[2]Sheet1!$A:$B,2,FALSE)</f>
        <v>Анулирана</v>
      </c>
    </row>
    <row r="1291" spans="1:38" x14ac:dyDescent="0.25">
      <c r="A1291" t="str">
        <f>VLOOKUP(Q1291,'Data validation'!$K$2:$L$50,2,FALSE)</f>
        <v>TO</v>
      </c>
      <c r="B1291">
        <f t="shared" si="509"/>
        <v>0</v>
      </c>
      <c r="C1291">
        <f t="shared" si="510"/>
        <v>0</v>
      </c>
      <c r="D1291">
        <f t="shared" si="511"/>
        <v>5</v>
      </c>
      <c r="E1291">
        <v>9237</v>
      </c>
      <c r="F1291" t="s">
        <v>8452</v>
      </c>
      <c r="G1291" t="s">
        <v>60</v>
      </c>
      <c r="H1291" t="str">
        <f t="shared" si="512"/>
        <v>17</v>
      </c>
      <c r="I1291" t="str">
        <f t="shared" si="513"/>
        <v>Aug</v>
      </c>
      <c r="J1291" t="s">
        <v>91</v>
      </c>
      <c r="K1291" t="str">
        <f t="shared" si="514"/>
        <v>22</v>
      </c>
      <c r="L1291" t="str">
        <f t="shared" si="515"/>
        <v>Aug</v>
      </c>
      <c r="M1291">
        <v>5</v>
      </c>
      <c r="N1291">
        <f t="shared" si="516"/>
        <v>5</v>
      </c>
      <c r="O1291">
        <f t="shared" si="517"/>
        <v>0</v>
      </c>
      <c r="P1291">
        <f t="shared" si="518"/>
        <v>0</v>
      </c>
      <c r="Q1291" t="s">
        <v>81</v>
      </c>
      <c r="R1291" t="s">
        <v>63</v>
      </c>
      <c r="S1291">
        <v>2</v>
      </c>
      <c r="T1291">
        <v>2</v>
      </c>
      <c r="U1291" s="2">
        <f>SUMIFS(SLR!L:L,SLR!D:D,'Резервации 2026'!E1291)</f>
        <v>1851.4864694999999</v>
      </c>
      <c r="V1291" s="2">
        <f>+U1291/M1291</f>
        <v>370.2972939</v>
      </c>
      <c r="W1291" t="s">
        <v>262</v>
      </c>
      <c r="X1291" t="s">
        <v>3763</v>
      </c>
      <c r="Y1291" t="s">
        <v>3724</v>
      </c>
      <c r="Z1291" t="str">
        <f t="shared" si="520"/>
        <v>Dec</v>
      </c>
      <c r="AA1291" s="6">
        <f t="shared" si="507"/>
        <v>0</v>
      </c>
      <c r="AB1291" s="6">
        <f t="shared" si="507"/>
        <v>0</v>
      </c>
      <c r="AC1291" s="6">
        <f t="shared" si="507"/>
        <v>0</v>
      </c>
      <c r="AD1291" s="6">
        <f t="shared" si="507"/>
        <v>5</v>
      </c>
      <c r="AE1291" s="6">
        <f t="shared" si="507"/>
        <v>0</v>
      </c>
      <c r="AF1291" s="6">
        <f t="shared" si="521"/>
        <v>5</v>
      </c>
      <c r="AG1291" s="6">
        <f t="shared" si="522"/>
        <v>0</v>
      </c>
      <c r="AH1291" s="14" t="str">
        <f>LEFT(X1291,2)&amp;"."&amp;VLOOKUP(MID(X1291,4,3),'Data validation'!$A$1:$B$12,2,FALSE)&amp;".2025"</f>
        <v>29.12.2025</v>
      </c>
      <c r="AI1291">
        <f t="shared" si="523"/>
        <v>53</v>
      </c>
      <c r="AJ1291" t="str">
        <f>H1291&amp;"."&amp;VLOOKUP(I1291,'Data validation'!$A$1:$B$12,2,FALSE)&amp;".2026"</f>
        <v>17.08.2026</v>
      </c>
      <c r="AK1291">
        <f t="shared" si="524"/>
        <v>34</v>
      </c>
      <c r="AL1291" t="e">
        <f>VLOOKUP(E1291,[2]Sheet1!$A:$B,2,FALSE)</f>
        <v>#N/A</v>
      </c>
    </row>
    <row r="1292" spans="1:38" x14ac:dyDescent="0.25">
      <c r="A1292" t="str">
        <f>VLOOKUP(Q1292,'Data validation'!$K$2:$L$50,2,FALSE)</f>
        <v>TO</v>
      </c>
      <c r="B1292">
        <f t="shared" si="509"/>
        <v>0</v>
      </c>
      <c r="C1292">
        <f t="shared" si="510"/>
        <v>4</v>
      </c>
      <c r="D1292">
        <f t="shared" si="511"/>
        <v>1</v>
      </c>
      <c r="E1292">
        <v>8993</v>
      </c>
      <c r="F1292" t="s">
        <v>8453</v>
      </c>
      <c r="G1292" t="s">
        <v>53</v>
      </c>
      <c r="H1292" t="str">
        <f t="shared" si="512"/>
        <v>24</v>
      </c>
      <c r="I1292" t="str">
        <f t="shared" si="513"/>
        <v>Aug</v>
      </c>
      <c r="J1292" t="s">
        <v>131</v>
      </c>
      <c r="K1292" t="str">
        <f t="shared" si="514"/>
        <v>29</v>
      </c>
      <c r="L1292" t="str">
        <f t="shared" si="515"/>
        <v>Aug</v>
      </c>
      <c r="M1292">
        <v>5</v>
      </c>
      <c r="N1292">
        <f t="shared" si="516"/>
        <v>5</v>
      </c>
      <c r="O1292">
        <f t="shared" si="517"/>
        <v>0</v>
      </c>
      <c r="P1292">
        <f t="shared" si="518"/>
        <v>0</v>
      </c>
      <c r="Q1292" t="s">
        <v>56</v>
      </c>
      <c r="R1292" t="s">
        <v>20</v>
      </c>
      <c r="S1292">
        <v>2</v>
      </c>
      <c r="T1292">
        <v>1</v>
      </c>
      <c r="U1292" s="2">
        <f>SUMIFS(Novoton!L:L,Novoton!D:D,'Резервации 2026'!E1292)</f>
        <v>1341.3082139999999</v>
      </c>
      <c r="V1292" s="2">
        <f>+U1292/M1292</f>
        <v>268.2616428</v>
      </c>
      <c r="X1292" t="s">
        <v>3118</v>
      </c>
      <c r="Y1292" t="s">
        <v>3216</v>
      </c>
      <c r="Z1292" t="str">
        <f t="shared" si="520"/>
        <v>Dec</v>
      </c>
      <c r="AA1292" s="6">
        <f t="shared" si="507"/>
        <v>0</v>
      </c>
      <c r="AB1292" s="6">
        <f t="shared" si="507"/>
        <v>0</v>
      </c>
      <c r="AC1292" s="6">
        <f t="shared" si="507"/>
        <v>0</v>
      </c>
      <c r="AD1292" s="6">
        <f t="shared" si="507"/>
        <v>5</v>
      </c>
      <c r="AE1292" s="6">
        <f t="shared" si="507"/>
        <v>0</v>
      </c>
      <c r="AF1292" s="6">
        <f t="shared" si="521"/>
        <v>5</v>
      </c>
      <c r="AG1292" s="6">
        <f t="shared" si="522"/>
        <v>0</v>
      </c>
      <c r="AH1292" s="14" t="str">
        <f>LEFT(X1292,2)&amp;"."&amp;VLOOKUP(MID(X1292,4,3),'Data validation'!$A$1:$B$12,2,FALSE)&amp;".2025"</f>
        <v>02.12.2025</v>
      </c>
      <c r="AI1292">
        <f t="shared" si="523"/>
        <v>49</v>
      </c>
      <c r="AJ1292" t="str">
        <f>H1292&amp;"."&amp;VLOOKUP(I1292,'Data validation'!$A$1:$B$12,2,FALSE)&amp;".2026"</f>
        <v>24.08.2026</v>
      </c>
      <c r="AK1292">
        <f t="shared" si="524"/>
        <v>35</v>
      </c>
      <c r="AL1292" t="e">
        <f>VLOOKUP(E1292,[2]Sheet1!$A:$B,2,FALSE)</f>
        <v>#N/A</v>
      </c>
    </row>
    <row r="1293" spans="1:38" x14ac:dyDescent="0.25">
      <c r="A1293" t="str">
        <f>VLOOKUP(Q1293,'Data validation'!$K$2:$L$50,2,FALSE)</f>
        <v>BOOKING</v>
      </c>
      <c r="B1293">
        <f t="shared" si="509"/>
        <v>0</v>
      </c>
      <c r="C1293">
        <f t="shared" si="510"/>
        <v>0</v>
      </c>
      <c r="D1293">
        <f t="shared" si="511"/>
        <v>5</v>
      </c>
      <c r="E1293">
        <v>8999</v>
      </c>
      <c r="F1293" t="s">
        <v>8377</v>
      </c>
      <c r="G1293" t="s">
        <v>646</v>
      </c>
      <c r="H1293" t="str">
        <f t="shared" si="512"/>
        <v>07</v>
      </c>
      <c r="I1293" t="str">
        <f t="shared" si="513"/>
        <v>Aug</v>
      </c>
      <c r="J1293" t="s">
        <v>354</v>
      </c>
      <c r="K1293" t="str">
        <f t="shared" si="514"/>
        <v>12</v>
      </c>
      <c r="L1293" t="str">
        <f t="shared" si="515"/>
        <v>Aug</v>
      </c>
      <c r="M1293">
        <v>5</v>
      </c>
      <c r="N1293">
        <f t="shared" si="516"/>
        <v>5</v>
      </c>
      <c r="O1293">
        <f t="shared" si="517"/>
        <v>0</v>
      </c>
      <c r="P1293">
        <f t="shared" si="518"/>
        <v>0</v>
      </c>
      <c r="Q1293" t="s">
        <v>587</v>
      </c>
      <c r="R1293" t="s">
        <v>17</v>
      </c>
      <c r="S1293">
        <v>1</v>
      </c>
      <c r="T1293">
        <v>1</v>
      </c>
      <c r="U1293" s="2">
        <v>2383.6005247706421</v>
      </c>
      <c r="V1293" s="2">
        <v>476.72010495412843</v>
      </c>
      <c r="X1293" t="s">
        <v>3125</v>
      </c>
      <c r="Y1293" t="s">
        <v>3216</v>
      </c>
      <c r="Z1293" t="str">
        <f t="shared" si="520"/>
        <v>Dec</v>
      </c>
      <c r="AA1293" s="6">
        <f t="shared" si="507"/>
        <v>0</v>
      </c>
      <c r="AB1293" s="6">
        <f t="shared" si="507"/>
        <v>0</v>
      </c>
      <c r="AC1293" s="6">
        <f t="shared" si="507"/>
        <v>0</v>
      </c>
      <c r="AD1293" s="6">
        <f t="shared" si="507"/>
        <v>5</v>
      </c>
      <c r="AE1293" s="6">
        <f t="shared" si="507"/>
        <v>0</v>
      </c>
      <c r="AF1293" s="6">
        <f t="shared" si="521"/>
        <v>5</v>
      </c>
      <c r="AG1293" s="6">
        <f t="shared" si="522"/>
        <v>0</v>
      </c>
      <c r="AH1293" s="14" t="str">
        <f>LEFT(X1293,2)&amp;"."&amp;VLOOKUP(MID(X1293,4,3),'Data validation'!$A$1:$B$12,2,FALSE)&amp;".2025"</f>
        <v>02.12.2025</v>
      </c>
      <c r="AI1293">
        <f t="shared" si="523"/>
        <v>49</v>
      </c>
      <c r="AJ1293" t="str">
        <f>H1293&amp;"."&amp;VLOOKUP(I1293,'Data validation'!$A$1:$B$12,2,FALSE)&amp;".2026"</f>
        <v>07.08.2026</v>
      </c>
      <c r="AK1293">
        <f t="shared" si="524"/>
        <v>32</v>
      </c>
      <c r="AL1293" t="str">
        <f>VLOOKUP(E1293,[2]Sheet1!$A:$B,2,FALSE)</f>
        <v>Анулирана</v>
      </c>
    </row>
    <row r="1294" spans="1:38" x14ac:dyDescent="0.25">
      <c r="A1294" t="str">
        <f>VLOOKUP(Q1294,'Data validation'!$K$2:$L$50,2,FALSE)</f>
        <v>TO</v>
      </c>
      <c r="B1294">
        <f t="shared" si="509"/>
        <v>0</v>
      </c>
      <c r="C1294">
        <f t="shared" si="510"/>
        <v>0</v>
      </c>
      <c r="D1294">
        <f t="shared" si="511"/>
        <v>5</v>
      </c>
      <c r="E1294">
        <v>8337</v>
      </c>
      <c r="F1294" t="s">
        <v>8454</v>
      </c>
      <c r="G1294" t="s">
        <v>475</v>
      </c>
      <c r="H1294" t="str">
        <f t="shared" si="512"/>
        <v>13</v>
      </c>
      <c r="I1294" t="str">
        <f t="shared" si="513"/>
        <v>Aug</v>
      </c>
      <c r="J1294" t="s">
        <v>168</v>
      </c>
      <c r="K1294" t="str">
        <f t="shared" si="514"/>
        <v>18</v>
      </c>
      <c r="L1294" t="str">
        <f t="shared" si="515"/>
        <v>Aug</v>
      </c>
      <c r="M1294">
        <v>5</v>
      </c>
      <c r="N1294">
        <f t="shared" si="516"/>
        <v>5</v>
      </c>
      <c r="O1294">
        <f t="shared" si="517"/>
        <v>0</v>
      </c>
      <c r="P1294">
        <f t="shared" si="518"/>
        <v>0</v>
      </c>
      <c r="Q1294" t="s">
        <v>81</v>
      </c>
      <c r="R1294" t="s">
        <v>17</v>
      </c>
      <c r="S1294">
        <v>3</v>
      </c>
      <c r="T1294">
        <v>0</v>
      </c>
      <c r="U1294" s="2">
        <f>SUMIFS(SLR!L:L,SLR!D:D,'Резервации 2026'!E1294)</f>
        <v>1802.1995535000001</v>
      </c>
      <c r="V1294" s="2">
        <f>+U1294/M1294</f>
        <v>360.43991070000004</v>
      </c>
      <c r="W1294" t="s">
        <v>262</v>
      </c>
      <c r="X1294" t="s">
        <v>820</v>
      </c>
      <c r="Y1294" t="s">
        <v>768</v>
      </c>
      <c r="Z1294" t="str">
        <f t="shared" si="520"/>
        <v>Nov</v>
      </c>
      <c r="AA1294" s="6">
        <f t="shared" si="507"/>
        <v>0</v>
      </c>
      <c r="AB1294" s="6">
        <f t="shared" si="507"/>
        <v>0</v>
      </c>
      <c r="AC1294" s="6">
        <f t="shared" si="507"/>
        <v>0</v>
      </c>
      <c r="AD1294" s="6">
        <f t="shared" si="507"/>
        <v>5</v>
      </c>
      <c r="AE1294" s="6">
        <f t="shared" si="507"/>
        <v>0</v>
      </c>
      <c r="AF1294" s="6">
        <f t="shared" si="521"/>
        <v>5</v>
      </c>
      <c r="AG1294" s="6">
        <f t="shared" si="522"/>
        <v>0</v>
      </c>
      <c r="AH1294" s="14" t="str">
        <f>LEFT(X1294,2)&amp;"."&amp;VLOOKUP(MID(X1294,4,3),'Data validation'!$A$1:$B$12,2,FALSE)&amp;".2025"</f>
        <v>11.11.2025</v>
      </c>
      <c r="AI1294">
        <f t="shared" si="523"/>
        <v>46</v>
      </c>
      <c r="AJ1294" t="str">
        <f>H1294&amp;"."&amp;VLOOKUP(I1294,'Data validation'!$A$1:$B$12,2,FALSE)&amp;".2026"</f>
        <v>13.08.2026</v>
      </c>
      <c r="AK1294">
        <f t="shared" si="524"/>
        <v>33</v>
      </c>
      <c r="AL1294" t="e">
        <f>VLOOKUP(E1294,[2]Sheet1!$A:$B,2,FALSE)</f>
        <v>#N/A</v>
      </c>
    </row>
    <row r="1295" spans="1:38" x14ac:dyDescent="0.25">
      <c r="A1295" t="str">
        <f>VLOOKUP(Q1295,'Data validation'!$K$2:$L$50,2,FALSE)</f>
        <v>BOOKING</v>
      </c>
      <c r="B1295">
        <f t="shared" si="509"/>
        <v>0</v>
      </c>
      <c r="C1295">
        <f t="shared" si="510"/>
        <v>5</v>
      </c>
      <c r="D1295">
        <f t="shared" si="511"/>
        <v>1</v>
      </c>
      <c r="E1295">
        <v>9078</v>
      </c>
      <c r="F1295" t="s">
        <v>8455</v>
      </c>
      <c r="G1295" t="s">
        <v>53</v>
      </c>
      <c r="H1295" t="str">
        <f t="shared" si="512"/>
        <v>24</v>
      </c>
      <c r="I1295" t="str">
        <f t="shared" si="513"/>
        <v>Aug</v>
      </c>
      <c r="J1295" t="s">
        <v>54</v>
      </c>
      <c r="K1295" t="str">
        <f t="shared" si="514"/>
        <v>30</v>
      </c>
      <c r="L1295" t="str">
        <f t="shared" si="515"/>
        <v>Aug</v>
      </c>
      <c r="M1295">
        <v>6</v>
      </c>
      <c r="N1295">
        <f t="shared" si="516"/>
        <v>6</v>
      </c>
      <c r="O1295">
        <f t="shared" si="517"/>
        <v>0</v>
      </c>
      <c r="P1295">
        <f t="shared" si="518"/>
        <v>0</v>
      </c>
      <c r="Q1295" t="s">
        <v>587</v>
      </c>
      <c r="R1295" t="s">
        <v>57</v>
      </c>
      <c r="S1295">
        <v>2</v>
      </c>
      <c r="T1295">
        <v>3</v>
      </c>
      <c r="U1295" s="2">
        <v>4717.7849411009174</v>
      </c>
      <c r="V1295" s="2">
        <v>786.29749018348616</v>
      </c>
      <c r="W1295" t="s">
        <v>1025</v>
      </c>
      <c r="X1295" t="s">
        <v>3434</v>
      </c>
      <c r="Y1295" t="s">
        <v>3432</v>
      </c>
      <c r="Z1295" t="str">
        <f t="shared" si="520"/>
        <v>Dec</v>
      </c>
      <c r="AA1295" s="6">
        <f t="shared" si="507"/>
        <v>0</v>
      </c>
      <c r="AB1295" s="6">
        <f t="shared" si="507"/>
        <v>0</v>
      </c>
      <c r="AC1295" s="6">
        <f t="shared" si="507"/>
        <v>0</v>
      </c>
      <c r="AD1295" s="6">
        <f t="shared" si="507"/>
        <v>6</v>
      </c>
      <c r="AE1295" s="6">
        <f t="shared" si="507"/>
        <v>0</v>
      </c>
      <c r="AF1295" s="6">
        <f t="shared" si="521"/>
        <v>6</v>
      </c>
      <c r="AG1295" s="6">
        <f t="shared" si="522"/>
        <v>0</v>
      </c>
      <c r="AH1295" s="14" t="str">
        <f>LEFT(X1295,2)&amp;"."&amp;VLOOKUP(MID(X1295,4,3),'Data validation'!$A$1:$B$12,2,FALSE)&amp;".2025"</f>
        <v>11.12.2025</v>
      </c>
      <c r="AI1295">
        <f t="shared" si="523"/>
        <v>50</v>
      </c>
      <c r="AJ1295" t="str">
        <f>H1295&amp;"."&amp;VLOOKUP(I1295,'Data validation'!$A$1:$B$12,2,FALSE)&amp;".2026"</f>
        <v>24.08.2026</v>
      </c>
      <c r="AK1295">
        <f t="shared" si="524"/>
        <v>35</v>
      </c>
      <c r="AL1295" t="str">
        <f>VLOOKUP(E1295,[2]Sheet1!$A:$B,2,FALSE)</f>
        <v>Анулирана</v>
      </c>
    </row>
    <row r="1296" spans="1:38" x14ac:dyDescent="0.25">
      <c r="A1296" t="str">
        <f>VLOOKUP(Q1296,'Data validation'!$K$2:$L$50,2,FALSE)</f>
        <v>TO</v>
      </c>
      <c r="B1296">
        <f t="shared" si="509"/>
        <v>0</v>
      </c>
      <c r="C1296">
        <f t="shared" si="510"/>
        <v>0</v>
      </c>
      <c r="D1296">
        <f t="shared" si="511"/>
        <v>6</v>
      </c>
      <c r="E1296">
        <v>9228</v>
      </c>
      <c r="F1296" t="s">
        <v>8456</v>
      </c>
      <c r="G1296" t="s">
        <v>160</v>
      </c>
      <c r="H1296" t="str">
        <f t="shared" si="512"/>
        <v>04</v>
      </c>
      <c r="I1296" t="str">
        <f t="shared" si="513"/>
        <v>Aug</v>
      </c>
      <c r="J1296" t="s">
        <v>326</v>
      </c>
      <c r="K1296" t="str">
        <f t="shared" si="514"/>
        <v>10</v>
      </c>
      <c r="L1296" t="str">
        <f t="shared" si="515"/>
        <v>Aug</v>
      </c>
      <c r="M1296">
        <v>6</v>
      </c>
      <c r="N1296">
        <f t="shared" si="516"/>
        <v>6</v>
      </c>
      <c r="O1296">
        <f t="shared" si="517"/>
        <v>0</v>
      </c>
      <c r="P1296">
        <f t="shared" si="518"/>
        <v>0</v>
      </c>
      <c r="Q1296" t="s">
        <v>162</v>
      </c>
      <c r="R1296" t="s">
        <v>17</v>
      </c>
      <c r="S1296">
        <v>3</v>
      </c>
      <c r="T1296">
        <v>1</v>
      </c>
      <c r="U1296" s="2">
        <f>SUMIFS(Magelan!L:L,Magelan!D:D,'Резервации 2026'!E1296)</f>
        <v>2342.7714071999999</v>
      </c>
      <c r="V1296" s="2">
        <f>+U1296/M1296</f>
        <v>390.4619012</v>
      </c>
      <c r="W1296" t="s">
        <v>262</v>
      </c>
      <c r="X1296" t="s">
        <v>3748</v>
      </c>
      <c r="Y1296" t="s">
        <v>3724</v>
      </c>
      <c r="Z1296" t="str">
        <f t="shared" si="520"/>
        <v>Dec</v>
      </c>
      <c r="AA1296" s="6">
        <f t="shared" si="507"/>
        <v>0</v>
      </c>
      <c r="AB1296" s="6">
        <f t="shared" si="507"/>
        <v>0</v>
      </c>
      <c r="AC1296" s="6">
        <f t="shared" si="507"/>
        <v>0</v>
      </c>
      <c r="AD1296" s="6">
        <f t="shared" si="507"/>
        <v>6</v>
      </c>
      <c r="AE1296" s="6">
        <f t="shared" si="507"/>
        <v>0</v>
      </c>
      <c r="AF1296" s="6">
        <f t="shared" si="521"/>
        <v>6</v>
      </c>
      <c r="AG1296" s="6">
        <f t="shared" si="522"/>
        <v>0</v>
      </c>
      <c r="AH1296" s="14" t="str">
        <f>LEFT(X1296,2)&amp;"."&amp;VLOOKUP(MID(X1296,4,3),'Data validation'!$A$1:$B$12,2,FALSE)&amp;".2025"</f>
        <v>29.12.2025</v>
      </c>
      <c r="AI1296">
        <f t="shared" si="523"/>
        <v>53</v>
      </c>
      <c r="AJ1296" t="str">
        <f>H1296&amp;"."&amp;VLOOKUP(I1296,'Data validation'!$A$1:$B$12,2,FALSE)&amp;".2026"</f>
        <v>04.08.2026</v>
      </c>
      <c r="AK1296">
        <f t="shared" si="524"/>
        <v>32</v>
      </c>
      <c r="AL1296" t="e">
        <f>VLOOKUP(E1296,[2]Sheet1!$A:$B,2,FALSE)</f>
        <v>#N/A</v>
      </c>
    </row>
    <row r="1297" spans="1:38" x14ac:dyDescent="0.25">
      <c r="A1297" t="str">
        <f>VLOOKUP(Q1297,'Data validation'!$K$2:$L$50,2,FALSE)</f>
        <v>TO</v>
      </c>
      <c r="B1297">
        <f t="shared" si="509"/>
        <v>0</v>
      </c>
      <c r="C1297">
        <f t="shared" si="510"/>
        <v>0</v>
      </c>
      <c r="D1297">
        <f t="shared" si="511"/>
        <v>6</v>
      </c>
      <c r="E1297">
        <v>8354</v>
      </c>
      <c r="F1297" t="s">
        <v>8457</v>
      </c>
      <c r="G1297" t="s">
        <v>78</v>
      </c>
      <c r="H1297" t="str">
        <f t="shared" si="512"/>
        <v>02</v>
      </c>
      <c r="I1297" t="str">
        <f t="shared" si="513"/>
        <v>Aug</v>
      </c>
      <c r="J1297" t="s">
        <v>259</v>
      </c>
      <c r="K1297" t="str">
        <f t="shared" si="514"/>
        <v>08</v>
      </c>
      <c r="L1297" t="str">
        <f t="shared" si="515"/>
        <v>Aug</v>
      </c>
      <c r="M1297">
        <v>6</v>
      </c>
      <c r="N1297">
        <f t="shared" si="516"/>
        <v>6</v>
      </c>
      <c r="O1297">
        <f t="shared" si="517"/>
        <v>0</v>
      </c>
      <c r="P1297">
        <f t="shared" si="518"/>
        <v>0</v>
      </c>
      <c r="Q1297" t="s">
        <v>81</v>
      </c>
      <c r="R1297" t="s">
        <v>48</v>
      </c>
      <c r="S1297">
        <v>2</v>
      </c>
      <c r="T1297">
        <v>1</v>
      </c>
      <c r="U1297" s="2">
        <f>SUMIFS(SLR!L:L,SLR!D:D,'Резервации 2026'!E1297)</f>
        <v>1860.3463793999999</v>
      </c>
      <c r="V1297" s="2">
        <f t="shared" ref="V1297:V1299" si="526">+U1297/M1297</f>
        <v>310.05772989999997</v>
      </c>
      <c r="W1297" t="s">
        <v>262</v>
      </c>
      <c r="X1297" t="s">
        <v>874</v>
      </c>
      <c r="Y1297" t="s">
        <v>768</v>
      </c>
      <c r="Z1297" t="str">
        <f t="shared" si="520"/>
        <v>Nov</v>
      </c>
      <c r="AA1297" s="6">
        <f t="shared" si="507"/>
        <v>0</v>
      </c>
      <c r="AB1297" s="6">
        <f t="shared" si="507"/>
        <v>0</v>
      </c>
      <c r="AC1297" s="6">
        <f t="shared" si="507"/>
        <v>0</v>
      </c>
      <c r="AD1297" s="6">
        <f t="shared" si="507"/>
        <v>6</v>
      </c>
      <c r="AE1297" s="6">
        <f t="shared" si="507"/>
        <v>0</v>
      </c>
      <c r="AF1297" s="6">
        <f t="shared" si="521"/>
        <v>6</v>
      </c>
      <c r="AG1297" s="6">
        <f t="shared" si="522"/>
        <v>0</v>
      </c>
      <c r="AH1297" s="14" t="str">
        <f>LEFT(X1297,2)&amp;"."&amp;VLOOKUP(MID(X1297,4,3),'Data validation'!$A$1:$B$12,2,FALSE)&amp;".2025"</f>
        <v>11.11.2025</v>
      </c>
      <c r="AI1297">
        <f t="shared" si="523"/>
        <v>46</v>
      </c>
      <c r="AJ1297" t="str">
        <f>H1297&amp;"."&amp;VLOOKUP(I1297,'Data validation'!$A$1:$B$12,2,FALSE)&amp;".2026"</f>
        <v>02.08.2026</v>
      </c>
      <c r="AK1297">
        <f t="shared" si="524"/>
        <v>32</v>
      </c>
      <c r="AL1297" t="e">
        <f>VLOOKUP(E1297,[2]Sheet1!$A:$B,2,FALSE)</f>
        <v>#N/A</v>
      </c>
    </row>
    <row r="1298" spans="1:38" x14ac:dyDescent="0.25">
      <c r="A1298" t="str">
        <f>VLOOKUP(Q1298,'Data validation'!$K$2:$L$50,2,FALSE)</f>
        <v>TO</v>
      </c>
      <c r="B1298">
        <f t="shared" si="509"/>
        <v>0</v>
      </c>
      <c r="C1298">
        <f t="shared" si="510"/>
        <v>5</v>
      </c>
      <c r="D1298">
        <f t="shared" si="511"/>
        <v>0</v>
      </c>
      <c r="E1298">
        <v>8612</v>
      </c>
      <c r="F1298" t="s">
        <v>8458</v>
      </c>
      <c r="G1298" t="s">
        <v>238</v>
      </c>
      <c r="H1298" t="str">
        <f t="shared" si="512"/>
        <v>27</v>
      </c>
      <c r="I1298" t="str">
        <f t="shared" si="513"/>
        <v>Aug</v>
      </c>
      <c r="J1298" t="s">
        <v>213</v>
      </c>
      <c r="K1298" t="str">
        <f t="shared" si="514"/>
        <v>01</v>
      </c>
      <c r="L1298" t="str">
        <f t="shared" si="515"/>
        <v>Sep</v>
      </c>
      <c r="M1298">
        <v>5</v>
      </c>
      <c r="N1298">
        <f t="shared" si="516"/>
        <v>-26</v>
      </c>
      <c r="O1298">
        <f t="shared" si="517"/>
        <v>4</v>
      </c>
      <c r="P1298">
        <f t="shared" si="518"/>
        <v>0</v>
      </c>
      <c r="Q1298" t="s">
        <v>81</v>
      </c>
      <c r="R1298" t="s">
        <v>57</v>
      </c>
      <c r="S1298">
        <v>4</v>
      </c>
      <c r="T1298">
        <v>2</v>
      </c>
      <c r="U1298" s="2">
        <f>SUMIFS(SLR!L:L,SLR!D:D,'Резервации 2026'!E1298)</f>
        <v>2368.5492466000001</v>
      </c>
      <c r="V1298" s="2">
        <f t="shared" si="526"/>
        <v>473.70984931999999</v>
      </c>
      <c r="W1298" t="s">
        <v>262</v>
      </c>
      <c r="X1298" t="s">
        <v>1502</v>
      </c>
      <c r="Y1298" t="s">
        <v>1484</v>
      </c>
      <c r="Z1298" t="str">
        <f t="shared" si="520"/>
        <v>Nov</v>
      </c>
      <c r="AA1298" s="6">
        <f t="shared" si="507"/>
        <v>0</v>
      </c>
      <c r="AB1298" s="6">
        <f t="shared" si="507"/>
        <v>0</v>
      </c>
      <c r="AC1298" s="6">
        <f t="shared" si="507"/>
        <v>0</v>
      </c>
      <c r="AD1298" s="6">
        <f t="shared" si="507"/>
        <v>4</v>
      </c>
      <c r="AE1298" s="6">
        <f t="shared" si="507"/>
        <v>0</v>
      </c>
      <c r="AF1298" s="6">
        <f t="shared" si="521"/>
        <v>4</v>
      </c>
      <c r="AG1298" s="6">
        <f t="shared" si="522"/>
        <v>-1</v>
      </c>
      <c r="AH1298" s="14" t="str">
        <f>LEFT(X1298,2)&amp;"."&amp;VLOOKUP(MID(X1298,4,3),'Data validation'!$A$1:$B$12,2,FALSE)&amp;".2025"</f>
        <v>19.11.2025</v>
      </c>
      <c r="AI1298">
        <f t="shared" si="523"/>
        <v>47</v>
      </c>
      <c r="AJ1298" t="str">
        <f>H1298&amp;"."&amp;VLOOKUP(I1298,'Data validation'!$A$1:$B$12,2,FALSE)&amp;".2026"</f>
        <v>27.08.2026</v>
      </c>
      <c r="AK1298">
        <f t="shared" si="524"/>
        <v>35</v>
      </c>
      <c r="AL1298" t="e">
        <f>VLOOKUP(E1298,[2]Sheet1!$A:$B,2,FALSE)</f>
        <v>#N/A</v>
      </c>
    </row>
    <row r="1299" spans="1:38" x14ac:dyDescent="0.25">
      <c r="A1299" t="str">
        <f>VLOOKUP(Q1299,'Data validation'!$K$2:$L$50,2,FALSE)</f>
        <v>TO</v>
      </c>
      <c r="B1299">
        <f t="shared" si="509"/>
        <v>0</v>
      </c>
      <c r="C1299">
        <f t="shared" si="510"/>
        <v>0</v>
      </c>
      <c r="D1299">
        <f t="shared" si="511"/>
        <v>6</v>
      </c>
      <c r="E1299">
        <v>8409</v>
      </c>
      <c r="F1299" t="s">
        <v>8459</v>
      </c>
      <c r="G1299" t="s">
        <v>350</v>
      </c>
      <c r="H1299" t="str">
        <f t="shared" si="512"/>
        <v>11</v>
      </c>
      <c r="I1299" t="str">
        <f t="shared" si="513"/>
        <v>Aug</v>
      </c>
      <c r="J1299" t="s">
        <v>60</v>
      </c>
      <c r="K1299" t="str">
        <f t="shared" si="514"/>
        <v>17</v>
      </c>
      <c r="L1299" t="str">
        <f t="shared" si="515"/>
        <v>Aug</v>
      </c>
      <c r="M1299">
        <v>6</v>
      </c>
      <c r="N1299">
        <f t="shared" si="516"/>
        <v>6</v>
      </c>
      <c r="O1299">
        <f t="shared" si="517"/>
        <v>0</v>
      </c>
      <c r="P1299">
        <f t="shared" si="518"/>
        <v>0</v>
      </c>
      <c r="Q1299" t="s">
        <v>81</v>
      </c>
      <c r="R1299" t="s">
        <v>25</v>
      </c>
      <c r="S1299">
        <v>2</v>
      </c>
      <c r="T1299">
        <v>2</v>
      </c>
      <c r="U1299" s="2">
        <f>SUMIFS(SLR!L:L,SLR!D:D,'Резервации 2026'!E1299)</f>
        <v>2083.1936495999998</v>
      </c>
      <c r="V1299" s="2">
        <f t="shared" si="526"/>
        <v>347.19894159999996</v>
      </c>
      <c r="W1299" t="s">
        <v>262</v>
      </c>
      <c r="X1299" t="s">
        <v>1001</v>
      </c>
      <c r="Y1299" t="s">
        <v>953</v>
      </c>
      <c r="Z1299" t="str">
        <f t="shared" si="520"/>
        <v>Nov</v>
      </c>
      <c r="AA1299" s="6">
        <f t="shared" si="507"/>
        <v>0</v>
      </c>
      <c r="AB1299" s="6">
        <f t="shared" si="507"/>
        <v>0</v>
      </c>
      <c r="AC1299" s="6">
        <f t="shared" si="507"/>
        <v>0</v>
      </c>
      <c r="AD1299" s="6">
        <f t="shared" si="507"/>
        <v>6</v>
      </c>
      <c r="AE1299" s="6">
        <f t="shared" si="507"/>
        <v>0</v>
      </c>
      <c r="AF1299" s="6">
        <f t="shared" si="521"/>
        <v>6</v>
      </c>
      <c r="AG1299" s="6">
        <f t="shared" si="522"/>
        <v>0</v>
      </c>
      <c r="AH1299" s="14" t="str">
        <f>LEFT(X1299,2)&amp;"."&amp;VLOOKUP(MID(X1299,4,3),'Data validation'!$A$1:$B$12,2,FALSE)&amp;".2025"</f>
        <v>12.11.2025</v>
      </c>
      <c r="AI1299">
        <f t="shared" si="523"/>
        <v>46</v>
      </c>
      <c r="AJ1299" t="str">
        <f>H1299&amp;"."&amp;VLOOKUP(I1299,'Data validation'!$A$1:$B$12,2,FALSE)&amp;".2026"</f>
        <v>11.08.2026</v>
      </c>
      <c r="AK1299">
        <f t="shared" si="524"/>
        <v>33</v>
      </c>
      <c r="AL1299" t="e">
        <f>VLOOKUP(E1299,[2]Sheet1!$A:$B,2,FALSE)</f>
        <v>#N/A</v>
      </c>
    </row>
    <row r="1300" spans="1:38" x14ac:dyDescent="0.25">
      <c r="A1300" t="str">
        <f>VLOOKUP(Q1300,'Data validation'!$K$2:$L$50,2,FALSE)</f>
        <v>TOPOLA SKIES</v>
      </c>
      <c r="B1300">
        <f t="shared" si="509"/>
        <v>0</v>
      </c>
      <c r="C1300">
        <f t="shared" si="510"/>
        <v>0</v>
      </c>
      <c r="D1300">
        <f t="shared" si="511"/>
        <v>5</v>
      </c>
      <c r="E1300">
        <v>8426</v>
      </c>
      <c r="F1300" t="s">
        <v>8460</v>
      </c>
      <c r="G1300" t="s">
        <v>135</v>
      </c>
      <c r="H1300" t="str">
        <f t="shared" si="512"/>
        <v>01</v>
      </c>
      <c r="I1300" t="str">
        <f t="shared" si="513"/>
        <v>Aug</v>
      </c>
      <c r="J1300" t="s">
        <v>136</v>
      </c>
      <c r="K1300" t="str">
        <f t="shared" si="514"/>
        <v>06</v>
      </c>
      <c r="L1300" t="str">
        <f t="shared" si="515"/>
        <v>Aug</v>
      </c>
      <c r="M1300">
        <v>5</v>
      </c>
      <c r="N1300">
        <f t="shared" si="516"/>
        <v>5</v>
      </c>
      <c r="O1300">
        <f t="shared" si="517"/>
        <v>0</v>
      </c>
      <c r="P1300">
        <f t="shared" si="518"/>
        <v>0</v>
      </c>
      <c r="Q1300" t="s">
        <v>35</v>
      </c>
      <c r="R1300" t="s">
        <v>63</v>
      </c>
      <c r="S1300">
        <v>2</v>
      </c>
      <c r="T1300">
        <v>1</v>
      </c>
      <c r="U1300" s="2">
        <v>1641.8205963302751</v>
      </c>
      <c r="V1300" s="2">
        <v>328.36411926605501</v>
      </c>
      <c r="X1300" t="s">
        <v>1029</v>
      </c>
      <c r="Y1300" t="s">
        <v>953</v>
      </c>
      <c r="Z1300" t="str">
        <f t="shared" si="520"/>
        <v>Nov</v>
      </c>
      <c r="AA1300" s="6">
        <f t="shared" si="507"/>
        <v>0</v>
      </c>
      <c r="AB1300" s="6">
        <f t="shared" si="507"/>
        <v>0</v>
      </c>
      <c r="AC1300" s="6">
        <f t="shared" si="507"/>
        <v>0</v>
      </c>
      <c r="AD1300" s="6">
        <f t="shared" si="507"/>
        <v>5</v>
      </c>
      <c r="AE1300" s="6">
        <f t="shared" si="507"/>
        <v>0</v>
      </c>
      <c r="AF1300" s="6">
        <f t="shared" si="521"/>
        <v>5</v>
      </c>
      <c r="AG1300" s="6">
        <f t="shared" si="522"/>
        <v>0</v>
      </c>
      <c r="AH1300" s="14" t="str">
        <f>LEFT(X1300,2)&amp;"."&amp;VLOOKUP(MID(X1300,4,3),'Data validation'!$A$1:$B$12,2,FALSE)&amp;".2025"</f>
        <v>12.11.2025</v>
      </c>
      <c r="AI1300">
        <f t="shared" si="523"/>
        <v>46</v>
      </c>
      <c r="AJ1300" t="str">
        <f>H1300&amp;"."&amp;VLOOKUP(I1300,'Data validation'!$A$1:$B$12,2,FALSE)&amp;".2026"</f>
        <v>01.08.2026</v>
      </c>
      <c r="AK1300">
        <f t="shared" si="524"/>
        <v>31</v>
      </c>
      <c r="AL1300" t="e">
        <f>VLOOKUP(E1300,[2]Sheet1!$A:$B,2,FALSE)</f>
        <v>#N/A</v>
      </c>
    </row>
    <row r="1301" spans="1:38" x14ac:dyDescent="0.25">
      <c r="A1301" t="str">
        <f>VLOOKUP(Q1301,'Data validation'!$K$2:$L$50,2,FALSE)</f>
        <v>TO</v>
      </c>
      <c r="B1301">
        <f t="shared" si="509"/>
        <v>0</v>
      </c>
      <c r="C1301">
        <f t="shared" si="510"/>
        <v>0</v>
      </c>
      <c r="D1301">
        <f t="shared" si="511"/>
        <v>5</v>
      </c>
      <c r="E1301">
        <v>8616</v>
      </c>
      <c r="F1301" t="s">
        <v>8461</v>
      </c>
      <c r="G1301" t="s">
        <v>60</v>
      </c>
      <c r="H1301" t="str">
        <f t="shared" si="512"/>
        <v>17</v>
      </c>
      <c r="I1301" t="str">
        <f t="shared" si="513"/>
        <v>Aug</v>
      </c>
      <c r="J1301" t="s">
        <v>91</v>
      </c>
      <c r="K1301" t="str">
        <f t="shared" si="514"/>
        <v>22</v>
      </c>
      <c r="L1301" t="str">
        <f t="shared" si="515"/>
        <v>Aug</v>
      </c>
      <c r="M1301">
        <v>5</v>
      </c>
      <c r="N1301">
        <f t="shared" si="516"/>
        <v>5</v>
      </c>
      <c r="O1301">
        <f t="shared" si="517"/>
        <v>0</v>
      </c>
      <c r="P1301">
        <f t="shared" si="518"/>
        <v>0</v>
      </c>
      <c r="Q1301" t="s">
        <v>81</v>
      </c>
      <c r="R1301" t="s">
        <v>48</v>
      </c>
      <c r="S1301">
        <v>3</v>
      </c>
      <c r="T1301">
        <v>0</v>
      </c>
      <c r="U1301" s="2">
        <f>SUMIFS(SLR!L:L,SLR!D:D,'Резервации 2026'!E1301)</f>
        <v>2092.9336829999997</v>
      </c>
      <c r="V1301" s="2">
        <f>+U1301/M1301</f>
        <v>418.58673659999994</v>
      </c>
      <c r="W1301" t="s">
        <v>262</v>
      </c>
      <c r="X1301" t="s">
        <v>1508</v>
      </c>
      <c r="Y1301" t="s">
        <v>1484</v>
      </c>
      <c r="Z1301" t="str">
        <f t="shared" si="520"/>
        <v>Nov</v>
      </c>
      <c r="AA1301" s="6">
        <f t="shared" si="507"/>
        <v>0</v>
      </c>
      <c r="AB1301" s="6">
        <f t="shared" si="507"/>
        <v>0</v>
      </c>
      <c r="AC1301" s="6">
        <f t="shared" si="507"/>
        <v>0</v>
      </c>
      <c r="AD1301" s="6">
        <f t="shared" si="507"/>
        <v>5</v>
      </c>
      <c r="AE1301" s="6">
        <f t="shared" si="507"/>
        <v>0</v>
      </c>
      <c r="AF1301" s="6">
        <f t="shared" si="521"/>
        <v>5</v>
      </c>
      <c r="AG1301" s="6">
        <f t="shared" si="522"/>
        <v>0</v>
      </c>
      <c r="AH1301" s="14" t="str">
        <f>LEFT(X1301,2)&amp;"."&amp;VLOOKUP(MID(X1301,4,3),'Data validation'!$A$1:$B$12,2,FALSE)&amp;".2025"</f>
        <v>19.11.2025</v>
      </c>
      <c r="AI1301">
        <f t="shared" si="523"/>
        <v>47</v>
      </c>
      <c r="AJ1301" t="str">
        <f>H1301&amp;"."&amp;VLOOKUP(I1301,'Data validation'!$A$1:$B$12,2,FALSE)&amp;".2026"</f>
        <v>17.08.2026</v>
      </c>
      <c r="AK1301">
        <f t="shared" si="524"/>
        <v>34</v>
      </c>
      <c r="AL1301" t="e">
        <f>VLOOKUP(E1301,[2]Sheet1!$A:$B,2,FALSE)</f>
        <v>#N/A</v>
      </c>
    </row>
    <row r="1302" spans="1:38" x14ac:dyDescent="0.25">
      <c r="A1302" t="str">
        <f>VLOOKUP(Q1302,'Data validation'!$K$2:$L$50,2,FALSE)</f>
        <v>TO</v>
      </c>
      <c r="B1302">
        <f t="shared" si="509"/>
        <v>0</v>
      </c>
      <c r="C1302">
        <f t="shared" si="510"/>
        <v>0</v>
      </c>
      <c r="D1302">
        <f t="shared" si="511"/>
        <v>7</v>
      </c>
      <c r="E1302">
        <v>9164</v>
      </c>
      <c r="F1302" t="s">
        <v>8462</v>
      </c>
      <c r="G1302" t="s">
        <v>340</v>
      </c>
      <c r="H1302" t="str">
        <f t="shared" si="512"/>
        <v>03</v>
      </c>
      <c r="I1302" t="str">
        <f t="shared" si="513"/>
        <v>Aug</v>
      </c>
      <c r="J1302" t="s">
        <v>326</v>
      </c>
      <c r="K1302" t="str">
        <f t="shared" si="514"/>
        <v>10</v>
      </c>
      <c r="L1302" t="str">
        <f t="shared" si="515"/>
        <v>Aug</v>
      </c>
      <c r="M1302">
        <v>7</v>
      </c>
      <c r="N1302">
        <f t="shared" si="516"/>
        <v>7</v>
      </c>
      <c r="O1302">
        <f t="shared" si="517"/>
        <v>0</v>
      </c>
      <c r="P1302">
        <f t="shared" si="518"/>
        <v>0</v>
      </c>
      <c r="Q1302" t="s">
        <v>162</v>
      </c>
      <c r="R1302" t="s">
        <v>63</v>
      </c>
      <c r="S1302">
        <v>2</v>
      </c>
      <c r="T1302">
        <v>1</v>
      </c>
      <c r="U1302" s="2">
        <f>SUMIFS(Magelan!L:L,Magelan!D:D,'Резервации 2026'!E1302)</f>
        <v>2073.6100826000002</v>
      </c>
      <c r="V1302" s="2">
        <f>+U1302/M1302</f>
        <v>296.2300118</v>
      </c>
      <c r="W1302" t="s">
        <v>262</v>
      </c>
      <c r="X1302" t="s">
        <v>3649</v>
      </c>
      <c r="Y1302" t="s">
        <v>3640</v>
      </c>
      <c r="Z1302" t="str">
        <f t="shared" si="520"/>
        <v>Dec</v>
      </c>
      <c r="AA1302" s="6">
        <f t="shared" si="507"/>
        <v>0</v>
      </c>
      <c r="AB1302" s="6">
        <f t="shared" si="507"/>
        <v>0</v>
      </c>
      <c r="AC1302" s="6">
        <f t="shared" si="507"/>
        <v>0</v>
      </c>
      <c r="AD1302" s="6">
        <f t="shared" si="507"/>
        <v>7</v>
      </c>
      <c r="AE1302" s="6">
        <f t="shared" si="507"/>
        <v>0</v>
      </c>
      <c r="AF1302" s="6">
        <f t="shared" si="521"/>
        <v>7</v>
      </c>
      <c r="AG1302" s="6">
        <f t="shared" si="522"/>
        <v>0</v>
      </c>
      <c r="AH1302" s="14" t="str">
        <f>LEFT(X1302,2)&amp;"."&amp;VLOOKUP(MID(X1302,4,3),'Data validation'!$A$1:$B$12,2,FALSE)&amp;".2025"</f>
        <v>22.12.2025</v>
      </c>
      <c r="AI1302">
        <f t="shared" si="523"/>
        <v>52</v>
      </c>
      <c r="AJ1302" t="str">
        <f>H1302&amp;"."&amp;VLOOKUP(I1302,'Data validation'!$A$1:$B$12,2,FALSE)&amp;".2026"</f>
        <v>03.08.2026</v>
      </c>
      <c r="AK1302">
        <f t="shared" si="524"/>
        <v>32</v>
      </c>
      <c r="AL1302" t="e">
        <f>VLOOKUP(E1302,[2]Sheet1!$A:$B,2,FALSE)</f>
        <v>#N/A</v>
      </c>
    </row>
    <row r="1303" spans="1:38" x14ac:dyDescent="0.25">
      <c r="A1303" t="str">
        <f>VLOOKUP(Q1303,'Data validation'!$K$2:$L$50,2,FALSE)</f>
        <v>TO</v>
      </c>
      <c r="B1303">
        <f t="shared" si="509"/>
        <v>0</v>
      </c>
      <c r="C1303">
        <f t="shared" si="510"/>
        <v>0</v>
      </c>
      <c r="D1303">
        <f t="shared" si="511"/>
        <v>5</v>
      </c>
      <c r="E1303">
        <v>8441</v>
      </c>
      <c r="F1303" t="s">
        <v>8463</v>
      </c>
      <c r="G1303" t="s">
        <v>326</v>
      </c>
      <c r="H1303" t="str">
        <f t="shared" si="512"/>
        <v>10</v>
      </c>
      <c r="I1303" t="str">
        <f t="shared" si="513"/>
        <v>Aug</v>
      </c>
      <c r="J1303" t="s">
        <v>90</v>
      </c>
      <c r="K1303" t="str">
        <f t="shared" si="514"/>
        <v>15</v>
      </c>
      <c r="L1303" t="str">
        <f t="shared" si="515"/>
        <v>Aug</v>
      </c>
      <c r="M1303">
        <v>5</v>
      </c>
      <c r="N1303">
        <f t="shared" si="516"/>
        <v>5</v>
      </c>
      <c r="O1303">
        <f t="shared" si="517"/>
        <v>0</v>
      </c>
      <c r="P1303">
        <f t="shared" si="518"/>
        <v>0</v>
      </c>
      <c r="Q1303" t="s">
        <v>81</v>
      </c>
      <c r="R1303" t="s">
        <v>57</v>
      </c>
      <c r="S1303">
        <v>4</v>
      </c>
      <c r="T1303">
        <v>1</v>
      </c>
      <c r="U1303" s="2">
        <f>SUMIFS(SLR!L:L,SLR!D:D,'Резервации 2026'!E1303)</f>
        <v>2422.3932464999998</v>
      </c>
      <c r="V1303" s="2">
        <f t="shared" ref="V1303:V1304" si="527">+U1303/M1303</f>
        <v>484.47864929999997</v>
      </c>
      <c r="W1303" t="s">
        <v>262</v>
      </c>
      <c r="X1303" t="s">
        <v>1065</v>
      </c>
      <c r="Y1303" t="s">
        <v>1051</v>
      </c>
      <c r="Z1303" t="str">
        <f t="shared" si="520"/>
        <v>Nov</v>
      </c>
      <c r="AA1303" s="6">
        <f t="shared" si="507"/>
        <v>0</v>
      </c>
      <c r="AB1303" s="6">
        <f t="shared" si="507"/>
        <v>0</v>
      </c>
      <c r="AC1303" s="6">
        <f t="shared" si="507"/>
        <v>0</v>
      </c>
      <c r="AD1303" s="6">
        <f t="shared" si="507"/>
        <v>5</v>
      </c>
      <c r="AE1303" s="6">
        <f t="shared" si="507"/>
        <v>0</v>
      </c>
      <c r="AF1303" s="6">
        <f t="shared" si="521"/>
        <v>5</v>
      </c>
      <c r="AG1303" s="6">
        <f t="shared" si="522"/>
        <v>0</v>
      </c>
      <c r="AH1303" s="14" t="str">
        <f>LEFT(X1303,2)&amp;"."&amp;VLOOKUP(MID(X1303,4,3),'Data validation'!$A$1:$B$12,2,FALSE)&amp;".2025"</f>
        <v>13.11.2025</v>
      </c>
      <c r="AI1303">
        <f t="shared" si="523"/>
        <v>46</v>
      </c>
      <c r="AJ1303" t="str">
        <f>H1303&amp;"."&amp;VLOOKUP(I1303,'Data validation'!$A$1:$B$12,2,FALSE)&amp;".2026"</f>
        <v>10.08.2026</v>
      </c>
      <c r="AK1303">
        <f t="shared" si="524"/>
        <v>33</v>
      </c>
      <c r="AL1303" t="e">
        <f>VLOOKUP(E1303,[2]Sheet1!$A:$B,2,FALSE)</f>
        <v>#N/A</v>
      </c>
    </row>
    <row r="1304" spans="1:38" x14ac:dyDescent="0.25">
      <c r="A1304" t="str">
        <f>VLOOKUP(Q1304,'Data validation'!$K$2:$L$50,2,FALSE)</f>
        <v>TO</v>
      </c>
      <c r="B1304">
        <f t="shared" si="509"/>
        <v>0</v>
      </c>
      <c r="C1304">
        <f t="shared" si="510"/>
        <v>0</v>
      </c>
      <c r="D1304">
        <f t="shared" si="511"/>
        <v>6</v>
      </c>
      <c r="E1304">
        <v>8428</v>
      </c>
      <c r="F1304" t="s">
        <v>8464</v>
      </c>
      <c r="G1304" t="s">
        <v>543</v>
      </c>
      <c r="H1304" t="str">
        <f t="shared" si="512"/>
        <v>16</v>
      </c>
      <c r="I1304" t="str">
        <f t="shared" si="513"/>
        <v>Aug</v>
      </c>
      <c r="J1304" t="s">
        <v>91</v>
      </c>
      <c r="K1304" t="str">
        <f t="shared" si="514"/>
        <v>22</v>
      </c>
      <c r="L1304" t="str">
        <f t="shared" si="515"/>
        <v>Aug</v>
      </c>
      <c r="M1304">
        <v>6</v>
      </c>
      <c r="N1304">
        <f t="shared" si="516"/>
        <v>6</v>
      </c>
      <c r="O1304">
        <f t="shared" si="517"/>
        <v>0</v>
      </c>
      <c r="P1304">
        <f t="shared" si="518"/>
        <v>0</v>
      </c>
      <c r="Q1304" t="s">
        <v>81</v>
      </c>
      <c r="R1304" t="s">
        <v>25</v>
      </c>
      <c r="S1304">
        <v>2</v>
      </c>
      <c r="T1304">
        <v>2</v>
      </c>
      <c r="U1304" s="2">
        <f>SUMIFS(SLR!L:L,SLR!D:D,'Резервации 2026'!E1304)</f>
        <v>2083.1936495999998</v>
      </c>
      <c r="V1304" s="2">
        <f t="shared" si="527"/>
        <v>347.19894159999996</v>
      </c>
      <c r="W1304" t="s">
        <v>262</v>
      </c>
      <c r="X1304" t="s">
        <v>1034</v>
      </c>
      <c r="Y1304" t="s">
        <v>953</v>
      </c>
      <c r="Z1304" t="str">
        <f t="shared" si="520"/>
        <v>Nov</v>
      </c>
      <c r="AA1304" s="6">
        <f t="shared" si="507"/>
        <v>0</v>
      </c>
      <c r="AB1304" s="6">
        <f t="shared" si="507"/>
        <v>0</v>
      </c>
      <c r="AC1304" s="6">
        <f t="shared" si="507"/>
        <v>0</v>
      </c>
      <c r="AD1304" s="6">
        <f t="shared" si="507"/>
        <v>6</v>
      </c>
      <c r="AE1304" s="6">
        <f t="shared" si="507"/>
        <v>0</v>
      </c>
      <c r="AF1304" s="6">
        <f t="shared" si="521"/>
        <v>6</v>
      </c>
      <c r="AG1304" s="6">
        <f t="shared" si="522"/>
        <v>0</v>
      </c>
      <c r="AH1304" s="14" t="str">
        <f>LEFT(X1304,2)&amp;"."&amp;VLOOKUP(MID(X1304,4,3),'Data validation'!$A$1:$B$12,2,FALSE)&amp;".2025"</f>
        <v>12.11.2025</v>
      </c>
      <c r="AI1304">
        <f t="shared" si="523"/>
        <v>46</v>
      </c>
      <c r="AJ1304" t="str">
        <f>H1304&amp;"."&amp;VLOOKUP(I1304,'Data validation'!$A$1:$B$12,2,FALSE)&amp;".2026"</f>
        <v>16.08.2026</v>
      </c>
      <c r="AK1304">
        <f t="shared" si="524"/>
        <v>34</v>
      </c>
      <c r="AL1304" t="e">
        <f>VLOOKUP(E1304,[2]Sheet1!$A:$B,2,FALSE)</f>
        <v>#N/A</v>
      </c>
    </row>
    <row r="1305" spans="1:38" x14ac:dyDescent="0.25">
      <c r="A1305" t="str">
        <f>VLOOKUP(Q1305,'Data validation'!$K$2:$L$50,2,FALSE)</f>
        <v>TO</v>
      </c>
      <c r="B1305">
        <f t="shared" si="509"/>
        <v>0</v>
      </c>
      <c r="C1305">
        <f t="shared" si="510"/>
        <v>0</v>
      </c>
      <c r="D1305">
        <f t="shared" si="511"/>
        <v>5</v>
      </c>
      <c r="E1305">
        <v>9080</v>
      </c>
      <c r="F1305" t="s">
        <v>7966</v>
      </c>
      <c r="G1305" t="s">
        <v>350</v>
      </c>
      <c r="H1305" t="str">
        <f t="shared" si="512"/>
        <v>11</v>
      </c>
      <c r="I1305" t="str">
        <f t="shared" si="513"/>
        <v>Aug</v>
      </c>
      <c r="J1305" t="s">
        <v>543</v>
      </c>
      <c r="K1305" t="str">
        <f t="shared" si="514"/>
        <v>16</v>
      </c>
      <c r="L1305" t="str">
        <f t="shared" si="515"/>
        <v>Aug</v>
      </c>
      <c r="M1305">
        <v>5</v>
      </c>
      <c r="N1305">
        <f t="shared" si="516"/>
        <v>5</v>
      </c>
      <c r="O1305">
        <f t="shared" si="517"/>
        <v>0</v>
      </c>
      <c r="P1305">
        <f t="shared" si="518"/>
        <v>0</v>
      </c>
      <c r="Q1305" t="s">
        <v>116</v>
      </c>
      <c r="R1305" t="s">
        <v>17</v>
      </c>
      <c r="S1305">
        <v>2</v>
      </c>
      <c r="T1305">
        <v>2</v>
      </c>
      <c r="U1305" s="2">
        <f>SUMIFS(Solvex!L:L,Solvex!D:D,'Резервации 2026'!E1305)</f>
        <v>1807.6758775000001</v>
      </c>
      <c r="V1305" s="2">
        <f>+U1305/M1305</f>
        <v>361.53517550000004</v>
      </c>
      <c r="X1305" t="s">
        <v>3435</v>
      </c>
      <c r="Y1305" t="s">
        <v>3429</v>
      </c>
      <c r="Z1305" t="str">
        <f t="shared" si="520"/>
        <v>Dec</v>
      </c>
      <c r="AA1305" s="6">
        <f t="shared" si="507"/>
        <v>0</v>
      </c>
      <c r="AB1305" s="6">
        <f t="shared" si="507"/>
        <v>0</v>
      </c>
      <c r="AC1305" s="6">
        <f t="shared" si="507"/>
        <v>0</v>
      </c>
      <c r="AD1305" s="6">
        <f t="shared" si="507"/>
        <v>5</v>
      </c>
      <c r="AE1305" s="6">
        <f t="shared" si="507"/>
        <v>0</v>
      </c>
      <c r="AF1305" s="6">
        <f t="shared" si="521"/>
        <v>5</v>
      </c>
      <c r="AG1305" s="6">
        <f t="shared" si="522"/>
        <v>0</v>
      </c>
      <c r="AH1305" s="14" t="str">
        <f>LEFT(X1305,2)&amp;"."&amp;VLOOKUP(MID(X1305,4,3),'Data validation'!$A$1:$B$12,2,FALSE)&amp;".2025"</f>
        <v>11.12.2025</v>
      </c>
      <c r="AI1305">
        <f t="shared" si="523"/>
        <v>50</v>
      </c>
      <c r="AJ1305" t="str">
        <f>H1305&amp;"."&amp;VLOOKUP(I1305,'Data validation'!$A$1:$B$12,2,FALSE)&amp;".2026"</f>
        <v>11.08.2026</v>
      </c>
      <c r="AK1305">
        <f t="shared" si="524"/>
        <v>33</v>
      </c>
      <c r="AL1305" t="e">
        <f>VLOOKUP(E1305,[2]Sheet1!$A:$B,2,FALSE)</f>
        <v>#N/A</v>
      </c>
    </row>
    <row r="1306" spans="1:38" x14ac:dyDescent="0.25">
      <c r="A1306" t="str">
        <f>VLOOKUP(Q1306,'Data validation'!$K$2:$L$50,2,FALSE)</f>
        <v>TO</v>
      </c>
      <c r="B1306">
        <f t="shared" si="509"/>
        <v>0</v>
      </c>
      <c r="C1306">
        <f t="shared" si="510"/>
        <v>6</v>
      </c>
      <c r="D1306">
        <f t="shared" si="511"/>
        <v>0</v>
      </c>
      <c r="E1306">
        <v>8421</v>
      </c>
      <c r="F1306" t="s">
        <v>8465</v>
      </c>
      <c r="G1306" t="s">
        <v>523</v>
      </c>
      <c r="H1306" t="str">
        <f t="shared" si="512"/>
        <v>25</v>
      </c>
      <c r="I1306" t="str">
        <f t="shared" si="513"/>
        <v>Aug</v>
      </c>
      <c r="J1306" t="s">
        <v>250</v>
      </c>
      <c r="K1306" t="str">
        <f t="shared" si="514"/>
        <v>31</v>
      </c>
      <c r="L1306" t="str">
        <f t="shared" si="515"/>
        <v>Aug</v>
      </c>
      <c r="M1306">
        <v>6</v>
      </c>
      <c r="N1306">
        <f t="shared" si="516"/>
        <v>6</v>
      </c>
      <c r="O1306">
        <f t="shared" si="517"/>
        <v>0</v>
      </c>
      <c r="P1306">
        <f t="shared" si="518"/>
        <v>0</v>
      </c>
      <c r="Q1306" t="s">
        <v>81</v>
      </c>
      <c r="R1306" t="s">
        <v>25</v>
      </c>
      <c r="S1306">
        <v>2</v>
      </c>
      <c r="T1306">
        <v>1</v>
      </c>
      <c r="U1306" s="2">
        <f>SUMIFS(SLR!L:L,SLR!D:D,'Резервации 2026'!E1306)</f>
        <v>1511.5827738</v>
      </c>
      <c r="V1306" s="2">
        <f t="shared" ref="V1306:V1307" si="528">+U1306/M1306</f>
        <v>251.93046230000002</v>
      </c>
      <c r="W1306" t="s">
        <v>262</v>
      </c>
      <c r="X1306" t="s">
        <v>1024</v>
      </c>
      <c r="Y1306" t="s">
        <v>953</v>
      </c>
      <c r="Z1306" t="str">
        <f t="shared" si="520"/>
        <v>Nov</v>
      </c>
      <c r="AA1306" s="6">
        <f t="shared" si="507"/>
        <v>0</v>
      </c>
      <c r="AB1306" s="6">
        <f t="shared" si="507"/>
        <v>0</v>
      </c>
      <c r="AC1306" s="6">
        <f t="shared" si="507"/>
        <v>0</v>
      </c>
      <c r="AD1306" s="6">
        <f t="shared" si="507"/>
        <v>6</v>
      </c>
      <c r="AE1306" s="6">
        <f t="shared" si="507"/>
        <v>0</v>
      </c>
      <c r="AF1306" s="6">
        <f t="shared" si="521"/>
        <v>6</v>
      </c>
      <c r="AG1306" s="6">
        <f t="shared" si="522"/>
        <v>0</v>
      </c>
      <c r="AH1306" s="14" t="str">
        <f>LEFT(X1306,2)&amp;"."&amp;VLOOKUP(MID(X1306,4,3),'Data validation'!$A$1:$B$12,2,FALSE)&amp;".2025"</f>
        <v>12.11.2025</v>
      </c>
      <c r="AI1306">
        <f t="shared" si="523"/>
        <v>46</v>
      </c>
      <c r="AJ1306" t="str">
        <f>H1306&amp;"."&amp;VLOOKUP(I1306,'Data validation'!$A$1:$B$12,2,FALSE)&amp;".2026"</f>
        <v>25.08.2026</v>
      </c>
      <c r="AK1306">
        <f t="shared" si="524"/>
        <v>35</v>
      </c>
      <c r="AL1306" t="e">
        <f>VLOOKUP(E1306,[2]Sheet1!$A:$B,2,FALSE)</f>
        <v>#N/A</v>
      </c>
    </row>
    <row r="1307" spans="1:38" x14ac:dyDescent="0.25">
      <c r="A1307" t="str">
        <f>VLOOKUP(Q1307,'Data validation'!$K$2:$L$50,2,FALSE)</f>
        <v>TO</v>
      </c>
      <c r="B1307">
        <f t="shared" si="509"/>
        <v>0</v>
      </c>
      <c r="C1307">
        <f t="shared" si="510"/>
        <v>0</v>
      </c>
      <c r="D1307">
        <f t="shared" si="511"/>
        <v>6</v>
      </c>
      <c r="E1307">
        <v>8244</v>
      </c>
      <c r="F1307" t="s">
        <v>8466</v>
      </c>
      <c r="G1307" t="s">
        <v>350</v>
      </c>
      <c r="H1307" t="str">
        <f t="shared" si="512"/>
        <v>11</v>
      </c>
      <c r="I1307" t="str">
        <f t="shared" si="513"/>
        <v>Aug</v>
      </c>
      <c r="J1307" t="s">
        <v>60</v>
      </c>
      <c r="K1307" t="str">
        <f t="shared" si="514"/>
        <v>17</v>
      </c>
      <c r="L1307" t="str">
        <f t="shared" si="515"/>
        <v>Aug</v>
      </c>
      <c r="M1307">
        <v>6</v>
      </c>
      <c r="N1307">
        <f t="shared" si="516"/>
        <v>6</v>
      </c>
      <c r="O1307">
        <f t="shared" si="517"/>
        <v>0</v>
      </c>
      <c r="P1307">
        <f t="shared" si="518"/>
        <v>0</v>
      </c>
      <c r="Q1307" t="s">
        <v>81</v>
      </c>
      <c r="R1307" t="s">
        <v>25</v>
      </c>
      <c r="S1307">
        <v>3</v>
      </c>
      <c r="T1307">
        <v>1</v>
      </c>
      <c r="U1307" s="2">
        <f>SUMIFS(SLR!L:L,SLR!D:D,'Резервации 2026'!E1307)</f>
        <v>2249.8303655999998</v>
      </c>
      <c r="V1307" s="2">
        <f t="shared" si="528"/>
        <v>374.97172759999995</v>
      </c>
      <c r="W1307" t="s">
        <v>262</v>
      </c>
      <c r="X1307" t="s">
        <v>599</v>
      </c>
      <c r="Y1307" t="s">
        <v>596</v>
      </c>
      <c r="Z1307" t="str">
        <f t="shared" si="520"/>
        <v>Nov</v>
      </c>
      <c r="AA1307" s="6">
        <f t="shared" si="507"/>
        <v>0</v>
      </c>
      <c r="AB1307" s="6">
        <f t="shared" si="507"/>
        <v>0</v>
      </c>
      <c r="AC1307" s="6">
        <f t="shared" si="507"/>
        <v>0</v>
      </c>
      <c r="AD1307" s="6">
        <f t="shared" si="507"/>
        <v>6</v>
      </c>
      <c r="AE1307" s="6">
        <f t="shared" si="507"/>
        <v>0</v>
      </c>
      <c r="AF1307" s="6">
        <f t="shared" si="521"/>
        <v>6</v>
      </c>
      <c r="AG1307" s="6">
        <f t="shared" si="522"/>
        <v>0</v>
      </c>
      <c r="AH1307" s="14" t="str">
        <f>LEFT(X1307,2)&amp;"."&amp;VLOOKUP(MID(X1307,4,3),'Data validation'!$A$1:$B$12,2,FALSE)&amp;".2025"</f>
        <v>09.11.2025</v>
      </c>
      <c r="AI1307">
        <f t="shared" si="523"/>
        <v>46</v>
      </c>
      <c r="AJ1307" t="str">
        <f>H1307&amp;"."&amp;VLOOKUP(I1307,'Data validation'!$A$1:$B$12,2,FALSE)&amp;".2026"</f>
        <v>11.08.2026</v>
      </c>
      <c r="AK1307">
        <f t="shared" si="524"/>
        <v>33</v>
      </c>
      <c r="AL1307" t="e">
        <f>VLOOKUP(E1307,[2]Sheet1!$A:$B,2,FALSE)</f>
        <v>#N/A</v>
      </c>
    </row>
    <row r="1308" spans="1:38" x14ac:dyDescent="0.25">
      <c r="A1308" t="str">
        <f>VLOOKUP(Q1308,'Data validation'!$K$2:$L$50,2,FALSE)</f>
        <v>BOOKING</v>
      </c>
      <c r="B1308">
        <f t="shared" si="509"/>
        <v>0</v>
      </c>
      <c r="C1308">
        <f t="shared" si="510"/>
        <v>0</v>
      </c>
      <c r="D1308">
        <f t="shared" si="511"/>
        <v>5</v>
      </c>
      <c r="E1308">
        <v>8997</v>
      </c>
      <c r="F1308" t="s">
        <v>8377</v>
      </c>
      <c r="G1308" t="s">
        <v>646</v>
      </c>
      <c r="H1308" t="str">
        <f t="shared" si="512"/>
        <v>07</v>
      </c>
      <c r="I1308" t="str">
        <f t="shared" si="513"/>
        <v>Aug</v>
      </c>
      <c r="J1308" t="s">
        <v>354</v>
      </c>
      <c r="K1308" t="str">
        <f t="shared" si="514"/>
        <v>12</v>
      </c>
      <c r="L1308" t="str">
        <f t="shared" si="515"/>
        <v>Aug</v>
      </c>
      <c r="M1308">
        <v>5</v>
      </c>
      <c r="N1308">
        <f t="shared" si="516"/>
        <v>5</v>
      </c>
      <c r="O1308">
        <f t="shared" si="517"/>
        <v>0</v>
      </c>
      <c r="P1308">
        <f t="shared" si="518"/>
        <v>0</v>
      </c>
      <c r="Q1308" t="s">
        <v>587</v>
      </c>
      <c r="R1308" t="s">
        <v>17</v>
      </c>
      <c r="S1308">
        <v>1</v>
      </c>
      <c r="T1308">
        <v>2</v>
      </c>
      <c r="U1308" s="2">
        <v>2383.6005247706421</v>
      </c>
      <c r="V1308" s="2">
        <v>476.72010495412843</v>
      </c>
      <c r="W1308" t="s">
        <v>1025</v>
      </c>
      <c r="X1308" t="s">
        <v>3125</v>
      </c>
      <c r="Y1308" t="s">
        <v>3216</v>
      </c>
      <c r="Z1308" t="str">
        <f t="shared" si="520"/>
        <v>Dec</v>
      </c>
      <c r="AA1308" s="6">
        <f t="shared" si="507"/>
        <v>0</v>
      </c>
      <c r="AB1308" s="6">
        <f t="shared" si="507"/>
        <v>0</v>
      </c>
      <c r="AC1308" s="6">
        <f t="shared" si="507"/>
        <v>0</v>
      </c>
      <c r="AD1308" s="6">
        <f t="shared" si="507"/>
        <v>5</v>
      </c>
      <c r="AE1308" s="6">
        <f t="shared" si="507"/>
        <v>0</v>
      </c>
      <c r="AF1308" s="6">
        <f t="shared" si="521"/>
        <v>5</v>
      </c>
      <c r="AG1308" s="6">
        <f t="shared" si="522"/>
        <v>0</v>
      </c>
      <c r="AH1308" s="14" t="str">
        <f>LEFT(X1308,2)&amp;"."&amp;VLOOKUP(MID(X1308,4,3),'Data validation'!$A$1:$B$12,2,FALSE)&amp;".2025"</f>
        <v>02.12.2025</v>
      </c>
      <c r="AI1308">
        <f t="shared" si="523"/>
        <v>49</v>
      </c>
      <c r="AJ1308" t="str">
        <f>H1308&amp;"."&amp;VLOOKUP(I1308,'Data validation'!$A$1:$B$12,2,FALSE)&amp;".2026"</f>
        <v>07.08.2026</v>
      </c>
      <c r="AK1308">
        <f t="shared" si="524"/>
        <v>32</v>
      </c>
      <c r="AL1308" t="str">
        <f>VLOOKUP(E1308,[2]Sheet1!$A:$B,2,FALSE)</f>
        <v>Анулирана</v>
      </c>
    </row>
    <row r="1309" spans="1:38" x14ac:dyDescent="0.25">
      <c r="A1309" t="str">
        <f>VLOOKUP(Q1309,'Data validation'!$K$2:$L$50,2,FALSE)</f>
        <v>TO</v>
      </c>
      <c r="B1309">
        <f t="shared" si="509"/>
        <v>0</v>
      </c>
      <c r="C1309">
        <f t="shared" si="510"/>
        <v>0</v>
      </c>
      <c r="D1309">
        <f t="shared" si="511"/>
        <v>6</v>
      </c>
      <c r="E1309">
        <v>9323</v>
      </c>
      <c r="F1309" t="s">
        <v>8023</v>
      </c>
      <c r="G1309" t="s">
        <v>350</v>
      </c>
      <c r="H1309" t="str">
        <f t="shared" si="512"/>
        <v>11</v>
      </c>
      <c r="I1309" t="str">
        <f t="shared" si="513"/>
        <v>Aug</v>
      </c>
      <c r="J1309" t="s">
        <v>60</v>
      </c>
      <c r="K1309" t="str">
        <f t="shared" si="514"/>
        <v>17</v>
      </c>
      <c r="L1309" t="str">
        <f t="shared" si="515"/>
        <v>Aug</v>
      </c>
      <c r="M1309">
        <v>6</v>
      </c>
      <c r="N1309">
        <f t="shared" si="516"/>
        <v>6</v>
      </c>
      <c r="O1309">
        <f t="shared" si="517"/>
        <v>0</v>
      </c>
      <c r="P1309">
        <f t="shared" si="518"/>
        <v>0</v>
      </c>
      <c r="Q1309" t="s">
        <v>138</v>
      </c>
      <c r="R1309" t="s">
        <v>63</v>
      </c>
      <c r="S1309">
        <v>2</v>
      </c>
      <c r="T1309">
        <v>0</v>
      </c>
      <c r="U1309" s="2">
        <f>SUMIFS(TediKam!L:L,TediKam!D:D,'Резервации 2026'!E1309)</f>
        <v>0</v>
      </c>
      <c r="V1309" s="2">
        <f>+U1309/M1309</f>
        <v>0</v>
      </c>
      <c r="W1309" t="s">
        <v>1025</v>
      </c>
      <c r="X1309" t="s">
        <v>4196</v>
      </c>
      <c r="Y1309" t="s">
        <v>3819</v>
      </c>
      <c r="Z1309" t="str">
        <f t="shared" si="520"/>
        <v>Jan</v>
      </c>
      <c r="AA1309" s="6">
        <f t="shared" si="507"/>
        <v>0</v>
      </c>
      <c r="AB1309" s="6">
        <f t="shared" si="507"/>
        <v>0</v>
      </c>
      <c r="AC1309" s="6">
        <f t="shared" si="507"/>
        <v>0</v>
      </c>
      <c r="AD1309" s="6">
        <f t="shared" si="507"/>
        <v>6</v>
      </c>
      <c r="AE1309" s="6">
        <f t="shared" si="507"/>
        <v>0</v>
      </c>
      <c r="AF1309" s="6">
        <f t="shared" si="521"/>
        <v>6</v>
      </c>
      <c r="AG1309" s="6">
        <f t="shared" si="522"/>
        <v>0</v>
      </c>
      <c r="AH1309" s="14" t="str">
        <f>LEFT(X1309,2)&amp;"."&amp;VLOOKUP(MID(X1309,4,3),'Data validation'!$A$1:$B$12,2,FALSE)&amp;".2025"</f>
        <v>02.01.2025</v>
      </c>
      <c r="AI1309">
        <f t="shared" si="523"/>
        <v>1</v>
      </c>
      <c r="AJ1309" t="str">
        <f>H1309&amp;"."&amp;VLOOKUP(I1309,'Data validation'!$A$1:$B$12,2,FALSE)&amp;".2026"</f>
        <v>11.08.2026</v>
      </c>
      <c r="AK1309">
        <f t="shared" si="524"/>
        <v>33</v>
      </c>
      <c r="AL1309" t="str">
        <f>VLOOKUP(E1309,[2]Sheet1!$A:$B,2,FALSE)</f>
        <v>Анулирана</v>
      </c>
    </row>
    <row r="1310" spans="1:38" x14ac:dyDescent="0.25">
      <c r="A1310" t="str">
        <f>VLOOKUP(Q1310,'Data validation'!$K$2:$L$50,2,FALSE)</f>
        <v>TO</v>
      </c>
      <c r="B1310">
        <f t="shared" si="509"/>
        <v>0</v>
      </c>
      <c r="C1310">
        <f t="shared" si="510"/>
        <v>0</v>
      </c>
      <c r="D1310">
        <f t="shared" si="511"/>
        <v>7</v>
      </c>
      <c r="E1310">
        <v>8618</v>
      </c>
      <c r="F1310" t="s">
        <v>8467</v>
      </c>
      <c r="G1310" t="s">
        <v>475</v>
      </c>
      <c r="H1310" t="str">
        <f t="shared" si="512"/>
        <v>13</v>
      </c>
      <c r="I1310" t="str">
        <f t="shared" si="513"/>
        <v>Aug</v>
      </c>
      <c r="J1310" t="s">
        <v>459</v>
      </c>
      <c r="K1310" t="str">
        <f t="shared" si="514"/>
        <v>20</v>
      </c>
      <c r="L1310" t="str">
        <f t="shared" si="515"/>
        <v>Aug</v>
      </c>
      <c r="M1310">
        <v>7</v>
      </c>
      <c r="N1310">
        <f t="shared" si="516"/>
        <v>7</v>
      </c>
      <c r="O1310">
        <f t="shared" si="517"/>
        <v>0</v>
      </c>
      <c r="P1310">
        <f t="shared" si="518"/>
        <v>0</v>
      </c>
      <c r="Q1310" t="s">
        <v>56</v>
      </c>
      <c r="R1310" t="s">
        <v>57</v>
      </c>
      <c r="S1310">
        <v>5</v>
      </c>
      <c r="T1310">
        <v>0</v>
      </c>
      <c r="U1310" s="2">
        <f>SUMIFS(Novoton!L:L,Novoton!D:D,'Резервации 2026'!E1310)</f>
        <v>4069.5932724999998</v>
      </c>
      <c r="V1310" s="2">
        <f>+U1310/M1310</f>
        <v>581.37046750000002</v>
      </c>
      <c r="X1310" t="s">
        <v>1516</v>
      </c>
      <c r="Y1310" t="s">
        <v>1484</v>
      </c>
      <c r="Z1310" t="str">
        <f t="shared" si="520"/>
        <v>Nov</v>
      </c>
      <c r="AA1310" s="6">
        <f t="shared" si="507"/>
        <v>0</v>
      </c>
      <c r="AB1310" s="6">
        <f t="shared" si="507"/>
        <v>0</v>
      </c>
      <c r="AC1310" s="6">
        <f t="shared" si="507"/>
        <v>0</v>
      </c>
      <c r="AD1310" s="6">
        <f t="shared" si="507"/>
        <v>7</v>
      </c>
      <c r="AE1310" s="6">
        <f t="shared" si="507"/>
        <v>0</v>
      </c>
      <c r="AF1310" s="6">
        <f t="shared" si="521"/>
        <v>7</v>
      </c>
      <c r="AG1310" s="6">
        <f t="shared" si="522"/>
        <v>0</v>
      </c>
      <c r="AH1310" s="14" t="str">
        <f>LEFT(X1310,2)&amp;"."&amp;VLOOKUP(MID(X1310,4,3),'Data validation'!$A$1:$B$12,2,FALSE)&amp;".2025"</f>
        <v>19.11.2025</v>
      </c>
      <c r="AI1310">
        <f t="shared" si="523"/>
        <v>47</v>
      </c>
      <c r="AJ1310" t="str">
        <f>H1310&amp;"."&amp;VLOOKUP(I1310,'Data validation'!$A$1:$B$12,2,FALSE)&amp;".2026"</f>
        <v>13.08.2026</v>
      </c>
      <c r="AK1310">
        <f t="shared" si="524"/>
        <v>33</v>
      </c>
      <c r="AL1310" t="e">
        <f>VLOOKUP(E1310,[2]Sheet1!$A:$B,2,FALSE)</f>
        <v>#N/A</v>
      </c>
    </row>
    <row r="1311" spans="1:38" x14ac:dyDescent="0.25">
      <c r="A1311" t="str">
        <f>VLOOKUP(Q1311,'Data validation'!$K$2:$L$50,2,FALSE)</f>
        <v>TO</v>
      </c>
      <c r="B1311">
        <f t="shared" si="509"/>
        <v>0</v>
      </c>
      <c r="C1311">
        <f t="shared" si="510"/>
        <v>7</v>
      </c>
      <c r="D1311">
        <f t="shared" si="511"/>
        <v>0</v>
      </c>
      <c r="E1311">
        <v>8345</v>
      </c>
      <c r="F1311" t="s">
        <v>8468</v>
      </c>
      <c r="G1311" t="s">
        <v>843</v>
      </c>
      <c r="H1311" t="str">
        <f t="shared" si="512"/>
        <v>28</v>
      </c>
      <c r="I1311" t="str">
        <f t="shared" si="513"/>
        <v>Aug</v>
      </c>
      <c r="J1311" t="s">
        <v>844</v>
      </c>
      <c r="K1311" t="str">
        <f t="shared" si="514"/>
        <v>04</v>
      </c>
      <c r="L1311" t="str">
        <f t="shared" si="515"/>
        <v>Sep</v>
      </c>
      <c r="M1311">
        <v>7</v>
      </c>
      <c r="N1311">
        <f t="shared" si="516"/>
        <v>-24</v>
      </c>
      <c r="O1311">
        <f t="shared" si="517"/>
        <v>3</v>
      </c>
      <c r="P1311">
        <f t="shared" si="518"/>
        <v>3</v>
      </c>
      <c r="Q1311" t="s">
        <v>138</v>
      </c>
      <c r="R1311" t="s">
        <v>48</v>
      </c>
      <c r="S1311">
        <v>2</v>
      </c>
      <c r="T1311">
        <v>2</v>
      </c>
      <c r="U1311" s="2">
        <f>SUMIFS(TediKam!L:L,TediKam!D:D,'Резервации 2026'!E1311)</f>
        <v>2314.6661300999999</v>
      </c>
      <c r="V1311" s="2">
        <f>+U1311/M1311</f>
        <v>330.6665900142857</v>
      </c>
      <c r="W1311" t="s">
        <v>262</v>
      </c>
      <c r="X1311" t="s">
        <v>846</v>
      </c>
      <c r="Y1311" t="s">
        <v>768</v>
      </c>
      <c r="Z1311" t="str">
        <f t="shared" si="520"/>
        <v>Nov</v>
      </c>
      <c r="AA1311" s="6">
        <f t="shared" si="507"/>
        <v>0</v>
      </c>
      <c r="AB1311" s="6">
        <f t="shared" si="507"/>
        <v>0</v>
      </c>
      <c r="AC1311" s="6">
        <f t="shared" si="507"/>
        <v>0</v>
      </c>
      <c r="AD1311" s="6">
        <f t="shared" si="507"/>
        <v>3</v>
      </c>
      <c r="AE1311" s="6">
        <f t="shared" si="507"/>
        <v>3</v>
      </c>
      <c r="AF1311" s="6">
        <f t="shared" si="521"/>
        <v>6</v>
      </c>
      <c r="AG1311" s="6">
        <f t="shared" si="522"/>
        <v>-1</v>
      </c>
      <c r="AH1311" s="14" t="str">
        <f>LEFT(X1311,2)&amp;"."&amp;VLOOKUP(MID(X1311,4,3),'Data validation'!$A$1:$B$12,2,FALSE)&amp;".2025"</f>
        <v>11.11.2025</v>
      </c>
      <c r="AI1311">
        <f t="shared" si="523"/>
        <v>46</v>
      </c>
      <c r="AJ1311" t="str">
        <f>H1311&amp;"."&amp;VLOOKUP(I1311,'Data validation'!$A$1:$B$12,2,FALSE)&amp;".2026"</f>
        <v>28.08.2026</v>
      </c>
      <c r="AK1311">
        <f t="shared" si="524"/>
        <v>35</v>
      </c>
      <c r="AL1311" t="e">
        <f>VLOOKUP(E1311,[2]Sheet1!$A:$B,2,FALSE)</f>
        <v>#N/A</v>
      </c>
    </row>
    <row r="1312" spans="1:38" x14ac:dyDescent="0.25">
      <c r="A1312" t="str">
        <f>VLOOKUP(Q1312,'Data validation'!$K$2:$L$50,2,FALSE)</f>
        <v>TO</v>
      </c>
      <c r="B1312">
        <f t="shared" si="509"/>
        <v>0</v>
      </c>
      <c r="C1312">
        <f t="shared" si="510"/>
        <v>0</v>
      </c>
      <c r="D1312">
        <f t="shared" si="511"/>
        <v>5</v>
      </c>
      <c r="E1312">
        <v>9292</v>
      </c>
      <c r="F1312" t="s">
        <v>8469</v>
      </c>
      <c r="G1312" t="s">
        <v>60</v>
      </c>
      <c r="H1312" t="str">
        <f t="shared" si="512"/>
        <v>17</v>
      </c>
      <c r="I1312" t="str">
        <f t="shared" si="513"/>
        <v>Aug</v>
      </c>
      <c r="J1312" t="s">
        <v>91</v>
      </c>
      <c r="K1312" t="str">
        <f t="shared" si="514"/>
        <v>22</v>
      </c>
      <c r="L1312" t="str">
        <f t="shared" si="515"/>
        <v>Aug</v>
      </c>
      <c r="M1312">
        <v>5</v>
      </c>
      <c r="N1312">
        <f t="shared" si="516"/>
        <v>5</v>
      </c>
      <c r="O1312">
        <f t="shared" si="517"/>
        <v>0</v>
      </c>
      <c r="P1312">
        <f t="shared" si="518"/>
        <v>0</v>
      </c>
      <c r="Q1312" t="s">
        <v>81</v>
      </c>
      <c r="R1312" t="s">
        <v>17</v>
      </c>
      <c r="S1312">
        <v>1</v>
      </c>
      <c r="T1312">
        <v>0</v>
      </c>
      <c r="U1312" s="2">
        <f>SUMIFS(SLR!L:L,SLR!D:D,'Резервации 2026'!E1312)</f>
        <v>1012.337608</v>
      </c>
      <c r="V1312" s="2">
        <f>+U1312/M1312</f>
        <v>202.4675216</v>
      </c>
      <c r="W1312" t="s">
        <v>262</v>
      </c>
      <c r="X1312" t="s">
        <v>3837</v>
      </c>
      <c r="Y1312" t="s">
        <v>3819</v>
      </c>
      <c r="Z1312" t="str">
        <f t="shared" si="520"/>
        <v>Dec</v>
      </c>
      <c r="AA1312" s="6">
        <f t="shared" si="507"/>
        <v>0</v>
      </c>
      <c r="AB1312" s="6">
        <f t="shared" si="507"/>
        <v>0</v>
      </c>
      <c r="AC1312" s="6">
        <f t="shared" si="507"/>
        <v>0</v>
      </c>
      <c r="AD1312" s="6">
        <f t="shared" si="507"/>
        <v>5</v>
      </c>
      <c r="AE1312" s="6">
        <f t="shared" si="507"/>
        <v>0</v>
      </c>
      <c r="AF1312" s="6">
        <f t="shared" si="521"/>
        <v>5</v>
      </c>
      <c r="AG1312" s="6">
        <f t="shared" si="522"/>
        <v>0</v>
      </c>
      <c r="AH1312" s="14" t="str">
        <f>LEFT(X1312,2)&amp;"."&amp;VLOOKUP(MID(X1312,4,3),'Data validation'!$A$1:$B$12,2,FALSE)&amp;".2025"</f>
        <v>31.12.2025</v>
      </c>
      <c r="AI1312">
        <f t="shared" si="523"/>
        <v>53</v>
      </c>
      <c r="AJ1312" t="str">
        <f>H1312&amp;"."&amp;VLOOKUP(I1312,'Data validation'!$A$1:$B$12,2,FALSE)&amp;".2026"</f>
        <v>17.08.2026</v>
      </c>
      <c r="AK1312">
        <f t="shared" si="524"/>
        <v>34</v>
      </c>
      <c r="AL1312" t="e">
        <f>VLOOKUP(E1312,[2]Sheet1!$A:$B,2,FALSE)</f>
        <v>#N/A</v>
      </c>
    </row>
    <row r="1313" spans="1:38" x14ac:dyDescent="0.25">
      <c r="A1313" t="str">
        <f>VLOOKUP(Q1313,'Data validation'!$K$2:$L$50,2,FALSE)</f>
        <v>TO</v>
      </c>
      <c r="B1313">
        <f t="shared" si="509"/>
        <v>0</v>
      </c>
      <c r="C1313">
        <f t="shared" si="510"/>
        <v>0</v>
      </c>
      <c r="D1313">
        <f t="shared" si="511"/>
        <v>6</v>
      </c>
      <c r="E1313">
        <v>9229</v>
      </c>
      <c r="F1313" t="s">
        <v>8470</v>
      </c>
      <c r="G1313" t="s">
        <v>259</v>
      </c>
      <c r="H1313" t="str">
        <f t="shared" si="512"/>
        <v>08</v>
      </c>
      <c r="I1313" t="str">
        <f t="shared" si="513"/>
        <v>Aug</v>
      </c>
      <c r="J1313" t="s">
        <v>1443</v>
      </c>
      <c r="K1313" t="str">
        <f t="shared" si="514"/>
        <v>14</v>
      </c>
      <c r="L1313" t="str">
        <f t="shared" si="515"/>
        <v>Aug</v>
      </c>
      <c r="M1313">
        <v>6</v>
      </c>
      <c r="N1313">
        <f t="shared" si="516"/>
        <v>6</v>
      </c>
      <c r="O1313">
        <f t="shared" si="517"/>
        <v>0</v>
      </c>
      <c r="P1313">
        <f t="shared" si="518"/>
        <v>0</v>
      </c>
      <c r="Q1313" t="s">
        <v>3132</v>
      </c>
      <c r="R1313" t="s">
        <v>63</v>
      </c>
      <c r="S1313">
        <v>3</v>
      </c>
      <c r="T1313">
        <v>0</v>
      </c>
      <c r="U1313" s="2">
        <f>SUMIFS(Avatar!L:L,Avatar!D:D,'Резервации 2026'!E1313)</f>
        <v>2399.4513606</v>
      </c>
      <c r="V1313" s="2">
        <f t="shared" ref="V1313:V1316" si="529">+U1313/M1313</f>
        <v>399.90856009999999</v>
      </c>
      <c r="W1313" t="s">
        <v>262</v>
      </c>
      <c r="X1313" t="s">
        <v>3750</v>
      </c>
      <c r="Y1313" t="s">
        <v>3724</v>
      </c>
      <c r="Z1313" t="str">
        <f t="shared" si="520"/>
        <v>Dec</v>
      </c>
      <c r="AA1313" s="6">
        <f t="shared" si="507"/>
        <v>0</v>
      </c>
      <c r="AB1313" s="6">
        <f t="shared" si="507"/>
        <v>0</v>
      </c>
      <c r="AC1313" s="6">
        <f t="shared" si="507"/>
        <v>0</v>
      </c>
      <c r="AD1313" s="6">
        <f t="shared" si="507"/>
        <v>6</v>
      </c>
      <c r="AE1313" s="6">
        <f t="shared" si="507"/>
        <v>0</v>
      </c>
      <c r="AF1313" s="6">
        <f t="shared" si="521"/>
        <v>6</v>
      </c>
      <c r="AG1313" s="6">
        <f t="shared" si="522"/>
        <v>0</v>
      </c>
      <c r="AH1313" s="14" t="str">
        <f>LEFT(X1313,2)&amp;"."&amp;VLOOKUP(MID(X1313,4,3),'Data validation'!$A$1:$B$12,2,FALSE)&amp;".2025"</f>
        <v>29.12.2025</v>
      </c>
      <c r="AI1313">
        <f t="shared" si="523"/>
        <v>53</v>
      </c>
      <c r="AJ1313" t="str">
        <f>H1313&amp;"."&amp;VLOOKUP(I1313,'Data validation'!$A$1:$B$12,2,FALSE)&amp;".2026"</f>
        <v>08.08.2026</v>
      </c>
      <c r="AK1313">
        <f t="shared" si="524"/>
        <v>32</v>
      </c>
      <c r="AL1313" t="e">
        <f>VLOOKUP(E1313,[2]Sheet1!$A:$B,2,FALSE)</f>
        <v>#N/A</v>
      </c>
    </row>
    <row r="1314" spans="1:38" x14ac:dyDescent="0.25">
      <c r="A1314" t="str">
        <f>VLOOKUP(Q1314,'Data validation'!$K$2:$L$50,2,FALSE)</f>
        <v>TO</v>
      </c>
      <c r="B1314">
        <f t="shared" si="509"/>
        <v>0</v>
      </c>
      <c r="C1314">
        <f t="shared" si="510"/>
        <v>0</v>
      </c>
      <c r="D1314">
        <f t="shared" si="511"/>
        <v>6</v>
      </c>
      <c r="E1314">
        <v>9230</v>
      </c>
      <c r="F1314" t="s">
        <v>8471</v>
      </c>
      <c r="G1314" t="s">
        <v>259</v>
      </c>
      <c r="H1314" t="str">
        <f t="shared" si="512"/>
        <v>08</v>
      </c>
      <c r="I1314" t="str">
        <f t="shared" si="513"/>
        <v>Aug</v>
      </c>
      <c r="J1314" t="s">
        <v>1443</v>
      </c>
      <c r="K1314" t="str">
        <f t="shared" si="514"/>
        <v>14</v>
      </c>
      <c r="L1314" t="str">
        <f t="shared" si="515"/>
        <v>Aug</v>
      </c>
      <c r="M1314">
        <v>6</v>
      </c>
      <c r="N1314">
        <f t="shared" si="516"/>
        <v>6</v>
      </c>
      <c r="O1314">
        <f t="shared" si="517"/>
        <v>0</v>
      </c>
      <c r="P1314">
        <f t="shared" si="518"/>
        <v>0</v>
      </c>
      <c r="Q1314" t="s">
        <v>3132</v>
      </c>
      <c r="R1314" t="s">
        <v>63</v>
      </c>
      <c r="S1314">
        <v>3</v>
      </c>
      <c r="T1314">
        <v>0</v>
      </c>
      <c r="U1314" s="2">
        <f>SUMIFS(Avatar!L:L,Avatar!D:D,'Резервации 2026'!E1314)</f>
        <v>2399.4513606</v>
      </c>
      <c r="V1314" s="2">
        <f t="shared" si="529"/>
        <v>399.90856009999999</v>
      </c>
      <c r="W1314" t="s">
        <v>262</v>
      </c>
      <c r="X1314" t="s">
        <v>3750</v>
      </c>
      <c r="Y1314" t="s">
        <v>3724</v>
      </c>
      <c r="Z1314" t="str">
        <f t="shared" si="520"/>
        <v>Dec</v>
      </c>
      <c r="AA1314" s="6">
        <f t="shared" si="507"/>
        <v>0</v>
      </c>
      <c r="AB1314" s="6">
        <f t="shared" si="507"/>
        <v>0</v>
      </c>
      <c r="AC1314" s="6">
        <f t="shared" si="507"/>
        <v>0</v>
      </c>
      <c r="AD1314" s="6">
        <f t="shared" si="507"/>
        <v>6</v>
      </c>
      <c r="AE1314" s="6">
        <f t="shared" si="507"/>
        <v>0</v>
      </c>
      <c r="AF1314" s="6">
        <f t="shared" si="521"/>
        <v>6</v>
      </c>
      <c r="AG1314" s="6">
        <f t="shared" si="522"/>
        <v>0</v>
      </c>
      <c r="AH1314" s="14" t="str">
        <f>LEFT(X1314,2)&amp;"."&amp;VLOOKUP(MID(X1314,4,3),'Data validation'!$A$1:$B$12,2,FALSE)&amp;".2025"</f>
        <v>29.12.2025</v>
      </c>
      <c r="AI1314">
        <f t="shared" si="523"/>
        <v>53</v>
      </c>
      <c r="AJ1314" t="str">
        <f>H1314&amp;"."&amp;VLOOKUP(I1314,'Data validation'!$A$1:$B$12,2,FALSE)&amp;".2026"</f>
        <v>08.08.2026</v>
      </c>
      <c r="AK1314">
        <f t="shared" si="524"/>
        <v>32</v>
      </c>
      <c r="AL1314" t="e">
        <f>VLOOKUP(E1314,[2]Sheet1!$A:$B,2,FALSE)</f>
        <v>#N/A</v>
      </c>
    </row>
    <row r="1315" spans="1:38" x14ac:dyDescent="0.25">
      <c r="A1315" t="str">
        <f>VLOOKUP(Q1315,'Data validation'!$K$2:$L$50,2,FALSE)</f>
        <v>TO</v>
      </c>
      <c r="B1315">
        <f t="shared" si="509"/>
        <v>0</v>
      </c>
      <c r="C1315">
        <f t="shared" si="510"/>
        <v>0</v>
      </c>
      <c r="D1315">
        <f t="shared" si="511"/>
        <v>7</v>
      </c>
      <c r="E1315">
        <v>8257</v>
      </c>
      <c r="F1315" t="s">
        <v>8472</v>
      </c>
      <c r="G1315" t="s">
        <v>135</v>
      </c>
      <c r="H1315" t="str">
        <f t="shared" si="512"/>
        <v>01</v>
      </c>
      <c r="I1315" t="str">
        <f t="shared" si="513"/>
        <v>Aug</v>
      </c>
      <c r="J1315" t="s">
        <v>259</v>
      </c>
      <c r="K1315" t="str">
        <f t="shared" si="514"/>
        <v>08</v>
      </c>
      <c r="L1315" t="str">
        <f t="shared" si="515"/>
        <v>Aug</v>
      </c>
      <c r="M1315">
        <v>7</v>
      </c>
      <c r="N1315">
        <f t="shared" si="516"/>
        <v>7</v>
      </c>
      <c r="O1315">
        <f t="shared" si="517"/>
        <v>0</v>
      </c>
      <c r="P1315">
        <f t="shared" si="518"/>
        <v>0</v>
      </c>
      <c r="Q1315" t="s">
        <v>56</v>
      </c>
      <c r="R1315" t="s">
        <v>17</v>
      </c>
      <c r="S1315">
        <v>2</v>
      </c>
      <c r="T1315">
        <v>2</v>
      </c>
      <c r="U1315" s="2">
        <f>SUMIFS(Novoton!L:L,Novoton!D:D,'Резервации 2026'!E1315)</f>
        <v>2336.1998183999999</v>
      </c>
      <c r="V1315" s="2">
        <f t="shared" si="529"/>
        <v>333.74283120000001</v>
      </c>
      <c r="X1315" t="s">
        <v>633</v>
      </c>
      <c r="Y1315" t="s">
        <v>596</v>
      </c>
      <c r="Z1315" t="str">
        <f t="shared" si="520"/>
        <v>Nov</v>
      </c>
      <c r="AA1315" s="6">
        <f t="shared" si="507"/>
        <v>0</v>
      </c>
      <c r="AB1315" s="6">
        <f t="shared" si="507"/>
        <v>0</v>
      </c>
      <c r="AC1315" s="6">
        <f t="shared" si="507"/>
        <v>0</v>
      </c>
      <c r="AD1315" s="6">
        <f t="shared" si="507"/>
        <v>7</v>
      </c>
      <c r="AE1315" s="6">
        <f t="shared" si="507"/>
        <v>0</v>
      </c>
      <c r="AF1315" s="6">
        <f t="shared" si="521"/>
        <v>7</v>
      </c>
      <c r="AG1315" s="6">
        <f t="shared" si="522"/>
        <v>0</v>
      </c>
      <c r="AH1315" s="14" t="str">
        <f>LEFT(X1315,2)&amp;"."&amp;VLOOKUP(MID(X1315,4,3),'Data validation'!$A$1:$B$12,2,FALSE)&amp;".2025"</f>
        <v>09.11.2025</v>
      </c>
      <c r="AI1315">
        <f t="shared" si="523"/>
        <v>46</v>
      </c>
      <c r="AJ1315" t="str">
        <f>H1315&amp;"."&amp;VLOOKUP(I1315,'Data validation'!$A$1:$B$12,2,FALSE)&amp;".2026"</f>
        <v>01.08.2026</v>
      </c>
      <c r="AK1315">
        <f t="shared" si="524"/>
        <v>31</v>
      </c>
      <c r="AL1315" t="e">
        <f>VLOOKUP(E1315,[2]Sheet1!$A:$B,2,FALSE)</f>
        <v>#N/A</v>
      </c>
    </row>
    <row r="1316" spans="1:38" x14ac:dyDescent="0.25">
      <c r="A1316" t="str">
        <f>VLOOKUP(Q1316,'Data validation'!$K$2:$L$50,2,FALSE)</f>
        <v>TO</v>
      </c>
      <c r="B1316">
        <f t="shared" si="509"/>
        <v>0</v>
      </c>
      <c r="C1316">
        <f t="shared" si="510"/>
        <v>4</v>
      </c>
      <c r="D1316">
        <f t="shared" si="511"/>
        <v>1</v>
      </c>
      <c r="E1316">
        <v>9003</v>
      </c>
      <c r="F1316" t="s">
        <v>8473</v>
      </c>
      <c r="G1316" t="s">
        <v>53</v>
      </c>
      <c r="H1316" t="str">
        <f t="shared" si="512"/>
        <v>24</v>
      </c>
      <c r="I1316" t="str">
        <f t="shared" si="513"/>
        <v>Aug</v>
      </c>
      <c r="J1316" t="s">
        <v>131</v>
      </c>
      <c r="K1316" t="str">
        <f t="shared" si="514"/>
        <v>29</v>
      </c>
      <c r="L1316" t="str">
        <f t="shared" si="515"/>
        <v>Aug</v>
      </c>
      <c r="M1316">
        <v>5</v>
      </c>
      <c r="N1316">
        <f t="shared" si="516"/>
        <v>5</v>
      </c>
      <c r="O1316">
        <f t="shared" si="517"/>
        <v>0</v>
      </c>
      <c r="P1316">
        <f t="shared" si="518"/>
        <v>0</v>
      </c>
      <c r="Q1316" t="s">
        <v>56</v>
      </c>
      <c r="R1316" t="s">
        <v>20</v>
      </c>
      <c r="S1316">
        <v>3</v>
      </c>
      <c r="T1316">
        <v>0</v>
      </c>
      <c r="U1316" s="2">
        <f>SUMIFS(Novoton!L:L,Novoton!D:D,'Резервации 2026'!E1316)</f>
        <v>1810.707414</v>
      </c>
      <c r="V1316" s="2">
        <f t="shared" si="529"/>
        <v>362.14148280000001</v>
      </c>
      <c r="X1316" t="s">
        <v>3135</v>
      </c>
      <c r="Y1316" t="s">
        <v>3216</v>
      </c>
      <c r="Z1316" t="str">
        <f t="shared" si="520"/>
        <v>Dec</v>
      </c>
      <c r="AA1316" s="6">
        <f t="shared" si="507"/>
        <v>0</v>
      </c>
      <c r="AB1316" s="6">
        <f t="shared" si="507"/>
        <v>0</v>
      </c>
      <c r="AC1316" s="6">
        <f t="shared" si="507"/>
        <v>0</v>
      </c>
      <c r="AD1316" s="6">
        <f t="shared" si="507"/>
        <v>5</v>
      </c>
      <c r="AE1316" s="6">
        <f t="shared" si="507"/>
        <v>0</v>
      </c>
      <c r="AF1316" s="6">
        <f t="shared" si="521"/>
        <v>5</v>
      </c>
      <c r="AG1316" s="6">
        <f t="shared" si="522"/>
        <v>0</v>
      </c>
      <c r="AH1316" s="14" t="str">
        <f>LEFT(X1316,2)&amp;"."&amp;VLOOKUP(MID(X1316,4,3),'Data validation'!$A$1:$B$12,2,FALSE)&amp;".2025"</f>
        <v>03.12.2025</v>
      </c>
      <c r="AI1316">
        <f t="shared" si="523"/>
        <v>49</v>
      </c>
      <c r="AJ1316" t="str">
        <f>H1316&amp;"."&amp;VLOOKUP(I1316,'Data validation'!$A$1:$B$12,2,FALSE)&amp;".2026"</f>
        <v>24.08.2026</v>
      </c>
      <c r="AK1316">
        <f t="shared" si="524"/>
        <v>35</v>
      </c>
      <c r="AL1316" t="e">
        <f>VLOOKUP(E1316,[2]Sheet1!$A:$B,2,FALSE)</f>
        <v>#N/A</v>
      </c>
    </row>
    <row r="1317" spans="1:38" x14ac:dyDescent="0.25">
      <c r="A1317" t="str">
        <f>VLOOKUP(Q1317,'Data validation'!$K$2:$L$50,2,FALSE)</f>
        <v>TO</v>
      </c>
      <c r="B1317">
        <f t="shared" si="509"/>
        <v>0</v>
      </c>
      <c r="C1317">
        <f t="shared" si="510"/>
        <v>0</v>
      </c>
      <c r="D1317">
        <f t="shared" si="511"/>
        <v>6</v>
      </c>
      <c r="E1317">
        <v>8779</v>
      </c>
      <c r="F1317" t="s">
        <v>8474</v>
      </c>
      <c r="G1317" t="s">
        <v>60</v>
      </c>
      <c r="H1317" t="str">
        <f t="shared" si="512"/>
        <v>17</v>
      </c>
      <c r="I1317" t="str">
        <f t="shared" si="513"/>
        <v>Aug</v>
      </c>
      <c r="J1317" t="s">
        <v>195</v>
      </c>
      <c r="K1317" t="str">
        <f t="shared" si="514"/>
        <v>23</v>
      </c>
      <c r="L1317" t="str">
        <f t="shared" si="515"/>
        <v>Aug</v>
      </c>
      <c r="M1317">
        <v>6</v>
      </c>
      <c r="N1317">
        <f t="shared" si="516"/>
        <v>6</v>
      </c>
      <c r="O1317">
        <f t="shared" si="517"/>
        <v>0</v>
      </c>
      <c r="P1317">
        <f t="shared" si="518"/>
        <v>0</v>
      </c>
      <c r="Q1317" t="s">
        <v>162</v>
      </c>
      <c r="R1317" t="s">
        <v>57</v>
      </c>
      <c r="S1317">
        <v>4</v>
      </c>
      <c r="T1317">
        <v>0</v>
      </c>
      <c r="U1317" s="2">
        <f>SUMIFS(Magelan!L:L,Magelan!D:D,'Резервации 2026'!E1317)</f>
        <v>2906.8718957999999</v>
      </c>
      <c r="V1317" s="2">
        <f t="shared" ref="V1317:V1318" si="530">+U1317/M1317</f>
        <v>484.47864929999997</v>
      </c>
      <c r="X1317" t="s">
        <v>1849</v>
      </c>
      <c r="Y1317" t="s">
        <v>1761</v>
      </c>
      <c r="Z1317" t="str">
        <f t="shared" si="520"/>
        <v>Nov</v>
      </c>
      <c r="AA1317" s="6">
        <f t="shared" si="507"/>
        <v>0</v>
      </c>
      <c r="AB1317" s="6">
        <f t="shared" si="507"/>
        <v>0</v>
      </c>
      <c r="AC1317" s="6">
        <f t="shared" si="507"/>
        <v>0</v>
      </c>
      <c r="AD1317" s="6">
        <f t="shared" si="507"/>
        <v>6</v>
      </c>
      <c r="AE1317" s="6">
        <f t="shared" si="507"/>
        <v>0</v>
      </c>
      <c r="AF1317" s="6">
        <f t="shared" si="521"/>
        <v>6</v>
      </c>
      <c r="AG1317" s="6">
        <f t="shared" si="522"/>
        <v>0</v>
      </c>
      <c r="AH1317" s="14" t="str">
        <f>LEFT(X1317,2)&amp;"."&amp;VLOOKUP(MID(X1317,4,3),'Data validation'!$A$1:$B$12,2,FALSE)&amp;".2025"</f>
        <v>24.11.2025</v>
      </c>
      <c r="AI1317">
        <f t="shared" si="523"/>
        <v>48</v>
      </c>
      <c r="AJ1317" t="str">
        <f>H1317&amp;"."&amp;VLOOKUP(I1317,'Data validation'!$A$1:$B$12,2,FALSE)&amp;".2026"</f>
        <v>17.08.2026</v>
      </c>
      <c r="AK1317">
        <f t="shared" si="524"/>
        <v>34</v>
      </c>
      <c r="AL1317" t="e">
        <f>VLOOKUP(E1317,[2]Sheet1!$A:$B,2,FALSE)</f>
        <v>#N/A</v>
      </c>
    </row>
    <row r="1318" spans="1:38" x14ac:dyDescent="0.25">
      <c r="A1318" t="str">
        <f>VLOOKUP(Q1318,'Data validation'!$K$2:$L$50,2,FALSE)</f>
        <v>TO</v>
      </c>
      <c r="B1318">
        <f t="shared" si="509"/>
        <v>0</v>
      </c>
      <c r="C1318">
        <f t="shared" si="510"/>
        <v>0</v>
      </c>
      <c r="D1318">
        <f t="shared" si="511"/>
        <v>6</v>
      </c>
      <c r="E1318">
        <v>8682</v>
      </c>
      <c r="F1318" t="s">
        <v>8475</v>
      </c>
      <c r="G1318" t="s">
        <v>340</v>
      </c>
      <c r="H1318" t="str">
        <f t="shared" si="512"/>
        <v>03</v>
      </c>
      <c r="I1318" t="str">
        <f t="shared" si="513"/>
        <v>Aug</v>
      </c>
      <c r="J1318" t="s">
        <v>79</v>
      </c>
      <c r="K1318" t="str">
        <f t="shared" si="514"/>
        <v>09</v>
      </c>
      <c r="L1318" t="str">
        <f t="shared" si="515"/>
        <v>Aug</v>
      </c>
      <c r="M1318">
        <v>6</v>
      </c>
      <c r="N1318">
        <f t="shared" si="516"/>
        <v>6</v>
      </c>
      <c r="O1318">
        <f t="shared" si="517"/>
        <v>0</v>
      </c>
      <c r="P1318">
        <f t="shared" si="518"/>
        <v>0</v>
      </c>
      <c r="Q1318" t="s">
        <v>162</v>
      </c>
      <c r="R1318" t="s">
        <v>17</v>
      </c>
      <c r="S1318">
        <v>3</v>
      </c>
      <c r="T1318">
        <v>1</v>
      </c>
      <c r="U1318" s="2">
        <f>SUMIFS(Magelan!L:L,Magelan!D:D,'Резервации 2026'!E1318)</f>
        <v>2162.6394642</v>
      </c>
      <c r="V1318" s="2">
        <f t="shared" si="530"/>
        <v>360.43991069999998</v>
      </c>
      <c r="X1318" t="s">
        <v>1667</v>
      </c>
      <c r="Y1318" t="s">
        <v>1594</v>
      </c>
      <c r="Z1318" t="str">
        <f t="shared" si="520"/>
        <v>Nov</v>
      </c>
      <c r="AA1318" s="6">
        <f t="shared" si="507"/>
        <v>0</v>
      </c>
      <c r="AB1318" s="6">
        <f t="shared" si="507"/>
        <v>0</v>
      </c>
      <c r="AC1318" s="6">
        <f t="shared" si="507"/>
        <v>0</v>
      </c>
      <c r="AD1318" s="6">
        <f t="shared" si="507"/>
        <v>6</v>
      </c>
      <c r="AE1318" s="6">
        <f t="shared" si="507"/>
        <v>0</v>
      </c>
      <c r="AF1318" s="6">
        <f t="shared" si="521"/>
        <v>6</v>
      </c>
      <c r="AG1318" s="6">
        <f t="shared" si="522"/>
        <v>0</v>
      </c>
      <c r="AH1318" s="14" t="str">
        <f>LEFT(X1318,2)&amp;"."&amp;VLOOKUP(MID(X1318,4,3),'Data validation'!$A$1:$B$12,2,FALSE)&amp;".2025"</f>
        <v>21.11.2025</v>
      </c>
      <c r="AI1318">
        <f t="shared" si="523"/>
        <v>47</v>
      </c>
      <c r="AJ1318" t="str">
        <f>H1318&amp;"."&amp;VLOOKUP(I1318,'Data validation'!$A$1:$B$12,2,FALSE)&amp;".2026"</f>
        <v>03.08.2026</v>
      </c>
      <c r="AK1318">
        <f t="shared" si="524"/>
        <v>32</v>
      </c>
      <c r="AL1318" t="e">
        <f>VLOOKUP(E1318,[2]Sheet1!$A:$B,2,FALSE)</f>
        <v>#N/A</v>
      </c>
    </row>
    <row r="1319" spans="1:38" x14ac:dyDescent="0.25">
      <c r="A1319" t="str">
        <f>VLOOKUP(Q1319,'Data validation'!$K$2:$L$50,2,FALSE)</f>
        <v>TO</v>
      </c>
      <c r="B1319">
        <f t="shared" si="509"/>
        <v>0</v>
      </c>
      <c r="C1319">
        <f t="shared" si="510"/>
        <v>0</v>
      </c>
      <c r="D1319">
        <f t="shared" si="511"/>
        <v>5</v>
      </c>
      <c r="E1319">
        <v>9236</v>
      </c>
      <c r="F1319" t="s">
        <v>8476</v>
      </c>
      <c r="G1319" t="s">
        <v>60</v>
      </c>
      <c r="H1319" t="str">
        <f t="shared" si="512"/>
        <v>17</v>
      </c>
      <c r="I1319" t="str">
        <f t="shared" si="513"/>
        <v>Aug</v>
      </c>
      <c r="J1319" t="s">
        <v>91</v>
      </c>
      <c r="K1319" t="str">
        <f t="shared" si="514"/>
        <v>22</v>
      </c>
      <c r="L1319" t="str">
        <f t="shared" si="515"/>
        <v>Aug</v>
      </c>
      <c r="M1319">
        <v>5</v>
      </c>
      <c r="N1319">
        <f t="shared" si="516"/>
        <v>5</v>
      </c>
      <c r="O1319">
        <f t="shared" si="517"/>
        <v>0</v>
      </c>
      <c r="P1319">
        <f t="shared" si="518"/>
        <v>0</v>
      </c>
      <c r="Q1319" t="s">
        <v>81</v>
      </c>
      <c r="R1319" t="s">
        <v>188</v>
      </c>
      <c r="S1319">
        <v>2</v>
      </c>
      <c r="T1319">
        <v>2</v>
      </c>
      <c r="U1319" s="2">
        <f>SUMIFS(SLR!L:L,SLR!D:D,'Резервации 2026'!E1319)</f>
        <v>2041.1041879999998</v>
      </c>
      <c r="V1319" s="2">
        <f>+U1319/M1319</f>
        <v>408.22083759999998</v>
      </c>
      <c r="W1319" t="s">
        <v>262</v>
      </c>
      <c r="X1319" t="s">
        <v>3761</v>
      </c>
      <c r="Y1319" t="s">
        <v>3724</v>
      </c>
      <c r="Z1319" t="str">
        <f t="shared" si="520"/>
        <v>Dec</v>
      </c>
      <c r="AA1319" s="6">
        <f t="shared" si="507"/>
        <v>0</v>
      </c>
      <c r="AB1319" s="6">
        <f t="shared" si="507"/>
        <v>0</v>
      </c>
      <c r="AC1319" s="6">
        <f t="shared" si="507"/>
        <v>0</v>
      </c>
      <c r="AD1319" s="6">
        <f t="shared" si="507"/>
        <v>5</v>
      </c>
      <c r="AE1319" s="6">
        <f t="shared" si="507"/>
        <v>0</v>
      </c>
      <c r="AF1319" s="6">
        <f t="shared" si="521"/>
        <v>5</v>
      </c>
      <c r="AG1319" s="6">
        <f t="shared" si="522"/>
        <v>0</v>
      </c>
      <c r="AH1319" s="14" t="str">
        <f>LEFT(X1319,2)&amp;"."&amp;VLOOKUP(MID(X1319,4,3),'Data validation'!$A$1:$B$12,2,FALSE)&amp;".2025"</f>
        <v>29.12.2025</v>
      </c>
      <c r="AI1319">
        <f t="shared" si="523"/>
        <v>53</v>
      </c>
      <c r="AJ1319" t="str">
        <f>H1319&amp;"."&amp;VLOOKUP(I1319,'Data validation'!$A$1:$B$12,2,FALSE)&amp;".2026"</f>
        <v>17.08.2026</v>
      </c>
      <c r="AK1319">
        <f t="shared" si="524"/>
        <v>34</v>
      </c>
      <c r="AL1319" t="e">
        <f>VLOOKUP(E1319,[2]Sheet1!$A:$B,2,FALSE)</f>
        <v>#N/A</v>
      </c>
    </row>
    <row r="1320" spans="1:38" x14ac:dyDescent="0.25">
      <c r="A1320" t="str">
        <f>VLOOKUP(Q1320,'Data validation'!$K$2:$L$50,2,FALSE)</f>
        <v>TO</v>
      </c>
      <c r="B1320">
        <f t="shared" si="509"/>
        <v>0</v>
      </c>
      <c r="C1320">
        <f t="shared" si="510"/>
        <v>1</v>
      </c>
      <c r="D1320">
        <f t="shared" si="511"/>
        <v>4</v>
      </c>
      <c r="E1320">
        <v>9191</v>
      </c>
      <c r="F1320" t="s">
        <v>8477</v>
      </c>
      <c r="G1320" t="s">
        <v>519</v>
      </c>
      <c r="H1320" t="str">
        <f t="shared" si="512"/>
        <v>21</v>
      </c>
      <c r="I1320" t="str">
        <f t="shared" si="513"/>
        <v>Aug</v>
      </c>
      <c r="J1320" t="s">
        <v>520</v>
      </c>
      <c r="K1320" t="str">
        <f t="shared" si="514"/>
        <v>26</v>
      </c>
      <c r="L1320" t="str">
        <f t="shared" si="515"/>
        <v>Aug</v>
      </c>
      <c r="M1320">
        <v>5</v>
      </c>
      <c r="N1320">
        <f t="shared" si="516"/>
        <v>5</v>
      </c>
      <c r="O1320">
        <f t="shared" si="517"/>
        <v>0</v>
      </c>
      <c r="P1320">
        <f t="shared" si="518"/>
        <v>0</v>
      </c>
      <c r="Q1320" t="s">
        <v>116</v>
      </c>
      <c r="R1320" t="s">
        <v>17</v>
      </c>
      <c r="S1320">
        <v>2</v>
      </c>
      <c r="T1320">
        <v>0</v>
      </c>
      <c r="U1320" s="2">
        <f>SUMIFS(Solvex!L:L,Solvex!D:D,'Резервации 2026'!E1320)</f>
        <v>1390.2039639999998</v>
      </c>
      <c r="V1320" s="2">
        <f t="shared" ref="V1320:V1321" si="531">+U1320/M1320</f>
        <v>278.04079279999996</v>
      </c>
      <c r="X1320" t="s">
        <v>3695</v>
      </c>
      <c r="Y1320" t="s">
        <v>3689</v>
      </c>
      <c r="Z1320" t="str">
        <f t="shared" si="520"/>
        <v>Dec</v>
      </c>
      <c r="AA1320" s="6">
        <f t="shared" si="507"/>
        <v>0</v>
      </c>
      <c r="AB1320" s="6">
        <f t="shared" si="507"/>
        <v>0</v>
      </c>
      <c r="AC1320" s="6">
        <f t="shared" si="507"/>
        <v>0</v>
      </c>
      <c r="AD1320" s="6">
        <f t="shared" si="507"/>
        <v>5</v>
      </c>
      <c r="AE1320" s="6">
        <f t="shared" si="507"/>
        <v>0</v>
      </c>
      <c r="AF1320" s="6">
        <f t="shared" si="521"/>
        <v>5</v>
      </c>
      <c r="AG1320" s="6">
        <f t="shared" si="522"/>
        <v>0</v>
      </c>
      <c r="AH1320" s="14" t="str">
        <f>LEFT(X1320,2)&amp;"."&amp;VLOOKUP(MID(X1320,4,3),'Data validation'!$A$1:$B$12,2,FALSE)&amp;".2025"</f>
        <v>25.12.2025</v>
      </c>
      <c r="AI1320">
        <f t="shared" si="523"/>
        <v>52</v>
      </c>
      <c r="AJ1320" t="str">
        <f>H1320&amp;"."&amp;VLOOKUP(I1320,'Data validation'!$A$1:$B$12,2,FALSE)&amp;".2026"</f>
        <v>21.08.2026</v>
      </c>
      <c r="AK1320">
        <f t="shared" si="524"/>
        <v>34</v>
      </c>
      <c r="AL1320" t="e">
        <f>VLOOKUP(E1320,[2]Sheet1!$A:$B,2,FALSE)</f>
        <v>#N/A</v>
      </c>
    </row>
    <row r="1321" spans="1:38" x14ac:dyDescent="0.25">
      <c r="A1321" t="str">
        <f>VLOOKUP(Q1321,'Data validation'!$K$2:$L$50,2,FALSE)</f>
        <v>TO</v>
      </c>
      <c r="B1321">
        <f t="shared" si="509"/>
        <v>0</v>
      </c>
      <c r="C1321">
        <f t="shared" si="510"/>
        <v>3</v>
      </c>
      <c r="D1321">
        <f t="shared" si="511"/>
        <v>2</v>
      </c>
      <c r="E1321">
        <v>8367</v>
      </c>
      <c r="F1321" t="s">
        <v>8478</v>
      </c>
      <c r="G1321" t="s">
        <v>195</v>
      </c>
      <c r="H1321" t="str">
        <f t="shared" si="512"/>
        <v>23</v>
      </c>
      <c r="I1321" t="str">
        <f t="shared" si="513"/>
        <v>Aug</v>
      </c>
      <c r="J1321" t="s">
        <v>843</v>
      </c>
      <c r="K1321" t="str">
        <f t="shared" si="514"/>
        <v>28</v>
      </c>
      <c r="L1321" t="str">
        <f t="shared" si="515"/>
        <v>Aug</v>
      </c>
      <c r="M1321">
        <v>5</v>
      </c>
      <c r="N1321">
        <f t="shared" si="516"/>
        <v>5</v>
      </c>
      <c r="O1321">
        <f t="shared" si="517"/>
        <v>0</v>
      </c>
      <c r="P1321">
        <f t="shared" si="518"/>
        <v>0</v>
      </c>
      <c r="Q1321" t="s">
        <v>116</v>
      </c>
      <c r="R1321" t="s">
        <v>63</v>
      </c>
      <c r="S1321">
        <v>3</v>
      </c>
      <c r="T1321">
        <v>1</v>
      </c>
      <c r="U1321" s="2">
        <f>SUMIFS(Solvex!L:L,Solvex!D:D,'Резервации 2026'!E1321)</f>
        <v>1706.3247668999998</v>
      </c>
      <c r="V1321" s="2">
        <f t="shared" si="531"/>
        <v>341.26495337999995</v>
      </c>
      <c r="W1321" t="s">
        <v>691</v>
      </c>
      <c r="X1321" t="s">
        <v>904</v>
      </c>
      <c r="Y1321" t="s">
        <v>768</v>
      </c>
      <c r="Z1321" t="str">
        <f t="shared" si="520"/>
        <v>Nov</v>
      </c>
      <c r="AA1321" s="6">
        <f t="shared" si="507"/>
        <v>0</v>
      </c>
      <c r="AB1321" s="6">
        <f t="shared" si="507"/>
        <v>0</v>
      </c>
      <c r="AC1321" s="6">
        <f t="shared" si="507"/>
        <v>0</v>
      </c>
      <c r="AD1321" s="6">
        <f t="shared" si="507"/>
        <v>5</v>
      </c>
      <c r="AE1321" s="6">
        <f t="shared" si="507"/>
        <v>0</v>
      </c>
      <c r="AF1321" s="6">
        <f t="shared" si="521"/>
        <v>5</v>
      </c>
      <c r="AG1321" s="6">
        <f t="shared" si="522"/>
        <v>0</v>
      </c>
      <c r="AH1321" s="14" t="str">
        <f>LEFT(X1321,2)&amp;"."&amp;VLOOKUP(MID(X1321,4,3),'Data validation'!$A$1:$B$12,2,FALSE)&amp;".2025"</f>
        <v>11.11.2025</v>
      </c>
      <c r="AI1321">
        <f t="shared" si="523"/>
        <v>46</v>
      </c>
      <c r="AJ1321" t="str">
        <f>H1321&amp;"."&amp;VLOOKUP(I1321,'Data validation'!$A$1:$B$12,2,FALSE)&amp;".2026"</f>
        <v>23.08.2026</v>
      </c>
      <c r="AK1321">
        <f t="shared" si="524"/>
        <v>35</v>
      </c>
      <c r="AL1321" t="e">
        <f>VLOOKUP(E1321,[2]Sheet1!$A:$B,2,FALSE)</f>
        <v>#N/A</v>
      </c>
    </row>
    <row r="1322" spans="1:38" x14ac:dyDescent="0.25">
      <c r="A1322" t="str">
        <f>VLOOKUP(Q1322,'Data validation'!$K$2:$L$50,2,FALSE)</f>
        <v>TO</v>
      </c>
      <c r="B1322">
        <f t="shared" si="509"/>
        <v>0</v>
      </c>
      <c r="C1322">
        <f t="shared" si="510"/>
        <v>0</v>
      </c>
      <c r="D1322">
        <f t="shared" si="511"/>
        <v>5</v>
      </c>
      <c r="E1322">
        <v>9255</v>
      </c>
      <c r="F1322" t="s">
        <v>8479</v>
      </c>
      <c r="G1322" t="s">
        <v>90</v>
      </c>
      <c r="H1322" t="str">
        <f t="shared" si="512"/>
        <v>15</v>
      </c>
      <c r="I1322" t="str">
        <f t="shared" si="513"/>
        <v>Aug</v>
      </c>
      <c r="J1322" t="s">
        <v>459</v>
      </c>
      <c r="K1322" t="str">
        <f t="shared" si="514"/>
        <v>20</v>
      </c>
      <c r="L1322" t="str">
        <f t="shared" si="515"/>
        <v>Aug</v>
      </c>
      <c r="M1322">
        <v>5</v>
      </c>
      <c r="N1322">
        <f t="shared" si="516"/>
        <v>5</v>
      </c>
      <c r="O1322">
        <f t="shared" si="517"/>
        <v>0</v>
      </c>
      <c r="P1322">
        <f t="shared" si="518"/>
        <v>0</v>
      </c>
      <c r="Q1322" t="s">
        <v>226</v>
      </c>
      <c r="R1322" t="s">
        <v>17</v>
      </c>
      <c r="S1322">
        <v>3</v>
      </c>
      <c r="T1322">
        <v>0</v>
      </c>
      <c r="U1322" s="2">
        <f>SUMIFS(Sunny!L:L,Sunny!D:D,'Резервации 2026'!E1322)</f>
        <v>1952.3095060000001</v>
      </c>
      <c r="V1322" s="2">
        <f>+U1322/M1322</f>
        <v>390.4619012</v>
      </c>
      <c r="W1322" t="s">
        <v>227</v>
      </c>
      <c r="X1322" t="s">
        <v>3785</v>
      </c>
      <c r="Y1322" t="s">
        <v>3766</v>
      </c>
      <c r="Z1322" t="str">
        <f t="shared" si="520"/>
        <v>Dec</v>
      </c>
      <c r="AA1322" s="6">
        <f t="shared" si="507"/>
        <v>0</v>
      </c>
      <c r="AB1322" s="6">
        <f t="shared" si="507"/>
        <v>0</v>
      </c>
      <c r="AC1322" s="6">
        <f t="shared" si="507"/>
        <v>0</v>
      </c>
      <c r="AD1322" s="6">
        <f t="shared" si="507"/>
        <v>5</v>
      </c>
      <c r="AE1322" s="6">
        <f t="shared" si="507"/>
        <v>0</v>
      </c>
      <c r="AF1322" s="6">
        <f t="shared" si="521"/>
        <v>5</v>
      </c>
      <c r="AG1322" s="6">
        <f t="shared" si="522"/>
        <v>0</v>
      </c>
      <c r="AH1322" s="14" t="str">
        <f>LEFT(X1322,2)&amp;"."&amp;VLOOKUP(MID(X1322,4,3),'Data validation'!$A$1:$B$12,2,FALSE)&amp;".2025"</f>
        <v>30.12.2025</v>
      </c>
      <c r="AI1322">
        <f t="shared" si="523"/>
        <v>53</v>
      </c>
      <c r="AJ1322" t="str">
        <f>H1322&amp;"."&amp;VLOOKUP(I1322,'Data validation'!$A$1:$B$12,2,FALSE)&amp;".2026"</f>
        <v>15.08.2026</v>
      </c>
      <c r="AK1322">
        <f t="shared" si="524"/>
        <v>33</v>
      </c>
      <c r="AL1322" t="e">
        <f>VLOOKUP(E1322,[2]Sheet1!$A:$B,2,FALSE)</f>
        <v>#N/A</v>
      </c>
    </row>
    <row r="1323" spans="1:38" x14ac:dyDescent="0.25">
      <c r="A1323" t="str">
        <f>VLOOKUP(Q1323,'Data validation'!$K$2:$L$50,2,FALSE)</f>
        <v>TO</v>
      </c>
      <c r="B1323">
        <f t="shared" si="509"/>
        <v>0</v>
      </c>
      <c r="C1323">
        <f t="shared" si="510"/>
        <v>0</v>
      </c>
      <c r="D1323">
        <f t="shared" si="511"/>
        <v>6</v>
      </c>
      <c r="E1323">
        <v>8395</v>
      </c>
      <c r="F1323" t="s">
        <v>8480</v>
      </c>
      <c r="G1323" t="s">
        <v>135</v>
      </c>
      <c r="H1323" t="str">
        <f t="shared" si="512"/>
        <v>01</v>
      </c>
      <c r="I1323" t="str">
        <f t="shared" si="513"/>
        <v>Aug</v>
      </c>
      <c r="J1323" t="s">
        <v>646</v>
      </c>
      <c r="K1323" t="str">
        <f t="shared" si="514"/>
        <v>07</v>
      </c>
      <c r="L1323" t="str">
        <f t="shared" si="515"/>
        <v>Aug</v>
      </c>
      <c r="M1323">
        <v>6</v>
      </c>
      <c r="N1323">
        <f t="shared" si="516"/>
        <v>6</v>
      </c>
      <c r="O1323">
        <f t="shared" si="517"/>
        <v>0</v>
      </c>
      <c r="P1323">
        <f t="shared" si="518"/>
        <v>0</v>
      </c>
      <c r="Q1323" t="s">
        <v>116</v>
      </c>
      <c r="R1323" t="s">
        <v>110</v>
      </c>
      <c r="S1323">
        <v>5</v>
      </c>
      <c r="T1323">
        <v>1</v>
      </c>
      <c r="U1323" s="2">
        <f>SUMIFS(Solvex!L:L,Solvex!D:D,'Резервации 2026'!E1323)</f>
        <v>4030.8482801999999</v>
      </c>
      <c r="V1323" s="2">
        <f t="shared" ref="V1323:V1324" si="532">+U1323/M1323</f>
        <v>671.80804669999998</v>
      </c>
      <c r="W1323" t="s">
        <v>691</v>
      </c>
      <c r="X1323" t="s">
        <v>966</v>
      </c>
      <c r="Y1323" t="s">
        <v>768</v>
      </c>
      <c r="Z1323" t="str">
        <f t="shared" si="520"/>
        <v>Nov</v>
      </c>
      <c r="AA1323" s="6">
        <f t="shared" si="507"/>
        <v>0</v>
      </c>
      <c r="AB1323" s="6">
        <f t="shared" si="507"/>
        <v>0</v>
      </c>
      <c r="AC1323" s="6">
        <f t="shared" si="507"/>
        <v>0</v>
      </c>
      <c r="AD1323" s="6">
        <f t="shared" si="507"/>
        <v>6</v>
      </c>
      <c r="AE1323" s="6">
        <f t="shared" si="507"/>
        <v>0</v>
      </c>
      <c r="AF1323" s="6">
        <f t="shared" si="521"/>
        <v>6</v>
      </c>
      <c r="AG1323" s="6">
        <f t="shared" si="522"/>
        <v>0</v>
      </c>
      <c r="AH1323" s="14" t="str">
        <f>LEFT(X1323,2)&amp;"."&amp;VLOOKUP(MID(X1323,4,3),'Data validation'!$A$1:$B$12,2,FALSE)&amp;".2025"</f>
        <v>12.11.2025</v>
      </c>
      <c r="AI1323">
        <f t="shared" si="523"/>
        <v>46</v>
      </c>
      <c r="AJ1323" t="str">
        <f>H1323&amp;"."&amp;VLOOKUP(I1323,'Data validation'!$A$1:$B$12,2,FALSE)&amp;".2026"</f>
        <v>01.08.2026</v>
      </c>
      <c r="AK1323">
        <f t="shared" si="524"/>
        <v>31</v>
      </c>
      <c r="AL1323" t="e">
        <f>VLOOKUP(E1323,[2]Sheet1!$A:$B,2,FALSE)</f>
        <v>#N/A</v>
      </c>
    </row>
    <row r="1324" spans="1:38" x14ac:dyDescent="0.25">
      <c r="A1324" t="str">
        <f>VLOOKUP(Q1324,'Data validation'!$K$2:$L$50,2,FALSE)</f>
        <v>TO</v>
      </c>
      <c r="B1324">
        <f t="shared" si="509"/>
        <v>0</v>
      </c>
      <c r="C1324">
        <f t="shared" si="510"/>
        <v>0</v>
      </c>
      <c r="D1324">
        <f t="shared" si="511"/>
        <v>5</v>
      </c>
      <c r="E1324">
        <v>9246</v>
      </c>
      <c r="F1324" t="s">
        <v>8481</v>
      </c>
      <c r="G1324" t="s">
        <v>355</v>
      </c>
      <c r="H1324" t="str">
        <f t="shared" si="512"/>
        <v>19</v>
      </c>
      <c r="I1324" t="str">
        <f t="shared" si="513"/>
        <v>Aug</v>
      </c>
      <c r="J1324" t="s">
        <v>53</v>
      </c>
      <c r="K1324" t="str">
        <f t="shared" si="514"/>
        <v>24</v>
      </c>
      <c r="L1324" t="str">
        <f t="shared" si="515"/>
        <v>Aug</v>
      </c>
      <c r="M1324">
        <v>5</v>
      </c>
      <c r="N1324">
        <f t="shared" si="516"/>
        <v>5</v>
      </c>
      <c r="O1324">
        <f t="shared" si="517"/>
        <v>0</v>
      </c>
      <c r="P1324">
        <f t="shared" si="518"/>
        <v>0</v>
      </c>
      <c r="Q1324" t="s">
        <v>116</v>
      </c>
      <c r="R1324" t="s">
        <v>20</v>
      </c>
      <c r="S1324">
        <v>2</v>
      </c>
      <c r="T1324">
        <v>1</v>
      </c>
      <c r="U1324" s="2">
        <f>SUMIFS(Solvex!L:L,Solvex!D:D,'Резервации 2026'!E1324)</f>
        <v>1481.1500589999998</v>
      </c>
      <c r="V1324" s="2">
        <f t="shared" si="532"/>
        <v>296.23001179999994</v>
      </c>
      <c r="W1324" t="s">
        <v>262</v>
      </c>
      <c r="X1324" t="s">
        <v>3776</v>
      </c>
      <c r="Y1324" t="s">
        <v>3766</v>
      </c>
      <c r="Z1324" t="str">
        <f t="shared" si="520"/>
        <v>Dec</v>
      </c>
      <c r="AA1324" s="6">
        <f t="shared" si="507"/>
        <v>0</v>
      </c>
      <c r="AB1324" s="6">
        <f t="shared" si="507"/>
        <v>0</v>
      </c>
      <c r="AC1324" s="6">
        <f t="shared" si="507"/>
        <v>0</v>
      </c>
      <c r="AD1324" s="6">
        <f t="shared" si="507"/>
        <v>5</v>
      </c>
      <c r="AE1324" s="6">
        <f t="shared" si="507"/>
        <v>0</v>
      </c>
      <c r="AF1324" s="6">
        <f t="shared" si="521"/>
        <v>5</v>
      </c>
      <c r="AG1324" s="6">
        <f t="shared" si="522"/>
        <v>0</v>
      </c>
      <c r="AH1324" s="14" t="str">
        <f>LEFT(X1324,2)&amp;"."&amp;VLOOKUP(MID(X1324,4,3),'Data validation'!$A$1:$B$12,2,FALSE)&amp;".2025"</f>
        <v>30.12.2025</v>
      </c>
      <c r="AI1324">
        <f t="shared" si="523"/>
        <v>53</v>
      </c>
      <c r="AJ1324" t="str">
        <f>H1324&amp;"."&amp;VLOOKUP(I1324,'Data validation'!$A$1:$B$12,2,FALSE)&amp;".2026"</f>
        <v>19.08.2026</v>
      </c>
      <c r="AK1324">
        <f t="shared" si="524"/>
        <v>34</v>
      </c>
      <c r="AL1324" t="e">
        <f>VLOOKUP(E1324,[2]Sheet1!$A:$B,2,FALSE)</f>
        <v>#N/A</v>
      </c>
    </row>
    <row r="1325" spans="1:38" x14ac:dyDescent="0.25">
      <c r="A1325" t="str">
        <f>VLOOKUP(Q1325,'Data validation'!$K$2:$L$50,2,FALSE)</f>
        <v>TO</v>
      </c>
      <c r="B1325">
        <f t="shared" si="509"/>
        <v>0</v>
      </c>
      <c r="C1325">
        <f t="shared" si="510"/>
        <v>5</v>
      </c>
      <c r="D1325">
        <f t="shared" si="511"/>
        <v>0</v>
      </c>
      <c r="E1325">
        <v>8578</v>
      </c>
      <c r="F1325" t="s">
        <v>8482</v>
      </c>
      <c r="G1325" t="s">
        <v>520</v>
      </c>
      <c r="H1325" t="str">
        <f t="shared" si="512"/>
        <v>26</v>
      </c>
      <c r="I1325" t="str">
        <f t="shared" si="513"/>
        <v>Aug</v>
      </c>
      <c r="J1325" t="s">
        <v>250</v>
      </c>
      <c r="K1325" t="str">
        <f t="shared" si="514"/>
        <v>31</v>
      </c>
      <c r="L1325" t="str">
        <f t="shared" si="515"/>
        <v>Aug</v>
      </c>
      <c r="M1325">
        <v>5</v>
      </c>
      <c r="N1325">
        <f t="shared" si="516"/>
        <v>5</v>
      </c>
      <c r="O1325">
        <f t="shared" si="517"/>
        <v>0</v>
      </c>
      <c r="P1325">
        <f t="shared" si="518"/>
        <v>0</v>
      </c>
      <c r="Q1325" t="s">
        <v>158</v>
      </c>
      <c r="R1325" t="s">
        <v>188</v>
      </c>
      <c r="S1325">
        <v>2</v>
      </c>
      <c r="T1325">
        <v>1</v>
      </c>
      <c r="U1325" s="2">
        <f>SUMIFS(DTS!L:L,DTS!D:D,'Резервации 2026'!E1325)</f>
        <v>1388.834883</v>
      </c>
      <c r="V1325" s="2">
        <f>+U1325/M1325</f>
        <v>277.76697660000002</v>
      </c>
      <c r="W1325" t="s">
        <v>262</v>
      </c>
      <c r="X1325" t="s">
        <v>1423</v>
      </c>
      <c r="Y1325" t="s">
        <v>1295</v>
      </c>
      <c r="Z1325" t="str">
        <f t="shared" si="520"/>
        <v>Nov</v>
      </c>
      <c r="AA1325" s="6">
        <f t="shared" si="507"/>
        <v>0</v>
      </c>
      <c r="AB1325" s="6">
        <f t="shared" si="507"/>
        <v>0</v>
      </c>
      <c r="AC1325" s="6">
        <f t="shared" si="507"/>
        <v>0</v>
      </c>
      <c r="AD1325" s="6">
        <f t="shared" si="507"/>
        <v>5</v>
      </c>
      <c r="AE1325" s="6">
        <f t="shared" si="507"/>
        <v>0</v>
      </c>
      <c r="AF1325" s="6">
        <f t="shared" si="521"/>
        <v>5</v>
      </c>
      <c r="AG1325" s="6">
        <f t="shared" si="522"/>
        <v>0</v>
      </c>
      <c r="AH1325" s="14" t="str">
        <f>LEFT(X1325,2)&amp;"."&amp;VLOOKUP(MID(X1325,4,3),'Data validation'!$A$1:$B$12,2,FALSE)&amp;".2025"</f>
        <v>18.11.2025</v>
      </c>
      <c r="AI1325">
        <f t="shared" si="523"/>
        <v>47</v>
      </c>
      <c r="AJ1325" t="str">
        <f>H1325&amp;"."&amp;VLOOKUP(I1325,'Data validation'!$A$1:$B$12,2,FALSE)&amp;".2026"</f>
        <v>26.08.2026</v>
      </c>
      <c r="AK1325">
        <f t="shared" si="524"/>
        <v>35</v>
      </c>
      <c r="AL1325" t="e">
        <f>VLOOKUP(E1325,[2]Sheet1!$A:$B,2,FALSE)</f>
        <v>#N/A</v>
      </c>
    </row>
    <row r="1326" spans="1:38" x14ac:dyDescent="0.25">
      <c r="A1326" t="str">
        <f>VLOOKUP(Q1326,'Data validation'!$K$2:$L$50,2,FALSE)</f>
        <v>TO</v>
      </c>
      <c r="B1326">
        <f t="shared" si="509"/>
        <v>0</v>
      </c>
      <c r="C1326">
        <f t="shared" si="510"/>
        <v>3</v>
      </c>
      <c r="D1326">
        <f t="shared" si="511"/>
        <v>2</v>
      </c>
      <c r="E1326">
        <v>8382</v>
      </c>
      <c r="F1326" t="s">
        <v>8483</v>
      </c>
      <c r="G1326" t="s">
        <v>195</v>
      </c>
      <c r="H1326" t="str">
        <f t="shared" si="512"/>
        <v>23</v>
      </c>
      <c r="I1326" t="str">
        <f t="shared" si="513"/>
        <v>Aug</v>
      </c>
      <c r="J1326" t="s">
        <v>843</v>
      </c>
      <c r="K1326" t="str">
        <f t="shared" si="514"/>
        <v>28</v>
      </c>
      <c r="L1326" t="str">
        <f t="shared" si="515"/>
        <v>Aug</v>
      </c>
      <c r="M1326">
        <v>5</v>
      </c>
      <c r="N1326">
        <f t="shared" si="516"/>
        <v>5</v>
      </c>
      <c r="O1326">
        <f t="shared" si="517"/>
        <v>0</v>
      </c>
      <c r="P1326">
        <f t="shared" si="518"/>
        <v>0</v>
      </c>
      <c r="Q1326" t="s">
        <v>116</v>
      </c>
      <c r="R1326" t="s">
        <v>63</v>
      </c>
      <c r="S1326">
        <v>3</v>
      </c>
      <c r="T1326">
        <v>1</v>
      </c>
      <c r="U1326" s="2">
        <f>SUMIFS(Solvex!L:L,Solvex!D:D,'Резервации 2026'!E1326)</f>
        <v>1706.3247668999998</v>
      </c>
      <c r="V1326" s="2">
        <f t="shared" ref="V1326:V1328" si="533">+U1326/M1326</f>
        <v>341.26495337999995</v>
      </c>
      <c r="W1326" t="s">
        <v>691</v>
      </c>
      <c r="X1326" t="s">
        <v>930</v>
      </c>
      <c r="Y1326" t="s">
        <v>768</v>
      </c>
      <c r="Z1326" t="str">
        <f t="shared" si="520"/>
        <v>Nov</v>
      </c>
      <c r="AA1326" s="6">
        <f t="shared" si="507"/>
        <v>0</v>
      </c>
      <c r="AB1326" s="6">
        <f t="shared" si="507"/>
        <v>0</v>
      </c>
      <c r="AC1326" s="6">
        <f t="shared" si="507"/>
        <v>0</v>
      </c>
      <c r="AD1326" s="6">
        <f t="shared" si="507"/>
        <v>5</v>
      </c>
      <c r="AE1326" s="6">
        <f t="shared" si="507"/>
        <v>0</v>
      </c>
      <c r="AF1326" s="6">
        <f t="shared" si="521"/>
        <v>5</v>
      </c>
      <c r="AG1326" s="6">
        <f t="shared" si="522"/>
        <v>0</v>
      </c>
      <c r="AH1326" s="14" t="str">
        <f>LEFT(X1326,2)&amp;"."&amp;VLOOKUP(MID(X1326,4,3),'Data validation'!$A$1:$B$12,2,FALSE)&amp;".2025"</f>
        <v>11.11.2025</v>
      </c>
      <c r="AI1326">
        <f t="shared" si="523"/>
        <v>46</v>
      </c>
      <c r="AJ1326" t="str">
        <f>H1326&amp;"."&amp;VLOOKUP(I1326,'Data validation'!$A$1:$B$12,2,FALSE)&amp;".2026"</f>
        <v>23.08.2026</v>
      </c>
      <c r="AK1326">
        <f t="shared" si="524"/>
        <v>35</v>
      </c>
      <c r="AL1326" t="e">
        <f>VLOOKUP(E1326,[2]Sheet1!$A:$B,2,FALSE)</f>
        <v>#N/A</v>
      </c>
    </row>
    <row r="1327" spans="1:38" x14ac:dyDescent="0.25">
      <c r="A1327" t="str">
        <f>VLOOKUP(Q1327,'Data validation'!$K$2:$L$50,2,FALSE)</f>
        <v>TO</v>
      </c>
      <c r="B1327">
        <f t="shared" si="509"/>
        <v>0</v>
      </c>
      <c r="C1327">
        <f t="shared" si="510"/>
        <v>0</v>
      </c>
      <c r="D1327">
        <f t="shared" si="511"/>
        <v>5</v>
      </c>
      <c r="E1327">
        <v>9137</v>
      </c>
      <c r="F1327" t="s">
        <v>8484</v>
      </c>
      <c r="G1327" t="s">
        <v>160</v>
      </c>
      <c r="H1327" t="str">
        <f t="shared" si="512"/>
        <v>04</v>
      </c>
      <c r="I1327" t="str">
        <f t="shared" si="513"/>
        <v>Aug</v>
      </c>
      <c r="J1327" t="s">
        <v>79</v>
      </c>
      <c r="K1327" t="str">
        <f t="shared" si="514"/>
        <v>09</v>
      </c>
      <c r="L1327" t="str">
        <f t="shared" si="515"/>
        <v>Aug</v>
      </c>
      <c r="M1327">
        <v>5</v>
      </c>
      <c r="N1327">
        <f t="shared" si="516"/>
        <v>5</v>
      </c>
      <c r="O1327">
        <f t="shared" si="517"/>
        <v>0</v>
      </c>
      <c r="P1327">
        <f t="shared" si="518"/>
        <v>0</v>
      </c>
      <c r="Q1327" t="s">
        <v>116</v>
      </c>
      <c r="R1327" t="s">
        <v>57</v>
      </c>
      <c r="S1327">
        <v>4</v>
      </c>
      <c r="T1327">
        <v>2</v>
      </c>
      <c r="U1327" s="2">
        <f>SUMIFS(Solvex!L:L,Solvex!D:D,'Резервации 2026'!E1327)</f>
        <v>2886.6094969999999</v>
      </c>
      <c r="V1327" s="2">
        <f t="shared" si="533"/>
        <v>577.32189940000001</v>
      </c>
      <c r="X1327" t="s">
        <v>3616</v>
      </c>
      <c r="Y1327" t="s">
        <v>3614</v>
      </c>
      <c r="Z1327" t="str">
        <f t="shared" si="520"/>
        <v>Dec</v>
      </c>
      <c r="AA1327" s="6">
        <f t="shared" si="507"/>
        <v>0</v>
      </c>
      <c r="AB1327" s="6">
        <f t="shared" si="507"/>
        <v>0</v>
      </c>
      <c r="AC1327" s="6">
        <f t="shared" si="507"/>
        <v>0</v>
      </c>
      <c r="AD1327" s="6">
        <f t="shared" si="507"/>
        <v>5</v>
      </c>
      <c r="AE1327" s="6">
        <f t="shared" si="507"/>
        <v>0</v>
      </c>
      <c r="AF1327" s="6">
        <f t="shared" si="521"/>
        <v>5</v>
      </c>
      <c r="AG1327" s="6">
        <f t="shared" si="522"/>
        <v>0</v>
      </c>
      <c r="AH1327" s="14" t="str">
        <f>LEFT(X1327,2)&amp;"."&amp;VLOOKUP(MID(X1327,4,3),'Data validation'!$A$1:$B$12,2,FALSE)&amp;".2025"</f>
        <v>18.12.2025</v>
      </c>
      <c r="AI1327">
        <f t="shared" si="523"/>
        <v>51</v>
      </c>
      <c r="AJ1327" t="str">
        <f>H1327&amp;"."&amp;VLOOKUP(I1327,'Data validation'!$A$1:$B$12,2,FALSE)&amp;".2026"</f>
        <v>04.08.2026</v>
      </c>
      <c r="AK1327">
        <f t="shared" si="524"/>
        <v>32</v>
      </c>
      <c r="AL1327" t="e">
        <f>VLOOKUP(E1327,[2]Sheet1!$A:$B,2,FALSE)</f>
        <v>#N/A</v>
      </c>
    </row>
    <row r="1328" spans="1:38" x14ac:dyDescent="0.25">
      <c r="A1328" t="str">
        <f>VLOOKUP(Q1328,'Data validation'!$K$2:$L$50,2,FALSE)</f>
        <v>TO</v>
      </c>
      <c r="B1328">
        <f t="shared" si="509"/>
        <v>0</v>
      </c>
      <c r="C1328">
        <f t="shared" si="510"/>
        <v>0</v>
      </c>
      <c r="D1328">
        <f t="shared" si="511"/>
        <v>5</v>
      </c>
      <c r="E1328">
        <v>8841</v>
      </c>
      <c r="F1328" t="s">
        <v>8485</v>
      </c>
      <c r="G1328" t="s">
        <v>135</v>
      </c>
      <c r="H1328" t="str">
        <f t="shared" si="512"/>
        <v>01</v>
      </c>
      <c r="I1328" t="str">
        <f t="shared" si="513"/>
        <v>Aug</v>
      </c>
      <c r="J1328" t="s">
        <v>136</v>
      </c>
      <c r="K1328" t="str">
        <f t="shared" si="514"/>
        <v>06</v>
      </c>
      <c r="L1328" t="str">
        <f t="shared" si="515"/>
        <v>Aug</v>
      </c>
      <c r="M1328">
        <v>5</v>
      </c>
      <c r="N1328">
        <f t="shared" si="516"/>
        <v>5</v>
      </c>
      <c r="O1328">
        <f t="shared" si="517"/>
        <v>0</v>
      </c>
      <c r="P1328">
        <f t="shared" si="518"/>
        <v>0</v>
      </c>
      <c r="Q1328" t="s">
        <v>116</v>
      </c>
      <c r="R1328" t="s">
        <v>17</v>
      </c>
      <c r="S1328">
        <v>2</v>
      </c>
      <c r="T1328">
        <v>1</v>
      </c>
      <c r="U1328" s="2">
        <f>SUMIFS(Solvex!L:L,Solvex!D:D,'Резервации 2026'!E1328)</f>
        <v>1446.1407019999999</v>
      </c>
      <c r="V1328" s="2">
        <f t="shared" si="533"/>
        <v>289.22814039999997</v>
      </c>
      <c r="W1328" t="s">
        <v>691</v>
      </c>
      <c r="X1328" t="s">
        <v>2030</v>
      </c>
      <c r="Y1328" t="s">
        <v>1996</v>
      </c>
      <c r="Z1328" t="str">
        <f t="shared" si="520"/>
        <v>Nov</v>
      </c>
      <c r="AA1328" s="6">
        <f t="shared" ref="AA1328:AE1378" si="534">IF($I1328=AA$1,IF($L1328=AA$1,$M1328,$O1328),IF($L1328=AA$1,$P1328,0))</f>
        <v>0</v>
      </c>
      <c r="AB1328" s="6">
        <f t="shared" si="534"/>
        <v>0</v>
      </c>
      <c r="AC1328" s="6">
        <f t="shared" si="534"/>
        <v>0</v>
      </c>
      <c r="AD1328" s="6">
        <f t="shared" si="534"/>
        <v>5</v>
      </c>
      <c r="AE1328" s="6">
        <f t="shared" si="534"/>
        <v>0</v>
      </c>
      <c r="AF1328" s="6">
        <f t="shared" si="521"/>
        <v>5</v>
      </c>
      <c r="AG1328" s="6">
        <f t="shared" si="522"/>
        <v>0</v>
      </c>
      <c r="AH1328" s="14" t="str">
        <f>LEFT(X1328,2)&amp;"."&amp;VLOOKUP(MID(X1328,4,3),'Data validation'!$A$1:$B$12,2,FALSE)&amp;".2025"</f>
        <v>26.11.2025</v>
      </c>
      <c r="AI1328">
        <f t="shared" si="523"/>
        <v>48</v>
      </c>
      <c r="AJ1328" t="str">
        <f>H1328&amp;"."&amp;VLOOKUP(I1328,'Data validation'!$A$1:$B$12,2,FALSE)&amp;".2026"</f>
        <v>01.08.2026</v>
      </c>
      <c r="AK1328">
        <f t="shared" si="524"/>
        <v>31</v>
      </c>
      <c r="AL1328" t="e">
        <f>VLOOKUP(E1328,[2]Sheet1!$A:$B,2,FALSE)</f>
        <v>#N/A</v>
      </c>
    </row>
    <row r="1329" spans="1:38" x14ac:dyDescent="0.25">
      <c r="A1329" t="str">
        <f>VLOOKUP(Q1329,'Data validation'!$K$2:$L$50,2,FALSE)</f>
        <v>TO</v>
      </c>
      <c r="B1329">
        <f t="shared" si="509"/>
        <v>0</v>
      </c>
      <c r="C1329">
        <f t="shared" si="510"/>
        <v>5</v>
      </c>
      <c r="D1329">
        <f t="shared" si="511"/>
        <v>1</v>
      </c>
      <c r="E1329">
        <v>9331</v>
      </c>
      <c r="F1329" t="s">
        <v>8486</v>
      </c>
      <c r="G1329" t="s">
        <v>53</v>
      </c>
      <c r="H1329" t="str">
        <f t="shared" si="512"/>
        <v>24</v>
      </c>
      <c r="I1329" t="str">
        <f t="shared" si="513"/>
        <v>Aug</v>
      </c>
      <c r="J1329" t="s">
        <v>54</v>
      </c>
      <c r="K1329" t="str">
        <f t="shared" si="514"/>
        <v>30</v>
      </c>
      <c r="L1329" t="str">
        <f t="shared" si="515"/>
        <v>Aug</v>
      </c>
      <c r="M1329">
        <v>6</v>
      </c>
      <c r="N1329">
        <f t="shared" si="516"/>
        <v>6</v>
      </c>
      <c r="O1329">
        <f t="shared" si="517"/>
        <v>0</v>
      </c>
      <c r="P1329">
        <f t="shared" si="518"/>
        <v>0</v>
      </c>
      <c r="Q1329" t="s">
        <v>81</v>
      </c>
      <c r="R1329" t="s">
        <v>63</v>
      </c>
      <c r="S1329">
        <v>2</v>
      </c>
      <c r="T1329">
        <v>1</v>
      </c>
      <c r="U1329" s="2">
        <f>SUMIFS(SLR!L:L,SLR!D:D,'Резервации 2026'!E1329)</f>
        <v>1733.2565460000001</v>
      </c>
      <c r="V1329" s="2">
        <f>+U1329/M1329</f>
        <v>288.87609100000003</v>
      </c>
      <c r="W1329" t="s">
        <v>262</v>
      </c>
      <c r="X1329" t="s">
        <v>4202</v>
      </c>
      <c r="Y1329" t="s">
        <v>4192</v>
      </c>
      <c r="Z1329" t="str">
        <f t="shared" si="520"/>
        <v>Jan</v>
      </c>
      <c r="AA1329" s="6">
        <f t="shared" si="534"/>
        <v>0</v>
      </c>
      <c r="AB1329" s="6">
        <f t="shared" si="534"/>
        <v>0</v>
      </c>
      <c r="AC1329" s="6">
        <f t="shared" si="534"/>
        <v>0</v>
      </c>
      <c r="AD1329" s="6">
        <f t="shared" si="534"/>
        <v>6</v>
      </c>
      <c r="AE1329" s="6">
        <f t="shared" si="534"/>
        <v>0</v>
      </c>
      <c r="AF1329" s="6">
        <f t="shared" si="521"/>
        <v>6</v>
      </c>
      <c r="AG1329" s="6">
        <f t="shared" si="522"/>
        <v>0</v>
      </c>
      <c r="AH1329" s="14" t="str">
        <f>LEFT(X1329,2)&amp;"."&amp;VLOOKUP(MID(X1329,4,3),'Data validation'!$A$1:$B$12,2,FALSE)&amp;".2025"</f>
        <v>02.01.2025</v>
      </c>
      <c r="AI1329">
        <f t="shared" si="523"/>
        <v>1</v>
      </c>
      <c r="AJ1329" t="str">
        <f>H1329&amp;"."&amp;VLOOKUP(I1329,'Data validation'!$A$1:$B$12,2,FALSE)&amp;".2026"</f>
        <v>24.08.2026</v>
      </c>
      <c r="AK1329">
        <f t="shared" si="524"/>
        <v>35</v>
      </c>
      <c r="AL1329" t="e">
        <f>VLOOKUP(E1329,[2]Sheet1!$A:$B,2,FALSE)</f>
        <v>#N/A</v>
      </c>
    </row>
    <row r="1330" spans="1:38" x14ac:dyDescent="0.25">
      <c r="A1330" t="str">
        <f>VLOOKUP(Q1330,'Data validation'!$K$2:$L$50,2,FALSE)</f>
        <v>TO</v>
      </c>
      <c r="B1330">
        <f t="shared" si="509"/>
        <v>0</v>
      </c>
      <c r="C1330">
        <f t="shared" si="510"/>
        <v>0</v>
      </c>
      <c r="D1330">
        <f t="shared" si="511"/>
        <v>6</v>
      </c>
      <c r="E1330">
        <v>9241</v>
      </c>
      <c r="F1330" t="s">
        <v>8487</v>
      </c>
      <c r="G1330" t="s">
        <v>259</v>
      </c>
      <c r="H1330" t="str">
        <f t="shared" si="512"/>
        <v>08</v>
      </c>
      <c r="I1330" t="str">
        <f t="shared" si="513"/>
        <v>Aug</v>
      </c>
      <c r="J1330" t="s">
        <v>1443</v>
      </c>
      <c r="K1330" t="str">
        <f t="shared" si="514"/>
        <v>14</v>
      </c>
      <c r="L1330" t="str">
        <f t="shared" si="515"/>
        <v>Aug</v>
      </c>
      <c r="M1330">
        <v>6</v>
      </c>
      <c r="N1330">
        <f t="shared" si="516"/>
        <v>6</v>
      </c>
      <c r="O1330">
        <f t="shared" si="517"/>
        <v>0</v>
      </c>
      <c r="P1330">
        <f t="shared" si="518"/>
        <v>0</v>
      </c>
      <c r="Q1330" t="s">
        <v>3132</v>
      </c>
      <c r="R1330" t="s">
        <v>17</v>
      </c>
      <c r="S1330">
        <v>2</v>
      </c>
      <c r="T1330">
        <v>2</v>
      </c>
      <c r="U1330" s="2">
        <f>SUMIFS(Avatar!L:L,Avatar!D:D,'Резервации 2026'!E1330)</f>
        <v>2169.211053</v>
      </c>
      <c r="V1330" s="2">
        <f>+U1330/M1330</f>
        <v>361.53517549999998</v>
      </c>
      <c r="W1330" t="s">
        <v>262</v>
      </c>
      <c r="X1330" t="s">
        <v>3768</v>
      </c>
      <c r="Y1330" t="s">
        <v>3766</v>
      </c>
      <c r="Z1330" t="str">
        <f t="shared" si="520"/>
        <v>Dec</v>
      </c>
      <c r="AA1330" s="6">
        <f t="shared" si="534"/>
        <v>0</v>
      </c>
      <c r="AB1330" s="6">
        <f t="shared" si="534"/>
        <v>0</v>
      </c>
      <c r="AC1330" s="6">
        <f t="shared" si="534"/>
        <v>0</v>
      </c>
      <c r="AD1330" s="6">
        <f t="shared" si="534"/>
        <v>6</v>
      </c>
      <c r="AE1330" s="6">
        <f t="shared" si="534"/>
        <v>0</v>
      </c>
      <c r="AF1330" s="6">
        <f t="shared" si="521"/>
        <v>6</v>
      </c>
      <c r="AG1330" s="6">
        <f t="shared" si="522"/>
        <v>0</v>
      </c>
      <c r="AH1330" s="14" t="str">
        <f>LEFT(X1330,2)&amp;"."&amp;VLOOKUP(MID(X1330,4,3),'Data validation'!$A$1:$B$12,2,FALSE)&amp;".2025"</f>
        <v>30.12.2025</v>
      </c>
      <c r="AI1330">
        <f t="shared" si="523"/>
        <v>53</v>
      </c>
      <c r="AJ1330" t="str">
        <f>H1330&amp;"."&amp;VLOOKUP(I1330,'Data validation'!$A$1:$B$12,2,FALSE)&amp;".2026"</f>
        <v>08.08.2026</v>
      </c>
      <c r="AK1330">
        <f t="shared" si="524"/>
        <v>32</v>
      </c>
      <c r="AL1330" t="e">
        <f>VLOOKUP(E1330,[2]Sheet1!$A:$B,2,FALSE)</f>
        <v>#N/A</v>
      </c>
    </row>
    <row r="1331" spans="1:38" x14ac:dyDescent="0.25">
      <c r="A1331" t="str">
        <f>VLOOKUP(Q1331,'Data validation'!$K$2:$L$50,2,FALSE)</f>
        <v>TO</v>
      </c>
      <c r="B1331">
        <f t="shared" si="509"/>
        <v>0</v>
      </c>
      <c r="C1331">
        <f t="shared" si="510"/>
        <v>0</v>
      </c>
      <c r="D1331">
        <f t="shared" si="511"/>
        <v>5</v>
      </c>
      <c r="E1331">
        <v>8843</v>
      </c>
      <c r="F1331" t="s">
        <v>8488</v>
      </c>
      <c r="G1331" t="s">
        <v>475</v>
      </c>
      <c r="H1331" t="str">
        <f t="shared" si="512"/>
        <v>13</v>
      </c>
      <c r="I1331" t="str">
        <f t="shared" si="513"/>
        <v>Aug</v>
      </c>
      <c r="J1331" t="s">
        <v>168</v>
      </c>
      <c r="K1331" t="str">
        <f t="shared" si="514"/>
        <v>18</v>
      </c>
      <c r="L1331" t="str">
        <f t="shared" si="515"/>
        <v>Aug</v>
      </c>
      <c r="M1331">
        <v>5</v>
      </c>
      <c r="N1331">
        <f t="shared" si="516"/>
        <v>5</v>
      </c>
      <c r="O1331">
        <f t="shared" si="517"/>
        <v>0</v>
      </c>
      <c r="P1331">
        <f t="shared" si="518"/>
        <v>0</v>
      </c>
      <c r="Q1331" t="s">
        <v>116</v>
      </c>
      <c r="R1331" t="s">
        <v>110</v>
      </c>
      <c r="S1331">
        <v>2</v>
      </c>
      <c r="T1331">
        <v>4</v>
      </c>
      <c r="U1331" s="2">
        <f>SUMIFS(Solvex!L:L,Solvex!D:D,'Резервации 2026'!E1331)</f>
        <v>3079.063169</v>
      </c>
      <c r="V1331" s="2">
        <f>+U1331/M1331</f>
        <v>615.81263379999996</v>
      </c>
      <c r="X1331" t="s">
        <v>2038</v>
      </c>
      <c r="Y1331" t="s">
        <v>1996</v>
      </c>
      <c r="Z1331" t="str">
        <f t="shared" si="520"/>
        <v>Nov</v>
      </c>
      <c r="AA1331" s="6">
        <f t="shared" si="534"/>
        <v>0</v>
      </c>
      <c r="AB1331" s="6">
        <f t="shared" si="534"/>
        <v>0</v>
      </c>
      <c r="AC1331" s="6">
        <f t="shared" si="534"/>
        <v>0</v>
      </c>
      <c r="AD1331" s="6">
        <f t="shared" si="534"/>
        <v>5</v>
      </c>
      <c r="AE1331" s="6">
        <f t="shared" si="534"/>
        <v>0</v>
      </c>
      <c r="AF1331" s="6">
        <f t="shared" si="521"/>
        <v>5</v>
      </c>
      <c r="AG1331" s="6">
        <f t="shared" si="522"/>
        <v>0</v>
      </c>
      <c r="AH1331" s="14" t="str">
        <f>LEFT(X1331,2)&amp;"."&amp;VLOOKUP(MID(X1331,4,3),'Data validation'!$A$1:$B$12,2,FALSE)&amp;".2025"</f>
        <v>26.11.2025</v>
      </c>
      <c r="AI1331">
        <f t="shared" si="523"/>
        <v>48</v>
      </c>
      <c r="AJ1331" t="str">
        <f>H1331&amp;"."&amp;VLOOKUP(I1331,'Data validation'!$A$1:$B$12,2,FALSE)&amp;".2026"</f>
        <v>13.08.2026</v>
      </c>
      <c r="AK1331">
        <f t="shared" si="524"/>
        <v>33</v>
      </c>
      <c r="AL1331" t="e">
        <f>VLOOKUP(E1331,[2]Sheet1!$A:$B,2,FALSE)</f>
        <v>#N/A</v>
      </c>
    </row>
    <row r="1332" spans="1:38" x14ac:dyDescent="0.25">
      <c r="A1332" t="str">
        <f>VLOOKUP(Q1332,'Data validation'!$K$2:$L$50,2,FALSE)</f>
        <v>TO</v>
      </c>
      <c r="B1332">
        <f t="shared" si="509"/>
        <v>0</v>
      </c>
      <c r="C1332">
        <f t="shared" si="510"/>
        <v>5</v>
      </c>
      <c r="D1332">
        <f t="shared" si="511"/>
        <v>0</v>
      </c>
      <c r="E1332">
        <v>8845</v>
      </c>
      <c r="F1332" t="s">
        <v>8489</v>
      </c>
      <c r="G1332" t="s">
        <v>250</v>
      </c>
      <c r="H1332" t="str">
        <f t="shared" si="512"/>
        <v>31</v>
      </c>
      <c r="I1332" t="str">
        <f t="shared" si="513"/>
        <v>Aug</v>
      </c>
      <c r="J1332" t="s">
        <v>694</v>
      </c>
      <c r="K1332" t="str">
        <f t="shared" si="514"/>
        <v>05</v>
      </c>
      <c r="L1332" t="str">
        <f t="shared" si="515"/>
        <v>Sep</v>
      </c>
      <c r="M1332">
        <v>5</v>
      </c>
      <c r="N1332">
        <f t="shared" si="516"/>
        <v>-26</v>
      </c>
      <c r="O1332">
        <f t="shared" si="517"/>
        <v>0</v>
      </c>
      <c r="P1332">
        <f t="shared" si="518"/>
        <v>4</v>
      </c>
      <c r="Q1332" t="s">
        <v>81</v>
      </c>
      <c r="R1332" t="s">
        <v>17</v>
      </c>
      <c r="S1332">
        <v>2</v>
      </c>
      <c r="T1332">
        <v>0</v>
      </c>
      <c r="U1332" s="2">
        <f>SUMIFS(SLR!L:L,SLR!D:D,'Резервации 2026'!E1332)</f>
        <v>1142.9870519999999</v>
      </c>
      <c r="V1332" s="2">
        <f>+U1332/M1332</f>
        <v>228.5974104</v>
      </c>
      <c r="W1332" t="s">
        <v>262</v>
      </c>
      <c r="X1332" t="s">
        <v>2044</v>
      </c>
      <c r="Y1332" t="s">
        <v>1996</v>
      </c>
      <c r="Z1332" t="str">
        <f t="shared" si="520"/>
        <v>Nov</v>
      </c>
      <c r="AA1332" s="6">
        <f t="shared" si="534"/>
        <v>0</v>
      </c>
      <c r="AB1332" s="6">
        <f t="shared" si="534"/>
        <v>0</v>
      </c>
      <c r="AC1332" s="6">
        <f t="shared" si="534"/>
        <v>0</v>
      </c>
      <c r="AD1332" s="6">
        <f t="shared" si="534"/>
        <v>0</v>
      </c>
      <c r="AE1332" s="6">
        <f t="shared" si="534"/>
        <v>4</v>
      </c>
      <c r="AF1332" s="6">
        <f t="shared" si="521"/>
        <v>4</v>
      </c>
      <c r="AG1332" s="6">
        <f t="shared" si="522"/>
        <v>-1</v>
      </c>
      <c r="AH1332" s="14" t="str">
        <f>LEFT(X1332,2)&amp;"."&amp;VLOOKUP(MID(X1332,4,3),'Data validation'!$A$1:$B$12,2,FALSE)&amp;".2025"</f>
        <v>26.11.2025</v>
      </c>
      <c r="AI1332">
        <f t="shared" si="523"/>
        <v>48</v>
      </c>
      <c r="AJ1332" t="str">
        <f>H1332&amp;"."&amp;VLOOKUP(I1332,'Data validation'!$A$1:$B$12,2,FALSE)&amp;".2026"</f>
        <v>31.08.2026</v>
      </c>
      <c r="AK1332">
        <f t="shared" si="524"/>
        <v>36</v>
      </c>
      <c r="AL1332" t="e">
        <f>VLOOKUP(E1332,[2]Sheet1!$A:$B,2,FALSE)</f>
        <v>#N/A</v>
      </c>
    </row>
    <row r="1333" spans="1:38" x14ac:dyDescent="0.25">
      <c r="A1333" t="str">
        <f>VLOOKUP(Q1333,'Data validation'!$K$2:$L$50,2,FALSE)</f>
        <v>TO</v>
      </c>
      <c r="B1333">
        <f t="shared" si="509"/>
        <v>0</v>
      </c>
      <c r="C1333">
        <f t="shared" si="510"/>
        <v>5</v>
      </c>
      <c r="D1333">
        <f t="shared" si="511"/>
        <v>0</v>
      </c>
      <c r="E1333">
        <v>8628</v>
      </c>
      <c r="F1333" t="s">
        <v>8490</v>
      </c>
      <c r="G1333" t="s">
        <v>523</v>
      </c>
      <c r="H1333" t="str">
        <f t="shared" si="512"/>
        <v>25</v>
      </c>
      <c r="I1333" t="str">
        <f t="shared" si="513"/>
        <v>Aug</v>
      </c>
      <c r="J1333" t="s">
        <v>54</v>
      </c>
      <c r="K1333" t="str">
        <f t="shared" si="514"/>
        <v>30</v>
      </c>
      <c r="L1333" t="str">
        <f t="shared" si="515"/>
        <v>Aug</v>
      </c>
      <c r="M1333">
        <v>5</v>
      </c>
      <c r="N1333">
        <f t="shared" si="516"/>
        <v>5</v>
      </c>
      <c r="O1333">
        <f t="shared" si="517"/>
        <v>0</v>
      </c>
      <c r="P1333">
        <f t="shared" si="518"/>
        <v>0</v>
      </c>
      <c r="Q1333" t="s">
        <v>162</v>
      </c>
      <c r="R1333" t="s">
        <v>17</v>
      </c>
      <c r="S1333">
        <v>2</v>
      </c>
      <c r="T1333">
        <v>0</v>
      </c>
      <c r="U1333" s="2">
        <f>SUMIFS(Magelan!L:L,Magelan!D:D,'Резервации 2026'!E1333)</f>
        <v>1205.7691950000001</v>
      </c>
      <c r="V1333" s="2">
        <f>+U1333/M1333</f>
        <v>241.153839</v>
      </c>
      <c r="X1333" t="s">
        <v>1535</v>
      </c>
      <c r="Y1333" t="s">
        <v>1484</v>
      </c>
      <c r="Z1333" t="str">
        <f t="shared" si="520"/>
        <v>Nov</v>
      </c>
      <c r="AA1333" s="6">
        <f t="shared" si="534"/>
        <v>0</v>
      </c>
      <c r="AB1333" s="6">
        <f t="shared" si="534"/>
        <v>0</v>
      </c>
      <c r="AC1333" s="6">
        <f t="shared" si="534"/>
        <v>0</v>
      </c>
      <c r="AD1333" s="6">
        <f t="shared" si="534"/>
        <v>5</v>
      </c>
      <c r="AE1333" s="6">
        <f t="shared" si="534"/>
        <v>0</v>
      </c>
      <c r="AF1333" s="6">
        <f t="shared" si="521"/>
        <v>5</v>
      </c>
      <c r="AG1333" s="6">
        <f t="shared" si="522"/>
        <v>0</v>
      </c>
      <c r="AH1333" s="14" t="str">
        <f>LEFT(X1333,2)&amp;"."&amp;VLOOKUP(MID(X1333,4,3),'Data validation'!$A$1:$B$12,2,FALSE)&amp;".2025"</f>
        <v>20.11.2025</v>
      </c>
      <c r="AI1333">
        <f t="shared" si="523"/>
        <v>47</v>
      </c>
      <c r="AJ1333" t="str">
        <f>H1333&amp;"."&amp;VLOOKUP(I1333,'Data validation'!$A$1:$B$12,2,FALSE)&amp;".2026"</f>
        <v>25.08.2026</v>
      </c>
      <c r="AK1333">
        <f t="shared" si="524"/>
        <v>35</v>
      </c>
      <c r="AL1333" t="e">
        <f>VLOOKUP(E1333,[2]Sheet1!$A:$B,2,FALSE)</f>
        <v>#N/A</v>
      </c>
    </row>
    <row r="1334" spans="1:38" x14ac:dyDescent="0.25">
      <c r="A1334" t="str">
        <f>VLOOKUP(Q1334,'Data validation'!$K$2:$L$50,2,FALSE)</f>
        <v>TO</v>
      </c>
      <c r="B1334">
        <f t="shared" si="509"/>
        <v>0</v>
      </c>
      <c r="C1334">
        <f t="shared" si="510"/>
        <v>0</v>
      </c>
      <c r="D1334">
        <f t="shared" si="511"/>
        <v>5</v>
      </c>
      <c r="E1334">
        <v>8634</v>
      </c>
      <c r="F1334" t="s">
        <v>8491</v>
      </c>
      <c r="G1334" t="s">
        <v>160</v>
      </c>
      <c r="H1334" t="str">
        <f t="shared" si="512"/>
        <v>04</v>
      </c>
      <c r="I1334" t="str">
        <f t="shared" si="513"/>
        <v>Aug</v>
      </c>
      <c r="J1334" t="s">
        <v>79</v>
      </c>
      <c r="K1334" t="str">
        <f t="shared" si="514"/>
        <v>09</v>
      </c>
      <c r="L1334" t="str">
        <f t="shared" si="515"/>
        <v>Aug</v>
      </c>
      <c r="M1334">
        <v>5</v>
      </c>
      <c r="N1334">
        <f t="shared" si="516"/>
        <v>5</v>
      </c>
      <c r="O1334">
        <f t="shared" si="517"/>
        <v>0</v>
      </c>
      <c r="P1334">
        <f t="shared" si="518"/>
        <v>0</v>
      </c>
      <c r="Q1334" t="s">
        <v>81</v>
      </c>
      <c r="R1334" t="s">
        <v>63</v>
      </c>
      <c r="S1334">
        <v>3</v>
      </c>
      <c r="T1334">
        <v>1</v>
      </c>
      <c r="U1334" s="2">
        <f>SUMIFS(SLR!L:L,SLR!D:D,'Резервации 2026'!E1334)</f>
        <v>1845.8145625</v>
      </c>
      <c r="V1334" s="2">
        <f t="shared" ref="V1334:V1335" si="535">+U1334/M1334</f>
        <v>369.1629125</v>
      </c>
      <c r="W1334" t="s">
        <v>262</v>
      </c>
      <c r="X1334" t="s">
        <v>1548</v>
      </c>
      <c r="Y1334" t="s">
        <v>1538</v>
      </c>
      <c r="Z1334" t="str">
        <f t="shared" si="520"/>
        <v>Nov</v>
      </c>
      <c r="AA1334" s="6">
        <f t="shared" si="534"/>
        <v>0</v>
      </c>
      <c r="AB1334" s="6">
        <f t="shared" si="534"/>
        <v>0</v>
      </c>
      <c r="AC1334" s="6">
        <f t="shared" si="534"/>
        <v>0</v>
      </c>
      <c r="AD1334" s="6">
        <f t="shared" si="534"/>
        <v>5</v>
      </c>
      <c r="AE1334" s="6">
        <f t="shared" si="534"/>
        <v>0</v>
      </c>
      <c r="AF1334" s="6">
        <f t="shared" si="521"/>
        <v>5</v>
      </c>
      <c r="AG1334" s="6">
        <f t="shared" si="522"/>
        <v>0</v>
      </c>
      <c r="AH1334" s="14" t="str">
        <f>LEFT(X1334,2)&amp;"."&amp;VLOOKUP(MID(X1334,4,3),'Data validation'!$A$1:$B$12,2,FALSE)&amp;".2025"</f>
        <v>20.11.2025</v>
      </c>
      <c r="AI1334">
        <f t="shared" si="523"/>
        <v>47</v>
      </c>
      <c r="AJ1334" t="str">
        <f>H1334&amp;"."&amp;VLOOKUP(I1334,'Data validation'!$A$1:$B$12,2,FALSE)&amp;".2026"</f>
        <v>04.08.2026</v>
      </c>
      <c r="AK1334">
        <f t="shared" si="524"/>
        <v>32</v>
      </c>
      <c r="AL1334" t="e">
        <f>VLOOKUP(E1334,[2]Sheet1!$A:$B,2,FALSE)</f>
        <v>#N/A</v>
      </c>
    </row>
    <row r="1335" spans="1:38" x14ac:dyDescent="0.25">
      <c r="A1335" t="str">
        <f>VLOOKUP(Q1335,'Data validation'!$K$2:$L$50,2,FALSE)</f>
        <v>TO</v>
      </c>
      <c r="B1335">
        <f t="shared" si="509"/>
        <v>0</v>
      </c>
      <c r="C1335">
        <f t="shared" si="510"/>
        <v>0</v>
      </c>
      <c r="D1335">
        <f t="shared" si="511"/>
        <v>6</v>
      </c>
      <c r="E1335">
        <v>8633</v>
      </c>
      <c r="F1335" t="s">
        <v>8492</v>
      </c>
      <c r="G1335" t="s">
        <v>340</v>
      </c>
      <c r="H1335" t="str">
        <f t="shared" si="512"/>
        <v>03</v>
      </c>
      <c r="I1335" t="str">
        <f t="shared" si="513"/>
        <v>Aug</v>
      </c>
      <c r="J1335" t="s">
        <v>79</v>
      </c>
      <c r="K1335" t="str">
        <f t="shared" si="514"/>
        <v>09</v>
      </c>
      <c r="L1335" t="str">
        <f t="shared" si="515"/>
        <v>Aug</v>
      </c>
      <c r="M1335">
        <v>6</v>
      </c>
      <c r="N1335">
        <f t="shared" si="516"/>
        <v>6</v>
      </c>
      <c r="O1335">
        <f t="shared" si="517"/>
        <v>0</v>
      </c>
      <c r="P1335">
        <f t="shared" si="518"/>
        <v>0</v>
      </c>
      <c r="Q1335" t="s">
        <v>81</v>
      </c>
      <c r="R1335" t="s">
        <v>63</v>
      </c>
      <c r="S1335">
        <v>2</v>
      </c>
      <c r="T1335">
        <v>1</v>
      </c>
      <c r="U1335" s="2">
        <f>SUMIFS(SLR!L:L,SLR!D:D,'Резервации 2026'!E1335)</f>
        <v>2214.9774750000001</v>
      </c>
      <c r="V1335" s="2">
        <f t="shared" si="535"/>
        <v>369.1629125</v>
      </c>
      <c r="W1335" t="s">
        <v>262</v>
      </c>
      <c r="X1335" t="s">
        <v>1545</v>
      </c>
      <c r="Y1335" t="s">
        <v>1538</v>
      </c>
      <c r="Z1335" t="str">
        <f t="shared" si="520"/>
        <v>Nov</v>
      </c>
      <c r="AA1335" s="6">
        <f t="shared" si="534"/>
        <v>0</v>
      </c>
      <c r="AB1335" s="6">
        <f t="shared" si="534"/>
        <v>0</v>
      </c>
      <c r="AC1335" s="6">
        <f t="shared" si="534"/>
        <v>0</v>
      </c>
      <c r="AD1335" s="6">
        <f t="shared" si="534"/>
        <v>6</v>
      </c>
      <c r="AE1335" s="6">
        <f t="shared" si="534"/>
        <v>0</v>
      </c>
      <c r="AF1335" s="6">
        <f t="shared" si="521"/>
        <v>6</v>
      </c>
      <c r="AG1335" s="6">
        <f t="shared" si="522"/>
        <v>0</v>
      </c>
      <c r="AH1335" s="14" t="str">
        <f>LEFT(X1335,2)&amp;"."&amp;VLOOKUP(MID(X1335,4,3),'Data validation'!$A$1:$B$12,2,FALSE)&amp;".2025"</f>
        <v>20.11.2025</v>
      </c>
      <c r="AI1335">
        <f t="shared" si="523"/>
        <v>47</v>
      </c>
      <c r="AJ1335" t="str">
        <f>H1335&amp;"."&amp;VLOOKUP(I1335,'Data validation'!$A$1:$B$12,2,FALSE)&amp;".2026"</f>
        <v>03.08.2026</v>
      </c>
      <c r="AK1335">
        <f t="shared" si="524"/>
        <v>32</v>
      </c>
      <c r="AL1335" t="e">
        <f>VLOOKUP(E1335,[2]Sheet1!$A:$B,2,FALSE)</f>
        <v>#N/A</v>
      </c>
    </row>
    <row r="1336" spans="1:38" x14ac:dyDescent="0.25">
      <c r="A1336" t="str">
        <f>VLOOKUP(Q1336,'Data validation'!$K$2:$L$50,2,FALSE)</f>
        <v>TO</v>
      </c>
      <c r="B1336">
        <f t="shared" si="509"/>
        <v>0</v>
      </c>
      <c r="C1336">
        <f t="shared" si="510"/>
        <v>0</v>
      </c>
      <c r="D1336">
        <f t="shared" si="511"/>
        <v>5</v>
      </c>
      <c r="E1336">
        <v>8688</v>
      </c>
      <c r="F1336" t="s">
        <v>8493</v>
      </c>
      <c r="G1336" t="s">
        <v>459</v>
      </c>
      <c r="H1336" t="str">
        <f t="shared" si="512"/>
        <v>20</v>
      </c>
      <c r="I1336" t="str">
        <f t="shared" si="513"/>
        <v>Aug</v>
      </c>
      <c r="J1336" t="s">
        <v>523</v>
      </c>
      <c r="K1336" t="str">
        <f t="shared" si="514"/>
        <v>25</v>
      </c>
      <c r="L1336" t="str">
        <f t="shared" si="515"/>
        <v>Aug</v>
      </c>
      <c r="M1336">
        <v>5</v>
      </c>
      <c r="N1336">
        <f t="shared" si="516"/>
        <v>5</v>
      </c>
      <c r="O1336">
        <f t="shared" si="517"/>
        <v>0</v>
      </c>
      <c r="P1336">
        <f t="shared" si="518"/>
        <v>0</v>
      </c>
      <c r="Q1336" t="s">
        <v>56</v>
      </c>
      <c r="R1336" t="s">
        <v>57</v>
      </c>
      <c r="S1336">
        <v>4</v>
      </c>
      <c r="T1336">
        <v>0</v>
      </c>
      <c r="U1336" s="2">
        <f>SUMIFS(Novoton!L:L,Novoton!D:D,'Резервации 2026'!E1336)</f>
        <v>2379.3258698999998</v>
      </c>
      <c r="V1336" s="2">
        <f>+U1336/M1336</f>
        <v>475.86517397999995</v>
      </c>
      <c r="W1336" t="s">
        <v>227</v>
      </c>
      <c r="X1336" t="s">
        <v>1680</v>
      </c>
      <c r="Y1336" t="s">
        <v>1594</v>
      </c>
      <c r="Z1336" t="str">
        <f t="shared" si="520"/>
        <v>Nov</v>
      </c>
      <c r="AA1336" s="6">
        <f t="shared" si="534"/>
        <v>0</v>
      </c>
      <c r="AB1336" s="6">
        <f t="shared" si="534"/>
        <v>0</v>
      </c>
      <c r="AC1336" s="6">
        <f t="shared" si="534"/>
        <v>0</v>
      </c>
      <c r="AD1336" s="6">
        <f t="shared" si="534"/>
        <v>5</v>
      </c>
      <c r="AE1336" s="6">
        <f t="shared" si="534"/>
        <v>0</v>
      </c>
      <c r="AF1336" s="6">
        <f t="shared" si="521"/>
        <v>5</v>
      </c>
      <c r="AG1336" s="6">
        <f t="shared" si="522"/>
        <v>0</v>
      </c>
      <c r="AH1336" s="14" t="str">
        <f>LEFT(X1336,2)&amp;"."&amp;VLOOKUP(MID(X1336,4,3),'Data validation'!$A$1:$B$12,2,FALSE)&amp;".2025"</f>
        <v>21.11.2025</v>
      </c>
      <c r="AI1336">
        <f t="shared" si="523"/>
        <v>47</v>
      </c>
      <c r="AJ1336" t="str">
        <f>H1336&amp;"."&amp;VLOOKUP(I1336,'Data validation'!$A$1:$B$12,2,FALSE)&amp;".2026"</f>
        <v>20.08.2026</v>
      </c>
      <c r="AK1336">
        <f t="shared" si="524"/>
        <v>34</v>
      </c>
      <c r="AL1336" t="e">
        <f>VLOOKUP(E1336,[2]Sheet1!$A:$B,2,FALSE)</f>
        <v>#N/A</v>
      </c>
    </row>
    <row r="1337" spans="1:38" x14ac:dyDescent="0.25">
      <c r="A1337" t="str">
        <f>VLOOKUP(Q1337,'Data validation'!$K$2:$L$50,2,FALSE)</f>
        <v>TO</v>
      </c>
      <c r="B1337">
        <f t="shared" si="509"/>
        <v>0</v>
      </c>
      <c r="C1337">
        <f t="shared" si="510"/>
        <v>5</v>
      </c>
      <c r="D1337">
        <f t="shared" si="511"/>
        <v>0</v>
      </c>
      <c r="E1337">
        <v>8636</v>
      </c>
      <c r="F1337" t="s">
        <v>8494</v>
      </c>
      <c r="G1337" t="s">
        <v>250</v>
      </c>
      <c r="H1337" t="str">
        <f t="shared" si="512"/>
        <v>31</v>
      </c>
      <c r="I1337" t="str">
        <f t="shared" si="513"/>
        <v>Aug</v>
      </c>
      <c r="J1337" t="s">
        <v>694</v>
      </c>
      <c r="K1337" t="str">
        <f t="shared" si="514"/>
        <v>05</v>
      </c>
      <c r="L1337" t="str">
        <f t="shared" si="515"/>
        <v>Sep</v>
      </c>
      <c r="M1337">
        <v>5</v>
      </c>
      <c r="N1337">
        <f t="shared" si="516"/>
        <v>-26</v>
      </c>
      <c r="O1337">
        <f t="shared" si="517"/>
        <v>0</v>
      </c>
      <c r="P1337">
        <f t="shared" si="518"/>
        <v>4</v>
      </c>
      <c r="Q1337" t="s">
        <v>81</v>
      </c>
      <c r="R1337" t="s">
        <v>25</v>
      </c>
      <c r="S1337">
        <v>3</v>
      </c>
      <c r="T1337">
        <v>0</v>
      </c>
      <c r="U1337" s="2">
        <f>SUMIFS(SLR!L:L,SLR!D:D,'Резервации 2026'!E1337)</f>
        <v>1496.9922819999999</v>
      </c>
      <c r="V1337" s="2">
        <f>+U1337/M1337</f>
        <v>299.39845639999999</v>
      </c>
      <c r="W1337" t="s">
        <v>262</v>
      </c>
      <c r="X1337" t="s">
        <v>1553</v>
      </c>
      <c r="Y1337" t="s">
        <v>1538</v>
      </c>
      <c r="Z1337" t="str">
        <f t="shared" si="520"/>
        <v>Nov</v>
      </c>
      <c r="AA1337" s="6">
        <f t="shared" si="534"/>
        <v>0</v>
      </c>
      <c r="AB1337" s="6">
        <f t="shared" si="534"/>
        <v>0</v>
      </c>
      <c r="AC1337" s="6">
        <f t="shared" si="534"/>
        <v>0</v>
      </c>
      <c r="AD1337" s="6">
        <f t="shared" si="534"/>
        <v>0</v>
      </c>
      <c r="AE1337" s="6">
        <f t="shared" si="534"/>
        <v>4</v>
      </c>
      <c r="AF1337" s="6">
        <f t="shared" si="521"/>
        <v>4</v>
      </c>
      <c r="AG1337" s="6">
        <f t="shared" si="522"/>
        <v>-1</v>
      </c>
      <c r="AH1337" s="14" t="str">
        <f>LEFT(X1337,2)&amp;"."&amp;VLOOKUP(MID(X1337,4,3),'Data validation'!$A$1:$B$12,2,FALSE)&amp;".2025"</f>
        <v>20.11.2025</v>
      </c>
      <c r="AI1337">
        <f t="shared" si="523"/>
        <v>47</v>
      </c>
      <c r="AJ1337" t="str">
        <f>H1337&amp;"."&amp;VLOOKUP(I1337,'Data validation'!$A$1:$B$12,2,FALSE)&amp;".2026"</f>
        <v>31.08.2026</v>
      </c>
      <c r="AK1337">
        <f t="shared" si="524"/>
        <v>36</v>
      </c>
      <c r="AL1337" t="e">
        <f>VLOOKUP(E1337,[2]Sheet1!$A:$B,2,FALSE)</f>
        <v>#N/A</v>
      </c>
    </row>
    <row r="1338" spans="1:38" x14ac:dyDescent="0.25">
      <c r="A1338" t="str">
        <f>VLOOKUP(Q1338,'Data validation'!$K$2:$L$50,2,FALSE)</f>
        <v>TO</v>
      </c>
      <c r="B1338">
        <f t="shared" si="509"/>
        <v>0</v>
      </c>
      <c r="C1338">
        <f t="shared" si="510"/>
        <v>0</v>
      </c>
      <c r="D1338">
        <f t="shared" si="511"/>
        <v>5</v>
      </c>
      <c r="E1338">
        <v>9244</v>
      </c>
      <c r="F1338" t="s">
        <v>8495</v>
      </c>
      <c r="G1338" t="s">
        <v>355</v>
      </c>
      <c r="H1338" t="str">
        <f t="shared" si="512"/>
        <v>19</v>
      </c>
      <c r="I1338" t="str">
        <f t="shared" si="513"/>
        <v>Aug</v>
      </c>
      <c r="J1338" t="s">
        <v>53</v>
      </c>
      <c r="K1338" t="str">
        <f t="shared" si="514"/>
        <v>24</v>
      </c>
      <c r="L1338" t="str">
        <f t="shared" si="515"/>
        <v>Aug</v>
      </c>
      <c r="M1338">
        <v>5</v>
      </c>
      <c r="N1338">
        <f t="shared" si="516"/>
        <v>5</v>
      </c>
      <c r="O1338">
        <f t="shared" si="517"/>
        <v>0</v>
      </c>
      <c r="P1338">
        <f t="shared" si="518"/>
        <v>0</v>
      </c>
      <c r="Q1338" t="s">
        <v>116</v>
      </c>
      <c r="R1338" t="s">
        <v>20</v>
      </c>
      <c r="S1338">
        <v>2</v>
      </c>
      <c r="T1338">
        <v>0</v>
      </c>
      <c r="U1338" s="2">
        <f>SUMIFS(Solvex!L:L,Solvex!D:D,'Резервации 2026'!E1338)</f>
        <v>1481.1500589999998</v>
      </c>
      <c r="V1338" s="2">
        <f>+U1338/M1338</f>
        <v>296.23001179999994</v>
      </c>
      <c r="W1338" t="s">
        <v>262</v>
      </c>
      <c r="X1338" t="s">
        <v>3774</v>
      </c>
      <c r="Y1338" t="s">
        <v>3766</v>
      </c>
      <c r="Z1338" t="str">
        <f t="shared" si="520"/>
        <v>Dec</v>
      </c>
      <c r="AA1338" s="6">
        <f t="shared" si="534"/>
        <v>0</v>
      </c>
      <c r="AB1338" s="6">
        <f t="shared" si="534"/>
        <v>0</v>
      </c>
      <c r="AC1338" s="6">
        <f t="shared" si="534"/>
        <v>0</v>
      </c>
      <c r="AD1338" s="6">
        <f t="shared" si="534"/>
        <v>5</v>
      </c>
      <c r="AE1338" s="6">
        <f t="shared" si="534"/>
        <v>0</v>
      </c>
      <c r="AF1338" s="6">
        <f t="shared" si="521"/>
        <v>5</v>
      </c>
      <c r="AG1338" s="6">
        <f t="shared" si="522"/>
        <v>0</v>
      </c>
      <c r="AH1338" s="14" t="str">
        <f>LEFT(X1338,2)&amp;"."&amp;VLOOKUP(MID(X1338,4,3),'Data validation'!$A$1:$B$12,2,FALSE)&amp;".2025"</f>
        <v>30.12.2025</v>
      </c>
      <c r="AI1338">
        <f t="shared" si="523"/>
        <v>53</v>
      </c>
      <c r="AJ1338" t="str">
        <f>H1338&amp;"."&amp;VLOOKUP(I1338,'Data validation'!$A$1:$B$12,2,FALSE)&amp;".2026"</f>
        <v>19.08.2026</v>
      </c>
      <c r="AK1338">
        <f t="shared" si="524"/>
        <v>34</v>
      </c>
      <c r="AL1338" t="e">
        <f>VLOOKUP(E1338,[2]Sheet1!$A:$B,2,FALSE)</f>
        <v>#N/A</v>
      </c>
    </row>
    <row r="1339" spans="1:38" x14ac:dyDescent="0.25">
      <c r="A1339" t="str">
        <f>VLOOKUP(Q1339,'Data validation'!$K$2:$L$50,2,FALSE)</f>
        <v>TOPOLA SKIES</v>
      </c>
      <c r="B1339">
        <f t="shared" si="509"/>
        <v>0</v>
      </c>
      <c r="C1339">
        <f t="shared" si="510"/>
        <v>0</v>
      </c>
      <c r="D1339">
        <f t="shared" si="511"/>
        <v>6</v>
      </c>
      <c r="E1339">
        <v>9181</v>
      </c>
      <c r="F1339" t="s">
        <v>8496</v>
      </c>
      <c r="G1339" t="s">
        <v>168</v>
      </c>
      <c r="H1339" t="str">
        <f t="shared" si="512"/>
        <v>18</v>
      </c>
      <c r="I1339" t="str">
        <f t="shared" si="513"/>
        <v>Aug</v>
      </c>
      <c r="J1339" t="s">
        <v>53</v>
      </c>
      <c r="K1339" t="str">
        <f t="shared" si="514"/>
        <v>24</v>
      </c>
      <c r="L1339" t="str">
        <f t="shared" si="515"/>
        <v>Aug</v>
      </c>
      <c r="M1339">
        <v>6</v>
      </c>
      <c r="N1339">
        <f t="shared" si="516"/>
        <v>6</v>
      </c>
      <c r="O1339">
        <f t="shared" si="517"/>
        <v>0</v>
      </c>
      <c r="P1339">
        <f t="shared" si="518"/>
        <v>0</v>
      </c>
      <c r="Q1339" t="s">
        <v>35</v>
      </c>
      <c r="R1339" t="s">
        <v>63</v>
      </c>
      <c r="S1339">
        <v>2</v>
      </c>
      <c r="U1339" s="2">
        <v>2134.3667752293577</v>
      </c>
      <c r="V1339" s="2">
        <v>355.72779587155958</v>
      </c>
      <c r="X1339" t="s">
        <v>3679</v>
      </c>
      <c r="Y1339" t="s">
        <v>3660</v>
      </c>
      <c r="Z1339" t="str">
        <f t="shared" si="520"/>
        <v>Dec</v>
      </c>
      <c r="AA1339" s="6">
        <f t="shared" si="534"/>
        <v>0</v>
      </c>
      <c r="AB1339" s="6">
        <f t="shared" si="534"/>
        <v>0</v>
      </c>
      <c r="AC1339" s="6">
        <f t="shared" si="534"/>
        <v>0</v>
      </c>
      <c r="AD1339" s="6">
        <f t="shared" si="534"/>
        <v>6</v>
      </c>
      <c r="AE1339" s="6">
        <f t="shared" si="534"/>
        <v>0</v>
      </c>
      <c r="AF1339" s="6">
        <f t="shared" si="521"/>
        <v>6</v>
      </c>
      <c r="AG1339" s="6">
        <f t="shared" si="522"/>
        <v>0</v>
      </c>
      <c r="AH1339" s="14" t="str">
        <f>LEFT(X1339,2)&amp;"."&amp;VLOOKUP(MID(X1339,4,3),'Data validation'!$A$1:$B$12,2,FALSE)&amp;".2025"</f>
        <v>23.12.2025</v>
      </c>
      <c r="AI1339">
        <f t="shared" si="523"/>
        <v>52</v>
      </c>
      <c r="AJ1339" t="str">
        <f>H1339&amp;"."&amp;VLOOKUP(I1339,'Data validation'!$A$1:$B$12,2,FALSE)&amp;".2026"</f>
        <v>18.08.2026</v>
      </c>
      <c r="AK1339">
        <f t="shared" si="524"/>
        <v>34</v>
      </c>
      <c r="AL1339" t="e">
        <f>VLOOKUP(E1339,[2]Sheet1!$A:$B,2,FALSE)</f>
        <v>#N/A</v>
      </c>
    </row>
    <row r="1340" spans="1:38" x14ac:dyDescent="0.25">
      <c r="A1340" t="str">
        <f>VLOOKUP(Q1340,'Data validation'!$K$2:$L$50,2,FALSE)</f>
        <v>TO</v>
      </c>
      <c r="B1340">
        <f t="shared" si="509"/>
        <v>0</v>
      </c>
      <c r="C1340">
        <f t="shared" si="510"/>
        <v>0</v>
      </c>
      <c r="D1340">
        <f t="shared" si="511"/>
        <v>6</v>
      </c>
      <c r="E1340">
        <v>8195</v>
      </c>
      <c r="F1340" t="s">
        <v>8497</v>
      </c>
      <c r="G1340" t="s">
        <v>475</v>
      </c>
      <c r="H1340" t="str">
        <f t="shared" si="512"/>
        <v>13</v>
      </c>
      <c r="I1340" t="str">
        <f t="shared" si="513"/>
        <v>Aug</v>
      </c>
      <c r="J1340" t="s">
        <v>355</v>
      </c>
      <c r="K1340" t="str">
        <f t="shared" si="514"/>
        <v>19</v>
      </c>
      <c r="L1340" t="str">
        <f t="shared" si="515"/>
        <v>Aug</v>
      </c>
      <c r="M1340">
        <v>6</v>
      </c>
      <c r="N1340">
        <f t="shared" si="516"/>
        <v>6</v>
      </c>
      <c r="O1340">
        <f t="shared" si="517"/>
        <v>0</v>
      </c>
      <c r="P1340">
        <f t="shared" si="518"/>
        <v>0</v>
      </c>
      <c r="Q1340" t="s">
        <v>81</v>
      </c>
      <c r="R1340" t="s">
        <v>63</v>
      </c>
      <c r="S1340">
        <v>3</v>
      </c>
      <c r="T1340">
        <v>1</v>
      </c>
      <c r="U1340" s="2">
        <f>SUMIFS(SLR!L:L,SLR!D:D,'Резервации 2026'!E1340)</f>
        <v>2214.9774750000001</v>
      </c>
      <c r="V1340" s="2">
        <f>+U1340/M1340</f>
        <v>369.1629125</v>
      </c>
      <c r="W1340" t="s">
        <v>262</v>
      </c>
      <c r="X1340" t="s">
        <v>477</v>
      </c>
      <c r="Y1340" t="s">
        <v>301</v>
      </c>
      <c r="Z1340" t="str">
        <f t="shared" si="520"/>
        <v>Nov</v>
      </c>
      <c r="AA1340" s="6">
        <f t="shared" si="534"/>
        <v>0</v>
      </c>
      <c r="AB1340" s="6">
        <f t="shared" si="534"/>
        <v>0</v>
      </c>
      <c r="AC1340" s="6">
        <f t="shared" si="534"/>
        <v>0</v>
      </c>
      <c r="AD1340" s="6">
        <f t="shared" si="534"/>
        <v>6</v>
      </c>
      <c r="AE1340" s="6">
        <f t="shared" si="534"/>
        <v>0</v>
      </c>
      <c r="AF1340" s="6">
        <f t="shared" si="521"/>
        <v>6</v>
      </c>
      <c r="AG1340" s="6">
        <f t="shared" si="522"/>
        <v>0</v>
      </c>
      <c r="AH1340" s="14" t="str">
        <f>LEFT(X1340,2)&amp;"."&amp;VLOOKUP(MID(X1340,4,3),'Data validation'!$A$1:$B$12,2,FALSE)&amp;".2025"</f>
        <v>07.11.2025</v>
      </c>
      <c r="AI1340">
        <f t="shared" si="523"/>
        <v>45</v>
      </c>
      <c r="AJ1340" t="str">
        <f>H1340&amp;"."&amp;VLOOKUP(I1340,'Data validation'!$A$1:$B$12,2,FALSE)&amp;".2026"</f>
        <v>13.08.2026</v>
      </c>
      <c r="AK1340">
        <f t="shared" si="524"/>
        <v>33</v>
      </c>
      <c r="AL1340" t="e">
        <f>VLOOKUP(E1340,[2]Sheet1!$A:$B,2,FALSE)</f>
        <v>#N/A</v>
      </c>
    </row>
    <row r="1341" spans="1:38" x14ac:dyDescent="0.25">
      <c r="A1341" t="str">
        <f>VLOOKUP(Q1341,'Data validation'!$K$2:$L$50,2,FALSE)</f>
        <v>TO</v>
      </c>
      <c r="B1341">
        <f t="shared" si="509"/>
        <v>0</v>
      </c>
      <c r="C1341">
        <f t="shared" si="510"/>
        <v>0</v>
      </c>
      <c r="D1341">
        <f t="shared" si="511"/>
        <v>5</v>
      </c>
      <c r="E1341">
        <v>9124</v>
      </c>
      <c r="F1341" t="s">
        <v>8498</v>
      </c>
      <c r="G1341" t="s">
        <v>168</v>
      </c>
      <c r="H1341" t="str">
        <f t="shared" si="512"/>
        <v>18</v>
      </c>
      <c r="I1341" t="str">
        <f t="shared" si="513"/>
        <v>Aug</v>
      </c>
      <c r="J1341" t="s">
        <v>195</v>
      </c>
      <c r="K1341" t="str">
        <f t="shared" si="514"/>
        <v>23</v>
      </c>
      <c r="L1341" t="str">
        <f t="shared" si="515"/>
        <v>Aug</v>
      </c>
      <c r="M1341">
        <v>5</v>
      </c>
      <c r="N1341">
        <f t="shared" si="516"/>
        <v>5</v>
      </c>
      <c r="O1341">
        <f t="shared" si="517"/>
        <v>0</v>
      </c>
      <c r="P1341">
        <f t="shared" si="518"/>
        <v>0</v>
      </c>
      <c r="Q1341" t="s">
        <v>116</v>
      </c>
      <c r="R1341" t="s">
        <v>17</v>
      </c>
      <c r="S1341">
        <v>1</v>
      </c>
      <c r="T1341">
        <v>2</v>
      </c>
      <c r="U1341" s="2">
        <f>SUMIFS(Solvex!L:L,Solvex!D:D,'Резервации 2026'!E1341)</f>
        <v>1446.1407019999999</v>
      </c>
      <c r="V1341" s="2">
        <f>+U1341/M1341</f>
        <v>289.22814039999997</v>
      </c>
      <c r="X1341" t="s">
        <v>3595</v>
      </c>
      <c r="Y1341" t="s">
        <v>3589</v>
      </c>
      <c r="Z1341" t="str">
        <f t="shared" si="520"/>
        <v>Dec</v>
      </c>
      <c r="AA1341" s="6">
        <f t="shared" si="534"/>
        <v>0</v>
      </c>
      <c r="AB1341" s="6">
        <f t="shared" si="534"/>
        <v>0</v>
      </c>
      <c r="AC1341" s="6">
        <f t="shared" si="534"/>
        <v>0</v>
      </c>
      <c r="AD1341" s="6">
        <f t="shared" si="534"/>
        <v>5</v>
      </c>
      <c r="AE1341" s="6">
        <f t="shared" si="534"/>
        <v>0</v>
      </c>
      <c r="AF1341" s="6">
        <f t="shared" si="521"/>
        <v>5</v>
      </c>
      <c r="AG1341" s="6">
        <f t="shared" si="522"/>
        <v>0</v>
      </c>
      <c r="AH1341" s="14" t="str">
        <f>LEFT(X1341,2)&amp;"."&amp;VLOOKUP(MID(X1341,4,3),'Data validation'!$A$1:$B$12,2,FALSE)&amp;".2025"</f>
        <v>16.12.2025</v>
      </c>
      <c r="AI1341">
        <f t="shared" si="523"/>
        <v>51</v>
      </c>
      <c r="AJ1341" t="str">
        <f>H1341&amp;"."&amp;VLOOKUP(I1341,'Data validation'!$A$1:$B$12,2,FALSE)&amp;".2026"</f>
        <v>18.08.2026</v>
      </c>
      <c r="AK1341">
        <f t="shared" si="524"/>
        <v>34</v>
      </c>
      <c r="AL1341" t="e">
        <f>VLOOKUP(E1341,[2]Sheet1!$A:$B,2,FALSE)</f>
        <v>#N/A</v>
      </c>
    </row>
    <row r="1342" spans="1:38" x14ac:dyDescent="0.25">
      <c r="A1342" t="str">
        <f>VLOOKUP(Q1342,'Data validation'!$K$2:$L$50,2,FALSE)</f>
        <v>TOPOLA SKIES</v>
      </c>
      <c r="B1342">
        <f t="shared" si="509"/>
        <v>0</v>
      </c>
      <c r="C1342">
        <f t="shared" si="510"/>
        <v>0</v>
      </c>
      <c r="D1342">
        <f t="shared" si="511"/>
        <v>6</v>
      </c>
      <c r="E1342">
        <v>9182</v>
      </c>
      <c r="F1342" t="s">
        <v>8496</v>
      </c>
      <c r="G1342" t="s">
        <v>168</v>
      </c>
      <c r="H1342" t="str">
        <f t="shared" si="512"/>
        <v>18</v>
      </c>
      <c r="I1342" t="str">
        <f t="shared" si="513"/>
        <v>Aug</v>
      </c>
      <c r="J1342" t="s">
        <v>53</v>
      </c>
      <c r="K1342" t="str">
        <f t="shared" si="514"/>
        <v>24</v>
      </c>
      <c r="L1342" t="str">
        <f t="shared" si="515"/>
        <v>Aug</v>
      </c>
      <c r="M1342">
        <v>6</v>
      </c>
      <c r="N1342">
        <f t="shared" si="516"/>
        <v>6</v>
      </c>
      <c r="O1342">
        <f t="shared" si="517"/>
        <v>0</v>
      </c>
      <c r="P1342">
        <f t="shared" si="518"/>
        <v>0</v>
      </c>
      <c r="Q1342" t="s">
        <v>35</v>
      </c>
      <c r="R1342" t="s">
        <v>63</v>
      </c>
      <c r="S1342">
        <v>2</v>
      </c>
      <c r="U1342" s="2">
        <v>2134.3667752293577</v>
      </c>
      <c r="V1342" s="2">
        <v>355.72779587155958</v>
      </c>
      <c r="X1342" t="s">
        <v>3679</v>
      </c>
      <c r="Y1342" t="s">
        <v>3660</v>
      </c>
      <c r="Z1342" t="str">
        <f t="shared" si="520"/>
        <v>Dec</v>
      </c>
      <c r="AA1342" s="6">
        <f t="shared" si="534"/>
        <v>0</v>
      </c>
      <c r="AB1342" s="6">
        <f t="shared" si="534"/>
        <v>0</v>
      </c>
      <c r="AC1342" s="6">
        <f t="shared" si="534"/>
        <v>0</v>
      </c>
      <c r="AD1342" s="6">
        <f t="shared" si="534"/>
        <v>6</v>
      </c>
      <c r="AE1342" s="6">
        <f t="shared" si="534"/>
        <v>0</v>
      </c>
      <c r="AF1342" s="6">
        <f t="shared" si="521"/>
        <v>6</v>
      </c>
      <c r="AG1342" s="6">
        <f t="shared" si="522"/>
        <v>0</v>
      </c>
      <c r="AH1342" s="14" t="str">
        <f>LEFT(X1342,2)&amp;"."&amp;VLOOKUP(MID(X1342,4,3),'Data validation'!$A$1:$B$12,2,FALSE)&amp;".2025"</f>
        <v>23.12.2025</v>
      </c>
      <c r="AI1342">
        <f t="shared" si="523"/>
        <v>52</v>
      </c>
      <c r="AJ1342" t="str">
        <f>H1342&amp;"."&amp;VLOOKUP(I1342,'Data validation'!$A$1:$B$12,2,FALSE)&amp;".2026"</f>
        <v>18.08.2026</v>
      </c>
      <c r="AK1342">
        <f t="shared" si="524"/>
        <v>34</v>
      </c>
      <c r="AL1342" t="e">
        <f>VLOOKUP(E1342,[2]Sheet1!$A:$B,2,FALSE)</f>
        <v>#N/A</v>
      </c>
    </row>
    <row r="1343" spans="1:38" x14ac:dyDescent="0.25">
      <c r="A1343" t="str">
        <f>VLOOKUP(Q1343,'Data validation'!$K$2:$L$50,2,FALSE)</f>
        <v>TO</v>
      </c>
      <c r="B1343">
        <f t="shared" si="509"/>
        <v>0</v>
      </c>
      <c r="C1343">
        <f t="shared" si="510"/>
        <v>0</v>
      </c>
      <c r="D1343">
        <f t="shared" si="511"/>
        <v>5</v>
      </c>
      <c r="E1343">
        <v>9125</v>
      </c>
      <c r="F1343" t="s">
        <v>8498</v>
      </c>
      <c r="G1343" t="s">
        <v>168</v>
      </c>
      <c r="H1343" t="str">
        <f t="shared" si="512"/>
        <v>18</v>
      </c>
      <c r="I1343" t="str">
        <f t="shared" si="513"/>
        <v>Aug</v>
      </c>
      <c r="J1343" t="s">
        <v>195</v>
      </c>
      <c r="K1343" t="str">
        <f t="shared" si="514"/>
        <v>23</v>
      </c>
      <c r="L1343" t="str">
        <f t="shared" si="515"/>
        <v>Aug</v>
      </c>
      <c r="M1343">
        <v>5</v>
      </c>
      <c r="N1343">
        <f t="shared" si="516"/>
        <v>5</v>
      </c>
      <c r="O1343">
        <f t="shared" si="517"/>
        <v>0</v>
      </c>
      <c r="P1343">
        <f t="shared" si="518"/>
        <v>0</v>
      </c>
      <c r="Q1343" t="s">
        <v>116</v>
      </c>
      <c r="R1343" t="s">
        <v>17</v>
      </c>
      <c r="S1343">
        <v>1</v>
      </c>
      <c r="T1343">
        <v>2</v>
      </c>
      <c r="U1343" s="2">
        <f>SUMIFS(Solvex!L:L,Solvex!D:D,'Резервации 2026'!E1343)</f>
        <v>1446.1407019999999</v>
      </c>
      <c r="V1343" s="2">
        <f t="shared" ref="V1343:V1344" si="536">+U1343/M1343</f>
        <v>289.22814039999997</v>
      </c>
      <c r="X1343" t="s">
        <v>3595</v>
      </c>
      <c r="Y1343" t="s">
        <v>3589</v>
      </c>
      <c r="Z1343" t="str">
        <f t="shared" si="520"/>
        <v>Dec</v>
      </c>
      <c r="AA1343" s="6">
        <f t="shared" si="534"/>
        <v>0</v>
      </c>
      <c r="AB1343" s="6">
        <f t="shared" si="534"/>
        <v>0</v>
      </c>
      <c r="AC1343" s="6">
        <f t="shared" si="534"/>
        <v>0</v>
      </c>
      <c r="AD1343" s="6">
        <f t="shared" si="534"/>
        <v>5</v>
      </c>
      <c r="AE1343" s="6">
        <f t="shared" si="534"/>
        <v>0</v>
      </c>
      <c r="AF1343" s="6">
        <f t="shared" si="521"/>
        <v>5</v>
      </c>
      <c r="AG1343" s="6">
        <f t="shared" si="522"/>
        <v>0</v>
      </c>
      <c r="AH1343" s="14" t="str">
        <f>LEFT(X1343,2)&amp;"."&amp;VLOOKUP(MID(X1343,4,3),'Data validation'!$A$1:$B$12,2,FALSE)&amp;".2025"</f>
        <v>16.12.2025</v>
      </c>
      <c r="AI1343">
        <f t="shared" si="523"/>
        <v>51</v>
      </c>
      <c r="AJ1343" t="str">
        <f>H1343&amp;"."&amp;VLOOKUP(I1343,'Data validation'!$A$1:$B$12,2,FALSE)&amp;".2026"</f>
        <v>18.08.2026</v>
      </c>
      <c r="AK1343">
        <f t="shared" si="524"/>
        <v>34</v>
      </c>
      <c r="AL1343" t="e">
        <f>VLOOKUP(E1343,[2]Sheet1!$A:$B,2,FALSE)</f>
        <v>#N/A</v>
      </c>
    </row>
    <row r="1344" spans="1:38" x14ac:dyDescent="0.25">
      <c r="A1344" t="str">
        <f>VLOOKUP(Q1344,'Data validation'!$K$2:$L$50,2,FALSE)</f>
        <v>TO</v>
      </c>
      <c r="B1344">
        <f t="shared" si="509"/>
        <v>0</v>
      </c>
      <c r="C1344">
        <f t="shared" si="510"/>
        <v>0</v>
      </c>
      <c r="D1344">
        <f t="shared" si="511"/>
        <v>5</v>
      </c>
      <c r="E1344">
        <v>8846</v>
      </c>
      <c r="F1344" t="s">
        <v>8499</v>
      </c>
      <c r="G1344" t="s">
        <v>475</v>
      </c>
      <c r="H1344" t="str">
        <f t="shared" si="512"/>
        <v>13</v>
      </c>
      <c r="I1344" t="str">
        <f t="shared" si="513"/>
        <v>Aug</v>
      </c>
      <c r="J1344" t="s">
        <v>168</v>
      </c>
      <c r="K1344" t="str">
        <f t="shared" si="514"/>
        <v>18</v>
      </c>
      <c r="L1344" t="str">
        <f t="shared" si="515"/>
        <v>Aug</v>
      </c>
      <c r="M1344">
        <v>5</v>
      </c>
      <c r="N1344">
        <f t="shared" si="516"/>
        <v>5</v>
      </c>
      <c r="O1344">
        <f t="shared" si="517"/>
        <v>0</v>
      </c>
      <c r="P1344">
        <f t="shared" si="518"/>
        <v>0</v>
      </c>
      <c r="Q1344" t="s">
        <v>116</v>
      </c>
      <c r="R1344" t="s">
        <v>110</v>
      </c>
      <c r="S1344">
        <v>2</v>
      </c>
      <c r="T1344">
        <v>3</v>
      </c>
      <c r="U1344" s="2">
        <f>SUMIFS(Solvex!L:L,Solvex!D:D,'Резервации 2026'!E1344)</f>
        <v>2799.183896</v>
      </c>
      <c r="V1344" s="2">
        <f t="shared" si="536"/>
        <v>559.83677920000002</v>
      </c>
      <c r="X1344" t="s">
        <v>2047</v>
      </c>
      <c r="Y1344" t="s">
        <v>1996</v>
      </c>
      <c r="Z1344" t="str">
        <f t="shared" si="520"/>
        <v>Nov</v>
      </c>
      <c r="AA1344" s="6">
        <f t="shared" si="534"/>
        <v>0</v>
      </c>
      <c r="AB1344" s="6">
        <f t="shared" si="534"/>
        <v>0</v>
      </c>
      <c r="AC1344" s="6">
        <f t="shared" si="534"/>
        <v>0</v>
      </c>
      <c r="AD1344" s="6">
        <f t="shared" si="534"/>
        <v>5</v>
      </c>
      <c r="AE1344" s="6">
        <f t="shared" si="534"/>
        <v>0</v>
      </c>
      <c r="AF1344" s="6">
        <f t="shared" si="521"/>
        <v>5</v>
      </c>
      <c r="AG1344" s="6">
        <f t="shared" si="522"/>
        <v>0</v>
      </c>
      <c r="AH1344" s="14" t="str">
        <f>LEFT(X1344,2)&amp;"."&amp;VLOOKUP(MID(X1344,4,3),'Data validation'!$A$1:$B$12,2,FALSE)&amp;".2025"</f>
        <v>26.11.2025</v>
      </c>
      <c r="AI1344">
        <f t="shared" si="523"/>
        <v>48</v>
      </c>
      <c r="AJ1344" t="str">
        <f>H1344&amp;"."&amp;VLOOKUP(I1344,'Data validation'!$A$1:$B$12,2,FALSE)&amp;".2026"</f>
        <v>13.08.2026</v>
      </c>
      <c r="AK1344">
        <f t="shared" si="524"/>
        <v>33</v>
      </c>
      <c r="AL1344" t="e">
        <f>VLOOKUP(E1344,[2]Sheet1!$A:$B,2,FALSE)</f>
        <v>#N/A</v>
      </c>
    </row>
    <row r="1345" spans="1:38" x14ac:dyDescent="0.25">
      <c r="A1345" t="str">
        <f>VLOOKUP(Q1345,'Data validation'!$K$2:$L$50,2,FALSE)</f>
        <v>TO</v>
      </c>
      <c r="B1345">
        <f t="shared" si="509"/>
        <v>0</v>
      </c>
      <c r="C1345">
        <f t="shared" si="510"/>
        <v>0</v>
      </c>
      <c r="D1345">
        <f t="shared" si="511"/>
        <v>5</v>
      </c>
      <c r="E1345">
        <v>9083</v>
      </c>
      <c r="F1345" t="s">
        <v>8500</v>
      </c>
      <c r="G1345" t="s">
        <v>475</v>
      </c>
      <c r="H1345" t="str">
        <f t="shared" si="512"/>
        <v>13</v>
      </c>
      <c r="I1345" t="str">
        <f t="shared" si="513"/>
        <v>Aug</v>
      </c>
      <c r="J1345" t="s">
        <v>168</v>
      </c>
      <c r="K1345" t="str">
        <f t="shared" si="514"/>
        <v>18</v>
      </c>
      <c r="L1345" t="str">
        <f t="shared" si="515"/>
        <v>Aug</v>
      </c>
      <c r="M1345">
        <v>5</v>
      </c>
      <c r="N1345">
        <f t="shared" si="516"/>
        <v>5</v>
      </c>
      <c r="O1345">
        <f t="shared" si="517"/>
        <v>0</v>
      </c>
      <c r="P1345">
        <f t="shared" si="518"/>
        <v>0</v>
      </c>
      <c r="Q1345" t="s">
        <v>162</v>
      </c>
      <c r="R1345" t="s">
        <v>17</v>
      </c>
      <c r="S1345">
        <v>2</v>
      </c>
      <c r="T1345">
        <v>0</v>
      </c>
      <c r="U1345" s="2">
        <f>SUMIFS(Magelan!L:L,Magelan!D:D,'Резервации 2026'!E1345)</f>
        <v>1446.1407019999999</v>
      </c>
      <c r="V1345" s="2">
        <f>+U1345/M1345</f>
        <v>289.22814039999997</v>
      </c>
      <c r="X1345" t="s">
        <v>3438</v>
      </c>
      <c r="Y1345" t="s">
        <v>3432</v>
      </c>
      <c r="Z1345" t="str">
        <f t="shared" si="520"/>
        <v>Dec</v>
      </c>
      <c r="AA1345" s="6">
        <f t="shared" si="534"/>
        <v>0</v>
      </c>
      <c r="AB1345" s="6">
        <f t="shared" si="534"/>
        <v>0</v>
      </c>
      <c r="AC1345" s="6">
        <f t="shared" si="534"/>
        <v>0</v>
      </c>
      <c r="AD1345" s="6">
        <f t="shared" si="534"/>
        <v>5</v>
      </c>
      <c r="AE1345" s="6">
        <f t="shared" si="534"/>
        <v>0</v>
      </c>
      <c r="AF1345" s="6">
        <f t="shared" si="521"/>
        <v>5</v>
      </c>
      <c r="AG1345" s="6">
        <f t="shared" si="522"/>
        <v>0</v>
      </c>
      <c r="AH1345" s="14" t="str">
        <f>LEFT(X1345,2)&amp;"."&amp;VLOOKUP(MID(X1345,4,3),'Data validation'!$A$1:$B$12,2,FALSE)&amp;".2025"</f>
        <v>11.12.2025</v>
      </c>
      <c r="AI1345">
        <f t="shared" si="523"/>
        <v>50</v>
      </c>
      <c r="AJ1345" t="str">
        <f>H1345&amp;"."&amp;VLOOKUP(I1345,'Data validation'!$A$1:$B$12,2,FALSE)&amp;".2026"</f>
        <v>13.08.2026</v>
      </c>
      <c r="AK1345">
        <f t="shared" si="524"/>
        <v>33</v>
      </c>
      <c r="AL1345" t="e">
        <f>VLOOKUP(E1345,[2]Sheet1!$A:$B,2,FALSE)</f>
        <v>#N/A</v>
      </c>
    </row>
    <row r="1346" spans="1:38" x14ac:dyDescent="0.25">
      <c r="A1346" t="str">
        <f>VLOOKUP(Q1346,'Data validation'!$K$2:$L$50,2,FALSE)</f>
        <v>TO</v>
      </c>
      <c r="B1346">
        <f t="shared" ref="B1346:B1409" si="537">AA1346+IF(I1346="Jun",IF(_xlfn.NUMBERVALUE(H1346)&gt;14,0,IF(_xlfn.NUMBERVALUE(K1346)&lt;14,M1346,15-_xlfn.NUMBERVALUE(H1346))),0)</f>
        <v>0</v>
      </c>
      <c r="C1346">
        <f t="shared" ref="C1346:C1409" si="538">M1346-B1346-D1346</f>
        <v>4</v>
      </c>
      <c r="D1346">
        <f t="shared" ref="D1346:D1409" si="539">IF(L1346="Jul",IF(_xlfn.NUMBERVALUE(K1346)&lt;11,0,IF(I1346="Jul",IF(_xlfn.NUMBERVALUE(H1346)&gt;11,M1346,_xlfn.NUMBERVALUE(K1346)-11),0)),0)+IF(L1346="Aug",IF(_xlfn.NUMBERVALUE(K1346)&gt;24,IF(_xlfn.NUMBERVALUE(H1346)&gt;24,0,25-_xlfn.NUMBERVALUE(H1346)),IF(I1346="Aug",M1346,_xlfn.NUMBERVALUE(K1346)-1+32-_xlfn.NUMBERVALUE(H1346))),0)</f>
        <v>1</v>
      </c>
      <c r="E1346">
        <v>9225</v>
      </c>
      <c r="F1346" t="s">
        <v>8501</v>
      </c>
      <c r="G1346" t="s">
        <v>53</v>
      </c>
      <c r="H1346" t="str">
        <f t="shared" ref="H1346:H1409" si="540">LEFT(G1346,2)</f>
        <v>24</v>
      </c>
      <c r="I1346" t="str">
        <f t="shared" ref="I1346:I1409" si="541">MID(G1346,4,3)</f>
        <v>Aug</v>
      </c>
      <c r="J1346" t="s">
        <v>131</v>
      </c>
      <c r="K1346" t="str">
        <f t="shared" ref="K1346:K1409" si="542">LEFT(J1346,2)</f>
        <v>29</v>
      </c>
      <c r="L1346" t="str">
        <f t="shared" ref="L1346:L1409" si="543">MID(J1346,4,3)</f>
        <v>Aug</v>
      </c>
      <c r="M1346">
        <v>5</v>
      </c>
      <c r="N1346">
        <f t="shared" ref="N1346:N1409" si="544">+K1346-H1346</f>
        <v>5</v>
      </c>
      <c r="O1346">
        <f t="shared" ref="O1346:O1409" si="545">IF(I1346=L1346,0,31-H1346)</f>
        <v>0</v>
      </c>
      <c r="P1346">
        <f t="shared" ref="P1346:P1409" si="546">IF(I1346=L1346,0,K1346-1)</f>
        <v>0</v>
      </c>
      <c r="Q1346" t="s">
        <v>81</v>
      </c>
      <c r="R1346" t="s">
        <v>690</v>
      </c>
      <c r="S1346">
        <v>3</v>
      </c>
      <c r="T1346">
        <v>0</v>
      </c>
      <c r="U1346" s="2">
        <f>SUMIFS(SLR!L:L,SLR!D:D,'Резервации 2026'!E1346)</f>
        <v>2645.1622834999998</v>
      </c>
      <c r="V1346" s="2">
        <f t="shared" ref="V1346:V1347" si="547">+U1346/M1346</f>
        <v>529.03245670000001</v>
      </c>
      <c r="W1346" t="s">
        <v>262</v>
      </c>
      <c r="X1346" t="s">
        <v>3744</v>
      </c>
      <c r="Y1346" t="s">
        <v>3698</v>
      </c>
      <c r="Z1346" t="str">
        <f t="shared" ref="Z1346:Z1409" si="548">MID(X1346,4,3)</f>
        <v>Dec</v>
      </c>
      <c r="AA1346" s="6">
        <f t="shared" si="534"/>
        <v>0</v>
      </c>
      <c r="AB1346" s="6">
        <f t="shared" si="534"/>
        <v>0</v>
      </c>
      <c r="AC1346" s="6">
        <f t="shared" si="534"/>
        <v>0</v>
      </c>
      <c r="AD1346" s="6">
        <f t="shared" si="534"/>
        <v>5</v>
      </c>
      <c r="AE1346" s="6">
        <f t="shared" si="534"/>
        <v>0</v>
      </c>
      <c r="AF1346" s="6">
        <f t="shared" ref="AF1346:AF1409" si="549">SUM(AA1346:AE1346)</f>
        <v>5</v>
      </c>
      <c r="AG1346" s="6">
        <f t="shared" ref="AG1346:AG1409" si="550">+AF1346-M1346</f>
        <v>0</v>
      </c>
      <c r="AH1346" s="14" t="str">
        <f>LEFT(X1346,2)&amp;"."&amp;VLOOKUP(MID(X1346,4,3),'Data validation'!$A$1:$B$12,2,FALSE)&amp;".2025"</f>
        <v>29.12.2025</v>
      </c>
      <c r="AI1346">
        <f t="shared" ref="AI1346:AI1409" si="551">WEEKNUM(AH1346)</f>
        <v>53</v>
      </c>
      <c r="AJ1346" t="str">
        <f>H1346&amp;"."&amp;VLOOKUP(I1346,'Data validation'!$A$1:$B$12,2,FALSE)&amp;".2026"</f>
        <v>24.08.2026</v>
      </c>
      <c r="AK1346">
        <f t="shared" ref="AK1346:AK1409" si="552">WEEKNUM(AJ1346)</f>
        <v>35</v>
      </c>
      <c r="AL1346" t="e">
        <f>VLOOKUP(E1346,[2]Sheet1!$A:$B,2,FALSE)</f>
        <v>#N/A</v>
      </c>
    </row>
    <row r="1347" spans="1:38" x14ac:dyDescent="0.25">
      <c r="A1347" t="str">
        <f>VLOOKUP(Q1347,'Data validation'!$K$2:$L$50,2,FALSE)</f>
        <v>TO</v>
      </c>
      <c r="B1347">
        <f t="shared" si="537"/>
        <v>0</v>
      </c>
      <c r="C1347">
        <f t="shared" si="538"/>
        <v>0</v>
      </c>
      <c r="D1347">
        <f t="shared" si="539"/>
        <v>6</v>
      </c>
      <c r="E1347">
        <v>8288</v>
      </c>
      <c r="F1347" t="s">
        <v>8502</v>
      </c>
      <c r="G1347" t="s">
        <v>79</v>
      </c>
      <c r="H1347" t="str">
        <f t="shared" si="540"/>
        <v>09</v>
      </c>
      <c r="I1347" t="str">
        <f t="shared" si="541"/>
        <v>Aug</v>
      </c>
      <c r="J1347" t="s">
        <v>90</v>
      </c>
      <c r="K1347" t="str">
        <f t="shared" si="542"/>
        <v>15</v>
      </c>
      <c r="L1347" t="str">
        <f t="shared" si="543"/>
        <v>Aug</v>
      </c>
      <c r="M1347">
        <v>6</v>
      </c>
      <c r="N1347">
        <f t="shared" si="544"/>
        <v>6</v>
      </c>
      <c r="O1347">
        <f t="shared" si="545"/>
        <v>0</v>
      </c>
      <c r="P1347">
        <f t="shared" si="546"/>
        <v>0</v>
      </c>
      <c r="Q1347" t="s">
        <v>81</v>
      </c>
      <c r="R1347" t="s">
        <v>20</v>
      </c>
      <c r="S1347">
        <v>2</v>
      </c>
      <c r="T1347">
        <v>1</v>
      </c>
      <c r="U1347" s="2">
        <f>SUMIFS(SLR!L:L,SLR!D:D,'Резервации 2026'!E1347)</f>
        <v>1640.7849035999998</v>
      </c>
      <c r="V1347" s="2">
        <f t="shared" si="547"/>
        <v>273.46415059999998</v>
      </c>
      <c r="W1347" t="s">
        <v>262</v>
      </c>
      <c r="X1347" t="s">
        <v>708</v>
      </c>
      <c r="Y1347" t="s">
        <v>637</v>
      </c>
      <c r="Z1347" t="str">
        <f t="shared" si="548"/>
        <v>Nov</v>
      </c>
      <c r="AA1347" s="6">
        <f t="shared" si="534"/>
        <v>0</v>
      </c>
      <c r="AB1347" s="6">
        <f t="shared" si="534"/>
        <v>0</v>
      </c>
      <c r="AC1347" s="6">
        <f t="shared" si="534"/>
        <v>0</v>
      </c>
      <c r="AD1347" s="6">
        <f t="shared" si="534"/>
        <v>6</v>
      </c>
      <c r="AE1347" s="6">
        <f t="shared" si="534"/>
        <v>0</v>
      </c>
      <c r="AF1347" s="6">
        <f t="shared" si="549"/>
        <v>6</v>
      </c>
      <c r="AG1347" s="6">
        <f t="shared" si="550"/>
        <v>0</v>
      </c>
      <c r="AH1347" s="14" t="str">
        <f>LEFT(X1347,2)&amp;"."&amp;VLOOKUP(MID(X1347,4,3),'Data validation'!$A$1:$B$12,2,FALSE)&amp;".2025"</f>
        <v>10.11.2025</v>
      </c>
      <c r="AI1347">
        <f t="shared" si="551"/>
        <v>46</v>
      </c>
      <c r="AJ1347" t="str">
        <f>H1347&amp;"."&amp;VLOOKUP(I1347,'Data validation'!$A$1:$B$12,2,FALSE)&amp;".2026"</f>
        <v>09.08.2026</v>
      </c>
      <c r="AK1347">
        <f t="shared" si="552"/>
        <v>33</v>
      </c>
      <c r="AL1347" t="e">
        <f>VLOOKUP(E1347,[2]Sheet1!$A:$B,2,FALSE)</f>
        <v>#N/A</v>
      </c>
    </row>
    <row r="1348" spans="1:38" x14ac:dyDescent="0.25">
      <c r="A1348" t="str">
        <f>VLOOKUP(Q1348,'Data validation'!$K$2:$L$50,2,FALSE)</f>
        <v>TO</v>
      </c>
      <c r="B1348">
        <f t="shared" si="537"/>
        <v>0</v>
      </c>
      <c r="C1348">
        <f t="shared" si="538"/>
        <v>0</v>
      </c>
      <c r="D1348">
        <f t="shared" si="539"/>
        <v>6</v>
      </c>
      <c r="E1348">
        <v>8646</v>
      </c>
      <c r="F1348" t="s">
        <v>8503</v>
      </c>
      <c r="G1348" t="s">
        <v>135</v>
      </c>
      <c r="H1348" t="str">
        <f t="shared" si="540"/>
        <v>01</v>
      </c>
      <c r="I1348" t="str">
        <f t="shared" si="541"/>
        <v>Aug</v>
      </c>
      <c r="J1348" t="s">
        <v>646</v>
      </c>
      <c r="K1348" t="str">
        <f t="shared" si="542"/>
        <v>07</v>
      </c>
      <c r="L1348" t="str">
        <f t="shared" si="543"/>
        <v>Aug</v>
      </c>
      <c r="M1348">
        <v>6</v>
      </c>
      <c r="N1348">
        <f t="shared" si="544"/>
        <v>6</v>
      </c>
      <c r="O1348">
        <f t="shared" si="545"/>
        <v>0</v>
      </c>
      <c r="P1348">
        <f t="shared" si="546"/>
        <v>0</v>
      </c>
      <c r="Q1348" t="s">
        <v>162</v>
      </c>
      <c r="R1348" t="s">
        <v>17</v>
      </c>
      <c r="S1348">
        <v>2</v>
      </c>
      <c r="T1348">
        <v>0</v>
      </c>
      <c r="U1348" s="2">
        <f>SUMIFS(Magelan!L:L,Magelan!D:D,'Резервации 2026'!E1348)</f>
        <v>1601.9421197999998</v>
      </c>
      <c r="V1348" s="2">
        <f>+U1348/M1348</f>
        <v>266.99035329999998</v>
      </c>
      <c r="X1348" t="s">
        <v>1572</v>
      </c>
      <c r="Y1348" t="s">
        <v>1538</v>
      </c>
      <c r="Z1348" t="str">
        <f t="shared" si="548"/>
        <v>Nov</v>
      </c>
      <c r="AA1348" s="6">
        <f t="shared" si="534"/>
        <v>0</v>
      </c>
      <c r="AB1348" s="6">
        <f t="shared" si="534"/>
        <v>0</v>
      </c>
      <c r="AC1348" s="6">
        <f t="shared" si="534"/>
        <v>0</v>
      </c>
      <c r="AD1348" s="6">
        <f t="shared" si="534"/>
        <v>6</v>
      </c>
      <c r="AE1348" s="6">
        <f t="shared" si="534"/>
        <v>0</v>
      </c>
      <c r="AF1348" s="6">
        <f t="shared" si="549"/>
        <v>6</v>
      </c>
      <c r="AG1348" s="6">
        <f t="shared" si="550"/>
        <v>0</v>
      </c>
      <c r="AH1348" s="14" t="str">
        <f>LEFT(X1348,2)&amp;"."&amp;VLOOKUP(MID(X1348,4,3),'Data validation'!$A$1:$B$12,2,FALSE)&amp;".2025"</f>
        <v>20.11.2025</v>
      </c>
      <c r="AI1348">
        <f t="shared" si="551"/>
        <v>47</v>
      </c>
      <c r="AJ1348" t="str">
        <f>H1348&amp;"."&amp;VLOOKUP(I1348,'Data validation'!$A$1:$B$12,2,FALSE)&amp;".2026"</f>
        <v>01.08.2026</v>
      </c>
      <c r="AK1348">
        <f t="shared" si="552"/>
        <v>31</v>
      </c>
      <c r="AL1348" t="e">
        <f>VLOOKUP(E1348,[2]Sheet1!$A:$B,2,FALSE)</f>
        <v>#N/A</v>
      </c>
    </row>
    <row r="1349" spans="1:38" x14ac:dyDescent="0.25">
      <c r="A1349" t="str">
        <f>VLOOKUP(Q1349,'Data validation'!$K$2:$L$50,2,FALSE)</f>
        <v>TO</v>
      </c>
      <c r="B1349">
        <f t="shared" si="537"/>
        <v>0</v>
      </c>
      <c r="C1349">
        <f t="shared" si="538"/>
        <v>7</v>
      </c>
      <c r="D1349">
        <f t="shared" si="539"/>
        <v>0</v>
      </c>
      <c r="E1349">
        <v>8788</v>
      </c>
      <c r="F1349" t="s">
        <v>8504</v>
      </c>
      <c r="G1349" t="s">
        <v>131</v>
      </c>
      <c r="H1349" t="str">
        <f t="shared" si="540"/>
        <v>29</v>
      </c>
      <c r="I1349" t="str">
        <f t="shared" si="541"/>
        <v>Aug</v>
      </c>
      <c r="J1349" t="s">
        <v>694</v>
      </c>
      <c r="K1349" t="str">
        <f t="shared" si="542"/>
        <v>05</v>
      </c>
      <c r="L1349" t="str">
        <f t="shared" si="543"/>
        <v>Sep</v>
      </c>
      <c r="M1349">
        <v>7</v>
      </c>
      <c r="N1349">
        <f t="shared" si="544"/>
        <v>-24</v>
      </c>
      <c r="O1349">
        <f t="shared" si="545"/>
        <v>2</v>
      </c>
      <c r="P1349">
        <f t="shared" si="546"/>
        <v>4</v>
      </c>
      <c r="Q1349" t="s">
        <v>81</v>
      </c>
      <c r="R1349" t="s">
        <v>17</v>
      </c>
      <c r="S1349">
        <v>3</v>
      </c>
      <c r="T1349">
        <v>1</v>
      </c>
      <c r="U1349" s="2">
        <f>SUMIFS(SLR!L:L,SLR!D:D,'Резервации 2026'!E1349)</f>
        <v>2075.4681211000002</v>
      </c>
      <c r="V1349" s="2">
        <f>+U1349/M1349</f>
        <v>296.49544587142861</v>
      </c>
      <c r="W1349" t="s">
        <v>262</v>
      </c>
      <c r="X1349" t="s">
        <v>1913</v>
      </c>
      <c r="Y1349" t="s">
        <v>1761</v>
      </c>
      <c r="Z1349" t="str">
        <f t="shared" si="548"/>
        <v>Nov</v>
      </c>
      <c r="AA1349" s="6">
        <f t="shared" si="534"/>
        <v>0</v>
      </c>
      <c r="AB1349" s="6">
        <f t="shared" si="534"/>
        <v>0</v>
      </c>
      <c r="AC1349" s="6">
        <f t="shared" si="534"/>
        <v>0</v>
      </c>
      <c r="AD1349" s="6">
        <f t="shared" si="534"/>
        <v>2</v>
      </c>
      <c r="AE1349" s="6">
        <f t="shared" si="534"/>
        <v>4</v>
      </c>
      <c r="AF1349" s="6">
        <f t="shared" si="549"/>
        <v>6</v>
      </c>
      <c r="AG1349" s="6">
        <f t="shared" si="550"/>
        <v>-1</v>
      </c>
      <c r="AH1349" s="14" t="str">
        <f>LEFT(X1349,2)&amp;"."&amp;VLOOKUP(MID(X1349,4,3),'Data validation'!$A$1:$B$12,2,FALSE)&amp;".2025"</f>
        <v>24.11.2025</v>
      </c>
      <c r="AI1349">
        <f t="shared" si="551"/>
        <v>48</v>
      </c>
      <c r="AJ1349" t="str">
        <f>H1349&amp;"."&amp;VLOOKUP(I1349,'Data validation'!$A$1:$B$12,2,FALSE)&amp;".2026"</f>
        <v>29.08.2026</v>
      </c>
      <c r="AK1349">
        <f t="shared" si="552"/>
        <v>35</v>
      </c>
      <c r="AL1349" t="e">
        <f>VLOOKUP(E1349,[2]Sheet1!$A:$B,2,FALSE)</f>
        <v>#N/A</v>
      </c>
    </row>
    <row r="1350" spans="1:38" x14ac:dyDescent="0.25">
      <c r="A1350" t="str">
        <f>VLOOKUP(Q1350,'Data validation'!$K$2:$L$50,2,FALSE)</f>
        <v>TO</v>
      </c>
      <c r="B1350">
        <f t="shared" si="537"/>
        <v>0</v>
      </c>
      <c r="C1350">
        <f t="shared" si="538"/>
        <v>1</v>
      </c>
      <c r="D1350">
        <f t="shared" si="539"/>
        <v>4</v>
      </c>
      <c r="E1350">
        <v>9250</v>
      </c>
      <c r="F1350" t="s">
        <v>8505</v>
      </c>
      <c r="G1350" t="s">
        <v>519</v>
      </c>
      <c r="H1350" t="str">
        <f t="shared" si="540"/>
        <v>21</v>
      </c>
      <c r="I1350" t="str">
        <f t="shared" si="541"/>
        <v>Aug</v>
      </c>
      <c r="J1350" t="s">
        <v>520</v>
      </c>
      <c r="K1350" t="str">
        <f t="shared" si="542"/>
        <v>26</v>
      </c>
      <c r="L1350" t="str">
        <f t="shared" si="543"/>
        <v>Aug</v>
      </c>
      <c r="M1350">
        <v>5</v>
      </c>
      <c r="N1350">
        <f t="shared" si="544"/>
        <v>5</v>
      </c>
      <c r="O1350">
        <f t="shared" si="545"/>
        <v>0</v>
      </c>
      <c r="P1350">
        <f t="shared" si="546"/>
        <v>0</v>
      </c>
      <c r="Q1350" t="s">
        <v>116</v>
      </c>
      <c r="R1350" t="s">
        <v>188</v>
      </c>
      <c r="S1350">
        <v>2</v>
      </c>
      <c r="T1350">
        <v>2</v>
      </c>
      <c r="U1350" s="2">
        <f>SUMIFS(Solvex!L:L,Solvex!D:D,'Резервации 2026'!E1350)</f>
        <v>0</v>
      </c>
      <c r="V1350" s="2">
        <f t="shared" ref="V1350:V1351" si="553">+U1350/M1350</f>
        <v>0</v>
      </c>
      <c r="X1350" t="s">
        <v>3782</v>
      </c>
      <c r="Y1350" t="s">
        <v>3766</v>
      </c>
      <c r="Z1350" t="str">
        <f t="shared" si="548"/>
        <v>Dec</v>
      </c>
      <c r="AA1350" s="6">
        <f t="shared" si="534"/>
        <v>0</v>
      </c>
      <c r="AB1350" s="6">
        <f t="shared" si="534"/>
        <v>0</v>
      </c>
      <c r="AC1350" s="6">
        <f t="shared" si="534"/>
        <v>0</v>
      </c>
      <c r="AD1350" s="6">
        <f t="shared" si="534"/>
        <v>5</v>
      </c>
      <c r="AE1350" s="6">
        <f t="shared" si="534"/>
        <v>0</v>
      </c>
      <c r="AF1350" s="6">
        <f t="shared" si="549"/>
        <v>5</v>
      </c>
      <c r="AG1350" s="6">
        <f t="shared" si="550"/>
        <v>0</v>
      </c>
      <c r="AH1350" s="14" t="str">
        <f>LEFT(X1350,2)&amp;"."&amp;VLOOKUP(MID(X1350,4,3),'Data validation'!$A$1:$B$12,2,FALSE)&amp;".2025"</f>
        <v>30.12.2025</v>
      </c>
      <c r="AI1350">
        <f t="shared" si="551"/>
        <v>53</v>
      </c>
      <c r="AJ1350" t="str">
        <f>H1350&amp;"."&amp;VLOOKUP(I1350,'Data validation'!$A$1:$B$12,2,FALSE)&amp;".2026"</f>
        <v>21.08.2026</v>
      </c>
      <c r="AK1350">
        <f t="shared" si="552"/>
        <v>34</v>
      </c>
      <c r="AL1350" t="str">
        <f>VLOOKUP(E1350,[2]Sheet1!$A:$B,2,FALSE)</f>
        <v>Анулирана</v>
      </c>
    </row>
    <row r="1351" spans="1:38" x14ac:dyDescent="0.25">
      <c r="A1351" t="str">
        <f>VLOOKUP(Q1351,'Data validation'!$K$2:$L$50,2,FALSE)</f>
        <v>TO</v>
      </c>
      <c r="B1351">
        <f t="shared" si="537"/>
        <v>0</v>
      </c>
      <c r="C1351">
        <f t="shared" si="538"/>
        <v>1</v>
      </c>
      <c r="D1351">
        <f t="shared" si="539"/>
        <v>4</v>
      </c>
      <c r="E1351">
        <v>9252</v>
      </c>
      <c r="F1351" t="s">
        <v>8506</v>
      </c>
      <c r="G1351" t="s">
        <v>519</v>
      </c>
      <c r="H1351" t="str">
        <f t="shared" si="540"/>
        <v>21</v>
      </c>
      <c r="I1351" t="str">
        <f t="shared" si="541"/>
        <v>Aug</v>
      </c>
      <c r="J1351" t="s">
        <v>520</v>
      </c>
      <c r="K1351" t="str">
        <f t="shared" si="542"/>
        <v>26</v>
      </c>
      <c r="L1351" t="str">
        <f t="shared" si="543"/>
        <v>Aug</v>
      </c>
      <c r="M1351">
        <v>5</v>
      </c>
      <c r="N1351">
        <f t="shared" si="544"/>
        <v>5</v>
      </c>
      <c r="O1351">
        <f t="shared" si="545"/>
        <v>0</v>
      </c>
      <c r="P1351">
        <f t="shared" si="546"/>
        <v>0</v>
      </c>
      <c r="Q1351" t="s">
        <v>116</v>
      </c>
      <c r="R1351" t="s">
        <v>188</v>
      </c>
      <c r="S1351">
        <v>3</v>
      </c>
      <c r="T1351">
        <v>1</v>
      </c>
      <c r="U1351" s="2">
        <f>SUMIFS(Solvex!L:L,Solvex!D:D,'Резервации 2026'!E1351)</f>
        <v>0</v>
      </c>
      <c r="V1351" s="2">
        <f t="shared" si="553"/>
        <v>0</v>
      </c>
      <c r="X1351" t="s">
        <v>3782</v>
      </c>
      <c r="Y1351" t="s">
        <v>3766</v>
      </c>
      <c r="Z1351" t="str">
        <f t="shared" si="548"/>
        <v>Dec</v>
      </c>
      <c r="AA1351" s="6">
        <f t="shared" si="534"/>
        <v>0</v>
      </c>
      <c r="AB1351" s="6">
        <f t="shared" si="534"/>
        <v>0</v>
      </c>
      <c r="AC1351" s="6">
        <f t="shared" si="534"/>
        <v>0</v>
      </c>
      <c r="AD1351" s="6">
        <f t="shared" si="534"/>
        <v>5</v>
      </c>
      <c r="AE1351" s="6">
        <f t="shared" si="534"/>
        <v>0</v>
      </c>
      <c r="AF1351" s="6">
        <f t="shared" si="549"/>
        <v>5</v>
      </c>
      <c r="AG1351" s="6">
        <f t="shared" si="550"/>
        <v>0</v>
      </c>
      <c r="AH1351" s="14" t="str">
        <f>LEFT(X1351,2)&amp;"."&amp;VLOOKUP(MID(X1351,4,3),'Data validation'!$A$1:$B$12,2,FALSE)&amp;".2025"</f>
        <v>30.12.2025</v>
      </c>
      <c r="AI1351">
        <f t="shared" si="551"/>
        <v>53</v>
      </c>
      <c r="AJ1351" t="str">
        <f>H1351&amp;"."&amp;VLOOKUP(I1351,'Data validation'!$A$1:$B$12,2,FALSE)&amp;".2026"</f>
        <v>21.08.2026</v>
      </c>
      <c r="AK1351">
        <f t="shared" si="552"/>
        <v>34</v>
      </c>
      <c r="AL1351" t="str">
        <f>VLOOKUP(E1351,[2]Sheet1!$A:$B,2,FALSE)</f>
        <v>Анулирана</v>
      </c>
    </row>
    <row r="1352" spans="1:38" x14ac:dyDescent="0.25">
      <c r="A1352" t="str">
        <f>VLOOKUP(Q1352,'Data validation'!$K$2:$L$50,2,FALSE)</f>
        <v>BOOKING</v>
      </c>
      <c r="B1352">
        <f t="shared" si="537"/>
        <v>0</v>
      </c>
      <c r="C1352">
        <f t="shared" si="538"/>
        <v>6</v>
      </c>
      <c r="D1352">
        <f t="shared" si="539"/>
        <v>1</v>
      </c>
      <c r="E1352">
        <v>8467</v>
      </c>
      <c r="F1352" t="s">
        <v>8507</v>
      </c>
      <c r="G1352" t="s">
        <v>53</v>
      </c>
      <c r="H1352" t="str">
        <f t="shared" si="540"/>
        <v>24</v>
      </c>
      <c r="I1352" t="str">
        <f t="shared" si="541"/>
        <v>Aug</v>
      </c>
      <c r="J1352" t="s">
        <v>250</v>
      </c>
      <c r="K1352" t="str">
        <f t="shared" si="542"/>
        <v>31</v>
      </c>
      <c r="L1352" t="str">
        <f t="shared" si="543"/>
        <v>Aug</v>
      </c>
      <c r="M1352">
        <v>7</v>
      </c>
      <c r="N1352">
        <f t="shared" si="544"/>
        <v>7</v>
      </c>
      <c r="O1352">
        <f t="shared" si="545"/>
        <v>0</v>
      </c>
      <c r="P1352">
        <f t="shared" si="546"/>
        <v>0</v>
      </c>
      <c r="Q1352" t="s">
        <v>587</v>
      </c>
      <c r="R1352" t="s">
        <v>48</v>
      </c>
      <c r="S1352">
        <v>2</v>
      </c>
      <c r="T1352">
        <v>2</v>
      </c>
      <c r="U1352" s="2">
        <v>4437.9577039449532</v>
      </c>
      <c r="V1352" s="2">
        <v>633.99395770642195</v>
      </c>
      <c r="W1352" t="s">
        <v>1025</v>
      </c>
      <c r="X1352" t="s">
        <v>1131</v>
      </c>
      <c r="Y1352" t="s">
        <v>1051</v>
      </c>
      <c r="Z1352" t="str">
        <f t="shared" si="548"/>
        <v>Nov</v>
      </c>
      <c r="AA1352" s="6">
        <f t="shared" si="534"/>
        <v>0</v>
      </c>
      <c r="AB1352" s="6">
        <f t="shared" si="534"/>
        <v>0</v>
      </c>
      <c r="AC1352" s="6">
        <f t="shared" si="534"/>
        <v>0</v>
      </c>
      <c r="AD1352" s="6">
        <f t="shared" si="534"/>
        <v>7</v>
      </c>
      <c r="AE1352" s="6">
        <f t="shared" si="534"/>
        <v>0</v>
      </c>
      <c r="AF1352" s="6">
        <f t="shared" si="549"/>
        <v>7</v>
      </c>
      <c r="AG1352" s="6">
        <f t="shared" si="550"/>
        <v>0</v>
      </c>
      <c r="AH1352" s="14" t="str">
        <f>LEFT(X1352,2)&amp;"."&amp;VLOOKUP(MID(X1352,4,3),'Data validation'!$A$1:$B$12,2,FALSE)&amp;".2025"</f>
        <v>13.11.2025</v>
      </c>
      <c r="AI1352">
        <f t="shared" si="551"/>
        <v>46</v>
      </c>
      <c r="AJ1352" t="str">
        <f>H1352&amp;"."&amp;VLOOKUP(I1352,'Data validation'!$A$1:$B$12,2,FALSE)&amp;".2026"</f>
        <v>24.08.2026</v>
      </c>
      <c r="AK1352">
        <f t="shared" si="552"/>
        <v>35</v>
      </c>
      <c r="AL1352" t="e">
        <f>VLOOKUP(E1352,[2]Sheet1!$A:$B,2,FALSE)</f>
        <v>#N/A</v>
      </c>
    </row>
    <row r="1353" spans="1:38" x14ac:dyDescent="0.25">
      <c r="A1353" t="str">
        <f>VLOOKUP(Q1353,'Data validation'!$K$2:$L$50,2,FALSE)</f>
        <v>TO</v>
      </c>
      <c r="B1353">
        <f t="shared" si="537"/>
        <v>0</v>
      </c>
      <c r="C1353">
        <f t="shared" si="538"/>
        <v>0</v>
      </c>
      <c r="D1353">
        <f t="shared" si="539"/>
        <v>6</v>
      </c>
      <c r="E1353">
        <v>9310</v>
      </c>
      <c r="F1353" t="s">
        <v>8508</v>
      </c>
      <c r="G1353" t="s">
        <v>60</v>
      </c>
      <c r="H1353" t="str">
        <f t="shared" si="540"/>
        <v>17</v>
      </c>
      <c r="I1353" t="str">
        <f t="shared" si="541"/>
        <v>Aug</v>
      </c>
      <c r="J1353" t="s">
        <v>195</v>
      </c>
      <c r="K1353" t="str">
        <f t="shared" si="542"/>
        <v>23</v>
      </c>
      <c r="L1353" t="str">
        <f t="shared" si="543"/>
        <v>Aug</v>
      </c>
      <c r="M1353">
        <v>6</v>
      </c>
      <c r="N1353">
        <f t="shared" si="544"/>
        <v>6</v>
      </c>
      <c r="O1353">
        <f t="shared" si="545"/>
        <v>0</v>
      </c>
      <c r="P1353">
        <f t="shared" si="546"/>
        <v>0</v>
      </c>
      <c r="Q1353" t="s">
        <v>81</v>
      </c>
      <c r="R1353" t="s">
        <v>17</v>
      </c>
      <c r="S1353">
        <v>2</v>
      </c>
      <c r="T1353">
        <v>0</v>
      </c>
      <c r="U1353" s="2">
        <f>SUMIFS(SLR!L:L,SLR!D:D,'Резервации 2026'!E1353)</f>
        <v>1735.3688423999999</v>
      </c>
      <c r="V1353" s="2">
        <f t="shared" ref="V1353:V1358" si="554">+U1353/M1353</f>
        <v>289.22814039999997</v>
      </c>
      <c r="W1353" t="s">
        <v>262</v>
      </c>
      <c r="X1353" t="s">
        <v>4180</v>
      </c>
      <c r="Y1353" t="s">
        <v>3819</v>
      </c>
      <c r="Z1353" t="str">
        <f t="shared" si="548"/>
        <v>Jan</v>
      </c>
      <c r="AA1353" s="6">
        <f t="shared" si="534"/>
        <v>0</v>
      </c>
      <c r="AB1353" s="6">
        <f t="shared" si="534"/>
        <v>0</v>
      </c>
      <c r="AC1353" s="6">
        <f t="shared" si="534"/>
        <v>0</v>
      </c>
      <c r="AD1353" s="6">
        <f t="shared" si="534"/>
        <v>6</v>
      </c>
      <c r="AE1353" s="6">
        <f t="shared" si="534"/>
        <v>0</v>
      </c>
      <c r="AF1353" s="6">
        <f t="shared" si="549"/>
        <v>6</v>
      </c>
      <c r="AG1353" s="6">
        <f t="shared" si="550"/>
        <v>0</v>
      </c>
      <c r="AH1353" s="14" t="str">
        <f>LEFT(X1353,2)&amp;"."&amp;VLOOKUP(MID(X1353,4,3),'Data validation'!$A$1:$B$12,2,FALSE)&amp;".2025"</f>
        <v>01.01.2025</v>
      </c>
      <c r="AI1353">
        <f t="shared" si="551"/>
        <v>1</v>
      </c>
      <c r="AJ1353" t="str">
        <f>H1353&amp;"."&amp;VLOOKUP(I1353,'Data validation'!$A$1:$B$12,2,FALSE)&amp;".2026"</f>
        <v>17.08.2026</v>
      </c>
      <c r="AK1353">
        <f t="shared" si="552"/>
        <v>34</v>
      </c>
      <c r="AL1353" t="e">
        <f>VLOOKUP(E1353,[2]Sheet1!$A:$B,2,FALSE)</f>
        <v>#N/A</v>
      </c>
    </row>
    <row r="1354" spans="1:38" x14ac:dyDescent="0.25">
      <c r="A1354" t="str">
        <f>VLOOKUP(Q1354,'Data validation'!$K$2:$L$50,2,FALSE)</f>
        <v>TO</v>
      </c>
      <c r="B1354">
        <f t="shared" si="537"/>
        <v>0</v>
      </c>
      <c r="C1354">
        <f t="shared" si="538"/>
        <v>1</v>
      </c>
      <c r="D1354">
        <f t="shared" si="539"/>
        <v>4</v>
      </c>
      <c r="E1354">
        <v>9253</v>
      </c>
      <c r="F1354" t="s">
        <v>8509</v>
      </c>
      <c r="G1354" t="s">
        <v>519</v>
      </c>
      <c r="H1354" t="str">
        <f t="shared" si="540"/>
        <v>21</v>
      </c>
      <c r="I1354" t="str">
        <f t="shared" si="541"/>
        <v>Aug</v>
      </c>
      <c r="J1354" t="s">
        <v>520</v>
      </c>
      <c r="K1354" t="str">
        <f t="shared" si="542"/>
        <v>26</v>
      </c>
      <c r="L1354" t="str">
        <f t="shared" si="543"/>
        <v>Aug</v>
      </c>
      <c r="M1354">
        <v>5</v>
      </c>
      <c r="N1354">
        <f t="shared" si="544"/>
        <v>5</v>
      </c>
      <c r="O1354">
        <f t="shared" si="545"/>
        <v>0</v>
      </c>
      <c r="P1354">
        <f t="shared" si="546"/>
        <v>0</v>
      </c>
      <c r="Q1354" t="s">
        <v>116</v>
      </c>
      <c r="R1354" t="s">
        <v>188</v>
      </c>
      <c r="S1354">
        <v>3</v>
      </c>
      <c r="T1354">
        <v>0</v>
      </c>
      <c r="U1354" s="2">
        <f>SUMIFS(Solvex!L:L,Solvex!D:D,'Резервации 2026'!E1354)</f>
        <v>0</v>
      </c>
      <c r="V1354" s="2">
        <f t="shared" si="554"/>
        <v>0</v>
      </c>
      <c r="X1354" t="s">
        <v>3783</v>
      </c>
      <c r="Y1354" t="s">
        <v>3766</v>
      </c>
      <c r="Z1354" t="str">
        <f t="shared" si="548"/>
        <v>Dec</v>
      </c>
      <c r="AA1354" s="6">
        <f t="shared" si="534"/>
        <v>0</v>
      </c>
      <c r="AB1354" s="6">
        <f t="shared" si="534"/>
        <v>0</v>
      </c>
      <c r="AC1354" s="6">
        <f t="shared" si="534"/>
        <v>0</v>
      </c>
      <c r="AD1354" s="6">
        <f t="shared" si="534"/>
        <v>5</v>
      </c>
      <c r="AE1354" s="6">
        <f t="shared" si="534"/>
        <v>0</v>
      </c>
      <c r="AF1354" s="6">
        <f t="shared" si="549"/>
        <v>5</v>
      </c>
      <c r="AG1354" s="6">
        <f t="shared" si="550"/>
        <v>0</v>
      </c>
      <c r="AH1354" s="14" t="str">
        <f>LEFT(X1354,2)&amp;"."&amp;VLOOKUP(MID(X1354,4,3),'Data validation'!$A$1:$B$12,2,FALSE)&amp;".2025"</f>
        <v>30.12.2025</v>
      </c>
      <c r="AI1354">
        <f t="shared" si="551"/>
        <v>53</v>
      </c>
      <c r="AJ1354" t="str">
        <f>H1354&amp;"."&amp;VLOOKUP(I1354,'Data validation'!$A$1:$B$12,2,FALSE)&amp;".2026"</f>
        <v>21.08.2026</v>
      </c>
      <c r="AK1354">
        <f t="shared" si="552"/>
        <v>34</v>
      </c>
      <c r="AL1354" t="str">
        <f>VLOOKUP(E1354,[2]Sheet1!$A:$B,2,FALSE)</f>
        <v>Анулирана</v>
      </c>
    </row>
    <row r="1355" spans="1:38" x14ac:dyDescent="0.25">
      <c r="A1355" t="str">
        <f>VLOOKUP(Q1355,'Data validation'!$K$2:$L$50,2,FALSE)</f>
        <v>TO</v>
      </c>
      <c r="B1355">
        <f t="shared" si="537"/>
        <v>0</v>
      </c>
      <c r="C1355">
        <f t="shared" si="538"/>
        <v>0</v>
      </c>
      <c r="D1355">
        <f t="shared" si="539"/>
        <v>7</v>
      </c>
      <c r="E1355">
        <v>9194</v>
      </c>
      <c r="F1355" t="s">
        <v>8510</v>
      </c>
      <c r="G1355" t="s">
        <v>290</v>
      </c>
      <c r="H1355" t="str">
        <f t="shared" si="540"/>
        <v>05</v>
      </c>
      <c r="I1355" t="str">
        <f t="shared" si="541"/>
        <v>Aug</v>
      </c>
      <c r="J1355" t="s">
        <v>354</v>
      </c>
      <c r="K1355" t="str">
        <f t="shared" si="542"/>
        <v>12</v>
      </c>
      <c r="L1355" t="str">
        <f t="shared" si="543"/>
        <v>Aug</v>
      </c>
      <c r="M1355">
        <v>7</v>
      </c>
      <c r="N1355">
        <f t="shared" si="544"/>
        <v>7</v>
      </c>
      <c r="O1355">
        <f t="shared" si="545"/>
        <v>0</v>
      </c>
      <c r="P1355">
        <f t="shared" si="546"/>
        <v>0</v>
      </c>
      <c r="Q1355" t="s">
        <v>81</v>
      </c>
      <c r="R1355" t="s">
        <v>20</v>
      </c>
      <c r="S1355">
        <v>2</v>
      </c>
      <c r="T1355">
        <v>1</v>
      </c>
      <c r="U1355" s="2">
        <f>SUMIFS(SLR!L:L,SLR!D:D,'Резервации 2026'!E1355)</f>
        <v>2073.6100826000002</v>
      </c>
      <c r="V1355" s="2">
        <f t="shared" si="554"/>
        <v>296.2300118</v>
      </c>
      <c r="W1355" t="s">
        <v>262</v>
      </c>
      <c r="X1355" t="s">
        <v>3700</v>
      </c>
      <c r="Y1355" t="s">
        <v>3698</v>
      </c>
      <c r="Z1355" t="str">
        <f t="shared" si="548"/>
        <v>Dec</v>
      </c>
      <c r="AA1355" s="6">
        <f t="shared" si="534"/>
        <v>0</v>
      </c>
      <c r="AB1355" s="6">
        <f t="shared" si="534"/>
        <v>0</v>
      </c>
      <c r="AC1355" s="6">
        <f t="shared" si="534"/>
        <v>0</v>
      </c>
      <c r="AD1355" s="6">
        <f t="shared" si="534"/>
        <v>7</v>
      </c>
      <c r="AE1355" s="6">
        <f t="shared" si="534"/>
        <v>0</v>
      </c>
      <c r="AF1355" s="6">
        <f t="shared" si="549"/>
        <v>7</v>
      </c>
      <c r="AG1355" s="6">
        <f t="shared" si="550"/>
        <v>0</v>
      </c>
      <c r="AH1355" s="14" t="str">
        <f>LEFT(X1355,2)&amp;"."&amp;VLOOKUP(MID(X1355,4,3),'Data validation'!$A$1:$B$12,2,FALSE)&amp;".2025"</f>
        <v>26.12.2025</v>
      </c>
      <c r="AI1355">
        <f t="shared" si="551"/>
        <v>52</v>
      </c>
      <c r="AJ1355" t="str">
        <f>H1355&amp;"."&amp;VLOOKUP(I1355,'Data validation'!$A$1:$B$12,2,FALSE)&amp;".2026"</f>
        <v>05.08.2026</v>
      </c>
      <c r="AK1355">
        <f t="shared" si="552"/>
        <v>32</v>
      </c>
      <c r="AL1355" t="e">
        <f>VLOOKUP(E1355,[2]Sheet1!$A:$B,2,FALSE)</f>
        <v>#N/A</v>
      </c>
    </row>
    <row r="1356" spans="1:38" x14ac:dyDescent="0.25">
      <c r="A1356" t="str">
        <f>VLOOKUP(Q1356,'Data validation'!$K$2:$L$50,2,FALSE)</f>
        <v>TO</v>
      </c>
      <c r="B1356">
        <f t="shared" si="537"/>
        <v>0</v>
      </c>
      <c r="C1356">
        <f t="shared" si="538"/>
        <v>0</v>
      </c>
      <c r="D1356">
        <f t="shared" si="539"/>
        <v>6</v>
      </c>
      <c r="E1356">
        <v>8681</v>
      </c>
      <c r="F1356" t="s">
        <v>8511</v>
      </c>
      <c r="G1356" t="s">
        <v>340</v>
      </c>
      <c r="H1356" t="str">
        <f t="shared" si="540"/>
        <v>03</v>
      </c>
      <c r="I1356" t="str">
        <f t="shared" si="541"/>
        <v>Aug</v>
      </c>
      <c r="J1356" t="s">
        <v>79</v>
      </c>
      <c r="K1356" t="str">
        <f t="shared" si="542"/>
        <v>09</v>
      </c>
      <c r="L1356" t="str">
        <f t="shared" si="543"/>
        <v>Aug</v>
      </c>
      <c r="M1356">
        <v>6</v>
      </c>
      <c r="N1356">
        <f t="shared" si="544"/>
        <v>6</v>
      </c>
      <c r="O1356">
        <f t="shared" si="545"/>
        <v>0</v>
      </c>
      <c r="P1356">
        <f t="shared" si="546"/>
        <v>0</v>
      </c>
      <c r="Q1356" t="s">
        <v>162</v>
      </c>
      <c r="R1356" t="s">
        <v>17</v>
      </c>
      <c r="S1356">
        <v>2</v>
      </c>
      <c r="T1356">
        <v>2</v>
      </c>
      <c r="U1356" s="2">
        <f>SUMIFS(Magelan!L:L,Magelan!D:D,'Резервации 2026'!E1356)</f>
        <v>2002.4569872</v>
      </c>
      <c r="V1356" s="2">
        <f t="shared" si="554"/>
        <v>333.74283120000001</v>
      </c>
      <c r="X1356" t="s">
        <v>1667</v>
      </c>
      <c r="Y1356" t="s">
        <v>1594</v>
      </c>
      <c r="Z1356" t="str">
        <f t="shared" si="548"/>
        <v>Nov</v>
      </c>
      <c r="AA1356" s="6">
        <f t="shared" si="534"/>
        <v>0</v>
      </c>
      <c r="AB1356" s="6">
        <f t="shared" si="534"/>
        <v>0</v>
      </c>
      <c r="AC1356" s="6">
        <f t="shared" si="534"/>
        <v>0</v>
      </c>
      <c r="AD1356" s="6">
        <f t="shared" si="534"/>
        <v>6</v>
      </c>
      <c r="AE1356" s="6">
        <f t="shared" si="534"/>
        <v>0</v>
      </c>
      <c r="AF1356" s="6">
        <f t="shared" si="549"/>
        <v>6</v>
      </c>
      <c r="AG1356" s="6">
        <f t="shared" si="550"/>
        <v>0</v>
      </c>
      <c r="AH1356" s="14" t="str">
        <f>LEFT(X1356,2)&amp;"."&amp;VLOOKUP(MID(X1356,4,3),'Data validation'!$A$1:$B$12,2,FALSE)&amp;".2025"</f>
        <v>21.11.2025</v>
      </c>
      <c r="AI1356">
        <f t="shared" si="551"/>
        <v>47</v>
      </c>
      <c r="AJ1356" t="str">
        <f>H1356&amp;"."&amp;VLOOKUP(I1356,'Data validation'!$A$1:$B$12,2,FALSE)&amp;".2026"</f>
        <v>03.08.2026</v>
      </c>
      <c r="AK1356">
        <f t="shared" si="552"/>
        <v>32</v>
      </c>
      <c r="AL1356" t="e">
        <f>VLOOKUP(E1356,[2]Sheet1!$A:$B,2,FALSE)</f>
        <v>#N/A</v>
      </c>
    </row>
    <row r="1357" spans="1:38" x14ac:dyDescent="0.25">
      <c r="A1357" t="str">
        <f>VLOOKUP(Q1357,'Data validation'!$K$2:$L$50,2,FALSE)</f>
        <v>TO</v>
      </c>
      <c r="B1357">
        <f t="shared" si="537"/>
        <v>0</v>
      </c>
      <c r="C1357">
        <f t="shared" si="538"/>
        <v>0</v>
      </c>
      <c r="D1357">
        <f t="shared" si="539"/>
        <v>5</v>
      </c>
      <c r="E1357">
        <v>8700</v>
      </c>
      <c r="F1357" t="s">
        <v>8512</v>
      </c>
      <c r="G1357" t="s">
        <v>459</v>
      </c>
      <c r="H1357" t="str">
        <f t="shared" si="540"/>
        <v>20</v>
      </c>
      <c r="I1357" t="str">
        <f t="shared" si="541"/>
        <v>Aug</v>
      </c>
      <c r="J1357" t="s">
        <v>523</v>
      </c>
      <c r="K1357" t="str">
        <f t="shared" si="542"/>
        <v>25</v>
      </c>
      <c r="L1357" t="str">
        <f t="shared" si="543"/>
        <v>Aug</v>
      </c>
      <c r="M1357">
        <v>5</v>
      </c>
      <c r="N1357">
        <f t="shared" si="544"/>
        <v>5</v>
      </c>
      <c r="O1357">
        <f t="shared" si="545"/>
        <v>0</v>
      </c>
      <c r="P1357">
        <f t="shared" si="546"/>
        <v>0</v>
      </c>
      <c r="Q1357" t="s">
        <v>56</v>
      </c>
      <c r="R1357" t="s">
        <v>17</v>
      </c>
      <c r="S1357">
        <v>2</v>
      </c>
      <c r="T1357">
        <v>1</v>
      </c>
      <c r="U1357" s="2">
        <f>SUMIFS(Novoton!L:L,Novoton!D:D,'Резервации 2026'!E1357)</f>
        <v>1309.1152522</v>
      </c>
      <c r="V1357" s="2">
        <f t="shared" si="554"/>
        <v>261.82305043999997</v>
      </c>
      <c r="W1357" t="s">
        <v>227</v>
      </c>
      <c r="X1357" t="s">
        <v>1702</v>
      </c>
      <c r="Y1357" t="s">
        <v>1594</v>
      </c>
      <c r="Z1357" t="str">
        <f t="shared" si="548"/>
        <v>Nov</v>
      </c>
      <c r="AA1357" s="6">
        <f t="shared" si="534"/>
        <v>0</v>
      </c>
      <c r="AB1357" s="6">
        <f t="shared" si="534"/>
        <v>0</v>
      </c>
      <c r="AC1357" s="6">
        <f t="shared" si="534"/>
        <v>0</v>
      </c>
      <c r="AD1357" s="6">
        <f t="shared" si="534"/>
        <v>5</v>
      </c>
      <c r="AE1357" s="6">
        <f t="shared" si="534"/>
        <v>0</v>
      </c>
      <c r="AF1357" s="6">
        <f t="shared" si="549"/>
        <v>5</v>
      </c>
      <c r="AG1357" s="6">
        <f t="shared" si="550"/>
        <v>0</v>
      </c>
      <c r="AH1357" s="14" t="str">
        <f>LEFT(X1357,2)&amp;"."&amp;VLOOKUP(MID(X1357,4,3),'Data validation'!$A$1:$B$12,2,FALSE)&amp;".2025"</f>
        <v>21.11.2025</v>
      </c>
      <c r="AI1357">
        <f t="shared" si="551"/>
        <v>47</v>
      </c>
      <c r="AJ1357" t="str">
        <f>H1357&amp;"."&amp;VLOOKUP(I1357,'Data validation'!$A$1:$B$12,2,FALSE)&amp;".2026"</f>
        <v>20.08.2026</v>
      </c>
      <c r="AK1357">
        <f t="shared" si="552"/>
        <v>34</v>
      </c>
      <c r="AL1357" t="e">
        <f>VLOOKUP(E1357,[2]Sheet1!$A:$B,2,FALSE)</f>
        <v>#N/A</v>
      </c>
    </row>
    <row r="1358" spans="1:38" x14ac:dyDescent="0.25">
      <c r="A1358" t="str">
        <f>VLOOKUP(Q1358,'Data validation'!$K$2:$L$50,2,FALSE)</f>
        <v>TO</v>
      </c>
      <c r="B1358">
        <f t="shared" si="537"/>
        <v>0</v>
      </c>
      <c r="C1358">
        <f t="shared" si="538"/>
        <v>0</v>
      </c>
      <c r="D1358">
        <f t="shared" si="539"/>
        <v>5</v>
      </c>
      <c r="E1358">
        <v>9254</v>
      </c>
      <c r="F1358" t="s">
        <v>8513</v>
      </c>
      <c r="G1358" t="s">
        <v>90</v>
      </c>
      <c r="H1358" t="str">
        <f t="shared" si="540"/>
        <v>15</v>
      </c>
      <c r="I1358" t="str">
        <f t="shared" si="541"/>
        <v>Aug</v>
      </c>
      <c r="J1358" t="s">
        <v>459</v>
      </c>
      <c r="K1358" t="str">
        <f t="shared" si="542"/>
        <v>20</v>
      </c>
      <c r="L1358" t="str">
        <f t="shared" si="543"/>
        <v>Aug</v>
      </c>
      <c r="M1358">
        <v>5</v>
      </c>
      <c r="N1358">
        <f t="shared" si="544"/>
        <v>5</v>
      </c>
      <c r="O1358">
        <f t="shared" si="545"/>
        <v>0</v>
      </c>
      <c r="P1358">
        <f t="shared" si="546"/>
        <v>0</v>
      </c>
      <c r="Q1358" t="s">
        <v>226</v>
      </c>
      <c r="R1358" t="s">
        <v>17</v>
      </c>
      <c r="S1358">
        <v>2</v>
      </c>
      <c r="T1358">
        <v>1</v>
      </c>
      <c r="U1358" s="2">
        <f>SUMIFS(Sunny!L:L,Sunny!D:D,'Резервации 2026'!E1358)</f>
        <v>1446.1407019999999</v>
      </c>
      <c r="V1358" s="2">
        <f t="shared" si="554"/>
        <v>289.22814039999997</v>
      </c>
      <c r="W1358" t="s">
        <v>227</v>
      </c>
      <c r="X1358" t="s">
        <v>3785</v>
      </c>
      <c r="Y1358" t="s">
        <v>3766</v>
      </c>
      <c r="Z1358" t="str">
        <f t="shared" si="548"/>
        <v>Dec</v>
      </c>
      <c r="AA1358" s="6">
        <f t="shared" si="534"/>
        <v>0</v>
      </c>
      <c r="AB1358" s="6">
        <f t="shared" si="534"/>
        <v>0</v>
      </c>
      <c r="AC1358" s="6">
        <f t="shared" si="534"/>
        <v>0</v>
      </c>
      <c r="AD1358" s="6">
        <f t="shared" si="534"/>
        <v>5</v>
      </c>
      <c r="AE1358" s="6">
        <f t="shared" si="534"/>
        <v>0</v>
      </c>
      <c r="AF1358" s="6">
        <f t="shared" si="549"/>
        <v>5</v>
      </c>
      <c r="AG1358" s="6">
        <f t="shared" si="550"/>
        <v>0</v>
      </c>
      <c r="AH1358" s="14" t="str">
        <f>LEFT(X1358,2)&amp;"."&amp;VLOOKUP(MID(X1358,4,3),'Data validation'!$A$1:$B$12,2,FALSE)&amp;".2025"</f>
        <v>30.12.2025</v>
      </c>
      <c r="AI1358">
        <f t="shared" si="551"/>
        <v>53</v>
      </c>
      <c r="AJ1358" t="str">
        <f>H1358&amp;"."&amp;VLOOKUP(I1358,'Data validation'!$A$1:$B$12,2,FALSE)&amp;".2026"</f>
        <v>15.08.2026</v>
      </c>
      <c r="AK1358">
        <f t="shared" si="552"/>
        <v>33</v>
      </c>
      <c r="AL1358" t="e">
        <f>VLOOKUP(E1358,[2]Sheet1!$A:$B,2,FALSE)</f>
        <v>#N/A</v>
      </c>
    </row>
    <row r="1359" spans="1:38" x14ac:dyDescent="0.25">
      <c r="A1359" t="str">
        <f>VLOOKUP(Q1359,'Data validation'!$K$2:$L$50,2,FALSE)</f>
        <v>TO</v>
      </c>
      <c r="B1359">
        <f t="shared" si="537"/>
        <v>0</v>
      </c>
      <c r="C1359">
        <f t="shared" si="538"/>
        <v>5</v>
      </c>
      <c r="D1359">
        <f t="shared" si="539"/>
        <v>1</v>
      </c>
      <c r="E1359">
        <v>9332</v>
      </c>
      <c r="F1359" t="s">
        <v>8514</v>
      </c>
      <c r="G1359" t="s">
        <v>53</v>
      </c>
      <c r="H1359" t="str">
        <f t="shared" si="540"/>
        <v>24</v>
      </c>
      <c r="I1359" t="str">
        <f t="shared" si="541"/>
        <v>Aug</v>
      </c>
      <c r="J1359" t="s">
        <v>54</v>
      </c>
      <c r="K1359" t="str">
        <f t="shared" si="542"/>
        <v>30</v>
      </c>
      <c r="L1359" t="str">
        <f t="shared" si="543"/>
        <v>Aug</v>
      </c>
      <c r="M1359">
        <v>6</v>
      </c>
      <c r="N1359">
        <f t="shared" si="544"/>
        <v>6</v>
      </c>
      <c r="O1359">
        <f t="shared" si="545"/>
        <v>0</v>
      </c>
      <c r="P1359">
        <f t="shared" si="546"/>
        <v>0</v>
      </c>
      <c r="Q1359" t="s">
        <v>81</v>
      </c>
      <c r="R1359" t="s">
        <v>63</v>
      </c>
      <c r="S1359">
        <v>2</v>
      </c>
      <c r="T1359">
        <v>2</v>
      </c>
      <c r="U1359" s="2">
        <f>SUMIFS(SLR!L:L,SLR!D:D,'Резервации 2026'!E1359)</f>
        <v>2166.6293574000001</v>
      </c>
      <c r="V1359" s="2">
        <f t="shared" ref="V1359:V1360" si="555">+U1359/M1359</f>
        <v>361.10489290000004</v>
      </c>
      <c r="W1359" t="s">
        <v>262</v>
      </c>
      <c r="X1359" t="s">
        <v>4202</v>
      </c>
      <c r="Y1359" t="s">
        <v>4192</v>
      </c>
      <c r="Z1359" t="str">
        <f t="shared" si="548"/>
        <v>Jan</v>
      </c>
      <c r="AA1359" s="6">
        <f t="shared" si="534"/>
        <v>0</v>
      </c>
      <c r="AB1359" s="6">
        <f t="shared" si="534"/>
        <v>0</v>
      </c>
      <c r="AC1359" s="6">
        <f t="shared" si="534"/>
        <v>0</v>
      </c>
      <c r="AD1359" s="6">
        <f t="shared" si="534"/>
        <v>6</v>
      </c>
      <c r="AE1359" s="6">
        <f t="shared" si="534"/>
        <v>0</v>
      </c>
      <c r="AF1359" s="6">
        <f t="shared" si="549"/>
        <v>6</v>
      </c>
      <c r="AG1359" s="6">
        <f t="shared" si="550"/>
        <v>0</v>
      </c>
      <c r="AH1359" s="14" t="str">
        <f>LEFT(X1359,2)&amp;"."&amp;VLOOKUP(MID(X1359,4,3),'Data validation'!$A$1:$B$12,2,FALSE)&amp;".2025"</f>
        <v>02.01.2025</v>
      </c>
      <c r="AI1359">
        <f t="shared" si="551"/>
        <v>1</v>
      </c>
      <c r="AJ1359" t="str">
        <f>H1359&amp;"."&amp;VLOOKUP(I1359,'Data validation'!$A$1:$B$12,2,FALSE)&amp;".2026"</f>
        <v>24.08.2026</v>
      </c>
      <c r="AK1359">
        <f t="shared" si="552"/>
        <v>35</v>
      </c>
      <c r="AL1359" t="e">
        <f>VLOOKUP(E1359,[2]Sheet1!$A:$B,2,FALSE)</f>
        <v>#N/A</v>
      </c>
    </row>
    <row r="1360" spans="1:38" x14ac:dyDescent="0.25">
      <c r="A1360" t="str">
        <f>VLOOKUP(Q1360,'Data validation'!$K$2:$L$50,2,FALSE)</f>
        <v>TO</v>
      </c>
      <c r="B1360">
        <f t="shared" si="537"/>
        <v>0</v>
      </c>
      <c r="C1360">
        <f t="shared" si="538"/>
        <v>0</v>
      </c>
      <c r="D1360">
        <f t="shared" si="539"/>
        <v>5</v>
      </c>
      <c r="E1360">
        <v>9264</v>
      </c>
      <c r="F1360" t="s">
        <v>8515</v>
      </c>
      <c r="G1360" t="s">
        <v>340</v>
      </c>
      <c r="H1360" t="str">
        <f t="shared" si="540"/>
        <v>03</v>
      </c>
      <c r="I1360" t="str">
        <f t="shared" si="541"/>
        <v>Aug</v>
      </c>
      <c r="J1360" t="s">
        <v>259</v>
      </c>
      <c r="K1360" t="str">
        <f t="shared" si="542"/>
        <v>08</v>
      </c>
      <c r="L1360" t="str">
        <f t="shared" si="543"/>
        <v>Aug</v>
      </c>
      <c r="M1360">
        <v>5</v>
      </c>
      <c r="N1360">
        <f t="shared" si="544"/>
        <v>5</v>
      </c>
      <c r="O1360">
        <f t="shared" si="545"/>
        <v>0</v>
      </c>
      <c r="P1360">
        <f t="shared" si="546"/>
        <v>0</v>
      </c>
      <c r="Q1360" t="s">
        <v>81</v>
      </c>
      <c r="R1360" t="s">
        <v>63</v>
      </c>
      <c r="S1360">
        <v>3</v>
      </c>
      <c r="T1360">
        <v>1</v>
      </c>
      <c r="U1360" s="2">
        <f>SUMIFS(SLR!L:L,SLR!D:D,'Резервации 2026'!E1360)</f>
        <v>1999.5428005000001</v>
      </c>
      <c r="V1360" s="2">
        <f t="shared" si="555"/>
        <v>399.90856010000005</v>
      </c>
      <c r="W1360" t="s">
        <v>262</v>
      </c>
      <c r="X1360" t="s">
        <v>3800</v>
      </c>
      <c r="Y1360" t="s">
        <v>3766</v>
      </c>
      <c r="Z1360" t="str">
        <f t="shared" si="548"/>
        <v>Dec</v>
      </c>
      <c r="AA1360" s="6">
        <f t="shared" si="534"/>
        <v>0</v>
      </c>
      <c r="AB1360" s="6">
        <f t="shared" si="534"/>
        <v>0</v>
      </c>
      <c r="AC1360" s="6">
        <f t="shared" si="534"/>
        <v>0</v>
      </c>
      <c r="AD1360" s="6">
        <f t="shared" si="534"/>
        <v>5</v>
      </c>
      <c r="AE1360" s="6">
        <f t="shared" si="534"/>
        <v>0</v>
      </c>
      <c r="AF1360" s="6">
        <f t="shared" si="549"/>
        <v>5</v>
      </c>
      <c r="AG1360" s="6">
        <f t="shared" si="550"/>
        <v>0</v>
      </c>
      <c r="AH1360" s="14" t="str">
        <f>LEFT(X1360,2)&amp;"."&amp;VLOOKUP(MID(X1360,4,3),'Data validation'!$A$1:$B$12,2,FALSE)&amp;".2025"</f>
        <v>30.12.2025</v>
      </c>
      <c r="AI1360">
        <f t="shared" si="551"/>
        <v>53</v>
      </c>
      <c r="AJ1360" t="str">
        <f>H1360&amp;"."&amp;VLOOKUP(I1360,'Data validation'!$A$1:$B$12,2,FALSE)&amp;".2026"</f>
        <v>03.08.2026</v>
      </c>
      <c r="AK1360">
        <f t="shared" si="552"/>
        <v>32</v>
      </c>
      <c r="AL1360" t="e">
        <f>VLOOKUP(E1360,[2]Sheet1!$A:$B,2,FALSE)</f>
        <v>#N/A</v>
      </c>
    </row>
    <row r="1361" spans="1:38" x14ac:dyDescent="0.25">
      <c r="A1361" t="str">
        <f>VLOOKUP(Q1361,'Data validation'!$K$2:$L$50,2,FALSE)</f>
        <v>TO</v>
      </c>
      <c r="B1361">
        <f t="shared" si="537"/>
        <v>0</v>
      </c>
      <c r="C1361">
        <f t="shared" si="538"/>
        <v>0</v>
      </c>
      <c r="D1361">
        <f t="shared" si="539"/>
        <v>5</v>
      </c>
      <c r="E1361">
        <v>9257</v>
      </c>
      <c r="F1361" t="s">
        <v>8516</v>
      </c>
      <c r="G1361" t="s">
        <v>90</v>
      </c>
      <c r="H1361" t="str">
        <f t="shared" si="540"/>
        <v>15</v>
      </c>
      <c r="I1361" t="str">
        <f t="shared" si="541"/>
        <v>Aug</v>
      </c>
      <c r="J1361" t="s">
        <v>459</v>
      </c>
      <c r="K1361" t="str">
        <f t="shared" si="542"/>
        <v>20</v>
      </c>
      <c r="L1361" t="str">
        <f t="shared" si="543"/>
        <v>Aug</v>
      </c>
      <c r="M1361">
        <v>5</v>
      </c>
      <c r="N1361">
        <f t="shared" si="544"/>
        <v>5</v>
      </c>
      <c r="O1361">
        <f t="shared" si="545"/>
        <v>0</v>
      </c>
      <c r="P1361">
        <f t="shared" si="546"/>
        <v>0</v>
      </c>
      <c r="Q1361" t="s">
        <v>226</v>
      </c>
      <c r="R1361" t="s">
        <v>17</v>
      </c>
      <c r="S1361">
        <v>2</v>
      </c>
      <c r="T1361">
        <v>0</v>
      </c>
      <c r="U1361" s="2">
        <f>SUMIFS(Sunny!L:L,Sunny!D:D,'Резервации 2026'!E1361)</f>
        <v>1446.1407019999999</v>
      </c>
      <c r="V1361" s="2">
        <f>+U1361/M1361</f>
        <v>289.22814039999997</v>
      </c>
      <c r="W1361" t="s">
        <v>227</v>
      </c>
      <c r="X1361" t="s">
        <v>3785</v>
      </c>
      <c r="Y1361" t="s">
        <v>3766</v>
      </c>
      <c r="Z1361" t="str">
        <f t="shared" si="548"/>
        <v>Dec</v>
      </c>
      <c r="AA1361" s="6">
        <f t="shared" si="534"/>
        <v>0</v>
      </c>
      <c r="AB1361" s="6">
        <f t="shared" si="534"/>
        <v>0</v>
      </c>
      <c r="AC1361" s="6">
        <f t="shared" si="534"/>
        <v>0</v>
      </c>
      <c r="AD1361" s="6">
        <f t="shared" si="534"/>
        <v>5</v>
      </c>
      <c r="AE1361" s="6">
        <f t="shared" si="534"/>
        <v>0</v>
      </c>
      <c r="AF1361" s="6">
        <f t="shared" si="549"/>
        <v>5</v>
      </c>
      <c r="AG1361" s="6">
        <f t="shared" si="550"/>
        <v>0</v>
      </c>
      <c r="AH1361" s="14" t="str">
        <f>LEFT(X1361,2)&amp;"."&amp;VLOOKUP(MID(X1361,4,3),'Data validation'!$A$1:$B$12,2,FALSE)&amp;".2025"</f>
        <v>30.12.2025</v>
      </c>
      <c r="AI1361">
        <f t="shared" si="551"/>
        <v>53</v>
      </c>
      <c r="AJ1361" t="str">
        <f>H1361&amp;"."&amp;VLOOKUP(I1361,'Data validation'!$A$1:$B$12,2,FALSE)&amp;".2026"</f>
        <v>15.08.2026</v>
      </c>
      <c r="AK1361">
        <f t="shared" si="552"/>
        <v>33</v>
      </c>
      <c r="AL1361" t="e">
        <f>VLOOKUP(E1361,[2]Sheet1!$A:$B,2,FALSE)</f>
        <v>#N/A</v>
      </c>
    </row>
    <row r="1362" spans="1:38" x14ac:dyDescent="0.25">
      <c r="A1362" t="str">
        <f>VLOOKUP(Q1362,'Data validation'!$K$2:$L$50,2,FALSE)</f>
        <v>TOPOLA SKIES</v>
      </c>
      <c r="B1362">
        <f t="shared" si="537"/>
        <v>0</v>
      </c>
      <c r="C1362">
        <f t="shared" si="538"/>
        <v>0</v>
      </c>
      <c r="D1362">
        <f t="shared" si="539"/>
        <v>7</v>
      </c>
      <c r="E1362">
        <v>8145</v>
      </c>
      <c r="F1362" t="s">
        <v>8517</v>
      </c>
      <c r="G1362" t="s">
        <v>135</v>
      </c>
      <c r="H1362" t="str">
        <f t="shared" si="540"/>
        <v>01</v>
      </c>
      <c r="I1362" t="str">
        <f t="shared" si="541"/>
        <v>Aug</v>
      </c>
      <c r="J1362" t="s">
        <v>259</v>
      </c>
      <c r="K1362" t="str">
        <f t="shared" si="542"/>
        <v>08</v>
      </c>
      <c r="L1362" t="str">
        <f t="shared" si="543"/>
        <v>Aug</v>
      </c>
      <c r="M1362">
        <v>7</v>
      </c>
      <c r="N1362">
        <f t="shared" si="544"/>
        <v>7</v>
      </c>
      <c r="O1362">
        <f t="shared" si="545"/>
        <v>0</v>
      </c>
      <c r="P1362">
        <f t="shared" si="546"/>
        <v>0</v>
      </c>
      <c r="Q1362" t="s">
        <v>35</v>
      </c>
      <c r="R1362" t="s">
        <v>63</v>
      </c>
      <c r="S1362">
        <v>2</v>
      </c>
      <c r="T1362">
        <v>2</v>
      </c>
      <c r="U1362" s="2">
        <v>2873.1860435779813</v>
      </c>
      <c r="V1362" s="2">
        <v>410.45514908256877</v>
      </c>
      <c r="X1362" t="s">
        <v>345</v>
      </c>
      <c r="Y1362" t="s">
        <v>338</v>
      </c>
      <c r="Z1362" t="str">
        <f t="shared" si="548"/>
        <v>Nov</v>
      </c>
      <c r="AA1362" s="6">
        <f t="shared" si="534"/>
        <v>0</v>
      </c>
      <c r="AB1362" s="6">
        <f t="shared" si="534"/>
        <v>0</v>
      </c>
      <c r="AC1362" s="6">
        <f t="shared" si="534"/>
        <v>0</v>
      </c>
      <c r="AD1362" s="6">
        <f t="shared" si="534"/>
        <v>7</v>
      </c>
      <c r="AE1362" s="6">
        <f t="shared" si="534"/>
        <v>0</v>
      </c>
      <c r="AF1362" s="6">
        <f t="shared" si="549"/>
        <v>7</v>
      </c>
      <c r="AG1362" s="6">
        <f t="shared" si="550"/>
        <v>0</v>
      </c>
      <c r="AH1362" s="14" t="str">
        <f>LEFT(X1362,2)&amp;"."&amp;VLOOKUP(MID(X1362,4,3),'Data validation'!$A$1:$B$12,2,FALSE)&amp;".2025"</f>
        <v>07.11.2025</v>
      </c>
      <c r="AI1362">
        <f t="shared" si="551"/>
        <v>45</v>
      </c>
      <c r="AJ1362" t="str">
        <f>H1362&amp;"."&amp;VLOOKUP(I1362,'Data validation'!$A$1:$B$12,2,FALSE)&amp;".2026"</f>
        <v>01.08.2026</v>
      </c>
      <c r="AK1362">
        <f t="shared" si="552"/>
        <v>31</v>
      </c>
      <c r="AL1362" t="e">
        <f>VLOOKUP(E1362,[2]Sheet1!$A:$B,2,FALSE)</f>
        <v>#N/A</v>
      </c>
    </row>
    <row r="1363" spans="1:38" x14ac:dyDescent="0.25">
      <c r="A1363" t="str">
        <f>VLOOKUP(Q1363,'Data validation'!$K$2:$L$50,2,FALSE)</f>
        <v>TO</v>
      </c>
      <c r="B1363">
        <f t="shared" si="537"/>
        <v>0</v>
      </c>
      <c r="C1363">
        <f t="shared" si="538"/>
        <v>5</v>
      </c>
      <c r="D1363">
        <f t="shared" si="539"/>
        <v>0</v>
      </c>
      <c r="E1363">
        <v>9129</v>
      </c>
      <c r="F1363" t="s">
        <v>8518</v>
      </c>
      <c r="G1363" t="s">
        <v>523</v>
      </c>
      <c r="H1363" t="str">
        <f t="shared" si="540"/>
        <v>25</v>
      </c>
      <c r="I1363" t="str">
        <f t="shared" si="541"/>
        <v>Aug</v>
      </c>
      <c r="J1363" t="s">
        <v>54</v>
      </c>
      <c r="K1363" t="str">
        <f t="shared" si="542"/>
        <v>30</v>
      </c>
      <c r="L1363" t="str">
        <f t="shared" si="543"/>
        <v>Aug</v>
      </c>
      <c r="M1363">
        <v>5</v>
      </c>
      <c r="N1363">
        <f t="shared" si="544"/>
        <v>5</v>
      </c>
      <c r="O1363">
        <f t="shared" si="545"/>
        <v>0</v>
      </c>
      <c r="P1363">
        <f t="shared" si="546"/>
        <v>0</v>
      </c>
      <c r="Q1363" t="s">
        <v>116</v>
      </c>
      <c r="R1363" t="s">
        <v>57</v>
      </c>
      <c r="S1363">
        <v>3</v>
      </c>
      <c r="T1363">
        <v>2</v>
      </c>
      <c r="U1363" s="2">
        <f>SUMIFS(Solvex!L:L,Solvex!D:D,'Резервации 2026'!E1363)</f>
        <v>2391.0021750000001</v>
      </c>
      <c r="V1363" s="2">
        <f>+U1363/M1363</f>
        <v>478.20043500000003</v>
      </c>
      <c r="X1363" t="s">
        <v>3603</v>
      </c>
      <c r="Y1363" t="s">
        <v>3589</v>
      </c>
      <c r="Z1363" t="str">
        <f t="shared" si="548"/>
        <v>Dec</v>
      </c>
      <c r="AA1363" s="6">
        <f t="shared" si="534"/>
        <v>0</v>
      </c>
      <c r="AB1363" s="6">
        <f t="shared" si="534"/>
        <v>0</v>
      </c>
      <c r="AC1363" s="6">
        <f t="shared" si="534"/>
        <v>0</v>
      </c>
      <c r="AD1363" s="6">
        <f t="shared" si="534"/>
        <v>5</v>
      </c>
      <c r="AE1363" s="6">
        <f t="shared" si="534"/>
        <v>0</v>
      </c>
      <c r="AF1363" s="6">
        <f t="shared" si="549"/>
        <v>5</v>
      </c>
      <c r="AG1363" s="6">
        <f t="shared" si="550"/>
        <v>0</v>
      </c>
      <c r="AH1363" s="14" t="str">
        <f>LEFT(X1363,2)&amp;"."&amp;VLOOKUP(MID(X1363,4,3),'Data validation'!$A$1:$B$12,2,FALSE)&amp;".2025"</f>
        <v>16.12.2025</v>
      </c>
      <c r="AI1363">
        <f t="shared" si="551"/>
        <v>51</v>
      </c>
      <c r="AJ1363" t="str">
        <f>H1363&amp;"."&amp;VLOOKUP(I1363,'Data validation'!$A$1:$B$12,2,FALSE)&amp;".2026"</f>
        <v>25.08.2026</v>
      </c>
      <c r="AK1363">
        <f t="shared" si="552"/>
        <v>35</v>
      </c>
      <c r="AL1363" t="e">
        <f>VLOOKUP(E1363,[2]Sheet1!$A:$B,2,FALSE)</f>
        <v>#N/A</v>
      </c>
    </row>
    <row r="1364" spans="1:38" x14ac:dyDescent="0.25">
      <c r="A1364" t="str">
        <f>VLOOKUP(Q1364,'Data validation'!$K$2:$L$50,2,FALSE)</f>
        <v>BOOKING</v>
      </c>
      <c r="B1364">
        <f t="shared" si="537"/>
        <v>0</v>
      </c>
      <c r="C1364">
        <f t="shared" si="538"/>
        <v>0</v>
      </c>
      <c r="D1364">
        <f t="shared" si="539"/>
        <v>5</v>
      </c>
      <c r="E1364">
        <v>9293</v>
      </c>
      <c r="F1364" t="s">
        <v>8519</v>
      </c>
      <c r="G1364" t="s">
        <v>1443</v>
      </c>
      <c r="H1364" t="str">
        <f t="shared" si="540"/>
        <v>14</v>
      </c>
      <c r="I1364" t="str">
        <f t="shared" si="541"/>
        <v>Aug</v>
      </c>
      <c r="J1364" t="s">
        <v>355</v>
      </c>
      <c r="K1364" t="str">
        <f t="shared" si="542"/>
        <v>19</v>
      </c>
      <c r="L1364" t="str">
        <f t="shared" si="543"/>
        <v>Aug</v>
      </c>
      <c r="M1364">
        <v>5</v>
      </c>
      <c r="N1364">
        <f t="shared" si="544"/>
        <v>5</v>
      </c>
      <c r="O1364">
        <f t="shared" si="545"/>
        <v>0</v>
      </c>
      <c r="P1364">
        <f t="shared" si="546"/>
        <v>0</v>
      </c>
      <c r="Q1364" t="s">
        <v>587</v>
      </c>
      <c r="R1364" t="s">
        <v>20</v>
      </c>
      <c r="S1364">
        <v>2</v>
      </c>
      <c r="T1364">
        <v>2</v>
      </c>
      <c r="U1364" s="2">
        <v>3391.3015596330274</v>
      </c>
      <c r="V1364" s="2">
        <v>678.26031192660548</v>
      </c>
      <c r="W1364" t="s">
        <v>1025</v>
      </c>
      <c r="X1364" t="s">
        <v>3838</v>
      </c>
      <c r="Y1364" t="s">
        <v>3819</v>
      </c>
      <c r="Z1364" t="str">
        <f t="shared" si="548"/>
        <v>Dec</v>
      </c>
      <c r="AA1364" s="6">
        <f t="shared" si="534"/>
        <v>0</v>
      </c>
      <c r="AB1364" s="6">
        <f t="shared" si="534"/>
        <v>0</v>
      </c>
      <c r="AC1364" s="6">
        <f t="shared" si="534"/>
        <v>0</v>
      </c>
      <c r="AD1364" s="6">
        <f t="shared" si="534"/>
        <v>5</v>
      </c>
      <c r="AE1364" s="6">
        <f t="shared" si="534"/>
        <v>0</v>
      </c>
      <c r="AF1364" s="6">
        <f t="shared" si="549"/>
        <v>5</v>
      </c>
      <c r="AG1364" s="6">
        <f t="shared" si="550"/>
        <v>0</v>
      </c>
      <c r="AH1364" s="14" t="str">
        <f>LEFT(X1364,2)&amp;"."&amp;VLOOKUP(MID(X1364,4,3),'Data validation'!$A$1:$B$12,2,FALSE)&amp;".2025"</f>
        <v>31.12.2025</v>
      </c>
      <c r="AI1364">
        <f t="shared" si="551"/>
        <v>53</v>
      </c>
      <c r="AJ1364" t="str">
        <f>H1364&amp;"."&amp;VLOOKUP(I1364,'Data validation'!$A$1:$B$12,2,FALSE)&amp;".2026"</f>
        <v>14.08.2026</v>
      </c>
      <c r="AK1364">
        <f t="shared" si="552"/>
        <v>33</v>
      </c>
      <c r="AL1364" t="e">
        <f>VLOOKUP(E1364,[2]Sheet1!$A:$B,2,FALSE)</f>
        <v>#N/A</v>
      </c>
    </row>
    <row r="1365" spans="1:38" x14ac:dyDescent="0.25">
      <c r="A1365" t="str">
        <f>VLOOKUP(Q1365,'Data validation'!$K$2:$L$50,2,FALSE)</f>
        <v>TO</v>
      </c>
      <c r="B1365">
        <f t="shared" si="537"/>
        <v>0</v>
      </c>
      <c r="C1365">
        <f t="shared" si="538"/>
        <v>0</v>
      </c>
      <c r="D1365">
        <f t="shared" si="539"/>
        <v>5</v>
      </c>
      <c r="E1365">
        <v>9262</v>
      </c>
      <c r="F1365" t="s">
        <v>8520</v>
      </c>
      <c r="G1365" t="s">
        <v>459</v>
      </c>
      <c r="H1365" t="str">
        <f t="shared" si="540"/>
        <v>20</v>
      </c>
      <c r="I1365" t="str">
        <f t="shared" si="541"/>
        <v>Aug</v>
      </c>
      <c r="J1365" t="s">
        <v>523</v>
      </c>
      <c r="K1365" t="str">
        <f t="shared" si="542"/>
        <v>25</v>
      </c>
      <c r="L1365" t="str">
        <f t="shared" si="543"/>
        <v>Aug</v>
      </c>
      <c r="M1365">
        <v>5</v>
      </c>
      <c r="N1365">
        <f t="shared" si="544"/>
        <v>5</v>
      </c>
      <c r="O1365">
        <f t="shared" si="545"/>
        <v>0</v>
      </c>
      <c r="P1365">
        <f t="shared" si="546"/>
        <v>0</v>
      </c>
      <c r="Q1365" t="s">
        <v>81</v>
      </c>
      <c r="R1365" t="s">
        <v>20</v>
      </c>
      <c r="S1365">
        <v>1</v>
      </c>
      <c r="T1365">
        <v>1</v>
      </c>
      <c r="U1365" s="2">
        <f>SUMIFS(SLR!L:L,SLR!D:D,'Резервации 2026'!E1365)</f>
        <v>1017.2076247</v>
      </c>
      <c r="V1365" s="2">
        <f>+U1365/M1365</f>
        <v>203.44152493999999</v>
      </c>
      <c r="W1365" t="s">
        <v>262</v>
      </c>
      <c r="X1365" t="s">
        <v>3797</v>
      </c>
      <c r="Y1365" t="s">
        <v>3766</v>
      </c>
      <c r="Z1365" t="str">
        <f t="shared" si="548"/>
        <v>Dec</v>
      </c>
      <c r="AA1365" s="6">
        <f t="shared" si="534"/>
        <v>0</v>
      </c>
      <c r="AB1365" s="6">
        <f t="shared" si="534"/>
        <v>0</v>
      </c>
      <c r="AC1365" s="6">
        <f t="shared" si="534"/>
        <v>0</v>
      </c>
      <c r="AD1365" s="6">
        <f t="shared" si="534"/>
        <v>5</v>
      </c>
      <c r="AE1365" s="6">
        <f t="shared" si="534"/>
        <v>0</v>
      </c>
      <c r="AF1365" s="6">
        <f t="shared" si="549"/>
        <v>5</v>
      </c>
      <c r="AG1365" s="6">
        <f t="shared" si="550"/>
        <v>0</v>
      </c>
      <c r="AH1365" s="14" t="str">
        <f>LEFT(X1365,2)&amp;"."&amp;VLOOKUP(MID(X1365,4,3),'Data validation'!$A$1:$B$12,2,FALSE)&amp;".2025"</f>
        <v>30.12.2025</v>
      </c>
      <c r="AI1365">
        <f t="shared" si="551"/>
        <v>53</v>
      </c>
      <c r="AJ1365" t="str">
        <f>H1365&amp;"."&amp;VLOOKUP(I1365,'Data validation'!$A$1:$B$12,2,FALSE)&amp;".2026"</f>
        <v>20.08.2026</v>
      </c>
      <c r="AK1365">
        <f t="shared" si="552"/>
        <v>34</v>
      </c>
      <c r="AL1365" t="e">
        <f>VLOOKUP(E1365,[2]Sheet1!$A:$B,2,FALSE)</f>
        <v>#N/A</v>
      </c>
    </row>
    <row r="1366" spans="1:38" x14ac:dyDescent="0.25">
      <c r="A1366" t="str">
        <f>VLOOKUP(Q1366,'Data validation'!$K$2:$L$50,2,FALSE)</f>
        <v>TO</v>
      </c>
      <c r="B1366">
        <f t="shared" si="537"/>
        <v>0</v>
      </c>
      <c r="C1366">
        <f t="shared" si="538"/>
        <v>0</v>
      </c>
      <c r="D1366">
        <f t="shared" si="539"/>
        <v>5</v>
      </c>
      <c r="E1366">
        <v>9269</v>
      </c>
      <c r="F1366" t="s">
        <v>8521</v>
      </c>
      <c r="G1366" t="s">
        <v>290</v>
      </c>
      <c r="H1366" t="str">
        <f t="shared" si="540"/>
        <v>05</v>
      </c>
      <c r="I1366" t="str">
        <f t="shared" si="541"/>
        <v>Aug</v>
      </c>
      <c r="J1366" t="s">
        <v>326</v>
      </c>
      <c r="K1366" t="str">
        <f t="shared" si="542"/>
        <v>10</v>
      </c>
      <c r="L1366" t="str">
        <f t="shared" si="543"/>
        <v>Aug</v>
      </c>
      <c r="M1366">
        <v>5</v>
      </c>
      <c r="N1366">
        <f t="shared" si="544"/>
        <v>5</v>
      </c>
      <c r="O1366">
        <f t="shared" si="545"/>
        <v>0</v>
      </c>
      <c r="P1366">
        <f t="shared" si="546"/>
        <v>0</v>
      </c>
      <c r="Q1366" t="s">
        <v>162</v>
      </c>
      <c r="R1366" t="s">
        <v>57</v>
      </c>
      <c r="S1366">
        <v>3</v>
      </c>
      <c r="T1366">
        <v>2</v>
      </c>
      <c r="U1366" s="2">
        <f>SUMIFS(Magelan!L:L,Magelan!D:D,'Резервации 2026'!E1366)</f>
        <v>2624.2349024999999</v>
      </c>
      <c r="V1366" s="2">
        <f>+U1366/M1366</f>
        <v>524.84698049999997</v>
      </c>
      <c r="W1366" t="s">
        <v>262</v>
      </c>
      <c r="X1366" t="s">
        <v>3808</v>
      </c>
      <c r="Y1366" t="s">
        <v>3766</v>
      </c>
      <c r="Z1366" t="str">
        <f t="shared" si="548"/>
        <v>Dec</v>
      </c>
      <c r="AA1366" s="6">
        <f t="shared" si="534"/>
        <v>0</v>
      </c>
      <c r="AB1366" s="6">
        <f t="shared" si="534"/>
        <v>0</v>
      </c>
      <c r="AC1366" s="6">
        <f t="shared" si="534"/>
        <v>0</v>
      </c>
      <c r="AD1366" s="6">
        <f t="shared" si="534"/>
        <v>5</v>
      </c>
      <c r="AE1366" s="6">
        <f t="shared" si="534"/>
        <v>0</v>
      </c>
      <c r="AF1366" s="6">
        <f t="shared" si="549"/>
        <v>5</v>
      </c>
      <c r="AG1366" s="6">
        <f t="shared" si="550"/>
        <v>0</v>
      </c>
      <c r="AH1366" s="14" t="str">
        <f>LEFT(X1366,2)&amp;"."&amp;VLOOKUP(MID(X1366,4,3),'Data validation'!$A$1:$B$12,2,FALSE)&amp;".2025"</f>
        <v>30.12.2025</v>
      </c>
      <c r="AI1366">
        <f t="shared" si="551"/>
        <v>53</v>
      </c>
      <c r="AJ1366" t="str">
        <f>H1366&amp;"."&amp;VLOOKUP(I1366,'Data validation'!$A$1:$B$12,2,FALSE)&amp;".2026"</f>
        <v>05.08.2026</v>
      </c>
      <c r="AK1366">
        <f t="shared" si="552"/>
        <v>32</v>
      </c>
      <c r="AL1366" t="e">
        <f>VLOOKUP(E1366,[2]Sheet1!$A:$B,2,FALSE)</f>
        <v>#N/A</v>
      </c>
    </row>
    <row r="1367" spans="1:38" x14ac:dyDescent="0.25">
      <c r="A1367" t="str">
        <f>VLOOKUP(Q1367,'Data validation'!$K$2:$L$50,2,FALSE)</f>
        <v>TO</v>
      </c>
      <c r="B1367">
        <f t="shared" si="537"/>
        <v>0</v>
      </c>
      <c r="C1367">
        <f t="shared" si="538"/>
        <v>0</v>
      </c>
      <c r="D1367">
        <f t="shared" si="539"/>
        <v>5</v>
      </c>
      <c r="E1367">
        <v>9312</v>
      </c>
      <c r="F1367" t="s">
        <v>8522</v>
      </c>
      <c r="G1367" t="s">
        <v>1443</v>
      </c>
      <c r="H1367" t="str">
        <f t="shared" si="540"/>
        <v>14</v>
      </c>
      <c r="I1367" t="str">
        <f t="shared" si="541"/>
        <v>Aug</v>
      </c>
      <c r="J1367" t="s">
        <v>355</v>
      </c>
      <c r="K1367" t="str">
        <f t="shared" si="542"/>
        <v>19</v>
      </c>
      <c r="L1367" t="str">
        <f t="shared" si="543"/>
        <v>Aug</v>
      </c>
      <c r="M1367">
        <v>5</v>
      </c>
      <c r="N1367">
        <f t="shared" si="544"/>
        <v>5</v>
      </c>
      <c r="O1367">
        <f t="shared" si="545"/>
        <v>0</v>
      </c>
      <c r="P1367">
        <f t="shared" si="546"/>
        <v>0</v>
      </c>
      <c r="Q1367" t="s">
        <v>81</v>
      </c>
      <c r="R1367" t="s">
        <v>63</v>
      </c>
      <c r="S1367">
        <v>2</v>
      </c>
      <c r="T1367">
        <v>2</v>
      </c>
      <c r="U1367" s="2">
        <f>SUMIFS(SLR!L:L,SLR!D:D,'Резервации 2026'!E1367)</f>
        <v>1851.4864694999999</v>
      </c>
      <c r="V1367" s="2">
        <f>+U1367/M1367</f>
        <v>370.2972939</v>
      </c>
      <c r="W1367" t="s">
        <v>262</v>
      </c>
      <c r="X1367" t="s">
        <v>4182</v>
      </c>
      <c r="Y1367" t="s">
        <v>3819</v>
      </c>
      <c r="Z1367" t="str">
        <f t="shared" si="548"/>
        <v>Jan</v>
      </c>
      <c r="AA1367" s="6">
        <f t="shared" si="534"/>
        <v>0</v>
      </c>
      <c r="AB1367" s="6">
        <f t="shared" si="534"/>
        <v>0</v>
      </c>
      <c r="AC1367" s="6">
        <f t="shared" si="534"/>
        <v>0</v>
      </c>
      <c r="AD1367" s="6">
        <f t="shared" si="534"/>
        <v>5</v>
      </c>
      <c r="AE1367" s="6">
        <f t="shared" si="534"/>
        <v>0</v>
      </c>
      <c r="AF1367" s="6">
        <f t="shared" si="549"/>
        <v>5</v>
      </c>
      <c r="AG1367" s="6">
        <f t="shared" si="550"/>
        <v>0</v>
      </c>
      <c r="AH1367" s="14" t="str">
        <f>LEFT(X1367,2)&amp;"."&amp;VLOOKUP(MID(X1367,4,3),'Data validation'!$A$1:$B$12,2,FALSE)&amp;".2025"</f>
        <v>01.01.2025</v>
      </c>
      <c r="AI1367">
        <f t="shared" si="551"/>
        <v>1</v>
      </c>
      <c r="AJ1367" t="str">
        <f>H1367&amp;"."&amp;VLOOKUP(I1367,'Data validation'!$A$1:$B$12,2,FALSE)&amp;".2026"</f>
        <v>14.08.2026</v>
      </c>
      <c r="AK1367">
        <f t="shared" si="552"/>
        <v>33</v>
      </c>
      <c r="AL1367" t="e">
        <f>VLOOKUP(E1367,[2]Sheet1!$A:$B,2,FALSE)</f>
        <v>#N/A</v>
      </c>
    </row>
    <row r="1368" spans="1:38" x14ac:dyDescent="0.25">
      <c r="A1368" t="str">
        <f>VLOOKUP(Q1368,'Data validation'!$K$2:$L$50,2,FALSE)</f>
        <v>TO</v>
      </c>
      <c r="B1368">
        <f t="shared" si="537"/>
        <v>0</v>
      </c>
      <c r="C1368">
        <f t="shared" si="538"/>
        <v>5</v>
      </c>
      <c r="D1368">
        <f t="shared" si="539"/>
        <v>0</v>
      </c>
      <c r="E1368">
        <v>8375</v>
      </c>
      <c r="F1368" t="s">
        <v>8523</v>
      </c>
      <c r="G1368" t="s">
        <v>238</v>
      </c>
      <c r="H1368" t="str">
        <f t="shared" si="540"/>
        <v>27</v>
      </c>
      <c r="I1368" t="str">
        <f t="shared" si="541"/>
        <v>Aug</v>
      </c>
      <c r="J1368" t="s">
        <v>213</v>
      </c>
      <c r="K1368" t="str">
        <f t="shared" si="542"/>
        <v>01</v>
      </c>
      <c r="L1368" t="str">
        <f t="shared" si="543"/>
        <v>Sep</v>
      </c>
      <c r="M1368">
        <v>5</v>
      </c>
      <c r="N1368">
        <f t="shared" si="544"/>
        <v>-26</v>
      </c>
      <c r="O1368">
        <f t="shared" si="545"/>
        <v>4</v>
      </c>
      <c r="P1368">
        <f t="shared" si="546"/>
        <v>0</v>
      </c>
      <c r="Q1368" t="s">
        <v>158</v>
      </c>
      <c r="R1368" t="s">
        <v>110</v>
      </c>
      <c r="S1368">
        <v>4</v>
      </c>
      <c r="T1368">
        <v>0</v>
      </c>
      <c r="U1368" s="2">
        <f>SUMIFS(DTS!L:L,DTS!D:D,'Резервации 2026'!E1368)</f>
        <v>2449.2663506999997</v>
      </c>
      <c r="V1368" s="2">
        <f>+U1368/M1368</f>
        <v>489.85327013999995</v>
      </c>
      <c r="W1368" t="s">
        <v>262</v>
      </c>
      <c r="X1368" t="s">
        <v>913</v>
      </c>
      <c r="Y1368" t="s">
        <v>222</v>
      </c>
      <c r="Z1368" t="str">
        <f t="shared" si="548"/>
        <v>Nov</v>
      </c>
      <c r="AA1368" s="6">
        <f t="shared" si="534"/>
        <v>0</v>
      </c>
      <c r="AB1368" s="6">
        <f t="shared" si="534"/>
        <v>0</v>
      </c>
      <c r="AC1368" s="6">
        <f t="shared" si="534"/>
        <v>0</v>
      </c>
      <c r="AD1368" s="6">
        <f t="shared" si="534"/>
        <v>4</v>
      </c>
      <c r="AE1368" s="6">
        <f t="shared" si="534"/>
        <v>0</v>
      </c>
      <c r="AF1368" s="6">
        <f t="shared" si="549"/>
        <v>4</v>
      </c>
      <c r="AG1368" s="6">
        <f t="shared" si="550"/>
        <v>-1</v>
      </c>
      <c r="AH1368" s="14" t="str">
        <f>LEFT(X1368,2)&amp;"."&amp;VLOOKUP(MID(X1368,4,3),'Data validation'!$A$1:$B$12,2,FALSE)&amp;".2025"</f>
        <v>11.11.2025</v>
      </c>
      <c r="AI1368">
        <f t="shared" si="551"/>
        <v>46</v>
      </c>
      <c r="AJ1368" t="str">
        <f>H1368&amp;"."&amp;VLOOKUP(I1368,'Data validation'!$A$1:$B$12,2,FALSE)&amp;".2026"</f>
        <v>27.08.2026</v>
      </c>
      <c r="AK1368">
        <f t="shared" si="552"/>
        <v>35</v>
      </c>
      <c r="AL1368" t="e">
        <f>VLOOKUP(E1368,[2]Sheet1!$A:$B,2,FALSE)</f>
        <v>#N/A</v>
      </c>
    </row>
    <row r="1369" spans="1:38" x14ac:dyDescent="0.25">
      <c r="A1369" t="str">
        <f>VLOOKUP(Q1369,'Data validation'!$K$2:$L$50,2,FALSE)</f>
        <v>TO</v>
      </c>
      <c r="B1369">
        <f t="shared" si="537"/>
        <v>0</v>
      </c>
      <c r="C1369">
        <f t="shared" si="538"/>
        <v>0</v>
      </c>
      <c r="D1369">
        <f t="shared" si="539"/>
        <v>5</v>
      </c>
      <c r="E1369">
        <v>8695</v>
      </c>
      <c r="F1369" t="s">
        <v>8524</v>
      </c>
      <c r="G1369" t="s">
        <v>459</v>
      </c>
      <c r="H1369" t="str">
        <f t="shared" si="540"/>
        <v>20</v>
      </c>
      <c r="I1369" t="str">
        <f t="shared" si="541"/>
        <v>Aug</v>
      </c>
      <c r="J1369" t="s">
        <v>523</v>
      </c>
      <c r="K1369" t="str">
        <f t="shared" si="542"/>
        <v>25</v>
      </c>
      <c r="L1369" t="str">
        <f t="shared" si="543"/>
        <v>Aug</v>
      </c>
      <c r="M1369">
        <v>5</v>
      </c>
      <c r="N1369">
        <f t="shared" si="544"/>
        <v>5</v>
      </c>
      <c r="O1369">
        <f t="shared" si="545"/>
        <v>0</v>
      </c>
      <c r="P1369">
        <f t="shared" si="546"/>
        <v>0</v>
      </c>
      <c r="Q1369" t="s">
        <v>56</v>
      </c>
      <c r="R1369" t="s">
        <v>63</v>
      </c>
      <c r="S1369">
        <v>3</v>
      </c>
      <c r="T1369">
        <v>0</v>
      </c>
      <c r="U1369" s="2">
        <f>SUMIFS(Novoton!L:L,Novoton!D:D,'Резервации 2026'!E1369)</f>
        <v>1810.9421135999999</v>
      </c>
      <c r="V1369" s="2">
        <f>+U1369/M1369</f>
        <v>362.18842271999995</v>
      </c>
      <c r="W1369" t="s">
        <v>227</v>
      </c>
      <c r="X1369" t="s">
        <v>1694</v>
      </c>
      <c r="Y1369" t="s">
        <v>1594</v>
      </c>
      <c r="Z1369" t="str">
        <f t="shared" si="548"/>
        <v>Nov</v>
      </c>
      <c r="AA1369" s="6">
        <f t="shared" si="534"/>
        <v>0</v>
      </c>
      <c r="AB1369" s="6">
        <f t="shared" si="534"/>
        <v>0</v>
      </c>
      <c r="AC1369" s="6">
        <f t="shared" si="534"/>
        <v>0</v>
      </c>
      <c r="AD1369" s="6">
        <f t="shared" si="534"/>
        <v>5</v>
      </c>
      <c r="AE1369" s="6">
        <f t="shared" si="534"/>
        <v>0</v>
      </c>
      <c r="AF1369" s="6">
        <f t="shared" si="549"/>
        <v>5</v>
      </c>
      <c r="AG1369" s="6">
        <f t="shared" si="550"/>
        <v>0</v>
      </c>
      <c r="AH1369" s="14" t="str">
        <f>LEFT(X1369,2)&amp;"."&amp;VLOOKUP(MID(X1369,4,3),'Data validation'!$A$1:$B$12,2,FALSE)&amp;".2025"</f>
        <v>21.11.2025</v>
      </c>
      <c r="AI1369">
        <f t="shared" si="551"/>
        <v>47</v>
      </c>
      <c r="AJ1369" t="str">
        <f>H1369&amp;"."&amp;VLOOKUP(I1369,'Data validation'!$A$1:$B$12,2,FALSE)&amp;".2026"</f>
        <v>20.08.2026</v>
      </c>
      <c r="AK1369">
        <f t="shared" si="552"/>
        <v>34</v>
      </c>
      <c r="AL1369" t="e">
        <f>VLOOKUP(E1369,[2]Sheet1!$A:$B,2,FALSE)</f>
        <v>#N/A</v>
      </c>
    </row>
    <row r="1370" spans="1:38" x14ac:dyDescent="0.25">
      <c r="A1370" t="str">
        <f>VLOOKUP(Q1370,'Data validation'!$K$2:$L$50,2,FALSE)</f>
        <v>TOPOLA SKIES</v>
      </c>
      <c r="B1370">
        <f t="shared" si="537"/>
        <v>0</v>
      </c>
      <c r="C1370">
        <f t="shared" si="538"/>
        <v>5</v>
      </c>
      <c r="D1370">
        <f t="shared" si="539"/>
        <v>0</v>
      </c>
      <c r="E1370">
        <v>8717</v>
      </c>
      <c r="F1370" t="s">
        <v>8525</v>
      </c>
      <c r="G1370" t="s">
        <v>523</v>
      </c>
      <c r="H1370" t="str">
        <f t="shared" si="540"/>
        <v>25</v>
      </c>
      <c r="I1370" t="str">
        <f t="shared" si="541"/>
        <v>Aug</v>
      </c>
      <c r="J1370" t="s">
        <v>54</v>
      </c>
      <c r="K1370" t="str">
        <f t="shared" si="542"/>
        <v>30</v>
      </c>
      <c r="L1370" t="str">
        <f t="shared" si="543"/>
        <v>Aug</v>
      </c>
      <c r="M1370">
        <v>5</v>
      </c>
      <c r="N1370">
        <f t="shared" si="544"/>
        <v>5</v>
      </c>
      <c r="O1370">
        <f t="shared" si="545"/>
        <v>0</v>
      </c>
      <c r="P1370">
        <f t="shared" si="546"/>
        <v>0</v>
      </c>
      <c r="Q1370" t="s">
        <v>35</v>
      </c>
      <c r="R1370" t="s">
        <v>63</v>
      </c>
      <c r="S1370">
        <v>3</v>
      </c>
      <c r="T1370">
        <v>1</v>
      </c>
      <c r="U1370" s="2">
        <v>2005.7126366972475</v>
      </c>
      <c r="V1370" s="2">
        <v>401.14252733944949</v>
      </c>
      <c r="X1370" t="s">
        <v>1749</v>
      </c>
      <c r="Y1370" t="s">
        <v>1739</v>
      </c>
      <c r="Z1370" t="str">
        <f t="shared" si="548"/>
        <v>Nov</v>
      </c>
      <c r="AA1370" s="6">
        <f t="shared" si="534"/>
        <v>0</v>
      </c>
      <c r="AB1370" s="6">
        <f t="shared" si="534"/>
        <v>0</v>
      </c>
      <c r="AC1370" s="6">
        <f t="shared" si="534"/>
        <v>0</v>
      </c>
      <c r="AD1370" s="6">
        <f t="shared" si="534"/>
        <v>5</v>
      </c>
      <c r="AE1370" s="6">
        <f t="shared" si="534"/>
        <v>0</v>
      </c>
      <c r="AF1370" s="6">
        <f t="shared" si="549"/>
        <v>5</v>
      </c>
      <c r="AG1370" s="6">
        <f t="shared" si="550"/>
        <v>0</v>
      </c>
      <c r="AH1370" s="14" t="str">
        <f>LEFT(X1370,2)&amp;"."&amp;VLOOKUP(MID(X1370,4,3),'Data validation'!$A$1:$B$12,2,FALSE)&amp;".2025"</f>
        <v>23.11.2025</v>
      </c>
      <c r="AI1370">
        <f t="shared" si="551"/>
        <v>48</v>
      </c>
      <c r="AJ1370" t="str">
        <f>H1370&amp;"."&amp;VLOOKUP(I1370,'Data validation'!$A$1:$B$12,2,FALSE)&amp;".2026"</f>
        <v>25.08.2026</v>
      </c>
      <c r="AK1370">
        <f t="shared" si="552"/>
        <v>35</v>
      </c>
      <c r="AL1370" t="e">
        <f>VLOOKUP(E1370,[2]Sheet1!$A:$B,2,FALSE)</f>
        <v>#N/A</v>
      </c>
    </row>
    <row r="1371" spans="1:38" x14ac:dyDescent="0.25">
      <c r="A1371" t="str">
        <f>VLOOKUP(Q1371,'Data validation'!$K$2:$L$50,2,FALSE)</f>
        <v>TO</v>
      </c>
      <c r="B1371">
        <f t="shared" si="537"/>
        <v>0</v>
      </c>
      <c r="C1371">
        <f t="shared" si="538"/>
        <v>1</v>
      </c>
      <c r="D1371">
        <f t="shared" si="539"/>
        <v>4</v>
      </c>
      <c r="E1371">
        <v>9189</v>
      </c>
      <c r="F1371" t="s">
        <v>8526</v>
      </c>
      <c r="G1371" t="s">
        <v>519</v>
      </c>
      <c r="H1371" t="str">
        <f t="shared" si="540"/>
        <v>21</v>
      </c>
      <c r="I1371" t="str">
        <f t="shared" si="541"/>
        <v>Aug</v>
      </c>
      <c r="J1371" t="s">
        <v>520</v>
      </c>
      <c r="K1371" t="str">
        <f t="shared" si="542"/>
        <v>26</v>
      </c>
      <c r="L1371" t="str">
        <f t="shared" si="543"/>
        <v>Aug</v>
      </c>
      <c r="M1371">
        <v>5</v>
      </c>
      <c r="N1371">
        <f t="shared" si="544"/>
        <v>5</v>
      </c>
      <c r="O1371">
        <f t="shared" si="545"/>
        <v>0</v>
      </c>
      <c r="P1371">
        <f t="shared" si="546"/>
        <v>0</v>
      </c>
      <c r="Q1371" t="s">
        <v>116</v>
      </c>
      <c r="R1371" t="s">
        <v>57</v>
      </c>
      <c r="S1371">
        <v>2</v>
      </c>
      <c r="T1371">
        <v>3</v>
      </c>
      <c r="U1371" s="2">
        <f>SUMIFS(Solvex!L:L,Solvex!D:D,'Резервации 2026'!E1371)</f>
        <v>2530.9418114999999</v>
      </c>
      <c r="V1371" s="2">
        <f>+U1371/M1371</f>
        <v>506.18836229999999</v>
      </c>
      <c r="X1371" t="s">
        <v>3691</v>
      </c>
      <c r="Y1371" t="s">
        <v>3689</v>
      </c>
      <c r="Z1371" t="str">
        <f t="shared" si="548"/>
        <v>Dec</v>
      </c>
      <c r="AA1371" s="6">
        <f t="shared" si="534"/>
        <v>0</v>
      </c>
      <c r="AB1371" s="6">
        <f t="shared" si="534"/>
        <v>0</v>
      </c>
      <c r="AC1371" s="6">
        <f t="shared" si="534"/>
        <v>0</v>
      </c>
      <c r="AD1371" s="6">
        <f t="shared" si="534"/>
        <v>5</v>
      </c>
      <c r="AE1371" s="6">
        <f t="shared" si="534"/>
        <v>0</v>
      </c>
      <c r="AF1371" s="6">
        <f t="shared" si="549"/>
        <v>5</v>
      </c>
      <c r="AG1371" s="6">
        <f t="shared" si="550"/>
        <v>0</v>
      </c>
      <c r="AH1371" s="14" t="str">
        <f>LEFT(X1371,2)&amp;"."&amp;VLOOKUP(MID(X1371,4,3),'Data validation'!$A$1:$B$12,2,FALSE)&amp;".2025"</f>
        <v>25.12.2025</v>
      </c>
      <c r="AI1371">
        <f t="shared" si="551"/>
        <v>52</v>
      </c>
      <c r="AJ1371" t="str">
        <f>H1371&amp;"."&amp;VLOOKUP(I1371,'Data validation'!$A$1:$B$12,2,FALSE)&amp;".2026"</f>
        <v>21.08.2026</v>
      </c>
      <c r="AK1371">
        <f t="shared" si="552"/>
        <v>34</v>
      </c>
      <c r="AL1371" t="e">
        <f>VLOOKUP(E1371,[2]Sheet1!$A:$B,2,FALSE)</f>
        <v>#N/A</v>
      </c>
    </row>
    <row r="1372" spans="1:38" x14ac:dyDescent="0.25">
      <c r="A1372" t="str">
        <f>VLOOKUP(Q1372,'Data validation'!$K$2:$L$50,2,FALSE)</f>
        <v>TOPOLA SKIES</v>
      </c>
      <c r="B1372">
        <f t="shared" si="537"/>
        <v>0</v>
      </c>
      <c r="C1372">
        <f t="shared" si="538"/>
        <v>0</v>
      </c>
      <c r="D1372">
        <f t="shared" si="539"/>
        <v>6</v>
      </c>
      <c r="E1372">
        <v>9032</v>
      </c>
      <c r="F1372" t="s">
        <v>8527</v>
      </c>
      <c r="G1372" t="s">
        <v>60</v>
      </c>
      <c r="H1372" t="str">
        <f t="shared" si="540"/>
        <v>17</v>
      </c>
      <c r="I1372" t="str">
        <f t="shared" si="541"/>
        <v>Aug</v>
      </c>
      <c r="J1372" t="s">
        <v>195</v>
      </c>
      <c r="K1372" t="str">
        <f t="shared" si="542"/>
        <v>23</v>
      </c>
      <c r="L1372" t="str">
        <f t="shared" si="543"/>
        <v>Aug</v>
      </c>
      <c r="M1372">
        <v>6</v>
      </c>
      <c r="N1372">
        <f t="shared" si="544"/>
        <v>6</v>
      </c>
      <c r="O1372">
        <f t="shared" si="545"/>
        <v>0</v>
      </c>
      <c r="P1372">
        <f t="shared" si="546"/>
        <v>0</v>
      </c>
      <c r="Q1372" t="s">
        <v>35</v>
      </c>
      <c r="R1372" t="s">
        <v>57</v>
      </c>
      <c r="S1372">
        <v>2</v>
      </c>
      <c r="T1372">
        <v>3</v>
      </c>
      <c r="U1372" s="2">
        <v>3778.8788807339442</v>
      </c>
      <c r="V1372" s="2">
        <v>629.81314678899071</v>
      </c>
      <c r="X1372" t="s">
        <v>3200</v>
      </c>
      <c r="Y1372" t="s">
        <v>3220</v>
      </c>
      <c r="Z1372" t="str">
        <f t="shared" si="548"/>
        <v>Dec</v>
      </c>
      <c r="AA1372" s="6">
        <f t="shared" si="534"/>
        <v>0</v>
      </c>
      <c r="AB1372" s="6">
        <f t="shared" si="534"/>
        <v>0</v>
      </c>
      <c r="AC1372" s="6">
        <f t="shared" si="534"/>
        <v>0</v>
      </c>
      <c r="AD1372" s="6">
        <f t="shared" si="534"/>
        <v>6</v>
      </c>
      <c r="AE1372" s="6">
        <f t="shared" si="534"/>
        <v>0</v>
      </c>
      <c r="AF1372" s="6">
        <f t="shared" si="549"/>
        <v>6</v>
      </c>
      <c r="AG1372" s="6">
        <f t="shared" si="550"/>
        <v>0</v>
      </c>
      <c r="AH1372" s="14" t="str">
        <f>LEFT(X1372,2)&amp;"."&amp;VLOOKUP(MID(X1372,4,3),'Data validation'!$A$1:$B$12,2,FALSE)&amp;".2025"</f>
        <v>06.12.2025</v>
      </c>
      <c r="AI1372">
        <f t="shared" si="551"/>
        <v>49</v>
      </c>
      <c r="AJ1372" t="str">
        <f>H1372&amp;"."&amp;VLOOKUP(I1372,'Data validation'!$A$1:$B$12,2,FALSE)&amp;".2026"</f>
        <v>17.08.2026</v>
      </c>
      <c r="AK1372">
        <f t="shared" si="552"/>
        <v>34</v>
      </c>
      <c r="AL1372" t="e">
        <f>VLOOKUP(E1372,[2]Sheet1!$A:$B,2,FALSE)</f>
        <v>#N/A</v>
      </c>
    </row>
    <row r="1373" spans="1:38" x14ac:dyDescent="0.25">
      <c r="A1373" t="str">
        <f>VLOOKUP(Q1373,'Data validation'!$K$2:$L$50,2,FALSE)</f>
        <v>TOPOLA SKIES</v>
      </c>
      <c r="B1373">
        <f t="shared" si="537"/>
        <v>0</v>
      </c>
      <c r="C1373">
        <f t="shared" si="538"/>
        <v>0</v>
      </c>
      <c r="D1373">
        <f t="shared" si="539"/>
        <v>7</v>
      </c>
      <c r="E1373">
        <v>8146</v>
      </c>
      <c r="F1373" t="s">
        <v>8528</v>
      </c>
      <c r="G1373" t="s">
        <v>135</v>
      </c>
      <c r="H1373" t="str">
        <f t="shared" si="540"/>
        <v>01</v>
      </c>
      <c r="I1373" t="str">
        <f t="shared" si="541"/>
        <v>Aug</v>
      </c>
      <c r="J1373" t="s">
        <v>259</v>
      </c>
      <c r="K1373" t="str">
        <f t="shared" si="542"/>
        <v>08</v>
      </c>
      <c r="L1373" t="str">
        <f t="shared" si="543"/>
        <v>Aug</v>
      </c>
      <c r="M1373">
        <v>7</v>
      </c>
      <c r="N1373">
        <f t="shared" si="544"/>
        <v>7</v>
      </c>
      <c r="O1373">
        <f t="shared" si="545"/>
        <v>0</v>
      </c>
      <c r="P1373">
        <f t="shared" si="546"/>
        <v>0</v>
      </c>
      <c r="Q1373" t="s">
        <v>35</v>
      </c>
      <c r="R1373" t="s">
        <v>63</v>
      </c>
      <c r="S1373">
        <v>2</v>
      </c>
      <c r="T1373">
        <v>2</v>
      </c>
      <c r="U1373" s="2">
        <v>2873.1860435779813</v>
      </c>
      <c r="V1373" s="2">
        <v>410.45514908256877</v>
      </c>
      <c r="X1373" t="s">
        <v>348</v>
      </c>
      <c r="Y1373" t="s">
        <v>338</v>
      </c>
      <c r="Z1373" t="str">
        <f t="shared" si="548"/>
        <v>Nov</v>
      </c>
      <c r="AA1373" s="6">
        <f t="shared" si="534"/>
        <v>0</v>
      </c>
      <c r="AB1373" s="6">
        <f t="shared" si="534"/>
        <v>0</v>
      </c>
      <c r="AC1373" s="6">
        <f t="shared" si="534"/>
        <v>0</v>
      </c>
      <c r="AD1373" s="6">
        <f t="shared" si="534"/>
        <v>7</v>
      </c>
      <c r="AE1373" s="6">
        <f t="shared" si="534"/>
        <v>0</v>
      </c>
      <c r="AF1373" s="6">
        <f t="shared" si="549"/>
        <v>7</v>
      </c>
      <c r="AG1373" s="6">
        <f t="shared" si="550"/>
        <v>0</v>
      </c>
      <c r="AH1373" s="14" t="str">
        <f>LEFT(X1373,2)&amp;"."&amp;VLOOKUP(MID(X1373,4,3),'Data validation'!$A$1:$B$12,2,FALSE)&amp;".2025"</f>
        <v>07.11.2025</v>
      </c>
      <c r="AI1373">
        <f t="shared" si="551"/>
        <v>45</v>
      </c>
      <c r="AJ1373" t="str">
        <f>H1373&amp;"."&amp;VLOOKUP(I1373,'Data validation'!$A$1:$B$12,2,FALSE)&amp;".2026"</f>
        <v>01.08.2026</v>
      </c>
      <c r="AK1373">
        <f t="shared" si="552"/>
        <v>31</v>
      </c>
      <c r="AL1373" t="e">
        <f>VLOOKUP(E1373,[2]Sheet1!$A:$B,2,FALSE)</f>
        <v>#N/A</v>
      </c>
    </row>
    <row r="1374" spans="1:38" x14ac:dyDescent="0.25">
      <c r="A1374" t="str">
        <f>VLOOKUP(Q1374,'Data validation'!$K$2:$L$50,2,FALSE)</f>
        <v>TO</v>
      </c>
      <c r="B1374">
        <f t="shared" si="537"/>
        <v>0</v>
      </c>
      <c r="C1374">
        <f t="shared" si="538"/>
        <v>0</v>
      </c>
      <c r="D1374">
        <f t="shared" si="539"/>
        <v>5</v>
      </c>
      <c r="E1374">
        <v>8707</v>
      </c>
      <c r="F1374" t="s">
        <v>8529</v>
      </c>
      <c r="G1374" t="s">
        <v>340</v>
      </c>
      <c r="H1374" t="str">
        <f t="shared" si="540"/>
        <v>03</v>
      </c>
      <c r="I1374" t="str">
        <f t="shared" si="541"/>
        <v>Aug</v>
      </c>
      <c r="J1374" t="s">
        <v>259</v>
      </c>
      <c r="K1374" t="str">
        <f t="shared" si="542"/>
        <v>08</v>
      </c>
      <c r="L1374" t="str">
        <f t="shared" si="543"/>
        <v>Aug</v>
      </c>
      <c r="M1374">
        <v>5</v>
      </c>
      <c r="N1374">
        <f t="shared" si="544"/>
        <v>5</v>
      </c>
      <c r="O1374">
        <f t="shared" si="545"/>
        <v>0</v>
      </c>
      <c r="P1374">
        <f t="shared" si="546"/>
        <v>0</v>
      </c>
      <c r="Q1374" t="s">
        <v>81</v>
      </c>
      <c r="R1374" t="s">
        <v>57</v>
      </c>
      <c r="S1374">
        <v>4</v>
      </c>
      <c r="T1374">
        <v>1</v>
      </c>
      <c r="U1374" s="2">
        <f>SUMIFS(SLR!L:L,SLR!D:D,'Резервации 2026'!E1374)</f>
        <v>2422.3932464999998</v>
      </c>
      <c r="V1374" s="2">
        <f>+U1374/M1374</f>
        <v>484.47864929999997</v>
      </c>
      <c r="W1374" t="s">
        <v>262</v>
      </c>
      <c r="X1374" t="s">
        <v>1721</v>
      </c>
      <c r="Y1374" t="s">
        <v>1718</v>
      </c>
      <c r="Z1374" t="str">
        <f t="shared" si="548"/>
        <v>Nov</v>
      </c>
      <c r="AA1374" s="6">
        <f t="shared" si="534"/>
        <v>0</v>
      </c>
      <c r="AB1374" s="6">
        <f t="shared" si="534"/>
        <v>0</v>
      </c>
      <c r="AC1374" s="6">
        <f t="shared" si="534"/>
        <v>0</v>
      </c>
      <c r="AD1374" s="6">
        <f t="shared" si="534"/>
        <v>5</v>
      </c>
      <c r="AE1374" s="6">
        <f t="shared" si="534"/>
        <v>0</v>
      </c>
      <c r="AF1374" s="6">
        <f t="shared" si="549"/>
        <v>5</v>
      </c>
      <c r="AG1374" s="6">
        <f t="shared" si="550"/>
        <v>0</v>
      </c>
      <c r="AH1374" s="14" t="str">
        <f>LEFT(X1374,2)&amp;"."&amp;VLOOKUP(MID(X1374,4,3),'Data validation'!$A$1:$B$12,2,FALSE)&amp;".2025"</f>
        <v>22.11.2025</v>
      </c>
      <c r="AI1374">
        <f t="shared" si="551"/>
        <v>47</v>
      </c>
      <c r="AJ1374" t="str">
        <f>H1374&amp;"."&amp;VLOOKUP(I1374,'Data validation'!$A$1:$B$12,2,FALSE)&amp;".2026"</f>
        <v>03.08.2026</v>
      </c>
      <c r="AK1374">
        <f t="shared" si="552"/>
        <v>32</v>
      </c>
      <c r="AL1374" t="e">
        <f>VLOOKUP(E1374,[2]Sheet1!$A:$B,2,FALSE)</f>
        <v>#N/A</v>
      </c>
    </row>
    <row r="1375" spans="1:38" x14ac:dyDescent="0.25">
      <c r="A1375" t="str">
        <f>VLOOKUP(Q1375,'Data validation'!$K$2:$L$50,2,FALSE)</f>
        <v>TO</v>
      </c>
      <c r="B1375">
        <f t="shared" si="537"/>
        <v>0</v>
      </c>
      <c r="C1375">
        <f t="shared" si="538"/>
        <v>1</v>
      </c>
      <c r="D1375">
        <f t="shared" si="539"/>
        <v>4</v>
      </c>
      <c r="E1375">
        <v>9190</v>
      </c>
      <c r="F1375" t="s">
        <v>8530</v>
      </c>
      <c r="G1375" t="s">
        <v>519</v>
      </c>
      <c r="H1375" t="str">
        <f t="shared" si="540"/>
        <v>21</v>
      </c>
      <c r="I1375" t="str">
        <f t="shared" si="541"/>
        <v>Aug</v>
      </c>
      <c r="J1375" t="s">
        <v>520</v>
      </c>
      <c r="K1375" t="str">
        <f t="shared" si="542"/>
        <v>26</v>
      </c>
      <c r="L1375" t="str">
        <f t="shared" si="543"/>
        <v>Aug</v>
      </c>
      <c r="M1375">
        <v>5</v>
      </c>
      <c r="N1375">
        <f t="shared" si="544"/>
        <v>5</v>
      </c>
      <c r="O1375">
        <f t="shared" si="545"/>
        <v>0</v>
      </c>
      <c r="P1375">
        <f t="shared" si="546"/>
        <v>0</v>
      </c>
      <c r="Q1375" t="s">
        <v>116</v>
      </c>
      <c r="R1375" t="s">
        <v>17</v>
      </c>
      <c r="S1375">
        <v>2</v>
      </c>
      <c r="T1375">
        <v>0</v>
      </c>
      <c r="U1375" s="2">
        <f>SUMIFS(Solvex!L:L,Solvex!D:D,'Резервации 2026'!E1375)</f>
        <v>1390.2039639999998</v>
      </c>
      <c r="V1375" s="2">
        <f t="shared" ref="V1375:V1376" si="556">+U1375/M1375</f>
        <v>278.04079279999996</v>
      </c>
      <c r="X1375" t="s">
        <v>3691</v>
      </c>
      <c r="Y1375" t="s">
        <v>3689</v>
      </c>
      <c r="Z1375" t="str">
        <f t="shared" si="548"/>
        <v>Dec</v>
      </c>
      <c r="AA1375" s="6">
        <f t="shared" si="534"/>
        <v>0</v>
      </c>
      <c r="AB1375" s="6">
        <f t="shared" si="534"/>
        <v>0</v>
      </c>
      <c r="AC1375" s="6">
        <f t="shared" si="534"/>
        <v>0</v>
      </c>
      <c r="AD1375" s="6">
        <f t="shared" si="534"/>
        <v>5</v>
      </c>
      <c r="AE1375" s="6">
        <f t="shared" si="534"/>
        <v>0</v>
      </c>
      <c r="AF1375" s="6">
        <f t="shared" si="549"/>
        <v>5</v>
      </c>
      <c r="AG1375" s="6">
        <f t="shared" si="550"/>
        <v>0</v>
      </c>
      <c r="AH1375" s="14" t="str">
        <f>LEFT(X1375,2)&amp;"."&amp;VLOOKUP(MID(X1375,4,3),'Data validation'!$A$1:$B$12,2,FALSE)&amp;".2025"</f>
        <v>25.12.2025</v>
      </c>
      <c r="AI1375">
        <f t="shared" si="551"/>
        <v>52</v>
      </c>
      <c r="AJ1375" t="str">
        <f>H1375&amp;"."&amp;VLOOKUP(I1375,'Data validation'!$A$1:$B$12,2,FALSE)&amp;".2026"</f>
        <v>21.08.2026</v>
      </c>
      <c r="AK1375">
        <f t="shared" si="552"/>
        <v>34</v>
      </c>
      <c r="AL1375" t="e">
        <f>VLOOKUP(E1375,[2]Sheet1!$A:$B,2,FALSE)</f>
        <v>#N/A</v>
      </c>
    </row>
    <row r="1376" spans="1:38" x14ac:dyDescent="0.25">
      <c r="A1376" t="str">
        <f>VLOOKUP(Q1376,'Data validation'!$K$2:$L$50,2,FALSE)</f>
        <v>TO</v>
      </c>
      <c r="B1376">
        <f t="shared" si="537"/>
        <v>0</v>
      </c>
      <c r="C1376">
        <f t="shared" si="538"/>
        <v>5</v>
      </c>
      <c r="D1376">
        <f t="shared" si="539"/>
        <v>0</v>
      </c>
      <c r="E1376">
        <v>9183</v>
      </c>
      <c r="F1376" t="s">
        <v>8531</v>
      </c>
      <c r="G1376" t="s">
        <v>523</v>
      </c>
      <c r="H1376" t="str">
        <f t="shared" si="540"/>
        <v>25</v>
      </c>
      <c r="I1376" t="str">
        <f t="shared" si="541"/>
        <v>Aug</v>
      </c>
      <c r="J1376" t="s">
        <v>54</v>
      </c>
      <c r="K1376" t="str">
        <f t="shared" si="542"/>
        <v>30</v>
      </c>
      <c r="L1376" t="str">
        <f t="shared" si="543"/>
        <v>Aug</v>
      </c>
      <c r="M1376">
        <v>5</v>
      </c>
      <c r="N1376">
        <f t="shared" si="544"/>
        <v>5</v>
      </c>
      <c r="O1376">
        <f t="shared" si="545"/>
        <v>0</v>
      </c>
      <c r="P1376">
        <f t="shared" si="546"/>
        <v>0</v>
      </c>
      <c r="Q1376" t="s">
        <v>116</v>
      </c>
      <c r="R1376" t="s">
        <v>17</v>
      </c>
      <c r="S1376">
        <v>1</v>
      </c>
      <c r="T1376">
        <v>1</v>
      </c>
      <c r="U1376" s="2">
        <f>SUMIFS(Solvex!L:L,Solvex!D:D,'Резервации 2026'!E1376)</f>
        <v>0</v>
      </c>
      <c r="V1376" s="2">
        <f t="shared" si="556"/>
        <v>0</v>
      </c>
      <c r="X1376" t="s">
        <v>3681</v>
      </c>
      <c r="Y1376" t="s">
        <v>3682</v>
      </c>
      <c r="Z1376" t="str">
        <f t="shared" si="548"/>
        <v>Dec</v>
      </c>
      <c r="AA1376" s="6">
        <f t="shared" si="534"/>
        <v>0</v>
      </c>
      <c r="AB1376" s="6">
        <f t="shared" si="534"/>
        <v>0</v>
      </c>
      <c r="AC1376" s="6">
        <f t="shared" si="534"/>
        <v>0</v>
      </c>
      <c r="AD1376" s="6">
        <f t="shared" si="534"/>
        <v>5</v>
      </c>
      <c r="AE1376" s="6">
        <f t="shared" si="534"/>
        <v>0</v>
      </c>
      <c r="AF1376" s="6">
        <f t="shared" si="549"/>
        <v>5</v>
      </c>
      <c r="AG1376" s="6">
        <f t="shared" si="550"/>
        <v>0</v>
      </c>
      <c r="AH1376" s="14" t="str">
        <f>LEFT(X1376,2)&amp;"."&amp;VLOOKUP(MID(X1376,4,3),'Data validation'!$A$1:$B$12,2,FALSE)&amp;".2025"</f>
        <v>24.12.2025</v>
      </c>
      <c r="AI1376">
        <f t="shared" si="551"/>
        <v>52</v>
      </c>
      <c r="AJ1376" t="str">
        <f>H1376&amp;"."&amp;VLOOKUP(I1376,'Data validation'!$A$1:$B$12,2,FALSE)&amp;".2026"</f>
        <v>25.08.2026</v>
      </c>
      <c r="AK1376">
        <f t="shared" si="552"/>
        <v>35</v>
      </c>
      <c r="AL1376" t="str">
        <f>VLOOKUP(E1376,[2]Sheet1!$A:$B,2,FALSE)</f>
        <v>Анулирана</v>
      </c>
    </row>
    <row r="1377" spans="1:38" x14ac:dyDescent="0.25">
      <c r="A1377" t="str">
        <f>VLOOKUP(Q1377,'Data validation'!$K$2:$L$50,2,FALSE)</f>
        <v>TO</v>
      </c>
      <c r="B1377">
        <f t="shared" si="537"/>
        <v>0</v>
      </c>
      <c r="C1377">
        <f t="shared" si="538"/>
        <v>7</v>
      </c>
      <c r="D1377">
        <f t="shared" si="539"/>
        <v>0</v>
      </c>
      <c r="E1377">
        <v>9026</v>
      </c>
      <c r="F1377" t="s">
        <v>8532</v>
      </c>
      <c r="G1377" t="s">
        <v>843</v>
      </c>
      <c r="H1377" t="str">
        <f t="shared" si="540"/>
        <v>28</v>
      </c>
      <c r="I1377" t="str">
        <f t="shared" si="541"/>
        <v>Aug</v>
      </c>
      <c r="J1377" t="s">
        <v>844</v>
      </c>
      <c r="K1377" t="str">
        <f t="shared" si="542"/>
        <v>04</v>
      </c>
      <c r="L1377" t="str">
        <f t="shared" si="543"/>
        <v>Sep</v>
      </c>
      <c r="M1377">
        <v>7</v>
      </c>
      <c r="N1377">
        <f t="shared" si="544"/>
        <v>-24</v>
      </c>
      <c r="O1377">
        <f t="shared" si="545"/>
        <v>3</v>
      </c>
      <c r="P1377">
        <f t="shared" si="546"/>
        <v>3</v>
      </c>
      <c r="Q1377" t="s">
        <v>81</v>
      </c>
      <c r="R1377" t="s">
        <v>57</v>
      </c>
      <c r="S1377">
        <v>4</v>
      </c>
      <c r="T1377">
        <v>2</v>
      </c>
      <c r="U1377" s="2">
        <f>SUMIFS(SLR!L:L,SLR!D:D,'Резервации 2026'!E1377)</f>
        <v>3425.5384534999998</v>
      </c>
      <c r="V1377" s="2">
        <f>+U1377/M1377</f>
        <v>489.36263621428571</v>
      </c>
      <c r="W1377" t="s">
        <v>262</v>
      </c>
      <c r="X1377" t="s">
        <v>3185</v>
      </c>
      <c r="Y1377" t="s">
        <v>3219</v>
      </c>
      <c r="Z1377" t="str">
        <f t="shared" si="548"/>
        <v>Dec</v>
      </c>
      <c r="AA1377" s="6">
        <f t="shared" si="534"/>
        <v>0</v>
      </c>
      <c r="AB1377" s="6">
        <f t="shared" si="534"/>
        <v>0</v>
      </c>
      <c r="AC1377" s="6">
        <f t="shared" si="534"/>
        <v>0</v>
      </c>
      <c r="AD1377" s="6">
        <f t="shared" si="534"/>
        <v>3</v>
      </c>
      <c r="AE1377" s="6">
        <f t="shared" si="534"/>
        <v>3</v>
      </c>
      <c r="AF1377" s="6">
        <f t="shared" si="549"/>
        <v>6</v>
      </c>
      <c r="AG1377" s="6">
        <f t="shared" si="550"/>
        <v>-1</v>
      </c>
      <c r="AH1377" s="14" t="str">
        <f>LEFT(X1377,2)&amp;"."&amp;VLOOKUP(MID(X1377,4,3),'Data validation'!$A$1:$B$12,2,FALSE)&amp;".2025"</f>
        <v>05.12.2025</v>
      </c>
      <c r="AI1377">
        <f t="shared" si="551"/>
        <v>49</v>
      </c>
      <c r="AJ1377" t="str">
        <f>H1377&amp;"."&amp;VLOOKUP(I1377,'Data validation'!$A$1:$B$12,2,FALSE)&amp;".2026"</f>
        <v>28.08.2026</v>
      </c>
      <c r="AK1377">
        <f t="shared" si="552"/>
        <v>35</v>
      </c>
      <c r="AL1377" t="e">
        <f>VLOOKUP(E1377,[2]Sheet1!$A:$B,2,FALSE)</f>
        <v>#N/A</v>
      </c>
    </row>
    <row r="1378" spans="1:38" x14ac:dyDescent="0.25">
      <c r="A1378" t="str">
        <f>VLOOKUP(Q1378,'Data validation'!$K$2:$L$50,2,FALSE)</f>
        <v>TO</v>
      </c>
      <c r="B1378">
        <f t="shared" si="537"/>
        <v>0</v>
      </c>
      <c r="C1378">
        <f t="shared" si="538"/>
        <v>0</v>
      </c>
      <c r="D1378">
        <f t="shared" si="539"/>
        <v>5</v>
      </c>
      <c r="E1378">
        <v>9071</v>
      </c>
      <c r="F1378" t="s">
        <v>8533</v>
      </c>
      <c r="G1378" t="s">
        <v>475</v>
      </c>
      <c r="H1378" t="str">
        <f t="shared" si="540"/>
        <v>13</v>
      </c>
      <c r="I1378" t="str">
        <f t="shared" si="541"/>
        <v>Aug</v>
      </c>
      <c r="J1378" t="s">
        <v>168</v>
      </c>
      <c r="K1378" t="str">
        <f t="shared" si="542"/>
        <v>18</v>
      </c>
      <c r="L1378" t="str">
        <f t="shared" si="543"/>
        <v>Aug</v>
      </c>
      <c r="M1378">
        <v>5</v>
      </c>
      <c r="N1378">
        <f t="shared" si="544"/>
        <v>5</v>
      </c>
      <c r="O1378">
        <f t="shared" si="545"/>
        <v>0</v>
      </c>
      <c r="P1378">
        <f t="shared" si="546"/>
        <v>0</v>
      </c>
      <c r="Q1378" t="s">
        <v>162</v>
      </c>
      <c r="R1378" t="s">
        <v>17</v>
      </c>
      <c r="S1378">
        <v>2</v>
      </c>
      <c r="T1378">
        <v>0</v>
      </c>
      <c r="U1378" s="2">
        <f>SUMIFS(Magelan!L:L,Magelan!D:D,'Резервации 2026'!E1378)</f>
        <v>1446.1407019999999</v>
      </c>
      <c r="V1378" s="2">
        <f>+U1378/M1378</f>
        <v>289.22814039999997</v>
      </c>
      <c r="X1378" t="s">
        <v>3428</v>
      </c>
      <c r="Y1378" t="s">
        <v>3429</v>
      </c>
      <c r="Z1378" t="str">
        <f t="shared" si="548"/>
        <v>Dec</v>
      </c>
      <c r="AA1378" s="6">
        <f t="shared" si="534"/>
        <v>0</v>
      </c>
      <c r="AB1378" s="6">
        <f t="shared" si="534"/>
        <v>0</v>
      </c>
      <c r="AC1378" s="6">
        <f t="shared" si="534"/>
        <v>0</v>
      </c>
      <c r="AD1378" s="6">
        <f t="shared" si="534"/>
        <v>5</v>
      </c>
      <c r="AE1378" s="6">
        <f t="shared" si="534"/>
        <v>0</v>
      </c>
      <c r="AF1378" s="6">
        <f t="shared" si="549"/>
        <v>5</v>
      </c>
      <c r="AG1378" s="6">
        <f t="shared" si="550"/>
        <v>0</v>
      </c>
      <c r="AH1378" s="14" t="str">
        <f>LEFT(X1378,2)&amp;"."&amp;VLOOKUP(MID(X1378,4,3),'Data validation'!$A$1:$B$12,2,FALSE)&amp;".2025"</f>
        <v>10.12.2025</v>
      </c>
      <c r="AI1378">
        <f t="shared" si="551"/>
        <v>50</v>
      </c>
      <c r="AJ1378" t="str">
        <f>H1378&amp;"."&amp;VLOOKUP(I1378,'Data validation'!$A$1:$B$12,2,FALSE)&amp;".2026"</f>
        <v>13.08.2026</v>
      </c>
      <c r="AK1378">
        <f t="shared" si="552"/>
        <v>33</v>
      </c>
      <c r="AL1378" t="e">
        <f>VLOOKUP(E1378,[2]Sheet1!$A:$B,2,FALSE)</f>
        <v>#N/A</v>
      </c>
    </row>
    <row r="1379" spans="1:38" x14ac:dyDescent="0.25">
      <c r="A1379" t="str">
        <f>VLOOKUP(Q1379,'Data validation'!$K$2:$L$50,2,FALSE)</f>
        <v>TO</v>
      </c>
      <c r="B1379">
        <f t="shared" si="537"/>
        <v>0</v>
      </c>
      <c r="C1379">
        <f t="shared" si="538"/>
        <v>2</v>
      </c>
      <c r="D1379">
        <f t="shared" si="539"/>
        <v>5</v>
      </c>
      <c r="E1379">
        <v>9356</v>
      </c>
      <c r="F1379" t="s">
        <v>8534</v>
      </c>
      <c r="G1379" t="s">
        <v>459</v>
      </c>
      <c r="H1379" t="str">
        <f t="shared" si="540"/>
        <v>20</v>
      </c>
      <c r="I1379" t="str">
        <f t="shared" si="541"/>
        <v>Aug</v>
      </c>
      <c r="J1379" t="s">
        <v>238</v>
      </c>
      <c r="K1379" t="str">
        <f t="shared" si="542"/>
        <v>27</v>
      </c>
      <c r="L1379" t="str">
        <f t="shared" si="543"/>
        <v>Aug</v>
      </c>
      <c r="M1379">
        <v>7</v>
      </c>
      <c r="N1379">
        <f t="shared" si="544"/>
        <v>7</v>
      </c>
      <c r="O1379">
        <f t="shared" si="545"/>
        <v>0</v>
      </c>
      <c r="P1379">
        <f t="shared" si="546"/>
        <v>0</v>
      </c>
      <c r="Q1379" t="s">
        <v>81</v>
      </c>
      <c r="R1379" t="s">
        <v>110</v>
      </c>
      <c r="S1379">
        <v>3</v>
      </c>
      <c r="T1379">
        <v>2</v>
      </c>
      <c r="U1379" s="2">
        <f>SUMIFS(SLR!L:L,SLR!D:D,'Резервации 2026'!E1379)</f>
        <v>4031.9239866999997</v>
      </c>
      <c r="V1379" s="2">
        <f>+U1379/M1379</f>
        <v>575.98914095714281</v>
      </c>
      <c r="W1379" t="s">
        <v>262</v>
      </c>
      <c r="X1379" t="s">
        <v>4225</v>
      </c>
      <c r="Y1379" t="s">
        <v>4221</v>
      </c>
      <c r="Z1379" t="str">
        <f t="shared" si="548"/>
        <v>Jan</v>
      </c>
      <c r="AA1379" s="6">
        <f t="shared" ref="AA1379:AE1429" si="557">IF($I1379=AA$1,IF($L1379=AA$1,$M1379,$O1379),IF($L1379=AA$1,$P1379,0))</f>
        <v>0</v>
      </c>
      <c r="AB1379" s="6">
        <f t="shared" si="557"/>
        <v>0</v>
      </c>
      <c r="AC1379" s="6">
        <f t="shared" si="557"/>
        <v>0</v>
      </c>
      <c r="AD1379" s="6">
        <f t="shared" si="557"/>
        <v>7</v>
      </c>
      <c r="AE1379" s="6">
        <f t="shared" si="557"/>
        <v>0</v>
      </c>
      <c r="AF1379" s="6">
        <f t="shared" si="549"/>
        <v>7</v>
      </c>
      <c r="AG1379" s="6">
        <f t="shared" si="550"/>
        <v>0</v>
      </c>
      <c r="AH1379" s="14" t="str">
        <f>LEFT(X1379,2)&amp;"."&amp;VLOOKUP(MID(X1379,4,3),'Data validation'!$A$1:$B$12,2,FALSE)&amp;".2025"</f>
        <v>05.01.2025</v>
      </c>
      <c r="AI1379">
        <f t="shared" si="551"/>
        <v>2</v>
      </c>
      <c r="AJ1379" t="str">
        <f>H1379&amp;"."&amp;VLOOKUP(I1379,'Data validation'!$A$1:$B$12,2,FALSE)&amp;".2026"</f>
        <v>20.08.2026</v>
      </c>
      <c r="AK1379">
        <f t="shared" si="552"/>
        <v>34</v>
      </c>
      <c r="AL1379" t="e">
        <f>VLOOKUP(E1379,[2]Sheet1!$A:$B,2,FALSE)</f>
        <v>#N/A</v>
      </c>
    </row>
    <row r="1380" spans="1:38" x14ac:dyDescent="0.25">
      <c r="A1380" t="str">
        <f>VLOOKUP(Q1380,'Data validation'!$K$2:$L$50,2,FALSE)</f>
        <v>TO</v>
      </c>
      <c r="B1380">
        <f t="shared" si="537"/>
        <v>0</v>
      </c>
      <c r="C1380">
        <f t="shared" si="538"/>
        <v>0</v>
      </c>
      <c r="D1380">
        <f t="shared" si="539"/>
        <v>3</v>
      </c>
      <c r="E1380">
        <v>9354</v>
      </c>
      <c r="F1380" t="s">
        <v>8535</v>
      </c>
      <c r="G1380" t="s">
        <v>340</v>
      </c>
      <c r="H1380" t="str">
        <f t="shared" si="540"/>
        <v>03</v>
      </c>
      <c r="I1380" t="str">
        <f t="shared" si="541"/>
        <v>Aug</v>
      </c>
      <c r="J1380" t="s">
        <v>136</v>
      </c>
      <c r="K1380" t="str">
        <f t="shared" si="542"/>
        <v>06</v>
      </c>
      <c r="L1380" t="str">
        <f t="shared" si="543"/>
        <v>Aug</v>
      </c>
      <c r="M1380">
        <v>3</v>
      </c>
      <c r="N1380">
        <f t="shared" si="544"/>
        <v>3</v>
      </c>
      <c r="O1380">
        <f t="shared" si="545"/>
        <v>0</v>
      </c>
      <c r="P1380">
        <f t="shared" si="546"/>
        <v>0</v>
      </c>
      <c r="Q1380" t="s">
        <v>116</v>
      </c>
      <c r="R1380" t="s">
        <v>17</v>
      </c>
      <c r="S1380">
        <v>2</v>
      </c>
      <c r="T1380">
        <v>0</v>
      </c>
      <c r="U1380" s="2">
        <f>SUMIFS(Solvex!L:L,Solvex!D:D,'Резервации 2026'!E1380)</f>
        <v>1334.9713247999998</v>
      </c>
      <c r="V1380" s="2">
        <f>+U1380/M1380</f>
        <v>444.99044159999994</v>
      </c>
      <c r="W1380" t="s">
        <v>262</v>
      </c>
      <c r="X1380" t="s">
        <v>4223</v>
      </c>
      <c r="Y1380" t="s">
        <v>4221</v>
      </c>
      <c r="Z1380" t="str">
        <f t="shared" si="548"/>
        <v>Jan</v>
      </c>
      <c r="AA1380" s="6">
        <f t="shared" si="557"/>
        <v>0</v>
      </c>
      <c r="AB1380" s="6">
        <f t="shared" si="557"/>
        <v>0</v>
      </c>
      <c r="AC1380" s="6">
        <f t="shared" si="557"/>
        <v>0</v>
      </c>
      <c r="AD1380" s="6">
        <f t="shared" si="557"/>
        <v>3</v>
      </c>
      <c r="AE1380" s="6">
        <f t="shared" si="557"/>
        <v>0</v>
      </c>
      <c r="AF1380" s="6">
        <f t="shared" si="549"/>
        <v>3</v>
      </c>
      <c r="AG1380" s="6">
        <f t="shared" si="550"/>
        <v>0</v>
      </c>
      <c r="AH1380" s="14" t="str">
        <f>LEFT(X1380,2)&amp;"."&amp;VLOOKUP(MID(X1380,4,3),'Data validation'!$A$1:$B$12,2,FALSE)&amp;".2025"</f>
        <v>05.01.2025</v>
      </c>
      <c r="AI1380">
        <f t="shared" si="551"/>
        <v>2</v>
      </c>
      <c r="AJ1380" t="str">
        <f>H1380&amp;"."&amp;VLOOKUP(I1380,'Data validation'!$A$1:$B$12,2,FALSE)&amp;".2026"</f>
        <v>03.08.2026</v>
      </c>
      <c r="AK1380">
        <f t="shared" si="552"/>
        <v>32</v>
      </c>
      <c r="AL1380" t="e">
        <f>VLOOKUP(E1380,[2]Sheet1!$A:$B,2,FALSE)</f>
        <v>#N/A</v>
      </c>
    </row>
    <row r="1381" spans="1:38" x14ac:dyDescent="0.25">
      <c r="A1381" t="str">
        <f>VLOOKUP(Q1381,'Data validation'!$K$2:$L$50,2,FALSE)</f>
        <v>TOPOLA SKIES</v>
      </c>
      <c r="B1381">
        <f t="shared" si="537"/>
        <v>0</v>
      </c>
      <c r="C1381">
        <f t="shared" si="538"/>
        <v>0</v>
      </c>
      <c r="D1381">
        <f t="shared" si="539"/>
        <v>5</v>
      </c>
      <c r="E1381">
        <v>8571</v>
      </c>
      <c r="F1381" t="s">
        <v>8536</v>
      </c>
      <c r="G1381" t="s">
        <v>160</v>
      </c>
      <c r="H1381" t="str">
        <f t="shared" si="540"/>
        <v>04</v>
      </c>
      <c r="I1381" t="str">
        <f t="shared" si="541"/>
        <v>Aug</v>
      </c>
      <c r="J1381" t="s">
        <v>79</v>
      </c>
      <c r="K1381" t="str">
        <f t="shared" si="542"/>
        <v>09</v>
      </c>
      <c r="L1381" t="str">
        <f t="shared" si="543"/>
        <v>Aug</v>
      </c>
      <c r="M1381">
        <v>5</v>
      </c>
      <c r="N1381">
        <f t="shared" si="544"/>
        <v>5</v>
      </c>
      <c r="O1381">
        <f t="shared" si="545"/>
        <v>0</v>
      </c>
      <c r="P1381">
        <f t="shared" si="546"/>
        <v>0</v>
      </c>
      <c r="Q1381" t="s">
        <v>35</v>
      </c>
      <c r="R1381" t="s">
        <v>63</v>
      </c>
      <c r="S1381">
        <v>3</v>
      </c>
      <c r="T1381">
        <v>1</v>
      </c>
      <c r="U1381" s="2">
        <v>2401.1850513761465</v>
      </c>
      <c r="V1381" s="2">
        <v>480.2370102752293</v>
      </c>
      <c r="X1381" t="s">
        <v>1403</v>
      </c>
      <c r="Y1381" t="s">
        <v>1295</v>
      </c>
      <c r="Z1381" t="str">
        <f t="shared" si="548"/>
        <v>Nov</v>
      </c>
      <c r="AA1381" s="6">
        <f t="shared" si="557"/>
        <v>0</v>
      </c>
      <c r="AB1381" s="6">
        <f t="shared" si="557"/>
        <v>0</v>
      </c>
      <c r="AC1381" s="6">
        <f t="shared" si="557"/>
        <v>0</v>
      </c>
      <c r="AD1381" s="6">
        <f t="shared" si="557"/>
        <v>5</v>
      </c>
      <c r="AE1381" s="6">
        <f t="shared" si="557"/>
        <v>0</v>
      </c>
      <c r="AF1381" s="6">
        <f t="shared" si="549"/>
        <v>5</v>
      </c>
      <c r="AG1381" s="6">
        <f t="shared" si="550"/>
        <v>0</v>
      </c>
      <c r="AH1381" s="14" t="str">
        <f>LEFT(X1381,2)&amp;"."&amp;VLOOKUP(MID(X1381,4,3),'Data validation'!$A$1:$B$12,2,FALSE)&amp;".2025"</f>
        <v>17.11.2025</v>
      </c>
      <c r="AI1381">
        <f t="shared" si="551"/>
        <v>47</v>
      </c>
      <c r="AJ1381" t="str">
        <f>H1381&amp;"."&amp;VLOOKUP(I1381,'Data validation'!$A$1:$B$12,2,FALSE)&amp;".2026"</f>
        <v>04.08.2026</v>
      </c>
      <c r="AK1381">
        <f t="shared" si="552"/>
        <v>32</v>
      </c>
      <c r="AL1381" t="e">
        <f>VLOOKUP(E1381,[2]Sheet1!$A:$B,2,FALSE)</f>
        <v>#N/A</v>
      </c>
    </row>
    <row r="1382" spans="1:38" x14ac:dyDescent="0.25">
      <c r="A1382" t="str">
        <f>VLOOKUP(Q1382,'Data validation'!$K$2:$L$50,2,FALSE)</f>
        <v>TO</v>
      </c>
      <c r="B1382">
        <f t="shared" si="537"/>
        <v>0</v>
      </c>
      <c r="C1382">
        <f t="shared" si="538"/>
        <v>0</v>
      </c>
      <c r="D1382">
        <f t="shared" si="539"/>
        <v>7</v>
      </c>
      <c r="E1382">
        <v>8207</v>
      </c>
      <c r="F1382" t="s">
        <v>8537</v>
      </c>
      <c r="G1382" t="s">
        <v>135</v>
      </c>
      <c r="H1382" t="str">
        <f t="shared" si="540"/>
        <v>01</v>
      </c>
      <c r="I1382" t="str">
        <f t="shared" si="541"/>
        <v>Aug</v>
      </c>
      <c r="J1382" t="s">
        <v>259</v>
      </c>
      <c r="K1382" t="str">
        <f t="shared" si="542"/>
        <v>08</v>
      </c>
      <c r="L1382" t="str">
        <f t="shared" si="543"/>
        <v>Aug</v>
      </c>
      <c r="M1382">
        <v>7</v>
      </c>
      <c r="N1382">
        <f t="shared" si="544"/>
        <v>7</v>
      </c>
      <c r="O1382">
        <f t="shared" si="545"/>
        <v>0</v>
      </c>
      <c r="P1382">
        <f t="shared" si="546"/>
        <v>0</v>
      </c>
      <c r="Q1382" t="s">
        <v>56</v>
      </c>
      <c r="R1382" t="s">
        <v>63</v>
      </c>
      <c r="S1382">
        <v>2</v>
      </c>
      <c r="T1382">
        <v>1</v>
      </c>
      <c r="U1382" s="2">
        <f>SUMIFS(Novoton!L:L,Novoton!D:D,'Резервации 2026'!E1382)</f>
        <v>1914.2490542</v>
      </c>
      <c r="V1382" s="2">
        <f>+U1382/M1382</f>
        <v>273.46415059999998</v>
      </c>
      <c r="X1382" t="s">
        <v>508</v>
      </c>
      <c r="Y1382" t="s">
        <v>338</v>
      </c>
      <c r="Z1382" t="str">
        <f t="shared" si="548"/>
        <v>Nov</v>
      </c>
      <c r="AA1382" s="6">
        <f t="shared" si="557"/>
        <v>0</v>
      </c>
      <c r="AB1382" s="6">
        <f t="shared" si="557"/>
        <v>0</v>
      </c>
      <c r="AC1382" s="6">
        <f t="shared" si="557"/>
        <v>0</v>
      </c>
      <c r="AD1382" s="6">
        <f t="shared" si="557"/>
        <v>7</v>
      </c>
      <c r="AE1382" s="6">
        <f t="shared" si="557"/>
        <v>0</v>
      </c>
      <c r="AF1382" s="6">
        <f t="shared" si="549"/>
        <v>7</v>
      </c>
      <c r="AG1382" s="6">
        <f t="shared" si="550"/>
        <v>0</v>
      </c>
      <c r="AH1382" s="14" t="str">
        <f>LEFT(X1382,2)&amp;"."&amp;VLOOKUP(MID(X1382,4,3),'Data validation'!$A$1:$B$12,2,FALSE)&amp;".2025"</f>
        <v>07.11.2025</v>
      </c>
      <c r="AI1382">
        <f t="shared" si="551"/>
        <v>45</v>
      </c>
      <c r="AJ1382" t="str">
        <f>H1382&amp;"."&amp;VLOOKUP(I1382,'Data validation'!$A$1:$B$12,2,FALSE)&amp;".2026"</f>
        <v>01.08.2026</v>
      </c>
      <c r="AK1382">
        <f t="shared" si="552"/>
        <v>31</v>
      </c>
      <c r="AL1382" t="e">
        <f>VLOOKUP(E1382,[2]Sheet1!$A:$B,2,FALSE)</f>
        <v>#N/A</v>
      </c>
    </row>
    <row r="1383" spans="1:38" x14ac:dyDescent="0.25">
      <c r="A1383" t="str">
        <f>VLOOKUP(Q1383,'Data validation'!$K$2:$L$50,2,FALSE)</f>
        <v>TO</v>
      </c>
      <c r="B1383">
        <f t="shared" si="537"/>
        <v>0</v>
      </c>
      <c r="C1383">
        <f t="shared" si="538"/>
        <v>0</v>
      </c>
      <c r="D1383">
        <f t="shared" si="539"/>
        <v>5</v>
      </c>
      <c r="E1383">
        <v>8896</v>
      </c>
      <c r="F1383" t="s">
        <v>8538</v>
      </c>
      <c r="G1383" t="s">
        <v>79</v>
      </c>
      <c r="H1383" t="str">
        <f t="shared" si="540"/>
        <v>09</v>
      </c>
      <c r="I1383" t="str">
        <f t="shared" si="541"/>
        <v>Aug</v>
      </c>
      <c r="J1383" t="s">
        <v>1443</v>
      </c>
      <c r="K1383" t="str">
        <f t="shared" si="542"/>
        <v>14</v>
      </c>
      <c r="L1383" t="str">
        <f t="shared" si="543"/>
        <v>Aug</v>
      </c>
      <c r="M1383">
        <v>5</v>
      </c>
      <c r="N1383">
        <f t="shared" si="544"/>
        <v>5</v>
      </c>
      <c r="O1383">
        <f t="shared" si="545"/>
        <v>0</v>
      </c>
      <c r="P1383">
        <f t="shared" si="546"/>
        <v>0</v>
      </c>
      <c r="Q1383" t="s">
        <v>81</v>
      </c>
      <c r="R1383" t="s">
        <v>20</v>
      </c>
      <c r="S1383">
        <v>1</v>
      </c>
      <c r="T1383">
        <v>1</v>
      </c>
      <c r="U1383" s="2">
        <f>SUMIFS(SLR!L:L,SLR!D:D,'Резервации 2026'!E1383)</f>
        <v>1036.7854830000001</v>
      </c>
      <c r="V1383" s="2">
        <f t="shared" ref="V1383:V1384" si="558">+U1383/M1383</f>
        <v>207.35709660000003</v>
      </c>
      <c r="W1383" t="s">
        <v>262</v>
      </c>
      <c r="X1383" t="s">
        <v>2919</v>
      </c>
      <c r="Y1383" t="s">
        <v>3212</v>
      </c>
      <c r="Z1383" t="str">
        <f t="shared" si="548"/>
        <v>Nov</v>
      </c>
      <c r="AA1383" s="6">
        <f t="shared" si="557"/>
        <v>0</v>
      </c>
      <c r="AB1383" s="6">
        <f t="shared" si="557"/>
        <v>0</v>
      </c>
      <c r="AC1383" s="6">
        <f t="shared" si="557"/>
        <v>0</v>
      </c>
      <c r="AD1383" s="6">
        <f t="shared" si="557"/>
        <v>5</v>
      </c>
      <c r="AE1383" s="6">
        <f t="shared" si="557"/>
        <v>0</v>
      </c>
      <c r="AF1383" s="6">
        <f t="shared" si="549"/>
        <v>5</v>
      </c>
      <c r="AG1383" s="6">
        <f t="shared" si="550"/>
        <v>0</v>
      </c>
      <c r="AH1383" s="14" t="str">
        <f>LEFT(X1383,2)&amp;"."&amp;VLOOKUP(MID(X1383,4,3),'Data validation'!$A$1:$B$12,2,FALSE)&amp;".2025"</f>
        <v>28.11.2025</v>
      </c>
      <c r="AI1383">
        <f t="shared" si="551"/>
        <v>48</v>
      </c>
      <c r="AJ1383" t="str">
        <f>H1383&amp;"."&amp;VLOOKUP(I1383,'Data validation'!$A$1:$B$12,2,FALSE)&amp;".2026"</f>
        <v>09.08.2026</v>
      </c>
      <c r="AK1383">
        <f t="shared" si="552"/>
        <v>33</v>
      </c>
      <c r="AL1383" t="e">
        <f>VLOOKUP(E1383,[2]Sheet1!$A:$B,2,FALSE)</f>
        <v>#N/A</v>
      </c>
    </row>
    <row r="1384" spans="1:38" x14ac:dyDescent="0.25">
      <c r="A1384" t="str">
        <f>VLOOKUP(Q1384,'Data validation'!$K$2:$L$50,2,FALSE)</f>
        <v>TO</v>
      </c>
      <c r="B1384">
        <f t="shared" si="537"/>
        <v>0</v>
      </c>
      <c r="C1384">
        <f t="shared" si="538"/>
        <v>0</v>
      </c>
      <c r="D1384">
        <f t="shared" si="539"/>
        <v>6</v>
      </c>
      <c r="E1384">
        <v>9309</v>
      </c>
      <c r="F1384" t="s">
        <v>8539</v>
      </c>
      <c r="G1384" t="s">
        <v>60</v>
      </c>
      <c r="H1384" t="str">
        <f t="shared" si="540"/>
        <v>17</v>
      </c>
      <c r="I1384" t="str">
        <f t="shared" si="541"/>
        <v>Aug</v>
      </c>
      <c r="J1384" t="s">
        <v>195</v>
      </c>
      <c r="K1384" t="str">
        <f t="shared" si="542"/>
        <v>23</v>
      </c>
      <c r="L1384" t="str">
        <f t="shared" si="543"/>
        <v>Aug</v>
      </c>
      <c r="M1384">
        <v>6</v>
      </c>
      <c r="N1384">
        <f t="shared" si="544"/>
        <v>6</v>
      </c>
      <c r="O1384">
        <f t="shared" si="545"/>
        <v>0</v>
      </c>
      <c r="P1384">
        <f t="shared" si="546"/>
        <v>0</v>
      </c>
      <c r="Q1384" t="s">
        <v>81</v>
      </c>
      <c r="R1384" t="s">
        <v>17</v>
      </c>
      <c r="S1384">
        <v>2</v>
      </c>
      <c r="T1384">
        <v>0</v>
      </c>
      <c r="U1384" s="2">
        <f>SUMIFS(SLR!L:L,SLR!D:D,'Резервации 2026'!E1384)</f>
        <v>1735.3688423999999</v>
      </c>
      <c r="V1384" s="2">
        <f t="shared" si="558"/>
        <v>289.22814039999997</v>
      </c>
      <c r="W1384" t="s">
        <v>262</v>
      </c>
      <c r="X1384" t="s">
        <v>4180</v>
      </c>
      <c r="Y1384" t="s">
        <v>3819</v>
      </c>
      <c r="Z1384" t="str">
        <f t="shared" si="548"/>
        <v>Jan</v>
      </c>
      <c r="AA1384" s="6">
        <f t="shared" si="557"/>
        <v>0</v>
      </c>
      <c r="AB1384" s="6">
        <f t="shared" si="557"/>
        <v>0</v>
      </c>
      <c r="AC1384" s="6">
        <f t="shared" si="557"/>
        <v>0</v>
      </c>
      <c r="AD1384" s="6">
        <f t="shared" si="557"/>
        <v>6</v>
      </c>
      <c r="AE1384" s="6">
        <f t="shared" si="557"/>
        <v>0</v>
      </c>
      <c r="AF1384" s="6">
        <f t="shared" si="549"/>
        <v>6</v>
      </c>
      <c r="AG1384" s="6">
        <f t="shared" si="550"/>
        <v>0</v>
      </c>
      <c r="AH1384" s="14" t="str">
        <f>LEFT(X1384,2)&amp;"."&amp;VLOOKUP(MID(X1384,4,3),'Data validation'!$A$1:$B$12,2,FALSE)&amp;".2025"</f>
        <v>01.01.2025</v>
      </c>
      <c r="AI1384">
        <f t="shared" si="551"/>
        <v>1</v>
      </c>
      <c r="AJ1384" t="str">
        <f>H1384&amp;"."&amp;VLOOKUP(I1384,'Data validation'!$A$1:$B$12,2,FALSE)&amp;".2026"</f>
        <v>17.08.2026</v>
      </c>
      <c r="AK1384">
        <f t="shared" si="552"/>
        <v>34</v>
      </c>
      <c r="AL1384" t="e">
        <f>VLOOKUP(E1384,[2]Sheet1!$A:$B,2,FALSE)</f>
        <v>#N/A</v>
      </c>
    </row>
    <row r="1385" spans="1:38" x14ac:dyDescent="0.25">
      <c r="A1385" t="str">
        <f>VLOOKUP(Q1385,'Data validation'!$K$2:$L$50,2,FALSE)</f>
        <v>TOPOLA SKIES</v>
      </c>
      <c r="B1385">
        <f t="shared" si="537"/>
        <v>0</v>
      </c>
      <c r="C1385">
        <f t="shared" si="538"/>
        <v>0</v>
      </c>
      <c r="D1385">
        <f t="shared" si="539"/>
        <v>5</v>
      </c>
      <c r="E1385">
        <v>9017</v>
      </c>
      <c r="F1385" t="s">
        <v>8540</v>
      </c>
      <c r="G1385" t="s">
        <v>475</v>
      </c>
      <c r="H1385" t="str">
        <f t="shared" si="540"/>
        <v>13</v>
      </c>
      <c r="I1385" t="str">
        <f t="shared" si="541"/>
        <v>Aug</v>
      </c>
      <c r="J1385" t="s">
        <v>168</v>
      </c>
      <c r="K1385" t="str">
        <f t="shared" si="542"/>
        <v>18</v>
      </c>
      <c r="L1385" t="str">
        <f t="shared" si="543"/>
        <v>Aug</v>
      </c>
      <c r="M1385">
        <v>5</v>
      </c>
      <c r="N1385">
        <f t="shared" si="544"/>
        <v>5</v>
      </c>
      <c r="O1385">
        <f t="shared" si="545"/>
        <v>0</v>
      </c>
      <c r="P1385">
        <f t="shared" si="546"/>
        <v>0</v>
      </c>
      <c r="Q1385" t="s">
        <v>35</v>
      </c>
      <c r="R1385" t="s">
        <v>57</v>
      </c>
      <c r="S1385">
        <v>3</v>
      </c>
      <c r="T1385">
        <v>2</v>
      </c>
      <c r="U1385" s="2">
        <v>3149.0657339449535</v>
      </c>
      <c r="V1385" s="2">
        <v>629.81314678899071</v>
      </c>
      <c r="X1385" t="s">
        <v>3167</v>
      </c>
      <c r="Y1385" t="s">
        <v>3218</v>
      </c>
      <c r="Z1385" t="str">
        <f t="shared" si="548"/>
        <v>Dec</v>
      </c>
      <c r="AA1385" s="6">
        <f t="shared" si="557"/>
        <v>0</v>
      </c>
      <c r="AB1385" s="6">
        <f t="shared" si="557"/>
        <v>0</v>
      </c>
      <c r="AC1385" s="6">
        <f t="shared" si="557"/>
        <v>0</v>
      </c>
      <c r="AD1385" s="6">
        <f t="shared" si="557"/>
        <v>5</v>
      </c>
      <c r="AE1385" s="6">
        <f t="shared" si="557"/>
        <v>0</v>
      </c>
      <c r="AF1385" s="6">
        <f t="shared" si="549"/>
        <v>5</v>
      </c>
      <c r="AG1385" s="6">
        <f t="shared" si="550"/>
        <v>0</v>
      </c>
      <c r="AH1385" s="14" t="str">
        <f>LEFT(X1385,2)&amp;"."&amp;VLOOKUP(MID(X1385,4,3),'Data validation'!$A$1:$B$12,2,FALSE)&amp;".2025"</f>
        <v>04.12.2025</v>
      </c>
      <c r="AI1385">
        <f t="shared" si="551"/>
        <v>49</v>
      </c>
      <c r="AJ1385" t="str">
        <f>H1385&amp;"."&amp;VLOOKUP(I1385,'Data validation'!$A$1:$B$12,2,FALSE)&amp;".2026"</f>
        <v>13.08.2026</v>
      </c>
      <c r="AK1385">
        <f t="shared" si="552"/>
        <v>33</v>
      </c>
      <c r="AL1385" t="e">
        <f>VLOOKUP(E1385,[2]Sheet1!$A:$B,2,FALSE)</f>
        <v>#N/A</v>
      </c>
    </row>
    <row r="1386" spans="1:38" x14ac:dyDescent="0.25">
      <c r="A1386" t="str">
        <f>VLOOKUP(Q1386,'Data validation'!$K$2:$L$50,2,FALSE)</f>
        <v>TO</v>
      </c>
      <c r="B1386">
        <f t="shared" si="537"/>
        <v>0</v>
      </c>
      <c r="C1386">
        <f t="shared" si="538"/>
        <v>0</v>
      </c>
      <c r="D1386">
        <f t="shared" si="539"/>
        <v>5</v>
      </c>
      <c r="E1386">
        <v>8691</v>
      </c>
      <c r="F1386" t="s">
        <v>8541</v>
      </c>
      <c r="G1386" t="s">
        <v>459</v>
      </c>
      <c r="H1386" t="str">
        <f t="shared" si="540"/>
        <v>20</v>
      </c>
      <c r="I1386" t="str">
        <f t="shared" si="541"/>
        <v>Aug</v>
      </c>
      <c r="J1386" t="s">
        <v>523</v>
      </c>
      <c r="K1386" t="str">
        <f t="shared" si="542"/>
        <v>25</v>
      </c>
      <c r="L1386" t="str">
        <f t="shared" si="543"/>
        <v>Aug</v>
      </c>
      <c r="M1386">
        <v>5</v>
      </c>
      <c r="N1386">
        <f t="shared" si="544"/>
        <v>5</v>
      </c>
      <c r="O1386">
        <f t="shared" si="545"/>
        <v>0</v>
      </c>
      <c r="P1386">
        <f t="shared" si="546"/>
        <v>0</v>
      </c>
      <c r="Q1386" t="s">
        <v>56</v>
      </c>
      <c r="R1386" t="s">
        <v>63</v>
      </c>
      <c r="S1386">
        <v>3</v>
      </c>
      <c r="T1386">
        <v>1</v>
      </c>
      <c r="U1386" s="2">
        <f>SUMIFS(Novoton!L:L,Novoton!D:D,'Резервации 2026'!E1386)</f>
        <v>1810.9421135999999</v>
      </c>
      <c r="V1386" s="2">
        <f>+U1386/M1386</f>
        <v>362.18842271999995</v>
      </c>
      <c r="W1386" t="s">
        <v>227</v>
      </c>
      <c r="X1386" t="s">
        <v>1680</v>
      </c>
      <c r="Y1386" t="s">
        <v>1594</v>
      </c>
      <c r="Z1386" t="str">
        <f t="shared" si="548"/>
        <v>Nov</v>
      </c>
      <c r="AA1386" s="6">
        <f t="shared" si="557"/>
        <v>0</v>
      </c>
      <c r="AB1386" s="6">
        <f t="shared" si="557"/>
        <v>0</v>
      </c>
      <c r="AC1386" s="6">
        <f t="shared" si="557"/>
        <v>0</v>
      </c>
      <c r="AD1386" s="6">
        <f t="shared" si="557"/>
        <v>5</v>
      </c>
      <c r="AE1386" s="6">
        <f t="shared" si="557"/>
        <v>0</v>
      </c>
      <c r="AF1386" s="6">
        <f t="shared" si="549"/>
        <v>5</v>
      </c>
      <c r="AG1386" s="6">
        <f t="shared" si="550"/>
        <v>0</v>
      </c>
      <c r="AH1386" s="14" t="str">
        <f>LEFT(X1386,2)&amp;"."&amp;VLOOKUP(MID(X1386,4,3),'Data validation'!$A$1:$B$12,2,FALSE)&amp;".2025"</f>
        <v>21.11.2025</v>
      </c>
      <c r="AI1386">
        <f t="shared" si="551"/>
        <v>47</v>
      </c>
      <c r="AJ1386" t="str">
        <f>H1386&amp;"."&amp;VLOOKUP(I1386,'Data validation'!$A$1:$B$12,2,FALSE)&amp;".2026"</f>
        <v>20.08.2026</v>
      </c>
      <c r="AK1386">
        <f t="shared" si="552"/>
        <v>34</v>
      </c>
      <c r="AL1386" t="e">
        <f>VLOOKUP(E1386,[2]Sheet1!$A:$B,2,FALSE)</f>
        <v>#N/A</v>
      </c>
    </row>
    <row r="1387" spans="1:38" x14ac:dyDescent="0.25">
      <c r="A1387" t="str">
        <f>VLOOKUP(Q1387,'Data validation'!$K$2:$L$50,2,FALSE)</f>
        <v>TO</v>
      </c>
      <c r="B1387">
        <f t="shared" si="537"/>
        <v>0</v>
      </c>
      <c r="C1387">
        <f t="shared" si="538"/>
        <v>5</v>
      </c>
      <c r="D1387">
        <f t="shared" si="539"/>
        <v>0</v>
      </c>
      <c r="E1387">
        <v>8552</v>
      </c>
      <c r="F1387" t="s">
        <v>8542</v>
      </c>
      <c r="G1387" t="s">
        <v>238</v>
      </c>
      <c r="H1387" t="str">
        <f t="shared" si="540"/>
        <v>27</v>
      </c>
      <c r="I1387" t="str">
        <f t="shared" si="541"/>
        <v>Aug</v>
      </c>
      <c r="J1387" t="s">
        <v>213</v>
      </c>
      <c r="K1387" t="str">
        <f t="shared" si="542"/>
        <v>01</v>
      </c>
      <c r="L1387" t="str">
        <f t="shared" si="543"/>
        <v>Sep</v>
      </c>
      <c r="M1387">
        <v>5</v>
      </c>
      <c r="N1387">
        <f t="shared" si="544"/>
        <v>-26</v>
      </c>
      <c r="O1387">
        <f t="shared" si="545"/>
        <v>4</v>
      </c>
      <c r="P1387">
        <f t="shared" si="546"/>
        <v>0</v>
      </c>
      <c r="Q1387" t="s">
        <v>81</v>
      </c>
      <c r="R1387" t="s">
        <v>63</v>
      </c>
      <c r="S1387">
        <v>2</v>
      </c>
      <c r="T1387">
        <v>2</v>
      </c>
      <c r="U1387" s="2">
        <f>SUMIFS(SLR!L:L,SLR!D:D,'Резервации 2026'!E1387)</f>
        <v>1509.9594348999999</v>
      </c>
      <c r="V1387" s="2">
        <f t="shared" ref="V1387:V1388" si="559">+U1387/M1387</f>
        <v>301.99188698</v>
      </c>
      <c r="W1387" t="s">
        <v>262</v>
      </c>
      <c r="X1387" t="s">
        <v>1351</v>
      </c>
      <c r="Y1387" t="s">
        <v>1295</v>
      </c>
      <c r="Z1387" t="str">
        <f t="shared" si="548"/>
        <v>Nov</v>
      </c>
      <c r="AA1387" s="6">
        <f t="shared" si="557"/>
        <v>0</v>
      </c>
      <c r="AB1387" s="6">
        <f t="shared" si="557"/>
        <v>0</v>
      </c>
      <c r="AC1387" s="6">
        <f t="shared" si="557"/>
        <v>0</v>
      </c>
      <c r="AD1387" s="6">
        <f t="shared" si="557"/>
        <v>4</v>
      </c>
      <c r="AE1387" s="6">
        <f t="shared" si="557"/>
        <v>0</v>
      </c>
      <c r="AF1387" s="6">
        <f t="shared" si="549"/>
        <v>4</v>
      </c>
      <c r="AG1387" s="6">
        <f t="shared" si="550"/>
        <v>-1</v>
      </c>
      <c r="AH1387" s="14" t="str">
        <f>LEFT(X1387,2)&amp;"."&amp;VLOOKUP(MID(X1387,4,3),'Data validation'!$A$1:$B$12,2,FALSE)&amp;".2025"</f>
        <v>17.11.2025</v>
      </c>
      <c r="AI1387">
        <f t="shared" si="551"/>
        <v>47</v>
      </c>
      <c r="AJ1387" t="str">
        <f>H1387&amp;"."&amp;VLOOKUP(I1387,'Data validation'!$A$1:$B$12,2,FALSE)&amp;".2026"</f>
        <v>27.08.2026</v>
      </c>
      <c r="AK1387">
        <f t="shared" si="552"/>
        <v>35</v>
      </c>
      <c r="AL1387" t="e">
        <f>VLOOKUP(E1387,[2]Sheet1!$A:$B,2,FALSE)</f>
        <v>#N/A</v>
      </c>
    </row>
    <row r="1388" spans="1:38" x14ac:dyDescent="0.25">
      <c r="A1388" t="str">
        <f>VLOOKUP(Q1388,'Data validation'!$K$2:$L$50,2,FALSE)</f>
        <v>TO</v>
      </c>
      <c r="B1388">
        <f t="shared" si="537"/>
        <v>0</v>
      </c>
      <c r="C1388">
        <f t="shared" si="538"/>
        <v>6</v>
      </c>
      <c r="D1388">
        <f t="shared" si="539"/>
        <v>0</v>
      </c>
      <c r="E1388">
        <v>9282</v>
      </c>
      <c r="F1388" t="s">
        <v>8543</v>
      </c>
      <c r="G1388" t="s">
        <v>250</v>
      </c>
      <c r="H1388" t="str">
        <f t="shared" si="540"/>
        <v>31</v>
      </c>
      <c r="I1388" t="str">
        <f t="shared" si="541"/>
        <v>Aug</v>
      </c>
      <c r="J1388" t="s">
        <v>214</v>
      </c>
      <c r="K1388" t="str">
        <f t="shared" si="542"/>
        <v>06</v>
      </c>
      <c r="L1388" t="str">
        <f t="shared" si="543"/>
        <v>Sep</v>
      </c>
      <c r="M1388">
        <v>6</v>
      </c>
      <c r="N1388">
        <f t="shared" si="544"/>
        <v>-25</v>
      </c>
      <c r="O1388">
        <f t="shared" si="545"/>
        <v>0</v>
      </c>
      <c r="P1388">
        <f t="shared" si="546"/>
        <v>5</v>
      </c>
      <c r="Q1388" t="s">
        <v>81</v>
      </c>
      <c r="R1388" t="s">
        <v>25</v>
      </c>
      <c r="S1388">
        <v>2</v>
      </c>
      <c r="T1388">
        <v>1</v>
      </c>
      <c r="U1388" s="2">
        <f>SUMIFS(SLR!L:L,SLR!D:D,'Резервации 2026'!E1388)</f>
        <v>1441.5249431999998</v>
      </c>
      <c r="V1388" s="2">
        <f t="shared" si="559"/>
        <v>240.25415719999998</v>
      </c>
      <c r="W1388" t="s">
        <v>262</v>
      </c>
      <c r="X1388" t="s">
        <v>3824</v>
      </c>
      <c r="Y1388" t="s">
        <v>3819</v>
      </c>
      <c r="Z1388" t="str">
        <f t="shared" si="548"/>
        <v>Dec</v>
      </c>
      <c r="AA1388" s="6">
        <f t="shared" si="557"/>
        <v>0</v>
      </c>
      <c r="AB1388" s="6">
        <f t="shared" si="557"/>
        <v>0</v>
      </c>
      <c r="AC1388" s="6">
        <f t="shared" si="557"/>
        <v>0</v>
      </c>
      <c r="AD1388" s="6">
        <f t="shared" si="557"/>
        <v>0</v>
      </c>
      <c r="AE1388" s="6">
        <f t="shared" si="557"/>
        <v>5</v>
      </c>
      <c r="AF1388" s="6">
        <f t="shared" si="549"/>
        <v>5</v>
      </c>
      <c r="AG1388" s="6">
        <f t="shared" si="550"/>
        <v>-1</v>
      </c>
      <c r="AH1388" s="14" t="str">
        <f>LEFT(X1388,2)&amp;"."&amp;VLOOKUP(MID(X1388,4,3),'Data validation'!$A$1:$B$12,2,FALSE)&amp;".2025"</f>
        <v>31.12.2025</v>
      </c>
      <c r="AI1388">
        <f t="shared" si="551"/>
        <v>53</v>
      </c>
      <c r="AJ1388" t="str">
        <f>H1388&amp;"."&amp;VLOOKUP(I1388,'Data validation'!$A$1:$B$12,2,FALSE)&amp;".2026"</f>
        <v>31.08.2026</v>
      </c>
      <c r="AK1388">
        <f t="shared" si="552"/>
        <v>36</v>
      </c>
      <c r="AL1388" t="e">
        <f>VLOOKUP(E1388,[2]Sheet1!$A:$B,2,FALSE)</f>
        <v>#N/A</v>
      </c>
    </row>
    <row r="1389" spans="1:38" x14ac:dyDescent="0.25">
      <c r="A1389" t="str">
        <f>VLOOKUP(Q1389,'Data validation'!$K$2:$L$50,2,FALSE)</f>
        <v>TO</v>
      </c>
      <c r="B1389">
        <f t="shared" si="537"/>
        <v>0</v>
      </c>
      <c r="C1389">
        <f t="shared" si="538"/>
        <v>6</v>
      </c>
      <c r="D1389">
        <f t="shared" si="539"/>
        <v>0</v>
      </c>
      <c r="E1389">
        <v>9073</v>
      </c>
      <c r="F1389" t="s">
        <v>8544</v>
      </c>
      <c r="G1389" t="s">
        <v>54</v>
      </c>
      <c r="H1389" t="str">
        <f t="shared" si="540"/>
        <v>30</v>
      </c>
      <c r="I1389" t="str">
        <f t="shared" si="541"/>
        <v>Aug</v>
      </c>
      <c r="J1389" t="s">
        <v>694</v>
      </c>
      <c r="K1389" t="str">
        <f t="shared" si="542"/>
        <v>05</v>
      </c>
      <c r="L1389" t="str">
        <f t="shared" si="543"/>
        <v>Sep</v>
      </c>
      <c r="M1389">
        <v>6</v>
      </c>
      <c r="N1389">
        <f t="shared" si="544"/>
        <v>-25</v>
      </c>
      <c r="O1389">
        <f t="shared" si="545"/>
        <v>1</v>
      </c>
      <c r="P1389">
        <f t="shared" si="546"/>
        <v>4</v>
      </c>
      <c r="Q1389" t="s">
        <v>162</v>
      </c>
      <c r="R1389" t="s">
        <v>17</v>
      </c>
      <c r="S1389">
        <v>2</v>
      </c>
      <c r="T1389">
        <v>1</v>
      </c>
      <c r="U1389" s="2">
        <f>SUMIFS(Magelan!L:L,Magelan!D:D,'Резервации 2026'!E1389)</f>
        <v>1404.2468234</v>
      </c>
      <c r="V1389" s="2">
        <f>+U1389/M1389</f>
        <v>234.04113723333333</v>
      </c>
      <c r="X1389" t="s">
        <v>3430</v>
      </c>
      <c r="Y1389" t="s">
        <v>3429</v>
      </c>
      <c r="Z1389" t="str">
        <f t="shared" si="548"/>
        <v>Dec</v>
      </c>
      <c r="AA1389" s="6">
        <f t="shared" si="557"/>
        <v>0</v>
      </c>
      <c r="AB1389" s="6">
        <f t="shared" si="557"/>
        <v>0</v>
      </c>
      <c r="AC1389" s="6">
        <f t="shared" si="557"/>
        <v>0</v>
      </c>
      <c r="AD1389" s="6">
        <f t="shared" si="557"/>
        <v>1</v>
      </c>
      <c r="AE1389" s="6">
        <f t="shared" si="557"/>
        <v>4</v>
      </c>
      <c r="AF1389" s="6">
        <f t="shared" si="549"/>
        <v>5</v>
      </c>
      <c r="AG1389" s="6">
        <f t="shared" si="550"/>
        <v>-1</v>
      </c>
      <c r="AH1389" s="14" t="str">
        <f>LEFT(X1389,2)&amp;"."&amp;VLOOKUP(MID(X1389,4,3),'Data validation'!$A$1:$B$12,2,FALSE)&amp;".2025"</f>
        <v>10.12.2025</v>
      </c>
      <c r="AI1389">
        <f t="shared" si="551"/>
        <v>50</v>
      </c>
      <c r="AJ1389" t="str">
        <f>H1389&amp;"."&amp;VLOOKUP(I1389,'Data validation'!$A$1:$B$12,2,FALSE)&amp;".2026"</f>
        <v>30.08.2026</v>
      </c>
      <c r="AK1389">
        <f t="shared" si="552"/>
        <v>36</v>
      </c>
      <c r="AL1389" t="e">
        <f>VLOOKUP(E1389,[2]Sheet1!$A:$B,2,FALSE)</f>
        <v>#N/A</v>
      </c>
    </row>
    <row r="1390" spans="1:38" x14ac:dyDescent="0.25">
      <c r="A1390" t="str">
        <f>VLOOKUP(Q1390,'Data validation'!$K$2:$L$50,2,FALSE)</f>
        <v>TO</v>
      </c>
      <c r="B1390">
        <f t="shared" si="537"/>
        <v>0</v>
      </c>
      <c r="C1390">
        <f t="shared" si="538"/>
        <v>0</v>
      </c>
      <c r="D1390">
        <f t="shared" si="539"/>
        <v>5</v>
      </c>
      <c r="E1390">
        <v>8698</v>
      </c>
      <c r="F1390" t="s">
        <v>8545</v>
      </c>
      <c r="G1390" t="s">
        <v>459</v>
      </c>
      <c r="H1390" t="str">
        <f t="shared" si="540"/>
        <v>20</v>
      </c>
      <c r="I1390" t="str">
        <f t="shared" si="541"/>
        <v>Aug</v>
      </c>
      <c r="J1390" t="s">
        <v>523</v>
      </c>
      <c r="K1390" t="str">
        <f t="shared" si="542"/>
        <v>25</v>
      </c>
      <c r="L1390" t="str">
        <f t="shared" si="543"/>
        <v>Aug</v>
      </c>
      <c r="M1390">
        <v>5</v>
      </c>
      <c r="N1390">
        <f t="shared" si="544"/>
        <v>5</v>
      </c>
      <c r="O1390">
        <f t="shared" si="545"/>
        <v>0</v>
      </c>
      <c r="P1390">
        <f t="shared" si="546"/>
        <v>0</v>
      </c>
      <c r="Q1390" t="s">
        <v>56</v>
      </c>
      <c r="R1390" t="s">
        <v>17</v>
      </c>
      <c r="S1390">
        <v>2</v>
      </c>
      <c r="T1390">
        <v>1</v>
      </c>
      <c r="U1390" s="2">
        <f>SUMIFS(Novoton!L:L,Novoton!D:D,'Резервации 2026'!E1390)</f>
        <v>1309.1152522</v>
      </c>
      <c r="V1390" s="2">
        <f>+U1390/M1390</f>
        <v>261.82305043999997</v>
      </c>
      <c r="W1390" t="s">
        <v>227</v>
      </c>
      <c r="X1390" t="s">
        <v>1698</v>
      </c>
      <c r="Y1390" t="s">
        <v>1594</v>
      </c>
      <c r="Z1390" t="str">
        <f t="shared" si="548"/>
        <v>Nov</v>
      </c>
      <c r="AA1390" s="6">
        <f t="shared" si="557"/>
        <v>0</v>
      </c>
      <c r="AB1390" s="6">
        <f t="shared" si="557"/>
        <v>0</v>
      </c>
      <c r="AC1390" s="6">
        <f t="shared" si="557"/>
        <v>0</v>
      </c>
      <c r="AD1390" s="6">
        <f t="shared" si="557"/>
        <v>5</v>
      </c>
      <c r="AE1390" s="6">
        <f t="shared" si="557"/>
        <v>0</v>
      </c>
      <c r="AF1390" s="6">
        <f t="shared" si="549"/>
        <v>5</v>
      </c>
      <c r="AG1390" s="6">
        <f t="shared" si="550"/>
        <v>0</v>
      </c>
      <c r="AH1390" s="14" t="str">
        <f>LEFT(X1390,2)&amp;"."&amp;VLOOKUP(MID(X1390,4,3),'Data validation'!$A$1:$B$12,2,FALSE)&amp;".2025"</f>
        <v>21.11.2025</v>
      </c>
      <c r="AI1390">
        <f t="shared" si="551"/>
        <v>47</v>
      </c>
      <c r="AJ1390" t="str">
        <f>H1390&amp;"."&amp;VLOOKUP(I1390,'Data validation'!$A$1:$B$12,2,FALSE)&amp;".2026"</f>
        <v>20.08.2026</v>
      </c>
      <c r="AK1390">
        <f t="shared" si="552"/>
        <v>34</v>
      </c>
      <c r="AL1390" t="e">
        <f>VLOOKUP(E1390,[2]Sheet1!$A:$B,2,FALSE)</f>
        <v>#N/A</v>
      </c>
    </row>
    <row r="1391" spans="1:38" x14ac:dyDescent="0.25">
      <c r="A1391" t="str">
        <f>VLOOKUP(Q1391,'Data validation'!$K$2:$L$50,2,FALSE)</f>
        <v>TO</v>
      </c>
      <c r="B1391">
        <f t="shared" si="537"/>
        <v>0</v>
      </c>
      <c r="C1391">
        <f t="shared" si="538"/>
        <v>0</v>
      </c>
      <c r="D1391">
        <f t="shared" si="539"/>
        <v>5</v>
      </c>
      <c r="E1391">
        <v>8668</v>
      </c>
      <c r="F1391" t="s">
        <v>8546</v>
      </c>
      <c r="G1391" t="s">
        <v>136</v>
      </c>
      <c r="H1391" t="str">
        <f t="shared" si="540"/>
        <v>06</v>
      </c>
      <c r="I1391" t="str">
        <f t="shared" si="541"/>
        <v>Aug</v>
      </c>
      <c r="J1391" t="s">
        <v>350</v>
      </c>
      <c r="K1391" t="str">
        <f t="shared" si="542"/>
        <v>11</v>
      </c>
      <c r="L1391" t="str">
        <f t="shared" si="543"/>
        <v>Aug</v>
      </c>
      <c r="M1391">
        <v>5</v>
      </c>
      <c r="N1391">
        <f t="shared" si="544"/>
        <v>5</v>
      </c>
      <c r="O1391">
        <f t="shared" si="545"/>
        <v>0</v>
      </c>
      <c r="P1391">
        <f t="shared" si="546"/>
        <v>0</v>
      </c>
      <c r="Q1391" t="s">
        <v>162</v>
      </c>
      <c r="R1391" t="s">
        <v>63</v>
      </c>
      <c r="S1391">
        <v>2</v>
      </c>
      <c r="T1391">
        <v>2</v>
      </c>
      <c r="U1391" s="2">
        <f>SUMIFS(Magelan!L:L,Magelan!D:D,'Резервации 2026'!E1391)</f>
        <v>1709.1020455</v>
      </c>
      <c r="V1391" s="2">
        <f>+U1391/M1391</f>
        <v>341.82040910000001</v>
      </c>
      <c r="X1391" t="s">
        <v>1634</v>
      </c>
      <c r="Y1391" t="s">
        <v>1594</v>
      </c>
      <c r="Z1391" t="str">
        <f t="shared" si="548"/>
        <v>Nov</v>
      </c>
      <c r="AA1391" s="6">
        <f t="shared" si="557"/>
        <v>0</v>
      </c>
      <c r="AB1391" s="6">
        <f t="shared" si="557"/>
        <v>0</v>
      </c>
      <c r="AC1391" s="6">
        <f t="shared" si="557"/>
        <v>0</v>
      </c>
      <c r="AD1391" s="6">
        <f t="shared" si="557"/>
        <v>5</v>
      </c>
      <c r="AE1391" s="6">
        <f t="shared" si="557"/>
        <v>0</v>
      </c>
      <c r="AF1391" s="6">
        <f t="shared" si="549"/>
        <v>5</v>
      </c>
      <c r="AG1391" s="6">
        <f t="shared" si="550"/>
        <v>0</v>
      </c>
      <c r="AH1391" s="14" t="str">
        <f>LEFT(X1391,2)&amp;"."&amp;VLOOKUP(MID(X1391,4,3),'Data validation'!$A$1:$B$12,2,FALSE)&amp;".2025"</f>
        <v>21.11.2025</v>
      </c>
      <c r="AI1391">
        <f t="shared" si="551"/>
        <v>47</v>
      </c>
      <c r="AJ1391" t="str">
        <f>H1391&amp;"."&amp;VLOOKUP(I1391,'Data validation'!$A$1:$B$12,2,FALSE)&amp;".2026"</f>
        <v>06.08.2026</v>
      </c>
      <c r="AK1391">
        <f t="shared" si="552"/>
        <v>32</v>
      </c>
      <c r="AL1391" t="e">
        <f>VLOOKUP(E1391,[2]Sheet1!$A:$B,2,FALSE)</f>
        <v>#N/A</v>
      </c>
    </row>
    <row r="1392" spans="1:38" x14ac:dyDescent="0.25">
      <c r="A1392" t="str">
        <f>VLOOKUP(Q1392,'Data validation'!$K$2:$L$50,2,FALSE)</f>
        <v>TOPOLA SKIES</v>
      </c>
      <c r="B1392">
        <f t="shared" si="537"/>
        <v>0</v>
      </c>
      <c r="C1392">
        <f t="shared" si="538"/>
        <v>0</v>
      </c>
      <c r="D1392">
        <f t="shared" si="539"/>
        <v>5</v>
      </c>
      <c r="E1392">
        <v>8509</v>
      </c>
      <c r="F1392" t="s">
        <v>8547</v>
      </c>
      <c r="G1392" t="s">
        <v>326</v>
      </c>
      <c r="H1392" t="str">
        <f t="shared" si="540"/>
        <v>10</v>
      </c>
      <c r="I1392" t="str">
        <f t="shared" si="541"/>
        <v>Aug</v>
      </c>
      <c r="J1392" t="s">
        <v>90</v>
      </c>
      <c r="K1392" t="str">
        <f t="shared" si="542"/>
        <v>15</v>
      </c>
      <c r="L1392" t="str">
        <f t="shared" si="543"/>
        <v>Aug</v>
      </c>
      <c r="M1392">
        <v>5</v>
      </c>
      <c r="N1392">
        <f t="shared" si="544"/>
        <v>5</v>
      </c>
      <c r="O1392">
        <f t="shared" si="545"/>
        <v>0</v>
      </c>
      <c r="P1392">
        <f t="shared" si="546"/>
        <v>0</v>
      </c>
      <c r="Q1392" t="s">
        <v>35</v>
      </c>
      <c r="R1392" t="s">
        <v>17</v>
      </c>
      <c r="S1392">
        <v>2</v>
      </c>
      <c r="U1392" s="2">
        <v>1737.8177568807339</v>
      </c>
      <c r="V1392" s="2">
        <v>347.56355137614673</v>
      </c>
      <c r="X1392" t="s">
        <v>1239</v>
      </c>
      <c r="Y1392" t="s">
        <v>1233</v>
      </c>
      <c r="Z1392" t="str">
        <f t="shared" si="548"/>
        <v>Nov</v>
      </c>
      <c r="AA1392" s="6">
        <f t="shared" si="557"/>
        <v>0</v>
      </c>
      <c r="AB1392" s="6">
        <f t="shared" si="557"/>
        <v>0</v>
      </c>
      <c r="AC1392" s="6">
        <f t="shared" si="557"/>
        <v>0</v>
      </c>
      <c r="AD1392" s="6">
        <f t="shared" si="557"/>
        <v>5</v>
      </c>
      <c r="AE1392" s="6">
        <f t="shared" si="557"/>
        <v>0</v>
      </c>
      <c r="AF1392" s="6">
        <f t="shared" si="549"/>
        <v>5</v>
      </c>
      <c r="AG1392" s="6">
        <f t="shared" si="550"/>
        <v>0</v>
      </c>
      <c r="AH1392" s="14" t="str">
        <f>LEFT(X1392,2)&amp;"."&amp;VLOOKUP(MID(X1392,4,3),'Data validation'!$A$1:$B$12,2,FALSE)&amp;".2025"</f>
        <v>15.11.2025</v>
      </c>
      <c r="AI1392">
        <f t="shared" si="551"/>
        <v>46</v>
      </c>
      <c r="AJ1392" t="str">
        <f>H1392&amp;"."&amp;VLOOKUP(I1392,'Data validation'!$A$1:$B$12,2,FALSE)&amp;".2026"</f>
        <v>10.08.2026</v>
      </c>
      <c r="AK1392">
        <f t="shared" si="552"/>
        <v>33</v>
      </c>
      <c r="AL1392" t="e">
        <f>VLOOKUP(E1392,[2]Sheet1!$A:$B,2,FALSE)</f>
        <v>#N/A</v>
      </c>
    </row>
    <row r="1393" spans="1:38" x14ac:dyDescent="0.25">
      <c r="A1393" t="str">
        <f>VLOOKUP(Q1393,'Data validation'!$K$2:$L$50,2,FALSE)</f>
        <v>TO</v>
      </c>
      <c r="B1393">
        <f t="shared" si="537"/>
        <v>0</v>
      </c>
      <c r="C1393">
        <f t="shared" si="538"/>
        <v>0</v>
      </c>
      <c r="D1393">
        <f t="shared" si="539"/>
        <v>5</v>
      </c>
      <c r="E1393">
        <v>8460</v>
      </c>
      <c r="F1393" t="s">
        <v>8548</v>
      </c>
      <c r="G1393" t="s">
        <v>259</v>
      </c>
      <c r="H1393" t="str">
        <f t="shared" si="540"/>
        <v>08</v>
      </c>
      <c r="I1393" t="str">
        <f t="shared" si="541"/>
        <v>Aug</v>
      </c>
      <c r="J1393" t="s">
        <v>475</v>
      </c>
      <c r="K1393" t="str">
        <f t="shared" si="542"/>
        <v>13</v>
      </c>
      <c r="L1393" t="str">
        <f t="shared" si="543"/>
        <v>Aug</v>
      </c>
      <c r="M1393">
        <v>5</v>
      </c>
      <c r="N1393">
        <f t="shared" si="544"/>
        <v>5</v>
      </c>
      <c r="O1393">
        <f t="shared" si="545"/>
        <v>0</v>
      </c>
      <c r="P1393">
        <f t="shared" si="546"/>
        <v>0</v>
      </c>
      <c r="Q1393" t="s">
        <v>56</v>
      </c>
      <c r="R1393" t="s">
        <v>25</v>
      </c>
      <c r="S1393">
        <v>2</v>
      </c>
      <c r="T1393">
        <v>2</v>
      </c>
      <c r="U1393" s="2">
        <f>SUMIFS(Novoton!L:L,Novoton!D:D,'Резервации 2026'!E1393)</f>
        <v>1735.9947079999999</v>
      </c>
      <c r="V1393" s="2">
        <f>+U1393/M1393</f>
        <v>347.19894160000001</v>
      </c>
      <c r="W1393" t="s">
        <v>227</v>
      </c>
      <c r="X1393" t="s">
        <v>1112</v>
      </c>
      <c r="Y1393" t="s">
        <v>1051</v>
      </c>
      <c r="Z1393" t="str">
        <f t="shared" si="548"/>
        <v>Nov</v>
      </c>
      <c r="AA1393" s="6">
        <f t="shared" si="557"/>
        <v>0</v>
      </c>
      <c r="AB1393" s="6">
        <f t="shared" si="557"/>
        <v>0</v>
      </c>
      <c r="AC1393" s="6">
        <f t="shared" si="557"/>
        <v>0</v>
      </c>
      <c r="AD1393" s="6">
        <f t="shared" si="557"/>
        <v>5</v>
      </c>
      <c r="AE1393" s="6">
        <f t="shared" si="557"/>
        <v>0</v>
      </c>
      <c r="AF1393" s="6">
        <f t="shared" si="549"/>
        <v>5</v>
      </c>
      <c r="AG1393" s="6">
        <f t="shared" si="550"/>
        <v>0</v>
      </c>
      <c r="AH1393" s="14" t="str">
        <f>LEFT(X1393,2)&amp;"."&amp;VLOOKUP(MID(X1393,4,3),'Data validation'!$A$1:$B$12,2,FALSE)&amp;".2025"</f>
        <v>13.11.2025</v>
      </c>
      <c r="AI1393">
        <f t="shared" si="551"/>
        <v>46</v>
      </c>
      <c r="AJ1393" t="str">
        <f>H1393&amp;"."&amp;VLOOKUP(I1393,'Data validation'!$A$1:$B$12,2,FALSE)&amp;".2026"</f>
        <v>08.08.2026</v>
      </c>
      <c r="AK1393">
        <f t="shared" si="552"/>
        <v>32</v>
      </c>
      <c r="AL1393" t="e">
        <f>VLOOKUP(E1393,[2]Sheet1!$A:$B,2,FALSE)</f>
        <v>#N/A</v>
      </c>
    </row>
    <row r="1394" spans="1:38" x14ac:dyDescent="0.25">
      <c r="A1394" t="str">
        <f>VLOOKUP(Q1394,'Data validation'!$K$2:$L$50,2,FALSE)</f>
        <v>TOPOLA SKIES</v>
      </c>
      <c r="B1394">
        <f t="shared" si="537"/>
        <v>0</v>
      </c>
      <c r="C1394">
        <f t="shared" si="538"/>
        <v>0</v>
      </c>
      <c r="D1394">
        <f t="shared" si="539"/>
        <v>5</v>
      </c>
      <c r="E1394">
        <v>9085</v>
      </c>
      <c r="F1394" t="s">
        <v>8549</v>
      </c>
      <c r="G1394" t="s">
        <v>326</v>
      </c>
      <c r="H1394" t="str">
        <f t="shared" si="540"/>
        <v>10</v>
      </c>
      <c r="I1394" t="str">
        <f t="shared" si="541"/>
        <v>Aug</v>
      </c>
      <c r="J1394" t="s">
        <v>90</v>
      </c>
      <c r="K1394" t="str">
        <f t="shared" si="542"/>
        <v>15</v>
      </c>
      <c r="L1394" t="str">
        <f t="shared" si="543"/>
        <v>Aug</v>
      </c>
      <c r="M1394">
        <v>5</v>
      </c>
      <c r="N1394">
        <f t="shared" si="544"/>
        <v>5</v>
      </c>
      <c r="O1394">
        <f t="shared" si="545"/>
        <v>0</v>
      </c>
      <c r="P1394">
        <f t="shared" si="546"/>
        <v>0</v>
      </c>
      <c r="Q1394" t="s">
        <v>35</v>
      </c>
      <c r="R1394" t="s">
        <v>48</v>
      </c>
      <c r="S1394">
        <v>2</v>
      </c>
      <c r="T1394">
        <v>2</v>
      </c>
      <c r="U1394" s="2">
        <v>2522.1235302752289</v>
      </c>
      <c r="V1394" s="2">
        <v>504.42470605504582</v>
      </c>
      <c r="X1394" t="s">
        <v>3440</v>
      </c>
      <c r="Y1394" t="s">
        <v>3432</v>
      </c>
      <c r="Z1394" t="str">
        <f t="shared" si="548"/>
        <v>Dec</v>
      </c>
      <c r="AA1394" s="6">
        <f t="shared" si="557"/>
        <v>0</v>
      </c>
      <c r="AB1394" s="6">
        <f t="shared" si="557"/>
        <v>0</v>
      </c>
      <c r="AC1394" s="6">
        <f t="shared" si="557"/>
        <v>0</v>
      </c>
      <c r="AD1394" s="6">
        <f t="shared" si="557"/>
        <v>5</v>
      </c>
      <c r="AE1394" s="6">
        <f t="shared" si="557"/>
        <v>0</v>
      </c>
      <c r="AF1394" s="6">
        <f t="shared" si="549"/>
        <v>5</v>
      </c>
      <c r="AG1394" s="6">
        <f t="shared" si="550"/>
        <v>0</v>
      </c>
      <c r="AH1394" s="14" t="str">
        <f>LEFT(X1394,2)&amp;"."&amp;VLOOKUP(MID(X1394,4,3),'Data validation'!$A$1:$B$12,2,FALSE)&amp;".2025"</f>
        <v>11.12.2025</v>
      </c>
      <c r="AI1394">
        <f t="shared" si="551"/>
        <v>50</v>
      </c>
      <c r="AJ1394" t="str">
        <f>H1394&amp;"."&amp;VLOOKUP(I1394,'Data validation'!$A$1:$B$12,2,FALSE)&amp;".2026"</f>
        <v>10.08.2026</v>
      </c>
      <c r="AK1394">
        <f t="shared" si="552"/>
        <v>33</v>
      </c>
      <c r="AL1394" t="e">
        <f>VLOOKUP(E1394,[2]Sheet1!$A:$B,2,FALSE)</f>
        <v>#N/A</v>
      </c>
    </row>
    <row r="1395" spans="1:38" x14ac:dyDescent="0.25">
      <c r="A1395" t="str">
        <f>VLOOKUP(Q1395,'Data validation'!$K$2:$L$50,2,FALSE)</f>
        <v>TO</v>
      </c>
      <c r="B1395">
        <f t="shared" si="537"/>
        <v>0</v>
      </c>
      <c r="C1395">
        <f t="shared" si="538"/>
        <v>0</v>
      </c>
      <c r="D1395">
        <f t="shared" si="539"/>
        <v>5</v>
      </c>
      <c r="E1395">
        <v>9378</v>
      </c>
      <c r="F1395" t="s">
        <v>8550</v>
      </c>
      <c r="G1395" t="s">
        <v>340</v>
      </c>
      <c r="H1395" t="str">
        <f t="shared" si="540"/>
        <v>03</v>
      </c>
      <c r="I1395" t="str">
        <f t="shared" si="541"/>
        <v>Aug</v>
      </c>
      <c r="J1395" t="s">
        <v>259</v>
      </c>
      <c r="K1395" t="str">
        <f t="shared" si="542"/>
        <v>08</v>
      </c>
      <c r="L1395" t="str">
        <f t="shared" si="543"/>
        <v>Aug</v>
      </c>
      <c r="M1395">
        <v>5</v>
      </c>
      <c r="N1395">
        <f t="shared" si="544"/>
        <v>5</v>
      </c>
      <c r="O1395">
        <f t="shared" si="545"/>
        <v>0</v>
      </c>
      <c r="P1395">
        <f t="shared" si="546"/>
        <v>0</v>
      </c>
      <c r="Q1395" t="s">
        <v>162</v>
      </c>
      <c r="R1395" t="s">
        <v>20</v>
      </c>
      <c r="S1395">
        <v>2</v>
      </c>
      <c r="T1395">
        <v>1</v>
      </c>
      <c r="U1395" s="2">
        <f>SUMIFS(Magelan!L:L,Magelan!D:D,'Резервации 2026'!E1395)</f>
        <v>1595.1749480000001</v>
      </c>
      <c r="V1395" s="2">
        <f>+U1395/M1395</f>
        <v>319.03498960000002</v>
      </c>
      <c r="W1395" t="s">
        <v>262</v>
      </c>
      <c r="X1395" t="s">
        <v>4248</v>
      </c>
      <c r="Y1395" t="s">
        <v>4249</v>
      </c>
      <c r="Z1395" t="str">
        <f t="shared" si="548"/>
        <v>Jan</v>
      </c>
      <c r="AA1395" s="6">
        <f t="shared" si="557"/>
        <v>0</v>
      </c>
      <c r="AB1395" s="6">
        <f t="shared" si="557"/>
        <v>0</v>
      </c>
      <c r="AC1395" s="6">
        <f t="shared" si="557"/>
        <v>0</v>
      </c>
      <c r="AD1395" s="6">
        <f t="shared" si="557"/>
        <v>5</v>
      </c>
      <c r="AE1395" s="6">
        <f t="shared" si="557"/>
        <v>0</v>
      </c>
      <c r="AF1395" s="6">
        <f t="shared" si="549"/>
        <v>5</v>
      </c>
      <c r="AG1395" s="6">
        <f t="shared" si="550"/>
        <v>0</v>
      </c>
      <c r="AH1395" s="14" t="str">
        <f>LEFT(X1395,2)&amp;"."&amp;VLOOKUP(MID(X1395,4,3),'Data validation'!$A$1:$B$12,2,FALSE)&amp;".2025"</f>
        <v>07.01.2025</v>
      </c>
      <c r="AI1395">
        <f t="shared" si="551"/>
        <v>2</v>
      </c>
      <c r="AJ1395" t="str">
        <f>H1395&amp;"."&amp;VLOOKUP(I1395,'Data validation'!$A$1:$B$12,2,FALSE)&amp;".2026"</f>
        <v>03.08.2026</v>
      </c>
      <c r="AK1395">
        <f t="shared" si="552"/>
        <v>32</v>
      </c>
      <c r="AL1395" t="e">
        <f>VLOOKUP(E1395,[2]Sheet1!$A:$B,2,FALSE)</f>
        <v>#N/A</v>
      </c>
    </row>
    <row r="1396" spans="1:38" x14ac:dyDescent="0.25">
      <c r="A1396" t="str">
        <f>VLOOKUP(Q1396,'Data validation'!$K$2:$L$50,2,FALSE)</f>
        <v>TOPOLA SKIES</v>
      </c>
      <c r="B1396">
        <f t="shared" si="537"/>
        <v>0</v>
      </c>
      <c r="C1396">
        <f t="shared" si="538"/>
        <v>5</v>
      </c>
      <c r="D1396">
        <f t="shared" si="539"/>
        <v>0</v>
      </c>
      <c r="E1396">
        <v>9275</v>
      </c>
      <c r="F1396" t="s">
        <v>8551</v>
      </c>
      <c r="G1396" t="s">
        <v>523</v>
      </c>
      <c r="H1396" t="str">
        <f t="shared" si="540"/>
        <v>25</v>
      </c>
      <c r="I1396" t="str">
        <f t="shared" si="541"/>
        <v>Aug</v>
      </c>
      <c r="J1396" t="s">
        <v>54</v>
      </c>
      <c r="K1396" t="str">
        <f t="shared" si="542"/>
        <v>30</v>
      </c>
      <c r="L1396" t="str">
        <f t="shared" si="543"/>
        <v>Aug</v>
      </c>
      <c r="M1396">
        <v>5</v>
      </c>
      <c r="N1396">
        <f t="shared" si="544"/>
        <v>5</v>
      </c>
      <c r="O1396">
        <f t="shared" si="545"/>
        <v>0</v>
      </c>
      <c r="P1396">
        <f t="shared" si="546"/>
        <v>0</v>
      </c>
      <c r="Q1396" t="s">
        <v>35</v>
      </c>
      <c r="R1396" t="s">
        <v>63</v>
      </c>
      <c r="S1396">
        <v>2</v>
      </c>
      <c r="T1396">
        <v>2</v>
      </c>
      <c r="U1396" s="2">
        <v>2011.9031077981651</v>
      </c>
      <c r="V1396" s="2">
        <v>402.38062155963297</v>
      </c>
      <c r="X1396" t="s">
        <v>3815</v>
      </c>
      <c r="Y1396" t="s">
        <v>3766</v>
      </c>
      <c r="Z1396" t="str">
        <f t="shared" si="548"/>
        <v>Dec</v>
      </c>
      <c r="AA1396" s="6">
        <f t="shared" si="557"/>
        <v>0</v>
      </c>
      <c r="AB1396" s="6">
        <f t="shared" si="557"/>
        <v>0</v>
      </c>
      <c r="AC1396" s="6">
        <f t="shared" si="557"/>
        <v>0</v>
      </c>
      <c r="AD1396" s="6">
        <f t="shared" si="557"/>
        <v>5</v>
      </c>
      <c r="AE1396" s="6">
        <f t="shared" si="557"/>
        <v>0</v>
      </c>
      <c r="AF1396" s="6">
        <f t="shared" si="549"/>
        <v>5</v>
      </c>
      <c r="AG1396" s="6">
        <f t="shared" si="550"/>
        <v>0</v>
      </c>
      <c r="AH1396" s="14" t="str">
        <f>LEFT(X1396,2)&amp;"."&amp;VLOOKUP(MID(X1396,4,3),'Data validation'!$A$1:$B$12,2,FALSE)&amp;".2025"</f>
        <v>30.12.2025</v>
      </c>
      <c r="AI1396">
        <f t="shared" si="551"/>
        <v>53</v>
      </c>
      <c r="AJ1396" t="str">
        <f>H1396&amp;"."&amp;VLOOKUP(I1396,'Data validation'!$A$1:$B$12,2,FALSE)&amp;".2026"</f>
        <v>25.08.2026</v>
      </c>
      <c r="AK1396">
        <f t="shared" si="552"/>
        <v>35</v>
      </c>
      <c r="AL1396" t="e">
        <f>VLOOKUP(E1396,[2]Sheet1!$A:$B,2,FALSE)</f>
        <v>#N/A</v>
      </c>
    </row>
    <row r="1397" spans="1:38" x14ac:dyDescent="0.25">
      <c r="A1397" t="str">
        <f>VLOOKUP(Q1397,'Data validation'!$K$2:$L$50,2,FALSE)</f>
        <v>TO</v>
      </c>
      <c r="B1397">
        <f t="shared" si="537"/>
        <v>0</v>
      </c>
      <c r="C1397">
        <f t="shared" si="538"/>
        <v>0</v>
      </c>
      <c r="D1397">
        <f t="shared" si="539"/>
        <v>5</v>
      </c>
      <c r="E1397">
        <v>9283</v>
      </c>
      <c r="F1397" t="s">
        <v>8552</v>
      </c>
      <c r="G1397" t="s">
        <v>60</v>
      </c>
      <c r="H1397" t="str">
        <f t="shared" si="540"/>
        <v>17</v>
      </c>
      <c r="I1397" t="str">
        <f t="shared" si="541"/>
        <v>Aug</v>
      </c>
      <c r="J1397" t="s">
        <v>91</v>
      </c>
      <c r="K1397" t="str">
        <f t="shared" si="542"/>
        <v>22</v>
      </c>
      <c r="L1397" t="str">
        <f t="shared" si="543"/>
        <v>Aug</v>
      </c>
      <c r="M1397">
        <v>5</v>
      </c>
      <c r="N1397">
        <f t="shared" si="544"/>
        <v>5</v>
      </c>
      <c r="O1397">
        <f t="shared" si="545"/>
        <v>0</v>
      </c>
      <c r="P1397">
        <f t="shared" si="546"/>
        <v>0</v>
      </c>
      <c r="Q1397" t="s">
        <v>81</v>
      </c>
      <c r="R1397" t="s">
        <v>63</v>
      </c>
      <c r="S1397">
        <v>2</v>
      </c>
      <c r="T1397">
        <v>1</v>
      </c>
      <c r="U1397" s="2">
        <f>SUMIFS(SLR!L:L,SLR!D:D,'Резервации 2026'!E1397)</f>
        <v>1481.1500589999998</v>
      </c>
      <c r="V1397" s="2">
        <f>+U1397/M1397</f>
        <v>296.23001179999994</v>
      </c>
      <c r="W1397" t="s">
        <v>262</v>
      </c>
      <c r="X1397" t="s">
        <v>3826</v>
      </c>
      <c r="Y1397" t="s">
        <v>3766</v>
      </c>
      <c r="Z1397" t="str">
        <f t="shared" si="548"/>
        <v>Dec</v>
      </c>
      <c r="AA1397" s="6">
        <f t="shared" si="557"/>
        <v>0</v>
      </c>
      <c r="AB1397" s="6">
        <f t="shared" si="557"/>
        <v>0</v>
      </c>
      <c r="AC1397" s="6">
        <f t="shared" si="557"/>
        <v>0</v>
      </c>
      <c r="AD1397" s="6">
        <f t="shared" si="557"/>
        <v>5</v>
      </c>
      <c r="AE1397" s="6">
        <f t="shared" si="557"/>
        <v>0</v>
      </c>
      <c r="AF1397" s="6">
        <f t="shared" si="549"/>
        <v>5</v>
      </c>
      <c r="AG1397" s="6">
        <f t="shared" si="550"/>
        <v>0</v>
      </c>
      <c r="AH1397" s="14" t="str">
        <f>LEFT(X1397,2)&amp;"."&amp;VLOOKUP(MID(X1397,4,3),'Data validation'!$A$1:$B$12,2,FALSE)&amp;".2025"</f>
        <v>31.12.2025</v>
      </c>
      <c r="AI1397">
        <f t="shared" si="551"/>
        <v>53</v>
      </c>
      <c r="AJ1397" t="str">
        <f>H1397&amp;"."&amp;VLOOKUP(I1397,'Data validation'!$A$1:$B$12,2,FALSE)&amp;".2026"</f>
        <v>17.08.2026</v>
      </c>
      <c r="AK1397">
        <f t="shared" si="552"/>
        <v>34</v>
      </c>
      <c r="AL1397" t="e">
        <f>VLOOKUP(E1397,[2]Sheet1!$A:$B,2,FALSE)</f>
        <v>#N/A</v>
      </c>
    </row>
    <row r="1398" spans="1:38" x14ac:dyDescent="0.25">
      <c r="A1398" t="str">
        <f>VLOOKUP(Q1398,'Data validation'!$K$2:$L$50,2,FALSE)</f>
        <v>TOPOLA SKIES</v>
      </c>
      <c r="B1398">
        <f t="shared" si="537"/>
        <v>0</v>
      </c>
      <c r="C1398">
        <f t="shared" si="538"/>
        <v>0</v>
      </c>
      <c r="D1398">
        <f t="shared" si="539"/>
        <v>5</v>
      </c>
      <c r="E1398">
        <v>8510</v>
      </c>
      <c r="F1398" t="s">
        <v>8547</v>
      </c>
      <c r="G1398" t="s">
        <v>326</v>
      </c>
      <c r="H1398" t="str">
        <f t="shared" si="540"/>
        <v>10</v>
      </c>
      <c r="I1398" t="str">
        <f t="shared" si="541"/>
        <v>Aug</v>
      </c>
      <c r="J1398" t="s">
        <v>90</v>
      </c>
      <c r="K1398" t="str">
        <f t="shared" si="542"/>
        <v>15</v>
      </c>
      <c r="L1398" t="str">
        <f t="shared" si="543"/>
        <v>Aug</v>
      </c>
      <c r="M1398">
        <v>5</v>
      </c>
      <c r="N1398">
        <f t="shared" si="544"/>
        <v>5</v>
      </c>
      <c r="O1398">
        <f t="shared" si="545"/>
        <v>0</v>
      </c>
      <c r="P1398">
        <f t="shared" si="546"/>
        <v>0</v>
      </c>
      <c r="Q1398" t="s">
        <v>35</v>
      </c>
      <c r="R1398" t="s">
        <v>17</v>
      </c>
      <c r="S1398">
        <v>2</v>
      </c>
      <c r="T1398">
        <v>1</v>
      </c>
      <c r="U1398" s="2">
        <v>1737.8177568807339</v>
      </c>
      <c r="V1398" s="2">
        <v>347.56355137614673</v>
      </c>
      <c r="X1398" t="s">
        <v>1239</v>
      </c>
      <c r="Y1398" t="s">
        <v>1233</v>
      </c>
      <c r="Z1398" t="str">
        <f t="shared" si="548"/>
        <v>Nov</v>
      </c>
      <c r="AA1398" s="6">
        <f t="shared" si="557"/>
        <v>0</v>
      </c>
      <c r="AB1398" s="6">
        <f t="shared" si="557"/>
        <v>0</v>
      </c>
      <c r="AC1398" s="6">
        <f t="shared" si="557"/>
        <v>0</v>
      </c>
      <c r="AD1398" s="6">
        <f t="shared" si="557"/>
        <v>5</v>
      </c>
      <c r="AE1398" s="6">
        <f t="shared" si="557"/>
        <v>0</v>
      </c>
      <c r="AF1398" s="6">
        <f t="shared" si="549"/>
        <v>5</v>
      </c>
      <c r="AG1398" s="6">
        <f t="shared" si="550"/>
        <v>0</v>
      </c>
      <c r="AH1398" s="14" t="str">
        <f>LEFT(X1398,2)&amp;"."&amp;VLOOKUP(MID(X1398,4,3),'Data validation'!$A$1:$B$12,2,FALSE)&amp;".2025"</f>
        <v>15.11.2025</v>
      </c>
      <c r="AI1398">
        <f t="shared" si="551"/>
        <v>46</v>
      </c>
      <c r="AJ1398" t="str">
        <f>H1398&amp;"."&amp;VLOOKUP(I1398,'Data validation'!$A$1:$B$12,2,FALSE)&amp;".2026"</f>
        <v>10.08.2026</v>
      </c>
      <c r="AK1398">
        <f t="shared" si="552"/>
        <v>33</v>
      </c>
      <c r="AL1398" t="e">
        <f>VLOOKUP(E1398,[2]Sheet1!$A:$B,2,FALSE)</f>
        <v>#N/A</v>
      </c>
    </row>
    <row r="1399" spans="1:38" x14ac:dyDescent="0.25">
      <c r="A1399" t="str">
        <f>VLOOKUP(Q1399,'Data validation'!$K$2:$L$50,2,FALSE)</f>
        <v>TO</v>
      </c>
      <c r="B1399">
        <f t="shared" si="537"/>
        <v>0</v>
      </c>
      <c r="C1399">
        <f t="shared" si="538"/>
        <v>0</v>
      </c>
      <c r="D1399">
        <f t="shared" si="539"/>
        <v>7</v>
      </c>
      <c r="E1399">
        <v>8137</v>
      </c>
      <c r="F1399" t="s">
        <v>8553</v>
      </c>
      <c r="G1399" t="s">
        <v>259</v>
      </c>
      <c r="H1399" t="str">
        <f t="shared" si="540"/>
        <v>08</v>
      </c>
      <c r="I1399" t="str">
        <f t="shared" si="541"/>
        <v>Aug</v>
      </c>
      <c r="J1399" t="s">
        <v>90</v>
      </c>
      <c r="K1399" t="str">
        <f t="shared" si="542"/>
        <v>15</v>
      </c>
      <c r="L1399" t="str">
        <f t="shared" si="543"/>
        <v>Aug</v>
      </c>
      <c r="M1399">
        <v>7</v>
      </c>
      <c r="N1399">
        <f t="shared" si="544"/>
        <v>7</v>
      </c>
      <c r="O1399">
        <f t="shared" si="545"/>
        <v>0</v>
      </c>
      <c r="P1399">
        <f t="shared" si="546"/>
        <v>0</v>
      </c>
      <c r="Q1399" t="s">
        <v>56</v>
      </c>
      <c r="R1399" t="s">
        <v>17</v>
      </c>
      <c r="S1399">
        <v>2</v>
      </c>
      <c r="T1399">
        <v>1</v>
      </c>
      <c r="U1399" s="2">
        <f>SUMIFS(Novoton!L:L,Novoton!D:D,'Резервации 2026'!E1399)</f>
        <v>1868.9324731000002</v>
      </c>
      <c r="V1399" s="2">
        <f>+U1399/M1399</f>
        <v>266.99035330000004</v>
      </c>
      <c r="X1399" t="s">
        <v>321</v>
      </c>
      <c r="Y1399" t="s">
        <v>301</v>
      </c>
      <c r="Z1399" t="str">
        <f t="shared" si="548"/>
        <v>Nov</v>
      </c>
      <c r="AA1399" s="6">
        <f t="shared" si="557"/>
        <v>0</v>
      </c>
      <c r="AB1399" s="6">
        <f t="shared" si="557"/>
        <v>0</v>
      </c>
      <c r="AC1399" s="6">
        <f t="shared" si="557"/>
        <v>0</v>
      </c>
      <c r="AD1399" s="6">
        <f t="shared" si="557"/>
        <v>7</v>
      </c>
      <c r="AE1399" s="6">
        <f t="shared" si="557"/>
        <v>0</v>
      </c>
      <c r="AF1399" s="6">
        <f t="shared" si="549"/>
        <v>7</v>
      </c>
      <c r="AG1399" s="6">
        <f t="shared" si="550"/>
        <v>0</v>
      </c>
      <c r="AH1399" s="14" t="str">
        <f>LEFT(X1399,2)&amp;"."&amp;VLOOKUP(MID(X1399,4,3),'Data validation'!$A$1:$B$12,2,FALSE)&amp;".2025"</f>
        <v>06.11.2025</v>
      </c>
      <c r="AI1399">
        <f t="shared" si="551"/>
        <v>45</v>
      </c>
      <c r="AJ1399" t="str">
        <f>H1399&amp;"."&amp;VLOOKUP(I1399,'Data validation'!$A$1:$B$12,2,FALSE)&amp;".2026"</f>
        <v>08.08.2026</v>
      </c>
      <c r="AK1399">
        <f t="shared" si="552"/>
        <v>32</v>
      </c>
      <c r="AL1399" t="e">
        <f>VLOOKUP(E1399,[2]Sheet1!$A:$B,2,FALSE)</f>
        <v>#N/A</v>
      </c>
    </row>
    <row r="1400" spans="1:38" x14ac:dyDescent="0.25">
      <c r="A1400" t="str">
        <f>VLOOKUP(Q1400,'Data validation'!$K$2:$L$50,2,FALSE)</f>
        <v>TOPOLA SKIES</v>
      </c>
      <c r="B1400">
        <f t="shared" si="537"/>
        <v>0</v>
      </c>
      <c r="C1400">
        <f t="shared" si="538"/>
        <v>0</v>
      </c>
      <c r="D1400">
        <f t="shared" si="539"/>
        <v>5</v>
      </c>
      <c r="E1400">
        <v>8465</v>
      </c>
      <c r="F1400" t="s">
        <v>8554</v>
      </c>
      <c r="G1400" t="s">
        <v>60</v>
      </c>
      <c r="H1400" t="str">
        <f t="shared" si="540"/>
        <v>17</v>
      </c>
      <c r="I1400" t="str">
        <f t="shared" si="541"/>
        <v>Aug</v>
      </c>
      <c r="J1400" t="s">
        <v>91</v>
      </c>
      <c r="K1400" t="str">
        <f t="shared" si="542"/>
        <v>22</v>
      </c>
      <c r="L1400" t="str">
        <f t="shared" si="543"/>
        <v>Aug</v>
      </c>
      <c r="M1400">
        <v>5</v>
      </c>
      <c r="N1400">
        <f t="shared" si="544"/>
        <v>5</v>
      </c>
      <c r="O1400">
        <f t="shared" si="545"/>
        <v>0</v>
      </c>
      <c r="P1400">
        <f t="shared" si="546"/>
        <v>0</v>
      </c>
      <c r="Q1400" t="s">
        <v>35</v>
      </c>
      <c r="R1400" t="s">
        <v>63</v>
      </c>
      <c r="S1400">
        <v>2</v>
      </c>
      <c r="T1400">
        <v>2</v>
      </c>
      <c r="U1400" s="2">
        <v>2223.2762949541279</v>
      </c>
      <c r="V1400" s="2">
        <v>444.65525899082564</v>
      </c>
      <c r="X1400" t="s">
        <v>1126</v>
      </c>
      <c r="Y1400" t="s">
        <v>1051</v>
      </c>
      <c r="Z1400" t="str">
        <f t="shared" si="548"/>
        <v>Nov</v>
      </c>
      <c r="AA1400" s="6">
        <f t="shared" si="557"/>
        <v>0</v>
      </c>
      <c r="AB1400" s="6">
        <f t="shared" si="557"/>
        <v>0</v>
      </c>
      <c r="AC1400" s="6">
        <f t="shared" si="557"/>
        <v>0</v>
      </c>
      <c r="AD1400" s="6">
        <f t="shared" si="557"/>
        <v>5</v>
      </c>
      <c r="AE1400" s="6">
        <f t="shared" si="557"/>
        <v>0</v>
      </c>
      <c r="AF1400" s="6">
        <f t="shared" si="549"/>
        <v>5</v>
      </c>
      <c r="AG1400" s="6">
        <f t="shared" si="550"/>
        <v>0</v>
      </c>
      <c r="AH1400" s="14" t="str">
        <f>LEFT(X1400,2)&amp;"."&amp;VLOOKUP(MID(X1400,4,3),'Data validation'!$A$1:$B$12,2,FALSE)&amp;".2025"</f>
        <v>13.11.2025</v>
      </c>
      <c r="AI1400">
        <f t="shared" si="551"/>
        <v>46</v>
      </c>
      <c r="AJ1400" t="str">
        <f>H1400&amp;"."&amp;VLOOKUP(I1400,'Data validation'!$A$1:$B$12,2,FALSE)&amp;".2026"</f>
        <v>17.08.2026</v>
      </c>
      <c r="AK1400">
        <f t="shared" si="552"/>
        <v>34</v>
      </c>
      <c r="AL1400" t="e">
        <f>VLOOKUP(E1400,[2]Sheet1!$A:$B,2,FALSE)</f>
        <v>#N/A</v>
      </c>
    </row>
    <row r="1401" spans="1:38" x14ac:dyDescent="0.25">
      <c r="A1401" t="str">
        <f>VLOOKUP(Q1401,'Data validation'!$K$2:$L$50,2,FALSE)</f>
        <v>TOPOLA SKIES</v>
      </c>
      <c r="B1401">
        <f t="shared" si="537"/>
        <v>0</v>
      </c>
      <c r="C1401">
        <f t="shared" si="538"/>
        <v>0</v>
      </c>
      <c r="D1401">
        <f t="shared" si="539"/>
        <v>5</v>
      </c>
      <c r="E1401">
        <v>8466</v>
      </c>
      <c r="F1401" t="s">
        <v>8554</v>
      </c>
      <c r="G1401" t="s">
        <v>60</v>
      </c>
      <c r="H1401" t="str">
        <f t="shared" si="540"/>
        <v>17</v>
      </c>
      <c r="I1401" t="str">
        <f t="shared" si="541"/>
        <v>Aug</v>
      </c>
      <c r="J1401" t="s">
        <v>91</v>
      </c>
      <c r="K1401" t="str">
        <f t="shared" si="542"/>
        <v>22</v>
      </c>
      <c r="L1401" t="str">
        <f t="shared" si="543"/>
        <v>Aug</v>
      </c>
      <c r="M1401">
        <v>5</v>
      </c>
      <c r="N1401">
        <f t="shared" si="544"/>
        <v>5</v>
      </c>
      <c r="O1401">
        <f t="shared" si="545"/>
        <v>0</v>
      </c>
      <c r="P1401">
        <f t="shared" si="546"/>
        <v>0</v>
      </c>
      <c r="Q1401" t="s">
        <v>35</v>
      </c>
      <c r="R1401" t="s">
        <v>17</v>
      </c>
      <c r="S1401">
        <v>2</v>
      </c>
      <c r="T1401">
        <v>2</v>
      </c>
      <c r="U1401" s="2">
        <v>2172.2273376146782</v>
      </c>
      <c r="V1401" s="2">
        <v>434.4454675229357</v>
      </c>
      <c r="X1401" t="s">
        <v>1126</v>
      </c>
      <c r="Y1401" t="s">
        <v>1051</v>
      </c>
      <c r="Z1401" t="str">
        <f t="shared" si="548"/>
        <v>Nov</v>
      </c>
      <c r="AA1401" s="6">
        <f t="shared" si="557"/>
        <v>0</v>
      </c>
      <c r="AB1401" s="6">
        <f t="shared" si="557"/>
        <v>0</v>
      </c>
      <c r="AC1401" s="6">
        <f t="shared" si="557"/>
        <v>0</v>
      </c>
      <c r="AD1401" s="6">
        <f t="shared" si="557"/>
        <v>5</v>
      </c>
      <c r="AE1401" s="6">
        <f t="shared" si="557"/>
        <v>0</v>
      </c>
      <c r="AF1401" s="6">
        <f t="shared" si="549"/>
        <v>5</v>
      </c>
      <c r="AG1401" s="6">
        <f t="shared" si="550"/>
        <v>0</v>
      </c>
      <c r="AH1401" s="14" t="str">
        <f>LEFT(X1401,2)&amp;"."&amp;VLOOKUP(MID(X1401,4,3),'Data validation'!$A$1:$B$12,2,FALSE)&amp;".2025"</f>
        <v>13.11.2025</v>
      </c>
      <c r="AI1401">
        <f t="shared" si="551"/>
        <v>46</v>
      </c>
      <c r="AJ1401" t="str">
        <f>H1401&amp;"."&amp;VLOOKUP(I1401,'Data validation'!$A$1:$B$12,2,FALSE)&amp;".2026"</f>
        <v>17.08.2026</v>
      </c>
      <c r="AK1401">
        <f t="shared" si="552"/>
        <v>34</v>
      </c>
      <c r="AL1401" t="e">
        <f>VLOOKUP(E1401,[2]Sheet1!$A:$B,2,FALSE)</f>
        <v>#N/A</v>
      </c>
    </row>
    <row r="1402" spans="1:38" x14ac:dyDescent="0.25">
      <c r="A1402" t="str">
        <f>VLOOKUP(Q1402,'Data validation'!$K$2:$L$50,2,FALSE)</f>
        <v>TO</v>
      </c>
      <c r="B1402">
        <f t="shared" si="537"/>
        <v>0</v>
      </c>
      <c r="C1402">
        <f t="shared" si="538"/>
        <v>0</v>
      </c>
      <c r="D1402">
        <f t="shared" si="539"/>
        <v>7</v>
      </c>
      <c r="E1402">
        <v>8205</v>
      </c>
      <c r="F1402" t="s">
        <v>8555</v>
      </c>
      <c r="G1402" t="s">
        <v>135</v>
      </c>
      <c r="H1402" t="str">
        <f t="shared" si="540"/>
        <v>01</v>
      </c>
      <c r="I1402" t="str">
        <f t="shared" si="541"/>
        <v>Aug</v>
      </c>
      <c r="J1402" t="s">
        <v>259</v>
      </c>
      <c r="K1402" t="str">
        <f t="shared" si="542"/>
        <v>08</v>
      </c>
      <c r="L1402" t="str">
        <f t="shared" si="543"/>
        <v>Aug</v>
      </c>
      <c r="M1402">
        <v>7</v>
      </c>
      <c r="N1402">
        <f t="shared" si="544"/>
        <v>7</v>
      </c>
      <c r="O1402">
        <f t="shared" si="545"/>
        <v>0</v>
      </c>
      <c r="P1402">
        <f t="shared" si="546"/>
        <v>0</v>
      </c>
      <c r="Q1402" t="s">
        <v>56</v>
      </c>
      <c r="R1402" t="s">
        <v>63</v>
      </c>
      <c r="S1402">
        <v>2</v>
      </c>
      <c r="T1402">
        <v>1</v>
      </c>
      <c r="U1402" s="2">
        <f>SUMIFS(Novoton!L:L,Novoton!D:D,'Резервации 2026'!E1402)</f>
        <v>1914.2490542</v>
      </c>
      <c r="V1402" s="2">
        <f t="shared" ref="V1402:V1407" si="560">+U1402/M1402</f>
        <v>273.46415059999998</v>
      </c>
      <c r="X1402" t="s">
        <v>506</v>
      </c>
      <c r="Y1402" t="s">
        <v>338</v>
      </c>
      <c r="Z1402" t="str">
        <f t="shared" si="548"/>
        <v>Nov</v>
      </c>
      <c r="AA1402" s="6">
        <f t="shared" si="557"/>
        <v>0</v>
      </c>
      <c r="AB1402" s="6">
        <f t="shared" si="557"/>
        <v>0</v>
      </c>
      <c r="AC1402" s="6">
        <f t="shared" si="557"/>
        <v>0</v>
      </c>
      <c r="AD1402" s="6">
        <f t="shared" si="557"/>
        <v>7</v>
      </c>
      <c r="AE1402" s="6">
        <f t="shared" si="557"/>
        <v>0</v>
      </c>
      <c r="AF1402" s="6">
        <f t="shared" si="549"/>
        <v>7</v>
      </c>
      <c r="AG1402" s="6">
        <f t="shared" si="550"/>
        <v>0</v>
      </c>
      <c r="AH1402" s="14" t="str">
        <f>LEFT(X1402,2)&amp;"."&amp;VLOOKUP(MID(X1402,4,3),'Data validation'!$A$1:$B$12,2,FALSE)&amp;".2025"</f>
        <v>07.11.2025</v>
      </c>
      <c r="AI1402">
        <f t="shared" si="551"/>
        <v>45</v>
      </c>
      <c r="AJ1402" t="str">
        <f>H1402&amp;"."&amp;VLOOKUP(I1402,'Data validation'!$A$1:$B$12,2,FALSE)&amp;".2026"</f>
        <v>01.08.2026</v>
      </c>
      <c r="AK1402">
        <f t="shared" si="552"/>
        <v>31</v>
      </c>
      <c r="AL1402" t="e">
        <f>VLOOKUP(E1402,[2]Sheet1!$A:$B,2,FALSE)</f>
        <v>#N/A</v>
      </c>
    </row>
    <row r="1403" spans="1:38" x14ac:dyDescent="0.25">
      <c r="A1403" t="str">
        <f>VLOOKUP(Q1403,'Data validation'!$K$2:$L$50,2,FALSE)</f>
        <v>TO</v>
      </c>
      <c r="B1403">
        <f t="shared" si="537"/>
        <v>0</v>
      </c>
      <c r="C1403">
        <f t="shared" si="538"/>
        <v>7</v>
      </c>
      <c r="D1403">
        <f t="shared" si="539"/>
        <v>0</v>
      </c>
      <c r="E1403">
        <v>8911</v>
      </c>
      <c r="F1403" t="s">
        <v>8556</v>
      </c>
      <c r="G1403" t="s">
        <v>523</v>
      </c>
      <c r="H1403" t="str">
        <f t="shared" si="540"/>
        <v>25</v>
      </c>
      <c r="I1403" t="str">
        <f t="shared" si="541"/>
        <v>Aug</v>
      </c>
      <c r="J1403" t="s">
        <v>213</v>
      </c>
      <c r="K1403" t="str">
        <f t="shared" si="542"/>
        <v>01</v>
      </c>
      <c r="L1403" t="str">
        <f t="shared" si="543"/>
        <v>Sep</v>
      </c>
      <c r="M1403">
        <v>7</v>
      </c>
      <c r="N1403">
        <f t="shared" si="544"/>
        <v>-24</v>
      </c>
      <c r="O1403">
        <f t="shared" si="545"/>
        <v>6</v>
      </c>
      <c r="P1403">
        <f t="shared" si="546"/>
        <v>0</v>
      </c>
      <c r="Q1403" t="s">
        <v>81</v>
      </c>
      <c r="R1403" t="s">
        <v>25</v>
      </c>
      <c r="S1403">
        <v>3</v>
      </c>
      <c r="T1403">
        <v>0</v>
      </c>
      <c r="U1403" s="2">
        <f>SUMIFS(SLR!L:L,SLR!D:D,'Резервации 2026'!E1403)</f>
        <v>2534.9708212999999</v>
      </c>
      <c r="V1403" s="2">
        <f t="shared" si="560"/>
        <v>362.13868875714286</v>
      </c>
      <c r="W1403" t="s">
        <v>262</v>
      </c>
      <c r="X1403" t="s">
        <v>2956</v>
      </c>
      <c r="Y1403" t="s">
        <v>3212</v>
      </c>
      <c r="Z1403" t="str">
        <f t="shared" si="548"/>
        <v>Nov</v>
      </c>
      <c r="AA1403" s="6">
        <f t="shared" si="557"/>
        <v>0</v>
      </c>
      <c r="AB1403" s="6">
        <f t="shared" si="557"/>
        <v>0</v>
      </c>
      <c r="AC1403" s="6">
        <f t="shared" si="557"/>
        <v>0</v>
      </c>
      <c r="AD1403" s="6">
        <f t="shared" si="557"/>
        <v>6</v>
      </c>
      <c r="AE1403" s="6">
        <f t="shared" si="557"/>
        <v>0</v>
      </c>
      <c r="AF1403" s="6">
        <f t="shared" si="549"/>
        <v>6</v>
      </c>
      <c r="AG1403" s="6">
        <f t="shared" si="550"/>
        <v>-1</v>
      </c>
      <c r="AH1403" s="14" t="str">
        <f>LEFT(X1403,2)&amp;"."&amp;VLOOKUP(MID(X1403,4,3),'Data validation'!$A$1:$B$12,2,FALSE)&amp;".2025"</f>
        <v>28.11.2025</v>
      </c>
      <c r="AI1403">
        <f t="shared" si="551"/>
        <v>48</v>
      </c>
      <c r="AJ1403" t="str">
        <f>H1403&amp;"."&amp;VLOOKUP(I1403,'Data validation'!$A$1:$B$12,2,FALSE)&amp;".2026"</f>
        <v>25.08.2026</v>
      </c>
      <c r="AK1403">
        <f t="shared" si="552"/>
        <v>35</v>
      </c>
      <c r="AL1403" t="e">
        <f>VLOOKUP(E1403,[2]Sheet1!$A:$B,2,FALSE)</f>
        <v>#N/A</v>
      </c>
    </row>
    <row r="1404" spans="1:38" x14ac:dyDescent="0.25">
      <c r="A1404" t="str">
        <f>VLOOKUP(Q1404,'Data validation'!$K$2:$L$50,2,FALSE)</f>
        <v>TO</v>
      </c>
      <c r="B1404">
        <f t="shared" si="537"/>
        <v>0</v>
      </c>
      <c r="C1404">
        <f t="shared" si="538"/>
        <v>0</v>
      </c>
      <c r="D1404">
        <f t="shared" si="539"/>
        <v>5</v>
      </c>
      <c r="E1404">
        <v>9316</v>
      </c>
      <c r="F1404" t="s">
        <v>8557</v>
      </c>
      <c r="G1404" t="s">
        <v>259</v>
      </c>
      <c r="H1404" t="str">
        <f t="shared" si="540"/>
        <v>08</v>
      </c>
      <c r="I1404" t="str">
        <f t="shared" si="541"/>
        <v>Aug</v>
      </c>
      <c r="J1404" t="s">
        <v>475</v>
      </c>
      <c r="K1404" t="str">
        <f t="shared" si="542"/>
        <v>13</v>
      </c>
      <c r="L1404" t="str">
        <f t="shared" si="543"/>
        <v>Aug</v>
      </c>
      <c r="M1404">
        <v>5</v>
      </c>
      <c r="N1404">
        <f t="shared" si="544"/>
        <v>5</v>
      </c>
      <c r="O1404">
        <f t="shared" si="545"/>
        <v>0</v>
      </c>
      <c r="P1404">
        <f t="shared" si="546"/>
        <v>0</v>
      </c>
      <c r="Q1404" t="s">
        <v>158</v>
      </c>
      <c r="R1404" t="s">
        <v>20</v>
      </c>
      <c r="S1404">
        <v>2</v>
      </c>
      <c r="T1404">
        <v>2</v>
      </c>
      <c r="U1404" s="2">
        <f>SUMIFS(DTS!L:L,DTS!D:D,'Резервации 2026'!E1404)</f>
        <v>1851.4864694999999</v>
      </c>
      <c r="V1404" s="2">
        <f t="shared" si="560"/>
        <v>370.2972939</v>
      </c>
      <c r="W1404" t="s">
        <v>4628</v>
      </c>
      <c r="X1404" t="s">
        <v>4186</v>
      </c>
      <c r="Y1404" t="s">
        <v>3819</v>
      </c>
      <c r="Z1404" t="str">
        <f t="shared" si="548"/>
        <v>Jan</v>
      </c>
      <c r="AA1404" s="6">
        <f t="shared" si="557"/>
        <v>0</v>
      </c>
      <c r="AB1404" s="6">
        <f t="shared" si="557"/>
        <v>0</v>
      </c>
      <c r="AC1404" s="6">
        <f t="shared" si="557"/>
        <v>0</v>
      </c>
      <c r="AD1404" s="6">
        <f t="shared" si="557"/>
        <v>5</v>
      </c>
      <c r="AE1404" s="6">
        <f t="shared" si="557"/>
        <v>0</v>
      </c>
      <c r="AF1404" s="6">
        <f t="shared" si="549"/>
        <v>5</v>
      </c>
      <c r="AG1404" s="6">
        <f t="shared" si="550"/>
        <v>0</v>
      </c>
      <c r="AH1404" s="14" t="str">
        <f>LEFT(X1404,2)&amp;"."&amp;VLOOKUP(MID(X1404,4,3),'Data validation'!$A$1:$B$12,2,FALSE)&amp;".2025"</f>
        <v>01.01.2025</v>
      </c>
      <c r="AI1404">
        <f t="shared" si="551"/>
        <v>1</v>
      </c>
      <c r="AJ1404" t="str">
        <f>H1404&amp;"."&amp;VLOOKUP(I1404,'Data validation'!$A$1:$B$12,2,FALSE)&amp;".2026"</f>
        <v>08.08.2026</v>
      </c>
      <c r="AK1404">
        <f t="shared" si="552"/>
        <v>32</v>
      </c>
      <c r="AL1404" t="e">
        <f>VLOOKUP(E1404,[2]Sheet1!$A:$B,2,FALSE)</f>
        <v>#N/A</v>
      </c>
    </row>
    <row r="1405" spans="1:38" x14ac:dyDescent="0.25">
      <c r="A1405" t="str">
        <f>VLOOKUP(Q1405,'Data validation'!$K$2:$L$50,2,FALSE)</f>
        <v>TO</v>
      </c>
      <c r="B1405">
        <f t="shared" si="537"/>
        <v>0</v>
      </c>
      <c r="C1405">
        <f t="shared" si="538"/>
        <v>6</v>
      </c>
      <c r="D1405">
        <f t="shared" si="539"/>
        <v>0</v>
      </c>
      <c r="E1405">
        <v>8761</v>
      </c>
      <c r="F1405" t="s">
        <v>8558</v>
      </c>
      <c r="G1405" t="s">
        <v>250</v>
      </c>
      <c r="H1405" t="str">
        <f t="shared" si="540"/>
        <v>31</v>
      </c>
      <c r="I1405" t="str">
        <f t="shared" si="541"/>
        <v>Aug</v>
      </c>
      <c r="J1405" t="s">
        <v>214</v>
      </c>
      <c r="K1405" t="str">
        <f t="shared" si="542"/>
        <v>06</v>
      </c>
      <c r="L1405" t="str">
        <f t="shared" si="543"/>
        <v>Sep</v>
      </c>
      <c r="M1405">
        <v>6</v>
      </c>
      <c r="N1405">
        <f t="shared" si="544"/>
        <v>-25</v>
      </c>
      <c r="O1405">
        <f t="shared" si="545"/>
        <v>0</v>
      </c>
      <c r="P1405">
        <f t="shared" si="546"/>
        <v>5</v>
      </c>
      <c r="Q1405" t="s">
        <v>81</v>
      </c>
      <c r="R1405" t="s">
        <v>63</v>
      </c>
      <c r="S1405">
        <v>3</v>
      </c>
      <c r="T1405">
        <v>1</v>
      </c>
      <c r="U1405" s="2">
        <f>SUMIFS(SLR!L:L,SLR!D:D,'Резервации 2026'!E1405)</f>
        <v>1761.5378478</v>
      </c>
      <c r="V1405" s="2">
        <f t="shared" si="560"/>
        <v>293.58964129999998</v>
      </c>
      <c r="W1405" t="s">
        <v>262</v>
      </c>
      <c r="X1405" t="s">
        <v>1843</v>
      </c>
      <c r="Y1405" t="s">
        <v>1761</v>
      </c>
      <c r="Z1405" t="str">
        <f t="shared" si="548"/>
        <v>Nov</v>
      </c>
      <c r="AA1405" s="6">
        <f t="shared" si="557"/>
        <v>0</v>
      </c>
      <c r="AB1405" s="6">
        <f t="shared" si="557"/>
        <v>0</v>
      </c>
      <c r="AC1405" s="6">
        <f t="shared" si="557"/>
        <v>0</v>
      </c>
      <c r="AD1405" s="6">
        <f t="shared" si="557"/>
        <v>0</v>
      </c>
      <c r="AE1405" s="6">
        <f t="shared" si="557"/>
        <v>5</v>
      </c>
      <c r="AF1405" s="6">
        <f t="shared" si="549"/>
        <v>5</v>
      </c>
      <c r="AG1405" s="6">
        <f t="shared" si="550"/>
        <v>-1</v>
      </c>
      <c r="AH1405" s="14" t="str">
        <f>LEFT(X1405,2)&amp;"."&amp;VLOOKUP(MID(X1405,4,3),'Data validation'!$A$1:$B$12,2,FALSE)&amp;".2025"</f>
        <v>24.11.2025</v>
      </c>
      <c r="AI1405">
        <f t="shared" si="551"/>
        <v>48</v>
      </c>
      <c r="AJ1405" t="str">
        <f>H1405&amp;"."&amp;VLOOKUP(I1405,'Data validation'!$A$1:$B$12,2,FALSE)&amp;".2026"</f>
        <v>31.08.2026</v>
      </c>
      <c r="AK1405">
        <f t="shared" si="552"/>
        <v>36</v>
      </c>
      <c r="AL1405" t="e">
        <f>VLOOKUP(E1405,[2]Sheet1!$A:$B,2,FALSE)</f>
        <v>#N/A</v>
      </c>
    </row>
    <row r="1406" spans="1:38" x14ac:dyDescent="0.25">
      <c r="A1406" t="str">
        <f>VLOOKUP(Q1406,'Data validation'!$K$2:$L$50,2,FALSE)</f>
        <v>TO</v>
      </c>
      <c r="B1406">
        <f t="shared" si="537"/>
        <v>0</v>
      </c>
      <c r="C1406">
        <f t="shared" si="538"/>
        <v>0</v>
      </c>
      <c r="D1406">
        <f t="shared" si="539"/>
        <v>7</v>
      </c>
      <c r="E1406">
        <v>8704</v>
      </c>
      <c r="F1406" t="s">
        <v>8559</v>
      </c>
      <c r="G1406" t="s">
        <v>90</v>
      </c>
      <c r="H1406" t="str">
        <f t="shared" si="540"/>
        <v>15</v>
      </c>
      <c r="I1406" t="str">
        <f t="shared" si="541"/>
        <v>Aug</v>
      </c>
      <c r="J1406" t="s">
        <v>91</v>
      </c>
      <c r="K1406" t="str">
        <f t="shared" si="542"/>
        <v>22</v>
      </c>
      <c r="L1406" t="str">
        <f t="shared" si="543"/>
        <v>Aug</v>
      </c>
      <c r="M1406">
        <v>7</v>
      </c>
      <c r="N1406">
        <f t="shared" si="544"/>
        <v>7</v>
      </c>
      <c r="O1406">
        <f t="shared" si="545"/>
        <v>0</v>
      </c>
      <c r="P1406">
        <f t="shared" si="546"/>
        <v>0</v>
      </c>
      <c r="Q1406" t="s">
        <v>116</v>
      </c>
      <c r="R1406" t="s">
        <v>110</v>
      </c>
      <c r="S1406">
        <v>3</v>
      </c>
      <c r="T1406">
        <v>3</v>
      </c>
      <c r="U1406" s="2">
        <f>SUMIFS(Solvex!L:L,Solvex!D:D,'Резервации 2026'!E1406)</f>
        <v>3979.0970183999998</v>
      </c>
      <c r="V1406" s="2">
        <f t="shared" si="560"/>
        <v>568.44243119999999</v>
      </c>
      <c r="W1406" t="s">
        <v>691</v>
      </c>
      <c r="X1406" t="s">
        <v>1711</v>
      </c>
      <c r="Y1406" t="s">
        <v>1538</v>
      </c>
      <c r="Z1406" t="str">
        <f t="shared" si="548"/>
        <v>Nov</v>
      </c>
      <c r="AA1406" s="6">
        <f t="shared" si="557"/>
        <v>0</v>
      </c>
      <c r="AB1406" s="6">
        <f t="shared" si="557"/>
        <v>0</v>
      </c>
      <c r="AC1406" s="6">
        <f t="shared" si="557"/>
        <v>0</v>
      </c>
      <c r="AD1406" s="6">
        <f t="shared" si="557"/>
        <v>7</v>
      </c>
      <c r="AE1406" s="6">
        <f t="shared" si="557"/>
        <v>0</v>
      </c>
      <c r="AF1406" s="6">
        <f t="shared" si="549"/>
        <v>7</v>
      </c>
      <c r="AG1406" s="6">
        <f t="shared" si="550"/>
        <v>0</v>
      </c>
      <c r="AH1406" s="14" t="str">
        <f>LEFT(X1406,2)&amp;"."&amp;VLOOKUP(MID(X1406,4,3),'Data validation'!$A$1:$B$12,2,FALSE)&amp;".2025"</f>
        <v>21.11.2025</v>
      </c>
      <c r="AI1406">
        <f t="shared" si="551"/>
        <v>47</v>
      </c>
      <c r="AJ1406" t="str">
        <f>H1406&amp;"."&amp;VLOOKUP(I1406,'Data validation'!$A$1:$B$12,2,FALSE)&amp;".2026"</f>
        <v>15.08.2026</v>
      </c>
      <c r="AK1406">
        <f t="shared" si="552"/>
        <v>33</v>
      </c>
      <c r="AL1406" t="e">
        <f>VLOOKUP(E1406,[2]Sheet1!$A:$B,2,FALSE)</f>
        <v>#N/A</v>
      </c>
    </row>
    <row r="1407" spans="1:38" x14ac:dyDescent="0.25">
      <c r="A1407" t="str">
        <f>VLOOKUP(Q1407,'Data validation'!$K$2:$L$50,2,FALSE)</f>
        <v>TO</v>
      </c>
      <c r="B1407">
        <f t="shared" si="537"/>
        <v>0</v>
      </c>
      <c r="C1407">
        <f t="shared" si="538"/>
        <v>0</v>
      </c>
      <c r="D1407">
        <f t="shared" si="539"/>
        <v>6</v>
      </c>
      <c r="E1407">
        <v>8242</v>
      </c>
      <c r="F1407" t="s">
        <v>8560</v>
      </c>
      <c r="G1407" t="s">
        <v>350</v>
      </c>
      <c r="H1407" t="str">
        <f t="shared" si="540"/>
        <v>11</v>
      </c>
      <c r="I1407" t="str">
        <f t="shared" si="541"/>
        <v>Aug</v>
      </c>
      <c r="J1407" t="s">
        <v>60</v>
      </c>
      <c r="K1407" t="str">
        <f t="shared" si="542"/>
        <v>17</v>
      </c>
      <c r="L1407" t="str">
        <f t="shared" si="543"/>
        <v>Aug</v>
      </c>
      <c r="M1407">
        <v>6</v>
      </c>
      <c r="N1407">
        <f t="shared" si="544"/>
        <v>6</v>
      </c>
      <c r="O1407">
        <f t="shared" si="545"/>
        <v>0</v>
      </c>
      <c r="P1407">
        <f t="shared" si="546"/>
        <v>0</v>
      </c>
      <c r="Q1407" t="s">
        <v>81</v>
      </c>
      <c r="R1407" t="s">
        <v>25</v>
      </c>
      <c r="S1407">
        <v>2</v>
      </c>
      <c r="T1407">
        <v>1</v>
      </c>
      <c r="U1407" s="2">
        <f>SUMIFS(SLR!L:L,SLR!D:D,'Резервации 2026'!E1407)</f>
        <v>1666.6018595999999</v>
      </c>
      <c r="V1407" s="2">
        <f t="shared" si="560"/>
        <v>277.76697659999996</v>
      </c>
      <c r="W1407" t="s">
        <v>262</v>
      </c>
      <c r="X1407" t="s">
        <v>599</v>
      </c>
      <c r="Y1407" t="s">
        <v>596</v>
      </c>
      <c r="Z1407" t="str">
        <f t="shared" si="548"/>
        <v>Nov</v>
      </c>
      <c r="AA1407" s="6">
        <f t="shared" si="557"/>
        <v>0</v>
      </c>
      <c r="AB1407" s="6">
        <f t="shared" si="557"/>
        <v>0</v>
      </c>
      <c r="AC1407" s="6">
        <f t="shared" si="557"/>
        <v>0</v>
      </c>
      <c r="AD1407" s="6">
        <f t="shared" si="557"/>
        <v>6</v>
      </c>
      <c r="AE1407" s="6">
        <f t="shared" si="557"/>
        <v>0</v>
      </c>
      <c r="AF1407" s="6">
        <f t="shared" si="549"/>
        <v>6</v>
      </c>
      <c r="AG1407" s="6">
        <f t="shared" si="550"/>
        <v>0</v>
      </c>
      <c r="AH1407" s="14" t="str">
        <f>LEFT(X1407,2)&amp;"."&amp;VLOOKUP(MID(X1407,4,3),'Data validation'!$A$1:$B$12,2,FALSE)&amp;".2025"</f>
        <v>09.11.2025</v>
      </c>
      <c r="AI1407">
        <f t="shared" si="551"/>
        <v>46</v>
      </c>
      <c r="AJ1407" t="str">
        <f>H1407&amp;"."&amp;VLOOKUP(I1407,'Data validation'!$A$1:$B$12,2,FALSE)&amp;".2026"</f>
        <v>11.08.2026</v>
      </c>
      <c r="AK1407">
        <f t="shared" si="552"/>
        <v>33</v>
      </c>
      <c r="AL1407" t="e">
        <f>VLOOKUP(E1407,[2]Sheet1!$A:$B,2,FALSE)</f>
        <v>#N/A</v>
      </c>
    </row>
    <row r="1408" spans="1:38" x14ac:dyDescent="0.25">
      <c r="A1408" t="str">
        <f>VLOOKUP(Q1408,'Data validation'!$K$2:$L$50,2,FALSE)</f>
        <v>TOPOLA SKIES</v>
      </c>
      <c r="B1408">
        <f t="shared" si="537"/>
        <v>0</v>
      </c>
      <c r="C1408">
        <f t="shared" si="538"/>
        <v>0</v>
      </c>
      <c r="D1408">
        <f t="shared" si="539"/>
        <v>9</v>
      </c>
      <c r="E1408">
        <v>8882</v>
      </c>
      <c r="F1408" t="s">
        <v>8561</v>
      </c>
      <c r="G1408" t="s">
        <v>1443</v>
      </c>
      <c r="H1408" t="str">
        <f t="shared" si="540"/>
        <v>14</v>
      </c>
      <c r="I1408" t="str">
        <f t="shared" si="541"/>
        <v>Aug</v>
      </c>
      <c r="J1408" t="s">
        <v>195</v>
      </c>
      <c r="K1408" t="str">
        <f t="shared" si="542"/>
        <v>23</v>
      </c>
      <c r="L1408" t="str">
        <f t="shared" si="543"/>
        <v>Aug</v>
      </c>
      <c r="M1408">
        <v>9</v>
      </c>
      <c r="N1408">
        <f t="shared" si="544"/>
        <v>9</v>
      </c>
      <c r="O1408">
        <f t="shared" si="545"/>
        <v>0</v>
      </c>
      <c r="P1408">
        <f t="shared" si="546"/>
        <v>0</v>
      </c>
      <c r="Q1408" t="s">
        <v>35</v>
      </c>
      <c r="R1408" t="s">
        <v>110</v>
      </c>
      <c r="S1408">
        <v>2</v>
      </c>
      <c r="T1408">
        <v>2</v>
      </c>
      <c r="U1408" s="2">
        <v>6046.206209174311</v>
      </c>
      <c r="V1408" s="2">
        <v>671.8006899082568</v>
      </c>
      <c r="X1408" t="s">
        <v>2890</v>
      </c>
      <c r="Y1408" t="s">
        <v>2084</v>
      </c>
      <c r="Z1408" t="str">
        <f t="shared" si="548"/>
        <v>Nov</v>
      </c>
      <c r="AA1408" s="6">
        <f t="shared" si="557"/>
        <v>0</v>
      </c>
      <c r="AB1408" s="6">
        <f t="shared" si="557"/>
        <v>0</v>
      </c>
      <c r="AC1408" s="6">
        <f t="shared" si="557"/>
        <v>0</v>
      </c>
      <c r="AD1408" s="6">
        <f t="shared" si="557"/>
        <v>9</v>
      </c>
      <c r="AE1408" s="6">
        <f t="shared" si="557"/>
        <v>0</v>
      </c>
      <c r="AF1408" s="6">
        <f t="shared" si="549"/>
        <v>9</v>
      </c>
      <c r="AG1408" s="6">
        <f t="shared" si="550"/>
        <v>0</v>
      </c>
      <c r="AH1408" s="14" t="str">
        <f>LEFT(X1408,2)&amp;"."&amp;VLOOKUP(MID(X1408,4,3),'Data validation'!$A$1:$B$12,2,FALSE)&amp;".2025"</f>
        <v>27.11.2025</v>
      </c>
      <c r="AI1408">
        <f t="shared" si="551"/>
        <v>48</v>
      </c>
      <c r="AJ1408" t="str">
        <f>H1408&amp;"."&amp;VLOOKUP(I1408,'Data validation'!$A$1:$B$12,2,FALSE)&amp;".2026"</f>
        <v>14.08.2026</v>
      </c>
      <c r="AK1408">
        <f t="shared" si="552"/>
        <v>33</v>
      </c>
      <c r="AL1408" t="e">
        <f>VLOOKUP(E1408,[2]Sheet1!$A:$B,2,FALSE)</f>
        <v>#N/A</v>
      </c>
    </row>
    <row r="1409" spans="1:38" x14ac:dyDescent="0.25">
      <c r="A1409" t="str">
        <f>VLOOKUP(Q1409,'Data validation'!$K$2:$L$50,2,FALSE)</f>
        <v>TO</v>
      </c>
      <c r="B1409">
        <f t="shared" si="537"/>
        <v>0</v>
      </c>
      <c r="C1409">
        <f t="shared" si="538"/>
        <v>0</v>
      </c>
      <c r="D1409">
        <f t="shared" si="539"/>
        <v>5</v>
      </c>
      <c r="E1409">
        <v>9076</v>
      </c>
      <c r="F1409" t="s">
        <v>8562</v>
      </c>
      <c r="G1409" t="s">
        <v>350</v>
      </c>
      <c r="H1409" t="str">
        <f t="shared" si="540"/>
        <v>11</v>
      </c>
      <c r="I1409" t="str">
        <f t="shared" si="541"/>
        <v>Aug</v>
      </c>
      <c r="J1409" t="s">
        <v>543</v>
      </c>
      <c r="K1409" t="str">
        <f t="shared" si="542"/>
        <v>16</v>
      </c>
      <c r="L1409" t="str">
        <f t="shared" si="543"/>
        <v>Aug</v>
      </c>
      <c r="M1409">
        <v>5</v>
      </c>
      <c r="N1409">
        <f t="shared" si="544"/>
        <v>5</v>
      </c>
      <c r="O1409">
        <f t="shared" si="545"/>
        <v>0</v>
      </c>
      <c r="P1409">
        <f t="shared" si="546"/>
        <v>0</v>
      </c>
      <c r="Q1409" t="s">
        <v>116</v>
      </c>
      <c r="R1409" t="s">
        <v>57</v>
      </c>
      <c r="S1409">
        <v>4</v>
      </c>
      <c r="T1409">
        <v>1</v>
      </c>
      <c r="U1409" s="2">
        <f>SUMIFS(Solvex!L:L,Solvex!D:D,'Резервации 2026'!E1409)</f>
        <v>0</v>
      </c>
      <c r="V1409" s="2">
        <f>+U1409/M1409</f>
        <v>0</v>
      </c>
      <c r="X1409" t="s">
        <v>3431</v>
      </c>
      <c r="Y1409" t="s">
        <v>3432</v>
      </c>
      <c r="Z1409" t="str">
        <f t="shared" si="548"/>
        <v>Dec</v>
      </c>
      <c r="AA1409" s="6">
        <f t="shared" si="557"/>
        <v>0</v>
      </c>
      <c r="AB1409" s="6">
        <f t="shared" si="557"/>
        <v>0</v>
      </c>
      <c r="AC1409" s="6">
        <f t="shared" si="557"/>
        <v>0</v>
      </c>
      <c r="AD1409" s="6">
        <f t="shared" si="557"/>
        <v>5</v>
      </c>
      <c r="AE1409" s="6">
        <f t="shared" si="557"/>
        <v>0</v>
      </c>
      <c r="AF1409" s="6">
        <f t="shared" si="549"/>
        <v>5</v>
      </c>
      <c r="AG1409" s="6">
        <f t="shared" si="550"/>
        <v>0</v>
      </c>
      <c r="AH1409" s="14" t="str">
        <f>LEFT(X1409,2)&amp;"."&amp;VLOOKUP(MID(X1409,4,3),'Data validation'!$A$1:$B$12,2,FALSE)&amp;".2025"</f>
        <v>11.12.2025</v>
      </c>
      <c r="AI1409">
        <f t="shared" si="551"/>
        <v>50</v>
      </c>
      <c r="AJ1409" t="str">
        <f>H1409&amp;"."&amp;VLOOKUP(I1409,'Data validation'!$A$1:$B$12,2,FALSE)&amp;".2026"</f>
        <v>11.08.2026</v>
      </c>
      <c r="AK1409">
        <f t="shared" si="552"/>
        <v>33</v>
      </c>
      <c r="AL1409" t="str">
        <f>VLOOKUP(E1409,[2]Sheet1!$A:$B,2,FALSE)</f>
        <v>Анулирана</v>
      </c>
    </row>
    <row r="1410" spans="1:38" x14ac:dyDescent="0.25">
      <c r="A1410" t="str">
        <f>VLOOKUP(Q1410,'Data validation'!$K$2:$L$50,2,FALSE)</f>
        <v>TO</v>
      </c>
      <c r="B1410">
        <f t="shared" ref="B1410:B1473" si="561">AA1410+IF(I1410="Jun",IF(_xlfn.NUMBERVALUE(H1410)&gt;14,0,IF(_xlfn.NUMBERVALUE(K1410)&lt;14,M1410,15-_xlfn.NUMBERVALUE(H1410))),0)</f>
        <v>0</v>
      </c>
      <c r="C1410">
        <f t="shared" ref="C1410:C1473" si="562">M1410-B1410-D1410</f>
        <v>0</v>
      </c>
      <c r="D1410">
        <f t="shared" ref="D1410:D1473" si="563">IF(L1410="Jul",IF(_xlfn.NUMBERVALUE(K1410)&lt;11,0,IF(I1410="Jul",IF(_xlfn.NUMBERVALUE(H1410)&gt;11,M1410,_xlfn.NUMBERVALUE(K1410)-11),0)),0)+IF(L1410="Aug",IF(_xlfn.NUMBERVALUE(K1410)&gt;24,IF(_xlfn.NUMBERVALUE(H1410)&gt;24,0,25-_xlfn.NUMBERVALUE(H1410)),IF(I1410="Aug",M1410,_xlfn.NUMBERVALUE(K1410)-1+32-_xlfn.NUMBERVALUE(H1410))),0)</f>
        <v>7</v>
      </c>
      <c r="E1410">
        <v>8280</v>
      </c>
      <c r="F1410" t="s">
        <v>8563</v>
      </c>
      <c r="G1410" t="s">
        <v>350</v>
      </c>
      <c r="H1410" t="str">
        <f t="shared" ref="H1410:H1473" si="564">LEFT(G1410,2)</f>
        <v>11</v>
      </c>
      <c r="I1410" t="str">
        <f t="shared" ref="I1410:I1473" si="565">MID(G1410,4,3)</f>
        <v>Aug</v>
      </c>
      <c r="J1410" t="s">
        <v>168</v>
      </c>
      <c r="K1410" t="str">
        <f t="shared" ref="K1410:K1473" si="566">LEFT(J1410,2)</f>
        <v>18</v>
      </c>
      <c r="L1410" t="str">
        <f t="shared" ref="L1410:L1473" si="567">MID(J1410,4,3)</f>
        <v>Aug</v>
      </c>
      <c r="M1410">
        <v>7</v>
      </c>
      <c r="N1410">
        <f t="shared" ref="N1410:N1473" si="568">+K1410-H1410</f>
        <v>7</v>
      </c>
      <c r="O1410">
        <f t="shared" ref="O1410:O1473" si="569">IF(I1410=L1410,0,31-H1410)</f>
        <v>0</v>
      </c>
      <c r="P1410">
        <f t="shared" ref="P1410:P1473" si="570">IF(I1410=L1410,0,K1410-1)</f>
        <v>0</v>
      </c>
      <c r="Q1410" t="s">
        <v>81</v>
      </c>
      <c r="R1410" t="s">
        <v>20</v>
      </c>
      <c r="S1410">
        <v>2</v>
      </c>
      <c r="T1410">
        <v>0</v>
      </c>
      <c r="U1410" s="2">
        <f>SUMIFS(SLR!L:L,SLR!D:D,'Резервации 2026'!E1410)</f>
        <v>1914.2490542</v>
      </c>
      <c r="V1410" s="2">
        <f>+U1410/M1410</f>
        <v>273.46415059999998</v>
      </c>
      <c r="W1410" t="s">
        <v>262</v>
      </c>
      <c r="X1410" t="s">
        <v>688</v>
      </c>
      <c r="Y1410" t="s">
        <v>637</v>
      </c>
      <c r="Z1410" t="str">
        <f t="shared" ref="Z1410:Z1473" si="571">MID(X1410,4,3)</f>
        <v>Nov</v>
      </c>
      <c r="AA1410" s="6">
        <f t="shared" si="557"/>
        <v>0</v>
      </c>
      <c r="AB1410" s="6">
        <f t="shared" si="557"/>
        <v>0</v>
      </c>
      <c r="AC1410" s="6">
        <f t="shared" si="557"/>
        <v>0</v>
      </c>
      <c r="AD1410" s="6">
        <f t="shared" si="557"/>
        <v>7</v>
      </c>
      <c r="AE1410" s="6">
        <f t="shared" si="557"/>
        <v>0</v>
      </c>
      <c r="AF1410" s="6">
        <f t="shared" ref="AF1410:AF1473" si="572">SUM(AA1410:AE1410)</f>
        <v>7</v>
      </c>
      <c r="AG1410" s="6">
        <f t="shared" ref="AG1410:AG1473" si="573">+AF1410-M1410</f>
        <v>0</v>
      </c>
      <c r="AH1410" s="14" t="str">
        <f>LEFT(X1410,2)&amp;"."&amp;VLOOKUP(MID(X1410,4,3),'Data validation'!$A$1:$B$12,2,FALSE)&amp;".2025"</f>
        <v>10.11.2025</v>
      </c>
      <c r="AI1410">
        <f t="shared" ref="AI1410:AI1473" si="574">WEEKNUM(AH1410)</f>
        <v>46</v>
      </c>
      <c r="AJ1410" t="str">
        <f>H1410&amp;"."&amp;VLOOKUP(I1410,'Data validation'!$A$1:$B$12,2,FALSE)&amp;".2026"</f>
        <v>11.08.2026</v>
      </c>
      <c r="AK1410">
        <f t="shared" ref="AK1410:AK1473" si="575">WEEKNUM(AJ1410)</f>
        <v>33</v>
      </c>
      <c r="AL1410" t="e">
        <f>VLOOKUP(E1410,[2]Sheet1!$A:$B,2,FALSE)</f>
        <v>#N/A</v>
      </c>
    </row>
    <row r="1411" spans="1:38" x14ac:dyDescent="0.25">
      <c r="A1411" t="str">
        <f>VLOOKUP(Q1411,'Data validation'!$K$2:$L$50,2,FALSE)</f>
        <v>INDIVIDUAL</v>
      </c>
      <c r="B1411">
        <f t="shared" si="561"/>
        <v>0</v>
      </c>
      <c r="C1411">
        <f t="shared" si="562"/>
        <v>2</v>
      </c>
      <c r="D1411">
        <f t="shared" si="563"/>
        <v>3</v>
      </c>
      <c r="E1411">
        <v>8641</v>
      </c>
      <c r="F1411" t="s">
        <v>8564</v>
      </c>
      <c r="G1411" t="s">
        <v>91</v>
      </c>
      <c r="H1411" t="str">
        <f t="shared" si="564"/>
        <v>22</v>
      </c>
      <c r="I1411" t="str">
        <f t="shared" si="565"/>
        <v>Aug</v>
      </c>
      <c r="J1411" t="s">
        <v>238</v>
      </c>
      <c r="K1411" t="str">
        <f t="shared" si="566"/>
        <v>27</v>
      </c>
      <c r="L1411" t="str">
        <f t="shared" si="567"/>
        <v>Aug</v>
      </c>
      <c r="M1411">
        <v>5</v>
      </c>
      <c r="N1411">
        <f t="shared" si="568"/>
        <v>5</v>
      </c>
      <c r="O1411">
        <f t="shared" si="569"/>
        <v>0</v>
      </c>
      <c r="P1411">
        <f t="shared" si="570"/>
        <v>0</v>
      </c>
      <c r="Q1411" t="s">
        <v>24</v>
      </c>
      <c r="R1411" t="s">
        <v>20</v>
      </c>
      <c r="S1411">
        <v>3</v>
      </c>
      <c r="T1411">
        <v>1</v>
      </c>
      <c r="U1411" s="2">
        <v>2038.3696146788991</v>
      </c>
      <c r="V1411" s="2">
        <v>407.67392293577979</v>
      </c>
      <c r="X1411" t="s">
        <v>1562</v>
      </c>
      <c r="Y1411" t="s">
        <v>1538</v>
      </c>
      <c r="Z1411" t="str">
        <f t="shared" si="571"/>
        <v>Nov</v>
      </c>
      <c r="AA1411" s="6">
        <f t="shared" si="557"/>
        <v>0</v>
      </c>
      <c r="AB1411" s="6">
        <f t="shared" si="557"/>
        <v>0</v>
      </c>
      <c r="AC1411" s="6">
        <f t="shared" si="557"/>
        <v>0</v>
      </c>
      <c r="AD1411" s="6">
        <f t="shared" si="557"/>
        <v>5</v>
      </c>
      <c r="AE1411" s="6">
        <f t="shared" si="557"/>
        <v>0</v>
      </c>
      <c r="AF1411" s="6">
        <f t="shared" si="572"/>
        <v>5</v>
      </c>
      <c r="AG1411" s="6">
        <f t="shared" si="573"/>
        <v>0</v>
      </c>
      <c r="AH1411" s="14" t="str">
        <f>LEFT(X1411,2)&amp;"."&amp;VLOOKUP(MID(X1411,4,3),'Data validation'!$A$1:$B$12,2,FALSE)&amp;".2025"</f>
        <v>20.11.2025</v>
      </c>
      <c r="AI1411">
        <f t="shared" si="574"/>
        <v>47</v>
      </c>
      <c r="AJ1411" t="str">
        <f>H1411&amp;"."&amp;VLOOKUP(I1411,'Data validation'!$A$1:$B$12,2,FALSE)&amp;".2026"</f>
        <v>22.08.2026</v>
      </c>
      <c r="AK1411">
        <f t="shared" si="575"/>
        <v>34</v>
      </c>
      <c r="AL1411" t="e">
        <f>VLOOKUP(E1411,[2]Sheet1!$A:$B,2,FALSE)</f>
        <v>#N/A</v>
      </c>
    </row>
    <row r="1412" spans="1:38" x14ac:dyDescent="0.25">
      <c r="A1412" t="str">
        <f>VLOOKUP(Q1412,'Data validation'!$K$2:$L$50,2,FALSE)</f>
        <v>BOOKING</v>
      </c>
      <c r="B1412">
        <f t="shared" si="561"/>
        <v>0</v>
      </c>
      <c r="C1412">
        <f t="shared" si="562"/>
        <v>0</v>
      </c>
      <c r="D1412">
        <f t="shared" si="563"/>
        <v>7</v>
      </c>
      <c r="E1412">
        <v>9143</v>
      </c>
      <c r="F1412" t="s">
        <v>8565</v>
      </c>
      <c r="G1412" t="s">
        <v>78</v>
      </c>
      <c r="H1412" t="str">
        <f t="shared" si="564"/>
        <v>02</v>
      </c>
      <c r="I1412" t="str">
        <f t="shared" si="565"/>
        <v>Aug</v>
      </c>
      <c r="J1412" t="s">
        <v>79</v>
      </c>
      <c r="K1412" t="str">
        <f t="shared" si="566"/>
        <v>09</v>
      </c>
      <c r="L1412" t="str">
        <f t="shared" si="567"/>
        <v>Aug</v>
      </c>
      <c r="M1412">
        <v>7</v>
      </c>
      <c r="N1412">
        <f t="shared" si="568"/>
        <v>7</v>
      </c>
      <c r="O1412">
        <f t="shared" si="569"/>
        <v>0</v>
      </c>
      <c r="P1412">
        <f t="shared" si="570"/>
        <v>0</v>
      </c>
      <c r="Q1412" t="s">
        <v>587</v>
      </c>
      <c r="R1412" t="s">
        <v>63</v>
      </c>
      <c r="S1412">
        <v>2</v>
      </c>
      <c r="T1412">
        <v>2</v>
      </c>
      <c r="U1412" s="2">
        <v>4273.0399651376138</v>
      </c>
      <c r="V1412" s="2">
        <v>610.43428073394489</v>
      </c>
      <c r="W1412" t="s">
        <v>262</v>
      </c>
      <c r="X1412" t="s">
        <v>3624</v>
      </c>
      <c r="Y1412" t="s">
        <v>3625</v>
      </c>
      <c r="Z1412" t="str">
        <f t="shared" si="571"/>
        <v>Dec</v>
      </c>
      <c r="AA1412" s="6">
        <f t="shared" si="557"/>
        <v>0</v>
      </c>
      <c r="AB1412" s="6">
        <f t="shared" si="557"/>
        <v>0</v>
      </c>
      <c r="AC1412" s="6">
        <f t="shared" si="557"/>
        <v>0</v>
      </c>
      <c r="AD1412" s="6">
        <f t="shared" si="557"/>
        <v>7</v>
      </c>
      <c r="AE1412" s="6">
        <f t="shared" si="557"/>
        <v>0</v>
      </c>
      <c r="AF1412" s="6">
        <f t="shared" si="572"/>
        <v>7</v>
      </c>
      <c r="AG1412" s="6">
        <f t="shared" si="573"/>
        <v>0</v>
      </c>
      <c r="AH1412" s="14" t="str">
        <f>LEFT(X1412,2)&amp;"."&amp;VLOOKUP(MID(X1412,4,3),'Data validation'!$A$1:$B$12,2,FALSE)&amp;".2025"</f>
        <v>19.12.2025</v>
      </c>
      <c r="AI1412">
        <f t="shared" si="574"/>
        <v>51</v>
      </c>
      <c r="AJ1412" t="str">
        <f>H1412&amp;"."&amp;VLOOKUP(I1412,'Data validation'!$A$1:$B$12,2,FALSE)&amp;".2026"</f>
        <v>02.08.2026</v>
      </c>
      <c r="AK1412">
        <f t="shared" si="575"/>
        <v>32</v>
      </c>
      <c r="AL1412" t="str">
        <f>VLOOKUP(E1412,[2]Sheet1!$A:$B,2,FALSE)</f>
        <v>Анулирана</v>
      </c>
    </row>
    <row r="1413" spans="1:38" x14ac:dyDescent="0.25">
      <c r="A1413" t="str">
        <f>VLOOKUP(Q1413,'Data validation'!$K$2:$L$50,2,FALSE)</f>
        <v>TO</v>
      </c>
      <c r="B1413">
        <f t="shared" si="561"/>
        <v>0</v>
      </c>
      <c r="C1413">
        <f t="shared" si="562"/>
        <v>0</v>
      </c>
      <c r="D1413">
        <f t="shared" si="563"/>
        <v>6</v>
      </c>
      <c r="E1413">
        <v>9326</v>
      </c>
      <c r="F1413" t="s">
        <v>8566</v>
      </c>
      <c r="G1413" t="s">
        <v>135</v>
      </c>
      <c r="H1413" t="str">
        <f t="shared" si="564"/>
        <v>01</v>
      </c>
      <c r="I1413" t="str">
        <f t="shared" si="565"/>
        <v>Aug</v>
      </c>
      <c r="J1413" t="s">
        <v>646</v>
      </c>
      <c r="K1413" t="str">
        <f t="shared" si="566"/>
        <v>07</v>
      </c>
      <c r="L1413" t="str">
        <f t="shared" si="567"/>
        <v>Aug</v>
      </c>
      <c r="M1413">
        <v>6</v>
      </c>
      <c r="N1413">
        <f t="shared" si="568"/>
        <v>6</v>
      </c>
      <c r="O1413">
        <f t="shared" si="569"/>
        <v>0</v>
      </c>
      <c r="P1413">
        <f t="shared" si="570"/>
        <v>0</v>
      </c>
      <c r="Q1413" t="s">
        <v>162</v>
      </c>
      <c r="R1413" t="s">
        <v>17</v>
      </c>
      <c r="S1413">
        <v>2</v>
      </c>
      <c r="T1413">
        <v>1</v>
      </c>
      <c r="U1413" s="2">
        <f>SUMIFS(Magelan!L:L,Magelan!D:D,'Резервации 2026'!E1413)</f>
        <v>1868.9129148</v>
      </c>
      <c r="V1413" s="2">
        <f>+U1413/M1413</f>
        <v>311.48548579999999</v>
      </c>
      <c r="W1413" t="s">
        <v>262</v>
      </c>
      <c r="X1413" t="s">
        <v>4197</v>
      </c>
      <c r="Y1413" t="s">
        <v>4192</v>
      </c>
      <c r="Z1413" t="str">
        <f t="shared" si="571"/>
        <v>Jan</v>
      </c>
      <c r="AA1413" s="6">
        <f t="shared" si="557"/>
        <v>0</v>
      </c>
      <c r="AB1413" s="6">
        <f t="shared" si="557"/>
        <v>0</v>
      </c>
      <c r="AC1413" s="6">
        <f t="shared" si="557"/>
        <v>0</v>
      </c>
      <c r="AD1413" s="6">
        <f t="shared" si="557"/>
        <v>6</v>
      </c>
      <c r="AE1413" s="6">
        <f t="shared" si="557"/>
        <v>0</v>
      </c>
      <c r="AF1413" s="6">
        <f t="shared" si="572"/>
        <v>6</v>
      </c>
      <c r="AG1413" s="6">
        <f t="shared" si="573"/>
        <v>0</v>
      </c>
      <c r="AH1413" s="14" t="str">
        <f>LEFT(X1413,2)&amp;"."&amp;VLOOKUP(MID(X1413,4,3),'Data validation'!$A$1:$B$12,2,FALSE)&amp;".2025"</f>
        <v>02.01.2025</v>
      </c>
      <c r="AI1413">
        <f t="shared" si="574"/>
        <v>1</v>
      </c>
      <c r="AJ1413" t="str">
        <f>H1413&amp;"."&amp;VLOOKUP(I1413,'Data validation'!$A$1:$B$12,2,FALSE)&amp;".2026"</f>
        <v>01.08.2026</v>
      </c>
      <c r="AK1413">
        <f t="shared" si="575"/>
        <v>31</v>
      </c>
      <c r="AL1413" t="e">
        <f>VLOOKUP(E1413,[2]Sheet1!$A:$B,2,FALSE)</f>
        <v>#N/A</v>
      </c>
    </row>
    <row r="1414" spans="1:38" x14ac:dyDescent="0.25">
      <c r="A1414" t="str">
        <f>VLOOKUP(Q1414,'Data validation'!$K$2:$L$50,2,FALSE)</f>
        <v>TO</v>
      </c>
      <c r="B1414">
        <f t="shared" si="561"/>
        <v>0</v>
      </c>
      <c r="C1414">
        <f t="shared" si="562"/>
        <v>0</v>
      </c>
      <c r="D1414">
        <f t="shared" si="563"/>
        <v>12</v>
      </c>
      <c r="E1414">
        <v>9088</v>
      </c>
      <c r="F1414" t="s">
        <v>8567</v>
      </c>
      <c r="G1414" t="s">
        <v>78</v>
      </c>
      <c r="H1414" t="str">
        <f t="shared" si="564"/>
        <v>02</v>
      </c>
      <c r="I1414" t="str">
        <f t="shared" si="565"/>
        <v>Aug</v>
      </c>
      <c r="J1414" t="s">
        <v>1443</v>
      </c>
      <c r="K1414" t="str">
        <f t="shared" si="566"/>
        <v>14</v>
      </c>
      <c r="L1414" t="str">
        <f t="shared" si="567"/>
        <v>Aug</v>
      </c>
      <c r="M1414">
        <v>12</v>
      </c>
      <c r="N1414">
        <f t="shared" si="568"/>
        <v>12</v>
      </c>
      <c r="O1414">
        <f t="shared" si="569"/>
        <v>0</v>
      </c>
      <c r="P1414">
        <f t="shared" si="570"/>
        <v>0</v>
      </c>
      <c r="Q1414" t="s">
        <v>56</v>
      </c>
      <c r="R1414" t="s">
        <v>57</v>
      </c>
      <c r="S1414">
        <v>3</v>
      </c>
      <c r="T1414">
        <v>2</v>
      </c>
      <c r="U1414" s="2">
        <f>SUMIFS(Novoton!L:L,Novoton!D:D,'Резервации 2026'!E1414)</f>
        <v>6298.1637659999997</v>
      </c>
      <c r="V1414" s="2">
        <f>+U1414/M1414</f>
        <v>524.84698049999997</v>
      </c>
      <c r="X1414" t="s">
        <v>3443</v>
      </c>
      <c r="Y1414" t="s">
        <v>3432</v>
      </c>
      <c r="Z1414" t="str">
        <f t="shared" si="571"/>
        <v>Dec</v>
      </c>
      <c r="AA1414" s="6">
        <f t="shared" si="557"/>
        <v>0</v>
      </c>
      <c r="AB1414" s="6">
        <f t="shared" si="557"/>
        <v>0</v>
      </c>
      <c r="AC1414" s="6">
        <f t="shared" si="557"/>
        <v>0</v>
      </c>
      <c r="AD1414" s="6">
        <f t="shared" si="557"/>
        <v>12</v>
      </c>
      <c r="AE1414" s="6">
        <f t="shared" si="557"/>
        <v>0</v>
      </c>
      <c r="AF1414" s="6">
        <f t="shared" si="572"/>
        <v>12</v>
      </c>
      <c r="AG1414" s="6">
        <f t="shared" si="573"/>
        <v>0</v>
      </c>
      <c r="AH1414" s="14" t="str">
        <f>LEFT(X1414,2)&amp;"."&amp;VLOOKUP(MID(X1414,4,3),'Data validation'!$A$1:$B$12,2,FALSE)&amp;".2025"</f>
        <v>12.12.2025</v>
      </c>
      <c r="AI1414">
        <f t="shared" si="574"/>
        <v>50</v>
      </c>
      <c r="AJ1414" t="str">
        <f>H1414&amp;"."&amp;VLOOKUP(I1414,'Data validation'!$A$1:$B$12,2,FALSE)&amp;".2026"</f>
        <v>02.08.2026</v>
      </c>
      <c r="AK1414">
        <f t="shared" si="575"/>
        <v>32</v>
      </c>
      <c r="AL1414" t="e">
        <f>VLOOKUP(E1414,[2]Sheet1!$A:$B,2,FALSE)</f>
        <v>#N/A</v>
      </c>
    </row>
    <row r="1415" spans="1:38" x14ac:dyDescent="0.25">
      <c r="A1415" t="str">
        <f>VLOOKUP(Q1415,'Data validation'!$K$2:$L$50,2,FALSE)</f>
        <v>BOOKING</v>
      </c>
      <c r="B1415">
        <f t="shared" si="561"/>
        <v>0</v>
      </c>
      <c r="C1415">
        <f t="shared" si="562"/>
        <v>0</v>
      </c>
      <c r="D1415">
        <f t="shared" si="563"/>
        <v>5</v>
      </c>
      <c r="E1415">
        <v>9038</v>
      </c>
      <c r="F1415" t="s">
        <v>8568</v>
      </c>
      <c r="G1415" t="s">
        <v>79</v>
      </c>
      <c r="H1415" t="str">
        <f t="shared" si="564"/>
        <v>09</v>
      </c>
      <c r="I1415" t="str">
        <f t="shared" si="565"/>
        <v>Aug</v>
      </c>
      <c r="J1415" t="s">
        <v>1443</v>
      </c>
      <c r="K1415" t="str">
        <f t="shared" si="566"/>
        <v>14</v>
      </c>
      <c r="L1415" t="str">
        <f t="shared" si="567"/>
        <v>Aug</v>
      </c>
      <c r="M1415">
        <v>5</v>
      </c>
      <c r="N1415">
        <f t="shared" si="568"/>
        <v>5</v>
      </c>
      <c r="O1415">
        <f t="shared" si="569"/>
        <v>0</v>
      </c>
      <c r="P1415">
        <f t="shared" si="570"/>
        <v>0</v>
      </c>
      <c r="Q1415" t="s">
        <v>587</v>
      </c>
      <c r="R1415" t="s">
        <v>110</v>
      </c>
      <c r="S1415">
        <v>2</v>
      </c>
      <c r="T1415">
        <v>3</v>
      </c>
      <c r="U1415" s="2">
        <v>4600.0583298165138</v>
      </c>
      <c r="V1415" s="2">
        <v>920.01166596330279</v>
      </c>
      <c r="X1415" t="s">
        <v>3202</v>
      </c>
      <c r="Y1415" t="s">
        <v>3220</v>
      </c>
      <c r="Z1415" t="str">
        <f t="shared" si="571"/>
        <v>Dec</v>
      </c>
      <c r="AA1415" s="6">
        <f t="shared" si="557"/>
        <v>0</v>
      </c>
      <c r="AB1415" s="6">
        <f t="shared" si="557"/>
        <v>0</v>
      </c>
      <c r="AC1415" s="6">
        <f t="shared" si="557"/>
        <v>0</v>
      </c>
      <c r="AD1415" s="6">
        <f t="shared" si="557"/>
        <v>5</v>
      </c>
      <c r="AE1415" s="6">
        <f t="shared" si="557"/>
        <v>0</v>
      </c>
      <c r="AF1415" s="6">
        <f t="shared" si="572"/>
        <v>5</v>
      </c>
      <c r="AG1415" s="6">
        <f t="shared" si="573"/>
        <v>0</v>
      </c>
      <c r="AH1415" s="14" t="str">
        <f>LEFT(X1415,2)&amp;"."&amp;VLOOKUP(MID(X1415,4,3),'Data validation'!$A$1:$B$12,2,FALSE)&amp;".2025"</f>
        <v>06.12.2025</v>
      </c>
      <c r="AI1415">
        <f t="shared" si="574"/>
        <v>49</v>
      </c>
      <c r="AJ1415" t="str">
        <f>H1415&amp;"."&amp;VLOOKUP(I1415,'Data validation'!$A$1:$B$12,2,FALSE)&amp;".2026"</f>
        <v>09.08.2026</v>
      </c>
      <c r="AK1415">
        <f t="shared" si="575"/>
        <v>33</v>
      </c>
      <c r="AL1415" t="str">
        <f>VLOOKUP(E1415,[2]Sheet1!$A:$B,2,FALSE)</f>
        <v>Анулирана</v>
      </c>
    </row>
    <row r="1416" spans="1:38" x14ac:dyDescent="0.25">
      <c r="A1416" t="str">
        <f>VLOOKUP(Q1416,'Data validation'!$K$2:$L$50,2,FALSE)</f>
        <v>TO</v>
      </c>
      <c r="B1416">
        <f t="shared" si="561"/>
        <v>0</v>
      </c>
      <c r="C1416">
        <f t="shared" si="562"/>
        <v>0</v>
      </c>
      <c r="D1416">
        <f t="shared" si="563"/>
        <v>5</v>
      </c>
      <c r="E1416">
        <v>8093</v>
      </c>
      <c r="F1416" t="s">
        <v>8569</v>
      </c>
      <c r="G1416" t="s">
        <v>168</v>
      </c>
      <c r="H1416" t="str">
        <f t="shared" si="564"/>
        <v>18</v>
      </c>
      <c r="I1416" t="str">
        <f t="shared" si="565"/>
        <v>Aug</v>
      </c>
      <c r="J1416" t="s">
        <v>195</v>
      </c>
      <c r="K1416" t="str">
        <f t="shared" si="566"/>
        <v>23</v>
      </c>
      <c r="L1416" t="str">
        <f t="shared" si="567"/>
        <v>Aug</v>
      </c>
      <c r="M1416">
        <v>5</v>
      </c>
      <c r="N1416">
        <f t="shared" si="568"/>
        <v>5</v>
      </c>
      <c r="O1416">
        <f t="shared" si="569"/>
        <v>0</v>
      </c>
      <c r="P1416">
        <f t="shared" si="570"/>
        <v>0</v>
      </c>
      <c r="Q1416" t="s">
        <v>116</v>
      </c>
      <c r="R1416" t="s">
        <v>63</v>
      </c>
      <c r="S1416">
        <v>2</v>
      </c>
      <c r="T1416">
        <v>2</v>
      </c>
      <c r="U1416" s="2">
        <f>SUMIFS(Solvex!L:L,Solvex!D:D,'Резервации 2026'!E1416)</f>
        <v>1851.4864694999999</v>
      </c>
      <c r="V1416" s="2">
        <f>+U1416/M1416</f>
        <v>370.2972939</v>
      </c>
      <c r="X1416" t="s">
        <v>219</v>
      </c>
      <c r="Y1416" t="s">
        <v>203</v>
      </c>
      <c r="Z1416" t="str">
        <f t="shared" si="571"/>
        <v>Oct</v>
      </c>
      <c r="AA1416" s="6">
        <f t="shared" si="557"/>
        <v>0</v>
      </c>
      <c r="AB1416" s="6">
        <f t="shared" si="557"/>
        <v>0</v>
      </c>
      <c r="AC1416" s="6">
        <f t="shared" si="557"/>
        <v>0</v>
      </c>
      <c r="AD1416" s="6">
        <f t="shared" si="557"/>
        <v>5</v>
      </c>
      <c r="AE1416" s="6">
        <f t="shared" si="557"/>
        <v>0</v>
      </c>
      <c r="AF1416" s="6">
        <f t="shared" si="572"/>
        <v>5</v>
      </c>
      <c r="AG1416" s="6">
        <f t="shared" si="573"/>
        <v>0</v>
      </c>
      <c r="AH1416" s="14" t="str">
        <f>LEFT(X1416,2)&amp;"."&amp;VLOOKUP(MID(X1416,4,3),'Data validation'!$A$1:$B$12,2,FALSE)&amp;".2025"</f>
        <v>28.10.2025</v>
      </c>
      <c r="AI1416">
        <f t="shared" si="574"/>
        <v>44</v>
      </c>
      <c r="AJ1416" t="str">
        <f>H1416&amp;"."&amp;VLOOKUP(I1416,'Data validation'!$A$1:$B$12,2,FALSE)&amp;".2026"</f>
        <v>18.08.2026</v>
      </c>
      <c r="AK1416">
        <f t="shared" si="575"/>
        <v>34</v>
      </c>
      <c r="AL1416" t="e">
        <f>VLOOKUP(E1416,[2]Sheet1!$A:$B,2,FALSE)</f>
        <v>#N/A</v>
      </c>
    </row>
    <row r="1417" spans="1:38" x14ac:dyDescent="0.25">
      <c r="A1417" t="str">
        <f>VLOOKUP(Q1417,'Data validation'!$K$2:$L$50,2,FALSE)</f>
        <v>TO</v>
      </c>
      <c r="B1417">
        <f t="shared" si="561"/>
        <v>0</v>
      </c>
      <c r="C1417">
        <f t="shared" si="562"/>
        <v>0</v>
      </c>
      <c r="D1417">
        <f t="shared" si="563"/>
        <v>6</v>
      </c>
      <c r="E1417">
        <v>8579</v>
      </c>
      <c r="F1417" t="s">
        <v>8570</v>
      </c>
      <c r="G1417" t="s">
        <v>79</v>
      </c>
      <c r="H1417" t="str">
        <f t="shared" si="564"/>
        <v>09</v>
      </c>
      <c r="I1417" t="str">
        <f t="shared" si="565"/>
        <v>Aug</v>
      </c>
      <c r="J1417" t="s">
        <v>90</v>
      </c>
      <c r="K1417" t="str">
        <f t="shared" si="566"/>
        <v>15</v>
      </c>
      <c r="L1417" t="str">
        <f t="shared" si="567"/>
        <v>Aug</v>
      </c>
      <c r="M1417">
        <v>6</v>
      </c>
      <c r="N1417">
        <f t="shared" si="568"/>
        <v>6</v>
      </c>
      <c r="O1417">
        <f t="shared" si="569"/>
        <v>0</v>
      </c>
      <c r="P1417">
        <f t="shared" si="570"/>
        <v>0</v>
      </c>
      <c r="Q1417" t="s">
        <v>56</v>
      </c>
      <c r="R1417" t="s">
        <v>20</v>
      </c>
      <c r="S1417">
        <v>2</v>
      </c>
      <c r="T1417">
        <v>1</v>
      </c>
      <c r="U1417" s="2">
        <f>SUMIFS(Novoton!L:L,Novoton!D:D,'Резервации 2026'!E1417)</f>
        <v>1749.4117017999999</v>
      </c>
      <c r="V1417" s="2">
        <f t="shared" ref="V1417:V1418" si="576">+U1417/M1417</f>
        <v>291.56861696666664</v>
      </c>
      <c r="X1417" t="s">
        <v>1426</v>
      </c>
      <c r="Y1417" t="s">
        <v>1295</v>
      </c>
      <c r="Z1417" t="str">
        <f t="shared" si="571"/>
        <v>Nov</v>
      </c>
      <c r="AA1417" s="6">
        <f t="shared" si="557"/>
        <v>0</v>
      </c>
      <c r="AB1417" s="6">
        <f t="shared" si="557"/>
        <v>0</v>
      </c>
      <c r="AC1417" s="6">
        <f t="shared" si="557"/>
        <v>0</v>
      </c>
      <c r="AD1417" s="6">
        <f t="shared" si="557"/>
        <v>6</v>
      </c>
      <c r="AE1417" s="6">
        <f t="shared" si="557"/>
        <v>0</v>
      </c>
      <c r="AF1417" s="6">
        <f t="shared" si="572"/>
        <v>6</v>
      </c>
      <c r="AG1417" s="6">
        <f t="shared" si="573"/>
        <v>0</v>
      </c>
      <c r="AH1417" s="14" t="str">
        <f>LEFT(X1417,2)&amp;"."&amp;VLOOKUP(MID(X1417,4,3),'Data validation'!$A$1:$B$12,2,FALSE)&amp;".2025"</f>
        <v>18.11.2025</v>
      </c>
      <c r="AI1417">
        <f t="shared" si="574"/>
        <v>47</v>
      </c>
      <c r="AJ1417" t="str">
        <f>H1417&amp;"."&amp;VLOOKUP(I1417,'Data validation'!$A$1:$B$12,2,FALSE)&amp;".2026"</f>
        <v>09.08.2026</v>
      </c>
      <c r="AK1417">
        <f t="shared" si="575"/>
        <v>33</v>
      </c>
      <c r="AL1417" t="e">
        <f>VLOOKUP(E1417,[2]Sheet1!$A:$B,2,FALSE)</f>
        <v>#N/A</v>
      </c>
    </row>
    <row r="1418" spans="1:38" x14ac:dyDescent="0.25">
      <c r="A1418" t="str">
        <f>VLOOKUP(Q1418,'Data validation'!$K$2:$L$50,2,FALSE)</f>
        <v>TO</v>
      </c>
      <c r="B1418">
        <f t="shared" si="561"/>
        <v>0</v>
      </c>
      <c r="C1418">
        <f t="shared" si="562"/>
        <v>0</v>
      </c>
      <c r="D1418">
        <f t="shared" si="563"/>
        <v>7</v>
      </c>
      <c r="E1418">
        <v>8136</v>
      </c>
      <c r="F1418" t="s">
        <v>8571</v>
      </c>
      <c r="G1418" t="s">
        <v>259</v>
      </c>
      <c r="H1418" t="str">
        <f t="shared" si="564"/>
        <v>08</v>
      </c>
      <c r="I1418" t="str">
        <f t="shared" si="565"/>
        <v>Aug</v>
      </c>
      <c r="J1418" t="s">
        <v>90</v>
      </c>
      <c r="K1418" t="str">
        <f t="shared" si="566"/>
        <v>15</v>
      </c>
      <c r="L1418" t="str">
        <f t="shared" si="567"/>
        <v>Aug</v>
      </c>
      <c r="M1418">
        <v>7</v>
      </c>
      <c r="N1418">
        <f t="shared" si="568"/>
        <v>7</v>
      </c>
      <c r="O1418">
        <f t="shared" si="569"/>
        <v>0</v>
      </c>
      <c r="P1418">
        <f t="shared" si="570"/>
        <v>0</v>
      </c>
      <c r="Q1418" t="s">
        <v>56</v>
      </c>
      <c r="R1418" t="s">
        <v>17</v>
      </c>
      <c r="S1418">
        <v>3</v>
      </c>
      <c r="T1418">
        <v>1</v>
      </c>
      <c r="U1418" s="2">
        <f>SUMIFS(Novoton!L:L,Novoton!D:D,'Резервации 2026'!E1418)</f>
        <v>2523.0793748999999</v>
      </c>
      <c r="V1418" s="2">
        <f t="shared" si="576"/>
        <v>360.43991069999998</v>
      </c>
      <c r="X1418" t="s">
        <v>318</v>
      </c>
      <c r="Y1418" t="s">
        <v>301</v>
      </c>
      <c r="Z1418" t="str">
        <f t="shared" si="571"/>
        <v>Nov</v>
      </c>
      <c r="AA1418" s="6">
        <f t="shared" si="557"/>
        <v>0</v>
      </c>
      <c r="AB1418" s="6">
        <f t="shared" si="557"/>
        <v>0</v>
      </c>
      <c r="AC1418" s="6">
        <f t="shared" si="557"/>
        <v>0</v>
      </c>
      <c r="AD1418" s="6">
        <f t="shared" si="557"/>
        <v>7</v>
      </c>
      <c r="AE1418" s="6">
        <f t="shared" si="557"/>
        <v>0</v>
      </c>
      <c r="AF1418" s="6">
        <f t="shared" si="572"/>
        <v>7</v>
      </c>
      <c r="AG1418" s="6">
        <f t="shared" si="573"/>
        <v>0</v>
      </c>
      <c r="AH1418" s="14" t="str">
        <f>LEFT(X1418,2)&amp;"."&amp;VLOOKUP(MID(X1418,4,3),'Data validation'!$A$1:$B$12,2,FALSE)&amp;".2025"</f>
        <v>06.11.2025</v>
      </c>
      <c r="AI1418">
        <f t="shared" si="574"/>
        <v>45</v>
      </c>
      <c r="AJ1418" t="str">
        <f>H1418&amp;"."&amp;VLOOKUP(I1418,'Data validation'!$A$1:$B$12,2,FALSE)&amp;".2026"</f>
        <v>08.08.2026</v>
      </c>
      <c r="AK1418">
        <f t="shared" si="575"/>
        <v>32</v>
      </c>
      <c r="AL1418" t="e">
        <f>VLOOKUP(E1418,[2]Sheet1!$A:$B,2,FALSE)</f>
        <v>#N/A</v>
      </c>
    </row>
    <row r="1419" spans="1:38" x14ac:dyDescent="0.25">
      <c r="A1419" t="str">
        <f>VLOOKUP(Q1419,'Data validation'!$K$2:$L$50,2,FALSE)</f>
        <v>TO</v>
      </c>
      <c r="B1419">
        <f t="shared" si="561"/>
        <v>0</v>
      </c>
      <c r="C1419">
        <f t="shared" si="562"/>
        <v>0</v>
      </c>
      <c r="D1419">
        <f t="shared" si="563"/>
        <v>5</v>
      </c>
      <c r="E1419">
        <v>9320</v>
      </c>
      <c r="F1419" t="s">
        <v>8572</v>
      </c>
      <c r="G1419" t="s">
        <v>326</v>
      </c>
      <c r="H1419" t="str">
        <f t="shared" si="564"/>
        <v>10</v>
      </c>
      <c r="I1419" t="str">
        <f t="shared" si="565"/>
        <v>Aug</v>
      </c>
      <c r="J1419" t="s">
        <v>90</v>
      </c>
      <c r="K1419" t="str">
        <f t="shared" si="566"/>
        <v>15</v>
      </c>
      <c r="L1419" t="str">
        <f t="shared" si="567"/>
        <v>Aug</v>
      </c>
      <c r="M1419">
        <v>5</v>
      </c>
      <c r="N1419">
        <f t="shared" si="568"/>
        <v>5</v>
      </c>
      <c r="O1419">
        <f t="shared" si="569"/>
        <v>0</v>
      </c>
      <c r="P1419">
        <f t="shared" si="570"/>
        <v>0</v>
      </c>
      <c r="Q1419" t="s">
        <v>162</v>
      </c>
      <c r="R1419" t="s">
        <v>17</v>
      </c>
      <c r="S1419">
        <v>3</v>
      </c>
      <c r="T1419">
        <v>1</v>
      </c>
      <c r="U1419" s="2">
        <f>SUMIFS(Magelan!L:L,Magelan!D:D,'Резервации 2026'!E1419)</f>
        <v>1952.3095060000001</v>
      </c>
      <c r="V1419" s="2">
        <f>+U1419/M1419</f>
        <v>390.4619012</v>
      </c>
      <c r="W1419" t="s">
        <v>262</v>
      </c>
      <c r="X1419" t="s">
        <v>4193</v>
      </c>
      <c r="Y1419" t="s">
        <v>3819</v>
      </c>
      <c r="Z1419" t="str">
        <f t="shared" si="571"/>
        <v>Jan</v>
      </c>
      <c r="AA1419" s="6">
        <f t="shared" si="557"/>
        <v>0</v>
      </c>
      <c r="AB1419" s="6">
        <f t="shared" si="557"/>
        <v>0</v>
      </c>
      <c r="AC1419" s="6">
        <f t="shared" si="557"/>
        <v>0</v>
      </c>
      <c r="AD1419" s="6">
        <f t="shared" si="557"/>
        <v>5</v>
      </c>
      <c r="AE1419" s="6">
        <f t="shared" si="557"/>
        <v>0</v>
      </c>
      <c r="AF1419" s="6">
        <f t="shared" si="572"/>
        <v>5</v>
      </c>
      <c r="AG1419" s="6">
        <f t="shared" si="573"/>
        <v>0</v>
      </c>
      <c r="AH1419" s="14" t="str">
        <f>LEFT(X1419,2)&amp;"."&amp;VLOOKUP(MID(X1419,4,3),'Data validation'!$A$1:$B$12,2,FALSE)&amp;".2025"</f>
        <v>02.01.2025</v>
      </c>
      <c r="AI1419">
        <f t="shared" si="574"/>
        <v>1</v>
      </c>
      <c r="AJ1419" t="str">
        <f>H1419&amp;"."&amp;VLOOKUP(I1419,'Data validation'!$A$1:$B$12,2,FALSE)&amp;".2026"</f>
        <v>10.08.2026</v>
      </c>
      <c r="AK1419">
        <f t="shared" si="575"/>
        <v>33</v>
      </c>
      <c r="AL1419" t="e">
        <f>VLOOKUP(E1419,[2]Sheet1!$A:$B,2,FALSE)</f>
        <v>#N/A</v>
      </c>
    </row>
    <row r="1420" spans="1:38" x14ac:dyDescent="0.25">
      <c r="A1420" t="str">
        <f>VLOOKUP(Q1420,'Data validation'!$K$2:$L$50,2,FALSE)</f>
        <v>TO</v>
      </c>
      <c r="B1420">
        <f t="shared" si="561"/>
        <v>0</v>
      </c>
      <c r="C1420">
        <f t="shared" si="562"/>
        <v>0</v>
      </c>
      <c r="D1420">
        <f t="shared" si="563"/>
        <v>7</v>
      </c>
      <c r="E1420">
        <v>8206</v>
      </c>
      <c r="F1420" t="s">
        <v>8573</v>
      </c>
      <c r="G1420" t="s">
        <v>135</v>
      </c>
      <c r="H1420" t="str">
        <f t="shared" si="564"/>
        <v>01</v>
      </c>
      <c r="I1420" t="str">
        <f t="shared" si="565"/>
        <v>Aug</v>
      </c>
      <c r="J1420" t="s">
        <v>259</v>
      </c>
      <c r="K1420" t="str">
        <f t="shared" si="566"/>
        <v>08</v>
      </c>
      <c r="L1420" t="str">
        <f t="shared" si="567"/>
        <v>Aug</v>
      </c>
      <c r="M1420">
        <v>7</v>
      </c>
      <c r="N1420">
        <f t="shared" si="568"/>
        <v>7</v>
      </c>
      <c r="O1420">
        <f t="shared" si="569"/>
        <v>0</v>
      </c>
      <c r="P1420">
        <f t="shared" si="570"/>
        <v>0</v>
      </c>
      <c r="Q1420" t="s">
        <v>56</v>
      </c>
      <c r="R1420" t="s">
        <v>63</v>
      </c>
      <c r="S1420">
        <v>2</v>
      </c>
      <c r="T1420">
        <v>0</v>
      </c>
      <c r="U1420" s="2">
        <f>SUMIFS(Novoton!L:L,Novoton!D:D,'Резервации 2026'!E1420)</f>
        <v>1914.2490542</v>
      </c>
      <c r="V1420" s="2">
        <f>+U1420/M1420</f>
        <v>273.46415059999998</v>
      </c>
      <c r="X1420" t="s">
        <v>508</v>
      </c>
      <c r="Y1420" t="s">
        <v>338</v>
      </c>
      <c r="Z1420" t="str">
        <f t="shared" si="571"/>
        <v>Nov</v>
      </c>
      <c r="AA1420" s="6">
        <f t="shared" si="557"/>
        <v>0</v>
      </c>
      <c r="AB1420" s="6">
        <f t="shared" si="557"/>
        <v>0</v>
      </c>
      <c r="AC1420" s="6">
        <f t="shared" si="557"/>
        <v>0</v>
      </c>
      <c r="AD1420" s="6">
        <f t="shared" si="557"/>
        <v>7</v>
      </c>
      <c r="AE1420" s="6">
        <f t="shared" si="557"/>
        <v>0</v>
      </c>
      <c r="AF1420" s="6">
        <f t="shared" si="572"/>
        <v>7</v>
      </c>
      <c r="AG1420" s="6">
        <f t="shared" si="573"/>
        <v>0</v>
      </c>
      <c r="AH1420" s="14" t="str">
        <f>LEFT(X1420,2)&amp;"."&amp;VLOOKUP(MID(X1420,4,3),'Data validation'!$A$1:$B$12,2,FALSE)&amp;".2025"</f>
        <v>07.11.2025</v>
      </c>
      <c r="AI1420">
        <f t="shared" si="574"/>
        <v>45</v>
      </c>
      <c r="AJ1420" t="str">
        <f>H1420&amp;"."&amp;VLOOKUP(I1420,'Data validation'!$A$1:$B$12,2,FALSE)&amp;".2026"</f>
        <v>01.08.2026</v>
      </c>
      <c r="AK1420">
        <f t="shared" si="575"/>
        <v>31</v>
      </c>
      <c r="AL1420" t="e">
        <f>VLOOKUP(E1420,[2]Sheet1!$A:$B,2,FALSE)</f>
        <v>#N/A</v>
      </c>
    </row>
    <row r="1421" spans="1:38" x14ac:dyDescent="0.25">
      <c r="A1421" t="str">
        <f>VLOOKUP(Q1421,'Data validation'!$K$2:$L$50,2,FALSE)</f>
        <v>TO</v>
      </c>
      <c r="B1421">
        <f t="shared" si="561"/>
        <v>0</v>
      </c>
      <c r="C1421">
        <f t="shared" si="562"/>
        <v>0</v>
      </c>
      <c r="D1421">
        <f t="shared" si="563"/>
        <v>6</v>
      </c>
      <c r="E1421">
        <v>9324</v>
      </c>
      <c r="F1421" t="s">
        <v>8023</v>
      </c>
      <c r="G1421" t="s">
        <v>350</v>
      </c>
      <c r="H1421" t="str">
        <f t="shared" si="564"/>
        <v>11</v>
      </c>
      <c r="I1421" t="str">
        <f t="shared" si="565"/>
        <v>Aug</v>
      </c>
      <c r="J1421" t="s">
        <v>60</v>
      </c>
      <c r="K1421" t="str">
        <f t="shared" si="566"/>
        <v>17</v>
      </c>
      <c r="L1421" t="str">
        <f t="shared" si="567"/>
        <v>Aug</v>
      </c>
      <c r="M1421">
        <v>6</v>
      </c>
      <c r="N1421">
        <f t="shared" si="568"/>
        <v>6</v>
      </c>
      <c r="O1421">
        <f t="shared" si="569"/>
        <v>0</v>
      </c>
      <c r="P1421">
        <f t="shared" si="570"/>
        <v>0</v>
      </c>
      <c r="Q1421" t="s">
        <v>138</v>
      </c>
      <c r="R1421" t="s">
        <v>63</v>
      </c>
      <c r="S1421">
        <v>1</v>
      </c>
      <c r="T1421">
        <v>1</v>
      </c>
      <c r="U1421" s="2">
        <f>SUMIFS(TediKam!L:L,TediKam!D:D,'Резервации 2026'!E1421)</f>
        <v>0</v>
      </c>
      <c r="V1421" s="2">
        <f>+U1421/M1421</f>
        <v>0</v>
      </c>
      <c r="W1421" t="s">
        <v>1025</v>
      </c>
      <c r="X1421" t="s">
        <v>4196</v>
      </c>
      <c r="Y1421" t="s">
        <v>3819</v>
      </c>
      <c r="Z1421" t="str">
        <f t="shared" si="571"/>
        <v>Jan</v>
      </c>
      <c r="AA1421" s="6">
        <f t="shared" si="557"/>
        <v>0</v>
      </c>
      <c r="AB1421" s="6">
        <f t="shared" si="557"/>
        <v>0</v>
      </c>
      <c r="AC1421" s="6">
        <f t="shared" si="557"/>
        <v>0</v>
      </c>
      <c r="AD1421" s="6">
        <f t="shared" si="557"/>
        <v>6</v>
      </c>
      <c r="AE1421" s="6">
        <f t="shared" si="557"/>
        <v>0</v>
      </c>
      <c r="AF1421" s="6">
        <f t="shared" si="572"/>
        <v>6</v>
      </c>
      <c r="AG1421" s="6">
        <f t="shared" si="573"/>
        <v>0</v>
      </c>
      <c r="AH1421" s="14" t="str">
        <f>LEFT(X1421,2)&amp;"."&amp;VLOOKUP(MID(X1421,4,3),'Data validation'!$A$1:$B$12,2,FALSE)&amp;".2025"</f>
        <v>02.01.2025</v>
      </c>
      <c r="AI1421">
        <f t="shared" si="574"/>
        <v>1</v>
      </c>
      <c r="AJ1421" t="str">
        <f>H1421&amp;"."&amp;VLOOKUP(I1421,'Data validation'!$A$1:$B$12,2,FALSE)&amp;".2026"</f>
        <v>11.08.2026</v>
      </c>
      <c r="AK1421">
        <f t="shared" si="575"/>
        <v>33</v>
      </c>
      <c r="AL1421" t="str">
        <f>VLOOKUP(E1421,[2]Sheet1!$A:$B,2,FALSE)</f>
        <v>Анулирана</v>
      </c>
    </row>
    <row r="1422" spans="1:38" x14ac:dyDescent="0.25">
      <c r="A1422" t="str">
        <f>VLOOKUP(Q1422,'Data validation'!$K$2:$L$50,2,FALSE)</f>
        <v>TOPOLA SKIES</v>
      </c>
      <c r="B1422">
        <f t="shared" si="561"/>
        <v>0</v>
      </c>
      <c r="C1422">
        <f t="shared" si="562"/>
        <v>0</v>
      </c>
      <c r="D1422">
        <f t="shared" si="563"/>
        <v>6</v>
      </c>
      <c r="E1422">
        <v>9084</v>
      </c>
      <c r="F1422" t="s">
        <v>8574</v>
      </c>
      <c r="G1422" t="s">
        <v>340</v>
      </c>
      <c r="H1422" t="str">
        <f t="shared" si="564"/>
        <v>03</v>
      </c>
      <c r="I1422" t="str">
        <f t="shared" si="565"/>
        <v>Aug</v>
      </c>
      <c r="J1422" t="s">
        <v>79</v>
      </c>
      <c r="K1422" t="str">
        <f t="shared" si="566"/>
        <v>09</v>
      </c>
      <c r="L1422" t="str">
        <f t="shared" si="567"/>
        <v>Aug</v>
      </c>
      <c r="M1422">
        <v>6</v>
      </c>
      <c r="N1422">
        <f t="shared" si="568"/>
        <v>6</v>
      </c>
      <c r="O1422">
        <f t="shared" si="569"/>
        <v>0</v>
      </c>
      <c r="P1422">
        <f t="shared" si="570"/>
        <v>0</v>
      </c>
      <c r="Q1422" t="s">
        <v>35</v>
      </c>
      <c r="R1422" t="s">
        <v>17</v>
      </c>
      <c r="S1422">
        <v>2</v>
      </c>
      <c r="T1422">
        <v>2</v>
      </c>
      <c r="U1422" s="2">
        <v>2606.6728051376144</v>
      </c>
      <c r="V1422" s="2">
        <v>434.4454675229357</v>
      </c>
      <c r="X1422" t="s">
        <v>3439</v>
      </c>
      <c r="Y1422" t="s">
        <v>3432</v>
      </c>
      <c r="Z1422" t="str">
        <f t="shared" si="571"/>
        <v>Dec</v>
      </c>
      <c r="AA1422" s="6">
        <f t="shared" si="557"/>
        <v>0</v>
      </c>
      <c r="AB1422" s="6">
        <f t="shared" si="557"/>
        <v>0</v>
      </c>
      <c r="AC1422" s="6">
        <f t="shared" si="557"/>
        <v>0</v>
      </c>
      <c r="AD1422" s="6">
        <f t="shared" si="557"/>
        <v>6</v>
      </c>
      <c r="AE1422" s="6">
        <f t="shared" si="557"/>
        <v>0</v>
      </c>
      <c r="AF1422" s="6">
        <f t="shared" si="572"/>
        <v>6</v>
      </c>
      <c r="AG1422" s="6">
        <f t="shared" si="573"/>
        <v>0</v>
      </c>
      <c r="AH1422" s="14" t="str">
        <f>LEFT(X1422,2)&amp;"."&amp;VLOOKUP(MID(X1422,4,3),'Data validation'!$A$1:$B$12,2,FALSE)&amp;".2025"</f>
        <v>11.12.2025</v>
      </c>
      <c r="AI1422">
        <f t="shared" si="574"/>
        <v>50</v>
      </c>
      <c r="AJ1422" t="str">
        <f>H1422&amp;"."&amp;VLOOKUP(I1422,'Data validation'!$A$1:$B$12,2,FALSE)&amp;".2026"</f>
        <v>03.08.2026</v>
      </c>
      <c r="AK1422">
        <f t="shared" si="575"/>
        <v>32</v>
      </c>
      <c r="AL1422" t="e">
        <f>VLOOKUP(E1422,[2]Sheet1!$A:$B,2,FALSE)</f>
        <v>#N/A</v>
      </c>
    </row>
    <row r="1423" spans="1:38" x14ac:dyDescent="0.25">
      <c r="A1423" t="str">
        <f>VLOOKUP(Q1423,'Data validation'!$K$2:$L$50,2,FALSE)</f>
        <v>TO</v>
      </c>
      <c r="B1423">
        <f t="shared" si="561"/>
        <v>0</v>
      </c>
      <c r="C1423">
        <f t="shared" si="562"/>
        <v>0</v>
      </c>
      <c r="D1423">
        <f t="shared" si="563"/>
        <v>6</v>
      </c>
      <c r="E1423">
        <v>9321</v>
      </c>
      <c r="F1423" t="s">
        <v>8575</v>
      </c>
      <c r="G1423" t="s">
        <v>135</v>
      </c>
      <c r="H1423" t="str">
        <f t="shared" si="564"/>
        <v>01</v>
      </c>
      <c r="I1423" t="str">
        <f t="shared" si="565"/>
        <v>Aug</v>
      </c>
      <c r="J1423" t="s">
        <v>646</v>
      </c>
      <c r="K1423" t="str">
        <f t="shared" si="566"/>
        <v>07</v>
      </c>
      <c r="L1423" t="str">
        <f t="shared" si="567"/>
        <v>Aug</v>
      </c>
      <c r="M1423">
        <v>6</v>
      </c>
      <c r="N1423">
        <f t="shared" si="568"/>
        <v>6</v>
      </c>
      <c r="O1423">
        <f t="shared" si="569"/>
        <v>0</v>
      </c>
      <c r="P1423">
        <f t="shared" si="570"/>
        <v>0</v>
      </c>
      <c r="Q1423" t="s">
        <v>162</v>
      </c>
      <c r="R1423" t="s">
        <v>63</v>
      </c>
      <c r="S1423">
        <v>2</v>
      </c>
      <c r="T1423">
        <v>2</v>
      </c>
      <c r="U1423" s="2">
        <f>SUMIFS(Magelan!L:L,Magelan!D:D,'Резервации 2026'!E1423)</f>
        <v>2221.7837633999998</v>
      </c>
      <c r="V1423" s="2">
        <f>+U1423/M1423</f>
        <v>370.29729389999994</v>
      </c>
      <c r="W1423" t="s">
        <v>262</v>
      </c>
      <c r="X1423" t="s">
        <v>4194</v>
      </c>
      <c r="Y1423" t="s">
        <v>3819</v>
      </c>
      <c r="Z1423" t="str">
        <f t="shared" si="571"/>
        <v>Jan</v>
      </c>
      <c r="AA1423" s="6">
        <f t="shared" si="557"/>
        <v>0</v>
      </c>
      <c r="AB1423" s="6">
        <f t="shared" si="557"/>
        <v>0</v>
      </c>
      <c r="AC1423" s="6">
        <f t="shared" si="557"/>
        <v>0</v>
      </c>
      <c r="AD1423" s="6">
        <f t="shared" si="557"/>
        <v>6</v>
      </c>
      <c r="AE1423" s="6">
        <f t="shared" si="557"/>
        <v>0</v>
      </c>
      <c r="AF1423" s="6">
        <f t="shared" si="572"/>
        <v>6</v>
      </c>
      <c r="AG1423" s="6">
        <f t="shared" si="573"/>
        <v>0</v>
      </c>
      <c r="AH1423" s="14" t="str">
        <f>LEFT(X1423,2)&amp;"."&amp;VLOOKUP(MID(X1423,4,3),'Data validation'!$A$1:$B$12,2,FALSE)&amp;".2025"</f>
        <v>02.01.2025</v>
      </c>
      <c r="AI1423">
        <f t="shared" si="574"/>
        <v>1</v>
      </c>
      <c r="AJ1423" t="str">
        <f>H1423&amp;"."&amp;VLOOKUP(I1423,'Data validation'!$A$1:$B$12,2,FALSE)&amp;".2026"</f>
        <v>01.08.2026</v>
      </c>
      <c r="AK1423">
        <f t="shared" si="575"/>
        <v>31</v>
      </c>
      <c r="AL1423" t="e">
        <f>VLOOKUP(E1423,[2]Sheet1!$A:$B,2,FALSE)</f>
        <v>#N/A</v>
      </c>
    </row>
    <row r="1424" spans="1:38" x14ac:dyDescent="0.25">
      <c r="A1424" t="str">
        <f>VLOOKUP(Q1424,'Data validation'!$K$2:$L$50,2,FALSE)</f>
        <v>TO</v>
      </c>
      <c r="B1424">
        <f t="shared" si="561"/>
        <v>0</v>
      </c>
      <c r="C1424">
        <f t="shared" si="562"/>
        <v>0</v>
      </c>
      <c r="D1424">
        <f t="shared" si="563"/>
        <v>5</v>
      </c>
      <c r="E1424">
        <v>8697</v>
      </c>
      <c r="F1424" t="s">
        <v>8576</v>
      </c>
      <c r="G1424" t="s">
        <v>459</v>
      </c>
      <c r="H1424" t="str">
        <f t="shared" si="564"/>
        <v>20</v>
      </c>
      <c r="I1424" t="str">
        <f t="shared" si="565"/>
        <v>Aug</v>
      </c>
      <c r="J1424" t="s">
        <v>523</v>
      </c>
      <c r="K1424" t="str">
        <f t="shared" si="566"/>
        <v>25</v>
      </c>
      <c r="L1424" t="str">
        <f t="shared" si="567"/>
        <v>Aug</v>
      </c>
      <c r="M1424">
        <v>5</v>
      </c>
      <c r="N1424">
        <f t="shared" si="568"/>
        <v>5</v>
      </c>
      <c r="O1424">
        <f t="shared" si="569"/>
        <v>0</v>
      </c>
      <c r="P1424">
        <f t="shared" si="570"/>
        <v>0</v>
      </c>
      <c r="Q1424" t="s">
        <v>56</v>
      </c>
      <c r="R1424" t="s">
        <v>63</v>
      </c>
      <c r="S1424">
        <v>3</v>
      </c>
      <c r="T1424">
        <v>0</v>
      </c>
      <c r="U1424" s="2">
        <f>SUMIFS(Novoton!L:L,Novoton!D:D,'Резервации 2026'!E1424)</f>
        <v>1810.9421135999999</v>
      </c>
      <c r="V1424" s="2">
        <f>+U1424/M1424</f>
        <v>362.18842271999995</v>
      </c>
      <c r="X1424" t="s">
        <v>1696</v>
      </c>
      <c r="Y1424" t="s">
        <v>1594</v>
      </c>
      <c r="Z1424" t="str">
        <f t="shared" si="571"/>
        <v>Nov</v>
      </c>
      <c r="AA1424" s="6">
        <f t="shared" si="557"/>
        <v>0</v>
      </c>
      <c r="AB1424" s="6">
        <f t="shared" si="557"/>
        <v>0</v>
      </c>
      <c r="AC1424" s="6">
        <f t="shared" si="557"/>
        <v>0</v>
      </c>
      <c r="AD1424" s="6">
        <f t="shared" si="557"/>
        <v>5</v>
      </c>
      <c r="AE1424" s="6">
        <f t="shared" si="557"/>
        <v>0</v>
      </c>
      <c r="AF1424" s="6">
        <f t="shared" si="572"/>
        <v>5</v>
      </c>
      <c r="AG1424" s="6">
        <f t="shared" si="573"/>
        <v>0</v>
      </c>
      <c r="AH1424" s="14" t="str">
        <f>LEFT(X1424,2)&amp;"."&amp;VLOOKUP(MID(X1424,4,3),'Data validation'!$A$1:$B$12,2,FALSE)&amp;".2025"</f>
        <v>21.11.2025</v>
      </c>
      <c r="AI1424">
        <f t="shared" si="574"/>
        <v>47</v>
      </c>
      <c r="AJ1424" t="str">
        <f>H1424&amp;"."&amp;VLOOKUP(I1424,'Data validation'!$A$1:$B$12,2,FALSE)&amp;".2026"</f>
        <v>20.08.2026</v>
      </c>
      <c r="AK1424">
        <f t="shared" si="575"/>
        <v>34</v>
      </c>
      <c r="AL1424" t="e">
        <f>VLOOKUP(E1424,[2]Sheet1!$A:$B,2,FALSE)</f>
        <v>#N/A</v>
      </c>
    </row>
    <row r="1425" spans="1:38" x14ac:dyDescent="0.25">
      <c r="A1425" t="str">
        <f>VLOOKUP(Q1425,'Data validation'!$K$2:$L$50,2,FALSE)</f>
        <v>TO</v>
      </c>
      <c r="B1425">
        <f t="shared" si="561"/>
        <v>0</v>
      </c>
      <c r="C1425">
        <f t="shared" si="562"/>
        <v>5</v>
      </c>
      <c r="D1425">
        <f t="shared" si="563"/>
        <v>1</v>
      </c>
      <c r="E1425">
        <v>8519</v>
      </c>
      <c r="F1425" t="s">
        <v>8577</v>
      </c>
      <c r="G1425" t="s">
        <v>53</v>
      </c>
      <c r="H1425" t="str">
        <f t="shared" si="564"/>
        <v>24</v>
      </c>
      <c r="I1425" t="str">
        <f t="shared" si="565"/>
        <v>Aug</v>
      </c>
      <c r="J1425" t="s">
        <v>54</v>
      </c>
      <c r="K1425" t="str">
        <f t="shared" si="566"/>
        <v>30</v>
      </c>
      <c r="L1425" t="str">
        <f t="shared" si="567"/>
        <v>Aug</v>
      </c>
      <c r="M1425">
        <v>6</v>
      </c>
      <c r="N1425">
        <f t="shared" si="568"/>
        <v>6</v>
      </c>
      <c r="O1425">
        <f t="shared" si="569"/>
        <v>0</v>
      </c>
      <c r="P1425">
        <f t="shared" si="570"/>
        <v>0</v>
      </c>
      <c r="Q1425" t="s">
        <v>81</v>
      </c>
      <c r="R1425" t="s">
        <v>63</v>
      </c>
      <c r="S1425">
        <v>2</v>
      </c>
      <c r="T1425">
        <v>0</v>
      </c>
      <c r="U1425" s="2">
        <f>SUMIFS(SLR!L:L,SLR!D:D,'Резервации 2026'!E1425)</f>
        <v>1485.7658177999999</v>
      </c>
      <c r="V1425" s="2">
        <f t="shared" ref="V1425:V1428" si="577">+U1425/M1425</f>
        <v>247.62763629999998</v>
      </c>
      <c r="W1425" t="s">
        <v>262</v>
      </c>
      <c r="X1425" t="s">
        <v>1269</v>
      </c>
      <c r="Y1425" t="s">
        <v>1263</v>
      </c>
      <c r="Z1425" t="str">
        <f t="shared" si="571"/>
        <v>Nov</v>
      </c>
      <c r="AA1425" s="6">
        <f t="shared" si="557"/>
        <v>0</v>
      </c>
      <c r="AB1425" s="6">
        <f t="shared" si="557"/>
        <v>0</v>
      </c>
      <c r="AC1425" s="6">
        <f t="shared" si="557"/>
        <v>0</v>
      </c>
      <c r="AD1425" s="6">
        <f t="shared" si="557"/>
        <v>6</v>
      </c>
      <c r="AE1425" s="6">
        <f t="shared" si="557"/>
        <v>0</v>
      </c>
      <c r="AF1425" s="6">
        <f t="shared" si="572"/>
        <v>6</v>
      </c>
      <c r="AG1425" s="6">
        <f t="shared" si="573"/>
        <v>0</v>
      </c>
      <c r="AH1425" s="14" t="str">
        <f>LEFT(X1425,2)&amp;"."&amp;VLOOKUP(MID(X1425,4,3),'Data validation'!$A$1:$B$12,2,FALSE)&amp;".2025"</f>
        <v>16.11.2025</v>
      </c>
      <c r="AI1425">
        <f t="shared" si="574"/>
        <v>47</v>
      </c>
      <c r="AJ1425" t="str">
        <f>H1425&amp;"."&amp;VLOOKUP(I1425,'Data validation'!$A$1:$B$12,2,FALSE)&amp;".2026"</f>
        <v>24.08.2026</v>
      </c>
      <c r="AK1425">
        <f t="shared" si="575"/>
        <v>35</v>
      </c>
      <c r="AL1425" t="e">
        <f>VLOOKUP(E1425,[2]Sheet1!$A:$B,2,FALSE)</f>
        <v>#N/A</v>
      </c>
    </row>
    <row r="1426" spans="1:38" x14ac:dyDescent="0.25">
      <c r="A1426" t="str">
        <f>VLOOKUP(Q1426,'Data validation'!$K$2:$L$50,2,FALSE)</f>
        <v>TO</v>
      </c>
      <c r="B1426">
        <f t="shared" si="561"/>
        <v>0</v>
      </c>
      <c r="C1426">
        <f t="shared" si="562"/>
        <v>0</v>
      </c>
      <c r="D1426">
        <f t="shared" si="563"/>
        <v>5</v>
      </c>
      <c r="E1426">
        <v>8192</v>
      </c>
      <c r="F1426" t="s">
        <v>8578</v>
      </c>
      <c r="G1426" t="s">
        <v>135</v>
      </c>
      <c r="H1426" t="str">
        <f t="shared" si="564"/>
        <v>01</v>
      </c>
      <c r="I1426" t="str">
        <f t="shared" si="565"/>
        <v>Aug</v>
      </c>
      <c r="J1426" t="s">
        <v>136</v>
      </c>
      <c r="K1426" t="str">
        <f t="shared" si="566"/>
        <v>06</v>
      </c>
      <c r="L1426" t="str">
        <f t="shared" si="567"/>
        <v>Aug</v>
      </c>
      <c r="M1426">
        <v>5</v>
      </c>
      <c r="N1426">
        <f t="shared" si="568"/>
        <v>5</v>
      </c>
      <c r="O1426">
        <f t="shared" si="569"/>
        <v>0</v>
      </c>
      <c r="P1426">
        <f t="shared" si="570"/>
        <v>0</v>
      </c>
      <c r="Q1426" t="s">
        <v>81</v>
      </c>
      <c r="R1426" t="s">
        <v>63</v>
      </c>
      <c r="S1426">
        <v>2</v>
      </c>
      <c r="T1426">
        <v>2</v>
      </c>
      <c r="U1426" s="2">
        <f>SUMIFS(SLR!L:L,SLR!D:D,'Резервации 2026'!E1426)</f>
        <v>1709.1020455</v>
      </c>
      <c r="V1426" s="2">
        <f t="shared" si="577"/>
        <v>341.82040910000001</v>
      </c>
      <c r="W1426" t="s">
        <v>262</v>
      </c>
      <c r="X1426" t="s">
        <v>467</v>
      </c>
      <c r="Y1426" t="s">
        <v>338</v>
      </c>
      <c r="Z1426" t="str">
        <f t="shared" si="571"/>
        <v>Nov</v>
      </c>
      <c r="AA1426" s="6">
        <f t="shared" si="557"/>
        <v>0</v>
      </c>
      <c r="AB1426" s="6">
        <f t="shared" si="557"/>
        <v>0</v>
      </c>
      <c r="AC1426" s="6">
        <f t="shared" si="557"/>
        <v>0</v>
      </c>
      <c r="AD1426" s="6">
        <f t="shared" si="557"/>
        <v>5</v>
      </c>
      <c r="AE1426" s="6">
        <f t="shared" si="557"/>
        <v>0</v>
      </c>
      <c r="AF1426" s="6">
        <f t="shared" si="572"/>
        <v>5</v>
      </c>
      <c r="AG1426" s="6">
        <f t="shared" si="573"/>
        <v>0</v>
      </c>
      <c r="AH1426" s="14" t="str">
        <f>LEFT(X1426,2)&amp;"."&amp;VLOOKUP(MID(X1426,4,3),'Data validation'!$A$1:$B$12,2,FALSE)&amp;".2025"</f>
        <v>07.11.2025</v>
      </c>
      <c r="AI1426">
        <f t="shared" si="574"/>
        <v>45</v>
      </c>
      <c r="AJ1426" t="str">
        <f>H1426&amp;"."&amp;VLOOKUP(I1426,'Data validation'!$A$1:$B$12,2,FALSE)&amp;".2026"</f>
        <v>01.08.2026</v>
      </c>
      <c r="AK1426">
        <f t="shared" si="575"/>
        <v>31</v>
      </c>
      <c r="AL1426" t="e">
        <f>VLOOKUP(E1426,[2]Sheet1!$A:$B,2,FALSE)</f>
        <v>#N/A</v>
      </c>
    </row>
    <row r="1427" spans="1:38" x14ac:dyDescent="0.25">
      <c r="A1427" t="str">
        <f>VLOOKUP(Q1427,'Data validation'!$K$2:$L$50,2,FALSE)</f>
        <v>TO</v>
      </c>
      <c r="B1427">
        <f t="shared" si="561"/>
        <v>0</v>
      </c>
      <c r="C1427">
        <f t="shared" si="562"/>
        <v>0</v>
      </c>
      <c r="D1427">
        <f t="shared" si="563"/>
        <v>6</v>
      </c>
      <c r="E1427">
        <v>8503</v>
      </c>
      <c r="F1427" t="s">
        <v>8579</v>
      </c>
      <c r="G1427" t="s">
        <v>60</v>
      </c>
      <c r="H1427" t="str">
        <f t="shared" si="564"/>
        <v>17</v>
      </c>
      <c r="I1427" t="str">
        <f t="shared" si="565"/>
        <v>Aug</v>
      </c>
      <c r="J1427" t="s">
        <v>195</v>
      </c>
      <c r="K1427" t="str">
        <f t="shared" si="566"/>
        <v>23</v>
      </c>
      <c r="L1427" t="str">
        <f t="shared" si="567"/>
        <v>Aug</v>
      </c>
      <c r="M1427">
        <v>6</v>
      </c>
      <c r="N1427">
        <f t="shared" si="568"/>
        <v>6</v>
      </c>
      <c r="O1427">
        <f t="shared" si="569"/>
        <v>0</v>
      </c>
      <c r="P1427">
        <f t="shared" si="570"/>
        <v>0</v>
      </c>
      <c r="Q1427" t="s">
        <v>81</v>
      </c>
      <c r="R1427" t="s">
        <v>25</v>
      </c>
      <c r="S1427">
        <v>2</v>
      </c>
      <c r="T1427">
        <v>1</v>
      </c>
      <c r="U1427" s="2">
        <f>SUMIFS(SLR!L:L,SLR!D:D,'Резервации 2026'!E1427)</f>
        <v>1666.6018595999999</v>
      </c>
      <c r="V1427" s="2">
        <f t="shared" si="577"/>
        <v>277.76697659999996</v>
      </c>
      <c r="W1427" t="s">
        <v>262</v>
      </c>
      <c r="X1427" t="s">
        <v>1227</v>
      </c>
      <c r="Y1427" t="s">
        <v>1138</v>
      </c>
      <c r="Z1427" t="str">
        <f t="shared" si="571"/>
        <v>Nov</v>
      </c>
      <c r="AA1427" s="6">
        <f t="shared" si="557"/>
        <v>0</v>
      </c>
      <c r="AB1427" s="6">
        <f t="shared" si="557"/>
        <v>0</v>
      </c>
      <c r="AC1427" s="6">
        <f t="shared" si="557"/>
        <v>0</v>
      </c>
      <c r="AD1427" s="6">
        <f t="shared" si="557"/>
        <v>6</v>
      </c>
      <c r="AE1427" s="6">
        <f t="shared" si="557"/>
        <v>0</v>
      </c>
      <c r="AF1427" s="6">
        <f t="shared" si="572"/>
        <v>6</v>
      </c>
      <c r="AG1427" s="6">
        <f t="shared" si="573"/>
        <v>0</v>
      </c>
      <c r="AH1427" s="14" t="str">
        <f>LEFT(X1427,2)&amp;"."&amp;VLOOKUP(MID(X1427,4,3),'Data validation'!$A$1:$B$12,2,FALSE)&amp;".2025"</f>
        <v>14.11.2025</v>
      </c>
      <c r="AI1427">
        <f t="shared" si="574"/>
        <v>46</v>
      </c>
      <c r="AJ1427" t="str">
        <f>H1427&amp;"."&amp;VLOOKUP(I1427,'Data validation'!$A$1:$B$12,2,FALSE)&amp;".2026"</f>
        <v>17.08.2026</v>
      </c>
      <c r="AK1427">
        <f t="shared" si="575"/>
        <v>34</v>
      </c>
      <c r="AL1427" t="e">
        <f>VLOOKUP(E1427,[2]Sheet1!$A:$B,2,FALSE)</f>
        <v>#N/A</v>
      </c>
    </row>
    <row r="1428" spans="1:38" x14ac:dyDescent="0.25">
      <c r="A1428" t="str">
        <f>VLOOKUP(Q1428,'Data validation'!$K$2:$L$50,2,FALSE)</f>
        <v>TO</v>
      </c>
      <c r="B1428">
        <f t="shared" si="561"/>
        <v>0</v>
      </c>
      <c r="C1428">
        <f t="shared" si="562"/>
        <v>7</v>
      </c>
      <c r="D1428">
        <f t="shared" si="563"/>
        <v>0</v>
      </c>
      <c r="E1428">
        <v>8919</v>
      </c>
      <c r="F1428" t="s">
        <v>8580</v>
      </c>
      <c r="G1428" t="s">
        <v>54</v>
      </c>
      <c r="H1428" t="str">
        <f t="shared" si="564"/>
        <v>30</v>
      </c>
      <c r="I1428" t="str">
        <f t="shared" si="565"/>
        <v>Aug</v>
      </c>
      <c r="J1428" t="s">
        <v>214</v>
      </c>
      <c r="K1428" t="str">
        <f t="shared" si="566"/>
        <v>06</v>
      </c>
      <c r="L1428" t="str">
        <f t="shared" si="567"/>
        <v>Sep</v>
      </c>
      <c r="M1428">
        <v>7</v>
      </c>
      <c r="N1428">
        <f t="shared" si="568"/>
        <v>-24</v>
      </c>
      <c r="O1428">
        <f t="shared" si="569"/>
        <v>1</v>
      </c>
      <c r="P1428">
        <f t="shared" si="570"/>
        <v>5</v>
      </c>
      <c r="Q1428" t="s">
        <v>81</v>
      </c>
      <c r="R1428" t="s">
        <v>48</v>
      </c>
      <c r="S1428">
        <v>2</v>
      </c>
      <c r="T1428">
        <v>1</v>
      </c>
      <c r="U1428" s="2">
        <f>SUMIFS(SLR!L:L,SLR!D:D,'Резервации 2026'!E1428)</f>
        <v>1931.3430083999999</v>
      </c>
      <c r="V1428" s="2">
        <f t="shared" si="577"/>
        <v>275.90614405714285</v>
      </c>
      <c r="W1428" t="s">
        <v>262</v>
      </c>
      <c r="X1428" t="s">
        <v>2972</v>
      </c>
      <c r="Y1428" t="s">
        <v>3213</v>
      </c>
      <c r="Z1428" t="str">
        <f t="shared" si="571"/>
        <v>Nov</v>
      </c>
      <c r="AA1428" s="6">
        <f t="shared" si="557"/>
        <v>0</v>
      </c>
      <c r="AB1428" s="6">
        <f t="shared" si="557"/>
        <v>0</v>
      </c>
      <c r="AC1428" s="6">
        <f t="shared" si="557"/>
        <v>0</v>
      </c>
      <c r="AD1428" s="6">
        <f t="shared" si="557"/>
        <v>1</v>
      </c>
      <c r="AE1428" s="6">
        <f t="shared" si="557"/>
        <v>5</v>
      </c>
      <c r="AF1428" s="6">
        <f t="shared" si="572"/>
        <v>6</v>
      </c>
      <c r="AG1428" s="6">
        <f t="shared" si="573"/>
        <v>-1</v>
      </c>
      <c r="AH1428" s="14" t="str">
        <f>LEFT(X1428,2)&amp;"."&amp;VLOOKUP(MID(X1428,4,3),'Data validation'!$A$1:$B$12,2,FALSE)&amp;".2025"</f>
        <v>29.11.2025</v>
      </c>
      <c r="AI1428">
        <f t="shared" si="574"/>
        <v>48</v>
      </c>
      <c r="AJ1428" t="str">
        <f>H1428&amp;"."&amp;VLOOKUP(I1428,'Data validation'!$A$1:$B$12,2,FALSE)&amp;".2026"</f>
        <v>30.08.2026</v>
      </c>
      <c r="AK1428">
        <f t="shared" si="575"/>
        <v>36</v>
      </c>
      <c r="AL1428" t="e">
        <f>VLOOKUP(E1428,[2]Sheet1!$A:$B,2,FALSE)</f>
        <v>#N/A</v>
      </c>
    </row>
    <row r="1429" spans="1:38" x14ac:dyDescent="0.25">
      <c r="A1429" t="str">
        <f>VLOOKUP(Q1429,'Data validation'!$K$2:$L$50,2,FALSE)</f>
        <v>TO</v>
      </c>
      <c r="B1429">
        <f t="shared" si="561"/>
        <v>0</v>
      </c>
      <c r="C1429">
        <f t="shared" si="562"/>
        <v>0</v>
      </c>
      <c r="D1429">
        <f t="shared" si="563"/>
        <v>5</v>
      </c>
      <c r="E1429">
        <v>8110</v>
      </c>
      <c r="F1429" t="s">
        <v>8581</v>
      </c>
      <c r="G1429" t="s">
        <v>168</v>
      </c>
      <c r="H1429" t="str">
        <f t="shared" si="564"/>
        <v>18</v>
      </c>
      <c r="I1429" t="str">
        <f t="shared" si="565"/>
        <v>Aug</v>
      </c>
      <c r="J1429" t="s">
        <v>195</v>
      </c>
      <c r="K1429" t="str">
        <f t="shared" si="566"/>
        <v>23</v>
      </c>
      <c r="L1429" t="str">
        <f t="shared" si="567"/>
        <v>Aug</v>
      </c>
      <c r="M1429">
        <v>5</v>
      </c>
      <c r="N1429">
        <f t="shared" si="568"/>
        <v>5</v>
      </c>
      <c r="O1429">
        <f t="shared" si="569"/>
        <v>0</v>
      </c>
      <c r="P1429">
        <f t="shared" si="570"/>
        <v>0</v>
      </c>
      <c r="Q1429" t="s">
        <v>116</v>
      </c>
      <c r="R1429" t="s">
        <v>17</v>
      </c>
      <c r="S1429">
        <v>2</v>
      </c>
      <c r="T1429">
        <v>1</v>
      </c>
      <c r="U1429" s="2">
        <f>SUMIFS(Solvex!L:L,Solvex!D:D,'Резервации 2026'!E1429)</f>
        <v>1446.1407019999999</v>
      </c>
      <c r="V1429" s="2">
        <f>+U1429/M1429</f>
        <v>289.22814039999997</v>
      </c>
      <c r="X1429" t="s">
        <v>257</v>
      </c>
      <c r="Y1429" t="s">
        <v>222</v>
      </c>
      <c r="Z1429" t="str">
        <f t="shared" si="571"/>
        <v>Oct</v>
      </c>
      <c r="AA1429" s="6">
        <f t="shared" si="557"/>
        <v>0</v>
      </c>
      <c r="AB1429" s="6">
        <f t="shared" si="557"/>
        <v>0</v>
      </c>
      <c r="AC1429" s="6">
        <f t="shared" si="557"/>
        <v>0</v>
      </c>
      <c r="AD1429" s="6">
        <f t="shared" si="557"/>
        <v>5</v>
      </c>
      <c r="AE1429" s="6">
        <f t="shared" si="557"/>
        <v>0</v>
      </c>
      <c r="AF1429" s="6">
        <f t="shared" si="572"/>
        <v>5</v>
      </c>
      <c r="AG1429" s="6">
        <f t="shared" si="573"/>
        <v>0</v>
      </c>
      <c r="AH1429" s="14" t="str">
        <f>LEFT(X1429,2)&amp;"."&amp;VLOOKUP(MID(X1429,4,3),'Data validation'!$A$1:$B$12,2,FALSE)&amp;".2025"</f>
        <v>31.10.2025</v>
      </c>
      <c r="AI1429">
        <f t="shared" si="574"/>
        <v>44</v>
      </c>
      <c r="AJ1429" t="str">
        <f>H1429&amp;"."&amp;VLOOKUP(I1429,'Data validation'!$A$1:$B$12,2,FALSE)&amp;".2026"</f>
        <v>18.08.2026</v>
      </c>
      <c r="AK1429">
        <f t="shared" si="575"/>
        <v>34</v>
      </c>
      <c r="AL1429" t="e">
        <f>VLOOKUP(E1429,[2]Sheet1!$A:$B,2,FALSE)</f>
        <v>#N/A</v>
      </c>
    </row>
    <row r="1430" spans="1:38" x14ac:dyDescent="0.25">
      <c r="A1430" t="str">
        <f>VLOOKUP(Q1430,'Data validation'!$K$2:$L$50,2,FALSE)</f>
        <v>TO</v>
      </c>
      <c r="B1430">
        <f t="shared" si="561"/>
        <v>0</v>
      </c>
      <c r="C1430">
        <f t="shared" si="562"/>
        <v>2</v>
      </c>
      <c r="D1430">
        <f t="shared" si="563"/>
        <v>3</v>
      </c>
      <c r="E1430">
        <v>8899</v>
      </c>
      <c r="F1430" t="s">
        <v>8582</v>
      </c>
      <c r="G1430" t="s">
        <v>91</v>
      </c>
      <c r="H1430" t="str">
        <f t="shared" si="564"/>
        <v>22</v>
      </c>
      <c r="I1430" t="str">
        <f t="shared" si="565"/>
        <v>Aug</v>
      </c>
      <c r="J1430" t="s">
        <v>238</v>
      </c>
      <c r="K1430" t="str">
        <f t="shared" si="566"/>
        <v>27</v>
      </c>
      <c r="L1430" t="str">
        <f t="shared" si="567"/>
        <v>Aug</v>
      </c>
      <c r="M1430">
        <v>5</v>
      </c>
      <c r="N1430">
        <f t="shared" si="568"/>
        <v>5</v>
      </c>
      <c r="O1430">
        <f t="shared" si="569"/>
        <v>0</v>
      </c>
      <c r="P1430">
        <f t="shared" si="570"/>
        <v>0</v>
      </c>
      <c r="Q1430" t="s">
        <v>226</v>
      </c>
      <c r="R1430" t="s">
        <v>17</v>
      </c>
      <c r="S1430">
        <v>2</v>
      </c>
      <c r="T1430">
        <v>2</v>
      </c>
      <c r="U1430" s="2">
        <f>SUMIFS(Sunny!L:L,Sunny!D:D,'Резервации 2026'!E1430)</f>
        <v>1702.7651562999999</v>
      </c>
      <c r="V1430" s="2">
        <f>+U1430/M1430</f>
        <v>340.55303126000001</v>
      </c>
      <c r="W1430" t="s">
        <v>227</v>
      </c>
      <c r="X1430" t="s">
        <v>2925</v>
      </c>
      <c r="Y1430" t="s">
        <v>3212</v>
      </c>
      <c r="Z1430" t="str">
        <f t="shared" si="571"/>
        <v>Nov</v>
      </c>
      <c r="AA1430" s="6">
        <f t="shared" ref="AA1430:AE1480" si="578">IF($I1430=AA$1,IF($L1430=AA$1,$M1430,$O1430),IF($L1430=AA$1,$P1430,0))</f>
        <v>0</v>
      </c>
      <c r="AB1430" s="6">
        <f t="shared" si="578"/>
        <v>0</v>
      </c>
      <c r="AC1430" s="6">
        <f t="shared" si="578"/>
        <v>0</v>
      </c>
      <c r="AD1430" s="6">
        <f t="shared" si="578"/>
        <v>5</v>
      </c>
      <c r="AE1430" s="6">
        <f t="shared" si="578"/>
        <v>0</v>
      </c>
      <c r="AF1430" s="6">
        <f t="shared" si="572"/>
        <v>5</v>
      </c>
      <c r="AG1430" s="6">
        <f t="shared" si="573"/>
        <v>0</v>
      </c>
      <c r="AH1430" s="14" t="str">
        <f>LEFT(X1430,2)&amp;"."&amp;VLOOKUP(MID(X1430,4,3),'Data validation'!$A$1:$B$12,2,FALSE)&amp;".2025"</f>
        <v>28.11.2025</v>
      </c>
      <c r="AI1430">
        <f t="shared" si="574"/>
        <v>48</v>
      </c>
      <c r="AJ1430" t="str">
        <f>H1430&amp;"."&amp;VLOOKUP(I1430,'Data validation'!$A$1:$B$12,2,FALSE)&amp;".2026"</f>
        <v>22.08.2026</v>
      </c>
      <c r="AK1430">
        <f t="shared" si="575"/>
        <v>34</v>
      </c>
      <c r="AL1430" t="e">
        <f>VLOOKUP(E1430,[2]Sheet1!$A:$B,2,FALSE)</f>
        <v>#N/A</v>
      </c>
    </row>
    <row r="1431" spans="1:38" x14ac:dyDescent="0.25">
      <c r="A1431" t="str">
        <f>VLOOKUP(Q1431,'Data validation'!$K$2:$L$50,2,FALSE)</f>
        <v>TO</v>
      </c>
      <c r="B1431">
        <f t="shared" si="561"/>
        <v>0</v>
      </c>
      <c r="C1431">
        <f t="shared" si="562"/>
        <v>0</v>
      </c>
      <c r="D1431">
        <f t="shared" si="563"/>
        <v>5</v>
      </c>
      <c r="E1431">
        <v>8738</v>
      </c>
      <c r="F1431" t="s">
        <v>8583</v>
      </c>
      <c r="G1431" t="s">
        <v>79</v>
      </c>
      <c r="H1431" t="str">
        <f t="shared" si="564"/>
        <v>09</v>
      </c>
      <c r="I1431" t="str">
        <f t="shared" si="565"/>
        <v>Aug</v>
      </c>
      <c r="J1431" t="s">
        <v>1443</v>
      </c>
      <c r="K1431" t="str">
        <f t="shared" si="566"/>
        <v>14</v>
      </c>
      <c r="L1431" t="str">
        <f t="shared" si="567"/>
        <v>Aug</v>
      </c>
      <c r="M1431">
        <v>5</v>
      </c>
      <c r="N1431">
        <f t="shared" si="568"/>
        <v>5</v>
      </c>
      <c r="O1431">
        <f t="shared" si="569"/>
        <v>0</v>
      </c>
      <c r="P1431">
        <f t="shared" si="570"/>
        <v>0</v>
      </c>
      <c r="Q1431" t="s">
        <v>81</v>
      </c>
      <c r="R1431" t="s">
        <v>25</v>
      </c>
      <c r="S1431">
        <v>3</v>
      </c>
      <c r="T1431">
        <v>0</v>
      </c>
      <c r="U1431" s="2">
        <f>SUMIFS(SLR!L:L,SLR!D:D,'Резервации 2026'!E1431)</f>
        <v>1874.8586379999999</v>
      </c>
      <c r="V1431" s="2">
        <f t="shared" ref="V1431:V1434" si="579">+U1431/M1431</f>
        <v>374.97172760000001</v>
      </c>
      <c r="W1431" t="s">
        <v>262</v>
      </c>
      <c r="X1431" t="s">
        <v>1792</v>
      </c>
      <c r="Y1431" t="s">
        <v>1761</v>
      </c>
      <c r="Z1431" t="str">
        <f t="shared" si="571"/>
        <v>Nov</v>
      </c>
      <c r="AA1431" s="6">
        <f t="shared" si="578"/>
        <v>0</v>
      </c>
      <c r="AB1431" s="6">
        <f t="shared" si="578"/>
        <v>0</v>
      </c>
      <c r="AC1431" s="6">
        <f t="shared" si="578"/>
        <v>0</v>
      </c>
      <c r="AD1431" s="6">
        <f t="shared" si="578"/>
        <v>5</v>
      </c>
      <c r="AE1431" s="6">
        <f t="shared" si="578"/>
        <v>0</v>
      </c>
      <c r="AF1431" s="6">
        <f t="shared" si="572"/>
        <v>5</v>
      </c>
      <c r="AG1431" s="6">
        <f t="shared" si="573"/>
        <v>0</v>
      </c>
      <c r="AH1431" s="14" t="str">
        <f>LEFT(X1431,2)&amp;"."&amp;VLOOKUP(MID(X1431,4,3),'Data validation'!$A$1:$B$12,2,FALSE)&amp;".2025"</f>
        <v>24.11.2025</v>
      </c>
      <c r="AI1431">
        <f t="shared" si="574"/>
        <v>48</v>
      </c>
      <c r="AJ1431" t="str">
        <f>H1431&amp;"."&amp;VLOOKUP(I1431,'Data validation'!$A$1:$B$12,2,FALSE)&amp;".2026"</f>
        <v>09.08.2026</v>
      </c>
      <c r="AK1431">
        <f t="shared" si="575"/>
        <v>33</v>
      </c>
      <c r="AL1431" t="e">
        <f>VLOOKUP(E1431,[2]Sheet1!$A:$B,2,FALSE)</f>
        <v>#N/A</v>
      </c>
    </row>
    <row r="1432" spans="1:38" x14ac:dyDescent="0.25">
      <c r="A1432" t="str">
        <f>VLOOKUP(Q1432,'Data validation'!$K$2:$L$50,2,FALSE)</f>
        <v>TO</v>
      </c>
      <c r="B1432">
        <f t="shared" si="561"/>
        <v>0</v>
      </c>
      <c r="C1432">
        <f t="shared" si="562"/>
        <v>0</v>
      </c>
      <c r="D1432">
        <f t="shared" si="563"/>
        <v>6</v>
      </c>
      <c r="E1432">
        <v>8972</v>
      </c>
      <c r="F1432" t="s">
        <v>8584</v>
      </c>
      <c r="G1432" t="s">
        <v>90</v>
      </c>
      <c r="H1432" t="str">
        <f t="shared" si="564"/>
        <v>15</v>
      </c>
      <c r="I1432" t="str">
        <f t="shared" si="565"/>
        <v>Aug</v>
      </c>
      <c r="J1432" t="s">
        <v>519</v>
      </c>
      <c r="K1432" t="str">
        <f t="shared" si="566"/>
        <v>21</v>
      </c>
      <c r="L1432" t="str">
        <f t="shared" si="567"/>
        <v>Aug</v>
      </c>
      <c r="M1432">
        <v>6</v>
      </c>
      <c r="N1432">
        <f t="shared" si="568"/>
        <v>6</v>
      </c>
      <c r="O1432">
        <f t="shared" si="569"/>
        <v>0</v>
      </c>
      <c r="P1432">
        <f t="shared" si="570"/>
        <v>0</v>
      </c>
      <c r="Q1432" t="s">
        <v>81</v>
      </c>
      <c r="R1432" t="s">
        <v>57</v>
      </c>
      <c r="S1432">
        <v>3</v>
      </c>
      <c r="T1432">
        <v>1</v>
      </c>
      <c r="U1432" s="2">
        <f>SUMIFS(SLR!L:L,SLR!D:D,'Резервации 2026'!E1432)</f>
        <v>3149.0818829999998</v>
      </c>
      <c r="V1432" s="2">
        <f t="shared" si="579"/>
        <v>524.84698049999997</v>
      </c>
      <c r="W1432" t="s">
        <v>262</v>
      </c>
      <c r="X1432" t="s">
        <v>3069</v>
      </c>
      <c r="Y1432" t="s">
        <v>3213</v>
      </c>
      <c r="Z1432" t="str">
        <f t="shared" si="571"/>
        <v>Dec</v>
      </c>
      <c r="AA1432" s="6">
        <f t="shared" si="578"/>
        <v>0</v>
      </c>
      <c r="AB1432" s="6">
        <f t="shared" si="578"/>
        <v>0</v>
      </c>
      <c r="AC1432" s="6">
        <f t="shared" si="578"/>
        <v>0</v>
      </c>
      <c r="AD1432" s="6">
        <f t="shared" si="578"/>
        <v>6</v>
      </c>
      <c r="AE1432" s="6">
        <f t="shared" si="578"/>
        <v>0</v>
      </c>
      <c r="AF1432" s="6">
        <f t="shared" si="572"/>
        <v>6</v>
      </c>
      <c r="AG1432" s="6">
        <f t="shared" si="573"/>
        <v>0</v>
      </c>
      <c r="AH1432" s="14" t="str">
        <f>LEFT(X1432,2)&amp;"."&amp;VLOOKUP(MID(X1432,4,3),'Data validation'!$A$1:$B$12,2,FALSE)&amp;".2025"</f>
        <v>01.12.2025</v>
      </c>
      <c r="AI1432">
        <f t="shared" si="574"/>
        <v>49</v>
      </c>
      <c r="AJ1432" t="str">
        <f>H1432&amp;"."&amp;VLOOKUP(I1432,'Data validation'!$A$1:$B$12,2,FALSE)&amp;".2026"</f>
        <v>15.08.2026</v>
      </c>
      <c r="AK1432">
        <f t="shared" si="575"/>
        <v>33</v>
      </c>
      <c r="AL1432" t="e">
        <f>VLOOKUP(E1432,[2]Sheet1!$A:$B,2,FALSE)</f>
        <v>#N/A</v>
      </c>
    </row>
    <row r="1433" spans="1:38" x14ac:dyDescent="0.25">
      <c r="A1433" t="str">
        <f>VLOOKUP(Q1433,'Data validation'!$K$2:$L$50,2,FALSE)</f>
        <v>TO</v>
      </c>
      <c r="B1433">
        <f t="shared" si="561"/>
        <v>0</v>
      </c>
      <c r="C1433">
        <f t="shared" si="562"/>
        <v>2</v>
      </c>
      <c r="D1433">
        <f t="shared" si="563"/>
        <v>4</v>
      </c>
      <c r="E1433">
        <v>8759</v>
      </c>
      <c r="F1433" t="s">
        <v>8585</v>
      </c>
      <c r="G1433" t="s">
        <v>519</v>
      </c>
      <c r="H1433" t="str">
        <f t="shared" si="564"/>
        <v>21</v>
      </c>
      <c r="I1433" t="str">
        <f t="shared" si="565"/>
        <v>Aug</v>
      </c>
      <c r="J1433" t="s">
        <v>238</v>
      </c>
      <c r="K1433" t="str">
        <f t="shared" si="566"/>
        <v>27</v>
      </c>
      <c r="L1433" t="str">
        <f t="shared" si="567"/>
        <v>Aug</v>
      </c>
      <c r="M1433">
        <v>6</v>
      </c>
      <c r="N1433">
        <f t="shared" si="568"/>
        <v>6</v>
      </c>
      <c r="O1433">
        <f t="shared" si="569"/>
        <v>0</v>
      </c>
      <c r="P1433">
        <f t="shared" si="570"/>
        <v>0</v>
      </c>
      <c r="Q1433" t="s">
        <v>81</v>
      </c>
      <c r="R1433" t="s">
        <v>63</v>
      </c>
      <c r="S1433">
        <v>3</v>
      </c>
      <c r="T1433">
        <v>1</v>
      </c>
      <c r="U1433" s="2">
        <f>SUMIFS(SLR!L:L,SLR!D:D,'Резервации 2026'!E1433)</f>
        <v>2110.3601282999998</v>
      </c>
      <c r="V1433" s="2">
        <f t="shared" si="579"/>
        <v>351.72668804999995</v>
      </c>
      <c r="W1433" t="s">
        <v>262</v>
      </c>
      <c r="X1433" t="s">
        <v>1843</v>
      </c>
      <c r="Y1433" t="s">
        <v>1761</v>
      </c>
      <c r="Z1433" t="str">
        <f t="shared" si="571"/>
        <v>Nov</v>
      </c>
      <c r="AA1433" s="6">
        <f t="shared" si="578"/>
        <v>0</v>
      </c>
      <c r="AB1433" s="6">
        <f t="shared" si="578"/>
        <v>0</v>
      </c>
      <c r="AC1433" s="6">
        <f t="shared" si="578"/>
        <v>0</v>
      </c>
      <c r="AD1433" s="6">
        <f t="shared" si="578"/>
        <v>6</v>
      </c>
      <c r="AE1433" s="6">
        <f t="shared" si="578"/>
        <v>0</v>
      </c>
      <c r="AF1433" s="6">
        <f t="shared" si="572"/>
        <v>6</v>
      </c>
      <c r="AG1433" s="6">
        <f t="shared" si="573"/>
        <v>0</v>
      </c>
      <c r="AH1433" s="14" t="str">
        <f>LEFT(X1433,2)&amp;"."&amp;VLOOKUP(MID(X1433,4,3),'Data validation'!$A$1:$B$12,2,FALSE)&amp;".2025"</f>
        <v>24.11.2025</v>
      </c>
      <c r="AI1433">
        <f t="shared" si="574"/>
        <v>48</v>
      </c>
      <c r="AJ1433" t="str">
        <f>H1433&amp;"."&amp;VLOOKUP(I1433,'Data validation'!$A$1:$B$12,2,FALSE)&amp;".2026"</f>
        <v>21.08.2026</v>
      </c>
      <c r="AK1433">
        <f t="shared" si="575"/>
        <v>34</v>
      </c>
      <c r="AL1433" t="e">
        <f>VLOOKUP(E1433,[2]Sheet1!$A:$B,2,FALSE)</f>
        <v>#N/A</v>
      </c>
    </row>
    <row r="1434" spans="1:38" x14ac:dyDescent="0.25">
      <c r="A1434" t="str">
        <f>VLOOKUP(Q1434,'Data validation'!$K$2:$L$50,2,FALSE)</f>
        <v>TO</v>
      </c>
      <c r="B1434">
        <f t="shared" si="561"/>
        <v>0</v>
      </c>
      <c r="C1434">
        <f t="shared" si="562"/>
        <v>6</v>
      </c>
      <c r="D1434">
        <f t="shared" si="563"/>
        <v>0</v>
      </c>
      <c r="E1434">
        <v>8760</v>
      </c>
      <c r="F1434" t="s">
        <v>8586</v>
      </c>
      <c r="G1434" t="s">
        <v>250</v>
      </c>
      <c r="H1434" t="str">
        <f t="shared" si="564"/>
        <v>31</v>
      </c>
      <c r="I1434" t="str">
        <f t="shared" si="565"/>
        <v>Aug</v>
      </c>
      <c r="J1434" t="s">
        <v>214</v>
      </c>
      <c r="K1434" t="str">
        <f t="shared" si="566"/>
        <v>06</v>
      </c>
      <c r="L1434" t="str">
        <f t="shared" si="567"/>
        <v>Sep</v>
      </c>
      <c r="M1434">
        <v>6</v>
      </c>
      <c r="N1434">
        <f t="shared" si="568"/>
        <v>-25</v>
      </c>
      <c r="O1434">
        <f t="shared" si="569"/>
        <v>0</v>
      </c>
      <c r="P1434">
        <f t="shared" si="570"/>
        <v>5</v>
      </c>
      <c r="Q1434" t="s">
        <v>81</v>
      </c>
      <c r="R1434" t="s">
        <v>63</v>
      </c>
      <c r="S1434">
        <v>2</v>
      </c>
      <c r="T1434">
        <v>1</v>
      </c>
      <c r="U1434" s="2">
        <f>SUMIFS(SLR!L:L,SLR!D:D,'Резервации 2026'!E1434)</f>
        <v>1304.8124261999999</v>
      </c>
      <c r="V1434" s="2">
        <f t="shared" si="579"/>
        <v>217.46873769999999</v>
      </c>
      <c r="W1434" t="s">
        <v>262</v>
      </c>
      <c r="X1434" t="s">
        <v>1843</v>
      </c>
      <c r="Y1434" t="s">
        <v>1761</v>
      </c>
      <c r="Z1434" t="str">
        <f t="shared" si="571"/>
        <v>Nov</v>
      </c>
      <c r="AA1434" s="6">
        <f t="shared" si="578"/>
        <v>0</v>
      </c>
      <c r="AB1434" s="6">
        <f t="shared" si="578"/>
        <v>0</v>
      </c>
      <c r="AC1434" s="6">
        <f t="shared" si="578"/>
        <v>0</v>
      </c>
      <c r="AD1434" s="6">
        <f t="shared" si="578"/>
        <v>0</v>
      </c>
      <c r="AE1434" s="6">
        <f t="shared" si="578"/>
        <v>5</v>
      </c>
      <c r="AF1434" s="6">
        <f t="shared" si="572"/>
        <v>5</v>
      </c>
      <c r="AG1434" s="6">
        <f t="shared" si="573"/>
        <v>-1</v>
      </c>
      <c r="AH1434" s="14" t="str">
        <f>LEFT(X1434,2)&amp;"."&amp;VLOOKUP(MID(X1434,4,3),'Data validation'!$A$1:$B$12,2,FALSE)&amp;".2025"</f>
        <v>24.11.2025</v>
      </c>
      <c r="AI1434">
        <f t="shared" si="574"/>
        <v>48</v>
      </c>
      <c r="AJ1434" t="str">
        <f>H1434&amp;"."&amp;VLOOKUP(I1434,'Data validation'!$A$1:$B$12,2,FALSE)&amp;".2026"</f>
        <v>31.08.2026</v>
      </c>
      <c r="AK1434">
        <f t="shared" si="575"/>
        <v>36</v>
      </c>
      <c r="AL1434" t="e">
        <f>VLOOKUP(E1434,[2]Sheet1!$A:$B,2,FALSE)</f>
        <v>#N/A</v>
      </c>
    </row>
    <row r="1435" spans="1:38" x14ac:dyDescent="0.25">
      <c r="A1435" t="str">
        <f>VLOOKUP(Q1435,'Data validation'!$K$2:$L$50,2,FALSE)</f>
        <v>BOOKING</v>
      </c>
      <c r="B1435">
        <f t="shared" si="561"/>
        <v>0</v>
      </c>
      <c r="C1435">
        <f t="shared" si="562"/>
        <v>4</v>
      </c>
      <c r="D1435">
        <f t="shared" si="563"/>
        <v>3</v>
      </c>
      <c r="E1435">
        <v>8907</v>
      </c>
      <c r="F1435" t="s">
        <v>8587</v>
      </c>
      <c r="G1435" t="s">
        <v>91</v>
      </c>
      <c r="H1435" t="str">
        <f t="shared" si="564"/>
        <v>22</v>
      </c>
      <c r="I1435" t="str">
        <f t="shared" si="565"/>
        <v>Aug</v>
      </c>
      <c r="J1435" t="s">
        <v>131</v>
      </c>
      <c r="K1435" t="str">
        <f t="shared" si="566"/>
        <v>29</v>
      </c>
      <c r="L1435" t="str">
        <f t="shared" si="567"/>
        <v>Aug</v>
      </c>
      <c r="M1435">
        <v>7</v>
      </c>
      <c r="N1435">
        <f t="shared" si="568"/>
        <v>7</v>
      </c>
      <c r="O1435">
        <f t="shared" si="569"/>
        <v>0</v>
      </c>
      <c r="P1435">
        <f t="shared" si="570"/>
        <v>0</v>
      </c>
      <c r="Q1435" t="s">
        <v>587</v>
      </c>
      <c r="R1435" t="s">
        <v>57</v>
      </c>
      <c r="S1435">
        <v>2</v>
      </c>
      <c r="T1435">
        <v>3</v>
      </c>
      <c r="U1435" s="2">
        <v>5658.1444164220175</v>
      </c>
      <c r="V1435" s="2">
        <v>808.31403522935784</v>
      </c>
      <c r="W1435" t="s">
        <v>1025</v>
      </c>
      <c r="X1435" t="s">
        <v>2950</v>
      </c>
      <c r="Y1435" t="s">
        <v>3212</v>
      </c>
      <c r="Z1435" t="str">
        <f t="shared" si="571"/>
        <v>Nov</v>
      </c>
      <c r="AA1435" s="6">
        <f t="shared" si="578"/>
        <v>0</v>
      </c>
      <c r="AB1435" s="6">
        <f t="shared" si="578"/>
        <v>0</v>
      </c>
      <c r="AC1435" s="6">
        <f t="shared" si="578"/>
        <v>0</v>
      </c>
      <c r="AD1435" s="6">
        <f t="shared" si="578"/>
        <v>7</v>
      </c>
      <c r="AE1435" s="6">
        <f t="shared" si="578"/>
        <v>0</v>
      </c>
      <c r="AF1435" s="6">
        <f t="shared" si="572"/>
        <v>7</v>
      </c>
      <c r="AG1435" s="6">
        <f t="shared" si="573"/>
        <v>0</v>
      </c>
      <c r="AH1435" s="14" t="str">
        <f>LEFT(X1435,2)&amp;"."&amp;VLOOKUP(MID(X1435,4,3),'Data validation'!$A$1:$B$12,2,FALSE)&amp;".2025"</f>
        <v>28.11.2025</v>
      </c>
      <c r="AI1435">
        <f t="shared" si="574"/>
        <v>48</v>
      </c>
      <c r="AJ1435" t="str">
        <f>H1435&amp;"."&amp;VLOOKUP(I1435,'Data validation'!$A$1:$B$12,2,FALSE)&amp;".2026"</f>
        <v>22.08.2026</v>
      </c>
      <c r="AK1435">
        <f t="shared" si="575"/>
        <v>34</v>
      </c>
      <c r="AL1435" t="e">
        <f>VLOOKUP(E1435,[2]Sheet1!$A:$B,2,FALSE)</f>
        <v>#N/A</v>
      </c>
    </row>
    <row r="1436" spans="1:38" x14ac:dyDescent="0.25">
      <c r="A1436" t="str">
        <f>VLOOKUP(Q1436,'Data validation'!$K$2:$L$50,2,FALSE)</f>
        <v>BOOKING</v>
      </c>
      <c r="B1436">
        <f t="shared" si="561"/>
        <v>0</v>
      </c>
      <c r="C1436">
        <f t="shared" si="562"/>
        <v>0</v>
      </c>
      <c r="D1436">
        <f t="shared" si="563"/>
        <v>5</v>
      </c>
      <c r="E1436">
        <v>9039</v>
      </c>
      <c r="F1436" t="s">
        <v>8588</v>
      </c>
      <c r="G1436" t="s">
        <v>79</v>
      </c>
      <c r="H1436" t="str">
        <f t="shared" si="564"/>
        <v>09</v>
      </c>
      <c r="I1436" t="str">
        <f t="shared" si="565"/>
        <v>Aug</v>
      </c>
      <c r="J1436" t="s">
        <v>1443</v>
      </c>
      <c r="K1436" t="str">
        <f t="shared" si="566"/>
        <v>14</v>
      </c>
      <c r="L1436" t="str">
        <f t="shared" si="567"/>
        <v>Aug</v>
      </c>
      <c r="M1436">
        <v>5</v>
      </c>
      <c r="N1436">
        <f t="shared" si="568"/>
        <v>5</v>
      </c>
      <c r="O1436">
        <f t="shared" si="569"/>
        <v>0</v>
      </c>
      <c r="P1436">
        <f t="shared" si="570"/>
        <v>0</v>
      </c>
      <c r="Q1436" t="s">
        <v>587</v>
      </c>
      <c r="R1436" t="s">
        <v>110</v>
      </c>
      <c r="S1436">
        <v>2</v>
      </c>
      <c r="T1436">
        <v>3</v>
      </c>
      <c r="U1436" s="2">
        <v>4600.0583298165138</v>
      </c>
      <c r="V1436" s="2">
        <v>920.01166596330279</v>
      </c>
      <c r="W1436" t="s">
        <v>1025</v>
      </c>
      <c r="X1436" t="s">
        <v>3203</v>
      </c>
      <c r="Y1436" t="s">
        <v>3220</v>
      </c>
      <c r="Z1436" t="str">
        <f t="shared" si="571"/>
        <v>Dec</v>
      </c>
      <c r="AA1436" s="6">
        <f t="shared" si="578"/>
        <v>0</v>
      </c>
      <c r="AB1436" s="6">
        <f t="shared" si="578"/>
        <v>0</v>
      </c>
      <c r="AC1436" s="6">
        <f t="shared" si="578"/>
        <v>0</v>
      </c>
      <c r="AD1436" s="6">
        <f t="shared" si="578"/>
        <v>5</v>
      </c>
      <c r="AE1436" s="6">
        <f t="shared" si="578"/>
        <v>0</v>
      </c>
      <c r="AF1436" s="6">
        <f t="shared" si="572"/>
        <v>5</v>
      </c>
      <c r="AG1436" s="6">
        <f t="shared" si="573"/>
        <v>0</v>
      </c>
      <c r="AH1436" s="14" t="str">
        <f>LEFT(X1436,2)&amp;"."&amp;VLOOKUP(MID(X1436,4,3),'Data validation'!$A$1:$B$12,2,FALSE)&amp;".2025"</f>
        <v>06.12.2025</v>
      </c>
      <c r="AI1436">
        <f t="shared" si="574"/>
        <v>49</v>
      </c>
      <c r="AJ1436" t="str">
        <f>H1436&amp;"."&amp;VLOOKUP(I1436,'Data validation'!$A$1:$B$12,2,FALSE)&amp;".2026"</f>
        <v>09.08.2026</v>
      </c>
      <c r="AK1436">
        <f t="shared" si="575"/>
        <v>33</v>
      </c>
      <c r="AL1436" t="str">
        <f>VLOOKUP(E1436,[2]Sheet1!$A:$B,2,FALSE)</f>
        <v>Анулирана</v>
      </c>
    </row>
    <row r="1437" spans="1:38" x14ac:dyDescent="0.25">
      <c r="A1437" t="str">
        <f>VLOOKUP(Q1437,'Data validation'!$K$2:$L$50,2,FALSE)</f>
        <v>TO</v>
      </c>
      <c r="B1437">
        <f t="shared" si="561"/>
        <v>0</v>
      </c>
      <c r="C1437">
        <f t="shared" si="562"/>
        <v>7</v>
      </c>
      <c r="D1437">
        <f t="shared" si="563"/>
        <v>0</v>
      </c>
      <c r="E1437">
        <v>9144</v>
      </c>
      <c r="F1437" t="s">
        <v>8589</v>
      </c>
      <c r="G1437" t="s">
        <v>238</v>
      </c>
      <c r="H1437" t="str">
        <f t="shared" si="564"/>
        <v>27</v>
      </c>
      <c r="I1437" t="str">
        <f t="shared" si="565"/>
        <v>Aug</v>
      </c>
      <c r="J1437" t="s">
        <v>322</v>
      </c>
      <c r="K1437" t="str">
        <f t="shared" si="566"/>
        <v>03</v>
      </c>
      <c r="L1437" t="str">
        <f t="shared" si="567"/>
        <v>Sep</v>
      </c>
      <c r="M1437">
        <v>7</v>
      </c>
      <c r="N1437">
        <f t="shared" si="568"/>
        <v>-24</v>
      </c>
      <c r="O1437">
        <f t="shared" si="569"/>
        <v>4</v>
      </c>
      <c r="P1437">
        <f t="shared" si="570"/>
        <v>2</v>
      </c>
      <c r="Q1437" t="s">
        <v>162</v>
      </c>
      <c r="R1437" t="s">
        <v>57</v>
      </c>
      <c r="S1437">
        <v>4</v>
      </c>
      <c r="T1437">
        <v>0</v>
      </c>
      <c r="U1437" s="2">
        <f>SUMIFS(Magelan!L:L,Magelan!D:D,'Резервации 2026'!E1437)</f>
        <v>3172.4344931999999</v>
      </c>
      <c r="V1437" s="2">
        <f>+U1437/M1437</f>
        <v>453.20492759999996</v>
      </c>
      <c r="W1437" t="s">
        <v>262</v>
      </c>
      <c r="X1437" t="s">
        <v>3627</v>
      </c>
      <c r="Y1437" t="s">
        <v>3625</v>
      </c>
      <c r="Z1437" t="str">
        <f t="shared" si="571"/>
        <v>Dec</v>
      </c>
      <c r="AA1437" s="6">
        <f t="shared" si="578"/>
        <v>0</v>
      </c>
      <c r="AB1437" s="6">
        <f t="shared" si="578"/>
        <v>0</v>
      </c>
      <c r="AC1437" s="6">
        <f t="shared" si="578"/>
        <v>0</v>
      </c>
      <c r="AD1437" s="6">
        <f t="shared" si="578"/>
        <v>4</v>
      </c>
      <c r="AE1437" s="6">
        <f t="shared" si="578"/>
        <v>2</v>
      </c>
      <c r="AF1437" s="6">
        <f t="shared" si="572"/>
        <v>6</v>
      </c>
      <c r="AG1437" s="6">
        <f t="shared" si="573"/>
        <v>-1</v>
      </c>
      <c r="AH1437" s="14" t="str">
        <f>LEFT(X1437,2)&amp;"."&amp;VLOOKUP(MID(X1437,4,3),'Data validation'!$A$1:$B$12,2,FALSE)&amp;".2025"</f>
        <v>19.12.2025</v>
      </c>
      <c r="AI1437">
        <f t="shared" si="574"/>
        <v>51</v>
      </c>
      <c r="AJ1437" t="str">
        <f>H1437&amp;"."&amp;VLOOKUP(I1437,'Data validation'!$A$1:$B$12,2,FALSE)&amp;".2026"</f>
        <v>27.08.2026</v>
      </c>
      <c r="AK1437">
        <f t="shared" si="575"/>
        <v>35</v>
      </c>
      <c r="AL1437" t="e">
        <f>VLOOKUP(E1437,[2]Sheet1!$A:$B,2,FALSE)</f>
        <v>#N/A</v>
      </c>
    </row>
    <row r="1438" spans="1:38" x14ac:dyDescent="0.25">
      <c r="A1438" t="str">
        <f>VLOOKUP(Q1438,'Data validation'!$K$2:$L$50,2,FALSE)</f>
        <v>BOOKING</v>
      </c>
      <c r="B1438">
        <f t="shared" si="561"/>
        <v>0</v>
      </c>
      <c r="C1438">
        <f t="shared" si="562"/>
        <v>0</v>
      </c>
      <c r="D1438">
        <f t="shared" si="563"/>
        <v>3</v>
      </c>
      <c r="E1438">
        <v>8921</v>
      </c>
      <c r="F1438" t="s">
        <v>8590</v>
      </c>
      <c r="G1438" t="s">
        <v>136</v>
      </c>
      <c r="H1438" t="str">
        <f t="shared" si="564"/>
        <v>06</v>
      </c>
      <c r="I1438" t="str">
        <f t="shared" si="565"/>
        <v>Aug</v>
      </c>
      <c r="J1438" t="s">
        <v>79</v>
      </c>
      <c r="K1438" t="str">
        <f t="shared" si="566"/>
        <v>09</v>
      </c>
      <c r="L1438" t="str">
        <f t="shared" si="567"/>
        <v>Aug</v>
      </c>
      <c r="M1438">
        <v>3</v>
      </c>
      <c r="N1438">
        <f t="shared" si="568"/>
        <v>3</v>
      </c>
      <c r="O1438">
        <f t="shared" si="569"/>
        <v>0</v>
      </c>
      <c r="P1438">
        <f t="shared" si="570"/>
        <v>0</v>
      </c>
      <c r="Q1438" t="s">
        <v>587</v>
      </c>
      <c r="R1438" t="s">
        <v>25</v>
      </c>
      <c r="S1438">
        <v>2</v>
      </c>
      <c r="T1438">
        <v>1</v>
      </c>
      <c r="U1438" s="2">
        <v>1482.4832532110092</v>
      </c>
      <c r="V1438" s="2">
        <v>494.16108440366963</v>
      </c>
      <c r="W1438" t="s">
        <v>227</v>
      </c>
      <c r="X1438" t="s">
        <v>2978</v>
      </c>
      <c r="Y1438" t="s">
        <v>3214</v>
      </c>
      <c r="Z1438" t="str">
        <f t="shared" si="571"/>
        <v>Nov</v>
      </c>
      <c r="AA1438" s="6">
        <f t="shared" si="578"/>
        <v>0</v>
      </c>
      <c r="AB1438" s="6">
        <f t="shared" si="578"/>
        <v>0</v>
      </c>
      <c r="AC1438" s="6">
        <f t="shared" si="578"/>
        <v>0</v>
      </c>
      <c r="AD1438" s="6">
        <f t="shared" si="578"/>
        <v>3</v>
      </c>
      <c r="AE1438" s="6">
        <f t="shared" si="578"/>
        <v>0</v>
      </c>
      <c r="AF1438" s="6">
        <f t="shared" si="572"/>
        <v>3</v>
      </c>
      <c r="AG1438" s="6">
        <f t="shared" si="573"/>
        <v>0</v>
      </c>
      <c r="AH1438" s="14" t="str">
        <f>LEFT(X1438,2)&amp;"."&amp;VLOOKUP(MID(X1438,4,3),'Data validation'!$A$1:$B$12,2,FALSE)&amp;".2025"</f>
        <v>30.11.2025</v>
      </c>
      <c r="AI1438">
        <f t="shared" si="574"/>
        <v>49</v>
      </c>
      <c r="AJ1438" t="str">
        <f>H1438&amp;"."&amp;VLOOKUP(I1438,'Data validation'!$A$1:$B$12,2,FALSE)&amp;".2026"</f>
        <v>06.08.2026</v>
      </c>
      <c r="AK1438">
        <f t="shared" si="575"/>
        <v>32</v>
      </c>
      <c r="AL1438" t="e">
        <f>VLOOKUP(E1438,[2]Sheet1!$A:$B,2,FALSE)</f>
        <v>#N/A</v>
      </c>
    </row>
    <row r="1439" spans="1:38" x14ac:dyDescent="0.25">
      <c r="A1439" t="str">
        <f>VLOOKUP(Q1439,'Data validation'!$K$2:$L$50,2,FALSE)</f>
        <v>TO</v>
      </c>
      <c r="B1439">
        <f t="shared" si="561"/>
        <v>0</v>
      </c>
      <c r="C1439">
        <f t="shared" si="562"/>
        <v>0</v>
      </c>
      <c r="D1439">
        <f t="shared" si="563"/>
        <v>5</v>
      </c>
      <c r="E1439">
        <v>9050</v>
      </c>
      <c r="F1439" t="s">
        <v>8591</v>
      </c>
      <c r="G1439" t="s">
        <v>60</v>
      </c>
      <c r="H1439" t="str">
        <f t="shared" si="564"/>
        <v>17</v>
      </c>
      <c r="I1439" t="str">
        <f t="shared" si="565"/>
        <v>Aug</v>
      </c>
      <c r="J1439" t="s">
        <v>91</v>
      </c>
      <c r="K1439" t="str">
        <f t="shared" si="566"/>
        <v>22</v>
      </c>
      <c r="L1439" t="str">
        <f t="shared" si="567"/>
        <v>Aug</v>
      </c>
      <c r="M1439">
        <v>5</v>
      </c>
      <c r="N1439">
        <f t="shared" si="568"/>
        <v>5</v>
      </c>
      <c r="O1439">
        <f t="shared" si="569"/>
        <v>0</v>
      </c>
      <c r="P1439">
        <f t="shared" si="570"/>
        <v>0</v>
      </c>
      <c r="Q1439" t="s">
        <v>56</v>
      </c>
      <c r="R1439" t="s">
        <v>57</v>
      </c>
      <c r="S1439">
        <v>5</v>
      </c>
      <c r="T1439">
        <v>1</v>
      </c>
      <c r="U1439" s="2">
        <f>SUMIFS(Novoton!L:L,Novoton!D:D,'Резервации 2026'!E1439)</f>
        <v>3149.0818829999998</v>
      </c>
      <c r="V1439" s="2">
        <f>+U1439/M1439</f>
        <v>629.81637660000001</v>
      </c>
      <c r="X1439" t="s">
        <v>3413</v>
      </c>
      <c r="Y1439" t="s">
        <v>3221</v>
      </c>
      <c r="Z1439" t="str">
        <f t="shared" si="571"/>
        <v>Dec</v>
      </c>
      <c r="AA1439" s="6">
        <f t="shared" si="578"/>
        <v>0</v>
      </c>
      <c r="AB1439" s="6">
        <f t="shared" si="578"/>
        <v>0</v>
      </c>
      <c r="AC1439" s="6">
        <f t="shared" si="578"/>
        <v>0</v>
      </c>
      <c r="AD1439" s="6">
        <f t="shared" si="578"/>
        <v>5</v>
      </c>
      <c r="AE1439" s="6">
        <f t="shared" si="578"/>
        <v>0</v>
      </c>
      <c r="AF1439" s="6">
        <f t="shared" si="572"/>
        <v>5</v>
      </c>
      <c r="AG1439" s="6">
        <f t="shared" si="573"/>
        <v>0</v>
      </c>
      <c r="AH1439" s="14" t="str">
        <f>LEFT(X1439,2)&amp;"."&amp;VLOOKUP(MID(X1439,4,3),'Data validation'!$A$1:$B$12,2,FALSE)&amp;".2025"</f>
        <v>08.12.2025</v>
      </c>
      <c r="AI1439">
        <f t="shared" si="574"/>
        <v>50</v>
      </c>
      <c r="AJ1439" t="str">
        <f>H1439&amp;"."&amp;VLOOKUP(I1439,'Data validation'!$A$1:$B$12,2,FALSE)&amp;".2026"</f>
        <v>17.08.2026</v>
      </c>
      <c r="AK1439">
        <f t="shared" si="575"/>
        <v>34</v>
      </c>
      <c r="AL1439" t="e">
        <f>VLOOKUP(E1439,[2]Sheet1!$A:$B,2,FALSE)</f>
        <v>#N/A</v>
      </c>
    </row>
    <row r="1440" spans="1:38" x14ac:dyDescent="0.25">
      <c r="A1440" t="str">
        <f>VLOOKUP(Q1440,'Data validation'!$K$2:$L$50,2,FALSE)</f>
        <v>TO</v>
      </c>
      <c r="B1440">
        <f t="shared" si="561"/>
        <v>0</v>
      </c>
      <c r="C1440">
        <f t="shared" si="562"/>
        <v>0</v>
      </c>
      <c r="D1440">
        <f t="shared" si="563"/>
        <v>5</v>
      </c>
      <c r="E1440">
        <v>8737</v>
      </c>
      <c r="F1440" t="s">
        <v>8592</v>
      </c>
      <c r="G1440" t="s">
        <v>79</v>
      </c>
      <c r="H1440" t="str">
        <f t="shared" si="564"/>
        <v>09</v>
      </c>
      <c r="I1440" t="str">
        <f t="shared" si="565"/>
        <v>Aug</v>
      </c>
      <c r="J1440" t="s">
        <v>1443</v>
      </c>
      <c r="K1440" t="str">
        <f t="shared" si="566"/>
        <v>14</v>
      </c>
      <c r="L1440" t="str">
        <f t="shared" si="567"/>
        <v>Aug</v>
      </c>
      <c r="M1440">
        <v>5</v>
      </c>
      <c r="N1440">
        <f t="shared" si="568"/>
        <v>5</v>
      </c>
      <c r="O1440">
        <f t="shared" si="569"/>
        <v>0</v>
      </c>
      <c r="P1440">
        <f t="shared" si="570"/>
        <v>0</v>
      </c>
      <c r="Q1440" t="s">
        <v>81</v>
      </c>
      <c r="R1440" t="s">
        <v>25</v>
      </c>
      <c r="S1440">
        <v>2</v>
      </c>
      <c r="T1440">
        <v>2</v>
      </c>
      <c r="U1440" s="2">
        <f>SUMIFS(SLR!L:L,SLR!D:D,'Резервации 2026'!E1440)</f>
        <v>1735.9947079999999</v>
      </c>
      <c r="V1440" s="2">
        <f>+U1440/M1440</f>
        <v>347.19894160000001</v>
      </c>
      <c r="W1440" t="s">
        <v>262</v>
      </c>
      <c r="X1440" t="s">
        <v>1792</v>
      </c>
      <c r="Y1440" t="s">
        <v>1761</v>
      </c>
      <c r="Z1440" t="str">
        <f t="shared" si="571"/>
        <v>Nov</v>
      </c>
      <c r="AA1440" s="6">
        <f t="shared" si="578"/>
        <v>0</v>
      </c>
      <c r="AB1440" s="6">
        <f t="shared" si="578"/>
        <v>0</v>
      </c>
      <c r="AC1440" s="6">
        <f t="shared" si="578"/>
        <v>0</v>
      </c>
      <c r="AD1440" s="6">
        <f t="shared" si="578"/>
        <v>5</v>
      </c>
      <c r="AE1440" s="6">
        <f t="shared" si="578"/>
        <v>0</v>
      </c>
      <c r="AF1440" s="6">
        <f t="shared" si="572"/>
        <v>5</v>
      </c>
      <c r="AG1440" s="6">
        <f t="shared" si="573"/>
        <v>0</v>
      </c>
      <c r="AH1440" s="14" t="str">
        <f>LEFT(X1440,2)&amp;"."&amp;VLOOKUP(MID(X1440,4,3),'Data validation'!$A$1:$B$12,2,FALSE)&amp;".2025"</f>
        <v>24.11.2025</v>
      </c>
      <c r="AI1440">
        <f t="shared" si="574"/>
        <v>48</v>
      </c>
      <c r="AJ1440" t="str">
        <f>H1440&amp;"."&amp;VLOOKUP(I1440,'Data validation'!$A$1:$B$12,2,FALSE)&amp;".2026"</f>
        <v>09.08.2026</v>
      </c>
      <c r="AK1440">
        <f t="shared" si="575"/>
        <v>33</v>
      </c>
      <c r="AL1440" t="e">
        <f>VLOOKUP(E1440,[2]Sheet1!$A:$B,2,FALSE)</f>
        <v>#N/A</v>
      </c>
    </row>
    <row r="1441" spans="1:38" x14ac:dyDescent="0.25">
      <c r="A1441" t="str">
        <f>VLOOKUP(Q1441,'Data validation'!$K$2:$L$50,2,FALSE)</f>
        <v>BOOKING</v>
      </c>
      <c r="B1441">
        <f t="shared" si="561"/>
        <v>0</v>
      </c>
      <c r="C1441">
        <f t="shared" si="562"/>
        <v>0</v>
      </c>
      <c r="D1441">
        <f t="shared" si="563"/>
        <v>3</v>
      </c>
      <c r="E1441">
        <v>8239</v>
      </c>
      <c r="F1441" t="s">
        <v>8593</v>
      </c>
      <c r="G1441" t="s">
        <v>475</v>
      </c>
      <c r="H1441" t="str">
        <f t="shared" si="564"/>
        <v>13</v>
      </c>
      <c r="I1441" t="str">
        <f t="shared" si="565"/>
        <v>Aug</v>
      </c>
      <c r="J1441" t="s">
        <v>543</v>
      </c>
      <c r="K1441" t="str">
        <f t="shared" si="566"/>
        <v>16</v>
      </c>
      <c r="L1441" t="str">
        <f t="shared" si="567"/>
        <v>Aug</v>
      </c>
      <c r="M1441">
        <v>3</v>
      </c>
      <c r="N1441">
        <f t="shared" si="568"/>
        <v>3</v>
      </c>
      <c r="O1441">
        <f t="shared" si="569"/>
        <v>0</v>
      </c>
      <c r="P1441">
        <f t="shared" si="570"/>
        <v>0</v>
      </c>
      <c r="Q1441" t="s">
        <v>587</v>
      </c>
      <c r="R1441" t="s">
        <v>17</v>
      </c>
      <c r="S1441">
        <v>2</v>
      </c>
      <c r="T1441">
        <v>2</v>
      </c>
      <c r="U1441" s="2">
        <v>1930.5657005504588</v>
      </c>
      <c r="V1441" s="2">
        <v>643.52190018348608</v>
      </c>
      <c r="W1441" t="s">
        <v>262</v>
      </c>
      <c r="X1441" t="s">
        <v>588</v>
      </c>
      <c r="Y1441" t="s">
        <v>569</v>
      </c>
      <c r="Z1441" t="str">
        <f t="shared" si="571"/>
        <v>Nov</v>
      </c>
      <c r="AA1441" s="6">
        <f t="shared" si="578"/>
        <v>0</v>
      </c>
      <c r="AB1441" s="6">
        <f t="shared" si="578"/>
        <v>0</v>
      </c>
      <c r="AC1441" s="6">
        <f t="shared" si="578"/>
        <v>0</v>
      </c>
      <c r="AD1441" s="6">
        <f t="shared" si="578"/>
        <v>3</v>
      </c>
      <c r="AE1441" s="6">
        <f t="shared" si="578"/>
        <v>0</v>
      </c>
      <c r="AF1441" s="6">
        <f t="shared" si="572"/>
        <v>3</v>
      </c>
      <c r="AG1441" s="6">
        <f t="shared" si="573"/>
        <v>0</v>
      </c>
      <c r="AH1441" s="14" t="str">
        <f>LEFT(X1441,2)&amp;"."&amp;VLOOKUP(MID(X1441,4,3),'Data validation'!$A$1:$B$12,2,FALSE)&amp;".2025"</f>
        <v>08.11.2025</v>
      </c>
      <c r="AI1441">
        <f t="shared" si="574"/>
        <v>45</v>
      </c>
      <c r="AJ1441" t="str">
        <f>H1441&amp;"."&amp;VLOOKUP(I1441,'Data validation'!$A$1:$B$12,2,FALSE)&amp;".2026"</f>
        <v>13.08.2026</v>
      </c>
      <c r="AK1441">
        <f t="shared" si="575"/>
        <v>33</v>
      </c>
      <c r="AL1441" t="e">
        <f>VLOOKUP(E1441,[2]Sheet1!$A:$B,2,FALSE)</f>
        <v>#N/A</v>
      </c>
    </row>
    <row r="1442" spans="1:38" x14ac:dyDescent="0.25">
      <c r="A1442" t="str">
        <f>VLOOKUP(Q1442,'Data validation'!$K$2:$L$50,2,FALSE)</f>
        <v>TO</v>
      </c>
      <c r="B1442">
        <f t="shared" si="561"/>
        <v>0</v>
      </c>
      <c r="C1442">
        <f t="shared" si="562"/>
        <v>5</v>
      </c>
      <c r="D1442">
        <f t="shared" si="563"/>
        <v>1</v>
      </c>
      <c r="E1442">
        <v>8042</v>
      </c>
      <c r="F1442" t="s">
        <v>8594</v>
      </c>
      <c r="G1442" t="s">
        <v>53</v>
      </c>
      <c r="H1442" t="str">
        <f t="shared" si="564"/>
        <v>24</v>
      </c>
      <c r="I1442" t="str">
        <f t="shared" si="565"/>
        <v>Aug</v>
      </c>
      <c r="J1442" t="s">
        <v>54</v>
      </c>
      <c r="K1442" t="str">
        <f t="shared" si="566"/>
        <v>30</v>
      </c>
      <c r="L1442" t="str">
        <f t="shared" si="567"/>
        <v>Aug</v>
      </c>
      <c r="M1442">
        <v>6</v>
      </c>
      <c r="N1442">
        <f t="shared" si="568"/>
        <v>6</v>
      </c>
      <c r="O1442">
        <f t="shared" si="569"/>
        <v>0</v>
      </c>
      <c r="P1442">
        <f t="shared" si="570"/>
        <v>0</v>
      </c>
      <c r="Q1442" t="s">
        <v>56</v>
      </c>
      <c r="R1442" t="s">
        <v>57</v>
      </c>
      <c r="S1442">
        <v>4</v>
      </c>
      <c r="T1442">
        <v>0</v>
      </c>
      <c r="U1442" s="2">
        <f>SUMIFS(Novoton!L:L,Novoton!D:D,'Резервации 2026'!E1442)</f>
        <v>2869.2026099999998</v>
      </c>
      <c r="V1442" s="2">
        <f t="shared" ref="V1442:V1447" si="580">+U1442/M1442</f>
        <v>478.20043499999997</v>
      </c>
      <c r="W1442" t="s">
        <v>262</v>
      </c>
      <c r="X1442" t="s">
        <v>58</v>
      </c>
      <c r="Y1442" t="s">
        <v>26</v>
      </c>
      <c r="Z1442" t="str">
        <f t="shared" si="571"/>
        <v>Oct</v>
      </c>
      <c r="AA1442" s="6">
        <f t="shared" si="578"/>
        <v>0</v>
      </c>
      <c r="AB1442" s="6">
        <f t="shared" si="578"/>
        <v>0</v>
      </c>
      <c r="AC1442" s="6">
        <f t="shared" si="578"/>
        <v>0</v>
      </c>
      <c r="AD1442" s="6">
        <f t="shared" si="578"/>
        <v>6</v>
      </c>
      <c r="AE1442" s="6">
        <f t="shared" si="578"/>
        <v>0</v>
      </c>
      <c r="AF1442" s="6">
        <f t="shared" si="572"/>
        <v>6</v>
      </c>
      <c r="AG1442" s="6">
        <f t="shared" si="573"/>
        <v>0</v>
      </c>
      <c r="AH1442" s="14" t="str">
        <f>LEFT(X1442,2)&amp;"."&amp;VLOOKUP(MID(X1442,4,3),'Data validation'!$A$1:$B$12,2,FALSE)&amp;".2025"</f>
        <v>27.10.2025</v>
      </c>
      <c r="AI1442">
        <f t="shared" si="574"/>
        <v>44</v>
      </c>
      <c r="AJ1442" t="str">
        <f>H1442&amp;"."&amp;VLOOKUP(I1442,'Data validation'!$A$1:$B$12,2,FALSE)&amp;".2026"</f>
        <v>24.08.2026</v>
      </c>
      <c r="AK1442">
        <f t="shared" si="575"/>
        <v>35</v>
      </c>
      <c r="AL1442" t="e">
        <f>VLOOKUP(E1442,[2]Sheet1!$A:$B,2,FALSE)</f>
        <v>#N/A</v>
      </c>
    </row>
    <row r="1443" spans="1:38" x14ac:dyDescent="0.25">
      <c r="A1443" t="str">
        <f>VLOOKUP(Q1443,'Data validation'!$K$2:$L$50,2,FALSE)</f>
        <v>TO</v>
      </c>
      <c r="B1443">
        <f t="shared" si="561"/>
        <v>0</v>
      </c>
      <c r="C1443">
        <f t="shared" si="562"/>
        <v>5</v>
      </c>
      <c r="D1443">
        <f t="shared" si="563"/>
        <v>1</v>
      </c>
      <c r="E1443">
        <v>9333</v>
      </c>
      <c r="F1443" t="s">
        <v>8595</v>
      </c>
      <c r="G1443" t="s">
        <v>53</v>
      </c>
      <c r="H1443" t="str">
        <f t="shared" si="564"/>
        <v>24</v>
      </c>
      <c r="I1443" t="str">
        <f t="shared" si="565"/>
        <v>Aug</v>
      </c>
      <c r="J1443" t="s">
        <v>54</v>
      </c>
      <c r="K1443" t="str">
        <f t="shared" si="566"/>
        <v>30</v>
      </c>
      <c r="L1443" t="str">
        <f t="shared" si="567"/>
        <v>Aug</v>
      </c>
      <c r="M1443">
        <v>6</v>
      </c>
      <c r="N1443">
        <f t="shared" si="568"/>
        <v>6</v>
      </c>
      <c r="O1443">
        <f t="shared" si="569"/>
        <v>0</v>
      </c>
      <c r="P1443">
        <f t="shared" si="570"/>
        <v>0</v>
      </c>
      <c r="Q1443" t="s">
        <v>81</v>
      </c>
      <c r="R1443" t="s">
        <v>57</v>
      </c>
      <c r="S1443">
        <v>3</v>
      </c>
      <c r="T1443">
        <v>2</v>
      </c>
      <c r="U1443" s="2">
        <f>SUMIFS(SLR!L:L,SLR!D:D,'Резервации 2026'!E1443)</f>
        <v>3089.8202339999998</v>
      </c>
      <c r="V1443" s="2">
        <f t="shared" si="580"/>
        <v>514.97003899999993</v>
      </c>
      <c r="W1443" t="s">
        <v>262</v>
      </c>
      <c r="X1443" t="s">
        <v>4202</v>
      </c>
      <c r="Y1443" t="s">
        <v>4192</v>
      </c>
      <c r="Z1443" t="str">
        <f t="shared" si="571"/>
        <v>Jan</v>
      </c>
      <c r="AA1443" s="6">
        <f t="shared" si="578"/>
        <v>0</v>
      </c>
      <c r="AB1443" s="6">
        <f t="shared" si="578"/>
        <v>0</v>
      </c>
      <c r="AC1443" s="6">
        <f t="shared" si="578"/>
        <v>0</v>
      </c>
      <c r="AD1443" s="6">
        <f t="shared" si="578"/>
        <v>6</v>
      </c>
      <c r="AE1443" s="6">
        <f t="shared" si="578"/>
        <v>0</v>
      </c>
      <c r="AF1443" s="6">
        <f t="shared" si="572"/>
        <v>6</v>
      </c>
      <c r="AG1443" s="6">
        <f t="shared" si="573"/>
        <v>0</v>
      </c>
      <c r="AH1443" s="14" t="str">
        <f>LEFT(X1443,2)&amp;"."&amp;VLOOKUP(MID(X1443,4,3),'Data validation'!$A$1:$B$12,2,FALSE)&amp;".2025"</f>
        <v>02.01.2025</v>
      </c>
      <c r="AI1443">
        <f t="shared" si="574"/>
        <v>1</v>
      </c>
      <c r="AJ1443" t="str">
        <f>H1443&amp;"."&amp;VLOOKUP(I1443,'Data validation'!$A$1:$B$12,2,FALSE)&amp;".2026"</f>
        <v>24.08.2026</v>
      </c>
      <c r="AK1443">
        <f t="shared" si="575"/>
        <v>35</v>
      </c>
      <c r="AL1443" t="e">
        <f>VLOOKUP(E1443,[2]Sheet1!$A:$B,2,FALSE)</f>
        <v>#N/A</v>
      </c>
    </row>
    <row r="1444" spans="1:38" x14ac:dyDescent="0.25">
      <c r="A1444" t="str">
        <f>VLOOKUP(Q1444,'Data validation'!$K$2:$L$50,2,FALSE)</f>
        <v>TO</v>
      </c>
      <c r="B1444">
        <f t="shared" si="561"/>
        <v>0</v>
      </c>
      <c r="C1444">
        <f t="shared" si="562"/>
        <v>4</v>
      </c>
      <c r="D1444">
        <f t="shared" si="563"/>
        <v>3</v>
      </c>
      <c r="E1444">
        <v>8063</v>
      </c>
      <c r="F1444" t="s">
        <v>8596</v>
      </c>
      <c r="G1444" t="s">
        <v>91</v>
      </c>
      <c r="H1444" t="str">
        <f t="shared" si="564"/>
        <v>22</v>
      </c>
      <c r="I1444" t="str">
        <f t="shared" si="565"/>
        <v>Aug</v>
      </c>
      <c r="J1444" t="s">
        <v>131</v>
      </c>
      <c r="K1444" t="str">
        <f t="shared" si="566"/>
        <v>29</v>
      </c>
      <c r="L1444" t="str">
        <f t="shared" si="567"/>
        <v>Aug</v>
      </c>
      <c r="M1444">
        <v>7</v>
      </c>
      <c r="N1444">
        <f t="shared" si="568"/>
        <v>7</v>
      </c>
      <c r="O1444">
        <f t="shared" si="569"/>
        <v>0</v>
      </c>
      <c r="P1444">
        <f t="shared" si="570"/>
        <v>0</v>
      </c>
      <c r="Q1444" t="s">
        <v>116</v>
      </c>
      <c r="R1444" t="s">
        <v>20</v>
      </c>
      <c r="S1444">
        <v>2</v>
      </c>
      <c r="T1444">
        <v>1</v>
      </c>
      <c r="U1444" s="2">
        <f>SUMIFS(Solvex!L:L,Solvex!D:D,'Резервации 2026'!E1444)</f>
        <v>1933.7682376</v>
      </c>
      <c r="V1444" s="2">
        <f t="shared" si="580"/>
        <v>276.25260537142856</v>
      </c>
      <c r="W1444" t="s">
        <v>262</v>
      </c>
      <c r="X1444" t="s">
        <v>133</v>
      </c>
      <c r="Y1444" t="s">
        <v>30</v>
      </c>
      <c r="Z1444" t="str">
        <f t="shared" si="571"/>
        <v>Oct</v>
      </c>
      <c r="AA1444" s="6">
        <f t="shared" si="578"/>
        <v>0</v>
      </c>
      <c r="AB1444" s="6">
        <f t="shared" si="578"/>
        <v>0</v>
      </c>
      <c r="AC1444" s="6">
        <f t="shared" si="578"/>
        <v>0</v>
      </c>
      <c r="AD1444" s="6">
        <f t="shared" si="578"/>
        <v>7</v>
      </c>
      <c r="AE1444" s="6">
        <f t="shared" si="578"/>
        <v>0</v>
      </c>
      <c r="AF1444" s="6">
        <f t="shared" si="572"/>
        <v>7</v>
      </c>
      <c r="AG1444" s="6">
        <f t="shared" si="573"/>
        <v>0</v>
      </c>
      <c r="AH1444" s="14" t="str">
        <f>LEFT(X1444,2)&amp;"."&amp;VLOOKUP(MID(X1444,4,3),'Data validation'!$A$1:$B$12,2,FALSE)&amp;".2025"</f>
        <v>27.10.2025</v>
      </c>
      <c r="AI1444">
        <f t="shared" si="574"/>
        <v>44</v>
      </c>
      <c r="AJ1444" t="str">
        <f>H1444&amp;"."&amp;VLOOKUP(I1444,'Data validation'!$A$1:$B$12,2,FALSE)&amp;".2026"</f>
        <v>22.08.2026</v>
      </c>
      <c r="AK1444">
        <f t="shared" si="575"/>
        <v>34</v>
      </c>
      <c r="AL1444" t="e">
        <f>VLOOKUP(E1444,[2]Sheet1!$A:$B,2,FALSE)</f>
        <v>#N/A</v>
      </c>
    </row>
    <row r="1445" spans="1:38" x14ac:dyDescent="0.25">
      <c r="A1445" t="str">
        <f>VLOOKUP(Q1445,'Data validation'!$K$2:$L$50,2,FALSE)</f>
        <v>TO</v>
      </c>
      <c r="B1445">
        <f t="shared" si="561"/>
        <v>0</v>
      </c>
      <c r="C1445">
        <f t="shared" si="562"/>
        <v>3</v>
      </c>
      <c r="D1445">
        <f t="shared" si="563"/>
        <v>3</v>
      </c>
      <c r="E1445">
        <v>9377</v>
      </c>
      <c r="F1445" t="s">
        <v>8597</v>
      </c>
      <c r="G1445" t="s">
        <v>91</v>
      </c>
      <c r="H1445" t="str">
        <f t="shared" si="564"/>
        <v>22</v>
      </c>
      <c r="I1445" t="str">
        <f t="shared" si="565"/>
        <v>Aug</v>
      </c>
      <c r="J1445" t="s">
        <v>843</v>
      </c>
      <c r="K1445" t="str">
        <f t="shared" si="566"/>
        <v>28</v>
      </c>
      <c r="L1445" t="str">
        <f t="shared" si="567"/>
        <v>Aug</v>
      </c>
      <c r="M1445">
        <v>6</v>
      </c>
      <c r="N1445">
        <f t="shared" si="568"/>
        <v>6</v>
      </c>
      <c r="O1445">
        <f t="shared" si="569"/>
        <v>0</v>
      </c>
      <c r="P1445">
        <f t="shared" si="570"/>
        <v>0</v>
      </c>
      <c r="Q1445" t="s">
        <v>81</v>
      </c>
      <c r="R1445" t="s">
        <v>48</v>
      </c>
      <c r="S1445">
        <v>2</v>
      </c>
      <c r="T1445">
        <v>2</v>
      </c>
      <c r="U1445" s="2">
        <f>SUMIFS(SLR!L:L,SLR!D:D,'Резервации 2026'!E1445)</f>
        <v>2562.3719995999995</v>
      </c>
      <c r="V1445" s="2">
        <f t="shared" si="580"/>
        <v>427.06199993333325</v>
      </c>
      <c r="W1445" t="s">
        <v>262</v>
      </c>
      <c r="X1445" t="s">
        <v>4246</v>
      </c>
      <c r="Y1445" t="s">
        <v>4228</v>
      </c>
      <c r="Z1445" t="str">
        <f t="shared" si="571"/>
        <v>Jan</v>
      </c>
      <c r="AA1445" s="6">
        <f t="shared" si="578"/>
        <v>0</v>
      </c>
      <c r="AB1445" s="6">
        <f t="shared" si="578"/>
        <v>0</v>
      </c>
      <c r="AC1445" s="6">
        <f t="shared" si="578"/>
        <v>0</v>
      </c>
      <c r="AD1445" s="6">
        <f t="shared" si="578"/>
        <v>6</v>
      </c>
      <c r="AE1445" s="6">
        <f t="shared" si="578"/>
        <v>0</v>
      </c>
      <c r="AF1445" s="6">
        <f t="shared" si="572"/>
        <v>6</v>
      </c>
      <c r="AG1445" s="6">
        <f t="shared" si="573"/>
        <v>0</v>
      </c>
      <c r="AH1445" s="14" t="str">
        <f>LEFT(X1445,2)&amp;"."&amp;VLOOKUP(MID(X1445,4,3),'Data validation'!$A$1:$B$12,2,FALSE)&amp;".2025"</f>
        <v>07.01.2025</v>
      </c>
      <c r="AI1445">
        <f t="shared" si="574"/>
        <v>2</v>
      </c>
      <c r="AJ1445" t="str">
        <f>H1445&amp;"."&amp;VLOOKUP(I1445,'Data validation'!$A$1:$B$12,2,FALSE)&amp;".2026"</f>
        <v>22.08.2026</v>
      </c>
      <c r="AK1445">
        <f t="shared" si="575"/>
        <v>34</v>
      </c>
      <c r="AL1445" t="e">
        <f>VLOOKUP(E1445,[2]Sheet1!$A:$B,2,FALSE)</f>
        <v>#N/A</v>
      </c>
    </row>
    <row r="1446" spans="1:38" x14ac:dyDescent="0.25">
      <c r="A1446" t="str">
        <f>VLOOKUP(Q1446,'Data validation'!$K$2:$L$50,2,FALSE)</f>
        <v>TO</v>
      </c>
      <c r="B1446">
        <f t="shared" si="561"/>
        <v>0</v>
      </c>
      <c r="C1446">
        <f t="shared" si="562"/>
        <v>7</v>
      </c>
      <c r="D1446">
        <f t="shared" si="563"/>
        <v>0</v>
      </c>
      <c r="E1446">
        <v>9001</v>
      </c>
      <c r="F1446" t="s">
        <v>8598</v>
      </c>
      <c r="G1446" t="s">
        <v>250</v>
      </c>
      <c r="H1446" t="str">
        <f t="shared" si="564"/>
        <v>31</v>
      </c>
      <c r="I1446" t="str">
        <f t="shared" si="565"/>
        <v>Aug</v>
      </c>
      <c r="J1446" t="s">
        <v>251</v>
      </c>
      <c r="K1446" t="str">
        <f t="shared" si="566"/>
        <v>07</v>
      </c>
      <c r="L1446" t="str">
        <f t="shared" si="567"/>
        <v>Sep</v>
      </c>
      <c r="M1446">
        <v>7</v>
      </c>
      <c r="N1446">
        <f t="shared" si="568"/>
        <v>-24</v>
      </c>
      <c r="O1446">
        <f t="shared" si="569"/>
        <v>0</v>
      </c>
      <c r="P1446">
        <f t="shared" si="570"/>
        <v>6</v>
      </c>
      <c r="Q1446" t="s">
        <v>226</v>
      </c>
      <c r="R1446" t="s">
        <v>17</v>
      </c>
      <c r="S1446">
        <v>2</v>
      </c>
      <c r="T1446">
        <v>1</v>
      </c>
      <c r="U1446" s="2">
        <f>SUMIFS(Sunny!L:L,Sunny!D:D,'Резервации 2026'!E1446)</f>
        <v>1600.1818727999998</v>
      </c>
      <c r="V1446" s="2">
        <f t="shared" si="580"/>
        <v>228.59741039999997</v>
      </c>
      <c r="W1446" t="s">
        <v>227</v>
      </c>
      <c r="X1446" t="s">
        <v>3131</v>
      </c>
      <c r="Y1446" t="s">
        <v>3215</v>
      </c>
      <c r="Z1446" t="str">
        <f t="shared" si="571"/>
        <v>Dec</v>
      </c>
      <c r="AA1446" s="6">
        <f t="shared" si="578"/>
        <v>0</v>
      </c>
      <c r="AB1446" s="6">
        <f t="shared" si="578"/>
        <v>0</v>
      </c>
      <c r="AC1446" s="6">
        <f t="shared" si="578"/>
        <v>0</v>
      </c>
      <c r="AD1446" s="6">
        <f t="shared" si="578"/>
        <v>0</v>
      </c>
      <c r="AE1446" s="6">
        <f t="shared" si="578"/>
        <v>6</v>
      </c>
      <c r="AF1446" s="6">
        <f t="shared" si="572"/>
        <v>6</v>
      </c>
      <c r="AG1446" s="6">
        <f t="shared" si="573"/>
        <v>-1</v>
      </c>
      <c r="AH1446" s="14" t="str">
        <f>LEFT(X1446,2)&amp;"."&amp;VLOOKUP(MID(X1446,4,3),'Data validation'!$A$1:$B$12,2,FALSE)&amp;".2025"</f>
        <v>03.12.2025</v>
      </c>
      <c r="AI1446">
        <f t="shared" si="574"/>
        <v>49</v>
      </c>
      <c r="AJ1446" t="str">
        <f>H1446&amp;"."&amp;VLOOKUP(I1446,'Data validation'!$A$1:$B$12,2,FALSE)&amp;".2026"</f>
        <v>31.08.2026</v>
      </c>
      <c r="AK1446">
        <f t="shared" si="575"/>
        <v>36</v>
      </c>
      <c r="AL1446" t="e">
        <f>VLOOKUP(E1446,[2]Sheet1!$A:$B,2,FALSE)</f>
        <v>#N/A</v>
      </c>
    </row>
    <row r="1447" spans="1:38" x14ac:dyDescent="0.25">
      <c r="A1447" t="str">
        <f>VLOOKUP(Q1447,'Data validation'!$K$2:$L$50,2,FALSE)</f>
        <v>TO</v>
      </c>
      <c r="B1447">
        <f t="shared" si="561"/>
        <v>0</v>
      </c>
      <c r="C1447">
        <f t="shared" si="562"/>
        <v>0</v>
      </c>
      <c r="D1447">
        <f t="shared" si="563"/>
        <v>5</v>
      </c>
      <c r="E1447">
        <v>9055</v>
      </c>
      <c r="F1447" t="s">
        <v>8599</v>
      </c>
      <c r="G1447" t="s">
        <v>475</v>
      </c>
      <c r="H1447" t="str">
        <f t="shared" si="564"/>
        <v>13</v>
      </c>
      <c r="I1447" t="str">
        <f t="shared" si="565"/>
        <v>Aug</v>
      </c>
      <c r="J1447" t="s">
        <v>168</v>
      </c>
      <c r="K1447" t="str">
        <f t="shared" si="566"/>
        <v>18</v>
      </c>
      <c r="L1447" t="str">
        <f t="shared" si="567"/>
        <v>Aug</v>
      </c>
      <c r="M1447">
        <v>5</v>
      </c>
      <c r="N1447">
        <f t="shared" si="568"/>
        <v>5</v>
      </c>
      <c r="O1447">
        <f t="shared" si="569"/>
        <v>0</v>
      </c>
      <c r="P1447">
        <f t="shared" si="570"/>
        <v>0</v>
      </c>
      <c r="Q1447" t="s">
        <v>162</v>
      </c>
      <c r="R1447" t="s">
        <v>63</v>
      </c>
      <c r="S1447">
        <v>2</v>
      </c>
      <c r="T1447">
        <v>1</v>
      </c>
      <c r="U1447" s="2">
        <f>SUMIFS(Magelan!L:L,Magelan!D:D,'Резервации 2026'!E1447)</f>
        <v>1481.1500589999998</v>
      </c>
      <c r="V1447" s="2">
        <f t="shared" si="580"/>
        <v>296.23001179999994</v>
      </c>
      <c r="X1447" t="s">
        <v>3416</v>
      </c>
      <c r="Y1447" t="s">
        <v>3409</v>
      </c>
      <c r="Z1447" t="str">
        <f t="shared" si="571"/>
        <v>Dec</v>
      </c>
      <c r="AA1447" s="6">
        <f t="shared" si="578"/>
        <v>0</v>
      </c>
      <c r="AB1447" s="6">
        <f t="shared" si="578"/>
        <v>0</v>
      </c>
      <c r="AC1447" s="6">
        <f t="shared" si="578"/>
        <v>0</v>
      </c>
      <c r="AD1447" s="6">
        <f t="shared" si="578"/>
        <v>5</v>
      </c>
      <c r="AE1447" s="6">
        <f t="shared" si="578"/>
        <v>0</v>
      </c>
      <c r="AF1447" s="6">
        <f t="shared" si="572"/>
        <v>5</v>
      </c>
      <c r="AG1447" s="6">
        <f t="shared" si="573"/>
        <v>0</v>
      </c>
      <c r="AH1447" s="14" t="str">
        <f>LEFT(X1447,2)&amp;"."&amp;VLOOKUP(MID(X1447,4,3),'Data validation'!$A$1:$B$12,2,FALSE)&amp;".2025"</f>
        <v>08.12.2025</v>
      </c>
      <c r="AI1447">
        <f t="shared" si="574"/>
        <v>50</v>
      </c>
      <c r="AJ1447" t="str">
        <f>H1447&amp;"."&amp;VLOOKUP(I1447,'Data validation'!$A$1:$B$12,2,FALSE)&amp;".2026"</f>
        <v>13.08.2026</v>
      </c>
      <c r="AK1447">
        <f t="shared" si="575"/>
        <v>33</v>
      </c>
      <c r="AL1447" t="e">
        <f>VLOOKUP(E1447,[2]Sheet1!$A:$B,2,FALSE)</f>
        <v>#N/A</v>
      </c>
    </row>
    <row r="1448" spans="1:38" x14ac:dyDescent="0.25">
      <c r="A1448" t="str">
        <f>VLOOKUP(Q1448,'Data validation'!$K$2:$L$50,2,FALSE)</f>
        <v>TOPOLA SKIES</v>
      </c>
      <c r="B1448">
        <f t="shared" si="561"/>
        <v>0</v>
      </c>
      <c r="C1448">
        <f t="shared" si="562"/>
        <v>1</v>
      </c>
      <c r="D1448">
        <f t="shared" si="563"/>
        <v>6</v>
      </c>
      <c r="E1448">
        <v>8974</v>
      </c>
      <c r="F1448" t="s">
        <v>8600</v>
      </c>
      <c r="G1448" t="s">
        <v>355</v>
      </c>
      <c r="H1448" t="str">
        <f t="shared" si="564"/>
        <v>19</v>
      </c>
      <c r="I1448" t="str">
        <f t="shared" si="565"/>
        <v>Aug</v>
      </c>
      <c r="J1448" t="s">
        <v>520</v>
      </c>
      <c r="K1448" t="str">
        <f t="shared" si="566"/>
        <v>26</v>
      </c>
      <c r="L1448" t="str">
        <f t="shared" si="567"/>
        <v>Aug</v>
      </c>
      <c r="M1448">
        <v>7</v>
      </c>
      <c r="N1448">
        <f t="shared" si="568"/>
        <v>7</v>
      </c>
      <c r="O1448">
        <f t="shared" si="569"/>
        <v>0</v>
      </c>
      <c r="P1448">
        <f t="shared" si="570"/>
        <v>0</v>
      </c>
      <c r="Q1448" t="s">
        <v>35</v>
      </c>
      <c r="R1448" t="s">
        <v>57</v>
      </c>
      <c r="S1448">
        <v>2</v>
      </c>
      <c r="T1448">
        <v>3</v>
      </c>
      <c r="U1448" s="2">
        <v>4292.0599633027514</v>
      </c>
      <c r="V1448" s="2">
        <v>613.14373330275214</v>
      </c>
      <c r="X1448" t="s">
        <v>3075</v>
      </c>
      <c r="Y1448" t="s">
        <v>3215</v>
      </c>
      <c r="Z1448" t="str">
        <f t="shared" si="571"/>
        <v>Dec</v>
      </c>
      <c r="AA1448" s="6">
        <f t="shared" si="578"/>
        <v>0</v>
      </c>
      <c r="AB1448" s="6">
        <f t="shared" si="578"/>
        <v>0</v>
      </c>
      <c r="AC1448" s="6">
        <f t="shared" si="578"/>
        <v>0</v>
      </c>
      <c r="AD1448" s="6">
        <f t="shared" si="578"/>
        <v>7</v>
      </c>
      <c r="AE1448" s="6">
        <f t="shared" si="578"/>
        <v>0</v>
      </c>
      <c r="AF1448" s="6">
        <f t="shared" si="572"/>
        <v>7</v>
      </c>
      <c r="AG1448" s="6">
        <f t="shared" si="573"/>
        <v>0</v>
      </c>
      <c r="AH1448" s="14" t="str">
        <f>LEFT(X1448,2)&amp;"."&amp;VLOOKUP(MID(X1448,4,3),'Data validation'!$A$1:$B$12,2,FALSE)&amp;".2025"</f>
        <v>01.12.2025</v>
      </c>
      <c r="AI1448">
        <f t="shared" si="574"/>
        <v>49</v>
      </c>
      <c r="AJ1448" t="str">
        <f>H1448&amp;"."&amp;VLOOKUP(I1448,'Data validation'!$A$1:$B$12,2,FALSE)&amp;".2026"</f>
        <v>19.08.2026</v>
      </c>
      <c r="AK1448">
        <f t="shared" si="575"/>
        <v>34</v>
      </c>
      <c r="AL1448" t="e">
        <f>VLOOKUP(E1448,[2]Sheet1!$A:$B,2,FALSE)</f>
        <v>#N/A</v>
      </c>
    </row>
    <row r="1449" spans="1:38" x14ac:dyDescent="0.25">
      <c r="A1449" t="str">
        <f>VLOOKUP(Q1449,'Data validation'!$K$2:$L$50,2,FALSE)</f>
        <v>TO</v>
      </c>
      <c r="B1449">
        <f t="shared" si="561"/>
        <v>0</v>
      </c>
      <c r="C1449">
        <f t="shared" si="562"/>
        <v>0</v>
      </c>
      <c r="D1449">
        <f t="shared" si="563"/>
        <v>7</v>
      </c>
      <c r="E1449">
        <v>8048</v>
      </c>
      <c r="F1449" t="s">
        <v>8601</v>
      </c>
      <c r="G1449" t="s">
        <v>78</v>
      </c>
      <c r="H1449" t="str">
        <f t="shared" si="564"/>
        <v>02</v>
      </c>
      <c r="I1449" t="str">
        <f t="shared" si="565"/>
        <v>Aug</v>
      </c>
      <c r="J1449" t="s">
        <v>79</v>
      </c>
      <c r="K1449" t="str">
        <f t="shared" si="566"/>
        <v>09</v>
      </c>
      <c r="L1449" t="str">
        <f t="shared" si="567"/>
        <v>Aug</v>
      </c>
      <c r="M1449">
        <v>7</v>
      </c>
      <c r="N1449">
        <f t="shared" si="568"/>
        <v>7</v>
      </c>
      <c r="O1449">
        <f t="shared" si="569"/>
        <v>0</v>
      </c>
      <c r="P1449">
        <f t="shared" si="570"/>
        <v>0</v>
      </c>
      <c r="Q1449" t="s">
        <v>81</v>
      </c>
      <c r="R1449" t="s">
        <v>48</v>
      </c>
      <c r="S1449">
        <v>2</v>
      </c>
      <c r="T1449">
        <v>2</v>
      </c>
      <c r="U1449" s="2">
        <f>SUMIFS(SLR!L:L,SLR!D:D,'Резервации 2026'!E1449)</f>
        <v>2939.1430907999998</v>
      </c>
      <c r="V1449" s="2">
        <f>+U1449/M1449</f>
        <v>419.87758439999999</v>
      </c>
      <c r="W1449" t="s">
        <v>262</v>
      </c>
      <c r="X1449" t="s">
        <v>82</v>
      </c>
      <c r="Y1449" t="s">
        <v>26</v>
      </c>
      <c r="Z1449" t="str">
        <f t="shared" si="571"/>
        <v>Oct</v>
      </c>
      <c r="AA1449" s="6">
        <f t="shared" si="578"/>
        <v>0</v>
      </c>
      <c r="AB1449" s="6">
        <f t="shared" si="578"/>
        <v>0</v>
      </c>
      <c r="AC1449" s="6">
        <f t="shared" si="578"/>
        <v>0</v>
      </c>
      <c r="AD1449" s="6">
        <f t="shared" si="578"/>
        <v>7</v>
      </c>
      <c r="AE1449" s="6">
        <f t="shared" si="578"/>
        <v>0</v>
      </c>
      <c r="AF1449" s="6">
        <f t="shared" si="572"/>
        <v>7</v>
      </c>
      <c r="AG1449" s="6">
        <f t="shared" si="573"/>
        <v>0</v>
      </c>
      <c r="AH1449" s="14" t="str">
        <f>LEFT(X1449,2)&amp;"."&amp;VLOOKUP(MID(X1449,4,3),'Data validation'!$A$1:$B$12,2,FALSE)&amp;".2025"</f>
        <v>27.10.2025</v>
      </c>
      <c r="AI1449">
        <f t="shared" si="574"/>
        <v>44</v>
      </c>
      <c r="AJ1449" t="str">
        <f>H1449&amp;"."&amp;VLOOKUP(I1449,'Data validation'!$A$1:$B$12,2,FALSE)&amp;".2026"</f>
        <v>02.08.2026</v>
      </c>
      <c r="AK1449">
        <f t="shared" si="575"/>
        <v>32</v>
      </c>
      <c r="AL1449" t="e">
        <f>VLOOKUP(E1449,[2]Sheet1!$A:$B,2,FALSE)</f>
        <v>#N/A</v>
      </c>
    </row>
    <row r="1450" spans="1:38" x14ac:dyDescent="0.25">
      <c r="A1450" t="str">
        <f>VLOOKUP(Q1450,'Data validation'!$K$2:$L$50,2,FALSE)</f>
        <v>TO</v>
      </c>
      <c r="B1450">
        <f t="shared" si="561"/>
        <v>0</v>
      </c>
      <c r="C1450">
        <f t="shared" si="562"/>
        <v>0</v>
      </c>
      <c r="D1450">
        <f t="shared" si="563"/>
        <v>7</v>
      </c>
      <c r="E1450">
        <v>8953</v>
      </c>
      <c r="F1450" t="s">
        <v>8602</v>
      </c>
      <c r="G1450" t="s">
        <v>79</v>
      </c>
      <c r="H1450" t="str">
        <f t="shared" si="564"/>
        <v>09</v>
      </c>
      <c r="I1450" t="str">
        <f t="shared" si="565"/>
        <v>Aug</v>
      </c>
      <c r="J1450" t="s">
        <v>543</v>
      </c>
      <c r="K1450" t="str">
        <f t="shared" si="566"/>
        <v>16</v>
      </c>
      <c r="L1450" t="str">
        <f t="shared" si="567"/>
        <v>Aug</v>
      </c>
      <c r="M1450">
        <v>7</v>
      </c>
      <c r="N1450">
        <f t="shared" si="568"/>
        <v>7</v>
      </c>
      <c r="O1450">
        <f t="shared" si="569"/>
        <v>0</v>
      </c>
      <c r="P1450">
        <f t="shared" si="570"/>
        <v>0</v>
      </c>
      <c r="Q1450" t="s">
        <v>162</v>
      </c>
      <c r="R1450" t="s">
        <v>20</v>
      </c>
      <c r="S1450">
        <v>2</v>
      </c>
      <c r="T1450">
        <v>2</v>
      </c>
      <c r="U1450" s="2">
        <f>SUMIFS(Magelan!L:L,Magelan!D:D,'Резервации 2026'!E1450)</f>
        <v>2592.0810572999999</v>
      </c>
      <c r="V1450" s="2">
        <f>+U1450/M1450</f>
        <v>370.2972939</v>
      </c>
      <c r="X1450" t="s">
        <v>3026</v>
      </c>
      <c r="Y1450" t="s">
        <v>3214</v>
      </c>
      <c r="Z1450" t="str">
        <f t="shared" si="571"/>
        <v>Dec</v>
      </c>
      <c r="AA1450" s="6">
        <f t="shared" si="578"/>
        <v>0</v>
      </c>
      <c r="AB1450" s="6">
        <f t="shared" si="578"/>
        <v>0</v>
      </c>
      <c r="AC1450" s="6">
        <f t="shared" si="578"/>
        <v>0</v>
      </c>
      <c r="AD1450" s="6">
        <f t="shared" si="578"/>
        <v>7</v>
      </c>
      <c r="AE1450" s="6">
        <f t="shared" si="578"/>
        <v>0</v>
      </c>
      <c r="AF1450" s="6">
        <f t="shared" si="572"/>
        <v>7</v>
      </c>
      <c r="AG1450" s="6">
        <f t="shared" si="573"/>
        <v>0</v>
      </c>
      <c r="AH1450" s="14" t="str">
        <f>LEFT(X1450,2)&amp;"."&amp;VLOOKUP(MID(X1450,4,3),'Data validation'!$A$1:$B$12,2,FALSE)&amp;".2025"</f>
        <v>01.12.2025</v>
      </c>
      <c r="AI1450">
        <f t="shared" si="574"/>
        <v>49</v>
      </c>
      <c r="AJ1450" t="str">
        <f>H1450&amp;"."&amp;VLOOKUP(I1450,'Data validation'!$A$1:$B$12,2,FALSE)&amp;".2026"</f>
        <v>09.08.2026</v>
      </c>
      <c r="AK1450">
        <f t="shared" si="575"/>
        <v>33</v>
      </c>
      <c r="AL1450" t="e">
        <f>VLOOKUP(E1450,[2]Sheet1!$A:$B,2,FALSE)</f>
        <v>#N/A</v>
      </c>
    </row>
    <row r="1451" spans="1:38" x14ac:dyDescent="0.25">
      <c r="A1451" t="str">
        <f>VLOOKUP(Q1451,'Data validation'!$K$2:$L$50,2,FALSE)</f>
        <v>TOPOLA SKIES</v>
      </c>
      <c r="B1451">
        <f t="shared" si="561"/>
        <v>0</v>
      </c>
      <c r="C1451">
        <f t="shared" si="562"/>
        <v>1</v>
      </c>
      <c r="D1451">
        <f t="shared" si="563"/>
        <v>6</v>
      </c>
      <c r="E1451">
        <v>8971</v>
      </c>
      <c r="F1451" t="s">
        <v>8603</v>
      </c>
      <c r="G1451" t="s">
        <v>355</v>
      </c>
      <c r="H1451" t="str">
        <f t="shared" si="564"/>
        <v>19</v>
      </c>
      <c r="I1451" t="str">
        <f t="shared" si="565"/>
        <v>Aug</v>
      </c>
      <c r="J1451" t="s">
        <v>520</v>
      </c>
      <c r="K1451" t="str">
        <f t="shared" si="566"/>
        <v>26</v>
      </c>
      <c r="L1451" t="str">
        <f t="shared" si="567"/>
        <v>Aug</v>
      </c>
      <c r="M1451">
        <v>7</v>
      </c>
      <c r="N1451">
        <f t="shared" si="568"/>
        <v>7</v>
      </c>
      <c r="O1451">
        <f t="shared" si="569"/>
        <v>0</v>
      </c>
      <c r="P1451">
        <f t="shared" si="570"/>
        <v>0</v>
      </c>
      <c r="Q1451" t="s">
        <v>35</v>
      </c>
      <c r="R1451" t="s">
        <v>57</v>
      </c>
      <c r="S1451">
        <v>3</v>
      </c>
      <c r="T1451">
        <v>2</v>
      </c>
      <c r="U1451" s="2">
        <v>4292.0599633027514</v>
      </c>
      <c r="V1451" s="2">
        <v>613.14373330275214</v>
      </c>
      <c r="X1451" t="s">
        <v>3066</v>
      </c>
      <c r="Y1451" t="s">
        <v>3215</v>
      </c>
      <c r="Z1451" t="str">
        <f t="shared" si="571"/>
        <v>Dec</v>
      </c>
      <c r="AA1451" s="6">
        <f t="shared" si="578"/>
        <v>0</v>
      </c>
      <c r="AB1451" s="6">
        <f t="shared" si="578"/>
        <v>0</v>
      </c>
      <c r="AC1451" s="6">
        <f t="shared" si="578"/>
        <v>0</v>
      </c>
      <c r="AD1451" s="6">
        <f t="shared" si="578"/>
        <v>7</v>
      </c>
      <c r="AE1451" s="6">
        <f t="shared" si="578"/>
        <v>0</v>
      </c>
      <c r="AF1451" s="6">
        <f t="shared" si="572"/>
        <v>7</v>
      </c>
      <c r="AG1451" s="6">
        <f t="shared" si="573"/>
        <v>0</v>
      </c>
      <c r="AH1451" s="14" t="str">
        <f>LEFT(X1451,2)&amp;"."&amp;VLOOKUP(MID(X1451,4,3),'Data validation'!$A$1:$B$12,2,FALSE)&amp;".2025"</f>
        <v>01.12.2025</v>
      </c>
      <c r="AI1451">
        <f t="shared" si="574"/>
        <v>49</v>
      </c>
      <c r="AJ1451" t="str">
        <f>H1451&amp;"."&amp;VLOOKUP(I1451,'Data validation'!$A$1:$B$12,2,FALSE)&amp;".2026"</f>
        <v>19.08.2026</v>
      </c>
      <c r="AK1451">
        <f t="shared" si="575"/>
        <v>34</v>
      </c>
      <c r="AL1451" t="e">
        <f>VLOOKUP(E1451,[2]Sheet1!$A:$B,2,FALSE)</f>
        <v>#N/A</v>
      </c>
    </row>
    <row r="1452" spans="1:38" x14ac:dyDescent="0.25">
      <c r="A1452" t="str">
        <f>VLOOKUP(Q1452,'Data validation'!$K$2:$L$50,2,FALSE)</f>
        <v>TO</v>
      </c>
      <c r="B1452">
        <f t="shared" si="561"/>
        <v>0</v>
      </c>
      <c r="C1452">
        <f t="shared" si="562"/>
        <v>1</v>
      </c>
      <c r="D1452">
        <f t="shared" si="563"/>
        <v>5</v>
      </c>
      <c r="E1452">
        <v>8541</v>
      </c>
      <c r="F1452" t="s">
        <v>8604</v>
      </c>
      <c r="G1452" t="s">
        <v>459</v>
      </c>
      <c r="H1452" t="str">
        <f t="shared" si="564"/>
        <v>20</v>
      </c>
      <c r="I1452" t="str">
        <f t="shared" si="565"/>
        <v>Aug</v>
      </c>
      <c r="J1452" t="s">
        <v>520</v>
      </c>
      <c r="K1452" t="str">
        <f t="shared" si="566"/>
        <v>26</v>
      </c>
      <c r="L1452" t="str">
        <f t="shared" si="567"/>
        <v>Aug</v>
      </c>
      <c r="M1452">
        <v>6</v>
      </c>
      <c r="N1452">
        <f t="shared" si="568"/>
        <v>6</v>
      </c>
      <c r="O1452">
        <f t="shared" si="569"/>
        <v>0</v>
      </c>
      <c r="P1452">
        <f t="shared" si="570"/>
        <v>0</v>
      </c>
      <c r="Q1452" t="s">
        <v>162</v>
      </c>
      <c r="R1452" t="s">
        <v>188</v>
      </c>
      <c r="S1452">
        <v>3</v>
      </c>
      <c r="T1452">
        <v>1</v>
      </c>
      <c r="U1452" s="2">
        <f>SUMIFS(Magelan!L:L,Magelan!D:D,'Резервации 2026'!E1452)</f>
        <v>2377.7416475999999</v>
      </c>
      <c r="V1452" s="2">
        <f>+U1452/M1452</f>
        <v>396.29027459999998</v>
      </c>
      <c r="X1452" t="s">
        <v>1321</v>
      </c>
      <c r="Y1452" t="s">
        <v>1233</v>
      </c>
      <c r="Z1452" t="str">
        <f t="shared" si="571"/>
        <v>Nov</v>
      </c>
      <c r="AA1452" s="6">
        <f t="shared" si="578"/>
        <v>0</v>
      </c>
      <c r="AB1452" s="6">
        <f t="shared" si="578"/>
        <v>0</v>
      </c>
      <c r="AC1452" s="6">
        <f t="shared" si="578"/>
        <v>0</v>
      </c>
      <c r="AD1452" s="6">
        <f t="shared" si="578"/>
        <v>6</v>
      </c>
      <c r="AE1452" s="6">
        <f t="shared" si="578"/>
        <v>0</v>
      </c>
      <c r="AF1452" s="6">
        <f t="shared" si="572"/>
        <v>6</v>
      </c>
      <c r="AG1452" s="6">
        <f t="shared" si="573"/>
        <v>0</v>
      </c>
      <c r="AH1452" s="14" t="str">
        <f>LEFT(X1452,2)&amp;"."&amp;VLOOKUP(MID(X1452,4,3),'Data validation'!$A$1:$B$12,2,FALSE)&amp;".2025"</f>
        <v>17.11.2025</v>
      </c>
      <c r="AI1452">
        <f t="shared" si="574"/>
        <v>47</v>
      </c>
      <c r="AJ1452" t="str">
        <f>H1452&amp;"."&amp;VLOOKUP(I1452,'Data validation'!$A$1:$B$12,2,FALSE)&amp;".2026"</f>
        <v>20.08.2026</v>
      </c>
      <c r="AK1452">
        <f t="shared" si="575"/>
        <v>34</v>
      </c>
      <c r="AL1452" t="e">
        <f>VLOOKUP(E1452,[2]Sheet1!$A:$B,2,FALSE)</f>
        <v>#N/A</v>
      </c>
    </row>
    <row r="1453" spans="1:38" x14ac:dyDescent="0.25">
      <c r="A1453" t="str">
        <f>VLOOKUP(Q1453,'Data validation'!$K$2:$L$50,2,FALSE)</f>
        <v>TO</v>
      </c>
      <c r="B1453">
        <f t="shared" si="561"/>
        <v>0</v>
      </c>
      <c r="C1453">
        <f t="shared" si="562"/>
        <v>0</v>
      </c>
      <c r="D1453">
        <f t="shared" si="563"/>
        <v>5</v>
      </c>
      <c r="E1453">
        <v>8582</v>
      </c>
      <c r="F1453" t="s">
        <v>8605</v>
      </c>
      <c r="G1453" t="s">
        <v>135</v>
      </c>
      <c r="H1453" t="str">
        <f t="shared" si="564"/>
        <v>01</v>
      </c>
      <c r="I1453" t="str">
        <f t="shared" si="565"/>
        <v>Aug</v>
      </c>
      <c r="J1453" t="s">
        <v>136</v>
      </c>
      <c r="K1453" t="str">
        <f t="shared" si="566"/>
        <v>06</v>
      </c>
      <c r="L1453" t="str">
        <f t="shared" si="567"/>
        <v>Aug</v>
      </c>
      <c r="M1453">
        <v>5</v>
      </c>
      <c r="N1453">
        <f t="shared" si="568"/>
        <v>5</v>
      </c>
      <c r="O1453">
        <f t="shared" si="569"/>
        <v>0</v>
      </c>
      <c r="P1453">
        <f t="shared" si="570"/>
        <v>0</v>
      </c>
      <c r="Q1453" t="s">
        <v>56</v>
      </c>
      <c r="R1453" t="s">
        <v>20</v>
      </c>
      <c r="S1453">
        <v>2</v>
      </c>
      <c r="T1453">
        <v>1</v>
      </c>
      <c r="U1453" s="2">
        <f>SUMIFS(Novoton!L:L,Novoton!D:D,'Резервации 2026'!E1453)</f>
        <v>1367.320753</v>
      </c>
      <c r="V1453" s="2">
        <f>+U1453/M1453</f>
        <v>273.46415059999998</v>
      </c>
      <c r="X1453" t="s">
        <v>1435</v>
      </c>
      <c r="Y1453" t="s">
        <v>1430</v>
      </c>
      <c r="Z1453" t="str">
        <f t="shared" si="571"/>
        <v>Nov</v>
      </c>
      <c r="AA1453" s="6">
        <f t="shared" si="578"/>
        <v>0</v>
      </c>
      <c r="AB1453" s="6">
        <f t="shared" si="578"/>
        <v>0</v>
      </c>
      <c r="AC1453" s="6">
        <f t="shared" si="578"/>
        <v>0</v>
      </c>
      <c r="AD1453" s="6">
        <f t="shared" si="578"/>
        <v>5</v>
      </c>
      <c r="AE1453" s="6">
        <f t="shared" si="578"/>
        <v>0</v>
      </c>
      <c r="AF1453" s="6">
        <f t="shared" si="572"/>
        <v>5</v>
      </c>
      <c r="AG1453" s="6">
        <f t="shared" si="573"/>
        <v>0</v>
      </c>
      <c r="AH1453" s="14" t="str">
        <f>LEFT(X1453,2)&amp;"."&amp;VLOOKUP(MID(X1453,4,3),'Data validation'!$A$1:$B$12,2,FALSE)&amp;".2025"</f>
        <v>18.11.2025</v>
      </c>
      <c r="AI1453">
        <f t="shared" si="574"/>
        <v>47</v>
      </c>
      <c r="AJ1453" t="str">
        <f>H1453&amp;"."&amp;VLOOKUP(I1453,'Data validation'!$A$1:$B$12,2,FALSE)&amp;".2026"</f>
        <v>01.08.2026</v>
      </c>
      <c r="AK1453">
        <f t="shared" si="575"/>
        <v>31</v>
      </c>
      <c r="AL1453" t="e">
        <f>VLOOKUP(E1453,[2]Sheet1!$A:$B,2,FALSE)</f>
        <v>#N/A</v>
      </c>
    </row>
    <row r="1454" spans="1:38" x14ac:dyDescent="0.25">
      <c r="A1454" t="str">
        <f>VLOOKUP(Q1454,'Data validation'!$K$2:$L$50,2,FALSE)</f>
        <v>TO</v>
      </c>
      <c r="B1454">
        <f t="shared" si="561"/>
        <v>0</v>
      </c>
      <c r="C1454">
        <f t="shared" si="562"/>
        <v>0</v>
      </c>
      <c r="D1454">
        <f t="shared" si="563"/>
        <v>5</v>
      </c>
      <c r="E1454">
        <v>9111</v>
      </c>
      <c r="F1454" t="s">
        <v>8606</v>
      </c>
      <c r="G1454" t="s">
        <v>326</v>
      </c>
      <c r="H1454" t="str">
        <f t="shared" si="564"/>
        <v>10</v>
      </c>
      <c r="I1454" t="str">
        <f t="shared" si="565"/>
        <v>Aug</v>
      </c>
      <c r="J1454" t="s">
        <v>90</v>
      </c>
      <c r="K1454" t="str">
        <f t="shared" si="566"/>
        <v>15</v>
      </c>
      <c r="L1454" t="str">
        <f t="shared" si="567"/>
        <v>Aug</v>
      </c>
      <c r="M1454">
        <v>5</v>
      </c>
      <c r="N1454">
        <f t="shared" si="568"/>
        <v>5</v>
      </c>
      <c r="O1454">
        <f t="shared" si="569"/>
        <v>0</v>
      </c>
      <c r="P1454">
        <f t="shared" si="570"/>
        <v>0</v>
      </c>
      <c r="Q1454" t="s">
        <v>162</v>
      </c>
      <c r="R1454" t="s">
        <v>63</v>
      </c>
      <c r="S1454">
        <v>2</v>
      </c>
      <c r="T1454">
        <v>2</v>
      </c>
      <c r="U1454" s="2">
        <f>SUMIFS(Magelan!L:L,Magelan!D:D,'Резервации 2026'!E1454)</f>
        <v>1851.4864694999999</v>
      </c>
      <c r="V1454" s="2">
        <f t="shared" ref="V1454:V1457" si="581">+U1454/M1454</f>
        <v>370.2972939</v>
      </c>
      <c r="X1454" t="s">
        <v>3574</v>
      </c>
      <c r="Y1454" t="s">
        <v>3454</v>
      </c>
      <c r="Z1454" t="str">
        <f t="shared" si="571"/>
        <v>Dec</v>
      </c>
      <c r="AA1454" s="6">
        <f t="shared" si="578"/>
        <v>0</v>
      </c>
      <c r="AB1454" s="6">
        <f t="shared" si="578"/>
        <v>0</v>
      </c>
      <c r="AC1454" s="6">
        <f t="shared" si="578"/>
        <v>0</v>
      </c>
      <c r="AD1454" s="6">
        <f t="shared" si="578"/>
        <v>5</v>
      </c>
      <c r="AE1454" s="6">
        <f t="shared" si="578"/>
        <v>0</v>
      </c>
      <c r="AF1454" s="6">
        <f t="shared" si="572"/>
        <v>5</v>
      </c>
      <c r="AG1454" s="6">
        <f t="shared" si="573"/>
        <v>0</v>
      </c>
      <c r="AH1454" s="14" t="str">
        <f>LEFT(X1454,2)&amp;"."&amp;VLOOKUP(MID(X1454,4,3),'Data validation'!$A$1:$B$12,2,FALSE)&amp;".2025"</f>
        <v>15.12.2025</v>
      </c>
      <c r="AI1454">
        <f t="shared" si="574"/>
        <v>51</v>
      </c>
      <c r="AJ1454" t="str">
        <f>H1454&amp;"."&amp;VLOOKUP(I1454,'Data validation'!$A$1:$B$12,2,FALSE)&amp;".2026"</f>
        <v>10.08.2026</v>
      </c>
      <c r="AK1454">
        <f t="shared" si="575"/>
        <v>33</v>
      </c>
      <c r="AL1454" t="e">
        <f>VLOOKUP(E1454,[2]Sheet1!$A:$B,2,FALSE)</f>
        <v>#N/A</v>
      </c>
    </row>
    <row r="1455" spans="1:38" x14ac:dyDescent="0.25">
      <c r="A1455" t="str">
        <f>VLOOKUP(Q1455,'Data validation'!$K$2:$L$50,2,FALSE)</f>
        <v>TO</v>
      </c>
      <c r="B1455">
        <f t="shared" si="561"/>
        <v>0</v>
      </c>
      <c r="C1455">
        <f t="shared" si="562"/>
        <v>0</v>
      </c>
      <c r="D1455">
        <f t="shared" si="563"/>
        <v>5</v>
      </c>
      <c r="E1455">
        <v>8089</v>
      </c>
      <c r="F1455" t="s">
        <v>8607</v>
      </c>
      <c r="G1455" t="s">
        <v>135</v>
      </c>
      <c r="H1455" t="str">
        <f t="shared" si="564"/>
        <v>01</v>
      </c>
      <c r="I1455" t="str">
        <f t="shared" si="565"/>
        <v>Aug</v>
      </c>
      <c r="J1455" t="s">
        <v>136</v>
      </c>
      <c r="K1455" t="str">
        <f t="shared" si="566"/>
        <v>06</v>
      </c>
      <c r="L1455" t="str">
        <f t="shared" si="567"/>
        <v>Aug</v>
      </c>
      <c r="M1455">
        <v>5</v>
      </c>
      <c r="N1455">
        <f t="shared" si="568"/>
        <v>5</v>
      </c>
      <c r="O1455">
        <f t="shared" si="569"/>
        <v>0</v>
      </c>
      <c r="P1455">
        <f t="shared" si="570"/>
        <v>0</v>
      </c>
      <c r="Q1455" t="s">
        <v>162</v>
      </c>
      <c r="R1455" t="s">
        <v>17</v>
      </c>
      <c r="S1455">
        <v>3</v>
      </c>
      <c r="T1455">
        <v>1</v>
      </c>
      <c r="U1455" s="2">
        <f>SUMIFS(Magelan!L:L,Magelan!D:D,'Резервации 2026'!E1455)</f>
        <v>1952.3095060000001</v>
      </c>
      <c r="V1455" s="2">
        <f t="shared" si="581"/>
        <v>390.4619012</v>
      </c>
      <c r="X1455" t="s">
        <v>209</v>
      </c>
      <c r="Y1455" t="s">
        <v>203</v>
      </c>
      <c r="Z1455" t="str">
        <f t="shared" si="571"/>
        <v>Oct</v>
      </c>
      <c r="AA1455" s="6">
        <f t="shared" si="578"/>
        <v>0</v>
      </c>
      <c r="AB1455" s="6">
        <f t="shared" si="578"/>
        <v>0</v>
      </c>
      <c r="AC1455" s="6">
        <f t="shared" si="578"/>
        <v>0</v>
      </c>
      <c r="AD1455" s="6">
        <f t="shared" si="578"/>
        <v>5</v>
      </c>
      <c r="AE1455" s="6">
        <f t="shared" si="578"/>
        <v>0</v>
      </c>
      <c r="AF1455" s="6">
        <f t="shared" si="572"/>
        <v>5</v>
      </c>
      <c r="AG1455" s="6">
        <f t="shared" si="573"/>
        <v>0</v>
      </c>
      <c r="AH1455" s="14" t="str">
        <f>LEFT(X1455,2)&amp;"."&amp;VLOOKUP(MID(X1455,4,3),'Data validation'!$A$1:$B$12,2,FALSE)&amp;".2025"</f>
        <v>28.10.2025</v>
      </c>
      <c r="AI1455">
        <f t="shared" si="574"/>
        <v>44</v>
      </c>
      <c r="AJ1455" t="str">
        <f>H1455&amp;"."&amp;VLOOKUP(I1455,'Data validation'!$A$1:$B$12,2,FALSE)&amp;".2026"</f>
        <v>01.08.2026</v>
      </c>
      <c r="AK1455">
        <f t="shared" si="575"/>
        <v>31</v>
      </c>
      <c r="AL1455" t="e">
        <f>VLOOKUP(E1455,[2]Sheet1!$A:$B,2,FALSE)</f>
        <v>#N/A</v>
      </c>
    </row>
    <row r="1456" spans="1:38" x14ac:dyDescent="0.25">
      <c r="A1456" t="str">
        <f>VLOOKUP(Q1456,'Data validation'!$K$2:$L$50,2,FALSE)</f>
        <v>TO</v>
      </c>
      <c r="B1456">
        <f t="shared" si="561"/>
        <v>0</v>
      </c>
      <c r="C1456">
        <f t="shared" si="562"/>
        <v>0</v>
      </c>
      <c r="D1456">
        <f t="shared" si="563"/>
        <v>6</v>
      </c>
      <c r="E1456">
        <v>8398</v>
      </c>
      <c r="F1456" t="s">
        <v>8608</v>
      </c>
      <c r="G1456" t="s">
        <v>160</v>
      </c>
      <c r="H1456" t="str">
        <f t="shared" si="564"/>
        <v>04</v>
      </c>
      <c r="I1456" t="str">
        <f t="shared" si="565"/>
        <v>Aug</v>
      </c>
      <c r="J1456" t="s">
        <v>326</v>
      </c>
      <c r="K1456" t="str">
        <f t="shared" si="566"/>
        <v>10</v>
      </c>
      <c r="L1456" t="str">
        <f t="shared" si="567"/>
        <v>Aug</v>
      </c>
      <c r="M1456">
        <v>6</v>
      </c>
      <c r="N1456">
        <f t="shared" si="568"/>
        <v>6</v>
      </c>
      <c r="O1456">
        <f t="shared" si="569"/>
        <v>0</v>
      </c>
      <c r="P1456">
        <f t="shared" si="570"/>
        <v>0</v>
      </c>
      <c r="Q1456" t="s">
        <v>81</v>
      </c>
      <c r="R1456" t="s">
        <v>20</v>
      </c>
      <c r="S1456">
        <v>3</v>
      </c>
      <c r="T1456">
        <v>0</v>
      </c>
      <c r="U1456" s="2">
        <f>SUMIFS(SLR!L:L,SLR!D:D,'Резервации 2026'!E1456)</f>
        <v>2214.9774750000001</v>
      </c>
      <c r="V1456" s="2">
        <f t="shared" si="581"/>
        <v>369.1629125</v>
      </c>
      <c r="W1456" t="s">
        <v>262</v>
      </c>
      <c r="X1456" t="s">
        <v>971</v>
      </c>
      <c r="Y1456" t="s">
        <v>953</v>
      </c>
      <c r="Z1456" t="str">
        <f t="shared" si="571"/>
        <v>Nov</v>
      </c>
      <c r="AA1456" s="6">
        <f t="shared" si="578"/>
        <v>0</v>
      </c>
      <c r="AB1456" s="6">
        <f t="shared" si="578"/>
        <v>0</v>
      </c>
      <c r="AC1456" s="6">
        <f t="shared" si="578"/>
        <v>0</v>
      </c>
      <c r="AD1456" s="6">
        <f t="shared" si="578"/>
        <v>6</v>
      </c>
      <c r="AE1456" s="6">
        <f t="shared" si="578"/>
        <v>0</v>
      </c>
      <c r="AF1456" s="6">
        <f t="shared" si="572"/>
        <v>6</v>
      </c>
      <c r="AG1456" s="6">
        <f t="shared" si="573"/>
        <v>0</v>
      </c>
      <c r="AH1456" s="14" t="str">
        <f>LEFT(X1456,2)&amp;"."&amp;VLOOKUP(MID(X1456,4,3),'Data validation'!$A$1:$B$12,2,FALSE)&amp;".2025"</f>
        <v>12.11.2025</v>
      </c>
      <c r="AI1456">
        <f t="shared" si="574"/>
        <v>46</v>
      </c>
      <c r="AJ1456" t="str">
        <f>H1456&amp;"."&amp;VLOOKUP(I1456,'Data validation'!$A$1:$B$12,2,FALSE)&amp;".2026"</f>
        <v>04.08.2026</v>
      </c>
      <c r="AK1456">
        <f t="shared" si="575"/>
        <v>32</v>
      </c>
      <c r="AL1456" t="e">
        <f>VLOOKUP(E1456,[2]Sheet1!$A:$B,2,FALSE)</f>
        <v>#N/A</v>
      </c>
    </row>
    <row r="1457" spans="1:38" x14ac:dyDescent="0.25">
      <c r="A1457" t="str">
        <f>VLOOKUP(Q1457,'Data validation'!$K$2:$L$50,2,FALSE)</f>
        <v>TO</v>
      </c>
      <c r="B1457">
        <f t="shared" si="561"/>
        <v>0</v>
      </c>
      <c r="C1457">
        <f t="shared" si="562"/>
        <v>0</v>
      </c>
      <c r="D1457">
        <f t="shared" si="563"/>
        <v>6</v>
      </c>
      <c r="E1457">
        <v>8300</v>
      </c>
      <c r="F1457" t="s">
        <v>8609</v>
      </c>
      <c r="G1457" t="s">
        <v>78</v>
      </c>
      <c r="H1457" t="str">
        <f t="shared" si="564"/>
        <v>02</v>
      </c>
      <c r="I1457" t="str">
        <f t="shared" si="565"/>
        <v>Aug</v>
      </c>
      <c r="J1457" t="s">
        <v>259</v>
      </c>
      <c r="K1457" t="str">
        <f t="shared" si="566"/>
        <v>08</v>
      </c>
      <c r="L1457" t="str">
        <f t="shared" si="567"/>
        <v>Aug</v>
      </c>
      <c r="M1457">
        <v>6</v>
      </c>
      <c r="N1457">
        <f t="shared" si="568"/>
        <v>6</v>
      </c>
      <c r="O1457">
        <f t="shared" si="569"/>
        <v>0</v>
      </c>
      <c r="P1457">
        <f t="shared" si="570"/>
        <v>0</v>
      </c>
      <c r="Q1457" t="s">
        <v>81</v>
      </c>
      <c r="R1457" t="s">
        <v>63</v>
      </c>
      <c r="S1457">
        <v>2</v>
      </c>
      <c r="T1457">
        <v>1</v>
      </c>
      <c r="U1457" s="2">
        <f>SUMIFS(SLR!L:L,SLR!D:D,'Резервации 2026'!E1457)</f>
        <v>1640.7849035999998</v>
      </c>
      <c r="V1457" s="2">
        <f t="shared" si="581"/>
        <v>273.46415059999998</v>
      </c>
      <c r="W1457" t="s">
        <v>262</v>
      </c>
      <c r="X1457" t="s">
        <v>729</v>
      </c>
      <c r="Y1457" t="s">
        <v>338</v>
      </c>
      <c r="Z1457" t="str">
        <f t="shared" si="571"/>
        <v>Nov</v>
      </c>
      <c r="AA1457" s="6">
        <f t="shared" si="578"/>
        <v>0</v>
      </c>
      <c r="AB1457" s="6">
        <f t="shared" si="578"/>
        <v>0</v>
      </c>
      <c r="AC1457" s="6">
        <f t="shared" si="578"/>
        <v>0</v>
      </c>
      <c r="AD1457" s="6">
        <f t="shared" si="578"/>
        <v>6</v>
      </c>
      <c r="AE1457" s="6">
        <f t="shared" si="578"/>
        <v>0</v>
      </c>
      <c r="AF1457" s="6">
        <f t="shared" si="572"/>
        <v>6</v>
      </c>
      <c r="AG1457" s="6">
        <f t="shared" si="573"/>
        <v>0</v>
      </c>
      <c r="AH1457" s="14" t="str">
        <f>LEFT(X1457,2)&amp;"."&amp;VLOOKUP(MID(X1457,4,3),'Data validation'!$A$1:$B$12,2,FALSE)&amp;".2025"</f>
        <v>10.11.2025</v>
      </c>
      <c r="AI1457">
        <f t="shared" si="574"/>
        <v>46</v>
      </c>
      <c r="AJ1457" t="str">
        <f>H1457&amp;"."&amp;VLOOKUP(I1457,'Data validation'!$A$1:$B$12,2,FALSE)&amp;".2026"</f>
        <v>02.08.2026</v>
      </c>
      <c r="AK1457">
        <f t="shared" si="575"/>
        <v>32</v>
      </c>
      <c r="AL1457" t="e">
        <f>VLOOKUP(E1457,[2]Sheet1!$A:$B,2,FALSE)</f>
        <v>#N/A</v>
      </c>
    </row>
    <row r="1458" spans="1:38" x14ac:dyDescent="0.25">
      <c r="A1458" t="str">
        <f>VLOOKUP(Q1458,'Data validation'!$K$2:$L$50,2,FALSE)</f>
        <v>TO</v>
      </c>
      <c r="B1458">
        <f t="shared" si="561"/>
        <v>0</v>
      </c>
      <c r="C1458">
        <f t="shared" si="562"/>
        <v>5</v>
      </c>
      <c r="D1458">
        <f t="shared" si="563"/>
        <v>0</v>
      </c>
      <c r="E1458">
        <v>8482</v>
      </c>
      <c r="F1458" t="s">
        <v>8610</v>
      </c>
      <c r="G1458" t="s">
        <v>213</v>
      </c>
      <c r="H1458" t="str">
        <f t="shared" si="564"/>
        <v>01</v>
      </c>
      <c r="I1458" t="str">
        <f t="shared" si="565"/>
        <v>Sep</v>
      </c>
      <c r="J1458" t="s">
        <v>214</v>
      </c>
      <c r="K1458" t="str">
        <f t="shared" si="566"/>
        <v>06</v>
      </c>
      <c r="L1458" t="str">
        <f t="shared" si="567"/>
        <v>Sep</v>
      </c>
      <c r="M1458">
        <v>5</v>
      </c>
      <c r="N1458">
        <f t="shared" si="568"/>
        <v>5</v>
      </c>
      <c r="O1458">
        <f t="shared" si="569"/>
        <v>0</v>
      </c>
      <c r="P1458">
        <f t="shared" si="570"/>
        <v>0</v>
      </c>
      <c r="Q1458" t="s">
        <v>116</v>
      </c>
      <c r="R1458" t="s">
        <v>17</v>
      </c>
      <c r="S1458">
        <v>3</v>
      </c>
      <c r="T1458">
        <v>0</v>
      </c>
      <c r="U1458" s="2">
        <f>SUMIFS(Solvex!L:L,Solvex!D:D,'Резервации 2026'!E1458)</f>
        <v>1424.3331974999999</v>
      </c>
      <c r="V1458" s="2">
        <f>+U1458/M1458</f>
        <v>284.86663949999996</v>
      </c>
      <c r="W1458" t="s">
        <v>691</v>
      </c>
      <c r="X1458" t="s">
        <v>1169</v>
      </c>
      <c r="Y1458" t="s">
        <v>1138</v>
      </c>
      <c r="Z1458" t="str">
        <f t="shared" si="571"/>
        <v>Nov</v>
      </c>
      <c r="AA1458" s="6">
        <f t="shared" si="578"/>
        <v>0</v>
      </c>
      <c r="AB1458" s="6">
        <f t="shared" si="578"/>
        <v>0</v>
      </c>
      <c r="AC1458" s="6">
        <f t="shared" si="578"/>
        <v>0</v>
      </c>
      <c r="AD1458" s="6">
        <f t="shared" si="578"/>
        <v>0</v>
      </c>
      <c r="AE1458" s="6">
        <f t="shared" si="578"/>
        <v>5</v>
      </c>
      <c r="AF1458" s="6">
        <f t="shared" si="572"/>
        <v>5</v>
      </c>
      <c r="AG1458" s="6">
        <f t="shared" si="573"/>
        <v>0</v>
      </c>
      <c r="AH1458" s="14" t="str">
        <f>LEFT(X1458,2)&amp;"."&amp;VLOOKUP(MID(X1458,4,3),'Data validation'!$A$1:$B$12,2,FALSE)&amp;".2025"</f>
        <v>14.11.2025</v>
      </c>
      <c r="AI1458">
        <f t="shared" si="574"/>
        <v>46</v>
      </c>
      <c r="AJ1458" t="str">
        <f>H1458&amp;"."&amp;VLOOKUP(I1458,'Data validation'!$A$1:$B$12,2,FALSE)&amp;".2026"</f>
        <v>01.09.2026</v>
      </c>
      <c r="AK1458">
        <f t="shared" si="575"/>
        <v>36</v>
      </c>
      <c r="AL1458" t="e">
        <f>VLOOKUP(E1458,[2]Sheet1!$A:$B,2,FALSE)</f>
        <v>#N/A</v>
      </c>
    </row>
    <row r="1459" spans="1:38" x14ac:dyDescent="0.25">
      <c r="A1459" t="str">
        <f>VLOOKUP(Q1459,'Data validation'!$K$2:$L$50,2,FALSE)</f>
        <v>INDIVIDUAL</v>
      </c>
      <c r="B1459">
        <f t="shared" si="561"/>
        <v>0</v>
      </c>
      <c r="C1459">
        <f t="shared" si="562"/>
        <v>3</v>
      </c>
      <c r="D1459">
        <f t="shared" si="563"/>
        <v>2</v>
      </c>
      <c r="E1459">
        <v>9384</v>
      </c>
      <c r="F1459" t="s">
        <v>7873</v>
      </c>
      <c r="G1459" t="s">
        <v>195</v>
      </c>
      <c r="H1459" t="str">
        <f t="shared" si="564"/>
        <v>23</v>
      </c>
      <c r="I1459" t="str">
        <f t="shared" si="565"/>
        <v>Aug</v>
      </c>
      <c r="J1459" t="s">
        <v>843</v>
      </c>
      <c r="K1459" t="str">
        <f t="shared" si="566"/>
        <v>28</v>
      </c>
      <c r="L1459" t="str">
        <f t="shared" si="567"/>
        <v>Aug</v>
      </c>
      <c r="M1459">
        <v>5</v>
      </c>
      <c r="N1459">
        <f t="shared" si="568"/>
        <v>5</v>
      </c>
      <c r="O1459">
        <f t="shared" si="569"/>
        <v>0</v>
      </c>
      <c r="P1459">
        <f t="shared" si="570"/>
        <v>0</v>
      </c>
      <c r="Q1459" t="s">
        <v>24</v>
      </c>
      <c r="R1459" t="s">
        <v>188</v>
      </c>
      <c r="S1459">
        <v>2</v>
      </c>
      <c r="T1459">
        <v>3</v>
      </c>
      <c r="U1459" s="2">
        <v>2573.0827706422019</v>
      </c>
      <c r="V1459" s="2">
        <v>514.61655412844027</v>
      </c>
      <c r="X1459" t="s">
        <v>4256</v>
      </c>
      <c r="Y1459" t="s">
        <v>4249</v>
      </c>
      <c r="Z1459" t="str">
        <f t="shared" si="571"/>
        <v>Jan</v>
      </c>
      <c r="AA1459" s="6">
        <f t="shared" si="578"/>
        <v>0</v>
      </c>
      <c r="AB1459" s="6">
        <f t="shared" si="578"/>
        <v>0</v>
      </c>
      <c r="AC1459" s="6">
        <f t="shared" si="578"/>
        <v>0</v>
      </c>
      <c r="AD1459" s="6">
        <f t="shared" si="578"/>
        <v>5</v>
      </c>
      <c r="AE1459" s="6">
        <f t="shared" si="578"/>
        <v>0</v>
      </c>
      <c r="AF1459" s="6">
        <f t="shared" si="572"/>
        <v>5</v>
      </c>
      <c r="AG1459" s="6">
        <f t="shared" si="573"/>
        <v>0</v>
      </c>
      <c r="AH1459" s="14" t="str">
        <f>LEFT(X1459,2)&amp;"."&amp;VLOOKUP(MID(X1459,4,3),'Data validation'!$A$1:$B$12,2,FALSE)&amp;".2025"</f>
        <v>07.01.2025</v>
      </c>
      <c r="AI1459">
        <f t="shared" si="574"/>
        <v>2</v>
      </c>
      <c r="AJ1459" t="str">
        <f>H1459&amp;"."&amp;VLOOKUP(I1459,'Data validation'!$A$1:$B$12,2,FALSE)&amp;".2026"</f>
        <v>23.08.2026</v>
      </c>
      <c r="AK1459">
        <f t="shared" si="575"/>
        <v>35</v>
      </c>
      <c r="AL1459" t="e">
        <f>VLOOKUP(E1459,[2]Sheet1!$A:$B,2,FALSE)</f>
        <v>#N/A</v>
      </c>
    </row>
    <row r="1460" spans="1:38" x14ac:dyDescent="0.25">
      <c r="A1460" t="str">
        <f>VLOOKUP(Q1460,'Data validation'!$K$2:$L$50,2,FALSE)</f>
        <v>TO</v>
      </c>
      <c r="B1460">
        <f t="shared" si="561"/>
        <v>0</v>
      </c>
      <c r="C1460">
        <f t="shared" si="562"/>
        <v>0</v>
      </c>
      <c r="D1460">
        <f t="shared" si="563"/>
        <v>6</v>
      </c>
      <c r="E1460">
        <v>8577</v>
      </c>
      <c r="F1460" t="s">
        <v>8611</v>
      </c>
      <c r="G1460" t="s">
        <v>340</v>
      </c>
      <c r="H1460" t="str">
        <f t="shared" si="564"/>
        <v>03</v>
      </c>
      <c r="I1460" t="str">
        <f t="shared" si="565"/>
        <v>Aug</v>
      </c>
      <c r="J1460" t="s">
        <v>79</v>
      </c>
      <c r="K1460" t="str">
        <f t="shared" si="566"/>
        <v>09</v>
      </c>
      <c r="L1460" t="str">
        <f t="shared" si="567"/>
        <v>Aug</v>
      </c>
      <c r="M1460">
        <v>6</v>
      </c>
      <c r="N1460">
        <f t="shared" si="568"/>
        <v>6</v>
      </c>
      <c r="O1460">
        <f t="shared" si="569"/>
        <v>0</v>
      </c>
      <c r="P1460">
        <f t="shared" si="570"/>
        <v>0</v>
      </c>
      <c r="Q1460" t="s">
        <v>56</v>
      </c>
      <c r="R1460" t="s">
        <v>17</v>
      </c>
      <c r="S1460">
        <v>2</v>
      </c>
      <c r="T1460">
        <v>2</v>
      </c>
      <c r="U1460" s="2">
        <f>SUMIFS(Novoton!L:L,Novoton!D:D,'Резервации 2026'!E1460)</f>
        <v>2002.4569872</v>
      </c>
      <c r="V1460" s="2">
        <f t="shared" ref="V1460:V1465" si="582">+U1460/M1460</f>
        <v>333.74283120000001</v>
      </c>
      <c r="X1460" t="s">
        <v>1420</v>
      </c>
      <c r="Y1460" t="s">
        <v>1295</v>
      </c>
      <c r="Z1460" t="str">
        <f t="shared" si="571"/>
        <v>Nov</v>
      </c>
      <c r="AA1460" s="6">
        <f t="shared" si="578"/>
        <v>0</v>
      </c>
      <c r="AB1460" s="6">
        <f t="shared" si="578"/>
        <v>0</v>
      </c>
      <c r="AC1460" s="6">
        <f t="shared" si="578"/>
        <v>0</v>
      </c>
      <c r="AD1460" s="6">
        <f t="shared" si="578"/>
        <v>6</v>
      </c>
      <c r="AE1460" s="6">
        <f t="shared" si="578"/>
        <v>0</v>
      </c>
      <c r="AF1460" s="6">
        <f t="shared" si="572"/>
        <v>6</v>
      </c>
      <c r="AG1460" s="6">
        <f t="shared" si="573"/>
        <v>0</v>
      </c>
      <c r="AH1460" s="14" t="str">
        <f>LEFT(X1460,2)&amp;"."&amp;VLOOKUP(MID(X1460,4,3),'Data validation'!$A$1:$B$12,2,FALSE)&amp;".2025"</f>
        <v>18.11.2025</v>
      </c>
      <c r="AI1460">
        <f t="shared" si="574"/>
        <v>47</v>
      </c>
      <c r="AJ1460" t="str">
        <f>H1460&amp;"."&amp;VLOOKUP(I1460,'Data validation'!$A$1:$B$12,2,FALSE)&amp;".2026"</f>
        <v>03.08.2026</v>
      </c>
      <c r="AK1460">
        <f t="shared" si="575"/>
        <v>32</v>
      </c>
      <c r="AL1460" t="e">
        <f>VLOOKUP(E1460,[2]Sheet1!$A:$B,2,FALSE)</f>
        <v>#N/A</v>
      </c>
    </row>
    <row r="1461" spans="1:38" x14ac:dyDescent="0.25">
      <c r="A1461" t="str">
        <f>VLOOKUP(Q1461,'Data validation'!$K$2:$L$50,2,FALSE)</f>
        <v>TO</v>
      </c>
      <c r="B1461">
        <f t="shared" si="561"/>
        <v>0</v>
      </c>
      <c r="C1461">
        <f t="shared" si="562"/>
        <v>7</v>
      </c>
      <c r="D1461">
        <f t="shared" si="563"/>
        <v>0</v>
      </c>
      <c r="E1461">
        <v>8666</v>
      </c>
      <c r="F1461" t="s">
        <v>8612</v>
      </c>
      <c r="G1461" t="s">
        <v>523</v>
      </c>
      <c r="H1461" t="str">
        <f t="shared" si="564"/>
        <v>25</v>
      </c>
      <c r="I1461" t="str">
        <f t="shared" si="565"/>
        <v>Aug</v>
      </c>
      <c r="J1461" t="s">
        <v>213</v>
      </c>
      <c r="K1461" t="str">
        <f t="shared" si="566"/>
        <v>01</v>
      </c>
      <c r="L1461" t="str">
        <f t="shared" si="567"/>
        <v>Sep</v>
      </c>
      <c r="M1461">
        <v>7</v>
      </c>
      <c r="N1461">
        <f t="shared" si="568"/>
        <v>-24</v>
      </c>
      <c r="O1461">
        <f t="shared" si="569"/>
        <v>6</v>
      </c>
      <c r="P1461">
        <f t="shared" si="570"/>
        <v>0</v>
      </c>
      <c r="Q1461" t="s">
        <v>81</v>
      </c>
      <c r="R1461" t="s">
        <v>188</v>
      </c>
      <c r="S1461">
        <v>2</v>
      </c>
      <c r="T1461">
        <v>3</v>
      </c>
      <c r="U1461" s="2">
        <f>SUMIFS(SLR!L:L,SLR!D:D,'Резервации 2026'!E1461)</f>
        <v>2673.9129845000002</v>
      </c>
      <c r="V1461" s="2">
        <f t="shared" si="582"/>
        <v>381.98756921428577</v>
      </c>
      <c r="W1461" t="s">
        <v>262</v>
      </c>
      <c r="X1461" t="s">
        <v>1627</v>
      </c>
      <c r="Y1461" t="s">
        <v>1594</v>
      </c>
      <c r="Z1461" t="str">
        <f t="shared" si="571"/>
        <v>Nov</v>
      </c>
      <c r="AA1461" s="6">
        <f t="shared" si="578"/>
        <v>0</v>
      </c>
      <c r="AB1461" s="6">
        <f t="shared" si="578"/>
        <v>0</v>
      </c>
      <c r="AC1461" s="6">
        <f t="shared" si="578"/>
        <v>0</v>
      </c>
      <c r="AD1461" s="6">
        <f t="shared" si="578"/>
        <v>6</v>
      </c>
      <c r="AE1461" s="6">
        <f t="shared" si="578"/>
        <v>0</v>
      </c>
      <c r="AF1461" s="6">
        <f t="shared" si="572"/>
        <v>6</v>
      </c>
      <c r="AG1461" s="6">
        <f t="shared" si="573"/>
        <v>-1</v>
      </c>
      <c r="AH1461" s="14" t="str">
        <f>LEFT(X1461,2)&amp;"."&amp;VLOOKUP(MID(X1461,4,3),'Data validation'!$A$1:$B$12,2,FALSE)&amp;".2025"</f>
        <v>21.11.2025</v>
      </c>
      <c r="AI1461">
        <f t="shared" si="574"/>
        <v>47</v>
      </c>
      <c r="AJ1461" t="str">
        <f>H1461&amp;"."&amp;VLOOKUP(I1461,'Data validation'!$A$1:$B$12,2,FALSE)&amp;".2026"</f>
        <v>25.08.2026</v>
      </c>
      <c r="AK1461">
        <f t="shared" si="575"/>
        <v>35</v>
      </c>
      <c r="AL1461" t="e">
        <f>VLOOKUP(E1461,[2]Sheet1!$A:$B,2,FALSE)</f>
        <v>#N/A</v>
      </c>
    </row>
    <row r="1462" spans="1:38" x14ac:dyDescent="0.25">
      <c r="A1462" t="str">
        <f>VLOOKUP(Q1462,'Data validation'!$K$2:$L$50,2,FALSE)</f>
        <v>TO</v>
      </c>
      <c r="B1462">
        <f t="shared" si="561"/>
        <v>0</v>
      </c>
      <c r="C1462">
        <f t="shared" si="562"/>
        <v>5</v>
      </c>
      <c r="D1462">
        <f t="shared" si="563"/>
        <v>0</v>
      </c>
      <c r="E1462">
        <v>8815</v>
      </c>
      <c r="F1462" t="s">
        <v>8613</v>
      </c>
      <c r="G1462" t="s">
        <v>322</v>
      </c>
      <c r="H1462" t="str">
        <f t="shared" si="564"/>
        <v>03</v>
      </c>
      <c r="I1462" t="str">
        <f t="shared" si="565"/>
        <v>Sep</v>
      </c>
      <c r="J1462" t="s">
        <v>376</v>
      </c>
      <c r="K1462" t="str">
        <f t="shared" si="566"/>
        <v>08</v>
      </c>
      <c r="L1462" t="str">
        <f t="shared" si="567"/>
        <v>Sep</v>
      </c>
      <c r="M1462">
        <v>5</v>
      </c>
      <c r="N1462">
        <f t="shared" si="568"/>
        <v>5</v>
      </c>
      <c r="O1462">
        <f t="shared" si="569"/>
        <v>0</v>
      </c>
      <c r="P1462">
        <f t="shared" si="570"/>
        <v>0</v>
      </c>
      <c r="Q1462" t="s">
        <v>56</v>
      </c>
      <c r="R1462" t="s">
        <v>20</v>
      </c>
      <c r="S1462">
        <v>2</v>
      </c>
      <c r="T1462">
        <v>0</v>
      </c>
      <c r="U1462" s="2">
        <f>SUMIFS(Novoton!L:L,Novoton!D:D,'Резервации 2026'!E1462)</f>
        <v>1177.9964089999999</v>
      </c>
      <c r="V1462" s="2">
        <f t="shared" si="582"/>
        <v>235.59928179999997</v>
      </c>
      <c r="X1462" t="s">
        <v>1975</v>
      </c>
      <c r="Y1462" t="s">
        <v>1946</v>
      </c>
      <c r="Z1462" t="str">
        <f t="shared" si="571"/>
        <v>Nov</v>
      </c>
      <c r="AA1462" s="6">
        <f t="shared" si="578"/>
        <v>0</v>
      </c>
      <c r="AB1462" s="6">
        <f t="shared" si="578"/>
        <v>0</v>
      </c>
      <c r="AC1462" s="6">
        <f t="shared" si="578"/>
        <v>0</v>
      </c>
      <c r="AD1462" s="6">
        <f t="shared" si="578"/>
        <v>0</v>
      </c>
      <c r="AE1462" s="6">
        <f t="shared" si="578"/>
        <v>5</v>
      </c>
      <c r="AF1462" s="6">
        <f t="shared" si="572"/>
        <v>5</v>
      </c>
      <c r="AG1462" s="6">
        <f t="shared" si="573"/>
        <v>0</v>
      </c>
      <c r="AH1462" s="14" t="str">
        <f>LEFT(X1462,2)&amp;"."&amp;VLOOKUP(MID(X1462,4,3),'Data validation'!$A$1:$B$12,2,FALSE)&amp;".2025"</f>
        <v>25.11.2025</v>
      </c>
      <c r="AI1462">
        <f t="shared" si="574"/>
        <v>48</v>
      </c>
      <c r="AJ1462" t="str">
        <f>H1462&amp;"."&amp;VLOOKUP(I1462,'Data validation'!$A$1:$B$12,2,FALSE)&amp;".2026"</f>
        <v>03.09.2026</v>
      </c>
      <c r="AK1462">
        <f t="shared" si="575"/>
        <v>36</v>
      </c>
      <c r="AL1462" t="e">
        <f>VLOOKUP(E1462,[2]Sheet1!$A:$B,2,FALSE)</f>
        <v>#N/A</v>
      </c>
    </row>
    <row r="1463" spans="1:38" x14ac:dyDescent="0.25">
      <c r="A1463" t="str">
        <f>VLOOKUP(Q1463,'Data validation'!$K$2:$L$50,2,FALSE)</f>
        <v>TO</v>
      </c>
      <c r="B1463">
        <f t="shared" si="561"/>
        <v>0</v>
      </c>
      <c r="C1463">
        <f t="shared" si="562"/>
        <v>0</v>
      </c>
      <c r="D1463">
        <f t="shared" si="563"/>
        <v>6</v>
      </c>
      <c r="E1463">
        <v>8581</v>
      </c>
      <c r="F1463" t="s">
        <v>8614</v>
      </c>
      <c r="G1463" t="s">
        <v>79</v>
      </c>
      <c r="H1463" t="str">
        <f t="shared" si="564"/>
        <v>09</v>
      </c>
      <c r="I1463" t="str">
        <f t="shared" si="565"/>
        <v>Aug</v>
      </c>
      <c r="J1463" t="s">
        <v>90</v>
      </c>
      <c r="K1463" t="str">
        <f t="shared" si="566"/>
        <v>15</v>
      </c>
      <c r="L1463" t="str">
        <f t="shared" si="567"/>
        <v>Aug</v>
      </c>
      <c r="M1463">
        <v>6</v>
      </c>
      <c r="N1463">
        <f t="shared" si="568"/>
        <v>6</v>
      </c>
      <c r="O1463">
        <f t="shared" si="569"/>
        <v>0</v>
      </c>
      <c r="P1463">
        <f t="shared" si="570"/>
        <v>0</v>
      </c>
      <c r="Q1463" t="s">
        <v>81</v>
      </c>
      <c r="R1463" t="s">
        <v>57</v>
      </c>
      <c r="S1463">
        <v>5</v>
      </c>
      <c r="T1463">
        <v>0</v>
      </c>
      <c r="U1463" s="2">
        <f>SUMIFS(SLR!L:L,SLR!D:D,'Резервации 2026'!E1463)</f>
        <v>3488.2228049999999</v>
      </c>
      <c r="V1463" s="2">
        <f t="shared" si="582"/>
        <v>581.37046750000002</v>
      </c>
      <c r="W1463" t="s">
        <v>262</v>
      </c>
      <c r="X1463" t="s">
        <v>1433</v>
      </c>
      <c r="Y1463" t="s">
        <v>1430</v>
      </c>
      <c r="Z1463" t="str">
        <f t="shared" si="571"/>
        <v>Nov</v>
      </c>
      <c r="AA1463" s="6">
        <f t="shared" si="578"/>
        <v>0</v>
      </c>
      <c r="AB1463" s="6">
        <f t="shared" si="578"/>
        <v>0</v>
      </c>
      <c r="AC1463" s="6">
        <f t="shared" si="578"/>
        <v>0</v>
      </c>
      <c r="AD1463" s="6">
        <f t="shared" si="578"/>
        <v>6</v>
      </c>
      <c r="AE1463" s="6">
        <f t="shared" si="578"/>
        <v>0</v>
      </c>
      <c r="AF1463" s="6">
        <f t="shared" si="572"/>
        <v>6</v>
      </c>
      <c r="AG1463" s="6">
        <f t="shared" si="573"/>
        <v>0</v>
      </c>
      <c r="AH1463" s="14" t="str">
        <f>LEFT(X1463,2)&amp;"."&amp;VLOOKUP(MID(X1463,4,3),'Data validation'!$A$1:$B$12,2,FALSE)&amp;".2025"</f>
        <v>18.11.2025</v>
      </c>
      <c r="AI1463">
        <f t="shared" si="574"/>
        <v>47</v>
      </c>
      <c r="AJ1463" t="str">
        <f>H1463&amp;"."&amp;VLOOKUP(I1463,'Data validation'!$A$1:$B$12,2,FALSE)&amp;".2026"</f>
        <v>09.08.2026</v>
      </c>
      <c r="AK1463">
        <f t="shared" si="575"/>
        <v>33</v>
      </c>
      <c r="AL1463" t="e">
        <f>VLOOKUP(E1463,[2]Sheet1!$A:$B,2,FALSE)</f>
        <v>#N/A</v>
      </c>
    </row>
    <row r="1464" spans="1:38" x14ac:dyDescent="0.25">
      <c r="A1464" t="str">
        <f>VLOOKUP(Q1464,'Data validation'!$K$2:$L$50,2,FALSE)</f>
        <v>TO</v>
      </c>
      <c r="B1464">
        <f t="shared" si="561"/>
        <v>0</v>
      </c>
      <c r="C1464">
        <f t="shared" si="562"/>
        <v>6</v>
      </c>
      <c r="D1464">
        <f t="shared" si="563"/>
        <v>0</v>
      </c>
      <c r="E1464">
        <v>9046</v>
      </c>
      <c r="F1464" t="s">
        <v>8615</v>
      </c>
      <c r="G1464" t="s">
        <v>1614</v>
      </c>
      <c r="H1464" t="str">
        <f t="shared" si="564"/>
        <v>02</v>
      </c>
      <c r="I1464" t="str">
        <f t="shared" si="565"/>
        <v>Sep</v>
      </c>
      <c r="J1464" t="s">
        <v>376</v>
      </c>
      <c r="K1464" t="str">
        <f t="shared" si="566"/>
        <v>08</v>
      </c>
      <c r="L1464" t="str">
        <f t="shared" si="567"/>
        <v>Sep</v>
      </c>
      <c r="M1464">
        <v>6</v>
      </c>
      <c r="N1464">
        <f t="shared" si="568"/>
        <v>6</v>
      </c>
      <c r="O1464">
        <f t="shared" si="569"/>
        <v>0</v>
      </c>
      <c r="P1464">
        <f t="shared" si="570"/>
        <v>0</v>
      </c>
      <c r="Q1464" t="s">
        <v>226</v>
      </c>
      <c r="R1464" t="s">
        <v>20</v>
      </c>
      <c r="S1464">
        <v>3</v>
      </c>
      <c r="T1464">
        <v>1</v>
      </c>
      <c r="U1464" s="2">
        <f>SUMIFS(Sunny!L:L,Sunny!D:D,'Резервации 2026'!E1464)</f>
        <v>1908.4597973999998</v>
      </c>
      <c r="V1464" s="2">
        <f t="shared" si="582"/>
        <v>318.07663289999999</v>
      </c>
      <c r="W1464" t="s">
        <v>227</v>
      </c>
      <c r="X1464" t="s">
        <v>3408</v>
      </c>
      <c r="Y1464" t="s">
        <v>3409</v>
      </c>
      <c r="Z1464" t="str">
        <f t="shared" si="571"/>
        <v>Dec</v>
      </c>
      <c r="AA1464" s="6">
        <f t="shared" si="578"/>
        <v>0</v>
      </c>
      <c r="AB1464" s="6">
        <f t="shared" si="578"/>
        <v>0</v>
      </c>
      <c r="AC1464" s="6">
        <f t="shared" si="578"/>
        <v>0</v>
      </c>
      <c r="AD1464" s="6">
        <f t="shared" si="578"/>
        <v>0</v>
      </c>
      <c r="AE1464" s="6">
        <f t="shared" si="578"/>
        <v>6</v>
      </c>
      <c r="AF1464" s="6">
        <f t="shared" si="572"/>
        <v>6</v>
      </c>
      <c r="AG1464" s="6">
        <f t="shared" si="573"/>
        <v>0</v>
      </c>
      <c r="AH1464" s="14" t="str">
        <f>LEFT(X1464,2)&amp;"."&amp;VLOOKUP(MID(X1464,4,3),'Data validation'!$A$1:$B$12,2,FALSE)&amp;".2025"</f>
        <v>08.12.2025</v>
      </c>
      <c r="AI1464">
        <f t="shared" si="574"/>
        <v>50</v>
      </c>
      <c r="AJ1464" t="str">
        <f>H1464&amp;"."&amp;VLOOKUP(I1464,'Data validation'!$A$1:$B$12,2,FALSE)&amp;".2026"</f>
        <v>02.09.2026</v>
      </c>
      <c r="AK1464">
        <f t="shared" si="575"/>
        <v>36</v>
      </c>
      <c r="AL1464" t="e">
        <f>VLOOKUP(E1464,[2]Sheet1!$A:$B,2,FALSE)</f>
        <v>#N/A</v>
      </c>
    </row>
    <row r="1465" spans="1:38" x14ac:dyDescent="0.25">
      <c r="A1465" t="str">
        <f>VLOOKUP(Q1465,'Data validation'!$K$2:$L$50,2,FALSE)</f>
        <v>TO</v>
      </c>
      <c r="B1465">
        <f t="shared" si="561"/>
        <v>0</v>
      </c>
      <c r="C1465">
        <f t="shared" si="562"/>
        <v>5</v>
      </c>
      <c r="D1465">
        <f t="shared" si="563"/>
        <v>0</v>
      </c>
      <c r="E1465">
        <v>9131</v>
      </c>
      <c r="F1465" t="s">
        <v>8616</v>
      </c>
      <c r="G1465" t="s">
        <v>213</v>
      </c>
      <c r="H1465" t="str">
        <f t="shared" si="564"/>
        <v>01</v>
      </c>
      <c r="I1465" t="str">
        <f t="shared" si="565"/>
        <v>Sep</v>
      </c>
      <c r="J1465" t="s">
        <v>214</v>
      </c>
      <c r="K1465" t="str">
        <f t="shared" si="566"/>
        <v>06</v>
      </c>
      <c r="L1465" t="str">
        <f t="shared" si="567"/>
        <v>Sep</v>
      </c>
      <c r="M1465">
        <v>5</v>
      </c>
      <c r="N1465">
        <f t="shared" si="568"/>
        <v>5</v>
      </c>
      <c r="O1465">
        <f t="shared" si="569"/>
        <v>0</v>
      </c>
      <c r="P1465">
        <f t="shared" si="570"/>
        <v>0</v>
      </c>
      <c r="Q1465" t="s">
        <v>162</v>
      </c>
      <c r="R1465" t="s">
        <v>17</v>
      </c>
      <c r="S1465">
        <v>2</v>
      </c>
      <c r="T1465">
        <v>0</v>
      </c>
      <c r="U1465" s="2">
        <f>SUMIFS(Magelan!L:L,Magelan!D:D,'Резервации 2026'!E1465)</f>
        <v>1142.9870519999999</v>
      </c>
      <c r="V1465" s="2">
        <f t="shared" si="582"/>
        <v>228.5974104</v>
      </c>
      <c r="W1465" t="s">
        <v>262</v>
      </c>
      <c r="X1465" t="s">
        <v>3608</v>
      </c>
      <c r="Y1465" t="s">
        <v>3606</v>
      </c>
      <c r="Z1465" t="str">
        <f t="shared" si="571"/>
        <v>Dec</v>
      </c>
      <c r="AA1465" s="6">
        <f t="shared" si="578"/>
        <v>0</v>
      </c>
      <c r="AB1465" s="6">
        <f t="shared" si="578"/>
        <v>0</v>
      </c>
      <c r="AC1465" s="6">
        <f t="shared" si="578"/>
        <v>0</v>
      </c>
      <c r="AD1465" s="6">
        <f t="shared" si="578"/>
        <v>0</v>
      </c>
      <c r="AE1465" s="6">
        <f t="shared" si="578"/>
        <v>5</v>
      </c>
      <c r="AF1465" s="6">
        <f t="shared" si="572"/>
        <v>5</v>
      </c>
      <c r="AG1465" s="6">
        <f t="shared" si="573"/>
        <v>0</v>
      </c>
      <c r="AH1465" s="14" t="str">
        <f>LEFT(X1465,2)&amp;"."&amp;VLOOKUP(MID(X1465,4,3),'Data validation'!$A$1:$B$12,2,FALSE)&amp;".2025"</f>
        <v>17.12.2025</v>
      </c>
      <c r="AI1465">
        <f t="shared" si="574"/>
        <v>51</v>
      </c>
      <c r="AJ1465" t="str">
        <f>H1465&amp;"."&amp;VLOOKUP(I1465,'Data validation'!$A$1:$B$12,2,FALSE)&amp;".2026"</f>
        <v>01.09.2026</v>
      </c>
      <c r="AK1465">
        <f t="shared" si="575"/>
        <v>36</v>
      </c>
      <c r="AL1465" t="e">
        <f>VLOOKUP(E1465,[2]Sheet1!$A:$B,2,FALSE)</f>
        <v>#N/A</v>
      </c>
    </row>
    <row r="1466" spans="1:38" x14ac:dyDescent="0.25">
      <c r="A1466" t="str">
        <f>VLOOKUP(Q1466,'Data validation'!$K$2:$L$50,2,FALSE)</f>
        <v>TO</v>
      </c>
      <c r="B1466">
        <f t="shared" si="561"/>
        <v>0</v>
      </c>
      <c r="C1466">
        <f t="shared" si="562"/>
        <v>5</v>
      </c>
      <c r="D1466">
        <f t="shared" si="563"/>
        <v>0</v>
      </c>
      <c r="E1466">
        <v>8748</v>
      </c>
      <c r="F1466" t="s">
        <v>8617</v>
      </c>
      <c r="G1466" t="s">
        <v>213</v>
      </c>
      <c r="H1466" t="str">
        <f t="shared" si="564"/>
        <v>01</v>
      </c>
      <c r="I1466" t="str">
        <f t="shared" si="565"/>
        <v>Sep</v>
      </c>
      <c r="J1466" t="s">
        <v>214</v>
      </c>
      <c r="K1466" t="str">
        <f t="shared" si="566"/>
        <v>06</v>
      </c>
      <c r="L1466" t="str">
        <f t="shared" si="567"/>
        <v>Sep</v>
      </c>
      <c r="M1466">
        <v>5</v>
      </c>
      <c r="N1466">
        <f t="shared" si="568"/>
        <v>5</v>
      </c>
      <c r="O1466">
        <f t="shared" si="569"/>
        <v>0</v>
      </c>
      <c r="P1466">
        <f t="shared" si="570"/>
        <v>0</v>
      </c>
      <c r="Q1466" t="s">
        <v>81</v>
      </c>
      <c r="R1466" t="s">
        <v>17</v>
      </c>
      <c r="S1466">
        <v>2</v>
      </c>
      <c r="T1466">
        <v>0</v>
      </c>
      <c r="U1466" s="2">
        <f>SUMIFS(SLR!L:L,SLR!D:D,'Резервации 2026'!E1466)</f>
        <v>1055.0724935000001</v>
      </c>
      <c r="V1466" s="2">
        <f t="shared" ref="V1466:V1467" si="583">+U1466/M1466</f>
        <v>211.01449870000002</v>
      </c>
      <c r="W1466" t="s">
        <v>262</v>
      </c>
      <c r="X1466" t="s">
        <v>1814</v>
      </c>
      <c r="Y1466" t="s">
        <v>1761</v>
      </c>
      <c r="Z1466" t="str">
        <f t="shared" si="571"/>
        <v>Nov</v>
      </c>
      <c r="AA1466" s="6">
        <f t="shared" si="578"/>
        <v>0</v>
      </c>
      <c r="AB1466" s="6">
        <f t="shared" si="578"/>
        <v>0</v>
      </c>
      <c r="AC1466" s="6">
        <f t="shared" si="578"/>
        <v>0</v>
      </c>
      <c r="AD1466" s="6">
        <f t="shared" si="578"/>
        <v>0</v>
      </c>
      <c r="AE1466" s="6">
        <f t="shared" si="578"/>
        <v>5</v>
      </c>
      <c r="AF1466" s="6">
        <f t="shared" si="572"/>
        <v>5</v>
      </c>
      <c r="AG1466" s="6">
        <f t="shared" si="573"/>
        <v>0</v>
      </c>
      <c r="AH1466" s="14" t="str">
        <f>LEFT(X1466,2)&amp;"."&amp;VLOOKUP(MID(X1466,4,3),'Data validation'!$A$1:$B$12,2,FALSE)&amp;".2025"</f>
        <v>24.11.2025</v>
      </c>
      <c r="AI1466">
        <f t="shared" si="574"/>
        <v>48</v>
      </c>
      <c r="AJ1466" t="str">
        <f>H1466&amp;"."&amp;VLOOKUP(I1466,'Data validation'!$A$1:$B$12,2,FALSE)&amp;".2026"</f>
        <v>01.09.2026</v>
      </c>
      <c r="AK1466">
        <f t="shared" si="575"/>
        <v>36</v>
      </c>
      <c r="AL1466" t="e">
        <f>VLOOKUP(E1466,[2]Sheet1!$A:$B,2,FALSE)</f>
        <v>#N/A</v>
      </c>
    </row>
    <row r="1467" spans="1:38" x14ac:dyDescent="0.25">
      <c r="A1467" t="str">
        <f>VLOOKUP(Q1467,'Data validation'!$K$2:$L$50,2,FALSE)</f>
        <v>TO</v>
      </c>
      <c r="B1467">
        <f t="shared" si="561"/>
        <v>0</v>
      </c>
      <c r="C1467">
        <f t="shared" si="562"/>
        <v>3</v>
      </c>
      <c r="D1467">
        <f t="shared" si="563"/>
        <v>0</v>
      </c>
      <c r="E1467">
        <v>9582</v>
      </c>
      <c r="F1467" t="s">
        <v>5105</v>
      </c>
      <c r="G1467" t="s">
        <v>238</v>
      </c>
      <c r="H1467" t="str">
        <f t="shared" si="564"/>
        <v>27</v>
      </c>
      <c r="I1467" t="str">
        <f t="shared" si="565"/>
        <v>Aug</v>
      </c>
      <c r="J1467" t="s">
        <v>54</v>
      </c>
      <c r="K1467" t="str">
        <f t="shared" si="566"/>
        <v>30</v>
      </c>
      <c r="L1467" t="str">
        <f t="shared" si="567"/>
        <v>Aug</v>
      </c>
      <c r="M1467">
        <v>3</v>
      </c>
      <c r="N1467">
        <f t="shared" si="568"/>
        <v>3</v>
      </c>
      <c r="O1467">
        <f t="shared" si="569"/>
        <v>0</v>
      </c>
      <c r="P1467">
        <f t="shared" si="570"/>
        <v>0</v>
      </c>
      <c r="Q1467" t="s">
        <v>81</v>
      </c>
      <c r="R1467" t="s">
        <v>25</v>
      </c>
      <c r="S1467">
        <v>2</v>
      </c>
      <c r="T1467">
        <v>1</v>
      </c>
      <c r="U1467" s="2">
        <f>SUMIFS(SLR!L:L,SLR!D:D,'Резервации 2026'!E1467)</f>
        <v>1259.6327531999998</v>
      </c>
      <c r="V1467" s="2">
        <f t="shared" si="583"/>
        <v>419.87758439999993</v>
      </c>
      <c r="W1467" t="s">
        <v>262</v>
      </c>
      <c r="X1467" t="s">
        <v>4729</v>
      </c>
      <c r="Y1467" t="s">
        <v>4691</v>
      </c>
      <c r="Z1467" t="str">
        <f t="shared" si="571"/>
        <v>Jan</v>
      </c>
      <c r="AA1467" s="6">
        <f t="shared" si="578"/>
        <v>0</v>
      </c>
      <c r="AB1467" s="6">
        <f t="shared" si="578"/>
        <v>0</v>
      </c>
      <c r="AC1467" s="6">
        <f t="shared" si="578"/>
        <v>0</v>
      </c>
      <c r="AD1467" s="6">
        <f t="shared" si="578"/>
        <v>3</v>
      </c>
      <c r="AE1467" s="6">
        <f t="shared" si="578"/>
        <v>0</v>
      </c>
      <c r="AF1467" s="6">
        <f t="shared" si="572"/>
        <v>3</v>
      </c>
      <c r="AG1467" s="6">
        <f t="shared" si="573"/>
        <v>0</v>
      </c>
      <c r="AH1467" s="14" t="str">
        <f>LEFT(X1467,2)&amp;"."&amp;VLOOKUP(MID(X1467,4,3),'Data validation'!$A$1:$B$12,2,FALSE)&amp;".2025"</f>
        <v>19.01.2025</v>
      </c>
      <c r="AI1467">
        <f t="shared" si="574"/>
        <v>4</v>
      </c>
      <c r="AJ1467" t="str">
        <f>H1467&amp;"."&amp;VLOOKUP(I1467,'Data validation'!$A$1:$B$12,2,FALSE)&amp;".2026"</f>
        <v>27.08.2026</v>
      </c>
      <c r="AK1467">
        <f t="shared" si="575"/>
        <v>35</v>
      </c>
      <c r="AL1467" t="e">
        <f>VLOOKUP(E1467,[2]Sheet1!$A:$B,2,FALSE)</f>
        <v>#N/A</v>
      </c>
    </row>
    <row r="1468" spans="1:38" x14ac:dyDescent="0.25">
      <c r="A1468" t="str">
        <f>VLOOKUP(Q1468,'Data validation'!$K$2:$L$50,2,FALSE)</f>
        <v>TO</v>
      </c>
      <c r="B1468">
        <f t="shared" si="561"/>
        <v>0</v>
      </c>
      <c r="C1468">
        <f t="shared" si="562"/>
        <v>5</v>
      </c>
      <c r="D1468">
        <f t="shared" si="563"/>
        <v>0</v>
      </c>
      <c r="E1468">
        <v>8987</v>
      </c>
      <c r="F1468" t="s">
        <v>8618</v>
      </c>
      <c r="G1468" t="s">
        <v>213</v>
      </c>
      <c r="H1468" t="str">
        <f t="shared" si="564"/>
        <v>01</v>
      </c>
      <c r="I1468" t="str">
        <f t="shared" si="565"/>
        <v>Sep</v>
      </c>
      <c r="J1468" t="s">
        <v>214</v>
      </c>
      <c r="K1468" t="str">
        <f t="shared" si="566"/>
        <v>06</v>
      </c>
      <c r="L1468" t="str">
        <f t="shared" si="567"/>
        <v>Sep</v>
      </c>
      <c r="M1468">
        <v>5</v>
      </c>
      <c r="N1468">
        <f t="shared" si="568"/>
        <v>5</v>
      </c>
      <c r="O1468">
        <f t="shared" si="569"/>
        <v>0</v>
      </c>
      <c r="P1468">
        <f t="shared" si="570"/>
        <v>0</v>
      </c>
      <c r="Q1468" t="s">
        <v>116</v>
      </c>
      <c r="R1468" t="s">
        <v>17</v>
      </c>
      <c r="S1468">
        <v>2</v>
      </c>
      <c r="T1468">
        <v>0</v>
      </c>
      <c r="U1468" s="2">
        <f>SUMIFS(Solvex!L:L,Solvex!D:D,'Резервации 2026'!E1468)</f>
        <v>1142.9870519999999</v>
      </c>
      <c r="V1468" s="2">
        <f>+U1468/M1468</f>
        <v>228.5974104</v>
      </c>
      <c r="W1468" t="s">
        <v>691</v>
      </c>
      <c r="X1468" t="s">
        <v>3109</v>
      </c>
      <c r="Y1468" t="s">
        <v>3216</v>
      </c>
      <c r="Z1468" t="str">
        <f t="shared" si="571"/>
        <v>Dec</v>
      </c>
      <c r="AA1468" s="6">
        <f t="shared" si="578"/>
        <v>0</v>
      </c>
      <c r="AB1468" s="6">
        <f t="shared" si="578"/>
        <v>0</v>
      </c>
      <c r="AC1468" s="6">
        <f t="shared" si="578"/>
        <v>0</v>
      </c>
      <c r="AD1468" s="6">
        <f t="shared" si="578"/>
        <v>0</v>
      </c>
      <c r="AE1468" s="6">
        <f t="shared" si="578"/>
        <v>5</v>
      </c>
      <c r="AF1468" s="6">
        <f t="shared" si="572"/>
        <v>5</v>
      </c>
      <c r="AG1468" s="6">
        <f t="shared" si="573"/>
        <v>0</v>
      </c>
      <c r="AH1468" s="14" t="str">
        <f>LEFT(X1468,2)&amp;"."&amp;VLOOKUP(MID(X1468,4,3),'Data validation'!$A$1:$B$12,2,FALSE)&amp;".2025"</f>
        <v>02.12.2025</v>
      </c>
      <c r="AI1468">
        <f t="shared" si="574"/>
        <v>49</v>
      </c>
      <c r="AJ1468" t="str">
        <f>H1468&amp;"."&amp;VLOOKUP(I1468,'Data validation'!$A$1:$B$12,2,FALSE)&amp;".2026"</f>
        <v>01.09.2026</v>
      </c>
      <c r="AK1468">
        <f t="shared" si="575"/>
        <v>36</v>
      </c>
      <c r="AL1468" t="e">
        <f>VLOOKUP(E1468,[2]Sheet1!$A:$B,2,FALSE)</f>
        <v>#N/A</v>
      </c>
    </row>
    <row r="1469" spans="1:38" x14ac:dyDescent="0.25">
      <c r="A1469" t="str">
        <f>VLOOKUP(Q1469,'Data validation'!$K$2:$L$50,2,FALSE)</f>
        <v>TO</v>
      </c>
      <c r="B1469">
        <f t="shared" si="561"/>
        <v>0</v>
      </c>
      <c r="C1469">
        <f t="shared" si="562"/>
        <v>7</v>
      </c>
      <c r="D1469">
        <f t="shared" si="563"/>
        <v>0</v>
      </c>
      <c r="E1469">
        <v>8180</v>
      </c>
      <c r="F1469" t="s">
        <v>8619</v>
      </c>
      <c r="G1469" t="s">
        <v>427</v>
      </c>
      <c r="H1469" t="str">
        <f t="shared" si="564"/>
        <v>11</v>
      </c>
      <c r="I1469" t="str">
        <f t="shared" si="565"/>
        <v>Sep</v>
      </c>
      <c r="J1469" t="s">
        <v>428</v>
      </c>
      <c r="K1469" t="str">
        <f t="shared" si="566"/>
        <v>18</v>
      </c>
      <c r="L1469" t="str">
        <f t="shared" si="567"/>
        <v>Sep</v>
      </c>
      <c r="M1469">
        <v>7</v>
      </c>
      <c r="N1469">
        <f t="shared" si="568"/>
        <v>7</v>
      </c>
      <c r="O1469">
        <f t="shared" si="569"/>
        <v>0</v>
      </c>
      <c r="P1469">
        <f t="shared" si="570"/>
        <v>0</v>
      </c>
      <c r="Q1469" t="s">
        <v>162</v>
      </c>
      <c r="R1469" t="s">
        <v>63</v>
      </c>
      <c r="S1469">
        <v>2</v>
      </c>
      <c r="T1469">
        <v>0</v>
      </c>
      <c r="U1469" s="2">
        <f>SUMIFS(Magelan!L:L,Magelan!D:D,'Резервации 2026'!E1469)</f>
        <v>1021.6473588</v>
      </c>
      <c r="V1469" s="2">
        <f>+U1469/M1469</f>
        <v>145.94962268571427</v>
      </c>
      <c r="X1469" t="s">
        <v>430</v>
      </c>
      <c r="Y1469" t="s">
        <v>254</v>
      </c>
      <c r="Z1469" t="str">
        <f t="shared" si="571"/>
        <v>Nov</v>
      </c>
      <c r="AA1469" s="6">
        <f t="shared" si="578"/>
        <v>0</v>
      </c>
      <c r="AB1469" s="6">
        <f t="shared" si="578"/>
        <v>0</v>
      </c>
      <c r="AC1469" s="6">
        <f t="shared" si="578"/>
        <v>0</v>
      </c>
      <c r="AD1469" s="6">
        <f t="shared" si="578"/>
        <v>0</v>
      </c>
      <c r="AE1469" s="6">
        <f t="shared" si="578"/>
        <v>7</v>
      </c>
      <c r="AF1469" s="6">
        <f t="shared" si="572"/>
        <v>7</v>
      </c>
      <c r="AG1469" s="6">
        <f t="shared" si="573"/>
        <v>0</v>
      </c>
      <c r="AH1469" s="14" t="str">
        <f>LEFT(X1469,2)&amp;"."&amp;VLOOKUP(MID(X1469,4,3),'Data validation'!$A$1:$B$12,2,FALSE)&amp;".2025"</f>
        <v>07.11.2025</v>
      </c>
      <c r="AI1469">
        <f t="shared" si="574"/>
        <v>45</v>
      </c>
      <c r="AJ1469" t="str">
        <f>H1469&amp;"."&amp;VLOOKUP(I1469,'Data validation'!$A$1:$B$12,2,FALSE)&amp;".2026"</f>
        <v>11.09.2026</v>
      </c>
      <c r="AK1469">
        <f t="shared" si="575"/>
        <v>37</v>
      </c>
      <c r="AL1469" t="e">
        <f>VLOOKUP(E1469,[2]Sheet1!$A:$B,2,FALSE)</f>
        <v>#N/A</v>
      </c>
    </row>
    <row r="1470" spans="1:38" x14ac:dyDescent="0.25">
      <c r="A1470" t="str">
        <f>VLOOKUP(Q1470,'Data validation'!$K$2:$L$50,2,FALSE)</f>
        <v>TO</v>
      </c>
      <c r="B1470">
        <f t="shared" si="561"/>
        <v>0</v>
      </c>
      <c r="C1470">
        <f t="shared" si="562"/>
        <v>5</v>
      </c>
      <c r="D1470">
        <f t="shared" si="563"/>
        <v>0</v>
      </c>
      <c r="E1470">
        <v>8751</v>
      </c>
      <c r="F1470" t="s">
        <v>8620</v>
      </c>
      <c r="G1470" t="s">
        <v>213</v>
      </c>
      <c r="H1470" t="str">
        <f t="shared" si="564"/>
        <v>01</v>
      </c>
      <c r="I1470" t="str">
        <f t="shared" si="565"/>
        <v>Sep</v>
      </c>
      <c r="J1470" t="s">
        <v>214</v>
      </c>
      <c r="K1470" t="str">
        <f t="shared" si="566"/>
        <v>06</v>
      </c>
      <c r="L1470" t="str">
        <f t="shared" si="567"/>
        <v>Sep</v>
      </c>
      <c r="M1470">
        <v>5</v>
      </c>
      <c r="N1470">
        <f t="shared" si="568"/>
        <v>5</v>
      </c>
      <c r="O1470">
        <f t="shared" si="569"/>
        <v>0</v>
      </c>
      <c r="P1470">
        <f t="shared" si="570"/>
        <v>0</v>
      </c>
      <c r="Q1470" t="s">
        <v>81</v>
      </c>
      <c r="R1470" t="s">
        <v>63</v>
      </c>
      <c r="S1470">
        <v>2</v>
      </c>
      <c r="T1470">
        <v>1</v>
      </c>
      <c r="U1470" s="2">
        <f>SUMIFS(SLR!L:L,SLR!D:D,'Резервации 2026'!E1470)</f>
        <v>1087.3436885000001</v>
      </c>
      <c r="V1470" s="2">
        <f>+U1470/M1470</f>
        <v>217.46873770000002</v>
      </c>
      <c r="W1470" t="s">
        <v>262</v>
      </c>
      <c r="X1470" t="s">
        <v>1824</v>
      </c>
      <c r="Y1470" t="s">
        <v>1761</v>
      </c>
      <c r="Z1470" t="str">
        <f t="shared" si="571"/>
        <v>Nov</v>
      </c>
      <c r="AA1470" s="6">
        <f t="shared" si="578"/>
        <v>0</v>
      </c>
      <c r="AB1470" s="6">
        <f t="shared" si="578"/>
        <v>0</v>
      </c>
      <c r="AC1470" s="6">
        <f t="shared" si="578"/>
        <v>0</v>
      </c>
      <c r="AD1470" s="6">
        <f t="shared" si="578"/>
        <v>0</v>
      </c>
      <c r="AE1470" s="6">
        <f t="shared" si="578"/>
        <v>5</v>
      </c>
      <c r="AF1470" s="6">
        <f t="shared" si="572"/>
        <v>5</v>
      </c>
      <c r="AG1470" s="6">
        <f t="shared" si="573"/>
        <v>0</v>
      </c>
      <c r="AH1470" s="14" t="str">
        <f>LEFT(X1470,2)&amp;"."&amp;VLOOKUP(MID(X1470,4,3),'Data validation'!$A$1:$B$12,2,FALSE)&amp;".2025"</f>
        <v>24.11.2025</v>
      </c>
      <c r="AI1470">
        <f t="shared" si="574"/>
        <v>48</v>
      </c>
      <c r="AJ1470" t="str">
        <f>H1470&amp;"."&amp;VLOOKUP(I1470,'Data validation'!$A$1:$B$12,2,FALSE)&amp;".2026"</f>
        <v>01.09.2026</v>
      </c>
      <c r="AK1470">
        <f t="shared" si="575"/>
        <v>36</v>
      </c>
      <c r="AL1470" t="e">
        <f>VLOOKUP(E1470,[2]Sheet1!$A:$B,2,FALSE)</f>
        <v>#N/A</v>
      </c>
    </row>
    <row r="1471" spans="1:38" x14ac:dyDescent="0.25">
      <c r="A1471" t="str">
        <f>VLOOKUP(Q1471,'Data validation'!$K$2:$L$50,2,FALSE)</f>
        <v>TO</v>
      </c>
      <c r="B1471">
        <f t="shared" si="561"/>
        <v>0</v>
      </c>
      <c r="C1471">
        <f t="shared" si="562"/>
        <v>0</v>
      </c>
      <c r="D1471">
        <f t="shared" si="563"/>
        <v>6</v>
      </c>
      <c r="E1471">
        <v>8529</v>
      </c>
      <c r="F1471" t="s">
        <v>8621</v>
      </c>
      <c r="G1471" t="s">
        <v>107</v>
      </c>
      <c r="H1471" t="str">
        <f t="shared" si="564"/>
        <v>25</v>
      </c>
      <c r="I1471" t="str">
        <f t="shared" si="565"/>
        <v>Jul</v>
      </c>
      <c r="J1471" t="s">
        <v>108</v>
      </c>
      <c r="K1471" t="str">
        <f t="shared" si="566"/>
        <v>31</v>
      </c>
      <c r="L1471" t="str">
        <f t="shared" si="567"/>
        <v>Jul</v>
      </c>
      <c r="M1471">
        <v>6</v>
      </c>
      <c r="N1471">
        <f t="shared" si="568"/>
        <v>6</v>
      </c>
      <c r="O1471">
        <f t="shared" si="569"/>
        <v>0</v>
      </c>
      <c r="P1471">
        <f t="shared" si="570"/>
        <v>0</v>
      </c>
      <c r="Q1471" t="s">
        <v>56</v>
      </c>
      <c r="R1471" t="s">
        <v>48</v>
      </c>
      <c r="S1471">
        <v>2</v>
      </c>
      <c r="T1471">
        <v>1</v>
      </c>
      <c r="U1471" s="2">
        <f>SUMIFS(Novoton!L:L,Novoton!D:D,'Резервации 2026'!E1471)</f>
        <v>1860.3463793999999</v>
      </c>
      <c r="V1471" s="2">
        <f>+U1471/M1471</f>
        <v>310.05772989999997</v>
      </c>
      <c r="X1471" t="s">
        <v>1292</v>
      </c>
      <c r="Y1471" t="s">
        <v>1138</v>
      </c>
      <c r="Z1471" t="str">
        <f t="shared" si="571"/>
        <v>Nov</v>
      </c>
      <c r="AA1471" s="6">
        <f t="shared" si="578"/>
        <v>0</v>
      </c>
      <c r="AB1471" s="6">
        <f t="shared" si="578"/>
        <v>0</v>
      </c>
      <c r="AC1471" s="6">
        <f t="shared" si="578"/>
        <v>6</v>
      </c>
      <c r="AD1471" s="6">
        <f t="shared" si="578"/>
        <v>0</v>
      </c>
      <c r="AE1471" s="6">
        <f t="shared" si="578"/>
        <v>0</v>
      </c>
      <c r="AF1471" s="6">
        <f t="shared" si="572"/>
        <v>6</v>
      </c>
      <c r="AG1471" s="6">
        <f t="shared" si="573"/>
        <v>0</v>
      </c>
      <c r="AH1471" s="14" t="str">
        <f>LEFT(X1471,2)&amp;"."&amp;VLOOKUP(MID(X1471,4,3),'Data validation'!$A$1:$B$12,2,FALSE)&amp;".2025"</f>
        <v>17.11.2025</v>
      </c>
      <c r="AI1471">
        <f t="shared" si="574"/>
        <v>47</v>
      </c>
      <c r="AJ1471" t="str">
        <f>H1471&amp;"."&amp;VLOOKUP(I1471,'Data validation'!$A$1:$B$12,2,FALSE)&amp;".2026"</f>
        <v>25.07.2026</v>
      </c>
      <c r="AK1471">
        <f t="shared" si="575"/>
        <v>30</v>
      </c>
      <c r="AL1471" t="e">
        <f>VLOOKUP(E1471,[2]Sheet1!$A:$B,2,FALSE)</f>
        <v>#N/A</v>
      </c>
    </row>
    <row r="1472" spans="1:38" x14ac:dyDescent="0.25">
      <c r="A1472" t="str">
        <f>VLOOKUP(Q1472,'Data validation'!$K$2:$L$50,2,FALSE)</f>
        <v>TOPOLA SKIES</v>
      </c>
      <c r="B1472">
        <f t="shared" si="561"/>
        <v>0</v>
      </c>
      <c r="C1472">
        <f t="shared" si="562"/>
        <v>5</v>
      </c>
      <c r="D1472">
        <f t="shared" si="563"/>
        <v>0</v>
      </c>
      <c r="E1472">
        <v>8516</v>
      </c>
      <c r="F1472" t="s">
        <v>8622</v>
      </c>
      <c r="G1472" t="s">
        <v>1256</v>
      </c>
      <c r="H1472" t="str">
        <f t="shared" si="564"/>
        <v>10</v>
      </c>
      <c r="I1472" t="str">
        <f t="shared" si="565"/>
        <v>Sep</v>
      </c>
      <c r="J1472" t="s">
        <v>1257</v>
      </c>
      <c r="K1472" t="str">
        <f t="shared" si="566"/>
        <v>15</v>
      </c>
      <c r="L1472" t="str">
        <f t="shared" si="567"/>
        <v>Sep</v>
      </c>
      <c r="M1472">
        <v>5</v>
      </c>
      <c r="N1472">
        <f t="shared" si="568"/>
        <v>5</v>
      </c>
      <c r="O1472">
        <f t="shared" si="569"/>
        <v>0</v>
      </c>
      <c r="P1472">
        <f t="shared" si="570"/>
        <v>0</v>
      </c>
      <c r="Q1472" t="s">
        <v>35</v>
      </c>
      <c r="R1472" t="s">
        <v>17</v>
      </c>
      <c r="S1472">
        <v>1</v>
      </c>
      <c r="T1472">
        <v>1</v>
      </c>
      <c r="U1472" s="2">
        <v>970.37877431192646</v>
      </c>
      <c r="V1472" s="2">
        <v>194.07575486238528</v>
      </c>
      <c r="X1472" t="s">
        <v>1259</v>
      </c>
      <c r="Y1472" t="s">
        <v>1233</v>
      </c>
      <c r="Z1472" t="str">
        <f t="shared" si="571"/>
        <v>Nov</v>
      </c>
      <c r="AA1472" s="6">
        <f t="shared" si="578"/>
        <v>0</v>
      </c>
      <c r="AB1472" s="6">
        <f t="shared" si="578"/>
        <v>0</v>
      </c>
      <c r="AC1472" s="6">
        <f t="shared" si="578"/>
        <v>0</v>
      </c>
      <c r="AD1472" s="6">
        <f t="shared" si="578"/>
        <v>0</v>
      </c>
      <c r="AE1472" s="6">
        <f t="shared" si="578"/>
        <v>5</v>
      </c>
      <c r="AF1472" s="6">
        <f t="shared" si="572"/>
        <v>5</v>
      </c>
      <c r="AG1472" s="6">
        <f t="shared" si="573"/>
        <v>0</v>
      </c>
      <c r="AH1472" s="14" t="str">
        <f>LEFT(X1472,2)&amp;"."&amp;VLOOKUP(MID(X1472,4,3),'Data validation'!$A$1:$B$12,2,FALSE)&amp;".2025"</f>
        <v>15.11.2025</v>
      </c>
      <c r="AI1472">
        <f t="shared" si="574"/>
        <v>46</v>
      </c>
      <c r="AJ1472" t="str">
        <f>H1472&amp;"."&amp;VLOOKUP(I1472,'Data validation'!$A$1:$B$12,2,FALSE)&amp;".2026"</f>
        <v>10.09.2026</v>
      </c>
      <c r="AK1472">
        <f t="shared" si="575"/>
        <v>37</v>
      </c>
      <c r="AL1472" t="e">
        <f>VLOOKUP(E1472,[2]Sheet1!$A:$B,2,FALSE)</f>
        <v>#N/A</v>
      </c>
    </row>
    <row r="1473" spans="1:38" x14ac:dyDescent="0.25">
      <c r="A1473" t="str">
        <f>VLOOKUP(Q1473,'Data validation'!$K$2:$L$50,2,FALSE)</f>
        <v>TOPOLA SKIES</v>
      </c>
      <c r="B1473">
        <f t="shared" si="561"/>
        <v>0</v>
      </c>
      <c r="C1473">
        <f t="shared" si="562"/>
        <v>5</v>
      </c>
      <c r="D1473">
        <f t="shared" si="563"/>
        <v>0</v>
      </c>
      <c r="E1473">
        <v>8092</v>
      </c>
      <c r="F1473" t="s">
        <v>8623</v>
      </c>
      <c r="G1473" t="s">
        <v>213</v>
      </c>
      <c r="H1473" t="str">
        <f t="shared" si="564"/>
        <v>01</v>
      </c>
      <c r="I1473" t="str">
        <f t="shared" si="565"/>
        <v>Sep</v>
      </c>
      <c r="J1473" t="s">
        <v>214</v>
      </c>
      <c r="K1473" t="str">
        <f t="shared" si="566"/>
        <v>06</v>
      </c>
      <c r="L1473" t="str">
        <f t="shared" si="567"/>
        <v>Sep</v>
      </c>
      <c r="M1473">
        <v>5</v>
      </c>
      <c r="N1473">
        <f t="shared" si="568"/>
        <v>5</v>
      </c>
      <c r="O1473">
        <f t="shared" si="569"/>
        <v>0</v>
      </c>
      <c r="P1473">
        <f t="shared" si="570"/>
        <v>0</v>
      </c>
      <c r="Q1473" t="s">
        <v>35</v>
      </c>
      <c r="R1473" t="s">
        <v>188</v>
      </c>
      <c r="S1473">
        <v>3</v>
      </c>
      <c r="T1473">
        <v>1</v>
      </c>
      <c r="U1473" s="2">
        <v>1960.3158486238531</v>
      </c>
      <c r="V1473" s="2">
        <v>392.0631697247706</v>
      </c>
      <c r="X1473" t="s">
        <v>216</v>
      </c>
      <c r="Y1473" t="s">
        <v>203</v>
      </c>
      <c r="Z1473" t="str">
        <f t="shared" si="571"/>
        <v>Oct</v>
      </c>
      <c r="AA1473" s="6">
        <f t="shared" si="578"/>
        <v>0</v>
      </c>
      <c r="AB1473" s="6">
        <f t="shared" si="578"/>
        <v>0</v>
      </c>
      <c r="AC1473" s="6">
        <f t="shared" si="578"/>
        <v>0</v>
      </c>
      <c r="AD1473" s="6">
        <f t="shared" si="578"/>
        <v>0</v>
      </c>
      <c r="AE1473" s="6">
        <f t="shared" si="578"/>
        <v>5</v>
      </c>
      <c r="AF1473" s="6">
        <f t="shared" si="572"/>
        <v>5</v>
      </c>
      <c r="AG1473" s="6">
        <f t="shared" si="573"/>
        <v>0</v>
      </c>
      <c r="AH1473" s="14" t="str">
        <f>LEFT(X1473,2)&amp;"."&amp;VLOOKUP(MID(X1473,4,3),'Data validation'!$A$1:$B$12,2,FALSE)&amp;".2025"</f>
        <v>28.10.2025</v>
      </c>
      <c r="AI1473">
        <f t="shared" si="574"/>
        <v>44</v>
      </c>
      <c r="AJ1473" t="str">
        <f>H1473&amp;"."&amp;VLOOKUP(I1473,'Data validation'!$A$1:$B$12,2,FALSE)&amp;".2026"</f>
        <v>01.09.2026</v>
      </c>
      <c r="AK1473">
        <f t="shared" si="575"/>
        <v>36</v>
      </c>
      <c r="AL1473" t="e">
        <f>VLOOKUP(E1473,[2]Sheet1!$A:$B,2,FALSE)</f>
        <v>#N/A</v>
      </c>
    </row>
    <row r="1474" spans="1:38" x14ac:dyDescent="0.25">
      <c r="A1474" t="str">
        <f>VLOOKUP(Q1474,'Data validation'!$K$2:$L$50,2,FALSE)</f>
        <v>TOPOLA SKIES</v>
      </c>
      <c r="B1474">
        <f t="shared" ref="B1474:B1537" si="584">AA1474+IF(I1474="Jun",IF(_xlfn.NUMBERVALUE(H1474)&gt;14,0,IF(_xlfn.NUMBERVALUE(K1474)&lt;14,M1474,15-_xlfn.NUMBERVALUE(H1474))),0)</f>
        <v>0</v>
      </c>
      <c r="C1474">
        <f t="shared" ref="C1474:C1537" si="585">M1474-B1474-D1474</f>
        <v>5</v>
      </c>
      <c r="D1474">
        <f t="shared" ref="D1474:D1537" si="586">IF(L1474="Jul",IF(_xlfn.NUMBERVALUE(K1474)&lt;11,0,IF(I1474="Jul",IF(_xlfn.NUMBERVALUE(H1474)&gt;11,M1474,_xlfn.NUMBERVALUE(K1474)-11),0)),0)+IF(L1474="Aug",IF(_xlfn.NUMBERVALUE(K1474)&gt;24,IF(_xlfn.NUMBERVALUE(H1474)&gt;24,0,25-_xlfn.NUMBERVALUE(H1474)),IF(I1474="Aug",M1474,_xlfn.NUMBERVALUE(K1474)-1+32-_xlfn.NUMBERVALUE(H1474))),0)</f>
        <v>0</v>
      </c>
      <c r="E1474">
        <v>8414</v>
      </c>
      <c r="F1474" t="s">
        <v>8624</v>
      </c>
      <c r="G1474" t="s">
        <v>213</v>
      </c>
      <c r="H1474" t="str">
        <f t="shared" ref="H1474:H1537" si="587">LEFT(G1474,2)</f>
        <v>01</v>
      </c>
      <c r="I1474" t="str">
        <f t="shared" ref="I1474:I1537" si="588">MID(G1474,4,3)</f>
        <v>Sep</v>
      </c>
      <c r="J1474" t="s">
        <v>214</v>
      </c>
      <c r="K1474" t="str">
        <f t="shared" ref="K1474:K1537" si="589">LEFT(J1474,2)</f>
        <v>06</v>
      </c>
      <c r="L1474" t="str">
        <f t="shared" ref="L1474:L1537" si="590">MID(J1474,4,3)</f>
        <v>Sep</v>
      </c>
      <c r="M1474">
        <v>5</v>
      </c>
      <c r="N1474">
        <f t="shared" ref="N1474:N1537" si="591">+K1474-H1474</f>
        <v>5</v>
      </c>
      <c r="O1474">
        <f t="shared" ref="O1474:O1537" si="592">IF(I1474=L1474,0,31-H1474)</f>
        <v>0</v>
      </c>
      <c r="P1474">
        <f t="shared" ref="P1474:P1537" si="593">IF(I1474=L1474,0,K1474-1)</f>
        <v>0</v>
      </c>
      <c r="Q1474" t="s">
        <v>35</v>
      </c>
      <c r="R1474" t="s">
        <v>20</v>
      </c>
      <c r="S1474">
        <v>3</v>
      </c>
      <c r="U1474" s="2">
        <v>1613.2905990825686</v>
      </c>
      <c r="V1474" s="2">
        <v>322.6581198165137</v>
      </c>
      <c r="X1474" t="s">
        <v>1010</v>
      </c>
      <c r="Y1474" t="s">
        <v>953</v>
      </c>
      <c r="Z1474" t="str">
        <f t="shared" ref="Z1474:Z1537" si="594">MID(X1474,4,3)</f>
        <v>Nov</v>
      </c>
      <c r="AA1474" s="6">
        <f t="shared" si="578"/>
        <v>0</v>
      </c>
      <c r="AB1474" s="6">
        <f t="shared" si="578"/>
        <v>0</v>
      </c>
      <c r="AC1474" s="6">
        <f t="shared" si="578"/>
        <v>0</v>
      </c>
      <c r="AD1474" s="6">
        <f t="shared" si="578"/>
        <v>0</v>
      </c>
      <c r="AE1474" s="6">
        <f t="shared" si="578"/>
        <v>5</v>
      </c>
      <c r="AF1474" s="6">
        <f t="shared" ref="AF1474:AF1537" si="595">SUM(AA1474:AE1474)</f>
        <v>5</v>
      </c>
      <c r="AG1474" s="6">
        <f t="shared" ref="AG1474:AG1537" si="596">+AF1474-M1474</f>
        <v>0</v>
      </c>
      <c r="AH1474" s="14" t="str">
        <f>LEFT(X1474,2)&amp;"."&amp;VLOOKUP(MID(X1474,4,3),'Data validation'!$A$1:$B$12,2,FALSE)&amp;".2025"</f>
        <v>12.11.2025</v>
      </c>
      <c r="AI1474">
        <f t="shared" ref="AI1474:AI1537" si="597">WEEKNUM(AH1474)</f>
        <v>46</v>
      </c>
      <c r="AJ1474" t="str">
        <f>H1474&amp;"."&amp;VLOOKUP(I1474,'Data validation'!$A$1:$B$12,2,FALSE)&amp;".2026"</f>
        <v>01.09.2026</v>
      </c>
      <c r="AK1474">
        <f t="shared" ref="AK1474:AK1537" si="598">WEEKNUM(AJ1474)</f>
        <v>36</v>
      </c>
      <c r="AL1474" t="e">
        <f>VLOOKUP(E1474,[2]Sheet1!$A:$B,2,FALSE)</f>
        <v>#N/A</v>
      </c>
    </row>
    <row r="1475" spans="1:38" x14ac:dyDescent="0.25">
      <c r="A1475" t="str">
        <f>VLOOKUP(Q1475,'Data validation'!$K$2:$L$50,2,FALSE)</f>
        <v>TO</v>
      </c>
      <c r="B1475">
        <f t="shared" si="584"/>
        <v>0</v>
      </c>
      <c r="C1475">
        <f t="shared" si="585"/>
        <v>7</v>
      </c>
      <c r="D1475">
        <f t="shared" si="586"/>
        <v>0</v>
      </c>
      <c r="E1475">
        <v>8648</v>
      </c>
      <c r="F1475" t="s">
        <v>8625</v>
      </c>
      <c r="G1475" t="s">
        <v>213</v>
      </c>
      <c r="H1475" t="str">
        <f t="shared" si="587"/>
        <v>01</v>
      </c>
      <c r="I1475" t="str">
        <f t="shared" si="588"/>
        <v>Sep</v>
      </c>
      <c r="J1475" t="s">
        <v>376</v>
      </c>
      <c r="K1475" t="str">
        <f t="shared" si="589"/>
        <v>08</v>
      </c>
      <c r="L1475" t="str">
        <f t="shared" si="590"/>
        <v>Sep</v>
      </c>
      <c r="M1475">
        <v>7</v>
      </c>
      <c r="N1475">
        <f t="shared" si="591"/>
        <v>7</v>
      </c>
      <c r="O1475">
        <f t="shared" si="592"/>
        <v>0</v>
      </c>
      <c r="P1475">
        <f t="shared" si="593"/>
        <v>0</v>
      </c>
      <c r="Q1475" t="s">
        <v>56</v>
      </c>
      <c r="R1475" t="s">
        <v>188</v>
      </c>
      <c r="S1475">
        <v>2</v>
      </c>
      <c r="T1475">
        <v>0</v>
      </c>
      <c r="U1475" s="2">
        <f>SUMIFS(Novoton!L:L,Novoton!D:D,'Резервации 2026'!E1475)</f>
        <v>1703.1367639999999</v>
      </c>
      <c r="V1475" s="2">
        <f>+U1475/M1475</f>
        <v>243.30525199999997</v>
      </c>
      <c r="X1475" t="s">
        <v>1580</v>
      </c>
      <c r="Y1475" t="s">
        <v>1538</v>
      </c>
      <c r="Z1475" t="str">
        <f t="shared" si="594"/>
        <v>Nov</v>
      </c>
      <c r="AA1475" s="6">
        <f t="shared" si="578"/>
        <v>0</v>
      </c>
      <c r="AB1475" s="6">
        <f t="shared" si="578"/>
        <v>0</v>
      </c>
      <c r="AC1475" s="6">
        <f t="shared" si="578"/>
        <v>0</v>
      </c>
      <c r="AD1475" s="6">
        <f t="shared" si="578"/>
        <v>0</v>
      </c>
      <c r="AE1475" s="6">
        <f t="shared" si="578"/>
        <v>7</v>
      </c>
      <c r="AF1475" s="6">
        <f t="shared" si="595"/>
        <v>7</v>
      </c>
      <c r="AG1475" s="6">
        <f t="shared" si="596"/>
        <v>0</v>
      </c>
      <c r="AH1475" s="14" t="str">
        <f>LEFT(X1475,2)&amp;"."&amp;VLOOKUP(MID(X1475,4,3),'Data validation'!$A$1:$B$12,2,FALSE)&amp;".2025"</f>
        <v>20.11.2025</v>
      </c>
      <c r="AI1475">
        <f t="shared" si="597"/>
        <v>47</v>
      </c>
      <c r="AJ1475" t="str">
        <f>H1475&amp;"."&amp;VLOOKUP(I1475,'Data validation'!$A$1:$B$12,2,FALSE)&amp;".2026"</f>
        <v>01.09.2026</v>
      </c>
      <c r="AK1475">
        <f t="shared" si="598"/>
        <v>36</v>
      </c>
      <c r="AL1475" t="e">
        <f>VLOOKUP(E1475,[2]Sheet1!$A:$B,2,FALSE)</f>
        <v>#N/A</v>
      </c>
    </row>
    <row r="1476" spans="1:38" x14ac:dyDescent="0.25">
      <c r="A1476" t="str">
        <f>VLOOKUP(Q1476,'Data validation'!$K$2:$L$50,2,FALSE)</f>
        <v>TOPOLA SKIES</v>
      </c>
      <c r="B1476">
        <f t="shared" si="584"/>
        <v>0</v>
      </c>
      <c r="C1476">
        <f t="shared" si="585"/>
        <v>6</v>
      </c>
      <c r="D1476">
        <f t="shared" si="586"/>
        <v>0</v>
      </c>
      <c r="E1476">
        <v>8649</v>
      </c>
      <c r="F1476" t="s">
        <v>8626</v>
      </c>
      <c r="G1476" t="s">
        <v>214</v>
      </c>
      <c r="H1476" t="str">
        <f t="shared" si="587"/>
        <v>06</v>
      </c>
      <c r="I1476" t="str">
        <f t="shared" si="588"/>
        <v>Sep</v>
      </c>
      <c r="J1476" t="s">
        <v>1582</v>
      </c>
      <c r="K1476" t="str">
        <f t="shared" si="589"/>
        <v>12</v>
      </c>
      <c r="L1476" t="str">
        <f t="shared" si="590"/>
        <v>Sep</v>
      </c>
      <c r="M1476">
        <v>6</v>
      </c>
      <c r="N1476">
        <f t="shared" si="591"/>
        <v>6</v>
      </c>
      <c r="O1476">
        <f t="shared" si="592"/>
        <v>0</v>
      </c>
      <c r="P1476">
        <f t="shared" si="593"/>
        <v>0</v>
      </c>
      <c r="Q1476" t="s">
        <v>35</v>
      </c>
      <c r="R1476" t="s">
        <v>63</v>
      </c>
      <c r="S1476">
        <v>2</v>
      </c>
      <c r="T1476">
        <v>1</v>
      </c>
      <c r="U1476" s="2">
        <v>1368.3632642201835</v>
      </c>
      <c r="V1476" s="2">
        <v>228.06054403669722</v>
      </c>
      <c r="X1476" t="s">
        <v>1584</v>
      </c>
      <c r="Y1476" t="s">
        <v>1538</v>
      </c>
      <c r="Z1476" t="str">
        <f t="shared" si="594"/>
        <v>Nov</v>
      </c>
      <c r="AA1476" s="6">
        <f t="shared" si="578"/>
        <v>0</v>
      </c>
      <c r="AB1476" s="6">
        <f t="shared" si="578"/>
        <v>0</v>
      </c>
      <c r="AC1476" s="6">
        <f t="shared" si="578"/>
        <v>0</v>
      </c>
      <c r="AD1476" s="6">
        <f t="shared" si="578"/>
        <v>0</v>
      </c>
      <c r="AE1476" s="6">
        <f t="shared" si="578"/>
        <v>6</v>
      </c>
      <c r="AF1476" s="6">
        <f t="shared" si="595"/>
        <v>6</v>
      </c>
      <c r="AG1476" s="6">
        <f t="shared" si="596"/>
        <v>0</v>
      </c>
      <c r="AH1476" s="14" t="str">
        <f>LEFT(X1476,2)&amp;"."&amp;VLOOKUP(MID(X1476,4,3),'Data validation'!$A$1:$B$12,2,FALSE)&amp;".2025"</f>
        <v>20.11.2025</v>
      </c>
      <c r="AI1476">
        <f t="shared" si="597"/>
        <v>47</v>
      </c>
      <c r="AJ1476" t="str">
        <f>H1476&amp;"."&amp;VLOOKUP(I1476,'Data validation'!$A$1:$B$12,2,FALSE)&amp;".2026"</f>
        <v>06.09.2026</v>
      </c>
      <c r="AK1476">
        <f t="shared" si="598"/>
        <v>37</v>
      </c>
      <c r="AL1476" t="e">
        <f>VLOOKUP(E1476,[2]Sheet1!$A:$B,2,FALSE)</f>
        <v>#N/A</v>
      </c>
    </row>
    <row r="1477" spans="1:38" x14ac:dyDescent="0.25">
      <c r="A1477" t="str">
        <f>VLOOKUP(Q1477,'Data validation'!$K$2:$L$50,2,FALSE)</f>
        <v>TO</v>
      </c>
      <c r="B1477">
        <f t="shared" si="584"/>
        <v>0</v>
      </c>
      <c r="C1477">
        <f t="shared" si="585"/>
        <v>5</v>
      </c>
      <c r="D1477">
        <f t="shared" si="586"/>
        <v>0</v>
      </c>
      <c r="E1477">
        <v>8749</v>
      </c>
      <c r="F1477" t="s">
        <v>8627</v>
      </c>
      <c r="G1477" t="s">
        <v>213</v>
      </c>
      <c r="H1477" t="str">
        <f t="shared" si="587"/>
        <v>01</v>
      </c>
      <c r="I1477" t="str">
        <f t="shared" si="588"/>
        <v>Sep</v>
      </c>
      <c r="J1477" t="s">
        <v>214</v>
      </c>
      <c r="K1477" t="str">
        <f t="shared" si="589"/>
        <v>06</v>
      </c>
      <c r="L1477" t="str">
        <f t="shared" si="590"/>
        <v>Sep</v>
      </c>
      <c r="M1477">
        <v>5</v>
      </c>
      <c r="N1477">
        <f t="shared" si="591"/>
        <v>5</v>
      </c>
      <c r="O1477">
        <f t="shared" si="592"/>
        <v>0</v>
      </c>
      <c r="P1477">
        <f t="shared" si="593"/>
        <v>0</v>
      </c>
      <c r="Q1477" t="s">
        <v>81</v>
      </c>
      <c r="R1477" t="s">
        <v>17</v>
      </c>
      <c r="S1477">
        <v>2</v>
      </c>
      <c r="T1477">
        <v>0</v>
      </c>
      <c r="U1477" s="2">
        <f>SUMIFS(SLR!L:L,SLR!D:D,'Резервации 2026'!E1477)</f>
        <v>1055.0724935000001</v>
      </c>
      <c r="V1477" s="2">
        <f t="shared" ref="V1477:V1478" si="599">+U1477/M1477</f>
        <v>211.01449870000002</v>
      </c>
      <c r="W1477" t="s">
        <v>262</v>
      </c>
      <c r="X1477" t="s">
        <v>1814</v>
      </c>
      <c r="Y1477" t="s">
        <v>1761</v>
      </c>
      <c r="Z1477" t="str">
        <f t="shared" si="594"/>
        <v>Nov</v>
      </c>
      <c r="AA1477" s="6">
        <f t="shared" si="578"/>
        <v>0</v>
      </c>
      <c r="AB1477" s="6">
        <f t="shared" si="578"/>
        <v>0</v>
      </c>
      <c r="AC1477" s="6">
        <f t="shared" si="578"/>
        <v>0</v>
      </c>
      <c r="AD1477" s="6">
        <f t="shared" si="578"/>
        <v>0</v>
      </c>
      <c r="AE1477" s="6">
        <f t="shared" si="578"/>
        <v>5</v>
      </c>
      <c r="AF1477" s="6">
        <f t="shared" si="595"/>
        <v>5</v>
      </c>
      <c r="AG1477" s="6">
        <f t="shared" si="596"/>
        <v>0</v>
      </c>
      <c r="AH1477" s="14" t="str">
        <f>LEFT(X1477,2)&amp;"."&amp;VLOOKUP(MID(X1477,4,3),'Data validation'!$A$1:$B$12,2,FALSE)&amp;".2025"</f>
        <v>24.11.2025</v>
      </c>
      <c r="AI1477">
        <f t="shared" si="597"/>
        <v>48</v>
      </c>
      <c r="AJ1477" t="str">
        <f>H1477&amp;"."&amp;VLOOKUP(I1477,'Data validation'!$A$1:$B$12,2,FALSE)&amp;".2026"</f>
        <v>01.09.2026</v>
      </c>
      <c r="AK1477">
        <f t="shared" si="598"/>
        <v>36</v>
      </c>
      <c r="AL1477" t="e">
        <f>VLOOKUP(E1477,[2]Sheet1!$A:$B,2,FALSE)</f>
        <v>#N/A</v>
      </c>
    </row>
    <row r="1478" spans="1:38" x14ac:dyDescent="0.25">
      <c r="A1478" t="str">
        <f>VLOOKUP(Q1478,'Data validation'!$K$2:$L$50,2,FALSE)</f>
        <v>TO</v>
      </c>
      <c r="B1478">
        <f t="shared" si="584"/>
        <v>0</v>
      </c>
      <c r="C1478">
        <f t="shared" si="585"/>
        <v>5</v>
      </c>
      <c r="D1478">
        <f t="shared" si="586"/>
        <v>0</v>
      </c>
      <c r="E1478">
        <v>8746</v>
      </c>
      <c r="F1478" t="s">
        <v>8628</v>
      </c>
      <c r="G1478" t="s">
        <v>213</v>
      </c>
      <c r="H1478" t="str">
        <f t="shared" si="587"/>
        <v>01</v>
      </c>
      <c r="I1478" t="str">
        <f t="shared" si="588"/>
        <v>Sep</v>
      </c>
      <c r="J1478" t="s">
        <v>214</v>
      </c>
      <c r="K1478" t="str">
        <f t="shared" si="589"/>
        <v>06</v>
      </c>
      <c r="L1478" t="str">
        <f t="shared" si="590"/>
        <v>Sep</v>
      </c>
      <c r="M1478">
        <v>5</v>
      </c>
      <c r="N1478">
        <f t="shared" si="591"/>
        <v>5</v>
      </c>
      <c r="O1478">
        <f t="shared" si="592"/>
        <v>0</v>
      </c>
      <c r="P1478">
        <f t="shared" si="593"/>
        <v>0</v>
      </c>
      <c r="Q1478" t="s">
        <v>81</v>
      </c>
      <c r="R1478" t="s">
        <v>17</v>
      </c>
      <c r="S1478">
        <v>2</v>
      </c>
      <c r="T1478">
        <v>1</v>
      </c>
      <c r="U1478" s="2">
        <f>SUMIFS(SLR!L:L,SLR!D:D,'Резервации 2026'!E1478)</f>
        <v>1055.0724935000001</v>
      </c>
      <c r="V1478" s="2">
        <f t="shared" si="599"/>
        <v>211.01449870000002</v>
      </c>
      <c r="W1478" t="s">
        <v>262</v>
      </c>
      <c r="X1478" t="s">
        <v>1811</v>
      </c>
      <c r="Y1478" t="s">
        <v>1761</v>
      </c>
      <c r="Z1478" t="str">
        <f t="shared" si="594"/>
        <v>Nov</v>
      </c>
      <c r="AA1478" s="6">
        <f t="shared" si="578"/>
        <v>0</v>
      </c>
      <c r="AB1478" s="6">
        <f t="shared" si="578"/>
        <v>0</v>
      </c>
      <c r="AC1478" s="6">
        <f t="shared" si="578"/>
        <v>0</v>
      </c>
      <c r="AD1478" s="6">
        <f t="shared" si="578"/>
        <v>0</v>
      </c>
      <c r="AE1478" s="6">
        <f t="shared" si="578"/>
        <v>5</v>
      </c>
      <c r="AF1478" s="6">
        <f t="shared" si="595"/>
        <v>5</v>
      </c>
      <c r="AG1478" s="6">
        <f t="shared" si="596"/>
        <v>0</v>
      </c>
      <c r="AH1478" s="14" t="str">
        <f>LEFT(X1478,2)&amp;"."&amp;VLOOKUP(MID(X1478,4,3),'Data validation'!$A$1:$B$12,2,FALSE)&amp;".2025"</f>
        <v>24.11.2025</v>
      </c>
      <c r="AI1478">
        <f t="shared" si="597"/>
        <v>48</v>
      </c>
      <c r="AJ1478" t="str">
        <f>H1478&amp;"."&amp;VLOOKUP(I1478,'Data validation'!$A$1:$B$12,2,FALSE)&amp;".2026"</f>
        <v>01.09.2026</v>
      </c>
      <c r="AK1478">
        <f t="shared" si="598"/>
        <v>36</v>
      </c>
      <c r="AL1478" t="e">
        <f>VLOOKUP(E1478,[2]Sheet1!$A:$B,2,FALSE)</f>
        <v>#N/A</v>
      </c>
    </row>
    <row r="1479" spans="1:38" x14ac:dyDescent="0.25">
      <c r="A1479" t="str">
        <f>VLOOKUP(Q1479,'Data validation'!$K$2:$L$50,2,FALSE)</f>
        <v>TO</v>
      </c>
      <c r="B1479">
        <f t="shared" si="584"/>
        <v>0</v>
      </c>
      <c r="C1479">
        <f t="shared" si="585"/>
        <v>5</v>
      </c>
      <c r="D1479">
        <f t="shared" si="586"/>
        <v>0</v>
      </c>
      <c r="E1479">
        <v>8344</v>
      </c>
      <c r="F1479" t="s">
        <v>8629</v>
      </c>
      <c r="G1479" t="s">
        <v>45</v>
      </c>
      <c r="H1479" t="str">
        <f t="shared" si="587"/>
        <v>04</v>
      </c>
      <c r="I1479" t="str">
        <f t="shared" si="588"/>
        <v>Jul</v>
      </c>
      <c r="J1479" t="s">
        <v>224</v>
      </c>
      <c r="K1479" t="str">
        <f t="shared" si="589"/>
        <v>09</v>
      </c>
      <c r="L1479" t="str">
        <f t="shared" si="590"/>
        <v>Jul</v>
      </c>
      <c r="M1479">
        <v>5</v>
      </c>
      <c r="N1479">
        <f t="shared" si="591"/>
        <v>5</v>
      </c>
      <c r="O1479">
        <f t="shared" si="592"/>
        <v>0</v>
      </c>
      <c r="P1479">
        <f t="shared" si="593"/>
        <v>0</v>
      </c>
      <c r="Q1479" t="s">
        <v>56</v>
      </c>
      <c r="R1479" t="s">
        <v>20</v>
      </c>
      <c r="S1479">
        <v>2</v>
      </c>
      <c r="T1479">
        <v>0</v>
      </c>
      <c r="U1479" s="2">
        <f>SUMIFS(Novoton!L:L,Novoton!D:D,'Резервации 2026'!E1479)</f>
        <v>1238.1381815</v>
      </c>
      <c r="V1479" s="2">
        <f>+U1479/M1479</f>
        <v>247.62763630000001</v>
      </c>
      <c r="X1479" t="s">
        <v>841</v>
      </c>
      <c r="Y1479" t="s">
        <v>768</v>
      </c>
      <c r="Z1479" t="str">
        <f t="shared" si="594"/>
        <v>Nov</v>
      </c>
      <c r="AA1479" s="6">
        <f t="shared" si="578"/>
        <v>0</v>
      </c>
      <c r="AB1479" s="6">
        <f t="shared" si="578"/>
        <v>0</v>
      </c>
      <c r="AC1479" s="6">
        <f t="shared" si="578"/>
        <v>5</v>
      </c>
      <c r="AD1479" s="6">
        <f t="shared" si="578"/>
        <v>0</v>
      </c>
      <c r="AE1479" s="6">
        <f t="shared" si="578"/>
        <v>0</v>
      </c>
      <c r="AF1479" s="6">
        <f t="shared" si="595"/>
        <v>5</v>
      </c>
      <c r="AG1479" s="6">
        <f t="shared" si="596"/>
        <v>0</v>
      </c>
      <c r="AH1479" s="14" t="str">
        <f>LEFT(X1479,2)&amp;"."&amp;VLOOKUP(MID(X1479,4,3),'Data validation'!$A$1:$B$12,2,FALSE)&amp;".2025"</f>
        <v>11.11.2025</v>
      </c>
      <c r="AI1479">
        <f t="shared" si="597"/>
        <v>46</v>
      </c>
      <c r="AJ1479" t="str">
        <f>H1479&amp;"."&amp;VLOOKUP(I1479,'Data validation'!$A$1:$B$12,2,FALSE)&amp;".2026"</f>
        <v>04.07.2026</v>
      </c>
      <c r="AK1479">
        <f t="shared" si="598"/>
        <v>27</v>
      </c>
      <c r="AL1479" t="e">
        <f>VLOOKUP(E1479,[2]Sheet1!$A:$B,2,FALSE)</f>
        <v>#N/A</v>
      </c>
    </row>
    <row r="1480" spans="1:38" x14ac:dyDescent="0.25">
      <c r="A1480" t="str">
        <f>VLOOKUP(Q1480,'Data validation'!$K$2:$L$50,2,FALSE)</f>
        <v>TOPOLA SKIES</v>
      </c>
      <c r="B1480">
        <f t="shared" si="584"/>
        <v>0</v>
      </c>
      <c r="C1480">
        <f t="shared" si="585"/>
        <v>0</v>
      </c>
      <c r="D1480">
        <f t="shared" si="586"/>
        <v>5</v>
      </c>
      <c r="E1480">
        <v>8617</v>
      </c>
      <c r="F1480" t="s">
        <v>8630</v>
      </c>
      <c r="G1480" t="s">
        <v>108</v>
      </c>
      <c r="H1480" t="str">
        <f t="shared" si="587"/>
        <v>31</v>
      </c>
      <c r="I1480" t="str">
        <f t="shared" si="588"/>
        <v>Jul</v>
      </c>
      <c r="J1480" t="s">
        <v>290</v>
      </c>
      <c r="K1480" t="str">
        <f t="shared" si="589"/>
        <v>05</v>
      </c>
      <c r="L1480" t="str">
        <f t="shared" si="590"/>
        <v>Aug</v>
      </c>
      <c r="M1480">
        <v>5</v>
      </c>
      <c r="N1480">
        <f t="shared" si="591"/>
        <v>-26</v>
      </c>
      <c r="O1480">
        <f t="shared" si="592"/>
        <v>0</v>
      </c>
      <c r="P1480">
        <f t="shared" si="593"/>
        <v>4</v>
      </c>
      <c r="Q1480" t="s">
        <v>35</v>
      </c>
      <c r="R1480" t="s">
        <v>48</v>
      </c>
      <c r="S1480">
        <v>2</v>
      </c>
      <c r="T1480">
        <v>2</v>
      </c>
      <c r="U1480" s="2">
        <v>2522.1235302752289</v>
      </c>
      <c r="V1480" s="2">
        <v>504.42470605504582</v>
      </c>
      <c r="X1480" t="s">
        <v>1513</v>
      </c>
      <c r="Y1480" t="s">
        <v>1484</v>
      </c>
      <c r="Z1480" t="str">
        <f t="shared" si="594"/>
        <v>Nov</v>
      </c>
      <c r="AA1480" s="6">
        <f t="shared" si="578"/>
        <v>0</v>
      </c>
      <c r="AB1480" s="6">
        <f t="shared" si="578"/>
        <v>0</v>
      </c>
      <c r="AC1480" s="6">
        <f t="shared" si="578"/>
        <v>0</v>
      </c>
      <c r="AD1480" s="6">
        <f t="shared" si="578"/>
        <v>4</v>
      </c>
      <c r="AE1480" s="6">
        <f t="shared" si="578"/>
        <v>0</v>
      </c>
      <c r="AF1480" s="6">
        <f t="shared" si="595"/>
        <v>4</v>
      </c>
      <c r="AG1480" s="6">
        <f t="shared" si="596"/>
        <v>-1</v>
      </c>
      <c r="AH1480" s="14" t="str">
        <f>LEFT(X1480,2)&amp;"."&amp;VLOOKUP(MID(X1480,4,3),'Data validation'!$A$1:$B$12,2,FALSE)&amp;".2025"</f>
        <v>19.11.2025</v>
      </c>
      <c r="AI1480">
        <f t="shared" si="597"/>
        <v>47</v>
      </c>
      <c r="AJ1480" t="str">
        <f>H1480&amp;"."&amp;VLOOKUP(I1480,'Data validation'!$A$1:$B$12,2,FALSE)&amp;".2026"</f>
        <v>31.07.2026</v>
      </c>
      <c r="AK1480">
        <f t="shared" si="598"/>
        <v>31</v>
      </c>
      <c r="AL1480" t="e">
        <f>VLOOKUP(E1480,[2]Sheet1!$A:$B,2,FALSE)</f>
        <v>#N/A</v>
      </c>
    </row>
    <row r="1481" spans="1:38" x14ac:dyDescent="0.25">
      <c r="A1481" t="str">
        <f>VLOOKUP(Q1481,'Data validation'!$K$2:$L$50,2,FALSE)</f>
        <v>TO</v>
      </c>
      <c r="B1481">
        <f t="shared" si="584"/>
        <v>0</v>
      </c>
      <c r="C1481">
        <f t="shared" si="585"/>
        <v>0</v>
      </c>
      <c r="D1481">
        <f t="shared" si="586"/>
        <v>7</v>
      </c>
      <c r="E1481">
        <v>9583</v>
      </c>
      <c r="F1481" t="s">
        <v>5106</v>
      </c>
      <c r="G1481" t="s">
        <v>340</v>
      </c>
      <c r="H1481" t="str">
        <f t="shared" si="587"/>
        <v>03</v>
      </c>
      <c r="I1481" t="str">
        <f t="shared" si="588"/>
        <v>Aug</v>
      </c>
      <c r="J1481" t="s">
        <v>326</v>
      </c>
      <c r="K1481" t="str">
        <f t="shared" si="589"/>
        <v>10</v>
      </c>
      <c r="L1481" t="str">
        <f t="shared" si="590"/>
        <v>Aug</v>
      </c>
      <c r="M1481">
        <v>7</v>
      </c>
      <c r="N1481">
        <f t="shared" si="591"/>
        <v>7</v>
      </c>
      <c r="O1481">
        <f t="shared" si="592"/>
        <v>0</v>
      </c>
      <c r="P1481">
        <f t="shared" si="593"/>
        <v>0</v>
      </c>
      <c r="Q1481" t="s">
        <v>56</v>
      </c>
      <c r="R1481" t="s">
        <v>110</v>
      </c>
      <c r="S1481">
        <v>4</v>
      </c>
      <c r="T1481">
        <v>1</v>
      </c>
      <c r="U1481" s="2">
        <f>SUMIFS(Novoton!L:L,Novoton!D:D,'Резервации 2026'!E1481)</f>
        <v>4220.3290906000002</v>
      </c>
      <c r="V1481" s="2">
        <f>+U1481/M1481</f>
        <v>602.90415580000001</v>
      </c>
      <c r="W1481" t="s">
        <v>262</v>
      </c>
      <c r="X1481" t="s">
        <v>4731</v>
      </c>
      <c r="Y1481" t="s">
        <v>4722</v>
      </c>
      <c r="Z1481" t="str">
        <f t="shared" si="594"/>
        <v>Jan</v>
      </c>
      <c r="AA1481" s="6">
        <f t="shared" ref="AA1481:AE1531" si="600">IF($I1481=AA$1,IF($L1481=AA$1,$M1481,$O1481),IF($L1481=AA$1,$P1481,0))</f>
        <v>0</v>
      </c>
      <c r="AB1481" s="6">
        <f t="shared" si="600"/>
        <v>0</v>
      </c>
      <c r="AC1481" s="6">
        <f t="shared" si="600"/>
        <v>0</v>
      </c>
      <c r="AD1481" s="6">
        <f t="shared" si="600"/>
        <v>7</v>
      </c>
      <c r="AE1481" s="6">
        <f t="shared" si="600"/>
        <v>0</v>
      </c>
      <c r="AF1481" s="6">
        <f t="shared" si="595"/>
        <v>7</v>
      </c>
      <c r="AG1481" s="6">
        <f t="shared" si="596"/>
        <v>0</v>
      </c>
      <c r="AH1481" s="14" t="str">
        <f>LEFT(X1481,2)&amp;"."&amp;VLOOKUP(MID(X1481,4,3),'Data validation'!$A$1:$B$12,2,FALSE)&amp;".2025"</f>
        <v>19.01.2025</v>
      </c>
      <c r="AI1481">
        <f t="shared" si="597"/>
        <v>4</v>
      </c>
      <c r="AJ1481" t="str">
        <f>H1481&amp;"."&amp;VLOOKUP(I1481,'Data validation'!$A$1:$B$12,2,FALSE)&amp;".2026"</f>
        <v>03.08.2026</v>
      </c>
      <c r="AK1481">
        <f t="shared" si="598"/>
        <v>32</v>
      </c>
      <c r="AL1481" t="e">
        <f>VLOOKUP(E1481,[2]Sheet1!$A:$B,2,FALSE)</f>
        <v>#N/A</v>
      </c>
    </row>
    <row r="1482" spans="1:38" x14ac:dyDescent="0.25">
      <c r="A1482" t="str">
        <f>VLOOKUP(Q1482,'Data validation'!$K$2:$L$50,2,FALSE)</f>
        <v>TOPOLA SKIES</v>
      </c>
      <c r="B1482">
        <f t="shared" si="584"/>
        <v>0</v>
      </c>
      <c r="C1482">
        <f t="shared" si="585"/>
        <v>7</v>
      </c>
      <c r="D1482">
        <f t="shared" si="586"/>
        <v>0</v>
      </c>
      <c r="E1482">
        <v>9425</v>
      </c>
      <c r="F1482" t="s">
        <v>8631</v>
      </c>
      <c r="G1482" t="s">
        <v>1582</v>
      </c>
      <c r="H1482" t="str">
        <f t="shared" si="587"/>
        <v>12</v>
      </c>
      <c r="I1482" t="str">
        <f t="shared" si="588"/>
        <v>Sep</v>
      </c>
      <c r="J1482" t="s">
        <v>4305</v>
      </c>
      <c r="K1482" t="str">
        <f t="shared" si="589"/>
        <v>19</v>
      </c>
      <c r="L1482" t="str">
        <f t="shared" si="590"/>
        <v>Sep</v>
      </c>
      <c r="M1482">
        <v>7</v>
      </c>
      <c r="N1482">
        <f t="shared" si="591"/>
        <v>7</v>
      </c>
      <c r="O1482">
        <f t="shared" si="592"/>
        <v>0</v>
      </c>
      <c r="P1482">
        <f t="shared" si="593"/>
        <v>0</v>
      </c>
      <c r="Q1482" t="s">
        <v>35</v>
      </c>
      <c r="R1482" t="s">
        <v>188</v>
      </c>
      <c r="S1482">
        <v>3</v>
      </c>
      <c r="U1482" s="2">
        <v>2219.5440688990825</v>
      </c>
      <c r="V1482" s="2">
        <v>317.07772412844037</v>
      </c>
      <c r="X1482" t="s">
        <v>4306</v>
      </c>
      <c r="Y1482" t="s">
        <v>4303</v>
      </c>
      <c r="Z1482" t="str">
        <f t="shared" si="594"/>
        <v>Jan</v>
      </c>
      <c r="AA1482" s="6">
        <f t="shared" si="600"/>
        <v>0</v>
      </c>
      <c r="AB1482" s="6">
        <f t="shared" si="600"/>
        <v>0</v>
      </c>
      <c r="AC1482" s="6">
        <f t="shared" si="600"/>
        <v>0</v>
      </c>
      <c r="AD1482" s="6">
        <f t="shared" si="600"/>
        <v>0</v>
      </c>
      <c r="AE1482" s="6">
        <f t="shared" si="600"/>
        <v>7</v>
      </c>
      <c r="AF1482" s="6">
        <f t="shared" si="595"/>
        <v>7</v>
      </c>
      <c r="AG1482" s="6">
        <f t="shared" si="596"/>
        <v>0</v>
      </c>
      <c r="AH1482" s="14" t="str">
        <f>LEFT(X1482,2)&amp;"."&amp;VLOOKUP(MID(X1482,4,3),'Data validation'!$A$1:$B$12,2,FALSE)&amp;".2025"</f>
        <v>11.01.2025</v>
      </c>
      <c r="AI1482">
        <f t="shared" si="597"/>
        <v>2</v>
      </c>
      <c r="AJ1482" t="str">
        <f>H1482&amp;"."&amp;VLOOKUP(I1482,'Data validation'!$A$1:$B$12,2,FALSE)&amp;".2026"</f>
        <v>12.09.2026</v>
      </c>
      <c r="AK1482">
        <f t="shared" si="598"/>
        <v>37</v>
      </c>
      <c r="AL1482" t="e">
        <f>VLOOKUP(E1482,[2]Sheet1!$A:$B,2,FALSE)</f>
        <v>#N/A</v>
      </c>
    </row>
    <row r="1483" spans="1:38" x14ac:dyDescent="0.25">
      <c r="A1483" t="str">
        <f>VLOOKUP(Q1483,'Data validation'!$K$2:$L$50,2,FALSE)</f>
        <v>TO</v>
      </c>
      <c r="B1483">
        <f t="shared" si="584"/>
        <v>0</v>
      </c>
      <c r="C1483">
        <f t="shared" si="585"/>
        <v>5</v>
      </c>
      <c r="D1483">
        <f t="shared" si="586"/>
        <v>0</v>
      </c>
      <c r="E1483">
        <v>8276</v>
      </c>
      <c r="F1483" t="s">
        <v>8632</v>
      </c>
      <c r="G1483" t="s">
        <v>283</v>
      </c>
      <c r="H1483" t="str">
        <f t="shared" si="587"/>
        <v>20</v>
      </c>
      <c r="I1483" t="str">
        <f t="shared" si="588"/>
        <v>Jun</v>
      </c>
      <c r="J1483" t="s">
        <v>303</v>
      </c>
      <c r="K1483" t="str">
        <f t="shared" si="589"/>
        <v>25</v>
      </c>
      <c r="L1483" t="str">
        <f t="shared" si="590"/>
        <v>Jun</v>
      </c>
      <c r="M1483">
        <v>5</v>
      </c>
      <c r="N1483">
        <f t="shared" si="591"/>
        <v>5</v>
      </c>
      <c r="O1483">
        <f t="shared" si="592"/>
        <v>0</v>
      </c>
      <c r="P1483">
        <f t="shared" si="593"/>
        <v>0</v>
      </c>
      <c r="Q1483" t="s">
        <v>162</v>
      </c>
      <c r="R1483" t="s">
        <v>17</v>
      </c>
      <c r="S1483">
        <v>2</v>
      </c>
      <c r="T1483">
        <v>1</v>
      </c>
      <c r="U1483" s="2">
        <f>SUMIFS(Magelan!L:L,Magelan!D:D,'Резервации 2026'!E1483)</f>
        <v>1055.0724935000001</v>
      </c>
      <c r="V1483" s="2">
        <f>+U1483/M1483</f>
        <v>211.01449870000002</v>
      </c>
      <c r="X1483" t="s">
        <v>675</v>
      </c>
      <c r="Y1483" t="s">
        <v>637</v>
      </c>
      <c r="Z1483" t="str">
        <f t="shared" si="594"/>
        <v>Nov</v>
      </c>
      <c r="AA1483" s="6">
        <f t="shared" si="600"/>
        <v>0</v>
      </c>
      <c r="AB1483" s="6">
        <f t="shared" si="600"/>
        <v>5</v>
      </c>
      <c r="AC1483" s="6">
        <f t="shared" si="600"/>
        <v>0</v>
      </c>
      <c r="AD1483" s="6">
        <f t="shared" si="600"/>
        <v>0</v>
      </c>
      <c r="AE1483" s="6">
        <f t="shared" si="600"/>
        <v>0</v>
      </c>
      <c r="AF1483" s="6">
        <f t="shared" si="595"/>
        <v>5</v>
      </c>
      <c r="AG1483" s="6">
        <f t="shared" si="596"/>
        <v>0</v>
      </c>
      <c r="AH1483" s="14" t="str">
        <f>LEFT(X1483,2)&amp;"."&amp;VLOOKUP(MID(X1483,4,3),'Data validation'!$A$1:$B$12,2,FALSE)&amp;".2025"</f>
        <v>10.11.2025</v>
      </c>
      <c r="AI1483">
        <f t="shared" si="597"/>
        <v>46</v>
      </c>
      <c r="AJ1483" t="str">
        <f>H1483&amp;"."&amp;VLOOKUP(I1483,'Data validation'!$A$1:$B$12,2,FALSE)&amp;".2026"</f>
        <v>20.06.2026</v>
      </c>
      <c r="AK1483">
        <f t="shared" si="598"/>
        <v>25</v>
      </c>
      <c r="AL1483" t="e">
        <f>VLOOKUP(E1483,[2]Sheet1!$A:$B,2,FALSE)</f>
        <v>#N/A</v>
      </c>
    </row>
    <row r="1484" spans="1:38" x14ac:dyDescent="0.25">
      <c r="A1484" t="str">
        <f>VLOOKUP(Q1484,'Data validation'!$K$2:$L$50,2,FALSE)</f>
        <v>BOOKING</v>
      </c>
      <c r="B1484">
        <f t="shared" si="584"/>
        <v>0</v>
      </c>
      <c r="C1484">
        <f t="shared" si="585"/>
        <v>5</v>
      </c>
      <c r="D1484">
        <f t="shared" si="586"/>
        <v>0</v>
      </c>
      <c r="E1484">
        <v>9414</v>
      </c>
      <c r="F1484" t="s">
        <v>8633</v>
      </c>
      <c r="G1484" t="s">
        <v>71</v>
      </c>
      <c r="H1484" t="str">
        <f t="shared" si="587"/>
        <v>30</v>
      </c>
      <c r="I1484" t="str">
        <f t="shared" si="588"/>
        <v>Jun</v>
      </c>
      <c r="J1484" t="s">
        <v>313</v>
      </c>
      <c r="K1484" t="str">
        <f t="shared" si="589"/>
        <v>05</v>
      </c>
      <c r="L1484" t="str">
        <f t="shared" si="590"/>
        <v>Jul</v>
      </c>
      <c r="M1484">
        <v>5</v>
      </c>
      <c r="N1484">
        <f t="shared" si="591"/>
        <v>-25</v>
      </c>
      <c r="O1484">
        <f t="shared" si="592"/>
        <v>1</v>
      </c>
      <c r="P1484">
        <f t="shared" si="593"/>
        <v>4</v>
      </c>
      <c r="Q1484" t="s">
        <v>587</v>
      </c>
      <c r="R1484" t="s">
        <v>63</v>
      </c>
      <c r="S1484">
        <v>2</v>
      </c>
      <c r="T1484">
        <v>2</v>
      </c>
      <c r="U1484" s="2">
        <v>2761.4884128440367</v>
      </c>
      <c r="V1484" s="2">
        <v>552.2976825688072</v>
      </c>
      <c r="W1484" t="s">
        <v>262</v>
      </c>
      <c r="X1484" t="s">
        <v>4294</v>
      </c>
      <c r="Y1484" t="s">
        <v>4286</v>
      </c>
      <c r="Z1484" t="str">
        <f t="shared" si="594"/>
        <v>Jan</v>
      </c>
      <c r="AA1484" s="6">
        <f t="shared" si="600"/>
        <v>0</v>
      </c>
      <c r="AB1484" s="6">
        <f t="shared" si="600"/>
        <v>1</v>
      </c>
      <c r="AC1484" s="6">
        <f t="shared" si="600"/>
        <v>4</v>
      </c>
      <c r="AD1484" s="6">
        <f t="shared" si="600"/>
        <v>0</v>
      </c>
      <c r="AE1484" s="6">
        <f t="shared" si="600"/>
        <v>0</v>
      </c>
      <c r="AF1484" s="6">
        <f t="shared" si="595"/>
        <v>5</v>
      </c>
      <c r="AG1484" s="6">
        <f t="shared" si="596"/>
        <v>0</v>
      </c>
      <c r="AH1484" s="14" t="str">
        <f>LEFT(X1484,2)&amp;"."&amp;VLOOKUP(MID(X1484,4,3),'Data validation'!$A$1:$B$12,2,FALSE)&amp;".2025"</f>
        <v>09.01.2025</v>
      </c>
      <c r="AI1484">
        <f t="shared" si="597"/>
        <v>2</v>
      </c>
      <c r="AJ1484" t="str">
        <f>H1484&amp;"."&amp;VLOOKUP(I1484,'Data validation'!$A$1:$B$12,2,FALSE)&amp;".2026"</f>
        <v>30.06.2026</v>
      </c>
      <c r="AK1484">
        <f t="shared" si="598"/>
        <v>27</v>
      </c>
      <c r="AL1484" t="e">
        <f>VLOOKUP(E1484,[2]Sheet1!$A:$B,2,FALSE)</f>
        <v>#N/A</v>
      </c>
    </row>
    <row r="1485" spans="1:38" x14ac:dyDescent="0.25">
      <c r="A1485" t="str">
        <f>VLOOKUP(Q1485,'Data validation'!$K$2:$L$50,2,FALSE)</f>
        <v>TO</v>
      </c>
      <c r="B1485">
        <f t="shared" si="584"/>
        <v>0</v>
      </c>
      <c r="C1485">
        <f t="shared" si="585"/>
        <v>6</v>
      </c>
      <c r="D1485">
        <f t="shared" si="586"/>
        <v>0</v>
      </c>
      <c r="E1485">
        <v>9134</v>
      </c>
      <c r="F1485" t="s">
        <v>8634</v>
      </c>
      <c r="G1485" t="s">
        <v>125</v>
      </c>
      <c r="H1485" t="str">
        <f t="shared" si="587"/>
        <v>21</v>
      </c>
      <c r="I1485" t="str">
        <f t="shared" si="588"/>
        <v>Jun</v>
      </c>
      <c r="J1485" t="s">
        <v>126</v>
      </c>
      <c r="K1485" t="str">
        <f t="shared" si="589"/>
        <v>27</v>
      </c>
      <c r="L1485" t="str">
        <f t="shared" si="590"/>
        <v>Jun</v>
      </c>
      <c r="M1485">
        <v>6</v>
      </c>
      <c r="N1485">
        <f t="shared" si="591"/>
        <v>6</v>
      </c>
      <c r="O1485">
        <f t="shared" si="592"/>
        <v>0</v>
      </c>
      <c r="P1485">
        <f t="shared" si="593"/>
        <v>0</v>
      </c>
      <c r="Q1485" t="s">
        <v>162</v>
      </c>
      <c r="R1485" t="s">
        <v>25</v>
      </c>
      <c r="S1485">
        <v>2</v>
      </c>
      <c r="T1485">
        <v>0</v>
      </c>
      <c r="U1485" s="2">
        <f>SUMIFS(Magelan!L:L,Magelan!D:D,'Резервации 2026'!E1485)</f>
        <v>1506.8496652000001</v>
      </c>
      <c r="V1485" s="2">
        <f>+U1485/M1485</f>
        <v>251.1416108666667</v>
      </c>
      <c r="W1485" t="s">
        <v>262</v>
      </c>
      <c r="X1485" t="s">
        <v>3613</v>
      </c>
      <c r="Y1485" t="s">
        <v>3614</v>
      </c>
      <c r="Z1485" t="str">
        <f t="shared" si="594"/>
        <v>Dec</v>
      </c>
      <c r="AA1485" s="6">
        <f t="shared" si="600"/>
        <v>0</v>
      </c>
      <c r="AB1485" s="6">
        <f t="shared" si="600"/>
        <v>6</v>
      </c>
      <c r="AC1485" s="6">
        <f t="shared" si="600"/>
        <v>0</v>
      </c>
      <c r="AD1485" s="6">
        <f t="shared" si="600"/>
        <v>0</v>
      </c>
      <c r="AE1485" s="6">
        <f t="shared" si="600"/>
        <v>0</v>
      </c>
      <c r="AF1485" s="6">
        <f t="shared" si="595"/>
        <v>6</v>
      </c>
      <c r="AG1485" s="6">
        <f t="shared" si="596"/>
        <v>0</v>
      </c>
      <c r="AH1485" s="14" t="str">
        <f>LEFT(X1485,2)&amp;"."&amp;VLOOKUP(MID(X1485,4,3),'Data validation'!$A$1:$B$12,2,FALSE)&amp;".2025"</f>
        <v>18.12.2025</v>
      </c>
      <c r="AI1485">
        <f t="shared" si="597"/>
        <v>51</v>
      </c>
      <c r="AJ1485" t="str">
        <f>H1485&amp;"."&amp;VLOOKUP(I1485,'Data validation'!$A$1:$B$12,2,FALSE)&amp;".2026"</f>
        <v>21.06.2026</v>
      </c>
      <c r="AK1485">
        <f t="shared" si="598"/>
        <v>26</v>
      </c>
      <c r="AL1485" t="e">
        <f>VLOOKUP(E1485,[2]Sheet1!$A:$B,2,FALSE)</f>
        <v>#N/A</v>
      </c>
    </row>
    <row r="1486" spans="1:38" x14ac:dyDescent="0.25">
      <c r="A1486" t="str">
        <f>VLOOKUP(Q1486,'Data validation'!$K$2:$L$50,2,FALSE)</f>
        <v>TO</v>
      </c>
      <c r="B1486">
        <f t="shared" si="584"/>
        <v>0</v>
      </c>
      <c r="C1486">
        <f t="shared" si="585"/>
        <v>6</v>
      </c>
      <c r="D1486">
        <f t="shared" si="586"/>
        <v>0</v>
      </c>
      <c r="E1486">
        <v>8828</v>
      </c>
      <c r="F1486" t="s">
        <v>8635</v>
      </c>
      <c r="G1486" t="s">
        <v>276</v>
      </c>
      <c r="H1486" t="str">
        <f t="shared" si="587"/>
        <v>28</v>
      </c>
      <c r="I1486" t="str">
        <f t="shared" si="588"/>
        <v>Jun</v>
      </c>
      <c r="J1486" t="s">
        <v>45</v>
      </c>
      <c r="K1486" t="str">
        <f t="shared" si="589"/>
        <v>04</v>
      </c>
      <c r="L1486" t="str">
        <f t="shared" si="590"/>
        <v>Jul</v>
      </c>
      <c r="M1486">
        <v>6</v>
      </c>
      <c r="N1486">
        <f t="shared" si="591"/>
        <v>-24</v>
      </c>
      <c r="O1486">
        <f t="shared" si="592"/>
        <v>3</v>
      </c>
      <c r="P1486">
        <f t="shared" si="593"/>
        <v>3</v>
      </c>
      <c r="Q1486" t="s">
        <v>56</v>
      </c>
      <c r="R1486" t="s">
        <v>17</v>
      </c>
      <c r="S1486">
        <v>2</v>
      </c>
      <c r="T1486">
        <v>1</v>
      </c>
      <c r="U1486" s="2">
        <f>SUMIFS(Novoton!L:L,Novoton!D:D,'Резервации 2026'!E1486)</f>
        <v>1567.5586284000001</v>
      </c>
      <c r="V1486" s="2">
        <f>+U1486/M1486</f>
        <v>261.25977140000003</v>
      </c>
      <c r="X1486" t="s">
        <v>2004</v>
      </c>
      <c r="Y1486" t="s">
        <v>1946</v>
      </c>
      <c r="Z1486" t="str">
        <f t="shared" si="594"/>
        <v>Nov</v>
      </c>
      <c r="AA1486" s="6">
        <f t="shared" si="600"/>
        <v>0</v>
      </c>
      <c r="AB1486" s="6">
        <f t="shared" si="600"/>
        <v>3</v>
      </c>
      <c r="AC1486" s="6">
        <f t="shared" si="600"/>
        <v>3</v>
      </c>
      <c r="AD1486" s="6">
        <f t="shared" si="600"/>
        <v>0</v>
      </c>
      <c r="AE1486" s="6">
        <f t="shared" si="600"/>
        <v>0</v>
      </c>
      <c r="AF1486" s="6">
        <f t="shared" si="595"/>
        <v>6</v>
      </c>
      <c r="AG1486" s="6">
        <f t="shared" si="596"/>
        <v>0</v>
      </c>
      <c r="AH1486" s="14" t="str">
        <f>LEFT(X1486,2)&amp;"."&amp;VLOOKUP(MID(X1486,4,3),'Data validation'!$A$1:$B$12,2,FALSE)&amp;".2025"</f>
        <v>26.11.2025</v>
      </c>
      <c r="AI1486">
        <f t="shared" si="597"/>
        <v>48</v>
      </c>
      <c r="AJ1486" t="str">
        <f>H1486&amp;"."&amp;VLOOKUP(I1486,'Data validation'!$A$1:$B$12,2,FALSE)&amp;".2026"</f>
        <v>28.06.2026</v>
      </c>
      <c r="AK1486">
        <f t="shared" si="598"/>
        <v>27</v>
      </c>
      <c r="AL1486" t="e">
        <f>VLOOKUP(E1486,[2]Sheet1!$A:$B,2,FALSE)</f>
        <v>#N/A</v>
      </c>
    </row>
    <row r="1487" spans="1:38" x14ac:dyDescent="0.25">
      <c r="A1487" t="str">
        <f>VLOOKUP(Q1487,'Data validation'!$K$2:$L$50,2,FALSE)</f>
        <v>TO</v>
      </c>
      <c r="B1487">
        <f t="shared" si="584"/>
        <v>0</v>
      </c>
      <c r="C1487">
        <f t="shared" si="585"/>
        <v>6</v>
      </c>
      <c r="D1487">
        <f t="shared" si="586"/>
        <v>0</v>
      </c>
      <c r="E1487">
        <v>8335</v>
      </c>
      <c r="F1487" t="s">
        <v>8636</v>
      </c>
      <c r="G1487" t="s">
        <v>126</v>
      </c>
      <c r="H1487" t="str">
        <f t="shared" si="587"/>
        <v>27</v>
      </c>
      <c r="I1487" t="str">
        <f t="shared" si="588"/>
        <v>Jun</v>
      </c>
      <c r="J1487" t="s">
        <v>181</v>
      </c>
      <c r="K1487" t="str">
        <f t="shared" si="589"/>
        <v>03</v>
      </c>
      <c r="L1487" t="str">
        <f t="shared" si="590"/>
        <v>Jul</v>
      </c>
      <c r="M1487">
        <v>6</v>
      </c>
      <c r="N1487">
        <f t="shared" si="591"/>
        <v>-24</v>
      </c>
      <c r="O1487">
        <f t="shared" si="592"/>
        <v>4</v>
      </c>
      <c r="P1487">
        <f t="shared" si="593"/>
        <v>2</v>
      </c>
      <c r="Q1487" t="s">
        <v>81</v>
      </c>
      <c r="R1487" t="s">
        <v>17</v>
      </c>
      <c r="S1487">
        <v>2</v>
      </c>
      <c r="T1487">
        <v>1</v>
      </c>
      <c r="U1487" s="2">
        <f>SUMIFS(SLR!L:L,SLR!D:D,'Резервации 2026'!E1487)</f>
        <v>1446.9230339999999</v>
      </c>
      <c r="V1487" s="2">
        <f t="shared" ref="V1487:V1488" si="601">+U1487/M1487</f>
        <v>241.15383899999998</v>
      </c>
      <c r="W1487" t="s">
        <v>262</v>
      </c>
      <c r="X1487" t="s">
        <v>812</v>
      </c>
      <c r="Y1487" t="s">
        <v>768</v>
      </c>
      <c r="Z1487" t="str">
        <f t="shared" si="594"/>
        <v>Nov</v>
      </c>
      <c r="AA1487" s="6">
        <f t="shared" si="600"/>
        <v>0</v>
      </c>
      <c r="AB1487" s="6">
        <f t="shared" si="600"/>
        <v>4</v>
      </c>
      <c r="AC1487" s="6">
        <f t="shared" si="600"/>
        <v>2</v>
      </c>
      <c r="AD1487" s="6">
        <f t="shared" si="600"/>
        <v>0</v>
      </c>
      <c r="AE1487" s="6">
        <f t="shared" si="600"/>
        <v>0</v>
      </c>
      <c r="AF1487" s="6">
        <f t="shared" si="595"/>
        <v>6</v>
      </c>
      <c r="AG1487" s="6">
        <f t="shared" si="596"/>
        <v>0</v>
      </c>
      <c r="AH1487" s="14" t="str">
        <f>LEFT(X1487,2)&amp;"."&amp;VLOOKUP(MID(X1487,4,3),'Data validation'!$A$1:$B$12,2,FALSE)&amp;".2025"</f>
        <v>11.11.2025</v>
      </c>
      <c r="AI1487">
        <f t="shared" si="597"/>
        <v>46</v>
      </c>
      <c r="AJ1487" t="str">
        <f>H1487&amp;"."&amp;VLOOKUP(I1487,'Data validation'!$A$1:$B$12,2,FALSE)&amp;".2026"</f>
        <v>27.06.2026</v>
      </c>
      <c r="AK1487">
        <f t="shared" si="598"/>
        <v>26</v>
      </c>
      <c r="AL1487" t="e">
        <f>VLOOKUP(E1487,[2]Sheet1!$A:$B,2,FALSE)</f>
        <v>#N/A</v>
      </c>
    </row>
    <row r="1488" spans="1:38" x14ac:dyDescent="0.25">
      <c r="A1488" t="str">
        <f>VLOOKUP(Q1488,'Data validation'!$K$2:$L$50,2,FALSE)</f>
        <v>TO</v>
      </c>
      <c r="B1488">
        <f t="shared" si="584"/>
        <v>0</v>
      </c>
      <c r="C1488">
        <f t="shared" si="585"/>
        <v>5</v>
      </c>
      <c r="D1488">
        <f t="shared" si="586"/>
        <v>0</v>
      </c>
      <c r="E1488">
        <v>8474</v>
      </c>
      <c r="F1488" t="s">
        <v>8637</v>
      </c>
      <c r="G1488" t="s">
        <v>283</v>
      </c>
      <c r="H1488" t="str">
        <f t="shared" si="587"/>
        <v>20</v>
      </c>
      <c r="I1488" t="str">
        <f t="shared" si="588"/>
        <v>Jun</v>
      </c>
      <c r="J1488" t="s">
        <v>303</v>
      </c>
      <c r="K1488" t="str">
        <f t="shared" si="589"/>
        <v>25</v>
      </c>
      <c r="L1488" t="str">
        <f t="shared" si="590"/>
        <v>Jun</v>
      </c>
      <c r="M1488">
        <v>5</v>
      </c>
      <c r="N1488">
        <f t="shared" si="591"/>
        <v>5</v>
      </c>
      <c r="O1488">
        <f t="shared" si="592"/>
        <v>0</v>
      </c>
      <c r="P1488">
        <f t="shared" si="593"/>
        <v>0</v>
      </c>
      <c r="Q1488" t="s">
        <v>81</v>
      </c>
      <c r="R1488" t="s">
        <v>20</v>
      </c>
      <c r="S1488">
        <v>1</v>
      </c>
      <c r="T1488">
        <v>1</v>
      </c>
      <c r="U1488" s="2">
        <f>SUMIFS(SLR!L:L,SLR!D:D,'Резервации 2026'!E1488)</f>
        <v>761.11124449999988</v>
      </c>
      <c r="V1488" s="2">
        <f t="shared" si="601"/>
        <v>152.22224889999998</v>
      </c>
      <c r="W1488" t="s">
        <v>262</v>
      </c>
      <c r="X1488" t="s">
        <v>1149</v>
      </c>
      <c r="Y1488" t="s">
        <v>1138</v>
      </c>
      <c r="Z1488" t="str">
        <f t="shared" si="594"/>
        <v>Nov</v>
      </c>
      <c r="AA1488" s="6">
        <f t="shared" si="600"/>
        <v>0</v>
      </c>
      <c r="AB1488" s="6">
        <f t="shared" si="600"/>
        <v>5</v>
      </c>
      <c r="AC1488" s="6">
        <f t="shared" si="600"/>
        <v>0</v>
      </c>
      <c r="AD1488" s="6">
        <f t="shared" si="600"/>
        <v>0</v>
      </c>
      <c r="AE1488" s="6">
        <f t="shared" si="600"/>
        <v>0</v>
      </c>
      <c r="AF1488" s="6">
        <f t="shared" si="595"/>
        <v>5</v>
      </c>
      <c r="AG1488" s="6">
        <f t="shared" si="596"/>
        <v>0</v>
      </c>
      <c r="AH1488" s="14" t="str">
        <f>LEFT(X1488,2)&amp;"."&amp;VLOOKUP(MID(X1488,4,3),'Data validation'!$A$1:$B$12,2,FALSE)&amp;".2025"</f>
        <v>14.11.2025</v>
      </c>
      <c r="AI1488">
        <f t="shared" si="597"/>
        <v>46</v>
      </c>
      <c r="AJ1488" t="str">
        <f>H1488&amp;"."&amp;VLOOKUP(I1488,'Data validation'!$A$1:$B$12,2,FALSE)&amp;".2026"</f>
        <v>20.06.2026</v>
      </c>
      <c r="AK1488">
        <f t="shared" si="598"/>
        <v>25</v>
      </c>
      <c r="AL1488" t="e">
        <f>VLOOKUP(E1488,[2]Sheet1!$A:$B,2,FALSE)</f>
        <v>#N/A</v>
      </c>
    </row>
    <row r="1489" spans="1:38" x14ac:dyDescent="0.25">
      <c r="A1489" t="str">
        <f>VLOOKUP(Q1489,'Data validation'!$K$2:$L$50,2,FALSE)</f>
        <v>TO</v>
      </c>
      <c r="B1489">
        <f t="shared" si="584"/>
        <v>0</v>
      </c>
      <c r="C1489">
        <f t="shared" si="585"/>
        <v>6</v>
      </c>
      <c r="D1489">
        <f t="shared" si="586"/>
        <v>0</v>
      </c>
      <c r="E1489">
        <v>9174</v>
      </c>
      <c r="F1489" t="s">
        <v>8638</v>
      </c>
      <c r="G1489" t="s">
        <v>44</v>
      </c>
      <c r="H1489" t="str">
        <f t="shared" si="587"/>
        <v>29</v>
      </c>
      <c r="I1489" t="str">
        <f t="shared" si="588"/>
        <v>Jun</v>
      </c>
      <c r="J1489" t="s">
        <v>313</v>
      </c>
      <c r="K1489" t="str">
        <f t="shared" si="589"/>
        <v>05</v>
      </c>
      <c r="L1489" t="str">
        <f t="shared" si="590"/>
        <v>Jul</v>
      </c>
      <c r="M1489">
        <v>6</v>
      </c>
      <c r="N1489">
        <f t="shared" si="591"/>
        <v>-24</v>
      </c>
      <c r="O1489">
        <f t="shared" si="592"/>
        <v>2</v>
      </c>
      <c r="P1489">
        <f t="shared" si="593"/>
        <v>4</v>
      </c>
      <c r="Q1489" t="s">
        <v>162</v>
      </c>
      <c r="R1489" t="s">
        <v>17</v>
      </c>
      <c r="S1489">
        <v>2</v>
      </c>
      <c r="T1489">
        <v>2</v>
      </c>
      <c r="U1489" s="2">
        <f>SUMIFS(Magelan!L:L,Magelan!D:D,'Резервации 2026'!E1489)</f>
        <v>1959.3896106</v>
      </c>
      <c r="V1489" s="2">
        <f>+U1489/M1489</f>
        <v>326.56493510000001</v>
      </c>
      <c r="W1489" t="s">
        <v>262</v>
      </c>
      <c r="X1489" t="s">
        <v>3664</v>
      </c>
      <c r="Y1489" t="s">
        <v>3660</v>
      </c>
      <c r="Z1489" t="str">
        <f t="shared" si="594"/>
        <v>Dec</v>
      </c>
      <c r="AA1489" s="6">
        <f t="shared" si="600"/>
        <v>0</v>
      </c>
      <c r="AB1489" s="6">
        <f t="shared" si="600"/>
        <v>2</v>
      </c>
      <c r="AC1489" s="6">
        <f t="shared" si="600"/>
        <v>4</v>
      </c>
      <c r="AD1489" s="6">
        <f t="shared" si="600"/>
        <v>0</v>
      </c>
      <c r="AE1489" s="6">
        <f t="shared" si="600"/>
        <v>0</v>
      </c>
      <c r="AF1489" s="6">
        <f t="shared" si="595"/>
        <v>6</v>
      </c>
      <c r="AG1489" s="6">
        <f t="shared" si="596"/>
        <v>0</v>
      </c>
      <c r="AH1489" s="14" t="str">
        <f>LEFT(X1489,2)&amp;"."&amp;VLOOKUP(MID(X1489,4,3),'Data validation'!$A$1:$B$12,2,FALSE)&amp;".2025"</f>
        <v>23.12.2025</v>
      </c>
      <c r="AI1489">
        <f t="shared" si="597"/>
        <v>52</v>
      </c>
      <c r="AJ1489" t="str">
        <f>H1489&amp;"."&amp;VLOOKUP(I1489,'Data validation'!$A$1:$B$12,2,FALSE)&amp;".2026"</f>
        <v>29.06.2026</v>
      </c>
      <c r="AK1489">
        <f t="shared" si="598"/>
        <v>27</v>
      </c>
      <c r="AL1489" t="e">
        <f>VLOOKUP(E1489,[2]Sheet1!$A:$B,2,FALSE)</f>
        <v>#N/A</v>
      </c>
    </row>
    <row r="1490" spans="1:38" x14ac:dyDescent="0.25">
      <c r="A1490" t="str">
        <f>VLOOKUP(Q1490,'Data validation'!$K$2:$L$50,2,FALSE)</f>
        <v>TO</v>
      </c>
      <c r="B1490">
        <f t="shared" si="584"/>
        <v>0</v>
      </c>
      <c r="C1490">
        <f t="shared" si="585"/>
        <v>6</v>
      </c>
      <c r="D1490">
        <f t="shared" si="586"/>
        <v>0</v>
      </c>
      <c r="E1490">
        <v>8677</v>
      </c>
      <c r="F1490" t="s">
        <v>8639</v>
      </c>
      <c r="G1490" t="s">
        <v>44</v>
      </c>
      <c r="H1490" t="str">
        <f t="shared" si="587"/>
        <v>29</v>
      </c>
      <c r="I1490" t="str">
        <f t="shared" si="588"/>
        <v>Jun</v>
      </c>
      <c r="J1490" t="s">
        <v>313</v>
      </c>
      <c r="K1490" t="str">
        <f t="shared" si="589"/>
        <v>05</v>
      </c>
      <c r="L1490" t="str">
        <f t="shared" si="590"/>
        <v>Jul</v>
      </c>
      <c r="M1490">
        <v>6</v>
      </c>
      <c r="N1490">
        <f t="shared" si="591"/>
        <v>-24</v>
      </c>
      <c r="O1490">
        <f t="shared" si="592"/>
        <v>2</v>
      </c>
      <c r="P1490">
        <f t="shared" si="593"/>
        <v>4</v>
      </c>
      <c r="Q1490" t="s">
        <v>81</v>
      </c>
      <c r="R1490" t="s">
        <v>20</v>
      </c>
      <c r="S1490">
        <v>2</v>
      </c>
      <c r="T1490">
        <v>1</v>
      </c>
      <c r="U1490" s="2">
        <f>SUMIFS(SLR!L:L,SLR!D:D,'Резервации 2026'!E1490)</f>
        <v>1485.7658177999999</v>
      </c>
      <c r="V1490" s="2">
        <f>+U1490/M1490</f>
        <v>247.62763629999998</v>
      </c>
      <c r="W1490" t="s">
        <v>262</v>
      </c>
      <c r="X1490" t="s">
        <v>1657</v>
      </c>
      <c r="Y1490" t="s">
        <v>1594</v>
      </c>
      <c r="Z1490" t="str">
        <f t="shared" si="594"/>
        <v>Nov</v>
      </c>
      <c r="AA1490" s="6">
        <f t="shared" si="600"/>
        <v>0</v>
      </c>
      <c r="AB1490" s="6">
        <f t="shared" si="600"/>
        <v>2</v>
      </c>
      <c r="AC1490" s="6">
        <f t="shared" si="600"/>
        <v>4</v>
      </c>
      <c r="AD1490" s="6">
        <f t="shared" si="600"/>
        <v>0</v>
      </c>
      <c r="AE1490" s="6">
        <f t="shared" si="600"/>
        <v>0</v>
      </c>
      <c r="AF1490" s="6">
        <f t="shared" si="595"/>
        <v>6</v>
      </c>
      <c r="AG1490" s="6">
        <f t="shared" si="596"/>
        <v>0</v>
      </c>
      <c r="AH1490" s="14" t="str">
        <f>LEFT(X1490,2)&amp;"."&amp;VLOOKUP(MID(X1490,4,3),'Data validation'!$A$1:$B$12,2,FALSE)&amp;".2025"</f>
        <v>21.11.2025</v>
      </c>
      <c r="AI1490">
        <f t="shared" si="597"/>
        <v>47</v>
      </c>
      <c r="AJ1490" t="str">
        <f>H1490&amp;"."&amp;VLOOKUP(I1490,'Data validation'!$A$1:$B$12,2,FALSE)&amp;".2026"</f>
        <v>29.06.2026</v>
      </c>
      <c r="AK1490">
        <f t="shared" si="598"/>
        <v>27</v>
      </c>
      <c r="AL1490" t="e">
        <f>VLOOKUP(E1490,[2]Sheet1!$A:$B,2,FALSE)</f>
        <v>#N/A</v>
      </c>
    </row>
    <row r="1491" spans="1:38" x14ac:dyDescent="0.25">
      <c r="A1491" t="str">
        <f>VLOOKUP(Q1491,'Data validation'!$K$2:$L$50,2,FALSE)</f>
        <v>TO</v>
      </c>
      <c r="B1491">
        <f t="shared" si="584"/>
        <v>0</v>
      </c>
      <c r="C1491">
        <f t="shared" si="585"/>
        <v>5</v>
      </c>
      <c r="D1491">
        <f t="shared" si="586"/>
        <v>0</v>
      </c>
      <c r="E1491">
        <v>8871</v>
      </c>
      <c r="F1491" t="s">
        <v>8640</v>
      </c>
      <c r="G1491" t="s">
        <v>950</v>
      </c>
      <c r="H1491" t="str">
        <f t="shared" si="587"/>
        <v>26</v>
      </c>
      <c r="I1491" t="str">
        <f t="shared" si="588"/>
        <v>Jun</v>
      </c>
      <c r="J1491" t="s">
        <v>172</v>
      </c>
      <c r="K1491" t="str">
        <f t="shared" si="589"/>
        <v>01</v>
      </c>
      <c r="L1491" t="str">
        <f t="shared" si="590"/>
        <v>Jul</v>
      </c>
      <c r="M1491">
        <v>5</v>
      </c>
      <c r="N1491">
        <f t="shared" si="591"/>
        <v>-25</v>
      </c>
      <c r="O1491">
        <f t="shared" si="592"/>
        <v>5</v>
      </c>
      <c r="P1491">
        <f t="shared" si="593"/>
        <v>0</v>
      </c>
      <c r="Q1491" t="s">
        <v>226</v>
      </c>
      <c r="R1491" t="s">
        <v>20</v>
      </c>
      <c r="S1491">
        <v>3</v>
      </c>
      <c r="T1491">
        <v>0</v>
      </c>
      <c r="U1491" s="2">
        <f>SUMIFS(Sunny!L:L,Sunny!D:D,'Резервации 2026'!E1491)</f>
        <v>1810.707414</v>
      </c>
      <c r="V1491" s="2">
        <f>+U1491/M1491</f>
        <v>362.14148280000001</v>
      </c>
      <c r="W1491" t="s">
        <v>227</v>
      </c>
      <c r="X1491" t="s">
        <v>2101</v>
      </c>
      <c r="Y1491" t="s">
        <v>2084</v>
      </c>
      <c r="Z1491" t="str">
        <f t="shared" si="594"/>
        <v>Nov</v>
      </c>
      <c r="AA1491" s="6">
        <f t="shared" si="600"/>
        <v>0</v>
      </c>
      <c r="AB1491" s="6">
        <f t="shared" si="600"/>
        <v>5</v>
      </c>
      <c r="AC1491" s="6">
        <f t="shared" si="600"/>
        <v>0</v>
      </c>
      <c r="AD1491" s="6">
        <f t="shared" si="600"/>
        <v>0</v>
      </c>
      <c r="AE1491" s="6">
        <f t="shared" si="600"/>
        <v>0</v>
      </c>
      <c r="AF1491" s="6">
        <f t="shared" si="595"/>
        <v>5</v>
      </c>
      <c r="AG1491" s="6">
        <f t="shared" si="596"/>
        <v>0</v>
      </c>
      <c r="AH1491" s="14" t="str">
        <f>LEFT(X1491,2)&amp;"."&amp;VLOOKUP(MID(X1491,4,3),'Data validation'!$A$1:$B$12,2,FALSE)&amp;".2025"</f>
        <v>27.11.2025</v>
      </c>
      <c r="AI1491">
        <f t="shared" si="597"/>
        <v>48</v>
      </c>
      <c r="AJ1491" t="str">
        <f>H1491&amp;"."&amp;VLOOKUP(I1491,'Data validation'!$A$1:$B$12,2,FALSE)&amp;".2026"</f>
        <v>26.06.2026</v>
      </c>
      <c r="AK1491">
        <f t="shared" si="598"/>
        <v>26</v>
      </c>
      <c r="AL1491" t="e">
        <f>VLOOKUP(E1491,[2]Sheet1!$A:$B,2,FALSE)</f>
        <v>#N/A</v>
      </c>
    </row>
    <row r="1492" spans="1:38" x14ac:dyDescent="0.25">
      <c r="A1492" t="str">
        <f>VLOOKUP(Q1492,'Data validation'!$K$2:$L$50,2,FALSE)</f>
        <v>TO</v>
      </c>
      <c r="B1492">
        <f t="shared" si="584"/>
        <v>0</v>
      </c>
      <c r="C1492">
        <f t="shared" si="585"/>
        <v>5</v>
      </c>
      <c r="D1492">
        <f t="shared" si="586"/>
        <v>0</v>
      </c>
      <c r="E1492">
        <v>8473</v>
      </c>
      <c r="F1492" t="s">
        <v>8641</v>
      </c>
      <c r="G1492" t="s">
        <v>283</v>
      </c>
      <c r="H1492" t="str">
        <f t="shared" si="587"/>
        <v>20</v>
      </c>
      <c r="I1492" t="str">
        <f t="shared" si="588"/>
        <v>Jun</v>
      </c>
      <c r="J1492" t="s">
        <v>303</v>
      </c>
      <c r="K1492" t="str">
        <f t="shared" si="589"/>
        <v>25</v>
      </c>
      <c r="L1492" t="str">
        <f t="shared" si="590"/>
        <v>Jun</v>
      </c>
      <c r="M1492">
        <v>5</v>
      </c>
      <c r="N1492">
        <f t="shared" si="591"/>
        <v>5</v>
      </c>
      <c r="O1492">
        <f t="shared" si="592"/>
        <v>0</v>
      </c>
      <c r="P1492">
        <f t="shared" si="593"/>
        <v>0</v>
      </c>
      <c r="Q1492" t="s">
        <v>81</v>
      </c>
      <c r="R1492" t="s">
        <v>63</v>
      </c>
      <c r="S1492">
        <v>2</v>
      </c>
      <c r="T1492">
        <v>1</v>
      </c>
      <c r="U1492" s="2">
        <f>SUMIFS(SLR!L:L,SLR!D:D,'Резервации 2026'!E1492)</f>
        <v>1087.3436885000001</v>
      </c>
      <c r="V1492" s="2">
        <f>+U1492/M1492</f>
        <v>217.46873770000002</v>
      </c>
      <c r="W1492" t="s">
        <v>262</v>
      </c>
      <c r="X1492" t="s">
        <v>1149</v>
      </c>
      <c r="Y1492" t="s">
        <v>1138</v>
      </c>
      <c r="Z1492" t="str">
        <f t="shared" si="594"/>
        <v>Nov</v>
      </c>
      <c r="AA1492" s="6">
        <f t="shared" si="600"/>
        <v>0</v>
      </c>
      <c r="AB1492" s="6">
        <f t="shared" si="600"/>
        <v>5</v>
      </c>
      <c r="AC1492" s="6">
        <f t="shared" si="600"/>
        <v>0</v>
      </c>
      <c r="AD1492" s="6">
        <f t="shared" si="600"/>
        <v>0</v>
      </c>
      <c r="AE1492" s="6">
        <f t="shared" si="600"/>
        <v>0</v>
      </c>
      <c r="AF1492" s="6">
        <f t="shared" si="595"/>
        <v>5</v>
      </c>
      <c r="AG1492" s="6">
        <f t="shared" si="596"/>
        <v>0</v>
      </c>
      <c r="AH1492" s="14" t="str">
        <f>LEFT(X1492,2)&amp;"."&amp;VLOOKUP(MID(X1492,4,3),'Data validation'!$A$1:$B$12,2,FALSE)&amp;".2025"</f>
        <v>14.11.2025</v>
      </c>
      <c r="AI1492">
        <f t="shared" si="597"/>
        <v>46</v>
      </c>
      <c r="AJ1492" t="str">
        <f>H1492&amp;"."&amp;VLOOKUP(I1492,'Data validation'!$A$1:$B$12,2,FALSE)&amp;".2026"</f>
        <v>20.06.2026</v>
      </c>
      <c r="AK1492">
        <f t="shared" si="598"/>
        <v>25</v>
      </c>
      <c r="AL1492" t="e">
        <f>VLOOKUP(E1492,[2]Sheet1!$A:$B,2,FALSE)</f>
        <v>#N/A</v>
      </c>
    </row>
    <row r="1493" spans="1:38" x14ac:dyDescent="0.25">
      <c r="A1493" t="str">
        <f>VLOOKUP(Q1493,'Data validation'!$K$2:$L$50,2,FALSE)</f>
        <v>BOOKING</v>
      </c>
      <c r="B1493">
        <f t="shared" si="584"/>
        <v>0</v>
      </c>
      <c r="C1493">
        <f t="shared" si="585"/>
        <v>4</v>
      </c>
      <c r="D1493">
        <f t="shared" si="586"/>
        <v>0</v>
      </c>
      <c r="E1493">
        <v>9424</v>
      </c>
      <c r="F1493" t="s">
        <v>8642</v>
      </c>
      <c r="G1493" t="s">
        <v>283</v>
      </c>
      <c r="H1493" t="str">
        <f t="shared" si="587"/>
        <v>20</v>
      </c>
      <c r="I1493" t="str">
        <f t="shared" si="588"/>
        <v>Jun</v>
      </c>
      <c r="J1493" t="s">
        <v>152</v>
      </c>
      <c r="K1493" t="str">
        <f t="shared" si="589"/>
        <v>24</v>
      </c>
      <c r="L1493" t="str">
        <f t="shared" si="590"/>
        <v>Jun</v>
      </c>
      <c r="M1493">
        <v>4</v>
      </c>
      <c r="N1493">
        <f t="shared" si="591"/>
        <v>4</v>
      </c>
      <c r="O1493">
        <f t="shared" si="592"/>
        <v>0</v>
      </c>
      <c r="P1493">
        <f t="shared" si="593"/>
        <v>0</v>
      </c>
      <c r="Q1493" t="s">
        <v>587</v>
      </c>
      <c r="R1493" t="s">
        <v>25</v>
      </c>
      <c r="S1493">
        <v>1</v>
      </c>
      <c r="T1493">
        <v>2</v>
      </c>
      <c r="U1493" s="2">
        <v>1453.4149541284403</v>
      </c>
      <c r="V1493" s="2">
        <v>363.35373853211007</v>
      </c>
      <c r="W1493" t="s">
        <v>227</v>
      </c>
      <c r="X1493" t="s">
        <v>4302</v>
      </c>
      <c r="Y1493" t="s">
        <v>4303</v>
      </c>
      <c r="Z1493" t="str">
        <f t="shared" si="594"/>
        <v>Jan</v>
      </c>
      <c r="AA1493" s="6">
        <f t="shared" si="600"/>
        <v>0</v>
      </c>
      <c r="AB1493" s="6">
        <f t="shared" si="600"/>
        <v>4</v>
      </c>
      <c r="AC1493" s="6">
        <f t="shared" si="600"/>
        <v>0</v>
      </c>
      <c r="AD1493" s="6">
        <f t="shared" si="600"/>
        <v>0</v>
      </c>
      <c r="AE1493" s="6">
        <f t="shared" si="600"/>
        <v>0</v>
      </c>
      <c r="AF1493" s="6">
        <f t="shared" si="595"/>
        <v>4</v>
      </c>
      <c r="AG1493" s="6">
        <f t="shared" si="596"/>
        <v>0</v>
      </c>
      <c r="AH1493" s="14" t="str">
        <f>LEFT(X1493,2)&amp;"."&amp;VLOOKUP(MID(X1493,4,3),'Data validation'!$A$1:$B$12,2,FALSE)&amp;".2025"</f>
        <v>11.01.2025</v>
      </c>
      <c r="AI1493">
        <f t="shared" si="597"/>
        <v>2</v>
      </c>
      <c r="AJ1493" t="str">
        <f>H1493&amp;"."&amp;VLOOKUP(I1493,'Data validation'!$A$1:$B$12,2,FALSE)&amp;".2026"</f>
        <v>20.06.2026</v>
      </c>
      <c r="AK1493">
        <f t="shared" si="598"/>
        <v>25</v>
      </c>
      <c r="AL1493" t="str">
        <f>VLOOKUP(E1493,[2]Sheet1!$A:$B,2,FALSE)</f>
        <v>Анулирана</v>
      </c>
    </row>
    <row r="1494" spans="1:38" x14ac:dyDescent="0.25">
      <c r="A1494" t="str">
        <f>VLOOKUP(Q1494,'Data validation'!$K$2:$L$50,2,FALSE)</f>
        <v>TO</v>
      </c>
      <c r="B1494">
        <f t="shared" si="584"/>
        <v>0</v>
      </c>
      <c r="C1494">
        <f t="shared" si="585"/>
        <v>5</v>
      </c>
      <c r="D1494">
        <f t="shared" si="586"/>
        <v>0</v>
      </c>
      <c r="E1494">
        <v>8903</v>
      </c>
      <c r="F1494" t="s">
        <v>8643</v>
      </c>
      <c r="G1494" t="s">
        <v>125</v>
      </c>
      <c r="H1494" t="str">
        <f t="shared" si="587"/>
        <v>21</v>
      </c>
      <c r="I1494" t="str">
        <f t="shared" si="588"/>
        <v>Jun</v>
      </c>
      <c r="J1494" t="s">
        <v>950</v>
      </c>
      <c r="K1494" t="str">
        <f t="shared" si="589"/>
        <v>26</v>
      </c>
      <c r="L1494" t="str">
        <f t="shared" si="590"/>
        <v>Jun</v>
      </c>
      <c r="M1494">
        <v>5</v>
      </c>
      <c r="N1494">
        <f t="shared" si="591"/>
        <v>5</v>
      </c>
      <c r="O1494">
        <f t="shared" si="592"/>
        <v>0</v>
      </c>
      <c r="P1494">
        <f t="shared" si="593"/>
        <v>0</v>
      </c>
      <c r="Q1494" t="s">
        <v>158</v>
      </c>
      <c r="R1494" t="s">
        <v>20</v>
      </c>
      <c r="S1494">
        <v>2</v>
      </c>
      <c r="T1494">
        <v>1</v>
      </c>
      <c r="U1494" s="2">
        <f>SUMIFS(DTS!L:L,DTS!D:D,'Резервации 2026'!E1494)</f>
        <v>1210.65877</v>
      </c>
      <c r="V1494" s="2">
        <f>+U1494/M1494</f>
        <v>242.131754</v>
      </c>
      <c r="X1494" t="s">
        <v>2939</v>
      </c>
      <c r="Y1494" t="s">
        <v>3212</v>
      </c>
      <c r="Z1494" t="str">
        <f t="shared" si="594"/>
        <v>Nov</v>
      </c>
      <c r="AA1494" s="6">
        <f t="shared" si="600"/>
        <v>0</v>
      </c>
      <c r="AB1494" s="6">
        <f t="shared" si="600"/>
        <v>5</v>
      </c>
      <c r="AC1494" s="6">
        <f t="shared" si="600"/>
        <v>0</v>
      </c>
      <c r="AD1494" s="6">
        <f t="shared" si="600"/>
        <v>0</v>
      </c>
      <c r="AE1494" s="6">
        <f t="shared" si="600"/>
        <v>0</v>
      </c>
      <c r="AF1494" s="6">
        <f t="shared" si="595"/>
        <v>5</v>
      </c>
      <c r="AG1494" s="6">
        <f t="shared" si="596"/>
        <v>0</v>
      </c>
      <c r="AH1494" s="14" t="str">
        <f>LEFT(X1494,2)&amp;"."&amp;VLOOKUP(MID(X1494,4,3),'Data validation'!$A$1:$B$12,2,FALSE)&amp;".2025"</f>
        <v>28.11.2025</v>
      </c>
      <c r="AI1494">
        <f t="shared" si="597"/>
        <v>48</v>
      </c>
      <c r="AJ1494" t="str">
        <f>H1494&amp;"."&amp;VLOOKUP(I1494,'Data validation'!$A$1:$B$12,2,FALSE)&amp;".2026"</f>
        <v>21.06.2026</v>
      </c>
      <c r="AK1494">
        <f t="shared" si="598"/>
        <v>26</v>
      </c>
      <c r="AL1494" t="e">
        <f>VLOOKUP(E1494,[2]Sheet1!$A:$B,2,FALSE)</f>
        <v>#N/A</v>
      </c>
    </row>
    <row r="1495" spans="1:38" x14ac:dyDescent="0.25">
      <c r="A1495" t="str">
        <f>VLOOKUP(Q1495,'Data validation'!$K$2:$L$50,2,FALSE)</f>
        <v>TO</v>
      </c>
      <c r="B1495">
        <f t="shared" si="584"/>
        <v>0</v>
      </c>
      <c r="C1495">
        <f t="shared" si="585"/>
        <v>8</v>
      </c>
      <c r="D1495">
        <f t="shared" si="586"/>
        <v>0</v>
      </c>
      <c r="E1495">
        <v>8358</v>
      </c>
      <c r="F1495" t="s">
        <v>8644</v>
      </c>
      <c r="G1495" t="s">
        <v>125</v>
      </c>
      <c r="H1495" t="str">
        <f t="shared" si="587"/>
        <v>21</v>
      </c>
      <c r="I1495" t="str">
        <f t="shared" si="588"/>
        <v>Jun</v>
      </c>
      <c r="J1495" t="s">
        <v>44</v>
      </c>
      <c r="K1495" t="str">
        <f t="shared" si="589"/>
        <v>29</v>
      </c>
      <c r="L1495" t="str">
        <f t="shared" si="590"/>
        <v>Jun</v>
      </c>
      <c r="M1495">
        <v>8</v>
      </c>
      <c r="N1495">
        <f t="shared" si="591"/>
        <v>8</v>
      </c>
      <c r="O1495">
        <f t="shared" si="592"/>
        <v>0</v>
      </c>
      <c r="P1495">
        <f t="shared" si="593"/>
        <v>0</v>
      </c>
      <c r="Q1495" t="s">
        <v>81</v>
      </c>
      <c r="R1495" t="s">
        <v>20</v>
      </c>
      <c r="S1495">
        <v>1</v>
      </c>
      <c r="T1495">
        <v>1</v>
      </c>
      <c r="U1495" s="2">
        <f>SUMIFS(SLR!L:L,SLR!D:D,'Резервации 2026'!E1495)</f>
        <v>1302.1916139999998</v>
      </c>
      <c r="V1495" s="2">
        <f>+U1495/M1495</f>
        <v>162.77395174999998</v>
      </c>
      <c r="W1495" t="s">
        <v>262</v>
      </c>
      <c r="X1495" t="s">
        <v>875</v>
      </c>
      <c r="Y1495" t="s">
        <v>768</v>
      </c>
      <c r="Z1495" t="str">
        <f t="shared" si="594"/>
        <v>Nov</v>
      </c>
      <c r="AA1495" s="6">
        <f t="shared" si="600"/>
        <v>0</v>
      </c>
      <c r="AB1495" s="6">
        <f t="shared" si="600"/>
        <v>8</v>
      </c>
      <c r="AC1495" s="6">
        <f t="shared" si="600"/>
        <v>0</v>
      </c>
      <c r="AD1495" s="6">
        <f t="shared" si="600"/>
        <v>0</v>
      </c>
      <c r="AE1495" s="6">
        <f t="shared" si="600"/>
        <v>0</v>
      </c>
      <c r="AF1495" s="6">
        <f t="shared" si="595"/>
        <v>8</v>
      </c>
      <c r="AG1495" s="6">
        <f t="shared" si="596"/>
        <v>0</v>
      </c>
      <c r="AH1495" s="14" t="str">
        <f>LEFT(X1495,2)&amp;"."&amp;VLOOKUP(MID(X1495,4,3),'Data validation'!$A$1:$B$12,2,FALSE)&amp;".2025"</f>
        <v>11.11.2025</v>
      </c>
      <c r="AI1495">
        <f t="shared" si="597"/>
        <v>46</v>
      </c>
      <c r="AJ1495" t="str">
        <f>H1495&amp;"."&amp;VLOOKUP(I1495,'Data validation'!$A$1:$B$12,2,FALSE)&amp;".2026"</f>
        <v>21.06.2026</v>
      </c>
      <c r="AK1495">
        <f t="shared" si="598"/>
        <v>26</v>
      </c>
      <c r="AL1495" t="e">
        <f>VLOOKUP(E1495,[2]Sheet1!$A:$B,2,FALSE)</f>
        <v>#N/A</v>
      </c>
    </row>
    <row r="1496" spans="1:38" x14ac:dyDescent="0.25">
      <c r="A1496" t="str">
        <f>VLOOKUP(Q1496,'Data validation'!$K$2:$L$50,2,FALSE)</f>
        <v>BOOKING</v>
      </c>
      <c r="B1496">
        <f t="shared" si="584"/>
        <v>2</v>
      </c>
      <c r="C1496">
        <f t="shared" si="585"/>
        <v>0</v>
      </c>
      <c r="D1496">
        <f t="shared" si="586"/>
        <v>0</v>
      </c>
      <c r="E1496">
        <v>9430</v>
      </c>
      <c r="F1496" t="s">
        <v>8645</v>
      </c>
      <c r="G1496" t="s">
        <v>365</v>
      </c>
      <c r="H1496" t="str">
        <f t="shared" si="587"/>
        <v>03</v>
      </c>
      <c r="I1496" t="str">
        <f t="shared" si="588"/>
        <v>Jun</v>
      </c>
      <c r="J1496" t="s">
        <v>2076</v>
      </c>
      <c r="K1496" t="str">
        <f t="shared" si="589"/>
        <v>05</v>
      </c>
      <c r="L1496" t="str">
        <f t="shared" si="590"/>
        <v>Jun</v>
      </c>
      <c r="M1496">
        <v>2</v>
      </c>
      <c r="N1496">
        <f t="shared" si="591"/>
        <v>2</v>
      </c>
      <c r="O1496">
        <f t="shared" si="592"/>
        <v>0</v>
      </c>
      <c r="P1496">
        <f t="shared" si="593"/>
        <v>0</v>
      </c>
      <c r="Q1496" t="s">
        <v>587</v>
      </c>
      <c r="R1496" t="s">
        <v>63</v>
      </c>
      <c r="S1496">
        <v>2</v>
      </c>
      <c r="T1496">
        <v>2</v>
      </c>
      <c r="U1496" s="2">
        <v>643.12714550458713</v>
      </c>
      <c r="V1496" s="2">
        <v>321.56357275229357</v>
      </c>
      <c r="W1496" t="s">
        <v>262</v>
      </c>
      <c r="X1496" t="s">
        <v>4314</v>
      </c>
      <c r="Y1496" t="s">
        <v>4303</v>
      </c>
      <c r="Z1496" t="str">
        <f t="shared" si="594"/>
        <v>Jan</v>
      </c>
      <c r="AA1496" s="6">
        <f t="shared" si="600"/>
        <v>0</v>
      </c>
      <c r="AB1496" s="6">
        <f t="shared" si="600"/>
        <v>2</v>
      </c>
      <c r="AC1496" s="6">
        <f t="shared" si="600"/>
        <v>0</v>
      </c>
      <c r="AD1496" s="6">
        <f t="shared" si="600"/>
        <v>0</v>
      </c>
      <c r="AE1496" s="6">
        <f t="shared" si="600"/>
        <v>0</v>
      </c>
      <c r="AF1496" s="6">
        <f t="shared" si="595"/>
        <v>2</v>
      </c>
      <c r="AG1496" s="6">
        <f t="shared" si="596"/>
        <v>0</v>
      </c>
      <c r="AH1496" s="14" t="str">
        <f>LEFT(X1496,2)&amp;"."&amp;VLOOKUP(MID(X1496,4,3),'Data validation'!$A$1:$B$12,2,FALSE)&amp;".2025"</f>
        <v>11.01.2025</v>
      </c>
      <c r="AI1496">
        <f t="shared" si="597"/>
        <v>2</v>
      </c>
      <c r="AJ1496" t="str">
        <f>H1496&amp;"."&amp;VLOOKUP(I1496,'Data validation'!$A$1:$B$12,2,FALSE)&amp;".2026"</f>
        <v>03.06.2026</v>
      </c>
      <c r="AK1496">
        <f t="shared" si="598"/>
        <v>23</v>
      </c>
      <c r="AL1496" t="str">
        <f>VLOOKUP(E1496,[2]Sheet1!$A:$B,2,FALSE)</f>
        <v>Анулирана</v>
      </c>
    </row>
    <row r="1497" spans="1:38" x14ac:dyDescent="0.25">
      <c r="A1497" t="str">
        <f>VLOOKUP(Q1497,'Data validation'!$K$2:$L$50,2,FALSE)</f>
        <v>TO</v>
      </c>
      <c r="B1497">
        <f t="shared" si="584"/>
        <v>0</v>
      </c>
      <c r="C1497">
        <f t="shared" si="585"/>
        <v>6</v>
      </c>
      <c r="D1497">
        <f t="shared" si="586"/>
        <v>0</v>
      </c>
      <c r="E1497">
        <v>8854</v>
      </c>
      <c r="F1497" t="s">
        <v>8646</v>
      </c>
      <c r="G1497" t="s">
        <v>276</v>
      </c>
      <c r="H1497" t="str">
        <f t="shared" si="587"/>
        <v>28</v>
      </c>
      <c r="I1497" t="str">
        <f t="shared" si="588"/>
        <v>Jun</v>
      </c>
      <c r="J1497" t="s">
        <v>45</v>
      </c>
      <c r="K1497" t="str">
        <f t="shared" si="589"/>
        <v>04</v>
      </c>
      <c r="L1497" t="str">
        <f t="shared" si="590"/>
        <v>Jul</v>
      </c>
      <c r="M1497">
        <v>6</v>
      </c>
      <c r="N1497">
        <f t="shared" si="591"/>
        <v>-24</v>
      </c>
      <c r="O1497">
        <f t="shared" si="592"/>
        <v>3</v>
      </c>
      <c r="P1497">
        <f t="shared" si="593"/>
        <v>3</v>
      </c>
      <c r="Q1497" t="s">
        <v>81</v>
      </c>
      <c r="R1497" t="s">
        <v>110</v>
      </c>
      <c r="S1497">
        <v>4</v>
      </c>
      <c r="T1497">
        <v>1</v>
      </c>
      <c r="U1497" s="2">
        <f>SUMIFS(SLR!L:L,SLR!D:D,'Резервации 2026'!E1497)</f>
        <v>3009.0835715999997</v>
      </c>
      <c r="V1497" s="2">
        <f t="shared" ref="V1497:V1498" si="602">+U1497/M1497</f>
        <v>501.51392859999993</v>
      </c>
      <c r="W1497" t="s">
        <v>262</v>
      </c>
      <c r="X1497" t="s">
        <v>2063</v>
      </c>
      <c r="Y1497" t="s">
        <v>1996</v>
      </c>
      <c r="Z1497" t="str">
        <f t="shared" si="594"/>
        <v>Nov</v>
      </c>
      <c r="AA1497" s="6">
        <f t="shared" si="600"/>
        <v>0</v>
      </c>
      <c r="AB1497" s="6">
        <f t="shared" si="600"/>
        <v>3</v>
      </c>
      <c r="AC1497" s="6">
        <f t="shared" si="600"/>
        <v>3</v>
      </c>
      <c r="AD1497" s="6">
        <f t="shared" si="600"/>
        <v>0</v>
      </c>
      <c r="AE1497" s="6">
        <f t="shared" si="600"/>
        <v>0</v>
      </c>
      <c r="AF1497" s="6">
        <f t="shared" si="595"/>
        <v>6</v>
      </c>
      <c r="AG1497" s="6">
        <f t="shared" si="596"/>
        <v>0</v>
      </c>
      <c r="AH1497" s="14" t="str">
        <f>LEFT(X1497,2)&amp;"."&amp;VLOOKUP(MID(X1497,4,3),'Data validation'!$A$1:$B$12,2,FALSE)&amp;".2025"</f>
        <v>26.11.2025</v>
      </c>
      <c r="AI1497">
        <f t="shared" si="597"/>
        <v>48</v>
      </c>
      <c r="AJ1497" t="str">
        <f>H1497&amp;"."&amp;VLOOKUP(I1497,'Data validation'!$A$1:$B$12,2,FALSE)&amp;".2026"</f>
        <v>28.06.2026</v>
      </c>
      <c r="AK1497">
        <f t="shared" si="598"/>
        <v>27</v>
      </c>
      <c r="AL1497" t="e">
        <f>VLOOKUP(E1497,[2]Sheet1!$A:$B,2,FALSE)</f>
        <v>#N/A</v>
      </c>
    </row>
    <row r="1498" spans="1:38" x14ac:dyDescent="0.25">
      <c r="A1498" t="str">
        <f>VLOOKUP(Q1498,'Data validation'!$K$2:$L$50,2,FALSE)</f>
        <v>TO</v>
      </c>
      <c r="B1498">
        <f t="shared" si="584"/>
        <v>0</v>
      </c>
      <c r="C1498">
        <f t="shared" si="585"/>
        <v>5</v>
      </c>
      <c r="D1498">
        <f t="shared" si="586"/>
        <v>0</v>
      </c>
      <c r="E1498">
        <v>8168</v>
      </c>
      <c r="F1498" t="s">
        <v>8647</v>
      </c>
      <c r="G1498" t="s">
        <v>303</v>
      </c>
      <c r="H1498" t="str">
        <f t="shared" si="587"/>
        <v>25</v>
      </c>
      <c r="I1498" t="str">
        <f t="shared" si="588"/>
        <v>Jun</v>
      </c>
      <c r="J1498" t="s">
        <v>71</v>
      </c>
      <c r="K1498" t="str">
        <f t="shared" si="589"/>
        <v>30</v>
      </c>
      <c r="L1498" t="str">
        <f t="shared" si="590"/>
        <v>Jun</v>
      </c>
      <c r="M1498">
        <v>5</v>
      </c>
      <c r="N1498">
        <f t="shared" si="591"/>
        <v>5</v>
      </c>
      <c r="O1498">
        <f t="shared" si="592"/>
        <v>0</v>
      </c>
      <c r="P1498">
        <f t="shared" si="593"/>
        <v>0</v>
      </c>
      <c r="Q1498" t="s">
        <v>81</v>
      </c>
      <c r="R1498" t="s">
        <v>17</v>
      </c>
      <c r="S1498">
        <v>2</v>
      </c>
      <c r="T1498">
        <v>1</v>
      </c>
      <c r="U1498" s="2">
        <f>SUMIFS(SLR!L:L,SLR!D:D,'Резервации 2026'!E1498)</f>
        <v>1205.7691950000001</v>
      </c>
      <c r="V1498" s="2">
        <f t="shared" si="602"/>
        <v>241.153839</v>
      </c>
      <c r="W1498" t="s">
        <v>262</v>
      </c>
      <c r="X1498" t="s">
        <v>400</v>
      </c>
      <c r="Y1498" t="s">
        <v>338</v>
      </c>
      <c r="Z1498" t="str">
        <f t="shared" si="594"/>
        <v>Nov</v>
      </c>
      <c r="AA1498" s="6">
        <f t="shared" si="600"/>
        <v>0</v>
      </c>
      <c r="AB1498" s="6">
        <f t="shared" si="600"/>
        <v>5</v>
      </c>
      <c r="AC1498" s="6">
        <f t="shared" si="600"/>
        <v>0</v>
      </c>
      <c r="AD1498" s="6">
        <f t="shared" si="600"/>
        <v>0</v>
      </c>
      <c r="AE1498" s="6">
        <f t="shared" si="600"/>
        <v>0</v>
      </c>
      <c r="AF1498" s="6">
        <f t="shared" si="595"/>
        <v>5</v>
      </c>
      <c r="AG1498" s="6">
        <f t="shared" si="596"/>
        <v>0</v>
      </c>
      <c r="AH1498" s="14" t="str">
        <f>LEFT(X1498,2)&amp;"."&amp;VLOOKUP(MID(X1498,4,3),'Data validation'!$A$1:$B$12,2,FALSE)&amp;".2025"</f>
        <v>07.11.2025</v>
      </c>
      <c r="AI1498">
        <f t="shared" si="597"/>
        <v>45</v>
      </c>
      <c r="AJ1498" t="str">
        <f>H1498&amp;"."&amp;VLOOKUP(I1498,'Data validation'!$A$1:$B$12,2,FALSE)&amp;".2026"</f>
        <v>25.06.2026</v>
      </c>
      <c r="AK1498">
        <f t="shared" si="598"/>
        <v>26</v>
      </c>
      <c r="AL1498" t="e">
        <f>VLOOKUP(E1498,[2]Sheet1!$A:$B,2,FALSE)</f>
        <v>#N/A</v>
      </c>
    </row>
    <row r="1499" spans="1:38" x14ac:dyDescent="0.25">
      <c r="A1499" t="str">
        <f>VLOOKUP(Q1499,'Data validation'!$K$2:$L$50,2,FALSE)</f>
        <v>TO</v>
      </c>
      <c r="B1499">
        <f t="shared" si="584"/>
        <v>0</v>
      </c>
      <c r="C1499">
        <f t="shared" si="585"/>
        <v>7</v>
      </c>
      <c r="D1499">
        <f t="shared" si="586"/>
        <v>0</v>
      </c>
      <c r="E1499">
        <v>8592</v>
      </c>
      <c r="F1499" t="s">
        <v>8648</v>
      </c>
      <c r="G1499" t="s">
        <v>276</v>
      </c>
      <c r="H1499" t="str">
        <f t="shared" si="587"/>
        <v>28</v>
      </c>
      <c r="I1499" t="str">
        <f t="shared" si="588"/>
        <v>Jun</v>
      </c>
      <c r="J1499" t="s">
        <v>313</v>
      </c>
      <c r="K1499" t="str">
        <f t="shared" si="589"/>
        <v>05</v>
      </c>
      <c r="L1499" t="str">
        <f t="shared" si="590"/>
        <v>Jul</v>
      </c>
      <c r="M1499">
        <v>7</v>
      </c>
      <c r="N1499">
        <f t="shared" si="591"/>
        <v>-23</v>
      </c>
      <c r="O1499">
        <f t="shared" si="592"/>
        <v>3</v>
      </c>
      <c r="P1499">
        <f t="shared" si="593"/>
        <v>4</v>
      </c>
      <c r="Q1499" t="s">
        <v>56</v>
      </c>
      <c r="R1499" t="s">
        <v>17</v>
      </c>
      <c r="S1499">
        <v>1</v>
      </c>
      <c r="T1499">
        <v>1</v>
      </c>
      <c r="U1499" s="2">
        <f>SUMIFS(Novoton!L:L,Novoton!D:D,'Резервации 2026'!E1499)</f>
        <v>1181.6538111</v>
      </c>
      <c r="V1499" s="2">
        <f>+U1499/M1499</f>
        <v>168.8076873</v>
      </c>
      <c r="X1499" t="s">
        <v>1465</v>
      </c>
      <c r="Y1499" t="s">
        <v>1430</v>
      </c>
      <c r="Z1499" t="str">
        <f t="shared" si="594"/>
        <v>Nov</v>
      </c>
      <c r="AA1499" s="6">
        <f t="shared" si="600"/>
        <v>0</v>
      </c>
      <c r="AB1499" s="6">
        <f t="shared" si="600"/>
        <v>3</v>
      </c>
      <c r="AC1499" s="6">
        <f t="shared" si="600"/>
        <v>4</v>
      </c>
      <c r="AD1499" s="6">
        <f t="shared" si="600"/>
        <v>0</v>
      </c>
      <c r="AE1499" s="6">
        <f t="shared" si="600"/>
        <v>0</v>
      </c>
      <c r="AF1499" s="6">
        <f t="shared" si="595"/>
        <v>7</v>
      </c>
      <c r="AG1499" s="6">
        <f t="shared" si="596"/>
        <v>0</v>
      </c>
      <c r="AH1499" s="14" t="str">
        <f>LEFT(X1499,2)&amp;"."&amp;VLOOKUP(MID(X1499,4,3),'Data validation'!$A$1:$B$12,2,FALSE)&amp;".2025"</f>
        <v>18.11.2025</v>
      </c>
      <c r="AI1499">
        <f t="shared" si="597"/>
        <v>47</v>
      </c>
      <c r="AJ1499" t="str">
        <f>H1499&amp;"."&amp;VLOOKUP(I1499,'Data validation'!$A$1:$B$12,2,FALSE)&amp;".2026"</f>
        <v>28.06.2026</v>
      </c>
      <c r="AK1499">
        <f t="shared" si="598"/>
        <v>27</v>
      </c>
      <c r="AL1499" t="e">
        <f>VLOOKUP(E1499,[2]Sheet1!$A:$B,2,FALSE)</f>
        <v>#N/A</v>
      </c>
    </row>
    <row r="1500" spans="1:38" x14ac:dyDescent="0.25">
      <c r="A1500" t="str">
        <f>VLOOKUP(Q1500,'Data validation'!$K$2:$L$50,2,FALSE)</f>
        <v>TO</v>
      </c>
      <c r="B1500">
        <f t="shared" si="584"/>
        <v>5</v>
      </c>
      <c r="C1500">
        <f t="shared" si="585"/>
        <v>0</v>
      </c>
      <c r="D1500">
        <f t="shared" si="586"/>
        <v>0</v>
      </c>
      <c r="E1500">
        <v>8637</v>
      </c>
      <c r="F1500" t="s">
        <v>8649</v>
      </c>
      <c r="G1500" t="s">
        <v>27</v>
      </c>
      <c r="H1500" t="str">
        <f t="shared" si="587"/>
        <v>01</v>
      </c>
      <c r="I1500" t="str">
        <f t="shared" si="588"/>
        <v>Jun</v>
      </c>
      <c r="J1500" t="s">
        <v>28</v>
      </c>
      <c r="K1500" t="str">
        <f t="shared" si="589"/>
        <v>06</v>
      </c>
      <c r="L1500" t="str">
        <f t="shared" si="590"/>
        <v>Jun</v>
      </c>
      <c r="M1500">
        <v>5</v>
      </c>
      <c r="N1500">
        <f t="shared" si="591"/>
        <v>5</v>
      </c>
      <c r="O1500">
        <f t="shared" si="592"/>
        <v>0</v>
      </c>
      <c r="P1500">
        <f t="shared" si="593"/>
        <v>0</v>
      </c>
      <c r="Q1500" t="s">
        <v>162</v>
      </c>
      <c r="R1500" t="s">
        <v>20</v>
      </c>
      <c r="S1500">
        <v>2</v>
      </c>
      <c r="T1500">
        <v>1</v>
      </c>
      <c r="U1500" s="2">
        <f>SUMIFS(Magelan!L:L,Magelan!D:D,'Резервации 2026'!E1500)</f>
        <v>785.95028550000006</v>
      </c>
      <c r="V1500" s="2">
        <f>+U1500/M1500</f>
        <v>157.19005710000002</v>
      </c>
      <c r="X1500" t="s">
        <v>1555</v>
      </c>
      <c r="Y1500" t="s">
        <v>1538</v>
      </c>
      <c r="Z1500" t="str">
        <f t="shared" si="594"/>
        <v>Nov</v>
      </c>
      <c r="AA1500" s="6">
        <f t="shared" si="600"/>
        <v>0</v>
      </c>
      <c r="AB1500" s="6">
        <f t="shared" si="600"/>
        <v>5</v>
      </c>
      <c r="AC1500" s="6">
        <f t="shared" si="600"/>
        <v>0</v>
      </c>
      <c r="AD1500" s="6">
        <f t="shared" si="600"/>
        <v>0</v>
      </c>
      <c r="AE1500" s="6">
        <f t="shared" si="600"/>
        <v>0</v>
      </c>
      <c r="AF1500" s="6">
        <f t="shared" si="595"/>
        <v>5</v>
      </c>
      <c r="AG1500" s="6">
        <f t="shared" si="596"/>
        <v>0</v>
      </c>
      <c r="AH1500" s="14" t="str">
        <f>LEFT(X1500,2)&amp;"."&amp;VLOOKUP(MID(X1500,4,3),'Data validation'!$A$1:$B$12,2,FALSE)&amp;".2025"</f>
        <v>20.11.2025</v>
      </c>
      <c r="AI1500">
        <f t="shared" si="597"/>
        <v>47</v>
      </c>
      <c r="AJ1500" t="str">
        <f>H1500&amp;"."&amp;VLOOKUP(I1500,'Data validation'!$A$1:$B$12,2,FALSE)&amp;".2026"</f>
        <v>01.06.2026</v>
      </c>
      <c r="AK1500">
        <f t="shared" si="598"/>
        <v>23</v>
      </c>
      <c r="AL1500" t="e">
        <f>VLOOKUP(E1500,[2]Sheet1!$A:$B,2,FALSE)</f>
        <v>#N/A</v>
      </c>
    </row>
    <row r="1501" spans="1:38" x14ac:dyDescent="0.25">
      <c r="A1501" t="str">
        <f>VLOOKUP(Q1501,'Data validation'!$K$2:$L$50,2,FALSE)</f>
        <v>TO</v>
      </c>
      <c r="B1501">
        <f t="shared" si="584"/>
        <v>0</v>
      </c>
      <c r="C1501">
        <f t="shared" si="585"/>
        <v>3</v>
      </c>
      <c r="D1501">
        <f t="shared" si="586"/>
        <v>0</v>
      </c>
      <c r="E1501">
        <v>9450</v>
      </c>
      <c r="F1501" t="s">
        <v>8650</v>
      </c>
      <c r="G1501" t="s">
        <v>125</v>
      </c>
      <c r="H1501" t="str">
        <f t="shared" si="587"/>
        <v>21</v>
      </c>
      <c r="I1501" t="str">
        <f t="shared" si="588"/>
        <v>Jun</v>
      </c>
      <c r="J1501" t="s">
        <v>152</v>
      </c>
      <c r="K1501" t="str">
        <f t="shared" si="589"/>
        <v>24</v>
      </c>
      <c r="L1501" t="str">
        <f t="shared" si="590"/>
        <v>Jun</v>
      </c>
      <c r="M1501">
        <v>3</v>
      </c>
      <c r="N1501">
        <f t="shared" si="591"/>
        <v>3</v>
      </c>
      <c r="O1501">
        <f t="shared" si="592"/>
        <v>0</v>
      </c>
      <c r="P1501">
        <f t="shared" si="593"/>
        <v>0</v>
      </c>
      <c r="Q1501" t="s">
        <v>81</v>
      </c>
      <c r="R1501" t="s">
        <v>57</v>
      </c>
      <c r="S1501">
        <v>4</v>
      </c>
      <c r="T1501">
        <v>1</v>
      </c>
      <c r="U1501" s="2">
        <f>SUMIFS(SLR!L:L,SLR!D:D,'Резервации 2026'!E1501)</f>
        <v>1937.9145972000001</v>
      </c>
      <c r="V1501" s="2">
        <f t="shared" ref="V1501:V1502" si="603">+U1501/M1501</f>
        <v>645.9715324</v>
      </c>
      <c r="W1501" t="s">
        <v>262</v>
      </c>
      <c r="X1501" t="s">
        <v>4563</v>
      </c>
      <c r="Y1501" t="s">
        <v>4556</v>
      </c>
      <c r="Z1501" t="str">
        <f t="shared" si="594"/>
        <v>Jan</v>
      </c>
      <c r="AA1501" s="6">
        <f t="shared" si="600"/>
        <v>0</v>
      </c>
      <c r="AB1501" s="6">
        <f t="shared" si="600"/>
        <v>3</v>
      </c>
      <c r="AC1501" s="6">
        <f t="shared" si="600"/>
        <v>0</v>
      </c>
      <c r="AD1501" s="6">
        <f t="shared" si="600"/>
        <v>0</v>
      </c>
      <c r="AE1501" s="6">
        <f t="shared" si="600"/>
        <v>0</v>
      </c>
      <c r="AF1501" s="6">
        <f t="shared" si="595"/>
        <v>3</v>
      </c>
      <c r="AG1501" s="6">
        <f t="shared" si="596"/>
        <v>0</v>
      </c>
      <c r="AH1501" s="14" t="str">
        <f>LEFT(X1501,2)&amp;"."&amp;VLOOKUP(MID(X1501,4,3),'Data validation'!$A$1:$B$12,2,FALSE)&amp;".2025"</f>
        <v>12.01.2025</v>
      </c>
      <c r="AI1501">
        <f t="shared" si="597"/>
        <v>3</v>
      </c>
      <c r="AJ1501" t="str">
        <f>H1501&amp;"."&amp;VLOOKUP(I1501,'Data validation'!$A$1:$B$12,2,FALSE)&amp;".2026"</f>
        <v>21.06.2026</v>
      </c>
      <c r="AK1501">
        <f t="shared" si="598"/>
        <v>26</v>
      </c>
      <c r="AL1501" t="e">
        <f>VLOOKUP(E1501,[2]Sheet1!$A:$B,2,FALSE)</f>
        <v>#N/A</v>
      </c>
    </row>
    <row r="1502" spans="1:38" x14ac:dyDescent="0.25">
      <c r="A1502" t="str">
        <f>VLOOKUP(Q1502,'Data validation'!$K$2:$L$50,2,FALSE)</f>
        <v>TO</v>
      </c>
      <c r="B1502">
        <f t="shared" si="584"/>
        <v>0</v>
      </c>
      <c r="C1502">
        <f t="shared" si="585"/>
        <v>5</v>
      </c>
      <c r="D1502">
        <f t="shared" si="586"/>
        <v>0</v>
      </c>
      <c r="E1502">
        <v>8161</v>
      </c>
      <c r="F1502" t="s">
        <v>8651</v>
      </c>
      <c r="G1502" t="s">
        <v>303</v>
      </c>
      <c r="H1502" t="str">
        <f t="shared" si="587"/>
        <v>25</v>
      </c>
      <c r="I1502" t="str">
        <f t="shared" si="588"/>
        <v>Jun</v>
      </c>
      <c r="J1502" t="s">
        <v>71</v>
      </c>
      <c r="K1502" t="str">
        <f t="shared" si="589"/>
        <v>30</v>
      </c>
      <c r="L1502" t="str">
        <f t="shared" si="590"/>
        <v>Jun</v>
      </c>
      <c r="M1502">
        <v>5</v>
      </c>
      <c r="N1502">
        <f t="shared" si="591"/>
        <v>5</v>
      </c>
      <c r="O1502">
        <f t="shared" si="592"/>
        <v>0</v>
      </c>
      <c r="P1502">
        <f t="shared" si="593"/>
        <v>0</v>
      </c>
      <c r="Q1502" t="s">
        <v>81</v>
      </c>
      <c r="R1502" t="s">
        <v>17</v>
      </c>
      <c r="S1502">
        <v>2</v>
      </c>
      <c r="T1502">
        <v>1</v>
      </c>
      <c r="U1502" s="2">
        <f>SUMIFS(SLR!L:L,SLR!D:D,'Резервации 2026'!E1502)</f>
        <v>1205.7691950000001</v>
      </c>
      <c r="V1502" s="2">
        <f t="shared" si="603"/>
        <v>241.153839</v>
      </c>
      <c r="W1502" t="s">
        <v>262</v>
      </c>
      <c r="X1502" t="s">
        <v>380</v>
      </c>
      <c r="Y1502" t="s">
        <v>338</v>
      </c>
      <c r="Z1502" t="str">
        <f t="shared" si="594"/>
        <v>Nov</v>
      </c>
      <c r="AA1502" s="6">
        <f t="shared" si="600"/>
        <v>0</v>
      </c>
      <c r="AB1502" s="6">
        <f t="shared" si="600"/>
        <v>5</v>
      </c>
      <c r="AC1502" s="6">
        <f t="shared" si="600"/>
        <v>0</v>
      </c>
      <c r="AD1502" s="6">
        <f t="shared" si="600"/>
        <v>0</v>
      </c>
      <c r="AE1502" s="6">
        <f t="shared" si="600"/>
        <v>0</v>
      </c>
      <c r="AF1502" s="6">
        <f t="shared" si="595"/>
        <v>5</v>
      </c>
      <c r="AG1502" s="6">
        <f t="shared" si="596"/>
        <v>0</v>
      </c>
      <c r="AH1502" s="14" t="str">
        <f>LEFT(X1502,2)&amp;"."&amp;VLOOKUP(MID(X1502,4,3),'Data validation'!$A$1:$B$12,2,FALSE)&amp;".2025"</f>
        <v>07.11.2025</v>
      </c>
      <c r="AI1502">
        <f t="shared" si="597"/>
        <v>45</v>
      </c>
      <c r="AJ1502" t="str">
        <f>H1502&amp;"."&amp;VLOOKUP(I1502,'Data validation'!$A$1:$B$12,2,FALSE)&amp;".2026"</f>
        <v>25.06.2026</v>
      </c>
      <c r="AK1502">
        <f t="shared" si="598"/>
        <v>26</v>
      </c>
      <c r="AL1502" t="e">
        <f>VLOOKUP(E1502,[2]Sheet1!$A:$B,2,FALSE)</f>
        <v>#N/A</v>
      </c>
    </row>
    <row r="1503" spans="1:38" x14ac:dyDescent="0.25">
      <c r="A1503" t="str">
        <f>VLOOKUP(Q1503,'Data validation'!$K$2:$L$50,2,FALSE)</f>
        <v>BOOKING</v>
      </c>
      <c r="B1503">
        <f t="shared" si="584"/>
        <v>0</v>
      </c>
      <c r="C1503">
        <f t="shared" si="585"/>
        <v>2</v>
      </c>
      <c r="D1503">
        <f t="shared" si="586"/>
        <v>0</v>
      </c>
      <c r="E1503">
        <v>8886</v>
      </c>
      <c r="F1503" t="s">
        <v>8652</v>
      </c>
      <c r="G1503" t="s">
        <v>275</v>
      </c>
      <c r="H1503" t="str">
        <f t="shared" si="587"/>
        <v>22</v>
      </c>
      <c r="I1503" t="str">
        <f t="shared" si="588"/>
        <v>Jun</v>
      </c>
      <c r="J1503" t="s">
        <v>152</v>
      </c>
      <c r="K1503" t="str">
        <f t="shared" si="589"/>
        <v>24</v>
      </c>
      <c r="L1503" t="str">
        <f t="shared" si="590"/>
        <v>Jun</v>
      </c>
      <c r="M1503">
        <v>2</v>
      </c>
      <c r="N1503">
        <f t="shared" si="591"/>
        <v>2</v>
      </c>
      <c r="O1503">
        <f t="shared" si="592"/>
        <v>0</v>
      </c>
      <c r="P1503">
        <f t="shared" si="593"/>
        <v>0</v>
      </c>
      <c r="Q1503" t="s">
        <v>587</v>
      </c>
      <c r="R1503" t="s">
        <v>17</v>
      </c>
      <c r="S1503">
        <v>2</v>
      </c>
      <c r="T1503">
        <v>0</v>
      </c>
      <c r="U1503" s="2">
        <v>730.26026917431193</v>
      </c>
      <c r="V1503" s="2">
        <v>365.13013458715596</v>
      </c>
      <c r="W1503" t="s">
        <v>262</v>
      </c>
      <c r="X1503" t="s">
        <v>2901</v>
      </c>
      <c r="Y1503" t="s">
        <v>3212</v>
      </c>
      <c r="Z1503" t="str">
        <f t="shared" si="594"/>
        <v>Nov</v>
      </c>
      <c r="AA1503" s="6">
        <f t="shared" si="600"/>
        <v>0</v>
      </c>
      <c r="AB1503" s="6">
        <f t="shared" si="600"/>
        <v>2</v>
      </c>
      <c r="AC1503" s="6">
        <f t="shared" si="600"/>
        <v>0</v>
      </c>
      <c r="AD1503" s="6">
        <f t="shared" si="600"/>
        <v>0</v>
      </c>
      <c r="AE1503" s="6">
        <f t="shared" si="600"/>
        <v>0</v>
      </c>
      <c r="AF1503" s="6">
        <f t="shared" si="595"/>
        <v>2</v>
      </c>
      <c r="AG1503" s="6">
        <f t="shared" si="596"/>
        <v>0</v>
      </c>
      <c r="AH1503" s="14" t="str">
        <f>LEFT(X1503,2)&amp;"."&amp;VLOOKUP(MID(X1503,4,3),'Data validation'!$A$1:$B$12,2,FALSE)&amp;".2025"</f>
        <v>28.11.2025</v>
      </c>
      <c r="AI1503">
        <f t="shared" si="597"/>
        <v>48</v>
      </c>
      <c r="AJ1503" t="str">
        <f>H1503&amp;"."&amp;VLOOKUP(I1503,'Data validation'!$A$1:$B$12,2,FALSE)&amp;".2026"</f>
        <v>22.06.2026</v>
      </c>
      <c r="AK1503">
        <f t="shared" si="598"/>
        <v>26</v>
      </c>
      <c r="AL1503" t="e">
        <f>VLOOKUP(E1503,[2]Sheet1!$A:$B,2,FALSE)</f>
        <v>#N/A</v>
      </c>
    </row>
    <row r="1504" spans="1:38" x14ac:dyDescent="0.25">
      <c r="A1504" t="str">
        <f>VLOOKUP(Q1504,'Data validation'!$K$2:$L$50,2,FALSE)</f>
        <v>TO</v>
      </c>
      <c r="B1504">
        <f t="shared" si="584"/>
        <v>2</v>
      </c>
      <c r="C1504">
        <f t="shared" si="585"/>
        <v>6</v>
      </c>
      <c r="D1504">
        <f t="shared" si="586"/>
        <v>0</v>
      </c>
      <c r="E1504">
        <v>8361</v>
      </c>
      <c r="F1504" t="s">
        <v>8653</v>
      </c>
      <c r="G1504" t="s">
        <v>248</v>
      </c>
      <c r="H1504" t="str">
        <f t="shared" si="587"/>
        <v>13</v>
      </c>
      <c r="I1504" t="str">
        <f t="shared" si="588"/>
        <v>Jun</v>
      </c>
      <c r="J1504" t="s">
        <v>125</v>
      </c>
      <c r="K1504" t="str">
        <f t="shared" si="589"/>
        <v>21</v>
      </c>
      <c r="L1504" t="str">
        <f t="shared" si="590"/>
        <v>Jun</v>
      </c>
      <c r="M1504">
        <v>8</v>
      </c>
      <c r="N1504">
        <f t="shared" si="591"/>
        <v>8</v>
      </c>
      <c r="O1504">
        <f t="shared" si="592"/>
        <v>0</v>
      </c>
      <c r="P1504">
        <f t="shared" si="593"/>
        <v>0</v>
      </c>
      <c r="Q1504" t="s">
        <v>81</v>
      </c>
      <c r="R1504" t="s">
        <v>57</v>
      </c>
      <c r="S1504">
        <v>3</v>
      </c>
      <c r="T1504">
        <v>2</v>
      </c>
      <c r="U1504" s="2">
        <f>SUMIFS(SLR!L:L,SLR!D:D,'Резервации 2026'!E1504)</f>
        <v>2842.2903891999999</v>
      </c>
      <c r="V1504" s="2">
        <f t="shared" ref="V1504:V1506" si="604">+U1504/M1504</f>
        <v>355.28629864999999</v>
      </c>
      <c r="W1504" t="s">
        <v>262</v>
      </c>
      <c r="X1504" t="s">
        <v>892</v>
      </c>
      <c r="Y1504" t="s">
        <v>768</v>
      </c>
      <c r="Z1504" t="str">
        <f t="shared" si="594"/>
        <v>Nov</v>
      </c>
      <c r="AA1504" s="6">
        <f t="shared" si="600"/>
        <v>0</v>
      </c>
      <c r="AB1504" s="6">
        <f t="shared" si="600"/>
        <v>8</v>
      </c>
      <c r="AC1504" s="6">
        <f t="shared" si="600"/>
        <v>0</v>
      </c>
      <c r="AD1504" s="6">
        <f t="shared" si="600"/>
        <v>0</v>
      </c>
      <c r="AE1504" s="6">
        <f t="shared" si="600"/>
        <v>0</v>
      </c>
      <c r="AF1504" s="6">
        <f t="shared" si="595"/>
        <v>8</v>
      </c>
      <c r="AG1504" s="6">
        <f t="shared" si="596"/>
        <v>0</v>
      </c>
      <c r="AH1504" s="14" t="str">
        <f>LEFT(X1504,2)&amp;"."&amp;VLOOKUP(MID(X1504,4,3),'Data validation'!$A$1:$B$12,2,FALSE)&amp;".2025"</f>
        <v>11.11.2025</v>
      </c>
      <c r="AI1504">
        <f t="shared" si="597"/>
        <v>46</v>
      </c>
      <c r="AJ1504" t="str">
        <f>H1504&amp;"."&amp;VLOOKUP(I1504,'Data validation'!$A$1:$B$12,2,FALSE)&amp;".2026"</f>
        <v>13.06.2026</v>
      </c>
      <c r="AK1504">
        <f t="shared" si="598"/>
        <v>24</v>
      </c>
      <c r="AL1504" t="e">
        <f>VLOOKUP(E1504,[2]Sheet1!$A:$B,2,FALSE)</f>
        <v>#N/A</v>
      </c>
    </row>
    <row r="1505" spans="1:38" x14ac:dyDescent="0.25">
      <c r="A1505" t="str">
        <f>VLOOKUP(Q1505,'Data validation'!$K$2:$L$50,2,FALSE)</f>
        <v>TO</v>
      </c>
      <c r="B1505">
        <f t="shared" si="584"/>
        <v>0</v>
      </c>
      <c r="C1505">
        <f t="shared" si="585"/>
        <v>7</v>
      </c>
      <c r="D1505">
        <f t="shared" si="586"/>
        <v>0</v>
      </c>
      <c r="E1505">
        <v>8116</v>
      </c>
      <c r="F1505" t="s">
        <v>8654</v>
      </c>
      <c r="G1505" t="s">
        <v>283</v>
      </c>
      <c r="H1505" t="str">
        <f t="shared" si="587"/>
        <v>20</v>
      </c>
      <c r="I1505" t="str">
        <f t="shared" si="588"/>
        <v>Jun</v>
      </c>
      <c r="J1505" t="s">
        <v>126</v>
      </c>
      <c r="K1505" t="str">
        <f t="shared" si="589"/>
        <v>27</v>
      </c>
      <c r="L1505" t="str">
        <f t="shared" si="590"/>
        <v>Jun</v>
      </c>
      <c r="M1505">
        <v>7</v>
      </c>
      <c r="N1505">
        <f t="shared" si="591"/>
        <v>7</v>
      </c>
      <c r="O1505">
        <f t="shared" si="592"/>
        <v>0</v>
      </c>
      <c r="P1505">
        <f t="shared" si="593"/>
        <v>0</v>
      </c>
      <c r="Q1505" t="s">
        <v>81</v>
      </c>
      <c r="R1505" t="s">
        <v>48</v>
      </c>
      <c r="S1505">
        <v>2</v>
      </c>
      <c r="T1505">
        <v>1</v>
      </c>
      <c r="U1505" s="2">
        <f>SUMIFS(SLR!L:L,SLR!D:D,'Резервации 2026'!E1505)</f>
        <v>1968.6993614</v>
      </c>
      <c r="V1505" s="2">
        <f t="shared" si="604"/>
        <v>281.24276591428571</v>
      </c>
      <c r="W1505" t="s">
        <v>262</v>
      </c>
      <c r="X1505" t="s">
        <v>268</v>
      </c>
      <c r="Y1505" t="s">
        <v>254</v>
      </c>
      <c r="Z1505" t="str">
        <f t="shared" si="594"/>
        <v>Oct</v>
      </c>
      <c r="AA1505" s="6">
        <f t="shared" si="600"/>
        <v>0</v>
      </c>
      <c r="AB1505" s="6">
        <f t="shared" si="600"/>
        <v>7</v>
      </c>
      <c r="AC1505" s="6">
        <f t="shared" si="600"/>
        <v>0</v>
      </c>
      <c r="AD1505" s="6">
        <f t="shared" si="600"/>
        <v>0</v>
      </c>
      <c r="AE1505" s="6">
        <f t="shared" si="600"/>
        <v>0</v>
      </c>
      <c r="AF1505" s="6">
        <f t="shared" si="595"/>
        <v>7</v>
      </c>
      <c r="AG1505" s="6">
        <f t="shared" si="596"/>
        <v>0</v>
      </c>
      <c r="AH1505" s="14" t="str">
        <f>LEFT(X1505,2)&amp;"."&amp;VLOOKUP(MID(X1505,4,3),'Data validation'!$A$1:$B$12,2,FALSE)&amp;".2025"</f>
        <v>31.10.2025</v>
      </c>
      <c r="AI1505">
        <f t="shared" si="597"/>
        <v>44</v>
      </c>
      <c r="AJ1505" t="str">
        <f>H1505&amp;"."&amp;VLOOKUP(I1505,'Data validation'!$A$1:$B$12,2,FALSE)&amp;".2026"</f>
        <v>20.06.2026</v>
      </c>
      <c r="AK1505">
        <f t="shared" si="598"/>
        <v>25</v>
      </c>
      <c r="AL1505" t="e">
        <f>VLOOKUP(E1505,[2]Sheet1!$A:$B,2,FALSE)</f>
        <v>#N/A</v>
      </c>
    </row>
    <row r="1506" spans="1:38" x14ac:dyDescent="0.25">
      <c r="A1506" t="str">
        <f>VLOOKUP(Q1506,'Data validation'!$K$2:$L$50,2,FALSE)</f>
        <v>TO</v>
      </c>
      <c r="B1506">
        <f t="shared" si="584"/>
        <v>0</v>
      </c>
      <c r="C1506">
        <f t="shared" si="585"/>
        <v>6</v>
      </c>
      <c r="D1506">
        <f t="shared" si="586"/>
        <v>0</v>
      </c>
      <c r="E1506">
        <v>8573</v>
      </c>
      <c r="F1506" t="s">
        <v>8655</v>
      </c>
      <c r="G1506" t="s">
        <v>275</v>
      </c>
      <c r="H1506" t="str">
        <f t="shared" si="587"/>
        <v>22</v>
      </c>
      <c r="I1506" t="str">
        <f t="shared" si="588"/>
        <v>Jun</v>
      </c>
      <c r="J1506" t="s">
        <v>276</v>
      </c>
      <c r="K1506" t="str">
        <f t="shared" si="589"/>
        <v>28</v>
      </c>
      <c r="L1506" t="str">
        <f t="shared" si="590"/>
        <v>Jun</v>
      </c>
      <c r="M1506">
        <v>6</v>
      </c>
      <c r="N1506">
        <f t="shared" si="591"/>
        <v>6</v>
      </c>
      <c r="O1506">
        <f t="shared" si="592"/>
        <v>0</v>
      </c>
      <c r="P1506">
        <f t="shared" si="593"/>
        <v>0</v>
      </c>
      <c r="Q1506" t="s">
        <v>81</v>
      </c>
      <c r="R1506" t="s">
        <v>17</v>
      </c>
      <c r="S1506">
        <v>2</v>
      </c>
      <c r="T1506">
        <v>0</v>
      </c>
      <c r="U1506" s="2">
        <f>SUMIFS(SLR!L:L,SLR!D:D,'Резервации 2026'!E1506)</f>
        <v>1356.5050131</v>
      </c>
      <c r="V1506" s="2">
        <f t="shared" si="604"/>
        <v>226.08416885</v>
      </c>
      <c r="W1506" t="s">
        <v>262</v>
      </c>
      <c r="X1506" t="s">
        <v>1406</v>
      </c>
      <c r="Y1506" t="s">
        <v>1295</v>
      </c>
      <c r="Z1506" t="str">
        <f t="shared" si="594"/>
        <v>Nov</v>
      </c>
      <c r="AA1506" s="6">
        <f t="shared" si="600"/>
        <v>0</v>
      </c>
      <c r="AB1506" s="6">
        <f t="shared" si="600"/>
        <v>6</v>
      </c>
      <c r="AC1506" s="6">
        <f t="shared" si="600"/>
        <v>0</v>
      </c>
      <c r="AD1506" s="6">
        <f t="shared" si="600"/>
        <v>0</v>
      </c>
      <c r="AE1506" s="6">
        <f t="shared" si="600"/>
        <v>0</v>
      </c>
      <c r="AF1506" s="6">
        <f t="shared" si="595"/>
        <v>6</v>
      </c>
      <c r="AG1506" s="6">
        <f t="shared" si="596"/>
        <v>0</v>
      </c>
      <c r="AH1506" s="14" t="str">
        <f>LEFT(X1506,2)&amp;"."&amp;VLOOKUP(MID(X1506,4,3),'Data validation'!$A$1:$B$12,2,FALSE)&amp;".2025"</f>
        <v>17.11.2025</v>
      </c>
      <c r="AI1506">
        <f t="shared" si="597"/>
        <v>47</v>
      </c>
      <c r="AJ1506" t="str">
        <f>H1506&amp;"."&amp;VLOOKUP(I1506,'Data validation'!$A$1:$B$12,2,FALSE)&amp;".2026"</f>
        <v>22.06.2026</v>
      </c>
      <c r="AK1506">
        <f t="shared" si="598"/>
        <v>26</v>
      </c>
      <c r="AL1506" t="e">
        <f>VLOOKUP(E1506,[2]Sheet1!$A:$B,2,FALSE)</f>
        <v>#N/A</v>
      </c>
    </row>
    <row r="1507" spans="1:38" x14ac:dyDescent="0.25">
      <c r="A1507" t="str">
        <f>VLOOKUP(Q1507,'Data validation'!$K$2:$L$50,2,FALSE)</f>
        <v>TO</v>
      </c>
      <c r="B1507">
        <f t="shared" si="584"/>
        <v>0</v>
      </c>
      <c r="C1507">
        <f t="shared" si="585"/>
        <v>5</v>
      </c>
      <c r="D1507">
        <f t="shared" si="586"/>
        <v>0</v>
      </c>
      <c r="E1507">
        <v>9170</v>
      </c>
      <c r="F1507" t="s">
        <v>8656</v>
      </c>
      <c r="G1507" t="s">
        <v>44</v>
      </c>
      <c r="H1507" t="str">
        <f t="shared" si="587"/>
        <v>29</v>
      </c>
      <c r="I1507" t="str">
        <f t="shared" si="588"/>
        <v>Jun</v>
      </c>
      <c r="J1507" t="s">
        <v>45</v>
      </c>
      <c r="K1507" t="str">
        <f t="shared" si="589"/>
        <v>04</v>
      </c>
      <c r="L1507" t="str">
        <f t="shared" si="590"/>
        <v>Jul</v>
      </c>
      <c r="M1507">
        <v>5</v>
      </c>
      <c r="N1507">
        <f t="shared" si="591"/>
        <v>-25</v>
      </c>
      <c r="O1507">
        <f t="shared" si="592"/>
        <v>2</v>
      </c>
      <c r="P1507">
        <f t="shared" si="593"/>
        <v>3</v>
      </c>
      <c r="Q1507" t="s">
        <v>116</v>
      </c>
      <c r="R1507" t="s">
        <v>17</v>
      </c>
      <c r="S1507">
        <v>2</v>
      </c>
      <c r="T1507">
        <v>1</v>
      </c>
      <c r="U1507" s="2">
        <f>SUMIFS(Solvex!L:L,Solvex!D:D,'Резервации 2026'!E1507)</f>
        <v>1306.298857</v>
      </c>
      <c r="V1507" s="2">
        <f>+U1507/M1507</f>
        <v>261.25977139999998</v>
      </c>
      <c r="W1507" t="s">
        <v>262</v>
      </c>
      <c r="X1507" t="s">
        <v>3659</v>
      </c>
      <c r="Y1507" t="s">
        <v>3660</v>
      </c>
      <c r="Z1507" t="str">
        <f t="shared" si="594"/>
        <v>Dec</v>
      </c>
      <c r="AA1507" s="6">
        <f t="shared" si="600"/>
        <v>0</v>
      </c>
      <c r="AB1507" s="6">
        <f t="shared" si="600"/>
        <v>2</v>
      </c>
      <c r="AC1507" s="6">
        <f t="shared" si="600"/>
        <v>3</v>
      </c>
      <c r="AD1507" s="6">
        <f t="shared" si="600"/>
        <v>0</v>
      </c>
      <c r="AE1507" s="6">
        <f t="shared" si="600"/>
        <v>0</v>
      </c>
      <c r="AF1507" s="6">
        <f t="shared" si="595"/>
        <v>5</v>
      </c>
      <c r="AG1507" s="6">
        <f t="shared" si="596"/>
        <v>0</v>
      </c>
      <c r="AH1507" s="14" t="str">
        <f>LEFT(X1507,2)&amp;"."&amp;VLOOKUP(MID(X1507,4,3),'Data validation'!$A$1:$B$12,2,FALSE)&amp;".2025"</f>
        <v>23.12.2025</v>
      </c>
      <c r="AI1507">
        <f t="shared" si="597"/>
        <v>52</v>
      </c>
      <c r="AJ1507" t="str">
        <f>H1507&amp;"."&amp;VLOOKUP(I1507,'Data validation'!$A$1:$B$12,2,FALSE)&amp;".2026"</f>
        <v>29.06.2026</v>
      </c>
      <c r="AK1507">
        <f t="shared" si="598"/>
        <v>27</v>
      </c>
      <c r="AL1507" t="e">
        <f>VLOOKUP(E1507,[2]Sheet1!$A:$B,2,FALSE)</f>
        <v>#N/A</v>
      </c>
    </row>
    <row r="1508" spans="1:38" x14ac:dyDescent="0.25">
      <c r="A1508" t="str">
        <f>VLOOKUP(Q1508,'Data validation'!$K$2:$L$50,2,FALSE)</f>
        <v>TO</v>
      </c>
      <c r="B1508">
        <f t="shared" si="584"/>
        <v>0</v>
      </c>
      <c r="C1508">
        <f t="shared" si="585"/>
        <v>7</v>
      </c>
      <c r="D1508">
        <f t="shared" si="586"/>
        <v>0</v>
      </c>
      <c r="E1508">
        <v>8436</v>
      </c>
      <c r="F1508" t="s">
        <v>8657</v>
      </c>
      <c r="G1508" t="s">
        <v>126</v>
      </c>
      <c r="H1508" t="str">
        <f t="shared" si="587"/>
        <v>27</v>
      </c>
      <c r="I1508" t="str">
        <f t="shared" si="588"/>
        <v>Jun</v>
      </c>
      <c r="J1508" t="s">
        <v>45</v>
      </c>
      <c r="K1508" t="str">
        <f t="shared" si="589"/>
        <v>04</v>
      </c>
      <c r="L1508" t="str">
        <f t="shared" si="590"/>
        <v>Jul</v>
      </c>
      <c r="M1508">
        <v>7</v>
      </c>
      <c r="N1508">
        <f t="shared" si="591"/>
        <v>-23</v>
      </c>
      <c r="O1508">
        <f t="shared" si="592"/>
        <v>4</v>
      </c>
      <c r="P1508">
        <f t="shared" si="593"/>
        <v>3</v>
      </c>
      <c r="Q1508" t="s">
        <v>56</v>
      </c>
      <c r="R1508" t="s">
        <v>63</v>
      </c>
      <c r="S1508">
        <v>2</v>
      </c>
      <c r="T1508">
        <v>1</v>
      </c>
      <c r="U1508" s="2">
        <f>SUMIFS(Novoton!L:L,Novoton!D:D,'Резервации 2026'!E1508)</f>
        <v>1733.3934540999999</v>
      </c>
      <c r="V1508" s="2">
        <f>+U1508/M1508</f>
        <v>247.62763629999998</v>
      </c>
      <c r="X1508" t="s">
        <v>1054</v>
      </c>
      <c r="Y1508" t="s">
        <v>953</v>
      </c>
      <c r="Z1508" t="str">
        <f t="shared" si="594"/>
        <v>Nov</v>
      </c>
      <c r="AA1508" s="6">
        <f t="shared" si="600"/>
        <v>0</v>
      </c>
      <c r="AB1508" s="6">
        <f t="shared" si="600"/>
        <v>4</v>
      </c>
      <c r="AC1508" s="6">
        <f t="shared" si="600"/>
        <v>3</v>
      </c>
      <c r="AD1508" s="6">
        <f t="shared" si="600"/>
        <v>0</v>
      </c>
      <c r="AE1508" s="6">
        <f t="shared" si="600"/>
        <v>0</v>
      </c>
      <c r="AF1508" s="6">
        <f t="shared" si="595"/>
        <v>7</v>
      </c>
      <c r="AG1508" s="6">
        <f t="shared" si="596"/>
        <v>0</v>
      </c>
      <c r="AH1508" s="14" t="str">
        <f>LEFT(X1508,2)&amp;"."&amp;VLOOKUP(MID(X1508,4,3),'Data validation'!$A$1:$B$12,2,FALSE)&amp;".2025"</f>
        <v>13.11.2025</v>
      </c>
      <c r="AI1508">
        <f t="shared" si="597"/>
        <v>46</v>
      </c>
      <c r="AJ1508" t="str">
        <f>H1508&amp;"."&amp;VLOOKUP(I1508,'Data validation'!$A$1:$B$12,2,FALSE)&amp;".2026"</f>
        <v>27.06.2026</v>
      </c>
      <c r="AK1508">
        <f t="shared" si="598"/>
        <v>26</v>
      </c>
      <c r="AL1508" t="e">
        <f>VLOOKUP(E1508,[2]Sheet1!$A:$B,2,FALSE)</f>
        <v>#N/A</v>
      </c>
    </row>
    <row r="1509" spans="1:38" x14ac:dyDescent="0.25">
      <c r="A1509" t="str">
        <f>VLOOKUP(Q1509,'Data validation'!$K$2:$L$50,2,FALSE)</f>
        <v>TO</v>
      </c>
      <c r="B1509">
        <f t="shared" si="584"/>
        <v>0</v>
      </c>
      <c r="C1509">
        <f t="shared" si="585"/>
        <v>6</v>
      </c>
      <c r="D1509">
        <f t="shared" si="586"/>
        <v>0</v>
      </c>
      <c r="E1509">
        <v>9443</v>
      </c>
      <c r="F1509" t="s">
        <v>8658</v>
      </c>
      <c r="G1509" t="s">
        <v>950</v>
      </c>
      <c r="H1509" t="str">
        <f t="shared" si="587"/>
        <v>26</v>
      </c>
      <c r="I1509" t="str">
        <f t="shared" si="588"/>
        <v>Jun</v>
      </c>
      <c r="J1509" t="s">
        <v>120</v>
      </c>
      <c r="K1509" t="str">
        <f t="shared" si="589"/>
        <v>02</v>
      </c>
      <c r="L1509" t="str">
        <f t="shared" si="590"/>
        <v>Jul</v>
      </c>
      <c r="M1509">
        <v>6</v>
      </c>
      <c r="N1509">
        <f t="shared" si="591"/>
        <v>-24</v>
      </c>
      <c r="O1509">
        <f t="shared" si="592"/>
        <v>5</v>
      </c>
      <c r="P1509">
        <f t="shared" si="593"/>
        <v>1</v>
      </c>
      <c r="Q1509" t="s">
        <v>162</v>
      </c>
      <c r="R1509" t="s">
        <v>20</v>
      </c>
      <c r="S1509">
        <v>2</v>
      </c>
      <c r="T1509">
        <v>2</v>
      </c>
      <c r="U1509" s="2">
        <f>SUMIFS(Magelan!L:L,Magelan!D:D,'Резервации 2026'!E1509)</f>
        <v>2166.6293574000001</v>
      </c>
      <c r="V1509" s="2">
        <f>+U1509/M1509</f>
        <v>361.10489290000004</v>
      </c>
      <c r="W1509" t="s">
        <v>262</v>
      </c>
      <c r="X1509" t="s">
        <v>4558</v>
      </c>
      <c r="Y1509" t="s">
        <v>4298</v>
      </c>
      <c r="Z1509" t="str">
        <f t="shared" si="594"/>
        <v>Jan</v>
      </c>
      <c r="AA1509" s="6">
        <f t="shared" si="600"/>
        <v>0</v>
      </c>
      <c r="AB1509" s="6">
        <f t="shared" si="600"/>
        <v>5</v>
      </c>
      <c r="AC1509" s="6">
        <f t="shared" si="600"/>
        <v>1</v>
      </c>
      <c r="AD1509" s="6">
        <f t="shared" si="600"/>
        <v>0</v>
      </c>
      <c r="AE1509" s="6">
        <f t="shared" si="600"/>
        <v>0</v>
      </c>
      <c r="AF1509" s="6">
        <f t="shared" si="595"/>
        <v>6</v>
      </c>
      <c r="AG1509" s="6">
        <f t="shared" si="596"/>
        <v>0</v>
      </c>
      <c r="AH1509" s="14" t="str">
        <f>LEFT(X1509,2)&amp;"."&amp;VLOOKUP(MID(X1509,4,3),'Data validation'!$A$1:$B$12,2,FALSE)&amp;".2025"</f>
        <v>12.01.2025</v>
      </c>
      <c r="AI1509">
        <f t="shared" si="597"/>
        <v>3</v>
      </c>
      <c r="AJ1509" t="str">
        <f>H1509&amp;"."&amp;VLOOKUP(I1509,'Data validation'!$A$1:$B$12,2,FALSE)&amp;".2026"</f>
        <v>26.06.2026</v>
      </c>
      <c r="AK1509">
        <f t="shared" si="598"/>
        <v>26</v>
      </c>
      <c r="AL1509" t="e">
        <f>VLOOKUP(E1509,[2]Sheet1!$A:$B,2,FALSE)</f>
        <v>#N/A</v>
      </c>
    </row>
    <row r="1510" spans="1:38" x14ac:dyDescent="0.25">
      <c r="A1510" t="str">
        <f>VLOOKUP(Q1510,'Data validation'!$K$2:$L$50,2,FALSE)</f>
        <v>TO</v>
      </c>
      <c r="B1510">
        <f t="shared" si="584"/>
        <v>0</v>
      </c>
      <c r="C1510">
        <f t="shared" si="585"/>
        <v>7</v>
      </c>
      <c r="D1510">
        <f t="shared" si="586"/>
        <v>0</v>
      </c>
      <c r="E1510">
        <v>8813</v>
      </c>
      <c r="F1510" t="s">
        <v>8659</v>
      </c>
      <c r="G1510" t="s">
        <v>275</v>
      </c>
      <c r="H1510" t="str">
        <f t="shared" si="587"/>
        <v>22</v>
      </c>
      <c r="I1510" t="str">
        <f t="shared" si="588"/>
        <v>Jun</v>
      </c>
      <c r="J1510" t="s">
        <v>44</v>
      </c>
      <c r="K1510" t="str">
        <f t="shared" si="589"/>
        <v>29</v>
      </c>
      <c r="L1510" t="str">
        <f t="shared" si="590"/>
        <v>Jun</v>
      </c>
      <c r="M1510">
        <v>7</v>
      </c>
      <c r="N1510">
        <f t="shared" si="591"/>
        <v>7</v>
      </c>
      <c r="O1510">
        <f t="shared" si="592"/>
        <v>0</v>
      </c>
      <c r="P1510">
        <f t="shared" si="593"/>
        <v>0</v>
      </c>
      <c r="Q1510" t="s">
        <v>81</v>
      </c>
      <c r="R1510" t="s">
        <v>20</v>
      </c>
      <c r="S1510">
        <v>2</v>
      </c>
      <c r="T1510">
        <v>2</v>
      </c>
      <c r="U1510" s="2">
        <f>SUMIFS(SLR!L:L,SLR!D:D,'Резервации 2026'!E1510)</f>
        <v>2224.7761833</v>
      </c>
      <c r="V1510" s="2">
        <f t="shared" ref="V1510:V1511" si="605">+U1510/M1510</f>
        <v>317.82516904285711</v>
      </c>
      <c r="W1510" t="s">
        <v>262</v>
      </c>
      <c r="X1510" t="s">
        <v>1972</v>
      </c>
      <c r="Y1510" t="s">
        <v>1946</v>
      </c>
      <c r="Z1510" t="str">
        <f t="shared" si="594"/>
        <v>Nov</v>
      </c>
      <c r="AA1510" s="6">
        <f t="shared" si="600"/>
        <v>0</v>
      </c>
      <c r="AB1510" s="6">
        <f t="shared" si="600"/>
        <v>7</v>
      </c>
      <c r="AC1510" s="6">
        <f t="shared" si="600"/>
        <v>0</v>
      </c>
      <c r="AD1510" s="6">
        <f t="shared" si="600"/>
        <v>0</v>
      </c>
      <c r="AE1510" s="6">
        <f t="shared" si="600"/>
        <v>0</v>
      </c>
      <c r="AF1510" s="6">
        <f t="shared" si="595"/>
        <v>7</v>
      </c>
      <c r="AG1510" s="6">
        <f t="shared" si="596"/>
        <v>0</v>
      </c>
      <c r="AH1510" s="14" t="str">
        <f>LEFT(X1510,2)&amp;"."&amp;VLOOKUP(MID(X1510,4,3),'Data validation'!$A$1:$B$12,2,FALSE)&amp;".2025"</f>
        <v>25.11.2025</v>
      </c>
      <c r="AI1510">
        <f t="shared" si="597"/>
        <v>48</v>
      </c>
      <c r="AJ1510" t="str">
        <f>H1510&amp;"."&amp;VLOOKUP(I1510,'Data validation'!$A$1:$B$12,2,FALSE)&amp;".2026"</f>
        <v>22.06.2026</v>
      </c>
      <c r="AK1510">
        <f t="shared" si="598"/>
        <v>26</v>
      </c>
      <c r="AL1510" t="e">
        <f>VLOOKUP(E1510,[2]Sheet1!$A:$B,2,FALSE)</f>
        <v>#N/A</v>
      </c>
    </row>
    <row r="1511" spans="1:38" x14ac:dyDescent="0.25">
      <c r="A1511" t="str">
        <f>VLOOKUP(Q1511,'Data validation'!$K$2:$L$50,2,FALSE)</f>
        <v>TO</v>
      </c>
      <c r="B1511">
        <f t="shared" si="584"/>
        <v>0</v>
      </c>
      <c r="C1511">
        <f t="shared" si="585"/>
        <v>6</v>
      </c>
      <c r="D1511">
        <f t="shared" si="586"/>
        <v>0</v>
      </c>
      <c r="E1511">
        <v>8897</v>
      </c>
      <c r="F1511" t="s">
        <v>8660</v>
      </c>
      <c r="G1511" t="s">
        <v>275</v>
      </c>
      <c r="H1511" t="str">
        <f t="shared" si="587"/>
        <v>22</v>
      </c>
      <c r="I1511" t="str">
        <f t="shared" si="588"/>
        <v>Jun</v>
      </c>
      <c r="J1511" t="s">
        <v>276</v>
      </c>
      <c r="K1511" t="str">
        <f t="shared" si="589"/>
        <v>28</v>
      </c>
      <c r="L1511" t="str">
        <f t="shared" si="590"/>
        <v>Jun</v>
      </c>
      <c r="M1511">
        <v>6</v>
      </c>
      <c r="N1511">
        <f t="shared" si="591"/>
        <v>6</v>
      </c>
      <c r="O1511">
        <f t="shared" si="592"/>
        <v>0</v>
      </c>
      <c r="P1511">
        <f t="shared" si="593"/>
        <v>0</v>
      </c>
      <c r="Q1511" t="s">
        <v>81</v>
      </c>
      <c r="R1511" t="s">
        <v>25</v>
      </c>
      <c r="S1511">
        <v>2</v>
      </c>
      <c r="T1511">
        <v>1</v>
      </c>
      <c r="U1511" s="2">
        <f>SUMIFS(SLR!L:L,SLR!D:D,'Резервации 2026'!E1511)</f>
        <v>1539.5120262</v>
      </c>
      <c r="V1511" s="2">
        <f t="shared" si="605"/>
        <v>256.58533770000003</v>
      </c>
      <c r="W1511" t="s">
        <v>262</v>
      </c>
      <c r="X1511" t="s">
        <v>2922</v>
      </c>
      <c r="Y1511" t="s">
        <v>3212</v>
      </c>
      <c r="Z1511" t="str">
        <f t="shared" si="594"/>
        <v>Nov</v>
      </c>
      <c r="AA1511" s="6">
        <f t="shared" si="600"/>
        <v>0</v>
      </c>
      <c r="AB1511" s="6">
        <f t="shared" si="600"/>
        <v>6</v>
      </c>
      <c r="AC1511" s="6">
        <f t="shared" si="600"/>
        <v>0</v>
      </c>
      <c r="AD1511" s="6">
        <f t="shared" si="600"/>
        <v>0</v>
      </c>
      <c r="AE1511" s="6">
        <f t="shared" si="600"/>
        <v>0</v>
      </c>
      <c r="AF1511" s="6">
        <f t="shared" si="595"/>
        <v>6</v>
      </c>
      <c r="AG1511" s="6">
        <f t="shared" si="596"/>
        <v>0</v>
      </c>
      <c r="AH1511" s="14" t="str">
        <f>LEFT(X1511,2)&amp;"."&amp;VLOOKUP(MID(X1511,4,3),'Data validation'!$A$1:$B$12,2,FALSE)&amp;".2025"</f>
        <v>28.11.2025</v>
      </c>
      <c r="AI1511">
        <f t="shared" si="597"/>
        <v>48</v>
      </c>
      <c r="AJ1511" t="str">
        <f>H1511&amp;"."&amp;VLOOKUP(I1511,'Data validation'!$A$1:$B$12,2,FALSE)&amp;".2026"</f>
        <v>22.06.2026</v>
      </c>
      <c r="AK1511">
        <f t="shared" si="598"/>
        <v>26</v>
      </c>
      <c r="AL1511" t="e">
        <f>VLOOKUP(E1511,[2]Sheet1!$A:$B,2,FALSE)</f>
        <v>#N/A</v>
      </c>
    </row>
    <row r="1512" spans="1:38" x14ac:dyDescent="0.25">
      <c r="A1512" t="str">
        <f>VLOOKUP(Q1512,'Data validation'!$K$2:$L$50,2,FALSE)</f>
        <v>TOPOLA SKIES</v>
      </c>
      <c r="B1512">
        <f t="shared" si="584"/>
        <v>0</v>
      </c>
      <c r="C1512">
        <f t="shared" si="585"/>
        <v>5</v>
      </c>
      <c r="D1512">
        <f t="shared" si="586"/>
        <v>0</v>
      </c>
      <c r="E1512">
        <v>8131</v>
      </c>
      <c r="F1512" t="s">
        <v>8160</v>
      </c>
      <c r="G1512" t="s">
        <v>303</v>
      </c>
      <c r="H1512" t="str">
        <f t="shared" si="587"/>
        <v>25</v>
      </c>
      <c r="I1512" t="str">
        <f t="shared" si="588"/>
        <v>Jun</v>
      </c>
      <c r="J1512" t="s">
        <v>71</v>
      </c>
      <c r="K1512" t="str">
        <f t="shared" si="589"/>
        <v>30</v>
      </c>
      <c r="L1512" t="str">
        <f t="shared" si="590"/>
        <v>Jun</v>
      </c>
      <c r="M1512">
        <v>5</v>
      </c>
      <c r="N1512">
        <f t="shared" si="591"/>
        <v>5</v>
      </c>
      <c r="O1512">
        <f t="shared" si="592"/>
        <v>0</v>
      </c>
      <c r="P1512">
        <f t="shared" si="593"/>
        <v>0</v>
      </c>
      <c r="Q1512" t="s">
        <v>35</v>
      </c>
      <c r="R1512" t="s">
        <v>110</v>
      </c>
      <c r="S1512">
        <v>1</v>
      </c>
      <c r="T1512">
        <v>5</v>
      </c>
      <c r="U1512" s="2">
        <v>2777.6374678899078</v>
      </c>
      <c r="V1512" s="2">
        <v>555.52749357798155</v>
      </c>
      <c r="X1512" t="s">
        <v>305</v>
      </c>
      <c r="Y1512" t="s">
        <v>301</v>
      </c>
      <c r="Z1512" t="str">
        <f t="shared" si="594"/>
        <v>Nov</v>
      </c>
      <c r="AA1512" s="6">
        <f t="shared" si="600"/>
        <v>0</v>
      </c>
      <c r="AB1512" s="6">
        <f t="shared" si="600"/>
        <v>5</v>
      </c>
      <c r="AC1512" s="6">
        <f t="shared" si="600"/>
        <v>0</v>
      </c>
      <c r="AD1512" s="6">
        <f t="shared" si="600"/>
        <v>0</v>
      </c>
      <c r="AE1512" s="6">
        <f t="shared" si="600"/>
        <v>0</v>
      </c>
      <c r="AF1512" s="6">
        <f t="shared" si="595"/>
        <v>5</v>
      </c>
      <c r="AG1512" s="6">
        <f t="shared" si="596"/>
        <v>0</v>
      </c>
      <c r="AH1512" s="14" t="str">
        <f>LEFT(X1512,2)&amp;"."&amp;VLOOKUP(MID(X1512,4,3),'Data validation'!$A$1:$B$12,2,FALSE)&amp;".2025"</f>
        <v>06.11.2025</v>
      </c>
      <c r="AI1512">
        <f t="shared" si="597"/>
        <v>45</v>
      </c>
      <c r="AJ1512" t="str">
        <f>H1512&amp;"."&amp;VLOOKUP(I1512,'Data validation'!$A$1:$B$12,2,FALSE)&amp;".2026"</f>
        <v>25.06.2026</v>
      </c>
      <c r="AK1512">
        <f t="shared" si="598"/>
        <v>26</v>
      </c>
      <c r="AL1512" t="e">
        <f>VLOOKUP(E1512,[2]Sheet1!$A:$B,2,FALSE)</f>
        <v>#N/A</v>
      </c>
    </row>
    <row r="1513" spans="1:38" x14ac:dyDescent="0.25">
      <c r="A1513" t="str">
        <f>VLOOKUP(Q1513,'Data validation'!$K$2:$L$50,2,FALSE)</f>
        <v>TO</v>
      </c>
      <c r="B1513">
        <f t="shared" si="584"/>
        <v>0</v>
      </c>
      <c r="C1513">
        <f t="shared" si="585"/>
        <v>5</v>
      </c>
      <c r="D1513">
        <f t="shared" si="586"/>
        <v>0</v>
      </c>
      <c r="E1513">
        <v>8471</v>
      </c>
      <c r="F1513" t="s">
        <v>8661</v>
      </c>
      <c r="G1513" t="s">
        <v>44</v>
      </c>
      <c r="H1513" t="str">
        <f t="shared" si="587"/>
        <v>29</v>
      </c>
      <c r="I1513" t="str">
        <f t="shared" si="588"/>
        <v>Jun</v>
      </c>
      <c r="J1513" t="s">
        <v>45</v>
      </c>
      <c r="K1513" t="str">
        <f t="shared" si="589"/>
        <v>04</v>
      </c>
      <c r="L1513" t="str">
        <f t="shared" si="590"/>
        <v>Jul</v>
      </c>
      <c r="M1513">
        <v>5</v>
      </c>
      <c r="N1513">
        <f t="shared" si="591"/>
        <v>-25</v>
      </c>
      <c r="O1513">
        <f t="shared" si="592"/>
        <v>2</v>
      </c>
      <c r="P1513">
        <f t="shared" si="593"/>
        <v>3</v>
      </c>
      <c r="Q1513" t="s">
        <v>81</v>
      </c>
      <c r="R1513" t="s">
        <v>57</v>
      </c>
      <c r="S1513">
        <v>4</v>
      </c>
      <c r="T1513">
        <v>1</v>
      </c>
      <c r="U1513" s="2">
        <f>SUMIFS(SLR!L:L,SLR!D:D,'Резервации 2026'!E1513)</f>
        <v>2207.0563634999999</v>
      </c>
      <c r="V1513" s="2">
        <f t="shared" ref="V1513:V1515" si="606">+U1513/M1513</f>
        <v>441.41127269999998</v>
      </c>
      <c r="W1513" t="s">
        <v>262</v>
      </c>
      <c r="X1513" t="s">
        <v>1143</v>
      </c>
      <c r="Y1513" t="s">
        <v>1138</v>
      </c>
      <c r="Z1513" t="str">
        <f t="shared" si="594"/>
        <v>Nov</v>
      </c>
      <c r="AA1513" s="6">
        <f t="shared" si="600"/>
        <v>0</v>
      </c>
      <c r="AB1513" s="6">
        <f t="shared" si="600"/>
        <v>2</v>
      </c>
      <c r="AC1513" s="6">
        <f t="shared" si="600"/>
        <v>3</v>
      </c>
      <c r="AD1513" s="6">
        <f t="shared" si="600"/>
        <v>0</v>
      </c>
      <c r="AE1513" s="6">
        <f t="shared" si="600"/>
        <v>0</v>
      </c>
      <c r="AF1513" s="6">
        <f t="shared" si="595"/>
        <v>5</v>
      </c>
      <c r="AG1513" s="6">
        <f t="shared" si="596"/>
        <v>0</v>
      </c>
      <c r="AH1513" s="14" t="str">
        <f>LEFT(X1513,2)&amp;"."&amp;VLOOKUP(MID(X1513,4,3),'Data validation'!$A$1:$B$12,2,FALSE)&amp;".2025"</f>
        <v>14.11.2025</v>
      </c>
      <c r="AI1513">
        <f t="shared" si="597"/>
        <v>46</v>
      </c>
      <c r="AJ1513" t="str">
        <f>H1513&amp;"."&amp;VLOOKUP(I1513,'Data validation'!$A$1:$B$12,2,FALSE)&amp;".2026"</f>
        <v>29.06.2026</v>
      </c>
      <c r="AK1513">
        <f t="shared" si="598"/>
        <v>27</v>
      </c>
      <c r="AL1513" t="e">
        <f>VLOOKUP(E1513,[2]Sheet1!$A:$B,2,FALSE)</f>
        <v>#N/A</v>
      </c>
    </row>
    <row r="1514" spans="1:38" x14ac:dyDescent="0.25">
      <c r="A1514" t="str">
        <f>VLOOKUP(Q1514,'Data validation'!$K$2:$L$50,2,FALSE)</f>
        <v>TO</v>
      </c>
      <c r="B1514">
        <f t="shared" si="584"/>
        <v>0</v>
      </c>
      <c r="C1514">
        <f t="shared" si="585"/>
        <v>5</v>
      </c>
      <c r="D1514">
        <f t="shared" si="586"/>
        <v>0</v>
      </c>
      <c r="E1514">
        <v>8389</v>
      </c>
      <c r="F1514" t="s">
        <v>8662</v>
      </c>
      <c r="G1514" t="s">
        <v>283</v>
      </c>
      <c r="H1514" t="str">
        <f t="shared" si="587"/>
        <v>20</v>
      </c>
      <c r="I1514" t="str">
        <f t="shared" si="588"/>
        <v>Jun</v>
      </c>
      <c r="J1514" t="s">
        <v>303</v>
      </c>
      <c r="K1514" t="str">
        <f t="shared" si="589"/>
        <v>25</v>
      </c>
      <c r="L1514" t="str">
        <f t="shared" si="590"/>
        <v>Jun</v>
      </c>
      <c r="M1514">
        <v>5</v>
      </c>
      <c r="N1514">
        <f t="shared" si="591"/>
        <v>5</v>
      </c>
      <c r="O1514">
        <f t="shared" si="592"/>
        <v>0</v>
      </c>
      <c r="P1514">
        <f t="shared" si="593"/>
        <v>0</v>
      </c>
      <c r="Q1514" t="s">
        <v>81</v>
      </c>
      <c r="R1514" t="s">
        <v>25</v>
      </c>
      <c r="S1514">
        <v>2</v>
      </c>
      <c r="T1514">
        <v>1</v>
      </c>
      <c r="U1514" s="2">
        <f>SUMIFS(SLR!L:L,SLR!D:D,'Резервации 2026'!E1514)</f>
        <v>1108.8578185000001</v>
      </c>
      <c r="V1514" s="2">
        <f t="shared" si="606"/>
        <v>221.77156370000003</v>
      </c>
      <c r="W1514" t="s">
        <v>262</v>
      </c>
      <c r="X1514" t="s">
        <v>948</v>
      </c>
      <c r="Y1514" t="s">
        <v>768</v>
      </c>
      <c r="Z1514" t="str">
        <f t="shared" si="594"/>
        <v>Nov</v>
      </c>
      <c r="AA1514" s="6">
        <f t="shared" si="600"/>
        <v>0</v>
      </c>
      <c r="AB1514" s="6">
        <f t="shared" si="600"/>
        <v>5</v>
      </c>
      <c r="AC1514" s="6">
        <f t="shared" si="600"/>
        <v>0</v>
      </c>
      <c r="AD1514" s="6">
        <f t="shared" si="600"/>
        <v>0</v>
      </c>
      <c r="AE1514" s="6">
        <f t="shared" si="600"/>
        <v>0</v>
      </c>
      <c r="AF1514" s="6">
        <f t="shared" si="595"/>
        <v>5</v>
      </c>
      <c r="AG1514" s="6">
        <f t="shared" si="596"/>
        <v>0</v>
      </c>
      <c r="AH1514" s="14" t="str">
        <f>LEFT(X1514,2)&amp;"."&amp;VLOOKUP(MID(X1514,4,3),'Data validation'!$A$1:$B$12,2,FALSE)&amp;".2025"</f>
        <v>11.11.2025</v>
      </c>
      <c r="AI1514">
        <f t="shared" si="597"/>
        <v>46</v>
      </c>
      <c r="AJ1514" t="str">
        <f>H1514&amp;"."&amp;VLOOKUP(I1514,'Data validation'!$A$1:$B$12,2,FALSE)&amp;".2026"</f>
        <v>20.06.2026</v>
      </c>
      <c r="AK1514">
        <f t="shared" si="598"/>
        <v>25</v>
      </c>
      <c r="AL1514" t="e">
        <f>VLOOKUP(E1514,[2]Sheet1!$A:$B,2,FALSE)</f>
        <v>#N/A</v>
      </c>
    </row>
    <row r="1515" spans="1:38" x14ac:dyDescent="0.25">
      <c r="A1515" t="str">
        <f>VLOOKUP(Q1515,'Data validation'!$K$2:$L$50,2,FALSE)</f>
        <v>TO</v>
      </c>
      <c r="B1515">
        <f t="shared" si="584"/>
        <v>0</v>
      </c>
      <c r="C1515">
        <f t="shared" si="585"/>
        <v>5</v>
      </c>
      <c r="D1515">
        <f t="shared" si="586"/>
        <v>0</v>
      </c>
      <c r="E1515">
        <v>8165</v>
      </c>
      <c r="F1515" t="s">
        <v>8663</v>
      </c>
      <c r="G1515" t="s">
        <v>303</v>
      </c>
      <c r="H1515" t="str">
        <f t="shared" si="587"/>
        <v>25</v>
      </c>
      <c r="I1515" t="str">
        <f t="shared" si="588"/>
        <v>Jun</v>
      </c>
      <c r="J1515" t="s">
        <v>71</v>
      </c>
      <c r="K1515" t="str">
        <f t="shared" si="589"/>
        <v>30</v>
      </c>
      <c r="L1515" t="str">
        <f t="shared" si="590"/>
        <v>Jun</v>
      </c>
      <c r="M1515">
        <v>5</v>
      </c>
      <c r="N1515">
        <f t="shared" si="591"/>
        <v>5</v>
      </c>
      <c r="O1515">
        <f t="shared" si="592"/>
        <v>0</v>
      </c>
      <c r="P1515">
        <f t="shared" si="593"/>
        <v>0</v>
      </c>
      <c r="Q1515" t="s">
        <v>81</v>
      </c>
      <c r="R1515" t="s">
        <v>17</v>
      </c>
      <c r="S1515">
        <v>2</v>
      </c>
      <c r="T1515">
        <v>1</v>
      </c>
      <c r="U1515" s="2">
        <f>SUMIFS(SLR!L:L,SLR!D:D,'Резервации 2026'!E1515)</f>
        <v>1205.7691950000001</v>
      </c>
      <c r="V1515" s="2">
        <f t="shared" si="606"/>
        <v>241.153839</v>
      </c>
      <c r="W1515" t="s">
        <v>262</v>
      </c>
      <c r="X1515" t="s">
        <v>389</v>
      </c>
      <c r="Y1515" t="s">
        <v>338</v>
      </c>
      <c r="Z1515" t="str">
        <f t="shared" si="594"/>
        <v>Nov</v>
      </c>
      <c r="AA1515" s="6">
        <f t="shared" si="600"/>
        <v>0</v>
      </c>
      <c r="AB1515" s="6">
        <f t="shared" si="600"/>
        <v>5</v>
      </c>
      <c r="AC1515" s="6">
        <f t="shared" si="600"/>
        <v>0</v>
      </c>
      <c r="AD1515" s="6">
        <f t="shared" si="600"/>
        <v>0</v>
      </c>
      <c r="AE1515" s="6">
        <f t="shared" si="600"/>
        <v>0</v>
      </c>
      <c r="AF1515" s="6">
        <f t="shared" si="595"/>
        <v>5</v>
      </c>
      <c r="AG1515" s="6">
        <f t="shared" si="596"/>
        <v>0</v>
      </c>
      <c r="AH1515" s="14" t="str">
        <f>LEFT(X1515,2)&amp;"."&amp;VLOOKUP(MID(X1515,4,3),'Data validation'!$A$1:$B$12,2,FALSE)&amp;".2025"</f>
        <v>07.11.2025</v>
      </c>
      <c r="AI1515">
        <f t="shared" si="597"/>
        <v>45</v>
      </c>
      <c r="AJ1515" t="str">
        <f>H1515&amp;"."&amp;VLOOKUP(I1515,'Data validation'!$A$1:$B$12,2,FALSE)&amp;".2026"</f>
        <v>25.06.2026</v>
      </c>
      <c r="AK1515">
        <f t="shared" si="598"/>
        <v>26</v>
      </c>
      <c r="AL1515" t="e">
        <f>VLOOKUP(E1515,[2]Sheet1!$A:$B,2,FALSE)</f>
        <v>#N/A</v>
      </c>
    </row>
    <row r="1516" spans="1:38" x14ac:dyDescent="0.25">
      <c r="A1516" t="str">
        <f>VLOOKUP(Q1516,'Data validation'!$K$2:$L$50,2,FALSE)</f>
        <v>TO</v>
      </c>
      <c r="B1516">
        <f t="shared" si="584"/>
        <v>0</v>
      </c>
      <c r="C1516">
        <f t="shared" si="585"/>
        <v>7</v>
      </c>
      <c r="D1516">
        <f t="shared" si="586"/>
        <v>0</v>
      </c>
      <c r="E1516">
        <v>8455</v>
      </c>
      <c r="F1516" t="s">
        <v>8664</v>
      </c>
      <c r="G1516" t="s">
        <v>126</v>
      </c>
      <c r="H1516" t="str">
        <f t="shared" si="587"/>
        <v>27</v>
      </c>
      <c r="I1516" t="str">
        <f t="shared" si="588"/>
        <v>Jun</v>
      </c>
      <c r="J1516" t="s">
        <v>45</v>
      </c>
      <c r="K1516" t="str">
        <f t="shared" si="589"/>
        <v>04</v>
      </c>
      <c r="L1516" t="str">
        <f t="shared" si="590"/>
        <v>Jul</v>
      </c>
      <c r="M1516">
        <v>7</v>
      </c>
      <c r="N1516">
        <f t="shared" si="591"/>
        <v>-23</v>
      </c>
      <c r="O1516">
        <f t="shared" si="592"/>
        <v>4</v>
      </c>
      <c r="P1516">
        <f t="shared" si="593"/>
        <v>3</v>
      </c>
      <c r="Q1516" t="s">
        <v>56</v>
      </c>
      <c r="R1516" t="s">
        <v>17</v>
      </c>
      <c r="S1516">
        <v>2</v>
      </c>
      <c r="T1516">
        <v>2</v>
      </c>
      <c r="U1516" s="2">
        <f>SUMIFS(Novoton!L:L,Novoton!D:D,'Резервации 2026'!E1516)</f>
        <v>2110.1645453000001</v>
      </c>
      <c r="V1516" s="2">
        <f>+U1516/M1516</f>
        <v>301.45207790000001</v>
      </c>
      <c r="X1516" t="s">
        <v>1103</v>
      </c>
      <c r="Y1516" t="s">
        <v>1051</v>
      </c>
      <c r="Z1516" t="str">
        <f t="shared" si="594"/>
        <v>Nov</v>
      </c>
      <c r="AA1516" s="6">
        <f t="shared" si="600"/>
        <v>0</v>
      </c>
      <c r="AB1516" s="6">
        <f t="shared" si="600"/>
        <v>4</v>
      </c>
      <c r="AC1516" s="6">
        <f t="shared" si="600"/>
        <v>3</v>
      </c>
      <c r="AD1516" s="6">
        <f t="shared" si="600"/>
        <v>0</v>
      </c>
      <c r="AE1516" s="6">
        <f t="shared" si="600"/>
        <v>0</v>
      </c>
      <c r="AF1516" s="6">
        <f t="shared" si="595"/>
        <v>7</v>
      </c>
      <c r="AG1516" s="6">
        <f t="shared" si="596"/>
        <v>0</v>
      </c>
      <c r="AH1516" s="14" t="str">
        <f>LEFT(X1516,2)&amp;"."&amp;VLOOKUP(MID(X1516,4,3),'Data validation'!$A$1:$B$12,2,FALSE)&amp;".2025"</f>
        <v>13.11.2025</v>
      </c>
      <c r="AI1516">
        <f t="shared" si="597"/>
        <v>46</v>
      </c>
      <c r="AJ1516" t="str">
        <f>H1516&amp;"."&amp;VLOOKUP(I1516,'Data validation'!$A$1:$B$12,2,FALSE)&amp;".2026"</f>
        <v>27.06.2026</v>
      </c>
      <c r="AK1516">
        <f t="shared" si="598"/>
        <v>26</v>
      </c>
      <c r="AL1516" t="e">
        <f>VLOOKUP(E1516,[2]Sheet1!$A:$B,2,FALSE)</f>
        <v>#N/A</v>
      </c>
    </row>
    <row r="1517" spans="1:38" x14ac:dyDescent="0.25">
      <c r="A1517" t="str">
        <f>VLOOKUP(Q1517,'Data validation'!$K$2:$L$50,2,FALSE)</f>
        <v>TO</v>
      </c>
      <c r="B1517">
        <f t="shared" si="584"/>
        <v>0</v>
      </c>
      <c r="C1517">
        <f t="shared" si="585"/>
        <v>7</v>
      </c>
      <c r="D1517">
        <f t="shared" si="586"/>
        <v>0</v>
      </c>
      <c r="E1517">
        <v>9456</v>
      </c>
      <c r="F1517" t="s">
        <v>8665</v>
      </c>
      <c r="G1517" t="s">
        <v>44</v>
      </c>
      <c r="H1517" t="str">
        <f t="shared" si="587"/>
        <v>29</v>
      </c>
      <c r="I1517" t="str">
        <f t="shared" si="588"/>
        <v>Jun</v>
      </c>
      <c r="J1517" t="s">
        <v>173</v>
      </c>
      <c r="K1517" t="str">
        <f t="shared" si="589"/>
        <v>06</v>
      </c>
      <c r="L1517" t="str">
        <f t="shared" si="590"/>
        <v>Jul</v>
      </c>
      <c r="M1517">
        <v>7</v>
      </c>
      <c r="N1517">
        <f t="shared" si="591"/>
        <v>-23</v>
      </c>
      <c r="O1517">
        <f t="shared" si="592"/>
        <v>2</v>
      </c>
      <c r="P1517">
        <f t="shared" si="593"/>
        <v>5</v>
      </c>
      <c r="Q1517" t="s">
        <v>162</v>
      </c>
      <c r="R1517" t="s">
        <v>188</v>
      </c>
      <c r="S1517">
        <v>3</v>
      </c>
      <c r="T1517">
        <v>1</v>
      </c>
      <c r="U1517" s="2">
        <f>SUMIFS(Magelan!L:L,Magelan!D:D,'Резервации 2026'!E1517)</f>
        <v>3062.2234727</v>
      </c>
      <c r="V1517" s="2">
        <f>+U1517/M1517</f>
        <v>437.4604961</v>
      </c>
      <c r="W1517" t="s">
        <v>262</v>
      </c>
      <c r="X1517" t="s">
        <v>4568</v>
      </c>
      <c r="Y1517" t="s">
        <v>4556</v>
      </c>
      <c r="Z1517" t="str">
        <f t="shared" si="594"/>
        <v>Jan</v>
      </c>
      <c r="AA1517" s="6">
        <f t="shared" si="600"/>
        <v>0</v>
      </c>
      <c r="AB1517" s="6">
        <f t="shared" si="600"/>
        <v>2</v>
      </c>
      <c r="AC1517" s="6">
        <f t="shared" si="600"/>
        <v>5</v>
      </c>
      <c r="AD1517" s="6">
        <f t="shared" si="600"/>
        <v>0</v>
      </c>
      <c r="AE1517" s="6">
        <f t="shared" si="600"/>
        <v>0</v>
      </c>
      <c r="AF1517" s="6">
        <f t="shared" si="595"/>
        <v>7</v>
      </c>
      <c r="AG1517" s="6">
        <f t="shared" si="596"/>
        <v>0</v>
      </c>
      <c r="AH1517" s="14" t="str">
        <f>LEFT(X1517,2)&amp;"."&amp;VLOOKUP(MID(X1517,4,3),'Data validation'!$A$1:$B$12,2,FALSE)&amp;".2025"</f>
        <v>12.01.2025</v>
      </c>
      <c r="AI1517">
        <f t="shared" si="597"/>
        <v>3</v>
      </c>
      <c r="AJ1517" t="str">
        <f>H1517&amp;"."&amp;VLOOKUP(I1517,'Data validation'!$A$1:$B$12,2,FALSE)&amp;".2026"</f>
        <v>29.06.2026</v>
      </c>
      <c r="AK1517">
        <f t="shared" si="598"/>
        <v>27</v>
      </c>
      <c r="AL1517" t="e">
        <f>VLOOKUP(E1517,[2]Sheet1!$A:$B,2,FALSE)</f>
        <v>#N/A</v>
      </c>
    </row>
    <row r="1518" spans="1:38" x14ac:dyDescent="0.25">
      <c r="A1518" t="str">
        <f>VLOOKUP(Q1518,'Data validation'!$K$2:$L$50,2,FALSE)</f>
        <v>TO</v>
      </c>
      <c r="B1518">
        <f t="shared" si="584"/>
        <v>0</v>
      </c>
      <c r="C1518">
        <f t="shared" si="585"/>
        <v>5</v>
      </c>
      <c r="D1518">
        <f t="shared" si="586"/>
        <v>0</v>
      </c>
      <c r="E1518">
        <v>8359</v>
      </c>
      <c r="F1518" t="s">
        <v>8666</v>
      </c>
      <c r="G1518" t="s">
        <v>283</v>
      </c>
      <c r="H1518" t="str">
        <f t="shared" si="587"/>
        <v>20</v>
      </c>
      <c r="I1518" t="str">
        <f t="shared" si="588"/>
        <v>Jun</v>
      </c>
      <c r="J1518" t="s">
        <v>303</v>
      </c>
      <c r="K1518" t="str">
        <f t="shared" si="589"/>
        <v>25</v>
      </c>
      <c r="L1518" t="str">
        <f t="shared" si="590"/>
        <v>Jun</v>
      </c>
      <c r="M1518">
        <v>5</v>
      </c>
      <c r="N1518">
        <f t="shared" si="591"/>
        <v>5</v>
      </c>
      <c r="O1518">
        <f t="shared" si="592"/>
        <v>0</v>
      </c>
      <c r="P1518">
        <f t="shared" si="593"/>
        <v>0</v>
      </c>
      <c r="Q1518" t="s">
        <v>81</v>
      </c>
      <c r="R1518" t="s">
        <v>63</v>
      </c>
      <c r="S1518">
        <v>2</v>
      </c>
      <c r="T1518">
        <v>1</v>
      </c>
      <c r="U1518" s="2">
        <f>SUMIFS(SLR!L:L,SLR!D:D,'Резервации 2026'!E1518)</f>
        <v>1087.3436885000001</v>
      </c>
      <c r="V1518" s="2">
        <f>+U1518/M1518</f>
        <v>217.46873770000002</v>
      </c>
      <c r="W1518" t="s">
        <v>262</v>
      </c>
      <c r="X1518" t="s">
        <v>886</v>
      </c>
      <c r="Y1518" t="s">
        <v>768</v>
      </c>
      <c r="Z1518" t="str">
        <f t="shared" si="594"/>
        <v>Nov</v>
      </c>
      <c r="AA1518" s="6">
        <f t="shared" si="600"/>
        <v>0</v>
      </c>
      <c r="AB1518" s="6">
        <f t="shared" si="600"/>
        <v>5</v>
      </c>
      <c r="AC1518" s="6">
        <f t="shared" si="600"/>
        <v>0</v>
      </c>
      <c r="AD1518" s="6">
        <f t="shared" si="600"/>
        <v>0</v>
      </c>
      <c r="AE1518" s="6">
        <f t="shared" si="600"/>
        <v>0</v>
      </c>
      <c r="AF1518" s="6">
        <f t="shared" si="595"/>
        <v>5</v>
      </c>
      <c r="AG1518" s="6">
        <f t="shared" si="596"/>
        <v>0</v>
      </c>
      <c r="AH1518" s="14" t="str">
        <f>LEFT(X1518,2)&amp;"."&amp;VLOOKUP(MID(X1518,4,3),'Data validation'!$A$1:$B$12,2,FALSE)&amp;".2025"</f>
        <v>11.11.2025</v>
      </c>
      <c r="AI1518">
        <f t="shared" si="597"/>
        <v>46</v>
      </c>
      <c r="AJ1518" t="str">
        <f>H1518&amp;"."&amp;VLOOKUP(I1518,'Data validation'!$A$1:$B$12,2,FALSE)&amp;".2026"</f>
        <v>20.06.2026</v>
      </c>
      <c r="AK1518">
        <f t="shared" si="598"/>
        <v>25</v>
      </c>
      <c r="AL1518" t="e">
        <f>VLOOKUP(E1518,[2]Sheet1!$A:$B,2,FALSE)</f>
        <v>#N/A</v>
      </c>
    </row>
    <row r="1519" spans="1:38" x14ac:dyDescent="0.25">
      <c r="A1519" t="str">
        <f>VLOOKUP(Q1519,'Data validation'!$K$2:$L$50,2,FALSE)</f>
        <v>TO</v>
      </c>
      <c r="B1519">
        <f t="shared" si="584"/>
        <v>0</v>
      </c>
      <c r="C1519">
        <f t="shared" si="585"/>
        <v>5</v>
      </c>
      <c r="D1519">
        <f t="shared" si="586"/>
        <v>0</v>
      </c>
      <c r="E1519">
        <v>8794</v>
      </c>
      <c r="F1519" t="s">
        <v>8667</v>
      </c>
      <c r="G1519" t="s">
        <v>283</v>
      </c>
      <c r="H1519" t="str">
        <f t="shared" si="587"/>
        <v>20</v>
      </c>
      <c r="I1519" t="str">
        <f t="shared" si="588"/>
        <v>Jun</v>
      </c>
      <c r="J1519" t="s">
        <v>303</v>
      </c>
      <c r="K1519" t="str">
        <f t="shared" si="589"/>
        <v>25</v>
      </c>
      <c r="L1519" t="str">
        <f t="shared" si="590"/>
        <v>Jun</v>
      </c>
      <c r="M1519">
        <v>5</v>
      </c>
      <c r="N1519">
        <f t="shared" si="591"/>
        <v>5</v>
      </c>
      <c r="O1519">
        <f t="shared" si="592"/>
        <v>0</v>
      </c>
      <c r="P1519">
        <f t="shared" si="593"/>
        <v>0</v>
      </c>
      <c r="Q1519" t="s">
        <v>162</v>
      </c>
      <c r="R1519" t="s">
        <v>25</v>
      </c>
      <c r="S1519">
        <v>2</v>
      </c>
      <c r="T1519">
        <v>1</v>
      </c>
      <c r="U1519" s="2">
        <f>SUMIFS(Magelan!L:L,Magelan!D:D,'Резервации 2026'!E1519)</f>
        <v>0</v>
      </c>
      <c r="V1519" s="2">
        <f>+U1519/M1519</f>
        <v>0</v>
      </c>
      <c r="X1519" t="s">
        <v>1924</v>
      </c>
      <c r="Y1519" t="s">
        <v>1761</v>
      </c>
      <c r="Z1519" t="str">
        <f t="shared" si="594"/>
        <v>Nov</v>
      </c>
      <c r="AA1519" s="6">
        <f t="shared" si="600"/>
        <v>0</v>
      </c>
      <c r="AB1519" s="6">
        <f t="shared" si="600"/>
        <v>5</v>
      </c>
      <c r="AC1519" s="6">
        <f t="shared" si="600"/>
        <v>0</v>
      </c>
      <c r="AD1519" s="6">
        <f t="shared" si="600"/>
        <v>0</v>
      </c>
      <c r="AE1519" s="6">
        <f t="shared" si="600"/>
        <v>0</v>
      </c>
      <c r="AF1519" s="6">
        <f t="shared" si="595"/>
        <v>5</v>
      </c>
      <c r="AG1519" s="6">
        <f t="shared" si="596"/>
        <v>0</v>
      </c>
      <c r="AH1519" s="14" t="str">
        <f>LEFT(X1519,2)&amp;"."&amp;VLOOKUP(MID(X1519,4,3),'Data validation'!$A$1:$B$12,2,FALSE)&amp;".2025"</f>
        <v>24.11.2025</v>
      </c>
      <c r="AI1519">
        <f t="shared" si="597"/>
        <v>48</v>
      </c>
      <c r="AJ1519" t="str">
        <f>H1519&amp;"."&amp;VLOOKUP(I1519,'Data validation'!$A$1:$B$12,2,FALSE)&amp;".2026"</f>
        <v>20.06.2026</v>
      </c>
      <c r="AK1519">
        <f t="shared" si="598"/>
        <v>25</v>
      </c>
      <c r="AL1519" t="str">
        <f>VLOOKUP(E1519,[2]Sheet1!$A:$B,2,FALSE)</f>
        <v>Анулирана</v>
      </c>
    </row>
    <row r="1520" spans="1:38" x14ac:dyDescent="0.25">
      <c r="A1520" t="str">
        <f>VLOOKUP(Q1520,'Data validation'!$K$2:$L$50,2,FALSE)</f>
        <v>TOPOLA SKIES</v>
      </c>
      <c r="B1520">
        <f t="shared" si="584"/>
        <v>0</v>
      </c>
      <c r="C1520">
        <f t="shared" si="585"/>
        <v>5</v>
      </c>
      <c r="D1520">
        <f t="shared" si="586"/>
        <v>0</v>
      </c>
      <c r="E1520">
        <v>8712</v>
      </c>
      <c r="F1520" t="s">
        <v>8668</v>
      </c>
      <c r="G1520" t="s">
        <v>275</v>
      </c>
      <c r="H1520" t="str">
        <f t="shared" si="587"/>
        <v>22</v>
      </c>
      <c r="I1520" t="str">
        <f t="shared" si="588"/>
        <v>Jun</v>
      </c>
      <c r="J1520" t="s">
        <v>126</v>
      </c>
      <c r="K1520" t="str">
        <f t="shared" si="589"/>
        <v>27</v>
      </c>
      <c r="L1520" t="str">
        <f t="shared" si="590"/>
        <v>Jun</v>
      </c>
      <c r="M1520">
        <v>5</v>
      </c>
      <c r="N1520">
        <f t="shared" si="591"/>
        <v>5</v>
      </c>
      <c r="O1520">
        <f t="shared" si="592"/>
        <v>0</v>
      </c>
      <c r="P1520">
        <f t="shared" si="593"/>
        <v>0</v>
      </c>
      <c r="Q1520" t="s">
        <v>35</v>
      </c>
      <c r="R1520" t="s">
        <v>20</v>
      </c>
      <c r="S1520">
        <v>2</v>
      </c>
      <c r="T1520">
        <v>1</v>
      </c>
      <c r="U1520" s="2">
        <v>1311.3032697247704</v>
      </c>
      <c r="V1520" s="2">
        <v>262.26065394495413</v>
      </c>
      <c r="X1520" t="s">
        <v>1735</v>
      </c>
      <c r="Y1520" t="s">
        <v>1718</v>
      </c>
      <c r="Z1520" t="str">
        <f t="shared" si="594"/>
        <v>Nov</v>
      </c>
      <c r="AA1520" s="6">
        <f t="shared" si="600"/>
        <v>0</v>
      </c>
      <c r="AB1520" s="6">
        <f t="shared" si="600"/>
        <v>5</v>
      </c>
      <c r="AC1520" s="6">
        <f t="shared" si="600"/>
        <v>0</v>
      </c>
      <c r="AD1520" s="6">
        <f t="shared" si="600"/>
        <v>0</v>
      </c>
      <c r="AE1520" s="6">
        <f t="shared" si="600"/>
        <v>0</v>
      </c>
      <c r="AF1520" s="6">
        <f t="shared" si="595"/>
        <v>5</v>
      </c>
      <c r="AG1520" s="6">
        <f t="shared" si="596"/>
        <v>0</v>
      </c>
      <c r="AH1520" s="14" t="str">
        <f>LEFT(X1520,2)&amp;"."&amp;VLOOKUP(MID(X1520,4,3),'Data validation'!$A$1:$B$12,2,FALSE)&amp;".2025"</f>
        <v>22.11.2025</v>
      </c>
      <c r="AI1520">
        <f t="shared" si="597"/>
        <v>47</v>
      </c>
      <c r="AJ1520" t="str">
        <f>H1520&amp;"."&amp;VLOOKUP(I1520,'Data validation'!$A$1:$B$12,2,FALSE)&amp;".2026"</f>
        <v>22.06.2026</v>
      </c>
      <c r="AK1520">
        <f t="shared" si="598"/>
        <v>26</v>
      </c>
      <c r="AL1520" t="e">
        <f>VLOOKUP(E1520,[2]Sheet1!$A:$B,2,FALSE)</f>
        <v>#N/A</v>
      </c>
    </row>
    <row r="1521" spans="1:38" x14ac:dyDescent="0.25">
      <c r="A1521" t="str">
        <f>VLOOKUP(Q1521,'Data validation'!$K$2:$L$50,2,FALSE)</f>
        <v>TO</v>
      </c>
      <c r="B1521">
        <f t="shared" si="584"/>
        <v>0</v>
      </c>
      <c r="C1521">
        <f t="shared" si="585"/>
        <v>6</v>
      </c>
      <c r="D1521">
        <f t="shared" si="586"/>
        <v>0</v>
      </c>
      <c r="E1521">
        <v>8299</v>
      </c>
      <c r="F1521" t="s">
        <v>8669</v>
      </c>
      <c r="G1521" t="s">
        <v>125</v>
      </c>
      <c r="H1521" t="str">
        <f t="shared" si="587"/>
        <v>21</v>
      </c>
      <c r="I1521" t="str">
        <f t="shared" si="588"/>
        <v>Jun</v>
      </c>
      <c r="J1521" t="s">
        <v>126</v>
      </c>
      <c r="K1521" t="str">
        <f t="shared" si="589"/>
        <v>27</v>
      </c>
      <c r="L1521" t="str">
        <f t="shared" si="590"/>
        <v>Jun</v>
      </c>
      <c r="M1521">
        <v>6</v>
      </c>
      <c r="N1521">
        <f t="shared" si="591"/>
        <v>6</v>
      </c>
      <c r="O1521">
        <f t="shared" si="592"/>
        <v>0</v>
      </c>
      <c r="P1521">
        <f t="shared" si="593"/>
        <v>0</v>
      </c>
      <c r="Q1521" t="s">
        <v>81</v>
      </c>
      <c r="R1521" t="s">
        <v>63</v>
      </c>
      <c r="S1521">
        <v>2</v>
      </c>
      <c r="T1521">
        <v>1</v>
      </c>
      <c r="U1521" s="2">
        <f>SUMIFS(SLR!L:L,SLR!D:D,'Резервации 2026'!E1521)</f>
        <v>1365.1302234</v>
      </c>
      <c r="V1521" s="2">
        <f>+U1521/M1521</f>
        <v>227.52170390000001</v>
      </c>
      <c r="W1521" t="s">
        <v>262</v>
      </c>
      <c r="X1521" t="s">
        <v>726</v>
      </c>
      <c r="Y1521" t="s">
        <v>338</v>
      </c>
      <c r="Z1521" t="str">
        <f t="shared" si="594"/>
        <v>Nov</v>
      </c>
      <c r="AA1521" s="6">
        <f t="shared" si="600"/>
        <v>0</v>
      </c>
      <c r="AB1521" s="6">
        <f t="shared" si="600"/>
        <v>6</v>
      </c>
      <c r="AC1521" s="6">
        <f t="shared" si="600"/>
        <v>0</v>
      </c>
      <c r="AD1521" s="6">
        <f t="shared" si="600"/>
        <v>0</v>
      </c>
      <c r="AE1521" s="6">
        <f t="shared" si="600"/>
        <v>0</v>
      </c>
      <c r="AF1521" s="6">
        <f t="shared" si="595"/>
        <v>6</v>
      </c>
      <c r="AG1521" s="6">
        <f t="shared" si="596"/>
        <v>0</v>
      </c>
      <c r="AH1521" s="14" t="str">
        <f>LEFT(X1521,2)&amp;"."&amp;VLOOKUP(MID(X1521,4,3),'Data validation'!$A$1:$B$12,2,FALSE)&amp;".2025"</f>
        <v>10.11.2025</v>
      </c>
      <c r="AI1521">
        <f t="shared" si="597"/>
        <v>46</v>
      </c>
      <c r="AJ1521" t="str">
        <f>H1521&amp;"."&amp;VLOOKUP(I1521,'Data validation'!$A$1:$B$12,2,FALSE)&amp;".2026"</f>
        <v>21.06.2026</v>
      </c>
      <c r="AK1521">
        <f t="shared" si="598"/>
        <v>26</v>
      </c>
      <c r="AL1521" t="e">
        <f>VLOOKUP(E1521,[2]Sheet1!$A:$B,2,FALSE)</f>
        <v>#N/A</v>
      </c>
    </row>
    <row r="1522" spans="1:38" x14ac:dyDescent="0.25">
      <c r="A1522" t="str">
        <f>VLOOKUP(Q1522,'Data validation'!$K$2:$L$50,2,FALSE)</f>
        <v>TO</v>
      </c>
      <c r="B1522">
        <f t="shared" si="584"/>
        <v>0</v>
      </c>
      <c r="C1522">
        <f t="shared" si="585"/>
        <v>5</v>
      </c>
      <c r="D1522">
        <f t="shared" si="586"/>
        <v>0</v>
      </c>
      <c r="E1522">
        <v>8069</v>
      </c>
      <c r="F1522" t="s">
        <v>8670</v>
      </c>
      <c r="G1522" t="s">
        <v>151</v>
      </c>
      <c r="H1522" t="str">
        <f t="shared" si="587"/>
        <v>19</v>
      </c>
      <c r="I1522" t="str">
        <f t="shared" si="588"/>
        <v>Jun</v>
      </c>
      <c r="J1522" t="s">
        <v>152</v>
      </c>
      <c r="K1522" t="str">
        <f t="shared" si="589"/>
        <v>24</v>
      </c>
      <c r="L1522" t="str">
        <f t="shared" si="590"/>
        <v>Jun</v>
      </c>
      <c r="M1522">
        <v>5</v>
      </c>
      <c r="N1522">
        <f t="shared" si="591"/>
        <v>5</v>
      </c>
      <c r="O1522">
        <f t="shared" si="592"/>
        <v>0</v>
      </c>
      <c r="P1522">
        <f t="shared" si="593"/>
        <v>0</v>
      </c>
      <c r="Q1522" t="s">
        <v>138</v>
      </c>
      <c r="R1522" t="s">
        <v>20</v>
      </c>
      <c r="S1522">
        <v>2</v>
      </c>
      <c r="T1522">
        <v>1</v>
      </c>
      <c r="U1522" s="2">
        <f>SUMIFS(TediKam!L:L,TediKam!D:D,'Резервации 2026'!E1522)</f>
        <v>1177.9964089999999</v>
      </c>
      <c r="V1522" s="2">
        <f>+U1522/M1522</f>
        <v>235.59928179999997</v>
      </c>
      <c r="W1522" t="s">
        <v>262</v>
      </c>
      <c r="X1522" t="s">
        <v>154</v>
      </c>
      <c r="Y1522" t="s">
        <v>139</v>
      </c>
      <c r="Z1522" t="str">
        <f t="shared" si="594"/>
        <v>Oct</v>
      </c>
      <c r="AA1522" s="6">
        <f t="shared" si="600"/>
        <v>0</v>
      </c>
      <c r="AB1522" s="6">
        <f t="shared" si="600"/>
        <v>5</v>
      </c>
      <c r="AC1522" s="6">
        <f t="shared" si="600"/>
        <v>0</v>
      </c>
      <c r="AD1522" s="6">
        <f t="shared" si="600"/>
        <v>0</v>
      </c>
      <c r="AE1522" s="6">
        <f t="shared" si="600"/>
        <v>0</v>
      </c>
      <c r="AF1522" s="6">
        <f t="shared" si="595"/>
        <v>5</v>
      </c>
      <c r="AG1522" s="6">
        <f t="shared" si="596"/>
        <v>0</v>
      </c>
      <c r="AH1522" s="14" t="str">
        <f>LEFT(X1522,2)&amp;"."&amp;VLOOKUP(MID(X1522,4,3),'Data validation'!$A$1:$B$12,2,FALSE)&amp;".2025"</f>
        <v>27.10.2025</v>
      </c>
      <c r="AI1522">
        <f t="shared" si="597"/>
        <v>44</v>
      </c>
      <c r="AJ1522" t="str">
        <f>H1522&amp;"."&amp;VLOOKUP(I1522,'Data validation'!$A$1:$B$12,2,FALSE)&amp;".2026"</f>
        <v>19.06.2026</v>
      </c>
      <c r="AK1522">
        <f t="shared" si="598"/>
        <v>25</v>
      </c>
      <c r="AL1522" t="e">
        <f>VLOOKUP(E1522,[2]Sheet1!$A:$B,2,FALSE)</f>
        <v>#N/A</v>
      </c>
    </row>
    <row r="1523" spans="1:38" x14ac:dyDescent="0.25">
      <c r="A1523" t="str">
        <f>VLOOKUP(Q1523,'Data validation'!$K$2:$L$50,2,FALSE)</f>
        <v>TO</v>
      </c>
      <c r="B1523">
        <f t="shared" si="584"/>
        <v>0</v>
      </c>
      <c r="C1523">
        <f t="shared" si="585"/>
        <v>5</v>
      </c>
      <c r="D1523">
        <f t="shared" si="586"/>
        <v>0</v>
      </c>
      <c r="E1523">
        <v>8663</v>
      </c>
      <c r="F1523" t="s">
        <v>8671</v>
      </c>
      <c r="G1523" t="s">
        <v>283</v>
      </c>
      <c r="H1523" t="str">
        <f t="shared" si="587"/>
        <v>20</v>
      </c>
      <c r="I1523" t="str">
        <f t="shared" si="588"/>
        <v>Jun</v>
      </c>
      <c r="J1523" t="s">
        <v>303</v>
      </c>
      <c r="K1523" t="str">
        <f t="shared" si="589"/>
        <v>25</v>
      </c>
      <c r="L1523" t="str">
        <f t="shared" si="590"/>
        <v>Jun</v>
      </c>
      <c r="M1523">
        <v>5</v>
      </c>
      <c r="N1523">
        <f t="shared" si="591"/>
        <v>5</v>
      </c>
      <c r="O1523">
        <f t="shared" si="592"/>
        <v>0</v>
      </c>
      <c r="P1523">
        <f t="shared" si="593"/>
        <v>0</v>
      </c>
      <c r="Q1523" t="s">
        <v>81</v>
      </c>
      <c r="R1523" t="s">
        <v>63</v>
      </c>
      <c r="S1523">
        <v>2</v>
      </c>
      <c r="T1523">
        <v>2</v>
      </c>
      <c r="U1523" s="2">
        <f>SUMIFS(SLR!L:L,SLR!D:D,'Резервации 2026'!E1523)</f>
        <v>761.11124449999988</v>
      </c>
      <c r="V1523" s="2">
        <f>+U1523/M1523</f>
        <v>152.22224889999998</v>
      </c>
      <c r="W1523" t="s">
        <v>262</v>
      </c>
      <c r="X1523" t="s">
        <v>1621</v>
      </c>
      <c r="Y1523" t="s">
        <v>1594</v>
      </c>
      <c r="Z1523" t="str">
        <f t="shared" si="594"/>
        <v>Nov</v>
      </c>
      <c r="AA1523" s="6">
        <f t="shared" si="600"/>
        <v>0</v>
      </c>
      <c r="AB1523" s="6">
        <f t="shared" si="600"/>
        <v>5</v>
      </c>
      <c r="AC1523" s="6">
        <f t="shared" si="600"/>
        <v>0</v>
      </c>
      <c r="AD1523" s="6">
        <f t="shared" si="600"/>
        <v>0</v>
      </c>
      <c r="AE1523" s="6">
        <f t="shared" si="600"/>
        <v>0</v>
      </c>
      <c r="AF1523" s="6">
        <f t="shared" si="595"/>
        <v>5</v>
      </c>
      <c r="AG1523" s="6">
        <f t="shared" si="596"/>
        <v>0</v>
      </c>
      <c r="AH1523" s="14" t="str">
        <f>LEFT(X1523,2)&amp;"."&amp;VLOOKUP(MID(X1523,4,3),'Data validation'!$A$1:$B$12,2,FALSE)&amp;".2025"</f>
        <v>21.11.2025</v>
      </c>
      <c r="AI1523">
        <f t="shared" si="597"/>
        <v>47</v>
      </c>
      <c r="AJ1523" t="str">
        <f>H1523&amp;"."&amp;VLOOKUP(I1523,'Data validation'!$A$1:$B$12,2,FALSE)&amp;".2026"</f>
        <v>20.06.2026</v>
      </c>
      <c r="AK1523">
        <f t="shared" si="598"/>
        <v>25</v>
      </c>
      <c r="AL1523" t="e">
        <f>VLOOKUP(E1523,[2]Sheet1!$A:$B,2,FALSE)</f>
        <v>#N/A</v>
      </c>
    </row>
    <row r="1524" spans="1:38" x14ac:dyDescent="0.25">
      <c r="A1524" t="str">
        <f>VLOOKUP(Q1524,'Data validation'!$K$2:$L$50,2,FALSE)</f>
        <v>BOOKING</v>
      </c>
      <c r="B1524">
        <f t="shared" si="584"/>
        <v>0</v>
      </c>
      <c r="C1524">
        <f t="shared" si="585"/>
        <v>3</v>
      </c>
      <c r="D1524">
        <f t="shared" si="586"/>
        <v>0</v>
      </c>
      <c r="E1524">
        <v>9334</v>
      </c>
      <c r="F1524" t="s">
        <v>8672</v>
      </c>
      <c r="G1524" t="s">
        <v>126</v>
      </c>
      <c r="H1524" t="str">
        <f t="shared" si="587"/>
        <v>27</v>
      </c>
      <c r="I1524" t="str">
        <f t="shared" si="588"/>
        <v>Jun</v>
      </c>
      <c r="J1524" t="s">
        <v>71</v>
      </c>
      <c r="K1524" t="str">
        <f t="shared" si="589"/>
        <v>30</v>
      </c>
      <c r="L1524" t="str">
        <f t="shared" si="590"/>
        <v>Jun</v>
      </c>
      <c r="M1524">
        <v>3</v>
      </c>
      <c r="N1524">
        <f t="shared" si="591"/>
        <v>3</v>
      </c>
      <c r="O1524">
        <f t="shared" si="592"/>
        <v>0</v>
      </c>
      <c r="P1524">
        <f t="shared" si="593"/>
        <v>0</v>
      </c>
      <c r="Q1524" t="s">
        <v>587</v>
      </c>
      <c r="R1524" t="s">
        <v>63</v>
      </c>
      <c r="S1524">
        <v>2</v>
      </c>
      <c r="T1524">
        <v>1</v>
      </c>
      <c r="U1524" s="2">
        <v>1325.5144381651376</v>
      </c>
      <c r="V1524" s="2">
        <v>441.83814605504585</v>
      </c>
      <c r="W1524" t="s">
        <v>227</v>
      </c>
      <c r="X1524" t="s">
        <v>4203</v>
      </c>
      <c r="Y1524" t="s">
        <v>4192</v>
      </c>
      <c r="Z1524" t="str">
        <f t="shared" si="594"/>
        <v>Jan</v>
      </c>
      <c r="AA1524" s="6">
        <f t="shared" si="600"/>
        <v>0</v>
      </c>
      <c r="AB1524" s="6">
        <f t="shared" si="600"/>
        <v>3</v>
      </c>
      <c r="AC1524" s="6">
        <f t="shared" si="600"/>
        <v>0</v>
      </c>
      <c r="AD1524" s="6">
        <f t="shared" si="600"/>
        <v>0</v>
      </c>
      <c r="AE1524" s="6">
        <f t="shared" si="600"/>
        <v>0</v>
      </c>
      <c r="AF1524" s="6">
        <f t="shared" si="595"/>
        <v>3</v>
      </c>
      <c r="AG1524" s="6">
        <f t="shared" si="596"/>
        <v>0</v>
      </c>
      <c r="AH1524" s="14" t="str">
        <f>LEFT(X1524,2)&amp;"."&amp;VLOOKUP(MID(X1524,4,3),'Data validation'!$A$1:$B$12,2,FALSE)&amp;".2025"</f>
        <v>02.01.2025</v>
      </c>
      <c r="AI1524">
        <f t="shared" si="597"/>
        <v>1</v>
      </c>
      <c r="AJ1524" t="str">
        <f>H1524&amp;"."&amp;VLOOKUP(I1524,'Data validation'!$A$1:$B$12,2,FALSE)&amp;".2026"</f>
        <v>27.06.2026</v>
      </c>
      <c r="AK1524">
        <f t="shared" si="598"/>
        <v>26</v>
      </c>
      <c r="AL1524" t="str">
        <f>VLOOKUP(E1524,[2]Sheet1!$A:$B,2,FALSE)</f>
        <v>Анулирана</v>
      </c>
    </row>
    <row r="1525" spans="1:38" x14ac:dyDescent="0.25">
      <c r="A1525" t="str">
        <f>VLOOKUP(Q1525,'Data validation'!$K$2:$L$50,2,FALSE)</f>
        <v>TO</v>
      </c>
      <c r="B1525">
        <f t="shared" si="584"/>
        <v>0</v>
      </c>
      <c r="C1525">
        <f t="shared" si="585"/>
        <v>5</v>
      </c>
      <c r="D1525">
        <f t="shared" si="586"/>
        <v>0</v>
      </c>
      <c r="E1525">
        <v>8162</v>
      </c>
      <c r="F1525" t="s">
        <v>8673</v>
      </c>
      <c r="G1525" t="s">
        <v>303</v>
      </c>
      <c r="H1525" t="str">
        <f t="shared" si="587"/>
        <v>25</v>
      </c>
      <c r="I1525" t="str">
        <f t="shared" si="588"/>
        <v>Jun</v>
      </c>
      <c r="J1525" t="s">
        <v>71</v>
      </c>
      <c r="K1525" t="str">
        <f t="shared" si="589"/>
        <v>30</v>
      </c>
      <c r="L1525" t="str">
        <f t="shared" si="590"/>
        <v>Jun</v>
      </c>
      <c r="M1525">
        <v>5</v>
      </c>
      <c r="N1525">
        <f t="shared" si="591"/>
        <v>5</v>
      </c>
      <c r="O1525">
        <f t="shared" si="592"/>
        <v>0</v>
      </c>
      <c r="P1525">
        <f t="shared" si="593"/>
        <v>0</v>
      </c>
      <c r="Q1525" t="s">
        <v>81</v>
      </c>
      <c r="R1525" t="s">
        <v>17</v>
      </c>
      <c r="S1525">
        <v>2</v>
      </c>
      <c r="T1525">
        <v>1</v>
      </c>
      <c r="U1525" s="2">
        <f>SUMIFS(SLR!L:L,SLR!D:D,'Резервации 2026'!E1525)</f>
        <v>1205.7691950000001</v>
      </c>
      <c r="V1525" s="2">
        <f>+U1525/M1525</f>
        <v>241.153839</v>
      </c>
      <c r="W1525" t="s">
        <v>262</v>
      </c>
      <c r="X1525" t="s">
        <v>389</v>
      </c>
      <c r="Y1525" t="s">
        <v>338</v>
      </c>
      <c r="Z1525" t="str">
        <f t="shared" si="594"/>
        <v>Nov</v>
      </c>
      <c r="AA1525" s="6">
        <f t="shared" si="600"/>
        <v>0</v>
      </c>
      <c r="AB1525" s="6">
        <f t="shared" si="600"/>
        <v>5</v>
      </c>
      <c r="AC1525" s="6">
        <f t="shared" si="600"/>
        <v>0</v>
      </c>
      <c r="AD1525" s="6">
        <f t="shared" si="600"/>
        <v>0</v>
      </c>
      <c r="AE1525" s="6">
        <f t="shared" si="600"/>
        <v>0</v>
      </c>
      <c r="AF1525" s="6">
        <f t="shared" si="595"/>
        <v>5</v>
      </c>
      <c r="AG1525" s="6">
        <f t="shared" si="596"/>
        <v>0</v>
      </c>
      <c r="AH1525" s="14" t="str">
        <f>LEFT(X1525,2)&amp;"."&amp;VLOOKUP(MID(X1525,4,3),'Data validation'!$A$1:$B$12,2,FALSE)&amp;".2025"</f>
        <v>07.11.2025</v>
      </c>
      <c r="AI1525">
        <f t="shared" si="597"/>
        <v>45</v>
      </c>
      <c r="AJ1525" t="str">
        <f>H1525&amp;"."&amp;VLOOKUP(I1525,'Data validation'!$A$1:$B$12,2,FALSE)&amp;".2026"</f>
        <v>25.06.2026</v>
      </c>
      <c r="AK1525">
        <f t="shared" si="598"/>
        <v>26</v>
      </c>
      <c r="AL1525" t="e">
        <f>VLOOKUP(E1525,[2]Sheet1!$A:$B,2,FALSE)</f>
        <v>#N/A</v>
      </c>
    </row>
    <row r="1526" spans="1:38" x14ac:dyDescent="0.25">
      <c r="A1526" t="str">
        <f>VLOOKUP(Q1526,'Data validation'!$K$2:$L$50,2,FALSE)</f>
        <v>TOPOLA SKIES</v>
      </c>
      <c r="B1526">
        <f t="shared" si="584"/>
        <v>0</v>
      </c>
      <c r="C1526">
        <f t="shared" si="585"/>
        <v>5</v>
      </c>
      <c r="D1526">
        <f t="shared" si="586"/>
        <v>0</v>
      </c>
      <c r="E1526">
        <v>8132</v>
      </c>
      <c r="F1526" t="s">
        <v>8160</v>
      </c>
      <c r="G1526" t="s">
        <v>303</v>
      </c>
      <c r="H1526" t="str">
        <f t="shared" si="587"/>
        <v>25</v>
      </c>
      <c r="I1526" t="str">
        <f t="shared" si="588"/>
        <v>Jun</v>
      </c>
      <c r="J1526" t="s">
        <v>71</v>
      </c>
      <c r="K1526" t="str">
        <f t="shared" si="589"/>
        <v>30</v>
      </c>
      <c r="L1526" t="str">
        <f t="shared" si="590"/>
        <v>Jun</v>
      </c>
      <c r="M1526">
        <v>5</v>
      </c>
      <c r="N1526">
        <f t="shared" si="591"/>
        <v>5</v>
      </c>
      <c r="O1526">
        <f t="shared" si="592"/>
        <v>0</v>
      </c>
      <c r="P1526">
        <f t="shared" si="593"/>
        <v>0</v>
      </c>
      <c r="Q1526" t="s">
        <v>35</v>
      </c>
      <c r="R1526" t="s">
        <v>110</v>
      </c>
      <c r="S1526">
        <v>1</v>
      </c>
      <c r="T1526">
        <v>5</v>
      </c>
      <c r="U1526" s="2">
        <v>2777.6374678899078</v>
      </c>
      <c r="V1526" s="2">
        <v>555.52749357798155</v>
      </c>
      <c r="X1526" t="s">
        <v>305</v>
      </c>
      <c r="Y1526" t="s">
        <v>301</v>
      </c>
      <c r="Z1526" t="str">
        <f t="shared" si="594"/>
        <v>Nov</v>
      </c>
      <c r="AA1526" s="6">
        <f t="shared" si="600"/>
        <v>0</v>
      </c>
      <c r="AB1526" s="6">
        <f t="shared" si="600"/>
        <v>5</v>
      </c>
      <c r="AC1526" s="6">
        <f t="shared" si="600"/>
        <v>0</v>
      </c>
      <c r="AD1526" s="6">
        <f t="shared" si="600"/>
        <v>0</v>
      </c>
      <c r="AE1526" s="6">
        <f t="shared" si="600"/>
        <v>0</v>
      </c>
      <c r="AF1526" s="6">
        <f t="shared" si="595"/>
        <v>5</v>
      </c>
      <c r="AG1526" s="6">
        <f t="shared" si="596"/>
        <v>0</v>
      </c>
      <c r="AH1526" s="14" t="str">
        <f>LEFT(X1526,2)&amp;"."&amp;VLOOKUP(MID(X1526,4,3),'Data validation'!$A$1:$B$12,2,FALSE)&amp;".2025"</f>
        <v>06.11.2025</v>
      </c>
      <c r="AI1526">
        <f t="shared" si="597"/>
        <v>45</v>
      </c>
      <c r="AJ1526" t="str">
        <f>H1526&amp;"."&amp;VLOOKUP(I1526,'Data validation'!$A$1:$B$12,2,FALSE)&amp;".2026"</f>
        <v>25.06.2026</v>
      </c>
      <c r="AK1526">
        <f t="shared" si="598"/>
        <v>26</v>
      </c>
      <c r="AL1526" t="e">
        <f>VLOOKUP(E1526,[2]Sheet1!$A:$B,2,FALSE)</f>
        <v>#N/A</v>
      </c>
    </row>
    <row r="1527" spans="1:38" x14ac:dyDescent="0.25">
      <c r="A1527" t="str">
        <f>VLOOKUP(Q1527,'Data validation'!$K$2:$L$50,2,FALSE)</f>
        <v>TO</v>
      </c>
      <c r="B1527">
        <f t="shared" si="584"/>
        <v>5</v>
      </c>
      <c r="C1527">
        <f t="shared" si="585"/>
        <v>0</v>
      </c>
      <c r="D1527">
        <f t="shared" si="586"/>
        <v>0</v>
      </c>
      <c r="E1527">
        <v>9222</v>
      </c>
      <c r="F1527" t="s">
        <v>8674</v>
      </c>
      <c r="G1527" t="s">
        <v>825</v>
      </c>
      <c r="H1527" t="str">
        <f t="shared" si="587"/>
        <v>10</v>
      </c>
      <c r="I1527" t="str">
        <f t="shared" si="588"/>
        <v>Jun</v>
      </c>
      <c r="J1527" t="s">
        <v>280</v>
      </c>
      <c r="K1527" t="str">
        <f t="shared" si="589"/>
        <v>15</v>
      </c>
      <c r="L1527" t="str">
        <f t="shared" si="590"/>
        <v>Jun</v>
      </c>
      <c r="M1527">
        <v>5</v>
      </c>
      <c r="N1527">
        <f t="shared" si="591"/>
        <v>5</v>
      </c>
      <c r="O1527">
        <f t="shared" si="592"/>
        <v>0</v>
      </c>
      <c r="P1527">
        <f t="shared" si="593"/>
        <v>0</v>
      </c>
      <c r="Q1527" t="s">
        <v>116</v>
      </c>
      <c r="R1527" t="s">
        <v>25</v>
      </c>
      <c r="S1527">
        <v>2</v>
      </c>
      <c r="T1527">
        <v>0</v>
      </c>
      <c r="U1527" s="2">
        <f>SUMIFS(Solvex!L:L,Solvex!D:D,'Резервации 2026'!E1527)</f>
        <v>874.64717599999994</v>
      </c>
      <c r="V1527" s="2">
        <f t="shared" ref="V1527:V1528" si="607">+U1527/M1527</f>
        <v>174.9294352</v>
      </c>
      <c r="W1527" t="s">
        <v>262</v>
      </c>
      <c r="X1527" t="s">
        <v>3741</v>
      </c>
      <c r="Y1527" t="s">
        <v>3724</v>
      </c>
      <c r="Z1527" t="str">
        <f t="shared" si="594"/>
        <v>Dec</v>
      </c>
      <c r="AA1527" s="6">
        <f t="shared" si="600"/>
        <v>0</v>
      </c>
      <c r="AB1527" s="6">
        <f t="shared" si="600"/>
        <v>5</v>
      </c>
      <c r="AC1527" s="6">
        <f t="shared" si="600"/>
        <v>0</v>
      </c>
      <c r="AD1527" s="6">
        <f t="shared" si="600"/>
        <v>0</v>
      </c>
      <c r="AE1527" s="6">
        <f t="shared" si="600"/>
        <v>0</v>
      </c>
      <c r="AF1527" s="6">
        <f t="shared" si="595"/>
        <v>5</v>
      </c>
      <c r="AG1527" s="6">
        <f t="shared" si="596"/>
        <v>0</v>
      </c>
      <c r="AH1527" s="14" t="str">
        <f>LEFT(X1527,2)&amp;"."&amp;VLOOKUP(MID(X1527,4,3),'Data validation'!$A$1:$B$12,2,FALSE)&amp;".2025"</f>
        <v>29.12.2025</v>
      </c>
      <c r="AI1527">
        <f t="shared" si="597"/>
        <v>53</v>
      </c>
      <c r="AJ1527" t="str">
        <f>H1527&amp;"."&amp;VLOOKUP(I1527,'Data validation'!$A$1:$B$12,2,FALSE)&amp;".2026"</f>
        <v>10.06.2026</v>
      </c>
      <c r="AK1527">
        <f t="shared" si="598"/>
        <v>24</v>
      </c>
      <c r="AL1527" t="e">
        <f>VLOOKUP(E1527,[2]Sheet1!$A:$B,2,FALSE)</f>
        <v>#N/A</v>
      </c>
    </row>
    <row r="1528" spans="1:38" x14ac:dyDescent="0.25">
      <c r="A1528" t="str">
        <f>VLOOKUP(Q1528,'Data validation'!$K$2:$L$50,2,FALSE)</f>
        <v>TO</v>
      </c>
      <c r="B1528">
        <f t="shared" si="584"/>
        <v>8</v>
      </c>
      <c r="C1528">
        <f t="shared" si="585"/>
        <v>0</v>
      </c>
      <c r="D1528">
        <f t="shared" si="586"/>
        <v>0</v>
      </c>
      <c r="E1528">
        <v>8281</v>
      </c>
      <c r="F1528" t="s">
        <v>8675</v>
      </c>
      <c r="G1528" t="s">
        <v>492</v>
      </c>
      <c r="H1528" t="str">
        <f t="shared" si="587"/>
        <v>07</v>
      </c>
      <c r="I1528" t="str">
        <f t="shared" si="588"/>
        <v>Jun</v>
      </c>
      <c r="J1528" t="s">
        <v>280</v>
      </c>
      <c r="K1528" t="str">
        <f t="shared" si="589"/>
        <v>15</v>
      </c>
      <c r="L1528" t="str">
        <f t="shared" si="590"/>
        <v>Jun</v>
      </c>
      <c r="M1528">
        <v>8</v>
      </c>
      <c r="N1528">
        <f t="shared" si="591"/>
        <v>8</v>
      </c>
      <c r="O1528">
        <f t="shared" si="592"/>
        <v>0</v>
      </c>
      <c r="P1528">
        <f t="shared" si="593"/>
        <v>0</v>
      </c>
      <c r="Q1528" t="s">
        <v>116</v>
      </c>
      <c r="R1528" t="s">
        <v>690</v>
      </c>
      <c r="S1528">
        <v>2</v>
      </c>
      <c r="T1528">
        <v>0</v>
      </c>
      <c r="U1528" s="2">
        <f>SUMIFS(Solvex!L:L,Solvex!D:D,'Резервации 2026'!E1528)</f>
        <v>2491.0428795000003</v>
      </c>
      <c r="V1528" s="2">
        <f t="shared" si="607"/>
        <v>311.38035993750003</v>
      </c>
      <c r="W1528" t="s">
        <v>691</v>
      </c>
      <c r="X1528" t="s">
        <v>692</v>
      </c>
      <c r="Y1528" t="s">
        <v>637</v>
      </c>
      <c r="Z1528" t="str">
        <f t="shared" si="594"/>
        <v>Nov</v>
      </c>
      <c r="AA1528" s="6">
        <f t="shared" si="600"/>
        <v>0</v>
      </c>
      <c r="AB1528" s="6">
        <f t="shared" si="600"/>
        <v>8</v>
      </c>
      <c r="AC1528" s="6">
        <f t="shared" si="600"/>
        <v>0</v>
      </c>
      <c r="AD1528" s="6">
        <f t="shared" si="600"/>
        <v>0</v>
      </c>
      <c r="AE1528" s="6">
        <f t="shared" si="600"/>
        <v>0</v>
      </c>
      <c r="AF1528" s="6">
        <f t="shared" si="595"/>
        <v>8</v>
      </c>
      <c r="AG1528" s="6">
        <f t="shared" si="596"/>
        <v>0</v>
      </c>
      <c r="AH1528" s="14" t="str">
        <f>LEFT(X1528,2)&amp;"."&amp;VLOOKUP(MID(X1528,4,3),'Data validation'!$A$1:$B$12,2,FALSE)&amp;".2025"</f>
        <v>10.11.2025</v>
      </c>
      <c r="AI1528">
        <f t="shared" si="597"/>
        <v>46</v>
      </c>
      <c r="AJ1528" t="str">
        <f>H1528&amp;"."&amp;VLOOKUP(I1528,'Data validation'!$A$1:$B$12,2,FALSE)&amp;".2026"</f>
        <v>07.06.2026</v>
      </c>
      <c r="AK1528">
        <f t="shared" si="598"/>
        <v>24</v>
      </c>
      <c r="AL1528" t="e">
        <f>VLOOKUP(E1528,[2]Sheet1!$A:$B,2,FALSE)</f>
        <v>#N/A</v>
      </c>
    </row>
    <row r="1529" spans="1:38" x14ac:dyDescent="0.25">
      <c r="A1529" t="str">
        <f>VLOOKUP(Q1529,'Data validation'!$K$2:$L$50,2,FALSE)</f>
        <v>TO</v>
      </c>
      <c r="B1529">
        <f t="shared" si="584"/>
        <v>0</v>
      </c>
      <c r="C1529">
        <f t="shared" si="585"/>
        <v>9</v>
      </c>
      <c r="D1529">
        <f t="shared" si="586"/>
        <v>0</v>
      </c>
      <c r="E1529">
        <v>8468</v>
      </c>
      <c r="F1529" t="s">
        <v>8676</v>
      </c>
      <c r="G1529" t="s">
        <v>126</v>
      </c>
      <c r="H1529" t="str">
        <f t="shared" si="587"/>
        <v>27</v>
      </c>
      <c r="I1529" t="str">
        <f t="shared" si="588"/>
        <v>Jun</v>
      </c>
      <c r="J1529" t="s">
        <v>173</v>
      </c>
      <c r="K1529" t="str">
        <f t="shared" si="589"/>
        <v>06</v>
      </c>
      <c r="L1529" t="str">
        <f t="shared" si="590"/>
        <v>Jul</v>
      </c>
      <c r="M1529">
        <v>9</v>
      </c>
      <c r="N1529">
        <f t="shared" si="591"/>
        <v>-21</v>
      </c>
      <c r="O1529">
        <f t="shared" si="592"/>
        <v>4</v>
      </c>
      <c r="P1529">
        <f t="shared" si="593"/>
        <v>5</v>
      </c>
      <c r="Q1529" t="s">
        <v>81</v>
      </c>
      <c r="R1529" t="s">
        <v>63</v>
      </c>
      <c r="S1529">
        <v>3</v>
      </c>
      <c r="T1529">
        <v>0</v>
      </c>
      <c r="U1529" s="2">
        <f>SUMIFS(SLR!L:L,SLR!D:D,'Резервации 2026'!E1529)</f>
        <v>3008.6141723999999</v>
      </c>
      <c r="V1529" s="2">
        <f>+U1529/M1529</f>
        <v>334.29046360000001</v>
      </c>
      <c r="W1529" t="s">
        <v>262</v>
      </c>
      <c r="X1529" t="s">
        <v>1134</v>
      </c>
      <c r="Y1529" t="s">
        <v>1051</v>
      </c>
      <c r="Z1529" t="str">
        <f t="shared" si="594"/>
        <v>Nov</v>
      </c>
      <c r="AA1529" s="6">
        <f t="shared" si="600"/>
        <v>0</v>
      </c>
      <c r="AB1529" s="6">
        <f t="shared" si="600"/>
        <v>4</v>
      </c>
      <c r="AC1529" s="6">
        <f t="shared" si="600"/>
        <v>5</v>
      </c>
      <c r="AD1529" s="6">
        <f t="shared" si="600"/>
        <v>0</v>
      </c>
      <c r="AE1529" s="6">
        <f t="shared" si="600"/>
        <v>0</v>
      </c>
      <c r="AF1529" s="6">
        <f t="shared" si="595"/>
        <v>9</v>
      </c>
      <c r="AG1529" s="6">
        <f t="shared" si="596"/>
        <v>0</v>
      </c>
      <c r="AH1529" s="14" t="str">
        <f>LEFT(X1529,2)&amp;"."&amp;VLOOKUP(MID(X1529,4,3),'Data validation'!$A$1:$B$12,2,FALSE)&amp;".2025"</f>
        <v>13.11.2025</v>
      </c>
      <c r="AI1529">
        <f t="shared" si="597"/>
        <v>46</v>
      </c>
      <c r="AJ1529" t="str">
        <f>H1529&amp;"."&amp;VLOOKUP(I1529,'Data validation'!$A$1:$B$12,2,FALSE)&amp;".2026"</f>
        <v>27.06.2026</v>
      </c>
      <c r="AK1529">
        <f t="shared" si="598"/>
        <v>26</v>
      </c>
      <c r="AL1529" t="e">
        <f>VLOOKUP(E1529,[2]Sheet1!$A:$B,2,FALSE)</f>
        <v>#N/A</v>
      </c>
    </row>
    <row r="1530" spans="1:38" x14ac:dyDescent="0.25">
      <c r="A1530" t="str">
        <f>VLOOKUP(Q1530,'Data validation'!$K$2:$L$50,2,FALSE)</f>
        <v>TOPOLA SKIES</v>
      </c>
      <c r="B1530">
        <f t="shared" si="584"/>
        <v>0</v>
      </c>
      <c r="C1530">
        <f t="shared" si="585"/>
        <v>6</v>
      </c>
      <c r="D1530">
        <f t="shared" si="586"/>
        <v>0</v>
      </c>
      <c r="E1530">
        <v>8514</v>
      </c>
      <c r="F1530" t="s">
        <v>8677</v>
      </c>
      <c r="G1530" t="s">
        <v>44</v>
      </c>
      <c r="H1530" t="str">
        <f t="shared" si="587"/>
        <v>29</v>
      </c>
      <c r="I1530" t="str">
        <f t="shared" si="588"/>
        <v>Jun</v>
      </c>
      <c r="J1530" t="s">
        <v>313</v>
      </c>
      <c r="K1530" t="str">
        <f t="shared" si="589"/>
        <v>05</v>
      </c>
      <c r="L1530" t="str">
        <f t="shared" si="590"/>
        <v>Jul</v>
      </c>
      <c r="M1530">
        <v>6</v>
      </c>
      <c r="N1530">
        <f t="shared" si="591"/>
        <v>-24</v>
      </c>
      <c r="O1530">
        <f t="shared" si="592"/>
        <v>2</v>
      </c>
      <c r="P1530">
        <f t="shared" si="593"/>
        <v>4</v>
      </c>
      <c r="Q1530" t="s">
        <v>35</v>
      </c>
      <c r="R1530" t="s">
        <v>20</v>
      </c>
      <c r="S1530">
        <v>2</v>
      </c>
      <c r="U1530" s="2">
        <v>1931.4269834862384</v>
      </c>
      <c r="V1530" s="2">
        <v>321.90449724770639</v>
      </c>
      <c r="X1530" t="s">
        <v>1252</v>
      </c>
      <c r="Y1530" t="s">
        <v>1233</v>
      </c>
      <c r="Z1530" t="str">
        <f t="shared" si="594"/>
        <v>Nov</v>
      </c>
      <c r="AA1530" s="6">
        <f t="shared" si="600"/>
        <v>0</v>
      </c>
      <c r="AB1530" s="6">
        <f t="shared" si="600"/>
        <v>2</v>
      </c>
      <c r="AC1530" s="6">
        <f t="shared" si="600"/>
        <v>4</v>
      </c>
      <c r="AD1530" s="6">
        <f t="shared" si="600"/>
        <v>0</v>
      </c>
      <c r="AE1530" s="6">
        <f t="shared" si="600"/>
        <v>0</v>
      </c>
      <c r="AF1530" s="6">
        <f t="shared" si="595"/>
        <v>6</v>
      </c>
      <c r="AG1530" s="6">
        <f t="shared" si="596"/>
        <v>0</v>
      </c>
      <c r="AH1530" s="14" t="str">
        <f>LEFT(X1530,2)&amp;"."&amp;VLOOKUP(MID(X1530,4,3),'Data validation'!$A$1:$B$12,2,FALSE)&amp;".2025"</f>
        <v>15.11.2025</v>
      </c>
      <c r="AI1530">
        <f t="shared" si="597"/>
        <v>46</v>
      </c>
      <c r="AJ1530" t="str">
        <f>H1530&amp;"."&amp;VLOOKUP(I1530,'Data validation'!$A$1:$B$12,2,FALSE)&amp;".2026"</f>
        <v>29.06.2026</v>
      </c>
      <c r="AK1530">
        <f t="shared" si="598"/>
        <v>27</v>
      </c>
      <c r="AL1530" t="e">
        <f>VLOOKUP(E1530,[2]Sheet1!$A:$B,2,FALSE)</f>
        <v>#N/A</v>
      </c>
    </row>
    <row r="1531" spans="1:38" x14ac:dyDescent="0.25">
      <c r="A1531" t="str">
        <f>VLOOKUP(Q1531,'Data validation'!$K$2:$L$50,2,FALSE)</f>
        <v>TO</v>
      </c>
      <c r="B1531">
        <f t="shared" si="584"/>
        <v>0</v>
      </c>
      <c r="C1531">
        <f t="shared" si="585"/>
        <v>6</v>
      </c>
      <c r="D1531">
        <f t="shared" si="586"/>
        <v>0</v>
      </c>
      <c r="E1531">
        <v>9259</v>
      </c>
      <c r="F1531" t="s">
        <v>8678</v>
      </c>
      <c r="G1531" t="s">
        <v>44</v>
      </c>
      <c r="H1531" t="str">
        <f t="shared" si="587"/>
        <v>29</v>
      </c>
      <c r="I1531" t="str">
        <f t="shared" si="588"/>
        <v>Jun</v>
      </c>
      <c r="J1531" t="s">
        <v>313</v>
      </c>
      <c r="K1531" t="str">
        <f t="shared" si="589"/>
        <v>05</v>
      </c>
      <c r="L1531" t="str">
        <f t="shared" si="590"/>
        <v>Jul</v>
      </c>
      <c r="M1531">
        <v>6</v>
      </c>
      <c r="N1531">
        <f t="shared" si="591"/>
        <v>-24</v>
      </c>
      <c r="O1531">
        <f t="shared" si="592"/>
        <v>2</v>
      </c>
      <c r="P1531">
        <f t="shared" si="593"/>
        <v>4</v>
      </c>
      <c r="Q1531" t="s">
        <v>158</v>
      </c>
      <c r="R1531" t="s">
        <v>17</v>
      </c>
      <c r="S1531">
        <v>2</v>
      </c>
      <c r="T1531">
        <v>2</v>
      </c>
      <c r="U1531" s="2">
        <f>SUMIFS(DTS!L:L,DTS!D:D,'Резервации 2026'!E1531)</f>
        <v>1959.3896106</v>
      </c>
      <c r="V1531" s="2">
        <f>+U1531/M1531</f>
        <v>326.56493510000001</v>
      </c>
      <c r="W1531" t="s">
        <v>262</v>
      </c>
      <c r="X1531" t="s">
        <v>3792</v>
      </c>
      <c r="Y1531" t="s">
        <v>3766</v>
      </c>
      <c r="Z1531" t="str">
        <f t="shared" si="594"/>
        <v>Dec</v>
      </c>
      <c r="AA1531" s="6">
        <f t="shared" si="600"/>
        <v>0</v>
      </c>
      <c r="AB1531" s="6">
        <f t="shared" si="600"/>
        <v>2</v>
      </c>
      <c r="AC1531" s="6">
        <f t="shared" si="600"/>
        <v>4</v>
      </c>
      <c r="AD1531" s="6">
        <f t="shared" si="600"/>
        <v>0</v>
      </c>
      <c r="AE1531" s="6">
        <f t="shared" si="600"/>
        <v>0</v>
      </c>
      <c r="AF1531" s="6">
        <f t="shared" si="595"/>
        <v>6</v>
      </c>
      <c r="AG1531" s="6">
        <f t="shared" si="596"/>
        <v>0</v>
      </c>
      <c r="AH1531" s="14" t="str">
        <f>LEFT(X1531,2)&amp;"."&amp;VLOOKUP(MID(X1531,4,3),'Data validation'!$A$1:$B$12,2,FALSE)&amp;".2025"</f>
        <v>30.12.2025</v>
      </c>
      <c r="AI1531">
        <f t="shared" si="597"/>
        <v>53</v>
      </c>
      <c r="AJ1531" t="str">
        <f>H1531&amp;"."&amp;VLOOKUP(I1531,'Data validation'!$A$1:$B$12,2,FALSE)&amp;".2026"</f>
        <v>29.06.2026</v>
      </c>
      <c r="AK1531">
        <f t="shared" si="598"/>
        <v>27</v>
      </c>
      <c r="AL1531" t="e">
        <f>VLOOKUP(E1531,[2]Sheet1!$A:$B,2,FALSE)</f>
        <v>#N/A</v>
      </c>
    </row>
    <row r="1532" spans="1:38" x14ac:dyDescent="0.25">
      <c r="A1532" t="str">
        <f>VLOOKUP(Q1532,'Data validation'!$K$2:$L$50,2,FALSE)</f>
        <v>TO</v>
      </c>
      <c r="B1532">
        <f t="shared" si="584"/>
        <v>0</v>
      </c>
      <c r="C1532">
        <f t="shared" si="585"/>
        <v>5</v>
      </c>
      <c r="D1532">
        <f t="shared" si="586"/>
        <v>0</v>
      </c>
      <c r="E1532">
        <v>8535</v>
      </c>
      <c r="F1532" t="s">
        <v>8679</v>
      </c>
      <c r="G1532" t="s">
        <v>283</v>
      </c>
      <c r="H1532" t="str">
        <f t="shared" si="587"/>
        <v>20</v>
      </c>
      <c r="I1532" t="str">
        <f t="shared" si="588"/>
        <v>Jun</v>
      </c>
      <c r="J1532" t="s">
        <v>303</v>
      </c>
      <c r="K1532" t="str">
        <f t="shared" si="589"/>
        <v>25</v>
      </c>
      <c r="L1532" t="str">
        <f t="shared" si="590"/>
        <v>Jun</v>
      </c>
      <c r="M1532">
        <v>5</v>
      </c>
      <c r="N1532">
        <f t="shared" si="591"/>
        <v>5</v>
      </c>
      <c r="O1532">
        <f t="shared" si="592"/>
        <v>0</v>
      </c>
      <c r="P1532">
        <f t="shared" si="593"/>
        <v>0</v>
      </c>
      <c r="Q1532" t="s">
        <v>81</v>
      </c>
      <c r="R1532" t="s">
        <v>17</v>
      </c>
      <c r="S1532">
        <v>2</v>
      </c>
      <c r="T1532">
        <v>1</v>
      </c>
      <c r="U1532" s="2">
        <f>SUMIFS(SLR!L:L,SLR!D:D,'Резервации 2026'!E1532)</f>
        <v>738.52140800000006</v>
      </c>
      <c r="V1532" s="2">
        <f t="shared" ref="V1532:V1535" si="608">+U1532/M1532</f>
        <v>147.7042816</v>
      </c>
      <c r="W1532" t="s">
        <v>262</v>
      </c>
      <c r="X1532" t="s">
        <v>1309</v>
      </c>
      <c r="Y1532" t="s">
        <v>1295</v>
      </c>
      <c r="Z1532" t="str">
        <f t="shared" si="594"/>
        <v>Nov</v>
      </c>
      <c r="AA1532" s="6">
        <f t="shared" ref="AA1532:AE1582" si="609">IF($I1532=AA$1,IF($L1532=AA$1,$M1532,$O1532),IF($L1532=AA$1,$P1532,0))</f>
        <v>0</v>
      </c>
      <c r="AB1532" s="6">
        <f t="shared" si="609"/>
        <v>5</v>
      </c>
      <c r="AC1532" s="6">
        <f t="shared" si="609"/>
        <v>0</v>
      </c>
      <c r="AD1532" s="6">
        <f t="shared" si="609"/>
        <v>0</v>
      </c>
      <c r="AE1532" s="6">
        <f t="shared" si="609"/>
        <v>0</v>
      </c>
      <c r="AF1532" s="6">
        <f t="shared" si="595"/>
        <v>5</v>
      </c>
      <c r="AG1532" s="6">
        <f t="shared" si="596"/>
        <v>0</v>
      </c>
      <c r="AH1532" s="14" t="str">
        <f>LEFT(X1532,2)&amp;"."&amp;VLOOKUP(MID(X1532,4,3),'Data validation'!$A$1:$B$12,2,FALSE)&amp;".2025"</f>
        <v>17.11.2025</v>
      </c>
      <c r="AI1532">
        <f t="shared" si="597"/>
        <v>47</v>
      </c>
      <c r="AJ1532" t="str">
        <f>H1532&amp;"."&amp;VLOOKUP(I1532,'Data validation'!$A$1:$B$12,2,FALSE)&amp;".2026"</f>
        <v>20.06.2026</v>
      </c>
      <c r="AK1532">
        <f t="shared" si="598"/>
        <v>25</v>
      </c>
      <c r="AL1532" t="e">
        <f>VLOOKUP(E1532,[2]Sheet1!$A:$B,2,FALSE)</f>
        <v>#N/A</v>
      </c>
    </row>
    <row r="1533" spans="1:38" x14ac:dyDescent="0.25">
      <c r="A1533" t="str">
        <f>VLOOKUP(Q1533,'Data validation'!$K$2:$L$50,2,FALSE)</f>
        <v>TO</v>
      </c>
      <c r="B1533">
        <f t="shared" si="584"/>
        <v>0</v>
      </c>
      <c r="C1533">
        <f t="shared" si="585"/>
        <v>5</v>
      </c>
      <c r="D1533">
        <f t="shared" si="586"/>
        <v>0</v>
      </c>
      <c r="E1533">
        <v>8399</v>
      </c>
      <c r="F1533" t="s">
        <v>8680</v>
      </c>
      <c r="G1533" t="s">
        <v>280</v>
      </c>
      <c r="H1533" t="str">
        <f t="shared" si="587"/>
        <v>15</v>
      </c>
      <c r="I1533" t="str">
        <f t="shared" si="588"/>
        <v>Jun</v>
      </c>
      <c r="J1533" t="s">
        <v>283</v>
      </c>
      <c r="K1533" t="str">
        <f t="shared" si="589"/>
        <v>20</v>
      </c>
      <c r="L1533" t="str">
        <f t="shared" si="590"/>
        <v>Jun</v>
      </c>
      <c r="M1533">
        <v>5</v>
      </c>
      <c r="N1533">
        <f t="shared" si="591"/>
        <v>5</v>
      </c>
      <c r="O1533">
        <f t="shared" si="592"/>
        <v>0</v>
      </c>
      <c r="P1533">
        <f t="shared" si="593"/>
        <v>0</v>
      </c>
      <c r="Q1533" t="s">
        <v>81</v>
      </c>
      <c r="R1533" t="s">
        <v>20</v>
      </c>
      <c r="S1533">
        <v>2</v>
      </c>
      <c r="T1533">
        <v>0</v>
      </c>
      <c r="U1533" s="2">
        <f>SUMIFS(SLR!L:L,SLR!D:D,'Резервации 2026'!E1533)</f>
        <v>1087.3436885000001</v>
      </c>
      <c r="V1533" s="2">
        <f t="shared" si="608"/>
        <v>217.46873770000002</v>
      </c>
      <c r="W1533" t="s">
        <v>262</v>
      </c>
      <c r="X1533" t="s">
        <v>974</v>
      </c>
      <c r="Y1533" t="s">
        <v>953</v>
      </c>
      <c r="Z1533" t="str">
        <f t="shared" si="594"/>
        <v>Nov</v>
      </c>
      <c r="AA1533" s="6">
        <f t="shared" si="609"/>
        <v>0</v>
      </c>
      <c r="AB1533" s="6">
        <f t="shared" si="609"/>
        <v>5</v>
      </c>
      <c r="AC1533" s="6">
        <f t="shared" si="609"/>
        <v>0</v>
      </c>
      <c r="AD1533" s="6">
        <f t="shared" si="609"/>
        <v>0</v>
      </c>
      <c r="AE1533" s="6">
        <f t="shared" si="609"/>
        <v>0</v>
      </c>
      <c r="AF1533" s="6">
        <f t="shared" si="595"/>
        <v>5</v>
      </c>
      <c r="AG1533" s="6">
        <f t="shared" si="596"/>
        <v>0</v>
      </c>
      <c r="AH1533" s="14" t="str">
        <f>LEFT(X1533,2)&amp;"."&amp;VLOOKUP(MID(X1533,4,3),'Data validation'!$A$1:$B$12,2,FALSE)&amp;".2025"</f>
        <v>12.11.2025</v>
      </c>
      <c r="AI1533">
        <f t="shared" si="597"/>
        <v>46</v>
      </c>
      <c r="AJ1533" t="str">
        <f>H1533&amp;"."&amp;VLOOKUP(I1533,'Data validation'!$A$1:$B$12,2,FALSE)&amp;".2026"</f>
        <v>15.06.2026</v>
      </c>
      <c r="AK1533">
        <f t="shared" si="598"/>
        <v>25</v>
      </c>
      <c r="AL1533" t="e">
        <f>VLOOKUP(E1533,[2]Sheet1!$A:$B,2,FALSE)</f>
        <v>#N/A</v>
      </c>
    </row>
    <row r="1534" spans="1:38" x14ac:dyDescent="0.25">
      <c r="A1534" t="str">
        <f>VLOOKUP(Q1534,'Data validation'!$K$2:$L$50,2,FALSE)</f>
        <v>TO</v>
      </c>
      <c r="B1534">
        <f t="shared" si="584"/>
        <v>0</v>
      </c>
      <c r="C1534">
        <f t="shared" si="585"/>
        <v>7</v>
      </c>
      <c r="D1534">
        <f t="shared" si="586"/>
        <v>0</v>
      </c>
      <c r="E1534">
        <v>8657</v>
      </c>
      <c r="F1534" t="s">
        <v>8681</v>
      </c>
      <c r="G1534" t="s">
        <v>44</v>
      </c>
      <c r="H1534" t="str">
        <f t="shared" si="587"/>
        <v>29</v>
      </c>
      <c r="I1534" t="str">
        <f t="shared" si="588"/>
        <v>Jun</v>
      </c>
      <c r="J1534" t="s">
        <v>173</v>
      </c>
      <c r="K1534" t="str">
        <f t="shared" si="589"/>
        <v>06</v>
      </c>
      <c r="L1534" t="str">
        <f t="shared" si="590"/>
        <v>Jul</v>
      </c>
      <c r="M1534">
        <v>7</v>
      </c>
      <c r="N1534">
        <f t="shared" si="591"/>
        <v>-23</v>
      </c>
      <c r="O1534">
        <f t="shared" si="592"/>
        <v>2</v>
      </c>
      <c r="P1534">
        <f t="shared" si="593"/>
        <v>5</v>
      </c>
      <c r="Q1534" t="s">
        <v>81</v>
      </c>
      <c r="R1534" t="s">
        <v>25</v>
      </c>
      <c r="S1534">
        <v>2</v>
      </c>
      <c r="T1534">
        <v>0</v>
      </c>
      <c r="U1534" s="2">
        <f>SUMIFS(SLR!L:L,SLR!D:D,'Резервации 2026'!E1534)</f>
        <v>1763.5132360999999</v>
      </c>
      <c r="V1534" s="2">
        <f t="shared" si="608"/>
        <v>251.93046229999999</v>
      </c>
      <c r="W1534" t="s">
        <v>262</v>
      </c>
      <c r="X1534" t="s">
        <v>1605</v>
      </c>
      <c r="Y1534" t="s">
        <v>1594</v>
      </c>
      <c r="Z1534" t="str">
        <f t="shared" si="594"/>
        <v>Nov</v>
      </c>
      <c r="AA1534" s="6">
        <f t="shared" si="609"/>
        <v>0</v>
      </c>
      <c r="AB1534" s="6">
        <f t="shared" si="609"/>
        <v>2</v>
      </c>
      <c r="AC1534" s="6">
        <f t="shared" si="609"/>
        <v>5</v>
      </c>
      <c r="AD1534" s="6">
        <f t="shared" si="609"/>
        <v>0</v>
      </c>
      <c r="AE1534" s="6">
        <f t="shared" si="609"/>
        <v>0</v>
      </c>
      <c r="AF1534" s="6">
        <f t="shared" si="595"/>
        <v>7</v>
      </c>
      <c r="AG1534" s="6">
        <f t="shared" si="596"/>
        <v>0</v>
      </c>
      <c r="AH1534" s="14" t="str">
        <f>LEFT(X1534,2)&amp;"."&amp;VLOOKUP(MID(X1534,4,3),'Data validation'!$A$1:$B$12,2,FALSE)&amp;".2025"</f>
        <v>21.11.2025</v>
      </c>
      <c r="AI1534">
        <f t="shared" si="597"/>
        <v>47</v>
      </c>
      <c r="AJ1534" t="str">
        <f>H1534&amp;"."&amp;VLOOKUP(I1534,'Data validation'!$A$1:$B$12,2,FALSE)&amp;".2026"</f>
        <v>29.06.2026</v>
      </c>
      <c r="AK1534">
        <f t="shared" si="598"/>
        <v>27</v>
      </c>
      <c r="AL1534" t="e">
        <f>VLOOKUP(E1534,[2]Sheet1!$A:$B,2,FALSE)</f>
        <v>#N/A</v>
      </c>
    </row>
    <row r="1535" spans="1:38" x14ac:dyDescent="0.25">
      <c r="A1535" t="str">
        <f>VLOOKUP(Q1535,'Data validation'!$K$2:$L$50,2,FALSE)</f>
        <v>TO</v>
      </c>
      <c r="B1535">
        <f t="shared" si="584"/>
        <v>0</v>
      </c>
      <c r="C1535">
        <f t="shared" si="585"/>
        <v>5</v>
      </c>
      <c r="D1535">
        <f t="shared" si="586"/>
        <v>0</v>
      </c>
      <c r="E1535">
        <v>8802</v>
      </c>
      <c r="F1535" t="s">
        <v>8682</v>
      </c>
      <c r="G1535" t="s">
        <v>275</v>
      </c>
      <c r="H1535" t="str">
        <f t="shared" si="587"/>
        <v>22</v>
      </c>
      <c r="I1535" t="str">
        <f t="shared" si="588"/>
        <v>Jun</v>
      </c>
      <c r="J1535" t="s">
        <v>126</v>
      </c>
      <c r="K1535" t="str">
        <f t="shared" si="589"/>
        <v>27</v>
      </c>
      <c r="L1535" t="str">
        <f t="shared" si="590"/>
        <v>Jun</v>
      </c>
      <c r="M1535">
        <v>5</v>
      </c>
      <c r="N1535">
        <f t="shared" si="591"/>
        <v>5</v>
      </c>
      <c r="O1535">
        <f t="shared" si="592"/>
        <v>0</v>
      </c>
      <c r="P1535">
        <f t="shared" si="593"/>
        <v>0</v>
      </c>
      <c r="Q1535" t="s">
        <v>81</v>
      </c>
      <c r="R1535" t="s">
        <v>17</v>
      </c>
      <c r="S1535">
        <v>1</v>
      </c>
      <c r="T1535">
        <v>0</v>
      </c>
      <c r="U1535" s="2">
        <f>SUMIFS(SLR!L:L,SLR!D:D,'Резервации 2026'!E1535)</f>
        <v>845.8182417999999</v>
      </c>
      <c r="V1535" s="2">
        <f t="shared" si="608"/>
        <v>169.16364835999997</v>
      </c>
      <c r="W1535" t="s">
        <v>262</v>
      </c>
      <c r="X1535" t="s">
        <v>1949</v>
      </c>
      <c r="Y1535" t="s">
        <v>1946</v>
      </c>
      <c r="Z1535" t="str">
        <f t="shared" si="594"/>
        <v>Nov</v>
      </c>
      <c r="AA1535" s="6">
        <f t="shared" si="609"/>
        <v>0</v>
      </c>
      <c r="AB1535" s="6">
        <f t="shared" si="609"/>
        <v>5</v>
      </c>
      <c r="AC1535" s="6">
        <f t="shared" si="609"/>
        <v>0</v>
      </c>
      <c r="AD1535" s="6">
        <f t="shared" si="609"/>
        <v>0</v>
      </c>
      <c r="AE1535" s="6">
        <f t="shared" si="609"/>
        <v>0</v>
      </c>
      <c r="AF1535" s="6">
        <f t="shared" si="595"/>
        <v>5</v>
      </c>
      <c r="AG1535" s="6">
        <f t="shared" si="596"/>
        <v>0</v>
      </c>
      <c r="AH1535" s="14" t="str">
        <f>LEFT(X1535,2)&amp;"."&amp;VLOOKUP(MID(X1535,4,3),'Data validation'!$A$1:$B$12,2,FALSE)&amp;".2025"</f>
        <v>25.11.2025</v>
      </c>
      <c r="AI1535">
        <f t="shared" si="597"/>
        <v>48</v>
      </c>
      <c r="AJ1535" t="str">
        <f>H1535&amp;"."&amp;VLOOKUP(I1535,'Data validation'!$A$1:$B$12,2,FALSE)&amp;".2026"</f>
        <v>22.06.2026</v>
      </c>
      <c r="AK1535">
        <f t="shared" si="598"/>
        <v>26</v>
      </c>
      <c r="AL1535" t="e">
        <f>VLOOKUP(E1535,[2]Sheet1!$A:$B,2,FALSE)</f>
        <v>#N/A</v>
      </c>
    </row>
    <row r="1536" spans="1:38" x14ac:dyDescent="0.25">
      <c r="A1536" t="str">
        <f>VLOOKUP(Q1536,'Data validation'!$K$2:$L$50,2,FALSE)</f>
        <v>TO</v>
      </c>
      <c r="B1536">
        <f t="shared" si="584"/>
        <v>0</v>
      </c>
      <c r="C1536">
        <f t="shared" si="585"/>
        <v>6</v>
      </c>
      <c r="D1536">
        <f t="shared" si="586"/>
        <v>0</v>
      </c>
      <c r="E1536">
        <v>8622</v>
      </c>
      <c r="F1536" t="s">
        <v>8683</v>
      </c>
      <c r="G1536" t="s">
        <v>44</v>
      </c>
      <c r="H1536" t="str">
        <f t="shared" si="587"/>
        <v>29</v>
      </c>
      <c r="I1536" t="str">
        <f t="shared" si="588"/>
        <v>Jun</v>
      </c>
      <c r="J1536" t="s">
        <v>313</v>
      </c>
      <c r="K1536" t="str">
        <f t="shared" si="589"/>
        <v>05</v>
      </c>
      <c r="L1536" t="str">
        <f t="shared" si="590"/>
        <v>Jul</v>
      </c>
      <c r="M1536">
        <v>6</v>
      </c>
      <c r="N1536">
        <f t="shared" si="591"/>
        <v>-24</v>
      </c>
      <c r="O1536">
        <f t="shared" si="592"/>
        <v>2</v>
      </c>
      <c r="P1536">
        <f t="shared" si="593"/>
        <v>4</v>
      </c>
      <c r="Q1536" t="s">
        <v>162</v>
      </c>
      <c r="R1536" t="s">
        <v>17</v>
      </c>
      <c r="S1536">
        <v>2</v>
      </c>
      <c r="T1536">
        <v>2</v>
      </c>
      <c r="U1536" s="2">
        <f>SUMIFS(Magelan!L:L,Magelan!D:D,'Резервации 2026'!E1536)</f>
        <v>1808.7124673999999</v>
      </c>
      <c r="V1536" s="2">
        <f>+U1536/M1536</f>
        <v>301.45207790000001</v>
      </c>
      <c r="X1536" t="s">
        <v>1521</v>
      </c>
      <c r="Y1536" t="s">
        <v>1484</v>
      </c>
      <c r="Z1536" t="str">
        <f t="shared" si="594"/>
        <v>Nov</v>
      </c>
      <c r="AA1536" s="6">
        <f t="shared" si="609"/>
        <v>0</v>
      </c>
      <c r="AB1536" s="6">
        <f t="shared" si="609"/>
        <v>2</v>
      </c>
      <c r="AC1536" s="6">
        <f t="shared" si="609"/>
        <v>4</v>
      </c>
      <c r="AD1536" s="6">
        <f t="shared" si="609"/>
        <v>0</v>
      </c>
      <c r="AE1536" s="6">
        <f t="shared" si="609"/>
        <v>0</v>
      </c>
      <c r="AF1536" s="6">
        <f t="shared" si="595"/>
        <v>6</v>
      </c>
      <c r="AG1536" s="6">
        <f t="shared" si="596"/>
        <v>0</v>
      </c>
      <c r="AH1536" s="14" t="str">
        <f>LEFT(X1536,2)&amp;"."&amp;VLOOKUP(MID(X1536,4,3),'Data validation'!$A$1:$B$12,2,FALSE)&amp;".2025"</f>
        <v>19.11.2025</v>
      </c>
      <c r="AI1536">
        <f t="shared" si="597"/>
        <v>47</v>
      </c>
      <c r="AJ1536" t="str">
        <f>H1536&amp;"."&amp;VLOOKUP(I1536,'Data validation'!$A$1:$B$12,2,FALSE)&amp;".2026"</f>
        <v>29.06.2026</v>
      </c>
      <c r="AK1536">
        <f t="shared" si="598"/>
        <v>27</v>
      </c>
      <c r="AL1536" t="e">
        <f>VLOOKUP(E1536,[2]Sheet1!$A:$B,2,FALSE)</f>
        <v>#N/A</v>
      </c>
    </row>
    <row r="1537" spans="1:38" x14ac:dyDescent="0.25">
      <c r="A1537" t="str">
        <f>VLOOKUP(Q1537,'Data validation'!$K$2:$L$50,2,FALSE)</f>
        <v>TO</v>
      </c>
      <c r="B1537">
        <f t="shared" si="584"/>
        <v>0</v>
      </c>
      <c r="C1537">
        <f t="shared" si="585"/>
        <v>5</v>
      </c>
      <c r="D1537">
        <f t="shared" si="586"/>
        <v>0</v>
      </c>
      <c r="E1537">
        <v>8369</v>
      </c>
      <c r="F1537" t="s">
        <v>8684</v>
      </c>
      <c r="G1537" t="s">
        <v>283</v>
      </c>
      <c r="H1537" t="str">
        <f t="shared" si="587"/>
        <v>20</v>
      </c>
      <c r="I1537" t="str">
        <f t="shared" si="588"/>
        <v>Jun</v>
      </c>
      <c r="J1537" t="s">
        <v>303</v>
      </c>
      <c r="K1537" t="str">
        <f t="shared" si="589"/>
        <v>25</v>
      </c>
      <c r="L1537" t="str">
        <f t="shared" si="590"/>
        <v>Jun</v>
      </c>
      <c r="M1537">
        <v>5</v>
      </c>
      <c r="N1537">
        <f t="shared" si="591"/>
        <v>5</v>
      </c>
      <c r="O1537">
        <f t="shared" si="592"/>
        <v>0</v>
      </c>
      <c r="P1537">
        <f t="shared" si="593"/>
        <v>0</v>
      </c>
      <c r="Q1537" t="s">
        <v>81</v>
      </c>
      <c r="R1537" t="s">
        <v>20</v>
      </c>
      <c r="S1537">
        <v>2</v>
      </c>
      <c r="T1537">
        <v>1</v>
      </c>
      <c r="U1537" s="2">
        <f>SUMIFS(SLR!L:L,SLR!D:D,'Резервации 2026'!E1537)</f>
        <v>1087.3436885000001</v>
      </c>
      <c r="V1537" s="2">
        <f t="shared" ref="V1537:V1538" si="610">+U1537/M1537</f>
        <v>217.46873770000002</v>
      </c>
      <c r="W1537" t="s">
        <v>262</v>
      </c>
      <c r="X1537" t="s">
        <v>909</v>
      </c>
      <c r="Y1537" t="s">
        <v>768</v>
      </c>
      <c r="Z1537" t="str">
        <f t="shared" si="594"/>
        <v>Nov</v>
      </c>
      <c r="AA1537" s="6">
        <f t="shared" si="609"/>
        <v>0</v>
      </c>
      <c r="AB1537" s="6">
        <f t="shared" si="609"/>
        <v>5</v>
      </c>
      <c r="AC1537" s="6">
        <f t="shared" si="609"/>
        <v>0</v>
      </c>
      <c r="AD1537" s="6">
        <f t="shared" si="609"/>
        <v>0</v>
      </c>
      <c r="AE1537" s="6">
        <f t="shared" si="609"/>
        <v>0</v>
      </c>
      <c r="AF1537" s="6">
        <f t="shared" si="595"/>
        <v>5</v>
      </c>
      <c r="AG1537" s="6">
        <f t="shared" si="596"/>
        <v>0</v>
      </c>
      <c r="AH1537" s="14" t="str">
        <f>LEFT(X1537,2)&amp;"."&amp;VLOOKUP(MID(X1537,4,3),'Data validation'!$A$1:$B$12,2,FALSE)&amp;".2025"</f>
        <v>11.11.2025</v>
      </c>
      <c r="AI1537">
        <f t="shared" si="597"/>
        <v>46</v>
      </c>
      <c r="AJ1537" t="str">
        <f>H1537&amp;"."&amp;VLOOKUP(I1537,'Data validation'!$A$1:$B$12,2,FALSE)&amp;".2026"</f>
        <v>20.06.2026</v>
      </c>
      <c r="AK1537">
        <f t="shared" si="598"/>
        <v>25</v>
      </c>
      <c r="AL1537" t="e">
        <f>VLOOKUP(E1537,[2]Sheet1!$A:$B,2,FALSE)</f>
        <v>#N/A</v>
      </c>
    </row>
    <row r="1538" spans="1:38" x14ac:dyDescent="0.25">
      <c r="A1538" t="str">
        <f>VLOOKUP(Q1538,'Data validation'!$K$2:$L$50,2,FALSE)</f>
        <v>TO</v>
      </c>
      <c r="B1538">
        <f t="shared" ref="B1538:B1601" si="611">AA1538+IF(I1538="Jun",IF(_xlfn.NUMBERVALUE(H1538)&gt;14,0,IF(_xlfn.NUMBERVALUE(K1538)&lt;14,M1538,15-_xlfn.NUMBERVALUE(H1538))),0)</f>
        <v>0</v>
      </c>
      <c r="C1538">
        <f t="shared" ref="C1538:C1601" si="612">M1538-B1538-D1538</f>
        <v>5</v>
      </c>
      <c r="D1538">
        <f t="shared" ref="D1538:D1601" si="613">IF(L1538="Jul",IF(_xlfn.NUMBERVALUE(K1538)&lt;11,0,IF(I1538="Jul",IF(_xlfn.NUMBERVALUE(H1538)&gt;11,M1538,_xlfn.NUMBERVALUE(K1538)-11),0)),0)+IF(L1538="Aug",IF(_xlfn.NUMBERVALUE(K1538)&gt;24,IF(_xlfn.NUMBERVALUE(H1538)&gt;24,0,25-_xlfn.NUMBERVALUE(H1538)),IF(I1538="Aug",M1538,_xlfn.NUMBERVALUE(K1538)-1+32-_xlfn.NUMBERVALUE(H1538))),0)</f>
        <v>0</v>
      </c>
      <c r="E1538">
        <v>8484</v>
      </c>
      <c r="F1538" t="s">
        <v>8685</v>
      </c>
      <c r="G1538" t="s">
        <v>275</v>
      </c>
      <c r="H1538" t="str">
        <f t="shared" ref="H1538:H1601" si="614">LEFT(G1538,2)</f>
        <v>22</v>
      </c>
      <c r="I1538" t="str">
        <f t="shared" ref="I1538:I1601" si="615">MID(G1538,4,3)</f>
        <v>Jun</v>
      </c>
      <c r="J1538" t="s">
        <v>126</v>
      </c>
      <c r="K1538" t="str">
        <f t="shared" ref="K1538:K1601" si="616">LEFT(J1538,2)</f>
        <v>27</v>
      </c>
      <c r="L1538" t="str">
        <f t="shared" ref="L1538:L1601" si="617">MID(J1538,4,3)</f>
        <v>Jun</v>
      </c>
      <c r="M1538">
        <v>5</v>
      </c>
      <c r="N1538">
        <f t="shared" ref="N1538:N1601" si="618">+K1538-H1538</f>
        <v>5</v>
      </c>
      <c r="O1538">
        <f t="shared" ref="O1538:O1601" si="619">IF(I1538=L1538,0,31-H1538)</f>
        <v>0</v>
      </c>
      <c r="P1538">
        <f t="shared" ref="P1538:P1601" si="620">IF(I1538=L1538,0,K1538-1)</f>
        <v>0</v>
      </c>
      <c r="Q1538" t="s">
        <v>81</v>
      </c>
      <c r="R1538" t="s">
        <v>57</v>
      </c>
      <c r="S1538">
        <v>5</v>
      </c>
      <c r="T1538">
        <v>1</v>
      </c>
      <c r="U1538" s="2">
        <f>SUMIFS(SLR!L:L,SLR!D:D,'Резервации 2026'!E1538)</f>
        <v>2454.6839998</v>
      </c>
      <c r="V1538" s="2">
        <f t="shared" si="610"/>
        <v>490.93679996000003</v>
      </c>
      <c r="W1538" t="s">
        <v>262</v>
      </c>
      <c r="X1538" t="s">
        <v>1178</v>
      </c>
      <c r="Y1538" t="s">
        <v>1138</v>
      </c>
      <c r="Z1538" t="str">
        <f t="shared" ref="Z1538:Z1601" si="621">MID(X1538,4,3)</f>
        <v>Nov</v>
      </c>
      <c r="AA1538" s="6">
        <f t="shared" si="609"/>
        <v>0</v>
      </c>
      <c r="AB1538" s="6">
        <f t="shared" si="609"/>
        <v>5</v>
      </c>
      <c r="AC1538" s="6">
        <f t="shared" si="609"/>
        <v>0</v>
      </c>
      <c r="AD1538" s="6">
        <f t="shared" si="609"/>
        <v>0</v>
      </c>
      <c r="AE1538" s="6">
        <f t="shared" si="609"/>
        <v>0</v>
      </c>
      <c r="AF1538" s="6">
        <f t="shared" ref="AF1538:AF1601" si="622">SUM(AA1538:AE1538)</f>
        <v>5</v>
      </c>
      <c r="AG1538" s="6">
        <f t="shared" ref="AG1538:AG1601" si="623">+AF1538-M1538</f>
        <v>0</v>
      </c>
      <c r="AH1538" s="14" t="str">
        <f>LEFT(X1538,2)&amp;"."&amp;VLOOKUP(MID(X1538,4,3),'Data validation'!$A$1:$B$12,2,FALSE)&amp;".2025"</f>
        <v>14.11.2025</v>
      </c>
      <c r="AI1538">
        <f t="shared" ref="AI1538:AI1601" si="624">WEEKNUM(AH1538)</f>
        <v>46</v>
      </c>
      <c r="AJ1538" t="str">
        <f>H1538&amp;"."&amp;VLOOKUP(I1538,'Data validation'!$A$1:$B$12,2,FALSE)&amp;".2026"</f>
        <v>22.06.2026</v>
      </c>
      <c r="AK1538">
        <f t="shared" ref="AK1538:AK1601" si="625">WEEKNUM(AJ1538)</f>
        <v>26</v>
      </c>
      <c r="AL1538" t="e">
        <f>VLOOKUP(E1538,[2]Sheet1!$A:$B,2,FALSE)</f>
        <v>#N/A</v>
      </c>
    </row>
    <row r="1539" spans="1:38" x14ac:dyDescent="0.25">
      <c r="A1539" t="str">
        <f>VLOOKUP(Q1539,'Data validation'!$K$2:$L$50,2,FALSE)</f>
        <v>TO</v>
      </c>
      <c r="B1539">
        <f t="shared" si="611"/>
        <v>0</v>
      </c>
      <c r="C1539">
        <f t="shared" si="612"/>
        <v>7</v>
      </c>
      <c r="D1539">
        <f t="shared" si="613"/>
        <v>0</v>
      </c>
      <c r="E1539">
        <v>8246</v>
      </c>
      <c r="F1539" t="s">
        <v>8686</v>
      </c>
      <c r="G1539" t="s">
        <v>276</v>
      </c>
      <c r="H1539" t="str">
        <f t="shared" si="614"/>
        <v>28</v>
      </c>
      <c r="I1539" t="str">
        <f t="shared" si="615"/>
        <v>Jun</v>
      </c>
      <c r="J1539" t="s">
        <v>313</v>
      </c>
      <c r="K1539" t="str">
        <f t="shared" si="616"/>
        <v>05</v>
      </c>
      <c r="L1539" t="str">
        <f t="shared" si="617"/>
        <v>Jul</v>
      </c>
      <c r="M1539">
        <v>7</v>
      </c>
      <c r="N1539">
        <f t="shared" si="618"/>
        <v>-23</v>
      </c>
      <c r="O1539">
        <f t="shared" si="619"/>
        <v>3</v>
      </c>
      <c r="P1539">
        <f t="shared" si="620"/>
        <v>4</v>
      </c>
      <c r="Q1539" t="s">
        <v>56</v>
      </c>
      <c r="R1539" t="s">
        <v>63</v>
      </c>
      <c r="S1539">
        <v>3</v>
      </c>
      <c r="T1539">
        <v>1</v>
      </c>
      <c r="U1539" s="2">
        <f>SUMIFS(Novoton!L:L,Novoton!D:D,'Резервации 2026'!E1539)</f>
        <v>2340.0332452000002</v>
      </c>
      <c r="V1539" s="2">
        <f>+U1539/M1539</f>
        <v>334.29046360000001</v>
      </c>
      <c r="X1539" t="s">
        <v>608</v>
      </c>
      <c r="Y1539" t="s">
        <v>569</v>
      </c>
      <c r="Z1539" t="str">
        <f t="shared" si="621"/>
        <v>Nov</v>
      </c>
      <c r="AA1539" s="6">
        <f t="shared" si="609"/>
        <v>0</v>
      </c>
      <c r="AB1539" s="6">
        <f t="shared" si="609"/>
        <v>3</v>
      </c>
      <c r="AC1539" s="6">
        <f t="shared" si="609"/>
        <v>4</v>
      </c>
      <c r="AD1539" s="6">
        <f t="shared" si="609"/>
        <v>0</v>
      </c>
      <c r="AE1539" s="6">
        <f t="shared" si="609"/>
        <v>0</v>
      </c>
      <c r="AF1539" s="6">
        <f t="shared" si="622"/>
        <v>7</v>
      </c>
      <c r="AG1539" s="6">
        <f t="shared" si="623"/>
        <v>0</v>
      </c>
      <c r="AH1539" s="14" t="str">
        <f>LEFT(X1539,2)&amp;"."&amp;VLOOKUP(MID(X1539,4,3),'Data validation'!$A$1:$B$12,2,FALSE)&amp;".2025"</f>
        <v>09.11.2025</v>
      </c>
      <c r="AI1539">
        <f t="shared" si="624"/>
        <v>46</v>
      </c>
      <c r="AJ1539" t="str">
        <f>H1539&amp;"."&amp;VLOOKUP(I1539,'Data validation'!$A$1:$B$12,2,FALSE)&amp;".2026"</f>
        <v>28.06.2026</v>
      </c>
      <c r="AK1539">
        <f t="shared" si="625"/>
        <v>27</v>
      </c>
      <c r="AL1539" t="e">
        <f>VLOOKUP(E1539,[2]Sheet1!$A:$B,2,FALSE)</f>
        <v>#N/A</v>
      </c>
    </row>
    <row r="1540" spans="1:38" x14ac:dyDescent="0.25">
      <c r="A1540" t="str">
        <f>VLOOKUP(Q1540,'Data validation'!$K$2:$L$50,2,FALSE)</f>
        <v>TO</v>
      </c>
      <c r="B1540">
        <f t="shared" si="611"/>
        <v>0</v>
      </c>
      <c r="C1540">
        <f t="shared" si="612"/>
        <v>6</v>
      </c>
      <c r="D1540">
        <f t="shared" si="613"/>
        <v>0</v>
      </c>
      <c r="E1540">
        <v>8420</v>
      </c>
      <c r="F1540" t="s">
        <v>8687</v>
      </c>
      <c r="G1540" t="s">
        <v>126</v>
      </c>
      <c r="H1540" t="str">
        <f t="shared" si="614"/>
        <v>27</v>
      </c>
      <c r="I1540" t="str">
        <f t="shared" si="615"/>
        <v>Jun</v>
      </c>
      <c r="J1540" t="s">
        <v>181</v>
      </c>
      <c r="K1540" t="str">
        <f t="shared" si="616"/>
        <v>03</v>
      </c>
      <c r="L1540" t="str">
        <f t="shared" si="617"/>
        <v>Jul</v>
      </c>
      <c r="M1540">
        <v>6</v>
      </c>
      <c r="N1540">
        <f t="shared" si="618"/>
        <v>-24</v>
      </c>
      <c r="O1540">
        <f t="shared" si="619"/>
        <v>4</v>
      </c>
      <c r="P1540">
        <f t="shared" si="620"/>
        <v>2</v>
      </c>
      <c r="Q1540" t="s">
        <v>81</v>
      </c>
      <c r="R1540" t="s">
        <v>63</v>
      </c>
      <c r="S1540">
        <v>3</v>
      </c>
      <c r="T1540">
        <v>0</v>
      </c>
      <c r="U1540" s="2">
        <f>SUMIFS(SLR!L:L,SLR!D:D,'Резервации 2026'!E1540)</f>
        <v>2005.7427815999999</v>
      </c>
      <c r="V1540" s="2">
        <f>+U1540/M1540</f>
        <v>334.29046360000001</v>
      </c>
      <c r="W1540" t="s">
        <v>262</v>
      </c>
      <c r="X1540" t="s">
        <v>1019</v>
      </c>
      <c r="Y1540" t="s">
        <v>953</v>
      </c>
      <c r="Z1540" t="str">
        <f t="shared" si="621"/>
        <v>Nov</v>
      </c>
      <c r="AA1540" s="6">
        <f t="shared" si="609"/>
        <v>0</v>
      </c>
      <c r="AB1540" s="6">
        <f t="shared" si="609"/>
        <v>4</v>
      </c>
      <c r="AC1540" s="6">
        <f t="shared" si="609"/>
        <v>2</v>
      </c>
      <c r="AD1540" s="6">
        <f t="shared" si="609"/>
        <v>0</v>
      </c>
      <c r="AE1540" s="6">
        <f t="shared" si="609"/>
        <v>0</v>
      </c>
      <c r="AF1540" s="6">
        <f t="shared" si="622"/>
        <v>6</v>
      </c>
      <c r="AG1540" s="6">
        <f t="shared" si="623"/>
        <v>0</v>
      </c>
      <c r="AH1540" s="14" t="str">
        <f>LEFT(X1540,2)&amp;"."&amp;VLOOKUP(MID(X1540,4,3),'Data validation'!$A$1:$B$12,2,FALSE)&amp;".2025"</f>
        <v>12.11.2025</v>
      </c>
      <c r="AI1540">
        <f t="shared" si="624"/>
        <v>46</v>
      </c>
      <c r="AJ1540" t="str">
        <f>H1540&amp;"."&amp;VLOOKUP(I1540,'Data validation'!$A$1:$B$12,2,FALSE)&amp;".2026"</f>
        <v>27.06.2026</v>
      </c>
      <c r="AK1540">
        <f t="shared" si="625"/>
        <v>26</v>
      </c>
      <c r="AL1540" t="e">
        <f>VLOOKUP(E1540,[2]Sheet1!$A:$B,2,FALSE)</f>
        <v>#N/A</v>
      </c>
    </row>
    <row r="1541" spans="1:38" x14ac:dyDescent="0.25">
      <c r="A1541" t="str">
        <f>VLOOKUP(Q1541,'Data validation'!$K$2:$L$50,2,FALSE)</f>
        <v>TOPOLA SKIES</v>
      </c>
      <c r="B1541">
        <f t="shared" si="611"/>
        <v>0</v>
      </c>
      <c r="C1541">
        <f t="shared" si="612"/>
        <v>6</v>
      </c>
      <c r="D1541">
        <f t="shared" si="613"/>
        <v>0</v>
      </c>
      <c r="E1541">
        <v>8435</v>
      </c>
      <c r="F1541" t="s">
        <v>8688</v>
      </c>
      <c r="G1541" t="s">
        <v>125</v>
      </c>
      <c r="H1541" t="str">
        <f t="shared" si="614"/>
        <v>21</v>
      </c>
      <c r="I1541" t="str">
        <f t="shared" si="615"/>
        <v>Jun</v>
      </c>
      <c r="J1541" t="s">
        <v>126</v>
      </c>
      <c r="K1541" t="str">
        <f t="shared" si="616"/>
        <v>27</v>
      </c>
      <c r="L1541" t="str">
        <f t="shared" si="617"/>
        <v>Jun</v>
      </c>
      <c r="M1541">
        <v>6</v>
      </c>
      <c r="N1541">
        <f t="shared" si="618"/>
        <v>6</v>
      </c>
      <c r="O1541">
        <f t="shared" si="619"/>
        <v>0</v>
      </c>
      <c r="P1541">
        <f t="shared" si="620"/>
        <v>0</v>
      </c>
      <c r="Q1541" t="s">
        <v>35</v>
      </c>
      <c r="R1541" t="s">
        <v>63</v>
      </c>
      <c r="S1541">
        <v>3</v>
      </c>
      <c r="T1541">
        <v>1</v>
      </c>
      <c r="U1541" s="2">
        <v>2092.9175339449544</v>
      </c>
      <c r="V1541" s="2">
        <v>348.81958899082565</v>
      </c>
      <c r="X1541" t="s">
        <v>1050</v>
      </c>
      <c r="Y1541" t="s">
        <v>1051</v>
      </c>
      <c r="Z1541" t="str">
        <f t="shared" si="621"/>
        <v>Nov</v>
      </c>
      <c r="AA1541" s="6">
        <f t="shared" si="609"/>
        <v>0</v>
      </c>
      <c r="AB1541" s="6">
        <f t="shared" si="609"/>
        <v>6</v>
      </c>
      <c r="AC1541" s="6">
        <f t="shared" si="609"/>
        <v>0</v>
      </c>
      <c r="AD1541" s="6">
        <f t="shared" si="609"/>
        <v>0</v>
      </c>
      <c r="AE1541" s="6">
        <f t="shared" si="609"/>
        <v>0</v>
      </c>
      <c r="AF1541" s="6">
        <f t="shared" si="622"/>
        <v>6</v>
      </c>
      <c r="AG1541" s="6">
        <f t="shared" si="623"/>
        <v>0</v>
      </c>
      <c r="AH1541" s="14" t="str">
        <f>LEFT(X1541,2)&amp;"."&amp;VLOOKUP(MID(X1541,4,3),'Data validation'!$A$1:$B$12,2,FALSE)&amp;".2025"</f>
        <v>13.11.2025</v>
      </c>
      <c r="AI1541">
        <f t="shared" si="624"/>
        <v>46</v>
      </c>
      <c r="AJ1541" t="str">
        <f>H1541&amp;"."&amp;VLOOKUP(I1541,'Data validation'!$A$1:$B$12,2,FALSE)&amp;".2026"</f>
        <v>21.06.2026</v>
      </c>
      <c r="AK1541">
        <f t="shared" si="625"/>
        <v>26</v>
      </c>
      <c r="AL1541" t="e">
        <f>VLOOKUP(E1541,[2]Sheet1!$A:$B,2,FALSE)</f>
        <v>#N/A</v>
      </c>
    </row>
    <row r="1542" spans="1:38" x14ac:dyDescent="0.25">
      <c r="A1542" t="str">
        <f>VLOOKUP(Q1542,'Data validation'!$K$2:$L$50,2,FALSE)</f>
        <v>TO</v>
      </c>
      <c r="B1542">
        <f t="shared" si="611"/>
        <v>0</v>
      </c>
      <c r="C1542">
        <f t="shared" si="612"/>
        <v>6</v>
      </c>
      <c r="D1542">
        <f t="shared" si="613"/>
        <v>0</v>
      </c>
      <c r="E1542">
        <v>9398</v>
      </c>
      <c r="F1542" t="s">
        <v>8689</v>
      </c>
      <c r="G1542" t="s">
        <v>44</v>
      </c>
      <c r="H1542" t="str">
        <f t="shared" si="614"/>
        <v>29</v>
      </c>
      <c r="I1542" t="str">
        <f t="shared" si="615"/>
        <v>Jun</v>
      </c>
      <c r="J1542" t="s">
        <v>313</v>
      </c>
      <c r="K1542" t="str">
        <f t="shared" si="616"/>
        <v>05</v>
      </c>
      <c r="L1542" t="str">
        <f t="shared" si="617"/>
        <v>Jul</v>
      </c>
      <c r="M1542">
        <v>6</v>
      </c>
      <c r="N1542">
        <f t="shared" si="618"/>
        <v>-24</v>
      </c>
      <c r="O1542">
        <f t="shared" si="619"/>
        <v>2</v>
      </c>
      <c r="P1542">
        <f t="shared" si="620"/>
        <v>4</v>
      </c>
      <c r="Q1542" t="s">
        <v>162</v>
      </c>
      <c r="R1542" t="s">
        <v>20</v>
      </c>
      <c r="S1542">
        <v>3</v>
      </c>
      <c r="T1542">
        <v>1</v>
      </c>
      <c r="U1542" s="2">
        <f>SUMIFS(Magelan!L:L,Magelan!D:D,'Резервации 2026'!E1542)</f>
        <v>2339.9550120000004</v>
      </c>
      <c r="V1542" s="2">
        <f>+U1542/M1542</f>
        <v>389.99250200000006</v>
      </c>
      <c r="W1542" t="s">
        <v>262</v>
      </c>
      <c r="X1542" t="s">
        <v>4269</v>
      </c>
      <c r="Y1542" t="s">
        <v>4262</v>
      </c>
      <c r="Z1542" t="str">
        <f t="shared" si="621"/>
        <v>Jan</v>
      </c>
      <c r="AA1542" s="6">
        <f t="shared" si="609"/>
        <v>0</v>
      </c>
      <c r="AB1542" s="6">
        <f t="shared" si="609"/>
        <v>2</v>
      </c>
      <c r="AC1542" s="6">
        <f t="shared" si="609"/>
        <v>4</v>
      </c>
      <c r="AD1542" s="6">
        <f t="shared" si="609"/>
        <v>0</v>
      </c>
      <c r="AE1542" s="6">
        <f t="shared" si="609"/>
        <v>0</v>
      </c>
      <c r="AF1542" s="6">
        <f t="shared" si="622"/>
        <v>6</v>
      </c>
      <c r="AG1542" s="6">
        <f t="shared" si="623"/>
        <v>0</v>
      </c>
      <c r="AH1542" s="14" t="str">
        <f>LEFT(X1542,2)&amp;"."&amp;VLOOKUP(MID(X1542,4,3),'Data validation'!$A$1:$B$12,2,FALSE)&amp;".2025"</f>
        <v>09.01.2025</v>
      </c>
      <c r="AI1542">
        <f t="shared" si="624"/>
        <v>2</v>
      </c>
      <c r="AJ1542" t="str">
        <f>H1542&amp;"."&amp;VLOOKUP(I1542,'Data validation'!$A$1:$B$12,2,FALSE)&amp;".2026"</f>
        <v>29.06.2026</v>
      </c>
      <c r="AK1542">
        <f t="shared" si="625"/>
        <v>27</v>
      </c>
      <c r="AL1542" t="e">
        <f>VLOOKUP(E1542,[2]Sheet1!$A:$B,2,FALSE)</f>
        <v>#N/A</v>
      </c>
    </row>
    <row r="1543" spans="1:38" x14ac:dyDescent="0.25">
      <c r="A1543" t="str">
        <f>VLOOKUP(Q1543,'Data validation'!$K$2:$L$50,2,FALSE)</f>
        <v>TO</v>
      </c>
      <c r="B1543">
        <f t="shared" si="611"/>
        <v>0</v>
      </c>
      <c r="C1543">
        <f t="shared" si="612"/>
        <v>6</v>
      </c>
      <c r="D1543">
        <f t="shared" si="613"/>
        <v>0</v>
      </c>
      <c r="E1543">
        <v>8711</v>
      </c>
      <c r="F1543" t="s">
        <v>8690</v>
      </c>
      <c r="G1543" t="s">
        <v>152</v>
      </c>
      <c r="H1543" t="str">
        <f t="shared" si="614"/>
        <v>24</v>
      </c>
      <c r="I1543" t="str">
        <f t="shared" si="615"/>
        <v>Jun</v>
      </c>
      <c r="J1543" t="s">
        <v>71</v>
      </c>
      <c r="K1543" t="str">
        <f t="shared" si="616"/>
        <v>30</v>
      </c>
      <c r="L1543" t="str">
        <f t="shared" si="617"/>
        <v>Jun</v>
      </c>
      <c r="M1543">
        <v>6</v>
      </c>
      <c r="N1543">
        <f t="shared" si="618"/>
        <v>6</v>
      </c>
      <c r="O1543">
        <f t="shared" si="619"/>
        <v>0</v>
      </c>
      <c r="P1543">
        <f t="shared" si="620"/>
        <v>0</v>
      </c>
      <c r="Q1543" t="s">
        <v>81</v>
      </c>
      <c r="R1543" t="s">
        <v>188</v>
      </c>
      <c r="S1543">
        <v>3</v>
      </c>
      <c r="T1543">
        <v>1</v>
      </c>
      <c r="U1543" s="2">
        <f>SUMIFS(SLR!L:L,SLR!D:D,'Резервации 2026'!E1543)</f>
        <v>2203.3207281999998</v>
      </c>
      <c r="V1543" s="2">
        <f>+U1543/M1543</f>
        <v>367.22012136666666</v>
      </c>
      <c r="W1543" t="s">
        <v>262</v>
      </c>
      <c r="X1543" t="s">
        <v>1732</v>
      </c>
      <c r="Y1543" t="s">
        <v>1718</v>
      </c>
      <c r="Z1543" t="str">
        <f t="shared" si="621"/>
        <v>Nov</v>
      </c>
      <c r="AA1543" s="6">
        <f t="shared" si="609"/>
        <v>0</v>
      </c>
      <c r="AB1543" s="6">
        <f t="shared" si="609"/>
        <v>6</v>
      </c>
      <c r="AC1543" s="6">
        <f t="shared" si="609"/>
        <v>0</v>
      </c>
      <c r="AD1543" s="6">
        <f t="shared" si="609"/>
        <v>0</v>
      </c>
      <c r="AE1543" s="6">
        <f t="shared" si="609"/>
        <v>0</v>
      </c>
      <c r="AF1543" s="6">
        <f t="shared" si="622"/>
        <v>6</v>
      </c>
      <c r="AG1543" s="6">
        <f t="shared" si="623"/>
        <v>0</v>
      </c>
      <c r="AH1543" s="14" t="str">
        <f>LEFT(X1543,2)&amp;"."&amp;VLOOKUP(MID(X1543,4,3),'Data validation'!$A$1:$B$12,2,FALSE)&amp;".2025"</f>
        <v>22.11.2025</v>
      </c>
      <c r="AI1543">
        <f t="shared" si="624"/>
        <v>47</v>
      </c>
      <c r="AJ1543" t="str">
        <f>H1543&amp;"."&amp;VLOOKUP(I1543,'Data validation'!$A$1:$B$12,2,FALSE)&amp;".2026"</f>
        <v>24.06.2026</v>
      </c>
      <c r="AK1543">
        <f t="shared" si="625"/>
        <v>26</v>
      </c>
      <c r="AL1543" t="e">
        <f>VLOOKUP(E1543,[2]Sheet1!$A:$B,2,FALSE)</f>
        <v>#N/A</v>
      </c>
    </row>
    <row r="1544" spans="1:38" x14ac:dyDescent="0.25">
      <c r="A1544" t="str">
        <f>VLOOKUP(Q1544,'Data validation'!$K$2:$L$50,2,FALSE)</f>
        <v>TO</v>
      </c>
      <c r="B1544">
        <f t="shared" si="611"/>
        <v>0</v>
      </c>
      <c r="C1544">
        <f t="shared" si="612"/>
        <v>5</v>
      </c>
      <c r="D1544">
        <f t="shared" si="613"/>
        <v>0</v>
      </c>
      <c r="E1544">
        <v>9051</v>
      </c>
      <c r="F1544" t="s">
        <v>8691</v>
      </c>
      <c r="G1544" t="s">
        <v>152</v>
      </c>
      <c r="H1544" t="str">
        <f t="shared" si="614"/>
        <v>24</v>
      </c>
      <c r="I1544" t="str">
        <f t="shared" si="615"/>
        <v>Jun</v>
      </c>
      <c r="J1544" t="s">
        <v>44</v>
      </c>
      <c r="K1544" t="str">
        <f t="shared" si="616"/>
        <v>29</v>
      </c>
      <c r="L1544" t="str">
        <f t="shared" si="617"/>
        <v>Jun</v>
      </c>
      <c r="M1544">
        <v>5</v>
      </c>
      <c r="N1544">
        <f t="shared" si="618"/>
        <v>5</v>
      </c>
      <c r="O1544">
        <f t="shared" si="619"/>
        <v>0</v>
      </c>
      <c r="P1544">
        <f t="shared" si="620"/>
        <v>0</v>
      </c>
      <c r="Q1544" t="s">
        <v>162</v>
      </c>
      <c r="R1544" t="s">
        <v>57</v>
      </c>
      <c r="S1544">
        <v>3</v>
      </c>
      <c r="T1544">
        <v>2</v>
      </c>
      <c r="U1544" s="2">
        <f>SUMIFS(Magelan!L:L,Magelan!D:D,'Резервации 2026'!E1544)</f>
        <v>2332.6793244</v>
      </c>
      <c r="V1544" s="2">
        <f>+U1544/M1544</f>
        <v>466.53586488000002</v>
      </c>
      <c r="X1544" t="s">
        <v>3414</v>
      </c>
      <c r="Y1544" t="s">
        <v>3219</v>
      </c>
      <c r="Z1544" t="str">
        <f t="shared" si="621"/>
        <v>Dec</v>
      </c>
      <c r="AA1544" s="6">
        <f t="shared" si="609"/>
        <v>0</v>
      </c>
      <c r="AB1544" s="6">
        <f t="shared" si="609"/>
        <v>5</v>
      </c>
      <c r="AC1544" s="6">
        <f t="shared" si="609"/>
        <v>0</v>
      </c>
      <c r="AD1544" s="6">
        <f t="shared" si="609"/>
        <v>0</v>
      </c>
      <c r="AE1544" s="6">
        <f t="shared" si="609"/>
        <v>0</v>
      </c>
      <c r="AF1544" s="6">
        <f t="shared" si="622"/>
        <v>5</v>
      </c>
      <c r="AG1544" s="6">
        <f t="shared" si="623"/>
        <v>0</v>
      </c>
      <c r="AH1544" s="14" t="str">
        <f>LEFT(X1544,2)&amp;"."&amp;VLOOKUP(MID(X1544,4,3),'Data validation'!$A$1:$B$12,2,FALSE)&amp;".2025"</f>
        <v>08.12.2025</v>
      </c>
      <c r="AI1544">
        <f t="shared" si="624"/>
        <v>50</v>
      </c>
      <c r="AJ1544" t="str">
        <f>H1544&amp;"."&amp;VLOOKUP(I1544,'Data validation'!$A$1:$B$12,2,FALSE)&amp;".2026"</f>
        <v>24.06.2026</v>
      </c>
      <c r="AK1544">
        <f t="shared" si="625"/>
        <v>26</v>
      </c>
      <c r="AL1544" t="e">
        <f>VLOOKUP(E1544,[2]Sheet1!$A:$B,2,FALSE)</f>
        <v>#N/A</v>
      </c>
    </row>
    <row r="1545" spans="1:38" x14ac:dyDescent="0.25">
      <c r="A1545" t="str">
        <f>VLOOKUP(Q1545,'Data validation'!$K$2:$L$50,2,FALSE)</f>
        <v>TO</v>
      </c>
      <c r="B1545">
        <f t="shared" si="611"/>
        <v>0</v>
      </c>
      <c r="C1545">
        <f t="shared" si="612"/>
        <v>6</v>
      </c>
      <c r="D1545">
        <f t="shared" si="613"/>
        <v>0</v>
      </c>
      <c r="E1545">
        <v>8135</v>
      </c>
      <c r="F1545" t="s">
        <v>8692</v>
      </c>
      <c r="G1545" t="s">
        <v>44</v>
      </c>
      <c r="H1545" t="str">
        <f t="shared" si="614"/>
        <v>29</v>
      </c>
      <c r="I1545" t="str">
        <f t="shared" si="615"/>
        <v>Jun</v>
      </c>
      <c r="J1545" t="s">
        <v>313</v>
      </c>
      <c r="K1545" t="str">
        <f t="shared" si="616"/>
        <v>05</v>
      </c>
      <c r="L1545" t="str">
        <f t="shared" si="617"/>
        <v>Jul</v>
      </c>
      <c r="M1545">
        <v>6</v>
      </c>
      <c r="N1545">
        <f t="shared" si="618"/>
        <v>-24</v>
      </c>
      <c r="O1545">
        <f t="shared" si="619"/>
        <v>2</v>
      </c>
      <c r="P1545">
        <f t="shared" si="620"/>
        <v>4</v>
      </c>
      <c r="Q1545" t="s">
        <v>56</v>
      </c>
      <c r="R1545" t="s">
        <v>63</v>
      </c>
      <c r="S1545">
        <v>3</v>
      </c>
      <c r="T1545">
        <v>1</v>
      </c>
      <c r="U1545" s="2">
        <f>SUMIFS(Novoton!L:L,Novoton!D:D,'Резервации 2026'!E1545)</f>
        <v>2005.7427815999999</v>
      </c>
      <c r="V1545" s="2">
        <f>+U1545/M1545</f>
        <v>334.29046360000001</v>
      </c>
      <c r="X1545" t="s">
        <v>315</v>
      </c>
      <c r="Y1545" t="s">
        <v>301</v>
      </c>
      <c r="Z1545" t="str">
        <f t="shared" si="621"/>
        <v>Nov</v>
      </c>
      <c r="AA1545" s="6">
        <f t="shared" si="609"/>
        <v>0</v>
      </c>
      <c r="AB1545" s="6">
        <f t="shared" si="609"/>
        <v>2</v>
      </c>
      <c r="AC1545" s="6">
        <f t="shared" si="609"/>
        <v>4</v>
      </c>
      <c r="AD1545" s="6">
        <f t="shared" si="609"/>
        <v>0</v>
      </c>
      <c r="AE1545" s="6">
        <f t="shared" si="609"/>
        <v>0</v>
      </c>
      <c r="AF1545" s="6">
        <f t="shared" si="622"/>
        <v>6</v>
      </c>
      <c r="AG1545" s="6">
        <f t="shared" si="623"/>
        <v>0</v>
      </c>
      <c r="AH1545" s="14" t="str">
        <f>LEFT(X1545,2)&amp;"."&amp;VLOOKUP(MID(X1545,4,3),'Data validation'!$A$1:$B$12,2,FALSE)&amp;".2025"</f>
        <v>06.11.2025</v>
      </c>
      <c r="AI1545">
        <f t="shared" si="624"/>
        <v>45</v>
      </c>
      <c r="AJ1545" t="str">
        <f>H1545&amp;"."&amp;VLOOKUP(I1545,'Data validation'!$A$1:$B$12,2,FALSE)&amp;".2026"</f>
        <v>29.06.2026</v>
      </c>
      <c r="AK1545">
        <f t="shared" si="625"/>
        <v>27</v>
      </c>
      <c r="AL1545" t="e">
        <f>VLOOKUP(E1545,[2]Sheet1!$A:$B,2,FALSE)</f>
        <v>#N/A</v>
      </c>
    </row>
    <row r="1546" spans="1:38" x14ac:dyDescent="0.25">
      <c r="A1546" t="str">
        <f>VLOOKUP(Q1546,'Data validation'!$K$2:$L$50,2,FALSE)</f>
        <v>TO</v>
      </c>
      <c r="B1546">
        <f t="shared" si="611"/>
        <v>0</v>
      </c>
      <c r="C1546">
        <f t="shared" si="612"/>
        <v>5</v>
      </c>
      <c r="D1546">
        <f t="shared" si="613"/>
        <v>0</v>
      </c>
      <c r="E1546">
        <v>8486</v>
      </c>
      <c r="F1546" t="s">
        <v>8693</v>
      </c>
      <c r="G1546" t="s">
        <v>275</v>
      </c>
      <c r="H1546" t="str">
        <f t="shared" si="614"/>
        <v>22</v>
      </c>
      <c r="I1546" t="str">
        <f t="shared" si="615"/>
        <v>Jun</v>
      </c>
      <c r="J1546" t="s">
        <v>126</v>
      </c>
      <c r="K1546" t="str">
        <f t="shared" si="616"/>
        <v>27</v>
      </c>
      <c r="L1546" t="str">
        <f t="shared" si="617"/>
        <v>Jun</v>
      </c>
      <c r="M1546">
        <v>5</v>
      </c>
      <c r="N1546">
        <f t="shared" si="618"/>
        <v>5</v>
      </c>
      <c r="O1546">
        <f t="shared" si="619"/>
        <v>0</v>
      </c>
      <c r="P1546">
        <f t="shared" si="620"/>
        <v>0</v>
      </c>
      <c r="Q1546" t="s">
        <v>81</v>
      </c>
      <c r="R1546" t="s">
        <v>48</v>
      </c>
      <c r="S1546">
        <v>2</v>
      </c>
      <c r="T1546">
        <v>1</v>
      </c>
      <c r="U1546" s="2">
        <f>SUMIFS(SLR!L:L,SLR!D:D,'Резервации 2026'!E1546)</f>
        <v>1317.7795790999999</v>
      </c>
      <c r="V1546" s="2">
        <f>+U1546/M1546</f>
        <v>263.55591582</v>
      </c>
      <c r="W1546" t="s">
        <v>262</v>
      </c>
      <c r="X1546" t="s">
        <v>1184</v>
      </c>
      <c r="Y1546" t="s">
        <v>1138</v>
      </c>
      <c r="Z1546" t="str">
        <f t="shared" si="621"/>
        <v>Nov</v>
      </c>
      <c r="AA1546" s="6">
        <f t="shared" si="609"/>
        <v>0</v>
      </c>
      <c r="AB1546" s="6">
        <f t="shared" si="609"/>
        <v>5</v>
      </c>
      <c r="AC1546" s="6">
        <f t="shared" si="609"/>
        <v>0</v>
      </c>
      <c r="AD1546" s="6">
        <f t="shared" si="609"/>
        <v>0</v>
      </c>
      <c r="AE1546" s="6">
        <f t="shared" si="609"/>
        <v>0</v>
      </c>
      <c r="AF1546" s="6">
        <f t="shared" si="622"/>
        <v>5</v>
      </c>
      <c r="AG1546" s="6">
        <f t="shared" si="623"/>
        <v>0</v>
      </c>
      <c r="AH1546" s="14" t="str">
        <f>LEFT(X1546,2)&amp;"."&amp;VLOOKUP(MID(X1546,4,3),'Data validation'!$A$1:$B$12,2,FALSE)&amp;".2025"</f>
        <v>14.11.2025</v>
      </c>
      <c r="AI1546">
        <f t="shared" si="624"/>
        <v>46</v>
      </c>
      <c r="AJ1546" t="str">
        <f>H1546&amp;"."&amp;VLOOKUP(I1546,'Data validation'!$A$1:$B$12,2,FALSE)&amp;".2026"</f>
        <v>22.06.2026</v>
      </c>
      <c r="AK1546">
        <f t="shared" si="625"/>
        <v>26</v>
      </c>
      <c r="AL1546" t="e">
        <f>VLOOKUP(E1546,[2]Sheet1!$A:$B,2,FALSE)</f>
        <v>#N/A</v>
      </c>
    </row>
    <row r="1547" spans="1:38" x14ac:dyDescent="0.25">
      <c r="A1547" t="str">
        <f>VLOOKUP(Q1547,'Data validation'!$K$2:$L$50,2,FALSE)</f>
        <v>TO</v>
      </c>
      <c r="B1547">
        <f t="shared" si="611"/>
        <v>0</v>
      </c>
      <c r="C1547">
        <f t="shared" si="612"/>
        <v>6</v>
      </c>
      <c r="D1547">
        <f t="shared" si="613"/>
        <v>0</v>
      </c>
      <c r="E1547">
        <v>8446</v>
      </c>
      <c r="F1547" t="s">
        <v>8694</v>
      </c>
      <c r="G1547" t="s">
        <v>276</v>
      </c>
      <c r="H1547" t="str">
        <f t="shared" si="614"/>
        <v>28</v>
      </c>
      <c r="I1547" t="str">
        <f t="shared" si="615"/>
        <v>Jun</v>
      </c>
      <c r="J1547" t="s">
        <v>45</v>
      </c>
      <c r="K1547" t="str">
        <f t="shared" si="616"/>
        <v>04</v>
      </c>
      <c r="L1547" t="str">
        <f t="shared" si="617"/>
        <v>Jul</v>
      </c>
      <c r="M1547">
        <v>6</v>
      </c>
      <c r="N1547">
        <f t="shared" si="618"/>
        <v>-24</v>
      </c>
      <c r="O1547">
        <f t="shared" si="619"/>
        <v>3</v>
      </c>
      <c r="P1547">
        <f t="shared" si="620"/>
        <v>3</v>
      </c>
      <c r="Q1547" t="s">
        <v>162</v>
      </c>
      <c r="R1547" t="s">
        <v>25</v>
      </c>
      <c r="S1547">
        <v>2</v>
      </c>
      <c r="T1547">
        <v>1</v>
      </c>
      <c r="U1547" s="2">
        <f>SUMIFS(Magelan!L:L,Magelan!D:D,'Резервации 2026'!E1547)</f>
        <v>1511.5827738</v>
      </c>
      <c r="V1547" s="2">
        <f t="shared" ref="V1547:V1551" si="626">+U1547/M1547</f>
        <v>251.93046230000002</v>
      </c>
      <c r="X1547" t="s">
        <v>1075</v>
      </c>
      <c r="Y1547" t="s">
        <v>953</v>
      </c>
      <c r="Z1547" t="str">
        <f t="shared" si="621"/>
        <v>Nov</v>
      </c>
      <c r="AA1547" s="6">
        <f t="shared" si="609"/>
        <v>0</v>
      </c>
      <c r="AB1547" s="6">
        <f t="shared" si="609"/>
        <v>3</v>
      </c>
      <c r="AC1547" s="6">
        <f t="shared" si="609"/>
        <v>3</v>
      </c>
      <c r="AD1547" s="6">
        <f t="shared" si="609"/>
        <v>0</v>
      </c>
      <c r="AE1547" s="6">
        <f t="shared" si="609"/>
        <v>0</v>
      </c>
      <c r="AF1547" s="6">
        <f t="shared" si="622"/>
        <v>6</v>
      </c>
      <c r="AG1547" s="6">
        <f t="shared" si="623"/>
        <v>0</v>
      </c>
      <c r="AH1547" s="14" t="str">
        <f>LEFT(X1547,2)&amp;"."&amp;VLOOKUP(MID(X1547,4,3),'Data validation'!$A$1:$B$12,2,FALSE)&amp;".2025"</f>
        <v>13.11.2025</v>
      </c>
      <c r="AI1547">
        <f t="shared" si="624"/>
        <v>46</v>
      </c>
      <c r="AJ1547" t="str">
        <f>H1547&amp;"."&amp;VLOOKUP(I1547,'Data validation'!$A$1:$B$12,2,FALSE)&amp;".2026"</f>
        <v>28.06.2026</v>
      </c>
      <c r="AK1547">
        <f t="shared" si="625"/>
        <v>27</v>
      </c>
      <c r="AL1547" t="e">
        <f>VLOOKUP(E1547,[2]Sheet1!$A:$B,2,FALSE)</f>
        <v>#N/A</v>
      </c>
    </row>
    <row r="1548" spans="1:38" x14ac:dyDescent="0.25">
      <c r="A1548" t="str">
        <f>VLOOKUP(Q1548,'Data validation'!$K$2:$L$50,2,FALSE)</f>
        <v>TO</v>
      </c>
      <c r="B1548">
        <f t="shared" si="611"/>
        <v>0</v>
      </c>
      <c r="C1548">
        <f t="shared" si="612"/>
        <v>14</v>
      </c>
      <c r="D1548">
        <f t="shared" si="613"/>
        <v>0</v>
      </c>
      <c r="E1548">
        <v>9123</v>
      </c>
      <c r="F1548" t="s">
        <v>8695</v>
      </c>
      <c r="G1548" t="s">
        <v>1989</v>
      </c>
      <c r="H1548" t="str">
        <f t="shared" si="614"/>
        <v>23</v>
      </c>
      <c r="I1548" t="str">
        <f t="shared" si="615"/>
        <v>Jun</v>
      </c>
      <c r="J1548" t="s">
        <v>72</v>
      </c>
      <c r="K1548" t="str">
        <f t="shared" si="616"/>
        <v>07</v>
      </c>
      <c r="L1548" t="str">
        <f t="shared" si="617"/>
        <v>Jul</v>
      </c>
      <c r="M1548">
        <v>14</v>
      </c>
      <c r="N1548">
        <f t="shared" si="618"/>
        <v>-16</v>
      </c>
      <c r="O1548">
        <f t="shared" si="619"/>
        <v>8</v>
      </c>
      <c r="P1548">
        <f t="shared" si="620"/>
        <v>6</v>
      </c>
      <c r="Q1548" t="s">
        <v>162</v>
      </c>
      <c r="R1548" t="s">
        <v>17</v>
      </c>
      <c r="S1548">
        <v>2</v>
      </c>
      <c r="T1548">
        <v>1</v>
      </c>
      <c r="U1548" s="2">
        <f>SUMIFS(Magelan!L:L,Magelan!D:D,'Резервации 2026'!E1548)</f>
        <v>3592.3120776000001</v>
      </c>
      <c r="V1548" s="2">
        <f t="shared" si="626"/>
        <v>256.59371982857141</v>
      </c>
      <c r="X1548" t="s">
        <v>3593</v>
      </c>
      <c r="Y1548" t="s">
        <v>3576</v>
      </c>
      <c r="Z1548" t="str">
        <f t="shared" si="621"/>
        <v>Dec</v>
      </c>
      <c r="AA1548" s="6">
        <f t="shared" si="609"/>
        <v>0</v>
      </c>
      <c r="AB1548" s="6">
        <f t="shared" si="609"/>
        <v>8</v>
      </c>
      <c r="AC1548" s="6">
        <f t="shared" si="609"/>
        <v>6</v>
      </c>
      <c r="AD1548" s="6">
        <f t="shared" si="609"/>
        <v>0</v>
      </c>
      <c r="AE1548" s="6">
        <f t="shared" si="609"/>
        <v>0</v>
      </c>
      <c r="AF1548" s="6">
        <f t="shared" si="622"/>
        <v>14</v>
      </c>
      <c r="AG1548" s="6">
        <f t="shared" si="623"/>
        <v>0</v>
      </c>
      <c r="AH1548" s="14" t="str">
        <f>LEFT(X1548,2)&amp;"."&amp;VLOOKUP(MID(X1548,4,3),'Data validation'!$A$1:$B$12,2,FALSE)&amp;".2025"</f>
        <v>16.12.2025</v>
      </c>
      <c r="AI1548">
        <f t="shared" si="624"/>
        <v>51</v>
      </c>
      <c r="AJ1548" t="str">
        <f>H1548&amp;"."&amp;VLOOKUP(I1548,'Data validation'!$A$1:$B$12,2,FALSE)&amp;".2026"</f>
        <v>23.06.2026</v>
      </c>
      <c r="AK1548">
        <f t="shared" si="625"/>
        <v>26</v>
      </c>
      <c r="AL1548" t="e">
        <f>VLOOKUP(E1548,[2]Sheet1!$A:$B,2,FALSE)</f>
        <v>#N/A</v>
      </c>
    </row>
    <row r="1549" spans="1:38" x14ac:dyDescent="0.25">
      <c r="A1549" t="str">
        <f>VLOOKUP(Q1549,'Data validation'!$K$2:$L$50,2,FALSE)</f>
        <v>TO</v>
      </c>
      <c r="B1549">
        <f t="shared" si="611"/>
        <v>0</v>
      </c>
      <c r="C1549">
        <f t="shared" si="612"/>
        <v>6</v>
      </c>
      <c r="D1549">
        <f t="shared" si="613"/>
        <v>0</v>
      </c>
      <c r="E1549">
        <v>9350</v>
      </c>
      <c r="F1549" t="s">
        <v>8696</v>
      </c>
      <c r="G1549" t="s">
        <v>275</v>
      </c>
      <c r="H1549" t="str">
        <f t="shared" si="614"/>
        <v>22</v>
      </c>
      <c r="I1549" t="str">
        <f t="shared" si="615"/>
        <v>Jun</v>
      </c>
      <c r="J1549" t="s">
        <v>276</v>
      </c>
      <c r="K1549" t="str">
        <f t="shared" si="616"/>
        <v>28</v>
      </c>
      <c r="L1549" t="str">
        <f t="shared" si="617"/>
        <v>Jun</v>
      </c>
      <c r="M1549">
        <v>6</v>
      </c>
      <c r="N1549">
        <f t="shared" si="618"/>
        <v>6</v>
      </c>
      <c r="O1549">
        <f t="shared" si="619"/>
        <v>0</v>
      </c>
      <c r="P1549">
        <f t="shared" si="620"/>
        <v>0</v>
      </c>
      <c r="Q1549" t="s">
        <v>81</v>
      </c>
      <c r="R1549" t="s">
        <v>25</v>
      </c>
      <c r="S1549">
        <v>2</v>
      </c>
      <c r="T1549">
        <v>1</v>
      </c>
      <c r="U1549" s="2">
        <f>SUMIFS(SLR!L:L,SLR!D:D,'Резервации 2026'!E1549)</f>
        <v>1658.0353241999999</v>
      </c>
      <c r="V1549" s="2">
        <f t="shared" si="626"/>
        <v>276.3392207</v>
      </c>
      <c r="W1549" t="s">
        <v>262</v>
      </c>
      <c r="X1549" t="s">
        <v>4220</v>
      </c>
      <c r="Y1549" t="s">
        <v>4221</v>
      </c>
      <c r="Z1549" t="str">
        <f t="shared" si="621"/>
        <v>Jan</v>
      </c>
      <c r="AA1549" s="6">
        <f t="shared" si="609"/>
        <v>0</v>
      </c>
      <c r="AB1549" s="6">
        <f t="shared" si="609"/>
        <v>6</v>
      </c>
      <c r="AC1549" s="6">
        <f t="shared" si="609"/>
        <v>0</v>
      </c>
      <c r="AD1549" s="6">
        <f t="shared" si="609"/>
        <v>0</v>
      </c>
      <c r="AE1549" s="6">
        <f t="shared" si="609"/>
        <v>0</v>
      </c>
      <c r="AF1549" s="6">
        <f t="shared" si="622"/>
        <v>6</v>
      </c>
      <c r="AG1549" s="6">
        <f t="shared" si="623"/>
        <v>0</v>
      </c>
      <c r="AH1549" s="14" t="str">
        <f>LEFT(X1549,2)&amp;"."&amp;VLOOKUP(MID(X1549,4,3),'Data validation'!$A$1:$B$12,2,FALSE)&amp;".2025"</f>
        <v>05.01.2025</v>
      </c>
      <c r="AI1549">
        <f t="shared" si="624"/>
        <v>2</v>
      </c>
      <c r="AJ1549" t="str">
        <f>H1549&amp;"."&amp;VLOOKUP(I1549,'Data validation'!$A$1:$B$12,2,FALSE)&amp;".2026"</f>
        <v>22.06.2026</v>
      </c>
      <c r="AK1549">
        <f t="shared" si="625"/>
        <v>26</v>
      </c>
      <c r="AL1549" t="e">
        <f>VLOOKUP(E1549,[2]Sheet1!$A:$B,2,FALSE)</f>
        <v>#N/A</v>
      </c>
    </row>
    <row r="1550" spans="1:38" x14ac:dyDescent="0.25">
      <c r="A1550" t="str">
        <f>VLOOKUP(Q1550,'Data validation'!$K$2:$L$50,2,FALSE)</f>
        <v>TO</v>
      </c>
      <c r="B1550">
        <f t="shared" si="611"/>
        <v>0</v>
      </c>
      <c r="C1550">
        <f t="shared" si="612"/>
        <v>5</v>
      </c>
      <c r="D1550">
        <f t="shared" si="613"/>
        <v>0</v>
      </c>
      <c r="E1550">
        <v>8452</v>
      </c>
      <c r="F1550" t="s">
        <v>8697</v>
      </c>
      <c r="G1550" t="s">
        <v>283</v>
      </c>
      <c r="H1550" t="str">
        <f t="shared" si="614"/>
        <v>20</v>
      </c>
      <c r="I1550" t="str">
        <f t="shared" si="615"/>
        <v>Jun</v>
      </c>
      <c r="J1550" t="s">
        <v>303</v>
      </c>
      <c r="K1550" t="str">
        <f t="shared" si="616"/>
        <v>25</v>
      </c>
      <c r="L1550" t="str">
        <f t="shared" si="617"/>
        <v>Jun</v>
      </c>
      <c r="M1550">
        <v>5</v>
      </c>
      <c r="N1550">
        <f t="shared" si="618"/>
        <v>5</v>
      </c>
      <c r="O1550">
        <f t="shared" si="619"/>
        <v>0</v>
      </c>
      <c r="P1550">
        <f t="shared" si="620"/>
        <v>0</v>
      </c>
      <c r="Q1550" t="s">
        <v>81</v>
      </c>
      <c r="R1550" t="s">
        <v>110</v>
      </c>
      <c r="S1550">
        <v>4</v>
      </c>
      <c r="T1550">
        <v>1</v>
      </c>
      <c r="U1550" s="2">
        <f>SUMIFS(SLR!L:L,SLR!D:D,'Резервации 2026'!E1550)</f>
        <v>2045.5048054999997</v>
      </c>
      <c r="V1550" s="2">
        <f t="shared" si="626"/>
        <v>409.10096109999995</v>
      </c>
      <c r="W1550" t="s">
        <v>262</v>
      </c>
      <c r="X1550" t="s">
        <v>1094</v>
      </c>
      <c r="Y1550" t="s">
        <v>1051</v>
      </c>
      <c r="Z1550" t="str">
        <f t="shared" si="621"/>
        <v>Nov</v>
      </c>
      <c r="AA1550" s="6">
        <f t="shared" si="609"/>
        <v>0</v>
      </c>
      <c r="AB1550" s="6">
        <f t="shared" si="609"/>
        <v>5</v>
      </c>
      <c r="AC1550" s="6">
        <f t="shared" si="609"/>
        <v>0</v>
      </c>
      <c r="AD1550" s="6">
        <f t="shared" si="609"/>
        <v>0</v>
      </c>
      <c r="AE1550" s="6">
        <f t="shared" si="609"/>
        <v>0</v>
      </c>
      <c r="AF1550" s="6">
        <f t="shared" si="622"/>
        <v>5</v>
      </c>
      <c r="AG1550" s="6">
        <f t="shared" si="623"/>
        <v>0</v>
      </c>
      <c r="AH1550" s="14" t="str">
        <f>LEFT(X1550,2)&amp;"."&amp;VLOOKUP(MID(X1550,4,3),'Data validation'!$A$1:$B$12,2,FALSE)&amp;".2025"</f>
        <v>13.11.2025</v>
      </c>
      <c r="AI1550">
        <f t="shared" si="624"/>
        <v>46</v>
      </c>
      <c r="AJ1550" t="str">
        <f>H1550&amp;"."&amp;VLOOKUP(I1550,'Data validation'!$A$1:$B$12,2,FALSE)&amp;".2026"</f>
        <v>20.06.2026</v>
      </c>
      <c r="AK1550">
        <f t="shared" si="625"/>
        <v>25</v>
      </c>
      <c r="AL1550" t="e">
        <f>VLOOKUP(E1550,[2]Sheet1!$A:$B,2,FALSE)</f>
        <v>#N/A</v>
      </c>
    </row>
    <row r="1551" spans="1:38" x14ac:dyDescent="0.25">
      <c r="A1551" t="str">
        <f>VLOOKUP(Q1551,'Data validation'!$K$2:$L$50,2,FALSE)</f>
        <v>TO</v>
      </c>
      <c r="B1551">
        <f t="shared" si="611"/>
        <v>0</v>
      </c>
      <c r="C1551">
        <f t="shared" si="612"/>
        <v>5</v>
      </c>
      <c r="D1551">
        <f t="shared" si="613"/>
        <v>0</v>
      </c>
      <c r="E1551">
        <v>8160</v>
      </c>
      <c r="F1551" t="s">
        <v>8698</v>
      </c>
      <c r="G1551" t="s">
        <v>303</v>
      </c>
      <c r="H1551" t="str">
        <f t="shared" si="614"/>
        <v>25</v>
      </c>
      <c r="I1551" t="str">
        <f t="shared" si="615"/>
        <v>Jun</v>
      </c>
      <c r="J1551" t="s">
        <v>71</v>
      </c>
      <c r="K1551" t="str">
        <f t="shared" si="616"/>
        <v>30</v>
      </c>
      <c r="L1551" t="str">
        <f t="shared" si="617"/>
        <v>Jun</v>
      </c>
      <c r="M1551">
        <v>5</v>
      </c>
      <c r="N1551">
        <f t="shared" si="618"/>
        <v>5</v>
      </c>
      <c r="O1551">
        <f t="shared" si="619"/>
        <v>0</v>
      </c>
      <c r="P1551">
        <f t="shared" si="620"/>
        <v>0</v>
      </c>
      <c r="Q1551" t="s">
        <v>81</v>
      </c>
      <c r="R1551" t="s">
        <v>17</v>
      </c>
      <c r="S1551">
        <v>2</v>
      </c>
      <c r="T1551">
        <v>1</v>
      </c>
      <c r="U1551" s="2">
        <f>SUMIFS(SLR!L:L,SLR!D:D,'Резервации 2026'!E1551)</f>
        <v>1205.7691950000001</v>
      </c>
      <c r="V1551" s="2">
        <f t="shared" si="626"/>
        <v>241.153839</v>
      </c>
      <c r="W1551" t="s">
        <v>262</v>
      </c>
      <c r="X1551" t="s">
        <v>380</v>
      </c>
      <c r="Y1551" t="s">
        <v>338</v>
      </c>
      <c r="Z1551" t="str">
        <f t="shared" si="621"/>
        <v>Nov</v>
      </c>
      <c r="AA1551" s="6">
        <f t="shared" si="609"/>
        <v>0</v>
      </c>
      <c r="AB1551" s="6">
        <f t="shared" si="609"/>
        <v>5</v>
      </c>
      <c r="AC1551" s="6">
        <f t="shared" si="609"/>
        <v>0</v>
      </c>
      <c r="AD1551" s="6">
        <f t="shared" si="609"/>
        <v>0</v>
      </c>
      <c r="AE1551" s="6">
        <f t="shared" si="609"/>
        <v>0</v>
      </c>
      <c r="AF1551" s="6">
        <f t="shared" si="622"/>
        <v>5</v>
      </c>
      <c r="AG1551" s="6">
        <f t="shared" si="623"/>
        <v>0</v>
      </c>
      <c r="AH1551" s="14" t="str">
        <f>LEFT(X1551,2)&amp;"."&amp;VLOOKUP(MID(X1551,4,3),'Data validation'!$A$1:$B$12,2,FALSE)&amp;".2025"</f>
        <v>07.11.2025</v>
      </c>
      <c r="AI1551">
        <f t="shared" si="624"/>
        <v>45</v>
      </c>
      <c r="AJ1551" t="str">
        <f>H1551&amp;"."&amp;VLOOKUP(I1551,'Data validation'!$A$1:$B$12,2,FALSE)&amp;".2026"</f>
        <v>25.06.2026</v>
      </c>
      <c r="AK1551">
        <f t="shared" si="625"/>
        <v>26</v>
      </c>
      <c r="AL1551" t="e">
        <f>VLOOKUP(E1551,[2]Sheet1!$A:$B,2,FALSE)</f>
        <v>#N/A</v>
      </c>
    </row>
    <row r="1552" spans="1:38" x14ac:dyDescent="0.25">
      <c r="A1552" t="str">
        <f>VLOOKUP(Q1552,'Data validation'!$K$2:$L$50,2,FALSE)</f>
        <v>TO</v>
      </c>
      <c r="B1552">
        <f t="shared" si="611"/>
        <v>0</v>
      </c>
      <c r="C1552">
        <f t="shared" si="612"/>
        <v>6</v>
      </c>
      <c r="D1552">
        <f t="shared" si="613"/>
        <v>0</v>
      </c>
      <c r="E1552">
        <v>9173</v>
      </c>
      <c r="F1552" t="s">
        <v>8699</v>
      </c>
      <c r="G1552" t="s">
        <v>44</v>
      </c>
      <c r="H1552" t="str">
        <f t="shared" si="614"/>
        <v>29</v>
      </c>
      <c r="I1552" t="str">
        <f t="shared" si="615"/>
        <v>Jun</v>
      </c>
      <c r="J1552" t="s">
        <v>313</v>
      </c>
      <c r="K1552" t="str">
        <f t="shared" si="616"/>
        <v>05</v>
      </c>
      <c r="L1552" t="str">
        <f t="shared" si="617"/>
        <v>Jul</v>
      </c>
      <c r="M1552">
        <v>6</v>
      </c>
      <c r="N1552">
        <f t="shared" si="618"/>
        <v>-24</v>
      </c>
      <c r="O1552">
        <f t="shared" si="619"/>
        <v>2</v>
      </c>
      <c r="P1552">
        <f t="shared" si="620"/>
        <v>4</v>
      </c>
      <c r="Q1552" t="s">
        <v>162</v>
      </c>
      <c r="R1552" t="s">
        <v>17</v>
      </c>
      <c r="S1552">
        <v>2</v>
      </c>
      <c r="T1552">
        <v>2</v>
      </c>
      <c r="U1552" s="2">
        <f>SUMIFS(Magelan!L:L,Magelan!D:D,'Резервации 2026'!E1552)</f>
        <v>1959.3896106</v>
      </c>
      <c r="V1552" s="2">
        <f>+U1552/M1552</f>
        <v>326.56493510000001</v>
      </c>
      <c r="W1552" t="s">
        <v>262</v>
      </c>
      <c r="X1552" t="s">
        <v>3664</v>
      </c>
      <c r="Y1552" t="s">
        <v>3660</v>
      </c>
      <c r="Z1552" t="str">
        <f t="shared" si="621"/>
        <v>Dec</v>
      </c>
      <c r="AA1552" s="6">
        <f t="shared" si="609"/>
        <v>0</v>
      </c>
      <c r="AB1552" s="6">
        <f t="shared" si="609"/>
        <v>2</v>
      </c>
      <c r="AC1552" s="6">
        <f t="shared" si="609"/>
        <v>4</v>
      </c>
      <c r="AD1552" s="6">
        <f t="shared" si="609"/>
        <v>0</v>
      </c>
      <c r="AE1552" s="6">
        <f t="shared" si="609"/>
        <v>0</v>
      </c>
      <c r="AF1552" s="6">
        <f t="shared" si="622"/>
        <v>6</v>
      </c>
      <c r="AG1552" s="6">
        <f t="shared" si="623"/>
        <v>0</v>
      </c>
      <c r="AH1552" s="14" t="str">
        <f>LEFT(X1552,2)&amp;"."&amp;VLOOKUP(MID(X1552,4,3),'Data validation'!$A$1:$B$12,2,FALSE)&amp;".2025"</f>
        <v>23.12.2025</v>
      </c>
      <c r="AI1552">
        <f t="shared" si="624"/>
        <v>52</v>
      </c>
      <c r="AJ1552" t="str">
        <f>H1552&amp;"."&amp;VLOOKUP(I1552,'Data validation'!$A$1:$B$12,2,FALSE)&amp;".2026"</f>
        <v>29.06.2026</v>
      </c>
      <c r="AK1552">
        <f t="shared" si="625"/>
        <v>27</v>
      </c>
      <c r="AL1552" t="e">
        <f>VLOOKUP(E1552,[2]Sheet1!$A:$B,2,FALSE)</f>
        <v>#N/A</v>
      </c>
    </row>
    <row r="1553" spans="1:38" x14ac:dyDescent="0.25">
      <c r="A1553" t="str">
        <f>VLOOKUP(Q1553,'Data validation'!$K$2:$L$50,2,FALSE)</f>
        <v>TOPOLA SKIES</v>
      </c>
      <c r="B1553">
        <f t="shared" si="611"/>
        <v>0</v>
      </c>
      <c r="C1553">
        <f t="shared" si="612"/>
        <v>5</v>
      </c>
      <c r="D1553">
        <f t="shared" si="613"/>
        <v>0</v>
      </c>
      <c r="E1553">
        <v>8134</v>
      </c>
      <c r="F1553" t="s">
        <v>8160</v>
      </c>
      <c r="G1553" t="s">
        <v>303</v>
      </c>
      <c r="H1553" t="str">
        <f t="shared" si="614"/>
        <v>25</v>
      </c>
      <c r="I1553" t="str">
        <f t="shared" si="615"/>
        <v>Jun</v>
      </c>
      <c r="J1553" t="s">
        <v>71</v>
      </c>
      <c r="K1553" t="str">
        <f t="shared" si="616"/>
        <v>30</v>
      </c>
      <c r="L1553" t="str">
        <f t="shared" si="617"/>
        <v>Jun</v>
      </c>
      <c r="M1553">
        <v>5</v>
      </c>
      <c r="N1553">
        <f t="shared" si="618"/>
        <v>5</v>
      </c>
      <c r="O1553">
        <f t="shared" si="619"/>
        <v>0</v>
      </c>
      <c r="P1553">
        <f t="shared" si="620"/>
        <v>0</v>
      </c>
      <c r="Q1553" t="s">
        <v>35</v>
      </c>
      <c r="R1553" t="s">
        <v>57</v>
      </c>
      <c r="S1553">
        <v>1</v>
      </c>
      <c r="T1553">
        <v>4</v>
      </c>
      <c r="U1553" s="2">
        <v>2637.6789908256874</v>
      </c>
      <c r="V1553" s="2">
        <v>527.53579816513752</v>
      </c>
      <c r="X1553" t="s">
        <v>305</v>
      </c>
      <c r="Y1553" t="s">
        <v>301</v>
      </c>
      <c r="Z1553" t="str">
        <f t="shared" si="621"/>
        <v>Nov</v>
      </c>
      <c r="AA1553" s="6">
        <f t="shared" si="609"/>
        <v>0</v>
      </c>
      <c r="AB1553" s="6">
        <f t="shared" si="609"/>
        <v>5</v>
      </c>
      <c r="AC1553" s="6">
        <f t="shared" si="609"/>
        <v>0</v>
      </c>
      <c r="AD1553" s="6">
        <f t="shared" si="609"/>
        <v>0</v>
      </c>
      <c r="AE1553" s="6">
        <f t="shared" si="609"/>
        <v>0</v>
      </c>
      <c r="AF1553" s="6">
        <f t="shared" si="622"/>
        <v>5</v>
      </c>
      <c r="AG1553" s="6">
        <f t="shared" si="623"/>
        <v>0</v>
      </c>
      <c r="AH1553" s="14" t="str">
        <f>LEFT(X1553,2)&amp;"."&amp;VLOOKUP(MID(X1553,4,3),'Data validation'!$A$1:$B$12,2,FALSE)&amp;".2025"</f>
        <v>06.11.2025</v>
      </c>
      <c r="AI1553">
        <f t="shared" si="624"/>
        <v>45</v>
      </c>
      <c r="AJ1553" t="str">
        <f>H1553&amp;"."&amp;VLOOKUP(I1553,'Data validation'!$A$1:$B$12,2,FALSE)&amp;".2026"</f>
        <v>25.06.2026</v>
      </c>
      <c r="AK1553">
        <f t="shared" si="625"/>
        <v>26</v>
      </c>
      <c r="AL1553" t="e">
        <f>VLOOKUP(E1553,[2]Sheet1!$A:$B,2,FALSE)</f>
        <v>#N/A</v>
      </c>
    </row>
    <row r="1554" spans="1:38" x14ac:dyDescent="0.25">
      <c r="A1554" t="str">
        <f>VLOOKUP(Q1554,'Data validation'!$K$2:$L$50,2,FALSE)</f>
        <v>TO</v>
      </c>
      <c r="B1554">
        <f t="shared" si="611"/>
        <v>0</v>
      </c>
      <c r="C1554">
        <f t="shared" si="612"/>
        <v>7</v>
      </c>
      <c r="D1554">
        <f t="shared" si="613"/>
        <v>0</v>
      </c>
      <c r="E1554">
        <v>8823</v>
      </c>
      <c r="F1554" t="s">
        <v>8700</v>
      </c>
      <c r="G1554" t="s">
        <v>1989</v>
      </c>
      <c r="H1554" t="str">
        <f t="shared" si="614"/>
        <v>23</v>
      </c>
      <c r="I1554" t="str">
        <f t="shared" si="615"/>
        <v>Jun</v>
      </c>
      <c r="J1554" t="s">
        <v>71</v>
      </c>
      <c r="K1554" t="str">
        <f t="shared" si="616"/>
        <v>30</v>
      </c>
      <c r="L1554" t="str">
        <f t="shared" si="617"/>
        <v>Jun</v>
      </c>
      <c r="M1554">
        <v>7</v>
      </c>
      <c r="N1554">
        <f t="shared" si="618"/>
        <v>7</v>
      </c>
      <c r="O1554">
        <f t="shared" si="619"/>
        <v>0</v>
      </c>
      <c r="P1554">
        <f t="shared" si="620"/>
        <v>0</v>
      </c>
      <c r="Q1554" t="s">
        <v>158</v>
      </c>
      <c r="R1554" t="s">
        <v>17</v>
      </c>
      <c r="S1554">
        <v>3</v>
      </c>
      <c r="T1554">
        <v>1</v>
      </c>
      <c r="U1554" s="2">
        <f>SUMIFS(DTS!L:L,DTS!D:D,'Резервации 2026'!E1554)</f>
        <v>2380.6949509000001</v>
      </c>
      <c r="V1554" s="2">
        <f>+U1554/M1554</f>
        <v>340.09927870000001</v>
      </c>
      <c r="W1554" t="s">
        <v>262</v>
      </c>
      <c r="X1554" t="s">
        <v>1991</v>
      </c>
      <c r="Y1554" t="s">
        <v>1946</v>
      </c>
      <c r="Z1554" t="str">
        <f t="shared" si="621"/>
        <v>Nov</v>
      </c>
      <c r="AA1554" s="6">
        <f t="shared" si="609"/>
        <v>0</v>
      </c>
      <c r="AB1554" s="6">
        <f t="shared" si="609"/>
        <v>7</v>
      </c>
      <c r="AC1554" s="6">
        <f t="shared" si="609"/>
        <v>0</v>
      </c>
      <c r="AD1554" s="6">
        <f t="shared" si="609"/>
        <v>0</v>
      </c>
      <c r="AE1554" s="6">
        <f t="shared" si="609"/>
        <v>0</v>
      </c>
      <c r="AF1554" s="6">
        <f t="shared" si="622"/>
        <v>7</v>
      </c>
      <c r="AG1554" s="6">
        <f t="shared" si="623"/>
        <v>0</v>
      </c>
      <c r="AH1554" s="14" t="str">
        <f>LEFT(X1554,2)&amp;"."&amp;VLOOKUP(MID(X1554,4,3),'Data validation'!$A$1:$B$12,2,FALSE)&amp;".2025"</f>
        <v>26.11.2025</v>
      </c>
      <c r="AI1554">
        <f t="shared" si="624"/>
        <v>48</v>
      </c>
      <c r="AJ1554" t="str">
        <f>H1554&amp;"."&amp;VLOOKUP(I1554,'Data validation'!$A$1:$B$12,2,FALSE)&amp;".2026"</f>
        <v>23.06.2026</v>
      </c>
      <c r="AK1554">
        <f t="shared" si="625"/>
        <v>26</v>
      </c>
      <c r="AL1554" t="e">
        <f>VLOOKUP(E1554,[2]Sheet1!$A:$B,2,FALSE)</f>
        <v>#N/A</v>
      </c>
    </row>
    <row r="1555" spans="1:38" x14ac:dyDescent="0.25">
      <c r="A1555" t="str">
        <f>VLOOKUP(Q1555,'Data validation'!$K$2:$L$50,2,FALSE)</f>
        <v>TO</v>
      </c>
      <c r="B1555">
        <f t="shared" si="611"/>
        <v>0</v>
      </c>
      <c r="C1555">
        <f t="shared" si="612"/>
        <v>6</v>
      </c>
      <c r="D1555">
        <f t="shared" si="613"/>
        <v>0</v>
      </c>
      <c r="E1555">
        <v>8233</v>
      </c>
      <c r="F1555" t="s">
        <v>8701</v>
      </c>
      <c r="G1555" t="s">
        <v>152</v>
      </c>
      <c r="H1555" t="str">
        <f t="shared" si="614"/>
        <v>24</v>
      </c>
      <c r="I1555" t="str">
        <f t="shared" si="615"/>
        <v>Jun</v>
      </c>
      <c r="J1555" t="s">
        <v>71</v>
      </c>
      <c r="K1555" t="str">
        <f t="shared" si="616"/>
        <v>30</v>
      </c>
      <c r="L1555" t="str">
        <f t="shared" si="617"/>
        <v>Jun</v>
      </c>
      <c r="M1555">
        <v>6</v>
      </c>
      <c r="N1555">
        <f t="shared" si="618"/>
        <v>6</v>
      </c>
      <c r="O1555">
        <f t="shared" si="619"/>
        <v>0</v>
      </c>
      <c r="P1555">
        <f t="shared" si="620"/>
        <v>0</v>
      </c>
      <c r="Q1555" t="s">
        <v>81</v>
      </c>
      <c r="R1555" t="s">
        <v>63</v>
      </c>
      <c r="S1555">
        <v>2</v>
      </c>
      <c r="T1555">
        <v>2</v>
      </c>
      <c r="U1555" s="2">
        <f>SUMIFS(SLR!L:L,SLR!D:D,'Резервации 2026'!E1555)</f>
        <v>1819.4890906999999</v>
      </c>
      <c r="V1555" s="2">
        <f t="shared" ref="V1555:V1556" si="627">+U1555/M1555</f>
        <v>303.24818178333334</v>
      </c>
      <c r="W1555" t="s">
        <v>262</v>
      </c>
      <c r="X1555" t="s">
        <v>568</v>
      </c>
      <c r="Y1555" t="s">
        <v>569</v>
      </c>
      <c r="Z1555" t="str">
        <f t="shared" si="621"/>
        <v>Nov</v>
      </c>
      <c r="AA1555" s="6">
        <f t="shared" si="609"/>
        <v>0</v>
      </c>
      <c r="AB1555" s="6">
        <f t="shared" si="609"/>
        <v>6</v>
      </c>
      <c r="AC1555" s="6">
        <f t="shared" si="609"/>
        <v>0</v>
      </c>
      <c r="AD1555" s="6">
        <f t="shared" si="609"/>
        <v>0</v>
      </c>
      <c r="AE1555" s="6">
        <f t="shared" si="609"/>
        <v>0</v>
      </c>
      <c r="AF1555" s="6">
        <f t="shared" si="622"/>
        <v>6</v>
      </c>
      <c r="AG1555" s="6">
        <f t="shared" si="623"/>
        <v>0</v>
      </c>
      <c r="AH1555" s="14" t="str">
        <f>LEFT(X1555,2)&amp;"."&amp;VLOOKUP(MID(X1555,4,3),'Data validation'!$A$1:$B$12,2,FALSE)&amp;".2025"</f>
        <v>08.11.2025</v>
      </c>
      <c r="AI1555">
        <f t="shared" si="624"/>
        <v>45</v>
      </c>
      <c r="AJ1555" t="str">
        <f>H1555&amp;"."&amp;VLOOKUP(I1555,'Data validation'!$A$1:$B$12,2,FALSE)&amp;".2026"</f>
        <v>24.06.2026</v>
      </c>
      <c r="AK1555">
        <f t="shared" si="625"/>
        <v>26</v>
      </c>
      <c r="AL1555" t="e">
        <f>VLOOKUP(E1555,[2]Sheet1!$A:$B,2,FALSE)</f>
        <v>#N/A</v>
      </c>
    </row>
    <row r="1556" spans="1:38" x14ac:dyDescent="0.25">
      <c r="A1556" t="str">
        <f>VLOOKUP(Q1556,'Data validation'!$K$2:$L$50,2,FALSE)</f>
        <v>TO</v>
      </c>
      <c r="B1556">
        <f t="shared" si="611"/>
        <v>0</v>
      </c>
      <c r="C1556">
        <f t="shared" si="612"/>
        <v>6</v>
      </c>
      <c r="D1556">
        <f t="shared" si="613"/>
        <v>0</v>
      </c>
      <c r="E1556">
        <v>8419</v>
      </c>
      <c r="F1556" t="s">
        <v>8702</v>
      </c>
      <c r="G1556" t="s">
        <v>126</v>
      </c>
      <c r="H1556" t="str">
        <f t="shared" si="614"/>
        <v>27</v>
      </c>
      <c r="I1556" t="str">
        <f t="shared" si="615"/>
        <v>Jun</v>
      </c>
      <c r="J1556" t="s">
        <v>181</v>
      </c>
      <c r="K1556" t="str">
        <f t="shared" si="616"/>
        <v>03</v>
      </c>
      <c r="L1556" t="str">
        <f t="shared" si="617"/>
        <v>Jul</v>
      </c>
      <c r="M1556">
        <v>6</v>
      </c>
      <c r="N1556">
        <f t="shared" si="618"/>
        <v>-24</v>
      </c>
      <c r="O1556">
        <f t="shared" si="619"/>
        <v>4</v>
      </c>
      <c r="P1556">
        <f t="shared" si="620"/>
        <v>2</v>
      </c>
      <c r="Q1556" t="s">
        <v>81</v>
      </c>
      <c r="R1556" t="s">
        <v>63</v>
      </c>
      <c r="S1556">
        <v>3</v>
      </c>
      <c r="T1556">
        <v>0</v>
      </c>
      <c r="U1556" s="2">
        <f>SUMIFS(SLR!L:L,SLR!D:D,'Резервации 2026'!E1556)</f>
        <v>2005.7427815999999</v>
      </c>
      <c r="V1556" s="2">
        <f t="shared" si="627"/>
        <v>334.29046360000001</v>
      </c>
      <c r="W1556" t="s">
        <v>262</v>
      </c>
      <c r="X1556" t="s">
        <v>1019</v>
      </c>
      <c r="Y1556" t="s">
        <v>953</v>
      </c>
      <c r="Z1556" t="str">
        <f t="shared" si="621"/>
        <v>Nov</v>
      </c>
      <c r="AA1556" s="6">
        <f t="shared" si="609"/>
        <v>0</v>
      </c>
      <c r="AB1556" s="6">
        <f t="shared" si="609"/>
        <v>4</v>
      </c>
      <c r="AC1556" s="6">
        <f t="shared" si="609"/>
        <v>2</v>
      </c>
      <c r="AD1556" s="6">
        <f t="shared" si="609"/>
        <v>0</v>
      </c>
      <c r="AE1556" s="6">
        <f t="shared" si="609"/>
        <v>0</v>
      </c>
      <c r="AF1556" s="6">
        <f t="shared" si="622"/>
        <v>6</v>
      </c>
      <c r="AG1556" s="6">
        <f t="shared" si="623"/>
        <v>0</v>
      </c>
      <c r="AH1556" s="14" t="str">
        <f>LEFT(X1556,2)&amp;"."&amp;VLOOKUP(MID(X1556,4,3),'Data validation'!$A$1:$B$12,2,FALSE)&amp;".2025"</f>
        <v>12.11.2025</v>
      </c>
      <c r="AI1556">
        <f t="shared" si="624"/>
        <v>46</v>
      </c>
      <c r="AJ1556" t="str">
        <f>H1556&amp;"."&amp;VLOOKUP(I1556,'Data validation'!$A$1:$B$12,2,FALSE)&amp;".2026"</f>
        <v>27.06.2026</v>
      </c>
      <c r="AK1556">
        <f t="shared" si="625"/>
        <v>26</v>
      </c>
      <c r="AL1556" t="e">
        <f>VLOOKUP(E1556,[2]Sheet1!$A:$B,2,FALSE)</f>
        <v>#N/A</v>
      </c>
    </row>
    <row r="1557" spans="1:38" x14ac:dyDescent="0.25">
      <c r="A1557" t="str">
        <f>VLOOKUP(Q1557,'Data validation'!$K$2:$L$50,2,FALSE)</f>
        <v>TO</v>
      </c>
      <c r="B1557">
        <f t="shared" si="611"/>
        <v>7</v>
      </c>
      <c r="C1557">
        <f t="shared" si="612"/>
        <v>0</v>
      </c>
      <c r="D1557">
        <f t="shared" si="613"/>
        <v>0</v>
      </c>
      <c r="E1557">
        <v>8412</v>
      </c>
      <c r="F1557" t="s">
        <v>8703</v>
      </c>
      <c r="G1557" t="s">
        <v>28</v>
      </c>
      <c r="H1557" t="str">
        <f t="shared" si="614"/>
        <v>06</v>
      </c>
      <c r="I1557" t="str">
        <f t="shared" si="615"/>
        <v>Jun</v>
      </c>
      <c r="J1557" t="s">
        <v>248</v>
      </c>
      <c r="K1557" t="str">
        <f t="shared" si="616"/>
        <v>13</v>
      </c>
      <c r="L1557" t="str">
        <f t="shared" si="617"/>
        <v>Jun</v>
      </c>
      <c r="M1557">
        <v>7</v>
      </c>
      <c r="N1557">
        <f t="shared" si="618"/>
        <v>7</v>
      </c>
      <c r="O1557">
        <f t="shared" si="619"/>
        <v>0</v>
      </c>
      <c r="P1557">
        <f t="shared" si="620"/>
        <v>0</v>
      </c>
      <c r="Q1557" t="s">
        <v>158</v>
      </c>
      <c r="R1557" t="s">
        <v>57</v>
      </c>
      <c r="S1557">
        <v>4</v>
      </c>
      <c r="T1557">
        <v>1</v>
      </c>
      <c r="U1557" s="2">
        <f>SUMIFS(DTS!L:L,DTS!D:D,'Резервации 2026'!E1557)</f>
        <v>1679.5103376</v>
      </c>
      <c r="V1557" s="2">
        <f t="shared" ref="V1557:V1563" si="628">+U1557/M1557</f>
        <v>239.93004822857142</v>
      </c>
      <c r="W1557" t="s">
        <v>4628</v>
      </c>
      <c r="X1557" t="s">
        <v>914</v>
      </c>
      <c r="Y1557" t="s">
        <v>222</v>
      </c>
      <c r="Z1557" t="str">
        <f t="shared" si="621"/>
        <v>Nov</v>
      </c>
      <c r="AA1557" s="6">
        <f t="shared" si="609"/>
        <v>0</v>
      </c>
      <c r="AB1557" s="6">
        <f t="shared" si="609"/>
        <v>7</v>
      </c>
      <c r="AC1557" s="6">
        <f t="shared" si="609"/>
        <v>0</v>
      </c>
      <c r="AD1557" s="6">
        <f t="shared" si="609"/>
        <v>0</v>
      </c>
      <c r="AE1557" s="6">
        <f t="shared" si="609"/>
        <v>0</v>
      </c>
      <c r="AF1557" s="6">
        <f t="shared" si="622"/>
        <v>7</v>
      </c>
      <c r="AG1557" s="6">
        <f t="shared" si="623"/>
        <v>0</v>
      </c>
      <c r="AH1557" s="14" t="str">
        <f>LEFT(X1557,2)&amp;"."&amp;VLOOKUP(MID(X1557,4,3),'Data validation'!$A$1:$B$12,2,FALSE)&amp;".2025"</f>
        <v>12.11.2025</v>
      </c>
      <c r="AI1557">
        <f t="shared" si="624"/>
        <v>46</v>
      </c>
      <c r="AJ1557" t="str">
        <f>H1557&amp;"."&amp;VLOOKUP(I1557,'Data validation'!$A$1:$B$12,2,FALSE)&amp;".2026"</f>
        <v>06.06.2026</v>
      </c>
      <c r="AK1557">
        <f t="shared" si="625"/>
        <v>23</v>
      </c>
      <c r="AL1557" t="e">
        <f>VLOOKUP(E1557,[2]Sheet1!$A:$B,2,FALSE)</f>
        <v>#N/A</v>
      </c>
    </row>
    <row r="1558" spans="1:38" x14ac:dyDescent="0.25">
      <c r="A1558" t="str">
        <f>VLOOKUP(Q1558,'Data validation'!$K$2:$L$50,2,FALSE)</f>
        <v>TO</v>
      </c>
      <c r="B1558">
        <f t="shared" si="611"/>
        <v>0</v>
      </c>
      <c r="C1558">
        <f t="shared" si="612"/>
        <v>7</v>
      </c>
      <c r="D1558">
        <f t="shared" si="613"/>
        <v>0</v>
      </c>
      <c r="E1558">
        <v>8672</v>
      </c>
      <c r="F1558" t="s">
        <v>8704</v>
      </c>
      <c r="G1558" t="s">
        <v>71</v>
      </c>
      <c r="H1558" t="str">
        <f t="shared" si="614"/>
        <v>30</v>
      </c>
      <c r="I1558" t="str">
        <f t="shared" si="615"/>
        <v>Jun</v>
      </c>
      <c r="J1558" t="s">
        <v>72</v>
      </c>
      <c r="K1558" t="str">
        <f t="shared" si="616"/>
        <v>07</v>
      </c>
      <c r="L1558" t="str">
        <f t="shared" si="617"/>
        <v>Jul</v>
      </c>
      <c r="M1558">
        <v>7</v>
      </c>
      <c r="N1558">
        <f t="shared" si="618"/>
        <v>-23</v>
      </c>
      <c r="O1558">
        <f t="shared" si="619"/>
        <v>1</v>
      </c>
      <c r="P1558">
        <f t="shared" si="620"/>
        <v>6</v>
      </c>
      <c r="Q1558" t="s">
        <v>81</v>
      </c>
      <c r="R1558" t="s">
        <v>17</v>
      </c>
      <c r="S1558">
        <v>2</v>
      </c>
      <c r="T1558">
        <v>0</v>
      </c>
      <c r="U1558" s="2">
        <f>SUMIFS(SLR!L:L,SLR!D:D,'Резервации 2026'!E1558)</f>
        <v>1334.9517664999998</v>
      </c>
      <c r="V1558" s="2">
        <f t="shared" si="628"/>
        <v>190.7073952142857</v>
      </c>
      <c r="W1558" t="s">
        <v>262</v>
      </c>
      <c r="X1558" t="s">
        <v>1642</v>
      </c>
      <c r="Y1558" t="s">
        <v>1594</v>
      </c>
      <c r="Z1558" t="str">
        <f t="shared" si="621"/>
        <v>Nov</v>
      </c>
      <c r="AA1558" s="6">
        <f t="shared" si="609"/>
        <v>0</v>
      </c>
      <c r="AB1558" s="6">
        <f t="shared" si="609"/>
        <v>1</v>
      </c>
      <c r="AC1558" s="6">
        <f t="shared" si="609"/>
        <v>6</v>
      </c>
      <c r="AD1558" s="6">
        <f t="shared" si="609"/>
        <v>0</v>
      </c>
      <c r="AE1558" s="6">
        <f t="shared" si="609"/>
        <v>0</v>
      </c>
      <c r="AF1558" s="6">
        <f t="shared" si="622"/>
        <v>7</v>
      </c>
      <c r="AG1558" s="6">
        <f t="shared" si="623"/>
        <v>0</v>
      </c>
      <c r="AH1558" s="14" t="str">
        <f>LEFT(X1558,2)&amp;"."&amp;VLOOKUP(MID(X1558,4,3),'Data validation'!$A$1:$B$12,2,FALSE)&amp;".2025"</f>
        <v>21.11.2025</v>
      </c>
      <c r="AI1558">
        <f t="shared" si="624"/>
        <v>47</v>
      </c>
      <c r="AJ1558" t="str">
        <f>H1558&amp;"."&amp;VLOOKUP(I1558,'Data validation'!$A$1:$B$12,2,FALSE)&amp;".2026"</f>
        <v>30.06.2026</v>
      </c>
      <c r="AK1558">
        <f t="shared" si="625"/>
        <v>27</v>
      </c>
      <c r="AL1558" t="e">
        <f>VLOOKUP(E1558,[2]Sheet1!$A:$B,2,FALSE)</f>
        <v>#N/A</v>
      </c>
    </row>
    <row r="1559" spans="1:38" x14ac:dyDescent="0.25">
      <c r="A1559" t="str">
        <f>VLOOKUP(Q1559,'Data validation'!$K$2:$L$50,2,FALSE)</f>
        <v>TO</v>
      </c>
      <c r="B1559">
        <f t="shared" si="611"/>
        <v>0</v>
      </c>
      <c r="C1559">
        <f t="shared" si="612"/>
        <v>7</v>
      </c>
      <c r="D1559">
        <f t="shared" si="613"/>
        <v>0</v>
      </c>
      <c r="E1559">
        <v>8824</v>
      </c>
      <c r="F1559" t="s">
        <v>8705</v>
      </c>
      <c r="G1559" t="s">
        <v>1989</v>
      </c>
      <c r="H1559" t="str">
        <f t="shared" si="614"/>
        <v>23</v>
      </c>
      <c r="I1559" t="str">
        <f t="shared" si="615"/>
        <v>Jun</v>
      </c>
      <c r="J1559" t="s">
        <v>71</v>
      </c>
      <c r="K1559" t="str">
        <f t="shared" si="616"/>
        <v>30</v>
      </c>
      <c r="L1559" t="str">
        <f t="shared" si="617"/>
        <v>Jun</v>
      </c>
      <c r="M1559">
        <v>7</v>
      </c>
      <c r="N1559">
        <f t="shared" si="618"/>
        <v>7</v>
      </c>
      <c r="O1559">
        <f t="shared" si="619"/>
        <v>0</v>
      </c>
      <c r="P1559">
        <f t="shared" si="620"/>
        <v>0</v>
      </c>
      <c r="Q1559" t="s">
        <v>158</v>
      </c>
      <c r="R1559" t="s">
        <v>17</v>
      </c>
      <c r="S1559">
        <v>3</v>
      </c>
      <c r="T1559">
        <v>1</v>
      </c>
      <c r="U1559" s="2">
        <f>SUMIFS(DTS!L:L,DTS!D:D,'Резервации 2026'!E1559)</f>
        <v>2380.6949509000001</v>
      </c>
      <c r="V1559" s="2">
        <f t="shared" si="628"/>
        <v>340.09927870000001</v>
      </c>
      <c r="W1559" t="s">
        <v>262</v>
      </c>
      <c r="X1559" t="s">
        <v>1991</v>
      </c>
      <c r="Y1559" t="s">
        <v>1946</v>
      </c>
      <c r="Z1559" t="str">
        <f t="shared" si="621"/>
        <v>Nov</v>
      </c>
      <c r="AA1559" s="6">
        <f t="shared" si="609"/>
        <v>0</v>
      </c>
      <c r="AB1559" s="6">
        <f t="shared" si="609"/>
        <v>7</v>
      </c>
      <c r="AC1559" s="6">
        <f t="shared" si="609"/>
        <v>0</v>
      </c>
      <c r="AD1559" s="6">
        <f t="shared" si="609"/>
        <v>0</v>
      </c>
      <c r="AE1559" s="6">
        <f t="shared" si="609"/>
        <v>0</v>
      </c>
      <c r="AF1559" s="6">
        <f t="shared" si="622"/>
        <v>7</v>
      </c>
      <c r="AG1559" s="6">
        <f t="shared" si="623"/>
        <v>0</v>
      </c>
      <c r="AH1559" s="14" t="str">
        <f>LEFT(X1559,2)&amp;"."&amp;VLOOKUP(MID(X1559,4,3),'Data validation'!$A$1:$B$12,2,FALSE)&amp;".2025"</f>
        <v>26.11.2025</v>
      </c>
      <c r="AI1559">
        <f t="shared" si="624"/>
        <v>48</v>
      </c>
      <c r="AJ1559" t="str">
        <f>H1559&amp;"."&amp;VLOOKUP(I1559,'Data validation'!$A$1:$B$12,2,FALSE)&amp;".2026"</f>
        <v>23.06.2026</v>
      </c>
      <c r="AK1559">
        <f t="shared" si="625"/>
        <v>26</v>
      </c>
      <c r="AL1559" t="e">
        <f>VLOOKUP(E1559,[2]Sheet1!$A:$B,2,FALSE)</f>
        <v>#N/A</v>
      </c>
    </row>
    <row r="1560" spans="1:38" x14ac:dyDescent="0.25">
      <c r="A1560" t="str">
        <f>VLOOKUP(Q1560,'Data validation'!$K$2:$L$50,2,FALSE)</f>
        <v>TO</v>
      </c>
      <c r="B1560">
        <f t="shared" si="611"/>
        <v>0</v>
      </c>
      <c r="C1560">
        <f t="shared" si="612"/>
        <v>6</v>
      </c>
      <c r="D1560">
        <f t="shared" si="613"/>
        <v>0</v>
      </c>
      <c r="E1560">
        <v>8900</v>
      </c>
      <c r="F1560" t="s">
        <v>8706</v>
      </c>
      <c r="G1560" t="s">
        <v>126</v>
      </c>
      <c r="H1560" t="str">
        <f t="shared" si="614"/>
        <v>27</v>
      </c>
      <c r="I1560" t="str">
        <f t="shared" si="615"/>
        <v>Jun</v>
      </c>
      <c r="J1560" t="s">
        <v>181</v>
      </c>
      <c r="K1560" t="str">
        <f t="shared" si="616"/>
        <v>03</v>
      </c>
      <c r="L1560" t="str">
        <f t="shared" si="617"/>
        <v>Jul</v>
      </c>
      <c r="M1560">
        <v>6</v>
      </c>
      <c r="N1560">
        <f t="shared" si="618"/>
        <v>-24</v>
      </c>
      <c r="O1560">
        <f t="shared" si="619"/>
        <v>4</v>
      </c>
      <c r="P1560">
        <f t="shared" si="620"/>
        <v>2</v>
      </c>
      <c r="Q1560" t="s">
        <v>56</v>
      </c>
      <c r="R1560" t="s">
        <v>48</v>
      </c>
      <c r="S1560">
        <v>3</v>
      </c>
      <c r="T1560">
        <v>0</v>
      </c>
      <c r="U1560" s="2">
        <f>SUMIFS(Novoton!L:L,Novoton!D:D,'Резервации 2026'!E1560)</f>
        <v>2494.1526491999998</v>
      </c>
      <c r="V1560" s="2">
        <f t="shared" si="628"/>
        <v>415.69210819999995</v>
      </c>
      <c r="X1560" t="s">
        <v>2930</v>
      </c>
      <c r="Y1560" t="s">
        <v>3212</v>
      </c>
      <c r="Z1560" t="str">
        <f t="shared" si="621"/>
        <v>Nov</v>
      </c>
      <c r="AA1560" s="6">
        <f t="shared" si="609"/>
        <v>0</v>
      </c>
      <c r="AB1560" s="6">
        <f t="shared" si="609"/>
        <v>4</v>
      </c>
      <c r="AC1560" s="6">
        <f t="shared" si="609"/>
        <v>2</v>
      </c>
      <c r="AD1560" s="6">
        <f t="shared" si="609"/>
        <v>0</v>
      </c>
      <c r="AE1560" s="6">
        <f t="shared" si="609"/>
        <v>0</v>
      </c>
      <c r="AF1560" s="6">
        <f t="shared" si="622"/>
        <v>6</v>
      </c>
      <c r="AG1560" s="6">
        <f t="shared" si="623"/>
        <v>0</v>
      </c>
      <c r="AH1560" s="14" t="str">
        <f>LEFT(X1560,2)&amp;"."&amp;VLOOKUP(MID(X1560,4,3),'Data validation'!$A$1:$B$12,2,FALSE)&amp;".2025"</f>
        <v>28.11.2025</v>
      </c>
      <c r="AI1560">
        <f t="shared" si="624"/>
        <v>48</v>
      </c>
      <c r="AJ1560" t="str">
        <f>H1560&amp;"."&amp;VLOOKUP(I1560,'Data validation'!$A$1:$B$12,2,FALSE)&amp;".2026"</f>
        <v>27.06.2026</v>
      </c>
      <c r="AK1560">
        <f t="shared" si="625"/>
        <v>26</v>
      </c>
      <c r="AL1560" t="e">
        <f>VLOOKUP(E1560,[2]Sheet1!$A:$B,2,FALSE)</f>
        <v>#N/A</v>
      </c>
    </row>
    <row r="1561" spans="1:38" x14ac:dyDescent="0.25">
      <c r="A1561" t="str">
        <f>VLOOKUP(Q1561,'Data validation'!$K$2:$L$50,2,FALSE)</f>
        <v>TO</v>
      </c>
      <c r="B1561">
        <f t="shared" si="611"/>
        <v>0</v>
      </c>
      <c r="C1561">
        <f t="shared" si="612"/>
        <v>5</v>
      </c>
      <c r="D1561">
        <f t="shared" si="613"/>
        <v>0</v>
      </c>
      <c r="E1561">
        <v>8917</v>
      </c>
      <c r="F1561" t="s">
        <v>8707</v>
      </c>
      <c r="G1561" t="s">
        <v>275</v>
      </c>
      <c r="H1561" t="str">
        <f t="shared" si="614"/>
        <v>22</v>
      </c>
      <c r="I1561" t="str">
        <f t="shared" si="615"/>
        <v>Jun</v>
      </c>
      <c r="J1561" t="s">
        <v>126</v>
      </c>
      <c r="K1561" t="str">
        <f t="shared" si="616"/>
        <v>27</v>
      </c>
      <c r="L1561" t="str">
        <f t="shared" si="617"/>
        <v>Jun</v>
      </c>
      <c r="M1561">
        <v>5</v>
      </c>
      <c r="N1561">
        <f t="shared" si="618"/>
        <v>5</v>
      </c>
      <c r="O1561">
        <f t="shared" si="619"/>
        <v>0</v>
      </c>
      <c r="P1561">
        <f t="shared" si="620"/>
        <v>0</v>
      </c>
      <c r="Q1561" t="s">
        <v>81</v>
      </c>
      <c r="R1561" t="s">
        <v>25</v>
      </c>
      <c r="S1561">
        <v>1</v>
      </c>
      <c r="T1561">
        <v>2</v>
      </c>
      <c r="U1561" s="2">
        <f>SUMIFS(SLR!L:L,SLR!D:D,'Резервации 2026'!E1561)</f>
        <v>1266.5955080000001</v>
      </c>
      <c r="V1561" s="2">
        <f t="shared" si="628"/>
        <v>253.31910160000001</v>
      </c>
      <c r="W1561" t="s">
        <v>262</v>
      </c>
      <c r="X1561" t="s">
        <v>2967</v>
      </c>
      <c r="Y1561" t="s">
        <v>3213</v>
      </c>
      <c r="Z1561" t="str">
        <f t="shared" si="621"/>
        <v>Nov</v>
      </c>
      <c r="AA1561" s="6">
        <f t="shared" si="609"/>
        <v>0</v>
      </c>
      <c r="AB1561" s="6">
        <f t="shared" si="609"/>
        <v>5</v>
      </c>
      <c r="AC1561" s="6">
        <f t="shared" si="609"/>
        <v>0</v>
      </c>
      <c r="AD1561" s="6">
        <f t="shared" si="609"/>
        <v>0</v>
      </c>
      <c r="AE1561" s="6">
        <f t="shared" si="609"/>
        <v>0</v>
      </c>
      <c r="AF1561" s="6">
        <f t="shared" si="622"/>
        <v>5</v>
      </c>
      <c r="AG1561" s="6">
        <f t="shared" si="623"/>
        <v>0</v>
      </c>
      <c r="AH1561" s="14" t="str">
        <f>LEFT(X1561,2)&amp;"."&amp;VLOOKUP(MID(X1561,4,3),'Data validation'!$A$1:$B$12,2,FALSE)&amp;".2025"</f>
        <v>29.11.2025</v>
      </c>
      <c r="AI1561">
        <f t="shared" si="624"/>
        <v>48</v>
      </c>
      <c r="AJ1561" t="str">
        <f>H1561&amp;"."&amp;VLOOKUP(I1561,'Data validation'!$A$1:$B$12,2,FALSE)&amp;".2026"</f>
        <v>22.06.2026</v>
      </c>
      <c r="AK1561">
        <f t="shared" si="625"/>
        <v>26</v>
      </c>
      <c r="AL1561" t="e">
        <f>VLOOKUP(E1561,[2]Sheet1!$A:$B,2,FALSE)</f>
        <v>#N/A</v>
      </c>
    </row>
    <row r="1562" spans="1:38" x14ac:dyDescent="0.25">
      <c r="A1562" t="str">
        <f>VLOOKUP(Q1562,'Data validation'!$K$2:$L$50,2,FALSE)</f>
        <v>TO</v>
      </c>
      <c r="B1562">
        <f t="shared" si="611"/>
        <v>0</v>
      </c>
      <c r="C1562">
        <f t="shared" si="612"/>
        <v>6</v>
      </c>
      <c r="D1562">
        <f t="shared" si="613"/>
        <v>0</v>
      </c>
      <c r="E1562">
        <v>8901</v>
      </c>
      <c r="F1562" t="s">
        <v>8708</v>
      </c>
      <c r="G1562" t="s">
        <v>126</v>
      </c>
      <c r="H1562" t="str">
        <f t="shared" si="614"/>
        <v>27</v>
      </c>
      <c r="I1562" t="str">
        <f t="shared" si="615"/>
        <v>Jun</v>
      </c>
      <c r="J1562" t="s">
        <v>181</v>
      </c>
      <c r="K1562" t="str">
        <f t="shared" si="616"/>
        <v>03</v>
      </c>
      <c r="L1562" t="str">
        <f t="shared" si="617"/>
        <v>Jul</v>
      </c>
      <c r="M1562">
        <v>6</v>
      </c>
      <c r="N1562">
        <f t="shared" si="618"/>
        <v>-24</v>
      </c>
      <c r="O1562">
        <f t="shared" si="619"/>
        <v>4</v>
      </c>
      <c r="P1562">
        <f t="shared" si="620"/>
        <v>2</v>
      </c>
      <c r="Q1562" t="s">
        <v>56</v>
      </c>
      <c r="R1562" t="s">
        <v>48</v>
      </c>
      <c r="S1562">
        <v>3</v>
      </c>
      <c r="T1562">
        <v>1</v>
      </c>
      <c r="U1562" s="2">
        <f>SUMIFS(Novoton!L:L,Novoton!D:D,'Резервации 2026'!E1562)</f>
        <v>2494.1526491999998</v>
      </c>
      <c r="V1562" s="2">
        <f t="shared" si="628"/>
        <v>415.69210819999995</v>
      </c>
      <c r="X1562" t="s">
        <v>2933</v>
      </c>
      <c r="Y1562" t="s">
        <v>3212</v>
      </c>
      <c r="Z1562" t="str">
        <f t="shared" si="621"/>
        <v>Nov</v>
      </c>
      <c r="AA1562" s="6">
        <f t="shared" si="609"/>
        <v>0</v>
      </c>
      <c r="AB1562" s="6">
        <f t="shared" si="609"/>
        <v>4</v>
      </c>
      <c r="AC1562" s="6">
        <f t="shared" si="609"/>
        <v>2</v>
      </c>
      <c r="AD1562" s="6">
        <f t="shared" si="609"/>
        <v>0</v>
      </c>
      <c r="AE1562" s="6">
        <f t="shared" si="609"/>
        <v>0</v>
      </c>
      <c r="AF1562" s="6">
        <f t="shared" si="622"/>
        <v>6</v>
      </c>
      <c r="AG1562" s="6">
        <f t="shared" si="623"/>
        <v>0</v>
      </c>
      <c r="AH1562" s="14" t="str">
        <f>LEFT(X1562,2)&amp;"."&amp;VLOOKUP(MID(X1562,4,3),'Data validation'!$A$1:$B$12,2,FALSE)&amp;".2025"</f>
        <v>28.11.2025</v>
      </c>
      <c r="AI1562">
        <f t="shared" si="624"/>
        <v>48</v>
      </c>
      <c r="AJ1562" t="str">
        <f>H1562&amp;"."&amp;VLOOKUP(I1562,'Data validation'!$A$1:$B$12,2,FALSE)&amp;".2026"</f>
        <v>27.06.2026</v>
      </c>
      <c r="AK1562">
        <f t="shared" si="625"/>
        <v>26</v>
      </c>
      <c r="AL1562" t="e">
        <f>VLOOKUP(E1562,[2]Sheet1!$A:$B,2,FALSE)</f>
        <v>#N/A</v>
      </c>
    </row>
    <row r="1563" spans="1:38" x14ac:dyDescent="0.25">
      <c r="A1563" t="str">
        <f>VLOOKUP(Q1563,'Data validation'!$K$2:$L$50,2,FALSE)</f>
        <v>TO</v>
      </c>
      <c r="B1563">
        <f t="shared" si="611"/>
        <v>0</v>
      </c>
      <c r="C1563">
        <f t="shared" si="612"/>
        <v>14</v>
      </c>
      <c r="D1563">
        <f t="shared" si="613"/>
        <v>0</v>
      </c>
      <c r="E1563">
        <v>9122</v>
      </c>
      <c r="F1563" t="s">
        <v>8709</v>
      </c>
      <c r="G1563" t="s">
        <v>1989</v>
      </c>
      <c r="H1563" t="str">
        <f t="shared" si="614"/>
        <v>23</v>
      </c>
      <c r="I1563" t="str">
        <f t="shared" si="615"/>
        <v>Jun</v>
      </c>
      <c r="J1563" t="s">
        <v>72</v>
      </c>
      <c r="K1563" t="str">
        <f t="shared" si="616"/>
        <v>07</v>
      </c>
      <c r="L1563" t="str">
        <f t="shared" si="617"/>
        <v>Jul</v>
      </c>
      <c r="M1563">
        <v>14</v>
      </c>
      <c r="N1563">
        <f t="shared" si="618"/>
        <v>-16</v>
      </c>
      <c r="O1563">
        <f t="shared" si="619"/>
        <v>8</v>
      </c>
      <c r="P1563">
        <f t="shared" si="620"/>
        <v>6</v>
      </c>
      <c r="Q1563" t="s">
        <v>162</v>
      </c>
      <c r="R1563" t="s">
        <v>17</v>
      </c>
      <c r="S1563">
        <v>2</v>
      </c>
      <c r="T1563">
        <v>2</v>
      </c>
      <c r="U1563" s="2">
        <f>SUMIFS(Magelan!L:L,Magelan!D:D,'Резервации 2026'!E1563)</f>
        <v>4490.2727472000006</v>
      </c>
      <c r="V1563" s="2">
        <f t="shared" si="628"/>
        <v>320.73376765714289</v>
      </c>
      <c r="X1563" t="s">
        <v>3591</v>
      </c>
      <c r="Y1563" t="s">
        <v>3576</v>
      </c>
      <c r="Z1563" t="str">
        <f t="shared" si="621"/>
        <v>Dec</v>
      </c>
      <c r="AA1563" s="6">
        <f t="shared" si="609"/>
        <v>0</v>
      </c>
      <c r="AB1563" s="6">
        <f t="shared" si="609"/>
        <v>8</v>
      </c>
      <c r="AC1563" s="6">
        <f t="shared" si="609"/>
        <v>6</v>
      </c>
      <c r="AD1563" s="6">
        <f t="shared" si="609"/>
        <v>0</v>
      </c>
      <c r="AE1563" s="6">
        <f t="shared" si="609"/>
        <v>0</v>
      </c>
      <c r="AF1563" s="6">
        <f t="shared" si="622"/>
        <v>14</v>
      </c>
      <c r="AG1563" s="6">
        <f t="shared" si="623"/>
        <v>0</v>
      </c>
      <c r="AH1563" s="14" t="str">
        <f>LEFT(X1563,2)&amp;"."&amp;VLOOKUP(MID(X1563,4,3),'Data validation'!$A$1:$B$12,2,FALSE)&amp;".2025"</f>
        <v>16.12.2025</v>
      </c>
      <c r="AI1563">
        <f t="shared" si="624"/>
        <v>51</v>
      </c>
      <c r="AJ1563" t="str">
        <f>H1563&amp;"."&amp;VLOOKUP(I1563,'Data validation'!$A$1:$B$12,2,FALSE)&amp;".2026"</f>
        <v>23.06.2026</v>
      </c>
      <c r="AK1563">
        <f t="shared" si="625"/>
        <v>26</v>
      </c>
      <c r="AL1563" t="e">
        <f>VLOOKUP(E1563,[2]Sheet1!$A:$B,2,FALSE)</f>
        <v>#N/A</v>
      </c>
    </row>
    <row r="1564" spans="1:38" x14ac:dyDescent="0.25">
      <c r="A1564" t="str">
        <f>VLOOKUP(Q1564,'Data validation'!$K$2:$L$50,2,FALSE)</f>
        <v>TO</v>
      </c>
      <c r="B1564">
        <f t="shared" si="611"/>
        <v>0</v>
      </c>
      <c r="C1564">
        <f t="shared" si="612"/>
        <v>7</v>
      </c>
      <c r="D1564">
        <f t="shared" si="613"/>
        <v>0</v>
      </c>
      <c r="E1564">
        <v>8659</v>
      </c>
      <c r="F1564" t="s">
        <v>8710</v>
      </c>
      <c r="G1564" t="s">
        <v>44</v>
      </c>
      <c r="H1564" t="str">
        <f t="shared" si="614"/>
        <v>29</v>
      </c>
      <c r="I1564" t="str">
        <f t="shared" si="615"/>
        <v>Jun</v>
      </c>
      <c r="J1564" t="s">
        <v>173</v>
      </c>
      <c r="K1564" t="str">
        <f t="shared" si="616"/>
        <v>06</v>
      </c>
      <c r="L1564" t="str">
        <f t="shared" si="617"/>
        <v>Jul</v>
      </c>
      <c r="M1564">
        <v>7</v>
      </c>
      <c r="N1564">
        <f t="shared" si="618"/>
        <v>-23</v>
      </c>
      <c r="O1564">
        <f t="shared" si="619"/>
        <v>2</v>
      </c>
      <c r="P1564">
        <f t="shared" si="620"/>
        <v>5</v>
      </c>
      <c r="Q1564" t="s">
        <v>81</v>
      </c>
      <c r="R1564" t="s">
        <v>25</v>
      </c>
      <c r="S1564">
        <v>2</v>
      </c>
      <c r="T1564">
        <v>2</v>
      </c>
      <c r="U1564" s="2">
        <f>SUMIFS(SLR!L:L,SLR!D:D,'Резервации 2026'!E1564)</f>
        <v>2204.3573180999997</v>
      </c>
      <c r="V1564" s="2">
        <f t="shared" ref="V1564:V1565" si="629">+U1564/M1564</f>
        <v>314.90818829999995</v>
      </c>
      <c r="W1564" t="s">
        <v>262</v>
      </c>
      <c r="X1564" t="s">
        <v>1605</v>
      </c>
      <c r="Y1564" t="s">
        <v>1594</v>
      </c>
      <c r="Z1564" t="str">
        <f t="shared" si="621"/>
        <v>Nov</v>
      </c>
      <c r="AA1564" s="6">
        <f t="shared" si="609"/>
        <v>0</v>
      </c>
      <c r="AB1564" s="6">
        <f t="shared" si="609"/>
        <v>2</v>
      </c>
      <c r="AC1564" s="6">
        <f t="shared" si="609"/>
        <v>5</v>
      </c>
      <c r="AD1564" s="6">
        <f t="shared" si="609"/>
        <v>0</v>
      </c>
      <c r="AE1564" s="6">
        <f t="shared" si="609"/>
        <v>0</v>
      </c>
      <c r="AF1564" s="6">
        <f t="shared" si="622"/>
        <v>7</v>
      </c>
      <c r="AG1564" s="6">
        <f t="shared" si="623"/>
        <v>0</v>
      </c>
      <c r="AH1564" s="14" t="str">
        <f>LEFT(X1564,2)&amp;"."&amp;VLOOKUP(MID(X1564,4,3),'Data validation'!$A$1:$B$12,2,FALSE)&amp;".2025"</f>
        <v>21.11.2025</v>
      </c>
      <c r="AI1564">
        <f t="shared" si="624"/>
        <v>47</v>
      </c>
      <c r="AJ1564" t="str">
        <f>H1564&amp;"."&amp;VLOOKUP(I1564,'Data validation'!$A$1:$B$12,2,FALSE)&amp;".2026"</f>
        <v>29.06.2026</v>
      </c>
      <c r="AK1564">
        <f t="shared" si="625"/>
        <v>27</v>
      </c>
      <c r="AL1564" t="e">
        <f>VLOOKUP(E1564,[2]Sheet1!$A:$B,2,FALSE)</f>
        <v>#N/A</v>
      </c>
    </row>
    <row r="1565" spans="1:38" x14ac:dyDescent="0.25">
      <c r="A1565" t="str">
        <f>VLOOKUP(Q1565,'Data validation'!$K$2:$L$50,2,FALSE)</f>
        <v>TO</v>
      </c>
      <c r="B1565">
        <f t="shared" si="611"/>
        <v>0</v>
      </c>
      <c r="C1565">
        <f t="shared" si="612"/>
        <v>5</v>
      </c>
      <c r="D1565">
        <f t="shared" si="613"/>
        <v>0</v>
      </c>
      <c r="E1565">
        <v>8400</v>
      </c>
      <c r="F1565" t="s">
        <v>8711</v>
      </c>
      <c r="G1565" t="s">
        <v>280</v>
      </c>
      <c r="H1565" t="str">
        <f t="shared" si="614"/>
        <v>15</v>
      </c>
      <c r="I1565" t="str">
        <f t="shared" si="615"/>
        <v>Jun</v>
      </c>
      <c r="J1565" t="s">
        <v>283</v>
      </c>
      <c r="K1565" t="str">
        <f t="shared" si="616"/>
        <v>20</v>
      </c>
      <c r="L1565" t="str">
        <f t="shared" si="617"/>
        <v>Jun</v>
      </c>
      <c r="M1565">
        <v>5</v>
      </c>
      <c r="N1565">
        <f t="shared" si="618"/>
        <v>5</v>
      </c>
      <c r="O1565">
        <f t="shared" si="619"/>
        <v>0</v>
      </c>
      <c r="P1565">
        <f t="shared" si="620"/>
        <v>0</v>
      </c>
      <c r="Q1565" t="s">
        <v>81</v>
      </c>
      <c r="R1565" t="s">
        <v>20</v>
      </c>
      <c r="S1565">
        <v>2</v>
      </c>
      <c r="T1565">
        <v>0</v>
      </c>
      <c r="U1565" s="2">
        <f>SUMIFS(SLR!L:L,SLR!D:D,'Резервации 2026'!E1565)</f>
        <v>1087.3436885000001</v>
      </c>
      <c r="V1565" s="2">
        <f t="shared" si="629"/>
        <v>217.46873770000002</v>
      </c>
      <c r="W1565" t="s">
        <v>262</v>
      </c>
      <c r="X1565" t="s">
        <v>974</v>
      </c>
      <c r="Y1565" t="s">
        <v>953</v>
      </c>
      <c r="Z1565" t="str">
        <f t="shared" si="621"/>
        <v>Nov</v>
      </c>
      <c r="AA1565" s="6">
        <f t="shared" si="609"/>
        <v>0</v>
      </c>
      <c r="AB1565" s="6">
        <f t="shared" si="609"/>
        <v>5</v>
      </c>
      <c r="AC1565" s="6">
        <f t="shared" si="609"/>
        <v>0</v>
      </c>
      <c r="AD1565" s="6">
        <f t="shared" si="609"/>
        <v>0</v>
      </c>
      <c r="AE1565" s="6">
        <f t="shared" si="609"/>
        <v>0</v>
      </c>
      <c r="AF1565" s="6">
        <f t="shared" si="622"/>
        <v>5</v>
      </c>
      <c r="AG1565" s="6">
        <f t="shared" si="623"/>
        <v>0</v>
      </c>
      <c r="AH1565" s="14" t="str">
        <f>LEFT(X1565,2)&amp;"."&amp;VLOOKUP(MID(X1565,4,3),'Data validation'!$A$1:$B$12,2,FALSE)&amp;".2025"</f>
        <v>12.11.2025</v>
      </c>
      <c r="AI1565">
        <f t="shared" si="624"/>
        <v>46</v>
      </c>
      <c r="AJ1565" t="str">
        <f>H1565&amp;"."&amp;VLOOKUP(I1565,'Data validation'!$A$1:$B$12,2,FALSE)&amp;".2026"</f>
        <v>15.06.2026</v>
      </c>
      <c r="AK1565">
        <f t="shared" si="625"/>
        <v>25</v>
      </c>
      <c r="AL1565" t="e">
        <f>VLOOKUP(E1565,[2]Sheet1!$A:$B,2,FALSE)</f>
        <v>#N/A</v>
      </c>
    </row>
    <row r="1566" spans="1:38" x14ac:dyDescent="0.25">
      <c r="A1566" t="str">
        <f>VLOOKUP(Q1566,'Data validation'!$K$2:$L$50,2,FALSE)</f>
        <v>BOOKING</v>
      </c>
      <c r="B1566">
        <f t="shared" si="611"/>
        <v>0</v>
      </c>
      <c r="C1566">
        <f t="shared" si="612"/>
        <v>4</v>
      </c>
      <c r="D1566">
        <f t="shared" si="613"/>
        <v>0</v>
      </c>
      <c r="E1566">
        <v>8920</v>
      </c>
      <c r="F1566" t="s">
        <v>8712</v>
      </c>
      <c r="G1566" t="s">
        <v>125</v>
      </c>
      <c r="H1566" t="str">
        <f t="shared" si="614"/>
        <v>21</v>
      </c>
      <c r="I1566" t="str">
        <f t="shared" si="615"/>
        <v>Jun</v>
      </c>
      <c r="J1566" t="s">
        <v>303</v>
      </c>
      <c r="K1566" t="str">
        <f t="shared" si="616"/>
        <v>25</v>
      </c>
      <c r="L1566" t="str">
        <f t="shared" si="617"/>
        <v>Jun</v>
      </c>
      <c r="M1566">
        <v>4</v>
      </c>
      <c r="N1566">
        <f t="shared" si="618"/>
        <v>4</v>
      </c>
      <c r="O1566">
        <f t="shared" si="619"/>
        <v>0</v>
      </c>
      <c r="P1566">
        <f t="shared" si="620"/>
        <v>0</v>
      </c>
      <c r="Q1566" t="s">
        <v>587</v>
      </c>
      <c r="R1566" t="s">
        <v>63</v>
      </c>
      <c r="S1566">
        <v>2</v>
      </c>
      <c r="T1566">
        <v>1</v>
      </c>
      <c r="U1566" s="2">
        <v>1418.5329952293575</v>
      </c>
      <c r="V1566" s="2">
        <v>354.63324880733938</v>
      </c>
      <c r="X1566" t="s">
        <v>2975</v>
      </c>
      <c r="Y1566" t="s">
        <v>3213</v>
      </c>
      <c r="Z1566" t="str">
        <f t="shared" si="621"/>
        <v>Nov</v>
      </c>
      <c r="AA1566" s="6">
        <f t="shared" si="609"/>
        <v>0</v>
      </c>
      <c r="AB1566" s="6">
        <f t="shared" si="609"/>
        <v>4</v>
      </c>
      <c r="AC1566" s="6">
        <f t="shared" si="609"/>
        <v>0</v>
      </c>
      <c r="AD1566" s="6">
        <f t="shared" si="609"/>
        <v>0</v>
      </c>
      <c r="AE1566" s="6">
        <f t="shared" si="609"/>
        <v>0</v>
      </c>
      <c r="AF1566" s="6">
        <f t="shared" si="622"/>
        <v>4</v>
      </c>
      <c r="AG1566" s="6">
        <f t="shared" si="623"/>
        <v>0</v>
      </c>
      <c r="AH1566" s="14" t="str">
        <f>LEFT(X1566,2)&amp;"."&amp;VLOOKUP(MID(X1566,4,3),'Data validation'!$A$1:$B$12,2,FALSE)&amp;".2025"</f>
        <v>29.11.2025</v>
      </c>
      <c r="AI1566">
        <f t="shared" si="624"/>
        <v>48</v>
      </c>
      <c r="AJ1566" t="str">
        <f>H1566&amp;"."&amp;VLOOKUP(I1566,'Data validation'!$A$1:$B$12,2,FALSE)&amp;".2026"</f>
        <v>21.06.2026</v>
      </c>
      <c r="AK1566">
        <f t="shared" si="625"/>
        <v>26</v>
      </c>
      <c r="AL1566" t="e">
        <f>VLOOKUP(E1566,[2]Sheet1!$A:$B,2,FALSE)</f>
        <v>#N/A</v>
      </c>
    </row>
    <row r="1567" spans="1:38" x14ac:dyDescent="0.25">
      <c r="A1567" t="str">
        <f>VLOOKUP(Q1567,'Data validation'!$K$2:$L$50,2,FALSE)</f>
        <v>TO</v>
      </c>
      <c r="B1567">
        <f t="shared" si="611"/>
        <v>0</v>
      </c>
      <c r="C1567">
        <f t="shared" si="612"/>
        <v>5</v>
      </c>
      <c r="D1567">
        <f t="shared" si="613"/>
        <v>0</v>
      </c>
      <c r="E1567">
        <v>8703</v>
      </c>
      <c r="F1567" t="s">
        <v>8713</v>
      </c>
      <c r="G1567" t="s">
        <v>303</v>
      </c>
      <c r="H1567" t="str">
        <f t="shared" si="614"/>
        <v>25</v>
      </c>
      <c r="I1567" t="str">
        <f t="shared" si="615"/>
        <v>Jun</v>
      </c>
      <c r="J1567" t="s">
        <v>71</v>
      </c>
      <c r="K1567" t="str">
        <f t="shared" si="616"/>
        <v>30</v>
      </c>
      <c r="L1567" t="str">
        <f t="shared" si="617"/>
        <v>Jun</v>
      </c>
      <c r="M1567">
        <v>5</v>
      </c>
      <c r="N1567">
        <f t="shared" si="618"/>
        <v>5</v>
      </c>
      <c r="O1567">
        <f t="shared" si="619"/>
        <v>0</v>
      </c>
      <c r="P1567">
        <f t="shared" si="620"/>
        <v>0</v>
      </c>
      <c r="Q1567" t="s">
        <v>81</v>
      </c>
      <c r="R1567" t="s">
        <v>63</v>
      </c>
      <c r="S1567">
        <v>3</v>
      </c>
      <c r="T1567">
        <v>1</v>
      </c>
      <c r="U1567" s="2">
        <f>SUMIFS(SLR!L:L,SLR!D:D,'Резервации 2026'!E1567)</f>
        <v>1259.6523115</v>
      </c>
      <c r="V1567" s="2">
        <f t="shared" ref="V1567:V1572" si="630">+U1567/M1567</f>
        <v>251.93046229999999</v>
      </c>
      <c r="W1567" t="s">
        <v>262</v>
      </c>
      <c r="X1567" t="s">
        <v>1707</v>
      </c>
      <c r="Y1567" t="s">
        <v>1594</v>
      </c>
      <c r="Z1567" t="str">
        <f t="shared" si="621"/>
        <v>Nov</v>
      </c>
      <c r="AA1567" s="6">
        <f t="shared" si="609"/>
        <v>0</v>
      </c>
      <c r="AB1567" s="6">
        <f t="shared" si="609"/>
        <v>5</v>
      </c>
      <c r="AC1567" s="6">
        <f t="shared" si="609"/>
        <v>0</v>
      </c>
      <c r="AD1567" s="6">
        <f t="shared" si="609"/>
        <v>0</v>
      </c>
      <c r="AE1567" s="6">
        <f t="shared" si="609"/>
        <v>0</v>
      </c>
      <c r="AF1567" s="6">
        <f t="shared" si="622"/>
        <v>5</v>
      </c>
      <c r="AG1567" s="6">
        <f t="shared" si="623"/>
        <v>0</v>
      </c>
      <c r="AH1567" s="14" t="str">
        <f>LEFT(X1567,2)&amp;"."&amp;VLOOKUP(MID(X1567,4,3),'Data validation'!$A$1:$B$12,2,FALSE)&amp;".2025"</f>
        <v>21.11.2025</v>
      </c>
      <c r="AI1567">
        <f t="shared" si="624"/>
        <v>47</v>
      </c>
      <c r="AJ1567" t="str">
        <f>H1567&amp;"."&amp;VLOOKUP(I1567,'Data validation'!$A$1:$B$12,2,FALSE)&amp;".2026"</f>
        <v>25.06.2026</v>
      </c>
      <c r="AK1567">
        <f t="shared" si="625"/>
        <v>26</v>
      </c>
      <c r="AL1567" t="e">
        <f>VLOOKUP(E1567,[2]Sheet1!$A:$B,2,FALSE)</f>
        <v>#N/A</v>
      </c>
    </row>
    <row r="1568" spans="1:38" x14ac:dyDescent="0.25">
      <c r="A1568" t="str">
        <f>VLOOKUP(Q1568,'Data validation'!$K$2:$L$50,2,FALSE)</f>
        <v>TO</v>
      </c>
      <c r="B1568">
        <f t="shared" si="611"/>
        <v>0</v>
      </c>
      <c r="C1568">
        <f t="shared" si="612"/>
        <v>5</v>
      </c>
      <c r="D1568">
        <f t="shared" si="613"/>
        <v>0</v>
      </c>
      <c r="E1568">
        <v>8379</v>
      </c>
      <c r="F1568" t="s">
        <v>8714</v>
      </c>
      <c r="G1568" t="s">
        <v>283</v>
      </c>
      <c r="H1568" t="str">
        <f t="shared" si="614"/>
        <v>20</v>
      </c>
      <c r="I1568" t="str">
        <f t="shared" si="615"/>
        <v>Jun</v>
      </c>
      <c r="J1568" t="s">
        <v>303</v>
      </c>
      <c r="K1568" t="str">
        <f t="shared" si="616"/>
        <v>25</v>
      </c>
      <c r="L1568" t="str">
        <f t="shared" si="617"/>
        <v>Jun</v>
      </c>
      <c r="M1568">
        <v>5</v>
      </c>
      <c r="N1568">
        <f t="shared" si="618"/>
        <v>5</v>
      </c>
      <c r="O1568">
        <f t="shared" si="619"/>
        <v>0</v>
      </c>
      <c r="P1568">
        <f t="shared" si="620"/>
        <v>0</v>
      </c>
      <c r="Q1568" t="s">
        <v>81</v>
      </c>
      <c r="R1568" t="s">
        <v>63</v>
      </c>
      <c r="S1568">
        <v>2</v>
      </c>
      <c r="T1568">
        <v>1</v>
      </c>
      <c r="U1568" s="2">
        <f>SUMIFS(SLR!L:L,SLR!D:D,'Резервации 2026'!E1568)</f>
        <v>1087.3436885000001</v>
      </c>
      <c r="V1568" s="2">
        <f t="shared" si="630"/>
        <v>217.46873770000002</v>
      </c>
      <c r="W1568" t="s">
        <v>262</v>
      </c>
      <c r="X1568" t="s">
        <v>924</v>
      </c>
      <c r="Y1568" t="s">
        <v>768</v>
      </c>
      <c r="Z1568" t="str">
        <f t="shared" si="621"/>
        <v>Nov</v>
      </c>
      <c r="AA1568" s="6">
        <f t="shared" si="609"/>
        <v>0</v>
      </c>
      <c r="AB1568" s="6">
        <f t="shared" si="609"/>
        <v>5</v>
      </c>
      <c r="AC1568" s="6">
        <f t="shared" si="609"/>
        <v>0</v>
      </c>
      <c r="AD1568" s="6">
        <f t="shared" si="609"/>
        <v>0</v>
      </c>
      <c r="AE1568" s="6">
        <f t="shared" si="609"/>
        <v>0</v>
      </c>
      <c r="AF1568" s="6">
        <f t="shared" si="622"/>
        <v>5</v>
      </c>
      <c r="AG1568" s="6">
        <f t="shared" si="623"/>
        <v>0</v>
      </c>
      <c r="AH1568" s="14" t="str">
        <f>LEFT(X1568,2)&amp;"."&amp;VLOOKUP(MID(X1568,4,3),'Data validation'!$A$1:$B$12,2,FALSE)&amp;".2025"</f>
        <v>11.11.2025</v>
      </c>
      <c r="AI1568">
        <f t="shared" si="624"/>
        <v>46</v>
      </c>
      <c r="AJ1568" t="str">
        <f>H1568&amp;"."&amp;VLOOKUP(I1568,'Data validation'!$A$1:$B$12,2,FALSE)&amp;".2026"</f>
        <v>20.06.2026</v>
      </c>
      <c r="AK1568">
        <f t="shared" si="625"/>
        <v>25</v>
      </c>
      <c r="AL1568" t="e">
        <f>VLOOKUP(E1568,[2]Sheet1!$A:$B,2,FALSE)</f>
        <v>#N/A</v>
      </c>
    </row>
    <row r="1569" spans="1:38" x14ac:dyDescent="0.25">
      <c r="A1569" t="str">
        <f>VLOOKUP(Q1569,'Data validation'!$K$2:$L$50,2,FALSE)</f>
        <v>TO</v>
      </c>
      <c r="B1569">
        <f t="shared" si="611"/>
        <v>0</v>
      </c>
      <c r="C1569">
        <f t="shared" si="612"/>
        <v>6</v>
      </c>
      <c r="D1569">
        <f t="shared" si="613"/>
        <v>0</v>
      </c>
      <c r="E1569">
        <v>9308</v>
      </c>
      <c r="F1569" t="s">
        <v>8715</v>
      </c>
      <c r="G1569" t="s">
        <v>280</v>
      </c>
      <c r="H1569" t="str">
        <f t="shared" si="614"/>
        <v>15</v>
      </c>
      <c r="I1569" t="str">
        <f t="shared" si="615"/>
        <v>Jun</v>
      </c>
      <c r="J1569" t="s">
        <v>125</v>
      </c>
      <c r="K1569" t="str">
        <f t="shared" si="616"/>
        <v>21</v>
      </c>
      <c r="L1569" t="str">
        <f t="shared" si="617"/>
        <v>Jun</v>
      </c>
      <c r="M1569">
        <v>6</v>
      </c>
      <c r="N1569">
        <f t="shared" si="618"/>
        <v>6</v>
      </c>
      <c r="O1569">
        <f t="shared" si="619"/>
        <v>0</v>
      </c>
      <c r="P1569">
        <f t="shared" si="620"/>
        <v>0</v>
      </c>
      <c r="Q1569" t="s">
        <v>81</v>
      </c>
      <c r="R1569" t="s">
        <v>110</v>
      </c>
      <c r="S1569">
        <v>4</v>
      </c>
      <c r="T1569">
        <v>2</v>
      </c>
      <c r="U1569" s="2">
        <f>SUMIFS(SLR!L:L,SLR!D:D,'Резервации 2026'!E1569)</f>
        <v>0</v>
      </c>
      <c r="V1569" s="2">
        <f t="shared" si="630"/>
        <v>0</v>
      </c>
      <c r="W1569" t="s">
        <v>262</v>
      </c>
      <c r="X1569" t="s">
        <v>4180</v>
      </c>
      <c r="Y1569" t="s">
        <v>3819</v>
      </c>
      <c r="Z1569" t="str">
        <f t="shared" si="621"/>
        <v>Jan</v>
      </c>
      <c r="AA1569" s="6">
        <f t="shared" si="609"/>
        <v>0</v>
      </c>
      <c r="AB1569" s="6">
        <f t="shared" si="609"/>
        <v>6</v>
      </c>
      <c r="AC1569" s="6">
        <f t="shared" si="609"/>
        <v>0</v>
      </c>
      <c r="AD1569" s="6">
        <f t="shared" si="609"/>
        <v>0</v>
      </c>
      <c r="AE1569" s="6">
        <f t="shared" si="609"/>
        <v>0</v>
      </c>
      <c r="AF1569" s="6">
        <f t="shared" si="622"/>
        <v>6</v>
      </c>
      <c r="AG1569" s="6">
        <f t="shared" si="623"/>
        <v>0</v>
      </c>
      <c r="AH1569" s="14" t="str">
        <f>LEFT(X1569,2)&amp;"."&amp;VLOOKUP(MID(X1569,4,3),'Data validation'!$A$1:$B$12,2,FALSE)&amp;".2025"</f>
        <v>01.01.2025</v>
      </c>
      <c r="AI1569">
        <f t="shared" si="624"/>
        <v>1</v>
      </c>
      <c r="AJ1569" t="str">
        <f>H1569&amp;"."&amp;VLOOKUP(I1569,'Data validation'!$A$1:$B$12,2,FALSE)&amp;".2026"</f>
        <v>15.06.2026</v>
      </c>
      <c r="AK1569">
        <f t="shared" si="625"/>
        <v>25</v>
      </c>
      <c r="AL1569" t="str">
        <f>VLOOKUP(E1569,[2]Sheet1!$A:$B,2,FALSE)</f>
        <v>Анулирана</v>
      </c>
    </row>
    <row r="1570" spans="1:38" x14ac:dyDescent="0.25">
      <c r="A1570" t="str">
        <f>VLOOKUP(Q1570,'Data validation'!$K$2:$L$50,2,FALSE)</f>
        <v>TO</v>
      </c>
      <c r="B1570">
        <f t="shared" si="611"/>
        <v>5</v>
      </c>
      <c r="C1570">
        <f t="shared" si="612"/>
        <v>0</v>
      </c>
      <c r="D1570">
        <f t="shared" si="613"/>
        <v>0</v>
      </c>
      <c r="E1570">
        <v>8559</v>
      </c>
      <c r="F1570" t="s">
        <v>8716</v>
      </c>
      <c r="G1570" t="s">
        <v>825</v>
      </c>
      <c r="H1570" t="str">
        <f t="shared" si="614"/>
        <v>10</v>
      </c>
      <c r="I1570" t="str">
        <f t="shared" si="615"/>
        <v>Jun</v>
      </c>
      <c r="J1570" t="s">
        <v>280</v>
      </c>
      <c r="K1570" t="str">
        <f t="shared" si="616"/>
        <v>15</v>
      </c>
      <c r="L1570" t="str">
        <f t="shared" si="617"/>
        <v>Jun</v>
      </c>
      <c r="M1570">
        <v>5</v>
      </c>
      <c r="N1570">
        <f t="shared" si="618"/>
        <v>5</v>
      </c>
      <c r="O1570">
        <f t="shared" si="619"/>
        <v>0</v>
      </c>
      <c r="P1570">
        <f t="shared" si="620"/>
        <v>0</v>
      </c>
      <c r="Q1570" t="s">
        <v>81</v>
      </c>
      <c r="R1570" t="s">
        <v>17</v>
      </c>
      <c r="S1570">
        <v>2</v>
      </c>
      <c r="T1570">
        <v>1</v>
      </c>
      <c r="U1570" s="2">
        <f>SUMIFS(SLR!L:L,SLR!D:D,'Резервации 2026'!E1570)</f>
        <v>753.58129900000006</v>
      </c>
      <c r="V1570" s="2">
        <f t="shared" si="630"/>
        <v>150.71625980000002</v>
      </c>
      <c r="W1570" t="s">
        <v>262</v>
      </c>
      <c r="X1570" t="s">
        <v>1370</v>
      </c>
      <c r="Y1570" t="s">
        <v>1295</v>
      </c>
      <c r="Z1570" t="str">
        <f t="shared" si="621"/>
        <v>Nov</v>
      </c>
      <c r="AA1570" s="6">
        <f t="shared" si="609"/>
        <v>0</v>
      </c>
      <c r="AB1570" s="6">
        <f t="shared" si="609"/>
        <v>5</v>
      </c>
      <c r="AC1570" s="6">
        <f t="shared" si="609"/>
        <v>0</v>
      </c>
      <c r="AD1570" s="6">
        <f t="shared" si="609"/>
        <v>0</v>
      </c>
      <c r="AE1570" s="6">
        <f t="shared" si="609"/>
        <v>0</v>
      </c>
      <c r="AF1570" s="6">
        <f t="shared" si="622"/>
        <v>5</v>
      </c>
      <c r="AG1570" s="6">
        <f t="shared" si="623"/>
        <v>0</v>
      </c>
      <c r="AH1570" s="14" t="str">
        <f>LEFT(X1570,2)&amp;"."&amp;VLOOKUP(MID(X1570,4,3),'Data validation'!$A$1:$B$12,2,FALSE)&amp;".2025"</f>
        <v>17.11.2025</v>
      </c>
      <c r="AI1570">
        <f t="shared" si="624"/>
        <v>47</v>
      </c>
      <c r="AJ1570" t="str">
        <f>H1570&amp;"."&amp;VLOOKUP(I1570,'Data validation'!$A$1:$B$12,2,FALSE)&amp;".2026"</f>
        <v>10.06.2026</v>
      </c>
      <c r="AK1570">
        <f t="shared" si="625"/>
        <v>24</v>
      </c>
      <c r="AL1570" t="e">
        <f>VLOOKUP(E1570,[2]Sheet1!$A:$B,2,FALSE)</f>
        <v>#N/A</v>
      </c>
    </row>
    <row r="1571" spans="1:38" x14ac:dyDescent="0.25">
      <c r="A1571" t="str">
        <f>VLOOKUP(Q1571,'Data validation'!$K$2:$L$50,2,FALSE)</f>
        <v>TO</v>
      </c>
      <c r="B1571">
        <f t="shared" si="611"/>
        <v>0</v>
      </c>
      <c r="C1571">
        <f t="shared" si="612"/>
        <v>6</v>
      </c>
      <c r="D1571">
        <f t="shared" si="613"/>
        <v>0</v>
      </c>
      <c r="E1571">
        <v>9233</v>
      </c>
      <c r="F1571" t="s">
        <v>8717</v>
      </c>
      <c r="G1571" t="s">
        <v>44</v>
      </c>
      <c r="H1571" t="str">
        <f t="shared" si="614"/>
        <v>29</v>
      </c>
      <c r="I1571" t="str">
        <f t="shared" si="615"/>
        <v>Jun</v>
      </c>
      <c r="J1571" t="s">
        <v>313</v>
      </c>
      <c r="K1571" t="str">
        <f t="shared" si="616"/>
        <v>05</v>
      </c>
      <c r="L1571" t="str">
        <f t="shared" si="617"/>
        <v>Jul</v>
      </c>
      <c r="M1571">
        <v>6</v>
      </c>
      <c r="N1571">
        <f t="shared" si="618"/>
        <v>-24</v>
      </c>
      <c r="O1571">
        <f t="shared" si="619"/>
        <v>2</v>
      </c>
      <c r="P1571">
        <f t="shared" si="620"/>
        <v>4</v>
      </c>
      <c r="Q1571" t="s">
        <v>81</v>
      </c>
      <c r="R1571" t="s">
        <v>63</v>
      </c>
      <c r="S1571">
        <v>3</v>
      </c>
      <c r="T1571">
        <v>1</v>
      </c>
      <c r="U1571" s="2">
        <f>SUMIFS(SLR!L:L,SLR!D:D,'Резервации 2026'!E1571)</f>
        <v>2172.8488968000001</v>
      </c>
      <c r="V1571" s="2">
        <f t="shared" si="630"/>
        <v>362.14148280000001</v>
      </c>
      <c r="W1571" t="s">
        <v>262</v>
      </c>
      <c r="X1571" t="s">
        <v>3755</v>
      </c>
      <c r="Y1571" t="s">
        <v>3724</v>
      </c>
      <c r="Z1571" t="str">
        <f t="shared" si="621"/>
        <v>Dec</v>
      </c>
      <c r="AA1571" s="6">
        <f t="shared" si="609"/>
        <v>0</v>
      </c>
      <c r="AB1571" s="6">
        <f t="shared" si="609"/>
        <v>2</v>
      </c>
      <c r="AC1571" s="6">
        <f t="shared" si="609"/>
        <v>4</v>
      </c>
      <c r="AD1571" s="6">
        <f t="shared" si="609"/>
        <v>0</v>
      </c>
      <c r="AE1571" s="6">
        <f t="shared" si="609"/>
        <v>0</v>
      </c>
      <c r="AF1571" s="6">
        <f t="shared" si="622"/>
        <v>6</v>
      </c>
      <c r="AG1571" s="6">
        <f t="shared" si="623"/>
        <v>0</v>
      </c>
      <c r="AH1571" s="14" t="str">
        <f>LEFT(X1571,2)&amp;"."&amp;VLOOKUP(MID(X1571,4,3),'Data validation'!$A$1:$B$12,2,FALSE)&amp;".2025"</f>
        <v>29.12.2025</v>
      </c>
      <c r="AI1571">
        <f t="shared" si="624"/>
        <v>53</v>
      </c>
      <c r="AJ1571" t="str">
        <f>H1571&amp;"."&amp;VLOOKUP(I1571,'Data validation'!$A$1:$B$12,2,FALSE)&amp;".2026"</f>
        <v>29.06.2026</v>
      </c>
      <c r="AK1571">
        <f t="shared" si="625"/>
        <v>27</v>
      </c>
      <c r="AL1571" t="e">
        <f>VLOOKUP(E1571,[2]Sheet1!$A:$B,2,FALSE)</f>
        <v>#N/A</v>
      </c>
    </row>
    <row r="1572" spans="1:38" x14ac:dyDescent="0.25">
      <c r="A1572" t="str">
        <f>VLOOKUP(Q1572,'Data validation'!$K$2:$L$50,2,FALSE)</f>
        <v>TO</v>
      </c>
      <c r="B1572">
        <f t="shared" si="611"/>
        <v>0</v>
      </c>
      <c r="C1572">
        <f t="shared" si="612"/>
        <v>5</v>
      </c>
      <c r="D1572">
        <f t="shared" si="613"/>
        <v>0</v>
      </c>
      <c r="E1572">
        <v>8174</v>
      </c>
      <c r="F1572" t="s">
        <v>8718</v>
      </c>
      <c r="G1572" t="s">
        <v>303</v>
      </c>
      <c r="H1572" t="str">
        <f t="shared" si="614"/>
        <v>25</v>
      </c>
      <c r="I1572" t="str">
        <f t="shared" si="615"/>
        <v>Jun</v>
      </c>
      <c r="J1572" t="s">
        <v>71</v>
      </c>
      <c r="K1572" t="str">
        <f t="shared" si="616"/>
        <v>30</v>
      </c>
      <c r="L1572" t="str">
        <f t="shared" si="617"/>
        <v>Jun</v>
      </c>
      <c r="M1572">
        <v>5</v>
      </c>
      <c r="N1572">
        <f t="shared" si="618"/>
        <v>5</v>
      </c>
      <c r="O1572">
        <f t="shared" si="619"/>
        <v>0</v>
      </c>
      <c r="P1572">
        <f t="shared" si="620"/>
        <v>0</v>
      </c>
      <c r="Q1572" t="s">
        <v>81</v>
      </c>
      <c r="R1572" t="s">
        <v>17</v>
      </c>
      <c r="S1572">
        <v>3</v>
      </c>
      <c r="T1572">
        <v>0</v>
      </c>
      <c r="U1572" s="2">
        <f>SUMIFS(SLR!L:L,SLR!D:D,'Резервации 2026'!E1572)</f>
        <v>1627.8373089999998</v>
      </c>
      <c r="V1572" s="2">
        <f t="shared" si="630"/>
        <v>325.56746179999993</v>
      </c>
      <c r="W1572" t="s">
        <v>262</v>
      </c>
      <c r="X1572" t="s">
        <v>411</v>
      </c>
      <c r="Y1572" t="s">
        <v>338</v>
      </c>
      <c r="Z1572" t="str">
        <f t="shared" si="621"/>
        <v>Nov</v>
      </c>
      <c r="AA1572" s="6">
        <f t="shared" si="609"/>
        <v>0</v>
      </c>
      <c r="AB1572" s="6">
        <f t="shared" si="609"/>
        <v>5</v>
      </c>
      <c r="AC1572" s="6">
        <f t="shared" si="609"/>
        <v>0</v>
      </c>
      <c r="AD1572" s="6">
        <f t="shared" si="609"/>
        <v>0</v>
      </c>
      <c r="AE1572" s="6">
        <f t="shared" si="609"/>
        <v>0</v>
      </c>
      <c r="AF1572" s="6">
        <f t="shared" si="622"/>
        <v>5</v>
      </c>
      <c r="AG1572" s="6">
        <f t="shared" si="623"/>
        <v>0</v>
      </c>
      <c r="AH1572" s="14" t="str">
        <f>LEFT(X1572,2)&amp;"."&amp;VLOOKUP(MID(X1572,4,3),'Data validation'!$A$1:$B$12,2,FALSE)&amp;".2025"</f>
        <v>07.11.2025</v>
      </c>
      <c r="AI1572">
        <f t="shared" si="624"/>
        <v>45</v>
      </c>
      <c r="AJ1572" t="str">
        <f>H1572&amp;"."&amp;VLOOKUP(I1572,'Data validation'!$A$1:$B$12,2,FALSE)&amp;".2026"</f>
        <v>25.06.2026</v>
      </c>
      <c r="AK1572">
        <f t="shared" si="625"/>
        <v>26</v>
      </c>
      <c r="AL1572" t="e">
        <f>VLOOKUP(E1572,[2]Sheet1!$A:$B,2,FALSE)</f>
        <v>#N/A</v>
      </c>
    </row>
    <row r="1573" spans="1:38" x14ac:dyDescent="0.25">
      <c r="A1573" t="str">
        <f>VLOOKUP(Q1573,'Data validation'!$K$2:$L$50,2,FALSE)</f>
        <v>TO</v>
      </c>
      <c r="B1573">
        <f t="shared" si="611"/>
        <v>0</v>
      </c>
      <c r="C1573">
        <f t="shared" si="612"/>
        <v>6</v>
      </c>
      <c r="D1573">
        <f t="shared" si="613"/>
        <v>0</v>
      </c>
      <c r="E1573">
        <v>9243</v>
      </c>
      <c r="F1573" t="s">
        <v>8719</v>
      </c>
      <c r="G1573" t="s">
        <v>275</v>
      </c>
      <c r="H1573" t="str">
        <f t="shared" si="614"/>
        <v>22</v>
      </c>
      <c r="I1573" t="str">
        <f t="shared" si="615"/>
        <v>Jun</v>
      </c>
      <c r="J1573" t="s">
        <v>276</v>
      </c>
      <c r="K1573" t="str">
        <f t="shared" si="616"/>
        <v>28</v>
      </c>
      <c r="L1573" t="str">
        <f t="shared" si="617"/>
        <v>Jun</v>
      </c>
      <c r="M1573">
        <v>6</v>
      </c>
      <c r="N1573">
        <f t="shared" si="618"/>
        <v>6</v>
      </c>
      <c r="O1573">
        <f t="shared" si="619"/>
        <v>0</v>
      </c>
      <c r="P1573">
        <f t="shared" si="620"/>
        <v>0</v>
      </c>
      <c r="Q1573" t="s">
        <v>56</v>
      </c>
      <c r="R1573" t="s">
        <v>57</v>
      </c>
      <c r="S1573">
        <v>4</v>
      </c>
      <c r="T1573">
        <v>0</v>
      </c>
      <c r="U1573" s="2">
        <f>SUMIFS(Novoton!L:L,Novoton!D:D,'Резервации 2026'!E1573)</f>
        <v>2694.2340581999997</v>
      </c>
      <c r="V1573" s="2">
        <f>+U1573/M1573</f>
        <v>449.03900969999995</v>
      </c>
      <c r="W1573" t="s">
        <v>262</v>
      </c>
      <c r="X1573" t="s">
        <v>3772</v>
      </c>
      <c r="Y1573" t="s">
        <v>3724</v>
      </c>
      <c r="Z1573" t="str">
        <f t="shared" si="621"/>
        <v>Dec</v>
      </c>
      <c r="AA1573" s="6">
        <f t="shared" si="609"/>
        <v>0</v>
      </c>
      <c r="AB1573" s="6">
        <f t="shared" si="609"/>
        <v>6</v>
      </c>
      <c r="AC1573" s="6">
        <f t="shared" si="609"/>
        <v>0</v>
      </c>
      <c r="AD1573" s="6">
        <f t="shared" si="609"/>
        <v>0</v>
      </c>
      <c r="AE1573" s="6">
        <f t="shared" si="609"/>
        <v>0</v>
      </c>
      <c r="AF1573" s="6">
        <f t="shared" si="622"/>
        <v>6</v>
      </c>
      <c r="AG1573" s="6">
        <f t="shared" si="623"/>
        <v>0</v>
      </c>
      <c r="AH1573" s="14" t="str">
        <f>LEFT(X1573,2)&amp;"."&amp;VLOOKUP(MID(X1573,4,3),'Data validation'!$A$1:$B$12,2,FALSE)&amp;".2025"</f>
        <v>30.12.2025</v>
      </c>
      <c r="AI1573">
        <f t="shared" si="624"/>
        <v>53</v>
      </c>
      <c r="AJ1573" t="str">
        <f>H1573&amp;"."&amp;VLOOKUP(I1573,'Data validation'!$A$1:$B$12,2,FALSE)&amp;".2026"</f>
        <v>22.06.2026</v>
      </c>
      <c r="AK1573">
        <f t="shared" si="625"/>
        <v>26</v>
      </c>
      <c r="AL1573" t="e">
        <f>VLOOKUP(E1573,[2]Sheet1!$A:$B,2,FALSE)</f>
        <v>#N/A</v>
      </c>
    </row>
    <row r="1574" spans="1:38" x14ac:dyDescent="0.25">
      <c r="A1574" t="str">
        <f>VLOOKUP(Q1574,'Data validation'!$K$2:$L$50,2,FALSE)</f>
        <v>TO</v>
      </c>
      <c r="B1574">
        <f t="shared" si="611"/>
        <v>0</v>
      </c>
      <c r="C1574">
        <f t="shared" si="612"/>
        <v>5</v>
      </c>
      <c r="D1574">
        <f t="shared" si="613"/>
        <v>0</v>
      </c>
      <c r="E1574">
        <v>9288</v>
      </c>
      <c r="F1574" t="s">
        <v>8720</v>
      </c>
      <c r="G1574" t="s">
        <v>303</v>
      </c>
      <c r="H1574" t="str">
        <f t="shared" si="614"/>
        <v>25</v>
      </c>
      <c r="I1574" t="str">
        <f t="shared" si="615"/>
        <v>Jun</v>
      </c>
      <c r="J1574" t="s">
        <v>71</v>
      </c>
      <c r="K1574" t="str">
        <f t="shared" si="616"/>
        <v>30</v>
      </c>
      <c r="L1574" t="str">
        <f t="shared" si="617"/>
        <v>Jun</v>
      </c>
      <c r="M1574">
        <v>5</v>
      </c>
      <c r="N1574">
        <f t="shared" si="618"/>
        <v>5</v>
      </c>
      <c r="O1574">
        <f t="shared" si="619"/>
        <v>0</v>
      </c>
      <c r="P1574">
        <f t="shared" si="620"/>
        <v>0</v>
      </c>
      <c r="Q1574" t="s">
        <v>162</v>
      </c>
      <c r="R1574" t="s">
        <v>63</v>
      </c>
      <c r="S1574">
        <v>3</v>
      </c>
      <c r="T1574">
        <v>1</v>
      </c>
      <c r="U1574" s="2">
        <f>SUMIFS(Magelan!L:L,Magelan!D:D,'Резервации 2026'!E1574)</f>
        <v>1810.707414</v>
      </c>
      <c r="V1574" s="2">
        <f>+U1574/M1574</f>
        <v>362.14148280000001</v>
      </c>
      <c r="W1574" t="s">
        <v>262</v>
      </c>
      <c r="X1574" t="s">
        <v>3832</v>
      </c>
      <c r="Y1574" t="s">
        <v>3819</v>
      </c>
      <c r="Z1574" t="str">
        <f t="shared" si="621"/>
        <v>Dec</v>
      </c>
      <c r="AA1574" s="6">
        <f t="shared" si="609"/>
        <v>0</v>
      </c>
      <c r="AB1574" s="6">
        <f t="shared" si="609"/>
        <v>5</v>
      </c>
      <c r="AC1574" s="6">
        <f t="shared" si="609"/>
        <v>0</v>
      </c>
      <c r="AD1574" s="6">
        <f t="shared" si="609"/>
        <v>0</v>
      </c>
      <c r="AE1574" s="6">
        <f t="shared" si="609"/>
        <v>0</v>
      </c>
      <c r="AF1574" s="6">
        <f t="shared" si="622"/>
        <v>5</v>
      </c>
      <c r="AG1574" s="6">
        <f t="shared" si="623"/>
        <v>0</v>
      </c>
      <c r="AH1574" s="14" t="str">
        <f>LEFT(X1574,2)&amp;"."&amp;VLOOKUP(MID(X1574,4,3),'Data validation'!$A$1:$B$12,2,FALSE)&amp;".2025"</f>
        <v>31.12.2025</v>
      </c>
      <c r="AI1574">
        <f t="shared" si="624"/>
        <v>53</v>
      </c>
      <c r="AJ1574" t="str">
        <f>H1574&amp;"."&amp;VLOOKUP(I1574,'Data validation'!$A$1:$B$12,2,FALSE)&amp;".2026"</f>
        <v>25.06.2026</v>
      </c>
      <c r="AK1574">
        <f t="shared" si="625"/>
        <v>26</v>
      </c>
      <c r="AL1574" t="e">
        <f>VLOOKUP(E1574,[2]Sheet1!$A:$B,2,FALSE)</f>
        <v>#N/A</v>
      </c>
    </row>
    <row r="1575" spans="1:38" x14ac:dyDescent="0.25">
      <c r="A1575" t="str">
        <f>VLOOKUP(Q1575,'Data validation'!$K$2:$L$50,2,FALSE)</f>
        <v>BOOKING</v>
      </c>
      <c r="B1575">
        <f t="shared" si="611"/>
        <v>0</v>
      </c>
      <c r="C1575">
        <f t="shared" si="612"/>
        <v>4</v>
      </c>
      <c r="D1575">
        <f t="shared" si="613"/>
        <v>0</v>
      </c>
      <c r="E1575">
        <v>8912</v>
      </c>
      <c r="F1575" t="s">
        <v>8721</v>
      </c>
      <c r="G1575" t="s">
        <v>283</v>
      </c>
      <c r="H1575" t="str">
        <f t="shared" si="614"/>
        <v>20</v>
      </c>
      <c r="I1575" t="str">
        <f t="shared" si="615"/>
        <v>Jun</v>
      </c>
      <c r="J1575" t="s">
        <v>152</v>
      </c>
      <c r="K1575" t="str">
        <f t="shared" si="616"/>
        <v>24</v>
      </c>
      <c r="L1575" t="str">
        <f t="shared" si="617"/>
        <v>Jun</v>
      </c>
      <c r="M1575">
        <v>4</v>
      </c>
      <c r="N1575">
        <f t="shared" si="618"/>
        <v>4</v>
      </c>
      <c r="O1575">
        <f t="shared" si="619"/>
        <v>0</v>
      </c>
      <c r="P1575">
        <f t="shared" si="620"/>
        <v>0</v>
      </c>
      <c r="Q1575" t="s">
        <v>587</v>
      </c>
      <c r="R1575" t="s">
        <v>110</v>
      </c>
      <c r="S1575">
        <v>3</v>
      </c>
      <c r="T1575">
        <v>2</v>
      </c>
      <c r="U1575" s="2">
        <v>3127.7489812844028</v>
      </c>
      <c r="V1575" s="2">
        <v>781.9372453211007</v>
      </c>
      <c r="X1575" t="s">
        <v>2958</v>
      </c>
      <c r="Y1575" t="s">
        <v>3212</v>
      </c>
      <c r="Z1575" t="str">
        <f t="shared" si="621"/>
        <v>Nov</v>
      </c>
      <c r="AA1575" s="6">
        <f t="shared" si="609"/>
        <v>0</v>
      </c>
      <c r="AB1575" s="6">
        <f t="shared" si="609"/>
        <v>4</v>
      </c>
      <c r="AC1575" s="6">
        <f t="shared" si="609"/>
        <v>0</v>
      </c>
      <c r="AD1575" s="6">
        <f t="shared" si="609"/>
        <v>0</v>
      </c>
      <c r="AE1575" s="6">
        <f t="shared" si="609"/>
        <v>0</v>
      </c>
      <c r="AF1575" s="6">
        <f t="shared" si="622"/>
        <v>4</v>
      </c>
      <c r="AG1575" s="6">
        <f t="shared" si="623"/>
        <v>0</v>
      </c>
      <c r="AH1575" s="14" t="str">
        <f>LEFT(X1575,2)&amp;"."&amp;VLOOKUP(MID(X1575,4,3),'Data validation'!$A$1:$B$12,2,FALSE)&amp;".2025"</f>
        <v>28.11.2025</v>
      </c>
      <c r="AI1575">
        <f t="shared" si="624"/>
        <v>48</v>
      </c>
      <c r="AJ1575" t="str">
        <f>H1575&amp;"."&amp;VLOOKUP(I1575,'Data validation'!$A$1:$B$12,2,FALSE)&amp;".2026"</f>
        <v>20.06.2026</v>
      </c>
      <c r="AK1575">
        <f t="shared" si="625"/>
        <v>25</v>
      </c>
      <c r="AL1575" t="str">
        <f>VLOOKUP(E1575,[2]Sheet1!$A:$B,2,FALSE)</f>
        <v>Анулирана</v>
      </c>
    </row>
    <row r="1576" spans="1:38" x14ac:dyDescent="0.25">
      <c r="A1576" t="str">
        <f>VLOOKUP(Q1576,'Data validation'!$K$2:$L$50,2,FALSE)</f>
        <v>TO</v>
      </c>
      <c r="B1576">
        <f t="shared" si="611"/>
        <v>0</v>
      </c>
      <c r="C1576">
        <f t="shared" si="612"/>
        <v>7</v>
      </c>
      <c r="D1576">
        <f t="shared" si="613"/>
        <v>0</v>
      </c>
      <c r="E1576">
        <v>8521</v>
      </c>
      <c r="F1576" t="s">
        <v>8722</v>
      </c>
      <c r="G1576" t="s">
        <v>275</v>
      </c>
      <c r="H1576" t="str">
        <f t="shared" si="614"/>
        <v>22</v>
      </c>
      <c r="I1576" t="str">
        <f t="shared" si="615"/>
        <v>Jun</v>
      </c>
      <c r="J1576" t="s">
        <v>44</v>
      </c>
      <c r="K1576" t="str">
        <f t="shared" si="616"/>
        <v>29</v>
      </c>
      <c r="L1576" t="str">
        <f t="shared" si="617"/>
        <v>Jun</v>
      </c>
      <c r="M1576">
        <v>7</v>
      </c>
      <c r="N1576">
        <f t="shared" si="618"/>
        <v>7</v>
      </c>
      <c r="O1576">
        <f t="shared" si="619"/>
        <v>0</v>
      </c>
      <c r="P1576">
        <f t="shared" si="620"/>
        <v>0</v>
      </c>
      <c r="Q1576" t="s">
        <v>81</v>
      </c>
      <c r="R1576" t="s">
        <v>17</v>
      </c>
      <c r="S1576">
        <v>3</v>
      </c>
      <c r="T1576">
        <v>0</v>
      </c>
      <c r="U1576" s="2">
        <f>SUMIFS(SLR!L:L,SLR!D:D,'Резервации 2026'!E1576)</f>
        <v>2156.8697656999998</v>
      </c>
      <c r="V1576" s="2">
        <f>+U1576/M1576</f>
        <v>308.1242522428571</v>
      </c>
      <c r="W1576" t="s">
        <v>262</v>
      </c>
      <c r="X1576" t="s">
        <v>1274</v>
      </c>
      <c r="Y1576" t="s">
        <v>1263</v>
      </c>
      <c r="Z1576" t="str">
        <f t="shared" si="621"/>
        <v>Nov</v>
      </c>
      <c r="AA1576" s="6">
        <f t="shared" si="609"/>
        <v>0</v>
      </c>
      <c r="AB1576" s="6">
        <f t="shared" si="609"/>
        <v>7</v>
      </c>
      <c r="AC1576" s="6">
        <f t="shared" si="609"/>
        <v>0</v>
      </c>
      <c r="AD1576" s="6">
        <f t="shared" si="609"/>
        <v>0</v>
      </c>
      <c r="AE1576" s="6">
        <f t="shared" si="609"/>
        <v>0</v>
      </c>
      <c r="AF1576" s="6">
        <f t="shared" si="622"/>
        <v>7</v>
      </c>
      <c r="AG1576" s="6">
        <f t="shared" si="623"/>
        <v>0</v>
      </c>
      <c r="AH1576" s="14" t="str">
        <f>LEFT(X1576,2)&amp;"."&amp;VLOOKUP(MID(X1576,4,3),'Data validation'!$A$1:$B$12,2,FALSE)&amp;".2025"</f>
        <v>16.11.2025</v>
      </c>
      <c r="AI1576">
        <f t="shared" si="624"/>
        <v>47</v>
      </c>
      <c r="AJ1576" t="str">
        <f>H1576&amp;"."&amp;VLOOKUP(I1576,'Data validation'!$A$1:$B$12,2,FALSE)&amp;".2026"</f>
        <v>22.06.2026</v>
      </c>
      <c r="AK1576">
        <f t="shared" si="625"/>
        <v>26</v>
      </c>
      <c r="AL1576" t="e">
        <f>VLOOKUP(E1576,[2]Sheet1!$A:$B,2,FALSE)</f>
        <v>#N/A</v>
      </c>
    </row>
    <row r="1577" spans="1:38" x14ac:dyDescent="0.25">
      <c r="A1577" t="str">
        <f>VLOOKUP(Q1577,'Data validation'!$K$2:$L$50,2,FALSE)</f>
        <v>TO</v>
      </c>
      <c r="B1577">
        <f t="shared" si="611"/>
        <v>0</v>
      </c>
      <c r="C1577">
        <f t="shared" si="612"/>
        <v>7</v>
      </c>
      <c r="D1577">
        <f t="shared" si="613"/>
        <v>0</v>
      </c>
      <c r="E1577">
        <v>8869</v>
      </c>
      <c r="F1577" t="s">
        <v>8723</v>
      </c>
      <c r="G1577" t="s">
        <v>283</v>
      </c>
      <c r="H1577" t="str">
        <f t="shared" si="614"/>
        <v>20</v>
      </c>
      <c r="I1577" t="str">
        <f t="shared" si="615"/>
        <v>Jun</v>
      </c>
      <c r="J1577" t="s">
        <v>126</v>
      </c>
      <c r="K1577" t="str">
        <f t="shared" si="616"/>
        <v>27</v>
      </c>
      <c r="L1577" t="str">
        <f t="shared" si="617"/>
        <v>Jun</v>
      </c>
      <c r="M1577">
        <v>7</v>
      </c>
      <c r="N1577">
        <f t="shared" si="618"/>
        <v>7</v>
      </c>
      <c r="O1577">
        <f t="shared" si="619"/>
        <v>0</v>
      </c>
      <c r="P1577">
        <f t="shared" si="620"/>
        <v>0</v>
      </c>
      <c r="Q1577" t="s">
        <v>56</v>
      </c>
      <c r="R1577" t="s">
        <v>20</v>
      </c>
      <c r="S1577">
        <v>1</v>
      </c>
      <c r="T1577">
        <v>1</v>
      </c>
      <c r="U1577" s="2">
        <f>SUMIFS(Novoton!L:L,Novoton!D:D,'Резервации 2026'!E1577)</f>
        <v>1200.1364045999999</v>
      </c>
      <c r="V1577" s="2">
        <f>+U1577/M1577</f>
        <v>171.44805779999999</v>
      </c>
      <c r="X1577" t="s">
        <v>2095</v>
      </c>
      <c r="Y1577" t="s">
        <v>2084</v>
      </c>
      <c r="Z1577" t="str">
        <f t="shared" si="621"/>
        <v>Nov</v>
      </c>
      <c r="AA1577" s="6">
        <f t="shared" si="609"/>
        <v>0</v>
      </c>
      <c r="AB1577" s="6">
        <f t="shared" si="609"/>
        <v>7</v>
      </c>
      <c r="AC1577" s="6">
        <f t="shared" si="609"/>
        <v>0</v>
      </c>
      <c r="AD1577" s="6">
        <f t="shared" si="609"/>
        <v>0</v>
      </c>
      <c r="AE1577" s="6">
        <f t="shared" si="609"/>
        <v>0</v>
      </c>
      <c r="AF1577" s="6">
        <f t="shared" si="622"/>
        <v>7</v>
      </c>
      <c r="AG1577" s="6">
        <f t="shared" si="623"/>
        <v>0</v>
      </c>
      <c r="AH1577" s="14" t="str">
        <f>LEFT(X1577,2)&amp;"."&amp;VLOOKUP(MID(X1577,4,3),'Data validation'!$A$1:$B$12,2,FALSE)&amp;".2025"</f>
        <v>27.11.2025</v>
      </c>
      <c r="AI1577">
        <f t="shared" si="624"/>
        <v>48</v>
      </c>
      <c r="AJ1577" t="str">
        <f>H1577&amp;"."&amp;VLOOKUP(I1577,'Data validation'!$A$1:$B$12,2,FALSE)&amp;".2026"</f>
        <v>20.06.2026</v>
      </c>
      <c r="AK1577">
        <f t="shared" si="625"/>
        <v>25</v>
      </c>
      <c r="AL1577" t="e">
        <f>VLOOKUP(E1577,[2]Sheet1!$A:$B,2,FALSE)</f>
        <v>#N/A</v>
      </c>
    </row>
    <row r="1578" spans="1:38" x14ac:dyDescent="0.25">
      <c r="A1578" t="str">
        <f>VLOOKUP(Q1578,'Data validation'!$K$2:$L$50,2,FALSE)</f>
        <v>TO</v>
      </c>
      <c r="B1578">
        <f t="shared" si="611"/>
        <v>0</v>
      </c>
      <c r="C1578">
        <f t="shared" si="612"/>
        <v>7</v>
      </c>
      <c r="D1578">
        <f t="shared" si="613"/>
        <v>0</v>
      </c>
      <c r="E1578">
        <v>8768</v>
      </c>
      <c r="F1578" t="s">
        <v>8724</v>
      </c>
      <c r="G1578" t="s">
        <v>275</v>
      </c>
      <c r="H1578" t="str">
        <f t="shared" si="614"/>
        <v>22</v>
      </c>
      <c r="I1578" t="str">
        <f t="shared" si="615"/>
        <v>Jun</v>
      </c>
      <c r="J1578" t="s">
        <v>44</v>
      </c>
      <c r="K1578" t="str">
        <f t="shared" si="616"/>
        <v>29</v>
      </c>
      <c r="L1578" t="str">
        <f t="shared" si="617"/>
        <v>Jun</v>
      </c>
      <c r="M1578">
        <v>7</v>
      </c>
      <c r="N1578">
        <f t="shared" si="618"/>
        <v>7</v>
      </c>
      <c r="O1578">
        <f t="shared" si="619"/>
        <v>0</v>
      </c>
      <c r="P1578">
        <f t="shared" si="620"/>
        <v>0</v>
      </c>
      <c r="Q1578" t="s">
        <v>162</v>
      </c>
      <c r="R1578" t="s">
        <v>17</v>
      </c>
      <c r="S1578">
        <v>2</v>
      </c>
      <c r="T1578">
        <v>2</v>
      </c>
      <c r="U1578" s="2">
        <f>SUMIFS(Magelan!L:L,Magelan!D:D,'Резервации 2026'!E1578)</f>
        <v>1997.098013</v>
      </c>
      <c r="V1578" s="2">
        <f>+U1578/M1578</f>
        <v>285.29971614285716</v>
      </c>
      <c r="X1578" t="s">
        <v>1867</v>
      </c>
      <c r="Y1578" t="s">
        <v>1761</v>
      </c>
      <c r="Z1578" t="str">
        <f t="shared" si="621"/>
        <v>Nov</v>
      </c>
      <c r="AA1578" s="6">
        <f t="shared" si="609"/>
        <v>0</v>
      </c>
      <c r="AB1578" s="6">
        <f t="shared" si="609"/>
        <v>7</v>
      </c>
      <c r="AC1578" s="6">
        <f t="shared" si="609"/>
        <v>0</v>
      </c>
      <c r="AD1578" s="6">
        <f t="shared" si="609"/>
        <v>0</v>
      </c>
      <c r="AE1578" s="6">
        <f t="shared" si="609"/>
        <v>0</v>
      </c>
      <c r="AF1578" s="6">
        <f t="shared" si="622"/>
        <v>7</v>
      </c>
      <c r="AG1578" s="6">
        <f t="shared" si="623"/>
        <v>0</v>
      </c>
      <c r="AH1578" s="14" t="str">
        <f>LEFT(X1578,2)&amp;"."&amp;VLOOKUP(MID(X1578,4,3),'Data validation'!$A$1:$B$12,2,FALSE)&amp;".2025"</f>
        <v>24.11.2025</v>
      </c>
      <c r="AI1578">
        <f t="shared" si="624"/>
        <v>48</v>
      </c>
      <c r="AJ1578" t="str">
        <f>H1578&amp;"."&amp;VLOOKUP(I1578,'Data validation'!$A$1:$B$12,2,FALSE)&amp;".2026"</f>
        <v>22.06.2026</v>
      </c>
      <c r="AK1578">
        <f t="shared" si="625"/>
        <v>26</v>
      </c>
      <c r="AL1578" t="e">
        <f>VLOOKUP(E1578,[2]Sheet1!$A:$B,2,FALSE)</f>
        <v>#N/A</v>
      </c>
    </row>
    <row r="1579" spans="1:38" x14ac:dyDescent="0.25">
      <c r="A1579" t="str">
        <f>VLOOKUP(Q1579,'Data validation'!$K$2:$L$50,2,FALSE)</f>
        <v>TOPOLA SKIES</v>
      </c>
      <c r="B1579">
        <f t="shared" si="611"/>
        <v>0</v>
      </c>
      <c r="C1579">
        <f t="shared" si="612"/>
        <v>5</v>
      </c>
      <c r="D1579">
        <f t="shared" si="613"/>
        <v>0</v>
      </c>
      <c r="E1579">
        <v>8562</v>
      </c>
      <c r="F1579" t="s">
        <v>7838</v>
      </c>
      <c r="G1579" t="s">
        <v>71</v>
      </c>
      <c r="H1579" t="str">
        <f t="shared" si="614"/>
        <v>30</v>
      </c>
      <c r="I1579" t="str">
        <f t="shared" si="615"/>
        <v>Jun</v>
      </c>
      <c r="J1579" t="s">
        <v>313</v>
      </c>
      <c r="K1579" t="str">
        <f t="shared" si="616"/>
        <v>05</v>
      </c>
      <c r="L1579" t="str">
        <f t="shared" si="617"/>
        <v>Jul</v>
      </c>
      <c r="M1579">
        <v>5</v>
      </c>
      <c r="N1579">
        <f t="shared" si="618"/>
        <v>-25</v>
      </c>
      <c r="O1579">
        <f t="shared" si="619"/>
        <v>1</v>
      </c>
      <c r="P1579">
        <f t="shared" si="620"/>
        <v>4</v>
      </c>
      <c r="Q1579" t="s">
        <v>35</v>
      </c>
      <c r="R1579" t="s">
        <v>110</v>
      </c>
      <c r="S1579">
        <v>4</v>
      </c>
      <c r="U1579" s="2">
        <v>2777.6374678899078</v>
      </c>
      <c r="V1579" s="2">
        <v>555.52749357798155</v>
      </c>
      <c r="X1579" t="s">
        <v>1376</v>
      </c>
      <c r="Y1579" t="s">
        <v>1295</v>
      </c>
      <c r="Z1579" t="str">
        <f t="shared" si="621"/>
        <v>Nov</v>
      </c>
      <c r="AA1579" s="6">
        <f t="shared" si="609"/>
        <v>0</v>
      </c>
      <c r="AB1579" s="6">
        <f t="shared" si="609"/>
        <v>1</v>
      </c>
      <c r="AC1579" s="6">
        <f t="shared" si="609"/>
        <v>4</v>
      </c>
      <c r="AD1579" s="6">
        <f t="shared" si="609"/>
        <v>0</v>
      </c>
      <c r="AE1579" s="6">
        <f t="shared" si="609"/>
        <v>0</v>
      </c>
      <c r="AF1579" s="6">
        <f t="shared" si="622"/>
        <v>5</v>
      </c>
      <c r="AG1579" s="6">
        <f t="shared" si="623"/>
        <v>0</v>
      </c>
      <c r="AH1579" s="14" t="str">
        <f>LEFT(X1579,2)&amp;"."&amp;VLOOKUP(MID(X1579,4,3),'Data validation'!$A$1:$B$12,2,FALSE)&amp;".2025"</f>
        <v>17.11.2025</v>
      </c>
      <c r="AI1579">
        <f t="shared" si="624"/>
        <v>47</v>
      </c>
      <c r="AJ1579" t="str">
        <f>H1579&amp;"."&amp;VLOOKUP(I1579,'Data validation'!$A$1:$B$12,2,FALSE)&amp;".2026"</f>
        <v>30.06.2026</v>
      </c>
      <c r="AK1579">
        <f t="shared" si="625"/>
        <v>27</v>
      </c>
      <c r="AL1579" t="e">
        <f>VLOOKUP(E1579,[2]Sheet1!$A:$B,2,FALSE)</f>
        <v>#N/A</v>
      </c>
    </row>
    <row r="1580" spans="1:38" x14ac:dyDescent="0.25">
      <c r="A1580" t="str">
        <f>VLOOKUP(Q1580,'Data validation'!$K$2:$L$50,2,FALSE)</f>
        <v>TO</v>
      </c>
      <c r="B1580">
        <f t="shared" si="611"/>
        <v>0</v>
      </c>
      <c r="C1580">
        <f t="shared" si="612"/>
        <v>7</v>
      </c>
      <c r="D1580">
        <f t="shared" si="613"/>
        <v>0</v>
      </c>
      <c r="E1580">
        <v>8655</v>
      </c>
      <c r="F1580" t="s">
        <v>8725</v>
      </c>
      <c r="G1580" t="s">
        <v>44</v>
      </c>
      <c r="H1580" t="str">
        <f t="shared" si="614"/>
        <v>29</v>
      </c>
      <c r="I1580" t="str">
        <f t="shared" si="615"/>
        <v>Jun</v>
      </c>
      <c r="J1580" t="s">
        <v>173</v>
      </c>
      <c r="K1580" t="str">
        <f t="shared" si="616"/>
        <v>06</v>
      </c>
      <c r="L1580" t="str">
        <f t="shared" si="617"/>
        <v>Jul</v>
      </c>
      <c r="M1580">
        <v>7</v>
      </c>
      <c r="N1580">
        <f t="shared" si="618"/>
        <v>-23</v>
      </c>
      <c r="O1580">
        <f t="shared" si="619"/>
        <v>2</v>
      </c>
      <c r="P1580">
        <f t="shared" si="620"/>
        <v>5</v>
      </c>
      <c r="Q1580" t="s">
        <v>81</v>
      </c>
      <c r="R1580" t="s">
        <v>48</v>
      </c>
      <c r="S1580">
        <v>2</v>
      </c>
      <c r="T1580">
        <v>1</v>
      </c>
      <c r="U1580" s="2">
        <f>SUMIFS(SLR!L:L,SLR!D:D,'Резервации 2026'!E1580)</f>
        <v>1989.5485091999999</v>
      </c>
      <c r="V1580" s="2">
        <f>+U1580/M1580</f>
        <v>284.22121559999999</v>
      </c>
      <c r="W1580" t="s">
        <v>262</v>
      </c>
      <c r="X1580" t="s">
        <v>1599</v>
      </c>
      <c r="Y1580" t="s">
        <v>1594</v>
      </c>
      <c r="Z1580" t="str">
        <f t="shared" si="621"/>
        <v>Nov</v>
      </c>
      <c r="AA1580" s="6">
        <f t="shared" si="609"/>
        <v>0</v>
      </c>
      <c r="AB1580" s="6">
        <f t="shared" si="609"/>
        <v>2</v>
      </c>
      <c r="AC1580" s="6">
        <f t="shared" si="609"/>
        <v>5</v>
      </c>
      <c r="AD1580" s="6">
        <f t="shared" si="609"/>
        <v>0</v>
      </c>
      <c r="AE1580" s="6">
        <f t="shared" si="609"/>
        <v>0</v>
      </c>
      <c r="AF1580" s="6">
        <f t="shared" si="622"/>
        <v>7</v>
      </c>
      <c r="AG1580" s="6">
        <f t="shared" si="623"/>
        <v>0</v>
      </c>
      <c r="AH1580" s="14" t="str">
        <f>LEFT(X1580,2)&amp;"."&amp;VLOOKUP(MID(X1580,4,3),'Data validation'!$A$1:$B$12,2,FALSE)&amp;".2025"</f>
        <v>21.11.2025</v>
      </c>
      <c r="AI1580">
        <f t="shared" si="624"/>
        <v>47</v>
      </c>
      <c r="AJ1580" t="str">
        <f>H1580&amp;"."&amp;VLOOKUP(I1580,'Data validation'!$A$1:$B$12,2,FALSE)&amp;".2026"</f>
        <v>29.06.2026</v>
      </c>
      <c r="AK1580">
        <f t="shared" si="625"/>
        <v>27</v>
      </c>
      <c r="AL1580" t="e">
        <f>VLOOKUP(E1580,[2]Sheet1!$A:$B,2,FALSE)</f>
        <v>#N/A</v>
      </c>
    </row>
    <row r="1581" spans="1:38" x14ac:dyDescent="0.25">
      <c r="A1581" t="str">
        <f>VLOOKUP(Q1581,'Data validation'!$K$2:$L$50,2,FALSE)</f>
        <v>TO</v>
      </c>
      <c r="B1581">
        <f t="shared" si="611"/>
        <v>0</v>
      </c>
      <c r="C1581">
        <f t="shared" si="612"/>
        <v>5</v>
      </c>
      <c r="D1581">
        <f t="shared" si="613"/>
        <v>0</v>
      </c>
      <c r="E1581">
        <v>8197</v>
      </c>
      <c r="F1581" t="s">
        <v>8726</v>
      </c>
      <c r="G1581" t="s">
        <v>126</v>
      </c>
      <c r="H1581" t="str">
        <f t="shared" si="614"/>
        <v>27</v>
      </c>
      <c r="I1581" t="str">
        <f t="shared" si="615"/>
        <v>Jun</v>
      </c>
      <c r="J1581" t="s">
        <v>120</v>
      </c>
      <c r="K1581" t="str">
        <f t="shared" si="616"/>
        <v>02</v>
      </c>
      <c r="L1581" t="str">
        <f t="shared" si="617"/>
        <v>Jul</v>
      </c>
      <c r="M1581">
        <v>5</v>
      </c>
      <c r="N1581">
        <f t="shared" si="618"/>
        <v>-25</v>
      </c>
      <c r="O1581">
        <f t="shared" si="619"/>
        <v>4</v>
      </c>
      <c r="P1581">
        <f t="shared" si="620"/>
        <v>1</v>
      </c>
      <c r="Q1581" t="s">
        <v>56</v>
      </c>
      <c r="R1581" t="s">
        <v>17</v>
      </c>
      <c r="S1581">
        <v>3</v>
      </c>
      <c r="T1581">
        <v>1</v>
      </c>
      <c r="U1581" s="2">
        <f>SUMIFS(Novoton!L:L,Novoton!D:D,'Резервации 2026'!E1581)</f>
        <v>1627.8373089999998</v>
      </c>
      <c r="V1581" s="2">
        <f t="shared" ref="V1581:V1584" si="631">+U1581/M1581</f>
        <v>325.56746179999993</v>
      </c>
      <c r="X1581" t="s">
        <v>483</v>
      </c>
      <c r="Y1581" t="s">
        <v>338</v>
      </c>
      <c r="Z1581" t="str">
        <f t="shared" si="621"/>
        <v>Nov</v>
      </c>
      <c r="AA1581" s="6">
        <f t="shared" si="609"/>
        <v>0</v>
      </c>
      <c r="AB1581" s="6">
        <f t="shared" si="609"/>
        <v>4</v>
      </c>
      <c r="AC1581" s="6">
        <f t="shared" si="609"/>
        <v>1</v>
      </c>
      <c r="AD1581" s="6">
        <f t="shared" si="609"/>
        <v>0</v>
      </c>
      <c r="AE1581" s="6">
        <f t="shared" si="609"/>
        <v>0</v>
      </c>
      <c r="AF1581" s="6">
        <f t="shared" si="622"/>
        <v>5</v>
      </c>
      <c r="AG1581" s="6">
        <f t="shared" si="623"/>
        <v>0</v>
      </c>
      <c r="AH1581" s="14" t="str">
        <f>LEFT(X1581,2)&amp;"."&amp;VLOOKUP(MID(X1581,4,3),'Data validation'!$A$1:$B$12,2,FALSE)&amp;".2025"</f>
        <v>07.11.2025</v>
      </c>
      <c r="AI1581">
        <f t="shared" si="624"/>
        <v>45</v>
      </c>
      <c r="AJ1581" t="str">
        <f>H1581&amp;"."&amp;VLOOKUP(I1581,'Data validation'!$A$1:$B$12,2,FALSE)&amp;".2026"</f>
        <v>27.06.2026</v>
      </c>
      <c r="AK1581">
        <f t="shared" si="625"/>
        <v>26</v>
      </c>
      <c r="AL1581" t="e">
        <f>VLOOKUP(E1581,[2]Sheet1!$A:$B,2,FALSE)</f>
        <v>#N/A</v>
      </c>
    </row>
    <row r="1582" spans="1:38" x14ac:dyDescent="0.25">
      <c r="A1582" t="str">
        <f>VLOOKUP(Q1582,'Data validation'!$K$2:$L$50,2,FALSE)</f>
        <v>TO</v>
      </c>
      <c r="B1582">
        <f t="shared" si="611"/>
        <v>0</v>
      </c>
      <c r="C1582">
        <f t="shared" si="612"/>
        <v>7</v>
      </c>
      <c r="D1582">
        <f t="shared" si="613"/>
        <v>0</v>
      </c>
      <c r="E1582">
        <v>8868</v>
      </c>
      <c r="F1582" t="s">
        <v>8727</v>
      </c>
      <c r="G1582" t="s">
        <v>283</v>
      </c>
      <c r="H1582" t="str">
        <f t="shared" si="614"/>
        <v>20</v>
      </c>
      <c r="I1582" t="str">
        <f t="shared" si="615"/>
        <v>Jun</v>
      </c>
      <c r="J1582" t="s">
        <v>126</v>
      </c>
      <c r="K1582" t="str">
        <f t="shared" si="616"/>
        <v>27</v>
      </c>
      <c r="L1582" t="str">
        <f t="shared" si="617"/>
        <v>Jun</v>
      </c>
      <c r="M1582">
        <v>7</v>
      </c>
      <c r="N1582">
        <f t="shared" si="618"/>
        <v>7</v>
      </c>
      <c r="O1582">
        <f t="shared" si="619"/>
        <v>0</v>
      </c>
      <c r="P1582">
        <f t="shared" si="620"/>
        <v>0</v>
      </c>
      <c r="Q1582" t="s">
        <v>56</v>
      </c>
      <c r="R1582" t="s">
        <v>57</v>
      </c>
      <c r="S1582">
        <v>3</v>
      </c>
      <c r="T1582">
        <v>2</v>
      </c>
      <c r="U1582" s="2">
        <f>SUMIFS(Novoton!L:L,Novoton!D:D,'Резервации 2026'!E1582)</f>
        <v>3055.7887920000003</v>
      </c>
      <c r="V1582" s="2">
        <f t="shared" si="631"/>
        <v>436.54125600000003</v>
      </c>
      <c r="X1582" t="s">
        <v>2090</v>
      </c>
      <c r="Y1582" t="s">
        <v>2084</v>
      </c>
      <c r="Z1582" t="str">
        <f t="shared" si="621"/>
        <v>Nov</v>
      </c>
      <c r="AA1582" s="6">
        <f t="shared" si="609"/>
        <v>0</v>
      </c>
      <c r="AB1582" s="6">
        <f t="shared" si="609"/>
        <v>7</v>
      </c>
      <c r="AC1582" s="6">
        <f t="shared" si="609"/>
        <v>0</v>
      </c>
      <c r="AD1582" s="6">
        <f t="shared" si="609"/>
        <v>0</v>
      </c>
      <c r="AE1582" s="6">
        <f t="shared" si="609"/>
        <v>0</v>
      </c>
      <c r="AF1582" s="6">
        <f t="shared" si="622"/>
        <v>7</v>
      </c>
      <c r="AG1582" s="6">
        <f t="shared" si="623"/>
        <v>0</v>
      </c>
      <c r="AH1582" s="14" t="str">
        <f>LEFT(X1582,2)&amp;"."&amp;VLOOKUP(MID(X1582,4,3),'Data validation'!$A$1:$B$12,2,FALSE)&amp;".2025"</f>
        <v>27.11.2025</v>
      </c>
      <c r="AI1582">
        <f t="shared" si="624"/>
        <v>48</v>
      </c>
      <c r="AJ1582" t="str">
        <f>H1582&amp;"."&amp;VLOOKUP(I1582,'Data validation'!$A$1:$B$12,2,FALSE)&amp;".2026"</f>
        <v>20.06.2026</v>
      </c>
      <c r="AK1582">
        <f t="shared" si="625"/>
        <v>25</v>
      </c>
      <c r="AL1582" t="e">
        <f>VLOOKUP(E1582,[2]Sheet1!$A:$B,2,FALSE)</f>
        <v>#N/A</v>
      </c>
    </row>
    <row r="1583" spans="1:38" x14ac:dyDescent="0.25">
      <c r="A1583" t="str">
        <f>VLOOKUP(Q1583,'Data validation'!$K$2:$L$50,2,FALSE)</f>
        <v>TO</v>
      </c>
      <c r="B1583">
        <f t="shared" si="611"/>
        <v>0</v>
      </c>
      <c r="C1583">
        <f t="shared" si="612"/>
        <v>5</v>
      </c>
      <c r="D1583">
        <f t="shared" si="613"/>
        <v>0</v>
      </c>
      <c r="E1583">
        <v>9096</v>
      </c>
      <c r="F1583" t="s">
        <v>8728</v>
      </c>
      <c r="G1583" t="s">
        <v>283</v>
      </c>
      <c r="H1583" t="str">
        <f t="shared" si="614"/>
        <v>20</v>
      </c>
      <c r="I1583" t="str">
        <f t="shared" si="615"/>
        <v>Jun</v>
      </c>
      <c r="J1583" t="s">
        <v>303</v>
      </c>
      <c r="K1583" t="str">
        <f t="shared" si="616"/>
        <v>25</v>
      </c>
      <c r="L1583" t="str">
        <f t="shared" si="617"/>
        <v>Jun</v>
      </c>
      <c r="M1583">
        <v>5</v>
      </c>
      <c r="N1583">
        <f t="shared" si="618"/>
        <v>5</v>
      </c>
      <c r="O1583">
        <f t="shared" si="619"/>
        <v>0</v>
      </c>
      <c r="P1583">
        <f t="shared" si="620"/>
        <v>0</v>
      </c>
      <c r="Q1583" t="s">
        <v>81</v>
      </c>
      <c r="R1583" t="s">
        <v>17</v>
      </c>
      <c r="S1583">
        <v>1</v>
      </c>
      <c r="T1583">
        <v>1</v>
      </c>
      <c r="U1583" s="2">
        <f>SUMIFS(SLR!L:L,SLR!D:D,'Резервации 2026'!E1583)</f>
        <v>800.13005299999998</v>
      </c>
      <c r="V1583" s="2">
        <f t="shared" si="631"/>
        <v>160.02601060000001</v>
      </c>
      <c r="W1583" t="s">
        <v>262</v>
      </c>
      <c r="X1583" t="s">
        <v>3447</v>
      </c>
      <c r="Y1583" t="s">
        <v>3442</v>
      </c>
      <c r="Z1583" t="str">
        <f t="shared" si="621"/>
        <v>Dec</v>
      </c>
      <c r="AA1583" s="6">
        <f t="shared" ref="AA1583:AE1633" si="632">IF($I1583=AA$1,IF($L1583=AA$1,$M1583,$O1583),IF($L1583=AA$1,$P1583,0))</f>
        <v>0</v>
      </c>
      <c r="AB1583" s="6">
        <f t="shared" si="632"/>
        <v>5</v>
      </c>
      <c r="AC1583" s="6">
        <f t="shared" si="632"/>
        <v>0</v>
      </c>
      <c r="AD1583" s="6">
        <f t="shared" si="632"/>
        <v>0</v>
      </c>
      <c r="AE1583" s="6">
        <f t="shared" si="632"/>
        <v>0</v>
      </c>
      <c r="AF1583" s="6">
        <f t="shared" si="622"/>
        <v>5</v>
      </c>
      <c r="AG1583" s="6">
        <f t="shared" si="623"/>
        <v>0</v>
      </c>
      <c r="AH1583" s="14" t="str">
        <f>LEFT(X1583,2)&amp;"."&amp;VLOOKUP(MID(X1583,4,3),'Data validation'!$A$1:$B$12,2,FALSE)&amp;".2025"</f>
        <v>12.12.2025</v>
      </c>
      <c r="AI1583">
        <f t="shared" si="624"/>
        <v>50</v>
      </c>
      <c r="AJ1583" t="str">
        <f>H1583&amp;"."&amp;VLOOKUP(I1583,'Data validation'!$A$1:$B$12,2,FALSE)&amp;".2026"</f>
        <v>20.06.2026</v>
      </c>
      <c r="AK1583">
        <f t="shared" si="625"/>
        <v>25</v>
      </c>
      <c r="AL1583" t="e">
        <f>VLOOKUP(E1583,[2]Sheet1!$A:$B,2,FALSE)</f>
        <v>#N/A</v>
      </c>
    </row>
    <row r="1584" spans="1:38" x14ac:dyDescent="0.25">
      <c r="A1584" t="str">
        <f>VLOOKUP(Q1584,'Data validation'!$K$2:$L$50,2,FALSE)</f>
        <v>TO</v>
      </c>
      <c r="B1584">
        <f t="shared" si="611"/>
        <v>0</v>
      </c>
      <c r="C1584">
        <f t="shared" si="612"/>
        <v>5</v>
      </c>
      <c r="D1584">
        <f t="shared" si="613"/>
        <v>0</v>
      </c>
      <c r="E1584">
        <v>8203</v>
      </c>
      <c r="F1584" t="s">
        <v>8729</v>
      </c>
      <c r="G1584" t="s">
        <v>152</v>
      </c>
      <c r="H1584" t="str">
        <f t="shared" si="614"/>
        <v>24</v>
      </c>
      <c r="I1584" t="str">
        <f t="shared" si="615"/>
        <v>Jun</v>
      </c>
      <c r="J1584" t="s">
        <v>44</v>
      </c>
      <c r="K1584" t="str">
        <f t="shared" si="616"/>
        <v>29</v>
      </c>
      <c r="L1584" t="str">
        <f t="shared" si="617"/>
        <v>Jun</v>
      </c>
      <c r="M1584">
        <v>5</v>
      </c>
      <c r="N1584">
        <f t="shared" si="618"/>
        <v>5</v>
      </c>
      <c r="O1584">
        <f t="shared" si="619"/>
        <v>0</v>
      </c>
      <c r="P1584">
        <f t="shared" si="620"/>
        <v>0</v>
      </c>
      <c r="Q1584" t="s">
        <v>81</v>
      </c>
      <c r="R1584" t="s">
        <v>63</v>
      </c>
      <c r="S1584">
        <v>2</v>
      </c>
      <c r="T1584">
        <v>2</v>
      </c>
      <c r="U1584" s="2">
        <f>SUMIFS(SLR!L:L,SLR!D:D,'Резервации 2026'!E1584)</f>
        <v>1509.9594348999999</v>
      </c>
      <c r="V1584" s="2">
        <f t="shared" si="631"/>
        <v>301.99188698</v>
      </c>
      <c r="W1584" t="s">
        <v>262</v>
      </c>
      <c r="X1584" t="s">
        <v>501</v>
      </c>
      <c r="Y1584" t="s">
        <v>338</v>
      </c>
      <c r="Z1584" t="str">
        <f t="shared" si="621"/>
        <v>Nov</v>
      </c>
      <c r="AA1584" s="6">
        <f t="shared" si="632"/>
        <v>0</v>
      </c>
      <c r="AB1584" s="6">
        <f t="shared" si="632"/>
        <v>5</v>
      </c>
      <c r="AC1584" s="6">
        <f t="shared" si="632"/>
        <v>0</v>
      </c>
      <c r="AD1584" s="6">
        <f t="shared" si="632"/>
        <v>0</v>
      </c>
      <c r="AE1584" s="6">
        <f t="shared" si="632"/>
        <v>0</v>
      </c>
      <c r="AF1584" s="6">
        <f t="shared" si="622"/>
        <v>5</v>
      </c>
      <c r="AG1584" s="6">
        <f t="shared" si="623"/>
        <v>0</v>
      </c>
      <c r="AH1584" s="14" t="str">
        <f>LEFT(X1584,2)&amp;"."&amp;VLOOKUP(MID(X1584,4,3),'Data validation'!$A$1:$B$12,2,FALSE)&amp;".2025"</f>
        <v>07.11.2025</v>
      </c>
      <c r="AI1584">
        <f t="shared" si="624"/>
        <v>45</v>
      </c>
      <c r="AJ1584" t="str">
        <f>H1584&amp;"."&amp;VLOOKUP(I1584,'Data validation'!$A$1:$B$12,2,FALSE)&amp;".2026"</f>
        <v>24.06.2026</v>
      </c>
      <c r="AK1584">
        <f t="shared" si="625"/>
        <v>26</v>
      </c>
      <c r="AL1584" t="e">
        <f>VLOOKUP(E1584,[2]Sheet1!$A:$B,2,FALSE)</f>
        <v>#N/A</v>
      </c>
    </row>
    <row r="1585" spans="1:38" x14ac:dyDescent="0.25">
      <c r="A1585" t="str">
        <f>VLOOKUP(Q1585,'Data validation'!$K$2:$L$50,2,FALSE)</f>
        <v>BOOKING</v>
      </c>
      <c r="B1585">
        <f t="shared" si="611"/>
        <v>3</v>
      </c>
      <c r="C1585">
        <f t="shared" si="612"/>
        <v>0</v>
      </c>
      <c r="D1585">
        <f t="shared" si="613"/>
        <v>0</v>
      </c>
      <c r="E1585">
        <v>9329</v>
      </c>
      <c r="F1585" t="s">
        <v>8730</v>
      </c>
      <c r="G1585" t="s">
        <v>1448</v>
      </c>
      <c r="H1585" t="str">
        <f t="shared" si="614"/>
        <v>12</v>
      </c>
      <c r="I1585" t="str">
        <f t="shared" si="615"/>
        <v>Jun</v>
      </c>
      <c r="J1585" t="s">
        <v>280</v>
      </c>
      <c r="K1585" t="str">
        <f t="shared" si="616"/>
        <v>15</v>
      </c>
      <c r="L1585" t="str">
        <f t="shared" si="617"/>
        <v>Jun</v>
      </c>
      <c r="M1585">
        <v>3</v>
      </c>
      <c r="N1585">
        <f t="shared" si="618"/>
        <v>3</v>
      </c>
      <c r="O1585">
        <f t="shared" si="619"/>
        <v>0</v>
      </c>
      <c r="P1585">
        <f t="shared" si="620"/>
        <v>0</v>
      </c>
      <c r="Q1585" t="s">
        <v>587</v>
      </c>
      <c r="R1585" t="s">
        <v>63</v>
      </c>
      <c r="S1585">
        <v>2</v>
      </c>
      <c r="T1585">
        <v>1</v>
      </c>
      <c r="U1585" s="2">
        <v>771.7633406422018</v>
      </c>
      <c r="V1585" s="2">
        <v>257.25444688073389</v>
      </c>
      <c r="W1585" t="s">
        <v>262</v>
      </c>
      <c r="X1585" t="s">
        <v>4200</v>
      </c>
      <c r="Y1585" t="s">
        <v>4192</v>
      </c>
      <c r="Z1585" t="str">
        <f t="shared" si="621"/>
        <v>Jan</v>
      </c>
      <c r="AA1585" s="6">
        <f t="shared" si="632"/>
        <v>0</v>
      </c>
      <c r="AB1585" s="6">
        <f t="shared" si="632"/>
        <v>3</v>
      </c>
      <c r="AC1585" s="6">
        <f t="shared" si="632"/>
        <v>0</v>
      </c>
      <c r="AD1585" s="6">
        <f t="shared" si="632"/>
        <v>0</v>
      </c>
      <c r="AE1585" s="6">
        <f t="shared" si="632"/>
        <v>0</v>
      </c>
      <c r="AF1585" s="6">
        <f t="shared" si="622"/>
        <v>3</v>
      </c>
      <c r="AG1585" s="6">
        <f t="shared" si="623"/>
        <v>0</v>
      </c>
      <c r="AH1585" s="14" t="str">
        <f>LEFT(X1585,2)&amp;"."&amp;VLOOKUP(MID(X1585,4,3),'Data validation'!$A$1:$B$12,2,FALSE)&amp;".2025"</f>
        <v>02.01.2025</v>
      </c>
      <c r="AI1585">
        <f t="shared" si="624"/>
        <v>1</v>
      </c>
      <c r="AJ1585" t="str">
        <f>H1585&amp;"."&amp;VLOOKUP(I1585,'Data validation'!$A$1:$B$12,2,FALSE)&amp;".2026"</f>
        <v>12.06.2026</v>
      </c>
      <c r="AK1585">
        <f t="shared" si="625"/>
        <v>24</v>
      </c>
      <c r="AL1585" t="str">
        <f>VLOOKUP(E1585,[2]Sheet1!$A:$B,2,FALSE)</f>
        <v>Анулирана</v>
      </c>
    </row>
    <row r="1586" spans="1:38" x14ac:dyDescent="0.25">
      <c r="A1586" t="str">
        <f>VLOOKUP(Q1586,'Data validation'!$K$2:$L$50,2,FALSE)</f>
        <v>TO</v>
      </c>
      <c r="B1586">
        <f t="shared" si="611"/>
        <v>0</v>
      </c>
      <c r="C1586">
        <f t="shared" si="612"/>
        <v>7</v>
      </c>
      <c r="D1586">
        <f t="shared" si="613"/>
        <v>0</v>
      </c>
      <c r="E1586">
        <v>8910</v>
      </c>
      <c r="F1586" t="s">
        <v>8731</v>
      </c>
      <c r="G1586" t="s">
        <v>276</v>
      </c>
      <c r="H1586" t="str">
        <f t="shared" si="614"/>
        <v>28</v>
      </c>
      <c r="I1586" t="str">
        <f t="shared" si="615"/>
        <v>Jun</v>
      </c>
      <c r="J1586" t="s">
        <v>313</v>
      </c>
      <c r="K1586" t="str">
        <f t="shared" si="616"/>
        <v>05</v>
      </c>
      <c r="L1586" t="str">
        <f t="shared" si="617"/>
        <v>Jul</v>
      </c>
      <c r="M1586">
        <v>7</v>
      </c>
      <c r="N1586">
        <f t="shared" si="618"/>
        <v>-23</v>
      </c>
      <c r="O1586">
        <f t="shared" si="619"/>
        <v>3</v>
      </c>
      <c r="P1586">
        <f t="shared" si="620"/>
        <v>4</v>
      </c>
      <c r="Q1586" t="s">
        <v>56</v>
      </c>
      <c r="R1586" t="s">
        <v>63</v>
      </c>
      <c r="S1586">
        <v>1</v>
      </c>
      <c r="T1586">
        <v>1</v>
      </c>
      <c r="U1586" s="2">
        <f>SUMIFS(Novoton!L:L,Novoton!D:D,'Резервации 2026'!E1586)</f>
        <v>1314.4546681000002</v>
      </c>
      <c r="V1586" s="2">
        <f>+U1586/M1586</f>
        <v>187.77923830000003</v>
      </c>
      <c r="X1586" t="s">
        <v>2953</v>
      </c>
      <c r="Y1586" t="s">
        <v>3212</v>
      </c>
      <c r="Z1586" t="str">
        <f t="shared" si="621"/>
        <v>Nov</v>
      </c>
      <c r="AA1586" s="6">
        <f t="shared" si="632"/>
        <v>0</v>
      </c>
      <c r="AB1586" s="6">
        <f t="shared" si="632"/>
        <v>3</v>
      </c>
      <c r="AC1586" s="6">
        <f t="shared" si="632"/>
        <v>4</v>
      </c>
      <c r="AD1586" s="6">
        <f t="shared" si="632"/>
        <v>0</v>
      </c>
      <c r="AE1586" s="6">
        <f t="shared" si="632"/>
        <v>0</v>
      </c>
      <c r="AF1586" s="6">
        <f t="shared" si="622"/>
        <v>7</v>
      </c>
      <c r="AG1586" s="6">
        <f t="shared" si="623"/>
        <v>0</v>
      </c>
      <c r="AH1586" s="14" t="str">
        <f>LEFT(X1586,2)&amp;"."&amp;VLOOKUP(MID(X1586,4,3),'Data validation'!$A$1:$B$12,2,FALSE)&amp;".2025"</f>
        <v>28.11.2025</v>
      </c>
      <c r="AI1586">
        <f t="shared" si="624"/>
        <v>48</v>
      </c>
      <c r="AJ1586" t="str">
        <f>H1586&amp;"."&amp;VLOOKUP(I1586,'Data validation'!$A$1:$B$12,2,FALSE)&amp;".2026"</f>
        <v>28.06.2026</v>
      </c>
      <c r="AK1586">
        <f t="shared" si="625"/>
        <v>27</v>
      </c>
      <c r="AL1586" t="e">
        <f>VLOOKUP(E1586,[2]Sheet1!$A:$B,2,FALSE)</f>
        <v>#N/A</v>
      </c>
    </row>
    <row r="1587" spans="1:38" x14ac:dyDescent="0.25">
      <c r="A1587" t="str">
        <f>VLOOKUP(Q1587,'Data validation'!$K$2:$L$50,2,FALSE)</f>
        <v>TO</v>
      </c>
      <c r="B1587">
        <f t="shared" si="611"/>
        <v>0</v>
      </c>
      <c r="C1587">
        <f t="shared" si="612"/>
        <v>6</v>
      </c>
      <c r="D1587">
        <f t="shared" si="613"/>
        <v>0</v>
      </c>
      <c r="E1587">
        <v>9270</v>
      </c>
      <c r="F1587" t="s">
        <v>8732</v>
      </c>
      <c r="G1587" t="s">
        <v>125</v>
      </c>
      <c r="H1587" t="str">
        <f t="shared" si="614"/>
        <v>21</v>
      </c>
      <c r="I1587" t="str">
        <f t="shared" si="615"/>
        <v>Jun</v>
      </c>
      <c r="J1587" t="s">
        <v>126</v>
      </c>
      <c r="K1587" t="str">
        <f t="shared" si="616"/>
        <v>27</v>
      </c>
      <c r="L1587" t="str">
        <f t="shared" si="617"/>
        <v>Jun</v>
      </c>
      <c r="M1587">
        <v>6</v>
      </c>
      <c r="N1587">
        <f t="shared" si="618"/>
        <v>6</v>
      </c>
      <c r="O1587">
        <f t="shared" si="619"/>
        <v>0</v>
      </c>
      <c r="P1587">
        <f t="shared" si="620"/>
        <v>0</v>
      </c>
      <c r="Q1587" t="s">
        <v>162</v>
      </c>
      <c r="R1587" t="s">
        <v>63</v>
      </c>
      <c r="S1587">
        <v>2</v>
      </c>
      <c r="T1587">
        <v>2</v>
      </c>
      <c r="U1587" s="2">
        <f>SUMIFS(Magelan!L:L,Magelan!D:D,'Резервации 2026'!E1587)</f>
        <v>1848.6113993999998</v>
      </c>
      <c r="V1587" s="2">
        <f>+U1587/M1587</f>
        <v>308.10189989999998</v>
      </c>
      <c r="W1587" t="s">
        <v>262</v>
      </c>
      <c r="X1587" t="s">
        <v>3810</v>
      </c>
      <c r="Y1587" t="s">
        <v>3766</v>
      </c>
      <c r="Z1587" t="str">
        <f t="shared" si="621"/>
        <v>Dec</v>
      </c>
      <c r="AA1587" s="6">
        <f t="shared" si="632"/>
        <v>0</v>
      </c>
      <c r="AB1587" s="6">
        <f t="shared" si="632"/>
        <v>6</v>
      </c>
      <c r="AC1587" s="6">
        <f t="shared" si="632"/>
        <v>0</v>
      </c>
      <c r="AD1587" s="6">
        <f t="shared" si="632"/>
        <v>0</v>
      </c>
      <c r="AE1587" s="6">
        <f t="shared" si="632"/>
        <v>0</v>
      </c>
      <c r="AF1587" s="6">
        <f t="shared" si="622"/>
        <v>6</v>
      </c>
      <c r="AG1587" s="6">
        <f t="shared" si="623"/>
        <v>0</v>
      </c>
      <c r="AH1587" s="14" t="str">
        <f>LEFT(X1587,2)&amp;"."&amp;VLOOKUP(MID(X1587,4,3),'Data validation'!$A$1:$B$12,2,FALSE)&amp;".2025"</f>
        <v>30.12.2025</v>
      </c>
      <c r="AI1587">
        <f t="shared" si="624"/>
        <v>53</v>
      </c>
      <c r="AJ1587" t="str">
        <f>H1587&amp;"."&amp;VLOOKUP(I1587,'Data validation'!$A$1:$B$12,2,FALSE)&amp;".2026"</f>
        <v>21.06.2026</v>
      </c>
      <c r="AK1587">
        <f t="shared" si="625"/>
        <v>26</v>
      </c>
      <c r="AL1587" t="e">
        <f>VLOOKUP(E1587,[2]Sheet1!$A:$B,2,FALSE)</f>
        <v>#N/A</v>
      </c>
    </row>
    <row r="1588" spans="1:38" x14ac:dyDescent="0.25">
      <c r="A1588" t="str">
        <f>VLOOKUP(Q1588,'Data validation'!$K$2:$L$50,2,FALSE)</f>
        <v>TO</v>
      </c>
      <c r="B1588">
        <f t="shared" si="611"/>
        <v>0</v>
      </c>
      <c r="C1588">
        <f t="shared" si="612"/>
        <v>6</v>
      </c>
      <c r="D1588">
        <f t="shared" si="613"/>
        <v>0</v>
      </c>
      <c r="E1588">
        <v>8492</v>
      </c>
      <c r="F1588" t="s">
        <v>8733</v>
      </c>
      <c r="G1588" t="s">
        <v>950</v>
      </c>
      <c r="H1588" t="str">
        <f t="shared" si="614"/>
        <v>26</v>
      </c>
      <c r="I1588" t="str">
        <f t="shared" si="615"/>
        <v>Jun</v>
      </c>
      <c r="J1588" t="s">
        <v>120</v>
      </c>
      <c r="K1588" t="str">
        <f t="shared" si="616"/>
        <v>02</v>
      </c>
      <c r="L1588" t="str">
        <f t="shared" si="617"/>
        <v>Jul</v>
      </c>
      <c r="M1588">
        <v>6</v>
      </c>
      <c r="N1588">
        <f t="shared" si="618"/>
        <v>-24</v>
      </c>
      <c r="O1588">
        <f t="shared" si="619"/>
        <v>5</v>
      </c>
      <c r="P1588">
        <f t="shared" si="620"/>
        <v>1</v>
      </c>
      <c r="Q1588" t="s">
        <v>56</v>
      </c>
      <c r="R1588" t="s">
        <v>17</v>
      </c>
      <c r="S1588">
        <v>2</v>
      </c>
      <c r="T1588">
        <v>1</v>
      </c>
      <c r="U1588" s="2">
        <f>SUMIFS(Novoton!L:L,Novoton!D:D,'Резервации 2026'!E1588)</f>
        <v>1446.9230339999999</v>
      </c>
      <c r="V1588" s="2">
        <f>+U1588/M1588</f>
        <v>241.15383899999998</v>
      </c>
      <c r="X1588" t="s">
        <v>1200</v>
      </c>
      <c r="Y1588" t="s">
        <v>1138</v>
      </c>
      <c r="Z1588" t="str">
        <f t="shared" si="621"/>
        <v>Nov</v>
      </c>
      <c r="AA1588" s="6">
        <f t="shared" si="632"/>
        <v>0</v>
      </c>
      <c r="AB1588" s="6">
        <f t="shared" si="632"/>
        <v>5</v>
      </c>
      <c r="AC1588" s="6">
        <f t="shared" si="632"/>
        <v>1</v>
      </c>
      <c r="AD1588" s="6">
        <f t="shared" si="632"/>
        <v>0</v>
      </c>
      <c r="AE1588" s="6">
        <f t="shared" si="632"/>
        <v>0</v>
      </c>
      <c r="AF1588" s="6">
        <f t="shared" si="622"/>
        <v>6</v>
      </c>
      <c r="AG1588" s="6">
        <f t="shared" si="623"/>
        <v>0</v>
      </c>
      <c r="AH1588" s="14" t="str">
        <f>LEFT(X1588,2)&amp;"."&amp;VLOOKUP(MID(X1588,4,3),'Data validation'!$A$1:$B$12,2,FALSE)&amp;".2025"</f>
        <v>14.11.2025</v>
      </c>
      <c r="AI1588">
        <f t="shared" si="624"/>
        <v>46</v>
      </c>
      <c r="AJ1588" t="str">
        <f>H1588&amp;"."&amp;VLOOKUP(I1588,'Data validation'!$A$1:$B$12,2,FALSE)&amp;".2026"</f>
        <v>26.06.2026</v>
      </c>
      <c r="AK1588">
        <f t="shared" si="625"/>
        <v>26</v>
      </c>
      <c r="AL1588" t="e">
        <f>VLOOKUP(E1588,[2]Sheet1!$A:$B,2,FALSE)</f>
        <v>#N/A</v>
      </c>
    </row>
    <row r="1589" spans="1:38" x14ac:dyDescent="0.25">
      <c r="A1589" t="str">
        <f>VLOOKUP(Q1589,'Data validation'!$K$2:$L$50,2,FALSE)</f>
        <v>TO</v>
      </c>
      <c r="B1589">
        <f t="shared" si="611"/>
        <v>7</v>
      </c>
      <c r="C1589">
        <f t="shared" si="612"/>
        <v>0</v>
      </c>
      <c r="D1589">
        <f t="shared" si="613"/>
        <v>0</v>
      </c>
      <c r="E1589">
        <v>8084</v>
      </c>
      <c r="F1589" t="s">
        <v>8734</v>
      </c>
      <c r="G1589" t="s">
        <v>27</v>
      </c>
      <c r="H1589" t="str">
        <f t="shared" si="614"/>
        <v>01</v>
      </c>
      <c r="I1589" t="str">
        <f t="shared" si="615"/>
        <v>Jun</v>
      </c>
      <c r="J1589" t="s">
        <v>193</v>
      </c>
      <c r="K1589" t="str">
        <f t="shared" si="616"/>
        <v>08</v>
      </c>
      <c r="L1589" t="str">
        <f t="shared" si="617"/>
        <v>Jun</v>
      </c>
      <c r="M1589">
        <v>7</v>
      </c>
      <c r="N1589">
        <f t="shared" si="618"/>
        <v>7</v>
      </c>
      <c r="O1589">
        <f t="shared" si="619"/>
        <v>0</v>
      </c>
      <c r="P1589">
        <f t="shared" si="620"/>
        <v>0</v>
      </c>
      <c r="Q1589" t="s">
        <v>162</v>
      </c>
      <c r="R1589" t="s">
        <v>188</v>
      </c>
      <c r="S1589">
        <v>2</v>
      </c>
      <c r="T1589">
        <v>0</v>
      </c>
      <c r="U1589" s="2">
        <f>SUMIFS(Magelan!L:L,Magelan!D:D,'Резервации 2026'!E1589)</f>
        <v>1189.6922723999999</v>
      </c>
      <c r="V1589" s="2">
        <f>+U1589/M1589</f>
        <v>169.9560389142857</v>
      </c>
      <c r="X1589" t="s">
        <v>191</v>
      </c>
      <c r="Y1589" t="s">
        <v>139</v>
      </c>
      <c r="Z1589" t="str">
        <f t="shared" si="621"/>
        <v>Oct</v>
      </c>
      <c r="AA1589" s="6">
        <f t="shared" si="632"/>
        <v>0</v>
      </c>
      <c r="AB1589" s="6">
        <f t="shared" si="632"/>
        <v>7</v>
      </c>
      <c r="AC1589" s="6">
        <f t="shared" si="632"/>
        <v>0</v>
      </c>
      <c r="AD1589" s="6">
        <f t="shared" si="632"/>
        <v>0</v>
      </c>
      <c r="AE1589" s="6">
        <f t="shared" si="632"/>
        <v>0</v>
      </c>
      <c r="AF1589" s="6">
        <f t="shared" si="622"/>
        <v>7</v>
      </c>
      <c r="AG1589" s="6">
        <f t="shared" si="623"/>
        <v>0</v>
      </c>
      <c r="AH1589" s="14" t="str">
        <f>LEFT(X1589,2)&amp;"."&amp;VLOOKUP(MID(X1589,4,3),'Data validation'!$A$1:$B$12,2,FALSE)&amp;".2025"</f>
        <v>27.10.2025</v>
      </c>
      <c r="AI1589">
        <f t="shared" si="624"/>
        <v>44</v>
      </c>
      <c r="AJ1589" t="str">
        <f>H1589&amp;"."&amp;VLOOKUP(I1589,'Data validation'!$A$1:$B$12,2,FALSE)&amp;".2026"</f>
        <v>01.06.2026</v>
      </c>
      <c r="AK1589">
        <f t="shared" si="625"/>
        <v>23</v>
      </c>
      <c r="AL1589" t="e">
        <f>VLOOKUP(E1589,[2]Sheet1!$A:$B,2,FALSE)</f>
        <v>#N/A</v>
      </c>
    </row>
    <row r="1590" spans="1:38" x14ac:dyDescent="0.25">
      <c r="A1590" t="str">
        <f>VLOOKUP(Q1590,'Data validation'!$K$2:$L$50,2,FALSE)</f>
        <v>TO</v>
      </c>
      <c r="B1590">
        <f t="shared" si="611"/>
        <v>0</v>
      </c>
      <c r="C1590">
        <f t="shared" si="612"/>
        <v>5</v>
      </c>
      <c r="D1590">
        <f t="shared" si="613"/>
        <v>0</v>
      </c>
      <c r="E1590">
        <v>8166</v>
      </c>
      <c r="F1590" t="s">
        <v>8735</v>
      </c>
      <c r="G1590" t="s">
        <v>303</v>
      </c>
      <c r="H1590" t="str">
        <f t="shared" si="614"/>
        <v>25</v>
      </c>
      <c r="I1590" t="str">
        <f t="shared" si="615"/>
        <v>Jun</v>
      </c>
      <c r="J1590" t="s">
        <v>71</v>
      </c>
      <c r="K1590" t="str">
        <f t="shared" si="616"/>
        <v>30</v>
      </c>
      <c r="L1590" t="str">
        <f t="shared" si="617"/>
        <v>Jun</v>
      </c>
      <c r="M1590">
        <v>5</v>
      </c>
      <c r="N1590">
        <f t="shared" si="618"/>
        <v>5</v>
      </c>
      <c r="O1590">
        <f t="shared" si="619"/>
        <v>0</v>
      </c>
      <c r="P1590">
        <f t="shared" si="620"/>
        <v>0</v>
      </c>
      <c r="Q1590" t="s">
        <v>81</v>
      </c>
      <c r="R1590" t="s">
        <v>17</v>
      </c>
      <c r="S1590">
        <v>2</v>
      </c>
      <c r="T1590">
        <v>1</v>
      </c>
      <c r="U1590" s="2">
        <f>SUMIFS(SLR!L:L,SLR!D:D,'Резервации 2026'!E1590)</f>
        <v>1205.7691950000001</v>
      </c>
      <c r="V1590" s="2">
        <f>+U1590/M1590</f>
        <v>241.153839</v>
      </c>
      <c r="W1590" t="s">
        <v>262</v>
      </c>
      <c r="X1590" t="s">
        <v>389</v>
      </c>
      <c r="Y1590" t="s">
        <v>338</v>
      </c>
      <c r="Z1590" t="str">
        <f t="shared" si="621"/>
        <v>Nov</v>
      </c>
      <c r="AA1590" s="6">
        <f t="shared" si="632"/>
        <v>0</v>
      </c>
      <c r="AB1590" s="6">
        <f t="shared" si="632"/>
        <v>5</v>
      </c>
      <c r="AC1590" s="6">
        <f t="shared" si="632"/>
        <v>0</v>
      </c>
      <c r="AD1590" s="6">
        <f t="shared" si="632"/>
        <v>0</v>
      </c>
      <c r="AE1590" s="6">
        <f t="shared" si="632"/>
        <v>0</v>
      </c>
      <c r="AF1590" s="6">
        <f t="shared" si="622"/>
        <v>5</v>
      </c>
      <c r="AG1590" s="6">
        <f t="shared" si="623"/>
        <v>0</v>
      </c>
      <c r="AH1590" s="14" t="str">
        <f>LEFT(X1590,2)&amp;"."&amp;VLOOKUP(MID(X1590,4,3),'Data validation'!$A$1:$B$12,2,FALSE)&amp;".2025"</f>
        <v>07.11.2025</v>
      </c>
      <c r="AI1590">
        <f t="shared" si="624"/>
        <v>45</v>
      </c>
      <c r="AJ1590" t="str">
        <f>H1590&amp;"."&amp;VLOOKUP(I1590,'Data validation'!$A$1:$B$12,2,FALSE)&amp;".2026"</f>
        <v>25.06.2026</v>
      </c>
      <c r="AK1590">
        <f t="shared" si="625"/>
        <v>26</v>
      </c>
      <c r="AL1590" t="e">
        <f>VLOOKUP(E1590,[2]Sheet1!$A:$B,2,FALSE)</f>
        <v>#N/A</v>
      </c>
    </row>
    <row r="1591" spans="1:38" x14ac:dyDescent="0.25">
      <c r="A1591" t="str">
        <f>VLOOKUP(Q1591,'Data validation'!$K$2:$L$50,2,FALSE)</f>
        <v>TOPOLA SKIES</v>
      </c>
      <c r="B1591">
        <f t="shared" si="611"/>
        <v>0</v>
      </c>
      <c r="C1591">
        <f t="shared" si="612"/>
        <v>8</v>
      </c>
      <c r="D1591">
        <f t="shared" si="613"/>
        <v>0</v>
      </c>
      <c r="E1591">
        <v>8126</v>
      </c>
      <c r="F1591" t="s">
        <v>8736</v>
      </c>
      <c r="G1591" t="s">
        <v>283</v>
      </c>
      <c r="H1591" t="str">
        <f t="shared" si="614"/>
        <v>20</v>
      </c>
      <c r="I1591" t="str">
        <f t="shared" si="615"/>
        <v>Jun</v>
      </c>
      <c r="J1591" t="s">
        <v>276</v>
      </c>
      <c r="K1591" t="str">
        <f t="shared" si="616"/>
        <v>28</v>
      </c>
      <c r="L1591" t="str">
        <f t="shared" si="617"/>
        <v>Jun</v>
      </c>
      <c r="M1591">
        <v>8</v>
      </c>
      <c r="N1591">
        <f t="shared" si="618"/>
        <v>8</v>
      </c>
      <c r="O1591">
        <f t="shared" si="619"/>
        <v>0</v>
      </c>
      <c r="P1591">
        <f t="shared" si="620"/>
        <v>0</v>
      </c>
      <c r="Q1591" t="s">
        <v>35</v>
      </c>
      <c r="R1591" t="s">
        <v>17</v>
      </c>
      <c r="S1591">
        <v>2</v>
      </c>
      <c r="T1591">
        <v>1</v>
      </c>
      <c r="U1591" s="2">
        <v>2200.8470518348622</v>
      </c>
      <c r="V1591" s="2">
        <v>275.10812440366971</v>
      </c>
      <c r="X1591" t="s">
        <v>285</v>
      </c>
      <c r="Y1591" t="s">
        <v>281</v>
      </c>
      <c r="Z1591" t="str">
        <f t="shared" si="621"/>
        <v>Nov</v>
      </c>
      <c r="AA1591" s="6">
        <f t="shared" si="632"/>
        <v>0</v>
      </c>
      <c r="AB1591" s="6">
        <f t="shared" si="632"/>
        <v>8</v>
      </c>
      <c r="AC1591" s="6">
        <f t="shared" si="632"/>
        <v>0</v>
      </c>
      <c r="AD1591" s="6">
        <f t="shared" si="632"/>
        <v>0</v>
      </c>
      <c r="AE1591" s="6">
        <f t="shared" si="632"/>
        <v>0</v>
      </c>
      <c r="AF1591" s="6">
        <f t="shared" si="622"/>
        <v>8</v>
      </c>
      <c r="AG1591" s="6">
        <f t="shared" si="623"/>
        <v>0</v>
      </c>
      <c r="AH1591" s="14" t="str">
        <f>LEFT(X1591,2)&amp;"."&amp;VLOOKUP(MID(X1591,4,3),'Data validation'!$A$1:$B$12,2,FALSE)&amp;".2025"</f>
        <v>02.11.2025</v>
      </c>
      <c r="AI1591">
        <f t="shared" si="624"/>
        <v>45</v>
      </c>
      <c r="AJ1591" t="str">
        <f>H1591&amp;"."&amp;VLOOKUP(I1591,'Data validation'!$A$1:$B$12,2,FALSE)&amp;".2026"</f>
        <v>20.06.2026</v>
      </c>
      <c r="AK1591">
        <f t="shared" si="625"/>
        <v>25</v>
      </c>
      <c r="AL1591" t="e">
        <f>VLOOKUP(E1591,[2]Sheet1!$A:$B,2,FALSE)</f>
        <v>#N/A</v>
      </c>
    </row>
    <row r="1592" spans="1:38" x14ac:dyDescent="0.25">
      <c r="A1592" t="str">
        <f>VLOOKUP(Q1592,'Data validation'!$K$2:$L$50,2,FALSE)</f>
        <v>TO</v>
      </c>
      <c r="B1592">
        <f t="shared" si="611"/>
        <v>0</v>
      </c>
      <c r="C1592">
        <f t="shared" si="612"/>
        <v>7</v>
      </c>
      <c r="D1592">
        <f t="shared" si="613"/>
        <v>0</v>
      </c>
      <c r="E1592">
        <v>8248</v>
      </c>
      <c r="F1592" t="s">
        <v>8737</v>
      </c>
      <c r="G1592" t="s">
        <v>276</v>
      </c>
      <c r="H1592" t="str">
        <f t="shared" si="614"/>
        <v>28</v>
      </c>
      <c r="I1592" t="str">
        <f t="shared" si="615"/>
        <v>Jun</v>
      </c>
      <c r="J1592" t="s">
        <v>313</v>
      </c>
      <c r="K1592" t="str">
        <f t="shared" si="616"/>
        <v>05</v>
      </c>
      <c r="L1592" t="str">
        <f t="shared" si="617"/>
        <v>Jul</v>
      </c>
      <c r="M1592">
        <v>7</v>
      </c>
      <c r="N1592">
        <f t="shared" si="618"/>
        <v>-23</v>
      </c>
      <c r="O1592">
        <f t="shared" si="619"/>
        <v>3</v>
      </c>
      <c r="P1592">
        <f t="shared" si="620"/>
        <v>4</v>
      </c>
      <c r="Q1592" t="s">
        <v>56</v>
      </c>
      <c r="R1592" t="s">
        <v>63</v>
      </c>
      <c r="S1592">
        <v>3</v>
      </c>
      <c r="T1592">
        <v>1</v>
      </c>
      <c r="U1592" s="2">
        <f>SUMIFS(Novoton!L:L,Novoton!D:D,'Резервации 2026'!E1592)</f>
        <v>2340.0332452000002</v>
      </c>
      <c r="V1592" s="2">
        <f t="shared" ref="V1592:V1593" si="633">+U1592/M1592</f>
        <v>334.29046360000001</v>
      </c>
      <c r="X1592" t="s">
        <v>611</v>
      </c>
      <c r="Y1592" t="s">
        <v>569</v>
      </c>
      <c r="Z1592" t="str">
        <f t="shared" si="621"/>
        <v>Nov</v>
      </c>
      <c r="AA1592" s="6">
        <f t="shared" si="632"/>
        <v>0</v>
      </c>
      <c r="AB1592" s="6">
        <f t="shared" si="632"/>
        <v>3</v>
      </c>
      <c r="AC1592" s="6">
        <f t="shared" si="632"/>
        <v>4</v>
      </c>
      <c r="AD1592" s="6">
        <f t="shared" si="632"/>
        <v>0</v>
      </c>
      <c r="AE1592" s="6">
        <f t="shared" si="632"/>
        <v>0</v>
      </c>
      <c r="AF1592" s="6">
        <f t="shared" si="622"/>
        <v>7</v>
      </c>
      <c r="AG1592" s="6">
        <f t="shared" si="623"/>
        <v>0</v>
      </c>
      <c r="AH1592" s="14" t="str">
        <f>LEFT(X1592,2)&amp;"."&amp;VLOOKUP(MID(X1592,4,3),'Data validation'!$A$1:$B$12,2,FALSE)&amp;".2025"</f>
        <v>09.11.2025</v>
      </c>
      <c r="AI1592">
        <f t="shared" si="624"/>
        <v>46</v>
      </c>
      <c r="AJ1592" t="str">
        <f>H1592&amp;"."&amp;VLOOKUP(I1592,'Data validation'!$A$1:$B$12,2,FALSE)&amp;".2026"</f>
        <v>28.06.2026</v>
      </c>
      <c r="AK1592">
        <f t="shared" si="625"/>
        <v>27</v>
      </c>
      <c r="AL1592" t="e">
        <f>VLOOKUP(E1592,[2]Sheet1!$A:$B,2,FALSE)</f>
        <v>#N/A</v>
      </c>
    </row>
    <row r="1593" spans="1:38" x14ac:dyDescent="0.25">
      <c r="A1593" t="str">
        <f>VLOOKUP(Q1593,'Data validation'!$K$2:$L$50,2,FALSE)</f>
        <v>TO</v>
      </c>
      <c r="B1593">
        <f t="shared" si="611"/>
        <v>0</v>
      </c>
      <c r="C1593">
        <f t="shared" si="612"/>
        <v>7</v>
      </c>
      <c r="D1593">
        <f t="shared" si="613"/>
        <v>0</v>
      </c>
      <c r="E1593">
        <v>8223</v>
      </c>
      <c r="F1593" t="s">
        <v>8738</v>
      </c>
      <c r="G1593" t="s">
        <v>283</v>
      </c>
      <c r="H1593" t="str">
        <f t="shared" si="614"/>
        <v>20</v>
      </c>
      <c r="I1593" t="str">
        <f t="shared" si="615"/>
        <v>Jun</v>
      </c>
      <c r="J1593" t="s">
        <v>126</v>
      </c>
      <c r="K1593" t="str">
        <f t="shared" si="616"/>
        <v>27</v>
      </c>
      <c r="L1593" t="str">
        <f t="shared" si="617"/>
        <v>Jun</v>
      </c>
      <c r="M1593">
        <v>7</v>
      </c>
      <c r="N1593">
        <f t="shared" si="618"/>
        <v>7</v>
      </c>
      <c r="O1593">
        <f t="shared" si="619"/>
        <v>0</v>
      </c>
      <c r="P1593">
        <f t="shared" si="620"/>
        <v>0</v>
      </c>
      <c r="Q1593" t="s">
        <v>56</v>
      </c>
      <c r="R1593" t="s">
        <v>17</v>
      </c>
      <c r="S1593">
        <v>2</v>
      </c>
      <c r="T1593">
        <v>1</v>
      </c>
      <c r="U1593" s="2">
        <f>SUMIFS(Novoton!L:L,Novoton!D:D,'Резервации 2026'!E1593)</f>
        <v>1537.3801715</v>
      </c>
      <c r="V1593" s="2">
        <f t="shared" si="633"/>
        <v>219.62573878571428</v>
      </c>
      <c r="X1593" t="s">
        <v>547</v>
      </c>
      <c r="Y1593" t="s">
        <v>338</v>
      </c>
      <c r="Z1593" t="str">
        <f t="shared" si="621"/>
        <v>Nov</v>
      </c>
      <c r="AA1593" s="6">
        <f t="shared" si="632"/>
        <v>0</v>
      </c>
      <c r="AB1593" s="6">
        <f t="shared" si="632"/>
        <v>7</v>
      </c>
      <c r="AC1593" s="6">
        <f t="shared" si="632"/>
        <v>0</v>
      </c>
      <c r="AD1593" s="6">
        <f t="shared" si="632"/>
        <v>0</v>
      </c>
      <c r="AE1593" s="6">
        <f t="shared" si="632"/>
        <v>0</v>
      </c>
      <c r="AF1593" s="6">
        <f t="shared" si="622"/>
        <v>7</v>
      </c>
      <c r="AG1593" s="6">
        <f t="shared" si="623"/>
        <v>0</v>
      </c>
      <c r="AH1593" s="14" t="str">
        <f>LEFT(X1593,2)&amp;"."&amp;VLOOKUP(MID(X1593,4,3),'Data validation'!$A$1:$B$12,2,FALSE)&amp;".2025"</f>
        <v>07.11.2025</v>
      </c>
      <c r="AI1593">
        <f t="shared" si="624"/>
        <v>45</v>
      </c>
      <c r="AJ1593" t="str">
        <f>H1593&amp;"."&amp;VLOOKUP(I1593,'Data validation'!$A$1:$B$12,2,FALSE)&amp;".2026"</f>
        <v>20.06.2026</v>
      </c>
      <c r="AK1593">
        <f t="shared" si="625"/>
        <v>25</v>
      </c>
      <c r="AL1593" t="e">
        <f>VLOOKUP(E1593,[2]Sheet1!$A:$B,2,FALSE)</f>
        <v>#N/A</v>
      </c>
    </row>
    <row r="1594" spans="1:38" x14ac:dyDescent="0.25">
      <c r="A1594" t="str">
        <f>VLOOKUP(Q1594,'Data validation'!$K$2:$L$50,2,FALSE)</f>
        <v>TOPOLA SKIES</v>
      </c>
      <c r="B1594">
        <f t="shared" si="611"/>
        <v>1</v>
      </c>
      <c r="C1594">
        <f t="shared" si="612"/>
        <v>4</v>
      </c>
      <c r="D1594">
        <f t="shared" si="613"/>
        <v>0</v>
      </c>
      <c r="E1594">
        <v>8795</v>
      </c>
      <c r="F1594" t="s">
        <v>8739</v>
      </c>
      <c r="G1594" t="s">
        <v>1926</v>
      </c>
      <c r="H1594" t="str">
        <f t="shared" si="614"/>
        <v>14</v>
      </c>
      <c r="I1594" t="str">
        <f t="shared" si="615"/>
        <v>Jun</v>
      </c>
      <c r="J1594" t="s">
        <v>151</v>
      </c>
      <c r="K1594" t="str">
        <f t="shared" si="616"/>
        <v>19</v>
      </c>
      <c r="L1594" t="str">
        <f t="shared" si="617"/>
        <v>Jun</v>
      </c>
      <c r="M1594">
        <v>5</v>
      </c>
      <c r="N1594">
        <f t="shared" si="618"/>
        <v>5</v>
      </c>
      <c r="O1594">
        <f t="shared" si="619"/>
        <v>0</v>
      </c>
      <c r="P1594">
        <f t="shared" si="620"/>
        <v>0</v>
      </c>
      <c r="Q1594" t="s">
        <v>35</v>
      </c>
      <c r="R1594" t="s">
        <v>63</v>
      </c>
      <c r="S1594">
        <v>2</v>
      </c>
      <c r="T1594">
        <v>1</v>
      </c>
      <c r="U1594" s="2">
        <v>1129.3572495412843</v>
      </c>
      <c r="V1594" s="2">
        <v>225.87144990825686</v>
      </c>
      <c r="X1594" t="s">
        <v>1928</v>
      </c>
      <c r="Y1594" t="s">
        <v>1761</v>
      </c>
      <c r="Z1594" t="str">
        <f t="shared" si="621"/>
        <v>Nov</v>
      </c>
      <c r="AA1594" s="6">
        <f t="shared" si="632"/>
        <v>0</v>
      </c>
      <c r="AB1594" s="6">
        <f t="shared" si="632"/>
        <v>5</v>
      </c>
      <c r="AC1594" s="6">
        <f t="shared" si="632"/>
        <v>0</v>
      </c>
      <c r="AD1594" s="6">
        <f t="shared" si="632"/>
        <v>0</v>
      </c>
      <c r="AE1594" s="6">
        <f t="shared" si="632"/>
        <v>0</v>
      </c>
      <c r="AF1594" s="6">
        <f t="shared" si="622"/>
        <v>5</v>
      </c>
      <c r="AG1594" s="6">
        <f t="shared" si="623"/>
        <v>0</v>
      </c>
      <c r="AH1594" s="14" t="str">
        <f>LEFT(X1594,2)&amp;"."&amp;VLOOKUP(MID(X1594,4,3),'Data validation'!$A$1:$B$12,2,FALSE)&amp;".2025"</f>
        <v>24.11.2025</v>
      </c>
      <c r="AI1594">
        <f t="shared" si="624"/>
        <v>48</v>
      </c>
      <c r="AJ1594" t="str">
        <f>H1594&amp;"."&amp;VLOOKUP(I1594,'Data validation'!$A$1:$B$12,2,FALSE)&amp;".2026"</f>
        <v>14.06.2026</v>
      </c>
      <c r="AK1594">
        <f t="shared" si="625"/>
        <v>25</v>
      </c>
      <c r="AL1594" t="e">
        <f>VLOOKUP(E1594,[2]Sheet1!$A:$B,2,FALSE)</f>
        <v>#N/A</v>
      </c>
    </row>
    <row r="1595" spans="1:38" x14ac:dyDescent="0.25">
      <c r="A1595" t="str">
        <f>VLOOKUP(Q1595,'Data validation'!$K$2:$L$50,2,FALSE)</f>
        <v>TO</v>
      </c>
      <c r="B1595">
        <f t="shared" si="611"/>
        <v>0</v>
      </c>
      <c r="C1595">
        <f t="shared" si="612"/>
        <v>0</v>
      </c>
      <c r="D1595">
        <f t="shared" si="613"/>
        <v>7</v>
      </c>
      <c r="E1595">
        <v>8250</v>
      </c>
      <c r="F1595" t="s">
        <v>8740</v>
      </c>
      <c r="G1595" t="s">
        <v>135</v>
      </c>
      <c r="H1595" t="str">
        <f t="shared" si="614"/>
        <v>01</v>
      </c>
      <c r="I1595" t="str">
        <f t="shared" si="615"/>
        <v>Aug</v>
      </c>
      <c r="J1595" t="s">
        <v>259</v>
      </c>
      <c r="K1595" t="str">
        <f t="shared" si="616"/>
        <v>08</v>
      </c>
      <c r="L1595" t="str">
        <f t="shared" si="617"/>
        <v>Aug</v>
      </c>
      <c r="M1595">
        <v>7</v>
      </c>
      <c r="N1595">
        <f t="shared" si="618"/>
        <v>7</v>
      </c>
      <c r="O1595">
        <f t="shared" si="619"/>
        <v>0</v>
      </c>
      <c r="P1595">
        <f t="shared" si="620"/>
        <v>0</v>
      </c>
      <c r="Q1595" t="s">
        <v>56</v>
      </c>
      <c r="R1595" t="s">
        <v>110</v>
      </c>
      <c r="S1595">
        <v>4</v>
      </c>
      <c r="T1595">
        <v>0</v>
      </c>
      <c r="U1595" s="2">
        <f>SUMIFS(Novoton!L:L,Novoton!D:D,'Резервации 2026'!E1595)</f>
        <v>3617.3858181999999</v>
      </c>
      <c r="V1595" s="2">
        <f>+U1595/M1595</f>
        <v>516.76940260000003</v>
      </c>
      <c r="X1595" t="s">
        <v>616</v>
      </c>
      <c r="Y1595" t="s">
        <v>569</v>
      </c>
      <c r="Z1595" t="str">
        <f t="shared" si="621"/>
        <v>Nov</v>
      </c>
      <c r="AA1595" s="6">
        <f t="shared" si="632"/>
        <v>0</v>
      </c>
      <c r="AB1595" s="6">
        <f t="shared" si="632"/>
        <v>0</v>
      </c>
      <c r="AC1595" s="6">
        <f t="shared" si="632"/>
        <v>0</v>
      </c>
      <c r="AD1595" s="6">
        <f t="shared" si="632"/>
        <v>7</v>
      </c>
      <c r="AE1595" s="6">
        <f t="shared" si="632"/>
        <v>0</v>
      </c>
      <c r="AF1595" s="6">
        <f t="shared" si="622"/>
        <v>7</v>
      </c>
      <c r="AG1595" s="6">
        <f t="shared" si="623"/>
        <v>0</v>
      </c>
      <c r="AH1595" s="14" t="str">
        <f>LEFT(X1595,2)&amp;"."&amp;VLOOKUP(MID(X1595,4,3),'Data validation'!$A$1:$B$12,2,FALSE)&amp;".2025"</f>
        <v>09.11.2025</v>
      </c>
      <c r="AI1595">
        <f t="shared" si="624"/>
        <v>46</v>
      </c>
      <c r="AJ1595" t="str">
        <f>H1595&amp;"."&amp;VLOOKUP(I1595,'Data validation'!$A$1:$B$12,2,FALSE)&amp;".2026"</f>
        <v>01.08.2026</v>
      </c>
      <c r="AK1595">
        <f t="shared" si="625"/>
        <v>31</v>
      </c>
      <c r="AL1595" t="e">
        <f>VLOOKUP(E1595,[2]Sheet1!$A:$B,2,FALSE)</f>
        <v>#N/A</v>
      </c>
    </row>
    <row r="1596" spans="1:38" x14ac:dyDescent="0.25">
      <c r="A1596" t="str">
        <f>VLOOKUP(Q1596,'Data validation'!$K$2:$L$50,2,FALSE)</f>
        <v>TOPOLA SKIES</v>
      </c>
      <c r="B1596">
        <f t="shared" si="611"/>
        <v>0</v>
      </c>
      <c r="C1596">
        <f t="shared" si="612"/>
        <v>0</v>
      </c>
      <c r="D1596">
        <f t="shared" si="613"/>
        <v>5</v>
      </c>
      <c r="E1596">
        <v>8870</v>
      </c>
      <c r="F1596" t="s">
        <v>8741</v>
      </c>
      <c r="G1596" t="s">
        <v>84</v>
      </c>
      <c r="H1596" t="str">
        <f t="shared" si="614"/>
        <v>20</v>
      </c>
      <c r="I1596" t="str">
        <f t="shared" si="615"/>
        <v>Jul</v>
      </c>
      <c r="J1596" t="s">
        <v>107</v>
      </c>
      <c r="K1596" t="str">
        <f t="shared" si="616"/>
        <v>25</v>
      </c>
      <c r="L1596" t="str">
        <f t="shared" si="617"/>
        <v>Jul</v>
      </c>
      <c r="M1596">
        <v>5</v>
      </c>
      <c r="N1596">
        <f t="shared" si="618"/>
        <v>5</v>
      </c>
      <c r="O1596">
        <f t="shared" si="619"/>
        <v>0</v>
      </c>
      <c r="P1596">
        <f t="shared" si="620"/>
        <v>0</v>
      </c>
      <c r="Q1596" t="s">
        <v>35</v>
      </c>
      <c r="R1596" t="s">
        <v>57</v>
      </c>
      <c r="S1596">
        <v>4</v>
      </c>
      <c r="T1596">
        <v>1</v>
      </c>
      <c r="U1596" s="2">
        <v>3149.0657339449535</v>
      </c>
      <c r="V1596" s="2">
        <v>629.81314678899071</v>
      </c>
      <c r="X1596" t="s">
        <v>2098</v>
      </c>
      <c r="Y1596" t="s">
        <v>2084</v>
      </c>
      <c r="Z1596" t="str">
        <f t="shared" si="621"/>
        <v>Nov</v>
      </c>
      <c r="AA1596" s="6">
        <f t="shared" si="632"/>
        <v>0</v>
      </c>
      <c r="AB1596" s="6">
        <f t="shared" si="632"/>
        <v>0</v>
      </c>
      <c r="AC1596" s="6">
        <f t="shared" si="632"/>
        <v>5</v>
      </c>
      <c r="AD1596" s="6">
        <f t="shared" si="632"/>
        <v>0</v>
      </c>
      <c r="AE1596" s="6">
        <f t="shared" si="632"/>
        <v>0</v>
      </c>
      <c r="AF1596" s="6">
        <f t="shared" si="622"/>
        <v>5</v>
      </c>
      <c r="AG1596" s="6">
        <f t="shared" si="623"/>
        <v>0</v>
      </c>
      <c r="AH1596" s="14" t="str">
        <f>LEFT(X1596,2)&amp;"."&amp;VLOOKUP(MID(X1596,4,3),'Data validation'!$A$1:$B$12,2,FALSE)&amp;".2025"</f>
        <v>27.11.2025</v>
      </c>
      <c r="AI1596">
        <f t="shared" si="624"/>
        <v>48</v>
      </c>
      <c r="AJ1596" t="str">
        <f>H1596&amp;"."&amp;VLOOKUP(I1596,'Data validation'!$A$1:$B$12,2,FALSE)&amp;".2026"</f>
        <v>20.07.2026</v>
      </c>
      <c r="AK1596">
        <f t="shared" si="625"/>
        <v>30</v>
      </c>
      <c r="AL1596" t="e">
        <f>VLOOKUP(E1596,[2]Sheet1!$A:$B,2,FALSE)</f>
        <v>#N/A</v>
      </c>
    </row>
    <row r="1597" spans="1:38" x14ac:dyDescent="0.25">
      <c r="A1597" t="str">
        <f>VLOOKUP(Q1597,'Data validation'!$K$2:$L$50,2,FALSE)</f>
        <v>TO</v>
      </c>
      <c r="B1597">
        <f t="shared" si="611"/>
        <v>0</v>
      </c>
      <c r="C1597">
        <f t="shared" si="612"/>
        <v>4</v>
      </c>
      <c r="D1597">
        <f t="shared" si="613"/>
        <v>2</v>
      </c>
      <c r="E1597">
        <v>10315</v>
      </c>
      <c r="F1597" t="s">
        <v>7517</v>
      </c>
      <c r="G1597" t="s">
        <v>72</v>
      </c>
      <c r="H1597" t="str">
        <f t="shared" si="614"/>
        <v>07</v>
      </c>
      <c r="I1597" t="str">
        <f t="shared" si="615"/>
        <v>Jul</v>
      </c>
      <c r="J1597" t="s">
        <v>32</v>
      </c>
      <c r="K1597" t="str">
        <f t="shared" si="616"/>
        <v>13</v>
      </c>
      <c r="L1597" t="str">
        <f t="shared" si="617"/>
        <v>Jul</v>
      </c>
      <c r="M1597">
        <v>6</v>
      </c>
      <c r="N1597">
        <f t="shared" si="618"/>
        <v>6</v>
      </c>
      <c r="O1597">
        <f t="shared" si="619"/>
        <v>0</v>
      </c>
      <c r="P1597">
        <f t="shared" si="620"/>
        <v>0</v>
      </c>
      <c r="Q1597" t="s">
        <v>162</v>
      </c>
      <c r="R1597" t="s">
        <v>63</v>
      </c>
      <c r="S1597">
        <v>2</v>
      </c>
      <c r="T1597">
        <v>2</v>
      </c>
      <c r="U1597" s="2">
        <f>SUMIFS(Magelan!L:L,Magelan!D:D,'Резервации 2026'!E1597)</f>
        <v>2482.9653015999997</v>
      </c>
      <c r="V1597" s="2">
        <f>+U1597/M1597</f>
        <v>413.82755026666661</v>
      </c>
      <c r="W1597" t="s">
        <v>262</v>
      </c>
      <c r="X1597" t="s">
        <v>7518</v>
      </c>
      <c r="Y1597" t="s">
        <v>7451</v>
      </c>
      <c r="Z1597" t="str">
        <f t="shared" si="621"/>
        <v>Mar</v>
      </c>
      <c r="AA1597" s="6">
        <f t="shared" si="632"/>
        <v>0</v>
      </c>
      <c r="AB1597" s="6">
        <f t="shared" si="632"/>
        <v>0</v>
      </c>
      <c r="AC1597" s="6">
        <f t="shared" si="632"/>
        <v>6</v>
      </c>
      <c r="AD1597" s="6">
        <f t="shared" si="632"/>
        <v>0</v>
      </c>
      <c r="AE1597" s="6">
        <f t="shared" si="632"/>
        <v>0</v>
      </c>
      <c r="AF1597" s="6">
        <f t="shared" si="622"/>
        <v>6</v>
      </c>
      <c r="AG1597" s="6">
        <f t="shared" si="623"/>
        <v>0</v>
      </c>
      <c r="AH1597" s="14" t="str">
        <f>LEFT(X1597,2)&amp;"."&amp;VLOOKUP(MID(X1597,4,3),'Data validation'!$A$1:$B$12,2,FALSE)&amp;".2025"</f>
        <v>03.03.2025</v>
      </c>
      <c r="AI1597">
        <f t="shared" si="624"/>
        <v>10</v>
      </c>
      <c r="AJ1597" t="str">
        <f>H1597&amp;"."&amp;VLOOKUP(I1597,'Data validation'!$A$1:$B$12,2,FALSE)&amp;".2026"</f>
        <v>07.07.2026</v>
      </c>
      <c r="AK1597">
        <f t="shared" si="625"/>
        <v>28</v>
      </c>
      <c r="AL1597" t="e">
        <f>VLOOKUP(E1597,[2]Sheet1!$A:$B,2,FALSE)</f>
        <v>#N/A</v>
      </c>
    </row>
    <row r="1598" spans="1:38" x14ac:dyDescent="0.25">
      <c r="A1598" t="str">
        <f>VLOOKUP(Q1598,'Data validation'!$K$2:$L$50,2,FALSE)</f>
        <v>TOPOLA SKIES</v>
      </c>
      <c r="B1598">
        <f t="shared" si="611"/>
        <v>0</v>
      </c>
      <c r="C1598">
        <f t="shared" si="612"/>
        <v>0</v>
      </c>
      <c r="D1598">
        <f t="shared" si="613"/>
        <v>5</v>
      </c>
      <c r="E1598">
        <v>9676</v>
      </c>
      <c r="F1598" t="s">
        <v>5107</v>
      </c>
      <c r="G1598" t="s">
        <v>495</v>
      </c>
      <c r="H1598" t="str">
        <f t="shared" si="614"/>
        <v>28</v>
      </c>
      <c r="I1598" t="str">
        <f t="shared" si="615"/>
        <v>Jul</v>
      </c>
      <c r="J1598" t="s">
        <v>78</v>
      </c>
      <c r="K1598" t="str">
        <f t="shared" si="616"/>
        <v>02</v>
      </c>
      <c r="L1598" t="str">
        <f t="shared" si="617"/>
        <v>Aug</v>
      </c>
      <c r="M1598">
        <v>5</v>
      </c>
      <c r="N1598">
        <f t="shared" si="618"/>
        <v>-26</v>
      </c>
      <c r="O1598">
        <f t="shared" si="619"/>
        <v>3</v>
      </c>
      <c r="P1598">
        <f t="shared" si="620"/>
        <v>1</v>
      </c>
      <c r="Q1598" t="s">
        <v>35</v>
      </c>
      <c r="R1598" t="s">
        <v>57</v>
      </c>
      <c r="S1598">
        <v>4</v>
      </c>
      <c r="T1598">
        <v>1</v>
      </c>
      <c r="U1598" s="2">
        <v>3391.3015596330274</v>
      </c>
      <c r="V1598" s="2">
        <v>678.26031192660548</v>
      </c>
      <c r="X1598" t="s">
        <v>5108</v>
      </c>
      <c r="Y1598" t="s">
        <v>5030</v>
      </c>
      <c r="Z1598" t="str">
        <f t="shared" si="621"/>
        <v>Jan</v>
      </c>
      <c r="AA1598" s="6">
        <f t="shared" si="632"/>
        <v>0</v>
      </c>
      <c r="AB1598" s="6">
        <f t="shared" si="632"/>
        <v>0</v>
      </c>
      <c r="AC1598" s="6">
        <f t="shared" si="632"/>
        <v>3</v>
      </c>
      <c r="AD1598" s="6">
        <f t="shared" si="632"/>
        <v>1</v>
      </c>
      <c r="AE1598" s="6">
        <f t="shared" si="632"/>
        <v>0</v>
      </c>
      <c r="AF1598" s="6">
        <f t="shared" si="622"/>
        <v>4</v>
      </c>
      <c r="AG1598" s="6">
        <f t="shared" si="623"/>
        <v>-1</v>
      </c>
      <c r="AH1598" s="14" t="str">
        <f>LEFT(X1598,2)&amp;"."&amp;VLOOKUP(MID(X1598,4,3),'Data validation'!$A$1:$B$12,2,FALSE)&amp;".2025"</f>
        <v>23.01.2025</v>
      </c>
      <c r="AI1598">
        <f t="shared" si="624"/>
        <v>4</v>
      </c>
      <c r="AJ1598" t="str">
        <f>H1598&amp;"."&amp;VLOOKUP(I1598,'Data validation'!$A$1:$B$12,2,FALSE)&amp;".2026"</f>
        <v>28.07.2026</v>
      </c>
      <c r="AK1598">
        <f t="shared" si="625"/>
        <v>31</v>
      </c>
      <c r="AL1598" t="e">
        <f>VLOOKUP(E1598,[2]Sheet1!$A:$B,2,FALSE)</f>
        <v>#N/A</v>
      </c>
    </row>
    <row r="1599" spans="1:38" x14ac:dyDescent="0.25">
      <c r="A1599" t="str">
        <f>VLOOKUP(Q1599,'Data validation'!$K$2:$L$50,2,FALSE)</f>
        <v>TO</v>
      </c>
      <c r="B1599">
        <f t="shared" si="611"/>
        <v>0</v>
      </c>
      <c r="C1599">
        <f t="shared" si="612"/>
        <v>0</v>
      </c>
      <c r="D1599">
        <f t="shared" si="613"/>
        <v>6</v>
      </c>
      <c r="E1599">
        <v>9896</v>
      </c>
      <c r="F1599" t="s">
        <v>5552</v>
      </c>
      <c r="G1599" t="s">
        <v>326</v>
      </c>
      <c r="H1599" t="str">
        <f t="shared" si="614"/>
        <v>10</v>
      </c>
      <c r="I1599" t="str">
        <f t="shared" si="615"/>
        <v>Aug</v>
      </c>
      <c r="J1599" t="s">
        <v>543</v>
      </c>
      <c r="K1599" t="str">
        <f t="shared" si="616"/>
        <v>16</v>
      </c>
      <c r="L1599" t="str">
        <f t="shared" si="617"/>
        <v>Aug</v>
      </c>
      <c r="M1599">
        <v>6</v>
      </c>
      <c r="N1599">
        <f t="shared" si="618"/>
        <v>6</v>
      </c>
      <c r="O1599">
        <f t="shared" si="619"/>
        <v>0</v>
      </c>
      <c r="P1599">
        <f t="shared" si="620"/>
        <v>0</v>
      </c>
      <c r="Q1599" t="s">
        <v>116</v>
      </c>
      <c r="R1599" t="s">
        <v>25</v>
      </c>
      <c r="S1599">
        <v>2</v>
      </c>
      <c r="T1599">
        <v>1</v>
      </c>
      <c r="U1599" s="2">
        <f>SUMIFS(Solvex!L:L,Solvex!D:D,'Резервации 2026'!E1599)</f>
        <v>1944.2514864</v>
      </c>
      <c r="V1599" s="2">
        <f>+U1599/M1599</f>
        <v>324.0419144</v>
      </c>
      <c r="W1599" t="s">
        <v>262</v>
      </c>
      <c r="X1599" t="s">
        <v>5553</v>
      </c>
      <c r="Y1599" t="s">
        <v>5488</v>
      </c>
      <c r="Z1599" t="str">
        <f t="shared" si="621"/>
        <v>Jan</v>
      </c>
      <c r="AA1599" s="6">
        <f t="shared" si="632"/>
        <v>0</v>
      </c>
      <c r="AB1599" s="6">
        <f t="shared" si="632"/>
        <v>0</v>
      </c>
      <c r="AC1599" s="6">
        <f t="shared" si="632"/>
        <v>0</v>
      </c>
      <c r="AD1599" s="6">
        <f t="shared" si="632"/>
        <v>6</v>
      </c>
      <c r="AE1599" s="6">
        <f t="shared" si="632"/>
        <v>0</v>
      </c>
      <c r="AF1599" s="6">
        <f t="shared" si="622"/>
        <v>6</v>
      </c>
      <c r="AG1599" s="6">
        <f t="shared" si="623"/>
        <v>0</v>
      </c>
      <c r="AH1599" s="14" t="str">
        <f>LEFT(X1599,2)&amp;"."&amp;VLOOKUP(MID(X1599,4,3),'Data validation'!$A$1:$B$12,2,FALSE)&amp;".2025"</f>
        <v>30.01.2025</v>
      </c>
      <c r="AI1599">
        <f t="shared" si="624"/>
        <v>5</v>
      </c>
      <c r="AJ1599" t="str">
        <f>H1599&amp;"."&amp;VLOOKUP(I1599,'Data validation'!$A$1:$B$12,2,FALSE)&amp;".2026"</f>
        <v>10.08.2026</v>
      </c>
      <c r="AK1599">
        <f t="shared" si="625"/>
        <v>33</v>
      </c>
      <c r="AL1599" t="e">
        <f>VLOOKUP(E1599,[2]Sheet1!$A:$B,2,FALSE)</f>
        <v>#N/A</v>
      </c>
    </row>
    <row r="1600" spans="1:38" x14ac:dyDescent="0.25">
      <c r="A1600" t="str">
        <f>VLOOKUP(Q1600,'Data validation'!$K$2:$L$50,2,FALSE)</f>
        <v>TOPOLA SKIES</v>
      </c>
      <c r="B1600">
        <f t="shared" si="611"/>
        <v>0</v>
      </c>
      <c r="C1600">
        <f t="shared" si="612"/>
        <v>0</v>
      </c>
      <c r="D1600">
        <f t="shared" si="613"/>
        <v>5</v>
      </c>
      <c r="E1600">
        <v>9678</v>
      </c>
      <c r="F1600" t="s">
        <v>5107</v>
      </c>
      <c r="G1600" t="s">
        <v>495</v>
      </c>
      <c r="H1600" t="str">
        <f t="shared" si="614"/>
        <v>28</v>
      </c>
      <c r="I1600" t="str">
        <f t="shared" si="615"/>
        <v>Jul</v>
      </c>
      <c r="J1600" t="s">
        <v>78</v>
      </c>
      <c r="K1600" t="str">
        <f t="shared" si="616"/>
        <v>02</v>
      </c>
      <c r="L1600" t="str">
        <f t="shared" si="617"/>
        <v>Aug</v>
      </c>
      <c r="M1600">
        <v>5</v>
      </c>
      <c r="N1600">
        <f t="shared" si="618"/>
        <v>-26</v>
      </c>
      <c r="O1600">
        <f t="shared" si="619"/>
        <v>3</v>
      </c>
      <c r="P1600">
        <f t="shared" si="620"/>
        <v>1</v>
      </c>
      <c r="Q1600" t="s">
        <v>35</v>
      </c>
      <c r="R1600" t="s">
        <v>17</v>
      </c>
      <c r="S1600">
        <v>2</v>
      </c>
      <c r="T1600">
        <v>2</v>
      </c>
      <c r="U1600" s="2">
        <v>2339.3700573394494</v>
      </c>
      <c r="V1600" s="2">
        <v>467.87401146788983</v>
      </c>
      <c r="X1600" t="s">
        <v>5108</v>
      </c>
      <c r="Y1600" t="s">
        <v>5030</v>
      </c>
      <c r="Z1600" t="str">
        <f t="shared" si="621"/>
        <v>Jan</v>
      </c>
      <c r="AA1600" s="6">
        <f t="shared" si="632"/>
        <v>0</v>
      </c>
      <c r="AB1600" s="6">
        <f t="shared" si="632"/>
        <v>0</v>
      </c>
      <c r="AC1600" s="6">
        <f t="shared" si="632"/>
        <v>3</v>
      </c>
      <c r="AD1600" s="6">
        <f t="shared" si="632"/>
        <v>1</v>
      </c>
      <c r="AE1600" s="6">
        <f t="shared" si="632"/>
        <v>0</v>
      </c>
      <c r="AF1600" s="6">
        <f t="shared" si="622"/>
        <v>4</v>
      </c>
      <c r="AG1600" s="6">
        <f t="shared" si="623"/>
        <v>-1</v>
      </c>
      <c r="AH1600" s="14" t="str">
        <f>LEFT(X1600,2)&amp;"."&amp;VLOOKUP(MID(X1600,4,3),'Data validation'!$A$1:$B$12,2,FALSE)&amp;".2025"</f>
        <v>23.01.2025</v>
      </c>
      <c r="AI1600">
        <f t="shared" si="624"/>
        <v>4</v>
      </c>
      <c r="AJ1600" t="str">
        <f>H1600&amp;"."&amp;VLOOKUP(I1600,'Data validation'!$A$1:$B$12,2,FALSE)&amp;".2026"</f>
        <v>28.07.2026</v>
      </c>
      <c r="AK1600">
        <f t="shared" si="625"/>
        <v>31</v>
      </c>
      <c r="AL1600" t="e">
        <f>VLOOKUP(E1600,[2]Sheet1!$A:$B,2,FALSE)</f>
        <v>#N/A</v>
      </c>
    </row>
    <row r="1601" spans="1:38" x14ac:dyDescent="0.25">
      <c r="A1601" t="str">
        <f>VLOOKUP(Q1601,'Data validation'!$K$2:$L$50,2,FALSE)</f>
        <v>TOPOLA SKIES</v>
      </c>
      <c r="B1601">
        <f t="shared" si="611"/>
        <v>0</v>
      </c>
      <c r="C1601">
        <f t="shared" si="612"/>
        <v>0</v>
      </c>
      <c r="D1601">
        <f t="shared" si="613"/>
        <v>5</v>
      </c>
      <c r="E1601">
        <v>9677</v>
      </c>
      <c r="F1601" t="s">
        <v>5107</v>
      </c>
      <c r="G1601" t="s">
        <v>495</v>
      </c>
      <c r="H1601" t="str">
        <f t="shared" si="614"/>
        <v>28</v>
      </c>
      <c r="I1601" t="str">
        <f t="shared" si="615"/>
        <v>Jul</v>
      </c>
      <c r="J1601" t="s">
        <v>78</v>
      </c>
      <c r="K1601" t="str">
        <f t="shared" si="616"/>
        <v>02</v>
      </c>
      <c r="L1601" t="str">
        <f t="shared" si="617"/>
        <v>Aug</v>
      </c>
      <c r="M1601">
        <v>5</v>
      </c>
      <c r="N1601">
        <f t="shared" si="618"/>
        <v>-26</v>
      </c>
      <c r="O1601">
        <f t="shared" si="619"/>
        <v>3</v>
      </c>
      <c r="P1601">
        <f t="shared" si="620"/>
        <v>1</v>
      </c>
      <c r="Q1601" t="s">
        <v>35</v>
      </c>
      <c r="R1601" t="s">
        <v>57</v>
      </c>
      <c r="S1601">
        <v>3</v>
      </c>
      <c r="T1601">
        <v>3</v>
      </c>
      <c r="U1601" s="2">
        <v>3391.3015596330274</v>
      </c>
      <c r="V1601" s="2">
        <v>678.26031192660548</v>
      </c>
      <c r="X1601" t="s">
        <v>5108</v>
      </c>
      <c r="Y1601" t="s">
        <v>5030</v>
      </c>
      <c r="Z1601" t="str">
        <f t="shared" si="621"/>
        <v>Jan</v>
      </c>
      <c r="AA1601" s="6">
        <f t="shared" si="632"/>
        <v>0</v>
      </c>
      <c r="AB1601" s="6">
        <f t="shared" si="632"/>
        <v>0</v>
      </c>
      <c r="AC1601" s="6">
        <f t="shared" si="632"/>
        <v>3</v>
      </c>
      <c r="AD1601" s="6">
        <f t="shared" si="632"/>
        <v>1</v>
      </c>
      <c r="AE1601" s="6">
        <f t="shared" si="632"/>
        <v>0</v>
      </c>
      <c r="AF1601" s="6">
        <f t="shared" si="622"/>
        <v>4</v>
      </c>
      <c r="AG1601" s="6">
        <f t="shared" si="623"/>
        <v>-1</v>
      </c>
      <c r="AH1601" s="14" t="str">
        <f>LEFT(X1601,2)&amp;"."&amp;VLOOKUP(MID(X1601,4,3),'Data validation'!$A$1:$B$12,2,FALSE)&amp;".2025"</f>
        <v>23.01.2025</v>
      </c>
      <c r="AI1601">
        <f t="shared" si="624"/>
        <v>4</v>
      </c>
      <c r="AJ1601" t="str">
        <f>H1601&amp;"."&amp;VLOOKUP(I1601,'Data validation'!$A$1:$B$12,2,FALSE)&amp;".2026"</f>
        <v>28.07.2026</v>
      </c>
      <c r="AK1601">
        <f t="shared" si="625"/>
        <v>31</v>
      </c>
      <c r="AL1601" t="e">
        <f>VLOOKUP(E1601,[2]Sheet1!$A:$B,2,FALSE)</f>
        <v>#N/A</v>
      </c>
    </row>
    <row r="1602" spans="1:38" x14ac:dyDescent="0.25">
      <c r="A1602" t="str">
        <f>VLOOKUP(Q1602,'Data validation'!$K$2:$L$50,2,FALSE)</f>
        <v>BOOKING</v>
      </c>
      <c r="B1602">
        <f t="shared" ref="B1602:B1665" si="634">AA1602+IF(I1602="Jun",IF(_xlfn.NUMBERVALUE(H1602)&gt;14,0,IF(_xlfn.NUMBERVALUE(K1602)&lt;14,M1602,15-_xlfn.NUMBERVALUE(H1602))),0)</f>
        <v>0</v>
      </c>
      <c r="C1602">
        <f t="shared" ref="C1602:C1665" si="635">M1602-B1602-D1602</f>
        <v>0</v>
      </c>
      <c r="D1602">
        <f t="shared" ref="D1602:D1665" si="636">IF(L1602="Jul",IF(_xlfn.NUMBERVALUE(K1602)&lt;11,0,IF(I1602="Jul",IF(_xlfn.NUMBERVALUE(H1602)&gt;11,M1602,_xlfn.NUMBERVALUE(K1602)-11),0)),0)+IF(L1602="Aug",IF(_xlfn.NUMBERVALUE(K1602)&gt;24,IF(_xlfn.NUMBERVALUE(H1602)&gt;24,0,25-_xlfn.NUMBERVALUE(H1602)),IF(I1602="Aug",M1602,_xlfn.NUMBERVALUE(K1602)-1+32-_xlfn.NUMBERVALUE(H1602))),0)</f>
        <v>6</v>
      </c>
      <c r="E1602">
        <v>9711</v>
      </c>
      <c r="F1602" t="s">
        <v>5109</v>
      </c>
      <c r="G1602" t="s">
        <v>60</v>
      </c>
      <c r="H1602" t="str">
        <f t="shared" ref="H1602:H1665" si="637">LEFT(G1602,2)</f>
        <v>17</v>
      </c>
      <c r="I1602" t="str">
        <f t="shared" ref="I1602:I1665" si="638">MID(G1602,4,3)</f>
        <v>Aug</v>
      </c>
      <c r="J1602" t="s">
        <v>195</v>
      </c>
      <c r="K1602" t="str">
        <f t="shared" ref="K1602:K1665" si="639">LEFT(J1602,2)</f>
        <v>23</v>
      </c>
      <c r="L1602" t="str">
        <f t="shared" ref="L1602:L1665" si="640">MID(J1602,4,3)</f>
        <v>Aug</v>
      </c>
      <c r="M1602">
        <v>6</v>
      </c>
      <c r="N1602">
        <f t="shared" ref="N1602:N1665" si="641">+K1602-H1602</f>
        <v>6</v>
      </c>
      <c r="O1602">
        <f t="shared" ref="O1602:O1665" si="642">IF(I1602=L1602,0,31-H1602)</f>
        <v>0</v>
      </c>
      <c r="P1602">
        <f t="shared" ref="P1602:P1665" si="643">IF(I1602=L1602,0,K1602-1)</f>
        <v>0</v>
      </c>
      <c r="Q1602" t="s">
        <v>587</v>
      </c>
      <c r="R1602" t="s">
        <v>63</v>
      </c>
      <c r="S1602">
        <v>2</v>
      </c>
      <c r="T1602">
        <v>1</v>
      </c>
      <c r="U1602" s="2">
        <v>3955.6572033027519</v>
      </c>
      <c r="V1602" s="2">
        <v>659.27620055045873</v>
      </c>
      <c r="W1602" t="s">
        <v>227</v>
      </c>
      <c r="X1602" t="s">
        <v>5110</v>
      </c>
      <c r="Y1602" t="s">
        <v>5095</v>
      </c>
      <c r="Z1602" t="str">
        <f t="shared" ref="Z1602:Z1665" si="644">MID(X1602,4,3)</f>
        <v>Jan</v>
      </c>
      <c r="AA1602" s="6">
        <f t="shared" si="632"/>
        <v>0</v>
      </c>
      <c r="AB1602" s="6">
        <f t="shared" si="632"/>
        <v>0</v>
      </c>
      <c r="AC1602" s="6">
        <f t="shared" si="632"/>
        <v>0</v>
      </c>
      <c r="AD1602" s="6">
        <f t="shared" si="632"/>
        <v>6</v>
      </c>
      <c r="AE1602" s="6">
        <f t="shared" si="632"/>
        <v>0</v>
      </c>
      <c r="AF1602" s="6">
        <f t="shared" ref="AF1602:AF1665" si="645">SUM(AA1602:AE1602)</f>
        <v>6</v>
      </c>
      <c r="AG1602" s="6">
        <f t="shared" ref="AG1602:AG1665" si="646">+AF1602-M1602</f>
        <v>0</v>
      </c>
      <c r="AH1602" s="14" t="str">
        <f>LEFT(X1602,2)&amp;"."&amp;VLOOKUP(MID(X1602,4,3),'Data validation'!$A$1:$B$12,2,FALSE)&amp;".2025"</f>
        <v>25.01.2025</v>
      </c>
      <c r="AI1602">
        <f t="shared" ref="AI1602:AI1665" si="647">WEEKNUM(AH1602)</f>
        <v>4</v>
      </c>
      <c r="AJ1602" t="str">
        <f>H1602&amp;"."&amp;VLOOKUP(I1602,'Data validation'!$A$1:$B$12,2,FALSE)&amp;".2026"</f>
        <v>17.08.2026</v>
      </c>
      <c r="AK1602">
        <f t="shared" ref="AK1602:AK1665" si="648">WEEKNUM(AJ1602)</f>
        <v>34</v>
      </c>
      <c r="AL1602" t="e">
        <f>VLOOKUP(E1602,[2]Sheet1!$A:$B,2,FALSE)</f>
        <v>#N/A</v>
      </c>
    </row>
    <row r="1603" spans="1:38" x14ac:dyDescent="0.25">
      <c r="A1603" t="str">
        <f>VLOOKUP(Q1603,'Data validation'!$K$2:$L$50,2,FALSE)</f>
        <v>TO</v>
      </c>
      <c r="B1603">
        <f t="shared" si="634"/>
        <v>0</v>
      </c>
      <c r="C1603">
        <f t="shared" si="635"/>
        <v>0</v>
      </c>
      <c r="D1603">
        <f t="shared" si="636"/>
        <v>4</v>
      </c>
      <c r="E1603">
        <v>9390</v>
      </c>
      <c r="F1603" t="s">
        <v>8742</v>
      </c>
      <c r="G1603" t="s">
        <v>107</v>
      </c>
      <c r="H1603" t="str">
        <f t="shared" si="637"/>
        <v>25</v>
      </c>
      <c r="I1603" t="str">
        <f t="shared" si="638"/>
        <v>Jul</v>
      </c>
      <c r="J1603" t="s">
        <v>513</v>
      </c>
      <c r="K1603" t="str">
        <f t="shared" si="639"/>
        <v>29</v>
      </c>
      <c r="L1603" t="str">
        <f t="shared" si="640"/>
        <v>Jul</v>
      </c>
      <c r="M1603">
        <v>4</v>
      </c>
      <c r="N1603">
        <f t="shared" si="641"/>
        <v>4</v>
      </c>
      <c r="O1603">
        <f t="shared" si="642"/>
        <v>0</v>
      </c>
      <c r="P1603">
        <f t="shared" si="643"/>
        <v>0</v>
      </c>
      <c r="Q1603" t="s">
        <v>81</v>
      </c>
      <c r="R1603" t="s">
        <v>20</v>
      </c>
      <c r="S1603">
        <v>1</v>
      </c>
      <c r="T1603">
        <v>1</v>
      </c>
      <c r="U1603" s="2">
        <f>SUMIFS(SLR!L:L,SLR!D:D,'Резервации 2026'!E1603)</f>
        <v>1276.1399584000001</v>
      </c>
      <c r="V1603" s="2">
        <f>+U1603/M1603</f>
        <v>319.03498960000002</v>
      </c>
      <c r="W1603" t="s">
        <v>262</v>
      </c>
      <c r="X1603" t="s">
        <v>4264</v>
      </c>
      <c r="Y1603" t="s">
        <v>4262</v>
      </c>
      <c r="Z1603" t="str">
        <f t="shared" si="644"/>
        <v>Jan</v>
      </c>
      <c r="AA1603" s="6">
        <f t="shared" si="632"/>
        <v>0</v>
      </c>
      <c r="AB1603" s="6">
        <f t="shared" si="632"/>
        <v>0</v>
      </c>
      <c r="AC1603" s="6">
        <f t="shared" si="632"/>
        <v>4</v>
      </c>
      <c r="AD1603" s="6">
        <f t="shared" si="632"/>
        <v>0</v>
      </c>
      <c r="AE1603" s="6">
        <f t="shared" si="632"/>
        <v>0</v>
      </c>
      <c r="AF1603" s="6">
        <f t="shared" si="645"/>
        <v>4</v>
      </c>
      <c r="AG1603" s="6">
        <f t="shared" si="646"/>
        <v>0</v>
      </c>
      <c r="AH1603" s="14" t="str">
        <f>LEFT(X1603,2)&amp;"."&amp;VLOOKUP(MID(X1603,4,3),'Data validation'!$A$1:$B$12,2,FALSE)&amp;".2025"</f>
        <v>08.01.2025</v>
      </c>
      <c r="AI1603">
        <f t="shared" si="647"/>
        <v>2</v>
      </c>
      <c r="AJ1603" t="str">
        <f>H1603&amp;"."&amp;VLOOKUP(I1603,'Data validation'!$A$1:$B$12,2,FALSE)&amp;".2026"</f>
        <v>25.07.2026</v>
      </c>
      <c r="AK1603">
        <f t="shared" si="648"/>
        <v>30</v>
      </c>
      <c r="AL1603" t="e">
        <f>VLOOKUP(E1603,[2]Sheet1!$A:$B,2,FALSE)</f>
        <v>#N/A</v>
      </c>
    </row>
    <row r="1604" spans="1:38" x14ac:dyDescent="0.25">
      <c r="A1604" t="str">
        <f>VLOOKUP(Q1604,'Data validation'!$K$2:$L$50,2,FALSE)</f>
        <v>BOOKING</v>
      </c>
      <c r="B1604">
        <f t="shared" si="634"/>
        <v>0</v>
      </c>
      <c r="C1604">
        <f t="shared" si="635"/>
        <v>4</v>
      </c>
      <c r="D1604">
        <f t="shared" si="636"/>
        <v>0</v>
      </c>
      <c r="E1604">
        <v>10316</v>
      </c>
      <c r="F1604" t="s">
        <v>7519</v>
      </c>
      <c r="G1604" t="s">
        <v>303</v>
      </c>
      <c r="H1604" t="str">
        <f t="shared" si="637"/>
        <v>25</v>
      </c>
      <c r="I1604" t="str">
        <f t="shared" si="638"/>
        <v>Jun</v>
      </c>
      <c r="J1604" t="s">
        <v>44</v>
      </c>
      <c r="K1604" t="str">
        <f t="shared" si="639"/>
        <v>29</v>
      </c>
      <c r="L1604" t="str">
        <f t="shared" si="640"/>
        <v>Jun</v>
      </c>
      <c r="M1604">
        <v>4</v>
      </c>
      <c r="N1604">
        <f t="shared" si="641"/>
        <v>4</v>
      </c>
      <c r="O1604">
        <f t="shared" si="642"/>
        <v>0</v>
      </c>
      <c r="P1604">
        <f t="shared" si="643"/>
        <v>0</v>
      </c>
      <c r="Q1604" t="s">
        <v>587</v>
      </c>
      <c r="R1604" t="s">
        <v>17</v>
      </c>
      <c r="S1604">
        <v>2</v>
      </c>
      <c r="T1604">
        <v>1</v>
      </c>
      <c r="U1604" s="2">
        <v>1912.0481174311922</v>
      </c>
      <c r="V1604" s="2">
        <v>478.01202935779804</v>
      </c>
      <c r="W1604" t="s">
        <v>227</v>
      </c>
      <c r="X1604" t="s">
        <v>7520</v>
      </c>
      <c r="Y1604" t="s">
        <v>7451</v>
      </c>
      <c r="Z1604" t="str">
        <f t="shared" si="644"/>
        <v>Mar</v>
      </c>
      <c r="AA1604" s="6">
        <f t="shared" si="632"/>
        <v>0</v>
      </c>
      <c r="AB1604" s="6">
        <f t="shared" si="632"/>
        <v>4</v>
      </c>
      <c r="AC1604" s="6">
        <f t="shared" si="632"/>
        <v>0</v>
      </c>
      <c r="AD1604" s="6">
        <f t="shared" si="632"/>
        <v>0</v>
      </c>
      <c r="AE1604" s="6">
        <f t="shared" si="632"/>
        <v>0</v>
      </c>
      <c r="AF1604" s="6">
        <f t="shared" si="645"/>
        <v>4</v>
      </c>
      <c r="AG1604" s="6">
        <f t="shared" si="646"/>
        <v>0</v>
      </c>
      <c r="AH1604" s="14" t="str">
        <f>LEFT(X1604,2)&amp;"."&amp;VLOOKUP(MID(X1604,4,3),'Data validation'!$A$1:$B$12,2,FALSE)&amp;".2025"</f>
        <v>03.03.2025</v>
      </c>
      <c r="AI1604">
        <f t="shared" si="647"/>
        <v>10</v>
      </c>
      <c r="AJ1604" t="str">
        <f>H1604&amp;"."&amp;VLOOKUP(I1604,'Data validation'!$A$1:$B$12,2,FALSE)&amp;".2026"</f>
        <v>25.06.2026</v>
      </c>
      <c r="AK1604">
        <f t="shared" si="648"/>
        <v>26</v>
      </c>
      <c r="AL1604" t="str">
        <f>VLOOKUP(E1604,[2]Sheet1!$A:$B,2,FALSE)</f>
        <v>Анулирана</v>
      </c>
    </row>
    <row r="1605" spans="1:38" x14ac:dyDescent="0.25">
      <c r="A1605" t="str">
        <f>VLOOKUP(Q1605,'Data validation'!$K$2:$L$50,2,FALSE)</f>
        <v>TO</v>
      </c>
      <c r="B1605">
        <f t="shared" si="634"/>
        <v>0</v>
      </c>
      <c r="C1605">
        <f t="shared" si="635"/>
        <v>5</v>
      </c>
      <c r="D1605">
        <f t="shared" si="636"/>
        <v>0</v>
      </c>
      <c r="E1605">
        <v>10141</v>
      </c>
      <c r="F1605" t="s">
        <v>6845</v>
      </c>
      <c r="G1605" t="s">
        <v>303</v>
      </c>
      <c r="H1605" t="str">
        <f t="shared" si="637"/>
        <v>25</v>
      </c>
      <c r="I1605" t="str">
        <f t="shared" si="638"/>
        <v>Jun</v>
      </c>
      <c r="J1605" t="s">
        <v>71</v>
      </c>
      <c r="K1605" t="str">
        <f t="shared" si="639"/>
        <v>30</v>
      </c>
      <c r="L1605" t="str">
        <f t="shared" si="640"/>
        <v>Jun</v>
      </c>
      <c r="M1605">
        <v>5</v>
      </c>
      <c r="N1605">
        <f t="shared" si="641"/>
        <v>5</v>
      </c>
      <c r="O1605">
        <f t="shared" si="642"/>
        <v>0</v>
      </c>
      <c r="P1605">
        <f t="shared" si="643"/>
        <v>0</v>
      </c>
      <c r="Q1605" t="s">
        <v>81</v>
      </c>
      <c r="R1605" t="s">
        <v>17</v>
      </c>
      <c r="S1605">
        <v>3</v>
      </c>
      <c r="T1605">
        <v>1</v>
      </c>
      <c r="U1605" s="2">
        <f>SUMIFS(SLR!L:L,SLR!D:D,'Резервации 2026'!E1605)</f>
        <v>0</v>
      </c>
      <c r="V1605" s="2">
        <f>+U1605/M1605</f>
        <v>0</v>
      </c>
      <c r="W1605" t="s">
        <v>262</v>
      </c>
      <c r="X1605" t="s">
        <v>6846</v>
      </c>
      <c r="Y1605" t="s">
        <v>6847</v>
      </c>
      <c r="Z1605" t="str">
        <f t="shared" si="644"/>
        <v>Feb</v>
      </c>
      <c r="AA1605" s="6">
        <f t="shared" si="632"/>
        <v>0</v>
      </c>
      <c r="AB1605" s="6">
        <f t="shared" si="632"/>
        <v>5</v>
      </c>
      <c r="AC1605" s="6">
        <f t="shared" si="632"/>
        <v>0</v>
      </c>
      <c r="AD1605" s="6">
        <f t="shared" si="632"/>
        <v>0</v>
      </c>
      <c r="AE1605" s="6">
        <f t="shared" si="632"/>
        <v>0</v>
      </c>
      <c r="AF1605" s="6">
        <f t="shared" si="645"/>
        <v>5</v>
      </c>
      <c r="AG1605" s="6">
        <f t="shared" si="646"/>
        <v>0</v>
      </c>
      <c r="AH1605" s="14" t="str">
        <f>LEFT(X1605,2)&amp;"."&amp;VLOOKUP(MID(X1605,4,3),'Data validation'!$A$1:$B$12,2,FALSE)&amp;".2025"</f>
        <v>19.02.2025</v>
      </c>
      <c r="AI1605">
        <f t="shared" si="647"/>
        <v>8</v>
      </c>
      <c r="AJ1605" t="str">
        <f>H1605&amp;"."&amp;VLOOKUP(I1605,'Data validation'!$A$1:$B$12,2,FALSE)&amp;".2026"</f>
        <v>25.06.2026</v>
      </c>
      <c r="AK1605">
        <f t="shared" si="648"/>
        <v>26</v>
      </c>
      <c r="AL1605" t="str">
        <f>VLOOKUP(E1605,[2]Sheet1!$A:$B,2,FALSE)</f>
        <v>Анулирана</v>
      </c>
    </row>
    <row r="1606" spans="1:38" x14ac:dyDescent="0.25">
      <c r="A1606" t="str">
        <f>VLOOKUP(Q1606,'Data validation'!$K$2:$L$50,2,FALSE)</f>
        <v>BOOKING</v>
      </c>
      <c r="B1606">
        <f t="shared" si="634"/>
        <v>0</v>
      </c>
      <c r="C1606">
        <f t="shared" si="635"/>
        <v>4</v>
      </c>
      <c r="D1606">
        <f t="shared" si="636"/>
        <v>0</v>
      </c>
      <c r="E1606">
        <v>9712</v>
      </c>
      <c r="F1606" t="s">
        <v>5111</v>
      </c>
      <c r="G1606" t="s">
        <v>283</v>
      </c>
      <c r="H1606" t="str">
        <f t="shared" si="637"/>
        <v>20</v>
      </c>
      <c r="I1606" t="str">
        <f t="shared" si="638"/>
        <v>Jun</v>
      </c>
      <c r="J1606" t="s">
        <v>152</v>
      </c>
      <c r="K1606" t="str">
        <f t="shared" si="639"/>
        <v>24</v>
      </c>
      <c r="L1606" t="str">
        <f t="shared" si="640"/>
        <v>Jun</v>
      </c>
      <c r="M1606">
        <v>4</v>
      </c>
      <c r="N1606">
        <f t="shared" si="641"/>
        <v>4</v>
      </c>
      <c r="O1606">
        <f t="shared" si="642"/>
        <v>0</v>
      </c>
      <c r="P1606">
        <f t="shared" si="643"/>
        <v>0</v>
      </c>
      <c r="Q1606" t="s">
        <v>587</v>
      </c>
      <c r="R1606" t="s">
        <v>57</v>
      </c>
      <c r="S1606">
        <v>4</v>
      </c>
      <c r="T1606">
        <v>2</v>
      </c>
      <c r="U1606" s="2">
        <v>3041.6924612844036</v>
      </c>
      <c r="V1606" s="2">
        <v>760.42311532110091</v>
      </c>
      <c r="W1606" t="s">
        <v>262</v>
      </c>
      <c r="X1606" t="s">
        <v>5112</v>
      </c>
      <c r="Y1606" t="s">
        <v>5095</v>
      </c>
      <c r="Z1606" t="str">
        <f t="shared" si="644"/>
        <v>Jan</v>
      </c>
      <c r="AA1606" s="6">
        <f t="shared" si="632"/>
        <v>0</v>
      </c>
      <c r="AB1606" s="6">
        <f t="shared" si="632"/>
        <v>4</v>
      </c>
      <c r="AC1606" s="6">
        <f t="shared" si="632"/>
        <v>0</v>
      </c>
      <c r="AD1606" s="6">
        <f t="shared" si="632"/>
        <v>0</v>
      </c>
      <c r="AE1606" s="6">
        <f t="shared" si="632"/>
        <v>0</v>
      </c>
      <c r="AF1606" s="6">
        <f t="shared" si="645"/>
        <v>4</v>
      </c>
      <c r="AG1606" s="6">
        <f t="shared" si="646"/>
        <v>0</v>
      </c>
      <c r="AH1606" s="14" t="str">
        <f>LEFT(X1606,2)&amp;"."&amp;VLOOKUP(MID(X1606,4,3),'Data validation'!$A$1:$B$12,2,FALSE)&amp;".2025"</f>
        <v>25.01.2025</v>
      </c>
      <c r="AI1606">
        <f t="shared" si="647"/>
        <v>4</v>
      </c>
      <c r="AJ1606" t="str">
        <f>H1606&amp;"."&amp;VLOOKUP(I1606,'Data validation'!$A$1:$B$12,2,FALSE)&amp;".2026"</f>
        <v>20.06.2026</v>
      </c>
      <c r="AK1606">
        <f t="shared" si="648"/>
        <v>25</v>
      </c>
      <c r="AL1606" t="str">
        <f>VLOOKUP(E1606,[2]Sheet1!$A:$B,2,FALSE)</f>
        <v>Анулирана</v>
      </c>
    </row>
    <row r="1607" spans="1:38" x14ac:dyDescent="0.25">
      <c r="A1607" t="str">
        <f>VLOOKUP(Q1607,'Data validation'!$K$2:$L$50,2,FALSE)</f>
        <v>BOOKING</v>
      </c>
      <c r="B1607">
        <f t="shared" si="634"/>
        <v>0</v>
      </c>
      <c r="C1607">
        <f t="shared" si="635"/>
        <v>0</v>
      </c>
      <c r="D1607">
        <f t="shared" si="636"/>
        <v>5</v>
      </c>
      <c r="E1607">
        <v>10224</v>
      </c>
      <c r="F1607" t="s">
        <v>7150</v>
      </c>
      <c r="G1607" t="s">
        <v>485</v>
      </c>
      <c r="H1607" t="str">
        <f t="shared" si="637"/>
        <v>15</v>
      </c>
      <c r="I1607" t="str">
        <f t="shared" si="638"/>
        <v>Jul</v>
      </c>
      <c r="J1607" t="s">
        <v>84</v>
      </c>
      <c r="K1607" t="str">
        <f t="shared" si="639"/>
        <v>20</v>
      </c>
      <c r="L1607" t="str">
        <f t="shared" si="640"/>
        <v>Jul</v>
      </c>
      <c r="M1607">
        <v>5</v>
      </c>
      <c r="N1607">
        <f t="shared" si="641"/>
        <v>5</v>
      </c>
      <c r="O1607">
        <f t="shared" si="642"/>
        <v>0</v>
      </c>
      <c r="P1607">
        <f t="shared" si="643"/>
        <v>0</v>
      </c>
      <c r="Q1607" t="s">
        <v>587</v>
      </c>
      <c r="R1607" t="s">
        <v>17</v>
      </c>
      <c r="S1607">
        <v>2</v>
      </c>
      <c r="T1607">
        <v>2</v>
      </c>
      <c r="U1607" s="2">
        <v>2979.5006559633025</v>
      </c>
      <c r="V1607" s="2">
        <v>595.90013119266052</v>
      </c>
      <c r="W1607" t="s">
        <v>1025</v>
      </c>
      <c r="X1607" t="s">
        <v>7151</v>
      </c>
      <c r="Y1607" t="s">
        <v>7152</v>
      </c>
      <c r="Z1607" t="str">
        <f t="shared" si="644"/>
        <v>Feb</v>
      </c>
      <c r="AA1607" s="6">
        <f t="shared" si="632"/>
        <v>0</v>
      </c>
      <c r="AB1607" s="6">
        <f t="shared" si="632"/>
        <v>0</v>
      </c>
      <c r="AC1607" s="6">
        <f t="shared" si="632"/>
        <v>5</v>
      </c>
      <c r="AD1607" s="6">
        <f t="shared" si="632"/>
        <v>0</v>
      </c>
      <c r="AE1607" s="6">
        <f t="shared" si="632"/>
        <v>0</v>
      </c>
      <c r="AF1607" s="6">
        <f t="shared" si="645"/>
        <v>5</v>
      </c>
      <c r="AG1607" s="6">
        <f t="shared" si="646"/>
        <v>0</v>
      </c>
      <c r="AH1607" s="14" t="str">
        <f>LEFT(X1607,2)&amp;"."&amp;VLOOKUP(MID(X1607,4,3),'Data validation'!$A$1:$B$12,2,FALSE)&amp;".2025"</f>
        <v>25.02.2025</v>
      </c>
      <c r="AI1607">
        <f t="shared" si="647"/>
        <v>9</v>
      </c>
      <c r="AJ1607" t="str">
        <f>H1607&amp;"."&amp;VLOOKUP(I1607,'Data validation'!$A$1:$B$12,2,FALSE)&amp;".2026"</f>
        <v>15.07.2026</v>
      </c>
      <c r="AK1607">
        <f t="shared" si="648"/>
        <v>29</v>
      </c>
      <c r="AL1607" t="str">
        <f>VLOOKUP(E1607,[2]Sheet1!$A:$B,2,FALSE)</f>
        <v>Анулирана</v>
      </c>
    </row>
    <row r="1608" spans="1:38" x14ac:dyDescent="0.25">
      <c r="A1608" t="str">
        <f>VLOOKUP(Q1608,'Data validation'!$K$2:$L$50,2,FALSE)</f>
        <v>TO</v>
      </c>
      <c r="B1608">
        <f t="shared" si="634"/>
        <v>0</v>
      </c>
      <c r="C1608">
        <f t="shared" si="635"/>
        <v>0</v>
      </c>
      <c r="D1608">
        <f t="shared" si="636"/>
        <v>5</v>
      </c>
      <c r="E1608">
        <v>8983</v>
      </c>
      <c r="F1608" t="s">
        <v>8743</v>
      </c>
      <c r="G1608" t="s">
        <v>32</v>
      </c>
      <c r="H1608" t="str">
        <f t="shared" si="637"/>
        <v>13</v>
      </c>
      <c r="I1608" t="str">
        <f t="shared" si="638"/>
        <v>Jul</v>
      </c>
      <c r="J1608" t="s">
        <v>33</v>
      </c>
      <c r="K1608" t="str">
        <f t="shared" si="639"/>
        <v>18</v>
      </c>
      <c r="L1608" t="str">
        <f t="shared" si="640"/>
        <v>Jul</v>
      </c>
      <c r="M1608">
        <v>5</v>
      </c>
      <c r="N1608">
        <f t="shared" si="641"/>
        <v>5</v>
      </c>
      <c r="O1608">
        <f t="shared" si="642"/>
        <v>0</v>
      </c>
      <c r="P1608">
        <f t="shared" si="643"/>
        <v>0</v>
      </c>
      <c r="Q1608" t="s">
        <v>162</v>
      </c>
      <c r="R1608" t="s">
        <v>63</v>
      </c>
      <c r="S1608">
        <v>2</v>
      </c>
      <c r="T1608">
        <v>2</v>
      </c>
      <c r="U1608" s="2">
        <f>SUMIFS(Magelan!L:L,Magelan!D:D,'Резервации 2026'!E1608)</f>
        <v>1851.4864694999999</v>
      </c>
      <c r="V1608" s="2">
        <f>+U1608/M1608</f>
        <v>370.2972939</v>
      </c>
      <c r="W1608" t="s">
        <v>262</v>
      </c>
      <c r="X1608" t="s">
        <v>3099</v>
      </c>
      <c r="Y1608" t="s">
        <v>3215</v>
      </c>
      <c r="Z1608" t="str">
        <f t="shared" si="644"/>
        <v>Dec</v>
      </c>
      <c r="AA1608" s="6">
        <f t="shared" si="632"/>
        <v>0</v>
      </c>
      <c r="AB1608" s="6">
        <f t="shared" si="632"/>
        <v>0</v>
      </c>
      <c r="AC1608" s="6">
        <f t="shared" si="632"/>
        <v>5</v>
      </c>
      <c r="AD1608" s="6">
        <f t="shared" si="632"/>
        <v>0</v>
      </c>
      <c r="AE1608" s="6">
        <f t="shared" si="632"/>
        <v>0</v>
      </c>
      <c r="AF1608" s="6">
        <f t="shared" si="645"/>
        <v>5</v>
      </c>
      <c r="AG1608" s="6">
        <f t="shared" si="646"/>
        <v>0</v>
      </c>
      <c r="AH1608" s="14" t="str">
        <f>LEFT(X1608,2)&amp;"."&amp;VLOOKUP(MID(X1608,4,3),'Data validation'!$A$1:$B$12,2,FALSE)&amp;".2025"</f>
        <v>02.12.2025</v>
      </c>
      <c r="AI1608">
        <f t="shared" si="647"/>
        <v>49</v>
      </c>
      <c r="AJ1608" t="str">
        <f>H1608&amp;"."&amp;VLOOKUP(I1608,'Data validation'!$A$1:$B$12,2,FALSE)&amp;".2026"</f>
        <v>13.07.2026</v>
      </c>
      <c r="AK1608">
        <f t="shared" si="648"/>
        <v>29</v>
      </c>
      <c r="AL1608" t="e">
        <f>VLOOKUP(E1608,[2]Sheet1!$A:$B,2,FALSE)</f>
        <v>#N/A</v>
      </c>
    </row>
    <row r="1609" spans="1:38" x14ac:dyDescent="0.25">
      <c r="A1609" t="str">
        <f>VLOOKUP(Q1609,'Data validation'!$K$2:$L$50,2,FALSE)</f>
        <v>TO</v>
      </c>
      <c r="B1609">
        <f t="shared" si="634"/>
        <v>0</v>
      </c>
      <c r="C1609">
        <f t="shared" si="635"/>
        <v>0</v>
      </c>
      <c r="D1609">
        <f t="shared" si="636"/>
        <v>6</v>
      </c>
      <c r="E1609">
        <v>10226</v>
      </c>
      <c r="F1609" t="s">
        <v>7153</v>
      </c>
      <c r="G1609" t="s">
        <v>90</v>
      </c>
      <c r="H1609" t="str">
        <f t="shared" si="637"/>
        <v>15</v>
      </c>
      <c r="I1609" t="str">
        <f t="shared" si="638"/>
        <v>Aug</v>
      </c>
      <c r="J1609" t="s">
        <v>519</v>
      </c>
      <c r="K1609" t="str">
        <f t="shared" si="639"/>
        <v>21</v>
      </c>
      <c r="L1609" t="str">
        <f t="shared" si="640"/>
        <v>Aug</v>
      </c>
      <c r="M1609">
        <v>6</v>
      </c>
      <c r="N1609">
        <f t="shared" si="641"/>
        <v>6</v>
      </c>
      <c r="O1609">
        <f t="shared" si="642"/>
        <v>0</v>
      </c>
      <c r="P1609">
        <f t="shared" si="643"/>
        <v>0</v>
      </c>
      <c r="Q1609" t="s">
        <v>56</v>
      </c>
      <c r="R1609" t="s">
        <v>110</v>
      </c>
      <c r="S1609">
        <v>4</v>
      </c>
      <c r="T1609">
        <v>0</v>
      </c>
      <c r="U1609" s="2">
        <f>SUMIFS(Novoton!L:L,Novoton!D:D,'Резервации 2026'!E1609)</f>
        <v>3875.8291944000002</v>
      </c>
      <c r="V1609" s="2">
        <f>+U1609/M1609</f>
        <v>645.9715324</v>
      </c>
      <c r="W1609" t="s">
        <v>262</v>
      </c>
      <c r="X1609" t="s">
        <v>7154</v>
      </c>
      <c r="Y1609" t="s">
        <v>7152</v>
      </c>
      <c r="Z1609" t="str">
        <f t="shared" si="644"/>
        <v>Feb</v>
      </c>
      <c r="AA1609" s="6">
        <f t="shared" si="632"/>
        <v>0</v>
      </c>
      <c r="AB1609" s="6">
        <f t="shared" si="632"/>
        <v>0</v>
      </c>
      <c r="AC1609" s="6">
        <f t="shared" si="632"/>
        <v>0</v>
      </c>
      <c r="AD1609" s="6">
        <f t="shared" si="632"/>
        <v>6</v>
      </c>
      <c r="AE1609" s="6">
        <f t="shared" si="632"/>
        <v>0</v>
      </c>
      <c r="AF1609" s="6">
        <f t="shared" si="645"/>
        <v>6</v>
      </c>
      <c r="AG1609" s="6">
        <f t="shared" si="646"/>
        <v>0</v>
      </c>
      <c r="AH1609" s="14" t="str">
        <f>LEFT(X1609,2)&amp;"."&amp;VLOOKUP(MID(X1609,4,3),'Data validation'!$A$1:$B$12,2,FALSE)&amp;".2025"</f>
        <v>25.02.2025</v>
      </c>
      <c r="AI1609">
        <f t="shared" si="647"/>
        <v>9</v>
      </c>
      <c r="AJ1609" t="str">
        <f>H1609&amp;"."&amp;VLOOKUP(I1609,'Data validation'!$A$1:$B$12,2,FALSE)&amp;".2026"</f>
        <v>15.08.2026</v>
      </c>
      <c r="AK1609">
        <f t="shared" si="648"/>
        <v>33</v>
      </c>
      <c r="AL1609" t="e">
        <f>VLOOKUP(E1609,[2]Sheet1!$A:$B,2,FALSE)</f>
        <v>#N/A</v>
      </c>
    </row>
    <row r="1610" spans="1:38" x14ac:dyDescent="0.25">
      <c r="A1610" t="str">
        <f>VLOOKUP(Q1610,'Data validation'!$K$2:$L$50,2,FALSE)</f>
        <v>TO</v>
      </c>
      <c r="B1610">
        <f t="shared" si="634"/>
        <v>0</v>
      </c>
      <c r="C1610">
        <f t="shared" si="635"/>
        <v>6</v>
      </c>
      <c r="D1610">
        <f t="shared" si="636"/>
        <v>0</v>
      </c>
      <c r="E1610">
        <v>10227</v>
      </c>
      <c r="F1610" t="s">
        <v>7155</v>
      </c>
      <c r="G1610" t="s">
        <v>44</v>
      </c>
      <c r="H1610" t="str">
        <f t="shared" si="637"/>
        <v>29</v>
      </c>
      <c r="I1610" t="str">
        <f t="shared" si="638"/>
        <v>Jun</v>
      </c>
      <c r="J1610" t="s">
        <v>313</v>
      </c>
      <c r="K1610" t="str">
        <f t="shared" si="639"/>
        <v>05</v>
      </c>
      <c r="L1610" t="str">
        <f t="shared" si="640"/>
        <v>Jul</v>
      </c>
      <c r="M1610">
        <v>6</v>
      </c>
      <c r="N1610">
        <f t="shared" si="641"/>
        <v>-24</v>
      </c>
      <c r="O1610">
        <f t="shared" si="642"/>
        <v>2</v>
      </c>
      <c r="P1610">
        <f t="shared" si="643"/>
        <v>4</v>
      </c>
      <c r="Q1610" t="s">
        <v>81</v>
      </c>
      <c r="R1610" t="s">
        <v>17</v>
      </c>
      <c r="S1610">
        <v>2</v>
      </c>
      <c r="T1610">
        <v>1</v>
      </c>
      <c r="U1610" s="2">
        <f>SUMIFS(SLR!L:L,SLR!D:D,'Резервации 2026'!E1610)</f>
        <v>1808.5951176000001</v>
      </c>
      <c r="V1610" s="2">
        <f>+U1610/M1610</f>
        <v>301.43251960000003</v>
      </c>
      <c r="W1610" t="s">
        <v>262</v>
      </c>
      <c r="X1610" t="s">
        <v>7156</v>
      </c>
      <c r="Y1610" t="s">
        <v>7039</v>
      </c>
      <c r="Z1610" t="str">
        <f t="shared" si="644"/>
        <v>Feb</v>
      </c>
      <c r="AA1610" s="6">
        <f t="shared" si="632"/>
        <v>0</v>
      </c>
      <c r="AB1610" s="6">
        <f t="shared" si="632"/>
        <v>2</v>
      </c>
      <c r="AC1610" s="6">
        <f t="shared" si="632"/>
        <v>4</v>
      </c>
      <c r="AD1610" s="6">
        <f t="shared" si="632"/>
        <v>0</v>
      </c>
      <c r="AE1610" s="6">
        <f t="shared" si="632"/>
        <v>0</v>
      </c>
      <c r="AF1610" s="6">
        <f t="shared" si="645"/>
        <v>6</v>
      </c>
      <c r="AG1610" s="6">
        <f t="shared" si="646"/>
        <v>0</v>
      </c>
      <c r="AH1610" s="14" t="str">
        <f>LEFT(X1610,2)&amp;"."&amp;VLOOKUP(MID(X1610,4,3),'Data validation'!$A$1:$B$12,2,FALSE)&amp;".2025"</f>
        <v>25.02.2025</v>
      </c>
      <c r="AI1610">
        <f t="shared" si="647"/>
        <v>9</v>
      </c>
      <c r="AJ1610" t="str">
        <f>H1610&amp;"."&amp;VLOOKUP(I1610,'Data validation'!$A$1:$B$12,2,FALSE)&amp;".2026"</f>
        <v>29.06.2026</v>
      </c>
      <c r="AK1610">
        <f t="shared" si="648"/>
        <v>27</v>
      </c>
      <c r="AL1610" t="e">
        <f>VLOOKUP(E1610,[2]Sheet1!$A:$B,2,FALSE)</f>
        <v>#N/A</v>
      </c>
    </row>
    <row r="1611" spans="1:38" x14ac:dyDescent="0.25">
      <c r="A1611" t="str">
        <f>VLOOKUP(Q1611,'Data validation'!$K$2:$L$50,2,FALSE)</f>
        <v>BOOKING</v>
      </c>
      <c r="B1611">
        <f t="shared" si="634"/>
        <v>0</v>
      </c>
      <c r="C1611">
        <f t="shared" si="635"/>
        <v>5</v>
      </c>
      <c r="D1611">
        <f t="shared" si="636"/>
        <v>0</v>
      </c>
      <c r="E1611">
        <v>9713</v>
      </c>
      <c r="F1611" t="s">
        <v>5113</v>
      </c>
      <c r="G1611" t="s">
        <v>523</v>
      </c>
      <c r="H1611" t="str">
        <f t="shared" si="637"/>
        <v>25</v>
      </c>
      <c r="I1611" t="str">
        <f t="shared" si="638"/>
        <v>Aug</v>
      </c>
      <c r="J1611" t="s">
        <v>54</v>
      </c>
      <c r="K1611" t="str">
        <f t="shared" si="639"/>
        <v>30</v>
      </c>
      <c r="L1611" t="str">
        <f t="shared" si="640"/>
        <v>Aug</v>
      </c>
      <c r="M1611">
        <v>5</v>
      </c>
      <c r="N1611">
        <f t="shared" si="641"/>
        <v>5</v>
      </c>
      <c r="O1611">
        <f t="shared" si="642"/>
        <v>0</v>
      </c>
      <c r="P1611">
        <f t="shared" si="643"/>
        <v>0</v>
      </c>
      <c r="Q1611" t="s">
        <v>587</v>
      </c>
      <c r="R1611" t="s">
        <v>63</v>
      </c>
      <c r="S1611">
        <v>2</v>
      </c>
      <c r="T1611">
        <v>2</v>
      </c>
      <c r="U1611" s="2">
        <v>2761.4884128440367</v>
      </c>
      <c r="V1611" s="2">
        <v>552.2976825688072</v>
      </c>
      <c r="W1611" t="s">
        <v>262</v>
      </c>
      <c r="X1611" t="s">
        <v>5114</v>
      </c>
      <c r="Y1611" t="s">
        <v>5095</v>
      </c>
      <c r="Z1611" t="str">
        <f t="shared" si="644"/>
        <v>Jan</v>
      </c>
      <c r="AA1611" s="6">
        <f t="shared" si="632"/>
        <v>0</v>
      </c>
      <c r="AB1611" s="6">
        <f t="shared" si="632"/>
        <v>0</v>
      </c>
      <c r="AC1611" s="6">
        <f t="shared" si="632"/>
        <v>0</v>
      </c>
      <c r="AD1611" s="6">
        <f t="shared" si="632"/>
        <v>5</v>
      </c>
      <c r="AE1611" s="6">
        <f t="shared" si="632"/>
        <v>0</v>
      </c>
      <c r="AF1611" s="6">
        <f t="shared" si="645"/>
        <v>5</v>
      </c>
      <c r="AG1611" s="6">
        <f t="shared" si="646"/>
        <v>0</v>
      </c>
      <c r="AH1611" s="14" t="str">
        <f>LEFT(X1611,2)&amp;"."&amp;VLOOKUP(MID(X1611,4,3),'Data validation'!$A$1:$B$12,2,FALSE)&amp;".2025"</f>
        <v>25.01.2025</v>
      </c>
      <c r="AI1611">
        <f t="shared" si="647"/>
        <v>4</v>
      </c>
      <c r="AJ1611" t="str">
        <f>H1611&amp;"."&amp;VLOOKUP(I1611,'Data validation'!$A$1:$B$12,2,FALSE)&amp;".2026"</f>
        <v>25.08.2026</v>
      </c>
      <c r="AK1611">
        <f t="shared" si="648"/>
        <v>35</v>
      </c>
      <c r="AL1611" t="e">
        <f>VLOOKUP(E1611,[2]Sheet1!$A:$B,2,FALSE)</f>
        <v>#N/A</v>
      </c>
    </row>
    <row r="1612" spans="1:38" x14ac:dyDescent="0.25">
      <c r="A1612" t="str">
        <f>VLOOKUP(Q1612,'Data validation'!$K$2:$L$50,2,FALSE)</f>
        <v>BOOKING</v>
      </c>
      <c r="B1612">
        <f t="shared" si="634"/>
        <v>0</v>
      </c>
      <c r="C1612">
        <f t="shared" si="635"/>
        <v>5</v>
      </c>
      <c r="D1612">
        <f t="shared" si="636"/>
        <v>0</v>
      </c>
      <c r="E1612">
        <v>9714</v>
      </c>
      <c r="F1612" t="s">
        <v>5113</v>
      </c>
      <c r="G1612" t="s">
        <v>523</v>
      </c>
      <c r="H1612" t="str">
        <f t="shared" si="637"/>
        <v>25</v>
      </c>
      <c r="I1612" t="str">
        <f t="shared" si="638"/>
        <v>Aug</v>
      </c>
      <c r="J1612" t="s">
        <v>54</v>
      </c>
      <c r="K1612" t="str">
        <f t="shared" si="639"/>
        <v>30</v>
      </c>
      <c r="L1612" t="str">
        <f t="shared" si="640"/>
        <v>Aug</v>
      </c>
      <c r="M1612">
        <v>5</v>
      </c>
      <c r="N1612">
        <f t="shared" si="641"/>
        <v>5</v>
      </c>
      <c r="O1612">
        <f t="shared" si="642"/>
        <v>0</v>
      </c>
      <c r="P1612">
        <f t="shared" si="643"/>
        <v>0</v>
      </c>
      <c r="Q1612" t="s">
        <v>587</v>
      </c>
      <c r="R1612" t="s">
        <v>20</v>
      </c>
      <c r="S1612">
        <v>2</v>
      </c>
      <c r="T1612">
        <v>1</v>
      </c>
      <c r="U1612" s="2">
        <v>2209.1907302752288</v>
      </c>
      <c r="V1612" s="2">
        <v>441.83814605504585</v>
      </c>
      <c r="X1612" t="s">
        <v>5114</v>
      </c>
      <c r="Y1612" t="s">
        <v>5095</v>
      </c>
      <c r="Z1612" t="str">
        <f t="shared" si="644"/>
        <v>Jan</v>
      </c>
      <c r="AA1612" s="6">
        <f t="shared" si="632"/>
        <v>0</v>
      </c>
      <c r="AB1612" s="6">
        <f t="shared" si="632"/>
        <v>0</v>
      </c>
      <c r="AC1612" s="6">
        <f t="shared" si="632"/>
        <v>0</v>
      </c>
      <c r="AD1612" s="6">
        <f t="shared" si="632"/>
        <v>5</v>
      </c>
      <c r="AE1612" s="6">
        <f t="shared" si="632"/>
        <v>0</v>
      </c>
      <c r="AF1612" s="6">
        <f t="shared" si="645"/>
        <v>5</v>
      </c>
      <c r="AG1612" s="6">
        <f t="shared" si="646"/>
        <v>0</v>
      </c>
      <c r="AH1612" s="14" t="str">
        <f>LEFT(X1612,2)&amp;"."&amp;VLOOKUP(MID(X1612,4,3),'Data validation'!$A$1:$B$12,2,FALSE)&amp;".2025"</f>
        <v>25.01.2025</v>
      </c>
      <c r="AI1612">
        <f t="shared" si="647"/>
        <v>4</v>
      </c>
      <c r="AJ1612" t="str">
        <f>H1612&amp;"."&amp;VLOOKUP(I1612,'Data validation'!$A$1:$B$12,2,FALSE)&amp;".2026"</f>
        <v>25.08.2026</v>
      </c>
      <c r="AK1612">
        <f t="shared" si="648"/>
        <v>35</v>
      </c>
      <c r="AL1612" t="e">
        <f>VLOOKUP(E1612,[2]Sheet1!$A:$B,2,FALSE)</f>
        <v>#N/A</v>
      </c>
    </row>
    <row r="1613" spans="1:38" x14ac:dyDescent="0.25">
      <c r="A1613" t="str">
        <f>VLOOKUP(Q1613,'Data validation'!$K$2:$L$50,2,FALSE)</f>
        <v>TO</v>
      </c>
      <c r="B1613">
        <f t="shared" si="634"/>
        <v>0</v>
      </c>
      <c r="C1613">
        <f t="shared" si="635"/>
        <v>5</v>
      </c>
      <c r="D1613">
        <f t="shared" si="636"/>
        <v>0</v>
      </c>
      <c r="E1613">
        <v>8388</v>
      </c>
      <c r="F1613" t="s">
        <v>8744</v>
      </c>
      <c r="G1613" t="s">
        <v>283</v>
      </c>
      <c r="H1613" t="str">
        <f t="shared" si="637"/>
        <v>20</v>
      </c>
      <c r="I1613" t="str">
        <f t="shared" si="638"/>
        <v>Jun</v>
      </c>
      <c r="J1613" t="s">
        <v>303</v>
      </c>
      <c r="K1613" t="str">
        <f t="shared" si="639"/>
        <v>25</v>
      </c>
      <c r="L1613" t="str">
        <f t="shared" si="640"/>
        <v>Jun</v>
      </c>
      <c r="M1613">
        <v>5</v>
      </c>
      <c r="N1613">
        <f t="shared" si="641"/>
        <v>5</v>
      </c>
      <c r="O1613">
        <f t="shared" si="642"/>
        <v>0</v>
      </c>
      <c r="P1613">
        <f t="shared" si="643"/>
        <v>0</v>
      </c>
      <c r="Q1613" t="s">
        <v>81</v>
      </c>
      <c r="R1613" t="s">
        <v>17</v>
      </c>
      <c r="S1613">
        <v>2</v>
      </c>
      <c r="T1613">
        <v>0</v>
      </c>
      <c r="U1613" s="2">
        <f>SUMIFS(SLR!L:L,SLR!D:D,'Резервации 2026'!E1613)</f>
        <v>1055.0724935000001</v>
      </c>
      <c r="V1613" s="2">
        <f t="shared" ref="V1613:V1616" si="649">+U1613/M1613</f>
        <v>211.01449870000002</v>
      </c>
      <c r="W1613" t="s">
        <v>262</v>
      </c>
      <c r="X1613" t="s">
        <v>943</v>
      </c>
      <c r="Y1613" t="s">
        <v>768</v>
      </c>
      <c r="Z1613" t="str">
        <f t="shared" si="644"/>
        <v>Nov</v>
      </c>
      <c r="AA1613" s="6">
        <f t="shared" si="632"/>
        <v>0</v>
      </c>
      <c r="AB1613" s="6">
        <f t="shared" si="632"/>
        <v>5</v>
      </c>
      <c r="AC1613" s="6">
        <f t="shared" si="632"/>
        <v>0</v>
      </c>
      <c r="AD1613" s="6">
        <f t="shared" si="632"/>
        <v>0</v>
      </c>
      <c r="AE1613" s="6">
        <f t="shared" si="632"/>
        <v>0</v>
      </c>
      <c r="AF1613" s="6">
        <f t="shared" si="645"/>
        <v>5</v>
      </c>
      <c r="AG1613" s="6">
        <f t="shared" si="646"/>
        <v>0</v>
      </c>
      <c r="AH1613" s="14" t="str">
        <f>LEFT(X1613,2)&amp;"."&amp;VLOOKUP(MID(X1613,4,3),'Data validation'!$A$1:$B$12,2,FALSE)&amp;".2025"</f>
        <v>11.11.2025</v>
      </c>
      <c r="AI1613">
        <f t="shared" si="647"/>
        <v>46</v>
      </c>
      <c r="AJ1613" t="str">
        <f>H1613&amp;"."&amp;VLOOKUP(I1613,'Data validation'!$A$1:$B$12,2,FALSE)&amp;".2026"</f>
        <v>20.06.2026</v>
      </c>
      <c r="AK1613">
        <f t="shared" si="648"/>
        <v>25</v>
      </c>
      <c r="AL1613" t="e">
        <f>VLOOKUP(E1613,[2]Sheet1!$A:$B,2,FALSE)</f>
        <v>#N/A</v>
      </c>
    </row>
    <row r="1614" spans="1:38" x14ac:dyDescent="0.25">
      <c r="A1614" t="str">
        <f>VLOOKUP(Q1614,'Data validation'!$K$2:$L$50,2,FALSE)</f>
        <v>TO</v>
      </c>
      <c r="B1614">
        <f t="shared" si="634"/>
        <v>0</v>
      </c>
      <c r="C1614">
        <f t="shared" si="635"/>
        <v>5</v>
      </c>
      <c r="D1614">
        <f t="shared" si="636"/>
        <v>0</v>
      </c>
      <c r="E1614">
        <v>8387</v>
      </c>
      <c r="F1614" t="s">
        <v>8745</v>
      </c>
      <c r="G1614" t="s">
        <v>283</v>
      </c>
      <c r="H1614" t="str">
        <f t="shared" si="637"/>
        <v>20</v>
      </c>
      <c r="I1614" t="str">
        <f t="shared" si="638"/>
        <v>Jun</v>
      </c>
      <c r="J1614" t="s">
        <v>303</v>
      </c>
      <c r="K1614" t="str">
        <f t="shared" si="639"/>
        <v>25</v>
      </c>
      <c r="L1614" t="str">
        <f t="shared" si="640"/>
        <v>Jun</v>
      </c>
      <c r="M1614">
        <v>5</v>
      </c>
      <c r="N1614">
        <f t="shared" si="641"/>
        <v>5</v>
      </c>
      <c r="O1614">
        <f t="shared" si="642"/>
        <v>0</v>
      </c>
      <c r="P1614">
        <f t="shared" si="643"/>
        <v>0</v>
      </c>
      <c r="Q1614" t="s">
        <v>81</v>
      </c>
      <c r="R1614" t="s">
        <v>17</v>
      </c>
      <c r="S1614">
        <v>2</v>
      </c>
      <c r="T1614">
        <v>1</v>
      </c>
      <c r="U1614" s="2">
        <f>SUMIFS(SLR!L:L,SLR!D:D,'Резервации 2026'!E1614)</f>
        <v>1055.0724935000001</v>
      </c>
      <c r="V1614" s="2">
        <f t="shared" si="649"/>
        <v>211.01449870000002</v>
      </c>
      <c r="W1614" t="s">
        <v>262</v>
      </c>
      <c r="X1614" t="s">
        <v>943</v>
      </c>
      <c r="Y1614" t="s">
        <v>768</v>
      </c>
      <c r="Z1614" t="str">
        <f t="shared" si="644"/>
        <v>Nov</v>
      </c>
      <c r="AA1614" s="6">
        <f t="shared" si="632"/>
        <v>0</v>
      </c>
      <c r="AB1614" s="6">
        <f t="shared" si="632"/>
        <v>5</v>
      </c>
      <c r="AC1614" s="6">
        <f t="shared" si="632"/>
        <v>0</v>
      </c>
      <c r="AD1614" s="6">
        <f t="shared" si="632"/>
        <v>0</v>
      </c>
      <c r="AE1614" s="6">
        <f t="shared" si="632"/>
        <v>0</v>
      </c>
      <c r="AF1614" s="6">
        <f t="shared" si="645"/>
        <v>5</v>
      </c>
      <c r="AG1614" s="6">
        <f t="shared" si="646"/>
        <v>0</v>
      </c>
      <c r="AH1614" s="14" t="str">
        <f>LEFT(X1614,2)&amp;"."&amp;VLOOKUP(MID(X1614,4,3),'Data validation'!$A$1:$B$12,2,FALSE)&amp;".2025"</f>
        <v>11.11.2025</v>
      </c>
      <c r="AI1614">
        <f t="shared" si="647"/>
        <v>46</v>
      </c>
      <c r="AJ1614" t="str">
        <f>H1614&amp;"."&amp;VLOOKUP(I1614,'Data validation'!$A$1:$B$12,2,FALSE)&amp;".2026"</f>
        <v>20.06.2026</v>
      </c>
      <c r="AK1614">
        <f t="shared" si="648"/>
        <v>25</v>
      </c>
      <c r="AL1614" t="e">
        <f>VLOOKUP(E1614,[2]Sheet1!$A:$B,2,FALSE)</f>
        <v>#N/A</v>
      </c>
    </row>
    <row r="1615" spans="1:38" x14ac:dyDescent="0.25">
      <c r="A1615" t="str">
        <f>VLOOKUP(Q1615,'Data validation'!$K$2:$L$50,2,FALSE)</f>
        <v>TO</v>
      </c>
      <c r="B1615">
        <f t="shared" si="634"/>
        <v>0</v>
      </c>
      <c r="C1615">
        <f t="shared" si="635"/>
        <v>0</v>
      </c>
      <c r="D1615">
        <f t="shared" si="636"/>
        <v>5</v>
      </c>
      <c r="E1615">
        <v>9473</v>
      </c>
      <c r="F1615" t="s">
        <v>8746</v>
      </c>
      <c r="G1615" t="s">
        <v>323</v>
      </c>
      <c r="H1615" t="str">
        <f t="shared" si="637"/>
        <v>11</v>
      </c>
      <c r="I1615" t="str">
        <f t="shared" si="638"/>
        <v>Jul</v>
      </c>
      <c r="J1615" t="s">
        <v>558</v>
      </c>
      <c r="K1615" t="str">
        <f t="shared" si="639"/>
        <v>16</v>
      </c>
      <c r="L1615" t="str">
        <f t="shared" si="640"/>
        <v>Jul</v>
      </c>
      <c r="M1615">
        <v>5</v>
      </c>
      <c r="N1615">
        <f t="shared" si="641"/>
        <v>5</v>
      </c>
      <c r="O1615">
        <f t="shared" si="642"/>
        <v>0</v>
      </c>
      <c r="P1615">
        <f t="shared" si="643"/>
        <v>0</v>
      </c>
      <c r="Q1615" t="s">
        <v>116</v>
      </c>
      <c r="R1615" t="s">
        <v>57</v>
      </c>
      <c r="S1615">
        <v>4</v>
      </c>
      <c r="T1615">
        <v>0</v>
      </c>
      <c r="U1615" s="2">
        <f>SUMIFS(Solvex!L:L,Solvex!D:D,'Резервации 2026'!E1615)</f>
        <v>2826.0765584999999</v>
      </c>
      <c r="V1615" s="2">
        <f t="shared" si="649"/>
        <v>565.21531170000003</v>
      </c>
      <c r="W1615" t="s">
        <v>262</v>
      </c>
      <c r="X1615" t="s">
        <v>4584</v>
      </c>
      <c r="Y1615" t="s">
        <v>4579</v>
      </c>
      <c r="Z1615" t="str">
        <f t="shared" si="644"/>
        <v>Jan</v>
      </c>
      <c r="AA1615" s="6">
        <f t="shared" si="632"/>
        <v>0</v>
      </c>
      <c r="AB1615" s="6">
        <f t="shared" si="632"/>
        <v>0</v>
      </c>
      <c r="AC1615" s="6">
        <f t="shared" si="632"/>
        <v>5</v>
      </c>
      <c r="AD1615" s="6">
        <f t="shared" si="632"/>
        <v>0</v>
      </c>
      <c r="AE1615" s="6">
        <f t="shared" si="632"/>
        <v>0</v>
      </c>
      <c r="AF1615" s="6">
        <f t="shared" si="645"/>
        <v>5</v>
      </c>
      <c r="AG1615" s="6">
        <f t="shared" si="646"/>
        <v>0</v>
      </c>
      <c r="AH1615" s="14" t="str">
        <f>LEFT(X1615,2)&amp;"."&amp;VLOOKUP(MID(X1615,4,3),'Data validation'!$A$1:$B$12,2,FALSE)&amp;".2025"</f>
        <v>13.01.2025</v>
      </c>
      <c r="AI1615">
        <f t="shared" si="647"/>
        <v>3</v>
      </c>
      <c r="AJ1615" t="str">
        <f>H1615&amp;"."&amp;VLOOKUP(I1615,'Data validation'!$A$1:$B$12,2,FALSE)&amp;".2026"</f>
        <v>11.07.2026</v>
      </c>
      <c r="AK1615">
        <f t="shared" si="648"/>
        <v>28</v>
      </c>
      <c r="AL1615" t="e">
        <f>VLOOKUP(E1615,[2]Sheet1!$A:$B,2,FALSE)</f>
        <v>#N/A</v>
      </c>
    </row>
    <row r="1616" spans="1:38" x14ac:dyDescent="0.25">
      <c r="A1616" t="str">
        <f>VLOOKUP(Q1616,'Data validation'!$K$2:$L$50,2,FALSE)</f>
        <v>TO</v>
      </c>
      <c r="B1616">
        <f t="shared" si="634"/>
        <v>0</v>
      </c>
      <c r="C1616">
        <f t="shared" si="635"/>
        <v>1</v>
      </c>
      <c r="D1616">
        <f t="shared" si="636"/>
        <v>5</v>
      </c>
      <c r="E1616">
        <v>9472</v>
      </c>
      <c r="F1616" t="s">
        <v>8747</v>
      </c>
      <c r="G1616" t="s">
        <v>182</v>
      </c>
      <c r="H1616" t="str">
        <f t="shared" si="637"/>
        <v>10</v>
      </c>
      <c r="I1616" t="str">
        <f t="shared" si="638"/>
        <v>Jul</v>
      </c>
      <c r="J1616" t="s">
        <v>558</v>
      </c>
      <c r="K1616" t="str">
        <f t="shared" si="639"/>
        <v>16</v>
      </c>
      <c r="L1616" t="str">
        <f t="shared" si="640"/>
        <v>Jul</v>
      </c>
      <c r="M1616">
        <v>6</v>
      </c>
      <c r="N1616">
        <f t="shared" si="641"/>
        <v>6</v>
      </c>
      <c r="O1616">
        <f t="shared" si="642"/>
        <v>0</v>
      </c>
      <c r="P1616">
        <f t="shared" si="643"/>
        <v>0</v>
      </c>
      <c r="Q1616" t="s">
        <v>116</v>
      </c>
      <c r="R1616" t="s">
        <v>63</v>
      </c>
      <c r="S1616">
        <v>3</v>
      </c>
      <c r="T1616">
        <v>1</v>
      </c>
      <c r="U1616" s="2">
        <f>SUMIFS(Solvex!L:L,Solvex!D:D,'Резервации 2026'!E1616)</f>
        <v>2584.1599458000001</v>
      </c>
      <c r="V1616" s="2">
        <f t="shared" si="649"/>
        <v>430.69332430000003</v>
      </c>
      <c r="W1616" t="s">
        <v>262</v>
      </c>
      <c r="X1616" t="s">
        <v>4583</v>
      </c>
      <c r="Y1616" t="s">
        <v>4579</v>
      </c>
      <c r="Z1616" t="str">
        <f t="shared" si="644"/>
        <v>Jan</v>
      </c>
      <c r="AA1616" s="6">
        <f t="shared" si="632"/>
        <v>0</v>
      </c>
      <c r="AB1616" s="6">
        <f t="shared" si="632"/>
        <v>0</v>
      </c>
      <c r="AC1616" s="6">
        <f t="shared" si="632"/>
        <v>6</v>
      </c>
      <c r="AD1616" s="6">
        <f t="shared" si="632"/>
        <v>0</v>
      </c>
      <c r="AE1616" s="6">
        <f t="shared" si="632"/>
        <v>0</v>
      </c>
      <c r="AF1616" s="6">
        <f t="shared" si="645"/>
        <v>6</v>
      </c>
      <c r="AG1616" s="6">
        <f t="shared" si="646"/>
        <v>0</v>
      </c>
      <c r="AH1616" s="14" t="str">
        <f>LEFT(X1616,2)&amp;"."&amp;VLOOKUP(MID(X1616,4,3),'Data validation'!$A$1:$B$12,2,FALSE)&amp;".2025"</f>
        <v>13.01.2025</v>
      </c>
      <c r="AI1616">
        <f t="shared" si="647"/>
        <v>3</v>
      </c>
      <c r="AJ1616" t="str">
        <f>H1616&amp;"."&amp;VLOOKUP(I1616,'Data validation'!$A$1:$B$12,2,FALSE)&amp;".2026"</f>
        <v>10.07.2026</v>
      </c>
      <c r="AK1616">
        <f t="shared" si="648"/>
        <v>28</v>
      </c>
      <c r="AL1616" t="e">
        <f>VLOOKUP(E1616,[2]Sheet1!$A:$B,2,FALSE)</f>
        <v>#N/A</v>
      </c>
    </row>
    <row r="1617" spans="1:38" x14ac:dyDescent="0.25">
      <c r="A1617" t="str">
        <f>VLOOKUP(Q1617,'Data validation'!$K$2:$L$50,2,FALSE)</f>
        <v>TOPOLA SKIES</v>
      </c>
      <c r="B1617">
        <f t="shared" si="634"/>
        <v>0</v>
      </c>
      <c r="C1617">
        <f t="shared" si="635"/>
        <v>5</v>
      </c>
      <c r="D1617">
        <f t="shared" si="636"/>
        <v>0</v>
      </c>
      <c r="E1617">
        <v>9897</v>
      </c>
      <c r="F1617" t="s">
        <v>5554</v>
      </c>
      <c r="G1617" t="s">
        <v>44</v>
      </c>
      <c r="H1617" t="str">
        <f t="shared" si="637"/>
        <v>29</v>
      </c>
      <c r="I1617" t="str">
        <f t="shared" si="638"/>
        <v>Jun</v>
      </c>
      <c r="J1617" t="s">
        <v>45</v>
      </c>
      <c r="K1617" t="str">
        <f t="shared" si="639"/>
        <v>04</v>
      </c>
      <c r="L1617" t="str">
        <f t="shared" si="640"/>
        <v>Jul</v>
      </c>
      <c r="M1617">
        <v>5</v>
      </c>
      <c r="N1617">
        <f t="shared" si="641"/>
        <v>-25</v>
      </c>
      <c r="O1617">
        <f t="shared" si="642"/>
        <v>2</v>
      </c>
      <c r="P1617">
        <f t="shared" si="643"/>
        <v>3</v>
      </c>
      <c r="Q1617" t="s">
        <v>35</v>
      </c>
      <c r="R1617" t="s">
        <v>63</v>
      </c>
      <c r="S1617">
        <v>2</v>
      </c>
      <c r="T1617">
        <v>1</v>
      </c>
      <c r="U1617" s="2">
        <v>1733.3319082568805</v>
      </c>
      <c r="V1617" s="2">
        <v>346.66638165137607</v>
      </c>
      <c r="X1617" t="s">
        <v>5555</v>
      </c>
      <c r="Y1617" t="s">
        <v>5488</v>
      </c>
      <c r="Z1617" t="str">
        <f t="shared" si="644"/>
        <v>Jan</v>
      </c>
      <c r="AA1617" s="6">
        <f t="shared" si="632"/>
        <v>0</v>
      </c>
      <c r="AB1617" s="6">
        <f t="shared" si="632"/>
        <v>2</v>
      </c>
      <c r="AC1617" s="6">
        <f t="shared" si="632"/>
        <v>3</v>
      </c>
      <c r="AD1617" s="6">
        <f t="shared" si="632"/>
        <v>0</v>
      </c>
      <c r="AE1617" s="6">
        <f t="shared" si="632"/>
        <v>0</v>
      </c>
      <c r="AF1617" s="6">
        <f t="shared" si="645"/>
        <v>5</v>
      </c>
      <c r="AG1617" s="6">
        <f t="shared" si="646"/>
        <v>0</v>
      </c>
      <c r="AH1617" s="14" t="str">
        <f>LEFT(X1617,2)&amp;"."&amp;VLOOKUP(MID(X1617,4,3),'Data validation'!$A$1:$B$12,2,FALSE)&amp;".2025"</f>
        <v>30.01.2025</v>
      </c>
      <c r="AI1617">
        <f t="shared" si="647"/>
        <v>5</v>
      </c>
      <c r="AJ1617" t="str">
        <f>H1617&amp;"."&amp;VLOOKUP(I1617,'Data validation'!$A$1:$B$12,2,FALSE)&amp;".2026"</f>
        <v>29.06.2026</v>
      </c>
      <c r="AK1617">
        <f t="shared" si="648"/>
        <v>27</v>
      </c>
      <c r="AL1617" t="e">
        <f>VLOOKUP(E1617,[2]Sheet1!$A:$B,2,FALSE)</f>
        <v>#N/A</v>
      </c>
    </row>
    <row r="1618" spans="1:38" x14ac:dyDescent="0.25">
      <c r="A1618" t="str">
        <f>VLOOKUP(Q1618,'Data validation'!$K$2:$L$50,2,FALSE)</f>
        <v>TO</v>
      </c>
      <c r="B1618">
        <f t="shared" si="634"/>
        <v>0</v>
      </c>
      <c r="C1618">
        <f t="shared" si="635"/>
        <v>7</v>
      </c>
      <c r="D1618">
        <f t="shared" si="636"/>
        <v>0</v>
      </c>
      <c r="E1618">
        <v>10066</v>
      </c>
      <c r="F1618" t="s">
        <v>6598</v>
      </c>
      <c r="G1618" t="s">
        <v>131</v>
      </c>
      <c r="H1618" t="str">
        <f t="shared" si="637"/>
        <v>29</v>
      </c>
      <c r="I1618" t="str">
        <f t="shared" si="638"/>
        <v>Aug</v>
      </c>
      <c r="J1618" t="s">
        <v>694</v>
      </c>
      <c r="K1618" t="str">
        <f t="shared" si="639"/>
        <v>05</v>
      </c>
      <c r="L1618" t="str">
        <f t="shared" si="640"/>
        <v>Sep</v>
      </c>
      <c r="M1618">
        <v>7</v>
      </c>
      <c r="N1618">
        <f t="shared" si="641"/>
        <v>-24</v>
      </c>
      <c r="O1618">
        <f t="shared" si="642"/>
        <v>2</v>
      </c>
      <c r="P1618">
        <f t="shared" si="643"/>
        <v>4</v>
      </c>
      <c r="Q1618" t="s">
        <v>116</v>
      </c>
      <c r="R1618" t="s">
        <v>17</v>
      </c>
      <c r="S1618">
        <v>3</v>
      </c>
      <c r="T1618">
        <v>1</v>
      </c>
      <c r="U1618" s="2">
        <f>SUMIFS(Solvex!L:L,Solvex!D:D,'Резервации 2026'!E1618)</f>
        <v>2594.2520285999999</v>
      </c>
      <c r="V1618" s="2">
        <f t="shared" ref="V1618:V1621" si="650">+U1618/M1618</f>
        <v>370.60743265714285</v>
      </c>
      <c r="W1618" t="s">
        <v>262</v>
      </c>
      <c r="X1618" t="s">
        <v>6599</v>
      </c>
      <c r="Y1618" t="s">
        <v>6590</v>
      </c>
      <c r="Z1618" t="str">
        <f t="shared" si="644"/>
        <v>Feb</v>
      </c>
      <c r="AA1618" s="6">
        <f t="shared" si="632"/>
        <v>0</v>
      </c>
      <c r="AB1618" s="6">
        <f t="shared" si="632"/>
        <v>0</v>
      </c>
      <c r="AC1618" s="6">
        <f t="shared" si="632"/>
        <v>0</v>
      </c>
      <c r="AD1618" s="6">
        <f t="shared" si="632"/>
        <v>2</v>
      </c>
      <c r="AE1618" s="6">
        <f t="shared" si="632"/>
        <v>4</v>
      </c>
      <c r="AF1618" s="6">
        <f t="shared" si="645"/>
        <v>6</v>
      </c>
      <c r="AG1618" s="6">
        <f t="shared" si="646"/>
        <v>-1</v>
      </c>
      <c r="AH1618" s="14" t="str">
        <f>LEFT(X1618,2)&amp;"."&amp;VLOOKUP(MID(X1618,4,3),'Data validation'!$A$1:$B$12,2,FALSE)&amp;".2025"</f>
        <v>12.02.2025</v>
      </c>
      <c r="AI1618">
        <f t="shared" si="647"/>
        <v>7</v>
      </c>
      <c r="AJ1618" t="str">
        <f>H1618&amp;"."&amp;VLOOKUP(I1618,'Data validation'!$A$1:$B$12,2,FALSE)&amp;".2026"</f>
        <v>29.08.2026</v>
      </c>
      <c r="AK1618">
        <f t="shared" si="648"/>
        <v>35</v>
      </c>
      <c r="AL1618" t="e">
        <f>VLOOKUP(E1618,[2]Sheet1!$A:$B,2,FALSE)</f>
        <v>#N/A</v>
      </c>
    </row>
    <row r="1619" spans="1:38" x14ac:dyDescent="0.25">
      <c r="A1619" t="str">
        <f>VLOOKUP(Q1619,'Data validation'!$K$2:$L$50,2,FALSE)</f>
        <v>TO</v>
      </c>
      <c r="B1619">
        <f t="shared" si="634"/>
        <v>0</v>
      </c>
      <c r="C1619">
        <f t="shared" si="635"/>
        <v>7</v>
      </c>
      <c r="D1619">
        <f t="shared" si="636"/>
        <v>0</v>
      </c>
      <c r="E1619">
        <v>10067</v>
      </c>
      <c r="F1619" t="s">
        <v>6600</v>
      </c>
      <c r="G1619" t="s">
        <v>131</v>
      </c>
      <c r="H1619" t="str">
        <f t="shared" si="637"/>
        <v>29</v>
      </c>
      <c r="I1619" t="str">
        <f t="shared" si="638"/>
        <v>Aug</v>
      </c>
      <c r="J1619" t="s">
        <v>694</v>
      </c>
      <c r="K1619" t="str">
        <f t="shared" si="639"/>
        <v>05</v>
      </c>
      <c r="L1619" t="str">
        <f t="shared" si="640"/>
        <v>Sep</v>
      </c>
      <c r="M1619">
        <v>7</v>
      </c>
      <c r="N1619">
        <f t="shared" si="641"/>
        <v>-24</v>
      </c>
      <c r="O1619">
        <f t="shared" si="642"/>
        <v>2</v>
      </c>
      <c r="P1619">
        <f t="shared" si="643"/>
        <v>4</v>
      </c>
      <c r="Q1619" t="s">
        <v>116</v>
      </c>
      <c r="R1619" t="s">
        <v>17</v>
      </c>
      <c r="S1619">
        <v>3</v>
      </c>
      <c r="T1619">
        <v>1</v>
      </c>
      <c r="U1619" s="2">
        <f>SUMIFS(Solvex!L:L,Solvex!D:D,'Резервации 2026'!E1619)</f>
        <v>2594.2520285999999</v>
      </c>
      <c r="V1619" s="2">
        <f t="shared" si="650"/>
        <v>370.60743265714285</v>
      </c>
      <c r="W1619" t="s">
        <v>262</v>
      </c>
      <c r="X1619" t="s">
        <v>6601</v>
      </c>
      <c r="Y1619" t="s">
        <v>6590</v>
      </c>
      <c r="Z1619" t="str">
        <f t="shared" si="644"/>
        <v>Feb</v>
      </c>
      <c r="AA1619" s="6">
        <f t="shared" si="632"/>
        <v>0</v>
      </c>
      <c r="AB1619" s="6">
        <f t="shared" si="632"/>
        <v>0</v>
      </c>
      <c r="AC1619" s="6">
        <f t="shared" si="632"/>
        <v>0</v>
      </c>
      <c r="AD1619" s="6">
        <f t="shared" si="632"/>
        <v>2</v>
      </c>
      <c r="AE1619" s="6">
        <f t="shared" si="632"/>
        <v>4</v>
      </c>
      <c r="AF1619" s="6">
        <f t="shared" si="645"/>
        <v>6</v>
      </c>
      <c r="AG1619" s="6">
        <f t="shared" si="646"/>
        <v>-1</v>
      </c>
      <c r="AH1619" s="14" t="str">
        <f>LEFT(X1619,2)&amp;"."&amp;VLOOKUP(MID(X1619,4,3),'Data validation'!$A$1:$B$12,2,FALSE)&amp;".2025"</f>
        <v>12.02.2025</v>
      </c>
      <c r="AI1619">
        <f t="shared" si="647"/>
        <v>7</v>
      </c>
      <c r="AJ1619" t="str">
        <f>H1619&amp;"."&amp;VLOOKUP(I1619,'Data validation'!$A$1:$B$12,2,FALSE)&amp;".2026"</f>
        <v>29.08.2026</v>
      </c>
      <c r="AK1619">
        <f t="shared" si="648"/>
        <v>35</v>
      </c>
      <c r="AL1619" t="e">
        <f>VLOOKUP(E1619,[2]Sheet1!$A:$B,2,FALSE)</f>
        <v>#N/A</v>
      </c>
    </row>
    <row r="1620" spans="1:38" x14ac:dyDescent="0.25">
      <c r="A1620" t="str">
        <f>VLOOKUP(Q1620,'Data validation'!$K$2:$L$50,2,FALSE)</f>
        <v>TO</v>
      </c>
      <c r="B1620">
        <f t="shared" si="634"/>
        <v>0</v>
      </c>
      <c r="C1620">
        <f t="shared" si="635"/>
        <v>7</v>
      </c>
      <c r="D1620">
        <f t="shared" si="636"/>
        <v>0</v>
      </c>
      <c r="E1620">
        <v>10064</v>
      </c>
      <c r="F1620" t="s">
        <v>6602</v>
      </c>
      <c r="G1620" t="s">
        <v>131</v>
      </c>
      <c r="H1620" t="str">
        <f t="shared" si="637"/>
        <v>29</v>
      </c>
      <c r="I1620" t="str">
        <f t="shared" si="638"/>
        <v>Aug</v>
      </c>
      <c r="J1620" t="s">
        <v>694</v>
      </c>
      <c r="K1620" t="str">
        <f t="shared" si="639"/>
        <v>05</v>
      </c>
      <c r="L1620" t="str">
        <f t="shared" si="640"/>
        <v>Sep</v>
      </c>
      <c r="M1620">
        <v>7</v>
      </c>
      <c r="N1620">
        <f t="shared" si="641"/>
        <v>-24</v>
      </c>
      <c r="O1620">
        <f t="shared" si="642"/>
        <v>2</v>
      </c>
      <c r="P1620">
        <f t="shared" si="643"/>
        <v>4</v>
      </c>
      <c r="Q1620" t="s">
        <v>116</v>
      </c>
      <c r="R1620" t="s">
        <v>17</v>
      </c>
      <c r="S1620">
        <v>2</v>
      </c>
      <c r="T1620">
        <v>0</v>
      </c>
      <c r="U1620" s="2">
        <f>SUMIFS(Solvex!L:L,Solvex!D:D,'Резервации 2026'!E1620)</f>
        <v>1921.6812081999999</v>
      </c>
      <c r="V1620" s="2">
        <f t="shared" si="650"/>
        <v>274.52588688571427</v>
      </c>
      <c r="W1620" t="s">
        <v>262</v>
      </c>
      <c r="X1620" t="s">
        <v>6599</v>
      </c>
      <c r="Y1620" t="s">
        <v>6590</v>
      </c>
      <c r="Z1620" t="str">
        <f t="shared" si="644"/>
        <v>Feb</v>
      </c>
      <c r="AA1620" s="6">
        <f t="shared" si="632"/>
        <v>0</v>
      </c>
      <c r="AB1620" s="6">
        <f t="shared" si="632"/>
        <v>0</v>
      </c>
      <c r="AC1620" s="6">
        <f t="shared" si="632"/>
        <v>0</v>
      </c>
      <c r="AD1620" s="6">
        <f t="shared" si="632"/>
        <v>2</v>
      </c>
      <c r="AE1620" s="6">
        <f t="shared" si="632"/>
        <v>4</v>
      </c>
      <c r="AF1620" s="6">
        <f t="shared" si="645"/>
        <v>6</v>
      </c>
      <c r="AG1620" s="6">
        <f t="shared" si="646"/>
        <v>-1</v>
      </c>
      <c r="AH1620" s="14" t="str">
        <f>LEFT(X1620,2)&amp;"."&amp;VLOOKUP(MID(X1620,4,3),'Data validation'!$A$1:$B$12,2,FALSE)&amp;".2025"</f>
        <v>12.02.2025</v>
      </c>
      <c r="AI1620">
        <f t="shared" si="647"/>
        <v>7</v>
      </c>
      <c r="AJ1620" t="str">
        <f>H1620&amp;"."&amp;VLOOKUP(I1620,'Data validation'!$A$1:$B$12,2,FALSE)&amp;".2026"</f>
        <v>29.08.2026</v>
      </c>
      <c r="AK1620">
        <f t="shared" si="648"/>
        <v>35</v>
      </c>
      <c r="AL1620" t="e">
        <f>VLOOKUP(E1620,[2]Sheet1!$A:$B,2,FALSE)</f>
        <v>#N/A</v>
      </c>
    </row>
    <row r="1621" spans="1:38" x14ac:dyDescent="0.25">
      <c r="A1621" t="str">
        <f>VLOOKUP(Q1621,'Data validation'!$K$2:$L$50,2,FALSE)</f>
        <v>TO</v>
      </c>
      <c r="B1621">
        <f t="shared" si="634"/>
        <v>0</v>
      </c>
      <c r="C1621">
        <f t="shared" si="635"/>
        <v>7</v>
      </c>
      <c r="D1621">
        <f t="shared" si="636"/>
        <v>0</v>
      </c>
      <c r="E1621">
        <v>10065</v>
      </c>
      <c r="F1621" t="s">
        <v>6603</v>
      </c>
      <c r="G1621" t="s">
        <v>131</v>
      </c>
      <c r="H1621" t="str">
        <f t="shared" si="637"/>
        <v>29</v>
      </c>
      <c r="I1621" t="str">
        <f t="shared" si="638"/>
        <v>Aug</v>
      </c>
      <c r="J1621" t="s">
        <v>694</v>
      </c>
      <c r="K1621" t="str">
        <f t="shared" si="639"/>
        <v>05</v>
      </c>
      <c r="L1621" t="str">
        <f t="shared" si="640"/>
        <v>Sep</v>
      </c>
      <c r="M1621">
        <v>7</v>
      </c>
      <c r="N1621">
        <f t="shared" si="641"/>
        <v>-24</v>
      </c>
      <c r="O1621">
        <f t="shared" si="642"/>
        <v>2</v>
      </c>
      <c r="P1621">
        <f t="shared" si="643"/>
        <v>4</v>
      </c>
      <c r="Q1621" t="s">
        <v>116</v>
      </c>
      <c r="R1621" t="s">
        <v>57</v>
      </c>
      <c r="S1621">
        <v>3</v>
      </c>
      <c r="T1621">
        <v>2</v>
      </c>
      <c r="U1621" s="2">
        <f>SUMIFS(Solvex!L:L,Solvex!D:D,'Резервации 2026'!E1621)</f>
        <v>3525.9116491</v>
      </c>
      <c r="V1621" s="2">
        <f t="shared" si="650"/>
        <v>503.70166415714283</v>
      </c>
      <c r="W1621" t="s">
        <v>262</v>
      </c>
      <c r="X1621" t="s">
        <v>6599</v>
      </c>
      <c r="Y1621" t="s">
        <v>6590</v>
      </c>
      <c r="Z1621" t="str">
        <f t="shared" si="644"/>
        <v>Feb</v>
      </c>
      <c r="AA1621" s="6">
        <f t="shared" si="632"/>
        <v>0</v>
      </c>
      <c r="AB1621" s="6">
        <f t="shared" si="632"/>
        <v>0</v>
      </c>
      <c r="AC1621" s="6">
        <f t="shared" si="632"/>
        <v>0</v>
      </c>
      <c r="AD1621" s="6">
        <f t="shared" si="632"/>
        <v>2</v>
      </c>
      <c r="AE1621" s="6">
        <f t="shared" si="632"/>
        <v>4</v>
      </c>
      <c r="AF1621" s="6">
        <f t="shared" si="645"/>
        <v>6</v>
      </c>
      <c r="AG1621" s="6">
        <f t="shared" si="646"/>
        <v>-1</v>
      </c>
      <c r="AH1621" s="14" t="str">
        <f>LEFT(X1621,2)&amp;"."&amp;VLOOKUP(MID(X1621,4,3),'Data validation'!$A$1:$B$12,2,FALSE)&amp;".2025"</f>
        <v>12.02.2025</v>
      </c>
      <c r="AI1621">
        <f t="shared" si="647"/>
        <v>7</v>
      </c>
      <c r="AJ1621" t="str">
        <f>H1621&amp;"."&amp;VLOOKUP(I1621,'Data validation'!$A$1:$B$12,2,FALSE)&amp;".2026"</f>
        <v>29.08.2026</v>
      </c>
      <c r="AK1621">
        <f t="shared" si="648"/>
        <v>35</v>
      </c>
      <c r="AL1621" t="e">
        <f>VLOOKUP(E1621,[2]Sheet1!$A:$B,2,FALSE)</f>
        <v>#N/A</v>
      </c>
    </row>
    <row r="1622" spans="1:38" x14ac:dyDescent="0.25">
      <c r="A1622" t="str">
        <f>VLOOKUP(Q1622,'Data validation'!$K$2:$L$50,2,FALSE)</f>
        <v>BOOKING</v>
      </c>
      <c r="B1622">
        <f t="shared" si="634"/>
        <v>2</v>
      </c>
      <c r="C1622">
        <f t="shared" si="635"/>
        <v>1</v>
      </c>
      <c r="D1622">
        <f t="shared" si="636"/>
        <v>0</v>
      </c>
      <c r="E1622">
        <v>10068</v>
      </c>
      <c r="F1622" t="s">
        <v>6604</v>
      </c>
      <c r="G1622" t="s">
        <v>1869</v>
      </c>
      <c r="H1622" t="str">
        <f t="shared" si="637"/>
        <v>29</v>
      </c>
      <c r="I1622" t="str">
        <f t="shared" si="638"/>
        <v>May</v>
      </c>
      <c r="J1622" t="s">
        <v>27</v>
      </c>
      <c r="K1622" t="str">
        <f t="shared" si="639"/>
        <v>01</v>
      </c>
      <c r="L1622" t="str">
        <f t="shared" si="640"/>
        <v>Jun</v>
      </c>
      <c r="M1622">
        <v>3</v>
      </c>
      <c r="N1622">
        <f t="shared" si="641"/>
        <v>-28</v>
      </c>
      <c r="O1622">
        <f t="shared" si="642"/>
        <v>2</v>
      </c>
      <c r="P1622">
        <f t="shared" si="643"/>
        <v>0</v>
      </c>
      <c r="Q1622" t="s">
        <v>587</v>
      </c>
      <c r="R1622" t="s">
        <v>57</v>
      </c>
      <c r="S1622">
        <v>4</v>
      </c>
      <c r="T1622">
        <v>0</v>
      </c>
      <c r="U1622" s="2">
        <v>1264.4710100917432</v>
      </c>
      <c r="V1622" s="2">
        <v>421.4903366972477</v>
      </c>
      <c r="W1622" t="s">
        <v>262</v>
      </c>
      <c r="X1622" t="s">
        <v>6605</v>
      </c>
      <c r="Y1622" t="s">
        <v>6590</v>
      </c>
      <c r="Z1622" t="str">
        <f t="shared" si="644"/>
        <v>Feb</v>
      </c>
      <c r="AA1622" s="6">
        <f t="shared" si="632"/>
        <v>2</v>
      </c>
      <c r="AB1622" s="6">
        <f t="shared" si="632"/>
        <v>0</v>
      </c>
      <c r="AC1622" s="6">
        <f t="shared" si="632"/>
        <v>0</v>
      </c>
      <c r="AD1622" s="6">
        <f t="shared" si="632"/>
        <v>0</v>
      </c>
      <c r="AE1622" s="6">
        <f t="shared" si="632"/>
        <v>0</v>
      </c>
      <c r="AF1622" s="6">
        <f t="shared" si="645"/>
        <v>2</v>
      </c>
      <c r="AG1622" s="6">
        <f t="shared" si="646"/>
        <v>-1</v>
      </c>
      <c r="AH1622" s="14" t="str">
        <f>LEFT(X1622,2)&amp;"."&amp;VLOOKUP(MID(X1622,4,3),'Data validation'!$A$1:$B$12,2,FALSE)&amp;".2025"</f>
        <v>12.02.2025</v>
      </c>
      <c r="AI1622">
        <f t="shared" si="647"/>
        <v>7</v>
      </c>
      <c r="AJ1622" t="str">
        <f>H1622&amp;"."&amp;VLOOKUP(I1622,'Data validation'!$A$1:$B$12,2,FALSE)&amp;".2026"</f>
        <v>29.05.2026</v>
      </c>
      <c r="AK1622">
        <f t="shared" si="648"/>
        <v>22</v>
      </c>
      <c r="AL1622" t="e">
        <f>VLOOKUP(E1622,[2]Sheet1!$A:$B,2,FALSE)</f>
        <v>#N/A</v>
      </c>
    </row>
    <row r="1623" spans="1:38" x14ac:dyDescent="0.25">
      <c r="A1623" t="str">
        <f>VLOOKUP(Q1623,'Data validation'!$K$2:$L$50,2,FALSE)</f>
        <v>BOOKING</v>
      </c>
      <c r="B1623">
        <f t="shared" si="634"/>
        <v>2</v>
      </c>
      <c r="C1623">
        <f t="shared" si="635"/>
        <v>1</v>
      </c>
      <c r="D1623">
        <f t="shared" si="636"/>
        <v>0</v>
      </c>
      <c r="E1623">
        <v>10069</v>
      </c>
      <c r="F1623" t="s">
        <v>6606</v>
      </c>
      <c r="G1623" t="s">
        <v>1869</v>
      </c>
      <c r="H1623" t="str">
        <f t="shared" si="637"/>
        <v>29</v>
      </c>
      <c r="I1623" t="str">
        <f t="shared" si="638"/>
        <v>May</v>
      </c>
      <c r="J1623" t="s">
        <v>27</v>
      </c>
      <c r="K1623" t="str">
        <f t="shared" si="639"/>
        <v>01</v>
      </c>
      <c r="L1623" t="str">
        <f t="shared" si="640"/>
        <v>Jun</v>
      </c>
      <c r="M1623">
        <v>3</v>
      </c>
      <c r="N1623">
        <f t="shared" si="641"/>
        <v>-28</v>
      </c>
      <c r="O1623">
        <f t="shared" si="642"/>
        <v>2</v>
      </c>
      <c r="P1623">
        <f t="shared" si="643"/>
        <v>0</v>
      </c>
      <c r="Q1623" t="s">
        <v>587</v>
      </c>
      <c r="R1623" t="s">
        <v>17</v>
      </c>
      <c r="S1623">
        <v>2</v>
      </c>
      <c r="T1623">
        <v>0</v>
      </c>
      <c r="U1623" s="2">
        <v>741.24162660550462</v>
      </c>
      <c r="V1623" s="2">
        <v>247.08054220183482</v>
      </c>
      <c r="W1623" t="s">
        <v>262</v>
      </c>
      <c r="X1623" t="s">
        <v>6607</v>
      </c>
      <c r="Y1623" t="s">
        <v>6590</v>
      </c>
      <c r="Z1623" t="str">
        <f t="shared" si="644"/>
        <v>Feb</v>
      </c>
      <c r="AA1623" s="6">
        <f t="shared" si="632"/>
        <v>2</v>
      </c>
      <c r="AB1623" s="6">
        <f t="shared" si="632"/>
        <v>0</v>
      </c>
      <c r="AC1623" s="6">
        <f t="shared" si="632"/>
        <v>0</v>
      </c>
      <c r="AD1623" s="6">
        <f t="shared" si="632"/>
        <v>0</v>
      </c>
      <c r="AE1623" s="6">
        <f t="shared" si="632"/>
        <v>0</v>
      </c>
      <c r="AF1623" s="6">
        <f t="shared" si="645"/>
        <v>2</v>
      </c>
      <c r="AG1623" s="6">
        <f t="shared" si="646"/>
        <v>-1</v>
      </c>
      <c r="AH1623" s="14" t="str">
        <f>LEFT(X1623,2)&amp;"."&amp;VLOOKUP(MID(X1623,4,3),'Data validation'!$A$1:$B$12,2,FALSE)&amp;".2025"</f>
        <v>12.02.2025</v>
      </c>
      <c r="AI1623">
        <f t="shared" si="647"/>
        <v>7</v>
      </c>
      <c r="AJ1623" t="str">
        <f>H1623&amp;"."&amp;VLOOKUP(I1623,'Data validation'!$A$1:$B$12,2,FALSE)&amp;".2026"</f>
        <v>29.05.2026</v>
      </c>
      <c r="AK1623">
        <f t="shared" si="648"/>
        <v>22</v>
      </c>
      <c r="AL1623" t="e">
        <f>VLOOKUP(E1623,[2]Sheet1!$A:$B,2,FALSE)</f>
        <v>#N/A</v>
      </c>
    </row>
    <row r="1624" spans="1:38" x14ac:dyDescent="0.25">
      <c r="A1624" t="str">
        <f>VLOOKUP(Q1624,'Data validation'!$K$2:$L$50,2,FALSE)</f>
        <v>BOOKING</v>
      </c>
      <c r="B1624">
        <f t="shared" si="634"/>
        <v>2</v>
      </c>
      <c r="C1624">
        <f t="shared" si="635"/>
        <v>1</v>
      </c>
      <c r="D1624">
        <f t="shared" si="636"/>
        <v>0</v>
      </c>
      <c r="E1624">
        <v>10070</v>
      </c>
      <c r="F1624" t="s">
        <v>6608</v>
      </c>
      <c r="G1624" t="s">
        <v>1869</v>
      </c>
      <c r="H1624" t="str">
        <f t="shared" si="637"/>
        <v>29</v>
      </c>
      <c r="I1624" t="str">
        <f t="shared" si="638"/>
        <v>May</v>
      </c>
      <c r="J1624" t="s">
        <v>27</v>
      </c>
      <c r="K1624" t="str">
        <f t="shared" si="639"/>
        <v>01</v>
      </c>
      <c r="L1624" t="str">
        <f t="shared" si="640"/>
        <v>Jun</v>
      </c>
      <c r="M1624">
        <v>3</v>
      </c>
      <c r="N1624">
        <f t="shared" si="641"/>
        <v>-28</v>
      </c>
      <c r="O1624">
        <f t="shared" si="642"/>
        <v>2</v>
      </c>
      <c r="P1624">
        <f t="shared" si="643"/>
        <v>0</v>
      </c>
      <c r="Q1624" t="s">
        <v>587</v>
      </c>
      <c r="R1624" t="s">
        <v>57</v>
      </c>
      <c r="S1624">
        <v>3</v>
      </c>
      <c r="T1624">
        <v>2</v>
      </c>
      <c r="U1624" s="2">
        <v>1264.4710100917432</v>
      </c>
      <c r="V1624" s="2">
        <v>421.4903366972477</v>
      </c>
      <c r="W1624" t="s">
        <v>262</v>
      </c>
      <c r="X1624" t="s">
        <v>6607</v>
      </c>
      <c r="Y1624" t="s">
        <v>6590</v>
      </c>
      <c r="Z1624" t="str">
        <f t="shared" si="644"/>
        <v>Feb</v>
      </c>
      <c r="AA1624" s="6">
        <f t="shared" si="632"/>
        <v>2</v>
      </c>
      <c r="AB1624" s="6">
        <f t="shared" si="632"/>
        <v>0</v>
      </c>
      <c r="AC1624" s="6">
        <f t="shared" si="632"/>
        <v>0</v>
      </c>
      <c r="AD1624" s="6">
        <f t="shared" si="632"/>
        <v>0</v>
      </c>
      <c r="AE1624" s="6">
        <f t="shared" si="632"/>
        <v>0</v>
      </c>
      <c r="AF1624" s="6">
        <f t="shared" si="645"/>
        <v>2</v>
      </c>
      <c r="AG1624" s="6">
        <f t="shared" si="646"/>
        <v>-1</v>
      </c>
      <c r="AH1624" s="14" t="str">
        <f>LEFT(X1624,2)&amp;"."&amp;VLOOKUP(MID(X1624,4,3),'Data validation'!$A$1:$B$12,2,FALSE)&amp;".2025"</f>
        <v>12.02.2025</v>
      </c>
      <c r="AI1624">
        <f t="shared" si="647"/>
        <v>7</v>
      </c>
      <c r="AJ1624" t="str">
        <f>H1624&amp;"."&amp;VLOOKUP(I1624,'Data validation'!$A$1:$B$12,2,FALSE)&amp;".2026"</f>
        <v>29.05.2026</v>
      </c>
      <c r="AK1624">
        <f t="shared" si="648"/>
        <v>22</v>
      </c>
      <c r="AL1624" t="e">
        <f>VLOOKUP(E1624,[2]Sheet1!$A:$B,2,FALSE)</f>
        <v>#N/A</v>
      </c>
    </row>
    <row r="1625" spans="1:38" x14ac:dyDescent="0.25">
      <c r="A1625" t="str">
        <f>VLOOKUP(Q1625,'Data validation'!$K$2:$L$50,2,FALSE)</f>
        <v>BOOKING</v>
      </c>
      <c r="B1625">
        <f t="shared" si="634"/>
        <v>0</v>
      </c>
      <c r="C1625">
        <f t="shared" si="635"/>
        <v>0</v>
      </c>
      <c r="D1625">
        <f t="shared" si="636"/>
        <v>7</v>
      </c>
      <c r="E1625">
        <v>10071</v>
      </c>
      <c r="F1625" t="s">
        <v>6609</v>
      </c>
      <c r="G1625" t="s">
        <v>85</v>
      </c>
      <c r="H1625" t="str">
        <f t="shared" si="637"/>
        <v>26</v>
      </c>
      <c r="I1625" t="str">
        <f t="shared" si="638"/>
        <v>Jul</v>
      </c>
      <c r="J1625" t="s">
        <v>78</v>
      </c>
      <c r="K1625" t="str">
        <f t="shared" si="639"/>
        <v>02</v>
      </c>
      <c r="L1625" t="str">
        <f t="shared" si="640"/>
        <v>Aug</v>
      </c>
      <c r="M1625">
        <v>7</v>
      </c>
      <c r="N1625">
        <f t="shared" si="641"/>
        <v>-24</v>
      </c>
      <c r="O1625">
        <f t="shared" si="642"/>
        <v>5</v>
      </c>
      <c r="P1625">
        <f t="shared" si="643"/>
        <v>1</v>
      </c>
      <c r="Q1625" t="s">
        <v>587</v>
      </c>
      <c r="R1625" t="s">
        <v>17</v>
      </c>
      <c r="S1625">
        <v>1</v>
      </c>
      <c r="T1625">
        <v>2</v>
      </c>
      <c r="U1625" s="2">
        <v>3337.0407346788984</v>
      </c>
      <c r="V1625" s="2">
        <v>476.72010495412843</v>
      </c>
      <c r="W1625" t="s">
        <v>1025</v>
      </c>
      <c r="X1625" t="s">
        <v>6610</v>
      </c>
      <c r="Y1625" t="s">
        <v>6590</v>
      </c>
      <c r="Z1625" t="str">
        <f t="shared" si="644"/>
        <v>Feb</v>
      </c>
      <c r="AA1625" s="6">
        <f t="shared" si="632"/>
        <v>0</v>
      </c>
      <c r="AB1625" s="6">
        <f t="shared" si="632"/>
        <v>0</v>
      </c>
      <c r="AC1625" s="6">
        <f t="shared" si="632"/>
        <v>5</v>
      </c>
      <c r="AD1625" s="6">
        <f t="shared" si="632"/>
        <v>1</v>
      </c>
      <c r="AE1625" s="6">
        <f t="shared" si="632"/>
        <v>0</v>
      </c>
      <c r="AF1625" s="6">
        <f t="shared" si="645"/>
        <v>6</v>
      </c>
      <c r="AG1625" s="6">
        <f t="shared" si="646"/>
        <v>-1</v>
      </c>
      <c r="AH1625" s="14" t="str">
        <f>LEFT(X1625,2)&amp;"."&amp;VLOOKUP(MID(X1625,4,3),'Data validation'!$A$1:$B$12,2,FALSE)&amp;".2025"</f>
        <v>12.02.2025</v>
      </c>
      <c r="AI1625">
        <f t="shared" si="647"/>
        <v>7</v>
      </c>
      <c r="AJ1625" t="str">
        <f>H1625&amp;"."&amp;VLOOKUP(I1625,'Data validation'!$A$1:$B$12,2,FALSE)&amp;".2026"</f>
        <v>26.07.2026</v>
      </c>
      <c r="AK1625">
        <f t="shared" si="648"/>
        <v>31</v>
      </c>
      <c r="AL1625" t="e">
        <f>VLOOKUP(E1625,[2]Sheet1!$A:$B,2,FALSE)</f>
        <v>#N/A</v>
      </c>
    </row>
    <row r="1626" spans="1:38" x14ac:dyDescent="0.25">
      <c r="A1626" t="str">
        <f>VLOOKUP(Q1626,'Data validation'!$K$2:$L$50,2,FALSE)</f>
        <v>BOOKING</v>
      </c>
      <c r="B1626">
        <f t="shared" si="634"/>
        <v>0</v>
      </c>
      <c r="C1626">
        <f t="shared" si="635"/>
        <v>0</v>
      </c>
      <c r="D1626">
        <f t="shared" si="636"/>
        <v>7</v>
      </c>
      <c r="E1626">
        <v>10072</v>
      </c>
      <c r="F1626" t="s">
        <v>6609</v>
      </c>
      <c r="G1626" t="s">
        <v>85</v>
      </c>
      <c r="H1626" t="str">
        <f t="shared" si="637"/>
        <v>26</v>
      </c>
      <c r="I1626" t="str">
        <f t="shared" si="638"/>
        <v>Jul</v>
      </c>
      <c r="J1626" t="s">
        <v>78</v>
      </c>
      <c r="K1626" t="str">
        <f t="shared" si="639"/>
        <v>02</v>
      </c>
      <c r="L1626" t="str">
        <f t="shared" si="640"/>
        <v>Aug</v>
      </c>
      <c r="M1626">
        <v>7</v>
      </c>
      <c r="N1626">
        <f t="shared" si="641"/>
        <v>-24</v>
      </c>
      <c r="O1626">
        <f t="shared" si="642"/>
        <v>5</v>
      </c>
      <c r="P1626">
        <f t="shared" si="643"/>
        <v>1</v>
      </c>
      <c r="Q1626" t="s">
        <v>587</v>
      </c>
      <c r="R1626" t="s">
        <v>17</v>
      </c>
      <c r="S1626">
        <v>1</v>
      </c>
      <c r="T1626">
        <v>2</v>
      </c>
      <c r="U1626" s="2">
        <v>3337.0407346788984</v>
      </c>
      <c r="V1626" s="2">
        <v>476.72010495412843</v>
      </c>
      <c r="X1626" t="s">
        <v>6610</v>
      </c>
      <c r="Y1626" t="s">
        <v>6590</v>
      </c>
      <c r="Z1626" t="str">
        <f t="shared" si="644"/>
        <v>Feb</v>
      </c>
      <c r="AA1626" s="6">
        <f t="shared" si="632"/>
        <v>0</v>
      </c>
      <c r="AB1626" s="6">
        <f t="shared" si="632"/>
        <v>0</v>
      </c>
      <c r="AC1626" s="6">
        <f t="shared" si="632"/>
        <v>5</v>
      </c>
      <c r="AD1626" s="6">
        <f t="shared" si="632"/>
        <v>1</v>
      </c>
      <c r="AE1626" s="6">
        <f t="shared" si="632"/>
        <v>0</v>
      </c>
      <c r="AF1626" s="6">
        <f t="shared" si="645"/>
        <v>6</v>
      </c>
      <c r="AG1626" s="6">
        <f t="shared" si="646"/>
        <v>-1</v>
      </c>
      <c r="AH1626" s="14" t="str">
        <f>LEFT(X1626,2)&amp;"."&amp;VLOOKUP(MID(X1626,4,3),'Data validation'!$A$1:$B$12,2,FALSE)&amp;".2025"</f>
        <v>12.02.2025</v>
      </c>
      <c r="AI1626">
        <f t="shared" si="647"/>
        <v>7</v>
      </c>
      <c r="AJ1626" t="str">
        <f>H1626&amp;"."&amp;VLOOKUP(I1626,'Data validation'!$A$1:$B$12,2,FALSE)&amp;".2026"</f>
        <v>26.07.2026</v>
      </c>
      <c r="AK1626">
        <f t="shared" si="648"/>
        <v>31</v>
      </c>
      <c r="AL1626" t="e">
        <f>VLOOKUP(E1626,[2]Sheet1!$A:$B,2,FALSE)</f>
        <v>#N/A</v>
      </c>
    </row>
    <row r="1627" spans="1:38" x14ac:dyDescent="0.25">
      <c r="A1627" t="str">
        <f>VLOOKUP(Q1627,'Data validation'!$K$2:$L$50,2,FALSE)</f>
        <v>BOOKING</v>
      </c>
      <c r="B1627">
        <f t="shared" si="634"/>
        <v>0</v>
      </c>
      <c r="C1627">
        <f t="shared" si="635"/>
        <v>0</v>
      </c>
      <c r="D1627">
        <f t="shared" si="636"/>
        <v>5</v>
      </c>
      <c r="E1627">
        <v>9149</v>
      </c>
      <c r="F1627" t="s">
        <v>8748</v>
      </c>
      <c r="G1627" t="s">
        <v>355</v>
      </c>
      <c r="H1627" t="str">
        <f t="shared" si="637"/>
        <v>19</v>
      </c>
      <c r="I1627" t="str">
        <f t="shared" si="638"/>
        <v>Aug</v>
      </c>
      <c r="J1627" t="s">
        <v>53</v>
      </c>
      <c r="K1627" t="str">
        <f t="shared" si="639"/>
        <v>24</v>
      </c>
      <c r="L1627" t="str">
        <f t="shared" si="640"/>
        <v>Aug</v>
      </c>
      <c r="M1627">
        <v>5</v>
      </c>
      <c r="N1627">
        <f t="shared" si="641"/>
        <v>5</v>
      </c>
      <c r="O1627">
        <f t="shared" si="642"/>
        <v>0</v>
      </c>
      <c r="P1627">
        <f t="shared" si="643"/>
        <v>0</v>
      </c>
      <c r="Q1627" t="s">
        <v>587</v>
      </c>
      <c r="R1627" t="s">
        <v>110</v>
      </c>
      <c r="S1627">
        <v>2</v>
      </c>
      <c r="T1627">
        <v>3</v>
      </c>
      <c r="U1627" s="2">
        <v>4600.0583298165138</v>
      </c>
      <c r="V1627" s="2">
        <v>920.01166596330279</v>
      </c>
      <c r="W1627" t="s">
        <v>1025</v>
      </c>
      <c r="X1627" t="s">
        <v>3634</v>
      </c>
      <c r="Y1627" t="s">
        <v>3633</v>
      </c>
      <c r="Z1627" t="str">
        <f t="shared" si="644"/>
        <v>Dec</v>
      </c>
      <c r="AA1627" s="6">
        <f t="shared" si="632"/>
        <v>0</v>
      </c>
      <c r="AB1627" s="6">
        <f t="shared" si="632"/>
        <v>0</v>
      </c>
      <c r="AC1627" s="6">
        <f t="shared" si="632"/>
        <v>0</v>
      </c>
      <c r="AD1627" s="6">
        <f t="shared" si="632"/>
        <v>5</v>
      </c>
      <c r="AE1627" s="6">
        <f t="shared" si="632"/>
        <v>0</v>
      </c>
      <c r="AF1627" s="6">
        <f t="shared" si="645"/>
        <v>5</v>
      </c>
      <c r="AG1627" s="6">
        <f t="shared" si="646"/>
        <v>0</v>
      </c>
      <c r="AH1627" s="14" t="str">
        <f>LEFT(X1627,2)&amp;"."&amp;VLOOKUP(MID(X1627,4,3),'Data validation'!$A$1:$B$12,2,FALSE)&amp;".2025"</f>
        <v>20.12.2025</v>
      </c>
      <c r="AI1627">
        <f t="shared" si="647"/>
        <v>51</v>
      </c>
      <c r="AJ1627" t="str">
        <f>H1627&amp;"."&amp;VLOOKUP(I1627,'Data validation'!$A$1:$B$12,2,FALSE)&amp;".2026"</f>
        <v>19.08.2026</v>
      </c>
      <c r="AK1627">
        <f t="shared" si="648"/>
        <v>34</v>
      </c>
      <c r="AL1627" t="e">
        <f>VLOOKUP(E1627,[2]Sheet1!$A:$B,2,FALSE)</f>
        <v>#N/A</v>
      </c>
    </row>
    <row r="1628" spans="1:38" x14ac:dyDescent="0.25">
      <c r="A1628" t="str">
        <f>VLOOKUP(Q1628,'Data validation'!$K$2:$L$50,2,FALSE)</f>
        <v>BOOKING</v>
      </c>
      <c r="B1628">
        <f t="shared" si="634"/>
        <v>0</v>
      </c>
      <c r="C1628">
        <f t="shared" si="635"/>
        <v>0</v>
      </c>
      <c r="D1628">
        <f t="shared" si="636"/>
        <v>4</v>
      </c>
      <c r="E1628">
        <v>9715</v>
      </c>
      <c r="F1628" t="s">
        <v>5115</v>
      </c>
      <c r="G1628" t="s">
        <v>350</v>
      </c>
      <c r="H1628" t="str">
        <f t="shared" si="637"/>
        <v>11</v>
      </c>
      <c r="I1628" t="str">
        <f t="shared" si="638"/>
        <v>Aug</v>
      </c>
      <c r="J1628" t="s">
        <v>90</v>
      </c>
      <c r="K1628" t="str">
        <f t="shared" si="639"/>
        <v>15</v>
      </c>
      <c r="L1628" t="str">
        <f t="shared" si="640"/>
        <v>Aug</v>
      </c>
      <c r="M1628">
        <v>4</v>
      </c>
      <c r="N1628">
        <f t="shared" si="641"/>
        <v>4</v>
      </c>
      <c r="O1628">
        <f t="shared" si="642"/>
        <v>0</v>
      </c>
      <c r="P1628">
        <f t="shared" si="643"/>
        <v>0</v>
      </c>
      <c r="Q1628" t="s">
        <v>587</v>
      </c>
      <c r="R1628" t="s">
        <v>63</v>
      </c>
      <c r="S1628">
        <v>2</v>
      </c>
      <c r="T1628">
        <v>2</v>
      </c>
      <c r="U1628" s="2">
        <v>2930.0845475229357</v>
      </c>
      <c r="V1628" s="2">
        <v>732.52113688073393</v>
      </c>
      <c r="W1628" t="s">
        <v>262</v>
      </c>
      <c r="X1628" t="s">
        <v>5116</v>
      </c>
      <c r="Y1628" t="s">
        <v>5095</v>
      </c>
      <c r="Z1628" t="str">
        <f t="shared" si="644"/>
        <v>Jan</v>
      </c>
      <c r="AA1628" s="6">
        <f t="shared" si="632"/>
        <v>0</v>
      </c>
      <c r="AB1628" s="6">
        <f t="shared" si="632"/>
        <v>0</v>
      </c>
      <c r="AC1628" s="6">
        <f t="shared" si="632"/>
        <v>0</v>
      </c>
      <c r="AD1628" s="6">
        <f t="shared" si="632"/>
        <v>4</v>
      </c>
      <c r="AE1628" s="6">
        <f t="shared" si="632"/>
        <v>0</v>
      </c>
      <c r="AF1628" s="6">
        <f t="shared" si="645"/>
        <v>4</v>
      </c>
      <c r="AG1628" s="6">
        <f t="shared" si="646"/>
        <v>0</v>
      </c>
      <c r="AH1628" s="14" t="str">
        <f>LEFT(X1628,2)&amp;"."&amp;VLOOKUP(MID(X1628,4,3),'Data validation'!$A$1:$B$12,2,FALSE)&amp;".2025"</f>
        <v>25.01.2025</v>
      </c>
      <c r="AI1628">
        <f t="shared" si="647"/>
        <v>4</v>
      </c>
      <c r="AJ1628" t="str">
        <f>H1628&amp;"."&amp;VLOOKUP(I1628,'Data validation'!$A$1:$B$12,2,FALSE)&amp;".2026"</f>
        <v>11.08.2026</v>
      </c>
      <c r="AK1628">
        <f t="shared" si="648"/>
        <v>33</v>
      </c>
      <c r="AL1628" t="e">
        <f>VLOOKUP(E1628,[2]Sheet1!$A:$B,2,FALSE)</f>
        <v>#N/A</v>
      </c>
    </row>
    <row r="1629" spans="1:38" x14ac:dyDescent="0.25">
      <c r="A1629" t="str">
        <f>VLOOKUP(Q1629,'Data validation'!$K$2:$L$50,2,FALSE)</f>
        <v>BOOKING</v>
      </c>
      <c r="B1629">
        <f t="shared" si="634"/>
        <v>4</v>
      </c>
      <c r="C1629">
        <f t="shared" si="635"/>
        <v>0</v>
      </c>
      <c r="D1629">
        <f t="shared" si="636"/>
        <v>0</v>
      </c>
      <c r="E1629">
        <v>9698</v>
      </c>
      <c r="F1629" t="s">
        <v>5117</v>
      </c>
      <c r="G1629" t="s">
        <v>193</v>
      </c>
      <c r="H1629" t="str">
        <f t="shared" si="637"/>
        <v>08</v>
      </c>
      <c r="I1629" t="str">
        <f t="shared" si="638"/>
        <v>Jun</v>
      </c>
      <c r="J1629" t="s">
        <v>1448</v>
      </c>
      <c r="K1629" t="str">
        <f t="shared" si="639"/>
        <v>12</v>
      </c>
      <c r="L1629" t="str">
        <f t="shared" si="640"/>
        <v>Jun</v>
      </c>
      <c r="M1629">
        <v>4</v>
      </c>
      <c r="N1629">
        <f t="shared" si="641"/>
        <v>4</v>
      </c>
      <c r="O1629">
        <f t="shared" si="642"/>
        <v>0</v>
      </c>
      <c r="P1629">
        <f t="shared" si="643"/>
        <v>0</v>
      </c>
      <c r="Q1629" t="s">
        <v>587</v>
      </c>
      <c r="R1629" t="s">
        <v>17</v>
      </c>
      <c r="S1629">
        <v>2</v>
      </c>
      <c r="T1629">
        <v>0</v>
      </c>
      <c r="U1629" s="2">
        <v>988.32216880733927</v>
      </c>
      <c r="V1629" s="2">
        <v>247.08054220183482</v>
      </c>
      <c r="X1629" t="s">
        <v>5118</v>
      </c>
      <c r="Y1629" t="s">
        <v>5067</v>
      </c>
      <c r="Z1629" t="str">
        <f t="shared" si="644"/>
        <v>Jan</v>
      </c>
      <c r="AA1629" s="6">
        <f t="shared" si="632"/>
        <v>0</v>
      </c>
      <c r="AB1629" s="6">
        <f t="shared" si="632"/>
        <v>4</v>
      </c>
      <c r="AC1629" s="6">
        <f t="shared" si="632"/>
        <v>0</v>
      </c>
      <c r="AD1629" s="6">
        <f t="shared" si="632"/>
        <v>0</v>
      </c>
      <c r="AE1629" s="6">
        <f t="shared" si="632"/>
        <v>0</v>
      </c>
      <c r="AF1629" s="6">
        <f t="shared" si="645"/>
        <v>4</v>
      </c>
      <c r="AG1629" s="6">
        <f t="shared" si="646"/>
        <v>0</v>
      </c>
      <c r="AH1629" s="14" t="str">
        <f>LEFT(X1629,2)&amp;"."&amp;VLOOKUP(MID(X1629,4,3),'Data validation'!$A$1:$B$12,2,FALSE)&amp;".2025"</f>
        <v>24.01.2025</v>
      </c>
      <c r="AI1629">
        <f t="shared" si="647"/>
        <v>4</v>
      </c>
      <c r="AJ1629" t="str">
        <f>H1629&amp;"."&amp;VLOOKUP(I1629,'Data validation'!$A$1:$B$12,2,FALSE)&amp;".2026"</f>
        <v>08.06.2026</v>
      </c>
      <c r="AK1629">
        <f t="shared" si="648"/>
        <v>24</v>
      </c>
      <c r="AL1629" t="str">
        <f>VLOOKUP(E1629,[2]Sheet1!$A:$B,2,FALSE)</f>
        <v>Анулирана</v>
      </c>
    </row>
    <row r="1630" spans="1:38" x14ac:dyDescent="0.25">
      <c r="A1630" t="str">
        <f>VLOOKUP(Q1630,'Data validation'!$K$2:$L$50,2,FALSE)</f>
        <v>TO</v>
      </c>
      <c r="B1630">
        <f t="shared" si="634"/>
        <v>0</v>
      </c>
      <c r="C1630">
        <f t="shared" si="635"/>
        <v>1</v>
      </c>
      <c r="D1630">
        <f t="shared" si="636"/>
        <v>5</v>
      </c>
      <c r="E1630">
        <v>9388</v>
      </c>
      <c r="F1630" t="s">
        <v>8749</v>
      </c>
      <c r="G1630" t="s">
        <v>459</v>
      </c>
      <c r="H1630" t="str">
        <f t="shared" si="637"/>
        <v>20</v>
      </c>
      <c r="I1630" t="str">
        <f t="shared" si="638"/>
        <v>Aug</v>
      </c>
      <c r="J1630" t="s">
        <v>520</v>
      </c>
      <c r="K1630" t="str">
        <f t="shared" si="639"/>
        <v>26</v>
      </c>
      <c r="L1630" t="str">
        <f t="shared" si="640"/>
        <v>Aug</v>
      </c>
      <c r="M1630">
        <v>6</v>
      </c>
      <c r="N1630">
        <f t="shared" si="641"/>
        <v>6</v>
      </c>
      <c r="O1630">
        <f t="shared" si="642"/>
        <v>0</v>
      </c>
      <c r="P1630">
        <f t="shared" si="643"/>
        <v>0</v>
      </c>
      <c r="Q1630" t="s">
        <v>81</v>
      </c>
      <c r="R1630" t="s">
        <v>48</v>
      </c>
      <c r="S1630">
        <v>2</v>
      </c>
      <c r="T1630">
        <v>2</v>
      </c>
      <c r="U1630" s="2">
        <f>SUMIFS(SLR!L:L,SLR!D:D,'Резервации 2026'!E1630)</f>
        <v>2637.7496878000002</v>
      </c>
      <c r="V1630" s="2">
        <f>+U1630/M1630</f>
        <v>439.6249479666667</v>
      </c>
      <c r="W1630" t="s">
        <v>262</v>
      </c>
      <c r="X1630" t="s">
        <v>4261</v>
      </c>
      <c r="Y1630" t="s">
        <v>4249</v>
      </c>
      <c r="Z1630" t="str">
        <f t="shared" si="644"/>
        <v>Jan</v>
      </c>
      <c r="AA1630" s="6">
        <f t="shared" si="632"/>
        <v>0</v>
      </c>
      <c r="AB1630" s="6">
        <f t="shared" si="632"/>
        <v>0</v>
      </c>
      <c r="AC1630" s="6">
        <f t="shared" si="632"/>
        <v>0</v>
      </c>
      <c r="AD1630" s="6">
        <f t="shared" si="632"/>
        <v>6</v>
      </c>
      <c r="AE1630" s="6">
        <f t="shared" si="632"/>
        <v>0</v>
      </c>
      <c r="AF1630" s="6">
        <f t="shared" si="645"/>
        <v>6</v>
      </c>
      <c r="AG1630" s="6">
        <f t="shared" si="646"/>
        <v>0</v>
      </c>
      <c r="AH1630" s="14" t="str">
        <f>LEFT(X1630,2)&amp;"."&amp;VLOOKUP(MID(X1630,4,3),'Data validation'!$A$1:$B$12,2,FALSE)&amp;".2025"</f>
        <v>08.01.2025</v>
      </c>
      <c r="AI1630">
        <f t="shared" si="647"/>
        <v>2</v>
      </c>
      <c r="AJ1630" t="str">
        <f>H1630&amp;"."&amp;VLOOKUP(I1630,'Data validation'!$A$1:$B$12,2,FALSE)&amp;".2026"</f>
        <v>20.08.2026</v>
      </c>
      <c r="AK1630">
        <f t="shared" si="648"/>
        <v>34</v>
      </c>
      <c r="AL1630" t="e">
        <f>VLOOKUP(E1630,[2]Sheet1!$A:$B,2,FALSE)</f>
        <v>#N/A</v>
      </c>
    </row>
    <row r="1631" spans="1:38" x14ac:dyDescent="0.25">
      <c r="A1631" t="str">
        <f>VLOOKUP(Q1631,'Data validation'!$K$2:$L$50,2,FALSE)</f>
        <v>BOOKING</v>
      </c>
      <c r="B1631">
        <f t="shared" si="634"/>
        <v>0</v>
      </c>
      <c r="C1631">
        <f t="shared" si="635"/>
        <v>0</v>
      </c>
      <c r="D1631">
        <f t="shared" si="636"/>
        <v>7</v>
      </c>
      <c r="E1631">
        <v>9716</v>
      </c>
      <c r="F1631" t="s">
        <v>5119</v>
      </c>
      <c r="G1631" t="s">
        <v>340</v>
      </c>
      <c r="H1631" t="str">
        <f t="shared" si="637"/>
        <v>03</v>
      </c>
      <c r="I1631" t="str">
        <f t="shared" si="638"/>
        <v>Aug</v>
      </c>
      <c r="J1631" t="s">
        <v>326</v>
      </c>
      <c r="K1631" t="str">
        <f t="shared" si="639"/>
        <v>10</v>
      </c>
      <c r="L1631" t="str">
        <f t="shared" si="640"/>
        <v>Aug</v>
      </c>
      <c r="M1631">
        <v>7</v>
      </c>
      <c r="N1631">
        <f t="shared" si="641"/>
        <v>7</v>
      </c>
      <c r="O1631">
        <f t="shared" si="642"/>
        <v>0</v>
      </c>
      <c r="P1631">
        <f t="shared" si="643"/>
        <v>0</v>
      </c>
      <c r="Q1631" t="s">
        <v>587</v>
      </c>
      <c r="R1631" t="s">
        <v>20</v>
      </c>
      <c r="S1631">
        <v>2</v>
      </c>
      <c r="T1631">
        <v>1</v>
      </c>
      <c r="U1631" s="2">
        <v>3418.431972110091</v>
      </c>
      <c r="V1631" s="2">
        <v>488.34742458715596</v>
      </c>
      <c r="X1631" t="s">
        <v>5120</v>
      </c>
      <c r="Y1631" t="s">
        <v>5095</v>
      </c>
      <c r="Z1631" t="str">
        <f t="shared" si="644"/>
        <v>Jan</v>
      </c>
      <c r="AA1631" s="6">
        <f t="shared" si="632"/>
        <v>0</v>
      </c>
      <c r="AB1631" s="6">
        <f t="shared" si="632"/>
        <v>0</v>
      </c>
      <c r="AC1631" s="6">
        <f t="shared" si="632"/>
        <v>0</v>
      </c>
      <c r="AD1631" s="6">
        <f t="shared" si="632"/>
        <v>7</v>
      </c>
      <c r="AE1631" s="6">
        <f t="shared" si="632"/>
        <v>0</v>
      </c>
      <c r="AF1631" s="6">
        <f t="shared" si="645"/>
        <v>7</v>
      </c>
      <c r="AG1631" s="6">
        <f t="shared" si="646"/>
        <v>0</v>
      </c>
      <c r="AH1631" s="14" t="str">
        <f>LEFT(X1631,2)&amp;"."&amp;VLOOKUP(MID(X1631,4,3),'Data validation'!$A$1:$B$12,2,FALSE)&amp;".2025"</f>
        <v>25.01.2025</v>
      </c>
      <c r="AI1631">
        <f t="shared" si="647"/>
        <v>4</v>
      </c>
      <c r="AJ1631" t="str">
        <f>H1631&amp;"."&amp;VLOOKUP(I1631,'Data validation'!$A$1:$B$12,2,FALSE)&amp;".2026"</f>
        <v>03.08.2026</v>
      </c>
      <c r="AK1631">
        <f t="shared" si="648"/>
        <v>32</v>
      </c>
      <c r="AL1631" t="str">
        <f>VLOOKUP(E1631,[2]Sheet1!$A:$B,2,FALSE)</f>
        <v>Анулирана</v>
      </c>
    </row>
    <row r="1632" spans="1:38" x14ac:dyDescent="0.25">
      <c r="A1632" t="str">
        <f>VLOOKUP(Q1632,'Data validation'!$K$2:$L$50,2,FALSE)</f>
        <v>TO</v>
      </c>
      <c r="B1632">
        <f t="shared" si="634"/>
        <v>0</v>
      </c>
      <c r="C1632">
        <f t="shared" si="635"/>
        <v>5</v>
      </c>
      <c r="D1632">
        <f t="shared" si="636"/>
        <v>0</v>
      </c>
      <c r="E1632">
        <v>9717</v>
      </c>
      <c r="F1632" t="s">
        <v>5121</v>
      </c>
      <c r="G1632" t="s">
        <v>45</v>
      </c>
      <c r="H1632" t="str">
        <f t="shared" si="637"/>
        <v>04</v>
      </c>
      <c r="I1632" t="str">
        <f t="shared" si="638"/>
        <v>Jul</v>
      </c>
      <c r="J1632" t="s">
        <v>224</v>
      </c>
      <c r="K1632" t="str">
        <f t="shared" si="639"/>
        <v>09</v>
      </c>
      <c r="L1632" t="str">
        <f t="shared" si="640"/>
        <v>Jul</v>
      </c>
      <c r="M1632">
        <v>5</v>
      </c>
      <c r="N1632">
        <f t="shared" si="641"/>
        <v>5</v>
      </c>
      <c r="O1632">
        <f t="shared" si="642"/>
        <v>0</v>
      </c>
      <c r="P1632">
        <f t="shared" si="643"/>
        <v>0</v>
      </c>
      <c r="Q1632" t="s">
        <v>116</v>
      </c>
      <c r="R1632" t="s">
        <v>20</v>
      </c>
      <c r="S1632">
        <v>3</v>
      </c>
      <c r="T1632">
        <v>0</v>
      </c>
      <c r="U1632" s="2">
        <f>SUMIFS(Solvex!L:L,Solvex!D:D,'Резервации 2026'!E1632)</f>
        <v>1949.9625100000001</v>
      </c>
      <c r="V1632" s="2">
        <f>+U1632/M1632</f>
        <v>389.992502</v>
      </c>
      <c r="W1632" t="s">
        <v>262</v>
      </c>
      <c r="X1632" t="s">
        <v>5122</v>
      </c>
      <c r="Y1632" t="s">
        <v>5095</v>
      </c>
      <c r="Z1632" t="str">
        <f t="shared" si="644"/>
        <v>Jan</v>
      </c>
      <c r="AA1632" s="6">
        <f t="shared" si="632"/>
        <v>0</v>
      </c>
      <c r="AB1632" s="6">
        <f t="shared" si="632"/>
        <v>0</v>
      </c>
      <c r="AC1632" s="6">
        <f t="shared" si="632"/>
        <v>5</v>
      </c>
      <c r="AD1632" s="6">
        <f t="shared" si="632"/>
        <v>0</v>
      </c>
      <c r="AE1632" s="6">
        <f t="shared" si="632"/>
        <v>0</v>
      </c>
      <c r="AF1632" s="6">
        <f t="shared" si="645"/>
        <v>5</v>
      </c>
      <c r="AG1632" s="6">
        <f t="shared" si="646"/>
        <v>0</v>
      </c>
      <c r="AH1632" s="14" t="str">
        <f>LEFT(X1632,2)&amp;"."&amp;VLOOKUP(MID(X1632,4,3),'Data validation'!$A$1:$B$12,2,FALSE)&amp;".2025"</f>
        <v>25.01.2025</v>
      </c>
      <c r="AI1632">
        <f t="shared" si="647"/>
        <v>4</v>
      </c>
      <c r="AJ1632" t="str">
        <f>H1632&amp;"."&amp;VLOOKUP(I1632,'Data validation'!$A$1:$B$12,2,FALSE)&amp;".2026"</f>
        <v>04.07.2026</v>
      </c>
      <c r="AK1632">
        <f t="shared" si="648"/>
        <v>27</v>
      </c>
      <c r="AL1632" t="e">
        <f>VLOOKUP(E1632,[2]Sheet1!$A:$B,2,FALSE)</f>
        <v>#N/A</v>
      </c>
    </row>
    <row r="1633" spans="1:38" x14ac:dyDescent="0.25">
      <c r="A1633" t="str">
        <f>VLOOKUP(Q1633,'Data validation'!$K$2:$L$50,2,FALSE)</f>
        <v>TO</v>
      </c>
      <c r="B1633">
        <f t="shared" si="634"/>
        <v>0</v>
      </c>
      <c r="C1633">
        <f t="shared" si="635"/>
        <v>0</v>
      </c>
      <c r="D1633">
        <f t="shared" si="636"/>
        <v>5</v>
      </c>
      <c r="E1633">
        <v>9718</v>
      </c>
      <c r="F1633" t="s">
        <v>5123</v>
      </c>
      <c r="G1633" t="s">
        <v>326</v>
      </c>
      <c r="H1633" t="str">
        <f t="shared" si="637"/>
        <v>10</v>
      </c>
      <c r="I1633" t="str">
        <f t="shared" si="638"/>
        <v>Aug</v>
      </c>
      <c r="J1633" t="s">
        <v>90</v>
      </c>
      <c r="K1633" t="str">
        <f t="shared" si="639"/>
        <v>15</v>
      </c>
      <c r="L1633" t="str">
        <f t="shared" si="640"/>
        <v>Aug</v>
      </c>
      <c r="M1633">
        <v>5</v>
      </c>
      <c r="N1633">
        <f t="shared" si="641"/>
        <v>5</v>
      </c>
      <c r="O1633">
        <f t="shared" si="642"/>
        <v>0</v>
      </c>
      <c r="P1633">
        <f t="shared" si="643"/>
        <v>0</v>
      </c>
      <c r="Q1633" t="s">
        <v>81</v>
      </c>
      <c r="R1633" t="s">
        <v>63</v>
      </c>
      <c r="S1633">
        <v>3</v>
      </c>
      <c r="T1633">
        <v>1</v>
      </c>
      <c r="U1633" s="2">
        <f>SUMIFS(SLR!L:L,SLR!D:D,'Резервации 2026'!E1633)</f>
        <v>2153.4666214999997</v>
      </c>
      <c r="V1633" s="2">
        <f>+U1633/M1633</f>
        <v>430.69332429999997</v>
      </c>
      <c r="W1633" t="s">
        <v>262</v>
      </c>
      <c r="X1633" t="s">
        <v>5124</v>
      </c>
      <c r="Y1633" t="s">
        <v>5095</v>
      </c>
      <c r="Z1633" t="str">
        <f t="shared" si="644"/>
        <v>Jan</v>
      </c>
      <c r="AA1633" s="6">
        <f t="shared" si="632"/>
        <v>0</v>
      </c>
      <c r="AB1633" s="6">
        <f t="shared" si="632"/>
        <v>0</v>
      </c>
      <c r="AC1633" s="6">
        <f t="shared" si="632"/>
        <v>0</v>
      </c>
      <c r="AD1633" s="6">
        <f t="shared" si="632"/>
        <v>5</v>
      </c>
      <c r="AE1633" s="6">
        <f t="shared" si="632"/>
        <v>0</v>
      </c>
      <c r="AF1633" s="6">
        <f t="shared" si="645"/>
        <v>5</v>
      </c>
      <c r="AG1633" s="6">
        <f t="shared" si="646"/>
        <v>0</v>
      </c>
      <c r="AH1633" s="14" t="str">
        <f>LEFT(X1633,2)&amp;"."&amp;VLOOKUP(MID(X1633,4,3),'Data validation'!$A$1:$B$12,2,FALSE)&amp;".2025"</f>
        <v>25.01.2025</v>
      </c>
      <c r="AI1633">
        <f t="shared" si="647"/>
        <v>4</v>
      </c>
      <c r="AJ1633" t="str">
        <f>H1633&amp;"."&amp;VLOOKUP(I1633,'Data validation'!$A$1:$B$12,2,FALSE)&amp;".2026"</f>
        <v>10.08.2026</v>
      </c>
      <c r="AK1633">
        <f t="shared" si="648"/>
        <v>33</v>
      </c>
      <c r="AL1633" t="e">
        <f>VLOOKUP(E1633,[2]Sheet1!$A:$B,2,FALSE)</f>
        <v>#N/A</v>
      </c>
    </row>
    <row r="1634" spans="1:38" x14ac:dyDescent="0.25">
      <c r="A1634" t="str">
        <f>VLOOKUP(Q1634,'Data validation'!$K$2:$L$50,2,FALSE)</f>
        <v>INDIVIDUAL</v>
      </c>
      <c r="B1634">
        <f t="shared" si="634"/>
        <v>0</v>
      </c>
      <c r="C1634">
        <f t="shared" si="635"/>
        <v>6</v>
      </c>
      <c r="D1634">
        <f t="shared" si="636"/>
        <v>0</v>
      </c>
      <c r="E1634">
        <v>10073</v>
      </c>
      <c r="F1634" t="s">
        <v>6611</v>
      </c>
      <c r="G1634" t="s">
        <v>125</v>
      </c>
      <c r="H1634" t="str">
        <f t="shared" si="637"/>
        <v>21</v>
      </c>
      <c r="I1634" t="str">
        <f t="shared" si="638"/>
        <v>Jun</v>
      </c>
      <c r="J1634" t="s">
        <v>126</v>
      </c>
      <c r="K1634" t="str">
        <f t="shared" si="639"/>
        <v>27</v>
      </c>
      <c r="L1634" t="str">
        <f t="shared" si="640"/>
        <v>Jun</v>
      </c>
      <c r="M1634">
        <v>6</v>
      </c>
      <c r="N1634">
        <f t="shared" si="641"/>
        <v>6</v>
      </c>
      <c r="O1634">
        <f t="shared" si="642"/>
        <v>0</v>
      </c>
      <c r="P1634">
        <f t="shared" si="643"/>
        <v>0</v>
      </c>
      <c r="Q1634" t="s">
        <v>24</v>
      </c>
      <c r="R1634" t="s">
        <v>110</v>
      </c>
      <c r="S1634">
        <v>4</v>
      </c>
      <c r="T1634">
        <v>0</v>
      </c>
      <c r="U1634" s="2">
        <v>3638.9204036697247</v>
      </c>
      <c r="V1634" s="2">
        <v>606.48673394495404</v>
      </c>
      <c r="X1634" t="s">
        <v>6612</v>
      </c>
      <c r="Y1634" t="s">
        <v>6613</v>
      </c>
      <c r="Z1634" t="str">
        <f t="shared" si="644"/>
        <v>Feb</v>
      </c>
      <c r="AA1634" s="6">
        <f t="shared" ref="AA1634:AE1681" si="651">IF($I1634=AA$1,IF($L1634=AA$1,$M1634,$O1634),IF($L1634=AA$1,$P1634,0))</f>
        <v>0</v>
      </c>
      <c r="AB1634" s="6">
        <f t="shared" si="651"/>
        <v>6</v>
      </c>
      <c r="AC1634" s="6">
        <f t="shared" si="651"/>
        <v>0</v>
      </c>
      <c r="AD1634" s="6">
        <f t="shared" si="651"/>
        <v>0</v>
      </c>
      <c r="AE1634" s="6">
        <f t="shared" si="651"/>
        <v>0</v>
      </c>
      <c r="AF1634" s="6">
        <f t="shared" si="645"/>
        <v>6</v>
      </c>
      <c r="AG1634" s="6">
        <f t="shared" si="646"/>
        <v>0</v>
      </c>
      <c r="AH1634" s="14" t="str">
        <f>LEFT(X1634,2)&amp;"."&amp;VLOOKUP(MID(X1634,4,3),'Data validation'!$A$1:$B$12,2,FALSE)&amp;".2025"</f>
        <v>13.02.2025</v>
      </c>
      <c r="AI1634">
        <f t="shared" si="647"/>
        <v>7</v>
      </c>
      <c r="AJ1634" t="str">
        <f>H1634&amp;"."&amp;VLOOKUP(I1634,'Data validation'!$A$1:$B$12,2,FALSE)&amp;".2026"</f>
        <v>21.06.2026</v>
      </c>
      <c r="AK1634">
        <f t="shared" si="648"/>
        <v>26</v>
      </c>
      <c r="AL1634" t="e">
        <f>VLOOKUP(E1634,[2]Sheet1!$A:$B,2,FALSE)</f>
        <v>#N/A</v>
      </c>
    </row>
    <row r="1635" spans="1:38" x14ac:dyDescent="0.25">
      <c r="A1635" t="str">
        <f>VLOOKUP(Q1635,'Data validation'!$K$2:$L$50,2,FALSE)</f>
        <v>TO</v>
      </c>
      <c r="B1635">
        <f t="shared" si="634"/>
        <v>0</v>
      </c>
      <c r="C1635">
        <f t="shared" si="635"/>
        <v>5</v>
      </c>
      <c r="D1635">
        <f t="shared" si="636"/>
        <v>0</v>
      </c>
      <c r="E1635">
        <v>9474</v>
      </c>
      <c r="F1635" t="s">
        <v>8750</v>
      </c>
      <c r="G1635" t="s">
        <v>283</v>
      </c>
      <c r="H1635" t="str">
        <f t="shared" si="637"/>
        <v>20</v>
      </c>
      <c r="I1635" t="str">
        <f t="shared" si="638"/>
        <v>Jun</v>
      </c>
      <c r="J1635" t="s">
        <v>303</v>
      </c>
      <c r="K1635" t="str">
        <f t="shared" si="639"/>
        <v>25</v>
      </c>
      <c r="L1635" t="str">
        <f t="shared" si="640"/>
        <v>Jun</v>
      </c>
      <c r="M1635">
        <v>5</v>
      </c>
      <c r="N1635">
        <f t="shared" si="641"/>
        <v>5</v>
      </c>
      <c r="O1635">
        <f t="shared" si="642"/>
        <v>0</v>
      </c>
      <c r="P1635">
        <f t="shared" si="643"/>
        <v>0</v>
      </c>
      <c r="Q1635" t="s">
        <v>116</v>
      </c>
      <c r="R1635" t="s">
        <v>17</v>
      </c>
      <c r="S1635">
        <v>2</v>
      </c>
      <c r="T1635">
        <v>1</v>
      </c>
      <c r="U1635" s="2">
        <f>SUMIFS(Solvex!L:L,Solvex!D:D,'Резервации 2026'!E1635)</f>
        <v>1230.9994019999999</v>
      </c>
      <c r="V1635" s="2">
        <f t="shared" ref="V1635:V1636" si="652">+U1635/M1635</f>
        <v>246.19988039999998</v>
      </c>
      <c r="W1635" t="s">
        <v>262</v>
      </c>
      <c r="X1635" t="s">
        <v>4585</v>
      </c>
      <c r="Y1635" t="s">
        <v>4579</v>
      </c>
      <c r="Z1635" t="str">
        <f t="shared" si="644"/>
        <v>Jan</v>
      </c>
      <c r="AA1635" s="6">
        <f t="shared" si="651"/>
        <v>0</v>
      </c>
      <c r="AB1635" s="6">
        <f t="shared" si="651"/>
        <v>5</v>
      </c>
      <c r="AC1635" s="6">
        <f t="shared" si="651"/>
        <v>0</v>
      </c>
      <c r="AD1635" s="6">
        <f t="shared" si="651"/>
        <v>0</v>
      </c>
      <c r="AE1635" s="6">
        <f t="shared" si="651"/>
        <v>0</v>
      </c>
      <c r="AF1635" s="6">
        <f t="shared" si="645"/>
        <v>5</v>
      </c>
      <c r="AG1635" s="6">
        <f t="shared" si="646"/>
        <v>0</v>
      </c>
      <c r="AH1635" s="14" t="str">
        <f>LEFT(X1635,2)&amp;"."&amp;VLOOKUP(MID(X1635,4,3),'Data validation'!$A$1:$B$12,2,FALSE)&amp;".2025"</f>
        <v>13.01.2025</v>
      </c>
      <c r="AI1635">
        <f t="shared" si="647"/>
        <v>3</v>
      </c>
      <c r="AJ1635" t="str">
        <f>H1635&amp;"."&amp;VLOOKUP(I1635,'Data validation'!$A$1:$B$12,2,FALSE)&amp;".2026"</f>
        <v>20.06.2026</v>
      </c>
      <c r="AK1635">
        <f t="shared" si="648"/>
        <v>25</v>
      </c>
      <c r="AL1635" t="e">
        <f>VLOOKUP(E1635,[2]Sheet1!$A:$B,2,FALSE)</f>
        <v>#N/A</v>
      </c>
    </row>
    <row r="1636" spans="1:38" x14ac:dyDescent="0.25">
      <c r="A1636" t="str">
        <f>VLOOKUP(Q1636,'Data validation'!$K$2:$L$50,2,FALSE)</f>
        <v>TO</v>
      </c>
      <c r="B1636">
        <f t="shared" si="634"/>
        <v>0</v>
      </c>
      <c r="C1636">
        <f t="shared" si="635"/>
        <v>0</v>
      </c>
      <c r="D1636">
        <f t="shared" si="636"/>
        <v>6</v>
      </c>
      <c r="E1636">
        <v>9475</v>
      </c>
      <c r="F1636" t="s">
        <v>8751</v>
      </c>
      <c r="G1636" t="s">
        <v>94</v>
      </c>
      <c r="H1636" t="str">
        <f t="shared" si="637"/>
        <v>27</v>
      </c>
      <c r="I1636" t="str">
        <f t="shared" si="638"/>
        <v>Jul</v>
      </c>
      <c r="J1636" t="s">
        <v>78</v>
      </c>
      <c r="K1636" t="str">
        <f t="shared" si="639"/>
        <v>02</v>
      </c>
      <c r="L1636" t="str">
        <f t="shared" si="640"/>
        <v>Aug</v>
      </c>
      <c r="M1636">
        <v>6</v>
      </c>
      <c r="N1636">
        <f t="shared" si="641"/>
        <v>-25</v>
      </c>
      <c r="O1636">
        <f t="shared" si="642"/>
        <v>4</v>
      </c>
      <c r="P1636">
        <f t="shared" si="643"/>
        <v>1</v>
      </c>
      <c r="Q1636" t="s">
        <v>116</v>
      </c>
      <c r="R1636" t="s">
        <v>17</v>
      </c>
      <c r="S1636">
        <v>3</v>
      </c>
      <c r="T1636">
        <v>1</v>
      </c>
      <c r="U1636" s="2">
        <f>SUMIFS(Solvex!L:L,Solvex!D:D,'Резервации 2026'!E1636)</f>
        <v>2523.0207</v>
      </c>
      <c r="V1636" s="2">
        <f t="shared" si="652"/>
        <v>420.50344999999999</v>
      </c>
      <c r="W1636" t="s">
        <v>262</v>
      </c>
      <c r="X1636" t="s">
        <v>4585</v>
      </c>
      <c r="Y1636" t="s">
        <v>4579</v>
      </c>
      <c r="Z1636" t="str">
        <f t="shared" si="644"/>
        <v>Jan</v>
      </c>
      <c r="AA1636" s="6">
        <f t="shared" si="651"/>
        <v>0</v>
      </c>
      <c r="AB1636" s="6">
        <f t="shared" si="651"/>
        <v>0</v>
      </c>
      <c r="AC1636" s="6">
        <f t="shared" si="651"/>
        <v>4</v>
      </c>
      <c r="AD1636" s="6">
        <f t="shared" si="651"/>
        <v>1</v>
      </c>
      <c r="AE1636" s="6">
        <f t="shared" si="651"/>
        <v>0</v>
      </c>
      <c r="AF1636" s="6">
        <f t="shared" si="645"/>
        <v>5</v>
      </c>
      <c r="AG1636" s="6">
        <f t="shared" si="646"/>
        <v>-1</v>
      </c>
      <c r="AH1636" s="14" t="str">
        <f>LEFT(X1636,2)&amp;"."&amp;VLOOKUP(MID(X1636,4,3),'Data validation'!$A$1:$B$12,2,FALSE)&amp;".2025"</f>
        <v>13.01.2025</v>
      </c>
      <c r="AI1636">
        <f t="shared" si="647"/>
        <v>3</v>
      </c>
      <c r="AJ1636" t="str">
        <f>H1636&amp;"."&amp;VLOOKUP(I1636,'Data validation'!$A$1:$B$12,2,FALSE)&amp;".2026"</f>
        <v>27.07.2026</v>
      </c>
      <c r="AK1636">
        <f t="shared" si="648"/>
        <v>31</v>
      </c>
      <c r="AL1636" t="e">
        <f>VLOOKUP(E1636,[2]Sheet1!$A:$B,2,FALSE)</f>
        <v>#N/A</v>
      </c>
    </row>
    <row r="1637" spans="1:38" x14ac:dyDescent="0.25">
      <c r="A1637" t="str">
        <f>VLOOKUP(Q1637,'Data validation'!$K$2:$L$50,2,FALSE)</f>
        <v>BOOKING</v>
      </c>
      <c r="B1637">
        <f t="shared" si="634"/>
        <v>0</v>
      </c>
      <c r="C1637">
        <f t="shared" si="635"/>
        <v>5</v>
      </c>
      <c r="D1637">
        <f t="shared" si="636"/>
        <v>0</v>
      </c>
      <c r="E1637">
        <v>9719</v>
      </c>
      <c r="F1637" t="s">
        <v>5125</v>
      </c>
      <c r="G1637" t="s">
        <v>213</v>
      </c>
      <c r="H1637" t="str">
        <f t="shared" si="637"/>
        <v>01</v>
      </c>
      <c r="I1637" t="str">
        <f t="shared" si="638"/>
        <v>Sep</v>
      </c>
      <c r="J1637" t="s">
        <v>214</v>
      </c>
      <c r="K1637" t="str">
        <f t="shared" si="639"/>
        <v>06</v>
      </c>
      <c r="L1637" t="str">
        <f t="shared" si="640"/>
        <v>Sep</v>
      </c>
      <c r="M1637">
        <v>5</v>
      </c>
      <c r="N1637">
        <f t="shared" si="641"/>
        <v>5</v>
      </c>
      <c r="O1637">
        <f t="shared" si="642"/>
        <v>0</v>
      </c>
      <c r="P1637">
        <f t="shared" si="643"/>
        <v>0</v>
      </c>
      <c r="Q1637" t="s">
        <v>587</v>
      </c>
      <c r="R1637" t="s">
        <v>20</v>
      </c>
      <c r="S1637">
        <v>2</v>
      </c>
      <c r="T1637">
        <v>0</v>
      </c>
      <c r="U1637" s="2">
        <v>1773.1662440366972</v>
      </c>
      <c r="V1637" s="2">
        <v>354.63324880733938</v>
      </c>
      <c r="W1637" t="s">
        <v>227</v>
      </c>
      <c r="X1637" t="s">
        <v>5126</v>
      </c>
      <c r="Y1637" t="s">
        <v>5095</v>
      </c>
      <c r="Z1637" t="str">
        <f t="shared" si="644"/>
        <v>Jan</v>
      </c>
      <c r="AA1637" s="6">
        <f t="shared" si="651"/>
        <v>0</v>
      </c>
      <c r="AB1637" s="6">
        <f t="shared" si="651"/>
        <v>0</v>
      </c>
      <c r="AC1637" s="6">
        <f t="shared" si="651"/>
        <v>0</v>
      </c>
      <c r="AD1637" s="6">
        <f t="shared" si="651"/>
        <v>0</v>
      </c>
      <c r="AE1637" s="6">
        <f t="shared" si="651"/>
        <v>5</v>
      </c>
      <c r="AF1637" s="6">
        <f t="shared" si="645"/>
        <v>5</v>
      </c>
      <c r="AG1637" s="6">
        <f t="shared" si="646"/>
        <v>0</v>
      </c>
      <c r="AH1637" s="14" t="str">
        <f>LEFT(X1637,2)&amp;"."&amp;VLOOKUP(MID(X1637,4,3),'Data validation'!$A$1:$B$12,2,FALSE)&amp;".2025"</f>
        <v>25.01.2025</v>
      </c>
      <c r="AI1637">
        <f t="shared" si="647"/>
        <v>4</v>
      </c>
      <c r="AJ1637" t="str">
        <f>H1637&amp;"."&amp;VLOOKUP(I1637,'Data validation'!$A$1:$B$12,2,FALSE)&amp;".2026"</f>
        <v>01.09.2026</v>
      </c>
      <c r="AK1637">
        <f t="shared" si="648"/>
        <v>36</v>
      </c>
      <c r="AL1637" t="str">
        <f>VLOOKUP(E1637,[2]Sheet1!$A:$B,2,FALSE)</f>
        <v>Анулирана</v>
      </c>
    </row>
    <row r="1638" spans="1:38" x14ac:dyDescent="0.25">
      <c r="A1638" t="str">
        <f>VLOOKUP(Q1638,'Data validation'!$K$2:$L$50,2,FALSE)</f>
        <v>TO</v>
      </c>
      <c r="B1638">
        <f t="shared" si="634"/>
        <v>0</v>
      </c>
      <c r="C1638">
        <f t="shared" si="635"/>
        <v>0</v>
      </c>
      <c r="D1638">
        <f t="shared" si="636"/>
        <v>6</v>
      </c>
      <c r="E1638">
        <v>9720</v>
      </c>
      <c r="F1638" t="s">
        <v>5127</v>
      </c>
      <c r="G1638" t="s">
        <v>93</v>
      </c>
      <c r="H1638" t="str">
        <f t="shared" si="637"/>
        <v>21</v>
      </c>
      <c r="I1638" t="str">
        <f t="shared" si="638"/>
        <v>Jul</v>
      </c>
      <c r="J1638" t="s">
        <v>94</v>
      </c>
      <c r="K1638" t="str">
        <f t="shared" si="639"/>
        <v>27</v>
      </c>
      <c r="L1638" t="str">
        <f t="shared" si="640"/>
        <v>Jul</v>
      </c>
      <c r="M1638">
        <v>6</v>
      </c>
      <c r="N1638">
        <f t="shared" si="641"/>
        <v>6</v>
      </c>
      <c r="O1638">
        <f t="shared" si="642"/>
        <v>0</v>
      </c>
      <c r="P1638">
        <f t="shared" si="643"/>
        <v>0</v>
      </c>
      <c r="Q1638" t="s">
        <v>116</v>
      </c>
      <c r="R1638" t="s">
        <v>17</v>
      </c>
      <c r="S1638">
        <v>1</v>
      </c>
      <c r="T1638">
        <v>1</v>
      </c>
      <c r="U1638" s="2">
        <f>SUMIFS(Solvex!L:L,Solvex!D:D,'Резервации 2026'!E1638)</f>
        <v>1308.2155703999999</v>
      </c>
      <c r="V1638" s="2">
        <f t="shared" ref="V1638:V1642" si="653">+U1638/M1638</f>
        <v>218.03592839999999</v>
      </c>
      <c r="W1638" t="s">
        <v>262</v>
      </c>
      <c r="X1638" t="s">
        <v>5128</v>
      </c>
      <c r="Y1638" t="s">
        <v>5095</v>
      </c>
      <c r="Z1638" t="str">
        <f t="shared" si="644"/>
        <v>Jan</v>
      </c>
      <c r="AA1638" s="6">
        <f t="shared" si="651"/>
        <v>0</v>
      </c>
      <c r="AB1638" s="6">
        <f t="shared" si="651"/>
        <v>0</v>
      </c>
      <c r="AC1638" s="6">
        <f t="shared" si="651"/>
        <v>6</v>
      </c>
      <c r="AD1638" s="6">
        <f t="shared" si="651"/>
        <v>0</v>
      </c>
      <c r="AE1638" s="6">
        <f t="shared" si="651"/>
        <v>0</v>
      </c>
      <c r="AF1638" s="6">
        <f t="shared" si="645"/>
        <v>6</v>
      </c>
      <c r="AG1638" s="6">
        <f t="shared" si="646"/>
        <v>0</v>
      </c>
      <c r="AH1638" s="14" t="str">
        <f>LEFT(X1638,2)&amp;"."&amp;VLOOKUP(MID(X1638,4,3),'Data validation'!$A$1:$B$12,2,FALSE)&amp;".2025"</f>
        <v>25.01.2025</v>
      </c>
      <c r="AI1638">
        <f t="shared" si="647"/>
        <v>4</v>
      </c>
      <c r="AJ1638" t="str">
        <f>H1638&amp;"."&amp;VLOOKUP(I1638,'Data validation'!$A$1:$B$12,2,FALSE)&amp;".2026"</f>
        <v>21.07.2026</v>
      </c>
      <c r="AK1638">
        <f t="shared" si="648"/>
        <v>30</v>
      </c>
      <c r="AL1638" t="e">
        <f>VLOOKUP(E1638,[2]Sheet1!$A:$B,2,FALSE)</f>
        <v>#N/A</v>
      </c>
    </row>
    <row r="1639" spans="1:38" x14ac:dyDescent="0.25">
      <c r="A1639" t="str">
        <f>VLOOKUP(Q1639,'Data validation'!$K$2:$L$50,2,FALSE)</f>
        <v>TO</v>
      </c>
      <c r="B1639">
        <f t="shared" si="634"/>
        <v>0</v>
      </c>
      <c r="C1639">
        <f t="shared" si="635"/>
        <v>0</v>
      </c>
      <c r="D1639">
        <f t="shared" si="636"/>
        <v>6</v>
      </c>
      <c r="E1639">
        <v>9899</v>
      </c>
      <c r="F1639" t="s">
        <v>5560</v>
      </c>
      <c r="G1639" t="s">
        <v>326</v>
      </c>
      <c r="H1639" t="str">
        <f t="shared" si="637"/>
        <v>10</v>
      </c>
      <c r="I1639" t="str">
        <f t="shared" si="638"/>
        <v>Aug</v>
      </c>
      <c r="J1639" t="s">
        <v>543</v>
      </c>
      <c r="K1639" t="str">
        <f t="shared" si="639"/>
        <v>16</v>
      </c>
      <c r="L1639" t="str">
        <f t="shared" si="640"/>
        <v>Aug</v>
      </c>
      <c r="M1639">
        <v>6</v>
      </c>
      <c r="N1639">
        <f t="shared" si="641"/>
        <v>6</v>
      </c>
      <c r="O1639">
        <f t="shared" si="642"/>
        <v>0</v>
      </c>
      <c r="P1639">
        <f t="shared" si="643"/>
        <v>0</v>
      </c>
      <c r="Q1639" t="s">
        <v>116</v>
      </c>
      <c r="R1639" t="s">
        <v>25</v>
      </c>
      <c r="S1639">
        <v>2</v>
      </c>
      <c r="T1639">
        <v>1</v>
      </c>
      <c r="U1639" s="2">
        <f>SUMIFS(Solvex!L:L,Solvex!D:D,'Резервации 2026'!E1639)</f>
        <v>1944.2514864</v>
      </c>
      <c r="V1639" s="2">
        <f t="shared" si="653"/>
        <v>324.0419144</v>
      </c>
      <c r="W1639" t="s">
        <v>262</v>
      </c>
      <c r="X1639" t="s">
        <v>5561</v>
      </c>
      <c r="Y1639" t="s">
        <v>5488</v>
      </c>
      <c r="Z1639" t="str">
        <f t="shared" si="644"/>
        <v>Jan</v>
      </c>
      <c r="AA1639" s="6">
        <f t="shared" si="651"/>
        <v>0</v>
      </c>
      <c r="AB1639" s="6">
        <f t="shared" si="651"/>
        <v>0</v>
      </c>
      <c r="AC1639" s="6">
        <f t="shared" si="651"/>
        <v>0</v>
      </c>
      <c r="AD1639" s="6">
        <f t="shared" si="651"/>
        <v>6</v>
      </c>
      <c r="AE1639" s="6">
        <f t="shared" si="651"/>
        <v>0</v>
      </c>
      <c r="AF1639" s="6">
        <f t="shared" si="645"/>
        <v>6</v>
      </c>
      <c r="AG1639" s="6">
        <f t="shared" si="646"/>
        <v>0</v>
      </c>
      <c r="AH1639" s="14" t="str">
        <f>LEFT(X1639,2)&amp;"."&amp;VLOOKUP(MID(X1639,4,3),'Data validation'!$A$1:$B$12,2,FALSE)&amp;".2025"</f>
        <v>30.01.2025</v>
      </c>
      <c r="AI1639">
        <f t="shared" si="647"/>
        <v>5</v>
      </c>
      <c r="AJ1639" t="str">
        <f>H1639&amp;"."&amp;VLOOKUP(I1639,'Data validation'!$A$1:$B$12,2,FALSE)&amp;".2026"</f>
        <v>10.08.2026</v>
      </c>
      <c r="AK1639">
        <f t="shared" si="648"/>
        <v>33</v>
      </c>
      <c r="AL1639" t="e">
        <f>VLOOKUP(E1639,[2]Sheet1!$A:$B,2,FALSE)</f>
        <v>#N/A</v>
      </c>
    </row>
    <row r="1640" spans="1:38" x14ac:dyDescent="0.25">
      <c r="A1640" t="str">
        <f>VLOOKUP(Q1640,'Data validation'!$K$2:$L$50,2,FALSE)</f>
        <v>TO</v>
      </c>
      <c r="B1640">
        <f t="shared" si="634"/>
        <v>0</v>
      </c>
      <c r="C1640">
        <f t="shared" si="635"/>
        <v>0</v>
      </c>
      <c r="D1640">
        <f t="shared" si="636"/>
        <v>6</v>
      </c>
      <c r="E1640">
        <v>9900</v>
      </c>
      <c r="F1640" t="s">
        <v>5560</v>
      </c>
      <c r="G1640" t="s">
        <v>326</v>
      </c>
      <c r="H1640" t="str">
        <f t="shared" si="637"/>
        <v>10</v>
      </c>
      <c r="I1640" t="str">
        <f t="shared" si="638"/>
        <v>Aug</v>
      </c>
      <c r="J1640" t="s">
        <v>543</v>
      </c>
      <c r="K1640" t="str">
        <f t="shared" si="639"/>
        <v>16</v>
      </c>
      <c r="L1640" t="str">
        <f t="shared" si="640"/>
        <v>Aug</v>
      </c>
      <c r="M1640">
        <v>6</v>
      </c>
      <c r="N1640">
        <f t="shared" si="641"/>
        <v>6</v>
      </c>
      <c r="O1640">
        <f t="shared" si="642"/>
        <v>0</v>
      </c>
      <c r="P1640">
        <f t="shared" si="643"/>
        <v>0</v>
      </c>
      <c r="Q1640" t="s">
        <v>116</v>
      </c>
      <c r="R1640" t="s">
        <v>25</v>
      </c>
      <c r="S1640">
        <v>2</v>
      </c>
      <c r="T1640">
        <v>1</v>
      </c>
      <c r="U1640" s="2">
        <f>SUMIFS(Solvex!L:L,Solvex!D:D,'Резервации 2026'!E1640)</f>
        <v>1944.2514864</v>
      </c>
      <c r="V1640" s="2">
        <f t="shared" si="653"/>
        <v>324.0419144</v>
      </c>
      <c r="W1640" t="s">
        <v>262</v>
      </c>
      <c r="X1640" t="s">
        <v>5561</v>
      </c>
      <c r="Y1640" t="s">
        <v>5488</v>
      </c>
      <c r="Z1640" t="str">
        <f t="shared" si="644"/>
        <v>Jan</v>
      </c>
      <c r="AA1640" s="6">
        <f t="shared" si="651"/>
        <v>0</v>
      </c>
      <c r="AB1640" s="6">
        <f t="shared" si="651"/>
        <v>0</v>
      </c>
      <c r="AC1640" s="6">
        <f t="shared" si="651"/>
        <v>0</v>
      </c>
      <c r="AD1640" s="6">
        <f t="shared" si="651"/>
        <v>6</v>
      </c>
      <c r="AE1640" s="6">
        <f t="shared" si="651"/>
        <v>0</v>
      </c>
      <c r="AF1640" s="6">
        <f t="shared" si="645"/>
        <v>6</v>
      </c>
      <c r="AG1640" s="6">
        <f t="shared" si="646"/>
        <v>0</v>
      </c>
      <c r="AH1640" s="14" t="str">
        <f>LEFT(X1640,2)&amp;"."&amp;VLOOKUP(MID(X1640,4,3),'Data validation'!$A$1:$B$12,2,FALSE)&amp;".2025"</f>
        <v>30.01.2025</v>
      </c>
      <c r="AI1640">
        <f t="shared" si="647"/>
        <v>5</v>
      </c>
      <c r="AJ1640" t="str">
        <f>H1640&amp;"."&amp;VLOOKUP(I1640,'Data validation'!$A$1:$B$12,2,FALSE)&amp;".2026"</f>
        <v>10.08.2026</v>
      </c>
      <c r="AK1640">
        <f t="shared" si="648"/>
        <v>33</v>
      </c>
      <c r="AL1640" t="e">
        <f>VLOOKUP(E1640,[2]Sheet1!$A:$B,2,FALSE)</f>
        <v>#N/A</v>
      </c>
    </row>
    <row r="1641" spans="1:38" x14ac:dyDescent="0.25">
      <c r="A1641" t="str">
        <f>VLOOKUP(Q1641,'Data validation'!$K$2:$L$50,2,FALSE)</f>
        <v>TO</v>
      </c>
      <c r="B1641">
        <f t="shared" si="634"/>
        <v>0</v>
      </c>
      <c r="C1641">
        <f t="shared" si="635"/>
        <v>0</v>
      </c>
      <c r="D1641">
        <f t="shared" si="636"/>
        <v>6</v>
      </c>
      <c r="E1641">
        <v>9902</v>
      </c>
      <c r="F1641" t="s">
        <v>5562</v>
      </c>
      <c r="G1641" t="s">
        <v>326</v>
      </c>
      <c r="H1641" t="str">
        <f t="shared" si="637"/>
        <v>10</v>
      </c>
      <c r="I1641" t="str">
        <f t="shared" si="638"/>
        <v>Aug</v>
      </c>
      <c r="J1641" t="s">
        <v>543</v>
      </c>
      <c r="K1641" t="str">
        <f t="shared" si="639"/>
        <v>16</v>
      </c>
      <c r="L1641" t="str">
        <f t="shared" si="640"/>
        <v>Aug</v>
      </c>
      <c r="M1641">
        <v>6</v>
      </c>
      <c r="N1641">
        <f t="shared" si="641"/>
        <v>6</v>
      </c>
      <c r="O1641">
        <f t="shared" si="642"/>
        <v>0</v>
      </c>
      <c r="P1641">
        <f t="shared" si="643"/>
        <v>0</v>
      </c>
      <c r="Q1641" t="s">
        <v>116</v>
      </c>
      <c r="R1641" t="s">
        <v>25</v>
      </c>
      <c r="S1641">
        <v>2</v>
      </c>
      <c r="T1641">
        <v>1</v>
      </c>
      <c r="U1641" s="2">
        <f>SUMIFS(Solvex!L:L,Solvex!D:D,'Резервации 2026'!E1641)</f>
        <v>1944.2514864</v>
      </c>
      <c r="V1641" s="2">
        <f t="shared" si="653"/>
        <v>324.0419144</v>
      </c>
      <c r="W1641" t="s">
        <v>262</v>
      </c>
      <c r="X1641" t="s">
        <v>5559</v>
      </c>
      <c r="Y1641" t="s">
        <v>5488</v>
      </c>
      <c r="Z1641" t="str">
        <f t="shared" si="644"/>
        <v>Jan</v>
      </c>
      <c r="AA1641" s="6">
        <f t="shared" si="651"/>
        <v>0</v>
      </c>
      <c r="AB1641" s="6">
        <f t="shared" si="651"/>
        <v>0</v>
      </c>
      <c r="AC1641" s="6">
        <f t="shared" si="651"/>
        <v>0</v>
      </c>
      <c r="AD1641" s="6">
        <f t="shared" si="651"/>
        <v>6</v>
      </c>
      <c r="AE1641" s="6">
        <f t="shared" si="651"/>
        <v>0</v>
      </c>
      <c r="AF1641" s="6">
        <f t="shared" si="645"/>
        <v>6</v>
      </c>
      <c r="AG1641" s="6">
        <f t="shared" si="646"/>
        <v>0</v>
      </c>
      <c r="AH1641" s="14" t="str">
        <f>LEFT(X1641,2)&amp;"."&amp;VLOOKUP(MID(X1641,4,3),'Data validation'!$A$1:$B$12,2,FALSE)&amp;".2025"</f>
        <v>30.01.2025</v>
      </c>
      <c r="AI1641">
        <f t="shared" si="647"/>
        <v>5</v>
      </c>
      <c r="AJ1641" t="str">
        <f>H1641&amp;"."&amp;VLOOKUP(I1641,'Data validation'!$A$1:$B$12,2,FALSE)&amp;".2026"</f>
        <v>10.08.2026</v>
      </c>
      <c r="AK1641">
        <f t="shared" si="648"/>
        <v>33</v>
      </c>
      <c r="AL1641" t="e">
        <f>VLOOKUP(E1641,[2]Sheet1!$A:$B,2,FALSE)</f>
        <v>#N/A</v>
      </c>
    </row>
    <row r="1642" spans="1:38" x14ac:dyDescent="0.25">
      <c r="A1642" t="str">
        <f>VLOOKUP(Q1642,'Data validation'!$K$2:$L$50,2,FALSE)</f>
        <v>TO</v>
      </c>
      <c r="B1642">
        <f t="shared" si="634"/>
        <v>0</v>
      </c>
      <c r="C1642">
        <f t="shared" si="635"/>
        <v>0</v>
      </c>
      <c r="D1642">
        <f t="shared" si="636"/>
        <v>6</v>
      </c>
      <c r="E1642">
        <v>9901</v>
      </c>
      <c r="F1642" t="s">
        <v>5562</v>
      </c>
      <c r="G1642" t="s">
        <v>326</v>
      </c>
      <c r="H1642" t="str">
        <f t="shared" si="637"/>
        <v>10</v>
      </c>
      <c r="I1642" t="str">
        <f t="shared" si="638"/>
        <v>Aug</v>
      </c>
      <c r="J1642" t="s">
        <v>543</v>
      </c>
      <c r="K1642" t="str">
        <f t="shared" si="639"/>
        <v>16</v>
      </c>
      <c r="L1642" t="str">
        <f t="shared" si="640"/>
        <v>Aug</v>
      </c>
      <c r="M1642">
        <v>6</v>
      </c>
      <c r="N1642">
        <f t="shared" si="641"/>
        <v>6</v>
      </c>
      <c r="O1642">
        <f t="shared" si="642"/>
        <v>0</v>
      </c>
      <c r="P1642">
        <f t="shared" si="643"/>
        <v>0</v>
      </c>
      <c r="Q1642" t="s">
        <v>116</v>
      </c>
      <c r="R1642" t="s">
        <v>25</v>
      </c>
      <c r="S1642">
        <v>2</v>
      </c>
      <c r="T1642">
        <v>1</v>
      </c>
      <c r="U1642" s="2">
        <f>SUMIFS(Solvex!L:L,Solvex!D:D,'Резервации 2026'!E1642)</f>
        <v>1944.2514864</v>
      </c>
      <c r="V1642" s="2">
        <f t="shared" si="653"/>
        <v>324.0419144</v>
      </c>
      <c r="W1642" t="s">
        <v>262</v>
      </c>
      <c r="X1642" t="s">
        <v>5561</v>
      </c>
      <c r="Y1642" t="s">
        <v>5488</v>
      </c>
      <c r="Z1642" t="str">
        <f t="shared" si="644"/>
        <v>Jan</v>
      </c>
      <c r="AA1642" s="6">
        <f t="shared" si="651"/>
        <v>0</v>
      </c>
      <c r="AB1642" s="6">
        <f t="shared" si="651"/>
        <v>0</v>
      </c>
      <c r="AC1642" s="6">
        <f t="shared" si="651"/>
        <v>0</v>
      </c>
      <c r="AD1642" s="6">
        <f t="shared" si="651"/>
        <v>6</v>
      </c>
      <c r="AE1642" s="6">
        <f t="shared" si="651"/>
        <v>0</v>
      </c>
      <c r="AF1642" s="6">
        <f t="shared" si="645"/>
        <v>6</v>
      </c>
      <c r="AG1642" s="6">
        <f t="shared" si="646"/>
        <v>0</v>
      </c>
      <c r="AH1642" s="14" t="str">
        <f>LEFT(X1642,2)&amp;"."&amp;VLOOKUP(MID(X1642,4,3),'Data validation'!$A$1:$B$12,2,FALSE)&amp;".2025"</f>
        <v>30.01.2025</v>
      </c>
      <c r="AI1642">
        <f t="shared" si="647"/>
        <v>5</v>
      </c>
      <c r="AJ1642" t="str">
        <f>H1642&amp;"."&amp;VLOOKUP(I1642,'Data validation'!$A$1:$B$12,2,FALSE)&amp;".2026"</f>
        <v>10.08.2026</v>
      </c>
      <c r="AK1642">
        <f t="shared" si="648"/>
        <v>33</v>
      </c>
      <c r="AL1642" t="e">
        <f>VLOOKUP(E1642,[2]Sheet1!$A:$B,2,FALSE)</f>
        <v>#N/A</v>
      </c>
    </row>
    <row r="1643" spans="1:38" x14ac:dyDescent="0.25">
      <c r="A1643" t="str">
        <f>VLOOKUP(Q1643,'Data validation'!$K$2:$L$50,2,FALSE)</f>
        <v>BOOKING</v>
      </c>
      <c r="B1643">
        <f t="shared" si="634"/>
        <v>2</v>
      </c>
      <c r="C1643">
        <f t="shared" si="635"/>
        <v>0</v>
      </c>
      <c r="D1643">
        <f t="shared" si="636"/>
        <v>0</v>
      </c>
      <c r="E1643">
        <v>9277</v>
      </c>
      <c r="F1643" t="s">
        <v>8752</v>
      </c>
      <c r="G1643" t="s">
        <v>365</v>
      </c>
      <c r="H1643" t="str">
        <f t="shared" si="637"/>
        <v>03</v>
      </c>
      <c r="I1643" t="str">
        <f t="shared" si="638"/>
        <v>Jun</v>
      </c>
      <c r="J1643" t="s">
        <v>2076</v>
      </c>
      <c r="K1643" t="str">
        <f t="shared" si="639"/>
        <v>05</v>
      </c>
      <c r="L1643" t="str">
        <f t="shared" si="640"/>
        <v>Jun</v>
      </c>
      <c r="M1643">
        <v>2</v>
      </c>
      <c r="N1643">
        <f t="shared" si="641"/>
        <v>2</v>
      </c>
      <c r="O1643">
        <f t="shared" si="642"/>
        <v>0</v>
      </c>
      <c r="P1643">
        <f t="shared" si="643"/>
        <v>0</v>
      </c>
      <c r="Q1643" t="s">
        <v>587</v>
      </c>
      <c r="R1643" t="s">
        <v>17</v>
      </c>
      <c r="S1643">
        <v>2</v>
      </c>
      <c r="T1643">
        <v>0</v>
      </c>
      <c r="U1643" s="2">
        <v>494.16108440366963</v>
      </c>
      <c r="V1643" s="2">
        <v>247.08054220183482</v>
      </c>
      <c r="W1643" t="s">
        <v>262</v>
      </c>
      <c r="X1643" t="s">
        <v>3818</v>
      </c>
      <c r="Y1643" t="s">
        <v>3819</v>
      </c>
      <c r="Z1643" t="str">
        <f t="shared" si="644"/>
        <v>Dec</v>
      </c>
      <c r="AA1643" s="6">
        <f t="shared" si="651"/>
        <v>0</v>
      </c>
      <c r="AB1643" s="6">
        <f t="shared" si="651"/>
        <v>2</v>
      </c>
      <c r="AC1643" s="6">
        <f t="shared" si="651"/>
        <v>0</v>
      </c>
      <c r="AD1643" s="6">
        <f t="shared" si="651"/>
        <v>0</v>
      </c>
      <c r="AE1643" s="6">
        <f t="shared" si="651"/>
        <v>0</v>
      </c>
      <c r="AF1643" s="6">
        <f t="shared" si="645"/>
        <v>2</v>
      </c>
      <c r="AG1643" s="6">
        <f t="shared" si="646"/>
        <v>0</v>
      </c>
      <c r="AH1643" s="14" t="str">
        <f>LEFT(X1643,2)&amp;"."&amp;VLOOKUP(MID(X1643,4,3),'Data validation'!$A$1:$B$12,2,FALSE)&amp;".2025"</f>
        <v>31.12.2025</v>
      </c>
      <c r="AI1643">
        <f t="shared" si="647"/>
        <v>53</v>
      </c>
      <c r="AJ1643" t="str">
        <f>H1643&amp;"."&amp;VLOOKUP(I1643,'Data validation'!$A$1:$B$12,2,FALSE)&amp;".2026"</f>
        <v>03.06.2026</v>
      </c>
      <c r="AK1643">
        <f t="shared" si="648"/>
        <v>23</v>
      </c>
      <c r="AL1643" t="str">
        <f>VLOOKUP(E1643,[2]Sheet1!$A:$B,2,FALSE)</f>
        <v>Анулирана</v>
      </c>
    </row>
    <row r="1644" spans="1:38" x14ac:dyDescent="0.25">
      <c r="A1644" t="str">
        <f>VLOOKUP(Q1644,'Data validation'!$K$2:$L$50,2,FALSE)</f>
        <v>BOOKING</v>
      </c>
      <c r="B1644">
        <f t="shared" si="634"/>
        <v>2</v>
      </c>
      <c r="C1644">
        <f t="shared" si="635"/>
        <v>0</v>
      </c>
      <c r="D1644">
        <f t="shared" si="636"/>
        <v>0</v>
      </c>
      <c r="E1644">
        <v>9278</v>
      </c>
      <c r="F1644" t="s">
        <v>8752</v>
      </c>
      <c r="G1644" t="s">
        <v>365</v>
      </c>
      <c r="H1644" t="str">
        <f t="shared" si="637"/>
        <v>03</v>
      </c>
      <c r="I1644" t="str">
        <f t="shared" si="638"/>
        <v>Jun</v>
      </c>
      <c r="J1644" t="s">
        <v>2076</v>
      </c>
      <c r="K1644" t="str">
        <f t="shared" si="639"/>
        <v>05</v>
      </c>
      <c r="L1644" t="str">
        <f t="shared" si="640"/>
        <v>Jun</v>
      </c>
      <c r="M1644">
        <v>2</v>
      </c>
      <c r="N1644">
        <f t="shared" si="641"/>
        <v>2</v>
      </c>
      <c r="O1644">
        <f t="shared" si="642"/>
        <v>0</v>
      </c>
      <c r="P1644">
        <f t="shared" si="643"/>
        <v>0</v>
      </c>
      <c r="Q1644" t="s">
        <v>587</v>
      </c>
      <c r="R1644" t="s">
        <v>17</v>
      </c>
      <c r="S1644">
        <v>1</v>
      </c>
      <c r="T1644">
        <v>1</v>
      </c>
      <c r="U1644" s="2">
        <v>494.16108440366963</v>
      </c>
      <c r="V1644" s="2">
        <v>247.08054220183482</v>
      </c>
      <c r="X1644" t="s">
        <v>3818</v>
      </c>
      <c r="Y1644" t="s">
        <v>3819</v>
      </c>
      <c r="Z1644" t="str">
        <f t="shared" si="644"/>
        <v>Dec</v>
      </c>
      <c r="AA1644" s="6">
        <f t="shared" si="651"/>
        <v>0</v>
      </c>
      <c r="AB1644" s="6">
        <f t="shared" si="651"/>
        <v>2</v>
      </c>
      <c r="AC1644" s="6">
        <f t="shared" si="651"/>
        <v>0</v>
      </c>
      <c r="AD1644" s="6">
        <f t="shared" si="651"/>
        <v>0</v>
      </c>
      <c r="AE1644" s="6">
        <f t="shared" si="651"/>
        <v>0</v>
      </c>
      <c r="AF1644" s="6">
        <f t="shared" si="645"/>
        <v>2</v>
      </c>
      <c r="AG1644" s="6">
        <f t="shared" si="646"/>
        <v>0</v>
      </c>
      <c r="AH1644" s="14" t="str">
        <f>LEFT(X1644,2)&amp;"."&amp;VLOOKUP(MID(X1644,4,3),'Data validation'!$A$1:$B$12,2,FALSE)&amp;".2025"</f>
        <v>31.12.2025</v>
      </c>
      <c r="AI1644">
        <f t="shared" si="647"/>
        <v>53</v>
      </c>
      <c r="AJ1644" t="str">
        <f>H1644&amp;"."&amp;VLOOKUP(I1644,'Data validation'!$A$1:$B$12,2,FALSE)&amp;".2026"</f>
        <v>03.06.2026</v>
      </c>
      <c r="AK1644">
        <f t="shared" si="648"/>
        <v>23</v>
      </c>
      <c r="AL1644" t="str">
        <f>VLOOKUP(E1644,[2]Sheet1!$A:$B,2,FALSE)</f>
        <v>Анулирана</v>
      </c>
    </row>
    <row r="1645" spans="1:38" x14ac:dyDescent="0.25">
      <c r="A1645" t="str">
        <f>VLOOKUP(Q1645,'Data validation'!$K$2:$L$50,2,FALSE)</f>
        <v>BOOKING</v>
      </c>
      <c r="B1645">
        <f t="shared" si="634"/>
        <v>2</v>
      </c>
      <c r="C1645">
        <f t="shared" si="635"/>
        <v>0</v>
      </c>
      <c r="D1645">
        <f t="shared" si="636"/>
        <v>0</v>
      </c>
      <c r="E1645">
        <v>9279</v>
      </c>
      <c r="F1645" t="s">
        <v>8752</v>
      </c>
      <c r="G1645" t="s">
        <v>365</v>
      </c>
      <c r="H1645" t="str">
        <f t="shared" si="637"/>
        <v>03</v>
      </c>
      <c r="I1645" t="str">
        <f t="shared" si="638"/>
        <v>Jun</v>
      </c>
      <c r="J1645" t="s">
        <v>2076</v>
      </c>
      <c r="K1645" t="str">
        <f t="shared" si="639"/>
        <v>05</v>
      </c>
      <c r="L1645" t="str">
        <f t="shared" si="640"/>
        <v>Jun</v>
      </c>
      <c r="M1645">
        <v>2</v>
      </c>
      <c r="N1645">
        <f t="shared" si="641"/>
        <v>2</v>
      </c>
      <c r="O1645">
        <f t="shared" si="642"/>
        <v>0</v>
      </c>
      <c r="P1645">
        <f t="shared" si="643"/>
        <v>0</v>
      </c>
      <c r="Q1645" t="s">
        <v>587</v>
      </c>
      <c r="R1645" t="s">
        <v>17</v>
      </c>
      <c r="S1645">
        <v>2</v>
      </c>
      <c r="T1645">
        <v>1</v>
      </c>
      <c r="U1645" s="2">
        <v>494.16108440366963</v>
      </c>
      <c r="V1645" s="2">
        <v>247.08054220183482</v>
      </c>
      <c r="X1645" t="s">
        <v>3818</v>
      </c>
      <c r="Y1645" t="s">
        <v>3819</v>
      </c>
      <c r="Z1645" t="str">
        <f t="shared" si="644"/>
        <v>Dec</v>
      </c>
      <c r="AA1645" s="6">
        <f t="shared" si="651"/>
        <v>0</v>
      </c>
      <c r="AB1645" s="6">
        <f t="shared" si="651"/>
        <v>2</v>
      </c>
      <c r="AC1645" s="6">
        <f t="shared" si="651"/>
        <v>0</v>
      </c>
      <c r="AD1645" s="6">
        <f t="shared" si="651"/>
        <v>0</v>
      </c>
      <c r="AE1645" s="6">
        <f t="shared" si="651"/>
        <v>0</v>
      </c>
      <c r="AF1645" s="6">
        <f t="shared" si="645"/>
        <v>2</v>
      </c>
      <c r="AG1645" s="6">
        <f t="shared" si="646"/>
        <v>0</v>
      </c>
      <c r="AH1645" s="14" t="str">
        <f>LEFT(X1645,2)&amp;"."&amp;VLOOKUP(MID(X1645,4,3),'Data validation'!$A$1:$B$12,2,FALSE)&amp;".2025"</f>
        <v>31.12.2025</v>
      </c>
      <c r="AI1645">
        <f t="shared" si="647"/>
        <v>53</v>
      </c>
      <c r="AJ1645" t="str">
        <f>H1645&amp;"."&amp;VLOOKUP(I1645,'Data validation'!$A$1:$B$12,2,FALSE)&amp;".2026"</f>
        <v>03.06.2026</v>
      </c>
      <c r="AK1645">
        <f t="shared" si="648"/>
        <v>23</v>
      </c>
      <c r="AL1645" t="str">
        <f>VLOOKUP(E1645,[2]Sheet1!$A:$B,2,FALSE)</f>
        <v>Анулирана</v>
      </c>
    </row>
    <row r="1646" spans="1:38" x14ac:dyDescent="0.25">
      <c r="A1646" t="str">
        <f>VLOOKUP(Q1646,'Data validation'!$K$2:$L$50,2,FALSE)</f>
        <v>TO</v>
      </c>
      <c r="B1646">
        <f t="shared" si="634"/>
        <v>0</v>
      </c>
      <c r="C1646">
        <f t="shared" si="635"/>
        <v>0</v>
      </c>
      <c r="D1646">
        <f t="shared" si="636"/>
        <v>7</v>
      </c>
      <c r="E1646">
        <v>9910</v>
      </c>
      <c r="F1646" t="s">
        <v>5563</v>
      </c>
      <c r="G1646" t="s">
        <v>114</v>
      </c>
      <c r="H1646" t="str">
        <f t="shared" si="637"/>
        <v>14</v>
      </c>
      <c r="I1646" t="str">
        <f t="shared" si="638"/>
        <v>Jul</v>
      </c>
      <c r="J1646" t="s">
        <v>93</v>
      </c>
      <c r="K1646" t="str">
        <f t="shared" si="639"/>
        <v>21</v>
      </c>
      <c r="L1646" t="str">
        <f t="shared" si="640"/>
        <v>Jul</v>
      </c>
      <c r="M1646">
        <v>7</v>
      </c>
      <c r="N1646">
        <f t="shared" si="641"/>
        <v>7</v>
      </c>
      <c r="O1646">
        <f t="shared" si="642"/>
        <v>0</v>
      </c>
      <c r="P1646">
        <f t="shared" si="643"/>
        <v>0</v>
      </c>
      <c r="Q1646" t="s">
        <v>81</v>
      </c>
      <c r="R1646" t="s">
        <v>188</v>
      </c>
      <c r="S1646">
        <v>2</v>
      </c>
      <c r="T1646">
        <v>1</v>
      </c>
      <c r="U1646" s="2">
        <f>SUMIFS(SLR!L:L,SLR!D:D,'Резервации 2026'!E1646)</f>
        <v>3323.5810355999997</v>
      </c>
      <c r="V1646" s="2">
        <f>+U1646/M1646</f>
        <v>474.79729079999998</v>
      </c>
      <c r="W1646" t="s">
        <v>262</v>
      </c>
      <c r="X1646" t="s">
        <v>5564</v>
      </c>
      <c r="Y1646" t="s">
        <v>5488</v>
      </c>
      <c r="Z1646" t="str">
        <f t="shared" si="644"/>
        <v>Jan</v>
      </c>
      <c r="AA1646" s="6">
        <f t="shared" si="651"/>
        <v>0</v>
      </c>
      <c r="AB1646" s="6">
        <f t="shared" si="651"/>
        <v>0</v>
      </c>
      <c r="AC1646" s="6">
        <f t="shared" si="651"/>
        <v>7</v>
      </c>
      <c r="AD1646" s="6">
        <f t="shared" si="651"/>
        <v>0</v>
      </c>
      <c r="AE1646" s="6">
        <f t="shared" si="651"/>
        <v>0</v>
      </c>
      <c r="AF1646" s="6">
        <f t="shared" si="645"/>
        <v>7</v>
      </c>
      <c r="AG1646" s="6">
        <f t="shared" si="646"/>
        <v>0</v>
      </c>
      <c r="AH1646" s="14" t="str">
        <f>LEFT(X1646,2)&amp;"."&amp;VLOOKUP(MID(X1646,4,3),'Data validation'!$A$1:$B$12,2,FALSE)&amp;".2025"</f>
        <v>30.01.2025</v>
      </c>
      <c r="AI1646">
        <f t="shared" si="647"/>
        <v>5</v>
      </c>
      <c r="AJ1646" t="str">
        <f>H1646&amp;"."&amp;VLOOKUP(I1646,'Data validation'!$A$1:$B$12,2,FALSE)&amp;".2026"</f>
        <v>14.07.2026</v>
      </c>
      <c r="AK1646">
        <f t="shared" si="648"/>
        <v>29</v>
      </c>
      <c r="AL1646" t="e">
        <f>VLOOKUP(E1646,[2]Sheet1!$A:$B,2,FALSE)</f>
        <v>#N/A</v>
      </c>
    </row>
    <row r="1647" spans="1:38" x14ac:dyDescent="0.25">
      <c r="A1647" t="str">
        <f>VLOOKUP(Q1647,'Data validation'!$K$2:$L$50,2,FALSE)</f>
        <v>INDIVIDUAL</v>
      </c>
      <c r="B1647">
        <f t="shared" si="634"/>
        <v>0</v>
      </c>
      <c r="C1647">
        <f t="shared" si="635"/>
        <v>0</v>
      </c>
      <c r="D1647">
        <f t="shared" si="636"/>
        <v>7</v>
      </c>
      <c r="E1647">
        <v>9476</v>
      </c>
      <c r="F1647" t="s">
        <v>7843</v>
      </c>
      <c r="G1647" t="s">
        <v>107</v>
      </c>
      <c r="H1647" t="str">
        <f t="shared" si="637"/>
        <v>25</v>
      </c>
      <c r="I1647" t="str">
        <f t="shared" si="638"/>
        <v>Jul</v>
      </c>
      <c r="J1647" t="s">
        <v>135</v>
      </c>
      <c r="K1647" t="str">
        <f t="shared" si="639"/>
        <v>01</v>
      </c>
      <c r="L1647" t="str">
        <f t="shared" si="640"/>
        <v>Aug</v>
      </c>
      <c r="M1647">
        <v>7</v>
      </c>
      <c r="N1647">
        <f t="shared" si="641"/>
        <v>-24</v>
      </c>
      <c r="O1647">
        <f t="shared" si="642"/>
        <v>6</v>
      </c>
      <c r="P1647">
        <f t="shared" si="643"/>
        <v>0</v>
      </c>
      <c r="Q1647" t="s">
        <v>24</v>
      </c>
      <c r="R1647" t="s">
        <v>25</v>
      </c>
      <c r="S1647">
        <v>2</v>
      </c>
      <c r="T1647">
        <v>2</v>
      </c>
      <c r="U1647" s="2">
        <v>3395.948898807339</v>
      </c>
      <c r="V1647" s="2">
        <v>485.13555697247705</v>
      </c>
      <c r="W1647" t="s">
        <v>227</v>
      </c>
      <c r="X1647" t="s">
        <v>4586</v>
      </c>
      <c r="Y1647" t="s">
        <v>4579</v>
      </c>
      <c r="Z1647" t="str">
        <f t="shared" si="644"/>
        <v>Jan</v>
      </c>
      <c r="AA1647" s="6">
        <f t="shared" si="651"/>
        <v>0</v>
      </c>
      <c r="AB1647" s="6">
        <f t="shared" si="651"/>
        <v>0</v>
      </c>
      <c r="AC1647" s="6">
        <f t="shared" si="651"/>
        <v>6</v>
      </c>
      <c r="AD1647" s="6">
        <f t="shared" si="651"/>
        <v>0</v>
      </c>
      <c r="AE1647" s="6">
        <f t="shared" si="651"/>
        <v>0</v>
      </c>
      <c r="AF1647" s="6">
        <f t="shared" si="645"/>
        <v>6</v>
      </c>
      <c r="AG1647" s="6">
        <f t="shared" si="646"/>
        <v>-1</v>
      </c>
      <c r="AH1647" s="14" t="str">
        <f>LEFT(X1647,2)&amp;"."&amp;VLOOKUP(MID(X1647,4,3),'Data validation'!$A$1:$B$12,2,FALSE)&amp;".2025"</f>
        <v>13.01.2025</v>
      </c>
      <c r="AI1647">
        <f t="shared" si="647"/>
        <v>3</v>
      </c>
      <c r="AJ1647" t="str">
        <f>H1647&amp;"."&amp;VLOOKUP(I1647,'Data validation'!$A$1:$B$12,2,FALSE)&amp;".2026"</f>
        <v>25.07.2026</v>
      </c>
      <c r="AK1647">
        <f t="shared" si="648"/>
        <v>30</v>
      </c>
      <c r="AL1647" t="e">
        <f>VLOOKUP(E1647,[2]Sheet1!$A:$B,2,FALSE)</f>
        <v>#N/A</v>
      </c>
    </row>
    <row r="1648" spans="1:38" x14ac:dyDescent="0.25">
      <c r="A1648" t="str">
        <f>VLOOKUP(Q1648,'Data validation'!$K$2:$L$50,2,FALSE)</f>
        <v>BOOKING</v>
      </c>
      <c r="B1648">
        <f t="shared" si="634"/>
        <v>0</v>
      </c>
      <c r="C1648">
        <f t="shared" si="635"/>
        <v>0</v>
      </c>
      <c r="D1648">
        <f t="shared" si="636"/>
        <v>5</v>
      </c>
      <c r="E1648">
        <v>9907</v>
      </c>
      <c r="F1648" t="s">
        <v>5565</v>
      </c>
      <c r="G1648" t="s">
        <v>485</v>
      </c>
      <c r="H1648" t="str">
        <f t="shared" si="637"/>
        <v>15</v>
      </c>
      <c r="I1648" t="str">
        <f t="shared" si="638"/>
        <v>Jul</v>
      </c>
      <c r="J1648" t="s">
        <v>84</v>
      </c>
      <c r="K1648" t="str">
        <f t="shared" si="639"/>
        <v>20</v>
      </c>
      <c r="L1648" t="str">
        <f t="shared" si="640"/>
        <v>Jul</v>
      </c>
      <c r="M1648">
        <v>5</v>
      </c>
      <c r="N1648">
        <f t="shared" si="641"/>
        <v>5</v>
      </c>
      <c r="O1648">
        <f t="shared" si="642"/>
        <v>0</v>
      </c>
      <c r="P1648">
        <f t="shared" si="643"/>
        <v>0</v>
      </c>
      <c r="Q1648" t="s">
        <v>587</v>
      </c>
      <c r="R1648" t="s">
        <v>188</v>
      </c>
      <c r="S1648">
        <v>2</v>
      </c>
      <c r="T1648">
        <v>2</v>
      </c>
      <c r="U1648" s="2">
        <v>3361.0669399082567</v>
      </c>
      <c r="V1648" s="2">
        <v>672.21338798165129</v>
      </c>
      <c r="W1648" t="s">
        <v>262</v>
      </c>
      <c r="X1648" t="s">
        <v>5566</v>
      </c>
      <c r="Y1648" t="s">
        <v>5488</v>
      </c>
      <c r="Z1648" t="str">
        <f t="shared" si="644"/>
        <v>Jan</v>
      </c>
      <c r="AA1648" s="6">
        <f t="shared" si="651"/>
        <v>0</v>
      </c>
      <c r="AB1648" s="6">
        <f t="shared" si="651"/>
        <v>0</v>
      </c>
      <c r="AC1648" s="6">
        <f t="shared" si="651"/>
        <v>5</v>
      </c>
      <c r="AD1648" s="6">
        <f t="shared" si="651"/>
        <v>0</v>
      </c>
      <c r="AE1648" s="6">
        <f t="shared" si="651"/>
        <v>0</v>
      </c>
      <c r="AF1648" s="6">
        <f t="shared" si="645"/>
        <v>5</v>
      </c>
      <c r="AG1648" s="6">
        <f t="shared" si="646"/>
        <v>0</v>
      </c>
      <c r="AH1648" s="14" t="str">
        <f>LEFT(X1648,2)&amp;"."&amp;VLOOKUP(MID(X1648,4,3),'Data validation'!$A$1:$B$12,2,FALSE)&amp;".2025"</f>
        <v>30.01.2025</v>
      </c>
      <c r="AI1648">
        <f t="shared" si="647"/>
        <v>5</v>
      </c>
      <c r="AJ1648" t="str">
        <f>H1648&amp;"."&amp;VLOOKUP(I1648,'Data validation'!$A$1:$B$12,2,FALSE)&amp;".2026"</f>
        <v>15.07.2026</v>
      </c>
      <c r="AK1648">
        <f t="shared" si="648"/>
        <v>29</v>
      </c>
      <c r="AL1648" t="str">
        <f>VLOOKUP(E1648,[2]Sheet1!$A:$B,2,FALSE)</f>
        <v>Анулирана</v>
      </c>
    </row>
    <row r="1649" spans="1:38" x14ac:dyDescent="0.25">
      <c r="A1649" t="str">
        <f>VLOOKUP(Q1649,'Data validation'!$K$2:$L$50,2,FALSE)</f>
        <v>BOOKING</v>
      </c>
      <c r="B1649">
        <f t="shared" si="634"/>
        <v>0</v>
      </c>
      <c r="C1649">
        <f t="shared" si="635"/>
        <v>1</v>
      </c>
      <c r="D1649">
        <f t="shared" si="636"/>
        <v>4</v>
      </c>
      <c r="E1649">
        <v>9908</v>
      </c>
      <c r="F1649" t="s">
        <v>5567</v>
      </c>
      <c r="G1649" t="s">
        <v>519</v>
      </c>
      <c r="H1649" t="str">
        <f t="shared" si="637"/>
        <v>21</v>
      </c>
      <c r="I1649" t="str">
        <f t="shared" si="638"/>
        <v>Aug</v>
      </c>
      <c r="J1649" t="s">
        <v>520</v>
      </c>
      <c r="K1649" t="str">
        <f t="shared" si="639"/>
        <v>26</v>
      </c>
      <c r="L1649" t="str">
        <f t="shared" si="640"/>
        <v>Aug</v>
      </c>
      <c r="M1649">
        <v>5</v>
      </c>
      <c r="N1649">
        <f t="shared" si="641"/>
        <v>5</v>
      </c>
      <c r="O1649">
        <f t="shared" si="642"/>
        <v>0</v>
      </c>
      <c r="P1649">
        <f t="shared" si="643"/>
        <v>0</v>
      </c>
      <c r="Q1649" t="s">
        <v>587</v>
      </c>
      <c r="R1649" t="s">
        <v>63</v>
      </c>
      <c r="S1649">
        <v>2</v>
      </c>
      <c r="T1649">
        <v>0</v>
      </c>
      <c r="U1649" s="2">
        <v>2348.7185658715593</v>
      </c>
      <c r="V1649" s="2">
        <v>469.74012449541283</v>
      </c>
      <c r="W1649" t="s">
        <v>1025</v>
      </c>
      <c r="X1649" t="s">
        <v>5568</v>
      </c>
      <c r="Y1649" t="s">
        <v>5488</v>
      </c>
      <c r="Z1649" t="str">
        <f t="shared" si="644"/>
        <v>Jan</v>
      </c>
      <c r="AA1649" s="6">
        <f t="shared" si="651"/>
        <v>0</v>
      </c>
      <c r="AB1649" s="6">
        <f t="shared" si="651"/>
        <v>0</v>
      </c>
      <c r="AC1649" s="6">
        <f t="shared" si="651"/>
        <v>0</v>
      </c>
      <c r="AD1649" s="6">
        <f t="shared" si="651"/>
        <v>5</v>
      </c>
      <c r="AE1649" s="6">
        <f t="shared" si="651"/>
        <v>0</v>
      </c>
      <c r="AF1649" s="6">
        <f t="shared" si="645"/>
        <v>5</v>
      </c>
      <c r="AG1649" s="6">
        <f t="shared" si="646"/>
        <v>0</v>
      </c>
      <c r="AH1649" s="14" t="str">
        <f>LEFT(X1649,2)&amp;"."&amp;VLOOKUP(MID(X1649,4,3),'Data validation'!$A$1:$B$12,2,FALSE)&amp;".2025"</f>
        <v>30.01.2025</v>
      </c>
      <c r="AI1649">
        <f t="shared" si="647"/>
        <v>5</v>
      </c>
      <c r="AJ1649" t="str">
        <f>H1649&amp;"."&amp;VLOOKUP(I1649,'Data validation'!$A$1:$B$12,2,FALSE)&amp;".2026"</f>
        <v>21.08.2026</v>
      </c>
      <c r="AK1649">
        <f t="shared" si="648"/>
        <v>34</v>
      </c>
      <c r="AL1649" t="str">
        <f>VLOOKUP(E1649,[2]Sheet1!$A:$B,2,FALSE)</f>
        <v>Анулирана</v>
      </c>
    </row>
    <row r="1650" spans="1:38" x14ac:dyDescent="0.25">
      <c r="A1650" t="str">
        <f>VLOOKUP(Q1650,'Data validation'!$K$2:$L$50,2,FALSE)</f>
        <v>BOOKING</v>
      </c>
      <c r="B1650">
        <f t="shared" si="634"/>
        <v>0</v>
      </c>
      <c r="C1650">
        <f t="shared" si="635"/>
        <v>1</v>
      </c>
      <c r="D1650">
        <f t="shared" si="636"/>
        <v>4</v>
      </c>
      <c r="E1650">
        <v>9909</v>
      </c>
      <c r="F1650" t="s">
        <v>5567</v>
      </c>
      <c r="G1650" t="s">
        <v>519</v>
      </c>
      <c r="H1650" t="str">
        <f t="shared" si="637"/>
        <v>21</v>
      </c>
      <c r="I1650" t="str">
        <f t="shared" si="638"/>
        <v>Aug</v>
      </c>
      <c r="J1650" t="s">
        <v>520</v>
      </c>
      <c r="K1650" t="str">
        <f t="shared" si="639"/>
        <v>26</v>
      </c>
      <c r="L1650" t="str">
        <f t="shared" si="640"/>
        <v>Aug</v>
      </c>
      <c r="M1650">
        <v>5</v>
      </c>
      <c r="N1650">
        <f t="shared" si="641"/>
        <v>5</v>
      </c>
      <c r="O1650">
        <f t="shared" si="642"/>
        <v>0</v>
      </c>
      <c r="P1650">
        <f t="shared" si="643"/>
        <v>0</v>
      </c>
      <c r="Q1650" t="s">
        <v>587</v>
      </c>
      <c r="R1650" t="s">
        <v>63</v>
      </c>
      <c r="S1650">
        <v>2</v>
      </c>
      <c r="T1650">
        <v>1</v>
      </c>
      <c r="U1650" s="2">
        <v>2348.7185658715593</v>
      </c>
      <c r="V1650" s="2">
        <v>469.74012449541283</v>
      </c>
      <c r="X1650" t="s">
        <v>5568</v>
      </c>
      <c r="Y1650" t="s">
        <v>5488</v>
      </c>
      <c r="Z1650" t="str">
        <f t="shared" si="644"/>
        <v>Jan</v>
      </c>
      <c r="AA1650" s="6">
        <f t="shared" si="651"/>
        <v>0</v>
      </c>
      <c r="AB1650" s="6">
        <f t="shared" si="651"/>
        <v>0</v>
      </c>
      <c r="AC1650" s="6">
        <f t="shared" si="651"/>
        <v>0</v>
      </c>
      <c r="AD1650" s="6">
        <f t="shared" si="651"/>
        <v>5</v>
      </c>
      <c r="AE1650" s="6">
        <f t="shared" si="651"/>
        <v>0</v>
      </c>
      <c r="AF1650" s="6">
        <f t="shared" si="645"/>
        <v>5</v>
      </c>
      <c r="AG1650" s="6">
        <f t="shared" si="646"/>
        <v>0</v>
      </c>
      <c r="AH1650" s="14" t="str">
        <f>LEFT(X1650,2)&amp;"."&amp;VLOOKUP(MID(X1650,4,3),'Data validation'!$A$1:$B$12,2,FALSE)&amp;".2025"</f>
        <v>30.01.2025</v>
      </c>
      <c r="AI1650">
        <f t="shared" si="647"/>
        <v>5</v>
      </c>
      <c r="AJ1650" t="str">
        <f>H1650&amp;"."&amp;VLOOKUP(I1650,'Data validation'!$A$1:$B$12,2,FALSE)&amp;".2026"</f>
        <v>21.08.2026</v>
      </c>
      <c r="AK1650">
        <f t="shared" si="648"/>
        <v>34</v>
      </c>
      <c r="AL1650" t="str">
        <f>VLOOKUP(E1650,[2]Sheet1!$A:$B,2,FALSE)</f>
        <v>Анулирана</v>
      </c>
    </row>
    <row r="1651" spans="1:38" x14ac:dyDescent="0.25">
      <c r="A1651" t="str">
        <f>VLOOKUP(Q1651,'Data validation'!$K$2:$L$50,2,FALSE)</f>
        <v>TO</v>
      </c>
      <c r="B1651">
        <f t="shared" si="634"/>
        <v>0</v>
      </c>
      <c r="C1651">
        <f t="shared" si="635"/>
        <v>5</v>
      </c>
      <c r="D1651">
        <f t="shared" si="636"/>
        <v>1</v>
      </c>
      <c r="E1651">
        <v>9911</v>
      </c>
      <c r="F1651" t="s">
        <v>5569</v>
      </c>
      <c r="G1651" t="s">
        <v>53</v>
      </c>
      <c r="H1651" t="str">
        <f t="shared" si="637"/>
        <v>24</v>
      </c>
      <c r="I1651" t="str">
        <f t="shared" si="638"/>
        <v>Aug</v>
      </c>
      <c r="J1651" t="s">
        <v>54</v>
      </c>
      <c r="K1651" t="str">
        <f t="shared" si="639"/>
        <v>30</v>
      </c>
      <c r="L1651" t="str">
        <f t="shared" si="640"/>
        <v>Aug</v>
      </c>
      <c r="M1651">
        <v>6</v>
      </c>
      <c r="N1651">
        <f t="shared" si="641"/>
        <v>6</v>
      </c>
      <c r="O1651">
        <f t="shared" si="642"/>
        <v>0</v>
      </c>
      <c r="P1651">
        <f t="shared" si="643"/>
        <v>0</v>
      </c>
      <c r="Q1651" t="s">
        <v>81</v>
      </c>
      <c r="R1651" t="s">
        <v>48</v>
      </c>
      <c r="S1651">
        <v>3</v>
      </c>
      <c r="T1651">
        <v>0</v>
      </c>
      <c r="U1651" s="2">
        <f>SUMIFS(SLR!L:L,SLR!D:D,'Резервации 2026'!E1651)</f>
        <v>2685.9022224</v>
      </c>
      <c r="V1651" s="2">
        <f>+U1651/M1651</f>
        <v>447.65037039999999</v>
      </c>
      <c r="W1651" t="s">
        <v>262</v>
      </c>
      <c r="X1651" t="s">
        <v>5570</v>
      </c>
      <c r="Y1651" t="s">
        <v>5488</v>
      </c>
      <c r="Z1651" t="str">
        <f t="shared" si="644"/>
        <v>Jan</v>
      </c>
      <c r="AA1651" s="6">
        <f t="shared" si="651"/>
        <v>0</v>
      </c>
      <c r="AB1651" s="6">
        <f t="shared" si="651"/>
        <v>0</v>
      </c>
      <c r="AC1651" s="6">
        <f t="shared" si="651"/>
        <v>0</v>
      </c>
      <c r="AD1651" s="6">
        <f t="shared" si="651"/>
        <v>6</v>
      </c>
      <c r="AE1651" s="6">
        <f t="shared" si="651"/>
        <v>0</v>
      </c>
      <c r="AF1651" s="6">
        <f t="shared" si="645"/>
        <v>6</v>
      </c>
      <c r="AG1651" s="6">
        <f t="shared" si="646"/>
        <v>0</v>
      </c>
      <c r="AH1651" s="14" t="str">
        <f>LEFT(X1651,2)&amp;"."&amp;VLOOKUP(MID(X1651,4,3),'Data validation'!$A$1:$B$12,2,FALSE)&amp;".2025"</f>
        <v>30.01.2025</v>
      </c>
      <c r="AI1651">
        <f t="shared" si="647"/>
        <v>5</v>
      </c>
      <c r="AJ1651" t="str">
        <f>H1651&amp;"."&amp;VLOOKUP(I1651,'Data validation'!$A$1:$B$12,2,FALSE)&amp;".2026"</f>
        <v>24.08.2026</v>
      </c>
      <c r="AK1651">
        <f t="shared" si="648"/>
        <v>35</v>
      </c>
      <c r="AL1651" t="e">
        <f>VLOOKUP(E1651,[2]Sheet1!$A:$B,2,FALSE)</f>
        <v>#N/A</v>
      </c>
    </row>
    <row r="1652" spans="1:38" x14ac:dyDescent="0.25">
      <c r="A1652" t="str">
        <f>VLOOKUP(Q1652,'Data validation'!$K$2:$L$50,2,FALSE)</f>
        <v>TO</v>
      </c>
      <c r="B1652">
        <f t="shared" si="634"/>
        <v>0</v>
      </c>
      <c r="C1652">
        <f t="shared" si="635"/>
        <v>5</v>
      </c>
      <c r="D1652">
        <f t="shared" si="636"/>
        <v>0</v>
      </c>
      <c r="E1652">
        <v>9587</v>
      </c>
      <c r="F1652" t="s">
        <v>5129</v>
      </c>
      <c r="G1652" t="s">
        <v>275</v>
      </c>
      <c r="H1652" t="str">
        <f t="shared" si="637"/>
        <v>22</v>
      </c>
      <c r="I1652" t="str">
        <f t="shared" si="638"/>
        <v>Jun</v>
      </c>
      <c r="J1652" t="s">
        <v>126</v>
      </c>
      <c r="K1652" t="str">
        <f t="shared" si="639"/>
        <v>27</v>
      </c>
      <c r="L1652" t="str">
        <f t="shared" si="640"/>
        <v>Jun</v>
      </c>
      <c r="M1652">
        <v>5</v>
      </c>
      <c r="N1652">
        <f t="shared" si="641"/>
        <v>5</v>
      </c>
      <c r="O1652">
        <f t="shared" si="642"/>
        <v>0</v>
      </c>
      <c r="P1652">
        <f t="shared" si="643"/>
        <v>0</v>
      </c>
      <c r="Q1652" t="s">
        <v>116</v>
      </c>
      <c r="R1652" t="s">
        <v>63</v>
      </c>
      <c r="S1652">
        <v>3</v>
      </c>
      <c r="T1652">
        <v>0</v>
      </c>
      <c r="U1652" s="2">
        <f>SUMIFS(Solvex!L:L,Solvex!D:D,'Резервации 2026'!E1652)</f>
        <v>1807.4998527999999</v>
      </c>
      <c r="V1652" s="2">
        <f>+U1652/M1652</f>
        <v>361.49997055999995</v>
      </c>
      <c r="W1652" t="s">
        <v>262</v>
      </c>
      <c r="X1652" t="s">
        <v>4736</v>
      </c>
      <c r="Y1652" t="s">
        <v>4722</v>
      </c>
      <c r="Z1652" t="str">
        <f t="shared" si="644"/>
        <v>Jan</v>
      </c>
      <c r="AA1652" s="6">
        <f t="shared" si="651"/>
        <v>0</v>
      </c>
      <c r="AB1652" s="6">
        <f t="shared" si="651"/>
        <v>5</v>
      </c>
      <c r="AC1652" s="6">
        <f t="shared" si="651"/>
        <v>0</v>
      </c>
      <c r="AD1652" s="6">
        <f t="shared" si="651"/>
        <v>0</v>
      </c>
      <c r="AE1652" s="6">
        <f t="shared" si="651"/>
        <v>0</v>
      </c>
      <c r="AF1652" s="6">
        <f t="shared" si="645"/>
        <v>5</v>
      </c>
      <c r="AG1652" s="6">
        <f t="shared" si="646"/>
        <v>0</v>
      </c>
      <c r="AH1652" s="14" t="str">
        <f>LEFT(X1652,2)&amp;"."&amp;VLOOKUP(MID(X1652,4,3),'Data validation'!$A$1:$B$12,2,FALSE)&amp;".2025"</f>
        <v>19.01.2025</v>
      </c>
      <c r="AI1652">
        <f t="shared" si="647"/>
        <v>4</v>
      </c>
      <c r="AJ1652" t="str">
        <f>H1652&amp;"."&amp;VLOOKUP(I1652,'Data validation'!$A$1:$B$12,2,FALSE)&amp;".2026"</f>
        <v>22.06.2026</v>
      </c>
      <c r="AK1652">
        <f t="shared" si="648"/>
        <v>26</v>
      </c>
      <c r="AL1652" t="e">
        <f>VLOOKUP(E1652,[2]Sheet1!$A:$B,2,FALSE)</f>
        <v>#N/A</v>
      </c>
    </row>
    <row r="1653" spans="1:38" x14ac:dyDescent="0.25">
      <c r="A1653" t="str">
        <f>VLOOKUP(Q1653,'Data validation'!$K$2:$L$50,2,FALSE)</f>
        <v>TO</v>
      </c>
      <c r="B1653">
        <f t="shared" si="634"/>
        <v>0</v>
      </c>
      <c r="C1653">
        <f t="shared" si="635"/>
        <v>0</v>
      </c>
      <c r="D1653">
        <f t="shared" si="636"/>
        <v>5</v>
      </c>
      <c r="E1653">
        <v>9912</v>
      </c>
      <c r="F1653" t="s">
        <v>5571</v>
      </c>
      <c r="G1653" t="s">
        <v>135</v>
      </c>
      <c r="H1653" t="str">
        <f t="shared" si="637"/>
        <v>01</v>
      </c>
      <c r="I1653" t="str">
        <f t="shared" si="638"/>
        <v>Aug</v>
      </c>
      <c r="J1653" t="s">
        <v>136</v>
      </c>
      <c r="K1653" t="str">
        <f t="shared" si="639"/>
        <v>06</v>
      </c>
      <c r="L1653" t="str">
        <f t="shared" si="640"/>
        <v>Aug</v>
      </c>
      <c r="M1653">
        <v>5</v>
      </c>
      <c r="N1653">
        <f t="shared" si="641"/>
        <v>5</v>
      </c>
      <c r="O1653">
        <f t="shared" si="642"/>
        <v>0</v>
      </c>
      <c r="P1653">
        <f t="shared" si="643"/>
        <v>0</v>
      </c>
      <c r="Q1653" t="s">
        <v>56</v>
      </c>
      <c r="R1653" t="s">
        <v>17</v>
      </c>
      <c r="S1653">
        <v>2</v>
      </c>
      <c r="T1653">
        <v>2</v>
      </c>
      <c r="U1653" s="2">
        <f>SUMIFS(Novoton!L:L,Novoton!D:D,'Резервации 2026'!E1653)</f>
        <v>1946.8331819999999</v>
      </c>
      <c r="V1653" s="2">
        <f t="shared" ref="V1653:V1654" si="654">+U1653/M1653</f>
        <v>389.36663639999995</v>
      </c>
      <c r="W1653" t="s">
        <v>262</v>
      </c>
      <c r="X1653" t="s">
        <v>5572</v>
      </c>
      <c r="Y1653" t="s">
        <v>5573</v>
      </c>
      <c r="Z1653" t="str">
        <f t="shared" si="644"/>
        <v>Jan</v>
      </c>
      <c r="AA1653" s="6">
        <f t="shared" si="651"/>
        <v>0</v>
      </c>
      <c r="AB1653" s="6">
        <f t="shared" si="651"/>
        <v>0</v>
      </c>
      <c r="AC1653" s="6">
        <f t="shared" si="651"/>
        <v>0</v>
      </c>
      <c r="AD1653" s="6">
        <f t="shared" si="651"/>
        <v>5</v>
      </c>
      <c r="AE1653" s="6">
        <f t="shared" si="651"/>
        <v>0</v>
      </c>
      <c r="AF1653" s="6">
        <f t="shared" si="645"/>
        <v>5</v>
      </c>
      <c r="AG1653" s="6">
        <f t="shared" si="646"/>
        <v>0</v>
      </c>
      <c r="AH1653" s="14" t="str">
        <f>LEFT(X1653,2)&amp;"."&amp;VLOOKUP(MID(X1653,4,3),'Data validation'!$A$1:$B$12,2,FALSE)&amp;".2025"</f>
        <v>31.01.2025</v>
      </c>
      <c r="AI1653">
        <f t="shared" si="647"/>
        <v>5</v>
      </c>
      <c r="AJ1653" t="str">
        <f>H1653&amp;"."&amp;VLOOKUP(I1653,'Data validation'!$A$1:$B$12,2,FALSE)&amp;".2026"</f>
        <v>01.08.2026</v>
      </c>
      <c r="AK1653">
        <f t="shared" si="648"/>
        <v>31</v>
      </c>
      <c r="AL1653" t="e">
        <f>VLOOKUP(E1653,[2]Sheet1!$A:$B,2,FALSE)</f>
        <v>#N/A</v>
      </c>
    </row>
    <row r="1654" spans="1:38" x14ac:dyDescent="0.25">
      <c r="A1654" t="str">
        <f>VLOOKUP(Q1654,'Data validation'!$K$2:$L$50,2,FALSE)</f>
        <v>TO</v>
      </c>
      <c r="B1654">
        <f t="shared" si="634"/>
        <v>0</v>
      </c>
      <c r="C1654">
        <f t="shared" si="635"/>
        <v>4</v>
      </c>
      <c r="D1654">
        <f t="shared" si="636"/>
        <v>2</v>
      </c>
      <c r="E1654">
        <v>9584</v>
      </c>
      <c r="F1654" t="s">
        <v>5130</v>
      </c>
      <c r="G1654" t="s">
        <v>195</v>
      </c>
      <c r="H1654" t="str">
        <f t="shared" si="637"/>
        <v>23</v>
      </c>
      <c r="I1654" t="str">
        <f t="shared" si="638"/>
        <v>Aug</v>
      </c>
      <c r="J1654" t="s">
        <v>131</v>
      </c>
      <c r="K1654" t="str">
        <f t="shared" si="639"/>
        <v>29</v>
      </c>
      <c r="L1654" t="str">
        <f t="shared" si="640"/>
        <v>Aug</v>
      </c>
      <c r="M1654">
        <v>6</v>
      </c>
      <c r="N1654">
        <f t="shared" si="641"/>
        <v>6</v>
      </c>
      <c r="O1654">
        <f t="shared" si="642"/>
        <v>0</v>
      </c>
      <c r="P1654">
        <f t="shared" si="643"/>
        <v>0</v>
      </c>
      <c r="Q1654" t="s">
        <v>56</v>
      </c>
      <c r="R1654" t="s">
        <v>188</v>
      </c>
      <c r="S1654">
        <v>2</v>
      </c>
      <c r="T1654">
        <v>3</v>
      </c>
      <c r="U1654" s="2">
        <f>SUMIFS(Novoton!L:L,Novoton!D:D,'Резервации 2026'!E1654)</f>
        <v>2760.7322781999997</v>
      </c>
      <c r="V1654" s="2">
        <f t="shared" si="654"/>
        <v>460.12204636666661</v>
      </c>
      <c r="W1654" t="s">
        <v>262</v>
      </c>
      <c r="X1654" t="s">
        <v>4733</v>
      </c>
      <c r="Y1654" t="s">
        <v>4722</v>
      </c>
      <c r="Z1654" t="str">
        <f t="shared" si="644"/>
        <v>Jan</v>
      </c>
      <c r="AA1654" s="6">
        <f t="shared" si="651"/>
        <v>0</v>
      </c>
      <c r="AB1654" s="6">
        <f t="shared" si="651"/>
        <v>0</v>
      </c>
      <c r="AC1654" s="6">
        <f t="shared" si="651"/>
        <v>0</v>
      </c>
      <c r="AD1654" s="6">
        <f t="shared" si="651"/>
        <v>6</v>
      </c>
      <c r="AE1654" s="6">
        <f t="shared" si="651"/>
        <v>0</v>
      </c>
      <c r="AF1654" s="6">
        <f t="shared" si="645"/>
        <v>6</v>
      </c>
      <c r="AG1654" s="6">
        <f t="shared" si="646"/>
        <v>0</v>
      </c>
      <c r="AH1654" s="14" t="str">
        <f>LEFT(X1654,2)&amp;"."&amp;VLOOKUP(MID(X1654,4,3),'Data validation'!$A$1:$B$12,2,FALSE)&amp;".2025"</f>
        <v>19.01.2025</v>
      </c>
      <c r="AI1654">
        <f t="shared" si="647"/>
        <v>4</v>
      </c>
      <c r="AJ1654" t="str">
        <f>H1654&amp;"."&amp;VLOOKUP(I1654,'Data validation'!$A$1:$B$12,2,FALSE)&amp;".2026"</f>
        <v>23.08.2026</v>
      </c>
      <c r="AK1654">
        <f t="shared" si="648"/>
        <v>35</v>
      </c>
      <c r="AL1654" t="e">
        <f>VLOOKUP(E1654,[2]Sheet1!$A:$B,2,FALSE)</f>
        <v>#N/A</v>
      </c>
    </row>
    <row r="1655" spans="1:38" x14ac:dyDescent="0.25">
      <c r="A1655" t="str">
        <f>VLOOKUP(Q1655,'Data validation'!$K$2:$L$50,2,FALSE)</f>
        <v>TO</v>
      </c>
      <c r="B1655">
        <f t="shared" si="634"/>
        <v>0</v>
      </c>
      <c r="C1655">
        <f t="shared" si="635"/>
        <v>0</v>
      </c>
      <c r="D1655">
        <f t="shared" si="636"/>
        <v>5</v>
      </c>
      <c r="E1655">
        <v>10317</v>
      </c>
      <c r="F1655" t="s">
        <v>7521</v>
      </c>
      <c r="G1655" t="s">
        <v>93</v>
      </c>
      <c r="H1655" t="str">
        <f t="shared" si="637"/>
        <v>21</v>
      </c>
      <c r="I1655" t="str">
        <f t="shared" si="638"/>
        <v>Jul</v>
      </c>
      <c r="J1655" t="s">
        <v>85</v>
      </c>
      <c r="K1655" t="str">
        <f t="shared" si="639"/>
        <v>26</v>
      </c>
      <c r="L1655" t="str">
        <f t="shared" si="640"/>
        <v>Jul</v>
      </c>
      <c r="M1655">
        <v>5</v>
      </c>
      <c r="N1655">
        <f t="shared" si="641"/>
        <v>5</v>
      </c>
      <c r="O1655">
        <f t="shared" si="642"/>
        <v>0</v>
      </c>
      <c r="P1655">
        <f t="shared" si="643"/>
        <v>0</v>
      </c>
      <c r="Q1655" t="s">
        <v>3132</v>
      </c>
      <c r="R1655" t="s">
        <v>20</v>
      </c>
      <c r="S1655">
        <v>2</v>
      </c>
      <c r="T1655">
        <v>0</v>
      </c>
      <c r="U1655" s="2">
        <f>SUMIFS(Avatar!L:L,Avatar!D:D,'Резервации 2026'!E1655)</f>
        <v>1709.1998369999999</v>
      </c>
      <c r="V1655" s="2">
        <f t="shared" ref="V1655:V1658" si="655">+U1655/M1655</f>
        <v>341.83996739999998</v>
      </c>
      <c r="W1655" t="s">
        <v>262</v>
      </c>
      <c r="X1655" t="s">
        <v>7522</v>
      </c>
      <c r="Y1655" t="s">
        <v>7451</v>
      </c>
      <c r="Z1655" t="str">
        <f t="shared" si="644"/>
        <v>Mar</v>
      </c>
      <c r="AA1655" s="6">
        <f t="shared" si="651"/>
        <v>0</v>
      </c>
      <c r="AB1655" s="6">
        <f t="shared" si="651"/>
        <v>0</v>
      </c>
      <c r="AC1655" s="6">
        <f t="shared" si="651"/>
        <v>5</v>
      </c>
      <c r="AD1655" s="6">
        <f t="shared" si="651"/>
        <v>0</v>
      </c>
      <c r="AE1655" s="6">
        <f t="shared" si="651"/>
        <v>0</v>
      </c>
      <c r="AF1655" s="6">
        <f t="shared" si="645"/>
        <v>5</v>
      </c>
      <c r="AG1655" s="6">
        <f t="shared" si="646"/>
        <v>0</v>
      </c>
      <c r="AH1655" s="14" t="str">
        <f>LEFT(X1655,2)&amp;"."&amp;VLOOKUP(MID(X1655,4,3),'Data validation'!$A$1:$B$12,2,FALSE)&amp;".2025"</f>
        <v>03.03.2025</v>
      </c>
      <c r="AI1655">
        <f t="shared" si="647"/>
        <v>10</v>
      </c>
      <c r="AJ1655" t="str">
        <f>H1655&amp;"."&amp;VLOOKUP(I1655,'Data validation'!$A$1:$B$12,2,FALSE)&amp;".2026"</f>
        <v>21.07.2026</v>
      </c>
      <c r="AK1655">
        <f t="shared" si="648"/>
        <v>30</v>
      </c>
      <c r="AL1655" t="e">
        <f>VLOOKUP(E1655,[2]Sheet1!$A:$B,2,FALSE)</f>
        <v>#N/A</v>
      </c>
    </row>
    <row r="1656" spans="1:38" x14ac:dyDescent="0.25">
      <c r="A1656" t="str">
        <f>VLOOKUP(Q1656,'Data validation'!$K$2:$L$50,2,FALSE)</f>
        <v>TO</v>
      </c>
      <c r="B1656">
        <f t="shared" si="634"/>
        <v>0</v>
      </c>
      <c r="C1656">
        <f t="shared" si="635"/>
        <v>0</v>
      </c>
      <c r="D1656">
        <f t="shared" si="636"/>
        <v>5</v>
      </c>
      <c r="E1656">
        <v>10318</v>
      </c>
      <c r="F1656" t="s">
        <v>7523</v>
      </c>
      <c r="G1656" t="s">
        <v>93</v>
      </c>
      <c r="H1656" t="str">
        <f t="shared" si="637"/>
        <v>21</v>
      </c>
      <c r="I1656" t="str">
        <f t="shared" si="638"/>
        <v>Jul</v>
      </c>
      <c r="J1656" t="s">
        <v>85</v>
      </c>
      <c r="K1656" t="str">
        <f t="shared" si="639"/>
        <v>26</v>
      </c>
      <c r="L1656" t="str">
        <f t="shared" si="640"/>
        <v>Jul</v>
      </c>
      <c r="M1656">
        <v>5</v>
      </c>
      <c r="N1656">
        <f t="shared" si="641"/>
        <v>5</v>
      </c>
      <c r="O1656">
        <f t="shared" si="642"/>
        <v>0</v>
      </c>
      <c r="P1656">
        <f t="shared" si="643"/>
        <v>0</v>
      </c>
      <c r="Q1656" t="s">
        <v>3132</v>
      </c>
      <c r="R1656" t="s">
        <v>20</v>
      </c>
      <c r="S1656">
        <v>2</v>
      </c>
      <c r="T1656">
        <v>1</v>
      </c>
      <c r="U1656" s="2">
        <f>SUMIFS(Avatar!L:L,Avatar!D:D,'Резервации 2026'!E1656)</f>
        <v>1709.1998369999999</v>
      </c>
      <c r="V1656" s="2">
        <f t="shared" si="655"/>
        <v>341.83996739999998</v>
      </c>
      <c r="W1656" t="s">
        <v>262</v>
      </c>
      <c r="X1656" t="s">
        <v>7522</v>
      </c>
      <c r="Y1656" t="s">
        <v>7451</v>
      </c>
      <c r="Z1656" t="str">
        <f t="shared" si="644"/>
        <v>Mar</v>
      </c>
      <c r="AA1656" s="6">
        <f t="shared" si="651"/>
        <v>0</v>
      </c>
      <c r="AB1656" s="6">
        <f t="shared" si="651"/>
        <v>0</v>
      </c>
      <c r="AC1656" s="6">
        <f t="shared" si="651"/>
        <v>5</v>
      </c>
      <c r="AD1656" s="6">
        <f t="shared" si="651"/>
        <v>0</v>
      </c>
      <c r="AE1656" s="6">
        <f t="shared" si="651"/>
        <v>0</v>
      </c>
      <c r="AF1656" s="6">
        <f t="shared" si="645"/>
        <v>5</v>
      </c>
      <c r="AG1656" s="6">
        <f t="shared" si="646"/>
        <v>0</v>
      </c>
      <c r="AH1656" s="14" t="str">
        <f>LEFT(X1656,2)&amp;"."&amp;VLOOKUP(MID(X1656,4,3),'Data validation'!$A$1:$B$12,2,FALSE)&amp;".2025"</f>
        <v>03.03.2025</v>
      </c>
      <c r="AI1656">
        <f t="shared" si="647"/>
        <v>10</v>
      </c>
      <c r="AJ1656" t="str">
        <f>H1656&amp;"."&amp;VLOOKUP(I1656,'Data validation'!$A$1:$B$12,2,FALSE)&amp;".2026"</f>
        <v>21.07.2026</v>
      </c>
      <c r="AK1656">
        <f t="shared" si="648"/>
        <v>30</v>
      </c>
      <c r="AL1656" t="e">
        <f>VLOOKUP(E1656,[2]Sheet1!$A:$B,2,FALSE)</f>
        <v>#N/A</v>
      </c>
    </row>
    <row r="1657" spans="1:38" x14ac:dyDescent="0.25">
      <c r="A1657" t="str">
        <f>VLOOKUP(Q1657,'Data validation'!$K$2:$L$50,2,FALSE)</f>
        <v>TO</v>
      </c>
      <c r="B1657">
        <f t="shared" si="634"/>
        <v>0</v>
      </c>
      <c r="C1657">
        <f t="shared" si="635"/>
        <v>0</v>
      </c>
      <c r="D1657">
        <f t="shared" si="636"/>
        <v>5</v>
      </c>
      <c r="E1657">
        <v>10319</v>
      </c>
      <c r="F1657" t="s">
        <v>7524</v>
      </c>
      <c r="G1657" t="s">
        <v>93</v>
      </c>
      <c r="H1657" t="str">
        <f t="shared" si="637"/>
        <v>21</v>
      </c>
      <c r="I1657" t="str">
        <f t="shared" si="638"/>
        <v>Jul</v>
      </c>
      <c r="J1657" t="s">
        <v>85</v>
      </c>
      <c r="K1657" t="str">
        <f t="shared" si="639"/>
        <v>26</v>
      </c>
      <c r="L1657" t="str">
        <f t="shared" si="640"/>
        <v>Jul</v>
      </c>
      <c r="M1657">
        <v>5</v>
      </c>
      <c r="N1657">
        <f t="shared" si="641"/>
        <v>5</v>
      </c>
      <c r="O1657">
        <f t="shared" si="642"/>
        <v>0</v>
      </c>
      <c r="P1657">
        <f t="shared" si="643"/>
        <v>0</v>
      </c>
      <c r="Q1657" t="s">
        <v>3132</v>
      </c>
      <c r="R1657" t="s">
        <v>17</v>
      </c>
      <c r="S1657">
        <v>2</v>
      </c>
      <c r="T1657">
        <v>1</v>
      </c>
      <c r="U1657" s="2">
        <f>SUMIFS(Avatar!L:L,Avatar!D:D,'Резервации 2026'!E1657)</f>
        <v>1668.714156</v>
      </c>
      <c r="V1657" s="2">
        <f t="shared" si="655"/>
        <v>333.74283120000001</v>
      </c>
      <c r="W1657" t="s">
        <v>262</v>
      </c>
      <c r="X1657" t="s">
        <v>7525</v>
      </c>
      <c r="Y1657" t="s">
        <v>7451</v>
      </c>
      <c r="Z1657" t="str">
        <f t="shared" si="644"/>
        <v>Mar</v>
      </c>
      <c r="AA1657" s="6">
        <f t="shared" si="651"/>
        <v>0</v>
      </c>
      <c r="AB1657" s="6">
        <f t="shared" si="651"/>
        <v>0</v>
      </c>
      <c r="AC1657" s="6">
        <f t="shared" si="651"/>
        <v>5</v>
      </c>
      <c r="AD1657" s="6">
        <f t="shared" si="651"/>
        <v>0</v>
      </c>
      <c r="AE1657" s="6">
        <f t="shared" si="651"/>
        <v>0</v>
      </c>
      <c r="AF1657" s="6">
        <f t="shared" si="645"/>
        <v>5</v>
      </c>
      <c r="AG1657" s="6">
        <f t="shared" si="646"/>
        <v>0</v>
      </c>
      <c r="AH1657" s="14" t="str">
        <f>LEFT(X1657,2)&amp;"."&amp;VLOOKUP(MID(X1657,4,3),'Data validation'!$A$1:$B$12,2,FALSE)&amp;".2025"</f>
        <v>03.03.2025</v>
      </c>
      <c r="AI1657">
        <f t="shared" si="647"/>
        <v>10</v>
      </c>
      <c r="AJ1657" t="str">
        <f>H1657&amp;"."&amp;VLOOKUP(I1657,'Data validation'!$A$1:$B$12,2,FALSE)&amp;".2026"</f>
        <v>21.07.2026</v>
      </c>
      <c r="AK1657">
        <f t="shared" si="648"/>
        <v>30</v>
      </c>
      <c r="AL1657" t="e">
        <f>VLOOKUP(E1657,[2]Sheet1!$A:$B,2,FALSE)</f>
        <v>#N/A</v>
      </c>
    </row>
    <row r="1658" spans="1:38" x14ac:dyDescent="0.25">
      <c r="A1658" t="str">
        <f>VLOOKUP(Q1658,'Data validation'!$K$2:$L$50,2,FALSE)</f>
        <v>TO</v>
      </c>
      <c r="B1658">
        <f t="shared" si="634"/>
        <v>0</v>
      </c>
      <c r="C1658">
        <f t="shared" si="635"/>
        <v>0</v>
      </c>
      <c r="D1658">
        <f t="shared" si="636"/>
        <v>5</v>
      </c>
      <c r="E1658">
        <v>10320</v>
      </c>
      <c r="F1658" t="s">
        <v>7526</v>
      </c>
      <c r="G1658" t="s">
        <v>93</v>
      </c>
      <c r="H1658" t="str">
        <f t="shared" si="637"/>
        <v>21</v>
      </c>
      <c r="I1658" t="str">
        <f t="shared" si="638"/>
        <v>Jul</v>
      </c>
      <c r="J1658" t="s">
        <v>85</v>
      </c>
      <c r="K1658" t="str">
        <f t="shared" si="639"/>
        <v>26</v>
      </c>
      <c r="L1658" t="str">
        <f t="shared" si="640"/>
        <v>Jul</v>
      </c>
      <c r="M1658">
        <v>5</v>
      </c>
      <c r="N1658">
        <f t="shared" si="641"/>
        <v>5</v>
      </c>
      <c r="O1658">
        <f t="shared" si="642"/>
        <v>0</v>
      </c>
      <c r="P1658">
        <f t="shared" si="643"/>
        <v>0</v>
      </c>
      <c r="Q1658" t="s">
        <v>3132</v>
      </c>
      <c r="R1658" t="s">
        <v>20</v>
      </c>
      <c r="S1658">
        <v>2</v>
      </c>
      <c r="T1658">
        <v>0</v>
      </c>
      <c r="U1658" s="2">
        <f>SUMIFS(Avatar!L:L,Avatar!D:D,'Резервации 2026'!E1658)</f>
        <v>1709.1998369999999</v>
      </c>
      <c r="V1658" s="2">
        <f t="shared" si="655"/>
        <v>341.83996739999998</v>
      </c>
      <c r="W1658" t="s">
        <v>262</v>
      </c>
      <c r="X1658" t="s">
        <v>7525</v>
      </c>
      <c r="Y1658" t="s">
        <v>7451</v>
      </c>
      <c r="Z1658" t="str">
        <f t="shared" si="644"/>
        <v>Mar</v>
      </c>
      <c r="AA1658" s="6">
        <f t="shared" si="651"/>
        <v>0</v>
      </c>
      <c r="AB1658" s="6">
        <f t="shared" si="651"/>
        <v>0</v>
      </c>
      <c r="AC1658" s="6">
        <f t="shared" si="651"/>
        <v>5</v>
      </c>
      <c r="AD1658" s="6">
        <f t="shared" si="651"/>
        <v>0</v>
      </c>
      <c r="AE1658" s="6">
        <f t="shared" si="651"/>
        <v>0</v>
      </c>
      <c r="AF1658" s="6">
        <f t="shared" si="645"/>
        <v>5</v>
      </c>
      <c r="AG1658" s="6">
        <f t="shared" si="646"/>
        <v>0</v>
      </c>
      <c r="AH1658" s="14" t="str">
        <f>LEFT(X1658,2)&amp;"."&amp;VLOOKUP(MID(X1658,4,3),'Data validation'!$A$1:$B$12,2,FALSE)&amp;".2025"</f>
        <v>03.03.2025</v>
      </c>
      <c r="AI1658">
        <f t="shared" si="647"/>
        <v>10</v>
      </c>
      <c r="AJ1658" t="str">
        <f>H1658&amp;"."&amp;VLOOKUP(I1658,'Data validation'!$A$1:$B$12,2,FALSE)&amp;".2026"</f>
        <v>21.07.2026</v>
      </c>
      <c r="AK1658">
        <f t="shared" si="648"/>
        <v>30</v>
      </c>
      <c r="AL1658" t="e">
        <f>VLOOKUP(E1658,[2]Sheet1!$A:$B,2,FALSE)</f>
        <v>#N/A</v>
      </c>
    </row>
    <row r="1659" spans="1:38" x14ac:dyDescent="0.25">
      <c r="A1659" t="str">
        <f>VLOOKUP(Q1659,'Data validation'!$K$2:$L$50,2,FALSE)</f>
        <v>TOPOLA SKIES</v>
      </c>
      <c r="B1659">
        <f t="shared" si="634"/>
        <v>0</v>
      </c>
      <c r="C1659">
        <f t="shared" si="635"/>
        <v>0</v>
      </c>
      <c r="D1659">
        <f t="shared" si="636"/>
        <v>6</v>
      </c>
      <c r="E1659">
        <v>9721</v>
      </c>
      <c r="F1659" t="s">
        <v>5574</v>
      </c>
      <c r="G1659" t="s">
        <v>155</v>
      </c>
      <c r="H1659" t="str">
        <f t="shared" si="637"/>
        <v>19</v>
      </c>
      <c r="I1659" t="str">
        <f t="shared" si="638"/>
        <v>Jul</v>
      </c>
      <c r="J1659" t="s">
        <v>107</v>
      </c>
      <c r="K1659" t="str">
        <f t="shared" si="639"/>
        <v>25</v>
      </c>
      <c r="L1659" t="str">
        <f t="shared" si="640"/>
        <v>Jul</v>
      </c>
      <c r="M1659">
        <v>6</v>
      </c>
      <c r="N1659">
        <f t="shared" si="641"/>
        <v>6</v>
      </c>
      <c r="O1659">
        <f t="shared" si="642"/>
        <v>0</v>
      </c>
      <c r="P1659">
        <f t="shared" si="643"/>
        <v>0</v>
      </c>
      <c r="Q1659" t="s">
        <v>35</v>
      </c>
      <c r="R1659" t="s">
        <v>188</v>
      </c>
      <c r="S1659">
        <v>2</v>
      </c>
      <c r="T1659">
        <v>2</v>
      </c>
      <c r="U1659" s="2">
        <v>2532.1718311926602</v>
      </c>
      <c r="V1659" s="2">
        <v>422.02863853210999</v>
      </c>
      <c r="X1659" t="s">
        <v>5575</v>
      </c>
      <c r="Y1659" t="s">
        <v>5369</v>
      </c>
      <c r="Z1659" t="str">
        <f t="shared" si="644"/>
        <v>Jan</v>
      </c>
      <c r="AA1659" s="6">
        <f t="shared" si="651"/>
        <v>0</v>
      </c>
      <c r="AB1659" s="6">
        <f t="shared" si="651"/>
        <v>0</v>
      </c>
      <c r="AC1659" s="6">
        <f t="shared" si="651"/>
        <v>6</v>
      </c>
      <c r="AD1659" s="6">
        <f t="shared" si="651"/>
        <v>0</v>
      </c>
      <c r="AE1659" s="6">
        <f t="shared" si="651"/>
        <v>0</v>
      </c>
      <c r="AF1659" s="6">
        <f t="shared" si="645"/>
        <v>6</v>
      </c>
      <c r="AG1659" s="6">
        <f t="shared" si="646"/>
        <v>0</v>
      </c>
      <c r="AH1659" s="14" t="str">
        <f>LEFT(X1659,2)&amp;"."&amp;VLOOKUP(MID(X1659,4,3),'Data validation'!$A$1:$B$12,2,FALSE)&amp;".2025"</f>
        <v>26.01.2025</v>
      </c>
      <c r="AI1659">
        <f t="shared" si="647"/>
        <v>5</v>
      </c>
      <c r="AJ1659" t="str">
        <f>H1659&amp;"."&amp;VLOOKUP(I1659,'Data validation'!$A$1:$B$12,2,FALSE)&amp;".2026"</f>
        <v>19.07.2026</v>
      </c>
      <c r="AK1659">
        <f t="shared" si="648"/>
        <v>30</v>
      </c>
      <c r="AL1659" t="e">
        <f>VLOOKUP(E1659,[2]Sheet1!$A:$B,2,FALSE)</f>
        <v>#N/A</v>
      </c>
    </row>
    <row r="1660" spans="1:38" x14ac:dyDescent="0.25">
      <c r="A1660" t="str">
        <f>VLOOKUP(Q1660,'Data validation'!$K$2:$L$50,2,FALSE)</f>
        <v>BOOKING</v>
      </c>
      <c r="B1660">
        <f t="shared" si="634"/>
        <v>0</v>
      </c>
      <c r="C1660">
        <f t="shared" si="635"/>
        <v>2</v>
      </c>
      <c r="D1660">
        <f t="shared" si="636"/>
        <v>0</v>
      </c>
      <c r="E1660">
        <v>10322</v>
      </c>
      <c r="F1660" t="s">
        <v>7527</v>
      </c>
      <c r="G1660" t="s">
        <v>152</v>
      </c>
      <c r="H1660" t="str">
        <f t="shared" si="637"/>
        <v>24</v>
      </c>
      <c r="I1660" t="str">
        <f t="shared" si="638"/>
        <v>Jun</v>
      </c>
      <c r="J1660" t="s">
        <v>950</v>
      </c>
      <c r="K1660" t="str">
        <f t="shared" si="639"/>
        <v>26</v>
      </c>
      <c r="L1660" t="str">
        <f t="shared" si="640"/>
        <v>Jun</v>
      </c>
      <c r="M1660">
        <v>2</v>
      </c>
      <c r="N1660">
        <f t="shared" si="641"/>
        <v>2</v>
      </c>
      <c r="O1660">
        <f t="shared" si="642"/>
        <v>0</v>
      </c>
      <c r="P1660">
        <f t="shared" si="643"/>
        <v>0</v>
      </c>
      <c r="Q1660" t="s">
        <v>587</v>
      </c>
      <c r="R1660" t="s">
        <v>17</v>
      </c>
      <c r="S1660">
        <v>2</v>
      </c>
      <c r="T1660">
        <v>0</v>
      </c>
      <c r="U1660" s="2">
        <v>776.12358550458714</v>
      </c>
      <c r="V1660" s="2">
        <v>388.06179275229357</v>
      </c>
      <c r="X1660" t="s">
        <v>7528</v>
      </c>
      <c r="Y1660" t="s">
        <v>7451</v>
      </c>
      <c r="Z1660" t="str">
        <f t="shared" si="644"/>
        <v>Mar</v>
      </c>
      <c r="AA1660" s="6">
        <f t="shared" si="651"/>
        <v>0</v>
      </c>
      <c r="AB1660" s="6">
        <f t="shared" si="651"/>
        <v>2</v>
      </c>
      <c r="AC1660" s="6">
        <f t="shared" si="651"/>
        <v>0</v>
      </c>
      <c r="AD1660" s="6">
        <f t="shared" si="651"/>
        <v>0</v>
      </c>
      <c r="AE1660" s="6">
        <f t="shared" si="651"/>
        <v>0</v>
      </c>
      <c r="AF1660" s="6">
        <f t="shared" si="645"/>
        <v>2</v>
      </c>
      <c r="AG1660" s="6">
        <f t="shared" si="646"/>
        <v>0</v>
      </c>
      <c r="AH1660" s="14" t="str">
        <f>LEFT(X1660,2)&amp;"."&amp;VLOOKUP(MID(X1660,4,3),'Data validation'!$A$1:$B$12,2,FALSE)&amp;".2025"</f>
        <v>03.03.2025</v>
      </c>
      <c r="AI1660">
        <f t="shared" si="647"/>
        <v>10</v>
      </c>
      <c r="AJ1660" t="str">
        <f>H1660&amp;"."&amp;VLOOKUP(I1660,'Data validation'!$A$1:$B$12,2,FALSE)&amp;".2026"</f>
        <v>24.06.2026</v>
      </c>
      <c r="AK1660">
        <f t="shared" si="648"/>
        <v>26</v>
      </c>
      <c r="AL1660" t="e">
        <f>VLOOKUP(E1660,[2]Sheet1!$A:$B,2,FALSE)</f>
        <v>#N/A</v>
      </c>
    </row>
    <row r="1661" spans="1:38" x14ac:dyDescent="0.25">
      <c r="A1661" t="str">
        <f>VLOOKUP(Q1661,'Data validation'!$K$2:$L$50,2,FALSE)</f>
        <v>TO</v>
      </c>
      <c r="B1661">
        <f t="shared" si="634"/>
        <v>0</v>
      </c>
      <c r="C1661">
        <f t="shared" si="635"/>
        <v>0</v>
      </c>
      <c r="D1661">
        <f t="shared" si="636"/>
        <v>5</v>
      </c>
      <c r="E1661">
        <v>10025</v>
      </c>
      <c r="F1661" t="s">
        <v>6247</v>
      </c>
      <c r="G1661" t="s">
        <v>135</v>
      </c>
      <c r="H1661" t="str">
        <f t="shared" si="637"/>
        <v>01</v>
      </c>
      <c r="I1661" t="str">
        <f t="shared" si="638"/>
        <v>Aug</v>
      </c>
      <c r="J1661" t="s">
        <v>136</v>
      </c>
      <c r="K1661" t="str">
        <f t="shared" si="639"/>
        <v>06</v>
      </c>
      <c r="L1661" t="str">
        <f t="shared" si="640"/>
        <v>Aug</v>
      </c>
      <c r="M1661">
        <v>5</v>
      </c>
      <c r="N1661">
        <f t="shared" si="641"/>
        <v>5</v>
      </c>
      <c r="O1661">
        <f t="shared" si="642"/>
        <v>0</v>
      </c>
      <c r="P1661">
        <f t="shared" si="643"/>
        <v>0</v>
      </c>
      <c r="Q1661" t="s">
        <v>56</v>
      </c>
      <c r="R1661" t="s">
        <v>20</v>
      </c>
      <c r="S1661">
        <v>2</v>
      </c>
      <c r="T1661">
        <v>0</v>
      </c>
      <c r="U1661" s="2">
        <f>SUMIFS(Novoton!L:L,Novoton!D:D,'Резервации 2026'!E1661)</f>
        <v>1709.1998369999999</v>
      </c>
      <c r="V1661" s="2">
        <f>+U1661/M1661</f>
        <v>341.83996739999998</v>
      </c>
      <c r="W1661" t="s">
        <v>262</v>
      </c>
      <c r="X1661" t="s">
        <v>6248</v>
      </c>
      <c r="Y1661" t="s">
        <v>6246</v>
      </c>
      <c r="Z1661" t="str">
        <f t="shared" si="644"/>
        <v>Feb</v>
      </c>
      <c r="AA1661" s="6">
        <f t="shared" si="651"/>
        <v>0</v>
      </c>
      <c r="AB1661" s="6">
        <f t="shared" si="651"/>
        <v>0</v>
      </c>
      <c r="AC1661" s="6">
        <f t="shared" si="651"/>
        <v>0</v>
      </c>
      <c r="AD1661" s="6">
        <f t="shared" si="651"/>
        <v>5</v>
      </c>
      <c r="AE1661" s="6">
        <f t="shared" si="651"/>
        <v>0</v>
      </c>
      <c r="AF1661" s="6">
        <f t="shared" si="645"/>
        <v>5</v>
      </c>
      <c r="AG1661" s="6">
        <f t="shared" si="646"/>
        <v>0</v>
      </c>
      <c r="AH1661" s="14" t="str">
        <f>LEFT(X1661,2)&amp;"."&amp;VLOOKUP(MID(X1661,4,3),'Data validation'!$A$1:$B$12,2,FALSE)&amp;".2025"</f>
        <v>07.02.2025</v>
      </c>
      <c r="AI1661">
        <f t="shared" si="647"/>
        <v>6</v>
      </c>
      <c r="AJ1661" t="str">
        <f>H1661&amp;"."&amp;VLOOKUP(I1661,'Data validation'!$A$1:$B$12,2,FALSE)&amp;".2026"</f>
        <v>01.08.2026</v>
      </c>
      <c r="AK1661">
        <f t="shared" si="648"/>
        <v>31</v>
      </c>
      <c r="AL1661" t="e">
        <f>VLOOKUP(E1661,[2]Sheet1!$A:$B,2,FALSE)</f>
        <v>#N/A</v>
      </c>
    </row>
    <row r="1662" spans="1:38" x14ac:dyDescent="0.25">
      <c r="A1662" t="str">
        <f>VLOOKUP(Q1662,'Data validation'!$K$2:$L$50,2,FALSE)</f>
        <v>TO</v>
      </c>
      <c r="B1662">
        <f t="shared" si="634"/>
        <v>0</v>
      </c>
      <c r="C1662">
        <f t="shared" si="635"/>
        <v>6</v>
      </c>
      <c r="D1662">
        <f t="shared" si="636"/>
        <v>0</v>
      </c>
      <c r="E1662">
        <v>9708</v>
      </c>
      <c r="F1662" t="s">
        <v>5131</v>
      </c>
      <c r="G1662" t="s">
        <v>125</v>
      </c>
      <c r="H1662" t="str">
        <f t="shared" si="637"/>
        <v>21</v>
      </c>
      <c r="I1662" t="str">
        <f t="shared" si="638"/>
        <v>Jun</v>
      </c>
      <c r="J1662" t="s">
        <v>126</v>
      </c>
      <c r="K1662" t="str">
        <f t="shared" si="639"/>
        <v>27</v>
      </c>
      <c r="L1662" t="str">
        <f t="shared" si="640"/>
        <v>Jun</v>
      </c>
      <c r="M1662">
        <v>6</v>
      </c>
      <c r="N1662">
        <f t="shared" si="641"/>
        <v>6</v>
      </c>
      <c r="O1662">
        <f t="shared" si="642"/>
        <v>0</v>
      </c>
      <c r="P1662">
        <f t="shared" si="643"/>
        <v>0</v>
      </c>
      <c r="Q1662" t="s">
        <v>116</v>
      </c>
      <c r="R1662" t="s">
        <v>20</v>
      </c>
      <c r="S1662">
        <v>2</v>
      </c>
      <c r="T1662">
        <v>0</v>
      </c>
      <c r="U1662" s="2">
        <f>SUMIFS(Solvex!L:L,Solvex!D:D,'Резервации 2026'!E1662)</f>
        <v>1592.5932524</v>
      </c>
      <c r="V1662" s="2">
        <f>+U1662/M1662</f>
        <v>265.43220873333331</v>
      </c>
      <c r="W1662" t="s">
        <v>262</v>
      </c>
      <c r="X1662" t="s">
        <v>5132</v>
      </c>
      <c r="Y1662" t="s">
        <v>5095</v>
      </c>
      <c r="Z1662" t="str">
        <f t="shared" si="644"/>
        <v>Jan</v>
      </c>
      <c r="AA1662" s="6">
        <f t="shared" si="651"/>
        <v>0</v>
      </c>
      <c r="AB1662" s="6">
        <f t="shared" si="651"/>
        <v>6</v>
      </c>
      <c r="AC1662" s="6">
        <f t="shared" si="651"/>
        <v>0</v>
      </c>
      <c r="AD1662" s="6">
        <f t="shared" si="651"/>
        <v>0</v>
      </c>
      <c r="AE1662" s="6">
        <f t="shared" si="651"/>
        <v>0</v>
      </c>
      <c r="AF1662" s="6">
        <f t="shared" si="645"/>
        <v>6</v>
      </c>
      <c r="AG1662" s="6">
        <f t="shared" si="646"/>
        <v>0</v>
      </c>
      <c r="AH1662" s="14" t="str">
        <f>LEFT(X1662,2)&amp;"."&amp;VLOOKUP(MID(X1662,4,3),'Data validation'!$A$1:$B$12,2,FALSE)&amp;".2025"</f>
        <v>25.01.2025</v>
      </c>
      <c r="AI1662">
        <f t="shared" si="647"/>
        <v>4</v>
      </c>
      <c r="AJ1662" t="str">
        <f>H1662&amp;"."&amp;VLOOKUP(I1662,'Data validation'!$A$1:$B$12,2,FALSE)&amp;".2026"</f>
        <v>21.06.2026</v>
      </c>
      <c r="AK1662">
        <f t="shared" si="648"/>
        <v>26</v>
      </c>
      <c r="AL1662" t="e">
        <f>VLOOKUP(E1662,[2]Sheet1!$A:$B,2,FALSE)</f>
        <v>#N/A</v>
      </c>
    </row>
    <row r="1663" spans="1:38" x14ac:dyDescent="0.25">
      <c r="A1663" t="str">
        <f>VLOOKUP(Q1663,'Data validation'!$K$2:$L$50,2,FALSE)</f>
        <v>TO</v>
      </c>
      <c r="B1663">
        <f t="shared" si="634"/>
        <v>0</v>
      </c>
      <c r="C1663">
        <f t="shared" si="635"/>
        <v>0</v>
      </c>
      <c r="D1663">
        <f t="shared" si="636"/>
        <v>5</v>
      </c>
      <c r="E1663">
        <v>9722</v>
      </c>
      <c r="F1663" t="s">
        <v>5576</v>
      </c>
      <c r="G1663" t="s">
        <v>114</v>
      </c>
      <c r="H1663" t="str">
        <f t="shared" si="637"/>
        <v>14</v>
      </c>
      <c r="I1663" t="str">
        <f t="shared" si="638"/>
        <v>Jul</v>
      </c>
      <c r="J1663" t="s">
        <v>155</v>
      </c>
      <c r="K1663" t="str">
        <f t="shared" si="639"/>
        <v>19</v>
      </c>
      <c r="L1663" t="str">
        <f t="shared" si="640"/>
        <v>Jul</v>
      </c>
      <c r="M1663">
        <v>5</v>
      </c>
      <c r="N1663">
        <f t="shared" si="641"/>
        <v>5</v>
      </c>
      <c r="O1663">
        <f t="shared" si="642"/>
        <v>0</v>
      </c>
      <c r="P1663">
        <f t="shared" si="643"/>
        <v>0</v>
      </c>
      <c r="Q1663" t="s">
        <v>81</v>
      </c>
      <c r="R1663" t="s">
        <v>57</v>
      </c>
      <c r="S1663">
        <v>5</v>
      </c>
      <c r="T1663">
        <v>0</v>
      </c>
      <c r="U1663" s="2">
        <f>SUMIFS(SLR!L:L,SLR!D:D,'Резервации 2026'!E1663)</f>
        <v>3391.3114285000001</v>
      </c>
      <c r="V1663" s="2">
        <f>+U1663/M1663</f>
        <v>678.26228570000001</v>
      </c>
      <c r="W1663" t="s">
        <v>262</v>
      </c>
      <c r="X1663" t="s">
        <v>5577</v>
      </c>
      <c r="Y1663" t="s">
        <v>5030</v>
      </c>
      <c r="Z1663" t="str">
        <f t="shared" si="644"/>
        <v>Jan</v>
      </c>
      <c r="AA1663" s="6">
        <f t="shared" si="651"/>
        <v>0</v>
      </c>
      <c r="AB1663" s="6">
        <f t="shared" si="651"/>
        <v>0</v>
      </c>
      <c r="AC1663" s="6">
        <f t="shared" si="651"/>
        <v>5</v>
      </c>
      <c r="AD1663" s="6">
        <f t="shared" si="651"/>
        <v>0</v>
      </c>
      <c r="AE1663" s="6">
        <f t="shared" si="651"/>
        <v>0</v>
      </c>
      <c r="AF1663" s="6">
        <f t="shared" si="645"/>
        <v>5</v>
      </c>
      <c r="AG1663" s="6">
        <f t="shared" si="646"/>
        <v>0</v>
      </c>
      <c r="AH1663" s="14" t="str">
        <f>LEFT(X1663,2)&amp;"."&amp;VLOOKUP(MID(X1663,4,3),'Data validation'!$A$1:$B$12,2,FALSE)&amp;".2025"</f>
        <v>26.01.2025</v>
      </c>
      <c r="AI1663">
        <f t="shared" si="647"/>
        <v>5</v>
      </c>
      <c r="AJ1663" t="str">
        <f>H1663&amp;"."&amp;VLOOKUP(I1663,'Data validation'!$A$1:$B$12,2,FALSE)&amp;".2026"</f>
        <v>14.07.2026</v>
      </c>
      <c r="AK1663">
        <f t="shared" si="648"/>
        <v>29</v>
      </c>
      <c r="AL1663" t="e">
        <f>VLOOKUP(E1663,[2]Sheet1!$A:$B,2,FALSE)</f>
        <v>#N/A</v>
      </c>
    </row>
    <row r="1664" spans="1:38" x14ac:dyDescent="0.25">
      <c r="A1664" t="str">
        <f>VLOOKUP(Q1664,'Data validation'!$K$2:$L$50,2,FALSE)</f>
        <v>BOOKING</v>
      </c>
      <c r="B1664">
        <f t="shared" si="634"/>
        <v>0</v>
      </c>
      <c r="C1664">
        <f t="shared" si="635"/>
        <v>0</v>
      </c>
      <c r="D1664">
        <f t="shared" si="636"/>
        <v>5</v>
      </c>
      <c r="E1664">
        <v>9477</v>
      </c>
      <c r="F1664" t="s">
        <v>8753</v>
      </c>
      <c r="G1664" t="s">
        <v>235</v>
      </c>
      <c r="H1664" t="str">
        <f t="shared" si="637"/>
        <v>12</v>
      </c>
      <c r="I1664" t="str">
        <f t="shared" si="638"/>
        <v>Jul</v>
      </c>
      <c r="J1664" t="s">
        <v>236</v>
      </c>
      <c r="K1664" t="str">
        <f t="shared" si="639"/>
        <v>17</v>
      </c>
      <c r="L1664" t="str">
        <f t="shared" si="640"/>
        <v>Jul</v>
      </c>
      <c r="M1664">
        <v>5</v>
      </c>
      <c r="N1664">
        <f t="shared" si="641"/>
        <v>5</v>
      </c>
      <c r="O1664">
        <f t="shared" si="642"/>
        <v>0</v>
      </c>
      <c r="P1664">
        <f t="shared" si="643"/>
        <v>0</v>
      </c>
      <c r="Q1664" t="s">
        <v>587</v>
      </c>
      <c r="R1664" t="s">
        <v>17</v>
      </c>
      <c r="S1664">
        <v>2</v>
      </c>
      <c r="T1664">
        <v>1</v>
      </c>
      <c r="U1664" s="2">
        <v>2383.6005247706421</v>
      </c>
      <c r="V1664" s="2">
        <v>476.72010495412843</v>
      </c>
      <c r="W1664" t="s">
        <v>4587</v>
      </c>
      <c r="X1664" t="s">
        <v>4588</v>
      </c>
      <c r="Y1664" t="s">
        <v>4579</v>
      </c>
      <c r="Z1664" t="str">
        <f t="shared" si="644"/>
        <v>Jan</v>
      </c>
      <c r="AA1664" s="6">
        <f t="shared" si="651"/>
        <v>0</v>
      </c>
      <c r="AB1664" s="6">
        <f t="shared" si="651"/>
        <v>0</v>
      </c>
      <c r="AC1664" s="6">
        <f t="shared" si="651"/>
        <v>5</v>
      </c>
      <c r="AD1664" s="6">
        <f t="shared" si="651"/>
        <v>0</v>
      </c>
      <c r="AE1664" s="6">
        <f t="shared" si="651"/>
        <v>0</v>
      </c>
      <c r="AF1664" s="6">
        <f t="shared" si="645"/>
        <v>5</v>
      </c>
      <c r="AG1664" s="6">
        <f t="shared" si="646"/>
        <v>0</v>
      </c>
      <c r="AH1664" s="14" t="str">
        <f>LEFT(X1664,2)&amp;"."&amp;VLOOKUP(MID(X1664,4,3),'Data validation'!$A$1:$B$12,2,FALSE)&amp;".2025"</f>
        <v>13.01.2025</v>
      </c>
      <c r="AI1664">
        <f t="shared" si="647"/>
        <v>3</v>
      </c>
      <c r="AJ1664" t="str">
        <f>H1664&amp;"."&amp;VLOOKUP(I1664,'Data validation'!$A$1:$B$12,2,FALSE)&amp;".2026"</f>
        <v>12.07.2026</v>
      </c>
      <c r="AK1664">
        <f t="shared" si="648"/>
        <v>29</v>
      </c>
      <c r="AL1664" t="str">
        <f>VLOOKUP(E1664,[2]Sheet1!$A:$B,2,FALSE)</f>
        <v>Анулирана</v>
      </c>
    </row>
    <row r="1665" spans="1:38" x14ac:dyDescent="0.25">
      <c r="A1665" t="str">
        <f>VLOOKUP(Q1665,'Data validation'!$K$2:$L$50,2,FALSE)</f>
        <v>BOOKING</v>
      </c>
      <c r="B1665">
        <f t="shared" si="634"/>
        <v>0</v>
      </c>
      <c r="C1665">
        <f t="shared" si="635"/>
        <v>0</v>
      </c>
      <c r="D1665">
        <f t="shared" si="636"/>
        <v>5</v>
      </c>
      <c r="E1665">
        <v>9478</v>
      </c>
      <c r="F1665" t="s">
        <v>8753</v>
      </c>
      <c r="G1665" t="s">
        <v>235</v>
      </c>
      <c r="H1665" t="str">
        <f t="shared" si="637"/>
        <v>12</v>
      </c>
      <c r="I1665" t="str">
        <f t="shared" si="638"/>
        <v>Jul</v>
      </c>
      <c r="J1665" t="s">
        <v>236</v>
      </c>
      <c r="K1665" t="str">
        <f t="shared" si="639"/>
        <v>17</v>
      </c>
      <c r="L1665" t="str">
        <f t="shared" si="640"/>
        <v>Jul</v>
      </c>
      <c r="M1665">
        <v>5</v>
      </c>
      <c r="N1665">
        <f t="shared" si="641"/>
        <v>5</v>
      </c>
      <c r="O1665">
        <f t="shared" si="642"/>
        <v>0</v>
      </c>
      <c r="P1665">
        <f t="shared" si="643"/>
        <v>0</v>
      </c>
      <c r="Q1665" t="s">
        <v>587</v>
      </c>
      <c r="R1665" t="s">
        <v>17</v>
      </c>
      <c r="S1665">
        <v>2</v>
      </c>
      <c r="T1665">
        <v>1</v>
      </c>
      <c r="U1665" s="2">
        <v>2383.6005247706421</v>
      </c>
      <c r="V1665" s="2">
        <v>476.72010495412843</v>
      </c>
      <c r="X1665" t="s">
        <v>4588</v>
      </c>
      <c r="Y1665" t="s">
        <v>4579</v>
      </c>
      <c r="Z1665" t="str">
        <f t="shared" si="644"/>
        <v>Jan</v>
      </c>
      <c r="AA1665" s="6">
        <f t="shared" si="651"/>
        <v>0</v>
      </c>
      <c r="AB1665" s="6">
        <f t="shared" si="651"/>
        <v>0</v>
      </c>
      <c r="AC1665" s="6">
        <f t="shared" si="651"/>
        <v>5</v>
      </c>
      <c r="AD1665" s="6">
        <f t="shared" si="651"/>
        <v>0</v>
      </c>
      <c r="AE1665" s="6">
        <f t="shared" si="651"/>
        <v>0</v>
      </c>
      <c r="AF1665" s="6">
        <f t="shared" si="645"/>
        <v>5</v>
      </c>
      <c r="AG1665" s="6">
        <f t="shared" si="646"/>
        <v>0</v>
      </c>
      <c r="AH1665" s="14" t="str">
        <f>LEFT(X1665,2)&amp;"."&amp;VLOOKUP(MID(X1665,4,3),'Data validation'!$A$1:$B$12,2,FALSE)&amp;".2025"</f>
        <v>13.01.2025</v>
      </c>
      <c r="AI1665">
        <f t="shared" si="647"/>
        <v>3</v>
      </c>
      <c r="AJ1665" t="str">
        <f>H1665&amp;"."&amp;VLOOKUP(I1665,'Data validation'!$A$1:$B$12,2,FALSE)&amp;".2026"</f>
        <v>12.07.2026</v>
      </c>
      <c r="AK1665">
        <f t="shared" si="648"/>
        <v>29</v>
      </c>
      <c r="AL1665" t="str">
        <f>VLOOKUP(E1665,[2]Sheet1!$A:$B,2,FALSE)</f>
        <v>Анулирана</v>
      </c>
    </row>
    <row r="1666" spans="1:38" x14ac:dyDescent="0.25">
      <c r="A1666" t="str">
        <f>VLOOKUP(Q1666,'Data validation'!$K$2:$L$50,2,FALSE)</f>
        <v>TO</v>
      </c>
      <c r="B1666">
        <f t="shared" ref="B1666:B1726" si="656">AA1666+IF(I1666="Jun",IF(_xlfn.NUMBERVALUE(H1666)&gt;14,0,IF(_xlfn.NUMBERVALUE(K1666)&lt;14,M1666,15-_xlfn.NUMBERVALUE(H1666))),0)</f>
        <v>0</v>
      </c>
      <c r="C1666">
        <f t="shared" ref="C1666:C1726" si="657">M1666-B1666-D1666</f>
        <v>0</v>
      </c>
      <c r="D1666">
        <f t="shared" ref="D1666:D1726" si="658">IF(L1666="Jul",IF(_xlfn.NUMBERVALUE(K1666)&lt;11,0,IF(I1666="Jul",IF(_xlfn.NUMBERVALUE(H1666)&gt;11,M1666,_xlfn.NUMBERVALUE(K1666)-11),0)),0)+IF(L1666="Aug",IF(_xlfn.NUMBERVALUE(K1666)&gt;24,IF(_xlfn.NUMBERVALUE(H1666)&gt;24,0,25-_xlfn.NUMBERVALUE(H1666)),IF(I1666="Aug",M1666,_xlfn.NUMBERVALUE(K1666)-1+32-_xlfn.NUMBERVALUE(H1666))),0)</f>
        <v>5</v>
      </c>
      <c r="E1666">
        <v>10228</v>
      </c>
      <c r="F1666" t="s">
        <v>7157</v>
      </c>
      <c r="G1666" t="s">
        <v>167</v>
      </c>
      <c r="H1666" t="str">
        <f t="shared" ref="H1666:H1726" si="659">LEFT(G1666,2)</f>
        <v>30</v>
      </c>
      <c r="I1666" t="str">
        <f t="shared" ref="I1666:I1726" si="660">MID(G1666,4,3)</f>
        <v>Jul</v>
      </c>
      <c r="J1666" t="s">
        <v>160</v>
      </c>
      <c r="K1666" t="str">
        <f t="shared" ref="K1666:K1726" si="661">LEFT(J1666,2)</f>
        <v>04</v>
      </c>
      <c r="L1666" t="str">
        <f t="shared" ref="L1666:L1726" si="662">MID(J1666,4,3)</f>
        <v>Aug</v>
      </c>
      <c r="M1666">
        <v>5</v>
      </c>
      <c r="N1666">
        <f t="shared" ref="N1666:N1726" si="663">+K1666-H1666</f>
        <v>-26</v>
      </c>
      <c r="O1666">
        <f t="shared" ref="O1666:O1726" si="664">IF(I1666=L1666,0,31-H1666)</f>
        <v>1</v>
      </c>
      <c r="P1666">
        <f t="shared" ref="P1666:P1726" si="665">IF(I1666=L1666,0,K1666-1)</f>
        <v>3</v>
      </c>
      <c r="Q1666" t="s">
        <v>56</v>
      </c>
      <c r="R1666" t="s">
        <v>63</v>
      </c>
      <c r="S1666">
        <v>3</v>
      </c>
      <c r="T1666">
        <v>1</v>
      </c>
      <c r="U1666" s="2">
        <f>SUMIFS(Novoton!L:L,Novoton!D:D,'Резервации 2026'!E1666)</f>
        <v>2307.3904425000001</v>
      </c>
      <c r="V1666" s="2">
        <f>+U1666/M1666</f>
        <v>461.47808850000001</v>
      </c>
      <c r="W1666" t="s">
        <v>262</v>
      </c>
      <c r="X1666" t="s">
        <v>7158</v>
      </c>
      <c r="Y1666" t="s">
        <v>7152</v>
      </c>
      <c r="Z1666" t="str">
        <f t="shared" ref="Z1666:Z1726" si="666">MID(X1666,4,3)</f>
        <v>Feb</v>
      </c>
      <c r="AA1666" s="6">
        <f t="shared" si="651"/>
        <v>0</v>
      </c>
      <c r="AB1666" s="6">
        <f t="shared" si="651"/>
        <v>0</v>
      </c>
      <c r="AC1666" s="6">
        <f t="shared" si="651"/>
        <v>1</v>
      </c>
      <c r="AD1666" s="6">
        <f t="shared" si="651"/>
        <v>3</v>
      </c>
      <c r="AE1666" s="6">
        <f t="shared" si="651"/>
        <v>0</v>
      </c>
      <c r="AF1666" s="6">
        <f t="shared" ref="AF1666:AF1726" si="667">SUM(AA1666:AE1666)</f>
        <v>4</v>
      </c>
      <c r="AG1666" s="6">
        <f t="shared" ref="AG1666:AG1726" si="668">+AF1666-M1666</f>
        <v>-1</v>
      </c>
      <c r="AH1666" s="14" t="str">
        <f>LEFT(X1666,2)&amp;"."&amp;VLOOKUP(MID(X1666,4,3),'Data validation'!$A$1:$B$12,2,FALSE)&amp;".2025"</f>
        <v>25.02.2025</v>
      </c>
      <c r="AI1666">
        <f t="shared" ref="AI1666:AI1726" si="669">WEEKNUM(AH1666)</f>
        <v>9</v>
      </c>
      <c r="AJ1666" t="str">
        <f>H1666&amp;"."&amp;VLOOKUP(I1666,'Data validation'!$A$1:$B$12,2,FALSE)&amp;".2026"</f>
        <v>30.07.2026</v>
      </c>
      <c r="AK1666">
        <f t="shared" ref="AK1666:AK1726" si="670">WEEKNUM(AJ1666)</f>
        <v>31</v>
      </c>
      <c r="AL1666" t="e">
        <f>VLOOKUP(E1666,[2]Sheet1!$A:$B,2,FALSE)</f>
        <v>#N/A</v>
      </c>
    </row>
    <row r="1667" spans="1:38" x14ac:dyDescent="0.25">
      <c r="A1667" t="str">
        <f>VLOOKUP(Q1667,'Data validation'!$K$2:$L$50,2,FALSE)</f>
        <v>TO</v>
      </c>
      <c r="B1667">
        <f t="shared" si="656"/>
        <v>0</v>
      </c>
      <c r="C1667">
        <f t="shared" si="657"/>
        <v>1</v>
      </c>
      <c r="D1667">
        <f t="shared" si="658"/>
        <v>5</v>
      </c>
      <c r="E1667">
        <v>9479</v>
      </c>
      <c r="F1667" t="s">
        <v>8754</v>
      </c>
      <c r="G1667" t="s">
        <v>182</v>
      </c>
      <c r="H1667" t="str">
        <f t="shared" si="659"/>
        <v>10</v>
      </c>
      <c r="I1667" t="str">
        <f t="shared" si="660"/>
        <v>Jul</v>
      </c>
      <c r="J1667" t="s">
        <v>558</v>
      </c>
      <c r="K1667" t="str">
        <f t="shared" si="661"/>
        <v>16</v>
      </c>
      <c r="L1667" t="str">
        <f t="shared" si="662"/>
        <v>Jul</v>
      </c>
      <c r="M1667">
        <v>6</v>
      </c>
      <c r="N1667">
        <f t="shared" si="663"/>
        <v>6</v>
      </c>
      <c r="O1667">
        <f t="shared" si="664"/>
        <v>0</v>
      </c>
      <c r="P1667">
        <f t="shared" si="665"/>
        <v>0</v>
      </c>
      <c r="Q1667" t="s">
        <v>116</v>
      </c>
      <c r="R1667" t="s">
        <v>17</v>
      </c>
      <c r="S1667">
        <v>2</v>
      </c>
      <c r="T1667">
        <v>2</v>
      </c>
      <c r="U1667" s="2">
        <f>SUMIFS(Solvex!L:L,Solvex!D:D,'Резервации 2026'!E1667)</f>
        <v>2336.1998183999999</v>
      </c>
      <c r="V1667" s="2">
        <f>+U1667/M1667</f>
        <v>389.3666364</v>
      </c>
      <c r="W1667" t="s">
        <v>262</v>
      </c>
      <c r="X1667" t="s">
        <v>4589</v>
      </c>
      <c r="Y1667" t="s">
        <v>4579</v>
      </c>
      <c r="Z1667" t="str">
        <f t="shared" si="666"/>
        <v>Jan</v>
      </c>
      <c r="AA1667" s="6">
        <f t="shared" si="651"/>
        <v>0</v>
      </c>
      <c r="AB1667" s="6">
        <f t="shared" si="651"/>
        <v>0</v>
      </c>
      <c r="AC1667" s="6">
        <f t="shared" si="651"/>
        <v>6</v>
      </c>
      <c r="AD1667" s="6">
        <f t="shared" si="651"/>
        <v>0</v>
      </c>
      <c r="AE1667" s="6">
        <f t="shared" si="651"/>
        <v>0</v>
      </c>
      <c r="AF1667" s="6">
        <f t="shared" si="667"/>
        <v>6</v>
      </c>
      <c r="AG1667" s="6">
        <f t="shared" si="668"/>
        <v>0</v>
      </c>
      <c r="AH1667" s="14" t="str">
        <f>LEFT(X1667,2)&amp;"."&amp;VLOOKUP(MID(X1667,4,3),'Data validation'!$A$1:$B$12,2,FALSE)&amp;".2025"</f>
        <v>13.01.2025</v>
      </c>
      <c r="AI1667">
        <f t="shared" si="669"/>
        <v>3</v>
      </c>
      <c r="AJ1667" t="str">
        <f>H1667&amp;"."&amp;VLOOKUP(I1667,'Data validation'!$A$1:$B$12,2,FALSE)&amp;".2026"</f>
        <v>10.07.2026</v>
      </c>
      <c r="AK1667">
        <f t="shared" si="670"/>
        <v>28</v>
      </c>
      <c r="AL1667" t="e">
        <f>VLOOKUP(E1667,[2]Sheet1!$A:$B,2,FALSE)</f>
        <v>#N/A</v>
      </c>
    </row>
    <row r="1668" spans="1:38" x14ac:dyDescent="0.25">
      <c r="A1668" t="str">
        <f>VLOOKUP(Q1668,'Data validation'!$K$2:$L$50,2,FALSE)</f>
        <v>TOPOLA SKIES</v>
      </c>
      <c r="B1668">
        <f t="shared" si="656"/>
        <v>0</v>
      </c>
      <c r="C1668">
        <f t="shared" si="657"/>
        <v>0</v>
      </c>
      <c r="D1668">
        <f t="shared" si="658"/>
        <v>5</v>
      </c>
      <c r="E1668">
        <v>9589</v>
      </c>
      <c r="F1668" t="s">
        <v>5133</v>
      </c>
      <c r="G1668" t="s">
        <v>326</v>
      </c>
      <c r="H1668" t="str">
        <f t="shared" si="659"/>
        <v>10</v>
      </c>
      <c r="I1668" t="str">
        <f t="shared" si="660"/>
        <v>Aug</v>
      </c>
      <c r="J1668" t="s">
        <v>90</v>
      </c>
      <c r="K1668" t="str">
        <f t="shared" si="661"/>
        <v>15</v>
      </c>
      <c r="L1668" t="str">
        <f t="shared" si="662"/>
        <v>Aug</v>
      </c>
      <c r="M1668">
        <v>5</v>
      </c>
      <c r="N1668">
        <f t="shared" si="663"/>
        <v>5</v>
      </c>
      <c r="O1668">
        <f t="shared" si="664"/>
        <v>0</v>
      </c>
      <c r="P1668">
        <f t="shared" si="665"/>
        <v>0</v>
      </c>
      <c r="Q1668" t="s">
        <v>35</v>
      </c>
      <c r="R1668" t="s">
        <v>110</v>
      </c>
      <c r="S1668">
        <v>3</v>
      </c>
      <c r="T1668">
        <v>3</v>
      </c>
      <c r="U1668" s="2">
        <v>3617.3883302752288</v>
      </c>
      <c r="V1668" s="2">
        <v>723.4776660550458</v>
      </c>
      <c r="X1668" t="s">
        <v>4738</v>
      </c>
      <c r="Y1668" t="s">
        <v>4739</v>
      </c>
      <c r="Z1668" t="str">
        <f t="shared" si="666"/>
        <v>Jan</v>
      </c>
      <c r="AA1668" s="6">
        <f t="shared" si="651"/>
        <v>0</v>
      </c>
      <c r="AB1668" s="6">
        <f t="shared" si="651"/>
        <v>0</v>
      </c>
      <c r="AC1668" s="6">
        <f t="shared" si="651"/>
        <v>0</v>
      </c>
      <c r="AD1668" s="6">
        <f t="shared" si="651"/>
        <v>5</v>
      </c>
      <c r="AE1668" s="6">
        <f t="shared" si="651"/>
        <v>0</v>
      </c>
      <c r="AF1668" s="6">
        <f t="shared" si="667"/>
        <v>5</v>
      </c>
      <c r="AG1668" s="6">
        <f t="shared" si="668"/>
        <v>0</v>
      </c>
      <c r="AH1668" s="14" t="str">
        <f>LEFT(X1668,2)&amp;"."&amp;VLOOKUP(MID(X1668,4,3),'Data validation'!$A$1:$B$12,2,FALSE)&amp;".2025"</f>
        <v>20.01.2025</v>
      </c>
      <c r="AI1668">
        <f t="shared" si="669"/>
        <v>4</v>
      </c>
      <c r="AJ1668" t="str">
        <f>H1668&amp;"."&amp;VLOOKUP(I1668,'Data validation'!$A$1:$B$12,2,FALSE)&amp;".2026"</f>
        <v>10.08.2026</v>
      </c>
      <c r="AK1668">
        <f t="shared" si="670"/>
        <v>33</v>
      </c>
      <c r="AL1668" t="e">
        <f>VLOOKUP(E1668,[2]Sheet1!$A:$B,2,FALSE)</f>
        <v>#N/A</v>
      </c>
    </row>
    <row r="1669" spans="1:38" x14ac:dyDescent="0.25">
      <c r="A1669" t="str">
        <f>VLOOKUP(Q1669,'Data validation'!$K$2:$L$50,2,FALSE)</f>
        <v>TO</v>
      </c>
      <c r="B1669">
        <f t="shared" si="656"/>
        <v>0</v>
      </c>
      <c r="C1669">
        <f t="shared" si="657"/>
        <v>1</v>
      </c>
      <c r="D1669">
        <f t="shared" si="658"/>
        <v>5</v>
      </c>
      <c r="E1669">
        <v>9590</v>
      </c>
      <c r="F1669" t="s">
        <v>5134</v>
      </c>
      <c r="G1669" t="s">
        <v>182</v>
      </c>
      <c r="H1669" t="str">
        <f t="shared" si="659"/>
        <v>10</v>
      </c>
      <c r="I1669" t="str">
        <f t="shared" si="660"/>
        <v>Jul</v>
      </c>
      <c r="J1669" t="s">
        <v>558</v>
      </c>
      <c r="K1669" t="str">
        <f t="shared" si="661"/>
        <v>16</v>
      </c>
      <c r="L1669" t="str">
        <f t="shared" si="662"/>
        <v>Jul</v>
      </c>
      <c r="M1669">
        <v>6</v>
      </c>
      <c r="N1669">
        <f t="shared" si="663"/>
        <v>6</v>
      </c>
      <c r="O1669">
        <f t="shared" si="664"/>
        <v>0</v>
      </c>
      <c r="P1669">
        <f t="shared" si="665"/>
        <v>0</v>
      </c>
      <c r="Q1669" t="s">
        <v>81</v>
      </c>
      <c r="R1669" t="s">
        <v>48</v>
      </c>
      <c r="S1669">
        <v>2</v>
      </c>
      <c r="T1669">
        <v>2</v>
      </c>
      <c r="U1669" s="2">
        <f>SUMIFS(SLR!L:L,SLR!D:D,'Резервации 2026'!E1669)</f>
        <v>2713.1273759999999</v>
      </c>
      <c r="V1669" s="2">
        <f>+U1669/M1669</f>
        <v>452.18789599999997</v>
      </c>
      <c r="W1669" t="s">
        <v>262</v>
      </c>
      <c r="X1669" t="s">
        <v>4741</v>
      </c>
      <c r="Y1669" t="s">
        <v>4722</v>
      </c>
      <c r="Z1669" t="str">
        <f t="shared" si="666"/>
        <v>Jan</v>
      </c>
      <c r="AA1669" s="6">
        <f t="shared" si="651"/>
        <v>0</v>
      </c>
      <c r="AB1669" s="6">
        <f t="shared" si="651"/>
        <v>0</v>
      </c>
      <c r="AC1669" s="6">
        <f t="shared" si="651"/>
        <v>6</v>
      </c>
      <c r="AD1669" s="6">
        <f t="shared" si="651"/>
        <v>0</v>
      </c>
      <c r="AE1669" s="6">
        <f t="shared" si="651"/>
        <v>0</v>
      </c>
      <c r="AF1669" s="6">
        <f t="shared" si="667"/>
        <v>6</v>
      </c>
      <c r="AG1669" s="6">
        <f t="shared" si="668"/>
        <v>0</v>
      </c>
      <c r="AH1669" s="14" t="str">
        <f>LEFT(X1669,2)&amp;"."&amp;VLOOKUP(MID(X1669,4,3),'Data validation'!$A$1:$B$12,2,FALSE)&amp;".2025"</f>
        <v>20.01.2025</v>
      </c>
      <c r="AI1669">
        <f t="shared" si="669"/>
        <v>4</v>
      </c>
      <c r="AJ1669" t="str">
        <f>H1669&amp;"."&amp;VLOOKUP(I1669,'Data validation'!$A$1:$B$12,2,FALSE)&amp;".2026"</f>
        <v>10.07.2026</v>
      </c>
      <c r="AK1669">
        <f t="shared" si="670"/>
        <v>28</v>
      </c>
      <c r="AL1669" t="e">
        <f>VLOOKUP(E1669,[2]Sheet1!$A:$B,2,FALSE)</f>
        <v>#N/A</v>
      </c>
    </row>
    <row r="1670" spans="1:38" x14ac:dyDescent="0.25">
      <c r="A1670" t="str">
        <f>VLOOKUP(Q1670,'Data validation'!$K$2:$L$50,2,FALSE)</f>
        <v>BOOKING</v>
      </c>
      <c r="B1670">
        <f t="shared" si="656"/>
        <v>0</v>
      </c>
      <c r="C1670">
        <f t="shared" si="657"/>
        <v>2</v>
      </c>
      <c r="D1670">
        <f t="shared" si="658"/>
        <v>0</v>
      </c>
      <c r="E1670">
        <v>10026</v>
      </c>
      <c r="F1670" t="s">
        <v>6249</v>
      </c>
      <c r="G1670" t="s">
        <v>950</v>
      </c>
      <c r="H1670" t="str">
        <f t="shared" si="659"/>
        <v>26</v>
      </c>
      <c r="I1670" t="str">
        <f t="shared" si="660"/>
        <v>Jun</v>
      </c>
      <c r="J1670" t="s">
        <v>276</v>
      </c>
      <c r="K1670" t="str">
        <f t="shared" si="661"/>
        <v>28</v>
      </c>
      <c r="L1670" t="str">
        <f t="shared" si="662"/>
        <v>Jun</v>
      </c>
      <c r="M1670">
        <v>2</v>
      </c>
      <c r="N1670">
        <f t="shared" si="663"/>
        <v>2</v>
      </c>
      <c r="O1670">
        <f t="shared" si="664"/>
        <v>0</v>
      </c>
      <c r="P1670">
        <f t="shared" si="665"/>
        <v>0</v>
      </c>
      <c r="Q1670" t="s">
        <v>587</v>
      </c>
      <c r="R1670" t="s">
        <v>63</v>
      </c>
      <c r="S1670">
        <v>2</v>
      </c>
      <c r="T1670">
        <v>0</v>
      </c>
      <c r="U1670" s="2">
        <v>883.67629211009171</v>
      </c>
      <c r="V1670" s="2">
        <v>441.83814605504585</v>
      </c>
      <c r="W1670" t="s">
        <v>4295</v>
      </c>
      <c r="X1670" t="s">
        <v>6250</v>
      </c>
      <c r="Y1670" t="s">
        <v>6246</v>
      </c>
      <c r="Z1670" t="str">
        <f t="shared" si="666"/>
        <v>Feb</v>
      </c>
      <c r="AA1670" s="6">
        <f t="shared" si="651"/>
        <v>0</v>
      </c>
      <c r="AB1670" s="6">
        <f t="shared" si="651"/>
        <v>2</v>
      </c>
      <c r="AC1670" s="6">
        <f t="shared" si="651"/>
        <v>0</v>
      </c>
      <c r="AD1670" s="6">
        <f t="shared" si="651"/>
        <v>0</v>
      </c>
      <c r="AE1670" s="6">
        <f t="shared" si="651"/>
        <v>0</v>
      </c>
      <c r="AF1670" s="6">
        <f t="shared" si="667"/>
        <v>2</v>
      </c>
      <c r="AG1670" s="6">
        <f t="shared" si="668"/>
        <v>0</v>
      </c>
      <c r="AH1670" s="14" t="str">
        <f>LEFT(X1670,2)&amp;"."&amp;VLOOKUP(MID(X1670,4,3),'Data validation'!$A$1:$B$12,2,FALSE)&amp;".2025"</f>
        <v>07.02.2025</v>
      </c>
      <c r="AI1670">
        <f t="shared" si="669"/>
        <v>6</v>
      </c>
      <c r="AJ1670" t="str">
        <f>H1670&amp;"."&amp;VLOOKUP(I1670,'Data validation'!$A$1:$B$12,2,FALSE)&amp;".2026"</f>
        <v>26.06.2026</v>
      </c>
      <c r="AK1670">
        <f t="shared" si="670"/>
        <v>26</v>
      </c>
      <c r="AL1670" t="e">
        <f>VLOOKUP(E1670,[2]Sheet1!$A:$B,2,FALSE)</f>
        <v>#N/A</v>
      </c>
    </row>
    <row r="1671" spans="1:38" x14ac:dyDescent="0.25">
      <c r="A1671" t="str">
        <f>VLOOKUP(Q1671,'Data validation'!$K$2:$L$50,2,FALSE)</f>
        <v>TO</v>
      </c>
      <c r="B1671">
        <f t="shared" si="656"/>
        <v>0</v>
      </c>
      <c r="C1671">
        <f t="shared" si="657"/>
        <v>4</v>
      </c>
      <c r="D1671">
        <f t="shared" si="658"/>
        <v>1</v>
      </c>
      <c r="E1671">
        <v>9915</v>
      </c>
      <c r="F1671" t="s">
        <v>5578</v>
      </c>
      <c r="G1671" t="s">
        <v>53</v>
      </c>
      <c r="H1671" t="str">
        <f t="shared" si="659"/>
        <v>24</v>
      </c>
      <c r="I1671" t="str">
        <f t="shared" si="660"/>
        <v>Aug</v>
      </c>
      <c r="J1671" t="s">
        <v>131</v>
      </c>
      <c r="K1671" t="str">
        <f t="shared" si="661"/>
        <v>29</v>
      </c>
      <c r="L1671" t="str">
        <f t="shared" si="662"/>
        <v>Aug</v>
      </c>
      <c r="M1671">
        <v>5</v>
      </c>
      <c r="N1671">
        <f t="shared" si="663"/>
        <v>5</v>
      </c>
      <c r="O1671">
        <f t="shared" si="664"/>
        <v>0</v>
      </c>
      <c r="P1671">
        <f t="shared" si="665"/>
        <v>0</v>
      </c>
      <c r="Q1671" t="s">
        <v>56</v>
      </c>
      <c r="R1671" t="s">
        <v>48</v>
      </c>
      <c r="S1671">
        <v>3</v>
      </c>
      <c r="T1671">
        <v>0</v>
      </c>
      <c r="U1671" s="2">
        <f>SUMIFS(Novoton!L:L,Novoton!D:D,'Резервации 2026'!E1671)</f>
        <v>2238.2518520000003</v>
      </c>
      <c r="V1671" s="2">
        <f>+U1671/M1671</f>
        <v>447.65037040000004</v>
      </c>
      <c r="W1671" t="s">
        <v>262</v>
      </c>
      <c r="X1671" t="s">
        <v>5579</v>
      </c>
      <c r="Y1671" t="s">
        <v>5573</v>
      </c>
      <c r="Z1671" t="str">
        <f t="shared" si="666"/>
        <v>Jan</v>
      </c>
      <c r="AA1671" s="6">
        <f t="shared" si="651"/>
        <v>0</v>
      </c>
      <c r="AB1671" s="6">
        <f t="shared" si="651"/>
        <v>0</v>
      </c>
      <c r="AC1671" s="6">
        <f t="shared" si="651"/>
        <v>0</v>
      </c>
      <c r="AD1671" s="6">
        <f t="shared" si="651"/>
        <v>5</v>
      </c>
      <c r="AE1671" s="6">
        <f t="shared" si="651"/>
        <v>0</v>
      </c>
      <c r="AF1671" s="6">
        <f t="shared" si="667"/>
        <v>5</v>
      </c>
      <c r="AG1671" s="6">
        <f t="shared" si="668"/>
        <v>0</v>
      </c>
      <c r="AH1671" s="14" t="str">
        <f>LEFT(X1671,2)&amp;"."&amp;VLOOKUP(MID(X1671,4,3),'Data validation'!$A$1:$B$12,2,FALSE)&amp;".2025"</f>
        <v>31.01.2025</v>
      </c>
      <c r="AI1671">
        <f t="shared" si="669"/>
        <v>5</v>
      </c>
      <c r="AJ1671" t="str">
        <f>H1671&amp;"."&amp;VLOOKUP(I1671,'Data validation'!$A$1:$B$12,2,FALSE)&amp;".2026"</f>
        <v>24.08.2026</v>
      </c>
      <c r="AK1671">
        <f t="shared" si="670"/>
        <v>35</v>
      </c>
      <c r="AL1671" t="e">
        <f>VLOOKUP(E1671,[2]Sheet1!$A:$B,2,FALSE)</f>
        <v>#N/A</v>
      </c>
    </row>
    <row r="1672" spans="1:38" x14ac:dyDescent="0.25">
      <c r="A1672" t="str">
        <f>VLOOKUP(Q1672,'Data validation'!$K$2:$L$50,2,FALSE)</f>
        <v>TO</v>
      </c>
      <c r="B1672">
        <f t="shared" si="656"/>
        <v>0</v>
      </c>
      <c r="C1672">
        <f t="shared" si="657"/>
        <v>0</v>
      </c>
      <c r="D1672">
        <f t="shared" si="658"/>
        <v>5</v>
      </c>
      <c r="E1672">
        <v>10230</v>
      </c>
      <c r="F1672" t="s">
        <v>7159</v>
      </c>
      <c r="G1672" t="s">
        <v>94</v>
      </c>
      <c r="H1672" t="str">
        <f t="shared" si="659"/>
        <v>27</v>
      </c>
      <c r="I1672" t="str">
        <f t="shared" si="660"/>
        <v>Jul</v>
      </c>
      <c r="J1672" t="s">
        <v>135</v>
      </c>
      <c r="K1672" t="str">
        <f t="shared" si="661"/>
        <v>01</v>
      </c>
      <c r="L1672" t="str">
        <f t="shared" si="662"/>
        <v>Aug</v>
      </c>
      <c r="M1672">
        <v>5</v>
      </c>
      <c r="N1672">
        <f t="shared" si="663"/>
        <v>-26</v>
      </c>
      <c r="O1672">
        <f t="shared" si="664"/>
        <v>4</v>
      </c>
      <c r="P1672">
        <f t="shared" si="665"/>
        <v>0</v>
      </c>
      <c r="Q1672" t="s">
        <v>162</v>
      </c>
      <c r="R1672" t="s">
        <v>188</v>
      </c>
      <c r="S1672">
        <v>2</v>
      </c>
      <c r="T1672">
        <v>1</v>
      </c>
      <c r="U1672" s="2">
        <f>SUMIFS(Magelan!L:L,Magelan!D:D,'Резервации 2026'!E1672)</f>
        <v>1884.0510389999999</v>
      </c>
      <c r="V1672" s="2">
        <f t="shared" ref="V1672:V1675" si="671">+U1672/M1672</f>
        <v>376.8102078</v>
      </c>
      <c r="W1672" t="s">
        <v>262</v>
      </c>
      <c r="X1672" t="s">
        <v>7160</v>
      </c>
      <c r="Y1672" t="s">
        <v>7152</v>
      </c>
      <c r="Z1672" t="str">
        <f t="shared" si="666"/>
        <v>Feb</v>
      </c>
      <c r="AA1672" s="6">
        <f t="shared" si="651"/>
        <v>0</v>
      </c>
      <c r="AB1672" s="6">
        <f t="shared" si="651"/>
        <v>0</v>
      </c>
      <c r="AC1672" s="6">
        <f t="shared" si="651"/>
        <v>4</v>
      </c>
      <c r="AD1672" s="6">
        <f t="shared" si="651"/>
        <v>0</v>
      </c>
      <c r="AE1672" s="6">
        <f t="shared" si="651"/>
        <v>0</v>
      </c>
      <c r="AF1672" s="6">
        <f t="shared" si="667"/>
        <v>4</v>
      </c>
      <c r="AG1672" s="6">
        <f t="shared" si="668"/>
        <v>-1</v>
      </c>
      <c r="AH1672" s="14" t="str">
        <f>LEFT(X1672,2)&amp;"."&amp;VLOOKUP(MID(X1672,4,3),'Data validation'!$A$1:$B$12,2,FALSE)&amp;".2025"</f>
        <v>25.02.2025</v>
      </c>
      <c r="AI1672">
        <f t="shared" si="669"/>
        <v>9</v>
      </c>
      <c r="AJ1672" t="str">
        <f>H1672&amp;"."&amp;VLOOKUP(I1672,'Data validation'!$A$1:$B$12,2,FALSE)&amp;".2026"</f>
        <v>27.07.2026</v>
      </c>
      <c r="AK1672">
        <f t="shared" si="670"/>
        <v>31</v>
      </c>
      <c r="AL1672" t="e">
        <f>VLOOKUP(E1672,[2]Sheet1!$A:$B,2,FALSE)</f>
        <v>#N/A</v>
      </c>
    </row>
    <row r="1673" spans="1:38" x14ac:dyDescent="0.25">
      <c r="A1673" t="str">
        <f>VLOOKUP(Q1673,'Data validation'!$K$2:$L$50,2,FALSE)</f>
        <v>TO</v>
      </c>
      <c r="B1673">
        <f t="shared" si="656"/>
        <v>0</v>
      </c>
      <c r="C1673">
        <f t="shared" si="657"/>
        <v>0</v>
      </c>
      <c r="D1673">
        <f t="shared" si="658"/>
        <v>5</v>
      </c>
      <c r="E1673">
        <v>10229</v>
      </c>
      <c r="F1673" t="s">
        <v>7161</v>
      </c>
      <c r="G1673" t="s">
        <v>94</v>
      </c>
      <c r="H1673" t="str">
        <f t="shared" si="659"/>
        <v>27</v>
      </c>
      <c r="I1673" t="str">
        <f t="shared" si="660"/>
        <v>Jul</v>
      </c>
      <c r="J1673" t="s">
        <v>135</v>
      </c>
      <c r="K1673" t="str">
        <f t="shared" si="661"/>
        <v>01</v>
      </c>
      <c r="L1673" t="str">
        <f t="shared" si="662"/>
        <v>Aug</v>
      </c>
      <c r="M1673">
        <v>5</v>
      </c>
      <c r="N1673">
        <f t="shared" si="663"/>
        <v>-26</v>
      </c>
      <c r="O1673">
        <f t="shared" si="664"/>
        <v>4</v>
      </c>
      <c r="P1673">
        <f t="shared" si="665"/>
        <v>0</v>
      </c>
      <c r="Q1673" t="s">
        <v>162</v>
      </c>
      <c r="R1673" t="s">
        <v>188</v>
      </c>
      <c r="S1673">
        <v>3</v>
      </c>
      <c r="T1673">
        <v>1</v>
      </c>
      <c r="U1673" s="2">
        <f>SUMIFS(Magelan!L:L,Magelan!D:D,'Резервации 2026'!E1673)</f>
        <v>2543.4591235000003</v>
      </c>
      <c r="V1673" s="2">
        <f t="shared" si="671"/>
        <v>508.69182470000004</v>
      </c>
      <c r="W1673" t="s">
        <v>262</v>
      </c>
      <c r="X1673" t="s">
        <v>7160</v>
      </c>
      <c r="Y1673" t="s">
        <v>7152</v>
      </c>
      <c r="Z1673" t="str">
        <f t="shared" si="666"/>
        <v>Feb</v>
      </c>
      <c r="AA1673" s="6">
        <f t="shared" si="651"/>
        <v>0</v>
      </c>
      <c r="AB1673" s="6">
        <f t="shared" si="651"/>
        <v>0</v>
      </c>
      <c r="AC1673" s="6">
        <f t="shared" si="651"/>
        <v>4</v>
      </c>
      <c r="AD1673" s="6">
        <f t="shared" si="651"/>
        <v>0</v>
      </c>
      <c r="AE1673" s="6">
        <f t="shared" si="651"/>
        <v>0</v>
      </c>
      <c r="AF1673" s="6">
        <f t="shared" si="667"/>
        <v>4</v>
      </c>
      <c r="AG1673" s="6">
        <f t="shared" si="668"/>
        <v>-1</v>
      </c>
      <c r="AH1673" s="14" t="str">
        <f>LEFT(X1673,2)&amp;"."&amp;VLOOKUP(MID(X1673,4,3),'Data validation'!$A$1:$B$12,2,FALSE)&amp;".2025"</f>
        <v>25.02.2025</v>
      </c>
      <c r="AI1673">
        <f t="shared" si="669"/>
        <v>9</v>
      </c>
      <c r="AJ1673" t="str">
        <f>H1673&amp;"."&amp;VLOOKUP(I1673,'Data validation'!$A$1:$B$12,2,FALSE)&amp;".2026"</f>
        <v>27.07.2026</v>
      </c>
      <c r="AK1673">
        <f t="shared" si="670"/>
        <v>31</v>
      </c>
      <c r="AL1673" t="e">
        <f>VLOOKUP(E1673,[2]Sheet1!$A:$B,2,FALSE)</f>
        <v>#N/A</v>
      </c>
    </row>
    <row r="1674" spans="1:38" x14ac:dyDescent="0.25">
      <c r="A1674" t="str">
        <f>VLOOKUP(Q1674,'Data validation'!$K$2:$L$50,2,FALSE)</f>
        <v>TO</v>
      </c>
      <c r="B1674">
        <f t="shared" si="656"/>
        <v>0</v>
      </c>
      <c r="C1674">
        <f t="shared" si="657"/>
        <v>0</v>
      </c>
      <c r="D1674">
        <f t="shared" si="658"/>
        <v>5</v>
      </c>
      <c r="E1674">
        <v>10231</v>
      </c>
      <c r="F1674" t="s">
        <v>7162</v>
      </c>
      <c r="G1674" t="s">
        <v>94</v>
      </c>
      <c r="H1674" t="str">
        <f t="shared" si="659"/>
        <v>27</v>
      </c>
      <c r="I1674" t="str">
        <f t="shared" si="660"/>
        <v>Jul</v>
      </c>
      <c r="J1674" t="s">
        <v>135</v>
      </c>
      <c r="K1674" t="str">
        <f t="shared" si="661"/>
        <v>01</v>
      </c>
      <c r="L1674" t="str">
        <f t="shared" si="662"/>
        <v>Aug</v>
      </c>
      <c r="M1674">
        <v>5</v>
      </c>
      <c r="N1674">
        <f t="shared" si="663"/>
        <v>-26</v>
      </c>
      <c r="O1674">
        <f t="shared" si="664"/>
        <v>4</v>
      </c>
      <c r="P1674">
        <f t="shared" si="665"/>
        <v>0</v>
      </c>
      <c r="Q1674" t="s">
        <v>162</v>
      </c>
      <c r="R1674" t="s">
        <v>188</v>
      </c>
      <c r="S1674">
        <v>3</v>
      </c>
      <c r="T1674">
        <v>0</v>
      </c>
      <c r="U1674" s="2">
        <f>SUMIFS(Magelan!L:L,Magelan!D:D,'Резервации 2026'!E1674)</f>
        <v>2543.4591235000003</v>
      </c>
      <c r="V1674" s="2">
        <f t="shared" si="671"/>
        <v>508.69182470000004</v>
      </c>
      <c r="W1674" t="s">
        <v>262</v>
      </c>
      <c r="X1674" t="s">
        <v>7163</v>
      </c>
      <c r="Y1674" t="s">
        <v>7152</v>
      </c>
      <c r="Z1674" t="str">
        <f t="shared" si="666"/>
        <v>Feb</v>
      </c>
      <c r="AA1674" s="6">
        <f t="shared" si="651"/>
        <v>0</v>
      </c>
      <c r="AB1674" s="6">
        <f t="shared" si="651"/>
        <v>0</v>
      </c>
      <c r="AC1674" s="6">
        <f t="shared" si="651"/>
        <v>4</v>
      </c>
      <c r="AD1674" s="6">
        <f t="shared" si="651"/>
        <v>0</v>
      </c>
      <c r="AE1674" s="6">
        <f t="shared" si="651"/>
        <v>0</v>
      </c>
      <c r="AF1674" s="6">
        <f t="shared" si="667"/>
        <v>4</v>
      </c>
      <c r="AG1674" s="6">
        <f t="shared" si="668"/>
        <v>-1</v>
      </c>
      <c r="AH1674" s="14" t="str">
        <f>LEFT(X1674,2)&amp;"."&amp;VLOOKUP(MID(X1674,4,3),'Data validation'!$A$1:$B$12,2,FALSE)&amp;".2025"</f>
        <v>25.02.2025</v>
      </c>
      <c r="AI1674">
        <f t="shared" si="669"/>
        <v>9</v>
      </c>
      <c r="AJ1674" t="str">
        <f>H1674&amp;"."&amp;VLOOKUP(I1674,'Data validation'!$A$1:$B$12,2,FALSE)&amp;".2026"</f>
        <v>27.07.2026</v>
      </c>
      <c r="AK1674">
        <f t="shared" si="670"/>
        <v>31</v>
      </c>
      <c r="AL1674" t="e">
        <f>VLOOKUP(E1674,[2]Sheet1!$A:$B,2,FALSE)</f>
        <v>#N/A</v>
      </c>
    </row>
    <row r="1675" spans="1:38" x14ac:dyDescent="0.25">
      <c r="A1675" t="str">
        <f>VLOOKUP(Q1675,'Data validation'!$K$2:$L$50,2,FALSE)</f>
        <v>TO</v>
      </c>
      <c r="B1675">
        <f t="shared" si="656"/>
        <v>0</v>
      </c>
      <c r="C1675">
        <f t="shared" si="657"/>
        <v>0</v>
      </c>
      <c r="D1675">
        <f t="shared" si="658"/>
        <v>6</v>
      </c>
      <c r="E1675">
        <v>9591</v>
      </c>
      <c r="F1675" t="s">
        <v>5135</v>
      </c>
      <c r="G1675" t="s">
        <v>326</v>
      </c>
      <c r="H1675" t="str">
        <f t="shared" si="659"/>
        <v>10</v>
      </c>
      <c r="I1675" t="str">
        <f t="shared" si="660"/>
        <v>Aug</v>
      </c>
      <c r="J1675" t="s">
        <v>543</v>
      </c>
      <c r="K1675" t="str">
        <f t="shared" si="661"/>
        <v>16</v>
      </c>
      <c r="L1675" t="str">
        <f t="shared" si="662"/>
        <v>Aug</v>
      </c>
      <c r="M1675">
        <v>6</v>
      </c>
      <c r="N1675">
        <f t="shared" si="663"/>
        <v>6</v>
      </c>
      <c r="O1675">
        <f t="shared" si="664"/>
        <v>0</v>
      </c>
      <c r="P1675">
        <f t="shared" si="665"/>
        <v>0</v>
      </c>
      <c r="Q1675" t="s">
        <v>162</v>
      </c>
      <c r="R1675" t="s">
        <v>20</v>
      </c>
      <c r="S1675">
        <v>2</v>
      </c>
      <c r="T1675">
        <v>1</v>
      </c>
      <c r="U1675" s="2">
        <f>SUMIFS(Magelan!L:L,Magelan!D:D,'Резервации 2026'!E1675)</f>
        <v>1914.2099376000001</v>
      </c>
      <c r="V1675" s="2">
        <f t="shared" si="671"/>
        <v>319.03498960000002</v>
      </c>
      <c r="W1675" t="s">
        <v>262</v>
      </c>
      <c r="X1675" t="s">
        <v>4743</v>
      </c>
      <c r="Y1675" t="s">
        <v>4722</v>
      </c>
      <c r="Z1675" t="str">
        <f t="shared" si="666"/>
        <v>Jan</v>
      </c>
      <c r="AA1675" s="6">
        <f t="shared" si="651"/>
        <v>0</v>
      </c>
      <c r="AB1675" s="6">
        <f t="shared" si="651"/>
        <v>0</v>
      </c>
      <c r="AC1675" s="6">
        <f t="shared" si="651"/>
        <v>0</v>
      </c>
      <c r="AD1675" s="6">
        <f t="shared" si="651"/>
        <v>6</v>
      </c>
      <c r="AE1675" s="6">
        <f t="shared" si="651"/>
        <v>0</v>
      </c>
      <c r="AF1675" s="6">
        <f t="shared" si="667"/>
        <v>6</v>
      </c>
      <c r="AG1675" s="6">
        <f t="shared" si="668"/>
        <v>0</v>
      </c>
      <c r="AH1675" s="14" t="str">
        <f>LEFT(X1675,2)&amp;"."&amp;VLOOKUP(MID(X1675,4,3),'Data validation'!$A$1:$B$12,2,FALSE)&amp;".2025"</f>
        <v>20.01.2025</v>
      </c>
      <c r="AI1675">
        <f t="shared" si="669"/>
        <v>4</v>
      </c>
      <c r="AJ1675" t="str">
        <f>H1675&amp;"."&amp;VLOOKUP(I1675,'Data validation'!$A$1:$B$12,2,FALSE)&amp;".2026"</f>
        <v>10.08.2026</v>
      </c>
      <c r="AK1675">
        <f t="shared" si="670"/>
        <v>33</v>
      </c>
      <c r="AL1675" t="e">
        <f>VLOOKUP(E1675,[2]Sheet1!$A:$B,2,FALSE)</f>
        <v>#N/A</v>
      </c>
    </row>
    <row r="1676" spans="1:38" x14ac:dyDescent="0.25">
      <c r="A1676" t="str">
        <f>VLOOKUP(Q1676,'Data validation'!$K$2:$L$50,2,FALSE)</f>
        <v>TO</v>
      </c>
      <c r="B1676">
        <f t="shared" si="656"/>
        <v>0</v>
      </c>
      <c r="C1676">
        <f t="shared" si="657"/>
        <v>5</v>
      </c>
      <c r="D1676">
        <f t="shared" si="658"/>
        <v>0</v>
      </c>
      <c r="E1676">
        <v>9916</v>
      </c>
      <c r="F1676" t="s">
        <v>5580</v>
      </c>
      <c r="G1676" t="s">
        <v>275</v>
      </c>
      <c r="H1676" t="str">
        <f t="shared" si="659"/>
        <v>22</v>
      </c>
      <c r="I1676" t="str">
        <f t="shared" si="660"/>
        <v>Jun</v>
      </c>
      <c r="J1676" t="s">
        <v>126</v>
      </c>
      <c r="K1676" t="str">
        <f t="shared" si="661"/>
        <v>27</v>
      </c>
      <c r="L1676" t="str">
        <f t="shared" si="662"/>
        <v>Jun</v>
      </c>
      <c r="M1676">
        <v>5</v>
      </c>
      <c r="N1676">
        <f t="shared" si="663"/>
        <v>5</v>
      </c>
      <c r="O1676">
        <f t="shared" si="664"/>
        <v>0</v>
      </c>
      <c r="P1676">
        <f t="shared" si="665"/>
        <v>0</v>
      </c>
      <c r="Q1676" t="s">
        <v>81</v>
      </c>
      <c r="R1676" t="s">
        <v>17</v>
      </c>
      <c r="S1676">
        <v>2</v>
      </c>
      <c r="T1676">
        <v>0</v>
      </c>
      <c r="U1676" s="2">
        <f>SUMIFS(SLR!L:L,SLR!D:D,'Резервации 2026'!E1676)</f>
        <v>1301.3310488</v>
      </c>
      <c r="V1676" s="2">
        <f>+U1676/M1676</f>
        <v>260.26620975999998</v>
      </c>
      <c r="W1676" t="s">
        <v>262</v>
      </c>
      <c r="X1676" t="s">
        <v>5581</v>
      </c>
      <c r="Y1676" t="s">
        <v>5573</v>
      </c>
      <c r="Z1676" t="str">
        <f t="shared" si="666"/>
        <v>Jan</v>
      </c>
      <c r="AA1676" s="6">
        <f t="shared" si="651"/>
        <v>0</v>
      </c>
      <c r="AB1676" s="6">
        <f t="shared" si="651"/>
        <v>5</v>
      </c>
      <c r="AC1676" s="6">
        <f t="shared" si="651"/>
        <v>0</v>
      </c>
      <c r="AD1676" s="6">
        <f t="shared" si="651"/>
        <v>0</v>
      </c>
      <c r="AE1676" s="6">
        <f t="shared" si="651"/>
        <v>0</v>
      </c>
      <c r="AF1676" s="6">
        <f t="shared" si="667"/>
        <v>5</v>
      </c>
      <c r="AG1676" s="6">
        <f t="shared" si="668"/>
        <v>0</v>
      </c>
      <c r="AH1676" s="14" t="str">
        <f>LEFT(X1676,2)&amp;"."&amp;VLOOKUP(MID(X1676,4,3),'Data validation'!$A$1:$B$12,2,FALSE)&amp;".2025"</f>
        <v>31.01.2025</v>
      </c>
      <c r="AI1676">
        <f t="shared" si="669"/>
        <v>5</v>
      </c>
      <c r="AJ1676" t="str">
        <f>H1676&amp;"."&amp;VLOOKUP(I1676,'Data validation'!$A$1:$B$12,2,FALSE)&amp;".2026"</f>
        <v>22.06.2026</v>
      </c>
      <c r="AK1676">
        <f t="shared" si="670"/>
        <v>26</v>
      </c>
      <c r="AL1676" t="e">
        <f>VLOOKUP(E1676,[2]Sheet1!$A:$B,2,FALSE)</f>
        <v>#N/A</v>
      </c>
    </row>
    <row r="1677" spans="1:38" x14ac:dyDescent="0.25">
      <c r="A1677" t="str">
        <f>VLOOKUP(Q1677,'Data validation'!$K$2:$L$50,2,FALSE)</f>
        <v>TO</v>
      </c>
      <c r="B1677">
        <f t="shared" si="656"/>
        <v>0</v>
      </c>
      <c r="C1677">
        <f t="shared" si="657"/>
        <v>0</v>
      </c>
      <c r="D1677">
        <f t="shared" si="658"/>
        <v>5</v>
      </c>
      <c r="E1677">
        <v>9917</v>
      </c>
      <c r="F1677" t="s">
        <v>5582</v>
      </c>
      <c r="G1677" t="s">
        <v>135</v>
      </c>
      <c r="H1677" t="str">
        <f t="shared" si="659"/>
        <v>01</v>
      </c>
      <c r="I1677" t="str">
        <f t="shared" si="660"/>
        <v>Aug</v>
      </c>
      <c r="J1677" t="s">
        <v>136</v>
      </c>
      <c r="K1677" t="str">
        <f t="shared" si="661"/>
        <v>06</v>
      </c>
      <c r="L1677" t="str">
        <f t="shared" si="662"/>
        <v>Aug</v>
      </c>
      <c r="M1677">
        <v>5</v>
      </c>
      <c r="N1677">
        <f t="shared" si="663"/>
        <v>5</v>
      </c>
      <c r="O1677">
        <f t="shared" si="664"/>
        <v>0</v>
      </c>
      <c r="P1677">
        <f t="shared" si="665"/>
        <v>0</v>
      </c>
      <c r="Q1677" t="s">
        <v>56</v>
      </c>
      <c r="R1677" t="s">
        <v>17</v>
      </c>
      <c r="S1677">
        <v>2</v>
      </c>
      <c r="T1677">
        <v>2</v>
      </c>
      <c r="U1677" s="2">
        <f>SUMIFS(Novoton!L:L,Novoton!D:D,'Резервации 2026'!E1677)</f>
        <v>1946.8331819999999</v>
      </c>
      <c r="V1677" s="2">
        <f>+U1677/M1677</f>
        <v>389.36663639999995</v>
      </c>
      <c r="W1677" t="s">
        <v>262</v>
      </c>
      <c r="X1677" t="s">
        <v>5583</v>
      </c>
      <c r="Y1677" t="s">
        <v>5573</v>
      </c>
      <c r="Z1677" t="str">
        <f t="shared" si="666"/>
        <v>Jan</v>
      </c>
      <c r="AA1677" s="6">
        <f t="shared" si="651"/>
        <v>0</v>
      </c>
      <c r="AB1677" s="6">
        <f t="shared" si="651"/>
        <v>0</v>
      </c>
      <c r="AC1677" s="6">
        <f t="shared" si="651"/>
        <v>0</v>
      </c>
      <c r="AD1677" s="6">
        <f t="shared" si="651"/>
        <v>5</v>
      </c>
      <c r="AE1677" s="6">
        <f t="shared" si="651"/>
        <v>0</v>
      </c>
      <c r="AF1677" s="6">
        <f t="shared" si="667"/>
        <v>5</v>
      </c>
      <c r="AG1677" s="6">
        <f t="shared" si="668"/>
        <v>0</v>
      </c>
      <c r="AH1677" s="14" t="str">
        <f>LEFT(X1677,2)&amp;"."&amp;VLOOKUP(MID(X1677,4,3),'Data validation'!$A$1:$B$12,2,FALSE)&amp;".2025"</f>
        <v>31.01.2025</v>
      </c>
      <c r="AI1677">
        <f t="shared" si="669"/>
        <v>5</v>
      </c>
      <c r="AJ1677" t="str">
        <f>H1677&amp;"."&amp;VLOOKUP(I1677,'Data validation'!$A$1:$B$12,2,FALSE)&amp;".2026"</f>
        <v>01.08.2026</v>
      </c>
      <c r="AK1677">
        <f t="shared" si="670"/>
        <v>31</v>
      </c>
      <c r="AL1677" t="e">
        <f>VLOOKUP(E1677,[2]Sheet1!$A:$B,2,FALSE)</f>
        <v>#N/A</v>
      </c>
    </row>
    <row r="1678" spans="1:38" x14ac:dyDescent="0.25">
      <c r="A1678" t="str">
        <f>VLOOKUP(Q1678,'Data validation'!$K$2:$L$50,2,FALSE)</f>
        <v>TO</v>
      </c>
      <c r="B1678">
        <f t="shared" si="656"/>
        <v>0</v>
      </c>
      <c r="C1678">
        <f t="shared" si="657"/>
        <v>0</v>
      </c>
      <c r="D1678">
        <f t="shared" si="658"/>
        <v>7</v>
      </c>
      <c r="E1678">
        <v>9723</v>
      </c>
      <c r="F1678" t="s">
        <v>5584</v>
      </c>
      <c r="G1678" t="s">
        <v>135</v>
      </c>
      <c r="H1678" t="str">
        <f t="shared" si="659"/>
        <v>01</v>
      </c>
      <c r="I1678" t="str">
        <f t="shared" si="660"/>
        <v>Aug</v>
      </c>
      <c r="J1678" t="s">
        <v>259</v>
      </c>
      <c r="K1678" t="str">
        <f t="shared" si="661"/>
        <v>08</v>
      </c>
      <c r="L1678" t="str">
        <f t="shared" si="662"/>
        <v>Aug</v>
      </c>
      <c r="M1678">
        <v>7</v>
      </c>
      <c r="N1678">
        <f t="shared" si="663"/>
        <v>7</v>
      </c>
      <c r="O1678">
        <f t="shared" si="664"/>
        <v>0</v>
      </c>
      <c r="P1678">
        <f t="shared" si="665"/>
        <v>0</v>
      </c>
      <c r="Q1678" t="s">
        <v>162</v>
      </c>
      <c r="R1678" t="s">
        <v>17</v>
      </c>
      <c r="S1678">
        <v>3</v>
      </c>
      <c r="T1678">
        <v>0</v>
      </c>
      <c r="U1678" s="2">
        <f>SUMIFS(Magelan!L:L,Magelan!D:D,'Резервации 2026'!E1678)</f>
        <v>2943.5241499999997</v>
      </c>
      <c r="V1678" s="2">
        <f>+U1678/M1678</f>
        <v>420.50344999999999</v>
      </c>
      <c r="W1678" t="s">
        <v>262</v>
      </c>
      <c r="X1678" t="s">
        <v>5585</v>
      </c>
      <c r="Y1678" t="s">
        <v>5369</v>
      </c>
      <c r="Z1678" t="str">
        <f t="shared" si="666"/>
        <v>Jan</v>
      </c>
      <c r="AA1678" s="6">
        <f t="shared" si="651"/>
        <v>0</v>
      </c>
      <c r="AB1678" s="6">
        <f t="shared" si="651"/>
        <v>0</v>
      </c>
      <c r="AC1678" s="6">
        <f t="shared" si="651"/>
        <v>0</v>
      </c>
      <c r="AD1678" s="6">
        <f t="shared" si="651"/>
        <v>7</v>
      </c>
      <c r="AE1678" s="6">
        <f t="shared" si="651"/>
        <v>0</v>
      </c>
      <c r="AF1678" s="6">
        <f t="shared" si="667"/>
        <v>7</v>
      </c>
      <c r="AG1678" s="6">
        <f t="shared" si="668"/>
        <v>0</v>
      </c>
      <c r="AH1678" s="14" t="str">
        <f>LEFT(X1678,2)&amp;"."&amp;VLOOKUP(MID(X1678,4,3),'Data validation'!$A$1:$B$12,2,FALSE)&amp;".2025"</f>
        <v>26.01.2025</v>
      </c>
      <c r="AI1678">
        <f t="shared" si="669"/>
        <v>5</v>
      </c>
      <c r="AJ1678" t="str">
        <f>H1678&amp;"."&amp;VLOOKUP(I1678,'Data validation'!$A$1:$B$12,2,FALSE)&amp;".2026"</f>
        <v>01.08.2026</v>
      </c>
      <c r="AK1678">
        <f t="shared" si="670"/>
        <v>31</v>
      </c>
      <c r="AL1678" t="e">
        <f>VLOOKUP(E1678,[2]Sheet1!$A:$B,2,FALSE)</f>
        <v>#N/A</v>
      </c>
    </row>
    <row r="1679" spans="1:38" x14ac:dyDescent="0.25">
      <c r="A1679" t="str">
        <f>VLOOKUP(Q1679,'Data validation'!$K$2:$L$50,2,FALSE)</f>
        <v>TOPOLA SKIES</v>
      </c>
      <c r="B1679">
        <f t="shared" si="656"/>
        <v>0</v>
      </c>
      <c r="C1679">
        <f t="shared" si="657"/>
        <v>0</v>
      </c>
      <c r="D1679">
        <f t="shared" si="658"/>
        <v>6</v>
      </c>
      <c r="E1679">
        <v>9771</v>
      </c>
      <c r="F1679" t="s">
        <v>5688</v>
      </c>
      <c r="G1679" t="s">
        <v>290</v>
      </c>
      <c r="H1679" t="str">
        <f t="shared" si="659"/>
        <v>05</v>
      </c>
      <c r="I1679" t="str">
        <f t="shared" si="660"/>
        <v>Aug</v>
      </c>
      <c r="J1679" t="s">
        <v>350</v>
      </c>
      <c r="K1679" t="str">
        <f t="shared" si="661"/>
        <v>11</v>
      </c>
      <c r="L1679" t="str">
        <f t="shared" si="662"/>
        <v>Aug</v>
      </c>
      <c r="M1679">
        <v>6</v>
      </c>
      <c r="N1679">
        <f t="shared" si="663"/>
        <v>6</v>
      </c>
      <c r="O1679">
        <f t="shared" si="664"/>
        <v>0</v>
      </c>
      <c r="P1679">
        <f t="shared" si="665"/>
        <v>0</v>
      </c>
      <c r="Q1679" t="s">
        <v>35</v>
      </c>
      <c r="R1679" t="s">
        <v>63</v>
      </c>
      <c r="S1679">
        <v>2</v>
      </c>
      <c r="T1679">
        <v>2</v>
      </c>
      <c r="U1679" s="2">
        <v>2873.132213394495</v>
      </c>
      <c r="V1679" s="2">
        <v>478.85536889908252</v>
      </c>
      <c r="X1679" t="s">
        <v>5666</v>
      </c>
      <c r="Y1679" t="s">
        <v>5345</v>
      </c>
      <c r="Z1679" t="str">
        <f t="shared" si="666"/>
        <v>Jan</v>
      </c>
      <c r="AA1679" s="6">
        <f t="shared" si="651"/>
        <v>0</v>
      </c>
      <c r="AB1679" s="6">
        <f t="shared" si="651"/>
        <v>0</v>
      </c>
      <c r="AC1679" s="6">
        <f t="shared" si="651"/>
        <v>0</v>
      </c>
      <c r="AD1679" s="6">
        <f t="shared" si="651"/>
        <v>6</v>
      </c>
      <c r="AE1679" s="6">
        <f t="shared" si="651"/>
        <v>0</v>
      </c>
      <c r="AF1679" s="6">
        <f t="shared" si="667"/>
        <v>6</v>
      </c>
      <c r="AG1679" s="6">
        <f t="shared" si="668"/>
        <v>0</v>
      </c>
      <c r="AH1679" s="14" t="str">
        <f>LEFT(X1679,2)&amp;"."&amp;VLOOKUP(MID(X1679,4,3),'Data validation'!$A$1:$B$12,2,FALSE)&amp;".2025"</f>
        <v>27.01.2025</v>
      </c>
      <c r="AI1679">
        <f t="shared" si="669"/>
        <v>5</v>
      </c>
      <c r="AJ1679" t="str">
        <f>H1679&amp;"."&amp;VLOOKUP(I1679,'Data validation'!$A$1:$B$12,2,FALSE)&amp;".2026"</f>
        <v>05.08.2026</v>
      </c>
      <c r="AK1679">
        <f t="shared" si="670"/>
        <v>32</v>
      </c>
      <c r="AL1679" t="e">
        <f>VLOOKUP(E1679,[2]Sheet1!$A:$B,2,FALSE)</f>
        <v>#N/A</v>
      </c>
    </row>
    <row r="1680" spans="1:38" x14ac:dyDescent="0.25">
      <c r="A1680" t="str">
        <f>VLOOKUP(Q1680,'Data validation'!$K$2:$L$50,2,FALSE)</f>
        <v>TO</v>
      </c>
      <c r="B1680">
        <f t="shared" si="656"/>
        <v>0</v>
      </c>
      <c r="C1680">
        <f t="shared" si="657"/>
        <v>0</v>
      </c>
      <c r="D1680">
        <f t="shared" si="658"/>
        <v>5</v>
      </c>
      <c r="E1680">
        <v>9724</v>
      </c>
      <c r="F1680" t="s">
        <v>5586</v>
      </c>
      <c r="G1680" t="s">
        <v>84</v>
      </c>
      <c r="H1680" t="str">
        <f t="shared" si="659"/>
        <v>20</v>
      </c>
      <c r="I1680" t="str">
        <f t="shared" si="660"/>
        <v>Jul</v>
      </c>
      <c r="J1680" t="s">
        <v>107</v>
      </c>
      <c r="K1680" t="str">
        <f t="shared" si="661"/>
        <v>25</v>
      </c>
      <c r="L1680" t="str">
        <f t="shared" si="662"/>
        <v>Jul</v>
      </c>
      <c r="M1680">
        <v>5</v>
      </c>
      <c r="N1680">
        <f t="shared" si="663"/>
        <v>5</v>
      </c>
      <c r="O1680">
        <f t="shared" si="664"/>
        <v>0</v>
      </c>
      <c r="P1680">
        <f t="shared" si="665"/>
        <v>0</v>
      </c>
      <c r="Q1680" t="s">
        <v>81</v>
      </c>
      <c r="R1680" t="s">
        <v>63</v>
      </c>
      <c r="S1680">
        <v>3</v>
      </c>
      <c r="T1680">
        <v>1</v>
      </c>
      <c r="U1680" s="2">
        <f>SUMIFS(SLR!L:L,SLR!D:D,'Резервации 2026'!E1680)</f>
        <v>2153.4666214999997</v>
      </c>
      <c r="V1680" s="2">
        <f t="shared" ref="V1680:V1681" si="672">+U1680/M1680</f>
        <v>430.69332429999997</v>
      </c>
      <c r="W1680" t="s">
        <v>262</v>
      </c>
      <c r="X1680" t="s">
        <v>5585</v>
      </c>
      <c r="Y1680" t="s">
        <v>5369</v>
      </c>
      <c r="Z1680" t="str">
        <f t="shared" si="666"/>
        <v>Jan</v>
      </c>
      <c r="AA1680" s="6">
        <f t="shared" si="651"/>
        <v>0</v>
      </c>
      <c r="AB1680" s="6">
        <f t="shared" si="651"/>
        <v>0</v>
      </c>
      <c r="AC1680" s="6">
        <f t="shared" si="651"/>
        <v>5</v>
      </c>
      <c r="AD1680" s="6">
        <f t="shared" si="651"/>
        <v>0</v>
      </c>
      <c r="AE1680" s="6">
        <f t="shared" si="651"/>
        <v>0</v>
      </c>
      <c r="AF1680" s="6">
        <f t="shared" si="667"/>
        <v>5</v>
      </c>
      <c r="AG1680" s="6">
        <f t="shared" si="668"/>
        <v>0</v>
      </c>
      <c r="AH1680" s="14" t="str">
        <f>LEFT(X1680,2)&amp;"."&amp;VLOOKUP(MID(X1680,4,3),'Data validation'!$A$1:$B$12,2,FALSE)&amp;".2025"</f>
        <v>26.01.2025</v>
      </c>
      <c r="AI1680">
        <f t="shared" si="669"/>
        <v>5</v>
      </c>
      <c r="AJ1680" t="str">
        <f>H1680&amp;"."&amp;VLOOKUP(I1680,'Data validation'!$A$1:$B$12,2,FALSE)&amp;".2026"</f>
        <v>20.07.2026</v>
      </c>
      <c r="AK1680">
        <f t="shared" si="670"/>
        <v>30</v>
      </c>
      <c r="AL1680" t="e">
        <f>VLOOKUP(E1680,[2]Sheet1!$A:$B,2,FALSE)</f>
        <v>#N/A</v>
      </c>
    </row>
    <row r="1681" spans="1:38" x14ac:dyDescent="0.25">
      <c r="A1681" t="str">
        <f>VLOOKUP(Q1681,'Data validation'!$K$2:$L$50,2,FALSE)</f>
        <v>TO</v>
      </c>
      <c r="B1681">
        <f t="shared" si="656"/>
        <v>0</v>
      </c>
      <c r="C1681">
        <f t="shared" si="657"/>
        <v>0</v>
      </c>
      <c r="D1681">
        <f t="shared" si="658"/>
        <v>5</v>
      </c>
      <c r="E1681">
        <v>10146</v>
      </c>
      <c r="F1681" t="s">
        <v>6848</v>
      </c>
      <c r="G1681" t="s">
        <v>355</v>
      </c>
      <c r="H1681" t="str">
        <f t="shared" si="659"/>
        <v>19</v>
      </c>
      <c r="I1681" t="str">
        <f t="shared" si="660"/>
        <v>Aug</v>
      </c>
      <c r="J1681" t="s">
        <v>53</v>
      </c>
      <c r="K1681" t="str">
        <f t="shared" si="661"/>
        <v>24</v>
      </c>
      <c r="L1681" t="str">
        <f t="shared" si="662"/>
        <v>Aug</v>
      </c>
      <c r="M1681">
        <v>5</v>
      </c>
      <c r="N1681">
        <f t="shared" si="663"/>
        <v>5</v>
      </c>
      <c r="O1681">
        <f t="shared" si="664"/>
        <v>0</v>
      </c>
      <c r="P1681">
        <f t="shared" si="665"/>
        <v>0</v>
      </c>
      <c r="Q1681" t="s">
        <v>81</v>
      </c>
      <c r="R1681" t="s">
        <v>17</v>
      </c>
      <c r="S1681">
        <v>2</v>
      </c>
      <c r="T1681">
        <v>2</v>
      </c>
      <c r="U1681" s="2">
        <f>SUMIFS(SLR!L:L,SLR!D:D,'Резервации 2026'!E1681)</f>
        <v>2085.892695</v>
      </c>
      <c r="V1681" s="2">
        <f t="shared" si="672"/>
        <v>417.178539</v>
      </c>
      <c r="W1681" t="s">
        <v>262</v>
      </c>
      <c r="X1681" t="s">
        <v>6849</v>
      </c>
      <c r="Y1681" t="s">
        <v>6847</v>
      </c>
      <c r="Z1681" t="str">
        <f t="shared" si="666"/>
        <v>Feb</v>
      </c>
      <c r="AA1681" s="6">
        <f t="shared" si="651"/>
        <v>0</v>
      </c>
      <c r="AB1681" s="6">
        <f t="shared" si="651"/>
        <v>0</v>
      </c>
      <c r="AC1681" s="6">
        <f t="shared" si="651"/>
        <v>0</v>
      </c>
      <c r="AD1681" s="6">
        <f t="shared" si="651"/>
        <v>5</v>
      </c>
      <c r="AE1681" s="6">
        <f t="shared" si="651"/>
        <v>0</v>
      </c>
      <c r="AF1681" s="6">
        <f t="shared" si="667"/>
        <v>5</v>
      </c>
      <c r="AG1681" s="6">
        <f t="shared" si="668"/>
        <v>0</v>
      </c>
      <c r="AH1681" s="14" t="str">
        <f>LEFT(X1681,2)&amp;"."&amp;VLOOKUP(MID(X1681,4,3),'Data validation'!$A$1:$B$12,2,FALSE)&amp;".2025"</f>
        <v>19.02.2025</v>
      </c>
      <c r="AI1681">
        <f t="shared" si="669"/>
        <v>8</v>
      </c>
      <c r="AJ1681" t="str">
        <f>H1681&amp;"."&amp;VLOOKUP(I1681,'Data validation'!$A$1:$B$12,2,FALSE)&amp;".2026"</f>
        <v>19.08.2026</v>
      </c>
      <c r="AK1681">
        <f t="shared" si="670"/>
        <v>34</v>
      </c>
      <c r="AL1681" t="e">
        <f>VLOOKUP(E1681,[2]Sheet1!$A:$B,2,FALSE)</f>
        <v>#N/A</v>
      </c>
    </row>
    <row r="1682" spans="1:38" x14ac:dyDescent="0.25">
      <c r="A1682" t="str">
        <f>VLOOKUP(Q1682,'Data validation'!$K$2:$L$50,2,FALSE)</f>
        <v>TO</v>
      </c>
      <c r="B1682">
        <f t="shared" si="656"/>
        <v>0</v>
      </c>
      <c r="C1682">
        <f t="shared" si="657"/>
        <v>0</v>
      </c>
      <c r="D1682">
        <f t="shared" si="658"/>
        <v>5</v>
      </c>
      <c r="E1682">
        <v>9399</v>
      </c>
      <c r="F1682" t="s">
        <v>8755</v>
      </c>
      <c r="G1682" t="s">
        <v>290</v>
      </c>
      <c r="H1682" t="str">
        <f t="shared" si="659"/>
        <v>05</v>
      </c>
      <c r="I1682" t="str">
        <f t="shared" si="660"/>
        <v>Aug</v>
      </c>
      <c r="J1682" t="s">
        <v>326</v>
      </c>
      <c r="K1682" t="str">
        <f t="shared" si="661"/>
        <v>10</v>
      </c>
      <c r="L1682" t="str">
        <f t="shared" si="662"/>
        <v>Aug</v>
      </c>
      <c r="M1682">
        <v>5</v>
      </c>
      <c r="N1682">
        <f t="shared" si="663"/>
        <v>5</v>
      </c>
      <c r="O1682">
        <f t="shared" si="664"/>
        <v>0</v>
      </c>
      <c r="P1682">
        <f t="shared" si="665"/>
        <v>0</v>
      </c>
      <c r="Q1682" t="s">
        <v>162</v>
      </c>
      <c r="R1682" t="s">
        <v>20</v>
      </c>
      <c r="S1682">
        <v>2</v>
      </c>
      <c r="T1682">
        <v>1</v>
      </c>
      <c r="U1682" s="2">
        <f>SUMIFS(Magelan!L:L,Magelan!D:D,'Резервации 2026'!E1682)</f>
        <v>1595.1749480000001</v>
      </c>
      <c r="V1682" s="2">
        <f t="shared" ref="V1682:V1683" si="673">+U1682/M1682</f>
        <v>319.03498960000002</v>
      </c>
      <c r="W1682" t="s">
        <v>262</v>
      </c>
      <c r="X1682" t="s">
        <v>4271</v>
      </c>
      <c r="Y1682" t="s">
        <v>4262</v>
      </c>
      <c r="Z1682" t="str">
        <f t="shared" si="666"/>
        <v>Jan</v>
      </c>
      <c r="AA1682" s="6">
        <f t="shared" ref="AA1682:AE1732" si="674">IF($I1682=AA$1,IF($L1682=AA$1,$M1682,$O1682),IF($L1682=AA$1,$P1682,0))</f>
        <v>0</v>
      </c>
      <c r="AB1682" s="6">
        <f t="shared" si="674"/>
        <v>0</v>
      </c>
      <c r="AC1682" s="6">
        <f t="shared" si="674"/>
        <v>0</v>
      </c>
      <c r="AD1682" s="6">
        <f t="shared" si="674"/>
        <v>5</v>
      </c>
      <c r="AE1682" s="6">
        <f t="shared" si="674"/>
        <v>0</v>
      </c>
      <c r="AF1682" s="6">
        <f t="shared" si="667"/>
        <v>5</v>
      </c>
      <c r="AG1682" s="6">
        <f t="shared" si="668"/>
        <v>0</v>
      </c>
      <c r="AH1682" s="14" t="str">
        <f>LEFT(X1682,2)&amp;"."&amp;VLOOKUP(MID(X1682,4,3),'Data validation'!$A$1:$B$12,2,FALSE)&amp;".2025"</f>
        <v>09.01.2025</v>
      </c>
      <c r="AI1682">
        <f t="shared" si="669"/>
        <v>2</v>
      </c>
      <c r="AJ1682" t="str">
        <f>H1682&amp;"."&amp;VLOOKUP(I1682,'Data validation'!$A$1:$B$12,2,FALSE)&amp;".2026"</f>
        <v>05.08.2026</v>
      </c>
      <c r="AK1682">
        <f t="shared" si="670"/>
        <v>32</v>
      </c>
      <c r="AL1682" t="e">
        <f>VLOOKUP(E1682,[2]Sheet1!$A:$B,2,FALSE)</f>
        <v>#N/A</v>
      </c>
    </row>
    <row r="1683" spans="1:38" x14ac:dyDescent="0.25">
      <c r="A1683" t="str">
        <f>VLOOKUP(Q1683,'Data validation'!$K$2:$L$50,2,FALSE)</f>
        <v>TO</v>
      </c>
      <c r="B1683">
        <f t="shared" si="656"/>
        <v>0</v>
      </c>
      <c r="C1683">
        <f t="shared" si="657"/>
        <v>0</v>
      </c>
      <c r="D1683">
        <f t="shared" si="658"/>
        <v>5</v>
      </c>
      <c r="E1683">
        <v>9400</v>
      </c>
      <c r="F1683" t="s">
        <v>8756</v>
      </c>
      <c r="G1683" t="s">
        <v>290</v>
      </c>
      <c r="H1683" t="str">
        <f t="shared" si="659"/>
        <v>05</v>
      </c>
      <c r="I1683" t="str">
        <f t="shared" si="660"/>
        <v>Aug</v>
      </c>
      <c r="J1683" t="s">
        <v>326</v>
      </c>
      <c r="K1683" t="str">
        <f t="shared" si="661"/>
        <v>10</v>
      </c>
      <c r="L1683" t="str">
        <f t="shared" si="662"/>
        <v>Aug</v>
      </c>
      <c r="M1683">
        <v>5</v>
      </c>
      <c r="N1683">
        <f t="shared" si="663"/>
        <v>5</v>
      </c>
      <c r="O1683">
        <f t="shared" si="664"/>
        <v>0</v>
      </c>
      <c r="P1683">
        <f t="shared" si="665"/>
        <v>0</v>
      </c>
      <c r="Q1683" t="s">
        <v>162</v>
      </c>
      <c r="R1683" t="s">
        <v>20</v>
      </c>
      <c r="S1683">
        <v>2</v>
      </c>
      <c r="T1683">
        <v>2</v>
      </c>
      <c r="U1683" s="2">
        <f>SUMIFS(Magelan!L:L,Magelan!D:D,'Резервации 2026'!E1683)</f>
        <v>1993.9686850000001</v>
      </c>
      <c r="V1683" s="2">
        <f t="shared" si="673"/>
        <v>398.79373700000002</v>
      </c>
      <c r="W1683" t="s">
        <v>262</v>
      </c>
      <c r="X1683" t="s">
        <v>4271</v>
      </c>
      <c r="Y1683" t="s">
        <v>4262</v>
      </c>
      <c r="Z1683" t="str">
        <f t="shared" si="666"/>
        <v>Jan</v>
      </c>
      <c r="AA1683" s="6">
        <f t="shared" si="674"/>
        <v>0</v>
      </c>
      <c r="AB1683" s="6">
        <f t="shared" si="674"/>
        <v>0</v>
      </c>
      <c r="AC1683" s="6">
        <f t="shared" si="674"/>
        <v>0</v>
      </c>
      <c r="AD1683" s="6">
        <f t="shared" si="674"/>
        <v>5</v>
      </c>
      <c r="AE1683" s="6">
        <f t="shared" si="674"/>
        <v>0</v>
      </c>
      <c r="AF1683" s="6">
        <f t="shared" si="667"/>
        <v>5</v>
      </c>
      <c r="AG1683" s="6">
        <f t="shared" si="668"/>
        <v>0</v>
      </c>
      <c r="AH1683" s="14" t="str">
        <f>LEFT(X1683,2)&amp;"."&amp;VLOOKUP(MID(X1683,4,3),'Data validation'!$A$1:$B$12,2,FALSE)&amp;".2025"</f>
        <v>09.01.2025</v>
      </c>
      <c r="AI1683">
        <f t="shared" si="669"/>
        <v>2</v>
      </c>
      <c r="AJ1683" t="str">
        <f>H1683&amp;"."&amp;VLOOKUP(I1683,'Data validation'!$A$1:$B$12,2,FALSE)&amp;".2026"</f>
        <v>05.08.2026</v>
      </c>
      <c r="AK1683">
        <f t="shared" si="670"/>
        <v>32</v>
      </c>
      <c r="AL1683" t="e">
        <f>VLOOKUP(E1683,[2]Sheet1!$A:$B,2,FALSE)</f>
        <v>#N/A</v>
      </c>
    </row>
    <row r="1684" spans="1:38" x14ac:dyDescent="0.25">
      <c r="A1684" t="str">
        <f>VLOOKUP(Q1684,'Data validation'!$K$2:$L$50,2,FALSE)</f>
        <v>BOOKING</v>
      </c>
      <c r="B1684">
        <f t="shared" si="656"/>
        <v>0</v>
      </c>
      <c r="C1684">
        <f t="shared" si="657"/>
        <v>4</v>
      </c>
      <c r="D1684">
        <f t="shared" si="658"/>
        <v>0</v>
      </c>
      <c r="E1684">
        <v>10028</v>
      </c>
      <c r="F1684" t="s">
        <v>6254</v>
      </c>
      <c r="G1684" t="s">
        <v>172</v>
      </c>
      <c r="H1684" t="str">
        <f t="shared" si="659"/>
        <v>01</v>
      </c>
      <c r="I1684" t="str">
        <f t="shared" si="660"/>
        <v>Jul</v>
      </c>
      <c r="J1684" t="s">
        <v>313</v>
      </c>
      <c r="K1684" t="str">
        <f t="shared" si="661"/>
        <v>05</v>
      </c>
      <c r="L1684" t="str">
        <f t="shared" si="662"/>
        <v>Jul</v>
      </c>
      <c r="M1684">
        <v>4</v>
      </c>
      <c r="N1684">
        <f t="shared" si="663"/>
        <v>4</v>
      </c>
      <c r="O1684">
        <f t="shared" si="664"/>
        <v>0</v>
      </c>
      <c r="P1684">
        <f t="shared" si="665"/>
        <v>0</v>
      </c>
      <c r="Q1684" t="s">
        <v>587</v>
      </c>
      <c r="R1684" t="s">
        <v>63</v>
      </c>
      <c r="S1684">
        <v>2</v>
      </c>
      <c r="T1684">
        <v>2</v>
      </c>
      <c r="U1684" s="2">
        <v>2209.1907302752288</v>
      </c>
      <c r="V1684" s="2">
        <v>552.2976825688072</v>
      </c>
      <c r="W1684" t="s">
        <v>262</v>
      </c>
      <c r="X1684" t="s">
        <v>6255</v>
      </c>
      <c r="Y1684" t="s">
        <v>6253</v>
      </c>
      <c r="Z1684" t="str">
        <f t="shared" si="666"/>
        <v>Feb</v>
      </c>
      <c r="AA1684" s="6">
        <f t="shared" si="674"/>
        <v>0</v>
      </c>
      <c r="AB1684" s="6">
        <f t="shared" si="674"/>
        <v>0</v>
      </c>
      <c r="AC1684" s="6">
        <f t="shared" si="674"/>
        <v>4</v>
      </c>
      <c r="AD1684" s="6">
        <f t="shared" si="674"/>
        <v>0</v>
      </c>
      <c r="AE1684" s="6">
        <f t="shared" si="674"/>
        <v>0</v>
      </c>
      <c r="AF1684" s="6">
        <f t="shared" si="667"/>
        <v>4</v>
      </c>
      <c r="AG1684" s="6">
        <f t="shared" si="668"/>
        <v>0</v>
      </c>
      <c r="AH1684" s="14" t="str">
        <f>LEFT(X1684,2)&amp;"."&amp;VLOOKUP(MID(X1684,4,3),'Data validation'!$A$1:$B$12,2,FALSE)&amp;".2025"</f>
        <v>08.02.2025</v>
      </c>
      <c r="AI1684">
        <f t="shared" si="669"/>
        <v>6</v>
      </c>
      <c r="AJ1684" t="str">
        <f>H1684&amp;"."&amp;VLOOKUP(I1684,'Data validation'!$A$1:$B$12,2,FALSE)&amp;".2026"</f>
        <v>01.07.2026</v>
      </c>
      <c r="AK1684">
        <f t="shared" si="670"/>
        <v>27</v>
      </c>
      <c r="AL1684" t="e">
        <f>VLOOKUP(E1684,[2]Sheet1!$A:$B,2,FALSE)</f>
        <v>#N/A</v>
      </c>
    </row>
    <row r="1685" spans="1:38" x14ac:dyDescent="0.25">
      <c r="A1685" t="str">
        <f>VLOOKUP(Q1685,'Data validation'!$K$2:$L$50,2,FALSE)</f>
        <v>TO</v>
      </c>
      <c r="B1685">
        <f t="shared" si="656"/>
        <v>0</v>
      </c>
      <c r="C1685">
        <f t="shared" si="657"/>
        <v>0</v>
      </c>
      <c r="D1685">
        <f t="shared" si="658"/>
        <v>5</v>
      </c>
      <c r="E1685">
        <v>10029</v>
      </c>
      <c r="F1685" t="s">
        <v>6256</v>
      </c>
      <c r="G1685" t="s">
        <v>543</v>
      </c>
      <c r="H1685" t="str">
        <f t="shared" si="659"/>
        <v>16</v>
      </c>
      <c r="I1685" t="str">
        <f t="shared" si="660"/>
        <v>Aug</v>
      </c>
      <c r="J1685" t="s">
        <v>519</v>
      </c>
      <c r="K1685" t="str">
        <f t="shared" si="661"/>
        <v>21</v>
      </c>
      <c r="L1685" t="str">
        <f t="shared" si="662"/>
        <v>Aug</v>
      </c>
      <c r="M1685">
        <v>5</v>
      </c>
      <c r="N1685">
        <f t="shared" si="663"/>
        <v>5</v>
      </c>
      <c r="O1685">
        <f t="shared" si="664"/>
        <v>0</v>
      </c>
      <c r="P1685">
        <f t="shared" si="665"/>
        <v>0</v>
      </c>
      <c r="Q1685" t="s">
        <v>56</v>
      </c>
      <c r="R1685" t="s">
        <v>20</v>
      </c>
      <c r="S1685">
        <v>2</v>
      </c>
      <c r="T1685">
        <v>1</v>
      </c>
      <c r="U1685" s="2">
        <f>SUMIFS(Novoton!L:L,Novoton!D:D,'Резервации 2026'!E1685)</f>
        <v>1709.1998369999999</v>
      </c>
      <c r="V1685" s="2">
        <f>+U1685/M1685</f>
        <v>341.83996739999998</v>
      </c>
      <c r="W1685" t="s">
        <v>227</v>
      </c>
      <c r="X1685" t="s">
        <v>6257</v>
      </c>
      <c r="Y1685" t="s">
        <v>6253</v>
      </c>
      <c r="Z1685" t="str">
        <f t="shared" si="666"/>
        <v>Feb</v>
      </c>
      <c r="AA1685" s="6">
        <f t="shared" si="674"/>
        <v>0</v>
      </c>
      <c r="AB1685" s="6">
        <f t="shared" si="674"/>
        <v>0</v>
      </c>
      <c r="AC1685" s="6">
        <f t="shared" si="674"/>
        <v>0</v>
      </c>
      <c r="AD1685" s="6">
        <f t="shared" si="674"/>
        <v>5</v>
      </c>
      <c r="AE1685" s="6">
        <f t="shared" si="674"/>
        <v>0</v>
      </c>
      <c r="AF1685" s="6">
        <f t="shared" si="667"/>
        <v>5</v>
      </c>
      <c r="AG1685" s="6">
        <f t="shared" si="668"/>
        <v>0</v>
      </c>
      <c r="AH1685" s="14" t="str">
        <f>LEFT(X1685,2)&amp;"."&amp;VLOOKUP(MID(X1685,4,3),'Data validation'!$A$1:$B$12,2,FALSE)&amp;".2025"</f>
        <v>08.02.2025</v>
      </c>
      <c r="AI1685">
        <f t="shared" si="669"/>
        <v>6</v>
      </c>
      <c r="AJ1685" t="str">
        <f>H1685&amp;"."&amp;VLOOKUP(I1685,'Data validation'!$A$1:$B$12,2,FALSE)&amp;".2026"</f>
        <v>16.08.2026</v>
      </c>
      <c r="AK1685">
        <f t="shared" si="670"/>
        <v>34</v>
      </c>
      <c r="AL1685" t="e">
        <f>VLOOKUP(E1685,[2]Sheet1!$A:$B,2,FALSE)</f>
        <v>#N/A</v>
      </c>
    </row>
    <row r="1686" spans="1:38" x14ac:dyDescent="0.25">
      <c r="A1686" t="str">
        <f>VLOOKUP(Q1686,'Data validation'!$K$2:$L$50,2,FALSE)</f>
        <v>TO</v>
      </c>
      <c r="B1686">
        <f t="shared" si="656"/>
        <v>0</v>
      </c>
      <c r="C1686">
        <f t="shared" si="657"/>
        <v>7</v>
      </c>
      <c r="D1686">
        <f t="shared" si="658"/>
        <v>0</v>
      </c>
      <c r="E1686">
        <v>9401</v>
      </c>
      <c r="F1686" t="s">
        <v>8757</v>
      </c>
      <c r="G1686" t="s">
        <v>1453</v>
      </c>
      <c r="H1686" t="str">
        <f t="shared" si="659"/>
        <v>16</v>
      </c>
      <c r="I1686" t="str">
        <f t="shared" si="660"/>
        <v>Jun</v>
      </c>
      <c r="J1686" t="s">
        <v>1989</v>
      </c>
      <c r="K1686" t="str">
        <f t="shared" si="661"/>
        <v>23</v>
      </c>
      <c r="L1686" t="str">
        <f t="shared" si="662"/>
        <v>Jun</v>
      </c>
      <c r="M1686">
        <v>7</v>
      </c>
      <c r="N1686">
        <f t="shared" si="663"/>
        <v>7</v>
      </c>
      <c r="O1686">
        <f t="shared" si="664"/>
        <v>0</v>
      </c>
      <c r="P1686">
        <f t="shared" si="665"/>
        <v>0</v>
      </c>
      <c r="Q1686" t="s">
        <v>138</v>
      </c>
      <c r="R1686" t="s">
        <v>20</v>
      </c>
      <c r="S1686">
        <v>1</v>
      </c>
      <c r="T1686">
        <v>1</v>
      </c>
      <c r="U1686" s="2">
        <f>SUMIFS(TediKam!L:L,TediKam!D:D,'Резервации 2026'!E1686)</f>
        <v>1243.125548</v>
      </c>
      <c r="V1686" s="2">
        <f>+U1686/M1686</f>
        <v>177.58936399999999</v>
      </c>
      <c r="W1686" t="s">
        <v>7515</v>
      </c>
      <c r="X1686" t="s">
        <v>4274</v>
      </c>
      <c r="Y1686" t="s">
        <v>4262</v>
      </c>
      <c r="Z1686" t="str">
        <f t="shared" si="666"/>
        <v>Jan</v>
      </c>
      <c r="AA1686" s="6">
        <f t="shared" si="674"/>
        <v>0</v>
      </c>
      <c r="AB1686" s="6">
        <f t="shared" si="674"/>
        <v>7</v>
      </c>
      <c r="AC1686" s="6">
        <f t="shared" si="674"/>
        <v>0</v>
      </c>
      <c r="AD1686" s="6">
        <f t="shared" si="674"/>
        <v>0</v>
      </c>
      <c r="AE1686" s="6">
        <f t="shared" si="674"/>
        <v>0</v>
      </c>
      <c r="AF1686" s="6">
        <f t="shared" si="667"/>
        <v>7</v>
      </c>
      <c r="AG1686" s="6">
        <f t="shared" si="668"/>
        <v>0</v>
      </c>
      <c r="AH1686" s="14" t="str">
        <f>LEFT(X1686,2)&amp;"."&amp;VLOOKUP(MID(X1686,4,3),'Data validation'!$A$1:$B$12,2,FALSE)&amp;".2025"</f>
        <v>09.01.2025</v>
      </c>
      <c r="AI1686">
        <f t="shared" si="669"/>
        <v>2</v>
      </c>
      <c r="AJ1686" t="str">
        <f>H1686&amp;"."&amp;VLOOKUP(I1686,'Data validation'!$A$1:$B$12,2,FALSE)&amp;".2026"</f>
        <v>16.06.2026</v>
      </c>
      <c r="AK1686">
        <f t="shared" si="670"/>
        <v>25</v>
      </c>
      <c r="AL1686" t="e">
        <f>VLOOKUP(E1686,[2]Sheet1!$A:$B,2,FALSE)</f>
        <v>#N/A</v>
      </c>
    </row>
    <row r="1687" spans="1:38" x14ac:dyDescent="0.25">
      <c r="A1687" t="str">
        <f>VLOOKUP(Q1687,'Data validation'!$K$2:$L$50,2,FALSE)</f>
        <v>BOOKING</v>
      </c>
      <c r="B1687">
        <f t="shared" si="656"/>
        <v>0</v>
      </c>
      <c r="C1687">
        <f t="shared" si="657"/>
        <v>4</v>
      </c>
      <c r="D1687">
        <f t="shared" si="658"/>
        <v>0</v>
      </c>
      <c r="E1687">
        <v>10030</v>
      </c>
      <c r="F1687" t="s">
        <v>6258</v>
      </c>
      <c r="G1687" t="s">
        <v>172</v>
      </c>
      <c r="H1687" t="str">
        <f t="shared" si="659"/>
        <v>01</v>
      </c>
      <c r="I1687" t="str">
        <f t="shared" si="660"/>
        <v>Jul</v>
      </c>
      <c r="J1687" t="s">
        <v>313</v>
      </c>
      <c r="K1687" t="str">
        <f t="shared" si="661"/>
        <v>05</v>
      </c>
      <c r="L1687" t="str">
        <f t="shared" si="662"/>
        <v>Jul</v>
      </c>
      <c r="M1687">
        <v>4</v>
      </c>
      <c r="N1687">
        <f t="shared" si="663"/>
        <v>4</v>
      </c>
      <c r="O1687">
        <f t="shared" si="664"/>
        <v>0</v>
      </c>
      <c r="P1687">
        <f t="shared" si="665"/>
        <v>0</v>
      </c>
      <c r="Q1687" t="s">
        <v>587</v>
      </c>
      <c r="R1687" t="s">
        <v>20</v>
      </c>
      <c r="S1687">
        <v>2</v>
      </c>
      <c r="T1687">
        <v>1</v>
      </c>
      <c r="U1687" s="2">
        <v>1767.3525842201834</v>
      </c>
      <c r="V1687" s="2">
        <v>441.83814605504585</v>
      </c>
      <c r="W1687" t="s">
        <v>262</v>
      </c>
      <c r="X1687" t="s">
        <v>6259</v>
      </c>
      <c r="Y1687" t="s">
        <v>6253</v>
      </c>
      <c r="Z1687" t="str">
        <f t="shared" si="666"/>
        <v>Feb</v>
      </c>
      <c r="AA1687" s="6">
        <f t="shared" si="674"/>
        <v>0</v>
      </c>
      <c r="AB1687" s="6">
        <f t="shared" si="674"/>
        <v>0</v>
      </c>
      <c r="AC1687" s="6">
        <f t="shared" si="674"/>
        <v>4</v>
      </c>
      <c r="AD1687" s="6">
        <f t="shared" si="674"/>
        <v>0</v>
      </c>
      <c r="AE1687" s="6">
        <f t="shared" si="674"/>
        <v>0</v>
      </c>
      <c r="AF1687" s="6">
        <f t="shared" si="667"/>
        <v>4</v>
      </c>
      <c r="AG1687" s="6">
        <f t="shared" si="668"/>
        <v>0</v>
      </c>
      <c r="AH1687" s="14" t="str">
        <f>LEFT(X1687,2)&amp;"."&amp;VLOOKUP(MID(X1687,4,3),'Data validation'!$A$1:$B$12,2,FALSE)&amp;".2025"</f>
        <v>08.02.2025</v>
      </c>
      <c r="AI1687">
        <f t="shared" si="669"/>
        <v>6</v>
      </c>
      <c r="AJ1687" t="str">
        <f>H1687&amp;"."&amp;VLOOKUP(I1687,'Data validation'!$A$1:$B$12,2,FALSE)&amp;".2026"</f>
        <v>01.07.2026</v>
      </c>
      <c r="AK1687">
        <f t="shared" si="670"/>
        <v>27</v>
      </c>
      <c r="AL1687" t="e">
        <f>VLOOKUP(E1687,[2]Sheet1!$A:$B,2,FALSE)</f>
        <v>#N/A</v>
      </c>
    </row>
    <row r="1688" spans="1:38" x14ac:dyDescent="0.25">
      <c r="A1688" t="str">
        <f>VLOOKUP(Q1688,'Data validation'!$K$2:$L$50,2,FALSE)</f>
        <v>BOOKING</v>
      </c>
      <c r="B1688">
        <f t="shared" si="656"/>
        <v>0</v>
      </c>
      <c r="C1688">
        <f t="shared" si="657"/>
        <v>4</v>
      </c>
      <c r="D1688">
        <f t="shared" si="658"/>
        <v>0</v>
      </c>
      <c r="E1688">
        <v>10031</v>
      </c>
      <c r="F1688" t="s">
        <v>6260</v>
      </c>
      <c r="G1688" t="s">
        <v>172</v>
      </c>
      <c r="H1688" t="str">
        <f t="shared" si="659"/>
        <v>01</v>
      </c>
      <c r="I1688" t="str">
        <f t="shared" si="660"/>
        <v>Jul</v>
      </c>
      <c r="J1688" t="s">
        <v>313</v>
      </c>
      <c r="K1688" t="str">
        <f t="shared" si="661"/>
        <v>05</v>
      </c>
      <c r="L1688" t="str">
        <f t="shared" si="662"/>
        <v>Jul</v>
      </c>
      <c r="M1688">
        <v>4</v>
      </c>
      <c r="N1688">
        <f t="shared" si="663"/>
        <v>4</v>
      </c>
      <c r="O1688">
        <f t="shared" si="664"/>
        <v>0</v>
      </c>
      <c r="P1688">
        <f t="shared" si="665"/>
        <v>0</v>
      </c>
      <c r="Q1688" t="s">
        <v>587</v>
      </c>
      <c r="R1688" t="s">
        <v>63</v>
      </c>
      <c r="S1688">
        <v>2</v>
      </c>
      <c r="T1688">
        <v>2</v>
      </c>
      <c r="U1688" s="2">
        <v>2651.0288763302751</v>
      </c>
      <c r="V1688" s="2">
        <v>662.75721908256878</v>
      </c>
      <c r="X1688" t="s">
        <v>6261</v>
      </c>
      <c r="Y1688" t="s">
        <v>6253</v>
      </c>
      <c r="Z1688" t="str">
        <f t="shared" si="666"/>
        <v>Feb</v>
      </c>
      <c r="AA1688" s="6">
        <f t="shared" si="674"/>
        <v>0</v>
      </c>
      <c r="AB1688" s="6">
        <f t="shared" si="674"/>
        <v>0</v>
      </c>
      <c r="AC1688" s="6">
        <f t="shared" si="674"/>
        <v>4</v>
      </c>
      <c r="AD1688" s="6">
        <f t="shared" si="674"/>
        <v>0</v>
      </c>
      <c r="AE1688" s="6">
        <f t="shared" si="674"/>
        <v>0</v>
      </c>
      <c r="AF1688" s="6">
        <f t="shared" si="667"/>
        <v>4</v>
      </c>
      <c r="AG1688" s="6">
        <f t="shared" si="668"/>
        <v>0</v>
      </c>
      <c r="AH1688" s="14" t="str">
        <f>LEFT(X1688,2)&amp;"."&amp;VLOOKUP(MID(X1688,4,3),'Data validation'!$A$1:$B$12,2,FALSE)&amp;".2025"</f>
        <v>08.02.2025</v>
      </c>
      <c r="AI1688">
        <f t="shared" si="669"/>
        <v>6</v>
      </c>
      <c r="AJ1688" t="str">
        <f>H1688&amp;"."&amp;VLOOKUP(I1688,'Data validation'!$A$1:$B$12,2,FALSE)&amp;".2026"</f>
        <v>01.07.2026</v>
      </c>
      <c r="AK1688">
        <f t="shared" si="670"/>
        <v>27</v>
      </c>
      <c r="AL1688" t="str">
        <f>VLOOKUP(E1688,[2]Sheet1!$A:$B,2,FALSE)</f>
        <v>Анулирана</v>
      </c>
    </row>
    <row r="1689" spans="1:38" x14ac:dyDescent="0.25">
      <c r="A1689" t="str">
        <f>VLOOKUP(Q1689,'Data validation'!$K$2:$L$50,2,FALSE)</f>
        <v>BOOKING</v>
      </c>
      <c r="B1689">
        <f t="shared" si="656"/>
        <v>3</v>
      </c>
      <c r="C1689">
        <f t="shared" si="657"/>
        <v>0</v>
      </c>
      <c r="D1689">
        <f t="shared" si="658"/>
        <v>0</v>
      </c>
      <c r="E1689">
        <v>9592</v>
      </c>
      <c r="F1689" t="s">
        <v>5136</v>
      </c>
      <c r="G1689" t="s">
        <v>4651</v>
      </c>
      <c r="H1689" t="str">
        <f t="shared" si="659"/>
        <v>02</v>
      </c>
      <c r="I1689" t="str">
        <f t="shared" si="660"/>
        <v>Jun</v>
      </c>
      <c r="J1689" t="s">
        <v>2076</v>
      </c>
      <c r="K1689" t="str">
        <f t="shared" si="661"/>
        <v>05</v>
      </c>
      <c r="L1689" t="str">
        <f t="shared" si="662"/>
        <v>Jun</v>
      </c>
      <c r="M1689">
        <v>3</v>
      </c>
      <c r="N1689">
        <f t="shared" si="663"/>
        <v>3</v>
      </c>
      <c r="O1689">
        <f t="shared" si="664"/>
        <v>0</v>
      </c>
      <c r="P1689">
        <f t="shared" si="665"/>
        <v>0</v>
      </c>
      <c r="Q1689" t="s">
        <v>587</v>
      </c>
      <c r="R1689" t="s">
        <v>17</v>
      </c>
      <c r="S1689">
        <v>2</v>
      </c>
      <c r="T1689">
        <v>0</v>
      </c>
      <c r="U1689" s="2">
        <v>741.24162660550462</v>
      </c>
      <c r="V1689" s="2">
        <v>247.08054220183482</v>
      </c>
      <c r="W1689" t="s">
        <v>262</v>
      </c>
      <c r="X1689" t="s">
        <v>4744</v>
      </c>
      <c r="Y1689" t="s">
        <v>4739</v>
      </c>
      <c r="Z1689" t="str">
        <f t="shared" si="666"/>
        <v>Jan</v>
      </c>
      <c r="AA1689" s="6">
        <f t="shared" si="674"/>
        <v>0</v>
      </c>
      <c r="AB1689" s="6">
        <f t="shared" si="674"/>
        <v>3</v>
      </c>
      <c r="AC1689" s="6">
        <f t="shared" si="674"/>
        <v>0</v>
      </c>
      <c r="AD1689" s="6">
        <f t="shared" si="674"/>
        <v>0</v>
      </c>
      <c r="AE1689" s="6">
        <f t="shared" si="674"/>
        <v>0</v>
      </c>
      <c r="AF1689" s="6">
        <f t="shared" si="667"/>
        <v>3</v>
      </c>
      <c r="AG1689" s="6">
        <f t="shared" si="668"/>
        <v>0</v>
      </c>
      <c r="AH1689" s="14" t="str">
        <f>LEFT(X1689,2)&amp;"."&amp;VLOOKUP(MID(X1689,4,3),'Data validation'!$A$1:$B$12,2,FALSE)&amp;".2025"</f>
        <v>20.01.2025</v>
      </c>
      <c r="AI1689">
        <f t="shared" si="669"/>
        <v>4</v>
      </c>
      <c r="AJ1689" t="str">
        <f>H1689&amp;"."&amp;VLOOKUP(I1689,'Data validation'!$A$1:$B$12,2,FALSE)&amp;".2026"</f>
        <v>02.06.2026</v>
      </c>
      <c r="AK1689">
        <f t="shared" si="670"/>
        <v>23</v>
      </c>
      <c r="AL1689" t="str">
        <f>VLOOKUP(E1689,[2]Sheet1!$A:$B,2,FALSE)</f>
        <v>Анулирана</v>
      </c>
    </row>
    <row r="1690" spans="1:38" x14ac:dyDescent="0.25">
      <c r="A1690" t="str">
        <f>VLOOKUP(Q1690,'Data validation'!$K$2:$L$50,2,FALSE)</f>
        <v>TO</v>
      </c>
      <c r="B1690">
        <f t="shared" si="656"/>
        <v>0</v>
      </c>
      <c r="C1690">
        <f t="shared" si="657"/>
        <v>0</v>
      </c>
      <c r="D1690">
        <f t="shared" si="658"/>
        <v>5</v>
      </c>
      <c r="E1690">
        <v>10147</v>
      </c>
      <c r="F1690" t="s">
        <v>6850</v>
      </c>
      <c r="G1690" t="s">
        <v>290</v>
      </c>
      <c r="H1690" t="str">
        <f t="shared" si="659"/>
        <v>05</v>
      </c>
      <c r="I1690" t="str">
        <f t="shared" si="660"/>
        <v>Aug</v>
      </c>
      <c r="J1690" t="s">
        <v>326</v>
      </c>
      <c r="K1690" t="str">
        <f t="shared" si="661"/>
        <v>10</v>
      </c>
      <c r="L1690" t="str">
        <f t="shared" si="662"/>
        <v>Aug</v>
      </c>
      <c r="M1690">
        <v>5</v>
      </c>
      <c r="N1690">
        <f t="shared" si="663"/>
        <v>5</v>
      </c>
      <c r="O1690">
        <f t="shared" si="664"/>
        <v>0</v>
      </c>
      <c r="P1690">
        <f t="shared" si="665"/>
        <v>0</v>
      </c>
      <c r="Q1690" t="s">
        <v>138</v>
      </c>
      <c r="R1690" t="s">
        <v>17</v>
      </c>
      <c r="S1690">
        <v>2</v>
      </c>
      <c r="T1690">
        <v>2</v>
      </c>
      <c r="U1690" s="2">
        <f>SUMIFS(TediKam!L:L,TediKam!D:D,'Резервации 2026'!E1690)</f>
        <v>2085.892695</v>
      </c>
      <c r="V1690" s="2">
        <f t="shared" ref="V1690:V1697" si="675">+U1690/M1690</f>
        <v>417.178539</v>
      </c>
      <c r="W1690" t="s">
        <v>262</v>
      </c>
      <c r="X1690" t="s">
        <v>6851</v>
      </c>
      <c r="Y1690" t="s">
        <v>6847</v>
      </c>
      <c r="Z1690" t="str">
        <f t="shared" si="666"/>
        <v>Feb</v>
      </c>
      <c r="AA1690" s="6">
        <f t="shared" si="674"/>
        <v>0</v>
      </c>
      <c r="AB1690" s="6">
        <f t="shared" si="674"/>
        <v>0</v>
      </c>
      <c r="AC1690" s="6">
        <f t="shared" si="674"/>
        <v>0</v>
      </c>
      <c r="AD1690" s="6">
        <f t="shared" si="674"/>
        <v>5</v>
      </c>
      <c r="AE1690" s="6">
        <f t="shared" si="674"/>
        <v>0</v>
      </c>
      <c r="AF1690" s="6">
        <f t="shared" si="667"/>
        <v>5</v>
      </c>
      <c r="AG1690" s="6">
        <f t="shared" si="668"/>
        <v>0</v>
      </c>
      <c r="AH1690" s="14" t="str">
        <f>LEFT(X1690,2)&amp;"."&amp;VLOOKUP(MID(X1690,4,3),'Data validation'!$A$1:$B$12,2,FALSE)&amp;".2025"</f>
        <v>19.02.2025</v>
      </c>
      <c r="AI1690">
        <f t="shared" si="669"/>
        <v>8</v>
      </c>
      <c r="AJ1690" t="str">
        <f>H1690&amp;"."&amp;VLOOKUP(I1690,'Data validation'!$A$1:$B$12,2,FALSE)&amp;".2026"</f>
        <v>05.08.2026</v>
      </c>
      <c r="AK1690">
        <f t="shared" si="670"/>
        <v>32</v>
      </c>
      <c r="AL1690" t="e">
        <f>VLOOKUP(E1690,[2]Sheet1!$A:$B,2,FALSE)</f>
        <v>#N/A</v>
      </c>
    </row>
    <row r="1691" spans="1:38" x14ac:dyDescent="0.25">
      <c r="A1691" t="str">
        <f>VLOOKUP(Q1691,'Data validation'!$K$2:$L$50,2,FALSE)</f>
        <v>TO</v>
      </c>
      <c r="B1691">
        <f t="shared" si="656"/>
        <v>0</v>
      </c>
      <c r="C1691">
        <f t="shared" si="657"/>
        <v>0</v>
      </c>
      <c r="D1691">
        <f t="shared" si="658"/>
        <v>5</v>
      </c>
      <c r="E1691">
        <v>10148</v>
      </c>
      <c r="F1691" t="s">
        <v>6852</v>
      </c>
      <c r="G1691" t="s">
        <v>355</v>
      </c>
      <c r="H1691" t="str">
        <f t="shared" si="659"/>
        <v>19</v>
      </c>
      <c r="I1691" t="str">
        <f t="shared" si="660"/>
        <v>Aug</v>
      </c>
      <c r="J1691" t="s">
        <v>53</v>
      </c>
      <c r="K1691" t="str">
        <f t="shared" si="661"/>
        <v>24</v>
      </c>
      <c r="L1691" t="str">
        <f t="shared" si="662"/>
        <v>Aug</v>
      </c>
      <c r="M1691">
        <v>5</v>
      </c>
      <c r="N1691">
        <f t="shared" si="663"/>
        <v>5</v>
      </c>
      <c r="O1691">
        <f t="shared" si="664"/>
        <v>0</v>
      </c>
      <c r="P1691">
        <f t="shared" si="665"/>
        <v>0</v>
      </c>
      <c r="Q1691" t="s">
        <v>81</v>
      </c>
      <c r="R1691" t="s">
        <v>17</v>
      </c>
      <c r="S1691">
        <v>2</v>
      </c>
      <c r="T1691">
        <v>2</v>
      </c>
      <c r="U1691" s="2">
        <f>SUMIFS(SLR!L:L,SLR!D:D,'Резервации 2026'!E1691)</f>
        <v>2085.892695</v>
      </c>
      <c r="V1691" s="2">
        <f t="shared" si="675"/>
        <v>417.178539</v>
      </c>
      <c r="W1691" t="s">
        <v>262</v>
      </c>
      <c r="X1691" t="s">
        <v>6851</v>
      </c>
      <c r="Y1691" t="s">
        <v>6847</v>
      </c>
      <c r="Z1691" t="str">
        <f t="shared" si="666"/>
        <v>Feb</v>
      </c>
      <c r="AA1691" s="6">
        <f t="shared" si="674"/>
        <v>0</v>
      </c>
      <c r="AB1691" s="6">
        <f t="shared" si="674"/>
        <v>0</v>
      </c>
      <c r="AC1691" s="6">
        <f t="shared" si="674"/>
        <v>0</v>
      </c>
      <c r="AD1691" s="6">
        <f t="shared" si="674"/>
        <v>5</v>
      </c>
      <c r="AE1691" s="6">
        <f t="shared" si="674"/>
        <v>0</v>
      </c>
      <c r="AF1691" s="6">
        <f t="shared" si="667"/>
        <v>5</v>
      </c>
      <c r="AG1691" s="6">
        <f t="shared" si="668"/>
        <v>0</v>
      </c>
      <c r="AH1691" s="14" t="str">
        <f>LEFT(X1691,2)&amp;"."&amp;VLOOKUP(MID(X1691,4,3),'Data validation'!$A$1:$B$12,2,FALSE)&amp;".2025"</f>
        <v>19.02.2025</v>
      </c>
      <c r="AI1691">
        <f t="shared" si="669"/>
        <v>8</v>
      </c>
      <c r="AJ1691" t="str">
        <f>H1691&amp;"."&amp;VLOOKUP(I1691,'Data validation'!$A$1:$B$12,2,FALSE)&amp;".2026"</f>
        <v>19.08.2026</v>
      </c>
      <c r="AK1691">
        <f t="shared" si="670"/>
        <v>34</v>
      </c>
      <c r="AL1691" t="e">
        <f>VLOOKUP(E1691,[2]Sheet1!$A:$B,2,FALSE)</f>
        <v>#N/A</v>
      </c>
    </row>
    <row r="1692" spans="1:38" x14ac:dyDescent="0.25">
      <c r="A1692" t="str">
        <f>VLOOKUP(Q1692,'Data validation'!$K$2:$L$50,2,FALSE)</f>
        <v>TO</v>
      </c>
      <c r="B1692">
        <f t="shared" si="656"/>
        <v>0</v>
      </c>
      <c r="C1692">
        <f t="shared" si="657"/>
        <v>0</v>
      </c>
      <c r="D1692">
        <f t="shared" si="658"/>
        <v>5</v>
      </c>
      <c r="E1692">
        <v>10149</v>
      </c>
      <c r="F1692" t="s">
        <v>6853</v>
      </c>
      <c r="G1692" t="s">
        <v>290</v>
      </c>
      <c r="H1692" t="str">
        <f t="shared" si="659"/>
        <v>05</v>
      </c>
      <c r="I1692" t="str">
        <f t="shared" si="660"/>
        <v>Aug</v>
      </c>
      <c r="J1692" t="s">
        <v>326</v>
      </c>
      <c r="K1692" t="str">
        <f t="shared" si="661"/>
        <v>10</v>
      </c>
      <c r="L1692" t="str">
        <f t="shared" si="662"/>
        <v>Aug</v>
      </c>
      <c r="M1692">
        <v>5</v>
      </c>
      <c r="N1692">
        <f t="shared" si="663"/>
        <v>5</v>
      </c>
      <c r="O1692">
        <f t="shared" si="664"/>
        <v>0</v>
      </c>
      <c r="P1692">
        <f t="shared" si="665"/>
        <v>0</v>
      </c>
      <c r="Q1692" t="s">
        <v>138</v>
      </c>
      <c r="R1692" t="s">
        <v>17</v>
      </c>
      <c r="S1692">
        <v>2</v>
      </c>
      <c r="T1692">
        <v>1</v>
      </c>
      <c r="U1692" s="2">
        <f>SUMIFS(TediKam!L:L,TediKam!D:D,'Резервации 2026'!E1692)</f>
        <v>1668.714156</v>
      </c>
      <c r="V1692" s="2">
        <f t="shared" si="675"/>
        <v>333.74283120000001</v>
      </c>
      <c r="W1692" t="s">
        <v>262</v>
      </c>
      <c r="X1692" t="s">
        <v>6851</v>
      </c>
      <c r="Y1692" t="s">
        <v>6847</v>
      </c>
      <c r="Z1692" t="str">
        <f t="shared" si="666"/>
        <v>Feb</v>
      </c>
      <c r="AA1692" s="6">
        <f t="shared" si="674"/>
        <v>0</v>
      </c>
      <c r="AB1692" s="6">
        <f t="shared" si="674"/>
        <v>0</v>
      </c>
      <c r="AC1692" s="6">
        <f t="shared" si="674"/>
        <v>0</v>
      </c>
      <c r="AD1692" s="6">
        <f t="shared" si="674"/>
        <v>5</v>
      </c>
      <c r="AE1692" s="6">
        <f t="shared" si="674"/>
        <v>0</v>
      </c>
      <c r="AF1692" s="6">
        <f t="shared" si="667"/>
        <v>5</v>
      </c>
      <c r="AG1692" s="6">
        <f t="shared" si="668"/>
        <v>0</v>
      </c>
      <c r="AH1692" s="14" t="str">
        <f>LEFT(X1692,2)&amp;"."&amp;VLOOKUP(MID(X1692,4,3),'Data validation'!$A$1:$B$12,2,FALSE)&amp;".2025"</f>
        <v>19.02.2025</v>
      </c>
      <c r="AI1692">
        <f t="shared" si="669"/>
        <v>8</v>
      </c>
      <c r="AJ1692" t="str">
        <f>H1692&amp;"."&amp;VLOOKUP(I1692,'Data validation'!$A$1:$B$12,2,FALSE)&amp;".2026"</f>
        <v>05.08.2026</v>
      </c>
      <c r="AK1692">
        <f t="shared" si="670"/>
        <v>32</v>
      </c>
      <c r="AL1692" t="e">
        <f>VLOOKUP(E1692,[2]Sheet1!$A:$B,2,FALSE)</f>
        <v>#N/A</v>
      </c>
    </row>
    <row r="1693" spans="1:38" x14ac:dyDescent="0.25">
      <c r="A1693" t="str">
        <f>VLOOKUP(Q1693,'Data validation'!$K$2:$L$50,2,FALSE)</f>
        <v>TO</v>
      </c>
      <c r="B1693">
        <f t="shared" si="656"/>
        <v>0</v>
      </c>
      <c r="C1693">
        <f t="shared" si="657"/>
        <v>0</v>
      </c>
      <c r="D1693">
        <f t="shared" si="658"/>
        <v>5</v>
      </c>
      <c r="E1693">
        <v>9593</v>
      </c>
      <c r="F1693" t="s">
        <v>5137</v>
      </c>
      <c r="G1693" t="s">
        <v>33</v>
      </c>
      <c r="H1693" t="str">
        <f t="shared" si="659"/>
        <v>18</v>
      </c>
      <c r="I1693" t="str">
        <f t="shared" si="660"/>
        <v>Jul</v>
      </c>
      <c r="J1693" t="s">
        <v>528</v>
      </c>
      <c r="K1693" t="str">
        <f t="shared" si="661"/>
        <v>23</v>
      </c>
      <c r="L1693" t="str">
        <f t="shared" si="662"/>
        <v>Jul</v>
      </c>
      <c r="M1693">
        <v>5</v>
      </c>
      <c r="N1693">
        <f t="shared" si="663"/>
        <v>5</v>
      </c>
      <c r="O1693">
        <f t="shared" si="664"/>
        <v>0</v>
      </c>
      <c r="P1693">
        <f t="shared" si="665"/>
        <v>0</v>
      </c>
      <c r="Q1693" t="s">
        <v>81</v>
      </c>
      <c r="R1693" t="s">
        <v>57</v>
      </c>
      <c r="S1693">
        <v>4</v>
      </c>
      <c r="T1693">
        <v>0</v>
      </c>
      <c r="U1693" s="2">
        <f>SUMIFS(SLR!L:L,SLR!D:D,'Резервации 2026'!E1693)</f>
        <v>2826.0765584999999</v>
      </c>
      <c r="V1693" s="2">
        <f t="shared" si="675"/>
        <v>565.21531170000003</v>
      </c>
      <c r="W1693" t="s">
        <v>262</v>
      </c>
      <c r="X1693" t="s">
        <v>4746</v>
      </c>
      <c r="Y1693" t="s">
        <v>4739</v>
      </c>
      <c r="Z1693" t="str">
        <f t="shared" si="666"/>
        <v>Jan</v>
      </c>
      <c r="AA1693" s="6">
        <f t="shared" si="674"/>
        <v>0</v>
      </c>
      <c r="AB1693" s="6">
        <f t="shared" si="674"/>
        <v>0</v>
      </c>
      <c r="AC1693" s="6">
        <f t="shared" si="674"/>
        <v>5</v>
      </c>
      <c r="AD1693" s="6">
        <f t="shared" si="674"/>
        <v>0</v>
      </c>
      <c r="AE1693" s="6">
        <f t="shared" si="674"/>
        <v>0</v>
      </c>
      <c r="AF1693" s="6">
        <f t="shared" si="667"/>
        <v>5</v>
      </c>
      <c r="AG1693" s="6">
        <f t="shared" si="668"/>
        <v>0</v>
      </c>
      <c r="AH1693" s="14" t="str">
        <f>LEFT(X1693,2)&amp;"."&amp;VLOOKUP(MID(X1693,4,3),'Data validation'!$A$1:$B$12,2,FALSE)&amp;".2025"</f>
        <v>20.01.2025</v>
      </c>
      <c r="AI1693">
        <f t="shared" si="669"/>
        <v>4</v>
      </c>
      <c r="AJ1693" t="str">
        <f>H1693&amp;"."&amp;VLOOKUP(I1693,'Data validation'!$A$1:$B$12,2,FALSE)&amp;".2026"</f>
        <v>18.07.2026</v>
      </c>
      <c r="AK1693">
        <f t="shared" si="670"/>
        <v>29</v>
      </c>
      <c r="AL1693" t="e">
        <f>VLOOKUP(E1693,[2]Sheet1!$A:$B,2,FALSE)</f>
        <v>#N/A</v>
      </c>
    </row>
    <row r="1694" spans="1:38" x14ac:dyDescent="0.25">
      <c r="A1694" t="str">
        <f>VLOOKUP(Q1694,'Data validation'!$K$2:$L$50,2,FALSE)</f>
        <v>TO</v>
      </c>
      <c r="B1694">
        <f t="shared" si="656"/>
        <v>0</v>
      </c>
      <c r="C1694">
        <f t="shared" si="657"/>
        <v>5</v>
      </c>
      <c r="D1694">
        <f t="shared" si="658"/>
        <v>0</v>
      </c>
      <c r="E1694">
        <v>9594</v>
      </c>
      <c r="F1694" t="s">
        <v>5138</v>
      </c>
      <c r="G1694" t="s">
        <v>275</v>
      </c>
      <c r="H1694" t="str">
        <f t="shared" si="659"/>
        <v>22</v>
      </c>
      <c r="I1694" t="str">
        <f t="shared" si="660"/>
        <v>Jun</v>
      </c>
      <c r="J1694" t="s">
        <v>126</v>
      </c>
      <c r="K1694" t="str">
        <f t="shared" si="661"/>
        <v>27</v>
      </c>
      <c r="L1694" t="str">
        <f t="shared" si="662"/>
        <v>Jun</v>
      </c>
      <c r="M1694">
        <v>5</v>
      </c>
      <c r="N1694">
        <f t="shared" si="663"/>
        <v>5</v>
      </c>
      <c r="O1694">
        <f t="shared" si="664"/>
        <v>0</v>
      </c>
      <c r="P1694">
        <f t="shared" si="665"/>
        <v>0</v>
      </c>
      <c r="Q1694" t="s">
        <v>162</v>
      </c>
      <c r="R1694" t="s">
        <v>48</v>
      </c>
      <c r="S1694">
        <v>2</v>
      </c>
      <c r="T1694">
        <v>0</v>
      </c>
      <c r="U1694" s="2">
        <f>SUMIFS(Magelan!L:L,Magelan!D:D,'Резервации 2026'!E1694)</f>
        <v>1537.4388464000001</v>
      </c>
      <c r="V1694" s="2">
        <f t="shared" si="675"/>
        <v>307.48776928000001</v>
      </c>
      <c r="W1694" t="s">
        <v>262</v>
      </c>
      <c r="X1694" t="s">
        <v>4748</v>
      </c>
      <c r="Y1694" t="s">
        <v>4739</v>
      </c>
      <c r="Z1694" t="str">
        <f t="shared" si="666"/>
        <v>Jan</v>
      </c>
      <c r="AA1694" s="6">
        <f t="shared" si="674"/>
        <v>0</v>
      </c>
      <c r="AB1694" s="6">
        <f t="shared" si="674"/>
        <v>5</v>
      </c>
      <c r="AC1694" s="6">
        <f t="shared" si="674"/>
        <v>0</v>
      </c>
      <c r="AD1694" s="6">
        <f t="shared" si="674"/>
        <v>0</v>
      </c>
      <c r="AE1694" s="6">
        <f t="shared" si="674"/>
        <v>0</v>
      </c>
      <c r="AF1694" s="6">
        <f t="shared" si="667"/>
        <v>5</v>
      </c>
      <c r="AG1694" s="6">
        <f t="shared" si="668"/>
        <v>0</v>
      </c>
      <c r="AH1694" s="14" t="str">
        <f>LEFT(X1694,2)&amp;"."&amp;VLOOKUP(MID(X1694,4,3),'Data validation'!$A$1:$B$12,2,FALSE)&amp;".2025"</f>
        <v>20.01.2025</v>
      </c>
      <c r="AI1694">
        <f t="shared" si="669"/>
        <v>4</v>
      </c>
      <c r="AJ1694" t="str">
        <f>H1694&amp;"."&amp;VLOOKUP(I1694,'Data validation'!$A$1:$B$12,2,FALSE)&amp;".2026"</f>
        <v>22.06.2026</v>
      </c>
      <c r="AK1694">
        <f t="shared" si="670"/>
        <v>26</v>
      </c>
      <c r="AL1694" t="e">
        <f>VLOOKUP(E1694,[2]Sheet1!$A:$B,2,FALSE)</f>
        <v>#N/A</v>
      </c>
    </row>
    <row r="1695" spans="1:38" x14ac:dyDescent="0.25">
      <c r="A1695" t="str">
        <f>VLOOKUP(Q1695,'Data validation'!$K$2:$L$50,2,FALSE)</f>
        <v>TO</v>
      </c>
      <c r="B1695">
        <f t="shared" si="656"/>
        <v>0</v>
      </c>
      <c r="C1695">
        <f t="shared" si="657"/>
        <v>0</v>
      </c>
      <c r="D1695">
        <f t="shared" si="658"/>
        <v>5</v>
      </c>
      <c r="E1695">
        <v>9725</v>
      </c>
      <c r="F1695" t="s">
        <v>5587</v>
      </c>
      <c r="G1695" t="s">
        <v>326</v>
      </c>
      <c r="H1695" t="str">
        <f t="shared" si="659"/>
        <v>10</v>
      </c>
      <c r="I1695" t="str">
        <f t="shared" si="660"/>
        <v>Aug</v>
      </c>
      <c r="J1695" t="s">
        <v>90</v>
      </c>
      <c r="K1695" t="str">
        <f t="shared" si="661"/>
        <v>15</v>
      </c>
      <c r="L1695" t="str">
        <f t="shared" si="662"/>
        <v>Aug</v>
      </c>
      <c r="M1695">
        <v>5</v>
      </c>
      <c r="N1695">
        <f t="shared" si="663"/>
        <v>5</v>
      </c>
      <c r="O1695">
        <f t="shared" si="664"/>
        <v>0</v>
      </c>
      <c r="P1695">
        <f t="shared" si="665"/>
        <v>0</v>
      </c>
      <c r="Q1695" t="s">
        <v>56</v>
      </c>
      <c r="R1695" t="s">
        <v>110</v>
      </c>
      <c r="S1695">
        <v>4</v>
      </c>
      <c r="T1695">
        <v>1</v>
      </c>
      <c r="U1695" s="2">
        <f>SUMIFS(Novoton!L:L,Novoton!D:D,'Резервации 2026'!E1695)</f>
        <v>3014.5207789999999</v>
      </c>
      <c r="V1695" s="2">
        <f t="shared" si="675"/>
        <v>602.90415580000001</v>
      </c>
      <c r="W1695" t="s">
        <v>262</v>
      </c>
      <c r="X1695" t="s">
        <v>5588</v>
      </c>
      <c r="Y1695" t="s">
        <v>5030</v>
      </c>
      <c r="Z1695" t="str">
        <f t="shared" si="666"/>
        <v>Jan</v>
      </c>
      <c r="AA1695" s="6">
        <f t="shared" si="674"/>
        <v>0</v>
      </c>
      <c r="AB1695" s="6">
        <f t="shared" si="674"/>
        <v>0</v>
      </c>
      <c r="AC1695" s="6">
        <f t="shared" si="674"/>
        <v>0</v>
      </c>
      <c r="AD1695" s="6">
        <f t="shared" si="674"/>
        <v>5</v>
      </c>
      <c r="AE1695" s="6">
        <f t="shared" si="674"/>
        <v>0</v>
      </c>
      <c r="AF1695" s="6">
        <f t="shared" si="667"/>
        <v>5</v>
      </c>
      <c r="AG1695" s="6">
        <f t="shared" si="668"/>
        <v>0</v>
      </c>
      <c r="AH1695" s="14" t="str">
        <f>LEFT(X1695,2)&amp;"."&amp;VLOOKUP(MID(X1695,4,3),'Data validation'!$A$1:$B$12,2,FALSE)&amp;".2025"</f>
        <v>26.01.2025</v>
      </c>
      <c r="AI1695">
        <f t="shared" si="669"/>
        <v>5</v>
      </c>
      <c r="AJ1695" t="str">
        <f>H1695&amp;"."&amp;VLOOKUP(I1695,'Data validation'!$A$1:$B$12,2,FALSE)&amp;".2026"</f>
        <v>10.08.2026</v>
      </c>
      <c r="AK1695">
        <f t="shared" si="670"/>
        <v>33</v>
      </c>
      <c r="AL1695" t="e">
        <f>VLOOKUP(E1695,[2]Sheet1!$A:$B,2,FALSE)</f>
        <v>#N/A</v>
      </c>
    </row>
    <row r="1696" spans="1:38" x14ac:dyDescent="0.25">
      <c r="A1696" t="str">
        <f>VLOOKUP(Q1696,'Data validation'!$K$2:$L$50,2,FALSE)</f>
        <v>TO</v>
      </c>
      <c r="B1696">
        <f t="shared" si="656"/>
        <v>0</v>
      </c>
      <c r="C1696">
        <f t="shared" si="657"/>
        <v>3</v>
      </c>
      <c r="D1696">
        <f t="shared" si="658"/>
        <v>3</v>
      </c>
      <c r="E1696">
        <v>9405</v>
      </c>
      <c r="F1696" t="s">
        <v>8758</v>
      </c>
      <c r="G1696" t="s">
        <v>91</v>
      </c>
      <c r="H1696" t="str">
        <f t="shared" si="659"/>
        <v>22</v>
      </c>
      <c r="I1696" t="str">
        <f t="shared" si="660"/>
        <v>Aug</v>
      </c>
      <c r="J1696" t="s">
        <v>843</v>
      </c>
      <c r="K1696" t="str">
        <f t="shared" si="661"/>
        <v>28</v>
      </c>
      <c r="L1696" t="str">
        <f t="shared" si="662"/>
        <v>Aug</v>
      </c>
      <c r="M1696">
        <v>6</v>
      </c>
      <c r="N1696">
        <f t="shared" si="663"/>
        <v>6</v>
      </c>
      <c r="O1696">
        <f t="shared" si="664"/>
        <v>0</v>
      </c>
      <c r="P1696">
        <f t="shared" si="665"/>
        <v>0</v>
      </c>
      <c r="Q1696" t="s">
        <v>81</v>
      </c>
      <c r="R1696" t="s">
        <v>25</v>
      </c>
      <c r="S1696">
        <v>1</v>
      </c>
      <c r="T1696">
        <v>2</v>
      </c>
      <c r="U1696" s="2">
        <f>SUMIFS(SLR!L:L,SLR!D:D,'Резервации 2026'!E1696)</f>
        <v>1823.7723584</v>
      </c>
      <c r="V1696" s="2">
        <f t="shared" si="675"/>
        <v>303.96205973333332</v>
      </c>
      <c r="W1696" t="s">
        <v>262</v>
      </c>
      <c r="X1696" t="s">
        <v>4281</v>
      </c>
      <c r="Y1696" t="s">
        <v>4262</v>
      </c>
      <c r="Z1696" t="str">
        <f t="shared" si="666"/>
        <v>Jan</v>
      </c>
      <c r="AA1696" s="6">
        <f t="shared" si="674"/>
        <v>0</v>
      </c>
      <c r="AB1696" s="6">
        <f t="shared" si="674"/>
        <v>0</v>
      </c>
      <c r="AC1696" s="6">
        <f t="shared" si="674"/>
        <v>0</v>
      </c>
      <c r="AD1696" s="6">
        <f t="shared" si="674"/>
        <v>6</v>
      </c>
      <c r="AE1696" s="6">
        <f t="shared" si="674"/>
        <v>0</v>
      </c>
      <c r="AF1696" s="6">
        <f t="shared" si="667"/>
        <v>6</v>
      </c>
      <c r="AG1696" s="6">
        <f t="shared" si="668"/>
        <v>0</v>
      </c>
      <c r="AH1696" s="14" t="str">
        <f>LEFT(X1696,2)&amp;"."&amp;VLOOKUP(MID(X1696,4,3),'Data validation'!$A$1:$B$12,2,FALSE)&amp;".2025"</f>
        <v>09.01.2025</v>
      </c>
      <c r="AI1696">
        <f t="shared" si="669"/>
        <v>2</v>
      </c>
      <c r="AJ1696" t="str">
        <f>H1696&amp;"."&amp;VLOOKUP(I1696,'Data validation'!$A$1:$B$12,2,FALSE)&amp;".2026"</f>
        <v>22.08.2026</v>
      </c>
      <c r="AK1696">
        <f t="shared" si="670"/>
        <v>34</v>
      </c>
      <c r="AL1696" t="e">
        <f>VLOOKUP(E1696,[2]Sheet1!$A:$B,2,FALSE)</f>
        <v>#N/A</v>
      </c>
    </row>
    <row r="1697" spans="1:38" x14ac:dyDescent="0.25">
      <c r="A1697" t="str">
        <f>VLOOKUP(Q1697,'Data validation'!$K$2:$L$50,2,FALSE)</f>
        <v>TO</v>
      </c>
      <c r="B1697">
        <f t="shared" si="656"/>
        <v>0</v>
      </c>
      <c r="C1697">
        <f t="shared" si="657"/>
        <v>5</v>
      </c>
      <c r="D1697">
        <f t="shared" si="658"/>
        <v>0</v>
      </c>
      <c r="E1697">
        <v>9407</v>
      </c>
      <c r="F1697" t="s">
        <v>8759</v>
      </c>
      <c r="G1697" t="s">
        <v>173</v>
      </c>
      <c r="H1697" t="str">
        <f t="shared" si="659"/>
        <v>06</v>
      </c>
      <c r="I1697" t="str">
        <f t="shared" si="660"/>
        <v>Jul</v>
      </c>
      <c r="J1697" t="s">
        <v>323</v>
      </c>
      <c r="K1697" t="str">
        <f t="shared" si="661"/>
        <v>11</v>
      </c>
      <c r="L1697" t="str">
        <f t="shared" si="662"/>
        <v>Jul</v>
      </c>
      <c r="M1697">
        <v>5</v>
      </c>
      <c r="N1697">
        <f t="shared" si="663"/>
        <v>5</v>
      </c>
      <c r="O1697">
        <f t="shared" si="664"/>
        <v>0</v>
      </c>
      <c r="P1697">
        <f t="shared" si="665"/>
        <v>0</v>
      </c>
      <c r="Q1697" t="s">
        <v>162</v>
      </c>
      <c r="R1697" t="s">
        <v>17</v>
      </c>
      <c r="S1697">
        <v>2</v>
      </c>
      <c r="T1697">
        <v>1</v>
      </c>
      <c r="U1697" s="2">
        <f>SUMIFS(Magelan!L:L,Magelan!D:D,'Резервации 2026'!E1697)</f>
        <v>1467.0680830000001</v>
      </c>
      <c r="V1697" s="2">
        <f t="shared" si="675"/>
        <v>293.41361660000001</v>
      </c>
      <c r="W1697" t="s">
        <v>262</v>
      </c>
      <c r="X1697" t="s">
        <v>4283</v>
      </c>
      <c r="Y1697" t="s">
        <v>4262</v>
      </c>
      <c r="Z1697" t="str">
        <f t="shared" si="666"/>
        <v>Jan</v>
      </c>
      <c r="AA1697" s="6">
        <f t="shared" si="674"/>
        <v>0</v>
      </c>
      <c r="AB1697" s="6">
        <f t="shared" si="674"/>
        <v>0</v>
      </c>
      <c r="AC1697" s="6">
        <f t="shared" si="674"/>
        <v>5</v>
      </c>
      <c r="AD1697" s="6">
        <f t="shared" si="674"/>
        <v>0</v>
      </c>
      <c r="AE1697" s="6">
        <f t="shared" si="674"/>
        <v>0</v>
      </c>
      <c r="AF1697" s="6">
        <f t="shared" si="667"/>
        <v>5</v>
      </c>
      <c r="AG1697" s="6">
        <f t="shared" si="668"/>
        <v>0</v>
      </c>
      <c r="AH1697" s="14" t="str">
        <f>LEFT(X1697,2)&amp;"."&amp;VLOOKUP(MID(X1697,4,3),'Data validation'!$A$1:$B$12,2,FALSE)&amp;".2025"</f>
        <v>09.01.2025</v>
      </c>
      <c r="AI1697">
        <f t="shared" si="669"/>
        <v>2</v>
      </c>
      <c r="AJ1697" t="str">
        <f>H1697&amp;"."&amp;VLOOKUP(I1697,'Data validation'!$A$1:$B$12,2,FALSE)&amp;".2026"</f>
        <v>06.07.2026</v>
      </c>
      <c r="AK1697">
        <f t="shared" si="670"/>
        <v>28</v>
      </c>
      <c r="AL1697" t="e">
        <f>VLOOKUP(E1697,[2]Sheet1!$A:$B,2,FALSE)</f>
        <v>#N/A</v>
      </c>
    </row>
    <row r="1698" spans="1:38" x14ac:dyDescent="0.25">
      <c r="A1698" t="str">
        <f>VLOOKUP(Q1698,'Data validation'!$K$2:$L$50,2,FALSE)</f>
        <v>BOOKING</v>
      </c>
      <c r="B1698">
        <f t="shared" si="656"/>
        <v>0</v>
      </c>
      <c r="C1698">
        <f t="shared" si="657"/>
        <v>4</v>
      </c>
      <c r="D1698">
        <f t="shared" si="658"/>
        <v>0</v>
      </c>
      <c r="E1698">
        <v>9726</v>
      </c>
      <c r="F1698" t="s">
        <v>5589</v>
      </c>
      <c r="G1698" t="s">
        <v>238</v>
      </c>
      <c r="H1698" t="str">
        <f t="shared" si="659"/>
        <v>27</v>
      </c>
      <c r="I1698" t="str">
        <f t="shared" si="660"/>
        <v>Aug</v>
      </c>
      <c r="J1698" t="s">
        <v>250</v>
      </c>
      <c r="K1698" t="str">
        <f t="shared" si="661"/>
        <v>31</v>
      </c>
      <c r="L1698" t="str">
        <f t="shared" si="662"/>
        <v>Aug</v>
      </c>
      <c r="M1698">
        <v>4</v>
      </c>
      <c r="N1698">
        <f t="shared" si="663"/>
        <v>4</v>
      </c>
      <c r="O1698">
        <f t="shared" si="664"/>
        <v>0</v>
      </c>
      <c r="P1698">
        <f t="shared" si="665"/>
        <v>0</v>
      </c>
      <c r="Q1698" t="s">
        <v>587</v>
      </c>
      <c r="R1698" t="s">
        <v>63</v>
      </c>
      <c r="S1698">
        <v>2</v>
      </c>
      <c r="T1698">
        <v>1</v>
      </c>
      <c r="U1698" s="2">
        <v>1767.3525842201834</v>
      </c>
      <c r="V1698" s="2">
        <v>441.83814605504585</v>
      </c>
      <c r="W1698" t="s">
        <v>5590</v>
      </c>
      <c r="X1698" t="s">
        <v>5591</v>
      </c>
      <c r="Y1698" t="s">
        <v>5369</v>
      </c>
      <c r="Z1698" t="str">
        <f t="shared" si="666"/>
        <v>Jan</v>
      </c>
      <c r="AA1698" s="6">
        <f t="shared" si="674"/>
        <v>0</v>
      </c>
      <c r="AB1698" s="6">
        <f t="shared" si="674"/>
        <v>0</v>
      </c>
      <c r="AC1698" s="6">
        <f t="shared" si="674"/>
        <v>0</v>
      </c>
      <c r="AD1698" s="6">
        <f t="shared" si="674"/>
        <v>4</v>
      </c>
      <c r="AE1698" s="6">
        <f t="shared" si="674"/>
        <v>0</v>
      </c>
      <c r="AF1698" s="6">
        <f t="shared" si="667"/>
        <v>4</v>
      </c>
      <c r="AG1698" s="6">
        <f t="shared" si="668"/>
        <v>0</v>
      </c>
      <c r="AH1698" s="14" t="str">
        <f>LEFT(X1698,2)&amp;"."&amp;VLOOKUP(MID(X1698,4,3),'Data validation'!$A$1:$B$12,2,FALSE)&amp;".2025"</f>
        <v>26.01.2025</v>
      </c>
      <c r="AI1698">
        <f t="shared" si="669"/>
        <v>5</v>
      </c>
      <c r="AJ1698" t="str">
        <f>H1698&amp;"."&amp;VLOOKUP(I1698,'Data validation'!$A$1:$B$12,2,FALSE)&amp;".2026"</f>
        <v>27.08.2026</v>
      </c>
      <c r="AK1698">
        <f t="shared" si="670"/>
        <v>35</v>
      </c>
      <c r="AL1698" t="e">
        <f>VLOOKUP(E1698,[2]Sheet1!$A:$B,2,FALSE)</f>
        <v>#N/A</v>
      </c>
    </row>
    <row r="1699" spans="1:38" x14ac:dyDescent="0.25">
      <c r="A1699" t="str">
        <f>VLOOKUP(Q1699,'Data validation'!$K$2:$L$50,2,FALSE)</f>
        <v>BOOKING</v>
      </c>
      <c r="B1699">
        <f t="shared" si="656"/>
        <v>0</v>
      </c>
      <c r="C1699">
        <f t="shared" si="657"/>
        <v>4</v>
      </c>
      <c r="D1699">
        <f t="shared" si="658"/>
        <v>0</v>
      </c>
      <c r="E1699">
        <v>9336</v>
      </c>
      <c r="F1699" t="s">
        <v>8760</v>
      </c>
      <c r="G1699" t="s">
        <v>181</v>
      </c>
      <c r="H1699" t="str">
        <f t="shared" si="659"/>
        <v>03</v>
      </c>
      <c r="I1699" t="str">
        <f t="shared" si="660"/>
        <v>Jul</v>
      </c>
      <c r="J1699" t="s">
        <v>72</v>
      </c>
      <c r="K1699" t="str">
        <f t="shared" si="661"/>
        <v>07</v>
      </c>
      <c r="L1699" t="str">
        <f t="shared" si="662"/>
        <v>Jul</v>
      </c>
      <c r="M1699">
        <v>4</v>
      </c>
      <c r="N1699">
        <f t="shared" si="663"/>
        <v>4</v>
      </c>
      <c r="O1699">
        <f t="shared" si="664"/>
        <v>0</v>
      </c>
      <c r="P1699">
        <f t="shared" si="665"/>
        <v>0</v>
      </c>
      <c r="Q1699" t="s">
        <v>587</v>
      </c>
      <c r="R1699" t="s">
        <v>63</v>
      </c>
      <c r="S1699">
        <v>2</v>
      </c>
      <c r="T1699">
        <v>2</v>
      </c>
      <c r="U1699" s="2">
        <v>1963.7250935779816</v>
      </c>
      <c r="V1699" s="2">
        <v>490.93127339449541</v>
      </c>
      <c r="W1699" t="s">
        <v>1025</v>
      </c>
      <c r="X1699" t="s">
        <v>4204</v>
      </c>
      <c r="Y1699" t="s">
        <v>4205</v>
      </c>
      <c r="Z1699" t="str">
        <f t="shared" si="666"/>
        <v>Jan</v>
      </c>
      <c r="AA1699" s="6">
        <f t="shared" si="674"/>
        <v>0</v>
      </c>
      <c r="AB1699" s="6">
        <f t="shared" si="674"/>
        <v>0</v>
      </c>
      <c r="AC1699" s="6">
        <f t="shared" si="674"/>
        <v>4</v>
      </c>
      <c r="AD1699" s="6">
        <f t="shared" si="674"/>
        <v>0</v>
      </c>
      <c r="AE1699" s="6">
        <f t="shared" si="674"/>
        <v>0</v>
      </c>
      <c r="AF1699" s="6">
        <f t="shared" si="667"/>
        <v>4</v>
      </c>
      <c r="AG1699" s="6">
        <f t="shared" si="668"/>
        <v>0</v>
      </c>
      <c r="AH1699" s="14" t="str">
        <f>LEFT(X1699,2)&amp;"."&amp;VLOOKUP(MID(X1699,4,3),'Data validation'!$A$1:$B$12,2,FALSE)&amp;".2025"</f>
        <v>03.01.2025</v>
      </c>
      <c r="AI1699">
        <f t="shared" si="669"/>
        <v>1</v>
      </c>
      <c r="AJ1699" t="str">
        <f>H1699&amp;"."&amp;VLOOKUP(I1699,'Data validation'!$A$1:$B$12,2,FALSE)&amp;".2026"</f>
        <v>03.07.2026</v>
      </c>
      <c r="AK1699">
        <f t="shared" si="670"/>
        <v>27</v>
      </c>
      <c r="AL1699" t="str">
        <f>VLOOKUP(E1699,[2]Sheet1!$A:$B,2,FALSE)</f>
        <v>Анулирана</v>
      </c>
    </row>
    <row r="1700" spans="1:38" x14ac:dyDescent="0.25">
      <c r="A1700" t="str">
        <f>VLOOKUP(Q1700,'Data validation'!$K$2:$L$50,2,FALSE)</f>
        <v>ITAKA</v>
      </c>
      <c r="B1700">
        <f t="shared" si="656"/>
        <v>0</v>
      </c>
      <c r="C1700">
        <f t="shared" si="657"/>
        <v>11</v>
      </c>
      <c r="D1700">
        <f t="shared" si="658"/>
        <v>0</v>
      </c>
      <c r="E1700">
        <v>10077</v>
      </c>
      <c r="F1700" t="s">
        <v>6614</v>
      </c>
      <c r="G1700" t="s">
        <v>151</v>
      </c>
      <c r="H1700" t="str">
        <f t="shared" si="659"/>
        <v>19</v>
      </c>
      <c r="I1700" t="str">
        <f t="shared" si="660"/>
        <v>Jun</v>
      </c>
      <c r="J1700" t="s">
        <v>71</v>
      </c>
      <c r="K1700" t="str">
        <f t="shared" si="661"/>
        <v>30</v>
      </c>
      <c r="L1700" t="str">
        <f t="shared" si="662"/>
        <v>Jun</v>
      </c>
      <c r="M1700">
        <v>11</v>
      </c>
      <c r="N1700">
        <f t="shared" si="663"/>
        <v>11</v>
      </c>
      <c r="O1700">
        <f t="shared" si="664"/>
        <v>0</v>
      </c>
      <c r="P1700">
        <f t="shared" si="665"/>
        <v>0</v>
      </c>
      <c r="Q1700" t="s">
        <v>1445</v>
      </c>
      <c r="R1700" t="s">
        <v>20</v>
      </c>
      <c r="S1700">
        <v>2</v>
      </c>
      <c r="T1700">
        <v>0</v>
      </c>
      <c r="U1700" s="2">
        <f>SUMIFS(Itaka!L:L,Itaka!D:D,'Резервации 2026'!E1700)</f>
        <v>2427.6739874999998</v>
      </c>
      <c r="V1700" s="2">
        <f t="shared" ref="V1700:V1703" si="676">+U1700/M1700</f>
        <v>220.69763522727271</v>
      </c>
      <c r="W1700" t="s">
        <v>4628</v>
      </c>
      <c r="X1700" t="s">
        <v>6615</v>
      </c>
      <c r="Y1700" t="s">
        <v>6253</v>
      </c>
      <c r="Z1700" t="str">
        <f t="shared" si="666"/>
        <v>Feb</v>
      </c>
      <c r="AA1700" s="6">
        <f t="shared" si="674"/>
        <v>0</v>
      </c>
      <c r="AB1700" s="6">
        <f t="shared" si="674"/>
        <v>11</v>
      </c>
      <c r="AC1700" s="6">
        <f t="shared" si="674"/>
        <v>0</v>
      </c>
      <c r="AD1700" s="6">
        <f t="shared" si="674"/>
        <v>0</v>
      </c>
      <c r="AE1700" s="6">
        <f t="shared" si="674"/>
        <v>0</v>
      </c>
      <c r="AF1700" s="6">
        <f t="shared" si="667"/>
        <v>11</v>
      </c>
      <c r="AG1700" s="6">
        <f t="shared" si="668"/>
        <v>0</v>
      </c>
      <c r="AH1700" s="14" t="str">
        <f>LEFT(X1700,2)&amp;"."&amp;VLOOKUP(MID(X1700,4,3),'Data validation'!$A$1:$B$12,2,FALSE)&amp;".2025"</f>
        <v>13.02.2025</v>
      </c>
      <c r="AI1700">
        <f t="shared" si="669"/>
        <v>7</v>
      </c>
      <c r="AJ1700" t="str">
        <f>H1700&amp;"."&amp;VLOOKUP(I1700,'Data validation'!$A$1:$B$12,2,FALSE)&amp;".2026"</f>
        <v>19.06.2026</v>
      </c>
      <c r="AK1700">
        <f t="shared" si="670"/>
        <v>25</v>
      </c>
      <c r="AL1700" t="e">
        <f>VLOOKUP(E1700,[2]Sheet1!$A:$B,2,FALSE)</f>
        <v>#N/A</v>
      </c>
    </row>
    <row r="1701" spans="1:38" x14ac:dyDescent="0.25">
      <c r="A1701" t="str">
        <f>VLOOKUP(Q1701,'Data validation'!$K$2:$L$50,2,FALSE)</f>
        <v>ITAKA</v>
      </c>
      <c r="B1701">
        <f t="shared" si="656"/>
        <v>0</v>
      </c>
      <c r="C1701">
        <f t="shared" si="657"/>
        <v>0</v>
      </c>
      <c r="D1701">
        <f t="shared" si="658"/>
        <v>7</v>
      </c>
      <c r="E1701">
        <v>10074</v>
      </c>
      <c r="F1701" t="s">
        <v>6616</v>
      </c>
      <c r="G1701" t="s">
        <v>114</v>
      </c>
      <c r="H1701" t="str">
        <f t="shared" si="659"/>
        <v>14</v>
      </c>
      <c r="I1701" t="str">
        <f t="shared" si="660"/>
        <v>Jul</v>
      </c>
      <c r="J1701" t="s">
        <v>93</v>
      </c>
      <c r="K1701" t="str">
        <f t="shared" si="661"/>
        <v>21</v>
      </c>
      <c r="L1701" t="str">
        <f t="shared" si="662"/>
        <v>Jul</v>
      </c>
      <c r="M1701">
        <v>7</v>
      </c>
      <c r="N1701">
        <f t="shared" si="663"/>
        <v>7</v>
      </c>
      <c r="O1701">
        <f t="shared" si="664"/>
        <v>0</v>
      </c>
      <c r="P1701">
        <f t="shared" si="665"/>
        <v>0</v>
      </c>
      <c r="Q1701" t="s">
        <v>1445</v>
      </c>
      <c r="R1701" t="s">
        <v>20</v>
      </c>
      <c r="S1701">
        <v>2</v>
      </c>
      <c r="T1701">
        <v>1</v>
      </c>
      <c r="U1701" s="2">
        <f>SUMIFS(Itaka!L:L,Itaka!D:D,'Резервации 2026'!E1701)</f>
        <v>1808.6929091</v>
      </c>
      <c r="V1701" s="2">
        <f t="shared" si="676"/>
        <v>258.38470130000002</v>
      </c>
      <c r="W1701" t="s">
        <v>4628</v>
      </c>
      <c r="X1701" t="s">
        <v>6617</v>
      </c>
      <c r="Y1701" t="s">
        <v>6540</v>
      </c>
      <c r="Z1701" t="str">
        <f t="shared" si="666"/>
        <v>Feb</v>
      </c>
      <c r="AA1701" s="6">
        <f t="shared" si="674"/>
        <v>0</v>
      </c>
      <c r="AB1701" s="6">
        <f t="shared" si="674"/>
        <v>0</v>
      </c>
      <c r="AC1701" s="6">
        <f t="shared" si="674"/>
        <v>7</v>
      </c>
      <c r="AD1701" s="6">
        <f t="shared" si="674"/>
        <v>0</v>
      </c>
      <c r="AE1701" s="6">
        <f t="shared" si="674"/>
        <v>0</v>
      </c>
      <c r="AF1701" s="6">
        <f t="shared" si="667"/>
        <v>7</v>
      </c>
      <c r="AG1701" s="6">
        <f t="shared" si="668"/>
        <v>0</v>
      </c>
      <c r="AH1701" s="14" t="str">
        <f>LEFT(X1701,2)&amp;"."&amp;VLOOKUP(MID(X1701,4,3),'Data validation'!$A$1:$B$12,2,FALSE)&amp;".2025"</f>
        <v>13.02.2025</v>
      </c>
      <c r="AI1701">
        <f t="shared" si="669"/>
        <v>7</v>
      </c>
      <c r="AJ1701" t="str">
        <f>H1701&amp;"."&amp;VLOOKUP(I1701,'Data validation'!$A$1:$B$12,2,FALSE)&amp;".2026"</f>
        <v>14.07.2026</v>
      </c>
      <c r="AK1701">
        <f t="shared" si="670"/>
        <v>29</v>
      </c>
      <c r="AL1701" t="e">
        <f>VLOOKUP(E1701,[2]Sheet1!$A:$B,2,FALSE)</f>
        <v>#N/A</v>
      </c>
    </row>
    <row r="1702" spans="1:38" x14ac:dyDescent="0.25">
      <c r="A1702" t="str">
        <f>VLOOKUP(Q1702,'Data validation'!$K$2:$L$50,2,FALSE)</f>
        <v>ITAKA</v>
      </c>
      <c r="B1702">
        <f t="shared" si="656"/>
        <v>0</v>
      </c>
      <c r="C1702">
        <f t="shared" si="657"/>
        <v>0</v>
      </c>
      <c r="D1702">
        <f t="shared" si="658"/>
        <v>14</v>
      </c>
      <c r="E1702">
        <v>10075</v>
      </c>
      <c r="F1702" t="s">
        <v>6618</v>
      </c>
      <c r="G1702" t="s">
        <v>160</v>
      </c>
      <c r="H1702" t="str">
        <f t="shared" si="659"/>
        <v>04</v>
      </c>
      <c r="I1702" t="str">
        <f t="shared" si="660"/>
        <v>Aug</v>
      </c>
      <c r="J1702" t="s">
        <v>168</v>
      </c>
      <c r="K1702" t="str">
        <f t="shared" si="661"/>
        <v>18</v>
      </c>
      <c r="L1702" t="str">
        <f t="shared" si="662"/>
        <v>Aug</v>
      </c>
      <c r="M1702">
        <v>14</v>
      </c>
      <c r="N1702">
        <f t="shared" si="663"/>
        <v>14</v>
      </c>
      <c r="O1702">
        <f t="shared" si="664"/>
        <v>0</v>
      </c>
      <c r="P1702">
        <f t="shared" si="665"/>
        <v>0</v>
      </c>
      <c r="Q1702" t="s">
        <v>1445</v>
      </c>
      <c r="R1702" t="s">
        <v>20</v>
      </c>
      <c r="S1702">
        <v>2</v>
      </c>
      <c r="T1702">
        <v>1</v>
      </c>
      <c r="U1702" s="2">
        <f>SUMIFS(Itaka!L:L,Itaka!D:D,'Резервации 2026'!E1702)</f>
        <v>3617.3858181999999</v>
      </c>
      <c r="V1702" s="2">
        <f t="shared" si="676"/>
        <v>258.38470130000002</v>
      </c>
      <c r="W1702" t="s">
        <v>4628</v>
      </c>
      <c r="X1702" t="s">
        <v>6617</v>
      </c>
      <c r="Y1702" t="s">
        <v>6561</v>
      </c>
      <c r="Z1702" t="str">
        <f t="shared" si="666"/>
        <v>Feb</v>
      </c>
      <c r="AA1702" s="6">
        <f t="shared" si="674"/>
        <v>0</v>
      </c>
      <c r="AB1702" s="6">
        <f t="shared" si="674"/>
        <v>0</v>
      </c>
      <c r="AC1702" s="6">
        <f t="shared" si="674"/>
        <v>0</v>
      </c>
      <c r="AD1702" s="6">
        <f t="shared" si="674"/>
        <v>14</v>
      </c>
      <c r="AE1702" s="6">
        <f t="shared" si="674"/>
        <v>0</v>
      </c>
      <c r="AF1702" s="6">
        <f t="shared" si="667"/>
        <v>14</v>
      </c>
      <c r="AG1702" s="6">
        <f t="shared" si="668"/>
        <v>0</v>
      </c>
      <c r="AH1702" s="14" t="str">
        <f>LEFT(X1702,2)&amp;"."&amp;VLOOKUP(MID(X1702,4,3),'Data validation'!$A$1:$B$12,2,FALSE)&amp;".2025"</f>
        <v>13.02.2025</v>
      </c>
      <c r="AI1702">
        <f t="shared" si="669"/>
        <v>7</v>
      </c>
      <c r="AJ1702" t="str">
        <f>H1702&amp;"."&amp;VLOOKUP(I1702,'Data validation'!$A$1:$B$12,2,FALSE)&amp;".2026"</f>
        <v>04.08.2026</v>
      </c>
      <c r="AK1702">
        <f t="shared" si="670"/>
        <v>32</v>
      </c>
      <c r="AL1702" t="e">
        <f>VLOOKUP(E1702,[2]Sheet1!$A:$B,2,FALSE)</f>
        <v>#N/A</v>
      </c>
    </row>
    <row r="1703" spans="1:38" x14ac:dyDescent="0.25">
      <c r="A1703" t="str">
        <f>VLOOKUP(Q1703,'Data validation'!$K$2:$L$50,2,FALSE)</f>
        <v>ITAKA</v>
      </c>
      <c r="B1703">
        <f t="shared" si="656"/>
        <v>0</v>
      </c>
      <c r="C1703">
        <f t="shared" si="657"/>
        <v>11</v>
      </c>
      <c r="D1703">
        <f t="shared" si="658"/>
        <v>0</v>
      </c>
      <c r="E1703">
        <v>10076</v>
      </c>
      <c r="F1703" t="s">
        <v>6614</v>
      </c>
      <c r="G1703" t="s">
        <v>151</v>
      </c>
      <c r="H1703" t="str">
        <f t="shared" si="659"/>
        <v>19</v>
      </c>
      <c r="I1703" t="str">
        <f t="shared" si="660"/>
        <v>Jun</v>
      </c>
      <c r="J1703" t="s">
        <v>71</v>
      </c>
      <c r="K1703" t="str">
        <f t="shared" si="661"/>
        <v>30</v>
      </c>
      <c r="L1703" t="str">
        <f t="shared" si="662"/>
        <v>Jun</v>
      </c>
      <c r="M1703">
        <v>11</v>
      </c>
      <c r="N1703">
        <f t="shared" si="663"/>
        <v>11</v>
      </c>
      <c r="O1703">
        <f t="shared" si="664"/>
        <v>0</v>
      </c>
      <c r="P1703">
        <f t="shared" si="665"/>
        <v>0</v>
      </c>
      <c r="Q1703" t="s">
        <v>1445</v>
      </c>
      <c r="R1703" t="s">
        <v>20</v>
      </c>
      <c r="S1703">
        <v>1</v>
      </c>
      <c r="T1703">
        <v>2</v>
      </c>
      <c r="U1703" s="2">
        <f>SUMIFS(Itaka!L:L,Itaka!D:D,'Резервации 2026'!E1703)</f>
        <v>3028.8765711999999</v>
      </c>
      <c r="V1703" s="2">
        <f t="shared" si="676"/>
        <v>275.35241556363638</v>
      </c>
      <c r="W1703" t="s">
        <v>4628</v>
      </c>
      <c r="X1703" t="s">
        <v>6615</v>
      </c>
      <c r="Y1703" t="s">
        <v>6253</v>
      </c>
      <c r="Z1703" t="str">
        <f t="shared" si="666"/>
        <v>Feb</v>
      </c>
      <c r="AA1703" s="6">
        <f t="shared" si="674"/>
        <v>0</v>
      </c>
      <c r="AB1703" s="6">
        <f t="shared" si="674"/>
        <v>11</v>
      </c>
      <c r="AC1703" s="6">
        <f t="shared" si="674"/>
        <v>0</v>
      </c>
      <c r="AD1703" s="6">
        <f t="shared" si="674"/>
        <v>0</v>
      </c>
      <c r="AE1703" s="6">
        <f t="shared" si="674"/>
        <v>0</v>
      </c>
      <c r="AF1703" s="6">
        <f t="shared" si="667"/>
        <v>11</v>
      </c>
      <c r="AG1703" s="6">
        <f t="shared" si="668"/>
        <v>0</v>
      </c>
      <c r="AH1703" s="14" t="str">
        <f>LEFT(X1703,2)&amp;"."&amp;VLOOKUP(MID(X1703,4,3),'Data validation'!$A$1:$B$12,2,FALSE)&amp;".2025"</f>
        <v>13.02.2025</v>
      </c>
      <c r="AI1703">
        <f t="shared" si="669"/>
        <v>7</v>
      </c>
      <c r="AJ1703" t="str">
        <f>H1703&amp;"."&amp;VLOOKUP(I1703,'Data validation'!$A$1:$B$12,2,FALSE)&amp;".2026"</f>
        <v>19.06.2026</v>
      </c>
      <c r="AK1703">
        <f t="shared" si="670"/>
        <v>25</v>
      </c>
      <c r="AL1703" t="e">
        <f>VLOOKUP(E1703,[2]Sheet1!$A:$B,2,FALSE)</f>
        <v>#N/A</v>
      </c>
    </row>
    <row r="1704" spans="1:38" x14ac:dyDescent="0.25">
      <c r="A1704" t="str">
        <f>VLOOKUP(Q1704,'Data validation'!$K$2:$L$50,2,FALSE)</f>
        <v>TO</v>
      </c>
      <c r="B1704">
        <f t="shared" si="656"/>
        <v>0</v>
      </c>
      <c r="C1704">
        <f t="shared" si="657"/>
        <v>7</v>
      </c>
      <c r="D1704">
        <f t="shared" si="658"/>
        <v>0</v>
      </c>
      <c r="E1704">
        <v>9595</v>
      </c>
      <c r="F1704" t="s">
        <v>5139</v>
      </c>
      <c r="G1704" t="s">
        <v>181</v>
      </c>
      <c r="H1704" t="str">
        <f t="shared" si="659"/>
        <v>03</v>
      </c>
      <c r="I1704" t="str">
        <f t="shared" si="660"/>
        <v>Jul</v>
      </c>
      <c r="J1704" t="s">
        <v>182</v>
      </c>
      <c r="K1704" t="str">
        <f t="shared" si="661"/>
        <v>10</v>
      </c>
      <c r="L1704" t="str">
        <f t="shared" si="662"/>
        <v>Jul</v>
      </c>
      <c r="M1704">
        <v>7</v>
      </c>
      <c r="N1704">
        <f t="shared" si="663"/>
        <v>7</v>
      </c>
      <c r="O1704">
        <f t="shared" si="664"/>
        <v>0</v>
      </c>
      <c r="P1704">
        <f t="shared" si="665"/>
        <v>0</v>
      </c>
      <c r="Q1704" t="s">
        <v>162</v>
      </c>
      <c r="R1704" t="s">
        <v>20</v>
      </c>
      <c r="S1704">
        <v>2</v>
      </c>
      <c r="T1704">
        <v>1</v>
      </c>
      <c r="U1704" s="2">
        <f>SUMIFS(Magelan!L:L,Magelan!D:D,'Резервации 2026'!E1704)</f>
        <v>2052.2915355999999</v>
      </c>
      <c r="V1704" s="2">
        <f>+U1704/M1704</f>
        <v>293.18450508571425</v>
      </c>
      <c r="W1704" t="s">
        <v>262</v>
      </c>
      <c r="X1704" t="s">
        <v>4750</v>
      </c>
      <c r="Y1704" t="s">
        <v>4739</v>
      </c>
      <c r="Z1704" t="str">
        <f t="shared" si="666"/>
        <v>Jan</v>
      </c>
      <c r="AA1704" s="6">
        <f t="shared" si="674"/>
        <v>0</v>
      </c>
      <c r="AB1704" s="6">
        <f t="shared" si="674"/>
        <v>0</v>
      </c>
      <c r="AC1704" s="6">
        <f t="shared" si="674"/>
        <v>7</v>
      </c>
      <c r="AD1704" s="6">
        <f t="shared" si="674"/>
        <v>0</v>
      </c>
      <c r="AE1704" s="6">
        <f t="shared" si="674"/>
        <v>0</v>
      </c>
      <c r="AF1704" s="6">
        <f t="shared" si="667"/>
        <v>7</v>
      </c>
      <c r="AG1704" s="6">
        <f t="shared" si="668"/>
        <v>0</v>
      </c>
      <c r="AH1704" s="14" t="str">
        <f>LEFT(X1704,2)&amp;"."&amp;VLOOKUP(MID(X1704,4,3),'Data validation'!$A$1:$B$12,2,FALSE)&amp;".2025"</f>
        <v>20.01.2025</v>
      </c>
      <c r="AI1704">
        <f t="shared" si="669"/>
        <v>4</v>
      </c>
      <c r="AJ1704" t="str">
        <f>H1704&amp;"."&amp;VLOOKUP(I1704,'Data validation'!$A$1:$B$12,2,FALSE)&amp;".2026"</f>
        <v>03.07.2026</v>
      </c>
      <c r="AK1704">
        <f t="shared" si="670"/>
        <v>27</v>
      </c>
      <c r="AL1704" t="e">
        <f>VLOOKUP(E1704,[2]Sheet1!$A:$B,2,FALSE)</f>
        <v>#N/A</v>
      </c>
    </row>
    <row r="1705" spans="1:38" x14ac:dyDescent="0.25">
      <c r="A1705" t="str">
        <f>VLOOKUP(Q1705,'Data validation'!$K$2:$L$50,2,FALSE)</f>
        <v>TO</v>
      </c>
      <c r="B1705">
        <f t="shared" si="656"/>
        <v>0</v>
      </c>
      <c r="C1705">
        <f t="shared" si="657"/>
        <v>0</v>
      </c>
      <c r="D1705">
        <f t="shared" si="658"/>
        <v>5</v>
      </c>
      <c r="E1705">
        <v>10078</v>
      </c>
      <c r="F1705" t="s">
        <v>6619</v>
      </c>
      <c r="G1705" t="s">
        <v>78</v>
      </c>
      <c r="H1705" t="str">
        <f t="shared" si="659"/>
        <v>02</v>
      </c>
      <c r="I1705" t="str">
        <f t="shared" si="660"/>
        <v>Aug</v>
      </c>
      <c r="J1705" t="s">
        <v>646</v>
      </c>
      <c r="K1705" t="str">
        <f t="shared" si="661"/>
        <v>07</v>
      </c>
      <c r="L1705" t="str">
        <f t="shared" si="662"/>
        <v>Aug</v>
      </c>
      <c r="M1705">
        <v>5</v>
      </c>
      <c r="N1705">
        <f t="shared" si="663"/>
        <v>5</v>
      </c>
      <c r="O1705">
        <f t="shared" si="664"/>
        <v>0</v>
      </c>
      <c r="P1705">
        <f t="shared" si="665"/>
        <v>0</v>
      </c>
      <c r="Q1705" t="s">
        <v>81</v>
      </c>
      <c r="R1705" t="s">
        <v>17</v>
      </c>
      <c r="S1705">
        <v>2</v>
      </c>
      <c r="T1705">
        <v>1</v>
      </c>
      <c r="U1705" s="2">
        <f>SUMIFS(SLR!L:L,SLR!D:D,'Резервации 2026'!E1705)</f>
        <v>1668.714156</v>
      </c>
      <c r="V1705" s="2">
        <f>+U1705/M1705</f>
        <v>333.74283120000001</v>
      </c>
      <c r="W1705" t="s">
        <v>262</v>
      </c>
      <c r="X1705" t="s">
        <v>6620</v>
      </c>
      <c r="Y1705" t="s">
        <v>6613</v>
      </c>
      <c r="Z1705" t="str">
        <f t="shared" si="666"/>
        <v>Feb</v>
      </c>
      <c r="AA1705" s="6">
        <f t="shared" si="674"/>
        <v>0</v>
      </c>
      <c r="AB1705" s="6">
        <f t="shared" si="674"/>
        <v>0</v>
      </c>
      <c r="AC1705" s="6">
        <f t="shared" si="674"/>
        <v>0</v>
      </c>
      <c r="AD1705" s="6">
        <f t="shared" si="674"/>
        <v>5</v>
      </c>
      <c r="AE1705" s="6">
        <f t="shared" si="674"/>
        <v>0</v>
      </c>
      <c r="AF1705" s="6">
        <f t="shared" si="667"/>
        <v>5</v>
      </c>
      <c r="AG1705" s="6">
        <f t="shared" si="668"/>
        <v>0</v>
      </c>
      <c r="AH1705" s="14" t="str">
        <f>LEFT(X1705,2)&amp;"."&amp;VLOOKUP(MID(X1705,4,3),'Data validation'!$A$1:$B$12,2,FALSE)&amp;".2025"</f>
        <v>13.02.2025</v>
      </c>
      <c r="AI1705">
        <f t="shared" si="669"/>
        <v>7</v>
      </c>
      <c r="AJ1705" t="str">
        <f>H1705&amp;"."&amp;VLOOKUP(I1705,'Data validation'!$A$1:$B$12,2,FALSE)&amp;".2026"</f>
        <v>02.08.2026</v>
      </c>
      <c r="AK1705">
        <f t="shared" si="670"/>
        <v>32</v>
      </c>
      <c r="AL1705" t="e">
        <f>VLOOKUP(E1705,[2]Sheet1!$A:$B,2,FALSE)</f>
        <v>#N/A</v>
      </c>
    </row>
    <row r="1706" spans="1:38" x14ac:dyDescent="0.25">
      <c r="A1706" t="str">
        <f>VLOOKUP(Q1706,'Data validation'!$K$2:$L$50,2,FALSE)</f>
        <v>TO</v>
      </c>
      <c r="B1706">
        <f t="shared" si="656"/>
        <v>0</v>
      </c>
      <c r="C1706">
        <f t="shared" si="657"/>
        <v>0</v>
      </c>
      <c r="D1706">
        <f t="shared" si="658"/>
        <v>6</v>
      </c>
      <c r="E1706">
        <v>9408</v>
      </c>
      <c r="F1706" t="s">
        <v>8761</v>
      </c>
      <c r="G1706" t="s">
        <v>135</v>
      </c>
      <c r="H1706" t="str">
        <f t="shared" si="659"/>
        <v>01</v>
      </c>
      <c r="I1706" t="str">
        <f t="shared" si="660"/>
        <v>Aug</v>
      </c>
      <c r="J1706" t="s">
        <v>646</v>
      </c>
      <c r="K1706" t="str">
        <f t="shared" si="661"/>
        <v>07</v>
      </c>
      <c r="L1706" t="str">
        <f t="shared" si="662"/>
        <v>Aug</v>
      </c>
      <c r="M1706">
        <v>6</v>
      </c>
      <c r="N1706">
        <f t="shared" si="663"/>
        <v>6</v>
      </c>
      <c r="O1706">
        <f t="shared" si="664"/>
        <v>0</v>
      </c>
      <c r="P1706">
        <f t="shared" si="665"/>
        <v>0</v>
      </c>
      <c r="Q1706" t="s">
        <v>56</v>
      </c>
      <c r="R1706" t="s">
        <v>57</v>
      </c>
      <c r="S1706">
        <v>4</v>
      </c>
      <c r="T1706">
        <v>0</v>
      </c>
      <c r="U1706" s="2">
        <f>SUMIFS(Novoton!L:L,Novoton!D:D,'Резервации 2026'!E1706)</f>
        <v>3391.2918702000002</v>
      </c>
      <c r="V1706" s="2">
        <f>+U1706/M1706</f>
        <v>565.21531170000003</v>
      </c>
      <c r="W1706" t="s">
        <v>262</v>
      </c>
      <c r="X1706" t="s">
        <v>4285</v>
      </c>
      <c r="Y1706" t="s">
        <v>4286</v>
      </c>
      <c r="Z1706" t="str">
        <f t="shared" si="666"/>
        <v>Jan</v>
      </c>
      <c r="AA1706" s="6">
        <f t="shared" si="674"/>
        <v>0</v>
      </c>
      <c r="AB1706" s="6">
        <f t="shared" si="674"/>
        <v>0</v>
      </c>
      <c r="AC1706" s="6">
        <f t="shared" si="674"/>
        <v>0</v>
      </c>
      <c r="AD1706" s="6">
        <f t="shared" si="674"/>
        <v>6</v>
      </c>
      <c r="AE1706" s="6">
        <f t="shared" si="674"/>
        <v>0</v>
      </c>
      <c r="AF1706" s="6">
        <f t="shared" si="667"/>
        <v>6</v>
      </c>
      <c r="AG1706" s="6">
        <f t="shared" si="668"/>
        <v>0</v>
      </c>
      <c r="AH1706" s="14" t="str">
        <f>LEFT(X1706,2)&amp;"."&amp;VLOOKUP(MID(X1706,4,3),'Data validation'!$A$1:$B$12,2,FALSE)&amp;".2025"</f>
        <v>09.01.2025</v>
      </c>
      <c r="AI1706">
        <f t="shared" si="669"/>
        <v>2</v>
      </c>
      <c r="AJ1706" t="str">
        <f>H1706&amp;"."&amp;VLOOKUP(I1706,'Data validation'!$A$1:$B$12,2,FALSE)&amp;".2026"</f>
        <v>01.08.2026</v>
      </c>
      <c r="AK1706">
        <f t="shared" si="670"/>
        <v>31</v>
      </c>
      <c r="AL1706" t="e">
        <f>VLOOKUP(E1706,[2]Sheet1!$A:$B,2,FALSE)</f>
        <v>#N/A</v>
      </c>
    </row>
    <row r="1707" spans="1:38" x14ac:dyDescent="0.25">
      <c r="A1707" t="str">
        <f>VLOOKUP(Q1707,'Data validation'!$K$2:$L$50,2,FALSE)</f>
        <v>TO</v>
      </c>
      <c r="B1707">
        <f t="shared" si="656"/>
        <v>0</v>
      </c>
      <c r="C1707">
        <f t="shared" si="657"/>
        <v>0</v>
      </c>
      <c r="D1707">
        <f t="shared" si="658"/>
        <v>5</v>
      </c>
      <c r="E1707">
        <v>10150</v>
      </c>
      <c r="F1707" t="s">
        <v>6854</v>
      </c>
      <c r="G1707" t="s">
        <v>340</v>
      </c>
      <c r="H1707" t="str">
        <f t="shared" si="659"/>
        <v>03</v>
      </c>
      <c r="I1707" t="str">
        <f t="shared" si="660"/>
        <v>Aug</v>
      </c>
      <c r="J1707" t="s">
        <v>259</v>
      </c>
      <c r="K1707" t="str">
        <f t="shared" si="661"/>
        <v>08</v>
      </c>
      <c r="L1707" t="str">
        <f t="shared" si="662"/>
        <v>Aug</v>
      </c>
      <c r="M1707">
        <v>5</v>
      </c>
      <c r="N1707">
        <f t="shared" si="663"/>
        <v>5</v>
      </c>
      <c r="O1707">
        <f t="shared" si="664"/>
        <v>0</v>
      </c>
      <c r="P1707">
        <f t="shared" si="665"/>
        <v>0</v>
      </c>
      <c r="Q1707" t="s">
        <v>81</v>
      </c>
      <c r="R1707" t="s">
        <v>17</v>
      </c>
      <c r="S1707">
        <v>2</v>
      </c>
      <c r="T1707">
        <v>0</v>
      </c>
      <c r="U1707" s="2">
        <f>SUMIFS(SLR!L:L,SLR!D:D,'Резервации 2026'!E1707)</f>
        <v>1668.714156</v>
      </c>
      <c r="V1707" s="2">
        <f>+U1707/M1707</f>
        <v>333.74283120000001</v>
      </c>
      <c r="W1707" t="s">
        <v>262</v>
      </c>
      <c r="X1707" t="s">
        <v>6855</v>
      </c>
      <c r="Y1707" t="s">
        <v>6831</v>
      </c>
      <c r="Z1707" t="str">
        <f t="shared" si="666"/>
        <v>Feb</v>
      </c>
      <c r="AA1707" s="6">
        <f t="shared" si="674"/>
        <v>0</v>
      </c>
      <c r="AB1707" s="6">
        <f t="shared" si="674"/>
        <v>0</v>
      </c>
      <c r="AC1707" s="6">
        <f t="shared" si="674"/>
        <v>0</v>
      </c>
      <c r="AD1707" s="6">
        <f t="shared" si="674"/>
        <v>5</v>
      </c>
      <c r="AE1707" s="6">
        <f t="shared" si="674"/>
        <v>0</v>
      </c>
      <c r="AF1707" s="6">
        <f t="shared" si="667"/>
        <v>5</v>
      </c>
      <c r="AG1707" s="6">
        <f t="shared" si="668"/>
        <v>0</v>
      </c>
      <c r="AH1707" s="14" t="str">
        <f>LEFT(X1707,2)&amp;"."&amp;VLOOKUP(MID(X1707,4,3),'Data validation'!$A$1:$B$12,2,FALSE)&amp;".2025"</f>
        <v>19.02.2025</v>
      </c>
      <c r="AI1707">
        <f t="shared" si="669"/>
        <v>8</v>
      </c>
      <c r="AJ1707" t="str">
        <f>H1707&amp;"."&amp;VLOOKUP(I1707,'Data validation'!$A$1:$B$12,2,FALSE)&amp;".2026"</f>
        <v>03.08.2026</v>
      </c>
      <c r="AK1707">
        <f t="shared" si="670"/>
        <v>32</v>
      </c>
      <c r="AL1707" t="e">
        <f>VLOOKUP(E1707,[2]Sheet1!$A:$B,2,FALSE)</f>
        <v>#N/A</v>
      </c>
    </row>
    <row r="1708" spans="1:38" x14ac:dyDescent="0.25">
      <c r="A1708" t="str">
        <f>VLOOKUP(Q1708,'Data validation'!$K$2:$L$50,2,FALSE)</f>
        <v>BOOKING</v>
      </c>
      <c r="B1708">
        <f t="shared" si="656"/>
        <v>0</v>
      </c>
      <c r="C1708">
        <f t="shared" si="657"/>
        <v>5</v>
      </c>
      <c r="D1708">
        <f t="shared" si="658"/>
        <v>0</v>
      </c>
      <c r="E1708">
        <v>9919</v>
      </c>
      <c r="F1708" t="s">
        <v>5592</v>
      </c>
      <c r="G1708" t="s">
        <v>45</v>
      </c>
      <c r="H1708" t="str">
        <f t="shared" si="659"/>
        <v>04</v>
      </c>
      <c r="I1708" t="str">
        <f t="shared" si="660"/>
        <v>Jul</v>
      </c>
      <c r="J1708" t="s">
        <v>224</v>
      </c>
      <c r="K1708" t="str">
        <f t="shared" si="661"/>
        <v>09</v>
      </c>
      <c r="L1708" t="str">
        <f t="shared" si="662"/>
        <v>Jul</v>
      </c>
      <c r="M1708">
        <v>5</v>
      </c>
      <c r="N1708">
        <f t="shared" si="663"/>
        <v>5</v>
      </c>
      <c r="O1708">
        <f t="shared" si="664"/>
        <v>0</v>
      </c>
      <c r="P1708">
        <f t="shared" si="665"/>
        <v>0</v>
      </c>
      <c r="Q1708" t="s">
        <v>587</v>
      </c>
      <c r="R1708" t="s">
        <v>17</v>
      </c>
      <c r="S1708">
        <v>2</v>
      </c>
      <c r="T1708">
        <v>2</v>
      </c>
      <c r="U1708" s="2">
        <v>2688.8176651376143</v>
      </c>
      <c r="V1708" s="2">
        <v>537.76353302752284</v>
      </c>
      <c r="W1708" t="s">
        <v>262</v>
      </c>
      <c r="X1708" t="s">
        <v>5593</v>
      </c>
      <c r="Y1708" t="s">
        <v>5573</v>
      </c>
      <c r="Z1708" t="str">
        <f t="shared" si="666"/>
        <v>Jan</v>
      </c>
      <c r="AA1708" s="6">
        <f t="shared" si="674"/>
        <v>0</v>
      </c>
      <c r="AB1708" s="6">
        <f t="shared" si="674"/>
        <v>0</v>
      </c>
      <c r="AC1708" s="6">
        <f t="shared" si="674"/>
        <v>5</v>
      </c>
      <c r="AD1708" s="6">
        <f t="shared" si="674"/>
        <v>0</v>
      </c>
      <c r="AE1708" s="6">
        <f t="shared" si="674"/>
        <v>0</v>
      </c>
      <c r="AF1708" s="6">
        <f t="shared" si="667"/>
        <v>5</v>
      </c>
      <c r="AG1708" s="6">
        <f t="shared" si="668"/>
        <v>0</v>
      </c>
      <c r="AH1708" s="14" t="str">
        <f>LEFT(X1708,2)&amp;"."&amp;VLOOKUP(MID(X1708,4,3),'Data validation'!$A$1:$B$12,2,FALSE)&amp;".2025"</f>
        <v>31.01.2025</v>
      </c>
      <c r="AI1708">
        <f t="shared" si="669"/>
        <v>5</v>
      </c>
      <c r="AJ1708" t="str">
        <f>H1708&amp;"."&amp;VLOOKUP(I1708,'Data validation'!$A$1:$B$12,2,FALSE)&amp;".2026"</f>
        <v>04.07.2026</v>
      </c>
      <c r="AK1708">
        <f t="shared" si="670"/>
        <v>27</v>
      </c>
      <c r="AL1708" t="str">
        <f>VLOOKUP(E1708,[2]Sheet1!$A:$B,2,FALSE)</f>
        <v>Анулирана</v>
      </c>
    </row>
    <row r="1709" spans="1:38" x14ac:dyDescent="0.25">
      <c r="A1709" t="str">
        <f>VLOOKUP(Q1709,'Data validation'!$K$2:$L$50,2,FALSE)</f>
        <v>TOPOLA SKIES</v>
      </c>
      <c r="B1709">
        <f t="shared" si="656"/>
        <v>0</v>
      </c>
      <c r="C1709">
        <f t="shared" si="657"/>
        <v>0</v>
      </c>
      <c r="D1709">
        <f t="shared" si="658"/>
        <v>5</v>
      </c>
      <c r="E1709">
        <v>9273</v>
      </c>
      <c r="F1709" t="s">
        <v>8762</v>
      </c>
      <c r="G1709" t="s">
        <v>1443</v>
      </c>
      <c r="H1709" t="str">
        <f t="shared" si="659"/>
        <v>14</v>
      </c>
      <c r="I1709" t="str">
        <f t="shared" si="660"/>
        <v>Aug</v>
      </c>
      <c r="J1709" t="s">
        <v>355</v>
      </c>
      <c r="K1709" t="str">
        <f t="shared" si="661"/>
        <v>19</v>
      </c>
      <c r="L1709" t="str">
        <f t="shared" si="662"/>
        <v>Aug</v>
      </c>
      <c r="M1709">
        <v>5</v>
      </c>
      <c r="N1709">
        <f t="shared" si="663"/>
        <v>5</v>
      </c>
      <c r="O1709">
        <f t="shared" si="664"/>
        <v>0</v>
      </c>
      <c r="P1709">
        <f t="shared" si="665"/>
        <v>0</v>
      </c>
      <c r="Q1709" t="s">
        <v>35</v>
      </c>
      <c r="R1709" t="s">
        <v>57</v>
      </c>
      <c r="S1709">
        <v>2</v>
      </c>
      <c r="T1709">
        <v>3</v>
      </c>
      <c r="U1709" s="2">
        <v>3149.0657339449535</v>
      </c>
      <c r="V1709" s="2">
        <v>629.81314678899071</v>
      </c>
      <c r="X1709" t="s">
        <v>3812</v>
      </c>
      <c r="Y1709" t="s">
        <v>3766</v>
      </c>
      <c r="Z1709" t="str">
        <f t="shared" si="666"/>
        <v>Dec</v>
      </c>
      <c r="AA1709" s="6">
        <f t="shared" si="674"/>
        <v>0</v>
      </c>
      <c r="AB1709" s="6">
        <f t="shared" si="674"/>
        <v>0</v>
      </c>
      <c r="AC1709" s="6">
        <f t="shared" si="674"/>
        <v>0</v>
      </c>
      <c r="AD1709" s="6">
        <f t="shared" si="674"/>
        <v>5</v>
      </c>
      <c r="AE1709" s="6">
        <f t="shared" si="674"/>
        <v>0</v>
      </c>
      <c r="AF1709" s="6">
        <f t="shared" si="667"/>
        <v>5</v>
      </c>
      <c r="AG1709" s="6">
        <f t="shared" si="668"/>
        <v>0</v>
      </c>
      <c r="AH1709" s="14" t="str">
        <f>LEFT(X1709,2)&amp;"."&amp;VLOOKUP(MID(X1709,4,3),'Data validation'!$A$1:$B$12,2,FALSE)&amp;".2025"</f>
        <v>30.12.2025</v>
      </c>
      <c r="AI1709">
        <f t="shared" si="669"/>
        <v>53</v>
      </c>
      <c r="AJ1709" t="str">
        <f>H1709&amp;"."&amp;VLOOKUP(I1709,'Data validation'!$A$1:$B$12,2,FALSE)&amp;".2026"</f>
        <v>14.08.2026</v>
      </c>
      <c r="AK1709">
        <f t="shared" si="670"/>
        <v>33</v>
      </c>
      <c r="AL1709" t="e">
        <f>VLOOKUP(E1709,[2]Sheet1!$A:$B,2,FALSE)</f>
        <v>#N/A</v>
      </c>
    </row>
    <row r="1710" spans="1:38" x14ac:dyDescent="0.25">
      <c r="A1710" t="str">
        <f>VLOOKUP(Q1710,'Data validation'!$K$2:$L$50,2,FALSE)</f>
        <v>TO</v>
      </c>
      <c r="B1710">
        <f t="shared" si="656"/>
        <v>0</v>
      </c>
      <c r="C1710">
        <f t="shared" si="657"/>
        <v>5</v>
      </c>
      <c r="D1710">
        <f t="shared" si="658"/>
        <v>0</v>
      </c>
      <c r="E1710">
        <v>9920</v>
      </c>
      <c r="F1710" t="s">
        <v>5594</v>
      </c>
      <c r="G1710" t="s">
        <v>303</v>
      </c>
      <c r="H1710" t="str">
        <f t="shared" si="659"/>
        <v>25</v>
      </c>
      <c r="I1710" t="str">
        <f t="shared" si="660"/>
        <v>Jun</v>
      </c>
      <c r="J1710" t="s">
        <v>71</v>
      </c>
      <c r="K1710" t="str">
        <f t="shared" si="661"/>
        <v>30</v>
      </c>
      <c r="L1710" t="str">
        <f t="shared" si="662"/>
        <v>Jun</v>
      </c>
      <c r="M1710">
        <v>5</v>
      </c>
      <c r="N1710">
        <f t="shared" si="663"/>
        <v>5</v>
      </c>
      <c r="O1710">
        <f t="shared" si="664"/>
        <v>0</v>
      </c>
      <c r="P1710">
        <f t="shared" si="665"/>
        <v>0</v>
      </c>
      <c r="Q1710" t="s">
        <v>81</v>
      </c>
      <c r="R1710" t="s">
        <v>17</v>
      </c>
      <c r="S1710">
        <v>1</v>
      </c>
      <c r="T1710">
        <v>0</v>
      </c>
      <c r="U1710" s="2">
        <f>SUMIFS(SLR!L:L,SLR!D:D,'Резервации 2026'!E1710)</f>
        <v>984.76040499999999</v>
      </c>
      <c r="V1710" s="2">
        <f t="shared" ref="V1710:V1712" si="677">+U1710/M1710</f>
        <v>196.95208099999999</v>
      </c>
      <c r="W1710" t="s">
        <v>262</v>
      </c>
      <c r="X1710" t="s">
        <v>5595</v>
      </c>
      <c r="Y1710" t="s">
        <v>5573</v>
      </c>
      <c r="Z1710" t="str">
        <f t="shared" si="666"/>
        <v>Jan</v>
      </c>
      <c r="AA1710" s="6">
        <f t="shared" si="674"/>
        <v>0</v>
      </c>
      <c r="AB1710" s="6">
        <f t="shared" si="674"/>
        <v>5</v>
      </c>
      <c r="AC1710" s="6">
        <f t="shared" si="674"/>
        <v>0</v>
      </c>
      <c r="AD1710" s="6">
        <f t="shared" si="674"/>
        <v>0</v>
      </c>
      <c r="AE1710" s="6">
        <f t="shared" si="674"/>
        <v>0</v>
      </c>
      <c r="AF1710" s="6">
        <f t="shared" si="667"/>
        <v>5</v>
      </c>
      <c r="AG1710" s="6">
        <f t="shared" si="668"/>
        <v>0</v>
      </c>
      <c r="AH1710" s="14" t="str">
        <f>LEFT(X1710,2)&amp;"."&amp;VLOOKUP(MID(X1710,4,3),'Data validation'!$A$1:$B$12,2,FALSE)&amp;".2025"</f>
        <v>31.01.2025</v>
      </c>
      <c r="AI1710">
        <f t="shared" si="669"/>
        <v>5</v>
      </c>
      <c r="AJ1710" t="str">
        <f>H1710&amp;"."&amp;VLOOKUP(I1710,'Data validation'!$A$1:$B$12,2,FALSE)&amp;".2026"</f>
        <v>25.06.2026</v>
      </c>
      <c r="AK1710">
        <f t="shared" si="670"/>
        <v>26</v>
      </c>
      <c r="AL1710" t="e">
        <f>VLOOKUP(E1710,[2]Sheet1!$A:$B,2,FALSE)</f>
        <v>#N/A</v>
      </c>
    </row>
    <row r="1711" spans="1:38" x14ac:dyDescent="0.25">
      <c r="A1711" t="str">
        <f>VLOOKUP(Q1711,'Data validation'!$K$2:$L$50,2,FALSE)</f>
        <v>TO</v>
      </c>
      <c r="B1711">
        <f t="shared" si="656"/>
        <v>0</v>
      </c>
      <c r="C1711">
        <f t="shared" si="657"/>
        <v>5</v>
      </c>
      <c r="D1711">
        <f t="shared" si="658"/>
        <v>0</v>
      </c>
      <c r="E1711">
        <v>9921</v>
      </c>
      <c r="F1711" t="s">
        <v>5596</v>
      </c>
      <c r="G1711" t="s">
        <v>303</v>
      </c>
      <c r="H1711" t="str">
        <f t="shared" si="659"/>
        <v>25</v>
      </c>
      <c r="I1711" t="str">
        <f t="shared" si="660"/>
        <v>Jun</v>
      </c>
      <c r="J1711" t="s">
        <v>71</v>
      </c>
      <c r="K1711" t="str">
        <f t="shared" si="661"/>
        <v>30</v>
      </c>
      <c r="L1711" t="str">
        <f t="shared" si="662"/>
        <v>Jun</v>
      </c>
      <c r="M1711">
        <v>5</v>
      </c>
      <c r="N1711">
        <f t="shared" si="663"/>
        <v>5</v>
      </c>
      <c r="O1711">
        <f t="shared" si="664"/>
        <v>0</v>
      </c>
      <c r="P1711">
        <f t="shared" si="665"/>
        <v>0</v>
      </c>
      <c r="Q1711" t="s">
        <v>81</v>
      </c>
      <c r="R1711" t="s">
        <v>63</v>
      </c>
      <c r="S1711">
        <v>2</v>
      </c>
      <c r="T1711">
        <v>1</v>
      </c>
      <c r="U1711" s="2">
        <f>SUMIFS(SLR!L:L,SLR!D:D,'Резервации 2026'!E1711)</f>
        <v>1444.380455</v>
      </c>
      <c r="V1711" s="2">
        <f t="shared" si="677"/>
        <v>288.87609099999997</v>
      </c>
      <c r="W1711" t="s">
        <v>262</v>
      </c>
      <c r="X1711" t="s">
        <v>5595</v>
      </c>
      <c r="Y1711" t="s">
        <v>5573</v>
      </c>
      <c r="Z1711" t="str">
        <f t="shared" si="666"/>
        <v>Jan</v>
      </c>
      <c r="AA1711" s="6">
        <f t="shared" si="674"/>
        <v>0</v>
      </c>
      <c r="AB1711" s="6">
        <f t="shared" si="674"/>
        <v>5</v>
      </c>
      <c r="AC1711" s="6">
        <f t="shared" si="674"/>
        <v>0</v>
      </c>
      <c r="AD1711" s="6">
        <f t="shared" si="674"/>
        <v>0</v>
      </c>
      <c r="AE1711" s="6">
        <f t="shared" si="674"/>
        <v>0</v>
      </c>
      <c r="AF1711" s="6">
        <f t="shared" si="667"/>
        <v>5</v>
      </c>
      <c r="AG1711" s="6">
        <f t="shared" si="668"/>
        <v>0</v>
      </c>
      <c r="AH1711" s="14" t="str">
        <f>LEFT(X1711,2)&amp;"."&amp;VLOOKUP(MID(X1711,4,3),'Data validation'!$A$1:$B$12,2,FALSE)&amp;".2025"</f>
        <v>31.01.2025</v>
      </c>
      <c r="AI1711">
        <f t="shared" si="669"/>
        <v>5</v>
      </c>
      <c r="AJ1711" t="str">
        <f>H1711&amp;"."&amp;VLOOKUP(I1711,'Data validation'!$A$1:$B$12,2,FALSE)&amp;".2026"</f>
        <v>25.06.2026</v>
      </c>
      <c r="AK1711">
        <f t="shared" si="670"/>
        <v>26</v>
      </c>
      <c r="AL1711" t="e">
        <f>VLOOKUP(E1711,[2]Sheet1!$A:$B,2,FALSE)</f>
        <v>#N/A</v>
      </c>
    </row>
    <row r="1712" spans="1:38" x14ac:dyDescent="0.25">
      <c r="A1712" t="str">
        <f>VLOOKUP(Q1712,'Data validation'!$K$2:$L$50,2,FALSE)</f>
        <v>TO</v>
      </c>
      <c r="B1712">
        <f t="shared" si="656"/>
        <v>0</v>
      </c>
      <c r="C1712">
        <f t="shared" si="657"/>
        <v>5</v>
      </c>
      <c r="D1712">
        <f t="shared" si="658"/>
        <v>0</v>
      </c>
      <c r="E1712">
        <v>9922</v>
      </c>
      <c r="F1712" t="s">
        <v>5597</v>
      </c>
      <c r="G1712" t="s">
        <v>303</v>
      </c>
      <c r="H1712" t="str">
        <f t="shared" si="659"/>
        <v>25</v>
      </c>
      <c r="I1712" t="str">
        <f t="shared" si="660"/>
        <v>Jun</v>
      </c>
      <c r="J1712" t="s">
        <v>71</v>
      </c>
      <c r="K1712" t="str">
        <f t="shared" si="661"/>
        <v>30</v>
      </c>
      <c r="L1712" t="str">
        <f t="shared" si="662"/>
        <v>Jun</v>
      </c>
      <c r="M1712">
        <v>5</v>
      </c>
      <c r="N1712">
        <f t="shared" si="663"/>
        <v>5</v>
      </c>
      <c r="O1712">
        <f t="shared" si="664"/>
        <v>0</v>
      </c>
      <c r="P1712">
        <f t="shared" si="665"/>
        <v>0</v>
      </c>
      <c r="Q1712" t="s">
        <v>81</v>
      </c>
      <c r="R1712" t="s">
        <v>63</v>
      </c>
      <c r="S1712">
        <v>2</v>
      </c>
      <c r="T1712">
        <v>2</v>
      </c>
      <c r="U1712" s="2">
        <f>SUMIFS(SLR!L:L,SLR!D:D,'Резервации 2026'!E1712)</f>
        <v>1805.5244645</v>
      </c>
      <c r="V1712" s="2">
        <f t="shared" si="677"/>
        <v>361.10489289999998</v>
      </c>
      <c r="W1712" t="s">
        <v>262</v>
      </c>
      <c r="X1712" t="s">
        <v>5598</v>
      </c>
      <c r="Y1712" t="s">
        <v>5573</v>
      </c>
      <c r="Z1712" t="str">
        <f t="shared" si="666"/>
        <v>Jan</v>
      </c>
      <c r="AA1712" s="6">
        <f t="shared" si="674"/>
        <v>0</v>
      </c>
      <c r="AB1712" s="6">
        <f t="shared" si="674"/>
        <v>5</v>
      </c>
      <c r="AC1712" s="6">
        <f t="shared" si="674"/>
        <v>0</v>
      </c>
      <c r="AD1712" s="6">
        <f t="shared" si="674"/>
        <v>0</v>
      </c>
      <c r="AE1712" s="6">
        <f t="shared" si="674"/>
        <v>0</v>
      </c>
      <c r="AF1712" s="6">
        <f t="shared" si="667"/>
        <v>5</v>
      </c>
      <c r="AG1712" s="6">
        <f t="shared" si="668"/>
        <v>0</v>
      </c>
      <c r="AH1712" s="14" t="str">
        <f>LEFT(X1712,2)&amp;"."&amp;VLOOKUP(MID(X1712,4,3),'Data validation'!$A$1:$B$12,2,FALSE)&amp;".2025"</f>
        <v>31.01.2025</v>
      </c>
      <c r="AI1712">
        <f t="shared" si="669"/>
        <v>5</v>
      </c>
      <c r="AJ1712" t="str">
        <f>H1712&amp;"."&amp;VLOOKUP(I1712,'Data validation'!$A$1:$B$12,2,FALSE)&amp;".2026"</f>
        <v>25.06.2026</v>
      </c>
      <c r="AK1712">
        <f t="shared" si="670"/>
        <v>26</v>
      </c>
      <c r="AL1712" t="e">
        <f>VLOOKUP(E1712,[2]Sheet1!$A:$B,2,FALSE)</f>
        <v>#N/A</v>
      </c>
    </row>
    <row r="1713" spans="1:38" x14ac:dyDescent="0.25">
      <c r="A1713" t="str">
        <f>VLOOKUP(Q1713,'Data validation'!$K$2:$L$50,2,FALSE)</f>
        <v>BOOKING</v>
      </c>
      <c r="B1713">
        <f t="shared" si="656"/>
        <v>4</v>
      </c>
      <c r="C1713">
        <f t="shared" si="657"/>
        <v>0</v>
      </c>
      <c r="D1713">
        <f t="shared" si="658"/>
        <v>0</v>
      </c>
      <c r="E1713">
        <v>9546</v>
      </c>
      <c r="F1713" t="s">
        <v>8763</v>
      </c>
      <c r="G1713" t="s">
        <v>193</v>
      </c>
      <c r="H1713" t="str">
        <f t="shared" si="659"/>
        <v>08</v>
      </c>
      <c r="I1713" t="str">
        <f t="shared" si="660"/>
        <v>Jun</v>
      </c>
      <c r="J1713" t="s">
        <v>1448</v>
      </c>
      <c r="K1713" t="str">
        <f t="shared" si="661"/>
        <v>12</v>
      </c>
      <c r="L1713" t="str">
        <f t="shared" si="662"/>
        <v>Jun</v>
      </c>
      <c r="M1713">
        <v>4</v>
      </c>
      <c r="N1713">
        <f t="shared" si="663"/>
        <v>4</v>
      </c>
      <c r="O1713">
        <f t="shared" si="664"/>
        <v>0</v>
      </c>
      <c r="P1713">
        <f t="shared" si="665"/>
        <v>0</v>
      </c>
      <c r="Q1713" t="s">
        <v>587</v>
      </c>
      <c r="R1713" t="s">
        <v>188</v>
      </c>
      <c r="S1713">
        <v>2</v>
      </c>
      <c r="T1713">
        <v>1</v>
      </c>
      <c r="U1713" s="2">
        <v>1197.6139222018348</v>
      </c>
      <c r="V1713" s="2">
        <v>299.40348055045871</v>
      </c>
      <c r="X1713" t="s">
        <v>4682</v>
      </c>
      <c r="Y1713" t="s">
        <v>4658</v>
      </c>
      <c r="Z1713" t="str">
        <f t="shared" si="666"/>
        <v>Jan</v>
      </c>
      <c r="AA1713" s="6">
        <f t="shared" si="674"/>
        <v>0</v>
      </c>
      <c r="AB1713" s="6">
        <f t="shared" si="674"/>
        <v>4</v>
      </c>
      <c r="AC1713" s="6">
        <f t="shared" si="674"/>
        <v>0</v>
      </c>
      <c r="AD1713" s="6">
        <f t="shared" si="674"/>
        <v>0</v>
      </c>
      <c r="AE1713" s="6">
        <f t="shared" si="674"/>
        <v>0</v>
      </c>
      <c r="AF1713" s="6">
        <f t="shared" si="667"/>
        <v>4</v>
      </c>
      <c r="AG1713" s="6">
        <f t="shared" si="668"/>
        <v>0</v>
      </c>
      <c r="AH1713" s="14" t="str">
        <f>LEFT(X1713,2)&amp;"."&amp;VLOOKUP(MID(X1713,4,3),'Data validation'!$A$1:$B$12,2,FALSE)&amp;".2025"</f>
        <v>16.01.2025</v>
      </c>
      <c r="AI1713">
        <f t="shared" si="669"/>
        <v>3</v>
      </c>
      <c r="AJ1713" t="str">
        <f>H1713&amp;"."&amp;VLOOKUP(I1713,'Data validation'!$A$1:$B$12,2,FALSE)&amp;".2026"</f>
        <v>08.06.2026</v>
      </c>
      <c r="AK1713">
        <f t="shared" si="670"/>
        <v>24</v>
      </c>
      <c r="AL1713" t="e">
        <f>VLOOKUP(E1713,[2]Sheet1!$A:$B,2,FALSE)</f>
        <v>#N/A</v>
      </c>
    </row>
    <row r="1714" spans="1:38" x14ac:dyDescent="0.25">
      <c r="A1714" t="str">
        <f>VLOOKUP(Q1714,'Data validation'!$K$2:$L$50,2,FALSE)</f>
        <v>TO</v>
      </c>
      <c r="B1714">
        <f t="shared" si="656"/>
        <v>0</v>
      </c>
      <c r="C1714">
        <f t="shared" si="657"/>
        <v>3</v>
      </c>
      <c r="D1714">
        <f t="shared" si="658"/>
        <v>0</v>
      </c>
      <c r="E1714">
        <v>8340</v>
      </c>
      <c r="F1714" t="s">
        <v>8764</v>
      </c>
      <c r="G1714" t="s">
        <v>172</v>
      </c>
      <c r="H1714" t="str">
        <f t="shared" si="659"/>
        <v>01</v>
      </c>
      <c r="I1714" t="str">
        <f t="shared" si="660"/>
        <v>Jul</v>
      </c>
      <c r="J1714" t="s">
        <v>45</v>
      </c>
      <c r="K1714" t="str">
        <f t="shared" si="661"/>
        <v>04</v>
      </c>
      <c r="L1714" t="str">
        <f t="shared" si="662"/>
        <v>Jul</v>
      </c>
      <c r="M1714">
        <v>3</v>
      </c>
      <c r="N1714">
        <f t="shared" si="663"/>
        <v>3</v>
      </c>
      <c r="O1714">
        <f t="shared" si="664"/>
        <v>0</v>
      </c>
      <c r="P1714">
        <f t="shared" si="665"/>
        <v>0</v>
      </c>
      <c r="Q1714" t="s">
        <v>81</v>
      </c>
      <c r="R1714" t="s">
        <v>48</v>
      </c>
      <c r="S1714">
        <v>2</v>
      </c>
      <c r="T1714">
        <v>1</v>
      </c>
      <c r="U1714" s="2">
        <f>SUMIFS(SLR!L:L,SLR!D:D,'Резервации 2026'!E1714)</f>
        <v>1550.3082078</v>
      </c>
      <c r="V1714" s="2">
        <f>+U1714/M1714</f>
        <v>516.76940260000003</v>
      </c>
      <c r="W1714" t="s">
        <v>262</v>
      </c>
      <c r="X1714" t="s">
        <v>830</v>
      </c>
      <c r="Y1714" t="s">
        <v>768</v>
      </c>
      <c r="Z1714" t="str">
        <f t="shared" si="666"/>
        <v>Nov</v>
      </c>
      <c r="AA1714" s="6">
        <f t="shared" si="674"/>
        <v>0</v>
      </c>
      <c r="AB1714" s="6">
        <f t="shared" si="674"/>
        <v>0</v>
      </c>
      <c r="AC1714" s="6">
        <f t="shared" si="674"/>
        <v>3</v>
      </c>
      <c r="AD1714" s="6">
        <f t="shared" si="674"/>
        <v>0</v>
      </c>
      <c r="AE1714" s="6">
        <f t="shared" si="674"/>
        <v>0</v>
      </c>
      <c r="AF1714" s="6">
        <f t="shared" si="667"/>
        <v>3</v>
      </c>
      <c r="AG1714" s="6">
        <f t="shared" si="668"/>
        <v>0</v>
      </c>
      <c r="AH1714" s="14" t="str">
        <f>LEFT(X1714,2)&amp;"."&amp;VLOOKUP(MID(X1714,4,3),'Data validation'!$A$1:$B$12,2,FALSE)&amp;".2025"</f>
        <v>11.11.2025</v>
      </c>
      <c r="AI1714">
        <f t="shared" si="669"/>
        <v>46</v>
      </c>
      <c r="AJ1714" t="str">
        <f>H1714&amp;"."&amp;VLOOKUP(I1714,'Data validation'!$A$1:$B$12,2,FALSE)&amp;".2026"</f>
        <v>01.07.2026</v>
      </c>
      <c r="AK1714">
        <f t="shared" si="670"/>
        <v>27</v>
      </c>
      <c r="AL1714" t="e">
        <f>VLOOKUP(E1714,[2]Sheet1!$A:$B,2,FALSE)</f>
        <v>#N/A</v>
      </c>
    </row>
    <row r="1715" spans="1:38" x14ac:dyDescent="0.25">
      <c r="A1715" t="str">
        <f>VLOOKUP(Q1715,'Data validation'!$K$2:$L$50,2,FALSE)</f>
        <v>TO</v>
      </c>
      <c r="B1715">
        <f t="shared" si="656"/>
        <v>0</v>
      </c>
      <c r="C1715">
        <f t="shared" si="657"/>
        <v>5</v>
      </c>
      <c r="D1715">
        <f t="shared" si="658"/>
        <v>0</v>
      </c>
      <c r="E1715">
        <v>9597</v>
      </c>
      <c r="F1715" t="s">
        <v>5140</v>
      </c>
      <c r="G1715" t="s">
        <v>172</v>
      </c>
      <c r="H1715" t="str">
        <f t="shared" si="659"/>
        <v>01</v>
      </c>
      <c r="I1715" t="str">
        <f t="shared" si="660"/>
        <v>Jul</v>
      </c>
      <c r="J1715" t="s">
        <v>173</v>
      </c>
      <c r="K1715" t="str">
        <f t="shared" si="661"/>
        <v>06</v>
      </c>
      <c r="L1715" t="str">
        <f t="shared" si="662"/>
        <v>Jul</v>
      </c>
      <c r="M1715">
        <v>5</v>
      </c>
      <c r="N1715">
        <f t="shared" si="663"/>
        <v>5</v>
      </c>
      <c r="O1715">
        <f t="shared" si="664"/>
        <v>0</v>
      </c>
      <c r="P1715">
        <f t="shared" si="665"/>
        <v>0</v>
      </c>
      <c r="Q1715" t="s">
        <v>162</v>
      </c>
      <c r="R1715" t="s">
        <v>57</v>
      </c>
      <c r="S1715">
        <v>5</v>
      </c>
      <c r="T1715">
        <v>1</v>
      </c>
      <c r="U1715" s="2">
        <f>SUMIFS(Magelan!L:L,Magelan!D:D,'Резервации 2026'!E1715)</f>
        <v>3089.8202339999998</v>
      </c>
      <c r="V1715" s="2">
        <f t="shared" ref="V1715:V1718" si="678">+U1715/M1715</f>
        <v>617.96404680000001</v>
      </c>
      <c r="W1715" t="s">
        <v>262</v>
      </c>
      <c r="X1715" t="s">
        <v>4752</v>
      </c>
      <c r="Y1715" t="s">
        <v>4739</v>
      </c>
      <c r="Z1715" t="str">
        <f t="shared" si="666"/>
        <v>Jan</v>
      </c>
      <c r="AA1715" s="6">
        <f t="shared" si="674"/>
        <v>0</v>
      </c>
      <c r="AB1715" s="6">
        <f t="shared" si="674"/>
        <v>0</v>
      </c>
      <c r="AC1715" s="6">
        <f t="shared" si="674"/>
        <v>5</v>
      </c>
      <c r="AD1715" s="6">
        <f t="shared" si="674"/>
        <v>0</v>
      </c>
      <c r="AE1715" s="6">
        <f t="shared" si="674"/>
        <v>0</v>
      </c>
      <c r="AF1715" s="6">
        <f t="shared" si="667"/>
        <v>5</v>
      </c>
      <c r="AG1715" s="6">
        <f t="shared" si="668"/>
        <v>0</v>
      </c>
      <c r="AH1715" s="14" t="str">
        <f>LEFT(X1715,2)&amp;"."&amp;VLOOKUP(MID(X1715,4,3),'Data validation'!$A$1:$B$12,2,FALSE)&amp;".2025"</f>
        <v>20.01.2025</v>
      </c>
      <c r="AI1715">
        <f t="shared" si="669"/>
        <v>4</v>
      </c>
      <c r="AJ1715" t="str">
        <f>H1715&amp;"."&amp;VLOOKUP(I1715,'Data validation'!$A$1:$B$12,2,FALSE)&amp;".2026"</f>
        <v>01.07.2026</v>
      </c>
      <c r="AK1715">
        <f t="shared" si="670"/>
        <v>27</v>
      </c>
      <c r="AL1715" t="e">
        <f>VLOOKUP(E1715,[2]Sheet1!$A:$B,2,FALSE)</f>
        <v>#N/A</v>
      </c>
    </row>
    <row r="1716" spans="1:38" x14ac:dyDescent="0.25">
      <c r="A1716" t="str">
        <f>VLOOKUP(Q1716,'Data validation'!$K$2:$L$50,2,FALSE)</f>
        <v>TO</v>
      </c>
      <c r="B1716">
        <f t="shared" si="656"/>
        <v>0</v>
      </c>
      <c r="C1716">
        <f t="shared" si="657"/>
        <v>0</v>
      </c>
      <c r="D1716">
        <f t="shared" si="658"/>
        <v>5</v>
      </c>
      <c r="E1716">
        <v>9480</v>
      </c>
      <c r="F1716" t="s">
        <v>8765</v>
      </c>
      <c r="G1716" t="s">
        <v>94</v>
      </c>
      <c r="H1716" t="str">
        <f t="shared" si="659"/>
        <v>27</v>
      </c>
      <c r="I1716" t="str">
        <f t="shared" si="660"/>
        <v>Jul</v>
      </c>
      <c r="J1716" t="s">
        <v>135</v>
      </c>
      <c r="K1716" t="str">
        <f t="shared" si="661"/>
        <v>01</v>
      </c>
      <c r="L1716" t="str">
        <f t="shared" si="662"/>
        <v>Aug</v>
      </c>
      <c r="M1716">
        <v>5</v>
      </c>
      <c r="N1716">
        <f t="shared" si="663"/>
        <v>-26</v>
      </c>
      <c r="O1716">
        <f t="shared" si="664"/>
        <v>4</v>
      </c>
      <c r="P1716">
        <f t="shared" si="665"/>
        <v>0</v>
      </c>
      <c r="Q1716" t="s">
        <v>162</v>
      </c>
      <c r="R1716" t="s">
        <v>25</v>
      </c>
      <c r="S1716">
        <v>2</v>
      </c>
      <c r="T1716">
        <v>1</v>
      </c>
      <c r="U1716" s="2">
        <f>SUMIFS(Magelan!L:L,Magelan!D:D,'Резервации 2026'!E1716)</f>
        <v>1620.209572</v>
      </c>
      <c r="V1716" s="2">
        <f t="shared" si="678"/>
        <v>324.0419144</v>
      </c>
      <c r="W1716" t="s">
        <v>262</v>
      </c>
      <c r="X1716" t="s">
        <v>4590</v>
      </c>
      <c r="Y1716" t="s">
        <v>4579</v>
      </c>
      <c r="Z1716" t="str">
        <f t="shared" si="666"/>
        <v>Jan</v>
      </c>
      <c r="AA1716" s="6">
        <f t="shared" si="674"/>
        <v>0</v>
      </c>
      <c r="AB1716" s="6">
        <f t="shared" si="674"/>
        <v>0</v>
      </c>
      <c r="AC1716" s="6">
        <f t="shared" si="674"/>
        <v>4</v>
      </c>
      <c r="AD1716" s="6">
        <f t="shared" si="674"/>
        <v>0</v>
      </c>
      <c r="AE1716" s="6">
        <f t="shared" si="674"/>
        <v>0</v>
      </c>
      <c r="AF1716" s="6">
        <f t="shared" si="667"/>
        <v>4</v>
      </c>
      <c r="AG1716" s="6">
        <f t="shared" si="668"/>
        <v>-1</v>
      </c>
      <c r="AH1716" s="14" t="str">
        <f>LEFT(X1716,2)&amp;"."&amp;VLOOKUP(MID(X1716,4,3),'Data validation'!$A$1:$B$12,2,FALSE)&amp;".2025"</f>
        <v>14.01.2025</v>
      </c>
      <c r="AI1716">
        <f t="shared" si="669"/>
        <v>3</v>
      </c>
      <c r="AJ1716" t="str">
        <f>H1716&amp;"."&amp;VLOOKUP(I1716,'Data validation'!$A$1:$B$12,2,FALSE)&amp;".2026"</f>
        <v>27.07.2026</v>
      </c>
      <c r="AK1716">
        <f t="shared" si="670"/>
        <v>31</v>
      </c>
      <c r="AL1716" t="e">
        <f>VLOOKUP(E1716,[2]Sheet1!$A:$B,2,FALSE)</f>
        <v>#N/A</v>
      </c>
    </row>
    <row r="1717" spans="1:38" x14ac:dyDescent="0.25">
      <c r="A1717" t="str">
        <f>VLOOKUP(Q1717,'Data validation'!$K$2:$L$50,2,FALSE)</f>
        <v>TO</v>
      </c>
      <c r="B1717">
        <f t="shared" si="656"/>
        <v>0</v>
      </c>
      <c r="C1717">
        <f t="shared" si="657"/>
        <v>0</v>
      </c>
      <c r="D1717">
        <f t="shared" si="658"/>
        <v>5</v>
      </c>
      <c r="E1717">
        <v>9481</v>
      </c>
      <c r="F1717" t="s">
        <v>8766</v>
      </c>
      <c r="G1717" t="s">
        <v>340</v>
      </c>
      <c r="H1717" t="str">
        <f t="shared" si="659"/>
        <v>03</v>
      </c>
      <c r="I1717" t="str">
        <f t="shared" si="660"/>
        <v>Aug</v>
      </c>
      <c r="J1717" t="s">
        <v>259</v>
      </c>
      <c r="K1717" t="str">
        <f t="shared" si="661"/>
        <v>08</v>
      </c>
      <c r="L1717" t="str">
        <f t="shared" si="662"/>
        <v>Aug</v>
      </c>
      <c r="M1717">
        <v>5</v>
      </c>
      <c r="N1717">
        <f t="shared" si="663"/>
        <v>5</v>
      </c>
      <c r="O1717">
        <f t="shared" si="664"/>
        <v>0</v>
      </c>
      <c r="P1717">
        <f t="shared" si="665"/>
        <v>0</v>
      </c>
      <c r="Q1717" t="s">
        <v>81</v>
      </c>
      <c r="R1717" t="s">
        <v>17</v>
      </c>
      <c r="S1717">
        <v>2</v>
      </c>
      <c r="T1717">
        <v>0</v>
      </c>
      <c r="U1717" s="2">
        <f>SUMIFS(SLR!L:L,SLR!D:D,'Резервации 2026'!E1717)</f>
        <v>1557.4274289999998</v>
      </c>
      <c r="V1717" s="2">
        <f t="shared" si="678"/>
        <v>311.48548579999999</v>
      </c>
      <c r="W1717" t="s">
        <v>262</v>
      </c>
      <c r="X1717" t="s">
        <v>4591</v>
      </c>
      <c r="Y1717" t="s">
        <v>4579</v>
      </c>
      <c r="Z1717" t="str">
        <f t="shared" si="666"/>
        <v>Jan</v>
      </c>
      <c r="AA1717" s="6">
        <f t="shared" si="674"/>
        <v>0</v>
      </c>
      <c r="AB1717" s="6">
        <f t="shared" si="674"/>
        <v>0</v>
      </c>
      <c r="AC1717" s="6">
        <f t="shared" si="674"/>
        <v>0</v>
      </c>
      <c r="AD1717" s="6">
        <f t="shared" si="674"/>
        <v>5</v>
      </c>
      <c r="AE1717" s="6">
        <f t="shared" si="674"/>
        <v>0</v>
      </c>
      <c r="AF1717" s="6">
        <f t="shared" si="667"/>
        <v>5</v>
      </c>
      <c r="AG1717" s="6">
        <f t="shared" si="668"/>
        <v>0</v>
      </c>
      <c r="AH1717" s="14" t="str">
        <f>LEFT(X1717,2)&amp;"."&amp;VLOOKUP(MID(X1717,4,3),'Data validation'!$A$1:$B$12,2,FALSE)&amp;".2025"</f>
        <v>14.01.2025</v>
      </c>
      <c r="AI1717">
        <f t="shared" si="669"/>
        <v>3</v>
      </c>
      <c r="AJ1717" t="str">
        <f>H1717&amp;"."&amp;VLOOKUP(I1717,'Data validation'!$A$1:$B$12,2,FALSE)&amp;".2026"</f>
        <v>03.08.2026</v>
      </c>
      <c r="AK1717">
        <f t="shared" si="670"/>
        <v>32</v>
      </c>
      <c r="AL1717" t="e">
        <f>VLOOKUP(E1717,[2]Sheet1!$A:$B,2,FALSE)</f>
        <v>#N/A</v>
      </c>
    </row>
    <row r="1718" spans="1:38" x14ac:dyDescent="0.25">
      <c r="A1718" t="str">
        <f>VLOOKUP(Q1718,'Data validation'!$K$2:$L$50,2,FALSE)</f>
        <v>TO</v>
      </c>
      <c r="B1718">
        <f t="shared" si="656"/>
        <v>0</v>
      </c>
      <c r="C1718">
        <f t="shared" si="657"/>
        <v>0</v>
      </c>
      <c r="D1718">
        <f t="shared" si="658"/>
        <v>5</v>
      </c>
      <c r="E1718">
        <v>9482</v>
      </c>
      <c r="F1718" t="s">
        <v>8767</v>
      </c>
      <c r="G1718" t="s">
        <v>340</v>
      </c>
      <c r="H1718" t="str">
        <f t="shared" si="659"/>
        <v>03</v>
      </c>
      <c r="I1718" t="str">
        <f t="shared" si="660"/>
        <v>Aug</v>
      </c>
      <c r="J1718" t="s">
        <v>259</v>
      </c>
      <c r="K1718" t="str">
        <f t="shared" si="661"/>
        <v>08</v>
      </c>
      <c r="L1718" t="str">
        <f t="shared" si="662"/>
        <v>Aug</v>
      </c>
      <c r="M1718">
        <v>5</v>
      </c>
      <c r="N1718">
        <f t="shared" si="663"/>
        <v>5</v>
      </c>
      <c r="O1718">
        <f t="shared" si="664"/>
        <v>0</v>
      </c>
      <c r="P1718">
        <f t="shared" si="665"/>
        <v>0</v>
      </c>
      <c r="Q1718" t="s">
        <v>81</v>
      </c>
      <c r="R1718" t="s">
        <v>20</v>
      </c>
      <c r="S1718">
        <v>2</v>
      </c>
      <c r="T1718">
        <v>0</v>
      </c>
      <c r="U1718" s="2">
        <f>SUMIFS(SLR!L:L,SLR!D:D,'Резервации 2026'!E1718)</f>
        <v>1595.1749480000001</v>
      </c>
      <c r="V1718" s="2">
        <f t="shared" si="678"/>
        <v>319.03498960000002</v>
      </c>
      <c r="W1718" t="s">
        <v>262</v>
      </c>
      <c r="X1718" t="s">
        <v>4591</v>
      </c>
      <c r="Y1718" t="s">
        <v>4579</v>
      </c>
      <c r="Z1718" t="str">
        <f t="shared" si="666"/>
        <v>Jan</v>
      </c>
      <c r="AA1718" s="6">
        <f t="shared" si="674"/>
        <v>0</v>
      </c>
      <c r="AB1718" s="6">
        <f t="shared" si="674"/>
        <v>0</v>
      </c>
      <c r="AC1718" s="6">
        <f t="shared" si="674"/>
        <v>0</v>
      </c>
      <c r="AD1718" s="6">
        <f t="shared" si="674"/>
        <v>5</v>
      </c>
      <c r="AE1718" s="6">
        <f t="shared" si="674"/>
        <v>0</v>
      </c>
      <c r="AF1718" s="6">
        <f t="shared" si="667"/>
        <v>5</v>
      </c>
      <c r="AG1718" s="6">
        <f t="shared" si="668"/>
        <v>0</v>
      </c>
      <c r="AH1718" s="14" t="str">
        <f>LEFT(X1718,2)&amp;"."&amp;VLOOKUP(MID(X1718,4,3),'Data validation'!$A$1:$B$12,2,FALSE)&amp;".2025"</f>
        <v>14.01.2025</v>
      </c>
      <c r="AI1718">
        <f t="shared" si="669"/>
        <v>3</v>
      </c>
      <c r="AJ1718" t="str">
        <f>H1718&amp;"."&amp;VLOOKUP(I1718,'Data validation'!$A$1:$B$12,2,FALSE)&amp;".2026"</f>
        <v>03.08.2026</v>
      </c>
      <c r="AK1718">
        <f t="shared" si="670"/>
        <v>32</v>
      </c>
      <c r="AL1718" t="e">
        <f>VLOOKUP(E1718,[2]Sheet1!$A:$B,2,FALSE)</f>
        <v>#N/A</v>
      </c>
    </row>
    <row r="1719" spans="1:38" x14ac:dyDescent="0.25">
      <c r="A1719" t="str">
        <f>VLOOKUP(Q1719,'Data validation'!$K$2:$L$50,2,FALSE)</f>
        <v>TO</v>
      </c>
      <c r="B1719">
        <f t="shared" si="656"/>
        <v>0</v>
      </c>
      <c r="C1719">
        <f t="shared" si="657"/>
        <v>0</v>
      </c>
      <c r="D1719">
        <f t="shared" si="658"/>
        <v>7</v>
      </c>
      <c r="E1719">
        <v>9596</v>
      </c>
      <c r="F1719" t="s">
        <v>5141</v>
      </c>
      <c r="G1719" t="s">
        <v>84</v>
      </c>
      <c r="H1719" t="str">
        <f t="shared" si="659"/>
        <v>20</v>
      </c>
      <c r="I1719" t="str">
        <f t="shared" si="660"/>
        <v>Jul</v>
      </c>
      <c r="J1719" t="s">
        <v>94</v>
      </c>
      <c r="K1719" t="str">
        <f t="shared" si="661"/>
        <v>27</v>
      </c>
      <c r="L1719" t="str">
        <f t="shared" si="662"/>
        <v>Jul</v>
      </c>
      <c r="M1719">
        <v>7</v>
      </c>
      <c r="N1719">
        <f t="shared" si="663"/>
        <v>7</v>
      </c>
      <c r="O1719">
        <f t="shared" si="664"/>
        <v>0</v>
      </c>
      <c r="P1719">
        <f t="shared" si="665"/>
        <v>0</v>
      </c>
      <c r="Q1719" t="s">
        <v>116</v>
      </c>
      <c r="R1719" t="s">
        <v>48</v>
      </c>
      <c r="S1719">
        <v>2</v>
      </c>
      <c r="T1719">
        <v>1</v>
      </c>
      <c r="U1719" s="2">
        <f>SUMIFS(Solvex!L:L,Solvex!D:D,'Резервации 2026'!E1719)</f>
        <v>2532.2522176000002</v>
      </c>
      <c r="V1719" s="2">
        <f t="shared" ref="V1719:V1731" si="679">+U1719/M1719</f>
        <v>361.75031680000001</v>
      </c>
      <c r="W1719" t="s">
        <v>262</v>
      </c>
      <c r="X1719" t="s">
        <v>4752</v>
      </c>
      <c r="Y1719" t="s">
        <v>4739</v>
      </c>
      <c r="Z1719" t="str">
        <f t="shared" si="666"/>
        <v>Jan</v>
      </c>
      <c r="AA1719" s="6">
        <f t="shared" si="674"/>
        <v>0</v>
      </c>
      <c r="AB1719" s="6">
        <f t="shared" si="674"/>
        <v>0</v>
      </c>
      <c r="AC1719" s="6">
        <f t="shared" si="674"/>
        <v>7</v>
      </c>
      <c r="AD1719" s="6">
        <f t="shared" si="674"/>
        <v>0</v>
      </c>
      <c r="AE1719" s="6">
        <f t="shared" si="674"/>
        <v>0</v>
      </c>
      <c r="AF1719" s="6">
        <f t="shared" si="667"/>
        <v>7</v>
      </c>
      <c r="AG1719" s="6">
        <f t="shared" si="668"/>
        <v>0</v>
      </c>
      <c r="AH1719" s="14" t="str">
        <f>LEFT(X1719,2)&amp;"."&amp;VLOOKUP(MID(X1719,4,3),'Data validation'!$A$1:$B$12,2,FALSE)&amp;".2025"</f>
        <v>20.01.2025</v>
      </c>
      <c r="AI1719">
        <f t="shared" si="669"/>
        <v>4</v>
      </c>
      <c r="AJ1719" t="str">
        <f>H1719&amp;"."&amp;VLOOKUP(I1719,'Data validation'!$A$1:$B$12,2,FALSE)&amp;".2026"</f>
        <v>20.07.2026</v>
      </c>
      <c r="AK1719">
        <f t="shared" si="670"/>
        <v>30</v>
      </c>
      <c r="AL1719" t="e">
        <f>VLOOKUP(E1719,[2]Sheet1!$A:$B,2,FALSE)</f>
        <v>#N/A</v>
      </c>
    </row>
    <row r="1720" spans="1:38" x14ac:dyDescent="0.25">
      <c r="A1720" t="str">
        <f>VLOOKUP(Q1720,'Data validation'!$K$2:$L$50,2,FALSE)</f>
        <v>TO</v>
      </c>
      <c r="B1720">
        <f t="shared" si="656"/>
        <v>0</v>
      </c>
      <c r="C1720">
        <f t="shared" si="657"/>
        <v>0</v>
      </c>
      <c r="D1720">
        <f t="shared" si="658"/>
        <v>5</v>
      </c>
      <c r="E1720">
        <v>9483</v>
      </c>
      <c r="F1720" t="s">
        <v>8768</v>
      </c>
      <c r="G1720" t="s">
        <v>340</v>
      </c>
      <c r="H1720" t="str">
        <f t="shared" si="659"/>
        <v>03</v>
      </c>
      <c r="I1720" t="str">
        <f t="shared" si="660"/>
        <v>Aug</v>
      </c>
      <c r="J1720" t="s">
        <v>259</v>
      </c>
      <c r="K1720" t="str">
        <f t="shared" si="661"/>
        <v>08</v>
      </c>
      <c r="L1720" t="str">
        <f t="shared" si="662"/>
        <v>Aug</v>
      </c>
      <c r="M1720">
        <v>5</v>
      </c>
      <c r="N1720">
        <f t="shared" si="663"/>
        <v>5</v>
      </c>
      <c r="O1720">
        <f t="shared" si="664"/>
        <v>0</v>
      </c>
      <c r="P1720">
        <f t="shared" si="665"/>
        <v>0</v>
      </c>
      <c r="Q1720" t="s">
        <v>81</v>
      </c>
      <c r="R1720" t="s">
        <v>20</v>
      </c>
      <c r="S1720">
        <v>2</v>
      </c>
      <c r="T1720">
        <v>2</v>
      </c>
      <c r="U1720" s="2">
        <f>SUMIFS(SLR!L:L,SLR!D:D,'Резервации 2026'!E1720)</f>
        <v>1993.9686850000001</v>
      </c>
      <c r="V1720" s="2">
        <f t="shared" si="679"/>
        <v>398.79373700000002</v>
      </c>
      <c r="W1720" t="s">
        <v>262</v>
      </c>
      <c r="X1720" t="s">
        <v>4591</v>
      </c>
      <c r="Y1720" t="s">
        <v>4579</v>
      </c>
      <c r="Z1720" t="str">
        <f t="shared" si="666"/>
        <v>Jan</v>
      </c>
      <c r="AA1720" s="6">
        <f t="shared" si="674"/>
        <v>0</v>
      </c>
      <c r="AB1720" s="6">
        <f t="shared" si="674"/>
        <v>0</v>
      </c>
      <c r="AC1720" s="6">
        <f t="shared" si="674"/>
        <v>0</v>
      </c>
      <c r="AD1720" s="6">
        <f t="shared" si="674"/>
        <v>5</v>
      </c>
      <c r="AE1720" s="6">
        <f t="shared" si="674"/>
        <v>0</v>
      </c>
      <c r="AF1720" s="6">
        <f t="shared" si="667"/>
        <v>5</v>
      </c>
      <c r="AG1720" s="6">
        <f t="shared" si="668"/>
        <v>0</v>
      </c>
      <c r="AH1720" s="14" t="str">
        <f>LEFT(X1720,2)&amp;"."&amp;VLOOKUP(MID(X1720,4,3),'Data validation'!$A$1:$B$12,2,FALSE)&amp;".2025"</f>
        <v>14.01.2025</v>
      </c>
      <c r="AI1720">
        <f t="shared" si="669"/>
        <v>3</v>
      </c>
      <c r="AJ1720" t="str">
        <f>H1720&amp;"."&amp;VLOOKUP(I1720,'Data validation'!$A$1:$B$12,2,FALSE)&amp;".2026"</f>
        <v>03.08.2026</v>
      </c>
      <c r="AK1720">
        <f t="shared" si="670"/>
        <v>32</v>
      </c>
      <c r="AL1720" t="e">
        <f>VLOOKUP(E1720,[2]Sheet1!$A:$B,2,FALSE)</f>
        <v>#N/A</v>
      </c>
    </row>
    <row r="1721" spans="1:38" x14ac:dyDescent="0.25">
      <c r="A1721" t="str">
        <f>VLOOKUP(Q1721,'Data validation'!$K$2:$L$50,2,FALSE)</f>
        <v>TO</v>
      </c>
      <c r="B1721">
        <f t="shared" si="656"/>
        <v>0</v>
      </c>
      <c r="C1721">
        <f t="shared" si="657"/>
        <v>0</v>
      </c>
      <c r="D1721">
        <f t="shared" si="658"/>
        <v>5</v>
      </c>
      <c r="E1721">
        <v>9484</v>
      </c>
      <c r="F1721" t="s">
        <v>8769</v>
      </c>
      <c r="G1721" t="s">
        <v>94</v>
      </c>
      <c r="H1721" t="str">
        <f t="shared" si="659"/>
        <v>27</v>
      </c>
      <c r="I1721" t="str">
        <f t="shared" si="660"/>
        <v>Jul</v>
      </c>
      <c r="J1721" t="s">
        <v>135</v>
      </c>
      <c r="K1721" t="str">
        <f t="shared" si="661"/>
        <v>01</v>
      </c>
      <c r="L1721" t="str">
        <f t="shared" si="662"/>
        <v>Aug</v>
      </c>
      <c r="M1721">
        <v>5</v>
      </c>
      <c r="N1721">
        <f t="shared" si="663"/>
        <v>-26</v>
      </c>
      <c r="O1721">
        <f t="shared" si="664"/>
        <v>4</v>
      </c>
      <c r="P1721">
        <f t="shared" si="665"/>
        <v>0</v>
      </c>
      <c r="Q1721" t="s">
        <v>56</v>
      </c>
      <c r="R1721" t="s">
        <v>17</v>
      </c>
      <c r="S1721">
        <v>3</v>
      </c>
      <c r="T1721">
        <v>0</v>
      </c>
      <c r="U1721" s="2">
        <f>SUMIFS(Novoton!L:L,Novoton!D:D,'Резервации 2026'!E1721)</f>
        <v>2102.5172499999999</v>
      </c>
      <c r="V1721" s="2">
        <f t="shared" si="679"/>
        <v>420.50344999999999</v>
      </c>
      <c r="W1721" t="s">
        <v>262</v>
      </c>
      <c r="X1721" t="s">
        <v>4592</v>
      </c>
      <c r="Y1721" t="s">
        <v>4593</v>
      </c>
      <c r="Z1721" t="str">
        <f t="shared" si="666"/>
        <v>Jan</v>
      </c>
      <c r="AA1721" s="6">
        <f t="shared" si="674"/>
        <v>0</v>
      </c>
      <c r="AB1721" s="6">
        <f t="shared" si="674"/>
        <v>0</v>
      </c>
      <c r="AC1721" s="6">
        <f t="shared" si="674"/>
        <v>4</v>
      </c>
      <c r="AD1721" s="6">
        <f t="shared" si="674"/>
        <v>0</v>
      </c>
      <c r="AE1721" s="6">
        <f t="shared" si="674"/>
        <v>0</v>
      </c>
      <c r="AF1721" s="6">
        <f t="shared" si="667"/>
        <v>4</v>
      </c>
      <c r="AG1721" s="6">
        <f t="shared" si="668"/>
        <v>-1</v>
      </c>
      <c r="AH1721" s="14" t="str">
        <f>LEFT(X1721,2)&amp;"."&amp;VLOOKUP(MID(X1721,4,3),'Data validation'!$A$1:$B$12,2,FALSE)&amp;".2025"</f>
        <v>14.01.2025</v>
      </c>
      <c r="AI1721">
        <f t="shared" si="669"/>
        <v>3</v>
      </c>
      <c r="AJ1721" t="str">
        <f>H1721&amp;"."&amp;VLOOKUP(I1721,'Data validation'!$A$1:$B$12,2,FALSE)&amp;".2026"</f>
        <v>27.07.2026</v>
      </c>
      <c r="AK1721">
        <f t="shared" si="670"/>
        <v>31</v>
      </c>
      <c r="AL1721" t="e">
        <f>VLOOKUP(E1721,[2]Sheet1!$A:$B,2,FALSE)</f>
        <v>#N/A</v>
      </c>
    </row>
    <row r="1722" spans="1:38" x14ac:dyDescent="0.25">
      <c r="A1722" t="str">
        <f>VLOOKUP(Q1722,'Data validation'!$K$2:$L$50,2,FALSE)</f>
        <v>TO</v>
      </c>
      <c r="B1722">
        <f t="shared" si="656"/>
        <v>0</v>
      </c>
      <c r="C1722">
        <f t="shared" si="657"/>
        <v>0</v>
      </c>
      <c r="D1722">
        <f t="shared" si="658"/>
        <v>5</v>
      </c>
      <c r="E1722">
        <v>9485</v>
      </c>
      <c r="F1722" t="s">
        <v>8770</v>
      </c>
      <c r="G1722" t="s">
        <v>32</v>
      </c>
      <c r="H1722" t="str">
        <f t="shared" si="659"/>
        <v>13</v>
      </c>
      <c r="I1722" t="str">
        <f t="shared" si="660"/>
        <v>Jul</v>
      </c>
      <c r="J1722" t="s">
        <v>33</v>
      </c>
      <c r="K1722" t="str">
        <f t="shared" si="661"/>
        <v>18</v>
      </c>
      <c r="L1722" t="str">
        <f t="shared" si="662"/>
        <v>Jul</v>
      </c>
      <c r="M1722">
        <v>5</v>
      </c>
      <c r="N1722">
        <f t="shared" si="663"/>
        <v>5</v>
      </c>
      <c r="O1722">
        <f t="shared" si="664"/>
        <v>0</v>
      </c>
      <c r="P1722">
        <f t="shared" si="665"/>
        <v>0</v>
      </c>
      <c r="Q1722" t="s">
        <v>116</v>
      </c>
      <c r="R1722" t="s">
        <v>63</v>
      </c>
      <c r="S1722">
        <v>3</v>
      </c>
      <c r="T1722">
        <v>1</v>
      </c>
      <c r="U1722" s="2">
        <f>SUMIFS(Solvex!L:L,Solvex!D:D,'Резервации 2026'!E1722)</f>
        <v>2072.0649769000001</v>
      </c>
      <c r="V1722" s="2">
        <f t="shared" si="679"/>
        <v>414.41299538000004</v>
      </c>
      <c r="W1722" t="s">
        <v>262</v>
      </c>
      <c r="X1722" t="s">
        <v>4594</v>
      </c>
      <c r="Y1722" t="s">
        <v>4593</v>
      </c>
      <c r="Z1722" t="str">
        <f t="shared" si="666"/>
        <v>Jan</v>
      </c>
      <c r="AA1722" s="6">
        <f t="shared" si="674"/>
        <v>0</v>
      </c>
      <c r="AB1722" s="6">
        <f t="shared" si="674"/>
        <v>0</v>
      </c>
      <c r="AC1722" s="6">
        <f t="shared" si="674"/>
        <v>5</v>
      </c>
      <c r="AD1722" s="6">
        <f t="shared" si="674"/>
        <v>0</v>
      </c>
      <c r="AE1722" s="6">
        <f t="shared" si="674"/>
        <v>0</v>
      </c>
      <c r="AF1722" s="6">
        <f t="shared" si="667"/>
        <v>5</v>
      </c>
      <c r="AG1722" s="6">
        <f t="shared" si="668"/>
        <v>0</v>
      </c>
      <c r="AH1722" s="14" t="str">
        <f>LEFT(X1722,2)&amp;"."&amp;VLOOKUP(MID(X1722,4,3),'Data validation'!$A$1:$B$12,2,FALSE)&amp;".2025"</f>
        <v>14.01.2025</v>
      </c>
      <c r="AI1722">
        <f t="shared" si="669"/>
        <v>3</v>
      </c>
      <c r="AJ1722" t="str">
        <f>H1722&amp;"."&amp;VLOOKUP(I1722,'Data validation'!$A$1:$B$12,2,FALSE)&amp;".2026"</f>
        <v>13.07.2026</v>
      </c>
      <c r="AK1722">
        <f t="shared" si="670"/>
        <v>29</v>
      </c>
      <c r="AL1722" t="e">
        <f>VLOOKUP(E1722,[2]Sheet1!$A:$B,2,FALSE)</f>
        <v>#N/A</v>
      </c>
    </row>
    <row r="1723" spans="1:38" x14ac:dyDescent="0.25">
      <c r="A1723" t="str">
        <f>VLOOKUP(Q1723,'Data validation'!$K$2:$L$50,2,FALSE)</f>
        <v>TO</v>
      </c>
      <c r="B1723">
        <f t="shared" si="656"/>
        <v>0</v>
      </c>
      <c r="C1723">
        <f t="shared" si="657"/>
        <v>6</v>
      </c>
      <c r="D1723">
        <f t="shared" si="658"/>
        <v>0</v>
      </c>
      <c r="E1723">
        <v>9727</v>
      </c>
      <c r="F1723" t="s">
        <v>5599</v>
      </c>
      <c r="G1723" t="s">
        <v>125</v>
      </c>
      <c r="H1723" t="str">
        <f t="shared" si="659"/>
        <v>21</v>
      </c>
      <c r="I1723" t="str">
        <f t="shared" si="660"/>
        <v>Jun</v>
      </c>
      <c r="J1723" t="s">
        <v>126</v>
      </c>
      <c r="K1723" t="str">
        <f t="shared" si="661"/>
        <v>27</v>
      </c>
      <c r="L1723" t="str">
        <f t="shared" si="662"/>
        <v>Jun</v>
      </c>
      <c r="M1723">
        <v>6</v>
      </c>
      <c r="N1723">
        <f t="shared" si="663"/>
        <v>6</v>
      </c>
      <c r="O1723">
        <f t="shared" si="664"/>
        <v>0</v>
      </c>
      <c r="P1723">
        <f t="shared" si="665"/>
        <v>0</v>
      </c>
      <c r="Q1723" t="s">
        <v>81</v>
      </c>
      <c r="R1723" t="s">
        <v>17</v>
      </c>
      <c r="S1723">
        <v>2</v>
      </c>
      <c r="T1723">
        <v>2</v>
      </c>
      <c r="U1723" s="2">
        <f>SUMIFS(SLR!L:L,SLR!D:D,'Резервации 2026'!E1723)</f>
        <v>1934.3941031999998</v>
      </c>
      <c r="V1723" s="2">
        <f t="shared" si="679"/>
        <v>322.39901719999995</v>
      </c>
      <c r="W1723" t="s">
        <v>262</v>
      </c>
      <c r="X1723" t="s">
        <v>5600</v>
      </c>
      <c r="Y1723" t="s">
        <v>5067</v>
      </c>
      <c r="Z1723" t="str">
        <f t="shared" si="666"/>
        <v>Jan</v>
      </c>
      <c r="AA1723" s="6">
        <f t="shared" si="674"/>
        <v>0</v>
      </c>
      <c r="AB1723" s="6">
        <f t="shared" si="674"/>
        <v>6</v>
      </c>
      <c r="AC1723" s="6">
        <f t="shared" si="674"/>
        <v>0</v>
      </c>
      <c r="AD1723" s="6">
        <f t="shared" si="674"/>
        <v>0</v>
      </c>
      <c r="AE1723" s="6">
        <f t="shared" si="674"/>
        <v>0</v>
      </c>
      <c r="AF1723" s="6">
        <f t="shared" si="667"/>
        <v>6</v>
      </c>
      <c r="AG1723" s="6">
        <f t="shared" si="668"/>
        <v>0</v>
      </c>
      <c r="AH1723" s="14" t="str">
        <f>LEFT(X1723,2)&amp;"."&amp;VLOOKUP(MID(X1723,4,3),'Data validation'!$A$1:$B$12,2,FALSE)&amp;".2025"</f>
        <v>26.01.2025</v>
      </c>
      <c r="AI1723">
        <f t="shared" si="669"/>
        <v>5</v>
      </c>
      <c r="AJ1723" t="str">
        <f>H1723&amp;"."&amp;VLOOKUP(I1723,'Data validation'!$A$1:$B$12,2,FALSE)&amp;".2026"</f>
        <v>21.06.2026</v>
      </c>
      <c r="AK1723">
        <f t="shared" si="670"/>
        <v>26</v>
      </c>
      <c r="AL1723" t="e">
        <f>VLOOKUP(E1723,[2]Sheet1!$A:$B,2,FALSE)</f>
        <v>#N/A</v>
      </c>
    </row>
    <row r="1724" spans="1:38" x14ac:dyDescent="0.25">
      <c r="A1724" t="str">
        <f>VLOOKUP(Q1724,'Data validation'!$K$2:$L$50,2,FALSE)</f>
        <v>TO</v>
      </c>
      <c r="B1724">
        <f t="shared" si="656"/>
        <v>0</v>
      </c>
      <c r="C1724">
        <f t="shared" si="657"/>
        <v>0</v>
      </c>
      <c r="D1724">
        <f t="shared" si="658"/>
        <v>5</v>
      </c>
      <c r="E1724">
        <v>10324</v>
      </c>
      <c r="F1724" t="s">
        <v>7529</v>
      </c>
      <c r="G1724" t="s">
        <v>259</v>
      </c>
      <c r="H1724" t="str">
        <f t="shared" si="659"/>
        <v>08</v>
      </c>
      <c r="I1724" t="str">
        <f t="shared" si="660"/>
        <v>Aug</v>
      </c>
      <c r="J1724" t="s">
        <v>475</v>
      </c>
      <c r="K1724" t="str">
        <f t="shared" si="661"/>
        <v>13</v>
      </c>
      <c r="L1724" t="str">
        <f t="shared" si="662"/>
        <v>Aug</v>
      </c>
      <c r="M1724">
        <v>5</v>
      </c>
      <c r="N1724">
        <f t="shared" si="663"/>
        <v>5</v>
      </c>
      <c r="O1724">
        <f t="shared" si="664"/>
        <v>0</v>
      </c>
      <c r="P1724">
        <f t="shared" si="665"/>
        <v>0</v>
      </c>
      <c r="Q1724" t="s">
        <v>158</v>
      </c>
      <c r="R1724" t="s">
        <v>20</v>
      </c>
      <c r="S1724">
        <v>1</v>
      </c>
      <c r="T1724">
        <v>2</v>
      </c>
      <c r="U1724" s="2">
        <f>SUMIFS(DTS!L:L,DTS!D:D,'Резервации 2026'!E1724)</f>
        <v>1709.1998369999999</v>
      </c>
      <c r="V1724" s="2">
        <f t="shared" si="679"/>
        <v>341.83996739999998</v>
      </c>
      <c r="X1724" t="s">
        <v>7530</v>
      </c>
      <c r="Y1724" t="s">
        <v>7451</v>
      </c>
      <c r="Z1724" t="str">
        <f t="shared" si="666"/>
        <v>Mar</v>
      </c>
      <c r="AA1724" s="6">
        <f t="shared" si="674"/>
        <v>0</v>
      </c>
      <c r="AB1724" s="6">
        <f t="shared" si="674"/>
        <v>0</v>
      </c>
      <c r="AC1724" s="6">
        <f t="shared" si="674"/>
        <v>0</v>
      </c>
      <c r="AD1724" s="6">
        <f t="shared" si="674"/>
        <v>5</v>
      </c>
      <c r="AE1724" s="6">
        <f t="shared" si="674"/>
        <v>0</v>
      </c>
      <c r="AF1724" s="6">
        <f t="shared" si="667"/>
        <v>5</v>
      </c>
      <c r="AG1724" s="6">
        <f t="shared" si="668"/>
        <v>0</v>
      </c>
      <c r="AH1724" s="14" t="str">
        <f>LEFT(X1724,2)&amp;"."&amp;VLOOKUP(MID(X1724,4,3),'Data validation'!$A$1:$B$12,2,FALSE)&amp;".2025"</f>
        <v>04.03.2025</v>
      </c>
      <c r="AI1724">
        <f t="shared" si="669"/>
        <v>10</v>
      </c>
      <c r="AJ1724" t="str">
        <f>H1724&amp;"."&amp;VLOOKUP(I1724,'Data validation'!$A$1:$B$12,2,FALSE)&amp;".2026"</f>
        <v>08.08.2026</v>
      </c>
      <c r="AK1724">
        <f t="shared" si="670"/>
        <v>32</v>
      </c>
      <c r="AL1724" t="e">
        <f>VLOOKUP(E1724,[2]Sheet1!$A:$B,2,FALSE)</f>
        <v>#N/A</v>
      </c>
    </row>
    <row r="1725" spans="1:38" x14ac:dyDescent="0.25">
      <c r="A1725" t="str">
        <f>VLOOKUP(Q1725,'Data validation'!$K$2:$L$50,2,FALSE)</f>
        <v>ITAKA</v>
      </c>
      <c r="B1725">
        <f t="shared" si="656"/>
        <v>0</v>
      </c>
      <c r="C1725">
        <f t="shared" si="657"/>
        <v>11</v>
      </c>
      <c r="D1725">
        <f t="shared" si="658"/>
        <v>0</v>
      </c>
      <c r="E1725">
        <v>9734</v>
      </c>
      <c r="F1725" t="s">
        <v>5601</v>
      </c>
      <c r="G1725" t="s">
        <v>950</v>
      </c>
      <c r="H1725" t="str">
        <f t="shared" si="659"/>
        <v>26</v>
      </c>
      <c r="I1725" t="str">
        <f t="shared" si="660"/>
        <v>Jun</v>
      </c>
      <c r="J1725" t="s">
        <v>72</v>
      </c>
      <c r="K1725" t="str">
        <f t="shared" si="661"/>
        <v>07</v>
      </c>
      <c r="L1725" t="str">
        <f t="shared" si="662"/>
        <v>Jul</v>
      </c>
      <c r="M1725">
        <v>11</v>
      </c>
      <c r="N1725">
        <f t="shared" si="663"/>
        <v>-19</v>
      </c>
      <c r="O1725">
        <f t="shared" si="664"/>
        <v>5</v>
      </c>
      <c r="P1725">
        <f t="shared" si="665"/>
        <v>6</v>
      </c>
      <c r="Q1725" t="s">
        <v>1445</v>
      </c>
      <c r="R1725" t="s">
        <v>20</v>
      </c>
      <c r="S1725">
        <v>2</v>
      </c>
      <c r="T1725">
        <v>1</v>
      </c>
      <c r="U1725" s="2">
        <f>SUMIFS(Itaka!L:L,Itaka!D:D,'Резервации 2026'!E1725)</f>
        <v>2842.2317143</v>
      </c>
      <c r="V1725" s="2">
        <f t="shared" si="679"/>
        <v>258.38470130000002</v>
      </c>
      <c r="W1725" t="s">
        <v>4628</v>
      </c>
      <c r="X1725" t="s">
        <v>5368</v>
      </c>
      <c r="Y1725" t="s">
        <v>4984</v>
      </c>
      <c r="Z1725" t="str">
        <f t="shared" si="666"/>
        <v>Jan</v>
      </c>
      <c r="AA1725" s="6">
        <f t="shared" si="674"/>
        <v>0</v>
      </c>
      <c r="AB1725" s="6">
        <f t="shared" si="674"/>
        <v>5</v>
      </c>
      <c r="AC1725" s="6">
        <f t="shared" si="674"/>
        <v>6</v>
      </c>
      <c r="AD1725" s="6">
        <f t="shared" si="674"/>
        <v>0</v>
      </c>
      <c r="AE1725" s="6">
        <f t="shared" si="674"/>
        <v>0</v>
      </c>
      <c r="AF1725" s="6">
        <f t="shared" si="667"/>
        <v>11</v>
      </c>
      <c r="AG1725" s="6">
        <f t="shared" si="668"/>
        <v>0</v>
      </c>
      <c r="AH1725" s="14" t="str">
        <f>LEFT(X1725,2)&amp;"."&amp;VLOOKUP(MID(X1725,4,3),'Data validation'!$A$1:$B$12,2,FALSE)&amp;".2025"</f>
        <v>26.01.2025</v>
      </c>
      <c r="AI1725">
        <f t="shared" si="669"/>
        <v>5</v>
      </c>
      <c r="AJ1725" t="str">
        <f>H1725&amp;"."&amp;VLOOKUP(I1725,'Data validation'!$A$1:$B$12,2,FALSE)&amp;".2026"</f>
        <v>26.06.2026</v>
      </c>
      <c r="AK1725">
        <f t="shared" si="670"/>
        <v>26</v>
      </c>
      <c r="AL1725" t="e">
        <f>VLOOKUP(E1725,[2]Sheet1!$A:$B,2,FALSE)</f>
        <v>#N/A</v>
      </c>
    </row>
    <row r="1726" spans="1:38" x14ac:dyDescent="0.25">
      <c r="A1726" t="str">
        <f>VLOOKUP(Q1726,'Data validation'!$K$2:$L$50,2,FALSE)</f>
        <v>TO</v>
      </c>
      <c r="B1726">
        <f t="shared" si="656"/>
        <v>0</v>
      </c>
      <c r="C1726">
        <f t="shared" si="657"/>
        <v>6</v>
      </c>
      <c r="D1726">
        <f t="shared" si="658"/>
        <v>1</v>
      </c>
      <c r="E1726">
        <v>9728</v>
      </c>
      <c r="F1726" t="s">
        <v>5602</v>
      </c>
      <c r="G1726" t="s">
        <v>313</v>
      </c>
      <c r="H1726" t="str">
        <f t="shared" si="659"/>
        <v>05</v>
      </c>
      <c r="I1726" t="str">
        <f t="shared" si="660"/>
        <v>Jul</v>
      </c>
      <c r="J1726" t="s">
        <v>235</v>
      </c>
      <c r="K1726" t="str">
        <f t="shared" si="661"/>
        <v>12</v>
      </c>
      <c r="L1726" t="str">
        <f t="shared" si="662"/>
        <v>Jul</v>
      </c>
      <c r="M1726">
        <v>7</v>
      </c>
      <c r="N1726">
        <f t="shared" si="663"/>
        <v>7</v>
      </c>
      <c r="O1726">
        <f t="shared" si="664"/>
        <v>0</v>
      </c>
      <c r="P1726">
        <f t="shared" si="665"/>
        <v>0</v>
      </c>
      <c r="Q1726" t="s">
        <v>226</v>
      </c>
      <c r="R1726" t="s">
        <v>63</v>
      </c>
      <c r="S1726">
        <v>3</v>
      </c>
      <c r="T1726">
        <v>0</v>
      </c>
      <c r="U1726" s="2">
        <f>SUMIFS(Sunny!L:L,Sunny!D:D,'Резервации 2026'!E1726)</f>
        <v>2852.0499808999998</v>
      </c>
      <c r="V1726" s="2">
        <f t="shared" si="679"/>
        <v>407.43571155714284</v>
      </c>
      <c r="W1726" t="s">
        <v>227</v>
      </c>
      <c r="X1726" t="s">
        <v>5603</v>
      </c>
      <c r="Y1726" t="s">
        <v>5369</v>
      </c>
      <c r="Z1726" t="str">
        <f t="shared" si="666"/>
        <v>Jan</v>
      </c>
      <c r="AA1726" s="6">
        <f t="shared" si="674"/>
        <v>0</v>
      </c>
      <c r="AB1726" s="6">
        <f t="shared" si="674"/>
        <v>0</v>
      </c>
      <c r="AC1726" s="6">
        <f t="shared" si="674"/>
        <v>7</v>
      </c>
      <c r="AD1726" s="6">
        <f t="shared" si="674"/>
        <v>0</v>
      </c>
      <c r="AE1726" s="6">
        <f t="shared" si="674"/>
        <v>0</v>
      </c>
      <c r="AF1726" s="6">
        <f t="shared" si="667"/>
        <v>7</v>
      </c>
      <c r="AG1726" s="6">
        <f t="shared" si="668"/>
        <v>0</v>
      </c>
      <c r="AH1726" s="14" t="str">
        <f>LEFT(X1726,2)&amp;"."&amp;VLOOKUP(MID(X1726,4,3),'Data validation'!$A$1:$B$12,2,FALSE)&amp;".2025"</f>
        <v>26.01.2025</v>
      </c>
      <c r="AI1726">
        <f t="shared" si="669"/>
        <v>5</v>
      </c>
      <c r="AJ1726" t="str">
        <f>H1726&amp;"."&amp;VLOOKUP(I1726,'Data validation'!$A$1:$B$12,2,FALSE)&amp;".2026"</f>
        <v>05.07.2026</v>
      </c>
      <c r="AK1726">
        <f t="shared" si="670"/>
        <v>28</v>
      </c>
      <c r="AL1726" t="e">
        <f>VLOOKUP(E1726,[2]Sheet1!$A:$B,2,FALSE)</f>
        <v>#N/A</v>
      </c>
    </row>
    <row r="1727" spans="1:38" x14ac:dyDescent="0.25">
      <c r="A1727" t="str">
        <f>VLOOKUP(Q1727,'Data validation'!$K$2:$L$50,2,FALSE)</f>
        <v>TO</v>
      </c>
      <c r="B1727">
        <f t="shared" ref="B1727:B1790" si="680">AA1727+IF(I1727="Jun",IF(_xlfn.NUMBERVALUE(H1727)&gt;14,0,IF(_xlfn.NUMBERVALUE(K1727)&lt;14,M1727,15-_xlfn.NUMBERVALUE(H1727))),0)</f>
        <v>0</v>
      </c>
      <c r="C1727">
        <f t="shared" ref="C1727:C1790" si="681">M1727-B1727-D1727</f>
        <v>0</v>
      </c>
      <c r="D1727">
        <f t="shared" ref="D1727:D1790" si="682">IF(L1727="Jul",IF(_xlfn.NUMBERVALUE(K1727)&lt;11,0,IF(I1727="Jul",IF(_xlfn.NUMBERVALUE(H1727)&gt;11,M1727,_xlfn.NUMBERVALUE(K1727)-11),0)),0)+IF(L1727="Aug",IF(_xlfn.NUMBERVALUE(K1727)&gt;24,IF(_xlfn.NUMBERVALUE(H1727)&gt;24,0,25-_xlfn.NUMBERVALUE(H1727)),IF(I1727="Aug",M1727,_xlfn.NUMBERVALUE(K1727)-1+32-_xlfn.NUMBERVALUE(H1727))),0)</f>
        <v>5</v>
      </c>
      <c r="E1727">
        <v>9729</v>
      </c>
      <c r="F1727" t="s">
        <v>5604</v>
      </c>
      <c r="G1727" t="s">
        <v>33</v>
      </c>
      <c r="H1727" t="str">
        <f t="shared" ref="H1727:H1790" si="683">LEFT(G1727,2)</f>
        <v>18</v>
      </c>
      <c r="I1727" t="str">
        <f t="shared" ref="I1727:I1790" si="684">MID(G1727,4,3)</f>
        <v>Jul</v>
      </c>
      <c r="J1727" t="s">
        <v>528</v>
      </c>
      <c r="K1727" t="str">
        <f t="shared" ref="K1727:K1790" si="685">LEFT(J1727,2)</f>
        <v>23</v>
      </c>
      <c r="L1727" t="str">
        <f t="shared" ref="L1727:L1790" si="686">MID(J1727,4,3)</f>
        <v>Jul</v>
      </c>
      <c r="M1727">
        <v>5</v>
      </c>
      <c r="N1727">
        <f t="shared" ref="N1727:N1790" si="687">+K1727-H1727</f>
        <v>5</v>
      </c>
      <c r="O1727">
        <f t="shared" ref="O1727:O1790" si="688">IF(I1727=L1727,0,31-H1727)</f>
        <v>0</v>
      </c>
      <c r="P1727">
        <f t="shared" ref="P1727:P1790" si="689">IF(I1727=L1727,0,K1727-1)</f>
        <v>0</v>
      </c>
      <c r="Q1727" t="s">
        <v>81</v>
      </c>
      <c r="R1727" t="s">
        <v>17</v>
      </c>
      <c r="S1727">
        <v>2</v>
      </c>
      <c r="T1727">
        <v>0</v>
      </c>
      <c r="U1727" s="2">
        <f>SUMIFS(SLR!L:L,SLR!D:D,'Резервации 2026'!E1727)</f>
        <v>1557.4274289999998</v>
      </c>
      <c r="V1727" s="2">
        <f t="shared" si="679"/>
        <v>311.48548579999999</v>
      </c>
      <c r="W1727" t="s">
        <v>262</v>
      </c>
      <c r="X1727" t="s">
        <v>5605</v>
      </c>
      <c r="Y1727" t="s">
        <v>5095</v>
      </c>
      <c r="Z1727" t="str">
        <f t="shared" ref="Z1727:Z1790" si="690">MID(X1727,4,3)</f>
        <v>Jan</v>
      </c>
      <c r="AA1727" s="6">
        <f t="shared" si="674"/>
        <v>0</v>
      </c>
      <c r="AB1727" s="6">
        <f t="shared" si="674"/>
        <v>0</v>
      </c>
      <c r="AC1727" s="6">
        <f t="shared" si="674"/>
        <v>5</v>
      </c>
      <c r="AD1727" s="6">
        <f t="shared" si="674"/>
        <v>0</v>
      </c>
      <c r="AE1727" s="6">
        <f t="shared" si="674"/>
        <v>0</v>
      </c>
      <c r="AF1727" s="6">
        <f t="shared" ref="AF1727:AF1790" si="691">SUM(AA1727:AE1727)</f>
        <v>5</v>
      </c>
      <c r="AG1727" s="6">
        <f t="shared" ref="AG1727:AG1790" si="692">+AF1727-M1727</f>
        <v>0</v>
      </c>
      <c r="AH1727" s="14" t="str">
        <f>LEFT(X1727,2)&amp;"."&amp;VLOOKUP(MID(X1727,4,3),'Data validation'!$A$1:$B$12,2,FALSE)&amp;".2025"</f>
        <v>26.01.2025</v>
      </c>
      <c r="AI1727">
        <f t="shared" ref="AI1727:AI1790" si="693">WEEKNUM(AH1727)</f>
        <v>5</v>
      </c>
      <c r="AJ1727" t="str">
        <f>H1727&amp;"."&amp;VLOOKUP(I1727,'Data validation'!$A$1:$B$12,2,FALSE)&amp;".2026"</f>
        <v>18.07.2026</v>
      </c>
      <c r="AK1727">
        <f t="shared" ref="AK1727:AK1790" si="694">WEEKNUM(AJ1727)</f>
        <v>29</v>
      </c>
      <c r="AL1727" t="e">
        <f>VLOOKUP(E1727,[2]Sheet1!$A:$B,2,FALSE)</f>
        <v>#N/A</v>
      </c>
    </row>
    <row r="1728" spans="1:38" x14ac:dyDescent="0.25">
      <c r="A1728" t="str">
        <f>VLOOKUP(Q1728,'Data validation'!$K$2:$L$50,2,FALSE)</f>
        <v>TO</v>
      </c>
      <c r="B1728">
        <f t="shared" si="680"/>
        <v>0</v>
      </c>
      <c r="C1728">
        <f t="shared" si="681"/>
        <v>0</v>
      </c>
      <c r="D1728">
        <f t="shared" si="682"/>
        <v>4</v>
      </c>
      <c r="E1728">
        <v>9925</v>
      </c>
      <c r="F1728" t="s">
        <v>5606</v>
      </c>
      <c r="G1728" t="s">
        <v>135</v>
      </c>
      <c r="H1728" t="str">
        <f t="shared" si="683"/>
        <v>01</v>
      </c>
      <c r="I1728" t="str">
        <f t="shared" si="684"/>
        <v>Aug</v>
      </c>
      <c r="J1728" t="s">
        <v>290</v>
      </c>
      <c r="K1728" t="str">
        <f t="shared" si="685"/>
        <v>05</v>
      </c>
      <c r="L1728" t="str">
        <f t="shared" si="686"/>
        <v>Aug</v>
      </c>
      <c r="M1728">
        <v>4</v>
      </c>
      <c r="N1728">
        <f t="shared" si="687"/>
        <v>4</v>
      </c>
      <c r="O1728">
        <f t="shared" si="688"/>
        <v>0</v>
      </c>
      <c r="P1728">
        <f t="shared" si="689"/>
        <v>0</v>
      </c>
      <c r="Q1728" t="s">
        <v>56</v>
      </c>
      <c r="R1728" t="s">
        <v>63</v>
      </c>
      <c r="S1728">
        <v>3</v>
      </c>
      <c r="T1728">
        <v>1</v>
      </c>
      <c r="U1728" s="2">
        <f>SUMIFS(Novoton!L:L,Novoton!D:D,'Резервации 2026'!E1728)</f>
        <v>2461.0600055999998</v>
      </c>
      <c r="V1728" s="2">
        <f t="shared" si="679"/>
        <v>615.26500139999996</v>
      </c>
      <c r="W1728" t="s">
        <v>262</v>
      </c>
      <c r="X1728" t="s">
        <v>5607</v>
      </c>
      <c r="Y1728" t="s">
        <v>5573</v>
      </c>
      <c r="Z1728" t="str">
        <f t="shared" si="690"/>
        <v>Jan</v>
      </c>
      <c r="AA1728" s="6">
        <f t="shared" si="674"/>
        <v>0</v>
      </c>
      <c r="AB1728" s="6">
        <f t="shared" si="674"/>
        <v>0</v>
      </c>
      <c r="AC1728" s="6">
        <f t="shared" si="674"/>
        <v>0</v>
      </c>
      <c r="AD1728" s="6">
        <f t="shared" si="674"/>
        <v>4</v>
      </c>
      <c r="AE1728" s="6">
        <f t="shared" si="674"/>
        <v>0</v>
      </c>
      <c r="AF1728" s="6">
        <f t="shared" si="691"/>
        <v>4</v>
      </c>
      <c r="AG1728" s="6">
        <f t="shared" si="692"/>
        <v>0</v>
      </c>
      <c r="AH1728" s="14" t="str">
        <f>LEFT(X1728,2)&amp;"."&amp;VLOOKUP(MID(X1728,4,3),'Data validation'!$A$1:$B$12,2,FALSE)&amp;".2025"</f>
        <v>31.01.2025</v>
      </c>
      <c r="AI1728">
        <f t="shared" si="693"/>
        <v>5</v>
      </c>
      <c r="AJ1728" t="str">
        <f>H1728&amp;"."&amp;VLOOKUP(I1728,'Data validation'!$A$1:$B$12,2,FALSE)&amp;".2026"</f>
        <v>01.08.2026</v>
      </c>
      <c r="AK1728">
        <f t="shared" si="694"/>
        <v>31</v>
      </c>
      <c r="AL1728" t="e">
        <f>VLOOKUP(E1728,[2]Sheet1!$A:$B,2,FALSE)</f>
        <v>#N/A</v>
      </c>
    </row>
    <row r="1729" spans="1:38" x14ac:dyDescent="0.25">
      <c r="A1729" t="str">
        <f>VLOOKUP(Q1729,'Data validation'!$K$2:$L$50,2,FALSE)</f>
        <v>TO</v>
      </c>
      <c r="B1729">
        <f t="shared" si="680"/>
        <v>0</v>
      </c>
      <c r="C1729">
        <f t="shared" si="681"/>
        <v>0</v>
      </c>
      <c r="D1729">
        <f t="shared" si="682"/>
        <v>5</v>
      </c>
      <c r="E1729">
        <v>9730</v>
      </c>
      <c r="F1729" t="s">
        <v>5608</v>
      </c>
      <c r="G1729" t="s">
        <v>340</v>
      </c>
      <c r="H1729" t="str">
        <f t="shared" si="683"/>
        <v>03</v>
      </c>
      <c r="I1729" t="str">
        <f t="shared" si="684"/>
        <v>Aug</v>
      </c>
      <c r="J1729" t="s">
        <v>259</v>
      </c>
      <c r="K1729" t="str">
        <f t="shared" si="685"/>
        <v>08</v>
      </c>
      <c r="L1729" t="str">
        <f t="shared" si="686"/>
        <v>Aug</v>
      </c>
      <c r="M1729">
        <v>5</v>
      </c>
      <c r="N1729">
        <f t="shared" si="687"/>
        <v>5</v>
      </c>
      <c r="O1729">
        <f t="shared" si="688"/>
        <v>0</v>
      </c>
      <c r="P1729">
        <f t="shared" si="689"/>
        <v>0</v>
      </c>
      <c r="Q1729" t="s">
        <v>81</v>
      </c>
      <c r="R1729" t="s">
        <v>63</v>
      </c>
      <c r="S1729">
        <v>2</v>
      </c>
      <c r="T1729">
        <v>1</v>
      </c>
      <c r="U1729" s="2">
        <f>SUMIFS(SLR!L:L,SLR!D:D,'Резервации 2026'!E1729)</f>
        <v>1595.1749480000001</v>
      </c>
      <c r="V1729" s="2">
        <f t="shared" si="679"/>
        <v>319.03498960000002</v>
      </c>
      <c r="W1729" t="s">
        <v>262</v>
      </c>
      <c r="X1729" t="s">
        <v>5609</v>
      </c>
      <c r="Y1729" t="s">
        <v>5369</v>
      </c>
      <c r="Z1729" t="str">
        <f t="shared" si="690"/>
        <v>Jan</v>
      </c>
      <c r="AA1729" s="6">
        <f t="shared" si="674"/>
        <v>0</v>
      </c>
      <c r="AB1729" s="6">
        <f t="shared" si="674"/>
        <v>0</v>
      </c>
      <c r="AC1729" s="6">
        <f t="shared" si="674"/>
        <v>0</v>
      </c>
      <c r="AD1729" s="6">
        <f t="shared" si="674"/>
        <v>5</v>
      </c>
      <c r="AE1729" s="6">
        <f t="shared" si="674"/>
        <v>0</v>
      </c>
      <c r="AF1729" s="6">
        <f t="shared" si="691"/>
        <v>5</v>
      </c>
      <c r="AG1729" s="6">
        <f t="shared" si="692"/>
        <v>0</v>
      </c>
      <c r="AH1729" s="14" t="str">
        <f>LEFT(X1729,2)&amp;"."&amp;VLOOKUP(MID(X1729,4,3),'Data validation'!$A$1:$B$12,2,FALSE)&amp;".2025"</f>
        <v>26.01.2025</v>
      </c>
      <c r="AI1729">
        <f t="shared" si="693"/>
        <v>5</v>
      </c>
      <c r="AJ1729" t="str">
        <f>H1729&amp;"."&amp;VLOOKUP(I1729,'Data validation'!$A$1:$B$12,2,FALSE)&amp;".2026"</f>
        <v>03.08.2026</v>
      </c>
      <c r="AK1729">
        <f t="shared" si="694"/>
        <v>32</v>
      </c>
      <c r="AL1729" t="e">
        <f>VLOOKUP(E1729,[2]Sheet1!$A:$B,2,FALSE)</f>
        <v>#N/A</v>
      </c>
    </row>
    <row r="1730" spans="1:38" x14ac:dyDescent="0.25">
      <c r="A1730" t="str">
        <f>VLOOKUP(Q1730,'Data validation'!$K$2:$L$50,2,FALSE)</f>
        <v>TO</v>
      </c>
      <c r="B1730">
        <f t="shared" si="680"/>
        <v>0</v>
      </c>
      <c r="C1730">
        <f t="shared" si="681"/>
        <v>0</v>
      </c>
      <c r="D1730">
        <f t="shared" si="682"/>
        <v>6</v>
      </c>
      <c r="E1730">
        <v>9731</v>
      </c>
      <c r="F1730" t="s">
        <v>5610</v>
      </c>
      <c r="G1730" t="s">
        <v>326</v>
      </c>
      <c r="H1730" t="str">
        <f t="shared" si="683"/>
        <v>10</v>
      </c>
      <c r="I1730" t="str">
        <f t="shared" si="684"/>
        <v>Aug</v>
      </c>
      <c r="J1730" t="s">
        <v>543</v>
      </c>
      <c r="K1730" t="str">
        <f t="shared" si="685"/>
        <v>16</v>
      </c>
      <c r="L1730" t="str">
        <f t="shared" si="686"/>
        <v>Aug</v>
      </c>
      <c r="M1730">
        <v>6</v>
      </c>
      <c r="N1730">
        <f t="shared" si="687"/>
        <v>6</v>
      </c>
      <c r="O1730">
        <f t="shared" si="688"/>
        <v>0</v>
      </c>
      <c r="P1730">
        <f t="shared" si="689"/>
        <v>0</v>
      </c>
      <c r="Q1730" t="s">
        <v>47</v>
      </c>
      <c r="R1730" t="s">
        <v>690</v>
      </c>
      <c r="S1730">
        <v>2</v>
      </c>
      <c r="T1730">
        <v>2</v>
      </c>
      <c r="U1730" s="2">
        <f>SUMIFS(Profitour!L:L,Profitour!D:D,'Резервации 2026'!E1730)</f>
        <v>3297.1773306</v>
      </c>
      <c r="V1730" s="2">
        <f t="shared" si="679"/>
        <v>549.52955510000004</v>
      </c>
      <c r="X1730" t="s">
        <v>5611</v>
      </c>
      <c r="Y1730" t="s">
        <v>5369</v>
      </c>
      <c r="Z1730" t="str">
        <f t="shared" si="690"/>
        <v>Jan</v>
      </c>
      <c r="AA1730" s="6">
        <f t="shared" si="674"/>
        <v>0</v>
      </c>
      <c r="AB1730" s="6">
        <f t="shared" si="674"/>
        <v>0</v>
      </c>
      <c r="AC1730" s="6">
        <f t="shared" si="674"/>
        <v>0</v>
      </c>
      <c r="AD1730" s="6">
        <f t="shared" si="674"/>
        <v>6</v>
      </c>
      <c r="AE1730" s="6">
        <f t="shared" si="674"/>
        <v>0</v>
      </c>
      <c r="AF1730" s="6">
        <f t="shared" si="691"/>
        <v>6</v>
      </c>
      <c r="AG1730" s="6">
        <f t="shared" si="692"/>
        <v>0</v>
      </c>
      <c r="AH1730" s="14" t="str">
        <f>LEFT(X1730,2)&amp;"."&amp;VLOOKUP(MID(X1730,4,3),'Data validation'!$A$1:$B$12,2,FALSE)&amp;".2025"</f>
        <v>26.01.2025</v>
      </c>
      <c r="AI1730">
        <f t="shared" si="693"/>
        <v>5</v>
      </c>
      <c r="AJ1730" t="str">
        <f>H1730&amp;"."&amp;VLOOKUP(I1730,'Data validation'!$A$1:$B$12,2,FALSE)&amp;".2026"</f>
        <v>10.08.2026</v>
      </c>
      <c r="AK1730">
        <f t="shared" si="694"/>
        <v>33</v>
      </c>
      <c r="AL1730" t="e">
        <f>VLOOKUP(E1730,[2]Sheet1!$A:$B,2,FALSE)</f>
        <v>#N/A</v>
      </c>
    </row>
    <row r="1731" spans="1:38" x14ac:dyDescent="0.25">
      <c r="A1731" t="str">
        <f>VLOOKUP(Q1731,'Data validation'!$K$2:$L$50,2,FALSE)</f>
        <v>TO</v>
      </c>
      <c r="B1731">
        <f t="shared" si="680"/>
        <v>0</v>
      </c>
      <c r="C1731">
        <f t="shared" si="681"/>
        <v>0</v>
      </c>
      <c r="D1731">
        <f t="shared" si="682"/>
        <v>4</v>
      </c>
      <c r="E1731">
        <v>9736</v>
      </c>
      <c r="F1731" t="s">
        <v>5612</v>
      </c>
      <c r="G1731" t="s">
        <v>340</v>
      </c>
      <c r="H1731" t="str">
        <f t="shared" si="683"/>
        <v>03</v>
      </c>
      <c r="I1731" t="str">
        <f t="shared" si="684"/>
        <v>Aug</v>
      </c>
      <c r="J1731" t="s">
        <v>646</v>
      </c>
      <c r="K1731" t="str">
        <f t="shared" si="685"/>
        <v>07</v>
      </c>
      <c r="L1731" t="str">
        <f t="shared" si="686"/>
        <v>Aug</v>
      </c>
      <c r="M1731">
        <v>4</v>
      </c>
      <c r="N1731">
        <f t="shared" si="687"/>
        <v>4</v>
      </c>
      <c r="O1731">
        <f t="shared" si="688"/>
        <v>0</v>
      </c>
      <c r="P1731">
        <f t="shared" si="689"/>
        <v>0</v>
      </c>
      <c r="Q1731" t="s">
        <v>81</v>
      </c>
      <c r="R1731" t="s">
        <v>48</v>
      </c>
      <c r="S1731">
        <v>2</v>
      </c>
      <c r="T1731">
        <v>1</v>
      </c>
      <c r="U1731" s="2">
        <f>SUMIFS(SLR!L:L,SLR!D:D,'Резервации 2026'!E1731)</f>
        <v>2067.0776104000001</v>
      </c>
      <c r="V1731" s="2">
        <f t="shared" si="679"/>
        <v>516.76940260000003</v>
      </c>
      <c r="W1731" t="s">
        <v>262</v>
      </c>
      <c r="X1731" t="s">
        <v>5613</v>
      </c>
      <c r="Y1731" t="s">
        <v>5369</v>
      </c>
      <c r="Z1731" t="str">
        <f t="shared" si="690"/>
        <v>Jan</v>
      </c>
      <c r="AA1731" s="6">
        <f t="shared" si="674"/>
        <v>0</v>
      </c>
      <c r="AB1731" s="6">
        <f t="shared" si="674"/>
        <v>0</v>
      </c>
      <c r="AC1731" s="6">
        <f t="shared" si="674"/>
        <v>0</v>
      </c>
      <c r="AD1731" s="6">
        <f t="shared" si="674"/>
        <v>4</v>
      </c>
      <c r="AE1731" s="6">
        <f t="shared" si="674"/>
        <v>0</v>
      </c>
      <c r="AF1731" s="6">
        <f t="shared" si="691"/>
        <v>4</v>
      </c>
      <c r="AG1731" s="6">
        <f t="shared" si="692"/>
        <v>0</v>
      </c>
      <c r="AH1731" s="14" t="str">
        <f>LEFT(X1731,2)&amp;"."&amp;VLOOKUP(MID(X1731,4,3),'Data validation'!$A$1:$B$12,2,FALSE)&amp;".2025"</f>
        <v>26.01.2025</v>
      </c>
      <c r="AI1731">
        <f t="shared" si="693"/>
        <v>5</v>
      </c>
      <c r="AJ1731" t="str">
        <f>H1731&amp;"."&amp;VLOOKUP(I1731,'Data validation'!$A$1:$B$12,2,FALSE)&amp;".2026"</f>
        <v>03.08.2026</v>
      </c>
      <c r="AK1731">
        <f t="shared" si="694"/>
        <v>32</v>
      </c>
      <c r="AL1731" t="e">
        <f>VLOOKUP(E1731,[2]Sheet1!$A:$B,2,FALSE)</f>
        <v>#N/A</v>
      </c>
    </row>
    <row r="1732" spans="1:38" x14ac:dyDescent="0.25">
      <c r="A1732" t="str">
        <f>VLOOKUP(Q1732,'Data validation'!$K$2:$L$50,2,FALSE)</f>
        <v>TO</v>
      </c>
      <c r="B1732">
        <f t="shared" si="680"/>
        <v>0</v>
      </c>
      <c r="C1732">
        <f t="shared" si="681"/>
        <v>0</v>
      </c>
      <c r="D1732">
        <f t="shared" si="682"/>
        <v>7</v>
      </c>
      <c r="E1732">
        <v>9732</v>
      </c>
      <c r="F1732" t="s">
        <v>5614</v>
      </c>
      <c r="G1732" t="s">
        <v>155</v>
      </c>
      <c r="H1732" t="str">
        <f t="shared" si="683"/>
        <v>19</v>
      </c>
      <c r="I1732" t="str">
        <f t="shared" si="684"/>
        <v>Jul</v>
      </c>
      <c r="J1732" t="s">
        <v>85</v>
      </c>
      <c r="K1732" t="str">
        <f t="shared" si="685"/>
        <v>26</v>
      </c>
      <c r="L1732" t="str">
        <f t="shared" si="686"/>
        <v>Jul</v>
      </c>
      <c r="M1732">
        <v>7</v>
      </c>
      <c r="N1732">
        <f t="shared" si="687"/>
        <v>7</v>
      </c>
      <c r="O1732">
        <f t="shared" si="688"/>
        <v>0</v>
      </c>
      <c r="P1732">
        <f t="shared" si="689"/>
        <v>0</v>
      </c>
      <c r="Q1732" t="s">
        <v>162</v>
      </c>
      <c r="R1732" t="s">
        <v>17</v>
      </c>
      <c r="S1732">
        <v>3</v>
      </c>
      <c r="T1732">
        <v>1</v>
      </c>
      <c r="U1732" s="2">
        <f>SUMIFS(Magelan!L:L,Magelan!D:D,'Резервации 2026'!E1732)</f>
        <v>2943.5241499999997</v>
      </c>
      <c r="V1732" s="2">
        <f t="shared" ref="V1732:V1733" si="695">+U1732/M1732</f>
        <v>420.50344999999999</v>
      </c>
      <c r="W1732" t="s">
        <v>262</v>
      </c>
      <c r="X1732" t="s">
        <v>5615</v>
      </c>
      <c r="Y1732" t="s">
        <v>5369</v>
      </c>
      <c r="Z1732" t="str">
        <f t="shared" si="690"/>
        <v>Jan</v>
      </c>
      <c r="AA1732" s="6">
        <f t="shared" si="674"/>
        <v>0</v>
      </c>
      <c r="AB1732" s="6">
        <f t="shared" si="674"/>
        <v>0</v>
      </c>
      <c r="AC1732" s="6">
        <f t="shared" si="674"/>
        <v>7</v>
      </c>
      <c r="AD1732" s="6">
        <f t="shared" si="674"/>
        <v>0</v>
      </c>
      <c r="AE1732" s="6">
        <f t="shared" si="674"/>
        <v>0</v>
      </c>
      <c r="AF1732" s="6">
        <f t="shared" si="691"/>
        <v>7</v>
      </c>
      <c r="AG1732" s="6">
        <f t="shared" si="692"/>
        <v>0</v>
      </c>
      <c r="AH1732" s="14" t="str">
        <f>LEFT(X1732,2)&amp;"."&amp;VLOOKUP(MID(X1732,4,3),'Data validation'!$A$1:$B$12,2,FALSE)&amp;".2025"</f>
        <v>26.01.2025</v>
      </c>
      <c r="AI1732">
        <f t="shared" si="693"/>
        <v>5</v>
      </c>
      <c r="AJ1732" t="str">
        <f>H1732&amp;"."&amp;VLOOKUP(I1732,'Data validation'!$A$1:$B$12,2,FALSE)&amp;".2026"</f>
        <v>19.07.2026</v>
      </c>
      <c r="AK1732">
        <f t="shared" si="694"/>
        <v>30</v>
      </c>
      <c r="AL1732" t="e">
        <f>VLOOKUP(E1732,[2]Sheet1!$A:$B,2,FALSE)</f>
        <v>#N/A</v>
      </c>
    </row>
    <row r="1733" spans="1:38" x14ac:dyDescent="0.25">
      <c r="A1733" t="str">
        <f>VLOOKUP(Q1733,'Data validation'!$K$2:$L$50,2,FALSE)</f>
        <v>TO</v>
      </c>
      <c r="B1733">
        <f t="shared" si="680"/>
        <v>0</v>
      </c>
      <c r="C1733">
        <f t="shared" si="681"/>
        <v>0</v>
      </c>
      <c r="D1733">
        <f t="shared" si="682"/>
        <v>7</v>
      </c>
      <c r="E1733">
        <v>9733</v>
      </c>
      <c r="F1733" t="s">
        <v>5616</v>
      </c>
      <c r="G1733" t="s">
        <v>155</v>
      </c>
      <c r="H1733" t="str">
        <f t="shared" si="683"/>
        <v>19</v>
      </c>
      <c r="I1733" t="str">
        <f t="shared" si="684"/>
        <v>Jul</v>
      </c>
      <c r="J1733" t="s">
        <v>85</v>
      </c>
      <c r="K1733" t="str">
        <f t="shared" si="685"/>
        <v>26</v>
      </c>
      <c r="L1733" t="str">
        <f t="shared" si="686"/>
        <v>Jul</v>
      </c>
      <c r="M1733">
        <v>7</v>
      </c>
      <c r="N1733">
        <f t="shared" si="687"/>
        <v>7</v>
      </c>
      <c r="O1733">
        <f t="shared" si="688"/>
        <v>0</v>
      </c>
      <c r="P1733">
        <f t="shared" si="689"/>
        <v>0</v>
      </c>
      <c r="Q1733" t="s">
        <v>162</v>
      </c>
      <c r="R1733" t="s">
        <v>17</v>
      </c>
      <c r="S1733">
        <v>2</v>
      </c>
      <c r="T1733">
        <v>2</v>
      </c>
      <c r="U1733" s="2">
        <f>SUMIFS(Magelan!L:L,Magelan!D:D,'Резервации 2026'!E1733)</f>
        <v>2725.5664548</v>
      </c>
      <c r="V1733" s="2">
        <f t="shared" si="695"/>
        <v>389.3666364</v>
      </c>
      <c r="W1733" t="s">
        <v>262</v>
      </c>
      <c r="X1733" t="s">
        <v>5615</v>
      </c>
      <c r="Y1733" t="s">
        <v>5369</v>
      </c>
      <c r="Z1733" t="str">
        <f t="shared" si="690"/>
        <v>Jan</v>
      </c>
      <c r="AA1733" s="6">
        <f t="shared" ref="AA1733:AE1783" si="696">IF($I1733=AA$1,IF($L1733=AA$1,$M1733,$O1733),IF($L1733=AA$1,$P1733,0))</f>
        <v>0</v>
      </c>
      <c r="AB1733" s="6">
        <f t="shared" si="696"/>
        <v>0</v>
      </c>
      <c r="AC1733" s="6">
        <f t="shared" si="696"/>
        <v>7</v>
      </c>
      <c r="AD1733" s="6">
        <f t="shared" si="696"/>
        <v>0</v>
      </c>
      <c r="AE1733" s="6">
        <f t="shared" si="696"/>
        <v>0</v>
      </c>
      <c r="AF1733" s="6">
        <f t="shared" si="691"/>
        <v>7</v>
      </c>
      <c r="AG1733" s="6">
        <f t="shared" si="692"/>
        <v>0</v>
      </c>
      <c r="AH1733" s="14" t="str">
        <f>LEFT(X1733,2)&amp;"."&amp;VLOOKUP(MID(X1733,4,3),'Data validation'!$A$1:$B$12,2,FALSE)&amp;".2025"</f>
        <v>26.01.2025</v>
      </c>
      <c r="AI1733">
        <f t="shared" si="693"/>
        <v>5</v>
      </c>
      <c r="AJ1733" t="str">
        <f>H1733&amp;"."&amp;VLOOKUP(I1733,'Data validation'!$A$1:$B$12,2,FALSE)&amp;".2026"</f>
        <v>19.07.2026</v>
      </c>
      <c r="AK1733">
        <f t="shared" si="694"/>
        <v>30</v>
      </c>
      <c r="AL1733" t="e">
        <f>VLOOKUP(E1733,[2]Sheet1!$A:$B,2,FALSE)</f>
        <v>#N/A</v>
      </c>
    </row>
    <row r="1734" spans="1:38" x14ac:dyDescent="0.25">
      <c r="A1734" t="str">
        <f>VLOOKUP(Q1734,'Data validation'!$K$2:$L$50,2,FALSE)</f>
        <v>TO</v>
      </c>
      <c r="B1734">
        <f t="shared" si="680"/>
        <v>0</v>
      </c>
      <c r="C1734">
        <f t="shared" si="681"/>
        <v>0</v>
      </c>
      <c r="D1734">
        <f t="shared" si="682"/>
        <v>5</v>
      </c>
      <c r="E1734">
        <v>9410</v>
      </c>
      <c r="F1734" t="s">
        <v>8771</v>
      </c>
      <c r="G1734" t="s">
        <v>168</v>
      </c>
      <c r="H1734" t="str">
        <f t="shared" si="683"/>
        <v>18</v>
      </c>
      <c r="I1734" t="str">
        <f t="shared" si="684"/>
        <v>Aug</v>
      </c>
      <c r="J1734" t="s">
        <v>195</v>
      </c>
      <c r="K1734" t="str">
        <f t="shared" si="685"/>
        <v>23</v>
      </c>
      <c r="L1734" t="str">
        <f t="shared" si="686"/>
        <v>Aug</v>
      </c>
      <c r="M1734">
        <v>5</v>
      </c>
      <c r="N1734">
        <f t="shared" si="687"/>
        <v>5</v>
      </c>
      <c r="O1734">
        <f t="shared" si="688"/>
        <v>0</v>
      </c>
      <c r="P1734">
        <f t="shared" si="689"/>
        <v>0</v>
      </c>
      <c r="Q1734" t="s">
        <v>138</v>
      </c>
      <c r="R1734" t="s">
        <v>17</v>
      </c>
      <c r="S1734">
        <v>2</v>
      </c>
      <c r="T1734">
        <v>2</v>
      </c>
      <c r="U1734" s="2">
        <f>SUMIFS(TediKam!L:L,TediKam!D:D,'Резервации 2026'!E1734)</f>
        <v>1946.8331819999999</v>
      </c>
      <c r="V1734" s="2">
        <f>+U1734/M1734</f>
        <v>389.36663639999995</v>
      </c>
      <c r="W1734" t="s">
        <v>1025</v>
      </c>
      <c r="X1734" t="s">
        <v>4290</v>
      </c>
      <c r="Y1734" t="s">
        <v>4286</v>
      </c>
      <c r="Z1734" t="str">
        <f t="shared" si="690"/>
        <v>Jan</v>
      </c>
      <c r="AA1734" s="6">
        <f t="shared" si="696"/>
        <v>0</v>
      </c>
      <c r="AB1734" s="6">
        <f t="shared" si="696"/>
        <v>0</v>
      </c>
      <c r="AC1734" s="6">
        <f t="shared" si="696"/>
        <v>0</v>
      </c>
      <c r="AD1734" s="6">
        <f t="shared" si="696"/>
        <v>5</v>
      </c>
      <c r="AE1734" s="6">
        <f t="shared" si="696"/>
        <v>0</v>
      </c>
      <c r="AF1734" s="6">
        <f t="shared" si="691"/>
        <v>5</v>
      </c>
      <c r="AG1734" s="6">
        <f t="shared" si="692"/>
        <v>0</v>
      </c>
      <c r="AH1734" s="14" t="str">
        <f>LEFT(X1734,2)&amp;"."&amp;VLOOKUP(MID(X1734,4,3),'Data validation'!$A$1:$B$12,2,FALSE)&amp;".2025"</f>
        <v>09.01.2025</v>
      </c>
      <c r="AI1734">
        <f t="shared" si="693"/>
        <v>2</v>
      </c>
      <c r="AJ1734" t="str">
        <f>H1734&amp;"."&amp;VLOOKUP(I1734,'Data validation'!$A$1:$B$12,2,FALSE)&amp;".2026"</f>
        <v>18.08.2026</v>
      </c>
      <c r="AK1734">
        <f t="shared" si="694"/>
        <v>34</v>
      </c>
      <c r="AL1734" t="e">
        <f>VLOOKUP(E1734,[2]Sheet1!$A:$B,2,FALSE)</f>
        <v>#N/A</v>
      </c>
    </row>
    <row r="1735" spans="1:38" x14ac:dyDescent="0.25">
      <c r="A1735" t="str">
        <f>VLOOKUP(Q1735,'Data validation'!$K$2:$L$50,2,FALSE)</f>
        <v>TO</v>
      </c>
      <c r="B1735">
        <f t="shared" si="680"/>
        <v>0</v>
      </c>
      <c r="C1735">
        <f t="shared" si="681"/>
        <v>0</v>
      </c>
      <c r="D1735">
        <f t="shared" si="682"/>
        <v>5</v>
      </c>
      <c r="E1735">
        <v>9486</v>
      </c>
      <c r="F1735" t="s">
        <v>8772</v>
      </c>
      <c r="G1735" t="s">
        <v>94</v>
      </c>
      <c r="H1735" t="str">
        <f t="shared" si="683"/>
        <v>27</v>
      </c>
      <c r="I1735" t="str">
        <f t="shared" si="684"/>
        <v>Jul</v>
      </c>
      <c r="J1735" t="s">
        <v>135</v>
      </c>
      <c r="K1735" t="str">
        <f t="shared" si="685"/>
        <v>01</v>
      </c>
      <c r="L1735" t="str">
        <f t="shared" si="686"/>
        <v>Aug</v>
      </c>
      <c r="M1735">
        <v>5</v>
      </c>
      <c r="N1735">
        <f t="shared" si="687"/>
        <v>-26</v>
      </c>
      <c r="O1735">
        <f t="shared" si="688"/>
        <v>4</v>
      </c>
      <c r="P1735">
        <f t="shared" si="689"/>
        <v>0</v>
      </c>
      <c r="Q1735" t="s">
        <v>162</v>
      </c>
      <c r="R1735" t="s">
        <v>188</v>
      </c>
      <c r="S1735">
        <v>3</v>
      </c>
      <c r="T1735">
        <v>0</v>
      </c>
      <c r="U1735" s="2">
        <f>SUMIFS(Magelan!L:L,Magelan!D:D,'Резервации 2026'!E1735)</f>
        <v>2373.9864539999999</v>
      </c>
      <c r="V1735" s="2">
        <f>+U1735/M1735</f>
        <v>474.79729079999998</v>
      </c>
      <c r="W1735" t="s">
        <v>262</v>
      </c>
      <c r="X1735" t="s">
        <v>4595</v>
      </c>
      <c r="Y1735" t="s">
        <v>4593</v>
      </c>
      <c r="Z1735" t="str">
        <f t="shared" si="690"/>
        <v>Jan</v>
      </c>
      <c r="AA1735" s="6">
        <f t="shared" si="696"/>
        <v>0</v>
      </c>
      <c r="AB1735" s="6">
        <f t="shared" si="696"/>
        <v>0</v>
      </c>
      <c r="AC1735" s="6">
        <f t="shared" si="696"/>
        <v>4</v>
      </c>
      <c r="AD1735" s="6">
        <f t="shared" si="696"/>
        <v>0</v>
      </c>
      <c r="AE1735" s="6">
        <f t="shared" si="696"/>
        <v>0</v>
      </c>
      <c r="AF1735" s="6">
        <f t="shared" si="691"/>
        <v>4</v>
      </c>
      <c r="AG1735" s="6">
        <f t="shared" si="692"/>
        <v>-1</v>
      </c>
      <c r="AH1735" s="14" t="str">
        <f>LEFT(X1735,2)&amp;"."&amp;VLOOKUP(MID(X1735,4,3),'Data validation'!$A$1:$B$12,2,FALSE)&amp;".2025"</f>
        <v>14.01.2025</v>
      </c>
      <c r="AI1735">
        <f t="shared" si="693"/>
        <v>3</v>
      </c>
      <c r="AJ1735" t="str">
        <f>H1735&amp;"."&amp;VLOOKUP(I1735,'Data validation'!$A$1:$B$12,2,FALSE)&amp;".2026"</f>
        <v>27.07.2026</v>
      </c>
      <c r="AK1735">
        <f t="shared" si="694"/>
        <v>31</v>
      </c>
      <c r="AL1735" t="e">
        <f>VLOOKUP(E1735,[2]Sheet1!$A:$B,2,FALSE)</f>
        <v>#N/A</v>
      </c>
    </row>
    <row r="1736" spans="1:38" x14ac:dyDescent="0.25">
      <c r="A1736" t="str">
        <f>VLOOKUP(Q1736,'Data validation'!$K$2:$L$50,2,FALSE)</f>
        <v>BOOKING</v>
      </c>
      <c r="B1736">
        <f t="shared" si="680"/>
        <v>0</v>
      </c>
      <c r="C1736">
        <f t="shared" si="681"/>
        <v>3</v>
      </c>
      <c r="D1736">
        <f t="shared" si="682"/>
        <v>2</v>
      </c>
      <c r="E1736">
        <v>10152</v>
      </c>
      <c r="F1736" t="s">
        <v>6856</v>
      </c>
      <c r="G1736" t="s">
        <v>195</v>
      </c>
      <c r="H1736" t="str">
        <f t="shared" si="683"/>
        <v>23</v>
      </c>
      <c r="I1736" t="str">
        <f t="shared" si="684"/>
        <v>Aug</v>
      </c>
      <c r="J1736" t="s">
        <v>843</v>
      </c>
      <c r="K1736" t="str">
        <f t="shared" si="685"/>
        <v>28</v>
      </c>
      <c r="L1736" t="str">
        <f t="shared" si="686"/>
        <v>Aug</v>
      </c>
      <c r="M1736">
        <v>5</v>
      </c>
      <c r="N1736">
        <f t="shared" si="687"/>
        <v>5</v>
      </c>
      <c r="O1736">
        <f t="shared" si="688"/>
        <v>0</v>
      </c>
      <c r="P1736">
        <f t="shared" si="689"/>
        <v>0</v>
      </c>
      <c r="Q1736" t="s">
        <v>587</v>
      </c>
      <c r="R1736" t="s">
        <v>188</v>
      </c>
      <c r="S1736">
        <v>3</v>
      </c>
      <c r="T1736">
        <v>1</v>
      </c>
      <c r="U1736" s="2">
        <v>3402.2829170642199</v>
      </c>
      <c r="V1736" s="2">
        <v>680.44940605504587</v>
      </c>
      <c r="W1736" t="s">
        <v>262</v>
      </c>
      <c r="X1736" t="s">
        <v>6857</v>
      </c>
      <c r="Y1736" t="s">
        <v>6847</v>
      </c>
      <c r="Z1736" t="str">
        <f t="shared" si="690"/>
        <v>Feb</v>
      </c>
      <c r="AA1736" s="6">
        <f t="shared" si="696"/>
        <v>0</v>
      </c>
      <c r="AB1736" s="6">
        <f t="shared" si="696"/>
        <v>0</v>
      </c>
      <c r="AC1736" s="6">
        <f t="shared" si="696"/>
        <v>0</v>
      </c>
      <c r="AD1736" s="6">
        <f t="shared" si="696"/>
        <v>5</v>
      </c>
      <c r="AE1736" s="6">
        <f t="shared" si="696"/>
        <v>0</v>
      </c>
      <c r="AF1736" s="6">
        <f t="shared" si="691"/>
        <v>5</v>
      </c>
      <c r="AG1736" s="6">
        <f t="shared" si="692"/>
        <v>0</v>
      </c>
      <c r="AH1736" s="14" t="str">
        <f>LEFT(X1736,2)&amp;"."&amp;VLOOKUP(MID(X1736,4,3),'Data validation'!$A$1:$B$12,2,FALSE)&amp;".2025"</f>
        <v>19.02.2025</v>
      </c>
      <c r="AI1736">
        <f t="shared" si="693"/>
        <v>8</v>
      </c>
      <c r="AJ1736" t="str">
        <f>H1736&amp;"."&amp;VLOOKUP(I1736,'Data validation'!$A$1:$B$12,2,FALSE)&amp;".2026"</f>
        <v>23.08.2026</v>
      </c>
      <c r="AK1736">
        <f t="shared" si="694"/>
        <v>35</v>
      </c>
      <c r="AL1736" t="e">
        <f>VLOOKUP(E1736,[2]Sheet1!$A:$B,2,FALSE)</f>
        <v>#N/A</v>
      </c>
    </row>
    <row r="1737" spans="1:38" x14ac:dyDescent="0.25">
      <c r="A1737" t="str">
        <f>VLOOKUP(Q1737,'Data validation'!$K$2:$L$50,2,FALSE)</f>
        <v>TO</v>
      </c>
      <c r="B1737">
        <f t="shared" si="680"/>
        <v>0</v>
      </c>
      <c r="C1737">
        <f t="shared" si="681"/>
        <v>3</v>
      </c>
      <c r="D1737">
        <f t="shared" si="682"/>
        <v>2</v>
      </c>
      <c r="E1737">
        <v>10032</v>
      </c>
      <c r="F1737" t="s">
        <v>6262</v>
      </c>
      <c r="G1737" t="s">
        <v>593</v>
      </c>
      <c r="H1737" t="str">
        <f t="shared" si="683"/>
        <v>08</v>
      </c>
      <c r="I1737" t="str">
        <f t="shared" si="684"/>
        <v>Jul</v>
      </c>
      <c r="J1737" t="s">
        <v>32</v>
      </c>
      <c r="K1737" t="str">
        <f t="shared" si="685"/>
        <v>13</v>
      </c>
      <c r="L1737" t="str">
        <f t="shared" si="686"/>
        <v>Jul</v>
      </c>
      <c r="M1737">
        <v>5</v>
      </c>
      <c r="N1737">
        <f t="shared" si="687"/>
        <v>5</v>
      </c>
      <c r="O1737">
        <f t="shared" si="688"/>
        <v>0</v>
      </c>
      <c r="P1737">
        <f t="shared" si="689"/>
        <v>0</v>
      </c>
      <c r="Q1737" t="s">
        <v>116</v>
      </c>
      <c r="R1737" t="s">
        <v>188</v>
      </c>
      <c r="S1737">
        <v>2</v>
      </c>
      <c r="T1737">
        <v>1</v>
      </c>
      <c r="U1737" s="2">
        <f>SUMIFS(Solvex!L:L,Solvex!D:D,'Резервации 2026'!E1737)</f>
        <v>1854.4397727999999</v>
      </c>
      <c r="V1737" s="2">
        <f>+U1737/M1737</f>
        <v>370.88795455999997</v>
      </c>
      <c r="W1737" t="s">
        <v>262</v>
      </c>
      <c r="X1737" t="s">
        <v>6263</v>
      </c>
      <c r="Y1737" t="s">
        <v>6253</v>
      </c>
      <c r="Z1737" t="str">
        <f t="shared" si="690"/>
        <v>Feb</v>
      </c>
      <c r="AA1737" s="6">
        <f t="shared" si="696"/>
        <v>0</v>
      </c>
      <c r="AB1737" s="6">
        <f t="shared" si="696"/>
        <v>0</v>
      </c>
      <c r="AC1737" s="6">
        <f t="shared" si="696"/>
        <v>5</v>
      </c>
      <c r="AD1737" s="6">
        <f t="shared" si="696"/>
        <v>0</v>
      </c>
      <c r="AE1737" s="6">
        <f t="shared" si="696"/>
        <v>0</v>
      </c>
      <c r="AF1737" s="6">
        <f t="shared" si="691"/>
        <v>5</v>
      </c>
      <c r="AG1737" s="6">
        <f t="shared" si="692"/>
        <v>0</v>
      </c>
      <c r="AH1737" s="14" t="str">
        <f>LEFT(X1737,2)&amp;"."&amp;VLOOKUP(MID(X1737,4,3),'Data validation'!$A$1:$B$12,2,FALSE)&amp;".2025"</f>
        <v>08.02.2025</v>
      </c>
      <c r="AI1737">
        <f t="shared" si="693"/>
        <v>6</v>
      </c>
      <c r="AJ1737" t="str">
        <f>H1737&amp;"."&amp;VLOOKUP(I1737,'Data validation'!$A$1:$B$12,2,FALSE)&amp;".2026"</f>
        <v>08.07.2026</v>
      </c>
      <c r="AK1737">
        <f t="shared" si="694"/>
        <v>28</v>
      </c>
      <c r="AL1737" t="e">
        <f>VLOOKUP(E1737,[2]Sheet1!$A:$B,2,FALSE)</f>
        <v>#N/A</v>
      </c>
    </row>
    <row r="1738" spans="1:38" x14ac:dyDescent="0.25">
      <c r="A1738" t="str">
        <f>VLOOKUP(Q1738,'Data validation'!$K$2:$L$50,2,FALSE)</f>
        <v>TO</v>
      </c>
      <c r="B1738">
        <f t="shared" si="680"/>
        <v>0</v>
      </c>
      <c r="C1738">
        <f t="shared" si="681"/>
        <v>3</v>
      </c>
      <c r="D1738">
        <f t="shared" si="682"/>
        <v>0</v>
      </c>
      <c r="E1738">
        <v>10220</v>
      </c>
      <c r="F1738" t="s">
        <v>7165</v>
      </c>
      <c r="G1738" t="s">
        <v>72</v>
      </c>
      <c r="H1738" t="str">
        <f t="shared" si="683"/>
        <v>07</v>
      </c>
      <c r="I1738" t="str">
        <f t="shared" si="684"/>
        <v>Jul</v>
      </c>
      <c r="J1738" t="s">
        <v>182</v>
      </c>
      <c r="K1738" t="str">
        <f t="shared" si="685"/>
        <v>10</v>
      </c>
      <c r="L1738" t="str">
        <f t="shared" si="686"/>
        <v>Jul</v>
      </c>
      <c r="M1738">
        <v>3</v>
      </c>
      <c r="N1738">
        <f t="shared" si="687"/>
        <v>3</v>
      </c>
      <c r="O1738">
        <f t="shared" si="688"/>
        <v>0</v>
      </c>
      <c r="P1738">
        <f t="shared" si="689"/>
        <v>0</v>
      </c>
      <c r="Q1738" t="s">
        <v>81</v>
      </c>
      <c r="R1738" t="s">
        <v>17</v>
      </c>
      <c r="S1738">
        <v>1</v>
      </c>
      <c r="T1738">
        <v>1</v>
      </c>
      <c r="U1738" s="2">
        <f>SUMIFS(SLR!L:L,SLR!D:D,'Резервации 2026'!E1738)</f>
        <v>874.17777679999995</v>
      </c>
      <c r="V1738" s="2">
        <f t="shared" ref="V1738:V1742" si="697">+U1738/M1738</f>
        <v>291.39259226666667</v>
      </c>
      <c r="W1738" t="s">
        <v>262</v>
      </c>
      <c r="X1738" t="s">
        <v>7166</v>
      </c>
      <c r="Y1738" t="s">
        <v>7039</v>
      </c>
      <c r="Z1738" t="str">
        <f t="shared" si="690"/>
        <v>Feb</v>
      </c>
      <c r="AA1738" s="6">
        <f t="shared" si="696"/>
        <v>0</v>
      </c>
      <c r="AB1738" s="6">
        <f t="shared" si="696"/>
        <v>0</v>
      </c>
      <c r="AC1738" s="6">
        <f t="shared" si="696"/>
        <v>3</v>
      </c>
      <c r="AD1738" s="6">
        <f t="shared" si="696"/>
        <v>0</v>
      </c>
      <c r="AE1738" s="6">
        <f t="shared" si="696"/>
        <v>0</v>
      </c>
      <c r="AF1738" s="6">
        <f t="shared" si="691"/>
        <v>3</v>
      </c>
      <c r="AG1738" s="6">
        <f t="shared" si="692"/>
        <v>0</v>
      </c>
      <c r="AH1738" s="14" t="str">
        <f>LEFT(X1738,2)&amp;"."&amp;VLOOKUP(MID(X1738,4,3),'Data validation'!$A$1:$B$12,2,FALSE)&amp;".2025"</f>
        <v>24.02.2025</v>
      </c>
      <c r="AI1738">
        <f t="shared" si="693"/>
        <v>9</v>
      </c>
      <c r="AJ1738" t="str">
        <f>H1738&amp;"."&amp;VLOOKUP(I1738,'Data validation'!$A$1:$B$12,2,FALSE)&amp;".2026"</f>
        <v>07.07.2026</v>
      </c>
      <c r="AK1738">
        <f t="shared" si="694"/>
        <v>28</v>
      </c>
      <c r="AL1738" t="e">
        <f>VLOOKUP(E1738,[2]Sheet1!$A:$B,2,FALSE)</f>
        <v>#N/A</v>
      </c>
    </row>
    <row r="1739" spans="1:38" x14ac:dyDescent="0.25">
      <c r="A1739" t="str">
        <f>VLOOKUP(Q1739,'Data validation'!$K$2:$L$50,2,FALSE)</f>
        <v>TO</v>
      </c>
      <c r="B1739">
        <f t="shared" si="680"/>
        <v>0</v>
      </c>
      <c r="C1739">
        <f t="shared" si="681"/>
        <v>0</v>
      </c>
      <c r="D1739">
        <f t="shared" si="682"/>
        <v>5</v>
      </c>
      <c r="E1739">
        <v>10223</v>
      </c>
      <c r="F1739" t="s">
        <v>7167</v>
      </c>
      <c r="G1739" t="s">
        <v>94</v>
      </c>
      <c r="H1739" t="str">
        <f t="shared" si="683"/>
        <v>27</v>
      </c>
      <c r="I1739" t="str">
        <f t="shared" si="684"/>
        <v>Jul</v>
      </c>
      <c r="J1739" t="s">
        <v>135</v>
      </c>
      <c r="K1739" t="str">
        <f t="shared" si="685"/>
        <v>01</v>
      </c>
      <c r="L1739" t="str">
        <f t="shared" si="686"/>
        <v>Aug</v>
      </c>
      <c r="M1739">
        <v>5</v>
      </c>
      <c r="N1739">
        <f t="shared" si="687"/>
        <v>-26</v>
      </c>
      <c r="O1739">
        <f t="shared" si="688"/>
        <v>4</v>
      </c>
      <c r="P1739">
        <f t="shared" si="689"/>
        <v>0</v>
      </c>
      <c r="Q1739" t="s">
        <v>81</v>
      </c>
      <c r="R1739" t="s">
        <v>20</v>
      </c>
      <c r="S1739">
        <v>1</v>
      </c>
      <c r="T1739">
        <v>1</v>
      </c>
      <c r="U1739" s="2">
        <f>SUMIFS(SLR!L:L,SLR!D:D,'Резервации 2026'!E1739)</f>
        <v>1196.3812110000001</v>
      </c>
      <c r="V1739" s="2">
        <f t="shared" si="697"/>
        <v>239.27624220000001</v>
      </c>
      <c r="W1739" t="s">
        <v>262</v>
      </c>
      <c r="X1739" t="s">
        <v>7168</v>
      </c>
      <c r="Y1739" t="s">
        <v>7039</v>
      </c>
      <c r="Z1739" t="str">
        <f t="shared" si="690"/>
        <v>Feb</v>
      </c>
      <c r="AA1739" s="6">
        <f t="shared" si="696"/>
        <v>0</v>
      </c>
      <c r="AB1739" s="6">
        <f t="shared" si="696"/>
        <v>0</v>
      </c>
      <c r="AC1739" s="6">
        <f t="shared" si="696"/>
        <v>4</v>
      </c>
      <c r="AD1739" s="6">
        <f t="shared" si="696"/>
        <v>0</v>
      </c>
      <c r="AE1739" s="6">
        <f t="shared" si="696"/>
        <v>0</v>
      </c>
      <c r="AF1739" s="6">
        <f t="shared" si="691"/>
        <v>4</v>
      </c>
      <c r="AG1739" s="6">
        <f t="shared" si="692"/>
        <v>-1</v>
      </c>
      <c r="AH1739" s="14" t="str">
        <f>LEFT(X1739,2)&amp;"."&amp;VLOOKUP(MID(X1739,4,3),'Data validation'!$A$1:$B$12,2,FALSE)&amp;".2025"</f>
        <v>24.02.2025</v>
      </c>
      <c r="AI1739">
        <f t="shared" si="693"/>
        <v>9</v>
      </c>
      <c r="AJ1739" t="str">
        <f>H1739&amp;"."&amp;VLOOKUP(I1739,'Data validation'!$A$1:$B$12,2,FALSE)&amp;".2026"</f>
        <v>27.07.2026</v>
      </c>
      <c r="AK1739">
        <f t="shared" si="694"/>
        <v>31</v>
      </c>
      <c r="AL1739" t="e">
        <f>VLOOKUP(E1739,[2]Sheet1!$A:$B,2,FALSE)</f>
        <v>#N/A</v>
      </c>
    </row>
    <row r="1740" spans="1:38" x14ac:dyDescent="0.25">
      <c r="A1740" t="str">
        <f>VLOOKUP(Q1740,'Data validation'!$K$2:$L$50,2,FALSE)</f>
        <v>TO</v>
      </c>
      <c r="B1740">
        <f t="shared" si="680"/>
        <v>0</v>
      </c>
      <c r="C1740">
        <f t="shared" si="681"/>
        <v>0</v>
      </c>
      <c r="D1740">
        <f t="shared" si="682"/>
        <v>6</v>
      </c>
      <c r="E1740">
        <v>10225</v>
      </c>
      <c r="F1740" t="s">
        <v>7169</v>
      </c>
      <c r="G1740" t="s">
        <v>235</v>
      </c>
      <c r="H1740" t="str">
        <f t="shared" si="683"/>
        <v>12</v>
      </c>
      <c r="I1740" t="str">
        <f t="shared" si="684"/>
        <v>Jul</v>
      </c>
      <c r="J1740" t="s">
        <v>33</v>
      </c>
      <c r="K1740" t="str">
        <f t="shared" si="685"/>
        <v>18</v>
      </c>
      <c r="L1740" t="str">
        <f t="shared" si="686"/>
        <v>Jul</v>
      </c>
      <c r="M1740">
        <v>6</v>
      </c>
      <c r="N1740">
        <f t="shared" si="687"/>
        <v>6</v>
      </c>
      <c r="O1740">
        <f t="shared" si="688"/>
        <v>0</v>
      </c>
      <c r="P1740">
        <f t="shared" si="689"/>
        <v>0</v>
      </c>
      <c r="Q1740" t="s">
        <v>81</v>
      </c>
      <c r="R1740" t="s">
        <v>17</v>
      </c>
      <c r="S1740">
        <v>2</v>
      </c>
      <c r="T1740">
        <v>1</v>
      </c>
      <c r="U1740" s="2">
        <f>SUMIFS(SLR!L:L,SLR!D:D,'Резервации 2026'!E1740)</f>
        <v>2002.4569872</v>
      </c>
      <c r="V1740" s="2">
        <f t="shared" si="697"/>
        <v>333.74283120000001</v>
      </c>
      <c r="W1740" t="s">
        <v>262</v>
      </c>
      <c r="X1740" t="s">
        <v>7170</v>
      </c>
      <c r="Y1740" t="s">
        <v>7039</v>
      </c>
      <c r="Z1740" t="str">
        <f t="shared" si="690"/>
        <v>Feb</v>
      </c>
      <c r="AA1740" s="6">
        <f t="shared" si="696"/>
        <v>0</v>
      </c>
      <c r="AB1740" s="6">
        <f t="shared" si="696"/>
        <v>0</v>
      </c>
      <c r="AC1740" s="6">
        <f t="shared" si="696"/>
        <v>6</v>
      </c>
      <c r="AD1740" s="6">
        <f t="shared" si="696"/>
        <v>0</v>
      </c>
      <c r="AE1740" s="6">
        <f t="shared" si="696"/>
        <v>0</v>
      </c>
      <c r="AF1740" s="6">
        <f t="shared" si="691"/>
        <v>6</v>
      </c>
      <c r="AG1740" s="6">
        <f t="shared" si="692"/>
        <v>0</v>
      </c>
      <c r="AH1740" s="14" t="str">
        <f>LEFT(X1740,2)&amp;"."&amp;VLOOKUP(MID(X1740,4,3),'Data validation'!$A$1:$B$12,2,FALSE)&amp;".2025"</f>
        <v>25.02.2025</v>
      </c>
      <c r="AI1740">
        <f t="shared" si="693"/>
        <v>9</v>
      </c>
      <c r="AJ1740" t="str">
        <f>H1740&amp;"."&amp;VLOOKUP(I1740,'Data validation'!$A$1:$B$12,2,FALSE)&amp;".2026"</f>
        <v>12.07.2026</v>
      </c>
      <c r="AK1740">
        <f t="shared" si="694"/>
        <v>29</v>
      </c>
      <c r="AL1740" t="e">
        <f>VLOOKUP(E1740,[2]Sheet1!$A:$B,2,FALSE)</f>
        <v>#N/A</v>
      </c>
    </row>
    <row r="1741" spans="1:38" x14ac:dyDescent="0.25">
      <c r="A1741" t="str">
        <f>VLOOKUP(Q1741,'Data validation'!$K$2:$L$50,2,FALSE)</f>
        <v>TO</v>
      </c>
      <c r="B1741">
        <f t="shared" si="680"/>
        <v>0</v>
      </c>
      <c r="C1741">
        <f t="shared" si="681"/>
        <v>5</v>
      </c>
      <c r="D1741">
        <f t="shared" si="682"/>
        <v>0</v>
      </c>
      <c r="E1741">
        <v>10222</v>
      </c>
      <c r="F1741" t="s">
        <v>7171</v>
      </c>
      <c r="G1741" t="s">
        <v>213</v>
      </c>
      <c r="H1741" t="str">
        <f t="shared" si="683"/>
        <v>01</v>
      </c>
      <c r="I1741" t="str">
        <f t="shared" si="684"/>
        <v>Sep</v>
      </c>
      <c r="J1741" t="s">
        <v>214</v>
      </c>
      <c r="K1741" t="str">
        <f t="shared" si="685"/>
        <v>06</v>
      </c>
      <c r="L1741" t="str">
        <f t="shared" si="686"/>
        <v>Sep</v>
      </c>
      <c r="M1741">
        <v>5</v>
      </c>
      <c r="N1741">
        <f t="shared" si="687"/>
        <v>5</v>
      </c>
      <c r="O1741">
        <f t="shared" si="688"/>
        <v>0</v>
      </c>
      <c r="P1741">
        <f t="shared" si="689"/>
        <v>0</v>
      </c>
      <c r="Q1741" t="s">
        <v>81</v>
      </c>
      <c r="R1741" t="s">
        <v>20</v>
      </c>
      <c r="S1741">
        <v>2</v>
      </c>
      <c r="T1741">
        <v>1</v>
      </c>
      <c r="U1741" s="2">
        <f>SUMIFS(SLR!L:L,SLR!D:D,'Резервации 2026'!E1741)</f>
        <v>1359.3018500000001</v>
      </c>
      <c r="V1741" s="2">
        <f t="shared" si="697"/>
        <v>271.86036999999999</v>
      </c>
      <c r="W1741" t="s">
        <v>262</v>
      </c>
      <c r="X1741" t="s">
        <v>7172</v>
      </c>
      <c r="Y1741" t="s">
        <v>7039</v>
      </c>
      <c r="Z1741" t="str">
        <f t="shared" si="690"/>
        <v>Feb</v>
      </c>
      <c r="AA1741" s="6">
        <f t="shared" si="696"/>
        <v>0</v>
      </c>
      <c r="AB1741" s="6">
        <f t="shared" si="696"/>
        <v>0</v>
      </c>
      <c r="AC1741" s="6">
        <f t="shared" si="696"/>
        <v>0</v>
      </c>
      <c r="AD1741" s="6">
        <f t="shared" si="696"/>
        <v>0</v>
      </c>
      <c r="AE1741" s="6">
        <f t="shared" si="696"/>
        <v>5</v>
      </c>
      <c r="AF1741" s="6">
        <f t="shared" si="691"/>
        <v>5</v>
      </c>
      <c r="AG1741" s="6">
        <f t="shared" si="692"/>
        <v>0</v>
      </c>
      <c r="AH1741" s="14" t="str">
        <f>LEFT(X1741,2)&amp;"."&amp;VLOOKUP(MID(X1741,4,3),'Data validation'!$A$1:$B$12,2,FALSE)&amp;".2025"</f>
        <v>24.02.2025</v>
      </c>
      <c r="AI1741">
        <f t="shared" si="693"/>
        <v>9</v>
      </c>
      <c r="AJ1741" t="str">
        <f>H1741&amp;"."&amp;VLOOKUP(I1741,'Data validation'!$A$1:$B$12,2,FALSE)&amp;".2026"</f>
        <v>01.09.2026</v>
      </c>
      <c r="AK1741">
        <f t="shared" si="694"/>
        <v>36</v>
      </c>
      <c r="AL1741" t="e">
        <f>VLOOKUP(E1741,[2]Sheet1!$A:$B,2,FALSE)</f>
        <v>#N/A</v>
      </c>
    </row>
    <row r="1742" spans="1:38" x14ac:dyDescent="0.25">
      <c r="A1742" t="str">
        <f>VLOOKUP(Q1742,'Data validation'!$K$2:$L$50,2,FALSE)</f>
        <v>TO</v>
      </c>
      <c r="B1742">
        <f t="shared" si="680"/>
        <v>0</v>
      </c>
      <c r="C1742">
        <f t="shared" si="681"/>
        <v>0</v>
      </c>
      <c r="D1742">
        <f t="shared" si="682"/>
        <v>6</v>
      </c>
      <c r="E1742">
        <v>10221</v>
      </c>
      <c r="F1742" t="s">
        <v>7173</v>
      </c>
      <c r="G1742" t="s">
        <v>646</v>
      </c>
      <c r="H1742" t="str">
        <f t="shared" si="683"/>
        <v>07</v>
      </c>
      <c r="I1742" t="str">
        <f t="shared" si="684"/>
        <v>Aug</v>
      </c>
      <c r="J1742" t="s">
        <v>475</v>
      </c>
      <c r="K1742" t="str">
        <f t="shared" si="685"/>
        <v>13</v>
      </c>
      <c r="L1742" t="str">
        <f t="shared" si="686"/>
        <v>Aug</v>
      </c>
      <c r="M1742">
        <v>6</v>
      </c>
      <c r="N1742">
        <f t="shared" si="687"/>
        <v>6</v>
      </c>
      <c r="O1742">
        <f t="shared" si="688"/>
        <v>0</v>
      </c>
      <c r="P1742">
        <f t="shared" si="689"/>
        <v>0</v>
      </c>
      <c r="Q1742" t="s">
        <v>81</v>
      </c>
      <c r="R1742" t="s">
        <v>20</v>
      </c>
      <c r="S1742">
        <v>2</v>
      </c>
      <c r="T1742">
        <v>1</v>
      </c>
      <c r="U1742" s="2">
        <f>SUMIFS(SLR!L:L,SLR!D:D,'Резервации 2026'!E1742)</f>
        <v>2051.0398043999999</v>
      </c>
      <c r="V1742" s="2">
        <f t="shared" si="697"/>
        <v>341.83996739999998</v>
      </c>
      <c r="W1742" t="s">
        <v>262</v>
      </c>
      <c r="X1742" t="s">
        <v>7174</v>
      </c>
      <c r="Y1742" t="s">
        <v>7039</v>
      </c>
      <c r="Z1742" t="str">
        <f t="shared" si="690"/>
        <v>Feb</v>
      </c>
      <c r="AA1742" s="6">
        <f t="shared" si="696"/>
        <v>0</v>
      </c>
      <c r="AB1742" s="6">
        <f t="shared" si="696"/>
        <v>0</v>
      </c>
      <c r="AC1742" s="6">
        <f t="shared" si="696"/>
        <v>0</v>
      </c>
      <c r="AD1742" s="6">
        <f t="shared" si="696"/>
        <v>6</v>
      </c>
      <c r="AE1742" s="6">
        <f t="shared" si="696"/>
        <v>0</v>
      </c>
      <c r="AF1742" s="6">
        <f t="shared" si="691"/>
        <v>6</v>
      </c>
      <c r="AG1742" s="6">
        <f t="shared" si="692"/>
        <v>0</v>
      </c>
      <c r="AH1742" s="14" t="str">
        <f>LEFT(X1742,2)&amp;"."&amp;VLOOKUP(MID(X1742,4,3),'Data validation'!$A$1:$B$12,2,FALSE)&amp;".2025"</f>
        <v>24.02.2025</v>
      </c>
      <c r="AI1742">
        <f t="shared" si="693"/>
        <v>9</v>
      </c>
      <c r="AJ1742" t="str">
        <f>H1742&amp;"."&amp;VLOOKUP(I1742,'Data validation'!$A$1:$B$12,2,FALSE)&amp;".2026"</f>
        <v>07.08.2026</v>
      </c>
      <c r="AK1742">
        <f t="shared" si="694"/>
        <v>32</v>
      </c>
      <c r="AL1742" t="e">
        <f>VLOOKUP(E1742,[2]Sheet1!$A:$B,2,FALSE)</f>
        <v>#N/A</v>
      </c>
    </row>
    <row r="1743" spans="1:38" x14ac:dyDescent="0.25">
      <c r="A1743" t="str">
        <f>VLOOKUP(Q1743,'Data validation'!$K$2:$L$50,2,FALSE)</f>
        <v>TO</v>
      </c>
      <c r="B1743">
        <f t="shared" si="680"/>
        <v>0</v>
      </c>
      <c r="C1743">
        <f t="shared" si="681"/>
        <v>0</v>
      </c>
      <c r="D1743">
        <f t="shared" si="682"/>
        <v>5</v>
      </c>
      <c r="E1743">
        <v>9409</v>
      </c>
      <c r="F1743" t="s">
        <v>8771</v>
      </c>
      <c r="G1743" t="s">
        <v>168</v>
      </c>
      <c r="H1743" t="str">
        <f t="shared" si="683"/>
        <v>18</v>
      </c>
      <c r="I1743" t="str">
        <f t="shared" si="684"/>
        <v>Aug</v>
      </c>
      <c r="J1743" t="s">
        <v>195</v>
      </c>
      <c r="K1743" t="str">
        <f t="shared" si="685"/>
        <v>23</v>
      </c>
      <c r="L1743" t="str">
        <f t="shared" si="686"/>
        <v>Aug</v>
      </c>
      <c r="M1743">
        <v>5</v>
      </c>
      <c r="N1743">
        <f t="shared" si="687"/>
        <v>5</v>
      </c>
      <c r="O1743">
        <f t="shared" si="688"/>
        <v>0</v>
      </c>
      <c r="P1743">
        <f t="shared" si="689"/>
        <v>0</v>
      </c>
      <c r="Q1743" t="s">
        <v>138</v>
      </c>
      <c r="R1743" t="s">
        <v>17</v>
      </c>
      <c r="S1743">
        <v>2</v>
      </c>
      <c r="T1743">
        <v>2</v>
      </c>
      <c r="U1743" s="2">
        <f>SUMIFS(TediKam!L:L,TediKam!D:D,'Резервации 2026'!E1743)</f>
        <v>1946.8331819999999</v>
      </c>
      <c r="V1743" s="2">
        <f>+U1743/M1743</f>
        <v>389.36663639999995</v>
      </c>
      <c r="W1743" t="s">
        <v>1025</v>
      </c>
      <c r="X1743" t="s">
        <v>4288</v>
      </c>
      <c r="Y1743" t="s">
        <v>4286</v>
      </c>
      <c r="Z1743" t="str">
        <f t="shared" si="690"/>
        <v>Jan</v>
      </c>
      <c r="AA1743" s="6">
        <f t="shared" si="696"/>
        <v>0</v>
      </c>
      <c r="AB1743" s="6">
        <f t="shared" si="696"/>
        <v>0</v>
      </c>
      <c r="AC1743" s="6">
        <f t="shared" si="696"/>
        <v>0</v>
      </c>
      <c r="AD1743" s="6">
        <f t="shared" si="696"/>
        <v>5</v>
      </c>
      <c r="AE1743" s="6">
        <f t="shared" si="696"/>
        <v>0</v>
      </c>
      <c r="AF1743" s="6">
        <f t="shared" si="691"/>
        <v>5</v>
      </c>
      <c r="AG1743" s="6">
        <f t="shared" si="692"/>
        <v>0</v>
      </c>
      <c r="AH1743" s="14" t="str">
        <f>LEFT(X1743,2)&amp;"."&amp;VLOOKUP(MID(X1743,4,3),'Data validation'!$A$1:$B$12,2,FALSE)&amp;".2025"</f>
        <v>09.01.2025</v>
      </c>
      <c r="AI1743">
        <f t="shared" si="693"/>
        <v>2</v>
      </c>
      <c r="AJ1743" t="str">
        <f>H1743&amp;"."&amp;VLOOKUP(I1743,'Data validation'!$A$1:$B$12,2,FALSE)&amp;".2026"</f>
        <v>18.08.2026</v>
      </c>
      <c r="AK1743">
        <f t="shared" si="694"/>
        <v>34</v>
      </c>
      <c r="AL1743" t="e">
        <f>VLOOKUP(E1743,[2]Sheet1!$A:$B,2,FALSE)</f>
        <v>#N/A</v>
      </c>
    </row>
    <row r="1744" spans="1:38" x14ac:dyDescent="0.25">
      <c r="A1744" t="str">
        <f>VLOOKUP(Q1744,'Data validation'!$K$2:$L$50,2,FALSE)</f>
        <v>TO</v>
      </c>
      <c r="B1744">
        <f t="shared" si="680"/>
        <v>0</v>
      </c>
      <c r="C1744">
        <f t="shared" si="681"/>
        <v>6</v>
      </c>
      <c r="D1744">
        <f t="shared" si="682"/>
        <v>0</v>
      </c>
      <c r="E1744">
        <v>9487</v>
      </c>
      <c r="F1744" t="s">
        <v>8773</v>
      </c>
      <c r="G1744" t="s">
        <v>131</v>
      </c>
      <c r="H1744" t="str">
        <f t="shared" si="683"/>
        <v>29</v>
      </c>
      <c r="I1744" t="str">
        <f t="shared" si="684"/>
        <v>Aug</v>
      </c>
      <c r="J1744" t="s">
        <v>844</v>
      </c>
      <c r="K1744" t="str">
        <f t="shared" si="685"/>
        <v>04</v>
      </c>
      <c r="L1744" t="str">
        <f t="shared" si="686"/>
        <v>Sep</v>
      </c>
      <c r="M1744">
        <v>6</v>
      </c>
      <c r="N1744">
        <f t="shared" si="687"/>
        <v>-25</v>
      </c>
      <c r="O1744">
        <f t="shared" si="688"/>
        <v>2</v>
      </c>
      <c r="P1744">
        <f t="shared" si="689"/>
        <v>3</v>
      </c>
      <c r="Q1744" t="s">
        <v>56</v>
      </c>
      <c r="R1744" t="s">
        <v>63</v>
      </c>
      <c r="S1744">
        <v>3</v>
      </c>
      <c r="T1744">
        <v>1</v>
      </c>
      <c r="U1744" s="2">
        <f>SUMIFS(Novoton!L:L,Novoton!D:D,'Резервации 2026'!E1744)</f>
        <v>2150.0048023999998</v>
      </c>
      <c r="V1744" s="2">
        <f>+U1744/M1744</f>
        <v>358.33413373333332</v>
      </c>
      <c r="W1744" t="s">
        <v>262</v>
      </c>
      <c r="X1744" t="s">
        <v>4596</v>
      </c>
      <c r="Y1744" t="s">
        <v>4593</v>
      </c>
      <c r="Z1744" t="str">
        <f t="shared" si="690"/>
        <v>Jan</v>
      </c>
      <c r="AA1744" s="6">
        <f t="shared" si="696"/>
        <v>0</v>
      </c>
      <c r="AB1744" s="6">
        <f t="shared" si="696"/>
        <v>0</v>
      </c>
      <c r="AC1744" s="6">
        <f t="shared" si="696"/>
        <v>0</v>
      </c>
      <c r="AD1744" s="6">
        <f t="shared" si="696"/>
        <v>2</v>
      </c>
      <c r="AE1744" s="6">
        <f t="shared" si="696"/>
        <v>3</v>
      </c>
      <c r="AF1744" s="6">
        <f t="shared" si="691"/>
        <v>5</v>
      </c>
      <c r="AG1744" s="6">
        <f t="shared" si="692"/>
        <v>-1</v>
      </c>
      <c r="AH1744" s="14" t="str">
        <f>LEFT(X1744,2)&amp;"."&amp;VLOOKUP(MID(X1744,4,3),'Data validation'!$A$1:$B$12,2,FALSE)&amp;".2025"</f>
        <v>14.01.2025</v>
      </c>
      <c r="AI1744">
        <f t="shared" si="693"/>
        <v>3</v>
      </c>
      <c r="AJ1744" t="str">
        <f>H1744&amp;"."&amp;VLOOKUP(I1744,'Data validation'!$A$1:$B$12,2,FALSE)&amp;".2026"</f>
        <v>29.08.2026</v>
      </c>
      <c r="AK1744">
        <f t="shared" si="694"/>
        <v>35</v>
      </c>
      <c r="AL1744" t="e">
        <f>VLOOKUP(E1744,[2]Sheet1!$A:$B,2,FALSE)</f>
        <v>#N/A</v>
      </c>
    </row>
    <row r="1745" spans="1:38" x14ac:dyDescent="0.25">
      <c r="A1745" t="str">
        <f>VLOOKUP(Q1745,'Data validation'!$K$2:$L$50,2,FALSE)</f>
        <v>TO</v>
      </c>
      <c r="B1745">
        <f t="shared" si="680"/>
        <v>0</v>
      </c>
      <c r="C1745">
        <f t="shared" si="681"/>
        <v>0</v>
      </c>
      <c r="D1745">
        <f t="shared" si="682"/>
        <v>5</v>
      </c>
      <c r="E1745">
        <v>9926</v>
      </c>
      <c r="F1745" t="s">
        <v>5617</v>
      </c>
      <c r="G1745" t="s">
        <v>33</v>
      </c>
      <c r="H1745" t="str">
        <f t="shared" si="683"/>
        <v>18</v>
      </c>
      <c r="I1745" t="str">
        <f t="shared" si="684"/>
        <v>Jul</v>
      </c>
      <c r="J1745" t="s">
        <v>528</v>
      </c>
      <c r="K1745" t="str">
        <f t="shared" si="685"/>
        <v>23</v>
      </c>
      <c r="L1745" t="str">
        <f t="shared" si="686"/>
        <v>Jul</v>
      </c>
      <c r="M1745">
        <v>5</v>
      </c>
      <c r="N1745">
        <f t="shared" si="687"/>
        <v>5</v>
      </c>
      <c r="O1745">
        <f t="shared" si="688"/>
        <v>0</v>
      </c>
      <c r="P1745">
        <f t="shared" si="689"/>
        <v>0</v>
      </c>
      <c r="Q1745" t="s">
        <v>81</v>
      </c>
      <c r="R1745" t="s">
        <v>63</v>
      </c>
      <c r="S1745">
        <v>3</v>
      </c>
      <c r="T1745">
        <v>1</v>
      </c>
      <c r="U1745" s="2">
        <f>SUMIFS(SLR!L:L,SLR!D:D,'Резервации 2026'!E1745)</f>
        <v>2153.4666214999997</v>
      </c>
      <c r="V1745" s="2">
        <f>+U1745/M1745</f>
        <v>430.69332429999997</v>
      </c>
      <c r="W1745" t="s">
        <v>262</v>
      </c>
      <c r="X1745" t="s">
        <v>5618</v>
      </c>
      <c r="Y1745" t="s">
        <v>5573</v>
      </c>
      <c r="Z1745" t="str">
        <f t="shared" si="690"/>
        <v>Jan</v>
      </c>
      <c r="AA1745" s="6">
        <f t="shared" si="696"/>
        <v>0</v>
      </c>
      <c r="AB1745" s="6">
        <f t="shared" si="696"/>
        <v>0</v>
      </c>
      <c r="AC1745" s="6">
        <f t="shared" si="696"/>
        <v>5</v>
      </c>
      <c r="AD1745" s="6">
        <f t="shared" si="696"/>
        <v>0</v>
      </c>
      <c r="AE1745" s="6">
        <f t="shared" si="696"/>
        <v>0</v>
      </c>
      <c r="AF1745" s="6">
        <f t="shared" si="691"/>
        <v>5</v>
      </c>
      <c r="AG1745" s="6">
        <f t="shared" si="692"/>
        <v>0</v>
      </c>
      <c r="AH1745" s="14" t="str">
        <f>LEFT(X1745,2)&amp;"."&amp;VLOOKUP(MID(X1745,4,3),'Data validation'!$A$1:$B$12,2,FALSE)&amp;".2025"</f>
        <v>31.01.2025</v>
      </c>
      <c r="AI1745">
        <f t="shared" si="693"/>
        <v>5</v>
      </c>
      <c r="AJ1745" t="str">
        <f>H1745&amp;"."&amp;VLOOKUP(I1745,'Data validation'!$A$1:$B$12,2,FALSE)&amp;".2026"</f>
        <v>18.07.2026</v>
      </c>
      <c r="AK1745">
        <f t="shared" si="694"/>
        <v>29</v>
      </c>
      <c r="AL1745" t="e">
        <f>VLOOKUP(E1745,[2]Sheet1!$A:$B,2,FALSE)</f>
        <v>#N/A</v>
      </c>
    </row>
    <row r="1746" spans="1:38" x14ac:dyDescent="0.25">
      <c r="A1746" t="str">
        <f>VLOOKUP(Q1746,'Data validation'!$K$2:$L$50,2,FALSE)</f>
        <v>BOOKING</v>
      </c>
      <c r="B1746">
        <f t="shared" si="680"/>
        <v>3</v>
      </c>
      <c r="C1746">
        <f t="shared" si="681"/>
        <v>0</v>
      </c>
      <c r="D1746">
        <f t="shared" si="682"/>
        <v>0</v>
      </c>
      <c r="E1746">
        <v>10033</v>
      </c>
      <c r="F1746" t="s">
        <v>6264</v>
      </c>
      <c r="G1746" t="s">
        <v>1448</v>
      </c>
      <c r="H1746" t="str">
        <f t="shared" si="683"/>
        <v>12</v>
      </c>
      <c r="I1746" t="str">
        <f t="shared" si="684"/>
        <v>Jun</v>
      </c>
      <c r="J1746" t="s">
        <v>280</v>
      </c>
      <c r="K1746" t="str">
        <f t="shared" si="685"/>
        <v>15</v>
      </c>
      <c r="L1746" t="str">
        <f t="shared" si="686"/>
        <v>Jun</v>
      </c>
      <c r="M1746">
        <v>3</v>
      </c>
      <c r="N1746">
        <f t="shared" si="687"/>
        <v>3</v>
      </c>
      <c r="O1746">
        <f t="shared" si="688"/>
        <v>0</v>
      </c>
      <c r="P1746">
        <f t="shared" si="689"/>
        <v>0</v>
      </c>
      <c r="Q1746" t="s">
        <v>587</v>
      </c>
      <c r="R1746" t="s">
        <v>57</v>
      </c>
      <c r="S1746">
        <v>4</v>
      </c>
      <c r="T1746">
        <v>0</v>
      </c>
      <c r="U1746" s="2">
        <v>1264.4710100917432</v>
      </c>
      <c r="V1746" s="2">
        <v>421.4903366972477</v>
      </c>
      <c r="W1746" t="s">
        <v>262</v>
      </c>
      <c r="X1746" t="s">
        <v>6265</v>
      </c>
      <c r="Y1746" t="s">
        <v>6253</v>
      </c>
      <c r="Z1746" t="str">
        <f t="shared" si="690"/>
        <v>Feb</v>
      </c>
      <c r="AA1746" s="6">
        <f t="shared" si="696"/>
        <v>0</v>
      </c>
      <c r="AB1746" s="6">
        <f t="shared" si="696"/>
        <v>3</v>
      </c>
      <c r="AC1746" s="6">
        <f t="shared" si="696"/>
        <v>0</v>
      </c>
      <c r="AD1746" s="6">
        <f t="shared" si="696"/>
        <v>0</v>
      </c>
      <c r="AE1746" s="6">
        <f t="shared" si="696"/>
        <v>0</v>
      </c>
      <c r="AF1746" s="6">
        <f t="shared" si="691"/>
        <v>3</v>
      </c>
      <c r="AG1746" s="6">
        <f t="shared" si="692"/>
        <v>0</v>
      </c>
      <c r="AH1746" s="14" t="str">
        <f>LEFT(X1746,2)&amp;"."&amp;VLOOKUP(MID(X1746,4,3),'Data validation'!$A$1:$B$12,2,FALSE)&amp;".2025"</f>
        <v>08.02.2025</v>
      </c>
      <c r="AI1746">
        <f t="shared" si="693"/>
        <v>6</v>
      </c>
      <c r="AJ1746" t="str">
        <f>H1746&amp;"."&amp;VLOOKUP(I1746,'Data validation'!$A$1:$B$12,2,FALSE)&amp;".2026"</f>
        <v>12.06.2026</v>
      </c>
      <c r="AK1746">
        <f t="shared" si="694"/>
        <v>24</v>
      </c>
      <c r="AL1746" t="str">
        <f>VLOOKUP(E1746,[2]Sheet1!$A:$B,2,FALSE)</f>
        <v>Анулирана</v>
      </c>
    </row>
    <row r="1747" spans="1:38" x14ac:dyDescent="0.25">
      <c r="A1747" t="str">
        <f>VLOOKUP(Q1747,'Data validation'!$K$2:$L$50,2,FALSE)</f>
        <v>TO</v>
      </c>
      <c r="B1747">
        <f t="shared" si="680"/>
        <v>0</v>
      </c>
      <c r="C1747">
        <f t="shared" si="681"/>
        <v>0</v>
      </c>
      <c r="D1747">
        <f t="shared" si="682"/>
        <v>6</v>
      </c>
      <c r="E1747">
        <v>9927</v>
      </c>
      <c r="F1747" t="s">
        <v>5619</v>
      </c>
      <c r="G1747" t="s">
        <v>155</v>
      </c>
      <c r="H1747" t="str">
        <f t="shared" si="683"/>
        <v>19</v>
      </c>
      <c r="I1747" t="str">
        <f t="shared" si="684"/>
        <v>Jul</v>
      </c>
      <c r="J1747" t="s">
        <v>107</v>
      </c>
      <c r="K1747" t="str">
        <f t="shared" si="685"/>
        <v>25</v>
      </c>
      <c r="L1747" t="str">
        <f t="shared" si="686"/>
        <v>Jul</v>
      </c>
      <c r="M1747">
        <v>6</v>
      </c>
      <c r="N1747">
        <f t="shared" si="687"/>
        <v>6</v>
      </c>
      <c r="O1747">
        <f t="shared" si="688"/>
        <v>0</v>
      </c>
      <c r="P1747">
        <f t="shared" si="689"/>
        <v>0</v>
      </c>
      <c r="Q1747" t="s">
        <v>81</v>
      </c>
      <c r="R1747" t="s">
        <v>17</v>
      </c>
      <c r="S1747">
        <v>2</v>
      </c>
      <c r="T1747">
        <v>2</v>
      </c>
      <c r="U1747" s="2">
        <f>SUMIFS(SLR!L:L,SLR!D:D,'Резервации 2026'!E1747)</f>
        <v>2336.1998183999999</v>
      </c>
      <c r="V1747" s="2">
        <f t="shared" ref="V1747:V1753" si="698">+U1747/M1747</f>
        <v>389.3666364</v>
      </c>
      <c r="W1747" t="s">
        <v>262</v>
      </c>
      <c r="X1747" t="s">
        <v>5620</v>
      </c>
      <c r="Y1747" t="s">
        <v>5573</v>
      </c>
      <c r="Z1747" t="str">
        <f t="shared" si="690"/>
        <v>Jan</v>
      </c>
      <c r="AA1747" s="6">
        <f t="shared" si="696"/>
        <v>0</v>
      </c>
      <c r="AB1747" s="6">
        <f t="shared" si="696"/>
        <v>0</v>
      </c>
      <c r="AC1747" s="6">
        <f t="shared" si="696"/>
        <v>6</v>
      </c>
      <c r="AD1747" s="6">
        <f t="shared" si="696"/>
        <v>0</v>
      </c>
      <c r="AE1747" s="6">
        <f t="shared" si="696"/>
        <v>0</v>
      </c>
      <c r="AF1747" s="6">
        <f t="shared" si="691"/>
        <v>6</v>
      </c>
      <c r="AG1747" s="6">
        <f t="shared" si="692"/>
        <v>0</v>
      </c>
      <c r="AH1747" s="14" t="str">
        <f>LEFT(X1747,2)&amp;"."&amp;VLOOKUP(MID(X1747,4,3),'Data validation'!$A$1:$B$12,2,FALSE)&amp;".2025"</f>
        <v>31.01.2025</v>
      </c>
      <c r="AI1747">
        <f t="shared" si="693"/>
        <v>5</v>
      </c>
      <c r="AJ1747" t="str">
        <f>H1747&amp;"."&amp;VLOOKUP(I1747,'Data validation'!$A$1:$B$12,2,FALSE)&amp;".2026"</f>
        <v>19.07.2026</v>
      </c>
      <c r="AK1747">
        <f t="shared" si="694"/>
        <v>30</v>
      </c>
      <c r="AL1747" t="e">
        <f>VLOOKUP(E1747,[2]Sheet1!$A:$B,2,FALSE)</f>
        <v>#N/A</v>
      </c>
    </row>
    <row r="1748" spans="1:38" x14ac:dyDescent="0.25">
      <c r="A1748" t="str">
        <f>VLOOKUP(Q1748,'Data validation'!$K$2:$L$50,2,FALSE)</f>
        <v>TO</v>
      </c>
      <c r="B1748">
        <f t="shared" si="680"/>
        <v>0</v>
      </c>
      <c r="C1748">
        <f t="shared" si="681"/>
        <v>5</v>
      </c>
      <c r="D1748">
        <f t="shared" si="682"/>
        <v>0</v>
      </c>
      <c r="E1748">
        <v>9006</v>
      </c>
      <c r="F1748" t="s">
        <v>8774</v>
      </c>
      <c r="G1748" t="s">
        <v>1453</v>
      </c>
      <c r="H1748" t="str">
        <f t="shared" si="683"/>
        <v>16</v>
      </c>
      <c r="I1748" t="str">
        <f t="shared" si="684"/>
        <v>Jun</v>
      </c>
      <c r="J1748" t="s">
        <v>125</v>
      </c>
      <c r="K1748" t="str">
        <f t="shared" si="685"/>
        <v>21</v>
      </c>
      <c r="L1748" t="str">
        <f t="shared" si="686"/>
        <v>Jun</v>
      </c>
      <c r="M1748">
        <v>5</v>
      </c>
      <c r="N1748">
        <f t="shared" si="687"/>
        <v>5</v>
      </c>
      <c r="O1748">
        <f t="shared" si="688"/>
        <v>0</v>
      </c>
      <c r="P1748">
        <f t="shared" si="689"/>
        <v>0</v>
      </c>
      <c r="Q1748" t="s">
        <v>116</v>
      </c>
      <c r="R1748" t="s">
        <v>17</v>
      </c>
      <c r="S1748">
        <v>2</v>
      </c>
      <c r="T1748">
        <v>2</v>
      </c>
      <c r="U1748" s="2">
        <f>SUMIFS(Solvex!L:L,Solvex!D:D,'Резервации 2026'!E1748)</f>
        <v>1428.733815</v>
      </c>
      <c r="V1748" s="2">
        <f t="shared" si="698"/>
        <v>285.74676299999999</v>
      </c>
      <c r="W1748" t="s">
        <v>5019</v>
      </c>
      <c r="X1748" t="s">
        <v>3143</v>
      </c>
      <c r="Y1748" t="s">
        <v>3217</v>
      </c>
      <c r="Z1748" t="str">
        <f t="shared" si="690"/>
        <v>Dec</v>
      </c>
      <c r="AA1748" s="6">
        <f t="shared" si="696"/>
        <v>0</v>
      </c>
      <c r="AB1748" s="6">
        <f t="shared" si="696"/>
        <v>5</v>
      </c>
      <c r="AC1748" s="6">
        <f t="shared" si="696"/>
        <v>0</v>
      </c>
      <c r="AD1748" s="6">
        <f t="shared" si="696"/>
        <v>0</v>
      </c>
      <c r="AE1748" s="6">
        <f t="shared" si="696"/>
        <v>0</v>
      </c>
      <c r="AF1748" s="6">
        <f t="shared" si="691"/>
        <v>5</v>
      </c>
      <c r="AG1748" s="6">
        <f t="shared" si="692"/>
        <v>0</v>
      </c>
      <c r="AH1748" s="14" t="str">
        <f>LEFT(X1748,2)&amp;"."&amp;VLOOKUP(MID(X1748,4,3),'Data validation'!$A$1:$B$12,2,FALSE)&amp;".2025"</f>
        <v>03.12.2025</v>
      </c>
      <c r="AI1748">
        <f t="shared" si="693"/>
        <v>49</v>
      </c>
      <c r="AJ1748" t="str">
        <f>H1748&amp;"."&amp;VLOOKUP(I1748,'Data validation'!$A$1:$B$12,2,FALSE)&amp;".2026"</f>
        <v>16.06.2026</v>
      </c>
      <c r="AK1748">
        <f t="shared" si="694"/>
        <v>25</v>
      </c>
      <c r="AL1748" t="e">
        <f>VLOOKUP(E1748,[2]Sheet1!$A:$B,2,FALSE)</f>
        <v>#N/A</v>
      </c>
    </row>
    <row r="1749" spans="1:38" x14ac:dyDescent="0.25">
      <c r="A1749" t="str">
        <f>VLOOKUP(Q1749,'Data validation'!$K$2:$L$50,2,FALSE)</f>
        <v>TO</v>
      </c>
      <c r="B1749">
        <f t="shared" si="680"/>
        <v>0</v>
      </c>
      <c r="C1749">
        <f t="shared" si="681"/>
        <v>6</v>
      </c>
      <c r="D1749">
        <f t="shared" si="682"/>
        <v>0</v>
      </c>
      <c r="E1749">
        <v>10233</v>
      </c>
      <c r="F1749" t="s">
        <v>7175</v>
      </c>
      <c r="G1749" t="s">
        <v>44</v>
      </c>
      <c r="H1749" t="str">
        <f t="shared" si="683"/>
        <v>29</v>
      </c>
      <c r="I1749" t="str">
        <f t="shared" si="684"/>
        <v>Jun</v>
      </c>
      <c r="J1749" t="s">
        <v>313</v>
      </c>
      <c r="K1749" t="str">
        <f t="shared" si="685"/>
        <v>05</v>
      </c>
      <c r="L1749" t="str">
        <f t="shared" si="686"/>
        <v>Jul</v>
      </c>
      <c r="M1749">
        <v>6</v>
      </c>
      <c r="N1749">
        <f t="shared" si="687"/>
        <v>-24</v>
      </c>
      <c r="O1749">
        <f t="shared" si="688"/>
        <v>2</v>
      </c>
      <c r="P1749">
        <f t="shared" si="689"/>
        <v>4</v>
      </c>
      <c r="Q1749" t="s">
        <v>81</v>
      </c>
      <c r="R1749" t="s">
        <v>17</v>
      </c>
      <c r="S1749">
        <v>2</v>
      </c>
      <c r="T1749">
        <v>1</v>
      </c>
      <c r="U1749" s="2">
        <f>SUMIFS(SLR!L:L,SLR!D:D,'Резервации 2026'!E1749)</f>
        <v>2260.7438970000003</v>
      </c>
      <c r="V1749" s="2">
        <f t="shared" si="698"/>
        <v>376.79064950000003</v>
      </c>
      <c r="W1749" t="s">
        <v>262</v>
      </c>
      <c r="X1749" t="s">
        <v>7176</v>
      </c>
      <c r="Y1749" t="s">
        <v>7039</v>
      </c>
      <c r="Z1749" t="str">
        <f t="shared" si="690"/>
        <v>Feb</v>
      </c>
      <c r="AA1749" s="6">
        <f t="shared" si="696"/>
        <v>0</v>
      </c>
      <c r="AB1749" s="6">
        <f t="shared" si="696"/>
        <v>2</v>
      </c>
      <c r="AC1749" s="6">
        <f t="shared" si="696"/>
        <v>4</v>
      </c>
      <c r="AD1749" s="6">
        <f t="shared" si="696"/>
        <v>0</v>
      </c>
      <c r="AE1749" s="6">
        <f t="shared" si="696"/>
        <v>0</v>
      </c>
      <c r="AF1749" s="6">
        <f t="shared" si="691"/>
        <v>6</v>
      </c>
      <c r="AG1749" s="6">
        <f t="shared" si="692"/>
        <v>0</v>
      </c>
      <c r="AH1749" s="14" t="str">
        <f>LEFT(X1749,2)&amp;"."&amp;VLOOKUP(MID(X1749,4,3),'Data validation'!$A$1:$B$12,2,FALSE)&amp;".2025"</f>
        <v>25.02.2025</v>
      </c>
      <c r="AI1749">
        <f t="shared" si="693"/>
        <v>9</v>
      </c>
      <c r="AJ1749" t="str">
        <f>H1749&amp;"."&amp;VLOOKUP(I1749,'Data validation'!$A$1:$B$12,2,FALSE)&amp;".2026"</f>
        <v>29.06.2026</v>
      </c>
      <c r="AK1749">
        <f t="shared" si="694"/>
        <v>27</v>
      </c>
      <c r="AL1749" t="e">
        <f>VLOOKUP(E1749,[2]Sheet1!$A:$B,2,FALSE)</f>
        <v>#N/A</v>
      </c>
    </row>
    <row r="1750" spans="1:38" x14ac:dyDescent="0.25">
      <c r="A1750" t="str">
        <f>VLOOKUP(Q1750,'Data validation'!$K$2:$L$50,2,FALSE)</f>
        <v>TO</v>
      </c>
      <c r="B1750">
        <f t="shared" si="680"/>
        <v>0</v>
      </c>
      <c r="C1750">
        <f t="shared" si="681"/>
        <v>6</v>
      </c>
      <c r="D1750">
        <f t="shared" si="682"/>
        <v>0</v>
      </c>
      <c r="E1750">
        <v>8062</v>
      </c>
      <c r="F1750" t="s">
        <v>8775</v>
      </c>
      <c r="G1750" t="s">
        <v>125</v>
      </c>
      <c r="H1750" t="str">
        <f t="shared" si="683"/>
        <v>21</v>
      </c>
      <c r="I1750" t="str">
        <f t="shared" si="684"/>
        <v>Jun</v>
      </c>
      <c r="J1750" t="s">
        <v>126</v>
      </c>
      <c r="K1750" t="str">
        <f t="shared" si="685"/>
        <v>27</v>
      </c>
      <c r="L1750" t="str">
        <f t="shared" si="686"/>
        <v>Jun</v>
      </c>
      <c r="M1750">
        <v>6</v>
      </c>
      <c r="N1750">
        <f t="shared" si="687"/>
        <v>6</v>
      </c>
      <c r="O1750">
        <f t="shared" si="688"/>
        <v>0</v>
      </c>
      <c r="P1750">
        <f t="shared" si="689"/>
        <v>0</v>
      </c>
      <c r="Q1750" t="s">
        <v>116</v>
      </c>
      <c r="R1750" t="s">
        <v>20</v>
      </c>
      <c r="S1750">
        <v>2</v>
      </c>
      <c r="T1750">
        <v>1</v>
      </c>
      <c r="U1750" s="2">
        <f>SUMIFS(Solvex!L:L,Solvex!D:D,'Резервации 2026'!E1750)</f>
        <v>1478.9204127999999</v>
      </c>
      <c r="V1750" s="2">
        <f t="shared" si="698"/>
        <v>246.48673546666666</v>
      </c>
      <c r="W1750" t="s">
        <v>262</v>
      </c>
      <c r="X1750" t="s">
        <v>128</v>
      </c>
      <c r="Y1750" t="s">
        <v>129</v>
      </c>
      <c r="Z1750" t="str">
        <f t="shared" si="690"/>
        <v>Oct</v>
      </c>
      <c r="AA1750" s="6">
        <f t="shared" si="696"/>
        <v>0</v>
      </c>
      <c r="AB1750" s="6">
        <f t="shared" si="696"/>
        <v>6</v>
      </c>
      <c r="AC1750" s="6">
        <f t="shared" si="696"/>
        <v>0</v>
      </c>
      <c r="AD1750" s="6">
        <f t="shared" si="696"/>
        <v>0</v>
      </c>
      <c r="AE1750" s="6">
        <f t="shared" si="696"/>
        <v>0</v>
      </c>
      <c r="AF1750" s="6">
        <f t="shared" si="691"/>
        <v>6</v>
      </c>
      <c r="AG1750" s="6">
        <f t="shared" si="692"/>
        <v>0</v>
      </c>
      <c r="AH1750" s="14" t="str">
        <f>LEFT(X1750,2)&amp;"."&amp;VLOOKUP(MID(X1750,4,3),'Data validation'!$A$1:$B$12,2,FALSE)&amp;".2025"</f>
        <v>27.10.2025</v>
      </c>
      <c r="AI1750">
        <f t="shared" si="693"/>
        <v>44</v>
      </c>
      <c r="AJ1750" t="str">
        <f>H1750&amp;"."&amp;VLOOKUP(I1750,'Data validation'!$A$1:$B$12,2,FALSE)&amp;".2026"</f>
        <v>21.06.2026</v>
      </c>
      <c r="AK1750">
        <f t="shared" si="694"/>
        <v>26</v>
      </c>
      <c r="AL1750" t="e">
        <f>VLOOKUP(E1750,[2]Sheet1!$A:$B,2,FALSE)</f>
        <v>#N/A</v>
      </c>
    </row>
    <row r="1751" spans="1:38" x14ac:dyDescent="0.25">
      <c r="A1751" t="str">
        <f>VLOOKUP(Q1751,'Data validation'!$K$2:$L$50,2,FALSE)</f>
        <v>TO</v>
      </c>
      <c r="B1751">
        <f t="shared" si="680"/>
        <v>0</v>
      </c>
      <c r="C1751">
        <f t="shared" si="681"/>
        <v>0</v>
      </c>
      <c r="D1751">
        <f t="shared" si="682"/>
        <v>5</v>
      </c>
      <c r="E1751">
        <v>9928</v>
      </c>
      <c r="F1751" t="s">
        <v>5621</v>
      </c>
      <c r="G1751" t="s">
        <v>354</v>
      </c>
      <c r="H1751" t="str">
        <f t="shared" si="683"/>
        <v>12</v>
      </c>
      <c r="I1751" t="str">
        <f t="shared" si="684"/>
        <v>Aug</v>
      </c>
      <c r="J1751" t="s">
        <v>60</v>
      </c>
      <c r="K1751" t="str">
        <f t="shared" si="685"/>
        <v>17</v>
      </c>
      <c r="L1751" t="str">
        <f t="shared" si="686"/>
        <v>Aug</v>
      </c>
      <c r="M1751">
        <v>5</v>
      </c>
      <c r="N1751">
        <f t="shared" si="687"/>
        <v>5</v>
      </c>
      <c r="O1751">
        <f t="shared" si="688"/>
        <v>0</v>
      </c>
      <c r="P1751">
        <f t="shared" si="689"/>
        <v>0</v>
      </c>
      <c r="Q1751" t="s">
        <v>56</v>
      </c>
      <c r="R1751" t="s">
        <v>188</v>
      </c>
      <c r="S1751">
        <v>3</v>
      </c>
      <c r="T1751">
        <v>0</v>
      </c>
      <c r="U1751" s="2">
        <f>SUMIFS(Novoton!L:L,Novoton!D:D,'Резервации 2026'!E1751)</f>
        <v>2373.9864539999999</v>
      </c>
      <c r="V1751" s="2">
        <f t="shared" si="698"/>
        <v>474.79729079999998</v>
      </c>
      <c r="W1751" t="s">
        <v>262</v>
      </c>
      <c r="X1751" t="s">
        <v>5622</v>
      </c>
      <c r="Y1751" t="s">
        <v>5573</v>
      </c>
      <c r="Z1751" t="str">
        <f t="shared" si="690"/>
        <v>Jan</v>
      </c>
      <c r="AA1751" s="6">
        <f t="shared" si="696"/>
        <v>0</v>
      </c>
      <c r="AB1751" s="6">
        <f t="shared" si="696"/>
        <v>0</v>
      </c>
      <c r="AC1751" s="6">
        <f t="shared" si="696"/>
        <v>0</v>
      </c>
      <c r="AD1751" s="6">
        <f t="shared" si="696"/>
        <v>5</v>
      </c>
      <c r="AE1751" s="6">
        <f t="shared" si="696"/>
        <v>0</v>
      </c>
      <c r="AF1751" s="6">
        <f t="shared" si="691"/>
        <v>5</v>
      </c>
      <c r="AG1751" s="6">
        <f t="shared" si="692"/>
        <v>0</v>
      </c>
      <c r="AH1751" s="14" t="str">
        <f>LEFT(X1751,2)&amp;"."&amp;VLOOKUP(MID(X1751,4,3),'Data validation'!$A$1:$B$12,2,FALSE)&amp;".2025"</f>
        <v>31.01.2025</v>
      </c>
      <c r="AI1751">
        <f t="shared" si="693"/>
        <v>5</v>
      </c>
      <c r="AJ1751" t="str">
        <f>H1751&amp;"."&amp;VLOOKUP(I1751,'Data validation'!$A$1:$B$12,2,FALSE)&amp;".2026"</f>
        <v>12.08.2026</v>
      </c>
      <c r="AK1751">
        <f t="shared" si="694"/>
        <v>33</v>
      </c>
      <c r="AL1751" t="e">
        <f>VLOOKUP(E1751,[2]Sheet1!$A:$B,2,FALSE)</f>
        <v>#N/A</v>
      </c>
    </row>
    <row r="1752" spans="1:38" x14ac:dyDescent="0.25">
      <c r="A1752" t="str">
        <f>VLOOKUP(Q1752,'Data validation'!$K$2:$L$50,2,FALSE)</f>
        <v>TO</v>
      </c>
      <c r="B1752">
        <f t="shared" si="680"/>
        <v>0</v>
      </c>
      <c r="C1752">
        <f t="shared" si="681"/>
        <v>6</v>
      </c>
      <c r="D1752">
        <f t="shared" si="682"/>
        <v>0</v>
      </c>
      <c r="E1752">
        <v>8066</v>
      </c>
      <c r="F1752" t="s">
        <v>8776</v>
      </c>
      <c r="G1752" t="s">
        <v>125</v>
      </c>
      <c r="H1752" t="str">
        <f t="shared" si="683"/>
        <v>21</v>
      </c>
      <c r="I1752" t="str">
        <f t="shared" si="684"/>
        <v>Jun</v>
      </c>
      <c r="J1752" t="s">
        <v>126</v>
      </c>
      <c r="K1752" t="str">
        <f t="shared" si="685"/>
        <v>27</v>
      </c>
      <c r="L1752" t="str">
        <f t="shared" si="686"/>
        <v>Jun</v>
      </c>
      <c r="M1752">
        <v>6</v>
      </c>
      <c r="N1752">
        <f t="shared" si="687"/>
        <v>6</v>
      </c>
      <c r="O1752">
        <f t="shared" si="688"/>
        <v>0</v>
      </c>
      <c r="P1752">
        <f t="shared" si="689"/>
        <v>0</v>
      </c>
      <c r="Q1752" t="s">
        <v>116</v>
      </c>
      <c r="R1752" t="s">
        <v>63</v>
      </c>
      <c r="S1752">
        <v>3</v>
      </c>
      <c r="T1752">
        <v>1</v>
      </c>
      <c r="U1752" s="2">
        <f>SUMIFS(Solvex!L:L,Solvex!D:D,'Резервации 2026'!E1752)</f>
        <v>1996.5894972000001</v>
      </c>
      <c r="V1752" s="2">
        <f t="shared" si="698"/>
        <v>332.76491620000002</v>
      </c>
      <c r="W1752" t="s">
        <v>262</v>
      </c>
      <c r="X1752" t="s">
        <v>142</v>
      </c>
      <c r="Y1752" t="s">
        <v>30</v>
      </c>
      <c r="Z1752" t="str">
        <f t="shared" si="690"/>
        <v>Oct</v>
      </c>
      <c r="AA1752" s="6">
        <f t="shared" si="696"/>
        <v>0</v>
      </c>
      <c r="AB1752" s="6">
        <f t="shared" si="696"/>
        <v>6</v>
      </c>
      <c r="AC1752" s="6">
        <f t="shared" si="696"/>
        <v>0</v>
      </c>
      <c r="AD1752" s="6">
        <f t="shared" si="696"/>
        <v>0</v>
      </c>
      <c r="AE1752" s="6">
        <f t="shared" si="696"/>
        <v>0</v>
      </c>
      <c r="AF1752" s="6">
        <f t="shared" si="691"/>
        <v>6</v>
      </c>
      <c r="AG1752" s="6">
        <f t="shared" si="692"/>
        <v>0</v>
      </c>
      <c r="AH1752" s="14" t="str">
        <f>LEFT(X1752,2)&amp;"."&amp;VLOOKUP(MID(X1752,4,3),'Data validation'!$A$1:$B$12,2,FALSE)&amp;".2025"</f>
        <v>27.10.2025</v>
      </c>
      <c r="AI1752">
        <f t="shared" si="693"/>
        <v>44</v>
      </c>
      <c r="AJ1752" t="str">
        <f>H1752&amp;"."&amp;VLOOKUP(I1752,'Data validation'!$A$1:$B$12,2,FALSE)&amp;".2026"</f>
        <v>21.06.2026</v>
      </c>
      <c r="AK1752">
        <f t="shared" si="694"/>
        <v>26</v>
      </c>
      <c r="AL1752" t="e">
        <f>VLOOKUP(E1752,[2]Sheet1!$A:$B,2,FALSE)</f>
        <v>#N/A</v>
      </c>
    </row>
    <row r="1753" spans="1:38" x14ac:dyDescent="0.25">
      <c r="A1753" t="str">
        <f>VLOOKUP(Q1753,'Data validation'!$K$2:$L$50,2,FALSE)</f>
        <v>TO</v>
      </c>
      <c r="B1753">
        <f t="shared" si="680"/>
        <v>0</v>
      </c>
      <c r="C1753">
        <f t="shared" si="681"/>
        <v>0</v>
      </c>
      <c r="D1753">
        <f t="shared" si="682"/>
        <v>7</v>
      </c>
      <c r="E1753">
        <v>9488</v>
      </c>
      <c r="F1753" t="s">
        <v>8777</v>
      </c>
      <c r="G1753" t="s">
        <v>60</v>
      </c>
      <c r="H1753" t="str">
        <f t="shared" si="683"/>
        <v>17</v>
      </c>
      <c r="I1753" t="str">
        <f t="shared" si="684"/>
        <v>Aug</v>
      </c>
      <c r="J1753" t="s">
        <v>53</v>
      </c>
      <c r="K1753" t="str">
        <f t="shared" si="685"/>
        <v>24</v>
      </c>
      <c r="L1753" t="str">
        <f t="shared" si="686"/>
        <v>Aug</v>
      </c>
      <c r="M1753">
        <v>7</v>
      </c>
      <c r="N1753">
        <f t="shared" si="687"/>
        <v>7</v>
      </c>
      <c r="O1753">
        <f t="shared" si="688"/>
        <v>0</v>
      </c>
      <c r="P1753">
        <f t="shared" si="689"/>
        <v>0</v>
      </c>
      <c r="Q1753" t="s">
        <v>81</v>
      </c>
      <c r="R1753" t="s">
        <v>48</v>
      </c>
      <c r="S1753">
        <v>2</v>
      </c>
      <c r="T1753">
        <v>2</v>
      </c>
      <c r="U1753" s="2">
        <f>SUMIFS(SLR!L:L,SLR!D:D,'Резервации 2026'!E1753)</f>
        <v>3165.3152720000003</v>
      </c>
      <c r="V1753" s="2">
        <f t="shared" si="698"/>
        <v>452.18789600000002</v>
      </c>
      <c r="W1753" t="s">
        <v>262</v>
      </c>
      <c r="X1753" t="s">
        <v>4597</v>
      </c>
      <c r="Y1753" t="s">
        <v>4593</v>
      </c>
      <c r="Z1753" t="str">
        <f t="shared" si="690"/>
        <v>Jan</v>
      </c>
      <c r="AA1753" s="6">
        <f t="shared" si="696"/>
        <v>0</v>
      </c>
      <c r="AB1753" s="6">
        <f t="shared" si="696"/>
        <v>0</v>
      </c>
      <c r="AC1753" s="6">
        <f t="shared" si="696"/>
        <v>0</v>
      </c>
      <c r="AD1753" s="6">
        <f t="shared" si="696"/>
        <v>7</v>
      </c>
      <c r="AE1753" s="6">
        <f t="shared" si="696"/>
        <v>0</v>
      </c>
      <c r="AF1753" s="6">
        <f t="shared" si="691"/>
        <v>7</v>
      </c>
      <c r="AG1753" s="6">
        <f t="shared" si="692"/>
        <v>0</v>
      </c>
      <c r="AH1753" s="14" t="str">
        <f>LEFT(X1753,2)&amp;"."&amp;VLOOKUP(MID(X1753,4,3),'Data validation'!$A$1:$B$12,2,FALSE)&amp;".2025"</f>
        <v>14.01.2025</v>
      </c>
      <c r="AI1753">
        <f t="shared" si="693"/>
        <v>3</v>
      </c>
      <c r="AJ1753" t="str">
        <f>H1753&amp;"."&amp;VLOOKUP(I1753,'Data validation'!$A$1:$B$12,2,FALSE)&amp;".2026"</f>
        <v>17.08.2026</v>
      </c>
      <c r="AK1753">
        <f t="shared" si="694"/>
        <v>34</v>
      </c>
      <c r="AL1753" t="e">
        <f>VLOOKUP(E1753,[2]Sheet1!$A:$B,2,FALSE)</f>
        <v>#N/A</v>
      </c>
    </row>
    <row r="1754" spans="1:38" x14ac:dyDescent="0.25">
      <c r="A1754" t="str">
        <f>VLOOKUP(Q1754,'Data validation'!$K$2:$L$50,2,FALSE)</f>
        <v>TOPOLA SKIES</v>
      </c>
      <c r="B1754">
        <f t="shared" si="680"/>
        <v>0</v>
      </c>
      <c r="C1754">
        <f t="shared" si="681"/>
        <v>3</v>
      </c>
      <c r="D1754">
        <f t="shared" si="682"/>
        <v>2</v>
      </c>
      <c r="E1754">
        <v>9929</v>
      </c>
      <c r="F1754" t="s">
        <v>5623</v>
      </c>
      <c r="G1754" t="s">
        <v>195</v>
      </c>
      <c r="H1754" t="str">
        <f t="shared" si="683"/>
        <v>23</v>
      </c>
      <c r="I1754" t="str">
        <f t="shared" si="684"/>
        <v>Aug</v>
      </c>
      <c r="J1754" t="s">
        <v>843</v>
      </c>
      <c r="K1754" t="str">
        <f t="shared" si="685"/>
        <v>28</v>
      </c>
      <c r="L1754" t="str">
        <f t="shared" si="686"/>
        <v>Aug</v>
      </c>
      <c r="M1754">
        <v>5</v>
      </c>
      <c r="N1754">
        <f t="shared" si="687"/>
        <v>5</v>
      </c>
      <c r="O1754">
        <f t="shared" si="688"/>
        <v>0</v>
      </c>
      <c r="P1754">
        <f t="shared" si="689"/>
        <v>0</v>
      </c>
      <c r="Q1754" t="s">
        <v>35</v>
      </c>
      <c r="R1754" t="s">
        <v>63</v>
      </c>
      <c r="S1754">
        <v>1</v>
      </c>
      <c r="T1754">
        <v>3</v>
      </c>
      <c r="U1754" s="2">
        <v>1769.7569990825684</v>
      </c>
      <c r="V1754" s="2">
        <v>353.95139981651369</v>
      </c>
      <c r="X1754" t="s">
        <v>5624</v>
      </c>
      <c r="Y1754" t="s">
        <v>5573</v>
      </c>
      <c r="Z1754" t="str">
        <f t="shared" si="690"/>
        <v>Jan</v>
      </c>
      <c r="AA1754" s="6">
        <f t="shared" si="696"/>
        <v>0</v>
      </c>
      <c r="AB1754" s="6">
        <f t="shared" si="696"/>
        <v>0</v>
      </c>
      <c r="AC1754" s="6">
        <f t="shared" si="696"/>
        <v>0</v>
      </c>
      <c r="AD1754" s="6">
        <f t="shared" si="696"/>
        <v>5</v>
      </c>
      <c r="AE1754" s="6">
        <f t="shared" si="696"/>
        <v>0</v>
      </c>
      <c r="AF1754" s="6">
        <f t="shared" si="691"/>
        <v>5</v>
      </c>
      <c r="AG1754" s="6">
        <f t="shared" si="692"/>
        <v>0</v>
      </c>
      <c r="AH1754" s="14" t="str">
        <f>LEFT(X1754,2)&amp;"."&amp;VLOOKUP(MID(X1754,4,3),'Data validation'!$A$1:$B$12,2,FALSE)&amp;".2025"</f>
        <v>31.01.2025</v>
      </c>
      <c r="AI1754">
        <f t="shared" si="693"/>
        <v>5</v>
      </c>
      <c r="AJ1754" t="str">
        <f>H1754&amp;"."&amp;VLOOKUP(I1754,'Data validation'!$A$1:$B$12,2,FALSE)&amp;".2026"</f>
        <v>23.08.2026</v>
      </c>
      <c r="AK1754">
        <f t="shared" si="694"/>
        <v>35</v>
      </c>
      <c r="AL1754" t="e">
        <f>VLOOKUP(E1754,[2]Sheet1!$A:$B,2,FALSE)</f>
        <v>#N/A</v>
      </c>
    </row>
    <row r="1755" spans="1:38" x14ac:dyDescent="0.25">
      <c r="A1755" t="str">
        <f>VLOOKUP(Q1755,'Data validation'!$K$2:$L$50,2,FALSE)</f>
        <v>TOPOLA SKIES</v>
      </c>
      <c r="B1755">
        <f t="shared" si="680"/>
        <v>0</v>
      </c>
      <c r="C1755">
        <f t="shared" si="681"/>
        <v>3</v>
      </c>
      <c r="D1755">
        <f t="shared" si="682"/>
        <v>2</v>
      </c>
      <c r="E1755">
        <v>9930</v>
      </c>
      <c r="F1755" t="s">
        <v>5623</v>
      </c>
      <c r="G1755" t="s">
        <v>195</v>
      </c>
      <c r="H1755" t="str">
        <f t="shared" si="683"/>
        <v>23</v>
      </c>
      <c r="I1755" t="str">
        <f t="shared" si="684"/>
        <v>Aug</v>
      </c>
      <c r="J1755" t="s">
        <v>843</v>
      </c>
      <c r="K1755" t="str">
        <f t="shared" si="685"/>
        <v>28</v>
      </c>
      <c r="L1755" t="str">
        <f t="shared" si="686"/>
        <v>Aug</v>
      </c>
      <c r="M1755">
        <v>5</v>
      </c>
      <c r="N1755">
        <f t="shared" si="687"/>
        <v>5</v>
      </c>
      <c r="O1755">
        <f t="shared" si="688"/>
        <v>0</v>
      </c>
      <c r="P1755">
        <f t="shared" si="689"/>
        <v>0</v>
      </c>
      <c r="Q1755" t="s">
        <v>35</v>
      </c>
      <c r="R1755" t="s">
        <v>63</v>
      </c>
      <c r="S1755">
        <v>1</v>
      </c>
      <c r="T1755">
        <v>3</v>
      </c>
      <c r="U1755" s="2">
        <v>1769.7569990825684</v>
      </c>
      <c r="V1755" s="2">
        <v>353.95139981651369</v>
      </c>
      <c r="X1755" t="s">
        <v>5624</v>
      </c>
      <c r="Y1755" t="s">
        <v>5573</v>
      </c>
      <c r="Z1755" t="str">
        <f t="shared" si="690"/>
        <v>Jan</v>
      </c>
      <c r="AA1755" s="6">
        <f t="shared" si="696"/>
        <v>0</v>
      </c>
      <c r="AB1755" s="6">
        <f t="shared" si="696"/>
        <v>0</v>
      </c>
      <c r="AC1755" s="6">
        <f t="shared" si="696"/>
        <v>0</v>
      </c>
      <c r="AD1755" s="6">
        <f t="shared" si="696"/>
        <v>5</v>
      </c>
      <c r="AE1755" s="6">
        <f t="shared" si="696"/>
        <v>0</v>
      </c>
      <c r="AF1755" s="6">
        <f t="shared" si="691"/>
        <v>5</v>
      </c>
      <c r="AG1755" s="6">
        <f t="shared" si="692"/>
        <v>0</v>
      </c>
      <c r="AH1755" s="14" t="str">
        <f>LEFT(X1755,2)&amp;"."&amp;VLOOKUP(MID(X1755,4,3),'Data validation'!$A$1:$B$12,2,FALSE)&amp;".2025"</f>
        <v>31.01.2025</v>
      </c>
      <c r="AI1755">
        <f t="shared" si="693"/>
        <v>5</v>
      </c>
      <c r="AJ1755" t="str">
        <f>H1755&amp;"."&amp;VLOOKUP(I1755,'Data validation'!$A$1:$B$12,2,FALSE)&amp;".2026"</f>
        <v>23.08.2026</v>
      </c>
      <c r="AK1755">
        <f t="shared" si="694"/>
        <v>35</v>
      </c>
      <c r="AL1755" t="e">
        <f>VLOOKUP(E1755,[2]Sheet1!$A:$B,2,FALSE)</f>
        <v>#N/A</v>
      </c>
    </row>
    <row r="1756" spans="1:38" x14ac:dyDescent="0.25">
      <c r="A1756" t="str">
        <f>VLOOKUP(Q1756,'Data validation'!$K$2:$L$50,2,FALSE)</f>
        <v>TO</v>
      </c>
      <c r="B1756">
        <f t="shared" si="680"/>
        <v>0</v>
      </c>
      <c r="C1756">
        <f t="shared" si="681"/>
        <v>5</v>
      </c>
      <c r="D1756">
        <f t="shared" si="682"/>
        <v>0</v>
      </c>
      <c r="E1756">
        <v>8061</v>
      </c>
      <c r="F1756" t="s">
        <v>8778</v>
      </c>
      <c r="G1756" t="s">
        <v>120</v>
      </c>
      <c r="H1756" t="str">
        <f t="shared" si="683"/>
        <v>02</v>
      </c>
      <c r="I1756" t="str">
        <f t="shared" si="684"/>
        <v>Jul</v>
      </c>
      <c r="J1756" t="s">
        <v>72</v>
      </c>
      <c r="K1756" t="str">
        <f t="shared" si="685"/>
        <v>07</v>
      </c>
      <c r="L1756" t="str">
        <f t="shared" si="686"/>
        <v>Jul</v>
      </c>
      <c r="M1756">
        <v>5</v>
      </c>
      <c r="N1756">
        <f t="shared" si="687"/>
        <v>5</v>
      </c>
      <c r="O1756">
        <f t="shared" si="688"/>
        <v>0</v>
      </c>
      <c r="P1756">
        <f t="shared" si="689"/>
        <v>0</v>
      </c>
      <c r="Q1756" t="s">
        <v>116</v>
      </c>
      <c r="R1756" t="s">
        <v>57</v>
      </c>
      <c r="S1756">
        <v>4</v>
      </c>
      <c r="T1756">
        <v>1</v>
      </c>
      <c r="U1756" s="2">
        <f>SUMIFS(Solvex!L:L,Solvex!D:D,'Резервации 2026'!E1756)</f>
        <v>2391.0021750000001</v>
      </c>
      <c r="V1756" s="2">
        <f>+U1756/M1756</f>
        <v>478.20043500000003</v>
      </c>
      <c r="W1756" t="s">
        <v>262</v>
      </c>
      <c r="X1756" t="s">
        <v>117</v>
      </c>
      <c r="Y1756" t="s">
        <v>123</v>
      </c>
      <c r="Z1756" t="str">
        <f t="shared" si="690"/>
        <v>Oct</v>
      </c>
      <c r="AA1756" s="6">
        <f t="shared" si="696"/>
        <v>0</v>
      </c>
      <c r="AB1756" s="6">
        <f t="shared" si="696"/>
        <v>0</v>
      </c>
      <c r="AC1756" s="6">
        <f t="shared" si="696"/>
        <v>5</v>
      </c>
      <c r="AD1756" s="6">
        <f t="shared" si="696"/>
        <v>0</v>
      </c>
      <c r="AE1756" s="6">
        <f t="shared" si="696"/>
        <v>0</v>
      </c>
      <c r="AF1756" s="6">
        <f t="shared" si="691"/>
        <v>5</v>
      </c>
      <c r="AG1756" s="6">
        <f t="shared" si="692"/>
        <v>0</v>
      </c>
      <c r="AH1756" s="14" t="str">
        <f>LEFT(X1756,2)&amp;"."&amp;VLOOKUP(MID(X1756,4,3),'Data validation'!$A$1:$B$12,2,FALSE)&amp;".2025"</f>
        <v>27.10.2025</v>
      </c>
      <c r="AI1756">
        <f t="shared" si="693"/>
        <v>44</v>
      </c>
      <c r="AJ1756" t="str">
        <f>H1756&amp;"."&amp;VLOOKUP(I1756,'Data validation'!$A$1:$B$12,2,FALSE)&amp;".2026"</f>
        <v>02.07.2026</v>
      </c>
      <c r="AK1756">
        <f t="shared" si="694"/>
        <v>27</v>
      </c>
      <c r="AL1756" t="e">
        <f>VLOOKUP(E1756,[2]Sheet1!$A:$B,2,FALSE)</f>
        <v>#N/A</v>
      </c>
    </row>
    <row r="1757" spans="1:38" x14ac:dyDescent="0.25">
      <c r="A1757" t="str">
        <f>VLOOKUP(Q1757,'Data validation'!$K$2:$L$50,2,FALSE)</f>
        <v>TO</v>
      </c>
      <c r="B1757">
        <f t="shared" si="680"/>
        <v>0</v>
      </c>
      <c r="C1757">
        <f t="shared" si="681"/>
        <v>0</v>
      </c>
      <c r="D1757">
        <f t="shared" si="682"/>
        <v>5</v>
      </c>
      <c r="E1757">
        <v>9931</v>
      </c>
      <c r="F1757" t="s">
        <v>5625</v>
      </c>
      <c r="G1757" t="s">
        <v>340</v>
      </c>
      <c r="H1757" t="str">
        <f t="shared" si="683"/>
        <v>03</v>
      </c>
      <c r="I1757" t="str">
        <f t="shared" si="684"/>
        <v>Aug</v>
      </c>
      <c r="J1757" t="s">
        <v>259</v>
      </c>
      <c r="K1757" t="str">
        <f t="shared" si="685"/>
        <v>08</v>
      </c>
      <c r="L1757" t="str">
        <f t="shared" si="686"/>
        <v>Aug</v>
      </c>
      <c r="M1757">
        <v>5</v>
      </c>
      <c r="N1757">
        <f t="shared" si="687"/>
        <v>5</v>
      </c>
      <c r="O1757">
        <f t="shared" si="688"/>
        <v>0</v>
      </c>
      <c r="P1757">
        <f t="shared" si="689"/>
        <v>0</v>
      </c>
      <c r="Q1757" t="s">
        <v>56</v>
      </c>
      <c r="R1757" t="s">
        <v>20</v>
      </c>
      <c r="S1757">
        <v>3</v>
      </c>
      <c r="T1757">
        <v>0</v>
      </c>
      <c r="U1757" s="2">
        <f>SUMIFS(Novoton!L:L,Novoton!D:D,'Резервации 2026'!E1757)</f>
        <v>2153.4666214999997</v>
      </c>
      <c r="V1757" s="2">
        <f>+U1757/M1757</f>
        <v>430.69332429999997</v>
      </c>
      <c r="W1757" t="s">
        <v>262</v>
      </c>
      <c r="X1757" t="s">
        <v>5626</v>
      </c>
      <c r="Y1757" t="s">
        <v>5573</v>
      </c>
      <c r="Z1757" t="str">
        <f t="shared" si="690"/>
        <v>Jan</v>
      </c>
      <c r="AA1757" s="6">
        <f t="shared" si="696"/>
        <v>0</v>
      </c>
      <c r="AB1757" s="6">
        <f t="shared" si="696"/>
        <v>0</v>
      </c>
      <c r="AC1757" s="6">
        <f t="shared" si="696"/>
        <v>0</v>
      </c>
      <c r="AD1757" s="6">
        <f t="shared" si="696"/>
        <v>5</v>
      </c>
      <c r="AE1757" s="6">
        <f t="shared" si="696"/>
        <v>0</v>
      </c>
      <c r="AF1757" s="6">
        <f t="shared" si="691"/>
        <v>5</v>
      </c>
      <c r="AG1757" s="6">
        <f t="shared" si="692"/>
        <v>0</v>
      </c>
      <c r="AH1757" s="14" t="str">
        <f>LEFT(X1757,2)&amp;"."&amp;VLOOKUP(MID(X1757,4,3),'Data validation'!$A$1:$B$12,2,FALSE)&amp;".2025"</f>
        <v>31.01.2025</v>
      </c>
      <c r="AI1757">
        <f t="shared" si="693"/>
        <v>5</v>
      </c>
      <c r="AJ1757" t="str">
        <f>H1757&amp;"."&amp;VLOOKUP(I1757,'Data validation'!$A$1:$B$12,2,FALSE)&amp;".2026"</f>
        <v>03.08.2026</v>
      </c>
      <c r="AK1757">
        <f t="shared" si="694"/>
        <v>32</v>
      </c>
      <c r="AL1757" t="e">
        <f>VLOOKUP(E1757,[2]Sheet1!$A:$B,2,FALSE)</f>
        <v>#N/A</v>
      </c>
    </row>
    <row r="1758" spans="1:38" x14ac:dyDescent="0.25">
      <c r="A1758" t="str">
        <f>VLOOKUP(Q1758,'Data validation'!$K$2:$L$50,2,FALSE)</f>
        <v>TO</v>
      </c>
      <c r="B1758">
        <f t="shared" si="680"/>
        <v>0</v>
      </c>
      <c r="C1758">
        <f t="shared" si="681"/>
        <v>0</v>
      </c>
      <c r="D1758">
        <f t="shared" si="682"/>
        <v>6</v>
      </c>
      <c r="E1758">
        <v>9585</v>
      </c>
      <c r="F1758" t="s">
        <v>5142</v>
      </c>
      <c r="G1758" t="s">
        <v>135</v>
      </c>
      <c r="H1758" t="str">
        <f t="shared" si="683"/>
        <v>01</v>
      </c>
      <c r="I1758" t="str">
        <f t="shared" si="684"/>
        <v>Aug</v>
      </c>
      <c r="J1758" t="s">
        <v>646</v>
      </c>
      <c r="K1758" t="str">
        <f t="shared" si="685"/>
        <v>07</v>
      </c>
      <c r="L1758" t="str">
        <f t="shared" si="686"/>
        <v>Aug</v>
      </c>
      <c r="M1758">
        <v>6</v>
      </c>
      <c r="N1758">
        <f t="shared" si="687"/>
        <v>6</v>
      </c>
      <c r="O1758">
        <f t="shared" si="688"/>
        <v>0</v>
      </c>
      <c r="P1758">
        <f t="shared" si="689"/>
        <v>0</v>
      </c>
      <c r="Q1758" t="s">
        <v>162</v>
      </c>
      <c r="R1758" t="s">
        <v>25</v>
      </c>
      <c r="S1758">
        <v>2</v>
      </c>
      <c r="T1758">
        <v>1</v>
      </c>
      <c r="U1758" s="2">
        <f>SUMIFS(Magelan!L:L,Magelan!D:D,'Резервации 2026'!E1758)</f>
        <v>1944.2514864</v>
      </c>
      <c r="V1758" s="2">
        <f>+U1758/M1758</f>
        <v>324.0419144</v>
      </c>
      <c r="W1758" t="s">
        <v>262</v>
      </c>
      <c r="X1758" t="s">
        <v>4735</v>
      </c>
      <c r="Y1758" t="s">
        <v>4722</v>
      </c>
      <c r="Z1758" t="str">
        <f t="shared" si="690"/>
        <v>Jan</v>
      </c>
      <c r="AA1758" s="6">
        <f t="shared" si="696"/>
        <v>0</v>
      </c>
      <c r="AB1758" s="6">
        <f t="shared" si="696"/>
        <v>0</v>
      </c>
      <c r="AC1758" s="6">
        <f t="shared" si="696"/>
        <v>0</v>
      </c>
      <c r="AD1758" s="6">
        <f t="shared" si="696"/>
        <v>6</v>
      </c>
      <c r="AE1758" s="6">
        <f t="shared" si="696"/>
        <v>0</v>
      </c>
      <c r="AF1758" s="6">
        <f t="shared" si="691"/>
        <v>6</v>
      </c>
      <c r="AG1758" s="6">
        <f t="shared" si="692"/>
        <v>0</v>
      </c>
      <c r="AH1758" s="14" t="str">
        <f>LEFT(X1758,2)&amp;"."&amp;VLOOKUP(MID(X1758,4,3),'Data validation'!$A$1:$B$12,2,FALSE)&amp;".2025"</f>
        <v>19.01.2025</v>
      </c>
      <c r="AI1758">
        <f t="shared" si="693"/>
        <v>4</v>
      </c>
      <c r="AJ1758" t="str">
        <f>H1758&amp;"."&amp;VLOOKUP(I1758,'Data validation'!$A$1:$B$12,2,FALSE)&amp;".2026"</f>
        <v>01.08.2026</v>
      </c>
      <c r="AK1758">
        <f t="shared" si="694"/>
        <v>31</v>
      </c>
      <c r="AL1758" t="e">
        <f>VLOOKUP(E1758,[2]Sheet1!$A:$B,2,FALSE)</f>
        <v>#N/A</v>
      </c>
    </row>
    <row r="1759" spans="1:38" x14ac:dyDescent="0.25">
      <c r="A1759" t="str">
        <f>VLOOKUP(Q1759,'Data validation'!$K$2:$L$50,2,FALSE)</f>
        <v>TO</v>
      </c>
      <c r="B1759">
        <f t="shared" si="680"/>
        <v>0</v>
      </c>
      <c r="C1759">
        <f t="shared" si="681"/>
        <v>0</v>
      </c>
      <c r="D1759">
        <f t="shared" si="682"/>
        <v>6</v>
      </c>
      <c r="E1759">
        <v>9932</v>
      </c>
      <c r="F1759" t="s">
        <v>5627</v>
      </c>
      <c r="G1759" t="s">
        <v>78</v>
      </c>
      <c r="H1759" t="str">
        <f t="shared" si="683"/>
        <v>02</v>
      </c>
      <c r="I1759" t="str">
        <f t="shared" si="684"/>
        <v>Aug</v>
      </c>
      <c r="J1759" t="s">
        <v>259</v>
      </c>
      <c r="K1759" t="str">
        <f t="shared" si="685"/>
        <v>08</v>
      </c>
      <c r="L1759" t="str">
        <f t="shared" si="686"/>
        <v>Aug</v>
      </c>
      <c r="M1759">
        <v>6</v>
      </c>
      <c r="N1759">
        <f t="shared" si="687"/>
        <v>6</v>
      </c>
      <c r="O1759">
        <f t="shared" si="688"/>
        <v>0</v>
      </c>
      <c r="P1759">
        <f t="shared" si="689"/>
        <v>0</v>
      </c>
      <c r="Q1759" t="s">
        <v>56</v>
      </c>
      <c r="R1759" t="s">
        <v>48</v>
      </c>
      <c r="S1759">
        <v>2</v>
      </c>
      <c r="T1759">
        <v>2</v>
      </c>
      <c r="U1759" s="2">
        <f>SUMIFS(Novoton!L:L,Novoton!D:D,'Резервации 2026'!E1759)</f>
        <v>2713.1273759999999</v>
      </c>
      <c r="V1759" s="2">
        <f>+U1759/M1759</f>
        <v>452.18789599999997</v>
      </c>
      <c r="W1759" t="s">
        <v>262</v>
      </c>
      <c r="X1759" t="s">
        <v>5628</v>
      </c>
      <c r="Y1759" t="s">
        <v>5573</v>
      </c>
      <c r="Z1759" t="str">
        <f t="shared" si="690"/>
        <v>Jan</v>
      </c>
      <c r="AA1759" s="6">
        <f t="shared" si="696"/>
        <v>0</v>
      </c>
      <c r="AB1759" s="6">
        <f t="shared" si="696"/>
        <v>0</v>
      </c>
      <c r="AC1759" s="6">
        <f t="shared" si="696"/>
        <v>0</v>
      </c>
      <c r="AD1759" s="6">
        <f t="shared" si="696"/>
        <v>6</v>
      </c>
      <c r="AE1759" s="6">
        <f t="shared" si="696"/>
        <v>0</v>
      </c>
      <c r="AF1759" s="6">
        <f t="shared" si="691"/>
        <v>6</v>
      </c>
      <c r="AG1759" s="6">
        <f t="shared" si="692"/>
        <v>0</v>
      </c>
      <c r="AH1759" s="14" t="str">
        <f>LEFT(X1759,2)&amp;"."&amp;VLOOKUP(MID(X1759,4,3),'Data validation'!$A$1:$B$12,2,FALSE)&amp;".2025"</f>
        <v>31.01.2025</v>
      </c>
      <c r="AI1759">
        <f t="shared" si="693"/>
        <v>5</v>
      </c>
      <c r="AJ1759" t="str">
        <f>H1759&amp;"."&amp;VLOOKUP(I1759,'Data validation'!$A$1:$B$12,2,FALSE)&amp;".2026"</f>
        <v>02.08.2026</v>
      </c>
      <c r="AK1759">
        <f t="shared" si="694"/>
        <v>32</v>
      </c>
      <c r="AL1759" t="e">
        <f>VLOOKUP(E1759,[2]Sheet1!$A:$B,2,FALSE)</f>
        <v>#N/A</v>
      </c>
    </row>
    <row r="1760" spans="1:38" x14ac:dyDescent="0.25">
      <c r="A1760" t="str">
        <f>VLOOKUP(Q1760,'Data validation'!$K$2:$L$50,2,FALSE)</f>
        <v>TO</v>
      </c>
      <c r="B1760">
        <f t="shared" si="680"/>
        <v>0</v>
      </c>
      <c r="C1760">
        <f t="shared" si="681"/>
        <v>6</v>
      </c>
      <c r="D1760">
        <f t="shared" si="682"/>
        <v>0</v>
      </c>
      <c r="E1760">
        <v>9489</v>
      </c>
      <c r="F1760" t="s">
        <v>8779</v>
      </c>
      <c r="G1760" t="s">
        <v>44</v>
      </c>
      <c r="H1760" t="str">
        <f t="shared" si="683"/>
        <v>29</v>
      </c>
      <c r="I1760" t="str">
        <f t="shared" si="684"/>
        <v>Jun</v>
      </c>
      <c r="J1760" t="s">
        <v>313</v>
      </c>
      <c r="K1760" t="str">
        <f t="shared" si="685"/>
        <v>05</v>
      </c>
      <c r="L1760" t="str">
        <f t="shared" si="686"/>
        <v>Jul</v>
      </c>
      <c r="M1760">
        <v>6</v>
      </c>
      <c r="N1760">
        <f t="shared" si="687"/>
        <v>-24</v>
      </c>
      <c r="O1760">
        <f t="shared" si="688"/>
        <v>2</v>
      </c>
      <c r="P1760">
        <f t="shared" si="689"/>
        <v>4</v>
      </c>
      <c r="Q1760" t="s">
        <v>116</v>
      </c>
      <c r="R1760" t="s">
        <v>17</v>
      </c>
      <c r="S1760">
        <v>2</v>
      </c>
      <c r="T1760">
        <v>0</v>
      </c>
      <c r="U1760" s="2">
        <f>SUMIFS(Solvex!L:L,Solvex!D:D,'Резервации 2026'!E1760)</f>
        <v>1688.1942227999998</v>
      </c>
      <c r="V1760" s="2">
        <f>+U1760/M1760</f>
        <v>281.36570379999995</v>
      </c>
      <c r="W1760" t="s">
        <v>262</v>
      </c>
      <c r="X1760" t="s">
        <v>4598</v>
      </c>
      <c r="Y1760" t="s">
        <v>4593</v>
      </c>
      <c r="Z1760" t="str">
        <f t="shared" si="690"/>
        <v>Jan</v>
      </c>
      <c r="AA1760" s="6">
        <f t="shared" si="696"/>
        <v>0</v>
      </c>
      <c r="AB1760" s="6">
        <f t="shared" si="696"/>
        <v>2</v>
      </c>
      <c r="AC1760" s="6">
        <f t="shared" si="696"/>
        <v>4</v>
      </c>
      <c r="AD1760" s="6">
        <f t="shared" si="696"/>
        <v>0</v>
      </c>
      <c r="AE1760" s="6">
        <f t="shared" si="696"/>
        <v>0</v>
      </c>
      <c r="AF1760" s="6">
        <f t="shared" si="691"/>
        <v>6</v>
      </c>
      <c r="AG1760" s="6">
        <f t="shared" si="692"/>
        <v>0</v>
      </c>
      <c r="AH1760" s="14" t="str">
        <f>LEFT(X1760,2)&amp;"."&amp;VLOOKUP(MID(X1760,4,3),'Data validation'!$A$1:$B$12,2,FALSE)&amp;".2025"</f>
        <v>14.01.2025</v>
      </c>
      <c r="AI1760">
        <f t="shared" si="693"/>
        <v>3</v>
      </c>
      <c r="AJ1760" t="str">
        <f>H1760&amp;"."&amp;VLOOKUP(I1760,'Data validation'!$A$1:$B$12,2,FALSE)&amp;".2026"</f>
        <v>29.06.2026</v>
      </c>
      <c r="AK1760">
        <f t="shared" si="694"/>
        <v>27</v>
      </c>
      <c r="AL1760" t="e">
        <f>VLOOKUP(E1760,[2]Sheet1!$A:$B,2,FALSE)</f>
        <v>#N/A</v>
      </c>
    </row>
    <row r="1761" spans="1:38" x14ac:dyDescent="0.25">
      <c r="A1761" t="str">
        <f>VLOOKUP(Q1761,'Data validation'!$K$2:$L$50,2,FALSE)</f>
        <v>TO</v>
      </c>
      <c r="B1761">
        <f t="shared" si="680"/>
        <v>0</v>
      </c>
      <c r="C1761">
        <f t="shared" si="681"/>
        <v>1</v>
      </c>
      <c r="D1761">
        <f t="shared" si="682"/>
        <v>6</v>
      </c>
      <c r="E1761">
        <v>10153</v>
      </c>
      <c r="F1761" t="s">
        <v>6858</v>
      </c>
      <c r="G1761" t="s">
        <v>182</v>
      </c>
      <c r="H1761" t="str">
        <f t="shared" si="683"/>
        <v>10</v>
      </c>
      <c r="I1761" t="str">
        <f t="shared" si="684"/>
        <v>Jul</v>
      </c>
      <c r="J1761" t="s">
        <v>236</v>
      </c>
      <c r="K1761" t="str">
        <f t="shared" si="685"/>
        <v>17</v>
      </c>
      <c r="L1761" t="str">
        <f t="shared" si="686"/>
        <v>Jul</v>
      </c>
      <c r="M1761">
        <v>7</v>
      </c>
      <c r="N1761">
        <f t="shared" si="687"/>
        <v>7</v>
      </c>
      <c r="O1761">
        <f t="shared" si="688"/>
        <v>0</v>
      </c>
      <c r="P1761">
        <f t="shared" si="689"/>
        <v>0</v>
      </c>
      <c r="Q1761" t="s">
        <v>162</v>
      </c>
      <c r="R1761" t="s">
        <v>63</v>
      </c>
      <c r="S1761">
        <v>2</v>
      </c>
      <c r="T1761">
        <v>2</v>
      </c>
      <c r="U1761" s="2">
        <f>SUMIFS(Magelan!L:L,Magelan!D:D,'Резервации 2026'!E1761)</f>
        <v>2991.0312607000001</v>
      </c>
      <c r="V1761" s="2">
        <f t="shared" ref="V1761:V1769" si="699">+U1761/M1761</f>
        <v>427.29018009999999</v>
      </c>
      <c r="W1761" t="s">
        <v>262</v>
      </c>
      <c r="X1761" t="s">
        <v>6859</v>
      </c>
      <c r="Y1761" t="s">
        <v>6847</v>
      </c>
      <c r="Z1761" t="str">
        <f t="shared" si="690"/>
        <v>Feb</v>
      </c>
      <c r="AA1761" s="6">
        <f t="shared" si="696"/>
        <v>0</v>
      </c>
      <c r="AB1761" s="6">
        <f t="shared" si="696"/>
        <v>0</v>
      </c>
      <c r="AC1761" s="6">
        <f t="shared" si="696"/>
        <v>7</v>
      </c>
      <c r="AD1761" s="6">
        <f t="shared" si="696"/>
        <v>0</v>
      </c>
      <c r="AE1761" s="6">
        <f t="shared" si="696"/>
        <v>0</v>
      </c>
      <c r="AF1761" s="6">
        <f t="shared" si="691"/>
        <v>7</v>
      </c>
      <c r="AG1761" s="6">
        <f t="shared" si="692"/>
        <v>0</v>
      </c>
      <c r="AH1761" s="14" t="str">
        <f>LEFT(X1761,2)&amp;"."&amp;VLOOKUP(MID(X1761,4,3),'Data validation'!$A$1:$B$12,2,FALSE)&amp;".2025"</f>
        <v>19.02.2025</v>
      </c>
      <c r="AI1761">
        <f t="shared" si="693"/>
        <v>8</v>
      </c>
      <c r="AJ1761" t="str">
        <f>H1761&amp;"."&amp;VLOOKUP(I1761,'Data validation'!$A$1:$B$12,2,FALSE)&amp;".2026"</f>
        <v>10.07.2026</v>
      </c>
      <c r="AK1761">
        <f t="shared" si="694"/>
        <v>28</v>
      </c>
      <c r="AL1761" t="e">
        <f>VLOOKUP(E1761,[2]Sheet1!$A:$B,2,FALSE)</f>
        <v>#N/A</v>
      </c>
    </row>
    <row r="1762" spans="1:38" x14ac:dyDescent="0.25">
      <c r="A1762" t="str">
        <f>VLOOKUP(Q1762,'Data validation'!$K$2:$L$50,2,FALSE)</f>
        <v>TO</v>
      </c>
      <c r="B1762">
        <f t="shared" si="680"/>
        <v>0</v>
      </c>
      <c r="C1762">
        <f t="shared" si="681"/>
        <v>0</v>
      </c>
      <c r="D1762">
        <f t="shared" si="682"/>
        <v>5</v>
      </c>
      <c r="E1762">
        <v>9598</v>
      </c>
      <c r="F1762" t="s">
        <v>5143</v>
      </c>
      <c r="G1762" t="s">
        <v>84</v>
      </c>
      <c r="H1762" t="str">
        <f t="shared" si="683"/>
        <v>20</v>
      </c>
      <c r="I1762" t="str">
        <f t="shared" si="684"/>
        <v>Jul</v>
      </c>
      <c r="J1762" t="s">
        <v>107</v>
      </c>
      <c r="K1762" t="str">
        <f t="shared" si="685"/>
        <v>25</v>
      </c>
      <c r="L1762" t="str">
        <f t="shared" si="686"/>
        <v>Jul</v>
      </c>
      <c r="M1762">
        <v>5</v>
      </c>
      <c r="N1762">
        <f t="shared" si="687"/>
        <v>5</v>
      </c>
      <c r="O1762">
        <f t="shared" si="688"/>
        <v>0</v>
      </c>
      <c r="P1762">
        <f t="shared" si="689"/>
        <v>0</v>
      </c>
      <c r="Q1762" t="s">
        <v>162</v>
      </c>
      <c r="R1762" t="s">
        <v>63</v>
      </c>
      <c r="S1762">
        <v>2</v>
      </c>
      <c r="T1762">
        <v>2</v>
      </c>
      <c r="U1762" s="2">
        <f>SUMIFS(Magelan!L:L,Magelan!D:D,'Резервации 2026'!E1762)</f>
        <v>1993.9686850000001</v>
      </c>
      <c r="V1762" s="2">
        <f t="shared" si="699"/>
        <v>398.79373700000002</v>
      </c>
      <c r="W1762" t="s">
        <v>262</v>
      </c>
      <c r="X1762" t="s">
        <v>4755</v>
      </c>
      <c r="Y1762" t="s">
        <v>4739</v>
      </c>
      <c r="Z1762" t="str">
        <f t="shared" si="690"/>
        <v>Jan</v>
      </c>
      <c r="AA1762" s="6">
        <f t="shared" si="696"/>
        <v>0</v>
      </c>
      <c r="AB1762" s="6">
        <f t="shared" si="696"/>
        <v>0</v>
      </c>
      <c r="AC1762" s="6">
        <f t="shared" si="696"/>
        <v>5</v>
      </c>
      <c r="AD1762" s="6">
        <f t="shared" si="696"/>
        <v>0</v>
      </c>
      <c r="AE1762" s="6">
        <f t="shared" si="696"/>
        <v>0</v>
      </c>
      <c r="AF1762" s="6">
        <f t="shared" si="691"/>
        <v>5</v>
      </c>
      <c r="AG1762" s="6">
        <f t="shared" si="692"/>
        <v>0</v>
      </c>
      <c r="AH1762" s="14" t="str">
        <f>LEFT(X1762,2)&amp;"."&amp;VLOOKUP(MID(X1762,4,3),'Data validation'!$A$1:$B$12,2,FALSE)&amp;".2025"</f>
        <v>20.01.2025</v>
      </c>
      <c r="AI1762">
        <f t="shared" si="693"/>
        <v>4</v>
      </c>
      <c r="AJ1762" t="str">
        <f>H1762&amp;"."&amp;VLOOKUP(I1762,'Data validation'!$A$1:$B$12,2,FALSE)&amp;".2026"</f>
        <v>20.07.2026</v>
      </c>
      <c r="AK1762">
        <f t="shared" si="694"/>
        <v>30</v>
      </c>
      <c r="AL1762" t="e">
        <f>VLOOKUP(E1762,[2]Sheet1!$A:$B,2,FALSE)</f>
        <v>#N/A</v>
      </c>
    </row>
    <row r="1763" spans="1:38" x14ac:dyDescent="0.25">
      <c r="A1763" t="str">
        <f>VLOOKUP(Q1763,'Data validation'!$K$2:$L$50,2,FALSE)</f>
        <v>TO</v>
      </c>
      <c r="B1763">
        <f t="shared" si="680"/>
        <v>0</v>
      </c>
      <c r="C1763">
        <f t="shared" si="681"/>
        <v>0</v>
      </c>
      <c r="D1763">
        <f t="shared" si="682"/>
        <v>5</v>
      </c>
      <c r="E1763">
        <v>9599</v>
      </c>
      <c r="F1763" t="s">
        <v>5144</v>
      </c>
      <c r="G1763" t="s">
        <v>84</v>
      </c>
      <c r="H1763" t="str">
        <f t="shared" si="683"/>
        <v>20</v>
      </c>
      <c r="I1763" t="str">
        <f t="shared" si="684"/>
        <v>Jul</v>
      </c>
      <c r="J1763" t="s">
        <v>107</v>
      </c>
      <c r="K1763" t="str">
        <f t="shared" si="685"/>
        <v>25</v>
      </c>
      <c r="L1763" t="str">
        <f t="shared" si="686"/>
        <v>Jul</v>
      </c>
      <c r="M1763">
        <v>5</v>
      </c>
      <c r="N1763">
        <f t="shared" si="687"/>
        <v>5</v>
      </c>
      <c r="O1763">
        <f t="shared" si="688"/>
        <v>0</v>
      </c>
      <c r="P1763">
        <f t="shared" si="689"/>
        <v>0</v>
      </c>
      <c r="Q1763" t="s">
        <v>162</v>
      </c>
      <c r="R1763" t="s">
        <v>63</v>
      </c>
      <c r="S1763">
        <v>3</v>
      </c>
      <c r="T1763">
        <v>0</v>
      </c>
      <c r="U1763" s="2">
        <f>SUMIFS(Magelan!L:L,Magelan!D:D,'Резервации 2026'!E1763)</f>
        <v>2153.4666214999997</v>
      </c>
      <c r="V1763" s="2">
        <f t="shared" si="699"/>
        <v>430.69332429999997</v>
      </c>
      <c r="W1763" t="s">
        <v>262</v>
      </c>
      <c r="X1763" t="s">
        <v>4755</v>
      </c>
      <c r="Y1763" t="s">
        <v>4739</v>
      </c>
      <c r="Z1763" t="str">
        <f t="shared" si="690"/>
        <v>Jan</v>
      </c>
      <c r="AA1763" s="6">
        <f t="shared" si="696"/>
        <v>0</v>
      </c>
      <c r="AB1763" s="6">
        <f t="shared" si="696"/>
        <v>0</v>
      </c>
      <c r="AC1763" s="6">
        <f t="shared" si="696"/>
        <v>5</v>
      </c>
      <c r="AD1763" s="6">
        <f t="shared" si="696"/>
        <v>0</v>
      </c>
      <c r="AE1763" s="6">
        <f t="shared" si="696"/>
        <v>0</v>
      </c>
      <c r="AF1763" s="6">
        <f t="shared" si="691"/>
        <v>5</v>
      </c>
      <c r="AG1763" s="6">
        <f t="shared" si="692"/>
        <v>0</v>
      </c>
      <c r="AH1763" s="14" t="str">
        <f>LEFT(X1763,2)&amp;"."&amp;VLOOKUP(MID(X1763,4,3),'Data validation'!$A$1:$B$12,2,FALSE)&amp;".2025"</f>
        <v>20.01.2025</v>
      </c>
      <c r="AI1763">
        <f t="shared" si="693"/>
        <v>4</v>
      </c>
      <c r="AJ1763" t="str">
        <f>H1763&amp;"."&amp;VLOOKUP(I1763,'Data validation'!$A$1:$B$12,2,FALSE)&amp;".2026"</f>
        <v>20.07.2026</v>
      </c>
      <c r="AK1763">
        <f t="shared" si="694"/>
        <v>30</v>
      </c>
      <c r="AL1763" t="e">
        <f>VLOOKUP(E1763,[2]Sheet1!$A:$B,2,FALSE)</f>
        <v>#N/A</v>
      </c>
    </row>
    <row r="1764" spans="1:38" x14ac:dyDescent="0.25">
      <c r="A1764" t="str">
        <f>VLOOKUP(Q1764,'Data validation'!$K$2:$L$50,2,FALSE)</f>
        <v>TO</v>
      </c>
      <c r="B1764">
        <f t="shared" si="680"/>
        <v>0</v>
      </c>
      <c r="C1764">
        <f t="shared" si="681"/>
        <v>0</v>
      </c>
      <c r="D1764">
        <f t="shared" si="682"/>
        <v>5</v>
      </c>
      <c r="E1764">
        <v>9600</v>
      </c>
      <c r="F1764" t="s">
        <v>5145</v>
      </c>
      <c r="G1764" t="s">
        <v>84</v>
      </c>
      <c r="H1764" t="str">
        <f t="shared" si="683"/>
        <v>20</v>
      </c>
      <c r="I1764" t="str">
        <f t="shared" si="684"/>
        <v>Jul</v>
      </c>
      <c r="J1764" t="s">
        <v>107</v>
      </c>
      <c r="K1764" t="str">
        <f t="shared" si="685"/>
        <v>25</v>
      </c>
      <c r="L1764" t="str">
        <f t="shared" si="686"/>
        <v>Jul</v>
      </c>
      <c r="M1764">
        <v>5</v>
      </c>
      <c r="N1764">
        <f t="shared" si="687"/>
        <v>5</v>
      </c>
      <c r="O1764">
        <f t="shared" si="688"/>
        <v>0</v>
      </c>
      <c r="P1764">
        <f t="shared" si="689"/>
        <v>0</v>
      </c>
      <c r="Q1764" t="s">
        <v>162</v>
      </c>
      <c r="R1764" t="s">
        <v>57</v>
      </c>
      <c r="S1764">
        <v>3</v>
      </c>
      <c r="T1764">
        <v>2</v>
      </c>
      <c r="U1764" s="2">
        <f>SUMIFS(Magelan!L:L,Magelan!D:D,'Резервации 2026'!E1764)</f>
        <v>2826.0765584999999</v>
      </c>
      <c r="V1764" s="2">
        <f t="shared" si="699"/>
        <v>565.21531170000003</v>
      </c>
      <c r="W1764" t="s">
        <v>262</v>
      </c>
      <c r="X1764" t="s">
        <v>4755</v>
      </c>
      <c r="Y1764" t="s">
        <v>4739</v>
      </c>
      <c r="Z1764" t="str">
        <f t="shared" si="690"/>
        <v>Jan</v>
      </c>
      <c r="AA1764" s="6">
        <f t="shared" si="696"/>
        <v>0</v>
      </c>
      <c r="AB1764" s="6">
        <f t="shared" si="696"/>
        <v>0</v>
      </c>
      <c r="AC1764" s="6">
        <f t="shared" si="696"/>
        <v>5</v>
      </c>
      <c r="AD1764" s="6">
        <f t="shared" si="696"/>
        <v>0</v>
      </c>
      <c r="AE1764" s="6">
        <f t="shared" si="696"/>
        <v>0</v>
      </c>
      <c r="AF1764" s="6">
        <f t="shared" si="691"/>
        <v>5</v>
      </c>
      <c r="AG1764" s="6">
        <f t="shared" si="692"/>
        <v>0</v>
      </c>
      <c r="AH1764" s="14" t="str">
        <f>LEFT(X1764,2)&amp;"."&amp;VLOOKUP(MID(X1764,4,3),'Data validation'!$A$1:$B$12,2,FALSE)&amp;".2025"</f>
        <v>20.01.2025</v>
      </c>
      <c r="AI1764">
        <f t="shared" si="693"/>
        <v>4</v>
      </c>
      <c r="AJ1764" t="str">
        <f>H1764&amp;"."&amp;VLOOKUP(I1764,'Data validation'!$A$1:$B$12,2,FALSE)&amp;".2026"</f>
        <v>20.07.2026</v>
      </c>
      <c r="AK1764">
        <f t="shared" si="694"/>
        <v>30</v>
      </c>
      <c r="AL1764" t="e">
        <f>VLOOKUP(E1764,[2]Sheet1!$A:$B,2,FALSE)</f>
        <v>#N/A</v>
      </c>
    </row>
    <row r="1765" spans="1:38" x14ac:dyDescent="0.25">
      <c r="A1765" t="str">
        <f>VLOOKUP(Q1765,'Data validation'!$K$2:$L$50,2,FALSE)</f>
        <v>TO</v>
      </c>
      <c r="B1765">
        <f t="shared" si="680"/>
        <v>0</v>
      </c>
      <c r="C1765">
        <f t="shared" si="681"/>
        <v>0</v>
      </c>
      <c r="D1765">
        <f t="shared" si="682"/>
        <v>5</v>
      </c>
      <c r="E1765">
        <v>9601</v>
      </c>
      <c r="F1765" t="s">
        <v>5146</v>
      </c>
      <c r="G1765" t="s">
        <v>84</v>
      </c>
      <c r="H1765" t="str">
        <f t="shared" si="683"/>
        <v>20</v>
      </c>
      <c r="I1765" t="str">
        <f t="shared" si="684"/>
        <v>Jul</v>
      </c>
      <c r="J1765" t="s">
        <v>107</v>
      </c>
      <c r="K1765" t="str">
        <f t="shared" si="685"/>
        <v>25</v>
      </c>
      <c r="L1765" t="str">
        <f t="shared" si="686"/>
        <v>Jul</v>
      </c>
      <c r="M1765">
        <v>5</v>
      </c>
      <c r="N1765">
        <f t="shared" si="687"/>
        <v>5</v>
      </c>
      <c r="O1765">
        <f t="shared" si="688"/>
        <v>0</v>
      </c>
      <c r="P1765">
        <f t="shared" si="689"/>
        <v>0</v>
      </c>
      <c r="Q1765" t="s">
        <v>162</v>
      </c>
      <c r="R1765" t="s">
        <v>63</v>
      </c>
      <c r="S1765">
        <v>2</v>
      </c>
      <c r="T1765">
        <v>2</v>
      </c>
      <c r="U1765" s="2">
        <f>SUMIFS(Magelan!L:L,Magelan!D:D,'Резервации 2026'!E1765)</f>
        <v>1993.9686850000001</v>
      </c>
      <c r="V1765" s="2">
        <f t="shared" si="699"/>
        <v>398.79373700000002</v>
      </c>
      <c r="W1765" t="s">
        <v>262</v>
      </c>
      <c r="X1765" t="s">
        <v>4759</v>
      </c>
      <c r="Y1765" t="s">
        <v>4739</v>
      </c>
      <c r="Z1765" t="str">
        <f t="shared" si="690"/>
        <v>Jan</v>
      </c>
      <c r="AA1765" s="6">
        <f t="shared" si="696"/>
        <v>0</v>
      </c>
      <c r="AB1765" s="6">
        <f t="shared" si="696"/>
        <v>0</v>
      </c>
      <c r="AC1765" s="6">
        <f t="shared" si="696"/>
        <v>5</v>
      </c>
      <c r="AD1765" s="6">
        <f t="shared" si="696"/>
        <v>0</v>
      </c>
      <c r="AE1765" s="6">
        <f t="shared" si="696"/>
        <v>0</v>
      </c>
      <c r="AF1765" s="6">
        <f t="shared" si="691"/>
        <v>5</v>
      </c>
      <c r="AG1765" s="6">
        <f t="shared" si="692"/>
        <v>0</v>
      </c>
      <c r="AH1765" s="14" t="str">
        <f>LEFT(X1765,2)&amp;"."&amp;VLOOKUP(MID(X1765,4,3),'Data validation'!$A$1:$B$12,2,FALSE)&amp;".2025"</f>
        <v>20.01.2025</v>
      </c>
      <c r="AI1765">
        <f t="shared" si="693"/>
        <v>4</v>
      </c>
      <c r="AJ1765" t="str">
        <f>H1765&amp;"."&amp;VLOOKUP(I1765,'Data validation'!$A$1:$B$12,2,FALSE)&amp;".2026"</f>
        <v>20.07.2026</v>
      </c>
      <c r="AK1765">
        <f t="shared" si="694"/>
        <v>30</v>
      </c>
      <c r="AL1765" t="e">
        <f>VLOOKUP(E1765,[2]Sheet1!$A:$B,2,FALSE)</f>
        <v>#N/A</v>
      </c>
    </row>
    <row r="1766" spans="1:38" x14ac:dyDescent="0.25">
      <c r="A1766" t="str">
        <f>VLOOKUP(Q1766,'Data validation'!$K$2:$L$50,2,FALSE)</f>
        <v>TO</v>
      </c>
      <c r="B1766">
        <f t="shared" si="680"/>
        <v>0</v>
      </c>
      <c r="C1766">
        <f t="shared" si="681"/>
        <v>5</v>
      </c>
      <c r="D1766">
        <f t="shared" si="682"/>
        <v>0</v>
      </c>
      <c r="E1766">
        <v>9490</v>
      </c>
      <c r="F1766" t="s">
        <v>8780</v>
      </c>
      <c r="G1766" t="s">
        <v>283</v>
      </c>
      <c r="H1766" t="str">
        <f t="shared" si="683"/>
        <v>20</v>
      </c>
      <c r="I1766" t="str">
        <f t="shared" si="684"/>
        <v>Jun</v>
      </c>
      <c r="J1766" t="s">
        <v>303</v>
      </c>
      <c r="K1766" t="str">
        <f t="shared" si="685"/>
        <v>25</v>
      </c>
      <c r="L1766" t="str">
        <f t="shared" si="686"/>
        <v>Jun</v>
      </c>
      <c r="M1766">
        <v>5</v>
      </c>
      <c r="N1766">
        <f t="shared" si="687"/>
        <v>5</v>
      </c>
      <c r="O1766">
        <f t="shared" si="688"/>
        <v>0</v>
      </c>
      <c r="P1766">
        <f t="shared" si="689"/>
        <v>0</v>
      </c>
      <c r="Q1766" t="s">
        <v>162</v>
      </c>
      <c r="R1766" t="s">
        <v>57</v>
      </c>
      <c r="S1766">
        <v>4</v>
      </c>
      <c r="T1766">
        <v>1</v>
      </c>
      <c r="U1766" s="2">
        <f>SUMIFS(Magelan!L:L,Magelan!D:D,'Резервации 2026'!E1766)</f>
        <v>2260.8416885000001</v>
      </c>
      <c r="V1766" s="2">
        <f t="shared" si="699"/>
        <v>452.16833770000005</v>
      </c>
      <c r="W1766" t="s">
        <v>262</v>
      </c>
      <c r="X1766" t="s">
        <v>4600</v>
      </c>
      <c r="Y1766" t="s">
        <v>4593</v>
      </c>
      <c r="Z1766" t="str">
        <f t="shared" si="690"/>
        <v>Jan</v>
      </c>
      <c r="AA1766" s="6">
        <f t="shared" si="696"/>
        <v>0</v>
      </c>
      <c r="AB1766" s="6">
        <f t="shared" si="696"/>
        <v>5</v>
      </c>
      <c r="AC1766" s="6">
        <f t="shared" si="696"/>
        <v>0</v>
      </c>
      <c r="AD1766" s="6">
        <f t="shared" si="696"/>
        <v>0</v>
      </c>
      <c r="AE1766" s="6">
        <f t="shared" si="696"/>
        <v>0</v>
      </c>
      <c r="AF1766" s="6">
        <f t="shared" si="691"/>
        <v>5</v>
      </c>
      <c r="AG1766" s="6">
        <f t="shared" si="692"/>
        <v>0</v>
      </c>
      <c r="AH1766" s="14" t="str">
        <f>LEFT(X1766,2)&amp;"."&amp;VLOOKUP(MID(X1766,4,3),'Data validation'!$A$1:$B$12,2,FALSE)&amp;".2025"</f>
        <v>14.01.2025</v>
      </c>
      <c r="AI1766">
        <f t="shared" si="693"/>
        <v>3</v>
      </c>
      <c r="AJ1766" t="str">
        <f>H1766&amp;"."&amp;VLOOKUP(I1766,'Data validation'!$A$1:$B$12,2,FALSE)&amp;".2026"</f>
        <v>20.06.2026</v>
      </c>
      <c r="AK1766">
        <f t="shared" si="694"/>
        <v>25</v>
      </c>
      <c r="AL1766" t="e">
        <f>VLOOKUP(E1766,[2]Sheet1!$A:$B,2,FALSE)</f>
        <v>#N/A</v>
      </c>
    </row>
    <row r="1767" spans="1:38" x14ac:dyDescent="0.25">
      <c r="A1767" t="str">
        <f>VLOOKUP(Q1767,'Data validation'!$K$2:$L$50,2,FALSE)</f>
        <v>TO</v>
      </c>
      <c r="B1767">
        <f t="shared" si="680"/>
        <v>0</v>
      </c>
      <c r="C1767">
        <f t="shared" si="681"/>
        <v>0</v>
      </c>
      <c r="D1767">
        <f t="shared" si="682"/>
        <v>6</v>
      </c>
      <c r="E1767">
        <v>9492</v>
      </c>
      <c r="F1767" t="s">
        <v>8781</v>
      </c>
      <c r="G1767" t="s">
        <v>135</v>
      </c>
      <c r="H1767" t="str">
        <f t="shared" si="683"/>
        <v>01</v>
      </c>
      <c r="I1767" t="str">
        <f t="shared" si="684"/>
        <v>Aug</v>
      </c>
      <c r="J1767" t="s">
        <v>646</v>
      </c>
      <c r="K1767" t="str">
        <f t="shared" si="685"/>
        <v>07</v>
      </c>
      <c r="L1767" t="str">
        <f t="shared" si="686"/>
        <v>Aug</v>
      </c>
      <c r="M1767">
        <v>6</v>
      </c>
      <c r="N1767">
        <f t="shared" si="687"/>
        <v>6</v>
      </c>
      <c r="O1767">
        <f t="shared" si="688"/>
        <v>0</v>
      </c>
      <c r="P1767">
        <f t="shared" si="689"/>
        <v>0</v>
      </c>
      <c r="Q1767" t="s">
        <v>162</v>
      </c>
      <c r="R1767" t="s">
        <v>25</v>
      </c>
      <c r="S1767">
        <v>2</v>
      </c>
      <c r="T1767">
        <v>1</v>
      </c>
      <c r="U1767" s="2">
        <f>SUMIFS(Magelan!L:L,Magelan!D:D,'Резервации 2026'!E1767)</f>
        <v>1944.2514864</v>
      </c>
      <c r="V1767" s="2">
        <f t="shared" si="699"/>
        <v>324.0419144</v>
      </c>
      <c r="W1767" t="s">
        <v>262</v>
      </c>
      <c r="X1767" t="s">
        <v>4604</v>
      </c>
      <c r="Y1767" t="s">
        <v>4593</v>
      </c>
      <c r="Z1767" t="str">
        <f t="shared" si="690"/>
        <v>Jan</v>
      </c>
      <c r="AA1767" s="6">
        <f t="shared" si="696"/>
        <v>0</v>
      </c>
      <c r="AB1767" s="6">
        <f t="shared" si="696"/>
        <v>0</v>
      </c>
      <c r="AC1767" s="6">
        <f t="shared" si="696"/>
        <v>0</v>
      </c>
      <c r="AD1767" s="6">
        <f t="shared" si="696"/>
        <v>6</v>
      </c>
      <c r="AE1767" s="6">
        <f t="shared" si="696"/>
        <v>0</v>
      </c>
      <c r="AF1767" s="6">
        <f t="shared" si="691"/>
        <v>6</v>
      </c>
      <c r="AG1767" s="6">
        <f t="shared" si="692"/>
        <v>0</v>
      </c>
      <c r="AH1767" s="14" t="str">
        <f>LEFT(X1767,2)&amp;"."&amp;VLOOKUP(MID(X1767,4,3),'Data validation'!$A$1:$B$12,2,FALSE)&amp;".2025"</f>
        <v>14.01.2025</v>
      </c>
      <c r="AI1767">
        <f t="shared" si="693"/>
        <v>3</v>
      </c>
      <c r="AJ1767" t="str">
        <f>H1767&amp;"."&amp;VLOOKUP(I1767,'Data validation'!$A$1:$B$12,2,FALSE)&amp;".2026"</f>
        <v>01.08.2026</v>
      </c>
      <c r="AK1767">
        <f t="shared" si="694"/>
        <v>31</v>
      </c>
      <c r="AL1767" t="e">
        <f>VLOOKUP(E1767,[2]Sheet1!$A:$B,2,FALSE)</f>
        <v>#N/A</v>
      </c>
    </row>
    <row r="1768" spans="1:38" x14ac:dyDescent="0.25">
      <c r="A1768" t="str">
        <f>VLOOKUP(Q1768,'Data validation'!$K$2:$L$50,2,FALSE)</f>
        <v>TO</v>
      </c>
      <c r="B1768">
        <f t="shared" si="680"/>
        <v>0</v>
      </c>
      <c r="C1768">
        <f t="shared" si="681"/>
        <v>0</v>
      </c>
      <c r="D1768">
        <f t="shared" si="682"/>
        <v>6</v>
      </c>
      <c r="E1768">
        <v>9493</v>
      </c>
      <c r="F1768" t="s">
        <v>8782</v>
      </c>
      <c r="G1768" t="s">
        <v>135</v>
      </c>
      <c r="H1768" t="str">
        <f t="shared" si="683"/>
        <v>01</v>
      </c>
      <c r="I1768" t="str">
        <f t="shared" si="684"/>
        <v>Aug</v>
      </c>
      <c r="J1768" t="s">
        <v>646</v>
      </c>
      <c r="K1768" t="str">
        <f t="shared" si="685"/>
        <v>07</v>
      </c>
      <c r="L1768" t="str">
        <f t="shared" si="686"/>
        <v>Aug</v>
      </c>
      <c r="M1768">
        <v>6</v>
      </c>
      <c r="N1768">
        <f t="shared" si="687"/>
        <v>6</v>
      </c>
      <c r="O1768">
        <f t="shared" si="688"/>
        <v>0</v>
      </c>
      <c r="P1768">
        <f t="shared" si="689"/>
        <v>0</v>
      </c>
      <c r="Q1768" t="s">
        <v>162</v>
      </c>
      <c r="R1768" t="s">
        <v>25</v>
      </c>
      <c r="S1768">
        <v>2</v>
      </c>
      <c r="T1768">
        <v>1</v>
      </c>
      <c r="U1768" s="2">
        <f>SUMIFS(Magelan!L:L,Magelan!D:D,'Резервации 2026'!E1768)</f>
        <v>1944.2514864</v>
      </c>
      <c r="V1768" s="2">
        <f t="shared" si="699"/>
        <v>324.0419144</v>
      </c>
      <c r="W1768" t="s">
        <v>262</v>
      </c>
      <c r="X1768" t="s">
        <v>4604</v>
      </c>
      <c r="Y1768" t="s">
        <v>4593</v>
      </c>
      <c r="Z1768" t="str">
        <f t="shared" si="690"/>
        <v>Jan</v>
      </c>
      <c r="AA1768" s="6">
        <f t="shared" si="696"/>
        <v>0</v>
      </c>
      <c r="AB1768" s="6">
        <f t="shared" si="696"/>
        <v>0</v>
      </c>
      <c r="AC1768" s="6">
        <f t="shared" si="696"/>
        <v>0</v>
      </c>
      <c r="AD1768" s="6">
        <f t="shared" si="696"/>
        <v>6</v>
      </c>
      <c r="AE1768" s="6">
        <f t="shared" si="696"/>
        <v>0</v>
      </c>
      <c r="AF1768" s="6">
        <f t="shared" si="691"/>
        <v>6</v>
      </c>
      <c r="AG1768" s="6">
        <f t="shared" si="692"/>
        <v>0</v>
      </c>
      <c r="AH1768" s="14" t="str">
        <f>LEFT(X1768,2)&amp;"."&amp;VLOOKUP(MID(X1768,4,3),'Data validation'!$A$1:$B$12,2,FALSE)&amp;".2025"</f>
        <v>14.01.2025</v>
      </c>
      <c r="AI1768">
        <f t="shared" si="693"/>
        <v>3</v>
      </c>
      <c r="AJ1768" t="str">
        <f>H1768&amp;"."&amp;VLOOKUP(I1768,'Data validation'!$A$1:$B$12,2,FALSE)&amp;".2026"</f>
        <v>01.08.2026</v>
      </c>
      <c r="AK1768">
        <f t="shared" si="694"/>
        <v>31</v>
      </c>
      <c r="AL1768" t="e">
        <f>VLOOKUP(E1768,[2]Sheet1!$A:$B,2,FALSE)</f>
        <v>#N/A</v>
      </c>
    </row>
    <row r="1769" spans="1:38" x14ac:dyDescent="0.25">
      <c r="A1769" t="str">
        <f>VLOOKUP(Q1769,'Data validation'!$K$2:$L$50,2,FALSE)</f>
        <v>TO</v>
      </c>
      <c r="B1769">
        <f t="shared" si="680"/>
        <v>0</v>
      </c>
      <c r="C1769">
        <f t="shared" si="681"/>
        <v>0</v>
      </c>
      <c r="D1769">
        <f t="shared" si="682"/>
        <v>6</v>
      </c>
      <c r="E1769">
        <v>9494</v>
      </c>
      <c r="F1769" t="s">
        <v>8783</v>
      </c>
      <c r="G1769" t="s">
        <v>135</v>
      </c>
      <c r="H1769" t="str">
        <f t="shared" si="683"/>
        <v>01</v>
      </c>
      <c r="I1769" t="str">
        <f t="shared" si="684"/>
        <v>Aug</v>
      </c>
      <c r="J1769" t="s">
        <v>646</v>
      </c>
      <c r="K1769" t="str">
        <f t="shared" si="685"/>
        <v>07</v>
      </c>
      <c r="L1769" t="str">
        <f t="shared" si="686"/>
        <v>Aug</v>
      </c>
      <c r="M1769">
        <v>6</v>
      </c>
      <c r="N1769">
        <f t="shared" si="687"/>
        <v>6</v>
      </c>
      <c r="O1769">
        <f t="shared" si="688"/>
        <v>0</v>
      </c>
      <c r="P1769">
        <f t="shared" si="689"/>
        <v>0</v>
      </c>
      <c r="Q1769" t="s">
        <v>162</v>
      </c>
      <c r="R1769" t="s">
        <v>25</v>
      </c>
      <c r="S1769">
        <v>2</v>
      </c>
      <c r="T1769">
        <v>1</v>
      </c>
      <c r="U1769" s="2">
        <f>SUMIFS(Magelan!L:L,Magelan!D:D,'Резервации 2026'!E1769)</f>
        <v>1944.2514864</v>
      </c>
      <c r="V1769" s="2">
        <f t="shared" si="699"/>
        <v>324.0419144</v>
      </c>
      <c r="W1769" t="s">
        <v>262</v>
      </c>
      <c r="X1769" t="s">
        <v>4604</v>
      </c>
      <c r="Y1769" t="s">
        <v>4593</v>
      </c>
      <c r="Z1769" t="str">
        <f t="shared" si="690"/>
        <v>Jan</v>
      </c>
      <c r="AA1769" s="6">
        <f t="shared" si="696"/>
        <v>0</v>
      </c>
      <c r="AB1769" s="6">
        <f t="shared" si="696"/>
        <v>0</v>
      </c>
      <c r="AC1769" s="6">
        <f t="shared" si="696"/>
        <v>0</v>
      </c>
      <c r="AD1769" s="6">
        <f t="shared" si="696"/>
        <v>6</v>
      </c>
      <c r="AE1769" s="6">
        <f t="shared" si="696"/>
        <v>0</v>
      </c>
      <c r="AF1769" s="6">
        <f t="shared" si="691"/>
        <v>6</v>
      </c>
      <c r="AG1769" s="6">
        <f t="shared" si="692"/>
        <v>0</v>
      </c>
      <c r="AH1769" s="14" t="str">
        <f>LEFT(X1769,2)&amp;"."&amp;VLOOKUP(MID(X1769,4,3),'Data validation'!$A$1:$B$12,2,FALSE)&amp;".2025"</f>
        <v>14.01.2025</v>
      </c>
      <c r="AI1769">
        <f t="shared" si="693"/>
        <v>3</v>
      </c>
      <c r="AJ1769" t="str">
        <f>H1769&amp;"."&amp;VLOOKUP(I1769,'Data validation'!$A$1:$B$12,2,FALSE)&amp;".2026"</f>
        <v>01.08.2026</v>
      </c>
      <c r="AK1769">
        <f t="shared" si="694"/>
        <v>31</v>
      </c>
      <c r="AL1769" t="e">
        <f>VLOOKUP(E1769,[2]Sheet1!$A:$B,2,FALSE)</f>
        <v>#N/A</v>
      </c>
    </row>
    <row r="1770" spans="1:38" x14ac:dyDescent="0.25">
      <c r="A1770" t="str">
        <f>VLOOKUP(Q1770,'Data validation'!$K$2:$L$50,2,FALSE)</f>
        <v>BOOKING</v>
      </c>
      <c r="B1770">
        <f t="shared" si="680"/>
        <v>0</v>
      </c>
      <c r="C1770">
        <f t="shared" si="681"/>
        <v>3</v>
      </c>
      <c r="D1770">
        <f t="shared" si="682"/>
        <v>0</v>
      </c>
      <c r="E1770">
        <v>10036</v>
      </c>
      <c r="F1770" t="s">
        <v>6266</v>
      </c>
      <c r="G1770" t="s">
        <v>303</v>
      </c>
      <c r="H1770" t="str">
        <f t="shared" si="683"/>
        <v>25</v>
      </c>
      <c r="I1770" t="str">
        <f t="shared" si="684"/>
        <v>Jun</v>
      </c>
      <c r="J1770" t="s">
        <v>276</v>
      </c>
      <c r="K1770" t="str">
        <f t="shared" si="685"/>
        <v>28</v>
      </c>
      <c r="L1770" t="str">
        <f t="shared" si="686"/>
        <v>Jun</v>
      </c>
      <c r="M1770">
        <v>3</v>
      </c>
      <c r="N1770">
        <f t="shared" si="687"/>
        <v>3</v>
      </c>
      <c r="O1770">
        <f t="shared" si="688"/>
        <v>0</v>
      </c>
      <c r="P1770">
        <f t="shared" si="689"/>
        <v>0</v>
      </c>
      <c r="Q1770" t="s">
        <v>587</v>
      </c>
      <c r="R1770" t="s">
        <v>20</v>
      </c>
      <c r="S1770">
        <v>2</v>
      </c>
      <c r="T1770">
        <v>2</v>
      </c>
      <c r="U1770" s="2">
        <v>1789.4229594495412</v>
      </c>
      <c r="V1770" s="2">
        <v>596.4743198165138</v>
      </c>
      <c r="X1770" t="s">
        <v>6267</v>
      </c>
      <c r="Y1770" t="s">
        <v>6253</v>
      </c>
      <c r="Z1770" t="str">
        <f t="shared" si="690"/>
        <v>Feb</v>
      </c>
      <c r="AA1770" s="6">
        <f t="shared" si="696"/>
        <v>0</v>
      </c>
      <c r="AB1770" s="6">
        <f t="shared" si="696"/>
        <v>3</v>
      </c>
      <c r="AC1770" s="6">
        <f t="shared" si="696"/>
        <v>0</v>
      </c>
      <c r="AD1770" s="6">
        <f t="shared" si="696"/>
        <v>0</v>
      </c>
      <c r="AE1770" s="6">
        <f t="shared" si="696"/>
        <v>0</v>
      </c>
      <c r="AF1770" s="6">
        <f t="shared" si="691"/>
        <v>3</v>
      </c>
      <c r="AG1770" s="6">
        <f t="shared" si="692"/>
        <v>0</v>
      </c>
      <c r="AH1770" s="14" t="str">
        <f>LEFT(X1770,2)&amp;"."&amp;VLOOKUP(MID(X1770,4,3),'Data validation'!$A$1:$B$12,2,FALSE)&amp;".2025"</f>
        <v>08.02.2025</v>
      </c>
      <c r="AI1770">
        <f t="shared" si="693"/>
        <v>6</v>
      </c>
      <c r="AJ1770" t="str">
        <f>H1770&amp;"."&amp;VLOOKUP(I1770,'Data validation'!$A$1:$B$12,2,FALSE)&amp;".2026"</f>
        <v>25.06.2026</v>
      </c>
      <c r="AK1770">
        <f t="shared" si="694"/>
        <v>26</v>
      </c>
      <c r="AL1770" t="e">
        <f>VLOOKUP(E1770,[2]Sheet1!$A:$B,2,FALSE)</f>
        <v>#N/A</v>
      </c>
    </row>
    <row r="1771" spans="1:38" x14ac:dyDescent="0.25">
      <c r="A1771" t="str">
        <f>VLOOKUP(Q1771,'Data validation'!$K$2:$L$50,2,FALSE)</f>
        <v>TO</v>
      </c>
      <c r="B1771">
        <f t="shared" si="680"/>
        <v>0</v>
      </c>
      <c r="C1771">
        <f t="shared" si="681"/>
        <v>0</v>
      </c>
      <c r="D1771">
        <f t="shared" si="682"/>
        <v>6</v>
      </c>
      <c r="E1771">
        <v>10034</v>
      </c>
      <c r="F1771" t="s">
        <v>6268</v>
      </c>
      <c r="G1771" t="s">
        <v>85</v>
      </c>
      <c r="H1771" t="str">
        <f t="shared" si="683"/>
        <v>26</v>
      </c>
      <c r="I1771" t="str">
        <f t="shared" si="684"/>
        <v>Jul</v>
      </c>
      <c r="J1771" t="s">
        <v>135</v>
      </c>
      <c r="K1771" t="str">
        <f t="shared" si="685"/>
        <v>01</v>
      </c>
      <c r="L1771" t="str">
        <f t="shared" si="686"/>
        <v>Aug</v>
      </c>
      <c r="M1771">
        <v>6</v>
      </c>
      <c r="N1771">
        <f t="shared" si="687"/>
        <v>-25</v>
      </c>
      <c r="O1771">
        <f t="shared" si="688"/>
        <v>5</v>
      </c>
      <c r="P1771">
        <f t="shared" si="689"/>
        <v>0</v>
      </c>
      <c r="Q1771" t="s">
        <v>81</v>
      </c>
      <c r="R1771" t="s">
        <v>17</v>
      </c>
      <c r="S1771">
        <v>2</v>
      </c>
      <c r="T1771">
        <v>1</v>
      </c>
      <c r="U1771" s="2">
        <f>SUMIFS(SLR!L:L,SLR!D:D,'Резервации 2026'!E1771)</f>
        <v>2002.4569872</v>
      </c>
      <c r="V1771" s="2">
        <f t="shared" ref="V1771:V1777" si="700">+U1771/M1771</f>
        <v>333.74283120000001</v>
      </c>
      <c r="W1771" t="s">
        <v>262</v>
      </c>
      <c r="X1771" t="s">
        <v>6269</v>
      </c>
      <c r="Y1771" t="s">
        <v>6253</v>
      </c>
      <c r="Z1771" t="str">
        <f t="shared" si="690"/>
        <v>Feb</v>
      </c>
      <c r="AA1771" s="6">
        <f t="shared" si="696"/>
        <v>0</v>
      </c>
      <c r="AB1771" s="6">
        <f t="shared" si="696"/>
        <v>0</v>
      </c>
      <c r="AC1771" s="6">
        <f t="shared" si="696"/>
        <v>5</v>
      </c>
      <c r="AD1771" s="6">
        <f t="shared" si="696"/>
        <v>0</v>
      </c>
      <c r="AE1771" s="6">
        <f t="shared" si="696"/>
        <v>0</v>
      </c>
      <c r="AF1771" s="6">
        <f t="shared" si="691"/>
        <v>5</v>
      </c>
      <c r="AG1771" s="6">
        <f t="shared" si="692"/>
        <v>-1</v>
      </c>
      <c r="AH1771" s="14" t="str">
        <f>LEFT(X1771,2)&amp;"."&amp;VLOOKUP(MID(X1771,4,3),'Data validation'!$A$1:$B$12,2,FALSE)&amp;".2025"</f>
        <v>08.02.2025</v>
      </c>
      <c r="AI1771">
        <f t="shared" si="693"/>
        <v>6</v>
      </c>
      <c r="AJ1771" t="str">
        <f>H1771&amp;"."&amp;VLOOKUP(I1771,'Data validation'!$A$1:$B$12,2,FALSE)&amp;".2026"</f>
        <v>26.07.2026</v>
      </c>
      <c r="AK1771">
        <f t="shared" si="694"/>
        <v>31</v>
      </c>
      <c r="AL1771" t="e">
        <f>VLOOKUP(E1771,[2]Sheet1!$A:$B,2,FALSE)</f>
        <v>#N/A</v>
      </c>
    </row>
    <row r="1772" spans="1:38" x14ac:dyDescent="0.25">
      <c r="A1772" t="str">
        <f>VLOOKUP(Q1772,'Data validation'!$K$2:$L$50,2,FALSE)</f>
        <v>TO</v>
      </c>
      <c r="B1772">
        <f t="shared" si="680"/>
        <v>0</v>
      </c>
      <c r="C1772">
        <f t="shared" si="681"/>
        <v>0</v>
      </c>
      <c r="D1772">
        <f t="shared" si="682"/>
        <v>6</v>
      </c>
      <c r="E1772">
        <v>10035</v>
      </c>
      <c r="F1772" t="s">
        <v>6270</v>
      </c>
      <c r="G1772" t="s">
        <v>85</v>
      </c>
      <c r="H1772" t="str">
        <f t="shared" si="683"/>
        <v>26</v>
      </c>
      <c r="I1772" t="str">
        <f t="shared" si="684"/>
        <v>Jul</v>
      </c>
      <c r="J1772" t="s">
        <v>135</v>
      </c>
      <c r="K1772" t="str">
        <f t="shared" si="685"/>
        <v>01</v>
      </c>
      <c r="L1772" t="str">
        <f t="shared" si="686"/>
        <v>Aug</v>
      </c>
      <c r="M1772">
        <v>6</v>
      </c>
      <c r="N1772">
        <f t="shared" si="687"/>
        <v>-25</v>
      </c>
      <c r="O1772">
        <f t="shared" si="688"/>
        <v>5</v>
      </c>
      <c r="P1772">
        <f t="shared" si="689"/>
        <v>0</v>
      </c>
      <c r="Q1772" t="s">
        <v>81</v>
      </c>
      <c r="R1772" t="s">
        <v>63</v>
      </c>
      <c r="S1772">
        <v>2</v>
      </c>
      <c r="T1772">
        <v>0</v>
      </c>
      <c r="U1772" s="2">
        <f>SUMIFS(SLR!L:L,SLR!D:D,'Резервации 2026'!E1772)</f>
        <v>2051.0398043999999</v>
      </c>
      <c r="V1772" s="2">
        <f t="shared" si="700"/>
        <v>341.83996739999998</v>
      </c>
      <c r="W1772" t="s">
        <v>262</v>
      </c>
      <c r="X1772" t="s">
        <v>6271</v>
      </c>
      <c r="Y1772" t="s">
        <v>6253</v>
      </c>
      <c r="Z1772" t="str">
        <f t="shared" si="690"/>
        <v>Feb</v>
      </c>
      <c r="AA1772" s="6">
        <f t="shared" si="696"/>
        <v>0</v>
      </c>
      <c r="AB1772" s="6">
        <f t="shared" si="696"/>
        <v>0</v>
      </c>
      <c r="AC1772" s="6">
        <f t="shared" si="696"/>
        <v>5</v>
      </c>
      <c r="AD1772" s="6">
        <f t="shared" si="696"/>
        <v>0</v>
      </c>
      <c r="AE1772" s="6">
        <f t="shared" si="696"/>
        <v>0</v>
      </c>
      <c r="AF1772" s="6">
        <f t="shared" si="691"/>
        <v>5</v>
      </c>
      <c r="AG1772" s="6">
        <f t="shared" si="692"/>
        <v>-1</v>
      </c>
      <c r="AH1772" s="14" t="str">
        <f>LEFT(X1772,2)&amp;"."&amp;VLOOKUP(MID(X1772,4,3),'Data validation'!$A$1:$B$12,2,FALSE)&amp;".2025"</f>
        <v>08.02.2025</v>
      </c>
      <c r="AI1772">
        <f t="shared" si="693"/>
        <v>6</v>
      </c>
      <c r="AJ1772" t="str">
        <f>H1772&amp;"."&amp;VLOOKUP(I1772,'Data validation'!$A$1:$B$12,2,FALSE)&amp;".2026"</f>
        <v>26.07.2026</v>
      </c>
      <c r="AK1772">
        <f t="shared" si="694"/>
        <v>31</v>
      </c>
      <c r="AL1772" t="e">
        <f>VLOOKUP(E1772,[2]Sheet1!$A:$B,2,FALSE)</f>
        <v>#N/A</v>
      </c>
    </row>
    <row r="1773" spans="1:38" x14ac:dyDescent="0.25">
      <c r="A1773" t="str">
        <f>VLOOKUP(Q1773,'Data validation'!$K$2:$L$50,2,FALSE)</f>
        <v>TO</v>
      </c>
      <c r="B1773">
        <f t="shared" si="680"/>
        <v>0</v>
      </c>
      <c r="C1773">
        <f t="shared" si="681"/>
        <v>0</v>
      </c>
      <c r="D1773">
        <f t="shared" si="682"/>
        <v>6</v>
      </c>
      <c r="E1773">
        <v>9602</v>
      </c>
      <c r="F1773" t="s">
        <v>5147</v>
      </c>
      <c r="G1773" t="s">
        <v>114</v>
      </c>
      <c r="H1773" t="str">
        <f t="shared" si="683"/>
        <v>14</v>
      </c>
      <c r="I1773" t="str">
        <f t="shared" si="684"/>
        <v>Jul</v>
      </c>
      <c r="J1773" t="s">
        <v>84</v>
      </c>
      <c r="K1773" t="str">
        <f t="shared" si="685"/>
        <v>20</v>
      </c>
      <c r="L1773" t="str">
        <f t="shared" si="686"/>
        <v>Jul</v>
      </c>
      <c r="M1773">
        <v>6</v>
      </c>
      <c r="N1773">
        <f t="shared" si="687"/>
        <v>6</v>
      </c>
      <c r="O1773">
        <f t="shared" si="688"/>
        <v>0</v>
      </c>
      <c r="P1773">
        <f t="shared" si="689"/>
        <v>0</v>
      </c>
      <c r="Q1773" t="s">
        <v>81</v>
      </c>
      <c r="R1773" t="s">
        <v>17</v>
      </c>
      <c r="S1773">
        <v>2</v>
      </c>
      <c r="T1773">
        <v>1</v>
      </c>
      <c r="U1773" s="2">
        <f>SUMIFS(SLR!L:L,SLR!D:D,'Резервации 2026'!E1773)</f>
        <v>1868.9129148</v>
      </c>
      <c r="V1773" s="2">
        <f t="shared" si="700"/>
        <v>311.48548579999999</v>
      </c>
      <c r="W1773" t="s">
        <v>262</v>
      </c>
      <c r="X1773" t="s">
        <v>4761</v>
      </c>
      <c r="Y1773" t="s">
        <v>4739</v>
      </c>
      <c r="Z1773" t="str">
        <f t="shared" si="690"/>
        <v>Jan</v>
      </c>
      <c r="AA1773" s="6">
        <f t="shared" si="696"/>
        <v>0</v>
      </c>
      <c r="AB1773" s="6">
        <f t="shared" si="696"/>
        <v>0</v>
      </c>
      <c r="AC1773" s="6">
        <f t="shared" si="696"/>
        <v>6</v>
      </c>
      <c r="AD1773" s="6">
        <f t="shared" si="696"/>
        <v>0</v>
      </c>
      <c r="AE1773" s="6">
        <f t="shared" si="696"/>
        <v>0</v>
      </c>
      <c r="AF1773" s="6">
        <f t="shared" si="691"/>
        <v>6</v>
      </c>
      <c r="AG1773" s="6">
        <f t="shared" si="692"/>
        <v>0</v>
      </c>
      <c r="AH1773" s="14" t="str">
        <f>LEFT(X1773,2)&amp;"."&amp;VLOOKUP(MID(X1773,4,3),'Data validation'!$A$1:$B$12,2,FALSE)&amp;".2025"</f>
        <v>20.01.2025</v>
      </c>
      <c r="AI1773">
        <f t="shared" si="693"/>
        <v>4</v>
      </c>
      <c r="AJ1773" t="str">
        <f>H1773&amp;"."&amp;VLOOKUP(I1773,'Data validation'!$A$1:$B$12,2,FALSE)&amp;".2026"</f>
        <v>14.07.2026</v>
      </c>
      <c r="AK1773">
        <f t="shared" si="694"/>
        <v>29</v>
      </c>
      <c r="AL1773" t="e">
        <f>VLOOKUP(E1773,[2]Sheet1!$A:$B,2,FALSE)</f>
        <v>#N/A</v>
      </c>
    </row>
    <row r="1774" spans="1:38" x14ac:dyDescent="0.25">
      <c r="A1774" t="str">
        <f>VLOOKUP(Q1774,'Data validation'!$K$2:$L$50,2,FALSE)</f>
        <v>TO</v>
      </c>
      <c r="B1774">
        <f t="shared" si="680"/>
        <v>0</v>
      </c>
      <c r="C1774">
        <f t="shared" si="681"/>
        <v>5</v>
      </c>
      <c r="D1774">
        <f t="shared" si="682"/>
        <v>1</v>
      </c>
      <c r="E1774">
        <v>10282</v>
      </c>
      <c r="F1774" t="s">
        <v>7177</v>
      </c>
      <c r="G1774" t="s">
        <v>53</v>
      </c>
      <c r="H1774" t="str">
        <f t="shared" si="683"/>
        <v>24</v>
      </c>
      <c r="I1774" t="str">
        <f t="shared" si="684"/>
        <v>Aug</v>
      </c>
      <c r="J1774" t="s">
        <v>54</v>
      </c>
      <c r="K1774" t="str">
        <f t="shared" si="685"/>
        <v>30</v>
      </c>
      <c r="L1774" t="str">
        <f t="shared" si="686"/>
        <v>Aug</v>
      </c>
      <c r="M1774">
        <v>6</v>
      </c>
      <c r="N1774">
        <f t="shared" si="687"/>
        <v>6</v>
      </c>
      <c r="O1774">
        <f t="shared" si="688"/>
        <v>0</v>
      </c>
      <c r="P1774">
        <f t="shared" si="689"/>
        <v>0</v>
      </c>
      <c r="Q1774" t="s">
        <v>81</v>
      </c>
      <c r="R1774" t="s">
        <v>63</v>
      </c>
      <c r="S1774">
        <v>2</v>
      </c>
      <c r="T1774">
        <v>2</v>
      </c>
      <c r="U1774" s="2">
        <f>SUMIFS(SLR!L:L,SLR!D:D,'Резервации 2026'!E1774)</f>
        <v>2321.4137436000001</v>
      </c>
      <c r="V1774" s="2">
        <f t="shared" si="700"/>
        <v>386.90229060000001</v>
      </c>
      <c r="W1774" t="s">
        <v>262</v>
      </c>
      <c r="X1774" t="s">
        <v>7178</v>
      </c>
      <c r="Y1774" t="s">
        <v>7068</v>
      </c>
      <c r="Z1774" t="str">
        <f t="shared" si="690"/>
        <v>Mar</v>
      </c>
      <c r="AA1774" s="6">
        <f t="shared" si="696"/>
        <v>0</v>
      </c>
      <c r="AB1774" s="6">
        <f t="shared" si="696"/>
        <v>0</v>
      </c>
      <c r="AC1774" s="6">
        <f t="shared" si="696"/>
        <v>0</v>
      </c>
      <c r="AD1774" s="6">
        <f t="shared" si="696"/>
        <v>6</v>
      </c>
      <c r="AE1774" s="6">
        <f t="shared" si="696"/>
        <v>0</v>
      </c>
      <c r="AF1774" s="6">
        <f t="shared" si="691"/>
        <v>6</v>
      </c>
      <c r="AG1774" s="6">
        <f t="shared" si="692"/>
        <v>0</v>
      </c>
      <c r="AH1774" s="14" t="str">
        <f>LEFT(X1774,2)&amp;"."&amp;VLOOKUP(MID(X1774,4,3),'Data validation'!$A$1:$B$12,2,FALSE)&amp;".2025"</f>
        <v>01.03.2025</v>
      </c>
      <c r="AI1774">
        <f t="shared" si="693"/>
        <v>9</v>
      </c>
      <c r="AJ1774" t="str">
        <f>H1774&amp;"."&amp;VLOOKUP(I1774,'Data validation'!$A$1:$B$12,2,FALSE)&amp;".2026"</f>
        <v>24.08.2026</v>
      </c>
      <c r="AK1774">
        <f t="shared" si="694"/>
        <v>35</v>
      </c>
      <c r="AL1774" t="e">
        <f>VLOOKUP(E1774,[2]Sheet1!$A:$B,2,FALSE)</f>
        <v>#N/A</v>
      </c>
    </row>
    <row r="1775" spans="1:38" x14ac:dyDescent="0.25">
      <c r="A1775" t="str">
        <f>VLOOKUP(Q1775,'Data validation'!$K$2:$L$50,2,FALSE)</f>
        <v>TO</v>
      </c>
      <c r="B1775">
        <f t="shared" si="680"/>
        <v>0</v>
      </c>
      <c r="C1775">
        <f t="shared" si="681"/>
        <v>0</v>
      </c>
      <c r="D1775">
        <f t="shared" si="682"/>
        <v>5</v>
      </c>
      <c r="E1775">
        <v>9605</v>
      </c>
      <c r="F1775" t="s">
        <v>5148</v>
      </c>
      <c r="G1775" t="s">
        <v>350</v>
      </c>
      <c r="H1775" t="str">
        <f t="shared" si="683"/>
        <v>11</v>
      </c>
      <c r="I1775" t="str">
        <f t="shared" si="684"/>
        <v>Aug</v>
      </c>
      <c r="J1775" t="s">
        <v>543</v>
      </c>
      <c r="K1775" t="str">
        <f t="shared" si="685"/>
        <v>16</v>
      </c>
      <c r="L1775" t="str">
        <f t="shared" si="686"/>
        <v>Aug</v>
      </c>
      <c r="M1775">
        <v>5</v>
      </c>
      <c r="N1775">
        <f t="shared" si="687"/>
        <v>5</v>
      </c>
      <c r="O1775">
        <f t="shared" si="688"/>
        <v>0</v>
      </c>
      <c r="P1775">
        <f t="shared" si="689"/>
        <v>0</v>
      </c>
      <c r="Q1775" t="s">
        <v>138</v>
      </c>
      <c r="R1775" t="s">
        <v>20</v>
      </c>
      <c r="S1775">
        <v>2</v>
      </c>
      <c r="T1775">
        <v>1</v>
      </c>
      <c r="U1775" s="2">
        <f>SUMIFS(TediKam!L:L,TediKam!D:D,'Резервации 2026'!E1775)</f>
        <v>1595.1749480000001</v>
      </c>
      <c r="V1775" s="2">
        <f t="shared" si="700"/>
        <v>319.03498960000002</v>
      </c>
      <c r="W1775" t="s">
        <v>1025</v>
      </c>
      <c r="X1775" t="s">
        <v>4763</v>
      </c>
      <c r="Y1775" t="s">
        <v>4739</v>
      </c>
      <c r="Z1775" t="str">
        <f t="shared" si="690"/>
        <v>Jan</v>
      </c>
      <c r="AA1775" s="6">
        <f t="shared" si="696"/>
        <v>0</v>
      </c>
      <c r="AB1775" s="6">
        <f t="shared" si="696"/>
        <v>0</v>
      </c>
      <c r="AC1775" s="6">
        <f t="shared" si="696"/>
        <v>0</v>
      </c>
      <c r="AD1775" s="6">
        <f t="shared" si="696"/>
        <v>5</v>
      </c>
      <c r="AE1775" s="6">
        <f t="shared" si="696"/>
        <v>0</v>
      </c>
      <c r="AF1775" s="6">
        <f t="shared" si="691"/>
        <v>5</v>
      </c>
      <c r="AG1775" s="6">
        <f t="shared" si="692"/>
        <v>0</v>
      </c>
      <c r="AH1775" s="14" t="str">
        <f>LEFT(X1775,2)&amp;"."&amp;VLOOKUP(MID(X1775,4,3),'Data validation'!$A$1:$B$12,2,FALSE)&amp;".2025"</f>
        <v>20.01.2025</v>
      </c>
      <c r="AI1775">
        <f t="shared" si="693"/>
        <v>4</v>
      </c>
      <c r="AJ1775" t="str">
        <f>H1775&amp;"."&amp;VLOOKUP(I1775,'Data validation'!$A$1:$B$12,2,FALSE)&amp;".2026"</f>
        <v>11.08.2026</v>
      </c>
      <c r="AK1775">
        <f t="shared" si="694"/>
        <v>33</v>
      </c>
      <c r="AL1775" t="e">
        <f>VLOOKUP(E1775,[2]Sheet1!$A:$B,2,FALSE)</f>
        <v>#N/A</v>
      </c>
    </row>
    <row r="1776" spans="1:38" x14ac:dyDescent="0.25">
      <c r="A1776" t="str">
        <f>VLOOKUP(Q1776,'Data validation'!$K$2:$L$50,2,FALSE)</f>
        <v>TO</v>
      </c>
      <c r="B1776">
        <f t="shared" si="680"/>
        <v>0</v>
      </c>
      <c r="C1776">
        <f t="shared" si="681"/>
        <v>0</v>
      </c>
      <c r="D1776">
        <f t="shared" si="682"/>
        <v>5</v>
      </c>
      <c r="E1776">
        <v>9604</v>
      </c>
      <c r="F1776" t="s">
        <v>5148</v>
      </c>
      <c r="G1776" t="s">
        <v>350</v>
      </c>
      <c r="H1776" t="str">
        <f t="shared" si="683"/>
        <v>11</v>
      </c>
      <c r="I1776" t="str">
        <f t="shared" si="684"/>
        <v>Aug</v>
      </c>
      <c r="J1776" t="s">
        <v>543</v>
      </c>
      <c r="K1776" t="str">
        <f t="shared" si="685"/>
        <v>16</v>
      </c>
      <c r="L1776" t="str">
        <f t="shared" si="686"/>
        <v>Aug</v>
      </c>
      <c r="M1776">
        <v>5</v>
      </c>
      <c r="N1776">
        <f t="shared" si="687"/>
        <v>5</v>
      </c>
      <c r="O1776">
        <f t="shared" si="688"/>
        <v>0</v>
      </c>
      <c r="P1776">
        <f t="shared" si="689"/>
        <v>0</v>
      </c>
      <c r="Q1776" t="s">
        <v>138</v>
      </c>
      <c r="R1776" t="s">
        <v>20</v>
      </c>
      <c r="S1776">
        <v>2</v>
      </c>
      <c r="T1776">
        <v>0</v>
      </c>
      <c r="U1776" s="2">
        <f>SUMIFS(TediKam!L:L,TediKam!D:D,'Резервации 2026'!E1776)</f>
        <v>1595.1749480000001</v>
      </c>
      <c r="V1776" s="2">
        <f t="shared" si="700"/>
        <v>319.03498960000002</v>
      </c>
      <c r="W1776" t="s">
        <v>1025</v>
      </c>
      <c r="X1776" t="s">
        <v>4763</v>
      </c>
      <c r="Y1776" t="s">
        <v>4739</v>
      </c>
      <c r="Z1776" t="str">
        <f t="shared" si="690"/>
        <v>Jan</v>
      </c>
      <c r="AA1776" s="6">
        <f t="shared" si="696"/>
        <v>0</v>
      </c>
      <c r="AB1776" s="6">
        <f t="shared" si="696"/>
        <v>0</v>
      </c>
      <c r="AC1776" s="6">
        <f t="shared" si="696"/>
        <v>0</v>
      </c>
      <c r="AD1776" s="6">
        <f t="shared" si="696"/>
        <v>5</v>
      </c>
      <c r="AE1776" s="6">
        <f t="shared" si="696"/>
        <v>0</v>
      </c>
      <c r="AF1776" s="6">
        <f t="shared" si="691"/>
        <v>5</v>
      </c>
      <c r="AG1776" s="6">
        <f t="shared" si="692"/>
        <v>0</v>
      </c>
      <c r="AH1776" s="14" t="str">
        <f>LEFT(X1776,2)&amp;"."&amp;VLOOKUP(MID(X1776,4,3),'Data validation'!$A$1:$B$12,2,FALSE)&amp;".2025"</f>
        <v>20.01.2025</v>
      </c>
      <c r="AI1776">
        <f t="shared" si="693"/>
        <v>4</v>
      </c>
      <c r="AJ1776" t="str">
        <f>H1776&amp;"."&amp;VLOOKUP(I1776,'Data validation'!$A$1:$B$12,2,FALSE)&amp;".2026"</f>
        <v>11.08.2026</v>
      </c>
      <c r="AK1776">
        <f t="shared" si="694"/>
        <v>33</v>
      </c>
      <c r="AL1776" t="e">
        <f>VLOOKUP(E1776,[2]Sheet1!$A:$B,2,FALSE)</f>
        <v>#N/A</v>
      </c>
    </row>
    <row r="1777" spans="1:38" x14ac:dyDescent="0.25">
      <c r="A1777" t="str">
        <f>VLOOKUP(Q1777,'Data validation'!$K$2:$L$50,2,FALSE)</f>
        <v>TO</v>
      </c>
      <c r="B1777">
        <f t="shared" si="680"/>
        <v>0</v>
      </c>
      <c r="C1777">
        <f t="shared" si="681"/>
        <v>0</v>
      </c>
      <c r="D1777">
        <f t="shared" si="682"/>
        <v>5</v>
      </c>
      <c r="E1777">
        <v>9603</v>
      </c>
      <c r="F1777" t="s">
        <v>5148</v>
      </c>
      <c r="G1777" t="s">
        <v>350</v>
      </c>
      <c r="H1777" t="str">
        <f t="shared" si="683"/>
        <v>11</v>
      </c>
      <c r="I1777" t="str">
        <f t="shared" si="684"/>
        <v>Aug</v>
      </c>
      <c r="J1777" t="s">
        <v>543</v>
      </c>
      <c r="K1777" t="str">
        <f t="shared" si="685"/>
        <v>16</v>
      </c>
      <c r="L1777" t="str">
        <f t="shared" si="686"/>
        <v>Aug</v>
      </c>
      <c r="M1777">
        <v>5</v>
      </c>
      <c r="N1777">
        <f t="shared" si="687"/>
        <v>5</v>
      </c>
      <c r="O1777">
        <f t="shared" si="688"/>
        <v>0</v>
      </c>
      <c r="P1777">
        <f t="shared" si="689"/>
        <v>0</v>
      </c>
      <c r="Q1777" t="s">
        <v>138</v>
      </c>
      <c r="R1777" t="s">
        <v>20</v>
      </c>
      <c r="S1777">
        <v>2</v>
      </c>
      <c r="T1777">
        <v>1</v>
      </c>
      <c r="U1777" s="2">
        <f>SUMIFS(TediKam!L:L,TediKam!D:D,'Резервации 2026'!E1777)</f>
        <v>1595.1749480000001</v>
      </c>
      <c r="V1777" s="2">
        <f t="shared" si="700"/>
        <v>319.03498960000002</v>
      </c>
      <c r="W1777" t="s">
        <v>1025</v>
      </c>
      <c r="X1777" t="s">
        <v>4763</v>
      </c>
      <c r="Y1777" t="s">
        <v>4739</v>
      </c>
      <c r="Z1777" t="str">
        <f t="shared" si="690"/>
        <v>Jan</v>
      </c>
      <c r="AA1777" s="6">
        <f t="shared" si="696"/>
        <v>0</v>
      </c>
      <c r="AB1777" s="6">
        <f t="shared" si="696"/>
        <v>0</v>
      </c>
      <c r="AC1777" s="6">
        <f t="shared" si="696"/>
        <v>0</v>
      </c>
      <c r="AD1777" s="6">
        <f t="shared" si="696"/>
        <v>5</v>
      </c>
      <c r="AE1777" s="6">
        <f t="shared" si="696"/>
        <v>0</v>
      </c>
      <c r="AF1777" s="6">
        <f t="shared" si="691"/>
        <v>5</v>
      </c>
      <c r="AG1777" s="6">
        <f t="shared" si="692"/>
        <v>0</v>
      </c>
      <c r="AH1777" s="14" t="str">
        <f>LEFT(X1777,2)&amp;"."&amp;VLOOKUP(MID(X1777,4,3),'Data validation'!$A$1:$B$12,2,FALSE)&amp;".2025"</f>
        <v>20.01.2025</v>
      </c>
      <c r="AI1777">
        <f t="shared" si="693"/>
        <v>4</v>
      </c>
      <c r="AJ1777" t="str">
        <f>H1777&amp;"."&amp;VLOOKUP(I1777,'Data validation'!$A$1:$B$12,2,FALSE)&amp;".2026"</f>
        <v>11.08.2026</v>
      </c>
      <c r="AK1777">
        <f t="shared" si="694"/>
        <v>33</v>
      </c>
      <c r="AL1777" t="e">
        <f>VLOOKUP(E1777,[2]Sheet1!$A:$B,2,FALSE)</f>
        <v>#N/A</v>
      </c>
    </row>
    <row r="1778" spans="1:38" x14ac:dyDescent="0.25">
      <c r="A1778" t="str">
        <f>VLOOKUP(Q1778,'Data validation'!$K$2:$L$50,2,FALSE)</f>
        <v>TO</v>
      </c>
      <c r="B1778">
        <f t="shared" si="680"/>
        <v>0</v>
      </c>
      <c r="C1778">
        <f t="shared" si="681"/>
        <v>0</v>
      </c>
      <c r="D1778">
        <f t="shared" si="682"/>
        <v>6</v>
      </c>
      <c r="E1778">
        <v>9738</v>
      </c>
      <c r="F1778" t="s">
        <v>5629</v>
      </c>
      <c r="G1778" t="s">
        <v>156</v>
      </c>
      <c r="H1778" t="str">
        <f t="shared" si="683"/>
        <v>24</v>
      </c>
      <c r="I1778" t="str">
        <f t="shared" si="684"/>
        <v>Jul</v>
      </c>
      <c r="J1778" t="s">
        <v>167</v>
      </c>
      <c r="K1778" t="str">
        <f t="shared" si="685"/>
        <v>30</v>
      </c>
      <c r="L1778" t="str">
        <f t="shared" si="686"/>
        <v>Jul</v>
      </c>
      <c r="M1778">
        <v>6</v>
      </c>
      <c r="N1778">
        <f t="shared" si="687"/>
        <v>6</v>
      </c>
      <c r="O1778">
        <f t="shared" si="688"/>
        <v>0</v>
      </c>
      <c r="P1778">
        <f t="shared" si="689"/>
        <v>0</v>
      </c>
      <c r="Q1778" t="s">
        <v>56</v>
      </c>
      <c r="R1778" t="s">
        <v>17</v>
      </c>
      <c r="S1778">
        <v>2</v>
      </c>
      <c r="T1778">
        <v>0</v>
      </c>
      <c r="U1778" s="2">
        <f>SUMIFS(Novoton!L:L,Novoton!D:D,'Резервации 2026'!E1778)</f>
        <v>1868.9129148</v>
      </c>
      <c r="V1778" s="2">
        <f t="shared" ref="V1778:V1779" si="701">+U1778/M1778</f>
        <v>311.48548579999999</v>
      </c>
      <c r="W1778" t="s">
        <v>262</v>
      </c>
      <c r="X1778" t="s">
        <v>5630</v>
      </c>
      <c r="Y1778" t="s">
        <v>5369</v>
      </c>
      <c r="Z1778" t="str">
        <f t="shared" si="690"/>
        <v>Jan</v>
      </c>
      <c r="AA1778" s="6">
        <f t="shared" si="696"/>
        <v>0</v>
      </c>
      <c r="AB1778" s="6">
        <f t="shared" si="696"/>
        <v>0</v>
      </c>
      <c r="AC1778" s="6">
        <f t="shared" si="696"/>
        <v>6</v>
      </c>
      <c r="AD1778" s="6">
        <f t="shared" si="696"/>
        <v>0</v>
      </c>
      <c r="AE1778" s="6">
        <f t="shared" si="696"/>
        <v>0</v>
      </c>
      <c r="AF1778" s="6">
        <f t="shared" si="691"/>
        <v>6</v>
      </c>
      <c r="AG1778" s="6">
        <f t="shared" si="692"/>
        <v>0</v>
      </c>
      <c r="AH1778" s="14" t="str">
        <f>LEFT(X1778,2)&amp;"."&amp;VLOOKUP(MID(X1778,4,3),'Data validation'!$A$1:$B$12,2,FALSE)&amp;".2025"</f>
        <v>26.01.2025</v>
      </c>
      <c r="AI1778">
        <f t="shared" si="693"/>
        <v>5</v>
      </c>
      <c r="AJ1778" t="str">
        <f>H1778&amp;"."&amp;VLOOKUP(I1778,'Data validation'!$A$1:$B$12,2,FALSE)&amp;".2026"</f>
        <v>24.07.2026</v>
      </c>
      <c r="AK1778">
        <f t="shared" si="694"/>
        <v>30</v>
      </c>
      <c r="AL1778" t="e">
        <f>VLOOKUP(E1778,[2]Sheet1!$A:$B,2,FALSE)</f>
        <v>#N/A</v>
      </c>
    </row>
    <row r="1779" spans="1:38" x14ac:dyDescent="0.25">
      <c r="A1779" t="str">
        <f>VLOOKUP(Q1779,'Data validation'!$K$2:$L$50,2,FALSE)</f>
        <v>TO</v>
      </c>
      <c r="B1779">
        <f t="shared" si="680"/>
        <v>0</v>
      </c>
      <c r="C1779">
        <f t="shared" si="681"/>
        <v>0</v>
      </c>
      <c r="D1779">
        <f t="shared" si="682"/>
        <v>6</v>
      </c>
      <c r="E1779">
        <v>9737</v>
      </c>
      <c r="F1779" t="s">
        <v>5631</v>
      </c>
      <c r="G1779" t="s">
        <v>156</v>
      </c>
      <c r="H1779" t="str">
        <f t="shared" si="683"/>
        <v>24</v>
      </c>
      <c r="I1779" t="str">
        <f t="shared" si="684"/>
        <v>Jul</v>
      </c>
      <c r="J1779" t="s">
        <v>167</v>
      </c>
      <c r="K1779" t="str">
        <f t="shared" si="685"/>
        <v>30</v>
      </c>
      <c r="L1779" t="str">
        <f t="shared" si="686"/>
        <v>Jul</v>
      </c>
      <c r="M1779">
        <v>6</v>
      </c>
      <c r="N1779">
        <f t="shared" si="687"/>
        <v>6</v>
      </c>
      <c r="O1779">
        <f t="shared" si="688"/>
        <v>0</v>
      </c>
      <c r="P1779">
        <f t="shared" si="689"/>
        <v>0</v>
      </c>
      <c r="Q1779" t="s">
        <v>56</v>
      </c>
      <c r="R1779" t="s">
        <v>17</v>
      </c>
      <c r="S1779">
        <v>2</v>
      </c>
      <c r="T1779">
        <v>0</v>
      </c>
      <c r="U1779" s="2">
        <f>SUMIFS(Novoton!L:L,Novoton!D:D,'Резервации 2026'!E1779)</f>
        <v>1868.9129148</v>
      </c>
      <c r="V1779" s="2">
        <f t="shared" si="701"/>
        <v>311.48548579999999</v>
      </c>
      <c r="W1779" t="s">
        <v>262</v>
      </c>
      <c r="X1779" t="s">
        <v>5630</v>
      </c>
      <c r="Y1779" t="s">
        <v>5369</v>
      </c>
      <c r="Z1779" t="str">
        <f t="shared" si="690"/>
        <v>Jan</v>
      </c>
      <c r="AA1779" s="6">
        <f t="shared" si="696"/>
        <v>0</v>
      </c>
      <c r="AB1779" s="6">
        <f t="shared" si="696"/>
        <v>0</v>
      </c>
      <c r="AC1779" s="6">
        <f t="shared" si="696"/>
        <v>6</v>
      </c>
      <c r="AD1779" s="6">
        <f t="shared" si="696"/>
        <v>0</v>
      </c>
      <c r="AE1779" s="6">
        <f t="shared" si="696"/>
        <v>0</v>
      </c>
      <c r="AF1779" s="6">
        <f t="shared" si="691"/>
        <v>6</v>
      </c>
      <c r="AG1779" s="6">
        <f t="shared" si="692"/>
        <v>0</v>
      </c>
      <c r="AH1779" s="14" t="str">
        <f>LEFT(X1779,2)&amp;"."&amp;VLOOKUP(MID(X1779,4,3),'Data validation'!$A$1:$B$12,2,FALSE)&amp;".2025"</f>
        <v>26.01.2025</v>
      </c>
      <c r="AI1779">
        <f t="shared" si="693"/>
        <v>5</v>
      </c>
      <c r="AJ1779" t="str">
        <f>H1779&amp;"."&amp;VLOOKUP(I1779,'Data validation'!$A$1:$B$12,2,FALSE)&amp;".2026"</f>
        <v>24.07.2026</v>
      </c>
      <c r="AK1779">
        <f t="shared" si="694"/>
        <v>30</v>
      </c>
      <c r="AL1779" t="e">
        <f>VLOOKUP(E1779,[2]Sheet1!$A:$B,2,FALSE)</f>
        <v>#N/A</v>
      </c>
    </row>
    <row r="1780" spans="1:38" x14ac:dyDescent="0.25">
      <c r="A1780" t="str">
        <f>VLOOKUP(Q1780,'Data validation'!$K$2:$L$50,2,FALSE)</f>
        <v>TO</v>
      </c>
      <c r="B1780">
        <f t="shared" si="680"/>
        <v>0</v>
      </c>
      <c r="C1780">
        <f t="shared" si="681"/>
        <v>0</v>
      </c>
      <c r="D1780">
        <f t="shared" si="682"/>
        <v>5</v>
      </c>
      <c r="E1780">
        <v>9739</v>
      </c>
      <c r="F1780" t="s">
        <v>5632</v>
      </c>
      <c r="G1780" t="s">
        <v>78</v>
      </c>
      <c r="H1780" t="str">
        <f t="shared" si="683"/>
        <v>02</v>
      </c>
      <c r="I1780" t="str">
        <f t="shared" si="684"/>
        <v>Aug</v>
      </c>
      <c r="J1780" t="s">
        <v>646</v>
      </c>
      <c r="K1780" t="str">
        <f t="shared" si="685"/>
        <v>07</v>
      </c>
      <c r="L1780" t="str">
        <f t="shared" si="686"/>
        <v>Aug</v>
      </c>
      <c r="M1780">
        <v>5</v>
      </c>
      <c r="N1780">
        <f t="shared" si="687"/>
        <v>5</v>
      </c>
      <c r="O1780">
        <f t="shared" si="688"/>
        <v>0</v>
      </c>
      <c r="P1780">
        <f t="shared" si="689"/>
        <v>0</v>
      </c>
      <c r="Q1780" t="s">
        <v>116</v>
      </c>
      <c r="R1780" t="s">
        <v>188</v>
      </c>
      <c r="S1780">
        <v>3</v>
      </c>
      <c r="T1780">
        <v>1</v>
      </c>
      <c r="U1780" s="2">
        <f>SUMIFS(Solvex!L:L,Solvex!D:D,'Резервации 2026'!E1780)</f>
        <v>2373.9864539999999</v>
      </c>
      <c r="V1780" s="2">
        <f>+U1780/M1780</f>
        <v>474.79729079999998</v>
      </c>
      <c r="W1780" t="s">
        <v>262</v>
      </c>
      <c r="X1780" t="s">
        <v>5633</v>
      </c>
      <c r="Y1780" t="s">
        <v>5369</v>
      </c>
      <c r="Z1780" t="str">
        <f t="shared" si="690"/>
        <v>Jan</v>
      </c>
      <c r="AA1780" s="6">
        <f t="shared" si="696"/>
        <v>0</v>
      </c>
      <c r="AB1780" s="6">
        <f t="shared" si="696"/>
        <v>0</v>
      </c>
      <c r="AC1780" s="6">
        <f t="shared" si="696"/>
        <v>0</v>
      </c>
      <c r="AD1780" s="6">
        <f t="shared" si="696"/>
        <v>5</v>
      </c>
      <c r="AE1780" s="6">
        <f t="shared" si="696"/>
        <v>0</v>
      </c>
      <c r="AF1780" s="6">
        <f t="shared" si="691"/>
        <v>5</v>
      </c>
      <c r="AG1780" s="6">
        <f t="shared" si="692"/>
        <v>0</v>
      </c>
      <c r="AH1780" s="14" t="str">
        <f>LEFT(X1780,2)&amp;"."&amp;VLOOKUP(MID(X1780,4,3),'Data validation'!$A$1:$B$12,2,FALSE)&amp;".2025"</f>
        <v>26.01.2025</v>
      </c>
      <c r="AI1780">
        <f t="shared" si="693"/>
        <v>5</v>
      </c>
      <c r="AJ1780" t="str">
        <f>H1780&amp;"."&amp;VLOOKUP(I1780,'Data validation'!$A$1:$B$12,2,FALSE)&amp;".2026"</f>
        <v>02.08.2026</v>
      </c>
      <c r="AK1780">
        <f t="shared" si="694"/>
        <v>32</v>
      </c>
      <c r="AL1780" t="e">
        <f>VLOOKUP(E1780,[2]Sheet1!$A:$B,2,FALSE)</f>
        <v>#N/A</v>
      </c>
    </row>
    <row r="1781" spans="1:38" x14ac:dyDescent="0.25">
      <c r="A1781" t="str">
        <f>VLOOKUP(Q1781,'Data validation'!$K$2:$L$50,2,FALSE)</f>
        <v>TO</v>
      </c>
      <c r="B1781">
        <f t="shared" si="680"/>
        <v>0</v>
      </c>
      <c r="C1781">
        <f t="shared" si="681"/>
        <v>0</v>
      </c>
      <c r="D1781">
        <f t="shared" si="682"/>
        <v>6</v>
      </c>
      <c r="E1781">
        <v>9740</v>
      </c>
      <c r="F1781" t="s">
        <v>5634</v>
      </c>
      <c r="G1781" t="s">
        <v>156</v>
      </c>
      <c r="H1781" t="str">
        <f t="shared" si="683"/>
        <v>24</v>
      </c>
      <c r="I1781" t="str">
        <f t="shared" si="684"/>
        <v>Jul</v>
      </c>
      <c r="J1781" t="s">
        <v>167</v>
      </c>
      <c r="K1781" t="str">
        <f t="shared" si="685"/>
        <v>30</v>
      </c>
      <c r="L1781" t="str">
        <f t="shared" si="686"/>
        <v>Jul</v>
      </c>
      <c r="M1781">
        <v>6</v>
      </c>
      <c r="N1781">
        <f t="shared" si="687"/>
        <v>6</v>
      </c>
      <c r="O1781">
        <f t="shared" si="688"/>
        <v>0</v>
      </c>
      <c r="P1781">
        <f t="shared" si="689"/>
        <v>0</v>
      </c>
      <c r="Q1781" t="s">
        <v>162</v>
      </c>
      <c r="R1781" t="s">
        <v>63</v>
      </c>
      <c r="S1781">
        <v>3</v>
      </c>
      <c r="T1781">
        <v>1</v>
      </c>
      <c r="U1781" s="2">
        <f>SUMIFS(Magelan!L:L,Magelan!D:D,'Резервации 2026'!E1781)</f>
        <v>2584.1599458000001</v>
      </c>
      <c r="V1781" s="2">
        <f>+U1781/M1781</f>
        <v>430.69332430000003</v>
      </c>
      <c r="W1781" t="s">
        <v>262</v>
      </c>
      <c r="X1781" t="s">
        <v>5633</v>
      </c>
      <c r="Y1781" t="s">
        <v>5369</v>
      </c>
      <c r="Z1781" t="str">
        <f t="shared" si="690"/>
        <v>Jan</v>
      </c>
      <c r="AA1781" s="6">
        <f t="shared" si="696"/>
        <v>0</v>
      </c>
      <c r="AB1781" s="6">
        <f t="shared" si="696"/>
        <v>0</v>
      </c>
      <c r="AC1781" s="6">
        <f t="shared" si="696"/>
        <v>6</v>
      </c>
      <c r="AD1781" s="6">
        <f t="shared" si="696"/>
        <v>0</v>
      </c>
      <c r="AE1781" s="6">
        <f t="shared" si="696"/>
        <v>0</v>
      </c>
      <c r="AF1781" s="6">
        <f t="shared" si="691"/>
        <v>6</v>
      </c>
      <c r="AG1781" s="6">
        <f t="shared" si="692"/>
        <v>0</v>
      </c>
      <c r="AH1781" s="14" t="str">
        <f>LEFT(X1781,2)&amp;"."&amp;VLOOKUP(MID(X1781,4,3),'Data validation'!$A$1:$B$12,2,FALSE)&amp;".2025"</f>
        <v>26.01.2025</v>
      </c>
      <c r="AI1781">
        <f t="shared" si="693"/>
        <v>5</v>
      </c>
      <c r="AJ1781" t="str">
        <f>H1781&amp;"."&amp;VLOOKUP(I1781,'Data validation'!$A$1:$B$12,2,FALSE)&amp;".2026"</f>
        <v>24.07.2026</v>
      </c>
      <c r="AK1781">
        <f t="shared" si="694"/>
        <v>30</v>
      </c>
      <c r="AL1781" t="e">
        <f>VLOOKUP(E1781,[2]Sheet1!$A:$B,2,FALSE)</f>
        <v>#N/A</v>
      </c>
    </row>
    <row r="1782" spans="1:38" x14ac:dyDescent="0.25">
      <c r="A1782" t="str">
        <f>VLOOKUP(Q1782,'Data validation'!$K$2:$L$50,2,FALSE)</f>
        <v>TO</v>
      </c>
      <c r="B1782">
        <f t="shared" si="680"/>
        <v>0</v>
      </c>
      <c r="C1782">
        <f t="shared" si="681"/>
        <v>0</v>
      </c>
      <c r="D1782">
        <f t="shared" si="682"/>
        <v>5</v>
      </c>
      <c r="E1782">
        <v>9606</v>
      </c>
      <c r="F1782" t="s">
        <v>5148</v>
      </c>
      <c r="G1782" t="s">
        <v>350</v>
      </c>
      <c r="H1782" t="str">
        <f t="shared" si="683"/>
        <v>11</v>
      </c>
      <c r="I1782" t="str">
        <f t="shared" si="684"/>
        <v>Aug</v>
      </c>
      <c r="J1782" t="s">
        <v>543</v>
      </c>
      <c r="K1782" t="str">
        <f t="shared" si="685"/>
        <v>16</v>
      </c>
      <c r="L1782" t="str">
        <f t="shared" si="686"/>
        <v>Aug</v>
      </c>
      <c r="M1782">
        <v>5</v>
      </c>
      <c r="N1782">
        <f t="shared" si="687"/>
        <v>5</v>
      </c>
      <c r="O1782">
        <f t="shared" si="688"/>
        <v>0</v>
      </c>
      <c r="P1782">
        <f t="shared" si="689"/>
        <v>0</v>
      </c>
      <c r="Q1782" t="s">
        <v>138</v>
      </c>
      <c r="R1782" t="s">
        <v>20</v>
      </c>
      <c r="S1782">
        <v>2</v>
      </c>
      <c r="T1782">
        <v>0</v>
      </c>
      <c r="U1782" s="2">
        <f>SUMIFS(TediKam!L:L,TediKam!D:D,'Резервации 2026'!E1782)</f>
        <v>1595.1749480000001</v>
      </c>
      <c r="V1782" s="2">
        <f>+U1782/M1782</f>
        <v>319.03498960000002</v>
      </c>
      <c r="W1782" t="s">
        <v>1025</v>
      </c>
      <c r="X1782" t="s">
        <v>4763</v>
      </c>
      <c r="Y1782" t="s">
        <v>4739</v>
      </c>
      <c r="Z1782" t="str">
        <f t="shared" si="690"/>
        <v>Jan</v>
      </c>
      <c r="AA1782" s="6">
        <f t="shared" si="696"/>
        <v>0</v>
      </c>
      <c r="AB1782" s="6">
        <f t="shared" si="696"/>
        <v>0</v>
      </c>
      <c r="AC1782" s="6">
        <f t="shared" si="696"/>
        <v>0</v>
      </c>
      <c r="AD1782" s="6">
        <f t="shared" si="696"/>
        <v>5</v>
      </c>
      <c r="AE1782" s="6">
        <f t="shared" si="696"/>
        <v>0</v>
      </c>
      <c r="AF1782" s="6">
        <f t="shared" si="691"/>
        <v>5</v>
      </c>
      <c r="AG1782" s="6">
        <f t="shared" si="692"/>
        <v>0</v>
      </c>
      <c r="AH1782" s="14" t="str">
        <f>LEFT(X1782,2)&amp;"."&amp;VLOOKUP(MID(X1782,4,3),'Data validation'!$A$1:$B$12,2,FALSE)&amp;".2025"</f>
        <v>20.01.2025</v>
      </c>
      <c r="AI1782">
        <f t="shared" si="693"/>
        <v>4</v>
      </c>
      <c r="AJ1782" t="str">
        <f>H1782&amp;"."&amp;VLOOKUP(I1782,'Data validation'!$A$1:$B$12,2,FALSE)&amp;".2026"</f>
        <v>11.08.2026</v>
      </c>
      <c r="AK1782">
        <f t="shared" si="694"/>
        <v>33</v>
      </c>
      <c r="AL1782" t="e">
        <f>VLOOKUP(E1782,[2]Sheet1!$A:$B,2,FALSE)</f>
        <v>#N/A</v>
      </c>
    </row>
    <row r="1783" spans="1:38" x14ac:dyDescent="0.25">
      <c r="A1783" t="str">
        <f>VLOOKUP(Q1783,'Data validation'!$K$2:$L$50,2,FALSE)</f>
        <v>TO</v>
      </c>
      <c r="B1783">
        <f t="shared" si="680"/>
        <v>0</v>
      </c>
      <c r="C1783">
        <f t="shared" si="681"/>
        <v>0</v>
      </c>
      <c r="D1783">
        <f t="shared" si="682"/>
        <v>7</v>
      </c>
      <c r="E1783">
        <v>10079</v>
      </c>
      <c r="F1783" t="s">
        <v>6621</v>
      </c>
      <c r="G1783" t="s">
        <v>168</v>
      </c>
      <c r="H1783" t="str">
        <f t="shared" si="683"/>
        <v>18</v>
      </c>
      <c r="I1783" t="str">
        <f t="shared" si="684"/>
        <v>Aug</v>
      </c>
      <c r="J1783" t="s">
        <v>523</v>
      </c>
      <c r="K1783" t="str">
        <f t="shared" si="685"/>
        <v>25</v>
      </c>
      <c r="L1783" t="str">
        <f t="shared" si="686"/>
        <v>Aug</v>
      </c>
      <c r="M1783">
        <v>7</v>
      </c>
      <c r="N1783">
        <f t="shared" si="687"/>
        <v>7</v>
      </c>
      <c r="O1783">
        <f t="shared" si="688"/>
        <v>0</v>
      </c>
      <c r="P1783">
        <f t="shared" si="689"/>
        <v>0</v>
      </c>
      <c r="Q1783" t="s">
        <v>116</v>
      </c>
      <c r="R1783" t="s">
        <v>63</v>
      </c>
      <c r="S1783">
        <v>2</v>
      </c>
      <c r="T1783">
        <v>2</v>
      </c>
      <c r="U1783" s="2">
        <f>SUMIFS(Solvex!L:L,Solvex!D:D,'Резервации 2026'!E1783)</f>
        <v>2950.6433712000003</v>
      </c>
      <c r="V1783" s="2">
        <f>+U1783/M1783</f>
        <v>421.52048160000004</v>
      </c>
      <c r="W1783" t="s">
        <v>262</v>
      </c>
      <c r="X1783" t="s">
        <v>6622</v>
      </c>
      <c r="Y1783" t="s">
        <v>6613</v>
      </c>
      <c r="Z1783" t="str">
        <f t="shared" si="690"/>
        <v>Feb</v>
      </c>
      <c r="AA1783" s="6">
        <f t="shared" si="696"/>
        <v>0</v>
      </c>
      <c r="AB1783" s="6">
        <f t="shared" si="696"/>
        <v>0</v>
      </c>
      <c r="AC1783" s="6">
        <f t="shared" si="696"/>
        <v>0</v>
      </c>
      <c r="AD1783" s="6">
        <f t="shared" si="696"/>
        <v>7</v>
      </c>
      <c r="AE1783" s="6">
        <f t="shared" si="696"/>
        <v>0</v>
      </c>
      <c r="AF1783" s="6">
        <f t="shared" si="691"/>
        <v>7</v>
      </c>
      <c r="AG1783" s="6">
        <f t="shared" si="692"/>
        <v>0</v>
      </c>
      <c r="AH1783" s="14" t="str">
        <f>LEFT(X1783,2)&amp;"."&amp;VLOOKUP(MID(X1783,4,3),'Data validation'!$A$1:$B$12,2,FALSE)&amp;".2025"</f>
        <v>13.02.2025</v>
      </c>
      <c r="AI1783">
        <f t="shared" si="693"/>
        <v>7</v>
      </c>
      <c r="AJ1783" t="str">
        <f>H1783&amp;"."&amp;VLOOKUP(I1783,'Data validation'!$A$1:$B$12,2,FALSE)&amp;".2026"</f>
        <v>18.08.2026</v>
      </c>
      <c r="AK1783">
        <f t="shared" si="694"/>
        <v>34</v>
      </c>
      <c r="AL1783" t="e">
        <f>VLOOKUP(E1783,[2]Sheet1!$A:$B,2,FALSE)</f>
        <v>#N/A</v>
      </c>
    </row>
    <row r="1784" spans="1:38" x14ac:dyDescent="0.25">
      <c r="A1784" t="str">
        <f>VLOOKUP(Q1784,'Data validation'!$K$2:$L$50,2,FALSE)</f>
        <v>TO</v>
      </c>
      <c r="B1784">
        <f t="shared" si="680"/>
        <v>0</v>
      </c>
      <c r="C1784">
        <f t="shared" si="681"/>
        <v>5</v>
      </c>
      <c r="D1784">
        <f t="shared" si="682"/>
        <v>0</v>
      </c>
      <c r="E1784">
        <v>9608</v>
      </c>
      <c r="F1784" t="s">
        <v>5149</v>
      </c>
      <c r="G1784" t="s">
        <v>173</v>
      </c>
      <c r="H1784" t="str">
        <f t="shared" si="683"/>
        <v>06</v>
      </c>
      <c r="I1784" t="str">
        <f t="shared" si="684"/>
        <v>Jul</v>
      </c>
      <c r="J1784" t="s">
        <v>323</v>
      </c>
      <c r="K1784" t="str">
        <f t="shared" si="685"/>
        <v>11</v>
      </c>
      <c r="L1784" t="str">
        <f t="shared" si="686"/>
        <v>Jul</v>
      </c>
      <c r="M1784">
        <v>5</v>
      </c>
      <c r="N1784">
        <f t="shared" si="687"/>
        <v>5</v>
      </c>
      <c r="O1784">
        <f t="shared" si="688"/>
        <v>0</v>
      </c>
      <c r="P1784">
        <f t="shared" si="689"/>
        <v>0</v>
      </c>
      <c r="Q1784" t="s">
        <v>81</v>
      </c>
      <c r="R1784" t="s">
        <v>63</v>
      </c>
      <c r="S1784">
        <v>3</v>
      </c>
      <c r="T1784">
        <v>1</v>
      </c>
      <c r="U1784" s="2">
        <f>SUMIFS(SLR!L:L,SLR!D:D,'Резервации 2026'!E1784)</f>
        <v>2031.3641545999997</v>
      </c>
      <c r="V1784" s="2">
        <f t="shared" ref="V1784:V1787" si="702">+U1784/M1784</f>
        <v>406.27283091999993</v>
      </c>
      <c r="W1784" t="s">
        <v>262</v>
      </c>
      <c r="X1784" t="s">
        <v>4768</v>
      </c>
      <c r="Y1784" t="s">
        <v>4739</v>
      </c>
      <c r="Z1784" t="str">
        <f t="shared" si="690"/>
        <v>Jan</v>
      </c>
      <c r="AA1784" s="6">
        <f t="shared" ref="AA1784:AE1815" si="703">IF($I1784=AA$1,IF($L1784=AA$1,$M1784,$O1784),IF($L1784=AA$1,$P1784,0))</f>
        <v>0</v>
      </c>
      <c r="AB1784" s="6">
        <f t="shared" si="703"/>
        <v>0</v>
      </c>
      <c r="AC1784" s="6">
        <f t="shared" si="703"/>
        <v>5</v>
      </c>
      <c r="AD1784" s="6">
        <f t="shared" si="703"/>
        <v>0</v>
      </c>
      <c r="AE1784" s="6">
        <f t="shared" si="703"/>
        <v>0</v>
      </c>
      <c r="AF1784" s="6">
        <f t="shared" si="691"/>
        <v>5</v>
      </c>
      <c r="AG1784" s="6">
        <f t="shared" si="692"/>
        <v>0</v>
      </c>
      <c r="AH1784" s="14" t="str">
        <f>LEFT(X1784,2)&amp;"."&amp;VLOOKUP(MID(X1784,4,3),'Data validation'!$A$1:$B$12,2,FALSE)&amp;".2025"</f>
        <v>20.01.2025</v>
      </c>
      <c r="AI1784">
        <f t="shared" si="693"/>
        <v>4</v>
      </c>
      <c r="AJ1784" t="str">
        <f>H1784&amp;"."&amp;VLOOKUP(I1784,'Data validation'!$A$1:$B$12,2,FALSE)&amp;".2026"</f>
        <v>06.07.2026</v>
      </c>
      <c r="AK1784">
        <f t="shared" si="694"/>
        <v>28</v>
      </c>
      <c r="AL1784" t="e">
        <f>VLOOKUP(E1784,[2]Sheet1!$A:$B,2,FALSE)</f>
        <v>#N/A</v>
      </c>
    </row>
    <row r="1785" spans="1:38" x14ac:dyDescent="0.25">
      <c r="A1785" t="str">
        <f>VLOOKUP(Q1785,'Data validation'!$K$2:$L$50,2,FALSE)</f>
        <v>TO</v>
      </c>
      <c r="B1785">
        <f t="shared" si="680"/>
        <v>0</v>
      </c>
      <c r="C1785">
        <f t="shared" si="681"/>
        <v>5</v>
      </c>
      <c r="D1785">
        <f t="shared" si="682"/>
        <v>0</v>
      </c>
      <c r="E1785">
        <v>9607</v>
      </c>
      <c r="F1785" t="s">
        <v>5150</v>
      </c>
      <c r="G1785" t="s">
        <v>173</v>
      </c>
      <c r="H1785" t="str">
        <f t="shared" si="683"/>
        <v>06</v>
      </c>
      <c r="I1785" t="str">
        <f t="shared" si="684"/>
        <v>Jul</v>
      </c>
      <c r="J1785" t="s">
        <v>323</v>
      </c>
      <c r="K1785" t="str">
        <f t="shared" si="685"/>
        <v>11</v>
      </c>
      <c r="L1785" t="str">
        <f t="shared" si="686"/>
        <v>Jul</v>
      </c>
      <c r="M1785">
        <v>5</v>
      </c>
      <c r="N1785">
        <f t="shared" si="687"/>
        <v>5</v>
      </c>
      <c r="O1785">
        <f t="shared" si="688"/>
        <v>0</v>
      </c>
      <c r="P1785">
        <f t="shared" si="689"/>
        <v>0</v>
      </c>
      <c r="Q1785" t="s">
        <v>81</v>
      </c>
      <c r="R1785" t="s">
        <v>63</v>
      </c>
      <c r="S1785">
        <v>2</v>
      </c>
      <c r="T1785">
        <v>1</v>
      </c>
      <c r="U1785" s="2">
        <f>SUMIFS(SLR!L:L,SLR!D:D,'Резервации 2026'!E1785)</f>
        <v>2031.3641545999997</v>
      </c>
      <c r="V1785" s="2">
        <f t="shared" si="702"/>
        <v>406.27283091999993</v>
      </c>
      <c r="W1785" t="s">
        <v>262</v>
      </c>
      <c r="X1785" t="s">
        <v>4768</v>
      </c>
      <c r="Y1785" t="s">
        <v>4739</v>
      </c>
      <c r="Z1785" t="str">
        <f t="shared" si="690"/>
        <v>Jan</v>
      </c>
      <c r="AA1785" s="6">
        <f t="shared" si="703"/>
        <v>0</v>
      </c>
      <c r="AB1785" s="6">
        <f t="shared" si="703"/>
        <v>0</v>
      </c>
      <c r="AC1785" s="6">
        <f t="shared" si="703"/>
        <v>5</v>
      </c>
      <c r="AD1785" s="6">
        <f t="shared" si="703"/>
        <v>0</v>
      </c>
      <c r="AE1785" s="6">
        <f t="shared" si="703"/>
        <v>0</v>
      </c>
      <c r="AF1785" s="6">
        <f t="shared" si="691"/>
        <v>5</v>
      </c>
      <c r="AG1785" s="6">
        <f t="shared" si="692"/>
        <v>0</v>
      </c>
      <c r="AH1785" s="14" t="str">
        <f>LEFT(X1785,2)&amp;"."&amp;VLOOKUP(MID(X1785,4,3),'Data validation'!$A$1:$B$12,2,FALSE)&amp;".2025"</f>
        <v>20.01.2025</v>
      </c>
      <c r="AI1785">
        <f t="shared" si="693"/>
        <v>4</v>
      </c>
      <c r="AJ1785" t="str">
        <f>H1785&amp;"."&amp;VLOOKUP(I1785,'Data validation'!$A$1:$B$12,2,FALSE)&amp;".2026"</f>
        <v>06.07.2026</v>
      </c>
      <c r="AK1785">
        <f t="shared" si="694"/>
        <v>28</v>
      </c>
      <c r="AL1785" t="e">
        <f>VLOOKUP(E1785,[2]Sheet1!$A:$B,2,FALSE)</f>
        <v>#N/A</v>
      </c>
    </row>
    <row r="1786" spans="1:38" x14ac:dyDescent="0.25">
      <c r="A1786" t="str">
        <f>VLOOKUP(Q1786,'Data validation'!$K$2:$L$50,2,FALSE)</f>
        <v>TO</v>
      </c>
      <c r="B1786">
        <f t="shared" si="680"/>
        <v>0</v>
      </c>
      <c r="C1786">
        <f t="shared" si="681"/>
        <v>0</v>
      </c>
      <c r="D1786">
        <f t="shared" si="682"/>
        <v>5</v>
      </c>
      <c r="E1786">
        <v>9609</v>
      </c>
      <c r="F1786" t="s">
        <v>5151</v>
      </c>
      <c r="G1786" t="s">
        <v>235</v>
      </c>
      <c r="H1786" t="str">
        <f t="shared" si="683"/>
        <v>12</v>
      </c>
      <c r="I1786" t="str">
        <f t="shared" si="684"/>
        <v>Jul</v>
      </c>
      <c r="J1786" t="s">
        <v>236</v>
      </c>
      <c r="K1786" t="str">
        <f t="shared" si="685"/>
        <v>17</v>
      </c>
      <c r="L1786" t="str">
        <f t="shared" si="686"/>
        <v>Jul</v>
      </c>
      <c r="M1786">
        <v>5</v>
      </c>
      <c r="N1786">
        <f t="shared" si="687"/>
        <v>5</v>
      </c>
      <c r="O1786">
        <f t="shared" si="688"/>
        <v>0</v>
      </c>
      <c r="P1786">
        <f t="shared" si="689"/>
        <v>0</v>
      </c>
      <c r="Q1786" t="s">
        <v>81</v>
      </c>
      <c r="R1786" t="s">
        <v>63</v>
      </c>
      <c r="S1786">
        <v>3</v>
      </c>
      <c r="T1786">
        <v>1</v>
      </c>
      <c r="U1786" s="2">
        <f>SUMIFS(SLR!L:L,SLR!D:D,'Резервации 2026'!E1786)</f>
        <v>2153.4666214999997</v>
      </c>
      <c r="V1786" s="2">
        <f t="shared" si="702"/>
        <v>430.69332429999997</v>
      </c>
      <c r="W1786" t="s">
        <v>262</v>
      </c>
      <c r="X1786" t="s">
        <v>4771</v>
      </c>
      <c r="Y1786" t="s">
        <v>4739</v>
      </c>
      <c r="Z1786" t="str">
        <f t="shared" si="690"/>
        <v>Jan</v>
      </c>
      <c r="AA1786" s="6">
        <f t="shared" si="703"/>
        <v>0</v>
      </c>
      <c r="AB1786" s="6">
        <f t="shared" si="703"/>
        <v>0</v>
      </c>
      <c r="AC1786" s="6">
        <f t="shared" si="703"/>
        <v>5</v>
      </c>
      <c r="AD1786" s="6">
        <f t="shared" si="703"/>
        <v>0</v>
      </c>
      <c r="AE1786" s="6">
        <f t="shared" si="703"/>
        <v>0</v>
      </c>
      <c r="AF1786" s="6">
        <f t="shared" si="691"/>
        <v>5</v>
      </c>
      <c r="AG1786" s="6">
        <f t="shared" si="692"/>
        <v>0</v>
      </c>
      <c r="AH1786" s="14" t="str">
        <f>LEFT(X1786,2)&amp;"."&amp;VLOOKUP(MID(X1786,4,3),'Data validation'!$A$1:$B$12,2,FALSE)&amp;".2025"</f>
        <v>20.01.2025</v>
      </c>
      <c r="AI1786">
        <f t="shared" si="693"/>
        <v>4</v>
      </c>
      <c r="AJ1786" t="str">
        <f>H1786&amp;"."&amp;VLOOKUP(I1786,'Data validation'!$A$1:$B$12,2,FALSE)&amp;".2026"</f>
        <v>12.07.2026</v>
      </c>
      <c r="AK1786">
        <f t="shared" si="694"/>
        <v>29</v>
      </c>
      <c r="AL1786" t="e">
        <f>VLOOKUP(E1786,[2]Sheet1!$A:$B,2,FALSE)</f>
        <v>#N/A</v>
      </c>
    </row>
    <row r="1787" spans="1:38" x14ac:dyDescent="0.25">
      <c r="A1787" t="str">
        <f>VLOOKUP(Q1787,'Data validation'!$K$2:$L$50,2,FALSE)</f>
        <v>TO</v>
      </c>
      <c r="B1787">
        <f t="shared" si="680"/>
        <v>0</v>
      </c>
      <c r="C1787">
        <f t="shared" si="681"/>
        <v>0</v>
      </c>
      <c r="D1787">
        <f t="shared" si="682"/>
        <v>5</v>
      </c>
      <c r="E1787">
        <v>10325</v>
      </c>
      <c r="F1787" t="s">
        <v>7531</v>
      </c>
      <c r="G1787" t="s">
        <v>340</v>
      </c>
      <c r="H1787" t="str">
        <f t="shared" si="683"/>
        <v>03</v>
      </c>
      <c r="I1787" t="str">
        <f t="shared" si="684"/>
        <v>Aug</v>
      </c>
      <c r="J1787" t="s">
        <v>259</v>
      </c>
      <c r="K1787" t="str">
        <f t="shared" si="685"/>
        <v>08</v>
      </c>
      <c r="L1787" t="str">
        <f t="shared" si="686"/>
        <v>Aug</v>
      </c>
      <c r="M1787">
        <v>5</v>
      </c>
      <c r="N1787">
        <f t="shared" si="687"/>
        <v>5</v>
      </c>
      <c r="O1787">
        <f t="shared" si="688"/>
        <v>0</v>
      </c>
      <c r="P1787">
        <f t="shared" si="689"/>
        <v>0</v>
      </c>
      <c r="Q1787" t="s">
        <v>81</v>
      </c>
      <c r="R1787" t="s">
        <v>188</v>
      </c>
      <c r="S1787">
        <v>3</v>
      </c>
      <c r="T1787">
        <v>1</v>
      </c>
      <c r="U1787" s="2">
        <f>SUMIFS(SLR!L:L,SLR!D:D,'Резервации 2026'!E1787)</f>
        <v>2543.4591235000003</v>
      </c>
      <c r="V1787" s="2">
        <f t="shared" si="702"/>
        <v>508.69182470000004</v>
      </c>
      <c r="W1787" t="s">
        <v>262</v>
      </c>
      <c r="X1787" t="s">
        <v>7532</v>
      </c>
      <c r="Y1787" t="s">
        <v>7451</v>
      </c>
      <c r="Z1787" t="str">
        <f t="shared" si="690"/>
        <v>Mar</v>
      </c>
      <c r="AA1787" s="6">
        <f t="shared" si="703"/>
        <v>0</v>
      </c>
      <c r="AB1787" s="6">
        <f t="shared" si="703"/>
        <v>0</v>
      </c>
      <c r="AC1787" s="6">
        <f t="shared" si="703"/>
        <v>0</v>
      </c>
      <c r="AD1787" s="6">
        <f t="shared" si="703"/>
        <v>5</v>
      </c>
      <c r="AE1787" s="6">
        <f t="shared" si="703"/>
        <v>0</v>
      </c>
      <c r="AF1787" s="6">
        <f t="shared" si="691"/>
        <v>5</v>
      </c>
      <c r="AG1787" s="6">
        <f t="shared" si="692"/>
        <v>0</v>
      </c>
      <c r="AH1787" s="14" t="str">
        <f>LEFT(X1787,2)&amp;"."&amp;VLOOKUP(MID(X1787,4,3),'Data validation'!$A$1:$B$12,2,FALSE)&amp;".2025"</f>
        <v>04.03.2025</v>
      </c>
      <c r="AI1787">
        <f t="shared" si="693"/>
        <v>10</v>
      </c>
      <c r="AJ1787" t="str">
        <f>H1787&amp;"."&amp;VLOOKUP(I1787,'Data validation'!$A$1:$B$12,2,FALSE)&amp;".2026"</f>
        <v>03.08.2026</v>
      </c>
      <c r="AK1787">
        <f t="shared" si="694"/>
        <v>32</v>
      </c>
      <c r="AL1787" t="e">
        <f>VLOOKUP(E1787,[2]Sheet1!$A:$B,2,FALSE)</f>
        <v>#N/A</v>
      </c>
    </row>
    <row r="1788" spans="1:38" x14ac:dyDescent="0.25">
      <c r="A1788" t="str">
        <f>VLOOKUP(Q1788,'Data validation'!$K$2:$L$50,2,FALSE)</f>
        <v>TO</v>
      </c>
      <c r="B1788">
        <f t="shared" si="680"/>
        <v>0</v>
      </c>
      <c r="C1788">
        <f t="shared" si="681"/>
        <v>0</v>
      </c>
      <c r="D1788">
        <f t="shared" si="682"/>
        <v>5</v>
      </c>
      <c r="E1788">
        <v>9495</v>
      </c>
      <c r="F1788" t="s">
        <v>8784</v>
      </c>
      <c r="G1788" t="s">
        <v>94</v>
      </c>
      <c r="H1788" t="str">
        <f t="shared" si="683"/>
        <v>27</v>
      </c>
      <c r="I1788" t="str">
        <f t="shared" si="684"/>
        <v>Jul</v>
      </c>
      <c r="J1788" t="s">
        <v>135</v>
      </c>
      <c r="K1788" t="str">
        <f t="shared" si="685"/>
        <v>01</v>
      </c>
      <c r="L1788" t="str">
        <f t="shared" si="686"/>
        <v>Aug</v>
      </c>
      <c r="M1788">
        <v>5</v>
      </c>
      <c r="N1788">
        <f t="shared" si="687"/>
        <v>-26</v>
      </c>
      <c r="O1788">
        <f t="shared" si="688"/>
        <v>4</v>
      </c>
      <c r="P1788">
        <f t="shared" si="689"/>
        <v>0</v>
      </c>
      <c r="Q1788" t="s">
        <v>56</v>
      </c>
      <c r="R1788" t="s">
        <v>63</v>
      </c>
      <c r="S1788">
        <v>3</v>
      </c>
      <c r="T1788">
        <v>1</v>
      </c>
      <c r="U1788" s="2">
        <f>SUMIFS(Novoton!L:L,Novoton!D:D,'Резервации 2026'!E1788)</f>
        <v>2153.4666214999997</v>
      </c>
      <c r="V1788" s="2">
        <f>+U1788/M1788</f>
        <v>430.69332429999997</v>
      </c>
      <c r="W1788" t="s">
        <v>262</v>
      </c>
      <c r="X1788" t="s">
        <v>4608</v>
      </c>
      <c r="Y1788" t="s">
        <v>4593</v>
      </c>
      <c r="Z1788" t="str">
        <f t="shared" si="690"/>
        <v>Jan</v>
      </c>
      <c r="AA1788" s="6">
        <f t="shared" si="703"/>
        <v>0</v>
      </c>
      <c r="AB1788" s="6">
        <f t="shared" si="703"/>
        <v>0</v>
      </c>
      <c r="AC1788" s="6">
        <f t="shared" si="703"/>
        <v>4</v>
      </c>
      <c r="AD1788" s="6">
        <f t="shared" si="703"/>
        <v>0</v>
      </c>
      <c r="AE1788" s="6">
        <f t="shared" si="703"/>
        <v>0</v>
      </c>
      <c r="AF1788" s="6">
        <f t="shared" si="691"/>
        <v>4</v>
      </c>
      <c r="AG1788" s="6">
        <f t="shared" si="692"/>
        <v>-1</v>
      </c>
      <c r="AH1788" s="14" t="str">
        <f>LEFT(X1788,2)&amp;"."&amp;VLOOKUP(MID(X1788,4,3),'Data validation'!$A$1:$B$12,2,FALSE)&amp;".2025"</f>
        <v>14.01.2025</v>
      </c>
      <c r="AI1788">
        <f t="shared" si="693"/>
        <v>3</v>
      </c>
      <c r="AJ1788" t="str">
        <f>H1788&amp;"."&amp;VLOOKUP(I1788,'Data validation'!$A$1:$B$12,2,FALSE)&amp;".2026"</f>
        <v>27.07.2026</v>
      </c>
      <c r="AK1788">
        <f t="shared" si="694"/>
        <v>31</v>
      </c>
      <c r="AL1788" t="e">
        <f>VLOOKUP(E1788,[2]Sheet1!$A:$B,2,FALSE)</f>
        <v>#N/A</v>
      </c>
    </row>
    <row r="1789" spans="1:38" x14ac:dyDescent="0.25">
      <c r="A1789" t="str">
        <f>VLOOKUP(Q1789,'Data validation'!$K$2:$L$50,2,FALSE)</f>
        <v>TO</v>
      </c>
      <c r="B1789">
        <f t="shared" si="680"/>
        <v>0</v>
      </c>
      <c r="C1789">
        <f t="shared" si="681"/>
        <v>0</v>
      </c>
      <c r="D1789">
        <f t="shared" si="682"/>
        <v>6</v>
      </c>
      <c r="E1789">
        <v>9496</v>
      </c>
      <c r="F1789" t="s">
        <v>8785</v>
      </c>
      <c r="G1789" t="s">
        <v>84</v>
      </c>
      <c r="H1789" t="str">
        <f t="shared" si="683"/>
        <v>20</v>
      </c>
      <c r="I1789" t="str">
        <f t="shared" si="684"/>
        <v>Jul</v>
      </c>
      <c r="J1789" t="s">
        <v>85</v>
      </c>
      <c r="K1789" t="str">
        <f t="shared" si="685"/>
        <v>26</v>
      </c>
      <c r="L1789" t="str">
        <f t="shared" si="686"/>
        <v>Jul</v>
      </c>
      <c r="M1789">
        <v>6</v>
      </c>
      <c r="N1789">
        <f t="shared" si="687"/>
        <v>6</v>
      </c>
      <c r="O1789">
        <f t="shared" si="688"/>
        <v>0</v>
      </c>
      <c r="P1789">
        <f t="shared" si="689"/>
        <v>0</v>
      </c>
      <c r="Q1789" t="s">
        <v>81</v>
      </c>
      <c r="R1789" t="s">
        <v>20</v>
      </c>
      <c r="S1789">
        <v>2</v>
      </c>
      <c r="T1789">
        <v>1</v>
      </c>
      <c r="U1789" s="2">
        <f>SUMIFS(SLR!L:L,SLR!D:D,'Резервации 2026'!E1789)</f>
        <v>1914.2099376000001</v>
      </c>
      <c r="V1789" s="2">
        <f>+U1789/M1789</f>
        <v>319.03498960000002</v>
      </c>
      <c r="W1789" t="s">
        <v>262</v>
      </c>
      <c r="X1789" t="s">
        <v>4610</v>
      </c>
      <c r="Y1789" t="s">
        <v>4593</v>
      </c>
      <c r="Z1789" t="str">
        <f t="shared" si="690"/>
        <v>Jan</v>
      </c>
      <c r="AA1789" s="6">
        <f t="shared" si="703"/>
        <v>0</v>
      </c>
      <c r="AB1789" s="6">
        <f t="shared" si="703"/>
        <v>0</v>
      </c>
      <c r="AC1789" s="6">
        <f t="shared" si="703"/>
        <v>6</v>
      </c>
      <c r="AD1789" s="6">
        <f t="shared" si="703"/>
        <v>0</v>
      </c>
      <c r="AE1789" s="6">
        <f t="shared" si="703"/>
        <v>0</v>
      </c>
      <c r="AF1789" s="6">
        <f t="shared" si="691"/>
        <v>6</v>
      </c>
      <c r="AG1789" s="6">
        <f t="shared" si="692"/>
        <v>0</v>
      </c>
      <c r="AH1789" s="14" t="str">
        <f>LEFT(X1789,2)&amp;"."&amp;VLOOKUP(MID(X1789,4,3),'Data validation'!$A$1:$B$12,2,FALSE)&amp;".2025"</f>
        <v>14.01.2025</v>
      </c>
      <c r="AI1789">
        <f t="shared" si="693"/>
        <v>3</v>
      </c>
      <c r="AJ1789" t="str">
        <f>H1789&amp;"."&amp;VLOOKUP(I1789,'Data validation'!$A$1:$B$12,2,FALSE)&amp;".2026"</f>
        <v>20.07.2026</v>
      </c>
      <c r="AK1789">
        <f t="shared" si="694"/>
        <v>30</v>
      </c>
      <c r="AL1789" t="e">
        <f>VLOOKUP(E1789,[2]Sheet1!$A:$B,2,FALSE)</f>
        <v>#N/A</v>
      </c>
    </row>
    <row r="1790" spans="1:38" x14ac:dyDescent="0.25">
      <c r="A1790" t="str">
        <f>VLOOKUP(Q1790,'Data validation'!$K$2:$L$50,2,FALSE)</f>
        <v>TO</v>
      </c>
      <c r="B1790">
        <f t="shared" si="680"/>
        <v>0</v>
      </c>
      <c r="C1790">
        <f t="shared" si="681"/>
        <v>0</v>
      </c>
      <c r="D1790">
        <f t="shared" si="682"/>
        <v>5</v>
      </c>
      <c r="E1790">
        <v>8080</v>
      </c>
      <c r="F1790" t="s">
        <v>8786</v>
      </c>
      <c r="G1790" t="s">
        <v>107</v>
      </c>
      <c r="H1790" t="str">
        <f t="shared" si="683"/>
        <v>25</v>
      </c>
      <c r="I1790" t="str">
        <f t="shared" si="684"/>
        <v>Jul</v>
      </c>
      <c r="J1790" t="s">
        <v>167</v>
      </c>
      <c r="K1790" t="str">
        <f t="shared" si="685"/>
        <v>30</v>
      </c>
      <c r="L1790" t="str">
        <f t="shared" si="686"/>
        <v>Jul</v>
      </c>
      <c r="M1790">
        <v>5</v>
      </c>
      <c r="N1790">
        <f t="shared" si="687"/>
        <v>5</v>
      </c>
      <c r="O1790">
        <f t="shared" si="688"/>
        <v>0</v>
      </c>
      <c r="P1790">
        <f t="shared" si="689"/>
        <v>0</v>
      </c>
      <c r="Q1790" t="s">
        <v>162</v>
      </c>
      <c r="R1790" t="s">
        <v>110</v>
      </c>
      <c r="S1790">
        <v>4</v>
      </c>
      <c r="T1790">
        <v>1</v>
      </c>
      <c r="U1790" s="2">
        <f>SUMIFS(Magelan!L:L,Magelan!D:D,'Резервации 2026'!E1790)</f>
        <v>2799.183896</v>
      </c>
      <c r="V1790" s="2">
        <f>+U1790/M1790</f>
        <v>559.83677920000002</v>
      </c>
      <c r="W1790" t="s">
        <v>262</v>
      </c>
      <c r="X1790" t="s">
        <v>177</v>
      </c>
      <c r="Y1790" t="s">
        <v>69</v>
      </c>
      <c r="Z1790" t="str">
        <f t="shared" si="690"/>
        <v>Oct</v>
      </c>
      <c r="AA1790" s="6">
        <f t="shared" si="703"/>
        <v>0</v>
      </c>
      <c r="AB1790" s="6">
        <f t="shared" si="703"/>
        <v>0</v>
      </c>
      <c r="AC1790" s="6">
        <f t="shared" si="703"/>
        <v>5</v>
      </c>
      <c r="AD1790" s="6">
        <f t="shared" si="703"/>
        <v>0</v>
      </c>
      <c r="AE1790" s="6">
        <f t="shared" si="703"/>
        <v>0</v>
      </c>
      <c r="AF1790" s="6">
        <f t="shared" si="691"/>
        <v>5</v>
      </c>
      <c r="AG1790" s="6">
        <f t="shared" si="692"/>
        <v>0</v>
      </c>
      <c r="AH1790" s="14" t="str">
        <f>LEFT(X1790,2)&amp;"."&amp;VLOOKUP(MID(X1790,4,3),'Data validation'!$A$1:$B$12,2,FALSE)&amp;".2025"</f>
        <v>27.10.2025</v>
      </c>
      <c r="AI1790">
        <f t="shared" si="693"/>
        <v>44</v>
      </c>
      <c r="AJ1790" t="str">
        <f>H1790&amp;"."&amp;VLOOKUP(I1790,'Data validation'!$A$1:$B$12,2,FALSE)&amp;".2026"</f>
        <v>25.07.2026</v>
      </c>
      <c r="AK1790">
        <f t="shared" si="694"/>
        <v>30</v>
      </c>
      <c r="AL1790" t="e">
        <f>VLOOKUP(E1790,[2]Sheet1!$A:$B,2,FALSE)</f>
        <v>#N/A</v>
      </c>
    </row>
    <row r="1791" spans="1:38" x14ac:dyDescent="0.25">
      <c r="A1791" t="str">
        <f>VLOOKUP(Q1791,'Data validation'!$K$2:$L$50,2,FALSE)</f>
        <v>TO</v>
      </c>
      <c r="B1791">
        <f t="shared" ref="B1791:B1854" si="704">AA1791+IF(I1791="Jun",IF(_xlfn.NUMBERVALUE(H1791)&gt;14,0,IF(_xlfn.NUMBERVALUE(K1791)&lt;14,M1791,15-_xlfn.NUMBERVALUE(H1791))),0)</f>
        <v>0</v>
      </c>
      <c r="C1791">
        <f t="shared" ref="C1791:C1854" si="705">M1791-B1791-D1791</f>
        <v>0</v>
      </c>
      <c r="D1791">
        <f t="shared" ref="D1791:D1854" si="706">IF(L1791="Jul",IF(_xlfn.NUMBERVALUE(K1791)&lt;11,0,IF(I1791="Jul",IF(_xlfn.NUMBERVALUE(H1791)&gt;11,M1791,_xlfn.NUMBERVALUE(K1791)-11),0)),0)+IF(L1791="Aug",IF(_xlfn.NUMBERVALUE(K1791)&gt;24,IF(_xlfn.NUMBERVALUE(H1791)&gt;24,0,25-_xlfn.NUMBERVALUE(H1791)),IF(I1791="Aug",M1791,_xlfn.NUMBERVALUE(K1791)-1+32-_xlfn.NUMBERVALUE(H1791))),0)</f>
        <v>4</v>
      </c>
      <c r="E1791">
        <v>9934</v>
      </c>
      <c r="F1791" t="s">
        <v>5635</v>
      </c>
      <c r="G1791" t="s">
        <v>135</v>
      </c>
      <c r="H1791" t="str">
        <f t="shared" ref="H1791:H1854" si="707">LEFT(G1791,2)</f>
        <v>01</v>
      </c>
      <c r="I1791" t="str">
        <f t="shared" ref="I1791:I1854" si="708">MID(G1791,4,3)</f>
        <v>Aug</v>
      </c>
      <c r="J1791" t="s">
        <v>290</v>
      </c>
      <c r="K1791" t="str">
        <f t="shared" ref="K1791:K1854" si="709">LEFT(J1791,2)</f>
        <v>05</v>
      </c>
      <c r="L1791" t="str">
        <f t="shared" ref="L1791:L1854" si="710">MID(J1791,4,3)</f>
        <v>Aug</v>
      </c>
      <c r="M1791">
        <v>4</v>
      </c>
      <c r="N1791">
        <f t="shared" ref="N1791:N1854" si="711">+K1791-H1791</f>
        <v>4</v>
      </c>
      <c r="O1791">
        <f t="shared" ref="O1791:O1854" si="712">IF(I1791=L1791,0,31-H1791)</f>
        <v>0</v>
      </c>
      <c r="P1791">
        <f t="shared" ref="P1791:P1854" si="713">IF(I1791=L1791,0,K1791-1)</f>
        <v>0</v>
      </c>
      <c r="Q1791" t="s">
        <v>56</v>
      </c>
      <c r="R1791" t="s">
        <v>63</v>
      </c>
      <c r="S1791">
        <v>2</v>
      </c>
      <c r="T1791">
        <v>2</v>
      </c>
      <c r="U1791" s="2">
        <f>SUMIFS(Novoton!L:L,Novoton!D:D,'Резервации 2026'!E1791)</f>
        <v>2278.7766495999999</v>
      </c>
      <c r="V1791" s="2">
        <f>+U1791/M1791</f>
        <v>569.69416239999998</v>
      </c>
      <c r="W1791" t="s">
        <v>262</v>
      </c>
      <c r="X1791" t="s">
        <v>5636</v>
      </c>
      <c r="Y1791" t="s">
        <v>5637</v>
      </c>
      <c r="Z1791" t="str">
        <f t="shared" ref="Z1791:Z1854" si="714">MID(X1791,4,3)</f>
        <v>Feb</v>
      </c>
      <c r="AA1791" s="6">
        <f t="shared" si="703"/>
        <v>0</v>
      </c>
      <c r="AB1791" s="6">
        <f t="shared" si="703"/>
        <v>0</v>
      </c>
      <c r="AC1791" s="6">
        <f t="shared" si="703"/>
        <v>0</v>
      </c>
      <c r="AD1791" s="6">
        <f t="shared" si="703"/>
        <v>4</v>
      </c>
      <c r="AE1791" s="6">
        <f t="shared" si="703"/>
        <v>0</v>
      </c>
      <c r="AF1791" s="6">
        <f t="shared" ref="AF1791:AF1854" si="715">SUM(AA1791:AE1791)</f>
        <v>4</v>
      </c>
      <c r="AG1791" s="6">
        <f t="shared" ref="AG1791:AG1854" si="716">+AF1791-M1791</f>
        <v>0</v>
      </c>
      <c r="AH1791" s="14" t="str">
        <f>LEFT(X1791,2)&amp;"."&amp;VLOOKUP(MID(X1791,4,3),'Data validation'!$A$1:$B$12,2,FALSE)&amp;".2025"</f>
        <v>01.02.2025</v>
      </c>
      <c r="AI1791">
        <f t="shared" ref="AI1791:AI1854" si="717">WEEKNUM(AH1791)</f>
        <v>5</v>
      </c>
      <c r="AJ1791" t="str">
        <f>H1791&amp;"."&amp;VLOOKUP(I1791,'Data validation'!$A$1:$B$12,2,FALSE)&amp;".2026"</f>
        <v>01.08.2026</v>
      </c>
      <c r="AK1791">
        <f t="shared" ref="AK1791:AK1854" si="718">WEEKNUM(AJ1791)</f>
        <v>31</v>
      </c>
      <c r="AL1791" t="e">
        <f>VLOOKUP(E1791,[2]Sheet1!$A:$B,2,FALSE)</f>
        <v>#N/A</v>
      </c>
    </row>
    <row r="1792" spans="1:38" x14ac:dyDescent="0.25">
      <c r="A1792" t="str">
        <f>VLOOKUP(Q1792,'Data validation'!$K$2:$L$50,2,FALSE)</f>
        <v>TO</v>
      </c>
      <c r="B1792">
        <f t="shared" si="704"/>
        <v>0</v>
      </c>
      <c r="C1792">
        <f t="shared" si="705"/>
        <v>0</v>
      </c>
      <c r="D1792">
        <f t="shared" si="706"/>
        <v>5</v>
      </c>
      <c r="E1792">
        <v>10234</v>
      </c>
      <c r="F1792" t="s">
        <v>7179</v>
      </c>
      <c r="G1792" t="s">
        <v>94</v>
      </c>
      <c r="H1792" t="str">
        <f t="shared" si="707"/>
        <v>27</v>
      </c>
      <c r="I1792" t="str">
        <f t="shared" si="708"/>
        <v>Jul</v>
      </c>
      <c r="J1792" t="s">
        <v>135</v>
      </c>
      <c r="K1792" t="str">
        <f t="shared" si="709"/>
        <v>01</v>
      </c>
      <c r="L1792" t="str">
        <f t="shared" si="710"/>
        <v>Aug</v>
      </c>
      <c r="M1792">
        <v>5</v>
      </c>
      <c r="N1792">
        <f t="shared" si="711"/>
        <v>-26</v>
      </c>
      <c r="O1792">
        <f t="shared" si="712"/>
        <v>4</v>
      </c>
      <c r="P1792">
        <f t="shared" si="713"/>
        <v>0</v>
      </c>
      <c r="Q1792" t="s">
        <v>162</v>
      </c>
      <c r="R1792" t="s">
        <v>188</v>
      </c>
      <c r="S1792">
        <v>2</v>
      </c>
      <c r="T1792">
        <v>0</v>
      </c>
      <c r="U1792" s="2">
        <f>SUMIFS(Magelan!L:L,Magelan!D:D,'Резервации 2026'!E1792)</f>
        <v>1884.0510389999999</v>
      </c>
      <c r="V1792" s="2">
        <f t="shared" ref="V1792:V1793" si="719">+U1792/M1792</f>
        <v>376.8102078</v>
      </c>
      <c r="W1792" t="s">
        <v>262</v>
      </c>
      <c r="X1792" t="s">
        <v>7180</v>
      </c>
      <c r="Y1792" t="s">
        <v>7152</v>
      </c>
      <c r="Z1792" t="str">
        <f t="shared" si="714"/>
        <v>Feb</v>
      </c>
      <c r="AA1792" s="6">
        <f t="shared" si="703"/>
        <v>0</v>
      </c>
      <c r="AB1792" s="6">
        <f t="shared" si="703"/>
        <v>0</v>
      </c>
      <c r="AC1792" s="6">
        <f t="shared" si="703"/>
        <v>4</v>
      </c>
      <c r="AD1792" s="6">
        <f t="shared" si="703"/>
        <v>0</v>
      </c>
      <c r="AE1792" s="6">
        <f t="shared" si="703"/>
        <v>0</v>
      </c>
      <c r="AF1792" s="6">
        <f t="shared" si="715"/>
        <v>4</v>
      </c>
      <c r="AG1792" s="6">
        <f t="shared" si="716"/>
        <v>-1</v>
      </c>
      <c r="AH1792" s="14" t="str">
        <f>LEFT(X1792,2)&amp;"."&amp;VLOOKUP(MID(X1792,4,3),'Data validation'!$A$1:$B$12,2,FALSE)&amp;".2025"</f>
        <v>25.02.2025</v>
      </c>
      <c r="AI1792">
        <f t="shared" si="717"/>
        <v>9</v>
      </c>
      <c r="AJ1792" t="str">
        <f>H1792&amp;"."&amp;VLOOKUP(I1792,'Data validation'!$A$1:$B$12,2,FALSE)&amp;".2026"</f>
        <v>27.07.2026</v>
      </c>
      <c r="AK1792">
        <f t="shared" si="718"/>
        <v>31</v>
      </c>
      <c r="AL1792" t="e">
        <f>VLOOKUP(E1792,[2]Sheet1!$A:$B,2,FALSE)</f>
        <v>#N/A</v>
      </c>
    </row>
    <row r="1793" spans="1:38" x14ac:dyDescent="0.25">
      <c r="A1793" t="str">
        <f>VLOOKUP(Q1793,'Data validation'!$K$2:$L$50,2,FALSE)</f>
        <v>TO</v>
      </c>
      <c r="B1793">
        <f t="shared" si="704"/>
        <v>0</v>
      </c>
      <c r="C1793">
        <f t="shared" si="705"/>
        <v>0</v>
      </c>
      <c r="D1793">
        <f t="shared" si="706"/>
        <v>5</v>
      </c>
      <c r="E1793">
        <v>10235</v>
      </c>
      <c r="F1793" t="s">
        <v>7181</v>
      </c>
      <c r="G1793" t="s">
        <v>94</v>
      </c>
      <c r="H1793" t="str">
        <f t="shared" si="707"/>
        <v>27</v>
      </c>
      <c r="I1793" t="str">
        <f t="shared" si="708"/>
        <v>Jul</v>
      </c>
      <c r="J1793" t="s">
        <v>135</v>
      </c>
      <c r="K1793" t="str">
        <f t="shared" si="709"/>
        <v>01</v>
      </c>
      <c r="L1793" t="str">
        <f t="shared" si="710"/>
        <v>Aug</v>
      </c>
      <c r="M1793">
        <v>5</v>
      </c>
      <c r="N1793">
        <f t="shared" si="711"/>
        <v>-26</v>
      </c>
      <c r="O1793">
        <f t="shared" si="712"/>
        <v>4</v>
      </c>
      <c r="P1793">
        <f t="shared" si="713"/>
        <v>0</v>
      </c>
      <c r="Q1793" t="s">
        <v>162</v>
      </c>
      <c r="R1793" t="s">
        <v>17</v>
      </c>
      <c r="S1793">
        <v>2</v>
      </c>
      <c r="T1793">
        <v>0</v>
      </c>
      <c r="U1793" s="2">
        <f>SUMIFS(Magelan!L:L,Magelan!D:D,'Резервации 2026'!E1793)</f>
        <v>1668.714156</v>
      </c>
      <c r="V1793" s="2">
        <f t="shared" si="719"/>
        <v>333.74283120000001</v>
      </c>
      <c r="W1793" t="s">
        <v>262</v>
      </c>
      <c r="X1793" t="s">
        <v>7180</v>
      </c>
      <c r="Y1793" t="s">
        <v>7152</v>
      </c>
      <c r="Z1793" t="str">
        <f t="shared" si="714"/>
        <v>Feb</v>
      </c>
      <c r="AA1793" s="6">
        <f t="shared" si="703"/>
        <v>0</v>
      </c>
      <c r="AB1793" s="6">
        <f t="shared" si="703"/>
        <v>0</v>
      </c>
      <c r="AC1793" s="6">
        <f t="shared" si="703"/>
        <v>4</v>
      </c>
      <c r="AD1793" s="6">
        <f t="shared" si="703"/>
        <v>0</v>
      </c>
      <c r="AE1793" s="6">
        <f t="shared" si="703"/>
        <v>0</v>
      </c>
      <c r="AF1793" s="6">
        <f t="shared" si="715"/>
        <v>4</v>
      </c>
      <c r="AG1793" s="6">
        <f t="shared" si="716"/>
        <v>-1</v>
      </c>
      <c r="AH1793" s="14" t="str">
        <f>LEFT(X1793,2)&amp;"."&amp;VLOOKUP(MID(X1793,4,3),'Data validation'!$A$1:$B$12,2,FALSE)&amp;".2025"</f>
        <v>25.02.2025</v>
      </c>
      <c r="AI1793">
        <f t="shared" si="717"/>
        <v>9</v>
      </c>
      <c r="AJ1793" t="str">
        <f>H1793&amp;"."&amp;VLOOKUP(I1793,'Data validation'!$A$1:$B$12,2,FALSE)&amp;".2026"</f>
        <v>27.07.2026</v>
      </c>
      <c r="AK1793">
        <f t="shared" si="718"/>
        <v>31</v>
      </c>
      <c r="AL1793" t="e">
        <f>VLOOKUP(E1793,[2]Sheet1!$A:$B,2,FALSE)</f>
        <v>#N/A</v>
      </c>
    </row>
    <row r="1794" spans="1:38" x14ac:dyDescent="0.25">
      <c r="A1794" t="str">
        <f>VLOOKUP(Q1794,'Data validation'!$K$2:$L$50,2,FALSE)</f>
        <v>BOOKING</v>
      </c>
      <c r="B1794">
        <f t="shared" si="704"/>
        <v>0</v>
      </c>
      <c r="C1794">
        <f t="shared" si="705"/>
        <v>0</v>
      </c>
      <c r="D1794">
        <f t="shared" si="706"/>
        <v>7</v>
      </c>
      <c r="E1794">
        <v>9935</v>
      </c>
      <c r="F1794" t="s">
        <v>5638</v>
      </c>
      <c r="G1794" t="s">
        <v>60</v>
      </c>
      <c r="H1794" t="str">
        <f t="shared" si="707"/>
        <v>17</v>
      </c>
      <c r="I1794" t="str">
        <f t="shared" si="708"/>
        <v>Aug</v>
      </c>
      <c r="J1794" t="s">
        <v>53</v>
      </c>
      <c r="K1794" t="str">
        <f t="shared" si="709"/>
        <v>24</v>
      </c>
      <c r="L1794" t="str">
        <f t="shared" si="710"/>
        <v>Aug</v>
      </c>
      <c r="M1794">
        <v>7</v>
      </c>
      <c r="N1794">
        <f t="shared" si="711"/>
        <v>7</v>
      </c>
      <c r="O1794">
        <f t="shared" si="712"/>
        <v>0</v>
      </c>
      <c r="P1794">
        <f t="shared" si="713"/>
        <v>0</v>
      </c>
      <c r="Q1794" t="s">
        <v>587</v>
      </c>
      <c r="R1794" t="s">
        <v>188</v>
      </c>
      <c r="S1794">
        <v>2</v>
      </c>
      <c r="T1794">
        <v>1</v>
      </c>
      <c r="U1794" s="2">
        <v>3764.3447311926602</v>
      </c>
      <c r="V1794" s="2">
        <v>537.76353302752284</v>
      </c>
      <c r="X1794" t="s">
        <v>5639</v>
      </c>
      <c r="Y1794" t="s">
        <v>5637</v>
      </c>
      <c r="Z1794" t="str">
        <f t="shared" si="714"/>
        <v>Feb</v>
      </c>
      <c r="AA1794" s="6">
        <f t="shared" si="703"/>
        <v>0</v>
      </c>
      <c r="AB1794" s="6">
        <f t="shared" si="703"/>
        <v>0</v>
      </c>
      <c r="AC1794" s="6">
        <f t="shared" si="703"/>
        <v>0</v>
      </c>
      <c r="AD1794" s="6">
        <f t="shared" si="703"/>
        <v>7</v>
      </c>
      <c r="AE1794" s="6">
        <f t="shared" si="703"/>
        <v>0</v>
      </c>
      <c r="AF1794" s="6">
        <f t="shared" si="715"/>
        <v>7</v>
      </c>
      <c r="AG1794" s="6">
        <f t="shared" si="716"/>
        <v>0</v>
      </c>
      <c r="AH1794" s="14" t="str">
        <f>LEFT(X1794,2)&amp;"."&amp;VLOOKUP(MID(X1794,4,3),'Data validation'!$A$1:$B$12,2,FALSE)&amp;".2025"</f>
        <v>01.02.2025</v>
      </c>
      <c r="AI1794">
        <f t="shared" si="717"/>
        <v>5</v>
      </c>
      <c r="AJ1794" t="str">
        <f>H1794&amp;"."&amp;VLOOKUP(I1794,'Data validation'!$A$1:$B$12,2,FALSE)&amp;".2026"</f>
        <v>17.08.2026</v>
      </c>
      <c r="AK1794">
        <f t="shared" si="718"/>
        <v>34</v>
      </c>
      <c r="AL1794" t="str">
        <f>VLOOKUP(E1794,[2]Sheet1!$A:$B,2,FALSE)</f>
        <v>Анулирана</v>
      </c>
    </row>
    <row r="1795" spans="1:38" x14ac:dyDescent="0.25">
      <c r="A1795" t="str">
        <f>VLOOKUP(Q1795,'Data validation'!$K$2:$L$50,2,FALSE)</f>
        <v>TO</v>
      </c>
      <c r="B1795">
        <f t="shared" si="704"/>
        <v>0</v>
      </c>
      <c r="C1795">
        <f t="shared" si="705"/>
        <v>0</v>
      </c>
      <c r="D1795">
        <f t="shared" si="706"/>
        <v>7</v>
      </c>
      <c r="E1795">
        <v>8043</v>
      </c>
      <c r="F1795" t="s">
        <v>8787</v>
      </c>
      <c r="G1795" t="s">
        <v>60</v>
      </c>
      <c r="H1795" t="str">
        <f t="shared" si="707"/>
        <v>17</v>
      </c>
      <c r="I1795" t="str">
        <f t="shared" si="708"/>
        <v>Aug</v>
      </c>
      <c r="J1795" t="s">
        <v>53</v>
      </c>
      <c r="K1795" t="str">
        <f t="shared" si="709"/>
        <v>24</v>
      </c>
      <c r="L1795" t="str">
        <f t="shared" si="710"/>
        <v>Aug</v>
      </c>
      <c r="M1795">
        <v>7</v>
      </c>
      <c r="N1795">
        <f t="shared" si="711"/>
        <v>7</v>
      </c>
      <c r="O1795">
        <f t="shared" si="712"/>
        <v>0</v>
      </c>
      <c r="P1795">
        <f t="shared" si="713"/>
        <v>0</v>
      </c>
      <c r="Q1795" t="s">
        <v>56</v>
      </c>
      <c r="R1795" t="s">
        <v>63</v>
      </c>
      <c r="S1795">
        <v>2</v>
      </c>
      <c r="T1795">
        <v>2</v>
      </c>
      <c r="U1795" s="2">
        <f>SUMIFS(Novoton!L:L,Novoton!D:D,'Резервации 2026'!E1795)</f>
        <v>2592.0810572999999</v>
      </c>
      <c r="V1795" s="2">
        <f t="shared" ref="V1795:V1798" si="720">+U1795/M1795</f>
        <v>370.2972939</v>
      </c>
      <c r="W1795" t="s">
        <v>262</v>
      </c>
      <c r="X1795" t="s">
        <v>58</v>
      </c>
      <c r="Y1795" t="s">
        <v>26</v>
      </c>
      <c r="Z1795" t="str">
        <f t="shared" si="714"/>
        <v>Oct</v>
      </c>
      <c r="AA1795" s="6">
        <f t="shared" si="703"/>
        <v>0</v>
      </c>
      <c r="AB1795" s="6">
        <f t="shared" si="703"/>
        <v>0</v>
      </c>
      <c r="AC1795" s="6">
        <f t="shared" si="703"/>
        <v>0</v>
      </c>
      <c r="AD1795" s="6">
        <f t="shared" si="703"/>
        <v>7</v>
      </c>
      <c r="AE1795" s="6">
        <f t="shared" si="703"/>
        <v>0</v>
      </c>
      <c r="AF1795" s="6">
        <f t="shared" si="715"/>
        <v>7</v>
      </c>
      <c r="AG1795" s="6">
        <f t="shared" si="716"/>
        <v>0</v>
      </c>
      <c r="AH1795" s="14" t="str">
        <f>LEFT(X1795,2)&amp;"."&amp;VLOOKUP(MID(X1795,4,3),'Data validation'!$A$1:$B$12,2,FALSE)&amp;".2025"</f>
        <v>27.10.2025</v>
      </c>
      <c r="AI1795">
        <f t="shared" si="717"/>
        <v>44</v>
      </c>
      <c r="AJ1795" t="str">
        <f>H1795&amp;"."&amp;VLOOKUP(I1795,'Data validation'!$A$1:$B$12,2,FALSE)&amp;".2026"</f>
        <v>17.08.2026</v>
      </c>
      <c r="AK1795">
        <f t="shared" si="718"/>
        <v>34</v>
      </c>
      <c r="AL1795" t="e">
        <f>VLOOKUP(E1795,[2]Sheet1!$A:$B,2,FALSE)</f>
        <v>#N/A</v>
      </c>
    </row>
    <row r="1796" spans="1:38" x14ac:dyDescent="0.25">
      <c r="A1796" t="str">
        <f>VLOOKUP(Q1796,'Data validation'!$K$2:$L$50,2,FALSE)</f>
        <v>TO</v>
      </c>
      <c r="B1796">
        <f t="shared" si="704"/>
        <v>0</v>
      </c>
      <c r="C1796">
        <f t="shared" si="705"/>
        <v>0</v>
      </c>
      <c r="D1796">
        <f t="shared" si="706"/>
        <v>7</v>
      </c>
      <c r="E1796">
        <v>8044</v>
      </c>
      <c r="F1796" t="s">
        <v>8788</v>
      </c>
      <c r="G1796" t="s">
        <v>60</v>
      </c>
      <c r="H1796" t="str">
        <f t="shared" si="707"/>
        <v>17</v>
      </c>
      <c r="I1796" t="str">
        <f t="shared" si="708"/>
        <v>Aug</v>
      </c>
      <c r="J1796" t="s">
        <v>53</v>
      </c>
      <c r="K1796" t="str">
        <f t="shared" si="709"/>
        <v>24</v>
      </c>
      <c r="L1796" t="str">
        <f t="shared" si="710"/>
        <v>Aug</v>
      </c>
      <c r="M1796">
        <v>7</v>
      </c>
      <c r="N1796">
        <f t="shared" si="711"/>
        <v>7</v>
      </c>
      <c r="O1796">
        <f t="shared" si="712"/>
        <v>0</v>
      </c>
      <c r="P1796">
        <f t="shared" si="713"/>
        <v>0</v>
      </c>
      <c r="Q1796" t="s">
        <v>56</v>
      </c>
      <c r="R1796" t="s">
        <v>63</v>
      </c>
      <c r="S1796">
        <v>3</v>
      </c>
      <c r="T1796">
        <v>1</v>
      </c>
      <c r="U1796" s="2">
        <f>SUMIFS(Novoton!L:L,Novoton!D:D,'Резервации 2026'!E1796)</f>
        <v>2799.3599206999997</v>
      </c>
      <c r="V1796" s="2">
        <f t="shared" si="720"/>
        <v>399.90856009999999</v>
      </c>
      <c r="W1796" t="s">
        <v>262</v>
      </c>
      <c r="X1796" t="s">
        <v>66</v>
      </c>
      <c r="Y1796" t="s">
        <v>26</v>
      </c>
      <c r="Z1796" t="str">
        <f t="shared" si="714"/>
        <v>Oct</v>
      </c>
      <c r="AA1796" s="6">
        <f t="shared" si="703"/>
        <v>0</v>
      </c>
      <c r="AB1796" s="6">
        <f t="shared" si="703"/>
        <v>0</v>
      </c>
      <c r="AC1796" s="6">
        <f t="shared" si="703"/>
        <v>0</v>
      </c>
      <c r="AD1796" s="6">
        <f t="shared" si="703"/>
        <v>7</v>
      </c>
      <c r="AE1796" s="6">
        <f t="shared" si="703"/>
        <v>0</v>
      </c>
      <c r="AF1796" s="6">
        <f t="shared" si="715"/>
        <v>7</v>
      </c>
      <c r="AG1796" s="6">
        <f t="shared" si="716"/>
        <v>0</v>
      </c>
      <c r="AH1796" s="14" t="str">
        <f>LEFT(X1796,2)&amp;"."&amp;VLOOKUP(MID(X1796,4,3),'Data validation'!$A$1:$B$12,2,FALSE)&amp;".2025"</f>
        <v>27.10.2025</v>
      </c>
      <c r="AI1796">
        <f t="shared" si="717"/>
        <v>44</v>
      </c>
      <c r="AJ1796" t="str">
        <f>H1796&amp;"."&amp;VLOOKUP(I1796,'Data validation'!$A$1:$B$12,2,FALSE)&amp;".2026"</f>
        <v>17.08.2026</v>
      </c>
      <c r="AK1796">
        <f t="shared" si="718"/>
        <v>34</v>
      </c>
      <c r="AL1796" t="e">
        <f>VLOOKUP(E1796,[2]Sheet1!$A:$B,2,FALSE)</f>
        <v>#N/A</v>
      </c>
    </row>
    <row r="1797" spans="1:38" x14ac:dyDescent="0.25">
      <c r="A1797" t="str">
        <f>VLOOKUP(Q1797,'Data validation'!$K$2:$L$50,2,FALSE)</f>
        <v>TO</v>
      </c>
      <c r="B1797">
        <f t="shared" si="704"/>
        <v>0</v>
      </c>
      <c r="C1797">
        <f t="shared" si="705"/>
        <v>7</v>
      </c>
      <c r="D1797">
        <f t="shared" si="706"/>
        <v>0</v>
      </c>
      <c r="E1797">
        <v>8046</v>
      </c>
      <c r="F1797" t="s">
        <v>8789</v>
      </c>
      <c r="G1797" t="s">
        <v>71</v>
      </c>
      <c r="H1797" t="str">
        <f t="shared" si="707"/>
        <v>30</v>
      </c>
      <c r="I1797" t="str">
        <f t="shared" si="708"/>
        <v>Jun</v>
      </c>
      <c r="J1797" t="s">
        <v>72</v>
      </c>
      <c r="K1797" t="str">
        <f t="shared" si="709"/>
        <v>07</v>
      </c>
      <c r="L1797" t="str">
        <f t="shared" si="710"/>
        <v>Jul</v>
      </c>
      <c r="M1797">
        <v>7</v>
      </c>
      <c r="N1797">
        <f t="shared" si="711"/>
        <v>-23</v>
      </c>
      <c r="O1797">
        <f t="shared" si="712"/>
        <v>1</v>
      </c>
      <c r="P1797">
        <f t="shared" si="713"/>
        <v>6</v>
      </c>
      <c r="Q1797" t="s">
        <v>56</v>
      </c>
      <c r="R1797" t="s">
        <v>63</v>
      </c>
      <c r="S1797">
        <v>2</v>
      </c>
      <c r="T1797">
        <v>3</v>
      </c>
      <c r="U1797" s="2">
        <f>SUMIFS(Novoton!L:L,Novoton!D:D,'Резервации 2026'!E1797)</f>
        <v>2628.9093362000003</v>
      </c>
      <c r="V1797" s="2">
        <f t="shared" si="720"/>
        <v>375.55847660000006</v>
      </c>
      <c r="W1797" t="s">
        <v>262</v>
      </c>
      <c r="X1797" t="s">
        <v>66</v>
      </c>
      <c r="Y1797" t="s">
        <v>69</v>
      </c>
      <c r="Z1797" t="str">
        <f t="shared" si="714"/>
        <v>Oct</v>
      </c>
      <c r="AA1797" s="6">
        <f t="shared" si="703"/>
        <v>0</v>
      </c>
      <c r="AB1797" s="6">
        <f t="shared" si="703"/>
        <v>1</v>
      </c>
      <c r="AC1797" s="6">
        <f t="shared" si="703"/>
        <v>6</v>
      </c>
      <c r="AD1797" s="6">
        <f t="shared" si="703"/>
        <v>0</v>
      </c>
      <c r="AE1797" s="6">
        <f t="shared" si="703"/>
        <v>0</v>
      </c>
      <c r="AF1797" s="6">
        <f t="shared" si="715"/>
        <v>7</v>
      </c>
      <c r="AG1797" s="6">
        <f t="shared" si="716"/>
        <v>0</v>
      </c>
      <c r="AH1797" s="14" t="str">
        <f>LEFT(X1797,2)&amp;"."&amp;VLOOKUP(MID(X1797,4,3),'Data validation'!$A$1:$B$12,2,FALSE)&amp;".2025"</f>
        <v>27.10.2025</v>
      </c>
      <c r="AI1797">
        <f t="shared" si="717"/>
        <v>44</v>
      </c>
      <c r="AJ1797" t="str">
        <f>H1797&amp;"."&amp;VLOOKUP(I1797,'Data validation'!$A$1:$B$12,2,FALSE)&amp;".2026"</f>
        <v>30.06.2026</v>
      </c>
      <c r="AK1797">
        <f t="shared" si="718"/>
        <v>27</v>
      </c>
      <c r="AL1797" t="e">
        <f>VLOOKUP(E1797,[2]Sheet1!$A:$B,2,FALSE)</f>
        <v>#N/A</v>
      </c>
    </row>
    <row r="1798" spans="1:38" x14ac:dyDescent="0.25">
      <c r="A1798" t="str">
        <f>VLOOKUP(Q1798,'Data validation'!$K$2:$L$50,2,FALSE)</f>
        <v>TO</v>
      </c>
      <c r="B1798">
        <f t="shared" si="704"/>
        <v>0</v>
      </c>
      <c r="C1798">
        <f t="shared" si="705"/>
        <v>5</v>
      </c>
      <c r="D1798">
        <f t="shared" si="706"/>
        <v>0</v>
      </c>
      <c r="E1798">
        <v>8087</v>
      </c>
      <c r="F1798" t="s">
        <v>8790</v>
      </c>
      <c r="G1798" t="s">
        <v>44</v>
      </c>
      <c r="H1798" t="str">
        <f t="shared" si="707"/>
        <v>29</v>
      </c>
      <c r="I1798" t="str">
        <f t="shared" si="708"/>
        <v>Jun</v>
      </c>
      <c r="J1798" t="s">
        <v>45</v>
      </c>
      <c r="K1798" t="str">
        <f t="shared" si="709"/>
        <v>04</v>
      </c>
      <c r="L1798" t="str">
        <f t="shared" si="710"/>
        <v>Jul</v>
      </c>
      <c r="M1798">
        <v>5</v>
      </c>
      <c r="N1798">
        <f t="shared" si="711"/>
        <v>-25</v>
      </c>
      <c r="O1798">
        <f t="shared" si="712"/>
        <v>2</v>
      </c>
      <c r="P1798">
        <f t="shared" si="713"/>
        <v>3</v>
      </c>
      <c r="Q1798" t="s">
        <v>56</v>
      </c>
      <c r="R1798" t="s">
        <v>25</v>
      </c>
      <c r="S1798">
        <v>3</v>
      </c>
      <c r="T1798">
        <v>0</v>
      </c>
      <c r="U1798" s="2">
        <f>SUMIFS(Novoton!L:L,Novoton!D:D,'Резервации 2026'!E1798)</f>
        <v>1842.196277</v>
      </c>
      <c r="V1798" s="2">
        <f t="shared" si="720"/>
        <v>368.43925539999998</v>
      </c>
      <c r="W1798" t="s">
        <v>262</v>
      </c>
      <c r="X1798" t="s">
        <v>202</v>
      </c>
      <c r="Y1798" t="s">
        <v>203</v>
      </c>
      <c r="Z1798" t="str">
        <f t="shared" si="714"/>
        <v>Oct</v>
      </c>
      <c r="AA1798" s="6">
        <f t="shared" si="703"/>
        <v>0</v>
      </c>
      <c r="AB1798" s="6">
        <f t="shared" si="703"/>
        <v>2</v>
      </c>
      <c r="AC1798" s="6">
        <f t="shared" si="703"/>
        <v>3</v>
      </c>
      <c r="AD1798" s="6">
        <f t="shared" si="703"/>
        <v>0</v>
      </c>
      <c r="AE1798" s="6">
        <f t="shared" si="703"/>
        <v>0</v>
      </c>
      <c r="AF1798" s="6">
        <f t="shared" si="715"/>
        <v>5</v>
      </c>
      <c r="AG1798" s="6">
        <f t="shared" si="716"/>
        <v>0</v>
      </c>
      <c r="AH1798" s="14" t="str">
        <f>LEFT(X1798,2)&amp;"."&amp;VLOOKUP(MID(X1798,4,3),'Data validation'!$A$1:$B$12,2,FALSE)&amp;".2025"</f>
        <v>28.10.2025</v>
      </c>
      <c r="AI1798">
        <f t="shared" si="717"/>
        <v>44</v>
      </c>
      <c r="AJ1798" t="str">
        <f>H1798&amp;"."&amp;VLOOKUP(I1798,'Data validation'!$A$1:$B$12,2,FALSE)&amp;".2026"</f>
        <v>29.06.2026</v>
      </c>
      <c r="AK1798">
        <f t="shared" si="718"/>
        <v>27</v>
      </c>
      <c r="AL1798" t="e">
        <f>VLOOKUP(E1798,[2]Sheet1!$A:$B,2,FALSE)</f>
        <v>#N/A</v>
      </c>
    </row>
    <row r="1799" spans="1:38" x14ac:dyDescent="0.25">
      <c r="A1799" t="str">
        <f>VLOOKUP(Q1799,'Data validation'!$K$2:$L$50,2,FALSE)</f>
        <v>TO</v>
      </c>
      <c r="B1799">
        <f t="shared" si="704"/>
        <v>0</v>
      </c>
      <c r="C1799">
        <f t="shared" si="705"/>
        <v>5</v>
      </c>
      <c r="D1799">
        <f t="shared" si="706"/>
        <v>0</v>
      </c>
      <c r="E1799">
        <v>10323</v>
      </c>
      <c r="F1799" t="s">
        <v>7543</v>
      </c>
      <c r="G1799" t="s">
        <v>172</v>
      </c>
      <c r="H1799" t="str">
        <f t="shared" si="707"/>
        <v>01</v>
      </c>
      <c r="I1799" t="str">
        <f t="shared" si="708"/>
        <v>Jul</v>
      </c>
      <c r="J1799" t="s">
        <v>173</v>
      </c>
      <c r="K1799" t="str">
        <f t="shared" si="709"/>
        <v>06</v>
      </c>
      <c r="L1799" t="str">
        <f t="shared" si="710"/>
        <v>Jul</v>
      </c>
      <c r="M1799">
        <v>5</v>
      </c>
      <c r="N1799">
        <f t="shared" si="711"/>
        <v>5</v>
      </c>
      <c r="O1799">
        <f t="shared" si="712"/>
        <v>0</v>
      </c>
      <c r="P1799">
        <f t="shared" si="713"/>
        <v>0</v>
      </c>
      <c r="Q1799" t="s">
        <v>81</v>
      </c>
      <c r="R1799" t="s">
        <v>20</v>
      </c>
      <c r="S1799">
        <v>2</v>
      </c>
      <c r="T1799">
        <v>1</v>
      </c>
      <c r="U1799" s="2">
        <f>SUMIFS(SLR!L:L,SLR!D:D,'Резервации 2026'!E1799)</f>
        <v>0</v>
      </c>
      <c r="V1799" s="2">
        <f>+U1799/M1799</f>
        <v>0</v>
      </c>
      <c r="W1799" t="s">
        <v>262</v>
      </c>
      <c r="X1799" t="s">
        <v>7544</v>
      </c>
      <c r="Y1799" t="s">
        <v>1761</v>
      </c>
      <c r="Z1799" t="str">
        <f t="shared" si="714"/>
        <v>Mar</v>
      </c>
      <c r="AA1799" s="6">
        <f t="shared" si="703"/>
        <v>0</v>
      </c>
      <c r="AB1799" s="6">
        <f t="shared" si="703"/>
        <v>0</v>
      </c>
      <c r="AC1799" s="6">
        <f t="shared" si="703"/>
        <v>5</v>
      </c>
      <c r="AD1799" s="6">
        <f t="shared" si="703"/>
        <v>0</v>
      </c>
      <c r="AE1799" s="6">
        <f t="shared" si="703"/>
        <v>0</v>
      </c>
      <c r="AF1799" s="6">
        <f t="shared" si="715"/>
        <v>5</v>
      </c>
      <c r="AG1799" s="6">
        <f t="shared" si="716"/>
        <v>0</v>
      </c>
      <c r="AH1799" s="14" t="str">
        <f>LEFT(X1799,2)&amp;"."&amp;VLOOKUP(MID(X1799,4,3),'Data validation'!$A$1:$B$12,2,FALSE)&amp;".2025"</f>
        <v>04.03.2025</v>
      </c>
      <c r="AI1799">
        <f t="shared" si="717"/>
        <v>10</v>
      </c>
      <c r="AJ1799" t="str">
        <f>H1799&amp;"."&amp;VLOOKUP(I1799,'Data validation'!$A$1:$B$12,2,FALSE)&amp;".2026"</f>
        <v>01.07.2026</v>
      </c>
      <c r="AK1799">
        <f t="shared" si="718"/>
        <v>27</v>
      </c>
      <c r="AL1799" t="str">
        <f>VLOOKUP(E1799,[2]Sheet1!$A:$B,2,FALSE)</f>
        <v>Анулирана</v>
      </c>
    </row>
    <row r="1800" spans="1:38" x14ac:dyDescent="0.25">
      <c r="A1800" t="str">
        <f>VLOOKUP(Q1800,'Data validation'!$K$2:$L$50,2,FALSE)</f>
        <v>TOPOLA SKIES</v>
      </c>
      <c r="B1800">
        <f t="shared" si="704"/>
        <v>0</v>
      </c>
      <c r="C1800">
        <f t="shared" si="705"/>
        <v>0</v>
      </c>
      <c r="D1800">
        <f t="shared" si="706"/>
        <v>5</v>
      </c>
      <c r="E1800">
        <v>9498</v>
      </c>
      <c r="F1800" t="s">
        <v>8791</v>
      </c>
      <c r="G1800" t="s">
        <v>93</v>
      </c>
      <c r="H1800" t="str">
        <f t="shared" si="707"/>
        <v>21</v>
      </c>
      <c r="I1800" t="str">
        <f t="shared" si="708"/>
        <v>Jul</v>
      </c>
      <c r="J1800" t="s">
        <v>85</v>
      </c>
      <c r="K1800" t="str">
        <f t="shared" si="709"/>
        <v>26</v>
      </c>
      <c r="L1800" t="str">
        <f t="shared" si="710"/>
        <v>Jul</v>
      </c>
      <c r="M1800">
        <v>5</v>
      </c>
      <c r="N1800">
        <f t="shared" si="711"/>
        <v>5</v>
      </c>
      <c r="O1800">
        <f t="shared" si="712"/>
        <v>0</v>
      </c>
      <c r="P1800">
        <f t="shared" si="713"/>
        <v>0</v>
      </c>
      <c r="Q1800" t="s">
        <v>35</v>
      </c>
      <c r="R1800" t="s">
        <v>63</v>
      </c>
      <c r="S1800">
        <v>2</v>
      </c>
      <c r="T1800">
        <v>1</v>
      </c>
      <c r="U1800" s="2">
        <v>1915.4573623853209</v>
      </c>
      <c r="V1800" s="2">
        <v>383.0914724770642</v>
      </c>
      <c r="X1800" t="s">
        <v>4611</v>
      </c>
      <c r="Y1800" t="s">
        <v>4593</v>
      </c>
      <c r="Z1800" t="str">
        <f t="shared" si="714"/>
        <v>Jan</v>
      </c>
      <c r="AA1800" s="6">
        <f t="shared" si="703"/>
        <v>0</v>
      </c>
      <c r="AB1800" s="6">
        <f t="shared" si="703"/>
        <v>0</v>
      </c>
      <c r="AC1800" s="6">
        <f t="shared" si="703"/>
        <v>5</v>
      </c>
      <c r="AD1800" s="6">
        <f t="shared" si="703"/>
        <v>0</v>
      </c>
      <c r="AE1800" s="6">
        <f t="shared" si="703"/>
        <v>0</v>
      </c>
      <c r="AF1800" s="6">
        <f t="shared" si="715"/>
        <v>5</v>
      </c>
      <c r="AG1800" s="6">
        <f t="shared" si="716"/>
        <v>0</v>
      </c>
      <c r="AH1800" s="14" t="str">
        <f>LEFT(X1800,2)&amp;"."&amp;VLOOKUP(MID(X1800,4,3),'Data validation'!$A$1:$B$12,2,FALSE)&amp;".2025"</f>
        <v>14.01.2025</v>
      </c>
      <c r="AI1800">
        <f t="shared" si="717"/>
        <v>3</v>
      </c>
      <c r="AJ1800" t="str">
        <f>H1800&amp;"."&amp;VLOOKUP(I1800,'Data validation'!$A$1:$B$12,2,FALSE)&amp;".2026"</f>
        <v>21.07.2026</v>
      </c>
      <c r="AK1800">
        <f t="shared" si="718"/>
        <v>30</v>
      </c>
      <c r="AL1800" t="e">
        <f>VLOOKUP(E1800,[2]Sheet1!$A:$B,2,FALSE)</f>
        <v>#N/A</v>
      </c>
    </row>
    <row r="1801" spans="1:38" x14ac:dyDescent="0.25">
      <c r="A1801" t="str">
        <f>VLOOKUP(Q1801,'Data validation'!$K$2:$L$50,2,FALSE)</f>
        <v>TOPOLA SKIES</v>
      </c>
      <c r="B1801">
        <f t="shared" si="704"/>
        <v>0</v>
      </c>
      <c r="C1801">
        <f t="shared" si="705"/>
        <v>0</v>
      </c>
      <c r="D1801">
        <f t="shared" si="706"/>
        <v>6</v>
      </c>
      <c r="E1801">
        <v>9184</v>
      </c>
      <c r="F1801" t="s">
        <v>8792</v>
      </c>
      <c r="G1801" t="s">
        <v>236</v>
      </c>
      <c r="H1801" t="str">
        <f t="shared" si="707"/>
        <v>17</v>
      </c>
      <c r="I1801" t="str">
        <f t="shared" si="708"/>
        <v>Jul</v>
      </c>
      <c r="J1801" t="s">
        <v>528</v>
      </c>
      <c r="K1801" t="str">
        <f t="shared" si="709"/>
        <v>23</v>
      </c>
      <c r="L1801" t="str">
        <f t="shared" si="710"/>
        <v>Jul</v>
      </c>
      <c r="M1801">
        <v>6</v>
      </c>
      <c r="N1801">
        <f t="shared" si="711"/>
        <v>6</v>
      </c>
      <c r="O1801">
        <f t="shared" si="712"/>
        <v>0</v>
      </c>
      <c r="P1801">
        <f t="shared" si="713"/>
        <v>0</v>
      </c>
      <c r="Q1801" t="s">
        <v>35</v>
      </c>
      <c r="R1801" t="s">
        <v>110</v>
      </c>
      <c r="S1801">
        <v>4</v>
      </c>
      <c r="T1801">
        <v>1</v>
      </c>
      <c r="U1801" s="2">
        <v>4030.8041394495408</v>
      </c>
      <c r="V1801" s="2">
        <v>671.8006899082568</v>
      </c>
      <c r="X1801" t="s">
        <v>3684</v>
      </c>
      <c r="Y1801" t="s">
        <v>3682</v>
      </c>
      <c r="Z1801" t="str">
        <f t="shared" si="714"/>
        <v>Dec</v>
      </c>
      <c r="AA1801" s="6">
        <f t="shared" si="703"/>
        <v>0</v>
      </c>
      <c r="AB1801" s="6">
        <f t="shared" si="703"/>
        <v>0</v>
      </c>
      <c r="AC1801" s="6">
        <f t="shared" si="703"/>
        <v>6</v>
      </c>
      <c r="AD1801" s="6">
        <f t="shared" si="703"/>
        <v>0</v>
      </c>
      <c r="AE1801" s="6">
        <f t="shared" si="703"/>
        <v>0</v>
      </c>
      <c r="AF1801" s="6">
        <f t="shared" si="715"/>
        <v>6</v>
      </c>
      <c r="AG1801" s="6">
        <f t="shared" si="716"/>
        <v>0</v>
      </c>
      <c r="AH1801" s="14" t="str">
        <f>LEFT(X1801,2)&amp;"."&amp;VLOOKUP(MID(X1801,4,3),'Data validation'!$A$1:$B$12,2,FALSE)&amp;".2025"</f>
        <v>24.12.2025</v>
      </c>
      <c r="AI1801">
        <f t="shared" si="717"/>
        <v>52</v>
      </c>
      <c r="AJ1801" t="str">
        <f>H1801&amp;"."&amp;VLOOKUP(I1801,'Data validation'!$A$1:$B$12,2,FALSE)&amp;".2026"</f>
        <v>17.07.2026</v>
      </c>
      <c r="AK1801">
        <f t="shared" si="718"/>
        <v>29</v>
      </c>
      <c r="AL1801" t="e">
        <f>VLOOKUP(E1801,[2]Sheet1!$A:$B,2,FALSE)</f>
        <v>#N/A</v>
      </c>
    </row>
    <row r="1802" spans="1:38" x14ac:dyDescent="0.25">
      <c r="A1802" t="str">
        <f>VLOOKUP(Q1802,'Data validation'!$K$2:$L$50,2,FALSE)</f>
        <v>TO</v>
      </c>
      <c r="B1802">
        <f t="shared" si="704"/>
        <v>0</v>
      </c>
      <c r="C1802">
        <f t="shared" si="705"/>
        <v>4</v>
      </c>
      <c r="D1802">
        <f t="shared" si="706"/>
        <v>1</v>
      </c>
      <c r="E1802">
        <v>9499</v>
      </c>
      <c r="F1802" t="s">
        <v>8793</v>
      </c>
      <c r="G1802" t="s">
        <v>53</v>
      </c>
      <c r="H1802" t="str">
        <f t="shared" si="707"/>
        <v>24</v>
      </c>
      <c r="I1802" t="str">
        <f t="shared" si="708"/>
        <v>Aug</v>
      </c>
      <c r="J1802" t="s">
        <v>131</v>
      </c>
      <c r="K1802" t="str">
        <f t="shared" si="709"/>
        <v>29</v>
      </c>
      <c r="L1802" t="str">
        <f t="shared" si="710"/>
        <v>Aug</v>
      </c>
      <c r="M1802">
        <v>5</v>
      </c>
      <c r="N1802">
        <f t="shared" si="711"/>
        <v>5</v>
      </c>
      <c r="O1802">
        <f t="shared" si="712"/>
        <v>0</v>
      </c>
      <c r="P1802">
        <f t="shared" si="713"/>
        <v>0</v>
      </c>
      <c r="Q1802" t="s">
        <v>81</v>
      </c>
      <c r="R1802" t="s">
        <v>63</v>
      </c>
      <c r="S1802">
        <v>2</v>
      </c>
      <c r="T1802">
        <v>1</v>
      </c>
      <c r="U1802" s="2">
        <f>SUMIFS(SLR!L:L,SLR!D:D,'Резервации 2026'!E1802)</f>
        <v>1444.380455</v>
      </c>
      <c r="V1802" s="2">
        <f t="shared" ref="V1802:V1808" si="721">+U1802/M1802</f>
        <v>288.87609099999997</v>
      </c>
      <c r="W1802" t="s">
        <v>262</v>
      </c>
      <c r="X1802" t="s">
        <v>4613</v>
      </c>
      <c r="Y1802" t="s">
        <v>4593</v>
      </c>
      <c r="Z1802" t="str">
        <f t="shared" si="714"/>
        <v>Jan</v>
      </c>
      <c r="AA1802" s="6">
        <f t="shared" si="703"/>
        <v>0</v>
      </c>
      <c r="AB1802" s="6">
        <f t="shared" si="703"/>
        <v>0</v>
      </c>
      <c r="AC1802" s="6">
        <f t="shared" si="703"/>
        <v>0</v>
      </c>
      <c r="AD1802" s="6">
        <f t="shared" si="703"/>
        <v>5</v>
      </c>
      <c r="AE1802" s="6">
        <f t="shared" si="703"/>
        <v>0</v>
      </c>
      <c r="AF1802" s="6">
        <f t="shared" si="715"/>
        <v>5</v>
      </c>
      <c r="AG1802" s="6">
        <f t="shared" si="716"/>
        <v>0</v>
      </c>
      <c r="AH1802" s="14" t="str">
        <f>LEFT(X1802,2)&amp;"."&amp;VLOOKUP(MID(X1802,4,3),'Data validation'!$A$1:$B$12,2,FALSE)&amp;".2025"</f>
        <v>14.01.2025</v>
      </c>
      <c r="AI1802">
        <f t="shared" si="717"/>
        <v>3</v>
      </c>
      <c r="AJ1802" t="str">
        <f>H1802&amp;"."&amp;VLOOKUP(I1802,'Data validation'!$A$1:$B$12,2,FALSE)&amp;".2026"</f>
        <v>24.08.2026</v>
      </c>
      <c r="AK1802">
        <f t="shared" si="718"/>
        <v>35</v>
      </c>
      <c r="AL1802" t="e">
        <f>VLOOKUP(E1802,[2]Sheet1!$A:$B,2,FALSE)</f>
        <v>#N/A</v>
      </c>
    </row>
    <row r="1803" spans="1:38" x14ac:dyDescent="0.25">
      <c r="A1803" t="str">
        <f>VLOOKUP(Q1803,'Data validation'!$K$2:$L$50,2,FALSE)</f>
        <v>TO</v>
      </c>
      <c r="B1803">
        <f t="shared" si="704"/>
        <v>0</v>
      </c>
      <c r="C1803">
        <f t="shared" si="705"/>
        <v>4</v>
      </c>
      <c r="D1803">
        <f t="shared" si="706"/>
        <v>1</v>
      </c>
      <c r="E1803">
        <v>9500</v>
      </c>
      <c r="F1803" t="s">
        <v>8794</v>
      </c>
      <c r="G1803" t="s">
        <v>53</v>
      </c>
      <c r="H1803" t="str">
        <f t="shared" si="707"/>
        <v>24</v>
      </c>
      <c r="I1803" t="str">
        <f t="shared" si="708"/>
        <v>Aug</v>
      </c>
      <c r="J1803" t="s">
        <v>131</v>
      </c>
      <c r="K1803" t="str">
        <f t="shared" si="709"/>
        <v>29</v>
      </c>
      <c r="L1803" t="str">
        <f t="shared" si="710"/>
        <v>Aug</v>
      </c>
      <c r="M1803">
        <v>5</v>
      </c>
      <c r="N1803">
        <f t="shared" si="711"/>
        <v>5</v>
      </c>
      <c r="O1803">
        <f t="shared" si="712"/>
        <v>0</v>
      </c>
      <c r="P1803">
        <f t="shared" si="713"/>
        <v>0</v>
      </c>
      <c r="Q1803" t="s">
        <v>81</v>
      </c>
      <c r="R1803" t="s">
        <v>63</v>
      </c>
      <c r="S1803">
        <v>2</v>
      </c>
      <c r="T1803">
        <v>1</v>
      </c>
      <c r="U1803" s="2">
        <f>SUMIFS(SLR!L:L,SLR!D:D,'Резервации 2026'!E1803)</f>
        <v>1444.380455</v>
      </c>
      <c r="V1803" s="2">
        <f t="shared" si="721"/>
        <v>288.87609099999997</v>
      </c>
      <c r="W1803" t="s">
        <v>262</v>
      </c>
      <c r="X1803" t="s">
        <v>4613</v>
      </c>
      <c r="Y1803" t="s">
        <v>4593</v>
      </c>
      <c r="Z1803" t="str">
        <f t="shared" si="714"/>
        <v>Jan</v>
      </c>
      <c r="AA1803" s="6">
        <f t="shared" si="703"/>
        <v>0</v>
      </c>
      <c r="AB1803" s="6">
        <f t="shared" si="703"/>
        <v>0</v>
      </c>
      <c r="AC1803" s="6">
        <f t="shared" si="703"/>
        <v>0</v>
      </c>
      <c r="AD1803" s="6">
        <f t="shared" si="703"/>
        <v>5</v>
      </c>
      <c r="AE1803" s="6">
        <f t="shared" si="703"/>
        <v>0</v>
      </c>
      <c r="AF1803" s="6">
        <f t="shared" si="715"/>
        <v>5</v>
      </c>
      <c r="AG1803" s="6">
        <f t="shared" si="716"/>
        <v>0</v>
      </c>
      <c r="AH1803" s="14" t="str">
        <f>LEFT(X1803,2)&amp;"."&amp;VLOOKUP(MID(X1803,4,3),'Data validation'!$A$1:$B$12,2,FALSE)&amp;".2025"</f>
        <v>14.01.2025</v>
      </c>
      <c r="AI1803">
        <f t="shared" si="717"/>
        <v>3</v>
      </c>
      <c r="AJ1803" t="str">
        <f>H1803&amp;"."&amp;VLOOKUP(I1803,'Data validation'!$A$1:$B$12,2,FALSE)&amp;".2026"</f>
        <v>24.08.2026</v>
      </c>
      <c r="AK1803">
        <f t="shared" si="718"/>
        <v>35</v>
      </c>
      <c r="AL1803" t="e">
        <f>VLOOKUP(E1803,[2]Sheet1!$A:$B,2,FALSE)</f>
        <v>#N/A</v>
      </c>
    </row>
    <row r="1804" spans="1:38" x14ac:dyDescent="0.25">
      <c r="A1804" t="str">
        <f>VLOOKUP(Q1804,'Data validation'!$K$2:$L$50,2,FALSE)</f>
        <v>TO</v>
      </c>
      <c r="B1804">
        <f t="shared" si="704"/>
        <v>0</v>
      </c>
      <c r="C1804">
        <f t="shared" si="705"/>
        <v>8</v>
      </c>
      <c r="D1804">
        <f t="shared" si="706"/>
        <v>0</v>
      </c>
      <c r="E1804">
        <v>8805</v>
      </c>
      <c r="F1804" t="s">
        <v>8795</v>
      </c>
      <c r="G1804" t="s">
        <v>238</v>
      </c>
      <c r="H1804" t="str">
        <f t="shared" si="707"/>
        <v>27</v>
      </c>
      <c r="I1804" t="str">
        <f t="shared" si="708"/>
        <v>Aug</v>
      </c>
      <c r="J1804" t="s">
        <v>844</v>
      </c>
      <c r="K1804" t="str">
        <f t="shared" si="709"/>
        <v>04</v>
      </c>
      <c r="L1804" t="str">
        <f t="shared" si="710"/>
        <v>Sep</v>
      </c>
      <c r="M1804">
        <v>8</v>
      </c>
      <c r="N1804">
        <f t="shared" si="711"/>
        <v>-23</v>
      </c>
      <c r="O1804">
        <f t="shared" si="712"/>
        <v>4</v>
      </c>
      <c r="P1804">
        <f t="shared" si="713"/>
        <v>3</v>
      </c>
      <c r="Q1804" t="s">
        <v>81</v>
      </c>
      <c r="R1804" t="s">
        <v>63</v>
      </c>
      <c r="S1804">
        <v>2</v>
      </c>
      <c r="T1804">
        <v>1</v>
      </c>
      <c r="U1804" s="2">
        <f>SUMIFS(SLR!L:L,SLR!D:D,'Резервации 2026'!E1804)</f>
        <v>1860.3854960000001</v>
      </c>
      <c r="V1804" s="2">
        <f t="shared" si="721"/>
        <v>232.54818700000001</v>
      </c>
      <c r="W1804" t="s">
        <v>262</v>
      </c>
      <c r="X1804" t="s">
        <v>1952</v>
      </c>
      <c r="Y1804" t="s">
        <v>1761</v>
      </c>
      <c r="Z1804" t="str">
        <f t="shared" si="714"/>
        <v>Nov</v>
      </c>
      <c r="AA1804" s="6">
        <f t="shared" si="703"/>
        <v>0</v>
      </c>
      <c r="AB1804" s="6">
        <f t="shared" si="703"/>
        <v>0</v>
      </c>
      <c r="AC1804" s="6">
        <f t="shared" si="703"/>
        <v>0</v>
      </c>
      <c r="AD1804" s="6">
        <f t="shared" si="703"/>
        <v>4</v>
      </c>
      <c r="AE1804" s="6">
        <f t="shared" si="703"/>
        <v>3</v>
      </c>
      <c r="AF1804" s="6">
        <f t="shared" si="715"/>
        <v>7</v>
      </c>
      <c r="AG1804" s="6">
        <f t="shared" si="716"/>
        <v>-1</v>
      </c>
      <c r="AH1804" s="14" t="str">
        <f>LEFT(X1804,2)&amp;"."&amp;VLOOKUP(MID(X1804,4,3),'Data validation'!$A$1:$B$12,2,FALSE)&amp;".2025"</f>
        <v>25.11.2025</v>
      </c>
      <c r="AI1804">
        <f t="shared" si="717"/>
        <v>48</v>
      </c>
      <c r="AJ1804" t="str">
        <f>H1804&amp;"."&amp;VLOOKUP(I1804,'Data validation'!$A$1:$B$12,2,FALSE)&amp;".2026"</f>
        <v>27.08.2026</v>
      </c>
      <c r="AK1804">
        <f t="shared" si="718"/>
        <v>35</v>
      </c>
      <c r="AL1804" t="e">
        <f>VLOOKUP(E1804,[2]Sheet1!$A:$B,2,FALSE)</f>
        <v>#N/A</v>
      </c>
    </row>
    <row r="1805" spans="1:38" x14ac:dyDescent="0.25">
      <c r="A1805" t="str">
        <f>VLOOKUP(Q1805,'Data validation'!$K$2:$L$50,2,FALSE)</f>
        <v>TO</v>
      </c>
      <c r="B1805">
        <f t="shared" si="704"/>
        <v>0</v>
      </c>
      <c r="C1805">
        <f t="shared" si="705"/>
        <v>0</v>
      </c>
      <c r="D1805">
        <f t="shared" si="706"/>
        <v>5</v>
      </c>
      <c r="E1805">
        <v>8918</v>
      </c>
      <c r="F1805" t="s">
        <v>8796</v>
      </c>
      <c r="G1805" t="s">
        <v>326</v>
      </c>
      <c r="H1805" t="str">
        <f t="shared" si="707"/>
        <v>10</v>
      </c>
      <c r="I1805" t="str">
        <f t="shared" si="708"/>
        <v>Aug</v>
      </c>
      <c r="J1805" t="s">
        <v>90</v>
      </c>
      <c r="K1805" t="str">
        <f t="shared" si="709"/>
        <v>15</v>
      </c>
      <c r="L1805" t="str">
        <f t="shared" si="710"/>
        <v>Aug</v>
      </c>
      <c r="M1805">
        <v>5</v>
      </c>
      <c r="N1805">
        <f t="shared" si="711"/>
        <v>5</v>
      </c>
      <c r="O1805">
        <f t="shared" si="712"/>
        <v>0</v>
      </c>
      <c r="P1805">
        <f t="shared" si="713"/>
        <v>0</v>
      </c>
      <c r="Q1805" t="s">
        <v>81</v>
      </c>
      <c r="R1805" t="s">
        <v>63</v>
      </c>
      <c r="S1805">
        <v>2</v>
      </c>
      <c r="T1805">
        <v>1</v>
      </c>
      <c r="U1805" s="2">
        <f>SUMIFS(SLR!L:L,SLR!D:D,'Резервации 2026'!E1805)</f>
        <v>1481.1500589999998</v>
      </c>
      <c r="V1805" s="2">
        <f t="shared" si="721"/>
        <v>296.23001179999994</v>
      </c>
      <c r="W1805" t="s">
        <v>262</v>
      </c>
      <c r="X1805" t="s">
        <v>2969</v>
      </c>
      <c r="Y1805" t="s">
        <v>3213</v>
      </c>
      <c r="Z1805" t="str">
        <f t="shared" si="714"/>
        <v>Nov</v>
      </c>
      <c r="AA1805" s="6">
        <f t="shared" si="703"/>
        <v>0</v>
      </c>
      <c r="AB1805" s="6">
        <f t="shared" si="703"/>
        <v>0</v>
      </c>
      <c r="AC1805" s="6">
        <f t="shared" si="703"/>
        <v>0</v>
      </c>
      <c r="AD1805" s="6">
        <f t="shared" si="703"/>
        <v>5</v>
      </c>
      <c r="AE1805" s="6">
        <f t="shared" si="703"/>
        <v>0</v>
      </c>
      <c r="AF1805" s="6">
        <f t="shared" si="715"/>
        <v>5</v>
      </c>
      <c r="AG1805" s="6">
        <f t="shared" si="716"/>
        <v>0</v>
      </c>
      <c r="AH1805" s="14" t="str">
        <f>LEFT(X1805,2)&amp;"."&amp;VLOOKUP(MID(X1805,4,3),'Data validation'!$A$1:$B$12,2,FALSE)&amp;".2025"</f>
        <v>29.11.2025</v>
      </c>
      <c r="AI1805">
        <f t="shared" si="717"/>
        <v>48</v>
      </c>
      <c r="AJ1805" t="str">
        <f>H1805&amp;"."&amp;VLOOKUP(I1805,'Data validation'!$A$1:$B$12,2,FALSE)&amp;".2026"</f>
        <v>10.08.2026</v>
      </c>
      <c r="AK1805">
        <f t="shared" si="718"/>
        <v>33</v>
      </c>
      <c r="AL1805" t="e">
        <f>VLOOKUP(E1805,[2]Sheet1!$A:$B,2,FALSE)</f>
        <v>#N/A</v>
      </c>
    </row>
    <row r="1806" spans="1:38" x14ac:dyDescent="0.25">
      <c r="A1806" t="str">
        <f>VLOOKUP(Q1806,'Data validation'!$K$2:$L$50,2,FALSE)</f>
        <v>TO</v>
      </c>
      <c r="B1806">
        <f t="shared" si="704"/>
        <v>0</v>
      </c>
      <c r="C1806">
        <f t="shared" si="705"/>
        <v>4</v>
      </c>
      <c r="D1806">
        <f t="shared" si="706"/>
        <v>2</v>
      </c>
      <c r="E1806">
        <v>8970</v>
      </c>
      <c r="F1806" t="s">
        <v>8797</v>
      </c>
      <c r="G1806" t="s">
        <v>195</v>
      </c>
      <c r="H1806" t="str">
        <f t="shared" si="707"/>
        <v>23</v>
      </c>
      <c r="I1806" t="str">
        <f t="shared" si="708"/>
        <v>Aug</v>
      </c>
      <c r="J1806" t="s">
        <v>131</v>
      </c>
      <c r="K1806" t="str">
        <f t="shared" si="709"/>
        <v>29</v>
      </c>
      <c r="L1806" t="str">
        <f t="shared" si="710"/>
        <v>Aug</v>
      </c>
      <c r="M1806">
        <v>6</v>
      </c>
      <c r="N1806">
        <f t="shared" si="711"/>
        <v>6</v>
      </c>
      <c r="O1806">
        <f t="shared" si="712"/>
        <v>0</v>
      </c>
      <c r="P1806">
        <f t="shared" si="713"/>
        <v>0</v>
      </c>
      <c r="Q1806" t="s">
        <v>81</v>
      </c>
      <c r="R1806" t="s">
        <v>63</v>
      </c>
      <c r="S1806">
        <v>2</v>
      </c>
      <c r="T1806">
        <v>1</v>
      </c>
      <c r="U1806" s="2">
        <f>SUMIFS(SLR!L:L,SLR!D:D,'Резервации 2026'!E1806)</f>
        <v>1637.5382258</v>
      </c>
      <c r="V1806" s="2">
        <f t="shared" si="721"/>
        <v>272.92303763333331</v>
      </c>
      <c r="W1806" t="s">
        <v>262</v>
      </c>
      <c r="X1806" t="s">
        <v>3063</v>
      </c>
      <c r="Y1806" t="s">
        <v>3214</v>
      </c>
      <c r="Z1806" t="str">
        <f t="shared" si="714"/>
        <v>Dec</v>
      </c>
      <c r="AA1806" s="6">
        <f t="shared" si="703"/>
        <v>0</v>
      </c>
      <c r="AB1806" s="6">
        <f t="shared" si="703"/>
        <v>0</v>
      </c>
      <c r="AC1806" s="6">
        <f t="shared" si="703"/>
        <v>0</v>
      </c>
      <c r="AD1806" s="6">
        <f t="shared" si="703"/>
        <v>6</v>
      </c>
      <c r="AE1806" s="6">
        <f t="shared" si="703"/>
        <v>0</v>
      </c>
      <c r="AF1806" s="6">
        <f t="shared" si="715"/>
        <v>6</v>
      </c>
      <c r="AG1806" s="6">
        <f t="shared" si="716"/>
        <v>0</v>
      </c>
      <c r="AH1806" s="14" t="str">
        <f>LEFT(X1806,2)&amp;"."&amp;VLOOKUP(MID(X1806,4,3),'Data validation'!$A$1:$B$12,2,FALSE)&amp;".2025"</f>
        <v>01.12.2025</v>
      </c>
      <c r="AI1806">
        <f t="shared" si="717"/>
        <v>49</v>
      </c>
      <c r="AJ1806" t="str">
        <f>H1806&amp;"."&amp;VLOOKUP(I1806,'Data validation'!$A$1:$B$12,2,FALSE)&amp;".2026"</f>
        <v>23.08.2026</v>
      </c>
      <c r="AK1806">
        <f t="shared" si="718"/>
        <v>35</v>
      </c>
      <c r="AL1806" t="e">
        <f>VLOOKUP(E1806,[2]Sheet1!$A:$B,2,FALSE)</f>
        <v>#N/A</v>
      </c>
    </row>
    <row r="1807" spans="1:38" x14ac:dyDescent="0.25">
      <c r="A1807" t="str">
        <f>VLOOKUP(Q1807,'Data validation'!$K$2:$L$50,2,FALSE)</f>
        <v>TO</v>
      </c>
      <c r="B1807">
        <f t="shared" si="704"/>
        <v>0</v>
      </c>
      <c r="C1807">
        <f t="shared" si="705"/>
        <v>0</v>
      </c>
      <c r="D1807">
        <f t="shared" si="706"/>
        <v>5</v>
      </c>
      <c r="E1807">
        <v>9313</v>
      </c>
      <c r="F1807" t="s">
        <v>8798</v>
      </c>
      <c r="G1807" t="s">
        <v>94</v>
      </c>
      <c r="H1807" t="str">
        <f t="shared" si="707"/>
        <v>27</v>
      </c>
      <c r="I1807" t="str">
        <f t="shared" si="708"/>
        <v>Jul</v>
      </c>
      <c r="J1807" t="s">
        <v>135</v>
      </c>
      <c r="K1807" t="str">
        <f t="shared" si="709"/>
        <v>01</v>
      </c>
      <c r="L1807" t="str">
        <f t="shared" si="710"/>
        <v>Aug</v>
      </c>
      <c r="M1807">
        <v>5</v>
      </c>
      <c r="N1807">
        <f t="shared" si="711"/>
        <v>-26</v>
      </c>
      <c r="O1807">
        <f t="shared" si="712"/>
        <v>4</v>
      </c>
      <c r="P1807">
        <f t="shared" si="713"/>
        <v>0</v>
      </c>
      <c r="Q1807" t="s">
        <v>81</v>
      </c>
      <c r="R1807" t="s">
        <v>48</v>
      </c>
      <c r="S1807">
        <v>2</v>
      </c>
      <c r="T1807">
        <v>1</v>
      </c>
      <c r="U1807" s="2">
        <f>SUMIFS(SLR!L:L,SLR!D:D,'Резервации 2026'!E1807)</f>
        <v>1679.471221</v>
      </c>
      <c r="V1807" s="2">
        <f t="shared" si="721"/>
        <v>335.8942442</v>
      </c>
      <c r="W1807" t="s">
        <v>262</v>
      </c>
      <c r="X1807" t="s">
        <v>4183</v>
      </c>
      <c r="Y1807" t="s">
        <v>3819</v>
      </c>
      <c r="Z1807" t="str">
        <f t="shared" si="714"/>
        <v>Jan</v>
      </c>
      <c r="AA1807" s="6">
        <f t="shared" si="703"/>
        <v>0</v>
      </c>
      <c r="AB1807" s="6">
        <f t="shared" si="703"/>
        <v>0</v>
      </c>
      <c r="AC1807" s="6">
        <f t="shared" si="703"/>
        <v>4</v>
      </c>
      <c r="AD1807" s="6">
        <f t="shared" si="703"/>
        <v>0</v>
      </c>
      <c r="AE1807" s="6">
        <f t="shared" si="703"/>
        <v>0</v>
      </c>
      <c r="AF1807" s="6">
        <f t="shared" si="715"/>
        <v>4</v>
      </c>
      <c r="AG1807" s="6">
        <f t="shared" si="716"/>
        <v>-1</v>
      </c>
      <c r="AH1807" s="14" t="str">
        <f>LEFT(X1807,2)&amp;"."&amp;VLOOKUP(MID(X1807,4,3),'Data validation'!$A$1:$B$12,2,FALSE)&amp;".2025"</f>
        <v>01.01.2025</v>
      </c>
      <c r="AI1807">
        <f t="shared" si="717"/>
        <v>1</v>
      </c>
      <c r="AJ1807" t="str">
        <f>H1807&amp;"."&amp;VLOOKUP(I1807,'Data validation'!$A$1:$B$12,2,FALSE)&amp;".2026"</f>
        <v>27.07.2026</v>
      </c>
      <c r="AK1807">
        <f t="shared" si="718"/>
        <v>31</v>
      </c>
      <c r="AL1807" t="e">
        <f>VLOOKUP(E1807,[2]Sheet1!$A:$B,2,FALSE)</f>
        <v>#N/A</v>
      </c>
    </row>
    <row r="1808" spans="1:38" x14ac:dyDescent="0.25">
      <c r="A1808" t="str">
        <f>VLOOKUP(Q1808,'Data validation'!$K$2:$L$50,2,FALSE)</f>
        <v>TO</v>
      </c>
      <c r="B1808">
        <f t="shared" si="704"/>
        <v>0</v>
      </c>
      <c r="C1808">
        <f t="shared" si="705"/>
        <v>1</v>
      </c>
      <c r="D1808">
        <f t="shared" si="706"/>
        <v>5</v>
      </c>
      <c r="E1808">
        <v>9291</v>
      </c>
      <c r="F1808" t="s">
        <v>8799</v>
      </c>
      <c r="G1808" t="s">
        <v>182</v>
      </c>
      <c r="H1808" t="str">
        <f t="shared" si="707"/>
        <v>10</v>
      </c>
      <c r="I1808" t="str">
        <f t="shared" si="708"/>
        <v>Jul</v>
      </c>
      <c r="J1808" t="s">
        <v>558</v>
      </c>
      <c r="K1808" t="str">
        <f t="shared" si="709"/>
        <v>16</v>
      </c>
      <c r="L1808" t="str">
        <f t="shared" si="710"/>
        <v>Jul</v>
      </c>
      <c r="M1808">
        <v>6</v>
      </c>
      <c r="N1808">
        <f t="shared" si="711"/>
        <v>6</v>
      </c>
      <c r="O1808">
        <f t="shared" si="712"/>
        <v>0</v>
      </c>
      <c r="P1808">
        <f t="shared" si="713"/>
        <v>0</v>
      </c>
      <c r="Q1808" t="s">
        <v>81</v>
      </c>
      <c r="R1808" t="s">
        <v>48</v>
      </c>
      <c r="S1808">
        <v>3</v>
      </c>
      <c r="T1808">
        <v>1</v>
      </c>
      <c r="U1808" s="2">
        <f>SUMIFS(SLR!L:L,SLR!D:D,'Резервации 2026'!E1808)</f>
        <v>2720.7551129999997</v>
      </c>
      <c r="V1808" s="2">
        <f t="shared" si="721"/>
        <v>453.45918549999993</v>
      </c>
      <c r="W1808" t="s">
        <v>262</v>
      </c>
      <c r="X1808" t="s">
        <v>3833</v>
      </c>
      <c r="Y1808" t="s">
        <v>3819</v>
      </c>
      <c r="Z1808" t="str">
        <f t="shared" si="714"/>
        <v>Dec</v>
      </c>
      <c r="AA1808" s="6">
        <f t="shared" si="703"/>
        <v>0</v>
      </c>
      <c r="AB1808" s="6">
        <f t="shared" si="703"/>
        <v>0</v>
      </c>
      <c r="AC1808" s="6">
        <f t="shared" si="703"/>
        <v>6</v>
      </c>
      <c r="AD1808" s="6">
        <f t="shared" si="703"/>
        <v>0</v>
      </c>
      <c r="AE1808" s="6">
        <f t="shared" si="703"/>
        <v>0</v>
      </c>
      <c r="AF1808" s="6">
        <f t="shared" si="715"/>
        <v>6</v>
      </c>
      <c r="AG1808" s="6">
        <f t="shared" si="716"/>
        <v>0</v>
      </c>
      <c r="AH1808" s="14" t="str">
        <f>LEFT(X1808,2)&amp;"."&amp;VLOOKUP(MID(X1808,4,3),'Data validation'!$A$1:$B$12,2,FALSE)&amp;".2025"</f>
        <v>31.12.2025</v>
      </c>
      <c r="AI1808">
        <f t="shared" si="717"/>
        <v>53</v>
      </c>
      <c r="AJ1808" t="str">
        <f>H1808&amp;"."&amp;VLOOKUP(I1808,'Data validation'!$A$1:$B$12,2,FALSE)&amp;".2026"</f>
        <v>10.07.2026</v>
      </c>
      <c r="AK1808">
        <f t="shared" si="718"/>
        <v>28</v>
      </c>
      <c r="AL1808" t="e">
        <f>VLOOKUP(E1808,[2]Sheet1!$A:$B,2,FALSE)</f>
        <v>#N/A</v>
      </c>
    </row>
    <row r="1809" spans="1:38" x14ac:dyDescent="0.25">
      <c r="A1809" t="str">
        <f>VLOOKUP(Q1809,'Data validation'!$K$2:$L$50,2,FALSE)</f>
        <v>TOPOLA SKIES</v>
      </c>
      <c r="B1809">
        <f t="shared" si="704"/>
        <v>0</v>
      </c>
      <c r="C1809">
        <f t="shared" si="705"/>
        <v>7</v>
      </c>
      <c r="D1809">
        <f t="shared" si="706"/>
        <v>0</v>
      </c>
      <c r="E1809">
        <v>10263</v>
      </c>
      <c r="F1809" t="s">
        <v>7182</v>
      </c>
      <c r="G1809" t="s">
        <v>5669</v>
      </c>
      <c r="H1809" t="str">
        <f t="shared" si="707"/>
        <v>18</v>
      </c>
      <c r="I1809" t="str">
        <f t="shared" si="708"/>
        <v>Jun</v>
      </c>
      <c r="J1809" t="s">
        <v>303</v>
      </c>
      <c r="K1809" t="str">
        <f t="shared" si="709"/>
        <v>25</v>
      </c>
      <c r="L1809" t="str">
        <f t="shared" si="710"/>
        <v>Jun</v>
      </c>
      <c r="M1809">
        <v>7</v>
      </c>
      <c r="N1809">
        <f t="shared" si="711"/>
        <v>7</v>
      </c>
      <c r="O1809">
        <f t="shared" si="712"/>
        <v>0</v>
      </c>
      <c r="P1809">
        <f t="shared" si="713"/>
        <v>0</v>
      </c>
      <c r="Q1809" t="s">
        <v>35</v>
      </c>
      <c r="R1809" t="s">
        <v>63</v>
      </c>
      <c r="S1809">
        <v>2</v>
      </c>
      <c r="T1809">
        <v>2</v>
      </c>
      <c r="U1809" s="2">
        <v>2614.065483669724</v>
      </c>
      <c r="V1809" s="2">
        <v>373.4379262385321</v>
      </c>
      <c r="X1809" t="s">
        <v>7183</v>
      </c>
      <c r="Y1809" t="s">
        <v>7031</v>
      </c>
      <c r="Z1809" t="str">
        <f t="shared" si="714"/>
        <v>Feb</v>
      </c>
      <c r="AA1809" s="6">
        <f t="shared" si="703"/>
        <v>0</v>
      </c>
      <c r="AB1809" s="6">
        <f t="shared" si="703"/>
        <v>7</v>
      </c>
      <c r="AC1809" s="6">
        <f t="shared" si="703"/>
        <v>0</v>
      </c>
      <c r="AD1809" s="6">
        <f t="shared" si="703"/>
        <v>0</v>
      </c>
      <c r="AE1809" s="6">
        <f t="shared" si="703"/>
        <v>0</v>
      </c>
      <c r="AF1809" s="6">
        <f t="shared" si="715"/>
        <v>7</v>
      </c>
      <c r="AG1809" s="6">
        <f t="shared" si="716"/>
        <v>0</v>
      </c>
      <c r="AH1809" s="14" t="str">
        <f>LEFT(X1809,2)&amp;"."&amp;VLOOKUP(MID(X1809,4,3),'Data validation'!$A$1:$B$12,2,FALSE)&amp;".2025"</f>
        <v>27.02.2025</v>
      </c>
      <c r="AI1809">
        <f t="shared" si="717"/>
        <v>9</v>
      </c>
      <c r="AJ1809" t="str">
        <f>H1809&amp;"."&amp;VLOOKUP(I1809,'Data validation'!$A$1:$B$12,2,FALSE)&amp;".2026"</f>
        <v>18.06.2026</v>
      </c>
      <c r="AK1809">
        <f t="shared" si="718"/>
        <v>25</v>
      </c>
      <c r="AL1809" t="e">
        <f>VLOOKUP(E1809,[2]Sheet1!$A:$B,2,FALSE)</f>
        <v>#N/A</v>
      </c>
    </row>
    <row r="1810" spans="1:38" x14ac:dyDescent="0.25">
      <c r="A1810" t="str">
        <f>VLOOKUP(Q1810,'Data validation'!$K$2:$L$50,2,FALSE)</f>
        <v>TO</v>
      </c>
      <c r="B1810">
        <f t="shared" si="704"/>
        <v>0</v>
      </c>
      <c r="C1810">
        <f t="shared" si="705"/>
        <v>0</v>
      </c>
      <c r="D1810">
        <f t="shared" si="706"/>
        <v>5</v>
      </c>
      <c r="E1810">
        <v>8067</v>
      </c>
      <c r="F1810" t="s">
        <v>8800</v>
      </c>
      <c r="G1810" t="s">
        <v>135</v>
      </c>
      <c r="H1810" t="str">
        <f t="shared" si="707"/>
        <v>01</v>
      </c>
      <c r="I1810" t="str">
        <f t="shared" si="708"/>
        <v>Aug</v>
      </c>
      <c r="J1810" t="s">
        <v>136</v>
      </c>
      <c r="K1810" t="str">
        <f t="shared" si="709"/>
        <v>06</v>
      </c>
      <c r="L1810" t="str">
        <f t="shared" si="710"/>
        <v>Aug</v>
      </c>
      <c r="M1810">
        <v>5</v>
      </c>
      <c r="N1810">
        <f t="shared" si="711"/>
        <v>5</v>
      </c>
      <c r="O1810">
        <f t="shared" si="712"/>
        <v>0</v>
      </c>
      <c r="P1810">
        <f t="shared" si="713"/>
        <v>0</v>
      </c>
      <c r="Q1810" t="s">
        <v>138</v>
      </c>
      <c r="R1810" t="s">
        <v>17</v>
      </c>
      <c r="S1810">
        <v>2</v>
      </c>
      <c r="T1810">
        <v>1</v>
      </c>
      <c r="U1810" s="2">
        <f>SUMIFS(TediKam!L:L,TediKam!D:D,'Резервации 2026'!E1810)</f>
        <v>1446.1407019999999</v>
      </c>
      <c r="V1810" s="2">
        <f>+U1810/M1810</f>
        <v>289.22814039999997</v>
      </c>
      <c r="W1810" t="s">
        <v>262</v>
      </c>
      <c r="X1810" t="s">
        <v>147</v>
      </c>
      <c r="Y1810" t="s">
        <v>139</v>
      </c>
      <c r="Z1810" t="str">
        <f t="shared" si="714"/>
        <v>Oct</v>
      </c>
      <c r="AA1810" s="6">
        <f t="shared" si="703"/>
        <v>0</v>
      </c>
      <c r="AB1810" s="6">
        <f t="shared" si="703"/>
        <v>0</v>
      </c>
      <c r="AC1810" s="6">
        <f t="shared" si="703"/>
        <v>0</v>
      </c>
      <c r="AD1810" s="6">
        <f t="shared" si="703"/>
        <v>5</v>
      </c>
      <c r="AE1810" s="6">
        <f t="shared" si="703"/>
        <v>0</v>
      </c>
      <c r="AF1810" s="6">
        <f t="shared" si="715"/>
        <v>5</v>
      </c>
      <c r="AG1810" s="6">
        <f t="shared" si="716"/>
        <v>0</v>
      </c>
      <c r="AH1810" s="14" t="str">
        <f>LEFT(X1810,2)&amp;"."&amp;VLOOKUP(MID(X1810,4,3),'Data validation'!$A$1:$B$12,2,FALSE)&amp;".2025"</f>
        <v>27.10.2025</v>
      </c>
      <c r="AI1810">
        <f t="shared" si="717"/>
        <v>44</v>
      </c>
      <c r="AJ1810" t="str">
        <f>H1810&amp;"."&amp;VLOOKUP(I1810,'Data validation'!$A$1:$B$12,2,FALSE)&amp;".2026"</f>
        <v>01.08.2026</v>
      </c>
      <c r="AK1810">
        <f t="shared" si="718"/>
        <v>31</v>
      </c>
      <c r="AL1810" t="e">
        <f>VLOOKUP(E1810,[2]Sheet1!$A:$B,2,FALSE)</f>
        <v>#N/A</v>
      </c>
    </row>
    <row r="1811" spans="1:38" x14ac:dyDescent="0.25">
      <c r="A1811" t="str">
        <f>VLOOKUP(Q1811,'Data validation'!$K$2:$L$50,2,FALSE)</f>
        <v>TO</v>
      </c>
      <c r="B1811">
        <f t="shared" si="704"/>
        <v>0</v>
      </c>
      <c r="C1811">
        <f t="shared" si="705"/>
        <v>1</v>
      </c>
      <c r="D1811">
        <f t="shared" si="706"/>
        <v>5</v>
      </c>
      <c r="E1811">
        <v>9290</v>
      </c>
      <c r="F1811" t="s">
        <v>8801</v>
      </c>
      <c r="G1811" t="s">
        <v>182</v>
      </c>
      <c r="H1811" t="str">
        <f t="shared" si="707"/>
        <v>10</v>
      </c>
      <c r="I1811" t="str">
        <f t="shared" si="708"/>
        <v>Jul</v>
      </c>
      <c r="J1811" t="s">
        <v>558</v>
      </c>
      <c r="K1811" t="str">
        <f t="shared" si="709"/>
        <v>16</v>
      </c>
      <c r="L1811" t="str">
        <f t="shared" si="710"/>
        <v>Jul</v>
      </c>
      <c r="M1811">
        <v>6</v>
      </c>
      <c r="N1811">
        <f t="shared" si="711"/>
        <v>6</v>
      </c>
      <c r="O1811">
        <f t="shared" si="712"/>
        <v>0</v>
      </c>
      <c r="P1811">
        <f t="shared" si="713"/>
        <v>0</v>
      </c>
      <c r="Q1811" t="s">
        <v>81</v>
      </c>
      <c r="R1811" t="s">
        <v>48</v>
      </c>
      <c r="S1811">
        <v>2</v>
      </c>
      <c r="T1811">
        <v>1</v>
      </c>
      <c r="U1811" s="2">
        <f>SUMIFS(SLR!L:L,SLR!D:D,'Резервации 2026'!E1811)</f>
        <v>2015.3654652</v>
      </c>
      <c r="V1811" s="2">
        <f t="shared" ref="V1811:V1813" si="722">+U1811/M1811</f>
        <v>335.8942442</v>
      </c>
      <c r="W1811" t="s">
        <v>262</v>
      </c>
      <c r="X1811" t="s">
        <v>3833</v>
      </c>
      <c r="Y1811" t="s">
        <v>3819</v>
      </c>
      <c r="Z1811" t="str">
        <f t="shared" si="714"/>
        <v>Dec</v>
      </c>
      <c r="AA1811" s="6">
        <f t="shared" si="703"/>
        <v>0</v>
      </c>
      <c r="AB1811" s="6">
        <f t="shared" si="703"/>
        <v>0</v>
      </c>
      <c r="AC1811" s="6">
        <f t="shared" si="703"/>
        <v>6</v>
      </c>
      <c r="AD1811" s="6">
        <f t="shared" si="703"/>
        <v>0</v>
      </c>
      <c r="AE1811" s="6">
        <f t="shared" si="703"/>
        <v>0</v>
      </c>
      <c r="AF1811" s="6">
        <f t="shared" si="715"/>
        <v>6</v>
      </c>
      <c r="AG1811" s="6">
        <f t="shared" si="716"/>
        <v>0</v>
      </c>
      <c r="AH1811" s="14" t="str">
        <f>LEFT(X1811,2)&amp;"."&amp;VLOOKUP(MID(X1811,4,3),'Data validation'!$A$1:$B$12,2,FALSE)&amp;".2025"</f>
        <v>31.12.2025</v>
      </c>
      <c r="AI1811">
        <f t="shared" si="717"/>
        <v>53</v>
      </c>
      <c r="AJ1811" t="str">
        <f>H1811&amp;"."&amp;VLOOKUP(I1811,'Data validation'!$A$1:$B$12,2,FALSE)&amp;".2026"</f>
        <v>10.07.2026</v>
      </c>
      <c r="AK1811">
        <f t="shared" si="718"/>
        <v>28</v>
      </c>
      <c r="AL1811" t="e">
        <f>VLOOKUP(E1811,[2]Sheet1!$A:$B,2,FALSE)</f>
        <v>#N/A</v>
      </c>
    </row>
    <row r="1812" spans="1:38" x14ac:dyDescent="0.25">
      <c r="A1812" t="str">
        <f>VLOOKUP(Q1812,'Data validation'!$K$2:$L$50,2,FALSE)</f>
        <v>TO</v>
      </c>
      <c r="B1812">
        <f t="shared" si="704"/>
        <v>0</v>
      </c>
      <c r="C1812">
        <f t="shared" si="705"/>
        <v>6</v>
      </c>
      <c r="D1812">
        <f t="shared" si="706"/>
        <v>0</v>
      </c>
      <c r="E1812">
        <v>8326</v>
      </c>
      <c r="F1812" t="s">
        <v>8802</v>
      </c>
      <c r="G1812" t="s">
        <v>44</v>
      </c>
      <c r="H1812" t="str">
        <f t="shared" si="707"/>
        <v>29</v>
      </c>
      <c r="I1812" t="str">
        <f t="shared" si="708"/>
        <v>Jun</v>
      </c>
      <c r="J1812" t="s">
        <v>313</v>
      </c>
      <c r="K1812" t="str">
        <f t="shared" si="709"/>
        <v>05</v>
      </c>
      <c r="L1812" t="str">
        <f t="shared" si="710"/>
        <v>Jul</v>
      </c>
      <c r="M1812">
        <v>6</v>
      </c>
      <c r="N1812">
        <f t="shared" si="711"/>
        <v>-24</v>
      </c>
      <c r="O1812">
        <f t="shared" si="712"/>
        <v>2</v>
      </c>
      <c r="P1812">
        <f t="shared" si="713"/>
        <v>4</v>
      </c>
      <c r="Q1812" t="s">
        <v>81</v>
      </c>
      <c r="R1812" t="s">
        <v>48</v>
      </c>
      <c r="S1812">
        <v>2</v>
      </c>
      <c r="T1812">
        <v>0</v>
      </c>
      <c r="U1812" s="2">
        <f>SUMIFS(SLR!L:L,SLR!D:D,'Резервации 2026'!E1812)</f>
        <v>1705.3272935999998</v>
      </c>
      <c r="V1812" s="2">
        <f t="shared" si="722"/>
        <v>284.22121559999999</v>
      </c>
      <c r="W1812" t="s">
        <v>262</v>
      </c>
      <c r="X1812" t="s">
        <v>793</v>
      </c>
      <c r="Y1812" t="s">
        <v>768</v>
      </c>
      <c r="Z1812" t="str">
        <f t="shared" si="714"/>
        <v>Nov</v>
      </c>
      <c r="AA1812" s="6">
        <f t="shared" si="703"/>
        <v>0</v>
      </c>
      <c r="AB1812" s="6">
        <f t="shared" si="703"/>
        <v>2</v>
      </c>
      <c r="AC1812" s="6">
        <f t="shared" si="703"/>
        <v>4</v>
      </c>
      <c r="AD1812" s="6">
        <f t="shared" si="703"/>
        <v>0</v>
      </c>
      <c r="AE1812" s="6">
        <f t="shared" si="703"/>
        <v>0</v>
      </c>
      <c r="AF1812" s="6">
        <f t="shared" si="715"/>
        <v>6</v>
      </c>
      <c r="AG1812" s="6">
        <f t="shared" si="716"/>
        <v>0</v>
      </c>
      <c r="AH1812" s="14" t="str">
        <f>LEFT(X1812,2)&amp;"."&amp;VLOOKUP(MID(X1812,4,3),'Data validation'!$A$1:$B$12,2,FALSE)&amp;".2025"</f>
        <v>11.11.2025</v>
      </c>
      <c r="AI1812">
        <f t="shared" si="717"/>
        <v>46</v>
      </c>
      <c r="AJ1812" t="str">
        <f>H1812&amp;"."&amp;VLOOKUP(I1812,'Data validation'!$A$1:$B$12,2,FALSE)&amp;".2026"</f>
        <v>29.06.2026</v>
      </c>
      <c r="AK1812">
        <f t="shared" si="718"/>
        <v>27</v>
      </c>
      <c r="AL1812" t="e">
        <f>VLOOKUP(E1812,[2]Sheet1!$A:$B,2,FALSE)</f>
        <v>#N/A</v>
      </c>
    </row>
    <row r="1813" spans="1:38" x14ac:dyDescent="0.25">
      <c r="A1813" t="str">
        <f>VLOOKUP(Q1813,'Data validation'!$K$2:$L$50,2,FALSE)</f>
        <v>TO</v>
      </c>
      <c r="B1813">
        <f t="shared" si="704"/>
        <v>0</v>
      </c>
      <c r="C1813">
        <f t="shared" si="705"/>
        <v>5</v>
      </c>
      <c r="D1813">
        <f t="shared" si="706"/>
        <v>0</v>
      </c>
      <c r="E1813">
        <v>9128</v>
      </c>
      <c r="F1813" t="s">
        <v>8803</v>
      </c>
      <c r="G1813" t="s">
        <v>275</v>
      </c>
      <c r="H1813" t="str">
        <f t="shared" si="707"/>
        <v>22</v>
      </c>
      <c r="I1813" t="str">
        <f t="shared" si="708"/>
        <v>Jun</v>
      </c>
      <c r="J1813" t="s">
        <v>126</v>
      </c>
      <c r="K1813" t="str">
        <f t="shared" si="709"/>
        <v>27</v>
      </c>
      <c r="L1813" t="str">
        <f t="shared" si="710"/>
        <v>Jun</v>
      </c>
      <c r="M1813">
        <v>5</v>
      </c>
      <c r="N1813">
        <f t="shared" si="711"/>
        <v>5</v>
      </c>
      <c r="O1813">
        <f t="shared" si="712"/>
        <v>0</v>
      </c>
      <c r="P1813">
        <f t="shared" si="713"/>
        <v>0</v>
      </c>
      <c r="Q1813" t="s">
        <v>81</v>
      </c>
      <c r="R1813" t="s">
        <v>25</v>
      </c>
      <c r="S1813">
        <v>2</v>
      </c>
      <c r="T1813">
        <v>1</v>
      </c>
      <c r="U1813" s="2">
        <f>SUMIFS(SLR!L:L,SLR!D:D,'Резервации 2026'!E1813)</f>
        <v>1233.933147</v>
      </c>
      <c r="V1813" s="2">
        <f t="shared" si="722"/>
        <v>246.78662939999998</v>
      </c>
      <c r="W1813" t="s">
        <v>262</v>
      </c>
      <c r="X1813" t="s">
        <v>3601</v>
      </c>
      <c r="Y1813" t="s">
        <v>3589</v>
      </c>
      <c r="Z1813" t="str">
        <f t="shared" si="714"/>
        <v>Dec</v>
      </c>
      <c r="AA1813" s="6">
        <f t="shared" si="703"/>
        <v>0</v>
      </c>
      <c r="AB1813" s="6">
        <f t="shared" si="703"/>
        <v>5</v>
      </c>
      <c r="AC1813" s="6">
        <f t="shared" si="703"/>
        <v>0</v>
      </c>
      <c r="AD1813" s="6">
        <f t="shared" si="703"/>
        <v>0</v>
      </c>
      <c r="AE1813" s="6">
        <f t="shared" si="703"/>
        <v>0</v>
      </c>
      <c r="AF1813" s="6">
        <f t="shared" si="715"/>
        <v>5</v>
      </c>
      <c r="AG1813" s="6">
        <f t="shared" si="716"/>
        <v>0</v>
      </c>
      <c r="AH1813" s="14" t="str">
        <f>LEFT(X1813,2)&amp;"."&amp;VLOOKUP(MID(X1813,4,3),'Data validation'!$A$1:$B$12,2,FALSE)&amp;".2025"</f>
        <v>16.12.2025</v>
      </c>
      <c r="AI1813">
        <f t="shared" si="717"/>
        <v>51</v>
      </c>
      <c r="AJ1813" t="str">
        <f>H1813&amp;"."&amp;VLOOKUP(I1813,'Data validation'!$A$1:$B$12,2,FALSE)&amp;".2026"</f>
        <v>22.06.2026</v>
      </c>
      <c r="AK1813">
        <f t="shared" si="718"/>
        <v>26</v>
      </c>
      <c r="AL1813" t="e">
        <f>VLOOKUP(E1813,[2]Sheet1!$A:$B,2,FALSE)</f>
        <v>#N/A</v>
      </c>
    </row>
    <row r="1814" spans="1:38" x14ac:dyDescent="0.25">
      <c r="A1814" t="str">
        <f>VLOOKUP(Q1814,'Data validation'!$K$2:$L$50,2,FALSE)</f>
        <v>TO</v>
      </c>
      <c r="B1814">
        <f t="shared" si="704"/>
        <v>0</v>
      </c>
      <c r="C1814">
        <f t="shared" si="705"/>
        <v>7</v>
      </c>
      <c r="D1814">
        <f t="shared" si="706"/>
        <v>0</v>
      </c>
      <c r="E1814">
        <v>9611</v>
      </c>
      <c r="F1814" t="s">
        <v>5152</v>
      </c>
      <c r="G1814" t="s">
        <v>125</v>
      </c>
      <c r="H1814" t="str">
        <f t="shared" si="707"/>
        <v>21</v>
      </c>
      <c r="I1814" t="str">
        <f t="shared" si="708"/>
        <v>Jun</v>
      </c>
      <c r="J1814" t="s">
        <v>276</v>
      </c>
      <c r="K1814" t="str">
        <f t="shared" si="709"/>
        <v>28</v>
      </c>
      <c r="L1814" t="str">
        <f t="shared" si="710"/>
        <v>Jun</v>
      </c>
      <c r="M1814">
        <v>7</v>
      </c>
      <c r="N1814">
        <f t="shared" si="711"/>
        <v>7</v>
      </c>
      <c r="O1814">
        <f t="shared" si="712"/>
        <v>0</v>
      </c>
      <c r="P1814">
        <f t="shared" si="713"/>
        <v>0</v>
      </c>
      <c r="Q1814" t="s">
        <v>162</v>
      </c>
      <c r="R1814" t="s">
        <v>63</v>
      </c>
      <c r="S1814">
        <v>2</v>
      </c>
      <c r="T1814">
        <v>2</v>
      </c>
      <c r="U1814" s="2">
        <f>SUMIFS(Magelan!L:L,Magelan!D:D,'Резервации 2026'!E1814)</f>
        <v>2351.8660166999998</v>
      </c>
      <c r="V1814" s="2">
        <f>+U1814/M1814</f>
        <v>335.98085952857139</v>
      </c>
      <c r="W1814" t="s">
        <v>262</v>
      </c>
      <c r="X1814" t="s">
        <v>4774</v>
      </c>
      <c r="Y1814" t="s">
        <v>4739</v>
      </c>
      <c r="Z1814" t="str">
        <f t="shared" si="714"/>
        <v>Jan</v>
      </c>
      <c r="AA1814" s="6">
        <f t="shared" si="703"/>
        <v>0</v>
      </c>
      <c r="AB1814" s="6">
        <f t="shared" si="703"/>
        <v>7</v>
      </c>
      <c r="AC1814" s="6">
        <f t="shared" si="703"/>
        <v>0</v>
      </c>
      <c r="AD1814" s="6">
        <f t="shared" si="703"/>
        <v>0</v>
      </c>
      <c r="AE1814" s="6">
        <f t="shared" si="703"/>
        <v>0</v>
      </c>
      <c r="AF1814" s="6">
        <f t="shared" si="715"/>
        <v>7</v>
      </c>
      <c r="AG1814" s="6">
        <f t="shared" si="716"/>
        <v>0</v>
      </c>
      <c r="AH1814" s="14" t="str">
        <f>LEFT(X1814,2)&amp;"."&amp;VLOOKUP(MID(X1814,4,3),'Data validation'!$A$1:$B$12,2,FALSE)&amp;".2025"</f>
        <v>20.01.2025</v>
      </c>
      <c r="AI1814">
        <f t="shared" si="717"/>
        <v>4</v>
      </c>
      <c r="AJ1814" t="str">
        <f>H1814&amp;"."&amp;VLOOKUP(I1814,'Data validation'!$A$1:$B$12,2,FALSE)&amp;".2026"</f>
        <v>21.06.2026</v>
      </c>
      <c r="AK1814">
        <f t="shared" si="718"/>
        <v>26</v>
      </c>
      <c r="AL1814" t="e">
        <f>VLOOKUP(E1814,[2]Sheet1!$A:$B,2,FALSE)</f>
        <v>#N/A</v>
      </c>
    </row>
    <row r="1815" spans="1:38" x14ac:dyDescent="0.25">
      <c r="A1815" t="str">
        <f>VLOOKUP(Q1815,'Data validation'!$K$2:$L$50,2,FALSE)</f>
        <v>TO</v>
      </c>
      <c r="B1815">
        <f t="shared" si="704"/>
        <v>0</v>
      </c>
      <c r="C1815">
        <f t="shared" si="705"/>
        <v>0</v>
      </c>
      <c r="D1815">
        <f t="shared" si="706"/>
        <v>3</v>
      </c>
      <c r="E1815">
        <v>9029</v>
      </c>
      <c r="F1815" t="s">
        <v>8804</v>
      </c>
      <c r="G1815" t="s">
        <v>60</v>
      </c>
      <c r="H1815" t="str">
        <f t="shared" si="707"/>
        <v>17</v>
      </c>
      <c r="I1815" t="str">
        <f t="shared" si="708"/>
        <v>Aug</v>
      </c>
      <c r="J1815" t="s">
        <v>459</v>
      </c>
      <c r="K1815" t="str">
        <f t="shared" si="709"/>
        <v>20</v>
      </c>
      <c r="L1815" t="str">
        <f t="shared" si="710"/>
        <v>Aug</v>
      </c>
      <c r="M1815">
        <v>3</v>
      </c>
      <c r="N1815">
        <f t="shared" si="711"/>
        <v>3</v>
      </c>
      <c r="O1815">
        <f t="shared" si="712"/>
        <v>0</v>
      </c>
      <c r="P1815">
        <f t="shared" si="713"/>
        <v>0</v>
      </c>
      <c r="Q1815" t="s">
        <v>3132</v>
      </c>
      <c r="R1815" t="s">
        <v>25</v>
      </c>
      <c r="S1815">
        <v>2</v>
      </c>
      <c r="T1815">
        <v>2</v>
      </c>
      <c r="U1815" s="2">
        <f>SUMIFS(Avatar!L:L,Avatar!D:D,'Резервации 2026'!E1815)</f>
        <v>0</v>
      </c>
      <c r="V1815" s="2">
        <f>+U1815/M1815</f>
        <v>0</v>
      </c>
      <c r="W1815" t="s">
        <v>1025</v>
      </c>
      <c r="X1815" t="s">
        <v>3191</v>
      </c>
      <c r="Y1815" t="s">
        <v>3219</v>
      </c>
      <c r="Z1815" t="str">
        <f t="shared" si="714"/>
        <v>Dec</v>
      </c>
      <c r="AA1815" s="6">
        <f t="shared" si="703"/>
        <v>0</v>
      </c>
      <c r="AB1815" s="6">
        <f t="shared" si="703"/>
        <v>0</v>
      </c>
      <c r="AC1815" s="6">
        <f t="shared" si="703"/>
        <v>0</v>
      </c>
      <c r="AD1815" s="6">
        <f t="shared" si="703"/>
        <v>3</v>
      </c>
      <c r="AE1815" s="6">
        <f t="shared" si="703"/>
        <v>0</v>
      </c>
      <c r="AF1815" s="6">
        <f t="shared" si="715"/>
        <v>3</v>
      </c>
      <c r="AG1815" s="6">
        <f t="shared" si="716"/>
        <v>0</v>
      </c>
      <c r="AH1815" s="14" t="str">
        <f>LEFT(X1815,2)&amp;"."&amp;VLOOKUP(MID(X1815,4,3),'Data validation'!$A$1:$B$12,2,FALSE)&amp;".2025"</f>
        <v>05.12.2025</v>
      </c>
      <c r="AI1815">
        <f t="shared" si="717"/>
        <v>49</v>
      </c>
      <c r="AJ1815" t="str">
        <f>H1815&amp;"."&amp;VLOOKUP(I1815,'Data validation'!$A$1:$B$12,2,FALSE)&amp;".2026"</f>
        <v>17.08.2026</v>
      </c>
      <c r="AK1815">
        <f t="shared" si="718"/>
        <v>34</v>
      </c>
      <c r="AL1815" t="str">
        <f>VLOOKUP(E1815,[2]Sheet1!$A:$B,2,FALSE)</f>
        <v>Анулирана</v>
      </c>
    </row>
    <row r="1816" spans="1:38" x14ac:dyDescent="0.25">
      <c r="A1816" t="str">
        <f>VLOOKUP(Q1816,'Data validation'!$K$2:$L$50,2,FALSE)</f>
        <v>TOPOLA SKIES</v>
      </c>
      <c r="B1816">
        <f t="shared" si="704"/>
        <v>0</v>
      </c>
      <c r="C1816">
        <f t="shared" si="705"/>
        <v>0</v>
      </c>
      <c r="D1816">
        <f t="shared" si="706"/>
        <v>6</v>
      </c>
      <c r="E1816">
        <v>9610</v>
      </c>
      <c r="F1816" t="s">
        <v>5153</v>
      </c>
      <c r="G1816" t="s">
        <v>528</v>
      </c>
      <c r="H1816" t="str">
        <f t="shared" si="707"/>
        <v>23</v>
      </c>
      <c r="I1816" t="str">
        <f t="shared" si="708"/>
        <v>Jul</v>
      </c>
      <c r="J1816" t="s">
        <v>513</v>
      </c>
      <c r="K1816" t="str">
        <f t="shared" si="709"/>
        <v>29</v>
      </c>
      <c r="L1816" t="str">
        <f t="shared" si="710"/>
        <v>Jul</v>
      </c>
      <c r="M1816">
        <v>6</v>
      </c>
      <c r="N1816">
        <f t="shared" si="711"/>
        <v>6</v>
      </c>
      <c r="O1816">
        <f t="shared" si="712"/>
        <v>0</v>
      </c>
      <c r="P1816">
        <f t="shared" si="713"/>
        <v>0</v>
      </c>
      <c r="Q1816" t="s">
        <v>35</v>
      </c>
      <c r="R1816" t="s">
        <v>57</v>
      </c>
      <c r="S1816">
        <v>4</v>
      </c>
      <c r="T1816">
        <v>2</v>
      </c>
      <c r="U1816" s="2">
        <v>4476.5180587155965</v>
      </c>
      <c r="V1816" s="2">
        <v>746.08634311926596</v>
      </c>
      <c r="X1816" t="s">
        <v>4772</v>
      </c>
      <c r="Y1816" t="s">
        <v>4739</v>
      </c>
      <c r="Z1816" t="str">
        <f t="shared" si="714"/>
        <v>Jan</v>
      </c>
      <c r="AA1816" s="6">
        <f t="shared" ref="AA1816:AE1847" si="723">IF($I1816=AA$1,IF($L1816=AA$1,$M1816,$O1816),IF($L1816=AA$1,$P1816,0))</f>
        <v>0</v>
      </c>
      <c r="AB1816" s="6">
        <f t="shared" si="723"/>
        <v>0</v>
      </c>
      <c r="AC1816" s="6">
        <f t="shared" si="723"/>
        <v>6</v>
      </c>
      <c r="AD1816" s="6">
        <f t="shared" si="723"/>
        <v>0</v>
      </c>
      <c r="AE1816" s="6">
        <f t="shared" si="723"/>
        <v>0</v>
      </c>
      <c r="AF1816" s="6">
        <f t="shared" si="715"/>
        <v>6</v>
      </c>
      <c r="AG1816" s="6">
        <f t="shared" si="716"/>
        <v>0</v>
      </c>
      <c r="AH1816" s="14" t="str">
        <f>LEFT(X1816,2)&amp;"."&amp;VLOOKUP(MID(X1816,4,3),'Data validation'!$A$1:$B$12,2,FALSE)&amp;".2025"</f>
        <v>20.01.2025</v>
      </c>
      <c r="AI1816">
        <f t="shared" si="717"/>
        <v>4</v>
      </c>
      <c r="AJ1816" t="str">
        <f>H1816&amp;"."&amp;VLOOKUP(I1816,'Data validation'!$A$1:$B$12,2,FALSE)&amp;".2026"</f>
        <v>23.07.2026</v>
      </c>
      <c r="AK1816">
        <f t="shared" si="718"/>
        <v>30</v>
      </c>
      <c r="AL1816" t="e">
        <f>VLOOKUP(E1816,[2]Sheet1!$A:$B,2,FALSE)</f>
        <v>#N/A</v>
      </c>
    </row>
    <row r="1817" spans="1:38" x14ac:dyDescent="0.25">
      <c r="A1817" t="str">
        <f>VLOOKUP(Q1817,'Data validation'!$K$2:$L$50,2,FALSE)</f>
        <v>TO</v>
      </c>
      <c r="B1817">
        <f t="shared" si="704"/>
        <v>0</v>
      </c>
      <c r="C1817">
        <f t="shared" si="705"/>
        <v>0</v>
      </c>
      <c r="D1817">
        <f t="shared" si="706"/>
        <v>5</v>
      </c>
      <c r="E1817">
        <v>8065</v>
      </c>
      <c r="F1817" t="s">
        <v>8805</v>
      </c>
      <c r="G1817" t="s">
        <v>135</v>
      </c>
      <c r="H1817" t="str">
        <f t="shared" si="707"/>
        <v>01</v>
      </c>
      <c r="I1817" t="str">
        <f t="shared" si="708"/>
        <v>Aug</v>
      </c>
      <c r="J1817" t="s">
        <v>136</v>
      </c>
      <c r="K1817" t="str">
        <f t="shared" si="709"/>
        <v>06</v>
      </c>
      <c r="L1817" t="str">
        <f t="shared" si="710"/>
        <v>Aug</v>
      </c>
      <c r="M1817">
        <v>5</v>
      </c>
      <c r="N1817">
        <f t="shared" si="711"/>
        <v>5</v>
      </c>
      <c r="O1817">
        <f t="shared" si="712"/>
        <v>0</v>
      </c>
      <c r="P1817">
        <f t="shared" si="713"/>
        <v>0</v>
      </c>
      <c r="Q1817" t="s">
        <v>138</v>
      </c>
      <c r="R1817" t="s">
        <v>63</v>
      </c>
      <c r="S1817">
        <v>2</v>
      </c>
      <c r="T1817">
        <v>2</v>
      </c>
      <c r="U1817" s="2">
        <f>SUMIFS(TediKam!L:L,TediKam!D:D,'Резервации 2026'!E1817)</f>
        <v>1851.4864694999999</v>
      </c>
      <c r="V1817" s="2">
        <f>+U1817/M1817</f>
        <v>370.2972939</v>
      </c>
      <c r="W1817" t="s">
        <v>262</v>
      </c>
      <c r="X1817" t="s">
        <v>142</v>
      </c>
      <c r="Y1817" t="s">
        <v>139</v>
      </c>
      <c r="Z1817" t="str">
        <f t="shared" si="714"/>
        <v>Oct</v>
      </c>
      <c r="AA1817" s="6">
        <f t="shared" si="723"/>
        <v>0</v>
      </c>
      <c r="AB1817" s="6">
        <f t="shared" si="723"/>
        <v>0</v>
      </c>
      <c r="AC1817" s="6">
        <f t="shared" si="723"/>
        <v>0</v>
      </c>
      <c r="AD1817" s="6">
        <f t="shared" si="723"/>
        <v>5</v>
      </c>
      <c r="AE1817" s="6">
        <f t="shared" si="723"/>
        <v>0</v>
      </c>
      <c r="AF1817" s="6">
        <f t="shared" si="715"/>
        <v>5</v>
      </c>
      <c r="AG1817" s="6">
        <f t="shared" si="716"/>
        <v>0</v>
      </c>
      <c r="AH1817" s="14" t="str">
        <f>LEFT(X1817,2)&amp;"."&amp;VLOOKUP(MID(X1817,4,3),'Data validation'!$A$1:$B$12,2,FALSE)&amp;".2025"</f>
        <v>27.10.2025</v>
      </c>
      <c r="AI1817">
        <f t="shared" si="717"/>
        <v>44</v>
      </c>
      <c r="AJ1817" t="str">
        <f>H1817&amp;"."&amp;VLOOKUP(I1817,'Data validation'!$A$1:$B$12,2,FALSE)&amp;".2026"</f>
        <v>01.08.2026</v>
      </c>
      <c r="AK1817">
        <f t="shared" si="718"/>
        <v>31</v>
      </c>
      <c r="AL1817" t="e">
        <f>VLOOKUP(E1817,[2]Sheet1!$A:$B,2,FALSE)</f>
        <v>#N/A</v>
      </c>
    </row>
    <row r="1818" spans="1:38" x14ac:dyDescent="0.25">
      <c r="A1818" t="str">
        <f>VLOOKUP(Q1818,'Data validation'!$K$2:$L$50,2,FALSE)</f>
        <v>TO</v>
      </c>
      <c r="B1818">
        <f t="shared" si="704"/>
        <v>0</v>
      </c>
      <c r="C1818">
        <f t="shared" si="705"/>
        <v>0</v>
      </c>
      <c r="D1818">
        <f t="shared" si="706"/>
        <v>5</v>
      </c>
      <c r="E1818">
        <v>9502</v>
      </c>
      <c r="F1818" t="s">
        <v>8806</v>
      </c>
      <c r="G1818" t="s">
        <v>79</v>
      </c>
      <c r="H1818" t="str">
        <f t="shared" si="707"/>
        <v>09</v>
      </c>
      <c r="I1818" t="str">
        <f t="shared" si="708"/>
        <v>Aug</v>
      </c>
      <c r="J1818" t="s">
        <v>1443</v>
      </c>
      <c r="K1818" t="str">
        <f t="shared" si="709"/>
        <v>14</v>
      </c>
      <c r="L1818" t="str">
        <f t="shared" si="710"/>
        <v>Aug</v>
      </c>
      <c r="M1818">
        <v>5</v>
      </c>
      <c r="N1818">
        <f t="shared" si="711"/>
        <v>5</v>
      </c>
      <c r="O1818">
        <f t="shared" si="712"/>
        <v>0</v>
      </c>
      <c r="P1818">
        <f t="shared" si="713"/>
        <v>0</v>
      </c>
      <c r="Q1818" t="s">
        <v>56</v>
      </c>
      <c r="R1818" t="s">
        <v>63</v>
      </c>
      <c r="S1818">
        <v>2</v>
      </c>
      <c r="T1818">
        <v>2</v>
      </c>
      <c r="U1818" s="2">
        <f>SUMIFS(Novoton!L:L,Novoton!D:D,'Резервации 2026'!E1818)</f>
        <v>1993.9686850000001</v>
      </c>
      <c r="V1818" s="2">
        <f>+U1818/M1818</f>
        <v>398.79373700000002</v>
      </c>
      <c r="W1818" t="s">
        <v>227</v>
      </c>
      <c r="X1818" t="s">
        <v>4616</v>
      </c>
      <c r="Y1818" t="s">
        <v>4593</v>
      </c>
      <c r="Z1818" t="str">
        <f t="shared" si="714"/>
        <v>Jan</v>
      </c>
      <c r="AA1818" s="6">
        <f t="shared" si="723"/>
        <v>0</v>
      </c>
      <c r="AB1818" s="6">
        <f t="shared" si="723"/>
        <v>0</v>
      </c>
      <c r="AC1818" s="6">
        <f t="shared" si="723"/>
        <v>0</v>
      </c>
      <c r="AD1818" s="6">
        <f t="shared" si="723"/>
        <v>5</v>
      </c>
      <c r="AE1818" s="6">
        <f t="shared" si="723"/>
        <v>0</v>
      </c>
      <c r="AF1818" s="6">
        <f t="shared" si="715"/>
        <v>5</v>
      </c>
      <c r="AG1818" s="6">
        <f t="shared" si="716"/>
        <v>0</v>
      </c>
      <c r="AH1818" s="14" t="str">
        <f>LEFT(X1818,2)&amp;"."&amp;VLOOKUP(MID(X1818,4,3),'Data validation'!$A$1:$B$12,2,FALSE)&amp;".2025"</f>
        <v>14.01.2025</v>
      </c>
      <c r="AI1818">
        <f t="shared" si="717"/>
        <v>3</v>
      </c>
      <c r="AJ1818" t="str">
        <f>H1818&amp;"."&amp;VLOOKUP(I1818,'Data validation'!$A$1:$B$12,2,FALSE)&amp;".2026"</f>
        <v>09.08.2026</v>
      </c>
      <c r="AK1818">
        <f t="shared" si="718"/>
        <v>33</v>
      </c>
      <c r="AL1818" t="e">
        <f>VLOOKUP(E1818,[2]Sheet1!$A:$B,2,FALSE)</f>
        <v>#N/A</v>
      </c>
    </row>
    <row r="1819" spans="1:38" x14ac:dyDescent="0.25">
      <c r="A1819" t="str">
        <f>VLOOKUP(Q1819,'Data validation'!$K$2:$L$50,2,FALSE)</f>
        <v>TO</v>
      </c>
      <c r="B1819">
        <f t="shared" si="704"/>
        <v>0</v>
      </c>
      <c r="C1819">
        <f t="shared" si="705"/>
        <v>0</v>
      </c>
      <c r="D1819">
        <f t="shared" si="706"/>
        <v>5</v>
      </c>
      <c r="E1819">
        <v>8068</v>
      </c>
      <c r="F1819" t="s">
        <v>8807</v>
      </c>
      <c r="G1819" t="s">
        <v>135</v>
      </c>
      <c r="H1819" t="str">
        <f t="shared" si="707"/>
        <v>01</v>
      </c>
      <c r="I1819" t="str">
        <f t="shared" si="708"/>
        <v>Aug</v>
      </c>
      <c r="J1819" t="s">
        <v>136</v>
      </c>
      <c r="K1819" t="str">
        <f t="shared" si="709"/>
        <v>06</v>
      </c>
      <c r="L1819" t="str">
        <f t="shared" si="710"/>
        <v>Aug</v>
      </c>
      <c r="M1819">
        <v>5</v>
      </c>
      <c r="N1819">
        <f t="shared" si="711"/>
        <v>5</v>
      </c>
      <c r="O1819">
        <f t="shared" si="712"/>
        <v>0</v>
      </c>
      <c r="P1819">
        <f t="shared" si="713"/>
        <v>0</v>
      </c>
      <c r="Q1819" t="s">
        <v>138</v>
      </c>
      <c r="R1819" t="s">
        <v>17</v>
      </c>
      <c r="S1819">
        <v>2</v>
      </c>
      <c r="T1819">
        <v>1</v>
      </c>
      <c r="U1819" s="2">
        <f>SUMIFS(TediKam!L:L,TediKam!D:D,'Резервации 2026'!E1819)</f>
        <v>1446.1407019999999</v>
      </c>
      <c r="V1819" s="2">
        <f t="shared" ref="V1819:V1824" si="724">+U1819/M1819</f>
        <v>289.22814039999997</v>
      </c>
      <c r="W1819" t="s">
        <v>262</v>
      </c>
      <c r="X1819" t="s">
        <v>147</v>
      </c>
      <c r="Y1819" t="s">
        <v>139</v>
      </c>
      <c r="Z1819" t="str">
        <f t="shared" si="714"/>
        <v>Oct</v>
      </c>
      <c r="AA1819" s="6">
        <f t="shared" si="723"/>
        <v>0</v>
      </c>
      <c r="AB1819" s="6">
        <f t="shared" si="723"/>
        <v>0</v>
      </c>
      <c r="AC1819" s="6">
        <f t="shared" si="723"/>
        <v>0</v>
      </c>
      <c r="AD1819" s="6">
        <f t="shared" si="723"/>
        <v>5</v>
      </c>
      <c r="AE1819" s="6">
        <f t="shared" si="723"/>
        <v>0</v>
      </c>
      <c r="AF1819" s="6">
        <f t="shared" si="715"/>
        <v>5</v>
      </c>
      <c r="AG1819" s="6">
        <f t="shared" si="716"/>
        <v>0</v>
      </c>
      <c r="AH1819" s="14" t="str">
        <f>LEFT(X1819,2)&amp;"."&amp;VLOOKUP(MID(X1819,4,3),'Data validation'!$A$1:$B$12,2,FALSE)&amp;".2025"</f>
        <v>27.10.2025</v>
      </c>
      <c r="AI1819">
        <f t="shared" si="717"/>
        <v>44</v>
      </c>
      <c r="AJ1819" t="str">
        <f>H1819&amp;"."&amp;VLOOKUP(I1819,'Data validation'!$A$1:$B$12,2,FALSE)&amp;".2026"</f>
        <v>01.08.2026</v>
      </c>
      <c r="AK1819">
        <f t="shared" si="718"/>
        <v>31</v>
      </c>
      <c r="AL1819" t="e">
        <f>VLOOKUP(E1819,[2]Sheet1!$A:$B,2,FALSE)</f>
        <v>#N/A</v>
      </c>
    </row>
    <row r="1820" spans="1:38" x14ac:dyDescent="0.25">
      <c r="A1820" t="str">
        <f>VLOOKUP(Q1820,'Data validation'!$K$2:$L$50,2,FALSE)</f>
        <v>TO</v>
      </c>
      <c r="B1820">
        <f t="shared" si="704"/>
        <v>0</v>
      </c>
      <c r="C1820">
        <f t="shared" si="705"/>
        <v>5</v>
      </c>
      <c r="D1820">
        <f t="shared" si="706"/>
        <v>0</v>
      </c>
      <c r="E1820">
        <v>8129</v>
      </c>
      <c r="F1820" t="s">
        <v>8808</v>
      </c>
      <c r="G1820" t="s">
        <v>172</v>
      </c>
      <c r="H1820" t="str">
        <f t="shared" si="707"/>
        <v>01</v>
      </c>
      <c r="I1820" t="str">
        <f t="shared" si="708"/>
        <v>Jul</v>
      </c>
      <c r="J1820" t="s">
        <v>173</v>
      </c>
      <c r="K1820" t="str">
        <f t="shared" si="709"/>
        <v>06</v>
      </c>
      <c r="L1820" t="str">
        <f t="shared" si="710"/>
        <v>Jul</v>
      </c>
      <c r="M1820">
        <v>5</v>
      </c>
      <c r="N1820">
        <f t="shared" si="711"/>
        <v>5</v>
      </c>
      <c r="O1820">
        <f t="shared" si="712"/>
        <v>0</v>
      </c>
      <c r="P1820">
        <f t="shared" si="713"/>
        <v>0</v>
      </c>
      <c r="Q1820" t="s">
        <v>138</v>
      </c>
      <c r="R1820" t="s">
        <v>17</v>
      </c>
      <c r="S1820">
        <v>2</v>
      </c>
      <c r="T1820">
        <v>0</v>
      </c>
      <c r="U1820" s="2">
        <f>SUMIFS(TediKam!L:L,TediKam!D:D,'Резервации 2026'!E1820)</f>
        <v>1306.298857</v>
      </c>
      <c r="V1820" s="2">
        <f t="shared" si="724"/>
        <v>261.25977139999998</v>
      </c>
      <c r="W1820" t="s">
        <v>262</v>
      </c>
      <c r="X1820" t="s">
        <v>295</v>
      </c>
      <c r="Y1820" t="s">
        <v>297</v>
      </c>
      <c r="Z1820" t="str">
        <f t="shared" si="714"/>
        <v>Nov</v>
      </c>
      <c r="AA1820" s="6">
        <f t="shared" si="723"/>
        <v>0</v>
      </c>
      <c r="AB1820" s="6">
        <f t="shared" si="723"/>
        <v>0</v>
      </c>
      <c r="AC1820" s="6">
        <f t="shared" si="723"/>
        <v>5</v>
      </c>
      <c r="AD1820" s="6">
        <f t="shared" si="723"/>
        <v>0</v>
      </c>
      <c r="AE1820" s="6">
        <f t="shared" si="723"/>
        <v>0</v>
      </c>
      <c r="AF1820" s="6">
        <f t="shared" si="715"/>
        <v>5</v>
      </c>
      <c r="AG1820" s="6">
        <f t="shared" si="716"/>
        <v>0</v>
      </c>
      <c r="AH1820" s="14" t="str">
        <f>LEFT(X1820,2)&amp;"."&amp;VLOOKUP(MID(X1820,4,3),'Data validation'!$A$1:$B$12,2,FALSE)&amp;".2025"</f>
        <v>03.11.2025</v>
      </c>
      <c r="AI1820">
        <f t="shared" si="717"/>
        <v>45</v>
      </c>
      <c r="AJ1820" t="str">
        <f>H1820&amp;"."&amp;VLOOKUP(I1820,'Data validation'!$A$1:$B$12,2,FALSE)&amp;".2026"</f>
        <v>01.07.2026</v>
      </c>
      <c r="AK1820">
        <f t="shared" si="718"/>
        <v>27</v>
      </c>
      <c r="AL1820" t="e">
        <f>VLOOKUP(E1820,[2]Sheet1!$A:$B,2,FALSE)</f>
        <v>#N/A</v>
      </c>
    </row>
    <row r="1821" spans="1:38" x14ac:dyDescent="0.25">
      <c r="A1821" t="str">
        <f>VLOOKUP(Q1821,'Data validation'!$K$2:$L$50,2,FALSE)</f>
        <v>TO</v>
      </c>
      <c r="B1821">
        <f t="shared" si="704"/>
        <v>0</v>
      </c>
      <c r="C1821">
        <f t="shared" si="705"/>
        <v>5</v>
      </c>
      <c r="D1821">
        <f t="shared" si="706"/>
        <v>0</v>
      </c>
      <c r="E1821">
        <v>9082</v>
      </c>
      <c r="F1821" t="s">
        <v>8809</v>
      </c>
      <c r="G1821" t="s">
        <v>173</v>
      </c>
      <c r="H1821" t="str">
        <f t="shared" si="707"/>
        <v>06</v>
      </c>
      <c r="I1821" t="str">
        <f t="shared" si="708"/>
        <v>Jul</v>
      </c>
      <c r="J1821" t="s">
        <v>323</v>
      </c>
      <c r="K1821" t="str">
        <f t="shared" si="709"/>
        <v>11</v>
      </c>
      <c r="L1821" t="str">
        <f t="shared" si="710"/>
        <v>Jul</v>
      </c>
      <c r="M1821">
        <v>5</v>
      </c>
      <c r="N1821">
        <f t="shared" si="711"/>
        <v>5</v>
      </c>
      <c r="O1821">
        <f t="shared" si="712"/>
        <v>0</v>
      </c>
      <c r="P1821">
        <f t="shared" si="713"/>
        <v>0</v>
      </c>
      <c r="Q1821" t="s">
        <v>138</v>
      </c>
      <c r="R1821" t="s">
        <v>20</v>
      </c>
      <c r="S1821">
        <v>2</v>
      </c>
      <c r="T1821">
        <v>1</v>
      </c>
      <c r="U1821" s="2">
        <f>SUMIFS(TediKam!L:L,TediKam!D:D,'Резервации 2026'!E1821)</f>
        <v>1397.244952</v>
      </c>
      <c r="V1821" s="2">
        <f t="shared" si="724"/>
        <v>279.44899040000001</v>
      </c>
      <c r="W1821" t="s">
        <v>262</v>
      </c>
      <c r="X1821" t="s">
        <v>3437</v>
      </c>
      <c r="Y1821" t="s">
        <v>3432</v>
      </c>
      <c r="Z1821" t="str">
        <f t="shared" si="714"/>
        <v>Dec</v>
      </c>
      <c r="AA1821" s="6">
        <f t="shared" si="723"/>
        <v>0</v>
      </c>
      <c r="AB1821" s="6">
        <f t="shared" si="723"/>
        <v>0</v>
      </c>
      <c r="AC1821" s="6">
        <f t="shared" si="723"/>
        <v>5</v>
      </c>
      <c r="AD1821" s="6">
        <f t="shared" si="723"/>
        <v>0</v>
      </c>
      <c r="AE1821" s="6">
        <f t="shared" si="723"/>
        <v>0</v>
      </c>
      <c r="AF1821" s="6">
        <f t="shared" si="715"/>
        <v>5</v>
      </c>
      <c r="AG1821" s="6">
        <f t="shared" si="716"/>
        <v>0</v>
      </c>
      <c r="AH1821" s="14" t="str">
        <f>LEFT(X1821,2)&amp;"."&amp;VLOOKUP(MID(X1821,4,3),'Data validation'!$A$1:$B$12,2,FALSE)&amp;".2025"</f>
        <v>11.12.2025</v>
      </c>
      <c r="AI1821">
        <f t="shared" si="717"/>
        <v>50</v>
      </c>
      <c r="AJ1821" t="str">
        <f>H1821&amp;"."&amp;VLOOKUP(I1821,'Data validation'!$A$1:$B$12,2,FALSE)&amp;".2026"</f>
        <v>06.07.2026</v>
      </c>
      <c r="AK1821">
        <f t="shared" si="718"/>
        <v>28</v>
      </c>
      <c r="AL1821" t="e">
        <f>VLOOKUP(E1821,[2]Sheet1!$A:$B,2,FALSE)</f>
        <v>#N/A</v>
      </c>
    </row>
    <row r="1822" spans="1:38" x14ac:dyDescent="0.25">
      <c r="A1822" t="str">
        <f>VLOOKUP(Q1822,'Data validation'!$K$2:$L$50,2,FALSE)</f>
        <v>TO</v>
      </c>
      <c r="B1822">
        <f t="shared" si="704"/>
        <v>0</v>
      </c>
      <c r="C1822">
        <f t="shared" si="705"/>
        <v>5</v>
      </c>
      <c r="D1822">
        <f t="shared" si="706"/>
        <v>0</v>
      </c>
      <c r="E1822">
        <v>9012</v>
      </c>
      <c r="F1822" t="s">
        <v>8810</v>
      </c>
      <c r="G1822" t="s">
        <v>523</v>
      </c>
      <c r="H1822" t="str">
        <f t="shared" si="707"/>
        <v>25</v>
      </c>
      <c r="I1822" t="str">
        <f t="shared" si="708"/>
        <v>Aug</v>
      </c>
      <c r="J1822" t="s">
        <v>54</v>
      </c>
      <c r="K1822" t="str">
        <f t="shared" si="709"/>
        <v>30</v>
      </c>
      <c r="L1822" t="str">
        <f t="shared" si="710"/>
        <v>Aug</v>
      </c>
      <c r="M1822">
        <v>5</v>
      </c>
      <c r="N1822">
        <f t="shared" si="711"/>
        <v>5</v>
      </c>
      <c r="O1822">
        <f t="shared" si="712"/>
        <v>0</v>
      </c>
      <c r="P1822">
        <f t="shared" si="713"/>
        <v>0</v>
      </c>
      <c r="Q1822" t="s">
        <v>138</v>
      </c>
      <c r="R1822" t="s">
        <v>63</v>
      </c>
      <c r="S1822">
        <v>2</v>
      </c>
      <c r="T1822">
        <v>2</v>
      </c>
      <c r="U1822" s="2">
        <f>SUMIFS(TediKam!L:L,TediKam!D:D,'Резервации 2026'!E1822)</f>
        <v>1676.6352675000001</v>
      </c>
      <c r="V1822" s="2">
        <f t="shared" si="724"/>
        <v>335.32705350000003</v>
      </c>
      <c r="W1822" t="s">
        <v>1025</v>
      </c>
      <c r="X1822" t="s">
        <v>3158</v>
      </c>
      <c r="Y1822" t="s">
        <v>1430</v>
      </c>
      <c r="Z1822" t="str">
        <f t="shared" si="714"/>
        <v>Dec</v>
      </c>
      <c r="AA1822" s="6">
        <f t="shared" si="723"/>
        <v>0</v>
      </c>
      <c r="AB1822" s="6">
        <f t="shared" si="723"/>
        <v>0</v>
      </c>
      <c r="AC1822" s="6">
        <f t="shared" si="723"/>
        <v>0</v>
      </c>
      <c r="AD1822" s="6">
        <f t="shared" si="723"/>
        <v>5</v>
      </c>
      <c r="AE1822" s="6">
        <f t="shared" si="723"/>
        <v>0</v>
      </c>
      <c r="AF1822" s="6">
        <f t="shared" si="715"/>
        <v>5</v>
      </c>
      <c r="AG1822" s="6">
        <f t="shared" si="716"/>
        <v>0</v>
      </c>
      <c r="AH1822" s="14" t="str">
        <f>LEFT(X1822,2)&amp;"."&amp;VLOOKUP(MID(X1822,4,3),'Data validation'!$A$1:$B$12,2,FALSE)&amp;".2025"</f>
        <v>04.12.2025</v>
      </c>
      <c r="AI1822">
        <f t="shared" si="717"/>
        <v>49</v>
      </c>
      <c r="AJ1822" t="str">
        <f>H1822&amp;"."&amp;VLOOKUP(I1822,'Data validation'!$A$1:$B$12,2,FALSE)&amp;".2026"</f>
        <v>25.08.2026</v>
      </c>
      <c r="AK1822">
        <f t="shared" si="718"/>
        <v>35</v>
      </c>
      <c r="AL1822" t="e">
        <f>VLOOKUP(E1822,[2]Sheet1!$A:$B,2,FALSE)</f>
        <v>#N/A</v>
      </c>
    </row>
    <row r="1823" spans="1:38" x14ac:dyDescent="0.25">
      <c r="A1823" t="str">
        <f>VLOOKUP(Q1823,'Data validation'!$K$2:$L$50,2,FALSE)</f>
        <v>TO</v>
      </c>
      <c r="B1823">
        <f t="shared" si="704"/>
        <v>0</v>
      </c>
      <c r="C1823">
        <f t="shared" si="705"/>
        <v>0</v>
      </c>
      <c r="D1823">
        <f t="shared" si="706"/>
        <v>5</v>
      </c>
      <c r="E1823">
        <v>9346</v>
      </c>
      <c r="F1823" t="s">
        <v>8811</v>
      </c>
      <c r="G1823" t="s">
        <v>168</v>
      </c>
      <c r="H1823" t="str">
        <f t="shared" si="707"/>
        <v>18</v>
      </c>
      <c r="I1823" t="str">
        <f t="shared" si="708"/>
        <v>Aug</v>
      </c>
      <c r="J1823" t="s">
        <v>195</v>
      </c>
      <c r="K1823" t="str">
        <f t="shared" si="709"/>
        <v>23</v>
      </c>
      <c r="L1823" t="str">
        <f t="shared" si="710"/>
        <v>Aug</v>
      </c>
      <c r="M1823">
        <v>5</v>
      </c>
      <c r="N1823">
        <f t="shared" si="711"/>
        <v>5</v>
      </c>
      <c r="O1823">
        <f t="shared" si="712"/>
        <v>0</v>
      </c>
      <c r="P1823">
        <f t="shared" si="713"/>
        <v>0</v>
      </c>
      <c r="Q1823" t="s">
        <v>138</v>
      </c>
      <c r="R1823" t="s">
        <v>188</v>
      </c>
      <c r="S1823">
        <v>2</v>
      </c>
      <c r="T1823">
        <v>2</v>
      </c>
      <c r="U1823" s="2">
        <f>SUMIFS(TediKam!L:L,TediKam!D:D,'Резервации 2026'!E1823)</f>
        <v>2041.1041879999998</v>
      </c>
      <c r="V1823" s="2">
        <f t="shared" si="724"/>
        <v>408.22083759999998</v>
      </c>
      <c r="W1823" t="s">
        <v>1025</v>
      </c>
      <c r="X1823" t="s">
        <v>4215</v>
      </c>
      <c r="Y1823" t="s">
        <v>3819</v>
      </c>
      <c r="Z1823" t="str">
        <f t="shared" si="714"/>
        <v>Jan</v>
      </c>
      <c r="AA1823" s="6">
        <f t="shared" si="723"/>
        <v>0</v>
      </c>
      <c r="AB1823" s="6">
        <f t="shared" si="723"/>
        <v>0</v>
      </c>
      <c r="AC1823" s="6">
        <f t="shared" si="723"/>
        <v>0</v>
      </c>
      <c r="AD1823" s="6">
        <f t="shared" si="723"/>
        <v>5</v>
      </c>
      <c r="AE1823" s="6">
        <f t="shared" si="723"/>
        <v>0</v>
      </c>
      <c r="AF1823" s="6">
        <f t="shared" si="715"/>
        <v>5</v>
      </c>
      <c r="AG1823" s="6">
        <f t="shared" si="716"/>
        <v>0</v>
      </c>
      <c r="AH1823" s="14" t="str">
        <f>LEFT(X1823,2)&amp;"."&amp;VLOOKUP(MID(X1823,4,3),'Data validation'!$A$1:$B$12,2,FALSE)&amp;".2025"</f>
        <v>05.01.2025</v>
      </c>
      <c r="AI1823">
        <f t="shared" si="717"/>
        <v>2</v>
      </c>
      <c r="AJ1823" t="str">
        <f>H1823&amp;"."&amp;VLOOKUP(I1823,'Data validation'!$A$1:$B$12,2,FALSE)&amp;".2026"</f>
        <v>18.08.2026</v>
      </c>
      <c r="AK1823">
        <f t="shared" si="718"/>
        <v>34</v>
      </c>
      <c r="AL1823" t="e">
        <f>VLOOKUP(E1823,[2]Sheet1!$A:$B,2,FALSE)</f>
        <v>#N/A</v>
      </c>
    </row>
    <row r="1824" spans="1:38" x14ac:dyDescent="0.25">
      <c r="A1824" t="str">
        <f>VLOOKUP(Q1824,'Data validation'!$K$2:$L$50,2,FALSE)</f>
        <v>TO</v>
      </c>
      <c r="B1824">
        <f t="shared" si="704"/>
        <v>0</v>
      </c>
      <c r="C1824">
        <f t="shared" si="705"/>
        <v>7</v>
      </c>
      <c r="D1824">
        <f t="shared" si="706"/>
        <v>0</v>
      </c>
      <c r="E1824">
        <v>9402</v>
      </c>
      <c r="F1824" t="s">
        <v>8812</v>
      </c>
      <c r="G1824" t="s">
        <v>1453</v>
      </c>
      <c r="H1824" t="str">
        <f t="shared" si="707"/>
        <v>16</v>
      </c>
      <c r="I1824" t="str">
        <f t="shared" si="708"/>
        <v>Jun</v>
      </c>
      <c r="J1824" t="s">
        <v>1989</v>
      </c>
      <c r="K1824" t="str">
        <f t="shared" si="709"/>
        <v>23</v>
      </c>
      <c r="L1824" t="str">
        <f t="shared" si="710"/>
        <v>Jun</v>
      </c>
      <c r="M1824">
        <v>7</v>
      </c>
      <c r="N1824">
        <f t="shared" si="711"/>
        <v>7</v>
      </c>
      <c r="O1824">
        <f t="shared" si="712"/>
        <v>0</v>
      </c>
      <c r="P1824">
        <f t="shared" si="713"/>
        <v>0</v>
      </c>
      <c r="Q1824" t="s">
        <v>138</v>
      </c>
      <c r="R1824" t="s">
        <v>20</v>
      </c>
      <c r="S1824">
        <v>1</v>
      </c>
      <c r="T1824">
        <v>1</v>
      </c>
      <c r="U1824" s="2">
        <f>SUMIFS(TediKam!L:L,TediKam!D:D,'Резервации 2026'!E1824)</f>
        <v>1243.125548</v>
      </c>
      <c r="V1824" s="2">
        <f t="shared" si="724"/>
        <v>177.58936399999999</v>
      </c>
      <c r="W1824" t="s">
        <v>7515</v>
      </c>
      <c r="X1824" t="s">
        <v>4276</v>
      </c>
      <c r="Y1824" t="s">
        <v>4262</v>
      </c>
      <c r="Z1824" t="str">
        <f t="shared" si="714"/>
        <v>Jan</v>
      </c>
      <c r="AA1824" s="6">
        <f t="shared" si="723"/>
        <v>0</v>
      </c>
      <c r="AB1824" s="6">
        <f t="shared" si="723"/>
        <v>7</v>
      </c>
      <c r="AC1824" s="6">
        <f t="shared" si="723"/>
        <v>0</v>
      </c>
      <c r="AD1824" s="6">
        <f t="shared" si="723"/>
        <v>0</v>
      </c>
      <c r="AE1824" s="6">
        <f t="shared" si="723"/>
        <v>0</v>
      </c>
      <c r="AF1824" s="6">
        <f t="shared" si="715"/>
        <v>7</v>
      </c>
      <c r="AG1824" s="6">
        <f t="shared" si="716"/>
        <v>0</v>
      </c>
      <c r="AH1824" s="14" t="str">
        <f>LEFT(X1824,2)&amp;"."&amp;VLOOKUP(MID(X1824,4,3),'Data validation'!$A$1:$B$12,2,FALSE)&amp;".2025"</f>
        <v>09.01.2025</v>
      </c>
      <c r="AI1824">
        <f t="shared" si="717"/>
        <v>2</v>
      </c>
      <c r="AJ1824" t="str">
        <f>H1824&amp;"."&amp;VLOOKUP(I1824,'Data validation'!$A$1:$B$12,2,FALSE)&amp;".2026"</f>
        <v>16.06.2026</v>
      </c>
      <c r="AK1824">
        <f t="shared" si="718"/>
        <v>25</v>
      </c>
      <c r="AL1824" t="e">
        <f>VLOOKUP(E1824,[2]Sheet1!$A:$B,2,FALSE)</f>
        <v>#N/A</v>
      </c>
    </row>
    <row r="1825" spans="1:38" x14ac:dyDescent="0.25">
      <c r="A1825" t="str">
        <f>VLOOKUP(Q1825,'Data validation'!$K$2:$L$50,2,FALSE)</f>
        <v>TO</v>
      </c>
      <c r="B1825">
        <f t="shared" si="704"/>
        <v>0</v>
      </c>
      <c r="C1825">
        <f t="shared" si="705"/>
        <v>0</v>
      </c>
      <c r="D1825">
        <f t="shared" si="706"/>
        <v>5</v>
      </c>
      <c r="E1825">
        <v>9612</v>
      </c>
      <c r="F1825" t="s">
        <v>5154</v>
      </c>
      <c r="G1825" t="s">
        <v>32</v>
      </c>
      <c r="H1825" t="str">
        <f t="shared" si="707"/>
        <v>13</v>
      </c>
      <c r="I1825" t="str">
        <f t="shared" si="708"/>
        <v>Jul</v>
      </c>
      <c r="J1825" t="s">
        <v>33</v>
      </c>
      <c r="K1825" t="str">
        <f t="shared" si="709"/>
        <v>18</v>
      </c>
      <c r="L1825" t="str">
        <f t="shared" si="710"/>
        <v>Jul</v>
      </c>
      <c r="M1825">
        <v>5</v>
      </c>
      <c r="N1825">
        <f t="shared" si="711"/>
        <v>5</v>
      </c>
      <c r="O1825">
        <f t="shared" si="712"/>
        <v>0</v>
      </c>
      <c r="P1825">
        <f t="shared" si="713"/>
        <v>0</v>
      </c>
      <c r="Q1825" t="s">
        <v>116</v>
      </c>
      <c r="R1825" t="s">
        <v>63</v>
      </c>
      <c r="S1825">
        <v>2</v>
      </c>
      <c r="T1825">
        <v>2</v>
      </c>
      <c r="U1825" s="2">
        <f>SUMIFS(Solvex!L:L,Solvex!D:D,'Резервации 2026'!E1825)</f>
        <v>1993.9686850000001</v>
      </c>
      <c r="V1825" s="2">
        <f>+U1825/M1825</f>
        <v>398.79373700000002</v>
      </c>
      <c r="W1825" t="s">
        <v>262</v>
      </c>
      <c r="X1825" t="s">
        <v>4776</v>
      </c>
      <c r="Y1825" t="s">
        <v>4739</v>
      </c>
      <c r="Z1825" t="str">
        <f t="shared" si="714"/>
        <v>Jan</v>
      </c>
      <c r="AA1825" s="6">
        <f t="shared" si="723"/>
        <v>0</v>
      </c>
      <c r="AB1825" s="6">
        <f t="shared" si="723"/>
        <v>0</v>
      </c>
      <c r="AC1825" s="6">
        <f t="shared" si="723"/>
        <v>5</v>
      </c>
      <c r="AD1825" s="6">
        <f t="shared" si="723"/>
        <v>0</v>
      </c>
      <c r="AE1825" s="6">
        <f t="shared" si="723"/>
        <v>0</v>
      </c>
      <c r="AF1825" s="6">
        <f t="shared" si="715"/>
        <v>5</v>
      </c>
      <c r="AG1825" s="6">
        <f t="shared" si="716"/>
        <v>0</v>
      </c>
      <c r="AH1825" s="14" t="str">
        <f>LEFT(X1825,2)&amp;"."&amp;VLOOKUP(MID(X1825,4,3),'Data validation'!$A$1:$B$12,2,FALSE)&amp;".2025"</f>
        <v>20.01.2025</v>
      </c>
      <c r="AI1825">
        <f t="shared" si="717"/>
        <v>4</v>
      </c>
      <c r="AJ1825" t="str">
        <f>H1825&amp;"."&amp;VLOOKUP(I1825,'Data validation'!$A$1:$B$12,2,FALSE)&amp;".2026"</f>
        <v>13.07.2026</v>
      </c>
      <c r="AK1825">
        <f t="shared" si="718"/>
        <v>29</v>
      </c>
      <c r="AL1825" t="e">
        <f>VLOOKUP(E1825,[2]Sheet1!$A:$B,2,FALSE)</f>
        <v>#N/A</v>
      </c>
    </row>
    <row r="1826" spans="1:38" x14ac:dyDescent="0.25">
      <c r="A1826" t="str">
        <f>VLOOKUP(Q1826,'Data validation'!$K$2:$L$50,2,FALSE)</f>
        <v>TOPOLA SKIES</v>
      </c>
      <c r="B1826">
        <f t="shared" si="704"/>
        <v>0</v>
      </c>
      <c r="C1826">
        <f t="shared" si="705"/>
        <v>5</v>
      </c>
      <c r="D1826">
        <f t="shared" si="706"/>
        <v>0</v>
      </c>
      <c r="E1826">
        <v>9936</v>
      </c>
      <c r="F1826" t="s">
        <v>5640</v>
      </c>
      <c r="G1826" t="s">
        <v>283</v>
      </c>
      <c r="H1826" t="str">
        <f t="shared" si="707"/>
        <v>20</v>
      </c>
      <c r="I1826" t="str">
        <f t="shared" si="708"/>
        <v>Jun</v>
      </c>
      <c r="J1826" t="s">
        <v>303</v>
      </c>
      <c r="K1826" t="str">
        <f t="shared" si="709"/>
        <v>25</v>
      </c>
      <c r="L1826" t="str">
        <f t="shared" si="710"/>
        <v>Jun</v>
      </c>
      <c r="M1826">
        <v>5</v>
      </c>
      <c r="N1826">
        <f t="shared" si="711"/>
        <v>5</v>
      </c>
      <c r="O1826">
        <f t="shared" si="712"/>
        <v>0</v>
      </c>
      <c r="P1826">
        <f t="shared" si="713"/>
        <v>0</v>
      </c>
      <c r="Q1826" t="s">
        <v>35</v>
      </c>
      <c r="R1826" t="s">
        <v>63</v>
      </c>
      <c r="S1826">
        <v>2</v>
      </c>
      <c r="T1826">
        <v>1</v>
      </c>
      <c r="U1826" s="2">
        <v>1493.787591743119</v>
      </c>
      <c r="V1826" s="2">
        <v>298.75751834862382</v>
      </c>
      <c r="X1826" t="s">
        <v>5641</v>
      </c>
      <c r="Y1826" t="s">
        <v>5637</v>
      </c>
      <c r="Z1826" t="str">
        <f t="shared" si="714"/>
        <v>Feb</v>
      </c>
      <c r="AA1826" s="6">
        <f t="shared" si="723"/>
        <v>0</v>
      </c>
      <c r="AB1826" s="6">
        <f t="shared" si="723"/>
        <v>5</v>
      </c>
      <c r="AC1826" s="6">
        <f t="shared" si="723"/>
        <v>0</v>
      </c>
      <c r="AD1826" s="6">
        <f t="shared" si="723"/>
        <v>0</v>
      </c>
      <c r="AE1826" s="6">
        <f t="shared" si="723"/>
        <v>0</v>
      </c>
      <c r="AF1826" s="6">
        <f t="shared" si="715"/>
        <v>5</v>
      </c>
      <c r="AG1826" s="6">
        <f t="shared" si="716"/>
        <v>0</v>
      </c>
      <c r="AH1826" s="14" t="str">
        <f>LEFT(X1826,2)&amp;"."&amp;VLOOKUP(MID(X1826,4,3),'Data validation'!$A$1:$B$12,2,FALSE)&amp;".2025"</f>
        <v>01.02.2025</v>
      </c>
      <c r="AI1826">
        <f t="shared" si="717"/>
        <v>5</v>
      </c>
      <c r="AJ1826" t="str">
        <f>H1826&amp;"."&amp;VLOOKUP(I1826,'Data validation'!$A$1:$B$12,2,FALSE)&amp;".2026"</f>
        <v>20.06.2026</v>
      </c>
      <c r="AK1826">
        <f t="shared" si="718"/>
        <v>25</v>
      </c>
      <c r="AL1826" t="e">
        <f>VLOOKUP(E1826,[2]Sheet1!$A:$B,2,FALSE)</f>
        <v>#N/A</v>
      </c>
    </row>
    <row r="1827" spans="1:38" x14ac:dyDescent="0.25">
      <c r="A1827" t="str">
        <f>VLOOKUP(Q1827,'Data validation'!$K$2:$L$50,2,FALSE)</f>
        <v>TO</v>
      </c>
      <c r="B1827">
        <f t="shared" si="704"/>
        <v>0</v>
      </c>
      <c r="C1827">
        <f t="shared" si="705"/>
        <v>0</v>
      </c>
      <c r="D1827">
        <f t="shared" si="706"/>
        <v>5</v>
      </c>
      <c r="E1827">
        <v>9742</v>
      </c>
      <c r="F1827" t="s">
        <v>5642</v>
      </c>
      <c r="G1827" t="s">
        <v>60</v>
      </c>
      <c r="H1827" t="str">
        <f t="shared" si="707"/>
        <v>17</v>
      </c>
      <c r="I1827" t="str">
        <f t="shared" si="708"/>
        <v>Aug</v>
      </c>
      <c r="J1827" t="s">
        <v>91</v>
      </c>
      <c r="K1827" t="str">
        <f t="shared" si="709"/>
        <v>22</v>
      </c>
      <c r="L1827" t="str">
        <f t="shared" si="710"/>
        <v>Aug</v>
      </c>
      <c r="M1827">
        <v>5</v>
      </c>
      <c r="N1827">
        <f t="shared" si="711"/>
        <v>5</v>
      </c>
      <c r="O1827">
        <f t="shared" si="712"/>
        <v>0</v>
      </c>
      <c r="P1827">
        <f t="shared" si="713"/>
        <v>0</v>
      </c>
      <c r="Q1827" t="s">
        <v>81</v>
      </c>
      <c r="R1827" t="s">
        <v>25</v>
      </c>
      <c r="S1827">
        <v>3</v>
      </c>
      <c r="T1827">
        <v>1</v>
      </c>
      <c r="U1827" s="2">
        <f>SUMIFS(SLR!L:L,SLR!D:D,'Резервации 2026'!E1827)</f>
        <v>2187.3024805</v>
      </c>
      <c r="V1827" s="2">
        <f>+U1827/M1827</f>
        <v>437.4604961</v>
      </c>
      <c r="W1827" t="s">
        <v>262</v>
      </c>
      <c r="X1827" t="s">
        <v>5643</v>
      </c>
      <c r="Y1827" t="s">
        <v>5369</v>
      </c>
      <c r="Z1827" t="str">
        <f t="shared" si="714"/>
        <v>Jan</v>
      </c>
      <c r="AA1827" s="6">
        <f t="shared" si="723"/>
        <v>0</v>
      </c>
      <c r="AB1827" s="6">
        <f t="shared" si="723"/>
        <v>0</v>
      </c>
      <c r="AC1827" s="6">
        <f t="shared" si="723"/>
        <v>0</v>
      </c>
      <c r="AD1827" s="6">
        <f t="shared" si="723"/>
        <v>5</v>
      </c>
      <c r="AE1827" s="6">
        <f t="shared" si="723"/>
        <v>0</v>
      </c>
      <c r="AF1827" s="6">
        <f t="shared" si="715"/>
        <v>5</v>
      </c>
      <c r="AG1827" s="6">
        <f t="shared" si="716"/>
        <v>0</v>
      </c>
      <c r="AH1827" s="14" t="str">
        <f>LEFT(X1827,2)&amp;"."&amp;VLOOKUP(MID(X1827,4,3),'Data validation'!$A$1:$B$12,2,FALSE)&amp;".2025"</f>
        <v>26.01.2025</v>
      </c>
      <c r="AI1827">
        <f t="shared" si="717"/>
        <v>5</v>
      </c>
      <c r="AJ1827" t="str">
        <f>H1827&amp;"."&amp;VLOOKUP(I1827,'Data validation'!$A$1:$B$12,2,FALSE)&amp;".2026"</f>
        <v>17.08.2026</v>
      </c>
      <c r="AK1827">
        <f t="shared" si="718"/>
        <v>34</v>
      </c>
      <c r="AL1827" t="e">
        <f>VLOOKUP(E1827,[2]Sheet1!$A:$B,2,FALSE)</f>
        <v>#N/A</v>
      </c>
    </row>
    <row r="1828" spans="1:38" x14ac:dyDescent="0.25">
      <c r="A1828" t="str">
        <f>VLOOKUP(Q1828,'Data validation'!$K$2:$L$50,2,FALSE)</f>
        <v>BOOKING</v>
      </c>
      <c r="B1828">
        <f t="shared" si="704"/>
        <v>0</v>
      </c>
      <c r="C1828">
        <f t="shared" si="705"/>
        <v>5</v>
      </c>
      <c r="D1828">
        <f t="shared" si="706"/>
        <v>0</v>
      </c>
      <c r="E1828">
        <v>9613</v>
      </c>
      <c r="F1828" t="s">
        <v>5155</v>
      </c>
      <c r="G1828" t="s">
        <v>151</v>
      </c>
      <c r="H1828" t="str">
        <f t="shared" si="707"/>
        <v>19</v>
      </c>
      <c r="I1828" t="str">
        <f t="shared" si="708"/>
        <v>Jun</v>
      </c>
      <c r="J1828" t="s">
        <v>152</v>
      </c>
      <c r="K1828" t="str">
        <f t="shared" si="709"/>
        <v>24</v>
      </c>
      <c r="L1828" t="str">
        <f t="shared" si="710"/>
        <v>Jun</v>
      </c>
      <c r="M1828">
        <v>5</v>
      </c>
      <c r="N1828">
        <f t="shared" si="711"/>
        <v>5</v>
      </c>
      <c r="O1828">
        <f t="shared" si="712"/>
        <v>0</v>
      </c>
      <c r="P1828">
        <f t="shared" si="713"/>
        <v>0</v>
      </c>
      <c r="Q1828" t="s">
        <v>587</v>
      </c>
      <c r="R1828" t="s">
        <v>188</v>
      </c>
      <c r="S1828">
        <v>2</v>
      </c>
      <c r="T1828">
        <v>1</v>
      </c>
      <c r="U1828" s="2">
        <v>1991.1784871559632</v>
      </c>
      <c r="V1828" s="2">
        <v>398.23569743119259</v>
      </c>
      <c r="W1828" t="s">
        <v>262</v>
      </c>
      <c r="X1828" t="s">
        <v>4777</v>
      </c>
      <c r="Y1828" t="s">
        <v>4739</v>
      </c>
      <c r="Z1828" t="str">
        <f t="shared" si="714"/>
        <v>Jan</v>
      </c>
      <c r="AA1828" s="6">
        <f t="shared" si="723"/>
        <v>0</v>
      </c>
      <c r="AB1828" s="6">
        <f t="shared" si="723"/>
        <v>5</v>
      </c>
      <c r="AC1828" s="6">
        <f t="shared" si="723"/>
        <v>0</v>
      </c>
      <c r="AD1828" s="6">
        <f t="shared" si="723"/>
        <v>0</v>
      </c>
      <c r="AE1828" s="6">
        <f t="shared" si="723"/>
        <v>0</v>
      </c>
      <c r="AF1828" s="6">
        <f t="shared" si="715"/>
        <v>5</v>
      </c>
      <c r="AG1828" s="6">
        <f t="shared" si="716"/>
        <v>0</v>
      </c>
      <c r="AH1828" s="14" t="str">
        <f>LEFT(X1828,2)&amp;"."&amp;VLOOKUP(MID(X1828,4,3),'Data validation'!$A$1:$B$12,2,FALSE)&amp;".2025"</f>
        <v>20.01.2025</v>
      </c>
      <c r="AI1828">
        <f t="shared" si="717"/>
        <v>4</v>
      </c>
      <c r="AJ1828" t="str">
        <f>H1828&amp;"."&amp;VLOOKUP(I1828,'Data validation'!$A$1:$B$12,2,FALSE)&amp;".2026"</f>
        <v>19.06.2026</v>
      </c>
      <c r="AK1828">
        <f t="shared" si="718"/>
        <v>25</v>
      </c>
      <c r="AL1828" t="e">
        <f>VLOOKUP(E1828,[2]Sheet1!$A:$B,2,FALSE)</f>
        <v>#N/A</v>
      </c>
    </row>
    <row r="1829" spans="1:38" x14ac:dyDescent="0.25">
      <c r="A1829" t="str">
        <f>VLOOKUP(Q1829,'Data validation'!$K$2:$L$50,2,FALSE)</f>
        <v>TO</v>
      </c>
      <c r="B1829">
        <f t="shared" si="704"/>
        <v>0</v>
      </c>
      <c r="C1829">
        <f t="shared" si="705"/>
        <v>0</v>
      </c>
      <c r="D1829">
        <f t="shared" si="706"/>
        <v>7</v>
      </c>
      <c r="E1829">
        <v>9743</v>
      </c>
      <c r="F1829" t="s">
        <v>5644</v>
      </c>
      <c r="G1829" t="s">
        <v>84</v>
      </c>
      <c r="H1829" t="str">
        <f t="shared" si="707"/>
        <v>20</v>
      </c>
      <c r="I1829" t="str">
        <f t="shared" si="708"/>
        <v>Jul</v>
      </c>
      <c r="J1829" t="s">
        <v>94</v>
      </c>
      <c r="K1829" t="str">
        <f t="shared" si="709"/>
        <v>27</v>
      </c>
      <c r="L1829" t="str">
        <f t="shared" si="710"/>
        <v>Jul</v>
      </c>
      <c r="M1829">
        <v>7</v>
      </c>
      <c r="N1829">
        <f t="shared" si="711"/>
        <v>7</v>
      </c>
      <c r="O1829">
        <f t="shared" si="712"/>
        <v>0</v>
      </c>
      <c r="P1829">
        <f t="shared" si="713"/>
        <v>0</v>
      </c>
      <c r="Q1829" t="s">
        <v>116</v>
      </c>
      <c r="R1829" t="s">
        <v>20</v>
      </c>
      <c r="S1829">
        <v>2</v>
      </c>
      <c r="T1829">
        <v>0</v>
      </c>
      <c r="U1829" s="2">
        <f>SUMIFS(Solvex!L:L,Solvex!D:D,'Резервации 2026'!E1829)</f>
        <v>2233.2449271999999</v>
      </c>
      <c r="V1829" s="2">
        <f>+U1829/M1829</f>
        <v>319.03498959999996</v>
      </c>
      <c r="W1829" t="s">
        <v>262</v>
      </c>
      <c r="X1829" t="s">
        <v>5645</v>
      </c>
      <c r="Y1829" t="s">
        <v>5369</v>
      </c>
      <c r="Z1829" t="str">
        <f t="shared" si="714"/>
        <v>Jan</v>
      </c>
      <c r="AA1829" s="6">
        <f t="shared" si="723"/>
        <v>0</v>
      </c>
      <c r="AB1829" s="6">
        <f t="shared" si="723"/>
        <v>0</v>
      </c>
      <c r="AC1829" s="6">
        <f t="shared" si="723"/>
        <v>7</v>
      </c>
      <c r="AD1829" s="6">
        <f t="shared" si="723"/>
        <v>0</v>
      </c>
      <c r="AE1829" s="6">
        <f t="shared" si="723"/>
        <v>0</v>
      </c>
      <c r="AF1829" s="6">
        <f t="shared" si="715"/>
        <v>7</v>
      </c>
      <c r="AG1829" s="6">
        <f t="shared" si="716"/>
        <v>0</v>
      </c>
      <c r="AH1829" s="14" t="str">
        <f>LEFT(X1829,2)&amp;"."&amp;VLOOKUP(MID(X1829,4,3),'Data validation'!$A$1:$B$12,2,FALSE)&amp;".2025"</f>
        <v>26.01.2025</v>
      </c>
      <c r="AI1829">
        <f t="shared" si="717"/>
        <v>5</v>
      </c>
      <c r="AJ1829" t="str">
        <f>H1829&amp;"."&amp;VLOOKUP(I1829,'Data validation'!$A$1:$B$12,2,FALSE)&amp;".2026"</f>
        <v>20.07.2026</v>
      </c>
      <c r="AK1829">
        <f t="shared" si="718"/>
        <v>30</v>
      </c>
      <c r="AL1829" t="e">
        <f>VLOOKUP(E1829,[2]Sheet1!$A:$B,2,FALSE)</f>
        <v>#N/A</v>
      </c>
    </row>
    <row r="1830" spans="1:38" x14ac:dyDescent="0.25">
      <c r="A1830" t="str">
        <f>VLOOKUP(Q1830,'Data validation'!$K$2:$L$50,2,FALSE)</f>
        <v>TO</v>
      </c>
      <c r="B1830">
        <f t="shared" si="704"/>
        <v>0</v>
      </c>
      <c r="C1830">
        <f t="shared" si="705"/>
        <v>0</v>
      </c>
      <c r="D1830">
        <f t="shared" si="706"/>
        <v>6</v>
      </c>
      <c r="E1830">
        <v>9744</v>
      </c>
      <c r="F1830" t="s">
        <v>5646</v>
      </c>
      <c r="G1830" t="s">
        <v>156</v>
      </c>
      <c r="H1830" t="str">
        <f t="shared" si="707"/>
        <v>24</v>
      </c>
      <c r="I1830" t="str">
        <f t="shared" si="708"/>
        <v>Jul</v>
      </c>
      <c r="J1830" t="s">
        <v>167</v>
      </c>
      <c r="K1830" t="str">
        <f t="shared" si="709"/>
        <v>30</v>
      </c>
      <c r="L1830" t="str">
        <f t="shared" si="710"/>
        <v>Jul</v>
      </c>
      <c r="M1830">
        <v>6</v>
      </c>
      <c r="N1830">
        <f t="shared" si="711"/>
        <v>6</v>
      </c>
      <c r="O1830">
        <f t="shared" si="712"/>
        <v>0</v>
      </c>
      <c r="P1830">
        <f t="shared" si="713"/>
        <v>0</v>
      </c>
      <c r="Q1830" t="s">
        <v>162</v>
      </c>
      <c r="R1830" t="s">
        <v>63</v>
      </c>
      <c r="S1830">
        <v>3</v>
      </c>
      <c r="T1830">
        <v>1</v>
      </c>
      <c r="U1830" s="2">
        <f>SUMIFS(Magelan!L:L,Magelan!D:D,'Резервации 2026'!E1830)</f>
        <v>2584.1599458000001</v>
      </c>
      <c r="V1830" s="2">
        <f>+U1830/M1830</f>
        <v>430.69332430000003</v>
      </c>
      <c r="W1830" t="s">
        <v>262</v>
      </c>
      <c r="X1830" t="s">
        <v>5647</v>
      </c>
      <c r="Y1830" t="s">
        <v>5369</v>
      </c>
      <c r="Z1830" t="str">
        <f t="shared" si="714"/>
        <v>Jan</v>
      </c>
      <c r="AA1830" s="6">
        <f t="shared" si="723"/>
        <v>0</v>
      </c>
      <c r="AB1830" s="6">
        <f t="shared" si="723"/>
        <v>0</v>
      </c>
      <c r="AC1830" s="6">
        <f t="shared" si="723"/>
        <v>6</v>
      </c>
      <c r="AD1830" s="6">
        <f t="shared" si="723"/>
        <v>0</v>
      </c>
      <c r="AE1830" s="6">
        <f t="shared" si="723"/>
        <v>0</v>
      </c>
      <c r="AF1830" s="6">
        <f t="shared" si="715"/>
        <v>6</v>
      </c>
      <c r="AG1830" s="6">
        <f t="shared" si="716"/>
        <v>0</v>
      </c>
      <c r="AH1830" s="14" t="str">
        <f>LEFT(X1830,2)&amp;"."&amp;VLOOKUP(MID(X1830,4,3),'Data validation'!$A$1:$B$12,2,FALSE)&amp;".2025"</f>
        <v>26.01.2025</v>
      </c>
      <c r="AI1830">
        <f t="shared" si="717"/>
        <v>5</v>
      </c>
      <c r="AJ1830" t="str">
        <f>H1830&amp;"."&amp;VLOOKUP(I1830,'Data validation'!$A$1:$B$12,2,FALSE)&amp;".2026"</f>
        <v>24.07.2026</v>
      </c>
      <c r="AK1830">
        <f t="shared" si="718"/>
        <v>30</v>
      </c>
      <c r="AL1830" t="e">
        <f>VLOOKUP(E1830,[2]Sheet1!$A:$B,2,FALSE)</f>
        <v>#N/A</v>
      </c>
    </row>
    <row r="1831" spans="1:38" x14ac:dyDescent="0.25">
      <c r="A1831" t="str">
        <f>VLOOKUP(Q1831,'Data validation'!$K$2:$L$50,2,FALSE)</f>
        <v>BOOKING</v>
      </c>
      <c r="B1831">
        <f t="shared" si="704"/>
        <v>0</v>
      </c>
      <c r="C1831">
        <f t="shared" si="705"/>
        <v>5</v>
      </c>
      <c r="D1831">
        <f t="shared" si="706"/>
        <v>0</v>
      </c>
      <c r="E1831">
        <v>9614</v>
      </c>
      <c r="F1831" t="s">
        <v>5156</v>
      </c>
      <c r="G1831" t="s">
        <v>151</v>
      </c>
      <c r="H1831" t="str">
        <f t="shared" si="707"/>
        <v>19</v>
      </c>
      <c r="I1831" t="str">
        <f t="shared" si="708"/>
        <v>Jun</v>
      </c>
      <c r="J1831" t="s">
        <v>152</v>
      </c>
      <c r="K1831" t="str">
        <f t="shared" si="709"/>
        <v>24</v>
      </c>
      <c r="L1831" t="str">
        <f t="shared" si="710"/>
        <v>Jun</v>
      </c>
      <c r="M1831">
        <v>5</v>
      </c>
      <c r="N1831">
        <f t="shared" si="711"/>
        <v>5</v>
      </c>
      <c r="O1831">
        <f t="shared" si="712"/>
        <v>0</v>
      </c>
      <c r="P1831">
        <f t="shared" si="713"/>
        <v>0</v>
      </c>
      <c r="Q1831" t="s">
        <v>587</v>
      </c>
      <c r="R1831" t="s">
        <v>188</v>
      </c>
      <c r="S1831">
        <v>2</v>
      </c>
      <c r="T1831">
        <v>2</v>
      </c>
      <c r="U1831" s="2">
        <v>2627.2718220183483</v>
      </c>
      <c r="V1831" s="2">
        <v>525.45436440366962</v>
      </c>
      <c r="W1831" t="s">
        <v>262</v>
      </c>
      <c r="X1831" t="s">
        <v>4778</v>
      </c>
      <c r="Y1831" t="s">
        <v>4739</v>
      </c>
      <c r="Z1831" t="str">
        <f t="shared" si="714"/>
        <v>Jan</v>
      </c>
      <c r="AA1831" s="6">
        <f t="shared" si="723"/>
        <v>0</v>
      </c>
      <c r="AB1831" s="6">
        <f t="shared" si="723"/>
        <v>5</v>
      </c>
      <c r="AC1831" s="6">
        <f t="shared" si="723"/>
        <v>0</v>
      </c>
      <c r="AD1831" s="6">
        <f t="shared" si="723"/>
        <v>0</v>
      </c>
      <c r="AE1831" s="6">
        <f t="shared" si="723"/>
        <v>0</v>
      </c>
      <c r="AF1831" s="6">
        <f t="shared" si="715"/>
        <v>5</v>
      </c>
      <c r="AG1831" s="6">
        <f t="shared" si="716"/>
        <v>0</v>
      </c>
      <c r="AH1831" s="14" t="str">
        <f>LEFT(X1831,2)&amp;"."&amp;VLOOKUP(MID(X1831,4,3),'Data validation'!$A$1:$B$12,2,FALSE)&amp;".2025"</f>
        <v>20.01.2025</v>
      </c>
      <c r="AI1831">
        <f t="shared" si="717"/>
        <v>4</v>
      </c>
      <c r="AJ1831" t="str">
        <f>H1831&amp;"."&amp;VLOOKUP(I1831,'Data validation'!$A$1:$B$12,2,FALSE)&amp;".2026"</f>
        <v>19.06.2026</v>
      </c>
      <c r="AK1831">
        <f t="shared" si="718"/>
        <v>25</v>
      </c>
      <c r="AL1831" t="e">
        <f>VLOOKUP(E1831,[2]Sheet1!$A:$B,2,FALSE)</f>
        <v>#N/A</v>
      </c>
    </row>
    <row r="1832" spans="1:38" x14ac:dyDescent="0.25">
      <c r="A1832" t="str">
        <f>VLOOKUP(Q1832,'Data validation'!$K$2:$L$50,2,FALSE)</f>
        <v>TO</v>
      </c>
      <c r="B1832">
        <f t="shared" si="704"/>
        <v>0</v>
      </c>
      <c r="C1832">
        <f t="shared" si="705"/>
        <v>0</v>
      </c>
      <c r="D1832">
        <f t="shared" si="706"/>
        <v>5</v>
      </c>
      <c r="E1832">
        <v>9615</v>
      </c>
      <c r="F1832" t="s">
        <v>5157</v>
      </c>
      <c r="G1832" t="s">
        <v>94</v>
      </c>
      <c r="H1832" t="str">
        <f t="shared" si="707"/>
        <v>27</v>
      </c>
      <c r="I1832" t="str">
        <f t="shared" si="708"/>
        <v>Jul</v>
      </c>
      <c r="J1832" t="s">
        <v>135</v>
      </c>
      <c r="K1832" t="str">
        <f t="shared" si="709"/>
        <v>01</v>
      </c>
      <c r="L1832" t="str">
        <f t="shared" si="710"/>
        <v>Aug</v>
      </c>
      <c r="M1832">
        <v>5</v>
      </c>
      <c r="N1832">
        <f t="shared" si="711"/>
        <v>-26</v>
      </c>
      <c r="O1832">
        <f t="shared" si="712"/>
        <v>4</v>
      </c>
      <c r="P1832">
        <f t="shared" si="713"/>
        <v>0</v>
      </c>
      <c r="Q1832" t="s">
        <v>116</v>
      </c>
      <c r="R1832" t="s">
        <v>57</v>
      </c>
      <c r="S1832">
        <v>3</v>
      </c>
      <c r="T1832">
        <v>2</v>
      </c>
      <c r="U1832" s="2">
        <f>SUMIFS(Solvex!L:L,Solvex!D:D,'Резервации 2026'!E1832)</f>
        <v>2826.0765584999999</v>
      </c>
      <c r="V1832" s="2">
        <f>+U1832/M1832</f>
        <v>565.21531170000003</v>
      </c>
      <c r="X1832" t="s">
        <v>4780</v>
      </c>
      <c r="Y1832" t="s">
        <v>4739</v>
      </c>
      <c r="Z1832" t="str">
        <f t="shared" si="714"/>
        <v>Jan</v>
      </c>
      <c r="AA1832" s="6">
        <f t="shared" si="723"/>
        <v>0</v>
      </c>
      <c r="AB1832" s="6">
        <f t="shared" si="723"/>
        <v>0</v>
      </c>
      <c r="AC1832" s="6">
        <f t="shared" si="723"/>
        <v>4</v>
      </c>
      <c r="AD1832" s="6">
        <f t="shared" si="723"/>
        <v>0</v>
      </c>
      <c r="AE1832" s="6">
        <f t="shared" si="723"/>
        <v>0</v>
      </c>
      <c r="AF1832" s="6">
        <f t="shared" si="715"/>
        <v>4</v>
      </c>
      <c r="AG1832" s="6">
        <f t="shared" si="716"/>
        <v>-1</v>
      </c>
      <c r="AH1832" s="14" t="str">
        <f>LEFT(X1832,2)&amp;"."&amp;VLOOKUP(MID(X1832,4,3),'Data validation'!$A$1:$B$12,2,FALSE)&amp;".2025"</f>
        <v>20.01.2025</v>
      </c>
      <c r="AI1832">
        <f t="shared" si="717"/>
        <v>4</v>
      </c>
      <c r="AJ1832" t="str">
        <f>H1832&amp;"."&amp;VLOOKUP(I1832,'Data validation'!$A$1:$B$12,2,FALSE)&amp;".2026"</f>
        <v>27.07.2026</v>
      </c>
      <c r="AK1832">
        <f t="shared" si="718"/>
        <v>31</v>
      </c>
      <c r="AL1832" t="e">
        <f>VLOOKUP(E1832,[2]Sheet1!$A:$B,2,FALSE)</f>
        <v>#N/A</v>
      </c>
    </row>
    <row r="1833" spans="1:38" x14ac:dyDescent="0.25">
      <c r="A1833" t="str">
        <f>VLOOKUP(Q1833,'Data validation'!$K$2:$L$50,2,FALSE)</f>
        <v>BOOKING</v>
      </c>
      <c r="B1833">
        <f t="shared" si="704"/>
        <v>0</v>
      </c>
      <c r="C1833">
        <f t="shared" si="705"/>
        <v>5</v>
      </c>
      <c r="D1833">
        <f t="shared" si="706"/>
        <v>0</v>
      </c>
      <c r="E1833">
        <v>9937</v>
      </c>
      <c r="F1833" t="s">
        <v>5648</v>
      </c>
      <c r="G1833" t="s">
        <v>213</v>
      </c>
      <c r="H1833" t="str">
        <f t="shared" si="707"/>
        <v>01</v>
      </c>
      <c r="I1833" t="str">
        <f t="shared" si="708"/>
        <v>Sep</v>
      </c>
      <c r="J1833" t="s">
        <v>214</v>
      </c>
      <c r="K1833" t="str">
        <f t="shared" si="709"/>
        <v>06</v>
      </c>
      <c r="L1833" t="str">
        <f t="shared" si="710"/>
        <v>Sep</v>
      </c>
      <c r="M1833">
        <v>5</v>
      </c>
      <c r="N1833">
        <f t="shared" si="711"/>
        <v>5</v>
      </c>
      <c r="O1833">
        <f t="shared" si="712"/>
        <v>0</v>
      </c>
      <c r="P1833">
        <f t="shared" si="713"/>
        <v>0</v>
      </c>
      <c r="Q1833" t="s">
        <v>587</v>
      </c>
      <c r="R1833" t="s">
        <v>17</v>
      </c>
      <c r="S1833">
        <v>2</v>
      </c>
      <c r="T1833">
        <v>2</v>
      </c>
      <c r="U1833" s="2">
        <v>2334.8842087155958</v>
      </c>
      <c r="V1833" s="2">
        <v>466.97684174311922</v>
      </c>
      <c r="X1833" t="s">
        <v>5649</v>
      </c>
      <c r="Y1833" t="s">
        <v>5637</v>
      </c>
      <c r="Z1833" t="str">
        <f t="shared" si="714"/>
        <v>Feb</v>
      </c>
      <c r="AA1833" s="6">
        <f t="shared" si="723"/>
        <v>0</v>
      </c>
      <c r="AB1833" s="6">
        <f t="shared" si="723"/>
        <v>0</v>
      </c>
      <c r="AC1833" s="6">
        <f t="shared" si="723"/>
        <v>0</v>
      </c>
      <c r="AD1833" s="6">
        <f t="shared" si="723"/>
        <v>0</v>
      </c>
      <c r="AE1833" s="6">
        <f t="shared" si="723"/>
        <v>5</v>
      </c>
      <c r="AF1833" s="6">
        <f t="shared" si="715"/>
        <v>5</v>
      </c>
      <c r="AG1833" s="6">
        <f t="shared" si="716"/>
        <v>0</v>
      </c>
      <c r="AH1833" s="14" t="str">
        <f>LEFT(X1833,2)&amp;"."&amp;VLOOKUP(MID(X1833,4,3),'Data validation'!$A$1:$B$12,2,FALSE)&amp;".2025"</f>
        <v>01.02.2025</v>
      </c>
      <c r="AI1833">
        <f t="shared" si="717"/>
        <v>5</v>
      </c>
      <c r="AJ1833" t="str">
        <f>H1833&amp;"."&amp;VLOOKUP(I1833,'Data validation'!$A$1:$B$12,2,FALSE)&amp;".2026"</f>
        <v>01.09.2026</v>
      </c>
      <c r="AK1833">
        <f t="shared" si="718"/>
        <v>36</v>
      </c>
      <c r="AL1833" t="e">
        <f>VLOOKUP(E1833,[2]Sheet1!$A:$B,2,FALSE)</f>
        <v>#N/A</v>
      </c>
    </row>
    <row r="1834" spans="1:38" x14ac:dyDescent="0.25">
      <c r="A1834" t="str">
        <f>VLOOKUP(Q1834,'Data validation'!$K$2:$L$50,2,FALSE)</f>
        <v>BOOKING</v>
      </c>
      <c r="B1834">
        <f t="shared" si="704"/>
        <v>0</v>
      </c>
      <c r="C1834">
        <f t="shared" si="705"/>
        <v>3</v>
      </c>
      <c r="D1834">
        <f t="shared" si="706"/>
        <v>0</v>
      </c>
      <c r="E1834">
        <v>9938</v>
      </c>
      <c r="F1834" t="s">
        <v>5650</v>
      </c>
      <c r="G1834" t="s">
        <v>181</v>
      </c>
      <c r="H1834" t="str">
        <f t="shared" si="707"/>
        <v>03</v>
      </c>
      <c r="I1834" t="str">
        <f t="shared" si="708"/>
        <v>Jul</v>
      </c>
      <c r="J1834" t="s">
        <v>173</v>
      </c>
      <c r="K1834" t="str">
        <f t="shared" si="709"/>
        <v>06</v>
      </c>
      <c r="L1834" t="str">
        <f t="shared" si="710"/>
        <v>Jul</v>
      </c>
      <c r="M1834">
        <v>3</v>
      </c>
      <c r="N1834">
        <f t="shared" si="711"/>
        <v>3</v>
      </c>
      <c r="O1834">
        <f t="shared" si="712"/>
        <v>0</v>
      </c>
      <c r="P1834">
        <f t="shared" si="713"/>
        <v>0</v>
      </c>
      <c r="Q1834" t="s">
        <v>587</v>
      </c>
      <c r="R1834" t="s">
        <v>17</v>
      </c>
      <c r="S1834">
        <v>2</v>
      </c>
      <c r="T1834">
        <v>0</v>
      </c>
      <c r="U1834" s="2">
        <v>1290.6324792660548</v>
      </c>
      <c r="V1834" s="2">
        <v>430.21082642201827</v>
      </c>
      <c r="X1834" t="s">
        <v>5651</v>
      </c>
      <c r="Y1834" t="s">
        <v>5637</v>
      </c>
      <c r="Z1834" t="str">
        <f t="shared" si="714"/>
        <v>Feb</v>
      </c>
      <c r="AA1834" s="6">
        <f t="shared" si="723"/>
        <v>0</v>
      </c>
      <c r="AB1834" s="6">
        <f t="shared" si="723"/>
        <v>0</v>
      </c>
      <c r="AC1834" s="6">
        <f t="shared" si="723"/>
        <v>3</v>
      </c>
      <c r="AD1834" s="6">
        <f t="shared" si="723"/>
        <v>0</v>
      </c>
      <c r="AE1834" s="6">
        <f t="shared" si="723"/>
        <v>0</v>
      </c>
      <c r="AF1834" s="6">
        <f t="shared" si="715"/>
        <v>3</v>
      </c>
      <c r="AG1834" s="6">
        <f t="shared" si="716"/>
        <v>0</v>
      </c>
      <c r="AH1834" s="14" t="str">
        <f>LEFT(X1834,2)&amp;"."&amp;VLOOKUP(MID(X1834,4,3),'Data validation'!$A$1:$B$12,2,FALSE)&amp;".2025"</f>
        <v>01.02.2025</v>
      </c>
      <c r="AI1834">
        <f t="shared" si="717"/>
        <v>5</v>
      </c>
      <c r="AJ1834" t="str">
        <f>H1834&amp;"."&amp;VLOOKUP(I1834,'Data validation'!$A$1:$B$12,2,FALSE)&amp;".2026"</f>
        <v>03.07.2026</v>
      </c>
      <c r="AK1834">
        <f t="shared" si="718"/>
        <v>27</v>
      </c>
      <c r="AL1834" t="e">
        <f>VLOOKUP(E1834,[2]Sheet1!$A:$B,2,FALSE)</f>
        <v>#N/A</v>
      </c>
    </row>
    <row r="1835" spans="1:38" x14ac:dyDescent="0.25">
      <c r="A1835" t="str">
        <f>VLOOKUP(Q1835,'Data validation'!$K$2:$L$50,2,FALSE)</f>
        <v>ITAKA</v>
      </c>
      <c r="B1835">
        <f t="shared" si="704"/>
        <v>0</v>
      </c>
      <c r="C1835">
        <f t="shared" si="705"/>
        <v>10</v>
      </c>
      <c r="D1835">
        <f t="shared" si="706"/>
        <v>0</v>
      </c>
      <c r="E1835">
        <v>8969</v>
      </c>
      <c r="F1835" t="s">
        <v>8813</v>
      </c>
      <c r="G1835" t="s">
        <v>71</v>
      </c>
      <c r="H1835" t="str">
        <f t="shared" si="707"/>
        <v>30</v>
      </c>
      <c r="I1835" t="str">
        <f t="shared" si="708"/>
        <v>Jun</v>
      </c>
      <c r="J1835" t="s">
        <v>182</v>
      </c>
      <c r="K1835" t="str">
        <f t="shared" si="709"/>
        <v>10</v>
      </c>
      <c r="L1835" t="str">
        <f t="shared" si="710"/>
        <v>Jul</v>
      </c>
      <c r="M1835">
        <v>10</v>
      </c>
      <c r="N1835">
        <f t="shared" si="711"/>
        <v>-20</v>
      </c>
      <c r="O1835">
        <f t="shared" si="712"/>
        <v>1</v>
      </c>
      <c r="P1835">
        <f t="shared" si="713"/>
        <v>9</v>
      </c>
      <c r="Q1835" t="s">
        <v>1445</v>
      </c>
      <c r="R1835" t="s">
        <v>20</v>
      </c>
      <c r="S1835">
        <v>2</v>
      </c>
      <c r="T1835">
        <v>1</v>
      </c>
      <c r="U1835" s="2">
        <f>SUMIFS(Itaka!L:L,Itaka!D:D,'Резервации 2026'!E1835)</f>
        <v>2583.8470129999996</v>
      </c>
      <c r="V1835" s="2">
        <f>+U1835/M1835</f>
        <v>258.38470129999996</v>
      </c>
      <c r="W1835" t="s">
        <v>4628</v>
      </c>
      <c r="X1835" t="s">
        <v>3060</v>
      </c>
      <c r="Y1835" t="s">
        <v>1996</v>
      </c>
      <c r="Z1835" t="str">
        <f t="shared" si="714"/>
        <v>Dec</v>
      </c>
      <c r="AA1835" s="6">
        <f t="shared" si="723"/>
        <v>0</v>
      </c>
      <c r="AB1835" s="6">
        <f t="shared" si="723"/>
        <v>1</v>
      </c>
      <c r="AC1835" s="6">
        <f t="shared" si="723"/>
        <v>9</v>
      </c>
      <c r="AD1835" s="6">
        <f t="shared" si="723"/>
        <v>0</v>
      </c>
      <c r="AE1835" s="6">
        <f t="shared" si="723"/>
        <v>0</v>
      </c>
      <c r="AF1835" s="6">
        <f t="shared" si="715"/>
        <v>10</v>
      </c>
      <c r="AG1835" s="6">
        <f t="shared" si="716"/>
        <v>0</v>
      </c>
      <c r="AH1835" s="14" t="str">
        <f>LEFT(X1835,2)&amp;"."&amp;VLOOKUP(MID(X1835,4,3),'Data validation'!$A$1:$B$12,2,FALSE)&amp;".2025"</f>
        <v>01.12.2025</v>
      </c>
      <c r="AI1835">
        <f t="shared" si="717"/>
        <v>49</v>
      </c>
      <c r="AJ1835" t="str">
        <f>H1835&amp;"."&amp;VLOOKUP(I1835,'Data validation'!$A$1:$B$12,2,FALSE)&amp;".2026"</f>
        <v>30.06.2026</v>
      </c>
      <c r="AK1835">
        <f t="shared" si="718"/>
        <v>27</v>
      </c>
      <c r="AL1835" t="e">
        <f>VLOOKUP(E1835,[2]Sheet1!$A:$B,2,FALSE)</f>
        <v>#N/A</v>
      </c>
    </row>
    <row r="1836" spans="1:38" x14ac:dyDescent="0.25">
      <c r="A1836" t="str">
        <f>VLOOKUP(Q1836,'Data validation'!$K$2:$L$50,2,FALSE)</f>
        <v>TO</v>
      </c>
      <c r="B1836">
        <f t="shared" si="704"/>
        <v>0</v>
      </c>
      <c r="C1836">
        <f t="shared" si="705"/>
        <v>4</v>
      </c>
      <c r="D1836">
        <f t="shared" si="706"/>
        <v>1</v>
      </c>
      <c r="E1836">
        <v>9747</v>
      </c>
      <c r="F1836" t="s">
        <v>5652</v>
      </c>
      <c r="G1836" t="s">
        <v>72</v>
      </c>
      <c r="H1836" t="str">
        <f t="shared" si="707"/>
        <v>07</v>
      </c>
      <c r="I1836" t="str">
        <f t="shared" si="708"/>
        <v>Jul</v>
      </c>
      <c r="J1836" t="s">
        <v>235</v>
      </c>
      <c r="K1836" t="str">
        <f t="shared" si="709"/>
        <v>12</v>
      </c>
      <c r="L1836" t="str">
        <f t="shared" si="710"/>
        <v>Jul</v>
      </c>
      <c r="M1836">
        <v>5</v>
      </c>
      <c r="N1836">
        <f t="shared" si="711"/>
        <v>5</v>
      </c>
      <c r="O1836">
        <f t="shared" si="712"/>
        <v>0</v>
      </c>
      <c r="P1836">
        <f t="shared" si="713"/>
        <v>0</v>
      </c>
      <c r="Q1836" t="s">
        <v>116</v>
      </c>
      <c r="R1836" t="s">
        <v>17</v>
      </c>
      <c r="S1836">
        <v>2</v>
      </c>
      <c r="T1836">
        <v>2</v>
      </c>
      <c r="U1836" s="2">
        <f>SUMIFS(Solvex!L:L,Solvex!D:D,'Резервации 2026'!E1836)</f>
        <v>1871.4946104000001</v>
      </c>
      <c r="V1836" s="2">
        <f t="shared" ref="V1836:V1838" si="725">+U1836/M1836</f>
        <v>374.29892208000001</v>
      </c>
      <c r="X1836" t="s">
        <v>5653</v>
      </c>
      <c r="Y1836" t="s">
        <v>5369</v>
      </c>
      <c r="Z1836" t="str">
        <f t="shared" si="714"/>
        <v>Jan</v>
      </c>
      <c r="AA1836" s="6">
        <f t="shared" si="723"/>
        <v>0</v>
      </c>
      <c r="AB1836" s="6">
        <f t="shared" si="723"/>
        <v>0</v>
      </c>
      <c r="AC1836" s="6">
        <f t="shared" si="723"/>
        <v>5</v>
      </c>
      <c r="AD1836" s="6">
        <f t="shared" si="723"/>
        <v>0</v>
      </c>
      <c r="AE1836" s="6">
        <f t="shared" si="723"/>
        <v>0</v>
      </c>
      <c r="AF1836" s="6">
        <f t="shared" si="715"/>
        <v>5</v>
      </c>
      <c r="AG1836" s="6">
        <f t="shared" si="716"/>
        <v>0</v>
      </c>
      <c r="AH1836" s="14" t="str">
        <f>LEFT(X1836,2)&amp;"."&amp;VLOOKUP(MID(X1836,4,3),'Data validation'!$A$1:$B$12,2,FALSE)&amp;".2025"</f>
        <v>26.01.2025</v>
      </c>
      <c r="AI1836">
        <f t="shared" si="717"/>
        <v>5</v>
      </c>
      <c r="AJ1836" t="str">
        <f>H1836&amp;"."&amp;VLOOKUP(I1836,'Data validation'!$A$1:$B$12,2,FALSE)&amp;".2026"</f>
        <v>07.07.2026</v>
      </c>
      <c r="AK1836">
        <f t="shared" si="718"/>
        <v>28</v>
      </c>
      <c r="AL1836" t="e">
        <f>VLOOKUP(E1836,[2]Sheet1!$A:$B,2,FALSE)</f>
        <v>#N/A</v>
      </c>
    </row>
    <row r="1837" spans="1:38" x14ac:dyDescent="0.25">
      <c r="A1837" t="str">
        <f>VLOOKUP(Q1837,'Data validation'!$K$2:$L$50,2,FALSE)</f>
        <v>TO</v>
      </c>
      <c r="B1837">
        <f t="shared" si="704"/>
        <v>0</v>
      </c>
      <c r="C1837">
        <f t="shared" si="705"/>
        <v>0</v>
      </c>
      <c r="D1837">
        <f t="shared" si="706"/>
        <v>5</v>
      </c>
      <c r="E1837">
        <v>9616</v>
      </c>
      <c r="F1837" t="s">
        <v>5158</v>
      </c>
      <c r="G1837" t="s">
        <v>495</v>
      </c>
      <c r="H1837" t="str">
        <f t="shared" si="707"/>
        <v>28</v>
      </c>
      <c r="I1837" t="str">
        <f t="shared" si="708"/>
        <v>Jul</v>
      </c>
      <c r="J1837" t="s">
        <v>78</v>
      </c>
      <c r="K1837" t="str">
        <f t="shared" si="709"/>
        <v>02</v>
      </c>
      <c r="L1837" t="str">
        <f t="shared" si="710"/>
        <v>Aug</v>
      </c>
      <c r="M1837">
        <v>5</v>
      </c>
      <c r="N1837">
        <f t="shared" si="711"/>
        <v>-26</v>
      </c>
      <c r="O1837">
        <f t="shared" si="712"/>
        <v>3</v>
      </c>
      <c r="P1837">
        <f t="shared" si="713"/>
        <v>1</v>
      </c>
      <c r="Q1837" t="s">
        <v>116</v>
      </c>
      <c r="R1837" t="s">
        <v>57</v>
      </c>
      <c r="S1837">
        <v>4</v>
      </c>
      <c r="T1837">
        <v>1</v>
      </c>
      <c r="U1837" s="2">
        <f>SUMIFS(Solvex!L:L,Solvex!D:D,'Резервации 2026'!E1837)</f>
        <v>2826.0765584999999</v>
      </c>
      <c r="V1837" s="2">
        <f t="shared" si="725"/>
        <v>565.21531170000003</v>
      </c>
      <c r="X1837" t="s">
        <v>4782</v>
      </c>
      <c r="Y1837" t="s">
        <v>4739</v>
      </c>
      <c r="Z1837" t="str">
        <f t="shared" si="714"/>
        <v>Jan</v>
      </c>
      <c r="AA1837" s="6">
        <f t="shared" si="723"/>
        <v>0</v>
      </c>
      <c r="AB1837" s="6">
        <f t="shared" si="723"/>
        <v>0</v>
      </c>
      <c r="AC1837" s="6">
        <f t="shared" si="723"/>
        <v>3</v>
      </c>
      <c r="AD1837" s="6">
        <f t="shared" si="723"/>
        <v>1</v>
      </c>
      <c r="AE1837" s="6">
        <f t="shared" si="723"/>
        <v>0</v>
      </c>
      <c r="AF1837" s="6">
        <f t="shared" si="715"/>
        <v>4</v>
      </c>
      <c r="AG1837" s="6">
        <f t="shared" si="716"/>
        <v>-1</v>
      </c>
      <c r="AH1837" s="14" t="str">
        <f>LEFT(X1837,2)&amp;"."&amp;VLOOKUP(MID(X1837,4,3),'Data validation'!$A$1:$B$12,2,FALSE)&amp;".2025"</f>
        <v>20.01.2025</v>
      </c>
      <c r="AI1837">
        <f t="shared" si="717"/>
        <v>4</v>
      </c>
      <c r="AJ1837" t="str">
        <f>H1837&amp;"."&amp;VLOOKUP(I1837,'Data validation'!$A$1:$B$12,2,FALSE)&amp;".2026"</f>
        <v>28.07.2026</v>
      </c>
      <c r="AK1837">
        <f t="shared" si="718"/>
        <v>31</v>
      </c>
      <c r="AL1837" t="e">
        <f>VLOOKUP(E1837,[2]Sheet1!$A:$B,2,FALSE)</f>
        <v>#N/A</v>
      </c>
    </row>
    <row r="1838" spans="1:38" x14ac:dyDescent="0.25">
      <c r="A1838" t="str">
        <f>VLOOKUP(Q1838,'Data validation'!$K$2:$L$50,2,FALSE)</f>
        <v>TO</v>
      </c>
      <c r="B1838">
        <f t="shared" si="704"/>
        <v>0</v>
      </c>
      <c r="C1838">
        <f t="shared" si="705"/>
        <v>4</v>
      </c>
      <c r="D1838">
        <f t="shared" si="706"/>
        <v>1</v>
      </c>
      <c r="E1838">
        <v>9746</v>
      </c>
      <c r="F1838" t="s">
        <v>5654</v>
      </c>
      <c r="G1838" t="s">
        <v>72</v>
      </c>
      <c r="H1838" t="str">
        <f t="shared" si="707"/>
        <v>07</v>
      </c>
      <c r="I1838" t="str">
        <f t="shared" si="708"/>
        <v>Jul</v>
      </c>
      <c r="J1838" t="s">
        <v>235</v>
      </c>
      <c r="K1838" t="str">
        <f t="shared" si="709"/>
        <v>12</v>
      </c>
      <c r="L1838" t="str">
        <f t="shared" si="710"/>
        <v>Jul</v>
      </c>
      <c r="M1838">
        <v>5</v>
      </c>
      <c r="N1838">
        <f t="shared" si="711"/>
        <v>5</v>
      </c>
      <c r="O1838">
        <f t="shared" si="712"/>
        <v>0</v>
      </c>
      <c r="P1838">
        <f t="shared" si="713"/>
        <v>0</v>
      </c>
      <c r="Q1838" t="s">
        <v>116</v>
      </c>
      <c r="R1838" t="s">
        <v>110</v>
      </c>
      <c r="S1838">
        <v>4</v>
      </c>
      <c r="T1838">
        <v>0</v>
      </c>
      <c r="U1838" s="2">
        <f>SUMIFS(Solvex!L:L,Solvex!D:D,'Резервации 2026'!E1838)</f>
        <v>2888.9173763999997</v>
      </c>
      <c r="V1838" s="2">
        <f t="shared" si="725"/>
        <v>577.78347527999995</v>
      </c>
      <c r="X1838" t="s">
        <v>5655</v>
      </c>
      <c r="Y1838" t="s">
        <v>5369</v>
      </c>
      <c r="Z1838" t="str">
        <f t="shared" si="714"/>
        <v>Jan</v>
      </c>
      <c r="AA1838" s="6">
        <f t="shared" si="723"/>
        <v>0</v>
      </c>
      <c r="AB1838" s="6">
        <f t="shared" si="723"/>
        <v>0</v>
      </c>
      <c r="AC1838" s="6">
        <f t="shared" si="723"/>
        <v>5</v>
      </c>
      <c r="AD1838" s="6">
        <f t="shared" si="723"/>
        <v>0</v>
      </c>
      <c r="AE1838" s="6">
        <f t="shared" si="723"/>
        <v>0</v>
      </c>
      <c r="AF1838" s="6">
        <f t="shared" si="715"/>
        <v>5</v>
      </c>
      <c r="AG1838" s="6">
        <f t="shared" si="716"/>
        <v>0</v>
      </c>
      <c r="AH1838" s="14" t="str">
        <f>LEFT(X1838,2)&amp;"."&amp;VLOOKUP(MID(X1838,4,3),'Data validation'!$A$1:$B$12,2,FALSE)&amp;".2025"</f>
        <v>26.01.2025</v>
      </c>
      <c r="AI1838">
        <f t="shared" si="717"/>
        <v>5</v>
      </c>
      <c r="AJ1838" t="str">
        <f>H1838&amp;"."&amp;VLOOKUP(I1838,'Data validation'!$A$1:$B$12,2,FALSE)&amp;".2026"</f>
        <v>07.07.2026</v>
      </c>
      <c r="AK1838">
        <f t="shared" si="718"/>
        <v>28</v>
      </c>
      <c r="AL1838" t="e">
        <f>VLOOKUP(E1838,[2]Sheet1!$A:$B,2,FALSE)</f>
        <v>#N/A</v>
      </c>
    </row>
    <row r="1839" spans="1:38" x14ac:dyDescent="0.25">
      <c r="A1839" t="str">
        <f>VLOOKUP(Q1839,'Data validation'!$K$2:$L$50,2,FALSE)</f>
        <v>TO</v>
      </c>
      <c r="B1839">
        <f t="shared" si="704"/>
        <v>0</v>
      </c>
      <c r="C1839">
        <f t="shared" si="705"/>
        <v>4</v>
      </c>
      <c r="D1839">
        <f t="shared" si="706"/>
        <v>1</v>
      </c>
      <c r="E1839">
        <v>9749</v>
      </c>
      <c r="F1839" t="s">
        <v>5656</v>
      </c>
      <c r="G1839" t="s">
        <v>72</v>
      </c>
      <c r="H1839" t="str">
        <f t="shared" si="707"/>
        <v>07</v>
      </c>
      <c r="I1839" t="str">
        <f t="shared" si="708"/>
        <v>Jul</v>
      </c>
      <c r="J1839" t="s">
        <v>235</v>
      </c>
      <c r="K1839" t="str">
        <f t="shared" si="709"/>
        <v>12</v>
      </c>
      <c r="L1839" t="str">
        <f t="shared" si="710"/>
        <v>Jul</v>
      </c>
      <c r="M1839">
        <v>5</v>
      </c>
      <c r="N1839">
        <f t="shared" si="711"/>
        <v>5</v>
      </c>
      <c r="O1839">
        <f t="shared" si="712"/>
        <v>0</v>
      </c>
      <c r="P1839">
        <f t="shared" si="713"/>
        <v>0</v>
      </c>
      <c r="Q1839" t="s">
        <v>3132</v>
      </c>
      <c r="R1839" t="s">
        <v>63</v>
      </c>
      <c r="S1839">
        <v>2</v>
      </c>
      <c r="T1839">
        <v>2</v>
      </c>
      <c r="U1839" s="2">
        <f>SUMIFS(Avatar!L:L,Avatar!D:D,'Резервации 2026'!E1839)</f>
        <v>1918.5909968000001</v>
      </c>
      <c r="V1839" s="2">
        <f>+U1839/M1839</f>
        <v>383.71819936000003</v>
      </c>
      <c r="W1839" t="s">
        <v>1025</v>
      </c>
      <c r="X1839" t="s">
        <v>5653</v>
      </c>
      <c r="Y1839" t="s">
        <v>5369</v>
      </c>
      <c r="Z1839" t="str">
        <f t="shared" si="714"/>
        <v>Jan</v>
      </c>
      <c r="AA1839" s="6">
        <f t="shared" si="723"/>
        <v>0</v>
      </c>
      <c r="AB1839" s="6">
        <f t="shared" si="723"/>
        <v>0</v>
      </c>
      <c r="AC1839" s="6">
        <f t="shared" si="723"/>
        <v>5</v>
      </c>
      <c r="AD1839" s="6">
        <f t="shared" si="723"/>
        <v>0</v>
      </c>
      <c r="AE1839" s="6">
        <f t="shared" si="723"/>
        <v>0</v>
      </c>
      <c r="AF1839" s="6">
        <f t="shared" si="715"/>
        <v>5</v>
      </c>
      <c r="AG1839" s="6">
        <f t="shared" si="716"/>
        <v>0</v>
      </c>
      <c r="AH1839" s="14" t="str">
        <f>LEFT(X1839,2)&amp;"."&amp;VLOOKUP(MID(X1839,4,3),'Data validation'!$A$1:$B$12,2,FALSE)&amp;".2025"</f>
        <v>26.01.2025</v>
      </c>
      <c r="AI1839">
        <f t="shared" si="717"/>
        <v>5</v>
      </c>
      <c r="AJ1839" t="str">
        <f>H1839&amp;"."&amp;VLOOKUP(I1839,'Data validation'!$A$1:$B$12,2,FALSE)&amp;".2026"</f>
        <v>07.07.2026</v>
      </c>
      <c r="AK1839">
        <f t="shared" si="718"/>
        <v>28</v>
      </c>
      <c r="AL1839" t="e">
        <f>VLOOKUP(E1839,[2]Sheet1!$A:$B,2,FALSE)</f>
        <v>#N/A</v>
      </c>
    </row>
    <row r="1840" spans="1:38" x14ac:dyDescent="0.25">
      <c r="A1840" t="str">
        <f>VLOOKUP(Q1840,'Data validation'!$K$2:$L$50,2,FALSE)</f>
        <v>TOPOLA SKIES</v>
      </c>
      <c r="B1840">
        <f t="shared" si="704"/>
        <v>0</v>
      </c>
      <c r="C1840">
        <f t="shared" si="705"/>
        <v>0</v>
      </c>
      <c r="D1840">
        <f t="shared" si="706"/>
        <v>5</v>
      </c>
      <c r="E1840">
        <v>9318</v>
      </c>
      <c r="F1840" t="s">
        <v>8814</v>
      </c>
      <c r="G1840" t="s">
        <v>156</v>
      </c>
      <c r="H1840" t="str">
        <f t="shared" si="707"/>
        <v>24</v>
      </c>
      <c r="I1840" t="str">
        <f t="shared" si="708"/>
        <v>Jul</v>
      </c>
      <c r="J1840" t="s">
        <v>513</v>
      </c>
      <c r="K1840" t="str">
        <f t="shared" si="709"/>
        <v>29</v>
      </c>
      <c r="L1840" t="str">
        <f t="shared" si="710"/>
        <v>Jul</v>
      </c>
      <c r="M1840">
        <v>5</v>
      </c>
      <c r="N1840">
        <f t="shared" si="711"/>
        <v>5</v>
      </c>
      <c r="O1840">
        <f t="shared" si="712"/>
        <v>0</v>
      </c>
      <c r="P1840">
        <f t="shared" si="713"/>
        <v>0</v>
      </c>
      <c r="Q1840" t="s">
        <v>35</v>
      </c>
      <c r="R1840" t="s">
        <v>63</v>
      </c>
      <c r="S1840">
        <v>2</v>
      </c>
      <c r="T1840">
        <v>2</v>
      </c>
      <c r="U1840" s="2">
        <v>2394.2768444954122</v>
      </c>
      <c r="V1840" s="2">
        <v>478.85536889908252</v>
      </c>
      <c r="X1840" t="s">
        <v>4189</v>
      </c>
      <c r="Y1840" t="s">
        <v>4185</v>
      </c>
      <c r="Z1840" t="str">
        <f t="shared" si="714"/>
        <v>Jan</v>
      </c>
      <c r="AA1840" s="6">
        <f t="shared" si="723"/>
        <v>0</v>
      </c>
      <c r="AB1840" s="6">
        <f t="shared" si="723"/>
        <v>0</v>
      </c>
      <c r="AC1840" s="6">
        <f t="shared" si="723"/>
        <v>5</v>
      </c>
      <c r="AD1840" s="6">
        <f t="shared" si="723"/>
        <v>0</v>
      </c>
      <c r="AE1840" s="6">
        <f t="shared" si="723"/>
        <v>0</v>
      </c>
      <c r="AF1840" s="6">
        <f t="shared" si="715"/>
        <v>5</v>
      </c>
      <c r="AG1840" s="6">
        <f t="shared" si="716"/>
        <v>0</v>
      </c>
      <c r="AH1840" s="14" t="str">
        <f>LEFT(X1840,2)&amp;"."&amp;VLOOKUP(MID(X1840,4,3),'Data validation'!$A$1:$B$12,2,FALSE)&amp;".2025"</f>
        <v>01.01.2025</v>
      </c>
      <c r="AI1840">
        <f t="shared" si="717"/>
        <v>1</v>
      </c>
      <c r="AJ1840" t="str">
        <f>H1840&amp;"."&amp;VLOOKUP(I1840,'Data validation'!$A$1:$B$12,2,FALSE)&amp;".2026"</f>
        <v>24.07.2026</v>
      </c>
      <c r="AK1840">
        <f t="shared" si="718"/>
        <v>30</v>
      </c>
      <c r="AL1840" t="e">
        <f>VLOOKUP(E1840,[2]Sheet1!$A:$B,2,FALSE)</f>
        <v>#N/A</v>
      </c>
    </row>
    <row r="1841" spans="1:38" x14ac:dyDescent="0.25">
      <c r="A1841" t="str">
        <f>VLOOKUP(Q1841,'Data validation'!$K$2:$L$50,2,FALSE)</f>
        <v>TOPOLA SKIES</v>
      </c>
      <c r="B1841">
        <f t="shared" si="704"/>
        <v>0</v>
      </c>
      <c r="C1841">
        <f t="shared" si="705"/>
        <v>0</v>
      </c>
      <c r="D1841">
        <f t="shared" si="706"/>
        <v>5</v>
      </c>
      <c r="E1841">
        <v>9276</v>
      </c>
      <c r="F1841" t="s">
        <v>8815</v>
      </c>
      <c r="G1841" t="s">
        <v>1443</v>
      </c>
      <c r="H1841" t="str">
        <f t="shared" si="707"/>
        <v>14</v>
      </c>
      <c r="I1841" t="str">
        <f t="shared" si="708"/>
        <v>Aug</v>
      </c>
      <c r="J1841" t="s">
        <v>355</v>
      </c>
      <c r="K1841" t="str">
        <f t="shared" si="709"/>
        <v>19</v>
      </c>
      <c r="L1841" t="str">
        <f t="shared" si="710"/>
        <v>Aug</v>
      </c>
      <c r="M1841">
        <v>5</v>
      </c>
      <c r="N1841">
        <f t="shared" si="711"/>
        <v>5</v>
      </c>
      <c r="O1841">
        <f t="shared" si="712"/>
        <v>0</v>
      </c>
      <c r="P1841">
        <f t="shared" si="713"/>
        <v>0</v>
      </c>
      <c r="Q1841" t="s">
        <v>35</v>
      </c>
      <c r="R1841" t="s">
        <v>63</v>
      </c>
      <c r="S1841">
        <v>2</v>
      </c>
      <c r="T1841">
        <v>1</v>
      </c>
      <c r="U1841" s="2">
        <v>1778.638979357798</v>
      </c>
      <c r="V1841" s="2">
        <v>355.72779587155958</v>
      </c>
      <c r="X1841" t="s">
        <v>3817</v>
      </c>
      <c r="Y1841" t="s">
        <v>3766</v>
      </c>
      <c r="Z1841" t="str">
        <f t="shared" si="714"/>
        <v>Dec</v>
      </c>
      <c r="AA1841" s="6">
        <f t="shared" si="723"/>
        <v>0</v>
      </c>
      <c r="AB1841" s="6">
        <f t="shared" si="723"/>
        <v>0</v>
      </c>
      <c r="AC1841" s="6">
        <f t="shared" si="723"/>
        <v>0</v>
      </c>
      <c r="AD1841" s="6">
        <f t="shared" si="723"/>
        <v>5</v>
      </c>
      <c r="AE1841" s="6">
        <f t="shared" si="723"/>
        <v>0</v>
      </c>
      <c r="AF1841" s="6">
        <f t="shared" si="715"/>
        <v>5</v>
      </c>
      <c r="AG1841" s="6">
        <f t="shared" si="716"/>
        <v>0</v>
      </c>
      <c r="AH1841" s="14" t="str">
        <f>LEFT(X1841,2)&amp;"."&amp;VLOOKUP(MID(X1841,4,3),'Data validation'!$A$1:$B$12,2,FALSE)&amp;".2025"</f>
        <v>30.12.2025</v>
      </c>
      <c r="AI1841">
        <f t="shared" si="717"/>
        <v>53</v>
      </c>
      <c r="AJ1841" t="str">
        <f>H1841&amp;"."&amp;VLOOKUP(I1841,'Data validation'!$A$1:$B$12,2,FALSE)&amp;".2026"</f>
        <v>14.08.2026</v>
      </c>
      <c r="AK1841">
        <f t="shared" si="718"/>
        <v>33</v>
      </c>
      <c r="AL1841" t="e">
        <f>VLOOKUP(E1841,[2]Sheet1!$A:$B,2,FALSE)</f>
        <v>#N/A</v>
      </c>
    </row>
    <row r="1842" spans="1:38" x14ac:dyDescent="0.25">
      <c r="A1842" t="str">
        <f>VLOOKUP(Q1842,'Data validation'!$K$2:$L$50,2,FALSE)</f>
        <v>TOPOLA SKIES</v>
      </c>
      <c r="B1842">
        <f t="shared" si="704"/>
        <v>0</v>
      </c>
      <c r="C1842">
        <f t="shared" si="705"/>
        <v>5</v>
      </c>
      <c r="D1842">
        <f t="shared" si="706"/>
        <v>0</v>
      </c>
      <c r="E1842">
        <v>9508</v>
      </c>
      <c r="F1842" t="s">
        <v>8816</v>
      </c>
      <c r="G1842" t="s">
        <v>275</v>
      </c>
      <c r="H1842" t="str">
        <f t="shared" si="707"/>
        <v>22</v>
      </c>
      <c r="I1842" t="str">
        <f t="shared" si="708"/>
        <v>Jun</v>
      </c>
      <c r="J1842" t="s">
        <v>126</v>
      </c>
      <c r="K1842" t="str">
        <f t="shared" si="709"/>
        <v>27</v>
      </c>
      <c r="L1842" t="str">
        <f t="shared" si="710"/>
        <v>Jun</v>
      </c>
      <c r="M1842">
        <v>5</v>
      </c>
      <c r="N1842">
        <f t="shared" si="711"/>
        <v>5</v>
      </c>
      <c r="O1842">
        <f t="shared" si="712"/>
        <v>0</v>
      </c>
      <c r="P1842">
        <f t="shared" si="713"/>
        <v>0</v>
      </c>
      <c r="Q1842" t="s">
        <v>35</v>
      </c>
      <c r="R1842" t="s">
        <v>63</v>
      </c>
      <c r="S1842">
        <v>3</v>
      </c>
      <c r="T1842">
        <v>1</v>
      </c>
      <c r="U1842" s="2">
        <v>2065.3026498165136</v>
      </c>
      <c r="V1842" s="2">
        <v>413.05694128440365</v>
      </c>
      <c r="X1842" t="s">
        <v>4622</v>
      </c>
      <c r="Y1842" t="s">
        <v>4593</v>
      </c>
      <c r="Z1842" t="str">
        <f t="shared" si="714"/>
        <v>Jan</v>
      </c>
      <c r="AA1842" s="6">
        <f t="shared" si="723"/>
        <v>0</v>
      </c>
      <c r="AB1842" s="6">
        <f t="shared" si="723"/>
        <v>5</v>
      </c>
      <c r="AC1842" s="6">
        <f t="shared" si="723"/>
        <v>0</v>
      </c>
      <c r="AD1842" s="6">
        <f t="shared" si="723"/>
        <v>0</v>
      </c>
      <c r="AE1842" s="6">
        <f t="shared" si="723"/>
        <v>0</v>
      </c>
      <c r="AF1842" s="6">
        <f t="shared" si="715"/>
        <v>5</v>
      </c>
      <c r="AG1842" s="6">
        <f t="shared" si="716"/>
        <v>0</v>
      </c>
      <c r="AH1842" s="14" t="str">
        <f>LEFT(X1842,2)&amp;"."&amp;VLOOKUP(MID(X1842,4,3),'Data validation'!$A$1:$B$12,2,FALSE)&amp;".2025"</f>
        <v>14.01.2025</v>
      </c>
      <c r="AI1842">
        <f t="shared" si="717"/>
        <v>3</v>
      </c>
      <c r="AJ1842" t="str">
        <f>H1842&amp;"."&amp;VLOOKUP(I1842,'Data validation'!$A$1:$B$12,2,FALSE)&amp;".2026"</f>
        <v>22.06.2026</v>
      </c>
      <c r="AK1842">
        <f t="shared" si="718"/>
        <v>26</v>
      </c>
      <c r="AL1842" t="e">
        <f>VLOOKUP(E1842,[2]Sheet1!$A:$B,2,FALSE)</f>
        <v>#N/A</v>
      </c>
    </row>
    <row r="1843" spans="1:38" x14ac:dyDescent="0.25">
      <c r="A1843" t="str">
        <f>VLOOKUP(Q1843,'Data validation'!$K$2:$L$50,2,FALSE)</f>
        <v>TO</v>
      </c>
      <c r="B1843">
        <f t="shared" si="704"/>
        <v>0</v>
      </c>
      <c r="C1843">
        <f t="shared" si="705"/>
        <v>0</v>
      </c>
      <c r="D1843">
        <f t="shared" si="706"/>
        <v>7</v>
      </c>
      <c r="E1843">
        <v>9748</v>
      </c>
      <c r="F1843" t="s">
        <v>5657</v>
      </c>
      <c r="G1843" t="s">
        <v>485</v>
      </c>
      <c r="H1843" t="str">
        <f t="shared" si="707"/>
        <v>15</v>
      </c>
      <c r="I1843" t="str">
        <f t="shared" si="708"/>
        <v>Jul</v>
      </c>
      <c r="J1843" t="s">
        <v>538</v>
      </c>
      <c r="K1843" t="str">
        <f t="shared" si="709"/>
        <v>22</v>
      </c>
      <c r="L1843" t="str">
        <f t="shared" si="710"/>
        <v>Jul</v>
      </c>
      <c r="M1843">
        <v>7</v>
      </c>
      <c r="N1843">
        <f t="shared" si="711"/>
        <v>7</v>
      </c>
      <c r="O1843">
        <f t="shared" si="712"/>
        <v>0</v>
      </c>
      <c r="P1843">
        <f t="shared" si="713"/>
        <v>0</v>
      </c>
      <c r="Q1843" t="s">
        <v>158</v>
      </c>
      <c r="R1843" t="s">
        <v>20</v>
      </c>
      <c r="S1843">
        <v>2</v>
      </c>
      <c r="T1843">
        <v>1</v>
      </c>
      <c r="U1843" s="2">
        <f>SUMIFS(DTS!L:L,DTS!D:D,'Резервации 2026'!E1843)</f>
        <v>2233.2449271999999</v>
      </c>
      <c r="V1843" s="2">
        <f>+U1843/M1843</f>
        <v>319.03498959999996</v>
      </c>
      <c r="W1843" t="s">
        <v>262</v>
      </c>
      <c r="X1843" t="s">
        <v>5653</v>
      </c>
      <c r="Y1843" t="s">
        <v>5369</v>
      </c>
      <c r="Z1843" t="str">
        <f t="shared" si="714"/>
        <v>Jan</v>
      </c>
      <c r="AA1843" s="6">
        <f t="shared" si="723"/>
        <v>0</v>
      </c>
      <c r="AB1843" s="6">
        <f t="shared" si="723"/>
        <v>0</v>
      </c>
      <c r="AC1843" s="6">
        <f t="shared" si="723"/>
        <v>7</v>
      </c>
      <c r="AD1843" s="6">
        <f t="shared" si="723"/>
        <v>0</v>
      </c>
      <c r="AE1843" s="6">
        <f t="shared" si="723"/>
        <v>0</v>
      </c>
      <c r="AF1843" s="6">
        <f t="shared" si="715"/>
        <v>7</v>
      </c>
      <c r="AG1843" s="6">
        <f t="shared" si="716"/>
        <v>0</v>
      </c>
      <c r="AH1843" s="14" t="str">
        <f>LEFT(X1843,2)&amp;"."&amp;VLOOKUP(MID(X1843,4,3),'Data validation'!$A$1:$B$12,2,FALSE)&amp;".2025"</f>
        <v>26.01.2025</v>
      </c>
      <c r="AI1843">
        <f t="shared" si="717"/>
        <v>5</v>
      </c>
      <c r="AJ1843" t="str">
        <f>H1843&amp;"."&amp;VLOOKUP(I1843,'Data validation'!$A$1:$B$12,2,FALSE)&amp;".2026"</f>
        <v>15.07.2026</v>
      </c>
      <c r="AK1843">
        <f t="shared" si="718"/>
        <v>29</v>
      </c>
      <c r="AL1843" t="e">
        <f>VLOOKUP(E1843,[2]Sheet1!$A:$B,2,FALSE)</f>
        <v>#N/A</v>
      </c>
    </row>
    <row r="1844" spans="1:38" x14ac:dyDescent="0.25">
      <c r="A1844" t="str">
        <f>VLOOKUP(Q1844,'Data validation'!$K$2:$L$50,2,FALSE)</f>
        <v>BOOKING</v>
      </c>
      <c r="B1844">
        <f t="shared" si="704"/>
        <v>0</v>
      </c>
      <c r="C1844">
        <f t="shared" si="705"/>
        <v>0</v>
      </c>
      <c r="D1844">
        <f t="shared" si="706"/>
        <v>6</v>
      </c>
      <c r="E1844">
        <v>10237</v>
      </c>
      <c r="F1844" t="s">
        <v>7184</v>
      </c>
      <c r="G1844" t="s">
        <v>84</v>
      </c>
      <c r="H1844" t="str">
        <f t="shared" si="707"/>
        <v>20</v>
      </c>
      <c r="I1844" t="str">
        <f t="shared" si="708"/>
        <v>Jul</v>
      </c>
      <c r="J1844" t="s">
        <v>85</v>
      </c>
      <c r="K1844" t="str">
        <f t="shared" si="709"/>
        <v>26</v>
      </c>
      <c r="L1844" t="str">
        <f t="shared" si="710"/>
        <v>Jul</v>
      </c>
      <c r="M1844">
        <v>6</v>
      </c>
      <c r="N1844">
        <f t="shared" si="711"/>
        <v>6</v>
      </c>
      <c r="O1844">
        <f t="shared" si="712"/>
        <v>0</v>
      </c>
      <c r="P1844">
        <f t="shared" si="713"/>
        <v>0</v>
      </c>
      <c r="Q1844" t="s">
        <v>587</v>
      </c>
      <c r="R1844" t="s">
        <v>188</v>
      </c>
      <c r="S1844">
        <v>2</v>
      </c>
      <c r="T1844">
        <v>2</v>
      </c>
      <c r="U1844" s="2">
        <v>4033.2803278899082</v>
      </c>
      <c r="V1844" s="2">
        <v>672.21338798165129</v>
      </c>
      <c r="W1844" t="s">
        <v>262</v>
      </c>
      <c r="X1844" t="s">
        <v>7185</v>
      </c>
      <c r="Y1844" t="s">
        <v>7152</v>
      </c>
      <c r="Z1844" t="str">
        <f t="shared" si="714"/>
        <v>Feb</v>
      </c>
      <c r="AA1844" s="6">
        <f t="shared" si="723"/>
        <v>0</v>
      </c>
      <c r="AB1844" s="6">
        <f t="shared" si="723"/>
        <v>0</v>
      </c>
      <c r="AC1844" s="6">
        <f t="shared" si="723"/>
        <v>6</v>
      </c>
      <c r="AD1844" s="6">
        <f t="shared" si="723"/>
        <v>0</v>
      </c>
      <c r="AE1844" s="6">
        <f t="shared" si="723"/>
        <v>0</v>
      </c>
      <c r="AF1844" s="6">
        <f t="shared" si="715"/>
        <v>6</v>
      </c>
      <c r="AG1844" s="6">
        <f t="shared" si="716"/>
        <v>0</v>
      </c>
      <c r="AH1844" s="14" t="str">
        <f>LEFT(X1844,2)&amp;"."&amp;VLOOKUP(MID(X1844,4,3),'Data validation'!$A$1:$B$12,2,FALSE)&amp;".2025"</f>
        <v>25.02.2025</v>
      </c>
      <c r="AI1844">
        <f t="shared" si="717"/>
        <v>9</v>
      </c>
      <c r="AJ1844" t="str">
        <f>H1844&amp;"."&amp;VLOOKUP(I1844,'Data validation'!$A$1:$B$12,2,FALSE)&amp;".2026"</f>
        <v>20.07.2026</v>
      </c>
      <c r="AK1844">
        <f t="shared" si="718"/>
        <v>30</v>
      </c>
      <c r="AL1844" t="e">
        <f>VLOOKUP(E1844,[2]Sheet1!$A:$B,2,FALSE)</f>
        <v>#N/A</v>
      </c>
    </row>
    <row r="1845" spans="1:38" x14ac:dyDescent="0.25">
      <c r="A1845" t="str">
        <f>VLOOKUP(Q1845,'Data validation'!$K$2:$L$50,2,FALSE)</f>
        <v>TO</v>
      </c>
      <c r="B1845">
        <f t="shared" si="704"/>
        <v>0</v>
      </c>
      <c r="C1845">
        <f t="shared" si="705"/>
        <v>4</v>
      </c>
      <c r="D1845">
        <f t="shared" si="706"/>
        <v>1</v>
      </c>
      <c r="E1845">
        <v>9751</v>
      </c>
      <c r="F1845" t="s">
        <v>5658</v>
      </c>
      <c r="G1845" t="s">
        <v>72</v>
      </c>
      <c r="H1845" t="str">
        <f t="shared" si="707"/>
        <v>07</v>
      </c>
      <c r="I1845" t="str">
        <f t="shared" si="708"/>
        <v>Jul</v>
      </c>
      <c r="J1845" t="s">
        <v>235</v>
      </c>
      <c r="K1845" t="str">
        <f t="shared" si="709"/>
        <v>12</v>
      </c>
      <c r="L1845" t="str">
        <f t="shared" si="710"/>
        <v>Jul</v>
      </c>
      <c r="M1845">
        <v>5</v>
      </c>
      <c r="N1845">
        <f t="shared" si="711"/>
        <v>5</v>
      </c>
      <c r="O1845">
        <f t="shared" si="712"/>
        <v>0</v>
      </c>
      <c r="P1845">
        <f t="shared" si="713"/>
        <v>0</v>
      </c>
      <c r="Q1845" t="s">
        <v>3132</v>
      </c>
      <c r="R1845" t="s">
        <v>17</v>
      </c>
      <c r="S1845">
        <v>1</v>
      </c>
      <c r="T1845">
        <v>0</v>
      </c>
      <c r="U1845" s="2">
        <f>SUMIFS(Avatar!L:L,Avatar!D:D,'Резервации 2026'!E1845)</f>
        <v>1048.0706221</v>
      </c>
      <c r="V1845" s="2">
        <f>+U1845/M1845</f>
        <v>209.61412442</v>
      </c>
      <c r="X1845" t="s">
        <v>5439</v>
      </c>
      <c r="Y1845" t="s">
        <v>5369</v>
      </c>
      <c r="Z1845" t="str">
        <f t="shared" si="714"/>
        <v>Jan</v>
      </c>
      <c r="AA1845" s="6">
        <f t="shared" si="723"/>
        <v>0</v>
      </c>
      <c r="AB1845" s="6">
        <f t="shared" si="723"/>
        <v>0</v>
      </c>
      <c r="AC1845" s="6">
        <f t="shared" si="723"/>
        <v>5</v>
      </c>
      <c r="AD1845" s="6">
        <f t="shared" si="723"/>
        <v>0</v>
      </c>
      <c r="AE1845" s="6">
        <f t="shared" si="723"/>
        <v>0</v>
      </c>
      <c r="AF1845" s="6">
        <f t="shared" si="715"/>
        <v>5</v>
      </c>
      <c r="AG1845" s="6">
        <f t="shared" si="716"/>
        <v>0</v>
      </c>
      <c r="AH1845" s="14" t="str">
        <f>LEFT(X1845,2)&amp;"."&amp;VLOOKUP(MID(X1845,4,3),'Data validation'!$A$1:$B$12,2,FALSE)&amp;".2025"</f>
        <v>26.01.2025</v>
      </c>
      <c r="AI1845">
        <f t="shared" si="717"/>
        <v>5</v>
      </c>
      <c r="AJ1845" t="str">
        <f>H1845&amp;"."&amp;VLOOKUP(I1845,'Data validation'!$A$1:$B$12,2,FALSE)&amp;".2026"</f>
        <v>07.07.2026</v>
      </c>
      <c r="AK1845">
        <f t="shared" si="718"/>
        <v>28</v>
      </c>
      <c r="AL1845" t="e">
        <f>VLOOKUP(E1845,[2]Sheet1!$A:$B,2,FALSE)</f>
        <v>#N/A</v>
      </c>
    </row>
    <row r="1846" spans="1:38" x14ac:dyDescent="0.25">
      <c r="A1846" t="str">
        <f>VLOOKUP(Q1846,'Data validation'!$K$2:$L$50,2,FALSE)</f>
        <v>TO</v>
      </c>
      <c r="B1846">
        <f t="shared" si="704"/>
        <v>0</v>
      </c>
      <c r="C1846">
        <f t="shared" si="705"/>
        <v>0</v>
      </c>
      <c r="D1846">
        <f t="shared" si="706"/>
        <v>6</v>
      </c>
      <c r="E1846">
        <v>9491</v>
      </c>
      <c r="F1846" t="s">
        <v>8817</v>
      </c>
      <c r="G1846" t="s">
        <v>135</v>
      </c>
      <c r="H1846" t="str">
        <f t="shared" si="707"/>
        <v>01</v>
      </c>
      <c r="I1846" t="str">
        <f t="shared" si="708"/>
        <v>Aug</v>
      </c>
      <c r="J1846" t="s">
        <v>646</v>
      </c>
      <c r="K1846" t="str">
        <f t="shared" si="709"/>
        <v>07</v>
      </c>
      <c r="L1846" t="str">
        <f t="shared" si="710"/>
        <v>Aug</v>
      </c>
      <c r="M1846">
        <v>6</v>
      </c>
      <c r="N1846">
        <f t="shared" si="711"/>
        <v>6</v>
      </c>
      <c r="O1846">
        <f t="shared" si="712"/>
        <v>0</v>
      </c>
      <c r="P1846">
        <f t="shared" si="713"/>
        <v>0</v>
      </c>
      <c r="Q1846" t="s">
        <v>162</v>
      </c>
      <c r="R1846" t="s">
        <v>25</v>
      </c>
      <c r="S1846">
        <v>2</v>
      </c>
      <c r="T1846">
        <v>1</v>
      </c>
      <c r="U1846" s="2">
        <f>SUMIFS(Magelan!L:L,Magelan!D:D,'Резервации 2026'!E1846)</f>
        <v>1944.2514864</v>
      </c>
      <c r="V1846" s="2">
        <f>+U1846/M1846</f>
        <v>324.0419144</v>
      </c>
      <c r="W1846" t="s">
        <v>262</v>
      </c>
      <c r="X1846" t="s">
        <v>4602</v>
      </c>
      <c r="Y1846" t="s">
        <v>4593</v>
      </c>
      <c r="Z1846" t="str">
        <f t="shared" si="714"/>
        <v>Jan</v>
      </c>
      <c r="AA1846" s="6">
        <f t="shared" si="723"/>
        <v>0</v>
      </c>
      <c r="AB1846" s="6">
        <f t="shared" si="723"/>
        <v>0</v>
      </c>
      <c r="AC1846" s="6">
        <f t="shared" si="723"/>
        <v>0</v>
      </c>
      <c r="AD1846" s="6">
        <f t="shared" si="723"/>
        <v>6</v>
      </c>
      <c r="AE1846" s="6">
        <f t="shared" si="723"/>
        <v>0</v>
      </c>
      <c r="AF1846" s="6">
        <f t="shared" si="715"/>
        <v>6</v>
      </c>
      <c r="AG1846" s="6">
        <f t="shared" si="716"/>
        <v>0</v>
      </c>
      <c r="AH1846" s="14" t="str">
        <f>LEFT(X1846,2)&amp;"."&amp;VLOOKUP(MID(X1846,4,3),'Data validation'!$A$1:$B$12,2,FALSE)&amp;".2025"</f>
        <v>14.01.2025</v>
      </c>
      <c r="AI1846">
        <f t="shared" si="717"/>
        <v>3</v>
      </c>
      <c r="AJ1846" t="str">
        <f>H1846&amp;"."&amp;VLOOKUP(I1846,'Data validation'!$A$1:$B$12,2,FALSE)&amp;".2026"</f>
        <v>01.08.2026</v>
      </c>
      <c r="AK1846">
        <f t="shared" si="718"/>
        <v>31</v>
      </c>
      <c r="AL1846" t="e">
        <f>VLOOKUP(E1846,[2]Sheet1!$A:$B,2,FALSE)</f>
        <v>#N/A</v>
      </c>
    </row>
    <row r="1847" spans="1:38" x14ac:dyDescent="0.25">
      <c r="A1847" t="str">
        <f>VLOOKUP(Q1847,'Data validation'!$K$2:$L$50,2,FALSE)</f>
        <v>TO</v>
      </c>
      <c r="B1847">
        <f t="shared" si="704"/>
        <v>0</v>
      </c>
      <c r="C1847">
        <f t="shared" si="705"/>
        <v>7</v>
      </c>
      <c r="D1847">
        <f t="shared" si="706"/>
        <v>0</v>
      </c>
      <c r="E1847">
        <v>8347</v>
      </c>
      <c r="F1847" t="s">
        <v>8818</v>
      </c>
      <c r="G1847" t="s">
        <v>172</v>
      </c>
      <c r="H1847" t="str">
        <f t="shared" si="707"/>
        <v>01</v>
      </c>
      <c r="I1847" t="str">
        <f t="shared" si="708"/>
        <v>Jul</v>
      </c>
      <c r="J1847" t="s">
        <v>593</v>
      </c>
      <c r="K1847" t="str">
        <f t="shared" si="709"/>
        <v>08</v>
      </c>
      <c r="L1847" t="str">
        <f t="shared" si="710"/>
        <v>Jul</v>
      </c>
      <c r="M1847">
        <v>7</v>
      </c>
      <c r="N1847">
        <f t="shared" si="711"/>
        <v>7</v>
      </c>
      <c r="O1847">
        <f t="shared" si="712"/>
        <v>0</v>
      </c>
      <c r="P1847">
        <f t="shared" si="713"/>
        <v>0</v>
      </c>
      <c r="Q1847" t="s">
        <v>852</v>
      </c>
      <c r="R1847" t="s">
        <v>63</v>
      </c>
      <c r="S1847">
        <v>2</v>
      </c>
      <c r="T1847">
        <v>1</v>
      </c>
      <c r="U1847" s="2">
        <f>SUMIFS(VTS!L:L,VTS!D:D,'Резервации 2026'!E1847)</f>
        <v>1733.3934540999999</v>
      </c>
      <c r="V1847" s="2">
        <f t="shared" ref="V1847:V1852" si="726">+U1847/M1847</f>
        <v>247.62763629999998</v>
      </c>
      <c r="W1847" t="s">
        <v>262</v>
      </c>
      <c r="X1847" t="s">
        <v>853</v>
      </c>
      <c r="Y1847" t="s">
        <v>637</v>
      </c>
      <c r="Z1847" t="str">
        <f t="shared" si="714"/>
        <v>Nov</v>
      </c>
      <c r="AA1847" s="6">
        <f t="shared" si="723"/>
        <v>0</v>
      </c>
      <c r="AB1847" s="6">
        <f t="shared" si="723"/>
        <v>0</v>
      </c>
      <c r="AC1847" s="6">
        <f t="shared" si="723"/>
        <v>7</v>
      </c>
      <c r="AD1847" s="6">
        <f t="shared" si="723"/>
        <v>0</v>
      </c>
      <c r="AE1847" s="6">
        <f t="shared" si="723"/>
        <v>0</v>
      </c>
      <c r="AF1847" s="6">
        <f t="shared" si="715"/>
        <v>7</v>
      </c>
      <c r="AG1847" s="6">
        <f t="shared" si="716"/>
        <v>0</v>
      </c>
      <c r="AH1847" s="14" t="str">
        <f>LEFT(X1847,2)&amp;"."&amp;VLOOKUP(MID(X1847,4,3),'Data validation'!$A$1:$B$12,2,FALSE)&amp;".2025"</f>
        <v>11.11.2025</v>
      </c>
      <c r="AI1847">
        <f t="shared" si="717"/>
        <v>46</v>
      </c>
      <c r="AJ1847" t="str">
        <f>H1847&amp;"."&amp;VLOOKUP(I1847,'Data validation'!$A$1:$B$12,2,FALSE)&amp;".2026"</f>
        <v>01.07.2026</v>
      </c>
      <c r="AK1847">
        <f t="shared" si="718"/>
        <v>27</v>
      </c>
      <c r="AL1847" t="e">
        <f>VLOOKUP(E1847,[2]Sheet1!$A:$B,2,FALSE)</f>
        <v>#N/A</v>
      </c>
    </row>
    <row r="1848" spans="1:38" x14ac:dyDescent="0.25">
      <c r="A1848" t="str">
        <f>VLOOKUP(Q1848,'Data validation'!$K$2:$L$50,2,FALSE)</f>
        <v>TO</v>
      </c>
      <c r="B1848">
        <f t="shared" si="704"/>
        <v>0</v>
      </c>
      <c r="C1848">
        <f t="shared" si="705"/>
        <v>6</v>
      </c>
      <c r="D1848">
        <f t="shared" si="706"/>
        <v>0</v>
      </c>
      <c r="E1848">
        <v>8732</v>
      </c>
      <c r="F1848" t="s">
        <v>8819</v>
      </c>
      <c r="G1848" t="s">
        <v>276</v>
      </c>
      <c r="H1848" t="str">
        <f t="shared" si="707"/>
        <v>28</v>
      </c>
      <c r="I1848" t="str">
        <f t="shared" si="708"/>
        <v>Jun</v>
      </c>
      <c r="J1848" t="s">
        <v>45</v>
      </c>
      <c r="K1848" t="str">
        <f t="shared" si="709"/>
        <v>04</v>
      </c>
      <c r="L1848" t="str">
        <f t="shared" si="710"/>
        <v>Jul</v>
      </c>
      <c r="M1848">
        <v>6</v>
      </c>
      <c r="N1848">
        <f t="shared" si="711"/>
        <v>-24</v>
      </c>
      <c r="O1848">
        <f t="shared" si="712"/>
        <v>3</v>
      </c>
      <c r="P1848">
        <f t="shared" si="713"/>
        <v>3</v>
      </c>
      <c r="Q1848" t="s">
        <v>852</v>
      </c>
      <c r="R1848" t="s">
        <v>63</v>
      </c>
      <c r="S1848">
        <v>3</v>
      </c>
      <c r="T1848">
        <v>1</v>
      </c>
      <c r="U1848" s="2">
        <f>SUMIFS(VTS!L:L,VTS!D:D,'Резервации 2026'!E1848)</f>
        <v>2005.7427815999999</v>
      </c>
      <c r="V1848" s="2">
        <f t="shared" si="726"/>
        <v>334.29046360000001</v>
      </c>
      <c r="W1848" t="s">
        <v>262</v>
      </c>
      <c r="X1848" t="s">
        <v>1778</v>
      </c>
      <c r="Y1848" t="s">
        <v>1718</v>
      </c>
      <c r="Z1848" t="str">
        <f t="shared" si="714"/>
        <v>Nov</v>
      </c>
      <c r="AA1848" s="6">
        <f t="shared" ref="AA1848:AE1879" si="727">IF($I1848=AA$1,IF($L1848=AA$1,$M1848,$O1848),IF($L1848=AA$1,$P1848,0))</f>
        <v>0</v>
      </c>
      <c r="AB1848" s="6">
        <f t="shared" si="727"/>
        <v>3</v>
      </c>
      <c r="AC1848" s="6">
        <f t="shared" si="727"/>
        <v>3</v>
      </c>
      <c r="AD1848" s="6">
        <f t="shared" si="727"/>
        <v>0</v>
      </c>
      <c r="AE1848" s="6">
        <f t="shared" si="727"/>
        <v>0</v>
      </c>
      <c r="AF1848" s="6">
        <f t="shared" si="715"/>
        <v>6</v>
      </c>
      <c r="AG1848" s="6">
        <f t="shared" si="716"/>
        <v>0</v>
      </c>
      <c r="AH1848" s="14" t="str">
        <f>LEFT(X1848,2)&amp;"."&amp;VLOOKUP(MID(X1848,4,3),'Data validation'!$A$1:$B$12,2,FALSE)&amp;".2025"</f>
        <v>24.11.2025</v>
      </c>
      <c r="AI1848">
        <f t="shared" si="717"/>
        <v>48</v>
      </c>
      <c r="AJ1848" t="str">
        <f>H1848&amp;"."&amp;VLOOKUP(I1848,'Data validation'!$A$1:$B$12,2,FALSE)&amp;".2026"</f>
        <v>28.06.2026</v>
      </c>
      <c r="AK1848">
        <f t="shared" si="718"/>
        <v>27</v>
      </c>
      <c r="AL1848" t="e">
        <f>VLOOKUP(E1848,[2]Sheet1!$A:$B,2,FALSE)</f>
        <v>#N/A</v>
      </c>
    </row>
    <row r="1849" spans="1:38" x14ac:dyDescent="0.25">
      <c r="A1849" t="str">
        <f>VLOOKUP(Q1849,'Data validation'!$K$2:$L$50,2,FALSE)</f>
        <v>TO</v>
      </c>
      <c r="B1849">
        <f t="shared" si="704"/>
        <v>0</v>
      </c>
      <c r="C1849">
        <f t="shared" si="705"/>
        <v>0</v>
      </c>
      <c r="D1849">
        <f t="shared" si="706"/>
        <v>5</v>
      </c>
      <c r="E1849">
        <v>8454</v>
      </c>
      <c r="F1849" t="s">
        <v>8820</v>
      </c>
      <c r="G1849" t="s">
        <v>326</v>
      </c>
      <c r="H1849" t="str">
        <f t="shared" si="707"/>
        <v>10</v>
      </c>
      <c r="I1849" t="str">
        <f t="shared" si="708"/>
        <v>Aug</v>
      </c>
      <c r="J1849" t="s">
        <v>90</v>
      </c>
      <c r="K1849" t="str">
        <f t="shared" si="709"/>
        <v>15</v>
      </c>
      <c r="L1849" t="str">
        <f t="shared" si="710"/>
        <v>Aug</v>
      </c>
      <c r="M1849">
        <v>5</v>
      </c>
      <c r="N1849">
        <f t="shared" si="711"/>
        <v>5</v>
      </c>
      <c r="O1849">
        <f t="shared" si="712"/>
        <v>0</v>
      </c>
      <c r="P1849">
        <f t="shared" si="713"/>
        <v>0</v>
      </c>
      <c r="Q1849" t="s">
        <v>852</v>
      </c>
      <c r="R1849" t="s">
        <v>57</v>
      </c>
      <c r="S1849">
        <v>5</v>
      </c>
      <c r="T1849">
        <v>1</v>
      </c>
      <c r="U1849" s="2">
        <f>SUMIFS(VTS!L:L,VTS!D:D,'Резервации 2026'!E1849)</f>
        <v>2906.8523375</v>
      </c>
      <c r="V1849" s="2">
        <f t="shared" si="726"/>
        <v>581.37046750000002</v>
      </c>
      <c r="W1849" t="s">
        <v>262</v>
      </c>
      <c r="X1849" t="s">
        <v>1100</v>
      </c>
      <c r="Y1849" t="s">
        <v>1051</v>
      </c>
      <c r="Z1849" t="str">
        <f t="shared" si="714"/>
        <v>Nov</v>
      </c>
      <c r="AA1849" s="6">
        <f t="shared" si="727"/>
        <v>0</v>
      </c>
      <c r="AB1849" s="6">
        <f t="shared" si="727"/>
        <v>0</v>
      </c>
      <c r="AC1849" s="6">
        <f t="shared" si="727"/>
        <v>0</v>
      </c>
      <c r="AD1849" s="6">
        <f t="shared" si="727"/>
        <v>5</v>
      </c>
      <c r="AE1849" s="6">
        <f t="shared" si="727"/>
        <v>0</v>
      </c>
      <c r="AF1849" s="6">
        <f t="shared" si="715"/>
        <v>5</v>
      </c>
      <c r="AG1849" s="6">
        <f t="shared" si="716"/>
        <v>0</v>
      </c>
      <c r="AH1849" s="14" t="str">
        <f>LEFT(X1849,2)&amp;"."&amp;VLOOKUP(MID(X1849,4,3),'Data validation'!$A$1:$B$12,2,FALSE)&amp;".2025"</f>
        <v>13.11.2025</v>
      </c>
      <c r="AI1849">
        <f t="shared" si="717"/>
        <v>46</v>
      </c>
      <c r="AJ1849" t="str">
        <f>H1849&amp;"."&amp;VLOOKUP(I1849,'Data validation'!$A$1:$B$12,2,FALSE)&amp;".2026"</f>
        <v>10.08.2026</v>
      </c>
      <c r="AK1849">
        <f t="shared" si="718"/>
        <v>33</v>
      </c>
      <c r="AL1849" t="e">
        <f>VLOOKUP(E1849,[2]Sheet1!$A:$B,2,FALSE)</f>
        <v>#N/A</v>
      </c>
    </row>
    <row r="1850" spans="1:38" x14ac:dyDescent="0.25">
      <c r="A1850" t="str">
        <f>VLOOKUP(Q1850,'Data validation'!$K$2:$L$50,2,FALSE)</f>
        <v>TO</v>
      </c>
      <c r="B1850">
        <f t="shared" si="704"/>
        <v>5</v>
      </c>
      <c r="C1850">
        <f t="shared" si="705"/>
        <v>0</v>
      </c>
      <c r="D1850">
        <f t="shared" si="706"/>
        <v>0</v>
      </c>
      <c r="E1850">
        <v>8439</v>
      </c>
      <c r="F1850" t="s">
        <v>8159</v>
      </c>
      <c r="G1850" t="s">
        <v>825</v>
      </c>
      <c r="H1850" t="str">
        <f t="shared" si="707"/>
        <v>10</v>
      </c>
      <c r="I1850" t="str">
        <f t="shared" si="708"/>
        <v>Jun</v>
      </c>
      <c r="J1850" t="s">
        <v>280</v>
      </c>
      <c r="K1850" t="str">
        <f t="shared" si="709"/>
        <v>15</v>
      </c>
      <c r="L1850" t="str">
        <f t="shared" si="710"/>
        <v>Jun</v>
      </c>
      <c r="M1850">
        <v>5</v>
      </c>
      <c r="N1850">
        <f t="shared" si="711"/>
        <v>5</v>
      </c>
      <c r="O1850">
        <f t="shared" si="712"/>
        <v>0</v>
      </c>
      <c r="P1850">
        <f t="shared" si="713"/>
        <v>0</v>
      </c>
      <c r="Q1850" t="s">
        <v>852</v>
      </c>
      <c r="R1850" t="s">
        <v>17</v>
      </c>
      <c r="S1850">
        <v>2</v>
      </c>
      <c r="T1850">
        <v>0</v>
      </c>
      <c r="U1850" s="2">
        <f>SUMIFS(VTS!L:L,VTS!D:D,'Резервации 2026'!E1850)</f>
        <v>753.58129900000006</v>
      </c>
      <c r="V1850" s="2">
        <f t="shared" si="726"/>
        <v>150.71625980000002</v>
      </c>
      <c r="W1850" t="s">
        <v>262</v>
      </c>
      <c r="X1850" t="s">
        <v>1060</v>
      </c>
      <c r="Y1850" t="s">
        <v>953</v>
      </c>
      <c r="Z1850" t="str">
        <f t="shared" si="714"/>
        <v>Nov</v>
      </c>
      <c r="AA1850" s="6">
        <f t="shared" si="727"/>
        <v>0</v>
      </c>
      <c r="AB1850" s="6">
        <f t="shared" si="727"/>
        <v>5</v>
      </c>
      <c r="AC1850" s="6">
        <f t="shared" si="727"/>
        <v>0</v>
      </c>
      <c r="AD1850" s="6">
        <f t="shared" si="727"/>
        <v>0</v>
      </c>
      <c r="AE1850" s="6">
        <f t="shared" si="727"/>
        <v>0</v>
      </c>
      <c r="AF1850" s="6">
        <f t="shared" si="715"/>
        <v>5</v>
      </c>
      <c r="AG1850" s="6">
        <f t="shared" si="716"/>
        <v>0</v>
      </c>
      <c r="AH1850" s="14" t="str">
        <f>LEFT(X1850,2)&amp;"."&amp;VLOOKUP(MID(X1850,4,3),'Data validation'!$A$1:$B$12,2,FALSE)&amp;".2025"</f>
        <v>13.11.2025</v>
      </c>
      <c r="AI1850">
        <f t="shared" si="717"/>
        <v>46</v>
      </c>
      <c r="AJ1850" t="str">
        <f>H1850&amp;"."&amp;VLOOKUP(I1850,'Data validation'!$A$1:$B$12,2,FALSE)&amp;".2026"</f>
        <v>10.06.2026</v>
      </c>
      <c r="AK1850">
        <f t="shared" si="718"/>
        <v>24</v>
      </c>
      <c r="AL1850" t="e">
        <f>VLOOKUP(E1850,[2]Sheet1!$A:$B,2,FALSE)</f>
        <v>#N/A</v>
      </c>
    </row>
    <row r="1851" spans="1:38" x14ac:dyDescent="0.25">
      <c r="A1851" t="str">
        <f>VLOOKUP(Q1851,'Data validation'!$K$2:$L$50,2,FALSE)</f>
        <v>TO</v>
      </c>
      <c r="B1851">
        <f t="shared" si="704"/>
        <v>0</v>
      </c>
      <c r="C1851">
        <f t="shared" si="705"/>
        <v>6</v>
      </c>
      <c r="D1851">
        <f t="shared" si="706"/>
        <v>0</v>
      </c>
      <c r="E1851">
        <v>10080</v>
      </c>
      <c r="F1851" t="s">
        <v>6623</v>
      </c>
      <c r="G1851" t="s">
        <v>54</v>
      </c>
      <c r="H1851" t="str">
        <f t="shared" si="707"/>
        <v>30</v>
      </c>
      <c r="I1851" t="str">
        <f t="shared" si="708"/>
        <v>Aug</v>
      </c>
      <c r="J1851" t="s">
        <v>694</v>
      </c>
      <c r="K1851" t="str">
        <f t="shared" si="709"/>
        <v>05</v>
      </c>
      <c r="L1851" t="str">
        <f t="shared" si="710"/>
        <v>Sep</v>
      </c>
      <c r="M1851">
        <v>6</v>
      </c>
      <c r="N1851">
        <f t="shared" si="711"/>
        <v>-25</v>
      </c>
      <c r="O1851">
        <f t="shared" si="712"/>
        <v>1</v>
      </c>
      <c r="P1851">
        <f t="shared" si="713"/>
        <v>4</v>
      </c>
      <c r="Q1851" t="s">
        <v>81</v>
      </c>
      <c r="R1851" t="s">
        <v>48</v>
      </c>
      <c r="S1851">
        <v>3</v>
      </c>
      <c r="T1851">
        <v>0</v>
      </c>
      <c r="U1851" s="2">
        <f>SUMIFS(SLR!L:L,SLR!D:D,'Резервации 2026'!E1851)</f>
        <v>2587.1523656999998</v>
      </c>
      <c r="V1851" s="2">
        <f t="shared" si="726"/>
        <v>431.19206094999998</v>
      </c>
      <c r="W1851" t="s">
        <v>262</v>
      </c>
      <c r="X1851" t="s">
        <v>6624</v>
      </c>
      <c r="Y1851" t="s">
        <v>6530</v>
      </c>
      <c r="Z1851" t="str">
        <f t="shared" si="714"/>
        <v>Feb</v>
      </c>
      <c r="AA1851" s="6">
        <f t="shared" si="727"/>
        <v>0</v>
      </c>
      <c r="AB1851" s="6">
        <f t="shared" si="727"/>
        <v>0</v>
      </c>
      <c r="AC1851" s="6">
        <f t="shared" si="727"/>
        <v>0</v>
      </c>
      <c r="AD1851" s="6">
        <f t="shared" si="727"/>
        <v>1</v>
      </c>
      <c r="AE1851" s="6">
        <f t="shared" si="727"/>
        <v>4</v>
      </c>
      <c r="AF1851" s="6">
        <f t="shared" si="715"/>
        <v>5</v>
      </c>
      <c r="AG1851" s="6">
        <f t="shared" si="716"/>
        <v>-1</v>
      </c>
      <c r="AH1851" s="14" t="str">
        <f>LEFT(X1851,2)&amp;"."&amp;VLOOKUP(MID(X1851,4,3),'Data validation'!$A$1:$B$12,2,FALSE)&amp;".2025"</f>
        <v>14.02.2025</v>
      </c>
      <c r="AI1851">
        <f t="shared" si="717"/>
        <v>7</v>
      </c>
      <c r="AJ1851" t="str">
        <f>H1851&amp;"."&amp;VLOOKUP(I1851,'Data validation'!$A$1:$B$12,2,FALSE)&amp;".2026"</f>
        <v>30.08.2026</v>
      </c>
      <c r="AK1851">
        <f t="shared" si="718"/>
        <v>36</v>
      </c>
      <c r="AL1851" t="e">
        <f>VLOOKUP(E1851,[2]Sheet1!$A:$B,2,FALSE)</f>
        <v>#N/A</v>
      </c>
    </row>
    <row r="1852" spans="1:38" x14ac:dyDescent="0.25">
      <c r="A1852" t="str">
        <f>VLOOKUP(Q1852,'Data validation'!$K$2:$L$50,2,FALSE)</f>
        <v>TO</v>
      </c>
      <c r="B1852">
        <f t="shared" si="704"/>
        <v>0</v>
      </c>
      <c r="C1852">
        <f t="shared" si="705"/>
        <v>3</v>
      </c>
      <c r="D1852">
        <f t="shared" si="706"/>
        <v>4</v>
      </c>
      <c r="E1852">
        <v>9618</v>
      </c>
      <c r="F1852" t="s">
        <v>5159</v>
      </c>
      <c r="G1852" t="s">
        <v>593</v>
      </c>
      <c r="H1852" t="str">
        <f t="shared" si="707"/>
        <v>08</v>
      </c>
      <c r="I1852" t="str">
        <f t="shared" si="708"/>
        <v>Jul</v>
      </c>
      <c r="J1852" t="s">
        <v>485</v>
      </c>
      <c r="K1852" t="str">
        <f t="shared" si="709"/>
        <v>15</v>
      </c>
      <c r="L1852" t="str">
        <f t="shared" si="710"/>
        <v>Jul</v>
      </c>
      <c r="M1852">
        <v>7</v>
      </c>
      <c r="N1852">
        <f t="shared" si="711"/>
        <v>7</v>
      </c>
      <c r="O1852">
        <f t="shared" si="712"/>
        <v>0</v>
      </c>
      <c r="P1852">
        <f t="shared" si="713"/>
        <v>0</v>
      </c>
      <c r="Q1852" t="s">
        <v>81</v>
      </c>
      <c r="R1852" t="s">
        <v>57</v>
      </c>
      <c r="S1852">
        <v>3</v>
      </c>
      <c r="T1852">
        <v>2</v>
      </c>
      <c r="U1852" s="2">
        <f>SUMIFS(SLR!L:L,SLR!D:D,'Резервации 2026'!E1852)</f>
        <v>3906.2619092</v>
      </c>
      <c r="V1852" s="2">
        <f t="shared" si="726"/>
        <v>558.03741560000003</v>
      </c>
      <c r="W1852" t="s">
        <v>262</v>
      </c>
      <c r="X1852" t="s">
        <v>5160</v>
      </c>
      <c r="Y1852" t="s">
        <v>4984</v>
      </c>
      <c r="Z1852" t="str">
        <f t="shared" si="714"/>
        <v>Jan</v>
      </c>
      <c r="AA1852" s="6">
        <f t="shared" si="727"/>
        <v>0</v>
      </c>
      <c r="AB1852" s="6">
        <f t="shared" si="727"/>
        <v>0</v>
      </c>
      <c r="AC1852" s="6">
        <f t="shared" si="727"/>
        <v>7</v>
      </c>
      <c r="AD1852" s="6">
        <f t="shared" si="727"/>
        <v>0</v>
      </c>
      <c r="AE1852" s="6">
        <f t="shared" si="727"/>
        <v>0</v>
      </c>
      <c r="AF1852" s="6">
        <f t="shared" si="715"/>
        <v>7</v>
      </c>
      <c r="AG1852" s="6">
        <f t="shared" si="716"/>
        <v>0</v>
      </c>
      <c r="AH1852" s="14" t="str">
        <f>LEFT(X1852,2)&amp;"."&amp;VLOOKUP(MID(X1852,4,3),'Data validation'!$A$1:$B$12,2,FALSE)&amp;".2025"</f>
        <v>21.01.2025</v>
      </c>
      <c r="AI1852">
        <f t="shared" si="717"/>
        <v>4</v>
      </c>
      <c r="AJ1852" t="str">
        <f>H1852&amp;"."&amp;VLOOKUP(I1852,'Data validation'!$A$1:$B$12,2,FALSE)&amp;".2026"</f>
        <v>08.07.2026</v>
      </c>
      <c r="AK1852">
        <f t="shared" si="718"/>
        <v>28</v>
      </c>
      <c r="AL1852" t="e">
        <f>VLOOKUP(E1852,[2]Sheet1!$A:$B,2,FALSE)</f>
        <v>#N/A</v>
      </c>
    </row>
    <row r="1853" spans="1:38" x14ac:dyDescent="0.25">
      <c r="A1853" t="str">
        <f>VLOOKUP(Q1853,'Data validation'!$K$2:$L$50,2,FALSE)</f>
        <v>BOOKING</v>
      </c>
      <c r="B1853">
        <f t="shared" si="704"/>
        <v>0</v>
      </c>
      <c r="C1853">
        <f t="shared" si="705"/>
        <v>5</v>
      </c>
      <c r="D1853">
        <f t="shared" si="706"/>
        <v>0</v>
      </c>
      <c r="E1853">
        <v>9939</v>
      </c>
      <c r="F1853" t="s">
        <v>5659</v>
      </c>
      <c r="G1853" t="s">
        <v>523</v>
      </c>
      <c r="H1853" t="str">
        <f t="shared" si="707"/>
        <v>25</v>
      </c>
      <c r="I1853" t="str">
        <f t="shared" si="708"/>
        <v>Aug</v>
      </c>
      <c r="J1853" t="s">
        <v>54</v>
      </c>
      <c r="K1853" t="str">
        <f t="shared" si="709"/>
        <v>30</v>
      </c>
      <c r="L1853" t="str">
        <f t="shared" si="710"/>
        <v>Aug</v>
      </c>
      <c r="M1853">
        <v>5</v>
      </c>
      <c r="N1853">
        <f t="shared" si="711"/>
        <v>5</v>
      </c>
      <c r="O1853">
        <f t="shared" si="712"/>
        <v>0</v>
      </c>
      <c r="P1853">
        <f t="shared" si="713"/>
        <v>0</v>
      </c>
      <c r="Q1853" t="s">
        <v>587</v>
      </c>
      <c r="R1853" t="s">
        <v>63</v>
      </c>
      <c r="S1853">
        <v>2</v>
      </c>
      <c r="T1853">
        <v>1</v>
      </c>
      <c r="U1853" s="2">
        <v>2209.1907302752288</v>
      </c>
      <c r="V1853" s="2">
        <v>441.83814605504585</v>
      </c>
      <c r="W1853" t="s">
        <v>262</v>
      </c>
      <c r="X1853" t="s">
        <v>5660</v>
      </c>
      <c r="Y1853" t="s">
        <v>5637</v>
      </c>
      <c r="Z1853" t="str">
        <f t="shared" si="714"/>
        <v>Feb</v>
      </c>
      <c r="AA1853" s="6">
        <f t="shared" si="727"/>
        <v>0</v>
      </c>
      <c r="AB1853" s="6">
        <f t="shared" si="727"/>
        <v>0</v>
      </c>
      <c r="AC1853" s="6">
        <f t="shared" si="727"/>
        <v>0</v>
      </c>
      <c r="AD1853" s="6">
        <f t="shared" si="727"/>
        <v>5</v>
      </c>
      <c r="AE1853" s="6">
        <f t="shared" si="727"/>
        <v>0</v>
      </c>
      <c r="AF1853" s="6">
        <f t="shared" si="715"/>
        <v>5</v>
      </c>
      <c r="AG1853" s="6">
        <f t="shared" si="716"/>
        <v>0</v>
      </c>
      <c r="AH1853" s="14" t="str">
        <f>LEFT(X1853,2)&amp;"."&amp;VLOOKUP(MID(X1853,4,3),'Data validation'!$A$1:$B$12,2,FALSE)&amp;".2025"</f>
        <v>01.02.2025</v>
      </c>
      <c r="AI1853">
        <f t="shared" si="717"/>
        <v>5</v>
      </c>
      <c r="AJ1853" t="str">
        <f>H1853&amp;"."&amp;VLOOKUP(I1853,'Data validation'!$A$1:$B$12,2,FALSE)&amp;".2026"</f>
        <v>25.08.2026</v>
      </c>
      <c r="AK1853">
        <f t="shared" si="718"/>
        <v>35</v>
      </c>
      <c r="AL1853" t="e">
        <f>VLOOKUP(E1853,[2]Sheet1!$A:$B,2,FALSE)</f>
        <v>#N/A</v>
      </c>
    </row>
    <row r="1854" spans="1:38" x14ac:dyDescent="0.25">
      <c r="A1854" t="str">
        <f>VLOOKUP(Q1854,'Data validation'!$K$2:$L$50,2,FALSE)</f>
        <v>TO</v>
      </c>
      <c r="B1854">
        <f t="shared" si="704"/>
        <v>0</v>
      </c>
      <c r="C1854">
        <f t="shared" si="705"/>
        <v>0</v>
      </c>
      <c r="D1854">
        <f t="shared" si="706"/>
        <v>7</v>
      </c>
      <c r="E1854">
        <v>9509</v>
      </c>
      <c r="F1854" t="s">
        <v>8821</v>
      </c>
      <c r="G1854" t="s">
        <v>135</v>
      </c>
      <c r="H1854" t="str">
        <f t="shared" si="707"/>
        <v>01</v>
      </c>
      <c r="I1854" t="str">
        <f t="shared" si="708"/>
        <v>Aug</v>
      </c>
      <c r="J1854" t="s">
        <v>259</v>
      </c>
      <c r="K1854" t="str">
        <f t="shared" si="709"/>
        <v>08</v>
      </c>
      <c r="L1854" t="str">
        <f t="shared" si="710"/>
        <v>Aug</v>
      </c>
      <c r="M1854">
        <v>7</v>
      </c>
      <c r="N1854">
        <f t="shared" si="711"/>
        <v>7</v>
      </c>
      <c r="O1854">
        <f t="shared" si="712"/>
        <v>0</v>
      </c>
      <c r="P1854">
        <f t="shared" si="713"/>
        <v>0</v>
      </c>
      <c r="Q1854" t="s">
        <v>81</v>
      </c>
      <c r="R1854" t="s">
        <v>48</v>
      </c>
      <c r="S1854">
        <v>2</v>
      </c>
      <c r="T1854">
        <v>1</v>
      </c>
      <c r="U1854" s="2">
        <f>SUMIFS(SLR!L:L,SLR!D:D,'Резервации 2026'!E1854)</f>
        <v>2532.2522176000002</v>
      </c>
      <c r="V1854" s="2">
        <f>+U1854/M1854</f>
        <v>361.75031680000001</v>
      </c>
      <c r="W1854" t="s">
        <v>262</v>
      </c>
      <c r="X1854" t="s">
        <v>4624</v>
      </c>
      <c r="Y1854" t="s">
        <v>4593</v>
      </c>
      <c r="Z1854" t="str">
        <f t="shared" si="714"/>
        <v>Jan</v>
      </c>
      <c r="AA1854" s="6">
        <f t="shared" si="727"/>
        <v>0</v>
      </c>
      <c r="AB1854" s="6">
        <f t="shared" si="727"/>
        <v>0</v>
      </c>
      <c r="AC1854" s="6">
        <f t="shared" si="727"/>
        <v>0</v>
      </c>
      <c r="AD1854" s="6">
        <f t="shared" si="727"/>
        <v>7</v>
      </c>
      <c r="AE1854" s="6">
        <f t="shared" si="727"/>
        <v>0</v>
      </c>
      <c r="AF1854" s="6">
        <f t="shared" si="715"/>
        <v>7</v>
      </c>
      <c r="AG1854" s="6">
        <f t="shared" si="716"/>
        <v>0</v>
      </c>
      <c r="AH1854" s="14" t="str">
        <f>LEFT(X1854,2)&amp;"."&amp;VLOOKUP(MID(X1854,4,3),'Data validation'!$A$1:$B$12,2,FALSE)&amp;".2025"</f>
        <v>15.01.2025</v>
      </c>
      <c r="AI1854">
        <f t="shared" si="717"/>
        <v>3</v>
      </c>
      <c r="AJ1854" t="str">
        <f>H1854&amp;"."&amp;VLOOKUP(I1854,'Data validation'!$A$1:$B$12,2,FALSE)&amp;".2026"</f>
        <v>01.08.2026</v>
      </c>
      <c r="AK1854">
        <f t="shared" si="718"/>
        <v>31</v>
      </c>
      <c r="AL1854" t="e">
        <f>VLOOKUP(E1854,[2]Sheet1!$A:$B,2,FALSE)</f>
        <v>#N/A</v>
      </c>
    </row>
    <row r="1855" spans="1:38" x14ac:dyDescent="0.25">
      <c r="A1855" t="str">
        <f>VLOOKUP(Q1855,'Data validation'!$K$2:$L$50,2,FALSE)</f>
        <v>INDIVIDUAL</v>
      </c>
      <c r="B1855">
        <f t="shared" ref="B1855:B1918" si="728">AA1855+IF(I1855="Jun",IF(_xlfn.NUMBERVALUE(H1855)&gt;14,0,IF(_xlfn.NUMBERVALUE(K1855)&lt;14,M1855,15-_xlfn.NUMBERVALUE(H1855))),0)</f>
        <v>0</v>
      </c>
      <c r="C1855">
        <f t="shared" ref="C1855:C1918" si="729">M1855-B1855-D1855</f>
        <v>7</v>
      </c>
      <c r="D1855">
        <f t="shared" ref="D1855:D1918" si="730">IF(L1855="Jul",IF(_xlfn.NUMBERVALUE(K1855)&lt;11,0,IF(I1855="Jul",IF(_xlfn.NUMBERVALUE(H1855)&gt;11,M1855,_xlfn.NUMBERVALUE(K1855)-11),0)),0)+IF(L1855="Aug",IF(_xlfn.NUMBERVALUE(K1855)&gt;24,IF(_xlfn.NUMBERVALUE(H1855)&gt;24,0,25-_xlfn.NUMBERVALUE(H1855)),IF(I1855="Aug",M1855,_xlfn.NUMBERVALUE(K1855)-1+32-_xlfn.NUMBERVALUE(H1855))),0)</f>
        <v>0</v>
      </c>
      <c r="E1855">
        <v>9619</v>
      </c>
      <c r="F1855" t="s">
        <v>5161</v>
      </c>
      <c r="G1855" t="s">
        <v>213</v>
      </c>
      <c r="H1855" t="str">
        <f t="shared" ref="H1855:H1918" si="731">LEFT(G1855,2)</f>
        <v>01</v>
      </c>
      <c r="I1855" t="str">
        <f t="shared" ref="I1855:I1918" si="732">MID(G1855,4,3)</f>
        <v>Sep</v>
      </c>
      <c r="J1855" t="s">
        <v>376</v>
      </c>
      <c r="K1855" t="str">
        <f t="shared" ref="K1855:K1918" si="733">LEFT(J1855,2)</f>
        <v>08</v>
      </c>
      <c r="L1855" t="str">
        <f t="shared" ref="L1855:L1918" si="734">MID(J1855,4,3)</f>
        <v>Sep</v>
      </c>
      <c r="M1855">
        <v>7</v>
      </c>
      <c r="N1855">
        <f t="shared" ref="N1855:N1918" si="735">+K1855-H1855</f>
        <v>7</v>
      </c>
      <c r="O1855">
        <f t="shared" ref="O1855:O1918" si="736">IF(I1855=L1855,0,31-H1855)</f>
        <v>0</v>
      </c>
      <c r="P1855">
        <f t="shared" ref="P1855:P1918" si="737">IF(I1855=L1855,0,K1855-1)</f>
        <v>0</v>
      </c>
      <c r="Q1855" t="s">
        <v>24</v>
      </c>
      <c r="R1855" t="s">
        <v>188</v>
      </c>
      <c r="S1855">
        <v>3</v>
      </c>
      <c r="T1855">
        <v>1</v>
      </c>
      <c r="U1855" s="2">
        <v>2955.2052998165136</v>
      </c>
      <c r="V1855" s="2">
        <v>422.17218568807334</v>
      </c>
      <c r="X1855" t="s">
        <v>4981</v>
      </c>
      <c r="Y1855" t="s">
        <v>4984</v>
      </c>
      <c r="Z1855" t="str">
        <f t="shared" ref="Z1855:Z1918" si="738">MID(X1855,4,3)</f>
        <v>Jan</v>
      </c>
      <c r="AA1855" s="6">
        <f t="shared" si="727"/>
        <v>0</v>
      </c>
      <c r="AB1855" s="6">
        <f t="shared" si="727"/>
        <v>0</v>
      </c>
      <c r="AC1855" s="6">
        <f t="shared" si="727"/>
        <v>0</v>
      </c>
      <c r="AD1855" s="6">
        <f t="shared" si="727"/>
        <v>0</v>
      </c>
      <c r="AE1855" s="6">
        <f t="shared" si="727"/>
        <v>7</v>
      </c>
      <c r="AF1855" s="6">
        <f t="shared" ref="AF1855:AF1918" si="739">SUM(AA1855:AE1855)</f>
        <v>7</v>
      </c>
      <c r="AG1855" s="6">
        <f t="shared" ref="AG1855:AG1918" si="740">+AF1855-M1855</f>
        <v>0</v>
      </c>
      <c r="AH1855" s="14" t="str">
        <f>LEFT(X1855,2)&amp;"."&amp;VLOOKUP(MID(X1855,4,3),'Data validation'!$A$1:$B$12,2,FALSE)&amp;".2025"</f>
        <v>21.01.2025</v>
      </c>
      <c r="AI1855">
        <f t="shared" ref="AI1855:AI1918" si="741">WEEKNUM(AH1855)</f>
        <v>4</v>
      </c>
      <c r="AJ1855" t="str">
        <f>H1855&amp;"."&amp;VLOOKUP(I1855,'Data validation'!$A$1:$B$12,2,FALSE)&amp;".2026"</f>
        <v>01.09.2026</v>
      </c>
      <c r="AK1855">
        <f t="shared" ref="AK1855:AK1918" si="742">WEEKNUM(AJ1855)</f>
        <v>36</v>
      </c>
      <c r="AL1855" t="e">
        <f>VLOOKUP(E1855,[2]Sheet1!$A:$B,2,FALSE)</f>
        <v>#N/A</v>
      </c>
    </row>
    <row r="1856" spans="1:38" x14ac:dyDescent="0.25">
      <c r="A1856" t="str">
        <f>VLOOKUP(Q1856,'Data validation'!$K$2:$L$50,2,FALSE)</f>
        <v>BOOKING</v>
      </c>
      <c r="B1856">
        <f t="shared" si="728"/>
        <v>0</v>
      </c>
      <c r="C1856">
        <f t="shared" si="729"/>
        <v>5</v>
      </c>
      <c r="D1856">
        <f t="shared" si="730"/>
        <v>0</v>
      </c>
      <c r="E1856">
        <v>9940</v>
      </c>
      <c r="F1856" t="s">
        <v>5661</v>
      </c>
      <c r="G1856" t="s">
        <v>523</v>
      </c>
      <c r="H1856" t="str">
        <f t="shared" si="731"/>
        <v>25</v>
      </c>
      <c r="I1856" t="str">
        <f t="shared" si="732"/>
        <v>Aug</v>
      </c>
      <c r="J1856" t="s">
        <v>54</v>
      </c>
      <c r="K1856" t="str">
        <f t="shared" si="733"/>
        <v>30</v>
      </c>
      <c r="L1856" t="str">
        <f t="shared" si="734"/>
        <v>Aug</v>
      </c>
      <c r="M1856">
        <v>5</v>
      </c>
      <c r="N1856">
        <f t="shared" si="735"/>
        <v>5</v>
      </c>
      <c r="O1856">
        <f t="shared" si="736"/>
        <v>0</v>
      </c>
      <c r="P1856">
        <f t="shared" si="737"/>
        <v>0</v>
      </c>
      <c r="Q1856" t="s">
        <v>587</v>
      </c>
      <c r="R1856" t="s">
        <v>17</v>
      </c>
      <c r="S1856">
        <v>2</v>
      </c>
      <c r="T1856">
        <v>0</v>
      </c>
      <c r="U1856" s="2">
        <v>2151.0541321100914</v>
      </c>
      <c r="V1856" s="2">
        <v>430.21082642201827</v>
      </c>
      <c r="W1856" t="s">
        <v>262</v>
      </c>
      <c r="X1856" t="s">
        <v>5662</v>
      </c>
      <c r="Y1856" t="s">
        <v>5637</v>
      </c>
      <c r="Z1856" t="str">
        <f t="shared" si="738"/>
        <v>Feb</v>
      </c>
      <c r="AA1856" s="6">
        <f t="shared" si="727"/>
        <v>0</v>
      </c>
      <c r="AB1856" s="6">
        <f t="shared" si="727"/>
        <v>0</v>
      </c>
      <c r="AC1856" s="6">
        <f t="shared" si="727"/>
        <v>0</v>
      </c>
      <c r="AD1856" s="6">
        <f t="shared" si="727"/>
        <v>5</v>
      </c>
      <c r="AE1856" s="6">
        <f t="shared" si="727"/>
        <v>0</v>
      </c>
      <c r="AF1856" s="6">
        <f t="shared" si="739"/>
        <v>5</v>
      </c>
      <c r="AG1856" s="6">
        <f t="shared" si="740"/>
        <v>0</v>
      </c>
      <c r="AH1856" s="14" t="str">
        <f>LEFT(X1856,2)&amp;"."&amp;VLOOKUP(MID(X1856,4,3),'Data validation'!$A$1:$B$12,2,FALSE)&amp;".2025"</f>
        <v>01.02.2025</v>
      </c>
      <c r="AI1856">
        <f t="shared" si="741"/>
        <v>5</v>
      </c>
      <c r="AJ1856" t="str">
        <f>H1856&amp;"."&amp;VLOOKUP(I1856,'Data validation'!$A$1:$B$12,2,FALSE)&amp;".2026"</f>
        <v>25.08.2026</v>
      </c>
      <c r="AK1856">
        <f t="shared" si="742"/>
        <v>35</v>
      </c>
      <c r="AL1856" t="e">
        <f>VLOOKUP(E1856,[2]Sheet1!$A:$B,2,FALSE)</f>
        <v>#N/A</v>
      </c>
    </row>
    <row r="1857" spans="1:38" x14ac:dyDescent="0.25">
      <c r="A1857" t="str">
        <f>VLOOKUP(Q1857,'Data validation'!$K$2:$L$50,2,FALSE)</f>
        <v>TO</v>
      </c>
      <c r="B1857">
        <f t="shared" si="728"/>
        <v>0</v>
      </c>
      <c r="C1857">
        <f t="shared" si="729"/>
        <v>5</v>
      </c>
      <c r="D1857">
        <f t="shared" si="730"/>
        <v>0</v>
      </c>
      <c r="E1857">
        <v>8225</v>
      </c>
      <c r="F1857" t="s">
        <v>8822</v>
      </c>
      <c r="G1857" t="s">
        <v>152</v>
      </c>
      <c r="H1857" t="str">
        <f t="shared" si="731"/>
        <v>24</v>
      </c>
      <c r="I1857" t="str">
        <f t="shared" si="732"/>
        <v>Jun</v>
      </c>
      <c r="J1857" t="s">
        <v>44</v>
      </c>
      <c r="K1857" t="str">
        <f t="shared" si="733"/>
        <v>29</v>
      </c>
      <c r="L1857" t="str">
        <f t="shared" si="734"/>
        <v>Jun</v>
      </c>
      <c r="M1857">
        <v>5</v>
      </c>
      <c r="N1857">
        <f t="shared" si="735"/>
        <v>5</v>
      </c>
      <c r="O1857">
        <f t="shared" si="736"/>
        <v>0</v>
      </c>
      <c r="P1857">
        <f t="shared" si="737"/>
        <v>0</v>
      </c>
      <c r="Q1857" t="s">
        <v>81</v>
      </c>
      <c r="R1857" t="s">
        <v>110</v>
      </c>
      <c r="S1857">
        <v>2</v>
      </c>
      <c r="T1857">
        <v>3</v>
      </c>
      <c r="U1857" s="2">
        <f>SUMIFS(SLR!L:L,SLR!D:D,'Резервации 2026'!E1857)</f>
        <v>2260.8808051000001</v>
      </c>
      <c r="V1857" s="2">
        <f>+U1857/M1857</f>
        <v>452.17616102</v>
      </c>
      <c r="W1857" t="s">
        <v>262</v>
      </c>
      <c r="X1857" t="s">
        <v>551</v>
      </c>
      <c r="Y1857" t="s">
        <v>338</v>
      </c>
      <c r="Z1857" t="str">
        <f t="shared" si="738"/>
        <v>Nov</v>
      </c>
      <c r="AA1857" s="6">
        <f t="shared" si="727"/>
        <v>0</v>
      </c>
      <c r="AB1857" s="6">
        <f t="shared" si="727"/>
        <v>5</v>
      </c>
      <c r="AC1857" s="6">
        <f t="shared" si="727"/>
        <v>0</v>
      </c>
      <c r="AD1857" s="6">
        <f t="shared" si="727"/>
        <v>0</v>
      </c>
      <c r="AE1857" s="6">
        <f t="shared" si="727"/>
        <v>0</v>
      </c>
      <c r="AF1857" s="6">
        <f t="shared" si="739"/>
        <v>5</v>
      </c>
      <c r="AG1857" s="6">
        <f t="shared" si="740"/>
        <v>0</v>
      </c>
      <c r="AH1857" s="14" t="str">
        <f>LEFT(X1857,2)&amp;"."&amp;VLOOKUP(MID(X1857,4,3),'Data validation'!$A$1:$B$12,2,FALSE)&amp;".2025"</f>
        <v>07.11.2025</v>
      </c>
      <c r="AI1857">
        <f t="shared" si="741"/>
        <v>45</v>
      </c>
      <c r="AJ1857" t="str">
        <f>H1857&amp;"."&amp;VLOOKUP(I1857,'Data validation'!$A$1:$B$12,2,FALSE)&amp;".2026"</f>
        <v>24.06.2026</v>
      </c>
      <c r="AK1857">
        <f t="shared" si="742"/>
        <v>26</v>
      </c>
      <c r="AL1857" t="e">
        <f>VLOOKUP(E1857,[2]Sheet1!$A:$B,2,FALSE)</f>
        <v>#N/A</v>
      </c>
    </row>
    <row r="1858" spans="1:38" x14ac:dyDescent="0.25">
      <c r="A1858" t="str">
        <f>VLOOKUP(Q1858,'Data validation'!$K$2:$L$50,2,FALSE)</f>
        <v>BOOKING</v>
      </c>
      <c r="B1858">
        <f t="shared" si="728"/>
        <v>0</v>
      </c>
      <c r="C1858">
        <f t="shared" si="729"/>
        <v>0</v>
      </c>
      <c r="D1858">
        <f t="shared" si="730"/>
        <v>5</v>
      </c>
      <c r="E1858">
        <v>10081</v>
      </c>
      <c r="F1858" t="s">
        <v>6625</v>
      </c>
      <c r="G1858" t="s">
        <v>485</v>
      </c>
      <c r="H1858" t="str">
        <f t="shared" si="731"/>
        <v>15</v>
      </c>
      <c r="I1858" t="str">
        <f t="shared" si="732"/>
        <v>Jul</v>
      </c>
      <c r="J1858" t="s">
        <v>84</v>
      </c>
      <c r="K1858" t="str">
        <f t="shared" si="733"/>
        <v>20</v>
      </c>
      <c r="L1858" t="str">
        <f t="shared" si="734"/>
        <v>Jul</v>
      </c>
      <c r="M1858">
        <v>5</v>
      </c>
      <c r="N1858">
        <f t="shared" si="735"/>
        <v>5</v>
      </c>
      <c r="O1858">
        <f t="shared" si="736"/>
        <v>0</v>
      </c>
      <c r="P1858">
        <f t="shared" si="737"/>
        <v>0</v>
      </c>
      <c r="Q1858" t="s">
        <v>587</v>
      </c>
      <c r="R1858" t="s">
        <v>20</v>
      </c>
      <c r="S1858">
        <v>2</v>
      </c>
      <c r="T1858">
        <v>1</v>
      </c>
      <c r="U1858" s="2">
        <v>2441.7371229357796</v>
      </c>
      <c r="V1858" s="2">
        <v>488.34742458715596</v>
      </c>
      <c r="W1858" t="s">
        <v>262</v>
      </c>
      <c r="X1858" t="s">
        <v>6626</v>
      </c>
      <c r="Y1858" t="s">
        <v>6530</v>
      </c>
      <c r="Z1858" t="str">
        <f t="shared" si="738"/>
        <v>Feb</v>
      </c>
      <c r="AA1858" s="6">
        <f t="shared" si="727"/>
        <v>0</v>
      </c>
      <c r="AB1858" s="6">
        <f t="shared" si="727"/>
        <v>0</v>
      </c>
      <c r="AC1858" s="6">
        <f t="shared" si="727"/>
        <v>5</v>
      </c>
      <c r="AD1858" s="6">
        <f t="shared" si="727"/>
        <v>0</v>
      </c>
      <c r="AE1858" s="6">
        <f t="shared" si="727"/>
        <v>0</v>
      </c>
      <c r="AF1858" s="6">
        <f t="shared" si="739"/>
        <v>5</v>
      </c>
      <c r="AG1858" s="6">
        <f t="shared" si="740"/>
        <v>0</v>
      </c>
      <c r="AH1858" s="14" t="str">
        <f>LEFT(X1858,2)&amp;"."&amp;VLOOKUP(MID(X1858,4,3),'Data validation'!$A$1:$B$12,2,FALSE)&amp;".2025"</f>
        <v>14.02.2025</v>
      </c>
      <c r="AI1858">
        <f t="shared" si="741"/>
        <v>7</v>
      </c>
      <c r="AJ1858" t="str">
        <f>H1858&amp;"."&amp;VLOOKUP(I1858,'Data validation'!$A$1:$B$12,2,FALSE)&amp;".2026"</f>
        <v>15.07.2026</v>
      </c>
      <c r="AK1858">
        <f t="shared" si="742"/>
        <v>29</v>
      </c>
      <c r="AL1858" t="e">
        <f>VLOOKUP(E1858,[2]Sheet1!$A:$B,2,FALSE)</f>
        <v>#N/A</v>
      </c>
    </row>
    <row r="1859" spans="1:38" x14ac:dyDescent="0.25">
      <c r="A1859" t="str">
        <f>VLOOKUP(Q1859,'Data validation'!$K$2:$L$50,2,FALSE)</f>
        <v>TOPOLA SKIES</v>
      </c>
      <c r="B1859">
        <f t="shared" si="728"/>
        <v>0</v>
      </c>
      <c r="C1859">
        <f t="shared" si="729"/>
        <v>3</v>
      </c>
      <c r="D1859">
        <f t="shared" si="730"/>
        <v>0</v>
      </c>
      <c r="E1859">
        <v>9621</v>
      </c>
      <c r="F1859" t="s">
        <v>5162</v>
      </c>
      <c r="G1859" t="s">
        <v>844</v>
      </c>
      <c r="H1859" t="str">
        <f t="shared" si="731"/>
        <v>04</v>
      </c>
      <c r="I1859" t="str">
        <f t="shared" si="732"/>
        <v>Sep</v>
      </c>
      <c r="J1859" t="s">
        <v>251</v>
      </c>
      <c r="K1859" t="str">
        <f t="shared" si="733"/>
        <v>07</v>
      </c>
      <c r="L1859" t="str">
        <f t="shared" si="734"/>
        <v>Sep</v>
      </c>
      <c r="M1859">
        <v>3</v>
      </c>
      <c r="N1859">
        <f t="shared" si="735"/>
        <v>3</v>
      </c>
      <c r="O1859">
        <f t="shared" si="736"/>
        <v>0</v>
      </c>
      <c r="P1859">
        <f t="shared" si="737"/>
        <v>0</v>
      </c>
      <c r="Q1859" t="s">
        <v>35</v>
      </c>
      <c r="R1859" t="s">
        <v>63</v>
      </c>
      <c r="S1859">
        <v>2</v>
      </c>
      <c r="T1859">
        <v>2</v>
      </c>
      <c r="U1859" s="2">
        <v>1419.0712970642201</v>
      </c>
      <c r="V1859" s="2">
        <v>473.02376568807335</v>
      </c>
      <c r="X1859" t="s">
        <v>5163</v>
      </c>
      <c r="Y1859" t="s">
        <v>4984</v>
      </c>
      <c r="Z1859" t="str">
        <f t="shared" si="738"/>
        <v>Jan</v>
      </c>
      <c r="AA1859" s="6">
        <f t="shared" si="727"/>
        <v>0</v>
      </c>
      <c r="AB1859" s="6">
        <f t="shared" si="727"/>
        <v>0</v>
      </c>
      <c r="AC1859" s="6">
        <f t="shared" si="727"/>
        <v>0</v>
      </c>
      <c r="AD1859" s="6">
        <f t="shared" si="727"/>
        <v>0</v>
      </c>
      <c r="AE1859" s="6">
        <f t="shared" si="727"/>
        <v>3</v>
      </c>
      <c r="AF1859" s="6">
        <f t="shared" si="739"/>
        <v>3</v>
      </c>
      <c r="AG1859" s="6">
        <f t="shared" si="740"/>
        <v>0</v>
      </c>
      <c r="AH1859" s="14" t="str">
        <f>LEFT(X1859,2)&amp;"."&amp;VLOOKUP(MID(X1859,4,3),'Data validation'!$A$1:$B$12,2,FALSE)&amp;".2025"</f>
        <v>21.01.2025</v>
      </c>
      <c r="AI1859">
        <f t="shared" si="741"/>
        <v>4</v>
      </c>
      <c r="AJ1859" t="str">
        <f>H1859&amp;"."&amp;VLOOKUP(I1859,'Data validation'!$A$1:$B$12,2,FALSE)&amp;".2026"</f>
        <v>04.09.2026</v>
      </c>
      <c r="AK1859">
        <f t="shared" si="742"/>
        <v>36</v>
      </c>
      <c r="AL1859" t="e">
        <f>VLOOKUP(E1859,[2]Sheet1!$A:$B,2,FALSE)</f>
        <v>#N/A</v>
      </c>
    </row>
    <row r="1860" spans="1:38" x14ac:dyDescent="0.25">
      <c r="A1860" t="str">
        <f>VLOOKUP(Q1860,'Data validation'!$K$2:$L$50,2,FALSE)</f>
        <v>TO</v>
      </c>
      <c r="B1860">
        <f t="shared" si="728"/>
        <v>0</v>
      </c>
      <c r="C1860">
        <f t="shared" si="729"/>
        <v>0</v>
      </c>
      <c r="D1860">
        <f t="shared" si="730"/>
        <v>5</v>
      </c>
      <c r="E1860">
        <v>10326</v>
      </c>
      <c r="F1860" t="s">
        <v>7533</v>
      </c>
      <c r="G1860" t="s">
        <v>340</v>
      </c>
      <c r="H1860" t="str">
        <f t="shared" si="731"/>
        <v>03</v>
      </c>
      <c r="I1860" t="str">
        <f t="shared" si="732"/>
        <v>Aug</v>
      </c>
      <c r="J1860" t="s">
        <v>259</v>
      </c>
      <c r="K1860" t="str">
        <f t="shared" si="733"/>
        <v>08</v>
      </c>
      <c r="L1860" t="str">
        <f t="shared" si="734"/>
        <v>Aug</v>
      </c>
      <c r="M1860">
        <v>5</v>
      </c>
      <c r="N1860">
        <f t="shared" si="735"/>
        <v>5</v>
      </c>
      <c r="O1860">
        <f t="shared" si="736"/>
        <v>0</v>
      </c>
      <c r="P1860">
        <f t="shared" si="737"/>
        <v>0</v>
      </c>
      <c r="Q1860" t="s">
        <v>162</v>
      </c>
      <c r="R1860" t="s">
        <v>17</v>
      </c>
      <c r="S1860">
        <v>2</v>
      </c>
      <c r="T1860">
        <v>0</v>
      </c>
      <c r="U1860" s="2">
        <f>SUMIFS(Magelan!L:L,Magelan!D:D,'Резервации 2026'!E1860)</f>
        <v>1668.714156</v>
      </c>
      <c r="V1860" s="2">
        <f>+U1860/M1860</f>
        <v>333.74283120000001</v>
      </c>
      <c r="W1860" t="s">
        <v>262</v>
      </c>
      <c r="X1860" t="s">
        <v>7534</v>
      </c>
      <c r="Y1860" t="s">
        <v>7433</v>
      </c>
      <c r="Z1860" t="str">
        <f t="shared" si="738"/>
        <v>Mar</v>
      </c>
      <c r="AA1860" s="6">
        <f t="shared" si="727"/>
        <v>0</v>
      </c>
      <c r="AB1860" s="6">
        <f t="shared" si="727"/>
        <v>0</v>
      </c>
      <c r="AC1860" s="6">
        <f t="shared" si="727"/>
        <v>0</v>
      </c>
      <c r="AD1860" s="6">
        <f t="shared" si="727"/>
        <v>5</v>
      </c>
      <c r="AE1860" s="6">
        <f t="shared" si="727"/>
        <v>0</v>
      </c>
      <c r="AF1860" s="6">
        <f t="shared" si="739"/>
        <v>5</v>
      </c>
      <c r="AG1860" s="6">
        <f t="shared" si="740"/>
        <v>0</v>
      </c>
      <c r="AH1860" s="14" t="str">
        <f>LEFT(X1860,2)&amp;"."&amp;VLOOKUP(MID(X1860,4,3),'Data validation'!$A$1:$B$12,2,FALSE)&amp;".2025"</f>
        <v>04.03.2025</v>
      </c>
      <c r="AI1860">
        <f t="shared" si="741"/>
        <v>10</v>
      </c>
      <c r="AJ1860" t="str">
        <f>H1860&amp;"."&amp;VLOOKUP(I1860,'Data validation'!$A$1:$B$12,2,FALSE)&amp;".2026"</f>
        <v>03.08.2026</v>
      </c>
      <c r="AK1860">
        <f t="shared" si="742"/>
        <v>32</v>
      </c>
      <c r="AL1860" t="e">
        <f>VLOOKUP(E1860,[2]Sheet1!$A:$B,2,FALSE)</f>
        <v>#N/A</v>
      </c>
    </row>
    <row r="1861" spans="1:38" x14ac:dyDescent="0.25">
      <c r="A1861" t="str">
        <f>VLOOKUP(Q1861,'Data validation'!$K$2:$L$50,2,FALSE)</f>
        <v>TO</v>
      </c>
      <c r="B1861">
        <f t="shared" si="728"/>
        <v>0</v>
      </c>
      <c r="C1861">
        <f t="shared" si="729"/>
        <v>0</v>
      </c>
      <c r="D1861">
        <f t="shared" si="730"/>
        <v>6</v>
      </c>
      <c r="E1861">
        <v>9942</v>
      </c>
      <c r="F1861" t="s">
        <v>6272</v>
      </c>
      <c r="G1861" t="s">
        <v>94</v>
      </c>
      <c r="H1861" t="str">
        <f t="shared" si="731"/>
        <v>27</v>
      </c>
      <c r="I1861" t="str">
        <f t="shared" si="732"/>
        <v>Jul</v>
      </c>
      <c r="J1861" t="s">
        <v>78</v>
      </c>
      <c r="K1861" t="str">
        <f t="shared" si="733"/>
        <v>02</v>
      </c>
      <c r="L1861" t="str">
        <f t="shared" si="734"/>
        <v>Aug</v>
      </c>
      <c r="M1861">
        <v>6</v>
      </c>
      <c r="N1861">
        <f t="shared" si="735"/>
        <v>-25</v>
      </c>
      <c r="O1861">
        <f t="shared" si="736"/>
        <v>4</v>
      </c>
      <c r="P1861">
        <f t="shared" si="737"/>
        <v>1</v>
      </c>
      <c r="Q1861" t="s">
        <v>56</v>
      </c>
      <c r="R1861" t="s">
        <v>57</v>
      </c>
      <c r="S1861">
        <v>4</v>
      </c>
      <c r="T1861">
        <v>0</v>
      </c>
      <c r="U1861" s="2">
        <f>SUMIFS(Novoton!L:L,Novoton!D:D,'Резервации 2026'!E1861)</f>
        <v>3391.2918702000002</v>
      </c>
      <c r="V1861" s="2">
        <f>+U1861/M1861</f>
        <v>565.21531170000003</v>
      </c>
      <c r="W1861" t="s">
        <v>262</v>
      </c>
      <c r="X1861" t="s">
        <v>6273</v>
      </c>
      <c r="Y1861" t="s">
        <v>5488</v>
      </c>
      <c r="Z1861" t="str">
        <f t="shared" si="738"/>
        <v>Feb</v>
      </c>
      <c r="AA1861" s="6">
        <f t="shared" si="727"/>
        <v>0</v>
      </c>
      <c r="AB1861" s="6">
        <f t="shared" si="727"/>
        <v>0</v>
      </c>
      <c r="AC1861" s="6">
        <f t="shared" si="727"/>
        <v>4</v>
      </c>
      <c r="AD1861" s="6">
        <f t="shared" si="727"/>
        <v>1</v>
      </c>
      <c r="AE1861" s="6">
        <f t="shared" si="727"/>
        <v>0</v>
      </c>
      <c r="AF1861" s="6">
        <f t="shared" si="739"/>
        <v>5</v>
      </c>
      <c r="AG1861" s="6">
        <f t="shared" si="740"/>
        <v>-1</v>
      </c>
      <c r="AH1861" s="14" t="str">
        <f>LEFT(X1861,2)&amp;"."&amp;VLOOKUP(MID(X1861,4,3),'Data validation'!$A$1:$B$12,2,FALSE)&amp;".2025"</f>
        <v>02.02.2025</v>
      </c>
      <c r="AI1861">
        <f t="shared" si="741"/>
        <v>6</v>
      </c>
      <c r="AJ1861" t="str">
        <f>H1861&amp;"."&amp;VLOOKUP(I1861,'Data validation'!$A$1:$B$12,2,FALSE)&amp;".2026"</f>
        <v>27.07.2026</v>
      </c>
      <c r="AK1861">
        <f t="shared" si="742"/>
        <v>31</v>
      </c>
      <c r="AL1861" t="e">
        <f>VLOOKUP(E1861,[2]Sheet1!$A:$B,2,FALSE)</f>
        <v>#N/A</v>
      </c>
    </row>
    <row r="1862" spans="1:38" x14ac:dyDescent="0.25">
      <c r="A1862" t="str">
        <f>VLOOKUP(Q1862,'Data validation'!$K$2:$L$50,2,FALSE)</f>
        <v>TO</v>
      </c>
      <c r="B1862">
        <f t="shared" si="728"/>
        <v>0</v>
      </c>
      <c r="C1862">
        <f t="shared" si="729"/>
        <v>5</v>
      </c>
      <c r="D1862">
        <f t="shared" si="730"/>
        <v>0</v>
      </c>
      <c r="E1862">
        <v>10238</v>
      </c>
      <c r="F1862" t="s">
        <v>7186</v>
      </c>
      <c r="G1862" t="s">
        <v>313</v>
      </c>
      <c r="H1862" t="str">
        <f t="shared" si="731"/>
        <v>05</v>
      </c>
      <c r="I1862" t="str">
        <f t="shared" si="732"/>
        <v>Jul</v>
      </c>
      <c r="J1862" t="s">
        <v>182</v>
      </c>
      <c r="K1862" t="str">
        <f t="shared" si="733"/>
        <v>10</v>
      </c>
      <c r="L1862" t="str">
        <f t="shared" si="734"/>
        <v>Jul</v>
      </c>
      <c r="M1862">
        <v>5</v>
      </c>
      <c r="N1862">
        <f t="shared" si="735"/>
        <v>5</v>
      </c>
      <c r="O1862">
        <f t="shared" si="736"/>
        <v>0</v>
      </c>
      <c r="P1862">
        <f t="shared" si="737"/>
        <v>0</v>
      </c>
      <c r="Q1862" t="s">
        <v>116</v>
      </c>
      <c r="R1862" t="s">
        <v>17</v>
      </c>
      <c r="S1862">
        <v>2</v>
      </c>
      <c r="T1862">
        <v>1</v>
      </c>
      <c r="U1862" s="2">
        <f>SUMIFS(Solvex!L:L,Solvex!D:D,'Резервации 2026'!E1862)</f>
        <v>1539.4729095999999</v>
      </c>
      <c r="V1862" s="2">
        <f>+U1862/M1862</f>
        <v>307.89458191999995</v>
      </c>
      <c r="W1862" t="s">
        <v>262</v>
      </c>
      <c r="X1862" t="s">
        <v>7187</v>
      </c>
      <c r="Y1862" t="s">
        <v>7152</v>
      </c>
      <c r="Z1862" t="str">
        <f t="shared" si="738"/>
        <v>Feb</v>
      </c>
      <c r="AA1862" s="6">
        <f t="shared" si="727"/>
        <v>0</v>
      </c>
      <c r="AB1862" s="6">
        <f t="shared" si="727"/>
        <v>0</v>
      </c>
      <c r="AC1862" s="6">
        <f t="shared" si="727"/>
        <v>5</v>
      </c>
      <c r="AD1862" s="6">
        <f t="shared" si="727"/>
        <v>0</v>
      </c>
      <c r="AE1862" s="6">
        <f t="shared" si="727"/>
        <v>0</v>
      </c>
      <c r="AF1862" s="6">
        <f t="shared" si="739"/>
        <v>5</v>
      </c>
      <c r="AG1862" s="6">
        <f t="shared" si="740"/>
        <v>0</v>
      </c>
      <c r="AH1862" s="14" t="str">
        <f>LEFT(X1862,2)&amp;"."&amp;VLOOKUP(MID(X1862,4,3),'Data validation'!$A$1:$B$12,2,FALSE)&amp;".2025"</f>
        <v>25.02.2025</v>
      </c>
      <c r="AI1862">
        <f t="shared" si="741"/>
        <v>9</v>
      </c>
      <c r="AJ1862" t="str">
        <f>H1862&amp;"."&amp;VLOOKUP(I1862,'Data validation'!$A$1:$B$12,2,FALSE)&amp;".2026"</f>
        <v>05.07.2026</v>
      </c>
      <c r="AK1862">
        <f t="shared" si="742"/>
        <v>28</v>
      </c>
      <c r="AL1862" t="e">
        <f>VLOOKUP(E1862,[2]Sheet1!$A:$B,2,FALSE)</f>
        <v>#N/A</v>
      </c>
    </row>
    <row r="1863" spans="1:38" x14ac:dyDescent="0.25">
      <c r="A1863" t="str">
        <f>VLOOKUP(Q1863,'Data validation'!$K$2:$L$50,2,FALSE)</f>
        <v>TO</v>
      </c>
      <c r="B1863">
        <f t="shared" si="728"/>
        <v>0</v>
      </c>
      <c r="C1863">
        <f t="shared" si="729"/>
        <v>0</v>
      </c>
      <c r="D1863">
        <f t="shared" si="730"/>
        <v>6</v>
      </c>
      <c r="E1863">
        <v>9752</v>
      </c>
      <c r="F1863" t="s">
        <v>5663</v>
      </c>
      <c r="G1863" t="s">
        <v>156</v>
      </c>
      <c r="H1863" t="str">
        <f t="shared" si="731"/>
        <v>24</v>
      </c>
      <c r="I1863" t="str">
        <f t="shared" si="732"/>
        <v>Jul</v>
      </c>
      <c r="J1863" t="s">
        <v>167</v>
      </c>
      <c r="K1863" t="str">
        <f t="shared" si="733"/>
        <v>30</v>
      </c>
      <c r="L1863" t="str">
        <f t="shared" si="734"/>
        <v>Jul</v>
      </c>
      <c r="M1863">
        <v>6</v>
      </c>
      <c r="N1863">
        <f t="shared" si="735"/>
        <v>6</v>
      </c>
      <c r="O1863">
        <f t="shared" si="736"/>
        <v>0</v>
      </c>
      <c r="P1863">
        <f t="shared" si="737"/>
        <v>0</v>
      </c>
      <c r="Q1863" t="s">
        <v>162</v>
      </c>
      <c r="R1863" t="s">
        <v>188</v>
      </c>
      <c r="S1863">
        <v>2</v>
      </c>
      <c r="T1863">
        <v>1</v>
      </c>
      <c r="U1863" s="2">
        <f>SUMIFS(Magelan!L:L,Magelan!D:D,'Резервации 2026'!E1863)</f>
        <v>2110.1841036000001</v>
      </c>
      <c r="V1863" s="2">
        <f>+U1863/M1863</f>
        <v>351.69735059999999</v>
      </c>
      <c r="W1863" t="s">
        <v>262</v>
      </c>
      <c r="X1863" t="s">
        <v>5664</v>
      </c>
      <c r="Y1863" t="s">
        <v>5369</v>
      </c>
      <c r="Z1863" t="str">
        <f t="shared" si="738"/>
        <v>Jan</v>
      </c>
      <c r="AA1863" s="6">
        <f t="shared" si="727"/>
        <v>0</v>
      </c>
      <c r="AB1863" s="6">
        <f t="shared" si="727"/>
        <v>0</v>
      </c>
      <c r="AC1863" s="6">
        <f t="shared" si="727"/>
        <v>6</v>
      </c>
      <c r="AD1863" s="6">
        <f t="shared" si="727"/>
        <v>0</v>
      </c>
      <c r="AE1863" s="6">
        <f t="shared" si="727"/>
        <v>0</v>
      </c>
      <c r="AF1863" s="6">
        <f t="shared" si="739"/>
        <v>6</v>
      </c>
      <c r="AG1863" s="6">
        <f t="shared" si="740"/>
        <v>0</v>
      </c>
      <c r="AH1863" s="14" t="str">
        <f>LEFT(X1863,2)&amp;"."&amp;VLOOKUP(MID(X1863,4,3),'Data validation'!$A$1:$B$12,2,FALSE)&amp;".2025"</f>
        <v>26.01.2025</v>
      </c>
      <c r="AI1863">
        <f t="shared" si="741"/>
        <v>5</v>
      </c>
      <c r="AJ1863" t="str">
        <f>H1863&amp;"."&amp;VLOOKUP(I1863,'Data validation'!$A$1:$B$12,2,FALSE)&amp;".2026"</f>
        <v>24.07.2026</v>
      </c>
      <c r="AK1863">
        <f t="shared" si="742"/>
        <v>30</v>
      </c>
      <c r="AL1863" t="e">
        <f>VLOOKUP(E1863,[2]Sheet1!$A:$B,2,FALSE)</f>
        <v>#N/A</v>
      </c>
    </row>
    <row r="1864" spans="1:38" x14ac:dyDescent="0.25">
      <c r="A1864" t="str">
        <f>VLOOKUP(Q1864,'Data validation'!$K$2:$L$50,2,FALSE)</f>
        <v>BOOKING</v>
      </c>
      <c r="B1864">
        <f t="shared" si="728"/>
        <v>0</v>
      </c>
      <c r="C1864">
        <f t="shared" si="729"/>
        <v>0</v>
      </c>
      <c r="D1864">
        <f t="shared" si="730"/>
        <v>5</v>
      </c>
      <c r="E1864">
        <v>10154</v>
      </c>
      <c r="F1864" t="s">
        <v>6860</v>
      </c>
      <c r="G1864" t="s">
        <v>558</v>
      </c>
      <c r="H1864" t="str">
        <f t="shared" si="731"/>
        <v>16</v>
      </c>
      <c r="I1864" t="str">
        <f t="shared" si="732"/>
        <v>Jul</v>
      </c>
      <c r="J1864" t="s">
        <v>93</v>
      </c>
      <c r="K1864" t="str">
        <f t="shared" si="733"/>
        <v>21</v>
      </c>
      <c r="L1864" t="str">
        <f t="shared" si="734"/>
        <v>Jul</v>
      </c>
      <c r="M1864">
        <v>5</v>
      </c>
      <c r="N1864">
        <f t="shared" si="735"/>
        <v>5</v>
      </c>
      <c r="O1864">
        <f t="shared" si="736"/>
        <v>0</v>
      </c>
      <c r="P1864">
        <f t="shared" si="737"/>
        <v>0</v>
      </c>
      <c r="Q1864" t="s">
        <v>587</v>
      </c>
      <c r="R1864" t="s">
        <v>17</v>
      </c>
      <c r="S1864">
        <v>2</v>
      </c>
      <c r="T1864">
        <v>2</v>
      </c>
      <c r="U1864" s="2">
        <v>2979.5006559633025</v>
      </c>
      <c r="V1864" s="2">
        <v>595.90013119266052</v>
      </c>
      <c r="W1864" t="s">
        <v>1025</v>
      </c>
      <c r="X1864" t="s">
        <v>6861</v>
      </c>
      <c r="Y1864" t="s">
        <v>6862</v>
      </c>
      <c r="Z1864" t="str">
        <f t="shared" si="738"/>
        <v>Feb</v>
      </c>
      <c r="AA1864" s="6">
        <f t="shared" si="727"/>
        <v>0</v>
      </c>
      <c r="AB1864" s="6">
        <f t="shared" si="727"/>
        <v>0</v>
      </c>
      <c r="AC1864" s="6">
        <f t="shared" si="727"/>
        <v>5</v>
      </c>
      <c r="AD1864" s="6">
        <f t="shared" si="727"/>
        <v>0</v>
      </c>
      <c r="AE1864" s="6">
        <f t="shared" si="727"/>
        <v>0</v>
      </c>
      <c r="AF1864" s="6">
        <f t="shared" si="739"/>
        <v>5</v>
      </c>
      <c r="AG1864" s="6">
        <f t="shared" si="740"/>
        <v>0</v>
      </c>
      <c r="AH1864" s="14" t="str">
        <f>LEFT(X1864,2)&amp;"."&amp;VLOOKUP(MID(X1864,4,3),'Data validation'!$A$1:$B$12,2,FALSE)&amp;".2025"</f>
        <v>20.02.2025</v>
      </c>
      <c r="AI1864">
        <f t="shared" si="741"/>
        <v>8</v>
      </c>
      <c r="AJ1864" t="str">
        <f>H1864&amp;"."&amp;VLOOKUP(I1864,'Data validation'!$A$1:$B$12,2,FALSE)&amp;".2026"</f>
        <v>16.07.2026</v>
      </c>
      <c r="AK1864">
        <f t="shared" si="742"/>
        <v>29</v>
      </c>
      <c r="AL1864" t="str">
        <f>VLOOKUP(E1864,[2]Sheet1!$A:$B,2,FALSE)</f>
        <v>Анулирана</v>
      </c>
    </row>
    <row r="1865" spans="1:38" x14ac:dyDescent="0.25">
      <c r="A1865" t="str">
        <f>VLOOKUP(Q1865,'Data validation'!$K$2:$L$50,2,FALSE)</f>
        <v>TOPOLA SKIES</v>
      </c>
      <c r="B1865">
        <f t="shared" si="728"/>
        <v>0</v>
      </c>
      <c r="C1865">
        <f t="shared" si="729"/>
        <v>0</v>
      </c>
      <c r="D1865">
        <f t="shared" si="730"/>
        <v>6</v>
      </c>
      <c r="E1865">
        <v>9770</v>
      </c>
      <c r="F1865" t="s">
        <v>5665</v>
      </c>
      <c r="G1865" t="s">
        <v>290</v>
      </c>
      <c r="H1865" t="str">
        <f t="shared" si="731"/>
        <v>05</v>
      </c>
      <c r="I1865" t="str">
        <f t="shared" si="732"/>
        <v>Aug</v>
      </c>
      <c r="J1865" t="s">
        <v>350</v>
      </c>
      <c r="K1865" t="str">
        <f t="shared" si="733"/>
        <v>11</v>
      </c>
      <c r="L1865" t="str">
        <f t="shared" si="734"/>
        <v>Aug</v>
      </c>
      <c r="M1865">
        <v>6</v>
      </c>
      <c r="N1865">
        <f t="shared" si="735"/>
        <v>6</v>
      </c>
      <c r="O1865">
        <f t="shared" si="736"/>
        <v>0</v>
      </c>
      <c r="P1865">
        <f t="shared" si="737"/>
        <v>0</v>
      </c>
      <c r="Q1865" t="s">
        <v>35</v>
      </c>
      <c r="R1865" t="s">
        <v>63</v>
      </c>
      <c r="S1865">
        <v>2</v>
      </c>
      <c r="T1865">
        <v>2</v>
      </c>
      <c r="U1865" s="2">
        <v>2873.132213394495</v>
      </c>
      <c r="V1865" s="2">
        <v>478.85536889908252</v>
      </c>
      <c r="X1865" t="s">
        <v>5666</v>
      </c>
      <c r="Y1865" t="s">
        <v>5345</v>
      </c>
      <c r="Z1865" t="str">
        <f t="shared" si="738"/>
        <v>Jan</v>
      </c>
      <c r="AA1865" s="6">
        <f t="shared" si="727"/>
        <v>0</v>
      </c>
      <c r="AB1865" s="6">
        <f t="shared" si="727"/>
        <v>0</v>
      </c>
      <c r="AC1865" s="6">
        <f t="shared" si="727"/>
        <v>0</v>
      </c>
      <c r="AD1865" s="6">
        <f t="shared" si="727"/>
        <v>6</v>
      </c>
      <c r="AE1865" s="6">
        <f t="shared" si="727"/>
        <v>0</v>
      </c>
      <c r="AF1865" s="6">
        <f t="shared" si="739"/>
        <v>6</v>
      </c>
      <c r="AG1865" s="6">
        <f t="shared" si="740"/>
        <v>0</v>
      </c>
      <c r="AH1865" s="14" t="str">
        <f>LEFT(X1865,2)&amp;"."&amp;VLOOKUP(MID(X1865,4,3),'Data validation'!$A$1:$B$12,2,FALSE)&amp;".2025"</f>
        <v>27.01.2025</v>
      </c>
      <c r="AI1865">
        <f t="shared" si="741"/>
        <v>5</v>
      </c>
      <c r="AJ1865" t="str">
        <f>H1865&amp;"."&amp;VLOOKUP(I1865,'Data validation'!$A$1:$B$12,2,FALSE)&amp;".2026"</f>
        <v>05.08.2026</v>
      </c>
      <c r="AK1865">
        <f t="shared" si="742"/>
        <v>32</v>
      </c>
      <c r="AL1865" t="e">
        <f>VLOOKUP(E1865,[2]Sheet1!$A:$B,2,FALSE)</f>
        <v>#N/A</v>
      </c>
    </row>
    <row r="1866" spans="1:38" x14ac:dyDescent="0.25">
      <c r="A1866" t="str">
        <f>VLOOKUP(Q1866,'Data validation'!$K$2:$L$50,2,FALSE)</f>
        <v>BOOKING</v>
      </c>
      <c r="B1866">
        <f t="shared" si="728"/>
        <v>0</v>
      </c>
      <c r="C1866">
        <f t="shared" si="729"/>
        <v>2</v>
      </c>
      <c r="D1866">
        <f t="shared" si="730"/>
        <v>0</v>
      </c>
      <c r="E1866">
        <v>8643</v>
      </c>
      <c r="F1866" t="s">
        <v>8823</v>
      </c>
      <c r="G1866" t="s">
        <v>181</v>
      </c>
      <c r="H1866" t="str">
        <f t="shared" si="731"/>
        <v>03</v>
      </c>
      <c r="I1866" t="str">
        <f t="shared" si="732"/>
        <v>Jul</v>
      </c>
      <c r="J1866" t="s">
        <v>313</v>
      </c>
      <c r="K1866" t="str">
        <f t="shared" si="733"/>
        <v>05</v>
      </c>
      <c r="L1866" t="str">
        <f t="shared" si="734"/>
        <v>Jul</v>
      </c>
      <c r="M1866">
        <v>2</v>
      </c>
      <c r="N1866">
        <f t="shared" si="735"/>
        <v>2</v>
      </c>
      <c r="O1866">
        <f t="shared" si="736"/>
        <v>0</v>
      </c>
      <c r="P1866">
        <f t="shared" si="737"/>
        <v>0</v>
      </c>
      <c r="Q1866" t="s">
        <v>587</v>
      </c>
      <c r="R1866" t="s">
        <v>17</v>
      </c>
      <c r="S1866">
        <v>2</v>
      </c>
      <c r="T1866">
        <v>2</v>
      </c>
      <c r="U1866" s="2">
        <v>1161.4759256880732</v>
      </c>
      <c r="V1866" s="2">
        <v>580.73796284403659</v>
      </c>
      <c r="X1866" t="s">
        <v>1569</v>
      </c>
      <c r="Y1866" t="s">
        <v>1538</v>
      </c>
      <c r="Z1866" t="str">
        <f t="shared" si="738"/>
        <v>Nov</v>
      </c>
      <c r="AA1866" s="6">
        <f t="shared" si="727"/>
        <v>0</v>
      </c>
      <c r="AB1866" s="6">
        <f t="shared" si="727"/>
        <v>0</v>
      </c>
      <c r="AC1866" s="6">
        <f t="shared" si="727"/>
        <v>2</v>
      </c>
      <c r="AD1866" s="6">
        <f t="shared" si="727"/>
        <v>0</v>
      </c>
      <c r="AE1866" s="6">
        <f t="shared" si="727"/>
        <v>0</v>
      </c>
      <c r="AF1866" s="6">
        <f t="shared" si="739"/>
        <v>2</v>
      </c>
      <c r="AG1866" s="6">
        <f t="shared" si="740"/>
        <v>0</v>
      </c>
      <c r="AH1866" s="14" t="str">
        <f>LEFT(X1866,2)&amp;"."&amp;VLOOKUP(MID(X1866,4,3),'Data validation'!$A$1:$B$12,2,FALSE)&amp;".2025"</f>
        <v>20.11.2025</v>
      </c>
      <c r="AI1866">
        <f t="shared" si="741"/>
        <v>47</v>
      </c>
      <c r="AJ1866" t="str">
        <f>H1866&amp;"."&amp;VLOOKUP(I1866,'Data validation'!$A$1:$B$12,2,FALSE)&amp;".2026"</f>
        <v>03.07.2026</v>
      </c>
      <c r="AK1866">
        <f t="shared" si="742"/>
        <v>27</v>
      </c>
      <c r="AL1866" t="e">
        <f>VLOOKUP(E1866,[2]Sheet1!$A:$B,2,FALSE)</f>
        <v>#N/A</v>
      </c>
    </row>
    <row r="1867" spans="1:38" x14ac:dyDescent="0.25">
      <c r="A1867" t="str">
        <f>VLOOKUP(Q1867,'Data validation'!$K$2:$L$50,2,FALSE)</f>
        <v>TOPOLA SKIES</v>
      </c>
      <c r="B1867">
        <f t="shared" si="728"/>
        <v>0</v>
      </c>
      <c r="C1867">
        <f t="shared" si="729"/>
        <v>5</v>
      </c>
      <c r="D1867">
        <f t="shared" si="730"/>
        <v>0</v>
      </c>
      <c r="E1867">
        <v>8469</v>
      </c>
      <c r="F1867" t="s">
        <v>8824</v>
      </c>
      <c r="G1867" t="s">
        <v>44</v>
      </c>
      <c r="H1867" t="str">
        <f t="shared" si="731"/>
        <v>29</v>
      </c>
      <c r="I1867" t="str">
        <f t="shared" si="732"/>
        <v>Jun</v>
      </c>
      <c r="J1867" t="s">
        <v>45</v>
      </c>
      <c r="K1867" t="str">
        <f t="shared" si="733"/>
        <v>04</v>
      </c>
      <c r="L1867" t="str">
        <f t="shared" si="734"/>
        <v>Jul</v>
      </c>
      <c r="M1867">
        <v>5</v>
      </c>
      <c r="N1867">
        <f t="shared" si="735"/>
        <v>-25</v>
      </c>
      <c r="O1867">
        <f t="shared" si="736"/>
        <v>2</v>
      </c>
      <c r="P1867">
        <f t="shared" si="737"/>
        <v>3</v>
      </c>
      <c r="Q1867" t="s">
        <v>35</v>
      </c>
      <c r="R1867" t="s">
        <v>63</v>
      </c>
      <c r="S1867">
        <v>2</v>
      </c>
      <c r="T1867">
        <v>2</v>
      </c>
      <c r="U1867" s="2">
        <v>2138.7629068807337</v>
      </c>
      <c r="V1867" s="2">
        <v>427.75258137614674</v>
      </c>
      <c r="X1867" t="s">
        <v>1137</v>
      </c>
      <c r="Y1867" t="s">
        <v>1138</v>
      </c>
      <c r="Z1867" t="str">
        <f t="shared" si="738"/>
        <v>Nov</v>
      </c>
      <c r="AA1867" s="6">
        <f t="shared" si="727"/>
        <v>0</v>
      </c>
      <c r="AB1867" s="6">
        <f t="shared" si="727"/>
        <v>2</v>
      </c>
      <c r="AC1867" s="6">
        <f t="shared" si="727"/>
        <v>3</v>
      </c>
      <c r="AD1867" s="6">
        <f t="shared" si="727"/>
        <v>0</v>
      </c>
      <c r="AE1867" s="6">
        <f t="shared" si="727"/>
        <v>0</v>
      </c>
      <c r="AF1867" s="6">
        <f t="shared" si="739"/>
        <v>5</v>
      </c>
      <c r="AG1867" s="6">
        <f t="shared" si="740"/>
        <v>0</v>
      </c>
      <c r="AH1867" s="14" t="str">
        <f>LEFT(X1867,2)&amp;"."&amp;VLOOKUP(MID(X1867,4,3),'Data validation'!$A$1:$B$12,2,FALSE)&amp;".2025"</f>
        <v>14.11.2025</v>
      </c>
      <c r="AI1867">
        <f t="shared" si="741"/>
        <v>46</v>
      </c>
      <c r="AJ1867" t="str">
        <f>H1867&amp;"."&amp;VLOOKUP(I1867,'Data validation'!$A$1:$B$12,2,FALSE)&amp;".2026"</f>
        <v>29.06.2026</v>
      </c>
      <c r="AK1867">
        <f t="shared" si="742"/>
        <v>27</v>
      </c>
      <c r="AL1867" t="e">
        <f>VLOOKUP(E1867,[2]Sheet1!$A:$B,2,FALSE)</f>
        <v>#N/A</v>
      </c>
    </row>
    <row r="1868" spans="1:38" x14ac:dyDescent="0.25">
      <c r="A1868" t="str">
        <f>VLOOKUP(Q1868,'Data validation'!$K$2:$L$50,2,FALSE)</f>
        <v>BOOKING</v>
      </c>
      <c r="B1868">
        <f t="shared" si="728"/>
        <v>0</v>
      </c>
      <c r="C1868">
        <f t="shared" si="729"/>
        <v>2</v>
      </c>
      <c r="D1868">
        <f t="shared" si="730"/>
        <v>0</v>
      </c>
      <c r="E1868">
        <v>10321</v>
      </c>
      <c r="F1868" t="s">
        <v>7527</v>
      </c>
      <c r="G1868" t="s">
        <v>152</v>
      </c>
      <c r="H1868" t="str">
        <f t="shared" si="731"/>
        <v>24</v>
      </c>
      <c r="I1868" t="str">
        <f t="shared" si="732"/>
        <v>Jun</v>
      </c>
      <c r="J1868" t="s">
        <v>950</v>
      </c>
      <c r="K1868" t="str">
        <f t="shared" si="733"/>
        <v>26</v>
      </c>
      <c r="L1868" t="str">
        <f t="shared" si="734"/>
        <v>Jun</v>
      </c>
      <c r="M1868">
        <v>2</v>
      </c>
      <c r="N1868">
        <f t="shared" si="735"/>
        <v>2</v>
      </c>
      <c r="O1868">
        <f t="shared" si="736"/>
        <v>0</v>
      </c>
      <c r="P1868">
        <f t="shared" si="737"/>
        <v>0</v>
      </c>
      <c r="Q1868" t="s">
        <v>587</v>
      </c>
      <c r="R1868" t="s">
        <v>17</v>
      </c>
      <c r="S1868">
        <v>2</v>
      </c>
      <c r="T1868">
        <v>1</v>
      </c>
      <c r="U1868" s="2">
        <v>776.12358550458714</v>
      </c>
      <c r="V1868" s="2">
        <v>388.06179275229357</v>
      </c>
      <c r="X1868" t="s">
        <v>7528</v>
      </c>
      <c r="Y1868" t="s">
        <v>7451</v>
      </c>
      <c r="Z1868" t="str">
        <f t="shared" si="738"/>
        <v>Mar</v>
      </c>
      <c r="AA1868" s="6">
        <f t="shared" si="727"/>
        <v>0</v>
      </c>
      <c r="AB1868" s="6">
        <f t="shared" si="727"/>
        <v>2</v>
      </c>
      <c r="AC1868" s="6">
        <f t="shared" si="727"/>
        <v>0</v>
      </c>
      <c r="AD1868" s="6">
        <f t="shared" si="727"/>
        <v>0</v>
      </c>
      <c r="AE1868" s="6">
        <f t="shared" si="727"/>
        <v>0</v>
      </c>
      <c r="AF1868" s="6">
        <f t="shared" si="739"/>
        <v>2</v>
      </c>
      <c r="AG1868" s="6">
        <f t="shared" si="740"/>
        <v>0</v>
      </c>
      <c r="AH1868" s="14" t="str">
        <f>LEFT(X1868,2)&amp;"."&amp;VLOOKUP(MID(X1868,4,3),'Data validation'!$A$1:$B$12,2,FALSE)&amp;".2025"</f>
        <v>03.03.2025</v>
      </c>
      <c r="AI1868">
        <f t="shared" si="741"/>
        <v>10</v>
      </c>
      <c r="AJ1868" t="str">
        <f>H1868&amp;"."&amp;VLOOKUP(I1868,'Data validation'!$A$1:$B$12,2,FALSE)&amp;".2026"</f>
        <v>24.06.2026</v>
      </c>
      <c r="AK1868">
        <f t="shared" si="742"/>
        <v>26</v>
      </c>
      <c r="AL1868" t="e">
        <f>VLOOKUP(E1868,[2]Sheet1!$A:$B,2,FALSE)</f>
        <v>#N/A</v>
      </c>
    </row>
    <row r="1869" spans="1:38" x14ac:dyDescent="0.25">
      <c r="A1869" t="str">
        <f>VLOOKUP(Q1869,'Data validation'!$K$2:$L$50,2,FALSE)</f>
        <v>TO</v>
      </c>
      <c r="B1869">
        <f t="shared" si="728"/>
        <v>0</v>
      </c>
      <c r="C1869">
        <f t="shared" si="729"/>
        <v>0</v>
      </c>
      <c r="D1869">
        <f t="shared" si="730"/>
        <v>6</v>
      </c>
      <c r="E1869">
        <v>9944</v>
      </c>
      <c r="F1869" t="s">
        <v>5558</v>
      </c>
      <c r="G1869" t="s">
        <v>326</v>
      </c>
      <c r="H1869" t="str">
        <f t="shared" si="731"/>
        <v>10</v>
      </c>
      <c r="I1869" t="str">
        <f t="shared" si="732"/>
        <v>Aug</v>
      </c>
      <c r="J1869" t="s">
        <v>543</v>
      </c>
      <c r="K1869" t="str">
        <f t="shared" si="733"/>
        <v>16</v>
      </c>
      <c r="L1869" t="str">
        <f t="shared" si="734"/>
        <v>Aug</v>
      </c>
      <c r="M1869">
        <v>6</v>
      </c>
      <c r="N1869">
        <f t="shared" si="735"/>
        <v>6</v>
      </c>
      <c r="O1869">
        <f t="shared" si="736"/>
        <v>0</v>
      </c>
      <c r="P1869">
        <f t="shared" si="737"/>
        <v>0</v>
      </c>
      <c r="Q1869" t="s">
        <v>116</v>
      </c>
      <c r="R1869" t="s">
        <v>25</v>
      </c>
      <c r="S1869">
        <v>2</v>
      </c>
      <c r="T1869">
        <v>1</v>
      </c>
      <c r="U1869" s="2">
        <f>SUMIFS(Solvex!L:L,Solvex!D:D,'Резервации 2026'!E1869)</f>
        <v>1944.2514864</v>
      </c>
      <c r="V1869" s="2">
        <f t="shared" ref="V1869:V1871" si="743">+U1869/M1869</f>
        <v>324.0419144</v>
      </c>
      <c r="W1869" t="s">
        <v>262</v>
      </c>
      <c r="X1869" t="s">
        <v>6274</v>
      </c>
      <c r="Y1869" t="s">
        <v>5488</v>
      </c>
      <c r="Z1869" t="str">
        <f t="shared" si="738"/>
        <v>Feb</v>
      </c>
      <c r="AA1869" s="6">
        <f t="shared" si="727"/>
        <v>0</v>
      </c>
      <c r="AB1869" s="6">
        <f t="shared" si="727"/>
        <v>0</v>
      </c>
      <c r="AC1869" s="6">
        <f t="shared" si="727"/>
        <v>0</v>
      </c>
      <c r="AD1869" s="6">
        <f t="shared" si="727"/>
        <v>6</v>
      </c>
      <c r="AE1869" s="6">
        <f t="shared" si="727"/>
        <v>0</v>
      </c>
      <c r="AF1869" s="6">
        <f t="shared" si="739"/>
        <v>6</v>
      </c>
      <c r="AG1869" s="6">
        <f t="shared" si="740"/>
        <v>0</v>
      </c>
      <c r="AH1869" s="14" t="str">
        <f>LEFT(X1869,2)&amp;"."&amp;VLOOKUP(MID(X1869,4,3),'Data validation'!$A$1:$B$12,2,FALSE)&amp;".2025"</f>
        <v>02.02.2025</v>
      </c>
      <c r="AI1869">
        <f t="shared" si="741"/>
        <v>6</v>
      </c>
      <c r="AJ1869" t="str">
        <f>H1869&amp;"."&amp;VLOOKUP(I1869,'Data validation'!$A$1:$B$12,2,FALSE)&amp;".2026"</f>
        <v>10.08.2026</v>
      </c>
      <c r="AK1869">
        <f t="shared" si="742"/>
        <v>33</v>
      </c>
      <c r="AL1869" t="e">
        <f>VLOOKUP(E1869,[2]Sheet1!$A:$B,2,FALSE)</f>
        <v>#N/A</v>
      </c>
    </row>
    <row r="1870" spans="1:38" x14ac:dyDescent="0.25">
      <c r="A1870" t="str">
        <f>VLOOKUP(Q1870,'Data validation'!$K$2:$L$50,2,FALSE)</f>
        <v>TO</v>
      </c>
      <c r="B1870">
        <f t="shared" si="728"/>
        <v>0</v>
      </c>
      <c r="C1870">
        <f t="shared" si="729"/>
        <v>0</v>
      </c>
      <c r="D1870">
        <f t="shared" si="730"/>
        <v>6</v>
      </c>
      <c r="E1870">
        <v>9903</v>
      </c>
      <c r="F1870" t="s">
        <v>5562</v>
      </c>
      <c r="G1870" t="s">
        <v>326</v>
      </c>
      <c r="H1870" t="str">
        <f t="shared" si="731"/>
        <v>10</v>
      </c>
      <c r="I1870" t="str">
        <f t="shared" si="732"/>
        <v>Aug</v>
      </c>
      <c r="J1870" t="s">
        <v>543</v>
      </c>
      <c r="K1870" t="str">
        <f t="shared" si="733"/>
        <v>16</v>
      </c>
      <c r="L1870" t="str">
        <f t="shared" si="734"/>
        <v>Aug</v>
      </c>
      <c r="M1870">
        <v>6</v>
      </c>
      <c r="N1870">
        <f t="shared" si="735"/>
        <v>6</v>
      </c>
      <c r="O1870">
        <f t="shared" si="736"/>
        <v>0</v>
      </c>
      <c r="P1870">
        <f t="shared" si="737"/>
        <v>0</v>
      </c>
      <c r="Q1870" t="s">
        <v>116</v>
      </c>
      <c r="R1870" t="s">
        <v>25</v>
      </c>
      <c r="S1870">
        <v>2</v>
      </c>
      <c r="T1870">
        <v>1</v>
      </c>
      <c r="U1870" s="2">
        <f>SUMIFS(Solvex!L:L,Solvex!D:D,'Резервации 2026'!E1870)</f>
        <v>1944.2514864</v>
      </c>
      <c r="V1870" s="2">
        <f t="shared" si="743"/>
        <v>324.0419144</v>
      </c>
      <c r="W1870" t="s">
        <v>262</v>
      </c>
      <c r="X1870" t="s">
        <v>5559</v>
      </c>
      <c r="Y1870" t="s">
        <v>5488</v>
      </c>
      <c r="Z1870" t="str">
        <f t="shared" si="738"/>
        <v>Jan</v>
      </c>
      <c r="AA1870" s="6">
        <f t="shared" si="727"/>
        <v>0</v>
      </c>
      <c r="AB1870" s="6">
        <f t="shared" si="727"/>
        <v>0</v>
      </c>
      <c r="AC1870" s="6">
        <f t="shared" si="727"/>
        <v>0</v>
      </c>
      <c r="AD1870" s="6">
        <f t="shared" si="727"/>
        <v>6</v>
      </c>
      <c r="AE1870" s="6">
        <f t="shared" si="727"/>
        <v>0</v>
      </c>
      <c r="AF1870" s="6">
        <f t="shared" si="739"/>
        <v>6</v>
      </c>
      <c r="AG1870" s="6">
        <f t="shared" si="740"/>
        <v>0</v>
      </c>
      <c r="AH1870" s="14" t="str">
        <f>LEFT(X1870,2)&amp;"."&amp;VLOOKUP(MID(X1870,4,3),'Data validation'!$A$1:$B$12,2,FALSE)&amp;".2025"</f>
        <v>30.01.2025</v>
      </c>
      <c r="AI1870">
        <f t="shared" si="741"/>
        <v>5</v>
      </c>
      <c r="AJ1870" t="str">
        <f>H1870&amp;"."&amp;VLOOKUP(I1870,'Data validation'!$A$1:$B$12,2,FALSE)&amp;".2026"</f>
        <v>10.08.2026</v>
      </c>
      <c r="AK1870">
        <f t="shared" si="742"/>
        <v>33</v>
      </c>
      <c r="AL1870" t="e">
        <f>VLOOKUP(E1870,[2]Sheet1!$A:$B,2,FALSE)</f>
        <v>#N/A</v>
      </c>
    </row>
    <row r="1871" spans="1:38" x14ac:dyDescent="0.25">
      <c r="A1871" t="str">
        <f>VLOOKUP(Q1871,'Data validation'!$K$2:$L$50,2,FALSE)</f>
        <v>TO</v>
      </c>
      <c r="B1871">
        <f t="shared" si="728"/>
        <v>0</v>
      </c>
      <c r="C1871">
        <f t="shared" si="729"/>
        <v>0</v>
      </c>
      <c r="D1871">
        <f t="shared" si="730"/>
        <v>6</v>
      </c>
      <c r="E1871">
        <v>9904</v>
      </c>
      <c r="F1871" t="s">
        <v>5558</v>
      </c>
      <c r="G1871" t="s">
        <v>326</v>
      </c>
      <c r="H1871" t="str">
        <f t="shared" si="731"/>
        <v>10</v>
      </c>
      <c r="I1871" t="str">
        <f t="shared" si="732"/>
        <v>Aug</v>
      </c>
      <c r="J1871" t="s">
        <v>543</v>
      </c>
      <c r="K1871" t="str">
        <f t="shared" si="733"/>
        <v>16</v>
      </c>
      <c r="L1871" t="str">
        <f t="shared" si="734"/>
        <v>Aug</v>
      </c>
      <c r="M1871">
        <v>6</v>
      </c>
      <c r="N1871">
        <f t="shared" si="735"/>
        <v>6</v>
      </c>
      <c r="O1871">
        <f t="shared" si="736"/>
        <v>0</v>
      </c>
      <c r="P1871">
        <f t="shared" si="737"/>
        <v>0</v>
      </c>
      <c r="Q1871" t="s">
        <v>116</v>
      </c>
      <c r="R1871" t="s">
        <v>25</v>
      </c>
      <c r="S1871">
        <v>2</v>
      </c>
      <c r="T1871">
        <v>2</v>
      </c>
      <c r="U1871" s="2">
        <f>SUMIFS(Solvex!L:L,Solvex!D:D,'Резервации 2026'!E1871)</f>
        <v>2430.3143579999996</v>
      </c>
      <c r="V1871" s="2">
        <f t="shared" si="743"/>
        <v>405.05239299999994</v>
      </c>
      <c r="W1871" t="s">
        <v>262</v>
      </c>
      <c r="X1871" t="s">
        <v>5559</v>
      </c>
      <c r="Y1871" t="s">
        <v>5488</v>
      </c>
      <c r="Z1871" t="str">
        <f t="shared" si="738"/>
        <v>Jan</v>
      </c>
      <c r="AA1871" s="6">
        <f t="shared" si="727"/>
        <v>0</v>
      </c>
      <c r="AB1871" s="6">
        <f t="shared" si="727"/>
        <v>0</v>
      </c>
      <c r="AC1871" s="6">
        <f t="shared" si="727"/>
        <v>0</v>
      </c>
      <c r="AD1871" s="6">
        <f t="shared" si="727"/>
        <v>6</v>
      </c>
      <c r="AE1871" s="6">
        <f t="shared" si="727"/>
        <v>0</v>
      </c>
      <c r="AF1871" s="6">
        <f t="shared" si="739"/>
        <v>6</v>
      </c>
      <c r="AG1871" s="6">
        <f t="shared" si="740"/>
        <v>0</v>
      </c>
      <c r="AH1871" s="14" t="str">
        <f>LEFT(X1871,2)&amp;"."&amp;VLOOKUP(MID(X1871,4,3),'Data validation'!$A$1:$B$12,2,FALSE)&amp;".2025"</f>
        <v>30.01.2025</v>
      </c>
      <c r="AI1871">
        <f t="shared" si="741"/>
        <v>5</v>
      </c>
      <c r="AJ1871" t="str">
        <f>H1871&amp;"."&amp;VLOOKUP(I1871,'Data validation'!$A$1:$B$12,2,FALSE)&amp;".2026"</f>
        <v>10.08.2026</v>
      </c>
      <c r="AK1871">
        <f t="shared" si="742"/>
        <v>33</v>
      </c>
      <c r="AL1871" t="e">
        <f>VLOOKUP(E1871,[2]Sheet1!$A:$B,2,FALSE)</f>
        <v>#N/A</v>
      </c>
    </row>
    <row r="1872" spans="1:38" x14ac:dyDescent="0.25">
      <c r="A1872" t="str">
        <f>VLOOKUP(Q1872,'Data validation'!$K$2:$L$50,2,FALSE)</f>
        <v>TO</v>
      </c>
      <c r="B1872">
        <f t="shared" si="728"/>
        <v>0</v>
      </c>
      <c r="C1872">
        <f t="shared" si="729"/>
        <v>0</v>
      </c>
      <c r="D1872">
        <f t="shared" si="730"/>
        <v>6</v>
      </c>
      <c r="E1872">
        <v>9753</v>
      </c>
      <c r="F1872" t="s">
        <v>5667</v>
      </c>
      <c r="G1872" t="s">
        <v>156</v>
      </c>
      <c r="H1872" t="str">
        <f t="shared" si="731"/>
        <v>24</v>
      </c>
      <c r="I1872" t="str">
        <f t="shared" si="732"/>
        <v>Jul</v>
      </c>
      <c r="J1872" t="s">
        <v>167</v>
      </c>
      <c r="K1872" t="str">
        <f t="shared" si="733"/>
        <v>30</v>
      </c>
      <c r="L1872" t="str">
        <f t="shared" si="734"/>
        <v>Jul</v>
      </c>
      <c r="M1872">
        <v>6</v>
      </c>
      <c r="N1872">
        <f t="shared" si="735"/>
        <v>6</v>
      </c>
      <c r="O1872">
        <f t="shared" si="736"/>
        <v>0</v>
      </c>
      <c r="P1872">
        <f t="shared" si="737"/>
        <v>0</v>
      </c>
      <c r="Q1872" t="s">
        <v>162</v>
      </c>
      <c r="R1872" t="s">
        <v>63</v>
      </c>
      <c r="S1872">
        <v>2</v>
      </c>
      <c r="T1872">
        <v>2</v>
      </c>
      <c r="U1872" s="2">
        <f>SUMIFS(Magelan!L:L,Magelan!D:D,'Резервации 2026'!E1872)</f>
        <v>2392.7624220000002</v>
      </c>
      <c r="V1872" s="2">
        <f>+U1872/M1872</f>
        <v>398.79373700000002</v>
      </c>
      <c r="W1872" t="s">
        <v>262</v>
      </c>
      <c r="X1872" t="s">
        <v>5668</v>
      </c>
      <c r="Y1872" t="s">
        <v>5369</v>
      </c>
      <c r="Z1872" t="str">
        <f t="shared" si="738"/>
        <v>Jan</v>
      </c>
      <c r="AA1872" s="6">
        <f t="shared" si="727"/>
        <v>0</v>
      </c>
      <c r="AB1872" s="6">
        <f t="shared" si="727"/>
        <v>0</v>
      </c>
      <c r="AC1872" s="6">
        <f t="shared" si="727"/>
        <v>6</v>
      </c>
      <c r="AD1872" s="6">
        <f t="shared" si="727"/>
        <v>0</v>
      </c>
      <c r="AE1872" s="6">
        <f t="shared" si="727"/>
        <v>0</v>
      </c>
      <c r="AF1872" s="6">
        <f t="shared" si="739"/>
        <v>6</v>
      </c>
      <c r="AG1872" s="6">
        <f t="shared" si="740"/>
        <v>0</v>
      </c>
      <c r="AH1872" s="14" t="str">
        <f>LEFT(X1872,2)&amp;"."&amp;VLOOKUP(MID(X1872,4,3),'Data validation'!$A$1:$B$12,2,FALSE)&amp;".2025"</f>
        <v>26.01.2025</v>
      </c>
      <c r="AI1872">
        <f t="shared" si="741"/>
        <v>5</v>
      </c>
      <c r="AJ1872" t="str">
        <f>H1872&amp;"."&amp;VLOOKUP(I1872,'Data validation'!$A$1:$B$12,2,FALSE)&amp;".2026"</f>
        <v>24.07.2026</v>
      </c>
      <c r="AK1872">
        <f t="shared" si="742"/>
        <v>30</v>
      </c>
      <c r="AL1872" t="e">
        <f>VLOOKUP(E1872,[2]Sheet1!$A:$B,2,FALSE)</f>
        <v>#N/A</v>
      </c>
    </row>
    <row r="1873" spans="1:38" x14ac:dyDescent="0.25">
      <c r="A1873" t="str">
        <f>VLOOKUP(Q1873,'Data validation'!$K$2:$L$50,2,FALSE)</f>
        <v>TO</v>
      </c>
      <c r="B1873">
        <f t="shared" si="728"/>
        <v>0</v>
      </c>
      <c r="C1873">
        <f t="shared" si="729"/>
        <v>0</v>
      </c>
      <c r="D1873">
        <f t="shared" si="730"/>
        <v>7</v>
      </c>
      <c r="E1873">
        <v>10082</v>
      </c>
      <c r="F1873" t="s">
        <v>6627</v>
      </c>
      <c r="G1873" t="s">
        <v>78</v>
      </c>
      <c r="H1873" t="str">
        <f t="shared" si="731"/>
        <v>02</v>
      </c>
      <c r="I1873" t="str">
        <f t="shared" si="732"/>
        <v>Aug</v>
      </c>
      <c r="J1873" t="s">
        <v>79</v>
      </c>
      <c r="K1873" t="str">
        <f t="shared" si="733"/>
        <v>09</v>
      </c>
      <c r="L1873" t="str">
        <f t="shared" si="734"/>
        <v>Aug</v>
      </c>
      <c r="M1873">
        <v>7</v>
      </c>
      <c r="N1873">
        <f t="shared" si="735"/>
        <v>7</v>
      </c>
      <c r="O1873">
        <f t="shared" si="736"/>
        <v>0</v>
      </c>
      <c r="P1873">
        <f t="shared" si="737"/>
        <v>0</v>
      </c>
      <c r="Q1873" t="s">
        <v>116</v>
      </c>
      <c r="R1873" t="s">
        <v>188</v>
      </c>
      <c r="S1873">
        <v>3</v>
      </c>
      <c r="T1873">
        <v>0</v>
      </c>
      <c r="U1873" s="2">
        <f>SUMIFS(Solvex!L:L,Solvex!D:D,'Резервации 2026'!E1873)</f>
        <v>3560.8427729</v>
      </c>
      <c r="V1873" s="2">
        <f>+U1873/M1873</f>
        <v>508.69182469999998</v>
      </c>
      <c r="W1873" t="s">
        <v>262</v>
      </c>
      <c r="X1873" t="s">
        <v>6628</v>
      </c>
      <c r="Y1873" t="s">
        <v>6530</v>
      </c>
      <c r="Z1873" t="str">
        <f t="shared" si="738"/>
        <v>Feb</v>
      </c>
      <c r="AA1873" s="6">
        <f t="shared" si="727"/>
        <v>0</v>
      </c>
      <c r="AB1873" s="6">
        <f t="shared" si="727"/>
        <v>0</v>
      </c>
      <c r="AC1873" s="6">
        <f t="shared" si="727"/>
        <v>0</v>
      </c>
      <c r="AD1873" s="6">
        <f t="shared" si="727"/>
        <v>7</v>
      </c>
      <c r="AE1873" s="6">
        <f t="shared" si="727"/>
        <v>0</v>
      </c>
      <c r="AF1873" s="6">
        <f t="shared" si="739"/>
        <v>7</v>
      </c>
      <c r="AG1873" s="6">
        <f t="shared" si="740"/>
        <v>0</v>
      </c>
      <c r="AH1873" s="14" t="str">
        <f>LEFT(X1873,2)&amp;"."&amp;VLOOKUP(MID(X1873,4,3),'Data validation'!$A$1:$B$12,2,FALSE)&amp;".2025"</f>
        <v>14.02.2025</v>
      </c>
      <c r="AI1873">
        <f t="shared" si="741"/>
        <v>7</v>
      </c>
      <c r="AJ1873" t="str">
        <f>H1873&amp;"."&amp;VLOOKUP(I1873,'Data validation'!$A$1:$B$12,2,FALSE)&amp;".2026"</f>
        <v>02.08.2026</v>
      </c>
      <c r="AK1873">
        <f t="shared" si="742"/>
        <v>32</v>
      </c>
      <c r="AL1873" t="e">
        <f>VLOOKUP(E1873,[2]Sheet1!$A:$B,2,FALSE)</f>
        <v>#N/A</v>
      </c>
    </row>
    <row r="1874" spans="1:38" x14ac:dyDescent="0.25">
      <c r="A1874" t="str">
        <f>VLOOKUP(Q1874,'Data validation'!$K$2:$L$50,2,FALSE)</f>
        <v>BOOKING</v>
      </c>
      <c r="B1874">
        <f t="shared" si="728"/>
        <v>0</v>
      </c>
      <c r="C1874">
        <f t="shared" si="729"/>
        <v>5</v>
      </c>
      <c r="D1874">
        <f t="shared" si="730"/>
        <v>0</v>
      </c>
      <c r="E1874">
        <v>9710</v>
      </c>
      <c r="F1874" t="s">
        <v>5097</v>
      </c>
      <c r="G1874" t="s">
        <v>181</v>
      </c>
      <c r="H1874" t="str">
        <f t="shared" si="731"/>
        <v>03</v>
      </c>
      <c r="I1874" t="str">
        <f t="shared" si="732"/>
        <v>Jul</v>
      </c>
      <c r="J1874" t="s">
        <v>593</v>
      </c>
      <c r="K1874" t="str">
        <f t="shared" si="733"/>
        <v>08</v>
      </c>
      <c r="L1874" t="str">
        <f t="shared" si="734"/>
        <v>Jul</v>
      </c>
      <c r="M1874">
        <v>5</v>
      </c>
      <c r="N1874">
        <f t="shared" si="735"/>
        <v>5</v>
      </c>
      <c r="O1874">
        <f t="shared" si="736"/>
        <v>0</v>
      </c>
      <c r="P1874">
        <f t="shared" si="737"/>
        <v>0</v>
      </c>
      <c r="Q1874" t="s">
        <v>587</v>
      </c>
      <c r="R1874" t="s">
        <v>25</v>
      </c>
      <c r="S1874">
        <v>2</v>
      </c>
      <c r="T1874">
        <v>1</v>
      </c>
      <c r="U1874" s="2">
        <v>2245.5261041284402</v>
      </c>
      <c r="V1874" s="2">
        <v>449.10522082568804</v>
      </c>
      <c r="W1874" t="s">
        <v>262</v>
      </c>
      <c r="X1874" t="s">
        <v>5098</v>
      </c>
      <c r="Y1874" t="s">
        <v>5095</v>
      </c>
      <c r="Z1874" t="str">
        <f t="shared" si="738"/>
        <v>Jan</v>
      </c>
      <c r="AA1874" s="6">
        <f t="shared" si="727"/>
        <v>0</v>
      </c>
      <c r="AB1874" s="6">
        <f t="shared" si="727"/>
        <v>0</v>
      </c>
      <c r="AC1874" s="6">
        <f t="shared" si="727"/>
        <v>5</v>
      </c>
      <c r="AD1874" s="6">
        <f t="shared" si="727"/>
        <v>0</v>
      </c>
      <c r="AE1874" s="6">
        <f t="shared" si="727"/>
        <v>0</v>
      </c>
      <c r="AF1874" s="6">
        <f t="shared" si="739"/>
        <v>5</v>
      </c>
      <c r="AG1874" s="6">
        <f t="shared" si="740"/>
        <v>0</v>
      </c>
      <c r="AH1874" s="14" t="str">
        <f>LEFT(X1874,2)&amp;"."&amp;VLOOKUP(MID(X1874,4,3),'Data validation'!$A$1:$B$12,2,FALSE)&amp;".2025"</f>
        <v>25.01.2025</v>
      </c>
      <c r="AI1874">
        <f t="shared" si="741"/>
        <v>4</v>
      </c>
      <c r="AJ1874" t="str">
        <f>H1874&amp;"."&amp;VLOOKUP(I1874,'Data validation'!$A$1:$B$12,2,FALSE)&amp;".2026"</f>
        <v>03.07.2026</v>
      </c>
      <c r="AK1874">
        <f t="shared" si="742"/>
        <v>27</v>
      </c>
      <c r="AL1874" t="str">
        <f>VLOOKUP(E1874,[2]Sheet1!$A:$B,2,FALSE)</f>
        <v>Анулирана</v>
      </c>
    </row>
    <row r="1875" spans="1:38" x14ac:dyDescent="0.25">
      <c r="A1875" t="str">
        <f>VLOOKUP(Q1875,'Data validation'!$K$2:$L$50,2,FALSE)</f>
        <v>TO</v>
      </c>
      <c r="B1875">
        <f t="shared" si="728"/>
        <v>0</v>
      </c>
      <c r="C1875">
        <f t="shared" si="729"/>
        <v>0</v>
      </c>
      <c r="D1875">
        <f t="shared" si="730"/>
        <v>5</v>
      </c>
      <c r="E1875">
        <v>10155</v>
      </c>
      <c r="F1875" t="s">
        <v>6863</v>
      </c>
      <c r="G1875" t="s">
        <v>340</v>
      </c>
      <c r="H1875" t="str">
        <f t="shared" si="731"/>
        <v>03</v>
      </c>
      <c r="I1875" t="str">
        <f t="shared" si="732"/>
        <v>Aug</v>
      </c>
      <c r="J1875" t="s">
        <v>259</v>
      </c>
      <c r="K1875" t="str">
        <f t="shared" si="733"/>
        <v>08</v>
      </c>
      <c r="L1875" t="str">
        <f t="shared" si="734"/>
        <v>Aug</v>
      </c>
      <c r="M1875">
        <v>5</v>
      </c>
      <c r="N1875">
        <f t="shared" si="735"/>
        <v>5</v>
      </c>
      <c r="O1875">
        <f t="shared" si="736"/>
        <v>0</v>
      </c>
      <c r="P1875">
        <f t="shared" si="737"/>
        <v>0</v>
      </c>
      <c r="Q1875" t="s">
        <v>81</v>
      </c>
      <c r="R1875" t="s">
        <v>17</v>
      </c>
      <c r="S1875">
        <v>2</v>
      </c>
      <c r="T1875">
        <v>0</v>
      </c>
      <c r="U1875" s="2">
        <f>SUMIFS(SLR!L:L,SLR!D:D,'Резервации 2026'!E1875)</f>
        <v>1668.714156</v>
      </c>
      <c r="V1875" s="2">
        <f t="shared" ref="V1875:V1882" si="744">+U1875/M1875</f>
        <v>333.74283120000001</v>
      </c>
      <c r="W1875" t="s">
        <v>262</v>
      </c>
      <c r="X1875" t="s">
        <v>6864</v>
      </c>
      <c r="Y1875" t="s">
        <v>6831</v>
      </c>
      <c r="Z1875" t="str">
        <f t="shared" si="738"/>
        <v>Feb</v>
      </c>
      <c r="AA1875" s="6">
        <f t="shared" si="727"/>
        <v>0</v>
      </c>
      <c r="AB1875" s="6">
        <f t="shared" si="727"/>
        <v>0</v>
      </c>
      <c r="AC1875" s="6">
        <f t="shared" si="727"/>
        <v>0</v>
      </c>
      <c r="AD1875" s="6">
        <f t="shared" si="727"/>
        <v>5</v>
      </c>
      <c r="AE1875" s="6">
        <f t="shared" si="727"/>
        <v>0</v>
      </c>
      <c r="AF1875" s="6">
        <f t="shared" si="739"/>
        <v>5</v>
      </c>
      <c r="AG1875" s="6">
        <f t="shared" si="740"/>
        <v>0</v>
      </c>
      <c r="AH1875" s="14" t="str">
        <f>LEFT(X1875,2)&amp;"."&amp;VLOOKUP(MID(X1875,4,3),'Data validation'!$A$1:$B$12,2,FALSE)&amp;".2025"</f>
        <v>20.02.2025</v>
      </c>
      <c r="AI1875">
        <f t="shared" si="741"/>
        <v>8</v>
      </c>
      <c r="AJ1875" t="str">
        <f>H1875&amp;"."&amp;VLOOKUP(I1875,'Data validation'!$A$1:$B$12,2,FALSE)&amp;".2026"</f>
        <v>03.08.2026</v>
      </c>
      <c r="AK1875">
        <f t="shared" si="742"/>
        <v>32</v>
      </c>
      <c r="AL1875" t="e">
        <f>VLOOKUP(E1875,[2]Sheet1!$A:$B,2,FALSE)</f>
        <v>#N/A</v>
      </c>
    </row>
    <row r="1876" spans="1:38" x14ac:dyDescent="0.25">
      <c r="A1876" t="str">
        <f>VLOOKUP(Q1876,'Data validation'!$K$2:$L$50,2,FALSE)</f>
        <v>TO</v>
      </c>
      <c r="B1876">
        <f t="shared" si="728"/>
        <v>0</v>
      </c>
      <c r="C1876">
        <f t="shared" si="729"/>
        <v>1</v>
      </c>
      <c r="D1876">
        <f t="shared" si="730"/>
        <v>4</v>
      </c>
      <c r="E1876">
        <v>9945</v>
      </c>
      <c r="F1876" t="s">
        <v>6275</v>
      </c>
      <c r="G1876" t="s">
        <v>182</v>
      </c>
      <c r="H1876" t="str">
        <f t="shared" si="731"/>
        <v>10</v>
      </c>
      <c r="I1876" t="str">
        <f t="shared" si="732"/>
        <v>Jul</v>
      </c>
      <c r="J1876" t="s">
        <v>485</v>
      </c>
      <c r="K1876" t="str">
        <f t="shared" si="733"/>
        <v>15</v>
      </c>
      <c r="L1876" t="str">
        <f t="shared" si="734"/>
        <v>Jul</v>
      </c>
      <c r="M1876">
        <v>5</v>
      </c>
      <c r="N1876">
        <f t="shared" si="735"/>
        <v>5</v>
      </c>
      <c r="O1876">
        <f t="shared" si="736"/>
        <v>0</v>
      </c>
      <c r="P1876">
        <f t="shared" si="737"/>
        <v>0</v>
      </c>
      <c r="Q1876" t="s">
        <v>81</v>
      </c>
      <c r="R1876" t="s">
        <v>20</v>
      </c>
      <c r="S1876">
        <v>2</v>
      </c>
      <c r="T1876">
        <v>1</v>
      </c>
      <c r="U1876" s="2">
        <f>SUMIFS(SLR!L:L,SLR!D:D,'Резервации 2026'!E1876)</f>
        <v>1595.1749480000001</v>
      </c>
      <c r="V1876" s="2">
        <f t="shared" si="744"/>
        <v>319.03498960000002</v>
      </c>
      <c r="W1876" t="s">
        <v>262</v>
      </c>
      <c r="X1876" t="s">
        <v>6276</v>
      </c>
      <c r="Y1876" t="s">
        <v>5573</v>
      </c>
      <c r="Z1876" t="str">
        <f t="shared" si="738"/>
        <v>Feb</v>
      </c>
      <c r="AA1876" s="6">
        <f t="shared" si="727"/>
        <v>0</v>
      </c>
      <c r="AB1876" s="6">
        <f t="shared" si="727"/>
        <v>0</v>
      </c>
      <c r="AC1876" s="6">
        <f t="shared" si="727"/>
        <v>5</v>
      </c>
      <c r="AD1876" s="6">
        <f t="shared" si="727"/>
        <v>0</v>
      </c>
      <c r="AE1876" s="6">
        <f t="shared" si="727"/>
        <v>0</v>
      </c>
      <c r="AF1876" s="6">
        <f t="shared" si="739"/>
        <v>5</v>
      </c>
      <c r="AG1876" s="6">
        <f t="shared" si="740"/>
        <v>0</v>
      </c>
      <c r="AH1876" s="14" t="str">
        <f>LEFT(X1876,2)&amp;"."&amp;VLOOKUP(MID(X1876,4,3),'Data validation'!$A$1:$B$12,2,FALSE)&amp;".2025"</f>
        <v>02.02.2025</v>
      </c>
      <c r="AI1876">
        <f t="shared" si="741"/>
        <v>6</v>
      </c>
      <c r="AJ1876" t="str">
        <f>H1876&amp;"."&amp;VLOOKUP(I1876,'Data validation'!$A$1:$B$12,2,FALSE)&amp;".2026"</f>
        <v>10.07.2026</v>
      </c>
      <c r="AK1876">
        <f t="shared" si="742"/>
        <v>28</v>
      </c>
      <c r="AL1876" t="e">
        <f>VLOOKUP(E1876,[2]Sheet1!$A:$B,2,FALSE)</f>
        <v>#N/A</v>
      </c>
    </row>
    <row r="1877" spans="1:38" x14ac:dyDescent="0.25">
      <c r="A1877" t="str">
        <f>VLOOKUP(Q1877,'Data validation'!$K$2:$L$50,2,FALSE)</f>
        <v>TO</v>
      </c>
      <c r="B1877">
        <f t="shared" si="728"/>
        <v>0</v>
      </c>
      <c r="C1877">
        <f t="shared" si="729"/>
        <v>0</v>
      </c>
      <c r="D1877">
        <f t="shared" si="730"/>
        <v>6</v>
      </c>
      <c r="E1877">
        <v>9948</v>
      </c>
      <c r="F1877" t="s">
        <v>6277</v>
      </c>
      <c r="G1877" t="s">
        <v>94</v>
      </c>
      <c r="H1877" t="str">
        <f t="shared" si="731"/>
        <v>27</v>
      </c>
      <c r="I1877" t="str">
        <f t="shared" si="732"/>
        <v>Jul</v>
      </c>
      <c r="J1877" t="s">
        <v>78</v>
      </c>
      <c r="K1877" t="str">
        <f t="shared" si="733"/>
        <v>02</v>
      </c>
      <c r="L1877" t="str">
        <f t="shared" si="734"/>
        <v>Aug</v>
      </c>
      <c r="M1877">
        <v>6</v>
      </c>
      <c r="N1877">
        <f t="shared" si="735"/>
        <v>-25</v>
      </c>
      <c r="O1877">
        <f t="shared" si="736"/>
        <v>4</v>
      </c>
      <c r="P1877">
        <f t="shared" si="737"/>
        <v>1</v>
      </c>
      <c r="Q1877" t="s">
        <v>81</v>
      </c>
      <c r="R1877" t="s">
        <v>63</v>
      </c>
      <c r="S1877">
        <v>2</v>
      </c>
      <c r="T1877">
        <v>2</v>
      </c>
      <c r="U1877" s="2">
        <f>SUMIFS(SLR!L:L,SLR!D:D,'Резервации 2026'!E1877)</f>
        <v>2392.7624220000002</v>
      </c>
      <c r="V1877" s="2">
        <f t="shared" si="744"/>
        <v>398.79373700000002</v>
      </c>
      <c r="W1877" t="s">
        <v>262</v>
      </c>
      <c r="X1877" t="s">
        <v>6278</v>
      </c>
      <c r="Y1877" t="s">
        <v>5573</v>
      </c>
      <c r="Z1877" t="str">
        <f t="shared" si="738"/>
        <v>Feb</v>
      </c>
      <c r="AA1877" s="6">
        <f t="shared" si="727"/>
        <v>0</v>
      </c>
      <c r="AB1877" s="6">
        <f t="shared" si="727"/>
        <v>0</v>
      </c>
      <c r="AC1877" s="6">
        <f t="shared" si="727"/>
        <v>4</v>
      </c>
      <c r="AD1877" s="6">
        <f t="shared" si="727"/>
        <v>1</v>
      </c>
      <c r="AE1877" s="6">
        <f t="shared" si="727"/>
        <v>0</v>
      </c>
      <c r="AF1877" s="6">
        <f t="shared" si="739"/>
        <v>5</v>
      </c>
      <c r="AG1877" s="6">
        <f t="shared" si="740"/>
        <v>-1</v>
      </c>
      <c r="AH1877" s="14" t="str">
        <f>LEFT(X1877,2)&amp;"."&amp;VLOOKUP(MID(X1877,4,3),'Data validation'!$A$1:$B$12,2,FALSE)&amp;".2025"</f>
        <v>02.02.2025</v>
      </c>
      <c r="AI1877">
        <f t="shared" si="741"/>
        <v>6</v>
      </c>
      <c r="AJ1877" t="str">
        <f>H1877&amp;"."&amp;VLOOKUP(I1877,'Data validation'!$A$1:$B$12,2,FALSE)&amp;".2026"</f>
        <v>27.07.2026</v>
      </c>
      <c r="AK1877">
        <f t="shared" si="742"/>
        <v>31</v>
      </c>
      <c r="AL1877" t="e">
        <f>VLOOKUP(E1877,[2]Sheet1!$A:$B,2,FALSE)</f>
        <v>#N/A</v>
      </c>
    </row>
    <row r="1878" spans="1:38" x14ac:dyDescent="0.25">
      <c r="A1878" t="str">
        <f>VLOOKUP(Q1878,'Data validation'!$K$2:$L$50,2,FALSE)</f>
        <v>TO</v>
      </c>
      <c r="B1878">
        <f t="shared" si="728"/>
        <v>0</v>
      </c>
      <c r="C1878">
        <f t="shared" si="729"/>
        <v>0</v>
      </c>
      <c r="D1878">
        <f t="shared" si="730"/>
        <v>6</v>
      </c>
      <c r="E1878">
        <v>9946</v>
      </c>
      <c r="F1878" t="s">
        <v>6279</v>
      </c>
      <c r="G1878" t="s">
        <v>94</v>
      </c>
      <c r="H1878" t="str">
        <f t="shared" si="731"/>
        <v>27</v>
      </c>
      <c r="I1878" t="str">
        <f t="shared" si="732"/>
        <v>Jul</v>
      </c>
      <c r="J1878" t="s">
        <v>78</v>
      </c>
      <c r="K1878" t="str">
        <f t="shared" si="733"/>
        <v>02</v>
      </c>
      <c r="L1878" t="str">
        <f t="shared" si="734"/>
        <v>Aug</v>
      </c>
      <c r="M1878">
        <v>6</v>
      </c>
      <c r="N1878">
        <f t="shared" si="735"/>
        <v>-25</v>
      </c>
      <c r="O1878">
        <f t="shared" si="736"/>
        <v>4</v>
      </c>
      <c r="P1878">
        <f t="shared" si="737"/>
        <v>1</v>
      </c>
      <c r="Q1878" t="s">
        <v>81</v>
      </c>
      <c r="R1878" t="s">
        <v>63</v>
      </c>
      <c r="S1878">
        <v>2</v>
      </c>
      <c r="T1878">
        <v>1</v>
      </c>
      <c r="U1878" s="2">
        <f>SUMIFS(SLR!L:L,SLR!D:D,'Резервации 2026'!E1878)</f>
        <v>1914.2099376000001</v>
      </c>
      <c r="V1878" s="2">
        <f t="shared" si="744"/>
        <v>319.03498960000002</v>
      </c>
      <c r="W1878" t="s">
        <v>262</v>
      </c>
      <c r="X1878" t="s">
        <v>6280</v>
      </c>
      <c r="Y1878" t="s">
        <v>5573</v>
      </c>
      <c r="Z1878" t="str">
        <f t="shared" si="738"/>
        <v>Feb</v>
      </c>
      <c r="AA1878" s="6">
        <f t="shared" si="727"/>
        <v>0</v>
      </c>
      <c r="AB1878" s="6">
        <f t="shared" si="727"/>
        <v>0</v>
      </c>
      <c r="AC1878" s="6">
        <f t="shared" si="727"/>
        <v>4</v>
      </c>
      <c r="AD1878" s="6">
        <f t="shared" si="727"/>
        <v>1</v>
      </c>
      <c r="AE1878" s="6">
        <f t="shared" si="727"/>
        <v>0</v>
      </c>
      <c r="AF1878" s="6">
        <f t="shared" si="739"/>
        <v>5</v>
      </c>
      <c r="AG1878" s="6">
        <f t="shared" si="740"/>
        <v>-1</v>
      </c>
      <c r="AH1878" s="14" t="str">
        <f>LEFT(X1878,2)&amp;"."&amp;VLOOKUP(MID(X1878,4,3),'Data validation'!$A$1:$B$12,2,FALSE)&amp;".2025"</f>
        <v>02.02.2025</v>
      </c>
      <c r="AI1878">
        <f t="shared" si="741"/>
        <v>6</v>
      </c>
      <c r="AJ1878" t="str">
        <f>H1878&amp;"."&amp;VLOOKUP(I1878,'Data validation'!$A$1:$B$12,2,FALSE)&amp;".2026"</f>
        <v>27.07.2026</v>
      </c>
      <c r="AK1878">
        <f t="shared" si="742"/>
        <v>31</v>
      </c>
      <c r="AL1878" t="e">
        <f>VLOOKUP(E1878,[2]Sheet1!$A:$B,2,FALSE)</f>
        <v>#N/A</v>
      </c>
    </row>
    <row r="1879" spans="1:38" x14ac:dyDescent="0.25">
      <c r="A1879" t="str">
        <f>VLOOKUP(Q1879,'Data validation'!$K$2:$L$50,2,FALSE)</f>
        <v>TO</v>
      </c>
      <c r="B1879">
        <f t="shared" si="728"/>
        <v>0</v>
      </c>
      <c r="C1879">
        <f t="shared" si="729"/>
        <v>0</v>
      </c>
      <c r="D1879">
        <f t="shared" si="730"/>
        <v>6</v>
      </c>
      <c r="E1879">
        <v>9947</v>
      </c>
      <c r="F1879" t="s">
        <v>6281</v>
      </c>
      <c r="G1879" t="s">
        <v>94</v>
      </c>
      <c r="H1879" t="str">
        <f t="shared" si="731"/>
        <v>27</v>
      </c>
      <c r="I1879" t="str">
        <f t="shared" si="732"/>
        <v>Jul</v>
      </c>
      <c r="J1879" t="s">
        <v>78</v>
      </c>
      <c r="K1879" t="str">
        <f t="shared" si="733"/>
        <v>02</v>
      </c>
      <c r="L1879" t="str">
        <f t="shared" si="734"/>
        <v>Aug</v>
      </c>
      <c r="M1879">
        <v>6</v>
      </c>
      <c r="N1879">
        <f t="shared" si="735"/>
        <v>-25</v>
      </c>
      <c r="O1879">
        <f t="shared" si="736"/>
        <v>4</v>
      </c>
      <c r="P1879">
        <f t="shared" si="737"/>
        <v>1</v>
      </c>
      <c r="Q1879" t="s">
        <v>81</v>
      </c>
      <c r="R1879" t="s">
        <v>63</v>
      </c>
      <c r="S1879">
        <v>2</v>
      </c>
      <c r="T1879">
        <v>1</v>
      </c>
      <c r="U1879" s="2">
        <f>SUMIFS(SLR!L:L,SLR!D:D,'Резервации 2026'!E1879)</f>
        <v>1914.2099376000001</v>
      </c>
      <c r="V1879" s="2">
        <f t="shared" si="744"/>
        <v>319.03498960000002</v>
      </c>
      <c r="W1879" t="s">
        <v>262</v>
      </c>
      <c r="X1879" t="s">
        <v>6280</v>
      </c>
      <c r="Y1879" t="s">
        <v>5573</v>
      </c>
      <c r="Z1879" t="str">
        <f t="shared" si="738"/>
        <v>Feb</v>
      </c>
      <c r="AA1879" s="6">
        <f t="shared" si="727"/>
        <v>0</v>
      </c>
      <c r="AB1879" s="6">
        <f t="shared" si="727"/>
        <v>0</v>
      </c>
      <c r="AC1879" s="6">
        <f t="shared" si="727"/>
        <v>4</v>
      </c>
      <c r="AD1879" s="6">
        <f t="shared" si="727"/>
        <v>1</v>
      </c>
      <c r="AE1879" s="6">
        <f t="shared" si="727"/>
        <v>0</v>
      </c>
      <c r="AF1879" s="6">
        <f t="shared" si="739"/>
        <v>5</v>
      </c>
      <c r="AG1879" s="6">
        <f t="shared" si="740"/>
        <v>-1</v>
      </c>
      <c r="AH1879" s="14" t="str">
        <f>LEFT(X1879,2)&amp;"."&amp;VLOOKUP(MID(X1879,4,3),'Data validation'!$A$1:$B$12,2,FALSE)&amp;".2025"</f>
        <v>02.02.2025</v>
      </c>
      <c r="AI1879">
        <f t="shared" si="741"/>
        <v>6</v>
      </c>
      <c r="AJ1879" t="str">
        <f>H1879&amp;"."&amp;VLOOKUP(I1879,'Data validation'!$A$1:$B$12,2,FALSE)&amp;".2026"</f>
        <v>27.07.2026</v>
      </c>
      <c r="AK1879">
        <f t="shared" si="742"/>
        <v>31</v>
      </c>
      <c r="AL1879" t="e">
        <f>VLOOKUP(E1879,[2]Sheet1!$A:$B,2,FALSE)</f>
        <v>#N/A</v>
      </c>
    </row>
    <row r="1880" spans="1:38" x14ac:dyDescent="0.25">
      <c r="A1880" t="str">
        <f>VLOOKUP(Q1880,'Data validation'!$K$2:$L$50,2,FALSE)</f>
        <v>TO</v>
      </c>
      <c r="B1880">
        <f t="shared" si="728"/>
        <v>0</v>
      </c>
      <c r="C1880">
        <f t="shared" si="729"/>
        <v>0</v>
      </c>
      <c r="D1880">
        <f t="shared" si="730"/>
        <v>5</v>
      </c>
      <c r="E1880">
        <v>9950</v>
      </c>
      <c r="F1880" t="s">
        <v>6282</v>
      </c>
      <c r="G1880" t="s">
        <v>350</v>
      </c>
      <c r="H1880" t="str">
        <f t="shared" si="731"/>
        <v>11</v>
      </c>
      <c r="I1880" t="str">
        <f t="shared" si="732"/>
        <v>Aug</v>
      </c>
      <c r="J1880" t="s">
        <v>543</v>
      </c>
      <c r="K1880" t="str">
        <f t="shared" si="733"/>
        <v>16</v>
      </c>
      <c r="L1880" t="str">
        <f t="shared" si="734"/>
        <v>Aug</v>
      </c>
      <c r="M1880">
        <v>5</v>
      </c>
      <c r="N1880">
        <f t="shared" si="735"/>
        <v>5</v>
      </c>
      <c r="O1880">
        <f t="shared" si="736"/>
        <v>0</v>
      </c>
      <c r="P1880">
        <f t="shared" si="737"/>
        <v>0</v>
      </c>
      <c r="Q1880" t="s">
        <v>81</v>
      </c>
      <c r="R1880" t="s">
        <v>17</v>
      </c>
      <c r="S1880">
        <v>2</v>
      </c>
      <c r="T1880">
        <v>2</v>
      </c>
      <c r="U1880" s="2">
        <f>SUMIFS(SLR!L:L,SLR!D:D,'Резервации 2026'!E1880)</f>
        <v>1946.8331819999999</v>
      </c>
      <c r="V1880" s="2">
        <f t="shared" si="744"/>
        <v>389.36663639999995</v>
      </c>
      <c r="W1880" t="s">
        <v>262</v>
      </c>
      <c r="X1880" t="s">
        <v>6283</v>
      </c>
      <c r="Y1880" t="s">
        <v>5573</v>
      </c>
      <c r="Z1880" t="str">
        <f t="shared" si="738"/>
        <v>Feb</v>
      </c>
      <c r="AA1880" s="6">
        <f t="shared" ref="AA1880:AE1911" si="745">IF($I1880=AA$1,IF($L1880=AA$1,$M1880,$O1880),IF($L1880=AA$1,$P1880,0))</f>
        <v>0</v>
      </c>
      <c r="AB1880" s="6">
        <f t="shared" si="745"/>
        <v>0</v>
      </c>
      <c r="AC1880" s="6">
        <f t="shared" si="745"/>
        <v>0</v>
      </c>
      <c r="AD1880" s="6">
        <f t="shared" si="745"/>
        <v>5</v>
      </c>
      <c r="AE1880" s="6">
        <f t="shared" si="745"/>
        <v>0</v>
      </c>
      <c r="AF1880" s="6">
        <f t="shared" si="739"/>
        <v>5</v>
      </c>
      <c r="AG1880" s="6">
        <f t="shared" si="740"/>
        <v>0</v>
      </c>
      <c r="AH1880" s="14" t="str">
        <f>LEFT(X1880,2)&amp;"."&amp;VLOOKUP(MID(X1880,4,3),'Data validation'!$A$1:$B$12,2,FALSE)&amp;".2025"</f>
        <v>02.02.2025</v>
      </c>
      <c r="AI1880">
        <f t="shared" si="741"/>
        <v>6</v>
      </c>
      <c r="AJ1880" t="str">
        <f>H1880&amp;"."&amp;VLOOKUP(I1880,'Data validation'!$A$1:$B$12,2,FALSE)&amp;".2026"</f>
        <v>11.08.2026</v>
      </c>
      <c r="AK1880">
        <f t="shared" si="742"/>
        <v>33</v>
      </c>
      <c r="AL1880" t="e">
        <f>VLOOKUP(E1880,[2]Sheet1!$A:$B,2,FALSE)</f>
        <v>#N/A</v>
      </c>
    </row>
    <row r="1881" spans="1:38" x14ac:dyDescent="0.25">
      <c r="A1881" t="str">
        <f>VLOOKUP(Q1881,'Data validation'!$K$2:$L$50,2,FALSE)</f>
        <v>TO</v>
      </c>
      <c r="B1881">
        <f t="shared" si="728"/>
        <v>0</v>
      </c>
      <c r="C1881">
        <f t="shared" si="729"/>
        <v>0</v>
      </c>
      <c r="D1881">
        <f t="shared" si="730"/>
        <v>5</v>
      </c>
      <c r="E1881">
        <v>9951</v>
      </c>
      <c r="F1881" t="s">
        <v>6284</v>
      </c>
      <c r="G1881" t="s">
        <v>350</v>
      </c>
      <c r="H1881" t="str">
        <f t="shared" si="731"/>
        <v>11</v>
      </c>
      <c r="I1881" t="str">
        <f t="shared" si="732"/>
        <v>Aug</v>
      </c>
      <c r="J1881" t="s">
        <v>543</v>
      </c>
      <c r="K1881" t="str">
        <f t="shared" si="733"/>
        <v>16</v>
      </c>
      <c r="L1881" t="str">
        <f t="shared" si="734"/>
        <v>Aug</v>
      </c>
      <c r="M1881">
        <v>5</v>
      </c>
      <c r="N1881">
        <f t="shared" si="735"/>
        <v>5</v>
      </c>
      <c r="O1881">
        <f t="shared" si="736"/>
        <v>0</v>
      </c>
      <c r="P1881">
        <f t="shared" si="737"/>
        <v>0</v>
      </c>
      <c r="Q1881" t="s">
        <v>81</v>
      </c>
      <c r="R1881" t="s">
        <v>17</v>
      </c>
      <c r="S1881">
        <v>1</v>
      </c>
      <c r="T1881">
        <v>0</v>
      </c>
      <c r="U1881" s="2">
        <f>SUMIFS(SLR!L:L,SLR!D:D,'Резервации 2026'!E1881)</f>
        <v>1090.2774335000001</v>
      </c>
      <c r="V1881" s="2">
        <f t="shared" si="744"/>
        <v>218.05548670000002</v>
      </c>
      <c r="W1881" t="s">
        <v>262</v>
      </c>
      <c r="X1881" t="s">
        <v>6285</v>
      </c>
      <c r="Y1881" t="s">
        <v>5573</v>
      </c>
      <c r="Z1881" t="str">
        <f t="shared" si="738"/>
        <v>Feb</v>
      </c>
      <c r="AA1881" s="6">
        <f t="shared" si="745"/>
        <v>0</v>
      </c>
      <c r="AB1881" s="6">
        <f t="shared" si="745"/>
        <v>0</v>
      </c>
      <c r="AC1881" s="6">
        <f t="shared" si="745"/>
        <v>0</v>
      </c>
      <c r="AD1881" s="6">
        <f t="shared" si="745"/>
        <v>5</v>
      </c>
      <c r="AE1881" s="6">
        <f t="shared" si="745"/>
        <v>0</v>
      </c>
      <c r="AF1881" s="6">
        <f t="shared" si="739"/>
        <v>5</v>
      </c>
      <c r="AG1881" s="6">
        <f t="shared" si="740"/>
        <v>0</v>
      </c>
      <c r="AH1881" s="14" t="str">
        <f>LEFT(X1881,2)&amp;"."&amp;VLOOKUP(MID(X1881,4,3),'Data validation'!$A$1:$B$12,2,FALSE)&amp;".2025"</f>
        <v>02.02.2025</v>
      </c>
      <c r="AI1881">
        <f t="shared" si="741"/>
        <v>6</v>
      </c>
      <c r="AJ1881" t="str">
        <f>H1881&amp;"."&amp;VLOOKUP(I1881,'Data validation'!$A$1:$B$12,2,FALSE)&amp;".2026"</f>
        <v>11.08.2026</v>
      </c>
      <c r="AK1881">
        <f t="shared" si="742"/>
        <v>33</v>
      </c>
      <c r="AL1881" t="e">
        <f>VLOOKUP(E1881,[2]Sheet1!$A:$B,2,FALSE)</f>
        <v>#N/A</v>
      </c>
    </row>
    <row r="1882" spans="1:38" x14ac:dyDescent="0.25">
      <c r="A1882" t="str">
        <f>VLOOKUP(Q1882,'Data validation'!$K$2:$L$50,2,FALSE)</f>
        <v>TO</v>
      </c>
      <c r="B1882">
        <f t="shared" si="728"/>
        <v>0</v>
      </c>
      <c r="C1882">
        <f t="shared" si="729"/>
        <v>0</v>
      </c>
      <c r="D1882">
        <f t="shared" si="730"/>
        <v>6</v>
      </c>
      <c r="E1882">
        <v>9757</v>
      </c>
      <c r="F1882" t="s">
        <v>5670</v>
      </c>
      <c r="G1882" t="s">
        <v>135</v>
      </c>
      <c r="H1882" t="str">
        <f t="shared" si="731"/>
        <v>01</v>
      </c>
      <c r="I1882" t="str">
        <f t="shared" si="732"/>
        <v>Aug</v>
      </c>
      <c r="J1882" t="s">
        <v>646</v>
      </c>
      <c r="K1882" t="str">
        <f t="shared" si="733"/>
        <v>07</v>
      </c>
      <c r="L1882" t="str">
        <f t="shared" si="734"/>
        <v>Aug</v>
      </c>
      <c r="M1882">
        <v>6</v>
      </c>
      <c r="N1882">
        <f t="shared" si="735"/>
        <v>6</v>
      </c>
      <c r="O1882">
        <f t="shared" si="736"/>
        <v>0</v>
      </c>
      <c r="P1882">
        <f t="shared" si="737"/>
        <v>0</v>
      </c>
      <c r="Q1882" t="s">
        <v>81</v>
      </c>
      <c r="R1882" t="s">
        <v>63</v>
      </c>
      <c r="S1882">
        <v>2</v>
      </c>
      <c r="T1882">
        <v>2</v>
      </c>
      <c r="U1882" s="2">
        <f>SUMIFS(SLR!L:L,SLR!D:D,'Резервации 2026'!E1882)</f>
        <v>2392.7624220000002</v>
      </c>
      <c r="V1882" s="2">
        <f t="shared" si="744"/>
        <v>398.79373700000002</v>
      </c>
      <c r="W1882" t="s">
        <v>262</v>
      </c>
      <c r="X1882" t="s">
        <v>5671</v>
      </c>
      <c r="Y1882" t="s">
        <v>5369</v>
      </c>
      <c r="Z1882" t="str">
        <f t="shared" si="738"/>
        <v>Jan</v>
      </c>
      <c r="AA1882" s="6">
        <f t="shared" si="745"/>
        <v>0</v>
      </c>
      <c r="AB1882" s="6">
        <f t="shared" si="745"/>
        <v>0</v>
      </c>
      <c r="AC1882" s="6">
        <f t="shared" si="745"/>
        <v>0</v>
      </c>
      <c r="AD1882" s="6">
        <f t="shared" si="745"/>
        <v>6</v>
      </c>
      <c r="AE1882" s="6">
        <f t="shared" si="745"/>
        <v>0</v>
      </c>
      <c r="AF1882" s="6">
        <f t="shared" si="739"/>
        <v>6</v>
      </c>
      <c r="AG1882" s="6">
        <f t="shared" si="740"/>
        <v>0</v>
      </c>
      <c r="AH1882" s="14" t="str">
        <f>LEFT(X1882,2)&amp;"."&amp;VLOOKUP(MID(X1882,4,3),'Data validation'!$A$1:$B$12,2,FALSE)&amp;".2025"</f>
        <v>26.01.2025</v>
      </c>
      <c r="AI1882">
        <f t="shared" si="741"/>
        <v>5</v>
      </c>
      <c r="AJ1882" t="str">
        <f>H1882&amp;"."&amp;VLOOKUP(I1882,'Data validation'!$A$1:$B$12,2,FALSE)&amp;".2026"</f>
        <v>01.08.2026</v>
      </c>
      <c r="AK1882">
        <f t="shared" si="742"/>
        <v>31</v>
      </c>
      <c r="AL1882" t="e">
        <f>VLOOKUP(E1882,[2]Sheet1!$A:$B,2,FALSE)</f>
        <v>#N/A</v>
      </c>
    </row>
    <row r="1883" spans="1:38" x14ac:dyDescent="0.25">
      <c r="A1883" t="str">
        <f>VLOOKUP(Q1883,'Data validation'!$K$2:$L$50,2,FALSE)</f>
        <v>BOOKING</v>
      </c>
      <c r="B1883">
        <f t="shared" si="728"/>
        <v>0</v>
      </c>
      <c r="C1883">
        <f t="shared" si="729"/>
        <v>5</v>
      </c>
      <c r="D1883">
        <f t="shared" si="730"/>
        <v>1</v>
      </c>
      <c r="E1883">
        <v>9758</v>
      </c>
      <c r="F1883" t="s">
        <v>5672</v>
      </c>
      <c r="G1883" t="s">
        <v>173</v>
      </c>
      <c r="H1883" t="str">
        <f t="shared" si="731"/>
        <v>06</v>
      </c>
      <c r="I1883" t="str">
        <f t="shared" si="732"/>
        <v>Jul</v>
      </c>
      <c r="J1883" t="s">
        <v>235</v>
      </c>
      <c r="K1883" t="str">
        <f t="shared" si="733"/>
        <v>12</v>
      </c>
      <c r="L1883" t="str">
        <f t="shared" si="734"/>
        <v>Jul</v>
      </c>
      <c r="M1883">
        <v>6</v>
      </c>
      <c r="N1883">
        <f t="shared" si="735"/>
        <v>6</v>
      </c>
      <c r="O1883">
        <f t="shared" si="736"/>
        <v>0</v>
      </c>
      <c r="P1883">
        <f t="shared" si="737"/>
        <v>0</v>
      </c>
      <c r="Q1883" t="s">
        <v>587</v>
      </c>
      <c r="R1883" t="s">
        <v>17</v>
      </c>
      <c r="S1883">
        <v>2</v>
      </c>
      <c r="T1883">
        <v>2</v>
      </c>
      <c r="U1883" s="2">
        <v>3673.102570183486</v>
      </c>
      <c r="V1883" s="2">
        <v>612.19273339449535</v>
      </c>
      <c r="W1883" t="s">
        <v>262</v>
      </c>
      <c r="X1883" t="s">
        <v>5673</v>
      </c>
      <c r="Y1883" t="s">
        <v>5369</v>
      </c>
      <c r="Z1883" t="str">
        <f t="shared" si="738"/>
        <v>Jan</v>
      </c>
      <c r="AA1883" s="6">
        <f t="shared" si="745"/>
        <v>0</v>
      </c>
      <c r="AB1883" s="6">
        <f t="shared" si="745"/>
        <v>0</v>
      </c>
      <c r="AC1883" s="6">
        <f t="shared" si="745"/>
        <v>6</v>
      </c>
      <c r="AD1883" s="6">
        <f t="shared" si="745"/>
        <v>0</v>
      </c>
      <c r="AE1883" s="6">
        <f t="shared" si="745"/>
        <v>0</v>
      </c>
      <c r="AF1883" s="6">
        <f t="shared" si="739"/>
        <v>6</v>
      </c>
      <c r="AG1883" s="6">
        <f t="shared" si="740"/>
        <v>0</v>
      </c>
      <c r="AH1883" s="14" t="str">
        <f>LEFT(X1883,2)&amp;"."&amp;VLOOKUP(MID(X1883,4,3),'Data validation'!$A$1:$B$12,2,FALSE)&amp;".2025"</f>
        <v>26.01.2025</v>
      </c>
      <c r="AI1883">
        <f t="shared" si="741"/>
        <v>5</v>
      </c>
      <c r="AJ1883" t="str">
        <f>H1883&amp;"."&amp;VLOOKUP(I1883,'Data validation'!$A$1:$B$12,2,FALSE)&amp;".2026"</f>
        <v>06.07.2026</v>
      </c>
      <c r="AK1883">
        <f t="shared" si="742"/>
        <v>28</v>
      </c>
      <c r="AL1883" t="str">
        <f>VLOOKUP(E1883,[2]Sheet1!$A:$B,2,FALSE)</f>
        <v>Анулирана</v>
      </c>
    </row>
    <row r="1884" spans="1:38" x14ac:dyDescent="0.25">
      <c r="A1884" t="str">
        <f>VLOOKUP(Q1884,'Data validation'!$K$2:$L$50,2,FALSE)</f>
        <v>TO</v>
      </c>
      <c r="B1884">
        <f t="shared" si="728"/>
        <v>0</v>
      </c>
      <c r="C1884">
        <f t="shared" si="729"/>
        <v>7</v>
      </c>
      <c r="D1884">
        <f t="shared" si="730"/>
        <v>0</v>
      </c>
      <c r="E1884">
        <v>9952</v>
      </c>
      <c r="F1884" t="s">
        <v>6286</v>
      </c>
      <c r="G1884" t="s">
        <v>181</v>
      </c>
      <c r="H1884" t="str">
        <f t="shared" si="731"/>
        <v>03</v>
      </c>
      <c r="I1884" t="str">
        <f t="shared" si="732"/>
        <v>Jul</v>
      </c>
      <c r="J1884" t="s">
        <v>182</v>
      </c>
      <c r="K1884" t="str">
        <f t="shared" si="733"/>
        <v>10</v>
      </c>
      <c r="L1884" t="str">
        <f t="shared" si="734"/>
        <v>Jul</v>
      </c>
      <c r="M1884">
        <v>7</v>
      </c>
      <c r="N1884">
        <f t="shared" si="735"/>
        <v>7</v>
      </c>
      <c r="O1884">
        <f t="shared" si="736"/>
        <v>0</v>
      </c>
      <c r="P1884">
        <f t="shared" si="737"/>
        <v>0</v>
      </c>
      <c r="Q1884" t="s">
        <v>81</v>
      </c>
      <c r="R1884" t="s">
        <v>17</v>
      </c>
      <c r="S1884">
        <v>2</v>
      </c>
      <c r="T1884">
        <v>1</v>
      </c>
      <c r="U1884" s="2">
        <f>SUMIFS(SLR!L:L,SLR!D:D,'Резервации 2026'!E1884)</f>
        <v>1999.6797085999999</v>
      </c>
      <c r="V1884" s="2">
        <f t="shared" ref="V1884:V1894" si="746">+U1884/M1884</f>
        <v>285.66852979999999</v>
      </c>
      <c r="W1884" t="s">
        <v>262</v>
      </c>
      <c r="X1884" t="s">
        <v>6287</v>
      </c>
      <c r="Y1884" t="s">
        <v>5573</v>
      </c>
      <c r="Z1884" t="str">
        <f t="shared" si="738"/>
        <v>Feb</v>
      </c>
      <c r="AA1884" s="6">
        <f t="shared" si="745"/>
        <v>0</v>
      </c>
      <c r="AB1884" s="6">
        <f t="shared" si="745"/>
        <v>0</v>
      </c>
      <c r="AC1884" s="6">
        <f t="shared" si="745"/>
        <v>7</v>
      </c>
      <c r="AD1884" s="6">
        <f t="shared" si="745"/>
        <v>0</v>
      </c>
      <c r="AE1884" s="6">
        <f t="shared" si="745"/>
        <v>0</v>
      </c>
      <c r="AF1884" s="6">
        <f t="shared" si="739"/>
        <v>7</v>
      </c>
      <c r="AG1884" s="6">
        <f t="shared" si="740"/>
        <v>0</v>
      </c>
      <c r="AH1884" s="14" t="str">
        <f>LEFT(X1884,2)&amp;"."&amp;VLOOKUP(MID(X1884,4,3),'Data validation'!$A$1:$B$12,2,FALSE)&amp;".2025"</f>
        <v>02.02.2025</v>
      </c>
      <c r="AI1884">
        <f t="shared" si="741"/>
        <v>6</v>
      </c>
      <c r="AJ1884" t="str">
        <f>H1884&amp;"."&amp;VLOOKUP(I1884,'Data validation'!$A$1:$B$12,2,FALSE)&amp;".2026"</f>
        <v>03.07.2026</v>
      </c>
      <c r="AK1884">
        <f t="shared" si="742"/>
        <v>27</v>
      </c>
      <c r="AL1884" t="e">
        <f>VLOOKUP(E1884,[2]Sheet1!$A:$B,2,FALSE)</f>
        <v>#N/A</v>
      </c>
    </row>
    <row r="1885" spans="1:38" x14ac:dyDescent="0.25">
      <c r="A1885" t="str">
        <f>VLOOKUP(Q1885,'Data validation'!$K$2:$L$50,2,FALSE)</f>
        <v>TO</v>
      </c>
      <c r="B1885">
        <f t="shared" si="728"/>
        <v>0</v>
      </c>
      <c r="C1885">
        <f t="shared" si="729"/>
        <v>7</v>
      </c>
      <c r="D1885">
        <f t="shared" si="730"/>
        <v>0</v>
      </c>
      <c r="E1885">
        <v>9953</v>
      </c>
      <c r="F1885" t="s">
        <v>6288</v>
      </c>
      <c r="G1885" t="s">
        <v>181</v>
      </c>
      <c r="H1885" t="str">
        <f t="shared" si="731"/>
        <v>03</v>
      </c>
      <c r="I1885" t="str">
        <f t="shared" si="732"/>
        <v>Jul</v>
      </c>
      <c r="J1885" t="s">
        <v>182</v>
      </c>
      <c r="K1885" t="str">
        <f t="shared" si="733"/>
        <v>10</v>
      </c>
      <c r="L1885" t="str">
        <f t="shared" si="734"/>
        <v>Jul</v>
      </c>
      <c r="M1885">
        <v>7</v>
      </c>
      <c r="N1885">
        <f t="shared" si="735"/>
        <v>7</v>
      </c>
      <c r="O1885">
        <f t="shared" si="736"/>
        <v>0</v>
      </c>
      <c r="P1885">
        <f t="shared" si="737"/>
        <v>0</v>
      </c>
      <c r="Q1885" t="s">
        <v>81</v>
      </c>
      <c r="R1885" t="s">
        <v>17</v>
      </c>
      <c r="S1885">
        <v>2</v>
      </c>
      <c r="T1885">
        <v>1</v>
      </c>
      <c r="U1885" s="2">
        <f>SUMIFS(SLR!L:L,SLR!D:D,'Резервации 2026'!E1885)</f>
        <v>1999.6797085999999</v>
      </c>
      <c r="V1885" s="2">
        <f t="shared" si="746"/>
        <v>285.66852979999999</v>
      </c>
      <c r="W1885" t="s">
        <v>262</v>
      </c>
      <c r="X1885" t="s">
        <v>6289</v>
      </c>
      <c r="Y1885" t="s">
        <v>5573</v>
      </c>
      <c r="Z1885" t="str">
        <f t="shared" si="738"/>
        <v>Feb</v>
      </c>
      <c r="AA1885" s="6">
        <f t="shared" si="745"/>
        <v>0</v>
      </c>
      <c r="AB1885" s="6">
        <f t="shared" si="745"/>
        <v>0</v>
      </c>
      <c r="AC1885" s="6">
        <f t="shared" si="745"/>
        <v>7</v>
      </c>
      <c r="AD1885" s="6">
        <f t="shared" si="745"/>
        <v>0</v>
      </c>
      <c r="AE1885" s="6">
        <f t="shared" si="745"/>
        <v>0</v>
      </c>
      <c r="AF1885" s="6">
        <f t="shared" si="739"/>
        <v>7</v>
      </c>
      <c r="AG1885" s="6">
        <f t="shared" si="740"/>
        <v>0</v>
      </c>
      <c r="AH1885" s="14" t="str">
        <f>LEFT(X1885,2)&amp;"."&amp;VLOOKUP(MID(X1885,4,3),'Data validation'!$A$1:$B$12,2,FALSE)&amp;".2025"</f>
        <v>02.02.2025</v>
      </c>
      <c r="AI1885">
        <f t="shared" si="741"/>
        <v>6</v>
      </c>
      <c r="AJ1885" t="str">
        <f>H1885&amp;"."&amp;VLOOKUP(I1885,'Data validation'!$A$1:$B$12,2,FALSE)&amp;".2026"</f>
        <v>03.07.2026</v>
      </c>
      <c r="AK1885">
        <f t="shared" si="742"/>
        <v>27</v>
      </c>
      <c r="AL1885" t="e">
        <f>VLOOKUP(E1885,[2]Sheet1!$A:$B,2,FALSE)</f>
        <v>#N/A</v>
      </c>
    </row>
    <row r="1886" spans="1:38" x14ac:dyDescent="0.25">
      <c r="A1886" t="str">
        <f>VLOOKUP(Q1886,'Data validation'!$K$2:$L$50,2,FALSE)</f>
        <v>TO</v>
      </c>
      <c r="B1886">
        <f t="shared" si="728"/>
        <v>0</v>
      </c>
      <c r="C1886">
        <f t="shared" si="729"/>
        <v>1</v>
      </c>
      <c r="D1886">
        <f t="shared" si="730"/>
        <v>4</v>
      </c>
      <c r="E1886">
        <v>9954</v>
      </c>
      <c r="F1886" t="s">
        <v>6290</v>
      </c>
      <c r="G1886" t="s">
        <v>182</v>
      </c>
      <c r="H1886" t="str">
        <f t="shared" si="731"/>
        <v>10</v>
      </c>
      <c r="I1886" t="str">
        <f t="shared" si="732"/>
        <v>Jul</v>
      </c>
      <c r="J1886" t="s">
        <v>485</v>
      </c>
      <c r="K1886" t="str">
        <f t="shared" si="733"/>
        <v>15</v>
      </c>
      <c r="L1886" t="str">
        <f t="shared" si="734"/>
        <v>Jul</v>
      </c>
      <c r="M1886">
        <v>5</v>
      </c>
      <c r="N1886">
        <f t="shared" si="735"/>
        <v>5</v>
      </c>
      <c r="O1886">
        <f t="shared" si="736"/>
        <v>0</v>
      </c>
      <c r="P1886">
        <f t="shared" si="737"/>
        <v>0</v>
      </c>
      <c r="Q1886" t="s">
        <v>81</v>
      </c>
      <c r="R1886" t="s">
        <v>20</v>
      </c>
      <c r="S1886">
        <v>2</v>
      </c>
      <c r="T1886">
        <v>0</v>
      </c>
      <c r="U1886" s="2">
        <f>SUMIFS(SLR!L:L,SLR!D:D,'Резервации 2026'!E1886)</f>
        <v>1595.1749480000001</v>
      </c>
      <c r="V1886" s="2">
        <f t="shared" si="746"/>
        <v>319.03498960000002</v>
      </c>
      <c r="W1886" t="s">
        <v>262</v>
      </c>
      <c r="X1886" t="s">
        <v>6291</v>
      </c>
      <c r="Y1886" t="s">
        <v>5573</v>
      </c>
      <c r="Z1886" t="str">
        <f t="shared" si="738"/>
        <v>Feb</v>
      </c>
      <c r="AA1886" s="6">
        <f t="shared" si="745"/>
        <v>0</v>
      </c>
      <c r="AB1886" s="6">
        <f t="shared" si="745"/>
        <v>0</v>
      </c>
      <c r="AC1886" s="6">
        <f t="shared" si="745"/>
        <v>5</v>
      </c>
      <c r="AD1886" s="6">
        <f t="shared" si="745"/>
        <v>0</v>
      </c>
      <c r="AE1886" s="6">
        <f t="shared" si="745"/>
        <v>0</v>
      </c>
      <c r="AF1886" s="6">
        <f t="shared" si="739"/>
        <v>5</v>
      </c>
      <c r="AG1886" s="6">
        <f t="shared" si="740"/>
        <v>0</v>
      </c>
      <c r="AH1886" s="14" t="str">
        <f>LEFT(X1886,2)&amp;"."&amp;VLOOKUP(MID(X1886,4,3),'Data validation'!$A$1:$B$12,2,FALSE)&amp;".2025"</f>
        <v>02.02.2025</v>
      </c>
      <c r="AI1886">
        <f t="shared" si="741"/>
        <v>6</v>
      </c>
      <c r="AJ1886" t="str">
        <f>H1886&amp;"."&amp;VLOOKUP(I1886,'Data validation'!$A$1:$B$12,2,FALSE)&amp;".2026"</f>
        <v>10.07.2026</v>
      </c>
      <c r="AK1886">
        <f t="shared" si="742"/>
        <v>28</v>
      </c>
      <c r="AL1886" t="e">
        <f>VLOOKUP(E1886,[2]Sheet1!$A:$B,2,FALSE)</f>
        <v>#N/A</v>
      </c>
    </row>
    <row r="1887" spans="1:38" x14ac:dyDescent="0.25">
      <c r="A1887" t="str">
        <f>VLOOKUP(Q1887,'Data validation'!$K$2:$L$50,2,FALSE)</f>
        <v>TO</v>
      </c>
      <c r="B1887">
        <f t="shared" si="728"/>
        <v>0</v>
      </c>
      <c r="C1887">
        <f t="shared" si="729"/>
        <v>4</v>
      </c>
      <c r="D1887">
        <f t="shared" si="730"/>
        <v>1</v>
      </c>
      <c r="E1887">
        <v>9955</v>
      </c>
      <c r="F1887" t="s">
        <v>6292</v>
      </c>
      <c r="G1887" t="s">
        <v>53</v>
      </c>
      <c r="H1887" t="str">
        <f t="shared" si="731"/>
        <v>24</v>
      </c>
      <c r="I1887" t="str">
        <f t="shared" si="732"/>
        <v>Aug</v>
      </c>
      <c r="J1887" t="s">
        <v>131</v>
      </c>
      <c r="K1887" t="str">
        <f t="shared" si="733"/>
        <v>29</v>
      </c>
      <c r="L1887" t="str">
        <f t="shared" si="734"/>
        <v>Aug</v>
      </c>
      <c r="M1887">
        <v>5</v>
      </c>
      <c r="N1887">
        <f t="shared" si="735"/>
        <v>5</v>
      </c>
      <c r="O1887">
        <f t="shared" si="736"/>
        <v>0</v>
      </c>
      <c r="P1887">
        <f t="shared" si="737"/>
        <v>0</v>
      </c>
      <c r="Q1887" t="s">
        <v>81</v>
      </c>
      <c r="R1887" t="s">
        <v>17</v>
      </c>
      <c r="S1887">
        <v>2</v>
      </c>
      <c r="T1887">
        <v>1</v>
      </c>
      <c r="U1887" s="2">
        <f>SUMIFS(SLR!L:L,SLR!D:D,'Резервации 2026'!E1887)</f>
        <v>1406.8285189999999</v>
      </c>
      <c r="V1887" s="2">
        <f t="shared" si="746"/>
        <v>281.36570380000001</v>
      </c>
      <c r="W1887" t="s">
        <v>262</v>
      </c>
      <c r="X1887" t="s">
        <v>6293</v>
      </c>
      <c r="Y1887" t="s">
        <v>5573</v>
      </c>
      <c r="Z1887" t="str">
        <f t="shared" si="738"/>
        <v>Feb</v>
      </c>
      <c r="AA1887" s="6">
        <f t="shared" si="745"/>
        <v>0</v>
      </c>
      <c r="AB1887" s="6">
        <f t="shared" si="745"/>
        <v>0</v>
      </c>
      <c r="AC1887" s="6">
        <f t="shared" si="745"/>
        <v>0</v>
      </c>
      <c r="AD1887" s="6">
        <f t="shared" si="745"/>
        <v>5</v>
      </c>
      <c r="AE1887" s="6">
        <f t="shared" si="745"/>
        <v>0</v>
      </c>
      <c r="AF1887" s="6">
        <f t="shared" si="739"/>
        <v>5</v>
      </c>
      <c r="AG1887" s="6">
        <f t="shared" si="740"/>
        <v>0</v>
      </c>
      <c r="AH1887" s="14" t="str">
        <f>LEFT(X1887,2)&amp;"."&amp;VLOOKUP(MID(X1887,4,3),'Data validation'!$A$1:$B$12,2,FALSE)&amp;".2025"</f>
        <v>02.02.2025</v>
      </c>
      <c r="AI1887">
        <f t="shared" si="741"/>
        <v>6</v>
      </c>
      <c r="AJ1887" t="str">
        <f>H1887&amp;"."&amp;VLOOKUP(I1887,'Data validation'!$A$1:$B$12,2,FALSE)&amp;".2026"</f>
        <v>24.08.2026</v>
      </c>
      <c r="AK1887">
        <f t="shared" si="742"/>
        <v>35</v>
      </c>
      <c r="AL1887" t="e">
        <f>VLOOKUP(E1887,[2]Sheet1!$A:$B,2,FALSE)</f>
        <v>#N/A</v>
      </c>
    </row>
    <row r="1888" spans="1:38" x14ac:dyDescent="0.25">
      <c r="A1888" t="str">
        <f>VLOOKUP(Q1888,'Data validation'!$K$2:$L$50,2,FALSE)</f>
        <v>TO</v>
      </c>
      <c r="B1888">
        <f t="shared" si="728"/>
        <v>0</v>
      </c>
      <c r="C1888">
        <f t="shared" si="729"/>
        <v>0</v>
      </c>
      <c r="D1888">
        <f t="shared" si="730"/>
        <v>5</v>
      </c>
      <c r="E1888">
        <v>9956</v>
      </c>
      <c r="F1888" t="s">
        <v>6294</v>
      </c>
      <c r="G1888" t="s">
        <v>108</v>
      </c>
      <c r="H1888" t="str">
        <f t="shared" si="731"/>
        <v>31</v>
      </c>
      <c r="I1888" t="str">
        <f t="shared" si="732"/>
        <v>Jul</v>
      </c>
      <c r="J1888" t="s">
        <v>290</v>
      </c>
      <c r="K1888" t="str">
        <f t="shared" si="733"/>
        <v>05</v>
      </c>
      <c r="L1888" t="str">
        <f t="shared" si="734"/>
        <v>Aug</v>
      </c>
      <c r="M1888">
        <v>5</v>
      </c>
      <c r="N1888">
        <f t="shared" si="735"/>
        <v>-26</v>
      </c>
      <c r="O1888">
        <f t="shared" si="736"/>
        <v>0</v>
      </c>
      <c r="P1888">
        <f t="shared" si="737"/>
        <v>4</v>
      </c>
      <c r="Q1888" t="s">
        <v>81</v>
      </c>
      <c r="R1888" t="s">
        <v>63</v>
      </c>
      <c r="S1888">
        <v>3</v>
      </c>
      <c r="T1888">
        <v>1</v>
      </c>
      <c r="U1888" s="2">
        <f>SUMIFS(SLR!L:L,SLR!D:D,'Резервации 2026'!E1888)</f>
        <v>2153.4666214999997</v>
      </c>
      <c r="V1888" s="2">
        <f t="shared" si="746"/>
        <v>430.69332429999997</v>
      </c>
      <c r="W1888" t="s">
        <v>262</v>
      </c>
      <c r="X1888" t="s">
        <v>6295</v>
      </c>
      <c r="Y1888" t="s">
        <v>5573</v>
      </c>
      <c r="Z1888" t="str">
        <f t="shared" si="738"/>
        <v>Feb</v>
      </c>
      <c r="AA1888" s="6">
        <f t="shared" si="745"/>
        <v>0</v>
      </c>
      <c r="AB1888" s="6">
        <f t="shared" si="745"/>
        <v>0</v>
      </c>
      <c r="AC1888" s="6">
        <f t="shared" si="745"/>
        <v>0</v>
      </c>
      <c r="AD1888" s="6">
        <f t="shared" si="745"/>
        <v>4</v>
      </c>
      <c r="AE1888" s="6">
        <f t="shared" si="745"/>
        <v>0</v>
      </c>
      <c r="AF1888" s="6">
        <f t="shared" si="739"/>
        <v>4</v>
      </c>
      <c r="AG1888" s="6">
        <f t="shared" si="740"/>
        <v>-1</v>
      </c>
      <c r="AH1888" s="14" t="str">
        <f>LEFT(X1888,2)&amp;"."&amp;VLOOKUP(MID(X1888,4,3),'Data validation'!$A$1:$B$12,2,FALSE)&amp;".2025"</f>
        <v>02.02.2025</v>
      </c>
      <c r="AI1888">
        <f t="shared" si="741"/>
        <v>6</v>
      </c>
      <c r="AJ1888" t="str">
        <f>H1888&amp;"."&amp;VLOOKUP(I1888,'Data validation'!$A$1:$B$12,2,FALSE)&amp;".2026"</f>
        <v>31.07.2026</v>
      </c>
      <c r="AK1888">
        <f t="shared" si="742"/>
        <v>31</v>
      </c>
      <c r="AL1888" t="e">
        <f>VLOOKUP(E1888,[2]Sheet1!$A:$B,2,FALSE)</f>
        <v>#N/A</v>
      </c>
    </row>
    <row r="1889" spans="1:38" x14ac:dyDescent="0.25">
      <c r="A1889" t="str">
        <f>VLOOKUP(Q1889,'Data validation'!$K$2:$L$50,2,FALSE)</f>
        <v>TO</v>
      </c>
      <c r="B1889">
        <f t="shared" si="728"/>
        <v>0</v>
      </c>
      <c r="C1889">
        <f t="shared" si="729"/>
        <v>0</v>
      </c>
      <c r="D1889">
        <f t="shared" si="730"/>
        <v>5</v>
      </c>
      <c r="E1889">
        <v>9957</v>
      </c>
      <c r="F1889" t="s">
        <v>6296</v>
      </c>
      <c r="G1889" t="s">
        <v>340</v>
      </c>
      <c r="H1889" t="str">
        <f t="shared" si="731"/>
        <v>03</v>
      </c>
      <c r="I1889" t="str">
        <f t="shared" si="732"/>
        <v>Aug</v>
      </c>
      <c r="J1889" t="s">
        <v>259</v>
      </c>
      <c r="K1889" t="str">
        <f t="shared" si="733"/>
        <v>08</v>
      </c>
      <c r="L1889" t="str">
        <f t="shared" si="734"/>
        <v>Aug</v>
      </c>
      <c r="M1889">
        <v>5</v>
      </c>
      <c r="N1889">
        <f t="shared" si="735"/>
        <v>5</v>
      </c>
      <c r="O1889">
        <f t="shared" si="736"/>
        <v>0</v>
      </c>
      <c r="P1889">
        <f t="shared" si="737"/>
        <v>0</v>
      </c>
      <c r="Q1889" t="s">
        <v>81</v>
      </c>
      <c r="R1889" t="s">
        <v>188</v>
      </c>
      <c r="S1889">
        <v>2</v>
      </c>
      <c r="T1889">
        <v>2</v>
      </c>
      <c r="U1889" s="2">
        <f>SUMIFS(SLR!L:L,SLR!D:D,'Резервации 2026'!E1889)</f>
        <v>2198.0595454999998</v>
      </c>
      <c r="V1889" s="2">
        <f t="shared" si="746"/>
        <v>439.61190909999993</v>
      </c>
      <c r="W1889" t="s">
        <v>262</v>
      </c>
      <c r="X1889" t="s">
        <v>6297</v>
      </c>
      <c r="Y1889" t="s">
        <v>5573</v>
      </c>
      <c r="Z1889" t="str">
        <f t="shared" si="738"/>
        <v>Feb</v>
      </c>
      <c r="AA1889" s="6">
        <f t="shared" si="745"/>
        <v>0</v>
      </c>
      <c r="AB1889" s="6">
        <f t="shared" si="745"/>
        <v>0</v>
      </c>
      <c r="AC1889" s="6">
        <f t="shared" si="745"/>
        <v>0</v>
      </c>
      <c r="AD1889" s="6">
        <f t="shared" si="745"/>
        <v>5</v>
      </c>
      <c r="AE1889" s="6">
        <f t="shared" si="745"/>
        <v>0</v>
      </c>
      <c r="AF1889" s="6">
        <f t="shared" si="739"/>
        <v>5</v>
      </c>
      <c r="AG1889" s="6">
        <f t="shared" si="740"/>
        <v>0</v>
      </c>
      <c r="AH1889" s="14" t="str">
        <f>LEFT(X1889,2)&amp;"."&amp;VLOOKUP(MID(X1889,4,3),'Data validation'!$A$1:$B$12,2,FALSE)&amp;".2025"</f>
        <v>02.02.2025</v>
      </c>
      <c r="AI1889">
        <f t="shared" si="741"/>
        <v>6</v>
      </c>
      <c r="AJ1889" t="str">
        <f>H1889&amp;"."&amp;VLOOKUP(I1889,'Data validation'!$A$1:$B$12,2,FALSE)&amp;".2026"</f>
        <v>03.08.2026</v>
      </c>
      <c r="AK1889">
        <f t="shared" si="742"/>
        <v>32</v>
      </c>
      <c r="AL1889" t="e">
        <f>VLOOKUP(E1889,[2]Sheet1!$A:$B,2,FALSE)</f>
        <v>#N/A</v>
      </c>
    </row>
    <row r="1890" spans="1:38" x14ac:dyDescent="0.25">
      <c r="A1890" t="str">
        <f>VLOOKUP(Q1890,'Data validation'!$K$2:$L$50,2,FALSE)</f>
        <v>TO</v>
      </c>
      <c r="B1890">
        <f t="shared" si="728"/>
        <v>0</v>
      </c>
      <c r="C1890">
        <f t="shared" si="729"/>
        <v>5</v>
      </c>
      <c r="D1890">
        <f t="shared" si="730"/>
        <v>0</v>
      </c>
      <c r="E1890">
        <v>9958</v>
      </c>
      <c r="F1890" t="s">
        <v>6298</v>
      </c>
      <c r="G1890" t="s">
        <v>44</v>
      </c>
      <c r="H1890" t="str">
        <f t="shared" si="731"/>
        <v>29</v>
      </c>
      <c r="I1890" t="str">
        <f t="shared" si="732"/>
        <v>Jun</v>
      </c>
      <c r="J1890" t="s">
        <v>45</v>
      </c>
      <c r="K1890" t="str">
        <f t="shared" si="733"/>
        <v>04</v>
      </c>
      <c r="L1890" t="str">
        <f t="shared" si="734"/>
        <v>Jul</v>
      </c>
      <c r="M1890">
        <v>5</v>
      </c>
      <c r="N1890">
        <f t="shared" si="735"/>
        <v>-25</v>
      </c>
      <c r="O1890">
        <f t="shared" si="736"/>
        <v>2</v>
      </c>
      <c r="P1890">
        <f t="shared" si="737"/>
        <v>3</v>
      </c>
      <c r="Q1890" t="s">
        <v>81</v>
      </c>
      <c r="R1890" t="s">
        <v>63</v>
      </c>
      <c r="S1890">
        <v>3</v>
      </c>
      <c r="T1890">
        <v>1</v>
      </c>
      <c r="U1890" s="2">
        <f>SUMIFS(SLR!L:L,SLR!D:D,'Резервации 2026'!E1890)</f>
        <v>1949.9625100000001</v>
      </c>
      <c r="V1890" s="2">
        <f t="shared" si="746"/>
        <v>389.992502</v>
      </c>
      <c r="W1890" t="s">
        <v>262</v>
      </c>
      <c r="X1890" t="s">
        <v>6299</v>
      </c>
      <c r="Y1890" t="s">
        <v>5573</v>
      </c>
      <c r="Z1890" t="str">
        <f t="shared" si="738"/>
        <v>Feb</v>
      </c>
      <c r="AA1890" s="6">
        <f t="shared" si="745"/>
        <v>0</v>
      </c>
      <c r="AB1890" s="6">
        <f t="shared" si="745"/>
        <v>2</v>
      </c>
      <c r="AC1890" s="6">
        <f t="shared" si="745"/>
        <v>3</v>
      </c>
      <c r="AD1890" s="6">
        <f t="shared" si="745"/>
        <v>0</v>
      </c>
      <c r="AE1890" s="6">
        <f t="shared" si="745"/>
        <v>0</v>
      </c>
      <c r="AF1890" s="6">
        <f t="shared" si="739"/>
        <v>5</v>
      </c>
      <c r="AG1890" s="6">
        <f t="shared" si="740"/>
        <v>0</v>
      </c>
      <c r="AH1890" s="14" t="str">
        <f>LEFT(X1890,2)&amp;"."&amp;VLOOKUP(MID(X1890,4,3),'Data validation'!$A$1:$B$12,2,FALSE)&amp;".2025"</f>
        <v>02.02.2025</v>
      </c>
      <c r="AI1890">
        <f t="shared" si="741"/>
        <v>6</v>
      </c>
      <c r="AJ1890" t="str">
        <f>H1890&amp;"."&amp;VLOOKUP(I1890,'Data validation'!$A$1:$B$12,2,FALSE)&amp;".2026"</f>
        <v>29.06.2026</v>
      </c>
      <c r="AK1890">
        <f t="shared" si="742"/>
        <v>27</v>
      </c>
      <c r="AL1890" t="e">
        <f>VLOOKUP(E1890,[2]Sheet1!$A:$B,2,FALSE)</f>
        <v>#N/A</v>
      </c>
    </row>
    <row r="1891" spans="1:38" x14ac:dyDescent="0.25">
      <c r="A1891" t="str">
        <f>VLOOKUP(Q1891,'Data validation'!$K$2:$L$50,2,FALSE)</f>
        <v>TO</v>
      </c>
      <c r="B1891">
        <f t="shared" si="728"/>
        <v>0</v>
      </c>
      <c r="C1891">
        <f t="shared" si="729"/>
        <v>5</v>
      </c>
      <c r="D1891">
        <f t="shared" si="730"/>
        <v>1</v>
      </c>
      <c r="E1891">
        <v>9959</v>
      </c>
      <c r="F1891" t="s">
        <v>6300</v>
      </c>
      <c r="G1891" t="s">
        <v>53</v>
      </c>
      <c r="H1891" t="str">
        <f t="shared" si="731"/>
        <v>24</v>
      </c>
      <c r="I1891" t="str">
        <f t="shared" si="732"/>
        <v>Aug</v>
      </c>
      <c r="J1891" t="s">
        <v>54</v>
      </c>
      <c r="K1891" t="str">
        <f t="shared" si="733"/>
        <v>30</v>
      </c>
      <c r="L1891" t="str">
        <f t="shared" si="734"/>
        <v>Aug</v>
      </c>
      <c r="M1891">
        <v>6</v>
      </c>
      <c r="N1891">
        <f t="shared" si="735"/>
        <v>6</v>
      </c>
      <c r="O1891">
        <f t="shared" si="736"/>
        <v>0</v>
      </c>
      <c r="P1891">
        <f t="shared" si="737"/>
        <v>0</v>
      </c>
      <c r="Q1891" t="s">
        <v>81</v>
      </c>
      <c r="R1891" t="s">
        <v>20</v>
      </c>
      <c r="S1891">
        <v>3</v>
      </c>
      <c r="T1891">
        <v>1</v>
      </c>
      <c r="U1891" s="2">
        <f>SUMIFS(SLR!L:L,SLR!D:D,'Резервации 2026'!E1891)</f>
        <v>2339.9550120000004</v>
      </c>
      <c r="V1891" s="2">
        <f t="shared" si="746"/>
        <v>389.99250200000006</v>
      </c>
      <c r="W1891" t="s">
        <v>262</v>
      </c>
      <c r="X1891" t="s">
        <v>6301</v>
      </c>
      <c r="Y1891" t="s">
        <v>5573</v>
      </c>
      <c r="Z1891" t="str">
        <f t="shared" si="738"/>
        <v>Feb</v>
      </c>
      <c r="AA1891" s="6">
        <f t="shared" si="745"/>
        <v>0</v>
      </c>
      <c r="AB1891" s="6">
        <f t="shared" si="745"/>
        <v>0</v>
      </c>
      <c r="AC1891" s="6">
        <f t="shared" si="745"/>
        <v>0</v>
      </c>
      <c r="AD1891" s="6">
        <f t="shared" si="745"/>
        <v>6</v>
      </c>
      <c r="AE1891" s="6">
        <f t="shared" si="745"/>
        <v>0</v>
      </c>
      <c r="AF1891" s="6">
        <f t="shared" si="739"/>
        <v>6</v>
      </c>
      <c r="AG1891" s="6">
        <f t="shared" si="740"/>
        <v>0</v>
      </c>
      <c r="AH1891" s="14" t="str">
        <f>LEFT(X1891,2)&amp;"."&amp;VLOOKUP(MID(X1891,4,3),'Data validation'!$A$1:$B$12,2,FALSE)&amp;".2025"</f>
        <v>02.02.2025</v>
      </c>
      <c r="AI1891">
        <f t="shared" si="741"/>
        <v>6</v>
      </c>
      <c r="AJ1891" t="str">
        <f>H1891&amp;"."&amp;VLOOKUP(I1891,'Data validation'!$A$1:$B$12,2,FALSE)&amp;".2026"</f>
        <v>24.08.2026</v>
      </c>
      <c r="AK1891">
        <f t="shared" si="742"/>
        <v>35</v>
      </c>
      <c r="AL1891" t="e">
        <f>VLOOKUP(E1891,[2]Sheet1!$A:$B,2,FALSE)</f>
        <v>#N/A</v>
      </c>
    </row>
    <row r="1892" spans="1:38" x14ac:dyDescent="0.25">
      <c r="A1892" t="str">
        <f>VLOOKUP(Q1892,'Data validation'!$K$2:$L$50,2,FALSE)</f>
        <v>TO</v>
      </c>
      <c r="B1892">
        <f t="shared" si="728"/>
        <v>0</v>
      </c>
      <c r="C1892">
        <f t="shared" si="729"/>
        <v>5</v>
      </c>
      <c r="D1892">
        <f t="shared" si="730"/>
        <v>0</v>
      </c>
      <c r="E1892">
        <v>9960</v>
      </c>
      <c r="F1892" t="s">
        <v>6302</v>
      </c>
      <c r="G1892" t="s">
        <v>173</v>
      </c>
      <c r="H1892" t="str">
        <f t="shared" si="731"/>
        <v>06</v>
      </c>
      <c r="I1892" t="str">
        <f t="shared" si="732"/>
        <v>Jul</v>
      </c>
      <c r="J1892" t="s">
        <v>323</v>
      </c>
      <c r="K1892" t="str">
        <f t="shared" si="733"/>
        <v>11</v>
      </c>
      <c r="L1892" t="str">
        <f t="shared" si="734"/>
        <v>Jul</v>
      </c>
      <c r="M1892">
        <v>5</v>
      </c>
      <c r="N1892">
        <f t="shared" si="735"/>
        <v>5</v>
      </c>
      <c r="O1892">
        <f t="shared" si="736"/>
        <v>0</v>
      </c>
      <c r="P1892">
        <f t="shared" si="737"/>
        <v>0</v>
      </c>
      <c r="Q1892" t="s">
        <v>81</v>
      </c>
      <c r="R1892" t="s">
        <v>25</v>
      </c>
      <c r="S1892">
        <v>2</v>
      </c>
      <c r="T1892">
        <v>1</v>
      </c>
      <c r="U1892" s="2">
        <f>SUMIFS(SLR!L:L,SLR!D:D,'Резервации 2026'!E1892)</f>
        <v>1529.850226</v>
      </c>
      <c r="V1892" s="2">
        <f t="shared" si="746"/>
        <v>305.97004520000002</v>
      </c>
      <c r="W1892" t="s">
        <v>262</v>
      </c>
      <c r="X1892" t="s">
        <v>6303</v>
      </c>
      <c r="Y1892" t="s">
        <v>5488</v>
      </c>
      <c r="Z1892" t="str">
        <f t="shared" si="738"/>
        <v>Feb</v>
      </c>
      <c r="AA1892" s="6">
        <f t="shared" si="745"/>
        <v>0</v>
      </c>
      <c r="AB1892" s="6">
        <f t="shared" si="745"/>
        <v>0</v>
      </c>
      <c r="AC1892" s="6">
        <f t="shared" si="745"/>
        <v>5</v>
      </c>
      <c r="AD1892" s="6">
        <f t="shared" si="745"/>
        <v>0</v>
      </c>
      <c r="AE1892" s="6">
        <f t="shared" si="745"/>
        <v>0</v>
      </c>
      <c r="AF1892" s="6">
        <f t="shared" si="739"/>
        <v>5</v>
      </c>
      <c r="AG1892" s="6">
        <f t="shared" si="740"/>
        <v>0</v>
      </c>
      <c r="AH1892" s="14" t="str">
        <f>LEFT(X1892,2)&amp;"."&amp;VLOOKUP(MID(X1892,4,3),'Data validation'!$A$1:$B$12,2,FALSE)&amp;".2025"</f>
        <v>02.02.2025</v>
      </c>
      <c r="AI1892">
        <f t="shared" si="741"/>
        <v>6</v>
      </c>
      <c r="AJ1892" t="str">
        <f>H1892&amp;"."&amp;VLOOKUP(I1892,'Data validation'!$A$1:$B$12,2,FALSE)&amp;".2026"</f>
        <v>06.07.2026</v>
      </c>
      <c r="AK1892">
        <f t="shared" si="742"/>
        <v>28</v>
      </c>
      <c r="AL1892" t="e">
        <f>VLOOKUP(E1892,[2]Sheet1!$A:$B,2,FALSE)</f>
        <v>#N/A</v>
      </c>
    </row>
    <row r="1893" spans="1:38" x14ac:dyDescent="0.25">
      <c r="A1893" t="str">
        <f>VLOOKUP(Q1893,'Data validation'!$K$2:$L$50,2,FALSE)</f>
        <v>TO</v>
      </c>
      <c r="B1893">
        <f t="shared" si="728"/>
        <v>0</v>
      </c>
      <c r="C1893">
        <f t="shared" si="729"/>
        <v>1</v>
      </c>
      <c r="D1893">
        <f t="shared" si="730"/>
        <v>5</v>
      </c>
      <c r="E1893">
        <v>10083</v>
      </c>
      <c r="F1893" t="s">
        <v>6629</v>
      </c>
      <c r="G1893" t="s">
        <v>459</v>
      </c>
      <c r="H1893" t="str">
        <f t="shared" si="731"/>
        <v>20</v>
      </c>
      <c r="I1893" t="str">
        <f t="shared" si="732"/>
        <v>Aug</v>
      </c>
      <c r="J1893" t="s">
        <v>520</v>
      </c>
      <c r="K1893" t="str">
        <f t="shared" si="733"/>
        <v>26</v>
      </c>
      <c r="L1893" t="str">
        <f t="shared" si="734"/>
        <v>Aug</v>
      </c>
      <c r="M1893">
        <v>6</v>
      </c>
      <c r="N1893">
        <f t="shared" si="735"/>
        <v>6</v>
      </c>
      <c r="O1893">
        <f t="shared" si="736"/>
        <v>0</v>
      </c>
      <c r="P1893">
        <f t="shared" si="737"/>
        <v>0</v>
      </c>
      <c r="Q1893" t="s">
        <v>81</v>
      </c>
      <c r="R1893" t="s">
        <v>48</v>
      </c>
      <c r="S1893">
        <v>3</v>
      </c>
      <c r="T1893">
        <v>1</v>
      </c>
      <c r="U1893" s="2">
        <f>SUMIFS(SLR!L:L,SLR!D:D,'Резервации 2026'!E1893)</f>
        <v>3052.1900647999996</v>
      </c>
      <c r="V1893" s="2">
        <f t="shared" si="746"/>
        <v>508.69834413333325</v>
      </c>
      <c r="W1893" t="s">
        <v>262</v>
      </c>
      <c r="X1893" t="s">
        <v>6630</v>
      </c>
      <c r="Y1893" t="s">
        <v>6530</v>
      </c>
      <c r="Z1893" t="str">
        <f t="shared" si="738"/>
        <v>Feb</v>
      </c>
      <c r="AA1893" s="6">
        <f t="shared" si="745"/>
        <v>0</v>
      </c>
      <c r="AB1893" s="6">
        <f t="shared" si="745"/>
        <v>0</v>
      </c>
      <c r="AC1893" s="6">
        <f t="shared" si="745"/>
        <v>0</v>
      </c>
      <c r="AD1893" s="6">
        <f t="shared" si="745"/>
        <v>6</v>
      </c>
      <c r="AE1893" s="6">
        <f t="shared" si="745"/>
        <v>0</v>
      </c>
      <c r="AF1893" s="6">
        <f t="shared" si="739"/>
        <v>6</v>
      </c>
      <c r="AG1893" s="6">
        <f t="shared" si="740"/>
        <v>0</v>
      </c>
      <c r="AH1893" s="14" t="str">
        <f>LEFT(X1893,2)&amp;"."&amp;VLOOKUP(MID(X1893,4,3),'Data validation'!$A$1:$B$12,2,FALSE)&amp;".2025"</f>
        <v>14.02.2025</v>
      </c>
      <c r="AI1893">
        <f t="shared" si="741"/>
        <v>7</v>
      </c>
      <c r="AJ1893" t="str">
        <f>H1893&amp;"."&amp;VLOOKUP(I1893,'Data validation'!$A$1:$B$12,2,FALSE)&amp;".2026"</f>
        <v>20.08.2026</v>
      </c>
      <c r="AK1893">
        <f t="shared" si="742"/>
        <v>34</v>
      </c>
      <c r="AL1893" t="e">
        <f>VLOOKUP(E1893,[2]Sheet1!$A:$B,2,FALSE)</f>
        <v>#N/A</v>
      </c>
    </row>
    <row r="1894" spans="1:38" x14ac:dyDescent="0.25">
      <c r="A1894" t="str">
        <f>VLOOKUP(Q1894,'Data validation'!$K$2:$L$50,2,FALSE)</f>
        <v>TO</v>
      </c>
      <c r="B1894">
        <f t="shared" si="728"/>
        <v>0</v>
      </c>
      <c r="C1894">
        <f t="shared" si="729"/>
        <v>3</v>
      </c>
      <c r="D1894">
        <f t="shared" si="730"/>
        <v>0</v>
      </c>
      <c r="E1894">
        <v>9961</v>
      </c>
      <c r="F1894" t="s">
        <v>6304</v>
      </c>
      <c r="G1894" t="s">
        <v>364</v>
      </c>
      <c r="H1894" t="str">
        <f t="shared" si="731"/>
        <v>31</v>
      </c>
      <c r="I1894" t="str">
        <f t="shared" si="732"/>
        <v>May</v>
      </c>
      <c r="J1894" t="s">
        <v>365</v>
      </c>
      <c r="K1894" t="str">
        <f t="shared" si="733"/>
        <v>03</v>
      </c>
      <c r="L1894" t="str">
        <f t="shared" si="734"/>
        <v>Jun</v>
      </c>
      <c r="M1894">
        <v>3</v>
      </c>
      <c r="N1894">
        <f t="shared" si="735"/>
        <v>-28</v>
      </c>
      <c r="O1894">
        <f t="shared" si="736"/>
        <v>0</v>
      </c>
      <c r="P1894">
        <f t="shared" si="737"/>
        <v>2</v>
      </c>
      <c r="Q1894" t="s">
        <v>81</v>
      </c>
      <c r="R1894" t="s">
        <v>63</v>
      </c>
      <c r="S1894">
        <v>2</v>
      </c>
      <c r="T1894">
        <v>1</v>
      </c>
      <c r="U1894" s="2">
        <f>SUMIFS(SLR!L:L,SLR!D:D,'Резервации 2026'!E1894)</f>
        <v>785.89161059999992</v>
      </c>
      <c r="V1894" s="2">
        <f t="shared" si="746"/>
        <v>261.96387019999997</v>
      </c>
      <c r="W1894" t="s">
        <v>262</v>
      </c>
      <c r="X1894" t="s">
        <v>6305</v>
      </c>
      <c r="Y1894" t="s">
        <v>5488</v>
      </c>
      <c r="Z1894" t="str">
        <f t="shared" si="738"/>
        <v>Feb</v>
      </c>
      <c r="AA1894" s="6">
        <f t="shared" si="745"/>
        <v>0</v>
      </c>
      <c r="AB1894" s="6">
        <f t="shared" si="745"/>
        <v>2</v>
      </c>
      <c r="AC1894" s="6">
        <f t="shared" si="745"/>
        <v>0</v>
      </c>
      <c r="AD1894" s="6">
        <f t="shared" si="745"/>
        <v>0</v>
      </c>
      <c r="AE1894" s="6">
        <f t="shared" si="745"/>
        <v>0</v>
      </c>
      <c r="AF1894" s="6">
        <f t="shared" si="739"/>
        <v>2</v>
      </c>
      <c r="AG1894" s="6">
        <f t="shared" si="740"/>
        <v>-1</v>
      </c>
      <c r="AH1894" s="14" t="str">
        <f>LEFT(X1894,2)&amp;"."&amp;VLOOKUP(MID(X1894,4,3),'Data validation'!$A$1:$B$12,2,FALSE)&amp;".2025"</f>
        <v>02.02.2025</v>
      </c>
      <c r="AI1894">
        <f t="shared" si="741"/>
        <v>6</v>
      </c>
      <c r="AJ1894" t="str">
        <f>H1894&amp;"."&amp;VLOOKUP(I1894,'Data validation'!$A$1:$B$12,2,FALSE)&amp;".2026"</f>
        <v>31.05.2026</v>
      </c>
      <c r="AK1894">
        <f t="shared" si="742"/>
        <v>23</v>
      </c>
      <c r="AL1894" t="e">
        <f>VLOOKUP(E1894,[2]Sheet1!$A:$B,2,FALSE)</f>
        <v>#N/A</v>
      </c>
    </row>
    <row r="1895" spans="1:38" x14ac:dyDescent="0.25">
      <c r="A1895" t="str">
        <f>VLOOKUP(Q1895,'Data validation'!$K$2:$L$50,2,FALSE)</f>
        <v>TO</v>
      </c>
      <c r="B1895">
        <f t="shared" si="728"/>
        <v>4</v>
      </c>
      <c r="C1895">
        <f t="shared" si="729"/>
        <v>1</v>
      </c>
      <c r="D1895">
        <f t="shared" si="730"/>
        <v>0</v>
      </c>
      <c r="E1895">
        <v>8946</v>
      </c>
      <c r="F1895" t="s">
        <v>8825</v>
      </c>
      <c r="G1895" t="s">
        <v>1483</v>
      </c>
      <c r="H1895" t="str">
        <f t="shared" si="731"/>
        <v>27</v>
      </c>
      <c r="I1895" t="str">
        <f t="shared" si="732"/>
        <v>May</v>
      </c>
      <c r="J1895" t="s">
        <v>27</v>
      </c>
      <c r="K1895" t="str">
        <f t="shared" si="733"/>
        <v>01</v>
      </c>
      <c r="L1895" t="str">
        <f t="shared" si="734"/>
        <v>Jun</v>
      </c>
      <c r="M1895">
        <v>5</v>
      </c>
      <c r="N1895">
        <f t="shared" si="735"/>
        <v>-26</v>
      </c>
      <c r="O1895">
        <f t="shared" si="736"/>
        <v>4</v>
      </c>
      <c r="P1895">
        <f t="shared" si="737"/>
        <v>0</v>
      </c>
      <c r="Q1895" t="s">
        <v>158</v>
      </c>
      <c r="R1895" t="s">
        <v>17</v>
      </c>
      <c r="S1895">
        <v>2</v>
      </c>
      <c r="T1895">
        <v>0</v>
      </c>
      <c r="U1895" s="2">
        <f>SUMIFS(DTS!L:L,DTS!D:D,'Резервации 2026'!E1895)</f>
        <v>816.36344199999996</v>
      </c>
      <c r="V1895" s="2">
        <f t="shared" ref="V1895:V1899" si="747">+U1895/M1895</f>
        <v>163.27268839999999</v>
      </c>
      <c r="W1895" t="s">
        <v>262</v>
      </c>
      <c r="X1895" t="s">
        <v>3007</v>
      </c>
      <c r="Y1895" t="s">
        <v>3213</v>
      </c>
      <c r="Z1895" t="str">
        <f t="shared" si="738"/>
        <v>Dec</v>
      </c>
      <c r="AA1895" s="6">
        <f t="shared" si="745"/>
        <v>4</v>
      </c>
      <c r="AB1895" s="6">
        <f t="shared" si="745"/>
        <v>0</v>
      </c>
      <c r="AC1895" s="6">
        <f t="shared" si="745"/>
        <v>0</v>
      </c>
      <c r="AD1895" s="6">
        <f t="shared" si="745"/>
        <v>0</v>
      </c>
      <c r="AE1895" s="6">
        <f t="shared" si="745"/>
        <v>0</v>
      </c>
      <c r="AF1895" s="6">
        <f t="shared" si="739"/>
        <v>4</v>
      </c>
      <c r="AG1895" s="6">
        <f t="shared" si="740"/>
        <v>-1</v>
      </c>
      <c r="AH1895" s="14" t="str">
        <f>LEFT(X1895,2)&amp;"."&amp;VLOOKUP(MID(X1895,4,3),'Data validation'!$A$1:$B$12,2,FALSE)&amp;".2025"</f>
        <v>01.12.2025</v>
      </c>
      <c r="AI1895">
        <f t="shared" si="741"/>
        <v>49</v>
      </c>
      <c r="AJ1895" t="str">
        <f>H1895&amp;"."&amp;VLOOKUP(I1895,'Data validation'!$A$1:$B$12,2,FALSE)&amp;".2026"</f>
        <v>27.05.2026</v>
      </c>
      <c r="AK1895">
        <f t="shared" si="742"/>
        <v>22</v>
      </c>
      <c r="AL1895" t="e">
        <f>VLOOKUP(E1895,[2]Sheet1!$A:$B,2,FALSE)</f>
        <v>#N/A</v>
      </c>
    </row>
    <row r="1896" spans="1:38" x14ac:dyDescent="0.25">
      <c r="A1896" t="str">
        <f>VLOOKUP(Q1896,'Data validation'!$K$2:$L$50,2,FALSE)</f>
        <v>TO</v>
      </c>
      <c r="B1896">
        <f t="shared" si="728"/>
        <v>0</v>
      </c>
      <c r="C1896">
        <f t="shared" si="729"/>
        <v>5</v>
      </c>
      <c r="D1896">
        <f t="shared" si="730"/>
        <v>0</v>
      </c>
      <c r="E1896">
        <v>8777</v>
      </c>
      <c r="F1896" t="s">
        <v>8826</v>
      </c>
      <c r="G1896" t="s">
        <v>126</v>
      </c>
      <c r="H1896" t="str">
        <f t="shared" si="731"/>
        <v>27</v>
      </c>
      <c r="I1896" t="str">
        <f t="shared" si="732"/>
        <v>Jun</v>
      </c>
      <c r="J1896" t="s">
        <v>120</v>
      </c>
      <c r="K1896" t="str">
        <f t="shared" si="733"/>
        <v>02</v>
      </c>
      <c r="L1896" t="str">
        <f t="shared" si="734"/>
        <v>Jul</v>
      </c>
      <c r="M1896">
        <v>5</v>
      </c>
      <c r="N1896">
        <f t="shared" si="735"/>
        <v>-25</v>
      </c>
      <c r="O1896">
        <f t="shared" si="736"/>
        <v>4</v>
      </c>
      <c r="P1896">
        <f t="shared" si="737"/>
        <v>1</v>
      </c>
      <c r="Q1896" t="s">
        <v>158</v>
      </c>
      <c r="R1896" t="s">
        <v>48</v>
      </c>
      <c r="S1896">
        <v>3</v>
      </c>
      <c r="T1896">
        <v>1</v>
      </c>
      <c r="U1896" s="2">
        <f>SUMIFS(DTS!L:L,DTS!D:D,'Резервации 2026'!E1896)</f>
        <v>1918.4736469999998</v>
      </c>
      <c r="V1896" s="2">
        <f t="shared" si="747"/>
        <v>383.69472939999997</v>
      </c>
      <c r="W1896" t="s">
        <v>262</v>
      </c>
      <c r="X1896" t="s">
        <v>1871</v>
      </c>
      <c r="Y1896" t="s">
        <v>1761</v>
      </c>
      <c r="Z1896" t="str">
        <f t="shared" si="738"/>
        <v>Nov</v>
      </c>
      <c r="AA1896" s="6">
        <f t="shared" si="745"/>
        <v>0</v>
      </c>
      <c r="AB1896" s="6">
        <f t="shared" si="745"/>
        <v>4</v>
      </c>
      <c r="AC1896" s="6">
        <f t="shared" si="745"/>
        <v>1</v>
      </c>
      <c r="AD1896" s="6">
        <f t="shared" si="745"/>
        <v>0</v>
      </c>
      <c r="AE1896" s="6">
        <f t="shared" si="745"/>
        <v>0</v>
      </c>
      <c r="AF1896" s="6">
        <f t="shared" si="739"/>
        <v>5</v>
      </c>
      <c r="AG1896" s="6">
        <f t="shared" si="740"/>
        <v>0</v>
      </c>
      <c r="AH1896" s="14" t="str">
        <f>LEFT(X1896,2)&amp;"."&amp;VLOOKUP(MID(X1896,4,3),'Data validation'!$A$1:$B$12,2,FALSE)&amp;".2025"</f>
        <v>24.11.2025</v>
      </c>
      <c r="AI1896">
        <f t="shared" si="741"/>
        <v>48</v>
      </c>
      <c r="AJ1896" t="str">
        <f>H1896&amp;"."&amp;VLOOKUP(I1896,'Data validation'!$A$1:$B$12,2,FALSE)&amp;".2026"</f>
        <v>27.06.2026</v>
      </c>
      <c r="AK1896">
        <f t="shared" si="742"/>
        <v>26</v>
      </c>
      <c r="AL1896" t="e">
        <f>VLOOKUP(E1896,[2]Sheet1!$A:$B,2,FALSE)</f>
        <v>#N/A</v>
      </c>
    </row>
    <row r="1897" spans="1:38" x14ac:dyDescent="0.25">
      <c r="A1897" t="str">
        <f>VLOOKUP(Q1897,'Data validation'!$K$2:$L$50,2,FALSE)</f>
        <v>TO</v>
      </c>
      <c r="B1897">
        <f t="shared" si="728"/>
        <v>2</v>
      </c>
      <c r="C1897">
        <f t="shared" si="729"/>
        <v>3</v>
      </c>
      <c r="D1897">
        <f t="shared" si="730"/>
        <v>0</v>
      </c>
      <c r="E1897">
        <v>8771</v>
      </c>
      <c r="F1897" t="s">
        <v>8827</v>
      </c>
      <c r="G1897" t="s">
        <v>1869</v>
      </c>
      <c r="H1897" t="str">
        <f t="shared" si="731"/>
        <v>29</v>
      </c>
      <c r="I1897" t="str">
        <f t="shared" si="732"/>
        <v>May</v>
      </c>
      <c r="J1897" t="s">
        <v>365</v>
      </c>
      <c r="K1897" t="str">
        <f t="shared" si="733"/>
        <v>03</v>
      </c>
      <c r="L1897" t="str">
        <f t="shared" si="734"/>
        <v>Jun</v>
      </c>
      <c r="M1897">
        <v>5</v>
      </c>
      <c r="N1897">
        <f t="shared" si="735"/>
        <v>-26</v>
      </c>
      <c r="O1897">
        <f t="shared" si="736"/>
        <v>2</v>
      </c>
      <c r="P1897">
        <f t="shared" si="737"/>
        <v>2</v>
      </c>
      <c r="Q1897" t="s">
        <v>158</v>
      </c>
      <c r="R1897" t="s">
        <v>17</v>
      </c>
      <c r="S1897">
        <v>2</v>
      </c>
      <c r="T1897">
        <v>0</v>
      </c>
      <c r="U1897" s="2">
        <f>SUMIFS(DTS!L:L,DTS!D:D,'Резервации 2026'!E1897)</f>
        <v>753.58129900000006</v>
      </c>
      <c r="V1897" s="2">
        <f t="shared" si="747"/>
        <v>150.71625980000002</v>
      </c>
      <c r="W1897" t="s">
        <v>262</v>
      </c>
      <c r="X1897" t="s">
        <v>1867</v>
      </c>
      <c r="Y1897" t="s">
        <v>1761</v>
      </c>
      <c r="Z1897" t="str">
        <f t="shared" si="738"/>
        <v>Nov</v>
      </c>
      <c r="AA1897" s="6">
        <f t="shared" si="745"/>
        <v>2</v>
      </c>
      <c r="AB1897" s="6">
        <f t="shared" si="745"/>
        <v>2</v>
      </c>
      <c r="AC1897" s="6">
        <f t="shared" si="745"/>
        <v>0</v>
      </c>
      <c r="AD1897" s="6">
        <f t="shared" si="745"/>
        <v>0</v>
      </c>
      <c r="AE1897" s="6">
        <f t="shared" si="745"/>
        <v>0</v>
      </c>
      <c r="AF1897" s="6">
        <f t="shared" si="739"/>
        <v>4</v>
      </c>
      <c r="AG1897" s="6">
        <f t="shared" si="740"/>
        <v>-1</v>
      </c>
      <c r="AH1897" s="14" t="str">
        <f>LEFT(X1897,2)&amp;"."&amp;VLOOKUP(MID(X1897,4,3),'Data validation'!$A$1:$B$12,2,FALSE)&amp;".2025"</f>
        <v>24.11.2025</v>
      </c>
      <c r="AI1897">
        <f t="shared" si="741"/>
        <v>48</v>
      </c>
      <c r="AJ1897" t="str">
        <f>H1897&amp;"."&amp;VLOOKUP(I1897,'Data validation'!$A$1:$B$12,2,FALSE)&amp;".2026"</f>
        <v>29.05.2026</v>
      </c>
      <c r="AK1897">
        <f t="shared" si="742"/>
        <v>22</v>
      </c>
      <c r="AL1897" t="e">
        <f>VLOOKUP(E1897,[2]Sheet1!$A:$B,2,FALSE)</f>
        <v>#N/A</v>
      </c>
    </row>
    <row r="1898" spans="1:38" x14ac:dyDescent="0.25">
      <c r="A1898" t="str">
        <f>VLOOKUP(Q1898,'Data validation'!$K$2:$L$50,2,FALSE)</f>
        <v>TO</v>
      </c>
      <c r="B1898">
        <f t="shared" si="728"/>
        <v>0</v>
      </c>
      <c r="C1898">
        <f t="shared" si="729"/>
        <v>6</v>
      </c>
      <c r="D1898">
        <f t="shared" si="730"/>
        <v>0</v>
      </c>
      <c r="E1898">
        <v>8372</v>
      </c>
      <c r="F1898" t="s">
        <v>7716</v>
      </c>
      <c r="G1898" t="s">
        <v>275</v>
      </c>
      <c r="H1898" t="str">
        <f t="shared" si="731"/>
        <v>22</v>
      </c>
      <c r="I1898" t="str">
        <f t="shared" si="732"/>
        <v>Jun</v>
      </c>
      <c r="J1898" t="s">
        <v>276</v>
      </c>
      <c r="K1898" t="str">
        <f t="shared" si="733"/>
        <v>28</v>
      </c>
      <c r="L1898" t="str">
        <f t="shared" si="734"/>
        <v>Jun</v>
      </c>
      <c r="M1898">
        <v>6</v>
      </c>
      <c r="N1898">
        <f t="shared" si="735"/>
        <v>6</v>
      </c>
      <c r="O1898">
        <f t="shared" si="736"/>
        <v>0</v>
      </c>
      <c r="P1898">
        <f t="shared" si="737"/>
        <v>0</v>
      </c>
      <c r="Q1898" t="s">
        <v>158</v>
      </c>
      <c r="R1898" t="s">
        <v>110</v>
      </c>
      <c r="S1898">
        <v>4</v>
      </c>
      <c r="T1898">
        <v>1</v>
      </c>
      <c r="U1898" s="2">
        <f>SUMIFS(DTS!L:L,DTS!D:D,'Резервации 2026'!E1898)</f>
        <v>2834.1736946999999</v>
      </c>
      <c r="V1898" s="2">
        <f t="shared" si="747"/>
        <v>472.36228245000001</v>
      </c>
      <c r="W1898" t="s">
        <v>262</v>
      </c>
      <c r="X1898" t="s">
        <v>913</v>
      </c>
      <c r="Y1898" t="s">
        <v>254</v>
      </c>
      <c r="Z1898" t="str">
        <f t="shared" si="738"/>
        <v>Nov</v>
      </c>
      <c r="AA1898" s="6">
        <f t="shared" si="745"/>
        <v>0</v>
      </c>
      <c r="AB1898" s="6">
        <f t="shared" si="745"/>
        <v>6</v>
      </c>
      <c r="AC1898" s="6">
        <f t="shared" si="745"/>
        <v>0</v>
      </c>
      <c r="AD1898" s="6">
        <f t="shared" si="745"/>
        <v>0</v>
      </c>
      <c r="AE1898" s="6">
        <f t="shared" si="745"/>
        <v>0</v>
      </c>
      <c r="AF1898" s="6">
        <f t="shared" si="739"/>
        <v>6</v>
      </c>
      <c r="AG1898" s="6">
        <f t="shared" si="740"/>
        <v>0</v>
      </c>
      <c r="AH1898" s="14" t="str">
        <f>LEFT(X1898,2)&amp;"."&amp;VLOOKUP(MID(X1898,4,3),'Data validation'!$A$1:$B$12,2,FALSE)&amp;".2025"</f>
        <v>11.11.2025</v>
      </c>
      <c r="AI1898">
        <f t="shared" si="741"/>
        <v>46</v>
      </c>
      <c r="AJ1898" t="str">
        <f>H1898&amp;"."&amp;VLOOKUP(I1898,'Data validation'!$A$1:$B$12,2,FALSE)&amp;".2026"</f>
        <v>22.06.2026</v>
      </c>
      <c r="AK1898">
        <f t="shared" si="742"/>
        <v>26</v>
      </c>
      <c r="AL1898" t="e">
        <f>VLOOKUP(E1898,[2]Sheet1!$A:$B,2,FALSE)</f>
        <v>#N/A</v>
      </c>
    </row>
    <row r="1899" spans="1:38" x14ac:dyDescent="0.25">
      <c r="A1899" t="str">
        <f>VLOOKUP(Q1899,'Data validation'!$K$2:$L$50,2,FALSE)</f>
        <v>TO</v>
      </c>
      <c r="B1899">
        <f t="shared" si="728"/>
        <v>0</v>
      </c>
      <c r="C1899">
        <f t="shared" si="729"/>
        <v>6</v>
      </c>
      <c r="D1899">
        <f t="shared" si="730"/>
        <v>0</v>
      </c>
      <c r="E1899">
        <v>8374</v>
      </c>
      <c r="F1899" t="s">
        <v>7716</v>
      </c>
      <c r="G1899" t="s">
        <v>275</v>
      </c>
      <c r="H1899" t="str">
        <f t="shared" si="731"/>
        <v>22</v>
      </c>
      <c r="I1899" t="str">
        <f t="shared" si="732"/>
        <v>Jun</v>
      </c>
      <c r="J1899" t="s">
        <v>276</v>
      </c>
      <c r="K1899" t="str">
        <f t="shared" si="733"/>
        <v>28</v>
      </c>
      <c r="L1899" t="str">
        <f t="shared" si="734"/>
        <v>Jun</v>
      </c>
      <c r="M1899">
        <v>6</v>
      </c>
      <c r="N1899">
        <f t="shared" si="735"/>
        <v>6</v>
      </c>
      <c r="O1899">
        <f t="shared" si="736"/>
        <v>0</v>
      </c>
      <c r="P1899">
        <f t="shared" si="737"/>
        <v>0</v>
      </c>
      <c r="Q1899" t="s">
        <v>158</v>
      </c>
      <c r="R1899" t="s">
        <v>25</v>
      </c>
      <c r="S1899">
        <v>2</v>
      </c>
      <c r="T1899">
        <v>2</v>
      </c>
      <c r="U1899" s="2">
        <f>SUMIFS(DTS!L:L,DTS!D:D,'Резервации 2026'!E1899)</f>
        <v>1924.4193702</v>
      </c>
      <c r="V1899" s="2">
        <f t="shared" si="747"/>
        <v>320.73656169999998</v>
      </c>
      <c r="W1899" t="s">
        <v>262</v>
      </c>
      <c r="X1899" t="s">
        <v>913</v>
      </c>
      <c r="Y1899" t="s">
        <v>254</v>
      </c>
      <c r="Z1899" t="str">
        <f t="shared" si="738"/>
        <v>Nov</v>
      </c>
      <c r="AA1899" s="6">
        <f t="shared" si="745"/>
        <v>0</v>
      </c>
      <c r="AB1899" s="6">
        <f t="shared" si="745"/>
        <v>6</v>
      </c>
      <c r="AC1899" s="6">
        <f t="shared" si="745"/>
        <v>0</v>
      </c>
      <c r="AD1899" s="6">
        <f t="shared" si="745"/>
        <v>0</v>
      </c>
      <c r="AE1899" s="6">
        <f t="shared" si="745"/>
        <v>0</v>
      </c>
      <c r="AF1899" s="6">
        <f t="shared" si="739"/>
        <v>6</v>
      </c>
      <c r="AG1899" s="6">
        <f t="shared" si="740"/>
        <v>0</v>
      </c>
      <c r="AH1899" s="14" t="str">
        <f>LEFT(X1899,2)&amp;"."&amp;VLOOKUP(MID(X1899,4,3),'Data validation'!$A$1:$B$12,2,FALSE)&amp;".2025"</f>
        <v>11.11.2025</v>
      </c>
      <c r="AI1899">
        <f t="shared" si="741"/>
        <v>46</v>
      </c>
      <c r="AJ1899" t="str">
        <f>H1899&amp;"."&amp;VLOOKUP(I1899,'Data validation'!$A$1:$B$12,2,FALSE)&amp;".2026"</f>
        <v>22.06.2026</v>
      </c>
      <c r="AK1899">
        <f t="shared" si="742"/>
        <v>26</v>
      </c>
      <c r="AL1899" t="e">
        <f>VLOOKUP(E1899,[2]Sheet1!$A:$B,2,FALSE)</f>
        <v>#N/A</v>
      </c>
    </row>
    <row r="1900" spans="1:38" x14ac:dyDescent="0.25">
      <c r="A1900" t="str">
        <f>VLOOKUP(Q1900,'Data validation'!$K$2:$L$50,2,FALSE)</f>
        <v>BOOKING</v>
      </c>
      <c r="B1900">
        <f t="shared" si="728"/>
        <v>2</v>
      </c>
      <c r="C1900">
        <f t="shared" si="729"/>
        <v>0</v>
      </c>
      <c r="D1900">
        <f t="shared" si="730"/>
        <v>0</v>
      </c>
      <c r="E1900">
        <v>10084</v>
      </c>
      <c r="F1900" t="s">
        <v>6631</v>
      </c>
      <c r="G1900" t="s">
        <v>1869</v>
      </c>
      <c r="H1900" t="str">
        <f t="shared" si="731"/>
        <v>29</v>
      </c>
      <c r="I1900" t="str">
        <f t="shared" si="732"/>
        <v>May</v>
      </c>
      <c r="J1900" t="s">
        <v>364</v>
      </c>
      <c r="K1900" t="str">
        <f t="shared" si="733"/>
        <v>31</v>
      </c>
      <c r="L1900" t="str">
        <f t="shared" si="734"/>
        <v>May</v>
      </c>
      <c r="M1900">
        <v>2</v>
      </c>
      <c r="N1900">
        <f t="shared" si="735"/>
        <v>2</v>
      </c>
      <c r="O1900">
        <f t="shared" si="736"/>
        <v>0</v>
      </c>
      <c r="P1900">
        <f t="shared" si="737"/>
        <v>0</v>
      </c>
      <c r="Q1900" t="s">
        <v>587</v>
      </c>
      <c r="R1900" t="s">
        <v>48</v>
      </c>
      <c r="S1900">
        <v>2</v>
      </c>
      <c r="T1900">
        <v>2</v>
      </c>
      <c r="U1900" s="2">
        <v>835.87508917431171</v>
      </c>
      <c r="V1900" s="2">
        <v>417.93754458715586</v>
      </c>
      <c r="W1900" t="s">
        <v>262</v>
      </c>
      <c r="X1900" t="s">
        <v>6632</v>
      </c>
      <c r="Y1900" t="s">
        <v>6530</v>
      </c>
      <c r="Z1900" t="str">
        <f t="shared" si="738"/>
        <v>Feb</v>
      </c>
      <c r="AA1900" s="6">
        <f t="shared" si="745"/>
        <v>2</v>
      </c>
      <c r="AB1900" s="6">
        <f t="shared" si="745"/>
        <v>0</v>
      </c>
      <c r="AC1900" s="6">
        <f t="shared" si="745"/>
        <v>0</v>
      </c>
      <c r="AD1900" s="6">
        <f t="shared" si="745"/>
        <v>0</v>
      </c>
      <c r="AE1900" s="6">
        <f t="shared" si="745"/>
        <v>0</v>
      </c>
      <c r="AF1900" s="6">
        <f t="shared" si="739"/>
        <v>2</v>
      </c>
      <c r="AG1900" s="6">
        <f t="shared" si="740"/>
        <v>0</v>
      </c>
      <c r="AH1900" s="14" t="str">
        <f>LEFT(X1900,2)&amp;"."&amp;VLOOKUP(MID(X1900,4,3),'Data validation'!$A$1:$B$12,2,FALSE)&amp;".2025"</f>
        <v>14.02.2025</v>
      </c>
      <c r="AI1900">
        <f t="shared" si="741"/>
        <v>7</v>
      </c>
      <c r="AJ1900" t="str">
        <f>H1900&amp;"."&amp;VLOOKUP(I1900,'Data validation'!$A$1:$B$12,2,FALSE)&amp;".2026"</f>
        <v>29.05.2026</v>
      </c>
      <c r="AK1900">
        <f t="shared" si="742"/>
        <v>22</v>
      </c>
      <c r="AL1900" t="e">
        <f>VLOOKUP(E1900,[2]Sheet1!$A:$B,2,FALSE)</f>
        <v>#N/A</v>
      </c>
    </row>
    <row r="1901" spans="1:38" x14ac:dyDescent="0.25">
      <c r="A1901" t="str">
        <f>VLOOKUP(Q1901,'Data validation'!$K$2:$L$50,2,FALSE)</f>
        <v>BOOKING</v>
      </c>
      <c r="B1901">
        <f t="shared" si="728"/>
        <v>2</v>
      </c>
      <c r="C1901">
        <f t="shared" si="729"/>
        <v>0</v>
      </c>
      <c r="D1901">
        <f t="shared" si="730"/>
        <v>0</v>
      </c>
      <c r="E1901">
        <v>10085</v>
      </c>
      <c r="F1901" t="s">
        <v>6631</v>
      </c>
      <c r="G1901" t="s">
        <v>1869</v>
      </c>
      <c r="H1901" t="str">
        <f t="shared" si="731"/>
        <v>29</v>
      </c>
      <c r="I1901" t="str">
        <f t="shared" si="732"/>
        <v>May</v>
      </c>
      <c r="J1901" t="s">
        <v>364</v>
      </c>
      <c r="K1901" t="str">
        <f t="shared" si="733"/>
        <v>31</v>
      </c>
      <c r="L1901" t="str">
        <f t="shared" si="734"/>
        <v>May</v>
      </c>
      <c r="M1901">
        <v>2</v>
      </c>
      <c r="N1901">
        <f t="shared" si="735"/>
        <v>2</v>
      </c>
      <c r="O1901">
        <f t="shared" si="736"/>
        <v>0</v>
      </c>
      <c r="P1901">
        <f t="shared" si="737"/>
        <v>0</v>
      </c>
      <c r="Q1901" t="s">
        <v>587</v>
      </c>
      <c r="R1901" t="s">
        <v>48</v>
      </c>
      <c r="S1901">
        <v>2</v>
      </c>
      <c r="T1901">
        <v>2</v>
      </c>
      <c r="U1901" s="2">
        <v>835.87508917431171</v>
      </c>
      <c r="V1901" s="2">
        <v>417.93754458715586</v>
      </c>
      <c r="X1901" t="s">
        <v>6632</v>
      </c>
      <c r="Y1901" t="s">
        <v>6530</v>
      </c>
      <c r="Z1901" t="str">
        <f t="shared" si="738"/>
        <v>Feb</v>
      </c>
      <c r="AA1901" s="6">
        <f t="shared" si="745"/>
        <v>2</v>
      </c>
      <c r="AB1901" s="6">
        <f t="shared" si="745"/>
        <v>0</v>
      </c>
      <c r="AC1901" s="6">
        <f t="shared" si="745"/>
        <v>0</v>
      </c>
      <c r="AD1901" s="6">
        <f t="shared" si="745"/>
        <v>0</v>
      </c>
      <c r="AE1901" s="6">
        <f t="shared" si="745"/>
        <v>0</v>
      </c>
      <c r="AF1901" s="6">
        <f t="shared" si="739"/>
        <v>2</v>
      </c>
      <c r="AG1901" s="6">
        <f t="shared" si="740"/>
        <v>0</v>
      </c>
      <c r="AH1901" s="14" t="str">
        <f>LEFT(X1901,2)&amp;"."&amp;VLOOKUP(MID(X1901,4,3),'Data validation'!$A$1:$B$12,2,FALSE)&amp;".2025"</f>
        <v>14.02.2025</v>
      </c>
      <c r="AI1901">
        <f t="shared" si="741"/>
        <v>7</v>
      </c>
      <c r="AJ1901" t="str">
        <f>H1901&amp;"."&amp;VLOOKUP(I1901,'Data validation'!$A$1:$B$12,2,FALSE)&amp;".2026"</f>
        <v>29.05.2026</v>
      </c>
      <c r="AK1901">
        <f t="shared" si="742"/>
        <v>22</v>
      </c>
      <c r="AL1901" t="e">
        <f>VLOOKUP(E1901,[2]Sheet1!$A:$B,2,FALSE)</f>
        <v>#N/A</v>
      </c>
    </row>
    <row r="1902" spans="1:38" x14ac:dyDescent="0.25">
      <c r="A1902" t="str">
        <f>VLOOKUP(Q1902,'Data validation'!$K$2:$L$50,2,FALSE)</f>
        <v>TO</v>
      </c>
      <c r="B1902">
        <f t="shared" si="728"/>
        <v>0</v>
      </c>
      <c r="C1902">
        <f t="shared" si="729"/>
        <v>0</v>
      </c>
      <c r="D1902">
        <f t="shared" si="730"/>
        <v>5</v>
      </c>
      <c r="E1902">
        <v>8376</v>
      </c>
      <c r="F1902" t="s">
        <v>8828</v>
      </c>
      <c r="G1902" t="s">
        <v>155</v>
      </c>
      <c r="H1902" t="str">
        <f t="shared" si="731"/>
        <v>19</v>
      </c>
      <c r="I1902" t="str">
        <f t="shared" si="732"/>
        <v>Jul</v>
      </c>
      <c r="J1902" t="s">
        <v>156</v>
      </c>
      <c r="K1902" t="str">
        <f t="shared" si="733"/>
        <v>24</v>
      </c>
      <c r="L1902" t="str">
        <f t="shared" si="734"/>
        <v>Jul</v>
      </c>
      <c r="M1902">
        <v>5</v>
      </c>
      <c r="N1902">
        <f t="shared" si="735"/>
        <v>5</v>
      </c>
      <c r="O1902">
        <f t="shared" si="736"/>
        <v>0</v>
      </c>
      <c r="P1902">
        <f t="shared" si="737"/>
        <v>0</v>
      </c>
      <c r="Q1902" t="s">
        <v>158</v>
      </c>
      <c r="R1902" t="s">
        <v>20</v>
      </c>
      <c r="S1902">
        <v>2</v>
      </c>
      <c r="T1902">
        <v>2</v>
      </c>
      <c r="U1902" s="2">
        <f>SUMIFS(DTS!L:L,DTS!D:D,'Резервации 2026'!E1902)</f>
        <v>1851.4864694999999</v>
      </c>
      <c r="V1902" s="2">
        <f t="shared" ref="V1902:V1905" si="748">+U1902/M1902</f>
        <v>370.2972939</v>
      </c>
      <c r="W1902" t="s">
        <v>262</v>
      </c>
      <c r="X1902" t="s">
        <v>913</v>
      </c>
      <c r="Y1902" t="s">
        <v>51</v>
      </c>
      <c r="Z1902" t="str">
        <f t="shared" si="738"/>
        <v>Nov</v>
      </c>
      <c r="AA1902" s="6">
        <f t="shared" si="745"/>
        <v>0</v>
      </c>
      <c r="AB1902" s="6">
        <f t="shared" si="745"/>
        <v>0</v>
      </c>
      <c r="AC1902" s="6">
        <f t="shared" si="745"/>
        <v>5</v>
      </c>
      <c r="AD1902" s="6">
        <f t="shared" si="745"/>
        <v>0</v>
      </c>
      <c r="AE1902" s="6">
        <f t="shared" si="745"/>
        <v>0</v>
      </c>
      <c r="AF1902" s="6">
        <f t="shared" si="739"/>
        <v>5</v>
      </c>
      <c r="AG1902" s="6">
        <f t="shared" si="740"/>
        <v>0</v>
      </c>
      <c r="AH1902" s="14" t="str">
        <f>LEFT(X1902,2)&amp;"."&amp;VLOOKUP(MID(X1902,4,3),'Data validation'!$A$1:$B$12,2,FALSE)&amp;".2025"</f>
        <v>11.11.2025</v>
      </c>
      <c r="AI1902">
        <f t="shared" si="741"/>
        <v>46</v>
      </c>
      <c r="AJ1902" t="str">
        <f>H1902&amp;"."&amp;VLOOKUP(I1902,'Data validation'!$A$1:$B$12,2,FALSE)&amp;".2026"</f>
        <v>19.07.2026</v>
      </c>
      <c r="AK1902">
        <f t="shared" si="742"/>
        <v>30</v>
      </c>
      <c r="AL1902" t="e">
        <f>VLOOKUP(E1902,[2]Sheet1!$A:$B,2,FALSE)</f>
        <v>#N/A</v>
      </c>
    </row>
    <row r="1903" spans="1:38" x14ac:dyDescent="0.25">
      <c r="A1903" t="str">
        <f>VLOOKUP(Q1903,'Data validation'!$K$2:$L$50,2,FALSE)</f>
        <v>TO</v>
      </c>
      <c r="B1903">
        <f t="shared" si="728"/>
        <v>0</v>
      </c>
      <c r="C1903">
        <f t="shared" si="729"/>
        <v>0</v>
      </c>
      <c r="D1903">
        <f t="shared" si="730"/>
        <v>5</v>
      </c>
      <c r="E1903">
        <v>8377</v>
      </c>
      <c r="F1903" t="s">
        <v>8829</v>
      </c>
      <c r="G1903" t="s">
        <v>155</v>
      </c>
      <c r="H1903" t="str">
        <f t="shared" si="731"/>
        <v>19</v>
      </c>
      <c r="I1903" t="str">
        <f t="shared" si="732"/>
        <v>Jul</v>
      </c>
      <c r="J1903" t="s">
        <v>156</v>
      </c>
      <c r="K1903" t="str">
        <f t="shared" si="733"/>
        <v>24</v>
      </c>
      <c r="L1903" t="str">
        <f t="shared" si="734"/>
        <v>Jul</v>
      </c>
      <c r="M1903">
        <v>5</v>
      </c>
      <c r="N1903">
        <f t="shared" si="735"/>
        <v>5</v>
      </c>
      <c r="O1903">
        <f t="shared" si="736"/>
        <v>0</v>
      </c>
      <c r="P1903">
        <f t="shared" si="737"/>
        <v>0</v>
      </c>
      <c r="Q1903" t="s">
        <v>158</v>
      </c>
      <c r="R1903" t="s">
        <v>20</v>
      </c>
      <c r="S1903">
        <v>2</v>
      </c>
      <c r="T1903">
        <v>2</v>
      </c>
      <c r="U1903" s="2">
        <f>SUMIFS(DTS!L:L,DTS!D:D,'Резервации 2026'!E1903)</f>
        <v>1851.4864694999999</v>
      </c>
      <c r="V1903" s="2">
        <f t="shared" si="748"/>
        <v>370.2972939</v>
      </c>
      <c r="W1903" t="s">
        <v>262</v>
      </c>
      <c r="X1903" t="s">
        <v>913</v>
      </c>
      <c r="Y1903" t="s">
        <v>30</v>
      </c>
      <c r="Z1903" t="str">
        <f t="shared" si="738"/>
        <v>Nov</v>
      </c>
      <c r="AA1903" s="6">
        <f t="shared" si="745"/>
        <v>0</v>
      </c>
      <c r="AB1903" s="6">
        <f t="shared" si="745"/>
        <v>0</v>
      </c>
      <c r="AC1903" s="6">
        <f t="shared" si="745"/>
        <v>5</v>
      </c>
      <c r="AD1903" s="6">
        <f t="shared" si="745"/>
        <v>0</v>
      </c>
      <c r="AE1903" s="6">
        <f t="shared" si="745"/>
        <v>0</v>
      </c>
      <c r="AF1903" s="6">
        <f t="shared" si="739"/>
        <v>5</v>
      </c>
      <c r="AG1903" s="6">
        <f t="shared" si="740"/>
        <v>0</v>
      </c>
      <c r="AH1903" s="14" t="str">
        <f>LEFT(X1903,2)&amp;"."&amp;VLOOKUP(MID(X1903,4,3),'Data validation'!$A$1:$B$12,2,FALSE)&amp;".2025"</f>
        <v>11.11.2025</v>
      </c>
      <c r="AI1903">
        <f t="shared" si="741"/>
        <v>46</v>
      </c>
      <c r="AJ1903" t="str">
        <f>H1903&amp;"."&amp;VLOOKUP(I1903,'Data validation'!$A$1:$B$12,2,FALSE)&amp;".2026"</f>
        <v>19.07.2026</v>
      </c>
      <c r="AK1903">
        <f t="shared" si="742"/>
        <v>30</v>
      </c>
      <c r="AL1903" t="e">
        <f>VLOOKUP(E1903,[2]Sheet1!$A:$B,2,FALSE)</f>
        <v>#N/A</v>
      </c>
    </row>
    <row r="1904" spans="1:38" x14ac:dyDescent="0.25">
      <c r="A1904" t="str">
        <f>VLOOKUP(Q1904,'Data validation'!$K$2:$L$50,2,FALSE)</f>
        <v>TO</v>
      </c>
      <c r="B1904">
        <f t="shared" si="728"/>
        <v>0</v>
      </c>
      <c r="C1904">
        <f t="shared" si="729"/>
        <v>0</v>
      </c>
      <c r="D1904">
        <f t="shared" si="730"/>
        <v>5</v>
      </c>
      <c r="E1904">
        <v>10156</v>
      </c>
      <c r="F1904" t="s">
        <v>6865</v>
      </c>
      <c r="G1904" t="s">
        <v>290</v>
      </c>
      <c r="H1904" t="str">
        <f t="shared" si="731"/>
        <v>05</v>
      </c>
      <c r="I1904" t="str">
        <f t="shared" si="732"/>
        <v>Aug</v>
      </c>
      <c r="J1904" t="s">
        <v>326</v>
      </c>
      <c r="K1904" t="str">
        <f t="shared" si="733"/>
        <v>10</v>
      </c>
      <c r="L1904" t="str">
        <f t="shared" si="734"/>
        <v>Aug</v>
      </c>
      <c r="M1904">
        <v>5</v>
      </c>
      <c r="N1904">
        <f t="shared" si="735"/>
        <v>5</v>
      </c>
      <c r="O1904">
        <f t="shared" si="736"/>
        <v>0</v>
      </c>
      <c r="P1904">
        <f t="shared" si="737"/>
        <v>0</v>
      </c>
      <c r="Q1904" t="s">
        <v>81</v>
      </c>
      <c r="R1904" t="s">
        <v>63</v>
      </c>
      <c r="S1904">
        <v>3</v>
      </c>
      <c r="T1904">
        <v>1</v>
      </c>
      <c r="U1904" s="2">
        <f>SUMIFS(SLR!L:L,SLR!D:D,'Резервации 2026'!E1904)</f>
        <v>2307.3904425000001</v>
      </c>
      <c r="V1904" s="2">
        <f t="shared" si="748"/>
        <v>461.47808850000001</v>
      </c>
      <c r="W1904" t="s">
        <v>262</v>
      </c>
      <c r="X1904" t="s">
        <v>6866</v>
      </c>
      <c r="Y1904" t="s">
        <v>6847</v>
      </c>
      <c r="Z1904" t="str">
        <f t="shared" si="738"/>
        <v>Feb</v>
      </c>
      <c r="AA1904" s="6">
        <f t="shared" si="745"/>
        <v>0</v>
      </c>
      <c r="AB1904" s="6">
        <f t="shared" si="745"/>
        <v>0</v>
      </c>
      <c r="AC1904" s="6">
        <f t="shared" si="745"/>
        <v>0</v>
      </c>
      <c r="AD1904" s="6">
        <f t="shared" si="745"/>
        <v>5</v>
      </c>
      <c r="AE1904" s="6">
        <f t="shared" si="745"/>
        <v>0</v>
      </c>
      <c r="AF1904" s="6">
        <f t="shared" si="739"/>
        <v>5</v>
      </c>
      <c r="AG1904" s="6">
        <f t="shared" si="740"/>
        <v>0</v>
      </c>
      <c r="AH1904" s="14" t="str">
        <f>LEFT(X1904,2)&amp;"."&amp;VLOOKUP(MID(X1904,4,3),'Data validation'!$A$1:$B$12,2,FALSE)&amp;".2025"</f>
        <v>20.02.2025</v>
      </c>
      <c r="AI1904">
        <f t="shared" si="741"/>
        <v>8</v>
      </c>
      <c r="AJ1904" t="str">
        <f>H1904&amp;"."&amp;VLOOKUP(I1904,'Data validation'!$A$1:$B$12,2,FALSE)&amp;".2026"</f>
        <v>05.08.2026</v>
      </c>
      <c r="AK1904">
        <f t="shared" si="742"/>
        <v>32</v>
      </c>
      <c r="AL1904" t="e">
        <f>VLOOKUP(E1904,[2]Sheet1!$A:$B,2,FALSE)</f>
        <v>#N/A</v>
      </c>
    </row>
    <row r="1905" spans="1:38" x14ac:dyDescent="0.25">
      <c r="A1905" t="str">
        <f>VLOOKUP(Q1905,'Data validation'!$K$2:$L$50,2,FALSE)</f>
        <v>TO</v>
      </c>
      <c r="B1905">
        <f t="shared" si="728"/>
        <v>0</v>
      </c>
      <c r="C1905">
        <f t="shared" si="729"/>
        <v>0</v>
      </c>
      <c r="D1905">
        <f t="shared" si="730"/>
        <v>5</v>
      </c>
      <c r="E1905">
        <v>10157</v>
      </c>
      <c r="F1905" t="s">
        <v>6867</v>
      </c>
      <c r="G1905" t="s">
        <v>290</v>
      </c>
      <c r="H1905" t="str">
        <f t="shared" si="731"/>
        <v>05</v>
      </c>
      <c r="I1905" t="str">
        <f t="shared" si="732"/>
        <v>Aug</v>
      </c>
      <c r="J1905" t="s">
        <v>326</v>
      </c>
      <c r="K1905" t="str">
        <f t="shared" si="733"/>
        <v>10</v>
      </c>
      <c r="L1905" t="str">
        <f t="shared" si="734"/>
        <v>Aug</v>
      </c>
      <c r="M1905">
        <v>5</v>
      </c>
      <c r="N1905">
        <f t="shared" si="735"/>
        <v>5</v>
      </c>
      <c r="O1905">
        <f t="shared" si="736"/>
        <v>0</v>
      </c>
      <c r="P1905">
        <f t="shared" si="737"/>
        <v>0</v>
      </c>
      <c r="Q1905" t="s">
        <v>81</v>
      </c>
      <c r="R1905" t="s">
        <v>17</v>
      </c>
      <c r="S1905">
        <v>3</v>
      </c>
      <c r="T1905">
        <v>0</v>
      </c>
      <c r="U1905" s="2">
        <f>SUMIFS(SLR!L:L,SLR!D:D,'Резервации 2026'!E1905)</f>
        <v>2252.7249939999997</v>
      </c>
      <c r="V1905" s="2">
        <f t="shared" si="748"/>
        <v>450.54499879999992</v>
      </c>
      <c r="W1905" t="s">
        <v>262</v>
      </c>
      <c r="X1905" t="s">
        <v>6868</v>
      </c>
      <c r="Y1905" t="s">
        <v>6847</v>
      </c>
      <c r="Z1905" t="str">
        <f t="shared" si="738"/>
        <v>Feb</v>
      </c>
      <c r="AA1905" s="6">
        <f t="shared" si="745"/>
        <v>0</v>
      </c>
      <c r="AB1905" s="6">
        <f t="shared" si="745"/>
        <v>0</v>
      </c>
      <c r="AC1905" s="6">
        <f t="shared" si="745"/>
        <v>0</v>
      </c>
      <c r="AD1905" s="6">
        <f t="shared" si="745"/>
        <v>5</v>
      </c>
      <c r="AE1905" s="6">
        <f t="shared" si="745"/>
        <v>0</v>
      </c>
      <c r="AF1905" s="6">
        <f t="shared" si="739"/>
        <v>5</v>
      </c>
      <c r="AG1905" s="6">
        <f t="shared" si="740"/>
        <v>0</v>
      </c>
      <c r="AH1905" s="14" t="str">
        <f>LEFT(X1905,2)&amp;"."&amp;VLOOKUP(MID(X1905,4,3),'Data validation'!$A$1:$B$12,2,FALSE)&amp;".2025"</f>
        <v>20.02.2025</v>
      </c>
      <c r="AI1905">
        <f t="shared" si="741"/>
        <v>8</v>
      </c>
      <c r="AJ1905" t="str">
        <f>H1905&amp;"."&amp;VLOOKUP(I1905,'Data validation'!$A$1:$B$12,2,FALSE)&amp;".2026"</f>
        <v>05.08.2026</v>
      </c>
      <c r="AK1905">
        <f t="shared" si="742"/>
        <v>32</v>
      </c>
      <c r="AL1905" t="e">
        <f>VLOOKUP(E1905,[2]Sheet1!$A:$B,2,FALSE)</f>
        <v>#N/A</v>
      </c>
    </row>
    <row r="1906" spans="1:38" x14ac:dyDescent="0.25">
      <c r="A1906" t="str">
        <f>VLOOKUP(Q1906,'Data validation'!$K$2:$L$50,2,FALSE)</f>
        <v>TO</v>
      </c>
      <c r="B1906">
        <f t="shared" si="728"/>
        <v>0</v>
      </c>
      <c r="C1906">
        <f t="shared" si="729"/>
        <v>0</v>
      </c>
      <c r="D1906">
        <f t="shared" si="730"/>
        <v>5</v>
      </c>
      <c r="E1906">
        <v>9963</v>
      </c>
      <c r="F1906" t="s">
        <v>6306</v>
      </c>
      <c r="G1906" t="s">
        <v>485</v>
      </c>
      <c r="H1906" t="str">
        <f t="shared" si="731"/>
        <v>15</v>
      </c>
      <c r="I1906" t="str">
        <f t="shared" si="732"/>
        <v>Jul</v>
      </c>
      <c r="J1906" t="s">
        <v>84</v>
      </c>
      <c r="K1906" t="str">
        <f t="shared" si="733"/>
        <v>20</v>
      </c>
      <c r="L1906" t="str">
        <f t="shared" si="734"/>
        <v>Jul</v>
      </c>
      <c r="M1906">
        <v>5</v>
      </c>
      <c r="N1906">
        <f t="shared" si="735"/>
        <v>5</v>
      </c>
      <c r="O1906">
        <f t="shared" si="736"/>
        <v>0</v>
      </c>
      <c r="P1906">
        <f t="shared" si="737"/>
        <v>0</v>
      </c>
      <c r="Q1906" t="s">
        <v>162</v>
      </c>
      <c r="R1906" t="s">
        <v>63</v>
      </c>
      <c r="S1906">
        <v>2</v>
      </c>
      <c r="T1906">
        <v>2</v>
      </c>
      <c r="U1906" s="2">
        <f>SUMIFS(Magelan!L:L,Magelan!D:D,'Резервации 2026'!E1906)</f>
        <v>1993.9686850000001</v>
      </c>
      <c r="V1906" s="2">
        <f>+U1906/M1906</f>
        <v>398.79373700000002</v>
      </c>
      <c r="W1906" t="s">
        <v>262</v>
      </c>
      <c r="X1906" t="s">
        <v>6307</v>
      </c>
      <c r="Y1906" t="s">
        <v>5573</v>
      </c>
      <c r="Z1906" t="str">
        <f t="shared" si="738"/>
        <v>Feb</v>
      </c>
      <c r="AA1906" s="6">
        <f t="shared" si="745"/>
        <v>0</v>
      </c>
      <c r="AB1906" s="6">
        <f t="shared" si="745"/>
        <v>0</v>
      </c>
      <c r="AC1906" s="6">
        <f t="shared" si="745"/>
        <v>5</v>
      </c>
      <c r="AD1906" s="6">
        <f t="shared" si="745"/>
        <v>0</v>
      </c>
      <c r="AE1906" s="6">
        <f t="shared" si="745"/>
        <v>0</v>
      </c>
      <c r="AF1906" s="6">
        <f t="shared" si="739"/>
        <v>5</v>
      </c>
      <c r="AG1906" s="6">
        <f t="shared" si="740"/>
        <v>0</v>
      </c>
      <c r="AH1906" s="14" t="str">
        <f>LEFT(X1906,2)&amp;"."&amp;VLOOKUP(MID(X1906,4,3),'Data validation'!$A$1:$B$12,2,FALSE)&amp;".2025"</f>
        <v>02.02.2025</v>
      </c>
      <c r="AI1906">
        <f t="shared" si="741"/>
        <v>6</v>
      </c>
      <c r="AJ1906" t="str">
        <f>H1906&amp;"."&amp;VLOOKUP(I1906,'Data validation'!$A$1:$B$12,2,FALSE)&amp;".2026"</f>
        <v>15.07.2026</v>
      </c>
      <c r="AK1906">
        <f t="shared" si="742"/>
        <v>29</v>
      </c>
      <c r="AL1906" t="e">
        <f>VLOOKUP(E1906,[2]Sheet1!$A:$B,2,FALSE)</f>
        <v>#N/A</v>
      </c>
    </row>
    <row r="1907" spans="1:38" x14ac:dyDescent="0.25">
      <c r="A1907" t="str">
        <f>VLOOKUP(Q1907,'Data validation'!$K$2:$L$50,2,FALSE)</f>
        <v>TO</v>
      </c>
      <c r="B1907">
        <f t="shared" si="728"/>
        <v>0</v>
      </c>
      <c r="C1907">
        <f t="shared" si="729"/>
        <v>5</v>
      </c>
      <c r="D1907">
        <f t="shared" si="730"/>
        <v>0</v>
      </c>
      <c r="E1907">
        <v>9962</v>
      </c>
      <c r="F1907" t="s">
        <v>6308</v>
      </c>
      <c r="G1907" t="s">
        <v>172</v>
      </c>
      <c r="H1907" t="str">
        <f t="shared" si="731"/>
        <v>01</v>
      </c>
      <c r="I1907" t="str">
        <f t="shared" si="732"/>
        <v>Jul</v>
      </c>
      <c r="J1907" t="s">
        <v>173</v>
      </c>
      <c r="K1907" t="str">
        <f t="shared" si="733"/>
        <v>06</v>
      </c>
      <c r="L1907" t="str">
        <f t="shared" si="734"/>
        <v>Jul</v>
      </c>
      <c r="M1907">
        <v>5</v>
      </c>
      <c r="N1907">
        <f t="shared" si="735"/>
        <v>5</v>
      </c>
      <c r="O1907">
        <f t="shared" si="736"/>
        <v>0</v>
      </c>
      <c r="P1907">
        <f t="shared" si="737"/>
        <v>0</v>
      </c>
      <c r="Q1907" t="s">
        <v>81</v>
      </c>
      <c r="R1907" t="s">
        <v>17</v>
      </c>
      <c r="S1907">
        <v>2</v>
      </c>
      <c r="T1907">
        <v>2</v>
      </c>
      <c r="U1907" s="2">
        <f>SUMIFS(SLR!L:L,SLR!D:D,'Резервации 2026'!E1907)</f>
        <v>1758.4867529999999</v>
      </c>
      <c r="V1907" s="2">
        <f>+U1907/M1907</f>
        <v>351.69735059999999</v>
      </c>
      <c r="W1907" t="s">
        <v>262</v>
      </c>
      <c r="X1907" t="s">
        <v>6309</v>
      </c>
      <c r="Y1907" t="s">
        <v>5573</v>
      </c>
      <c r="Z1907" t="str">
        <f t="shared" si="738"/>
        <v>Feb</v>
      </c>
      <c r="AA1907" s="6">
        <f t="shared" si="745"/>
        <v>0</v>
      </c>
      <c r="AB1907" s="6">
        <f t="shared" si="745"/>
        <v>0</v>
      </c>
      <c r="AC1907" s="6">
        <f t="shared" si="745"/>
        <v>5</v>
      </c>
      <c r="AD1907" s="6">
        <f t="shared" si="745"/>
        <v>0</v>
      </c>
      <c r="AE1907" s="6">
        <f t="shared" si="745"/>
        <v>0</v>
      </c>
      <c r="AF1907" s="6">
        <f t="shared" si="739"/>
        <v>5</v>
      </c>
      <c r="AG1907" s="6">
        <f t="shared" si="740"/>
        <v>0</v>
      </c>
      <c r="AH1907" s="14" t="str">
        <f>LEFT(X1907,2)&amp;"."&amp;VLOOKUP(MID(X1907,4,3),'Data validation'!$A$1:$B$12,2,FALSE)&amp;".2025"</f>
        <v>02.02.2025</v>
      </c>
      <c r="AI1907">
        <f t="shared" si="741"/>
        <v>6</v>
      </c>
      <c r="AJ1907" t="str">
        <f>H1907&amp;"."&amp;VLOOKUP(I1907,'Data validation'!$A$1:$B$12,2,FALSE)&amp;".2026"</f>
        <v>01.07.2026</v>
      </c>
      <c r="AK1907">
        <f t="shared" si="742"/>
        <v>27</v>
      </c>
      <c r="AL1907" t="e">
        <f>VLOOKUP(E1907,[2]Sheet1!$A:$B,2,FALSE)</f>
        <v>#N/A</v>
      </c>
    </row>
    <row r="1908" spans="1:38" x14ac:dyDescent="0.25">
      <c r="A1908" t="str">
        <f>VLOOKUP(Q1908,'Data validation'!$K$2:$L$50,2,FALSE)</f>
        <v>TO</v>
      </c>
      <c r="B1908">
        <f t="shared" si="728"/>
        <v>0</v>
      </c>
      <c r="C1908">
        <f t="shared" si="729"/>
        <v>6</v>
      </c>
      <c r="D1908">
        <f t="shared" si="730"/>
        <v>0</v>
      </c>
      <c r="E1908">
        <v>8827</v>
      </c>
      <c r="F1908" t="s">
        <v>8830</v>
      </c>
      <c r="G1908" t="s">
        <v>44</v>
      </c>
      <c r="H1908" t="str">
        <f t="shared" si="731"/>
        <v>29</v>
      </c>
      <c r="I1908" t="str">
        <f t="shared" si="732"/>
        <v>Jun</v>
      </c>
      <c r="J1908" t="s">
        <v>313</v>
      </c>
      <c r="K1908" t="str">
        <f t="shared" si="733"/>
        <v>05</v>
      </c>
      <c r="L1908" t="str">
        <f t="shared" si="734"/>
        <v>Jul</v>
      </c>
      <c r="M1908">
        <v>6</v>
      </c>
      <c r="N1908">
        <f t="shared" si="735"/>
        <v>-24</v>
      </c>
      <c r="O1908">
        <f t="shared" si="736"/>
        <v>2</v>
      </c>
      <c r="P1908">
        <f t="shared" si="737"/>
        <v>4</v>
      </c>
      <c r="Q1908" t="s">
        <v>158</v>
      </c>
      <c r="R1908" t="s">
        <v>63</v>
      </c>
      <c r="S1908">
        <v>2</v>
      </c>
      <c r="T1908">
        <v>1</v>
      </c>
      <c r="U1908" s="2">
        <f>SUMIFS(DTS!L:L,DTS!D:D,'Резервации 2026'!E1908)</f>
        <v>1609.5698568</v>
      </c>
      <c r="V1908" s="2">
        <f t="shared" ref="V1908:V1912" si="749">+U1908/M1908</f>
        <v>268.2616428</v>
      </c>
      <c r="W1908" t="s">
        <v>262</v>
      </c>
      <c r="X1908" t="s">
        <v>2001</v>
      </c>
      <c r="Y1908" t="s">
        <v>1996</v>
      </c>
      <c r="Z1908" t="str">
        <f t="shared" si="738"/>
        <v>Nov</v>
      </c>
      <c r="AA1908" s="6">
        <f t="shared" si="745"/>
        <v>0</v>
      </c>
      <c r="AB1908" s="6">
        <f t="shared" si="745"/>
        <v>2</v>
      </c>
      <c r="AC1908" s="6">
        <f t="shared" si="745"/>
        <v>4</v>
      </c>
      <c r="AD1908" s="6">
        <f t="shared" si="745"/>
        <v>0</v>
      </c>
      <c r="AE1908" s="6">
        <f t="shared" si="745"/>
        <v>0</v>
      </c>
      <c r="AF1908" s="6">
        <f t="shared" si="739"/>
        <v>6</v>
      </c>
      <c r="AG1908" s="6">
        <f t="shared" si="740"/>
        <v>0</v>
      </c>
      <c r="AH1908" s="14" t="str">
        <f>LEFT(X1908,2)&amp;"."&amp;VLOOKUP(MID(X1908,4,3),'Data validation'!$A$1:$B$12,2,FALSE)&amp;".2025"</f>
        <v>26.11.2025</v>
      </c>
      <c r="AI1908">
        <f t="shared" si="741"/>
        <v>48</v>
      </c>
      <c r="AJ1908" t="str">
        <f>H1908&amp;"."&amp;VLOOKUP(I1908,'Data validation'!$A$1:$B$12,2,FALSE)&amp;".2026"</f>
        <v>29.06.2026</v>
      </c>
      <c r="AK1908">
        <f t="shared" si="742"/>
        <v>27</v>
      </c>
      <c r="AL1908" t="e">
        <f>VLOOKUP(E1908,[2]Sheet1!$A:$B,2,FALSE)</f>
        <v>#N/A</v>
      </c>
    </row>
    <row r="1909" spans="1:38" x14ac:dyDescent="0.25">
      <c r="A1909" t="str">
        <f>VLOOKUP(Q1909,'Data validation'!$K$2:$L$50,2,FALSE)</f>
        <v>TO</v>
      </c>
      <c r="B1909">
        <f t="shared" si="728"/>
        <v>0</v>
      </c>
      <c r="C1909">
        <f t="shared" si="729"/>
        <v>6</v>
      </c>
      <c r="D1909">
        <f t="shared" si="730"/>
        <v>0</v>
      </c>
      <c r="E1909">
        <v>8537</v>
      </c>
      <c r="F1909" t="s">
        <v>7821</v>
      </c>
      <c r="G1909" t="s">
        <v>276</v>
      </c>
      <c r="H1909" t="str">
        <f t="shared" si="731"/>
        <v>28</v>
      </c>
      <c r="I1909" t="str">
        <f t="shared" si="732"/>
        <v>Jun</v>
      </c>
      <c r="J1909" t="s">
        <v>45</v>
      </c>
      <c r="K1909" t="str">
        <f t="shared" si="733"/>
        <v>04</v>
      </c>
      <c r="L1909" t="str">
        <f t="shared" si="734"/>
        <v>Jul</v>
      </c>
      <c r="M1909">
        <v>6</v>
      </c>
      <c r="N1909">
        <f t="shared" si="735"/>
        <v>-24</v>
      </c>
      <c r="O1909">
        <f t="shared" si="736"/>
        <v>3</v>
      </c>
      <c r="P1909">
        <f t="shared" si="737"/>
        <v>3</v>
      </c>
      <c r="Q1909" t="s">
        <v>158</v>
      </c>
      <c r="R1909" t="s">
        <v>17</v>
      </c>
      <c r="S1909">
        <v>2</v>
      </c>
      <c r="T1909">
        <v>2</v>
      </c>
      <c r="U1909" s="2">
        <f>SUMIFS(DTS!L:L,DTS!D:D,'Резервации 2026'!E1909)</f>
        <v>1808.7124673999999</v>
      </c>
      <c r="V1909" s="2">
        <f t="shared" si="749"/>
        <v>301.45207790000001</v>
      </c>
      <c r="W1909" t="s">
        <v>262</v>
      </c>
      <c r="X1909" t="s">
        <v>1314</v>
      </c>
      <c r="Y1909" t="s">
        <v>1138</v>
      </c>
      <c r="Z1909" t="str">
        <f t="shared" si="738"/>
        <v>Nov</v>
      </c>
      <c r="AA1909" s="6">
        <f t="shared" si="745"/>
        <v>0</v>
      </c>
      <c r="AB1909" s="6">
        <f t="shared" si="745"/>
        <v>3</v>
      </c>
      <c r="AC1909" s="6">
        <f t="shared" si="745"/>
        <v>3</v>
      </c>
      <c r="AD1909" s="6">
        <f t="shared" si="745"/>
        <v>0</v>
      </c>
      <c r="AE1909" s="6">
        <f t="shared" si="745"/>
        <v>0</v>
      </c>
      <c r="AF1909" s="6">
        <f t="shared" si="739"/>
        <v>6</v>
      </c>
      <c r="AG1909" s="6">
        <f t="shared" si="740"/>
        <v>0</v>
      </c>
      <c r="AH1909" s="14" t="str">
        <f>LEFT(X1909,2)&amp;"."&amp;VLOOKUP(MID(X1909,4,3),'Data validation'!$A$1:$B$12,2,FALSE)&amp;".2025"</f>
        <v>17.11.2025</v>
      </c>
      <c r="AI1909">
        <f t="shared" si="741"/>
        <v>47</v>
      </c>
      <c r="AJ1909" t="str">
        <f>H1909&amp;"."&amp;VLOOKUP(I1909,'Data validation'!$A$1:$B$12,2,FALSE)&amp;".2026"</f>
        <v>28.06.2026</v>
      </c>
      <c r="AK1909">
        <f t="shared" si="742"/>
        <v>27</v>
      </c>
      <c r="AL1909" t="e">
        <f>VLOOKUP(E1909,[2]Sheet1!$A:$B,2,FALSE)</f>
        <v>#N/A</v>
      </c>
    </row>
    <row r="1910" spans="1:38" x14ac:dyDescent="0.25">
      <c r="A1910" t="str">
        <f>VLOOKUP(Q1910,'Data validation'!$K$2:$L$50,2,FALSE)</f>
        <v>TO</v>
      </c>
      <c r="B1910">
        <f t="shared" si="728"/>
        <v>0</v>
      </c>
      <c r="C1910">
        <f t="shared" si="729"/>
        <v>0</v>
      </c>
      <c r="D1910">
        <f t="shared" si="730"/>
        <v>7</v>
      </c>
      <c r="E1910">
        <v>8731</v>
      </c>
      <c r="F1910" t="s">
        <v>8831</v>
      </c>
      <c r="G1910" t="s">
        <v>90</v>
      </c>
      <c r="H1910" t="str">
        <f t="shared" si="731"/>
        <v>15</v>
      </c>
      <c r="I1910" t="str">
        <f t="shared" si="732"/>
        <v>Aug</v>
      </c>
      <c r="J1910" t="s">
        <v>91</v>
      </c>
      <c r="K1910" t="str">
        <f t="shared" si="733"/>
        <v>22</v>
      </c>
      <c r="L1910" t="str">
        <f t="shared" si="734"/>
        <v>Aug</v>
      </c>
      <c r="M1910">
        <v>7</v>
      </c>
      <c r="N1910">
        <f t="shared" si="735"/>
        <v>7</v>
      </c>
      <c r="O1910">
        <f t="shared" si="736"/>
        <v>0</v>
      </c>
      <c r="P1910">
        <f t="shared" si="737"/>
        <v>0</v>
      </c>
      <c r="Q1910" t="s">
        <v>158</v>
      </c>
      <c r="R1910" t="s">
        <v>17</v>
      </c>
      <c r="S1910">
        <v>2</v>
      </c>
      <c r="T1910">
        <v>0</v>
      </c>
      <c r="U1910" s="2">
        <f>SUMIFS(DTS!L:L,DTS!D:D,'Резервации 2026'!E1910)</f>
        <v>1868.9324731000002</v>
      </c>
      <c r="V1910" s="2">
        <f t="shared" si="749"/>
        <v>266.99035330000004</v>
      </c>
      <c r="W1910" t="s">
        <v>262</v>
      </c>
      <c r="X1910" t="s">
        <v>1771</v>
      </c>
      <c r="Y1910" t="s">
        <v>1739</v>
      </c>
      <c r="Z1910" t="str">
        <f t="shared" si="738"/>
        <v>Nov</v>
      </c>
      <c r="AA1910" s="6">
        <f t="shared" si="745"/>
        <v>0</v>
      </c>
      <c r="AB1910" s="6">
        <f t="shared" si="745"/>
        <v>0</v>
      </c>
      <c r="AC1910" s="6">
        <f t="shared" si="745"/>
        <v>0</v>
      </c>
      <c r="AD1910" s="6">
        <f t="shared" si="745"/>
        <v>7</v>
      </c>
      <c r="AE1910" s="6">
        <f t="shared" si="745"/>
        <v>0</v>
      </c>
      <c r="AF1910" s="6">
        <f t="shared" si="739"/>
        <v>7</v>
      </c>
      <c r="AG1910" s="6">
        <f t="shared" si="740"/>
        <v>0</v>
      </c>
      <c r="AH1910" s="14" t="str">
        <f>LEFT(X1910,2)&amp;"."&amp;VLOOKUP(MID(X1910,4,3),'Data validation'!$A$1:$B$12,2,FALSE)&amp;".2025"</f>
        <v>24.11.2025</v>
      </c>
      <c r="AI1910">
        <f t="shared" si="741"/>
        <v>48</v>
      </c>
      <c r="AJ1910" t="str">
        <f>H1910&amp;"."&amp;VLOOKUP(I1910,'Data validation'!$A$1:$B$12,2,FALSE)&amp;".2026"</f>
        <v>15.08.2026</v>
      </c>
      <c r="AK1910">
        <f t="shared" si="742"/>
        <v>33</v>
      </c>
      <c r="AL1910" t="e">
        <f>VLOOKUP(E1910,[2]Sheet1!$A:$B,2,FALSE)</f>
        <v>#N/A</v>
      </c>
    </row>
    <row r="1911" spans="1:38" x14ac:dyDescent="0.25">
      <c r="A1911" t="str">
        <f>VLOOKUP(Q1911,'Data validation'!$K$2:$L$50,2,FALSE)</f>
        <v>TO</v>
      </c>
      <c r="B1911">
        <f t="shared" si="728"/>
        <v>0</v>
      </c>
      <c r="C1911">
        <f t="shared" si="729"/>
        <v>0</v>
      </c>
      <c r="D1911">
        <f t="shared" si="730"/>
        <v>7</v>
      </c>
      <c r="E1911">
        <v>8728</v>
      </c>
      <c r="F1911" t="s">
        <v>8832</v>
      </c>
      <c r="G1911" t="s">
        <v>90</v>
      </c>
      <c r="H1911" t="str">
        <f t="shared" si="731"/>
        <v>15</v>
      </c>
      <c r="I1911" t="str">
        <f t="shared" si="732"/>
        <v>Aug</v>
      </c>
      <c r="J1911" t="s">
        <v>91</v>
      </c>
      <c r="K1911" t="str">
        <f t="shared" si="733"/>
        <v>22</v>
      </c>
      <c r="L1911" t="str">
        <f t="shared" si="734"/>
        <v>Aug</v>
      </c>
      <c r="M1911">
        <v>7</v>
      </c>
      <c r="N1911">
        <f t="shared" si="735"/>
        <v>7</v>
      </c>
      <c r="O1911">
        <f t="shared" si="736"/>
        <v>0</v>
      </c>
      <c r="P1911">
        <f t="shared" si="737"/>
        <v>0</v>
      </c>
      <c r="Q1911" t="s">
        <v>158</v>
      </c>
      <c r="R1911" t="s">
        <v>17</v>
      </c>
      <c r="S1911">
        <v>2</v>
      </c>
      <c r="T1911">
        <v>1</v>
      </c>
      <c r="U1911" s="2">
        <f>SUMIFS(DTS!L:L,DTS!D:D,'Резервации 2026'!E1911)</f>
        <v>1868.9324731000002</v>
      </c>
      <c r="V1911" s="2">
        <f t="shared" si="749"/>
        <v>266.99035330000004</v>
      </c>
      <c r="W1911" t="s">
        <v>262</v>
      </c>
      <c r="X1911" t="s">
        <v>1771</v>
      </c>
      <c r="Y1911" t="s">
        <v>1594</v>
      </c>
      <c r="Z1911" t="str">
        <f t="shared" si="738"/>
        <v>Nov</v>
      </c>
      <c r="AA1911" s="6">
        <f t="shared" si="745"/>
        <v>0</v>
      </c>
      <c r="AB1911" s="6">
        <f t="shared" si="745"/>
        <v>0</v>
      </c>
      <c r="AC1911" s="6">
        <f t="shared" si="745"/>
        <v>0</v>
      </c>
      <c r="AD1911" s="6">
        <f t="shared" si="745"/>
        <v>7</v>
      </c>
      <c r="AE1911" s="6">
        <f t="shared" si="745"/>
        <v>0</v>
      </c>
      <c r="AF1911" s="6">
        <f t="shared" si="739"/>
        <v>7</v>
      </c>
      <c r="AG1911" s="6">
        <f t="shared" si="740"/>
        <v>0</v>
      </c>
      <c r="AH1911" s="14" t="str">
        <f>LEFT(X1911,2)&amp;"."&amp;VLOOKUP(MID(X1911,4,3),'Data validation'!$A$1:$B$12,2,FALSE)&amp;".2025"</f>
        <v>24.11.2025</v>
      </c>
      <c r="AI1911">
        <f t="shared" si="741"/>
        <v>48</v>
      </c>
      <c r="AJ1911" t="str">
        <f>H1911&amp;"."&amp;VLOOKUP(I1911,'Data validation'!$A$1:$B$12,2,FALSE)&amp;".2026"</f>
        <v>15.08.2026</v>
      </c>
      <c r="AK1911">
        <f t="shared" si="742"/>
        <v>33</v>
      </c>
      <c r="AL1911" t="e">
        <f>VLOOKUP(E1911,[2]Sheet1!$A:$B,2,FALSE)</f>
        <v>#N/A</v>
      </c>
    </row>
    <row r="1912" spans="1:38" x14ac:dyDescent="0.25">
      <c r="A1912" t="str">
        <f>VLOOKUP(Q1912,'Data validation'!$K$2:$L$50,2,FALSE)</f>
        <v>TO</v>
      </c>
      <c r="B1912">
        <f t="shared" si="728"/>
        <v>0</v>
      </c>
      <c r="C1912">
        <f t="shared" si="729"/>
        <v>5</v>
      </c>
      <c r="D1912">
        <f t="shared" si="730"/>
        <v>0</v>
      </c>
      <c r="E1912">
        <v>8727</v>
      </c>
      <c r="F1912" t="s">
        <v>8833</v>
      </c>
      <c r="G1912" t="s">
        <v>120</v>
      </c>
      <c r="H1912" t="str">
        <f t="shared" si="731"/>
        <v>02</v>
      </c>
      <c r="I1912" t="str">
        <f t="shared" si="732"/>
        <v>Jul</v>
      </c>
      <c r="J1912" t="s">
        <v>72</v>
      </c>
      <c r="K1912" t="str">
        <f t="shared" si="733"/>
        <v>07</v>
      </c>
      <c r="L1912" t="str">
        <f t="shared" si="734"/>
        <v>Jul</v>
      </c>
      <c r="M1912">
        <v>5</v>
      </c>
      <c r="N1912">
        <f t="shared" si="735"/>
        <v>5</v>
      </c>
      <c r="O1912">
        <f t="shared" si="736"/>
        <v>0</v>
      </c>
      <c r="P1912">
        <f t="shared" si="737"/>
        <v>0</v>
      </c>
      <c r="Q1912" t="s">
        <v>158</v>
      </c>
      <c r="R1912" t="s">
        <v>17</v>
      </c>
      <c r="S1912">
        <v>2</v>
      </c>
      <c r="T1912">
        <v>0</v>
      </c>
      <c r="U1912" s="2">
        <f>SUMIFS(DTS!L:L,DTS!D:D,'Резервации 2026'!E1912)</f>
        <v>0</v>
      </c>
      <c r="V1912" s="2">
        <f t="shared" si="749"/>
        <v>0</v>
      </c>
      <c r="W1912" t="s">
        <v>262</v>
      </c>
      <c r="X1912" t="s">
        <v>1771</v>
      </c>
      <c r="Y1912" t="s">
        <v>1594</v>
      </c>
      <c r="Z1912" t="str">
        <f t="shared" si="738"/>
        <v>Nov</v>
      </c>
      <c r="AA1912" s="6">
        <f t="shared" ref="AA1912:AE1943" si="750">IF($I1912=AA$1,IF($L1912=AA$1,$M1912,$O1912),IF($L1912=AA$1,$P1912,0))</f>
        <v>0</v>
      </c>
      <c r="AB1912" s="6">
        <f t="shared" si="750"/>
        <v>0</v>
      </c>
      <c r="AC1912" s="6">
        <f t="shared" si="750"/>
        <v>5</v>
      </c>
      <c r="AD1912" s="6">
        <f t="shared" si="750"/>
        <v>0</v>
      </c>
      <c r="AE1912" s="6">
        <f t="shared" si="750"/>
        <v>0</v>
      </c>
      <c r="AF1912" s="6">
        <f t="shared" si="739"/>
        <v>5</v>
      </c>
      <c r="AG1912" s="6">
        <f t="shared" si="740"/>
        <v>0</v>
      </c>
      <c r="AH1912" s="14" t="str">
        <f>LEFT(X1912,2)&amp;"."&amp;VLOOKUP(MID(X1912,4,3),'Data validation'!$A$1:$B$12,2,FALSE)&amp;".2025"</f>
        <v>24.11.2025</v>
      </c>
      <c r="AI1912">
        <f t="shared" si="741"/>
        <v>48</v>
      </c>
      <c r="AJ1912" t="str">
        <f>H1912&amp;"."&amp;VLOOKUP(I1912,'Data validation'!$A$1:$B$12,2,FALSE)&amp;".2026"</f>
        <v>02.07.2026</v>
      </c>
      <c r="AK1912">
        <f t="shared" si="742"/>
        <v>27</v>
      </c>
      <c r="AL1912" t="str">
        <f>VLOOKUP(E1912,[2]Sheet1!$A:$B,2,FALSE)</f>
        <v>Анулирана</v>
      </c>
    </row>
    <row r="1913" spans="1:38" x14ac:dyDescent="0.25">
      <c r="A1913" t="str">
        <f>VLOOKUP(Q1913,'Data validation'!$K$2:$L$50,2,FALSE)</f>
        <v>TO</v>
      </c>
      <c r="B1913">
        <f t="shared" si="728"/>
        <v>0</v>
      </c>
      <c r="C1913">
        <f t="shared" si="729"/>
        <v>6</v>
      </c>
      <c r="D1913">
        <f t="shared" si="730"/>
        <v>0</v>
      </c>
      <c r="E1913">
        <v>9760</v>
      </c>
      <c r="F1913" t="s">
        <v>5674</v>
      </c>
      <c r="G1913" t="s">
        <v>131</v>
      </c>
      <c r="H1913" t="str">
        <f t="shared" si="731"/>
        <v>29</v>
      </c>
      <c r="I1913" t="str">
        <f t="shared" si="732"/>
        <v>Aug</v>
      </c>
      <c r="J1913" t="s">
        <v>844</v>
      </c>
      <c r="K1913" t="str">
        <f t="shared" si="733"/>
        <v>04</v>
      </c>
      <c r="L1913" t="str">
        <f t="shared" si="734"/>
        <v>Sep</v>
      </c>
      <c r="M1913">
        <v>6</v>
      </c>
      <c r="N1913">
        <f t="shared" si="735"/>
        <v>-25</v>
      </c>
      <c r="O1913">
        <f t="shared" si="736"/>
        <v>2</v>
      </c>
      <c r="P1913">
        <f t="shared" si="737"/>
        <v>3</v>
      </c>
      <c r="Q1913" t="s">
        <v>162</v>
      </c>
      <c r="R1913" t="s">
        <v>17</v>
      </c>
      <c r="S1913">
        <v>2</v>
      </c>
      <c r="T1913">
        <v>0</v>
      </c>
      <c r="U1913" s="2">
        <f>SUMIFS(Magelan!L:L,Magelan!D:D,'Резервации 2026'!E1913)</f>
        <v>1547.5309291999999</v>
      </c>
      <c r="V1913" s="2">
        <f>+U1913/M1913</f>
        <v>257.92182153333334</v>
      </c>
      <c r="W1913" t="s">
        <v>262</v>
      </c>
      <c r="X1913" t="s">
        <v>5675</v>
      </c>
      <c r="Y1913" t="s">
        <v>5369</v>
      </c>
      <c r="Z1913" t="str">
        <f t="shared" si="738"/>
        <v>Jan</v>
      </c>
      <c r="AA1913" s="6">
        <f t="shared" si="750"/>
        <v>0</v>
      </c>
      <c r="AB1913" s="6">
        <f t="shared" si="750"/>
        <v>0</v>
      </c>
      <c r="AC1913" s="6">
        <f t="shared" si="750"/>
        <v>0</v>
      </c>
      <c r="AD1913" s="6">
        <f t="shared" si="750"/>
        <v>2</v>
      </c>
      <c r="AE1913" s="6">
        <f t="shared" si="750"/>
        <v>3</v>
      </c>
      <c r="AF1913" s="6">
        <f t="shared" si="739"/>
        <v>5</v>
      </c>
      <c r="AG1913" s="6">
        <f t="shared" si="740"/>
        <v>-1</v>
      </c>
      <c r="AH1913" s="14" t="str">
        <f>LEFT(X1913,2)&amp;"."&amp;VLOOKUP(MID(X1913,4,3),'Data validation'!$A$1:$B$12,2,FALSE)&amp;".2025"</f>
        <v>27.01.2025</v>
      </c>
      <c r="AI1913">
        <f t="shared" si="741"/>
        <v>5</v>
      </c>
      <c r="AJ1913" t="str">
        <f>H1913&amp;"."&amp;VLOOKUP(I1913,'Data validation'!$A$1:$B$12,2,FALSE)&amp;".2026"</f>
        <v>29.08.2026</v>
      </c>
      <c r="AK1913">
        <f t="shared" si="742"/>
        <v>35</v>
      </c>
      <c r="AL1913" t="e">
        <f>VLOOKUP(E1913,[2]Sheet1!$A:$B,2,FALSE)</f>
        <v>#N/A</v>
      </c>
    </row>
    <row r="1914" spans="1:38" x14ac:dyDescent="0.25">
      <c r="A1914" t="str">
        <f>VLOOKUP(Q1914,'Data validation'!$K$2:$L$50,2,FALSE)</f>
        <v>TO</v>
      </c>
      <c r="B1914">
        <f t="shared" si="728"/>
        <v>0</v>
      </c>
      <c r="C1914">
        <f t="shared" si="729"/>
        <v>6</v>
      </c>
      <c r="D1914">
        <f t="shared" si="730"/>
        <v>0</v>
      </c>
      <c r="E1914">
        <v>9759</v>
      </c>
      <c r="F1914" t="s">
        <v>5676</v>
      </c>
      <c r="G1914" t="s">
        <v>125</v>
      </c>
      <c r="H1914" t="str">
        <f t="shared" si="731"/>
        <v>21</v>
      </c>
      <c r="I1914" t="str">
        <f t="shared" si="732"/>
        <v>Jun</v>
      </c>
      <c r="J1914" t="s">
        <v>126</v>
      </c>
      <c r="K1914" t="str">
        <f t="shared" si="733"/>
        <v>27</v>
      </c>
      <c r="L1914" t="str">
        <f t="shared" si="734"/>
        <v>Jun</v>
      </c>
      <c r="M1914">
        <v>6</v>
      </c>
      <c r="N1914">
        <f t="shared" si="735"/>
        <v>6</v>
      </c>
      <c r="O1914">
        <f t="shared" si="736"/>
        <v>0</v>
      </c>
      <c r="P1914">
        <f t="shared" si="737"/>
        <v>0</v>
      </c>
      <c r="Q1914" t="s">
        <v>56</v>
      </c>
      <c r="R1914" t="s">
        <v>57</v>
      </c>
      <c r="S1914">
        <v>4</v>
      </c>
      <c r="T1914">
        <v>2</v>
      </c>
      <c r="U1914" s="2">
        <f>SUMIFS(Novoton!L:L,Novoton!D:D,'Резервации 2026'!E1914)</f>
        <v>3122.4825949999999</v>
      </c>
      <c r="V1914" s="2">
        <f>+U1914/M1914</f>
        <v>520.41376583333329</v>
      </c>
      <c r="W1914" t="s">
        <v>262</v>
      </c>
      <c r="X1914" t="s">
        <v>5677</v>
      </c>
      <c r="Y1914" t="s">
        <v>5345</v>
      </c>
      <c r="Z1914" t="str">
        <f t="shared" si="738"/>
        <v>Jan</v>
      </c>
      <c r="AA1914" s="6">
        <f t="shared" si="750"/>
        <v>0</v>
      </c>
      <c r="AB1914" s="6">
        <f t="shared" si="750"/>
        <v>6</v>
      </c>
      <c r="AC1914" s="6">
        <f t="shared" si="750"/>
        <v>0</v>
      </c>
      <c r="AD1914" s="6">
        <f t="shared" si="750"/>
        <v>0</v>
      </c>
      <c r="AE1914" s="6">
        <f t="shared" si="750"/>
        <v>0</v>
      </c>
      <c r="AF1914" s="6">
        <f t="shared" si="739"/>
        <v>6</v>
      </c>
      <c r="AG1914" s="6">
        <f t="shared" si="740"/>
        <v>0</v>
      </c>
      <c r="AH1914" s="14" t="str">
        <f>LEFT(X1914,2)&amp;"."&amp;VLOOKUP(MID(X1914,4,3),'Data validation'!$A$1:$B$12,2,FALSE)&amp;".2025"</f>
        <v>27.01.2025</v>
      </c>
      <c r="AI1914">
        <f t="shared" si="741"/>
        <v>5</v>
      </c>
      <c r="AJ1914" t="str">
        <f>H1914&amp;"."&amp;VLOOKUP(I1914,'Data validation'!$A$1:$B$12,2,FALSE)&amp;".2026"</f>
        <v>21.06.2026</v>
      </c>
      <c r="AK1914">
        <f t="shared" si="742"/>
        <v>26</v>
      </c>
      <c r="AL1914" t="e">
        <f>VLOOKUP(E1914,[2]Sheet1!$A:$B,2,FALSE)</f>
        <v>#N/A</v>
      </c>
    </row>
    <row r="1915" spans="1:38" x14ac:dyDescent="0.25">
      <c r="A1915" t="str">
        <f>VLOOKUP(Q1915,'Data validation'!$K$2:$L$50,2,FALSE)</f>
        <v>TO</v>
      </c>
      <c r="B1915">
        <f t="shared" si="728"/>
        <v>0</v>
      </c>
      <c r="C1915">
        <f t="shared" si="729"/>
        <v>6</v>
      </c>
      <c r="D1915">
        <f t="shared" si="730"/>
        <v>0</v>
      </c>
      <c r="E1915">
        <v>9761</v>
      </c>
      <c r="F1915" t="s">
        <v>5678</v>
      </c>
      <c r="G1915" t="s">
        <v>131</v>
      </c>
      <c r="H1915" t="str">
        <f t="shared" si="731"/>
        <v>29</v>
      </c>
      <c r="I1915" t="str">
        <f t="shared" si="732"/>
        <v>Aug</v>
      </c>
      <c r="J1915" t="s">
        <v>844</v>
      </c>
      <c r="K1915" t="str">
        <f t="shared" si="733"/>
        <v>04</v>
      </c>
      <c r="L1915" t="str">
        <f t="shared" si="734"/>
        <v>Sep</v>
      </c>
      <c r="M1915">
        <v>6</v>
      </c>
      <c r="N1915">
        <f t="shared" si="735"/>
        <v>-25</v>
      </c>
      <c r="O1915">
        <f t="shared" si="736"/>
        <v>2</v>
      </c>
      <c r="P1915">
        <f t="shared" si="737"/>
        <v>3</v>
      </c>
      <c r="Q1915" t="s">
        <v>162</v>
      </c>
      <c r="R1915" t="s">
        <v>63</v>
      </c>
      <c r="S1915">
        <v>3</v>
      </c>
      <c r="T1915">
        <v>0</v>
      </c>
      <c r="U1915" s="2">
        <f>SUMIFS(Magelan!L:L,Magelan!D:D,'Резервации 2026'!E1915)</f>
        <v>2150.0048023999998</v>
      </c>
      <c r="V1915" s="2">
        <f>+U1915/M1915</f>
        <v>358.33413373333332</v>
      </c>
      <c r="W1915" t="s">
        <v>262</v>
      </c>
      <c r="X1915" t="s">
        <v>5675</v>
      </c>
      <c r="Y1915" t="s">
        <v>5369</v>
      </c>
      <c r="Z1915" t="str">
        <f t="shared" si="738"/>
        <v>Jan</v>
      </c>
      <c r="AA1915" s="6">
        <f t="shared" si="750"/>
        <v>0</v>
      </c>
      <c r="AB1915" s="6">
        <f t="shared" si="750"/>
        <v>0</v>
      </c>
      <c r="AC1915" s="6">
        <f t="shared" si="750"/>
        <v>0</v>
      </c>
      <c r="AD1915" s="6">
        <f t="shared" si="750"/>
        <v>2</v>
      </c>
      <c r="AE1915" s="6">
        <f t="shared" si="750"/>
        <v>3</v>
      </c>
      <c r="AF1915" s="6">
        <f t="shared" si="739"/>
        <v>5</v>
      </c>
      <c r="AG1915" s="6">
        <f t="shared" si="740"/>
        <v>-1</v>
      </c>
      <c r="AH1915" s="14" t="str">
        <f>LEFT(X1915,2)&amp;"."&amp;VLOOKUP(MID(X1915,4,3),'Data validation'!$A$1:$B$12,2,FALSE)&amp;".2025"</f>
        <v>27.01.2025</v>
      </c>
      <c r="AI1915">
        <f t="shared" si="741"/>
        <v>5</v>
      </c>
      <c r="AJ1915" t="str">
        <f>H1915&amp;"."&amp;VLOOKUP(I1915,'Data validation'!$A$1:$B$12,2,FALSE)&amp;".2026"</f>
        <v>29.08.2026</v>
      </c>
      <c r="AK1915">
        <f t="shared" si="742"/>
        <v>35</v>
      </c>
      <c r="AL1915" t="e">
        <f>VLOOKUP(E1915,[2]Sheet1!$A:$B,2,FALSE)</f>
        <v>#N/A</v>
      </c>
    </row>
    <row r="1916" spans="1:38" x14ac:dyDescent="0.25">
      <c r="A1916" t="str">
        <f>VLOOKUP(Q1916,'Data validation'!$K$2:$L$50,2,FALSE)</f>
        <v>TO</v>
      </c>
      <c r="B1916">
        <f t="shared" si="728"/>
        <v>0</v>
      </c>
      <c r="C1916">
        <f t="shared" si="729"/>
        <v>6</v>
      </c>
      <c r="D1916">
        <f t="shared" si="730"/>
        <v>0</v>
      </c>
      <c r="E1916">
        <v>9762</v>
      </c>
      <c r="F1916" t="s">
        <v>5679</v>
      </c>
      <c r="G1916" t="s">
        <v>172</v>
      </c>
      <c r="H1916" t="str">
        <f t="shared" si="731"/>
        <v>01</v>
      </c>
      <c r="I1916" t="str">
        <f t="shared" si="732"/>
        <v>Jul</v>
      </c>
      <c r="J1916" t="s">
        <v>72</v>
      </c>
      <c r="K1916" t="str">
        <f t="shared" si="733"/>
        <v>07</v>
      </c>
      <c r="L1916" t="str">
        <f t="shared" si="734"/>
        <v>Jul</v>
      </c>
      <c r="M1916">
        <v>6</v>
      </c>
      <c r="N1916">
        <f t="shared" si="735"/>
        <v>6</v>
      </c>
      <c r="O1916">
        <f t="shared" si="736"/>
        <v>0</v>
      </c>
      <c r="P1916">
        <f t="shared" si="737"/>
        <v>0</v>
      </c>
      <c r="Q1916" t="s">
        <v>81</v>
      </c>
      <c r="R1916" t="s">
        <v>17</v>
      </c>
      <c r="S1916">
        <v>3</v>
      </c>
      <c r="T1916">
        <v>1</v>
      </c>
      <c r="U1916" s="2">
        <f>SUMIFS(SLR!L:L,SLR!D:D,'Резервации 2026'!E1916)</f>
        <v>2279.0504658</v>
      </c>
      <c r="V1916" s="2">
        <f t="shared" ref="V1916:V1917" si="751">+U1916/M1916</f>
        <v>379.84174430000002</v>
      </c>
      <c r="W1916" t="s">
        <v>262</v>
      </c>
      <c r="X1916" t="s">
        <v>5680</v>
      </c>
      <c r="Y1916" t="s">
        <v>5369</v>
      </c>
      <c r="Z1916" t="str">
        <f t="shared" si="738"/>
        <v>Jan</v>
      </c>
      <c r="AA1916" s="6">
        <f t="shared" si="750"/>
        <v>0</v>
      </c>
      <c r="AB1916" s="6">
        <f t="shared" si="750"/>
        <v>0</v>
      </c>
      <c r="AC1916" s="6">
        <f t="shared" si="750"/>
        <v>6</v>
      </c>
      <c r="AD1916" s="6">
        <f t="shared" si="750"/>
        <v>0</v>
      </c>
      <c r="AE1916" s="6">
        <f t="shared" si="750"/>
        <v>0</v>
      </c>
      <c r="AF1916" s="6">
        <f t="shared" si="739"/>
        <v>6</v>
      </c>
      <c r="AG1916" s="6">
        <f t="shared" si="740"/>
        <v>0</v>
      </c>
      <c r="AH1916" s="14" t="str">
        <f>LEFT(X1916,2)&amp;"."&amp;VLOOKUP(MID(X1916,4,3),'Data validation'!$A$1:$B$12,2,FALSE)&amp;".2025"</f>
        <v>27.01.2025</v>
      </c>
      <c r="AI1916">
        <f t="shared" si="741"/>
        <v>5</v>
      </c>
      <c r="AJ1916" t="str">
        <f>H1916&amp;"."&amp;VLOOKUP(I1916,'Data validation'!$A$1:$B$12,2,FALSE)&amp;".2026"</f>
        <v>01.07.2026</v>
      </c>
      <c r="AK1916">
        <f t="shared" si="742"/>
        <v>27</v>
      </c>
      <c r="AL1916" t="e">
        <f>VLOOKUP(E1916,[2]Sheet1!$A:$B,2,FALSE)</f>
        <v>#N/A</v>
      </c>
    </row>
    <row r="1917" spans="1:38" x14ac:dyDescent="0.25">
      <c r="A1917" t="str">
        <f>VLOOKUP(Q1917,'Data validation'!$K$2:$L$50,2,FALSE)</f>
        <v>TO</v>
      </c>
      <c r="B1917">
        <f t="shared" si="728"/>
        <v>0</v>
      </c>
      <c r="C1917">
        <f t="shared" si="729"/>
        <v>0</v>
      </c>
      <c r="D1917">
        <f t="shared" si="730"/>
        <v>5</v>
      </c>
      <c r="E1917">
        <v>9964</v>
      </c>
      <c r="F1917" t="s">
        <v>6310</v>
      </c>
      <c r="G1917" t="s">
        <v>107</v>
      </c>
      <c r="H1917" t="str">
        <f t="shared" si="731"/>
        <v>25</v>
      </c>
      <c r="I1917" t="str">
        <f t="shared" si="732"/>
        <v>Jul</v>
      </c>
      <c r="J1917" t="s">
        <v>167</v>
      </c>
      <c r="K1917" t="str">
        <f t="shared" si="733"/>
        <v>30</v>
      </c>
      <c r="L1917" t="str">
        <f t="shared" si="734"/>
        <v>Jul</v>
      </c>
      <c r="M1917">
        <v>5</v>
      </c>
      <c r="N1917">
        <f t="shared" si="735"/>
        <v>5</v>
      </c>
      <c r="O1917">
        <f t="shared" si="736"/>
        <v>0</v>
      </c>
      <c r="P1917">
        <f t="shared" si="737"/>
        <v>0</v>
      </c>
      <c r="Q1917" t="s">
        <v>81</v>
      </c>
      <c r="R1917" t="s">
        <v>690</v>
      </c>
      <c r="S1917">
        <v>2</v>
      </c>
      <c r="T1917">
        <v>1</v>
      </c>
      <c r="U1917" s="2">
        <f>SUMIFS(SLR!L:L,SLR!D:D,'Резервации 2026'!E1917)</f>
        <v>2198.1573370000001</v>
      </c>
      <c r="V1917" s="2">
        <f t="shared" si="751"/>
        <v>439.63146740000002</v>
      </c>
      <c r="W1917" t="s">
        <v>262</v>
      </c>
      <c r="X1917" t="s">
        <v>6311</v>
      </c>
      <c r="Y1917" t="s">
        <v>5573</v>
      </c>
      <c r="Z1917" t="str">
        <f t="shared" si="738"/>
        <v>Feb</v>
      </c>
      <c r="AA1917" s="6">
        <f t="shared" si="750"/>
        <v>0</v>
      </c>
      <c r="AB1917" s="6">
        <f t="shared" si="750"/>
        <v>0</v>
      </c>
      <c r="AC1917" s="6">
        <f t="shared" si="750"/>
        <v>5</v>
      </c>
      <c r="AD1917" s="6">
        <f t="shared" si="750"/>
        <v>0</v>
      </c>
      <c r="AE1917" s="6">
        <f t="shared" si="750"/>
        <v>0</v>
      </c>
      <c r="AF1917" s="6">
        <f t="shared" si="739"/>
        <v>5</v>
      </c>
      <c r="AG1917" s="6">
        <f t="shared" si="740"/>
        <v>0</v>
      </c>
      <c r="AH1917" s="14" t="str">
        <f>LEFT(X1917,2)&amp;"."&amp;VLOOKUP(MID(X1917,4,3),'Data validation'!$A$1:$B$12,2,FALSE)&amp;".2025"</f>
        <v>02.02.2025</v>
      </c>
      <c r="AI1917">
        <f t="shared" si="741"/>
        <v>6</v>
      </c>
      <c r="AJ1917" t="str">
        <f>H1917&amp;"."&amp;VLOOKUP(I1917,'Data validation'!$A$1:$B$12,2,FALSE)&amp;".2026"</f>
        <v>25.07.2026</v>
      </c>
      <c r="AK1917">
        <f t="shared" si="742"/>
        <v>30</v>
      </c>
      <c r="AL1917" t="e">
        <f>VLOOKUP(E1917,[2]Sheet1!$A:$B,2,FALSE)</f>
        <v>#N/A</v>
      </c>
    </row>
    <row r="1918" spans="1:38" x14ac:dyDescent="0.25">
      <c r="A1918" t="str">
        <f>VLOOKUP(Q1918,'Data validation'!$K$2:$L$50,2,FALSE)</f>
        <v>BOOKING</v>
      </c>
      <c r="B1918">
        <f t="shared" si="728"/>
        <v>0</v>
      </c>
      <c r="C1918">
        <f t="shared" si="729"/>
        <v>0</v>
      </c>
      <c r="D1918">
        <f t="shared" si="730"/>
        <v>4</v>
      </c>
      <c r="E1918">
        <v>9298</v>
      </c>
      <c r="F1918" t="s">
        <v>8339</v>
      </c>
      <c r="G1918" t="s">
        <v>84</v>
      </c>
      <c r="H1918" t="str">
        <f t="shared" si="731"/>
        <v>20</v>
      </c>
      <c r="I1918" t="str">
        <f t="shared" si="732"/>
        <v>Jul</v>
      </c>
      <c r="J1918" t="s">
        <v>156</v>
      </c>
      <c r="K1918" t="str">
        <f t="shared" si="733"/>
        <v>24</v>
      </c>
      <c r="L1918" t="str">
        <f t="shared" si="734"/>
        <v>Jul</v>
      </c>
      <c r="M1918">
        <v>4</v>
      </c>
      <c r="N1918">
        <f t="shared" si="735"/>
        <v>4</v>
      </c>
      <c r="O1918">
        <f t="shared" si="736"/>
        <v>0</v>
      </c>
      <c r="P1918">
        <f t="shared" si="737"/>
        <v>0</v>
      </c>
      <c r="Q1918" t="s">
        <v>587</v>
      </c>
      <c r="R1918" t="s">
        <v>17</v>
      </c>
      <c r="S1918">
        <v>2</v>
      </c>
      <c r="T1918">
        <v>1</v>
      </c>
      <c r="U1918" s="2">
        <v>1906.8804198165137</v>
      </c>
      <c r="V1918" s="2">
        <v>476.72010495412843</v>
      </c>
      <c r="X1918" t="s">
        <v>3844</v>
      </c>
      <c r="Y1918" t="s">
        <v>3819</v>
      </c>
      <c r="Z1918" t="str">
        <f t="shared" si="738"/>
        <v>Dec</v>
      </c>
      <c r="AA1918" s="6">
        <f t="shared" si="750"/>
        <v>0</v>
      </c>
      <c r="AB1918" s="6">
        <f t="shared" si="750"/>
        <v>0</v>
      </c>
      <c r="AC1918" s="6">
        <f t="shared" si="750"/>
        <v>4</v>
      </c>
      <c r="AD1918" s="6">
        <f t="shared" si="750"/>
        <v>0</v>
      </c>
      <c r="AE1918" s="6">
        <f t="shared" si="750"/>
        <v>0</v>
      </c>
      <c r="AF1918" s="6">
        <f t="shared" si="739"/>
        <v>4</v>
      </c>
      <c r="AG1918" s="6">
        <f t="shared" si="740"/>
        <v>0</v>
      </c>
      <c r="AH1918" s="14" t="str">
        <f>LEFT(X1918,2)&amp;"."&amp;VLOOKUP(MID(X1918,4,3),'Data validation'!$A$1:$B$12,2,FALSE)&amp;".2025"</f>
        <v>31.12.2025</v>
      </c>
      <c r="AI1918">
        <f t="shared" si="741"/>
        <v>53</v>
      </c>
      <c r="AJ1918" t="str">
        <f>H1918&amp;"."&amp;VLOOKUP(I1918,'Data validation'!$A$1:$B$12,2,FALSE)&amp;".2026"</f>
        <v>20.07.2026</v>
      </c>
      <c r="AK1918">
        <f t="shared" si="742"/>
        <v>30</v>
      </c>
      <c r="AL1918" t="str">
        <f>VLOOKUP(E1918,[2]Sheet1!$A:$B,2,FALSE)</f>
        <v>Анулирана</v>
      </c>
    </row>
    <row r="1919" spans="1:38" x14ac:dyDescent="0.25">
      <c r="A1919" t="str">
        <f>VLOOKUP(Q1919,'Data validation'!$K$2:$L$50,2,FALSE)</f>
        <v>TO</v>
      </c>
      <c r="B1919">
        <f t="shared" ref="B1919:B1979" si="752">AA1919+IF(I1919="Jun",IF(_xlfn.NUMBERVALUE(H1919)&gt;14,0,IF(_xlfn.NUMBERVALUE(K1919)&lt;14,M1919,15-_xlfn.NUMBERVALUE(H1919))),0)</f>
        <v>0</v>
      </c>
      <c r="C1919">
        <f t="shared" ref="C1919:C1979" si="753">M1919-B1919-D1919</f>
        <v>7</v>
      </c>
      <c r="D1919">
        <f t="shared" ref="D1919:D1979" si="754">IF(L1919="Jul",IF(_xlfn.NUMBERVALUE(K1919)&lt;11,0,IF(I1919="Jul",IF(_xlfn.NUMBERVALUE(H1919)&gt;11,M1919,_xlfn.NUMBERVALUE(K1919)-11),0)),0)+IF(L1919="Aug",IF(_xlfn.NUMBERVALUE(K1919)&gt;24,IF(_xlfn.NUMBERVALUE(H1919)&gt;24,0,25-_xlfn.NUMBERVALUE(H1919)),IF(I1919="Aug",M1919,_xlfn.NUMBERVALUE(K1919)-1+32-_xlfn.NUMBERVALUE(H1919))),0)</f>
        <v>0</v>
      </c>
      <c r="E1919">
        <v>9965</v>
      </c>
      <c r="F1919" t="s">
        <v>6312</v>
      </c>
      <c r="G1919" t="s">
        <v>45</v>
      </c>
      <c r="H1919" t="str">
        <f t="shared" ref="H1919:H1982" si="755">LEFT(G1919,2)</f>
        <v>04</v>
      </c>
      <c r="I1919" t="str">
        <f t="shared" ref="I1919:I1979" si="756">MID(G1919,4,3)</f>
        <v>Jul</v>
      </c>
      <c r="J1919" t="s">
        <v>323</v>
      </c>
      <c r="K1919" t="str">
        <f t="shared" ref="K1919:K1982" si="757">LEFT(J1919,2)</f>
        <v>11</v>
      </c>
      <c r="L1919" t="str">
        <f t="shared" ref="L1919:L1979" si="758">MID(J1919,4,3)</f>
        <v>Jul</v>
      </c>
      <c r="M1919">
        <v>7</v>
      </c>
      <c r="N1919">
        <f t="shared" ref="N1919:N1979" si="759">+K1919-H1919</f>
        <v>7</v>
      </c>
      <c r="O1919">
        <f t="shared" ref="O1919:O1979" si="760">IF(I1919=L1919,0,31-H1919)</f>
        <v>0</v>
      </c>
      <c r="P1919">
        <f t="shared" ref="P1919:P1979" si="761">IF(I1919=L1919,0,K1919-1)</f>
        <v>0</v>
      </c>
      <c r="Q1919" t="s">
        <v>81</v>
      </c>
      <c r="R1919" t="s">
        <v>20</v>
      </c>
      <c r="S1919">
        <v>2</v>
      </c>
      <c r="T1919">
        <v>2</v>
      </c>
      <c r="U1919" s="2">
        <f>SUMIFS(SLR!L:L,SLR!D:D,'Резервации 2026'!E1919)</f>
        <v>2603.1119385000002</v>
      </c>
      <c r="V1919" s="2">
        <f>+U1919/M1919</f>
        <v>371.87313407142858</v>
      </c>
      <c r="W1919" t="s">
        <v>262</v>
      </c>
      <c r="X1919" t="s">
        <v>6313</v>
      </c>
      <c r="Y1919" t="s">
        <v>5573</v>
      </c>
      <c r="Z1919" t="str">
        <f t="shared" ref="Z1919:Z1979" si="762">MID(X1919,4,3)</f>
        <v>Feb</v>
      </c>
      <c r="AA1919" s="6">
        <f t="shared" si="750"/>
        <v>0</v>
      </c>
      <c r="AB1919" s="6">
        <f t="shared" si="750"/>
        <v>0</v>
      </c>
      <c r="AC1919" s="6">
        <f t="shared" si="750"/>
        <v>7</v>
      </c>
      <c r="AD1919" s="6">
        <f t="shared" si="750"/>
        <v>0</v>
      </c>
      <c r="AE1919" s="6">
        <f t="shared" si="750"/>
        <v>0</v>
      </c>
      <c r="AF1919" s="6">
        <f t="shared" ref="AF1919:AF1979" si="763">SUM(AA1919:AE1919)</f>
        <v>7</v>
      </c>
      <c r="AG1919" s="6">
        <f t="shared" ref="AG1919:AG1979" si="764">+AF1919-M1919</f>
        <v>0</v>
      </c>
      <c r="AH1919" s="14" t="str">
        <f>LEFT(X1919,2)&amp;"."&amp;VLOOKUP(MID(X1919,4,3),'Data validation'!$A$1:$B$12,2,FALSE)&amp;".2025"</f>
        <v>02.02.2025</v>
      </c>
      <c r="AI1919">
        <f t="shared" ref="AI1919:AI1982" si="765">WEEKNUM(AH1919)</f>
        <v>6</v>
      </c>
      <c r="AJ1919" t="str">
        <f>H1919&amp;"."&amp;VLOOKUP(I1919,'Data validation'!$A$1:$B$12,2,FALSE)&amp;".2026"</f>
        <v>04.07.2026</v>
      </c>
      <c r="AK1919">
        <f t="shared" ref="AK1919:AK1982" si="766">WEEKNUM(AJ1919)</f>
        <v>27</v>
      </c>
      <c r="AL1919" t="e">
        <f>VLOOKUP(E1919,[2]Sheet1!$A:$B,2,FALSE)</f>
        <v>#N/A</v>
      </c>
    </row>
    <row r="1920" spans="1:38" x14ac:dyDescent="0.25">
      <c r="A1920" t="str">
        <f>VLOOKUP(Q1920,'Data validation'!$K$2:$L$50,2,FALSE)</f>
        <v>TO</v>
      </c>
      <c r="B1920">
        <f t="shared" si="752"/>
        <v>0</v>
      </c>
      <c r="C1920">
        <f t="shared" si="753"/>
        <v>3</v>
      </c>
      <c r="D1920">
        <f t="shared" si="754"/>
        <v>6</v>
      </c>
      <c r="E1920">
        <v>9215</v>
      </c>
      <c r="F1920" t="s">
        <v>8834</v>
      </c>
      <c r="G1920" t="s">
        <v>355</v>
      </c>
      <c r="H1920" t="str">
        <f t="shared" si="755"/>
        <v>19</v>
      </c>
      <c r="I1920" t="str">
        <f t="shared" si="756"/>
        <v>Aug</v>
      </c>
      <c r="J1920" t="s">
        <v>843</v>
      </c>
      <c r="K1920" t="str">
        <f t="shared" si="757"/>
        <v>28</v>
      </c>
      <c r="L1920" t="str">
        <f t="shared" si="758"/>
        <v>Aug</v>
      </c>
      <c r="M1920">
        <v>9</v>
      </c>
      <c r="N1920">
        <f t="shared" si="759"/>
        <v>9</v>
      </c>
      <c r="O1920">
        <f t="shared" si="760"/>
        <v>0</v>
      </c>
      <c r="P1920">
        <f t="shared" si="761"/>
        <v>0</v>
      </c>
      <c r="Q1920" t="s">
        <v>158</v>
      </c>
      <c r="R1920" t="s">
        <v>17</v>
      </c>
      <c r="S1920">
        <v>2</v>
      </c>
      <c r="T1920">
        <v>1</v>
      </c>
      <c r="U1920" s="2">
        <f>SUMIFS(DTS!L:L,DTS!D:D,'Резервации 2026'!E1920)</f>
        <v>0</v>
      </c>
      <c r="V1920" s="2">
        <f t="shared" ref="V1920:V1928" si="767">+U1920/M1920</f>
        <v>0</v>
      </c>
      <c r="W1920" t="s">
        <v>5590</v>
      </c>
      <c r="X1920" t="s">
        <v>3730</v>
      </c>
      <c r="Y1920" t="s">
        <v>3698</v>
      </c>
      <c r="Z1920" t="str">
        <f t="shared" si="762"/>
        <v>Dec</v>
      </c>
      <c r="AA1920" s="6">
        <f t="shared" si="750"/>
        <v>0</v>
      </c>
      <c r="AB1920" s="6">
        <f t="shared" si="750"/>
        <v>0</v>
      </c>
      <c r="AC1920" s="6">
        <f t="shared" si="750"/>
        <v>0</v>
      </c>
      <c r="AD1920" s="6">
        <f t="shared" si="750"/>
        <v>9</v>
      </c>
      <c r="AE1920" s="6">
        <f t="shared" si="750"/>
        <v>0</v>
      </c>
      <c r="AF1920" s="6">
        <f t="shared" si="763"/>
        <v>9</v>
      </c>
      <c r="AG1920" s="6">
        <f t="shared" si="764"/>
        <v>0</v>
      </c>
      <c r="AH1920" s="14" t="str">
        <f>LEFT(X1920,2)&amp;"."&amp;VLOOKUP(MID(X1920,4,3),'Data validation'!$A$1:$B$12,2,FALSE)&amp;".2025"</f>
        <v>29.12.2025</v>
      </c>
      <c r="AI1920">
        <f t="shared" si="765"/>
        <v>53</v>
      </c>
      <c r="AJ1920" t="str">
        <f>H1920&amp;"."&amp;VLOOKUP(I1920,'Data validation'!$A$1:$B$12,2,FALSE)&amp;".2026"</f>
        <v>19.08.2026</v>
      </c>
      <c r="AK1920">
        <f t="shared" si="766"/>
        <v>34</v>
      </c>
      <c r="AL1920" t="str">
        <f>VLOOKUP(E1920,[2]Sheet1!$A:$B,2,FALSE)</f>
        <v>Анулирана</v>
      </c>
    </row>
    <row r="1921" spans="1:38" x14ac:dyDescent="0.25">
      <c r="A1921" t="str">
        <f>VLOOKUP(Q1921,'Data validation'!$K$2:$L$50,2,FALSE)</f>
        <v>TO</v>
      </c>
      <c r="B1921">
        <f t="shared" si="752"/>
        <v>0</v>
      </c>
      <c r="C1921">
        <f t="shared" si="753"/>
        <v>0</v>
      </c>
      <c r="D1921">
        <f t="shared" si="754"/>
        <v>5</v>
      </c>
      <c r="E1921">
        <v>9315</v>
      </c>
      <c r="F1921" t="s">
        <v>8835</v>
      </c>
      <c r="G1921" t="s">
        <v>259</v>
      </c>
      <c r="H1921" t="str">
        <f t="shared" si="755"/>
        <v>08</v>
      </c>
      <c r="I1921" t="str">
        <f t="shared" si="756"/>
        <v>Aug</v>
      </c>
      <c r="J1921" t="s">
        <v>475</v>
      </c>
      <c r="K1921" t="str">
        <f t="shared" si="757"/>
        <v>13</v>
      </c>
      <c r="L1921" t="str">
        <f t="shared" si="758"/>
        <v>Aug</v>
      </c>
      <c r="M1921">
        <v>5</v>
      </c>
      <c r="N1921">
        <f t="shared" si="759"/>
        <v>5</v>
      </c>
      <c r="O1921">
        <f t="shared" si="760"/>
        <v>0</v>
      </c>
      <c r="P1921">
        <f t="shared" si="761"/>
        <v>0</v>
      </c>
      <c r="Q1921" t="s">
        <v>158</v>
      </c>
      <c r="R1921" t="s">
        <v>20</v>
      </c>
      <c r="S1921">
        <v>2</v>
      </c>
      <c r="T1921">
        <v>2</v>
      </c>
      <c r="U1921" s="2">
        <f>SUMIFS(DTS!L:L,DTS!D:D,'Резервации 2026'!E1921)</f>
        <v>1851.4864694999999</v>
      </c>
      <c r="V1921" s="2">
        <f t="shared" si="767"/>
        <v>370.2972939</v>
      </c>
      <c r="W1921" t="s">
        <v>4628</v>
      </c>
      <c r="X1921" t="s">
        <v>4186</v>
      </c>
      <c r="Y1921" t="s">
        <v>3819</v>
      </c>
      <c r="Z1921" t="str">
        <f t="shared" si="762"/>
        <v>Jan</v>
      </c>
      <c r="AA1921" s="6">
        <f t="shared" si="750"/>
        <v>0</v>
      </c>
      <c r="AB1921" s="6">
        <f t="shared" si="750"/>
        <v>0</v>
      </c>
      <c r="AC1921" s="6">
        <f t="shared" si="750"/>
        <v>0</v>
      </c>
      <c r="AD1921" s="6">
        <f t="shared" si="750"/>
        <v>5</v>
      </c>
      <c r="AE1921" s="6">
        <f t="shared" si="750"/>
        <v>0</v>
      </c>
      <c r="AF1921" s="6">
        <f t="shared" si="763"/>
        <v>5</v>
      </c>
      <c r="AG1921" s="6">
        <f t="shared" si="764"/>
        <v>0</v>
      </c>
      <c r="AH1921" s="14" t="str">
        <f>LEFT(X1921,2)&amp;"."&amp;VLOOKUP(MID(X1921,4,3),'Data validation'!$A$1:$B$12,2,FALSE)&amp;".2025"</f>
        <v>01.01.2025</v>
      </c>
      <c r="AI1921">
        <f t="shared" si="765"/>
        <v>1</v>
      </c>
      <c r="AJ1921" t="str">
        <f>H1921&amp;"."&amp;VLOOKUP(I1921,'Data validation'!$A$1:$B$12,2,FALSE)&amp;".2026"</f>
        <v>08.08.2026</v>
      </c>
      <c r="AK1921">
        <f t="shared" si="766"/>
        <v>32</v>
      </c>
      <c r="AL1921" t="e">
        <f>VLOOKUP(E1921,[2]Sheet1!$A:$B,2,FALSE)</f>
        <v>#N/A</v>
      </c>
    </row>
    <row r="1922" spans="1:38" x14ac:dyDescent="0.25">
      <c r="A1922" t="str">
        <f>VLOOKUP(Q1922,'Data validation'!$K$2:$L$50,2,FALSE)</f>
        <v>TO</v>
      </c>
      <c r="B1922">
        <f t="shared" si="752"/>
        <v>0</v>
      </c>
      <c r="C1922">
        <f t="shared" si="753"/>
        <v>0</v>
      </c>
      <c r="D1922">
        <f t="shared" si="754"/>
        <v>5</v>
      </c>
      <c r="E1922">
        <v>8685</v>
      </c>
      <c r="F1922" t="s">
        <v>8836</v>
      </c>
      <c r="G1922" t="s">
        <v>108</v>
      </c>
      <c r="H1922" t="str">
        <f t="shared" si="755"/>
        <v>31</v>
      </c>
      <c r="I1922" t="str">
        <f t="shared" si="756"/>
        <v>Jul</v>
      </c>
      <c r="J1922" t="s">
        <v>290</v>
      </c>
      <c r="K1922" t="str">
        <f t="shared" si="757"/>
        <v>05</v>
      </c>
      <c r="L1922" t="str">
        <f t="shared" si="758"/>
        <v>Aug</v>
      </c>
      <c r="M1922">
        <v>5</v>
      </c>
      <c r="N1922">
        <f t="shared" si="759"/>
        <v>-26</v>
      </c>
      <c r="O1922">
        <f t="shared" si="760"/>
        <v>0</v>
      </c>
      <c r="P1922">
        <f t="shared" si="761"/>
        <v>4</v>
      </c>
      <c r="Q1922" t="s">
        <v>158</v>
      </c>
      <c r="R1922" t="s">
        <v>63</v>
      </c>
      <c r="S1922">
        <v>2</v>
      </c>
      <c r="T1922">
        <v>1</v>
      </c>
      <c r="U1922" s="2">
        <f>SUMIFS(DTS!L:L,DTS!D:D,'Резервации 2026'!E1922)</f>
        <v>1367.320753</v>
      </c>
      <c r="V1922" s="2">
        <f t="shared" si="767"/>
        <v>273.46415059999998</v>
      </c>
      <c r="W1922" t="s">
        <v>262</v>
      </c>
      <c r="X1922" t="s">
        <v>1678</v>
      </c>
      <c r="Y1922" t="s">
        <v>1594</v>
      </c>
      <c r="Z1922" t="str">
        <f t="shared" si="762"/>
        <v>Nov</v>
      </c>
      <c r="AA1922" s="6">
        <f t="shared" si="750"/>
        <v>0</v>
      </c>
      <c r="AB1922" s="6">
        <f t="shared" si="750"/>
        <v>0</v>
      </c>
      <c r="AC1922" s="6">
        <f t="shared" si="750"/>
        <v>0</v>
      </c>
      <c r="AD1922" s="6">
        <f t="shared" si="750"/>
        <v>4</v>
      </c>
      <c r="AE1922" s="6">
        <f t="shared" si="750"/>
        <v>0</v>
      </c>
      <c r="AF1922" s="6">
        <f t="shared" si="763"/>
        <v>4</v>
      </c>
      <c r="AG1922" s="6">
        <f t="shared" si="764"/>
        <v>-1</v>
      </c>
      <c r="AH1922" s="14" t="str">
        <f>LEFT(X1922,2)&amp;"."&amp;VLOOKUP(MID(X1922,4,3),'Data validation'!$A$1:$B$12,2,FALSE)&amp;".2025"</f>
        <v>21.11.2025</v>
      </c>
      <c r="AI1922">
        <f t="shared" si="765"/>
        <v>47</v>
      </c>
      <c r="AJ1922" t="str">
        <f>H1922&amp;"."&amp;VLOOKUP(I1922,'Data validation'!$A$1:$B$12,2,FALSE)&amp;".2026"</f>
        <v>31.07.2026</v>
      </c>
      <c r="AK1922">
        <f t="shared" si="766"/>
        <v>31</v>
      </c>
      <c r="AL1922" t="e">
        <f>VLOOKUP(E1922,[2]Sheet1!$A:$B,2,FALSE)</f>
        <v>#N/A</v>
      </c>
    </row>
    <row r="1923" spans="1:38" x14ac:dyDescent="0.25">
      <c r="A1923" t="str">
        <f>VLOOKUP(Q1923,'Data validation'!$K$2:$L$50,2,FALSE)</f>
        <v>TO</v>
      </c>
      <c r="B1923">
        <f t="shared" si="752"/>
        <v>0</v>
      </c>
      <c r="C1923">
        <f t="shared" si="753"/>
        <v>0</v>
      </c>
      <c r="D1923">
        <f t="shared" si="754"/>
        <v>5</v>
      </c>
      <c r="E1923">
        <v>9009</v>
      </c>
      <c r="F1923" t="s">
        <v>8837</v>
      </c>
      <c r="G1923" t="s">
        <v>160</v>
      </c>
      <c r="H1923" t="str">
        <f t="shared" si="755"/>
        <v>04</v>
      </c>
      <c r="I1923" t="str">
        <f t="shared" si="756"/>
        <v>Aug</v>
      </c>
      <c r="J1923" t="s">
        <v>79</v>
      </c>
      <c r="K1923" t="str">
        <f t="shared" si="757"/>
        <v>09</v>
      </c>
      <c r="L1923" t="str">
        <f t="shared" si="758"/>
        <v>Aug</v>
      </c>
      <c r="M1923">
        <v>5</v>
      </c>
      <c r="N1923">
        <f t="shared" si="759"/>
        <v>5</v>
      </c>
      <c r="O1923">
        <f t="shared" si="760"/>
        <v>0</v>
      </c>
      <c r="P1923">
        <f t="shared" si="761"/>
        <v>0</v>
      </c>
      <c r="Q1923" t="s">
        <v>158</v>
      </c>
      <c r="R1923" t="s">
        <v>63</v>
      </c>
      <c r="S1923">
        <v>3</v>
      </c>
      <c r="T1923">
        <v>1</v>
      </c>
      <c r="U1923" s="2">
        <f>SUMIFS(DTS!L:L,DTS!D:D,'Резервации 2026'!E1923)</f>
        <v>1999.5428005000001</v>
      </c>
      <c r="V1923" s="2">
        <f t="shared" si="767"/>
        <v>399.90856010000005</v>
      </c>
      <c r="W1923" t="s">
        <v>262</v>
      </c>
      <c r="X1923" t="s">
        <v>3152</v>
      </c>
      <c r="Y1923" t="s">
        <v>3217</v>
      </c>
      <c r="Z1923" t="str">
        <f t="shared" si="762"/>
        <v>Dec</v>
      </c>
      <c r="AA1923" s="6">
        <f t="shared" si="750"/>
        <v>0</v>
      </c>
      <c r="AB1923" s="6">
        <f t="shared" si="750"/>
        <v>0</v>
      </c>
      <c r="AC1923" s="6">
        <f t="shared" si="750"/>
        <v>0</v>
      </c>
      <c r="AD1923" s="6">
        <f t="shared" si="750"/>
        <v>5</v>
      </c>
      <c r="AE1923" s="6">
        <f t="shared" si="750"/>
        <v>0</v>
      </c>
      <c r="AF1923" s="6">
        <f t="shared" si="763"/>
        <v>5</v>
      </c>
      <c r="AG1923" s="6">
        <f t="shared" si="764"/>
        <v>0</v>
      </c>
      <c r="AH1923" s="14" t="str">
        <f>LEFT(X1923,2)&amp;"."&amp;VLOOKUP(MID(X1923,4,3),'Data validation'!$A$1:$B$12,2,FALSE)&amp;".2025"</f>
        <v>03.12.2025</v>
      </c>
      <c r="AI1923">
        <f t="shared" si="765"/>
        <v>49</v>
      </c>
      <c r="AJ1923" t="str">
        <f>H1923&amp;"."&amp;VLOOKUP(I1923,'Data validation'!$A$1:$B$12,2,FALSE)&amp;".2026"</f>
        <v>04.08.2026</v>
      </c>
      <c r="AK1923">
        <f t="shared" si="766"/>
        <v>32</v>
      </c>
      <c r="AL1923" t="e">
        <f>VLOOKUP(E1923,[2]Sheet1!$A:$B,2,FALSE)</f>
        <v>#N/A</v>
      </c>
    </row>
    <row r="1924" spans="1:38" x14ac:dyDescent="0.25">
      <c r="A1924" t="str">
        <f>VLOOKUP(Q1924,'Data validation'!$K$2:$L$50,2,FALSE)</f>
        <v>TO</v>
      </c>
      <c r="B1924">
        <f t="shared" si="752"/>
        <v>0</v>
      </c>
      <c r="C1924">
        <f t="shared" si="753"/>
        <v>0</v>
      </c>
      <c r="D1924">
        <f t="shared" si="754"/>
        <v>5</v>
      </c>
      <c r="E1924">
        <v>8785</v>
      </c>
      <c r="F1924" t="s">
        <v>8838</v>
      </c>
      <c r="G1924" t="s">
        <v>94</v>
      </c>
      <c r="H1924" t="str">
        <f t="shared" si="755"/>
        <v>27</v>
      </c>
      <c r="I1924" t="str">
        <f t="shared" si="756"/>
        <v>Jul</v>
      </c>
      <c r="J1924" t="s">
        <v>135</v>
      </c>
      <c r="K1924" t="str">
        <f t="shared" si="757"/>
        <v>01</v>
      </c>
      <c r="L1924" t="str">
        <f t="shared" si="758"/>
        <v>Aug</v>
      </c>
      <c r="M1924">
        <v>5</v>
      </c>
      <c r="N1924">
        <f t="shared" si="759"/>
        <v>-26</v>
      </c>
      <c r="O1924">
        <f t="shared" si="760"/>
        <v>4</v>
      </c>
      <c r="P1924">
        <f t="shared" si="761"/>
        <v>0</v>
      </c>
      <c r="Q1924" t="s">
        <v>158</v>
      </c>
      <c r="R1924" t="s">
        <v>25</v>
      </c>
      <c r="S1924">
        <v>2</v>
      </c>
      <c r="T1924">
        <v>2</v>
      </c>
      <c r="U1924" s="2">
        <f>SUMIFS(DTS!L:L,DTS!D:D,'Резервации 2026'!E1924)</f>
        <v>1735.9947079999999</v>
      </c>
      <c r="V1924" s="2">
        <f t="shared" si="767"/>
        <v>347.19894160000001</v>
      </c>
      <c r="W1924" t="s">
        <v>262</v>
      </c>
      <c r="X1924" t="s">
        <v>1904</v>
      </c>
      <c r="Y1924" t="s">
        <v>1761</v>
      </c>
      <c r="Z1924" t="str">
        <f t="shared" si="762"/>
        <v>Nov</v>
      </c>
      <c r="AA1924" s="6">
        <f t="shared" si="750"/>
        <v>0</v>
      </c>
      <c r="AB1924" s="6">
        <f t="shared" si="750"/>
        <v>0</v>
      </c>
      <c r="AC1924" s="6">
        <f t="shared" si="750"/>
        <v>4</v>
      </c>
      <c r="AD1924" s="6">
        <f t="shared" si="750"/>
        <v>0</v>
      </c>
      <c r="AE1924" s="6">
        <f t="shared" si="750"/>
        <v>0</v>
      </c>
      <c r="AF1924" s="6">
        <f t="shared" si="763"/>
        <v>4</v>
      </c>
      <c r="AG1924" s="6">
        <f t="shared" si="764"/>
        <v>-1</v>
      </c>
      <c r="AH1924" s="14" t="str">
        <f>LEFT(X1924,2)&amp;"."&amp;VLOOKUP(MID(X1924,4,3),'Data validation'!$A$1:$B$12,2,FALSE)&amp;".2025"</f>
        <v>24.11.2025</v>
      </c>
      <c r="AI1924">
        <f t="shared" si="765"/>
        <v>48</v>
      </c>
      <c r="AJ1924" t="str">
        <f>H1924&amp;"."&amp;VLOOKUP(I1924,'Data validation'!$A$1:$B$12,2,FALSE)&amp;".2026"</f>
        <v>27.07.2026</v>
      </c>
      <c r="AK1924">
        <f t="shared" si="766"/>
        <v>31</v>
      </c>
      <c r="AL1924" t="e">
        <f>VLOOKUP(E1924,[2]Sheet1!$A:$B,2,FALSE)</f>
        <v>#N/A</v>
      </c>
    </row>
    <row r="1925" spans="1:38" x14ac:dyDescent="0.25">
      <c r="A1925" t="str">
        <f>VLOOKUP(Q1925,'Data validation'!$K$2:$L$50,2,FALSE)</f>
        <v>TO</v>
      </c>
      <c r="B1925">
        <f t="shared" si="752"/>
        <v>0</v>
      </c>
      <c r="C1925">
        <f t="shared" si="753"/>
        <v>0</v>
      </c>
      <c r="D1925">
        <f t="shared" si="754"/>
        <v>7</v>
      </c>
      <c r="E1925">
        <v>8784</v>
      </c>
      <c r="F1925" t="s">
        <v>8839</v>
      </c>
      <c r="G1925" t="s">
        <v>1443</v>
      </c>
      <c r="H1925" t="str">
        <f t="shared" si="755"/>
        <v>14</v>
      </c>
      <c r="I1925" t="str">
        <f t="shared" si="756"/>
        <v>Aug</v>
      </c>
      <c r="J1925" t="s">
        <v>519</v>
      </c>
      <c r="K1925" t="str">
        <f t="shared" si="757"/>
        <v>21</v>
      </c>
      <c r="L1925" t="str">
        <f t="shared" si="758"/>
        <v>Aug</v>
      </c>
      <c r="M1925">
        <v>7</v>
      </c>
      <c r="N1925">
        <f t="shared" si="759"/>
        <v>7</v>
      </c>
      <c r="O1925">
        <f t="shared" si="760"/>
        <v>0</v>
      </c>
      <c r="P1925">
        <f t="shared" si="761"/>
        <v>0</v>
      </c>
      <c r="Q1925" t="s">
        <v>158</v>
      </c>
      <c r="R1925" t="s">
        <v>57</v>
      </c>
      <c r="S1925">
        <v>5</v>
      </c>
      <c r="T1925">
        <v>0</v>
      </c>
      <c r="U1925" s="2">
        <f>SUMIFS(DTS!L:L,DTS!D:D,'Резервации 2026'!E1925)</f>
        <v>4069.5932724999998</v>
      </c>
      <c r="V1925" s="2">
        <f t="shared" si="767"/>
        <v>581.37046750000002</v>
      </c>
      <c r="W1925" t="s">
        <v>262</v>
      </c>
      <c r="X1925" t="s">
        <v>1904</v>
      </c>
      <c r="Y1925" t="s">
        <v>1761</v>
      </c>
      <c r="Z1925" t="str">
        <f t="shared" si="762"/>
        <v>Nov</v>
      </c>
      <c r="AA1925" s="6">
        <f t="shared" si="750"/>
        <v>0</v>
      </c>
      <c r="AB1925" s="6">
        <f t="shared" si="750"/>
        <v>0</v>
      </c>
      <c r="AC1925" s="6">
        <f t="shared" si="750"/>
        <v>0</v>
      </c>
      <c r="AD1925" s="6">
        <f t="shared" si="750"/>
        <v>7</v>
      </c>
      <c r="AE1925" s="6">
        <f t="shared" si="750"/>
        <v>0</v>
      </c>
      <c r="AF1925" s="6">
        <f t="shared" si="763"/>
        <v>7</v>
      </c>
      <c r="AG1925" s="6">
        <f t="shared" si="764"/>
        <v>0</v>
      </c>
      <c r="AH1925" s="14" t="str">
        <f>LEFT(X1925,2)&amp;"."&amp;VLOOKUP(MID(X1925,4,3),'Data validation'!$A$1:$B$12,2,FALSE)&amp;".2025"</f>
        <v>24.11.2025</v>
      </c>
      <c r="AI1925">
        <f t="shared" si="765"/>
        <v>48</v>
      </c>
      <c r="AJ1925" t="str">
        <f>H1925&amp;"."&amp;VLOOKUP(I1925,'Data validation'!$A$1:$B$12,2,FALSE)&amp;".2026"</f>
        <v>14.08.2026</v>
      </c>
      <c r="AK1925">
        <f t="shared" si="766"/>
        <v>33</v>
      </c>
      <c r="AL1925" t="e">
        <f>VLOOKUP(E1925,[2]Sheet1!$A:$B,2,FALSE)</f>
        <v>#N/A</v>
      </c>
    </row>
    <row r="1926" spans="1:38" x14ac:dyDescent="0.25">
      <c r="A1926" t="str">
        <f>VLOOKUP(Q1926,'Data validation'!$K$2:$L$50,2,FALSE)</f>
        <v>TO</v>
      </c>
      <c r="B1926">
        <f t="shared" si="752"/>
        <v>0</v>
      </c>
      <c r="C1926">
        <f t="shared" si="753"/>
        <v>0</v>
      </c>
      <c r="D1926">
        <f t="shared" si="754"/>
        <v>5</v>
      </c>
      <c r="E1926">
        <v>8783</v>
      </c>
      <c r="F1926" t="s">
        <v>8840</v>
      </c>
      <c r="G1926" t="s">
        <v>94</v>
      </c>
      <c r="H1926" t="str">
        <f t="shared" si="755"/>
        <v>27</v>
      </c>
      <c r="I1926" t="str">
        <f t="shared" si="756"/>
        <v>Jul</v>
      </c>
      <c r="J1926" t="s">
        <v>135</v>
      </c>
      <c r="K1926" t="str">
        <f t="shared" si="757"/>
        <v>01</v>
      </c>
      <c r="L1926" t="str">
        <f t="shared" si="758"/>
        <v>Aug</v>
      </c>
      <c r="M1926">
        <v>5</v>
      </c>
      <c r="N1926">
        <f t="shared" si="759"/>
        <v>-26</v>
      </c>
      <c r="O1926">
        <f t="shared" si="760"/>
        <v>4</v>
      </c>
      <c r="P1926">
        <f t="shared" si="761"/>
        <v>0</v>
      </c>
      <c r="Q1926" t="s">
        <v>158</v>
      </c>
      <c r="R1926" t="s">
        <v>25</v>
      </c>
      <c r="S1926">
        <v>2</v>
      </c>
      <c r="T1926">
        <v>1</v>
      </c>
      <c r="U1926" s="2">
        <f>SUMIFS(DTS!L:L,DTS!D:D,'Резервации 2026'!E1926)</f>
        <v>1388.834883</v>
      </c>
      <c r="V1926" s="2">
        <f t="shared" si="767"/>
        <v>277.76697660000002</v>
      </c>
      <c r="W1926" t="s">
        <v>262</v>
      </c>
      <c r="X1926" t="s">
        <v>1904</v>
      </c>
      <c r="Y1926" t="s">
        <v>1761</v>
      </c>
      <c r="Z1926" t="str">
        <f t="shared" si="762"/>
        <v>Nov</v>
      </c>
      <c r="AA1926" s="6">
        <f t="shared" si="750"/>
        <v>0</v>
      </c>
      <c r="AB1926" s="6">
        <f t="shared" si="750"/>
        <v>0</v>
      </c>
      <c r="AC1926" s="6">
        <f t="shared" si="750"/>
        <v>4</v>
      </c>
      <c r="AD1926" s="6">
        <f t="shared" si="750"/>
        <v>0</v>
      </c>
      <c r="AE1926" s="6">
        <f t="shared" si="750"/>
        <v>0</v>
      </c>
      <c r="AF1926" s="6">
        <f t="shared" si="763"/>
        <v>4</v>
      </c>
      <c r="AG1926" s="6">
        <f t="shared" si="764"/>
        <v>-1</v>
      </c>
      <c r="AH1926" s="14" t="str">
        <f>LEFT(X1926,2)&amp;"."&amp;VLOOKUP(MID(X1926,4,3),'Data validation'!$A$1:$B$12,2,FALSE)&amp;".2025"</f>
        <v>24.11.2025</v>
      </c>
      <c r="AI1926">
        <f t="shared" si="765"/>
        <v>48</v>
      </c>
      <c r="AJ1926" t="str">
        <f>H1926&amp;"."&amp;VLOOKUP(I1926,'Data validation'!$A$1:$B$12,2,FALSE)&amp;".2026"</f>
        <v>27.07.2026</v>
      </c>
      <c r="AK1926">
        <f t="shared" si="766"/>
        <v>31</v>
      </c>
      <c r="AL1926" t="e">
        <f>VLOOKUP(E1926,[2]Sheet1!$A:$B,2,FALSE)</f>
        <v>#N/A</v>
      </c>
    </row>
    <row r="1927" spans="1:38" x14ac:dyDescent="0.25">
      <c r="A1927" t="str">
        <f>VLOOKUP(Q1927,'Data validation'!$K$2:$L$50,2,FALSE)</f>
        <v>TO</v>
      </c>
      <c r="B1927">
        <f t="shared" si="752"/>
        <v>0</v>
      </c>
      <c r="C1927">
        <f t="shared" si="753"/>
        <v>6</v>
      </c>
      <c r="D1927">
        <f t="shared" si="754"/>
        <v>0</v>
      </c>
      <c r="E1927">
        <v>9966</v>
      </c>
      <c r="F1927" t="s">
        <v>6314</v>
      </c>
      <c r="G1927" t="s">
        <v>125</v>
      </c>
      <c r="H1927" t="str">
        <f t="shared" si="755"/>
        <v>21</v>
      </c>
      <c r="I1927" t="str">
        <f t="shared" si="756"/>
        <v>Jun</v>
      </c>
      <c r="J1927" t="s">
        <v>126</v>
      </c>
      <c r="K1927" t="str">
        <f t="shared" si="757"/>
        <v>27</v>
      </c>
      <c r="L1927" t="str">
        <f t="shared" si="758"/>
        <v>Jun</v>
      </c>
      <c r="M1927">
        <v>6</v>
      </c>
      <c r="N1927">
        <f t="shared" si="759"/>
        <v>6</v>
      </c>
      <c r="O1927">
        <f t="shared" si="760"/>
        <v>0</v>
      </c>
      <c r="P1927">
        <f t="shared" si="761"/>
        <v>0</v>
      </c>
      <c r="Q1927" t="s">
        <v>162</v>
      </c>
      <c r="R1927" t="s">
        <v>188</v>
      </c>
      <c r="S1927">
        <v>2</v>
      </c>
      <c r="T1927">
        <v>1</v>
      </c>
      <c r="U1927" s="2">
        <f>SUMIFS(Magelan!L:L,Magelan!D:D,'Резервации 2026'!E1927)</f>
        <v>1910.9241431999999</v>
      </c>
      <c r="V1927" s="2">
        <f t="shared" si="767"/>
        <v>318.48735719999996</v>
      </c>
      <c r="W1927" t="s">
        <v>262</v>
      </c>
      <c r="X1927" t="s">
        <v>6315</v>
      </c>
      <c r="Y1927" t="s">
        <v>5637</v>
      </c>
      <c r="Z1927" t="str">
        <f t="shared" si="762"/>
        <v>Feb</v>
      </c>
      <c r="AA1927" s="6">
        <f t="shared" si="750"/>
        <v>0</v>
      </c>
      <c r="AB1927" s="6">
        <f t="shared" si="750"/>
        <v>6</v>
      </c>
      <c r="AC1927" s="6">
        <f t="shared" si="750"/>
        <v>0</v>
      </c>
      <c r="AD1927" s="6">
        <f t="shared" si="750"/>
        <v>0</v>
      </c>
      <c r="AE1927" s="6">
        <f t="shared" si="750"/>
        <v>0</v>
      </c>
      <c r="AF1927" s="6">
        <f t="shared" si="763"/>
        <v>6</v>
      </c>
      <c r="AG1927" s="6">
        <f t="shared" si="764"/>
        <v>0</v>
      </c>
      <c r="AH1927" s="14" t="str">
        <f>LEFT(X1927,2)&amp;"."&amp;VLOOKUP(MID(X1927,4,3),'Data validation'!$A$1:$B$12,2,FALSE)&amp;".2025"</f>
        <v>02.02.2025</v>
      </c>
      <c r="AI1927">
        <f t="shared" si="765"/>
        <v>6</v>
      </c>
      <c r="AJ1927" t="str">
        <f>H1927&amp;"."&amp;VLOOKUP(I1927,'Data validation'!$A$1:$B$12,2,FALSE)&amp;".2026"</f>
        <v>21.06.2026</v>
      </c>
      <c r="AK1927">
        <f t="shared" si="766"/>
        <v>26</v>
      </c>
      <c r="AL1927" t="e">
        <f>VLOOKUP(E1927,[2]Sheet1!$A:$B,2,FALSE)</f>
        <v>#N/A</v>
      </c>
    </row>
    <row r="1928" spans="1:38" x14ac:dyDescent="0.25">
      <c r="A1928" t="str">
        <f>VLOOKUP(Q1928,'Data validation'!$K$2:$L$50,2,FALSE)</f>
        <v>TO</v>
      </c>
      <c r="B1928">
        <f t="shared" si="752"/>
        <v>0</v>
      </c>
      <c r="C1928">
        <f t="shared" si="753"/>
        <v>6</v>
      </c>
      <c r="D1928">
        <f t="shared" si="754"/>
        <v>0</v>
      </c>
      <c r="E1928">
        <v>9967</v>
      </c>
      <c r="F1928" t="s">
        <v>6316</v>
      </c>
      <c r="G1928" t="s">
        <v>125</v>
      </c>
      <c r="H1928" t="str">
        <f t="shared" si="755"/>
        <v>21</v>
      </c>
      <c r="I1928" t="str">
        <f t="shared" si="756"/>
        <v>Jun</v>
      </c>
      <c r="J1928" t="s">
        <v>126</v>
      </c>
      <c r="K1928" t="str">
        <f t="shared" si="757"/>
        <v>27</v>
      </c>
      <c r="L1928" t="str">
        <f t="shared" si="758"/>
        <v>Jun</v>
      </c>
      <c r="M1928">
        <v>6</v>
      </c>
      <c r="N1928">
        <f t="shared" si="759"/>
        <v>6</v>
      </c>
      <c r="O1928">
        <f t="shared" si="760"/>
        <v>0</v>
      </c>
      <c r="P1928">
        <f t="shared" si="761"/>
        <v>0</v>
      </c>
      <c r="Q1928" t="s">
        <v>162</v>
      </c>
      <c r="R1928" t="s">
        <v>20</v>
      </c>
      <c r="S1928">
        <v>2</v>
      </c>
      <c r="T1928">
        <v>0</v>
      </c>
      <c r="U1928" s="2">
        <f>SUMIFS(Magelan!L:L,Magelan!D:D,'Резервации 2026'!E1928)</f>
        <v>1706.5007916</v>
      </c>
      <c r="V1928" s="2">
        <f t="shared" si="767"/>
        <v>284.41679859999999</v>
      </c>
      <c r="W1928" t="s">
        <v>262</v>
      </c>
      <c r="X1928" t="s">
        <v>6315</v>
      </c>
      <c r="Y1928" t="s">
        <v>5637</v>
      </c>
      <c r="Z1928" t="str">
        <f t="shared" si="762"/>
        <v>Feb</v>
      </c>
      <c r="AA1928" s="6">
        <f t="shared" si="750"/>
        <v>0</v>
      </c>
      <c r="AB1928" s="6">
        <f t="shared" si="750"/>
        <v>6</v>
      </c>
      <c r="AC1928" s="6">
        <f t="shared" si="750"/>
        <v>0</v>
      </c>
      <c r="AD1928" s="6">
        <f t="shared" si="750"/>
        <v>0</v>
      </c>
      <c r="AE1928" s="6">
        <f t="shared" si="750"/>
        <v>0</v>
      </c>
      <c r="AF1928" s="6">
        <f t="shared" si="763"/>
        <v>6</v>
      </c>
      <c r="AG1928" s="6">
        <f t="shared" si="764"/>
        <v>0</v>
      </c>
      <c r="AH1928" s="14" t="str">
        <f>LEFT(X1928,2)&amp;"."&amp;VLOOKUP(MID(X1928,4,3),'Data validation'!$A$1:$B$12,2,FALSE)&amp;".2025"</f>
        <v>02.02.2025</v>
      </c>
      <c r="AI1928">
        <f t="shared" si="765"/>
        <v>6</v>
      </c>
      <c r="AJ1928" t="str">
        <f>H1928&amp;"."&amp;VLOOKUP(I1928,'Data validation'!$A$1:$B$12,2,FALSE)&amp;".2026"</f>
        <v>21.06.2026</v>
      </c>
      <c r="AK1928">
        <f t="shared" si="766"/>
        <v>26</v>
      </c>
      <c r="AL1928" t="e">
        <f>VLOOKUP(E1928,[2]Sheet1!$A:$B,2,FALSE)</f>
        <v>#N/A</v>
      </c>
    </row>
    <row r="1929" spans="1:38" x14ac:dyDescent="0.25">
      <c r="A1929" t="str">
        <f>VLOOKUP(Q1929,'Data validation'!$K$2:$L$50,2,FALSE)</f>
        <v>TO</v>
      </c>
      <c r="B1929">
        <f t="shared" si="752"/>
        <v>5</v>
      </c>
      <c r="C1929">
        <f t="shared" si="753"/>
        <v>2</v>
      </c>
      <c r="D1929">
        <f t="shared" si="754"/>
        <v>0</v>
      </c>
      <c r="E1929">
        <v>9968</v>
      </c>
      <c r="F1929" t="s">
        <v>6317</v>
      </c>
      <c r="G1929" t="s">
        <v>825</v>
      </c>
      <c r="H1929" t="str">
        <f t="shared" si="755"/>
        <v>10</v>
      </c>
      <c r="I1929" t="str">
        <f t="shared" si="756"/>
        <v>Jun</v>
      </c>
      <c r="J1929" t="s">
        <v>4699</v>
      </c>
      <c r="K1929" t="str">
        <f t="shared" si="757"/>
        <v>17</v>
      </c>
      <c r="L1929" t="str">
        <f t="shared" si="758"/>
        <v>Jun</v>
      </c>
      <c r="M1929">
        <v>7</v>
      </c>
      <c r="N1929">
        <f t="shared" si="759"/>
        <v>7</v>
      </c>
      <c r="O1929">
        <f t="shared" si="760"/>
        <v>0</v>
      </c>
      <c r="P1929">
        <f t="shared" si="761"/>
        <v>0</v>
      </c>
      <c r="Q1929" t="s">
        <v>81</v>
      </c>
      <c r="R1929" t="s">
        <v>48</v>
      </c>
      <c r="S1929">
        <v>3</v>
      </c>
      <c r="T1929">
        <v>0</v>
      </c>
      <c r="U1929" s="2">
        <f>SUMIFS(SLR!L:L,SLR!D:D,'Резервации 2026'!E1929)</f>
        <v>1980.5125745999999</v>
      </c>
      <c r="V1929" s="2">
        <f>+U1929/M1929</f>
        <v>282.9303678</v>
      </c>
      <c r="W1929" t="s">
        <v>262</v>
      </c>
      <c r="X1929" t="s">
        <v>6318</v>
      </c>
      <c r="Y1929" t="s">
        <v>5573</v>
      </c>
      <c r="Z1929" t="str">
        <f t="shared" si="762"/>
        <v>Feb</v>
      </c>
      <c r="AA1929" s="6">
        <f t="shared" si="750"/>
        <v>0</v>
      </c>
      <c r="AB1929" s="6">
        <f t="shared" si="750"/>
        <v>7</v>
      </c>
      <c r="AC1929" s="6">
        <f t="shared" si="750"/>
        <v>0</v>
      </c>
      <c r="AD1929" s="6">
        <f t="shared" si="750"/>
        <v>0</v>
      </c>
      <c r="AE1929" s="6">
        <f t="shared" si="750"/>
        <v>0</v>
      </c>
      <c r="AF1929" s="6">
        <f t="shared" si="763"/>
        <v>7</v>
      </c>
      <c r="AG1929" s="6">
        <f t="shared" si="764"/>
        <v>0</v>
      </c>
      <c r="AH1929" s="14" t="str">
        <f>LEFT(X1929,2)&amp;"."&amp;VLOOKUP(MID(X1929,4,3),'Data validation'!$A$1:$B$12,2,FALSE)&amp;".2025"</f>
        <v>02.02.2025</v>
      </c>
      <c r="AI1929">
        <f t="shared" si="765"/>
        <v>6</v>
      </c>
      <c r="AJ1929" t="str">
        <f>H1929&amp;"."&amp;VLOOKUP(I1929,'Data validation'!$A$1:$B$12,2,FALSE)&amp;".2026"</f>
        <v>10.06.2026</v>
      </c>
      <c r="AK1929">
        <f t="shared" si="766"/>
        <v>24</v>
      </c>
      <c r="AL1929" t="e">
        <f>VLOOKUP(E1929,[2]Sheet1!$A:$B,2,FALSE)</f>
        <v>#N/A</v>
      </c>
    </row>
    <row r="1930" spans="1:38" x14ac:dyDescent="0.25">
      <c r="A1930" t="str">
        <f>VLOOKUP(Q1930,'Data validation'!$K$2:$L$50,2,FALSE)</f>
        <v>BOOKING</v>
      </c>
      <c r="B1930">
        <f t="shared" si="752"/>
        <v>0</v>
      </c>
      <c r="C1930">
        <f t="shared" si="753"/>
        <v>3</v>
      </c>
      <c r="D1930">
        <f t="shared" si="754"/>
        <v>0</v>
      </c>
      <c r="E1930">
        <v>9763</v>
      </c>
      <c r="F1930" t="s">
        <v>5681</v>
      </c>
      <c r="G1930" t="s">
        <v>172</v>
      </c>
      <c r="H1930" t="str">
        <f t="shared" si="755"/>
        <v>01</v>
      </c>
      <c r="I1930" t="str">
        <f t="shared" si="756"/>
        <v>Jul</v>
      </c>
      <c r="J1930" t="s">
        <v>45</v>
      </c>
      <c r="K1930" t="str">
        <f t="shared" si="757"/>
        <v>04</v>
      </c>
      <c r="L1930" t="str">
        <f t="shared" si="758"/>
        <v>Jul</v>
      </c>
      <c r="M1930">
        <v>3</v>
      </c>
      <c r="N1930">
        <f t="shared" si="759"/>
        <v>3</v>
      </c>
      <c r="O1930">
        <f t="shared" si="760"/>
        <v>0</v>
      </c>
      <c r="P1930">
        <f t="shared" si="761"/>
        <v>0</v>
      </c>
      <c r="Q1930" t="s">
        <v>587</v>
      </c>
      <c r="R1930" t="s">
        <v>63</v>
      </c>
      <c r="S1930">
        <v>2</v>
      </c>
      <c r="T1930">
        <v>2</v>
      </c>
      <c r="U1930" s="2">
        <v>1789.4229594495412</v>
      </c>
      <c r="V1930" s="2">
        <v>596.4743198165138</v>
      </c>
      <c r="W1930" t="s">
        <v>262</v>
      </c>
      <c r="X1930" t="s">
        <v>5682</v>
      </c>
      <c r="Y1930" t="s">
        <v>5345</v>
      </c>
      <c r="Z1930" t="str">
        <f t="shared" si="762"/>
        <v>Jan</v>
      </c>
      <c r="AA1930" s="6">
        <f t="shared" si="750"/>
        <v>0</v>
      </c>
      <c r="AB1930" s="6">
        <f t="shared" si="750"/>
        <v>0</v>
      </c>
      <c r="AC1930" s="6">
        <f t="shared" si="750"/>
        <v>3</v>
      </c>
      <c r="AD1930" s="6">
        <f t="shared" si="750"/>
        <v>0</v>
      </c>
      <c r="AE1930" s="6">
        <f t="shared" si="750"/>
        <v>0</v>
      </c>
      <c r="AF1930" s="6">
        <f t="shared" si="763"/>
        <v>3</v>
      </c>
      <c r="AG1930" s="6">
        <f t="shared" si="764"/>
        <v>0</v>
      </c>
      <c r="AH1930" s="14" t="str">
        <f>LEFT(X1930,2)&amp;"."&amp;VLOOKUP(MID(X1930,4,3),'Data validation'!$A$1:$B$12,2,FALSE)&amp;".2025"</f>
        <v>27.01.2025</v>
      </c>
      <c r="AI1930">
        <f t="shared" si="765"/>
        <v>5</v>
      </c>
      <c r="AJ1930" t="str">
        <f>H1930&amp;"."&amp;VLOOKUP(I1930,'Data validation'!$A$1:$B$12,2,FALSE)&amp;".2026"</f>
        <v>01.07.2026</v>
      </c>
      <c r="AK1930">
        <f t="shared" si="766"/>
        <v>27</v>
      </c>
      <c r="AL1930" t="e">
        <f>VLOOKUP(E1930,[2]Sheet1!$A:$B,2,FALSE)</f>
        <v>#N/A</v>
      </c>
    </row>
    <row r="1931" spans="1:38" x14ac:dyDescent="0.25">
      <c r="A1931" t="str">
        <f>VLOOKUP(Q1931,'Data validation'!$K$2:$L$50,2,FALSE)</f>
        <v>TO</v>
      </c>
      <c r="B1931">
        <f t="shared" si="752"/>
        <v>0</v>
      </c>
      <c r="C1931">
        <f t="shared" si="753"/>
        <v>0</v>
      </c>
      <c r="D1931">
        <f t="shared" si="754"/>
        <v>5</v>
      </c>
      <c r="E1931">
        <v>9764</v>
      </c>
      <c r="F1931" t="s">
        <v>5683</v>
      </c>
      <c r="G1931" t="s">
        <v>85</v>
      </c>
      <c r="H1931" t="str">
        <f t="shared" si="755"/>
        <v>26</v>
      </c>
      <c r="I1931" t="str">
        <f t="shared" si="756"/>
        <v>Jul</v>
      </c>
      <c r="J1931" t="s">
        <v>108</v>
      </c>
      <c r="K1931" t="str">
        <f t="shared" si="757"/>
        <v>31</v>
      </c>
      <c r="L1931" t="str">
        <f t="shared" si="758"/>
        <v>Jul</v>
      </c>
      <c r="M1931">
        <v>5</v>
      </c>
      <c r="N1931">
        <f t="shared" si="759"/>
        <v>5</v>
      </c>
      <c r="O1931">
        <f t="shared" si="760"/>
        <v>0</v>
      </c>
      <c r="P1931">
        <f t="shared" si="761"/>
        <v>0</v>
      </c>
      <c r="Q1931" t="s">
        <v>81</v>
      </c>
      <c r="R1931" t="s">
        <v>63</v>
      </c>
      <c r="S1931">
        <v>3</v>
      </c>
      <c r="T1931">
        <v>0</v>
      </c>
      <c r="U1931" s="2">
        <f>SUMIFS(SLR!L:L,SLR!D:D,'Резервации 2026'!E1931)</f>
        <v>2153.4666214999997</v>
      </c>
      <c r="V1931" s="2">
        <f>+U1931/M1931</f>
        <v>430.69332429999997</v>
      </c>
      <c r="W1931" t="s">
        <v>262</v>
      </c>
      <c r="X1931" t="s">
        <v>5682</v>
      </c>
      <c r="Y1931" t="s">
        <v>5369</v>
      </c>
      <c r="Z1931" t="str">
        <f t="shared" si="762"/>
        <v>Jan</v>
      </c>
      <c r="AA1931" s="6">
        <f t="shared" si="750"/>
        <v>0</v>
      </c>
      <c r="AB1931" s="6">
        <f t="shared" si="750"/>
        <v>0</v>
      </c>
      <c r="AC1931" s="6">
        <f t="shared" si="750"/>
        <v>5</v>
      </c>
      <c r="AD1931" s="6">
        <f t="shared" si="750"/>
        <v>0</v>
      </c>
      <c r="AE1931" s="6">
        <f t="shared" si="750"/>
        <v>0</v>
      </c>
      <c r="AF1931" s="6">
        <f t="shared" si="763"/>
        <v>5</v>
      </c>
      <c r="AG1931" s="6">
        <f t="shared" si="764"/>
        <v>0</v>
      </c>
      <c r="AH1931" s="14" t="str">
        <f>LEFT(X1931,2)&amp;"."&amp;VLOOKUP(MID(X1931,4,3),'Data validation'!$A$1:$B$12,2,FALSE)&amp;".2025"</f>
        <v>27.01.2025</v>
      </c>
      <c r="AI1931">
        <f t="shared" si="765"/>
        <v>5</v>
      </c>
      <c r="AJ1931" t="str">
        <f>H1931&amp;"."&amp;VLOOKUP(I1931,'Data validation'!$A$1:$B$12,2,FALSE)&amp;".2026"</f>
        <v>26.07.2026</v>
      </c>
      <c r="AK1931">
        <f t="shared" si="766"/>
        <v>31</v>
      </c>
      <c r="AL1931" t="e">
        <f>VLOOKUP(E1931,[2]Sheet1!$A:$B,2,FALSE)</f>
        <v>#N/A</v>
      </c>
    </row>
    <row r="1932" spans="1:38" x14ac:dyDescent="0.25">
      <c r="A1932" t="str">
        <f>VLOOKUP(Q1932,'Data validation'!$K$2:$L$50,2,FALSE)</f>
        <v>BOOKING</v>
      </c>
      <c r="B1932">
        <f t="shared" si="752"/>
        <v>0</v>
      </c>
      <c r="C1932">
        <f t="shared" si="753"/>
        <v>2</v>
      </c>
      <c r="D1932">
        <f t="shared" si="754"/>
        <v>0</v>
      </c>
      <c r="E1932">
        <v>9765</v>
      </c>
      <c r="F1932" t="s">
        <v>5684</v>
      </c>
      <c r="G1932" t="s">
        <v>950</v>
      </c>
      <c r="H1932" t="str">
        <f t="shared" si="755"/>
        <v>26</v>
      </c>
      <c r="I1932" t="str">
        <f t="shared" si="756"/>
        <v>Jun</v>
      </c>
      <c r="J1932" t="s">
        <v>276</v>
      </c>
      <c r="K1932" t="str">
        <f t="shared" si="757"/>
        <v>28</v>
      </c>
      <c r="L1932" t="str">
        <f t="shared" si="758"/>
        <v>Jun</v>
      </c>
      <c r="M1932">
        <v>2</v>
      </c>
      <c r="N1932">
        <f t="shared" si="759"/>
        <v>2</v>
      </c>
      <c r="O1932">
        <f t="shared" si="760"/>
        <v>0</v>
      </c>
      <c r="P1932">
        <f t="shared" si="761"/>
        <v>0</v>
      </c>
      <c r="Q1932" t="s">
        <v>587</v>
      </c>
      <c r="R1932" t="s">
        <v>63</v>
      </c>
      <c r="S1932">
        <v>2</v>
      </c>
      <c r="T1932">
        <v>1</v>
      </c>
      <c r="U1932" s="2">
        <v>883.67629211009171</v>
      </c>
      <c r="V1932" s="2">
        <v>441.83814605504585</v>
      </c>
      <c r="W1932" t="s">
        <v>4295</v>
      </c>
      <c r="X1932" t="s">
        <v>5685</v>
      </c>
      <c r="Y1932" t="s">
        <v>5345</v>
      </c>
      <c r="Z1932" t="str">
        <f t="shared" si="762"/>
        <v>Jan</v>
      </c>
      <c r="AA1932" s="6">
        <f t="shared" si="750"/>
        <v>0</v>
      </c>
      <c r="AB1932" s="6">
        <f t="shared" si="750"/>
        <v>2</v>
      </c>
      <c r="AC1932" s="6">
        <f t="shared" si="750"/>
        <v>0</v>
      </c>
      <c r="AD1932" s="6">
        <f t="shared" si="750"/>
        <v>0</v>
      </c>
      <c r="AE1932" s="6">
        <f t="shared" si="750"/>
        <v>0</v>
      </c>
      <c r="AF1932" s="6">
        <f t="shared" si="763"/>
        <v>2</v>
      </c>
      <c r="AG1932" s="6">
        <f t="shared" si="764"/>
        <v>0</v>
      </c>
      <c r="AH1932" s="14" t="str">
        <f>LEFT(X1932,2)&amp;"."&amp;VLOOKUP(MID(X1932,4,3),'Data validation'!$A$1:$B$12,2,FALSE)&amp;".2025"</f>
        <v>27.01.2025</v>
      </c>
      <c r="AI1932">
        <f t="shared" si="765"/>
        <v>5</v>
      </c>
      <c r="AJ1932" t="str">
        <f>H1932&amp;"."&amp;VLOOKUP(I1932,'Data validation'!$A$1:$B$12,2,FALSE)&amp;".2026"</f>
        <v>26.06.2026</v>
      </c>
      <c r="AK1932">
        <f t="shared" si="766"/>
        <v>26</v>
      </c>
      <c r="AL1932" t="e">
        <f>VLOOKUP(E1932,[2]Sheet1!$A:$B,2,FALSE)</f>
        <v>#N/A</v>
      </c>
    </row>
    <row r="1933" spans="1:38" x14ac:dyDescent="0.25">
      <c r="A1933" t="str">
        <f>VLOOKUP(Q1933,'Data validation'!$K$2:$L$50,2,FALSE)</f>
        <v>BOOKING</v>
      </c>
      <c r="B1933">
        <f t="shared" si="752"/>
        <v>0</v>
      </c>
      <c r="C1933">
        <f t="shared" si="753"/>
        <v>2</v>
      </c>
      <c r="D1933">
        <f t="shared" si="754"/>
        <v>0</v>
      </c>
      <c r="E1933">
        <v>9767</v>
      </c>
      <c r="F1933" t="s">
        <v>5684</v>
      </c>
      <c r="G1933" t="s">
        <v>950</v>
      </c>
      <c r="H1933" t="str">
        <f t="shared" si="755"/>
        <v>26</v>
      </c>
      <c r="I1933" t="str">
        <f t="shared" si="756"/>
        <v>Jun</v>
      </c>
      <c r="J1933" t="s">
        <v>276</v>
      </c>
      <c r="K1933" t="str">
        <f t="shared" si="757"/>
        <v>28</v>
      </c>
      <c r="L1933" t="str">
        <f t="shared" si="758"/>
        <v>Jun</v>
      </c>
      <c r="M1933">
        <v>2</v>
      </c>
      <c r="N1933">
        <f t="shared" si="759"/>
        <v>2</v>
      </c>
      <c r="O1933">
        <f t="shared" si="760"/>
        <v>0</v>
      </c>
      <c r="P1933">
        <f t="shared" si="761"/>
        <v>0</v>
      </c>
      <c r="Q1933" t="s">
        <v>587</v>
      </c>
      <c r="R1933" t="s">
        <v>63</v>
      </c>
      <c r="S1933">
        <v>2</v>
      </c>
      <c r="T1933">
        <v>1</v>
      </c>
      <c r="U1933" s="2">
        <v>883.67629211009171</v>
      </c>
      <c r="V1933" s="2">
        <v>441.83814605504585</v>
      </c>
      <c r="X1933" t="s">
        <v>5685</v>
      </c>
      <c r="Y1933" t="s">
        <v>5345</v>
      </c>
      <c r="Z1933" t="str">
        <f t="shared" si="762"/>
        <v>Jan</v>
      </c>
      <c r="AA1933" s="6">
        <f t="shared" si="750"/>
        <v>0</v>
      </c>
      <c r="AB1933" s="6">
        <f t="shared" si="750"/>
        <v>2</v>
      </c>
      <c r="AC1933" s="6">
        <f t="shared" si="750"/>
        <v>0</v>
      </c>
      <c r="AD1933" s="6">
        <f t="shared" si="750"/>
        <v>0</v>
      </c>
      <c r="AE1933" s="6">
        <f t="shared" si="750"/>
        <v>0</v>
      </c>
      <c r="AF1933" s="6">
        <f t="shared" si="763"/>
        <v>2</v>
      </c>
      <c r="AG1933" s="6">
        <f t="shared" si="764"/>
        <v>0</v>
      </c>
      <c r="AH1933" s="14" t="str">
        <f>LEFT(X1933,2)&amp;"."&amp;VLOOKUP(MID(X1933,4,3),'Data validation'!$A$1:$B$12,2,FALSE)&amp;".2025"</f>
        <v>27.01.2025</v>
      </c>
      <c r="AI1933">
        <f t="shared" si="765"/>
        <v>5</v>
      </c>
      <c r="AJ1933" t="str">
        <f>H1933&amp;"."&amp;VLOOKUP(I1933,'Data validation'!$A$1:$B$12,2,FALSE)&amp;".2026"</f>
        <v>26.06.2026</v>
      </c>
      <c r="AK1933">
        <f t="shared" si="766"/>
        <v>26</v>
      </c>
      <c r="AL1933" t="e">
        <f>VLOOKUP(E1933,[2]Sheet1!$A:$B,2,FALSE)</f>
        <v>#N/A</v>
      </c>
    </row>
    <row r="1934" spans="1:38" x14ac:dyDescent="0.25">
      <c r="A1934" t="str">
        <f>VLOOKUP(Q1934,'Data validation'!$K$2:$L$50,2,FALSE)</f>
        <v>BOOKING</v>
      </c>
      <c r="B1934">
        <f t="shared" si="752"/>
        <v>0</v>
      </c>
      <c r="C1934">
        <f t="shared" si="753"/>
        <v>2</v>
      </c>
      <c r="D1934">
        <f t="shared" si="754"/>
        <v>0</v>
      </c>
      <c r="E1934">
        <v>9766</v>
      </c>
      <c r="F1934" t="s">
        <v>5684</v>
      </c>
      <c r="G1934" t="s">
        <v>950</v>
      </c>
      <c r="H1934" t="str">
        <f t="shared" si="755"/>
        <v>26</v>
      </c>
      <c r="I1934" t="str">
        <f t="shared" si="756"/>
        <v>Jun</v>
      </c>
      <c r="J1934" t="s">
        <v>276</v>
      </c>
      <c r="K1934" t="str">
        <f t="shared" si="757"/>
        <v>28</v>
      </c>
      <c r="L1934" t="str">
        <f t="shared" si="758"/>
        <v>Jun</v>
      </c>
      <c r="M1934">
        <v>2</v>
      </c>
      <c r="N1934">
        <f t="shared" si="759"/>
        <v>2</v>
      </c>
      <c r="O1934">
        <f t="shared" si="760"/>
        <v>0</v>
      </c>
      <c r="P1934">
        <f t="shared" si="761"/>
        <v>0</v>
      </c>
      <c r="Q1934" t="s">
        <v>587</v>
      </c>
      <c r="R1934" t="s">
        <v>63</v>
      </c>
      <c r="S1934">
        <v>2</v>
      </c>
      <c r="T1934">
        <v>1</v>
      </c>
      <c r="U1934" s="2">
        <v>883.67629211009171</v>
      </c>
      <c r="V1934" s="2">
        <v>441.83814605504585</v>
      </c>
      <c r="X1934" t="s">
        <v>5685</v>
      </c>
      <c r="Y1934" t="s">
        <v>5345</v>
      </c>
      <c r="Z1934" t="str">
        <f t="shared" si="762"/>
        <v>Jan</v>
      </c>
      <c r="AA1934" s="6">
        <f t="shared" si="750"/>
        <v>0</v>
      </c>
      <c r="AB1934" s="6">
        <f t="shared" si="750"/>
        <v>2</v>
      </c>
      <c r="AC1934" s="6">
        <f t="shared" si="750"/>
        <v>0</v>
      </c>
      <c r="AD1934" s="6">
        <f t="shared" si="750"/>
        <v>0</v>
      </c>
      <c r="AE1934" s="6">
        <f t="shared" si="750"/>
        <v>0</v>
      </c>
      <c r="AF1934" s="6">
        <f t="shared" si="763"/>
        <v>2</v>
      </c>
      <c r="AG1934" s="6">
        <f t="shared" si="764"/>
        <v>0</v>
      </c>
      <c r="AH1934" s="14" t="str">
        <f>LEFT(X1934,2)&amp;"."&amp;VLOOKUP(MID(X1934,4,3),'Data validation'!$A$1:$B$12,2,FALSE)&amp;".2025"</f>
        <v>27.01.2025</v>
      </c>
      <c r="AI1934">
        <f t="shared" si="765"/>
        <v>5</v>
      </c>
      <c r="AJ1934" t="str">
        <f>H1934&amp;"."&amp;VLOOKUP(I1934,'Data validation'!$A$1:$B$12,2,FALSE)&amp;".2026"</f>
        <v>26.06.2026</v>
      </c>
      <c r="AK1934">
        <f t="shared" si="766"/>
        <v>26</v>
      </c>
      <c r="AL1934" t="e">
        <f>VLOOKUP(E1934,[2]Sheet1!$A:$B,2,FALSE)</f>
        <v>#N/A</v>
      </c>
    </row>
    <row r="1935" spans="1:38" x14ac:dyDescent="0.25">
      <c r="A1935" t="str">
        <f>VLOOKUP(Q1935,'Data validation'!$K$2:$L$50,2,FALSE)</f>
        <v>TO</v>
      </c>
      <c r="B1935">
        <f t="shared" si="752"/>
        <v>0</v>
      </c>
      <c r="C1935">
        <f t="shared" si="753"/>
        <v>0</v>
      </c>
      <c r="D1935">
        <f t="shared" si="754"/>
        <v>5</v>
      </c>
      <c r="E1935">
        <v>9768</v>
      </c>
      <c r="F1935" t="s">
        <v>5686</v>
      </c>
      <c r="G1935" t="s">
        <v>79</v>
      </c>
      <c r="H1935" t="str">
        <f t="shared" si="755"/>
        <v>09</v>
      </c>
      <c r="I1935" t="str">
        <f t="shared" si="756"/>
        <v>Aug</v>
      </c>
      <c r="J1935" t="s">
        <v>1443</v>
      </c>
      <c r="K1935" t="str">
        <f t="shared" si="757"/>
        <v>14</v>
      </c>
      <c r="L1935" t="str">
        <f t="shared" si="758"/>
        <v>Aug</v>
      </c>
      <c r="M1935">
        <v>5</v>
      </c>
      <c r="N1935">
        <f t="shared" si="759"/>
        <v>5</v>
      </c>
      <c r="O1935">
        <f t="shared" si="760"/>
        <v>0</v>
      </c>
      <c r="P1935">
        <f t="shared" si="761"/>
        <v>0</v>
      </c>
      <c r="Q1935" t="s">
        <v>81</v>
      </c>
      <c r="R1935" t="s">
        <v>25</v>
      </c>
      <c r="S1935">
        <v>2</v>
      </c>
      <c r="T1935">
        <v>1</v>
      </c>
      <c r="U1935" s="2">
        <f>SUMIFS(SLR!L:L,SLR!D:D,'Резервации 2026'!E1935)</f>
        <v>1620.209572</v>
      </c>
      <c r="V1935" s="2">
        <f>+U1935/M1935</f>
        <v>324.0419144</v>
      </c>
      <c r="W1935" t="s">
        <v>262</v>
      </c>
      <c r="X1935" t="s">
        <v>5687</v>
      </c>
      <c r="Y1935" t="s">
        <v>5345</v>
      </c>
      <c r="Z1935" t="str">
        <f t="shared" si="762"/>
        <v>Jan</v>
      </c>
      <c r="AA1935" s="6">
        <f t="shared" si="750"/>
        <v>0</v>
      </c>
      <c r="AB1935" s="6">
        <f t="shared" si="750"/>
        <v>0</v>
      </c>
      <c r="AC1935" s="6">
        <f t="shared" si="750"/>
        <v>0</v>
      </c>
      <c r="AD1935" s="6">
        <f t="shared" si="750"/>
        <v>5</v>
      </c>
      <c r="AE1935" s="6">
        <f t="shared" si="750"/>
        <v>0</v>
      </c>
      <c r="AF1935" s="6">
        <f t="shared" si="763"/>
        <v>5</v>
      </c>
      <c r="AG1935" s="6">
        <f t="shared" si="764"/>
        <v>0</v>
      </c>
      <c r="AH1935" s="14" t="str">
        <f>LEFT(X1935,2)&amp;"."&amp;VLOOKUP(MID(X1935,4,3),'Data validation'!$A$1:$B$12,2,FALSE)&amp;".2025"</f>
        <v>27.01.2025</v>
      </c>
      <c r="AI1935">
        <f t="shared" si="765"/>
        <v>5</v>
      </c>
      <c r="AJ1935" t="str">
        <f>H1935&amp;"."&amp;VLOOKUP(I1935,'Data validation'!$A$1:$B$12,2,FALSE)&amp;".2026"</f>
        <v>09.08.2026</v>
      </c>
      <c r="AK1935">
        <f t="shared" si="766"/>
        <v>33</v>
      </c>
      <c r="AL1935" t="e">
        <f>VLOOKUP(E1935,[2]Sheet1!$A:$B,2,FALSE)</f>
        <v>#N/A</v>
      </c>
    </row>
    <row r="1936" spans="1:38" x14ac:dyDescent="0.25">
      <c r="A1936" t="str">
        <f>VLOOKUP(Q1936,'Data validation'!$K$2:$L$50,2,FALSE)</f>
        <v>TO</v>
      </c>
      <c r="B1936">
        <f t="shared" si="752"/>
        <v>0</v>
      </c>
      <c r="C1936">
        <f t="shared" si="753"/>
        <v>6</v>
      </c>
      <c r="D1936">
        <f t="shared" si="754"/>
        <v>0</v>
      </c>
      <c r="E1936">
        <v>9971</v>
      </c>
      <c r="F1936" t="s">
        <v>6319</v>
      </c>
      <c r="G1936" t="s">
        <v>44</v>
      </c>
      <c r="H1936" t="str">
        <f t="shared" si="755"/>
        <v>29</v>
      </c>
      <c r="I1936" t="str">
        <f t="shared" si="756"/>
        <v>Jun</v>
      </c>
      <c r="J1936" t="s">
        <v>313</v>
      </c>
      <c r="K1936" t="str">
        <f t="shared" si="757"/>
        <v>05</v>
      </c>
      <c r="L1936" t="str">
        <f t="shared" si="758"/>
        <v>Jul</v>
      </c>
      <c r="M1936">
        <v>6</v>
      </c>
      <c r="N1936">
        <f t="shared" si="759"/>
        <v>-24</v>
      </c>
      <c r="O1936">
        <f t="shared" si="760"/>
        <v>2</v>
      </c>
      <c r="P1936">
        <f t="shared" si="761"/>
        <v>4</v>
      </c>
      <c r="Q1936" t="s">
        <v>162</v>
      </c>
      <c r="R1936" t="s">
        <v>20</v>
      </c>
      <c r="S1936">
        <v>2</v>
      </c>
      <c r="T1936">
        <v>0</v>
      </c>
      <c r="U1936" s="2">
        <f>SUMIFS(Magelan!L:L,Magelan!D:D,'Резервации 2026'!E1936)</f>
        <v>1733.2565460000001</v>
      </c>
      <c r="V1936" s="2">
        <f t="shared" ref="V1936:V1937" si="768">+U1936/M1936</f>
        <v>288.87609100000003</v>
      </c>
      <c r="W1936" t="s">
        <v>262</v>
      </c>
      <c r="X1936" t="s">
        <v>6320</v>
      </c>
      <c r="Y1936" t="s">
        <v>5573</v>
      </c>
      <c r="Z1936" t="str">
        <f t="shared" si="762"/>
        <v>Feb</v>
      </c>
      <c r="AA1936" s="6">
        <f t="shared" si="750"/>
        <v>0</v>
      </c>
      <c r="AB1936" s="6">
        <f t="shared" si="750"/>
        <v>2</v>
      </c>
      <c r="AC1936" s="6">
        <f t="shared" si="750"/>
        <v>4</v>
      </c>
      <c r="AD1936" s="6">
        <f t="shared" si="750"/>
        <v>0</v>
      </c>
      <c r="AE1936" s="6">
        <f t="shared" si="750"/>
        <v>0</v>
      </c>
      <c r="AF1936" s="6">
        <f t="shared" si="763"/>
        <v>6</v>
      </c>
      <c r="AG1936" s="6">
        <f t="shared" si="764"/>
        <v>0</v>
      </c>
      <c r="AH1936" s="14" t="str">
        <f>LEFT(X1936,2)&amp;"."&amp;VLOOKUP(MID(X1936,4,3),'Data validation'!$A$1:$B$12,2,FALSE)&amp;".2025"</f>
        <v>02.02.2025</v>
      </c>
      <c r="AI1936">
        <f t="shared" si="765"/>
        <v>6</v>
      </c>
      <c r="AJ1936" t="str">
        <f>H1936&amp;"."&amp;VLOOKUP(I1936,'Data validation'!$A$1:$B$12,2,FALSE)&amp;".2026"</f>
        <v>29.06.2026</v>
      </c>
      <c r="AK1936">
        <f t="shared" si="766"/>
        <v>27</v>
      </c>
      <c r="AL1936" t="e">
        <f>VLOOKUP(E1936,[2]Sheet1!$A:$B,2,FALSE)</f>
        <v>#N/A</v>
      </c>
    </row>
    <row r="1937" spans="1:38" x14ac:dyDescent="0.25">
      <c r="A1937" t="str">
        <f>VLOOKUP(Q1937,'Data validation'!$K$2:$L$50,2,FALSE)</f>
        <v>TO</v>
      </c>
      <c r="B1937">
        <f t="shared" si="752"/>
        <v>0</v>
      </c>
      <c r="C1937">
        <f t="shared" si="753"/>
        <v>6</v>
      </c>
      <c r="D1937">
        <f t="shared" si="754"/>
        <v>0</v>
      </c>
      <c r="E1937">
        <v>9970</v>
      </c>
      <c r="F1937" t="s">
        <v>6321</v>
      </c>
      <c r="G1937" t="s">
        <v>44</v>
      </c>
      <c r="H1937" t="str">
        <f t="shared" si="755"/>
        <v>29</v>
      </c>
      <c r="I1937" t="str">
        <f t="shared" si="756"/>
        <v>Jun</v>
      </c>
      <c r="J1937" t="s">
        <v>313</v>
      </c>
      <c r="K1937" t="str">
        <f t="shared" si="757"/>
        <v>05</v>
      </c>
      <c r="L1937" t="str">
        <f t="shared" si="758"/>
        <v>Jul</v>
      </c>
      <c r="M1937">
        <v>6</v>
      </c>
      <c r="N1937">
        <f t="shared" si="759"/>
        <v>-24</v>
      </c>
      <c r="O1937">
        <f t="shared" si="760"/>
        <v>2</v>
      </c>
      <c r="P1937">
        <f t="shared" si="761"/>
        <v>4</v>
      </c>
      <c r="Q1937" t="s">
        <v>162</v>
      </c>
      <c r="R1937" t="s">
        <v>20</v>
      </c>
      <c r="S1937">
        <v>2</v>
      </c>
      <c r="T1937">
        <v>1</v>
      </c>
      <c r="U1937" s="2">
        <f>SUMIFS(Magelan!L:L,Magelan!D:D,'Резервации 2026'!E1937)</f>
        <v>1733.2565460000001</v>
      </c>
      <c r="V1937" s="2">
        <f t="shared" si="768"/>
        <v>288.87609100000003</v>
      </c>
      <c r="W1937" t="s">
        <v>262</v>
      </c>
      <c r="X1937" t="s">
        <v>6320</v>
      </c>
      <c r="Y1937" t="s">
        <v>5573</v>
      </c>
      <c r="Z1937" t="str">
        <f t="shared" si="762"/>
        <v>Feb</v>
      </c>
      <c r="AA1937" s="6">
        <f t="shared" si="750"/>
        <v>0</v>
      </c>
      <c r="AB1937" s="6">
        <f t="shared" si="750"/>
        <v>2</v>
      </c>
      <c r="AC1937" s="6">
        <f t="shared" si="750"/>
        <v>4</v>
      </c>
      <c r="AD1937" s="6">
        <f t="shared" si="750"/>
        <v>0</v>
      </c>
      <c r="AE1937" s="6">
        <f t="shared" si="750"/>
        <v>0</v>
      </c>
      <c r="AF1937" s="6">
        <f t="shared" si="763"/>
        <v>6</v>
      </c>
      <c r="AG1937" s="6">
        <f t="shared" si="764"/>
        <v>0</v>
      </c>
      <c r="AH1937" s="14" t="str">
        <f>LEFT(X1937,2)&amp;"."&amp;VLOOKUP(MID(X1937,4,3),'Data validation'!$A$1:$B$12,2,FALSE)&amp;".2025"</f>
        <v>02.02.2025</v>
      </c>
      <c r="AI1937">
        <f t="shared" si="765"/>
        <v>6</v>
      </c>
      <c r="AJ1937" t="str">
        <f>H1937&amp;"."&amp;VLOOKUP(I1937,'Data validation'!$A$1:$B$12,2,FALSE)&amp;".2026"</f>
        <v>29.06.2026</v>
      </c>
      <c r="AK1937">
        <f t="shared" si="766"/>
        <v>27</v>
      </c>
      <c r="AL1937" t="e">
        <f>VLOOKUP(E1937,[2]Sheet1!$A:$B,2,FALSE)</f>
        <v>#N/A</v>
      </c>
    </row>
    <row r="1938" spans="1:38" x14ac:dyDescent="0.25">
      <c r="A1938" t="str">
        <f>VLOOKUP(Q1938,'Data validation'!$K$2:$L$50,2,FALSE)</f>
        <v>TOPOLA SKIES</v>
      </c>
      <c r="B1938">
        <f t="shared" si="752"/>
        <v>0</v>
      </c>
      <c r="C1938">
        <f t="shared" si="753"/>
        <v>3</v>
      </c>
      <c r="D1938">
        <f t="shared" si="754"/>
        <v>2</v>
      </c>
      <c r="E1938">
        <v>10217</v>
      </c>
      <c r="F1938" t="s">
        <v>7188</v>
      </c>
      <c r="G1938" t="s">
        <v>195</v>
      </c>
      <c r="H1938" t="str">
        <f t="shared" si="755"/>
        <v>23</v>
      </c>
      <c r="I1938" t="str">
        <f t="shared" si="756"/>
        <v>Aug</v>
      </c>
      <c r="J1938" t="s">
        <v>843</v>
      </c>
      <c r="K1938" t="str">
        <f t="shared" si="757"/>
        <v>28</v>
      </c>
      <c r="L1938" t="str">
        <f t="shared" si="758"/>
        <v>Aug</v>
      </c>
      <c r="M1938">
        <v>5</v>
      </c>
      <c r="N1938">
        <f t="shared" si="759"/>
        <v>5</v>
      </c>
      <c r="O1938">
        <f t="shared" si="760"/>
        <v>0</v>
      </c>
      <c r="P1938">
        <f t="shared" si="761"/>
        <v>0</v>
      </c>
      <c r="Q1938" t="s">
        <v>35</v>
      </c>
      <c r="R1938" t="s">
        <v>25</v>
      </c>
      <c r="S1938">
        <v>2</v>
      </c>
      <c r="U1938" s="2">
        <v>1928.4663233944952</v>
      </c>
      <c r="V1938" s="2">
        <v>385.69326467889903</v>
      </c>
      <c r="X1938" t="s">
        <v>7189</v>
      </c>
      <c r="Y1938" t="s">
        <v>7039</v>
      </c>
      <c r="Z1938" t="str">
        <f t="shared" si="762"/>
        <v>Feb</v>
      </c>
      <c r="AA1938" s="6">
        <f t="shared" si="750"/>
        <v>0</v>
      </c>
      <c r="AB1938" s="6">
        <f t="shared" si="750"/>
        <v>0</v>
      </c>
      <c r="AC1938" s="6">
        <f t="shared" si="750"/>
        <v>0</v>
      </c>
      <c r="AD1938" s="6">
        <f t="shared" si="750"/>
        <v>5</v>
      </c>
      <c r="AE1938" s="6">
        <f t="shared" si="750"/>
        <v>0</v>
      </c>
      <c r="AF1938" s="6">
        <f t="shared" si="763"/>
        <v>5</v>
      </c>
      <c r="AG1938" s="6">
        <f t="shared" si="764"/>
        <v>0</v>
      </c>
      <c r="AH1938" s="14" t="str">
        <f>LEFT(X1938,2)&amp;"."&amp;VLOOKUP(MID(X1938,4,3),'Data validation'!$A$1:$B$12,2,FALSE)&amp;".2025"</f>
        <v>24.02.2025</v>
      </c>
      <c r="AI1938">
        <f t="shared" si="765"/>
        <v>9</v>
      </c>
      <c r="AJ1938" t="str">
        <f>H1938&amp;"."&amp;VLOOKUP(I1938,'Data validation'!$A$1:$B$12,2,FALSE)&amp;".2026"</f>
        <v>23.08.2026</v>
      </c>
      <c r="AK1938">
        <f t="shared" si="766"/>
        <v>35</v>
      </c>
      <c r="AL1938" t="e">
        <f>VLOOKUP(E1938,[2]Sheet1!$A:$B,2,FALSE)</f>
        <v>#N/A</v>
      </c>
    </row>
    <row r="1939" spans="1:38" x14ac:dyDescent="0.25">
      <c r="A1939" t="str">
        <f>VLOOKUP(Q1939,'Data validation'!$K$2:$L$50,2,FALSE)</f>
        <v>TOPOLA SKIES</v>
      </c>
      <c r="B1939">
        <f t="shared" si="752"/>
        <v>0</v>
      </c>
      <c r="C1939">
        <f t="shared" si="753"/>
        <v>3</v>
      </c>
      <c r="D1939">
        <f t="shared" si="754"/>
        <v>2</v>
      </c>
      <c r="E1939">
        <v>10218</v>
      </c>
      <c r="F1939" t="s">
        <v>7188</v>
      </c>
      <c r="G1939" t="s">
        <v>195</v>
      </c>
      <c r="H1939" t="str">
        <f t="shared" si="755"/>
        <v>23</v>
      </c>
      <c r="I1939" t="str">
        <f t="shared" si="756"/>
        <v>Aug</v>
      </c>
      <c r="J1939" t="s">
        <v>843</v>
      </c>
      <c r="K1939" t="str">
        <f t="shared" si="757"/>
        <v>28</v>
      </c>
      <c r="L1939" t="str">
        <f t="shared" si="758"/>
        <v>Aug</v>
      </c>
      <c r="M1939">
        <v>5</v>
      </c>
      <c r="N1939">
        <f t="shared" si="759"/>
        <v>5</v>
      </c>
      <c r="O1939">
        <f t="shared" si="760"/>
        <v>0</v>
      </c>
      <c r="P1939">
        <f t="shared" si="761"/>
        <v>0</v>
      </c>
      <c r="Q1939" t="s">
        <v>35</v>
      </c>
      <c r="R1939" t="s">
        <v>25</v>
      </c>
      <c r="S1939">
        <v>2</v>
      </c>
      <c r="U1939" s="2">
        <v>1928.4663233944952</v>
      </c>
      <c r="V1939" s="2">
        <v>385.69326467889903</v>
      </c>
      <c r="X1939" t="s">
        <v>7189</v>
      </c>
      <c r="Y1939" t="s">
        <v>7039</v>
      </c>
      <c r="Z1939" t="str">
        <f t="shared" si="762"/>
        <v>Feb</v>
      </c>
      <c r="AA1939" s="6">
        <f t="shared" si="750"/>
        <v>0</v>
      </c>
      <c r="AB1939" s="6">
        <f t="shared" si="750"/>
        <v>0</v>
      </c>
      <c r="AC1939" s="6">
        <f t="shared" si="750"/>
        <v>0</v>
      </c>
      <c r="AD1939" s="6">
        <f t="shared" si="750"/>
        <v>5</v>
      </c>
      <c r="AE1939" s="6">
        <f t="shared" si="750"/>
        <v>0</v>
      </c>
      <c r="AF1939" s="6">
        <f t="shared" si="763"/>
        <v>5</v>
      </c>
      <c r="AG1939" s="6">
        <f t="shared" si="764"/>
        <v>0</v>
      </c>
      <c r="AH1939" s="14" t="str">
        <f>LEFT(X1939,2)&amp;"."&amp;VLOOKUP(MID(X1939,4,3),'Data validation'!$A$1:$B$12,2,FALSE)&amp;".2025"</f>
        <v>24.02.2025</v>
      </c>
      <c r="AI1939">
        <f t="shared" si="765"/>
        <v>9</v>
      </c>
      <c r="AJ1939" t="str">
        <f>H1939&amp;"."&amp;VLOOKUP(I1939,'Data validation'!$A$1:$B$12,2,FALSE)&amp;".2026"</f>
        <v>23.08.2026</v>
      </c>
      <c r="AK1939">
        <f t="shared" si="766"/>
        <v>35</v>
      </c>
      <c r="AL1939" t="e">
        <f>VLOOKUP(E1939,[2]Sheet1!$A:$B,2,FALSE)</f>
        <v>#N/A</v>
      </c>
    </row>
    <row r="1940" spans="1:38" x14ac:dyDescent="0.25">
      <c r="A1940" t="str">
        <f>VLOOKUP(Q1940,'Data validation'!$K$2:$L$50,2,FALSE)</f>
        <v>TO</v>
      </c>
      <c r="B1940">
        <f t="shared" si="752"/>
        <v>0</v>
      </c>
      <c r="C1940">
        <f t="shared" si="753"/>
        <v>5</v>
      </c>
      <c r="D1940">
        <f t="shared" si="754"/>
        <v>0</v>
      </c>
      <c r="E1940">
        <v>10158</v>
      </c>
      <c r="F1940" t="s">
        <v>6869</v>
      </c>
      <c r="G1940" t="s">
        <v>275</v>
      </c>
      <c r="H1940" t="str">
        <f t="shared" si="755"/>
        <v>22</v>
      </c>
      <c r="I1940" t="str">
        <f t="shared" si="756"/>
        <v>Jun</v>
      </c>
      <c r="J1940" t="s">
        <v>126</v>
      </c>
      <c r="K1940" t="str">
        <f t="shared" si="757"/>
        <v>27</v>
      </c>
      <c r="L1940" t="str">
        <f t="shared" si="758"/>
        <v>Jun</v>
      </c>
      <c r="M1940">
        <v>5</v>
      </c>
      <c r="N1940">
        <f t="shared" si="759"/>
        <v>5</v>
      </c>
      <c r="O1940">
        <f t="shared" si="760"/>
        <v>0</v>
      </c>
      <c r="P1940">
        <f t="shared" si="761"/>
        <v>0</v>
      </c>
      <c r="Q1940" t="s">
        <v>81</v>
      </c>
      <c r="R1940" t="s">
        <v>17</v>
      </c>
      <c r="S1940">
        <v>2</v>
      </c>
      <c r="T1940">
        <v>1</v>
      </c>
      <c r="U1940" s="2">
        <f>SUMIFS(SLR!L:L,SLR!D:D,'Резервации 2026'!E1940)</f>
        <v>1394.1547406</v>
      </c>
      <c r="V1940" s="2">
        <f>+U1940/M1940</f>
        <v>278.83094812000002</v>
      </c>
      <c r="W1940" t="s">
        <v>262</v>
      </c>
      <c r="X1940" t="s">
        <v>6870</v>
      </c>
      <c r="Y1940" t="s">
        <v>6847</v>
      </c>
      <c r="Z1940" t="str">
        <f t="shared" si="762"/>
        <v>Feb</v>
      </c>
      <c r="AA1940" s="6">
        <f t="shared" si="750"/>
        <v>0</v>
      </c>
      <c r="AB1940" s="6">
        <f t="shared" si="750"/>
        <v>5</v>
      </c>
      <c r="AC1940" s="6">
        <f t="shared" si="750"/>
        <v>0</v>
      </c>
      <c r="AD1940" s="6">
        <f t="shared" si="750"/>
        <v>0</v>
      </c>
      <c r="AE1940" s="6">
        <f t="shared" si="750"/>
        <v>0</v>
      </c>
      <c r="AF1940" s="6">
        <f t="shared" si="763"/>
        <v>5</v>
      </c>
      <c r="AG1940" s="6">
        <f t="shared" si="764"/>
        <v>0</v>
      </c>
      <c r="AH1940" s="14" t="str">
        <f>LEFT(X1940,2)&amp;"."&amp;VLOOKUP(MID(X1940,4,3),'Data validation'!$A$1:$B$12,2,FALSE)&amp;".2025"</f>
        <v>20.02.2025</v>
      </c>
      <c r="AI1940">
        <f t="shared" si="765"/>
        <v>8</v>
      </c>
      <c r="AJ1940" t="str">
        <f>H1940&amp;"."&amp;VLOOKUP(I1940,'Data validation'!$A$1:$B$12,2,FALSE)&amp;".2026"</f>
        <v>22.06.2026</v>
      </c>
      <c r="AK1940">
        <f t="shared" si="766"/>
        <v>26</v>
      </c>
      <c r="AL1940" t="e">
        <f>VLOOKUP(E1940,[2]Sheet1!$A:$B,2,FALSE)</f>
        <v>#N/A</v>
      </c>
    </row>
    <row r="1941" spans="1:38" x14ac:dyDescent="0.25">
      <c r="A1941" t="str">
        <f>VLOOKUP(Q1941,'Data validation'!$K$2:$L$50,2,FALSE)</f>
        <v>ITAKA</v>
      </c>
      <c r="B1941">
        <f t="shared" si="752"/>
        <v>0</v>
      </c>
      <c r="C1941">
        <f t="shared" si="753"/>
        <v>4</v>
      </c>
      <c r="D1941">
        <f t="shared" si="754"/>
        <v>3</v>
      </c>
      <c r="E1941">
        <v>9973</v>
      </c>
      <c r="F1941" t="s">
        <v>6322</v>
      </c>
      <c r="G1941" t="s">
        <v>72</v>
      </c>
      <c r="H1941" t="str">
        <f t="shared" si="755"/>
        <v>07</v>
      </c>
      <c r="I1941" t="str">
        <f t="shared" si="756"/>
        <v>Jul</v>
      </c>
      <c r="J1941" t="s">
        <v>114</v>
      </c>
      <c r="K1941" t="str">
        <f t="shared" si="757"/>
        <v>14</v>
      </c>
      <c r="L1941" t="str">
        <f t="shared" si="758"/>
        <v>Jul</v>
      </c>
      <c r="M1941">
        <v>7</v>
      </c>
      <c r="N1941">
        <f t="shared" si="759"/>
        <v>7</v>
      </c>
      <c r="O1941">
        <f t="shared" si="760"/>
        <v>0</v>
      </c>
      <c r="P1941">
        <f t="shared" si="761"/>
        <v>0</v>
      </c>
      <c r="Q1941" t="s">
        <v>1445</v>
      </c>
      <c r="R1941" t="s">
        <v>63</v>
      </c>
      <c r="S1941">
        <v>2</v>
      </c>
      <c r="T1941">
        <v>2</v>
      </c>
      <c r="U1941" s="2">
        <f>SUMIFS(Itaka!L:L,Itaka!D:D,'Резервации 2026'!E1941)</f>
        <v>2713.1078176999999</v>
      </c>
      <c r="V1941" s="2">
        <f t="shared" ref="V1941:V1942" si="769">+U1941/M1941</f>
        <v>387.58683109999998</v>
      </c>
      <c r="W1941" t="s">
        <v>4628</v>
      </c>
      <c r="X1941" t="s">
        <v>6323</v>
      </c>
      <c r="Y1941" t="s">
        <v>5573</v>
      </c>
      <c r="Z1941" t="str">
        <f t="shared" si="762"/>
        <v>Feb</v>
      </c>
      <c r="AA1941" s="6">
        <f t="shared" si="750"/>
        <v>0</v>
      </c>
      <c r="AB1941" s="6">
        <f t="shared" si="750"/>
        <v>0</v>
      </c>
      <c r="AC1941" s="6">
        <f t="shared" si="750"/>
        <v>7</v>
      </c>
      <c r="AD1941" s="6">
        <f t="shared" si="750"/>
        <v>0</v>
      </c>
      <c r="AE1941" s="6">
        <f t="shared" si="750"/>
        <v>0</v>
      </c>
      <c r="AF1941" s="6">
        <f t="shared" si="763"/>
        <v>7</v>
      </c>
      <c r="AG1941" s="6">
        <f t="shared" si="764"/>
        <v>0</v>
      </c>
      <c r="AH1941" s="14" t="str">
        <f>LEFT(X1941,2)&amp;"."&amp;VLOOKUP(MID(X1941,4,3),'Data validation'!$A$1:$B$12,2,FALSE)&amp;".2025"</f>
        <v>02.02.2025</v>
      </c>
      <c r="AI1941">
        <f t="shared" si="765"/>
        <v>6</v>
      </c>
      <c r="AJ1941" t="str">
        <f>H1941&amp;"."&amp;VLOOKUP(I1941,'Data validation'!$A$1:$B$12,2,FALSE)&amp;".2026"</f>
        <v>07.07.2026</v>
      </c>
      <c r="AK1941">
        <f t="shared" si="766"/>
        <v>28</v>
      </c>
      <c r="AL1941" t="e">
        <f>VLOOKUP(E1941,[2]Sheet1!$A:$B,2,FALSE)</f>
        <v>#N/A</v>
      </c>
    </row>
    <row r="1942" spans="1:38" x14ac:dyDescent="0.25">
      <c r="A1942" t="str">
        <f>VLOOKUP(Q1942,'Data validation'!$K$2:$L$50,2,FALSE)</f>
        <v>ITAKA</v>
      </c>
      <c r="B1942">
        <f t="shared" si="752"/>
        <v>0</v>
      </c>
      <c r="C1942">
        <f t="shared" si="753"/>
        <v>0</v>
      </c>
      <c r="D1942">
        <f t="shared" si="754"/>
        <v>7</v>
      </c>
      <c r="E1942">
        <v>9972</v>
      </c>
      <c r="F1942" t="s">
        <v>6324</v>
      </c>
      <c r="G1942" t="s">
        <v>93</v>
      </c>
      <c r="H1942" t="str">
        <f t="shared" si="755"/>
        <v>21</v>
      </c>
      <c r="I1942" t="str">
        <f t="shared" si="756"/>
        <v>Jul</v>
      </c>
      <c r="J1942" t="s">
        <v>495</v>
      </c>
      <c r="K1942" t="str">
        <f t="shared" si="757"/>
        <v>28</v>
      </c>
      <c r="L1942" t="str">
        <f t="shared" si="758"/>
        <v>Jul</v>
      </c>
      <c r="M1942">
        <v>7</v>
      </c>
      <c r="N1942">
        <f t="shared" si="759"/>
        <v>7</v>
      </c>
      <c r="O1942">
        <f t="shared" si="760"/>
        <v>0</v>
      </c>
      <c r="P1942">
        <f t="shared" si="761"/>
        <v>0</v>
      </c>
      <c r="Q1942" t="s">
        <v>1445</v>
      </c>
      <c r="R1942" t="s">
        <v>20</v>
      </c>
      <c r="S1942">
        <v>3</v>
      </c>
      <c r="T1942">
        <v>0</v>
      </c>
      <c r="U1942" s="2">
        <f>SUMIFS(Itaka!L:L,Itaka!D:D,'Резервации 2026'!E1942)</f>
        <v>2373.8495459000001</v>
      </c>
      <c r="V1942" s="2">
        <f t="shared" si="769"/>
        <v>339.12136370000002</v>
      </c>
      <c r="W1942" t="s">
        <v>4628</v>
      </c>
      <c r="X1942" t="s">
        <v>6323</v>
      </c>
      <c r="Y1942" t="s">
        <v>5637</v>
      </c>
      <c r="Z1942" t="str">
        <f t="shared" si="762"/>
        <v>Feb</v>
      </c>
      <c r="AA1942" s="6">
        <f t="shared" si="750"/>
        <v>0</v>
      </c>
      <c r="AB1942" s="6">
        <f t="shared" si="750"/>
        <v>0</v>
      </c>
      <c r="AC1942" s="6">
        <f t="shared" si="750"/>
        <v>7</v>
      </c>
      <c r="AD1942" s="6">
        <f t="shared" si="750"/>
        <v>0</v>
      </c>
      <c r="AE1942" s="6">
        <f t="shared" si="750"/>
        <v>0</v>
      </c>
      <c r="AF1942" s="6">
        <f t="shared" si="763"/>
        <v>7</v>
      </c>
      <c r="AG1942" s="6">
        <f t="shared" si="764"/>
        <v>0</v>
      </c>
      <c r="AH1942" s="14" t="str">
        <f>LEFT(X1942,2)&amp;"."&amp;VLOOKUP(MID(X1942,4,3),'Data validation'!$A$1:$B$12,2,FALSE)&amp;".2025"</f>
        <v>02.02.2025</v>
      </c>
      <c r="AI1942">
        <f t="shared" si="765"/>
        <v>6</v>
      </c>
      <c r="AJ1942" t="str">
        <f>H1942&amp;"."&amp;VLOOKUP(I1942,'Data validation'!$A$1:$B$12,2,FALSE)&amp;".2026"</f>
        <v>21.07.2026</v>
      </c>
      <c r="AK1942">
        <f t="shared" si="766"/>
        <v>30</v>
      </c>
      <c r="AL1942" t="e">
        <f>VLOOKUP(E1942,[2]Sheet1!$A:$B,2,FALSE)</f>
        <v>#N/A</v>
      </c>
    </row>
    <row r="1943" spans="1:38" x14ac:dyDescent="0.25">
      <c r="A1943" t="str">
        <f>VLOOKUP(Q1943,'Data validation'!$K$2:$L$50,2,FALSE)</f>
        <v>TO</v>
      </c>
      <c r="B1943">
        <f t="shared" si="752"/>
        <v>0</v>
      </c>
      <c r="C1943">
        <f t="shared" si="753"/>
        <v>0</v>
      </c>
      <c r="D1943">
        <f t="shared" si="754"/>
        <v>5</v>
      </c>
      <c r="E1943">
        <v>9624</v>
      </c>
      <c r="F1943" t="s">
        <v>5164</v>
      </c>
      <c r="G1943" t="s">
        <v>78</v>
      </c>
      <c r="H1943" t="str">
        <f t="shared" si="755"/>
        <v>02</v>
      </c>
      <c r="I1943" t="str">
        <f t="shared" si="756"/>
        <v>Aug</v>
      </c>
      <c r="J1943" t="s">
        <v>646</v>
      </c>
      <c r="K1943" t="str">
        <f t="shared" si="757"/>
        <v>07</v>
      </c>
      <c r="L1943" t="str">
        <f t="shared" si="758"/>
        <v>Aug</v>
      </c>
      <c r="M1943">
        <v>5</v>
      </c>
      <c r="N1943">
        <f t="shared" si="759"/>
        <v>5</v>
      </c>
      <c r="O1943">
        <f t="shared" si="760"/>
        <v>0</v>
      </c>
      <c r="P1943">
        <f t="shared" si="761"/>
        <v>0</v>
      </c>
      <c r="Q1943" t="s">
        <v>162</v>
      </c>
      <c r="R1943" t="s">
        <v>25</v>
      </c>
      <c r="S1943">
        <v>1</v>
      </c>
      <c r="T1943">
        <v>1</v>
      </c>
      <c r="U1943" s="2">
        <f>SUMIFS(Magelan!L:L,Magelan!D:D,'Резервации 2026'!E1943)</f>
        <v>1134.185817</v>
      </c>
      <c r="V1943" s="2">
        <f>+U1943/M1943</f>
        <v>226.83716340000001</v>
      </c>
      <c r="W1943" t="s">
        <v>262</v>
      </c>
      <c r="X1943" t="s">
        <v>5165</v>
      </c>
      <c r="Y1943" t="s">
        <v>4984</v>
      </c>
      <c r="Z1943" t="str">
        <f t="shared" si="762"/>
        <v>Jan</v>
      </c>
      <c r="AA1943" s="6">
        <f t="shared" si="750"/>
        <v>0</v>
      </c>
      <c r="AB1943" s="6">
        <f t="shared" si="750"/>
        <v>0</v>
      </c>
      <c r="AC1943" s="6">
        <f t="shared" si="750"/>
        <v>0</v>
      </c>
      <c r="AD1943" s="6">
        <f t="shared" si="750"/>
        <v>5</v>
      </c>
      <c r="AE1943" s="6">
        <f t="shared" si="750"/>
        <v>0</v>
      </c>
      <c r="AF1943" s="6">
        <f t="shared" si="763"/>
        <v>5</v>
      </c>
      <c r="AG1943" s="6">
        <f t="shared" si="764"/>
        <v>0</v>
      </c>
      <c r="AH1943" s="14" t="str">
        <f>LEFT(X1943,2)&amp;"."&amp;VLOOKUP(MID(X1943,4,3),'Data validation'!$A$1:$B$12,2,FALSE)&amp;".2025"</f>
        <v>21.01.2025</v>
      </c>
      <c r="AI1943">
        <f t="shared" si="765"/>
        <v>4</v>
      </c>
      <c r="AJ1943" t="str">
        <f>H1943&amp;"."&amp;VLOOKUP(I1943,'Data validation'!$A$1:$B$12,2,FALSE)&amp;".2026"</f>
        <v>02.08.2026</v>
      </c>
      <c r="AK1943">
        <f t="shared" si="766"/>
        <v>32</v>
      </c>
      <c r="AL1943" t="e">
        <f>VLOOKUP(E1943,[2]Sheet1!$A:$B,2,FALSE)</f>
        <v>#N/A</v>
      </c>
    </row>
    <row r="1944" spans="1:38" x14ac:dyDescent="0.25">
      <c r="A1944" t="str">
        <f>VLOOKUP(Q1944,'Data validation'!$K$2:$L$50,2,FALSE)</f>
        <v>TO</v>
      </c>
      <c r="B1944">
        <f t="shared" si="752"/>
        <v>0</v>
      </c>
      <c r="C1944">
        <f t="shared" si="753"/>
        <v>5</v>
      </c>
      <c r="D1944">
        <f t="shared" si="754"/>
        <v>0</v>
      </c>
      <c r="E1944">
        <v>8210</v>
      </c>
      <c r="F1944" t="s">
        <v>8841</v>
      </c>
      <c r="G1944" t="s">
        <v>152</v>
      </c>
      <c r="H1944" t="str">
        <f t="shared" si="755"/>
        <v>24</v>
      </c>
      <c r="I1944" t="str">
        <f t="shared" si="756"/>
        <v>Jun</v>
      </c>
      <c r="J1944" t="s">
        <v>44</v>
      </c>
      <c r="K1944" t="str">
        <f t="shared" si="757"/>
        <v>29</v>
      </c>
      <c r="L1944" t="str">
        <f t="shared" si="758"/>
        <v>Jun</v>
      </c>
      <c r="M1944">
        <v>5</v>
      </c>
      <c r="N1944">
        <f t="shared" si="759"/>
        <v>5</v>
      </c>
      <c r="O1944">
        <f t="shared" si="760"/>
        <v>0</v>
      </c>
      <c r="P1944">
        <f t="shared" si="761"/>
        <v>0</v>
      </c>
      <c r="Q1944" t="s">
        <v>81</v>
      </c>
      <c r="R1944" t="s">
        <v>63</v>
      </c>
      <c r="S1944">
        <v>3</v>
      </c>
      <c r="T1944">
        <v>1</v>
      </c>
      <c r="U1944" s="2">
        <f>SUMIFS(SLR!L:L,SLR!D:D,'Резервации 2026'!E1944)</f>
        <v>1671.4523180000001</v>
      </c>
      <c r="V1944" s="2">
        <f>+U1944/M1944</f>
        <v>334.29046360000001</v>
      </c>
      <c r="W1944" t="s">
        <v>262</v>
      </c>
      <c r="X1944" t="s">
        <v>517</v>
      </c>
      <c r="Y1944" t="s">
        <v>338</v>
      </c>
      <c r="Z1944" t="str">
        <f t="shared" si="762"/>
        <v>Nov</v>
      </c>
      <c r="AA1944" s="6">
        <f t="shared" ref="AA1944:AE1980" si="770">IF($I1944=AA$1,IF($L1944=AA$1,$M1944,$O1944),IF($L1944=AA$1,$P1944,0))</f>
        <v>0</v>
      </c>
      <c r="AB1944" s="6">
        <f t="shared" si="770"/>
        <v>5</v>
      </c>
      <c r="AC1944" s="6">
        <f t="shared" si="770"/>
        <v>0</v>
      </c>
      <c r="AD1944" s="6">
        <f t="shared" si="770"/>
        <v>0</v>
      </c>
      <c r="AE1944" s="6">
        <f t="shared" si="770"/>
        <v>0</v>
      </c>
      <c r="AF1944" s="6">
        <f t="shared" si="763"/>
        <v>5</v>
      </c>
      <c r="AG1944" s="6">
        <f t="shared" si="764"/>
        <v>0</v>
      </c>
      <c r="AH1944" s="14" t="str">
        <f>LEFT(X1944,2)&amp;"."&amp;VLOOKUP(MID(X1944,4,3),'Data validation'!$A$1:$B$12,2,FALSE)&amp;".2025"</f>
        <v>07.11.2025</v>
      </c>
      <c r="AI1944">
        <f t="shared" si="765"/>
        <v>45</v>
      </c>
      <c r="AJ1944" t="str">
        <f>H1944&amp;"."&amp;VLOOKUP(I1944,'Data validation'!$A$1:$B$12,2,FALSE)&amp;".2026"</f>
        <v>24.06.2026</v>
      </c>
      <c r="AK1944">
        <f t="shared" si="766"/>
        <v>26</v>
      </c>
      <c r="AL1944" t="e">
        <f>VLOOKUP(E1944,[2]Sheet1!$A:$B,2,FALSE)</f>
        <v>#N/A</v>
      </c>
    </row>
    <row r="1945" spans="1:38" x14ac:dyDescent="0.25">
      <c r="A1945" t="str">
        <f>VLOOKUP(Q1945,'Data validation'!$K$2:$L$50,2,FALSE)</f>
        <v>TO</v>
      </c>
      <c r="B1945">
        <f t="shared" si="752"/>
        <v>0</v>
      </c>
      <c r="C1945">
        <f t="shared" si="753"/>
        <v>0</v>
      </c>
      <c r="D1945">
        <f t="shared" si="754"/>
        <v>7</v>
      </c>
      <c r="E1945">
        <v>9796</v>
      </c>
      <c r="F1945" t="s">
        <v>5390</v>
      </c>
      <c r="G1945" t="s">
        <v>323</v>
      </c>
      <c r="H1945" t="str">
        <f t="shared" si="755"/>
        <v>11</v>
      </c>
      <c r="I1945" t="str">
        <f t="shared" si="756"/>
        <v>Jul</v>
      </c>
      <c r="J1945" t="s">
        <v>33</v>
      </c>
      <c r="K1945" t="str">
        <f t="shared" si="757"/>
        <v>18</v>
      </c>
      <c r="L1945" t="str">
        <f t="shared" si="758"/>
        <v>Jul</v>
      </c>
      <c r="M1945">
        <v>7</v>
      </c>
      <c r="N1945">
        <f t="shared" si="759"/>
        <v>7</v>
      </c>
      <c r="O1945">
        <f t="shared" si="760"/>
        <v>0</v>
      </c>
      <c r="P1945">
        <f t="shared" si="761"/>
        <v>0</v>
      </c>
      <c r="Q1945" t="s">
        <v>116</v>
      </c>
      <c r="R1945" t="s">
        <v>110</v>
      </c>
      <c r="S1945">
        <v>4</v>
      </c>
      <c r="T1945">
        <v>1</v>
      </c>
      <c r="U1945" s="2">
        <f>SUMIFS(Solvex!L:L,Solvex!D:D,'Резервации 2026'!E1945)</f>
        <v>4220.3290906000002</v>
      </c>
      <c r="V1945" s="2">
        <f>+U1945/M1945</f>
        <v>602.90415580000001</v>
      </c>
      <c r="W1945" t="s">
        <v>262</v>
      </c>
      <c r="X1945" t="s">
        <v>5391</v>
      </c>
      <c r="Y1945" t="s">
        <v>5372</v>
      </c>
      <c r="Z1945" t="str">
        <f t="shared" si="762"/>
        <v>Jan</v>
      </c>
      <c r="AA1945" s="6">
        <f t="shared" si="770"/>
        <v>0</v>
      </c>
      <c r="AB1945" s="6">
        <f t="shared" si="770"/>
        <v>0</v>
      </c>
      <c r="AC1945" s="6">
        <f t="shared" si="770"/>
        <v>7</v>
      </c>
      <c r="AD1945" s="6">
        <f t="shared" si="770"/>
        <v>0</v>
      </c>
      <c r="AE1945" s="6">
        <f t="shared" si="770"/>
        <v>0</v>
      </c>
      <c r="AF1945" s="6">
        <f t="shared" si="763"/>
        <v>7</v>
      </c>
      <c r="AG1945" s="6">
        <f t="shared" si="764"/>
        <v>0</v>
      </c>
      <c r="AH1945" s="14" t="str">
        <f>LEFT(X1945,2)&amp;"."&amp;VLOOKUP(MID(X1945,4,3),'Data validation'!$A$1:$B$12,2,FALSE)&amp;".2025"</f>
        <v>28.01.2025</v>
      </c>
      <c r="AI1945">
        <f t="shared" si="765"/>
        <v>5</v>
      </c>
      <c r="AJ1945" t="str">
        <f>H1945&amp;"."&amp;VLOOKUP(I1945,'Data validation'!$A$1:$B$12,2,FALSE)&amp;".2026"</f>
        <v>11.07.2026</v>
      </c>
      <c r="AK1945">
        <f t="shared" si="766"/>
        <v>28</v>
      </c>
      <c r="AL1945" t="e">
        <f>VLOOKUP(E1945,[2]Sheet1!$A:$B,2,FALSE)</f>
        <v>#N/A</v>
      </c>
    </row>
    <row r="1946" spans="1:38" x14ac:dyDescent="0.25">
      <c r="A1946" t="str">
        <f>VLOOKUP(Q1946,'Data validation'!$K$2:$L$50,2,FALSE)</f>
        <v>INDIVIDUAL</v>
      </c>
      <c r="B1946">
        <f t="shared" si="752"/>
        <v>0</v>
      </c>
      <c r="C1946">
        <f t="shared" si="753"/>
        <v>0</v>
      </c>
      <c r="D1946">
        <f t="shared" si="754"/>
        <v>6</v>
      </c>
      <c r="E1946">
        <v>10327</v>
      </c>
      <c r="F1946" t="s">
        <v>7535</v>
      </c>
      <c r="G1946" t="s">
        <v>259</v>
      </c>
      <c r="H1946" t="str">
        <f t="shared" si="755"/>
        <v>08</v>
      </c>
      <c r="I1946" t="str">
        <f t="shared" si="756"/>
        <v>Aug</v>
      </c>
      <c r="J1946" t="s">
        <v>1443</v>
      </c>
      <c r="K1946" t="str">
        <f t="shared" si="757"/>
        <v>14</v>
      </c>
      <c r="L1946" t="str">
        <f t="shared" si="758"/>
        <v>Aug</v>
      </c>
      <c r="M1946">
        <v>6</v>
      </c>
      <c r="N1946">
        <f t="shared" si="759"/>
        <v>6</v>
      </c>
      <c r="O1946">
        <f t="shared" si="760"/>
        <v>0</v>
      </c>
      <c r="P1946">
        <f t="shared" si="761"/>
        <v>0</v>
      </c>
      <c r="Q1946" t="s">
        <v>24</v>
      </c>
      <c r="R1946" t="s">
        <v>188</v>
      </c>
      <c r="S1946">
        <v>2</v>
      </c>
      <c r="T1946">
        <v>3</v>
      </c>
      <c r="U1946" s="2">
        <v>3271.0449297247706</v>
      </c>
      <c r="V1946" s="2">
        <v>545.17415495412843</v>
      </c>
      <c r="X1946" t="s">
        <v>7536</v>
      </c>
      <c r="Y1946" t="s">
        <v>7433</v>
      </c>
      <c r="Z1946" t="str">
        <f t="shared" si="762"/>
        <v>Mar</v>
      </c>
      <c r="AA1946" s="6">
        <f t="shared" si="770"/>
        <v>0</v>
      </c>
      <c r="AB1946" s="6">
        <f t="shared" si="770"/>
        <v>0</v>
      </c>
      <c r="AC1946" s="6">
        <f t="shared" si="770"/>
        <v>0</v>
      </c>
      <c r="AD1946" s="6">
        <f t="shared" si="770"/>
        <v>6</v>
      </c>
      <c r="AE1946" s="6">
        <f t="shared" si="770"/>
        <v>0</v>
      </c>
      <c r="AF1946" s="6">
        <f t="shared" si="763"/>
        <v>6</v>
      </c>
      <c r="AG1946" s="6">
        <f t="shared" si="764"/>
        <v>0</v>
      </c>
      <c r="AH1946" s="14" t="str">
        <f>LEFT(X1946,2)&amp;"."&amp;VLOOKUP(MID(X1946,4,3),'Data validation'!$A$1:$B$12,2,FALSE)&amp;".2025"</f>
        <v>04.03.2025</v>
      </c>
      <c r="AI1946">
        <f t="shared" si="765"/>
        <v>10</v>
      </c>
      <c r="AJ1946" t="str">
        <f>H1946&amp;"."&amp;VLOOKUP(I1946,'Data validation'!$A$1:$B$12,2,FALSE)&amp;".2026"</f>
        <v>08.08.2026</v>
      </c>
      <c r="AK1946">
        <f t="shared" si="766"/>
        <v>32</v>
      </c>
      <c r="AL1946" t="e">
        <f>VLOOKUP(E1946,[2]Sheet1!$A:$B,2,FALSE)</f>
        <v>#N/A</v>
      </c>
    </row>
    <row r="1947" spans="1:38" x14ac:dyDescent="0.25">
      <c r="A1947" t="str">
        <f>VLOOKUP(Q1947,'Data validation'!$K$2:$L$50,2,FALSE)</f>
        <v>TO</v>
      </c>
      <c r="B1947">
        <f t="shared" si="752"/>
        <v>0</v>
      </c>
      <c r="C1947">
        <f t="shared" si="753"/>
        <v>0</v>
      </c>
      <c r="D1947">
        <f t="shared" si="754"/>
        <v>5</v>
      </c>
      <c r="E1947">
        <v>10159</v>
      </c>
      <c r="F1947" t="s">
        <v>6871</v>
      </c>
      <c r="G1947" t="s">
        <v>60</v>
      </c>
      <c r="H1947" t="str">
        <f t="shared" si="755"/>
        <v>17</v>
      </c>
      <c r="I1947" t="str">
        <f t="shared" si="756"/>
        <v>Aug</v>
      </c>
      <c r="J1947" t="s">
        <v>91</v>
      </c>
      <c r="K1947" t="str">
        <f t="shared" si="757"/>
        <v>22</v>
      </c>
      <c r="L1947" t="str">
        <f t="shared" si="758"/>
        <v>Aug</v>
      </c>
      <c r="M1947">
        <v>5</v>
      </c>
      <c r="N1947">
        <f t="shared" si="759"/>
        <v>5</v>
      </c>
      <c r="O1947">
        <f t="shared" si="760"/>
        <v>0</v>
      </c>
      <c r="P1947">
        <f t="shared" si="761"/>
        <v>0</v>
      </c>
      <c r="Q1947" t="s">
        <v>158</v>
      </c>
      <c r="R1947" t="s">
        <v>17</v>
      </c>
      <c r="S1947">
        <v>3</v>
      </c>
      <c r="T1947">
        <v>1</v>
      </c>
      <c r="U1947" s="2">
        <f>SUMIFS(DTS!L:L,DTS!D:D,'Резервации 2026'!E1947)</f>
        <v>2252.7249939999997</v>
      </c>
      <c r="V1947" s="2">
        <f>+U1947/M1947</f>
        <v>450.54499879999992</v>
      </c>
      <c r="X1947" t="s">
        <v>6872</v>
      </c>
      <c r="Y1947" t="s">
        <v>6862</v>
      </c>
      <c r="Z1947" t="str">
        <f t="shared" si="762"/>
        <v>Feb</v>
      </c>
      <c r="AA1947" s="6">
        <f t="shared" si="770"/>
        <v>0</v>
      </c>
      <c r="AB1947" s="6">
        <f t="shared" si="770"/>
        <v>0</v>
      </c>
      <c r="AC1947" s="6">
        <f t="shared" si="770"/>
        <v>0</v>
      </c>
      <c r="AD1947" s="6">
        <f t="shared" si="770"/>
        <v>5</v>
      </c>
      <c r="AE1947" s="6">
        <f t="shared" si="770"/>
        <v>0</v>
      </c>
      <c r="AF1947" s="6">
        <f t="shared" si="763"/>
        <v>5</v>
      </c>
      <c r="AG1947" s="6">
        <f t="shared" si="764"/>
        <v>0</v>
      </c>
      <c r="AH1947" s="14" t="str">
        <f>LEFT(X1947,2)&amp;"."&amp;VLOOKUP(MID(X1947,4,3),'Data validation'!$A$1:$B$12,2,FALSE)&amp;".2025"</f>
        <v>20.02.2025</v>
      </c>
      <c r="AI1947">
        <f t="shared" si="765"/>
        <v>8</v>
      </c>
      <c r="AJ1947" t="str">
        <f>H1947&amp;"."&amp;VLOOKUP(I1947,'Data validation'!$A$1:$B$12,2,FALSE)&amp;".2026"</f>
        <v>17.08.2026</v>
      </c>
      <c r="AK1947">
        <f t="shared" si="766"/>
        <v>34</v>
      </c>
      <c r="AL1947" t="e">
        <f>VLOOKUP(E1947,[2]Sheet1!$A:$B,2,FALSE)</f>
        <v>#N/A</v>
      </c>
    </row>
    <row r="1948" spans="1:38" x14ac:dyDescent="0.25">
      <c r="A1948" t="str">
        <f>VLOOKUP(Q1948,'Data validation'!$K$2:$L$50,2,FALSE)</f>
        <v>TO</v>
      </c>
      <c r="B1948">
        <f t="shared" si="752"/>
        <v>0</v>
      </c>
      <c r="C1948">
        <f t="shared" si="753"/>
        <v>0</v>
      </c>
      <c r="D1948">
        <f t="shared" si="754"/>
        <v>5</v>
      </c>
      <c r="E1948">
        <v>9974</v>
      </c>
      <c r="F1948" t="s">
        <v>6325</v>
      </c>
      <c r="G1948" t="s">
        <v>114</v>
      </c>
      <c r="H1948" t="str">
        <f t="shared" si="755"/>
        <v>14</v>
      </c>
      <c r="I1948" t="str">
        <f t="shared" si="756"/>
        <v>Jul</v>
      </c>
      <c r="J1948" t="s">
        <v>155</v>
      </c>
      <c r="K1948" t="str">
        <f t="shared" si="757"/>
        <v>19</v>
      </c>
      <c r="L1948" t="str">
        <f t="shared" si="758"/>
        <v>Jul</v>
      </c>
      <c r="M1948">
        <v>5</v>
      </c>
      <c r="N1948">
        <f t="shared" si="759"/>
        <v>5</v>
      </c>
      <c r="O1948">
        <f t="shared" si="760"/>
        <v>0</v>
      </c>
      <c r="P1948">
        <f t="shared" si="761"/>
        <v>0</v>
      </c>
      <c r="Q1948" t="s">
        <v>47</v>
      </c>
      <c r="R1948" t="s">
        <v>188</v>
      </c>
      <c r="S1948">
        <v>3</v>
      </c>
      <c r="T1948">
        <v>1</v>
      </c>
      <c r="U1948" s="2">
        <f>SUMIFS(Profitour!L:L,Profitour!D:D,'Резервации 2026'!E1948)</f>
        <v>2373.9864539999999</v>
      </c>
      <c r="V1948" s="2">
        <f>+U1948/M1948</f>
        <v>474.79729079999998</v>
      </c>
      <c r="W1948" t="s">
        <v>227</v>
      </c>
      <c r="X1948" t="s">
        <v>6326</v>
      </c>
      <c r="Y1948" t="s">
        <v>5573</v>
      </c>
      <c r="Z1948" t="str">
        <f t="shared" si="762"/>
        <v>Feb</v>
      </c>
      <c r="AA1948" s="6">
        <f t="shared" si="770"/>
        <v>0</v>
      </c>
      <c r="AB1948" s="6">
        <f t="shared" si="770"/>
        <v>0</v>
      </c>
      <c r="AC1948" s="6">
        <f t="shared" si="770"/>
        <v>5</v>
      </c>
      <c r="AD1948" s="6">
        <f t="shared" si="770"/>
        <v>0</v>
      </c>
      <c r="AE1948" s="6">
        <f t="shared" si="770"/>
        <v>0</v>
      </c>
      <c r="AF1948" s="6">
        <f t="shared" si="763"/>
        <v>5</v>
      </c>
      <c r="AG1948" s="6">
        <f t="shared" si="764"/>
        <v>0</v>
      </c>
      <c r="AH1948" s="14" t="str">
        <f>LEFT(X1948,2)&amp;"."&amp;VLOOKUP(MID(X1948,4,3),'Data validation'!$A$1:$B$12,2,FALSE)&amp;".2025"</f>
        <v>02.02.2025</v>
      </c>
      <c r="AI1948">
        <f t="shared" si="765"/>
        <v>6</v>
      </c>
      <c r="AJ1948" t="str">
        <f>H1948&amp;"."&amp;VLOOKUP(I1948,'Data validation'!$A$1:$B$12,2,FALSE)&amp;".2026"</f>
        <v>14.07.2026</v>
      </c>
      <c r="AK1948">
        <f t="shared" si="766"/>
        <v>29</v>
      </c>
      <c r="AL1948" t="e">
        <f>VLOOKUP(E1948,[2]Sheet1!$A:$B,2,FALSE)</f>
        <v>#N/A</v>
      </c>
    </row>
    <row r="1949" spans="1:38" x14ac:dyDescent="0.25">
      <c r="A1949" t="str">
        <f>VLOOKUP(Q1949,'Data validation'!$K$2:$L$50,2,FALSE)</f>
        <v>TO</v>
      </c>
      <c r="B1949">
        <f t="shared" si="752"/>
        <v>0</v>
      </c>
      <c r="C1949">
        <f t="shared" si="753"/>
        <v>0</v>
      </c>
      <c r="D1949">
        <f t="shared" si="754"/>
        <v>5</v>
      </c>
      <c r="E1949">
        <v>10330</v>
      </c>
      <c r="F1949" t="s">
        <v>7537</v>
      </c>
      <c r="G1949" t="s">
        <v>93</v>
      </c>
      <c r="H1949" t="str">
        <f t="shared" si="755"/>
        <v>21</v>
      </c>
      <c r="I1949" t="str">
        <f t="shared" si="756"/>
        <v>Jul</v>
      </c>
      <c r="J1949" t="s">
        <v>85</v>
      </c>
      <c r="K1949" t="str">
        <f t="shared" si="757"/>
        <v>26</v>
      </c>
      <c r="L1949" t="str">
        <f t="shared" si="758"/>
        <v>Jul</v>
      </c>
      <c r="M1949">
        <v>5</v>
      </c>
      <c r="N1949">
        <f t="shared" si="759"/>
        <v>5</v>
      </c>
      <c r="O1949">
        <f t="shared" si="760"/>
        <v>0</v>
      </c>
      <c r="P1949">
        <f t="shared" si="761"/>
        <v>0</v>
      </c>
      <c r="Q1949" t="s">
        <v>3173</v>
      </c>
      <c r="R1949" t="s">
        <v>48</v>
      </c>
      <c r="S1949">
        <v>2</v>
      </c>
      <c r="T1949">
        <v>1</v>
      </c>
      <c r="U1949" s="2">
        <f>SUMIFS(Klavis!L:L,Klavis!D:D,'Резервации 2026'!E1949)</f>
        <v>1937.8363639999998</v>
      </c>
      <c r="V1949" s="2">
        <f t="shared" ref="V1949:V1950" si="771">+U1949/M1949</f>
        <v>387.56727279999996</v>
      </c>
      <c r="X1949" t="s">
        <v>7538</v>
      </c>
      <c r="Y1949" t="s">
        <v>7433</v>
      </c>
      <c r="Z1949" t="str">
        <f t="shared" si="762"/>
        <v>Mar</v>
      </c>
      <c r="AA1949" s="6">
        <f t="shared" si="770"/>
        <v>0</v>
      </c>
      <c r="AB1949" s="6">
        <f t="shared" si="770"/>
        <v>0</v>
      </c>
      <c r="AC1949" s="6">
        <f t="shared" si="770"/>
        <v>5</v>
      </c>
      <c r="AD1949" s="6">
        <f t="shared" si="770"/>
        <v>0</v>
      </c>
      <c r="AE1949" s="6">
        <f t="shared" si="770"/>
        <v>0</v>
      </c>
      <c r="AF1949" s="6">
        <f t="shared" si="763"/>
        <v>5</v>
      </c>
      <c r="AG1949" s="6">
        <f t="shared" si="764"/>
        <v>0</v>
      </c>
      <c r="AH1949" s="14" t="str">
        <f>LEFT(X1949,2)&amp;"."&amp;VLOOKUP(MID(X1949,4,3),'Data validation'!$A$1:$B$12,2,FALSE)&amp;".2025"</f>
        <v>04.03.2025</v>
      </c>
      <c r="AI1949">
        <f t="shared" si="765"/>
        <v>10</v>
      </c>
      <c r="AJ1949" t="str">
        <f>H1949&amp;"."&amp;VLOOKUP(I1949,'Data validation'!$A$1:$B$12,2,FALSE)&amp;".2026"</f>
        <v>21.07.2026</v>
      </c>
      <c r="AK1949">
        <f t="shared" si="766"/>
        <v>30</v>
      </c>
      <c r="AL1949" t="e">
        <f>VLOOKUP(E1949,[2]Sheet1!$A:$B,2,FALSE)</f>
        <v>#N/A</v>
      </c>
    </row>
    <row r="1950" spans="1:38" x14ac:dyDescent="0.25">
      <c r="A1950" t="str">
        <f>VLOOKUP(Q1950,'Data validation'!$K$2:$L$50,2,FALSE)</f>
        <v>TO</v>
      </c>
      <c r="B1950">
        <f t="shared" si="752"/>
        <v>0</v>
      </c>
      <c r="C1950">
        <f t="shared" si="753"/>
        <v>0</v>
      </c>
      <c r="D1950">
        <f t="shared" si="754"/>
        <v>5</v>
      </c>
      <c r="E1950">
        <v>10328</v>
      </c>
      <c r="F1950" t="s">
        <v>7537</v>
      </c>
      <c r="G1950" t="s">
        <v>93</v>
      </c>
      <c r="H1950" t="str">
        <f t="shared" si="755"/>
        <v>21</v>
      </c>
      <c r="I1950" t="str">
        <f t="shared" si="756"/>
        <v>Jul</v>
      </c>
      <c r="J1950" t="s">
        <v>85</v>
      </c>
      <c r="K1950" t="str">
        <f t="shared" si="757"/>
        <v>26</v>
      </c>
      <c r="L1950" t="str">
        <f t="shared" si="758"/>
        <v>Jul</v>
      </c>
      <c r="M1950">
        <v>5</v>
      </c>
      <c r="N1950">
        <f t="shared" si="759"/>
        <v>5</v>
      </c>
      <c r="O1950">
        <f t="shared" si="760"/>
        <v>0</v>
      </c>
      <c r="P1950">
        <f t="shared" si="761"/>
        <v>0</v>
      </c>
      <c r="Q1950" t="s">
        <v>3173</v>
      </c>
      <c r="R1950" t="s">
        <v>48</v>
      </c>
      <c r="S1950">
        <v>3</v>
      </c>
      <c r="T1950">
        <v>1</v>
      </c>
      <c r="U1950" s="2">
        <f>SUMIFS(Klavis!L:L,Klavis!D:D,'Резервации 2026'!E1950)</f>
        <v>2616.1182079999999</v>
      </c>
      <c r="V1950" s="2">
        <f t="shared" si="771"/>
        <v>523.22364159999995</v>
      </c>
      <c r="X1950" t="s">
        <v>7539</v>
      </c>
      <c r="Y1950" t="s">
        <v>7433</v>
      </c>
      <c r="Z1950" t="str">
        <f t="shared" si="762"/>
        <v>Mar</v>
      </c>
      <c r="AA1950" s="6">
        <f t="shared" si="770"/>
        <v>0</v>
      </c>
      <c r="AB1950" s="6">
        <f t="shared" si="770"/>
        <v>0</v>
      </c>
      <c r="AC1950" s="6">
        <f t="shared" si="770"/>
        <v>5</v>
      </c>
      <c r="AD1950" s="6">
        <f t="shared" si="770"/>
        <v>0</v>
      </c>
      <c r="AE1950" s="6">
        <f t="shared" si="770"/>
        <v>0</v>
      </c>
      <c r="AF1950" s="6">
        <f t="shared" si="763"/>
        <v>5</v>
      </c>
      <c r="AG1950" s="6">
        <f t="shared" si="764"/>
        <v>0</v>
      </c>
      <c r="AH1950" s="14" t="str">
        <f>LEFT(X1950,2)&amp;"."&amp;VLOOKUP(MID(X1950,4,3),'Data validation'!$A$1:$B$12,2,FALSE)&amp;".2025"</f>
        <v>04.03.2025</v>
      </c>
      <c r="AI1950">
        <f t="shared" si="765"/>
        <v>10</v>
      </c>
      <c r="AJ1950" t="str">
        <f>H1950&amp;"."&amp;VLOOKUP(I1950,'Data validation'!$A$1:$B$12,2,FALSE)&amp;".2026"</f>
        <v>21.07.2026</v>
      </c>
      <c r="AK1950">
        <f t="shared" si="766"/>
        <v>30</v>
      </c>
      <c r="AL1950" t="e">
        <f>VLOOKUP(E1950,[2]Sheet1!$A:$B,2,FALSE)</f>
        <v>#N/A</v>
      </c>
    </row>
    <row r="1951" spans="1:38" x14ac:dyDescent="0.25">
      <c r="A1951" t="str">
        <f>VLOOKUP(Q1951,'Data validation'!$K$2:$L$50,2,FALSE)</f>
        <v>TOPOLA SKIES</v>
      </c>
      <c r="B1951">
        <f t="shared" si="752"/>
        <v>0</v>
      </c>
      <c r="C1951">
        <f t="shared" si="753"/>
        <v>0</v>
      </c>
      <c r="D1951">
        <f t="shared" si="754"/>
        <v>5</v>
      </c>
      <c r="E1951">
        <v>9497</v>
      </c>
      <c r="F1951" t="s">
        <v>8791</v>
      </c>
      <c r="G1951" t="s">
        <v>93</v>
      </c>
      <c r="H1951" t="str">
        <f t="shared" si="755"/>
        <v>21</v>
      </c>
      <c r="I1951" t="str">
        <f t="shared" si="756"/>
        <v>Jul</v>
      </c>
      <c r="J1951" t="s">
        <v>85</v>
      </c>
      <c r="K1951" t="str">
        <f t="shared" si="757"/>
        <v>26</v>
      </c>
      <c r="L1951" t="str">
        <f t="shared" si="758"/>
        <v>Jul</v>
      </c>
      <c r="M1951">
        <v>5</v>
      </c>
      <c r="N1951">
        <f t="shared" si="759"/>
        <v>5</v>
      </c>
      <c r="O1951">
        <f t="shared" si="760"/>
        <v>0</v>
      </c>
      <c r="P1951">
        <f t="shared" si="761"/>
        <v>0</v>
      </c>
      <c r="Q1951" t="s">
        <v>35</v>
      </c>
      <c r="R1951" t="s">
        <v>63</v>
      </c>
      <c r="S1951">
        <v>2</v>
      </c>
      <c r="T1951">
        <v>1</v>
      </c>
      <c r="U1951" s="2">
        <v>1915.4573623853209</v>
      </c>
      <c r="V1951" s="2">
        <v>383.0914724770642</v>
      </c>
      <c r="X1951" t="s">
        <v>4611</v>
      </c>
      <c r="Y1951" t="s">
        <v>4593</v>
      </c>
      <c r="Z1951" t="str">
        <f t="shared" si="762"/>
        <v>Jan</v>
      </c>
      <c r="AA1951" s="6">
        <f t="shared" si="770"/>
        <v>0</v>
      </c>
      <c r="AB1951" s="6">
        <f t="shared" si="770"/>
        <v>0</v>
      </c>
      <c r="AC1951" s="6">
        <f t="shared" si="770"/>
        <v>5</v>
      </c>
      <c r="AD1951" s="6">
        <f t="shared" si="770"/>
        <v>0</v>
      </c>
      <c r="AE1951" s="6">
        <f t="shared" si="770"/>
        <v>0</v>
      </c>
      <c r="AF1951" s="6">
        <f t="shared" si="763"/>
        <v>5</v>
      </c>
      <c r="AG1951" s="6">
        <f t="shared" si="764"/>
        <v>0</v>
      </c>
      <c r="AH1951" s="14" t="str">
        <f>LEFT(X1951,2)&amp;"."&amp;VLOOKUP(MID(X1951,4,3),'Data validation'!$A$1:$B$12,2,FALSE)&amp;".2025"</f>
        <v>14.01.2025</v>
      </c>
      <c r="AI1951">
        <f t="shared" si="765"/>
        <v>3</v>
      </c>
      <c r="AJ1951" t="str">
        <f>H1951&amp;"."&amp;VLOOKUP(I1951,'Data validation'!$A$1:$B$12,2,FALSE)&amp;".2026"</f>
        <v>21.07.2026</v>
      </c>
      <c r="AK1951">
        <f t="shared" si="766"/>
        <v>30</v>
      </c>
      <c r="AL1951" t="e">
        <f>VLOOKUP(E1951,[2]Sheet1!$A:$B,2,FALSE)</f>
        <v>#N/A</v>
      </c>
    </row>
    <row r="1952" spans="1:38" x14ac:dyDescent="0.25">
      <c r="A1952" t="str">
        <f>VLOOKUP(Q1952,'Data validation'!$K$2:$L$50,2,FALSE)</f>
        <v>TO</v>
      </c>
      <c r="B1952">
        <f t="shared" si="752"/>
        <v>0</v>
      </c>
      <c r="C1952">
        <f t="shared" si="753"/>
        <v>0</v>
      </c>
      <c r="D1952">
        <f t="shared" si="754"/>
        <v>5</v>
      </c>
      <c r="E1952">
        <v>10331</v>
      </c>
      <c r="F1952" t="s">
        <v>7537</v>
      </c>
      <c r="G1952" t="s">
        <v>93</v>
      </c>
      <c r="H1952" t="str">
        <f t="shared" si="755"/>
        <v>21</v>
      </c>
      <c r="I1952" t="str">
        <f t="shared" si="756"/>
        <v>Jul</v>
      </c>
      <c r="J1952" t="s">
        <v>85</v>
      </c>
      <c r="K1952" t="str">
        <f t="shared" si="757"/>
        <v>26</v>
      </c>
      <c r="L1952" t="str">
        <f t="shared" si="758"/>
        <v>Jul</v>
      </c>
      <c r="M1952">
        <v>5</v>
      </c>
      <c r="N1952">
        <f t="shared" si="759"/>
        <v>5</v>
      </c>
      <c r="O1952">
        <f t="shared" si="760"/>
        <v>0</v>
      </c>
      <c r="P1952">
        <f t="shared" si="761"/>
        <v>0</v>
      </c>
      <c r="Q1952" t="s">
        <v>3173</v>
      </c>
      <c r="R1952" t="s">
        <v>188</v>
      </c>
      <c r="S1952">
        <v>2</v>
      </c>
      <c r="T1952">
        <v>1</v>
      </c>
      <c r="U1952" s="2">
        <f>SUMIFS(Klavis!L:L,Klavis!D:D,'Резервации 2026'!E1952)</f>
        <v>1884.0510389999999</v>
      </c>
      <c r="V1952" s="2">
        <f>+U1952/M1952</f>
        <v>376.8102078</v>
      </c>
      <c r="X1952" t="s">
        <v>7538</v>
      </c>
      <c r="Y1952" t="s">
        <v>7433</v>
      </c>
      <c r="Z1952" t="str">
        <f t="shared" si="762"/>
        <v>Mar</v>
      </c>
      <c r="AA1952" s="6">
        <f t="shared" si="770"/>
        <v>0</v>
      </c>
      <c r="AB1952" s="6">
        <f t="shared" si="770"/>
        <v>0</v>
      </c>
      <c r="AC1952" s="6">
        <f t="shared" si="770"/>
        <v>5</v>
      </c>
      <c r="AD1952" s="6">
        <f t="shared" si="770"/>
        <v>0</v>
      </c>
      <c r="AE1952" s="6">
        <f t="shared" si="770"/>
        <v>0</v>
      </c>
      <c r="AF1952" s="6">
        <f t="shared" si="763"/>
        <v>5</v>
      </c>
      <c r="AG1952" s="6">
        <f t="shared" si="764"/>
        <v>0</v>
      </c>
      <c r="AH1952" s="14" t="str">
        <f>LEFT(X1952,2)&amp;"."&amp;VLOOKUP(MID(X1952,4,3),'Data validation'!$A$1:$B$12,2,FALSE)&amp;".2025"</f>
        <v>04.03.2025</v>
      </c>
      <c r="AI1952">
        <f t="shared" si="765"/>
        <v>10</v>
      </c>
      <c r="AJ1952" t="str">
        <f>H1952&amp;"."&amp;VLOOKUP(I1952,'Data validation'!$A$1:$B$12,2,FALSE)&amp;".2026"</f>
        <v>21.07.2026</v>
      </c>
      <c r="AK1952">
        <f t="shared" si="766"/>
        <v>30</v>
      </c>
      <c r="AL1952" t="e">
        <f>VLOOKUP(E1952,[2]Sheet1!$A:$B,2,FALSE)</f>
        <v>#N/A</v>
      </c>
    </row>
    <row r="1953" spans="1:38" x14ac:dyDescent="0.25">
      <c r="A1953" t="str">
        <f>VLOOKUP(Q1953,'Data validation'!$K$2:$L$50,2,FALSE)</f>
        <v>TO</v>
      </c>
      <c r="B1953">
        <f t="shared" si="752"/>
        <v>0</v>
      </c>
      <c r="C1953">
        <f t="shared" si="753"/>
        <v>0</v>
      </c>
      <c r="D1953">
        <f t="shared" si="754"/>
        <v>5</v>
      </c>
      <c r="E1953">
        <v>10239</v>
      </c>
      <c r="F1953" t="s">
        <v>7190</v>
      </c>
      <c r="G1953" t="s">
        <v>84</v>
      </c>
      <c r="H1953" t="str">
        <f t="shared" si="755"/>
        <v>20</v>
      </c>
      <c r="I1953" t="str">
        <f t="shared" si="756"/>
        <v>Jul</v>
      </c>
      <c r="J1953" t="s">
        <v>107</v>
      </c>
      <c r="K1953" t="str">
        <f t="shared" si="757"/>
        <v>25</v>
      </c>
      <c r="L1953" t="str">
        <f t="shared" si="758"/>
        <v>Jul</v>
      </c>
      <c r="M1953">
        <v>5</v>
      </c>
      <c r="N1953">
        <f t="shared" si="759"/>
        <v>5</v>
      </c>
      <c r="O1953">
        <f t="shared" si="760"/>
        <v>0</v>
      </c>
      <c r="P1953">
        <f t="shared" si="761"/>
        <v>0</v>
      </c>
      <c r="Q1953" t="s">
        <v>81</v>
      </c>
      <c r="R1953" t="s">
        <v>17</v>
      </c>
      <c r="S1953">
        <v>1</v>
      </c>
      <c r="T1953">
        <v>0</v>
      </c>
      <c r="U1953" s="2">
        <f>SUMIFS(SLR!L:L,SLR!D:D,'Резервации 2026'!E1953)</f>
        <v>1168.1194674999999</v>
      </c>
      <c r="V1953" s="2">
        <f t="shared" ref="V1953:V1955" si="772">+U1953/M1953</f>
        <v>233.62389349999998</v>
      </c>
      <c r="W1953" t="s">
        <v>262</v>
      </c>
      <c r="X1953" t="s">
        <v>7191</v>
      </c>
      <c r="Y1953" t="s">
        <v>7028</v>
      </c>
      <c r="Z1953" t="str">
        <f t="shared" si="762"/>
        <v>Feb</v>
      </c>
      <c r="AA1953" s="6">
        <f t="shared" si="770"/>
        <v>0</v>
      </c>
      <c r="AB1953" s="6">
        <f t="shared" si="770"/>
        <v>0</v>
      </c>
      <c r="AC1953" s="6">
        <f t="shared" si="770"/>
        <v>5</v>
      </c>
      <c r="AD1953" s="6">
        <f t="shared" si="770"/>
        <v>0</v>
      </c>
      <c r="AE1953" s="6">
        <f t="shared" si="770"/>
        <v>0</v>
      </c>
      <c r="AF1953" s="6">
        <f t="shared" si="763"/>
        <v>5</v>
      </c>
      <c r="AG1953" s="6">
        <f t="shared" si="764"/>
        <v>0</v>
      </c>
      <c r="AH1953" s="14" t="str">
        <f>LEFT(X1953,2)&amp;"."&amp;VLOOKUP(MID(X1953,4,3),'Data validation'!$A$1:$B$12,2,FALSE)&amp;".2025"</f>
        <v>26.02.2025</v>
      </c>
      <c r="AI1953">
        <f t="shared" si="765"/>
        <v>9</v>
      </c>
      <c r="AJ1953" t="str">
        <f>H1953&amp;"."&amp;VLOOKUP(I1953,'Data validation'!$A$1:$B$12,2,FALSE)&amp;".2026"</f>
        <v>20.07.2026</v>
      </c>
      <c r="AK1953">
        <f t="shared" si="766"/>
        <v>30</v>
      </c>
      <c r="AL1953" t="e">
        <f>VLOOKUP(E1953,[2]Sheet1!$A:$B,2,FALSE)</f>
        <v>#N/A</v>
      </c>
    </row>
    <row r="1954" spans="1:38" x14ac:dyDescent="0.25">
      <c r="A1954" t="str">
        <f>VLOOKUP(Q1954,'Data validation'!$K$2:$L$50,2,FALSE)</f>
        <v>TO</v>
      </c>
      <c r="B1954">
        <f t="shared" si="752"/>
        <v>0</v>
      </c>
      <c r="C1954">
        <f t="shared" si="753"/>
        <v>0</v>
      </c>
      <c r="D1954">
        <f t="shared" si="754"/>
        <v>5</v>
      </c>
      <c r="E1954">
        <v>10240</v>
      </c>
      <c r="F1954" t="s">
        <v>7192</v>
      </c>
      <c r="G1954" t="s">
        <v>84</v>
      </c>
      <c r="H1954" t="str">
        <f t="shared" si="755"/>
        <v>20</v>
      </c>
      <c r="I1954" t="str">
        <f t="shared" si="756"/>
        <v>Jul</v>
      </c>
      <c r="J1954" t="s">
        <v>107</v>
      </c>
      <c r="K1954" t="str">
        <f t="shared" si="757"/>
        <v>25</v>
      </c>
      <c r="L1954" t="str">
        <f t="shared" si="758"/>
        <v>Jul</v>
      </c>
      <c r="M1954">
        <v>5</v>
      </c>
      <c r="N1954">
        <f t="shared" si="759"/>
        <v>5</v>
      </c>
      <c r="O1954">
        <f t="shared" si="760"/>
        <v>0</v>
      </c>
      <c r="P1954">
        <f t="shared" si="761"/>
        <v>0</v>
      </c>
      <c r="Q1954" t="s">
        <v>81</v>
      </c>
      <c r="R1954" t="s">
        <v>17</v>
      </c>
      <c r="S1954">
        <v>2</v>
      </c>
      <c r="T1954">
        <v>1</v>
      </c>
      <c r="U1954" s="2">
        <f>SUMIFS(SLR!L:L,SLR!D:D,'Резервации 2026'!E1954)</f>
        <v>1668.714156</v>
      </c>
      <c r="V1954" s="2">
        <f t="shared" si="772"/>
        <v>333.74283120000001</v>
      </c>
      <c r="W1954" t="s">
        <v>262</v>
      </c>
      <c r="X1954" t="s">
        <v>7191</v>
      </c>
      <c r="Y1954" t="s">
        <v>7028</v>
      </c>
      <c r="Z1954" t="str">
        <f t="shared" si="762"/>
        <v>Feb</v>
      </c>
      <c r="AA1954" s="6">
        <f t="shared" si="770"/>
        <v>0</v>
      </c>
      <c r="AB1954" s="6">
        <f t="shared" si="770"/>
        <v>0</v>
      </c>
      <c r="AC1954" s="6">
        <f t="shared" si="770"/>
        <v>5</v>
      </c>
      <c r="AD1954" s="6">
        <f t="shared" si="770"/>
        <v>0</v>
      </c>
      <c r="AE1954" s="6">
        <f t="shared" si="770"/>
        <v>0</v>
      </c>
      <c r="AF1954" s="6">
        <f t="shared" si="763"/>
        <v>5</v>
      </c>
      <c r="AG1954" s="6">
        <f t="shared" si="764"/>
        <v>0</v>
      </c>
      <c r="AH1954" s="14" t="str">
        <f>LEFT(X1954,2)&amp;"."&amp;VLOOKUP(MID(X1954,4,3),'Data validation'!$A$1:$B$12,2,FALSE)&amp;".2025"</f>
        <v>26.02.2025</v>
      </c>
      <c r="AI1954">
        <f t="shared" si="765"/>
        <v>9</v>
      </c>
      <c r="AJ1954" t="str">
        <f>H1954&amp;"."&amp;VLOOKUP(I1954,'Data validation'!$A$1:$B$12,2,FALSE)&amp;".2026"</f>
        <v>20.07.2026</v>
      </c>
      <c r="AK1954">
        <f t="shared" si="766"/>
        <v>30</v>
      </c>
      <c r="AL1954" t="e">
        <f>VLOOKUP(E1954,[2]Sheet1!$A:$B,2,FALSE)</f>
        <v>#N/A</v>
      </c>
    </row>
    <row r="1955" spans="1:38" x14ac:dyDescent="0.25">
      <c r="A1955" t="str">
        <f>VLOOKUP(Q1955,'Data validation'!$K$2:$L$50,2,FALSE)</f>
        <v>TO</v>
      </c>
      <c r="B1955">
        <f t="shared" si="752"/>
        <v>0</v>
      </c>
      <c r="C1955">
        <f t="shared" si="753"/>
        <v>7</v>
      </c>
      <c r="D1955">
        <f t="shared" si="754"/>
        <v>0</v>
      </c>
      <c r="E1955">
        <v>8208</v>
      </c>
      <c r="F1955" t="s">
        <v>8842</v>
      </c>
      <c r="G1955" t="s">
        <v>126</v>
      </c>
      <c r="H1955" t="str">
        <f t="shared" si="755"/>
        <v>27</v>
      </c>
      <c r="I1955" t="str">
        <f t="shared" si="756"/>
        <v>Jun</v>
      </c>
      <c r="J1955" t="s">
        <v>45</v>
      </c>
      <c r="K1955" t="str">
        <f t="shared" si="757"/>
        <v>04</v>
      </c>
      <c r="L1955" t="str">
        <f t="shared" si="758"/>
        <v>Jul</v>
      </c>
      <c r="M1955">
        <v>7</v>
      </c>
      <c r="N1955">
        <f t="shared" si="759"/>
        <v>-23</v>
      </c>
      <c r="O1955">
        <f t="shared" si="760"/>
        <v>4</v>
      </c>
      <c r="P1955">
        <f t="shared" si="761"/>
        <v>3</v>
      </c>
      <c r="Q1955" t="s">
        <v>81</v>
      </c>
      <c r="R1955" t="s">
        <v>20</v>
      </c>
      <c r="S1955">
        <v>3</v>
      </c>
      <c r="T1955">
        <v>1</v>
      </c>
      <c r="U1955" s="2">
        <f>SUMIFS(SLR!L:L,SLR!D:D,'Резервации 2026'!E1955)</f>
        <v>2340.0332452000002</v>
      </c>
      <c r="V1955" s="2">
        <f t="shared" si="772"/>
        <v>334.29046360000001</v>
      </c>
      <c r="W1955" t="s">
        <v>262</v>
      </c>
      <c r="X1955" t="s">
        <v>512</v>
      </c>
      <c r="Y1955" t="s">
        <v>338</v>
      </c>
      <c r="Z1955" t="str">
        <f t="shared" si="762"/>
        <v>Nov</v>
      </c>
      <c r="AA1955" s="6">
        <f t="shared" si="770"/>
        <v>0</v>
      </c>
      <c r="AB1955" s="6">
        <f t="shared" si="770"/>
        <v>4</v>
      </c>
      <c r="AC1955" s="6">
        <f t="shared" si="770"/>
        <v>3</v>
      </c>
      <c r="AD1955" s="6">
        <f t="shared" si="770"/>
        <v>0</v>
      </c>
      <c r="AE1955" s="6">
        <f t="shared" si="770"/>
        <v>0</v>
      </c>
      <c r="AF1955" s="6">
        <f t="shared" si="763"/>
        <v>7</v>
      </c>
      <c r="AG1955" s="6">
        <f t="shared" si="764"/>
        <v>0</v>
      </c>
      <c r="AH1955" s="14" t="str">
        <f>LEFT(X1955,2)&amp;"."&amp;VLOOKUP(MID(X1955,4,3),'Data validation'!$A$1:$B$12,2,FALSE)&amp;".2025"</f>
        <v>07.11.2025</v>
      </c>
      <c r="AI1955">
        <f t="shared" si="765"/>
        <v>45</v>
      </c>
      <c r="AJ1955" t="str">
        <f>H1955&amp;"."&amp;VLOOKUP(I1955,'Data validation'!$A$1:$B$12,2,FALSE)&amp;".2026"</f>
        <v>27.06.2026</v>
      </c>
      <c r="AK1955">
        <f t="shared" si="766"/>
        <v>26</v>
      </c>
      <c r="AL1955" t="e">
        <f>VLOOKUP(E1955,[2]Sheet1!$A:$B,2,FALSE)</f>
        <v>#N/A</v>
      </c>
    </row>
    <row r="1956" spans="1:38" x14ac:dyDescent="0.25">
      <c r="A1956" t="str">
        <f>VLOOKUP(Q1956,'Data validation'!$K$2:$L$50,2,FALSE)</f>
        <v>ITAKA</v>
      </c>
      <c r="B1956">
        <f t="shared" si="752"/>
        <v>0</v>
      </c>
      <c r="C1956">
        <f t="shared" si="753"/>
        <v>7</v>
      </c>
      <c r="D1956">
        <f t="shared" si="754"/>
        <v>0</v>
      </c>
      <c r="E1956">
        <v>10163</v>
      </c>
      <c r="F1956" t="s">
        <v>6873</v>
      </c>
      <c r="G1956" t="s">
        <v>151</v>
      </c>
      <c r="H1956" t="str">
        <f t="shared" si="755"/>
        <v>19</v>
      </c>
      <c r="I1956" t="str">
        <f t="shared" si="756"/>
        <v>Jun</v>
      </c>
      <c r="J1956" t="s">
        <v>950</v>
      </c>
      <c r="K1956" t="str">
        <f t="shared" si="757"/>
        <v>26</v>
      </c>
      <c r="L1956" t="str">
        <f t="shared" si="758"/>
        <v>Jun</v>
      </c>
      <c r="M1956">
        <v>7</v>
      </c>
      <c r="N1956">
        <f t="shared" si="759"/>
        <v>7</v>
      </c>
      <c r="O1956">
        <f t="shared" si="760"/>
        <v>0</v>
      </c>
      <c r="P1956">
        <f t="shared" si="761"/>
        <v>0</v>
      </c>
      <c r="Q1956" t="s">
        <v>1445</v>
      </c>
      <c r="R1956" t="s">
        <v>20</v>
      </c>
      <c r="S1956">
        <v>2</v>
      </c>
      <c r="T1956">
        <v>1</v>
      </c>
      <c r="U1956" s="2">
        <f>SUMIFS(Itaka!L:L,Itaka!D:D,'Резервации 2026'!E1956)</f>
        <v>1394.1351822999998</v>
      </c>
      <c r="V1956" s="2">
        <f t="shared" ref="V1956:V1961" si="773">+U1956/M1956</f>
        <v>199.16216889999995</v>
      </c>
      <c r="W1956" t="s">
        <v>4628</v>
      </c>
      <c r="X1956" t="s">
        <v>6874</v>
      </c>
      <c r="Y1956" t="s">
        <v>6246</v>
      </c>
      <c r="Z1956" t="str">
        <f t="shared" si="762"/>
        <v>Feb</v>
      </c>
      <c r="AA1956" s="6">
        <f t="shared" si="770"/>
        <v>0</v>
      </c>
      <c r="AB1956" s="6">
        <f t="shared" si="770"/>
        <v>7</v>
      </c>
      <c r="AC1956" s="6">
        <f t="shared" si="770"/>
        <v>0</v>
      </c>
      <c r="AD1956" s="6">
        <f t="shared" si="770"/>
        <v>0</v>
      </c>
      <c r="AE1956" s="6">
        <f t="shared" si="770"/>
        <v>0</v>
      </c>
      <c r="AF1956" s="6">
        <f t="shared" si="763"/>
        <v>7</v>
      </c>
      <c r="AG1956" s="6">
        <f t="shared" si="764"/>
        <v>0</v>
      </c>
      <c r="AH1956" s="14" t="str">
        <f>LEFT(X1956,2)&amp;"."&amp;VLOOKUP(MID(X1956,4,3),'Data validation'!$A$1:$B$12,2,FALSE)&amp;".2025"</f>
        <v>20.02.2025</v>
      </c>
      <c r="AI1956">
        <f t="shared" si="765"/>
        <v>8</v>
      </c>
      <c r="AJ1956" t="str">
        <f>H1956&amp;"."&amp;VLOOKUP(I1956,'Data validation'!$A$1:$B$12,2,FALSE)&amp;".2026"</f>
        <v>19.06.2026</v>
      </c>
      <c r="AK1956">
        <f t="shared" si="766"/>
        <v>25</v>
      </c>
      <c r="AL1956" t="e">
        <f>VLOOKUP(E1956,[2]Sheet1!$A:$B,2,FALSE)</f>
        <v>#N/A</v>
      </c>
    </row>
    <row r="1957" spans="1:38" x14ac:dyDescent="0.25">
      <c r="A1957" t="str">
        <f>VLOOKUP(Q1957,'Data validation'!$K$2:$L$50,2,FALSE)</f>
        <v>ITAKA</v>
      </c>
      <c r="B1957">
        <f t="shared" si="752"/>
        <v>0</v>
      </c>
      <c r="C1957">
        <f t="shared" si="753"/>
        <v>7</v>
      </c>
      <c r="D1957">
        <f t="shared" si="754"/>
        <v>0</v>
      </c>
      <c r="E1957">
        <v>10160</v>
      </c>
      <c r="F1957" t="s">
        <v>6875</v>
      </c>
      <c r="G1957" t="s">
        <v>1989</v>
      </c>
      <c r="H1957" t="str">
        <f t="shared" si="755"/>
        <v>23</v>
      </c>
      <c r="I1957" t="str">
        <f t="shared" si="756"/>
        <v>Jun</v>
      </c>
      <c r="J1957" t="s">
        <v>71</v>
      </c>
      <c r="K1957" t="str">
        <f t="shared" si="757"/>
        <v>30</v>
      </c>
      <c r="L1957" t="str">
        <f t="shared" si="758"/>
        <v>Jun</v>
      </c>
      <c r="M1957">
        <v>7</v>
      </c>
      <c r="N1957">
        <f t="shared" si="759"/>
        <v>7</v>
      </c>
      <c r="O1957">
        <f t="shared" si="760"/>
        <v>0</v>
      </c>
      <c r="P1957">
        <f t="shared" si="761"/>
        <v>0</v>
      </c>
      <c r="Q1957" t="s">
        <v>1445</v>
      </c>
      <c r="R1957" t="s">
        <v>17</v>
      </c>
      <c r="S1957">
        <v>2</v>
      </c>
      <c r="T1957">
        <v>1</v>
      </c>
      <c r="U1957" s="2">
        <f>SUMIFS(Itaka!L:L,Itaka!D:D,'Резервации 2026'!E1957)</f>
        <v>1631.0253118999999</v>
      </c>
      <c r="V1957" s="2">
        <f t="shared" si="773"/>
        <v>233.00361598571428</v>
      </c>
      <c r="W1957" t="s">
        <v>4628</v>
      </c>
      <c r="X1957" t="s">
        <v>6874</v>
      </c>
      <c r="Y1957" t="s">
        <v>6831</v>
      </c>
      <c r="Z1957" t="str">
        <f t="shared" si="762"/>
        <v>Feb</v>
      </c>
      <c r="AA1957" s="6">
        <f t="shared" si="770"/>
        <v>0</v>
      </c>
      <c r="AB1957" s="6">
        <f t="shared" si="770"/>
        <v>7</v>
      </c>
      <c r="AC1957" s="6">
        <f t="shared" si="770"/>
        <v>0</v>
      </c>
      <c r="AD1957" s="6">
        <f t="shared" si="770"/>
        <v>0</v>
      </c>
      <c r="AE1957" s="6">
        <f t="shared" si="770"/>
        <v>0</v>
      </c>
      <c r="AF1957" s="6">
        <f t="shared" si="763"/>
        <v>7</v>
      </c>
      <c r="AG1957" s="6">
        <f t="shared" si="764"/>
        <v>0</v>
      </c>
      <c r="AH1957" s="14" t="str">
        <f>LEFT(X1957,2)&amp;"."&amp;VLOOKUP(MID(X1957,4,3),'Data validation'!$A$1:$B$12,2,FALSE)&amp;".2025"</f>
        <v>20.02.2025</v>
      </c>
      <c r="AI1957">
        <f t="shared" si="765"/>
        <v>8</v>
      </c>
      <c r="AJ1957" t="str">
        <f>H1957&amp;"."&amp;VLOOKUP(I1957,'Data validation'!$A$1:$B$12,2,FALSE)&amp;".2026"</f>
        <v>23.06.2026</v>
      </c>
      <c r="AK1957">
        <f t="shared" si="766"/>
        <v>26</v>
      </c>
      <c r="AL1957" t="e">
        <f>VLOOKUP(E1957,[2]Sheet1!$A:$B,2,FALSE)</f>
        <v>#N/A</v>
      </c>
    </row>
    <row r="1958" spans="1:38" x14ac:dyDescent="0.25">
      <c r="A1958" t="str">
        <f>VLOOKUP(Q1958,'Data validation'!$K$2:$L$50,2,FALSE)</f>
        <v>ITAKA</v>
      </c>
      <c r="B1958">
        <f t="shared" si="752"/>
        <v>0</v>
      </c>
      <c r="C1958">
        <f t="shared" si="753"/>
        <v>0</v>
      </c>
      <c r="D1958">
        <f t="shared" si="754"/>
        <v>7</v>
      </c>
      <c r="E1958">
        <v>10161</v>
      </c>
      <c r="F1958" t="s">
        <v>6876</v>
      </c>
      <c r="G1958" t="s">
        <v>160</v>
      </c>
      <c r="H1958" t="str">
        <f t="shared" si="755"/>
        <v>04</v>
      </c>
      <c r="I1958" t="str">
        <f t="shared" si="756"/>
        <v>Aug</v>
      </c>
      <c r="J1958" t="s">
        <v>350</v>
      </c>
      <c r="K1958" t="str">
        <f t="shared" si="757"/>
        <v>11</v>
      </c>
      <c r="L1958" t="str">
        <f t="shared" si="758"/>
        <v>Aug</v>
      </c>
      <c r="M1958">
        <v>7</v>
      </c>
      <c r="N1958">
        <f t="shared" si="759"/>
        <v>7</v>
      </c>
      <c r="O1958">
        <f t="shared" si="760"/>
        <v>0</v>
      </c>
      <c r="P1958">
        <f t="shared" si="761"/>
        <v>0</v>
      </c>
      <c r="Q1958" t="s">
        <v>1445</v>
      </c>
      <c r="R1958" t="s">
        <v>20</v>
      </c>
      <c r="S1958">
        <v>2</v>
      </c>
      <c r="T1958">
        <v>1</v>
      </c>
      <c r="U1958" s="2">
        <f>SUMIFS(Itaka!L:L,Itaka!D:D,'Резервации 2026'!E1958)</f>
        <v>1808.6929091</v>
      </c>
      <c r="V1958" s="2">
        <f t="shared" si="773"/>
        <v>258.38470130000002</v>
      </c>
      <c r="W1958" t="s">
        <v>4628</v>
      </c>
      <c r="X1958" t="s">
        <v>6874</v>
      </c>
      <c r="Y1958" t="s">
        <v>6771</v>
      </c>
      <c r="Z1958" t="str">
        <f t="shared" si="762"/>
        <v>Feb</v>
      </c>
      <c r="AA1958" s="6">
        <f t="shared" si="770"/>
        <v>0</v>
      </c>
      <c r="AB1958" s="6">
        <f t="shared" si="770"/>
        <v>0</v>
      </c>
      <c r="AC1958" s="6">
        <f t="shared" si="770"/>
        <v>0</v>
      </c>
      <c r="AD1958" s="6">
        <f t="shared" si="770"/>
        <v>7</v>
      </c>
      <c r="AE1958" s="6">
        <f t="shared" si="770"/>
        <v>0</v>
      </c>
      <c r="AF1958" s="6">
        <f t="shared" si="763"/>
        <v>7</v>
      </c>
      <c r="AG1958" s="6">
        <f t="shared" si="764"/>
        <v>0</v>
      </c>
      <c r="AH1958" s="14" t="str">
        <f>LEFT(X1958,2)&amp;"."&amp;VLOOKUP(MID(X1958,4,3),'Data validation'!$A$1:$B$12,2,FALSE)&amp;".2025"</f>
        <v>20.02.2025</v>
      </c>
      <c r="AI1958">
        <f t="shared" si="765"/>
        <v>8</v>
      </c>
      <c r="AJ1958" t="str">
        <f>H1958&amp;"."&amp;VLOOKUP(I1958,'Data validation'!$A$1:$B$12,2,FALSE)&amp;".2026"</f>
        <v>04.08.2026</v>
      </c>
      <c r="AK1958">
        <f t="shared" si="766"/>
        <v>32</v>
      </c>
      <c r="AL1958" t="e">
        <f>VLOOKUP(E1958,[2]Sheet1!$A:$B,2,FALSE)</f>
        <v>#N/A</v>
      </c>
    </row>
    <row r="1959" spans="1:38" x14ac:dyDescent="0.25">
      <c r="A1959" t="str">
        <f>VLOOKUP(Q1959,'Data validation'!$K$2:$L$50,2,FALSE)</f>
        <v>ITAKA</v>
      </c>
      <c r="B1959">
        <f t="shared" si="752"/>
        <v>0</v>
      </c>
      <c r="C1959">
        <f t="shared" si="753"/>
        <v>7</v>
      </c>
      <c r="D1959">
        <f t="shared" si="754"/>
        <v>0</v>
      </c>
      <c r="E1959">
        <v>10162</v>
      </c>
      <c r="F1959" t="s">
        <v>6877</v>
      </c>
      <c r="G1959" t="s">
        <v>1453</v>
      </c>
      <c r="H1959" t="str">
        <f t="shared" si="755"/>
        <v>16</v>
      </c>
      <c r="I1959" t="str">
        <f t="shared" si="756"/>
        <v>Jun</v>
      </c>
      <c r="J1959" t="s">
        <v>1989</v>
      </c>
      <c r="K1959" t="str">
        <f t="shared" si="757"/>
        <v>23</v>
      </c>
      <c r="L1959" t="str">
        <f t="shared" si="758"/>
        <v>Jun</v>
      </c>
      <c r="M1959">
        <v>7</v>
      </c>
      <c r="N1959">
        <f t="shared" si="759"/>
        <v>7</v>
      </c>
      <c r="O1959">
        <f t="shared" si="760"/>
        <v>0</v>
      </c>
      <c r="P1959">
        <f t="shared" si="761"/>
        <v>0</v>
      </c>
      <c r="Q1959" t="s">
        <v>1445</v>
      </c>
      <c r="R1959" t="s">
        <v>20</v>
      </c>
      <c r="S1959">
        <v>2</v>
      </c>
      <c r="T1959">
        <v>1</v>
      </c>
      <c r="U1959" s="2">
        <f>SUMIFS(Itaka!L:L,Itaka!D:D,'Резервации 2026'!E1959)</f>
        <v>1394.1351822999998</v>
      </c>
      <c r="V1959" s="2">
        <f t="shared" si="773"/>
        <v>199.16216889999995</v>
      </c>
      <c r="W1959" t="s">
        <v>4628</v>
      </c>
      <c r="X1959" t="s">
        <v>6874</v>
      </c>
      <c r="Y1959" t="s">
        <v>6847</v>
      </c>
      <c r="Z1959" t="str">
        <f t="shared" si="762"/>
        <v>Feb</v>
      </c>
      <c r="AA1959" s="6">
        <f t="shared" si="770"/>
        <v>0</v>
      </c>
      <c r="AB1959" s="6">
        <f t="shared" si="770"/>
        <v>7</v>
      </c>
      <c r="AC1959" s="6">
        <f t="shared" si="770"/>
        <v>0</v>
      </c>
      <c r="AD1959" s="6">
        <f t="shared" si="770"/>
        <v>0</v>
      </c>
      <c r="AE1959" s="6">
        <f t="shared" si="770"/>
        <v>0</v>
      </c>
      <c r="AF1959" s="6">
        <f t="shared" si="763"/>
        <v>7</v>
      </c>
      <c r="AG1959" s="6">
        <f t="shared" si="764"/>
        <v>0</v>
      </c>
      <c r="AH1959" s="14" t="str">
        <f>LEFT(X1959,2)&amp;"."&amp;VLOOKUP(MID(X1959,4,3),'Data validation'!$A$1:$B$12,2,FALSE)&amp;".2025"</f>
        <v>20.02.2025</v>
      </c>
      <c r="AI1959">
        <f t="shared" si="765"/>
        <v>8</v>
      </c>
      <c r="AJ1959" t="str">
        <f>H1959&amp;"."&amp;VLOOKUP(I1959,'Data validation'!$A$1:$B$12,2,FALSE)&amp;".2026"</f>
        <v>16.06.2026</v>
      </c>
      <c r="AK1959">
        <f t="shared" si="766"/>
        <v>25</v>
      </c>
      <c r="AL1959" t="e">
        <f>VLOOKUP(E1959,[2]Sheet1!$A:$B,2,FALSE)</f>
        <v>#N/A</v>
      </c>
    </row>
    <row r="1960" spans="1:38" x14ac:dyDescent="0.25">
      <c r="A1960" t="str">
        <f>VLOOKUP(Q1960,'Data validation'!$K$2:$L$50,2,FALSE)</f>
        <v>ITAKA</v>
      </c>
      <c r="B1960">
        <f t="shared" si="752"/>
        <v>0</v>
      </c>
      <c r="C1960">
        <f t="shared" si="753"/>
        <v>0</v>
      </c>
      <c r="D1960">
        <f t="shared" si="754"/>
        <v>7</v>
      </c>
      <c r="E1960">
        <v>10164</v>
      </c>
      <c r="F1960" t="s">
        <v>6878</v>
      </c>
      <c r="G1960" t="s">
        <v>160</v>
      </c>
      <c r="H1960" t="str">
        <f t="shared" si="755"/>
        <v>04</v>
      </c>
      <c r="I1960" t="str">
        <f t="shared" si="756"/>
        <v>Aug</v>
      </c>
      <c r="J1960" t="s">
        <v>350</v>
      </c>
      <c r="K1960" t="str">
        <f t="shared" si="757"/>
        <v>11</v>
      </c>
      <c r="L1960" t="str">
        <f t="shared" si="758"/>
        <v>Aug</v>
      </c>
      <c r="M1960">
        <v>7</v>
      </c>
      <c r="N1960">
        <f t="shared" si="759"/>
        <v>7</v>
      </c>
      <c r="O1960">
        <f t="shared" si="760"/>
        <v>0</v>
      </c>
      <c r="P1960">
        <f t="shared" si="761"/>
        <v>0</v>
      </c>
      <c r="Q1960" t="s">
        <v>1445</v>
      </c>
      <c r="R1960" t="s">
        <v>20</v>
      </c>
      <c r="S1960">
        <v>3</v>
      </c>
      <c r="T1960">
        <v>0</v>
      </c>
      <c r="U1960" s="2">
        <f>SUMIFS(Itaka!L:L,Itaka!D:D,'Резервации 2026'!E1960)</f>
        <v>2373.8495459000001</v>
      </c>
      <c r="V1960" s="2">
        <f t="shared" si="773"/>
        <v>339.12136370000002</v>
      </c>
      <c r="W1960" t="s">
        <v>4628</v>
      </c>
      <c r="X1960" t="s">
        <v>6874</v>
      </c>
      <c r="Y1960" t="s">
        <v>6771</v>
      </c>
      <c r="Z1960" t="str">
        <f t="shared" si="762"/>
        <v>Feb</v>
      </c>
      <c r="AA1960" s="6">
        <f t="shared" si="770"/>
        <v>0</v>
      </c>
      <c r="AB1960" s="6">
        <f t="shared" si="770"/>
        <v>0</v>
      </c>
      <c r="AC1960" s="6">
        <f t="shared" si="770"/>
        <v>0</v>
      </c>
      <c r="AD1960" s="6">
        <f t="shared" si="770"/>
        <v>7</v>
      </c>
      <c r="AE1960" s="6">
        <f t="shared" si="770"/>
        <v>0</v>
      </c>
      <c r="AF1960" s="6">
        <f t="shared" si="763"/>
        <v>7</v>
      </c>
      <c r="AG1960" s="6">
        <f t="shared" si="764"/>
        <v>0</v>
      </c>
      <c r="AH1960" s="14" t="str">
        <f>LEFT(X1960,2)&amp;"."&amp;VLOOKUP(MID(X1960,4,3),'Data validation'!$A$1:$B$12,2,FALSE)&amp;".2025"</f>
        <v>20.02.2025</v>
      </c>
      <c r="AI1960">
        <f t="shared" si="765"/>
        <v>8</v>
      </c>
      <c r="AJ1960" t="str">
        <f>H1960&amp;"."&amp;VLOOKUP(I1960,'Data validation'!$A$1:$B$12,2,FALSE)&amp;".2026"</f>
        <v>04.08.2026</v>
      </c>
      <c r="AK1960">
        <f t="shared" si="766"/>
        <v>32</v>
      </c>
      <c r="AL1960" t="e">
        <f>VLOOKUP(E1960,[2]Sheet1!$A:$B,2,FALSE)</f>
        <v>#N/A</v>
      </c>
    </row>
    <row r="1961" spans="1:38" x14ac:dyDescent="0.25">
      <c r="A1961" t="str">
        <f>VLOOKUP(Q1961,'Data validation'!$K$2:$L$50,2,FALSE)</f>
        <v>ITAKA</v>
      </c>
      <c r="B1961">
        <f t="shared" si="752"/>
        <v>0</v>
      </c>
      <c r="C1961">
        <f t="shared" si="753"/>
        <v>0</v>
      </c>
      <c r="D1961">
        <f t="shared" si="754"/>
        <v>7</v>
      </c>
      <c r="E1961">
        <v>10165</v>
      </c>
      <c r="F1961" t="s">
        <v>6879</v>
      </c>
      <c r="G1961" t="s">
        <v>160</v>
      </c>
      <c r="H1961" t="str">
        <f t="shared" si="755"/>
        <v>04</v>
      </c>
      <c r="I1961" t="str">
        <f t="shared" si="756"/>
        <v>Aug</v>
      </c>
      <c r="J1961" t="s">
        <v>350</v>
      </c>
      <c r="K1961" t="str">
        <f t="shared" si="757"/>
        <v>11</v>
      </c>
      <c r="L1961" t="str">
        <f t="shared" si="758"/>
        <v>Aug</v>
      </c>
      <c r="M1961">
        <v>7</v>
      </c>
      <c r="N1961">
        <f t="shared" si="759"/>
        <v>7</v>
      </c>
      <c r="O1961">
        <f t="shared" si="760"/>
        <v>0</v>
      </c>
      <c r="P1961">
        <f t="shared" si="761"/>
        <v>0</v>
      </c>
      <c r="Q1961" t="s">
        <v>1445</v>
      </c>
      <c r="R1961" t="s">
        <v>17</v>
      </c>
      <c r="S1961">
        <v>2</v>
      </c>
      <c r="T1961">
        <v>0</v>
      </c>
      <c r="U1961" s="2">
        <f>SUMIFS(Itaka!L:L,Itaka!D:D,'Резервации 2026'!E1961)</f>
        <v>1808.6929091</v>
      </c>
      <c r="V1961" s="2">
        <f t="shared" si="773"/>
        <v>258.38470130000002</v>
      </c>
      <c r="W1961" t="s">
        <v>4628</v>
      </c>
      <c r="X1961" t="s">
        <v>6874</v>
      </c>
      <c r="Y1961" t="s">
        <v>6771</v>
      </c>
      <c r="Z1961" t="str">
        <f t="shared" si="762"/>
        <v>Feb</v>
      </c>
      <c r="AA1961" s="6">
        <f t="shared" si="770"/>
        <v>0</v>
      </c>
      <c r="AB1961" s="6">
        <f t="shared" si="770"/>
        <v>0</v>
      </c>
      <c r="AC1961" s="6">
        <f t="shared" si="770"/>
        <v>0</v>
      </c>
      <c r="AD1961" s="6">
        <f t="shared" si="770"/>
        <v>7</v>
      </c>
      <c r="AE1961" s="6">
        <f t="shared" si="770"/>
        <v>0</v>
      </c>
      <c r="AF1961" s="6">
        <f t="shared" si="763"/>
        <v>7</v>
      </c>
      <c r="AG1961" s="6">
        <f t="shared" si="764"/>
        <v>0</v>
      </c>
      <c r="AH1961" s="14" t="str">
        <f>LEFT(X1961,2)&amp;"."&amp;VLOOKUP(MID(X1961,4,3),'Data validation'!$A$1:$B$12,2,FALSE)&amp;".2025"</f>
        <v>20.02.2025</v>
      </c>
      <c r="AI1961">
        <f t="shared" si="765"/>
        <v>8</v>
      </c>
      <c r="AJ1961" t="str">
        <f>H1961&amp;"."&amp;VLOOKUP(I1961,'Data validation'!$A$1:$B$12,2,FALSE)&amp;".2026"</f>
        <v>04.08.2026</v>
      </c>
      <c r="AK1961">
        <f t="shared" si="766"/>
        <v>32</v>
      </c>
      <c r="AL1961" t="e">
        <f>VLOOKUP(E1961,[2]Sheet1!$A:$B,2,FALSE)</f>
        <v>#N/A</v>
      </c>
    </row>
    <row r="1962" spans="1:38" x14ac:dyDescent="0.25">
      <c r="A1962" t="str">
        <f>VLOOKUP(Q1962,'Data validation'!$K$2:$L$50,2,FALSE)</f>
        <v>TO</v>
      </c>
      <c r="B1962">
        <f t="shared" si="752"/>
        <v>0</v>
      </c>
      <c r="C1962">
        <f t="shared" si="753"/>
        <v>0</v>
      </c>
      <c r="D1962">
        <f t="shared" si="754"/>
        <v>5</v>
      </c>
      <c r="E1962">
        <v>10241</v>
      </c>
      <c r="F1962" t="s">
        <v>7193</v>
      </c>
      <c r="G1962" t="s">
        <v>78</v>
      </c>
      <c r="H1962" t="str">
        <f t="shared" si="755"/>
        <v>02</v>
      </c>
      <c r="I1962" t="str">
        <f t="shared" si="756"/>
        <v>Aug</v>
      </c>
      <c r="J1962" t="s">
        <v>646</v>
      </c>
      <c r="K1962" t="str">
        <f t="shared" si="757"/>
        <v>07</v>
      </c>
      <c r="L1962" t="str">
        <f t="shared" si="758"/>
        <v>Aug</v>
      </c>
      <c r="M1962">
        <v>5</v>
      </c>
      <c r="N1962">
        <f t="shared" si="759"/>
        <v>5</v>
      </c>
      <c r="O1962">
        <f t="shared" si="760"/>
        <v>0</v>
      </c>
      <c r="P1962">
        <f t="shared" si="761"/>
        <v>0</v>
      </c>
      <c r="Q1962" t="s">
        <v>162</v>
      </c>
      <c r="R1962" t="s">
        <v>17</v>
      </c>
      <c r="S1962">
        <v>3</v>
      </c>
      <c r="T1962">
        <v>0</v>
      </c>
      <c r="U1962" s="2">
        <f>SUMIFS(Magelan!L:L,Magelan!D:D,'Резервации 2026'!E1962)</f>
        <v>0</v>
      </c>
      <c r="V1962" s="2">
        <f t="shared" ref="V1962:V1970" si="774">+U1962/M1962</f>
        <v>0</v>
      </c>
      <c r="W1962" t="s">
        <v>262</v>
      </c>
      <c r="X1962" t="s">
        <v>7194</v>
      </c>
      <c r="Y1962" t="s">
        <v>7028</v>
      </c>
      <c r="Z1962" t="str">
        <f t="shared" si="762"/>
        <v>Feb</v>
      </c>
      <c r="AA1962" s="6">
        <f t="shared" si="770"/>
        <v>0</v>
      </c>
      <c r="AB1962" s="6">
        <f t="shared" si="770"/>
        <v>0</v>
      </c>
      <c r="AC1962" s="6">
        <f t="shared" si="770"/>
        <v>0</v>
      </c>
      <c r="AD1962" s="6">
        <f t="shared" si="770"/>
        <v>5</v>
      </c>
      <c r="AE1962" s="6">
        <f t="shared" si="770"/>
        <v>0</v>
      </c>
      <c r="AF1962" s="6">
        <f t="shared" si="763"/>
        <v>5</v>
      </c>
      <c r="AG1962" s="6">
        <f t="shared" si="764"/>
        <v>0</v>
      </c>
      <c r="AH1962" s="14" t="str">
        <f>LEFT(X1962,2)&amp;"."&amp;VLOOKUP(MID(X1962,4,3),'Data validation'!$A$1:$B$12,2,FALSE)&amp;".2025"</f>
        <v>26.02.2025</v>
      </c>
      <c r="AI1962">
        <f t="shared" si="765"/>
        <v>9</v>
      </c>
      <c r="AJ1962" t="str">
        <f>H1962&amp;"."&amp;VLOOKUP(I1962,'Data validation'!$A$1:$B$12,2,FALSE)&amp;".2026"</f>
        <v>02.08.2026</v>
      </c>
      <c r="AK1962">
        <f t="shared" si="766"/>
        <v>32</v>
      </c>
      <c r="AL1962" t="str">
        <f>VLOOKUP(E1962,[2]Sheet1!$A:$B,2,FALSE)</f>
        <v>Анулирана</v>
      </c>
    </row>
    <row r="1963" spans="1:38" x14ac:dyDescent="0.25">
      <c r="A1963" t="str">
        <f>VLOOKUP(Q1963,'Data validation'!$K$2:$L$50,2,FALSE)</f>
        <v>TO</v>
      </c>
      <c r="B1963">
        <f t="shared" si="752"/>
        <v>0</v>
      </c>
      <c r="C1963">
        <f t="shared" si="753"/>
        <v>0</v>
      </c>
      <c r="D1963">
        <f t="shared" si="754"/>
        <v>5</v>
      </c>
      <c r="E1963">
        <v>10166</v>
      </c>
      <c r="F1963" t="s">
        <v>6880</v>
      </c>
      <c r="G1963" t="s">
        <v>290</v>
      </c>
      <c r="H1963" t="str">
        <f t="shared" si="755"/>
        <v>05</v>
      </c>
      <c r="I1963" t="str">
        <f t="shared" si="756"/>
        <v>Aug</v>
      </c>
      <c r="J1963" t="s">
        <v>326</v>
      </c>
      <c r="K1963" t="str">
        <f t="shared" si="757"/>
        <v>10</v>
      </c>
      <c r="L1963" t="str">
        <f t="shared" si="758"/>
        <v>Aug</v>
      </c>
      <c r="M1963">
        <v>5</v>
      </c>
      <c r="N1963">
        <f t="shared" si="759"/>
        <v>5</v>
      </c>
      <c r="O1963">
        <f t="shared" si="760"/>
        <v>0</v>
      </c>
      <c r="P1963">
        <f t="shared" si="761"/>
        <v>0</v>
      </c>
      <c r="Q1963" t="s">
        <v>138</v>
      </c>
      <c r="R1963" t="s">
        <v>17</v>
      </c>
      <c r="S1963">
        <v>2</v>
      </c>
      <c r="T1963">
        <v>0</v>
      </c>
      <c r="U1963" s="2">
        <f>SUMIFS(TediKam!L:L,TediKam!D:D,'Резервации 2026'!E1963)</f>
        <v>1668.714156</v>
      </c>
      <c r="V1963" s="2">
        <f t="shared" si="774"/>
        <v>333.74283120000001</v>
      </c>
      <c r="W1963" t="s">
        <v>262</v>
      </c>
      <c r="X1963" t="s">
        <v>6881</v>
      </c>
      <c r="Y1963" t="s">
        <v>6862</v>
      </c>
      <c r="Z1963" t="str">
        <f t="shared" si="762"/>
        <v>Feb</v>
      </c>
      <c r="AA1963" s="6">
        <f t="shared" si="770"/>
        <v>0</v>
      </c>
      <c r="AB1963" s="6">
        <f t="shared" si="770"/>
        <v>0</v>
      </c>
      <c r="AC1963" s="6">
        <f t="shared" si="770"/>
        <v>0</v>
      </c>
      <c r="AD1963" s="6">
        <f t="shared" si="770"/>
        <v>5</v>
      </c>
      <c r="AE1963" s="6">
        <f t="shared" si="770"/>
        <v>0</v>
      </c>
      <c r="AF1963" s="6">
        <f t="shared" si="763"/>
        <v>5</v>
      </c>
      <c r="AG1963" s="6">
        <f t="shared" si="764"/>
        <v>0</v>
      </c>
      <c r="AH1963" s="14" t="str">
        <f>LEFT(X1963,2)&amp;"."&amp;VLOOKUP(MID(X1963,4,3),'Data validation'!$A$1:$B$12,2,FALSE)&amp;".2025"</f>
        <v>20.02.2025</v>
      </c>
      <c r="AI1963">
        <f t="shared" si="765"/>
        <v>8</v>
      </c>
      <c r="AJ1963" t="str">
        <f>H1963&amp;"."&amp;VLOOKUP(I1963,'Data validation'!$A$1:$B$12,2,FALSE)&amp;".2026"</f>
        <v>05.08.2026</v>
      </c>
      <c r="AK1963">
        <f t="shared" si="766"/>
        <v>32</v>
      </c>
      <c r="AL1963" t="e">
        <f>VLOOKUP(E1963,[2]Sheet1!$A:$B,2,FALSE)</f>
        <v>#N/A</v>
      </c>
    </row>
    <row r="1964" spans="1:38" x14ac:dyDescent="0.25">
      <c r="A1964" t="str">
        <f>VLOOKUP(Q1964,'Data validation'!$K$2:$L$50,2,FALSE)</f>
        <v>TO</v>
      </c>
      <c r="B1964">
        <f t="shared" si="752"/>
        <v>5</v>
      </c>
      <c r="C1964">
        <f t="shared" si="753"/>
        <v>0</v>
      </c>
      <c r="D1964">
        <f t="shared" si="754"/>
        <v>0</v>
      </c>
      <c r="E1964">
        <v>10168</v>
      </c>
      <c r="F1964" t="s">
        <v>6882</v>
      </c>
      <c r="G1964" t="s">
        <v>193</v>
      </c>
      <c r="H1964" t="str">
        <f t="shared" si="755"/>
        <v>08</v>
      </c>
      <c r="I1964" t="str">
        <f t="shared" si="756"/>
        <v>Jun</v>
      </c>
      <c r="J1964" t="s">
        <v>248</v>
      </c>
      <c r="K1964" t="str">
        <f t="shared" si="757"/>
        <v>13</v>
      </c>
      <c r="L1964" t="str">
        <f t="shared" si="758"/>
        <v>Jun</v>
      </c>
      <c r="M1964">
        <v>5</v>
      </c>
      <c r="N1964">
        <f t="shared" si="759"/>
        <v>5</v>
      </c>
      <c r="O1964">
        <f t="shared" si="760"/>
        <v>0</v>
      </c>
      <c r="P1964">
        <f t="shared" si="761"/>
        <v>0</v>
      </c>
      <c r="Q1964" t="s">
        <v>81</v>
      </c>
      <c r="R1964" t="s">
        <v>20</v>
      </c>
      <c r="S1964">
        <v>2</v>
      </c>
      <c r="T1964">
        <v>1</v>
      </c>
      <c r="U1964" s="2">
        <f>SUMIFS(SLR!L:L,SLR!D:D,'Резервации 2026'!E1964)</f>
        <v>982.413409</v>
      </c>
      <c r="V1964" s="2">
        <f t="shared" si="774"/>
        <v>196.48268179999999</v>
      </c>
      <c r="W1964" t="s">
        <v>262</v>
      </c>
      <c r="X1964" t="s">
        <v>6883</v>
      </c>
      <c r="Y1964" t="s">
        <v>6862</v>
      </c>
      <c r="Z1964" t="str">
        <f t="shared" si="762"/>
        <v>Feb</v>
      </c>
      <c r="AA1964" s="6">
        <f t="shared" si="770"/>
        <v>0</v>
      </c>
      <c r="AB1964" s="6">
        <f t="shared" si="770"/>
        <v>5</v>
      </c>
      <c r="AC1964" s="6">
        <f t="shared" si="770"/>
        <v>0</v>
      </c>
      <c r="AD1964" s="6">
        <f t="shared" si="770"/>
        <v>0</v>
      </c>
      <c r="AE1964" s="6">
        <f t="shared" si="770"/>
        <v>0</v>
      </c>
      <c r="AF1964" s="6">
        <f t="shared" si="763"/>
        <v>5</v>
      </c>
      <c r="AG1964" s="6">
        <f t="shared" si="764"/>
        <v>0</v>
      </c>
      <c r="AH1964" s="14" t="str">
        <f>LEFT(X1964,2)&amp;"."&amp;VLOOKUP(MID(X1964,4,3),'Data validation'!$A$1:$B$12,2,FALSE)&amp;".2025"</f>
        <v>20.02.2025</v>
      </c>
      <c r="AI1964">
        <f t="shared" si="765"/>
        <v>8</v>
      </c>
      <c r="AJ1964" t="str">
        <f>H1964&amp;"."&amp;VLOOKUP(I1964,'Data validation'!$A$1:$B$12,2,FALSE)&amp;".2026"</f>
        <v>08.06.2026</v>
      </c>
      <c r="AK1964">
        <f t="shared" si="766"/>
        <v>24</v>
      </c>
      <c r="AL1964" t="e">
        <f>VLOOKUP(E1964,[2]Sheet1!$A:$B,2,FALSE)</f>
        <v>#N/A</v>
      </c>
    </row>
    <row r="1965" spans="1:38" x14ac:dyDescent="0.25">
      <c r="A1965" t="str">
        <f>VLOOKUP(Q1965,'Data validation'!$K$2:$L$50,2,FALSE)</f>
        <v>TO</v>
      </c>
      <c r="B1965">
        <f t="shared" si="752"/>
        <v>0</v>
      </c>
      <c r="C1965">
        <f t="shared" si="753"/>
        <v>0</v>
      </c>
      <c r="D1965">
        <f t="shared" si="754"/>
        <v>5</v>
      </c>
      <c r="E1965">
        <v>10167</v>
      </c>
      <c r="F1965" t="s">
        <v>6880</v>
      </c>
      <c r="G1965" t="s">
        <v>290</v>
      </c>
      <c r="H1965" t="str">
        <f t="shared" si="755"/>
        <v>05</v>
      </c>
      <c r="I1965" t="str">
        <f t="shared" si="756"/>
        <v>Aug</v>
      </c>
      <c r="J1965" t="s">
        <v>326</v>
      </c>
      <c r="K1965" t="str">
        <f t="shared" si="757"/>
        <v>10</v>
      </c>
      <c r="L1965" t="str">
        <f t="shared" si="758"/>
        <v>Aug</v>
      </c>
      <c r="M1965">
        <v>5</v>
      </c>
      <c r="N1965">
        <f t="shared" si="759"/>
        <v>5</v>
      </c>
      <c r="O1965">
        <f t="shared" si="760"/>
        <v>0</v>
      </c>
      <c r="P1965">
        <f t="shared" si="761"/>
        <v>0</v>
      </c>
      <c r="Q1965" t="s">
        <v>138</v>
      </c>
      <c r="R1965" t="s">
        <v>17</v>
      </c>
      <c r="S1965">
        <v>2</v>
      </c>
      <c r="T1965">
        <v>0</v>
      </c>
      <c r="U1965" s="2">
        <f>SUMIFS(TediKam!L:L,TediKam!D:D,'Резервации 2026'!E1965)</f>
        <v>1668.714156</v>
      </c>
      <c r="V1965" s="2">
        <f t="shared" si="774"/>
        <v>333.74283120000001</v>
      </c>
      <c r="W1965" t="s">
        <v>262</v>
      </c>
      <c r="X1965" t="s">
        <v>6881</v>
      </c>
      <c r="Y1965" t="s">
        <v>6862</v>
      </c>
      <c r="Z1965" t="str">
        <f t="shared" si="762"/>
        <v>Feb</v>
      </c>
      <c r="AA1965" s="6">
        <f t="shared" si="770"/>
        <v>0</v>
      </c>
      <c r="AB1965" s="6">
        <f t="shared" si="770"/>
        <v>0</v>
      </c>
      <c r="AC1965" s="6">
        <f t="shared" si="770"/>
        <v>0</v>
      </c>
      <c r="AD1965" s="6">
        <f t="shared" si="770"/>
        <v>5</v>
      </c>
      <c r="AE1965" s="6">
        <f t="shared" si="770"/>
        <v>0</v>
      </c>
      <c r="AF1965" s="6">
        <f t="shared" si="763"/>
        <v>5</v>
      </c>
      <c r="AG1965" s="6">
        <f t="shared" si="764"/>
        <v>0</v>
      </c>
      <c r="AH1965" s="14" t="str">
        <f>LEFT(X1965,2)&amp;"."&amp;VLOOKUP(MID(X1965,4,3),'Data validation'!$A$1:$B$12,2,FALSE)&amp;".2025"</f>
        <v>20.02.2025</v>
      </c>
      <c r="AI1965">
        <f t="shared" si="765"/>
        <v>8</v>
      </c>
      <c r="AJ1965" t="str">
        <f>H1965&amp;"."&amp;VLOOKUP(I1965,'Data validation'!$A$1:$B$12,2,FALSE)&amp;".2026"</f>
        <v>05.08.2026</v>
      </c>
      <c r="AK1965">
        <f t="shared" si="766"/>
        <v>32</v>
      </c>
      <c r="AL1965" t="e">
        <f>VLOOKUP(E1965,[2]Sheet1!$A:$B,2,FALSE)</f>
        <v>#N/A</v>
      </c>
    </row>
    <row r="1966" spans="1:38" x14ac:dyDescent="0.25">
      <c r="A1966" t="str">
        <f>VLOOKUP(Q1966,'Data validation'!$K$2:$L$50,2,FALSE)</f>
        <v>TO</v>
      </c>
      <c r="B1966">
        <f t="shared" si="752"/>
        <v>0</v>
      </c>
      <c r="C1966">
        <f t="shared" si="753"/>
        <v>0</v>
      </c>
      <c r="D1966">
        <f t="shared" si="754"/>
        <v>5</v>
      </c>
      <c r="E1966">
        <v>9021</v>
      </c>
      <c r="F1966" t="s">
        <v>7711</v>
      </c>
      <c r="G1966" t="s">
        <v>93</v>
      </c>
      <c r="H1966" t="str">
        <f t="shared" si="755"/>
        <v>21</v>
      </c>
      <c r="I1966" t="str">
        <f t="shared" si="756"/>
        <v>Jul</v>
      </c>
      <c r="J1966" t="s">
        <v>85</v>
      </c>
      <c r="K1966" t="str">
        <f t="shared" si="757"/>
        <v>26</v>
      </c>
      <c r="L1966" t="str">
        <f t="shared" si="758"/>
        <v>Jul</v>
      </c>
      <c r="M1966">
        <v>5</v>
      </c>
      <c r="N1966">
        <f t="shared" si="759"/>
        <v>5</v>
      </c>
      <c r="O1966">
        <f t="shared" si="760"/>
        <v>0</v>
      </c>
      <c r="P1966">
        <f t="shared" si="761"/>
        <v>0</v>
      </c>
      <c r="Q1966" t="s">
        <v>3173</v>
      </c>
      <c r="R1966" t="s">
        <v>110</v>
      </c>
      <c r="S1966">
        <v>3</v>
      </c>
      <c r="T1966">
        <v>2</v>
      </c>
      <c r="U1966" s="2">
        <f>SUMIFS(Klavis!L:L,Klavis!D:D,'Резервации 2026'!E1966)</f>
        <v>2799.183896</v>
      </c>
      <c r="V1966" s="2">
        <f t="shared" si="774"/>
        <v>559.83677920000002</v>
      </c>
      <c r="X1966" t="s">
        <v>3174</v>
      </c>
      <c r="Y1966" t="s">
        <v>3218</v>
      </c>
      <c r="Z1966" t="str">
        <f t="shared" si="762"/>
        <v>Dec</v>
      </c>
      <c r="AA1966" s="6">
        <f t="shared" si="770"/>
        <v>0</v>
      </c>
      <c r="AB1966" s="6">
        <f t="shared" si="770"/>
        <v>0</v>
      </c>
      <c r="AC1966" s="6">
        <f t="shared" si="770"/>
        <v>5</v>
      </c>
      <c r="AD1966" s="6">
        <f t="shared" si="770"/>
        <v>0</v>
      </c>
      <c r="AE1966" s="6">
        <f t="shared" si="770"/>
        <v>0</v>
      </c>
      <c r="AF1966" s="6">
        <f t="shared" si="763"/>
        <v>5</v>
      </c>
      <c r="AG1966" s="6">
        <f t="shared" si="764"/>
        <v>0</v>
      </c>
      <c r="AH1966" s="14" t="str">
        <f>LEFT(X1966,2)&amp;"."&amp;VLOOKUP(MID(X1966,4,3),'Data validation'!$A$1:$B$12,2,FALSE)&amp;".2025"</f>
        <v>05.12.2025</v>
      </c>
      <c r="AI1966">
        <f t="shared" si="765"/>
        <v>49</v>
      </c>
      <c r="AJ1966" t="str">
        <f>H1966&amp;"."&amp;VLOOKUP(I1966,'Data validation'!$A$1:$B$12,2,FALSE)&amp;".2026"</f>
        <v>21.07.2026</v>
      </c>
      <c r="AK1966">
        <f t="shared" si="766"/>
        <v>30</v>
      </c>
      <c r="AL1966" t="e">
        <f>VLOOKUP(E1966,[2]Sheet1!$A:$B,2,FALSE)</f>
        <v>#N/A</v>
      </c>
    </row>
    <row r="1967" spans="1:38" x14ac:dyDescent="0.25">
      <c r="A1967" t="str">
        <f>VLOOKUP(Q1967,'Data validation'!$K$2:$L$50,2,FALSE)</f>
        <v>TO</v>
      </c>
      <c r="B1967">
        <f t="shared" si="752"/>
        <v>0</v>
      </c>
      <c r="C1967">
        <f t="shared" si="753"/>
        <v>0</v>
      </c>
      <c r="D1967">
        <f t="shared" si="754"/>
        <v>5</v>
      </c>
      <c r="E1967">
        <v>10170</v>
      </c>
      <c r="F1967" t="s">
        <v>6884</v>
      </c>
      <c r="G1967" t="s">
        <v>340</v>
      </c>
      <c r="H1967" t="str">
        <f t="shared" si="755"/>
        <v>03</v>
      </c>
      <c r="I1967" t="str">
        <f t="shared" si="756"/>
        <v>Aug</v>
      </c>
      <c r="J1967" t="s">
        <v>259</v>
      </c>
      <c r="K1967" t="str">
        <f t="shared" si="757"/>
        <v>08</v>
      </c>
      <c r="L1967" t="str">
        <f t="shared" si="758"/>
        <v>Aug</v>
      </c>
      <c r="M1967">
        <v>5</v>
      </c>
      <c r="N1967">
        <f t="shared" si="759"/>
        <v>5</v>
      </c>
      <c r="O1967">
        <f t="shared" si="760"/>
        <v>0</v>
      </c>
      <c r="P1967">
        <f t="shared" si="761"/>
        <v>0</v>
      </c>
      <c r="Q1967" t="s">
        <v>116</v>
      </c>
      <c r="R1967" t="s">
        <v>20</v>
      </c>
      <c r="S1967">
        <v>1</v>
      </c>
      <c r="T1967">
        <v>1</v>
      </c>
      <c r="U1967" s="2">
        <f>SUMIFS(Solvex!L:L,Solvex!D:D,'Резервации 2026'!E1967)</f>
        <v>1196.3812110000001</v>
      </c>
      <c r="V1967" s="2">
        <f t="shared" si="774"/>
        <v>239.27624220000001</v>
      </c>
      <c r="W1967" t="s">
        <v>262</v>
      </c>
      <c r="X1967" t="s">
        <v>6885</v>
      </c>
      <c r="Y1967" t="s">
        <v>6862</v>
      </c>
      <c r="Z1967" t="str">
        <f t="shared" si="762"/>
        <v>Feb</v>
      </c>
      <c r="AA1967" s="6">
        <f t="shared" si="770"/>
        <v>0</v>
      </c>
      <c r="AB1967" s="6">
        <f t="shared" si="770"/>
        <v>0</v>
      </c>
      <c r="AC1967" s="6">
        <f t="shared" si="770"/>
        <v>0</v>
      </c>
      <c r="AD1967" s="6">
        <f t="shared" si="770"/>
        <v>5</v>
      </c>
      <c r="AE1967" s="6">
        <f t="shared" si="770"/>
        <v>0</v>
      </c>
      <c r="AF1967" s="6">
        <f t="shared" si="763"/>
        <v>5</v>
      </c>
      <c r="AG1967" s="6">
        <f t="shared" si="764"/>
        <v>0</v>
      </c>
      <c r="AH1967" s="14" t="str">
        <f>LEFT(X1967,2)&amp;"."&amp;VLOOKUP(MID(X1967,4,3),'Data validation'!$A$1:$B$12,2,FALSE)&amp;".2025"</f>
        <v>20.02.2025</v>
      </c>
      <c r="AI1967">
        <f t="shared" si="765"/>
        <v>8</v>
      </c>
      <c r="AJ1967" t="str">
        <f>H1967&amp;"."&amp;VLOOKUP(I1967,'Data validation'!$A$1:$B$12,2,FALSE)&amp;".2026"</f>
        <v>03.08.2026</v>
      </c>
      <c r="AK1967">
        <f t="shared" si="766"/>
        <v>32</v>
      </c>
      <c r="AL1967" t="e">
        <f>VLOOKUP(E1967,[2]Sheet1!$A:$B,2,FALSE)</f>
        <v>#N/A</v>
      </c>
    </row>
    <row r="1968" spans="1:38" x14ac:dyDescent="0.25">
      <c r="A1968" t="str">
        <f>VLOOKUP(Q1968,'Data validation'!$K$2:$L$50,2,FALSE)</f>
        <v>TO</v>
      </c>
      <c r="B1968">
        <f t="shared" si="752"/>
        <v>0</v>
      </c>
      <c r="C1968">
        <f t="shared" si="753"/>
        <v>0</v>
      </c>
      <c r="D1968">
        <f t="shared" si="754"/>
        <v>7</v>
      </c>
      <c r="E1968">
        <v>10169</v>
      </c>
      <c r="F1968" t="s">
        <v>6886</v>
      </c>
      <c r="G1968" t="s">
        <v>340</v>
      </c>
      <c r="H1968" t="str">
        <f t="shared" si="755"/>
        <v>03</v>
      </c>
      <c r="I1968" t="str">
        <f t="shared" si="756"/>
        <v>Aug</v>
      </c>
      <c r="J1968" t="s">
        <v>326</v>
      </c>
      <c r="K1968" t="str">
        <f t="shared" si="757"/>
        <v>10</v>
      </c>
      <c r="L1968" t="str">
        <f t="shared" si="758"/>
        <v>Aug</v>
      </c>
      <c r="M1968">
        <v>7</v>
      </c>
      <c r="N1968">
        <f t="shared" si="759"/>
        <v>7</v>
      </c>
      <c r="O1968">
        <f t="shared" si="760"/>
        <v>0</v>
      </c>
      <c r="P1968">
        <f t="shared" si="761"/>
        <v>0</v>
      </c>
      <c r="Q1968" t="s">
        <v>162</v>
      </c>
      <c r="R1968" t="s">
        <v>48</v>
      </c>
      <c r="S1968">
        <v>2</v>
      </c>
      <c r="T1968">
        <v>2</v>
      </c>
      <c r="U1968" s="2">
        <f>SUMIFS(Magelan!L:L,Magelan!D:D,'Резервации 2026'!E1968)</f>
        <v>3391.2136370000003</v>
      </c>
      <c r="V1968" s="2">
        <f t="shared" si="774"/>
        <v>484.45909100000006</v>
      </c>
      <c r="W1968" t="s">
        <v>262</v>
      </c>
      <c r="X1968" t="s">
        <v>6887</v>
      </c>
      <c r="Y1968" t="s">
        <v>6862</v>
      </c>
      <c r="Z1968" t="str">
        <f t="shared" si="762"/>
        <v>Feb</v>
      </c>
      <c r="AA1968" s="6">
        <f t="shared" si="770"/>
        <v>0</v>
      </c>
      <c r="AB1968" s="6">
        <f t="shared" si="770"/>
        <v>0</v>
      </c>
      <c r="AC1968" s="6">
        <f t="shared" si="770"/>
        <v>0</v>
      </c>
      <c r="AD1968" s="6">
        <f t="shared" si="770"/>
        <v>7</v>
      </c>
      <c r="AE1968" s="6">
        <f t="shared" si="770"/>
        <v>0</v>
      </c>
      <c r="AF1968" s="6">
        <f t="shared" si="763"/>
        <v>7</v>
      </c>
      <c r="AG1968" s="6">
        <f t="shared" si="764"/>
        <v>0</v>
      </c>
      <c r="AH1968" s="14" t="str">
        <f>LEFT(X1968,2)&amp;"."&amp;VLOOKUP(MID(X1968,4,3),'Data validation'!$A$1:$B$12,2,FALSE)&amp;".2025"</f>
        <v>20.02.2025</v>
      </c>
      <c r="AI1968">
        <f t="shared" si="765"/>
        <v>8</v>
      </c>
      <c r="AJ1968" t="str">
        <f>H1968&amp;"."&amp;VLOOKUP(I1968,'Data validation'!$A$1:$B$12,2,FALSE)&amp;".2026"</f>
        <v>03.08.2026</v>
      </c>
      <c r="AK1968">
        <f t="shared" si="766"/>
        <v>32</v>
      </c>
      <c r="AL1968" t="e">
        <f>VLOOKUP(E1968,[2]Sheet1!$A:$B,2,FALSE)</f>
        <v>#N/A</v>
      </c>
    </row>
    <row r="1969" spans="1:38" x14ac:dyDescent="0.25">
      <c r="A1969" t="str">
        <f>VLOOKUP(Q1969,'Data validation'!$K$2:$L$50,2,FALSE)</f>
        <v>TO</v>
      </c>
      <c r="B1969">
        <f t="shared" si="752"/>
        <v>0</v>
      </c>
      <c r="C1969">
        <f t="shared" si="753"/>
        <v>0</v>
      </c>
      <c r="D1969">
        <f t="shared" si="754"/>
        <v>5</v>
      </c>
      <c r="E1969">
        <v>10242</v>
      </c>
      <c r="F1969" t="s">
        <v>7195</v>
      </c>
      <c r="G1969" t="s">
        <v>84</v>
      </c>
      <c r="H1969" t="str">
        <f t="shared" si="755"/>
        <v>20</v>
      </c>
      <c r="I1969" t="str">
        <f t="shared" si="756"/>
        <v>Jul</v>
      </c>
      <c r="J1969" t="s">
        <v>107</v>
      </c>
      <c r="K1969" t="str">
        <f t="shared" si="757"/>
        <v>25</v>
      </c>
      <c r="L1969" t="str">
        <f t="shared" si="758"/>
        <v>Jul</v>
      </c>
      <c r="M1969">
        <v>5</v>
      </c>
      <c r="N1969">
        <f t="shared" si="759"/>
        <v>5</v>
      </c>
      <c r="O1969">
        <f t="shared" si="760"/>
        <v>0</v>
      </c>
      <c r="P1969">
        <f t="shared" si="761"/>
        <v>0</v>
      </c>
      <c r="Q1969" t="s">
        <v>81</v>
      </c>
      <c r="R1969" t="s">
        <v>20</v>
      </c>
      <c r="S1969">
        <v>3</v>
      </c>
      <c r="T1969">
        <v>0</v>
      </c>
      <c r="U1969" s="2">
        <f>SUMIFS(SLR!L:L,SLR!D:D,'Резервации 2026'!E1969)</f>
        <v>2307.3904425000001</v>
      </c>
      <c r="V1969" s="2">
        <f t="shared" si="774"/>
        <v>461.47808850000001</v>
      </c>
      <c r="W1969" t="s">
        <v>262</v>
      </c>
      <c r="X1969" t="s">
        <v>7196</v>
      </c>
      <c r="Y1969" t="s">
        <v>7028</v>
      </c>
      <c r="Z1969" t="str">
        <f t="shared" si="762"/>
        <v>Feb</v>
      </c>
      <c r="AA1969" s="6">
        <f t="shared" si="770"/>
        <v>0</v>
      </c>
      <c r="AB1969" s="6">
        <f t="shared" si="770"/>
        <v>0</v>
      </c>
      <c r="AC1969" s="6">
        <f t="shared" si="770"/>
        <v>5</v>
      </c>
      <c r="AD1969" s="6">
        <f t="shared" si="770"/>
        <v>0</v>
      </c>
      <c r="AE1969" s="6">
        <f t="shared" si="770"/>
        <v>0</v>
      </c>
      <c r="AF1969" s="6">
        <f t="shared" si="763"/>
        <v>5</v>
      </c>
      <c r="AG1969" s="6">
        <f t="shared" si="764"/>
        <v>0</v>
      </c>
      <c r="AH1969" s="14" t="str">
        <f>LEFT(X1969,2)&amp;"."&amp;VLOOKUP(MID(X1969,4,3),'Data validation'!$A$1:$B$12,2,FALSE)&amp;".2025"</f>
        <v>26.02.2025</v>
      </c>
      <c r="AI1969">
        <f t="shared" si="765"/>
        <v>9</v>
      </c>
      <c r="AJ1969" t="str">
        <f>H1969&amp;"."&amp;VLOOKUP(I1969,'Data validation'!$A$1:$B$12,2,FALSE)&amp;".2026"</f>
        <v>20.07.2026</v>
      </c>
      <c r="AK1969">
        <f t="shared" si="766"/>
        <v>30</v>
      </c>
      <c r="AL1969" t="e">
        <f>VLOOKUP(E1969,[2]Sheet1!$A:$B,2,FALSE)</f>
        <v>#N/A</v>
      </c>
    </row>
    <row r="1970" spans="1:38" x14ac:dyDescent="0.25">
      <c r="A1970" t="str">
        <f>VLOOKUP(Q1970,'Data validation'!$K$2:$L$50,2,FALSE)</f>
        <v>TO</v>
      </c>
      <c r="B1970">
        <f t="shared" si="752"/>
        <v>0</v>
      </c>
      <c r="C1970">
        <f t="shared" si="753"/>
        <v>0</v>
      </c>
      <c r="D1970">
        <f t="shared" si="754"/>
        <v>7</v>
      </c>
      <c r="E1970">
        <v>10171</v>
      </c>
      <c r="F1970" t="s">
        <v>6888</v>
      </c>
      <c r="G1970" t="s">
        <v>108</v>
      </c>
      <c r="H1970" t="str">
        <f t="shared" si="755"/>
        <v>31</v>
      </c>
      <c r="I1970" t="str">
        <f t="shared" si="756"/>
        <v>Jul</v>
      </c>
      <c r="J1970" t="s">
        <v>646</v>
      </c>
      <c r="K1970" t="str">
        <f t="shared" si="757"/>
        <v>07</v>
      </c>
      <c r="L1970" t="str">
        <f t="shared" si="758"/>
        <v>Aug</v>
      </c>
      <c r="M1970">
        <v>7</v>
      </c>
      <c r="N1970">
        <f t="shared" si="759"/>
        <v>-24</v>
      </c>
      <c r="O1970">
        <f t="shared" si="760"/>
        <v>0</v>
      </c>
      <c r="P1970">
        <f t="shared" si="761"/>
        <v>6</v>
      </c>
      <c r="Q1970" t="s">
        <v>162</v>
      </c>
      <c r="R1970" t="s">
        <v>25</v>
      </c>
      <c r="S1970">
        <v>2</v>
      </c>
      <c r="T1970">
        <v>1</v>
      </c>
      <c r="U1970" s="2">
        <f>SUMIFS(Magelan!L:L,Magelan!D:D,'Резервации 2026'!E1970)</f>
        <v>2430.3925912</v>
      </c>
      <c r="V1970" s="2">
        <f t="shared" si="774"/>
        <v>347.19894160000001</v>
      </c>
      <c r="W1970" t="s">
        <v>262</v>
      </c>
      <c r="X1970" t="s">
        <v>6889</v>
      </c>
      <c r="Y1970" t="s">
        <v>6862</v>
      </c>
      <c r="Z1970" t="str">
        <f t="shared" si="762"/>
        <v>Feb</v>
      </c>
      <c r="AA1970" s="6">
        <f t="shared" si="770"/>
        <v>0</v>
      </c>
      <c r="AB1970" s="6">
        <f t="shared" si="770"/>
        <v>0</v>
      </c>
      <c r="AC1970" s="6">
        <f t="shared" si="770"/>
        <v>0</v>
      </c>
      <c r="AD1970" s="6">
        <f t="shared" si="770"/>
        <v>6</v>
      </c>
      <c r="AE1970" s="6">
        <f t="shared" si="770"/>
        <v>0</v>
      </c>
      <c r="AF1970" s="6">
        <f t="shared" si="763"/>
        <v>6</v>
      </c>
      <c r="AG1970" s="6">
        <f t="shared" si="764"/>
        <v>-1</v>
      </c>
      <c r="AH1970" s="14" t="str">
        <f>LEFT(X1970,2)&amp;"."&amp;VLOOKUP(MID(X1970,4,3),'Data validation'!$A$1:$B$12,2,FALSE)&amp;".2025"</f>
        <v>20.02.2025</v>
      </c>
      <c r="AI1970">
        <f t="shared" si="765"/>
        <v>8</v>
      </c>
      <c r="AJ1970" t="str">
        <f>H1970&amp;"."&amp;VLOOKUP(I1970,'Data validation'!$A$1:$B$12,2,FALSE)&amp;".2026"</f>
        <v>31.07.2026</v>
      </c>
      <c r="AK1970">
        <f t="shared" si="766"/>
        <v>31</v>
      </c>
      <c r="AL1970" t="e">
        <f>VLOOKUP(E1970,[2]Sheet1!$A:$B,2,FALSE)</f>
        <v>#N/A</v>
      </c>
    </row>
    <row r="1971" spans="1:38" x14ac:dyDescent="0.25">
      <c r="A1971" t="str">
        <f>VLOOKUP(Q1971,'Data validation'!$K$2:$L$50,2,FALSE)</f>
        <v>BOOKING</v>
      </c>
      <c r="B1971">
        <f t="shared" si="752"/>
        <v>0</v>
      </c>
      <c r="C1971">
        <f t="shared" si="753"/>
        <v>4</v>
      </c>
      <c r="D1971">
        <f t="shared" si="754"/>
        <v>0</v>
      </c>
      <c r="E1971">
        <v>10172</v>
      </c>
      <c r="F1971" t="s">
        <v>6890</v>
      </c>
      <c r="G1971" t="s">
        <v>181</v>
      </c>
      <c r="H1971" t="str">
        <f t="shared" si="755"/>
        <v>03</v>
      </c>
      <c r="I1971" t="str">
        <f t="shared" si="756"/>
        <v>Jul</v>
      </c>
      <c r="J1971" t="s">
        <v>72</v>
      </c>
      <c r="K1971" t="str">
        <f t="shared" si="757"/>
        <v>07</v>
      </c>
      <c r="L1971" t="str">
        <f t="shared" si="758"/>
        <v>Jul</v>
      </c>
      <c r="M1971">
        <v>4</v>
      </c>
      <c r="N1971">
        <f t="shared" si="759"/>
        <v>4</v>
      </c>
      <c r="O1971">
        <f t="shared" si="760"/>
        <v>0</v>
      </c>
      <c r="P1971">
        <f t="shared" si="761"/>
        <v>0</v>
      </c>
      <c r="Q1971" t="s">
        <v>587</v>
      </c>
      <c r="R1971" t="s">
        <v>25</v>
      </c>
      <c r="S1971">
        <v>2</v>
      </c>
      <c r="T1971">
        <v>1</v>
      </c>
      <c r="U1971" s="2">
        <v>1796.4208833027521</v>
      </c>
      <c r="V1971" s="2">
        <v>449.10522082568804</v>
      </c>
      <c r="W1971" t="s">
        <v>262</v>
      </c>
      <c r="X1971" t="s">
        <v>6891</v>
      </c>
      <c r="Y1971" t="s">
        <v>6862</v>
      </c>
      <c r="Z1971" t="str">
        <f t="shared" si="762"/>
        <v>Feb</v>
      </c>
      <c r="AA1971" s="6">
        <f t="shared" si="770"/>
        <v>0</v>
      </c>
      <c r="AB1971" s="6">
        <f t="shared" si="770"/>
        <v>0</v>
      </c>
      <c r="AC1971" s="6">
        <f t="shared" si="770"/>
        <v>4</v>
      </c>
      <c r="AD1971" s="6">
        <f t="shared" si="770"/>
        <v>0</v>
      </c>
      <c r="AE1971" s="6">
        <f t="shared" si="770"/>
        <v>0</v>
      </c>
      <c r="AF1971" s="6">
        <f t="shared" si="763"/>
        <v>4</v>
      </c>
      <c r="AG1971" s="6">
        <f t="shared" si="764"/>
        <v>0</v>
      </c>
      <c r="AH1971" s="14" t="str">
        <f>LEFT(X1971,2)&amp;"."&amp;VLOOKUP(MID(X1971,4,3),'Data validation'!$A$1:$B$12,2,FALSE)&amp;".2025"</f>
        <v>20.02.2025</v>
      </c>
      <c r="AI1971">
        <f t="shared" si="765"/>
        <v>8</v>
      </c>
      <c r="AJ1971" t="str">
        <f>H1971&amp;"."&amp;VLOOKUP(I1971,'Data validation'!$A$1:$B$12,2,FALSE)&amp;".2026"</f>
        <v>03.07.2026</v>
      </c>
      <c r="AK1971">
        <f t="shared" si="766"/>
        <v>27</v>
      </c>
      <c r="AL1971" t="e">
        <f>VLOOKUP(E1971,[2]Sheet1!$A:$B,2,FALSE)</f>
        <v>#N/A</v>
      </c>
    </row>
    <row r="1972" spans="1:38" x14ac:dyDescent="0.25">
      <c r="A1972" t="str">
        <f>VLOOKUP(Q1972,'Data validation'!$K$2:$L$50,2,FALSE)</f>
        <v>BOOKING</v>
      </c>
      <c r="B1972">
        <f t="shared" si="752"/>
        <v>2</v>
      </c>
      <c r="C1972">
        <f t="shared" si="753"/>
        <v>1</v>
      </c>
      <c r="D1972">
        <f t="shared" si="754"/>
        <v>0</v>
      </c>
      <c r="E1972">
        <v>10334</v>
      </c>
      <c r="F1972" t="s">
        <v>7540</v>
      </c>
      <c r="G1972" t="s">
        <v>1869</v>
      </c>
      <c r="H1972" t="str">
        <f t="shared" si="755"/>
        <v>29</v>
      </c>
      <c r="I1972" t="str">
        <f t="shared" si="756"/>
        <v>May</v>
      </c>
      <c r="J1972" t="s">
        <v>27</v>
      </c>
      <c r="K1972" t="str">
        <f t="shared" si="757"/>
        <v>01</v>
      </c>
      <c r="L1972" t="str">
        <f t="shared" si="758"/>
        <v>Jun</v>
      </c>
      <c r="M1972">
        <v>3</v>
      </c>
      <c r="N1972">
        <f t="shared" si="759"/>
        <v>-28</v>
      </c>
      <c r="O1972">
        <f t="shared" si="760"/>
        <v>2</v>
      </c>
      <c r="P1972">
        <f t="shared" si="761"/>
        <v>0</v>
      </c>
      <c r="Q1972" t="s">
        <v>587</v>
      </c>
      <c r="R1972" t="s">
        <v>17</v>
      </c>
      <c r="S1972">
        <v>2</v>
      </c>
      <c r="T1972">
        <v>0</v>
      </c>
      <c r="U1972" s="2">
        <v>741.24162660550462</v>
      </c>
      <c r="V1972" s="2">
        <v>247.08054220183482</v>
      </c>
      <c r="W1972" t="s">
        <v>262</v>
      </c>
      <c r="X1972" t="s">
        <v>7541</v>
      </c>
      <c r="Y1972" t="s">
        <v>7433</v>
      </c>
      <c r="Z1972" t="str">
        <f t="shared" si="762"/>
        <v>Mar</v>
      </c>
      <c r="AA1972" s="6">
        <f t="shared" si="770"/>
        <v>2</v>
      </c>
      <c r="AB1972" s="6">
        <f t="shared" si="770"/>
        <v>0</v>
      </c>
      <c r="AC1972" s="6">
        <f t="shared" si="770"/>
        <v>0</v>
      </c>
      <c r="AD1972" s="6">
        <f t="shared" si="770"/>
        <v>0</v>
      </c>
      <c r="AE1972" s="6">
        <f t="shared" si="770"/>
        <v>0</v>
      </c>
      <c r="AF1972" s="6">
        <f t="shared" si="763"/>
        <v>2</v>
      </c>
      <c r="AG1972" s="6">
        <f t="shared" si="764"/>
        <v>-1</v>
      </c>
      <c r="AH1972" s="14" t="str">
        <f>LEFT(X1972,2)&amp;"."&amp;VLOOKUP(MID(X1972,4,3),'Data validation'!$A$1:$B$12,2,FALSE)&amp;".2025"</f>
        <v>04.03.2025</v>
      </c>
      <c r="AI1972">
        <f t="shared" si="765"/>
        <v>10</v>
      </c>
      <c r="AJ1972" t="str">
        <f>H1972&amp;"."&amp;VLOOKUP(I1972,'Data validation'!$A$1:$B$12,2,FALSE)&amp;".2026"</f>
        <v>29.05.2026</v>
      </c>
      <c r="AK1972">
        <f t="shared" si="766"/>
        <v>22</v>
      </c>
      <c r="AL1972" t="str">
        <f>VLOOKUP(E1972,[2]Sheet1!$A:$B,2,FALSE)</f>
        <v>Анулирана</v>
      </c>
    </row>
    <row r="1973" spans="1:38" x14ac:dyDescent="0.25">
      <c r="A1973" t="str">
        <f>VLOOKUP(Q1973,'Data validation'!$K$2:$L$50,2,FALSE)</f>
        <v>TO</v>
      </c>
      <c r="B1973">
        <f t="shared" si="752"/>
        <v>0</v>
      </c>
      <c r="C1973">
        <f t="shared" si="753"/>
        <v>4</v>
      </c>
      <c r="D1973">
        <f t="shared" si="754"/>
        <v>1</v>
      </c>
      <c r="E1973">
        <v>10243</v>
      </c>
      <c r="F1973" t="s">
        <v>7197</v>
      </c>
      <c r="G1973" t="s">
        <v>53</v>
      </c>
      <c r="H1973" t="str">
        <f t="shared" si="755"/>
        <v>24</v>
      </c>
      <c r="I1973" t="str">
        <f t="shared" si="756"/>
        <v>Aug</v>
      </c>
      <c r="J1973" t="s">
        <v>131</v>
      </c>
      <c r="K1973" t="str">
        <f t="shared" si="757"/>
        <v>29</v>
      </c>
      <c r="L1973" t="str">
        <f t="shared" si="758"/>
        <v>Aug</v>
      </c>
      <c r="M1973">
        <v>5</v>
      </c>
      <c r="N1973">
        <f t="shared" si="759"/>
        <v>5</v>
      </c>
      <c r="O1973">
        <f t="shared" si="760"/>
        <v>0</v>
      </c>
      <c r="P1973">
        <f t="shared" si="761"/>
        <v>0</v>
      </c>
      <c r="Q1973" t="s">
        <v>81</v>
      </c>
      <c r="R1973" t="s">
        <v>17</v>
      </c>
      <c r="S1973">
        <v>2</v>
      </c>
      <c r="T1973">
        <v>2</v>
      </c>
      <c r="U1973" s="2">
        <f>SUMIFS(SLR!L:L,SLR!D:D,'Резервации 2026'!E1973)</f>
        <v>1883.9532474999999</v>
      </c>
      <c r="V1973" s="2">
        <f>+U1973/M1973</f>
        <v>376.79064949999997</v>
      </c>
      <c r="W1973" t="s">
        <v>262</v>
      </c>
      <c r="X1973" t="s">
        <v>7198</v>
      </c>
      <c r="Y1973" t="s">
        <v>7028</v>
      </c>
      <c r="Z1973" t="str">
        <f t="shared" si="762"/>
        <v>Feb</v>
      </c>
      <c r="AA1973" s="6">
        <f t="shared" si="770"/>
        <v>0</v>
      </c>
      <c r="AB1973" s="6">
        <f t="shared" si="770"/>
        <v>0</v>
      </c>
      <c r="AC1973" s="6">
        <f t="shared" si="770"/>
        <v>0</v>
      </c>
      <c r="AD1973" s="6">
        <f t="shared" si="770"/>
        <v>5</v>
      </c>
      <c r="AE1973" s="6">
        <f t="shared" si="770"/>
        <v>0</v>
      </c>
      <c r="AF1973" s="6">
        <f t="shared" si="763"/>
        <v>5</v>
      </c>
      <c r="AG1973" s="6">
        <f t="shared" si="764"/>
        <v>0</v>
      </c>
      <c r="AH1973" s="14" t="str">
        <f>LEFT(X1973,2)&amp;"."&amp;VLOOKUP(MID(X1973,4,3),'Data validation'!$A$1:$B$12,2,FALSE)&amp;".2025"</f>
        <v>26.02.2025</v>
      </c>
      <c r="AI1973">
        <f t="shared" si="765"/>
        <v>9</v>
      </c>
      <c r="AJ1973" t="str">
        <f>H1973&amp;"."&amp;VLOOKUP(I1973,'Data validation'!$A$1:$B$12,2,FALSE)&amp;".2026"</f>
        <v>24.08.2026</v>
      </c>
      <c r="AK1973">
        <f t="shared" si="766"/>
        <v>35</v>
      </c>
      <c r="AL1973" t="e">
        <f>VLOOKUP(E1973,[2]Sheet1!$A:$B,2,FALSE)</f>
        <v>#N/A</v>
      </c>
    </row>
    <row r="1974" spans="1:38" x14ac:dyDescent="0.25">
      <c r="A1974" t="str">
        <f>VLOOKUP(Q1974,'Data validation'!$K$2:$L$50,2,FALSE)</f>
        <v>BOOKING</v>
      </c>
      <c r="B1974">
        <f t="shared" si="752"/>
        <v>0</v>
      </c>
      <c r="C1974">
        <f t="shared" si="753"/>
        <v>4</v>
      </c>
      <c r="D1974">
        <f t="shared" si="754"/>
        <v>0</v>
      </c>
      <c r="E1974">
        <v>10244</v>
      </c>
      <c r="F1974" t="s">
        <v>7199</v>
      </c>
      <c r="G1974" t="s">
        <v>172</v>
      </c>
      <c r="H1974" t="str">
        <f t="shared" si="755"/>
        <v>01</v>
      </c>
      <c r="I1974" t="str">
        <f t="shared" si="756"/>
        <v>Jul</v>
      </c>
      <c r="J1974" t="s">
        <v>313</v>
      </c>
      <c r="K1974" t="str">
        <f t="shared" si="757"/>
        <v>05</v>
      </c>
      <c r="L1974" t="str">
        <f t="shared" si="758"/>
        <v>Jul</v>
      </c>
      <c r="M1974">
        <v>4</v>
      </c>
      <c r="N1974">
        <f t="shared" si="759"/>
        <v>4</v>
      </c>
      <c r="O1974">
        <f t="shared" si="760"/>
        <v>0</v>
      </c>
      <c r="P1974">
        <f t="shared" si="761"/>
        <v>0</v>
      </c>
      <c r="Q1974" t="s">
        <v>587</v>
      </c>
      <c r="R1974" t="s">
        <v>17</v>
      </c>
      <c r="S1974">
        <v>1</v>
      </c>
      <c r="T1974">
        <v>2</v>
      </c>
      <c r="U1974" s="2">
        <v>1720.8433056880731</v>
      </c>
      <c r="V1974" s="2">
        <v>430.21082642201827</v>
      </c>
      <c r="W1974" t="s">
        <v>262</v>
      </c>
      <c r="X1974" t="s">
        <v>7200</v>
      </c>
      <c r="Y1974" t="s">
        <v>7028</v>
      </c>
      <c r="Z1974" t="str">
        <f t="shared" si="762"/>
        <v>Feb</v>
      </c>
      <c r="AA1974" s="6">
        <f t="shared" si="770"/>
        <v>0</v>
      </c>
      <c r="AB1974" s="6">
        <f t="shared" si="770"/>
        <v>0</v>
      </c>
      <c r="AC1974" s="6">
        <f t="shared" si="770"/>
        <v>4</v>
      </c>
      <c r="AD1974" s="6">
        <f t="shared" si="770"/>
        <v>0</v>
      </c>
      <c r="AE1974" s="6">
        <f t="shared" si="770"/>
        <v>0</v>
      </c>
      <c r="AF1974" s="6">
        <f t="shared" si="763"/>
        <v>4</v>
      </c>
      <c r="AG1974" s="6">
        <f t="shared" si="764"/>
        <v>0</v>
      </c>
      <c r="AH1974" s="14" t="str">
        <f>LEFT(X1974,2)&amp;"."&amp;VLOOKUP(MID(X1974,4,3),'Data validation'!$A$1:$B$12,2,FALSE)&amp;".2025"</f>
        <v>26.02.2025</v>
      </c>
      <c r="AI1974">
        <f t="shared" si="765"/>
        <v>9</v>
      </c>
      <c r="AJ1974" t="str">
        <f>H1974&amp;"."&amp;VLOOKUP(I1974,'Data validation'!$A$1:$B$12,2,FALSE)&amp;".2026"</f>
        <v>01.07.2026</v>
      </c>
      <c r="AK1974">
        <f t="shared" si="766"/>
        <v>27</v>
      </c>
      <c r="AL1974" t="e">
        <f>VLOOKUP(E1974,[2]Sheet1!$A:$B,2,FALSE)</f>
        <v>#N/A</v>
      </c>
    </row>
    <row r="1975" spans="1:38" x14ac:dyDescent="0.25">
      <c r="A1975" t="str">
        <f>VLOOKUP(Q1975,'Data validation'!$K$2:$L$50,2,FALSE)</f>
        <v>TO</v>
      </c>
      <c r="B1975">
        <f t="shared" si="752"/>
        <v>0</v>
      </c>
      <c r="C1975">
        <f t="shared" si="753"/>
        <v>0</v>
      </c>
      <c r="D1975">
        <f t="shared" si="754"/>
        <v>5</v>
      </c>
      <c r="E1975">
        <v>10173</v>
      </c>
      <c r="F1975" t="s">
        <v>6892</v>
      </c>
      <c r="G1975" t="s">
        <v>513</v>
      </c>
      <c r="H1975" t="str">
        <f t="shared" si="755"/>
        <v>29</v>
      </c>
      <c r="I1975" t="str">
        <f t="shared" si="756"/>
        <v>Jul</v>
      </c>
      <c r="J1975" t="s">
        <v>340</v>
      </c>
      <c r="K1975" t="str">
        <f t="shared" si="757"/>
        <v>03</v>
      </c>
      <c r="L1975" t="str">
        <f t="shared" si="758"/>
        <v>Aug</v>
      </c>
      <c r="M1975">
        <v>5</v>
      </c>
      <c r="N1975">
        <f t="shared" si="759"/>
        <v>-26</v>
      </c>
      <c r="O1975">
        <f t="shared" si="760"/>
        <v>2</v>
      </c>
      <c r="P1975">
        <f t="shared" si="761"/>
        <v>2</v>
      </c>
      <c r="Q1975" t="s">
        <v>81</v>
      </c>
      <c r="R1975" t="s">
        <v>17</v>
      </c>
      <c r="S1975">
        <v>2</v>
      </c>
      <c r="T1975">
        <v>2</v>
      </c>
      <c r="U1975" s="2">
        <f>SUMIFS(SLR!L:L,SLR!D:D,'Резервации 2026'!E1975)</f>
        <v>2085.892695</v>
      </c>
      <c r="V1975" s="2">
        <f>+U1975/M1975</f>
        <v>417.178539</v>
      </c>
      <c r="W1975" t="s">
        <v>262</v>
      </c>
      <c r="X1975" t="s">
        <v>6893</v>
      </c>
      <c r="Y1975" t="s">
        <v>6862</v>
      </c>
      <c r="Z1975" t="str">
        <f t="shared" si="762"/>
        <v>Feb</v>
      </c>
      <c r="AA1975" s="6">
        <f t="shared" si="770"/>
        <v>0</v>
      </c>
      <c r="AB1975" s="6">
        <f t="shared" si="770"/>
        <v>0</v>
      </c>
      <c r="AC1975" s="6">
        <f t="shared" si="770"/>
        <v>2</v>
      </c>
      <c r="AD1975" s="6">
        <f t="shared" si="770"/>
        <v>2</v>
      </c>
      <c r="AE1975" s="6">
        <f t="shared" si="770"/>
        <v>0</v>
      </c>
      <c r="AF1975" s="6">
        <f t="shared" si="763"/>
        <v>4</v>
      </c>
      <c r="AG1975" s="6">
        <f t="shared" si="764"/>
        <v>-1</v>
      </c>
      <c r="AH1975" s="14" t="str">
        <f>LEFT(X1975,2)&amp;"."&amp;VLOOKUP(MID(X1975,4,3),'Data validation'!$A$1:$B$12,2,FALSE)&amp;".2025"</f>
        <v>20.02.2025</v>
      </c>
      <c r="AI1975">
        <f t="shared" si="765"/>
        <v>8</v>
      </c>
      <c r="AJ1975" t="str">
        <f>H1975&amp;"."&amp;VLOOKUP(I1975,'Data validation'!$A$1:$B$12,2,FALSE)&amp;".2026"</f>
        <v>29.07.2026</v>
      </c>
      <c r="AK1975">
        <f t="shared" si="766"/>
        <v>31</v>
      </c>
      <c r="AL1975" t="e">
        <f>VLOOKUP(E1975,[2]Sheet1!$A:$B,2,FALSE)</f>
        <v>#N/A</v>
      </c>
    </row>
    <row r="1976" spans="1:38" x14ac:dyDescent="0.25">
      <c r="A1976" t="str">
        <f>VLOOKUP(Q1976,'Data validation'!$K$2:$L$50,2,FALSE)</f>
        <v>TOPOLA SKIES</v>
      </c>
      <c r="B1976">
        <f t="shared" si="752"/>
        <v>0</v>
      </c>
      <c r="C1976">
        <f t="shared" si="753"/>
        <v>5</v>
      </c>
      <c r="D1976">
        <f t="shared" si="754"/>
        <v>0</v>
      </c>
      <c r="E1976">
        <v>10174</v>
      </c>
      <c r="F1976" t="s">
        <v>6894</v>
      </c>
      <c r="G1976" t="s">
        <v>71</v>
      </c>
      <c r="H1976" t="str">
        <f t="shared" si="755"/>
        <v>30</v>
      </c>
      <c r="I1976" t="str">
        <f t="shared" si="756"/>
        <v>Jun</v>
      </c>
      <c r="J1976" t="s">
        <v>313</v>
      </c>
      <c r="K1976" t="str">
        <f t="shared" si="757"/>
        <v>05</v>
      </c>
      <c r="L1976" t="str">
        <f t="shared" si="758"/>
        <v>Jul</v>
      </c>
      <c r="M1976">
        <v>5</v>
      </c>
      <c r="N1976">
        <f t="shared" si="759"/>
        <v>-25</v>
      </c>
      <c r="O1976">
        <f t="shared" si="760"/>
        <v>1</v>
      </c>
      <c r="P1976">
        <f t="shared" si="761"/>
        <v>4</v>
      </c>
      <c r="Q1976" t="s">
        <v>35</v>
      </c>
      <c r="R1976" t="s">
        <v>57</v>
      </c>
      <c r="S1976">
        <v>5</v>
      </c>
      <c r="U1976" s="2">
        <v>3956.5184862385318</v>
      </c>
      <c r="V1976" s="2">
        <v>791.3036972477064</v>
      </c>
      <c r="X1976" t="s">
        <v>6895</v>
      </c>
      <c r="Y1976" t="s">
        <v>6862</v>
      </c>
      <c r="Z1976" t="str">
        <f t="shared" si="762"/>
        <v>Feb</v>
      </c>
      <c r="AA1976" s="6">
        <f t="shared" si="770"/>
        <v>0</v>
      </c>
      <c r="AB1976" s="6">
        <f t="shared" si="770"/>
        <v>1</v>
      </c>
      <c r="AC1976" s="6">
        <f t="shared" si="770"/>
        <v>4</v>
      </c>
      <c r="AD1976" s="6">
        <f t="shared" si="770"/>
        <v>0</v>
      </c>
      <c r="AE1976" s="6">
        <f t="shared" si="770"/>
        <v>0</v>
      </c>
      <c r="AF1976" s="6">
        <f t="shared" si="763"/>
        <v>5</v>
      </c>
      <c r="AG1976" s="6">
        <f t="shared" si="764"/>
        <v>0</v>
      </c>
      <c r="AH1976" s="14" t="str">
        <f>LEFT(X1976,2)&amp;"."&amp;VLOOKUP(MID(X1976,4,3),'Data validation'!$A$1:$B$12,2,FALSE)&amp;".2025"</f>
        <v>20.02.2025</v>
      </c>
      <c r="AI1976">
        <f t="shared" si="765"/>
        <v>8</v>
      </c>
      <c r="AJ1976" t="str">
        <f>H1976&amp;"."&amp;VLOOKUP(I1976,'Data validation'!$A$1:$B$12,2,FALSE)&amp;".2026"</f>
        <v>30.06.2026</v>
      </c>
      <c r="AK1976">
        <f t="shared" si="766"/>
        <v>27</v>
      </c>
      <c r="AL1976" t="e">
        <f>VLOOKUP(E1976,[2]Sheet1!$A:$B,2,FALSE)</f>
        <v>#N/A</v>
      </c>
    </row>
    <row r="1977" spans="1:38" x14ac:dyDescent="0.25">
      <c r="A1977" t="str">
        <f>VLOOKUP(Q1977,'Data validation'!$K$2:$L$50,2,FALSE)</f>
        <v>TO</v>
      </c>
      <c r="B1977">
        <f t="shared" si="752"/>
        <v>0</v>
      </c>
      <c r="C1977">
        <f t="shared" si="753"/>
        <v>3</v>
      </c>
      <c r="D1977">
        <f t="shared" si="754"/>
        <v>2</v>
      </c>
      <c r="E1977">
        <v>9754</v>
      </c>
      <c r="F1977" t="s">
        <v>5689</v>
      </c>
      <c r="G1977" t="s">
        <v>593</v>
      </c>
      <c r="H1977" t="str">
        <f t="shared" si="755"/>
        <v>08</v>
      </c>
      <c r="I1977" t="str">
        <f t="shared" si="756"/>
        <v>Jul</v>
      </c>
      <c r="J1977" t="s">
        <v>32</v>
      </c>
      <c r="K1977" t="str">
        <f t="shared" si="757"/>
        <v>13</v>
      </c>
      <c r="L1977" t="str">
        <f t="shared" si="758"/>
        <v>Jul</v>
      </c>
      <c r="M1977">
        <v>5</v>
      </c>
      <c r="N1977">
        <f t="shared" si="759"/>
        <v>5</v>
      </c>
      <c r="O1977">
        <f t="shared" si="760"/>
        <v>0</v>
      </c>
      <c r="P1977">
        <f t="shared" si="761"/>
        <v>0</v>
      </c>
      <c r="Q1977" t="s">
        <v>81</v>
      </c>
      <c r="R1977" t="s">
        <v>57</v>
      </c>
      <c r="S1977">
        <v>4</v>
      </c>
      <c r="T1977">
        <v>0</v>
      </c>
      <c r="U1977" s="2">
        <f>SUMIFS(SLR!L:L,SLR!D:D,'Резервации 2026'!E1977)</f>
        <v>2775.8312857999999</v>
      </c>
      <c r="V1977" s="2">
        <f t="shared" ref="V1977:V1979" si="775">+U1977/M1977</f>
        <v>555.16625715999999</v>
      </c>
      <c r="W1977" t="s">
        <v>262</v>
      </c>
      <c r="X1977" t="s">
        <v>5690</v>
      </c>
      <c r="Y1977" t="s">
        <v>5369</v>
      </c>
      <c r="Z1977" t="str">
        <f t="shared" si="762"/>
        <v>Jan</v>
      </c>
      <c r="AA1977" s="6">
        <f t="shared" si="770"/>
        <v>0</v>
      </c>
      <c r="AB1977" s="6">
        <f t="shared" si="770"/>
        <v>0</v>
      </c>
      <c r="AC1977" s="6">
        <f t="shared" si="770"/>
        <v>5</v>
      </c>
      <c r="AD1977" s="6">
        <f t="shared" si="770"/>
        <v>0</v>
      </c>
      <c r="AE1977" s="6">
        <f t="shared" si="770"/>
        <v>0</v>
      </c>
      <c r="AF1977" s="6">
        <f t="shared" si="763"/>
        <v>5</v>
      </c>
      <c r="AG1977" s="6">
        <f t="shared" si="764"/>
        <v>0</v>
      </c>
      <c r="AH1977" s="14" t="str">
        <f>LEFT(X1977,2)&amp;"."&amp;VLOOKUP(MID(X1977,4,3),'Data validation'!$A$1:$B$12,2,FALSE)&amp;".2025"</f>
        <v>26.01.2025</v>
      </c>
      <c r="AI1977">
        <f t="shared" si="765"/>
        <v>5</v>
      </c>
      <c r="AJ1977" t="str">
        <f>H1977&amp;"."&amp;VLOOKUP(I1977,'Data validation'!$A$1:$B$12,2,FALSE)&amp;".2026"</f>
        <v>08.07.2026</v>
      </c>
      <c r="AK1977">
        <f t="shared" si="766"/>
        <v>28</v>
      </c>
      <c r="AL1977" t="e">
        <f>VLOOKUP(E1977,[2]Sheet1!$A:$B,2,FALSE)</f>
        <v>#N/A</v>
      </c>
    </row>
    <row r="1978" spans="1:38" x14ac:dyDescent="0.25">
      <c r="A1978" t="str">
        <f>VLOOKUP(Q1978,'Data validation'!$K$2:$L$50,2,FALSE)</f>
        <v>TO</v>
      </c>
      <c r="B1978">
        <f t="shared" si="752"/>
        <v>0</v>
      </c>
      <c r="C1978">
        <f t="shared" si="753"/>
        <v>3</v>
      </c>
      <c r="D1978">
        <f t="shared" si="754"/>
        <v>2</v>
      </c>
      <c r="E1978">
        <v>9769</v>
      </c>
      <c r="F1978" t="s">
        <v>5691</v>
      </c>
      <c r="G1978" t="s">
        <v>593</v>
      </c>
      <c r="H1978" t="str">
        <f t="shared" si="755"/>
        <v>08</v>
      </c>
      <c r="I1978" t="str">
        <f t="shared" si="756"/>
        <v>Jul</v>
      </c>
      <c r="J1978" t="s">
        <v>32</v>
      </c>
      <c r="K1978" t="str">
        <f t="shared" si="757"/>
        <v>13</v>
      </c>
      <c r="L1978" t="str">
        <f t="shared" si="758"/>
        <v>Jul</v>
      </c>
      <c r="M1978">
        <v>5</v>
      </c>
      <c r="N1978">
        <f t="shared" si="759"/>
        <v>5</v>
      </c>
      <c r="O1978">
        <f t="shared" si="760"/>
        <v>0</v>
      </c>
      <c r="P1978">
        <f t="shared" si="761"/>
        <v>0</v>
      </c>
      <c r="Q1978" t="s">
        <v>81</v>
      </c>
      <c r="R1978" t="s">
        <v>63</v>
      </c>
      <c r="S1978">
        <v>2</v>
      </c>
      <c r="T1978">
        <v>1</v>
      </c>
      <c r="U1978" s="2">
        <f>SUMIFS(SLR!L:L,SLR!D:D,'Резервации 2026'!E1978)</f>
        <v>1565.0160493999999</v>
      </c>
      <c r="V1978" s="2">
        <f t="shared" si="775"/>
        <v>313.00320987999999</v>
      </c>
      <c r="W1978" t="s">
        <v>262</v>
      </c>
      <c r="X1978" t="s">
        <v>5692</v>
      </c>
      <c r="Y1978" t="s">
        <v>5345</v>
      </c>
      <c r="Z1978" t="str">
        <f t="shared" si="762"/>
        <v>Jan</v>
      </c>
      <c r="AA1978" s="6">
        <f t="shared" si="770"/>
        <v>0</v>
      </c>
      <c r="AB1978" s="6">
        <f t="shared" si="770"/>
        <v>0</v>
      </c>
      <c r="AC1978" s="6">
        <f t="shared" si="770"/>
        <v>5</v>
      </c>
      <c r="AD1978" s="6">
        <f t="shared" si="770"/>
        <v>0</v>
      </c>
      <c r="AE1978" s="6">
        <f t="shared" si="770"/>
        <v>0</v>
      </c>
      <c r="AF1978" s="6">
        <f t="shared" si="763"/>
        <v>5</v>
      </c>
      <c r="AG1978" s="6">
        <f t="shared" si="764"/>
        <v>0</v>
      </c>
      <c r="AH1978" s="14" t="str">
        <f>LEFT(X1978,2)&amp;"."&amp;VLOOKUP(MID(X1978,4,3),'Data validation'!$A$1:$B$12,2,FALSE)&amp;".2025"</f>
        <v>27.01.2025</v>
      </c>
      <c r="AI1978">
        <f t="shared" si="765"/>
        <v>5</v>
      </c>
      <c r="AJ1978" t="str">
        <f>H1978&amp;"."&amp;VLOOKUP(I1978,'Data validation'!$A$1:$B$12,2,FALSE)&amp;".2026"</f>
        <v>08.07.2026</v>
      </c>
      <c r="AK1978">
        <f t="shared" si="766"/>
        <v>28</v>
      </c>
      <c r="AL1978" t="e">
        <f>VLOOKUP(E1978,[2]Sheet1!$A:$B,2,FALSE)</f>
        <v>#N/A</v>
      </c>
    </row>
    <row r="1979" spans="1:38" x14ac:dyDescent="0.25">
      <c r="A1979" t="str">
        <f>VLOOKUP(Q1979,'Data validation'!$K$2:$L$50,2,FALSE)</f>
        <v>TO</v>
      </c>
      <c r="B1979">
        <f t="shared" si="752"/>
        <v>0</v>
      </c>
      <c r="C1979">
        <f t="shared" si="753"/>
        <v>0</v>
      </c>
      <c r="D1979">
        <f t="shared" si="754"/>
        <v>7</v>
      </c>
      <c r="E1979">
        <v>9773</v>
      </c>
      <c r="F1979" t="s">
        <v>5693</v>
      </c>
      <c r="G1979" t="s">
        <v>168</v>
      </c>
      <c r="H1979" t="str">
        <f t="shared" si="755"/>
        <v>18</v>
      </c>
      <c r="I1979" t="str">
        <f t="shared" si="756"/>
        <v>Aug</v>
      </c>
      <c r="J1979" t="s">
        <v>523</v>
      </c>
      <c r="K1979" t="str">
        <f t="shared" si="757"/>
        <v>25</v>
      </c>
      <c r="L1979" t="str">
        <f t="shared" si="758"/>
        <v>Aug</v>
      </c>
      <c r="M1979">
        <v>7</v>
      </c>
      <c r="N1979">
        <f t="shared" si="759"/>
        <v>7</v>
      </c>
      <c r="O1979">
        <f t="shared" si="760"/>
        <v>0</v>
      </c>
      <c r="P1979">
        <f t="shared" si="761"/>
        <v>0</v>
      </c>
      <c r="Q1979" t="s">
        <v>81</v>
      </c>
      <c r="R1979" t="s">
        <v>25</v>
      </c>
      <c r="S1979">
        <v>3</v>
      </c>
      <c r="T1979">
        <v>1</v>
      </c>
      <c r="U1979" s="2">
        <f>SUMIFS(SLR!L:L,SLR!D:D,'Резервации 2026'!E1979)</f>
        <v>3021.5617670000001</v>
      </c>
      <c r="V1979" s="2">
        <f t="shared" si="775"/>
        <v>431.651681</v>
      </c>
      <c r="W1979" t="s">
        <v>262</v>
      </c>
      <c r="X1979" t="s">
        <v>5344</v>
      </c>
      <c r="Y1979" t="s">
        <v>5345</v>
      </c>
      <c r="Z1979" t="str">
        <f t="shared" si="762"/>
        <v>Jan</v>
      </c>
      <c r="AA1979" s="6">
        <f t="shared" si="770"/>
        <v>0</v>
      </c>
      <c r="AB1979" s="6">
        <f t="shared" si="770"/>
        <v>0</v>
      </c>
      <c r="AC1979" s="6">
        <f t="shared" si="770"/>
        <v>0</v>
      </c>
      <c r="AD1979" s="6">
        <f t="shared" si="770"/>
        <v>7</v>
      </c>
      <c r="AE1979" s="6">
        <f t="shared" si="770"/>
        <v>0</v>
      </c>
      <c r="AF1979" s="6">
        <f t="shared" si="763"/>
        <v>7</v>
      </c>
      <c r="AG1979" s="6">
        <f t="shared" si="764"/>
        <v>0</v>
      </c>
      <c r="AH1979" s="14" t="str">
        <f>LEFT(X1979,2)&amp;"."&amp;VLOOKUP(MID(X1979,4,3),'Data validation'!$A$1:$B$12,2,FALSE)&amp;".2025"</f>
        <v>27.01.2025</v>
      </c>
      <c r="AI1979">
        <f t="shared" si="765"/>
        <v>5</v>
      </c>
      <c r="AJ1979" t="str">
        <f>H1979&amp;"."&amp;VLOOKUP(I1979,'Data validation'!$A$1:$B$12,2,FALSE)&amp;".2026"</f>
        <v>18.08.2026</v>
      </c>
      <c r="AK1979">
        <f t="shared" si="766"/>
        <v>34</v>
      </c>
      <c r="AL1979" t="e">
        <f>VLOOKUP(E1979,[2]Sheet1!$A:$B,2,FALSE)</f>
        <v>#N/A</v>
      </c>
    </row>
    <row r="1980" spans="1:38" x14ac:dyDescent="0.25">
      <c r="A1980" t="str">
        <f>VLOOKUP(Q1980,'Data validation'!$K$2:$L$50,2,FALSE)</f>
        <v>BOOKING</v>
      </c>
      <c r="B1980">
        <f t="shared" ref="B1980:B2001" si="776">AA1980+IF(I1980="Jun",IF(_xlfn.NUMBERVALUE(H1980)&gt;14,0,IF(_xlfn.NUMBERVALUE(K1980)&lt;14,M1980,15-_xlfn.NUMBERVALUE(H1980))),0)</f>
        <v>0</v>
      </c>
      <c r="C1980">
        <f t="shared" ref="C1980:C2001" si="777">M1980-B1980-D1980</f>
        <v>3</v>
      </c>
      <c r="D1980">
        <f t="shared" ref="D1980:D2001" si="778">IF(L1980="Jul",IF(_xlfn.NUMBERVALUE(K1980)&lt;11,0,IF(I1980="Jul",IF(_xlfn.NUMBERVALUE(H1980)&gt;11,M1980,_xlfn.NUMBERVALUE(K1980)-11),0)),0)+IF(L1980="Aug",IF(_xlfn.NUMBERVALUE(K1980)&gt;24,IF(_xlfn.NUMBERVALUE(H1980)&gt;24,0,25-_xlfn.NUMBERVALUE(H1980)),IF(I1980="Aug",M1980,_xlfn.NUMBERVALUE(K1980)-1+32-_xlfn.NUMBERVALUE(H1980))),0)</f>
        <v>0</v>
      </c>
      <c r="E1980">
        <v>10366</v>
      </c>
      <c r="F1980" t="s">
        <v>8843</v>
      </c>
      <c r="G1980" t="s">
        <v>5669</v>
      </c>
      <c r="H1980" t="str">
        <f t="shared" si="755"/>
        <v>18</v>
      </c>
      <c r="I1980" t="str">
        <f t="shared" ref="I1980:I2001" si="779">MID(G1980,4,3)</f>
        <v>Jun</v>
      </c>
      <c r="J1980" t="s">
        <v>125</v>
      </c>
      <c r="K1980" t="str">
        <f t="shared" si="757"/>
        <v>21</v>
      </c>
      <c r="L1980" t="str">
        <f t="shared" ref="L1980:L2001" si="780">MID(J1980,4,3)</f>
        <v>Jun</v>
      </c>
      <c r="M1980">
        <v>3</v>
      </c>
      <c r="N1980">
        <f t="shared" ref="N1980:N2001" si="781">+K1980-H1980</f>
        <v>3</v>
      </c>
      <c r="O1980">
        <f t="shared" ref="O1980:O2001" si="782">IF(I1980=L1980,0,31-H1980)</f>
        <v>0</v>
      </c>
      <c r="P1980">
        <f t="shared" ref="P1980:P2001" si="783">IF(I1980=L1980,0,K1980-1)</f>
        <v>0</v>
      </c>
      <c r="Q1980" t="s">
        <v>587</v>
      </c>
      <c r="R1980" t="s">
        <v>20</v>
      </c>
      <c r="S1980">
        <v>2</v>
      </c>
      <c r="T1980">
        <v>2</v>
      </c>
      <c r="U1980" s="2">
        <v>1329.8746830275229</v>
      </c>
      <c r="V1980" s="2">
        <v>443.2915610091743</v>
      </c>
      <c r="W1980" t="s">
        <v>262</v>
      </c>
      <c r="X1980" t="s">
        <v>8844</v>
      </c>
      <c r="Y1980" t="s">
        <v>8845</v>
      </c>
      <c r="Z1980" t="str">
        <f t="shared" ref="Z1980:Z2001" si="784">MID(X1980,4,3)</f>
        <v>Mar</v>
      </c>
      <c r="AA1980" s="6">
        <f t="shared" si="770"/>
        <v>0</v>
      </c>
      <c r="AB1980" s="6">
        <f t="shared" si="770"/>
        <v>3</v>
      </c>
      <c r="AC1980" s="6">
        <f t="shared" si="770"/>
        <v>0</v>
      </c>
      <c r="AD1980" s="6">
        <f t="shared" si="770"/>
        <v>0</v>
      </c>
      <c r="AE1980" s="6">
        <f t="shared" si="770"/>
        <v>0</v>
      </c>
      <c r="AF1980" s="6">
        <f t="shared" ref="AF1980:AF2001" si="785">SUM(AA1980:AE1980)</f>
        <v>3</v>
      </c>
      <c r="AG1980" s="6">
        <f t="shared" ref="AG1980:AG2001" si="786">+AF1980-M1980</f>
        <v>0</v>
      </c>
      <c r="AH1980" s="14" t="str">
        <f>LEFT(X1980,2)&amp;"."&amp;VLOOKUP(MID(X1980,4,3),'Data validation'!$A$1:$B$12,2,FALSE)&amp;".2025"</f>
        <v>09.03.2025</v>
      </c>
      <c r="AI1980">
        <f t="shared" si="765"/>
        <v>11</v>
      </c>
      <c r="AJ1980" t="str">
        <f>H1980&amp;"."&amp;VLOOKUP(I1980,'Data validation'!$A$1:$B$12,2,FALSE)&amp;".2026"</f>
        <v>18.06.2026</v>
      </c>
      <c r="AK1980">
        <f t="shared" si="766"/>
        <v>25</v>
      </c>
      <c r="AL1980" t="e">
        <f>VLOOKUP(E1980,[2]Sheet1!$A:$B,2,FALSE)</f>
        <v>#N/A</v>
      </c>
    </row>
    <row r="1981" spans="1:38" x14ac:dyDescent="0.25">
      <c r="A1981" t="str">
        <f>VLOOKUP(Q1981,'Data validation'!$K$2:$L$50,2,FALSE)</f>
        <v>TO</v>
      </c>
      <c r="B1981">
        <f t="shared" si="776"/>
        <v>0</v>
      </c>
      <c r="C1981">
        <f t="shared" si="777"/>
        <v>0</v>
      </c>
      <c r="D1981">
        <f t="shared" si="778"/>
        <v>7</v>
      </c>
      <c r="E1981">
        <v>10367</v>
      </c>
      <c r="F1981" t="s">
        <v>7691</v>
      </c>
      <c r="G1981" t="s">
        <v>326</v>
      </c>
      <c r="H1981" t="str">
        <f t="shared" si="755"/>
        <v>10</v>
      </c>
      <c r="I1981" t="str">
        <f t="shared" si="779"/>
        <v>Aug</v>
      </c>
      <c r="J1981" t="s">
        <v>60</v>
      </c>
      <c r="K1981" t="str">
        <f t="shared" si="757"/>
        <v>17</v>
      </c>
      <c r="L1981" t="str">
        <f t="shared" si="780"/>
        <v>Aug</v>
      </c>
      <c r="M1981">
        <v>7</v>
      </c>
      <c r="N1981">
        <f t="shared" si="781"/>
        <v>7</v>
      </c>
      <c r="O1981">
        <f t="shared" si="782"/>
        <v>0</v>
      </c>
      <c r="P1981">
        <f t="shared" si="783"/>
        <v>0</v>
      </c>
      <c r="Q1981" t="s">
        <v>1966</v>
      </c>
      <c r="R1981" t="s">
        <v>63</v>
      </c>
      <c r="S1981">
        <v>2</v>
      </c>
      <c r="T1981">
        <v>2</v>
      </c>
      <c r="U1981" s="2">
        <f>SUMIFS(Travelina!L:L,Travelina!D:D,'Резервации 2026'!E1981)</f>
        <v>2991.0312607000001</v>
      </c>
      <c r="V1981" s="2">
        <f t="shared" ref="V1981:V1986" si="787">+U1981/M1981</f>
        <v>427.29018009999999</v>
      </c>
      <c r="X1981" t="s">
        <v>8846</v>
      </c>
      <c r="Y1981" t="s">
        <v>8845</v>
      </c>
      <c r="Z1981" t="str">
        <f t="shared" si="784"/>
        <v>Mar</v>
      </c>
      <c r="AA1981" s="6">
        <f t="shared" ref="AA1981:AE2002" si="788">IF($I1981=AA$1,IF($L1981=AA$1,$M1981,$O1981),IF($L1981=AA$1,$P1981,0))</f>
        <v>0</v>
      </c>
      <c r="AB1981" s="6">
        <f t="shared" si="788"/>
        <v>0</v>
      </c>
      <c r="AC1981" s="6">
        <f t="shared" si="788"/>
        <v>0</v>
      </c>
      <c r="AD1981" s="6">
        <f t="shared" si="788"/>
        <v>7</v>
      </c>
      <c r="AE1981" s="6">
        <f t="shared" si="788"/>
        <v>0</v>
      </c>
      <c r="AF1981" s="6">
        <f t="shared" si="785"/>
        <v>7</v>
      </c>
      <c r="AG1981" s="6">
        <f t="shared" si="786"/>
        <v>0</v>
      </c>
      <c r="AH1981" s="14" t="str">
        <f>LEFT(X1981,2)&amp;"."&amp;VLOOKUP(MID(X1981,4,3),'Data validation'!$A$1:$B$12,2,FALSE)&amp;".2025"</f>
        <v>09.03.2025</v>
      </c>
      <c r="AI1981">
        <f t="shared" si="765"/>
        <v>11</v>
      </c>
      <c r="AJ1981" t="str">
        <f>H1981&amp;"."&amp;VLOOKUP(I1981,'Data validation'!$A$1:$B$12,2,FALSE)&amp;".2026"</f>
        <v>10.08.2026</v>
      </c>
      <c r="AK1981">
        <f t="shared" si="766"/>
        <v>33</v>
      </c>
      <c r="AL1981" t="e">
        <f>VLOOKUP(E1981,[2]Sheet1!$A:$B,2,FALSE)</f>
        <v>#N/A</v>
      </c>
    </row>
    <row r="1982" spans="1:38" x14ac:dyDescent="0.25">
      <c r="A1982" t="str">
        <f>VLOOKUP(Q1982,'Data validation'!$K$2:$L$50,2,FALSE)</f>
        <v>TO</v>
      </c>
      <c r="B1982">
        <f t="shared" si="776"/>
        <v>0</v>
      </c>
      <c r="C1982">
        <f t="shared" si="777"/>
        <v>2</v>
      </c>
      <c r="D1982">
        <f t="shared" si="778"/>
        <v>4</v>
      </c>
      <c r="E1982">
        <v>10372</v>
      </c>
      <c r="F1982" t="s">
        <v>8847</v>
      </c>
      <c r="G1982" t="s">
        <v>519</v>
      </c>
      <c r="H1982" t="str">
        <f t="shared" si="755"/>
        <v>21</v>
      </c>
      <c r="I1982" t="str">
        <f t="shared" si="779"/>
        <v>Aug</v>
      </c>
      <c r="J1982" t="s">
        <v>238</v>
      </c>
      <c r="K1982" t="str">
        <f t="shared" si="757"/>
        <v>27</v>
      </c>
      <c r="L1982" t="str">
        <f t="shared" si="780"/>
        <v>Aug</v>
      </c>
      <c r="M1982">
        <v>6</v>
      </c>
      <c r="N1982">
        <f t="shared" si="781"/>
        <v>6</v>
      </c>
      <c r="O1982">
        <f t="shared" si="782"/>
        <v>0</v>
      </c>
      <c r="P1982">
        <f t="shared" si="783"/>
        <v>0</v>
      </c>
      <c r="Q1982" t="s">
        <v>138</v>
      </c>
      <c r="R1982" t="s">
        <v>188</v>
      </c>
      <c r="S1982">
        <v>2</v>
      </c>
      <c r="T1982">
        <v>2</v>
      </c>
      <c r="U1982" s="2">
        <f>SUMIFS(TediKam!L:L,TediKam!D:D,'Резервации 2026'!E1982)</f>
        <v>0</v>
      </c>
      <c r="V1982" s="2">
        <f t="shared" si="787"/>
        <v>0</v>
      </c>
      <c r="W1982" t="s">
        <v>1025</v>
      </c>
      <c r="X1982" t="s">
        <v>8848</v>
      </c>
      <c r="Y1982" t="s">
        <v>8845</v>
      </c>
      <c r="Z1982" t="str">
        <f t="shared" si="784"/>
        <v>Mar</v>
      </c>
      <c r="AA1982" s="6">
        <f t="shared" si="788"/>
        <v>0</v>
      </c>
      <c r="AB1982" s="6">
        <f t="shared" si="788"/>
        <v>0</v>
      </c>
      <c r="AC1982" s="6">
        <f t="shared" si="788"/>
        <v>0</v>
      </c>
      <c r="AD1982" s="6">
        <f t="shared" si="788"/>
        <v>6</v>
      </c>
      <c r="AE1982" s="6">
        <f t="shared" si="788"/>
        <v>0</v>
      </c>
      <c r="AF1982" s="6">
        <f t="shared" si="785"/>
        <v>6</v>
      </c>
      <c r="AG1982" s="6">
        <f t="shared" si="786"/>
        <v>0</v>
      </c>
      <c r="AH1982" s="14" t="str">
        <f>LEFT(X1982,2)&amp;"."&amp;VLOOKUP(MID(X1982,4,3),'Data validation'!$A$1:$B$12,2,FALSE)&amp;".2025"</f>
        <v>09.03.2025</v>
      </c>
      <c r="AI1982">
        <f t="shared" si="765"/>
        <v>11</v>
      </c>
      <c r="AJ1982" t="str">
        <f>H1982&amp;"."&amp;VLOOKUP(I1982,'Data validation'!$A$1:$B$12,2,FALSE)&amp;".2026"</f>
        <v>21.08.2026</v>
      </c>
      <c r="AK1982">
        <f t="shared" si="766"/>
        <v>34</v>
      </c>
      <c r="AL1982" t="str">
        <f>VLOOKUP(E1982,[2]Sheet1!$A:$B,2,FALSE)</f>
        <v>Анулирана</v>
      </c>
    </row>
    <row r="1983" spans="1:38" x14ac:dyDescent="0.25">
      <c r="A1983" t="str">
        <f>VLOOKUP(Q1983,'Data validation'!$K$2:$L$50,2,FALSE)</f>
        <v>TO</v>
      </c>
      <c r="B1983">
        <f t="shared" si="776"/>
        <v>0</v>
      </c>
      <c r="C1983">
        <f t="shared" si="777"/>
        <v>3</v>
      </c>
      <c r="D1983">
        <f t="shared" si="778"/>
        <v>2</v>
      </c>
      <c r="E1983">
        <v>10373</v>
      </c>
      <c r="F1983" t="s">
        <v>8849</v>
      </c>
      <c r="G1983" t="s">
        <v>195</v>
      </c>
      <c r="H1983" t="str">
        <f t="shared" ref="H1983:H2001" si="789">LEFT(G1983,2)</f>
        <v>23</v>
      </c>
      <c r="I1983" t="str">
        <f t="shared" si="779"/>
        <v>Aug</v>
      </c>
      <c r="J1983" t="s">
        <v>843</v>
      </c>
      <c r="K1983" t="str">
        <f t="shared" ref="K1983:K2001" si="790">LEFT(J1983,2)</f>
        <v>28</v>
      </c>
      <c r="L1983" t="str">
        <f t="shared" si="780"/>
        <v>Aug</v>
      </c>
      <c r="M1983">
        <v>5</v>
      </c>
      <c r="N1983">
        <f t="shared" si="781"/>
        <v>5</v>
      </c>
      <c r="O1983">
        <f t="shared" si="782"/>
        <v>0</v>
      </c>
      <c r="P1983">
        <f t="shared" si="783"/>
        <v>0</v>
      </c>
      <c r="Q1983" t="s">
        <v>162</v>
      </c>
      <c r="R1983" t="s">
        <v>63</v>
      </c>
      <c r="S1983">
        <v>3</v>
      </c>
      <c r="T1983">
        <v>1</v>
      </c>
      <c r="U1983" s="2">
        <f>SUMIFS(Magelan!L:L,Magelan!D:D,'Резервации 2026'!E1983)</f>
        <v>2132.9304064999997</v>
      </c>
      <c r="V1983" s="2">
        <f t="shared" si="787"/>
        <v>426.58608129999993</v>
      </c>
      <c r="W1983" t="s">
        <v>262</v>
      </c>
      <c r="X1983" t="s">
        <v>8848</v>
      </c>
      <c r="Y1983" t="s">
        <v>8845</v>
      </c>
      <c r="Z1983" t="str">
        <f t="shared" si="784"/>
        <v>Mar</v>
      </c>
      <c r="AA1983" s="6">
        <f t="shared" si="788"/>
        <v>0</v>
      </c>
      <c r="AB1983" s="6">
        <f t="shared" si="788"/>
        <v>0</v>
      </c>
      <c r="AC1983" s="6">
        <f t="shared" si="788"/>
        <v>0</v>
      </c>
      <c r="AD1983" s="6">
        <f t="shared" si="788"/>
        <v>5</v>
      </c>
      <c r="AE1983" s="6">
        <f t="shared" si="788"/>
        <v>0</v>
      </c>
      <c r="AF1983" s="6">
        <f t="shared" si="785"/>
        <v>5</v>
      </c>
      <c r="AG1983" s="6">
        <f t="shared" si="786"/>
        <v>0</v>
      </c>
      <c r="AH1983" s="14" t="str">
        <f>LEFT(X1983,2)&amp;"."&amp;VLOOKUP(MID(X1983,4,3),'Data validation'!$A$1:$B$12,2,FALSE)&amp;".2025"</f>
        <v>09.03.2025</v>
      </c>
      <c r="AI1983">
        <f t="shared" ref="AI1983:AI2001" si="791">WEEKNUM(AH1983)</f>
        <v>11</v>
      </c>
      <c r="AJ1983" t="str">
        <f>H1983&amp;"."&amp;VLOOKUP(I1983,'Data validation'!$A$1:$B$12,2,FALSE)&amp;".2026"</f>
        <v>23.08.2026</v>
      </c>
      <c r="AK1983">
        <f t="shared" ref="AK1983:AK2001" si="792">WEEKNUM(AJ1983)</f>
        <v>35</v>
      </c>
      <c r="AL1983" t="e">
        <f>VLOOKUP(E1983,[2]Sheet1!$A:$B,2,FALSE)</f>
        <v>#N/A</v>
      </c>
    </row>
    <row r="1984" spans="1:38" x14ac:dyDescent="0.25">
      <c r="A1984" t="str">
        <f>VLOOKUP(Q1984,'Data validation'!$K$2:$L$50,2,FALSE)</f>
        <v>TO</v>
      </c>
      <c r="B1984">
        <f t="shared" si="776"/>
        <v>0</v>
      </c>
      <c r="C1984">
        <f t="shared" si="777"/>
        <v>1</v>
      </c>
      <c r="D1984">
        <f t="shared" si="778"/>
        <v>4</v>
      </c>
      <c r="E1984">
        <v>10374</v>
      </c>
      <c r="F1984" t="s">
        <v>8850</v>
      </c>
      <c r="G1984" t="s">
        <v>519</v>
      </c>
      <c r="H1984" t="str">
        <f t="shared" si="789"/>
        <v>21</v>
      </c>
      <c r="I1984" t="str">
        <f t="shared" si="779"/>
        <v>Aug</v>
      </c>
      <c r="J1984" t="s">
        <v>520</v>
      </c>
      <c r="K1984" t="str">
        <f t="shared" si="790"/>
        <v>26</v>
      </c>
      <c r="L1984" t="str">
        <f t="shared" si="780"/>
        <v>Aug</v>
      </c>
      <c r="M1984">
        <v>5</v>
      </c>
      <c r="N1984">
        <f t="shared" si="781"/>
        <v>5</v>
      </c>
      <c r="O1984">
        <f t="shared" si="782"/>
        <v>0</v>
      </c>
      <c r="P1984">
        <f t="shared" si="783"/>
        <v>0</v>
      </c>
      <c r="Q1984" t="s">
        <v>138</v>
      </c>
      <c r="R1984" t="s">
        <v>188</v>
      </c>
      <c r="S1984">
        <v>2</v>
      </c>
      <c r="T1984">
        <v>1</v>
      </c>
      <c r="U1984" s="2">
        <f>SUMIFS(TediKam!L:L,TediKam!D:D,'Резервации 2026'!E1984)</f>
        <v>0</v>
      </c>
      <c r="V1984" s="2">
        <f t="shared" si="787"/>
        <v>0</v>
      </c>
      <c r="W1984" t="s">
        <v>1025</v>
      </c>
      <c r="X1984" t="s">
        <v>8848</v>
      </c>
      <c r="Y1984" t="s">
        <v>8845</v>
      </c>
      <c r="Z1984" t="str">
        <f t="shared" si="784"/>
        <v>Mar</v>
      </c>
      <c r="AA1984" s="6">
        <f t="shared" si="788"/>
        <v>0</v>
      </c>
      <c r="AB1984" s="6">
        <f t="shared" si="788"/>
        <v>0</v>
      </c>
      <c r="AC1984" s="6">
        <f t="shared" si="788"/>
        <v>0</v>
      </c>
      <c r="AD1984" s="6">
        <f t="shared" si="788"/>
        <v>5</v>
      </c>
      <c r="AE1984" s="6">
        <f t="shared" si="788"/>
        <v>0</v>
      </c>
      <c r="AF1984" s="6">
        <f t="shared" si="785"/>
        <v>5</v>
      </c>
      <c r="AG1984" s="6">
        <f t="shared" si="786"/>
        <v>0</v>
      </c>
      <c r="AH1984" s="14" t="str">
        <f>LEFT(X1984,2)&amp;"."&amp;VLOOKUP(MID(X1984,4,3),'Data validation'!$A$1:$B$12,2,FALSE)&amp;".2025"</f>
        <v>09.03.2025</v>
      </c>
      <c r="AI1984">
        <f t="shared" si="791"/>
        <v>11</v>
      </c>
      <c r="AJ1984" t="str">
        <f>H1984&amp;"."&amp;VLOOKUP(I1984,'Data validation'!$A$1:$B$12,2,FALSE)&amp;".2026"</f>
        <v>21.08.2026</v>
      </c>
      <c r="AK1984">
        <f t="shared" si="792"/>
        <v>34</v>
      </c>
      <c r="AL1984" t="str">
        <f>VLOOKUP(E1984,[2]Sheet1!$A:$B,2,FALSE)</f>
        <v>Анулирана</v>
      </c>
    </row>
    <row r="1985" spans="1:38" x14ac:dyDescent="0.25">
      <c r="A1985" t="str">
        <f>VLOOKUP(Q1985,'Data validation'!$K$2:$L$50,2,FALSE)</f>
        <v>TO</v>
      </c>
      <c r="B1985">
        <f t="shared" si="776"/>
        <v>0</v>
      </c>
      <c r="C1985">
        <f t="shared" si="777"/>
        <v>1</v>
      </c>
      <c r="D1985">
        <f t="shared" si="778"/>
        <v>4</v>
      </c>
      <c r="E1985">
        <v>10375</v>
      </c>
      <c r="F1985" t="s">
        <v>8850</v>
      </c>
      <c r="G1985" t="s">
        <v>519</v>
      </c>
      <c r="H1985" t="str">
        <f t="shared" si="789"/>
        <v>21</v>
      </c>
      <c r="I1985" t="str">
        <f t="shared" si="779"/>
        <v>Aug</v>
      </c>
      <c r="J1985" t="s">
        <v>520</v>
      </c>
      <c r="K1985" t="str">
        <f t="shared" si="790"/>
        <v>26</v>
      </c>
      <c r="L1985" t="str">
        <f t="shared" si="780"/>
        <v>Aug</v>
      </c>
      <c r="M1985">
        <v>5</v>
      </c>
      <c r="N1985">
        <f t="shared" si="781"/>
        <v>5</v>
      </c>
      <c r="O1985">
        <f t="shared" si="782"/>
        <v>0</v>
      </c>
      <c r="P1985">
        <f t="shared" si="783"/>
        <v>0</v>
      </c>
      <c r="Q1985" t="s">
        <v>138</v>
      </c>
      <c r="R1985" t="s">
        <v>188</v>
      </c>
      <c r="S1985">
        <v>2</v>
      </c>
      <c r="T1985">
        <v>1</v>
      </c>
      <c r="U1985" s="2">
        <f>SUMIFS(TediKam!L:L,TediKam!D:D,'Резервации 2026'!E1985)</f>
        <v>0</v>
      </c>
      <c r="V1985" s="2">
        <f t="shared" si="787"/>
        <v>0</v>
      </c>
      <c r="W1985" t="s">
        <v>1025</v>
      </c>
      <c r="X1985" t="s">
        <v>8851</v>
      </c>
      <c r="Y1985" t="s">
        <v>8845</v>
      </c>
      <c r="Z1985" t="str">
        <f t="shared" si="784"/>
        <v>Mar</v>
      </c>
      <c r="AA1985" s="6">
        <f t="shared" si="788"/>
        <v>0</v>
      </c>
      <c r="AB1985" s="6">
        <f t="shared" si="788"/>
        <v>0</v>
      </c>
      <c r="AC1985" s="6">
        <f t="shared" si="788"/>
        <v>0</v>
      </c>
      <c r="AD1985" s="6">
        <f t="shared" si="788"/>
        <v>5</v>
      </c>
      <c r="AE1985" s="6">
        <f t="shared" si="788"/>
        <v>0</v>
      </c>
      <c r="AF1985" s="6">
        <f t="shared" si="785"/>
        <v>5</v>
      </c>
      <c r="AG1985" s="6">
        <f t="shared" si="786"/>
        <v>0</v>
      </c>
      <c r="AH1985" s="14" t="str">
        <f>LEFT(X1985,2)&amp;"."&amp;VLOOKUP(MID(X1985,4,3),'Data validation'!$A$1:$B$12,2,FALSE)&amp;".2025"</f>
        <v>09.03.2025</v>
      </c>
      <c r="AI1985">
        <f t="shared" si="791"/>
        <v>11</v>
      </c>
      <c r="AJ1985" t="str">
        <f>H1985&amp;"."&amp;VLOOKUP(I1985,'Data validation'!$A$1:$B$12,2,FALSE)&amp;".2026"</f>
        <v>21.08.2026</v>
      </c>
      <c r="AK1985">
        <f t="shared" si="792"/>
        <v>34</v>
      </c>
      <c r="AL1985" t="str">
        <f>VLOOKUP(E1985,[2]Sheet1!$A:$B,2,FALSE)</f>
        <v>Анулирана</v>
      </c>
    </row>
    <row r="1986" spans="1:38" x14ac:dyDescent="0.25">
      <c r="A1986" t="str">
        <f>VLOOKUP(Q1986,'Data validation'!$K$2:$L$50,2,FALSE)</f>
        <v>TO</v>
      </c>
      <c r="B1986">
        <f t="shared" si="776"/>
        <v>0</v>
      </c>
      <c r="C1986">
        <f t="shared" si="777"/>
        <v>5</v>
      </c>
      <c r="D1986">
        <f t="shared" si="778"/>
        <v>0</v>
      </c>
      <c r="E1986">
        <v>10378</v>
      </c>
      <c r="F1986" t="s">
        <v>8852</v>
      </c>
      <c r="G1986" t="s">
        <v>283</v>
      </c>
      <c r="H1986" t="str">
        <f t="shared" si="789"/>
        <v>20</v>
      </c>
      <c r="I1986" t="str">
        <f t="shared" si="779"/>
        <v>Jun</v>
      </c>
      <c r="J1986" t="s">
        <v>303</v>
      </c>
      <c r="K1986" t="str">
        <f t="shared" si="790"/>
        <v>25</v>
      </c>
      <c r="L1986" t="str">
        <f t="shared" si="780"/>
        <v>Jun</v>
      </c>
      <c r="M1986">
        <v>5</v>
      </c>
      <c r="N1986">
        <f t="shared" si="781"/>
        <v>5</v>
      </c>
      <c r="O1986">
        <f t="shared" si="782"/>
        <v>0</v>
      </c>
      <c r="P1986">
        <f t="shared" si="783"/>
        <v>0</v>
      </c>
      <c r="Q1986" t="s">
        <v>162</v>
      </c>
      <c r="R1986" t="s">
        <v>63</v>
      </c>
      <c r="S1986">
        <v>2</v>
      </c>
      <c r="T1986">
        <v>2</v>
      </c>
      <c r="U1986" s="2">
        <f>SUMIFS(Magelan!L:L,Magelan!D:D,'Резервации 2026'!E1986)</f>
        <v>1699.1273125</v>
      </c>
      <c r="V1986" s="2">
        <f t="shared" si="787"/>
        <v>339.82546250000001</v>
      </c>
      <c r="W1986" t="s">
        <v>262</v>
      </c>
      <c r="X1986" t="s">
        <v>8853</v>
      </c>
      <c r="Y1986" t="s">
        <v>8845</v>
      </c>
      <c r="Z1986" t="str">
        <f t="shared" si="784"/>
        <v>Mar</v>
      </c>
      <c r="AA1986" s="6">
        <f t="shared" si="788"/>
        <v>0</v>
      </c>
      <c r="AB1986" s="6">
        <f t="shared" si="788"/>
        <v>5</v>
      </c>
      <c r="AC1986" s="6">
        <f t="shared" si="788"/>
        <v>0</v>
      </c>
      <c r="AD1986" s="6">
        <f t="shared" si="788"/>
        <v>0</v>
      </c>
      <c r="AE1986" s="6">
        <f t="shared" si="788"/>
        <v>0</v>
      </c>
      <c r="AF1986" s="6">
        <f t="shared" si="785"/>
        <v>5</v>
      </c>
      <c r="AG1986" s="6">
        <f t="shared" si="786"/>
        <v>0</v>
      </c>
      <c r="AH1986" s="14" t="str">
        <f>LEFT(X1986,2)&amp;"."&amp;VLOOKUP(MID(X1986,4,3),'Data validation'!$A$1:$B$12,2,FALSE)&amp;".2025"</f>
        <v>09.03.2025</v>
      </c>
      <c r="AI1986">
        <f t="shared" si="791"/>
        <v>11</v>
      </c>
      <c r="AJ1986" t="str">
        <f>H1986&amp;"."&amp;VLOOKUP(I1986,'Data validation'!$A$1:$B$12,2,FALSE)&amp;".2026"</f>
        <v>20.06.2026</v>
      </c>
      <c r="AK1986">
        <f t="shared" si="792"/>
        <v>25</v>
      </c>
      <c r="AL1986" t="e">
        <f>VLOOKUP(E1986,[2]Sheet1!$A:$B,2,FALSE)</f>
        <v>#N/A</v>
      </c>
    </row>
    <row r="1987" spans="1:38" x14ac:dyDescent="0.25">
      <c r="A1987" t="str">
        <f>VLOOKUP(Q1987,'Data validation'!$K$2:$L$50,2,FALSE)</f>
        <v>INDIVIDUAL</v>
      </c>
      <c r="B1987">
        <f t="shared" si="776"/>
        <v>0</v>
      </c>
      <c r="C1987">
        <f t="shared" si="777"/>
        <v>0</v>
      </c>
      <c r="D1987">
        <f t="shared" si="778"/>
        <v>6</v>
      </c>
      <c r="E1987">
        <v>10379</v>
      </c>
      <c r="F1987" t="s">
        <v>8854</v>
      </c>
      <c r="G1987" t="s">
        <v>85</v>
      </c>
      <c r="H1987" t="str">
        <f t="shared" si="789"/>
        <v>26</v>
      </c>
      <c r="I1987" t="str">
        <f t="shared" si="779"/>
        <v>Jul</v>
      </c>
      <c r="J1987" t="s">
        <v>135</v>
      </c>
      <c r="K1987" t="str">
        <f t="shared" si="790"/>
        <v>01</v>
      </c>
      <c r="L1987" t="str">
        <f t="shared" si="780"/>
        <v>Aug</v>
      </c>
      <c r="M1987">
        <v>6</v>
      </c>
      <c r="N1987">
        <f t="shared" si="781"/>
        <v>-25</v>
      </c>
      <c r="O1987">
        <f t="shared" si="782"/>
        <v>5</v>
      </c>
      <c r="P1987">
        <f t="shared" si="783"/>
        <v>0</v>
      </c>
      <c r="Q1987" t="s">
        <v>24</v>
      </c>
      <c r="R1987" t="s">
        <v>188</v>
      </c>
      <c r="S1987">
        <v>2</v>
      </c>
      <c r="T1987">
        <v>1</v>
      </c>
      <c r="U1987" s="2">
        <v>2713.0412477064219</v>
      </c>
      <c r="V1987" s="2">
        <v>452.1735412844036</v>
      </c>
      <c r="X1987" t="s">
        <v>8855</v>
      </c>
      <c r="Y1987" t="s">
        <v>8845</v>
      </c>
      <c r="Z1987" t="str">
        <f t="shared" si="784"/>
        <v>Mar</v>
      </c>
      <c r="AA1987" s="6">
        <f t="shared" si="788"/>
        <v>0</v>
      </c>
      <c r="AB1987" s="6">
        <f t="shared" si="788"/>
        <v>0</v>
      </c>
      <c r="AC1987" s="6">
        <f t="shared" si="788"/>
        <v>5</v>
      </c>
      <c r="AD1987" s="6">
        <f t="shared" si="788"/>
        <v>0</v>
      </c>
      <c r="AE1987" s="6">
        <f t="shared" si="788"/>
        <v>0</v>
      </c>
      <c r="AF1987" s="6">
        <f t="shared" si="785"/>
        <v>5</v>
      </c>
      <c r="AG1987" s="6">
        <f t="shared" si="786"/>
        <v>-1</v>
      </c>
      <c r="AH1987" s="14" t="str">
        <f>LEFT(X1987,2)&amp;"."&amp;VLOOKUP(MID(X1987,4,3),'Data validation'!$A$1:$B$12,2,FALSE)&amp;".2025"</f>
        <v>09.03.2025</v>
      </c>
      <c r="AI1987">
        <f t="shared" si="791"/>
        <v>11</v>
      </c>
      <c r="AJ1987" t="str">
        <f>H1987&amp;"."&amp;VLOOKUP(I1987,'Data validation'!$A$1:$B$12,2,FALSE)&amp;".2026"</f>
        <v>26.07.2026</v>
      </c>
      <c r="AK1987">
        <f t="shared" si="792"/>
        <v>31</v>
      </c>
      <c r="AL1987" t="e">
        <f>VLOOKUP(E1987,[2]Sheet1!$A:$B,2,FALSE)</f>
        <v>#N/A</v>
      </c>
    </row>
    <row r="1988" spans="1:38" x14ac:dyDescent="0.25">
      <c r="A1988" t="str">
        <f>VLOOKUP(Q1988,'Data validation'!$K$2:$L$50,2,FALSE)</f>
        <v>BOOKING</v>
      </c>
      <c r="B1988">
        <f t="shared" si="776"/>
        <v>0</v>
      </c>
      <c r="C1988">
        <f t="shared" si="777"/>
        <v>0</v>
      </c>
      <c r="D1988">
        <f t="shared" si="778"/>
        <v>3</v>
      </c>
      <c r="E1988">
        <v>10380</v>
      </c>
      <c r="F1988" t="s">
        <v>8856</v>
      </c>
      <c r="G1988" t="s">
        <v>459</v>
      </c>
      <c r="H1988" t="str">
        <f t="shared" si="789"/>
        <v>20</v>
      </c>
      <c r="I1988" t="str">
        <f t="shared" si="779"/>
        <v>Aug</v>
      </c>
      <c r="J1988" t="s">
        <v>195</v>
      </c>
      <c r="K1988" t="str">
        <f t="shared" si="790"/>
        <v>23</v>
      </c>
      <c r="L1988" t="str">
        <f t="shared" si="780"/>
        <v>Aug</v>
      </c>
      <c r="M1988">
        <v>3</v>
      </c>
      <c r="N1988">
        <f t="shared" si="781"/>
        <v>3</v>
      </c>
      <c r="O1988">
        <f t="shared" si="782"/>
        <v>0</v>
      </c>
      <c r="P1988">
        <f t="shared" si="783"/>
        <v>0</v>
      </c>
      <c r="Q1988" t="s">
        <v>587</v>
      </c>
      <c r="R1988" t="s">
        <v>20</v>
      </c>
      <c r="S1988">
        <v>2</v>
      </c>
      <c r="T1988">
        <v>0</v>
      </c>
      <c r="U1988" s="2">
        <v>1465.0422737614679</v>
      </c>
      <c r="V1988" s="2">
        <v>488.34742458715596</v>
      </c>
      <c r="W1988" t="s">
        <v>227</v>
      </c>
      <c r="X1988" t="s">
        <v>8857</v>
      </c>
      <c r="Y1988" t="s">
        <v>8845</v>
      </c>
      <c r="Z1988" t="str">
        <f t="shared" si="784"/>
        <v>Mar</v>
      </c>
      <c r="AA1988" s="6">
        <f t="shared" si="788"/>
        <v>0</v>
      </c>
      <c r="AB1988" s="6">
        <f t="shared" si="788"/>
        <v>0</v>
      </c>
      <c r="AC1988" s="6">
        <f t="shared" si="788"/>
        <v>0</v>
      </c>
      <c r="AD1988" s="6">
        <f t="shared" si="788"/>
        <v>3</v>
      </c>
      <c r="AE1988" s="6">
        <f t="shared" si="788"/>
        <v>0</v>
      </c>
      <c r="AF1988" s="6">
        <f t="shared" si="785"/>
        <v>3</v>
      </c>
      <c r="AG1988" s="6">
        <f t="shared" si="786"/>
        <v>0</v>
      </c>
      <c r="AH1988" s="14" t="str">
        <f>LEFT(X1988,2)&amp;"."&amp;VLOOKUP(MID(X1988,4,3),'Data validation'!$A$1:$B$12,2,FALSE)&amp;".2025"</f>
        <v>09.03.2025</v>
      </c>
      <c r="AI1988">
        <f t="shared" si="791"/>
        <v>11</v>
      </c>
      <c r="AJ1988" t="str">
        <f>H1988&amp;"."&amp;VLOOKUP(I1988,'Data validation'!$A$1:$B$12,2,FALSE)&amp;".2026"</f>
        <v>20.08.2026</v>
      </c>
      <c r="AK1988">
        <f t="shared" si="792"/>
        <v>34</v>
      </c>
      <c r="AL1988" t="str">
        <f>VLOOKUP(E1988,[2]Sheet1!$A:$B,2,FALSE)</f>
        <v>Анулирана</v>
      </c>
    </row>
    <row r="1989" spans="1:38" x14ac:dyDescent="0.25">
      <c r="A1989" t="str">
        <f>VLOOKUP(Q1989,'Data validation'!$K$2:$L$50,2,FALSE)</f>
        <v>BOOKING</v>
      </c>
      <c r="B1989">
        <f t="shared" si="776"/>
        <v>3</v>
      </c>
      <c r="C1989">
        <f t="shared" si="777"/>
        <v>0</v>
      </c>
      <c r="D1989">
        <f t="shared" si="778"/>
        <v>0</v>
      </c>
      <c r="E1989">
        <v>10381</v>
      </c>
      <c r="F1989" t="s">
        <v>8858</v>
      </c>
      <c r="G1989" t="s">
        <v>1448</v>
      </c>
      <c r="H1989" t="str">
        <f t="shared" si="789"/>
        <v>12</v>
      </c>
      <c r="I1989" t="str">
        <f t="shared" si="779"/>
        <v>Jun</v>
      </c>
      <c r="J1989" t="s">
        <v>280</v>
      </c>
      <c r="K1989" t="str">
        <f t="shared" si="790"/>
        <v>15</v>
      </c>
      <c r="L1989" t="str">
        <f t="shared" si="780"/>
        <v>Jun</v>
      </c>
      <c r="M1989">
        <v>3</v>
      </c>
      <c r="N1989">
        <f t="shared" si="781"/>
        <v>3</v>
      </c>
      <c r="O1989">
        <f t="shared" si="782"/>
        <v>0</v>
      </c>
      <c r="P1989">
        <f t="shared" si="783"/>
        <v>0</v>
      </c>
      <c r="Q1989" t="s">
        <v>587</v>
      </c>
      <c r="R1989" t="s">
        <v>17</v>
      </c>
      <c r="S1989">
        <v>2</v>
      </c>
      <c r="T1989">
        <v>1</v>
      </c>
      <c r="U1989" s="2">
        <v>741.24162660550462</v>
      </c>
      <c r="V1989" s="2">
        <v>247.08054220183482</v>
      </c>
      <c r="W1989" t="s">
        <v>262</v>
      </c>
      <c r="X1989" t="s">
        <v>8859</v>
      </c>
      <c r="Y1989" t="s">
        <v>8845</v>
      </c>
      <c r="Z1989" t="str">
        <f t="shared" si="784"/>
        <v>Mar</v>
      </c>
      <c r="AA1989" s="6">
        <f t="shared" si="788"/>
        <v>0</v>
      </c>
      <c r="AB1989" s="6">
        <f t="shared" si="788"/>
        <v>3</v>
      </c>
      <c r="AC1989" s="6">
        <f t="shared" si="788"/>
        <v>0</v>
      </c>
      <c r="AD1989" s="6">
        <f t="shared" si="788"/>
        <v>0</v>
      </c>
      <c r="AE1989" s="6">
        <f t="shared" si="788"/>
        <v>0</v>
      </c>
      <c r="AF1989" s="6">
        <f t="shared" si="785"/>
        <v>3</v>
      </c>
      <c r="AG1989" s="6">
        <f t="shared" si="786"/>
        <v>0</v>
      </c>
      <c r="AH1989" s="14" t="str">
        <f>LEFT(X1989,2)&amp;"."&amp;VLOOKUP(MID(X1989,4,3),'Data validation'!$A$1:$B$12,2,FALSE)&amp;".2025"</f>
        <v>09.03.2025</v>
      </c>
      <c r="AI1989">
        <f t="shared" si="791"/>
        <v>11</v>
      </c>
      <c r="AJ1989" t="str">
        <f>H1989&amp;"."&amp;VLOOKUP(I1989,'Data validation'!$A$1:$B$12,2,FALSE)&amp;".2026"</f>
        <v>12.06.2026</v>
      </c>
      <c r="AK1989">
        <f t="shared" si="792"/>
        <v>24</v>
      </c>
      <c r="AL1989" t="e">
        <f>VLOOKUP(E1989,[2]Sheet1!$A:$B,2,FALSE)</f>
        <v>#N/A</v>
      </c>
    </row>
    <row r="1990" spans="1:38" x14ac:dyDescent="0.25">
      <c r="A1990" t="str">
        <f>VLOOKUP(Q1990,'Data validation'!$K$2:$L$50,2,FALSE)</f>
        <v>TO</v>
      </c>
      <c r="B1990">
        <f t="shared" si="776"/>
        <v>0</v>
      </c>
      <c r="C1990">
        <f t="shared" si="777"/>
        <v>7</v>
      </c>
      <c r="D1990">
        <f t="shared" si="778"/>
        <v>0</v>
      </c>
      <c r="E1990">
        <v>10382</v>
      </c>
      <c r="F1990" t="s">
        <v>8860</v>
      </c>
      <c r="G1990" t="s">
        <v>44</v>
      </c>
      <c r="H1990" t="str">
        <f t="shared" si="789"/>
        <v>29</v>
      </c>
      <c r="I1990" t="str">
        <f t="shared" si="779"/>
        <v>Jun</v>
      </c>
      <c r="J1990" t="s">
        <v>173</v>
      </c>
      <c r="K1990" t="str">
        <f t="shared" si="790"/>
        <v>06</v>
      </c>
      <c r="L1990" t="str">
        <f t="shared" si="780"/>
        <v>Jul</v>
      </c>
      <c r="M1990">
        <v>7</v>
      </c>
      <c r="N1990">
        <f t="shared" si="781"/>
        <v>-23</v>
      </c>
      <c r="O1990">
        <f t="shared" si="782"/>
        <v>2</v>
      </c>
      <c r="P1990">
        <f t="shared" si="783"/>
        <v>5</v>
      </c>
      <c r="Q1990" t="s">
        <v>162</v>
      </c>
      <c r="R1990" t="s">
        <v>17</v>
      </c>
      <c r="S1990">
        <v>2</v>
      </c>
      <c r="T1990">
        <v>1</v>
      </c>
      <c r="U1990" s="2">
        <f>SUMIFS(Magelan!L:L,Magelan!D:D,'Резервации 2026'!E1990)</f>
        <v>2110.0276371999998</v>
      </c>
      <c r="V1990" s="2">
        <f>+U1990/M1990</f>
        <v>301.43251959999998</v>
      </c>
      <c r="W1990" t="s">
        <v>262</v>
      </c>
      <c r="X1990" t="s">
        <v>8861</v>
      </c>
      <c r="Y1990" t="s">
        <v>8845</v>
      </c>
      <c r="Z1990" t="str">
        <f t="shared" si="784"/>
        <v>Mar</v>
      </c>
      <c r="AA1990" s="6">
        <f t="shared" si="788"/>
        <v>0</v>
      </c>
      <c r="AB1990" s="6">
        <f t="shared" si="788"/>
        <v>2</v>
      </c>
      <c r="AC1990" s="6">
        <f t="shared" si="788"/>
        <v>5</v>
      </c>
      <c r="AD1990" s="6">
        <f t="shared" si="788"/>
        <v>0</v>
      </c>
      <c r="AE1990" s="6">
        <f t="shared" si="788"/>
        <v>0</v>
      </c>
      <c r="AF1990" s="6">
        <f t="shared" si="785"/>
        <v>7</v>
      </c>
      <c r="AG1990" s="6">
        <f t="shared" si="786"/>
        <v>0</v>
      </c>
      <c r="AH1990" s="14" t="str">
        <f>LEFT(X1990,2)&amp;"."&amp;VLOOKUP(MID(X1990,4,3),'Data validation'!$A$1:$B$12,2,FALSE)&amp;".2025"</f>
        <v>09.03.2025</v>
      </c>
      <c r="AI1990">
        <f t="shared" si="791"/>
        <v>11</v>
      </c>
      <c r="AJ1990" t="str">
        <f>H1990&amp;"."&amp;VLOOKUP(I1990,'Data validation'!$A$1:$B$12,2,FALSE)&amp;".2026"</f>
        <v>29.06.2026</v>
      </c>
      <c r="AK1990">
        <f t="shared" si="792"/>
        <v>27</v>
      </c>
      <c r="AL1990" t="e">
        <f>VLOOKUP(E1990,[2]Sheet1!$A:$B,2,FALSE)</f>
        <v>#N/A</v>
      </c>
    </row>
    <row r="1991" spans="1:38" x14ac:dyDescent="0.25">
      <c r="A1991" t="str">
        <f>VLOOKUP(Q1991,'Data validation'!$K$2:$L$50,2,FALSE)</f>
        <v>TO</v>
      </c>
      <c r="B1991">
        <f t="shared" si="776"/>
        <v>0</v>
      </c>
      <c r="C1991">
        <f t="shared" si="777"/>
        <v>5</v>
      </c>
      <c r="D1991">
        <f t="shared" si="778"/>
        <v>2</v>
      </c>
      <c r="E1991">
        <v>10383</v>
      </c>
      <c r="F1991" t="s">
        <v>8862</v>
      </c>
      <c r="G1991" t="s">
        <v>173</v>
      </c>
      <c r="H1991" t="str">
        <f t="shared" si="789"/>
        <v>06</v>
      </c>
      <c r="I1991" t="str">
        <f t="shared" si="779"/>
        <v>Jul</v>
      </c>
      <c r="J1991" t="s">
        <v>32</v>
      </c>
      <c r="K1991" t="str">
        <f t="shared" si="790"/>
        <v>13</v>
      </c>
      <c r="L1991" t="str">
        <f t="shared" si="780"/>
        <v>Jul</v>
      </c>
      <c r="M1991">
        <v>7</v>
      </c>
      <c r="N1991">
        <f t="shared" si="781"/>
        <v>7</v>
      </c>
      <c r="O1991">
        <f t="shared" si="782"/>
        <v>0</v>
      </c>
      <c r="P1991">
        <f t="shared" si="783"/>
        <v>0</v>
      </c>
      <c r="Q1991" t="s">
        <v>81</v>
      </c>
      <c r="R1991" t="s">
        <v>20</v>
      </c>
      <c r="S1991">
        <v>2</v>
      </c>
      <c r="T1991">
        <v>1</v>
      </c>
      <c r="U1991" s="2">
        <f>SUMIFS(SLR!L:L,SLR!D:D,'Резервации 2026'!E1991)</f>
        <v>2295.9488369999999</v>
      </c>
      <c r="V1991" s="2">
        <f t="shared" ref="V1991" si="793">+U1991/M1991</f>
        <v>327.99269099999998</v>
      </c>
      <c r="W1991" t="s">
        <v>262</v>
      </c>
      <c r="X1991" t="s">
        <v>8863</v>
      </c>
      <c r="Y1991" t="s">
        <v>8845</v>
      </c>
      <c r="Z1991" t="str">
        <f t="shared" si="784"/>
        <v>Mar</v>
      </c>
      <c r="AA1991" s="6">
        <f t="shared" si="788"/>
        <v>0</v>
      </c>
      <c r="AB1991" s="6">
        <f t="shared" si="788"/>
        <v>0</v>
      </c>
      <c r="AC1991" s="6">
        <f t="shared" si="788"/>
        <v>7</v>
      </c>
      <c r="AD1991" s="6">
        <f t="shared" si="788"/>
        <v>0</v>
      </c>
      <c r="AE1991" s="6">
        <f t="shared" si="788"/>
        <v>0</v>
      </c>
      <c r="AF1991" s="6">
        <f t="shared" si="785"/>
        <v>7</v>
      </c>
      <c r="AG1991" s="6">
        <f t="shared" si="786"/>
        <v>0</v>
      </c>
      <c r="AH1991" s="14" t="str">
        <f>LEFT(X1991,2)&amp;"."&amp;VLOOKUP(MID(X1991,4,3),'Data validation'!$A$1:$B$12,2,FALSE)&amp;".2025"</f>
        <v>09.03.2025</v>
      </c>
      <c r="AI1991">
        <f t="shared" si="791"/>
        <v>11</v>
      </c>
      <c r="AJ1991" t="str">
        <f>H1991&amp;"."&amp;VLOOKUP(I1991,'Data validation'!$A$1:$B$12,2,FALSE)&amp;".2026"</f>
        <v>06.07.2026</v>
      </c>
      <c r="AK1991">
        <f t="shared" si="792"/>
        <v>28</v>
      </c>
      <c r="AL1991" t="e">
        <f>VLOOKUP(E1991,[2]Sheet1!$A:$B,2,FALSE)</f>
        <v>#N/A</v>
      </c>
    </row>
    <row r="1992" spans="1:38" x14ac:dyDescent="0.25">
      <c r="A1992" t="str">
        <f>VLOOKUP(Q1992,'Data validation'!$K$2:$L$50,2,FALSE)</f>
        <v>TOPOLA SKIES</v>
      </c>
      <c r="B1992">
        <f t="shared" si="776"/>
        <v>0</v>
      </c>
      <c r="C1992">
        <f t="shared" si="777"/>
        <v>0</v>
      </c>
      <c r="D1992">
        <f t="shared" si="778"/>
        <v>7</v>
      </c>
      <c r="E1992">
        <v>10365</v>
      </c>
      <c r="F1992" t="s">
        <v>8864</v>
      </c>
      <c r="G1992" t="s">
        <v>168</v>
      </c>
      <c r="H1992" t="str">
        <f t="shared" si="789"/>
        <v>18</v>
      </c>
      <c r="I1992" t="str">
        <f t="shared" si="779"/>
        <v>Aug</v>
      </c>
      <c r="J1992" t="s">
        <v>523</v>
      </c>
      <c r="K1992" t="str">
        <f t="shared" si="790"/>
        <v>25</v>
      </c>
      <c r="L1992" t="str">
        <f t="shared" si="780"/>
        <v>Aug</v>
      </c>
      <c r="M1992">
        <v>7</v>
      </c>
      <c r="N1992">
        <f t="shared" si="781"/>
        <v>7</v>
      </c>
      <c r="O1992">
        <f t="shared" si="782"/>
        <v>0</v>
      </c>
      <c r="P1992">
        <f t="shared" si="783"/>
        <v>0</v>
      </c>
      <c r="Q1992" t="s">
        <v>35</v>
      </c>
      <c r="R1992" t="s">
        <v>188</v>
      </c>
      <c r="S1992">
        <v>1</v>
      </c>
      <c r="T1992">
        <v>2</v>
      </c>
      <c r="U1992" s="2">
        <v>3130.2251697247702</v>
      </c>
      <c r="V1992" s="2">
        <v>447.16733422018348</v>
      </c>
      <c r="X1992" t="s">
        <v>8865</v>
      </c>
      <c r="Y1992" t="s">
        <v>8845</v>
      </c>
      <c r="Z1992" t="str">
        <f t="shared" si="784"/>
        <v>Mar</v>
      </c>
      <c r="AA1992" s="6">
        <f t="shared" si="788"/>
        <v>0</v>
      </c>
      <c r="AB1992" s="6">
        <f t="shared" si="788"/>
        <v>0</v>
      </c>
      <c r="AC1992" s="6">
        <f t="shared" si="788"/>
        <v>0</v>
      </c>
      <c r="AD1992" s="6">
        <f t="shared" si="788"/>
        <v>7</v>
      </c>
      <c r="AE1992" s="6">
        <f t="shared" si="788"/>
        <v>0</v>
      </c>
      <c r="AF1992" s="6">
        <f t="shared" si="785"/>
        <v>7</v>
      </c>
      <c r="AG1992" s="6">
        <f t="shared" si="786"/>
        <v>0</v>
      </c>
      <c r="AH1992" s="14" t="str">
        <f>LEFT(X1992,2)&amp;"."&amp;VLOOKUP(MID(X1992,4,3),'Data validation'!$A$1:$B$12,2,FALSE)&amp;".2025"</f>
        <v>09.03.2025</v>
      </c>
      <c r="AI1992">
        <f t="shared" si="791"/>
        <v>11</v>
      </c>
      <c r="AJ1992" t="str">
        <f>H1992&amp;"."&amp;VLOOKUP(I1992,'Data validation'!$A$1:$B$12,2,FALSE)&amp;".2026"</f>
        <v>18.08.2026</v>
      </c>
      <c r="AK1992">
        <f t="shared" si="792"/>
        <v>34</v>
      </c>
      <c r="AL1992" t="e">
        <f>VLOOKUP(E1992,[2]Sheet1!$A:$B,2,FALSE)</f>
        <v>#N/A</v>
      </c>
    </row>
    <row r="1993" spans="1:38" x14ac:dyDescent="0.25">
      <c r="A1993" t="str">
        <f>VLOOKUP(Q1993,'Data validation'!$K$2:$L$50,2,FALSE)</f>
        <v>TOPOLA SKIES</v>
      </c>
      <c r="B1993">
        <f t="shared" si="776"/>
        <v>0</v>
      </c>
      <c r="C1993">
        <f t="shared" si="777"/>
        <v>0</v>
      </c>
      <c r="D1993">
        <f t="shared" si="778"/>
        <v>7</v>
      </c>
      <c r="E1993">
        <v>10364</v>
      </c>
      <c r="F1993" t="s">
        <v>8864</v>
      </c>
      <c r="G1993" t="s">
        <v>168</v>
      </c>
      <c r="H1993" t="str">
        <f t="shared" si="789"/>
        <v>18</v>
      </c>
      <c r="I1993" t="str">
        <f t="shared" si="779"/>
        <v>Aug</v>
      </c>
      <c r="J1993" t="s">
        <v>523</v>
      </c>
      <c r="K1993" t="str">
        <f t="shared" si="790"/>
        <v>25</v>
      </c>
      <c r="L1993" t="str">
        <f t="shared" si="780"/>
        <v>Aug</v>
      </c>
      <c r="M1993">
        <v>7</v>
      </c>
      <c r="N1993">
        <f t="shared" si="781"/>
        <v>7</v>
      </c>
      <c r="O1993">
        <f t="shared" si="782"/>
        <v>0</v>
      </c>
      <c r="P1993">
        <f t="shared" si="783"/>
        <v>0</v>
      </c>
      <c r="Q1993" t="s">
        <v>35</v>
      </c>
      <c r="R1993" t="s">
        <v>188</v>
      </c>
      <c r="S1993">
        <v>1</v>
      </c>
      <c r="T1993">
        <v>2</v>
      </c>
      <c r="U1993" s="2">
        <v>3130.2251697247702</v>
      </c>
      <c r="V1993" s="2">
        <v>447.16733422018348</v>
      </c>
      <c r="X1993" t="s">
        <v>8865</v>
      </c>
      <c r="Y1993" t="s">
        <v>8845</v>
      </c>
      <c r="Z1993" t="str">
        <f t="shared" si="784"/>
        <v>Mar</v>
      </c>
      <c r="AA1993" s="6">
        <f t="shared" si="788"/>
        <v>0</v>
      </c>
      <c r="AB1993" s="6">
        <f t="shared" si="788"/>
        <v>0</v>
      </c>
      <c r="AC1993" s="6">
        <f t="shared" si="788"/>
        <v>0</v>
      </c>
      <c r="AD1993" s="6">
        <f t="shared" si="788"/>
        <v>7</v>
      </c>
      <c r="AE1993" s="6">
        <f t="shared" si="788"/>
        <v>0</v>
      </c>
      <c r="AF1993" s="6">
        <f t="shared" si="785"/>
        <v>7</v>
      </c>
      <c r="AG1993" s="6">
        <f t="shared" si="786"/>
        <v>0</v>
      </c>
      <c r="AH1993" s="14" t="str">
        <f>LEFT(X1993,2)&amp;"."&amp;VLOOKUP(MID(X1993,4,3),'Data validation'!$A$1:$B$12,2,FALSE)&amp;".2025"</f>
        <v>09.03.2025</v>
      </c>
      <c r="AI1993">
        <f t="shared" si="791"/>
        <v>11</v>
      </c>
      <c r="AJ1993" t="str">
        <f>H1993&amp;"."&amp;VLOOKUP(I1993,'Data validation'!$A$1:$B$12,2,FALSE)&amp;".2026"</f>
        <v>18.08.2026</v>
      </c>
      <c r="AK1993">
        <f t="shared" si="792"/>
        <v>34</v>
      </c>
      <c r="AL1993" t="e">
        <f>VLOOKUP(E1993,[2]Sheet1!$A:$B,2,FALSE)</f>
        <v>#N/A</v>
      </c>
    </row>
    <row r="1994" spans="1:38" x14ac:dyDescent="0.25">
      <c r="A1994" t="str">
        <f>VLOOKUP(Q1994,'Data validation'!$K$2:$L$50,2,FALSE)</f>
        <v>ITAKA</v>
      </c>
      <c r="B1994">
        <f t="shared" si="776"/>
        <v>0</v>
      </c>
      <c r="C1994">
        <f t="shared" si="777"/>
        <v>0</v>
      </c>
      <c r="D1994">
        <f t="shared" si="778"/>
        <v>10</v>
      </c>
      <c r="E1994">
        <v>8588</v>
      </c>
      <c r="F1994" t="s">
        <v>8866</v>
      </c>
      <c r="G1994" t="s">
        <v>93</v>
      </c>
      <c r="H1994" t="str">
        <f t="shared" si="789"/>
        <v>21</v>
      </c>
      <c r="I1994" t="str">
        <f t="shared" si="779"/>
        <v>Jul</v>
      </c>
      <c r="J1994" t="s">
        <v>108</v>
      </c>
      <c r="K1994" t="str">
        <f t="shared" si="790"/>
        <v>31</v>
      </c>
      <c r="L1994" t="str">
        <f t="shared" si="780"/>
        <v>Jul</v>
      </c>
      <c r="M1994">
        <v>10</v>
      </c>
      <c r="N1994">
        <f t="shared" si="781"/>
        <v>10</v>
      </c>
      <c r="O1994">
        <f t="shared" si="782"/>
        <v>0</v>
      </c>
      <c r="P1994">
        <f t="shared" si="783"/>
        <v>0</v>
      </c>
      <c r="Q1994" t="s">
        <v>1445</v>
      </c>
      <c r="R1994" t="s">
        <v>20</v>
      </c>
      <c r="S1994">
        <v>2</v>
      </c>
      <c r="T1994">
        <v>1</v>
      </c>
      <c r="U1994" s="2">
        <f>SUMIFS(Itaka!L:L,Itaka!D:D,'Резервации 2026'!E1994)</f>
        <v>2583.8470129999996</v>
      </c>
      <c r="V1994" s="2">
        <f t="shared" ref="V1994:V1996" si="794">+U1994/M1994</f>
        <v>258.38470129999996</v>
      </c>
      <c r="W1994" t="s">
        <v>4628</v>
      </c>
      <c r="X1994" t="s">
        <v>1446</v>
      </c>
      <c r="Y1994" t="s">
        <v>1451</v>
      </c>
      <c r="Z1994" t="str">
        <f t="shared" si="784"/>
        <v>Nov</v>
      </c>
      <c r="AA1994" s="6">
        <f t="shared" si="788"/>
        <v>0</v>
      </c>
      <c r="AB1994" s="6">
        <f t="shared" si="788"/>
        <v>0</v>
      </c>
      <c r="AC1994" s="6">
        <f t="shared" si="788"/>
        <v>10</v>
      </c>
      <c r="AD1994" s="6">
        <f t="shared" si="788"/>
        <v>0</v>
      </c>
      <c r="AE1994" s="6">
        <f t="shared" si="788"/>
        <v>0</v>
      </c>
      <c r="AF1994" s="6">
        <f t="shared" si="785"/>
        <v>10</v>
      </c>
      <c r="AG1994" s="6">
        <f t="shared" si="786"/>
        <v>0</v>
      </c>
      <c r="AH1994" s="14" t="str">
        <f>LEFT(X1994,2)&amp;"."&amp;VLOOKUP(MID(X1994,4,3),'Data validation'!$A$1:$B$12,2,FALSE)&amp;".2025"</f>
        <v>18.11.2025</v>
      </c>
      <c r="AI1994">
        <f t="shared" si="791"/>
        <v>47</v>
      </c>
      <c r="AJ1994" t="str">
        <f>H1994&amp;"."&amp;VLOOKUP(I1994,'Data validation'!$A$1:$B$12,2,FALSE)&amp;".2026"</f>
        <v>21.07.2026</v>
      </c>
      <c r="AK1994">
        <f t="shared" si="792"/>
        <v>30</v>
      </c>
      <c r="AL1994" t="e">
        <f>VLOOKUP(E1994,[2]Sheet1!$A:$B,2,FALSE)</f>
        <v>#N/A</v>
      </c>
    </row>
    <row r="1995" spans="1:38" x14ac:dyDescent="0.25">
      <c r="A1995" t="str">
        <f>VLOOKUP(Q1995,'Data validation'!$K$2:$L$50,2,FALSE)</f>
        <v>ITAKA</v>
      </c>
      <c r="B1995">
        <f t="shared" si="776"/>
        <v>0</v>
      </c>
      <c r="C1995">
        <f t="shared" si="777"/>
        <v>0</v>
      </c>
      <c r="D1995">
        <f t="shared" si="778"/>
        <v>10</v>
      </c>
      <c r="E1995">
        <v>8586</v>
      </c>
      <c r="F1995" t="s">
        <v>8867</v>
      </c>
      <c r="G1995" t="s">
        <v>160</v>
      </c>
      <c r="H1995" t="str">
        <f t="shared" si="789"/>
        <v>04</v>
      </c>
      <c r="I1995" t="str">
        <f t="shared" si="779"/>
        <v>Aug</v>
      </c>
      <c r="J1995" t="s">
        <v>1443</v>
      </c>
      <c r="K1995" t="str">
        <f t="shared" si="790"/>
        <v>14</v>
      </c>
      <c r="L1995" t="str">
        <f t="shared" si="780"/>
        <v>Aug</v>
      </c>
      <c r="M1995">
        <v>10</v>
      </c>
      <c r="N1995">
        <f t="shared" si="781"/>
        <v>10</v>
      </c>
      <c r="O1995">
        <f t="shared" si="782"/>
        <v>0</v>
      </c>
      <c r="P1995">
        <f t="shared" si="783"/>
        <v>0</v>
      </c>
      <c r="Q1995" t="s">
        <v>1445</v>
      </c>
      <c r="R1995" t="s">
        <v>63</v>
      </c>
      <c r="S1995">
        <v>2</v>
      </c>
      <c r="T1995">
        <v>2</v>
      </c>
      <c r="U1995" s="2">
        <f>SUMIFS(Itaka!L:L,Itaka!D:D,'Резервации 2026'!E1995)</f>
        <v>3875.8683110000002</v>
      </c>
      <c r="V1995" s="2">
        <f t="shared" si="794"/>
        <v>387.58683110000004</v>
      </c>
      <c r="W1995" t="s">
        <v>4628</v>
      </c>
      <c r="X1995" t="s">
        <v>1446</v>
      </c>
      <c r="Y1995" t="s">
        <v>1447</v>
      </c>
      <c r="Z1995" t="str">
        <f t="shared" si="784"/>
        <v>Nov</v>
      </c>
      <c r="AA1995" s="6">
        <f t="shared" si="788"/>
        <v>0</v>
      </c>
      <c r="AB1995" s="6">
        <f t="shared" si="788"/>
        <v>0</v>
      </c>
      <c r="AC1995" s="6">
        <f t="shared" si="788"/>
        <v>0</v>
      </c>
      <c r="AD1995" s="6">
        <f t="shared" si="788"/>
        <v>10</v>
      </c>
      <c r="AE1995" s="6">
        <f t="shared" si="788"/>
        <v>0</v>
      </c>
      <c r="AF1995" s="6">
        <f t="shared" si="785"/>
        <v>10</v>
      </c>
      <c r="AG1995" s="6">
        <f t="shared" si="786"/>
        <v>0</v>
      </c>
      <c r="AH1995" s="14" t="str">
        <f>LEFT(X1995,2)&amp;"."&amp;VLOOKUP(MID(X1995,4,3),'Data validation'!$A$1:$B$12,2,FALSE)&amp;".2025"</f>
        <v>18.11.2025</v>
      </c>
      <c r="AI1995">
        <f t="shared" si="791"/>
        <v>47</v>
      </c>
      <c r="AJ1995" t="str">
        <f>H1995&amp;"."&amp;VLOOKUP(I1995,'Data validation'!$A$1:$B$12,2,FALSE)&amp;".2026"</f>
        <v>04.08.2026</v>
      </c>
      <c r="AK1995">
        <f t="shared" si="792"/>
        <v>32</v>
      </c>
      <c r="AL1995" t="e">
        <f>VLOOKUP(E1995,[2]Sheet1!$A:$B,2,FALSE)</f>
        <v>#N/A</v>
      </c>
    </row>
    <row r="1996" spans="1:38" x14ac:dyDescent="0.25">
      <c r="A1996" t="str">
        <f>VLOOKUP(Q1996,'Data validation'!$K$2:$L$50,2,FALSE)</f>
        <v>ITAKA</v>
      </c>
      <c r="B1996">
        <f t="shared" si="776"/>
        <v>3</v>
      </c>
      <c r="C1996">
        <f t="shared" si="777"/>
        <v>4</v>
      </c>
      <c r="D1996">
        <f t="shared" si="778"/>
        <v>0</v>
      </c>
      <c r="E1996">
        <v>8587</v>
      </c>
      <c r="F1996" t="s">
        <v>8868</v>
      </c>
      <c r="G1996" t="s">
        <v>1448</v>
      </c>
      <c r="H1996" t="str">
        <f t="shared" si="789"/>
        <v>12</v>
      </c>
      <c r="I1996" t="str">
        <f t="shared" si="779"/>
        <v>Jun</v>
      </c>
      <c r="J1996" t="s">
        <v>151</v>
      </c>
      <c r="K1996" t="str">
        <f t="shared" si="790"/>
        <v>19</v>
      </c>
      <c r="L1996" t="str">
        <f t="shared" si="780"/>
        <v>Jun</v>
      </c>
      <c r="M1996">
        <v>7</v>
      </c>
      <c r="N1996">
        <f t="shared" si="781"/>
        <v>7</v>
      </c>
      <c r="O1996">
        <f t="shared" si="782"/>
        <v>0</v>
      </c>
      <c r="P1996">
        <f t="shared" si="783"/>
        <v>0</v>
      </c>
      <c r="Q1996" t="s">
        <v>1445</v>
      </c>
      <c r="R1996" t="s">
        <v>17</v>
      </c>
      <c r="S1996">
        <v>3</v>
      </c>
      <c r="T1996">
        <v>0</v>
      </c>
      <c r="U1996" s="2">
        <f>SUMIFS(Itaka!L:L,Itaka!D:D,'Резервации 2026'!E1996)</f>
        <v>0</v>
      </c>
      <c r="V1996" s="2">
        <f t="shared" si="794"/>
        <v>0</v>
      </c>
      <c r="W1996" t="s">
        <v>4628</v>
      </c>
      <c r="X1996" t="s">
        <v>1446</v>
      </c>
      <c r="Y1996" t="s">
        <v>716</v>
      </c>
      <c r="Z1996" t="str">
        <f t="shared" si="784"/>
        <v>Nov</v>
      </c>
      <c r="AA1996" s="6">
        <f t="shared" si="788"/>
        <v>0</v>
      </c>
      <c r="AB1996" s="6">
        <f t="shared" si="788"/>
        <v>7</v>
      </c>
      <c r="AC1996" s="6">
        <f t="shared" si="788"/>
        <v>0</v>
      </c>
      <c r="AD1996" s="6">
        <f t="shared" si="788"/>
        <v>0</v>
      </c>
      <c r="AE1996" s="6">
        <f t="shared" si="788"/>
        <v>0</v>
      </c>
      <c r="AF1996" s="6">
        <f t="shared" si="785"/>
        <v>7</v>
      </c>
      <c r="AG1996" s="6">
        <f t="shared" si="786"/>
        <v>0</v>
      </c>
      <c r="AH1996" s="14" t="str">
        <f>LEFT(X1996,2)&amp;"."&amp;VLOOKUP(MID(X1996,4,3),'Data validation'!$A$1:$B$12,2,FALSE)&amp;".2025"</f>
        <v>18.11.2025</v>
      </c>
      <c r="AI1996">
        <f t="shared" si="791"/>
        <v>47</v>
      </c>
      <c r="AJ1996" t="str">
        <f>H1996&amp;"."&amp;VLOOKUP(I1996,'Data validation'!$A$1:$B$12,2,FALSE)&amp;".2026"</f>
        <v>12.06.2026</v>
      </c>
      <c r="AK1996">
        <f t="shared" si="792"/>
        <v>24</v>
      </c>
      <c r="AL1996" t="str">
        <f>VLOOKUP(E1996,[2]Sheet1!$A:$B,2,FALSE)</f>
        <v>Анулирана</v>
      </c>
    </row>
    <row r="1997" spans="1:38" x14ac:dyDescent="0.25">
      <c r="A1997" t="str">
        <f>VLOOKUP(Q1997,'Data validation'!$K$2:$L$50,2,FALSE)</f>
        <v>TOPOLA SKIES</v>
      </c>
      <c r="B1997">
        <f t="shared" si="776"/>
        <v>0</v>
      </c>
      <c r="C1997">
        <f t="shared" si="777"/>
        <v>0</v>
      </c>
      <c r="D1997">
        <f t="shared" si="778"/>
        <v>7</v>
      </c>
      <c r="E1997">
        <v>10363</v>
      </c>
      <c r="F1997" t="s">
        <v>8869</v>
      </c>
      <c r="G1997" t="s">
        <v>168</v>
      </c>
      <c r="H1997" t="str">
        <f t="shared" si="789"/>
        <v>18</v>
      </c>
      <c r="I1997" t="str">
        <f t="shared" si="779"/>
        <v>Aug</v>
      </c>
      <c r="J1997" t="s">
        <v>523</v>
      </c>
      <c r="K1997" t="str">
        <f t="shared" si="790"/>
        <v>25</v>
      </c>
      <c r="L1997" t="str">
        <f t="shared" si="780"/>
        <v>Aug</v>
      </c>
      <c r="M1997">
        <v>7</v>
      </c>
      <c r="N1997">
        <f t="shared" si="781"/>
        <v>7</v>
      </c>
      <c r="O1997">
        <f t="shared" si="782"/>
        <v>0</v>
      </c>
      <c r="P1997">
        <f t="shared" si="783"/>
        <v>0</v>
      </c>
      <c r="Q1997" t="s">
        <v>35</v>
      </c>
      <c r="R1997" t="s">
        <v>188</v>
      </c>
      <c r="S1997">
        <v>2</v>
      </c>
      <c r="T1997">
        <v>2</v>
      </c>
      <c r="U1997" s="2">
        <v>3912.7724904587149</v>
      </c>
      <c r="V1997" s="2">
        <v>558.97262532110085</v>
      </c>
      <c r="X1997" t="s">
        <v>8870</v>
      </c>
      <c r="Y1997" t="s">
        <v>8845</v>
      </c>
      <c r="Z1997" t="str">
        <f t="shared" si="784"/>
        <v>Mar</v>
      </c>
      <c r="AA1997" s="6">
        <f t="shared" si="788"/>
        <v>0</v>
      </c>
      <c r="AB1997" s="6">
        <f t="shared" si="788"/>
        <v>0</v>
      </c>
      <c r="AC1997" s="6">
        <f t="shared" si="788"/>
        <v>0</v>
      </c>
      <c r="AD1997" s="6">
        <f t="shared" si="788"/>
        <v>7</v>
      </c>
      <c r="AE1997" s="6">
        <f t="shared" si="788"/>
        <v>0</v>
      </c>
      <c r="AF1997" s="6">
        <f t="shared" si="785"/>
        <v>7</v>
      </c>
      <c r="AG1997" s="6">
        <f t="shared" si="786"/>
        <v>0</v>
      </c>
      <c r="AH1997" s="14" t="str">
        <f>LEFT(X1997,2)&amp;"."&amp;VLOOKUP(MID(X1997,4,3),'Data validation'!$A$1:$B$12,2,FALSE)&amp;".2025"</f>
        <v>09.03.2025</v>
      </c>
      <c r="AI1997">
        <f t="shared" si="791"/>
        <v>11</v>
      </c>
      <c r="AJ1997" t="str">
        <f>H1997&amp;"."&amp;VLOOKUP(I1997,'Data validation'!$A$1:$B$12,2,FALSE)&amp;".2026"</f>
        <v>18.08.2026</v>
      </c>
      <c r="AK1997">
        <f t="shared" si="792"/>
        <v>34</v>
      </c>
      <c r="AL1997" t="e">
        <f>VLOOKUP(E1997,[2]Sheet1!$A:$B,2,FALSE)</f>
        <v>#N/A</v>
      </c>
    </row>
    <row r="1998" spans="1:38" x14ac:dyDescent="0.25">
      <c r="A1998" t="str">
        <f>VLOOKUP(Q1998,'Data validation'!$K$2:$L$50,2,FALSE)</f>
        <v>INDIVIDUAL</v>
      </c>
      <c r="B1998">
        <f t="shared" si="776"/>
        <v>0</v>
      </c>
      <c r="C1998">
        <f t="shared" si="777"/>
        <v>0</v>
      </c>
      <c r="D1998">
        <f t="shared" si="778"/>
        <v>5</v>
      </c>
      <c r="E1998">
        <v>10384</v>
      </c>
      <c r="F1998" t="s">
        <v>8871</v>
      </c>
      <c r="G1998" t="s">
        <v>167</v>
      </c>
      <c r="H1998" t="str">
        <f t="shared" si="789"/>
        <v>30</v>
      </c>
      <c r="I1998" t="str">
        <f t="shared" si="779"/>
        <v>Jul</v>
      </c>
      <c r="J1998" t="s">
        <v>160</v>
      </c>
      <c r="K1998" t="str">
        <f t="shared" si="790"/>
        <v>04</v>
      </c>
      <c r="L1998" t="str">
        <f t="shared" si="780"/>
        <v>Aug</v>
      </c>
      <c r="M1998">
        <v>5</v>
      </c>
      <c r="N1998">
        <f t="shared" si="781"/>
        <v>-26</v>
      </c>
      <c r="O1998">
        <f t="shared" si="782"/>
        <v>1</v>
      </c>
      <c r="P1998">
        <f t="shared" si="783"/>
        <v>3</v>
      </c>
      <c r="Q1998" t="s">
        <v>24</v>
      </c>
      <c r="R1998" t="s">
        <v>110</v>
      </c>
      <c r="S1998">
        <v>3</v>
      </c>
      <c r="T1998">
        <v>1</v>
      </c>
      <c r="U1998" s="2">
        <v>3229.8110091743119</v>
      </c>
      <c r="V1998" s="2">
        <v>645.9622018348623</v>
      </c>
      <c r="X1998" t="s">
        <v>8872</v>
      </c>
      <c r="Y1998" t="s">
        <v>8873</v>
      </c>
      <c r="Z1998" t="str">
        <f t="shared" si="784"/>
        <v>Mar</v>
      </c>
      <c r="AA1998" s="6">
        <f t="shared" si="788"/>
        <v>0</v>
      </c>
      <c r="AB1998" s="6">
        <f t="shared" si="788"/>
        <v>0</v>
      </c>
      <c r="AC1998" s="6">
        <f t="shared" si="788"/>
        <v>1</v>
      </c>
      <c r="AD1998" s="6">
        <f t="shared" si="788"/>
        <v>3</v>
      </c>
      <c r="AE1998" s="6">
        <f t="shared" si="788"/>
        <v>0</v>
      </c>
      <c r="AF1998" s="6">
        <f t="shared" si="785"/>
        <v>4</v>
      </c>
      <c r="AG1998" s="6">
        <f t="shared" si="786"/>
        <v>-1</v>
      </c>
      <c r="AH1998" s="14" t="str">
        <f>LEFT(X1998,2)&amp;"."&amp;VLOOKUP(MID(X1998,4,3),'Data validation'!$A$1:$B$12,2,FALSE)&amp;".2025"</f>
        <v>10.03.2025</v>
      </c>
      <c r="AI1998">
        <f t="shared" si="791"/>
        <v>11</v>
      </c>
      <c r="AJ1998" t="str">
        <f>H1998&amp;"."&amp;VLOOKUP(I1998,'Data validation'!$A$1:$B$12,2,FALSE)&amp;".2026"</f>
        <v>30.07.2026</v>
      </c>
      <c r="AK1998">
        <f t="shared" si="792"/>
        <v>31</v>
      </c>
      <c r="AL1998" t="e">
        <f>VLOOKUP(E1998,[2]Sheet1!$A:$B,2,FALSE)</f>
        <v>#N/A</v>
      </c>
    </row>
    <row r="1999" spans="1:38" x14ac:dyDescent="0.25">
      <c r="A1999" t="str">
        <f>VLOOKUP(Q1999,'Data validation'!$K$2:$L$50,2,FALSE)</f>
        <v>INDIVIDUAL</v>
      </c>
      <c r="B1999">
        <f t="shared" si="776"/>
        <v>0</v>
      </c>
      <c r="C1999">
        <f t="shared" si="777"/>
        <v>0</v>
      </c>
      <c r="D1999">
        <f t="shared" si="778"/>
        <v>5</v>
      </c>
      <c r="E1999">
        <v>10385</v>
      </c>
      <c r="F1999" t="s">
        <v>8871</v>
      </c>
      <c r="G1999" t="s">
        <v>167</v>
      </c>
      <c r="H1999" t="str">
        <f t="shared" si="789"/>
        <v>30</v>
      </c>
      <c r="I1999" t="str">
        <f t="shared" si="779"/>
        <v>Jul</v>
      </c>
      <c r="J1999" t="s">
        <v>160</v>
      </c>
      <c r="K1999" t="str">
        <f t="shared" si="790"/>
        <v>04</v>
      </c>
      <c r="L1999" t="str">
        <f t="shared" si="780"/>
        <v>Aug</v>
      </c>
      <c r="M1999">
        <v>5</v>
      </c>
      <c r="N1999">
        <f t="shared" si="781"/>
        <v>-26</v>
      </c>
      <c r="O1999">
        <f t="shared" si="782"/>
        <v>1</v>
      </c>
      <c r="P1999">
        <f t="shared" si="783"/>
        <v>3</v>
      </c>
      <c r="Q1999" t="s">
        <v>24</v>
      </c>
      <c r="R1999" t="s">
        <v>48</v>
      </c>
      <c r="S1999">
        <v>2</v>
      </c>
      <c r="T1999">
        <v>1</v>
      </c>
      <c r="U1999" s="2">
        <v>1937.8866055045869</v>
      </c>
      <c r="V1999" s="2">
        <v>387.5773211009174</v>
      </c>
      <c r="X1999" t="s">
        <v>8874</v>
      </c>
      <c r="Y1999" t="s">
        <v>8873</v>
      </c>
      <c r="Z1999" t="str">
        <f t="shared" si="784"/>
        <v>Mar</v>
      </c>
      <c r="AA1999" s="6">
        <f t="shared" si="788"/>
        <v>0</v>
      </c>
      <c r="AB1999" s="6">
        <f t="shared" si="788"/>
        <v>0</v>
      </c>
      <c r="AC1999" s="6">
        <f t="shared" si="788"/>
        <v>1</v>
      </c>
      <c r="AD1999" s="6">
        <f t="shared" si="788"/>
        <v>3</v>
      </c>
      <c r="AE1999" s="6">
        <f t="shared" si="788"/>
        <v>0</v>
      </c>
      <c r="AF1999" s="6">
        <f t="shared" si="785"/>
        <v>4</v>
      </c>
      <c r="AG1999" s="6">
        <f t="shared" si="786"/>
        <v>-1</v>
      </c>
      <c r="AH1999" s="14" t="str">
        <f>LEFT(X1999,2)&amp;"."&amp;VLOOKUP(MID(X1999,4,3),'Data validation'!$A$1:$B$12,2,FALSE)&amp;".2025"</f>
        <v>10.03.2025</v>
      </c>
      <c r="AI1999">
        <f t="shared" si="791"/>
        <v>11</v>
      </c>
      <c r="AJ1999" t="str">
        <f>H1999&amp;"."&amp;VLOOKUP(I1999,'Data validation'!$A$1:$B$12,2,FALSE)&amp;".2026"</f>
        <v>30.07.2026</v>
      </c>
      <c r="AK1999">
        <f t="shared" si="792"/>
        <v>31</v>
      </c>
      <c r="AL1999" t="e">
        <f>VLOOKUP(E1999,[2]Sheet1!$A:$B,2,FALSE)</f>
        <v>#N/A</v>
      </c>
    </row>
    <row r="2000" spans="1:38" x14ac:dyDescent="0.25">
      <c r="A2000" t="str">
        <f>VLOOKUP(Q2000,'Data validation'!$K$2:$L$50,2,FALSE)</f>
        <v>INDIVIDUAL</v>
      </c>
      <c r="B2000">
        <f t="shared" si="776"/>
        <v>0</v>
      </c>
      <c r="C2000">
        <f t="shared" si="777"/>
        <v>0</v>
      </c>
      <c r="D2000">
        <f t="shared" si="778"/>
        <v>5</v>
      </c>
      <c r="E2000">
        <v>10386</v>
      </c>
      <c r="F2000" t="s">
        <v>8871</v>
      </c>
      <c r="G2000" t="s">
        <v>167</v>
      </c>
      <c r="H2000" t="str">
        <f t="shared" si="789"/>
        <v>30</v>
      </c>
      <c r="I2000" t="str">
        <f t="shared" si="779"/>
        <v>Jul</v>
      </c>
      <c r="J2000" t="s">
        <v>160</v>
      </c>
      <c r="K2000" t="str">
        <f t="shared" si="790"/>
        <v>04</v>
      </c>
      <c r="L2000" t="str">
        <f t="shared" si="780"/>
        <v>Aug</v>
      </c>
      <c r="M2000">
        <v>5</v>
      </c>
      <c r="N2000">
        <f t="shared" si="781"/>
        <v>-26</v>
      </c>
      <c r="O2000">
        <f t="shared" si="782"/>
        <v>1</v>
      </c>
      <c r="P2000">
        <f t="shared" si="783"/>
        <v>3</v>
      </c>
      <c r="Q2000" t="s">
        <v>24</v>
      </c>
      <c r="R2000" t="s">
        <v>48</v>
      </c>
      <c r="S2000">
        <v>2</v>
      </c>
      <c r="T2000">
        <v>1</v>
      </c>
      <c r="U2000" s="2">
        <v>1937.8866055045869</v>
      </c>
      <c r="V2000" s="2">
        <v>387.5773211009174</v>
      </c>
      <c r="X2000" t="s">
        <v>8874</v>
      </c>
      <c r="Y2000" t="s">
        <v>8873</v>
      </c>
      <c r="Z2000" t="str">
        <f t="shared" si="784"/>
        <v>Mar</v>
      </c>
      <c r="AA2000" s="6">
        <f t="shared" si="788"/>
        <v>0</v>
      </c>
      <c r="AB2000" s="6">
        <f t="shared" si="788"/>
        <v>0</v>
      </c>
      <c r="AC2000" s="6">
        <f t="shared" si="788"/>
        <v>1</v>
      </c>
      <c r="AD2000" s="6">
        <f t="shared" si="788"/>
        <v>3</v>
      </c>
      <c r="AE2000" s="6">
        <f t="shared" si="788"/>
        <v>0</v>
      </c>
      <c r="AF2000" s="6">
        <f t="shared" si="785"/>
        <v>4</v>
      </c>
      <c r="AG2000" s="6">
        <f t="shared" si="786"/>
        <v>-1</v>
      </c>
      <c r="AH2000" s="14" t="str">
        <f>LEFT(X2000,2)&amp;"."&amp;VLOOKUP(MID(X2000,4,3),'Data validation'!$A$1:$B$12,2,FALSE)&amp;".2025"</f>
        <v>10.03.2025</v>
      </c>
      <c r="AI2000">
        <f t="shared" si="791"/>
        <v>11</v>
      </c>
      <c r="AJ2000" t="str">
        <f>H2000&amp;"."&amp;VLOOKUP(I2000,'Data validation'!$A$1:$B$12,2,FALSE)&amp;".2026"</f>
        <v>30.07.2026</v>
      </c>
      <c r="AK2000">
        <f t="shared" si="792"/>
        <v>31</v>
      </c>
      <c r="AL2000" t="e">
        <f>VLOOKUP(E2000,[2]Sheet1!$A:$B,2,FALSE)</f>
        <v>#N/A</v>
      </c>
    </row>
    <row r="2001" spans="1:38" x14ac:dyDescent="0.25">
      <c r="A2001" t="str">
        <f>VLOOKUP(Q2001,'Data validation'!$K$2:$L$50,2,FALSE)</f>
        <v>ITAKA</v>
      </c>
      <c r="B2001">
        <f t="shared" si="776"/>
        <v>0</v>
      </c>
      <c r="C2001">
        <f t="shared" si="777"/>
        <v>14</v>
      </c>
      <c r="D2001">
        <f t="shared" si="778"/>
        <v>0</v>
      </c>
      <c r="E2001">
        <v>8589</v>
      </c>
      <c r="F2001" t="s">
        <v>8875</v>
      </c>
      <c r="G2001" t="s">
        <v>1453</v>
      </c>
      <c r="H2001" t="str">
        <f t="shared" si="789"/>
        <v>16</v>
      </c>
      <c r="I2001" t="str">
        <f t="shared" si="779"/>
        <v>Jun</v>
      </c>
      <c r="J2001" t="s">
        <v>71</v>
      </c>
      <c r="K2001" t="str">
        <f t="shared" si="790"/>
        <v>30</v>
      </c>
      <c r="L2001" t="str">
        <f t="shared" si="780"/>
        <v>Jun</v>
      </c>
      <c r="M2001">
        <v>14</v>
      </c>
      <c r="N2001">
        <f t="shared" si="781"/>
        <v>14</v>
      </c>
      <c r="O2001">
        <f t="shared" si="782"/>
        <v>0</v>
      </c>
      <c r="P2001">
        <f t="shared" si="783"/>
        <v>0</v>
      </c>
      <c r="Q2001" t="s">
        <v>1445</v>
      </c>
      <c r="R2001" t="s">
        <v>20</v>
      </c>
      <c r="S2001">
        <v>2</v>
      </c>
      <c r="T2001">
        <v>0</v>
      </c>
      <c r="U2001" s="2">
        <f>SUMIFS(Itaka!L:L,Itaka!D:D,'Резервации 2026'!E2001)</f>
        <v>3025.1604941999999</v>
      </c>
      <c r="V2001" s="2">
        <f t="shared" ref="V2001:V2004" si="795">+U2001/M2001</f>
        <v>216.08289244285714</v>
      </c>
      <c r="W2001" t="s">
        <v>4628</v>
      </c>
      <c r="X2001" t="s">
        <v>1446</v>
      </c>
      <c r="Y2001" t="s">
        <v>1456</v>
      </c>
      <c r="Z2001" t="str">
        <f t="shared" si="784"/>
        <v>Nov</v>
      </c>
      <c r="AA2001" s="6">
        <f t="shared" si="788"/>
        <v>0</v>
      </c>
      <c r="AB2001" s="6">
        <f t="shared" si="788"/>
        <v>14</v>
      </c>
      <c r="AC2001" s="6">
        <f t="shared" si="788"/>
        <v>0</v>
      </c>
      <c r="AD2001" s="6">
        <f t="shared" si="788"/>
        <v>0</v>
      </c>
      <c r="AE2001" s="6">
        <f t="shared" si="788"/>
        <v>0</v>
      </c>
      <c r="AF2001" s="6">
        <f t="shared" si="785"/>
        <v>14</v>
      </c>
      <c r="AG2001" s="6">
        <f t="shared" si="786"/>
        <v>0</v>
      </c>
      <c r="AH2001" s="14" t="str">
        <f>LEFT(X2001,2)&amp;"."&amp;VLOOKUP(MID(X2001,4,3),'Data validation'!$A$1:$B$12,2,FALSE)&amp;".2025"</f>
        <v>18.11.2025</v>
      </c>
      <c r="AI2001">
        <f t="shared" si="791"/>
        <v>47</v>
      </c>
      <c r="AJ2001" t="str">
        <f>H2001&amp;"."&amp;VLOOKUP(I2001,'Data validation'!$A$1:$B$12,2,FALSE)&amp;".2026"</f>
        <v>16.06.2026</v>
      </c>
      <c r="AK2001">
        <f t="shared" si="792"/>
        <v>25</v>
      </c>
      <c r="AL2001" t="e">
        <f>VLOOKUP(E2001,[2]Sheet1!$A:$B,2,FALSE)</f>
        <v>#N/A</v>
      </c>
    </row>
    <row r="2002" spans="1:38" x14ac:dyDescent="0.25">
      <c r="A2002" t="str">
        <f>VLOOKUP(Q2002,'Data validation'!$K$2:$L$50,2,FALSE)</f>
        <v>TO</v>
      </c>
      <c r="B2002">
        <f t="shared" ref="B2002:B2023" si="796">AA2002+IF(I2002="Jun",IF(_xlfn.NUMBERVALUE(H2002)&gt;14,0,IF(_xlfn.NUMBERVALUE(K2002)&lt;14,M2002,15-_xlfn.NUMBERVALUE(H2002))),0)</f>
        <v>0</v>
      </c>
      <c r="C2002">
        <f t="shared" ref="C2002:C2023" si="797">M2002-B2002-D2002</f>
        <v>0</v>
      </c>
      <c r="D2002">
        <f t="shared" ref="D2002:D2023" si="798">IF(L2002="Jul",IF(_xlfn.NUMBERVALUE(K2002)&lt;11,0,IF(I2002="Jul",IF(_xlfn.NUMBERVALUE(H2002)&gt;11,M2002,_xlfn.NUMBERVALUE(K2002)-11),0)),0)+IF(L2002="Aug",IF(_xlfn.NUMBERVALUE(K2002)&gt;24,IF(_xlfn.NUMBERVALUE(H2002)&gt;24,0,25-_xlfn.NUMBERVALUE(H2002)),IF(I2002="Aug",M2002,_xlfn.NUMBERVALUE(K2002)-1+32-_xlfn.NUMBERVALUE(H2002))),0)</f>
        <v>6</v>
      </c>
      <c r="E2002">
        <v>10395</v>
      </c>
      <c r="F2002" t="s">
        <v>8880</v>
      </c>
      <c r="G2002" t="s">
        <v>94</v>
      </c>
      <c r="H2002" t="str">
        <f t="shared" ref="H2002:H2023" si="799">LEFT(G2002,2)</f>
        <v>27</v>
      </c>
      <c r="I2002" t="str">
        <f t="shared" ref="I2002:I2023" si="800">MID(G2002,4,3)</f>
        <v>Jul</v>
      </c>
      <c r="J2002" t="s">
        <v>78</v>
      </c>
      <c r="K2002" t="str">
        <f t="shared" ref="K2002:K2023" si="801">LEFT(J2002,2)</f>
        <v>02</v>
      </c>
      <c r="L2002" t="str">
        <f t="shared" ref="L2002:L2023" si="802">MID(J2002,4,3)</f>
        <v>Aug</v>
      </c>
      <c r="M2002">
        <v>6</v>
      </c>
      <c r="N2002">
        <f t="shared" ref="N2002:N2023" si="803">+K2002-H2002</f>
        <v>-25</v>
      </c>
      <c r="O2002">
        <f t="shared" ref="O2002:O2023" si="804">IF(I2002=L2002,0,31-H2002)</f>
        <v>4</v>
      </c>
      <c r="P2002">
        <f t="shared" ref="P2002:P2023" si="805">IF(I2002=L2002,0,K2002-1)</f>
        <v>1</v>
      </c>
      <c r="Q2002" t="s">
        <v>81</v>
      </c>
      <c r="R2002" t="s">
        <v>17</v>
      </c>
      <c r="S2002">
        <v>2</v>
      </c>
      <c r="T2002">
        <v>1</v>
      </c>
      <c r="U2002" s="2">
        <f>SUMIFS(SLR!L:L,SLR!D:D,'Резервации 2026'!E2002)</f>
        <v>2002.4569872</v>
      </c>
      <c r="V2002" s="2">
        <f t="shared" si="795"/>
        <v>333.74283120000001</v>
      </c>
      <c r="W2002" t="s">
        <v>262</v>
      </c>
      <c r="X2002" t="s">
        <v>8881</v>
      </c>
      <c r="Y2002" t="s">
        <v>8873</v>
      </c>
      <c r="Z2002" t="str">
        <f t="shared" ref="Z2002:Z2023" si="806">MID(X2002,4,3)</f>
        <v>Mar</v>
      </c>
      <c r="AA2002" s="6">
        <f t="shared" si="788"/>
        <v>0</v>
      </c>
      <c r="AB2002" s="6">
        <f t="shared" si="788"/>
        <v>0</v>
      </c>
      <c r="AC2002" s="6">
        <f t="shared" si="788"/>
        <v>4</v>
      </c>
      <c r="AD2002" s="6">
        <f t="shared" si="788"/>
        <v>1</v>
      </c>
      <c r="AE2002" s="6">
        <f t="shared" si="788"/>
        <v>0</v>
      </c>
      <c r="AF2002" s="6">
        <f t="shared" ref="AF2002:AF2023" si="807">SUM(AA2002:AE2002)</f>
        <v>5</v>
      </c>
      <c r="AG2002" s="6">
        <f t="shared" ref="AG2002:AG2023" si="808">+AF2002-M2002</f>
        <v>-1</v>
      </c>
      <c r="AH2002" s="14" t="str">
        <f>LEFT(X2002,2)&amp;"."&amp;VLOOKUP(MID(X2002,4,3),'Data validation'!$A$1:$B$12,2,FALSE)&amp;".2025"</f>
        <v>10.03.2025</v>
      </c>
      <c r="AI2002">
        <f t="shared" ref="AI2002:AI2023" si="809">WEEKNUM(AH2002)</f>
        <v>11</v>
      </c>
      <c r="AJ2002" t="str">
        <f>H2002&amp;"."&amp;VLOOKUP(I2002,'Data validation'!$A$1:$B$12,2,FALSE)&amp;".2026"</f>
        <v>27.07.2026</v>
      </c>
      <c r="AK2002">
        <f t="shared" ref="AK2002:AK2023" si="810">WEEKNUM(AJ2002)</f>
        <v>31</v>
      </c>
      <c r="AL2002" t="e">
        <f>VLOOKUP(E2002,[2]Sheet1!$A:$B,2,FALSE)</f>
        <v>#N/A</v>
      </c>
    </row>
    <row r="2003" spans="1:38" x14ac:dyDescent="0.25">
      <c r="A2003" t="str">
        <f>VLOOKUP(Q2003,'Data validation'!$K$2:$L$50,2,FALSE)</f>
        <v>TO</v>
      </c>
      <c r="B2003">
        <f t="shared" si="796"/>
        <v>0</v>
      </c>
      <c r="C2003">
        <f t="shared" si="797"/>
        <v>0</v>
      </c>
      <c r="D2003">
        <f t="shared" si="798"/>
        <v>7</v>
      </c>
      <c r="E2003">
        <v>10396</v>
      </c>
      <c r="F2003" t="s">
        <v>8882</v>
      </c>
      <c r="G2003" t="s">
        <v>108</v>
      </c>
      <c r="H2003" t="str">
        <f t="shared" si="799"/>
        <v>31</v>
      </c>
      <c r="I2003" t="str">
        <f t="shared" si="800"/>
        <v>Jul</v>
      </c>
      <c r="J2003" t="s">
        <v>646</v>
      </c>
      <c r="K2003" t="str">
        <f t="shared" si="801"/>
        <v>07</v>
      </c>
      <c r="L2003" t="str">
        <f t="shared" si="802"/>
        <v>Aug</v>
      </c>
      <c r="M2003">
        <v>7</v>
      </c>
      <c r="N2003">
        <f t="shared" si="803"/>
        <v>-24</v>
      </c>
      <c r="O2003">
        <f t="shared" si="804"/>
        <v>0</v>
      </c>
      <c r="P2003">
        <f t="shared" si="805"/>
        <v>6</v>
      </c>
      <c r="Q2003" t="s">
        <v>81</v>
      </c>
      <c r="R2003" t="s">
        <v>63</v>
      </c>
      <c r="S2003">
        <v>2</v>
      </c>
      <c r="T2003">
        <v>2</v>
      </c>
      <c r="U2003" s="2">
        <f>SUMIFS(SLR!L:L,SLR!D:D,'Резервации 2026'!E2003)</f>
        <v>2991.0312607000001</v>
      </c>
      <c r="V2003" s="2">
        <f t="shared" si="795"/>
        <v>427.29018009999999</v>
      </c>
      <c r="W2003" t="s">
        <v>262</v>
      </c>
      <c r="X2003" t="s">
        <v>8883</v>
      </c>
      <c r="Y2003" t="s">
        <v>8884</v>
      </c>
      <c r="Z2003" t="str">
        <f t="shared" si="806"/>
        <v>Mar</v>
      </c>
      <c r="AA2003" s="6">
        <f t="shared" ref="AA2003:AE2023" si="811">IF($I2003=AA$1,IF($L2003=AA$1,$M2003,$O2003),IF($L2003=AA$1,$P2003,0))</f>
        <v>0</v>
      </c>
      <c r="AB2003" s="6">
        <f t="shared" si="811"/>
        <v>0</v>
      </c>
      <c r="AC2003" s="6">
        <f t="shared" si="811"/>
        <v>0</v>
      </c>
      <c r="AD2003" s="6">
        <f t="shared" si="811"/>
        <v>6</v>
      </c>
      <c r="AE2003" s="6">
        <f t="shared" si="811"/>
        <v>0</v>
      </c>
      <c r="AF2003" s="6">
        <f t="shared" si="807"/>
        <v>6</v>
      </c>
      <c r="AG2003" s="6">
        <f t="shared" si="808"/>
        <v>-1</v>
      </c>
      <c r="AH2003" s="14" t="str">
        <f>LEFT(X2003,2)&amp;"."&amp;VLOOKUP(MID(X2003,4,3),'Data validation'!$A$1:$B$12,2,FALSE)&amp;".2025"</f>
        <v>11.03.2025</v>
      </c>
      <c r="AI2003">
        <f t="shared" si="809"/>
        <v>11</v>
      </c>
      <c r="AJ2003" t="str">
        <f>H2003&amp;"."&amp;VLOOKUP(I2003,'Data validation'!$A$1:$B$12,2,FALSE)&amp;".2026"</f>
        <v>31.07.2026</v>
      </c>
      <c r="AK2003">
        <f t="shared" si="810"/>
        <v>31</v>
      </c>
      <c r="AL2003" t="e">
        <f>VLOOKUP(E2003,[2]Sheet1!$A:$B,2,FALSE)</f>
        <v>#N/A</v>
      </c>
    </row>
    <row r="2004" spans="1:38" x14ac:dyDescent="0.25">
      <c r="A2004" t="str">
        <f>VLOOKUP(Q2004,'Data validation'!$K$2:$L$50,2,FALSE)</f>
        <v>TO</v>
      </c>
      <c r="B2004">
        <f t="shared" si="796"/>
        <v>0</v>
      </c>
      <c r="C2004">
        <f t="shared" si="797"/>
        <v>0</v>
      </c>
      <c r="D2004">
        <f t="shared" si="798"/>
        <v>7</v>
      </c>
      <c r="E2004">
        <v>10397</v>
      </c>
      <c r="F2004" t="s">
        <v>8885</v>
      </c>
      <c r="G2004" t="s">
        <v>79</v>
      </c>
      <c r="H2004" t="str">
        <f t="shared" si="799"/>
        <v>09</v>
      </c>
      <c r="I2004" t="str">
        <f t="shared" si="800"/>
        <v>Aug</v>
      </c>
      <c r="J2004" t="s">
        <v>543</v>
      </c>
      <c r="K2004" t="str">
        <f t="shared" si="801"/>
        <v>16</v>
      </c>
      <c r="L2004" t="str">
        <f t="shared" si="802"/>
        <v>Aug</v>
      </c>
      <c r="M2004">
        <v>7</v>
      </c>
      <c r="N2004">
        <f t="shared" si="803"/>
        <v>7</v>
      </c>
      <c r="O2004">
        <f t="shared" si="804"/>
        <v>0</v>
      </c>
      <c r="P2004">
        <f t="shared" si="805"/>
        <v>0</v>
      </c>
      <c r="Q2004" t="s">
        <v>116</v>
      </c>
      <c r="R2004" t="s">
        <v>17</v>
      </c>
      <c r="S2004">
        <v>2</v>
      </c>
      <c r="T2004">
        <v>1</v>
      </c>
      <c r="U2004" s="2">
        <f>SUMIFS(Solvex!L:L,Solvex!D:D,'Резервации 2026'!E2004)</f>
        <v>2336.1998183999999</v>
      </c>
      <c r="V2004" s="2">
        <f t="shared" si="795"/>
        <v>333.74283120000001</v>
      </c>
      <c r="W2004" t="s">
        <v>262</v>
      </c>
      <c r="X2004" t="s">
        <v>8886</v>
      </c>
      <c r="Y2004" t="s">
        <v>8884</v>
      </c>
      <c r="Z2004" t="str">
        <f t="shared" si="806"/>
        <v>Mar</v>
      </c>
      <c r="AA2004" s="6">
        <f t="shared" si="811"/>
        <v>0</v>
      </c>
      <c r="AB2004" s="6">
        <f t="shared" si="811"/>
        <v>0</v>
      </c>
      <c r="AC2004" s="6">
        <f t="shared" si="811"/>
        <v>0</v>
      </c>
      <c r="AD2004" s="6">
        <f t="shared" si="811"/>
        <v>7</v>
      </c>
      <c r="AE2004" s="6">
        <f t="shared" si="811"/>
        <v>0</v>
      </c>
      <c r="AF2004" s="6">
        <f t="shared" si="807"/>
        <v>7</v>
      </c>
      <c r="AG2004" s="6">
        <f t="shared" si="808"/>
        <v>0</v>
      </c>
      <c r="AH2004" s="14" t="str">
        <f>LEFT(X2004,2)&amp;"."&amp;VLOOKUP(MID(X2004,4,3),'Data validation'!$A$1:$B$12,2,FALSE)&amp;".2025"</f>
        <v>11.03.2025</v>
      </c>
      <c r="AI2004">
        <f t="shared" si="809"/>
        <v>11</v>
      </c>
      <c r="AJ2004" t="str">
        <f>H2004&amp;"."&amp;VLOOKUP(I2004,'Data validation'!$A$1:$B$12,2,FALSE)&amp;".2026"</f>
        <v>09.08.2026</v>
      </c>
      <c r="AK2004">
        <f t="shared" si="810"/>
        <v>33</v>
      </c>
      <c r="AL2004" t="e">
        <f>VLOOKUP(E2004,[2]Sheet1!$A:$B,2,FALSE)</f>
        <v>#N/A</v>
      </c>
    </row>
    <row r="2005" spans="1:38" x14ac:dyDescent="0.25">
      <c r="A2005" t="str">
        <f>VLOOKUP(Q2005,'Data validation'!$K$2:$L$50,2,FALSE)</f>
        <v>INDIVIDUAL</v>
      </c>
      <c r="B2005">
        <f t="shared" si="796"/>
        <v>0</v>
      </c>
      <c r="C2005">
        <f t="shared" si="797"/>
        <v>3</v>
      </c>
      <c r="D2005">
        <f t="shared" si="798"/>
        <v>0</v>
      </c>
      <c r="E2005">
        <v>10398</v>
      </c>
      <c r="F2005" t="s">
        <v>8887</v>
      </c>
      <c r="G2005" t="s">
        <v>313</v>
      </c>
      <c r="H2005" t="str">
        <f t="shared" si="799"/>
        <v>05</v>
      </c>
      <c r="I2005" t="str">
        <f t="shared" si="800"/>
        <v>Jul</v>
      </c>
      <c r="J2005" t="s">
        <v>593</v>
      </c>
      <c r="K2005" t="str">
        <f t="shared" si="801"/>
        <v>08</v>
      </c>
      <c r="L2005" t="str">
        <f t="shared" si="802"/>
        <v>Jul</v>
      </c>
      <c r="M2005">
        <v>3</v>
      </c>
      <c r="N2005">
        <f t="shared" si="803"/>
        <v>3</v>
      </c>
      <c r="O2005">
        <f t="shared" si="804"/>
        <v>0</v>
      </c>
      <c r="P2005">
        <f t="shared" si="805"/>
        <v>0</v>
      </c>
      <c r="Q2005" t="s">
        <v>24</v>
      </c>
      <c r="R2005" t="s">
        <v>188</v>
      </c>
      <c r="S2005">
        <v>2</v>
      </c>
      <c r="T2005">
        <v>2</v>
      </c>
      <c r="U2005" s="2">
        <v>1980.9507522935778</v>
      </c>
      <c r="V2005" s="2">
        <v>660.31691743119256</v>
      </c>
      <c r="X2005" t="s">
        <v>8888</v>
      </c>
      <c r="Y2005" t="s">
        <v>8884</v>
      </c>
      <c r="Z2005" t="str">
        <f t="shared" si="806"/>
        <v>Mar</v>
      </c>
      <c r="AA2005" s="6">
        <f t="shared" si="811"/>
        <v>0</v>
      </c>
      <c r="AB2005" s="6">
        <f t="shared" si="811"/>
        <v>0</v>
      </c>
      <c r="AC2005" s="6">
        <f t="shared" si="811"/>
        <v>3</v>
      </c>
      <c r="AD2005" s="6">
        <f t="shared" si="811"/>
        <v>0</v>
      </c>
      <c r="AE2005" s="6">
        <f t="shared" si="811"/>
        <v>0</v>
      </c>
      <c r="AF2005" s="6">
        <f t="shared" si="807"/>
        <v>3</v>
      </c>
      <c r="AG2005" s="6">
        <f t="shared" si="808"/>
        <v>0</v>
      </c>
      <c r="AH2005" s="14" t="str">
        <f>LEFT(X2005,2)&amp;"."&amp;VLOOKUP(MID(X2005,4,3),'Data validation'!$A$1:$B$12,2,FALSE)&amp;".2025"</f>
        <v>11.03.2025</v>
      </c>
      <c r="AI2005">
        <f t="shared" si="809"/>
        <v>11</v>
      </c>
      <c r="AJ2005" t="str">
        <f>H2005&amp;"."&amp;VLOOKUP(I2005,'Data validation'!$A$1:$B$12,2,FALSE)&amp;".2026"</f>
        <v>05.07.2026</v>
      </c>
      <c r="AK2005">
        <f t="shared" si="810"/>
        <v>28</v>
      </c>
      <c r="AL2005" t="e">
        <f>VLOOKUP(E2005,[2]Sheet1!$A:$B,2,FALSE)</f>
        <v>#N/A</v>
      </c>
    </row>
    <row r="2006" spans="1:38" x14ac:dyDescent="0.25">
      <c r="A2006" t="str">
        <f>VLOOKUP(Q2006,'Data validation'!$K$2:$L$50,2,FALSE)</f>
        <v>INDIVIDUAL</v>
      </c>
      <c r="B2006">
        <f t="shared" si="796"/>
        <v>0</v>
      </c>
      <c r="C2006">
        <f t="shared" si="797"/>
        <v>3</v>
      </c>
      <c r="D2006">
        <f t="shared" si="798"/>
        <v>0</v>
      </c>
      <c r="E2006">
        <v>10399</v>
      </c>
      <c r="F2006" t="s">
        <v>8887</v>
      </c>
      <c r="G2006" t="s">
        <v>313</v>
      </c>
      <c r="H2006" t="str">
        <f t="shared" si="799"/>
        <v>05</v>
      </c>
      <c r="I2006" t="str">
        <f t="shared" si="800"/>
        <v>Jul</v>
      </c>
      <c r="J2006" t="s">
        <v>593</v>
      </c>
      <c r="K2006" t="str">
        <f t="shared" si="801"/>
        <v>08</v>
      </c>
      <c r="L2006" t="str">
        <f t="shared" si="802"/>
        <v>Jul</v>
      </c>
      <c r="M2006">
        <v>3</v>
      </c>
      <c r="N2006">
        <f t="shared" si="803"/>
        <v>3</v>
      </c>
      <c r="O2006">
        <f t="shared" si="804"/>
        <v>0</v>
      </c>
      <c r="P2006">
        <f t="shared" si="805"/>
        <v>0</v>
      </c>
      <c r="Q2006" t="s">
        <v>24</v>
      </c>
      <c r="R2006" t="s">
        <v>188</v>
      </c>
      <c r="S2006">
        <v>2</v>
      </c>
      <c r="T2006">
        <v>2</v>
      </c>
      <c r="U2006" s="2">
        <v>1584.3837905504586</v>
      </c>
      <c r="V2006" s="2">
        <v>528.12793018348611</v>
      </c>
      <c r="X2006" t="s">
        <v>8888</v>
      </c>
      <c r="Y2006" t="s">
        <v>8884</v>
      </c>
      <c r="Z2006" t="str">
        <f t="shared" si="806"/>
        <v>Mar</v>
      </c>
      <c r="AA2006" s="6">
        <f t="shared" si="811"/>
        <v>0</v>
      </c>
      <c r="AB2006" s="6">
        <f t="shared" si="811"/>
        <v>0</v>
      </c>
      <c r="AC2006" s="6">
        <f t="shared" si="811"/>
        <v>3</v>
      </c>
      <c r="AD2006" s="6">
        <f t="shared" si="811"/>
        <v>0</v>
      </c>
      <c r="AE2006" s="6">
        <f t="shared" si="811"/>
        <v>0</v>
      </c>
      <c r="AF2006" s="6">
        <f t="shared" si="807"/>
        <v>3</v>
      </c>
      <c r="AG2006" s="6">
        <f t="shared" si="808"/>
        <v>0</v>
      </c>
      <c r="AH2006" s="14" t="str">
        <f>LEFT(X2006,2)&amp;"."&amp;VLOOKUP(MID(X2006,4,3),'Data validation'!$A$1:$B$12,2,FALSE)&amp;".2025"</f>
        <v>11.03.2025</v>
      </c>
      <c r="AI2006">
        <f t="shared" si="809"/>
        <v>11</v>
      </c>
      <c r="AJ2006" t="str">
        <f>H2006&amp;"."&amp;VLOOKUP(I2006,'Data validation'!$A$1:$B$12,2,FALSE)&amp;".2026"</f>
        <v>05.07.2026</v>
      </c>
      <c r="AK2006">
        <f t="shared" si="810"/>
        <v>28</v>
      </c>
      <c r="AL2006" t="e">
        <f>VLOOKUP(E2006,[2]Sheet1!$A:$B,2,FALSE)</f>
        <v>#N/A</v>
      </c>
    </row>
    <row r="2007" spans="1:38" x14ac:dyDescent="0.25">
      <c r="A2007" t="str">
        <f>VLOOKUP(Q2007,'Data validation'!$K$2:$L$50,2,FALSE)</f>
        <v>TO</v>
      </c>
      <c r="B2007">
        <f t="shared" si="796"/>
        <v>0</v>
      </c>
      <c r="C2007">
        <f t="shared" si="797"/>
        <v>0</v>
      </c>
      <c r="D2007">
        <f t="shared" si="798"/>
        <v>5</v>
      </c>
      <c r="E2007">
        <v>10462</v>
      </c>
      <c r="F2007" t="s">
        <v>8889</v>
      </c>
      <c r="G2007" t="s">
        <v>32</v>
      </c>
      <c r="H2007" t="str">
        <f t="shared" si="799"/>
        <v>13</v>
      </c>
      <c r="I2007" t="str">
        <f t="shared" si="800"/>
        <v>Jul</v>
      </c>
      <c r="J2007" t="s">
        <v>33</v>
      </c>
      <c r="K2007" t="str">
        <f t="shared" si="801"/>
        <v>18</v>
      </c>
      <c r="L2007" t="str">
        <f t="shared" si="802"/>
        <v>Jul</v>
      </c>
      <c r="M2007">
        <v>5</v>
      </c>
      <c r="N2007">
        <f t="shared" si="803"/>
        <v>5</v>
      </c>
      <c r="O2007">
        <f t="shared" si="804"/>
        <v>0</v>
      </c>
      <c r="P2007">
        <f t="shared" si="805"/>
        <v>0</v>
      </c>
      <c r="Q2007" t="s">
        <v>81</v>
      </c>
      <c r="R2007" t="s">
        <v>63</v>
      </c>
      <c r="S2007">
        <v>2</v>
      </c>
      <c r="T2007">
        <v>2</v>
      </c>
      <c r="U2007" s="2">
        <f>SUMIFS(SLR!L:L,SLR!D:D,'Резервации 2026'!E2007)</f>
        <v>2136.4509005</v>
      </c>
      <c r="V2007" s="2">
        <f t="shared" ref="V2007:V2009" si="812">+U2007/M2007</f>
        <v>427.29018009999999</v>
      </c>
      <c r="W2007" t="s">
        <v>262</v>
      </c>
      <c r="X2007" t="s">
        <v>8890</v>
      </c>
      <c r="Y2007" t="s">
        <v>8884</v>
      </c>
      <c r="Z2007" t="str">
        <f t="shared" si="806"/>
        <v>Mar</v>
      </c>
      <c r="AA2007" s="6">
        <f t="shared" si="811"/>
        <v>0</v>
      </c>
      <c r="AB2007" s="6">
        <f t="shared" si="811"/>
        <v>0</v>
      </c>
      <c r="AC2007" s="6">
        <f t="shared" si="811"/>
        <v>5</v>
      </c>
      <c r="AD2007" s="6">
        <f t="shared" si="811"/>
        <v>0</v>
      </c>
      <c r="AE2007" s="6">
        <f t="shared" si="811"/>
        <v>0</v>
      </c>
      <c r="AF2007" s="6">
        <f t="shared" si="807"/>
        <v>5</v>
      </c>
      <c r="AG2007" s="6">
        <f t="shared" si="808"/>
        <v>0</v>
      </c>
      <c r="AH2007" s="14" t="str">
        <f>LEFT(X2007,2)&amp;"."&amp;VLOOKUP(MID(X2007,4,3),'Data validation'!$A$1:$B$12,2,FALSE)&amp;".2025"</f>
        <v>11.03.2025</v>
      </c>
      <c r="AI2007">
        <f t="shared" si="809"/>
        <v>11</v>
      </c>
      <c r="AJ2007" t="str">
        <f>H2007&amp;"."&amp;VLOOKUP(I2007,'Data validation'!$A$1:$B$12,2,FALSE)&amp;".2026"</f>
        <v>13.07.2026</v>
      </c>
      <c r="AK2007">
        <f t="shared" si="810"/>
        <v>29</v>
      </c>
      <c r="AL2007" t="e">
        <f>VLOOKUP(E2007,[2]Sheet1!$A:$B,2,FALSE)</f>
        <v>#N/A</v>
      </c>
    </row>
    <row r="2008" spans="1:38" x14ac:dyDescent="0.25">
      <c r="A2008" t="str">
        <f>VLOOKUP(Q2008,'Data validation'!$K$2:$L$50,2,FALSE)</f>
        <v>TO</v>
      </c>
      <c r="B2008">
        <f t="shared" si="796"/>
        <v>0</v>
      </c>
      <c r="C2008">
        <f t="shared" si="797"/>
        <v>5</v>
      </c>
      <c r="D2008">
        <f t="shared" si="798"/>
        <v>5</v>
      </c>
      <c r="E2008">
        <v>10465</v>
      </c>
      <c r="F2008" t="s">
        <v>8891</v>
      </c>
      <c r="G2008" t="s">
        <v>173</v>
      </c>
      <c r="H2008" t="str">
        <f t="shared" si="799"/>
        <v>06</v>
      </c>
      <c r="I2008" t="str">
        <f t="shared" si="800"/>
        <v>Jul</v>
      </c>
      <c r="J2008" t="s">
        <v>558</v>
      </c>
      <c r="K2008" t="str">
        <f t="shared" si="801"/>
        <v>16</v>
      </c>
      <c r="L2008" t="str">
        <f t="shared" si="802"/>
        <v>Jul</v>
      </c>
      <c r="M2008">
        <v>10</v>
      </c>
      <c r="N2008">
        <f t="shared" si="803"/>
        <v>10</v>
      </c>
      <c r="O2008">
        <f t="shared" si="804"/>
        <v>0</v>
      </c>
      <c r="P2008">
        <f t="shared" si="805"/>
        <v>0</v>
      </c>
      <c r="Q2008" t="s">
        <v>138</v>
      </c>
      <c r="R2008" t="s">
        <v>25</v>
      </c>
      <c r="S2008">
        <v>1</v>
      </c>
      <c r="T2008">
        <v>1</v>
      </c>
      <c r="U2008" s="2">
        <f>SUMIFS(TediKam!L:L,TediKam!D:D,'Резервации 2026'!E2008)</f>
        <v>2362.4861736000003</v>
      </c>
      <c r="V2008" s="2">
        <f t="shared" si="812"/>
        <v>236.24861736000003</v>
      </c>
      <c r="W2008" t="s">
        <v>7515</v>
      </c>
      <c r="X2008" t="s">
        <v>8892</v>
      </c>
      <c r="Y2008" t="s">
        <v>8884</v>
      </c>
      <c r="Z2008" t="str">
        <f t="shared" si="806"/>
        <v>Mar</v>
      </c>
      <c r="AA2008" s="6">
        <f t="shared" si="811"/>
        <v>0</v>
      </c>
      <c r="AB2008" s="6">
        <f t="shared" si="811"/>
        <v>0</v>
      </c>
      <c r="AC2008" s="6">
        <f t="shared" si="811"/>
        <v>10</v>
      </c>
      <c r="AD2008" s="6">
        <f t="shared" si="811"/>
        <v>0</v>
      </c>
      <c r="AE2008" s="6">
        <f t="shared" si="811"/>
        <v>0</v>
      </c>
      <c r="AF2008" s="6">
        <f t="shared" si="807"/>
        <v>10</v>
      </c>
      <c r="AG2008" s="6">
        <f t="shared" si="808"/>
        <v>0</v>
      </c>
      <c r="AH2008" s="14" t="str">
        <f>LEFT(X2008,2)&amp;"."&amp;VLOOKUP(MID(X2008,4,3),'Data validation'!$A$1:$B$12,2,FALSE)&amp;".2025"</f>
        <v>12.03.2025</v>
      </c>
      <c r="AI2008">
        <f t="shared" si="809"/>
        <v>11</v>
      </c>
      <c r="AJ2008" t="str">
        <f>H2008&amp;"."&amp;VLOOKUP(I2008,'Data validation'!$A$1:$B$12,2,FALSE)&amp;".2026"</f>
        <v>06.07.2026</v>
      </c>
      <c r="AK2008">
        <f t="shared" si="810"/>
        <v>28</v>
      </c>
      <c r="AL2008" t="e">
        <f>VLOOKUP(E2008,[2]Sheet1!$A:$B,2,FALSE)</f>
        <v>#N/A</v>
      </c>
    </row>
    <row r="2009" spans="1:38" x14ac:dyDescent="0.25">
      <c r="A2009" t="str">
        <f>VLOOKUP(Q2009,'Data validation'!$K$2:$L$50,2,FALSE)</f>
        <v>TO</v>
      </c>
      <c r="B2009">
        <f t="shared" si="796"/>
        <v>0</v>
      </c>
      <c r="C2009">
        <f t="shared" si="797"/>
        <v>4</v>
      </c>
      <c r="D2009">
        <f t="shared" si="798"/>
        <v>1</v>
      </c>
      <c r="E2009">
        <v>10466</v>
      </c>
      <c r="F2009" t="s">
        <v>8893</v>
      </c>
      <c r="G2009" t="s">
        <v>72</v>
      </c>
      <c r="H2009" t="str">
        <f t="shared" si="799"/>
        <v>07</v>
      </c>
      <c r="I2009" t="str">
        <f t="shared" si="800"/>
        <v>Jul</v>
      </c>
      <c r="J2009" t="s">
        <v>235</v>
      </c>
      <c r="K2009" t="str">
        <f t="shared" si="801"/>
        <v>12</v>
      </c>
      <c r="L2009" t="str">
        <f t="shared" si="802"/>
        <v>Jul</v>
      </c>
      <c r="M2009">
        <v>5</v>
      </c>
      <c r="N2009">
        <f t="shared" si="803"/>
        <v>5</v>
      </c>
      <c r="O2009">
        <f t="shared" si="804"/>
        <v>0</v>
      </c>
      <c r="P2009">
        <f t="shared" si="805"/>
        <v>0</v>
      </c>
      <c r="Q2009" t="s">
        <v>116</v>
      </c>
      <c r="R2009" t="s">
        <v>57</v>
      </c>
      <c r="S2009">
        <v>3</v>
      </c>
      <c r="T2009">
        <v>2</v>
      </c>
      <c r="U2009" s="2">
        <f>SUMIFS(Solvex!L:L,Solvex!D:D,'Резервации 2026'!E2009)</f>
        <v>2920.2693312999995</v>
      </c>
      <c r="V2009" s="2">
        <f t="shared" si="812"/>
        <v>584.05386625999995</v>
      </c>
      <c r="X2009" t="s">
        <v>8894</v>
      </c>
      <c r="Y2009" t="s">
        <v>8895</v>
      </c>
      <c r="Z2009" t="str">
        <f t="shared" si="806"/>
        <v>Mar</v>
      </c>
      <c r="AA2009" s="6">
        <f t="shared" si="811"/>
        <v>0</v>
      </c>
      <c r="AB2009" s="6">
        <f t="shared" si="811"/>
        <v>0</v>
      </c>
      <c r="AC2009" s="6">
        <f t="shared" si="811"/>
        <v>5</v>
      </c>
      <c r="AD2009" s="6">
        <f t="shared" si="811"/>
        <v>0</v>
      </c>
      <c r="AE2009" s="6">
        <f t="shared" si="811"/>
        <v>0</v>
      </c>
      <c r="AF2009" s="6">
        <f t="shared" si="807"/>
        <v>5</v>
      </c>
      <c r="AG2009" s="6">
        <f t="shared" si="808"/>
        <v>0</v>
      </c>
      <c r="AH2009" s="14" t="str">
        <f>LEFT(X2009,2)&amp;"."&amp;VLOOKUP(MID(X2009,4,3),'Data validation'!$A$1:$B$12,2,FALSE)&amp;".2025"</f>
        <v>12.03.2025</v>
      </c>
      <c r="AI2009">
        <f t="shared" si="809"/>
        <v>11</v>
      </c>
      <c r="AJ2009" t="str">
        <f>H2009&amp;"."&amp;VLOOKUP(I2009,'Data validation'!$A$1:$B$12,2,FALSE)&amp;".2026"</f>
        <v>07.07.2026</v>
      </c>
      <c r="AK2009">
        <f t="shared" si="810"/>
        <v>28</v>
      </c>
      <c r="AL2009" t="e">
        <f>VLOOKUP(E2009,[2]Sheet1!$A:$B,2,FALSE)</f>
        <v>#N/A</v>
      </c>
    </row>
    <row r="2010" spans="1:38" x14ac:dyDescent="0.25">
      <c r="A2010" t="str">
        <f>VLOOKUP(Q2010,'Data validation'!$K$2:$L$50,2,FALSE)</f>
        <v>TO</v>
      </c>
      <c r="B2010">
        <f t="shared" si="796"/>
        <v>0</v>
      </c>
      <c r="C2010">
        <f t="shared" si="797"/>
        <v>0</v>
      </c>
      <c r="D2010">
        <f t="shared" si="798"/>
        <v>5</v>
      </c>
      <c r="E2010">
        <v>10467</v>
      </c>
      <c r="F2010" t="s">
        <v>8896</v>
      </c>
      <c r="G2010" t="s">
        <v>155</v>
      </c>
      <c r="H2010" t="str">
        <f t="shared" si="799"/>
        <v>19</v>
      </c>
      <c r="I2010" t="str">
        <f t="shared" si="800"/>
        <v>Jul</v>
      </c>
      <c r="J2010" t="s">
        <v>156</v>
      </c>
      <c r="K2010" t="str">
        <f t="shared" si="801"/>
        <v>24</v>
      </c>
      <c r="L2010" t="str">
        <f t="shared" si="802"/>
        <v>Jul</v>
      </c>
      <c r="M2010">
        <v>5</v>
      </c>
      <c r="N2010">
        <f t="shared" si="803"/>
        <v>5</v>
      </c>
      <c r="O2010">
        <f t="shared" si="804"/>
        <v>0</v>
      </c>
      <c r="P2010">
        <f t="shared" si="805"/>
        <v>0</v>
      </c>
      <c r="Q2010" t="s">
        <v>162</v>
      </c>
      <c r="R2010" t="s">
        <v>20</v>
      </c>
      <c r="S2010">
        <v>3</v>
      </c>
      <c r="T2010">
        <v>1</v>
      </c>
      <c r="U2010" s="2">
        <f>SUMIFS(Magelan!L:L,Magelan!D:D,'Резервации 2026'!E2010)</f>
        <v>2307.3904425000001</v>
      </c>
      <c r="V2010" s="2">
        <f>+U2010/M2010</f>
        <v>461.47808850000001</v>
      </c>
      <c r="W2010" t="s">
        <v>262</v>
      </c>
      <c r="X2010" t="s">
        <v>8897</v>
      </c>
      <c r="Y2010" t="s">
        <v>8895</v>
      </c>
      <c r="Z2010" t="str">
        <f t="shared" si="806"/>
        <v>Mar</v>
      </c>
      <c r="AA2010" s="6">
        <f t="shared" si="811"/>
        <v>0</v>
      </c>
      <c r="AB2010" s="6">
        <f t="shared" si="811"/>
        <v>0</v>
      </c>
      <c r="AC2010" s="6">
        <f t="shared" si="811"/>
        <v>5</v>
      </c>
      <c r="AD2010" s="6">
        <f t="shared" si="811"/>
        <v>0</v>
      </c>
      <c r="AE2010" s="6">
        <f t="shared" si="811"/>
        <v>0</v>
      </c>
      <c r="AF2010" s="6">
        <f t="shared" si="807"/>
        <v>5</v>
      </c>
      <c r="AG2010" s="6">
        <f t="shared" si="808"/>
        <v>0</v>
      </c>
      <c r="AH2010" s="14" t="str">
        <f>LEFT(X2010,2)&amp;"."&amp;VLOOKUP(MID(X2010,4,3),'Data validation'!$A$1:$B$12,2,FALSE)&amp;".2025"</f>
        <v>12.03.2025</v>
      </c>
      <c r="AI2010">
        <f t="shared" si="809"/>
        <v>11</v>
      </c>
      <c r="AJ2010" t="str">
        <f>H2010&amp;"."&amp;VLOOKUP(I2010,'Data validation'!$A$1:$B$12,2,FALSE)&amp;".2026"</f>
        <v>19.07.2026</v>
      </c>
      <c r="AK2010">
        <f t="shared" si="810"/>
        <v>30</v>
      </c>
      <c r="AL2010" t="e">
        <f>VLOOKUP(E2010,[2]Sheet1!$A:$B,2,FALSE)</f>
        <v>#N/A</v>
      </c>
    </row>
    <row r="2011" spans="1:38" x14ac:dyDescent="0.25">
      <c r="A2011" t="str">
        <f>VLOOKUP(Q2011,'Data validation'!$K$2:$L$50,2,FALSE)</f>
        <v>BOOKING</v>
      </c>
      <c r="B2011">
        <f t="shared" si="796"/>
        <v>7</v>
      </c>
      <c r="C2011">
        <f t="shared" si="797"/>
        <v>6</v>
      </c>
      <c r="D2011">
        <f t="shared" si="798"/>
        <v>0</v>
      </c>
      <c r="E2011">
        <v>10469</v>
      </c>
      <c r="F2011" t="s">
        <v>8898</v>
      </c>
      <c r="G2011" t="s">
        <v>193</v>
      </c>
      <c r="H2011" t="str">
        <f t="shared" si="799"/>
        <v>08</v>
      </c>
      <c r="I2011" t="str">
        <f t="shared" si="800"/>
        <v>Jun</v>
      </c>
      <c r="J2011" t="s">
        <v>125</v>
      </c>
      <c r="K2011" t="str">
        <f t="shared" si="801"/>
        <v>21</v>
      </c>
      <c r="L2011" t="str">
        <f t="shared" si="802"/>
        <v>Jun</v>
      </c>
      <c r="M2011">
        <v>13</v>
      </c>
      <c r="N2011">
        <f t="shared" si="803"/>
        <v>13</v>
      </c>
      <c r="O2011">
        <f t="shared" si="804"/>
        <v>0</v>
      </c>
      <c r="P2011">
        <f t="shared" si="805"/>
        <v>0</v>
      </c>
      <c r="Q2011" t="s">
        <v>587</v>
      </c>
      <c r="R2011" t="s">
        <v>17</v>
      </c>
      <c r="S2011">
        <v>2</v>
      </c>
      <c r="T2011">
        <v>1</v>
      </c>
      <c r="U2011" s="2">
        <v>4016.4314804587152</v>
      </c>
      <c r="V2011" s="2">
        <v>308.94936642201833</v>
      </c>
      <c r="W2011" t="s">
        <v>262</v>
      </c>
      <c r="X2011" t="s">
        <v>8899</v>
      </c>
      <c r="Y2011" t="s">
        <v>8895</v>
      </c>
      <c r="Z2011" t="str">
        <f t="shared" si="806"/>
        <v>Mar</v>
      </c>
      <c r="AA2011" s="6">
        <f t="shared" si="811"/>
        <v>0</v>
      </c>
      <c r="AB2011" s="6">
        <f t="shared" si="811"/>
        <v>13</v>
      </c>
      <c r="AC2011" s="6">
        <f t="shared" si="811"/>
        <v>0</v>
      </c>
      <c r="AD2011" s="6">
        <f t="shared" si="811"/>
        <v>0</v>
      </c>
      <c r="AE2011" s="6">
        <f t="shared" si="811"/>
        <v>0</v>
      </c>
      <c r="AF2011" s="6">
        <f t="shared" si="807"/>
        <v>13</v>
      </c>
      <c r="AG2011" s="6">
        <f t="shared" si="808"/>
        <v>0</v>
      </c>
      <c r="AH2011" s="14" t="str">
        <f>LEFT(X2011,2)&amp;"."&amp;VLOOKUP(MID(X2011,4,3),'Data validation'!$A$1:$B$12,2,FALSE)&amp;".2025"</f>
        <v>12.03.2025</v>
      </c>
      <c r="AI2011">
        <f t="shared" si="809"/>
        <v>11</v>
      </c>
      <c r="AJ2011" t="str">
        <f>H2011&amp;"."&amp;VLOOKUP(I2011,'Data validation'!$A$1:$B$12,2,FALSE)&amp;".2026"</f>
        <v>08.06.2026</v>
      </c>
      <c r="AK2011">
        <f t="shared" si="810"/>
        <v>24</v>
      </c>
      <c r="AL2011" t="str">
        <f>VLOOKUP(E2011,[2]Sheet1!$A:$B,2,FALSE)</f>
        <v>Анулирана</v>
      </c>
    </row>
    <row r="2012" spans="1:38" x14ac:dyDescent="0.25">
      <c r="A2012" t="str">
        <f>VLOOKUP(Q2012,'Data validation'!$K$2:$L$50,2,FALSE)</f>
        <v>BOOKING</v>
      </c>
      <c r="B2012">
        <f t="shared" si="796"/>
        <v>7</v>
      </c>
      <c r="C2012">
        <f t="shared" si="797"/>
        <v>6</v>
      </c>
      <c r="D2012">
        <f t="shared" si="798"/>
        <v>0</v>
      </c>
      <c r="E2012">
        <v>10468</v>
      </c>
      <c r="F2012" t="s">
        <v>8898</v>
      </c>
      <c r="G2012" t="s">
        <v>193</v>
      </c>
      <c r="H2012" t="str">
        <f t="shared" si="799"/>
        <v>08</v>
      </c>
      <c r="I2012" t="str">
        <f t="shared" si="800"/>
        <v>Jun</v>
      </c>
      <c r="J2012" t="s">
        <v>125</v>
      </c>
      <c r="K2012" t="str">
        <f t="shared" si="801"/>
        <v>21</v>
      </c>
      <c r="L2012" t="str">
        <f t="shared" si="802"/>
        <v>Jun</v>
      </c>
      <c r="M2012">
        <v>13</v>
      </c>
      <c r="N2012">
        <f t="shared" si="803"/>
        <v>13</v>
      </c>
      <c r="O2012">
        <f t="shared" si="804"/>
        <v>0</v>
      </c>
      <c r="P2012">
        <f t="shared" si="805"/>
        <v>0</v>
      </c>
      <c r="Q2012" t="s">
        <v>587</v>
      </c>
      <c r="R2012" t="s">
        <v>17</v>
      </c>
      <c r="S2012">
        <v>2</v>
      </c>
      <c r="T2012">
        <v>0</v>
      </c>
      <c r="U2012" s="2">
        <v>4016.4314804587152</v>
      </c>
      <c r="V2012" s="2">
        <v>308.94936642201833</v>
      </c>
      <c r="X2012" t="s">
        <v>8899</v>
      </c>
      <c r="Y2012" t="s">
        <v>8895</v>
      </c>
      <c r="Z2012" t="str">
        <f t="shared" si="806"/>
        <v>Mar</v>
      </c>
      <c r="AA2012" s="6">
        <f t="shared" si="811"/>
        <v>0</v>
      </c>
      <c r="AB2012" s="6">
        <f t="shared" si="811"/>
        <v>13</v>
      </c>
      <c r="AC2012" s="6">
        <f t="shared" si="811"/>
        <v>0</v>
      </c>
      <c r="AD2012" s="6">
        <f t="shared" si="811"/>
        <v>0</v>
      </c>
      <c r="AE2012" s="6">
        <f t="shared" si="811"/>
        <v>0</v>
      </c>
      <c r="AF2012" s="6">
        <f t="shared" si="807"/>
        <v>13</v>
      </c>
      <c r="AG2012" s="6">
        <f t="shared" si="808"/>
        <v>0</v>
      </c>
      <c r="AH2012" s="14" t="str">
        <f>LEFT(X2012,2)&amp;"."&amp;VLOOKUP(MID(X2012,4,3),'Data validation'!$A$1:$B$12,2,FALSE)&amp;".2025"</f>
        <v>12.03.2025</v>
      </c>
      <c r="AI2012">
        <f t="shared" si="809"/>
        <v>11</v>
      </c>
      <c r="AJ2012" t="str">
        <f>H2012&amp;"."&amp;VLOOKUP(I2012,'Data validation'!$A$1:$B$12,2,FALSE)&amp;".2026"</f>
        <v>08.06.2026</v>
      </c>
      <c r="AK2012">
        <f t="shared" si="810"/>
        <v>24</v>
      </c>
      <c r="AL2012" t="str">
        <f>VLOOKUP(E2012,[2]Sheet1!$A:$B,2,FALSE)</f>
        <v>Анулирана</v>
      </c>
    </row>
    <row r="2013" spans="1:38" x14ac:dyDescent="0.25">
      <c r="A2013" t="str">
        <f>VLOOKUP(Q2013,'Data validation'!$K$2:$L$50,2,FALSE)</f>
        <v>TO</v>
      </c>
      <c r="B2013">
        <f t="shared" si="796"/>
        <v>0</v>
      </c>
      <c r="C2013">
        <f t="shared" si="797"/>
        <v>0</v>
      </c>
      <c r="D2013">
        <f t="shared" si="798"/>
        <v>5</v>
      </c>
      <c r="E2013">
        <v>10470</v>
      </c>
      <c r="F2013" t="s">
        <v>8040</v>
      </c>
      <c r="G2013" t="s">
        <v>85</v>
      </c>
      <c r="H2013" t="str">
        <f t="shared" si="799"/>
        <v>26</v>
      </c>
      <c r="I2013" t="str">
        <f t="shared" si="800"/>
        <v>Jul</v>
      </c>
      <c r="J2013" t="s">
        <v>108</v>
      </c>
      <c r="K2013" t="str">
        <f t="shared" si="801"/>
        <v>31</v>
      </c>
      <c r="L2013" t="str">
        <f t="shared" si="802"/>
        <v>Jul</v>
      </c>
      <c r="M2013">
        <v>5</v>
      </c>
      <c r="N2013">
        <f t="shared" si="803"/>
        <v>5</v>
      </c>
      <c r="O2013">
        <f t="shared" si="804"/>
        <v>0</v>
      </c>
      <c r="P2013">
        <f t="shared" si="805"/>
        <v>0</v>
      </c>
      <c r="Q2013" t="s">
        <v>162</v>
      </c>
      <c r="R2013" t="s">
        <v>57</v>
      </c>
      <c r="S2013">
        <v>4</v>
      </c>
      <c r="T2013">
        <v>2</v>
      </c>
      <c r="U2013" s="2">
        <f>SUMIFS(Magelan!L:L,Magelan!D:D,'Резервации 2026'!E2013)</f>
        <v>3108.6939935</v>
      </c>
      <c r="V2013" s="2">
        <f>+U2013/M2013</f>
        <v>621.73879869999996</v>
      </c>
      <c r="W2013" t="s">
        <v>262</v>
      </c>
      <c r="X2013" t="s">
        <v>8900</v>
      </c>
      <c r="Y2013" t="s">
        <v>4286</v>
      </c>
      <c r="Z2013" t="str">
        <f t="shared" si="806"/>
        <v>Mar</v>
      </c>
      <c r="AA2013" s="6">
        <f t="shared" si="811"/>
        <v>0</v>
      </c>
      <c r="AB2013" s="6">
        <f t="shared" si="811"/>
        <v>0</v>
      </c>
      <c r="AC2013" s="6">
        <f t="shared" si="811"/>
        <v>5</v>
      </c>
      <c r="AD2013" s="6">
        <f t="shared" si="811"/>
        <v>0</v>
      </c>
      <c r="AE2013" s="6">
        <f t="shared" si="811"/>
        <v>0</v>
      </c>
      <c r="AF2013" s="6">
        <f t="shared" si="807"/>
        <v>5</v>
      </c>
      <c r="AG2013" s="6">
        <f t="shared" si="808"/>
        <v>0</v>
      </c>
      <c r="AH2013" s="14" t="str">
        <f>LEFT(X2013,2)&amp;"."&amp;VLOOKUP(MID(X2013,4,3),'Data validation'!$A$1:$B$12,2,FALSE)&amp;".2025"</f>
        <v>12.03.2025</v>
      </c>
      <c r="AI2013">
        <f t="shared" si="809"/>
        <v>11</v>
      </c>
      <c r="AJ2013" t="str">
        <f>H2013&amp;"."&amp;VLOOKUP(I2013,'Data validation'!$A$1:$B$12,2,FALSE)&amp;".2026"</f>
        <v>26.07.2026</v>
      </c>
      <c r="AK2013">
        <f t="shared" si="810"/>
        <v>31</v>
      </c>
      <c r="AL2013" t="e">
        <f>VLOOKUP(E2013,[2]Sheet1!$A:$B,2,FALSE)</f>
        <v>#N/A</v>
      </c>
    </row>
    <row r="2014" spans="1:38" x14ac:dyDescent="0.25">
      <c r="A2014" t="str">
        <f>VLOOKUP(Q2014,'Data validation'!$K$2:$L$50,2,FALSE)</f>
        <v>TO</v>
      </c>
      <c r="B2014">
        <f t="shared" si="796"/>
        <v>0</v>
      </c>
      <c r="C2014">
        <f t="shared" si="797"/>
        <v>3</v>
      </c>
      <c r="D2014">
        <f t="shared" si="798"/>
        <v>2</v>
      </c>
      <c r="E2014">
        <v>10471</v>
      </c>
      <c r="F2014" t="s">
        <v>8901</v>
      </c>
      <c r="G2014" t="s">
        <v>593</v>
      </c>
      <c r="H2014" t="str">
        <f t="shared" si="799"/>
        <v>08</v>
      </c>
      <c r="I2014" t="str">
        <f t="shared" si="800"/>
        <v>Jul</v>
      </c>
      <c r="J2014" t="s">
        <v>32</v>
      </c>
      <c r="K2014" t="str">
        <f t="shared" si="801"/>
        <v>13</v>
      </c>
      <c r="L2014" t="str">
        <f t="shared" si="802"/>
        <v>Jul</v>
      </c>
      <c r="M2014">
        <v>5</v>
      </c>
      <c r="N2014">
        <f t="shared" si="803"/>
        <v>5</v>
      </c>
      <c r="O2014">
        <f t="shared" si="804"/>
        <v>0</v>
      </c>
      <c r="P2014">
        <f t="shared" si="805"/>
        <v>0</v>
      </c>
      <c r="Q2014" t="s">
        <v>81</v>
      </c>
      <c r="R2014" t="s">
        <v>20</v>
      </c>
      <c r="S2014">
        <v>2</v>
      </c>
      <c r="T2014">
        <v>1</v>
      </c>
      <c r="U2014" s="2">
        <f>SUMIFS(SLR!L:L,SLR!D:D,'Резервации 2026'!E2014)</f>
        <v>1676.8895253999999</v>
      </c>
      <c r="V2014" s="2">
        <f t="shared" ref="V2014:V2015" si="813">+U2014/M2014</f>
        <v>335.37790508000001</v>
      </c>
      <c r="W2014" t="s">
        <v>262</v>
      </c>
      <c r="X2014" t="s">
        <v>8902</v>
      </c>
      <c r="Y2014" t="s">
        <v>8895</v>
      </c>
      <c r="Z2014" t="str">
        <f t="shared" si="806"/>
        <v>Mar</v>
      </c>
      <c r="AA2014" s="6">
        <f t="shared" si="811"/>
        <v>0</v>
      </c>
      <c r="AB2014" s="6">
        <f t="shared" si="811"/>
        <v>0</v>
      </c>
      <c r="AC2014" s="6">
        <f t="shared" si="811"/>
        <v>5</v>
      </c>
      <c r="AD2014" s="6">
        <f t="shared" si="811"/>
        <v>0</v>
      </c>
      <c r="AE2014" s="6">
        <f t="shared" si="811"/>
        <v>0</v>
      </c>
      <c r="AF2014" s="6">
        <f t="shared" si="807"/>
        <v>5</v>
      </c>
      <c r="AG2014" s="6">
        <f t="shared" si="808"/>
        <v>0</v>
      </c>
      <c r="AH2014" s="14" t="str">
        <f>LEFT(X2014,2)&amp;"."&amp;VLOOKUP(MID(X2014,4,3),'Data validation'!$A$1:$B$12,2,FALSE)&amp;".2025"</f>
        <v>12.03.2025</v>
      </c>
      <c r="AI2014">
        <f t="shared" si="809"/>
        <v>11</v>
      </c>
      <c r="AJ2014" t="str">
        <f>H2014&amp;"."&amp;VLOOKUP(I2014,'Data validation'!$A$1:$B$12,2,FALSE)&amp;".2026"</f>
        <v>08.07.2026</v>
      </c>
      <c r="AK2014">
        <f t="shared" si="810"/>
        <v>28</v>
      </c>
      <c r="AL2014" t="e">
        <f>VLOOKUP(E2014,[2]Sheet1!$A:$B,2,FALSE)</f>
        <v>#N/A</v>
      </c>
    </row>
    <row r="2015" spans="1:38" x14ac:dyDescent="0.25">
      <c r="A2015" t="str">
        <f>VLOOKUP(Q2015,'Data validation'!$K$2:$L$50,2,FALSE)</f>
        <v>TO</v>
      </c>
      <c r="B2015">
        <f t="shared" si="796"/>
        <v>0</v>
      </c>
      <c r="C2015">
        <f t="shared" si="797"/>
        <v>0</v>
      </c>
      <c r="D2015">
        <f t="shared" si="798"/>
        <v>6</v>
      </c>
      <c r="E2015">
        <v>10474</v>
      </c>
      <c r="F2015" t="s">
        <v>8903</v>
      </c>
      <c r="G2015" t="s">
        <v>528</v>
      </c>
      <c r="H2015" t="str">
        <f t="shared" si="799"/>
        <v>23</v>
      </c>
      <c r="I2015" t="str">
        <f t="shared" si="800"/>
        <v>Jul</v>
      </c>
      <c r="J2015" t="s">
        <v>513</v>
      </c>
      <c r="K2015" t="str">
        <f t="shared" si="801"/>
        <v>29</v>
      </c>
      <c r="L2015" t="str">
        <f t="shared" si="802"/>
        <v>Jul</v>
      </c>
      <c r="M2015">
        <v>6</v>
      </c>
      <c r="N2015">
        <f t="shared" si="803"/>
        <v>6</v>
      </c>
      <c r="O2015">
        <f t="shared" si="804"/>
        <v>0</v>
      </c>
      <c r="P2015">
        <f t="shared" si="805"/>
        <v>0</v>
      </c>
      <c r="Q2015" t="s">
        <v>81</v>
      </c>
      <c r="R2015" t="s">
        <v>17</v>
      </c>
      <c r="S2015">
        <v>2</v>
      </c>
      <c r="T2015">
        <v>1</v>
      </c>
      <c r="U2015" s="2">
        <f>SUMIFS(SLR!L:L,SLR!D:D,'Резервации 2026'!E2015)</f>
        <v>2002.4569872</v>
      </c>
      <c r="V2015" s="2">
        <f t="shared" si="813"/>
        <v>333.74283120000001</v>
      </c>
      <c r="W2015" t="s">
        <v>262</v>
      </c>
      <c r="X2015" t="s">
        <v>8904</v>
      </c>
      <c r="Y2015" t="s">
        <v>8895</v>
      </c>
      <c r="Z2015" t="str">
        <f t="shared" si="806"/>
        <v>Mar</v>
      </c>
      <c r="AA2015" s="6">
        <f t="shared" si="811"/>
        <v>0</v>
      </c>
      <c r="AB2015" s="6">
        <f t="shared" si="811"/>
        <v>0</v>
      </c>
      <c r="AC2015" s="6">
        <f t="shared" si="811"/>
        <v>6</v>
      </c>
      <c r="AD2015" s="6">
        <f t="shared" si="811"/>
        <v>0</v>
      </c>
      <c r="AE2015" s="6">
        <f t="shared" si="811"/>
        <v>0</v>
      </c>
      <c r="AF2015" s="6">
        <f t="shared" si="807"/>
        <v>6</v>
      </c>
      <c r="AG2015" s="6">
        <f t="shared" si="808"/>
        <v>0</v>
      </c>
      <c r="AH2015" s="14" t="str">
        <f>LEFT(X2015,2)&amp;"."&amp;VLOOKUP(MID(X2015,4,3),'Data validation'!$A$1:$B$12,2,FALSE)&amp;".2025"</f>
        <v>12.03.2025</v>
      </c>
      <c r="AI2015">
        <f t="shared" si="809"/>
        <v>11</v>
      </c>
      <c r="AJ2015" t="str">
        <f>H2015&amp;"."&amp;VLOOKUP(I2015,'Data validation'!$A$1:$B$12,2,FALSE)&amp;".2026"</f>
        <v>23.07.2026</v>
      </c>
      <c r="AK2015">
        <f t="shared" si="810"/>
        <v>30</v>
      </c>
      <c r="AL2015" t="e">
        <f>VLOOKUP(E2015,[2]Sheet1!$A:$B,2,FALSE)</f>
        <v>#N/A</v>
      </c>
    </row>
    <row r="2016" spans="1:38" x14ac:dyDescent="0.25">
      <c r="A2016" t="str">
        <f>VLOOKUP(Q2016,'Data validation'!$K$2:$L$50,2,FALSE)</f>
        <v>BOOKING</v>
      </c>
      <c r="B2016">
        <f t="shared" si="796"/>
        <v>1</v>
      </c>
      <c r="C2016">
        <f t="shared" si="797"/>
        <v>2</v>
      </c>
      <c r="D2016">
        <f t="shared" si="798"/>
        <v>0</v>
      </c>
      <c r="E2016">
        <v>10475</v>
      </c>
      <c r="F2016" t="s">
        <v>8906</v>
      </c>
      <c r="G2016" t="s">
        <v>1926</v>
      </c>
      <c r="H2016" t="str">
        <f t="shared" si="799"/>
        <v>14</v>
      </c>
      <c r="I2016" t="str">
        <f t="shared" si="800"/>
        <v>Jun</v>
      </c>
      <c r="J2016" t="s">
        <v>4699</v>
      </c>
      <c r="K2016" t="str">
        <f t="shared" si="801"/>
        <v>17</v>
      </c>
      <c r="L2016" t="str">
        <f t="shared" si="802"/>
        <v>Jun</v>
      </c>
      <c r="M2016">
        <v>3</v>
      </c>
      <c r="N2016">
        <f t="shared" si="803"/>
        <v>3</v>
      </c>
      <c r="O2016">
        <f t="shared" si="804"/>
        <v>0</v>
      </c>
      <c r="P2016">
        <f t="shared" si="805"/>
        <v>0</v>
      </c>
      <c r="Q2016" t="s">
        <v>587</v>
      </c>
      <c r="R2016" t="s">
        <v>17</v>
      </c>
      <c r="S2016">
        <v>2</v>
      </c>
      <c r="T2016">
        <v>0</v>
      </c>
      <c r="U2016" s="2">
        <v>938.90606036697238</v>
      </c>
      <c r="V2016" s="2">
        <v>312.96868678899079</v>
      </c>
      <c r="X2016" t="s">
        <v>8907</v>
      </c>
      <c r="Y2016" t="s">
        <v>8905</v>
      </c>
      <c r="Z2016" t="str">
        <f t="shared" si="806"/>
        <v>Mar</v>
      </c>
      <c r="AA2016" s="6">
        <f t="shared" si="811"/>
        <v>0</v>
      </c>
      <c r="AB2016" s="6">
        <f t="shared" si="811"/>
        <v>3</v>
      </c>
      <c r="AC2016" s="6">
        <f t="shared" si="811"/>
        <v>0</v>
      </c>
      <c r="AD2016" s="6">
        <f t="shared" si="811"/>
        <v>0</v>
      </c>
      <c r="AE2016" s="6">
        <f t="shared" si="811"/>
        <v>0</v>
      </c>
      <c r="AF2016" s="6">
        <f t="shared" si="807"/>
        <v>3</v>
      </c>
      <c r="AG2016" s="6">
        <f t="shared" si="808"/>
        <v>0</v>
      </c>
      <c r="AH2016" s="14" t="str">
        <f>LEFT(X2016,2)&amp;"."&amp;VLOOKUP(MID(X2016,4,3),'Data validation'!$A$1:$B$12,2,FALSE)&amp;".2025"</f>
        <v>13.03.2025</v>
      </c>
      <c r="AI2016">
        <f t="shared" si="809"/>
        <v>11</v>
      </c>
      <c r="AJ2016" t="str">
        <f>H2016&amp;"."&amp;VLOOKUP(I2016,'Data validation'!$A$1:$B$12,2,FALSE)&amp;".2026"</f>
        <v>14.06.2026</v>
      </c>
      <c r="AK2016">
        <f t="shared" si="810"/>
        <v>25</v>
      </c>
      <c r="AL2016" t="e">
        <f>VLOOKUP(E2016,[2]Sheet1!$A:$B,2,FALSE)</f>
        <v>#N/A</v>
      </c>
    </row>
    <row r="2017" spans="1:38" x14ac:dyDescent="0.25">
      <c r="A2017" t="str">
        <f>VLOOKUP(Q2017,'Data validation'!$K$2:$L$50,2,FALSE)</f>
        <v>TOPOLA SKIES</v>
      </c>
      <c r="B2017">
        <f t="shared" si="796"/>
        <v>0</v>
      </c>
      <c r="C2017">
        <f t="shared" si="797"/>
        <v>0</v>
      </c>
      <c r="D2017">
        <f t="shared" si="798"/>
        <v>5</v>
      </c>
      <c r="E2017">
        <v>10463</v>
      </c>
      <c r="F2017" t="s">
        <v>8908</v>
      </c>
      <c r="G2017" t="s">
        <v>538</v>
      </c>
      <c r="H2017" t="str">
        <f t="shared" si="799"/>
        <v>22</v>
      </c>
      <c r="I2017" t="str">
        <f t="shared" si="800"/>
        <v>Jul</v>
      </c>
      <c r="J2017" t="s">
        <v>94</v>
      </c>
      <c r="K2017" t="str">
        <f t="shared" si="801"/>
        <v>27</v>
      </c>
      <c r="L2017" t="str">
        <f t="shared" si="802"/>
        <v>Jul</v>
      </c>
      <c r="M2017">
        <v>5</v>
      </c>
      <c r="N2017">
        <f t="shared" si="803"/>
        <v>5</v>
      </c>
      <c r="O2017">
        <f t="shared" si="804"/>
        <v>0</v>
      </c>
      <c r="P2017">
        <f t="shared" si="805"/>
        <v>0</v>
      </c>
      <c r="Q2017" t="s">
        <v>35</v>
      </c>
      <c r="R2017" t="s">
        <v>17</v>
      </c>
      <c r="S2017">
        <v>3</v>
      </c>
      <c r="U2017" s="2">
        <v>2706.9404935779812</v>
      </c>
      <c r="V2017" s="2">
        <v>541.38809871559636</v>
      </c>
      <c r="X2017" t="s">
        <v>8909</v>
      </c>
      <c r="Y2017" t="s">
        <v>8895</v>
      </c>
      <c r="Z2017" t="str">
        <f t="shared" si="806"/>
        <v>Mar</v>
      </c>
      <c r="AA2017" s="6">
        <f t="shared" si="811"/>
        <v>0</v>
      </c>
      <c r="AB2017" s="6">
        <f t="shared" si="811"/>
        <v>0</v>
      </c>
      <c r="AC2017" s="6">
        <f t="shared" si="811"/>
        <v>5</v>
      </c>
      <c r="AD2017" s="6">
        <f t="shared" si="811"/>
        <v>0</v>
      </c>
      <c r="AE2017" s="6">
        <f t="shared" si="811"/>
        <v>0</v>
      </c>
      <c r="AF2017" s="6">
        <f t="shared" si="807"/>
        <v>5</v>
      </c>
      <c r="AG2017" s="6">
        <f t="shared" si="808"/>
        <v>0</v>
      </c>
      <c r="AH2017" s="14" t="str">
        <f>LEFT(X2017,2)&amp;"."&amp;VLOOKUP(MID(X2017,4,3),'Data validation'!$A$1:$B$12,2,FALSE)&amp;".2025"</f>
        <v>12.03.2025</v>
      </c>
      <c r="AI2017">
        <f t="shared" si="809"/>
        <v>11</v>
      </c>
      <c r="AJ2017" t="str">
        <f>H2017&amp;"."&amp;VLOOKUP(I2017,'Data validation'!$A$1:$B$12,2,FALSE)&amp;".2026"</f>
        <v>22.07.2026</v>
      </c>
      <c r="AK2017">
        <f t="shared" si="810"/>
        <v>30</v>
      </c>
      <c r="AL2017" t="e">
        <f>VLOOKUP(E2017,[2]Sheet1!$A:$B,2,FALSE)</f>
        <v>#N/A</v>
      </c>
    </row>
    <row r="2018" spans="1:38" x14ac:dyDescent="0.25">
      <c r="A2018" t="str">
        <f>VLOOKUP(Q2018,'Data validation'!$K$2:$L$50,2,FALSE)</f>
        <v>ITAKA</v>
      </c>
      <c r="B2018">
        <f t="shared" si="796"/>
        <v>0</v>
      </c>
      <c r="C2018">
        <f t="shared" si="797"/>
        <v>0</v>
      </c>
      <c r="D2018">
        <f t="shared" si="798"/>
        <v>7</v>
      </c>
      <c r="E2018">
        <v>10480</v>
      </c>
      <c r="F2018" t="s">
        <v>8910</v>
      </c>
      <c r="G2018" t="s">
        <v>168</v>
      </c>
      <c r="H2018" t="str">
        <f t="shared" si="799"/>
        <v>18</v>
      </c>
      <c r="I2018" t="str">
        <f t="shared" si="800"/>
        <v>Aug</v>
      </c>
      <c r="J2018" t="s">
        <v>523</v>
      </c>
      <c r="K2018" t="str">
        <f t="shared" si="801"/>
        <v>25</v>
      </c>
      <c r="L2018" t="str">
        <f t="shared" si="802"/>
        <v>Aug</v>
      </c>
      <c r="M2018">
        <v>7</v>
      </c>
      <c r="N2018">
        <f t="shared" si="803"/>
        <v>7</v>
      </c>
      <c r="O2018">
        <f t="shared" si="804"/>
        <v>0</v>
      </c>
      <c r="P2018">
        <f t="shared" si="805"/>
        <v>0</v>
      </c>
      <c r="Q2018" t="s">
        <v>1445</v>
      </c>
      <c r="R2018" t="s">
        <v>17</v>
      </c>
      <c r="S2018">
        <v>2</v>
      </c>
      <c r="T2018">
        <v>1</v>
      </c>
      <c r="U2018" s="2">
        <f>SUMIFS(Itaka!L:L,Itaka!D:D,'Резервации 2026'!E2018)</f>
        <v>1808.6929091</v>
      </c>
      <c r="V2018" s="2">
        <f t="shared" ref="V2018:V2020" si="814">+U2018/M2018</f>
        <v>258.38470130000002</v>
      </c>
      <c r="W2018" t="s">
        <v>4628</v>
      </c>
      <c r="X2018" t="s">
        <v>8911</v>
      </c>
      <c r="Y2018" t="s">
        <v>8895</v>
      </c>
      <c r="Z2018" t="str">
        <f t="shared" si="806"/>
        <v>Mar</v>
      </c>
      <c r="AA2018" s="6">
        <f t="shared" si="811"/>
        <v>0</v>
      </c>
      <c r="AB2018" s="6">
        <f t="shared" si="811"/>
        <v>0</v>
      </c>
      <c r="AC2018" s="6">
        <f t="shared" si="811"/>
        <v>0</v>
      </c>
      <c r="AD2018" s="6">
        <f t="shared" si="811"/>
        <v>7</v>
      </c>
      <c r="AE2018" s="6">
        <f t="shared" si="811"/>
        <v>0</v>
      </c>
      <c r="AF2018" s="6">
        <f t="shared" si="807"/>
        <v>7</v>
      </c>
      <c r="AG2018" s="6">
        <f t="shared" si="808"/>
        <v>0</v>
      </c>
      <c r="AH2018" s="14" t="str">
        <f>LEFT(X2018,2)&amp;"."&amp;VLOOKUP(MID(X2018,4,3),'Data validation'!$A$1:$B$12,2,FALSE)&amp;".2025"</f>
        <v>13.03.2025</v>
      </c>
      <c r="AI2018">
        <f t="shared" si="809"/>
        <v>11</v>
      </c>
      <c r="AJ2018" t="str">
        <f>H2018&amp;"."&amp;VLOOKUP(I2018,'Data validation'!$A$1:$B$12,2,FALSE)&amp;".2026"</f>
        <v>18.08.2026</v>
      </c>
      <c r="AK2018">
        <f t="shared" si="810"/>
        <v>34</v>
      </c>
      <c r="AL2018" t="e">
        <f>VLOOKUP(E2018,[2]Sheet1!$A:$B,2,FALSE)</f>
        <v>#N/A</v>
      </c>
    </row>
    <row r="2019" spans="1:38" x14ac:dyDescent="0.25">
      <c r="A2019" t="str">
        <f>VLOOKUP(Q2019,'Data validation'!$K$2:$L$50,2,FALSE)</f>
        <v>ITAKA</v>
      </c>
      <c r="B2019">
        <f t="shared" si="796"/>
        <v>0</v>
      </c>
      <c r="C2019">
        <f t="shared" si="797"/>
        <v>0</v>
      </c>
      <c r="D2019">
        <f t="shared" si="798"/>
        <v>7</v>
      </c>
      <c r="E2019">
        <v>10479</v>
      </c>
      <c r="F2019" t="s">
        <v>8912</v>
      </c>
      <c r="G2019" t="s">
        <v>495</v>
      </c>
      <c r="H2019" t="str">
        <f t="shared" si="799"/>
        <v>28</v>
      </c>
      <c r="I2019" t="str">
        <f t="shared" si="800"/>
        <v>Jul</v>
      </c>
      <c r="J2019" t="s">
        <v>160</v>
      </c>
      <c r="K2019" t="str">
        <f t="shared" si="801"/>
        <v>04</v>
      </c>
      <c r="L2019" t="str">
        <f t="shared" si="802"/>
        <v>Aug</v>
      </c>
      <c r="M2019">
        <v>7</v>
      </c>
      <c r="N2019">
        <f t="shared" si="803"/>
        <v>-24</v>
      </c>
      <c r="O2019">
        <f t="shared" si="804"/>
        <v>3</v>
      </c>
      <c r="P2019">
        <f t="shared" si="805"/>
        <v>3</v>
      </c>
      <c r="Q2019" t="s">
        <v>1445</v>
      </c>
      <c r="R2019" t="s">
        <v>20</v>
      </c>
      <c r="S2019">
        <v>2</v>
      </c>
      <c r="T2019">
        <v>0</v>
      </c>
      <c r="U2019" s="2">
        <f>SUMIFS(Itaka!L:L,Itaka!D:D,'Резервации 2026'!E2019)</f>
        <v>1808.6929091</v>
      </c>
      <c r="V2019" s="2">
        <f t="shared" si="814"/>
        <v>258.38470130000002</v>
      </c>
      <c r="W2019" t="s">
        <v>4628</v>
      </c>
      <c r="X2019" t="s">
        <v>8911</v>
      </c>
      <c r="Y2019" t="s">
        <v>7436</v>
      </c>
      <c r="Z2019" t="str">
        <f t="shared" si="806"/>
        <v>Mar</v>
      </c>
      <c r="AA2019" s="6">
        <f t="shared" si="811"/>
        <v>0</v>
      </c>
      <c r="AB2019" s="6">
        <f t="shared" si="811"/>
        <v>0</v>
      </c>
      <c r="AC2019" s="6">
        <f t="shared" si="811"/>
        <v>3</v>
      </c>
      <c r="AD2019" s="6">
        <f t="shared" si="811"/>
        <v>3</v>
      </c>
      <c r="AE2019" s="6">
        <f t="shared" si="811"/>
        <v>0</v>
      </c>
      <c r="AF2019" s="6">
        <f t="shared" si="807"/>
        <v>6</v>
      </c>
      <c r="AG2019" s="6">
        <f t="shared" si="808"/>
        <v>-1</v>
      </c>
      <c r="AH2019" s="14" t="str">
        <f>LEFT(X2019,2)&amp;"."&amp;VLOOKUP(MID(X2019,4,3),'Data validation'!$A$1:$B$12,2,FALSE)&amp;".2025"</f>
        <v>13.03.2025</v>
      </c>
      <c r="AI2019">
        <f t="shared" si="809"/>
        <v>11</v>
      </c>
      <c r="AJ2019" t="str">
        <f>H2019&amp;"."&amp;VLOOKUP(I2019,'Data validation'!$A$1:$B$12,2,FALSE)&amp;".2026"</f>
        <v>28.07.2026</v>
      </c>
      <c r="AK2019">
        <f t="shared" si="810"/>
        <v>31</v>
      </c>
      <c r="AL2019" t="e">
        <f>VLOOKUP(E2019,[2]Sheet1!$A:$B,2,FALSE)</f>
        <v>#N/A</v>
      </c>
    </row>
    <row r="2020" spans="1:38" x14ac:dyDescent="0.25">
      <c r="A2020" t="str">
        <f>VLOOKUP(Q2020,'Data validation'!$K$2:$L$50,2,FALSE)</f>
        <v>ITAKA</v>
      </c>
      <c r="B2020">
        <f t="shared" si="796"/>
        <v>0</v>
      </c>
      <c r="C2020">
        <f t="shared" si="797"/>
        <v>7</v>
      </c>
      <c r="D2020">
        <f t="shared" si="798"/>
        <v>0</v>
      </c>
      <c r="E2020">
        <v>10477</v>
      </c>
      <c r="F2020" t="s">
        <v>8913</v>
      </c>
      <c r="G2020" t="s">
        <v>71</v>
      </c>
      <c r="H2020" t="str">
        <f t="shared" si="799"/>
        <v>30</v>
      </c>
      <c r="I2020" t="str">
        <f t="shared" si="800"/>
        <v>Jun</v>
      </c>
      <c r="J2020" t="s">
        <v>72</v>
      </c>
      <c r="K2020" t="str">
        <f t="shared" si="801"/>
        <v>07</v>
      </c>
      <c r="L2020" t="str">
        <f t="shared" si="802"/>
        <v>Jul</v>
      </c>
      <c r="M2020">
        <v>7</v>
      </c>
      <c r="N2020">
        <f t="shared" si="803"/>
        <v>-23</v>
      </c>
      <c r="O2020">
        <f t="shared" si="804"/>
        <v>1</v>
      </c>
      <c r="P2020">
        <f t="shared" si="805"/>
        <v>6</v>
      </c>
      <c r="Q2020" t="s">
        <v>1445</v>
      </c>
      <c r="R2020" t="s">
        <v>20</v>
      </c>
      <c r="S2020">
        <v>2</v>
      </c>
      <c r="T2020">
        <v>1</v>
      </c>
      <c r="U2020" s="2">
        <f>SUMIFS(Itaka!L:L,Itaka!D:D,'Резервации 2026'!E2020)</f>
        <v>1808.6929091</v>
      </c>
      <c r="V2020" s="2">
        <f t="shared" si="814"/>
        <v>258.38470130000002</v>
      </c>
      <c r="W2020" t="s">
        <v>4628</v>
      </c>
      <c r="X2020" t="s">
        <v>8911</v>
      </c>
      <c r="Y2020" t="s">
        <v>8845</v>
      </c>
      <c r="Z2020" t="str">
        <f t="shared" si="806"/>
        <v>Mar</v>
      </c>
      <c r="AA2020" s="6">
        <f t="shared" si="811"/>
        <v>0</v>
      </c>
      <c r="AB2020" s="6">
        <f t="shared" si="811"/>
        <v>1</v>
      </c>
      <c r="AC2020" s="6">
        <f t="shared" si="811"/>
        <v>6</v>
      </c>
      <c r="AD2020" s="6">
        <f t="shared" si="811"/>
        <v>0</v>
      </c>
      <c r="AE2020" s="6">
        <f t="shared" si="811"/>
        <v>0</v>
      </c>
      <c r="AF2020" s="6">
        <f t="shared" si="807"/>
        <v>7</v>
      </c>
      <c r="AG2020" s="6">
        <f t="shared" si="808"/>
        <v>0</v>
      </c>
      <c r="AH2020" s="14" t="str">
        <f>LEFT(X2020,2)&amp;"."&amp;VLOOKUP(MID(X2020,4,3),'Data validation'!$A$1:$B$12,2,FALSE)&amp;".2025"</f>
        <v>13.03.2025</v>
      </c>
      <c r="AI2020">
        <f t="shared" si="809"/>
        <v>11</v>
      </c>
      <c r="AJ2020" t="str">
        <f>H2020&amp;"."&amp;VLOOKUP(I2020,'Data validation'!$A$1:$B$12,2,FALSE)&amp;".2026"</f>
        <v>30.06.2026</v>
      </c>
      <c r="AK2020">
        <f t="shared" si="810"/>
        <v>27</v>
      </c>
      <c r="AL2020" t="e">
        <f>VLOOKUP(E2020,[2]Sheet1!$A:$B,2,FALSE)</f>
        <v>#N/A</v>
      </c>
    </row>
    <row r="2021" spans="1:38" x14ac:dyDescent="0.25">
      <c r="A2021" t="str">
        <f>VLOOKUP(Q2021,'Data validation'!$K$2:$L$50,2,FALSE)</f>
        <v>ITAKA</v>
      </c>
      <c r="B2021">
        <f t="shared" si="796"/>
        <v>0</v>
      </c>
      <c r="C2021">
        <f t="shared" si="797"/>
        <v>7</v>
      </c>
      <c r="D2021">
        <f t="shared" si="798"/>
        <v>0</v>
      </c>
      <c r="E2021">
        <v>10478</v>
      </c>
      <c r="F2021" t="s">
        <v>8914</v>
      </c>
      <c r="G2021" t="s">
        <v>843</v>
      </c>
      <c r="H2021" t="str">
        <f t="shared" si="799"/>
        <v>28</v>
      </c>
      <c r="I2021" t="str">
        <f t="shared" si="800"/>
        <v>Aug</v>
      </c>
      <c r="J2021" t="s">
        <v>844</v>
      </c>
      <c r="K2021" t="str">
        <f t="shared" si="801"/>
        <v>04</v>
      </c>
      <c r="L2021" t="str">
        <f t="shared" si="802"/>
        <v>Sep</v>
      </c>
      <c r="M2021">
        <v>7</v>
      </c>
      <c r="N2021">
        <f t="shared" si="803"/>
        <v>-24</v>
      </c>
      <c r="O2021">
        <f t="shared" si="804"/>
        <v>3</v>
      </c>
      <c r="P2021">
        <f t="shared" si="805"/>
        <v>3</v>
      </c>
      <c r="Q2021" t="s">
        <v>1445</v>
      </c>
      <c r="R2021" t="s">
        <v>20</v>
      </c>
      <c r="S2021">
        <v>2</v>
      </c>
      <c r="T2021">
        <v>0</v>
      </c>
      <c r="U2021" s="2">
        <f>SUMIFS(Itaka!L:L,Itaka!D:D,'Резервации 2026'!E2021)</f>
        <v>1453.3577147000001</v>
      </c>
      <c r="V2021" s="2">
        <f t="shared" ref="V2021" si="815">+U2021/M2021</f>
        <v>207.62253067142859</v>
      </c>
      <c r="W2021" t="s">
        <v>4628</v>
      </c>
      <c r="X2021" t="s">
        <v>8911</v>
      </c>
      <c r="Y2021" t="s">
        <v>8895</v>
      </c>
      <c r="Z2021" t="str">
        <f t="shared" si="806"/>
        <v>Mar</v>
      </c>
      <c r="AA2021" s="6">
        <f t="shared" si="811"/>
        <v>0</v>
      </c>
      <c r="AB2021" s="6">
        <f t="shared" si="811"/>
        <v>0</v>
      </c>
      <c r="AC2021" s="6">
        <f t="shared" si="811"/>
        <v>0</v>
      </c>
      <c r="AD2021" s="6">
        <f t="shared" si="811"/>
        <v>3</v>
      </c>
      <c r="AE2021" s="6">
        <f t="shared" si="811"/>
        <v>3</v>
      </c>
      <c r="AF2021" s="6">
        <f t="shared" si="807"/>
        <v>6</v>
      </c>
      <c r="AG2021" s="6">
        <f t="shared" si="808"/>
        <v>-1</v>
      </c>
      <c r="AH2021" s="14" t="str">
        <f>LEFT(X2021,2)&amp;"."&amp;VLOOKUP(MID(X2021,4,3),'Data validation'!$A$1:$B$12,2,FALSE)&amp;".2025"</f>
        <v>13.03.2025</v>
      </c>
      <c r="AI2021">
        <f t="shared" si="809"/>
        <v>11</v>
      </c>
      <c r="AJ2021" t="str">
        <f>H2021&amp;"."&amp;VLOOKUP(I2021,'Data validation'!$A$1:$B$12,2,FALSE)&amp;".2026"</f>
        <v>28.08.2026</v>
      </c>
      <c r="AK2021">
        <f t="shared" si="810"/>
        <v>35</v>
      </c>
      <c r="AL2021" t="e">
        <f>VLOOKUP(E2021,[2]Sheet1!$A:$B,2,FALSE)</f>
        <v>#N/A</v>
      </c>
    </row>
    <row r="2022" spans="1:38" x14ac:dyDescent="0.25">
      <c r="A2022" t="str">
        <f>VLOOKUP(Q2022,'Data validation'!$K$2:$L$50,2,FALSE)</f>
        <v>BOOKING</v>
      </c>
      <c r="B2022">
        <f t="shared" si="796"/>
        <v>0</v>
      </c>
      <c r="C2022">
        <f t="shared" si="797"/>
        <v>0</v>
      </c>
      <c r="D2022">
        <f t="shared" si="798"/>
        <v>5</v>
      </c>
      <c r="E2022">
        <v>10518</v>
      </c>
      <c r="F2022" t="s">
        <v>8915</v>
      </c>
      <c r="G2022" t="s">
        <v>495</v>
      </c>
      <c r="H2022" t="str">
        <f t="shared" si="799"/>
        <v>28</v>
      </c>
      <c r="I2022" t="str">
        <f t="shared" si="800"/>
        <v>Jul</v>
      </c>
      <c r="J2022" t="s">
        <v>78</v>
      </c>
      <c r="K2022" t="str">
        <f t="shared" si="801"/>
        <v>02</v>
      </c>
      <c r="L2022" t="str">
        <f t="shared" si="802"/>
        <v>Aug</v>
      </c>
      <c r="M2022">
        <v>5</v>
      </c>
      <c r="N2022">
        <f t="shared" si="803"/>
        <v>-26</v>
      </c>
      <c r="O2022">
        <f t="shared" si="804"/>
        <v>3</v>
      </c>
      <c r="P2022">
        <f t="shared" si="805"/>
        <v>1</v>
      </c>
      <c r="Q2022" t="s">
        <v>587</v>
      </c>
      <c r="R2022" t="s">
        <v>17</v>
      </c>
      <c r="S2022">
        <v>2</v>
      </c>
      <c r="T2022">
        <v>2</v>
      </c>
      <c r="U2022" s="2">
        <v>2979.5006559633025</v>
      </c>
      <c r="V2022" s="2">
        <v>595.90013119266052</v>
      </c>
      <c r="W2022" t="s">
        <v>1025</v>
      </c>
      <c r="X2022" t="s">
        <v>8916</v>
      </c>
      <c r="Y2022" t="s">
        <v>8905</v>
      </c>
      <c r="Z2022" t="str">
        <f t="shared" si="806"/>
        <v>Mar</v>
      </c>
      <c r="AA2022" s="6">
        <f t="shared" si="811"/>
        <v>0</v>
      </c>
      <c r="AB2022" s="6">
        <f t="shared" si="811"/>
        <v>0</v>
      </c>
      <c r="AC2022" s="6">
        <f t="shared" si="811"/>
        <v>3</v>
      </c>
      <c r="AD2022" s="6">
        <f t="shared" si="811"/>
        <v>1</v>
      </c>
      <c r="AE2022" s="6">
        <f t="shared" si="811"/>
        <v>0</v>
      </c>
      <c r="AF2022" s="6">
        <f t="shared" si="807"/>
        <v>4</v>
      </c>
      <c r="AG2022" s="6">
        <f t="shared" si="808"/>
        <v>-1</v>
      </c>
      <c r="AH2022" s="14" t="str">
        <f>LEFT(X2022,2)&amp;"."&amp;VLOOKUP(MID(X2022,4,3),'Data validation'!$A$1:$B$12,2,FALSE)&amp;".2025"</f>
        <v>13.03.2025</v>
      </c>
      <c r="AI2022">
        <f t="shared" si="809"/>
        <v>11</v>
      </c>
      <c r="AJ2022" t="str">
        <f>H2022&amp;"."&amp;VLOOKUP(I2022,'Data validation'!$A$1:$B$12,2,FALSE)&amp;".2026"</f>
        <v>28.07.2026</v>
      </c>
      <c r="AK2022">
        <f t="shared" si="810"/>
        <v>31</v>
      </c>
      <c r="AL2022" t="e">
        <f>VLOOKUP(E2022,[2]Sheet1!$A:$B,2,FALSE)</f>
        <v>#N/A</v>
      </c>
    </row>
    <row r="2023" spans="1:38" x14ac:dyDescent="0.25">
      <c r="A2023" t="str">
        <f>VLOOKUP(Q2023,'Data validation'!$K$2:$L$50,2,FALSE)</f>
        <v>TO</v>
      </c>
      <c r="B2023">
        <f t="shared" si="796"/>
        <v>0</v>
      </c>
      <c r="C2023">
        <f t="shared" si="797"/>
        <v>1</v>
      </c>
      <c r="D2023">
        <f t="shared" si="798"/>
        <v>4</v>
      </c>
      <c r="E2023">
        <v>10519</v>
      </c>
      <c r="F2023" t="s">
        <v>8917</v>
      </c>
      <c r="G2023" t="s">
        <v>182</v>
      </c>
      <c r="H2023" t="str">
        <f t="shared" si="799"/>
        <v>10</v>
      </c>
      <c r="I2023" t="str">
        <f t="shared" si="800"/>
        <v>Jul</v>
      </c>
      <c r="J2023" t="s">
        <v>485</v>
      </c>
      <c r="K2023" t="str">
        <f t="shared" si="801"/>
        <v>15</v>
      </c>
      <c r="L2023" t="str">
        <f t="shared" si="802"/>
        <v>Jul</v>
      </c>
      <c r="M2023">
        <v>5</v>
      </c>
      <c r="N2023">
        <f t="shared" si="803"/>
        <v>5</v>
      </c>
      <c r="O2023">
        <f t="shared" si="804"/>
        <v>0</v>
      </c>
      <c r="P2023">
        <f t="shared" si="805"/>
        <v>0</v>
      </c>
      <c r="Q2023" t="s">
        <v>162</v>
      </c>
      <c r="R2023" t="s">
        <v>63</v>
      </c>
      <c r="S2023">
        <v>2</v>
      </c>
      <c r="T2023">
        <v>2</v>
      </c>
      <c r="U2023" s="2">
        <f>SUMIFS(Magelan!L:L,Magelan!D:D,'Резервации 2026'!E2023)</f>
        <v>2136.4509005</v>
      </c>
      <c r="V2023" s="2">
        <f>+U2023/M2023</f>
        <v>427.29018009999999</v>
      </c>
      <c r="W2023" t="s">
        <v>262</v>
      </c>
      <c r="X2023" t="s">
        <v>8918</v>
      </c>
      <c r="Y2023" t="s">
        <v>8905</v>
      </c>
      <c r="Z2023" t="str">
        <f t="shared" si="806"/>
        <v>Mar</v>
      </c>
      <c r="AA2023" s="6">
        <f t="shared" si="811"/>
        <v>0</v>
      </c>
      <c r="AB2023" s="6">
        <f t="shared" si="811"/>
        <v>0</v>
      </c>
      <c r="AC2023" s="6">
        <f t="shared" si="811"/>
        <v>5</v>
      </c>
      <c r="AD2023" s="6">
        <f t="shared" si="811"/>
        <v>0</v>
      </c>
      <c r="AE2023" s="6">
        <f t="shared" si="811"/>
        <v>0</v>
      </c>
      <c r="AF2023" s="6">
        <f t="shared" si="807"/>
        <v>5</v>
      </c>
      <c r="AG2023" s="6">
        <f t="shared" si="808"/>
        <v>0</v>
      </c>
      <c r="AH2023" s="14" t="str">
        <f>LEFT(X2023,2)&amp;"."&amp;VLOOKUP(MID(X2023,4,3),'Data validation'!$A$1:$B$12,2,FALSE)&amp;".2025"</f>
        <v>13.03.2025</v>
      </c>
      <c r="AI2023">
        <f t="shared" si="809"/>
        <v>11</v>
      </c>
      <c r="AJ2023" t="str">
        <f>H2023&amp;"."&amp;VLOOKUP(I2023,'Data validation'!$A$1:$B$12,2,FALSE)&amp;".2026"</f>
        <v>10.07.2026</v>
      </c>
      <c r="AK2023">
        <f t="shared" si="810"/>
        <v>28</v>
      </c>
      <c r="AL2023" t="e">
        <f>VLOOKUP(E2023,[2]Sheet1!$A:$B,2,FALSE)</f>
        <v>#N/A</v>
      </c>
    </row>
    <row r="2024" spans="1:38" x14ac:dyDescent="0.25">
      <c r="A2024" t="str">
        <f>VLOOKUP(Q2024,'Data validation'!$K$2:$L$50,2,FALSE)</f>
        <v>BOOKING</v>
      </c>
      <c r="B2024">
        <f t="shared" ref="B2024:B2030" si="816">AA2024+IF(I2024="Jun",IF(_xlfn.NUMBERVALUE(H2024)&gt;14,0,IF(_xlfn.NUMBERVALUE(K2024)&lt;14,M2024,15-_xlfn.NUMBERVALUE(H2024))),0)</f>
        <v>0</v>
      </c>
      <c r="C2024">
        <f t="shared" ref="C2024:C2030" si="817">M2024-B2024-D2024</f>
        <v>0</v>
      </c>
      <c r="D2024">
        <f t="shared" ref="D2024:D2030" si="818">IF(L2024="Jul",IF(_xlfn.NUMBERVALUE(K2024)&lt;11,0,IF(I2024="Jul",IF(_xlfn.NUMBERVALUE(H2024)&gt;11,M2024,_xlfn.NUMBERVALUE(K2024)-11),0)),0)+IF(L2024="Aug",IF(_xlfn.NUMBERVALUE(K2024)&gt;24,IF(_xlfn.NUMBERVALUE(H2024)&gt;24,0,25-_xlfn.NUMBERVALUE(H2024)),IF(I2024="Aug",M2024,_xlfn.NUMBERVALUE(K2024)-1+32-_xlfn.NUMBERVALUE(H2024))),0)</f>
        <v>5</v>
      </c>
      <c r="E2024">
        <v>10520</v>
      </c>
      <c r="F2024" t="s">
        <v>8919</v>
      </c>
      <c r="G2024" t="s">
        <v>236</v>
      </c>
      <c r="H2024" t="str">
        <f t="shared" ref="H2024:H2030" si="819">LEFT(G2024,2)</f>
        <v>17</v>
      </c>
      <c r="I2024" t="str">
        <f t="shared" ref="I2024:I2030" si="820">MID(G2024,4,3)</f>
        <v>Jul</v>
      </c>
      <c r="J2024" t="s">
        <v>538</v>
      </c>
      <c r="K2024" t="str">
        <f t="shared" ref="K2024:K2030" si="821">LEFT(J2024,2)</f>
        <v>22</v>
      </c>
      <c r="L2024" t="str">
        <f t="shared" ref="L2024:L2030" si="822">MID(J2024,4,3)</f>
        <v>Jul</v>
      </c>
      <c r="M2024">
        <v>5</v>
      </c>
      <c r="N2024">
        <f t="shared" ref="N2024:N2030" si="823">+K2024-H2024</f>
        <v>5</v>
      </c>
      <c r="O2024">
        <f t="shared" ref="O2024:O2030" si="824">IF(I2024=L2024,0,31-H2024)</f>
        <v>0</v>
      </c>
      <c r="P2024">
        <f t="shared" ref="P2024:P2030" si="825">IF(I2024=L2024,0,K2024-1)</f>
        <v>0</v>
      </c>
      <c r="Q2024" t="s">
        <v>587</v>
      </c>
      <c r="R2024" t="s">
        <v>17</v>
      </c>
      <c r="S2024">
        <v>2</v>
      </c>
      <c r="T2024">
        <v>1</v>
      </c>
      <c r="U2024" s="2">
        <v>3217.878651834862</v>
      </c>
      <c r="V2024" s="2">
        <v>643.57573036697249</v>
      </c>
      <c r="W2024" t="s">
        <v>262</v>
      </c>
      <c r="X2024" t="s">
        <v>8920</v>
      </c>
      <c r="Y2024" t="s">
        <v>8905</v>
      </c>
      <c r="Z2024" t="str">
        <f t="shared" ref="Z2024:Z2030" si="826">MID(X2024,4,3)</f>
        <v>Mar</v>
      </c>
      <c r="AA2024" s="6">
        <f t="shared" ref="AA2024:AE2024" si="827">IF($I2024=AA$1,IF($L2024=AA$1,$M2024,$O2024),IF($L2024=AA$1,$P2024,0))</f>
        <v>0</v>
      </c>
      <c r="AB2024" s="6">
        <f t="shared" si="827"/>
        <v>0</v>
      </c>
      <c r="AC2024" s="6">
        <f t="shared" si="827"/>
        <v>5</v>
      </c>
      <c r="AD2024" s="6">
        <f t="shared" si="827"/>
        <v>0</v>
      </c>
      <c r="AE2024" s="6">
        <f t="shared" si="827"/>
        <v>0</v>
      </c>
      <c r="AF2024" s="6">
        <f t="shared" ref="AF2024:AF2030" si="828">SUM(AA2024:AE2024)</f>
        <v>5</v>
      </c>
      <c r="AG2024" s="6">
        <f t="shared" ref="AG2024:AG2030" si="829">+AF2024-M2024</f>
        <v>0</v>
      </c>
      <c r="AH2024" s="14" t="str">
        <f>LEFT(X2024,2)&amp;"."&amp;VLOOKUP(MID(X2024,4,3),'Data validation'!$A$1:$B$12,2,FALSE)&amp;".2025"</f>
        <v>13.03.2025</v>
      </c>
      <c r="AI2024">
        <f t="shared" ref="AI2024:AI2030" si="830">WEEKNUM(AH2024)</f>
        <v>11</v>
      </c>
      <c r="AJ2024" t="str">
        <f>H2024&amp;"."&amp;VLOOKUP(I2024,'Data validation'!$A$1:$B$12,2,FALSE)&amp;".2026"</f>
        <v>17.07.2026</v>
      </c>
      <c r="AK2024">
        <f t="shared" ref="AK2024:AK2030" si="831">WEEKNUM(AJ2024)</f>
        <v>29</v>
      </c>
      <c r="AL2024" t="e">
        <f>VLOOKUP(E2024,[2]Sheet1!$A:$B,2,FALSE)</f>
        <v>#N/A</v>
      </c>
    </row>
    <row r="2025" spans="1:38" x14ac:dyDescent="0.25">
      <c r="A2025" t="str">
        <f>VLOOKUP(Q2025,'Data validation'!$K$2:$L$50,2,FALSE)</f>
        <v>TO</v>
      </c>
      <c r="B2025">
        <f t="shared" si="816"/>
        <v>0</v>
      </c>
      <c r="C2025">
        <f t="shared" si="817"/>
        <v>5</v>
      </c>
      <c r="D2025">
        <f t="shared" si="818"/>
        <v>0</v>
      </c>
      <c r="E2025">
        <v>10521</v>
      </c>
      <c r="F2025" t="s">
        <v>8921</v>
      </c>
      <c r="G2025" t="s">
        <v>275</v>
      </c>
      <c r="H2025" t="str">
        <f t="shared" si="819"/>
        <v>22</v>
      </c>
      <c r="I2025" t="str">
        <f t="shared" si="820"/>
        <v>Jun</v>
      </c>
      <c r="J2025" t="s">
        <v>126</v>
      </c>
      <c r="K2025" t="str">
        <f t="shared" si="821"/>
        <v>27</v>
      </c>
      <c r="L2025" t="str">
        <f t="shared" si="822"/>
        <v>Jun</v>
      </c>
      <c r="M2025">
        <v>5</v>
      </c>
      <c r="N2025">
        <f t="shared" si="823"/>
        <v>5</v>
      </c>
      <c r="O2025">
        <f t="shared" si="824"/>
        <v>0</v>
      </c>
      <c r="P2025">
        <f t="shared" si="825"/>
        <v>0</v>
      </c>
      <c r="Q2025" t="s">
        <v>56</v>
      </c>
      <c r="R2025" t="s">
        <v>63</v>
      </c>
      <c r="S2025">
        <v>3</v>
      </c>
      <c r="T2025">
        <v>1</v>
      </c>
      <c r="U2025" s="2">
        <f>SUMIFS(Novoton!L:L,Novoton!D:D,'Резервации 2026'!E2025)</f>
        <v>1936.7019826000001</v>
      </c>
      <c r="V2025" s="2">
        <f>+U2025/M2025</f>
        <v>387.34039652000001</v>
      </c>
      <c r="W2025" t="s">
        <v>262</v>
      </c>
      <c r="X2025" t="s">
        <v>8922</v>
      </c>
      <c r="Y2025" t="s">
        <v>8905</v>
      </c>
      <c r="Z2025" t="str">
        <f t="shared" si="826"/>
        <v>Mar</v>
      </c>
      <c r="AA2025" s="6">
        <f t="shared" ref="AA2025:AE2055" si="832">IF($I2025=AA$1,IF($L2025=AA$1,$M2025,$O2025),IF($L2025=AA$1,$P2025,0))</f>
        <v>0</v>
      </c>
      <c r="AB2025" s="6">
        <f t="shared" si="832"/>
        <v>5</v>
      </c>
      <c r="AC2025" s="6">
        <f t="shared" si="832"/>
        <v>0</v>
      </c>
      <c r="AD2025" s="6">
        <f t="shared" si="832"/>
        <v>0</v>
      </c>
      <c r="AE2025" s="6">
        <f t="shared" si="832"/>
        <v>0</v>
      </c>
      <c r="AF2025" s="6">
        <f t="shared" si="828"/>
        <v>5</v>
      </c>
      <c r="AG2025" s="6">
        <f t="shared" si="829"/>
        <v>0</v>
      </c>
      <c r="AH2025" s="14" t="str">
        <f>LEFT(X2025,2)&amp;"."&amp;VLOOKUP(MID(X2025,4,3),'Data validation'!$A$1:$B$12,2,FALSE)&amp;".2025"</f>
        <v>13.03.2025</v>
      </c>
      <c r="AI2025">
        <f t="shared" si="830"/>
        <v>11</v>
      </c>
      <c r="AJ2025" t="str">
        <f>H2025&amp;"."&amp;VLOOKUP(I2025,'Data validation'!$A$1:$B$12,2,FALSE)&amp;".2026"</f>
        <v>22.06.2026</v>
      </c>
      <c r="AK2025">
        <f t="shared" si="831"/>
        <v>26</v>
      </c>
      <c r="AL2025" t="e">
        <f>VLOOKUP(E2025,[2]Sheet1!$A:$B,2,FALSE)</f>
        <v>#N/A</v>
      </c>
    </row>
    <row r="2026" spans="1:38" x14ac:dyDescent="0.25">
      <c r="A2026" t="str">
        <f>VLOOKUP(Q2026,'Data validation'!$K$2:$L$50,2,FALSE)</f>
        <v>TO</v>
      </c>
      <c r="B2026">
        <f t="shared" si="816"/>
        <v>0</v>
      </c>
      <c r="C2026">
        <f t="shared" si="817"/>
        <v>5</v>
      </c>
      <c r="D2026">
        <f t="shared" si="818"/>
        <v>0</v>
      </c>
      <c r="E2026">
        <v>10522</v>
      </c>
      <c r="F2026" t="s">
        <v>8923</v>
      </c>
      <c r="G2026" t="s">
        <v>275</v>
      </c>
      <c r="H2026" t="str">
        <f t="shared" si="819"/>
        <v>22</v>
      </c>
      <c r="I2026" t="str">
        <f t="shared" si="820"/>
        <v>Jun</v>
      </c>
      <c r="J2026" t="s">
        <v>126</v>
      </c>
      <c r="K2026" t="str">
        <f t="shared" si="821"/>
        <v>27</v>
      </c>
      <c r="L2026" t="str">
        <f t="shared" si="822"/>
        <v>Jun</v>
      </c>
      <c r="M2026">
        <v>5</v>
      </c>
      <c r="N2026">
        <f t="shared" si="823"/>
        <v>5</v>
      </c>
      <c r="O2026">
        <f t="shared" si="824"/>
        <v>0</v>
      </c>
      <c r="P2026">
        <f t="shared" si="825"/>
        <v>0</v>
      </c>
      <c r="Q2026" t="s">
        <v>162</v>
      </c>
      <c r="R2026" t="s">
        <v>63</v>
      </c>
      <c r="S2026">
        <v>3</v>
      </c>
      <c r="T2026">
        <v>1</v>
      </c>
      <c r="U2026" s="2">
        <f>SUMIFS(Magelan!L:L,Magelan!D:D,'Резервации 2026'!E2026)</f>
        <v>1936.7019826000001</v>
      </c>
      <c r="V2026" s="2">
        <f>+U2026/M2026</f>
        <v>387.34039652000001</v>
      </c>
      <c r="W2026" t="s">
        <v>262</v>
      </c>
      <c r="X2026" t="s">
        <v>8924</v>
      </c>
      <c r="Y2026" t="s">
        <v>8905</v>
      </c>
      <c r="Z2026" t="str">
        <f t="shared" si="826"/>
        <v>Mar</v>
      </c>
      <c r="AA2026" s="6">
        <f t="shared" si="832"/>
        <v>0</v>
      </c>
      <c r="AB2026" s="6">
        <f t="shared" si="832"/>
        <v>5</v>
      </c>
      <c r="AC2026" s="6">
        <f t="shared" si="832"/>
        <v>0</v>
      </c>
      <c r="AD2026" s="6">
        <f t="shared" si="832"/>
        <v>0</v>
      </c>
      <c r="AE2026" s="6">
        <f t="shared" si="832"/>
        <v>0</v>
      </c>
      <c r="AF2026" s="6">
        <f t="shared" si="828"/>
        <v>5</v>
      </c>
      <c r="AG2026" s="6">
        <f t="shared" si="829"/>
        <v>0</v>
      </c>
      <c r="AH2026" s="14" t="str">
        <f>LEFT(X2026,2)&amp;"."&amp;VLOOKUP(MID(X2026,4,3),'Data validation'!$A$1:$B$12,2,FALSE)&amp;".2025"</f>
        <v>13.03.2025</v>
      </c>
      <c r="AI2026">
        <f t="shared" si="830"/>
        <v>11</v>
      </c>
      <c r="AJ2026" t="str">
        <f>H2026&amp;"."&amp;VLOOKUP(I2026,'Data validation'!$A$1:$B$12,2,FALSE)&amp;".2026"</f>
        <v>22.06.2026</v>
      </c>
      <c r="AK2026">
        <f t="shared" si="831"/>
        <v>26</v>
      </c>
      <c r="AL2026" t="e">
        <f>VLOOKUP(E2026,[2]Sheet1!$A:$B,2,FALSE)</f>
        <v>#N/A</v>
      </c>
    </row>
    <row r="2027" spans="1:38" x14ac:dyDescent="0.25">
      <c r="A2027" t="str">
        <f>VLOOKUP(Q2027,'Data validation'!$K$2:$L$50,2,FALSE)</f>
        <v>TO</v>
      </c>
      <c r="B2027">
        <f t="shared" si="816"/>
        <v>0</v>
      </c>
      <c r="C2027">
        <f t="shared" si="817"/>
        <v>5</v>
      </c>
      <c r="D2027">
        <f t="shared" si="818"/>
        <v>0</v>
      </c>
      <c r="E2027">
        <v>10523</v>
      </c>
      <c r="F2027" t="s">
        <v>8925</v>
      </c>
      <c r="G2027" t="s">
        <v>275</v>
      </c>
      <c r="H2027" t="str">
        <f t="shared" si="819"/>
        <v>22</v>
      </c>
      <c r="I2027" t="str">
        <f t="shared" si="820"/>
        <v>Jun</v>
      </c>
      <c r="J2027" t="s">
        <v>126</v>
      </c>
      <c r="K2027" t="str">
        <f t="shared" si="821"/>
        <v>27</v>
      </c>
      <c r="L2027" t="str">
        <f t="shared" si="822"/>
        <v>Jun</v>
      </c>
      <c r="M2027">
        <v>5</v>
      </c>
      <c r="N2027">
        <f t="shared" si="823"/>
        <v>5</v>
      </c>
      <c r="O2027">
        <f t="shared" si="824"/>
        <v>0</v>
      </c>
      <c r="P2027">
        <f t="shared" si="825"/>
        <v>0</v>
      </c>
      <c r="Q2027" t="s">
        <v>56</v>
      </c>
      <c r="R2027" t="s">
        <v>57</v>
      </c>
      <c r="S2027">
        <v>4</v>
      </c>
      <c r="T2027">
        <v>0</v>
      </c>
      <c r="U2027" s="2">
        <f>SUMIFS(Novoton!L:L,Novoton!D:D,'Резервации 2026'!E2027)</f>
        <v>2556.9543504999997</v>
      </c>
      <c r="V2027" s="2">
        <f>+U2027/M2027</f>
        <v>511.39087009999992</v>
      </c>
      <c r="W2027" t="s">
        <v>262</v>
      </c>
      <c r="X2027" t="s">
        <v>8926</v>
      </c>
      <c r="Y2027" t="s">
        <v>8905</v>
      </c>
      <c r="Z2027" t="str">
        <f t="shared" si="826"/>
        <v>Mar</v>
      </c>
      <c r="AA2027" s="6">
        <f t="shared" si="832"/>
        <v>0</v>
      </c>
      <c r="AB2027" s="6">
        <f t="shared" si="832"/>
        <v>5</v>
      </c>
      <c r="AC2027" s="6">
        <f t="shared" si="832"/>
        <v>0</v>
      </c>
      <c r="AD2027" s="6">
        <f t="shared" si="832"/>
        <v>0</v>
      </c>
      <c r="AE2027" s="6">
        <f t="shared" si="832"/>
        <v>0</v>
      </c>
      <c r="AF2027" s="6">
        <f t="shared" si="828"/>
        <v>5</v>
      </c>
      <c r="AG2027" s="6">
        <f t="shared" si="829"/>
        <v>0</v>
      </c>
      <c r="AH2027" s="14" t="str">
        <f>LEFT(X2027,2)&amp;"."&amp;VLOOKUP(MID(X2027,4,3),'Data validation'!$A$1:$B$12,2,FALSE)&amp;".2025"</f>
        <v>13.03.2025</v>
      </c>
      <c r="AI2027">
        <f t="shared" si="830"/>
        <v>11</v>
      </c>
      <c r="AJ2027" t="str">
        <f>H2027&amp;"."&amp;VLOOKUP(I2027,'Data validation'!$A$1:$B$12,2,FALSE)&amp;".2026"</f>
        <v>22.06.2026</v>
      </c>
      <c r="AK2027">
        <f t="shared" si="831"/>
        <v>26</v>
      </c>
      <c r="AL2027" t="e">
        <f>VLOOKUP(E2027,[2]Sheet1!$A:$B,2,FALSE)</f>
        <v>#N/A</v>
      </c>
    </row>
    <row r="2028" spans="1:38" x14ac:dyDescent="0.25">
      <c r="A2028" t="str">
        <f>VLOOKUP(Q2028,'Data validation'!$K$2:$L$50,2,FALSE)</f>
        <v>TO</v>
      </c>
      <c r="B2028">
        <f t="shared" si="816"/>
        <v>0</v>
      </c>
      <c r="C2028">
        <f t="shared" si="817"/>
        <v>0</v>
      </c>
      <c r="D2028">
        <f t="shared" si="818"/>
        <v>5</v>
      </c>
      <c r="E2028">
        <v>10524</v>
      </c>
      <c r="F2028" t="s">
        <v>8927</v>
      </c>
      <c r="G2028" t="s">
        <v>259</v>
      </c>
      <c r="H2028" t="str">
        <f t="shared" si="819"/>
        <v>08</v>
      </c>
      <c r="I2028" t="str">
        <f t="shared" si="820"/>
        <v>Aug</v>
      </c>
      <c r="J2028" t="s">
        <v>475</v>
      </c>
      <c r="K2028" t="str">
        <f t="shared" si="821"/>
        <v>13</v>
      </c>
      <c r="L2028" t="str">
        <f t="shared" si="822"/>
        <v>Aug</v>
      </c>
      <c r="M2028">
        <v>5</v>
      </c>
      <c r="N2028">
        <f t="shared" si="823"/>
        <v>5</v>
      </c>
      <c r="O2028">
        <f t="shared" si="824"/>
        <v>0</v>
      </c>
      <c r="P2028">
        <f t="shared" si="825"/>
        <v>0</v>
      </c>
      <c r="Q2028" t="s">
        <v>81</v>
      </c>
      <c r="R2028" t="s">
        <v>63</v>
      </c>
      <c r="S2028">
        <v>3</v>
      </c>
      <c r="T2028">
        <v>0</v>
      </c>
      <c r="U2028" s="2">
        <f>SUMIFS(SLR!L:L,SLR!D:D,'Резервации 2026'!E2028)</f>
        <v>2307.3904425000001</v>
      </c>
      <c r="V2028" s="2">
        <f t="shared" ref="V2028:V2029" si="833">+U2028/M2028</f>
        <v>461.47808850000001</v>
      </c>
      <c r="W2028" t="s">
        <v>262</v>
      </c>
      <c r="X2028" t="s">
        <v>8928</v>
      </c>
      <c r="Y2028" t="s">
        <v>8905</v>
      </c>
      <c r="Z2028" t="str">
        <f t="shared" si="826"/>
        <v>Mar</v>
      </c>
      <c r="AA2028" s="6">
        <f t="shared" si="832"/>
        <v>0</v>
      </c>
      <c r="AB2028" s="6">
        <f t="shared" si="832"/>
        <v>0</v>
      </c>
      <c r="AC2028" s="6">
        <f t="shared" si="832"/>
        <v>0</v>
      </c>
      <c r="AD2028" s="6">
        <f t="shared" si="832"/>
        <v>5</v>
      </c>
      <c r="AE2028" s="6">
        <f t="shared" si="832"/>
        <v>0</v>
      </c>
      <c r="AF2028" s="6">
        <f t="shared" si="828"/>
        <v>5</v>
      </c>
      <c r="AG2028" s="6">
        <f t="shared" si="829"/>
        <v>0</v>
      </c>
      <c r="AH2028" s="14" t="str">
        <f>LEFT(X2028,2)&amp;"."&amp;VLOOKUP(MID(X2028,4,3),'Data validation'!$A$1:$B$12,2,FALSE)&amp;".2025"</f>
        <v>13.03.2025</v>
      </c>
      <c r="AI2028">
        <f t="shared" si="830"/>
        <v>11</v>
      </c>
      <c r="AJ2028" t="str">
        <f>H2028&amp;"."&amp;VLOOKUP(I2028,'Data validation'!$A$1:$B$12,2,FALSE)&amp;".2026"</f>
        <v>08.08.2026</v>
      </c>
      <c r="AK2028">
        <f t="shared" si="831"/>
        <v>32</v>
      </c>
      <c r="AL2028" t="e">
        <f>VLOOKUP(E2028,[2]Sheet1!$A:$B,2,FALSE)</f>
        <v>#N/A</v>
      </c>
    </row>
    <row r="2029" spans="1:38" x14ac:dyDescent="0.25">
      <c r="A2029" t="str">
        <f>VLOOKUP(Q2029,'Data validation'!$K$2:$L$50,2,FALSE)</f>
        <v>TO</v>
      </c>
      <c r="B2029">
        <f t="shared" si="816"/>
        <v>0</v>
      </c>
      <c r="C2029">
        <f t="shared" si="817"/>
        <v>0</v>
      </c>
      <c r="D2029">
        <f t="shared" si="818"/>
        <v>5</v>
      </c>
      <c r="E2029">
        <v>10525</v>
      </c>
      <c r="F2029" t="s">
        <v>8929</v>
      </c>
      <c r="G2029" t="s">
        <v>259</v>
      </c>
      <c r="H2029" t="str">
        <f t="shared" si="819"/>
        <v>08</v>
      </c>
      <c r="I2029" t="str">
        <f t="shared" si="820"/>
        <v>Aug</v>
      </c>
      <c r="J2029" t="s">
        <v>475</v>
      </c>
      <c r="K2029" t="str">
        <f t="shared" si="821"/>
        <v>13</v>
      </c>
      <c r="L2029" t="str">
        <f t="shared" si="822"/>
        <v>Aug</v>
      </c>
      <c r="M2029">
        <v>5</v>
      </c>
      <c r="N2029">
        <f t="shared" si="823"/>
        <v>5</v>
      </c>
      <c r="O2029">
        <f t="shared" si="824"/>
        <v>0</v>
      </c>
      <c r="P2029">
        <f t="shared" si="825"/>
        <v>0</v>
      </c>
      <c r="Q2029" t="s">
        <v>81</v>
      </c>
      <c r="R2029" t="s">
        <v>63</v>
      </c>
      <c r="S2029">
        <v>2</v>
      </c>
      <c r="T2029">
        <v>1</v>
      </c>
      <c r="U2029" s="2">
        <f>SUMIFS(SLR!L:L,SLR!D:D,'Резервации 2026'!E2029)</f>
        <v>1709.1998369999999</v>
      </c>
      <c r="V2029" s="2">
        <f t="shared" si="833"/>
        <v>341.83996739999998</v>
      </c>
      <c r="W2029" t="s">
        <v>262</v>
      </c>
      <c r="X2029" t="s">
        <v>8930</v>
      </c>
      <c r="Y2029" t="s">
        <v>8905</v>
      </c>
      <c r="Z2029" t="str">
        <f t="shared" si="826"/>
        <v>Mar</v>
      </c>
      <c r="AA2029" s="6">
        <f t="shared" si="832"/>
        <v>0</v>
      </c>
      <c r="AB2029" s="6">
        <f t="shared" si="832"/>
        <v>0</v>
      </c>
      <c r="AC2029" s="6">
        <f t="shared" si="832"/>
        <v>0</v>
      </c>
      <c r="AD2029" s="6">
        <f t="shared" si="832"/>
        <v>5</v>
      </c>
      <c r="AE2029" s="6">
        <f t="shared" si="832"/>
        <v>0</v>
      </c>
      <c r="AF2029" s="6">
        <f t="shared" si="828"/>
        <v>5</v>
      </c>
      <c r="AG2029" s="6">
        <f t="shared" si="829"/>
        <v>0</v>
      </c>
      <c r="AH2029" s="14" t="str">
        <f>LEFT(X2029,2)&amp;"."&amp;VLOOKUP(MID(X2029,4,3),'Data validation'!$A$1:$B$12,2,FALSE)&amp;".2025"</f>
        <v>13.03.2025</v>
      </c>
      <c r="AI2029">
        <f t="shared" si="830"/>
        <v>11</v>
      </c>
      <c r="AJ2029" t="str">
        <f>H2029&amp;"."&amp;VLOOKUP(I2029,'Data validation'!$A$1:$B$12,2,FALSE)&amp;".2026"</f>
        <v>08.08.2026</v>
      </c>
      <c r="AK2029">
        <f t="shared" si="831"/>
        <v>32</v>
      </c>
      <c r="AL2029" t="e">
        <f>VLOOKUP(E2029,[2]Sheet1!$A:$B,2,FALSE)</f>
        <v>#N/A</v>
      </c>
    </row>
    <row r="2030" spans="1:38" x14ac:dyDescent="0.25">
      <c r="A2030" t="str">
        <f>VLOOKUP(Q2030,'Data validation'!$K$2:$L$50,2,FALSE)</f>
        <v>TO</v>
      </c>
      <c r="B2030">
        <f t="shared" si="816"/>
        <v>0</v>
      </c>
      <c r="C2030">
        <f t="shared" si="817"/>
        <v>5</v>
      </c>
      <c r="D2030">
        <f t="shared" si="818"/>
        <v>0</v>
      </c>
      <c r="E2030">
        <v>10526</v>
      </c>
      <c r="F2030" t="s">
        <v>8931</v>
      </c>
      <c r="G2030" t="s">
        <v>275</v>
      </c>
      <c r="H2030" t="str">
        <f t="shared" si="819"/>
        <v>22</v>
      </c>
      <c r="I2030" t="str">
        <f t="shared" si="820"/>
        <v>Jun</v>
      </c>
      <c r="J2030" t="s">
        <v>126</v>
      </c>
      <c r="K2030" t="str">
        <f t="shared" si="821"/>
        <v>27</v>
      </c>
      <c r="L2030" t="str">
        <f t="shared" si="822"/>
        <v>Jun</v>
      </c>
      <c r="M2030">
        <v>5</v>
      </c>
      <c r="N2030">
        <f t="shared" si="823"/>
        <v>5</v>
      </c>
      <c r="O2030">
        <f t="shared" si="824"/>
        <v>0</v>
      </c>
      <c r="P2030">
        <f t="shared" si="825"/>
        <v>0</v>
      </c>
      <c r="Q2030" t="s">
        <v>162</v>
      </c>
      <c r="R2030" t="s">
        <v>17</v>
      </c>
      <c r="S2030">
        <v>2</v>
      </c>
      <c r="T2030">
        <v>2</v>
      </c>
      <c r="U2030" s="2">
        <f>SUMIFS(Magelan!L:L,Magelan!D:D,'Резервации 2026'!E2030)</f>
        <v>1742.7227631999999</v>
      </c>
      <c r="V2030" s="2">
        <f>+U2030/M2030</f>
        <v>348.54455264000001</v>
      </c>
      <c r="W2030" t="s">
        <v>262</v>
      </c>
      <c r="X2030" t="s">
        <v>8932</v>
      </c>
      <c r="Y2030" t="s">
        <v>8905</v>
      </c>
      <c r="Z2030" t="str">
        <f t="shared" si="826"/>
        <v>Mar</v>
      </c>
      <c r="AA2030" s="6">
        <f t="shared" si="832"/>
        <v>0</v>
      </c>
      <c r="AB2030" s="6">
        <f t="shared" si="832"/>
        <v>5</v>
      </c>
      <c r="AC2030" s="6">
        <f t="shared" si="832"/>
        <v>0</v>
      </c>
      <c r="AD2030" s="6">
        <f t="shared" si="832"/>
        <v>0</v>
      </c>
      <c r="AE2030" s="6">
        <f t="shared" si="832"/>
        <v>0</v>
      </c>
      <c r="AF2030" s="6">
        <f t="shared" si="828"/>
        <v>5</v>
      </c>
      <c r="AG2030" s="6">
        <f t="shared" si="829"/>
        <v>0</v>
      </c>
      <c r="AH2030" s="14" t="str">
        <f>LEFT(X2030,2)&amp;"."&amp;VLOOKUP(MID(X2030,4,3),'Data validation'!$A$1:$B$12,2,FALSE)&amp;".2025"</f>
        <v>13.03.2025</v>
      </c>
      <c r="AI2030">
        <f t="shared" si="830"/>
        <v>11</v>
      </c>
      <c r="AJ2030" t="str">
        <f>H2030&amp;"."&amp;VLOOKUP(I2030,'Data validation'!$A$1:$B$12,2,FALSE)&amp;".2026"</f>
        <v>22.06.2026</v>
      </c>
      <c r="AK2030">
        <f t="shared" si="831"/>
        <v>26</v>
      </c>
      <c r="AL2030" t="e">
        <f>VLOOKUP(E2030,[2]Sheet1!$A:$B,2,FALSE)</f>
        <v>#N/A</v>
      </c>
    </row>
    <row r="2031" spans="1:38" x14ac:dyDescent="0.25">
      <c r="A2031" t="str">
        <f>VLOOKUP(Q2031,'Data validation'!$K$2:$L$50,2,FALSE)</f>
        <v>TO</v>
      </c>
      <c r="B2031">
        <f t="shared" ref="B2031:B2054" si="834">AA2031+IF(I2031="Jun",IF(_xlfn.NUMBERVALUE(H2031)&gt;14,0,IF(_xlfn.NUMBERVALUE(K2031)&lt;14,M2031,15-_xlfn.NUMBERVALUE(H2031))),0)</f>
        <v>0</v>
      </c>
      <c r="C2031">
        <f t="shared" ref="C2031:C2054" si="835">M2031-B2031-D2031</f>
        <v>0</v>
      </c>
      <c r="D2031">
        <f t="shared" ref="D2031:D2054" si="836">IF(L2031="Jul",IF(_xlfn.NUMBERVALUE(K2031)&lt;11,0,IF(I2031="Jul",IF(_xlfn.NUMBERVALUE(H2031)&gt;11,M2031,_xlfn.NUMBERVALUE(K2031)-11),0)),0)+IF(L2031="Aug",IF(_xlfn.NUMBERVALUE(K2031)&gt;24,IF(_xlfn.NUMBERVALUE(H2031)&gt;24,0,25-_xlfn.NUMBERVALUE(H2031)),IF(I2031="Aug",M2031,_xlfn.NUMBERVALUE(K2031)-1+32-_xlfn.NUMBERVALUE(H2031))),0)</f>
        <v>5</v>
      </c>
      <c r="E2031">
        <v>10527</v>
      </c>
      <c r="F2031" t="s">
        <v>8933</v>
      </c>
      <c r="G2031" t="s">
        <v>1443</v>
      </c>
      <c r="H2031" t="str">
        <f t="shared" ref="H2031:H2054" si="837">LEFT(G2031,2)</f>
        <v>14</v>
      </c>
      <c r="I2031" t="str">
        <f t="shared" ref="I2031:I2054" si="838">MID(G2031,4,3)</f>
        <v>Aug</v>
      </c>
      <c r="J2031" t="s">
        <v>355</v>
      </c>
      <c r="K2031" t="str">
        <f t="shared" ref="K2031:K2054" si="839">LEFT(J2031,2)</f>
        <v>19</v>
      </c>
      <c r="L2031" t="str">
        <f t="shared" ref="L2031:L2054" si="840">MID(J2031,4,3)</f>
        <v>Aug</v>
      </c>
      <c r="M2031">
        <v>5</v>
      </c>
      <c r="N2031">
        <f t="shared" ref="N2031:N2054" si="841">+K2031-H2031</f>
        <v>5</v>
      </c>
      <c r="O2031">
        <f t="shared" ref="O2031:O2054" si="842">IF(I2031=L2031,0,31-H2031)</f>
        <v>0</v>
      </c>
      <c r="P2031">
        <f t="shared" ref="P2031:P2054" si="843">IF(I2031=L2031,0,K2031-1)</f>
        <v>0</v>
      </c>
      <c r="Q2031" t="s">
        <v>81</v>
      </c>
      <c r="R2031" t="s">
        <v>48</v>
      </c>
      <c r="S2031">
        <v>2</v>
      </c>
      <c r="T2031">
        <v>2</v>
      </c>
      <c r="U2031" s="2">
        <f>SUMIFS(SLR!L:L,SLR!D:D,'Резервации 2026'!E2031)</f>
        <v>2422.2954549999999</v>
      </c>
      <c r="V2031" s="2">
        <f t="shared" ref="V2031" si="844">+U2031/M2031</f>
        <v>484.459091</v>
      </c>
      <c r="W2031" t="s">
        <v>262</v>
      </c>
      <c r="X2031" t="s">
        <v>8934</v>
      </c>
      <c r="Y2031" t="s">
        <v>8905</v>
      </c>
      <c r="Z2031" t="str">
        <f t="shared" ref="Z2031:Z2054" si="845">MID(X2031,4,3)</f>
        <v>Mar</v>
      </c>
      <c r="AA2031" s="6">
        <f t="shared" si="832"/>
        <v>0</v>
      </c>
      <c r="AB2031" s="6">
        <f t="shared" si="832"/>
        <v>0</v>
      </c>
      <c r="AC2031" s="6">
        <f t="shared" si="832"/>
        <v>0</v>
      </c>
      <c r="AD2031" s="6">
        <f t="shared" si="832"/>
        <v>5</v>
      </c>
      <c r="AE2031" s="6">
        <f t="shared" si="832"/>
        <v>0</v>
      </c>
      <c r="AF2031" s="6">
        <f t="shared" ref="AF2031:AF2054" si="846">SUM(AA2031:AE2031)</f>
        <v>5</v>
      </c>
      <c r="AG2031" s="6">
        <f t="shared" ref="AG2031:AG2054" si="847">+AF2031-M2031</f>
        <v>0</v>
      </c>
      <c r="AH2031" s="14" t="str">
        <f>LEFT(X2031,2)&amp;"."&amp;VLOOKUP(MID(X2031,4,3),'Data validation'!$A$1:$B$12,2,FALSE)&amp;".2025"</f>
        <v>13.03.2025</v>
      </c>
      <c r="AI2031">
        <f t="shared" ref="AI2031:AI2054" si="848">WEEKNUM(AH2031)</f>
        <v>11</v>
      </c>
      <c r="AJ2031" t="str">
        <f>H2031&amp;"."&amp;VLOOKUP(I2031,'Data validation'!$A$1:$B$12,2,FALSE)&amp;".2026"</f>
        <v>14.08.2026</v>
      </c>
      <c r="AK2031">
        <f t="shared" ref="AK2031:AK2054" si="849">WEEKNUM(AJ2031)</f>
        <v>33</v>
      </c>
      <c r="AL2031" t="e">
        <f>VLOOKUP(E2031,[2]Sheet1!$A:$B,2,FALSE)</f>
        <v>#N/A</v>
      </c>
    </row>
    <row r="2032" spans="1:38" x14ac:dyDescent="0.25">
      <c r="A2032" t="str">
        <f>VLOOKUP(Q2032,'Data validation'!$K$2:$L$50,2,FALSE)</f>
        <v>TO</v>
      </c>
      <c r="B2032">
        <f t="shared" si="834"/>
        <v>0</v>
      </c>
      <c r="C2032">
        <f t="shared" si="835"/>
        <v>5</v>
      </c>
      <c r="D2032">
        <f t="shared" si="836"/>
        <v>0</v>
      </c>
      <c r="E2032">
        <v>10528</v>
      </c>
      <c r="F2032" t="s">
        <v>8935</v>
      </c>
      <c r="G2032" t="s">
        <v>250</v>
      </c>
      <c r="H2032" t="str">
        <f t="shared" si="837"/>
        <v>31</v>
      </c>
      <c r="I2032" t="str">
        <f t="shared" si="838"/>
        <v>Aug</v>
      </c>
      <c r="J2032" t="s">
        <v>694</v>
      </c>
      <c r="K2032" t="str">
        <f t="shared" si="839"/>
        <v>05</v>
      </c>
      <c r="L2032" t="str">
        <f t="shared" si="840"/>
        <v>Sep</v>
      </c>
      <c r="M2032">
        <v>5</v>
      </c>
      <c r="N2032">
        <f t="shared" si="841"/>
        <v>-26</v>
      </c>
      <c r="O2032">
        <f t="shared" si="842"/>
        <v>0</v>
      </c>
      <c r="P2032">
        <f t="shared" si="843"/>
        <v>4</v>
      </c>
      <c r="Q2032" t="s">
        <v>162</v>
      </c>
      <c r="R2032" t="s">
        <v>17</v>
      </c>
      <c r="S2032">
        <v>1</v>
      </c>
      <c r="T2032">
        <v>1</v>
      </c>
      <c r="U2032" s="2">
        <f>SUMIFS(Magelan!L:L,Magelan!D:D,'Резервации 2026'!E2032)</f>
        <v>923.15175999999997</v>
      </c>
      <c r="V2032" s="2">
        <f>+U2032/M2032</f>
        <v>184.63035199999999</v>
      </c>
      <c r="W2032" t="s">
        <v>262</v>
      </c>
      <c r="X2032" t="s">
        <v>8936</v>
      </c>
      <c r="Y2032" t="s">
        <v>8905</v>
      </c>
      <c r="Z2032" t="str">
        <f t="shared" si="845"/>
        <v>Mar</v>
      </c>
      <c r="AA2032" s="6">
        <f t="shared" si="832"/>
        <v>0</v>
      </c>
      <c r="AB2032" s="6">
        <f t="shared" si="832"/>
        <v>0</v>
      </c>
      <c r="AC2032" s="6">
        <f t="shared" si="832"/>
        <v>0</v>
      </c>
      <c r="AD2032" s="6">
        <f t="shared" si="832"/>
        <v>0</v>
      </c>
      <c r="AE2032" s="6">
        <f t="shared" si="832"/>
        <v>4</v>
      </c>
      <c r="AF2032" s="6">
        <f t="shared" si="846"/>
        <v>4</v>
      </c>
      <c r="AG2032" s="6">
        <f t="shared" si="847"/>
        <v>-1</v>
      </c>
      <c r="AH2032" s="14" t="str">
        <f>LEFT(X2032,2)&amp;"."&amp;VLOOKUP(MID(X2032,4,3),'Data validation'!$A$1:$B$12,2,FALSE)&amp;".2025"</f>
        <v>13.03.2025</v>
      </c>
      <c r="AI2032">
        <f t="shared" si="848"/>
        <v>11</v>
      </c>
      <c r="AJ2032" t="str">
        <f>H2032&amp;"."&amp;VLOOKUP(I2032,'Data validation'!$A$1:$B$12,2,FALSE)&amp;".2026"</f>
        <v>31.08.2026</v>
      </c>
      <c r="AK2032">
        <f t="shared" si="849"/>
        <v>36</v>
      </c>
      <c r="AL2032" t="e">
        <f>VLOOKUP(E2032,[2]Sheet1!$A:$B,2,FALSE)</f>
        <v>#N/A</v>
      </c>
    </row>
    <row r="2033" spans="1:38" x14ac:dyDescent="0.25">
      <c r="A2033" t="str">
        <f>VLOOKUP(Q2033,'Data validation'!$K$2:$L$50,2,FALSE)</f>
        <v>TO</v>
      </c>
      <c r="B2033">
        <f t="shared" si="834"/>
        <v>0</v>
      </c>
      <c r="C2033">
        <f t="shared" si="835"/>
        <v>0</v>
      </c>
      <c r="D2033">
        <f t="shared" si="836"/>
        <v>5</v>
      </c>
      <c r="E2033">
        <v>10529</v>
      </c>
      <c r="F2033" t="s">
        <v>8937</v>
      </c>
      <c r="G2033" t="s">
        <v>90</v>
      </c>
      <c r="H2033" t="str">
        <f t="shared" si="837"/>
        <v>15</v>
      </c>
      <c r="I2033" t="str">
        <f t="shared" si="838"/>
        <v>Aug</v>
      </c>
      <c r="J2033" t="s">
        <v>459</v>
      </c>
      <c r="K2033" t="str">
        <f t="shared" si="839"/>
        <v>20</v>
      </c>
      <c r="L2033" t="str">
        <f t="shared" si="840"/>
        <v>Aug</v>
      </c>
      <c r="M2033">
        <v>5</v>
      </c>
      <c r="N2033">
        <f t="shared" si="841"/>
        <v>5</v>
      </c>
      <c r="O2033">
        <f t="shared" si="842"/>
        <v>0</v>
      </c>
      <c r="P2033">
        <f t="shared" si="843"/>
        <v>0</v>
      </c>
      <c r="Q2033" t="s">
        <v>81</v>
      </c>
      <c r="R2033" t="s">
        <v>25</v>
      </c>
      <c r="S2033">
        <v>3</v>
      </c>
      <c r="T2033">
        <v>0</v>
      </c>
      <c r="U2033" s="2">
        <f>SUMIFS(SLR!L:L,SLR!D:D,'Резервации 2026'!E2033)</f>
        <v>2343.5732975000001</v>
      </c>
      <c r="V2033" s="2">
        <f t="shared" ref="V2033" si="850">+U2033/M2033</f>
        <v>468.71465950000004</v>
      </c>
      <c r="W2033" t="s">
        <v>262</v>
      </c>
      <c r="X2033" t="s">
        <v>8938</v>
      </c>
      <c r="Y2033" t="s">
        <v>8905</v>
      </c>
      <c r="Z2033" t="str">
        <f t="shared" si="845"/>
        <v>Mar</v>
      </c>
      <c r="AA2033" s="6">
        <f t="shared" si="832"/>
        <v>0</v>
      </c>
      <c r="AB2033" s="6">
        <f t="shared" si="832"/>
        <v>0</v>
      </c>
      <c r="AC2033" s="6">
        <f t="shared" si="832"/>
        <v>0</v>
      </c>
      <c r="AD2033" s="6">
        <f t="shared" si="832"/>
        <v>5</v>
      </c>
      <c r="AE2033" s="6">
        <f t="shared" si="832"/>
        <v>0</v>
      </c>
      <c r="AF2033" s="6">
        <f t="shared" si="846"/>
        <v>5</v>
      </c>
      <c r="AG2033" s="6">
        <f t="shared" si="847"/>
        <v>0</v>
      </c>
      <c r="AH2033" s="14" t="str">
        <f>LEFT(X2033,2)&amp;"."&amp;VLOOKUP(MID(X2033,4,3),'Data validation'!$A$1:$B$12,2,FALSE)&amp;".2025"</f>
        <v>13.03.2025</v>
      </c>
      <c r="AI2033">
        <f t="shared" si="848"/>
        <v>11</v>
      </c>
      <c r="AJ2033" t="str">
        <f>H2033&amp;"."&amp;VLOOKUP(I2033,'Data validation'!$A$1:$B$12,2,FALSE)&amp;".2026"</f>
        <v>15.08.2026</v>
      </c>
      <c r="AK2033">
        <f t="shared" si="849"/>
        <v>33</v>
      </c>
      <c r="AL2033" t="e">
        <f>VLOOKUP(E2033,[2]Sheet1!$A:$B,2,FALSE)</f>
        <v>#N/A</v>
      </c>
    </row>
    <row r="2034" spans="1:38" x14ac:dyDescent="0.25">
      <c r="A2034" t="str">
        <f>VLOOKUP(Q2034,'Data validation'!$K$2:$L$50,2,FALSE)</f>
        <v>TOPOLA SKIES</v>
      </c>
      <c r="B2034">
        <f t="shared" si="834"/>
        <v>0</v>
      </c>
      <c r="C2034">
        <f t="shared" si="835"/>
        <v>4</v>
      </c>
      <c r="D2034">
        <f t="shared" si="836"/>
        <v>1</v>
      </c>
      <c r="E2034">
        <v>10530</v>
      </c>
      <c r="F2034" t="s">
        <v>8939</v>
      </c>
      <c r="G2034" t="s">
        <v>72</v>
      </c>
      <c r="H2034" t="str">
        <f t="shared" si="837"/>
        <v>07</v>
      </c>
      <c r="I2034" t="str">
        <f t="shared" si="838"/>
        <v>Jul</v>
      </c>
      <c r="J2034" t="s">
        <v>235</v>
      </c>
      <c r="K2034" t="str">
        <f t="shared" si="839"/>
        <v>12</v>
      </c>
      <c r="L2034" t="str">
        <f t="shared" si="840"/>
        <v>Jul</v>
      </c>
      <c r="M2034">
        <v>5</v>
      </c>
      <c r="N2034">
        <f t="shared" si="841"/>
        <v>5</v>
      </c>
      <c r="O2034">
        <f t="shared" si="842"/>
        <v>0</v>
      </c>
      <c r="P2034">
        <f t="shared" si="843"/>
        <v>0</v>
      </c>
      <c r="Q2034" t="s">
        <v>35</v>
      </c>
      <c r="R2034" t="s">
        <v>188</v>
      </c>
      <c r="S2034">
        <v>2</v>
      </c>
      <c r="T2034">
        <v>1</v>
      </c>
      <c r="U2034" s="2">
        <v>2190.888467889908</v>
      </c>
      <c r="V2034" s="2">
        <v>438.17769357798159</v>
      </c>
      <c r="X2034" t="s">
        <v>8940</v>
      </c>
      <c r="Y2034" t="s">
        <v>8941</v>
      </c>
      <c r="Z2034" t="str">
        <f t="shared" si="845"/>
        <v>Mar</v>
      </c>
      <c r="AA2034" s="6">
        <f t="shared" si="832"/>
        <v>0</v>
      </c>
      <c r="AB2034" s="6">
        <f t="shared" si="832"/>
        <v>0</v>
      </c>
      <c r="AC2034" s="6">
        <f t="shared" si="832"/>
        <v>5</v>
      </c>
      <c r="AD2034" s="6">
        <f t="shared" si="832"/>
        <v>0</v>
      </c>
      <c r="AE2034" s="6">
        <f t="shared" si="832"/>
        <v>0</v>
      </c>
      <c r="AF2034" s="6">
        <f t="shared" si="846"/>
        <v>5</v>
      </c>
      <c r="AG2034" s="6">
        <f t="shared" si="847"/>
        <v>0</v>
      </c>
      <c r="AH2034" s="14" t="str">
        <f>LEFT(X2034,2)&amp;"."&amp;VLOOKUP(MID(X2034,4,3),'Data validation'!$A$1:$B$12,2,FALSE)&amp;".2025"</f>
        <v>14.03.2025</v>
      </c>
      <c r="AI2034">
        <f t="shared" si="848"/>
        <v>11</v>
      </c>
      <c r="AJ2034" t="str">
        <f>H2034&amp;"."&amp;VLOOKUP(I2034,'Data validation'!$A$1:$B$12,2,FALSE)&amp;".2026"</f>
        <v>07.07.2026</v>
      </c>
      <c r="AK2034">
        <f t="shared" si="849"/>
        <v>28</v>
      </c>
      <c r="AL2034" t="str">
        <f>VLOOKUP(E2034,[2]Sheet1!$A:$B,2,FALSE)</f>
        <v>Анулирана</v>
      </c>
    </row>
    <row r="2035" spans="1:38" x14ac:dyDescent="0.25">
      <c r="A2035" t="str">
        <f>VLOOKUP(Q2035,'Data validation'!$K$2:$L$50,2,FALSE)</f>
        <v>BOOKING</v>
      </c>
      <c r="B2035">
        <f t="shared" si="834"/>
        <v>0</v>
      </c>
      <c r="C2035">
        <f t="shared" si="835"/>
        <v>0</v>
      </c>
      <c r="D2035">
        <f t="shared" si="836"/>
        <v>7</v>
      </c>
      <c r="E2035">
        <v>10531</v>
      </c>
      <c r="F2035" t="s">
        <v>8942</v>
      </c>
      <c r="G2035" t="s">
        <v>33</v>
      </c>
      <c r="H2035" t="str">
        <f t="shared" si="837"/>
        <v>18</v>
      </c>
      <c r="I2035" t="str">
        <f t="shared" si="838"/>
        <v>Jul</v>
      </c>
      <c r="J2035" t="s">
        <v>107</v>
      </c>
      <c r="K2035" t="str">
        <f t="shared" si="839"/>
        <v>25</v>
      </c>
      <c r="L2035" t="str">
        <f t="shared" si="840"/>
        <v>Jul</v>
      </c>
      <c r="M2035">
        <v>7</v>
      </c>
      <c r="N2035">
        <f t="shared" si="841"/>
        <v>7</v>
      </c>
      <c r="O2035">
        <f t="shared" si="842"/>
        <v>0</v>
      </c>
      <c r="P2035">
        <f t="shared" si="843"/>
        <v>0</v>
      </c>
      <c r="Q2035" t="s">
        <v>587</v>
      </c>
      <c r="R2035" t="s">
        <v>188</v>
      </c>
      <c r="S2035">
        <v>2</v>
      </c>
      <c r="T2035">
        <v>2</v>
      </c>
      <c r="U2035" s="2">
        <v>4705.4937158715593</v>
      </c>
      <c r="V2035" s="2">
        <v>672.21338798165129</v>
      </c>
      <c r="W2035" t="s">
        <v>262</v>
      </c>
      <c r="X2035" t="s">
        <v>8943</v>
      </c>
      <c r="Y2035" t="s">
        <v>8941</v>
      </c>
      <c r="Z2035" t="str">
        <f t="shared" si="845"/>
        <v>Mar</v>
      </c>
      <c r="AA2035" s="6">
        <f t="shared" si="832"/>
        <v>0</v>
      </c>
      <c r="AB2035" s="6">
        <f t="shared" si="832"/>
        <v>0</v>
      </c>
      <c r="AC2035" s="6">
        <f t="shared" si="832"/>
        <v>7</v>
      </c>
      <c r="AD2035" s="6">
        <f t="shared" si="832"/>
        <v>0</v>
      </c>
      <c r="AE2035" s="6">
        <f t="shared" si="832"/>
        <v>0</v>
      </c>
      <c r="AF2035" s="6">
        <f t="shared" si="846"/>
        <v>7</v>
      </c>
      <c r="AG2035" s="6">
        <f t="shared" si="847"/>
        <v>0</v>
      </c>
      <c r="AH2035" s="14" t="str">
        <f>LEFT(X2035,2)&amp;"."&amp;VLOOKUP(MID(X2035,4,3),'Data validation'!$A$1:$B$12,2,FALSE)&amp;".2025"</f>
        <v>14.03.2025</v>
      </c>
      <c r="AI2035">
        <f t="shared" si="848"/>
        <v>11</v>
      </c>
      <c r="AJ2035" t="str">
        <f>H2035&amp;"."&amp;VLOOKUP(I2035,'Data validation'!$A$1:$B$12,2,FALSE)&amp;".2026"</f>
        <v>18.07.2026</v>
      </c>
      <c r="AK2035">
        <f t="shared" si="849"/>
        <v>29</v>
      </c>
      <c r="AL2035" t="str">
        <f>VLOOKUP(E2035,[2]Sheet1!$A:$B,2,FALSE)</f>
        <v>Анулирана</v>
      </c>
    </row>
    <row r="2036" spans="1:38" x14ac:dyDescent="0.25">
      <c r="A2036" t="str">
        <f>VLOOKUP(Q2036,'Data validation'!$K$2:$L$50,2,FALSE)</f>
        <v>TO</v>
      </c>
      <c r="B2036">
        <f t="shared" si="834"/>
        <v>0</v>
      </c>
      <c r="C2036">
        <f t="shared" si="835"/>
        <v>1</v>
      </c>
      <c r="D2036">
        <f t="shared" si="836"/>
        <v>4</v>
      </c>
      <c r="E2036">
        <v>10532</v>
      </c>
      <c r="F2036" t="s">
        <v>8944</v>
      </c>
      <c r="G2036" t="s">
        <v>182</v>
      </c>
      <c r="H2036" t="str">
        <f t="shared" si="837"/>
        <v>10</v>
      </c>
      <c r="I2036" t="str">
        <f t="shared" si="838"/>
        <v>Jul</v>
      </c>
      <c r="J2036" t="s">
        <v>485</v>
      </c>
      <c r="K2036" t="str">
        <f t="shared" si="839"/>
        <v>15</v>
      </c>
      <c r="L2036" t="str">
        <f t="shared" si="840"/>
        <v>Jul</v>
      </c>
      <c r="M2036">
        <v>5</v>
      </c>
      <c r="N2036">
        <f t="shared" si="841"/>
        <v>5</v>
      </c>
      <c r="O2036">
        <f t="shared" si="842"/>
        <v>0</v>
      </c>
      <c r="P2036">
        <f t="shared" si="843"/>
        <v>0</v>
      </c>
      <c r="Q2036" t="s">
        <v>56</v>
      </c>
      <c r="R2036" t="s">
        <v>17</v>
      </c>
      <c r="S2036">
        <v>2</v>
      </c>
      <c r="T2036">
        <v>1</v>
      </c>
      <c r="U2036" s="2">
        <f>SUMIFS(Novoton!L:L,Novoton!D:D,'Резервации 2026'!E2036)</f>
        <v>1668.714156</v>
      </c>
      <c r="V2036" s="2">
        <f>+U2036/M2036</f>
        <v>333.74283120000001</v>
      </c>
      <c r="W2036" t="s">
        <v>262</v>
      </c>
      <c r="X2036" t="s">
        <v>8945</v>
      </c>
      <c r="Y2036" t="s">
        <v>8941</v>
      </c>
      <c r="Z2036" t="str">
        <f t="shared" si="845"/>
        <v>Mar</v>
      </c>
      <c r="AA2036" s="6">
        <f t="shared" si="832"/>
        <v>0</v>
      </c>
      <c r="AB2036" s="6">
        <f t="shared" si="832"/>
        <v>0</v>
      </c>
      <c r="AC2036" s="6">
        <f t="shared" si="832"/>
        <v>5</v>
      </c>
      <c r="AD2036" s="6">
        <f t="shared" si="832"/>
        <v>0</v>
      </c>
      <c r="AE2036" s="6">
        <f t="shared" si="832"/>
        <v>0</v>
      </c>
      <c r="AF2036" s="6">
        <f t="shared" si="846"/>
        <v>5</v>
      </c>
      <c r="AG2036" s="6">
        <f t="shared" si="847"/>
        <v>0</v>
      </c>
      <c r="AH2036" s="14" t="str">
        <f>LEFT(X2036,2)&amp;"."&amp;VLOOKUP(MID(X2036,4,3),'Data validation'!$A$1:$B$12,2,FALSE)&amp;".2025"</f>
        <v>14.03.2025</v>
      </c>
      <c r="AI2036">
        <f t="shared" si="848"/>
        <v>11</v>
      </c>
      <c r="AJ2036" t="str">
        <f>H2036&amp;"."&amp;VLOOKUP(I2036,'Data validation'!$A$1:$B$12,2,FALSE)&amp;".2026"</f>
        <v>10.07.2026</v>
      </c>
      <c r="AK2036">
        <f t="shared" si="849"/>
        <v>28</v>
      </c>
      <c r="AL2036" t="e">
        <f>VLOOKUP(E2036,[2]Sheet1!$A:$B,2,FALSE)</f>
        <v>#N/A</v>
      </c>
    </row>
    <row r="2037" spans="1:38" x14ac:dyDescent="0.25">
      <c r="A2037" t="str">
        <f>VLOOKUP(Q2037,'Data validation'!$K$2:$L$50,2,FALSE)</f>
        <v>BOOKING</v>
      </c>
      <c r="B2037">
        <f t="shared" si="834"/>
        <v>0</v>
      </c>
      <c r="C2037">
        <f t="shared" si="835"/>
        <v>5</v>
      </c>
      <c r="D2037">
        <f t="shared" si="836"/>
        <v>0</v>
      </c>
      <c r="E2037">
        <v>10539</v>
      </c>
      <c r="F2037" t="s">
        <v>8946</v>
      </c>
      <c r="G2037" t="s">
        <v>45</v>
      </c>
      <c r="H2037" t="str">
        <f t="shared" si="837"/>
        <v>04</v>
      </c>
      <c r="I2037" t="str">
        <f t="shared" si="838"/>
        <v>Jul</v>
      </c>
      <c r="J2037" t="s">
        <v>224</v>
      </c>
      <c r="K2037" t="str">
        <f t="shared" si="839"/>
        <v>09</v>
      </c>
      <c r="L2037" t="str">
        <f t="shared" si="840"/>
        <v>Jul</v>
      </c>
      <c r="M2037">
        <v>5</v>
      </c>
      <c r="N2037">
        <f t="shared" si="841"/>
        <v>5</v>
      </c>
      <c r="O2037">
        <f t="shared" si="842"/>
        <v>0</v>
      </c>
      <c r="P2037">
        <f t="shared" si="843"/>
        <v>0</v>
      </c>
      <c r="Q2037" t="s">
        <v>587</v>
      </c>
      <c r="R2037" t="s">
        <v>17</v>
      </c>
      <c r="S2037">
        <v>2</v>
      </c>
      <c r="T2037">
        <v>2</v>
      </c>
      <c r="U2037" s="2">
        <v>2903.9589651376145</v>
      </c>
      <c r="V2037" s="2">
        <v>580.79179302752289</v>
      </c>
      <c r="W2037" t="s">
        <v>262</v>
      </c>
      <c r="X2037" t="s">
        <v>8947</v>
      </c>
      <c r="Y2037" t="s">
        <v>8948</v>
      </c>
      <c r="Z2037" t="str">
        <f t="shared" si="845"/>
        <v>Mar</v>
      </c>
      <c r="AA2037" s="6">
        <f t="shared" si="832"/>
        <v>0</v>
      </c>
      <c r="AB2037" s="6">
        <f t="shared" si="832"/>
        <v>0</v>
      </c>
      <c r="AC2037" s="6">
        <f t="shared" si="832"/>
        <v>5</v>
      </c>
      <c r="AD2037" s="6">
        <f t="shared" si="832"/>
        <v>0</v>
      </c>
      <c r="AE2037" s="6">
        <f t="shared" si="832"/>
        <v>0</v>
      </c>
      <c r="AF2037" s="6">
        <f t="shared" si="846"/>
        <v>5</v>
      </c>
      <c r="AG2037" s="6">
        <f t="shared" si="847"/>
        <v>0</v>
      </c>
      <c r="AH2037" s="14" t="str">
        <f>LEFT(X2037,2)&amp;"."&amp;VLOOKUP(MID(X2037,4,3),'Data validation'!$A$1:$B$12,2,FALSE)&amp;".2025"</f>
        <v>15.03.2025</v>
      </c>
      <c r="AI2037">
        <f t="shared" si="848"/>
        <v>11</v>
      </c>
      <c r="AJ2037" t="str">
        <f>H2037&amp;"."&amp;VLOOKUP(I2037,'Data validation'!$A$1:$B$12,2,FALSE)&amp;".2026"</f>
        <v>04.07.2026</v>
      </c>
      <c r="AK2037">
        <f t="shared" si="849"/>
        <v>27</v>
      </c>
      <c r="AL2037" t="e">
        <f>VLOOKUP(E2037,[2]Sheet1!$A:$B,2,FALSE)</f>
        <v>#N/A</v>
      </c>
    </row>
    <row r="2038" spans="1:38" x14ac:dyDescent="0.25">
      <c r="A2038" t="str">
        <f>VLOOKUP(Q2038,'Data validation'!$K$2:$L$50,2,FALSE)</f>
        <v>BOOKING</v>
      </c>
      <c r="B2038">
        <f t="shared" si="834"/>
        <v>0</v>
      </c>
      <c r="C2038">
        <f t="shared" si="835"/>
        <v>4</v>
      </c>
      <c r="D2038">
        <f t="shared" si="836"/>
        <v>0</v>
      </c>
      <c r="E2038">
        <v>10387</v>
      </c>
      <c r="F2038" t="s">
        <v>8949</v>
      </c>
      <c r="G2038" t="s">
        <v>275</v>
      </c>
      <c r="H2038" t="str">
        <f t="shared" si="837"/>
        <v>22</v>
      </c>
      <c r="I2038" t="str">
        <f t="shared" si="838"/>
        <v>Jun</v>
      </c>
      <c r="J2038" t="s">
        <v>950</v>
      </c>
      <c r="K2038" t="str">
        <f t="shared" si="839"/>
        <v>26</v>
      </c>
      <c r="L2038" t="str">
        <f t="shared" si="840"/>
        <v>Jun</v>
      </c>
      <c r="M2038">
        <v>4</v>
      </c>
      <c r="N2038">
        <f t="shared" si="841"/>
        <v>4</v>
      </c>
      <c r="O2038">
        <f t="shared" si="842"/>
        <v>0</v>
      </c>
      <c r="P2038">
        <f t="shared" si="843"/>
        <v>0</v>
      </c>
      <c r="Q2038" t="s">
        <v>587</v>
      </c>
      <c r="R2038" t="s">
        <v>63</v>
      </c>
      <c r="S2038">
        <v>2</v>
      </c>
      <c r="T2038">
        <v>2</v>
      </c>
      <c r="U2038" s="2">
        <v>2091.3385152293577</v>
      </c>
      <c r="V2038" s="2">
        <v>522.83462880733941</v>
      </c>
      <c r="W2038" t="s">
        <v>262</v>
      </c>
      <c r="X2038" t="s">
        <v>8950</v>
      </c>
      <c r="Y2038" t="s">
        <v>8873</v>
      </c>
      <c r="Z2038" t="str">
        <f t="shared" si="845"/>
        <v>Mar</v>
      </c>
      <c r="AA2038" s="6">
        <f t="shared" si="832"/>
        <v>0</v>
      </c>
      <c r="AB2038" s="6">
        <f t="shared" si="832"/>
        <v>4</v>
      </c>
      <c r="AC2038" s="6">
        <f t="shared" si="832"/>
        <v>0</v>
      </c>
      <c r="AD2038" s="6">
        <f t="shared" si="832"/>
        <v>0</v>
      </c>
      <c r="AE2038" s="6">
        <f t="shared" si="832"/>
        <v>0</v>
      </c>
      <c r="AF2038" s="6">
        <f t="shared" si="846"/>
        <v>4</v>
      </c>
      <c r="AG2038" s="6">
        <f t="shared" si="847"/>
        <v>0</v>
      </c>
      <c r="AH2038" s="14" t="str">
        <f>LEFT(X2038,2)&amp;"."&amp;VLOOKUP(MID(X2038,4,3),'Data validation'!$A$1:$B$12,2,FALSE)&amp;".2025"</f>
        <v>10.03.2025</v>
      </c>
      <c r="AI2038">
        <f t="shared" si="848"/>
        <v>11</v>
      </c>
      <c r="AJ2038" t="str">
        <f>H2038&amp;"."&amp;VLOOKUP(I2038,'Data validation'!$A$1:$B$12,2,FALSE)&amp;".2026"</f>
        <v>22.06.2026</v>
      </c>
      <c r="AK2038">
        <f t="shared" si="849"/>
        <v>26</v>
      </c>
      <c r="AL2038" t="str">
        <f>VLOOKUP(E2038,[2]Sheet1!$A:$B,2,FALSE)</f>
        <v>Анулирана</v>
      </c>
    </row>
    <row r="2039" spans="1:38" x14ac:dyDescent="0.25">
      <c r="A2039" t="str">
        <f>VLOOKUP(Q2039,'Data validation'!$K$2:$L$50,2,FALSE)</f>
        <v>TO</v>
      </c>
      <c r="B2039">
        <f t="shared" si="834"/>
        <v>0</v>
      </c>
      <c r="C2039">
        <f t="shared" si="835"/>
        <v>0</v>
      </c>
      <c r="D2039">
        <f t="shared" si="836"/>
        <v>5</v>
      </c>
      <c r="E2039">
        <v>10389</v>
      </c>
      <c r="F2039" t="s">
        <v>8951</v>
      </c>
      <c r="G2039" t="s">
        <v>528</v>
      </c>
      <c r="H2039" t="str">
        <f t="shared" si="837"/>
        <v>23</v>
      </c>
      <c r="I2039" t="str">
        <f t="shared" si="838"/>
        <v>Jul</v>
      </c>
      <c r="J2039" t="s">
        <v>495</v>
      </c>
      <c r="K2039" t="str">
        <f t="shared" si="839"/>
        <v>28</v>
      </c>
      <c r="L2039" t="str">
        <f t="shared" si="840"/>
        <v>Jul</v>
      </c>
      <c r="M2039">
        <v>5</v>
      </c>
      <c r="N2039">
        <f t="shared" si="841"/>
        <v>5</v>
      </c>
      <c r="O2039">
        <f t="shared" si="842"/>
        <v>0</v>
      </c>
      <c r="P2039">
        <f t="shared" si="843"/>
        <v>0</v>
      </c>
      <c r="Q2039" t="s">
        <v>7110</v>
      </c>
      <c r="R2039" t="s">
        <v>17</v>
      </c>
      <c r="S2039">
        <v>2</v>
      </c>
      <c r="T2039">
        <v>0</v>
      </c>
      <c r="U2039" s="2">
        <f>SUMIFS(BoyanaMG!L:L,BoyanaMG!D:D,'Резервации 2026'!E2039)</f>
        <v>1668.714156</v>
      </c>
      <c r="V2039" s="2">
        <f t="shared" ref="V2039:V2041" si="851">+U2039/M2039</f>
        <v>333.74283120000001</v>
      </c>
      <c r="X2039" t="s">
        <v>8952</v>
      </c>
      <c r="Y2039" t="s">
        <v>8873</v>
      </c>
      <c r="Z2039" t="str">
        <f t="shared" si="845"/>
        <v>Mar</v>
      </c>
      <c r="AA2039" s="6">
        <f t="shared" si="832"/>
        <v>0</v>
      </c>
      <c r="AB2039" s="6">
        <f t="shared" si="832"/>
        <v>0</v>
      </c>
      <c r="AC2039" s="6">
        <f t="shared" si="832"/>
        <v>5</v>
      </c>
      <c r="AD2039" s="6">
        <f t="shared" si="832"/>
        <v>0</v>
      </c>
      <c r="AE2039" s="6">
        <f t="shared" si="832"/>
        <v>0</v>
      </c>
      <c r="AF2039" s="6">
        <f t="shared" si="846"/>
        <v>5</v>
      </c>
      <c r="AG2039" s="6">
        <f t="shared" si="847"/>
        <v>0</v>
      </c>
      <c r="AH2039" s="14" t="str">
        <f>LEFT(X2039,2)&amp;"."&amp;VLOOKUP(MID(X2039,4,3),'Data validation'!$A$1:$B$12,2,FALSE)&amp;".2025"</f>
        <v>10.03.2025</v>
      </c>
      <c r="AI2039">
        <f t="shared" si="848"/>
        <v>11</v>
      </c>
      <c r="AJ2039" t="str">
        <f>H2039&amp;"."&amp;VLOOKUP(I2039,'Data validation'!$A$1:$B$12,2,FALSE)&amp;".2026"</f>
        <v>23.07.2026</v>
      </c>
      <c r="AK2039">
        <f t="shared" si="849"/>
        <v>30</v>
      </c>
      <c r="AL2039" t="str">
        <f>VLOOKUP(E2039,[2]Sheet1!$A:$B,2,FALSE)</f>
        <v>Анулирана</v>
      </c>
    </row>
    <row r="2040" spans="1:38" x14ac:dyDescent="0.25">
      <c r="A2040" t="str">
        <f>VLOOKUP(Q2040,'Data validation'!$K$2:$L$50,2,FALSE)</f>
        <v>TO</v>
      </c>
      <c r="B2040">
        <f t="shared" si="834"/>
        <v>0</v>
      </c>
      <c r="C2040">
        <f t="shared" si="835"/>
        <v>0</v>
      </c>
      <c r="D2040">
        <f t="shared" si="836"/>
        <v>5</v>
      </c>
      <c r="E2040">
        <v>10388</v>
      </c>
      <c r="F2040" t="s">
        <v>8953</v>
      </c>
      <c r="G2040" t="s">
        <v>528</v>
      </c>
      <c r="H2040" t="str">
        <f t="shared" si="837"/>
        <v>23</v>
      </c>
      <c r="I2040" t="str">
        <f t="shared" si="838"/>
        <v>Jul</v>
      </c>
      <c r="J2040" t="s">
        <v>495</v>
      </c>
      <c r="K2040" t="str">
        <f t="shared" si="839"/>
        <v>28</v>
      </c>
      <c r="L2040" t="str">
        <f t="shared" si="840"/>
        <v>Jul</v>
      </c>
      <c r="M2040">
        <v>5</v>
      </c>
      <c r="N2040">
        <f t="shared" si="841"/>
        <v>5</v>
      </c>
      <c r="O2040">
        <f t="shared" si="842"/>
        <v>0</v>
      </c>
      <c r="P2040">
        <f t="shared" si="843"/>
        <v>0</v>
      </c>
      <c r="Q2040" t="s">
        <v>7110</v>
      </c>
      <c r="R2040" t="s">
        <v>17</v>
      </c>
      <c r="S2040">
        <v>2</v>
      </c>
      <c r="T2040">
        <v>1</v>
      </c>
      <c r="U2040" s="2">
        <f>SUMIFS(BoyanaMG!L:L,BoyanaMG!D:D,'Резервации 2026'!E2040)</f>
        <v>1668.714156</v>
      </c>
      <c r="V2040" s="2">
        <f t="shared" si="851"/>
        <v>333.74283120000001</v>
      </c>
      <c r="X2040" t="s">
        <v>8952</v>
      </c>
      <c r="Y2040" t="s">
        <v>8873</v>
      </c>
      <c r="Z2040" t="str">
        <f t="shared" si="845"/>
        <v>Mar</v>
      </c>
      <c r="AA2040" s="6">
        <f t="shared" si="832"/>
        <v>0</v>
      </c>
      <c r="AB2040" s="6">
        <f t="shared" si="832"/>
        <v>0</v>
      </c>
      <c r="AC2040" s="6">
        <f t="shared" si="832"/>
        <v>5</v>
      </c>
      <c r="AD2040" s="6">
        <f t="shared" si="832"/>
        <v>0</v>
      </c>
      <c r="AE2040" s="6">
        <f t="shared" si="832"/>
        <v>0</v>
      </c>
      <c r="AF2040" s="6">
        <f t="shared" si="846"/>
        <v>5</v>
      </c>
      <c r="AG2040" s="6">
        <f t="shared" si="847"/>
        <v>0</v>
      </c>
      <c r="AH2040" s="14" t="str">
        <f>LEFT(X2040,2)&amp;"."&amp;VLOOKUP(MID(X2040,4,3),'Data validation'!$A$1:$B$12,2,FALSE)&amp;".2025"</f>
        <v>10.03.2025</v>
      </c>
      <c r="AI2040">
        <f t="shared" si="848"/>
        <v>11</v>
      </c>
      <c r="AJ2040" t="str">
        <f>H2040&amp;"."&amp;VLOOKUP(I2040,'Data validation'!$A$1:$B$12,2,FALSE)&amp;".2026"</f>
        <v>23.07.2026</v>
      </c>
      <c r="AK2040">
        <f t="shared" si="849"/>
        <v>30</v>
      </c>
      <c r="AL2040" t="str">
        <f>VLOOKUP(E2040,[2]Sheet1!$A:$B,2,FALSE)</f>
        <v>Анулирана</v>
      </c>
    </row>
    <row r="2041" spans="1:38" x14ac:dyDescent="0.25">
      <c r="A2041" t="str">
        <f>VLOOKUP(Q2041,'Data validation'!$K$2:$L$50,2,FALSE)</f>
        <v>TO</v>
      </c>
      <c r="B2041">
        <f t="shared" si="834"/>
        <v>0</v>
      </c>
      <c r="C2041">
        <f t="shared" si="835"/>
        <v>0</v>
      </c>
      <c r="D2041">
        <f t="shared" si="836"/>
        <v>5</v>
      </c>
      <c r="E2041">
        <v>10390</v>
      </c>
      <c r="F2041" t="s">
        <v>8954</v>
      </c>
      <c r="G2041" t="s">
        <v>79</v>
      </c>
      <c r="H2041" t="str">
        <f t="shared" si="837"/>
        <v>09</v>
      </c>
      <c r="I2041" t="str">
        <f t="shared" si="838"/>
        <v>Aug</v>
      </c>
      <c r="J2041" t="s">
        <v>1443</v>
      </c>
      <c r="K2041" t="str">
        <f t="shared" si="839"/>
        <v>14</v>
      </c>
      <c r="L2041" t="str">
        <f t="shared" si="840"/>
        <v>Aug</v>
      </c>
      <c r="M2041">
        <v>5</v>
      </c>
      <c r="N2041">
        <f t="shared" si="841"/>
        <v>5</v>
      </c>
      <c r="O2041">
        <f t="shared" si="842"/>
        <v>0</v>
      </c>
      <c r="P2041">
        <f t="shared" si="843"/>
        <v>0</v>
      </c>
      <c r="Q2041" t="s">
        <v>81</v>
      </c>
      <c r="R2041" t="s">
        <v>48</v>
      </c>
      <c r="S2041">
        <v>2</v>
      </c>
      <c r="T2041">
        <v>1</v>
      </c>
      <c r="U2041" s="2">
        <f>SUMIFS(SLR!L:L,SLR!D:D,'Резервации 2026'!E2041)</f>
        <v>1937.8363639999998</v>
      </c>
      <c r="V2041" s="2">
        <f t="shared" si="851"/>
        <v>387.56727279999996</v>
      </c>
      <c r="W2041" t="s">
        <v>262</v>
      </c>
      <c r="X2041" t="s">
        <v>8955</v>
      </c>
      <c r="Y2041" t="s">
        <v>8873</v>
      </c>
      <c r="Z2041" t="str">
        <f t="shared" si="845"/>
        <v>Mar</v>
      </c>
      <c r="AA2041" s="6">
        <f t="shared" si="832"/>
        <v>0</v>
      </c>
      <c r="AB2041" s="6">
        <f t="shared" si="832"/>
        <v>0</v>
      </c>
      <c r="AC2041" s="6">
        <f t="shared" si="832"/>
        <v>0</v>
      </c>
      <c r="AD2041" s="6">
        <f t="shared" si="832"/>
        <v>5</v>
      </c>
      <c r="AE2041" s="6">
        <f t="shared" si="832"/>
        <v>0</v>
      </c>
      <c r="AF2041" s="6">
        <f t="shared" si="846"/>
        <v>5</v>
      </c>
      <c r="AG2041" s="6">
        <f t="shared" si="847"/>
        <v>0</v>
      </c>
      <c r="AH2041" s="14" t="str">
        <f>LEFT(X2041,2)&amp;"."&amp;VLOOKUP(MID(X2041,4,3),'Data validation'!$A$1:$B$12,2,FALSE)&amp;".2025"</f>
        <v>10.03.2025</v>
      </c>
      <c r="AI2041">
        <f t="shared" si="848"/>
        <v>11</v>
      </c>
      <c r="AJ2041" t="str">
        <f>H2041&amp;"."&amp;VLOOKUP(I2041,'Data validation'!$A$1:$B$12,2,FALSE)&amp;".2026"</f>
        <v>09.08.2026</v>
      </c>
      <c r="AK2041">
        <f t="shared" si="849"/>
        <v>33</v>
      </c>
      <c r="AL2041" t="e">
        <f>VLOOKUP(E2041,[2]Sheet1!$A:$B,2,FALSE)</f>
        <v>#N/A</v>
      </c>
    </row>
    <row r="2042" spans="1:38" x14ac:dyDescent="0.25">
      <c r="A2042" t="str">
        <f>VLOOKUP(Q2042,'Data validation'!$K$2:$L$50,2,FALSE)</f>
        <v>BOOKING</v>
      </c>
      <c r="B2042">
        <f t="shared" si="834"/>
        <v>0</v>
      </c>
      <c r="C2042">
        <f t="shared" si="835"/>
        <v>0</v>
      </c>
      <c r="D2042">
        <f t="shared" si="836"/>
        <v>4</v>
      </c>
      <c r="E2042">
        <v>10533</v>
      </c>
      <c r="F2042" t="s">
        <v>8956</v>
      </c>
      <c r="G2042" t="s">
        <v>32</v>
      </c>
      <c r="H2042" t="str">
        <f t="shared" si="837"/>
        <v>13</v>
      </c>
      <c r="I2042" t="str">
        <f t="shared" si="838"/>
        <v>Jul</v>
      </c>
      <c r="J2042" t="s">
        <v>236</v>
      </c>
      <c r="K2042" t="str">
        <f t="shared" si="839"/>
        <v>17</v>
      </c>
      <c r="L2042" t="str">
        <f t="shared" si="840"/>
        <v>Jul</v>
      </c>
      <c r="M2042">
        <v>4</v>
      </c>
      <c r="N2042">
        <f t="shared" si="841"/>
        <v>4</v>
      </c>
      <c r="O2042">
        <f t="shared" si="842"/>
        <v>0</v>
      </c>
      <c r="P2042">
        <f t="shared" si="843"/>
        <v>0</v>
      </c>
      <c r="Q2042" t="s">
        <v>587</v>
      </c>
      <c r="R2042" t="s">
        <v>188</v>
      </c>
      <c r="S2042">
        <v>2</v>
      </c>
      <c r="T2042">
        <v>1</v>
      </c>
      <c r="U2042" s="2">
        <v>2151.0541321100914</v>
      </c>
      <c r="V2042" s="2">
        <v>537.76353302752284</v>
      </c>
      <c r="W2042" t="s">
        <v>262</v>
      </c>
      <c r="X2042" t="s">
        <v>8957</v>
      </c>
      <c r="Y2042" t="s">
        <v>8941</v>
      </c>
      <c r="Z2042" t="str">
        <f t="shared" si="845"/>
        <v>Mar</v>
      </c>
      <c r="AA2042" s="6">
        <f t="shared" si="832"/>
        <v>0</v>
      </c>
      <c r="AB2042" s="6">
        <f t="shared" si="832"/>
        <v>0</v>
      </c>
      <c r="AC2042" s="6">
        <f t="shared" si="832"/>
        <v>4</v>
      </c>
      <c r="AD2042" s="6">
        <f t="shared" si="832"/>
        <v>0</v>
      </c>
      <c r="AE2042" s="6">
        <f t="shared" si="832"/>
        <v>0</v>
      </c>
      <c r="AF2042" s="6">
        <f t="shared" si="846"/>
        <v>4</v>
      </c>
      <c r="AG2042" s="6">
        <f t="shared" si="847"/>
        <v>0</v>
      </c>
      <c r="AH2042" s="14" t="str">
        <f>LEFT(X2042,2)&amp;"."&amp;VLOOKUP(MID(X2042,4,3),'Data validation'!$A$1:$B$12,2,FALSE)&amp;".2025"</f>
        <v>14.03.2025</v>
      </c>
      <c r="AI2042">
        <f t="shared" si="848"/>
        <v>11</v>
      </c>
      <c r="AJ2042" t="str">
        <f>H2042&amp;"."&amp;VLOOKUP(I2042,'Data validation'!$A$1:$B$12,2,FALSE)&amp;".2026"</f>
        <v>13.07.2026</v>
      </c>
      <c r="AK2042">
        <f t="shared" si="849"/>
        <v>29</v>
      </c>
      <c r="AL2042" t="str">
        <f>VLOOKUP(E2042,[2]Sheet1!$A:$B,2,FALSE)</f>
        <v>Анулирана</v>
      </c>
    </row>
    <row r="2043" spans="1:38" x14ac:dyDescent="0.25">
      <c r="A2043" t="str">
        <f>VLOOKUP(Q2043,'Data validation'!$K$2:$L$50,2,FALSE)</f>
        <v>BOOKING</v>
      </c>
      <c r="B2043">
        <f t="shared" si="834"/>
        <v>0</v>
      </c>
      <c r="C2043">
        <f t="shared" si="835"/>
        <v>6</v>
      </c>
      <c r="D2043">
        <f t="shared" si="836"/>
        <v>0</v>
      </c>
      <c r="E2043">
        <v>10534</v>
      </c>
      <c r="F2043" t="s">
        <v>8958</v>
      </c>
      <c r="G2043" t="s">
        <v>151</v>
      </c>
      <c r="H2043" t="str">
        <f t="shared" si="837"/>
        <v>19</v>
      </c>
      <c r="I2043" t="str">
        <f t="shared" si="838"/>
        <v>Jun</v>
      </c>
      <c r="J2043" t="s">
        <v>303</v>
      </c>
      <c r="K2043" t="str">
        <f t="shared" si="839"/>
        <v>25</v>
      </c>
      <c r="L2043" t="str">
        <f t="shared" si="840"/>
        <v>Jun</v>
      </c>
      <c r="M2043">
        <v>6</v>
      </c>
      <c r="N2043">
        <f t="shared" si="841"/>
        <v>6</v>
      </c>
      <c r="O2043">
        <f t="shared" si="842"/>
        <v>0</v>
      </c>
      <c r="P2043">
        <f t="shared" si="843"/>
        <v>0</v>
      </c>
      <c r="Q2043" t="s">
        <v>587</v>
      </c>
      <c r="R2043" t="s">
        <v>63</v>
      </c>
      <c r="S2043">
        <v>2</v>
      </c>
      <c r="T2043">
        <v>2</v>
      </c>
      <c r="U2043" s="2">
        <v>2872.4862511926603</v>
      </c>
      <c r="V2043" s="2">
        <v>478.74770853211004</v>
      </c>
      <c r="W2043" t="s">
        <v>7515</v>
      </c>
      <c r="X2043" t="s">
        <v>8959</v>
      </c>
      <c r="Y2043" t="s">
        <v>8941</v>
      </c>
      <c r="Z2043" t="str">
        <f t="shared" si="845"/>
        <v>Mar</v>
      </c>
      <c r="AA2043" s="6">
        <f t="shared" si="832"/>
        <v>0</v>
      </c>
      <c r="AB2043" s="6">
        <f t="shared" si="832"/>
        <v>6</v>
      </c>
      <c r="AC2043" s="6">
        <f t="shared" si="832"/>
        <v>0</v>
      </c>
      <c r="AD2043" s="6">
        <f t="shared" si="832"/>
        <v>0</v>
      </c>
      <c r="AE2043" s="6">
        <f t="shared" si="832"/>
        <v>0</v>
      </c>
      <c r="AF2043" s="6">
        <f t="shared" si="846"/>
        <v>6</v>
      </c>
      <c r="AG2043" s="6">
        <f t="shared" si="847"/>
        <v>0</v>
      </c>
      <c r="AH2043" s="14" t="str">
        <f>LEFT(X2043,2)&amp;"."&amp;VLOOKUP(MID(X2043,4,3),'Data validation'!$A$1:$B$12,2,FALSE)&amp;".2025"</f>
        <v>14.03.2025</v>
      </c>
      <c r="AI2043">
        <f t="shared" si="848"/>
        <v>11</v>
      </c>
      <c r="AJ2043" t="str">
        <f>H2043&amp;"."&amp;VLOOKUP(I2043,'Data validation'!$A$1:$B$12,2,FALSE)&amp;".2026"</f>
        <v>19.06.2026</v>
      </c>
      <c r="AK2043">
        <f t="shared" si="849"/>
        <v>25</v>
      </c>
      <c r="AL2043" t="str">
        <f>VLOOKUP(E2043,[2]Sheet1!$A:$B,2,FALSE)</f>
        <v>Анулирана</v>
      </c>
    </row>
    <row r="2044" spans="1:38" x14ac:dyDescent="0.25">
      <c r="A2044" t="str">
        <f>VLOOKUP(Q2044,'Data validation'!$K$2:$L$50,2,FALSE)</f>
        <v>BOOKING</v>
      </c>
      <c r="B2044">
        <f t="shared" si="834"/>
        <v>1</v>
      </c>
      <c r="C2044">
        <f t="shared" si="835"/>
        <v>1</v>
      </c>
      <c r="D2044">
        <f t="shared" si="836"/>
        <v>0</v>
      </c>
      <c r="E2044">
        <v>10536</v>
      </c>
      <c r="F2044" t="s">
        <v>8960</v>
      </c>
      <c r="G2044" t="s">
        <v>3113</v>
      </c>
      <c r="H2044" t="str">
        <f t="shared" si="837"/>
        <v>30</v>
      </c>
      <c r="I2044" t="str">
        <f t="shared" si="838"/>
        <v>May</v>
      </c>
      <c r="J2044" t="s">
        <v>27</v>
      </c>
      <c r="K2044" t="str">
        <f t="shared" si="839"/>
        <v>01</v>
      </c>
      <c r="L2044" t="str">
        <f t="shared" si="840"/>
        <v>Jun</v>
      </c>
      <c r="M2044">
        <v>2</v>
      </c>
      <c r="N2044">
        <f t="shared" si="841"/>
        <v>-29</v>
      </c>
      <c r="O2044">
        <f t="shared" si="842"/>
        <v>1</v>
      </c>
      <c r="P2044">
        <f t="shared" si="843"/>
        <v>0</v>
      </c>
      <c r="Q2044" t="s">
        <v>587</v>
      </c>
      <c r="R2044" t="s">
        <v>17</v>
      </c>
      <c r="S2044">
        <v>1</v>
      </c>
      <c r="T2044">
        <v>2</v>
      </c>
      <c r="U2044" s="2">
        <v>494.16108440366963</v>
      </c>
      <c r="V2044" s="2">
        <v>247.08054220183482</v>
      </c>
      <c r="W2044" t="s">
        <v>262</v>
      </c>
      <c r="X2044" t="s">
        <v>8961</v>
      </c>
      <c r="Y2044" t="s">
        <v>8941</v>
      </c>
      <c r="Z2044" t="str">
        <f t="shared" si="845"/>
        <v>Mar</v>
      </c>
      <c r="AA2044" s="6">
        <f t="shared" si="832"/>
        <v>1</v>
      </c>
      <c r="AB2044" s="6">
        <f t="shared" si="832"/>
        <v>0</v>
      </c>
      <c r="AC2044" s="6">
        <f t="shared" si="832"/>
        <v>0</v>
      </c>
      <c r="AD2044" s="6">
        <f t="shared" si="832"/>
        <v>0</v>
      </c>
      <c r="AE2044" s="6">
        <f t="shared" si="832"/>
        <v>0</v>
      </c>
      <c r="AF2044" s="6">
        <f t="shared" si="846"/>
        <v>1</v>
      </c>
      <c r="AG2044" s="6">
        <f t="shared" si="847"/>
        <v>-1</v>
      </c>
      <c r="AH2044" s="14" t="str">
        <f>LEFT(X2044,2)&amp;"."&amp;VLOOKUP(MID(X2044,4,3),'Data validation'!$A$1:$B$12,2,FALSE)&amp;".2025"</f>
        <v>15.03.2025</v>
      </c>
      <c r="AI2044">
        <f t="shared" si="848"/>
        <v>11</v>
      </c>
      <c r="AJ2044" t="str">
        <f>H2044&amp;"."&amp;VLOOKUP(I2044,'Data validation'!$A$1:$B$12,2,FALSE)&amp;".2026"</f>
        <v>30.05.2026</v>
      </c>
      <c r="AK2044">
        <f t="shared" si="849"/>
        <v>22</v>
      </c>
      <c r="AL2044" t="e">
        <f>VLOOKUP(E2044,[2]Sheet1!$A:$B,2,FALSE)</f>
        <v>#N/A</v>
      </c>
    </row>
    <row r="2045" spans="1:38" x14ac:dyDescent="0.25">
      <c r="A2045" t="str">
        <f>VLOOKUP(Q2045,'Data validation'!$K$2:$L$50,2,FALSE)</f>
        <v>BOOKING</v>
      </c>
      <c r="B2045">
        <f t="shared" si="834"/>
        <v>2</v>
      </c>
      <c r="C2045">
        <f t="shared" si="835"/>
        <v>0</v>
      </c>
      <c r="D2045">
        <f t="shared" si="836"/>
        <v>0</v>
      </c>
      <c r="E2045">
        <v>10535</v>
      </c>
      <c r="F2045" t="s">
        <v>8962</v>
      </c>
      <c r="G2045" t="s">
        <v>27</v>
      </c>
      <c r="H2045" t="str">
        <f t="shared" si="837"/>
        <v>01</v>
      </c>
      <c r="I2045" t="str">
        <f t="shared" si="838"/>
        <v>Jun</v>
      </c>
      <c r="J2045" t="s">
        <v>365</v>
      </c>
      <c r="K2045" t="str">
        <f t="shared" si="839"/>
        <v>03</v>
      </c>
      <c r="L2045" t="str">
        <f t="shared" si="840"/>
        <v>Jun</v>
      </c>
      <c r="M2045">
        <v>2</v>
      </c>
      <c r="N2045">
        <f t="shared" si="841"/>
        <v>2</v>
      </c>
      <c r="O2045">
        <f t="shared" si="842"/>
        <v>0</v>
      </c>
      <c r="P2045">
        <f t="shared" si="843"/>
        <v>0</v>
      </c>
      <c r="Q2045" t="s">
        <v>587</v>
      </c>
      <c r="R2045" t="s">
        <v>17</v>
      </c>
      <c r="S2045">
        <v>3</v>
      </c>
      <c r="T2045">
        <v>1</v>
      </c>
      <c r="U2045" s="2">
        <v>667.13540733944956</v>
      </c>
      <c r="V2045" s="2">
        <v>333.56770366972478</v>
      </c>
      <c r="W2045" t="s">
        <v>262</v>
      </c>
      <c r="X2045" t="s">
        <v>8963</v>
      </c>
      <c r="Y2045" t="s">
        <v>8941</v>
      </c>
      <c r="Z2045" t="str">
        <f t="shared" si="845"/>
        <v>Mar</v>
      </c>
      <c r="AA2045" s="6">
        <f t="shared" si="832"/>
        <v>0</v>
      </c>
      <c r="AB2045" s="6">
        <f t="shared" si="832"/>
        <v>2</v>
      </c>
      <c r="AC2045" s="6">
        <f t="shared" si="832"/>
        <v>0</v>
      </c>
      <c r="AD2045" s="6">
        <f t="shared" si="832"/>
        <v>0</v>
      </c>
      <c r="AE2045" s="6">
        <f t="shared" si="832"/>
        <v>0</v>
      </c>
      <c r="AF2045" s="6">
        <f t="shared" si="846"/>
        <v>2</v>
      </c>
      <c r="AG2045" s="6">
        <f t="shared" si="847"/>
        <v>0</v>
      </c>
      <c r="AH2045" s="14" t="str">
        <f>LEFT(X2045,2)&amp;"."&amp;VLOOKUP(MID(X2045,4,3),'Data validation'!$A$1:$B$12,2,FALSE)&amp;".2025"</f>
        <v>14.03.2025</v>
      </c>
      <c r="AI2045">
        <f t="shared" si="848"/>
        <v>11</v>
      </c>
      <c r="AJ2045" t="str">
        <f>H2045&amp;"."&amp;VLOOKUP(I2045,'Data validation'!$A$1:$B$12,2,FALSE)&amp;".2026"</f>
        <v>01.06.2026</v>
      </c>
      <c r="AK2045">
        <f t="shared" si="849"/>
        <v>23</v>
      </c>
      <c r="AL2045" t="str">
        <f>VLOOKUP(E2045,[2]Sheet1!$A:$B,2,FALSE)</f>
        <v>Анулирана</v>
      </c>
    </row>
    <row r="2046" spans="1:38" x14ac:dyDescent="0.25">
      <c r="A2046" t="str">
        <f>VLOOKUP(Q2046,'Data validation'!$K$2:$L$50,2,FALSE)</f>
        <v>TOPOLA SKIES</v>
      </c>
      <c r="B2046">
        <f t="shared" si="834"/>
        <v>0</v>
      </c>
      <c r="C2046">
        <f t="shared" si="835"/>
        <v>0</v>
      </c>
      <c r="D2046">
        <f t="shared" si="836"/>
        <v>6</v>
      </c>
      <c r="E2046">
        <v>10391</v>
      </c>
      <c r="F2046" t="s">
        <v>8964</v>
      </c>
      <c r="G2046" t="s">
        <v>84</v>
      </c>
      <c r="H2046" t="str">
        <f t="shared" si="837"/>
        <v>20</v>
      </c>
      <c r="I2046" t="str">
        <f t="shared" si="838"/>
        <v>Jul</v>
      </c>
      <c r="J2046" t="s">
        <v>85</v>
      </c>
      <c r="K2046" t="str">
        <f t="shared" si="839"/>
        <v>26</v>
      </c>
      <c r="L2046" t="str">
        <f t="shared" si="840"/>
        <v>Jul</v>
      </c>
      <c r="M2046">
        <v>6</v>
      </c>
      <c r="N2046">
        <f t="shared" si="841"/>
        <v>6</v>
      </c>
      <c r="O2046">
        <f t="shared" si="842"/>
        <v>0</v>
      </c>
      <c r="P2046">
        <f t="shared" si="843"/>
        <v>0</v>
      </c>
      <c r="Q2046" t="s">
        <v>35</v>
      </c>
      <c r="R2046" t="s">
        <v>20</v>
      </c>
      <c r="S2046">
        <v>2</v>
      </c>
      <c r="T2046">
        <v>1</v>
      </c>
      <c r="U2046" s="2">
        <v>2462.7308944954129</v>
      </c>
      <c r="V2046" s="2">
        <v>410.45514908256877</v>
      </c>
      <c r="X2046" t="s">
        <v>8965</v>
      </c>
      <c r="Y2046" t="s">
        <v>8873</v>
      </c>
      <c r="Z2046" t="str">
        <f t="shared" si="845"/>
        <v>Mar</v>
      </c>
      <c r="AA2046" s="6">
        <f t="shared" si="832"/>
        <v>0</v>
      </c>
      <c r="AB2046" s="6">
        <f t="shared" si="832"/>
        <v>0</v>
      </c>
      <c r="AC2046" s="6">
        <f t="shared" si="832"/>
        <v>6</v>
      </c>
      <c r="AD2046" s="6">
        <f t="shared" si="832"/>
        <v>0</v>
      </c>
      <c r="AE2046" s="6">
        <f t="shared" si="832"/>
        <v>0</v>
      </c>
      <c r="AF2046" s="6">
        <f t="shared" si="846"/>
        <v>6</v>
      </c>
      <c r="AG2046" s="6">
        <f t="shared" si="847"/>
        <v>0</v>
      </c>
      <c r="AH2046" s="14" t="str">
        <f>LEFT(X2046,2)&amp;"."&amp;VLOOKUP(MID(X2046,4,3),'Data validation'!$A$1:$B$12,2,FALSE)&amp;".2025"</f>
        <v>10.03.2025</v>
      </c>
      <c r="AI2046">
        <f t="shared" si="848"/>
        <v>11</v>
      </c>
      <c r="AJ2046" t="str">
        <f>H2046&amp;"."&amp;VLOOKUP(I2046,'Data validation'!$A$1:$B$12,2,FALSE)&amp;".2026"</f>
        <v>20.07.2026</v>
      </c>
      <c r="AK2046">
        <f t="shared" si="849"/>
        <v>30</v>
      </c>
      <c r="AL2046" t="e">
        <f>VLOOKUP(E2046,[2]Sheet1!$A:$B,2,FALSE)</f>
        <v>#N/A</v>
      </c>
    </row>
    <row r="2047" spans="1:38" x14ac:dyDescent="0.25">
      <c r="A2047" t="str">
        <f>VLOOKUP(Q2047,'Data validation'!$K$2:$L$50,2,FALSE)</f>
        <v>BOOKING</v>
      </c>
      <c r="B2047">
        <f t="shared" si="834"/>
        <v>0</v>
      </c>
      <c r="C2047">
        <f t="shared" si="835"/>
        <v>0</v>
      </c>
      <c r="D2047">
        <f t="shared" si="836"/>
        <v>5</v>
      </c>
      <c r="E2047">
        <v>10537</v>
      </c>
      <c r="F2047" t="s">
        <v>8966</v>
      </c>
      <c r="G2047" t="s">
        <v>84</v>
      </c>
      <c r="H2047" t="str">
        <f t="shared" si="837"/>
        <v>20</v>
      </c>
      <c r="I2047" t="str">
        <f t="shared" si="838"/>
        <v>Jul</v>
      </c>
      <c r="J2047" t="s">
        <v>107</v>
      </c>
      <c r="K2047" t="str">
        <f t="shared" si="839"/>
        <v>25</v>
      </c>
      <c r="L2047" t="str">
        <f t="shared" si="840"/>
        <v>Jul</v>
      </c>
      <c r="M2047">
        <v>5</v>
      </c>
      <c r="N2047">
        <f t="shared" si="841"/>
        <v>5</v>
      </c>
      <c r="O2047">
        <f t="shared" si="842"/>
        <v>0</v>
      </c>
      <c r="P2047">
        <f t="shared" si="843"/>
        <v>0</v>
      </c>
      <c r="Q2047" t="s">
        <v>587</v>
      </c>
      <c r="R2047" t="s">
        <v>20</v>
      </c>
      <c r="S2047">
        <v>2</v>
      </c>
      <c r="T2047">
        <v>1</v>
      </c>
      <c r="U2047" s="2">
        <v>2441.7371229357796</v>
      </c>
      <c r="V2047" s="2">
        <v>488.34742458715596</v>
      </c>
      <c r="W2047" t="s">
        <v>8967</v>
      </c>
      <c r="X2047" t="s">
        <v>8968</v>
      </c>
      <c r="Y2047" t="s">
        <v>8948</v>
      </c>
      <c r="Z2047" t="str">
        <f t="shared" si="845"/>
        <v>Mar</v>
      </c>
      <c r="AA2047" s="6">
        <f t="shared" si="832"/>
        <v>0</v>
      </c>
      <c r="AB2047" s="6">
        <f t="shared" si="832"/>
        <v>0</v>
      </c>
      <c r="AC2047" s="6">
        <f t="shared" si="832"/>
        <v>5</v>
      </c>
      <c r="AD2047" s="6">
        <f t="shared" si="832"/>
        <v>0</v>
      </c>
      <c r="AE2047" s="6">
        <f t="shared" si="832"/>
        <v>0</v>
      </c>
      <c r="AF2047" s="6">
        <f t="shared" si="846"/>
        <v>5</v>
      </c>
      <c r="AG2047" s="6">
        <f t="shared" si="847"/>
        <v>0</v>
      </c>
      <c r="AH2047" s="14" t="str">
        <f>LEFT(X2047,2)&amp;"."&amp;VLOOKUP(MID(X2047,4,3),'Data validation'!$A$1:$B$12,2,FALSE)&amp;".2025"</f>
        <v>15.03.2025</v>
      </c>
      <c r="AI2047">
        <f t="shared" si="848"/>
        <v>11</v>
      </c>
      <c r="AJ2047" t="str">
        <f>H2047&amp;"."&amp;VLOOKUP(I2047,'Data validation'!$A$1:$B$12,2,FALSE)&amp;".2026"</f>
        <v>20.07.2026</v>
      </c>
      <c r="AK2047">
        <f t="shared" si="849"/>
        <v>30</v>
      </c>
      <c r="AL2047" t="str">
        <f>VLOOKUP(E2047,[2]Sheet1!$A:$B,2,FALSE)</f>
        <v>Анулирана</v>
      </c>
    </row>
    <row r="2048" spans="1:38" x14ac:dyDescent="0.25">
      <c r="A2048" t="str">
        <f>VLOOKUP(Q2048,'Data validation'!$K$2:$L$50,2,FALSE)</f>
        <v>TOPOLA SKIES</v>
      </c>
      <c r="B2048">
        <f t="shared" si="834"/>
        <v>2</v>
      </c>
      <c r="C2048">
        <f t="shared" si="835"/>
        <v>1</v>
      </c>
      <c r="D2048">
        <f t="shared" si="836"/>
        <v>0</v>
      </c>
      <c r="E2048">
        <v>10538</v>
      </c>
      <c r="F2048" t="s">
        <v>8969</v>
      </c>
      <c r="G2048" t="s">
        <v>1869</v>
      </c>
      <c r="H2048" t="str">
        <f t="shared" si="837"/>
        <v>29</v>
      </c>
      <c r="I2048" t="str">
        <f t="shared" si="838"/>
        <v>May</v>
      </c>
      <c r="J2048" t="s">
        <v>27</v>
      </c>
      <c r="K2048" t="str">
        <f t="shared" si="839"/>
        <v>01</v>
      </c>
      <c r="L2048" t="str">
        <f t="shared" si="840"/>
        <v>Jun</v>
      </c>
      <c r="M2048">
        <v>3</v>
      </c>
      <c r="N2048">
        <f t="shared" si="841"/>
        <v>-28</v>
      </c>
      <c r="O2048">
        <f t="shared" si="842"/>
        <v>2</v>
      </c>
      <c r="P2048">
        <f t="shared" si="843"/>
        <v>0</v>
      </c>
      <c r="Q2048" t="s">
        <v>35</v>
      </c>
      <c r="R2048" t="s">
        <v>188</v>
      </c>
      <c r="S2048">
        <v>2</v>
      </c>
      <c r="T2048">
        <v>1</v>
      </c>
      <c r="U2048" s="2">
        <v>956.29320963302746</v>
      </c>
      <c r="V2048" s="2">
        <v>318.76440321100915</v>
      </c>
      <c r="X2048" t="s">
        <v>8970</v>
      </c>
      <c r="Y2048" t="s">
        <v>8948</v>
      </c>
      <c r="Z2048" t="str">
        <f t="shared" si="845"/>
        <v>Mar</v>
      </c>
      <c r="AA2048" s="6">
        <f t="shared" si="832"/>
        <v>2</v>
      </c>
      <c r="AB2048" s="6">
        <f t="shared" si="832"/>
        <v>0</v>
      </c>
      <c r="AC2048" s="6">
        <f t="shared" si="832"/>
        <v>0</v>
      </c>
      <c r="AD2048" s="6">
        <f t="shared" si="832"/>
        <v>0</v>
      </c>
      <c r="AE2048" s="6">
        <f t="shared" si="832"/>
        <v>0</v>
      </c>
      <c r="AF2048" s="6">
        <f t="shared" si="846"/>
        <v>2</v>
      </c>
      <c r="AG2048" s="6">
        <f t="shared" si="847"/>
        <v>-1</v>
      </c>
      <c r="AH2048" s="14" t="str">
        <f>LEFT(X2048,2)&amp;"."&amp;VLOOKUP(MID(X2048,4,3),'Data validation'!$A$1:$B$12,2,FALSE)&amp;".2025"</f>
        <v>15.03.2025</v>
      </c>
      <c r="AI2048">
        <f t="shared" si="848"/>
        <v>11</v>
      </c>
      <c r="AJ2048" t="str">
        <f>H2048&amp;"."&amp;VLOOKUP(I2048,'Data validation'!$A$1:$B$12,2,FALSE)&amp;".2026"</f>
        <v>29.05.2026</v>
      </c>
      <c r="AK2048">
        <f t="shared" si="849"/>
        <v>22</v>
      </c>
      <c r="AL2048" t="e">
        <f>VLOOKUP(E2048,[2]Sheet1!$A:$B,2,FALSE)</f>
        <v>#N/A</v>
      </c>
    </row>
    <row r="2049" spans="1:38" x14ac:dyDescent="0.25">
      <c r="A2049" t="str">
        <f>VLOOKUP(Q2049,'Data validation'!$K$2:$L$50,2,FALSE)</f>
        <v>TOPOLA SKIES</v>
      </c>
      <c r="B2049">
        <f t="shared" si="834"/>
        <v>0</v>
      </c>
      <c r="C2049">
        <f t="shared" si="835"/>
        <v>0</v>
      </c>
      <c r="D2049">
        <f t="shared" si="836"/>
        <v>5</v>
      </c>
      <c r="E2049">
        <v>10540</v>
      </c>
      <c r="F2049" t="s">
        <v>8971</v>
      </c>
      <c r="G2049" t="s">
        <v>495</v>
      </c>
      <c r="H2049" t="str">
        <f t="shared" si="837"/>
        <v>28</v>
      </c>
      <c r="I2049" t="str">
        <f t="shared" si="838"/>
        <v>Jul</v>
      </c>
      <c r="J2049" t="s">
        <v>78</v>
      </c>
      <c r="K2049" t="str">
        <f t="shared" si="839"/>
        <v>02</v>
      </c>
      <c r="L2049" t="str">
        <f t="shared" si="840"/>
        <v>Aug</v>
      </c>
      <c r="M2049">
        <v>5</v>
      </c>
      <c r="N2049">
        <f t="shared" si="841"/>
        <v>-26</v>
      </c>
      <c r="O2049">
        <f t="shared" si="842"/>
        <v>3</v>
      </c>
      <c r="P2049">
        <f t="shared" si="843"/>
        <v>1</v>
      </c>
      <c r="Q2049" t="s">
        <v>35</v>
      </c>
      <c r="R2049" t="s">
        <v>17</v>
      </c>
      <c r="S2049">
        <v>2</v>
      </c>
      <c r="T2049">
        <v>1</v>
      </c>
      <c r="U2049" s="2">
        <v>2005.174334862385</v>
      </c>
      <c r="V2049" s="2">
        <v>401.034866972477</v>
      </c>
      <c r="X2049" t="s">
        <v>8972</v>
      </c>
      <c r="Y2049" t="s">
        <v>8948</v>
      </c>
      <c r="Z2049" t="str">
        <f t="shared" si="845"/>
        <v>Mar</v>
      </c>
      <c r="AA2049" s="6">
        <f t="shared" si="832"/>
        <v>0</v>
      </c>
      <c r="AB2049" s="6">
        <f t="shared" si="832"/>
        <v>0</v>
      </c>
      <c r="AC2049" s="6">
        <f t="shared" si="832"/>
        <v>3</v>
      </c>
      <c r="AD2049" s="6">
        <f t="shared" si="832"/>
        <v>1</v>
      </c>
      <c r="AE2049" s="6">
        <f t="shared" si="832"/>
        <v>0</v>
      </c>
      <c r="AF2049" s="6">
        <f t="shared" si="846"/>
        <v>4</v>
      </c>
      <c r="AG2049" s="6">
        <f t="shared" si="847"/>
        <v>-1</v>
      </c>
      <c r="AH2049" s="14" t="str">
        <f>LEFT(X2049,2)&amp;"."&amp;VLOOKUP(MID(X2049,4,3),'Data validation'!$A$1:$B$12,2,FALSE)&amp;".2025"</f>
        <v>15.03.2025</v>
      </c>
      <c r="AI2049">
        <f t="shared" si="848"/>
        <v>11</v>
      </c>
      <c r="AJ2049" t="str">
        <f>H2049&amp;"."&amp;VLOOKUP(I2049,'Data validation'!$A$1:$B$12,2,FALSE)&amp;".2026"</f>
        <v>28.07.2026</v>
      </c>
      <c r="AK2049">
        <f t="shared" si="849"/>
        <v>31</v>
      </c>
      <c r="AL2049" t="e">
        <f>VLOOKUP(E2049,[2]Sheet1!$A:$B,2,FALSE)</f>
        <v>#N/A</v>
      </c>
    </row>
    <row r="2050" spans="1:38" x14ac:dyDescent="0.25">
      <c r="A2050" t="str">
        <f>VLOOKUP(Q2050,'Data validation'!$K$2:$L$50,2,FALSE)</f>
        <v>TO</v>
      </c>
      <c r="B2050">
        <f t="shared" si="834"/>
        <v>0</v>
      </c>
      <c r="C2050">
        <f t="shared" si="835"/>
        <v>0</v>
      </c>
      <c r="D2050">
        <f t="shared" si="836"/>
        <v>5</v>
      </c>
      <c r="E2050">
        <v>10541</v>
      </c>
      <c r="F2050" t="s">
        <v>8973</v>
      </c>
      <c r="G2050" t="s">
        <v>136</v>
      </c>
      <c r="H2050" t="str">
        <f t="shared" si="837"/>
        <v>06</v>
      </c>
      <c r="I2050" t="str">
        <f t="shared" si="838"/>
        <v>Aug</v>
      </c>
      <c r="J2050" t="s">
        <v>350</v>
      </c>
      <c r="K2050" t="str">
        <f t="shared" si="839"/>
        <v>11</v>
      </c>
      <c r="L2050" t="str">
        <f t="shared" si="840"/>
        <v>Aug</v>
      </c>
      <c r="M2050">
        <v>5</v>
      </c>
      <c r="N2050">
        <f t="shared" si="841"/>
        <v>5</v>
      </c>
      <c r="O2050">
        <f t="shared" si="842"/>
        <v>0</v>
      </c>
      <c r="P2050">
        <f t="shared" si="843"/>
        <v>0</v>
      </c>
      <c r="Q2050" t="s">
        <v>81</v>
      </c>
      <c r="R2050" t="s">
        <v>63</v>
      </c>
      <c r="S2050">
        <v>2</v>
      </c>
      <c r="T2050">
        <v>2</v>
      </c>
      <c r="U2050" s="2">
        <f>SUMIFS(SLR!L:L,SLR!D:D,'Резервации 2026'!E2050)</f>
        <v>2136.4509005</v>
      </c>
      <c r="V2050" s="2">
        <f t="shared" ref="V2050:V2051" si="852">+U2050/M2050</f>
        <v>427.29018009999999</v>
      </c>
      <c r="W2050" t="s">
        <v>262</v>
      </c>
      <c r="X2050" t="s">
        <v>8974</v>
      </c>
      <c r="Y2050" t="s">
        <v>8948</v>
      </c>
      <c r="Z2050" t="str">
        <f t="shared" si="845"/>
        <v>Mar</v>
      </c>
      <c r="AA2050" s="6">
        <f t="shared" si="832"/>
        <v>0</v>
      </c>
      <c r="AB2050" s="6">
        <f t="shared" si="832"/>
        <v>0</v>
      </c>
      <c r="AC2050" s="6">
        <f t="shared" si="832"/>
        <v>0</v>
      </c>
      <c r="AD2050" s="6">
        <f t="shared" si="832"/>
        <v>5</v>
      </c>
      <c r="AE2050" s="6">
        <f t="shared" si="832"/>
        <v>0</v>
      </c>
      <c r="AF2050" s="6">
        <f t="shared" si="846"/>
        <v>5</v>
      </c>
      <c r="AG2050" s="6">
        <f t="shared" si="847"/>
        <v>0</v>
      </c>
      <c r="AH2050" s="14" t="str">
        <f>LEFT(X2050,2)&amp;"."&amp;VLOOKUP(MID(X2050,4,3),'Data validation'!$A$1:$B$12,2,FALSE)&amp;".2025"</f>
        <v>15.03.2025</v>
      </c>
      <c r="AI2050">
        <f t="shared" si="848"/>
        <v>11</v>
      </c>
      <c r="AJ2050" t="str">
        <f>H2050&amp;"."&amp;VLOOKUP(I2050,'Data validation'!$A$1:$B$12,2,FALSE)&amp;".2026"</f>
        <v>06.08.2026</v>
      </c>
      <c r="AK2050">
        <f t="shared" si="849"/>
        <v>32</v>
      </c>
      <c r="AL2050" t="e">
        <f>VLOOKUP(E2050,[2]Sheet1!$A:$B,2,FALSE)</f>
        <v>#N/A</v>
      </c>
    </row>
    <row r="2051" spans="1:38" x14ac:dyDescent="0.25">
      <c r="A2051" t="str">
        <f>VLOOKUP(Q2051,'Data validation'!$K$2:$L$50,2,FALSE)</f>
        <v>TO</v>
      </c>
      <c r="B2051">
        <f t="shared" si="834"/>
        <v>0</v>
      </c>
      <c r="C2051">
        <f t="shared" si="835"/>
        <v>0</v>
      </c>
      <c r="D2051">
        <f t="shared" si="836"/>
        <v>5</v>
      </c>
      <c r="E2051">
        <v>10542</v>
      </c>
      <c r="F2051" t="s">
        <v>8975</v>
      </c>
      <c r="G2051" t="s">
        <v>136</v>
      </c>
      <c r="H2051" t="str">
        <f t="shared" si="837"/>
        <v>06</v>
      </c>
      <c r="I2051" t="str">
        <f t="shared" si="838"/>
        <v>Aug</v>
      </c>
      <c r="J2051" t="s">
        <v>350</v>
      </c>
      <c r="K2051" t="str">
        <f t="shared" si="839"/>
        <v>11</v>
      </c>
      <c r="L2051" t="str">
        <f t="shared" si="840"/>
        <v>Aug</v>
      </c>
      <c r="M2051">
        <v>5</v>
      </c>
      <c r="N2051">
        <f t="shared" si="841"/>
        <v>5</v>
      </c>
      <c r="O2051">
        <f t="shared" si="842"/>
        <v>0</v>
      </c>
      <c r="P2051">
        <f t="shared" si="843"/>
        <v>0</v>
      </c>
      <c r="Q2051" t="s">
        <v>81</v>
      </c>
      <c r="R2051" t="s">
        <v>17</v>
      </c>
      <c r="S2051">
        <v>2</v>
      </c>
      <c r="T2051">
        <v>1</v>
      </c>
      <c r="U2051" s="2">
        <f>SUMIFS(SLR!L:L,SLR!D:D,'Резервации 2026'!E2051)</f>
        <v>1668.714156</v>
      </c>
      <c r="V2051" s="2">
        <f t="shared" si="852"/>
        <v>333.74283120000001</v>
      </c>
      <c r="W2051" t="s">
        <v>262</v>
      </c>
      <c r="X2051" t="s">
        <v>8976</v>
      </c>
      <c r="Y2051" t="s">
        <v>8948</v>
      </c>
      <c r="Z2051" t="str">
        <f t="shared" si="845"/>
        <v>Mar</v>
      </c>
      <c r="AA2051" s="6">
        <f t="shared" si="832"/>
        <v>0</v>
      </c>
      <c r="AB2051" s="6">
        <f t="shared" si="832"/>
        <v>0</v>
      </c>
      <c r="AC2051" s="6">
        <f t="shared" si="832"/>
        <v>0</v>
      </c>
      <c r="AD2051" s="6">
        <f t="shared" si="832"/>
        <v>5</v>
      </c>
      <c r="AE2051" s="6">
        <f t="shared" si="832"/>
        <v>0</v>
      </c>
      <c r="AF2051" s="6">
        <f t="shared" si="846"/>
        <v>5</v>
      </c>
      <c r="AG2051" s="6">
        <f t="shared" si="847"/>
        <v>0</v>
      </c>
      <c r="AH2051" s="14" t="str">
        <f>LEFT(X2051,2)&amp;"."&amp;VLOOKUP(MID(X2051,4,3),'Data validation'!$A$1:$B$12,2,FALSE)&amp;".2025"</f>
        <v>15.03.2025</v>
      </c>
      <c r="AI2051">
        <f t="shared" si="848"/>
        <v>11</v>
      </c>
      <c r="AJ2051" t="str">
        <f>H2051&amp;"."&amp;VLOOKUP(I2051,'Data validation'!$A$1:$B$12,2,FALSE)&amp;".2026"</f>
        <v>06.08.2026</v>
      </c>
      <c r="AK2051">
        <f t="shared" si="849"/>
        <v>32</v>
      </c>
      <c r="AL2051" t="e">
        <f>VLOOKUP(E2051,[2]Sheet1!$A:$B,2,FALSE)</f>
        <v>#N/A</v>
      </c>
    </row>
    <row r="2052" spans="1:38" x14ac:dyDescent="0.25">
      <c r="A2052" t="str">
        <f>VLOOKUP(Q2052,'Data validation'!$K$2:$L$50,2,FALSE)</f>
        <v>BOOKING</v>
      </c>
      <c r="B2052">
        <f t="shared" si="834"/>
        <v>6</v>
      </c>
      <c r="C2052">
        <f t="shared" si="835"/>
        <v>0</v>
      </c>
      <c r="D2052">
        <f t="shared" si="836"/>
        <v>0</v>
      </c>
      <c r="E2052">
        <v>10543</v>
      </c>
      <c r="F2052" t="s">
        <v>8977</v>
      </c>
      <c r="G2052" t="s">
        <v>492</v>
      </c>
      <c r="H2052" t="str">
        <f t="shared" si="837"/>
        <v>07</v>
      </c>
      <c r="I2052" t="str">
        <f t="shared" si="838"/>
        <v>Jun</v>
      </c>
      <c r="J2052" t="s">
        <v>248</v>
      </c>
      <c r="K2052" t="str">
        <f t="shared" si="839"/>
        <v>13</v>
      </c>
      <c r="L2052" t="str">
        <f t="shared" si="840"/>
        <v>Jun</v>
      </c>
      <c r="M2052">
        <v>6</v>
      </c>
      <c r="N2052">
        <f t="shared" si="841"/>
        <v>6</v>
      </c>
      <c r="O2052">
        <f t="shared" si="842"/>
        <v>0</v>
      </c>
      <c r="P2052">
        <f t="shared" si="843"/>
        <v>0</v>
      </c>
      <c r="Q2052" t="s">
        <v>587</v>
      </c>
      <c r="R2052" t="s">
        <v>110</v>
      </c>
      <c r="S2052">
        <v>4</v>
      </c>
      <c r="T2052">
        <v>0</v>
      </c>
      <c r="U2052" s="2">
        <v>2851.60014</v>
      </c>
      <c r="V2052" s="2">
        <v>475.26668999999998</v>
      </c>
      <c r="X2052" t="s">
        <v>8978</v>
      </c>
      <c r="Y2052" t="s">
        <v>8948</v>
      </c>
      <c r="Z2052" t="str">
        <f t="shared" si="845"/>
        <v>Mar</v>
      </c>
      <c r="AA2052" s="6">
        <f t="shared" si="832"/>
        <v>0</v>
      </c>
      <c r="AB2052" s="6">
        <f t="shared" si="832"/>
        <v>6</v>
      </c>
      <c r="AC2052" s="6">
        <f t="shared" si="832"/>
        <v>0</v>
      </c>
      <c r="AD2052" s="6">
        <f t="shared" si="832"/>
        <v>0</v>
      </c>
      <c r="AE2052" s="6">
        <f t="shared" si="832"/>
        <v>0</v>
      </c>
      <c r="AF2052" s="6">
        <f t="shared" si="846"/>
        <v>6</v>
      </c>
      <c r="AG2052" s="6">
        <f t="shared" si="847"/>
        <v>0</v>
      </c>
      <c r="AH2052" s="14" t="str">
        <f>LEFT(X2052,2)&amp;"."&amp;VLOOKUP(MID(X2052,4,3),'Data validation'!$A$1:$B$12,2,FALSE)&amp;".2025"</f>
        <v>15.03.2025</v>
      </c>
      <c r="AI2052">
        <f t="shared" si="848"/>
        <v>11</v>
      </c>
      <c r="AJ2052" t="str">
        <f>H2052&amp;"."&amp;VLOOKUP(I2052,'Data validation'!$A$1:$B$12,2,FALSE)&amp;".2026"</f>
        <v>07.06.2026</v>
      </c>
      <c r="AK2052">
        <f t="shared" si="849"/>
        <v>24</v>
      </c>
      <c r="AL2052" t="str">
        <f>VLOOKUP(E2052,[2]Sheet1!$A:$B,2,FALSE)</f>
        <v>Анулирана</v>
      </c>
    </row>
    <row r="2053" spans="1:38" x14ac:dyDescent="0.25">
      <c r="A2053" t="str">
        <f>VLOOKUP(Q2053,'Data validation'!$K$2:$L$50,2,FALSE)</f>
        <v>BOOKING</v>
      </c>
      <c r="B2053">
        <f t="shared" si="834"/>
        <v>0</v>
      </c>
      <c r="C2053">
        <f t="shared" si="835"/>
        <v>0</v>
      </c>
      <c r="D2053">
        <f t="shared" si="836"/>
        <v>4</v>
      </c>
      <c r="E2053">
        <v>10547</v>
      </c>
      <c r="F2053" t="s">
        <v>8979</v>
      </c>
      <c r="G2053" t="s">
        <v>79</v>
      </c>
      <c r="H2053" t="str">
        <f t="shared" si="837"/>
        <v>09</v>
      </c>
      <c r="I2053" t="str">
        <f t="shared" si="838"/>
        <v>Aug</v>
      </c>
      <c r="J2053" t="s">
        <v>475</v>
      </c>
      <c r="K2053" t="str">
        <f t="shared" si="839"/>
        <v>13</v>
      </c>
      <c r="L2053" t="str">
        <f t="shared" si="840"/>
        <v>Aug</v>
      </c>
      <c r="M2053">
        <v>4</v>
      </c>
      <c r="N2053">
        <f t="shared" si="841"/>
        <v>4</v>
      </c>
      <c r="O2053">
        <f t="shared" si="842"/>
        <v>0</v>
      </c>
      <c r="P2053">
        <f t="shared" si="843"/>
        <v>0</v>
      </c>
      <c r="Q2053" t="s">
        <v>587</v>
      </c>
      <c r="R2053" t="s">
        <v>188</v>
      </c>
      <c r="S2053">
        <v>1</v>
      </c>
      <c r="T2053">
        <v>2</v>
      </c>
      <c r="U2053" s="2">
        <v>2688.8535519266052</v>
      </c>
      <c r="V2053" s="2">
        <v>672.21338798165129</v>
      </c>
      <c r="X2053" t="s">
        <v>8980</v>
      </c>
      <c r="Y2053" t="s">
        <v>8948</v>
      </c>
      <c r="Z2053" t="str">
        <f t="shared" si="845"/>
        <v>Mar</v>
      </c>
      <c r="AA2053" s="6">
        <f t="shared" si="832"/>
        <v>0</v>
      </c>
      <c r="AB2053" s="6">
        <f t="shared" si="832"/>
        <v>0</v>
      </c>
      <c r="AC2053" s="6">
        <f t="shared" si="832"/>
        <v>0</v>
      </c>
      <c r="AD2053" s="6">
        <f t="shared" si="832"/>
        <v>4</v>
      </c>
      <c r="AE2053" s="6">
        <f t="shared" si="832"/>
        <v>0</v>
      </c>
      <c r="AF2053" s="6">
        <f t="shared" si="846"/>
        <v>4</v>
      </c>
      <c r="AG2053" s="6">
        <f t="shared" si="847"/>
        <v>0</v>
      </c>
      <c r="AH2053" s="14" t="str">
        <f>LEFT(X2053,2)&amp;"."&amp;VLOOKUP(MID(X2053,4,3),'Data validation'!$A$1:$B$12,2,FALSE)&amp;".2025"</f>
        <v>15.03.2025</v>
      </c>
      <c r="AI2053">
        <f t="shared" si="848"/>
        <v>11</v>
      </c>
      <c r="AJ2053" t="str">
        <f>H2053&amp;"."&amp;VLOOKUP(I2053,'Data validation'!$A$1:$B$12,2,FALSE)&amp;".2026"</f>
        <v>09.08.2026</v>
      </c>
      <c r="AK2053">
        <f t="shared" si="849"/>
        <v>33</v>
      </c>
      <c r="AL2053" t="str">
        <f>VLOOKUP(E2053,[2]Sheet1!$A:$B,2,FALSE)</f>
        <v>Анулирана</v>
      </c>
    </row>
    <row r="2054" spans="1:38" x14ac:dyDescent="0.25">
      <c r="A2054" t="str">
        <f>VLOOKUP(Q2054,'Data validation'!$K$2:$L$50,2,FALSE)</f>
        <v>BOOKING</v>
      </c>
      <c r="B2054">
        <f t="shared" si="834"/>
        <v>0</v>
      </c>
      <c r="C2054">
        <f t="shared" si="835"/>
        <v>0</v>
      </c>
      <c r="D2054">
        <f t="shared" si="836"/>
        <v>4</v>
      </c>
      <c r="E2054">
        <v>10546</v>
      </c>
      <c r="F2054" t="s">
        <v>8979</v>
      </c>
      <c r="G2054" t="s">
        <v>79</v>
      </c>
      <c r="H2054" t="str">
        <f t="shared" si="837"/>
        <v>09</v>
      </c>
      <c r="I2054" t="str">
        <f t="shared" si="838"/>
        <v>Aug</v>
      </c>
      <c r="J2054" t="s">
        <v>475</v>
      </c>
      <c r="K2054" t="str">
        <f t="shared" si="839"/>
        <v>13</v>
      </c>
      <c r="L2054" t="str">
        <f t="shared" si="840"/>
        <v>Aug</v>
      </c>
      <c r="M2054">
        <v>4</v>
      </c>
      <c r="N2054">
        <f t="shared" si="841"/>
        <v>4</v>
      </c>
      <c r="O2054">
        <f t="shared" si="842"/>
        <v>0</v>
      </c>
      <c r="P2054">
        <f t="shared" si="843"/>
        <v>0</v>
      </c>
      <c r="Q2054" t="s">
        <v>587</v>
      </c>
      <c r="R2054" t="s">
        <v>17</v>
      </c>
      <c r="S2054">
        <v>2</v>
      </c>
      <c r="T2054">
        <v>1</v>
      </c>
      <c r="U2054" s="2">
        <v>1906.8804198165137</v>
      </c>
      <c r="V2054" s="2">
        <v>476.72010495412843</v>
      </c>
      <c r="W2054" t="s">
        <v>1025</v>
      </c>
      <c r="X2054" t="s">
        <v>8980</v>
      </c>
      <c r="Y2054" t="s">
        <v>8948</v>
      </c>
      <c r="Z2054" t="str">
        <f t="shared" si="845"/>
        <v>Mar</v>
      </c>
      <c r="AA2054" s="6">
        <f t="shared" si="832"/>
        <v>0</v>
      </c>
      <c r="AB2054" s="6">
        <f t="shared" si="832"/>
        <v>0</v>
      </c>
      <c r="AC2054" s="6">
        <f t="shared" si="832"/>
        <v>0</v>
      </c>
      <c r="AD2054" s="6">
        <f t="shared" si="832"/>
        <v>4</v>
      </c>
      <c r="AE2054" s="6">
        <f t="shared" si="832"/>
        <v>0</v>
      </c>
      <c r="AF2054" s="6">
        <f t="shared" si="846"/>
        <v>4</v>
      </c>
      <c r="AG2054" s="6">
        <f t="shared" si="847"/>
        <v>0</v>
      </c>
      <c r="AH2054" s="14" t="str">
        <f>LEFT(X2054,2)&amp;"."&amp;VLOOKUP(MID(X2054,4,3),'Data validation'!$A$1:$B$12,2,FALSE)&amp;".2025"</f>
        <v>15.03.2025</v>
      </c>
      <c r="AI2054">
        <f t="shared" si="848"/>
        <v>11</v>
      </c>
      <c r="AJ2054" t="str">
        <f>H2054&amp;"."&amp;VLOOKUP(I2054,'Data validation'!$A$1:$B$12,2,FALSE)&amp;".2026"</f>
        <v>09.08.2026</v>
      </c>
      <c r="AK2054">
        <f t="shared" si="849"/>
        <v>33</v>
      </c>
      <c r="AL2054" t="str">
        <f>VLOOKUP(E2054,[2]Sheet1!$A:$B,2,FALSE)</f>
        <v>Анулирана</v>
      </c>
    </row>
    <row r="2055" spans="1:38" x14ac:dyDescent="0.25">
      <c r="A2055" t="str">
        <f>VLOOKUP(Q2055,'Data validation'!$K$2:$L$50,2,FALSE)</f>
        <v>TO</v>
      </c>
      <c r="B2055">
        <f t="shared" ref="B2055:B2118" si="853">AA2055+IF(I2055="Jun",IF(_xlfn.NUMBERVALUE(H2055)&gt;14,0,IF(_xlfn.NUMBERVALUE(K2055)&lt;14,M2055,15-_xlfn.NUMBERVALUE(H2055))),0)</f>
        <v>0</v>
      </c>
      <c r="C2055">
        <f t="shared" ref="C2055:C2118" si="854">M2055-B2055-D2055</f>
        <v>0</v>
      </c>
      <c r="D2055">
        <f t="shared" ref="D2055:D2118" si="855">IF(L2055="Jul",IF(_xlfn.NUMBERVALUE(K2055)&lt;11,0,IF(I2055="Jul",IF(_xlfn.NUMBERVALUE(H2055)&gt;11,M2055,_xlfn.NUMBERVALUE(K2055)-11),0)),0)+IF(L2055="Aug",IF(_xlfn.NUMBERVALUE(K2055)&gt;24,IF(_xlfn.NUMBERVALUE(H2055)&gt;24,0,25-_xlfn.NUMBERVALUE(H2055)),IF(I2055="Aug",M2055,_xlfn.NUMBERVALUE(K2055)-1+32-_xlfn.NUMBERVALUE(H2055))),0)</f>
        <v>6</v>
      </c>
      <c r="E2055">
        <v>10566</v>
      </c>
      <c r="F2055" t="s">
        <v>9148</v>
      </c>
      <c r="G2055" t="s">
        <v>84</v>
      </c>
      <c r="H2055" t="str">
        <f t="shared" ref="H2055:H2118" si="856">LEFT(G2055,2)</f>
        <v>20</v>
      </c>
      <c r="I2055" t="str">
        <f t="shared" ref="I2055:I2118" si="857">MID(G2055,4,3)</f>
        <v>Jul</v>
      </c>
      <c r="J2055" t="s">
        <v>85</v>
      </c>
      <c r="K2055" t="str">
        <f t="shared" ref="K2055:K2118" si="858">LEFT(J2055,2)</f>
        <v>26</v>
      </c>
      <c r="L2055" t="str">
        <f t="shared" ref="L2055:L2118" si="859">MID(J2055,4,3)</f>
        <v>Jul</v>
      </c>
      <c r="M2055">
        <v>6</v>
      </c>
      <c r="N2055">
        <f t="shared" ref="N2055:N2118" si="860">+K2055-H2055</f>
        <v>6</v>
      </c>
      <c r="O2055">
        <f t="shared" ref="O2055:O2118" si="861">IF(I2055=L2055,0,31-H2055)</f>
        <v>0</v>
      </c>
      <c r="P2055">
        <f t="shared" ref="P2055:P2118" si="862">IF(I2055=L2055,0,K2055-1)</f>
        <v>0</v>
      </c>
      <c r="Q2055" t="s">
        <v>116</v>
      </c>
      <c r="R2055" t="s">
        <v>20</v>
      </c>
      <c r="S2055">
        <v>2</v>
      </c>
      <c r="T2055">
        <v>1</v>
      </c>
      <c r="U2055" s="2">
        <f>SUMIFS(Solvex!L:L,Solvex!D:D,'Резервации 2026'!E2055)</f>
        <v>2051.0398043999999</v>
      </c>
      <c r="V2055" s="2">
        <f t="shared" ref="V2055:V2057" si="863">+U2055/M2055</f>
        <v>341.83996739999998</v>
      </c>
      <c r="W2055" t="s">
        <v>262</v>
      </c>
      <c r="X2055" t="s">
        <v>9149</v>
      </c>
      <c r="Y2055" t="s">
        <v>9150</v>
      </c>
      <c r="Z2055" t="str">
        <f t="shared" ref="Z2055:Z2118" si="864">MID(X2055,4,3)</f>
        <v>Mar</v>
      </c>
      <c r="AA2055" s="6">
        <f t="shared" si="832"/>
        <v>0</v>
      </c>
      <c r="AB2055" s="6">
        <f t="shared" si="832"/>
        <v>0</v>
      </c>
      <c r="AC2055" s="6">
        <f t="shared" si="832"/>
        <v>6</v>
      </c>
      <c r="AD2055" s="6">
        <f t="shared" si="832"/>
        <v>0</v>
      </c>
      <c r="AE2055" s="6">
        <f t="shared" si="832"/>
        <v>0</v>
      </c>
      <c r="AF2055" s="6">
        <f t="shared" ref="AF2055:AF2118" si="865">SUM(AA2055:AE2055)</f>
        <v>6</v>
      </c>
      <c r="AG2055" s="6">
        <f t="shared" ref="AG2055:AG2118" si="866">+AF2055-M2055</f>
        <v>0</v>
      </c>
      <c r="AH2055" s="14" t="str">
        <f>LEFT(X2055,2)&amp;"."&amp;VLOOKUP(MID(X2055,4,3),'Data validation'!$A$1:$B$12,2,FALSE)&amp;".2025"</f>
        <v>16.03.2025</v>
      </c>
      <c r="AI2055">
        <f t="shared" ref="AI2055:AI2118" si="867">WEEKNUM(AH2055)</f>
        <v>12</v>
      </c>
      <c r="AJ2055" t="str">
        <f>H2055&amp;"."&amp;VLOOKUP(I2055,'Data validation'!$A$1:$B$12,2,FALSE)&amp;".2026"</f>
        <v>20.07.2026</v>
      </c>
      <c r="AK2055">
        <f t="shared" ref="AK2055:AK2118" si="868">WEEKNUM(AJ2055)</f>
        <v>30</v>
      </c>
      <c r="AL2055" t="e">
        <f>VLOOKUP(E2055,[2]Sheet1!$A:$B,2,FALSE)</f>
        <v>#N/A</v>
      </c>
    </row>
    <row r="2056" spans="1:38" x14ac:dyDescent="0.25">
      <c r="A2056" t="str">
        <f>VLOOKUP(Q2056,'Data validation'!$K$2:$L$50,2,FALSE)</f>
        <v>TO</v>
      </c>
      <c r="B2056">
        <f t="shared" si="853"/>
        <v>0</v>
      </c>
      <c r="C2056">
        <f t="shared" si="854"/>
        <v>0</v>
      </c>
      <c r="D2056">
        <f t="shared" si="855"/>
        <v>6</v>
      </c>
      <c r="E2056">
        <v>10565</v>
      </c>
      <c r="F2056" t="s">
        <v>9151</v>
      </c>
      <c r="G2056" t="s">
        <v>84</v>
      </c>
      <c r="H2056" t="str">
        <f t="shared" si="856"/>
        <v>20</v>
      </c>
      <c r="I2056" t="str">
        <f t="shared" si="857"/>
        <v>Jul</v>
      </c>
      <c r="J2056" t="s">
        <v>85</v>
      </c>
      <c r="K2056" t="str">
        <f t="shared" si="858"/>
        <v>26</v>
      </c>
      <c r="L2056" t="str">
        <f t="shared" si="859"/>
        <v>Jul</v>
      </c>
      <c r="M2056">
        <v>6</v>
      </c>
      <c r="N2056">
        <f t="shared" si="860"/>
        <v>6</v>
      </c>
      <c r="O2056">
        <f t="shared" si="861"/>
        <v>0</v>
      </c>
      <c r="P2056">
        <f t="shared" si="862"/>
        <v>0</v>
      </c>
      <c r="Q2056" t="s">
        <v>116</v>
      </c>
      <c r="R2056" t="s">
        <v>188</v>
      </c>
      <c r="S2056">
        <v>2</v>
      </c>
      <c r="T2056">
        <v>1</v>
      </c>
      <c r="U2056" s="2">
        <f>SUMIFS(Solvex!L:L,Solvex!D:D,'Резервации 2026'!E2056)</f>
        <v>2260.8612468000001</v>
      </c>
      <c r="V2056" s="2">
        <f t="shared" si="863"/>
        <v>376.8102078</v>
      </c>
      <c r="W2056" t="s">
        <v>262</v>
      </c>
      <c r="X2056" t="s">
        <v>9149</v>
      </c>
      <c r="Y2056" t="s">
        <v>9150</v>
      </c>
      <c r="Z2056" t="str">
        <f t="shared" si="864"/>
        <v>Mar</v>
      </c>
      <c r="AA2056" s="6">
        <f t="shared" ref="AA2056:AE2106" si="869">IF($I2056=AA$1,IF($L2056=AA$1,$M2056,$O2056),IF($L2056=AA$1,$P2056,0))</f>
        <v>0</v>
      </c>
      <c r="AB2056" s="6">
        <f t="shared" si="869"/>
        <v>0</v>
      </c>
      <c r="AC2056" s="6">
        <f t="shared" si="869"/>
        <v>6</v>
      </c>
      <c r="AD2056" s="6">
        <f t="shared" si="869"/>
        <v>0</v>
      </c>
      <c r="AE2056" s="6">
        <f t="shared" si="869"/>
        <v>0</v>
      </c>
      <c r="AF2056" s="6">
        <f t="shared" si="865"/>
        <v>6</v>
      </c>
      <c r="AG2056" s="6">
        <f t="shared" si="866"/>
        <v>0</v>
      </c>
      <c r="AH2056" s="14" t="str">
        <f>LEFT(X2056,2)&amp;"."&amp;VLOOKUP(MID(X2056,4,3),'Data validation'!$A$1:$B$12,2,FALSE)&amp;".2025"</f>
        <v>16.03.2025</v>
      </c>
      <c r="AI2056">
        <f t="shared" si="867"/>
        <v>12</v>
      </c>
      <c r="AJ2056" t="str">
        <f>H2056&amp;"."&amp;VLOOKUP(I2056,'Data validation'!$A$1:$B$12,2,FALSE)&amp;".2026"</f>
        <v>20.07.2026</v>
      </c>
      <c r="AK2056">
        <f t="shared" si="868"/>
        <v>30</v>
      </c>
      <c r="AL2056" t="e">
        <f>VLOOKUP(E2056,[2]Sheet1!$A:$B,2,FALSE)</f>
        <v>#N/A</v>
      </c>
    </row>
    <row r="2057" spans="1:38" x14ac:dyDescent="0.25">
      <c r="A2057" t="str">
        <f>VLOOKUP(Q2057,'Data validation'!$K$2:$L$50,2,FALSE)</f>
        <v>TO</v>
      </c>
      <c r="B2057">
        <f t="shared" si="853"/>
        <v>0</v>
      </c>
      <c r="C2057">
        <f t="shared" si="854"/>
        <v>0</v>
      </c>
      <c r="D2057">
        <f t="shared" si="855"/>
        <v>6</v>
      </c>
      <c r="E2057">
        <v>10567</v>
      </c>
      <c r="F2057" t="s">
        <v>9152</v>
      </c>
      <c r="G2057" t="s">
        <v>84</v>
      </c>
      <c r="H2057" t="str">
        <f t="shared" si="856"/>
        <v>20</v>
      </c>
      <c r="I2057" t="str">
        <f t="shared" si="857"/>
        <v>Jul</v>
      </c>
      <c r="J2057" t="s">
        <v>85</v>
      </c>
      <c r="K2057" t="str">
        <f t="shared" si="858"/>
        <v>26</v>
      </c>
      <c r="L2057" t="str">
        <f t="shared" si="859"/>
        <v>Jul</v>
      </c>
      <c r="M2057">
        <v>6</v>
      </c>
      <c r="N2057">
        <f t="shared" si="860"/>
        <v>6</v>
      </c>
      <c r="O2057">
        <f t="shared" si="861"/>
        <v>0</v>
      </c>
      <c r="P2057">
        <f t="shared" si="862"/>
        <v>0</v>
      </c>
      <c r="Q2057" t="s">
        <v>116</v>
      </c>
      <c r="R2057" t="s">
        <v>20</v>
      </c>
      <c r="S2057">
        <v>2</v>
      </c>
      <c r="T2057">
        <v>1</v>
      </c>
      <c r="U2057" s="2">
        <f>SUMIFS(Solvex!L:L,Solvex!D:D,'Резервации 2026'!E2057)</f>
        <v>2051.0398043999999</v>
      </c>
      <c r="V2057" s="2">
        <f t="shared" si="863"/>
        <v>341.83996739999998</v>
      </c>
      <c r="W2057" t="s">
        <v>262</v>
      </c>
      <c r="X2057" t="s">
        <v>9149</v>
      </c>
      <c r="Y2057" t="s">
        <v>9150</v>
      </c>
      <c r="Z2057" t="str">
        <f t="shared" si="864"/>
        <v>Mar</v>
      </c>
      <c r="AA2057" s="6">
        <f t="shared" si="869"/>
        <v>0</v>
      </c>
      <c r="AB2057" s="6">
        <f t="shared" si="869"/>
        <v>0</v>
      </c>
      <c r="AC2057" s="6">
        <f t="shared" si="869"/>
        <v>6</v>
      </c>
      <c r="AD2057" s="6">
        <f t="shared" si="869"/>
        <v>0</v>
      </c>
      <c r="AE2057" s="6">
        <f t="shared" si="869"/>
        <v>0</v>
      </c>
      <c r="AF2057" s="6">
        <f t="shared" si="865"/>
        <v>6</v>
      </c>
      <c r="AG2057" s="6">
        <f t="shared" si="866"/>
        <v>0</v>
      </c>
      <c r="AH2057" s="14" t="str">
        <f>LEFT(X2057,2)&amp;"."&amp;VLOOKUP(MID(X2057,4,3),'Data validation'!$A$1:$B$12,2,FALSE)&amp;".2025"</f>
        <v>16.03.2025</v>
      </c>
      <c r="AI2057">
        <f t="shared" si="867"/>
        <v>12</v>
      </c>
      <c r="AJ2057" t="str">
        <f>H2057&amp;"."&amp;VLOOKUP(I2057,'Data validation'!$A$1:$B$12,2,FALSE)&amp;".2026"</f>
        <v>20.07.2026</v>
      </c>
      <c r="AK2057">
        <f t="shared" si="868"/>
        <v>30</v>
      </c>
      <c r="AL2057" t="e">
        <f>VLOOKUP(E2057,[2]Sheet1!$A:$B,2,FALSE)</f>
        <v>#N/A</v>
      </c>
    </row>
    <row r="2058" spans="1:38" x14ac:dyDescent="0.25">
      <c r="A2058" t="str">
        <f>VLOOKUP(Q2058,'Data validation'!$K$2:$L$50,2,FALSE)</f>
        <v>TO</v>
      </c>
      <c r="B2058">
        <f t="shared" si="853"/>
        <v>0</v>
      </c>
      <c r="C2058">
        <f t="shared" si="854"/>
        <v>0</v>
      </c>
      <c r="D2058">
        <f t="shared" si="855"/>
        <v>5</v>
      </c>
      <c r="E2058">
        <v>10568</v>
      </c>
      <c r="F2058" t="s">
        <v>9153</v>
      </c>
      <c r="G2058" t="s">
        <v>340</v>
      </c>
      <c r="H2058" t="str">
        <f t="shared" si="856"/>
        <v>03</v>
      </c>
      <c r="I2058" t="str">
        <f t="shared" si="857"/>
        <v>Aug</v>
      </c>
      <c r="J2058" t="s">
        <v>259</v>
      </c>
      <c r="K2058" t="str">
        <f t="shared" si="858"/>
        <v>08</v>
      </c>
      <c r="L2058" t="str">
        <f t="shared" si="859"/>
        <v>Aug</v>
      </c>
      <c r="M2058">
        <v>5</v>
      </c>
      <c r="N2058">
        <f t="shared" si="860"/>
        <v>5</v>
      </c>
      <c r="O2058">
        <f t="shared" si="861"/>
        <v>0</v>
      </c>
      <c r="P2058">
        <f t="shared" si="862"/>
        <v>0</v>
      </c>
      <c r="Q2058" t="s">
        <v>81</v>
      </c>
      <c r="R2058" t="s">
        <v>63</v>
      </c>
      <c r="S2058">
        <v>3</v>
      </c>
      <c r="T2058">
        <v>1</v>
      </c>
      <c r="U2058" s="2">
        <f>SUMIFS(SLR!L:L,SLR!D:D,'Резервации 2026'!E2058)</f>
        <v>2307.3904425000001</v>
      </c>
      <c r="V2058" s="2">
        <f t="shared" ref="V2058" si="870">+U2058/M2058</f>
        <v>461.47808850000001</v>
      </c>
      <c r="W2058" t="s">
        <v>262</v>
      </c>
      <c r="X2058" t="s">
        <v>9154</v>
      </c>
      <c r="Y2058" t="s">
        <v>9150</v>
      </c>
      <c r="Z2058" t="str">
        <f t="shared" si="864"/>
        <v>Mar</v>
      </c>
      <c r="AA2058" s="6">
        <f t="shared" si="869"/>
        <v>0</v>
      </c>
      <c r="AB2058" s="6">
        <f t="shared" si="869"/>
        <v>0</v>
      </c>
      <c r="AC2058" s="6">
        <f t="shared" si="869"/>
        <v>0</v>
      </c>
      <c r="AD2058" s="6">
        <f t="shared" si="869"/>
        <v>5</v>
      </c>
      <c r="AE2058" s="6">
        <f t="shared" si="869"/>
        <v>0</v>
      </c>
      <c r="AF2058" s="6">
        <f t="shared" si="865"/>
        <v>5</v>
      </c>
      <c r="AG2058" s="6">
        <f t="shared" si="866"/>
        <v>0</v>
      </c>
      <c r="AH2058" s="14" t="str">
        <f>LEFT(X2058,2)&amp;"."&amp;VLOOKUP(MID(X2058,4,3),'Data validation'!$A$1:$B$12,2,FALSE)&amp;".2025"</f>
        <v>16.03.2025</v>
      </c>
      <c r="AI2058">
        <f t="shared" si="867"/>
        <v>12</v>
      </c>
      <c r="AJ2058" t="str">
        <f>H2058&amp;"."&amp;VLOOKUP(I2058,'Data validation'!$A$1:$B$12,2,FALSE)&amp;".2026"</f>
        <v>03.08.2026</v>
      </c>
      <c r="AK2058">
        <f t="shared" si="868"/>
        <v>32</v>
      </c>
      <c r="AL2058" t="e">
        <f>VLOOKUP(E2058,[2]Sheet1!$A:$B,2,FALSE)</f>
        <v>#N/A</v>
      </c>
    </row>
    <row r="2059" spans="1:38" x14ac:dyDescent="0.25">
      <c r="A2059" t="str">
        <f>VLOOKUP(Q2059,'Data validation'!$K$2:$L$50,2,FALSE)</f>
        <v>BOOKING</v>
      </c>
      <c r="B2059">
        <f t="shared" si="853"/>
        <v>1</v>
      </c>
      <c r="C2059">
        <f t="shared" si="854"/>
        <v>1</v>
      </c>
      <c r="D2059">
        <f t="shared" si="855"/>
        <v>0</v>
      </c>
      <c r="E2059">
        <v>10569</v>
      </c>
      <c r="F2059" t="s">
        <v>9155</v>
      </c>
      <c r="G2059" t="s">
        <v>3113</v>
      </c>
      <c r="H2059" t="str">
        <f t="shared" si="856"/>
        <v>30</v>
      </c>
      <c r="I2059" t="str">
        <f t="shared" si="857"/>
        <v>May</v>
      </c>
      <c r="J2059" t="s">
        <v>27</v>
      </c>
      <c r="K2059" t="str">
        <f t="shared" si="858"/>
        <v>01</v>
      </c>
      <c r="L2059" t="str">
        <f t="shared" si="859"/>
        <v>Jun</v>
      </c>
      <c r="M2059">
        <v>2</v>
      </c>
      <c r="N2059">
        <f t="shared" si="860"/>
        <v>-29</v>
      </c>
      <c r="O2059">
        <f t="shared" si="861"/>
        <v>1</v>
      </c>
      <c r="P2059">
        <f t="shared" si="862"/>
        <v>0</v>
      </c>
      <c r="Q2059" t="s">
        <v>587</v>
      </c>
      <c r="R2059" t="s">
        <v>17</v>
      </c>
      <c r="S2059">
        <v>2</v>
      </c>
      <c r="T2059">
        <v>1</v>
      </c>
      <c r="U2059" s="2">
        <v>667.13540733944956</v>
      </c>
      <c r="V2059" s="2">
        <v>333.56770366972478</v>
      </c>
      <c r="W2059" t="s">
        <v>262</v>
      </c>
      <c r="X2059" t="s">
        <v>9156</v>
      </c>
      <c r="Y2059" t="s">
        <v>9157</v>
      </c>
      <c r="Z2059" t="str">
        <f t="shared" si="864"/>
        <v>Mar</v>
      </c>
      <c r="AA2059" s="6">
        <f t="shared" si="869"/>
        <v>1</v>
      </c>
      <c r="AB2059" s="6">
        <f t="shared" si="869"/>
        <v>0</v>
      </c>
      <c r="AC2059" s="6">
        <f t="shared" si="869"/>
        <v>0</v>
      </c>
      <c r="AD2059" s="6">
        <f t="shared" si="869"/>
        <v>0</v>
      </c>
      <c r="AE2059" s="6">
        <f t="shared" si="869"/>
        <v>0</v>
      </c>
      <c r="AF2059" s="6">
        <f t="shared" si="865"/>
        <v>1</v>
      </c>
      <c r="AG2059" s="6">
        <f t="shared" si="866"/>
        <v>-1</v>
      </c>
      <c r="AH2059" s="14" t="str">
        <f>LEFT(X2059,2)&amp;"."&amp;VLOOKUP(MID(X2059,4,3),'Data validation'!$A$1:$B$12,2,FALSE)&amp;".2025"</f>
        <v>17.03.2025</v>
      </c>
      <c r="AI2059">
        <f t="shared" si="867"/>
        <v>12</v>
      </c>
      <c r="AJ2059" t="str">
        <f>H2059&amp;"."&amp;VLOOKUP(I2059,'Data validation'!$A$1:$B$12,2,FALSE)&amp;".2026"</f>
        <v>30.05.2026</v>
      </c>
      <c r="AK2059">
        <f t="shared" si="868"/>
        <v>22</v>
      </c>
      <c r="AL2059" t="e">
        <f>VLOOKUP(E2059,[2]Sheet1!$A:$B,2,FALSE)</f>
        <v>#N/A</v>
      </c>
    </row>
    <row r="2060" spans="1:38" x14ac:dyDescent="0.25">
      <c r="A2060" t="str">
        <f>VLOOKUP(Q2060,'Data validation'!$K$2:$L$50,2,FALSE)</f>
        <v>TO</v>
      </c>
      <c r="B2060">
        <f t="shared" si="853"/>
        <v>0</v>
      </c>
      <c r="C2060">
        <f t="shared" si="854"/>
        <v>5</v>
      </c>
      <c r="D2060">
        <f t="shared" si="855"/>
        <v>0</v>
      </c>
      <c r="E2060">
        <v>10570</v>
      </c>
      <c r="F2060" t="s">
        <v>9158</v>
      </c>
      <c r="G2060" t="s">
        <v>44</v>
      </c>
      <c r="H2060" t="str">
        <f t="shared" si="856"/>
        <v>29</v>
      </c>
      <c r="I2060" t="str">
        <f t="shared" si="857"/>
        <v>Jun</v>
      </c>
      <c r="J2060" t="s">
        <v>45</v>
      </c>
      <c r="K2060" t="str">
        <f t="shared" si="858"/>
        <v>04</v>
      </c>
      <c r="L2060" t="str">
        <f t="shared" si="859"/>
        <v>Jul</v>
      </c>
      <c r="M2060">
        <v>5</v>
      </c>
      <c r="N2060">
        <f t="shared" si="860"/>
        <v>-25</v>
      </c>
      <c r="O2060">
        <f t="shared" si="861"/>
        <v>2</v>
      </c>
      <c r="P2060">
        <f t="shared" si="862"/>
        <v>3</v>
      </c>
      <c r="Q2060" t="s">
        <v>81</v>
      </c>
      <c r="R2060" t="s">
        <v>63</v>
      </c>
      <c r="S2060">
        <v>2</v>
      </c>
      <c r="T2060">
        <v>1</v>
      </c>
      <c r="U2060" s="2">
        <f>SUMIFS(SLR!L:L,SLR!D:D,'Резервации 2026'!E2060)</f>
        <v>1547.6482789999998</v>
      </c>
      <c r="V2060" s="2">
        <f t="shared" ref="V2060" si="871">+U2060/M2060</f>
        <v>309.52965579999994</v>
      </c>
      <c r="W2060" t="s">
        <v>262</v>
      </c>
      <c r="X2060" t="s">
        <v>9159</v>
      </c>
      <c r="Y2060" t="s">
        <v>9157</v>
      </c>
      <c r="Z2060" t="str">
        <f t="shared" si="864"/>
        <v>Mar</v>
      </c>
      <c r="AA2060" s="6">
        <f t="shared" si="869"/>
        <v>0</v>
      </c>
      <c r="AB2060" s="6">
        <f t="shared" si="869"/>
        <v>2</v>
      </c>
      <c r="AC2060" s="6">
        <f t="shared" si="869"/>
        <v>3</v>
      </c>
      <c r="AD2060" s="6">
        <f t="shared" si="869"/>
        <v>0</v>
      </c>
      <c r="AE2060" s="6">
        <f t="shared" si="869"/>
        <v>0</v>
      </c>
      <c r="AF2060" s="6">
        <f t="shared" si="865"/>
        <v>5</v>
      </c>
      <c r="AG2060" s="6">
        <f t="shared" si="866"/>
        <v>0</v>
      </c>
      <c r="AH2060" s="14" t="str">
        <f>LEFT(X2060,2)&amp;"."&amp;VLOOKUP(MID(X2060,4,3),'Data validation'!$A$1:$B$12,2,FALSE)&amp;".2025"</f>
        <v>17.03.2025</v>
      </c>
      <c r="AI2060">
        <f t="shared" si="867"/>
        <v>12</v>
      </c>
      <c r="AJ2060" t="str">
        <f>H2060&amp;"."&amp;VLOOKUP(I2060,'Data validation'!$A$1:$B$12,2,FALSE)&amp;".2026"</f>
        <v>29.06.2026</v>
      </c>
      <c r="AK2060">
        <f t="shared" si="868"/>
        <v>27</v>
      </c>
      <c r="AL2060" t="e">
        <f>VLOOKUP(E2060,[2]Sheet1!$A:$B,2,FALSE)</f>
        <v>#N/A</v>
      </c>
    </row>
    <row r="2061" spans="1:38" x14ac:dyDescent="0.25">
      <c r="A2061" t="str">
        <f>VLOOKUP(Q2061,'Data validation'!$K$2:$L$50,2,FALSE)</f>
        <v>BOOKING</v>
      </c>
      <c r="B2061">
        <f t="shared" si="853"/>
        <v>0</v>
      </c>
      <c r="C2061">
        <f t="shared" si="854"/>
        <v>0</v>
      </c>
      <c r="D2061">
        <f t="shared" si="855"/>
        <v>4</v>
      </c>
      <c r="E2061">
        <v>10635</v>
      </c>
      <c r="F2061" t="s">
        <v>9160</v>
      </c>
      <c r="G2061" t="s">
        <v>538</v>
      </c>
      <c r="H2061" t="str">
        <f t="shared" si="856"/>
        <v>22</v>
      </c>
      <c r="I2061" t="str">
        <f t="shared" si="857"/>
        <v>Jul</v>
      </c>
      <c r="J2061" t="s">
        <v>85</v>
      </c>
      <c r="K2061" t="str">
        <f t="shared" si="858"/>
        <v>26</v>
      </c>
      <c r="L2061" t="str">
        <f t="shared" si="859"/>
        <v>Jul</v>
      </c>
      <c r="M2061">
        <v>4</v>
      </c>
      <c r="N2061">
        <f t="shared" si="860"/>
        <v>4</v>
      </c>
      <c r="O2061">
        <f t="shared" si="861"/>
        <v>0</v>
      </c>
      <c r="P2061">
        <f t="shared" si="862"/>
        <v>0</v>
      </c>
      <c r="Q2061" t="s">
        <v>587</v>
      </c>
      <c r="R2061" t="s">
        <v>188</v>
      </c>
      <c r="S2061">
        <v>2</v>
      </c>
      <c r="T2061">
        <v>1</v>
      </c>
      <c r="U2061" s="2">
        <v>2151.0541321100914</v>
      </c>
      <c r="V2061" s="2">
        <v>537.76353302752284</v>
      </c>
      <c r="W2061" t="s">
        <v>262</v>
      </c>
      <c r="X2061" t="s">
        <v>9161</v>
      </c>
      <c r="Y2061" t="s">
        <v>9162</v>
      </c>
      <c r="Z2061" t="str">
        <f t="shared" si="864"/>
        <v>Mar</v>
      </c>
      <c r="AA2061" s="6">
        <f t="shared" si="869"/>
        <v>0</v>
      </c>
      <c r="AB2061" s="6">
        <f t="shared" si="869"/>
        <v>0</v>
      </c>
      <c r="AC2061" s="6">
        <f t="shared" si="869"/>
        <v>4</v>
      </c>
      <c r="AD2061" s="6">
        <f t="shared" si="869"/>
        <v>0</v>
      </c>
      <c r="AE2061" s="6">
        <f t="shared" si="869"/>
        <v>0</v>
      </c>
      <c r="AF2061" s="6">
        <f t="shared" si="865"/>
        <v>4</v>
      </c>
      <c r="AG2061" s="6">
        <f t="shared" si="866"/>
        <v>0</v>
      </c>
      <c r="AH2061" s="14" t="str">
        <f>LEFT(X2061,2)&amp;"."&amp;VLOOKUP(MID(X2061,4,3),'Data validation'!$A$1:$B$12,2,FALSE)&amp;".2025"</f>
        <v>21.03.2025</v>
      </c>
      <c r="AI2061">
        <f t="shared" si="867"/>
        <v>12</v>
      </c>
      <c r="AJ2061" t="str">
        <f>H2061&amp;"."&amp;VLOOKUP(I2061,'Data validation'!$A$1:$B$12,2,FALSE)&amp;".2026"</f>
        <v>22.07.2026</v>
      </c>
      <c r="AK2061">
        <f t="shared" si="868"/>
        <v>30</v>
      </c>
      <c r="AL2061" t="str">
        <f>VLOOKUP(E2061,[2]Sheet1!$A:$B,2,FALSE)</f>
        <v>Анулирана</v>
      </c>
    </row>
    <row r="2062" spans="1:38" x14ac:dyDescent="0.25">
      <c r="A2062" t="str">
        <f>VLOOKUP(Q2062,'Data validation'!$K$2:$L$50,2,FALSE)</f>
        <v>TO</v>
      </c>
      <c r="B2062">
        <f t="shared" si="853"/>
        <v>0</v>
      </c>
      <c r="C2062">
        <f t="shared" si="854"/>
        <v>0</v>
      </c>
      <c r="D2062">
        <f t="shared" si="855"/>
        <v>5</v>
      </c>
      <c r="E2062">
        <v>10636</v>
      </c>
      <c r="F2062" t="s">
        <v>9163</v>
      </c>
      <c r="G2062" t="s">
        <v>543</v>
      </c>
      <c r="H2062" t="str">
        <f t="shared" si="856"/>
        <v>16</v>
      </c>
      <c r="I2062" t="str">
        <f t="shared" si="857"/>
        <v>Aug</v>
      </c>
      <c r="J2062" t="s">
        <v>519</v>
      </c>
      <c r="K2062" t="str">
        <f t="shared" si="858"/>
        <v>21</v>
      </c>
      <c r="L2062" t="str">
        <f t="shared" si="859"/>
        <v>Aug</v>
      </c>
      <c r="M2062">
        <v>5</v>
      </c>
      <c r="N2062">
        <f t="shared" si="860"/>
        <v>5</v>
      </c>
      <c r="O2062">
        <f t="shared" si="861"/>
        <v>0</v>
      </c>
      <c r="P2062">
        <f t="shared" si="862"/>
        <v>0</v>
      </c>
      <c r="Q2062" t="s">
        <v>81</v>
      </c>
      <c r="R2062" t="s">
        <v>188</v>
      </c>
      <c r="S2062">
        <v>2</v>
      </c>
      <c r="T2062">
        <v>2</v>
      </c>
      <c r="U2062" s="2">
        <f>SUMIFS(SLR!L:L,SLR!D:D,'Резервации 2026'!E2062)</f>
        <v>2355.1126945000001</v>
      </c>
      <c r="V2062" s="2">
        <f t="shared" ref="V2062" si="872">+U2062/M2062</f>
        <v>471.02253890000003</v>
      </c>
      <c r="W2062" t="s">
        <v>262</v>
      </c>
      <c r="X2062" t="s">
        <v>9164</v>
      </c>
      <c r="Y2062" t="s">
        <v>9165</v>
      </c>
      <c r="Z2062" t="str">
        <f t="shared" si="864"/>
        <v>Mar</v>
      </c>
      <c r="AA2062" s="6">
        <f t="shared" si="869"/>
        <v>0</v>
      </c>
      <c r="AB2062" s="6">
        <f t="shared" si="869"/>
        <v>0</v>
      </c>
      <c r="AC2062" s="6">
        <f t="shared" si="869"/>
        <v>0</v>
      </c>
      <c r="AD2062" s="6">
        <f t="shared" si="869"/>
        <v>5</v>
      </c>
      <c r="AE2062" s="6">
        <f t="shared" si="869"/>
        <v>0</v>
      </c>
      <c r="AF2062" s="6">
        <f t="shared" si="865"/>
        <v>5</v>
      </c>
      <c r="AG2062" s="6">
        <f t="shared" si="866"/>
        <v>0</v>
      </c>
      <c r="AH2062" s="14" t="str">
        <f>LEFT(X2062,2)&amp;"."&amp;VLOOKUP(MID(X2062,4,3),'Data validation'!$A$1:$B$12,2,FALSE)&amp;".2025"</f>
        <v>22.03.2025</v>
      </c>
      <c r="AI2062">
        <f t="shared" si="867"/>
        <v>12</v>
      </c>
      <c r="AJ2062" t="str">
        <f>H2062&amp;"."&amp;VLOOKUP(I2062,'Data validation'!$A$1:$B$12,2,FALSE)&amp;".2026"</f>
        <v>16.08.2026</v>
      </c>
      <c r="AK2062">
        <f t="shared" si="868"/>
        <v>34</v>
      </c>
      <c r="AL2062" t="e">
        <f>VLOOKUP(E2062,[2]Sheet1!$A:$B,2,FALSE)</f>
        <v>#N/A</v>
      </c>
    </row>
    <row r="2063" spans="1:38" x14ac:dyDescent="0.25">
      <c r="A2063" t="str">
        <f>VLOOKUP(Q2063,'Data validation'!$K$2:$L$50,2,FALSE)</f>
        <v>TO</v>
      </c>
      <c r="B2063">
        <f t="shared" si="853"/>
        <v>0</v>
      </c>
      <c r="C2063">
        <f t="shared" si="854"/>
        <v>1</v>
      </c>
      <c r="D2063">
        <f t="shared" si="855"/>
        <v>4</v>
      </c>
      <c r="E2063">
        <v>10572</v>
      </c>
      <c r="F2063" t="s">
        <v>9166</v>
      </c>
      <c r="G2063" t="s">
        <v>182</v>
      </c>
      <c r="H2063" t="str">
        <f t="shared" si="856"/>
        <v>10</v>
      </c>
      <c r="I2063" t="str">
        <f t="shared" si="857"/>
        <v>Jul</v>
      </c>
      <c r="J2063" t="s">
        <v>485</v>
      </c>
      <c r="K2063" t="str">
        <f t="shared" si="858"/>
        <v>15</v>
      </c>
      <c r="L2063" t="str">
        <f t="shared" si="859"/>
        <v>Jul</v>
      </c>
      <c r="M2063">
        <v>5</v>
      </c>
      <c r="N2063">
        <f t="shared" si="860"/>
        <v>5</v>
      </c>
      <c r="O2063">
        <f t="shared" si="861"/>
        <v>0</v>
      </c>
      <c r="P2063">
        <f t="shared" si="862"/>
        <v>0</v>
      </c>
      <c r="Q2063" t="s">
        <v>56</v>
      </c>
      <c r="R2063" t="s">
        <v>17</v>
      </c>
      <c r="S2063">
        <v>2</v>
      </c>
      <c r="T2063">
        <v>1</v>
      </c>
      <c r="U2063" s="2">
        <f>SUMIFS(Novoton!L:L,Novoton!D:D,'Резервации 2026'!E2063)</f>
        <v>1668.714156</v>
      </c>
      <c r="V2063" s="2">
        <f>+U2063/M2063</f>
        <v>333.74283120000001</v>
      </c>
      <c r="W2063" t="s">
        <v>262</v>
      </c>
      <c r="X2063" t="s">
        <v>9167</v>
      </c>
      <c r="Y2063" t="s">
        <v>9157</v>
      </c>
      <c r="Z2063" t="str">
        <f t="shared" si="864"/>
        <v>Mar</v>
      </c>
      <c r="AA2063" s="6">
        <f t="shared" si="869"/>
        <v>0</v>
      </c>
      <c r="AB2063" s="6">
        <f t="shared" si="869"/>
        <v>0</v>
      </c>
      <c r="AC2063" s="6">
        <f t="shared" si="869"/>
        <v>5</v>
      </c>
      <c r="AD2063" s="6">
        <f t="shared" si="869"/>
        <v>0</v>
      </c>
      <c r="AE2063" s="6">
        <f t="shared" si="869"/>
        <v>0</v>
      </c>
      <c r="AF2063" s="6">
        <f t="shared" si="865"/>
        <v>5</v>
      </c>
      <c r="AG2063" s="6">
        <f t="shared" si="866"/>
        <v>0</v>
      </c>
      <c r="AH2063" s="14" t="str">
        <f>LEFT(X2063,2)&amp;"."&amp;VLOOKUP(MID(X2063,4,3),'Data validation'!$A$1:$B$12,2,FALSE)&amp;".2025"</f>
        <v>17.03.2025</v>
      </c>
      <c r="AI2063">
        <f t="shared" si="867"/>
        <v>12</v>
      </c>
      <c r="AJ2063" t="str">
        <f>H2063&amp;"."&amp;VLOOKUP(I2063,'Data validation'!$A$1:$B$12,2,FALSE)&amp;".2026"</f>
        <v>10.07.2026</v>
      </c>
      <c r="AK2063">
        <f t="shared" si="868"/>
        <v>28</v>
      </c>
      <c r="AL2063" t="e">
        <f>VLOOKUP(E2063,[2]Sheet1!$A:$B,2,FALSE)</f>
        <v>#N/A</v>
      </c>
    </row>
    <row r="2064" spans="1:38" x14ac:dyDescent="0.25">
      <c r="A2064" t="str">
        <f>VLOOKUP(Q2064,'Data validation'!$K$2:$L$50,2,FALSE)</f>
        <v>TO</v>
      </c>
      <c r="B2064">
        <f t="shared" si="853"/>
        <v>0</v>
      </c>
      <c r="C2064">
        <f t="shared" si="854"/>
        <v>0</v>
      </c>
      <c r="D2064">
        <f t="shared" si="855"/>
        <v>5</v>
      </c>
      <c r="E2064">
        <v>10573</v>
      </c>
      <c r="F2064" t="s">
        <v>9168</v>
      </c>
      <c r="G2064" t="s">
        <v>326</v>
      </c>
      <c r="H2064" t="str">
        <f t="shared" si="856"/>
        <v>10</v>
      </c>
      <c r="I2064" t="str">
        <f t="shared" si="857"/>
        <v>Aug</v>
      </c>
      <c r="J2064" t="s">
        <v>90</v>
      </c>
      <c r="K2064" t="str">
        <f t="shared" si="858"/>
        <v>15</v>
      </c>
      <c r="L2064" t="str">
        <f t="shared" si="859"/>
        <v>Aug</v>
      </c>
      <c r="M2064">
        <v>5</v>
      </c>
      <c r="N2064">
        <f t="shared" si="860"/>
        <v>5</v>
      </c>
      <c r="O2064">
        <f t="shared" si="861"/>
        <v>0</v>
      </c>
      <c r="P2064">
        <f t="shared" si="862"/>
        <v>0</v>
      </c>
      <c r="Q2064" t="s">
        <v>226</v>
      </c>
      <c r="R2064" t="s">
        <v>20</v>
      </c>
      <c r="S2064">
        <v>2</v>
      </c>
      <c r="T2064">
        <v>1</v>
      </c>
      <c r="U2064" s="2">
        <f>SUMIFS(Sunny!L:L,Sunny!D:D,'Резервации 2026'!E2064)</f>
        <v>1709.1998369999999</v>
      </c>
      <c r="V2064" s="2">
        <f t="shared" ref="V2064" si="873">+U2064/M2064</f>
        <v>341.83996739999998</v>
      </c>
      <c r="W2064" t="s">
        <v>227</v>
      </c>
      <c r="X2064" t="s">
        <v>9169</v>
      </c>
      <c r="Y2064" t="s">
        <v>9157</v>
      </c>
      <c r="Z2064" t="str">
        <f t="shared" si="864"/>
        <v>Mar</v>
      </c>
      <c r="AA2064" s="6">
        <f t="shared" si="869"/>
        <v>0</v>
      </c>
      <c r="AB2064" s="6">
        <f t="shared" si="869"/>
        <v>0</v>
      </c>
      <c r="AC2064" s="6">
        <f t="shared" si="869"/>
        <v>0</v>
      </c>
      <c r="AD2064" s="6">
        <f t="shared" si="869"/>
        <v>5</v>
      </c>
      <c r="AE2064" s="6">
        <f t="shared" si="869"/>
        <v>0</v>
      </c>
      <c r="AF2064" s="6">
        <f t="shared" si="865"/>
        <v>5</v>
      </c>
      <c r="AG2064" s="6">
        <f t="shared" si="866"/>
        <v>0</v>
      </c>
      <c r="AH2064" s="14" t="str">
        <f>LEFT(X2064,2)&amp;"."&amp;VLOOKUP(MID(X2064,4,3),'Data validation'!$A$1:$B$12,2,FALSE)&amp;".2025"</f>
        <v>17.03.2025</v>
      </c>
      <c r="AI2064">
        <f t="shared" si="867"/>
        <v>12</v>
      </c>
      <c r="AJ2064" t="str">
        <f>H2064&amp;"."&amp;VLOOKUP(I2064,'Data validation'!$A$1:$B$12,2,FALSE)&amp;".2026"</f>
        <v>10.08.2026</v>
      </c>
      <c r="AK2064">
        <f t="shared" si="868"/>
        <v>33</v>
      </c>
      <c r="AL2064" t="e">
        <f>VLOOKUP(E2064,[2]Sheet1!$A:$B,2,FALSE)</f>
        <v>#N/A</v>
      </c>
    </row>
    <row r="2065" spans="1:38" x14ac:dyDescent="0.25">
      <c r="A2065" t="str">
        <f>VLOOKUP(Q2065,'Data validation'!$K$2:$L$50,2,FALSE)</f>
        <v>TO</v>
      </c>
      <c r="B2065">
        <f t="shared" si="853"/>
        <v>0</v>
      </c>
      <c r="C2065">
        <f t="shared" si="854"/>
        <v>0</v>
      </c>
      <c r="D2065">
        <f t="shared" si="855"/>
        <v>7</v>
      </c>
      <c r="E2065">
        <v>10574</v>
      </c>
      <c r="F2065" t="s">
        <v>9170</v>
      </c>
      <c r="G2065" t="s">
        <v>90</v>
      </c>
      <c r="H2065" t="str">
        <f t="shared" si="856"/>
        <v>15</v>
      </c>
      <c r="I2065" t="str">
        <f t="shared" si="857"/>
        <v>Aug</v>
      </c>
      <c r="J2065" t="s">
        <v>91</v>
      </c>
      <c r="K2065" t="str">
        <f t="shared" si="858"/>
        <v>22</v>
      </c>
      <c r="L2065" t="str">
        <f t="shared" si="859"/>
        <v>Aug</v>
      </c>
      <c r="M2065">
        <v>7</v>
      </c>
      <c r="N2065">
        <f t="shared" si="860"/>
        <v>7</v>
      </c>
      <c r="O2065">
        <f t="shared" si="861"/>
        <v>0</v>
      </c>
      <c r="P2065">
        <f t="shared" si="862"/>
        <v>0</v>
      </c>
      <c r="Q2065" t="s">
        <v>81</v>
      </c>
      <c r="R2065" t="s">
        <v>63</v>
      </c>
      <c r="S2065">
        <v>3</v>
      </c>
      <c r="T2065">
        <v>1</v>
      </c>
      <c r="U2065" s="2">
        <f>SUMIFS(SLR!L:L,SLR!D:D,'Резервации 2026'!E2065)</f>
        <v>3230.3466195000001</v>
      </c>
      <c r="V2065" s="2">
        <f t="shared" ref="V2065:V2066" si="874">+U2065/M2065</f>
        <v>461.47808850000001</v>
      </c>
      <c r="W2065" t="s">
        <v>262</v>
      </c>
      <c r="X2065" t="s">
        <v>9171</v>
      </c>
      <c r="Y2065" t="s">
        <v>9150</v>
      </c>
      <c r="Z2065" t="str">
        <f t="shared" si="864"/>
        <v>Mar</v>
      </c>
      <c r="AA2065" s="6">
        <f t="shared" si="869"/>
        <v>0</v>
      </c>
      <c r="AB2065" s="6">
        <f t="shared" si="869"/>
        <v>0</v>
      </c>
      <c r="AC2065" s="6">
        <f t="shared" si="869"/>
        <v>0</v>
      </c>
      <c r="AD2065" s="6">
        <f t="shared" si="869"/>
        <v>7</v>
      </c>
      <c r="AE2065" s="6">
        <f t="shared" si="869"/>
        <v>0</v>
      </c>
      <c r="AF2065" s="6">
        <f t="shared" si="865"/>
        <v>7</v>
      </c>
      <c r="AG2065" s="6">
        <f t="shared" si="866"/>
        <v>0</v>
      </c>
      <c r="AH2065" s="14" t="str">
        <f>LEFT(X2065,2)&amp;"."&amp;VLOOKUP(MID(X2065,4,3),'Data validation'!$A$1:$B$12,2,FALSE)&amp;".2025"</f>
        <v>17.03.2025</v>
      </c>
      <c r="AI2065">
        <f t="shared" si="867"/>
        <v>12</v>
      </c>
      <c r="AJ2065" t="str">
        <f>H2065&amp;"."&amp;VLOOKUP(I2065,'Data validation'!$A$1:$B$12,2,FALSE)&amp;".2026"</f>
        <v>15.08.2026</v>
      </c>
      <c r="AK2065">
        <f t="shared" si="868"/>
        <v>33</v>
      </c>
      <c r="AL2065" t="e">
        <f>VLOOKUP(E2065,[2]Sheet1!$A:$B,2,FALSE)</f>
        <v>#N/A</v>
      </c>
    </row>
    <row r="2066" spans="1:38" x14ac:dyDescent="0.25">
      <c r="A2066" t="str">
        <f>VLOOKUP(Q2066,'Data validation'!$K$2:$L$50,2,FALSE)</f>
        <v>TO</v>
      </c>
      <c r="B2066">
        <f t="shared" si="853"/>
        <v>0</v>
      </c>
      <c r="C2066">
        <f t="shared" si="854"/>
        <v>0</v>
      </c>
      <c r="D2066">
        <f t="shared" si="855"/>
        <v>7</v>
      </c>
      <c r="E2066">
        <v>10575</v>
      </c>
      <c r="F2066" t="s">
        <v>9172</v>
      </c>
      <c r="G2066" t="s">
        <v>90</v>
      </c>
      <c r="H2066" t="str">
        <f t="shared" si="856"/>
        <v>15</v>
      </c>
      <c r="I2066" t="str">
        <f t="shared" si="857"/>
        <v>Aug</v>
      </c>
      <c r="J2066" t="s">
        <v>91</v>
      </c>
      <c r="K2066" t="str">
        <f t="shared" si="858"/>
        <v>22</v>
      </c>
      <c r="L2066" t="str">
        <f t="shared" si="859"/>
        <v>Aug</v>
      </c>
      <c r="M2066">
        <v>7</v>
      </c>
      <c r="N2066">
        <f t="shared" si="860"/>
        <v>7</v>
      </c>
      <c r="O2066">
        <f t="shared" si="861"/>
        <v>0</v>
      </c>
      <c r="P2066">
        <f t="shared" si="862"/>
        <v>0</v>
      </c>
      <c r="Q2066" t="s">
        <v>81</v>
      </c>
      <c r="R2066" t="s">
        <v>63</v>
      </c>
      <c r="S2066">
        <v>3</v>
      </c>
      <c r="T2066">
        <v>1</v>
      </c>
      <c r="U2066" s="2">
        <f>SUMIFS(SLR!L:L,SLR!D:D,'Резервации 2026'!E2066)</f>
        <v>3230.3466195000001</v>
      </c>
      <c r="V2066" s="2">
        <f t="shared" si="874"/>
        <v>461.47808850000001</v>
      </c>
      <c r="W2066" t="s">
        <v>262</v>
      </c>
      <c r="X2066" t="s">
        <v>9173</v>
      </c>
      <c r="Y2066" t="s">
        <v>9150</v>
      </c>
      <c r="Z2066" t="str">
        <f t="shared" si="864"/>
        <v>Mar</v>
      </c>
      <c r="AA2066" s="6">
        <f t="shared" si="869"/>
        <v>0</v>
      </c>
      <c r="AB2066" s="6">
        <f t="shared" si="869"/>
        <v>0</v>
      </c>
      <c r="AC2066" s="6">
        <f t="shared" si="869"/>
        <v>0</v>
      </c>
      <c r="AD2066" s="6">
        <f t="shared" si="869"/>
        <v>7</v>
      </c>
      <c r="AE2066" s="6">
        <f t="shared" si="869"/>
        <v>0</v>
      </c>
      <c r="AF2066" s="6">
        <f t="shared" si="865"/>
        <v>7</v>
      </c>
      <c r="AG2066" s="6">
        <f t="shared" si="866"/>
        <v>0</v>
      </c>
      <c r="AH2066" s="14" t="str">
        <f>LEFT(X2066,2)&amp;"."&amp;VLOOKUP(MID(X2066,4,3),'Data validation'!$A$1:$B$12,2,FALSE)&amp;".2025"</f>
        <v>17.03.2025</v>
      </c>
      <c r="AI2066">
        <f t="shared" si="867"/>
        <v>12</v>
      </c>
      <c r="AJ2066" t="str">
        <f>H2066&amp;"."&amp;VLOOKUP(I2066,'Data validation'!$A$1:$B$12,2,FALSE)&amp;".2026"</f>
        <v>15.08.2026</v>
      </c>
      <c r="AK2066">
        <f t="shared" si="868"/>
        <v>33</v>
      </c>
      <c r="AL2066" t="e">
        <f>VLOOKUP(E2066,[2]Sheet1!$A:$B,2,FALSE)</f>
        <v>#N/A</v>
      </c>
    </row>
    <row r="2067" spans="1:38" x14ac:dyDescent="0.25">
      <c r="A2067" t="str">
        <f>VLOOKUP(Q2067,'Data validation'!$K$2:$L$50,2,FALSE)</f>
        <v>TO</v>
      </c>
      <c r="B2067">
        <f t="shared" si="853"/>
        <v>0</v>
      </c>
      <c r="C2067">
        <f t="shared" si="854"/>
        <v>0</v>
      </c>
      <c r="D2067">
        <f t="shared" si="855"/>
        <v>4</v>
      </c>
      <c r="E2067">
        <v>10638</v>
      </c>
      <c r="F2067" t="s">
        <v>9174</v>
      </c>
      <c r="G2067" t="s">
        <v>528</v>
      </c>
      <c r="H2067" t="str">
        <f t="shared" si="856"/>
        <v>23</v>
      </c>
      <c r="I2067" t="str">
        <f t="shared" si="857"/>
        <v>Jul</v>
      </c>
      <c r="J2067" t="s">
        <v>94</v>
      </c>
      <c r="K2067" t="str">
        <f t="shared" si="858"/>
        <v>27</v>
      </c>
      <c r="L2067" t="str">
        <f t="shared" si="859"/>
        <v>Jul</v>
      </c>
      <c r="M2067">
        <v>4</v>
      </c>
      <c r="N2067">
        <f t="shared" si="860"/>
        <v>4</v>
      </c>
      <c r="O2067">
        <f t="shared" si="861"/>
        <v>0</v>
      </c>
      <c r="P2067">
        <f t="shared" si="862"/>
        <v>0</v>
      </c>
      <c r="Q2067" t="s">
        <v>3132</v>
      </c>
      <c r="R2067" t="s">
        <v>63</v>
      </c>
      <c r="S2067">
        <v>2</v>
      </c>
      <c r="T2067">
        <v>0</v>
      </c>
      <c r="U2067" s="2">
        <f>SUMIFS(Avatar!L:L,Avatar!D:D,'Резервации 2026'!E2067)</f>
        <v>1822.9900264</v>
      </c>
      <c r="V2067" s="2">
        <f t="shared" ref="V2067:V2073" si="875">+U2067/M2067</f>
        <v>455.74750660000001</v>
      </c>
      <c r="W2067" t="s">
        <v>1025</v>
      </c>
      <c r="X2067" t="s">
        <v>9175</v>
      </c>
      <c r="Y2067" t="s">
        <v>9165</v>
      </c>
      <c r="Z2067" t="str">
        <f t="shared" si="864"/>
        <v>Mar</v>
      </c>
      <c r="AA2067" s="6">
        <f t="shared" si="869"/>
        <v>0</v>
      </c>
      <c r="AB2067" s="6">
        <f t="shared" si="869"/>
        <v>0</v>
      </c>
      <c r="AC2067" s="6">
        <f t="shared" si="869"/>
        <v>4</v>
      </c>
      <c r="AD2067" s="6">
        <f t="shared" si="869"/>
        <v>0</v>
      </c>
      <c r="AE2067" s="6">
        <f t="shared" si="869"/>
        <v>0</v>
      </c>
      <c r="AF2067" s="6">
        <f t="shared" si="865"/>
        <v>4</v>
      </c>
      <c r="AG2067" s="6">
        <f t="shared" si="866"/>
        <v>0</v>
      </c>
      <c r="AH2067" s="14" t="str">
        <f>LEFT(X2067,2)&amp;"."&amp;VLOOKUP(MID(X2067,4,3),'Data validation'!$A$1:$B$12,2,FALSE)&amp;".2025"</f>
        <v>22.03.2025</v>
      </c>
      <c r="AI2067">
        <f t="shared" si="867"/>
        <v>12</v>
      </c>
      <c r="AJ2067" t="str">
        <f>H2067&amp;"."&amp;VLOOKUP(I2067,'Data validation'!$A$1:$B$12,2,FALSE)&amp;".2026"</f>
        <v>23.07.2026</v>
      </c>
      <c r="AK2067">
        <f t="shared" si="868"/>
        <v>30</v>
      </c>
      <c r="AL2067" t="e">
        <f>VLOOKUP(E2067,[2]Sheet1!$A:$B,2,FALSE)</f>
        <v>#N/A</v>
      </c>
    </row>
    <row r="2068" spans="1:38" x14ac:dyDescent="0.25">
      <c r="A2068" t="str">
        <f>VLOOKUP(Q2068,'Data validation'!$K$2:$L$50,2,FALSE)</f>
        <v>TO</v>
      </c>
      <c r="B2068">
        <f t="shared" si="853"/>
        <v>0</v>
      </c>
      <c r="C2068">
        <f t="shared" si="854"/>
        <v>0</v>
      </c>
      <c r="D2068">
        <f t="shared" si="855"/>
        <v>4</v>
      </c>
      <c r="E2068">
        <v>10637</v>
      </c>
      <c r="F2068" t="s">
        <v>9174</v>
      </c>
      <c r="G2068" t="s">
        <v>528</v>
      </c>
      <c r="H2068" t="str">
        <f t="shared" si="856"/>
        <v>23</v>
      </c>
      <c r="I2068" t="str">
        <f t="shared" si="857"/>
        <v>Jul</v>
      </c>
      <c r="J2068" t="s">
        <v>94</v>
      </c>
      <c r="K2068" t="str">
        <f t="shared" si="858"/>
        <v>27</v>
      </c>
      <c r="L2068" t="str">
        <f t="shared" si="859"/>
        <v>Jul</v>
      </c>
      <c r="M2068">
        <v>4</v>
      </c>
      <c r="N2068">
        <f t="shared" si="860"/>
        <v>4</v>
      </c>
      <c r="O2068">
        <f t="shared" si="861"/>
        <v>0</v>
      </c>
      <c r="P2068">
        <f t="shared" si="862"/>
        <v>0</v>
      </c>
      <c r="Q2068" t="s">
        <v>3132</v>
      </c>
      <c r="R2068" t="s">
        <v>63</v>
      </c>
      <c r="S2068">
        <v>2</v>
      </c>
      <c r="T2068">
        <v>1</v>
      </c>
      <c r="U2068" s="2">
        <f>SUMIFS(Avatar!L:L,Avatar!D:D,'Резервации 2026'!E2068)</f>
        <v>1822.9900264</v>
      </c>
      <c r="V2068" s="2">
        <f t="shared" si="875"/>
        <v>455.74750660000001</v>
      </c>
      <c r="W2068" t="s">
        <v>1025</v>
      </c>
      <c r="X2068" t="s">
        <v>9175</v>
      </c>
      <c r="Y2068" t="s">
        <v>9165</v>
      </c>
      <c r="Z2068" t="str">
        <f t="shared" si="864"/>
        <v>Mar</v>
      </c>
      <c r="AA2068" s="6">
        <f t="shared" si="869"/>
        <v>0</v>
      </c>
      <c r="AB2068" s="6">
        <f t="shared" si="869"/>
        <v>0</v>
      </c>
      <c r="AC2068" s="6">
        <f t="shared" si="869"/>
        <v>4</v>
      </c>
      <c r="AD2068" s="6">
        <f t="shared" si="869"/>
        <v>0</v>
      </c>
      <c r="AE2068" s="6">
        <f t="shared" si="869"/>
        <v>0</v>
      </c>
      <c r="AF2068" s="6">
        <f t="shared" si="865"/>
        <v>4</v>
      </c>
      <c r="AG2068" s="6">
        <f t="shared" si="866"/>
        <v>0</v>
      </c>
      <c r="AH2068" s="14" t="str">
        <f>LEFT(X2068,2)&amp;"."&amp;VLOOKUP(MID(X2068,4,3),'Data validation'!$A$1:$B$12,2,FALSE)&amp;".2025"</f>
        <v>22.03.2025</v>
      </c>
      <c r="AI2068">
        <f t="shared" si="867"/>
        <v>12</v>
      </c>
      <c r="AJ2068" t="str">
        <f>H2068&amp;"."&amp;VLOOKUP(I2068,'Data validation'!$A$1:$B$12,2,FALSE)&amp;".2026"</f>
        <v>23.07.2026</v>
      </c>
      <c r="AK2068">
        <f t="shared" si="868"/>
        <v>30</v>
      </c>
      <c r="AL2068" t="e">
        <f>VLOOKUP(E2068,[2]Sheet1!$A:$B,2,FALSE)</f>
        <v>#N/A</v>
      </c>
    </row>
    <row r="2069" spans="1:38" x14ac:dyDescent="0.25">
      <c r="A2069" t="str">
        <f>VLOOKUP(Q2069,'Data validation'!$K$2:$L$50,2,FALSE)</f>
        <v>TO</v>
      </c>
      <c r="B2069">
        <f t="shared" si="853"/>
        <v>0</v>
      </c>
      <c r="C2069">
        <f t="shared" si="854"/>
        <v>0</v>
      </c>
      <c r="D2069">
        <f t="shared" si="855"/>
        <v>4</v>
      </c>
      <c r="E2069">
        <v>10639</v>
      </c>
      <c r="F2069" t="s">
        <v>9176</v>
      </c>
      <c r="G2069" t="s">
        <v>528</v>
      </c>
      <c r="H2069" t="str">
        <f t="shared" si="856"/>
        <v>23</v>
      </c>
      <c r="I2069" t="str">
        <f t="shared" si="857"/>
        <v>Jul</v>
      </c>
      <c r="J2069" t="s">
        <v>94</v>
      </c>
      <c r="K2069" t="str">
        <f t="shared" si="858"/>
        <v>27</v>
      </c>
      <c r="L2069" t="str">
        <f t="shared" si="859"/>
        <v>Jul</v>
      </c>
      <c r="M2069">
        <v>4</v>
      </c>
      <c r="N2069">
        <f t="shared" si="860"/>
        <v>4</v>
      </c>
      <c r="O2069">
        <f t="shared" si="861"/>
        <v>0</v>
      </c>
      <c r="P2069">
        <f t="shared" si="862"/>
        <v>0</v>
      </c>
      <c r="Q2069" t="s">
        <v>3132</v>
      </c>
      <c r="R2069" t="s">
        <v>63</v>
      </c>
      <c r="S2069">
        <v>2</v>
      </c>
      <c r="T2069">
        <v>1</v>
      </c>
      <c r="U2069" s="2">
        <f>SUMIFS(Avatar!L:L,Avatar!D:D,'Резервации 2026'!E2069)</f>
        <v>1822.9900264</v>
      </c>
      <c r="V2069" s="2">
        <f t="shared" si="875"/>
        <v>455.74750660000001</v>
      </c>
      <c r="W2069" t="s">
        <v>1025</v>
      </c>
      <c r="X2069" t="s">
        <v>9175</v>
      </c>
      <c r="Y2069" t="s">
        <v>9165</v>
      </c>
      <c r="Z2069" t="str">
        <f t="shared" si="864"/>
        <v>Mar</v>
      </c>
      <c r="AA2069" s="6">
        <f t="shared" si="869"/>
        <v>0</v>
      </c>
      <c r="AB2069" s="6">
        <f t="shared" si="869"/>
        <v>0</v>
      </c>
      <c r="AC2069" s="6">
        <f t="shared" si="869"/>
        <v>4</v>
      </c>
      <c r="AD2069" s="6">
        <f t="shared" si="869"/>
        <v>0</v>
      </c>
      <c r="AE2069" s="6">
        <f t="shared" si="869"/>
        <v>0</v>
      </c>
      <c r="AF2069" s="6">
        <f t="shared" si="865"/>
        <v>4</v>
      </c>
      <c r="AG2069" s="6">
        <f t="shared" si="866"/>
        <v>0</v>
      </c>
      <c r="AH2069" s="14" t="str">
        <f>LEFT(X2069,2)&amp;"."&amp;VLOOKUP(MID(X2069,4,3),'Data validation'!$A$1:$B$12,2,FALSE)&amp;".2025"</f>
        <v>22.03.2025</v>
      </c>
      <c r="AI2069">
        <f t="shared" si="867"/>
        <v>12</v>
      </c>
      <c r="AJ2069" t="str">
        <f>H2069&amp;"."&amp;VLOOKUP(I2069,'Data validation'!$A$1:$B$12,2,FALSE)&amp;".2026"</f>
        <v>23.07.2026</v>
      </c>
      <c r="AK2069">
        <f t="shared" si="868"/>
        <v>30</v>
      </c>
      <c r="AL2069" t="e">
        <f>VLOOKUP(E2069,[2]Sheet1!$A:$B,2,FALSE)</f>
        <v>#N/A</v>
      </c>
    </row>
    <row r="2070" spans="1:38" x14ac:dyDescent="0.25">
      <c r="A2070" t="str">
        <f>VLOOKUP(Q2070,'Data validation'!$K$2:$L$50,2,FALSE)</f>
        <v>TO</v>
      </c>
      <c r="B2070">
        <f t="shared" si="853"/>
        <v>0</v>
      </c>
      <c r="C2070">
        <f t="shared" si="854"/>
        <v>0</v>
      </c>
      <c r="D2070">
        <f t="shared" si="855"/>
        <v>4</v>
      </c>
      <c r="E2070">
        <v>10640</v>
      </c>
      <c r="F2070" t="s">
        <v>9176</v>
      </c>
      <c r="G2070" t="s">
        <v>528</v>
      </c>
      <c r="H2070" t="str">
        <f t="shared" si="856"/>
        <v>23</v>
      </c>
      <c r="I2070" t="str">
        <f t="shared" si="857"/>
        <v>Jul</v>
      </c>
      <c r="J2070" t="s">
        <v>94</v>
      </c>
      <c r="K2070" t="str">
        <f t="shared" si="858"/>
        <v>27</v>
      </c>
      <c r="L2070" t="str">
        <f t="shared" si="859"/>
        <v>Jul</v>
      </c>
      <c r="M2070">
        <v>4</v>
      </c>
      <c r="N2070">
        <f t="shared" si="860"/>
        <v>4</v>
      </c>
      <c r="O2070">
        <f t="shared" si="861"/>
        <v>0</v>
      </c>
      <c r="P2070">
        <f t="shared" si="862"/>
        <v>0</v>
      </c>
      <c r="Q2070" t="s">
        <v>3132</v>
      </c>
      <c r="R2070" t="s">
        <v>63</v>
      </c>
      <c r="S2070">
        <v>2</v>
      </c>
      <c r="T2070">
        <v>0</v>
      </c>
      <c r="U2070" s="2">
        <f>SUMIFS(Avatar!L:L,Avatar!D:D,'Резервации 2026'!E2070)</f>
        <v>1822.9900264</v>
      </c>
      <c r="V2070" s="2">
        <f t="shared" si="875"/>
        <v>455.74750660000001</v>
      </c>
      <c r="W2070" t="s">
        <v>1025</v>
      </c>
      <c r="X2070" t="s">
        <v>9175</v>
      </c>
      <c r="Y2070" t="s">
        <v>9165</v>
      </c>
      <c r="Z2070" t="str">
        <f t="shared" si="864"/>
        <v>Mar</v>
      </c>
      <c r="AA2070" s="6">
        <f t="shared" si="869"/>
        <v>0</v>
      </c>
      <c r="AB2070" s="6">
        <f t="shared" si="869"/>
        <v>0</v>
      </c>
      <c r="AC2070" s="6">
        <f t="shared" si="869"/>
        <v>4</v>
      </c>
      <c r="AD2070" s="6">
        <f t="shared" si="869"/>
        <v>0</v>
      </c>
      <c r="AE2070" s="6">
        <f t="shared" si="869"/>
        <v>0</v>
      </c>
      <c r="AF2070" s="6">
        <f t="shared" si="865"/>
        <v>4</v>
      </c>
      <c r="AG2070" s="6">
        <f t="shared" si="866"/>
        <v>0</v>
      </c>
      <c r="AH2070" s="14" t="str">
        <f>LEFT(X2070,2)&amp;"."&amp;VLOOKUP(MID(X2070,4,3),'Data validation'!$A$1:$B$12,2,FALSE)&amp;".2025"</f>
        <v>22.03.2025</v>
      </c>
      <c r="AI2070">
        <f t="shared" si="867"/>
        <v>12</v>
      </c>
      <c r="AJ2070" t="str">
        <f>H2070&amp;"."&amp;VLOOKUP(I2070,'Data validation'!$A$1:$B$12,2,FALSE)&amp;".2026"</f>
        <v>23.07.2026</v>
      </c>
      <c r="AK2070">
        <f t="shared" si="868"/>
        <v>30</v>
      </c>
      <c r="AL2070" t="e">
        <f>VLOOKUP(E2070,[2]Sheet1!$A:$B,2,FALSE)</f>
        <v>#N/A</v>
      </c>
    </row>
    <row r="2071" spans="1:38" x14ac:dyDescent="0.25">
      <c r="A2071" t="str">
        <f>VLOOKUP(Q2071,'Data validation'!$K$2:$L$50,2,FALSE)</f>
        <v>TO</v>
      </c>
      <c r="B2071">
        <f t="shared" si="853"/>
        <v>0</v>
      </c>
      <c r="C2071">
        <f t="shared" si="854"/>
        <v>4</v>
      </c>
      <c r="D2071">
        <f t="shared" si="855"/>
        <v>1</v>
      </c>
      <c r="E2071">
        <v>10576</v>
      </c>
      <c r="F2071" t="s">
        <v>9177</v>
      </c>
      <c r="G2071" t="s">
        <v>53</v>
      </c>
      <c r="H2071" t="str">
        <f t="shared" si="856"/>
        <v>24</v>
      </c>
      <c r="I2071" t="str">
        <f t="shared" si="857"/>
        <v>Aug</v>
      </c>
      <c r="J2071" t="s">
        <v>131</v>
      </c>
      <c r="K2071" t="str">
        <f t="shared" si="858"/>
        <v>29</v>
      </c>
      <c r="L2071" t="str">
        <f t="shared" si="859"/>
        <v>Aug</v>
      </c>
      <c r="M2071">
        <v>5</v>
      </c>
      <c r="N2071">
        <f t="shared" si="860"/>
        <v>5</v>
      </c>
      <c r="O2071">
        <f t="shared" si="861"/>
        <v>0</v>
      </c>
      <c r="P2071">
        <f t="shared" si="862"/>
        <v>0</v>
      </c>
      <c r="Q2071" t="s">
        <v>81</v>
      </c>
      <c r="R2071" t="s">
        <v>17</v>
      </c>
      <c r="S2071">
        <v>2</v>
      </c>
      <c r="T2071">
        <v>1</v>
      </c>
      <c r="U2071" s="2">
        <f>SUMIFS(SLR!L:L,SLR!D:D,'Резервации 2026'!E2071)</f>
        <v>1507.1625980000001</v>
      </c>
      <c r="V2071" s="2">
        <f t="shared" si="875"/>
        <v>301.43251960000003</v>
      </c>
      <c r="W2071" t="s">
        <v>262</v>
      </c>
      <c r="X2071" t="s">
        <v>9178</v>
      </c>
      <c r="Y2071" t="s">
        <v>9157</v>
      </c>
      <c r="Z2071" t="str">
        <f t="shared" si="864"/>
        <v>Mar</v>
      </c>
      <c r="AA2071" s="6">
        <f t="shared" si="869"/>
        <v>0</v>
      </c>
      <c r="AB2071" s="6">
        <f t="shared" si="869"/>
        <v>0</v>
      </c>
      <c r="AC2071" s="6">
        <f t="shared" si="869"/>
        <v>0</v>
      </c>
      <c r="AD2071" s="6">
        <f t="shared" si="869"/>
        <v>5</v>
      </c>
      <c r="AE2071" s="6">
        <f t="shared" si="869"/>
        <v>0</v>
      </c>
      <c r="AF2071" s="6">
        <f t="shared" si="865"/>
        <v>5</v>
      </c>
      <c r="AG2071" s="6">
        <f t="shared" si="866"/>
        <v>0</v>
      </c>
      <c r="AH2071" s="14" t="str">
        <f>LEFT(X2071,2)&amp;"."&amp;VLOOKUP(MID(X2071,4,3),'Data validation'!$A$1:$B$12,2,FALSE)&amp;".2025"</f>
        <v>17.03.2025</v>
      </c>
      <c r="AI2071">
        <f t="shared" si="867"/>
        <v>12</v>
      </c>
      <c r="AJ2071" t="str">
        <f>H2071&amp;"."&amp;VLOOKUP(I2071,'Data validation'!$A$1:$B$12,2,FALSE)&amp;".2026"</f>
        <v>24.08.2026</v>
      </c>
      <c r="AK2071">
        <f t="shared" si="868"/>
        <v>35</v>
      </c>
      <c r="AL2071" t="e">
        <f>VLOOKUP(E2071,[2]Sheet1!$A:$B,2,FALSE)</f>
        <v>#N/A</v>
      </c>
    </row>
    <row r="2072" spans="1:38" x14ac:dyDescent="0.25">
      <c r="A2072" t="str">
        <f>VLOOKUP(Q2072,'Data validation'!$K$2:$L$50,2,FALSE)</f>
        <v>TO</v>
      </c>
      <c r="B2072">
        <f t="shared" si="853"/>
        <v>0</v>
      </c>
      <c r="C2072">
        <f t="shared" si="854"/>
        <v>0</v>
      </c>
      <c r="D2072">
        <f t="shared" si="855"/>
        <v>6</v>
      </c>
      <c r="E2072">
        <v>10641</v>
      </c>
      <c r="F2072" t="s">
        <v>9179</v>
      </c>
      <c r="G2072" t="s">
        <v>32</v>
      </c>
      <c r="H2072" t="str">
        <f t="shared" si="856"/>
        <v>13</v>
      </c>
      <c r="I2072" t="str">
        <f t="shared" si="857"/>
        <v>Jul</v>
      </c>
      <c r="J2072" t="s">
        <v>155</v>
      </c>
      <c r="K2072" t="str">
        <f t="shared" si="858"/>
        <v>19</v>
      </c>
      <c r="L2072" t="str">
        <f t="shared" si="859"/>
        <v>Jul</v>
      </c>
      <c r="M2072">
        <v>6</v>
      </c>
      <c r="N2072">
        <f t="shared" si="860"/>
        <v>6</v>
      </c>
      <c r="O2072">
        <f t="shared" si="861"/>
        <v>0</v>
      </c>
      <c r="P2072">
        <f t="shared" si="862"/>
        <v>0</v>
      </c>
      <c r="Q2072" t="s">
        <v>81</v>
      </c>
      <c r="R2072" t="s">
        <v>63</v>
      </c>
      <c r="S2072">
        <v>2</v>
      </c>
      <c r="T2072">
        <v>1</v>
      </c>
      <c r="U2072" s="2">
        <f>SUMIFS(SLR!L:L,SLR!D:D,'Резервации 2026'!E2072)</f>
        <v>2051.0398043999999</v>
      </c>
      <c r="V2072" s="2">
        <f t="shared" si="875"/>
        <v>341.83996739999998</v>
      </c>
      <c r="W2072" t="s">
        <v>262</v>
      </c>
      <c r="X2072" t="s">
        <v>9180</v>
      </c>
      <c r="Y2072" t="s">
        <v>9165</v>
      </c>
      <c r="Z2072" t="str">
        <f t="shared" si="864"/>
        <v>Mar</v>
      </c>
      <c r="AA2072" s="6">
        <f t="shared" si="869"/>
        <v>0</v>
      </c>
      <c r="AB2072" s="6">
        <f t="shared" si="869"/>
        <v>0</v>
      </c>
      <c r="AC2072" s="6">
        <f t="shared" si="869"/>
        <v>6</v>
      </c>
      <c r="AD2072" s="6">
        <f t="shared" si="869"/>
        <v>0</v>
      </c>
      <c r="AE2072" s="6">
        <f t="shared" si="869"/>
        <v>0</v>
      </c>
      <c r="AF2072" s="6">
        <f t="shared" si="865"/>
        <v>6</v>
      </c>
      <c r="AG2072" s="6">
        <f t="shared" si="866"/>
        <v>0</v>
      </c>
      <c r="AH2072" s="14" t="str">
        <f>LEFT(X2072,2)&amp;"."&amp;VLOOKUP(MID(X2072,4,3),'Data validation'!$A$1:$B$12,2,FALSE)&amp;".2025"</f>
        <v>22.03.2025</v>
      </c>
      <c r="AI2072">
        <f t="shared" si="867"/>
        <v>12</v>
      </c>
      <c r="AJ2072" t="str">
        <f>H2072&amp;"."&amp;VLOOKUP(I2072,'Data validation'!$A$1:$B$12,2,FALSE)&amp;".2026"</f>
        <v>13.07.2026</v>
      </c>
      <c r="AK2072">
        <f t="shared" si="868"/>
        <v>29</v>
      </c>
      <c r="AL2072" t="e">
        <f>VLOOKUP(E2072,[2]Sheet1!$A:$B,2,FALSE)</f>
        <v>#N/A</v>
      </c>
    </row>
    <row r="2073" spans="1:38" x14ac:dyDescent="0.25">
      <c r="A2073" t="str">
        <f>VLOOKUP(Q2073,'Data validation'!$K$2:$L$50,2,FALSE)</f>
        <v>TO</v>
      </c>
      <c r="B2073">
        <f t="shared" si="853"/>
        <v>0</v>
      </c>
      <c r="C2073">
        <f t="shared" si="854"/>
        <v>0</v>
      </c>
      <c r="D2073">
        <f t="shared" si="855"/>
        <v>5</v>
      </c>
      <c r="E2073">
        <v>10578</v>
      </c>
      <c r="F2073" t="s">
        <v>9181</v>
      </c>
      <c r="G2073" t="s">
        <v>350</v>
      </c>
      <c r="H2073" t="str">
        <f t="shared" si="856"/>
        <v>11</v>
      </c>
      <c r="I2073" t="str">
        <f t="shared" si="857"/>
        <v>Aug</v>
      </c>
      <c r="J2073" t="s">
        <v>543</v>
      </c>
      <c r="K2073" t="str">
        <f t="shared" si="858"/>
        <v>16</v>
      </c>
      <c r="L2073" t="str">
        <f t="shared" si="859"/>
        <v>Aug</v>
      </c>
      <c r="M2073">
        <v>5</v>
      </c>
      <c r="N2073">
        <f t="shared" si="860"/>
        <v>5</v>
      </c>
      <c r="O2073">
        <f t="shared" si="861"/>
        <v>0</v>
      </c>
      <c r="P2073">
        <f t="shared" si="862"/>
        <v>0</v>
      </c>
      <c r="Q2073" t="s">
        <v>81</v>
      </c>
      <c r="R2073" t="s">
        <v>17</v>
      </c>
      <c r="S2073">
        <v>2</v>
      </c>
      <c r="T2073">
        <v>0</v>
      </c>
      <c r="U2073" s="2">
        <f>SUMIFS(SLR!L:L,SLR!D:D,'Резервации 2026'!E2073)</f>
        <v>1668.714156</v>
      </c>
      <c r="V2073" s="2">
        <f t="shared" si="875"/>
        <v>333.74283120000001</v>
      </c>
      <c r="W2073" t="s">
        <v>262</v>
      </c>
      <c r="X2073" t="s">
        <v>9182</v>
      </c>
      <c r="Y2073" t="s">
        <v>9157</v>
      </c>
      <c r="Z2073" t="str">
        <f t="shared" si="864"/>
        <v>Mar</v>
      </c>
      <c r="AA2073" s="6">
        <f t="shared" si="869"/>
        <v>0</v>
      </c>
      <c r="AB2073" s="6">
        <f t="shared" si="869"/>
        <v>0</v>
      </c>
      <c r="AC2073" s="6">
        <f t="shared" si="869"/>
        <v>0</v>
      </c>
      <c r="AD2073" s="6">
        <f t="shared" si="869"/>
        <v>5</v>
      </c>
      <c r="AE2073" s="6">
        <f t="shared" si="869"/>
        <v>0</v>
      </c>
      <c r="AF2073" s="6">
        <f t="shared" si="865"/>
        <v>5</v>
      </c>
      <c r="AG2073" s="6">
        <f t="shared" si="866"/>
        <v>0</v>
      </c>
      <c r="AH2073" s="14" t="str">
        <f>LEFT(X2073,2)&amp;"."&amp;VLOOKUP(MID(X2073,4,3),'Data validation'!$A$1:$B$12,2,FALSE)&amp;".2025"</f>
        <v>17.03.2025</v>
      </c>
      <c r="AI2073">
        <f t="shared" si="867"/>
        <v>12</v>
      </c>
      <c r="AJ2073" t="str">
        <f>H2073&amp;"."&amp;VLOOKUP(I2073,'Data validation'!$A$1:$B$12,2,FALSE)&amp;".2026"</f>
        <v>11.08.2026</v>
      </c>
      <c r="AK2073">
        <f t="shared" si="868"/>
        <v>33</v>
      </c>
      <c r="AL2073" t="e">
        <f>VLOOKUP(E2073,[2]Sheet1!$A:$B,2,FALSE)</f>
        <v>#N/A</v>
      </c>
    </row>
    <row r="2074" spans="1:38" x14ac:dyDescent="0.25">
      <c r="A2074" t="str">
        <f>VLOOKUP(Q2074,'Data validation'!$K$2:$L$50,2,FALSE)</f>
        <v>ITAKA</v>
      </c>
      <c r="B2074">
        <f t="shared" si="853"/>
        <v>0</v>
      </c>
      <c r="C2074">
        <f t="shared" si="854"/>
        <v>0</v>
      </c>
      <c r="D2074">
        <f t="shared" si="855"/>
        <v>7</v>
      </c>
      <c r="E2074">
        <v>10619</v>
      </c>
      <c r="F2074" t="s">
        <v>9183</v>
      </c>
      <c r="G2074" t="s">
        <v>160</v>
      </c>
      <c r="H2074" t="str">
        <f t="shared" si="856"/>
        <v>04</v>
      </c>
      <c r="I2074" t="str">
        <f t="shared" si="857"/>
        <v>Aug</v>
      </c>
      <c r="J2074" t="s">
        <v>350</v>
      </c>
      <c r="K2074" t="str">
        <f t="shared" si="858"/>
        <v>11</v>
      </c>
      <c r="L2074" t="str">
        <f t="shared" si="859"/>
        <v>Aug</v>
      </c>
      <c r="M2074">
        <v>7</v>
      </c>
      <c r="N2074">
        <f t="shared" si="860"/>
        <v>7</v>
      </c>
      <c r="O2074">
        <f t="shared" si="861"/>
        <v>0</v>
      </c>
      <c r="P2074">
        <f t="shared" si="862"/>
        <v>0</v>
      </c>
      <c r="Q2074" t="s">
        <v>1445</v>
      </c>
      <c r="R2074" t="s">
        <v>20</v>
      </c>
      <c r="S2074">
        <v>2</v>
      </c>
      <c r="T2074">
        <v>1</v>
      </c>
      <c r="U2074" s="2">
        <f>SUMIFS(Itaka!L:L,Itaka!D:D,'Резервации 2026'!E2074)</f>
        <v>1808.6929091</v>
      </c>
      <c r="V2074" s="2">
        <f t="shared" ref="V2074:V2075" si="876">+U2074/M2074</f>
        <v>258.38470130000002</v>
      </c>
      <c r="W2074" t="s">
        <v>4628</v>
      </c>
      <c r="X2074" t="s">
        <v>9184</v>
      </c>
      <c r="Y2074" t="s">
        <v>9185</v>
      </c>
      <c r="Z2074" t="str">
        <f t="shared" si="864"/>
        <v>Mar</v>
      </c>
      <c r="AA2074" s="6">
        <f t="shared" si="869"/>
        <v>0</v>
      </c>
      <c r="AB2074" s="6">
        <f t="shared" si="869"/>
        <v>0</v>
      </c>
      <c r="AC2074" s="6">
        <f t="shared" si="869"/>
        <v>0</v>
      </c>
      <c r="AD2074" s="6">
        <f t="shared" si="869"/>
        <v>7</v>
      </c>
      <c r="AE2074" s="6">
        <f t="shared" si="869"/>
        <v>0</v>
      </c>
      <c r="AF2074" s="6">
        <f t="shared" si="865"/>
        <v>7</v>
      </c>
      <c r="AG2074" s="6">
        <f t="shared" si="866"/>
        <v>0</v>
      </c>
      <c r="AH2074" s="14" t="str">
        <f>LEFT(X2074,2)&amp;"."&amp;VLOOKUP(MID(X2074,4,3),'Data validation'!$A$1:$B$12,2,FALSE)&amp;".2025"</f>
        <v>20.03.2025</v>
      </c>
      <c r="AI2074">
        <f t="shared" si="867"/>
        <v>12</v>
      </c>
      <c r="AJ2074" t="str">
        <f>H2074&amp;"."&amp;VLOOKUP(I2074,'Data validation'!$A$1:$B$12,2,FALSE)&amp;".2026"</f>
        <v>04.08.2026</v>
      </c>
      <c r="AK2074">
        <f t="shared" si="868"/>
        <v>32</v>
      </c>
      <c r="AL2074" t="e">
        <f>VLOOKUP(E2074,[2]Sheet1!$A:$B,2,FALSE)</f>
        <v>#N/A</v>
      </c>
    </row>
    <row r="2075" spans="1:38" x14ac:dyDescent="0.25">
      <c r="A2075" t="str">
        <f>VLOOKUP(Q2075,'Data validation'!$K$2:$L$50,2,FALSE)</f>
        <v>TO</v>
      </c>
      <c r="B2075">
        <f t="shared" si="853"/>
        <v>0</v>
      </c>
      <c r="C2075">
        <f t="shared" si="854"/>
        <v>0</v>
      </c>
      <c r="D2075">
        <f t="shared" si="855"/>
        <v>5</v>
      </c>
      <c r="E2075">
        <v>10577</v>
      </c>
      <c r="F2075" t="s">
        <v>9186</v>
      </c>
      <c r="G2075" t="s">
        <v>350</v>
      </c>
      <c r="H2075" t="str">
        <f t="shared" si="856"/>
        <v>11</v>
      </c>
      <c r="I2075" t="str">
        <f t="shared" si="857"/>
        <v>Aug</v>
      </c>
      <c r="J2075" t="s">
        <v>543</v>
      </c>
      <c r="K2075" t="str">
        <f t="shared" si="858"/>
        <v>16</v>
      </c>
      <c r="L2075" t="str">
        <f t="shared" si="859"/>
        <v>Aug</v>
      </c>
      <c r="M2075">
        <v>5</v>
      </c>
      <c r="N2075">
        <f t="shared" si="860"/>
        <v>5</v>
      </c>
      <c r="O2075">
        <f t="shared" si="861"/>
        <v>0</v>
      </c>
      <c r="P2075">
        <f t="shared" si="862"/>
        <v>0</v>
      </c>
      <c r="Q2075" t="s">
        <v>81</v>
      </c>
      <c r="R2075" t="s">
        <v>17</v>
      </c>
      <c r="S2075">
        <v>2</v>
      </c>
      <c r="T2075">
        <v>0</v>
      </c>
      <c r="U2075" s="2">
        <f>SUMIFS(SLR!L:L,SLR!D:D,'Резервации 2026'!E2075)</f>
        <v>1668.714156</v>
      </c>
      <c r="V2075" s="2">
        <f t="shared" si="876"/>
        <v>333.74283120000001</v>
      </c>
      <c r="W2075" t="s">
        <v>262</v>
      </c>
      <c r="X2075" t="s">
        <v>9182</v>
      </c>
      <c r="Y2075" t="s">
        <v>9157</v>
      </c>
      <c r="Z2075" t="str">
        <f t="shared" si="864"/>
        <v>Mar</v>
      </c>
      <c r="AA2075" s="6">
        <f t="shared" si="869"/>
        <v>0</v>
      </c>
      <c r="AB2075" s="6">
        <f t="shared" si="869"/>
        <v>0</v>
      </c>
      <c r="AC2075" s="6">
        <f t="shared" si="869"/>
        <v>0</v>
      </c>
      <c r="AD2075" s="6">
        <f t="shared" si="869"/>
        <v>5</v>
      </c>
      <c r="AE2075" s="6">
        <f t="shared" si="869"/>
        <v>0</v>
      </c>
      <c r="AF2075" s="6">
        <f t="shared" si="865"/>
        <v>5</v>
      </c>
      <c r="AG2075" s="6">
        <f t="shared" si="866"/>
        <v>0</v>
      </c>
      <c r="AH2075" s="14" t="str">
        <f>LEFT(X2075,2)&amp;"."&amp;VLOOKUP(MID(X2075,4,3),'Data validation'!$A$1:$B$12,2,FALSE)&amp;".2025"</f>
        <v>17.03.2025</v>
      </c>
      <c r="AI2075">
        <f t="shared" si="867"/>
        <v>12</v>
      </c>
      <c r="AJ2075" t="str">
        <f>H2075&amp;"."&amp;VLOOKUP(I2075,'Data validation'!$A$1:$B$12,2,FALSE)&amp;".2026"</f>
        <v>11.08.2026</v>
      </c>
      <c r="AK2075">
        <f t="shared" si="868"/>
        <v>33</v>
      </c>
      <c r="AL2075" t="e">
        <f>VLOOKUP(E2075,[2]Sheet1!$A:$B,2,FALSE)</f>
        <v>#N/A</v>
      </c>
    </row>
    <row r="2076" spans="1:38" x14ac:dyDescent="0.25">
      <c r="A2076" t="str">
        <f>VLOOKUP(Q2076,'Data validation'!$K$2:$L$50,2,FALSE)</f>
        <v>ITAKA</v>
      </c>
      <c r="B2076">
        <f t="shared" si="853"/>
        <v>0</v>
      </c>
      <c r="C2076">
        <f t="shared" si="854"/>
        <v>7</v>
      </c>
      <c r="D2076">
        <f t="shared" si="855"/>
        <v>0</v>
      </c>
      <c r="E2076">
        <v>10625</v>
      </c>
      <c r="F2076" t="s">
        <v>9187</v>
      </c>
      <c r="G2076" t="s">
        <v>1453</v>
      </c>
      <c r="H2076" t="str">
        <f t="shared" si="856"/>
        <v>16</v>
      </c>
      <c r="I2076" t="str">
        <f t="shared" si="857"/>
        <v>Jun</v>
      </c>
      <c r="J2076" t="s">
        <v>1989</v>
      </c>
      <c r="K2076" t="str">
        <f t="shared" si="858"/>
        <v>23</v>
      </c>
      <c r="L2076" t="str">
        <f t="shared" si="859"/>
        <v>Jun</v>
      </c>
      <c r="M2076">
        <v>7</v>
      </c>
      <c r="N2076">
        <f t="shared" si="860"/>
        <v>7</v>
      </c>
      <c r="O2076">
        <f t="shared" si="861"/>
        <v>0</v>
      </c>
      <c r="P2076">
        <f t="shared" si="862"/>
        <v>0</v>
      </c>
      <c r="Q2076" t="s">
        <v>1445</v>
      </c>
      <c r="R2076" t="s">
        <v>17</v>
      </c>
      <c r="S2076">
        <v>2</v>
      </c>
      <c r="T2076">
        <v>0</v>
      </c>
      <c r="U2076" s="2">
        <f>SUMIFS(Itaka!L:L,Itaka!D:D,'Резервации 2026'!E2076)</f>
        <v>1394.1351822999998</v>
      </c>
      <c r="V2076" s="2">
        <f t="shared" ref="V2076:V2080" si="877">+U2076/M2076</f>
        <v>199.16216889999995</v>
      </c>
      <c r="W2076" t="s">
        <v>4628</v>
      </c>
      <c r="X2076" t="s">
        <v>9188</v>
      </c>
      <c r="Y2076" t="s">
        <v>8941</v>
      </c>
      <c r="Z2076" t="str">
        <f t="shared" si="864"/>
        <v>Mar</v>
      </c>
      <c r="AA2076" s="6">
        <f t="shared" si="869"/>
        <v>0</v>
      </c>
      <c r="AB2076" s="6">
        <f t="shared" si="869"/>
        <v>7</v>
      </c>
      <c r="AC2076" s="6">
        <f t="shared" si="869"/>
        <v>0</v>
      </c>
      <c r="AD2076" s="6">
        <f t="shared" si="869"/>
        <v>0</v>
      </c>
      <c r="AE2076" s="6">
        <f t="shared" si="869"/>
        <v>0</v>
      </c>
      <c r="AF2076" s="6">
        <f t="shared" si="865"/>
        <v>7</v>
      </c>
      <c r="AG2076" s="6">
        <f t="shared" si="866"/>
        <v>0</v>
      </c>
      <c r="AH2076" s="14" t="str">
        <f>LEFT(X2076,2)&amp;"."&amp;VLOOKUP(MID(X2076,4,3),'Data validation'!$A$1:$B$12,2,FALSE)&amp;".2025"</f>
        <v>20.03.2025</v>
      </c>
      <c r="AI2076">
        <f t="shared" si="867"/>
        <v>12</v>
      </c>
      <c r="AJ2076" t="str">
        <f>H2076&amp;"."&amp;VLOOKUP(I2076,'Data validation'!$A$1:$B$12,2,FALSE)&amp;".2026"</f>
        <v>16.06.2026</v>
      </c>
      <c r="AK2076">
        <f t="shared" si="868"/>
        <v>25</v>
      </c>
      <c r="AL2076" t="e">
        <f>VLOOKUP(E2076,[2]Sheet1!$A:$B,2,FALSE)</f>
        <v>#N/A</v>
      </c>
    </row>
    <row r="2077" spans="1:38" x14ac:dyDescent="0.25">
      <c r="A2077" t="str">
        <f>VLOOKUP(Q2077,'Data validation'!$K$2:$L$50,2,FALSE)</f>
        <v>ITAKA</v>
      </c>
      <c r="B2077">
        <f t="shared" si="853"/>
        <v>0</v>
      </c>
      <c r="C2077">
        <f t="shared" si="854"/>
        <v>7</v>
      </c>
      <c r="D2077">
        <f t="shared" si="855"/>
        <v>0</v>
      </c>
      <c r="E2077">
        <v>10621</v>
      </c>
      <c r="F2077" t="s">
        <v>9189</v>
      </c>
      <c r="G2077" t="s">
        <v>71</v>
      </c>
      <c r="H2077" t="str">
        <f t="shared" si="856"/>
        <v>30</v>
      </c>
      <c r="I2077" t="str">
        <f t="shared" si="857"/>
        <v>Jun</v>
      </c>
      <c r="J2077" t="s">
        <v>72</v>
      </c>
      <c r="K2077" t="str">
        <f t="shared" si="858"/>
        <v>07</v>
      </c>
      <c r="L2077" t="str">
        <f t="shared" si="859"/>
        <v>Jul</v>
      </c>
      <c r="M2077">
        <v>7</v>
      </c>
      <c r="N2077">
        <f t="shared" si="860"/>
        <v>-23</v>
      </c>
      <c r="O2077">
        <f t="shared" si="861"/>
        <v>1</v>
      </c>
      <c r="P2077">
        <f t="shared" si="862"/>
        <v>6</v>
      </c>
      <c r="Q2077" t="s">
        <v>1445</v>
      </c>
      <c r="R2077" t="s">
        <v>17</v>
      </c>
      <c r="S2077">
        <v>2</v>
      </c>
      <c r="T2077">
        <v>0</v>
      </c>
      <c r="U2077" s="2">
        <f>SUMIFS(Itaka!L:L,Itaka!D:D,'Резервации 2026'!E2077)</f>
        <v>1808.6929091</v>
      </c>
      <c r="V2077" s="2">
        <f t="shared" si="877"/>
        <v>258.38470130000002</v>
      </c>
      <c r="W2077" t="s">
        <v>4628</v>
      </c>
      <c r="X2077" t="s">
        <v>9184</v>
      </c>
      <c r="Y2077" t="s">
        <v>8948</v>
      </c>
      <c r="Z2077" t="str">
        <f t="shared" si="864"/>
        <v>Mar</v>
      </c>
      <c r="AA2077" s="6">
        <f t="shared" si="869"/>
        <v>0</v>
      </c>
      <c r="AB2077" s="6">
        <f t="shared" si="869"/>
        <v>1</v>
      </c>
      <c r="AC2077" s="6">
        <f t="shared" si="869"/>
        <v>6</v>
      </c>
      <c r="AD2077" s="6">
        <f t="shared" si="869"/>
        <v>0</v>
      </c>
      <c r="AE2077" s="6">
        <f t="shared" si="869"/>
        <v>0</v>
      </c>
      <c r="AF2077" s="6">
        <f t="shared" si="865"/>
        <v>7</v>
      </c>
      <c r="AG2077" s="6">
        <f t="shared" si="866"/>
        <v>0</v>
      </c>
      <c r="AH2077" s="14" t="str">
        <f>LEFT(X2077,2)&amp;"."&amp;VLOOKUP(MID(X2077,4,3),'Data validation'!$A$1:$B$12,2,FALSE)&amp;".2025"</f>
        <v>20.03.2025</v>
      </c>
      <c r="AI2077">
        <f t="shared" si="867"/>
        <v>12</v>
      </c>
      <c r="AJ2077" t="str">
        <f>H2077&amp;"."&amp;VLOOKUP(I2077,'Data validation'!$A$1:$B$12,2,FALSE)&amp;".2026"</f>
        <v>30.06.2026</v>
      </c>
      <c r="AK2077">
        <f t="shared" si="868"/>
        <v>27</v>
      </c>
      <c r="AL2077" t="e">
        <f>VLOOKUP(E2077,[2]Sheet1!$A:$B,2,FALSE)</f>
        <v>#N/A</v>
      </c>
    </row>
    <row r="2078" spans="1:38" x14ac:dyDescent="0.25">
      <c r="A2078" t="str">
        <f>VLOOKUP(Q2078,'Data validation'!$K$2:$L$50,2,FALSE)</f>
        <v>TO</v>
      </c>
      <c r="B2078">
        <f t="shared" si="853"/>
        <v>0</v>
      </c>
      <c r="C2078">
        <f t="shared" si="854"/>
        <v>0</v>
      </c>
      <c r="D2078">
        <f t="shared" si="855"/>
        <v>3</v>
      </c>
      <c r="E2078">
        <v>10579</v>
      </c>
      <c r="F2078" t="s">
        <v>9190</v>
      </c>
      <c r="G2078" t="s">
        <v>350</v>
      </c>
      <c r="H2078" t="str">
        <f t="shared" si="856"/>
        <v>11</v>
      </c>
      <c r="I2078" t="str">
        <f t="shared" si="857"/>
        <v>Aug</v>
      </c>
      <c r="J2078" t="s">
        <v>1443</v>
      </c>
      <c r="K2078" t="str">
        <f t="shared" si="858"/>
        <v>14</v>
      </c>
      <c r="L2078" t="str">
        <f t="shared" si="859"/>
        <v>Aug</v>
      </c>
      <c r="M2078">
        <v>3</v>
      </c>
      <c r="N2078">
        <f t="shared" si="860"/>
        <v>3</v>
      </c>
      <c r="O2078">
        <f t="shared" si="861"/>
        <v>0</v>
      </c>
      <c r="P2078">
        <f t="shared" si="862"/>
        <v>0</v>
      </c>
      <c r="Q2078" t="s">
        <v>81</v>
      </c>
      <c r="R2078" t="s">
        <v>17</v>
      </c>
      <c r="S2078">
        <v>3</v>
      </c>
      <c r="T2078">
        <v>0</v>
      </c>
      <c r="U2078" s="2">
        <f>SUMIFS(SLR!L:L,SLR!D:D,'Резервации 2026'!E2078)</f>
        <v>1802.1995535000001</v>
      </c>
      <c r="V2078" s="2">
        <f t="shared" si="877"/>
        <v>600.73318449999999</v>
      </c>
      <c r="W2078" t="s">
        <v>262</v>
      </c>
      <c r="X2078" t="s">
        <v>9191</v>
      </c>
      <c r="Y2078" t="s">
        <v>9157</v>
      </c>
      <c r="Z2078" t="str">
        <f t="shared" si="864"/>
        <v>Mar</v>
      </c>
      <c r="AA2078" s="6">
        <f t="shared" si="869"/>
        <v>0</v>
      </c>
      <c r="AB2078" s="6">
        <f t="shared" si="869"/>
        <v>0</v>
      </c>
      <c r="AC2078" s="6">
        <f t="shared" si="869"/>
        <v>0</v>
      </c>
      <c r="AD2078" s="6">
        <f t="shared" si="869"/>
        <v>3</v>
      </c>
      <c r="AE2078" s="6">
        <f t="shared" si="869"/>
        <v>0</v>
      </c>
      <c r="AF2078" s="6">
        <f t="shared" si="865"/>
        <v>3</v>
      </c>
      <c r="AG2078" s="6">
        <f t="shared" si="866"/>
        <v>0</v>
      </c>
      <c r="AH2078" s="14" t="str">
        <f>LEFT(X2078,2)&amp;"."&amp;VLOOKUP(MID(X2078,4,3),'Data validation'!$A$1:$B$12,2,FALSE)&amp;".2025"</f>
        <v>17.03.2025</v>
      </c>
      <c r="AI2078">
        <f t="shared" si="867"/>
        <v>12</v>
      </c>
      <c r="AJ2078" t="str">
        <f>H2078&amp;"."&amp;VLOOKUP(I2078,'Data validation'!$A$1:$B$12,2,FALSE)&amp;".2026"</f>
        <v>11.08.2026</v>
      </c>
      <c r="AK2078">
        <f t="shared" si="868"/>
        <v>33</v>
      </c>
      <c r="AL2078" t="e">
        <f>VLOOKUP(E2078,[2]Sheet1!$A:$B,2,FALSE)</f>
        <v>#N/A</v>
      </c>
    </row>
    <row r="2079" spans="1:38" x14ac:dyDescent="0.25">
      <c r="A2079" t="str">
        <f>VLOOKUP(Q2079,'Data validation'!$K$2:$L$50,2,FALSE)</f>
        <v>TO</v>
      </c>
      <c r="B2079">
        <f t="shared" si="853"/>
        <v>0</v>
      </c>
      <c r="C2079">
        <f t="shared" si="854"/>
        <v>4</v>
      </c>
      <c r="D2079">
        <f t="shared" si="855"/>
        <v>1</v>
      </c>
      <c r="E2079">
        <v>10580</v>
      </c>
      <c r="F2079" t="s">
        <v>9192</v>
      </c>
      <c r="G2079" t="s">
        <v>53</v>
      </c>
      <c r="H2079" t="str">
        <f t="shared" si="856"/>
        <v>24</v>
      </c>
      <c r="I2079" t="str">
        <f t="shared" si="857"/>
        <v>Aug</v>
      </c>
      <c r="J2079" t="s">
        <v>131</v>
      </c>
      <c r="K2079" t="str">
        <f t="shared" si="858"/>
        <v>29</v>
      </c>
      <c r="L2079" t="str">
        <f t="shared" si="859"/>
        <v>Aug</v>
      </c>
      <c r="M2079">
        <v>5</v>
      </c>
      <c r="N2079">
        <f t="shared" si="860"/>
        <v>5</v>
      </c>
      <c r="O2079">
        <f t="shared" si="861"/>
        <v>0</v>
      </c>
      <c r="P2079">
        <f t="shared" si="862"/>
        <v>0</v>
      </c>
      <c r="Q2079" t="s">
        <v>81</v>
      </c>
      <c r="R2079" t="s">
        <v>17</v>
      </c>
      <c r="S2079">
        <v>2</v>
      </c>
      <c r="T2079">
        <v>0</v>
      </c>
      <c r="U2079" s="2">
        <f>SUMIFS(SLR!L:L,SLR!D:D,'Резервации 2026'!E2079)</f>
        <v>1507.1625980000001</v>
      </c>
      <c r="V2079" s="2">
        <f t="shared" si="877"/>
        <v>301.43251960000003</v>
      </c>
      <c r="W2079" t="s">
        <v>262</v>
      </c>
      <c r="X2079" t="s">
        <v>9193</v>
      </c>
      <c r="Y2079" t="s">
        <v>9157</v>
      </c>
      <c r="Z2079" t="str">
        <f t="shared" si="864"/>
        <v>Mar</v>
      </c>
      <c r="AA2079" s="6">
        <f t="shared" si="869"/>
        <v>0</v>
      </c>
      <c r="AB2079" s="6">
        <f t="shared" si="869"/>
        <v>0</v>
      </c>
      <c r="AC2079" s="6">
        <f t="shared" si="869"/>
        <v>0</v>
      </c>
      <c r="AD2079" s="6">
        <f t="shared" si="869"/>
        <v>5</v>
      </c>
      <c r="AE2079" s="6">
        <f t="shared" si="869"/>
        <v>0</v>
      </c>
      <c r="AF2079" s="6">
        <f t="shared" si="865"/>
        <v>5</v>
      </c>
      <c r="AG2079" s="6">
        <f t="shared" si="866"/>
        <v>0</v>
      </c>
      <c r="AH2079" s="14" t="str">
        <f>LEFT(X2079,2)&amp;"."&amp;VLOOKUP(MID(X2079,4,3),'Data validation'!$A$1:$B$12,2,FALSE)&amp;".2025"</f>
        <v>17.03.2025</v>
      </c>
      <c r="AI2079">
        <f t="shared" si="867"/>
        <v>12</v>
      </c>
      <c r="AJ2079" t="str">
        <f>H2079&amp;"."&amp;VLOOKUP(I2079,'Data validation'!$A$1:$B$12,2,FALSE)&amp;".2026"</f>
        <v>24.08.2026</v>
      </c>
      <c r="AK2079">
        <f t="shared" si="868"/>
        <v>35</v>
      </c>
      <c r="AL2079" t="e">
        <f>VLOOKUP(E2079,[2]Sheet1!$A:$B,2,FALSE)</f>
        <v>#N/A</v>
      </c>
    </row>
    <row r="2080" spans="1:38" x14ac:dyDescent="0.25">
      <c r="A2080" t="str">
        <f>VLOOKUP(Q2080,'Data validation'!$K$2:$L$50,2,FALSE)</f>
        <v>TO</v>
      </c>
      <c r="B2080">
        <f t="shared" si="853"/>
        <v>0</v>
      </c>
      <c r="C2080">
        <f t="shared" si="854"/>
        <v>4</v>
      </c>
      <c r="D2080">
        <f t="shared" si="855"/>
        <v>1</v>
      </c>
      <c r="E2080">
        <v>10581</v>
      </c>
      <c r="F2080" t="s">
        <v>9194</v>
      </c>
      <c r="G2080" t="s">
        <v>53</v>
      </c>
      <c r="H2080" t="str">
        <f t="shared" si="856"/>
        <v>24</v>
      </c>
      <c r="I2080" t="str">
        <f t="shared" si="857"/>
        <v>Aug</v>
      </c>
      <c r="J2080" t="s">
        <v>131</v>
      </c>
      <c r="K2080" t="str">
        <f t="shared" si="858"/>
        <v>29</v>
      </c>
      <c r="L2080" t="str">
        <f t="shared" si="859"/>
        <v>Aug</v>
      </c>
      <c r="M2080">
        <v>5</v>
      </c>
      <c r="N2080">
        <f t="shared" si="860"/>
        <v>5</v>
      </c>
      <c r="O2080">
        <f t="shared" si="861"/>
        <v>0</v>
      </c>
      <c r="P2080">
        <f t="shared" si="862"/>
        <v>0</v>
      </c>
      <c r="Q2080" t="s">
        <v>81</v>
      </c>
      <c r="R2080" t="s">
        <v>17</v>
      </c>
      <c r="S2080">
        <v>2</v>
      </c>
      <c r="T2080">
        <v>0</v>
      </c>
      <c r="U2080" s="2">
        <f>SUMIFS(SLR!L:L,SLR!D:D,'Резервации 2026'!E2080)</f>
        <v>1507.1625980000001</v>
      </c>
      <c r="V2080" s="2">
        <f t="shared" si="877"/>
        <v>301.43251960000003</v>
      </c>
      <c r="W2080" t="s">
        <v>262</v>
      </c>
      <c r="X2080" t="s">
        <v>9193</v>
      </c>
      <c r="Y2080" t="s">
        <v>9157</v>
      </c>
      <c r="Z2080" t="str">
        <f t="shared" si="864"/>
        <v>Mar</v>
      </c>
      <c r="AA2080" s="6">
        <f t="shared" si="869"/>
        <v>0</v>
      </c>
      <c r="AB2080" s="6">
        <f t="shared" si="869"/>
        <v>0</v>
      </c>
      <c r="AC2080" s="6">
        <f t="shared" si="869"/>
        <v>0</v>
      </c>
      <c r="AD2080" s="6">
        <f t="shared" si="869"/>
        <v>5</v>
      </c>
      <c r="AE2080" s="6">
        <f t="shared" si="869"/>
        <v>0</v>
      </c>
      <c r="AF2080" s="6">
        <f t="shared" si="865"/>
        <v>5</v>
      </c>
      <c r="AG2080" s="6">
        <f t="shared" si="866"/>
        <v>0</v>
      </c>
      <c r="AH2080" s="14" t="str">
        <f>LEFT(X2080,2)&amp;"."&amp;VLOOKUP(MID(X2080,4,3),'Data validation'!$A$1:$B$12,2,FALSE)&amp;".2025"</f>
        <v>17.03.2025</v>
      </c>
      <c r="AI2080">
        <f t="shared" si="867"/>
        <v>12</v>
      </c>
      <c r="AJ2080" t="str">
        <f>H2080&amp;"."&amp;VLOOKUP(I2080,'Data validation'!$A$1:$B$12,2,FALSE)&amp;".2026"</f>
        <v>24.08.2026</v>
      </c>
      <c r="AK2080">
        <f t="shared" si="868"/>
        <v>35</v>
      </c>
      <c r="AL2080" t="e">
        <f>VLOOKUP(E2080,[2]Sheet1!$A:$B,2,FALSE)</f>
        <v>#N/A</v>
      </c>
    </row>
    <row r="2081" spans="1:38" x14ac:dyDescent="0.25">
      <c r="A2081" t="str">
        <f>VLOOKUP(Q2081,'Data validation'!$K$2:$L$50,2,FALSE)</f>
        <v>TO</v>
      </c>
      <c r="B2081">
        <f t="shared" si="853"/>
        <v>0</v>
      </c>
      <c r="C2081">
        <f t="shared" si="854"/>
        <v>6</v>
      </c>
      <c r="D2081">
        <f t="shared" si="855"/>
        <v>0</v>
      </c>
      <c r="E2081">
        <v>10583</v>
      </c>
      <c r="F2081" t="s">
        <v>9195</v>
      </c>
      <c r="G2081" t="s">
        <v>172</v>
      </c>
      <c r="H2081" t="str">
        <f t="shared" si="856"/>
        <v>01</v>
      </c>
      <c r="I2081" t="str">
        <f t="shared" si="857"/>
        <v>Jul</v>
      </c>
      <c r="J2081" t="s">
        <v>72</v>
      </c>
      <c r="K2081" t="str">
        <f t="shared" si="858"/>
        <v>07</v>
      </c>
      <c r="L2081" t="str">
        <f t="shared" si="859"/>
        <v>Jul</v>
      </c>
      <c r="M2081">
        <v>6</v>
      </c>
      <c r="N2081">
        <f t="shared" si="860"/>
        <v>6</v>
      </c>
      <c r="O2081">
        <f t="shared" si="861"/>
        <v>0</v>
      </c>
      <c r="P2081">
        <f t="shared" si="862"/>
        <v>0</v>
      </c>
      <c r="Q2081" t="s">
        <v>56</v>
      </c>
      <c r="R2081" t="s">
        <v>57</v>
      </c>
      <c r="S2081">
        <v>4</v>
      </c>
      <c r="T2081">
        <v>0</v>
      </c>
      <c r="U2081" s="2">
        <f>SUMIFS(Novoton!L:L,Novoton!D:D,'Резервации 2026'!E2081)</f>
        <v>3310.5552078000001</v>
      </c>
      <c r="V2081" s="2">
        <f t="shared" ref="V2081:V2084" si="878">+U2081/M2081</f>
        <v>551.75920129999997</v>
      </c>
      <c r="W2081" t="s">
        <v>262</v>
      </c>
      <c r="X2081" t="s">
        <v>9196</v>
      </c>
      <c r="Y2081" t="s">
        <v>9157</v>
      </c>
      <c r="Z2081" t="str">
        <f t="shared" si="864"/>
        <v>Mar</v>
      </c>
      <c r="AA2081" s="6">
        <f t="shared" si="869"/>
        <v>0</v>
      </c>
      <c r="AB2081" s="6">
        <f t="shared" si="869"/>
        <v>0</v>
      </c>
      <c r="AC2081" s="6">
        <f t="shared" si="869"/>
        <v>6</v>
      </c>
      <c r="AD2081" s="6">
        <f t="shared" si="869"/>
        <v>0</v>
      </c>
      <c r="AE2081" s="6">
        <f t="shared" si="869"/>
        <v>0</v>
      </c>
      <c r="AF2081" s="6">
        <f t="shared" si="865"/>
        <v>6</v>
      </c>
      <c r="AG2081" s="6">
        <f t="shared" si="866"/>
        <v>0</v>
      </c>
      <c r="AH2081" s="14" t="str">
        <f>LEFT(X2081,2)&amp;"."&amp;VLOOKUP(MID(X2081,4,3),'Data validation'!$A$1:$B$12,2,FALSE)&amp;".2025"</f>
        <v>17.03.2025</v>
      </c>
      <c r="AI2081">
        <f t="shared" si="867"/>
        <v>12</v>
      </c>
      <c r="AJ2081" t="str">
        <f>H2081&amp;"."&amp;VLOOKUP(I2081,'Data validation'!$A$1:$B$12,2,FALSE)&amp;".2026"</f>
        <v>01.07.2026</v>
      </c>
      <c r="AK2081">
        <f t="shared" si="868"/>
        <v>27</v>
      </c>
      <c r="AL2081" t="e">
        <f>VLOOKUP(E2081,[2]Sheet1!$A:$B,2,FALSE)</f>
        <v>#N/A</v>
      </c>
    </row>
    <row r="2082" spans="1:38" x14ac:dyDescent="0.25">
      <c r="A2082" t="str">
        <f>VLOOKUP(Q2082,'Data validation'!$K$2:$L$50,2,FALSE)</f>
        <v>TO</v>
      </c>
      <c r="B2082">
        <f t="shared" si="853"/>
        <v>0</v>
      </c>
      <c r="C2082">
        <f t="shared" si="854"/>
        <v>6</v>
      </c>
      <c r="D2082">
        <f t="shared" si="855"/>
        <v>0</v>
      </c>
      <c r="E2082">
        <v>10584</v>
      </c>
      <c r="F2082" t="s">
        <v>9197</v>
      </c>
      <c r="G2082" t="s">
        <v>172</v>
      </c>
      <c r="H2082" t="str">
        <f t="shared" si="856"/>
        <v>01</v>
      </c>
      <c r="I2082" t="str">
        <f t="shared" si="857"/>
        <v>Jul</v>
      </c>
      <c r="J2082" t="s">
        <v>72</v>
      </c>
      <c r="K2082" t="str">
        <f t="shared" si="858"/>
        <v>07</v>
      </c>
      <c r="L2082" t="str">
        <f t="shared" si="859"/>
        <v>Jul</v>
      </c>
      <c r="M2082">
        <v>6</v>
      </c>
      <c r="N2082">
        <f t="shared" si="860"/>
        <v>6</v>
      </c>
      <c r="O2082">
        <f t="shared" si="861"/>
        <v>0</v>
      </c>
      <c r="P2082">
        <f t="shared" si="862"/>
        <v>0</v>
      </c>
      <c r="Q2082" t="s">
        <v>56</v>
      </c>
      <c r="R2082" t="s">
        <v>188</v>
      </c>
      <c r="S2082">
        <v>3</v>
      </c>
      <c r="T2082">
        <v>0</v>
      </c>
      <c r="U2082" s="2">
        <f>SUMIFS(Novoton!L:L,Novoton!D:D,'Резервации 2026'!E2082)</f>
        <v>2812.287957</v>
      </c>
      <c r="V2082" s="2">
        <f t="shared" si="878"/>
        <v>468.71465949999998</v>
      </c>
      <c r="W2082" t="s">
        <v>262</v>
      </c>
      <c r="X2082" t="s">
        <v>9196</v>
      </c>
      <c r="Y2082" t="s">
        <v>9157</v>
      </c>
      <c r="Z2082" t="str">
        <f t="shared" si="864"/>
        <v>Mar</v>
      </c>
      <c r="AA2082" s="6">
        <f t="shared" si="869"/>
        <v>0</v>
      </c>
      <c r="AB2082" s="6">
        <f t="shared" si="869"/>
        <v>0</v>
      </c>
      <c r="AC2082" s="6">
        <f t="shared" si="869"/>
        <v>6</v>
      </c>
      <c r="AD2082" s="6">
        <f t="shared" si="869"/>
        <v>0</v>
      </c>
      <c r="AE2082" s="6">
        <f t="shared" si="869"/>
        <v>0</v>
      </c>
      <c r="AF2082" s="6">
        <f t="shared" si="865"/>
        <v>6</v>
      </c>
      <c r="AG2082" s="6">
        <f t="shared" si="866"/>
        <v>0</v>
      </c>
      <c r="AH2082" s="14" t="str">
        <f>LEFT(X2082,2)&amp;"."&amp;VLOOKUP(MID(X2082,4,3),'Data validation'!$A$1:$B$12,2,FALSE)&amp;".2025"</f>
        <v>17.03.2025</v>
      </c>
      <c r="AI2082">
        <f t="shared" si="867"/>
        <v>12</v>
      </c>
      <c r="AJ2082" t="str">
        <f>H2082&amp;"."&amp;VLOOKUP(I2082,'Data validation'!$A$1:$B$12,2,FALSE)&amp;".2026"</f>
        <v>01.07.2026</v>
      </c>
      <c r="AK2082">
        <f t="shared" si="868"/>
        <v>27</v>
      </c>
      <c r="AL2082" t="e">
        <f>VLOOKUP(E2082,[2]Sheet1!$A:$B,2,FALSE)</f>
        <v>#N/A</v>
      </c>
    </row>
    <row r="2083" spans="1:38" x14ac:dyDescent="0.25">
      <c r="A2083" t="str">
        <f>VLOOKUP(Q2083,'Data validation'!$K$2:$L$50,2,FALSE)</f>
        <v>TO</v>
      </c>
      <c r="B2083">
        <f t="shared" si="853"/>
        <v>0</v>
      </c>
      <c r="C2083">
        <f t="shared" si="854"/>
        <v>0</v>
      </c>
      <c r="D2083">
        <f t="shared" si="855"/>
        <v>5</v>
      </c>
      <c r="E2083">
        <v>10587</v>
      </c>
      <c r="F2083" t="s">
        <v>9198</v>
      </c>
      <c r="G2083" t="s">
        <v>156</v>
      </c>
      <c r="H2083" t="str">
        <f t="shared" si="856"/>
        <v>24</v>
      </c>
      <c r="I2083" t="str">
        <f t="shared" si="857"/>
        <v>Jul</v>
      </c>
      <c r="J2083" t="s">
        <v>513</v>
      </c>
      <c r="K2083" t="str">
        <f t="shared" si="858"/>
        <v>29</v>
      </c>
      <c r="L2083" t="str">
        <f t="shared" si="859"/>
        <v>Jul</v>
      </c>
      <c r="M2083">
        <v>5</v>
      </c>
      <c r="N2083">
        <f t="shared" si="860"/>
        <v>5</v>
      </c>
      <c r="O2083">
        <f t="shared" si="861"/>
        <v>0</v>
      </c>
      <c r="P2083">
        <f t="shared" si="862"/>
        <v>0</v>
      </c>
      <c r="Q2083" t="s">
        <v>138</v>
      </c>
      <c r="R2083" t="s">
        <v>17</v>
      </c>
      <c r="S2083">
        <v>2</v>
      </c>
      <c r="T2083">
        <v>0</v>
      </c>
      <c r="U2083" s="2">
        <f>SUMIFS(TediKam!L:L,TediKam!D:D,'Резервации 2026'!E2083)</f>
        <v>0</v>
      </c>
      <c r="V2083" s="2">
        <f t="shared" si="878"/>
        <v>0</v>
      </c>
      <c r="W2083" t="s">
        <v>1025</v>
      </c>
      <c r="X2083" t="s">
        <v>9199</v>
      </c>
      <c r="Y2083" t="s">
        <v>9157</v>
      </c>
      <c r="Z2083" t="str">
        <f t="shared" si="864"/>
        <v>Mar</v>
      </c>
      <c r="AA2083" s="6">
        <f t="shared" si="869"/>
        <v>0</v>
      </c>
      <c r="AB2083" s="6">
        <f t="shared" si="869"/>
        <v>0</v>
      </c>
      <c r="AC2083" s="6">
        <f t="shared" si="869"/>
        <v>5</v>
      </c>
      <c r="AD2083" s="6">
        <f t="shared" si="869"/>
        <v>0</v>
      </c>
      <c r="AE2083" s="6">
        <f t="shared" si="869"/>
        <v>0</v>
      </c>
      <c r="AF2083" s="6">
        <f t="shared" si="865"/>
        <v>5</v>
      </c>
      <c r="AG2083" s="6">
        <f t="shared" si="866"/>
        <v>0</v>
      </c>
      <c r="AH2083" s="14" t="str">
        <f>LEFT(X2083,2)&amp;"."&amp;VLOOKUP(MID(X2083,4,3),'Data validation'!$A$1:$B$12,2,FALSE)&amp;".2025"</f>
        <v>17.03.2025</v>
      </c>
      <c r="AI2083">
        <f t="shared" si="867"/>
        <v>12</v>
      </c>
      <c r="AJ2083" t="str">
        <f>H2083&amp;"."&amp;VLOOKUP(I2083,'Data validation'!$A$1:$B$12,2,FALSE)&amp;".2026"</f>
        <v>24.07.2026</v>
      </c>
      <c r="AK2083">
        <f t="shared" si="868"/>
        <v>30</v>
      </c>
      <c r="AL2083" t="str">
        <f>VLOOKUP(E2083,[2]Sheet1!$A:$B,2,FALSE)</f>
        <v>Анулирана</v>
      </c>
    </row>
    <row r="2084" spans="1:38" x14ac:dyDescent="0.25">
      <c r="A2084" t="str">
        <f>VLOOKUP(Q2084,'Data validation'!$K$2:$L$50,2,FALSE)</f>
        <v>TO</v>
      </c>
      <c r="B2084">
        <f t="shared" si="853"/>
        <v>0</v>
      </c>
      <c r="C2084">
        <f t="shared" si="854"/>
        <v>0</v>
      </c>
      <c r="D2084">
        <f t="shared" si="855"/>
        <v>5</v>
      </c>
      <c r="E2084">
        <v>10586</v>
      </c>
      <c r="F2084" t="s">
        <v>9198</v>
      </c>
      <c r="G2084" t="s">
        <v>156</v>
      </c>
      <c r="H2084" t="str">
        <f t="shared" si="856"/>
        <v>24</v>
      </c>
      <c r="I2084" t="str">
        <f t="shared" si="857"/>
        <v>Jul</v>
      </c>
      <c r="J2084" t="s">
        <v>513</v>
      </c>
      <c r="K2084" t="str">
        <f t="shared" si="858"/>
        <v>29</v>
      </c>
      <c r="L2084" t="str">
        <f t="shared" si="859"/>
        <v>Jul</v>
      </c>
      <c r="M2084">
        <v>5</v>
      </c>
      <c r="N2084">
        <f t="shared" si="860"/>
        <v>5</v>
      </c>
      <c r="O2084">
        <f t="shared" si="861"/>
        <v>0</v>
      </c>
      <c r="P2084">
        <f t="shared" si="862"/>
        <v>0</v>
      </c>
      <c r="Q2084" t="s">
        <v>138</v>
      </c>
      <c r="R2084" t="s">
        <v>188</v>
      </c>
      <c r="S2084">
        <v>3</v>
      </c>
      <c r="T2084">
        <v>1</v>
      </c>
      <c r="U2084" s="2">
        <f>SUMIFS(TediKam!L:L,TediKam!D:D,'Резервации 2026'!E2084)</f>
        <v>0</v>
      </c>
      <c r="V2084" s="2">
        <f t="shared" si="878"/>
        <v>0</v>
      </c>
      <c r="W2084" t="s">
        <v>1025</v>
      </c>
      <c r="X2084" t="s">
        <v>9199</v>
      </c>
      <c r="Y2084" t="s">
        <v>9157</v>
      </c>
      <c r="Z2084" t="str">
        <f t="shared" si="864"/>
        <v>Mar</v>
      </c>
      <c r="AA2084" s="6">
        <f t="shared" si="869"/>
        <v>0</v>
      </c>
      <c r="AB2084" s="6">
        <f t="shared" si="869"/>
        <v>0</v>
      </c>
      <c r="AC2084" s="6">
        <f t="shared" si="869"/>
        <v>5</v>
      </c>
      <c r="AD2084" s="6">
        <f t="shared" si="869"/>
        <v>0</v>
      </c>
      <c r="AE2084" s="6">
        <f t="shared" si="869"/>
        <v>0</v>
      </c>
      <c r="AF2084" s="6">
        <f t="shared" si="865"/>
        <v>5</v>
      </c>
      <c r="AG2084" s="6">
        <f t="shared" si="866"/>
        <v>0</v>
      </c>
      <c r="AH2084" s="14" t="str">
        <f>LEFT(X2084,2)&amp;"."&amp;VLOOKUP(MID(X2084,4,3),'Data validation'!$A$1:$B$12,2,FALSE)&amp;".2025"</f>
        <v>17.03.2025</v>
      </c>
      <c r="AI2084">
        <f t="shared" si="867"/>
        <v>12</v>
      </c>
      <c r="AJ2084" t="str">
        <f>H2084&amp;"."&amp;VLOOKUP(I2084,'Data validation'!$A$1:$B$12,2,FALSE)&amp;".2026"</f>
        <v>24.07.2026</v>
      </c>
      <c r="AK2084">
        <f t="shared" si="868"/>
        <v>30</v>
      </c>
      <c r="AL2084" t="str">
        <f>VLOOKUP(E2084,[2]Sheet1!$A:$B,2,FALSE)</f>
        <v>Анулирана</v>
      </c>
    </row>
    <row r="2085" spans="1:38" x14ac:dyDescent="0.25">
      <c r="A2085" t="str">
        <f>VLOOKUP(Q2085,'Data validation'!$K$2:$L$50,2,FALSE)</f>
        <v>INDIVIDUAL</v>
      </c>
      <c r="B2085">
        <f t="shared" si="853"/>
        <v>0</v>
      </c>
      <c r="C2085">
        <f t="shared" si="854"/>
        <v>1</v>
      </c>
      <c r="D2085">
        <f t="shared" si="855"/>
        <v>0</v>
      </c>
      <c r="E2085">
        <v>10588</v>
      </c>
      <c r="G2085" t="s">
        <v>9157</v>
      </c>
      <c r="H2085" t="str">
        <f t="shared" si="856"/>
        <v>17</v>
      </c>
      <c r="I2085" t="str">
        <f t="shared" si="857"/>
        <v>Mar</v>
      </c>
      <c r="J2085" t="s">
        <v>9200</v>
      </c>
      <c r="K2085" t="str">
        <f t="shared" si="858"/>
        <v>18</v>
      </c>
      <c r="L2085" t="str">
        <f t="shared" si="859"/>
        <v>Mar</v>
      </c>
      <c r="M2085">
        <v>1</v>
      </c>
      <c r="N2085">
        <f t="shared" si="860"/>
        <v>1</v>
      </c>
      <c r="O2085">
        <f t="shared" si="861"/>
        <v>0</v>
      </c>
      <c r="P2085">
        <f t="shared" si="862"/>
        <v>0</v>
      </c>
      <c r="Q2085" t="s">
        <v>24</v>
      </c>
      <c r="R2085" t="s">
        <v>17</v>
      </c>
      <c r="S2085">
        <v>1</v>
      </c>
      <c r="T2085">
        <v>0</v>
      </c>
      <c r="U2085" s="2">
        <v>116.63206422018348</v>
      </c>
      <c r="V2085" s="2">
        <v>116.63206422018348</v>
      </c>
      <c r="W2085" t="s">
        <v>227</v>
      </c>
      <c r="X2085" t="s">
        <v>9201</v>
      </c>
      <c r="Z2085" t="str">
        <f t="shared" si="864"/>
        <v>Mar</v>
      </c>
      <c r="AA2085" s="6">
        <f t="shared" si="869"/>
        <v>0</v>
      </c>
      <c r="AB2085" s="6">
        <f t="shared" si="869"/>
        <v>0</v>
      </c>
      <c r="AC2085" s="6">
        <f t="shared" si="869"/>
        <v>0</v>
      </c>
      <c r="AD2085" s="6">
        <f t="shared" si="869"/>
        <v>0</v>
      </c>
      <c r="AE2085" s="6">
        <f t="shared" si="869"/>
        <v>0</v>
      </c>
      <c r="AF2085" s="6">
        <f t="shared" si="865"/>
        <v>0</v>
      </c>
      <c r="AG2085" s="6">
        <f t="shared" si="866"/>
        <v>-1</v>
      </c>
      <c r="AH2085" s="14" t="str">
        <f>LEFT(X2085,2)&amp;"."&amp;VLOOKUP(MID(X2085,4,3),'Data validation'!$A$1:$B$12,2,FALSE)&amp;".2025"</f>
        <v>17.03.2025</v>
      </c>
      <c r="AI2085">
        <f t="shared" si="867"/>
        <v>12</v>
      </c>
      <c r="AJ2085" t="str">
        <f>H2085&amp;"."&amp;VLOOKUP(I2085,'Data validation'!$A$1:$B$12,2,FALSE)&amp;".2026"</f>
        <v>17.03.2026</v>
      </c>
      <c r="AK2085">
        <f t="shared" si="868"/>
        <v>12</v>
      </c>
      <c r="AL2085" t="e">
        <f>VLOOKUP(E2085,[2]Sheet1!$A:$B,2,FALSE)</f>
        <v>#N/A</v>
      </c>
    </row>
    <row r="2086" spans="1:38" x14ac:dyDescent="0.25">
      <c r="A2086" t="str">
        <f>VLOOKUP(Q2086,'Data validation'!$K$2:$L$50,2,FALSE)</f>
        <v>TOPOLA SKIES</v>
      </c>
      <c r="B2086">
        <f t="shared" si="853"/>
        <v>2</v>
      </c>
      <c r="C2086">
        <f t="shared" si="854"/>
        <v>1</v>
      </c>
      <c r="D2086">
        <f t="shared" si="855"/>
        <v>0</v>
      </c>
      <c r="E2086">
        <v>10591</v>
      </c>
      <c r="F2086" t="s">
        <v>9202</v>
      </c>
      <c r="G2086" t="s">
        <v>1869</v>
      </c>
      <c r="H2086" t="str">
        <f t="shared" si="856"/>
        <v>29</v>
      </c>
      <c r="I2086" t="str">
        <f t="shared" si="857"/>
        <v>May</v>
      </c>
      <c r="J2086" t="s">
        <v>27</v>
      </c>
      <c r="K2086" t="str">
        <f t="shared" si="858"/>
        <v>01</v>
      </c>
      <c r="L2086" t="str">
        <f t="shared" si="859"/>
        <v>Jun</v>
      </c>
      <c r="M2086">
        <v>3</v>
      </c>
      <c r="N2086">
        <f t="shared" si="860"/>
        <v>-28</v>
      </c>
      <c r="O2086">
        <f t="shared" si="861"/>
        <v>2</v>
      </c>
      <c r="P2086">
        <f t="shared" si="862"/>
        <v>0</v>
      </c>
      <c r="Q2086" t="s">
        <v>35</v>
      </c>
      <c r="R2086" t="s">
        <v>188</v>
      </c>
      <c r="S2086">
        <v>2</v>
      </c>
      <c r="T2086">
        <v>2</v>
      </c>
      <c r="U2086" s="2">
        <v>1195.3530544954128</v>
      </c>
      <c r="V2086" s="2">
        <v>398.45101816513761</v>
      </c>
      <c r="X2086" t="s">
        <v>9203</v>
      </c>
      <c r="Y2086" t="s">
        <v>9157</v>
      </c>
      <c r="Z2086" t="str">
        <f t="shared" si="864"/>
        <v>Mar</v>
      </c>
      <c r="AA2086" s="6">
        <f t="shared" si="869"/>
        <v>2</v>
      </c>
      <c r="AB2086" s="6">
        <f t="shared" si="869"/>
        <v>0</v>
      </c>
      <c r="AC2086" s="6">
        <f t="shared" si="869"/>
        <v>0</v>
      </c>
      <c r="AD2086" s="6">
        <f t="shared" si="869"/>
        <v>0</v>
      </c>
      <c r="AE2086" s="6">
        <f t="shared" si="869"/>
        <v>0</v>
      </c>
      <c r="AF2086" s="6">
        <f t="shared" si="865"/>
        <v>2</v>
      </c>
      <c r="AG2086" s="6">
        <f t="shared" si="866"/>
        <v>-1</v>
      </c>
      <c r="AH2086" s="14" t="str">
        <f>LEFT(X2086,2)&amp;"."&amp;VLOOKUP(MID(X2086,4,3),'Data validation'!$A$1:$B$12,2,FALSE)&amp;".2025"</f>
        <v>17.03.2025</v>
      </c>
      <c r="AI2086">
        <f t="shared" si="867"/>
        <v>12</v>
      </c>
      <c r="AJ2086" t="str">
        <f>H2086&amp;"."&amp;VLOOKUP(I2086,'Data validation'!$A$1:$B$12,2,FALSE)&amp;".2026"</f>
        <v>29.05.2026</v>
      </c>
      <c r="AK2086">
        <f t="shared" si="868"/>
        <v>22</v>
      </c>
      <c r="AL2086" t="e">
        <f>VLOOKUP(E2086,[2]Sheet1!$A:$B,2,FALSE)</f>
        <v>#N/A</v>
      </c>
    </row>
    <row r="2087" spans="1:38" x14ac:dyDescent="0.25">
      <c r="A2087" t="str">
        <f>VLOOKUP(Q2087,'Data validation'!$K$2:$L$50,2,FALSE)</f>
        <v>TO</v>
      </c>
      <c r="B2087">
        <f t="shared" si="853"/>
        <v>0</v>
      </c>
      <c r="C2087">
        <f t="shared" si="854"/>
        <v>6</v>
      </c>
      <c r="D2087">
        <f t="shared" si="855"/>
        <v>0</v>
      </c>
      <c r="E2087">
        <v>10592</v>
      </c>
      <c r="F2087" t="s">
        <v>9204</v>
      </c>
      <c r="G2087" t="s">
        <v>275</v>
      </c>
      <c r="H2087" t="str">
        <f t="shared" si="856"/>
        <v>22</v>
      </c>
      <c r="I2087" t="str">
        <f t="shared" si="857"/>
        <v>Jun</v>
      </c>
      <c r="J2087" t="s">
        <v>276</v>
      </c>
      <c r="K2087" t="str">
        <f t="shared" si="858"/>
        <v>28</v>
      </c>
      <c r="L2087" t="str">
        <f t="shared" si="859"/>
        <v>Jun</v>
      </c>
      <c r="M2087">
        <v>6</v>
      </c>
      <c r="N2087">
        <f t="shared" si="860"/>
        <v>6</v>
      </c>
      <c r="O2087">
        <f t="shared" si="861"/>
        <v>0</v>
      </c>
      <c r="P2087">
        <f t="shared" si="862"/>
        <v>0</v>
      </c>
      <c r="Q2087" t="s">
        <v>81</v>
      </c>
      <c r="R2087" t="s">
        <v>63</v>
      </c>
      <c r="S2087">
        <v>3</v>
      </c>
      <c r="T2087">
        <v>1</v>
      </c>
      <c r="U2087" s="2">
        <f>SUMIFS(SLR!L:L,SLR!D:D,'Резервации 2026'!E2087)</f>
        <v>2354.5650620999995</v>
      </c>
      <c r="V2087" s="2">
        <f t="shared" ref="V2087:V2088" si="879">+U2087/M2087</f>
        <v>392.42751034999992</v>
      </c>
      <c r="W2087" t="s">
        <v>262</v>
      </c>
      <c r="X2087" t="s">
        <v>9205</v>
      </c>
      <c r="Y2087" t="s">
        <v>9157</v>
      </c>
      <c r="Z2087" t="str">
        <f t="shared" si="864"/>
        <v>Mar</v>
      </c>
      <c r="AA2087" s="6">
        <f t="shared" si="869"/>
        <v>0</v>
      </c>
      <c r="AB2087" s="6">
        <f t="shared" si="869"/>
        <v>6</v>
      </c>
      <c r="AC2087" s="6">
        <f t="shared" si="869"/>
        <v>0</v>
      </c>
      <c r="AD2087" s="6">
        <f t="shared" si="869"/>
        <v>0</v>
      </c>
      <c r="AE2087" s="6">
        <f t="shared" si="869"/>
        <v>0</v>
      </c>
      <c r="AF2087" s="6">
        <f t="shared" si="865"/>
        <v>6</v>
      </c>
      <c r="AG2087" s="6">
        <f t="shared" si="866"/>
        <v>0</v>
      </c>
      <c r="AH2087" s="14" t="str">
        <f>LEFT(X2087,2)&amp;"."&amp;VLOOKUP(MID(X2087,4,3),'Data validation'!$A$1:$B$12,2,FALSE)&amp;".2025"</f>
        <v>18.03.2025</v>
      </c>
      <c r="AI2087">
        <f t="shared" si="867"/>
        <v>12</v>
      </c>
      <c r="AJ2087" t="str">
        <f>H2087&amp;"."&amp;VLOOKUP(I2087,'Data validation'!$A$1:$B$12,2,FALSE)&amp;".2026"</f>
        <v>22.06.2026</v>
      </c>
      <c r="AK2087">
        <f t="shared" si="868"/>
        <v>26</v>
      </c>
      <c r="AL2087" t="e">
        <f>VLOOKUP(E2087,[2]Sheet1!$A:$B,2,FALSE)</f>
        <v>#N/A</v>
      </c>
    </row>
    <row r="2088" spans="1:38" x14ac:dyDescent="0.25">
      <c r="A2088" t="str">
        <f>VLOOKUP(Q2088,'Data validation'!$K$2:$L$50,2,FALSE)</f>
        <v>TO</v>
      </c>
      <c r="B2088">
        <f t="shared" si="853"/>
        <v>0</v>
      </c>
      <c r="C2088">
        <f t="shared" si="854"/>
        <v>3</v>
      </c>
      <c r="D2088">
        <f t="shared" si="855"/>
        <v>4</v>
      </c>
      <c r="E2088">
        <v>10593</v>
      </c>
      <c r="F2088" t="s">
        <v>9206</v>
      </c>
      <c r="G2088" t="s">
        <v>519</v>
      </c>
      <c r="H2088" t="str">
        <f t="shared" si="856"/>
        <v>21</v>
      </c>
      <c r="I2088" t="str">
        <f t="shared" si="857"/>
        <v>Aug</v>
      </c>
      <c r="J2088" t="s">
        <v>843</v>
      </c>
      <c r="K2088" t="str">
        <f t="shared" si="858"/>
        <v>28</v>
      </c>
      <c r="L2088" t="str">
        <f t="shared" si="859"/>
        <v>Aug</v>
      </c>
      <c r="M2088">
        <v>7</v>
      </c>
      <c r="N2088">
        <f t="shared" si="860"/>
        <v>7</v>
      </c>
      <c r="O2088">
        <f t="shared" si="861"/>
        <v>0</v>
      </c>
      <c r="P2088">
        <f t="shared" si="862"/>
        <v>0</v>
      </c>
      <c r="Q2088" t="s">
        <v>81</v>
      </c>
      <c r="R2088" t="s">
        <v>17</v>
      </c>
      <c r="S2088">
        <v>1</v>
      </c>
      <c r="T2088">
        <v>1</v>
      </c>
      <c r="U2088" s="2">
        <f>SUMIFS(SLR!L:L,SLR!D:D,'Резервации 2026'!E2088)</f>
        <v>1544.9296752999999</v>
      </c>
      <c r="V2088" s="2">
        <f t="shared" si="879"/>
        <v>220.70423932857142</v>
      </c>
      <c r="W2088" t="s">
        <v>262</v>
      </c>
      <c r="X2088" t="s">
        <v>9207</v>
      </c>
      <c r="Y2088" t="s">
        <v>9157</v>
      </c>
      <c r="Z2088" t="str">
        <f t="shared" si="864"/>
        <v>Mar</v>
      </c>
      <c r="AA2088" s="6">
        <f t="shared" si="869"/>
        <v>0</v>
      </c>
      <c r="AB2088" s="6">
        <f t="shared" si="869"/>
        <v>0</v>
      </c>
      <c r="AC2088" s="6">
        <f t="shared" si="869"/>
        <v>0</v>
      </c>
      <c r="AD2088" s="6">
        <f t="shared" si="869"/>
        <v>7</v>
      </c>
      <c r="AE2088" s="6">
        <f t="shared" si="869"/>
        <v>0</v>
      </c>
      <c r="AF2088" s="6">
        <f t="shared" si="865"/>
        <v>7</v>
      </c>
      <c r="AG2088" s="6">
        <f t="shared" si="866"/>
        <v>0</v>
      </c>
      <c r="AH2088" s="14" t="str">
        <f>LEFT(X2088,2)&amp;"."&amp;VLOOKUP(MID(X2088,4,3),'Data validation'!$A$1:$B$12,2,FALSE)&amp;".2025"</f>
        <v>18.03.2025</v>
      </c>
      <c r="AI2088">
        <f t="shared" si="867"/>
        <v>12</v>
      </c>
      <c r="AJ2088" t="str">
        <f>H2088&amp;"."&amp;VLOOKUP(I2088,'Data validation'!$A$1:$B$12,2,FALSE)&amp;".2026"</f>
        <v>21.08.2026</v>
      </c>
      <c r="AK2088">
        <f t="shared" si="868"/>
        <v>34</v>
      </c>
      <c r="AL2088" t="e">
        <f>VLOOKUP(E2088,[2]Sheet1!$A:$B,2,FALSE)</f>
        <v>#N/A</v>
      </c>
    </row>
    <row r="2089" spans="1:38" x14ac:dyDescent="0.25">
      <c r="A2089" t="str">
        <f>VLOOKUP(Q2089,'Data validation'!$K$2:$L$50,2,FALSE)</f>
        <v>ITAKA</v>
      </c>
      <c r="B2089">
        <f t="shared" si="853"/>
        <v>0</v>
      </c>
      <c r="C2089">
        <f t="shared" si="854"/>
        <v>7</v>
      </c>
      <c r="D2089">
        <f t="shared" si="855"/>
        <v>0</v>
      </c>
      <c r="E2089">
        <v>10626</v>
      </c>
      <c r="F2089" t="s">
        <v>9208</v>
      </c>
      <c r="G2089" t="s">
        <v>71</v>
      </c>
      <c r="H2089" t="str">
        <f t="shared" si="856"/>
        <v>30</v>
      </c>
      <c r="I2089" t="str">
        <f t="shared" si="857"/>
        <v>Jun</v>
      </c>
      <c r="J2089" t="s">
        <v>72</v>
      </c>
      <c r="K2089" t="str">
        <f t="shared" si="858"/>
        <v>07</v>
      </c>
      <c r="L2089" t="str">
        <f t="shared" si="859"/>
        <v>Jul</v>
      </c>
      <c r="M2089">
        <v>7</v>
      </c>
      <c r="N2089">
        <f t="shared" si="860"/>
        <v>-23</v>
      </c>
      <c r="O2089">
        <f t="shared" si="861"/>
        <v>1</v>
      </c>
      <c r="P2089">
        <f t="shared" si="862"/>
        <v>6</v>
      </c>
      <c r="Q2089" t="s">
        <v>1445</v>
      </c>
      <c r="R2089" t="s">
        <v>17</v>
      </c>
      <c r="S2089">
        <v>2</v>
      </c>
      <c r="T2089">
        <v>0</v>
      </c>
      <c r="U2089" s="2">
        <f>SUMIFS(Itaka!L:L,Itaka!D:D,'Резервации 2026'!E2089)</f>
        <v>1808.6929091</v>
      </c>
      <c r="V2089" s="2">
        <f t="shared" ref="V2089:V2090" si="880">+U2089/M2089</f>
        <v>258.38470130000002</v>
      </c>
      <c r="W2089" t="s">
        <v>4628</v>
      </c>
      <c r="X2089" t="s">
        <v>9188</v>
      </c>
      <c r="Y2089" t="s">
        <v>8948</v>
      </c>
      <c r="Z2089" t="str">
        <f t="shared" si="864"/>
        <v>Mar</v>
      </c>
      <c r="AA2089" s="6">
        <f t="shared" si="869"/>
        <v>0</v>
      </c>
      <c r="AB2089" s="6">
        <f t="shared" si="869"/>
        <v>1</v>
      </c>
      <c r="AC2089" s="6">
        <f t="shared" si="869"/>
        <v>6</v>
      </c>
      <c r="AD2089" s="6">
        <f t="shared" si="869"/>
        <v>0</v>
      </c>
      <c r="AE2089" s="6">
        <f t="shared" si="869"/>
        <v>0</v>
      </c>
      <c r="AF2089" s="6">
        <f t="shared" si="865"/>
        <v>7</v>
      </c>
      <c r="AG2089" s="6">
        <f t="shared" si="866"/>
        <v>0</v>
      </c>
      <c r="AH2089" s="14" t="str">
        <f>LEFT(X2089,2)&amp;"."&amp;VLOOKUP(MID(X2089,4,3),'Data validation'!$A$1:$B$12,2,FALSE)&amp;".2025"</f>
        <v>20.03.2025</v>
      </c>
      <c r="AI2089">
        <f t="shared" si="867"/>
        <v>12</v>
      </c>
      <c r="AJ2089" t="str">
        <f>H2089&amp;"."&amp;VLOOKUP(I2089,'Data validation'!$A$1:$B$12,2,FALSE)&amp;".2026"</f>
        <v>30.06.2026</v>
      </c>
      <c r="AK2089">
        <f t="shared" si="868"/>
        <v>27</v>
      </c>
      <c r="AL2089" t="e">
        <f>VLOOKUP(E2089,[2]Sheet1!$A:$B,2,FALSE)</f>
        <v>#N/A</v>
      </c>
    </row>
    <row r="2090" spans="1:38" x14ac:dyDescent="0.25">
      <c r="A2090" t="str">
        <f>VLOOKUP(Q2090,'Data validation'!$K$2:$L$50,2,FALSE)</f>
        <v>ITAKA</v>
      </c>
      <c r="B2090">
        <f t="shared" si="853"/>
        <v>0</v>
      </c>
      <c r="C2090">
        <f t="shared" si="854"/>
        <v>7</v>
      </c>
      <c r="D2090">
        <f t="shared" si="855"/>
        <v>0</v>
      </c>
      <c r="E2090">
        <v>10618</v>
      </c>
      <c r="F2090" t="s">
        <v>9209</v>
      </c>
      <c r="G2090" t="s">
        <v>151</v>
      </c>
      <c r="H2090" t="str">
        <f t="shared" si="856"/>
        <v>19</v>
      </c>
      <c r="I2090" t="str">
        <f t="shared" si="857"/>
        <v>Jun</v>
      </c>
      <c r="J2090" t="s">
        <v>950</v>
      </c>
      <c r="K2090" t="str">
        <f t="shared" si="858"/>
        <v>26</v>
      </c>
      <c r="L2090" t="str">
        <f t="shared" si="859"/>
        <v>Jun</v>
      </c>
      <c r="M2090">
        <v>7</v>
      </c>
      <c r="N2090">
        <f t="shared" si="860"/>
        <v>7</v>
      </c>
      <c r="O2090">
        <f t="shared" si="861"/>
        <v>0</v>
      </c>
      <c r="P2090">
        <f t="shared" si="862"/>
        <v>0</v>
      </c>
      <c r="Q2090" t="s">
        <v>1445</v>
      </c>
      <c r="R2090" t="s">
        <v>17</v>
      </c>
      <c r="S2090">
        <v>2</v>
      </c>
      <c r="T2090">
        <v>0</v>
      </c>
      <c r="U2090" s="2">
        <f>SUMIFS(Itaka!L:L,Itaka!D:D,'Резервации 2026'!E2090)</f>
        <v>1394.1351822999998</v>
      </c>
      <c r="V2090" s="2">
        <f t="shared" si="880"/>
        <v>199.16216889999995</v>
      </c>
      <c r="W2090" t="s">
        <v>4628</v>
      </c>
      <c r="X2090" t="s">
        <v>9184</v>
      </c>
      <c r="Y2090" t="s">
        <v>9150</v>
      </c>
      <c r="Z2090" t="str">
        <f t="shared" si="864"/>
        <v>Mar</v>
      </c>
      <c r="AA2090" s="6">
        <f t="shared" si="869"/>
        <v>0</v>
      </c>
      <c r="AB2090" s="6">
        <f t="shared" si="869"/>
        <v>7</v>
      </c>
      <c r="AC2090" s="6">
        <f t="shared" si="869"/>
        <v>0</v>
      </c>
      <c r="AD2090" s="6">
        <f t="shared" si="869"/>
        <v>0</v>
      </c>
      <c r="AE2090" s="6">
        <f t="shared" si="869"/>
        <v>0</v>
      </c>
      <c r="AF2090" s="6">
        <f t="shared" si="865"/>
        <v>7</v>
      </c>
      <c r="AG2090" s="6">
        <f t="shared" si="866"/>
        <v>0</v>
      </c>
      <c r="AH2090" s="14" t="str">
        <f>LEFT(X2090,2)&amp;"."&amp;VLOOKUP(MID(X2090,4,3),'Data validation'!$A$1:$B$12,2,FALSE)&amp;".2025"</f>
        <v>20.03.2025</v>
      </c>
      <c r="AI2090">
        <f t="shared" si="867"/>
        <v>12</v>
      </c>
      <c r="AJ2090" t="str">
        <f>H2090&amp;"."&amp;VLOOKUP(I2090,'Data validation'!$A$1:$B$12,2,FALSE)&amp;".2026"</f>
        <v>19.06.2026</v>
      </c>
      <c r="AK2090">
        <f t="shared" si="868"/>
        <v>25</v>
      </c>
      <c r="AL2090" t="e">
        <f>VLOOKUP(E2090,[2]Sheet1!$A:$B,2,FALSE)</f>
        <v>#N/A</v>
      </c>
    </row>
    <row r="2091" spans="1:38" x14ac:dyDescent="0.25">
      <c r="A2091" t="str">
        <f>VLOOKUP(Q2091,'Data validation'!$K$2:$L$50,2,FALSE)</f>
        <v>BOOKING</v>
      </c>
      <c r="B2091">
        <f t="shared" si="853"/>
        <v>7</v>
      </c>
      <c r="C2091">
        <f t="shared" si="854"/>
        <v>-1</v>
      </c>
      <c r="D2091">
        <f t="shared" si="855"/>
        <v>0</v>
      </c>
      <c r="E2091">
        <v>10595</v>
      </c>
      <c r="F2091" t="s">
        <v>9210</v>
      </c>
      <c r="G2091" t="s">
        <v>193</v>
      </c>
      <c r="H2091" t="str">
        <f t="shared" si="856"/>
        <v>08</v>
      </c>
      <c r="I2091" t="str">
        <f t="shared" si="857"/>
        <v>Jun</v>
      </c>
      <c r="J2091" t="s">
        <v>1926</v>
      </c>
      <c r="K2091" t="str">
        <f t="shared" si="858"/>
        <v>14</v>
      </c>
      <c r="L2091" t="str">
        <f t="shared" si="859"/>
        <v>Jun</v>
      </c>
      <c r="M2091">
        <v>6</v>
      </c>
      <c r="N2091">
        <f t="shared" si="860"/>
        <v>6</v>
      </c>
      <c r="O2091">
        <f t="shared" si="861"/>
        <v>0</v>
      </c>
      <c r="P2091">
        <f t="shared" si="862"/>
        <v>0</v>
      </c>
      <c r="Q2091" t="s">
        <v>587</v>
      </c>
      <c r="R2091" t="s">
        <v>17</v>
      </c>
      <c r="S2091">
        <v>2</v>
      </c>
      <c r="T2091">
        <v>2</v>
      </c>
      <c r="U2091" s="2">
        <v>1853.1578966972475</v>
      </c>
      <c r="V2091" s="2">
        <v>308.85964944954122</v>
      </c>
      <c r="W2091" t="s">
        <v>262</v>
      </c>
      <c r="X2091" t="s">
        <v>9211</v>
      </c>
      <c r="Y2091" t="s">
        <v>9200</v>
      </c>
      <c r="Z2091" t="str">
        <f t="shared" si="864"/>
        <v>Mar</v>
      </c>
      <c r="AA2091" s="6">
        <f t="shared" si="869"/>
        <v>0</v>
      </c>
      <c r="AB2091" s="6">
        <f t="shared" si="869"/>
        <v>6</v>
      </c>
      <c r="AC2091" s="6">
        <f t="shared" si="869"/>
        <v>0</v>
      </c>
      <c r="AD2091" s="6">
        <f t="shared" si="869"/>
        <v>0</v>
      </c>
      <c r="AE2091" s="6">
        <f t="shared" si="869"/>
        <v>0</v>
      </c>
      <c r="AF2091" s="6">
        <f t="shared" si="865"/>
        <v>6</v>
      </c>
      <c r="AG2091" s="6">
        <f t="shared" si="866"/>
        <v>0</v>
      </c>
      <c r="AH2091" s="14" t="str">
        <f>LEFT(X2091,2)&amp;"."&amp;VLOOKUP(MID(X2091,4,3),'Data validation'!$A$1:$B$12,2,FALSE)&amp;".2025"</f>
        <v>18.03.2025</v>
      </c>
      <c r="AI2091">
        <f t="shared" si="867"/>
        <v>12</v>
      </c>
      <c r="AJ2091" t="str">
        <f>H2091&amp;"."&amp;VLOOKUP(I2091,'Data validation'!$A$1:$B$12,2,FALSE)&amp;".2026"</f>
        <v>08.06.2026</v>
      </c>
      <c r="AK2091">
        <f t="shared" si="868"/>
        <v>24</v>
      </c>
      <c r="AL2091" t="str">
        <f>VLOOKUP(E2091,[2]Sheet1!$A:$B,2,FALSE)</f>
        <v>Анулирана</v>
      </c>
    </row>
    <row r="2092" spans="1:38" x14ac:dyDescent="0.25">
      <c r="A2092" t="str">
        <f>VLOOKUP(Q2092,'Data validation'!$K$2:$L$50,2,FALSE)</f>
        <v>TO</v>
      </c>
      <c r="B2092">
        <f t="shared" si="853"/>
        <v>0</v>
      </c>
      <c r="C2092">
        <f t="shared" si="854"/>
        <v>0</v>
      </c>
      <c r="D2092">
        <f t="shared" si="855"/>
        <v>7</v>
      </c>
      <c r="E2092">
        <v>10596</v>
      </c>
      <c r="F2092" t="s">
        <v>9212</v>
      </c>
      <c r="G2092" t="s">
        <v>167</v>
      </c>
      <c r="H2092" t="str">
        <f t="shared" si="856"/>
        <v>30</v>
      </c>
      <c r="I2092" t="str">
        <f t="shared" si="857"/>
        <v>Jul</v>
      </c>
      <c r="J2092" t="s">
        <v>136</v>
      </c>
      <c r="K2092" t="str">
        <f t="shared" si="858"/>
        <v>06</v>
      </c>
      <c r="L2092" t="str">
        <f t="shared" si="859"/>
        <v>Aug</v>
      </c>
      <c r="M2092">
        <v>7</v>
      </c>
      <c r="N2092">
        <f t="shared" si="860"/>
        <v>-24</v>
      </c>
      <c r="O2092">
        <f t="shared" si="861"/>
        <v>1</v>
      </c>
      <c r="P2092">
        <f t="shared" si="862"/>
        <v>5</v>
      </c>
      <c r="Q2092" t="s">
        <v>56</v>
      </c>
      <c r="R2092" t="s">
        <v>188</v>
      </c>
      <c r="S2092">
        <v>2</v>
      </c>
      <c r="T2092">
        <v>3</v>
      </c>
      <c r="U2092" s="2">
        <f>SUMIFS(Novoton!L:L,Novoton!D:D,'Резервации 2026'!E2092)</f>
        <v>3692.6852731999998</v>
      </c>
      <c r="V2092" s="2">
        <f t="shared" ref="V2092:V2093" si="881">+U2092/M2092</f>
        <v>527.52646759999993</v>
      </c>
      <c r="W2092" t="s">
        <v>262</v>
      </c>
      <c r="X2092" t="s">
        <v>9213</v>
      </c>
      <c r="Y2092" t="s">
        <v>9200</v>
      </c>
      <c r="Z2092" t="str">
        <f t="shared" si="864"/>
        <v>Mar</v>
      </c>
      <c r="AA2092" s="6">
        <f t="shared" si="869"/>
        <v>0</v>
      </c>
      <c r="AB2092" s="6">
        <f t="shared" si="869"/>
        <v>0</v>
      </c>
      <c r="AC2092" s="6">
        <f t="shared" si="869"/>
        <v>1</v>
      </c>
      <c r="AD2092" s="6">
        <f t="shared" si="869"/>
        <v>5</v>
      </c>
      <c r="AE2092" s="6">
        <f t="shared" si="869"/>
        <v>0</v>
      </c>
      <c r="AF2092" s="6">
        <f t="shared" si="865"/>
        <v>6</v>
      </c>
      <c r="AG2092" s="6">
        <f t="shared" si="866"/>
        <v>-1</v>
      </c>
      <c r="AH2092" s="14" t="str">
        <f>LEFT(X2092,2)&amp;"."&amp;VLOOKUP(MID(X2092,4,3),'Data validation'!$A$1:$B$12,2,FALSE)&amp;".2025"</f>
        <v>18.03.2025</v>
      </c>
      <c r="AI2092">
        <f t="shared" si="867"/>
        <v>12</v>
      </c>
      <c r="AJ2092" t="str">
        <f>H2092&amp;"."&amp;VLOOKUP(I2092,'Data validation'!$A$1:$B$12,2,FALSE)&amp;".2026"</f>
        <v>30.07.2026</v>
      </c>
      <c r="AK2092">
        <f t="shared" si="868"/>
        <v>31</v>
      </c>
      <c r="AL2092" t="e">
        <f>VLOOKUP(E2092,[2]Sheet1!$A:$B,2,FALSE)</f>
        <v>#N/A</v>
      </c>
    </row>
    <row r="2093" spans="1:38" x14ac:dyDescent="0.25">
      <c r="A2093" t="str">
        <f>VLOOKUP(Q2093,'Data validation'!$K$2:$L$50,2,FALSE)</f>
        <v>TO</v>
      </c>
      <c r="B2093">
        <f t="shared" si="853"/>
        <v>0</v>
      </c>
      <c r="C2093">
        <f t="shared" si="854"/>
        <v>0</v>
      </c>
      <c r="D2093">
        <f t="shared" si="855"/>
        <v>6</v>
      </c>
      <c r="E2093">
        <v>10597</v>
      </c>
      <c r="F2093" t="s">
        <v>9214</v>
      </c>
      <c r="G2093" t="s">
        <v>33</v>
      </c>
      <c r="H2093" t="str">
        <f t="shared" si="856"/>
        <v>18</v>
      </c>
      <c r="I2093" t="str">
        <f t="shared" si="857"/>
        <v>Jul</v>
      </c>
      <c r="J2093" t="s">
        <v>156</v>
      </c>
      <c r="K2093" t="str">
        <f t="shared" si="858"/>
        <v>24</v>
      </c>
      <c r="L2093" t="str">
        <f t="shared" si="859"/>
        <v>Jul</v>
      </c>
      <c r="M2093">
        <v>6</v>
      </c>
      <c r="N2093">
        <f t="shared" si="860"/>
        <v>6</v>
      </c>
      <c r="O2093">
        <f t="shared" si="861"/>
        <v>0</v>
      </c>
      <c r="P2093">
        <f t="shared" si="862"/>
        <v>0</v>
      </c>
      <c r="Q2093" t="s">
        <v>56</v>
      </c>
      <c r="R2093" t="s">
        <v>17</v>
      </c>
      <c r="S2093">
        <v>2</v>
      </c>
      <c r="T2093">
        <v>2</v>
      </c>
      <c r="U2093" s="2">
        <f>SUMIFS(Novoton!L:L,Novoton!D:D,'Резервации 2026'!E2093)</f>
        <v>2503.071234</v>
      </c>
      <c r="V2093" s="2">
        <f t="shared" si="881"/>
        <v>417.178539</v>
      </c>
      <c r="W2093" t="s">
        <v>227</v>
      </c>
      <c r="X2093" t="s">
        <v>9215</v>
      </c>
      <c r="Y2093" t="s">
        <v>9200</v>
      </c>
      <c r="Z2093" t="str">
        <f t="shared" si="864"/>
        <v>Mar</v>
      </c>
      <c r="AA2093" s="6">
        <f t="shared" si="869"/>
        <v>0</v>
      </c>
      <c r="AB2093" s="6">
        <f t="shared" si="869"/>
        <v>0</v>
      </c>
      <c r="AC2093" s="6">
        <f t="shared" si="869"/>
        <v>6</v>
      </c>
      <c r="AD2093" s="6">
        <f t="shared" si="869"/>
        <v>0</v>
      </c>
      <c r="AE2093" s="6">
        <f t="shared" si="869"/>
        <v>0</v>
      </c>
      <c r="AF2093" s="6">
        <f t="shared" si="865"/>
        <v>6</v>
      </c>
      <c r="AG2093" s="6">
        <f t="shared" si="866"/>
        <v>0</v>
      </c>
      <c r="AH2093" s="14" t="str">
        <f>LEFT(X2093,2)&amp;"."&amp;VLOOKUP(MID(X2093,4,3),'Data validation'!$A$1:$B$12,2,FALSE)&amp;".2025"</f>
        <v>18.03.2025</v>
      </c>
      <c r="AI2093">
        <f t="shared" si="867"/>
        <v>12</v>
      </c>
      <c r="AJ2093" t="str">
        <f>H2093&amp;"."&amp;VLOOKUP(I2093,'Data validation'!$A$1:$B$12,2,FALSE)&amp;".2026"</f>
        <v>18.07.2026</v>
      </c>
      <c r="AK2093">
        <f t="shared" si="868"/>
        <v>29</v>
      </c>
      <c r="AL2093" t="e">
        <f>VLOOKUP(E2093,[2]Sheet1!$A:$B,2,FALSE)</f>
        <v>#N/A</v>
      </c>
    </row>
    <row r="2094" spans="1:38" x14ac:dyDescent="0.25">
      <c r="A2094" t="str">
        <f>VLOOKUP(Q2094,'Data validation'!$K$2:$L$50,2,FALSE)</f>
        <v>BOOKING</v>
      </c>
      <c r="B2094">
        <f t="shared" si="853"/>
        <v>1</v>
      </c>
      <c r="C2094">
        <f t="shared" si="854"/>
        <v>1</v>
      </c>
      <c r="D2094">
        <f t="shared" si="855"/>
        <v>0</v>
      </c>
      <c r="E2094">
        <v>10598</v>
      </c>
      <c r="F2094" t="s">
        <v>9216</v>
      </c>
      <c r="G2094" t="s">
        <v>3113</v>
      </c>
      <c r="H2094" t="str">
        <f t="shared" si="856"/>
        <v>30</v>
      </c>
      <c r="I2094" t="str">
        <f t="shared" si="857"/>
        <v>May</v>
      </c>
      <c r="J2094" t="s">
        <v>27</v>
      </c>
      <c r="K2094" t="str">
        <f t="shared" si="858"/>
        <v>01</v>
      </c>
      <c r="L2094" t="str">
        <f t="shared" si="859"/>
        <v>Jun</v>
      </c>
      <c r="M2094">
        <v>2</v>
      </c>
      <c r="N2094">
        <f t="shared" si="860"/>
        <v>-29</v>
      </c>
      <c r="O2094">
        <f t="shared" si="861"/>
        <v>1</v>
      </c>
      <c r="P2094">
        <f t="shared" si="862"/>
        <v>0</v>
      </c>
      <c r="Q2094" t="s">
        <v>587</v>
      </c>
      <c r="R2094" t="s">
        <v>25</v>
      </c>
      <c r="S2094">
        <v>2</v>
      </c>
      <c r="T2094">
        <v>0</v>
      </c>
      <c r="U2094" s="2">
        <v>526.13621339449537</v>
      </c>
      <c r="V2094" s="2">
        <v>263.06810669724769</v>
      </c>
      <c r="W2094" t="s">
        <v>262</v>
      </c>
      <c r="X2094" t="s">
        <v>9217</v>
      </c>
      <c r="Y2094" t="s">
        <v>9200</v>
      </c>
      <c r="Z2094" t="str">
        <f t="shared" si="864"/>
        <v>Mar</v>
      </c>
      <c r="AA2094" s="6">
        <f t="shared" si="869"/>
        <v>1</v>
      </c>
      <c r="AB2094" s="6">
        <f t="shared" si="869"/>
        <v>0</v>
      </c>
      <c r="AC2094" s="6">
        <f t="shared" si="869"/>
        <v>0</v>
      </c>
      <c r="AD2094" s="6">
        <f t="shared" si="869"/>
        <v>0</v>
      </c>
      <c r="AE2094" s="6">
        <f t="shared" si="869"/>
        <v>0</v>
      </c>
      <c r="AF2094" s="6">
        <f t="shared" si="865"/>
        <v>1</v>
      </c>
      <c r="AG2094" s="6">
        <f t="shared" si="866"/>
        <v>-1</v>
      </c>
      <c r="AH2094" s="14" t="str">
        <f>LEFT(X2094,2)&amp;"."&amp;VLOOKUP(MID(X2094,4,3),'Data validation'!$A$1:$B$12,2,FALSE)&amp;".2025"</f>
        <v>18.03.2025</v>
      </c>
      <c r="AI2094">
        <f t="shared" si="867"/>
        <v>12</v>
      </c>
      <c r="AJ2094" t="str">
        <f>H2094&amp;"."&amp;VLOOKUP(I2094,'Data validation'!$A$1:$B$12,2,FALSE)&amp;".2026"</f>
        <v>30.05.2026</v>
      </c>
      <c r="AK2094">
        <f t="shared" si="868"/>
        <v>22</v>
      </c>
      <c r="AL2094" t="e">
        <f>VLOOKUP(E2094,[2]Sheet1!$A:$B,2,FALSE)</f>
        <v>#N/A</v>
      </c>
    </row>
    <row r="2095" spans="1:38" x14ac:dyDescent="0.25">
      <c r="A2095" t="str">
        <f>VLOOKUP(Q2095,'Data validation'!$K$2:$L$50,2,FALSE)</f>
        <v>BOOKING</v>
      </c>
      <c r="B2095">
        <f t="shared" si="853"/>
        <v>0</v>
      </c>
      <c r="C2095">
        <f t="shared" si="854"/>
        <v>4</v>
      </c>
      <c r="D2095">
        <f t="shared" si="855"/>
        <v>0</v>
      </c>
      <c r="E2095">
        <v>10599</v>
      </c>
      <c r="F2095" t="s">
        <v>9218</v>
      </c>
      <c r="G2095" t="s">
        <v>54</v>
      </c>
      <c r="H2095" t="str">
        <f t="shared" si="856"/>
        <v>30</v>
      </c>
      <c r="I2095" t="str">
        <f t="shared" si="857"/>
        <v>Aug</v>
      </c>
      <c r="J2095" t="s">
        <v>322</v>
      </c>
      <c r="K2095" t="str">
        <f t="shared" si="858"/>
        <v>03</v>
      </c>
      <c r="L2095" t="str">
        <f t="shared" si="859"/>
        <v>Sep</v>
      </c>
      <c r="M2095">
        <v>4</v>
      </c>
      <c r="N2095">
        <f t="shared" si="860"/>
        <v>-27</v>
      </c>
      <c r="O2095">
        <f t="shared" si="861"/>
        <v>1</v>
      </c>
      <c r="P2095">
        <f t="shared" si="862"/>
        <v>2</v>
      </c>
      <c r="Q2095" t="s">
        <v>587</v>
      </c>
      <c r="R2095" t="s">
        <v>63</v>
      </c>
      <c r="S2095">
        <v>2</v>
      </c>
      <c r="T2095">
        <v>1</v>
      </c>
      <c r="U2095" s="2">
        <v>1505.737892477064</v>
      </c>
      <c r="V2095" s="2">
        <v>376.43447311926599</v>
      </c>
      <c r="W2095" t="s">
        <v>262</v>
      </c>
      <c r="X2095" t="s">
        <v>9219</v>
      </c>
      <c r="Y2095" t="s">
        <v>9200</v>
      </c>
      <c r="Z2095" t="str">
        <f t="shared" si="864"/>
        <v>Mar</v>
      </c>
      <c r="AA2095" s="6">
        <f t="shared" si="869"/>
        <v>0</v>
      </c>
      <c r="AB2095" s="6">
        <f t="shared" si="869"/>
        <v>0</v>
      </c>
      <c r="AC2095" s="6">
        <f t="shared" si="869"/>
        <v>0</v>
      </c>
      <c r="AD2095" s="6">
        <f t="shared" si="869"/>
        <v>1</v>
      </c>
      <c r="AE2095" s="6">
        <f t="shared" si="869"/>
        <v>2</v>
      </c>
      <c r="AF2095" s="6">
        <f t="shared" si="865"/>
        <v>3</v>
      </c>
      <c r="AG2095" s="6">
        <f t="shared" si="866"/>
        <v>-1</v>
      </c>
      <c r="AH2095" s="14" t="str">
        <f>LEFT(X2095,2)&amp;"."&amp;VLOOKUP(MID(X2095,4,3),'Data validation'!$A$1:$B$12,2,FALSE)&amp;".2025"</f>
        <v>18.03.2025</v>
      </c>
      <c r="AI2095">
        <f t="shared" si="867"/>
        <v>12</v>
      </c>
      <c r="AJ2095" t="str">
        <f>H2095&amp;"."&amp;VLOOKUP(I2095,'Data validation'!$A$1:$B$12,2,FALSE)&amp;".2026"</f>
        <v>30.08.2026</v>
      </c>
      <c r="AK2095">
        <f t="shared" si="868"/>
        <v>36</v>
      </c>
      <c r="AL2095" t="e">
        <f>VLOOKUP(E2095,[2]Sheet1!$A:$B,2,FALSE)</f>
        <v>#N/A</v>
      </c>
    </row>
    <row r="2096" spans="1:38" x14ac:dyDescent="0.25">
      <c r="A2096" t="str">
        <f>VLOOKUP(Q2096,'Data validation'!$K$2:$L$50,2,FALSE)</f>
        <v>BOOKING</v>
      </c>
      <c r="B2096">
        <f t="shared" si="853"/>
        <v>0</v>
      </c>
      <c r="C2096">
        <f t="shared" si="854"/>
        <v>0</v>
      </c>
      <c r="D2096">
        <f t="shared" si="855"/>
        <v>7</v>
      </c>
      <c r="E2096">
        <v>10601</v>
      </c>
      <c r="F2096" t="s">
        <v>9220</v>
      </c>
      <c r="G2096" t="s">
        <v>323</v>
      </c>
      <c r="H2096" t="str">
        <f t="shared" si="856"/>
        <v>11</v>
      </c>
      <c r="I2096" t="str">
        <f t="shared" si="857"/>
        <v>Jul</v>
      </c>
      <c r="J2096" t="s">
        <v>33</v>
      </c>
      <c r="K2096" t="str">
        <f t="shared" si="858"/>
        <v>18</v>
      </c>
      <c r="L2096" t="str">
        <f t="shared" si="859"/>
        <v>Jul</v>
      </c>
      <c r="M2096">
        <v>7</v>
      </c>
      <c r="N2096">
        <f t="shared" si="860"/>
        <v>7</v>
      </c>
      <c r="O2096">
        <f t="shared" si="861"/>
        <v>0</v>
      </c>
      <c r="P2096">
        <f t="shared" si="862"/>
        <v>0</v>
      </c>
      <c r="Q2096" t="s">
        <v>587</v>
      </c>
      <c r="R2096" t="s">
        <v>63</v>
      </c>
      <c r="S2096">
        <v>2</v>
      </c>
      <c r="T2096">
        <v>0</v>
      </c>
      <c r="U2096" s="2">
        <v>3418.431972110091</v>
      </c>
      <c r="V2096" s="2">
        <v>488.34742458715596</v>
      </c>
      <c r="W2096" t="s">
        <v>262</v>
      </c>
      <c r="X2096" t="s">
        <v>9221</v>
      </c>
      <c r="Y2096" t="s">
        <v>9185</v>
      </c>
      <c r="Z2096" t="str">
        <f t="shared" si="864"/>
        <v>Mar</v>
      </c>
      <c r="AA2096" s="6">
        <f t="shared" si="869"/>
        <v>0</v>
      </c>
      <c r="AB2096" s="6">
        <f t="shared" si="869"/>
        <v>0</v>
      </c>
      <c r="AC2096" s="6">
        <f t="shared" si="869"/>
        <v>7</v>
      </c>
      <c r="AD2096" s="6">
        <f t="shared" si="869"/>
        <v>0</v>
      </c>
      <c r="AE2096" s="6">
        <f t="shared" si="869"/>
        <v>0</v>
      </c>
      <c r="AF2096" s="6">
        <f t="shared" si="865"/>
        <v>7</v>
      </c>
      <c r="AG2096" s="6">
        <f t="shared" si="866"/>
        <v>0</v>
      </c>
      <c r="AH2096" s="14" t="str">
        <f>LEFT(X2096,2)&amp;"."&amp;VLOOKUP(MID(X2096,4,3),'Data validation'!$A$1:$B$12,2,FALSE)&amp;".2025"</f>
        <v>19.03.2025</v>
      </c>
      <c r="AI2096">
        <f t="shared" si="867"/>
        <v>12</v>
      </c>
      <c r="AJ2096" t="str">
        <f>H2096&amp;"."&amp;VLOOKUP(I2096,'Data validation'!$A$1:$B$12,2,FALSE)&amp;".2026"</f>
        <v>11.07.2026</v>
      </c>
      <c r="AK2096">
        <f t="shared" si="868"/>
        <v>28</v>
      </c>
      <c r="AL2096" t="str">
        <f>VLOOKUP(E2096,[2]Sheet1!$A:$B,2,FALSE)</f>
        <v>Анулирана</v>
      </c>
    </row>
    <row r="2097" spans="1:38" x14ac:dyDescent="0.25">
      <c r="A2097" t="str">
        <f>VLOOKUP(Q2097,'Data validation'!$K$2:$L$50,2,FALSE)</f>
        <v>TO</v>
      </c>
      <c r="B2097">
        <f t="shared" si="853"/>
        <v>0</v>
      </c>
      <c r="C2097">
        <f t="shared" si="854"/>
        <v>6</v>
      </c>
      <c r="D2097">
        <f t="shared" si="855"/>
        <v>0</v>
      </c>
      <c r="E2097">
        <v>10602</v>
      </c>
      <c r="F2097" t="s">
        <v>9222</v>
      </c>
      <c r="G2097" t="s">
        <v>275</v>
      </c>
      <c r="H2097" t="str">
        <f t="shared" si="856"/>
        <v>22</v>
      </c>
      <c r="I2097" t="str">
        <f t="shared" si="857"/>
        <v>Jun</v>
      </c>
      <c r="J2097" t="s">
        <v>276</v>
      </c>
      <c r="K2097" t="str">
        <f t="shared" si="858"/>
        <v>28</v>
      </c>
      <c r="L2097" t="str">
        <f t="shared" si="859"/>
        <v>Jun</v>
      </c>
      <c r="M2097">
        <v>6</v>
      </c>
      <c r="N2097">
        <f t="shared" si="860"/>
        <v>6</v>
      </c>
      <c r="O2097">
        <f t="shared" si="861"/>
        <v>0</v>
      </c>
      <c r="P2097">
        <f t="shared" si="862"/>
        <v>0</v>
      </c>
      <c r="Q2097" t="s">
        <v>162</v>
      </c>
      <c r="R2097" t="s">
        <v>188</v>
      </c>
      <c r="S2097">
        <v>3</v>
      </c>
      <c r="T2097">
        <v>1</v>
      </c>
      <c r="U2097" s="2">
        <f>SUMIFS(Magelan!L:L,Magelan!D:D,'Резервации 2026'!E2097)</f>
        <v>2637.8474793</v>
      </c>
      <c r="V2097" s="2">
        <f>+U2097/M2097</f>
        <v>439.64124655000001</v>
      </c>
      <c r="W2097" t="s">
        <v>262</v>
      </c>
      <c r="X2097" t="s">
        <v>9223</v>
      </c>
      <c r="Y2097" t="s">
        <v>9185</v>
      </c>
      <c r="Z2097" t="str">
        <f t="shared" si="864"/>
        <v>Mar</v>
      </c>
      <c r="AA2097" s="6">
        <f t="shared" si="869"/>
        <v>0</v>
      </c>
      <c r="AB2097" s="6">
        <f t="shared" si="869"/>
        <v>6</v>
      </c>
      <c r="AC2097" s="6">
        <f t="shared" si="869"/>
        <v>0</v>
      </c>
      <c r="AD2097" s="6">
        <f t="shared" si="869"/>
        <v>0</v>
      </c>
      <c r="AE2097" s="6">
        <f t="shared" si="869"/>
        <v>0</v>
      </c>
      <c r="AF2097" s="6">
        <f t="shared" si="865"/>
        <v>6</v>
      </c>
      <c r="AG2097" s="6">
        <f t="shared" si="866"/>
        <v>0</v>
      </c>
      <c r="AH2097" s="14" t="str">
        <f>LEFT(X2097,2)&amp;"."&amp;VLOOKUP(MID(X2097,4,3),'Data validation'!$A$1:$B$12,2,FALSE)&amp;".2025"</f>
        <v>19.03.2025</v>
      </c>
      <c r="AI2097">
        <f t="shared" si="867"/>
        <v>12</v>
      </c>
      <c r="AJ2097" t="str">
        <f>H2097&amp;"."&amp;VLOOKUP(I2097,'Data validation'!$A$1:$B$12,2,FALSE)&amp;".2026"</f>
        <v>22.06.2026</v>
      </c>
      <c r="AK2097">
        <f t="shared" si="868"/>
        <v>26</v>
      </c>
      <c r="AL2097" t="e">
        <f>VLOOKUP(E2097,[2]Sheet1!$A:$B,2,FALSE)</f>
        <v>#N/A</v>
      </c>
    </row>
    <row r="2098" spans="1:38" x14ac:dyDescent="0.25">
      <c r="A2098" t="str">
        <f>VLOOKUP(Q2098,'Data validation'!$K$2:$L$50,2,FALSE)</f>
        <v>BOOKING</v>
      </c>
      <c r="B2098">
        <f t="shared" si="853"/>
        <v>0</v>
      </c>
      <c r="C2098">
        <f t="shared" si="854"/>
        <v>0</v>
      </c>
      <c r="D2098">
        <f t="shared" si="855"/>
        <v>7</v>
      </c>
      <c r="E2098">
        <v>10603</v>
      </c>
      <c r="F2098" t="s">
        <v>9224</v>
      </c>
      <c r="G2098" t="s">
        <v>93</v>
      </c>
      <c r="H2098" t="str">
        <f t="shared" si="856"/>
        <v>21</v>
      </c>
      <c r="I2098" t="str">
        <f t="shared" si="857"/>
        <v>Jul</v>
      </c>
      <c r="J2098" t="s">
        <v>495</v>
      </c>
      <c r="K2098" t="str">
        <f t="shared" si="858"/>
        <v>28</v>
      </c>
      <c r="L2098" t="str">
        <f t="shared" si="859"/>
        <v>Jul</v>
      </c>
      <c r="M2098">
        <v>7</v>
      </c>
      <c r="N2098">
        <f t="shared" si="860"/>
        <v>7</v>
      </c>
      <c r="O2098">
        <f t="shared" si="861"/>
        <v>0</v>
      </c>
      <c r="P2098">
        <f t="shared" si="862"/>
        <v>0</v>
      </c>
      <c r="Q2098" t="s">
        <v>587</v>
      </c>
      <c r="R2098" t="s">
        <v>17</v>
      </c>
      <c r="S2098">
        <v>2</v>
      </c>
      <c r="T2098">
        <v>2</v>
      </c>
      <c r="U2098" s="2">
        <v>4171.3009183486229</v>
      </c>
      <c r="V2098" s="2">
        <v>595.90013119266052</v>
      </c>
      <c r="W2098" t="s">
        <v>1025</v>
      </c>
      <c r="X2098" t="s">
        <v>9225</v>
      </c>
      <c r="Y2098" t="s">
        <v>9185</v>
      </c>
      <c r="Z2098" t="str">
        <f t="shared" si="864"/>
        <v>Mar</v>
      </c>
      <c r="AA2098" s="6">
        <f t="shared" si="869"/>
        <v>0</v>
      </c>
      <c r="AB2098" s="6">
        <f t="shared" si="869"/>
        <v>0</v>
      </c>
      <c r="AC2098" s="6">
        <f t="shared" si="869"/>
        <v>7</v>
      </c>
      <c r="AD2098" s="6">
        <f t="shared" si="869"/>
        <v>0</v>
      </c>
      <c r="AE2098" s="6">
        <f t="shared" si="869"/>
        <v>0</v>
      </c>
      <c r="AF2098" s="6">
        <f t="shared" si="865"/>
        <v>7</v>
      </c>
      <c r="AG2098" s="6">
        <f t="shared" si="866"/>
        <v>0</v>
      </c>
      <c r="AH2098" s="14" t="str">
        <f>LEFT(X2098,2)&amp;"."&amp;VLOOKUP(MID(X2098,4,3),'Data validation'!$A$1:$B$12,2,FALSE)&amp;".2025"</f>
        <v>19.03.2025</v>
      </c>
      <c r="AI2098">
        <f t="shared" si="867"/>
        <v>12</v>
      </c>
      <c r="AJ2098" t="str">
        <f>H2098&amp;"."&amp;VLOOKUP(I2098,'Data validation'!$A$1:$B$12,2,FALSE)&amp;".2026"</f>
        <v>21.07.2026</v>
      </c>
      <c r="AK2098">
        <f t="shared" si="868"/>
        <v>30</v>
      </c>
      <c r="AL2098" t="e">
        <f>VLOOKUP(E2098,[2]Sheet1!$A:$B,2,FALSE)</f>
        <v>#N/A</v>
      </c>
    </row>
    <row r="2099" spans="1:38" x14ac:dyDescent="0.25">
      <c r="A2099" t="str">
        <f>VLOOKUP(Q2099,'Data validation'!$K$2:$L$50,2,FALSE)</f>
        <v>TO</v>
      </c>
      <c r="B2099">
        <f t="shared" si="853"/>
        <v>0</v>
      </c>
      <c r="C2099">
        <f t="shared" si="854"/>
        <v>0</v>
      </c>
      <c r="D2099">
        <f t="shared" si="855"/>
        <v>5</v>
      </c>
      <c r="E2099">
        <v>10548</v>
      </c>
      <c r="F2099" t="s">
        <v>9226</v>
      </c>
      <c r="G2099" t="s">
        <v>136</v>
      </c>
      <c r="H2099" t="str">
        <f t="shared" si="856"/>
        <v>06</v>
      </c>
      <c r="I2099" t="str">
        <f t="shared" si="857"/>
        <v>Aug</v>
      </c>
      <c r="J2099" t="s">
        <v>350</v>
      </c>
      <c r="K2099" t="str">
        <f t="shared" si="858"/>
        <v>11</v>
      </c>
      <c r="L2099" t="str">
        <f t="shared" si="859"/>
        <v>Aug</v>
      </c>
      <c r="M2099">
        <v>5</v>
      </c>
      <c r="N2099">
        <f t="shared" si="860"/>
        <v>5</v>
      </c>
      <c r="O2099">
        <f t="shared" si="861"/>
        <v>0</v>
      </c>
      <c r="P2099">
        <f t="shared" si="862"/>
        <v>0</v>
      </c>
      <c r="Q2099" t="s">
        <v>81</v>
      </c>
      <c r="R2099" t="s">
        <v>63</v>
      </c>
      <c r="S2099">
        <v>3</v>
      </c>
      <c r="T2099">
        <v>1</v>
      </c>
      <c r="U2099" s="2">
        <f>SUMIFS(SLR!L:L,SLR!D:D,'Резервации 2026'!E2099)</f>
        <v>2307.3904425000001</v>
      </c>
      <c r="V2099" s="2">
        <f t="shared" ref="V2099" si="882">+U2099/M2099</f>
        <v>461.47808850000001</v>
      </c>
      <c r="W2099" t="s">
        <v>262</v>
      </c>
      <c r="X2099" t="s">
        <v>9227</v>
      </c>
      <c r="Y2099" t="s">
        <v>8948</v>
      </c>
      <c r="Z2099" t="str">
        <f t="shared" si="864"/>
        <v>Mar</v>
      </c>
      <c r="AA2099" s="6">
        <f t="shared" si="869"/>
        <v>0</v>
      </c>
      <c r="AB2099" s="6">
        <f t="shared" si="869"/>
        <v>0</v>
      </c>
      <c r="AC2099" s="6">
        <f t="shared" si="869"/>
        <v>0</v>
      </c>
      <c r="AD2099" s="6">
        <f t="shared" si="869"/>
        <v>5</v>
      </c>
      <c r="AE2099" s="6">
        <f t="shared" si="869"/>
        <v>0</v>
      </c>
      <c r="AF2099" s="6">
        <f t="shared" si="865"/>
        <v>5</v>
      </c>
      <c r="AG2099" s="6">
        <f t="shared" si="866"/>
        <v>0</v>
      </c>
      <c r="AH2099" s="14" t="str">
        <f>LEFT(X2099,2)&amp;"."&amp;VLOOKUP(MID(X2099,4,3),'Data validation'!$A$1:$B$12,2,FALSE)&amp;".2025"</f>
        <v>16.03.2025</v>
      </c>
      <c r="AI2099">
        <f t="shared" si="867"/>
        <v>12</v>
      </c>
      <c r="AJ2099" t="str">
        <f>H2099&amp;"."&amp;VLOOKUP(I2099,'Data validation'!$A$1:$B$12,2,FALSE)&amp;".2026"</f>
        <v>06.08.2026</v>
      </c>
      <c r="AK2099">
        <f t="shared" si="868"/>
        <v>32</v>
      </c>
      <c r="AL2099" t="e">
        <f>VLOOKUP(E2099,[2]Sheet1!$A:$B,2,FALSE)</f>
        <v>#N/A</v>
      </c>
    </row>
    <row r="2100" spans="1:38" x14ac:dyDescent="0.25">
      <c r="A2100" t="str">
        <f>VLOOKUP(Q2100,'Data validation'!$K$2:$L$50,2,FALSE)</f>
        <v>TO</v>
      </c>
      <c r="B2100">
        <f t="shared" si="853"/>
        <v>0</v>
      </c>
      <c r="C2100">
        <f t="shared" si="854"/>
        <v>5</v>
      </c>
      <c r="D2100">
        <f t="shared" si="855"/>
        <v>0</v>
      </c>
      <c r="E2100">
        <v>10549</v>
      </c>
      <c r="F2100" t="s">
        <v>9228</v>
      </c>
      <c r="G2100" t="s">
        <v>303</v>
      </c>
      <c r="H2100" t="str">
        <f t="shared" si="856"/>
        <v>25</v>
      </c>
      <c r="I2100" t="str">
        <f t="shared" si="857"/>
        <v>Jun</v>
      </c>
      <c r="J2100" t="s">
        <v>71</v>
      </c>
      <c r="K2100" t="str">
        <f t="shared" si="858"/>
        <v>30</v>
      </c>
      <c r="L2100" t="str">
        <f t="shared" si="859"/>
        <v>Jun</v>
      </c>
      <c r="M2100">
        <v>5</v>
      </c>
      <c r="N2100">
        <f t="shared" si="860"/>
        <v>5</v>
      </c>
      <c r="O2100">
        <f t="shared" si="861"/>
        <v>0</v>
      </c>
      <c r="P2100">
        <f t="shared" si="862"/>
        <v>0</v>
      </c>
      <c r="Q2100" t="s">
        <v>3132</v>
      </c>
      <c r="R2100" t="s">
        <v>63</v>
      </c>
      <c r="S2100">
        <v>2</v>
      </c>
      <c r="T2100">
        <v>2</v>
      </c>
      <c r="U2100" s="2">
        <f>SUMIFS(Avatar!L:L,Avatar!D:D,'Резервации 2026'!E2100)</f>
        <v>1934.5114530000001</v>
      </c>
      <c r="V2100" s="2">
        <f>+U2100/M2100</f>
        <v>386.90229060000001</v>
      </c>
      <c r="W2100" t="s">
        <v>262</v>
      </c>
      <c r="X2100" t="s">
        <v>9229</v>
      </c>
      <c r="Y2100" t="s">
        <v>8941</v>
      </c>
      <c r="Z2100" t="str">
        <f t="shared" si="864"/>
        <v>Mar</v>
      </c>
      <c r="AA2100" s="6">
        <f t="shared" si="869"/>
        <v>0</v>
      </c>
      <c r="AB2100" s="6">
        <f t="shared" si="869"/>
        <v>5</v>
      </c>
      <c r="AC2100" s="6">
        <f t="shared" si="869"/>
        <v>0</v>
      </c>
      <c r="AD2100" s="6">
        <f t="shared" si="869"/>
        <v>0</v>
      </c>
      <c r="AE2100" s="6">
        <f t="shared" si="869"/>
        <v>0</v>
      </c>
      <c r="AF2100" s="6">
        <f t="shared" si="865"/>
        <v>5</v>
      </c>
      <c r="AG2100" s="6">
        <f t="shared" si="866"/>
        <v>0</v>
      </c>
      <c r="AH2100" s="14" t="str">
        <f>LEFT(X2100,2)&amp;"."&amp;VLOOKUP(MID(X2100,4,3),'Data validation'!$A$1:$B$12,2,FALSE)&amp;".2025"</f>
        <v>16.03.2025</v>
      </c>
      <c r="AI2100">
        <f t="shared" si="867"/>
        <v>12</v>
      </c>
      <c r="AJ2100" t="str">
        <f>H2100&amp;"."&amp;VLOOKUP(I2100,'Data validation'!$A$1:$B$12,2,FALSE)&amp;".2026"</f>
        <v>25.06.2026</v>
      </c>
      <c r="AK2100">
        <f t="shared" si="868"/>
        <v>26</v>
      </c>
      <c r="AL2100" t="e">
        <f>VLOOKUP(E2100,[2]Sheet1!$A:$B,2,FALSE)</f>
        <v>#N/A</v>
      </c>
    </row>
    <row r="2101" spans="1:38" x14ac:dyDescent="0.25">
      <c r="A2101" t="str">
        <f>VLOOKUP(Q2101,'Data validation'!$K$2:$L$50,2,FALSE)</f>
        <v>TO</v>
      </c>
      <c r="B2101">
        <f t="shared" si="853"/>
        <v>0</v>
      </c>
      <c r="C2101">
        <f t="shared" si="854"/>
        <v>5</v>
      </c>
      <c r="D2101">
        <f t="shared" si="855"/>
        <v>0</v>
      </c>
      <c r="E2101">
        <v>10550</v>
      </c>
      <c r="F2101" t="s">
        <v>9230</v>
      </c>
      <c r="G2101" t="s">
        <v>125</v>
      </c>
      <c r="H2101" t="str">
        <f t="shared" si="856"/>
        <v>21</v>
      </c>
      <c r="I2101" t="str">
        <f t="shared" si="857"/>
        <v>Jun</v>
      </c>
      <c r="J2101" t="s">
        <v>950</v>
      </c>
      <c r="K2101" t="str">
        <f t="shared" si="858"/>
        <v>26</v>
      </c>
      <c r="L2101" t="str">
        <f t="shared" si="859"/>
        <v>Jun</v>
      </c>
      <c r="M2101">
        <v>5</v>
      </c>
      <c r="N2101">
        <f t="shared" si="860"/>
        <v>5</v>
      </c>
      <c r="O2101">
        <f t="shared" si="861"/>
        <v>0</v>
      </c>
      <c r="P2101">
        <f t="shared" si="862"/>
        <v>0</v>
      </c>
      <c r="Q2101" t="s">
        <v>81</v>
      </c>
      <c r="R2101" t="s">
        <v>63</v>
      </c>
      <c r="S2101">
        <v>2</v>
      </c>
      <c r="T2101">
        <v>2</v>
      </c>
      <c r="U2101" s="2">
        <f>SUMIFS(SLR!L:L,SLR!D:D,'Резервации 2026'!E2101)</f>
        <v>1746.2041406000001</v>
      </c>
      <c r="V2101" s="2">
        <f t="shared" ref="V2101:V2102" si="883">+U2101/M2101</f>
        <v>349.24082812</v>
      </c>
      <c r="W2101" t="s">
        <v>262</v>
      </c>
      <c r="X2101" t="s">
        <v>9231</v>
      </c>
      <c r="Y2101" t="s">
        <v>8941</v>
      </c>
      <c r="Z2101" t="str">
        <f t="shared" si="864"/>
        <v>Mar</v>
      </c>
      <c r="AA2101" s="6">
        <f t="shared" si="869"/>
        <v>0</v>
      </c>
      <c r="AB2101" s="6">
        <f t="shared" si="869"/>
        <v>5</v>
      </c>
      <c r="AC2101" s="6">
        <f t="shared" si="869"/>
        <v>0</v>
      </c>
      <c r="AD2101" s="6">
        <f t="shared" si="869"/>
        <v>0</v>
      </c>
      <c r="AE2101" s="6">
        <f t="shared" si="869"/>
        <v>0</v>
      </c>
      <c r="AF2101" s="6">
        <f t="shared" si="865"/>
        <v>5</v>
      </c>
      <c r="AG2101" s="6">
        <f t="shared" si="866"/>
        <v>0</v>
      </c>
      <c r="AH2101" s="14" t="str">
        <f>LEFT(X2101,2)&amp;"."&amp;VLOOKUP(MID(X2101,4,3),'Data validation'!$A$1:$B$12,2,FALSE)&amp;".2025"</f>
        <v>16.03.2025</v>
      </c>
      <c r="AI2101">
        <f t="shared" si="867"/>
        <v>12</v>
      </c>
      <c r="AJ2101" t="str">
        <f>H2101&amp;"."&amp;VLOOKUP(I2101,'Data validation'!$A$1:$B$12,2,FALSE)&amp;".2026"</f>
        <v>21.06.2026</v>
      </c>
      <c r="AK2101">
        <f t="shared" si="868"/>
        <v>26</v>
      </c>
      <c r="AL2101" t="e">
        <f>VLOOKUP(E2101,[2]Sheet1!$A:$B,2,FALSE)</f>
        <v>#N/A</v>
      </c>
    </row>
    <row r="2102" spans="1:38" x14ac:dyDescent="0.25">
      <c r="A2102" t="str">
        <f>VLOOKUP(Q2102,'Data validation'!$K$2:$L$50,2,FALSE)</f>
        <v>TO</v>
      </c>
      <c r="B2102">
        <f t="shared" si="853"/>
        <v>0</v>
      </c>
      <c r="C2102">
        <f t="shared" si="854"/>
        <v>0</v>
      </c>
      <c r="D2102">
        <f t="shared" si="855"/>
        <v>5</v>
      </c>
      <c r="E2102">
        <v>10551</v>
      </c>
      <c r="F2102" t="s">
        <v>9232</v>
      </c>
      <c r="G2102" t="s">
        <v>259</v>
      </c>
      <c r="H2102" t="str">
        <f t="shared" si="856"/>
        <v>08</v>
      </c>
      <c r="I2102" t="str">
        <f t="shared" si="857"/>
        <v>Aug</v>
      </c>
      <c r="J2102" t="s">
        <v>475</v>
      </c>
      <c r="K2102" t="str">
        <f t="shared" si="858"/>
        <v>13</v>
      </c>
      <c r="L2102" t="str">
        <f t="shared" si="859"/>
        <v>Aug</v>
      </c>
      <c r="M2102">
        <v>5</v>
      </c>
      <c r="N2102">
        <f t="shared" si="860"/>
        <v>5</v>
      </c>
      <c r="O2102">
        <f t="shared" si="861"/>
        <v>0</v>
      </c>
      <c r="P2102">
        <f t="shared" si="862"/>
        <v>0</v>
      </c>
      <c r="Q2102" t="s">
        <v>81</v>
      </c>
      <c r="R2102" t="s">
        <v>63</v>
      </c>
      <c r="S2102">
        <v>2</v>
      </c>
      <c r="T2102">
        <v>1</v>
      </c>
      <c r="U2102" s="2">
        <f>SUMIFS(SLR!L:L,SLR!D:D,'Резервации 2026'!E2102)</f>
        <v>1709.1998369999999</v>
      </c>
      <c r="V2102" s="2">
        <f t="shared" si="883"/>
        <v>341.83996739999998</v>
      </c>
      <c r="W2102" t="s">
        <v>262</v>
      </c>
      <c r="X2102" t="s">
        <v>9233</v>
      </c>
      <c r="Y2102" t="s">
        <v>8905</v>
      </c>
      <c r="Z2102" t="str">
        <f t="shared" si="864"/>
        <v>Mar</v>
      </c>
      <c r="AA2102" s="6">
        <f t="shared" si="869"/>
        <v>0</v>
      </c>
      <c r="AB2102" s="6">
        <f t="shared" si="869"/>
        <v>0</v>
      </c>
      <c r="AC2102" s="6">
        <f t="shared" si="869"/>
        <v>0</v>
      </c>
      <c r="AD2102" s="6">
        <f t="shared" si="869"/>
        <v>5</v>
      </c>
      <c r="AE2102" s="6">
        <f t="shared" si="869"/>
        <v>0</v>
      </c>
      <c r="AF2102" s="6">
        <f t="shared" si="865"/>
        <v>5</v>
      </c>
      <c r="AG2102" s="6">
        <f t="shared" si="866"/>
        <v>0</v>
      </c>
      <c r="AH2102" s="14" t="str">
        <f>LEFT(X2102,2)&amp;"."&amp;VLOOKUP(MID(X2102,4,3),'Data validation'!$A$1:$B$12,2,FALSE)&amp;".2025"</f>
        <v>16.03.2025</v>
      </c>
      <c r="AI2102">
        <f t="shared" si="867"/>
        <v>12</v>
      </c>
      <c r="AJ2102" t="str">
        <f>H2102&amp;"."&amp;VLOOKUP(I2102,'Data validation'!$A$1:$B$12,2,FALSE)&amp;".2026"</f>
        <v>08.08.2026</v>
      </c>
      <c r="AK2102">
        <f t="shared" si="868"/>
        <v>32</v>
      </c>
      <c r="AL2102" t="e">
        <f>VLOOKUP(E2102,[2]Sheet1!$A:$B,2,FALSE)</f>
        <v>#N/A</v>
      </c>
    </row>
    <row r="2103" spans="1:38" x14ac:dyDescent="0.25">
      <c r="A2103" t="str">
        <f>VLOOKUP(Q2103,'Data validation'!$K$2:$L$50,2,FALSE)</f>
        <v>INDIVIDUAL</v>
      </c>
      <c r="B2103">
        <f t="shared" si="853"/>
        <v>0</v>
      </c>
      <c r="C2103">
        <f t="shared" si="854"/>
        <v>0</v>
      </c>
      <c r="D2103">
        <f t="shared" si="855"/>
        <v>6</v>
      </c>
      <c r="E2103">
        <v>10604</v>
      </c>
      <c r="F2103" t="s">
        <v>9234</v>
      </c>
      <c r="G2103" t="s">
        <v>94</v>
      </c>
      <c r="H2103" t="str">
        <f t="shared" si="856"/>
        <v>27</v>
      </c>
      <c r="I2103" t="str">
        <f t="shared" si="857"/>
        <v>Jul</v>
      </c>
      <c r="J2103" t="s">
        <v>78</v>
      </c>
      <c r="K2103" t="str">
        <f t="shared" si="858"/>
        <v>02</v>
      </c>
      <c r="L2103" t="str">
        <f t="shared" si="859"/>
        <v>Aug</v>
      </c>
      <c r="M2103">
        <v>6</v>
      </c>
      <c r="N2103">
        <f t="shared" si="860"/>
        <v>-25</v>
      </c>
      <c r="O2103">
        <f t="shared" si="861"/>
        <v>4</v>
      </c>
      <c r="P2103">
        <f t="shared" si="862"/>
        <v>1</v>
      </c>
      <c r="Q2103" t="s">
        <v>24</v>
      </c>
      <c r="R2103" t="s">
        <v>188</v>
      </c>
      <c r="S2103">
        <v>3</v>
      </c>
      <c r="T2103">
        <v>0</v>
      </c>
      <c r="U2103" s="2">
        <v>3664.0052691743117</v>
      </c>
      <c r="V2103" s="2">
        <v>610.66754486238528</v>
      </c>
      <c r="X2103" t="s">
        <v>9235</v>
      </c>
      <c r="Y2103" t="s">
        <v>9185</v>
      </c>
      <c r="Z2103" t="str">
        <f t="shared" si="864"/>
        <v>Mar</v>
      </c>
      <c r="AA2103" s="6">
        <f t="shared" si="869"/>
        <v>0</v>
      </c>
      <c r="AB2103" s="6">
        <f t="shared" si="869"/>
        <v>0</v>
      </c>
      <c r="AC2103" s="6">
        <f t="shared" si="869"/>
        <v>4</v>
      </c>
      <c r="AD2103" s="6">
        <f t="shared" si="869"/>
        <v>1</v>
      </c>
      <c r="AE2103" s="6">
        <f t="shared" si="869"/>
        <v>0</v>
      </c>
      <c r="AF2103" s="6">
        <f t="shared" si="865"/>
        <v>5</v>
      </c>
      <c r="AG2103" s="6">
        <f t="shared" si="866"/>
        <v>-1</v>
      </c>
      <c r="AH2103" s="14" t="str">
        <f>LEFT(X2103,2)&amp;"."&amp;VLOOKUP(MID(X2103,4,3),'Data validation'!$A$1:$B$12,2,FALSE)&amp;".2025"</f>
        <v>19.03.2025</v>
      </c>
      <c r="AI2103">
        <f t="shared" si="867"/>
        <v>12</v>
      </c>
      <c r="AJ2103" t="str">
        <f>H2103&amp;"."&amp;VLOOKUP(I2103,'Data validation'!$A$1:$B$12,2,FALSE)&amp;".2026"</f>
        <v>27.07.2026</v>
      </c>
      <c r="AK2103">
        <f t="shared" si="868"/>
        <v>31</v>
      </c>
      <c r="AL2103" t="e">
        <f>VLOOKUP(E2103,[2]Sheet1!$A:$B,2,FALSE)</f>
        <v>#N/A</v>
      </c>
    </row>
    <row r="2104" spans="1:38" x14ac:dyDescent="0.25">
      <c r="A2104" t="str">
        <f>VLOOKUP(Q2104,'Data validation'!$K$2:$L$50,2,FALSE)</f>
        <v>BOOKING</v>
      </c>
      <c r="B2104">
        <f t="shared" si="853"/>
        <v>0</v>
      </c>
      <c r="C2104">
        <f t="shared" si="854"/>
        <v>0</v>
      </c>
      <c r="D2104">
        <f t="shared" si="855"/>
        <v>7</v>
      </c>
      <c r="E2104">
        <v>10605</v>
      </c>
      <c r="F2104" t="s">
        <v>9236</v>
      </c>
      <c r="G2104" t="s">
        <v>93</v>
      </c>
      <c r="H2104" t="str">
        <f t="shared" si="856"/>
        <v>21</v>
      </c>
      <c r="I2104" t="str">
        <f t="shared" si="857"/>
        <v>Jul</v>
      </c>
      <c r="J2104" t="s">
        <v>495</v>
      </c>
      <c r="K2104" t="str">
        <f t="shared" si="858"/>
        <v>28</v>
      </c>
      <c r="L2104" t="str">
        <f t="shared" si="859"/>
        <v>Jul</v>
      </c>
      <c r="M2104">
        <v>7</v>
      </c>
      <c r="N2104">
        <f t="shared" si="860"/>
        <v>7</v>
      </c>
      <c r="O2104">
        <f t="shared" si="861"/>
        <v>0</v>
      </c>
      <c r="P2104">
        <f t="shared" si="862"/>
        <v>0</v>
      </c>
      <c r="Q2104" t="s">
        <v>587</v>
      </c>
      <c r="R2104" t="s">
        <v>17</v>
      </c>
      <c r="S2104">
        <v>1</v>
      </c>
      <c r="T2104">
        <v>2</v>
      </c>
      <c r="U2104" s="2">
        <v>3337.0407346788984</v>
      </c>
      <c r="V2104" s="2">
        <v>476.72010495412843</v>
      </c>
      <c r="W2104" t="s">
        <v>1025</v>
      </c>
      <c r="X2104" t="s">
        <v>9237</v>
      </c>
      <c r="Y2104" t="s">
        <v>9185</v>
      </c>
      <c r="Z2104" t="str">
        <f t="shared" si="864"/>
        <v>Mar</v>
      </c>
      <c r="AA2104" s="6">
        <f t="shared" si="869"/>
        <v>0</v>
      </c>
      <c r="AB2104" s="6">
        <f t="shared" si="869"/>
        <v>0</v>
      </c>
      <c r="AC2104" s="6">
        <f t="shared" si="869"/>
        <v>7</v>
      </c>
      <c r="AD2104" s="6">
        <f t="shared" si="869"/>
        <v>0</v>
      </c>
      <c r="AE2104" s="6">
        <f t="shared" si="869"/>
        <v>0</v>
      </c>
      <c r="AF2104" s="6">
        <f t="shared" si="865"/>
        <v>7</v>
      </c>
      <c r="AG2104" s="6">
        <f t="shared" si="866"/>
        <v>0</v>
      </c>
      <c r="AH2104" s="14" t="str">
        <f>LEFT(X2104,2)&amp;"."&amp;VLOOKUP(MID(X2104,4,3),'Data validation'!$A$1:$B$12,2,FALSE)&amp;".2025"</f>
        <v>19.03.2025</v>
      </c>
      <c r="AI2104">
        <f t="shared" si="867"/>
        <v>12</v>
      </c>
      <c r="AJ2104" t="str">
        <f>H2104&amp;"."&amp;VLOOKUP(I2104,'Data validation'!$A$1:$B$12,2,FALSE)&amp;".2026"</f>
        <v>21.07.2026</v>
      </c>
      <c r="AK2104">
        <f t="shared" si="868"/>
        <v>30</v>
      </c>
      <c r="AL2104" t="e">
        <f>VLOOKUP(E2104,[2]Sheet1!$A:$B,2,FALSE)</f>
        <v>#N/A</v>
      </c>
    </row>
    <row r="2105" spans="1:38" x14ac:dyDescent="0.25">
      <c r="A2105" t="str">
        <f>VLOOKUP(Q2105,'Data validation'!$K$2:$L$50,2,FALSE)</f>
        <v>BOOKING</v>
      </c>
      <c r="B2105">
        <f t="shared" si="853"/>
        <v>0</v>
      </c>
      <c r="C2105">
        <f t="shared" si="854"/>
        <v>0</v>
      </c>
      <c r="D2105">
        <f t="shared" si="855"/>
        <v>7</v>
      </c>
      <c r="E2105">
        <v>10606</v>
      </c>
      <c r="F2105" t="s">
        <v>9236</v>
      </c>
      <c r="G2105" t="s">
        <v>93</v>
      </c>
      <c r="H2105" t="str">
        <f t="shared" si="856"/>
        <v>21</v>
      </c>
      <c r="I2105" t="str">
        <f t="shared" si="857"/>
        <v>Jul</v>
      </c>
      <c r="J2105" t="s">
        <v>495</v>
      </c>
      <c r="K2105" t="str">
        <f t="shared" si="858"/>
        <v>28</v>
      </c>
      <c r="L2105" t="str">
        <f t="shared" si="859"/>
        <v>Jul</v>
      </c>
      <c r="M2105">
        <v>7</v>
      </c>
      <c r="N2105">
        <f t="shared" si="860"/>
        <v>7</v>
      </c>
      <c r="O2105">
        <f t="shared" si="861"/>
        <v>0</v>
      </c>
      <c r="P2105">
        <f t="shared" si="862"/>
        <v>0</v>
      </c>
      <c r="Q2105" t="s">
        <v>587</v>
      </c>
      <c r="R2105" t="s">
        <v>17</v>
      </c>
      <c r="S2105">
        <v>1</v>
      </c>
      <c r="T2105">
        <v>2</v>
      </c>
      <c r="U2105" s="2">
        <v>3337.0407346788984</v>
      </c>
      <c r="V2105" s="2">
        <v>476.72010495412843</v>
      </c>
      <c r="X2105" t="s">
        <v>9237</v>
      </c>
      <c r="Y2105" t="s">
        <v>9185</v>
      </c>
      <c r="Z2105" t="str">
        <f t="shared" si="864"/>
        <v>Mar</v>
      </c>
      <c r="AA2105" s="6">
        <f t="shared" si="869"/>
        <v>0</v>
      </c>
      <c r="AB2105" s="6">
        <f t="shared" si="869"/>
        <v>0</v>
      </c>
      <c r="AC2105" s="6">
        <f t="shared" si="869"/>
        <v>7</v>
      </c>
      <c r="AD2105" s="6">
        <f t="shared" si="869"/>
        <v>0</v>
      </c>
      <c r="AE2105" s="6">
        <f t="shared" si="869"/>
        <v>0</v>
      </c>
      <c r="AF2105" s="6">
        <f t="shared" si="865"/>
        <v>7</v>
      </c>
      <c r="AG2105" s="6">
        <f t="shared" si="866"/>
        <v>0</v>
      </c>
      <c r="AH2105" s="14" t="str">
        <f>LEFT(X2105,2)&amp;"."&amp;VLOOKUP(MID(X2105,4,3),'Data validation'!$A$1:$B$12,2,FALSE)&amp;".2025"</f>
        <v>19.03.2025</v>
      </c>
      <c r="AI2105">
        <f t="shared" si="867"/>
        <v>12</v>
      </c>
      <c r="AJ2105" t="str">
        <f>H2105&amp;"."&amp;VLOOKUP(I2105,'Data validation'!$A$1:$B$12,2,FALSE)&amp;".2026"</f>
        <v>21.07.2026</v>
      </c>
      <c r="AK2105">
        <f t="shared" si="868"/>
        <v>30</v>
      </c>
      <c r="AL2105" t="e">
        <f>VLOOKUP(E2105,[2]Sheet1!$A:$B,2,FALSE)</f>
        <v>#N/A</v>
      </c>
    </row>
    <row r="2106" spans="1:38" x14ac:dyDescent="0.25">
      <c r="A2106" t="str">
        <f>VLOOKUP(Q2106,'Data validation'!$K$2:$L$50,2,FALSE)</f>
        <v>TO</v>
      </c>
      <c r="B2106">
        <f t="shared" si="853"/>
        <v>0</v>
      </c>
      <c r="C2106">
        <f t="shared" si="854"/>
        <v>5</v>
      </c>
      <c r="D2106">
        <f t="shared" si="855"/>
        <v>0</v>
      </c>
      <c r="E2106">
        <v>10552</v>
      </c>
      <c r="F2106" t="s">
        <v>9238</v>
      </c>
      <c r="G2106" t="s">
        <v>120</v>
      </c>
      <c r="H2106" t="str">
        <f t="shared" si="856"/>
        <v>02</v>
      </c>
      <c r="I2106" t="str">
        <f t="shared" si="857"/>
        <v>Jul</v>
      </c>
      <c r="J2106" t="s">
        <v>72</v>
      </c>
      <c r="K2106" t="str">
        <f t="shared" si="858"/>
        <v>07</v>
      </c>
      <c r="L2106" t="str">
        <f t="shared" si="859"/>
        <v>Jul</v>
      </c>
      <c r="M2106">
        <v>5</v>
      </c>
      <c r="N2106">
        <f t="shared" si="860"/>
        <v>5</v>
      </c>
      <c r="O2106">
        <f t="shared" si="861"/>
        <v>0</v>
      </c>
      <c r="P2106">
        <f t="shared" si="862"/>
        <v>0</v>
      </c>
      <c r="Q2106" t="s">
        <v>116</v>
      </c>
      <c r="R2106" t="s">
        <v>17</v>
      </c>
      <c r="S2106">
        <v>3</v>
      </c>
      <c r="T2106">
        <v>1</v>
      </c>
      <c r="U2106" s="2">
        <f>SUMIFS(Solvex!L:L,Solvex!D:D,'Резервации 2026'!E2106)</f>
        <v>2034.6499489999999</v>
      </c>
      <c r="V2106" s="2">
        <f t="shared" ref="V2106" si="884">+U2106/M2106</f>
        <v>406.92998979999999</v>
      </c>
      <c r="W2106" t="s">
        <v>262</v>
      </c>
      <c r="X2106" t="s">
        <v>9239</v>
      </c>
      <c r="Y2106" t="s">
        <v>9150</v>
      </c>
      <c r="Z2106" t="str">
        <f t="shared" si="864"/>
        <v>Mar</v>
      </c>
      <c r="AA2106" s="6">
        <f t="shared" si="869"/>
        <v>0</v>
      </c>
      <c r="AB2106" s="6">
        <f t="shared" si="869"/>
        <v>0</v>
      </c>
      <c r="AC2106" s="6">
        <f t="shared" si="869"/>
        <v>5</v>
      </c>
      <c r="AD2106" s="6">
        <f t="shared" si="869"/>
        <v>0</v>
      </c>
      <c r="AE2106" s="6">
        <f t="shared" si="869"/>
        <v>0</v>
      </c>
      <c r="AF2106" s="6">
        <f t="shared" si="865"/>
        <v>5</v>
      </c>
      <c r="AG2106" s="6">
        <f t="shared" si="866"/>
        <v>0</v>
      </c>
      <c r="AH2106" s="14" t="str">
        <f>LEFT(X2106,2)&amp;"."&amp;VLOOKUP(MID(X2106,4,3),'Data validation'!$A$1:$B$12,2,FALSE)&amp;".2025"</f>
        <v>16.03.2025</v>
      </c>
      <c r="AI2106">
        <f t="shared" si="867"/>
        <v>12</v>
      </c>
      <c r="AJ2106" t="str">
        <f>H2106&amp;"."&amp;VLOOKUP(I2106,'Data validation'!$A$1:$B$12,2,FALSE)&amp;".2026"</f>
        <v>02.07.2026</v>
      </c>
      <c r="AK2106">
        <f t="shared" si="868"/>
        <v>27</v>
      </c>
      <c r="AL2106" t="e">
        <f>VLOOKUP(E2106,[2]Sheet1!$A:$B,2,FALSE)</f>
        <v>#N/A</v>
      </c>
    </row>
    <row r="2107" spans="1:38" x14ac:dyDescent="0.25">
      <c r="A2107" t="str">
        <f>VLOOKUP(Q2107,'Data validation'!$K$2:$L$50,2,FALSE)</f>
        <v>ITAKA</v>
      </c>
      <c r="B2107">
        <f t="shared" si="853"/>
        <v>0</v>
      </c>
      <c r="C2107">
        <f t="shared" si="854"/>
        <v>0</v>
      </c>
      <c r="D2107">
        <f t="shared" si="855"/>
        <v>10</v>
      </c>
      <c r="E2107">
        <v>10553</v>
      </c>
      <c r="F2107" t="s">
        <v>9240</v>
      </c>
      <c r="G2107" t="s">
        <v>114</v>
      </c>
      <c r="H2107" t="str">
        <f t="shared" si="856"/>
        <v>14</v>
      </c>
      <c r="I2107" t="str">
        <f t="shared" si="857"/>
        <v>Jul</v>
      </c>
      <c r="J2107" t="s">
        <v>156</v>
      </c>
      <c r="K2107" t="str">
        <f t="shared" si="858"/>
        <v>24</v>
      </c>
      <c r="L2107" t="str">
        <f t="shared" si="859"/>
        <v>Jul</v>
      </c>
      <c r="M2107">
        <v>10</v>
      </c>
      <c r="N2107">
        <f t="shared" si="860"/>
        <v>10</v>
      </c>
      <c r="O2107">
        <f t="shared" si="861"/>
        <v>0</v>
      </c>
      <c r="P2107">
        <f t="shared" si="862"/>
        <v>0</v>
      </c>
      <c r="Q2107" t="s">
        <v>1445</v>
      </c>
      <c r="R2107" t="s">
        <v>17</v>
      </c>
      <c r="S2107">
        <v>2</v>
      </c>
      <c r="T2107">
        <v>1</v>
      </c>
      <c r="U2107" s="2">
        <f>SUMIFS(Itaka!L:L,Itaka!D:D,'Резервации 2026'!E2107)</f>
        <v>2583.8470129999996</v>
      </c>
      <c r="V2107" s="2">
        <f t="shared" ref="V2107:V2109" si="885">+U2107/M2107</f>
        <v>258.38470129999996</v>
      </c>
      <c r="W2107" t="s">
        <v>4628</v>
      </c>
      <c r="X2107" t="s">
        <v>9241</v>
      </c>
      <c r="Y2107" t="s">
        <v>8895</v>
      </c>
      <c r="Z2107" t="str">
        <f t="shared" si="864"/>
        <v>Mar</v>
      </c>
      <c r="AA2107" s="6">
        <f t="shared" ref="AA2107:AE2138" si="886">IF($I2107=AA$1,IF($L2107=AA$1,$M2107,$O2107),IF($L2107=AA$1,$P2107,0))</f>
        <v>0</v>
      </c>
      <c r="AB2107" s="6">
        <f t="shared" si="886"/>
        <v>0</v>
      </c>
      <c r="AC2107" s="6">
        <f t="shared" si="886"/>
        <v>10</v>
      </c>
      <c r="AD2107" s="6">
        <f t="shared" si="886"/>
        <v>0</v>
      </c>
      <c r="AE2107" s="6">
        <f t="shared" si="886"/>
        <v>0</v>
      </c>
      <c r="AF2107" s="6">
        <f t="shared" si="865"/>
        <v>10</v>
      </c>
      <c r="AG2107" s="6">
        <f t="shared" si="866"/>
        <v>0</v>
      </c>
      <c r="AH2107" s="14" t="str">
        <f>LEFT(X2107,2)&amp;"."&amp;VLOOKUP(MID(X2107,4,3),'Data validation'!$A$1:$B$12,2,FALSE)&amp;".2025"</f>
        <v>16.03.2025</v>
      </c>
      <c r="AI2107">
        <f t="shared" si="867"/>
        <v>12</v>
      </c>
      <c r="AJ2107" t="str">
        <f>H2107&amp;"."&amp;VLOOKUP(I2107,'Data validation'!$A$1:$B$12,2,FALSE)&amp;".2026"</f>
        <v>14.07.2026</v>
      </c>
      <c r="AK2107">
        <f t="shared" si="868"/>
        <v>29</v>
      </c>
      <c r="AL2107" t="e">
        <f>VLOOKUP(E2107,[2]Sheet1!$A:$B,2,FALSE)</f>
        <v>#N/A</v>
      </c>
    </row>
    <row r="2108" spans="1:38" x14ac:dyDescent="0.25">
      <c r="A2108" t="str">
        <f>VLOOKUP(Q2108,'Data validation'!$K$2:$L$50,2,FALSE)</f>
        <v>ITAKA</v>
      </c>
      <c r="B2108">
        <f t="shared" si="853"/>
        <v>3</v>
      </c>
      <c r="C2108">
        <f t="shared" si="854"/>
        <v>4</v>
      </c>
      <c r="D2108">
        <f t="shared" si="855"/>
        <v>0</v>
      </c>
      <c r="E2108">
        <v>10554</v>
      </c>
      <c r="F2108" t="s">
        <v>9242</v>
      </c>
      <c r="G2108" t="s">
        <v>1448</v>
      </c>
      <c r="H2108" t="str">
        <f t="shared" si="856"/>
        <v>12</v>
      </c>
      <c r="I2108" t="str">
        <f t="shared" si="857"/>
        <v>Jun</v>
      </c>
      <c r="J2108" t="s">
        <v>151</v>
      </c>
      <c r="K2108" t="str">
        <f t="shared" si="858"/>
        <v>19</v>
      </c>
      <c r="L2108" t="str">
        <f t="shared" si="859"/>
        <v>Jun</v>
      </c>
      <c r="M2108">
        <v>7</v>
      </c>
      <c r="N2108">
        <f t="shared" si="860"/>
        <v>7</v>
      </c>
      <c r="O2108">
        <f t="shared" si="861"/>
        <v>0</v>
      </c>
      <c r="P2108">
        <f t="shared" si="862"/>
        <v>0</v>
      </c>
      <c r="Q2108" t="s">
        <v>1445</v>
      </c>
      <c r="R2108" t="s">
        <v>20</v>
      </c>
      <c r="S2108">
        <v>2</v>
      </c>
      <c r="T2108">
        <v>1</v>
      </c>
      <c r="U2108" s="2">
        <f>SUMIFS(Itaka!L:L,Itaka!D:D,'Резервации 2026'!E2108)</f>
        <v>1394.1351822999998</v>
      </c>
      <c r="V2108" s="2">
        <f t="shared" si="885"/>
        <v>199.16216889999995</v>
      </c>
      <c r="W2108" t="s">
        <v>4628</v>
      </c>
      <c r="X2108" t="s">
        <v>9241</v>
      </c>
      <c r="Y2108" t="s">
        <v>8941</v>
      </c>
      <c r="Z2108" t="str">
        <f t="shared" si="864"/>
        <v>Mar</v>
      </c>
      <c r="AA2108" s="6">
        <f t="shared" si="886"/>
        <v>0</v>
      </c>
      <c r="AB2108" s="6">
        <f t="shared" si="886"/>
        <v>7</v>
      </c>
      <c r="AC2108" s="6">
        <f t="shared" si="886"/>
        <v>0</v>
      </c>
      <c r="AD2108" s="6">
        <f t="shared" si="886"/>
        <v>0</v>
      </c>
      <c r="AE2108" s="6">
        <f t="shared" si="886"/>
        <v>0</v>
      </c>
      <c r="AF2108" s="6">
        <f t="shared" si="865"/>
        <v>7</v>
      </c>
      <c r="AG2108" s="6">
        <f t="shared" si="866"/>
        <v>0</v>
      </c>
      <c r="AH2108" s="14" t="str">
        <f>LEFT(X2108,2)&amp;"."&amp;VLOOKUP(MID(X2108,4,3),'Data validation'!$A$1:$B$12,2,FALSE)&amp;".2025"</f>
        <v>16.03.2025</v>
      </c>
      <c r="AI2108">
        <f t="shared" si="867"/>
        <v>12</v>
      </c>
      <c r="AJ2108" t="str">
        <f>H2108&amp;"."&amp;VLOOKUP(I2108,'Data validation'!$A$1:$B$12,2,FALSE)&amp;".2026"</f>
        <v>12.06.2026</v>
      </c>
      <c r="AK2108">
        <f t="shared" si="868"/>
        <v>24</v>
      </c>
      <c r="AL2108" t="e">
        <f>VLOOKUP(E2108,[2]Sheet1!$A:$B,2,FALSE)</f>
        <v>#N/A</v>
      </c>
    </row>
    <row r="2109" spans="1:38" x14ac:dyDescent="0.25">
      <c r="A2109" t="str">
        <f>VLOOKUP(Q2109,'Data validation'!$K$2:$L$50,2,FALSE)</f>
        <v>ITAKA</v>
      </c>
      <c r="B2109">
        <f t="shared" si="853"/>
        <v>3</v>
      </c>
      <c r="C2109">
        <f t="shared" si="854"/>
        <v>4</v>
      </c>
      <c r="D2109">
        <f t="shared" si="855"/>
        <v>0</v>
      </c>
      <c r="E2109">
        <v>10555</v>
      </c>
      <c r="F2109" t="s">
        <v>9243</v>
      </c>
      <c r="G2109" t="s">
        <v>1448</v>
      </c>
      <c r="H2109" t="str">
        <f t="shared" si="856"/>
        <v>12</v>
      </c>
      <c r="I2109" t="str">
        <f t="shared" si="857"/>
        <v>Jun</v>
      </c>
      <c r="J2109" t="s">
        <v>151</v>
      </c>
      <c r="K2109" t="str">
        <f t="shared" si="858"/>
        <v>19</v>
      </c>
      <c r="L2109" t="str">
        <f t="shared" si="859"/>
        <v>Jun</v>
      </c>
      <c r="M2109">
        <v>7</v>
      </c>
      <c r="N2109">
        <f t="shared" si="860"/>
        <v>7</v>
      </c>
      <c r="O2109">
        <f t="shared" si="861"/>
        <v>0</v>
      </c>
      <c r="P2109">
        <f t="shared" si="862"/>
        <v>0</v>
      </c>
      <c r="Q2109" t="s">
        <v>1445</v>
      </c>
      <c r="R2109" t="s">
        <v>20</v>
      </c>
      <c r="S2109">
        <v>2</v>
      </c>
      <c r="T2109">
        <v>1</v>
      </c>
      <c r="U2109" s="2">
        <f>SUMIFS(Itaka!L:L,Itaka!D:D,'Резервации 2026'!E2109)</f>
        <v>1394.1351822999998</v>
      </c>
      <c r="V2109" s="2">
        <f t="shared" si="885"/>
        <v>199.16216889999995</v>
      </c>
      <c r="W2109" t="s">
        <v>4628</v>
      </c>
      <c r="X2109" t="s">
        <v>9244</v>
      </c>
      <c r="Y2109" t="s">
        <v>8941</v>
      </c>
      <c r="Z2109" t="str">
        <f t="shared" si="864"/>
        <v>Mar</v>
      </c>
      <c r="AA2109" s="6">
        <f t="shared" si="886"/>
        <v>0</v>
      </c>
      <c r="AB2109" s="6">
        <f t="shared" si="886"/>
        <v>7</v>
      </c>
      <c r="AC2109" s="6">
        <f t="shared" si="886"/>
        <v>0</v>
      </c>
      <c r="AD2109" s="6">
        <f t="shared" si="886"/>
        <v>0</v>
      </c>
      <c r="AE2109" s="6">
        <f t="shared" si="886"/>
        <v>0</v>
      </c>
      <c r="AF2109" s="6">
        <f t="shared" si="865"/>
        <v>7</v>
      </c>
      <c r="AG2109" s="6">
        <f t="shared" si="866"/>
        <v>0</v>
      </c>
      <c r="AH2109" s="14" t="str">
        <f>LEFT(X2109,2)&amp;"."&amp;VLOOKUP(MID(X2109,4,3),'Data validation'!$A$1:$B$12,2,FALSE)&amp;".2025"</f>
        <v>16.03.2025</v>
      </c>
      <c r="AI2109">
        <f t="shared" si="867"/>
        <v>12</v>
      </c>
      <c r="AJ2109" t="str">
        <f>H2109&amp;"."&amp;VLOOKUP(I2109,'Data validation'!$A$1:$B$12,2,FALSE)&amp;".2026"</f>
        <v>12.06.2026</v>
      </c>
      <c r="AK2109">
        <f t="shared" si="868"/>
        <v>24</v>
      </c>
      <c r="AL2109" t="e">
        <f>VLOOKUP(E2109,[2]Sheet1!$A:$B,2,FALSE)</f>
        <v>#N/A</v>
      </c>
    </row>
    <row r="2110" spans="1:38" x14ac:dyDescent="0.25">
      <c r="A2110" t="str">
        <f>VLOOKUP(Q2110,'Data validation'!$K$2:$L$50,2,FALSE)</f>
        <v>BOOKING</v>
      </c>
      <c r="B2110">
        <f t="shared" si="853"/>
        <v>0</v>
      </c>
      <c r="C2110">
        <f t="shared" si="854"/>
        <v>0</v>
      </c>
      <c r="D2110">
        <f t="shared" si="855"/>
        <v>3</v>
      </c>
      <c r="E2110">
        <v>10556</v>
      </c>
      <c r="F2110" t="s">
        <v>9245</v>
      </c>
      <c r="G2110" t="s">
        <v>528</v>
      </c>
      <c r="H2110" t="str">
        <f t="shared" si="856"/>
        <v>23</v>
      </c>
      <c r="I2110" t="str">
        <f t="shared" si="857"/>
        <v>Jul</v>
      </c>
      <c r="J2110" t="s">
        <v>85</v>
      </c>
      <c r="K2110" t="str">
        <f t="shared" si="858"/>
        <v>26</v>
      </c>
      <c r="L2110" t="str">
        <f t="shared" si="859"/>
        <v>Jul</v>
      </c>
      <c r="M2110">
        <v>3</v>
      </c>
      <c r="N2110">
        <f t="shared" si="860"/>
        <v>3</v>
      </c>
      <c r="O2110">
        <f t="shared" si="861"/>
        <v>0</v>
      </c>
      <c r="P2110">
        <f t="shared" si="862"/>
        <v>0</v>
      </c>
      <c r="Q2110" t="s">
        <v>587</v>
      </c>
      <c r="R2110" t="s">
        <v>20</v>
      </c>
      <c r="S2110">
        <v>2</v>
      </c>
      <c r="T2110">
        <v>0</v>
      </c>
      <c r="U2110" s="2">
        <v>1465.0422737614679</v>
      </c>
      <c r="V2110" s="2">
        <v>488.34742458715596</v>
      </c>
      <c r="W2110" t="s">
        <v>227</v>
      </c>
      <c r="X2110" t="s">
        <v>9246</v>
      </c>
      <c r="Y2110" t="s">
        <v>9150</v>
      </c>
      <c r="Z2110" t="str">
        <f t="shared" si="864"/>
        <v>Mar</v>
      </c>
      <c r="AA2110" s="6">
        <f t="shared" si="886"/>
        <v>0</v>
      </c>
      <c r="AB2110" s="6">
        <f t="shared" si="886"/>
        <v>0</v>
      </c>
      <c r="AC2110" s="6">
        <f t="shared" si="886"/>
        <v>3</v>
      </c>
      <c r="AD2110" s="6">
        <f t="shared" si="886"/>
        <v>0</v>
      </c>
      <c r="AE2110" s="6">
        <f t="shared" si="886"/>
        <v>0</v>
      </c>
      <c r="AF2110" s="6">
        <f t="shared" si="865"/>
        <v>3</v>
      </c>
      <c r="AG2110" s="6">
        <f t="shared" si="866"/>
        <v>0</v>
      </c>
      <c r="AH2110" s="14" t="str">
        <f>LEFT(X2110,2)&amp;"."&amp;VLOOKUP(MID(X2110,4,3),'Data validation'!$A$1:$B$12,2,FALSE)&amp;".2025"</f>
        <v>16.03.2025</v>
      </c>
      <c r="AI2110">
        <f t="shared" si="867"/>
        <v>12</v>
      </c>
      <c r="AJ2110" t="str">
        <f>H2110&amp;"."&amp;VLOOKUP(I2110,'Data validation'!$A$1:$B$12,2,FALSE)&amp;".2026"</f>
        <v>23.07.2026</v>
      </c>
      <c r="AK2110">
        <f t="shared" si="868"/>
        <v>30</v>
      </c>
      <c r="AL2110" t="e">
        <f>VLOOKUP(E2110,[2]Sheet1!$A:$B,2,FALSE)</f>
        <v>#N/A</v>
      </c>
    </row>
    <row r="2111" spans="1:38" x14ac:dyDescent="0.25">
      <c r="A2111" t="str">
        <f>VLOOKUP(Q2111,'Data validation'!$K$2:$L$50,2,FALSE)</f>
        <v>BOOKING</v>
      </c>
      <c r="B2111">
        <f t="shared" si="853"/>
        <v>1</v>
      </c>
      <c r="C2111">
        <f t="shared" si="854"/>
        <v>1</v>
      </c>
      <c r="D2111">
        <f t="shared" si="855"/>
        <v>0</v>
      </c>
      <c r="E2111">
        <v>10557</v>
      </c>
      <c r="F2111" t="s">
        <v>9247</v>
      </c>
      <c r="G2111" t="s">
        <v>3113</v>
      </c>
      <c r="H2111" t="str">
        <f t="shared" si="856"/>
        <v>30</v>
      </c>
      <c r="I2111" t="str">
        <f t="shared" si="857"/>
        <v>May</v>
      </c>
      <c r="J2111" t="s">
        <v>27</v>
      </c>
      <c r="K2111" t="str">
        <f t="shared" si="858"/>
        <v>01</v>
      </c>
      <c r="L2111" t="str">
        <f t="shared" si="859"/>
        <v>Jun</v>
      </c>
      <c r="M2111">
        <v>2</v>
      </c>
      <c r="N2111">
        <f t="shared" si="860"/>
        <v>-29</v>
      </c>
      <c r="O2111">
        <f t="shared" si="861"/>
        <v>1</v>
      </c>
      <c r="P2111">
        <f t="shared" si="862"/>
        <v>0</v>
      </c>
      <c r="Q2111" t="s">
        <v>587</v>
      </c>
      <c r="R2111" t="s">
        <v>63</v>
      </c>
      <c r="S2111">
        <v>2</v>
      </c>
      <c r="T2111">
        <v>2</v>
      </c>
      <c r="U2111" s="2">
        <v>694.58880091743117</v>
      </c>
      <c r="V2111" s="2">
        <v>347.29440045871559</v>
      </c>
      <c r="W2111" t="s">
        <v>262</v>
      </c>
      <c r="X2111" t="s">
        <v>9248</v>
      </c>
      <c r="Y2111" t="s">
        <v>9150</v>
      </c>
      <c r="Z2111" t="str">
        <f t="shared" si="864"/>
        <v>Mar</v>
      </c>
      <c r="AA2111" s="6">
        <f t="shared" si="886"/>
        <v>1</v>
      </c>
      <c r="AB2111" s="6">
        <f t="shared" si="886"/>
        <v>0</v>
      </c>
      <c r="AC2111" s="6">
        <f t="shared" si="886"/>
        <v>0</v>
      </c>
      <c r="AD2111" s="6">
        <f t="shared" si="886"/>
        <v>0</v>
      </c>
      <c r="AE2111" s="6">
        <f t="shared" si="886"/>
        <v>0</v>
      </c>
      <c r="AF2111" s="6">
        <f t="shared" si="865"/>
        <v>1</v>
      </c>
      <c r="AG2111" s="6">
        <f t="shared" si="866"/>
        <v>-1</v>
      </c>
      <c r="AH2111" s="14" t="str">
        <f>LEFT(X2111,2)&amp;"."&amp;VLOOKUP(MID(X2111,4,3),'Data validation'!$A$1:$B$12,2,FALSE)&amp;".2025"</f>
        <v>16.03.2025</v>
      </c>
      <c r="AI2111">
        <f t="shared" si="867"/>
        <v>12</v>
      </c>
      <c r="AJ2111" t="str">
        <f>H2111&amp;"."&amp;VLOOKUP(I2111,'Data validation'!$A$1:$B$12,2,FALSE)&amp;".2026"</f>
        <v>30.05.2026</v>
      </c>
      <c r="AK2111">
        <f t="shared" si="868"/>
        <v>22</v>
      </c>
      <c r="AL2111" t="e">
        <f>VLOOKUP(E2111,[2]Sheet1!$A:$B,2,FALSE)</f>
        <v>#N/A</v>
      </c>
    </row>
    <row r="2112" spans="1:38" x14ac:dyDescent="0.25">
      <c r="A2112" t="str">
        <f>VLOOKUP(Q2112,'Data validation'!$K$2:$L$50,2,FALSE)</f>
        <v>BOOKING</v>
      </c>
      <c r="B2112">
        <f t="shared" si="853"/>
        <v>1</v>
      </c>
      <c r="C2112">
        <f t="shared" si="854"/>
        <v>1</v>
      </c>
      <c r="D2112">
        <f t="shared" si="855"/>
        <v>0</v>
      </c>
      <c r="E2112">
        <v>10558</v>
      </c>
      <c r="F2112" t="s">
        <v>9247</v>
      </c>
      <c r="G2112" t="s">
        <v>3113</v>
      </c>
      <c r="H2112" t="str">
        <f t="shared" si="856"/>
        <v>30</v>
      </c>
      <c r="I2112" t="str">
        <f t="shared" si="857"/>
        <v>May</v>
      </c>
      <c r="J2112" t="s">
        <v>27</v>
      </c>
      <c r="K2112" t="str">
        <f t="shared" si="858"/>
        <v>01</v>
      </c>
      <c r="L2112" t="str">
        <f t="shared" si="859"/>
        <v>Jun</v>
      </c>
      <c r="M2112">
        <v>2</v>
      </c>
      <c r="N2112">
        <f t="shared" si="860"/>
        <v>-29</v>
      </c>
      <c r="O2112">
        <f t="shared" si="861"/>
        <v>1</v>
      </c>
      <c r="P2112">
        <f t="shared" si="862"/>
        <v>0</v>
      </c>
      <c r="Q2112" t="s">
        <v>587</v>
      </c>
      <c r="R2112" t="s">
        <v>63</v>
      </c>
      <c r="S2112">
        <v>2</v>
      </c>
      <c r="T2112">
        <v>2</v>
      </c>
      <c r="U2112" s="2">
        <v>694.58880091743117</v>
      </c>
      <c r="V2112" s="2">
        <v>347.29440045871559</v>
      </c>
      <c r="X2112" t="s">
        <v>9248</v>
      </c>
      <c r="Y2112" t="s">
        <v>9150</v>
      </c>
      <c r="Z2112" t="str">
        <f t="shared" si="864"/>
        <v>Mar</v>
      </c>
      <c r="AA2112" s="6">
        <f t="shared" si="886"/>
        <v>1</v>
      </c>
      <c r="AB2112" s="6">
        <f t="shared" si="886"/>
        <v>0</v>
      </c>
      <c r="AC2112" s="6">
        <f t="shared" si="886"/>
        <v>0</v>
      </c>
      <c r="AD2112" s="6">
        <f t="shared" si="886"/>
        <v>0</v>
      </c>
      <c r="AE2112" s="6">
        <f t="shared" si="886"/>
        <v>0</v>
      </c>
      <c r="AF2112" s="6">
        <f t="shared" si="865"/>
        <v>1</v>
      </c>
      <c r="AG2112" s="6">
        <f t="shared" si="866"/>
        <v>-1</v>
      </c>
      <c r="AH2112" s="14" t="str">
        <f>LEFT(X2112,2)&amp;"."&amp;VLOOKUP(MID(X2112,4,3),'Data validation'!$A$1:$B$12,2,FALSE)&amp;".2025"</f>
        <v>16.03.2025</v>
      </c>
      <c r="AI2112">
        <f t="shared" si="867"/>
        <v>12</v>
      </c>
      <c r="AJ2112" t="str">
        <f>H2112&amp;"."&amp;VLOOKUP(I2112,'Data validation'!$A$1:$B$12,2,FALSE)&amp;".2026"</f>
        <v>30.05.2026</v>
      </c>
      <c r="AK2112">
        <f t="shared" si="868"/>
        <v>22</v>
      </c>
      <c r="AL2112" t="e">
        <f>VLOOKUP(E2112,[2]Sheet1!$A:$B,2,FALSE)</f>
        <v>#N/A</v>
      </c>
    </row>
    <row r="2113" spans="1:38" x14ac:dyDescent="0.25">
      <c r="A2113" t="str">
        <f>VLOOKUP(Q2113,'Data validation'!$K$2:$L$50,2,FALSE)</f>
        <v>BOOKING</v>
      </c>
      <c r="B2113">
        <f t="shared" si="853"/>
        <v>0</v>
      </c>
      <c r="C2113">
        <f t="shared" si="854"/>
        <v>6</v>
      </c>
      <c r="D2113">
        <f t="shared" si="855"/>
        <v>0</v>
      </c>
      <c r="E2113">
        <v>10559</v>
      </c>
      <c r="F2113" t="s">
        <v>9249</v>
      </c>
      <c r="G2113" t="s">
        <v>280</v>
      </c>
      <c r="H2113" t="str">
        <f t="shared" si="856"/>
        <v>15</v>
      </c>
      <c r="I2113" t="str">
        <f t="shared" si="857"/>
        <v>Jun</v>
      </c>
      <c r="J2113" t="s">
        <v>125</v>
      </c>
      <c r="K2113" t="str">
        <f t="shared" si="858"/>
        <v>21</v>
      </c>
      <c r="L2113" t="str">
        <f t="shared" si="859"/>
        <v>Jun</v>
      </c>
      <c r="M2113">
        <v>6</v>
      </c>
      <c r="N2113">
        <f t="shared" si="860"/>
        <v>6</v>
      </c>
      <c r="O2113">
        <f t="shared" si="861"/>
        <v>0</v>
      </c>
      <c r="P2113">
        <f t="shared" si="862"/>
        <v>0</v>
      </c>
      <c r="Q2113" t="s">
        <v>587</v>
      </c>
      <c r="R2113" t="s">
        <v>188</v>
      </c>
      <c r="S2113">
        <v>2</v>
      </c>
      <c r="T2113">
        <v>2</v>
      </c>
      <c r="U2113" s="2">
        <v>2986.8215609174308</v>
      </c>
      <c r="V2113" s="2">
        <v>497.80359348623847</v>
      </c>
      <c r="W2113" t="s">
        <v>262</v>
      </c>
      <c r="X2113" t="s">
        <v>9250</v>
      </c>
      <c r="Y2113" t="s">
        <v>9150</v>
      </c>
      <c r="Z2113" t="str">
        <f t="shared" si="864"/>
        <v>Mar</v>
      </c>
      <c r="AA2113" s="6">
        <f t="shared" si="886"/>
        <v>0</v>
      </c>
      <c r="AB2113" s="6">
        <f t="shared" si="886"/>
        <v>6</v>
      </c>
      <c r="AC2113" s="6">
        <f t="shared" si="886"/>
        <v>0</v>
      </c>
      <c r="AD2113" s="6">
        <f t="shared" si="886"/>
        <v>0</v>
      </c>
      <c r="AE2113" s="6">
        <f t="shared" si="886"/>
        <v>0</v>
      </c>
      <c r="AF2113" s="6">
        <f t="shared" si="865"/>
        <v>6</v>
      </c>
      <c r="AG2113" s="6">
        <f t="shared" si="866"/>
        <v>0</v>
      </c>
      <c r="AH2113" s="14" t="str">
        <f>LEFT(X2113,2)&amp;"."&amp;VLOOKUP(MID(X2113,4,3),'Data validation'!$A$1:$B$12,2,FALSE)&amp;".2025"</f>
        <v>16.03.2025</v>
      </c>
      <c r="AI2113">
        <f t="shared" si="867"/>
        <v>12</v>
      </c>
      <c r="AJ2113" t="str">
        <f>H2113&amp;"."&amp;VLOOKUP(I2113,'Data validation'!$A$1:$B$12,2,FALSE)&amp;".2026"</f>
        <v>15.06.2026</v>
      </c>
      <c r="AK2113">
        <f t="shared" si="868"/>
        <v>25</v>
      </c>
      <c r="AL2113" t="str">
        <f>VLOOKUP(E2113,[2]Sheet1!$A:$B,2,FALSE)</f>
        <v>Анулирана</v>
      </c>
    </row>
    <row r="2114" spans="1:38" x14ac:dyDescent="0.25">
      <c r="A2114" t="str">
        <f>VLOOKUP(Q2114,'Data validation'!$K$2:$L$50,2,FALSE)</f>
        <v>TO</v>
      </c>
      <c r="B2114">
        <f t="shared" si="853"/>
        <v>0</v>
      </c>
      <c r="C2114">
        <f t="shared" si="854"/>
        <v>6</v>
      </c>
      <c r="D2114">
        <f t="shared" si="855"/>
        <v>0</v>
      </c>
      <c r="E2114">
        <v>10560</v>
      </c>
      <c r="F2114" t="s">
        <v>9251</v>
      </c>
      <c r="G2114" t="s">
        <v>125</v>
      </c>
      <c r="H2114" t="str">
        <f t="shared" si="856"/>
        <v>21</v>
      </c>
      <c r="I2114" t="str">
        <f t="shared" si="857"/>
        <v>Jun</v>
      </c>
      <c r="J2114" t="s">
        <v>126</v>
      </c>
      <c r="K2114" t="str">
        <f t="shared" si="858"/>
        <v>27</v>
      </c>
      <c r="L2114" t="str">
        <f t="shared" si="859"/>
        <v>Jun</v>
      </c>
      <c r="M2114">
        <v>6</v>
      </c>
      <c r="N2114">
        <f t="shared" si="860"/>
        <v>6</v>
      </c>
      <c r="O2114">
        <f t="shared" si="861"/>
        <v>0</v>
      </c>
      <c r="P2114">
        <f t="shared" si="862"/>
        <v>0</v>
      </c>
      <c r="Q2114" t="s">
        <v>81</v>
      </c>
      <c r="R2114" t="s">
        <v>48</v>
      </c>
      <c r="S2114">
        <v>2</v>
      </c>
      <c r="T2114">
        <v>2</v>
      </c>
      <c r="U2114" s="2">
        <f>SUMIFS(SLR!L:L,SLR!D:D,'Резервации 2026'!E2114)</f>
        <v>2449.3641421999996</v>
      </c>
      <c r="V2114" s="2">
        <f t="shared" ref="V2114" si="887">+U2114/M2114</f>
        <v>408.22735703333325</v>
      </c>
      <c r="W2114" t="s">
        <v>262</v>
      </c>
      <c r="X2114" t="s">
        <v>9252</v>
      </c>
      <c r="Y2114" t="s">
        <v>9150</v>
      </c>
      <c r="Z2114" t="str">
        <f t="shared" si="864"/>
        <v>Mar</v>
      </c>
      <c r="AA2114" s="6">
        <f t="shared" si="886"/>
        <v>0</v>
      </c>
      <c r="AB2114" s="6">
        <f t="shared" si="886"/>
        <v>6</v>
      </c>
      <c r="AC2114" s="6">
        <f t="shared" si="886"/>
        <v>0</v>
      </c>
      <c r="AD2114" s="6">
        <f t="shared" si="886"/>
        <v>0</v>
      </c>
      <c r="AE2114" s="6">
        <f t="shared" si="886"/>
        <v>0</v>
      </c>
      <c r="AF2114" s="6">
        <f t="shared" si="865"/>
        <v>6</v>
      </c>
      <c r="AG2114" s="6">
        <f t="shared" si="866"/>
        <v>0</v>
      </c>
      <c r="AH2114" s="14" t="str">
        <f>LEFT(X2114,2)&amp;"."&amp;VLOOKUP(MID(X2114,4,3),'Data validation'!$A$1:$B$12,2,FALSE)&amp;".2025"</f>
        <v>16.03.2025</v>
      </c>
      <c r="AI2114">
        <f t="shared" si="867"/>
        <v>12</v>
      </c>
      <c r="AJ2114" t="str">
        <f>H2114&amp;"."&amp;VLOOKUP(I2114,'Data validation'!$A$1:$B$12,2,FALSE)&amp;".2026"</f>
        <v>21.06.2026</v>
      </c>
      <c r="AK2114">
        <f t="shared" si="868"/>
        <v>26</v>
      </c>
      <c r="AL2114" t="e">
        <f>VLOOKUP(E2114,[2]Sheet1!$A:$B,2,FALSE)</f>
        <v>#N/A</v>
      </c>
    </row>
    <row r="2115" spans="1:38" x14ac:dyDescent="0.25">
      <c r="A2115" t="str">
        <f>VLOOKUP(Q2115,'Data validation'!$K$2:$L$50,2,FALSE)</f>
        <v>BOOKING</v>
      </c>
      <c r="B2115">
        <f t="shared" si="853"/>
        <v>0</v>
      </c>
      <c r="C2115">
        <f t="shared" si="854"/>
        <v>3</v>
      </c>
      <c r="D2115">
        <f t="shared" si="855"/>
        <v>0</v>
      </c>
      <c r="E2115">
        <v>10608</v>
      </c>
      <c r="F2115" t="s">
        <v>9253</v>
      </c>
      <c r="G2115" t="s">
        <v>45</v>
      </c>
      <c r="H2115" t="str">
        <f t="shared" si="856"/>
        <v>04</v>
      </c>
      <c r="I2115" t="str">
        <f t="shared" si="857"/>
        <v>Jul</v>
      </c>
      <c r="J2115" t="s">
        <v>72</v>
      </c>
      <c r="K2115" t="str">
        <f t="shared" si="858"/>
        <v>07</v>
      </c>
      <c r="L2115" t="str">
        <f t="shared" si="859"/>
        <v>Jul</v>
      </c>
      <c r="M2115">
        <v>3</v>
      </c>
      <c r="N2115">
        <f t="shared" si="860"/>
        <v>3</v>
      </c>
      <c r="O2115">
        <f t="shared" si="861"/>
        <v>0</v>
      </c>
      <c r="P2115">
        <f t="shared" si="862"/>
        <v>0</v>
      </c>
      <c r="Q2115" t="s">
        <v>587</v>
      </c>
      <c r="R2115" t="s">
        <v>188</v>
      </c>
      <c r="S2115">
        <v>2</v>
      </c>
      <c r="T2115">
        <v>2</v>
      </c>
      <c r="U2115" s="2">
        <v>1858.5409150458713</v>
      </c>
      <c r="V2115" s="2">
        <v>619.51363834862377</v>
      </c>
      <c r="W2115" t="s">
        <v>262</v>
      </c>
      <c r="X2115" t="s">
        <v>9254</v>
      </c>
      <c r="Y2115" t="s">
        <v>9185</v>
      </c>
      <c r="Z2115" t="str">
        <f t="shared" si="864"/>
        <v>Mar</v>
      </c>
      <c r="AA2115" s="6">
        <f t="shared" si="886"/>
        <v>0</v>
      </c>
      <c r="AB2115" s="6">
        <f t="shared" si="886"/>
        <v>0</v>
      </c>
      <c r="AC2115" s="6">
        <f t="shared" si="886"/>
        <v>3</v>
      </c>
      <c r="AD2115" s="6">
        <f t="shared" si="886"/>
        <v>0</v>
      </c>
      <c r="AE2115" s="6">
        <f t="shared" si="886"/>
        <v>0</v>
      </c>
      <c r="AF2115" s="6">
        <f t="shared" si="865"/>
        <v>3</v>
      </c>
      <c r="AG2115" s="6">
        <f t="shared" si="866"/>
        <v>0</v>
      </c>
      <c r="AH2115" s="14" t="str">
        <f>LEFT(X2115,2)&amp;"."&amp;VLOOKUP(MID(X2115,4,3),'Data validation'!$A$1:$B$12,2,FALSE)&amp;".2025"</f>
        <v>19.03.2025</v>
      </c>
      <c r="AI2115">
        <f t="shared" si="867"/>
        <v>12</v>
      </c>
      <c r="AJ2115" t="str">
        <f>H2115&amp;"."&amp;VLOOKUP(I2115,'Data validation'!$A$1:$B$12,2,FALSE)&amp;".2026"</f>
        <v>04.07.2026</v>
      </c>
      <c r="AK2115">
        <f t="shared" si="868"/>
        <v>27</v>
      </c>
      <c r="AL2115" t="str">
        <f>VLOOKUP(E2115,[2]Sheet1!$A:$B,2,FALSE)</f>
        <v>Анулирана</v>
      </c>
    </row>
    <row r="2116" spans="1:38" x14ac:dyDescent="0.25">
      <c r="A2116" t="str">
        <f>VLOOKUP(Q2116,'Data validation'!$K$2:$L$50,2,FALSE)</f>
        <v>TO</v>
      </c>
      <c r="B2116">
        <f t="shared" si="853"/>
        <v>0</v>
      </c>
      <c r="C2116">
        <f t="shared" si="854"/>
        <v>0</v>
      </c>
      <c r="D2116">
        <f t="shared" si="855"/>
        <v>7</v>
      </c>
      <c r="E2116">
        <v>10561</v>
      </c>
      <c r="F2116" t="s">
        <v>9255</v>
      </c>
      <c r="G2116" t="s">
        <v>646</v>
      </c>
      <c r="H2116" t="str">
        <f t="shared" si="856"/>
        <v>07</v>
      </c>
      <c r="I2116" t="str">
        <f t="shared" si="857"/>
        <v>Aug</v>
      </c>
      <c r="J2116" t="s">
        <v>1443</v>
      </c>
      <c r="K2116" t="str">
        <f t="shared" si="858"/>
        <v>14</v>
      </c>
      <c r="L2116" t="str">
        <f t="shared" si="859"/>
        <v>Aug</v>
      </c>
      <c r="M2116">
        <v>7</v>
      </c>
      <c r="N2116">
        <f t="shared" si="860"/>
        <v>7</v>
      </c>
      <c r="O2116">
        <f t="shared" si="861"/>
        <v>0</v>
      </c>
      <c r="P2116">
        <f t="shared" si="862"/>
        <v>0</v>
      </c>
      <c r="Q2116" t="s">
        <v>116</v>
      </c>
      <c r="R2116" t="s">
        <v>63</v>
      </c>
      <c r="S2116">
        <v>3</v>
      </c>
      <c r="T2116">
        <v>0</v>
      </c>
      <c r="U2116" s="2">
        <f>SUMIFS(Solvex!L:L,Solvex!D:D,'Резервации 2026'!E2116)</f>
        <v>3230.3466195000001</v>
      </c>
      <c r="V2116" s="2">
        <f t="shared" ref="V2116:V2117" si="888">+U2116/M2116</f>
        <v>461.47808850000001</v>
      </c>
      <c r="W2116" t="s">
        <v>262</v>
      </c>
      <c r="X2116" t="s">
        <v>9256</v>
      </c>
      <c r="Y2116" t="s">
        <v>9150</v>
      </c>
      <c r="Z2116" t="str">
        <f t="shared" si="864"/>
        <v>Mar</v>
      </c>
      <c r="AA2116" s="6">
        <f t="shared" si="886"/>
        <v>0</v>
      </c>
      <c r="AB2116" s="6">
        <f t="shared" si="886"/>
        <v>0</v>
      </c>
      <c r="AC2116" s="6">
        <f t="shared" si="886"/>
        <v>0</v>
      </c>
      <c r="AD2116" s="6">
        <f t="shared" si="886"/>
        <v>7</v>
      </c>
      <c r="AE2116" s="6">
        <f t="shared" si="886"/>
        <v>0</v>
      </c>
      <c r="AF2116" s="6">
        <f t="shared" si="865"/>
        <v>7</v>
      </c>
      <c r="AG2116" s="6">
        <f t="shared" si="866"/>
        <v>0</v>
      </c>
      <c r="AH2116" s="14" t="str">
        <f>LEFT(X2116,2)&amp;"."&amp;VLOOKUP(MID(X2116,4,3),'Data validation'!$A$1:$B$12,2,FALSE)&amp;".2025"</f>
        <v>16.03.2025</v>
      </c>
      <c r="AI2116">
        <f t="shared" si="867"/>
        <v>12</v>
      </c>
      <c r="AJ2116" t="str">
        <f>H2116&amp;"."&amp;VLOOKUP(I2116,'Data validation'!$A$1:$B$12,2,FALSE)&amp;".2026"</f>
        <v>07.08.2026</v>
      </c>
      <c r="AK2116">
        <f t="shared" si="868"/>
        <v>32</v>
      </c>
      <c r="AL2116" t="e">
        <f>VLOOKUP(E2116,[2]Sheet1!$A:$B,2,FALSE)</f>
        <v>#N/A</v>
      </c>
    </row>
    <row r="2117" spans="1:38" x14ac:dyDescent="0.25">
      <c r="A2117" t="str">
        <f>VLOOKUP(Q2117,'Data validation'!$K$2:$L$50,2,FALSE)</f>
        <v>TO</v>
      </c>
      <c r="B2117">
        <f t="shared" si="853"/>
        <v>0</v>
      </c>
      <c r="C2117">
        <f t="shared" si="854"/>
        <v>6</v>
      </c>
      <c r="D2117">
        <f t="shared" si="855"/>
        <v>1</v>
      </c>
      <c r="E2117">
        <v>10609</v>
      </c>
      <c r="F2117" t="s">
        <v>9257</v>
      </c>
      <c r="G2117" t="s">
        <v>313</v>
      </c>
      <c r="H2117" t="str">
        <f t="shared" si="856"/>
        <v>05</v>
      </c>
      <c r="I2117" t="str">
        <f t="shared" si="857"/>
        <v>Jul</v>
      </c>
      <c r="J2117" t="s">
        <v>235</v>
      </c>
      <c r="K2117" t="str">
        <f t="shared" si="858"/>
        <v>12</v>
      </c>
      <c r="L2117" t="str">
        <f t="shared" si="859"/>
        <v>Jul</v>
      </c>
      <c r="M2117">
        <v>7</v>
      </c>
      <c r="N2117">
        <f t="shared" si="860"/>
        <v>7</v>
      </c>
      <c r="O2117">
        <f t="shared" si="861"/>
        <v>0</v>
      </c>
      <c r="P2117">
        <f t="shared" si="862"/>
        <v>0</v>
      </c>
      <c r="Q2117" t="s">
        <v>116</v>
      </c>
      <c r="R2117" t="s">
        <v>57</v>
      </c>
      <c r="S2117">
        <v>4</v>
      </c>
      <c r="T2117">
        <v>0</v>
      </c>
      <c r="U2117" s="2">
        <f>SUMIFS(Solvex!L:L,Solvex!D:D,'Резервации 2026'!E2117)</f>
        <v>0</v>
      </c>
      <c r="V2117" s="2">
        <f t="shared" si="888"/>
        <v>0</v>
      </c>
      <c r="W2117" t="s">
        <v>262</v>
      </c>
      <c r="X2117" t="s">
        <v>9258</v>
      </c>
      <c r="Y2117" t="s">
        <v>9185</v>
      </c>
      <c r="Z2117" t="str">
        <f t="shared" si="864"/>
        <v>Mar</v>
      </c>
      <c r="AA2117" s="6">
        <f t="shared" si="886"/>
        <v>0</v>
      </c>
      <c r="AB2117" s="6">
        <f t="shared" si="886"/>
        <v>0</v>
      </c>
      <c r="AC2117" s="6">
        <f t="shared" si="886"/>
        <v>7</v>
      </c>
      <c r="AD2117" s="6">
        <f t="shared" si="886"/>
        <v>0</v>
      </c>
      <c r="AE2117" s="6">
        <f t="shared" si="886"/>
        <v>0</v>
      </c>
      <c r="AF2117" s="6">
        <f t="shared" si="865"/>
        <v>7</v>
      </c>
      <c r="AG2117" s="6">
        <f t="shared" si="866"/>
        <v>0</v>
      </c>
      <c r="AH2117" s="14" t="str">
        <f>LEFT(X2117,2)&amp;"."&amp;VLOOKUP(MID(X2117,4,3),'Data validation'!$A$1:$B$12,2,FALSE)&amp;".2025"</f>
        <v>20.03.2025</v>
      </c>
      <c r="AI2117">
        <f t="shared" si="867"/>
        <v>12</v>
      </c>
      <c r="AJ2117" t="str">
        <f>H2117&amp;"."&amp;VLOOKUP(I2117,'Data validation'!$A$1:$B$12,2,FALSE)&amp;".2026"</f>
        <v>05.07.2026</v>
      </c>
      <c r="AK2117">
        <f t="shared" si="868"/>
        <v>28</v>
      </c>
      <c r="AL2117" t="str">
        <f>VLOOKUP(E2117,[2]Sheet1!$A:$B,2,FALSE)</f>
        <v>Анулирана</v>
      </c>
    </row>
    <row r="2118" spans="1:38" x14ac:dyDescent="0.25">
      <c r="A2118" t="str">
        <f>VLOOKUP(Q2118,'Data validation'!$K$2:$L$50,2,FALSE)</f>
        <v>TO</v>
      </c>
      <c r="B2118">
        <f t="shared" si="853"/>
        <v>0</v>
      </c>
      <c r="C2118">
        <f t="shared" si="854"/>
        <v>0</v>
      </c>
      <c r="D2118">
        <f t="shared" si="855"/>
        <v>5</v>
      </c>
      <c r="E2118">
        <v>10611</v>
      </c>
      <c r="F2118" t="s">
        <v>9259</v>
      </c>
      <c r="G2118" t="s">
        <v>326</v>
      </c>
      <c r="H2118" t="str">
        <f t="shared" si="856"/>
        <v>10</v>
      </c>
      <c r="I2118" t="str">
        <f t="shared" si="857"/>
        <v>Aug</v>
      </c>
      <c r="J2118" t="s">
        <v>90</v>
      </c>
      <c r="K2118" t="str">
        <f t="shared" si="858"/>
        <v>15</v>
      </c>
      <c r="L2118" t="str">
        <f t="shared" si="859"/>
        <v>Aug</v>
      </c>
      <c r="M2118">
        <v>5</v>
      </c>
      <c r="N2118">
        <f t="shared" si="860"/>
        <v>5</v>
      </c>
      <c r="O2118">
        <f t="shared" si="861"/>
        <v>0</v>
      </c>
      <c r="P2118">
        <f t="shared" si="862"/>
        <v>0</v>
      </c>
      <c r="Q2118" t="s">
        <v>81</v>
      </c>
      <c r="R2118" t="s">
        <v>17</v>
      </c>
      <c r="S2118">
        <v>2</v>
      </c>
      <c r="T2118">
        <v>1</v>
      </c>
      <c r="U2118" s="2">
        <f>SUMIFS(SLR!L:L,SLR!D:D,'Резервации 2026'!E2118)</f>
        <v>1668.714156</v>
      </c>
      <c r="V2118" s="2">
        <f t="shared" ref="V2118:V2119" si="889">+U2118/M2118</f>
        <v>333.74283120000001</v>
      </c>
      <c r="W2118" t="s">
        <v>262</v>
      </c>
      <c r="X2118" t="s">
        <v>9260</v>
      </c>
      <c r="Y2118" t="s">
        <v>9185</v>
      </c>
      <c r="Z2118" t="str">
        <f t="shared" si="864"/>
        <v>Mar</v>
      </c>
      <c r="AA2118" s="6">
        <f t="shared" si="886"/>
        <v>0</v>
      </c>
      <c r="AB2118" s="6">
        <f t="shared" si="886"/>
        <v>0</v>
      </c>
      <c r="AC2118" s="6">
        <f t="shared" si="886"/>
        <v>0</v>
      </c>
      <c r="AD2118" s="6">
        <f t="shared" si="886"/>
        <v>5</v>
      </c>
      <c r="AE2118" s="6">
        <f t="shared" si="886"/>
        <v>0</v>
      </c>
      <c r="AF2118" s="6">
        <f t="shared" si="865"/>
        <v>5</v>
      </c>
      <c r="AG2118" s="6">
        <f t="shared" si="866"/>
        <v>0</v>
      </c>
      <c r="AH2118" s="14" t="str">
        <f>LEFT(X2118,2)&amp;"."&amp;VLOOKUP(MID(X2118,4,3),'Data validation'!$A$1:$B$12,2,FALSE)&amp;".2025"</f>
        <v>20.03.2025</v>
      </c>
      <c r="AI2118">
        <f t="shared" si="867"/>
        <v>12</v>
      </c>
      <c r="AJ2118" t="str">
        <f>H2118&amp;"."&amp;VLOOKUP(I2118,'Data validation'!$A$1:$B$12,2,FALSE)&amp;".2026"</f>
        <v>10.08.2026</v>
      </c>
      <c r="AK2118">
        <f t="shared" si="868"/>
        <v>33</v>
      </c>
      <c r="AL2118" t="e">
        <f>VLOOKUP(E2118,[2]Sheet1!$A:$B,2,FALSE)</f>
        <v>#N/A</v>
      </c>
    </row>
    <row r="2119" spans="1:38" x14ac:dyDescent="0.25">
      <c r="A2119" t="str">
        <f>VLOOKUP(Q2119,'Data validation'!$K$2:$L$50,2,FALSE)</f>
        <v>TO</v>
      </c>
      <c r="B2119">
        <f t="shared" ref="B2119:B2137" si="890">AA2119+IF(I2119="Jun",IF(_xlfn.NUMBERVALUE(H2119)&gt;14,0,IF(_xlfn.NUMBERVALUE(K2119)&lt;14,M2119,15-_xlfn.NUMBERVALUE(H2119))),0)</f>
        <v>0</v>
      </c>
      <c r="C2119">
        <f t="shared" ref="C2119:C2137" si="891">M2119-B2119-D2119</f>
        <v>6</v>
      </c>
      <c r="D2119">
        <f t="shared" ref="D2119:D2137" si="892">IF(L2119="Jul",IF(_xlfn.NUMBERVALUE(K2119)&lt;11,0,IF(I2119="Jul",IF(_xlfn.NUMBERVALUE(H2119)&gt;11,M2119,_xlfn.NUMBERVALUE(K2119)-11),0)),0)+IF(L2119="Aug",IF(_xlfn.NUMBERVALUE(K2119)&gt;24,IF(_xlfn.NUMBERVALUE(H2119)&gt;24,0,25-_xlfn.NUMBERVALUE(H2119)),IF(I2119="Aug",M2119,_xlfn.NUMBERVALUE(K2119)-1+32-_xlfn.NUMBERVALUE(H2119))),0)</f>
        <v>0</v>
      </c>
      <c r="E2119">
        <v>10610</v>
      </c>
      <c r="F2119" t="s">
        <v>9261</v>
      </c>
      <c r="G2119" t="s">
        <v>44</v>
      </c>
      <c r="H2119" t="str">
        <f t="shared" ref="H2119:H2137" si="893">LEFT(G2119,2)</f>
        <v>29</v>
      </c>
      <c r="I2119" t="str">
        <f t="shared" ref="I2119:I2137" si="894">MID(G2119,4,3)</f>
        <v>Jun</v>
      </c>
      <c r="J2119" t="s">
        <v>313</v>
      </c>
      <c r="K2119" t="str">
        <f t="shared" ref="K2119:K2137" si="895">LEFT(J2119,2)</f>
        <v>05</v>
      </c>
      <c r="L2119" t="str">
        <f t="shared" ref="L2119:L2137" si="896">MID(J2119,4,3)</f>
        <v>Jul</v>
      </c>
      <c r="M2119">
        <v>6</v>
      </c>
      <c r="N2119">
        <f t="shared" ref="N2119:N2137" si="897">+K2119-H2119</f>
        <v>-24</v>
      </c>
      <c r="O2119">
        <f t="shared" ref="O2119:O2137" si="898">IF(I2119=L2119,0,31-H2119)</f>
        <v>2</v>
      </c>
      <c r="P2119">
        <f t="shared" ref="P2119:P2137" si="899">IF(I2119=L2119,0,K2119-1)</f>
        <v>4</v>
      </c>
      <c r="Q2119" t="s">
        <v>81</v>
      </c>
      <c r="R2119" t="s">
        <v>63</v>
      </c>
      <c r="S2119">
        <v>2</v>
      </c>
      <c r="T2119">
        <v>1</v>
      </c>
      <c r="U2119" s="2">
        <f>SUMIFS(SLR!L:L,SLR!D:D,'Резервации 2026'!E2119)</f>
        <v>1857.1779347999998</v>
      </c>
      <c r="V2119" s="2">
        <f t="shared" si="889"/>
        <v>309.52965579999994</v>
      </c>
      <c r="W2119" t="s">
        <v>262</v>
      </c>
      <c r="X2119" t="s">
        <v>9262</v>
      </c>
      <c r="Y2119" t="s">
        <v>9263</v>
      </c>
      <c r="Z2119" t="str">
        <f t="shared" ref="Z2119:Z2137" si="900">MID(X2119,4,3)</f>
        <v>Mar</v>
      </c>
      <c r="AA2119" s="6">
        <f t="shared" si="886"/>
        <v>0</v>
      </c>
      <c r="AB2119" s="6">
        <f t="shared" si="886"/>
        <v>2</v>
      </c>
      <c r="AC2119" s="6">
        <f t="shared" si="886"/>
        <v>4</v>
      </c>
      <c r="AD2119" s="6">
        <f t="shared" si="886"/>
        <v>0</v>
      </c>
      <c r="AE2119" s="6">
        <f t="shared" si="886"/>
        <v>0</v>
      </c>
      <c r="AF2119" s="6">
        <f t="shared" ref="AF2119:AF2137" si="901">SUM(AA2119:AE2119)</f>
        <v>6</v>
      </c>
      <c r="AG2119" s="6">
        <f t="shared" ref="AG2119:AG2137" si="902">+AF2119-M2119</f>
        <v>0</v>
      </c>
      <c r="AH2119" s="14" t="str">
        <f>LEFT(X2119,2)&amp;"."&amp;VLOOKUP(MID(X2119,4,3),'Data validation'!$A$1:$B$12,2,FALSE)&amp;".2025"</f>
        <v>20.03.2025</v>
      </c>
      <c r="AI2119">
        <f t="shared" ref="AI2119:AI2137" si="903">WEEKNUM(AH2119)</f>
        <v>12</v>
      </c>
      <c r="AJ2119" t="str">
        <f>H2119&amp;"."&amp;VLOOKUP(I2119,'Data validation'!$A$1:$B$12,2,FALSE)&amp;".2026"</f>
        <v>29.06.2026</v>
      </c>
      <c r="AK2119">
        <f t="shared" ref="AK2119:AK2137" si="904">WEEKNUM(AJ2119)</f>
        <v>27</v>
      </c>
      <c r="AL2119" t="e">
        <f>VLOOKUP(E2119,[2]Sheet1!$A:$B,2,FALSE)</f>
        <v>#N/A</v>
      </c>
    </row>
    <row r="2120" spans="1:38" x14ac:dyDescent="0.25">
      <c r="A2120" t="str">
        <f>VLOOKUP(Q2120,'Data validation'!$K$2:$L$50,2,FALSE)</f>
        <v>TO</v>
      </c>
      <c r="B2120">
        <f t="shared" si="890"/>
        <v>0</v>
      </c>
      <c r="C2120">
        <f t="shared" si="891"/>
        <v>7</v>
      </c>
      <c r="D2120">
        <f t="shared" si="892"/>
        <v>0</v>
      </c>
      <c r="E2120">
        <v>10562</v>
      </c>
      <c r="F2120" t="s">
        <v>9264</v>
      </c>
      <c r="G2120" t="s">
        <v>275</v>
      </c>
      <c r="H2120" t="str">
        <f t="shared" si="893"/>
        <v>22</v>
      </c>
      <c r="I2120" t="str">
        <f t="shared" si="894"/>
        <v>Jun</v>
      </c>
      <c r="J2120" t="s">
        <v>44</v>
      </c>
      <c r="K2120" t="str">
        <f t="shared" si="895"/>
        <v>29</v>
      </c>
      <c r="L2120" t="str">
        <f t="shared" si="896"/>
        <v>Jun</v>
      </c>
      <c r="M2120">
        <v>7</v>
      </c>
      <c r="N2120">
        <f t="shared" si="897"/>
        <v>7</v>
      </c>
      <c r="O2120">
        <f t="shared" si="898"/>
        <v>0</v>
      </c>
      <c r="P2120">
        <f t="shared" si="899"/>
        <v>0</v>
      </c>
      <c r="Q2120" t="s">
        <v>162</v>
      </c>
      <c r="R2120" t="s">
        <v>25</v>
      </c>
      <c r="S2120">
        <v>2</v>
      </c>
      <c r="T2120">
        <v>2</v>
      </c>
      <c r="U2120" s="2">
        <f>SUMIFS(Magelan!L:L,Magelan!D:D,'Резервации 2026'!E2120)</f>
        <v>2614.0645864999997</v>
      </c>
      <c r="V2120" s="2">
        <f>+U2120/M2120</f>
        <v>373.43779807142852</v>
      </c>
      <c r="W2120" t="s">
        <v>262</v>
      </c>
      <c r="X2120" t="s">
        <v>9265</v>
      </c>
      <c r="Y2120" t="s">
        <v>9150</v>
      </c>
      <c r="Z2120" t="str">
        <f t="shared" si="900"/>
        <v>Mar</v>
      </c>
      <c r="AA2120" s="6">
        <f t="shared" si="886"/>
        <v>0</v>
      </c>
      <c r="AB2120" s="6">
        <f t="shared" si="886"/>
        <v>7</v>
      </c>
      <c r="AC2120" s="6">
        <f t="shared" si="886"/>
        <v>0</v>
      </c>
      <c r="AD2120" s="6">
        <f t="shared" si="886"/>
        <v>0</v>
      </c>
      <c r="AE2120" s="6">
        <f t="shared" si="886"/>
        <v>0</v>
      </c>
      <c r="AF2120" s="6">
        <f t="shared" si="901"/>
        <v>7</v>
      </c>
      <c r="AG2120" s="6">
        <f t="shared" si="902"/>
        <v>0</v>
      </c>
      <c r="AH2120" s="14" t="str">
        <f>LEFT(X2120,2)&amp;"."&amp;VLOOKUP(MID(X2120,4,3),'Data validation'!$A$1:$B$12,2,FALSE)&amp;".2025"</f>
        <v>16.03.2025</v>
      </c>
      <c r="AI2120">
        <f t="shared" si="903"/>
        <v>12</v>
      </c>
      <c r="AJ2120" t="str">
        <f>H2120&amp;"."&amp;VLOOKUP(I2120,'Data validation'!$A$1:$B$12,2,FALSE)&amp;".2026"</f>
        <v>22.06.2026</v>
      </c>
      <c r="AK2120">
        <f t="shared" si="904"/>
        <v>26</v>
      </c>
      <c r="AL2120" t="e">
        <f>VLOOKUP(E2120,[2]Sheet1!$A:$B,2,FALSE)</f>
        <v>#N/A</v>
      </c>
    </row>
    <row r="2121" spans="1:38" x14ac:dyDescent="0.25">
      <c r="A2121" t="str">
        <f>VLOOKUP(Q2121,'Data validation'!$K$2:$L$50,2,FALSE)</f>
        <v>TO</v>
      </c>
      <c r="B2121">
        <f t="shared" si="890"/>
        <v>0</v>
      </c>
      <c r="C2121">
        <f t="shared" si="891"/>
        <v>6</v>
      </c>
      <c r="D2121">
        <f t="shared" si="892"/>
        <v>1</v>
      </c>
      <c r="E2121">
        <v>10612</v>
      </c>
      <c r="F2121" t="s">
        <v>9266</v>
      </c>
      <c r="G2121" t="s">
        <v>313</v>
      </c>
      <c r="H2121" t="str">
        <f t="shared" si="893"/>
        <v>05</v>
      </c>
      <c r="I2121" t="str">
        <f t="shared" si="894"/>
        <v>Jul</v>
      </c>
      <c r="J2121" t="s">
        <v>235</v>
      </c>
      <c r="K2121" t="str">
        <f t="shared" si="895"/>
        <v>12</v>
      </c>
      <c r="L2121" t="str">
        <f t="shared" si="896"/>
        <v>Jul</v>
      </c>
      <c r="M2121">
        <v>7</v>
      </c>
      <c r="N2121">
        <f t="shared" si="897"/>
        <v>7</v>
      </c>
      <c r="O2121">
        <f t="shared" si="898"/>
        <v>0</v>
      </c>
      <c r="P2121">
        <f t="shared" si="899"/>
        <v>0</v>
      </c>
      <c r="Q2121" t="s">
        <v>56</v>
      </c>
      <c r="R2121" t="s">
        <v>110</v>
      </c>
      <c r="S2121">
        <v>4</v>
      </c>
      <c r="T2121">
        <v>0</v>
      </c>
      <c r="U2121" s="2">
        <f>SUMIFS(Novoton!L:L,Novoton!D:D,'Резервации 2026'!E2121)</f>
        <v>4252.6002856000005</v>
      </c>
      <c r="V2121" s="2">
        <f>+U2121/M2121</f>
        <v>607.51432651428581</v>
      </c>
      <c r="W2121" t="s">
        <v>262</v>
      </c>
      <c r="X2121" t="s">
        <v>9267</v>
      </c>
      <c r="Y2121" t="s">
        <v>9263</v>
      </c>
      <c r="Z2121" t="str">
        <f t="shared" si="900"/>
        <v>Mar</v>
      </c>
      <c r="AA2121" s="6">
        <f t="shared" si="886"/>
        <v>0</v>
      </c>
      <c r="AB2121" s="6">
        <f t="shared" si="886"/>
        <v>0</v>
      </c>
      <c r="AC2121" s="6">
        <f t="shared" si="886"/>
        <v>7</v>
      </c>
      <c r="AD2121" s="6">
        <f t="shared" si="886"/>
        <v>0</v>
      </c>
      <c r="AE2121" s="6">
        <f t="shared" si="886"/>
        <v>0</v>
      </c>
      <c r="AF2121" s="6">
        <f t="shared" si="901"/>
        <v>7</v>
      </c>
      <c r="AG2121" s="6">
        <f t="shared" si="902"/>
        <v>0</v>
      </c>
      <c r="AH2121" s="14" t="str">
        <f>LEFT(X2121,2)&amp;"."&amp;VLOOKUP(MID(X2121,4,3),'Data validation'!$A$1:$B$12,2,FALSE)&amp;".2025"</f>
        <v>20.03.2025</v>
      </c>
      <c r="AI2121">
        <f t="shared" si="903"/>
        <v>12</v>
      </c>
      <c r="AJ2121" t="str">
        <f>H2121&amp;"."&amp;VLOOKUP(I2121,'Data validation'!$A$1:$B$12,2,FALSE)&amp;".2026"</f>
        <v>05.07.2026</v>
      </c>
      <c r="AK2121">
        <f t="shared" si="904"/>
        <v>28</v>
      </c>
      <c r="AL2121" t="e">
        <f>VLOOKUP(E2121,[2]Sheet1!$A:$B,2,FALSE)</f>
        <v>#N/A</v>
      </c>
    </row>
    <row r="2122" spans="1:38" x14ac:dyDescent="0.25">
      <c r="A2122" t="str">
        <f>VLOOKUP(Q2122,'Data validation'!$K$2:$L$50,2,FALSE)</f>
        <v>TO</v>
      </c>
      <c r="B2122">
        <f t="shared" si="890"/>
        <v>0</v>
      </c>
      <c r="C2122">
        <f t="shared" si="891"/>
        <v>3</v>
      </c>
      <c r="D2122">
        <f t="shared" si="892"/>
        <v>4</v>
      </c>
      <c r="E2122">
        <v>10613</v>
      </c>
      <c r="F2122" t="s">
        <v>9268</v>
      </c>
      <c r="G2122" t="s">
        <v>519</v>
      </c>
      <c r="H2122" t="str">
        <f t="shared" si="893"/>
        <v>21</v>
      </c>
      <c r="I2122" t="str">
        <f t="shared" si="894"/>
        <v>Aug</v>
      </c>
      <c r="J2122" t="s">
        <v>843</v>
      </c>
      <c r="K2122" t="str">
        <f t="shared" si="895"/>
        <v>28</v>
      </c>
      <c r="L2122" t="str">
        <f t="shared" si="896"/>
        <v>Aug</v>
      </c>
      <c r="M2122">
        <v>7</v>
      </c>
      <c r="N2122">
        <f t="shared" si="897"/>
        <v>7</v>
      </c>
      <c r="O2122">
        <f t="shared" si="898"/>
        <v>0</v>
      </c>
      <c r="P2122">
        <f t="shared" si="899"/>
        <v>0</v>
      </c>
      <c r="Q2122" t="s">
        <v>81</v>
      </c>
      <c r="R2122" t="s">
        <v>17</v>
      </c>
      <c r="S2122">
        <v>1</v>
      </c>
      <c r="T2122">
        <v>1</v>
      </c>
      <c r="U2122" s="2">
        <f>SUMIFS(SLR!L:L,SLR!D:D,'Резервации 2026'!E2122)</f>
        <v>1544.9296752999999</v>
      </c>
      <c r="V2122" s="2">
        <f t="shared" ref="V2122" si="905">+U2122/M2122</f>
        <v>220.70423932857142</v>
      </c>
      <c r="W2122" t="s">
        <v>262</v>
      </c>
      <c r="X2122" t="s">
        <v>9269</v>
      </c>
      <c r="Y2122" t="s">
        <v>9263</v>
      </c>
      <c r="Z2122" t="str">
        <f t="shared" si="900"/>
        <v>Mar</v>
      </c>
      <c r="AA2122" s="6">
        <f t="shared" si="886"/>
        <v>0</v>
      </c>
      <c r="AB2122" s="6">
        <f t="shared" si="886"/>
        <v>0</v>
      </c>
      <c r="AC2122" s="6">
        <f t="shared" si="886"/>
        <v>0</v>
      </c>
      <c r="AD2122" s="6">
        <f t="shared" si="886"/>
        <v>7</v>
      </c>
      <c r="AE2122" s="6">
        <f t="shared" si="886"/>
        <v>0</v>
      </c>
      <c r="AF2122" s="6">
        <f t="shared" si="901"/>
        <v>7</v>
      </c>
      <c r="AG2122" s="6">
        <f t="shared" si="902"/>
        <v>0</v>
      </c>
      <c r="AH2122" s="14" t="str">
        <f>LEFT(X2122,2)&amp;"."&amp;VLOOKUP(MID(X2122,4,3),'Data validation'!$A$1:$B$12,2,FALSE)&amp;".2025"</f>
        <v>20.03.2025</v>
      </c>
      <c r="AI2122">
        <f t="shared" si="903"/>
        <v>12</v>
      </c>
      <c r="AJ2122" t="str">
        <f>H2122&amp;"."&amp;VLOOKUP(I2122,'Data validation'!$A$1:$B$12,2,FALSE)&amp;".2026"</f>
        <v>21.08.2026</v>
      </c>
      <c r="AK2122">
        <f t="shared" si="904"/>
        <v>34</v>
      </c>
      <c r="AL2122" t="e">
        <f>VLOOKUP(E2122,[2]Sheet1!$A:$B,2,FALSE)</f>
        <v>#N/A</v>
      </c>
    </row>
    <row r="2123" spans="1:38" x14ac:dyDescent="0.25">
      <c r="A2123" t="str">
        <f>VLOOKUP(Q2123,'Data validation'!$K$2:$L$50,2,FALSE)</f>
        <v>BOOKING</v>
      </c>
      <c r="B2123">
        <f t="shared" si="890"/>
        <v>0</v>
      </c>
      <c r="C2123">
        <f t="shared" si="891"/>
        <v>6</v>
      </c>
      <c r="D2123">
        <f t="shared" si="892"/>
        <v>0</v>
      </c>
      <c r="E2123">
        <v>10564</v>
      </c>
      <c r="F2123" t="s">
        <v>9270</v>
      </c>
      <c r="G2123" t="s">
        <v>151</v>
      </c>
      <c r="H2123" t="str">
        <f t="shared" si="893"/>
        <v>19</v>
      </c>
      <c r="I2123" t="str">
        <f t="shared" si="894"/>
        <v>Jun</v>
      </c>
      <c r="J2123" t="s">
        <v>303</v>
      </c>
      <c r="K2123" t="str">
        <f t="shared" si="895"/>
        <v>25</v>
      </c>
      <c r="L2123" t="str">
        <f t="shared" si="896"/>
        <v>Jun</v>
      </c>
      <c r="M2123">
        <v>6</v>
      </c>
      <c r="N2123">
        <f t="shared" si="897"/>
        <v>6</v>
      </c>
      <c r="O2123">
        <f t="shared" si="898"/>
        <v>0</v>
      </c>
      <c r="P2123">
        <f t="shared" si="899"/>
        <v>0</v>
      </c>
      <c r="Q2123" t="s">
        <v>587</v>
      </c>
      <c r="R2123" t="s">
        <v>17</v>
      </c>
      <c r="S2123">
        <v>2</v>
      </c>
      <c r="T2123">
        <v>2</v>
      </c>
      <c r="U2123" s="2">
        <v>2801.8610504587155</v>
      </c>
      <c r="V2123" s="2">
        <v>466.97684174311922</v>
      </c>
      <c r="W2123" t="s">
        <v>7515</v>
      </c>
      <c r="X2123" t="s">
        <v>9271</v>
      </c>
      <c r="Y2123" t="s">
        <v>9150</v>
      </c>
      <c r="Z2123" t="str">
        <f t="shared" si="900"/>
        <v>Mar</v>
      </c>
      <c r="AA2123" s="6">
        <f t="shared" si="886"/>
        <v>0</v>
      </c>
      <c r="AB2123" s="6">
        <f t="shared" si="886"/>
        <v>6</v>
      </c>
      <c r="AC2123" s="6">
        <f t="shared" si="886"/>
        <v>0</v>
      </c>
      <c r="AD2123" s="6">
        <f t="shared" si="886"/>
        <v>0</v>
      </c>
      <c r="AE2123" s="6">
        <f t="shared" si="886"/>
        <v>0</v>
      </c>
      <c r="AF2123" s="6">
        <f t="shared" si="901"/>
        <v>6</v>
      </c>
      <c r="AG2123" s="6">
        <f t="shared" si="902"/>
        <v>0</v>
      </c>
      <c r="AH2123" s="14" t="str">
        <f>LEFT(X2123,2)&amp;"."&amp;VLOOKUP(MID(X2123,4,3),'Data validation'!$A$1:$B$12,2,FALSE)&amp;".2025"</f>
        <v>16.03.2025</v>
      </c>
      <c r="AI2123">
        <f t="shared" si="903"/>
        <v>12</v>
      </c>
      <c r="AJ2123" t="str">
        <f>H2123&amp;"."&amp;VLOOKUP(I2123,'Data validation'!$A$1:$B$12,2,FALSE)&amp;".2026"</f>
        <v>19.06.2026</v>
      </c>
      <c r="AK2123">
        <f t="shared" si="904"/>
        <v>25</v>
      </c>
      <c r="AL2123" t="str">
        <f>VLOOKUP(E2123,[2]Sheet1!$A:$B,2,FALSE)</f>
        <v>Анулирана</v>
      </c>
    </row>
    <row r="2124" spans="1:38" x14ac:dyDescent="0.25">
      <c r="A2124" t="str">
        <f>VLOOKUP(Q2124,'Data validation'!$K$2:$L$50,2,FALSE)</f>
        <v>ITAKA</v>
      </c>
      <c r="B2124">
        <f t="shared" si="890"/>
        <v>0</v>
      </c>
      <c r="C2124">
        <f t="shared" si="891"/>
        <v>7</v>
      </c>
      <c r="D2124">
        <f t="shared" si="892"/>
        <v>0</v>
      </c>
      <c r="E2124">
        <v>10615</v>
      </c>
      <c r="F2124" t="s">
        <v>9272</v>
      </c>
      <c r="G2124" t="s">
        <v>1453</v>
      </c>
      <c r="H2124" t="str">
        <f t="shared" si="893"/>
        <v>16</v>
      </c>
      <c r="I2124" t="str">
        <f t="shared" si="894"/>
        <v>Jun</v>
      </c>
      <c r="J2124" t="s">
        <v>1989</v>
      </c>
      <c r="K2124" t="str">
        <f t="shared" si="895"/>
        <v>23</v>
      </c>
      <c r="L2124" t="str">
        <f t="shared" si="896"/>
        <v>Jun</v>
      </c>
      <c r="M2124">
        <v>7</v>
      </c>
      <c r="N2124">
        <f t="shared" si="897"/>
        <v>7</v>
      </c>
      <c r="O2124">
        <f t="shared" si="898"/>
        <v>0</v>
      </c>
      <c r="P2124">
        <f t="shared" si="899"/>
        <v>0</v>
      </c>
      <c r="Q2124" t="s">
        <v>1445</v>
      </c>
      <c r="R2124" t="s">
        <v>17</v>
      </c>
      <c r="S2124">
        <v>3</v>
      </c>
      <c r="T2124">
        <v>0</v>
      </c>
      <c r="U2124" s="2">
        <f>SUMIFS(Itaka!L:L,Itaka!D:D,'Резервации 2026'!E2124)</f>
        <v>1821.2884543</v>
      </c>
      <c r="V2124" s="2">
        <f t="shared" ref="V2124:V2134" si="906">+U2124/M2124</f>
        <v>260.18406490000001</v>
      </c>
      <c r="W2124" t="s">
        <v>4628</v>
      </c>
      <c r="X2124" t="s">
        <v>9184</v>
      </c>
      <c r="Y2124" t="s">
        <v>8941</v>
      </c>
      <c r="Z2124" t="str">
        <f t="shared" si="900"/>
        <v>Mar</v>
      </c>
      <c r="AA2124" s="6">
        <f t="shared" si="886"/>
        <v>0</v>
      </c>
      <c r="AB2124" s="6">
        <f t="shared" si="886"/>
        <v>7</v>
      </c>
      <c r="AC2124" s="6">
        <f t="shared" si="886"/>
        <v>0</v>
      </c>
      <c r="AD2124" s="6">
        <f t="shared" si="886"/>
        <v>0</v>
      </c>
      <c r="AE2124" s="6">
        <f t="shared" si="886"/>
        <v>0</v>
      </c>
      <c r="AF2124" s="6">
        <f t="shared" si="901"/>
        <v>7</v>
      </c>
      <c r="AG2124" s="6">
        <f t="shared" si="902"/>
        <v>0</v>
      </c>
      <c r="AH2124" s="14" t="str">
        <f>LEFT(X2124,2)&amp;"."&amp;VLOOKUP(MID(X2124,4,3),'Data validation'!$A$1:$B$12,2,FALSE)&amp;".2025"</f>
        <v>20.03.2025</v>
      </c>
      <c r="AI2124">
        <f t="shared" si="903"/>
        <v>12</v>
      </c>
      <c r="AJ2124" t="str">
        <f>H2124&amp;"."&amp;VLOOKUP(I2124,'Data validation'!$A$1:$B$12,2,FALSE)&amp;".2026"</f>
        <v>16.06.2026</v>
      </c>
      <c r="AK2124">
        <f t="shared" si="904"/>
        <v>25</v>
      </c>
      <c r="AL2124" t="e">
        <f>VLOOKUP(E2124,[2]Sheet1!$A:$B,2,FALSE)</f>
        <v>#N/A</v>
      </c>
    </row>
    <row r="2125" spans="1:38" x14ac:dyDescent="0.25">
      <c r="A2125" t="str">
        <f>VLOOKUP(Q2125,'Data validation'!$K$2:$L$50,2,FALSE)</f>
        <v>ITAKA</v>
      </c>
      <c r="B2125">
        <f t="shared" si="890"/>
        <v>0</v>
      </c>
      <c r="C2125">
        <f t="shared" si="891"/>
        <v>4</v>
      </c>
      <c r="D2125">
        <f t="shared" si="892"/>
        <v>3</v>
      </c>
      <c r="E2125">
        <v>10616</v>
      </c>
      <c r="F2125" t="s">
        <v>9273</v>
      </c>
      <c r="G2125" t="s">
        <v>72</v>
      </c>
      <c r="H2125" t="str">
        <f t="shared" si="893"/>
        <v>07</v>
      </c>
      <c r="I2125" t="str">
        <f t="shared" si="894"/>
        <v>Jul</v>
      </c>
      <c r="J2125" t="s">
        <v>114</v>
      </c>
      <c r="K2125" t="str">
        <f t="shared" si="895"/>
        <v>14</v>
      </c>
      <c r="L2125" t="str">
        <f t="shared" si="896"/>
        <v>Jul</v>
      </c>
      <c r="M2125">
        <v>7</v>
      </c>
      <c r="N2125">
        <f t="shared" si="897"/>
        <v>7</v>
      </c>
      <c r="O2125">
        <f t="shared" si="898"/>
        <v>0</v>
      </c>
      <c r="P2125">
        <f t="shared" si="899"/>
        <v>0</v>
      </c>
      <c r="Q2125" t="s">
        <v>1445</v>
      </c>
      <c r="R2125" t="s">
        <v>20</v>
      </c>
      <c r="S2125">
        <v>2</v>
      </c>
      <c r="T2125">
        <v>1</v>
      </c>
      <c r="U2125" s="2">
        <f>SUMIFS(Itaka!L:L,Itaka!D:D,'Резервации 2026'!E2125)</f>
        <v>1808.6929091</v>
      </c>
      <c r="V2125" s="2">
        <f t="shared" si="906"/>
        <v>258.38470130000002</v>
      </c>
      <c r="W2125" t="s">
        <v>4628</v>
      </c>
      <c r="X2125" t="s">
        <v>9184</v>
      </c>
      <c r="Y2125" t="s">
        <v>9150</v>
      </c>
      <c r="Z2125" t="str">
        <f t="shared" si="900"/>
        <v>Mar</v>
      </c>
      <c r="AA2125" s="6">
        <f t="shared" si="886"/>
        <v>0</v>
      </c>
      <c r="AB2125" s="6">
        <f t="shared" si="886"/>
        <v>0</v>
      </c>
      <c r="AC2125" s="6">
        <f t="shared" si="886"/>
        <v>7</v>
      </c>
      <c r="AD2125" s="6">
        <f t="shared" si="886"/>
        <v>0</v>
      </c>
      <c r="AE2125" s="6">
        <f t="shared" si="886"/>
        <v>0</v>
      </c>
      <c r="AF2125" s="6">
        <f t="shared" si="901"/>
        <v>7</v>
      </c>
      <c r="AG2125" s="6">
        <f t="shared" si="902"/>
        <v>0</v>
      </c>
      <c r="AH2125" s="14" t="str">
        <f>LEFT(X2125,2)&amp;"."&amp;VLOOKUP(MID(X2125,4,3),'Data validation'!$A$1:$B$12,2,FALSE)&amp;".2025"</f>
        <v>20.03.2025</v>
      </c>
      <c r="AI2125">
        <f t="shared" si="903"/>
        <v>12</v>
      </c>
      <c r="AJ2125" t="str">
        <f>H2125&amp;"."&amp;VLOOKUP(I2125,'Data validation'!$A$1:$B$12,2,FALSE)&amp;".2026"</f>
        <v>07.07.2026</v>
      </c>
      <c r="AK2125">
        <f t="shared" si="904"/>
        <v>28</v>
      </c>
      <c r="AL2125" t="e">
        <f>VLOOKUP(E2125,[2]Sheet1!$A:$B,2,FALSE)</f>
        <v>#N/A</v>
      </c>
    </row>
    <row r="2126" spans="1:38" x14ac:dyDescent="0.25">
      <c r="A2126" t="str">
        <f>VLOOKUP(Q2126,'Data validation'!$K$2:$L$50,2,FALSE)</f>
        <v>ITAKA</v>
      </c>
      <c r="B2126">
        <f t="shared" si="890"/>
        <v>0</v>
      </c>
      <c r="C2126">
        <f t="shared" si="891"/>
        <v>7</v>
      </c>
      <c r="D2126">
        <f t="shared" si="892"/>
        <v>0</v>
      </c>
      <c r="E2126">
        <v>10617</v>
      </c>
      <c r="F2126" t="s">
        <v>9209</v>
      </c>
      <c r="G2126" t="s">
        <v>151</v>
      </c>
      <c r="H2126" t="str">
        <f t="shared" si="893"/>
        <v>19</v>
      </c>
      <c r="I2126" t="str">
        <f t="shared" si="894"/>
        <v>Jun</v>
      </c>
      <c r="J2126" t="s">
        <v>950</v>
      </c>
      <c r="K2126" t="str">
        <f t="shared" si="895"/>
        <v>26</v>
      </c>
      <c r="L2126" t="str">
        <f t="shared" si="896"/>
        <v>Jun</v>
      </c>
      <c r="M2126">
        <v>7</v>
      </c>
      <c r="N2126">
        <f t="shared" si="897"/>
        <v>7</v>
      </c>
      <c r="O2126">
        <f t="shared" si="898"/>
        <v>0</v>
      </c>
      <c r="P2126">
        <f t="shared" si="899"/>
        <v>0</v>
      </c>
      <c r="Q2126" t="s">
        <v>1445</v>
      </c>
      <c r="R2126" t="s">
        <v>17</v>
      </c>
      <c r="S2126">
        <v>1</v>
      </c>
      <c r="T2126">
        <v>2</v>
      </c>
      <c r="U2126" s="2">
        <f>SUMIFS(Itaka!L:L,Itaka!D:D,'Резервации 2026'!E2126)</f>
        <v>1758.4476364</v>
      </c>
      <c r="V2126" s="2">
        <f t="shared" si="906"/>
        <v>251.20680519999999</v>
      </c>
      <c r="W2126" t="s">
        <v>4628</v>
      </c>
      <c r="X2126" t="s">
        <v>9184</v>
      </c>
      <c r="Y2126" t="s">
        <v>9150</v>
      </c>
      <c r="Z2126" t="str">
        <f t="shared" si="900"/>
        <v>Mar</v>
      </c>
      <c r="AA2126" s="6">
        <f t="shared" si="886"/>
        <v>0</v>
      </c>
      <c r="AB2126" s="6">
        <f t="shared" si="886"/>
        <v>7</v>
      </c>
      <c r="AC2126" s="6">
        <f t="shared" si="886"/>
        <v>0</v>
      </c>
      <c r="AD2126" s="6">
        <f t="shared" si="886"/>
        <v>0</v>
      </c>
      <c r="AE2126" s="6">
        <f t="shared" si="886"/>
        <v>0</v>
      </c>
      <c r="AF2126" s="6">
        <f t="shared" si="901"/>
        <v>7</v>
      </c>
      <c r="AG2126" s="6">
        <f t="shared" si="902"/>
        <v>0</v>
      </c>
      <c r="AH2126" s="14" t="str">
        <f>LEFT(X2126,2)&amp;"."&amp;VLOOKUP(MID(X2126,4,3),'Data validation'!$A$1:$B$12,2,FALSE)&amp;".2025"</f>
        <v>20.03.2025</v>
      </c>
      <c r="AI2126">
        <f t="shared" si="903"/>
        <v>12</v>
      </c>
      <c r="AJ2126" t="str">
        <f>H2126&amp;"."&amp;VLOOKUP(I2126,'Data validation'!$A$1:$B$12,2,FALSE)&amp;".2026"</f>
        <v>19.06.2026</v>
      </c>
      <c r="AK2126">
        <f t="shared" si="904"/>
        <v>25</v>
      </c>
      <c r="AL2126" t="e">
        <f>VLOOKUP(E2126,[2]Sheet1!$A:$B,2,FALSE)</f>
        <v>#N/A</v>
      </c>
    </row>
    <row r="2127" spans="1:38" x14ac:dyDescent="0.25">
      <c r="A2127" t="str">
        <f>VLOOKUP(Q2127,'Data validation'!$K$2:$L$50,2,FALSE)</f>
        <v>ITAKA</v>
      </c>
      <c r="B2127">
        <f t="shared" si="890"/>
        <v>0</v>
      </c>
      <c r="C2127">
        <f t="shared" si="891"/>
        <v>0</v>
      </c>
      <c r="D2127">
        <f t="shared" si="892"/>
        <v>7</v>
      </c>
      <c r="E2127">
        <v>10622</v>
      </c>
      <c r="F2127" t="s">
        <v>9274</v>
      </c>
      <c r="G2127" t="s">
        <v>236</v>
      </c>
      <c r="H2127" t="str">
        <f t="shared" si="893"/>
        <v>17</v>
      </c>
      <c r="I2127" t="str">
        <f t="shared" si="894"/>
        <v>Jul</v>
      </c>
      <c r="J2127" t="s">
        <v>156</v>
      </c>
      <c r="K2127" t="str">
        <f t="shared" si="895"/>
        <v>24</v>
      </c>
      <c r="L2127" t="str">
        <f t="shared" si="896"/>
        <v>Jul</v>
      </c>
      <c r="M2127">
        <v>7</v>
      </c>
      <c r="N2127">
        <f t="shared" si="897"/>
        <v>7</v>
      </c>
      <c r="O2127">
        <f t="shared" si="898"/>
        <v>0</v>
      </c>
      <c r="P2127">
        <f t="shared" si="899"/>
        <v>0</v>
      </c>
      <c r="Q2127" t="s">
        <v>1445</v>
      </c>
      <c r="R2127" t="s">
        <v>20</v>
      </c>
      <c r="S2127">
        <v>3</v>
      </c>
      <c r="T2127">
        <v>0</v>
      </c>
      <c r="U2127" s="2">
        <f>SUMIFS(Itaka!L:L,Itaka!D:D,'Резервации 2026'!E2127)</f>
        <v>2373.8495459000001</v>
      </c>
      <c r="V2127" s="2">
        <f t="shared" si="906"/>
        <v>339.12136370000002</v>
      </c>
      <c r="W2127" t="s">
        <v>4628</v>
      </c>
      <c r="X2127" t="s">
        <v>9188</v>
      </c>
      <c r="Y2127" t="s">
        <v>9185</v>
      </c>
      <c r="Z2127" t="str">
        <f t="shared" si="900"/>
        <v>Mar</v>
      </c>
      <c r="AA2127" s="6">
        <f t="shared" si="886"/>
        <v>0</v>
      </c>
      <c r="AB2127" s="6">
        <f t="shared" si="886"/>
        <v>0</v>
      </c>
      <c r="AC2127" s="6">
        <f t="shared" si="886"/>
        <v>7</v>
      </c>
      <c r="AD2127" s="6">
        <f t="shared" si="886"/>
        <v>0</v>
      </c>
      <c r="AE2127" s="6">
        <f t="shared" si="886"/>
        <v>0</v>
      </c>
      <c r="AF2127" s="6">
        <f t="shared" si="901"/>
        <v>7</v>
      </c>
      <c r="AG2127" s="6">
        <f t="shared" si="902"/>
        <v>0</v>
      </c>
      <c r="AH2127" s="14" t="str">
        <f>LEFT(X2127,2)&amp;"."&amp;VLOOKUP(MID(X2127,4,3),'Data validation'!$A$1:$B$12,2,FALSE)&amp;".2025"</f>
        <v>20.03.2025</v>
      </c>
      <c r="AI2127">
        <f t="shared" si="903"/>
        <v>12</v>
      </c>
      <c r="AJ2127" t="str">
        <f>H2127&amp;"."&amp;VLOOKUP(I2127,'Data validation'!$A$1:$B$12,2,FALSE)&amp;".2026"</f>
        <v>17.07.2026</v>
      </c>
      <c r="AK2127">
        <f t="shared" si="904"/>
        <v>29</v>
      </c>
      <c r="AL2127" t="e">
        <f>VLOOKUP(E2127,[2]Sheet1!$A:$B,2,FALSE)</f>
        <v>#N/A</v>
      </c>
    </row>
    <row r="2128" spans="1:38" x14ac:dyDescent="0.25">
      <c r="A2128" t="str">
        <f>VLOOKUP(Q2128,'Data validation'!$K$2:$L$50,2,FALSE)</f>
        <v>ITAKA</v>
      </c>
      <c r="B2128">
        <f t="shared" si="890"/>
        <v>0</v>
      </c>
      <c r="C2128">
        <f t="shared" si="891"/>
        <v>7</v>
      </c>
      <c r="D2128">
        <f t="shared" si="892"/>
        <v>0</v>
      </c>
      <c r="E2128">
        <v>10624</v>
      </c>
      <c r="F2128" t="s">
        <v>9187</v>
      </c>
      <c r="G2128" t="s">
        <v>1453</v>
      </c>
      <c r="H2128" t="str">
        <f t="shared" si="893"/>
        <v>16</v>
      </c>
      <c r="I2128" t="str">
        <f t="shared" si="894"/>
        <v>Jun</v>
      </c>
      <c r="J2128" t="s">
        <v>1989</v>
      </c>
      <c r="K2128" t="str">
        <f t="shared" si="895"/>
        <v>23</v>
      </c>
      <c r="L2128" t="str">
        <f t="shared" si="896"/>
        <v>Jun</v>
      </c>
      <c r="M2128">
        <v>7</v>
      </c>
      <c r="N2128">
        <f t="shared" si="897"/>
        <v>7</v>
      </c>
      <c r="O2128">
        <f t="shared" si="898"/>
        <v>0</v>
      </c>
      <c r="P2128">
        <f t="shared" si="899"/>
        <v>0</v>
      </c>
      <c r="Q2128" t="s">
        <v>1445</v>
      </c>
      <c r="R2128" t="s">
        <v>17</v>
      </c>
      <c r="S2128">
        <v>1</v>
      </c>
      <c r="T2128">
        <v>1</v>
      </c>
      <c r="U2128" s="2">
        <f>SUMIFS(Itaka!L:L,Itaka!D:D,'Резервации 2026'!E2128)</f>
        <v>1394.1351822999998</v>
      </c>
      <c r="V2128" s="2">
        <f t="shared" si="906"/>
        <v>199.16216889999995</v>
      </c>
      <c r="W2128" t="s">
        <v>4628</v>
      </c>
      <c r="X2128" t="s">
        <v>9188</v>
      </c>
      <c r="Y2128" t="s">
        <v>8941</v>
      </c>
      <c r="Z2128" t="str">
        <f t="shared" si="900"/>
        <v>Mar</v>
      </c>
      <c r="AA2128" s="6">
        <f t="shared" si="886"/>
        <v>0</v>
      </c>
      <c r="AB2128" s="6">
        <f t="shared" si="886"/>
        <v>7</v>
      </c>
      <c r="AC2128" s="6">
        <f t="shared" si="886"/>
        <v>0</v>
      </c>
      <c r="AD2128" s="6">
        <f t="shared" si="886"/>
        <v>0</v>
      </c>
      <c r="AE2128" s="6">
        <f t="shared" si="886"/>
        <v>0</v>
      </c>
      <c r="AF2128" s="6">
        <f t="shared" si="901"/>
        <v>7</v>
      </c>
      <c r="AG2128" s="6">
        <f t="shared" si="902"/>
        <v>0</v>
      </c>
      <c r="AH2128" s="14" t="str">
        <f>LEFT(X2128,2)&amp;"."&amp;VLOOKUP(MID(X2128,4,3),'Data validation'!$A$1:$B$12,2,FALSE)&amp;".2025"</f>
        <v>20.03.2025</v>
      </c>
      <c r="AI2128">
        <f t="shared" si="903"/>
        <v>12</v>
      </c>
      <c r="AJ2128" t="str">
        <f>H2128&amp;"."&amp;VLOOKUP(I2128,'Data validation'!$A$1:$B$12,2,FALSE)&amp;".2026"</f>
        <v>16.06.2026</v>
      </c>
      <c r="AK2128">
        <f t="shared" si="904"/>
        <v>25</v>
      </c>
      <c r="AL2128" t="e">
        <f>VLOOKUP(E2128,[2]Sheet1!$A:$B,2,FALSE)</f>
        <v>#N/A</v>
      </c>
    </row>
    <row r="2129" spans="1:38" x14ac:dyDescent="0.25">
      <c r="A2129" t="str">
        <f>VLOOKUP(Q2129,'Data validation'!$K$2:$L$50,2,FALSE)</f>
        <v>ITAKA</v>
      </c>
      <c r="B2129">
        <f t="shared" si="890"/>
        <v>0</v>
      </c>
      <c r="C2129">
        <f t="shared" si="891"/>
        <v>0</v>
      </c>
      <c r="D2129">
        <f t="shared" si="892"/>
        <v>7</v>
      </c>
      <c r="E2129">
        <v>10620</v>
      </c>
      <c r="F2129" t="s">
        <v>9183</v>
      </c>
      <c r="G2129" t="s">
        <v>160</v>
      </c>
      <c r="H2129" t="str">
        <f t="shared" si="893"/>
        <v>04</v>
      </c>
      <c r="I2129" t="str">
        <f t="shared" si="894"/>
        <v>Aug</v>
      </c>
      <c r="J2129" t="s">
        <v>350</v>
      </c>
      <c r="K2129" t="str">
        <f t="shared" si="895"/>
        <v>11</v>
      </c>
      <c r="L2129" t="str">
        <f t="shared" si="896"/>
        <v>Aug</v>
      </c>
      <c r="M2129">
        <v>7</v>
      </c>
      <c r="N2129">
        <f t="shared" si="897"/>
        <v>7</v>
      </c>
      <c r="O2129">
        <f t="shared" si="898"/>
        <v>0</v>
      </c>
      <c r="P2129">
        <f t="shared" si="899"/>
        <v>0</v>
      </c>
      <c r="Q2129" t="s">
        <v>1445</v>
      </c>
      <c r="R2129" t="s">
        <v>20</v>
      </c>
      <c r="S2129">
        <v>2</v>
      </c>
      <c r="T2129">
        <v>1</v>
      </c>
      <c r="U2129" s="2">
        <f>SUMIFS(Itaka!L:L,Itaka!D:D,'Резервации 2026'!E2129)</f>
        <v>1808.6929091</v>
      </c>
      <c r="V2129" s="2">
        <f t="shared" si="906"/>
        <v>258.38470130000002</v>
      </c>
      <c r="W2129" t="s">
        <v>4628</v>
      </c>
      <c r="X2129" t="s">
        <v>9184</v>
      </c>
      <c r="Y2129" t="s">
        <v>9185</v>
      </c>
      <c r="Z2129" t="str">
        <f t="shared" si="900"/>
        <v>Mar</v>
      </c>
      <c r="AA2129" s="6">
        <f t="shared" si="886"/>
        <v>0</v>
      </c>
      <c r="AB2129" s="6">
        <f t="shared" si="886"/>
        <v>0</v>
      </c>
      <c r="AC2129" s="6">
        <f t="shared" si="886"/>
        <v>0</v>
      </c>
      <c r="AD2129" s="6">
        <f t="shared" si="886"/>
        <v>7</v>
      </c>
      <c r="AE2129" s="6">
        <f t="shared" si="886"/>
        <v>0</v>
      </c>
      <c r="AF2129" s="6">
        <f t="shared" si="901"/>
        <v>7</v>
      </c>
      <c r="AG2129" s="6">
        <f t="shared" si="902"/>
        <v>0</v>
      </c>
      <c r="AH2129" s="14" t="str">
        <f>LEFT(X2129,2)&amp;"."&amp;VLOOKUP(MID(X2129,4,3),'Data validation'!$A$1:$B$12,2,FALSE)&amp;".2025"</f>
        <v>20.03.2025</v>
      </c>
      <c r="AI2129">
        <f t="shared" si="903"/>
        <v>12</v>
      </c>
      <c r="AJ2129" t="str">
        <f>H2129&amp;"."&amp;VLOOKUP(I2129,'Data validation'!$A$1:$B$12,2,FALSE)&amp;".2026"</f>
        <v>04.08.2026</v>
      </c>
      <c r="AK2129">
        <f t="shared" si="904"/>
        <v>32</v>
      </c>
      <c r="AL2129" t="e">
        <f>VLOOKUP(E2129,[2]Sheet1!$A:$B,2,FALSE)</f>
        <v>#N/A</v>
      </c>
    </row>
    <row r="2130" spans="1:38" x14ac:dyDescent="0.25">
      <c r="A2130" t="str">
        <f>VLOOKUP(Q2130,'Data validation'!$K$2:$L$50,2,FALSE)</f>
        <v>ITAKA</v>
      </c>
      <c r="B2130">
        <f t="shared" si="890"/>
        <v>0</v>
      </c>
      <c r="C2130">
        <f t="shared" si="891"/>
        <v>0</v>
      </c>
      <c r="D2130">
        <f t="shared" si="892"/>
        <v>10</v>
      </c>
      <c r="E2130">
        <v>10614</v>
      </c>
      <c r="F2130" t="s">
        <v>9275</v>
      </c>
      <c r="G2130" t="s">
        <v>114</v>
      </c>
      <c r="H2130" t="str">
        <f t="shared" si="893"/>
        <v>14</v>
      </c>
      <c r="I2130" t="str">
        <f t="shared" si="894"/>
        <v>Jul</v>
      </c>
      <c r="J2130" t="s">
        <v>156</v>
      </c>
      <c r="K2130" t="str">
        <f t="shared" si="895"/>
        <v>24</v>
      </c>
      <c r="L2130" t="str">
        <f t="shared" si="896"/>
        <v>Jul</v>
      </c>
      <c r="M2130">
        <v>10</v>
      </c>
      <c r="N2130">
        <f t="shared" si="897"/>
        <v>10</v>
      </c>
      <c r="O2130">
        <f t="shared" si="898"/>
        <v>0</v>
      </c>
      <c r="P2130">
        <f t="shared" si="899"/>
        <v>0</v>
      </c>
      <c r="Q2130" t="s">
        <v>1445</v>
      </c>
      <c r="R2130" t="s">
        <v>20</v>
      </c>
      <c r="S2130">
        <v>1</v>
      </c>
      <c r="T2130">
        <v>1</v>
      </c>
      <c r="U2130" s="2">
        <f>SUMIFS(Itaka!L:L,Itaka!D:D,'Резервации 2026'!E2130)</f>
        <v>2583.8470129999996</v>
      </c>
      <c r="V2130" s="2">
        <f t="shared" si="906"/>
        <v>258.38470129999996</v>
      </c>
      <c r="W2130" t="s">
        <v>4628</v>
      </c>
      <c r="X2130" t="s">
        <v>9184</v>
      </c>
      <c r="Y2130" t="s">
        <v>9150</v>
      </c>
      <c r="Z2130" t="str">
        <f t="shared" si="900"/>
        <v>Mar</v>
      </c>
      <c r="AA2130" s="6">
        <f t="shared" si="886"/>
        <v>0</v>
      </c>
      <c r="AB2130" s="6">
        <f t="shared" si="886"/>
        <v>0</v>
      </c>
      <c r="AC2130" s="6">
        <f t="shared" si="886"/>
        <v>10</v>
      </c>
      <c r="AD2130" s="6">
        <f t="shared" si="886"/>
        <v>0</v>
      </c>
      <c r="AE2130" s="6">
        <f t="shared" si="886"/>
        <v>0</v>
      </c>
      <c r="AF2130" s="6">
        <f t="shared" si="901"/>
        <v>10</v>
      </c>
      <c r="AG2130" s="6">
        <f t="shared" si="902"/>
        <v>0</v>
      </c>
      <c r="AH2130" s="14" t="str">
        <f>LEFT(X2130,2)&amp;"."&amp;VLOOKUP(MID(X2130,4,3),'Data validation'!$A$1:$B$12,2,FALSE)&amp;".2025"</f>
        <v>20.03.2025</v>
      </c>
      <c r="AI2130">
        <f t="shared" si="903"/>
        <v>12</v>
      </c>
      <c r="AJ2130" t="str">
        <f>H2130&amp;"."&amp;VLOOKUP(I2130,'Data validation'!$A$1:$B$12,2,FALSE)&amp;".2026"</f>
        <v>14.07.2026</v>
      </c>
      <c r="AK2130">
        <f t="shared" si="904"/>
        <v>29</v>
      </c>
      <c r="AL2130" t="e">
        <f>VLOOKUP(E2130,[2]Sheet1!$A:$B,2,FALSE)</f>
        <v>#N/A</v>
      </c>
    </row>
    <row r="2131" spans="1:38" x14ac:dyDescent="0.25">
      <c r="A2131" t="str">
        <f>VLOOKUP(Q2131,'Data validation'!$K$2:$L$50,2,FALSE)</f>
        <v>ITAKA</v>
      </c>
      <c r="B2131">
        <f t="shared" si="890"/>
        <v>0</v>
      </c>
      <c r="C2131">
        <f t="shared" si="891"/>
        <v>7</v>
      </c>
      <c r="D2131">
        <f t="shared" si="892"/>
        <v>0</v>
      </c>
      <c r="E2131">
        <v>10623</v>
      </c>
      <c r="F2131" t="s">
        <v>9276</v>
      </c>
      <c r="G2131" t="s">
        <v>71</v>
      </c>
      <c r="H2131" t="str">
        <f t="shared" si="893"/>
        <v>30</v>
      </c>
      <c r="I2131" t="str">
        <f t="shared" si="894"/>
        <v>Jun</v>
      </c>
      <c r="J2131" t="s">
        <v>72</v>
      </c>
      <c r="K2131" t="str">
        <f t="shared" si="895"/>
        <v>07</v>
      </c>
      <c r="L2131" t="str">
        <f t="shared" si="896"/>
        <v>Jul</v>
      </c>
      <c r="M2131">
        <v>7</v>
      </c>
      <c r="N2131">
        <f t="shared" si="897"/>
        <v>-23</v>
      </c>
      <c r="O2131">
        <f t="shared" si="898"/>
        <v>1</v>
      </c>
      <c r="P2131">
        <f t="shared" si="899"/>
        <v>6</v>
      </c>
      <c r="Q2131" t="s">
        <v>1445</v>
      </c>
      <c r="R2131" t="s">
        <v>17</v>
      </c>
      <c r="S2131">
        <v>1</v>
      </c>
      <c r="T2131">
        <v>2</v>
      </c>
      <c r="U2131" s="2">
        <f>SUMIFS(Itaka!L:L,Itaka!D:D,'Резервации 2026'!E2131)</f>
        <v>2223.2506358999999</v>
      </c>
      <c r="V2131" s="2">
        <f t="shared" si="906"/>
        <v>317.60723369999999</v>
      </c>
      <c r="W2131" t="s">
        <v>4628</v>
      </c>
      <c r="X2131" t="s">
        <v>9188</v>
      </c>
      <c r="Y2131" t="s">
        <v>8948</v>
      </c>
      <c r="Z2131" t="str">
        <f t="shared" si="900"/>
        <v>Mar</v>
      </c>
      <c r="AA2131" s="6">
        <f t="shared" si="886"/>
        <v>0</v>
      </c>
      <c r="AB2131" s="6">
        <f t="shared" si="886"/>
        <v>1</v>
      </c>
      <c r="AC2131" s="6">
        <f t="shared" si="886"/>
        <v>6</v>
      </c>
      <c r="AD2131" s="6">
        <f t="shared" si="886"/>
        <v>0</v>
      </c>
      <c r="AE2131" s="6">
        <f t="shared" si="886"/>
        <v>0</v>
      </c>
      <c r="AF2131" s="6">
        <f t="shared" si="901"/>
        <v>7</v>
      </c>
      <c r="AG2131" s="6">
        <f t="shared" si="902"/>
        <v>0</v>
      </c>
      <c r="AH2131" s="14" t="str">
        <f>LEFT(X2131,2)&amp;"."&amp;VLOOKUP(MID(X2131,4,3),'Data validation'!$A$1:$B$12,2,FALSE)&amp;".2025"</f>
        <v>20.03.2025</v>
      </c>
      <c r="AI2131">
        <f t="shared" si="903"/>
        <v>12</v>
      </c>
      <c r="AJ2131" t="str">
        <f>H2131&amp;"."&amp;VLOOKUP(I2131,'Data validation'!$A$1:$B$12,2,FALSE)&amp;".2026"</f>
        <v>30.06.2026</v>
      </c>
      <c r="AK2131">
        <f t="shared" si="904"/>
        <v>27</v>
      </c>
      <c r="AL2131" t="e">
        <f>VLOOKUP(E2131,[2]Sheet1!$A:$B,2,FALSE)</f>
        <v>#N/A</v>
      </c>
    </row>
    <row r="2132" spans="1:38" x14ac:dyDescent="0.25">
      <c r="A2132" t="str">
        <f>VLOOKUP(Q2132,'Data validation'!$K$2:$L$50,2,FALSE)</f>
        <v>ITAKA</v>
      </c>
      <c r="B2132">
        <f t="shared" si="890"/>
        <v>0</v>
      </c>
      <c r="C2132">
        <f t="shared" si="891"/>
        <v>4</v>
      </c>
      <c r="D2132">
        <f t="shared" si="892"/>
        <v>6</v>
      </c>
      <c r="E2132">
        <v>10627</v>
      </c>
      <c r="F2132" t="s">
        <v>9277</v>
      </c>
      <c r="G2132" t="s">
        <v>72</v>
      </c>
      <c r="H2132" t="str">
        <f t="shared" si="893"/>
        <v>07</v>
      </c>
      <c r="I2132" t="str">
        <f t="shared" si="894"/>
        <v>Jul</v>
      </c>
      <c r="J2132" t="s">
        <v>236</v>
      </c>
      <c r="K2132" t="str">
        <f t="shared" si="895"/>
        <v>17</v>
      </c>
      <c r="L2132" t="str">
        <f t="shared" si="896"/>
        <v>Jul</v>
      </c>
      <c r="M2132">
        <v>10</v>
      </c>
      <c r="N2132">
        <f t="shared" si="897"/>
        <v>10</v>
      </c>
      <c r="O2132">
        <f t="shared" si="898"/>
        <v>0</v>
      </c>
      <c r="P2132">
        <f t="shared" si="899"/>
        <v>0</v>
      </c>
      <c r="Q2132" t="s">
        <v>1445</v>
      </c>
      <c r="R2132" t="s">
        <v>20</v>
      </c>
      <c r="S2132">
        <v>2</v>
      </c>
      <c r="T2132">
        <v>1</v>
      </c>
      <c r="U2132" s="2">
        <f>SUMIFS(Itaka!L:L,Itaka!D:D,'Резервации 2026'!E2132)</f>
        <v>2583.8470129999996</v>
      </c>
      <c r="V2132" s="2">
        <f t="shared" si="906"/>
        <v>258.38470129999996</v>
      </c>
      <c r="W2132" t="s">
        <v>4628</v>
      </c>
      <c r="X2132" t="s">
        <v>9188</v>
      </c>
      <c r="Y2132" t="s">
        <v>9150</v>
      </c>
      <c r="Z2132" t="str">
        <f t="shared" si="900"/>
        <v>Mar</v>
      </c>
      <c r="AA2132" s="6">
        <f t="shared" si="886"/>
        <v>0</v>
      </c>
      <c r="AB2132" s="6">
        <f t="shared" si="886"/>
        <v>0</v>
      </c>
      <c r="AC2132" s="6">
        <f t="shared" si="886"/>
        <v>10</v>
      </c>
      <c r="AD2132" s="6">
        <f t="shared" si="886"/>
        <v>0</v>
      </c>
      <c r="AE2132" s="6">
        <f t="shared" si="886"/>
        <v>0</v>
      </c>
      <c r="AF2132" s="6">
        <f t="shared" si="901"/>
        <v>10</v>
      </c>
      <c r="AG2132" s="6">
        <f t="shared" si="902"/>
        <v>0</v>
      </c>
      <c r="AH2132" s="14" t="str">
        <f>LEFT(X2132,2)&amp;"."&amp;VLOOKUP(MID(X2132,4,3),'Data validation'!$A$1:$B$12,2,FALSE)&amp;".2025"</f>
        <v>20.03.2025</v>
      </c>
      <c r="AI2132">
        <f t="shared" si="903"/>
        <v>12</v>
      </c>
      <c r="AJ2132" t="str">
        <f>H2132&amp;"."&amp;VLOOKUP(I2132,'Data validation'!$A$1:$B$12,2,FALSE)&amp;".2026"</f>
        <v>07.07.2026</v>
      </c>
      <c r="AK2132">
        <f t="shared" si="904"/>
        <v>28</v>
      </c>
      <c r="AL2132" t="e">
        <f>VLOOKUP(E2132,[2]Sheet1!$A:$B,2,FALSE)</f>
        <v>#N/A</v>
      </c>
    </row>
    <row r="2133" spans="1:38" x14ac:dyDescent="0.25">
      <c r="A2133" t="str">
        <f>VLOOKUP(Q2133,'Data validation'!$K$2:$L$50,2,FALSE)</f>
        <v>ITAKA</v>
      </c>
      <c r="B2133">
        <f t="shared" si="890"/>
        <v>0</v>
      </c>
      <c r="C2133">
        <f t="shared" si="891"/>
        <v>7</v>
      </c>
      <c r="D2133">
        <f t="shared" si="892"/>
        <v>0</v>
      </c>
      <c r="E2133">
        <v>10629</v>
      </c>
      <c r="F2133" t="s">
        <v>9278</v>
      </c>
      <c r="G2133" t="s">
        <v>950</v>
      </c>
      <c r="H2133" t="str">
        <f t="shared" si="893"/>
        <v>26</v>
      </c>
      <c r="I2133" t="str">
        <f t="shared" si="894"/>
        <v>Jun</v>
      </c>
      <c r="J2133" t="s">
        <v>181</v>
      </c>
      <c r="K2133" t="str">
        <f t="shared" si="895"/>
        <v>03</v>
      </c>
      <c r="L2133" t="str">
        <f t="shared" si="896"/>
        <v>Jul</v>
      </c>
      <c r="M2133">
        <v>7</v>
      </c>
      <c r="N2133">
        <f t="shared" si="897"/>
        <v>-23</v>
      </c>
      <c r="O2133">
        <f t="shared" si="898"/>
        <v>5</v>
      </c>
      <c r="P2133">
        <f t="shared" si="899"/>
        <v>2</v>
      </c>
      <c r="Q2133" t="s">
        <v>1445</v>
      </c>
      <c r="R2133" t="s">
        <v>20</v>
      </c>
      <c r="S2133">
        <v>2</v>
      </c>
      <c r="T2133">
        <v>1</v>
      </c>
      <c r="U2133" s="2">
        <f>SUMIFS(Itaka!L:L,Itaka!D:D,'Резервации 2026'!E2133)</f>
        <v>1808.6929091</v>
      </c>
      <c r="V2133" s="2">
        <f t="shared" si="906"/>
        <v>258.38470130000002</v>
      </c>
      <c r="W2133" t="s">
        <v>4628</v>
      </c>
      <c r="X2133" t="s">
        <v>9188</v>
      </c>
      <c r="Y2133" t="s">
        <v>9157</v>
      </c>
      <c r="Z2133" t="str">
        <f t="shared" si="900"/>
        <v>Mar</v>
      </c>
      <c r="AA2133" s="6">
        <f t="shared" si="886"/>
        <v>0</v>
      </c>
      <c r="AB2133" s="6">
        <f t="shared" si="886"/>
        <v>5</v>
      </c>
      <c r="AC2133" s="6">
        <f t="shared" si="886"/>
        <v>2</v>
      </c>
      <c r="AD2133" s="6">
        <f t="shared" si="886"/>
        <v>0</v>
      </c>
      <c r="AE2133" s="6">
        <f t="shared" si="886"/>
        <v>0</v>
      </c>
      <c r="AF2133" s="6">
        <f t="shared" si="901"/>
        <v>7</v>
      </c>
      <c r="AG2133" s="6">
        <f t="shared" si="902"/>
        <v>0</v>
      </c>
      <c r="AH2133" s="14" t="str">
        <f>LEFT(X2133,2)&amp;"."&amp;VLOOKUP(MID(X2133,4,3),'Data validation'!$A$1:$B$12,2,FALSE)&amp;".2025"</f>
        <v>20.03.2025</v>
      </c>
      <c r="AI2133">
        <f t="shared" si="903"/>
        <v>12</v>
      </c>
      <c r="AJ2133" t="str">
        <f>H2133&amp;"."&amp;VLOOKUP(I2133,'Data validation'!$A$1:$B$12,2,FALSE)&amp;".2026"</f>
        <v>26.06.2026</v>
      </c>
      <c r="AK2133">
        <f t="shared" si="904"/>
        <v>26</v>
      </c>
      <c r="AL2133" t="e">
        <f>VLOOKUP(E2133,[2]Sheet1!$A:$B,2,FALSE)</f>
        <v>#N/A</v>
      </c>
    </row>
    <row r="2134" spans="1:38" x14ac:dyDescent="0.25">
      <c r="A2134" t="str">
        <f>VLOOKUP(Q2134,'Data validation'!$K$2:$L$50,2,FALSE)</f>
        <v>ITAKA</v>
      </c>
      <c r="B2134">
        <f t="shared" si="890"/>
        <v>0</v>
      </c>
      <c r="C2134">
        <f t="shared" si="891"/>
        <v>0</v>
      </c>
      <c r="D2134">
        <f t="shared" si="892"/>
        <v>10</v>
      </c>
      <c r="E2134">
        <v>10628</v>
      </c>
      <c r="F2134" t="s">
        <v>9279</v>
      </c>
      <c r="G2134" t="s">
        <v>114</v>
      </c>
      <c r="H2134" t="str">
        <f t="shared" si="893"/>
        <v>14</v>
      </c>
      <c r="I2134" t="str">
        <f t="shared" si="894"/>
        <v>Jul</v>
      </c>
      <c r="J2134" t="s">
        <v>156</v>
      </c>
      <c r="K2134" t="str">
        <f t="shared" si="895"/>
        <v>24</v>
      </c>
      <c r="L2134" t="str">
        <f t="shared" si="896"/>
        <v>Jul</v>
      </c>
      <c r="M2134">
        <v>10</v>
      </c>
      <c r="N2134">
        <f t="shared" si="897"/>
        <v>10</v>
      </c>
      <c r="O2134">
        <f t="shared" si="898"/>
        <v>0</v>
      </c>
      <c r="P2134">
        <f t="shared" si="899"/>
        <v>0</v>
      </c>
      <c r="Q2134" t="s">
        <v>1445</v>
      </c>
      <c r="R2134" t="s">
        <v>20</v>
      </c>
      <c r="S2134">
        <v>1</v>
      </c>
      <c r="T2134">
        <v>1</v>
      </c>
      <c r="U2134" s="2">
        <f>SUMIFS(Itaka!L:L,Itaka!D:D,'Резервации 2026'!E2134)</f>
        <v>2583.8470129999996</v>
      </c>
      <c r="V2134" s="2">
        <f t="shared" si="906"/>
        <v>258.38470129999996</v>
      </c>
      <c r="W2134" t="s">
        <v>4628</v>
      </c>
      <c r="X2134" t="s">
        <v>9188</v>
      </c>
      <c r="Y2134" t="s">
        <v>9150</v>
      </c>
      <c r="Z2134" t="str">
        <f t="shared" si="900"/>
        <v>Mar</v>
      </c>
      <c r="AA2134" s="6">
        <f t="shared" si="886"/>
        <v>0</v>
      </c>
      <c r="AB2134" s="6">
        <f t="shared" si="886"/>
        <v>0</v>
      </c>
      <c r="AC2134" s="6">
        <f t="shared" si="886"/>
        <v>10</v>
      </c>
      <c r="AD2134" s="6">
        <f t="shared" si="886"/>
        <v>0</v>
      </c>
      <c r="AE2134" s="6">
        <f t="shared" si="886"/>
        <v>0</v>
      </c>
      <c r="AF2134" s="6">
        <f t="shared" si="901"/>
        <v>10</v>
      </c>
      <c r="AG2134" s="6">
        <f t="shared" si="902"/>
        <v>0</v>
      </c>
      <c r="AH2134" s="14" t="str">
        <f>LEFT(X2134,2)&amp;"."&amp;VLOOKUP(MID(X2134,4,3),'Data validation'!$A$1:$B$12,2,FALSE)&amp;".2025"</f>
        <v>20.03.2025</v>
      </c>
      <c r="AI2134">
        <f t="shared" si="903"/>
        <v>12</v>
      </c>
      <c r="AJ2134" t="str">
        <f>H2134&amp;"."&amp;VLOOKUP(I2134,'Data validation'!$A$1:$B$12,2,FALSE)&amp;".2026"</f>
        <v>14.07.2026</v>
      </c>
      <c r="AK2134">
        <f t="shared" si="904"/>
        <v>29</v>
      </c>
      <c r="AL2134" t="e">
        <f>VLOOKUP(E2134,[2]Sheet1!$A:$B,2,FALSE)</f>
        <v>#N/A</v>
      </c>
    </row>
    <row r="2135" spans="1:38" x14ac:dyDescent="0.25">
      <c r="A2135" t="str">
        <f>VLOOKUP(Q2135,'Data validation'!$K$2:$L$50,2,FALSE)</f>
        <v>TO</v>
      </c>
      <c r="B2135">
        <f t="shared" si="890"/>
        <v>1</v>
      </c>
      <c r="C2135">
        <f t="shared" si="891"/>
        <v>1</v>
      </c>
      <c r="D2135">
        <f t="shared" si="892"/>
        <v>0</v>
      </c>
      <c r="E2135">
        <v>10630</v>
      </c>
      <c r="F2135" t="s">
        <v>9280</v>
      </c>
      <c r="G2135" t="s">
        <v>3113</v>
      </c>
      <c r="H2135" t="str">
        <f t="shared" si="893"/>
        <v>30</v>
      </c>
      <c r="I2135" t="str">
        <f t="shared" si="894"/>
        <v>May</v>
      </c>
      <c r="J2135" t="s">
        <v>27</v>
      </c>
      <c r="K2135" t="str">
        <f t="shared" si="895"/>
        <v>01</v>
      </c>
      <c r="L2135" t="str">
        <f t="shared" si="896"/>
        <v>Jun</v>
      </c>
      <c r="M2135">
        <v>2</v>
      </c>
      <c r="N2135">
        <f t="shared" si="897"/>
        <v>-29</v>
      </c>
      <c r="O2135">
        <f t="shared" si="898"/>
        <v>1</v>
      </c>
      <c r="P2135">
        <f t="shared" si="899"/>
        <v>0</v>
      </c>
      <c r="Q2135" t="s">
        <v>56</v>
      </c>
      <c r="R2135" t="s">
        <v>17</v>
      </c>
      <c r="S2135">
        <v>3</v>
      </c>
      <c r="T2135">
        <v>1</v>
      </c>
      <c r="U2135" s="2">
        <f>SUMIFS(Novoton!L:L,Novoton!D:D,'Резервации 2026'!E2135)</f>
        <v>678.24272739999992</v>
      </c>
      <c r="V2135" s="2">
        <f>+U2135/M2135</f>
        <v>339.12136369999996</v>
      </c>
      <c r="W2135" t="s">
        <v>262</v>
      </c>
      <c r="X2135" t="s">
        <v>9281</v>
      </c>
      <c r="Y2135" t="s">
        <v>9263</v>
      </c>
      <c r="Z2135" t="str">
        <f t="shared" si="900"/>
        <v>Mar</v>
      </c>
      <c r="AA2135" s="6">
        <f t="shared" si="886"/>
        <v>1</v>
      </c>
      <c r="AB2135" s="6">
        <f t="shared" si="886"/>
        <v>0</v>
      </c>
      <c r="AC2135" s="6">
        <f t="shared" si="886"/>
        <v>0</v>
      </c>
      <c r="AD2135" s="6">
        <f t="shared" si="886"/>
        <v>0</v>
      </c>
      <c r="AE2135" s="6">
        <f t="shared" si="886"/>
        <v>0</v>
      </c>
      <c r="AF2135" s="6">
        <f t="shared" si="901"/>
        <v>1</v>
      </c>
      <c r="AG2135" s="6">
        <f t="shared" si="902"/>
        <v>-1</v>
      </c>
      <c r="AH2135" s="14" t="str">
        <f>LEFT(X2135,2)&amp;"."&amp;VLOOKUP(MID(X2135,4,3),'Data validation'!$A$1:$B$12,2,FALSE)&amp;".2025"</f>
        <v>20.03.2025</v>
      </c>
      <c r="AI2135">
        <f t="shared" si="903"/>
        <v>12</v>
      </c>
      <c r="AJ2135" t="str">
        <f>H2135&amp;"."&amp;VLOOKUP(I2135,'Data validation'!$A$1:$B$12,2,FALSE)&amp;".2026"</f>
        <v>30.05.2026</v>
      </c>
      <c r="AK2135">
        <f t="shared" si="904"/>
        <v>22</v>
      </c>
      <c r="AL2135" t="e">
        <f>VLOOKUP(E2135,[2]Sheet1!$A:$B,2,FALSE)</f>
        <v>#N/A</v>
      </c>
    </row>
    <row r="2136" spans="1:38" x14ac:dyDescent="0.25">
      <c r="A2136" t="str">
        <f>VLOOKUP(Q2136,'Data validation'!$K$2:$L$50,2,FALSE)</f>
        <v>BOOKING</v>
      </c>
      <c r="B2136">
        <f t="shared" si="890"/>
        <v>1</v>
      </c>
      <c r="C2136">
        <f t="shared" si="891"/>
        <v>1</v>
      </c>
      <c r="D2136">
        <f t="shared" si="892"/>
        <v>0</v>
      </c>
      <c r="E2136">
        <v>10631</v>
      </c>
      <c r="F2136" t="s">
        <v>9282</v>
      </c>
      <c r="G2136" t="s">
        <v>3113</v>
      </c>
      <c r="H2136" t="str">
        <f t="shared" si="893"/>
        <v>30</v>
      </c>
      <c r="I2136" t="str">
        <f t="shared" si="894"/>
        <v>May</v>
      </c>
      <c r="J2136" t="s">
        <v>27</v>
      </c>
      <c r="K2136" t="str">
        <f t="shared" si="895"/>
        <v>01</v>
      </c>
      <c r="L2136" t="str">
        <f t="shared" si="896"/>
        <v>Jun</v>
      </c>
      <c r="M2136">
        <v>2</v>
      </c>
      <c r="N2136">
        <f t="shared" si="897"/>
        <v>-29</v>
      </c>
      <c r="O2136">
        <f t="shared" si="898"/>
        <v>1</v>
      </c>
      <c r="P2136">
        <f t="shared" si="899"/>
        <v>0</v>
      </c>
      <c r="Q2136" t="s">
        <v>587</v>
      </c>
      <c r="R2136" t="s">
        <v>48</v>
      </c>
      <c r="S2136">
        <v>2</v>
      </c>
      <c r="T2136">
        <v>2</v>
      </c>
      <c r="U2136" s="2">
        <v>835.87508917431171</v>
      </c>
      <c r="V2136" s="2">
        <v>417.93754458715586</v>
      </c>
      <c r="W2136" t="s">
        <v>262</v>
      </c>
      <c r="X2136" t="s">
        <v>9283</v>
      </c>
      <c r="Y2136" t="s">
        <v>9263</v>
      </c>
      <c r="Z2136" t="str">
        <f t="shared" si="900"/>
        <v>Mar</v>
      </c>
      <c r="AA2136" s="6">
        <f t="shared" si="886"/>
        <v>1</v>
      </c>
      <c r="AB2136" s="6">
        <f t="shared" si="886"/>
        <v>0</v>
      </c>
      <c r="AC2136" s="6">
        <f t="shared" si="886"/>
        <v>0</v>
      </c>
      <c r="AD2136" s="6">
        <f t="shared" si="886"/>
        <v>0</v>
      </c>
      <c r="AE2136" s="6">
        <f t="shared" si="886"/>
        <v>0</v>
      </c>
      <c r="AF2136" s="6">
        <f t="shared" si="901"/>
        <v>1</v>
      </c>
      <c r="AG2136" s="6">
        <f t="shared" si="902"/>
        <v>-1</v>
      </c>
      <c r="AH2136" s="14" t="str">
        <f>LEFT(X2136,2)&amp;"."&amp;VLOOKUP(MID(X2136,4,3),'Data validation'!$A$1:$B$12,2,FALSE)&amp;".2025"</f>
        <v>20.03.2025</v>
      </c>
      <c r="AI2136">
        <f t="shared" si="903"/>
        <v>12</v>
      </c>
      <c r="AJ2136" t="str">
        <f>H2136&amp;"."&amp;VLOOKUP(I2136,'Data validation'!$A$1:$B$12,2,FALSE)&amp;".2026"</f>
        <v>30.05.2026</v>
      </c>
      <c r="AK2136">
        <f t="shared" si="904"/>
        <v>22</v>
      </c>
      <c r="AL2136" t="str">
        <f>VLOOKUP(E2136,[2]Sheet1!$A:$B,2,FALSE)</f>
        <v>Анулирана</v>
      </c>
    </row>
    <row r="2137" spans="1:38" x14ac:dyDescent="0.25">
      <c r="A2137" t="str">
        <f>VLOOKUP(Q2137,'Data validation'!$K$2:$L$50,2,FALSE)</f>
        <v>BOOKING</v>
      </c>
      <c r="B2137">
        <f t="shared" si="890"/>
        <v>0</v>
      </c>
      <c r="C2137">
        <f t="shared" si="891"/>
        <v>4</v>
      </c>
      <c r="D2137">
        <f t="shared" si="892"/>
        <v>0</v>
      </c>
      <c r="E2137">
        <v>10632</v>
      </c>
      <c r="F2137" t="s">
        <v>9284</v>
      </c>
      <c r="G2137" t="s">
        <v>172</v>
      </c>
      <c r="H2137" t="str">
        <f t="shared" si="893"/>
        <v>01</v>
      </c>
      <c r="I2137" t="str">
        <f t="shared" si="894"/>
        <v>Jul</v>
      </c>
      <c r="J2137" t="s">
        <v>313</v>
      </c>
      <c r="K2137" t="str">
        <f t="shared" si="895"/>
        <v>05</v>
      </c>
      <c r="L2137" t="str">
        <f t="shared" si="896"/>
        <v>Jul</v>
      </c>
      <c r="M2137">
        <v>4</v>
      </c>
      <c r="N2137">
        <f t="shared" si="897"/>
        <v>4</v>
      </c>
      <c r="O2137">
        <f t="shared" si="898"/>
        <v>0</v>
      </c>
      <c r="P2137">
        <f t="shared" si="899"/>
        <v>0</v>
      </c>
      <c r="Q2137" t="s">
        <v>587</v>
      </c>
      <c r="R2137" t="s">
        <v>63</v>
      </c>
      <c r="S2137">
        <v>2</v>
      </c>
      <c r="T2137">
        <v>1</v>
      </c>
      <c r="U2137" s="2">
        <v>1963.7250935779816</v>
      </c>
      <c r="V2137" s="2">
        <v>490.93127339449541</v>
      </c>
      <c r="W2137" t="s">
        <v>262</v>
      </c>
      <c r="X2137" t="s">
        <v>9285</v>
      </c>
      <c r="Y2137" t="s">
        <v>9162</v>
      </c>
      <c r="Z2137" t="str">
        <f t="shared" si="900"/>
        <v>Mar</v>
      </c>
      <c r="AA2137" s="6">
        <f t="shared" si="886"/>
        <v>0</v>
      </c>
      <c r="AB2137" s="6">
        <f t="shared" si="886"/>
        <v>0</v>
      </c>
      <c r="AC2137" s="6">
        <f t="shared" si="886"/>
        <v>4</v>
      </c>
      <c r="AD2137" s="6">
        <f t="shared" si="886"/>
        <v>0</v>
      </c>
      <c r="AE2137" s="6">
        <f t="shared" si="886"/>
        <v>0</v>
      </c>
      <c r="AF2137" s="6">
        <f t="shared" si="901"/>
        <v>4</v>
      </c>
      <c r="AG2137" s="6">
        <f t="shared" si="902"/>
        <v>0</v>
      </c>
      <c r="AH2137" s="14" t="str">
        <f>LEFT(X2137,2)&amp;"."&amp;VLOOKUP(MID(X2137,4,3),'Data validation'!$A$1:$B$12,2,FALSE)&amp;".2025"</f>
        <v>21.03.2025</v>
      </c>
      <c r="AI2137">
        <f t="shared" si="903"/>
        <v>12</v>
      </c>
      <c r="AJ2137" t="str">
        <f>H2137&amp;"."&amp;VLOOKUP(I2137,'Data validation'!$A$1:$B$12,2,FALSE)&amp;".2026"</f>
        <v>01.07.2026</v>
      </c>
      <c r="AK2137">
        <f t="shared" si="904"/>
        <v>27</v>
      </c>
      <c r="AL2137" t="str">
        <f>VLOOKUP(E2137,[2]Sheet1!$A:$B,2,FALSE)</f>
        <v>Анулирана</v>
      </c>
    </row>
    <row r="2138" spans="1:38" x14ac:dyDescent="0.25">
      <c r="A2138" t="str">
        <f>VLOOKUP(Q2138,'Data validation'!$K$2:$L$50,2,FALSE)</f>
        <v>TO</v>
      </c>
      <c r="B2138">
        <f t="shared" ref="B2138:B2201" si="907">AA2138+IF(I2138="Jun",IF(_xlfn.NUMBERVALUE(H2138)&gt;14,0,IF(_xlfn.NUMBERVALUE(K2138)&lt;14,M2138,15-_xlfn.NUMBERVALUE(H2138))),0)</f>
        <v>0</v>
      </c>
      <c r="C2138">
        <f t="shared" ref="C2138:C2201" si="908">M2138-B2138-D2138</f>
        <v>5</v>
      </c>
      <c r="D2138">
        <f t="shared" ref="D2138:D2201" si="909">IF(L2138="Jul",IF(_xlfn.NUMBERVALUE(K2138)&lt;11,0,IF(I2138="Jul",IF(_xlfn.NUMBERVALUE(H2138)&gt;11,M2138,_xlfn.NUMBERVALUE(K2138)-11),0)),0)+IF(L2138="Aug",IF(_xlfn.NUMBERVALUE(K2138)&gt;24,IF(_xlfn.NUMBERVALUE(H2138)&gt;24,0,25-_xlfn.NUMBERVALUE(H2138)),IF(I2138="Aug",M2138,_xlfn.NUMBERVALUE(K2138)-1+32-_xlfn.NUMBERVALUE(H2138))),0)</f>
        <v>0</v>
      </c>
      <c r="E2138">
        <v>10708</v>
      </c>
      <c r="F2138" t="s">
        <v>9446</v>
      </c>
      <c r="G2138" t="s">
        <v>275</v>
      </c>
      <c r="H2138" t="str">
        <f t="shared" ref="H2138:H2201" si="910">LEFT(G2138,2)</f>
        <v>22</v>
      </c>
      <c r="I2138" t="str">
        <f t="shared" ref="I2138:I2201" si="911">MID(G2138,4,3)</f>
        <v>Jun</v>
      </c>
      <c r="J2138" t="s">
        <v>126</v>
      </c>
      <c r="K2138" t="str">
        <f t="shared" ref="K2138:K2201" si="912">LEFT(J2138,2)</f>
        <v>27</v>
      </c>
      <c r="L2138" t="str">
        <f t="shared" ref="L2138:L2201" si="913">MID(J2138,4,3)</f>
        <v>Jun</v>
      </c>
      <c r="M2138">
        <v>5</v>
      </c>
      <c r="N2138">
        <f t="shared" ref="N2138:N2201" si="914">+K2138-H2138</f>
        <v>5</v>
      </c>
      <c r="O2138">
        <f t="shared" ref="O2138:O2201" si="915">IF(I2138=L2138,0,31-H2138)</f>
        <v>0</v>
      </c>
      <c r="P2138">
        <f t="shared" ref="P2138:P2201" si="916">IF(I2138=L2138,0,K2138-1)</f>
        <v>0</v>
      </c>
      <c r="Q2138" t="s">
        <v>81</v>
      </c>
      <c r="R2138" t="s">
        <v>20</v>
      </c>
      <c r="S2138">
        <v>2</v>
      </c>
      <c r="T2138">
        <v>2</v>
      </c>
      <c r="U2138" s="2">
        <f>SUMIFS(SLR!L:L,SLR!D:D,'Резервации 2026'!E2138)</f>
        <v>1793.2809686999999</v>
      </c>
      <c r="V2138" s="2">
        <f t="shared" ref="V2138" si="917">+U2138/M2138</f>
        <v>358.65619373999999</v>
      </c>
      <c r="W2138" t="s">
        <v>262</v>
      </c>
      <c r="X2138" t="s">
        <v>9447</v>
      </c>
      <c r="Y2138" t="s">
        <v>9448</v>
      </c>
      <c r="Z2138" t="str">
        <f t="shared" ref="Z2138:Z2201" si="918">MID(X2138,4,3)</f>
        <v>Mar</v>
      </c>
      <c r="AA2138" s="6">
        <f t="shared" si="886"/>
        <v>0</v>
      </c>
      <c r="AB2138" s="6">
        <f t="shared" si="886"/>
        <v>5</v>
      </c>
      <c r="AC2138" s="6">
        <f t="shared" si="886"/>
        <v>0</v>
      </c>
      <c r="AD2138" s="6">
        <f t="shared" si="886"/>
        <v>0</v>
      </c>
      <c r="AE2138" s="6">
        <f t="shared" si="886"/>
        <v>0</v>
      </c>
      <c r="AF2138" s="6">
        <f t="shared" ref="AF2138:AF2201" si="919">SUM(AA2138:AE2138)</f>
        <v>5</v>
      </c>
      <c r="AG2138" s="6">
        <f t="shared" ref="AG2138:AG2201" si="920">+AF2138-M2138</f>
        <v>0</v>
      </c>
      <c r="AH2138" s="14" t="str">
        <f>LEFT(X2138,2)&amp;"."&amp;VLOOKUP(MID(X2138,4,3),'Data validation'!$A$1:$B$12,2,FALSE)&amp;".2025"</f>
        <v>27.03.2025</v>
      </c>
      <c r="AI2138">
        <f t="shared" ref="AI2138:AI2201" si="921">WEEKNUM(AH2138)</f>
        <v>13</v>
      </c>
      <c r="AJ2138" t="str">
        <f>H2138&amp;"."&amp;VLOOKUP(I2138,'Data validation'!$A$1:$B$12,2,FALSE)&amp;".2026"</f>
        <v>22.06.2026</v>
      </c>
      <c r="AK2138">
        <f t="shared" ref="AK2138:AK2201" si="922">WEEKNUM(AJ2138)</f>
        <v>26</v>
      </c>
      <c r="AL2138" t="e">
        <f>VLOOKUP(E2138,[2]Sheet1!$A:$B,2,FALSE)</f>
        <v>#N/A</v>
      </c>
    </row>
    <row r="2139" spans="1:38" x14ac:dyDescent="0.25">
      <c r="A2139" t="str">
        <f>VLOOKUP(Q2139,'Data validation'!$K$2:$L$50,2,FALSE)</f>
        <v>TO</v>
      </c>
      <c r="B2139">
        <f t="shared" si="907"/>
        <v>0</v>
      </c>
      <c r="C2139">
        <f t="shared" si="908"/>
        <v>0</v>
      </c>
      <c r="D2139">
        <f t="shared" si="909"/>
        <v>5</v>
      </c>
      <c r="E2139">
        <v>10709</v>
      </c>
      <c r="F2139" t="s">
        <v>9449</v>
      </c>
      <c r="G2139" t="s">
        <v>85</v>
      </c>
      <c r="H2139" t="str">
        <f t="shared" si="910"/>
        <v>26</v>
      </c>
      <c r="I2139" t="str">
        <f t="shared" si="911"/>
        <v>Jul</v>
      </c>
      <c r="J2139" t="s">
        <v>108</v>
      </c>
      <c r="K2139" t="str">
        <f t="shared" si="912"/>
        <v>31</v>
      </c>
      <c r="L2139" t="str">
        <f t="shared" si="913"/>
        <v>Jul</v>
      </c>
      <c r="M2139">
        <v>5</v>
      </c>
      <c r="N2139">
        <f t="shared" si="914"/>
        <v>5</v>
      </c>
      <c r="O2139">
        <f t="shared" si="915"/>
        <v>0</v>
      </c>
      <c r="P2139">
        <f t="shared" si="916"/>
        <v>0</v>
      </c>
      <c r="Q2139" t="s">
        <v>162</v>
      </c>
      <c r="R2139" t="s">
        <v>20</v>
      </c>
      <c r="S2139">
        <v>2</v>
      </c>
      <c r="T2139">
        <v>1</v>
      </c>
      <c r="U2139" s="2">
        <f>SUMIFS(Magelan!L:L,Magelan!D:D,'Резервации 2026'!E2139)</f>
        <v>1709.1998369999999</v>
      </c>
      <c r="V2139" s="2">
        <f>+U2139/M2139</f>
        <v>341.83996739999998</v>
      </c>
      <c r="W2139" t="s">
        <v>262</v>
      </c>
      <c r="X2139" t="s">
        <v>9450</v>
      </c>
      <c r="Y2139" t="s">
        <v>9448</v>
      </c>
      <c r="Z2139" t="str">
        <f t="shared" si="918"/>
        <v>Mar</v>
      </c>
      <c r="AA2139" s="6">
        <f t="shared" ref="AA2139:AE2189" si="923">IF($I2139=AA$1,IF($L2139=AA$1,$M2139,$O2139),IF($L2139=AA$1,$P2139,0))</f>
        <v>0</v>
      </c>
      <c r="AB2139" s="6">
        <f t="shared" si="923"/>
        <v>0</v>
      </c>
      <c r="AC2139" s="6">
        <f t="shared" si="923"/>
        <v>5</v>
      </c>
      <c r="AD2139" s="6">
        <f t="shared" si="923"/>
        <v>0</v>
      </c>
      <c r="AE2139" s="6">
        <f t="shared" si="923"/>
        <v>0</v>
      </c>
      <c r="AF2139" s="6">
        <f t="shared" si="919"/>
        <v>5</v>
      </c>
      <c r="AG2139" s="6">
        <f t="shared" si="920"/>
        <v>0</v>
      </c>
      <c r="AH2139" s="14" t="str">
        <f>LEFT(X2139,2)&amp;"."&amp;VLOOKUP(MID(X2139,4,3),'Data validation'!$A$1:$B$12,2,FALSE)&amp;".2025"</f>
        <v>27.03.2025</v>
      </c>
      <c r="AI2139">
        <f t="shared" si="921"/>
        <v>13</v>
      </c>
      <c r="AJ2139" t="str">
        <f>H2139&amp;"."&amp;VLOOKUP(I2139,'Data validation'!$A$1:$B$12,2,FALSE)&amp;".2026"</f>
        <v>26.07.2026</v>
      </c>
      <c r="AK2139">
        <f t="shared" si="922"/>
        <v>31</v>
      </c>
      <c r="AL2139" t="e">
        <f>VLOOKUP(E2139,[2]Sheet1!$A:$B,2,FALSE)</f>
        <v>#N/A</v>
      </c>
    </row>
    <row r="2140" spans="1:38" x14ac:dyDescent="0.25">
      <c r="A2140" t="str">
        <f>VLOOKUP(Q2140,'Data validation'!$K$2:$L$50,2,FALSE)</f>
        <v>TO</v>
      </c>
      <c r="B2140">
        <f t="shared" si="907"/>
        <v>0</v>
      </c>
      <c r="C2140">
        <f t="shared" si="908"/>
        <v>5</v>
      </c>
      <c r="D2140">
        <f t="shared" si="909"/>
        <v>0</v>
      </c>
      <c r="E2140">
        <v>10710</v>
      </c>
      <c r="F2140" t="s">
        <v>9451</v>
      </c>
      <c r="G2140" t="s">
        <v>275</v>
      </c>
      <c r="H2140" t="str">
        <f t="shared" si="910"/>
        <v>22</v>
      </c>
      <c r="I2140" t="str">
        <f t="shared" si="911"/>
        <v>Jun</v>
      </c>
      <c r="J2140" t="s">
        <v>126</v>
      </c>
      <c r="K2140" t="str">
        <f t="shared" si="912"/>
        <v>27</v>
      </c>
      <c r="L2140" t="str">
        <f t="shared" si="913"/>
        <v>Jun</v>
      </c>
      <c r="M2140">
        <v>5</v>
      </c>
      <c r="N2140">
        <f t="shared" si="914"/>
        <v>5</v>
      </c>
      <c r="O2140">
        <f t="shared" si="915"/>
        <v>0</v>
      </c>
      <c r="P2140">
        <f t="shared" si="916"/>
        <v>0</v>
      </c>
      <c r="Q2140" t="s">
        <v>81</v>
      </c>
      <c r="R2140" t="s">
        <v>20</v>
      </c>
      <c r="S2140">
        <v>1</v>
      </c>
      <c r="T2140">
        <v>0</v>
      </c>
      <c r="U2140" s="2">
        <f>SUMIFS(SLR!L:L,SLR!D:D,'Резервации 2026'!E2140)</f>
        <v>1004.1817968999999</v>
      </c>
      <c r="V2140" s="2">
        <f t="shared" ref="V2140" si="924">+U2140/M2140</f>
        <v>200.83635937999998</v>
      </c>
      <c r="W2140" t="s">
        <v>262</v>
      </c>
      <c r="X2140" t="s">
        <v>9452</v>
      </c>
      <c r="Y2140" t="s">
        <v>9448</v>
      </c>
      <c r="Z2140" t="str">
        <f t="shared" si="918"/>
        <v>Mar</v>
      </c>
      <c r="AA2140" s="6">
        <f t="shared" si="923"/>
        <v>0</v>
      </c>
      <c r="AB2140" s="6">
        <f t="shared" si="923"/>
        <v>5</v>
      </c>
      <c r="AC2140" s="6">
        <f t="shared" si="923"/>
        <v>0</v>
      </c>
      <c r="AD2140" s="6">
        <f t="shared" si="923"/>
        <v>0</v>
      </c>
      <c r="AE2140" s="6">
        <f t="shared" si="923"/>
        <v>0</v>
      </c>
      <c r="AF2140" s="6">
        <f t="shared" si="919"/>
        <v>5</v>
      </c>
      <c r="AG2140" s="6">
        <f t="shared" si="920"/>
        <v>0</v>
      </c>
      <c r="AH2140" s="14" t="str">
        <f>LEFT(X2140,2)&amp;"."&amp;VLOOKUP(MID(X2140,4,3),'Data validation'!$A$1:$B$12,2,FALSE)&amp;".2025"</f>
        <v>27.03.2025</v>
      </c>
      <c r="AI2140">
        <f t="shared" si="921"/>
        <v>13</v>
      </c>
      <c r="AJ2140" t="str">
        <f>H2140&amp;"."&amp;VLOOKUP(I2140,'Data validation'!$A$1:$B$12,2,FALSE)&amp;".2026"</f>
        <v>22.06.2026</v>
      </c>
      <c r="AK2140">
        <f t="shared" si="922"/>
        <v>26</v>
      </c>
      <c r="AL2140" t="e">
        <f>VLOOKUP(E2140,[2]Sheet1!$A:$B,2,FALSE)</f>
        <v>#N/A</v>
      </c>
    </row>
    <row r="2141" spans="1:38" x14ac:dyDescent="0.25">
      <c r="A2141" t="str">
        <f>VLOOKUP(Q2141,'Data validation'!$K$2:$L$50,2,FALSE)</f>
        <v>INDIVIDUAL</v>
      </c>
      <c r="B2141">
        <f t="shared" si="907"/>
        <v>3</v>
      </c>
      <c r="C2141">
        <f t="shared" si="908"/>
        <v>0</v>
      </c>
      <c r="D2141">
        <f t="shared" si="909"/>
        <v>0</v>
      </c>
      <c r="E2141">
        <v>10711</v>
      </c>
      <c r="F2141" t="s">
        <v>9453</v>
      </c>
      <c r="G2141" t="s">
        <v>9454</v>
      </c>
      <c r="H2141" t="str">
        <f t="shared" si="910"/>
        <v>14</v>
      </c>
      <c r="I2141" t="str">
        <f t="shared" si="911"/>
        <v>May</v>
      </c>
      <c r="J2141" t="s">
        <v>9455</v>
      </c>
      <c r="K2141" t="str">
        <f t="shared" si="912"/>
        <v>17</v>
      </c>
      <c r="L2141" t="str">
        <f t="shared" si="913"/>
        <v>May</v>
      </c>
      <c r="M2141">
        <v>3</v>
      </c>
      <c r="N2141">
        <f t="shared" si="914"/>
        <v>3</v>
      </c>
      <c r="O2141">
        <f t="shared" si="915"/>
        <v>0</v>
      </c>
      <c r="P2141">
        <f t="shared" si="916"/>
        <v>0</v>
      </c>
      <c r="Q2141" t="s">
        <v>24</v>
      </c>
      <c r="R2141" t="s">
        <v>20</v>
      </c>
      <c r="S2141">
        <v>1</v>
      </c>
      <c r="T2141">
        <v>0</v>
      </c>
      <c r="U2141" s="2">
        <v>629.00569403669726</v>
      </c>
      <c r="V2141" s="2">
        <v>209.66856467889906</v>
      </c>
      <c r="X2141" t="s">
        <v>9456</v>
      </c>
      <c r="Y2141" t="s">
        <v>9448</v>
      </c>
      <c r="Z2141" t="str">
        <f t="shared" si="918"/>
        <v>Mar</v>
      </c>
      <c r="AA2141" s="6">
        <f t="shared" si="923"/>
        <v>3</v>
      </c>
      <c r="AB2141" s="6">
        <f t="shared" si="923"/>
        <v>0</v>
      </c>
      <c r="AC2141" s="6">
        <f t="shared" si="923"/>
        <v>0</v>
      </c>
      <c r="AD2141" s="6">
        <f t="shared" si="923"/>
        <v>0</v>
      </c>
      <c r="AE2141" s="6">
        <f t="shared" si="923"/>
        <v>0</v>
      </c>
      <c r="AF2141" s="6">
        <f t="shared" si="919"/>
        <v>3</v>
      </c>
      <c r="AG2141" s="6">
        <f t="shared" si="920"/>
        <v>0</v>
      </c>
      <c r="AH2141" s="14" t="str">
        <f>LEFT(X2141,2)&amp;"."&amp;VLOOKUP(MID(X2141,4,3),'Data validation'!$A$1:$B$12,2,FALSE)&amp;".2025"</f>
        <v>27.03.2025</v>
      </c>
      <c r="AI2141">
        <f t="shared" si="921"/>
        <v>13</v>
      </c>
      <c r="AJ2141" t="str">
        <f>H2141&amp;"."&amp;VLOOKUP(I2141,'Data validation'!$A$1:$B$12,2,FALSE)&amp;".2026"</f>
        <v>14.05.2026</v>
      </c>
      <c r="AK2141">
        <f t="shared" si="922"/>
        <v>20</v>
      </c>
      <c r="AL2141" t="e">
        <f>VLOOKUP(E2141,[2]Sheet1!$A:$B,2,FALSE)</f>
        <v>#N/A</v>
      </c>
    </row>
    <row r="2142" spans="1:38" x14ac:dyDescent="0.25">
      <c r="A2142" t="str">
        <f>VLOOKUP(Q2142,'Data validation'!$K$2:$L$50,2,FALSE)</f>
        <v>ITAKA</v>
      </c>
      <c r="B2142">
        <f t="shared" si="907"/>
        <v>0</v>
      </c>
      <c r="C2142">
        <f t="shared" si="908"/>
        <v>7</v>
      </c>
      <c r="D2142">
        <f t="shared" si="909"/>
        <v>0</v>
      </c>
      <c r="E2142">
        <v>10724</v>
      </c>
      <c r="F2142" t="s">
        <v>9457</v>
      </c>
      <c r="G2142" t="s">
        <v>1989</v>
      </c>
      <c r="H2142" t="str">
        <f t="shared" si="910"/>
        <v>23</v>
      </c>
      <c r="I2142" t="str">
        <f t="shared" si="911"/>
        <v>Jun</v>
      </c>
      <c r="J2142" t="s">
        <v>71</v>
      </c>
      <c r="K2142" t="str">
        <f t="shared" si="912"/>
        <v>30</v>
      </c>
      <c r="L2142" t="str">
        <f t="shared" si="913"/>
        <v>Jun</v>
      </c>
      <c r="M2142">
        <v>7</v>
      </c>
      <c r="N2142">
        <f t="shared" si="914"/>
        <v>7</v>
      </c>
      <c r="O2142">
        <f t="shared" si="915"/>
        <v>0</v>
      </c>
      <c r="P2142">
        <f t="shared" si="916"/>
        <v>0</v>
      </c>
      <c r="Q2142" t="s">
        <v>1445</v>
      </c>
      <c r="R2142" t="s">
        <v>20</v>
      </c>
      <c r="S2142">
        <v>2</v>
      </c>
      <c r="T2142">
        <v>1</v>
      </c>
      <c r="U2142" s="2">
        <f>SUMIFS(Itaka!L:L,Itaka!D:D,'Резервации 2026'!E2142)</f>
        <v>1631.0253118999999</v>
      </c>
      <c r="V2142" s="2">
        <f t="shared" ref="V2142:V2156" si="925">+U2142/M2142</f>
        <v>233.00361598571428</v>
      </c>
      <c r="W2142" t="s">
        <v>4628</v>
      </c>
      <c r="X2142" t="s">
        <v>9458</v>
      </c>
      <c r="Y2142" t="s">
        <v>9459</v>
      </c>
      <c r="Z2142" t="str">
        <f t="shared" si="918"/>
        <v>Mar</v>
      </c>
      <c r="AA2142" s="6">
        <f t="shared" si="923"/>
        <v>0</v>
      </c>
      <c r="AB2142" s="6">
        <f t="shared" si="923"/>
        <v>7</v>
      </c>
      <c r="AC2142" s="6">
        <f t="shared" si="923"/>
        <v>0</v>
      </c>
      <c r="AD2142" s="6">
        <f t="shared" si="923"/>
        <v>0</v>
      </c>
      <c r="AE2142" s="6">
        <f t="shared" si="923"/>
        <v>0</v>
      </c>
      <c r="AF2142" s="6">
        <f t="shared" si="919"/>
        <v>7</v>
      </c>
      <c r="AG2142" s="6">
        <f t="shared" si="920"/>
        <v>0</v>
      </c>
      <c r="AH2142" s="14" t="str">
        <f>LEFT(X2142,2)&amp;"."&amp;VLOOKUP(MID(X2142,4,3),'Data validation'!$A$1:$B$12,2,FALSE)&amp;".2025"</f>
        <v>27.03.2025</v>
      </c>
      <c r="AI2142">
        <f t="shared" si="921"/>
        <v>13</v>
      </c>
      <c r="AJ2142" t="str">
        <f>H2142&amp;"."&amp;VLOOKUP(I2142,'Data validation'!$A$1:$B$12,2,FALSE)&amp;".2026"</f>
        <v>23.06.2026</v>
      </c>
      <c r="AK2142">
        <f t="shared" si="922"/>
        <v>26</v>
      </c>
      <c r="AL2142" t="e">
        <f>VLOOKUP(E2142,[2]Sheet1!$A:$B,2,FALSE)</f>
        <v>#N/A</v>
      </c>
    </row>
    <row r="2143" spans="1:38" x14ac:dyDescent="0.25">
      <c r="A2143" t="str">
        <f>VLOOKUP(Q2143,'Data validation'!$K$2:$L$50,2,FALSE)</f>
        <v>ITAKA</v>
      </c>
      <c r="B2143">
        <f t="shared" si="907"/>
        <v>0</v>
      </c>
      <c r="C2143">
        <f t="shared" si="908"/>
        <v>0</v>
      </c>
      <c r="D2143">
        <f t="shared" si="909"/>
        <v>7</v>
      </c>
      <c r="E2143">
        <v>10713</v>
      </c>
      <c r="F2143" t="s">
        <v>9460</v>
      </c>
      <c r="G2143" t="s">
        <v>168</v>
      </c>
      <c r="H2143" t="str">
        <f t="shared" si="910"/>
        <v>18</v>
      </c>
      <c r="I2143" t="str">
        <f t="shared" si="911"/>
        <v>Aug</v>
      </c>
      <c r="J2143" t="s">
        <v>523</v>
      </c>
      <c r="K2143" t="str">
        <f t="shared" si="912"/>
        <v>25</v>
      </c>
      <c r="L2143" t="str">
        <f t="shared" si="913"/>
        <v>Aug</v>
      </c>
      <c r="M2143">
        <v>7</v>
      </c>
      <c r="N2143">
        <f t="shared" si="914"/>
        <v>7</v>
      </c>
      <c r="O2143">
        <f t="shared" si="915"/>
        <v>0</v>
      </c>
      <c r="P2143">
        <f t="shared" si="916"/>
        <v>0</v>
      </c>
      <c r="Q2143" t="s">
        <v>1445</v>
      </c>
      <c r="R2143" t="s">
        <v>20</v>
      </c>
      <c r="S2143">
        <v>1</v>
      </c>
      <c r="T2143">
        <v>1</v>
      </c>
      <c r="U2143" s="2">
        <f>SUMIFS(Itaka!L:L,Itaka!D:D,'Резервации 2026'!E2143)</f>
        <v>1808.6929091</v>
      </c>
      <c r="V2143" s="2">
        <f t="shared" si="925"/>
        <v>258.38470130000002</v>
      </c>
      <c r="W2143" t="s">
        <v>4628</v>
      </c>
      <c r="X2143" t="s">
        <v>9461</v>
      </c>
      <c r="Y2143" t="s">
        <v>9459</v>
      </c>
      <c r="Z2143" t="str">
        <f t="shared" si="918"/>
        <v>Mar</v>
      </c>
      <c r="AA2143" s="6">
        <f t="shared" si="923"/>
        <v>0</v>
      </c>
      <c r="AB2143" s="6">
        <f t="shared" si="923"/>
        <v>0</v>
      </c>
      <c r="AC2143" s="6">
        <f t="shared" si="923"/>
        <v>0</v>
      </c>
      <c r="AD2143" s="6">
        <f t="shared" si="923"/>
        <v>7</v>
      </c>
      <c r="AE2143" s="6">
        <f t="shared" si="923"/>
        <v>0</v>
      </c>
      <c r="AF2143" s="6">
        <f t="shared" si="919"/>
        <v>7</v>
      </c>
      <c r="AG2143" s="6">
        <f t="shared" si="920"/>
        <v>0</v>
      </c>
      <c r="AH2143" s="14" t="str">
        <f>LEFT(X2143,2)&amp;"."&amp;VLOOKUP(MID(X2143,4,3),'Data validation'!$A$1:$B$12,2,FALSE)&amp;".2025"</f>
        <v>27.03.2025</v>
      </c>
      <c r="AI2143">
        <f t="shared" si="921"/>
        <v>13</v>
      </c>
      <c r="AJ2143" t="str">
        <f>H2143&amp;"."&amp;VLOOKUP(I2143,'Data validation'!$A$1:$B$12,2,FALSE)&amp;".2026"</f>
        <v>18.08.2026</v>
      </c>
      <c r="AK2143">
        <f t="shared" si="922"/>
        <v>34</v>
      </c>
      <c r="AL2143" t="e">
        <f>VLOOKUP(E2143,[2]Sheet1!$A:$B,2,FALSE)</f>
        <v>#N/A</v>
      </c>
    </row>
    <row r="2144" spans="1:38" x14ac:dyDescent="0.25">
      <c r="A2144" t="str">
        <f>VLOOKUP(Q2144,'Data validation'!$K$2:$L$50,2,FALSE)</f>
        <v>ITAKA</v>
      </c>
      <c r="B2144">
        <f t="shared" si="907"/>
        <v>0</v>
      </c>
      <c r="C2144">
        <f t="shared" si="908"/>
        <v>0</v>
      </c>
      <c r="D2144">
        <f t="shared" si="909"/>
        <v>7</v>
      </c>
      <c r="E2144">
        <v>10714</v>
      </c>
      <c r="F2144" t="s">
        <v>9462</v>
      </c>
      <c r="G2144" t="s">
        <v>114</v>
      </c>
      <c r="H2144" t="str">
        <f t="shared" si="910"/>
        <v>14</v>
      </c>
      <c r="I2144" t="str">
        <f t="shared" si="911"/>
        <v>Jul</v>
      </c>
      <c r="J2144" t="s">
        <v>93</v>
      </c>
      <c r="K2144" t="str">
        <f t="shared" si="912"/>
        <v>21</v>
      </c>
      <c r="L2144" t="str">
        <f t="shared" si="913"/>
        <v>Jul</v>
      </c>
      <c r="M2144">
        <v>7</v>
      </c>
      <c r="N2144">
        <f t="shared" si="914"/>
        <v>7</v>
      </c>
      <c r="O2144">
        <f t="shared" si="915"/>
        <v>0</v>
      </c>
      <c r="P2144">
        <f t="shared" si="916"/>
        <v>0</v>
      </c>
      <c r="Q2144" t="s">
        <v>1445</v>
      </c>
      <c r="R2144" t="s">
        <v>20</v>
      </c>
      <c r="S2144">
        <v>2</v>
      </c>
      <c r="T2144">
        <v>1</v>
      </c>
      <c r="U2144" s="2">
        <f>SUMIFS(Itaka!L:L,Itaka!D:D,'Резервации 2026'!E2144)</f>
        <v>1808.6929091</v>
      </c>
      <c r="V2144" s="2">
        <f t="shared" si="925"/>
        <v>258.38470130000002</v>
      </c>
      <c r="W2144" t="s">
        <v>4628</v>
      </c>
      <c r="X2144" t="s">
        <v>9461</v>
      </c>
      <c r="Y2144" t="s">
        <v>9263</v>
      </c>
      <c r="Z2144" t="str">
        <f t="shared" si="918"/>
        <v>Mar</v>
      </c>
      <c r="AA2144" s="6">
        <f t="shared" si="923"/>
        <v>0</v>
      </c>
      <c r="AB2144" s="6">
        <f t="shared" si="923"/>
        <v>0</v>
      </c>
      <c r="AC2144" s="6">
        <f t="shared" si="923"/>
        <v>7</v>
      </c>
      <c r="AD2144" s="6">
        <f t="shared" si="923"/>
        <v>0</v>
      </c>
      <c r="AE2144" s="6">
        <f t="shared" si="923"/>
        <v>0</v>
      </c>
      <c r="AF2144" s="6">
        <f t="shared" si="919"/>
        <v>7</v>
      </c>
      <c r="AG2144" s="6">
        <f t="shared" si="920"/>
        <v>0</v>
      </c>
      <c r="AH2144" s="14" t="str">
        <f>LEFT(X2144,2)&amp;"."&amp;VLOOKUP(MID(X2144,4,3),'Data validation'!$A$1:$B$12,2,FALSE)&amp;".2025"</f>
        <v>27.03.2025</v>
      </c>
      <c r="AI2144">
        <f t="shared" si="921"/>
        <v>13</v>
      </c>
      <c r="AJ2144" t="str">
        <f>H2144&amp;"."&amp;VLOOKUP(I2144,'Data validation'!$A$1:$B$12,2,FALSE)&amp;".2026"</f>
        <v>14.07.2026</v>
      </c>
      <c r="AK2144">
        <f t="shared" si="922"/>
        <v>29</v>
      </c>
      <c r="AL2144" t="e">
        <f>VLOOKUP(E2144,[2]Sheet1!$A:$B,2,FALSE)</f>
        <v>#N/A</v>
      </c>
    </row>
    <row r="2145" spans="1:38" x14ac:dyDescent="0.25">
      <c r="A2145" t="str">
        <f>VLOOKUP(Q2145,'Data validation'!$K$2:$L$50,2,FALSE)</f>
        <v>ITAKA</v>
      </c>
      <c r="B2145">
        <f t="shared" si="907"/>
        <v>0</v>
      </c>
      <c r="C2145">
        <f t="shared" si="908"/>
        <v>7</v>
      </c>
      <c r="D2145">
        <f t="shared" si="909"/>
        <v>0</v>
      </c>
      <c r="E2145">
        <v>10720</v>
      </c>
      <c r="F2145" t="s">
        <v>9463</v>
      </c>
      <c r="G2145" t="s">
        <v>1989</v>
      </c>
      <c r="H2145" t="str">
        <f t="shared" si="910"/>
        <v>23</v>
      </c>
      <c r="I2145" t="str">
        <f t="shared" si="911"/>
        <v>Jun</v>
      </c>
      <c r="J2145" t="s">
        <v>71</v>
      </c>
      <c r="K2145" t="str">
        <f t="shared" si="912"/>
        <v>30</v>
      </c>
      <c r="L2145" t="str">
        <f t="shared" si="913"/>
        <v>Jun</v>
      </c>
      <c r="M2145">
        <v>7</v>
      </c>
      <c r="N2145">
        <f t="shared" si="914"/>
        <v>7</v>
      </c>
      <c r="O2145">
        <f t="shared" si="915"/>
        <v>0</v>
      </c>
      <c r="P2145">
        <f t="shared" si="916"/>
        <v>0</v>
      </c>
      <c r="Q2145" t="s">
        <v>1445</v>
      </c>
      <c r="R2145" t="s">
        <v>17</v>
      </c>
      <c r="S2145">
        <v>2</v>
      </c>
      <c r="T2145">
        <v>0</v>
      </c>
      <c r="U2145" s="2">
        <f>SUMIFS(Itaka!L:L,Itaka!D:D,'Резервации 2026'!E2145)</f>
        <v>1631.0253118999999</v>
      </c>
      <c r="V2145" s="2">
        <f t="shared" si="925"/>
        <v>233.00361598571428</v>
      </c>
      <c r="W2145" t="s">
        <v>4628</v>
      </c>
      <c r="X2145" t="s">
        <v>9461</v>
      </c>
      <c r="Y2145" t="s">
        <v>9464</v>
      </c>
      <c r="Z2145" t="str">
        <f t="shared" si="918"/>
        <v>Mar</v>
      </c>
      <c r="AA2145" s="6">
        <f t="shared" si="923"/>
        <v>0</v>
      </c>
      <c r="AB2145" s="6">
        <f t="shared" si="923"/>
        <v>7</v>
      </c>
      <c r="AC2145" s="6">
        <f t="shared" si="923"/>
        <v>0</v>
      </c>
      <c r="AD2145" s="6">
        <f t="shared" si="923"/>
        <v>0</v>
      </c>
      <c r="AE2145" s="6">
        <f t="shared" si="923"/>
        <v>0</v>
      </c>
      <c r="AF2145" s="6">
        <f t="shared" si="919"/>
        <v>7</v>
      </c>
      <c r="AG2145" s="6">
        <f t="shared" si="920"/>
        <v>0</v>
      </c>
      <c r="AH2145" s="14" t="str">
        <f>LEFT(X2145,2)&amp;"."&amp;VLOOKUP(MID(X2145,4,3),'Data validation'!$A$1:$B$12,2,FALSE)&amp;".2025"</f>
        <v>27.03.2025</v>
      </c>
      <c r="AI2145">
        <f t="shared" si="921"/>
        <v>13</v>
      </c>
      <c r="AJ2145" t="str">
        <f>H2145&amp;"."&amp;VLOOKUP(I2145,'Data validation'!$A$1:$B$12,2,FALSE)&amp;".2026"</f>
        <v>23.06.2026</v>
      </c>
      <c r="AK2145">
        <f t="shared" si="922"/>
        <v>26</v>
      </c>
      <c r="AL2145" t="e">
        <f>VLOOKUP(E2145,[2]Sheet1!$A:$B,2,FALSE)</f>
        <v>#N/A</v>
      </c>
    </row>
    <row r="2146" spans="1:38" x14ac:dyDescent="0.25">
      <c r="A2146" t="str">
        <f>VLOOKUP(Q2146,'Data validation'!$K$2:$L$50,2,FALSE)</f>
        <v>ITAKA</v>
      </c>
      <c r="B2146">
        <f t="shared" si="907"/>
        <v>0</v>
      </c>
      <c r="C2146">
        <f t="shared" si="908"/>
        <v>0</v>
      </c>
      <c r="D2146">
        <f t="shared" si="909"/>
        <v>7</v>
      </c>
      <c r="E2146">
        <v>10717</v>
      </c>
      <c r="F2146" t="s">
        <v>9465</v>
      </c>
      <c r="G2146" t="s">
        <v>168</v>
      </c>
      <c r="H2146" t="str">
        <f t="shared" si="910"/>
        <v>18</v>
      </c>
      <c r="I2146" t="str">
        <f t="shared" si="911"/>
        <v>Aug</v>
      </c>
      <c r="J2146" t="s">
        <v>523</v>
      </c>
      <c r="K2146" t="str">
        <f t="shared" si="912"/>
        <v>25</v>
      </c>
      <c r="L2146" t="str">
        <f t="shared" si="913"/>
        <v>Aug</v>
      </c>
      <c r="M2146">
        <v>7</v>
      </c>
      <c r="N2146">
        <f t="shared" si="914"/>
        <v>7</v>
      </c>
      <c r="O2146">
        <f t="shared" si="915"/>
        <v>0</v>
      </c>
      <c r="P2146">
        <f t="shared" si="916"/>
        <v>0</v>
      </c>
      <c r="Q2146" t="s">
        <v>1445</v>
      </c>
      <c r="R2146" t="s">
        <v>17</v>
      </c>
      <c r="S2146">
        <v>2</v>
      </c>
      <c r="T2146">
        <v>1</v>
      </c>
      <c r="U2146" s="2">
        <f>SUMIFS(Itaka!L:L,Itaka!D:D,'Резервации 2026'!E2146)</f>
        <v>1808.6929091</v>
      </c>
      <c r="V2146" s="2">
        <f t="shared" si="925"/>
        <v>258.38470130000002</v>
      </c>
      <c r="W2146" t="s">
        <v>4628</v>
      </c>
      <c r="X2146" t="s">
        <v>9461</v>
      </c>
      <c r="Y2146" t="s">
        <v>9464</v>
      </c>
      <c r="Z2146" t="str">
        <f t="shared" si="918"/>
        <v>Mar</v>
      </c>
      <c r="AA2146" s="6">
        <f t="shared" si="923"/>
        <v>0</v>
      </c>
      <c r="AB2146" s="6">
        <f t="shared" si="923"/>
        <v>0</v>
      </c>
      <c r="AC2146" s="6">
        <f t="shared" si="923"/>
        <v>0</v>
      </c>
      <c r="AD2146" s="6">
        <f t="shared" si="923"/>
        <v>7</v>
      </c>
      <c r="AE2146" s="6">
        <f t="shared" si="923"/>
        <v>0</v>
      </c>
      <c r="AF2146" s="6">
        <f t="shared" si="919"/>
        <v>7</v>
      </c>
      <c r="AG2146" s="6">
        <f t="shared" si="920"/>
        <v>0</v>
      </c>
      <c r="AH2146" s="14" t="str">
        <f>LEFT(X2146,2)&amp;"."&amp;VLOOKUP(MID(X2146,4,3),'Data validation'!$A$1:$B$12,2,FALSE)&amp;".2025"</f>
        <v>27.03.2025</v>
      </c>
      <c r="AI2146">
        <f t="shared" si="921"/>
        <v>13</v>
      </c>
      <c r="AJ2146" t="str">
        <f>H2146&amp;"."&amp;VLOOKUP(I2146,'Data validation'!$A$1:$B$12,2,FALSE)&amp;".2026"</f>
        <v>18.08.2026</v>
      </c>
      <c r="AK2146">
        <f t="shared" si="922"/>
        <v>34</v>
      </c>
      <c r="AL2146" t="e">
        <f>VLOOKUP(E2146,[2]Sheet1!$A:$B,2,FALSE)</f>
        <v>#N/A</v>
      </c>
    </row>
    <row r="2147" spans="1:38" x14ac:dyDescent="0.25">
      <c r="A2147" t="str">
        <f>VLOOKUP(Q2147,'Data validation'!$K$2:$L$50,2,FALSE)</f>
        <v>ITAKA</v>
      </c>
      <c r="B2147">
        <f t="shared" si="907"/>
        <v>0</v>
      </c>
      <c r="C2147">
        <f t="shared" si="908"/>
        <v>7</v>
      </c>
      <c r="D2147">
        <f t="shared" si="909"/>
        <v>0</v>
      </c>
      <c r="E2147">
        <v>10721</v>
      </c>
      <c r="F2147" t="s">
        <v>9466</v>
      </c>
      <c r="G2147" t="s">
        <v>843</v>
      </c>
      <c r="H2147" t="str">
        <f t="shared" si="910"/>
        <v>28</v>
      </c>
      <c r="I2147" t="str">
        <f t="shared" si="911"/>
        <v>Aug</v>
      </c>
      <c r="J2147" t="s">
        <v>844</v>
      </c>
      <c r="K2147" t="str">
        <f t="shared" si="912"/>
        <v>04</v>
      </c>
      <c r="L2147" t="str">
        <f t="shared" si="913"/>
        <v>Sep</v>
      </c>
      <c r="M2147">
        <v>7</v>
      </c>
      <c r="N2147">
        <f t="shared" si="914"/>
        <v>-24</v>
      </c>
      <c r="O2147">
        <f t="shared" si="915"/>
        <v>3</v>
      </c>
      <c r="P2147">
        <f t="shared" si="916"/>
        <v>3</v>
      </c>
      <c r="Q2147" t="s">
        <v>1445</v>
      </c>
      <c r="R2147" t="s">
        <v>20</v>
      </c>
      <c r="S2147">
        <v>2</v>
      </c>
      <c r="T2147">
        <v>0</v>
      </c>
      <c r="U2147" s="2">
        <f>SUMIFS(Itaka!L:L,Itaka!D:D,'Резервации 2026'!E2147)</f>
        <v>1453.3577147000001</v>
      </c>
      <c r="V2147" s="2">
        <f t="shared" si="925"/>
        <v>207.62253067142859</v>
      </c>
      <c r="W2147" t="s">
        <v>4628</v>
      </c>
      <c r="X2147" t="s">
        <v>9461</v>
      </c>
      <c r="Y2147" t="s">
        <v>9467</v>
      </c>
      <c r="Z2147" t="str">
        <f t="shared" si="918"/>
        <v>Mar</v>
      </c>
      <c r="AA2147" s="6">
        <f t="shared" si="923"/>
        <v>0</v>
      </c>
      <c r="AB2147" s="6">
        <f t="shared" si="923"/>
        <v>0</v>
      </c>
      <c r="AC2147" s="6">
        <f t="shared" si="923"/>
        <v>0</v>
      </c>
      <c r="AD2147" s="6">
        <f t="shared" si="923"/>
        <v>3</v>
      </c>
      <c r="AE2147" s="6">
        <f t="shared" si="923"/>
        <v>3</v>
      </c>
      <c r="AF2147" s="6">
        <f t="shared" si="919"/>
        <v>6</v>
      </c>
      <c r="AG2147" s="6">
        <f t="shared" si="920"/>
        <v>-1</v>
      </c>
      <c r="AH2147" s="14" t="str">
        <f>LEFT(X2147,2)&amp;"."&amp;VLOOKUP(MID(X2147,4,3),'Data validation'!$A$1:$B$12,2,FALSE)&amp;".2025"</f>
        <v>27.03.2025</v>
      </c>
      <c r="AI2147">
        <f t="shared" si="921"/>
        <v>13</v>
      </c>
      <c r="AJ2147" t="str">
        <f>H2147&amp;"."&amp;VLOOKUP(I2147,'Data validation'!$A$1:$B$12,2,FALSE)&amp;".2026"</f>
        <v>28.08.2026</v>
      </c>
      <c r="AK2147">
        <f t="shared" si="922"/>
        <v>35</v>
      </c>
      <c r="AL2147" t="e">
        <f>VLOOKUP(E2147,[2]Sheet1!$A:$B,2,FALSE)</f>
        <v>#N/A</v>
      </c>
    </row>
    <row r="2148" spans="1:38" x14ac:dyDescent="0.25">
      <c r="A2148" t="str">
        <f>VLOOKUP(Q2148,'Data validation'!$K$2:$L$50,2,FALSE)</f>
        <v>ITAKA</v>
      </c>
      <c r="B2148">
        <f t="shared" si="907"/>
        <v>0</v>
      </c>
      <c r="C2148">
        <f t="shared" si="908"/>
        <v>0</v>
      </c>
      <c r="D2148">
        <f t="shared" si="909"/>
        <v>7</v>
      </c>
      <c r="E2148">
        <v>10722</v>
      </c>
      <c r="F2148" t="s">
        <v>9468</v>
      </c>
      <c r="G2148" t="s">
        <v>114</v>
      </c>
      <c r="H2148" t="str">
        <f t="shared" si="910"/>
        <v>14</v>
      </c>
      <c r="I2148" t="str">
        <f t="shared" si="911"/>
        <v>Jul</v>
      </c>
      <c r="J2148" t="s">
        <v>93</v>
      </c>
      <c r="K2148" t="str">
        <f t="shared" si="912"/>
        <v>21</v>
      </c>
      <c r="L2148" t="str">
        <f t="shared" si="913"/>
        <v>Jul</v>
      </c>
      <c r="M2148">
        <v>7</v>
      </c>
      <c r="N2148">
        <f t="shared" si="914"/>
        <v>7</v>
      </c>
      <c r="O2148">
        <f t="shared" si="915"/>
        <v>0</v>
      </c>
      <c r="P2148">
        <f t="shared" si="916"/>
        <v>0</v>
      </c>
      <c r="Q2148" t="s">
        <v>1445</v>
      </c>
      <c r="R2148" t="s">
        <v>20</v>
      </c>
      <c r="S2148">
        <v>2</v>
      </c>
      <c r="T2148">
        <v>1</v>
      </c>
      <c r="U2148" s="2">
        <f>SUMIFS(Itaka!L:L,Itaka!D:D,'Резервации 2026'!E2148)</f>
        <v>1808.6929091</v>
      </c>
      <c r="V2148" s="2">
        <f t="shared" si="925"/>
        <v>258.38470130000002</v>
      </c>
      <c r="W2148" t="s">
        <v>4628</v>
      </c>
      <c r="X2148" t="s">
        <v>9461</v>
      </c>
      <c r="Y2148" t="s">
        <v>9263</v>
      </c>
      <c r="Z2148" t="str">
        <f t="shared" si="918"/>
        <v>Mar</v>
      </c>
      <c r="AA2148" s="6">
        <f t="shared" si="923"/>
        <v>0</v>
      </c>
      <c r="AB2148" s="6">
        <f t="shared" si="923"/>
        <v>0</v>
      </c>
      <c r="AC2148" s="6">
        <f t="shared" si="923"/>
        <v>7</v>
      </c>
      <c r="AD2148" s="6">
        <f t="shared" si="923"/>
        <v>0</v>
      </c>
      <c r="AE2148" s="6">
        <f t="shared" si="923"/>
        <v>0</v>
      </c>
      <c r="AF2148" s="6">
        <f t="shared" si="919"/>
        <v>7</v>
      </c>
      <c r="AG2148" s="6">
        <f t="shared" si="920"/>
        <v>0</v>
      </c>
      <c r="AH2148" s="14" t="str">
        <f>LEFT(X2148,2)&amp;"."&amp;VLOOKUP(MID(X2148,4,3),'Data validation'!$A$1:$B$12,2,FALSE)&amp;".2025"</f>
        <v>27.03.2025</v>
      </c>
      <c r="AI2148">
        <f t="shared" si="921"/>
        <v>13</v>
      </c>
      <c r="AJ2148" t="str">
        <f>H2148&amp;"."&amp;VLOOKUP(I2148,'Data validation'!$A$1:$B$12,2,FALSE)&amp;".2026"</f>
        <v>14.07.2026</v>
      </c>
      <c r="AK2148">
        <f t="shared" si="922"/>
        <v>29</v>
      </c>
      <c r="AL2148" t="e">
        <f>VLOOKUP(E2148,[2]Sheet1!$A:$B,2,FALSE)</f>
        <v>#N/A</v>
      </c>
    </row>
    <row r="2149" spans="1:38" x14ac:dyDescent="0.25">
      <c r="A2149" t="str">
        <f>VLOOKUP(Q2149,'Data validation'!$K$2:$L$50,2,FALSE)</f>
        <v>ITAKA</v>
      </c>
      <c r="B2149">
        <f t="shared" si="907"/>
        <v>0</v>
      </c>
      <c r="C2149">
        <f t="shared" si="908"/>
        <v>0</v>
      </c>
      <c r="D2149">
        <f t="shared" si="909"/>
        <v>7</v>
      </c>
      <c r="E2149">
        <v>10712</v>
      </c>
      <c r="F2149" t="s">
        <v>9469</v>
      </c>
      <c r="G2149" t="s">
        <v>168</v>
      </c>
      <c r="H2149" t="str">
        <f t="shared" si="910"/>
        <v>18</v>
      </c>
      <c r="I2149" t="str">
        <f t="shared" si="911"/>
        <v>Aug</v>
      </c>
      <c r="J2149" t="s">
        <v>523</v>
      </c>
      <c r="K2149" t="str">
        <f t="shared" si="912"/>
        <v>25</v>
      </c>
      <c r="L2149" t="str">
        <f t="shared" si="913"/>
        <v>Aug</v>
      </c>
      <c r="M2149">
        <v>7</v>
      </c>
      <c r="N2149">
        <f t="shared" si="914"/>
        <v>7</v>
      </c>
      <c r="O2149">
        <f t="shared" si="915"/>
        <v>0</v>
      </c>
      <c r="P2149">
        <f t="shared" si="916"/>
        <v>0</v>
      </c>
      <c r="Q2149" t="s">
        <v>1445</v>
      </c>
      <c r="R2149" t="s">
        <v>20</v>
      </c>
      <c r="S2149">
        <v>1</v>
      </c>
      <c r="T2149">
        <v>2</v>
      </c>
      <c r="U2149" s="2">
        <f>SUMIFS(Itaka!L:L,Itaka!D:D,'Резервации 2026'!E2149)</f>
        <v>2223.2506358999999</v>
      </c>
      <c r="V2149" s="2">
        <f t="shared" si="925"/>
        <v>317.60723369999999</v>
      </c>
      <c r="W2149" t="s">
        <v>4628</v>
      </c>
      <c r="X2149" t="s">
        <v>9461</v>
      </c>
      <c r="Y2149" t="s">
        <v>9459</v>
      </c>
      <c r="Z2149" t="str">
        <f t="shared" si="918"/>
        <v>Mar</v>
      </c>
      <c r="AA2149" s="6">
        <f t="shared" si="923"/>
        <v>0</v>
      </c>
      <c r="AB2149" s="6">
        <f t="shared" si="923"/>
        <v>0</v>
      </c>
      <c r="AC2149" s="6">
        <f t="shared" si="923"/>
        <v>0</v>
      </c>
      <c r="AD2149" s="6">
        <f t="shared" si="923"/>
        <v>7</v>
      </c>
      <c r="AE2149" s="6">
        <f t="shared" si="923"/>
        <v>0</v>
      </c>
      <c r="AF2149" s="6">
        <f t="shared" si="919"/>
        <v>7</v>
      </c>
      <c r="AG2149" s="6">
        <f t="shared" si="920"/>
        <v>0</v>
      </c>
      <c r="AH2149" s="14" t="str">
        <f>LEFT(X2149,2)&amp;"."&amp;VLOOKUP(MID(X2149,4,3),'Data validation'!$A$1:$B$12,2,FALSE)&amp;".2025"</f>
        <v>27.03.2025</v>
      </c>
      <c r="AI2149">
        <f t="shared" si="921"/>
        <v>13</v>
      </c>
      <c r="AJ2149" t="str">
        <f>H2149&amp;"."&amp;VLOOKUP(I2149,'Data validation'!$A$1:$B$12,2,FALSE)&amp;".2026"</f>
        <v>18.08.2026</v>
      </c>
      <c r="AK2149">
        <f t="shared" si="922"/>
        <v>34</v>
      </c>
      <c r="AL2149" t="e">
        <f>VLOOKUP(E2149,[2]Sheet1!$A:$B,2,FALSE)</f>
        <v>#N/A</v>
      </c>
    </row>
    <row r="2150" spans="1:38" x14ac:dyDescent="0.25">
      <c r="A2150" t="str">
        <f>VLOOKUP(Q2150,'Data validation'!$K$2:$L$50,2,FALSE)</f>
        <v>ITAKA</v>
      </c>
      <c r="B2150">
        <f t="shared" si="907"/>
        <v>0</v>
      </c>
      <c r="C2150">
        <f t="shared" si="908"/>
        <v>10</v>
      </c>
      <c r="D2150">
        <f t="shared" si="909"/>
        <v>0</v>
      </c>
      <c r="E2150">
        <v>10715</v>
      </c>
      <c r="F2150" t="s">
        <v>9470</v>
      </c>
      <c r="G2150" t="s">
        <v>71</v>
      </c>
      <c r="H2150" t="str">
        <f t="shared" si="910"/>
        <v>30</v>
      </c>
      <c r="I2150" t="str">
        <f t="shared" si="911"/>
        <v>Jun</v>
      </c>
      <c r="J2150" t="s">
        <v>182</v>
      </c>
      <c r="K2150" t="str">
        <f t="shared" si="912"/>
        <v>10</v>
      </c>
      <c r="L2150" t="str">
        <f t="shared" si="913"/>
        <v>Jul</v>
      </c>
      <c r="M2150">
        <v>10</v>
      </c>
      <c r="N2150">
        <f t="shared" si="914"/>
        <v>-20</v>
      </c>
      <c r="O2150">
        <f t="shared" si="915"/>
        <v>1</v>
      </c>
      <c r="P2150">
        <f t="shared" si="916"/>
        <v>9</v>
      </c>
      <c r="Q2150" t="s">
        <v>1445</v>
      </c>
      <c r="R2150" t="s">
        <v>20</v>
      </c>
      <c r="S2150">
        <v>2</v>
      </c>
      <c r="T2150">
        <v>0</v>
      </c>
      <c r="U2150" s="2">
        <f>SUMIFS(Itaka!L:L,Itaka!D:D,'Резервации 2026'!E2150)</f>
        <v>2583.8470129999996</v>
      </c>
      <c r="V2150" s="2">
        <f t="shared" si="925"/>
        <v>258.38470129999996</v>
      </c>
      <c r="W2150" t="s">
        <v>4628</v>
      </c>
      <c r="X2150" t="s">
        <v>9461</v>
      </c>
      <c r="Y2150" t="s">
        <v>9162</v>
      </c>
      <c r="Z2150" t="str">
        <f t="shared" si="918"/>
        <v>Mar</v>
      </c>
      <c r="AA2150" s="6">
        <f t="shared" si="923"/>
        <v>0</v>
      </c>
      <c r="AB2150" s="6">
        <f t="shared" si="923"/>
        <v>1</v>
      </c>
      <c r="AC2150" s="6">
        <f t="shared" si="923"/>
        <v>9</v>
      </c>
      <c r="AD2150" s="6">
        <f t="shared" si="923"/>
        <v>0</v>
      </c>
      <c r="AE2150" s="6">
        <f t="shared" si="923"/>
        <v>0</v>
      </c>
      <c r="AF2150" s="6">
        <f t="shared" si="919"/>
        <v>10</v>
      </c>
      <c r="AG2150" s="6">
        <f t="shared" si="920"/>
        <v>0</v>
      </c>
      <c r="AH2150" s="14" t="str">
        <f>LEFT(X2150,2)&amp;"."&amp;VLOOKUP(MID(X2150,4,3),'Data validation'!$A$1:$B$12,2,FALSE)&amp;".2025"</f>
        <v>27.03.2025</v>
      </c>
      <c r="AI2150">
        <f t="shared" si="921"/>
        <v>13</v>
      </c>
      <c r="AJ2150" t="str">
        <f>H2150&amp;"."&amp;VLOOKUP(I2150,'Data validation'!$A$1:$B$12,2,FALSE)&amp;".2026"</f>
        <v>30.06.2026</v>
      </c>
      <c r="AK2150">
        <f t="shared" si="922"/>
        <v>27</v>
      </c>
      <c r="AL2150" t="e">
        <f>VLOOKUP(E2150,[2]Sheet1!$A:$B,2,FALSE)</f>
        <v>#N/A</v>
      </c>
    </row>
    <row r="2151" spans="1:38" x14ac:dyDescent="0.25">
      <c r="A2151" t="str">
        <f>VLOOKUP(Q2151,'Data validation'!$K$2:$L$50,2,FALSE)</f>
        <v>ITAKA</v>
      </c>
      <c r="B2151">
        <f t="shared" si="907"/>
        <v>0</v>
      </c>
      <c r="C2151">
        <f t="shared" si="908"/>
        <v>10</v>
      </c>
      <c r="D2151">
        <f t="shared" si="909"/>
        <v>0</v>
      </c>
      <c r="E2151">
        <v>10716</v>
      </c>
      <c r="F2151" t="s">
        <v>9470</v>
      </c>
      <c r="G2151" t="s">
        <v>71</v>
      </c>
      <c r="H2151" t="str">
        <f t="shared" si="910"/>
        <v>30</v>
      </c>
      <c r="I2151" t="str">
        <f t="shared" si="911"/>
        <v>Jun</v>
      </c>
      <c r="J2151" t="s">
        <v>182</v>
      </c>
      <c r="K2151" t="str">
        <f t="shared" si="912"/>
        <v>10</v>
      </c>
      <c r="L2151" t="str">
        <f t="shared" si="913"/>
        <v>Jul</v>
      </c>
      <c r="M2151">
        <v>10</v>
      </c>
      <c r="N2151">
        <f t="shared" si="914"/>
        <v>-20</v>
      </c>
      <c r="O2151">
        <f t="shared" si="915"/>
        <v>1</v>
      </c>
      <c r="P2151">
        <f t="shared" si="916"/>
        <v>9</v>
      </c>
      <c r="Q2151" t="s">
        <v>1445</v>
      </c>
      <c r="R2151" t="s">
        <v>20</v>
      </c>
      <c r="S2151">
        <v>2</v>
      </c>
      <c r="T2151">
        <v>1</v>
      </c>
      <c r="U2151" s="2">
        <f>SUMIFS(Itaka!L:L,Itaka!D:D,'Резервации 2026'!E2151)</f>
        <v>2583.8470129999996</v>
      </c>
      <c r="V2151" s="2">
        <f t="shared" si="925"/>
        <v>258.38470129999996</v>
      </c>
      <c r="W2151" t="s">
        <v>4628</v>
      </c>
      <c r="X2151" t="s">
        <v>9461</v>
      </c>
      <c r="Y2151" t="s">
        <v>9162</v>
      </c>
      <c r="Z2151" t="str">
        <f t="shared" si="918"/>
        <v>Mar</v>
      </c>
      <c r="AA2151" s="6">
        <f t="shared" si="923"/>
        <v>0</v>
      </c>
      <c r="AB2151" s="6">
        <f t="shared" si="923"/>
        <v>1</v>
      </c>
      <c r="AC2151" s="6">
        <f t="shared" si="923"/>
        <v>9</v>
      </c>
      <c r="AD2151" s="6">
        <f t="shared" si="923"/>
        <v>0</v>
      </c>
      <c r="AE2151" s="6">
        <f t="shared" si="923"/>
        <v>0</v>
      </c>
      <c r="AF2151" s="6">
        <f t="shared" si="919"/>
        <v>10</v>
      </c>
      <c r="AG2151" s="6">
        <f t="shared" si="920"/>
        <v>0</v>
      </c>
      <c r="AH2151" s="14" t="str">
        <f>LEFT(X2151,2)&amp;"."&amp;VLOOKUP(MID(X2151,4,3),'Data validation'!$A$1:$B$12,2,FALSE)&amp;".2025"</f>
        <v>27.03.2025</v>
      </c>
      <c r="AI2151">
        <f t="shared" si="921"/>
        <v>13</v>
      </c>
      <c r="AJ2151" t="str">
        <f>H2151&amp;"."&amp;VLOOKUP(I2151,'Data validation'!$A$1:$B$12,2,FALSE)&amp;".2026"</f>
        <v>30.06.2026</v>
      </c>
      <c r="AK2151">
        <f t="shared" si="922"/>
        <v>27</v>
      </c>
      <c r="AL2151" t="e">
        <f>VLOOKUP(E2151,[2]Sheet1!$A:$B,2,FALSE)</f>
        <v>#N/A</v>
      </c>
    </row>
    <row r="2152" spans="1:38" x14ac:dyDescent="0.25">
      <c r="A2152" t="str">
        <f>VLOOKUP(Q2152,'Data validation'!$K$2:$L$50,2,FALSE)</f>
        <v>ITAKA</v>
      </c>
      <c r="B2152">
        <f t="shared" si="907"/>
        <v>0</v>
      </c>
      <c r="C2152">
        <f t="shared" si="908"/>
        <v>14</v>
      </c>
      <c r="D2152">
        <f t="shared" si="909"/>
        <v>0</v>
      </c>
      <c r="E2152">
        <v>10718</v>
      </c>
      <c r="F2152" t="s">
        <v>9471</v>
      </c>
      <c r="G2152" t="s">
        <v>71</v>
      </c>
      <c r="H2152" t="str">
        <f t="shared" si="910"/>
        <v>30</v>
      </c>
      <c r="I2152" t="str">
        <f t="shared" si="911"/>
        <v>Jun</v>
      </c>
      <c r="J2152" t="s">
        <v>114</v>
      </c>
      <c r="K2152" t="str">
        <f t="shared" si="912"/>
        <v>14</v>
      </c>
      <c r="L2152" t="str">
        <f t="shared" si="913"/>
        <v>Jul</v>
      </c>
      <c r="M2152">
        <v>14</v>
      </c>
      <c r="N2152">
        <f t="shared" si="914"/>
        <v>-16</v>
      </c>
      <c r="O2152">
        <f t="shared" si="915"/>
        <v>1</v>
      </c>
      <c r="P2152">
        <f t="shared" si="916"/>
        <v>13</v>
      </c>
      <c r="Q2152" t="s">
        <v>1445</v>
      </c>
      <c r="R2152" t="s">
        <v>20</v>
      </c>
      <c r="S2152">
        <v>2</v>
      </c>
      <c r="T2152">
        <v>1</v>
      </c>
      <c r="U2152" s="2">
        <f>SUMIFS(Itaka!L:L,Itaka!D:D,'Резервации 2026'!E2152)</f>
        <v>3617.3858181999999</v>
      </c>
      <c r="V2152" s="2">
        <f t="shared" si="925"/>
        <v>258.38470130000002</v>
      </c>
      <c r="W2152" t="s">
        <v>4628</v>
      </c>
      <c r="X2152" t="s">
        <v>9461</v>
      </c>
      <c r="Y2152" t="s">
        <v>9467</v>
      </c>
      <c r="Z2152" t="str">
        <f t="shared" si="918"/>
        <v>Mar</v>
      </c>
      <c r="AA2152" s="6">
        <f t="shared" si="923"/>
        <v>0</v>
      </c>
      <c r="AB2152" s="6">
        <f t="shared" si="923"/>
        <v>1</v>
      </c>
      <c r="AC2152" s="6">
        <f t="shared" si="923"/>
        <v>13</v>
      </c>
      <c r="AD2152" s="6">
        <f t="shared" si="923"/>
        <v>0</v>
      </c>
      <c r="AE2152" s="6">
        <f t="shared" si="923"/>
        <v>0</v>
      </c>
      <c r="AF2152" s="6">
        <f t="shared" si="919"/>
        <v>14</v>
      </c>
      <c r="AG2152" s="6">
        <f t="shared" si="920"/>
        <v>0</v>
      </c>
      <c r="AH2152" s="14" t="str">
        <f>LEFT(X2152,2)&amp;"."&amp;VLOOKUP(MID(X2152,4,3),'Data validation'!$A$1:$B$12,2,FALSE)&amp;".2025"</f>
        <v>27.03.2025</v>
      </c>
      <c r="AI2152">
        <f t="shared" si="921"/>
        <v>13</v>
      </c>
      <c r="AJ2152" t="str">
        <f>H2152&amp;"."&amp;VLOOKUP(I2152,'Data validation'!$A$1:$B$12,2,FALSE)&amp;".2026"</f>
        <v>30.06.2026</v>
      </c>
      <c r="AK2152">
        <f t="shared" si="922"/>
        <v>27</v>
      </c>
      <c r="AL2152" t="e">
        <f>VLOOKUP(E2152,[2]Sheet1!$A:$B,2,FALSE)</f>
        <v>#N/A</v>
      </c>
    </row>
    <row r="2153" spans="1:38" x14ac:dyDescent="0.25">
      <c r="A2153" t="str">
        <f>VLOOKUP(Q2153,'Data validation'!$K$2:$L$50,2,FALSE)</f>
        <v>ITAKA</v>
      </c>
      <c r="B2153">
        <f t="shared" si="907"/>
        <v>0</v>
      </c>
      <c r="C2153">
        <f t="shared" si="908"/>
        <v>0</v>
      </c>
      <c r="D2153">
        <f t="shared" si="909"/>
        <v>7</v>
      </c>
      <c r="E2153">
        <v>10719</v>
      </c>
      <c r="F2153" t="s">
        <v>9472</v>
      </c>
      <c r="G2153" t="s">
        <v>168</v>
      </c>
      <c r="H2153" t="str">
        <f t="shared" si="910"/>
        <v>18</v>
      </c>
      <c r="I2153" t="str">
        <f t="shared" si="911"/>
        <v>Aug</v>
      </c>
      <c r="J2153" t="s">
        <v>523</v>
      </c>
      <c r="K2153" t="str">
        <f t="shared" si="912"/>
        <v>25</v>
      </c>
      <c r="L2153" t="str">
        <f t="shared" si="913"/>
        <v>Aug</v>
      </c>
      <c r="M2153">
        <v>7</v>
      </c>
      <c r="N2153">
        <f t="shared" si="914"/>
        <v>7</v>
      </c>
      <c r="O2153">
        <f t="shared" si="915"/>
        <v>0</v>
      </c>
      <c r="P2153">
        <f t="shared" si="916"/>
        <v>0</v>
      </c>
      <c r="Q2153" t="s">
        <v>1445</v>
      </c>
      <c r="R2153" t="s">
        <v>17</v>
      </c>
      <c r="S2153">
        <v>3</v>
      </c>
      <c r="T2153">
        <v>0</v>
      </c>
      <c r="U2153" s="2">
        <f>SUMIFS(Itaka!L:L,Itaka!D:D,'Резервации 2026'!E2153)</f>
        <v>2373.8495459000001</v>
      </c>
      <c r="V2153" s="2">
        <f t="shared" si="925"/>
        <v>339.12136370000002</v>
      </c>
      <c r="W2153" t="s">
        <v>4628</v>
      </c>
      <c r="X2153" t="s">
        <v>9461</v>
      </c>
      <c r="Y2153" t="s">
        <v>9464</v>
      </c>
      <c r="Z2153" t="str">
        <f t="shared" si="918"/>
        <v>Mar</v>
      </c>
      <c r="AA2153" s="6">
        <f t="shared" si="923"/>
        <v>0</v>
      </c>
      <c r="AB2153" s="6">
        <f t="shared" si="923"/>
        <v>0</v>
      </c>
      <c r="AC2153" s="6">
        <f t="shared" si="923"/>
        <v>0</v>
      </c>
      <c r="AD2153" s="6">
        <f t="shared" si="923"/>
        <v>7</v>
      </c>
      <c r="AE2153" s="6">
        <f t="shared" si="923"/>
        <v>0</v>
      </c>
      <c r="AF2153" s="6">
        <f t="shared" si="919"/>
        <v>7</v>
      </c>
      <c r="AG2153" s="6">
        <f t="shared" si="920"/>
        <v>0</v>
      </c>
      <c r="AH2153" s="14" t="str">
        <f>LEFT(X2153,2)&amp;"."&amp;VLOOKUP(MID(X2153,4,3),'Data validation'!$A$1:$B$12,2,FALSE)&amp;".2025"</f>
        <v>27.03.2025</v>
      </c>
      <c r="AI2153">
        <f t="shared" si="921"/>
        <v>13</v>
      </c>
      <c r="AJ2153" t="str">
        <f>H2153&amp;"."&amp;VLOOKUP(I2153,'Data validation'!$A$1:$B$12,2,FALSE)&amp;".2026"</f>
        <v>18.08.2026</v>
      </c>
      <c r="AK2153">
        <f t="shared" si="922"/>
        <v>34</v>
      </c>
      <c r="AL2153" t="e">
        <f>VLOOKUP(E2153,[2]Sheet1!$A:$B,2,FALSE)</f>
        <v>#N/A</v>
      </c>
    </row>
    <row r="2154" spans="1:38" x14ac:dyDescent="0.25">
      <c r="A2154" t="str">
        <f>VLOOKUP(Q2154,'Data validation'!$K$2:$L$50,2,FALSE)</f>
        <v>ITAKA</v>
      </c>
      <c r="B2154">
        <f t="shared" si="907"/>
        <v>0</v>
      </c>
      <c r="C2154">
        <f t="shared" si="908"/>
        <v>7</v>
      </c>
      <c r="D2154">
        <f t="shared" si="909"/>
        <v>0</v>
      </c>
      <c r="E2154">
        <v>10723</v>
      </c>
      <c r="F2154" t="s">
        <v>9473</v>
      </c>
      <c r="G2154" t="s">
        <v>843</v>
      </c>
      <c r="H2154" t="str">
        <f t="shared" si="910"/>
        <v>28</v>
      </c>
      <c r="I2154" t="str">
        <f t="shared" si="911"/>
        <v>Aug</v>
      </c>
      <c r="J2154" t="s">
        <v>844</v>
      </c>
      <c r="K2154" t="str">
        <f t="shared" si="912"/>
        <v>04</v>
      </c>
      <c r="L2154" t="str">
        <f t="shared" si="913"/>
        <v>Sep</v>
      </c>
      <c r="M2154">
        <v>7</v>
      </c>
      <c r="N2154">
        <f t="shared" si="914"/>
        <v>-24</v>
      </c>
      <c r="O2154">
        <f t="shared" si="915"/>
        <v>3</v>
      </c>
      <c r="P2154">
        <f t="shared" si="916"/>
        <v>3</v>
      </c>
      <c r="Q2154" t="s">
        <v>1445</v>
      </c>
      <c r="R2154" t="s">
        <v>20</v>
      </c>
      <c r="S2154">
        <v>2</v>
      </c>
      <c r="T2154">
        <v>0</v>
      </c>
      <c r="U2154" s="2">
        <f>SUMIFS(Itaka!L:L,Itaka!D:D,'Резервации 2026'!E2154)</f>
        <v>1453.3577147000001</v>
      </c>
      <c r="V2154" s="2">
        <f t="shared" si="925"/>
        <v>207.62253067142859</v>
      </c>
      <c r="W2154" t="s">
        <v>4628</v>
      </c>
      <c r="X2154" t="s">
        <v>9458</v>
      </c>
      <c r="Y2154" t="s">
        <v>9467</v>
      </c>
      <c r="Z2154" t="str">
        <f t="shared" si="918"/>
        <v>Mar</v>
      </c>
      <c r="AA2154" s="6">
        <f t="shared" si="923"/>
        <v>0</v>
      </c>
      <c r="AB2154" s="6">
        <f t="shared" si="923"/>
        <v>0</v>
      </c>
      <c r="AC2154" s="6">
        <f t="shared" si="923"/>
        <v>0</v>
      </c>
      <c r="AD2154" s="6">
        <f t="shared" si="923"/>
        <v>3</v>
      </c>
      <c r="AE2154" s="6">
        <f t="shared" si="923"/>
        <v>3</v>
      </c>
      <c r="AF2154" s="6">
        <f t="shared" si="919"/>
        <v>6</v>
      </c>
      <c r="AG2154" s="6">
        <f t="shared" si="920"/>
        <v>-1</v>
      </c>
      <c r="AH2154" s="14" t="str">
        <f>LEFT(X2154,2)&amp;"."&amp;VLOOKUP(MID(X2154,4,3),'Data validation'!$A$1:$B$12,2,FALSE)&amp;".2025"</f>
        <v>27.03.2025</v>
      </c>
      <c r="AI2154">
        <f t="shared" si="921"/>
        <v>13</v>
      </c>
      <c r="AJ2154" t="str">
        <f>H2154&amp;"."&amp;VLOOKUP(I2154,'Data validation'!$A$1:$B$12,2,FALSE)&amp;".2026"</f>
        <v>28.08.2026</v>
      </c>
      <c r="AK2154">
        <f t="shared" si="922"/>
        <v>35</v>
      </c>
      <c r="AL2154" t="e">
        <f>VLOOKUP(E2154,[2]Sheet1!$A:$B,2,FALSE)</f>
        <v>#N/A</v>
      </c>
    </row>
    <row r="2155" spans="1:38" x14ac:dyDescent="0.25">
      <c r="A2155" t="str">
        <f>VLOOKUP(Q2155,'Data validation'!$K$2:$L$50,2,FALSE)</f>
        <v>ITAKA</v>
      </c>
      <c r="B2155">
        <f t="shared" si="907"/>
        <v>0</v>
      </c>
      <c r="C2155">
        <f t="shared" si="908"/>
        <v>0</v>
      </c>
      <c r="D2155">
        <f t="shared" si="909"/>
        <v>7</v>
      </c>
      <c r="E2155">
        <v>10656</v>
      </c>
      <c r="F2155" t="s">
        <v>9474</v>
      </c>
      <c r="G2155" t="s">
        <v>160</v>
      </c>
      <c r="H2155" t="str">
        <f t="shared" si="910"/>
        <v>04</v>
      </c>
      <c r="I2155" t="str">
        <f t="shared" si="911"/>
        <v>Aug</v>
      </c>
      <c r="J2155" t="s">
        <v>350</v>
      </c>
      <c r="K2155" t="str">
        <f t="shared" si="912"/>
        <v>11</v>
      </c>
      <c r="L2155" t="str">
        <f t="shared" si="913"/>
        <v>Aug</v>
      </c>
      <c r="M2155">
        <v>7</v>
      </c>
      <c r="N2155">
        <f t="shared" si="914"/>
        <v>7</v>
      </c>
      <c r="O2155">
        <f t="shared" si="915"/>
        <v>0</v>
      </c>
      <c r="P2155">
        <f t="shared" si="916"/>
        <v>0</v>
      </c>
      <c r="Q2155" t="s">
        <v>1445</v>
      </c>
      <c r="R2155" t="s">
        <v>20</v>
      </c>
      <c r="S2155">
        <v>2</v>
      </c>
      <c r="T2155">
        <v>1</v>
      </c>
      <c r="U2155" s="2">
        <f>SUMIFS(Itaka!L:L,Itaka!D:D,'Резервации 2026'!E2155)</f>
        <v>1808.6929091</v>
      </c>
      <c r="V2155" s="2">
        <f t="shared" si="925"/>
        <v>258.38470130000002</v>
      </c>
      <c r="W2155" t="s">
        <v>4628</v>
      </c>
      <c r="X2155" t="s">
        <v>9475</v>
      </c>
      <c r="Y2155" t="s">
        <v>9263</v>
      </c>
      <c r="Z2155" t="str">
        <f t="shared" si="918"/>
        <v>Mar</v>
      </c>
      <c r="AA2155" s="6">
        <f t="shared" si="923"/>
        <v>0</v>
      </c>
      <c r="AB2155" s="6">
        <f t="shared" si="923"/>
        <v>0</v>
      </c>
      <c r="AC2155" s="6">
        <f t="shared" si="923"/>
        <v>0</v>
      </c>
      <c r="AD2155" s="6">
        <f t="shared" si="923"/>
        <v>7</v>
      </c>
      <c r="AE2155" s="6">
        <f t="shared" si="923"/>
        <v>0</v>
      </c>
      <c r="AF2155" s="6">
        <f t="shared" si="919"/>
        <v>7</v>
      </c>
      <c r="AG2155" s="6">
        <f t="shared" si="920"/>
        <v>0</v>
      </c>
      <c r="AH2155" s="14" t="str">
        <f>LEFT(X2155,2)&amp;"."&amp;VLOOKUP(MID(X2155,4,3),'Data validation'!$A$1:$B$12,2,FALSE)&amp;".2025"</f>
        <v>23.03.2025</v>
      </c>
      <c r="AI2155">
        <f t="shared" si="921"/>
        <v>13</v>
      </c>
      <c r="AJ2155" t="str">
        <f>H2155&amp;"."&amp;VLOOKUP(I2155,'Data validation'!$A$1:$B$12,2,FALSE)&amp;".2026"</f>
        <v>04.08.2026</v>
      </c>
      <c r="AK2155">
        <f t="shared" si="922"/>
        <v>32</v>
      </c>
      <c r="AL2155" t="e">
        <f>VLOOKUP(E2155,[2]Sheet1!$A:$B,2,FALSE)</f>
        <v>#N/A</v>
      </c>
    </row>
    <row r="2156" spans="1:38" x14ac:dyDescent="0.25">
      <c r="A2156" t="str">
        <f>VLOOKUP(Q2156,'Data validation'!$K$2:$L$50,2,FALSE)</f>
        <v>TO</v>
      </c>
      <c r="B2156">
        <f t="shared" si="907"/>
        <v>0</v>
      </c>
      <c r="C2156">
        <f t="shared" si="908"/>
        <v>0</v>
      </c>
      <c r="D2156">
        <f t="shared" si="909"/>
        <v>6</v>
      </c>
      <c r="E2156">
        <v>10725</v>
      </c>
      <c r="F2156" t="s">
        <v>9476</v>
      </c>
      <c r="G2156" t="s">
        <v>32</v>
      </c>
      <c r="H2156" t="str">
        <f t="shared" si="910"/>
        <v>13</v>
      </c>
      <c r="I2156" t="str">
        <f t="shared" si="911"/>
        <v>Jul</v>
      </c>
      <c r="J2156" t="s">
        <v>155</v>
      </c>
      <c r="K2156" t="str">
        <f t="shared" si="912"/>
        <v>19</v>
      </c>
      <c r="L2156" t="str">
        <f t="shared" si="913"/>
        <v>Jul</v>
      </c>
      <c r="M2156">
        <v>6</v>
      </c>
      <c r="N2156">
        <f t="shared" si="914"/>
        <v>6</v>
      </c>
      <c r="O2156">
        <f t="shared" si="915"/>
        <v>0</v>
      </c>
      <c r="P2156">
        <f t="shared" si="916"/>
        <v>0</v>
      </c>
      <c r="Q2156" t="s">
        <v>81</v>
      </c>
      <c r="R2156" t="s">
        <v>63</v>
      </c>
      <c r="S2156">
        <v>2</v>
      </c>
      <c r="T2156">
        <v>0</v>
      </c>
      <c r="U2156" s="2">
        <f>SUMIFS(SLR!L:L,SLR!D:D,'Резервации 2026'!E2156)</f>
        <v>2051.0398043999999</v>
      </c>
      <c r="V2156" s="2">
        <f t="shared" si="925"/>
        <v>341.83996739999998</v>
      </c>
      <c r="W2156" t="s">
        <v>262</v>
      </c>
      <c r="X2156" t="s">
        <v>9477</v>
      </c>
      <c r="Y2156" t="s">
        <v>9448</v>
      </c>
      <c r="Z2156" t="str">
        <f t="shared" si="918"/>
        <v>Mar</v>
      </c>
      <c r="AA2156" s="6">
        <f t="shared" si="923"/>
        <v>0</v>
      </c>
      <c r="AB2156" s="6">
        <f t="shared" si="923"/>
        <v>0</v>
      </c>
      <c r="AC2156" s="6">
        <f t="shared" si="923"/>
        <v>6</v>
      </c>
      <c r="AD2156" s="6">
        <f t="shared" si="923"/>
        <v>0</v>
      </c>
      <c r="AE2156" s="6">
        <f t="shared" si="923"/>
        <v>0</v>
      </c>
      <c r="AF2156" s="6">
        <f t="shared" si="919"/>
        <v>6</v>
      </c>
      <c r="AG2156" s="6">
        <f t="shared" si="920"/>
        <v>0</v>
      </c>
      <c r="AH2156" s="14" t="str">
        <f>LEFT(X2156,2)&amp;"."&amp;VLOOKUP(MID(X2156,4,3),'Data validation'!$A$1:$B$12,2,FALSE)&amp;".2025"</f>
        <v>27.03.2025</v>
      </c>
      <c r="AI2156">
        <f t="shared" si="921"/>
        <v>13</v>
      </c>
      <c r="AJ2156" t="str">
        <f>H2156&amp;"."&amp;VLOOKUP(I2156,'Data validation'!$A$1:$B$12,2,FALSE)&amp;".2026"</f>
        <v>13.07.2026</v>
      </c>
      <c r="AK2156">
        <f t="shared" si="922"/>
        <v>29</v>
      </c>
      <c r="AL2156" t="e">
        <f>VLOOKUP(E2156,[2]Sheet1!$A:$B,2,FALSE)</f>
        <v>#N/A</v>
      </c>
    </row>
    <row r="2157" spans="1:38" x14ac:dyDescent="0.25">
      <c r="A2157" t="str">
        <f>VLOOKUP(Q2157,'Data validation'!$K$2:$L$50,2,FALSE)</f>
        <v>TOPOLA SKIES</v>
      </c>
      <c r="B2157">
        <f t="shared" si="907"/>
        <v>0</v>
      </c>
      <c r="C2157">
        <f t="shared" si="908"/>
        <v>0</v>
      </c>
      <c r="D2157">
        <f t="shared" si="909"/>
        <v>5</v>
      </c>
      <c r="E2157">
        <v>10727</v>
      </c>
      <c r="F2157" t="s">
        <v>9478</v>
      </c>
      <c r="G2157" t="s">
        <v>528</v>
      </c>
      <c r="H2157" t="str">
        <f t="shared" si="910"/>
        <v>23</v>
      </c>
      <c r="I2157" t="str">
        <f t="shared" si="911"/>
        <v>Jul</v>
      </c>
      <c r="J2157" t="s">
        <v>495</v>
      </c>
      <c r="K2157" t="str">
        <f t="shared" si="912"/>
        <v>28</v>
      </c>
      <c r="L2157" t="str">
        <f t="shared" si="913"/>
        <v>Jul</v>
      </c>
      <c r="M2157">
        <v>5</v>
      </c>
      <c r="N2157">
        <f t="shared" si="914"/>
        <v>5</v>
      </c>
      <c r="O2157">
        <f t="shared" si="915"/>
        <v>0</v>
      </c>
      <c r="P2157">
        <f t="shared" si="916"/>
        <v>0</v>
      </c>
      <c r="Q2157" t="s">
        <v>35</v>
      </c>
      <c r="R2157" t="s">
        <v>63</v>
      </c>
      <c r="S2157">
        <v>2</v>
      </c>
      <c r="T2157">
        <v>2</v>
      </c>
      <c r="U2157" s="2">
        <v>2565.3671110091741</v>
      </c>
      <c r="V2157" s="2">
        <v>513.07342220183477</v>
      </c>
      <c r="X2157" t="s">
        <v>9479</v>
      </c>
      <c r="Y2157" t="s">
        <v>9448</v>
      </c>
      <c r="Z2157" t="str">
        <f t="shared" si="918"/>
        <v>Mar</v>
      </c>
      <c r="AA2157" s="6">
        <f t="shared" si="923"/>
        <v>0</v>
      </c>
      <c r="AB2157" s="6">
        <f t="shared" si="923"/>
        <v>0</v>
      </c>
      <c r="AC2157" s="6">
        <f t="shared" si="923"/>
        <v>5</v>
      </c>
      <c r="AD2157" s="6">
        <f t="shared" si="923"/>
        <v>0</v>
      </c>
      <c r="AE2157" s="6">
        <f t="shared" si="923"/>
        <v>0</v>
      </c>
      <c r="AF2157" s="6">
        <f t="shared" si="919"/>
        <v>5</v>
      </c>
      <c r="AG2157" s="6">
        <f t="shared" si="920"/>
        <v>0</v>
      </c>
      <c r="AH2157" s="14" t="str">
        <f>LEFT(X2157,2)&amp;"."&amp;VLOOKUP(MID(X2157,4,3),'Data validation'!$A$1:$B$12,2,FALSE)&amp;".2025"</f>
        <v>27.03.2025</v>
      </c>
      <c r="AI2157">
        <f t="shared" si="921"/>
        <v>13</v>
      </c>
      <c r="AJ2157" t="str">
        <f>H2157&amp;"."&amp;VLOOKUP(I2157,'Data validation'!$A$1:$B$12,2,FALSE)&amp;".2026"</f>
        <v>23.07.2026</v>
      </c>
      <c r="AK2157">
        <f t="shared" si="922"/>
        <v>30</v>
      </c>
      <c r="AL2157" t="e">
        <f>VLOOKUP(E2157,[2]Sheet1!$A:$B,2,FALSE)</f>
        <v>#N/A</v>
      </c>
    </row>
    <row r="2158" spans="1:38" x14ac:dyDescent="0.25">
      <c r="A2158" t="str">
        <f>VLOOKUP(Q2158,'Data validation'!$K$2:$L$50,2,FALSE)</f>
        <v>BOOKING</v>
      </c>
      <c r="B2158">
        <f t="shared" si="907"/>
        <v>3</v>
      </c>
      <c r="C2158">
        <f t="shared" si="908"/>
        <v>0</v>
      </c>
      <c r="D2158">
        <f t="shared" si="909"/>
        <v>0</v>
      </c>
      <c r="E2158">
        <v>10728</v>
      </c>
      <c r="F2158" t="s">
        <v>9480</v>
      </c>
      <c r="G2158" t="s">
        <v>1448</v>
      </c>
      <c r="H2158" t="str">
        <f t="shared" si="910"/>
        <v>12</v>
      </c>
      <c r="I2158" t="str">
        <f t="shared" si="911"/>
        <v>Jun</v>
      </c>
      <c r="J2158" t="s">
        <v>280</v>
      </c>
      <c r="K2158" t="str">
        <f t="shared" si="912"/>
        <v>15</v>
      </c>
      <c r="L2158" t="str">
        <f t="shared" si="913"/>
        <v>Jun</v>
      </c>
      <c r="M2158">
        <v>3</v>
      </c>
      <c r="N2158">
        <f t="shared" si="914"/>
        <v>3</v>
      </c>
      <c r="O2158">
        <f t="shared" si="915"/>
        <v>0</v>
      </c>
      <c r="P2158">
        <f t="shared" si="916"/>
        <v>0</v>
      </c>
      <c r="Q2158" t="s">
        <v>587</v>
      </c>
      <c r="R2158" t="s">
        <v>17</v>
      </c>
      <c r="S2158">
        <v>3</v>
      </c>
      <c r="T2158">
        <v>1</v>
      </c>
      <c r="U2158" s="2">
        <v>1000.7031110091743</v>
      </c>
      <c r="V2158" s="2">
        <v>333.56770366972478</v>
      </c>
      <c r="W2158" t="s">
        <v>262</v>
      </c>
      <c r="X2158" t="s">
        <v>9481</v>
      </c>
      <c r="Y2158" t="s">
        <v>9482</v>
      </c>
      <c r="Z2158" t="str">
        <f t="shared" si="918"/>
        <v>Mar</v>
      </c>
      <c r="AA2158" s="6">
        <f t="shared" si="923"/>
        <v>0</v>
      </c>
      <c r="AB2158" s="6">
        <f t="shared" si="923"/>
        <v>3</v>
      </c>
      <c r="AC2158" s="6">
        <f t="shared" si="923"/>
        <v>0</v>
      </c>
      <c r="AD2158" s="6">
        <f t="shared" si="923"/>
        <v>0</v>
      </c>
      <c r="AE2158" s="6">
        <f t="shared" si="923"/>
        <v>0</v>
      </c>
      <c r="AF2158" s="6">
        <f t="shared" si="919"/>
        <v>3</v>
      </c>
      <c r="AG2158" s="6">
        <f t="shared" si="920"/>
        <v>0</v>
      </c>
      <c r="AH2158" s="14" t="str">
        <f>LEFT(X2158,2)&amp;"."&amp;VLOOKUP(MID(X2158,4,3),'Data validation'!$A$1:$B$12,2,FALSE)&amp;".2025"</f>
        <v>28.03.2025</v>
      </c>
      <c r="AI2158">
        <f t="shared" si="921"/>
        <v>13</v>
      </c>
      <c r="AJ2158" t="str">
        <f>H2158&amp;"."&amp;VLOOKUP(I2158,'Data validation'!$A$1:$B$12,2,FALSE)&amp;".2026"</f>
        <v>12.06.2026</v>
      </c>
      <c r="AK2158">
        <f t="shared" si="922"/>
        <v>24</v>
      </c>
      <c r="AL2158" t="e">
        <f>VLOOKUP(E2158,[2]Sheet1!$A:$B,2,FALSE)</f>
        <v>#N/A</v>
      </c>
    </row>
    <row r="2159" spans="1:38" x14ac:dyDescent="0.25">
      <c r="A2159" t="str">
        <f>VLOOKUP(Q2159,'Data validation'!$K$2:$L$50,2,FALSE)</f>
        <v>TO</v>
      </c>
      <c r="B2159">
        <f t="shared" si="907"/>
        <v>0</v>
      </c>
      <c r="C2159">
        <f t="shared" si="908"/>
        <v>0</v>
      </c>
      <c r="D2159">
        <f t="shared" si="909"/>
        <v>5</v>
      </c>
      <c r="E2159">
        <v>10729</v>
      </c>
      <c r="F2159" t="s">
        <v>9483</v>
      </c>
      <c r="G2159" t="s">
        <v>94</v>
      </c>
      <c r="H2159" t="str">
        <f t="shared" si="910"/>
        <v>27</v>
      </c>
      <c r="I2159" t="str">
        <f t="shared" si="911"/>
        <v>Jul</v>
      </c>
      <c r="J2159" t="s">
        <v>135</v>
      </c>
      <c r="K2159" t="str">
        <f t="shared" si="912"/>
        <v>01</v>
      </c>
      <c r="L2159" t="str">
        <f t="shared" si="913"/>
        <v>Aug</v>
      </c>
      <c r="M2159">
        <v>5</v>
      </c>
      <c r="N2159">
        <f t="shared" si="914"/>
        <v>-26</v>
      </c>
      <c r="O2159">
        <f t="shared" si="915"/>
        <v>4</v>
      </c>
      <c r="P2159">
        <f t="shared" si="916"/>
        <v>0</v>
      </c>
      <c r="Q2159" t="s">
        <v>81</v>
      </c>
      <c r="R2159" t="s">
        <v>20</v>
      </c>
      <c r="S2159">
        <v>2</v>
      </c>
      <c r="T2159">
        <v>1</v>
      </c>
      <c r="U2159" s="2">
        <f>SUMIFS(SLR!L:L,SLR!D:D,'Резервации 2026'!E2159)</f>
        <v>1709.1998369999999</v>
      </c>
      <c r="V2159" s="2">
        <f t="shared" ref="V2159" si="926">+U2159/M2159</f>
        <v>341.83996739999998</v>
      </c>
      <c r="W2159" t="s">
        <v>262</v>
      </c>
      <c r="X2159" t="s">
        <v>9484</v>
      </c>
      <c r="Y2159" t="s">
        <v>9482</v>
      </c>
      <c r="Z2159" t="str">
        <f t="shared" si="918"/>
        <v>Mar</v>
      </c>
      <c r="AA2159" s="6">
        <f t="shared" si="923"/>
        <v>0</v>
      </c>
      <c r="AB2159" s="6">
        <f t="shared" si="923"/>
        <v>0</v>
      </c>
      <c r="AC2159" s="6">
        <f t="shared" si="923"/>
        <v>4</v>
      </c>
      <c r="AD2159" s="6">
        <f t="shared" si="923"/>
        <v>0</v>
      </c>
      <c r="AE2159" s="6">
        <f t="shared" si="923"/>
        <v>0</v>
      </c>
      <c r="AF2159" s="6">
        <f t="shared" si="919"/>
        <v>4</v>
      </c>
      <c r="AG2159" s="6">
        <f t="shared" si="920"/>
        <v>-1</v>
      </c>
      <c r="AH2159" s="14" t="str">
        <f>LEFT(X2159,2)&amp;"."&amp;VLOOKUP(MID(X2159,4,3),'Data validation'!$A$1:$B$12,2,FALSE)&amp;".2025"</f>
        <v>28.03.2025</v>
      </c>
      <c r="AI2159">
        <f t="shared" si="921"/>
        <v>13</v>
      </c>
      <c r="AJ2159" t="str">
        <f>H2159&amp;"."&amp;VLOOKUP(I2159,'Data validation'!$A$1:$B$12,2,FALSE)&amp;".2026"</f>
        <v>27.07.2026</v>
      </c>
      <c r="AK2159">
        <f t="shared" si="922"/>
        <v>31</v>
      </c>
      <c r="AL2159" t="e">
        <f>VLOOKUP(E2159,[2]Sheet1!$A:$B,2,FALSE)</f>
        <v>#N/A</v>
      </c>
    </row>
    <row r="2160" spans="1:38" x14ac:dyDescent="0.25">
      <c r="A2160" t="str">
        <f>VLOOKUP(Q2160,'Data validation'!$K$2:$L$50,2,FALSE)</f>
        <v>BOOKING</v>
      </c>
      <c r="B2160">
        <f t="shared" si="907"/>
        <v>0</v>
      </c>
      <c r="C2160">
        <f t="shared" si="908"/>
        <v>0</v>
      </c>
      <c r="D2160">
        <f t="shared" si="909"/>
        <v>4</v>
      </c>
      <c r="E2160">
        <v>10730</v>
      </c>
      <c r="F2160" t="s">
        <v>9485</v>
      </c>
      <c r="G2160" t="s">
        <v>32</v>
      </c>
      <c r="H2160" t="str">
        <f t="shared" si="910"/>
        <v>13</v>
      </c>
      <c r="I2160" t="str">
        <f t="shared" si="911"/>
        <v>Jul</v>
      </c>
      <c r="J2160" t="s">
        <v>236</v>
      </c>
      <c r="K2160" t="str">
        <f t="shared" si="912"/>
        <v>17</v>
      </c>
      <c r="L2160" t="str">
        <f t="shared" si="913"/>
        <v>Jul</v>
      </c>
      <c r="M2160">
        <v>4</v>
      </c>
      <c r="N2160">
        <f t="shared" si="914"/>
        <v>4</v>
      </c>
      <c r="O2160">
        <f t="shared" si="915"/>
        <v>0</v>
      </c>
      <c r="P2160">
        <f t="shared" si="916"/>
        <v>0</v>
      </c>
      <c r="Q2160" t="s">
        <v>587</v>
      </c>
      <c r="R2160" t="s">
        <v>20</v>
      </c>
      <c r="S2160">
        <v>1</v>
      </c>
      <c r="T2160">
        <v>2</v>
      </c>
      <c r="U2160" s="2">
        <v>1953.3896983486238</v>
      </c>
      <c r="V2160" s="2">
        <v>488.34742458715596</v>
      </c>
      <c r="W2160" t="s">
        <v>227</v>
      </c>
      <c r="X2160" t="s">
        <v>9486</v>
      </c>
      <c r="Y2160" t="s">
        <v>9482</v>
      </c>
      <c r="Z2160" t="str">
        <f t="shared" si="918"/>
        <v>Mar</v>
      </c>
      <c r="AA2160" s="6">
        <f t="shared" si="923"/>
        <v>0</v>
      </c>
      <c r="AB2160" s="6">
        <f t="shared" si="923"/>
        <v>0</v>
      </c>
      <c r="AC2160" s="6">
        <f t="shared" si="923"/>
        <v>4</v>
      </c>
      <c r="AD2160" s="6">
        <f t="shared" si="923"/>
        <v>0</v>
      </c>
      <c r="AE2160" s="6">
        <f t="shared" si="923"/>
        <v>0</v>
      </c>
      <c r="AF2160" s="6">
        <f t="shared" si="919"/>
        <v>4</v>
      </c>
      <c r="AG2160" s="6">
        <f t="shared" si="920"/>
        <v>0</v>
      </c>
      <c r="AH2160" s="14" t="str">
        <f>LEFT(X2160,2)&amp;"."&amp;VLOOKUP(MID(X2160,4,3),'Data validation'!$A$1:$B$12,2,FALSE)&amp;".2025"</f>
        <v>28.03.2025</v>
      </c>
      <c r="AI2160">
        <f t="shared" si="921"/>
        <v>13</v>
      </c>
      <c r="AJ2160" t="str">
        <f>H2160&amp;"."&amp;VLOOKUP(I2160,'Data validation'!$A$1:$B$12,2,FALSE)&amp;".2026"</f>
        <v>13.07.2026</v>
      </c>
      <c r="AK2160">
        <f t="shared" si="922"/>
        <v>29</v>
      </c>
      <c r="AL2160" t="e">
        <f>VLOOKUP(E2160,[2]Sheet1!$A:$B,2,FALSE)</f>
        <v>#N/A</v>
      </c>
    </row>
    <row r="2161" spans="1:38" x14ac:dyDescent="0.25">
      <c r="A2161" t="str">
        <f>VLOOKUP(Q2161,'Data validation'!$K$2:$L$50,2,FALSE)</f>
        <v>BOOKING</v>
      </c>
      <c r="B2161">
        <f t="shared" si="907"/>
        <v>0</v>
      </c>
      <c r="C2161">
        <f t="shared" si="908"/>
        <v>0</v>
      </c>
      <c r="D2161">
        <f t="shared" si="909"/>
        <v>5</v>
      </c>
      <c r="E2161">
        <v>10732</v>
      </c>
      <c r="F2161" t="s">
        <v>9487</v>
      </c>
      <c r="G2161" t="s">
        <v>155</v>
      </c>
      <c r="H2161" t="str">
        <f t="shared" si="910"/>
        <v>19</v>
      </c>
      <c r="I2161" t="str">
        <f t="shared" si="911"/>
        <v>Jul</v>
      </c>
      <c r="J2161" t="s">
        <v>156</v>
      </c>
      <c r="K2161" t="str">
        <f t="shared" si="912"/>
        <v>24</v>
      </c>
      <c r="L2161" t="str">
        <f t="shared" si="913"/>
        <v>Jul</v>
      </c>
      <c r="M2161">
        <v>5</v>
      </c>
      <c r="N2161">
        <f t="shared" si="914"/>
        <v>5</v>
      </c>
      <c r="O2161">
        <f t="shared" si="915"/>
        <v>0</v>
      </c>
      <c r="P2161">
        <f t="shared" si="916"/>
        <v>0</v>
      </c>
      <c r="Q2161" t="s">
        <v>587</v>
      </c>
      <c r="R2161" t="s">
        <v>17</v>
      </c>
      <c r="S2161">
        <v>2</v>
      </c>
      <c r="T2161">
        <v>1</v>
      </c>
      <c r="U2161" s="2">
        <v>2648.4450275229356</v>
      </c>
      <c r="V2161" s="2">
        <v>529.68900550458716</v>
      </c>
      <c r="W2161" t="s">
        <v>227</v>
      </c>
      <c r="X2161" t="s">
        <v>9488</v>
      </c>
      <c r="Y2161" t="s">
        <v>9482</v>
      </c>
      <c r="Z2161" t="str">
        <f t="shared" si="918"/>
        <v>Mar</v>
      </c>
      <c r="AA2161" s="6">
        <f t="shared" si="923"/>
        <v>0</v>
      </c>
      <c r="AB2161" s="6">
        <f t="shared" si="923"/>
        <v>0</v>
      </c>
      <c r="AC2161" s="6">
        <f t="shared" si="923"/>
        <v>5</v>
      </c>
      <c r="AD2161" s="6">
        <f t="shared" si="923"/>
        <v>0</v>
      </c>
      <c r="AE2161" s="6">
        <f t="shared" si="923"/>
        <v>0</v>
      </c>
      <c r="AF2161" s="6">
        <f t="shared" si="919"/>
        <v>5</v>
      </c>
      <c r="AG2161" s="6">
        <f t="shared" si="920"/>
        <v>0</v>
      </c>
      <c r="AH2161" s="14" t="str">
        <f>LEFT(X2161,2)&amp;"."&amp;VLOOKUP(MID(X2161,4,3),'Data validation'!$A$1:$B$12,2,FALSE)&amp;".2025"</f>
        <v>28.03.2025</v>
      </c>
      <c r="AI2161">
        <f t="shared" si="921"/>
        <v>13</v>
      </c>
      <c r="AJ2161" t="str">
        <f>H2161&amp;"."&amp;VLOOKUP(I2161,'Data validation'!$A$1:$B$12,2,FALSE)&amp;".2026"</f>
        <v>19.07.2026</v>
      </c>
      <c r="AK2161">
        <f t="shared" si="922"/>
        <v>30</v>
      </c>
      <c r="AL2161" t="e">
        <f>VLOOKUP(E2161,[2]Sheet1!$A:$B,2,FALSE)</f>
        <v>#N/A</v>
      </c>
    </row>
    <row r="2162" spans="1:38" x14ac:dyDescent="0.25">
      <c r="A2162" t="str">
        <f>VLOOKUP(Q2162,'Data validation'!$K$2:$L$50,2,FALSE)</f>
        <v>BOOKING</v>
      </c>
      <c r="B2162">
        <f t="shared" si="907"/>
        <v>0</v>
      </c>
      <c r="C2162">
        <f t="shared" si="908"/>
        <v>0</v>
      </c>
      <c r="D2162">
        <f t="shared" si="909"/>
        <v>3</v>
      </c>
      <c r="E2162">
        <v>10733</v>
      </c>
      <c r="F2162" t="s">
        <v>9489</v>
      </c>
      <c r="G2162" t="s">
        <v>528</v>
      </c>
      <c r="H2162" t="str">
        <f t="shared" si="910"/>
        <v>23</v>
      </c>
      <c r="I2162" t="str">
        <f t="shared" si="911"/>
        <v>Jul</v>
      </c>
      <c r="J2162" t="s">
        <v>85</v>
      </c>
      <c r="K2162" t="str">
        <f t="shared" si="912"/>
        <v>26</v>
      </c>
      <c r="L2162" t="str">
        <f t="shared" si="913"/>
        <v>Jul</v>
      </c>
      <c r="M2162">
        <v>3</v>
      </c>
      <c r="N2162">
        <f t="shared" si="914"/>
        <v>3</v>
      </c>
      <c r="O2162">
        <f t="shared" si="915"/>
        <v>0</v>
      </c>
      <c r="P2162">
        <f t="shared" si="916"/>
        <v>0</v>
      </c>
      <c r="Q2162" t="s">
        <v>587</v>
      </c>
      <c r="R2162" t="s">
        <v>17</v>
      </c>
      <c r="S2162">
        <v>2</v>
      </c>
      <c r="T2162">
        <v>2</v>
      </c>
      <c r="U2162" s="2">
        <v>1787.7003935779815</v>
      </c>
      <c r="V2162" s="2">
        <v>595.90013119266052</v>
      </c>
      <c r="W2162" t="s">
        <v>227</v>
      </c>
      <c r="X2162" t="s">
        <v>9490</v>
      </c>
      <c r="Y2162" t="s">
        <v>9482</v>
      </c>
      <c r="Z2162" t="str">
        <f t="shared" si="918"/>
        <v>Mar</v>
      </c>
      <c r="AA2162" s="6">
        <f t="shared" si="923"/>
        <v>0</v>
      </c>
      <c r="AB2162" s="6">
        <f t="shared" si="923"/>
        <v>0</v>
      </c>
      <c r="AC2162" s="6">
        <f t="shared" si="923"/>
        <v>3</v>
      </c>
      <c r="AD2162" s="6">
        <f t="shared" si="923"/>
        <v>0</v>
      </c>
      <c r="AE2162" s="6">
        <f t="shared" si="923"/>
        <v>0</v>
      </c>
      <c r="AF2162" s="6">
        <f t="shared" si="919"/>
        <v>3</v>
      </c>
      <c r="AG2162" s="6">
        <f t="shared" si="920"/>
        <v>0</v>
      </c>
      <c r="AH2162" s="14" t="str">
        <f>LEFT(X2162,2)&amp;"."&amp;VLOOKUP(MID(X2162,4,3),'Data validation'!$A$1:$B$12,2,FALSE)&amp;".2025"</f>
        <v>28.03.2025</v>
      </c>
      <c r="AI2162">
        <f t="shared" si="921"/>
        <v>13</v>
      </c>
      <c r="AJ2162" t="str">
        <f>H2162&amp;"."&amp;VLOOKUP(I2162,'Data validation'!$A$1:$B$12,2,FALSE)&amp;".2026"</f>
        <v>23.07.2026</v>
      </c>
      <c r="AK2162">
        <f t="shared" si="922"/>
        <v>30</v>
      </c>
      <c r="AL2162" t="e">
        <f>VLOOKUP(E2162,[2]Sheet1!$A:$B,2,FALSE)</f>
        <v>#N/A</v>
      </c>
    </row>
    <row r="2163" spans="1:38" x14ac:dyDescent="0.25">
      <c r="A2163" t="str">
        <f>VLOOKUP(Q2163,'Data validation'!$K$2:$L$50,2,FALSE)</f>
        <v>BOOKING</v>
      </c>
      <c r="B2163">
        <f t="shared" si="907"/>
        <v>0</v>
      </c>
      <c r="C2163">
        <f t="shared" si="908"/>
        <v>0</v>
      </c>
      <c r="D2163">
        <f t="shared" si="909"/>
        <v>4</v>
      </c>
      <c r="E2163">
        <v>10734</v>
      </c>
      <c r="F2163" t="s">
        <v>9491</v>
      </c>
      <c r="G2163" t="s">
        <v>94</v>
      </c>
      <c r="H2163" t="str">
        <f t="shared" si="910"/>
        <v>27</v>
      </c>
      <c r="I2163" t="str">
        <f t="shared" si="911"/>
        <v>Jul</v>
      </c>
      <c r="J2163" t="s">
        <v>108</v>
      </c>
      <c r="K2163" t="str">
        <f t="shared" si="912"/>
        <v>31</v>
      </c>
      <c r="L2163" t="str">
        <f t="shared" si="913"/>
        <v>Jul</v>
      </c>
      <c r="M2163">
        <v>4</v>
      </c>
      <c r="N2163">
        <f t="shared" si="914"/>
        <v>4</v>
      </c>
      <c r="O2163">
        <f t="shared" si="915"/>
        <v>0</v>
      </c>
      <c r="P2163">
        <f t="shared" si="916"/>
        <v>0</v>
      </c>
      <c r="Q2163" t="s">
        <v>587</v>
      </c>
      <c r="R2163" t="s">
        <v>188</v>
      </c>
      <c r="S2163">
        <v>2</v>
      </c>
      <c r="T2163">
        <v>1</v>
      </c>
      <c r="U2163" s="2">
        <v>2390.0601467889906</v>
      </c>
      <c r="V2163" s="2">
        <v>597.51503669724764</v>
      </c>
      <c r="W2163" t="s">
        <v>9492</v>
      </c>
      <c r="X2163" t="s">
        <v>9493</v>
      </c>
      <c r="Y2163" t="s">
        <v>9482</v>
      </c>
      <c r="Z2163" t="str">
        <f t="shared" si="918"/>
        <v>Mar</v>
      </c>
      <c r="AA2163" s="6">
        <f t="shared" si="923"/>
        <v>0</v>
      </c>
      <c r="AB2163" s="6">
        <f t="shared" si="923"/>
        <v>0</v>
      </c>
      <c r="AC2163" s="6">
        <f t="shared" si="923"/>
        <v>4</v>
      </c>
      <c r="AD2163" s="6">
        <f t="shared" si="923"/>
        <v>0</v>
      </c>
      <c r="AE2163" s="6">
        <f t="shared" si="923"/>
        <v>0</v>
      </c>
      <c r="AF2163" s="6">
        <f t="shared" si="919"/>
        <v>4</v>
      </c>
      <c r="AG2163" s="6">
        <f t="shared" si="920"/>
        <v>0</v>
      </c>
      <c r="AH2163" s="14" t="str">
        <f>LEFT(X2163,2)&amp;"."&amp;VLOOKUP(MID(X2163,4,3),'Data validation'!$A$1:$B$12,2,FALSE)&amp;".2025"</f>
        <v>28.03.2025</v>
      </c>
      <c r="AI2163">
        <f t="shared" si="921"/>
        <v>13</v>
      </c>
      <c r="AJ2163" t="str">
        <f>H2163&amp;"."&amp;VLOOKUP(I2163,'Data validation'!$A$1:$B$12,2,FALSE)&amp;".2026"</f>
        <v>27.07.2026</v>
      </c>
      <c r="AK2163">
        <f t="shared" si="922"/>
        <v>31</v>
      </c>
      <c r="AL2163" t="str">
        <f>VLOOKUP(E2163,[2]Sheet1!$A:$B,2,FALSE)</f>
        <v>Анулирана</v>
      </c>
    </row>
    <row r="2164" spans="1:38" x14ac:dyDescent="0.25">
      <c r="A2164" t="str">
        <f>VLOOKUP(Q2164,'Data validation'!$K$2:$L$50,2,FALSE)</f>
        <v>TO</v>
      </c>
      <c r="B2164">
        <f t="shared" si="907"/>
        <v>0</v>
      </c>
      <c r="C2164">
        <f t="shared" si="908"/>
        <v>5</v>
      </c>
      <c r="D2164">
        <f t="shared" si="909"/>
        <v>1</v>
      </c>
      <c r="E2164">
        <v>10735</v>
      </c>
      <c r="F2164" t="s">
        <v>9494</v>
      </c>
      <c r="G2164" t="s">
        <v>53</v>
      </c>
      <c r="H2164" t="str">
        <f t="shared" si="910"/>
        <v>24</v>
      </c>
      <c r="I2164" t="str">
        <f t="shared" si="911"/>
        <v>Aug</v>
      </c>
      <c r="J2164" t="s">
        <v>54</v>
      </c>
      <c r="K2164" t="str">
        <f t="shared" si="912"/>
        <v>30</v>
      </c>
      <c r="L2164" t="str">
        <f t="shared" si="913"/>
        <v>Aug</v>
      </c>
      <c r="M2164">
        <v>6</v>
      </c>
      <c r="N2164">
        <f t="shared" si="914"/>
        <v>6</v>
      </c>
      <c r="O2164">
        <f t="shared" si="915"/>
        <v>0</v>
      </c>
      <c r="P2164">
        <f t="shared" si="916"/>
        <v>0</v>
      </c>
      <c r="Q2164" t="s">
        <v>81</v>
      </c>
      <c r="R2164" t="s">
        <v>20</v>
      </c>
      <c r="S2164">
        <v>2</v>
      </c>
      <c r="T2164">
        <v>2</v>
      </c>
      <c r="U2164" s="2">
        <f>SUMIFS(SLR!L:L,SLR!D:D,'Резервации 2026'!E2164)</f>
        <v>0</v>
      </c>
      <c r="V2164" s="2">
        <f t="shared" ref="V2164" si="927">+U2164/M2164</f>
        <v>0</v>
      </c>
      <c r="W2164" t="s">
        <v>262</v>
      </c>
      <c r="X2164" t="s">
        <v>9495</v>
      </c>
      <c r="Y2164" t="s">
        <v>9482</v>
      </c>
      <c r="Z2164" t="str">
        <f t="shared" si="918"/>
        <v>Mar</v>
      </c>
      <c r="AA2164" s="6">
        <f t="shared" si="923"/>
        <v>0</v>
      </c>
      <c r="AB2164" s="6">
        <f t="shared" si="923"/>
        <v>0</v>
      </c>
      <c r="AC2164" s="6">
        <f t="shared" si="923"/>
        <v>0</v>
      </c>
      <c r="AD2164" s="6">
        <f t="shared" si="923"/>
        <v>6</v>
      </c>
      <c r="AE2164" s="6">
        <f t="shared" si="923"/>
        <v>0</v>
      </c>
      <c r="AF2164" s="6">
        <f t="shared" si="919"/>
        <v>6</v>
      </c>
      <c r="AG2164" s="6">
        <f t="shared" si="920"/>
        <v>0</v>
      </c>
      <c r="AH2164" s="14" t="str">
        <f>LEFT(X2164,2)&amp;"."&amp;VLOOKUP(MID(X2164,4,3),'Data validation'!$A$1:$B$12,2,FALSE)&amp;".2025"</f>
        <v>28.03.2025</v>
      </c>
      <c r="AI2164">
        <f t="shared" si="921"/>
        <v>13</v>
      </c>
      <c r="AJ2164" t="str">
        <f>H2164&amp;"."&amp;VLOOKUP(I2164,'Data validation'!$A$1:$B$12,2,FALSE)&amp;".2026"</f>
        <v>24.08.2026</v>
      </c>
      <c r="AK2164">
        <f t="shared" si="922"/>
        <v>35</v>
      </c>
      <c r="AL2164" t="str">
        <f>VLOOKUP(E2164,[2]Sheet1!$A:$B,2,FALSE)</f>
        <v>Анулирана</v>
      </c>
    </row>
    <row r="2165" spans="1:38" x14ac:dyDescent="0.25">
      <c r="A2165" t="str">
        <f>VLOOKUP(Q2165,'Data validation'!$K$2:$L$50,2,FALSE)</f>
        <v>BOOKING</v>
      </c>
      <c r="B2165">
        <f t="shared" si="907"/>
        <v>3</v>
      </c>
      <c r="C2165">
        <f t="shared" si="908"/>
        <v>0</v>
      </c>
      <c r="D2165">
        <f t="shared" si="909"/>
        <v>0</v>
      </c>
      <c r="E2165">
        <v>10736</v>
      </c>
      <c r="F2165" t="s">
        <v>9496</v>
      </c>
      <c r="G2165" t="s">
        <v>1448</v>
      </c>
      <c r="H2165" t="str">
        <f t="shared" si="910"/>
        <v>12</v>
      </c>
      <c r="I2165" t="str">
        <f t="shared" si="911"/>
        <v>Jun</v>
      </c>
      <c r="J2165" t="s">
        <v>280</v>
      </c>
      <c r="K2165" t="str">
        <f t="shared" si="912"/>
        <v>15</v>
      </c>
      <c r="L2165" t="str">
        <f t="shared" si="913"/>
        <v>Jun</v>
      </c>
      <c r="M2165">
        <v>3</v>
      </c>
      <c r="N2165">
        <f t="shared" si="914"/>
        <v>3</v>
      </c>
      <c r="O2165">
        <f t="shared" si="915"/>
        <v>0</v>
      </c>
      <c r="P2165">
        <f t="shared" si="916"/>
        <v>0</v>
      </c>
      <c r="Q2165" t="s">
        <v>587</v>
      </c>
      <c r="R2165" t="s">
        <v>63</v>
      </c>
      <c r="S2165">
        <v>2</v>
      </c>
      <c r="T2165">
        <v>1</v>
      </c>
      <c r="U2165" s="2">
        <v>771.7633406422018</v>
      </c>
      <c r="V2165" s="2">
        <v>257.25444688073389</v>
      </c>
      <c r="W2165" t="s">
        <v>262</v>
      </c>
      <c r="X2165" t="s">
        <v>9497</v>
      </c>
      <c r="Y2165" t="s">
        <v>9482</v>
      </c>
      <c r="Z2165" t="str">
        <f t="shared" si="918"/>
        <v>Mar</v>
      </c>
      <c r="AA2165" s="6">
        <f t="shared" si="923"/>
        <v>0</v>
      </c>
      <c r="AB2165" s="6">
        <f t="shared" si="923"/>
        <v>3</v>
      </c>
      <c r="AC2165" s="6">
        <f t="shared" si="923"/>
        <v>0</v>
      </c>
      <c r="AD2165" s="6">
        <f t="shared" si="923"/>
        <v>0</v>
      </c>
      <c r="AE2165" s="6">
        <f t="shared" si="923"/>
        <v>0</v>
      </c>
      <c r="AF2165" s="6">
        <f t="shared" si="919"/>
        <v>3</v>
      </c>
      <c r="AG2165" s="6">
        <f t="shared" si="920"/>
        <v>0</v>
      </c>
      <c r="AH2165" s="14" t="str">
        <f>LEFT(X2165,2)&amp;"."&amp;VLOOKUP(MID(X2165,4,3),'Data validation'!$A$1:$B$12,2,FALSE)&amp;".2025"</f>
        <v>28.03.2025</v>
      </c>
      <c r="AI2165">
        <f t="shared" si="921"/>
        <v>13</v>
      </c>
      <c r="AJ2165" t="str">
        <f>H2165&amp;"."&amp;VLOOKUP(I2165,'Data validation'!$A$1:$B$12,2,FALSE)&amp;".2026"</f>
        <v>12.06.2026</v>
      </c>
      <c r="AK2165">
        <f t="shared" si="922"/>
        <v>24</v>
      </c>
      <c r="AL2165" t="str">
        <f>VLOOKUP(E2165,[2]Sheet1!$A:$B,2,FALSE)</f>
        <v>Анулирана</v>
      </c>
    </row>
    <row r="2166" spans="1:38" x14ac:dyDescent="0.25">
      <c r="A2166" t="str">
        <f>VLOOKUP(Q2166,'Data validation'!$K$2:$L$50,2,FALSE)</f>
        <v>TO</v>
      </c>
      <c r="B2166">
        <f t="shared" si="907"/>
        <v>0</v>
      </c>
      <c r="C2166">
        <f t="shared" si="908"/>
        <v>5</v>
      </c>
      <c r="D2166">
        <f t="shared" si="909"/>
        <v>1</v>
      </c>
      <c r="E2166">
        <v>10737</v>
      </c>
      <c r="F2166" t="s">
        <v>9498</v>
      </c>
      <c r="G2166" t="s">
        <v>53</v>
      </c>
      <c r="H2166" t="str">
        <f t="shared" si="910"/>
        <v>24</v>
      </c>
      <c r="I2166" t="str">
        <f t="shared" si="911"/>
        <v>Aug</v>
      </c>
      <c r="J2166" t="s">
        <v>54</v>
      </c>
      <c r="K2166" t="str">
        <f t="shared" si="912"/>
        <v>30</v>
      </c>
      <c r="L2166" t="str">
        <f t="shared" si="913"/>
        <v>Aug</v>
      </c>
      <c r="M2166">
        <v>6</v>
      </c>
      <c r="N2166">
        <f t="shared" si="914"/>
        <v>6</v>
      </c>
      <c r="O2166">
        <f t="shared" si="915"/>
        <v>0</v>
      </c>
      <c r="P2166">
        <f t="shared" si="916"/>
        <v>0</v>
      </c>
      <c r="Q2166" t="s">
        <v>81</v>
      </c>
      <c r="R2166" t="s">
        <v>20</v>
      </c>
      <c r="S2166">
        <v>2</v>
      </c>
      <c r="T2166">
        <v>2</v>
      </c>
      <c r="U2166" s="2">
        <f>SUMIFS(SLR!L:L,SLR!D:D,'Резервации 2026'!E2166)</f>
        <v>2321.4137436000001</v>
      </c>
      <c r="V2166" s="2">
        <f t="shared" ref="V2166:V2168" si="928">+U2166/M2166</f>
        <v>386.90229060000001</v>
      </c>
      <c r="W2166" t="s">
        <v>262</v>
      </c>
      <c r="X2166" t="s">
        <v>9499</v>
      </c>
      <c r="Y2166" t="s">
        <v>9482</v>
      </c>
      <c r="Z2166" t="str">
        <f t="shared" si="918"/>
        <v>Mar</v>
      </c>
      <c r="AA2166" s="6">
        <f t="shared" si="923"/>
        <v>0</v>
      </c>
      <c r="AB2166" s="6">
        <f t="shared" si="923"/>
        <v>0</v>
      </c>
      <c r="AC2166" s="6">
        <f t="shared" si="923"/>
        <v>0</v>
      </c>
      <c r="AD2166" s="6">
        <f t="shared" si="923"/>
        <v>6</v>
      </c>
      <c r="AE2166" s="6">
        <f t="shared" si="923"/>
        <v>0</v>
      </c>
      <c r="AF2166" s="6">
        <f t="shared" si="919"/>
        <v>6</v>
      </c>
      <c r="AG2166" s="6">
        <f t="shared" si="920"/>
        <v>0</v>
      </c>
      <c r="AH2166" s="14" t="str">
        <f>LEFT(X2166,2)&amp;"."&amp;VLOOKUP(MID(X2166,4,3),'Data validation'!$A$1:$B$12,2,FALSE)&amp;".2025"</f>
        <v>28.03.2025</v>
      </c>
      <c r="AI2166">
        <f t="shared" si="921"/>
        <v>13</v>
      </c>
      <c r="AJ2166" t="str">
        <f>H2166&amp;"."&amp;VLOOKUP(I2166,'Data validation'!$A$1:$B$12,2,FALSE)&amp;".2026"</f>
        <v>24.08.2026</v>
      </c>
      <c r="AK2166">
        <f t="shared" si="922"/>
        <v>35</v>
      </c>
      <c r="AL2166" t="e">
        <f>VLOOKUP(E2166,[2]Sheet1!$A:$B,2,FALSE)</f>
        <v>#N/A</v>
      </c>
    </row>
    <row r="2167" spans="1:38" x14ac:dyDescent="0.25">
      <c r="A2167" t="str">
        <f>VLOOKUP(Q2167,'Data validation'!$K$2:$L$50,2,FALSE)</f>
        <v>TO</v>
      </c>
      <c r="B2167">
        <f t="shared" si="907"/>
        <v>0</v>
      </c>
      <c r="C2167">
        <f t="shared" si="908"/>
        <v>2</v>
      </c>
      <c r="D2167">
        <f t="shared" si="909"/>
        <v>0</v>
      </c>
      <c r="E2167">
        <v>10738</v>
      </c>
      <c r="F2167" t="s">
        <v>9500</v>
      </c>
      <c r="G2167" t="s">
        <v>151</v>
      </c>
      <c r="H2167" t="str">
        <f t="shared" si="910"/>
        <v>19</v>
      </c>
      <c r="I2167" t="str">
        <f t="shared" si="911"/>
        <v>Jun</v>
      </c>
      <c r="J2167" t="s">
        <v>125</v>
      </c>
      <c r="K2167" t="str">
        <f t="shared" si="912"/>
        <v>21</v>
      </c>
      <c r="L2167" t="str">
        <f t="shared" si="913"/>
        <v>Jun</v>
      </c>
      <c r="M2167">
        <v>2</v>
      </c>
      <c r="N2167">
        <f t="shared" si="914"/>
        <v>2</v>
      </c>
      <c r="O2167">
        <f t="shared" si="915"/>
        <v>0</v>
      </c>
      <c r="P2167">
        <f t="shared" si="916"/>
        <v>0</v>
      </c>
      <c r="Q2167" t="s">
        <v>81</v>
      </c>
      <c r="R2167" t="s">
        <v>17</v>
      </c>
      <c r="S2167">
        <v>3</v>
      </c>
      <c r="T2167">
        <v>1</v>
      </c>
      <c r="U2167" s="2">
        <f>SUMIFS(SLR!L:L,SLR!D:D,'Резервации 2026'!E2167)</f>
        <v>949.59458159999997</v>
      </c>
      <c r="V2167" s="2">
        <f t="shared" si="928"/>
        <v>474.79729079999998</v>
      </c>
      <c r="W2167" t="s">
        <v>262</v>
      </c>
      <c r="X2167" t="s">
        <v>9501</v>
      </c>
      <c r="Y2167" t="s">
        <v>9482</v>
      </c>
      <c r="Z2167" t="str">
        <f t="shared" si="918"/>
        <v>Mar</v>
      </c>
      <c r="AA2167" s="6">
        <f t="shared" si="923"/>
        <v>0</v>
      </c>
      <c r="AB2167" s="6">
        <f t="shared" si="923"/>
        <v>2</v>
      </c>
      <c r="AC2167" s="6">
        <f t="shared" si="923"/>
        <v>0</v>
      </c>
      <c r="AD2167" s="6">
        <f t="shared" si="923"/>
        <v>0</v>
      </c>
      <c r="AE2167" s="6">
        <f t="shared" si="923"/>
        <v>0</v>
      </c>
      <c r="AF2167" s="6">
        <f t="shared" si="919"/>
        <v>2</v>
      </c>
      <c r="AG2167" s="6">
        <f t="shared" si="920"/>
        <v>0</v>
      </c>
      <c r="AH2167" s="14" t="str">
        <f>LEFT(X2167,2)&amp;"."&amp;VLOOKUP(MID(X2167,4,3),'Data validation'!$A$1:$B$12,2,FALSE)&amp;".2025"</f>
        <v>28.03.2025</v>
      </c>
      <c r="AI2167">
        <f t="shared" si="921"/>
        <v>13</v>
      </c>
      <c r="AJ2167" t="str">
        <f>H2167&amp;"."&amp;VLOOKUP(I2167,'Data validation'!$A$1:$B$12,2,FALSE)&amp;".2026"</f>
        <v>19.06.2026</v>
      </c>
      <c r="AK2167">
        <f t="shared" si="922"/>
        <v>25</v>
      </c>
      <c r="AL2167" t="e">
        <f>VLOOKUP(E2167,[2]Sheet1!$A:$B,2,FALSE)</f>
        <v>#N/A</v>
      </c>
    </row>
    <row r="2168" spans="1:38" x14ac:dyDescent="0.25">
      <c r="A2168" t="str">
        <f>VLOOKUP(Q2168,'Data validation'!$K$2:$L$50,2,FALSE)</f>
        <v>TO</v>
      </c>
      <c r="B2168">
        <f t="shared" si="907"/>
        <v>2</v>
      </c>
      <c r="C2168">
        <f t="shared" si="908"/>
        <v>1</v>
      </c>
      <c r="D2168">
        <f t="shared" si="909"/>
        <v>0</v>
      </c>
      <c r="E2168">
        <v>10739</v>
      </c>
      <c r="F2168" t="s">
        <v>9502</v>
      </c>
      <c r="G2168" t="s">
        <v>1869</v>
      </c>
      <c r="H2168" t="str">
        <f t="shared" si="910"/>
        <v>29</v>
      </c>
      <c r="I2168" t="str">
        <f t="shared" si="911"/>
        <v>May</v>
      </c>
      <c r="J2168" t="s">
        <v>27</v>
      </c>
      <c r="K2168" t="str">
        <f t="shared" si="912"/>
        <v>01</v>
      </c>
      <c r="L2168" t="str">
        <f t="shared" si="913"/>
        <v>Jun</v>
      </c>
      <c r="M2168">
        <v>3</v>
      </c>
      <c r="N2168">
        <f t="shared" si="914"/>
        <v>-28</v>
      </c>
      <c r="O2168">
        <f t="shared" si="915"/>
        <v>2</v>
      </c>
      <c r="P2168">
        <f t="shared" si="916"/>
        <v>0</v>
      </c>
      <c r="Q2168" t="s">
        <v>81</v>
      </c>
      <c r="R2168" t="s">
        <v>17</v>
      </c>
      <c r="S2168">
        <v>1</v>
      </c>
      <c r="T2168">
        <v>1</v>
      </c>
      <c r="U2168" s="2">
        <f>SUMIFS(SLR!L:L,SLR!D:D,'Резервации 2026'!E2168)</f>
        <v>0</v>
      </c>
      <c r="V2168" s="2">
        <f t="shared" si="928"/>
        <v>0</v>
      </c>
      <c r="W2168" t="s">
        <v>262</v>
      </c>
      <c r="X2168" t="s">
        <v>9503</v>
      </c>
      <c r="Y2168" t="s">
        <v>9482</v>
      </c>
      <c r="Z2168" t="str">
        <f t="shared" si="918"/>
        <v>Mar</v>
      </c>
      <c r="AA2168" s="6">
        <f t="shared" si="923"/>
        <v>2</v>
      </c>
      <c r="AB2168" s="6">
        <f t="shared" si="923"/>
        <v>0</v>
      </c>
      <c r="AC2168" s="6">
        <f t="shared" si="923"/>
        <v>0</v>
      </c>
      <c r="AD2168" s="6">
        <f t="shared" si="923"/>
        <v>0</v>
      </c>
      <c r="AE2168" s="6">
        <f t="shared" si="923"/>
        <v>0</v>
      </c>
      <c r="AF2168" s="6">
        <f t="shared" si="919"/>
        <v>2</v>
      </c>
      <c r="AG2168" s="6">
        <f t="shared" si="920"/>
        <v>-1</v>
      </c>
      <c r="AH2168" s="14" t="str">
        <f>LEFT(X2168,2)&amp;"."&amp;VLOOKUP(MID(X2168,4,3),'Data validation'!$A$1:$B$12,2,FALSE)&amp;".2025"</f>
        <v>28.03.2025</v>
      </c>
      <c r="AI2168">
        <f t="shared" si="921"/>
        <v>13</v>
      </c>
      <c r="AJ2168" t="str">
        <f>H2168&amp;"."&amp;VLOOKUP(I2168,'Data validation'!$A$1:$B$12,2,FALSE)&amp;".2026"</f>
        <v>29.05.2026</v>
      </c>
      <c r="AK2168">
        <f t="shared" si="922"/>
        <v>22</v>
      </c>
      <c r="AL2168" t="str">
        <f>VLOOKUP(E2168,[2]Sheet1!$A:$B,2,FALSE)</f>
        <v>Анулирана</v>
      </c>
    </row>
    <row r="2169" spans="1:38" x14ac:dyDescent="0.25">
      <c r="A2169" t="str">
        <f>VLOOKUP(Q2169,'Data validation'!$K$2:$L$50,2,FALSE)</f>
        <v>BOOKING</v>
      </c>
      <c r="B2169">
        <f t="shared" si="907"/>
        <v>0</v>
      </c>
      <c r="C2169">
        <f t="shared" si="908"/>
        <v>1</v>
      </c>
      <c r="D2169">
        <f t="shared" si="909"/>
        <v>0</v>
      </c>
      <c r="E2169">
        <v>10642</v>
      </c>
      <c r="F2169" t="s">
        <v>9504</v>
      </c>
      <c r="G2169" t="s">
        <v>364</v>
      </c>
      <c r="H2169" t="str">
        <f t="shared" si="910"/>
        <v>31</v>
      </c>
      <c r="I2169" t="str">
        <f t="shared" si="911"/>
        <v>May</v>
      </c>
      <c r="J2169" t="s">
        <v>27</v>
      </c>
      <c r="K2169" t="str">
        <f t="shared" si="912"/>
        <v>01</v>
      </c>
      <c r="L2169" t="str">
        <f t="shared" si="913"/>
        <v>Jun</v>
      </c>
      <c r="M2169">
        <v>1</v>
      </c>
      <c r="N2169">
        <f t="shared" si="914"/>
        <v>-30</v>
      </c>
      <c r="O2169">
        <f t="shared" si="915"/>
        <v>0</v>
      </c>
      <c r="P2169">
        <f t="shared" si="916"/>
        <v>0</v>
      </c>
      <c r="Q2169" t="s">
        <v>587</v>
      </c>
      <c r="R2169" t="s">
        <v>17</v>
      </c>
      <c r="S2169">
        <v>2</v>
      </c>
      <c r="T2169">
        <v>2</v>
      </c>
      <c r="U2169" s="2">
        <v>333.56770366972478</v>
      </c>
      <c r="V2169" s="2">
        <v>333.56770366972478</v>
      </c>
      <c r="W2169" t="s">
        <v>262</v>
      </c>
      <c r="X2169" t="s">
        <v>9505</v>
      </c>
      <c r="Y2169" t="s">
        <v>9464</v>
      </c>
      <c r="Z2169" t="str">
        <f t="shared" si="918"/>
        <v>Mar</v>
      </c>
      <c r="AA2169" s="6">
        <f t="shared" si="923"/>
        <v>0</v>
      </c>
      <c r="AB2169" s="6">
        <f t="shared" si="923"/>
        <v>0</v>
      </c>
      <c r="AC2169" s="6">
        <f t="shared" si="923"/>
        <v>0</v>
      </c>
      <c r="AD2169" s="6">
        <f t="shared" si="923"/>
        <v>0</v>
      </c>
      <c r="AE2169" s="6">
        <f t="shared" si="923"/>
        <v>0</v>
      </c>
      <c r="AF2169" s="6">
        <f t="shared" si="919"/>
        <v>0</v>
      </c>
      <c r="AG2169" s="6">
        <f t="shared" si="920"/>
        <v>-1</v>
      </c>
      <c r="AH2169" s="14" t="str">
        <f>LEFT(X2169,2)&amp;"."&amp;VLOOKUP(MID(X2169,4,3),'Data validation'!$A$1:$B$12,2,FALSE)&amp;".2025"</f>
        <v>23.03.2025</v>
      </c>
      <c r="AI2169">
        <f t="shared" si="921"/>
        <v>13</v>
      </c>
      <c r="AJ2169" t="str">
        <f>H2169&amp;"."&amp;VLOOKUP(I2169,'Data validation'!$A$1:$B$12,2,FALSE)&amp;".2026"</f>
        <v>31.05.2026</v>
      </c>
      <c r="AK2169">
        <f t="shared" si="922"/>
        <v>23</v>
      </c>
      <c r="AL2169" t="str">
        <f>VLOOKUP(E2169,[2]Sheet1!$A:$B,2,FALSE)</f>
        <v>Анулирана</v>
      </c>
    </row>
    <row r="2170" spans="1:38" x14ac:dyDescent="0.25">
      <c r="A2170" t="str">
        <f>VLOOKUP(Q2170,'Data validation'!$K$2:$L$50,2,FALSE)</f>
        <v>TO</v>
      </c>
      <c r="B2170">
        <f t="shared" si="907"/>
        <v>0</v>
      </c>
      <c r="C2170">
        <f t="shared" si="908"/>
        <v>0</v>
      </c>
      <c r="D2170">
        <f t="shared" si="909"/>
        <v>5</v>
      </c>
      <c r="E2170">
        <v>10643</v>
      </c>
      <c r="F2170" t="s">
        <v>9506</v>
      </c>
      <c r="G2170" t="s">
        <v>78</v>
      </c>
      <c r="H2170" t="str">
        <f t="shared" si="910"/>
        <v>02</v>
      </c>
      <c r="I2170" t="str">
        <f t="shared" si="911"/>
        <v>Aug</v>
      </c>
      <c r="J2170" t="s">
        <v>646</v>
      </c>
      <c r="K2170" t="str">
        <f t="shared" si="912"/>
        <v>07</v>
      </c>
      <c r="L2170" t="str">
        <f t="shared" si="913"/>
        <v>Aug</v>
      </c>
      <c r="M2170">
        <v>5</v>
      </c>
      <c r="N2170">
        <f t="shared" si="914"/>
        <v>5</v>
      </c>
      <c r="O2170">
        <f t="shared" si="915"/>
        <v>0</v>
      </c>
      <c r="P2170">
        <f t="shared" si="916"/>
        <v>0</v>
      </c>
      <c r="Q2170" t="s">
        <v>116</v>
      </c>
      <c r="R2170" t="s">
        <v>63</v>
      </c>
      <c r="S2170">
        <v>3</v>
      </c>
      <c r="T2170">
        <v>1</v>
      </c>
      <c r="U2170" s="2">
        <f>SUMIFS(Solvex!L:L,Solvex!D:D,'Резервации 2026'!E2170)</f>
        <v>2307.3904425000001</v>
      </c>
      <c r="V2170" s="2">
        <f t="shared" ref="V2170:V2171" si="929">+U2170/M2170</f>
        <v>461.47808850000001</v>
      </c>
      <c r="W2170" t="s">
        <v>262</v>
      </c>
      <c r="X2170" t="s">
        <v>9507</v>
      </c>
      <c r="Y2170" t="s">
        <v>9464</v>
      </c>
      <c r="Z2170" t="str">
        <f t="shared" si="918"/>
        <v>Mar</v>
      </c>
      <c r="AA2170" s="6">
        <f t="shared" si="923"/>
        <v>0</v>
      </c>
      <c r="AB2170" s="6">
        <f t="shared" si="923"/>
        <v>0</v>
      </c>
      <c r="AC2170" s="6">
        <f t="shared" si="923"/>
        <v>0</v>
      </c>
      <c r="AD2170" s="6">
        <f t="shared" si="923"/>
        <v>5</v>
      </c>
      <c r="AE2170" s="6">
        <f t="shared" si="923"/>
        <v>0</v>
      </c>
      <c r="AF2170" s="6">
        <f t="shared" si="919"/>
        <v>5</v>
      </c>
      <c r="AG2170" s="6">
        <f t="shared" si="920"/>
        <v>0</v>
      </c>
      <c r="AH2170" s="14" t="str">
        <f>LEFT(X2170,2)&amp;"."&amp;VLOOKUP(MID(X2170,4,3),'Data validation'!$A$1:$B$12,2,FALSE)&amp;".2025"</f>
        <v>23.03.2025</v>
      </c>
      <c r="AI2170">
        <f t="shared" si="921"/>
        <v>13</v>
      </c>
      <c r="AJ2170" t="str">
        <f>H2170&amp;"."&amp;VLOOKUP(I2170,'Data validation'!$A$1:$B$12,2,FALSE)&amp;".2026"</f>
        <v>02.08.2026</v>
      </c>
      <c r="AK2170">
        <f t="shared" si="922"/>
        <v>32</v>
      </c>
      <c r="AL2170" t="e">
        <f>VLOOKUP(E2170,[2]Sheet1!$A:$B,2,FALSE)</f>
        <v>#N/A</v>
      </c>
    </row>
    <row r="2171" spans="1:38" x14ac:dyDescent="0.25">
      <c r="A2171" t="str">
        <f>VLOOKUP(Q2171,'Data validation'!$K$2:$L$50,2,FALSE)</f>
        <v>TO</v>
      </c>
      <c r="B2171">
        <f t="shared" si="907"/>
        <v>0</v>
      </c>
      <c r="C2171">
        <f t="shared" si="908"/>
        <v>0</v>
      </c>
      <c r="D2171">
        <f t="shared" si="909"/>
        <v>5</v>
      </c>
      <c r="E2171">
        <v>10644</v>
      </c>
      <c r="F2171" t="s">
        <v>9508</v>
      </c>
      <c r="G2171" t="s">
        <v>78</v>
      </c>
      <c r="H2171" t="str">
        <f t="shared" si="910"/>
        <v>02</v>
      </c>
      <c r="I2171" t="str">
        <f t="shared" si="911"/>
        <v>Aug</v>
      </c>
      <c r="J2171" t="s">
        <v>646</v>
      </c>
      <c r="K2171" t="str">
        <f t="shared" si="912"/>
        <v>07</v>
      </c>
      <c r="L2171" t="str">
        <f t="shared" si="913"/>
        <v>Aug</v>
      </c>
      <c r="M2171">
        <v>5</v>
      </c>
      <c r="N2171">
        <f t="shared" si="914"/>
        <v>5</v>
      </c>
      <c r="O2171">
        <f t="shared" si="915"/>
        <v>0</v>
      </c>
      <c r="P2171">
        <f t="shared" si="916"/>
        <v>0</v>
      </c>
      <c r="Q2171" t="s">
        <v>116</v>
      </c>
      <c r="R2171" t="s">
        <v>17</v>
      </c>
      <c r="S2171">
        <v>2</v>
      </c>
      <c r="T2171">
        <v>0</v>
      </c>
      <c r="U2171" s="2">
        <f>SUMIFS(Solvex!L:L,Solvex!D:D,'Резервации 2026'!E2171)</f>
        <v>1668.714156</v>
      </c>
      <c r="V2171" s="2">
        <f t="shared" si="929"/>
        <v>333.74283120000001</v>
      </c>
      <c r="W2171" t="s">
        <v>262</v>
      </c>
      <c r="X2171" t="s">
        <v>9507</v>
      </c>
      <c r="Y2171" t="s">
        <v>9464</v>
      </c>
      <c r="Z2171" t="str">
        <f t="shared" si="918"/>
        <v>Mar</v>
      </c>
      <c r="AA2171" s="6">
        <f t="shared" si="923"/>
        <v>0</v>
      </c>
      <c r="AB2171" s="6">
        <f t="shared" si="923"/>
        <v>0</v>
      </c>
      <c r="AC2171" s="6">
        <f t="shared" si="923"/>
        <v>0</v>
      </c>
      <c r="AD2171" s="6">
        <f t="shared" si="923"/>
        <v>5</v>
      </c>
      <c r="AE2171" s="6">
        <f t="shared" si="923"/>
        <v>0</v>
      </c>
      <c r="AF2171" s="6">
        <f t="shared" si="919"/>
        <v>5</v>
      </c>
      <c r="AG2171" s="6">
        <f t="shared" si="920"/>
        <v>0</v>
      </c>
      <c r="AH2171" s="14" t="str">
        <f>LEFT(X2171,2)&amp;"."&amp;VLOOKUP(MID(X2171,4,3),'Data validation'!$A$1:$B$12,2,FALSE)&amp;".2025"</f>
        <v>23.03.2025</v>
      </c>
      <c r="AI2171">
        <f t="shared" si="921"/>
        <v>13</v>
      </c>
      <c r="AJ2171" t="str">
        <f>H2171&amp;"."&amp;VLOOKUP(I2171,'Data validation'!$A$1:$B$12,2,FALSE)&amp;".2026"</f>
        <v>02.08.2026</v>
      </c>
      <c r="AK2171">
        <f t="shared" si="922"/>
        <v>32</v>
      </c>
      <c r="AL2171" t="e">
        <f>VLOOKUP(E2171,[2]Sheet1!$A:$B,2,FALSE)</f>
        <v>#N/A</v>
      </c>
    </row>
    <row r="2172" spans="1:38" x14ac:dyDescent="0.25">
      <c r="A2172" t="str">
        <f>VLOOKUP(Q2172,'Data validation'!$K$2:$L$50,2,FALSE)</f>
        <v>INDIVIDUAL</v>
      </c>
      <c r="B2172">
        <f t="shared" si="907"/>
        <v>0</v>
      </c>
      <c r="C2172">
        <f t="shared" si="908"/>
        <v>0</v>
      </c>
      <c r="D2172">
        <f t="shared" si="909"/>
        <v>6</v>
      </c>
      <c r="E2172">
        <v>10646</v>
      </c>
      <c r="F2172" t="s">
        <v>9509</v>
      </c>
      <c r="G2172" t="s">
        <v>32</v>
      </c>
      <c r="H2172" t="str">
        <f t="shared" si="910"/>
        <v>13</v>
      </c>
      <c r="I2172" t="str">
        <f t="shared" si="911"/>
        <v>Jul</v>
      </c>
      <c r="J2172" t="s">
        <v>155</v>
      </c>
      <c r="K2172" t="str">
        <f t="shared" si="912"/>
        <v>19</v>
      </c>
      <c r="L2172" t="str">
        <f t="shared" si="913"/>
        <v>Jul</v>
      </c>
      <c r="M2172">
        <v>6</v>
      </c>
      <c r="N2172">
        <f t="shared" si="914"/>
        <v>6</v>
      </c>
      <c r="O2172">
        <f t="shared" si="915"/>
        <v>0</v>
      </c>
      <c r="P2172">
        <f t="shared" si="916"/>
        <v>0</v>
      </c>
      <c r="Q2172" t="s">
        <v>24</v>
      </c>
      <c r="R2172" t="s">
        <v>17</v>
      </c>
      <c r="S2172">
        <v>2</v>
      </c>
      <c r="T2172">
        <v>1</v>
      </c>
      <c r="U2172" s="2">
        <v>1399.5847706422016</v>
      </c>
      <c r="V2172" s="2">
        <v>233.26412844036696</v>
      </c>
      <c r="X2172" t="s">
        <v>9510</v>
      </c>
      <c r="Y2172" t="s">
        <v>9464</v>
      </c>
      <c r="Z2172" t="str">
        <f t="shared" si="918"/>
        <v>Mar</v>
      </c>
      <c r="AA2172" s="6">
        <f t="shared" si="923"/>
        <v>0</v>
      </c>
      <c r="AB2172" s="6">
        <f t="shared" si="923"/>
        <v>0</v>
      </c>
      <c r="AC2172" s="6">
        <f t="shared" si="923"/>
        <v>6</v>
      </c>
      <c r="AD2172" s="6">
        <f t="shared" si="923"/>
        <v>0</v>
      </c>
      <c r="AE2172" s="6">
        <f t="shared" si="923"/>
        <v>0</v>
      </c>
      <c r="AF2172" s="6">
        <f t="shared" si="919"/>
        <v>6</v>
      </c>
      <c r="AG2172" s="6">
        <f t="shared" si="920"/>
        <v>0</v>
      </c>
      <c r="AH2172" s="14" t="str">
        <f>LEFT(X2172,2)&amp;"."&amp;VLOOKUP(MID(X2172,4,3),'Data validation'!$A$1:$B$12,2,FALSE)&amp;".2025"</f>
        <v>23.03.2025</v>
      </c>
      <c r="AI2172">
        <f t="shared" si="921"/>
        <v>13</v>
      </c>
      <c r="AJ2172" t="str">
        <f>H2172&amp;"."&amp;VLOOKUP(I2172,'Data validation'!$A$1:$B$12,2,FALSE)&amp;".2026"</f>
        <v>13.07.2026</v>
      </c>
      <c r="AK2172">
        <f t="shared" si="922"/>
        <v>29</v>
      </c>
      <c r="AL2172" t="e">
        <f>VLOOKUP(E2172,[2]Sheet1!$A:$B,2,FALSE)</f>
        <v>#N/A</v>
      </c>
    </row>
    <row r="2173" spans="1:38" x14ac:dyDescent="0.25">
      <c r="A2173" t="str">
        <f>VLOOKUP(Q2173,'Data validation'!$K$2:$L$50,2,FALSE)</f>
        <v>TO</v>
      </c>
      <c r="B2173">
        <f t="shared" si="907"/>
        <v>0</v>
      </c>
      <c r="C2173">
        <f t="shared" si="908"/>
        <v>0</v>
      </c>
      <c r="D2173">
        <f t="shared" si="909"/>
        <v>5</v>
      </c>
      <c r="E2173">
        <v>10647</v>
      </c>
      <c r="F2173" t="s">
        <v>9511</v>
      </c>
      <c r="G2173" t="s">
        <v>94</v>
      </c>
      <c r="H2173" t="str">
        <f t="shared" si="910"/>
        <v>27</v>
      </c>
      <c r="I2173" t="str">
        <f t="shared" si="911"/>
        <v>Jul</v>
      </c>
      <c r="J2173" t="s">
        <v>135</v>
      </c>
      <c r="K2173" t="str">
        <f t="shared" si="912"/>
        <v>01</v>
      </c>
      <c r="L2173" t="str">
        <f t="shared" si="913"/>
        <v>Aug</v>
      </c>
      <c r="M2173">
        <v>5</v>
      </c>
      <c r="N2173">
        <f t="shared" si="914"/>
        <v>-26</v>
      </c>
      <c r="O2173">
        <f t="shared" si="915"/>
        <v>4</v>
      </c>
      <c r="P2173">
        <f t="shared" si="916"/>
        <v>0</v>
      </c>
      <c r="Q2173" t="s">
        <v>162</v>
      </c>
      <c r="R2173" t="s">
        <v>20</v>
      </c>
      <c r="S2173">
        <v>2</v>
      </c>
      <c r="T2173">
        <v>1</v>
      </c>
      <c r="U2173" s="2">
        <f>SUMIFS(Magelan!L:L,Magelan!D:D,'Резервации 2026'!E2173)</f>
        <v>1709.1998369999999</v>
      </c>
      <c r="V2173" s="2">
        <f t="shared" ref="V2173:V2176" si="930">+U2173/M2173</f>
        <v>341.83996739999998</v>
      </c>
      <c r="W2173" t="s">
        <v>262</v>
      </c>
      <c r="X2173" t="s">
        <v>9512</v>
      </c>
      <c r="Y2173" t="s">
        <v>9165</v>
      </c>
      <c r="Z2173" t="str">
        <f t="shared" si="918"/>
        <v>Mar</v>
      </c>
      <c r="AA2173" s="6">
        <f t="shared" si="923"/>
        <v>0</v>
      </c>
      <c r="AB2173" s="6">
        <f t="shared" si="923"/>
        <v>0</v>
      </c>
      <c r="AC2173" s="6">
        <f t="shared" si="923"/>
        <v>4</v>
      </c>
      <c r="AD2173" s="6">
        <f t="shared" si="923"/>
        <v>0</v>
      </c>
      <c r="AE2173" s="6">
        <f t="shared" si="923"/>
        <v>0</v>
      </c>
      <c r="AF2173" s="6">
        <f t="shared" si="919"/>
        <v>4</v>
      </c>
      <c r="AG2173" s="6">
        <f t="shared" si="920"/>
        <v>-1</v>
      </c>
      <c r="AH2173" s="14" t="str">
        <f>LEFT(X2173,2)&amp;"."&amp;VLOOKUP(MID(X2173,4,3),'Data validation'!$A$1:$B$12,2,FALSE)&amp;".2025"</f>
        <v>23.03.2025</v>
      </c>
      <c r="AI2173">
        <f t="shared" si="921"/>
        <v>13</v>
      </c>
      <c r="AJ2173" t="str">
        <f>H2173&amp;"."&amp;VLOOKUP(I2173,'Data validation'!$A$1:$B$12,2,FALSE)&amp;".2026"</f>
        <v>27.07.2026</v>
      </c>
      <c r="AK2173">
        <f t="shared" si="922"/>
        <v>31</v>
      </c>
      <c r="AL2173" t="e">
        <f>VLOOKUP(E2173,[2]Sheet1!$A:$B,2,FALSE)</f>
        <v>#N/A</v>
      </c>
    </row>
    <row r="2174" spans="1:38" x14ac:dyDescent="0.25">
      <c r="A2174" t="str">
        <f>VLOOKUP(Q2174,'Data validation'!$K$2:$L$50,2,FALSE)</f>
        <v>TO</v>
      </c>
      <c r="B2174">
        <f t="shared" si="907"/>
        <v>0</v>
      </c>
      <c r="C2174">
        <f t="shared" si="908"/>
        <v>7</v>
      </c>
      <c r="D2174">
        <f t="shared" si="909"/>
        <v>0</v>
      </c>
      <c r="E2174">
        <v>10648</v>
      </c>
      <c r="F2174" t="s">
        <v>9513</v>
      </c>
      <c r="G2174" t="s">
        <v>44</v>
      </c>
      <c r="H2174" t="str">
        <f t="shared" si="910"/>
        <v>29</v>
      </c>
      <c r="I2174" t="str">
        <f t="shared" si="911"/>
        <v>Jun</v>
      </c>
      <c r="J2174" t="s">
        <v>173</v>
      </c>
      <c r="K2174" t="str">
        <f t="shared" si="912"/>
        <v>06</v>
      </c>
      <c r="L2174" t="str">
        <f t="shared" si="913"/>
        <v>Jul</v>
      </c>
      <c r="M2174">
        <v>7</v>
      </c>
      <c r="N2174">
        <f t="shared" si="914"/>
        <v>-23</v>
      </c>
      <c r="O2174">
        <f t="shared" si="915"/>
        <v>2</v>
      </c>
      <c r="P2174">
        <f t="shared" si="916"/>
        <v>5</v>
      </c>
      <c r="Q2174" t="s">
        <v>162</v>
      </c>
      <c r="R2174" t="s">
        <v>20</v>
      </c>
      <c r="S2174">
        <v>2</v>
      </c>
      <c r="T2174">
        <v>1</v>
      </c>
      <c r="U2174" s="2">
        <f>SUMIFS(Magelan!L:L,Magelan!D:D,'Резервации 2026'!E2174)</f>
        <v>2166.7075906</v>
      </c>
      <c r="V2174" s="2">
        <f t="shared" si="930"/>
        <v>309.5296558</v>
      </c>
      <c r="W2174" t="s">
        <v>5590</v>
      </c>
      <c r="X2174" t="s">
        <v>9512</v>
      </c>
      <c r="Y2174" t="s">
        <v>9162</v>
      </c>
      <c r="Z2174" t="str">
        <f t="shared" si="918"/>
        <v>Mar</v>
      </c>
      <c r="AA2174" s="6">
        <f t="shared" si="923"/>
        <v>0</v>
      </c>
      <c r="AB2174" s="6">
        <f t="shared" si="923"/>
        <v>2</v>
      </c>
      <c r="AC2174" s="6">
        <f t="shared" si="923"/>
        <v>5</v>
      </c>
      <c r="AD2174" s="6">
        <f t="shared" si="923"/>
        <v>0</v>
      </c>
      <c r="AE2174" s="6">
        <f t="shared" si="923"/>
        <v>0</v>
      </c>
      <c r="AF2174" s="6">
        <f t="shared" si="919"/>
        <v>7</v>
      </c>
      <c r="AG2174" s="6">
        <f t="shared" si="920"/>
        <v>0</v>
      </c>
      <c r="AH2174" s="14" t="str">
        <f>LEFT(X2174,2)&amp;"."&amp;VLOOKUP(MID(X2174,4,3),'Data validation'!$A$1:$B$12,2,FALSE)&amp;".2025"</f>
        <v>23.03.2025</v>
      </c>
      <c r="AI2174">
        <f t="shared" si="921"/>
        <v>13</v>
      </c>
      <c r="AJ2174" t="str">
        <f>H2174&amp;"."&amp;VLOOKUP(I2174,'Data validation'!$A$1:$B$12,2,FALSE)&amp;".2026"</f>
        <v>29.06.2026</v>
      </c>
      <c r="AK2174">
        <f t="shared" si="922"/>
        <v>27</v>
      </c>
      <c r="AL2174" t="e">
        <f>VLOOKUP(E2174,[2]Sheet1!$A:$B,2,FALSE)</f>
        <v>#N/A</v>
      </c>
    </row>
    <row r="2175" spans="1:38" x14ac:dyDescent="0.25">
      <c r="A2175" t="str">
        <f>VLOOKUP(Q2175,'Data validation'!$K$2:$L$50,2,FALSE)</f>
        <v>TO</v>
      </c>
      <c r="B2175">
        <f t="shared" si="907"/>
        <v>0</v>
      </c>
      <c r="C2175">
        <f t="shared" si="908"/>
        <v>0</v>
      </c>
      <c r="D2175">
        <f t="shared" si="909"/>
        <v>5</v>
      </c>
      <c r="E2175">
        <v>10645</v>
      </c>
      <c r="F2175" t="s">
        <v>9514</v>
      </c>
      <c r="G2175" t="s">
        <v>326</v>
      </c>
      <c r="H2175" t="str">
        <f t="shared" si="910"/>
        <v>10</v>
      </c>
      <c r="I2175" t="str">
        <f t="shared" si="911"/>
        <v>Aug</v>
      </c>
      <c r="J2175" t="s">
        <v>90</v>
      </c>
      <c r="K2175" t="str">
        <f t="shared" si="912"/>
        <v>15</v>
      </c>
      <c r="L2175" t="str">
        <f t="shared" si="913"/>
        <v>Aug</v>
      </c>
      <c r="M2175">
        <v>5</v>
      </c>
      <c r="N2175">
        <f t="shared" si="914"/>
        <v>5</v>
      </c>
      <c r="O2175">
        <f t="shared" si="915"/>
        <v>0</v>
      </c>
      <c r="P2175">
        <f t="shared" si="916"/>
        <v>0</v>
      </c>
      <c r="Q2175" t="s">
        <v>81</v>
      </c>
      <c r="R2175" t="s">
        <v>17</v>
      </c>
      <c r="S2175">
        <v>2</v>
      </c>
      <c r="T2175">
        <v>2</v>
      </c>
      <c r="U2175" s="2">
        <f>SUMIFS(SLR!L:L,SLR!D:D,'Резервации 2026'!E2175)</f>
        <v>2085.892695</v>
      </c>
      <c r="V2175" s="2">
        <f t="shared" si="930"/>
        <v>417.178539</v>
      </c>
      <c r="W2175" t="s">
        <v>262</v>
      </c>
      <c r="X2175" t="s">
        <v>9515</v>
      </c>
      <c r="Y2175" t="s">
        <v>9162</v>
      </c>
      <c r="Z2175" t="str">
        <f t="shared" si="918"/>
        <v>Mar</v>
      </c>
      <c r="AA2175" s="6">
        <f t="shared" si="923"/>
        <v>0</v>
      </c>
      <c r="AB2175" s="6">
        <f t="shared" si="923"/>
        <v>0</v>
      </c>
      <c r="AC2175" s="6">
        <f t="shared" si="923"/>
        <v>0</v>
      </c>
      <c r="AD2175" s="6">
        <f t="shared" si="923"/>
        <v>5</v>
      </c>
      <c r="AE2175" s="6">
        <f t="shared" si="923"/>
        <v>0</v>
      </c>
      <c r="AF2175" s="6">
        <f t="shared" si="919"/>
        <v>5</v>
      </c>
      <c r="AG2175" s="6">
        <f t="shared" si="920"/>
        <v>0</v>
      </c>
      <c r="AH2175" s="14" t="str">
        <f>LEFT(X2175,2)&amp;"."&amp;VLOOKUP(MID(X2175,4,3),'Data validation'!$A$1:$B$12,2,FALSE)&amp;".2025"</f>
        <v>23.03.2025</v>
      </c>
      <c r="AI2175">
        <f t="shared" si="921"/>
        <v>13</v>
      </c>
      <c r="AJ2175" t="str">
        <f>H2175&amp;"."&amp;VLOOKUP(I2175,'Data validation'!$A$1:$B$12,2,FALSE)&amp;".2026"</f>
        <v>10.08.2026</v>
      </c>
      <c r="AK2175">
        <f t="shared" si="922"/>
        <v>33</v>
      </c>
      <c r="AL2175" t="e">
        <f>VLOOKUP(E2175,[2]Sheet1!$A:$B,2,FALSE)</f>
        <v>#N/A</v>
      </c>
    </row>
    <row r="2176" spans="1:38" x14ac:dyDescent="0.25">
      <c r="A2176" t="str">
        <f>VLOOKUP(Q2176,'Data validation'!$K$2:$L$50,2,FALSE)</f>
        <v>TO</v>
      </c>
      <c r="B2176">
        <f t="shared" si="907"/>
        <v>0</v>
      </c>
      <c r="C2176">
        <f t="shared" si="908"/>
        <v>5</v>
      </c>
      <c r="D2176">
        <f t="shared" si="909"/>
        <v>0</v>
      </c>
      <c r="E2176">
        <v>10741</v>
      </c>
      <c r="F2176" t="s">
        <v>9516</v>
      </c>
      <c r="G2176" t="s">
        <v>173</v>
      </c>
      <c r="H2176" t="str">
        <f t="shared" si="910"/>
        <v>06</v>
      </c>
      <c r="I2176" t="str">
        <f t="shared" si="911"/>
        <v>Jul</v>
      </c>
      <c r="J2176" t="s">
        <v>323</v>
      </c>
      <c r="K2176" t="str">
        <f t="shared" si="912"/>
        <v>11</v>
      </c>
      <c r="L2176" t="str">
        <f t="shared" si="913"/>
        <v>Jul</v>
      </c>
      <c r="M2176">
        <v>5</v>
      </c>
      <c r="N2176">
        <f t="shared" si="914"/>
        <v>5</v>
      </c>
      <c r="O2176">
        <f t="shared" si="915"/>
        <v>0</v>
      </c>
      <c r="P2176">
        <f t="shared" si="916"/>
        <v>0</v>
      </c>
      <c r="Q2176" t="s">
        <v>81</v>
      </c>
      <c r="R2176" t="s">
        <v>25</v>
      </c>
      <c r="S2176">
        <v>2</v>
      </c>
      <c r="T2176">
        <v>2</v>
      </c>
      <c r="U2176" s="2">
        <f>SUMIFS(SLR!L:L,SLR!D:D,'Резервации 2026'!E2176)</f>
        <v>2048.9275079999998</v>
      </c>
      <c r="V2176" s="2">
        <f t="shared" si="930"/>
        <v>409.78550159999998</v>
      </c>
      <c r="W2176" t="s">
        <v>262</v>
      </c>
      <c r="X2176" t="s">
        <v>9517</v>
      </c>
      <c r="Y2176" t="s">
        <v>9518</v>
      </c>
      <c r="Z2176" t="str">
        <f t="shared" si="918"/>
        <v>Mar</v>
      </c>
      <c r="AA2176" s="6">
        <f t="shared" si="923"/>
        <v>0</v>
      </c>
      <c r="AB2176" s="6">
        <f t="shared" si="923"/>
        <v>0</v>
      </c>
      <c r="AC2176" s="6">
        <f t="shared" si="923"/>
        <v>5</v>
      </c>
      <c r="AD2176" s="6">
        <f t="shared" si="923"/>
        <v>0</v>
      </c>
      <c r="AE2176" s="6">
        <f t="shared" si="923"/>
        <v>0</v>
      </c>
      <c r="AF2176" s="6">
        <f t="shared" si="919"/>
        <v>5</v>
      </c>
      <c r="AG2176" s="6">
        <f t="shared" si="920"/>
        <v>0</v>
      </c>
      <c r="AH2176" s="14" t="str">
        <f>LEFT(X2176,2)&amp;"."&amp;VLOOKUP(MID(X2176,4,3),'Data validation'!$A$1:$B$12,2,FALSE)&amp;".2025"</f>
        <v>29.03.2025</v>
      </c>
      <c r="AI2176">
        <f t="shared" si="921"/>
        <v>13</v>
      </c>
      <c r="AJ2176" t="str">
        <f>H2176&amp;"."&amp;VLOOKUP(I2176,'Data validation'!$A$1:$B$12,2,FALSE)&amp;".2026"</f>
        <v>06.07.2026</v>
      </c>
      <c r="AK2176">
        <f t="shared" si="922"/>
        <v>28</v>
      </c>
      <c r="AL2176" t="e">
        <f>VLOOKUP(E2176,[2]Sheet1!$A:$B,2,FALSE)</f>
        <v>#N/A</v>
      </c>
    </row>
    <row r="2177" spans="1:38" x14ac:dyDescent="0.25">
      <c r="A2177" t="str">
        <f>VLOOKUP(Q2177,'Data validation'!$K$2:$L$50,2,FALSE)</f>
        <v>TO</v>
      </c>
      <c r="B2177">
        <f t="shared" si="907"/>
        <v>0</v>
      </c>
      <c r="C2177">
        <f t="shared" si="908"/>
        <v>6</v>
      </c>
      <c r="D2177">
        <f t="shared" si="909"/>
        <v>0</v>
      </c>
      <c r="E2177">
        <v>10742</v>
      </c>
      <c r="F2177" t="s">
        <v>9519</v>
      </c>
      <c r="G2177" t="s">
        <v>54</v>
      </c>
      <c r="H2177" t="str">
        <f t="shared" si="910"/>
        <v>30</v>
      </c>
      <c r="I2177" t="str">
        <f t="shared" si="911"/>
        <v>Aug</v>
      </c>
      <c r="J2177" t="s">
        <v>694</v>
      </c>
      <c r="K2177" t="str">
        <f t="shared" si="912"/>
        <v>05</v>
      </c>
      <c r="L2177" t="str">
        <f t="shared" si="913"/>
        <v>Sep</v>
      </c>
      <c r="M2177">
        <v>6</v>
      </c>
      <c r="N2177">
        <f t="shared" si="914"/>
        <v>-25</v>
      </c>
      <c r="O2177">
        <f t="shared" si="915"/>
        <v>1</v>
      </c>
      <c r="P2177">
        <f t="shared" si="916"/>
        <v>4</v>
      </c>
      <c r="Q2177" t="s">
        <v>56</v>
      </c>
      <c r="R2177" t="s">
        <v>17</v>
      </c>
      <c r="S2177">
        <v>2</v>
      </c>
      <c r="T2177">
        <v>2</v>
      </c>
      <c r="U2177" s="2">
        <f>SUMIFS(Novoton!L:L,Novoton!D:D,'Резервации 2026'!E2177)</f>
        <v>2025.3597564999998</v>
      </c>
      <c r="V2177" s="2">
        <f>+U2177/M2177</f>
        <v>337.55995941666663</v>
      </c>
      <c r="W2177" t="s">
        <v>262</v>
      </c>
      <c r="X2177" t="s">
        <v>9520</v>
      </c>
      <c r="Y2177" t="s">
        <v>9518</v>
      </c>
      <c r="Z2177" t="str">
        <f t="shared" si="918"/>
        <v>Mar</v>
      </c>
      <c r="AA2177" s="6">
        <f t="shared" si="923"/>
        <v>0</v>
      </c>
      <c r="AB2177" s="6">
        <f t="shared" si="923"/>
        <v>0</v>
      </c>
      <c r="AC2177" s="6">
        <f t="shared" si="923"/>
        <v>0</v>
      </c>
      <c r="AD2177" s="6">
        <f t="shared" si="923"/>
        <v>1</v>
      </c>
      <c r="AE2177" s="6">
        <f t="shared" si="923"/>
        <v>4</v>
      </c>
      <c r="AF2177" s="6">
        <f t="shared" si="919"/>
        <v>5</v>
      </c>
      <c r="AG2177" s="6">
        <f t="shared" si="920"/>
        <v>-1</v>
      </c>
      <c r="AH2177" s="14" t="str">
        <f>LEFT(X2177,2)&amp;"."&amp;VLOOKUP(MID(X2177,4,3),'Data validation'!$A$1:$B$12,2,FALSE)&amp;".2025"</f>
        <v>29.03.2025</v>
      </c>
      <c r="AI2177">
        <f t="shared" si="921"/>
        <v>13</v>
      </c>
      <c r="AJ2177" t="str">
        <f>H2177&amp;"."&amp;VLOOKUP(I2177,'Data validation'!$A$1:$B$12,2,FALSE)&amp;".2026"</f>
        <v>30.08.2026</v>
      </c>
      <c r="AK2177">
        <f t="shared" si="922"/>
        <v>36</v>
      </c>
      <c r="AL2177" t="e">
        <f>VLOOKUP(E2177,[2]Sheet1!$A:$B,2,FALSE)</f>
        <v>#N/A</v>
      </c>
    </row>
    <row r="2178" spans="1:38" x14ac:dyDescent="0.25">
      <c r="A2178" t="str">
        <f>VLOOKUP(Q2178,'Data validation'!$K$2:$L$50,2,FALSE)</f>
        <v>INDIVIDUAL</v>
      </c>
      <c r="B2178">
        <f t="shared" si="907"/>
        <v>0</v>
      </c>
      <c r="C2178">
        <f t="shared" si="908"/>
        <v>0</v>
      </c>
      <c r="D2178">
        <f t="shared" si="909"/>
        <v>5</v>
      </c>
      <c r="E2178">
        <v>10649</v>
      </c>
      <c r="F2178" t="s">
        <v>9521</v>
      </c>
      <c r="G2178" t="s">
        <v>79</v>
      </c>
      <c r="H2178" t="str">
        <f t="shared" si="910"/>
        <v>09</v>
      </c>
      <c r="I2178" t="str">
        <f t="shared" si="911"/>
        <v>Aug</v>
      </c>
      <c r="J2178" t="s">
        <v>1443</v>
      </c>
      <c r="K2178" t="str">
        <f t="shared" si="912"/>
        <v>14</v>
      </c>
      <c r="L2178" t="str">
        <f t="shared" si="913"/>
        <v>Aug</v>
      </c>
      <c r="M2178">
        <v>5</v>
      </c>
      <c r="N2178">
        <f t="shared" si="914"/>
        <v>5</v>
      </c>
      <c r="O2178">
        <f t="shared" si="915"/>
        <v>0</v>
      </c>
      <c r="P2178">
        <f t="shared" si="916"/>
        <v>0</v>
      </c>
      <c r="Q2178" t="s">
        <v>24</v>
      </c>
      <c r="R2178" t="s">
        <v>57</v>
      </c>
      <c r="S2178">
        <v>3</v>
      </c>
      <c r="T2178">
        <v>2</v>
      </c>
      <c r="U2178" s="2">
        <v>3633.5373853211004</v>
      </c>
      <c r="V2178" s="2">
        <v>726.70747706422014</v>
      </c>
      <c r="X2178" t="s">
        <v>9522</v>
      </c>
      <c r="Y2178" t="s">
        <v>9464</v>
      </c>
      <c r="Z2178" t="str">
        <f t="shared" si="918"/>
        <v>Mar</v>
      </c>
      <c r="AA2178" s="6">
        <f t="shared" si="923"/>
        <v>0</v>
      </c>
      <c r="AB2178" s="6">
        <f t="shared" si="923"/>
        <v>0</v>
      </c>
      <c r="AC2178" s="6">
        <f t="shared" si="923"/>
        <v>0</v>
      </c>
      <c r="AD2178" s="6">
        <f t="shared" si="923"/>
        <v>5</v>
      </c>
      <c r="AE2178" s="6">
        <f t="shared" si="923"/>
        <v>0</v>
      </c>
      <c r="AF2178" s="6">
        <f t="shared" si="919"/>
        <v>5</v>
      </c>
      <c r="AG2178" s="6">
        <f t="shared" si="920"/>
        <v>0</v>
      </c>
      <c r="AH2178" s="14" t="str">
        <f>LEFT(X2178,2)&amp;"."&amp;VLOOKUP(MID(X2178,4,3),'Data validation'!$A$1:$B$12,2,FALSE)&amp;".2025"</f>
        <v>23.03.2025</v>
      </c>
      <c r="AI2178">
        <f t="shared" si="921"/>
        <v>13</v>
      </c>
      <c r="AJ2178" t="str">
        <f>H2178&amp;"."&amp;VLOOKUP(I2178,'Data validation'!$A$1:$B$12,2,FALSE)&amp;".2026"</f>
        <v>09.08.2026</v>
      </c>
      <c r="AK2178">
        <f t="shared" si="922"/>
        <v>33</v>
      </c>
      <c r="AL2178" t="e">
        <f>VLOOKUP(E2178,[2]Sheet1!$A:$B,2,FALSE)</f>
        <v>#N/A</v>
      </c>
    </row>
    <row r="2179" spans="1:38" x14ac:dyDescent="0.25">
      <c r="A2179" t="str">
        <f>VLOOKUP(Q2179,'Data validation'!$K$2:$L$50,2,FALSE)</f>
        <v>TO</v>
      </c>
      <c r="B2179">
        <f t="shared" si="907"/>
        <v>0</v>
      </c>
      <c r="C2179">
        <f t="shared" si="908"/>
        <v>5</v>
      </c>
      <c r="D2179">
        <f t="shared" si="909"/>
        <v>0</v>
      </c>
      <c r="E2179">
        <v>10650</v>
      </c>
      <c r="F2179" t="s">
        <v>9523</v>
      </c>
      <c r="G2179" t="s">
        <v>131</v>
      </c>
      <c r="H2179" t="str">
        <f t="shared" si="910"/>
        <v>29</v>
      </c>
      <c r="I2179" t="str">
        <f t="shared" si="911"/>
        <v>Aug</v>
      </c>
      <c r="J2179" t="s">
        <v>322</v>
      </c>
      <c r="K2179" t="str">
        <f t="shared" si="912"/>
        <v>03</v>
      </c>
      <c r="L2179" t="str">
        <f t="shared" si="913"/>
        <v>Sep</v>
      </c>
      <c r="M2179">
        <v>5</v>
      </c>
      <c r="N2179">
        <f t="shared" si="914"/>
        <v>-26</v>
      </c>
      <c r="O2179">
        <f t="shared" si="915"/>
        <v>2</v>
      </c>
      <c r="P2179">
        <f t="shared" si="916"/>
        <v>2</v>
      </c>
      <c r="Q2179" t="s">
        <v>81</v>
      </c>
      <c r="R2179" t="s">
        <v>17</v>
      </c>
      <c r="S2179">
        <v>2</v>
      </c>
      <c r="T2179">
        <v>0</v>
      </c>
      <c r="U2179" s="2">
        <f>SUMIFS(SLR!L:L,SLR!D:D,'Резервации 2026'!E2179)</f>
        <v>1394.1547406</v>
      </c>
      <c r="V2179" s="2">
        <f t="shared" ref="V2179:V2180" si="931">+U2179/M2179</f>
        <v>278.83094812000002</v>
      </c>
      <c r="W2179" t="s">
        <v>262</v>
      </c>
      <c r="X2179" t="s">
        <v>9524</v>
      </c>
      <c r="Y2179" t="s">
        <v>9464</v>
      </c>
      <c r="Z2179" t="str">
        <f t="shared" si="918"/>
        <v>Mar</v>
      </c>
      <c r="AA2179" s="6">
        <f t="shared" si="923"/>
        <v>0</v>
      </c>
      <c r="AB2179" s="6">
        <f t="shared" si="923"/>
        <v>0</v>
      </c>
      <c r="AC2179" s="6">
        <f t="shared" si="923"/>
        <v>0</v>
      </c>
      <c r="AD2179" s="6">
        <f t="shared" si="923"/>
        <v>2</v>
      </c>
      <c r="AE2179" s="6">
        <f t="shared" si="923"/>
        <v>2</v>
      </c>
      <c r="AF2179" s="6">
        <f t="shared" si="919"/>
        <v>4</v>
      </c>
      <c r="AG2179" s="6">
        <f t="shared" si="920"/>
        <v>-1</v>
      </c>
      <c r="AH2179" s="14" t="str">
        <f>LEFT(X2179,2)&amp;"."&amp;VLOOKUP(MID(X2179,4,3),'Data validation'!$A$1:$B$12,2,FALSE)&amp;".2025"</f>
        <v>23.03.2025</v>
      </c>
      <c r="AI2179">
        <f t="shared" si="921"/>
        <v>13</v>
      </c>
      <c r="AJ2179" t="str">
        <f>H2179&amp;"."&amp;VLOOKUP(I2179,'Data validation'!$A$1:$B$12,2,FALSE)&amp;".2026"</f>
        <v>29.08.2026</v>
      </c>
      <c r="AK2179">
        <f t="shared" si="922"/>
        <v>35</v>
      </c>
      <c r="AL2179" t="e">
        <f>VLOOKUP(E2179,[2]Sheet1!$A:$B,2,FALSE)</f>
        <v>#N/A</v>
      </c>
    </row>
    <row r="2180" spans="1:38" x14ac:dyDescent="0.25">
      <c r="A2180" t="str">
        <f>VLOOKUP(Q2180,'Data validation'!$K$2:$L$50,2,FALSE)</f>
        <v>TO</v>
      </c>
      <c r="B2180">
        <f t="shared" si="907"/>
        <v>0</v>
      </c>
      <c r="C2180">
        <f t="shared" si="908"/>
        <v>5</v>
      </c>
      <c r="D2180">
        <f t="shared" si="909"/>
        <v>0</v>
      </c>
      <c r="E2180">
        <v>10651</v>
      </c>
      <c r="F2180" t="s">
        <v>9525</v>
      </c>
      <c r="G2180" t="s">
        <v>131</v>
      </c>
      <c r="H2180" t="str">
        <f t="shared" si="910"/>
        <v>29</v>
      </c>
      <c r="I2180" t="str">
        <f t="shared" si="911"/>
        <v>Aug</v>
      </c>
      <c r="J2180" t="s">
        <v>322</v>
      </c>
      <c r="K2180" t="str">
        <f t="shared" si="912"/>
        <v>03</v>
      </c>
      <c r="L2180" t="str">
        <f t="shared" si="913"/>
        <v>Sep</v>
      </c>
      <c r="M2180">
        <v>5</v>
      </c>
      <c r="N2180">
        <f t="shared" si="914"/>
        <v>-26</v>
      </c>
      <c r="O2180">
        <f t="shared" si="915"/>
        <v>2</v>
      </c>
      <c r="P2180">
        <f t="shared" si="916"/>
        <v>2</v>
      </c>
      <c r="Q2180" t="s">
        <v>81</v>
      </c>
      <c r="R2180" t="s">
        <v>17</v>
      </c>
      <c r="S2180">
        <v>2</v>
      </c>
      <c r="T2180">
        <v>1</v>
      </c>
      <c r="U2180" s="2">
        <f>SUMIFS(SLR!L:L,SLR!D:D,'Резервации 2026'!E2180)</f>
        <v>1394.1547406</v>
      </c>
      <c r="V2180" s="2">
        <f t="shared" si="931"/>
        <v>278.83094812000002</v>
      </c>
      <c r="W2180" t="s">
        <v>262</v>
      </c>
      <c r="X2180" t="s">
        <v>9524</v>
      </c>
      <c r="Y2180" t="s">
        <v>9464</v>
      </c>
      <c r="Z2180" t="str">
        <f t="shared" si="918"/>
        <v>Mar</v>
      </c>
      <c r="AA2180" s="6">
        <f t="shared" si="923"/>
        <v>0</v>
      </c>
      <c r="AB2180" s="6">
        <f t="shared" si="923"/>
        <v>0</v>
      </c>
      <c r="AC2180" s="6">
        <f t="shared" si="923"/>
        <v>0</v>
      </c>
      <c r="AD2180" s="6">
        <f t="shared" si="923"/>
        <v>2</v>
      </c>
      <c r="AE2180" s="6">
        <f t="shared" si="923"/>
        <v>2</v>
      </c>
      <c r="AF2180" s="6">
        <f t="shared" si="919"/>
        <v>4</v>
      </c>
      <c r="AG2180" s="6">
        <f t="shared" si="920"/>
        <v>-1</v>
      </c>
      <c r="AH2180" s="14" t="str">
        <f>LEFT(X2180,2)&amp;"."&amp;VLOOKUP(MID(X2180,4,3),'Data validation'!$A$1:$B$12,2,FALSE)&amp;".2025"</f>
        <v>23.03.2025</v>
      </c>
      <c r="AI2180">
        <f t="shared" si="921"/>
        <v>13</v>
      </c>
      <c r="AJ2180" t="str">
        <f>H2180&amp;"."&amp;VLOOKUP(I2180,'Data validation'!$A$1:$B$12,2,FALSE)&amp;".2026"</f>
        <v>29.08.2026</v>
      </c>
      <c r="AK2180">
        <f t="shared" si="922"/>
        <v>35</v>
      </c>
      <c r="AL2180" t="e">
        <f>VLOOKUP(E2180,[2]Sheet1!$A:$B,2,FALSE)</f>
        <v>#N/A</v>
      </c>
    </row>
    <row r="2181" spans="1:38" x14ac:dyDescent="0.25">
      <c r="A2181" t="str">
        <f>VLOOKUP(Q2181,'Data validation'!$K$2:$L$50,2,FALSE)</f>
        <v>ITAKA</v>
      </c>
      <c r="B2181">
        <f t="shared" si="907"/>
        <v>0</v>
      </c>
      <c r="C2181">
        <f t="shared" si="908"/>
        <v>0</v>
      </c>
      <c r="D2181">
        <f t="shared" si="909"/>
        <v>7</v>
      </c>
      <c r="E2181">
        <v>10655</v>
      </c>
      <c r="F2181" t="s">
        <v>9526</v>
      </c>
      <c r="G2181" t="s">
        <v>160</v>
      </c>
      <c r="H2181" t="str">
        <f t="shared" si="910"/>
        <v>04</v>
      </c>
      <c r="I2181" t="str">
        <f t="shared" si="911"/>
        <v>Aug</v>
      </c>
      <c r="J2181" t="s">
        <v>350</v>
      </c>
      <c r="K2181" t="str">
        <f t="shared" si="912"/>
        <v>11</v>
      </c>
      <c r="L2181" t="str">
        <f t="shared" si="913"/>
        <v>Aug</v>
      </c>
      <c r="M2181">
        <v>7</v>
      </c>
      <c r="N2181">
        <f t="shared" si="914"/>
        <v>7</v>
      </c>
      <c r="O2181">
        <f t="shared" si="915"/>
        <v>0</v>
      </c>
      <c r="P2181">
        <f t="shared" si="916"/>
        <v>0</v>
      </c>
      <c r="Q2181" t="s">
        <v>1445</v>
      </c>
      <c r="R2181" t="s">
        <v>20</v>
      </c>
      <c r="S2181">
        <v>2</v>
      </c>
      <c r="T2181">
        <v>1</v>
      </c>
      <c r="U2181" s="2">
        <f>SUMIFS(Itaka!L:L,Itaka!D:D,'Резервации 2026'!E2181)</f>
        <v>1808.6929091</v>
      </c>
      <c r="V2181" s="2">
        <f t="shared" ref="V2181:V2188" si="932">+U2181/M2181</f>
        <v>258.38470130000002</v>
      </c>
      <c r="W2181" t="s">
        <v>4628</v>
      </c>
      <c r="X2181" t="s">
        <v>9475</v>
      </c>
      <c r="Y2181" t="s">
        <v>9263</v>
      </c>
      <c r="Z2181" t="str">
        <f t="shared" si="918"/>
        <v>Mar</v>
      </c>
      <c r="AA2181" s="6">
        <f t="shared" si="923"/>
        <v>0</v>
      </c>
      <c r="AB2181" s="6">
        <f t="shared" si="923"/>
        <v>0</v>
      </c>
      <c r="AC2181" s="6">
        <f t="shared" si="923"/>
        <v>0</v>
      </c>
      <c r="AD2181" s="6">
        <f t="shared" si="923"/>
        <v>7</v>
      </c>
      <c r="AE2181" s="6">
        <f t="shared" si="923"/>
        <v>0</v>
      </c>
      <c r="AF2181" s="6">
        <f t="shared" si="919"/>
        <v>7</v>
      </c>
      <c r="AG2181" s="6">
        <f t="shared" si="920"/>
        <v>0</v>
      </c>
      <c r="AH2181" s="14" t="str">
        <f>LEFT(X2181,2)&amp;"."&amp;VLOOKUP(MID(X2181,4,3),'Data validation'!$A$1:$B$12,2,FALSE)&amp;".2025"</f>
        <v>23.03.2025</v>
      </c>
      <c r="AI2181">
        <f t="shared" si="921"/>
        <v>13</v>
      </c>
      <c r="AJ2181" t="str">
        <f>H2181&amp;"."&amp;VLOOKUP(I2181,'Data validation'!$A$1:$B$12,2,FALSE)&amp;".2026"</f>
        <v>04.08.2026</v>
      </c>
      <c r="AK2181">
        <f t="shared" si="922"/>
        <v>32</v>
      </c>
      <c r="AL2181" t="e">
        <f>VLOOKUP(E2181,[2]Sheet1!$A:$B,2,FALSE)</f>
        <v>#N/A</v>
      </c>
    </row>
    <row r="2182" spans="1:38" x14ac:dyDescent="0.25">
      <c r="A2182" t="str">
        <f>VLOOKUP(Q2182,'Data validation'!$K$2:$L$50,2,FALSE)</f>
        <v>ITAKA</v>
      </c>
      <c r="B2182">
        <f t="shared" si="907"/>
        <v>0</v>
      </c>
      <c r="C2182">
        <f t="shared" si="908"/>
        <v>0</v>
      </c>
      <c r="D2182">
        <f t="shared" si="909"/>
        <v>7</v>
      </c>
      <c r="E2182">
        <v>10652</v>
      </c>
      <c r="F2182" t="s">
        <v>9527</v>
      </c>
      <c r="G2182" t="s">
        <v>156</v>
      </c>
      <c r="H2182" t="str">
        <f t="shared" si="910"/>
        <v>24</v>
      </c>
      <c r="I2182" t="str">
        <f t="shared" si="911"/>
        <v>Jul</v>
      </c>
      <c r="J2182" t="s">
        <v>108</v>
      </c>
      <c r="K2182" t="str">
        <f t="shared" si="912"/>
        <v>31</v>
      </c>
      <c r="L2182" t="str">
        <f t="shared" si="913"/>
        <v>Jul</v>
      </c>
      <c r="M2182">
        <v>7</v>
      </c>
      <c r="N2182">
        <f t="shared" si="914"/>
        <v>7</v>
      </c>
      <c r="O2182">
        <f t="shared" si="915"/>
        <v>0</v>
      </c>
      <c r="P2182">
        <f t="shared" si="916"/>
        <v>0</v>
      </c>
      <c r="Q2182" t="s">
        <v>1445</v>
      </c>
      <c r="R2182" t="s">
        <v>20</v>
      </c>
      <c r="S2182">
        <v>2</v>
      </c>
      <c r="T2182">
        <v>1</v>
      </c>
      <c r="U2182" s="2">
        <f>SUMIFS(Itaka!L:L,Itaka!D:D,'Резервации 2026'!E2182)</f>
        <v>1808.6929091</v>
      </c>
      <c r="V2182" s="2">
        <f t="shared" si="932"/>
        <v>258.38470130000002</v>
      </c>
      <c r="W2182" t="s">
        <v>4628</v>
      </c>
      <c r="X2182" t="s">
        <v>9528</v>
      </c>
      <c r="Y2182" t="s">
        <v>9165</v>
      </c>
      <c r="Z2182" t="str">
        <f t="shared" si="918"/>
        <v>Mar</v>
      </c>
      <c r="AA2182" s="6">
        <f t="shared" si="923"/>
        <v>0</v>
      </c>
      <c r="AB2182" s="6">
        <f t="shared" si="923"/>
        <v>0</v>
      </c>
      <c r="AC2182" s="6">
        <f t="shared" si="923"/>
        <v>7</v>
      </c>
      <c r="AD2182" s="6">
        <f t="shared" si="923"/>
        <v>0</v>
      </c>
      <c r="AE2182" s="6">
        <f t="shared" si="923"/>
        <v>0</v>
      </c>
      <c r="AF2182" s="6">
        <f t="shared" si="919"/>
        <v>7</v>
      </c>
      <c r="AG2182" s="6">
        <f t="shared" si="920"/>
        <v>0</v>
      </c>
      <c r="AH2182" s="14" t="str">
        <f>LEFT(X2182,2)&amp;"."&amp;VLOOKUP(MID(X2182,4,3),'Data validation'!$A$1:$B$12,2,FALSE)&amp;".2025"</f>
        <v>23.03.2025</v>
      </c>
      <c r="AI2182">
        <f t="shared" si="921"/>
        <v>13</v>
      </c>
      <c r="AJ2182" t="str">
        <f>H2182&amp;"."&amp;VLOOKUP(I2182,'Data validation'!$A$1:$B$12,2,FALSE)&amp;".2026"</f>
        <v>24.07.2026</v>
      </c>
      <c r="AK2182">
        <f t="shared" si="922"/>
        <v>30</v>
      </c>
      <c r="AL2182" t="e">
        <f>VLOOKUP(E2182,[2]Sheet1!$A:$B,2,FALSE)</f>
        <v>#N/A</v>
      </c>
    </row>
    <row r="2183" spans="1:38" x14ac:dyDescent="0.25">
      <c r="A2183" t="str">
        <f>VLOOKUP(Q2183,'Data validation'!$K$2:$L$50,2,FALSE)</f>
        <v>ITAKA</v>
      </c>
      <c r="B2183">
        <f t="shared" si="907"/>
        <v>0</v>
      </c>
      <c r="C2183">
        <f t="shared" si="908"/>
        <v>0</v>
      </c>
      <c r="D2183">
        <f t="shared" si="909"/>
        <v>10</v>
      </c>
      <c r="E2183">
        <v>10653</v>
      </c>
      <c r="F2183" t="s">
        <v>9529</v>
      </c>
      <c r="G2183" t="s">
        <v>160</v>
      </c>
      <c r="H2183" t="str">
        <f t="shared" si="910"/>
        <v>04</v>
      </c>
      <c r="I2183" t="str">
        <f t="shared" si="911"/>
        <v>Aug</v>
      </c>
      <c r="J2183" t="s">
        <v>1443</v>
      </c>
      <c r="K2183" t="str">
        <f t="shared" si="912"/>
        <v>14</v>
      </c>
      <c r="L2183" t="str">
        <f t="shared" si="913"/>
        <v>Aug</v>
      </c>
      <c r="M2183">
        <v>10</v>
      </c>
      <c r="N2183">
        <f t="shared" si="914"/>
        <v>10</v>
      </c>
      <c r="O2183">
        <f t="shared" si="915"/>
        <v>0</v>
      </c>
      <c r="P2183">
        <f t="shared" si="916"/>
        <v>0</v>
      </c>
      <c r="Q2183" t="s">
        <v>1445</v>
      </c>
      <c r="R2183" t="s">
        <v>20</v>
      </c>
      <c r="S2183">
        <v>2</v>
      </c>
      <c r="T2183">
        <v>1</v>
      </c>
      <c r="U2183" s="2">
        <f>SUMIFS(Itaka!L:L,Itaka!D:D,'Резервации 2026'!E2183)</f>
        <v>2583.8470129999996</v>
      </c>
      <c r="V2183" s="2">
        <f t="shared" si="932"/>
        <v>258.38470129999996</v>
      </c>
      <c r="W2183" t="s">
        <v>4628</v>
      </c>
      <c r="X2183" t="s">
        <v>9528</v>
      </c>
      <c r="Y2183" t="s">
        <v>9162</v>
      </c>
      <c r="Z2183" t="str">
        <f t="shared" si="918"/>
        <v>Mar</v>
      </c>
      <c r="AA2183" s="6">
        <f t="shared" si="923"/>
        <v>0</v>
      </c>
      <c r="AB2183" s="6">
        <f t="shared" si="923"/>
        <v>0</v>
      </c>
      <c r="AC2183" s="6">
        <f t="shared" si="923"/>
        <v>0</v>
      </c>
      <c r="AD2183" s="6">
        <f t="shared" si="923"/>
        <v>10</v>
      </c>
      <c r="AE2183" s="6">
        <f t="shared" si="923"/>
        <v>0</v>
      </c>
      <c r="AF2183" s="6">
        <f t="shared" si="919"/>
        <v>10</v>
      </c>
      <c r="AG2183" s="6">
        <f t="shared" si="920"/>
        <v>0</v>
      </c>
      <c r="AH2183" s="14" t="str">
        <f>LEFT(X2183,2)&amp;"."&amp;VLOOKUP(MID(X2183,4,3),'Data validation'!$A$1:$B$12,2,FALSE)&amp;".2025"</f>
        <v>23.03.2025</v>
      </c>
      <c r="AI2183">
        <f t="shared" si="921"/>
        <v>13</v>
      </c>
      <c r="AJ2183" t="str">
        <f>H2183&amp;"."&amp;VLOOKUP(I2183,'Data validation'!$A$1:$B$12,2,FALSE)&amp;".2026"</f>
        <v>04.08.2026</v>
      </c>
      <c r="AK2183">
        <f t="shared" si="922"/>
        <v>32</v>
      </c>
      <c r="AL2183" t="e">
        <f>VLOOKUP(E2183,[2]Sheet1!$A:$B,2,FALSE)</f>
        <v>#N/A</v>
      </c>
    </row>
    <row r="2184" spans="1:38" x14ac:dyDescent="0.25">
      <c r="A2184" t="str">
        <f>VLOOKUP(Q2184,'Data validation'!$K$2:$L$50,2,FALSE)</f>
        <v>ITAKA</v>
      </c>
      <c r="B2184">
        <f t="shared" si="907"/>
        <v>0</v>
      </c>
      <c r="C2184">
        <f t="shared" si="908"/>
        <v>0</v>
      </c>
      <c r="D2184">
        <f t="shared" si="909"/>
        <v>7</v>
      </c>
      <c r="E2184">
        <v>10657</v>
      </c>
      <c r="F2184" t="s">
        <v>9530</v>
      </c>
      <c r="G2184" t="s">
        <v>156</v>
      </c>
      <c r="H2184" t="str">
        <f t="shared" si="910"/>
        <v>24</v>
      </c>
      <c r="I2184" t="str">
        <f t="shared" si="911"/>
        <v>Jul</v>
      </c>
      <c r="J2184" t="s">
        <v>108</v>
      </c>
      <c r="K2184" t="str">
        <f t="shared" si="912"/>
        <v>31</v>
      </c>
      <c r="L2184" t="str">
        <f t="shared" si="913"/>
        <v>Jul</v>
      </c>
      <c r="M2184">
        <v>7</v>
      </c>
      <c r="N2184">
        <f t="shared" si="914"/>
        <v>7</v>
      </c>
      <c r="O2184">
        <f t="shared" si="915"/>
        <v>0</v>
      </c>
      <c r="P2184">
        <f t="shared" si="916"/>
        <v>0</v>
      </c>
      <c r="Q2184" t="s">
        <v>1445</v>
      </c>
      <c r="R2184" t="s">
        <v>20</v>
      </c>
      <c r="S2184">
        <v>2</v>
      </c>
      <c r="T2184">
        <v>0</v>
      </c>
      <c r="U2184" s="2">
        <f>SUMIFS(Itaka!L:L,Itaka!D:D,'Резервации 2026'!E2184)</f>
        <v>1808.6929091</v>
      </c>
      <c r="V2184" s="2">
        <f t="shared" si="932"/>
        <v>258.38470130000002</v>
      </c>
      <c r="W2184" t="s">
        <v>4628</v>
      </c>
      <c r="X2184" t="s">
        <v>9475</v>
      </c>
      <c r="Y2184" t="s">
        <v>9165</v>
      </c>
      <c r="Z2184" t="str">
        <f t="shared" si="918"/>
        <v>Mar</v>
      </c>
      <c r="AA2184" s="6">
        <f t="shared" si="923"/>
        <v>0</v>
      </c>
      <c r="AB2184" s="6">
        <f t="shared" si="923"/>
        <v>0</v>
      </c>
      <c r="AC2184" s="6">
        <f t="shared" si="923"/>
        <v>7</v>
      </c>
      <c r="AD2184" s="6">
        <f t="shared" si="923"/>
        <v>0</v>
      </c>
      <c r="AE2184" s="6">
        <f t="shared" si="923"/>
        <v>0</v>
      </c>
      <c r="AF2184" s="6">
        <f t="shared" si="919"/>
        <v>7</v>
      </c>
      <c r="AG2184" s="6">
        <f t="shared" si="920"/>
        <v>0</v>
      </c>
      <c r="AH2184" s="14" t="str">
        <f>LEFT(X2184,2)&amp;"."&amp;VLOOKUP(MID(X2184,4,3),'Data validation'!$A$1:$B$12,2,FALSE)&amp;".2025"</f>
        <v>23.03.2025</v>
      </c>
      <c r="AI2184">
        <f t="shared" si="921"/>
        <v>13</v>
      </c>
      <c r="AJ2184" t="str">
        <f>H2184&amp;"."&amp;VLOOKUP(I2184,'Data validation'!$A$1:$B$12,2,FALSE)&amp;".2026"</f>
        <v>24.07.2026</v>
      </c>
      <c r="AK2184">
        <f t="shared" si="922"/>
        <v>30</v>
      </c>
      <c r="AL2184" t="e">
        <f>VLOOKUP(E2184,[2]Sheet1!$A:$B,2,FALSE)</f>
        <v>#N/A</v>
      </c>
    </row>
    <row r="2185" spans="1:38" x14ac:dyDescent="0.25">
      <c r="A2185" t="str">
        <f>VLOOKUP(Q2185,'Data validation'!$K$2:$L$50,2,FALSE)</f>
        <v>ITAKA</v>
      </c>
      <c r="B2185">
        <f t="shared" si="907"/>
        <v>0</v>
      </c>
      <c r="C2185">
        <f t="shared" si="908"/>
        <v>7</v>
      </c>
      <c r="D2185">
        <f t="shared" si="909"/>
        <v>0</v>
      </c>
      <c r="E2185">
        <v>10660</v>
      </c>
      <c r="F2185" t="s">
        <v>9531</v>
      </c>
      <c r="G2185" t="s">
        <v>151</v>
      </c>
      <c r="H2185" t="str">
        <f t="shared" si="910"/>
        <v>19</v>
      </c>
      <c r="I2185" t="str">
        <f t="shared" si="911"/>
        <v>Jun</v>
      </c>
      <c r="J2185" t="s">
        <v>950</v>
      </c>
      <c r="K2185" t="str">
        <f t="shared" si="912"/>
        <v>26</v>
      </c>
      <c r="L2185" t="str">
        <f t="shared" si="913"/>
        <v>Jun</v>
      </c>
      <c r="M2185">
        <v>7</v>
      </c>
      <c r="N2185">
        <f t="shared" si="914"/>
        <v>7</v>
      </c>
      <c r="O2185">
        <f t="shared" si="915"/>
        <v>0</v>
      </c>
      <c r="P2185">
        <f t="shared" si="916"/>
        <v>0</v>
      </c>
      <c r="Q2185" t="s">
        <v>1445</v>
      </c>
      <c r="R2185" t="s">
        <v>20</v>
      </c>
      <c r="S2185">
        <v>2</v>
      </c>
      <c r="T2185">
        <v>0</v>
      </c>
      <c r="U2185" s="2">
        <f>SUMIFS(Itaka!L:L,Itaka!D:D,'Резервации 2026'!E2185)</f>
        <v>1394.1351822999998</v>
      </c>
      <c r="V2185" s="2">
        <f t="shared" si="932"/>
        <v>199.16216889999995</v>
      </c>
      <c r="W2185" t="s">
        <v>4628</v>
      </c>
      <c r="X2185" t="s">
        <v>9475</v>
      </c>
      <c r="Y2185" t="s">
        <v>9165</v>
      </c>
      <c r="Z2185" t="str">
        <f t="shared" si="918"/>
        <v>Mar</v>
      </c>
      <c r="AA2185" s="6">
        <f t="shared" si="923"/>
        <v>0</v>
      </c>
      <c r="AB2185" s="6">
        <f t="shared" si="923"/>
        <v>7</v>
      </c>
      <c r="AC2185" s="6">
        <f t="shared" si="923"/>
        <v>0</v>
      </c>
      <c r="AD2185" s="6">
        <f t="shared" si="923"/>
        <v>0</v>
      </c>
      <c r="AE2185" s="6">
        <f t="shared" si="923"/>
        <v>0</v>
      </c>
      <c r="AF2185" s="6">
        <f t="shared" si="919"/>
        <v>7</v>
      </c>
      <c r="AG2185" s="6">
        <f t="shared" si="920"/>
        <v>0</v>
      </c>
      <c r="AH2185" s="14" t="str">
        <f>LEFT(X2185,2)&amp;"."&amp;VLOOKUP(MID(X2185,4,3),'Data validation'!$A$1:$B$12,2,FALSE)&amp;".2025"</f>
        <v>23.03.2025</v>
      </c>
      <c r="AI2185">
        <f t="shared" si="921"/>
        <v>13</v>
      </c>
      <c r="AJ2185" t="str">
        <f>H2185&amp;"."&amp;VLOOKUP(I2185,'Data validation'!$A$1:$B$12,2,FALSE)&amp;".2026"</f>
        <v>19.06.2026</v>
      </c>
      <c r="AK2185">
        <f t="shared" si="922"/>
        <v>25</v>
      </c>
      <c r="AL2185" t="e">
        <f>VLOOKUP(E2185,[2]Sheet1!$A:$B,2,FALSE)</f>
        <v>#N/A</v>
      </c>
    </row>
    <row r="2186" spans="1:38" x14ac:dyDescent="0.25">
      <c r="A2186" t="str">
        <f>VLOOKUP(Q2186,'Data validation'!$K$2:$L$50,2,FALSE)</f>
        <v>ITAKA</v>
      </c>
      <c r="B2186">
        <f t="shared" si="907"/>
        <v>0</v>
      </c>
      <c r="C2186">
        <f t="shared" si="908"/>
        <v>7</v>
      </c>
      <c r="D2186">
        <f t="shared" si="909"/>
        <v>0</v>
      </c>
      <c r="E2186">
        <v>10658</v>
      </c>
      <c r="F2186" t="s">
        <v>9532</v>
      </c>
      <c r="G2186" t="s">
        <v>151</v>
      </c>
      <c r="H2186" t="str">
        <f t="shared" si="910"/>
        <v>19</v>
      </c>
      <c r="I2186" t="str">
        <f t="shared" si="911"/>
        <v>Jun</v>
      </c>
      <c r="J2186" t="s">
        <v>950</v>
      </c>
      <c r="K2186" t="str">
        <f t="shared" si="912"/>
        <v>26</v>
      </c>
      <c r="L2186" t="str">
        <f t="shared" si="913"/>
        <v>Jun</v>
      </c>
      <c r="M2186">
        <v>7</v>
      </c>
      <c r="N2186">
        <f t="shared" si="914"/>
        <v>7</v>
      </c>
      <c r="O2186">
        <f t="shared" si="915"/>
        <v>0</v>
      </c>
      <c r="P2186">
        <f t="shared" si="916"/>
        <v>0</v>
      </c>
      <c r="Q2186" t="s">
        <v>1445</v>
      </c>
      <c r="R2186" t="s">
        <v>17</v>
      </c>
      <c r="S2186">
        <v>2</v>
      </c>
      <c r="T2186">
        <v>0</v>
      </c>
      <c r="U2186" s="2">
        <f>SUMIFS(Itaka!L:L,Itaka!D:D,'Резервации 2026'!E2186)</f>
        <v>1394.1351822999998</v>
      </c>
      <c r="V2186" s="2">
        <f t="shared" si="932"/>
        <v>199.16216889999995</v>
      </c>
      <c r="W2186" t="s">
        <v>4628</v>
      </c>
      <c r="X2186" t="s">
        <v>9475</v>
      </c>
      <c r="Y2186" t="s">
        <v>9165</v>
      </c>
      <c r="Z2186" t="str">
        <f t="shared" si="918"/>
        <v>Mar</v>
      </c>
      <c r="AA2186" s="6">
        <f t="shared" si="923"/>
        <v>0</v>
      </c>
      <c r="AB2186" s="6">
        <f t="shared" si="923"/>
        <v>7</v>
      </c>
      <c r="AC2186" s="6">
        <f t="shared" si="923"/>
        <v>0</v>
      </c>
      <c r="AD2186" s="6">
        <f t="shared" si="923"/>
        <v>0</v>
      </c>
      <c r="AE2186" s="6">
        <f t="shared" si="923"/>
        <v>0</v>
      </c>
      <c r="AF2186" s="6">
        <f t="shared" si="919"/>
        <v>7</v>
      </c>
      <c r="AG2186" s="6">
        <f t="shared" si="920"/>
        <v>0</v>
      </c>
      <c r="AH2186" s="14" t="str">
        <f>LEFT(X2186,2)&amp;"."&amp;VLOOKUP(MID(X2186,4,3),'Data validation'!$A$1:$B$12,2,FALSE)&amp;".2025"</f>
        <v>23.03.2025</v>
      </c>
      <c r="AI2186">
        <f t="shared" si="921"/>
        <v>13</v>
      </c>
      <c r="AJ2186" t="str">
        <f>H2186&amp;"."&amp;VLOOKUP(I2186,'Data validation'!$A$1:$B$12,2,FALSE)&amp;".2026"</f>
        <v>19.06.2026</v>
      </c>
      <c r="AK2186">
        <f t="shared" si="922"/>
        <v>25</v>
      </c>
      <c r="AL2186" t="e">
        <f>VLOOKUP(E2186,[2]Sheet1!$A:$B,2,FALSE)</f>
        <v>#N/A</v>
      </c>
    </row>
    <row r="2187" spans="1:38" x14ac:dyDescent="0.25">
      <c r="A2187" t="str">
        <f>VLOOKUP(Q2187,'Data validation'!$K$2:$L$50,2,FALSE)</f>
        <v>ITAKA</v>
      </c>
      <c r="B2187">
        <f t="shared" si="907"/>
        <v>0</v>
      </c>
      <c r="C2187">
        <f t="shared" si="908"/>
        <v>0</v>
      </c>
      <c r="D2187">
        <f t="shared" si="909"/>
        <v>10</v>
      </c>
      <c r="E2187">
        <v>10654</v>
      </c>
      <c r="F2187" t="s">
        <v>9533</v>
      </c>
      <c r="G2187" t="s">
        <v>160</v>
      </c>
      <c r="H2187" t="str">
        <f t="shared" si="910"/>
        <v>04</v>
      </c>
      <c r="I2187" t="str">
        <f t="shared" si="911"/>
        <v>Aug</v>
      </c>
      <c r="J2187" t="s">
        <v>1443</v>
      </c>
      <c r="K2187" t="str">
        <f t="shared" si="912"/>
        <v>14</v>
      </c>
      <c r="L2187" t="str">
        <f t="shared" si="913"/>
        <v>Aug</v>
      </c>
      <c r="M2187">
        <v>10</v>
      </c>
      <c r="N2187">
        <f t="shared" si="914"/>
        <v>10</v>
      </c>
      <c r="O2187">
        <f t="shared" si="915"/>
        <v>0</v>
      </c>
      <c r="P2187">
        <f t="shared" si="916"/>
        <v>0</v>
      </c>
      <c r="Q2187" t="s">
        <v>1445</v>
      </c>
      <c r="R2187" t="s">
        <v>20</v>
      </c>
      <c r="S2187">
        <v>2</v>
      </c>
      <c r="T2187">
        <v>0</v>
      </c>
      <c r="U2187" s="2">
        <f>SUMIFS(Itaka!L:L,Itaka!D:D,'Резервации 2026'!E2187)</f>
        <v>2583.8470129999996</v>
      </c>
      <c r="V2187" s="2">
        <f t="shared" si="932"/>
        <v>258.38470129999996</v>
      </c>
      <c r="W2187" t="s">
        <v>4628</v>
      </c>
      <c r="X2187" t="s">
        <v>9475</v>
      </c>
      <c r="Y2187" t="s">
        <v>9162</v>
      </c>
      <c r="Z2187" t="str">
        <f t="shared" si="918"/>
        <v>Mar</v>
      </c>
      <c r="AA2187" s="6">
        <f t="shared" si="923"/>
        <v>0</v>
      </c>
      <c r="AB2187" s="6">
        <f t="shared" si="923"/>
        <v>0</v>
      </c>
      <c r="AC2187" s="6">
        <f t="shared" si="923"/>
        <v>0</v>
      </c>
      <c r="AD2187" s="6">
        <f t="shared" si="923"/>
        <v>10</v>
      </c>
      <c r="AE2187" s="6">
        <f t="shared" si="923"/>
        <v>0</v>
      </c>
      <c r="AF2187" s="6">
        <f t="shared" si="919"/>
        <v>10</v>
      </c>
      <c r="AG2187" s="6">
        <f t="shared" si="920"/>
        <v>0</v>
      </c>
      <c r="AH2187" s="14" t="str">
        <f>LEFT(X2187,2)&amp;"."&amp;VLOOKUP(MID(X2187,4,3),'Data validation'!$A$1:$B$12,2,FALSE)&amp;".2025"</f>
        <v>23.03.2025</v>
      </c>
      <c r="AI2187">
        <f t="shared" si="921"/>
        <v>13</v>
      </c>
      <c r="AJ2187" t="str">
        <f>H2187&amp;"."&amp;VLOOKUP(I2187,'Data validation'!$A$1:$B$12,2,FALSE)&amp;".2026"</f>
        <v>04.08.2026</v>
      </c>
      <c r="AK2187">
        <f t="shared" si="922"/>
        <v>32</v>
      </c>
      <c r="AL2187" t="e">
        <f>VLOOKUP(E2187,[2]Sheet1!$A:$B,2,FALSE)</f>
        <v>#N/A</v>
      </c>
    </row>
    <row r="2188" spans="1:38" x14ac:dyDescent="0.25">
      <c r="A2188" t="str">
        <f>VLOOKUP(Q2188,'Data validation'!$K$2:$L$50,2,FALSE)</f>
        <v>ITAKA</v>
      </c>
      <c r="B2188">
        <f t="shared" si="907"/>
        <v>0</v>
      </c>
      <c r="C2188">
        <f t="shared" si="908"/>
        <v>7</v>
      </c>
      <c r="D2188">
        <f t="shared" si="909"/>
        <v>0</v>
      </c>
      <c r="E2188">
        <v>10659</v>
      </c>
      <c r="F2188" t="s">
        <v>9534</v>
      </c>
      <c r="G2188" t="s">
        <v>71</v>
      </c>
      <c r="H2188" t="str">
        <f t="shared" si="910"/>
        <v>30</v>
      </c>
      <c r="I2188" t="str">
        <f t="shared" si="911"/>
        <v>Jun</v>
      </c>
      <c r="J2188" t="s">
        <v>72</v>
      </c>
      <c r="K2188" t="str">
        <f t="shared" si="912"/>
        <v>07</v>
      </c>
      <c r="L2188" t="str">
        <f t="shared" si="913"/>
        <v>Jul</v>
      </c>
      <c r="M2188">
        <v>7</v>
      </c>
      <c r="N2188">
        <f t="shared" si="914"/>
        <v>-23</v>
      </c>
      <c r="O2188">
        <f t="shared" si="915"/>
        <v>1</v>
      </c>
      <c r="P2188">
        <f t="shared" si="916"/>
        <v>6</v>
      </c>
      <c r="Q2188" t="s">
        <v>1445</v>
      </c>
      <c r="R2188" t="s">
        <v>20</v>
      </c>
      <c r="S2188">
        <v>2</v>
      </c>
      <c r="T2188">
        <v>1</v>
      </c>
      <c r="U2188" s="2">
        <f>SUMIFS(Itaka!L:L,Itaka!D:D,'Резервации 2026'!E2188)</f>
        <v>1808.6929091</v>
      </c>
      <c r="V2188" s="2">
        <f t="shared" si="932"/>
        <v>258.38470130000002</v>
      </c>
      <c r="W2188" t="s">
        <v>4628</v>
      </c>
      <c r="X2188" t="s">
        <v>9475</v>
      </c>
      <c r="Y2188" t="s">
        <v>9535</v>
      </c>
      <c r="Z2188" t="str">
        <f t="shared" si="918"/>
        <v>Mar</v>
      </c>
      <c r="AA2188" s="6">
        <f t="shared" si="923"/>
        <v>0</v>
      </c>
      <c r="AB2188" s="6">
        <f t="shared" si="923"/>
        <v>1</v>
      </c>
      <c r="AC2188" s="6">
        <f t="shared" si="923"/>
        <v>6</v>
      </c>
      <c r="AD2188" s="6">
        <f t="shared" si="923"/>
        <v>0</v>
      </c>
      <c r="AE2188" s="6">
        <f t="shared" si="923"/>
        <v>0</v>
      </c>
      <c r="AF2188" s="6">
        <f t="shared" si="919"/>
        <v>7</v>
      </c>
      <c r="AG2188" s="6">
        <f t="shared" si="920"/>
        <v>0</v>
      </c>
      <c r="AH2188" s="14" t="str">
        <f>LEFT(X2188,2)&amp;"."&amp;VLOOKUP(MID(X2188,4,3),'Data validation'!$A$1:$B$12,2,FALSE)&amp;".2025"</f>
        <v>23.03.2025</v>
      </c>
      <c r="AI2188">
        <f t="shared" si="921"/>
        <v>13</v>
      </c>
      <c r="AJ2188" t="str">
        <f>H2188&amp;"."&amp;VLOOKUP(I2188,'Data validation'!$A$1:$B$12,2,FALSE)&amp;".2026"</f>
        <v>30.06.2026</v>
      </c>
      <c r="AK2188">
        <f t="shared" si="922"/>
        <v>27</v>
      </c>
      <c r="AL2188" t="e">
        <f>VLOOKUP(E2188,[2]Sheet1!$A:$B,2,FALSE)</f>
        <v>#N/A</v>
      </c>
    </row>
    <row r="2189" spans="1:38" x14ac:dyDescent="0.25">
      <c r="A2189" t="str">
        <f>VLOOKUP(Q2189,'Data validation'!$K$2:$L$50,2,FALSE)</f>
        <v>TO</v>
      </c>
      <c r="B2189">
        <f t="shared" si="907"/>
        <v>0</v>
      </c>
      <c r="C2189">
        <f t="shared" si="908"/>
        <v>0</v>
      </c>
      <c r="D2189">
        <f t="shared" si="909"/>
        <v>6</v>
      </c>
      <c r="E2189">
        <v>10743</v>
      </c>
      <c r="F2189" t="s">
        <v>9536</v>
      </c>
      <c r="G2189" t="s">
        <v>135</v>
      </c>
      <c r="H2189" t="str">
        <f t="shared" si="910"/>
        <v>01</v>
      </c>
      <c r="I2189" t="str">
        <f t="shared" si="911"/>
        <v>Aug</v>
      </c>
      <c r="J2189" t="s">
        <v>646</v>
      </c>
      <c r="K2189" t="str">
        <f t="shared" si="912"/>
        <v>07</v>
      </c>
      <c r="L2189" t="str">
        <f t="shared" si="913"/>
        <v>Aug</v>
      </c>
      <c r="M2189">
        <v>6</v>
      </c>
      <c r="N2189">
        <f t="shared" si="914"/>
        <v>6</v>
      </c>
      <c r="O2189">
        <f t="shared" si="915"/>
        <v>0</v>
      </c>
      <c r="P2189">
        <f t="shared" si="916"/>
        <v>0</v>
      </c>
      <c r="Q2189" t="s">
        <v>56</v>
      </c>
      <c r="R2189" t="s">
        <v>20</v>
      </c>
      <c r="S2189">
        <v>2</v>
      </c>
      <c r="T2189">
        <v>1</v>
      </c>
      <c r="U2189" s="2">
        <f>SUMIFS(Novoton!L:L,Novoton!D:D,'Резервации 2026'!E2189)</f>
        <v>0</v>
      </c>
      <c r="V2189" s="2">
        <f>+U2189/M2189</f>
        <v>0</v>
      </c>
      <c r="W2189" t="s">
        <v>227</v>
      </c>
      <c r="X2189" t="s">
        <v>9537</v>
      </c>
      <c r="Y2189" t="s">
        <v>9518</v>
      </c>
      <c r="Z2189" t="str">
        <f t="shared" si="918"/>
        <v>Mar</v>
      </c>
      <c r="AA2189" s="6">
        <f t="shared" si="923"/>
        <v>0</v>
      </c>
      <c r="AB2189" s="6">
        <f t="shared" si="923"/>
        <v>0</v>
      </c>
      <c r="AC2189" s="6">
        <f t="shared" si="923"/>
        <v>0</v>
      </c>
      <c r="AD2189" s="6">
        <f t="shared" si="923"/>
        <v>6</v>
      </c>
      <c r="AE2189" s="6">
        <f t="shared" si="923"/>
        <v>0</v>
      </c>
      <c r="AF2189" s="6">
        <f t="shared" si="919"/>
        <v>6</v>
      </c>
      <c r="AG2189" s="6">
        <f t="shared" si="920"/>
        <v>0</v>
      </c>
      <c r="AH2189" s="14" t="str">
        <f>LEFT(X2189,2)&amp;"."&amp;VLOOKUP(MID(X2189,4,3),'Data validation'!$A$1:$B$12,2,FALSE)&amp;".2025"</f>
        <v>29.03.2025</v>
      </c>
      <c r="AI2189">
        <f t="shared" si="921"/>
        <v>13</v>
      </c>
      <c r="AJ2189" t="str">
        <f>H2189&amp;"."&amp;VLOOKUP(I2189,'Data validation'!$A$1:$B$12,2,FALSE)&amp;".2026"</f>
        <v>01.08.2026</v>
      </c>
      <c r="AK2189">
        <f t="shared" si="922"/>
        <v>31</v>
      </c>
      <c r="AL2189" t="str">
        <f>VLOOKUP(E2189,[2]Sheet1!$A:$B,2,FALSE)</f>
        <v>Анулирана</v>
      </c>
    </row>
    <row r="2190" spans="1:38" x14ac:dyDescent="0.25">
      <c r="A2190" t="str">
        <f>VLOOKUP(Q2190,'Data validation'!$K$2:$L$50,2,FALSE)</f>
        <v>BOOKING</v>
      </c>
      <c r="B2190">
        <f t="shared" si="907"/>
        <v>2</v>
      </c>
      <c r="C2190">
        <f t="shared" si="908"/>
        <v>0</v>
      </c>
      <c r="D2190">
        <f t="shared" si="909"/>
        <v>0</v>
      </c>
      <c r="E2190">
        <v>10744</v>
      </c>
      <c r="F2190" t="s">
        <v>9538</v>
      </c>
      <c r="G2190" t="s">
        <v>7438</v>
      </c>
      <c r="H2190" t="str">
        <f t="shared" si="910"/>
        <v>23</v>
      </c>
      <c r="I2190" t="str">
        <f t="shared" si="911"/>
        <v>May</v>
      </c>
      <c r="J2190" t="s">
        <v>3637</v>
      </c>
      <c r="K2190" t="str">
        <f t="shared" si="912"/>
        <v>25</v>
      </c>
      <c r="L2190" t="str">
        <f t="shared" si="913"/>
        <v>May</v>
      </c>
      <c r="M2190">
        <v>2</v>
      </c>
      <c r="N2190">
        <f t="shared" si="914"/>
        <v>2</v>
      </c>
      <c r="O2190">
        <f t="shared" si="915"/>
        <v>0</v>
      </c>
      <c r="P2190">
        <f t="shared" si="916"/>
        <v>0</v>
      </c>
      <c r="Q2190" t="s">
        <v>587</v>
      </c>
      <c r="R2190" t="s">
        <v>63</v>
      </c>
      <c r="S2190">
        <v>2</v>
      </c>
      <c r="T2190">
        <v>2</v>
      </c>
      <c r="U2190" s="2">
        <v>694.58880091743117</v>
      </c>
      <c r="V2190" s="2">
        <v>347.29440045871559</v>
      </c>
      <c r="W2190" t="s">
        <v>227</v>
      </c>
      <c r="X2190" t="s">
        <v>9539</v>
      </c>
      <c r="Y2190" t="s">
        <v>9518</v>
      </c>
      <c r="Z2190" t="str">
        <f t="shared" si="918"/>
        <v>Mar</v>
      </c>
      <c r="AA2190" s="6">
        <f t="shared" ref="AA2190:AE2233" si="933">IF($I2190=AA$1,IF($L2190=AA$1,$M2190,$O2190),IF($L2190=AA$1,$P2190,0))</f>
        <v>2</v>
      </c>
      <c r="AB2190" s="6">
        <f t="shared" si="933"/>
        <v>0</v>
      </c>
      <c r="AC2190" s="6">
        <f t="shared" si="933"/>
        <v>0</v>
      </c>
      <c r="AD2190" s="6">
        <f t="shared" si="933"/>
        <v>0</v>
      </c>
      <c r="AE2190" s="6">
        <f t="shared" si="933"/>
        <v>0</v>
      </c>
      <c r="AF2190" s="6">
        <f t="shared" si="919"/>
        <v>2</v>
      </c>
      <c r="AG2190" s="6">
        <f t="shared" si="920"/>
        <v>0</v>
      </c>
      <c r="AH2190" s="14" t="str">
        <f>LEFT(X2190,2)&amp;"."&amp;VLOOKUP(MID(X2190,4,3),'Data validation'!$A$1:$B$12,2,FALSE)&amp;".2025"</f>
        <v>29.03.2025</v>
      </c>
      <c r="AI2190">
        <f t="shared" si="921"/>
        <v>13</v>
      </c>
      <c r="AJ2190" t="str">
        <f>H2190&amp;"."&amp;VLOOKUP(I2190,'Data validation'!$A$1:$B$12,2,FALSE)&amp;".2026"</f>
        <v>23.05.2026</v>
      </c>
      <c r="AK2190">
        <f t="shared" si="922"/>
        <v>21</v>
      </c>
      <c r="AL2190" t="str">
        <f>VLOOKUP(E2190,[2]Sheet1!$A:$B,2,FALSE)</f>
        <v>Анулирана</v>
      </c>
    </row>
    <row r="2191" spans="1:38" x14ac:dyDescent="0.25">
      <c r="A2191" t="str">
        <f>VLOOKUP(Q2191,'Data validation'!$K$2:$L$50,2,FALSE)</f>
        <v>BOOKING</v>
      </c>
      <c r="B2191">
        <f t="shared" si="907"/>
        <v>0</v>
      </c>
      <c r="C2191">
        <f t="shared" si="908"/>
        <v>1</v>
      </c>
      <c r="D2191">
        <f t="shared" si="909"/>
        <v>0</v>
      </c>
      <c r="E2191">
        <v>10661</v>
      </c>
      <c r="F2191" t="s">
        <v>9540</v>
      </c>
      <c r="G2191" t="s">
        <v>694</v>
      </c>
      <c r="H2191" t="str">
        <f t="shared" si="910"/>
        <v>05</v>
      </c>
      <c r="I2191" t="str">
        <f t="shared" si="911"/>
        <v>Sep</v>
      </c>
      <c r="J2191" t="s">
        <v>214</v>
      </c>
      <c r="K2191" t="str">
        <f t="shared" si="912"/>
        <v>06</v>
      </c>
      <c r="L2191" t="str">
        <f t="shared" si="913"/>
        <v>Sep</v>
      </c>
      <c r="M2191">
        <v>1</v>
      </c>
      <c r="N2191">
        <f t="shared" si="914"/>
        <v>1</v>
      </c>
      <c r="O2191">
        <f t="shared" si="915"/>
        <v>0</v>
      </c>
      <c r="P2191">
        <f t="shared" si="916"/>
        <v>0</v>
      </c>
      <c r="Q2191" t="s">
        <v>587</v>
      </c>
      <c r="R2191" t="s">
        <v>20</v>
      </c>
      <c r="S2191">
        <v>2</v>
      </c>
      <c r="T2191">
        <v>0</v>
      </c>
      <c r="U2191" s="2">
        <v>354.63324880733938</v>
      </c>
      <c r="V2191" s="2">
        <v>354.63324880733938</v>
      </c>
      <c r="W2191" t="s">
        <v>227</v>
      </c>
      <c r="X2191" t="s">
        <v>9541</v>
      </c>
      <c r="Y2191" t="s">
        <v>9464</v>
      </c>
      <c r="Z2191" t="str">
        <f t="shared" si="918"/>
        <v>Mar</v>
      </c>
      <c r="AA2191" s="6">
        <f t="shared" si="933"/>
        <v>0</v>
      </c>
      <c r="AB2191" s="6">
        <f t="shared" si="933"/>
        <v>0</v>
      </c>
      <c r="AC2191" s="6">
        <f t="shared" si="933"/>
        <v>0</v>
      </c>
      <c r="AD2191" s="6">
        <f t="shared" si="933"/>
        <v>0</v>
      </c>
      <c r="AE2191" s="6">
        <f t="shared" si="933"/>
        <v>1</v>
      </c>
      <c r="AF2191" s="6">
        <f t="shared" si="919"/>
        <v>1</v>
      </c>
      <c r="AG2191" s="6">
        <f t="shared" si="920"/>
        <v>0</v>
      </c>
      <c r="AH2191" s="14" t="str">
        <f>LEFT(X2191,2)&amp;"."&amp;VLOOKUP(MID(X2191,4,3),'Data validation'!$A$1:$B$12,2,FALSE)&amp;".2025"</f>
        <v>23.03.2025</v>
      </c>
      <c r="AI2191">
        <f t="shared" si="921"/>
        <v>13</v>
      </c>
      <c r="AJ2191" t="str">
        <f>H2191&amp;"."&amp;VLOOKUP(I2191,'Data validation'!$A$1:$B$12,2,FALSE)&amp;".2026"</f>
        <v>05.09.2026</v>
      </c>
      <c r="AK2191">
        <f t="shared" si="922"/>
        <v>36</v>
      </c>
      <c r="AL2191" t="e">
        <f>VLOOKUP(E2191,[2]Sheet1!$A:$B,2,FALSE)</f>
        <v>#N/A</v>
      </c>
    </row>
    <row r="2192" spans="1:38" x14ac:dyDescent="0.25">
      <c r="A2192" t="str">
        <f>VLOOKUP(Q2192,'Data validation'!$K$2:$L$50,2,FALSE)</f>
        <v>TOPOLA SKIES</v>
      </c>
      <c r="B2192">
        <f t="shared" si="907"/>
        <v>0</v>
      </c>
      <c r="C2192">
        <f t="shared" si="908"/>
        <v>5</v>
      </c>
      <c r="D2192">
        <f t="shared" si="909"/>
        <v>0</v>
      </c>
      <c r="E2192">
        <v>10745</v>
      </c>
      <c r="F2192" t="s">
        <v>9542</v>
      </c>
      <c r="G2192" t="s">
        <v>1989</v>
      </c>
      <c r="H2192" t="str">
        <f t="shared" si="910"/>
        <v>23</v>
      </c>
      <c r="I2192" t="str">
        <f t="shared" si="911"/>
        <v>Jun</v>
      </c>
      <c r="J2192" t="s">
        <v>276</v>
      </c>
      <c r="K2192" t="str">
        <f t="shared" si="912"/>
        <v>28</v>
      </c>
      <c r="L2192" t="str">
        <f t="shared" si="913"/>
        <v>Jun</v>
      </c>
      <c r="M2192">
        <v>5</v>
      </c>
      <c r="N2192">
        <f t="shared" si="914"/>
        <v>5</v>
      </c>
      <c r="O2192">
        <f t="shared" si="915"/>
        <v>0</v>
      </c>
      <c r="P2192">
        <f t="shared" si="916"/>
        <v>0</v>
      </c>
      <c r="Q2192" t="s">
        <v>35</v>
      </c>
      <c r="R2192" t="s">
        <v>63</v>
      </c>
      <c r="S2192">
        <v>2</v>
      </c>
      <c r="T2192">
        <v>1</v>
      </c>
      <c r="U2192" s="2">
        <v>1711.7998348623853</v>
      </c>
      <c r="V2192" s="2">
        <v>342.35996697247703</v>
      </c>
      <c r="X2192" t="s">
        <v>9543</v>
      </c>
      <c r="Y2192" t="s">
        <v>9518</v>
      </c>
      <c r="Z2192" t="str">
        <f t="shared" si="918"/>
        <v>Mar</v>
      </c>
      <c r="AA2192" s="6">
        <f t="shared" si="933"/>
        <v>0</v>
      </c>
      <c r="AB2192" s="6">
        <f t="shared" si="933"/>
        <v>5</v>
      </c>
      <c r="AC2192" s="6">
        <f t="shared" si="933"/>
        <v>0</v>
      </c>
      <c r="AD2192" s="6">
        <f t="shared" si="933"/>
        <v>0</v>
      </c>
      <c r="AE2192" s="6">
        <f t="shared" si="933"/>
        <v>0</v>
      </c>
      <c r="AF2192" s="6">
        <f t="shared" si="919"/>
        <v>5</v>
      </c>
      <c r="AG2192" s="6">
        <f t="shared" si="920"/>
        <v>0</v>
      </c>
      <c r="AH2192" s="14" t="str">
        <f>LEFT(X2192,2)&amp;"."&amp;VLOOKUP(MID(X2192,4,3),'Data validation'!$A$1:$B$12,2,FALSE)&amp;".2025"</f>
        <v>29.03.2025</v>
      </c>
      <c r="AI2192">
        <f t="shared" si="921"/>
        <v>13</v>
      </c>
      <c r="AJ2192" t="str">
        <f>H2192&amp;"."&amp;VLOOKUP(I2192,'Data validation'!$A$1:$B$12,2,FALSE)&amp;".2026"</f>
        <v>23.06.2026</v>
      </c>
      <c r="AK2192">
        <f t="shared" si="922"/>
        <v>26</v>
      </c>
      <c r="AL2192" t="e">
        <f>VLOOKUP(E2192,[2]Sheet1!$A:$B,2,FALSE)</f>
        <v>#N/A</v>
      </c>
    </row>
    <row r="2193" spans="1:38" x14ac:dyDescent="0.25">
      <c r="A2193" t="str">
        <f>VLOOKUP(Q2193,'Data validation'!$K$2:$L$50,2,FALSE)</f>
        <v>BOOKING</v>
      </c>
      <c r="B2193">
        <f t="shared" si="907"/>
        <v>0</v>
      </c>
      <c r="C2193">
        <f t="shared" si="908"/>
        <v>3</v>
      </c>
      <c r="D2193">
        <f t="shared" si="909"/>
        <v>0</v>
      </c>
      <c r="E2193">
        <v>10662</v>
      </c>
      <c r="F2193" t="s">
        <v>9544</v>
      </c>
      <c r="G2193" t="s">
        <v>250</v>
      </c>
      <c r="H2193" t="str">
        <f t="shared" si="910"/>
        <v>31</v>
      </c>
      <c r="I2193" t="str">
        <f t="shared" si="911"/>
        <v>Aug</v>
      </c>
      <c r="J2193" t="s">
        <v>322</v>
      </c>
      <c r="K2193" t="str">
        <f t="shared" si="912"/>
        <v>03</v>
      </c>
      <c r="L2193" t="str">
        <f t="shared" si="913"/>
        <v>Sep</v>
      </c>
      <c r="M2193">
        <v>3</v>
      </c>
      <c r="N2193">
        <f t="shared" si="914"/>
        <v>-28</v>
      </c>
      <c r="O2193">
        <f t="shared" si="915"/>
        <v>0</v>
      </c>
      <c r="P2193">
        <f t="shared" si="916"/>
        <v>2</v>
      </c>
      <c r="Q2193" t="s">
        <v>587</v>
      </c>
      <c r="R2193" t="s">
        <v>17</v>
      </c>
      <c r="S2193">
        <v>2</v>
      </c>
      <c r="T2193">
        <v>0</v>
      </c>
      <c r="U2193" s="2">
        <v>1037.7382772477063</v>
      </c>
      <c r="V2193" s="2">
        <v>345.91275908256875</v>
      </c>
      <c r="W2193" t="s">
        <v>262</v>
      </c>
      <c r="X2193" t="s">
        <v>9545</v>
      </c>
      <c r="Y2193" t="s">
        <v>9464</v>
      </c>
      <c r="Z2193" t="str">
        <f t="shared" si="918"/>
        <v>Mar</v>
      </c>
      <c r="AA2193" s="6">
        <f t="shared" si="933"/>
        <v>0</v>
      </c>
      <c r="AB2193" s="6">
        <f t="shared" si="933"/>
        <v>0</v>
      </c>
      <c r="AC2193" s="6">
        <f t="shared" si="933"/>
        <v>0</v>
      </c>
      <c r="AD2193" s="6">
        <f t="shared" si="933"/>
        <v>0</v>
      </c>
      <c r="AE2193" s="6">
        <f t="shared" si="933"/>
        <v>2</v>
      </c>
      <c r="AF2193" s="6">
        <f t="shared" si="919"/>
        <v>2</v>
      </c>
      <c r="AG2193" s="6">
        <f t="shared" si="920"/>
        <v>-1</v>
      </c>
      <c r="AH2193" s="14" t="str">
        <f>LEFT(X2193,2)&amp;"."&amp;VLOOKUP(MID(X2193,4,3),'Data validation'!$A$1:$B$12,2,FALSE)&amp;".2025"</f>
        <v>23.03.2025</v>
      </c>
      <c r="AI2193">
        <f t="shared" si="921"/>
        <v>13</v>
      </c>
      <c r="AJ2193" t="str">
        <f>H2193&amp;"."&amp;VLOOKUP(I2193,'Data validation'!$A$1:$B$12,2,FALSE)&amp;".2026"</f>
        <v>31.08.2026</v>
      </c>
      <c r="AK2193">
        <f t="shared" si="922"/>
        <v>36</v>
      </c>
      <c r="AL2193" t="e">
        <f>VLOOKUP(E2193,[2]Sheet1!$A:$B,2,FALSE)</f>
        <v>#N/A</v>
      </c>
    </row>
    <row r="2194" spans="1:38" x14ac:dyDescent="0.25">
      <c r="A2194" t="str">
        <f>VLOOKUP(Q2194,'Data validation'!$K$2:$L$50,2,FALSE)</f>
        <v>TO</v>
      </c>
      <c r="B2194">
        <f t="shared" si="907"/>
        <v>0</v>
      </c>
      <c r="C2194">
        <f t="shared" si="908"/>
        <v>0</v>
      </c>
      <c r="D2194">
        <f t="shared" si="909"/>
        <v>6</v>
      </c>
      <c r="E2194">
        <v>10663</v>
      </c>
      <c r="F2194" t="s">
        <v>9546</v>
      </c>
      <c r="G2194" t="s">
        <v>32</v>
      </c>
      <c r="H2194" t="str">
        <f t="shared" si="910"/>
        <v>13</v>
      </c>
      <c r="I2194" t="str">
        <f t="shared" si="911"/>
        <v>Jul</v>
      </c>
      <c r="J2194" t="s">
        <v>155</v>
      </c>
      <c r="K2194" t="str">
        <f t="shared" si="912"/>
        <v>19</v>
      </c>
      <c r="L2194" t="str">
        <f t="shared" si="913"/>
        <v>Jul</v>
      </c>
      <c r="M2194">
        <v>6</v>
      </c>
      <c r="N2194">
        <f t="shared" si="914"/>
        <v>6</v>
      </c>
      <c r="O2194">
        <f t="shared" si="915"/>
        <v>0</v>
      </c>
      <c r="P2194">
        <f t="shared" si="916"/>
        <v>0</v>
      </c>
      <c r="Q2194" t="s">
        <v>81</v>
      </c>
      <c r="R2194" t="s">
        <v>20</v>
      </c>
      <c r="S2194">
        <v>1</v>
      </c>
      <c r="T2194">
        <v>1</v>
      </c>
      <c r="U2194" s="2">
        <f>SUMIFS(SLR!L:L,SLR!D:D,'Резервации 2026'!E2194)</f>
        <v>1435.6574532</v>
      </c>
      <c r="V2194" s="2">
        <f t="shared" ref="V2194:V2195" si="934">+U2194/M2194</f>
        <v>239.27624219999998</v>
      </c>
      <c r="W2194" t="s">
        <v>262</v>
      </c>
      <c r="X2194" t="s">
        <v>9547</v>
      </c>
      <c r="Y2194" t="s">
        <v>9464</v>
      </c>
      <c r="Z2194" t="str">
        <f t="shared" si="918"/>
        <v>Mar</v>
      </c>
      <c r="AA2194" s="6">
        <f t="shared" si="933"/>
        <v>0</v>
      </c>
      <c r="AB2194" s="6">
        <f t="shared" si="933"/>
        <v>0</v>
      </c>
      <c r="AC2194" s="6">
        <f t="shared" si="933"/>
        <v>6</v>
      </c>
      <c r="AD2194" s="6">
        <f t="shared" si="933"/>
        <v>0</v>
      </c>
      <c r="AE2194" s="6">
        <f t="shared" si="933"/>
        <v>0</v>
      </c>
      <c r="AF2194" s="6">
        <f t="shared" si="919"/>
        <v>6</v>
      </c>
      <c r="AG2194" s="6">
        <f t="shared" si="920"/>
        <v>0</v>
      </c>
      <c r="AH2194" s="14" t="str">
        <f>LEFT(X2194,2)&amp;"."&amp;VLOOKUP(MID(X2194,4,3),'Data validation'!$A$1:$B$12,2,FALSE)&amp;".2025"</f>
        <v>23.03.2025</v>
      </c>
      <c r="AI2194">
        <f t="shared" si="921"/>
        <v>13</v>
      </c>
      <c r="AJ2194" t="str">
        <f>H2194&amp;"."&amp;VLOOKUP(I2194,'Data validation'!$A$1:$B$12,2,FALSE)&amp;".2026"</f>
        <v>13.07.2026</v>
      </c>
      <c r="AK2194">
        <f t="shared" si="922"/>
        <v>29</v>
      </c>
      <c r="AL2194" t="e">
        <f>VLOOKUP(E2194,[2]Sheet1!$A:$B,2,FALSE)</f>
        <v>#N/A</v>
      </c>
    </row>
    <row r="2195" spans="1:38" x14ac:dyDescent="0.25">
      <c r="A2195" t="str">
        <f>VLOOKUP(Q2195,'Data validation'!$K$2:$L$50,2,FALSE)</f>
        <v>TO</v>
      </c>
      <c r="B2195">
        <f t="shared" si="907"/>
        <v>2</v>
      </c>
      <c r="C2195">
        <f t="shared" si="908"/>
        <v>1</v>
      </c>
      <c r="D2195">
        <f t="shared" si="909"/>
        <v>0</v>
      </c>
      <c r="E2195">
        <v>10664</v>
      </c>
      <c r="F2195" t="s">
        <v>9548</v>
      </c>
      <c r="G2195" t="s">
        <v>1869</v>
      </c>
      <c r="H2195" t="str">
        <f t="shared" si="910"/>
        <v>29</v>
      </c>
      <c r="I2195" t="str">
        <f t="shared" si="911"/>
        <v>May</v>
      </c>
      <c r="J2195" t="s">
        <v>27</v>
      </c>
      <c r="K2195" t="str">
        <f t="shared" si="912"/>
        <v>01</v>
      </c>
      <c r="L2195" t="str">
        <f t="shared" si="913"/>
        <v>Jun</v>
      </c>
      <c r="M2195">
        <v>3</v>
      </c>
      <c r="N2195">
        <f t="shared" si="914"/>
        <v>-28</v>
      </c>
      <c r="O2195">
        <f t="shared" si="915"/>
        <v>2</v>
      </c>
      <c r="P2195">
        <f t="shared" si="916"/>
        <v>0</v>
      </c>
      <c r="Q2195" t="s">
        <v>81</v>
      </c>
      <c r="R2195" t="s">
        <v>17</v>
      </c>
      <c r="S2195">
        <v>2</v>
      </c>
      <c r="T2195">
        <v>2</v>
      </c>
      <c r="U2195" s="2">
        <f>SUMIFS(SLR!L:L,SLR!D:D,'Резервации 2026'!E2195)</f>
        <v>942.02551949999997</v>
      </c>
      <c r="V2195" s="2">
        <f t="shared" si="934"/>
        <v>314.00850650000001</v>
      </c>
      <c r="W2195" t="s">
        <v>262</v>
      </c>
      <c r="X2195" t="s">
        <v>9549</v>
      </c>
      <c r="Y2195" t="s">
        <v>9464</v>
      </c>
      <c r="Z2195" t="str">
        <f t="shared" si="918"/>
        <v>Mar</v>
      </c>
      <c r="AA2195" s="6">
        <f t="shared" si="933"/>
        <v>2</v>
      </c>
      <c r="AB2195" s="6">
        <f t="shared" si="933"/>
        <v>0</v>
      </c>
      <c r="AC2195" s="6">
        <f t="shared" si="933"/>
        <v>0</v>
      </c>
      <c r="AD2195" s="6">
        <f t="shared" si="933"/>
        <v>0</v>
      </c>
      <c r="AE2195" s="6">
        <f t="shared" si="933"/>
        <v>0</v>
      </c>
      <c r="AF2195" s="6">
        <f t="shared" si="919"/>
        <v>2</v>
      </c>
      <c r="AG2195" s="6">
        <f t="shared" si="920"/>
        <v>-1</v>
      </c>
      <c r="AH2195" s="14" t="str">
        <f>LEFT(X2195,2)&amp;"."&amp;VLOOKUP(MID(X2195,4,3),'Data validation'!$A$1:$B$12,2,FALSE)&amp;".2025"</f>
        <v>24.03.2025</v>
      </c>
      <c r="AI2195">
        <f t="shared" si="921"/>
        <v>13</v>
      </c>
      <c r="AJ2195" t="str">
        <f>H2195&amp;"."&amp;VLOOKUP(I2195,'Data validation'!$A$1:$B$12,2,FALSE)&amp;".2026"</f>
        <v>29.05.2026</v>
      </c>
      <c r="AK2195">
        <f t="shared" si="922"/>
        <v>22</v>
      </c>
      <c r="AL2195" t="e">
        <f>VLOOKUP(E2195,[2]Sheet1!$A:$B,2,FALSE)</f>
        <v>#N/A</v>
      </c>
    </row>
    <row r="2196" spans="1:38" x14ac:dyDescent="0.25">
      <c r="A2196" t="str">
        <f>VLOOKUP(Q2196,'Data validation'!$K$2:$L$50,2,FALSE)</f>
        <v>BOOKING</v>
      </c>
      <c r="B2196">
        <f t="shared" si="907"/>
        <v>0</v>
      </c>
      <c r="C2196">
        <f t="shared" si="908"/>
        <v>4</v>
      </c>
      <c r="D2196">
        <f t="shared" si="909"/>
        <v>0</v>
      </c>
      <c r="E2196">
        <v>10667</v>
      </c>
      <c r="F2196" t="s">
        <v>9550</v>
      </c>
      <c r="G2196" t="s">
        <v>275</v>
      </c>
      <c r="H2196" t="str">
        <f t="shared" si="910"/>
        <v>22</v>
      </c>
      <c r="I2196" t="str">
        <f t="shared" si="911"/>
        <v>Jun</v>
      </c>
      <c r="J2196" t="s">
        <v>950</v>
      </c>
      <c r="K2196" t="str">
        <f t="shared" si="912"/>
        <v>26</v>
      </c>
      <c r="L2196" t="str">
        <f t="shared" si="913"/>
        <v>Jun</v>
      </c>
      <c r="M2196">
        <v>4</v>
      </c>
      <c r="N2196">
        <f t="shared" si="914"/>
        <v>4</v>
      </c>
      <c r="O2196">
        <f t="shared" si="915"/>
        <v>0</v>
      </c>
      <c r="P2196">
        <f t="shared" si="916"/>
        <v>0</v>
      </c>
      <c r="Q2196" t="s">
        <v>587</v>
      </c>
      <c r="R2196" t="s">
        <v>63</v>
      </c>
      <c r="S2196">
        <v>2</v>
      </c>
      <c r="T2196">
        <v>1</v>
      </c>
      <c r="U2196" s="2">
        <v>1505.737892477064</v>
      </c>
      <c r="V2196" s="2">
        <v>376.43447311926599</v>
      </c>
      <c r="W2196" t="s">
        <v>262</v>
      </c>
      <c r="X2196" t="s">
        <v>9551</v>
      </c>
      <c r="Y2196" t="s">
        <v>9467</v>
      </c>
      <c r="Z2196" t="str">
        <f t="shared" si="918"/>
        <v>Mar</v>
      </c>
      <c r="AA2196" s="6">
        <f t="shared" si="933"/>
        <v>0</v>
      </c>
      <c r="AB2196" s="6">
        <f t="shared" si="933"/>
        <v>4</v>
      </c>
      <c r="AC2196" s="6">
        <f t="shared" si="933"/>
        <v>0</v>
      </c>
      <c r="AD2196" s="6">
        <f t="shared" si="933"/>
        <v>0</v>
      </c>
      <c r="AE2196" s="6">
        <f t="shared" si="933"/>
        <v>0</v>
      </c>
      <c r="AF2196" s="6">
        <f t="shared" si="919"/>
        <v>4</v>
      </c>
      <c r="AG2196" s="6">
        <f t="shared" si="920"/>
        <v>0</v>
      </c>
      <c r="AH2196" s="14" t="str">
        <f>LEFT(X2196,2)&amp;"."&amp;VLOOKUP(MID(X2196,4,3),'Data validation'!$A$1:$B$12,2,FALSE)&amp;".2025"</f>
        <v>24.03.2025</v>
      </c>
      <c r="AI2196">
        <f t="shared" si="921"/>
        <v>13</v>
      </c>
      <c r="AJ2196" t="str">
        <f>H2196&amp;"."&amp;VLOOKUP(I2196,'Data validation'!$A$1:$B$12,2,FALSE)&amp;".2026"</f>
        <v>22.06.2026</v>
      </c>
      <c r="AK2196">
        <f t="shared" si="922"/>
        <v>26</v>
      </c>
      <c r="AL2196" t="str">
        <f>VLOOKUP(E2196,[2]Sheet1!$A:$B,2,FALSE)</f>
        <v>Анулирана</v>
      </c>
    </row>
    <row r="2197" spans="1:38" x14ac:dyDescent="0.25">
      <c r="A2197" t="str">
        <f>VLOOKUP(Q2197,'Data validation'!$K$2:$L$50,2,FALSE)</f>
        <v>BOOKING</v>
      </c>
      <c r="B2197">
        <f t="shared" si="907"/>
        <v>0</v>
      </c>
      <c r="C2197">
        <f t="shared" si="908"/>
        <v>0</v>
      </c>
      <c r="D2197">
        <f t="shared" si="909"/>
        <v>6</v>
      </c>
      <c r="E2197">
        <v>10665</v>
      </c>
      <c r="F2197" t="s">
        <v>9552</v>
      </c>
      <c r="G2197" t="s">
        <v>259</v>
      </c>
      <c r="H2197" t="str">
        <f t="shared" si="910"/>
        <v>08</v>
      </c>
      <c r="I2197" t="str">
        <f t="shared" si="911"/>
        <v>Aug</v>
      </c>
      <c r="J2197" t="s">
        <v>1443</v>
      </c>
      <c r="K2197" t="str">
        <f t="shared" si="912"/>
        <v>14</v>
      </c>
      <c r="L2197" t="str">
        <f t="shared" si="913"/>
        <v>Aug</v>
      </c>
      <c r="M2197">
        <v>6</v>
      </c>
      <c r="N2197">
        <f t="shared" si="914"/>
        <v>6</v>
      </c>
      <c r="O2197">
        <f t="shared" si="915"/>
        <v>0</v>
      </c>
      <c r="P2197">
        <f t="shared" si="916"/>
        <v>0</v>
      </c>
      <c r="Q2197" t="s">
        <v>587</v>
      </c>
      <c r="R2197" t="s">
        <v>63</v>
      </c>
      <c r="S2197">
        <v>2</v>
      </c>
      <c r="T2197">
        <v>2</v>
      </c>
      <c r="U2197" s="2">
        <v>3662.6056844036693</v>
      </c>
      <c r="V2197" s="2">
        <v>610.43428073394489</v>
      </c>
      <c r="W2197" t="s">
        <v>262</v>
      </c>
      <c r="X2197" t="s">
        <v>9553</v>
      </c>
      <c r="Y2197" t="s">
        <v>9467</v>
      </c>
      <c r="Z2197" t="str">
        <f t="shared" si="918"/>
        <v>Mar</v>
      </c>
      <c r="AA2197" s="6">
        <f t="shared" si="933"/>
        <v>0</v>
      </c>
      <c r="AB2197" s="6">
        <f t="shared" si="933"/>
        <v>0</v>
      </c>
      <c r="AC2197" s="6">
        <f t="shared" si="933"/>
        <v>0</v>
      </c>
      <c r="AD2197" s="6">
        <f t="shared" si="933"/>
        <v>6</v>
      </c>
      <c r="AE2197" s="6">
        <f t="shared" si="933"/>
        <v>0</v>
      </c>
      <c r="AF2197" s="6">
        <f t="shared" si="919"/>
        <v>6</v>
      </c>
      <c r="AG2197" s="6">
        <f t="shared" si="920"/>
        <v>0</v>
      </c>
      <c r="AH2197" s="14" t="str">
        <f>LEFT(X2197,2)&amp;"."&amp;VLOOKUP(MID(X2197,4,3),'Data validation'!$A$1:$B$12,2,FALSE)&amp;".2025"</f>
        <v>24.03.2025</v>
      </c>
      <c r="AI2197">
        <f t="shared" si="921"/>
        <v>13</v>
      </c>
      <c r="AJ2197" t="str">
        <f>H2197&amp;"."&amp;VLOOKUP(I2197,'Data validation'!$A$1:$B$12,2,FALSE)&amp;".2026"</f>
        <v>08.08.2026</v>
      </c>
      <c r="AK2197">
        <f t="shared" si="922"/>
        <v>32</v>
      </c>
      <c r="AL2197" t="e">
        <f>VLOOKUP(E2197,[2]Sheet1!$A:$B,2,FALSE)</f>
        <v>#N/A</v>
      </c>
    </row>
    <row r="2198" spans="1:38" x14ac:dyDescent="0.25">
      <c r="A2198" t="str">
        <f>VLOOKUP(Q2198,'Data validation'!$K$2:$L$50,2,FALSE)</f>
        <v>BOOKING</v>
      </c>
      <c r="B2198">
        <f t="shared" si="907"/>
        <v>0</v>
      </c>
      <c r="C2198">
        <f t="shared" si="908"/>
        <v>0</v>
      </c>
      <c r="D2198">
        <f t="shared" si="909"/>
        <v>6</v>
      </c>
      <c r="E2198">
        <v>10666</v>
      </c>
      <c r="F2198" t="s">
        <v>9552</v>
      </c>
      <c r="G2198" t="s">
        <v>259</v>
      </c>
      <c r="H2198" t="str">
        <f t="shared" si="910"/>
        <v>08</v>
      </c>
      <c r="I2198" t="str">
        <f t="shared" si="911"/>
        <v>Aug</v>
      </c>
      <c r="J2198" t="s">
        <v>1443</v>
      </c>
      <c r="K2198" t="str">
        <f t="shared" si="912"/>
        <v>14</v>
      </c>
      <c r="L2198" t="str">
        <f t="shared" si="913"/>
        <v>Aug</v>
      </c>
      <c r="M2198">
        <v>6</v>
      </c>
      <c r="N2198">
        <f t="shared" si="914"/>
        <v>6</v>
      </c>
      <c r="O2198">
        <f t="shared" si="915"/>
        <v>0</v>
      </c>
      <c r="P2198">
        <f t="shared" si="916"/>
        <v>0</v>
      </c>
      <c r="Q2198" t="s">
        <v>587</v>
      </c>
      <c r="R2198" t="s">
        <v>17</v>
      </c>
      <c r="S2198">
        <v>2</v>
      </c>
      <c r="T2198">
        <v>1</v>
      </c>
      <c r="U2198" s="2">
        <v>2860.3206297247702</v>
      </c>
      <c r="V2198" s="2">
        <v>476.72010495412843</v>
      </c>
      <c r="X2198" t="s">
        <v>9553</v>
      </c>
      <c r="Y2198" t="s">
        <v>9467</v>
      </c>
      <c r="Z2198" t="str">
        <f t="shared" si="918"/>
        <v>Mar</v>
      </c>
      <c r="AA2198" s="6">
        <f t="shared" si="933"/>
        <v>0</v>
      </c>
      <c r="AB2198" s="6">
        <f t="shared" si="933"/>
        <v>0</v>
      </c>
      <c r="AC2198" s="6">
        <f t="shared" si="933"/>
        <v>0</v>
      </c>
      <c r="AD2198" s="6">
        <f t="shared" si="933"/>
        <v>6</v>
      </c>
      <c r="AE2198" s="6">
        <f t="shared" si="933"/>
        <v>0</v>
      </c>
      <c r="AF2198" s="6">
        <f t="shared" si="919"/>
        <v>6</v>
      </c>
      <c r="AG2198" s="6">
        <f t="shared" si="920"/>
        <v>0</v>
      </c>
      <c r="AH2198" s="14" t="str">
        <f>LEFT(X2198,2)&amp;"."&amp;VLOOKUP(MID(X2198,4,3),'Data validation'!$A$1:$B$12,2,FALSE)&amp;".2025"</f>
        <v>24.03.2025</v>
      </c>
      <c r="AI2198">
        <f t="shared" si="921"/>
        <v>13</v>
      </c>
      <c r="AJ2198" t="str">
        <f>H2198&amp;"."&amp;VLOOKUP(I2198,'Data validation'!$A$1:$B$12,2,FALSE)&amp;".2026"</f>
        <v>08.08.2026</v>
      </c>
      <c r="AK2198">
        <f t="shared" si="922"/>
        <v>32</v>
      </c>
      <c r="AL2198" t="e">
        <f>VLOOKUP(E2198,[2]Sheet1!$A:$B,2,FALSE)</f>
        <v>#N/A</v>
      </c>
    </row>
    <row r="2199" spans="1:38" x14ac:dyDescent="0.25">
      <c r="A2199" t="str">
        <f>VLOOKUP(Q2199,'Data validation'!$K$2:$L$50,2,FALSE)</f>
        <v>TO</v>
      </c>
      <c r="B2199">
        <f t="shared" si="907"/>
        <v>0</v>
      </c>
      <c r="C2199">
        <f t="shared" si="908"/>
        <v>0</v>
      </c>
      <c r="D2199">
        <f t="shared" si="909"/>
        <v>6</v>
      </c>
      <c r="E2199">
        <v>10668</v>
      </c>
      <c r="F2199" t="s">
        <v>9554</v>
      </c>
      <c r="G2199" t="s">
        <v>646</v>
      </c>
      <c r="H2199" t="str">
        <f t="shared" si="910"/>
        <v>07</v>
      </c>
      <c r="I2199" t="str">
        <f t="shared" si="911"/>
        <v>Aug</v>
      </c>
      <c r="J2199" t="s">
        <v>475</v>
      </c>
      <c r="K2199" t="str">
        <f t="shared" si="912"/>
        <v>13</v>
      </c>
      <c r="L2199" t="str">
        <f t="shared" si="913"/>
        <v>Aug</v>
      </c>
      <c r="M2199">
        <v>6</v>
      </c>
      <c r="N2199">
        <f t="shared" si="914"/>
        <v>6</v>
      </c>
      <c r="O2199">
        <f t="shared" si="915"/>
        <v>0</v>
      </c>
      <c r="P2199">
        <f t="shared" si="916"/>
        <v>0</v>
      </c>
      <c r="Q2199" t="s">
        <v>116</v>
      </c>
      <c r="R2199" t="s">
        <v>63</v>
      </c>
      <c r="S2199">
        <v>3</v>
      </c>
      <c r="T2199">
        <v>1</v>
      </c>
      <c r="U2199" s="2">
        <f>SUMIFS(Solvex!L:L,Solvex!D:D,'Резервации 2026'!E2199)</f>
        <v>2768.8685310000001</v>
      </c>
      <c r="V2199" s="2">
        <f t="shared" ref="V2199" si="935">+U2199/M2199</f>
        <v>461.47808850000001</v>
      </c>
      <c r="W2199" t="s">
        <v>262</v>
      </c>
      <c r="X2199" t="s">
        <v>9555</v>
      </c>
      <c r="Y2199" t="s">
        <v>9467</v>
      </c>
      <c r="Z2199" t="str">
        <f t="shared" si="918"/>
        <v>Mar</v>
      </c>
      <c r="AA2199" s="6">
        <f t="shared" si="933"/>
        <v>0</v>
      </c>
      <c r="AB2199" s="6">
        <f t="shared" si="933"/>
        <v>0</v>
      </c>
      <c r="AC2199" s="6">
        <f t="shared" si="933"/>
        <v>0</v>
      </c>
      <c r="AD2199" s="6">
        <f t="shared" si="933"/>
        <v>6</v>
      </c>
      <c r="AE2199" s="6">
        <f t="shared" si="933"/>
        <v>0</v>
      </c>
      <c r="AF2199" s="6">
        <f t="shared" si="919"/>
        <v>6</v>
      </c>
      <c r="AG2199" s="6">
        <f t="shared" si="920"/>
        <v>0</v>
      </c>
      <c r="AH2199" s="14" t="str">
        <f>LEFT(X2199,2)&amp;"."&amp;VLOOKUP(MID(X2199,4,3),'Data validation'!$A$1:$B$12,2,FALSE)&amp;".2025"</f>
        <v>24.03.2025</v>
      </c>
      <c r="AI2199">
        <f t="shared" si="921"/>
        <v>13</v>
      </c>
      <c r="AJ2199" t="str">
        <f>H2199&amp;"."&amp;VLOOKUP(I2199,'Data validation'!$A$1:$B$12,2,FALSE)&amp;".2026"</f>
        <v>07.08.2026</v>
      </c>
      <c r="AK2199">
        <f t="shared" si="922"/>
        <v>32</v>
      </c>
      <c r="AL2199" t="e">
        <f>VLOOKUP(E2199,[2]Sheet1!$A:$B,2,FALSE)</f>
        <v>#N/A</v>
      </c>
    </row>
    <row r="2200" spans="1:38" x14ac:dyDescent="0.25">
      <c r="A2200" t="str">
        <f>VLOOKUP(Q2200,'Data validation'!$K$2:$L$50,2,FALSE)</f>
        <v>TO</v>
      </c>
      <c r="B2200">
        <f t="shared" si="907"/>
        <v>0</v>
      </c>
      <c r="C2200">
        <f t="shared" si="908"/>
        <v>6</v>
      </c>
      <c r="D2200">
        <f t="shared" si="909"/>
        <v>0</v>
      </c>
      <c r="E2200">
        <v>10669</v>
      </c>
      <c r="F2200" t="s">
        <v>9556</v>
      </c>
      <c r="G2200" t="s">
        <v>283</v>
      </c>
      <c r="H2200" t="str">
        <f t="shared" si="910"/>
        <v>20</v>
      </c>
      <c r="I2200" t="str">
        <f t="shared" si="911"/>
        <v>Jun</v>
      </c>
      <c r="J2200" t="s">
        <v>950</v>
      </c>
      <c r="K2200" t="str">
        <f t="shared" si="912"/>
        <v>26</v>
      </c>
      <c r="L2200" t="str">
        <f t="shared" si="913"/>
        <v>Jun</v>
      </c>
      <c r="M2200">
        <v>6</v>
      </c>
      <c r="N2200">
        <f t="shared" si="914"/>
        <v>6</v>
      </c>
      <c r="O2200">
        <f t="shared" si="915"/>
        <v>0</v>
      </c>
      <c r="P2200">
        <f t="shared" si="916"/>
        <v>0</v>
      </c>
      <c r="Q2200" t="s">
        <v>162</v>
      </c>
      <c r="R2200" t="s">
        <v>17</v>
      </c>
      <c r="S2200">
        <v>1</v>
      </c>
      <c r="T2200">
        <v>0</v>
      </c>
      <c r="U2200" s="2">
        <f>SUMIFS(Magelan!L:L,Magelan!D:D,'Резервации 2026'!E2200)</f>
        <v>1134.1662586999998</v>
      </c>
      <c r="V2200" s="2">
        <f>+U2200/M2200</f>
        <v>189.02770978333331</v>
      </c>
      <c r="X2200" t="s">
        <v>9557</v>
      </c>
      <c r="Y2200" t="s">
        <v>9467</v>
      </c>
      <c r="Z2200" t="str">
        <f t="shared" si="918"/>
        <v>Mar</v>
      </c>
      <c r="AA2200" s="6">
        <f t="shared" si="933"/>
        <v>0</v>
      </c>
      <c r="AB2200" s="6">
        <f t="shared" si="933"/>
        <v>6</v>
      </c>
      <c r="AC2200" s="6">
        <f t="shared" si="933"/>
        <v>0</v>
      </c>
      <c r="AD2200" s="6">
        <f t="shared" si="933"/>
        <v>0</v>
      </c>
      <c r="AE2200" s="6">
        <f t="shared" si="933"/>
        <v>0</v>
      </c>
      <c r="AF2200" s="6">
        <f t="shared" si="919"/>
        <v>6</v>
      </c>
      <c r="AG2200" s="6">
        <f t="shared" si="920"/>
        <v>0</v>
      </c>
      <c r="AH2200" s="14" t="str">
        <f>LEFT(X2200,2)&amp;"."&amp;VLOOKUP(MID(X2200,4,3),'Data validation'!$A$1:$B$12,2,FALSE)&amp;".2025"</f>
        <v>24.03.2025</v>
      </c>
      <c r="AI2200">
        <f t="shared" si="921"/>
        <v>13</v>
      </c>
      <c r="AJ2200" t="str">
        <f>H2200&amp;"."&amp;VLOOKUP(I2200,'Data validation'!$A$1:$B$12,2,FALSE)&amp;".2026"</f>
        <v>20.06.2026</v>
      </c>
      <c r="AK2200">
        <f t="shared" si="922"/>
        <v>25</v>
      </c>
      <c r="AL2200" t="e">
        <f>VLOOKUP(E2200,[2]Sheet1!$A:$B,2,FALSE)</f>
        <v>#N/A</v>
      </c>
    </row>
    <row r="2201" spans="1:38" x14ac:dyDescent="0.25">
      <c r="A2201" t="str">
        <f>VLOOKUP(Q2201,'Data validation'!$K$2:$L$50,2,FALSE)</f>
        <v>TO</v>
      </c>
      <c r="B2201">
        <f t="shared" si="907"/>
        <v>0</v>
      </c>
      <c r="C2201">
        <f t="shared" si="908"/>
        <v>0</v>
      </c>
      <c r="D2201">
        <f t="shared" si="909"/>
        <v>7</v>
      </c>
      <c r="E2201">
        <v>10670</v>
      </c>
      <c r="F2201" t="s">
        <v>9558</v>
      </c>
      <c r="G2201" t="s">
        <v>84</v>
      </c>
      <c r="H2201" t="str">
        <f t="shared" si="910"/>
        <v>20</v>
      </c>
      <c r="I2201" t="str">
        <f t="shared" si="911"/>
        <v>Jul</v>
      </c>
      <c r="J2201" t="s">
        <v>94</v>
      </c>
      <c r="K2201" t="str">
        <f t="shared" si="912"/>
        <v>27</v>
      </c>
      <c r="L2201" t="str">
        <f t="shared" si="913"/>
        <v>Jul</v>
      </c>
      <c r="M2201">
        <v>7</v>
      </c>
      <c r="N2201">
        <f t="shared" si="914"/>
        <v>7</v>
      </c>
      <c r="O2201">
        <f t="shared" si="915"/>
        <v>0</v>
      </c>
      <c r="P2201">
        <f t="shared" si="916"/>
        <v>0</v>
      </c>
      <c r="Q2201" t="s">
        <v>116</v>
      </c>
      <c r="R2201" t="s">
        <v>188</v>
      </c>
      <c r="S2201">
        <v>3</v>
      </c>
      <c r="T2201">
        <v>1</v>
      </c>
      <c r="U2201" s="2">
        <f>SUMIFS(Solvex!L:L,Solvex!D:D,'Резервации 2026'!E2201)</f>
        <v>3560.8427729</v>
      </c>
      <c r="V2201" s="2">
        <f t="shared" ref="V2201:V2202" si="936">+U2201/M2201</f>
        <v>508.69182469999998</v>
      </c>
      <c r="W2201" t="s">
        <v>262</v>
      </c>
      <c r="X2201" t="s">
        <v>9559</v>
      </c>
      <c r="Y2201" t="s">
        <v>9467</v>
      </c>
      <c r="Z2201" t="str">
        <f t="shared" si="918"/>
        <v>Mar</v>
      </c>
      <c r="AA2201" s="6">
        <f t="shared" si="933"/>
        <v>0</v>
      </c>
      <c r="AB2201" s="6">
        <f t="shared" si="933"/>
        <v>0</v>
      </c>
      <c r="AC2201" s="6">
        <f t="shared" si="933"/>
        <v>7</v>
      </c>
      <c r="AD2201" s="6">
        <f t="shared" si="933"/>
        <v>0</v>
      </c>
      <c r="AE2201" s="6">
        <f t="shared" si="933"/>
        <v>0</v>
      </c>
      <c r="AF2201" s="6">
        <f t="shared" si="919"/>
        <v>7</v>
      </c>
      <c r="AG2201" s="6">
        <f t="shared" si="920"/>
        <v>0</v>
      </c>
      <c r="AH2201" s="14" t="str">
        <f>LEFT(X2201,2)&amp;"."&amp;VLOOKUP(MID(X2201,4,3),'Data validation'!$A$1:$B$12,2,FALSE)&amp;".2025"</f>
        <v>24.03.2025</v>
      </c>
      <c r="AI2201">
        <f t="shared" si="921"/>
        <v>13</v>
      </c>
      <c r="AJ2201" t="str">
        <f>H2201&amp;"."&amp;VLOOKUP(I2201,'Data validation'!$A$1:$B$12,2,FALSE)&amp;".2026"</f>
        <v>20.07.2026</v>
      </c>
      <c r="AK2201">
        <f t="shared" si="922"/>
        <v>30</v>
      </c>
      <c r="AL2201" t="e">
        <f>VLOOKUP(E2201,[2]Sheet1!$A:$B,2,FALSE)</f>
        <v>#N/A</v>
      </c>
    </row>
    <row r="2202" spans="1:38" x14ac:dyDescent="0.25">
      <c r="A2202" t="str">
        <f>VLOOKUP(Q2202,'Data validation'!$K$2:$L$50,2,FALSE)</f>
        <v>TO</v>
      </c>
      <c r="B2202">
        <f t="shared" ref="B2202:B2232" si="937">AA2202+IF(I2202="Jun",IF(_xlfn.NUMBERVALUE(H2202)&gt;14,0,IF(_xlfn.NUMBERVALUE(K2202)&lt;14,M2202,15-_xlfn.NUMBERVALUE(H2202))),0)</f>
        <v>0</v>
      </c>
      <c r="C2202">
        <f t="shared" ref="C2202:C2232" si="938">M2202-B2202-D2202</f>
        <v>0</v>
      </c>
      <c r="D2202">
        <f t="shared" ref="D2202:D2232" si="939">IF(L2202="Jul",IF(_xlfn.NUMBERVALUE(K2202)&lt;11,0,IF(I2202="Jul",IF(_xlfn.NUMBERVALUE(H2202)&gt;11,M2202,_xlfn.NUMBERVALUE(K2202)-11),0)),0)+IF(L2202="Aug",IF(_xlfn.NUMBERVALUE(K2202)&gt;24,IF(_xlfn.NUMBERVALUE(H2202)&gt;24,0,25-_xlfn.NUMBERVALUE(H2202)),IF(I2202="Aug",M2202,_xlfn.NUMBERVALUE(K2202)-1+32-_xlfn.NUMBERVALUE(H2202))),0)</f>
        <v>7</v>
      </c>
      <c r="E2202">
        <v>10672</v>
      </c>
      <c r="F2202" t="s">
        <v>9560</v>
      </c>
      <c r="G2202" t="s">
        <v>84</v>
      </c>
      <c r="H2202" t="str">
        <f t="shared" ref="H2202:H2232" si="940">LEFT(G2202,2)</f>
        <v>20</v>
      </c>
      <c r="I2202" t="str">
        <f t="shared" ref="I2202:I2232" si="941">MID(G2202,4,3)</f>
        <v>Jul</v>
      </c>
      <c r="J2202" t="s">
        <v>94</v>
      </c>
      <c r="K2202" t="str">
        <f t="shared" ref="K2202:K2232" si="942">LEFT(J2202,2)</f>
        <v>27</v>
      </c>
      <c r="L2202" t="str">
        <f t="shared" ref="L2202:L2232" si="943">MID(J2202,4,3)</f>
        <v>Jul</v>
      </c>
      <c r="M2202">
        <v>7</v>
      </c>
      <c r="N2202">
        <f t="shared" ref="N2202:N2232" si="944">+K2202-H2202</f>
        <v>7</v>
      </c>
      <c r="O2202">
        <f t="shared" ref="O2202:O2232" si="945">IF(I2202=L2202,0,31-H2202)</f>
        <v>0</v>
      </c>
      <c r="P2202">
        <f t="shared" ref="P2202:P2232" si="946">IF(I2202=L2202,0,K2202-1)</f>
        <v>0</v>
      </c>
      <c r="Q2202" t="s">
        <v>116</v>
      </c>
      <c r="R2202" t="s">
        <v>188</v>
      </c>
      <c r="S2202">
        <v>3</v>
      </c>
      <c r="T2202">
        <v>1</v>
      </c>
      <c r="U2202" s="2">
        <f>SUMIFS(Solvex!L:L,Solvex!D:D,'Резервации 2026'!E2202)</f>
        <v>3560.8427729</v>
      </c>
      <c r="V2202" s="2">
        <f t="shared" si="936"/>
        <v>508.69182469999998</v>
      </c>
      <c r="W2202" t="s">
        <v>262</v>
      </c>
      <c r="X2202" t="s">
        <v>9561</v>
      </c>
      <c r="Y2202" t="s">
        <v>9467</v>
      </c>
      <c r="Z2202" t="str">
        <f t="shared" ref="Z2202:Z2232" si="947">MID(X2202,4,3)</f>
        <v>Mar</v>
      </c>
      <c r="AA2202" s="6">
        <f t="shared" si="933"/>
        <v>0</v>
      </c>
      <c r="AB2202" s="6">
        <f t="shared" si="933"/>
        <v>0</v>
      </c>
      <c r="AC2202" s="6">
        <f t="shared" si="933"/>
        <v>7</v>
      </c>
      <c r="AD2202" s="6">
        <f t="shared" si="933"/>
        <v>0</v>
      </c>
      <c r="AE2202" s="6">
        <f t="shared" si="933"/>
        <v>0</v>
      </c>
      <c r="AF2202" s="6">
        <f t="shared" ref="AF2202:AF2232" si="948">SUM(AA2202:AE2202)</f>
        <v>7</v>
      </c>
      <c r="AG2202" s="6">
        <f t="shared" ref="AG2202:AG2232" si="949">+AF2202-M2202</f>
        <v>0</v>
      </c>
      <c r="AH2202" s="14" t="str">
        <f>LEFT(X2202,2)&amp;"."&amp;VLOOKUP(MID(X2202,4,3),'Data validation'!$A$1:$B$12,2,FALSE)&amp;".2025"</f>
        <v>24.03.2025</v>
      </c>
      <c r="AI2202">
        <f t="shared" ref="AI2202:AI2232" si="950">WEEKNUM(AH2202)</f>
        <v>13</v>
      </c>
      <c r="AJ2202" t="str">
        <f>H2202&amp;"."&amp;VLOOKUP(I2202,'Data validation'!$A$1:$B$12,2,FALSE)&amp;".2026"</f>
        <v>20.07.2026</v>
      </c>
      <c r="AK2202">
        <f t="shared" ref="AK2202:AK2232" si="951">WEEKNUM(AJ2202)</f>
        <v>30</v>
      </c>
      <c r="AL2202" t="e">
        <f>VLOOKUP(E2202,[2]Sheet1!$A:$B,2,FALSE)</f>
        <v>#N/A</v>
      </c>
    </row>
    <row r="2203" spans="1:38" x14ac:dyDescent="0.25">
      <c r="A2203" t="str">
        <f>VLOOKUP(Q2203,'Data validation'!$K$2:$L$50,2,FALSE)</f>
        <v>TO</v>
      </c>
      <c r="B2203">
        <f t="shared" si="937"/>
        <v>0</v>
      </c>
      <c r="C2203">
        <f t="shared" si="938"/>
        <v>7</v>
      </c>
      <c r="D2203">
        <f t="shared" si="939"/>
        <v>0</v>
      </c>
      <c r="E2203">
        <v>10673</v>
      </c>
      <c r="F2203" t="s">
        <v>9562</v>
      </c>
      <c r="G2203" t="s">
        <v>45</v>
      </c>
      <c r="H2203" t="str">
        <f t="shared" si="940"/>
        <v>04</v>
      </c>
      <c r="I2203" t="str">
        <f t="shared" si="941"/>
        <v>Jul</v>
      </c>
      <c r="J2203" t="s">
        <v>323</v>
      </c>
      <c r="K2203" t="str">
        <f t="shared" si="942"/>
        <v>11</v>
      </c>
      <c r="L2203" t="str">
        <f t="shared" si="943"/>
        <v>Jul</v>
      </c>
      <c r="M2203">
        <v>7</v>
      </c>
      <c r="N2203">
        <f t="shared" si="944"/>
        <v>7</v>
      </c>
      <c r="O2203">
        <f t="shared" si="945"/>
        <v>0</v>
      </c>
      <c r="P2203">
        <f t="shared" si="946"/>
        <v>0</v>
      </c>
      <c r="Q2203" t="s">
        <v>1764</v>
      </c>
      <c r="R2203" t="s">
        <v>20</v>
      </c>
      <c r="S2203">
        <v>2</v>
      </c>
      <c r="T2203">
        <v>1</v>
      </c>
      <c r="U2203" s="2">
        <f>SUMIFS(Verso!L:L,Verso!D:D,'Резервации 2026'!E2203)</f>
        <v>2231.3282138</v>
      </c>
      <c r="V2203" s="2">
        <f>+U2203/M2203</f>
        <v>318.76117340000002</v>
      </c>
      <c r="X2203" t="s">
        <v>9563</v>
      </c>
      <c r="Y2203" t="s">
        <v>9467</v>
      </c>
      <c r="Z2203" t="str">
        <f t="shared" si="947"/>
        <v>Mar</v>
      </c>
      <c r="AA2203" s="6">
        <f t="shared" si="933"/>
        <v>0</v>
      </c>
      <c r="AB2203" s="6">
        <f t="shared" si="933"/>
        <v>0</v>
      </c>
      <c r="AC2203" s="6">
        <f t="shared" si="933"/>
        <v>7</v>
      </c>
      <c r="AD2203" s="6">
        <f t="shared" si="933"/>
        <v>0</v>
      </c>
      <c r="AE2203" s="6">
        <f t="shared" si="933"/>
        <v>0</v>
      </c>
      <c r="AF2203" s="6">
        <f t="shared" si="948"/>
        <v>7</v>
      </c>
      <c r="AG2203" s="6">
        <f t="shared" si="949"/>
        <v>0</v>
      </c>
      <c r="AH2203" s="14" t="str">
        <f>LEFT(X2203,2)&amp;"."&amp;VLOOKUP(MID(X2203,4,3),'Data validation'!$A$1:$B$12,2,FALSE)&amp;".2025"</f>
        <v>24.03.2025</v>
      </c>
      <c r="AI2203">
        <f t="shared" si="950"/>
        <v>13</v>
      </c>
      <c r="AJ2203" t="str">
        <f>H2203&amp;"."&amp;VLOOKUP(I2203,'Data validation'!$A$1:$B$12,2,FALSE)&amp;".2026"</f>
        <v>04.07.2026</v>
      </c>
      <c r="AK2203">
        <f t="shared" si="951"/>
        <v>27</v>
      </c>
      <c r="AL2203" t="e">
        <f>VLOOKUP(E2203,[2]Sheet1!$A:$B,2,FALSE)</f>
        <v>#N/A</v>
      </c>
    </row>
    <row r="2204" spans="1:38" x14ac:dyDescent="0.25">
      <c r="A2204" t="str">
        <f>VLOOKUP(Q2204,'Data validation'!$K$2:$L$50,2,FALSE)</f>
        <v>TO</v>
      </c>
      <c r="B2204">
        <f t="shared" si="937"/>
        <v>0</v>
      </c>
      <c r="C2204">
        <f t="shared" si="938"/>
        <v>7</v>
      </c>
      <c r="D2204">
        <f t="shared" si="939"/>
        <v>0</v>
      </c>
      <c r="E2204">
        <v>10674</v>
      </c>
      <c r="F2204" t="s">
        <v>9562</v>
      </c>
      <c r="G2204" t="s">
        <v>45</v>
      </c>
      <c r="H2204" t="str">
        <f t="shared" si="940"/>
        <v>04</v>
      </c>
      <c r="I2204" t="str">
        <f t="shared" si="941"/>
        <v>Jul</v>
      </c>
      <c r="J2204" t="s">
        <v>323</v>
      </c>
      <c r="K2204" t="str">
        <f t="shared" si="942"/>
        <v>11</v>
      </c>
      <c r="L2204" t="str">
        <f t="shared" si="943"/>
        <v>Jul</v>
      </c>
      <c r="M2204">
        <v>7</v>
      </c>
      <c r="N2204">
        <f t="shared" si="944"/>
        <v>7</v>
      </c>
      <c r="O2204">
        <f t="shared" si="945"/>
        <v>0</v>
      </c>
      <c r="P2204">
        <f t="shared" si="946"/>
        <v>0</v>
      </c>
      <c r="Q2204" t="s">
        <v>1764</v>
      </c>
      <c r="R2204" t="s">
        <v>20</v>
      </c>
      <c r="S2204">
        <v>3</v>
      </c>
      <c r="T2204">
        <v>1</v>
      </c>
      <c r="U2204" s="2">
        <f>SUMIFS(Verso!L:L,Verso!D:D,'Резервации 2026'!E2204)</f>
        <v>3012.2715745</v>
      </c>
      <c r="V2204" s="2">
        <f>+U2204/M2204</f>
        <v>430.32451064285715</v>
      </c>
      <c r="X2204" t="s">
        <v>9564</v>
      </c>
      <c r="Y2204" t="s">
        <v>9467</v>
      </c>
      <c r="Z2204" t="str">
        <f t="shared" si="947"/>
        <v>Mar</v>
      </c>
      <c r="AA2204" s="6">
        <f t="shared" si="933"/>
        <v>0</v>
      </c>
      <c r="AB2204" s="6">
        <f t="shared" si="933"/>
        <v>0</v>
      </c>
      <c r="AC2204" s="6">
        <f t="shared" si="933"/>
        <v>7</v>
      </c>
      <c r="AD2204" s="6">
        <f t="shared" si="933"/>
        <v>0</v>
      </c>
      <c r="AE2204" s="6">
        <f t="shared" si="933"/>
        <v>0</v>
      </c>
      <c r="AF2204" s="6">
        <f t="shared" si="948"/>
        <v>7</v>
      </c>
      <c r="AG2204" s="6">
        <f t="shared" si="949"/>
        <v>0</v>
      </c>
      <c r="AH2204" s="14" t="str">
        <f>LEFT(X2204,2)&amp;"."&amp;VLOOKUP(MID(X2204,4,3),'Data validation'!$A$1:$B$12,2,FALSE)&amp;".2025"</f>
        <v>24.03.2025</v>
      </c>
      <c r="AI2204">
        <f t="shared" si="950"/>
        <v>13</v>
      </c>
      <c r="AJ2204" t="str">
        <f>H2204&amp;"."&amp;VLOOKUP(I2204,'Data validation'!$A$1:$B$12,2,FALSE)&amp;".2026"</f>
        <v>04.07.2026</v>
      </c>
      <c r="AK2204">
        <f t="shared" si="951"/>
        <v>27</v>
      </c>
      <c r="AL2204" t="e">
        <f>VLOOKUP(E2204,[2]Sheet1!$A:$B,2,FALSE)</f>
        <v>#N/A</v>
      </c>
    </row>
    <row r="2205" spans="1:38" x14ac:dyDescent="0.25">
      <c r="A2205" t="str">
        <f>VLOOKUP(Q2205,'Data validation'!$K$2:$L$50,2,FALSE)</f>
        <v>TO</v>
      </c>
      <c r="B2205">
        <f t="shared" si="937"/>
        <v>0</v>
      </c>
      <c r="C2205">
        <f t="shared" si="938"/>
        <v>5</v>
      </c>
      <c r="D2205">
        <f t="shared" si="939"/>
        <v>0</v>
      </c>
      <c r="E2205">
        <v>10675</v>
      </c>
      <c r="F2205" t="s">
        <v>9565</v>
      </c>
      <c r="G2205" t="s">
        <v>283</v>
      </c>
      <c r="H2205" t="str">
        <f t="shared" si="940"/>
        <v>20</v>
      </c>
      <c r="I2205" t="str">
        <f t="shared" si="941"/>
        <v>Jun</v>
      </c>
      <c r="J2205" t="s">
        <v>303</v>
      </c>
      <c r="K2205" t="str">
        <f t="shared" si="942"/>
        <v>25</v>
      </c>
      <c r="L2205" t="str">
        <f t="shared" si="943"/>
        <v>Jun</v>
      </c>
      <c r="M2205">
        <v>5</v>
      </c>
      <c r="N2205">
        <f t="shared" si="944"/>
        <v>5</v>
      </c>
      <c r="O2205">
        <f t="shared" si="945"/>
        <v>0</v>
      </c>
      <c r="P2205">
        <f t="shared" si="946"/>
        <v>0</v>
      </c>
      <c r="Q2205" t="s">
        <v>3571</v>
      </c>
      <c r="R2205" t="s">
        <v>25</v>
      </c>
      <c r="S2205">
        <v>2</v>
      </c>
      <c r="T2205">
        <v>1</v>
      </c>
      <c r="U2205" s="2">
        <f>SUMIFS(Alma!L:L,Alma!D:D,'Резервации 2026'!E2205)</f>
        <v>1386.0967210000001</v>
      </c>
      <c r="V2205" s="2">
        <f>+U2205/M2205</f>
        <v>277.21934420000002</v>
      </c>
      <c r="X2205" t="s">
        <v>9566</v>
      </c>
      <c r="Y2205" t="s">
        <v>9467</v>
      </c>
      <c r="Z2205" t="str">
        <f t="shared" si="947"/>
        <v>Mar</v>
      </c>
      <c r="AA2205" s="6">
        <f t="shared" si="933"/>
        <v>0</v>
      </c>
      <c r="AB2205" s="6">
        <f t="shared" si="933"/>
        <v>5</v>
      </c>
      <c r="AC2205" s="6">
        <f t="shared" si="933"/>
        <v>0</v>
      </c>
      <c r="AD2205" s="6">
        <f t="shared" si="933"/>
        <v>0</v>
      </c>
      <c r="AE2205" s="6">
        <f t="shared" si="933"/>
        <v>0</v>
      </c>
      <c r="AF2205" s="6">
        <f t="shared" si="948"/>
        <v>5</v>
      </c>
      <c r="AG2205" s="6">
        <f t="shared" si="949"/>
        <v>0</v>
      </c>
      <c r="AH2205" s="14" t="str">
        <f>LEFT(X2205,2)&amp;"."&amp;VLOOKUP(MID(X2205,4,3),'Data validation'!$A$1:$B$12,2,FALSE)&amp;".2025"</f>
        <v>24.03.2025</v>
      </c>
      <c r="AI2205">
        <f t="shared" si="950"/>
        <v>13</v>
      </c>
      <c r="AJ2205" t="str">
        <f>H2205&amp;"."&amp;VLOOKUP(I2205,'Data validation'!$A$1:$B$12,2,FALSE)&amp;".2026"</f>
        <v>20.06.2026</v>
      </c>
      <c r="AK2205">
        <f t="shared" si="951"/>
        <v>25</v>
      </c>
      <c r="AL2205" t="e">
        <f>VLOOKUP(E2205,[2]Sheet1!$A:$B,2,FALSE)</f>
        <v>#N/A</v>
      </c>
    </row>
    <row r="2206" spans="1:38" x14ac:dyDescent="0.25">
      <c r="A2206" t="str">
        <f>VLOOKUP(Q2206,'Data validation'!$K$2:$L$50,2,FALSE)</f>
        <v>BOOKING</v>
      </c>
      <c r="B2206">
        <f t="shared" si="937"/>
        <v>1</v>
      </c>
      <c r="C2206">
        <f t="shared" si="938"/>
        <v>1</v>
      </c>
      <c r="D2206">
        <f t="shared" si="939"/>
        <v>0</v>
      </c>
      <c r="E2206">
        <v>10676</v>
      </c>
      <c r="F2206" t="s">
        <v>9567</v>
      </c>
      <c r="G2206" t="s">
        <v>3113</v>
      </c>
      <c r="H2206" t="str">
        <f t="shared" si="940"/>
        <v>30</v>
      </c>
      <c r="I2206" t="str">
        <f t="shared" si="941"/>
        <v>May</v>
      </c>
      <c r="J2206" t="s">
        <v>27</v>
      </c>
      <c r="K2206" t="str">
        <f t="shared" si="942"/>
        <v>01</v>
      </c>
      <c r="L2206" t="str">
        <f t="shared" si="943"/>
        <v>Jun</v>
      </c>
      <c r="M2206">
        <v>2</v>
      </c>
      <c r="N2206">
        <f t="shared" si="944"/>
        <v>-29</v>
      </c>
      <c r="O2206">
        <f t="shared" si="945"/>
        <v>1</v>
      </c>
      <c r="P2206">
        <f t="shared" si="946"/>
        <v>0</v>
      </c>
      <c r="Q2206" t="s">
        <v>587</v>
      </c>
      <c r="R2206" t="s">
        <v>25</v>
      </c>
      <c r="S2206">
        <v>2</v>
      </c>
      <c r="T2206">
        <v>1</v>
      </c>
      <c r="U2206" s="2">
        <v>526.13621339449537</v>
      </c>
      <c r="V2206" s="2">
        <v>263.06810669724769</v>
      </c>
      <c r="X2206" t="s">
        <v>9568</v>
      </c>
      <c r="Y2206" t="s">
        <v>9467</v>
      </c>
      <c r="Z2206" t="str">
        <f t="shared" si="947"/>
        <v>Mar</v>
      </c>
      <c r="AA2206" s="6">
        <f t="shared" si="933"/>
        <v>1</v>
      </c>
      <c r="AB2206" s="6">
        <f t="shared" si="933"/>
        <v>0</v>
      </c>
      <c r="AC2206" s="6">
        <f t="shared" si="933"/>
        <v>0</v>
      </c>
      <c r="AD2206" s="6">
        <f t="shared" si="933"/>
        <v>0</v>
      </c>
      <c r="AE2206" s="6">
        <f t="shared" si="933"/>
        <v>0</v>
      </c>
      <c r="AF2206" s="6">
        <f t="shared" si="948"/>
        <v>1</v>
      </c>
      <c r="AG2206" s="6">
        <f t="shared" si="949"/>
        <v>-1</v>
      </c>
      <c r="AH2206" s="14" t="str">
        <f>LEFT(X2206,2)&amp;"."&amp;VLOOKUP(MID(X2206,4,3),'Data validation'!$A$1:$B$12,2,FALSE)&amp;".2025"</f>
        <v>24.03.2025</v>
      </c>
      <c r="AI2206">
        <f t="shared" si="950"/>
        <v>13</v>
      </c>
      <c r="AJ2206" t="str">
        <f>H2206&amp;"."&amp;VLOOKUP(I2206,'Data validation'!$A$1:$B$12,2,FALSE)&amp;".2026"</f>
        <v>30.05.2026</v>
      </c>
      <c r="AK2206">
        <f t="shared" si="951"/>
        <v>22</v>
      </c>
      <c r="AL2206" t="str">
        <f>VLOOKUP(E2206,[2]Sheet1!$A:$B,2,FALSE)</f>
        <v>Анулирана</v>
      </c>
    </row>
    <row r="2207" spans="1:38" x14ac:dyDescent="0.25">
      <c r="A2207" t="str">
        <f>VLOOKUP(Q2207,'Data validation'!$K$2:$L$50,2,FALSE)</f>
        <v>TO</v>
      </c>
      <c r="B2207">
        <f t="shared" si="937"/>
        <v>0</v>
      </c>
      <c r="C2207">
        <f t="shared" si="938"/>
        <v>4</v>
      </c>
      <c r="D2207">
        <f t="shared" si="939"/>
        <v>1</v>
      </c>
      <c r="E2207">
        <v>10679</v>
      </c>
      <c r="F2207" t="s">
        <v>9569</v>
      </c>
      <c r="G2207" t="s">
        <v>72</v>
      </c>
      <c r="H2207" t="str">
        <f t="shared" si="940"/>
        <v>07</v>
      </c>
      <c r="I2207" t="str">
        <f t="shared" si="941"/>
        <v>Jul</v>
      </c>
      <c r="J2207" t="s">
        <v>235</v>
      </c>
      <c r="K2207" t="str">
        <f t="shared" si="942"/>
        <v>12</v>
      </c>
      <c r="L2207" t="str">
        <f t="shared" si="943"/>
        <v>Jul</v>
      </c>
      <c r="M2207">
        <v>5</v>
      </c>
      <c r="N2207">
        <f t="shared" si="944"/>
        <v>5</v>
      </c>
      <c r="O2207">
        <f t="shared" si="945"/>
        <v>0</v>
      </c>
      <c r="P2207">
        <f t="shared" si="946"/>
        <v>0</v>
      </c>
      <c r="Q2207" t="s">
        <v>56</v>
      </c>
      <c r="R2207" t="s">
        <v>48</v>
      </c>
      <c r="S2207">
        <v>2</v>
      </c>
      <c r="T2207">
        <v>2</v>
      </c>
      <c r="U2207" s="2">
        <f>SUMIFS(Novoton!L:L,Novoton!D:D,'Резервации 2026'!E2207)</f>
        <v>2341.5979091999998</v>
      </c>
      <c r="V2207" s="2">
        <f>+U2207/M2207</f>
        <v>468.31958183999996</v>
      </c>
      <c r="W2207" t="s">
        <v>227</v>
      </c>
      <c r="X2207" t="s">
        <v>9570</v>
      </c>
      <c r="Y2207" t="s">
        <v>9459</v>
      </c>
      <c r="Z2207" t="str">
        <f t="shared" si="947"/>
        <v>Mar</v>
      </c>
      <c r="AA2207" s="6">
        <f t="shared" si="933"/>
        <v>0</v>
      </c>
      <c r="AB2207" s="6">
        <f t="shared" si="933"/>
        <v>0</v>
      </c>
      <c r="AC2207" s="6">
        <f t="shared" si="933"/>
        <v>5</v>
      </c>
      <c r="AD2207" s="6">
        <f t="shared" si="933"/>
        <v>0</v>
      </c>
      <c r="AE2207" s="6">
        <f t="shared" si="933"/>
        <v>0</v>
      </c>
      <c r="AF2207" s="6">
        <f t="shared" si="948"/>
        <v>5</v>
      </c>
      <c r="AG2207" s="6">
        <f t="shared" si="949"/>
        <v>0</v>
      </c>
      <c r="AH2207" s="14" t="str">
        <f>LEFT(X2207,2)&amp;"."&amp;VLOOKUP(MID(X2207,4,3),'Data validation'!$A$1:$B$12,2,FALSE)&amp;".2025"</f>
        <v>25.03.2025</v>
      </c>
      <c r="AI2207">
        <f t="shared" si="950"/>
        <v>13</v>
      </c>
      <c r="AJ2207" t="str">
        <f>H2207&amp;"."&amp;VLOOKUP(I2207,'Data validation'!$A$1:$B$12,2,FALSE)&amp;".2026"</f>
        <v>07.07.2026</v>
      </c>
      <c r="AK2207">
        <f t="shared" si="951"/>
        <v>28</v>
      </c>
      <c r="AL2207" t="e">
        <f>VLOOKUP(E2207,[2]Sheet1!$A:$B,2,FALSE)</f>
        <v>#N/A</v>
      </c>
    </row>
    <row r="2208" spans="1:38" x14ac:dyDescent="0.25">
      <c r="A2208" t="str">
        <f>VLOOKUP(Q2208,'Data validation'!$K$2:$L$50,2,FALSE)</f>
        <v>BOOKING</v>
      </c>
      <c r="B2208">
        <f t="shared" si="937"/>
        <v>0</v>
      </c>
      <c r="C2208">
        <f t="shared" si="938"/>
        <v>4</v>
      </c>
      <c r="D2208">
        <f t="shared" si="939"/>
        <v>0</v>
      </c>
      <c r="E2208">
        <v>10680</v>
      </c>
      <c r="F2208" t="s">
        <v>9571</v>
      </c>
      <c r="G2208" t="s">
        <v>44</v>
      </c>
      <c r="H2208" t="str">
        <f t="shared" si="940"/>
        <v>29</v>
      </c>
      <c r="I2208" t="str">
        <f t="shared" si="941"/>
        <v>Jun</v>
      </c>
      <c r="J2208" t="s">
        <v>181</v>
      </c>
      <c r="K2208" t="str">
        <f t="shared" si="942"/>
        <v>03</v>
      </c>
      <c r="L2208" t="str">
        <f t="shared" si="943"/>
        <v>Jul</v>
      </c>
      <c r="M2208">
        <v>4</v>
      </c>
      <c r="N2208">
        <f t="shared" si="944"/>
        <v>-26</v>
      </c>
      <c r="O2208">
        <f t="shared" si="945"/>
        <v>2</v>
      </c>
      <c r="P2208">
        <f t="shared" si="946"/>
        <v>2</v>
      </c>
      <c r="Q2208" t="s">
        <v>587</v>
      </c>
      <c r="R2208" t="s">
        <v>188</v>
      </c>
      <c r="S2208">
        <v>2</v>
      </c>
      <c r="T2208">
        <v>1</v>
      </c>
      <c r="U2208" s="2">
        <v>1982.4579974311923</v>
      </c>
      <c r="V2208" s="2">
        <v>495.61449935779808</v>
      </c>
      <c r="W2208" t="s">
        <v>262</v>
      </c>
      <c r="X2208" t="s">
        <v>9572</v>
      </c>
      <c r="Y2208" t="s">
        <v>9459</v>
      </c>
      <c r="Z2208" t="str">
        <f t="shared" si="947"/>
        <v>Mar</v>
      </c>
      <c r="AA2208" s="6">
        <f t="shared" si="933"/>
        <v>0</v>
      </c>
      <c r="AB2208" s="6">
        <f t="shared" si="933"/>
        <v>2</v>
      </c>
      <c r="AC2208" s="6">
        <f t="shared" si="933"/>
        <v>2</v>
      </c>
      <c r="AD2208" s="6">
        <f t="shared" si="933"/>
        <v>0</v>
      </c>
      <c r="AE2208" s="6">
        <f t="shared" si="933"/>
        <v>0</v>
      </c>
      <c r="AF2208" s="6">
        <f t="shared" si="948"/>
        <v>4</v>
      </c>
      <c r="AG2208" s="6">
        <f t="shared" si="949"/>
        <v>0</v>
      </c>
      <c r="AH2208" s="14" t="str">
        <f>LEFT(X2208,2)&amp;"."&amp;VLOOKUP(MID(X2208,4,3),'Data validation'!$A$1:$B$12,2,FALSE)&amp;".2025"</f>
        <v>25.03.2025</v>
      </c>
      <c r="AI2208">
        <f t="shared" si="950"/>
        <v>13</v>
      </c>
      <c r="AJ2208" t="str">
        <f>H2208&amp;"."&amp;VLOOKUP(I2208,'Data validation'!$A$1:$B$12,2,FALSE)&amp;".2026"</f>
        <v>29.06.2026</v>
      </c>
      <c r="AK2208">
        <f t="shared" si="951"/>
        <v>27</v>
      </c>
      <c r="AL2208" t="e">
        <f>VLOOKUP(E2208,[2]Sheet1!$A:$B,2,FALSE)</f>
        <v>#N/A</v>
      </c>
    </row>
    <row r="2209" spans="1:38" x14ac:dyDescent="0.25">
      <c r="A2209" t="str">
        <f>VLOOKUP(Q2209,'Data validation'!$K$2:$L$50,2,FALSE)</f>
        <v>TO</v>
      </c>
      <c r="B2209">
        <f t="shared" si="937"/>
        <v>0</v>
      </c>
      <c r="C2209">
        <f t="shared" si="938"/>
        <v>0</v>
      </c>
      <c r="D2209">
        <f t="shared" si="939"/>
        <v>5</v>
      </c>
      <c r="E2209">
        <v>10681</v>
      </c>
      <c r="F2209" t="s">
        <v>9573</v>
      </c>
      <c r="G2209" t="s">
        <v>94</v>
      </c>
      <c r="H2209" t="str">
        <f t="shared" si="940"/>
        <v>27</v>
      </c>
      <c r="I2209" t="str">
        <f t="shared" si="941"/>
        <v>Jul</v>
      </c>
      <c r="J2209" t="s">
        <v>135</v>
      </c>
      <c r="K2209" t="str">
        <f t="shared" si="942"/>
        <v>01</v>
      </c>
      <c r="L2209" t="str">
        <f t="shared" si="943"/>
        <v>Aug</v>
      </c>
      <c r="M2209">
        <v>5</v>
      </c>
      <c r="N2209">
        <f t="shared" si="944"/>
        <v>-26</v>
      </c>
      <c r="O2209">
        <f t="shared" si="945"/>
        <v>4</v>
      </c>
      <c r="P2209">
        <f t="shared" si="946"/>
        <v>0</v>
      </c>
      <c r="Q2209" t="s">
        <v>116</v>
      </c>
      <c r="R2209" t="s">
        <v>20</v>
      </c>
      <c r="S2209">
        <v>2</v>
      </c>
      <c r="T2209">
        <v>2</v>
      </c>
      <c r="U2209" s="2">
        <f>SUMIFS(Solvex!L:L,Solvex!D:D,'Резервации 2026'!E2209)</f>
        <v>2136.4509005</v>
      </c>
      <c r="V2209" s="2">
        <f t="shared" ref="V2209" si="952">+U2209/M2209</f>
        <v>427.29018009999999</v>
      </c>
      <c r="W2209" t="s">
        <v>262</v>
      </c>
      <c r="X2209" t="s">
        <v>9574</v>
      </c>
      <c r="Y2209" t="s">
        <v>9459</v>
      </c>
      <c r="Z2209" t="str">
        <f t="shared" si="947"/>
        <v>Mar</v>
      </c>
      <c r="AA2209" s="6">
        <f t="shared" si="933"/>
        <v>0</v>
      </c>
      <c r="AB2209" s="6">
        <f t="shared" si="933"/>
        <v>0</v>
      </c>
      <c r="AC2209" s="6">
        <f t="shared" si="933"/>
        <v>4</v>
      </c>
      <c r="AD2209" s="6">
        <f t="shared" si="933"/>
        <v>0</v>
      </c>
      <c r="AE2209" s="6">
        <f t="shared" si="933"/>
        <v>0</v>
      </c>
      <c r="AF2209" s="6">
        <f t="shared" si="948"/>
        <v>4</v>
      </c>
      <c r="AG2209" s="6">
        <f t="shared" si="949"/>
        <v>-1</v>
      </c>
      <c r="AH2209" s="14" t="str">
        <f>LEFT(X2209,2)&amp;"."&amp;VLOOKUP(MID(X2209,4,3),'Data validation'!$A$1:$B$12,2,FALSE)&amp;".2025"</f>
        <v>25.03.2025</v>
      </c>
      <c r="AI2209">
        <f t="shared" si="950"/>
        <v>13</v>
      </c>
      <c r="AJ2209" t="str">
        <f>H2209&amp;"."&amp;VLOOKUP(I2209,'Data validation'!$A$1:$B$12,2,FALSE)&amp;".2026"</f>
        <v>27.07.2026</v>
      </c>
      <c r="AK2209">
        <f t="shared" si="951"/>
        <v>31</v>
      </c>
      <c r="AL2209" t="e">
        <f>VLOOKUP(E2209,[2]Sheet1!$A:$B,2,FALSE)</f>
        <v>#N/A</v>
      </c>
    </row>
    <row r="2210" spans="1:38" x14ac:dyDescent="0.25">
      <c r="A2210" t="str">
        <f>VLOOKUP(Q2210,'Data validation'!$K$2:$L$50,2,FALSE)</f>
        <v>TO</v>
      </c>
      <c r="B2210">
        <f t="shared" si="937"/>
        <v>0</v>
      </c>
      <c r="C2210">
        <f t="shared" si="938"/>
        <v>0</v>
      </c>
      <c r="D2210">
        <f t="shared" si="939"/>
        <v>7</v>
      </c>
      <c r="E2210">
        <v>10682</v>
      </c>
      <c r="F2210" t="s">
        <v>9575</v>
      </c>
      <c r="G2210" t="s">
        <v>84</v>
      </c>
      <c r="H2210" t="str">
        <f t="shared" si="940"/>
        <v>20</v>
      </c>
      <c r="I2210" t="str">
        <f t="shared" si="941"/>
        <v>Jul</v>
      </c>
      <c r="J2210" t="s">
        <v>94</v>
      </c>
      <c r="K2210" t="str">
        <f t="shared" si="942"/>
        <v>27</v>
      </c>
      <c r="L2210" t="str">
        <f t="shared" si="943"/>
        <v>Jul</v>
      </c>
      <c r="M2210">
        <v>7</v>
      </c>
      <c r="N2210">
        <f t="shared" si="944"/>
        <v>7</v>
      </c>
      <c r="O2210">
        <f t="shared" si="945"/>
        <v>0</v>
      </c>
      <c r="P2210">
        <f t="shared" si="946"/>
        <v>0</v>
      </c>
      <c r="Q2210" t="s">
        <v>56</v>
      </c>
      <c r="R2210" t="s">
        <v>188</v>
      </c>
      <c r="S2210">
        <v>3</v>
      </c>
      <c r="T2210">
        <v>1</v>
      </c>
      <c r="U2210" s="2">
        <f>SUMIFS(Novoton!L:L,Novoton!D:D,'Резервации 2026'!E2210)</f>
        <v>3560.8427729</v>
      </c>
      <c r="V2210" s="2">
        <f>+U2210/M2210</f>
        <v>508.69182469999998</v>
      </c>
      <c r="W2210" t="s">
        <v>262</v>
      </c>
      <c r="X2210" t="s">
        <v>9576</v>
      </c>
      <c r="Y2210" t="s">
        <v>9459</v>
      </c>
      <c r="Z2210" t="str">
        <f t="shared" si="947"/>
        <v>Mar</v>
      </c>
      <c r="AA2210" s="6">
        <f t="shared" si="933"/>
        <v>0</v>
      </c>
      <c r="AB2210" s="6">
        <f t="shared" si="933"/>
        <v>0</v>
      </c>
      <c r="AC2210" s="6">
        <f t="shared" si="933"/>
        <v>7</v>
      </c>
      <c r="AD2210" s="6">
        <f t="shared" si="933"/>
        <v>0</v>
      </c>
      <c r="AE2210" s="6">
        <f t="shared" si="933"/>
        <v>0</v>
      </c>
      <c r="AF2210" s="6">
        <f t="shared" si="948"/>
        <v>7</v>
      </c>
      <c r="AG2210" s="6">
        <f t="shared" si="949"/>
        <v>0</v>
      </c>
      <c r="AH2210" s="14" t="str">
        <f>LEFT(X2210,2)&amp;"."&amp;VLOOKUP(MID(X2210,4,3),'Data validation'!$A$1:$B$12,2,FALSE)&amp;".2025"</f>
        <v>25.03.2025</v>
      </c>
      <c r="AI2210">
        <f t="shared" si="950"/>
        <v>13</v>
      </c>
      <c r="AJ2210" t="str">
        <f>H2210&amp;"."&amp;VLOOKUP(I2210,'Data validation'!$A$1:$B$12,2,FALSE)&amp;".2026"</f>
        <v>20.07.2026</v>
      </c>
      <c r="AK2210">
        <f t="shared" si="951"/>
        <v>30</v>
      </c>
      <c r="AL2210" t="e">
        <f>VLOOKUP(E2210,[2]Sheet1!$A:$B,2,FALSE)</f>
        <v>#N/A</v>
      </c>
    </row>
    <row r="2211" spans="1:38" x14ac:dyDescent="0.25">
      <c r="A2211" t="str">
        <f>VLOOKUP(Q2211,'Data validation'!$K$2:$L$50,2,FALSE)</f>
        <v>TO</v>
      </c>
      <c r="B2211">
        <f t="shared" si="937"/>
        <v>0</v>
      </c>
      <c r="C2211">
        <f t="shared" si="938"/>
        <v>0</v>
      </c>
      <c r="D2211">
        <f t="shared" si="939"/>
        <v>5</v>
      </c>
      <c r="E2211">
        <v>10683</v>
      </c>
      <c r="F2211" t="s">
        <v>9577</v>
      </c>
      <c r="G2211" t="s">
        <v>155</v>
      </c>
      <c r="H2211" t="str">
        <f t="shared" si="940"/>
        <v>19</v>
      </c>
      <c r="I2211" t="str">
        <f t="shared" si="941"/>
        <v>Jul</v>
      </c>
      <c r="J2211" t="s">
        <v>156</v>
      </c>
      <c r="K2211" t="str">
        <f t="shared" si="942"/>
        <v>24</v>
      </c>
      <c r="L2211" t="str">
        <f t="shared" si="943"/>
        <v>Jul</v>
      </c>
      <c r="M2211">
        <v>5</v>
      </c>
      <c r="N2211">
        <f t="shared" si="944"/>
        <v>5</v>
      </c>
      <c r="O2211">
        <f t="shared" si="945"/>
        <v>0</v>
      </c>
      <c r="P2211">
        <f t="shared" si="946"/>
        <v>0</v>
      </c>
      <c r="Q2211" t="s">
        <v>81</v>
      </c>
      <c r="R2211" t="s">
        <v>188</v>
      </c>
      <c r="S2211">
        <v>2</v>
      </c>
      <c r="T2211">
        <v>1</v>
      </c>
      <c r="U2211" s="2">
        <f>SUMIFS(SLR!L:L,SLR!D:D,'Резервации 2026'!E2211)</f>
        <v>1884.0510389999999</v>
      </c>
      <c r="V2211" s="2">
        <f t="shared" ref="V2211" si="953">+U2211/M2211</f>
        <v>376.8102078</v>
      </c>
      <c r="W2211" t="s">
        <v>262</v>
      </c>
      <c r="X2211" t="s">
        <v>9578</v>
      </c>
      <c r="Y2211" t="s">
        <v>9459</v>
      </c>
      <c r="Z2211" t="str">
        <f t="shared" si="947"/>
        <v>Mar</v>
      </c>
      <c r="AA2211" s="6">
        <f t="shared" si="933"/>
        <v>0</v>
      </c>
      <c r="AB2211" s="6">
        <f t="shared" si="933"/>
        <v>0</v>
      </c>
      <c r="AC2211" s="6">
        <f t="shared" si="933"/>
        <v>5</v>
      </c>
      <c r="AD2211" s="6">
        <f t="shared" si="933"/>
        <v>0</v>
      </c>
      <c r="AE2211" s="6">
        <f t="shared" si="933"/>
        <v>0</v>
      </c>
      <c r="AF2211" s="6">
        <f t="shared" si="948"/>
        <v>5</v>
      </c>
      <c r="AG2211" s="6">
        <f t="shared" si="949"/>
        <v>0</v>
      </c>
      <c r="AH2211" s="14" t="str">
        <f>LEFT(X2211,2)&amp;"."&amp;VLOOKUP(MID(X2211,4,3),'Data validation'!$A$1:$B$12,2,FALSE)&amp;".2025"</f>
        <v>25.03.2025</v>
      </c>
      <c r="AI2211">
        <f t="shared" si="950"/>
        <v>13</v>
      </c>
      <c r="AJ2211" t="str">
        <f>H2211&amp;"."&amp;VLOOKUP(I2211,'Data validation'!$A$1:$B$12,2,FALSE)&amp;".2026"</f>
        <v>19.07.2026</v>
      </c>
      <c r="AK2211">
        <f t="shared" si="951"/>
        <v>30</v>
      </c>
      <c r="AL2211" t="e">
        <f>VLOOKUP(E2211,[2]Sheet1!$A:$B,2,FALSE)</f>
        <v>#N/A</v>
      </c>
    </row>
    <row r="2212" spans="1:38" x14ac:dyDescent="0.25">
      <c r="A2212" t="str">
        <f>VLOOKUP(Q2212,'Data validation'!$K$2:$L$50,2,FALSE)</f>
        <v>INDIVIDUAL</v>
      </c>
      <c r="B2212">
        <f t="shared" si="937"/>
        <v>0</v>
      </c>
      <c r="C2212">
        <f t="shared" si="938"/>
        <v>0</v>
      </c>
      <c r="D2212">
        <f t="shared" si="939"/>
        <v>7</v>
      </c>
      <c r="E2212">
        <v>10678</v>
      </c>
      <c r="F2212" t="s">
        <v>9579</v>
      </c>
      <c r="G2212" t="s">
        <v>290</v>
      </c>
      <c r="H2212" t="str">
        <f t="shared" si="940"/>
        <v>05</v>
      </c>
      <c r="I2212" t="str">
        <f t="shared" si="941"/>
        <v>Aug</v>
      </c>
      <c r="J2212" t="s">
        <v>354</v>
      </c>
      <c r="K2212" t="str">
        <f t="shared" si="942"/>
        <v>12</v>
      </c>
      <c r="L2212" t="str">
        <f t="shared" si="943"/>
        <v>Aug</v>
      </c>
      <c r="M2212">
        <v>7</v>
      </c>
      <c r="N2212">
        <f t="shared" si="944"/>
        <v>7</v>
      </c>
      <c r="O2212">
        <f t="shared" si="945"/>
        <v>0</v>
      </c>
      <c r="P2212">
        <f t="shared" si="946"/>
        <v>0</v>
      </c>
      <c r="Q2212" t="s">
        <v>24</v>
      </c>
      <c r="R2212" t="s">
        <v>57</v>
      </c>
      <c r="S2212">
        <v>4</v>
      </c>
      <c r="T2212">
        <v>2</v>
      </c>
      <c r="U2212" s="2">
        <v>5594.642743302752</v>
      </c>
      <c r="V2212" s="2">
        <v>799.23467761467884</v>
      </c>
      <c r="X2212" t="s">
        <v>9580</v>
      </c>
      <c r="Y2212" t="s">
        <v>9581</v>
      </c>
      <c r="Z2212" t="str">
        <f t="shared" si="947"/>
        <v>Mar</v>
      </c>
      <c r="AA2212" s="6">
        <f t="shared" si="933"/>
        <v>0</v>
      </c>
      <c r="AB2212" s="6">
        <f t="shared" si="933"/>
        <v>0</v>
      </c>
      <c r="AC2212" s="6">
        <f t="shared" si="933"/>
        <v>0</v>
      </c>
      <c r="AD2212" s="6">
        <f t="shared" si="933"/>
        <v>7</v>
      </c>
      <c r="AE2212" s="6">
        <f t="shared" si="933"/>
        <v>0</v>
      </c>
      <c r="AF2212" s="6">
        <f t="shared" si="948"/>
        <v>7</v>
      </c>
      <c r="AG2212" s="6">
        <f t="shared" si="949"/>
        <v>0</v>
      </c>
      <c r="AH2212" s="14" t="str">
        <f>LEFT(X2212,2)&amp;"."&amp;VLOOKUP(MID(X2212,4,3),'Data validation'!$A$1:$B$12,2,FALSE)&amp;".2025"</f>
        <v>25.03.2025</v>
      </c>
      <c r="AI2212">
        <f t="shared" si="950"/>
        <v>13</v>
      </c>
      <c r="AJ2212" t="str">
        <f>H2212&amp;"."&amp;VLOOKUP(I2212,'Data validation'!$A$1:$B$12,2,FALSE)&amp;".2026"</f>
        <v>05.08.2026</v>
      </c>
      <c r="AK2212">
        <f t="shared" si="951"/>
        <v>32</v>
      </c>
      <c r="AL2212" t="e">
        <f>VLOOKUP(E2212,[2]Sheet1!$A:$B,2,FALSE)</f>
        <v>#N/A</v>
      </c>
    </row>
    <row r="2213" spans="1:38" x14ac:dyDescent="0.25">
      <c r="A2213" t="str">
        <f>VLOOKUP(Q2213,'Data validation'!$K$2:$L$50,2,FALSE)</f>
        <v>INDIVIDUAL</v>
      </c>
      <c r="B2213">
        <f t="shared" si="937"/>
        <v>3</v>
      </c>
      <c r="C2213">
        <f t="shared" si="938"/>
        <v>0</v>
      </c>
      <c r="D2213">
        <f t="shared" si="939"/>
        <v>0</v>
      </c>
      <c r="E2213">
        <v>10685</v>
      </c>
      <c r="F2213" t="s">
        <v>9453</v>
      </c>
      <c r="G2213" t="s">
        <v>9454</v>
      </c>
      <c r="H2213" t="str">
        <f t="shared" si="940"/>
        <v>14</v>
      </c>
      <c r="I2213" t="str">
        <f t="shared" si="941"/>
        <v>May</v>
      </c>
      <c r="J2213" t="s">
        <v>9455</v>
      </c>
      <c r="K2213" t="str">
        <f t="shared" si="942"/>
        <v>17</v>
      </c>
      <c r="L2213" t="str">
        <f t="shared" si="943"/>
        <v>May</v>
      </c>
      <c r="M2213">
        <v>3</v>
      </c>
      <c r="N2213">
        <f t="shared" si="944"/>
        <v>3</v>
      </c>
      <c r="O2213">
        <f t="shared" si="945"/>
        <v>0</v>
      </c>
      <c r="P2213">
        <f t="shared" si="946"/>
        <v>0</v>
      </c>
      <c r="Q2213" t="s">
        <v>24</v>
      </c>
      <c r="R2213" t="s">
        <v>20</v>
      </c>
      <c r="S2213">
        <v>1</v>
      </c>
      <c r="T2213">
        <v>0</v>
      </c>
      <c r="U2213" s="2">
        <v>662.11125688073389</v>
      </c>
      <c r="V2213" s="2">
        <v>220.70375229357796</v>
      </c>
      <c r="X2213" t="s">
        <v>9582</v>
      </c>
      <c r="Y2213" t="s">
        <v>9459</v>
      </c>
      <c r="Z2213" t="str">
        <f t="shared" si="947"/>
        <v>Mar</v>
      </c>
      <c r="AA2213" s="6">
        <f t="shared" si="933"/>
        <v>3</v>
      </c>
      <c r="AB2213" s="6">
        <f t="shared" si="933"/>
        <v>0</v>
      </c>
      <c r="AC2213" s="6">
        <f t="shared" si="933"/>
        <v>0</v>
      </c>
      <c r="AD2213" s="6">
        <f t="shared" si="933"/>
        <v>0</v>
      </c>
      <c r="AE2213" s="6">
        <f t="shared" si="933"/>
        <v>0</v>
      </c>
      <c r="AF2213" s="6">
        <f t="shared" si="948"/>
        <v>3</v>
      </c>
      <c r="AG2213" s="6">
        <f t="shared" si="949"/>
        <v>0</v>
      </c>
      <c r="AH2213" s="14" t="str">
        <f>LEFT(X2213,2)&amp;"."&amp;VLOOKUP(MID(X2213,4,3),'Data validation'!$A$1:$B$12,2,FALSE)&amp;".2025"</f>
        <v>25.03.2025</v>
      </c>
      <c r="AI2213">
        <f t="shared" si="950"/>
        <v>13</v>
      </c>
      <c r="AJ2213" t="str">
        <f>H2213&amp;"."&amp;VLOOKUP(I2213,'Data validation'!$A$1:$B$12,2,FALSE)&amp;".2026"</f>
        <v>14.05.2026</v>
      </c>
      <c r="AK2213">
        <f t="shared" si="951"/>
        <v>20</v>
      </c>
      <c r="AL2213" t="str">
        <f>VLOOKUP(E2213,[2]Sheet1!$A:$B,2,FALSE)</f>
        <v>Анулирана</v>
      </c>
    </row>
    <row r="2214" spans="1:38" x14ac:dyDescent="0.25">
      <c r="A2214" t="str">
        <f>VLOOKUP(Q2214,'Data validation'!$K$2:$L$50,2,FALSE)</f>
        <v>TO</v>
      </c>
      <c r="B2214">
        <f t="shared" si="937"/>
        <v>0</v>
      </c>
      <c r="C2214">
        <f t="shared" si="938"/>
        <v>5</v>
      </c>
      <c r="D2214">
        <f t="shared" si="939"/>
        <v>0</v>
      </c>
      <c r="E2214">
        <v>10686</v>
      </c>
      <c r="F2214" t="s">
        <v>9583</v>
      </c>
      <c r="G2214" t="s">
        <v>126</v>
      </c>
      <c r="H2214" t="str">
        <f t="shared" si="940"/>
        <v>27</v>
      </c>
      <c r="I2214" t="str">
        <f t="shared" si="941"/>
        <v>Jun</v>
      </c>
      <c r="J2214" t="s">
        <v>120</v>
      </c>
      <c r="K2214" t="str">
        <f t="shared" si="942"/>
        <v>02</v>
      </c>
      <c r="L2214" t="str">
        <f t="shared" si="943"/>
        <v>Jul</v>
      </c>
      <c r="M2214">
        <v>5</v>
      </c>
      <c r="N2214">
        <f t="shared" si="944"/>
        <v>-25</v>
      </c>
      <c r="O2214">
        <f t="shared" si="945"/>
        <v>4</v>
      </c>
      <c r="P2214">
        <f t="shared" si="946"/>
        <v>1</v>
      </c>
      <c r="Q2214" t="s">
        <v>56</v>
      </c>
      <c r="R2214" t="s">
        <v>188</v>
      </c>
      <c r="S2214">
        <v>3</v>
      </c>
      <c r="T2214">
        <v>1</v>
      </c>
      <c r="U2214" s="2">
        <f>SUMIFS(Novoton!L:L,Novoton!D:D,'Резервации 2026'!E2214)</f>
        <v>2343.5732975000001</v>
      </c>
      <c r="V2214" s="2">
        <f t="shared" ref="V2214:V2215" si="954">+U2214/M2214</f>
        <v>468.71465950000004</v>
      </c>
      <c r="W2214" t="s">
        <v>262</v>
      </c>
      <c r="X2214" t="s">
        <v>9584</v>
      </c>
      <c r="Y2214" t="s">
        <v>9459</v>
      </c>
      <c r="Z2214" t="str">
        <f t="shared" si="947"/>
        <v>Mar</v>
      </c>
      <c r="AA2214" s="6">
        <f t="shared" si="933"/>
        <v>0</v>
      </c>
      <c r="AB2214" s="6">
        <f t="shared" si="933"/>
        <v>4</v>
      </c>
      <c r="AC2214" s="6">
        <f t="shared" si="933"/>
        <v>1</v>
      </c>
      <c r="AD2214" s="6">
        <f t="shared" si="933"/>
        <v>0</v>
      </c>
      <c r="AE2214" s="6">
        <f t="shared" si="933"/>
        <v>0</v>
      </c>
      <c r="AF2214" s="6">
        <f t="shared" si="948"/>
        <v>5</v>
      </c>
      <c r="AG2214" s="6">
        <f t="shared" si="949"/>
        <v>0</v>
      </c>
      <c r="AH2214" s="14" t="str">
        <f>LEFT(X2214,2)&amp;"."&amp;VLOOKUP(MID(X2214,4,3),'Data validation'!$A$1:$B$12,2,FALSE)&amp;".2025"</f>
        <v>25.03.2025</v>
      </c>
      <c r="AI2214">
        <f t="shared" si="950"/>
        <v>13</v>
      </c>
      <c r="AJ2214" t="str">
        <f>H2214&amp;"."&amp;VLOOKUP(I2214,'Data validation'!$A$1:$B$12,2,FALSE)&amp;".2026"</f>
        <v>27.06.2026</v>
      </c>
      <c r="AK2214">
        <f t="shared" si="951"/>
        <v>26</v>
      </c>
      <c r="AL2214" t="e">
        <f>VLOOKUP(E2214,[2]Sheet1!$A:$B,2,FALSE)</f>
        <v>#N/A</v>
      </c>
    </row>
    <row r="2215" spans="1:38" x14ac:dyDescent="0.25">
      <c r="A2215" t="str">
        <f>VLOOKUP(Q2215,'Data validation'!$K$2:$L$50,2,FALSE)</f>
        <v>TO</v>
      </c>
      <c r="B2215">
        <f t="shared" si="937"/>
        <v>0</v>
      </c>
      <c r="C2215">
        <f t="shared" si="938"/>
        <v>0</v>
      </c>
      <c r="D2215">
        <f t="shared" si="939"/>
        <v>7</v>
      </c>
      <c r="E2215">
        <v>10687</v>
      </c>
      <c r="F2215" t="s">
        <v>9585</v>
      </c>
      <c r="G2215" t="s">
        <v>114</v>
      </c>
      <c r="H2215" t="str">
        <f t="shared" si="940"/>
        <v>14</v>
      </c>
      <c r="I2215" t="str">
        <f t="shared" si="941"/>
        <v>Jul</v>
      </c>
      <c r="J2215" t="s">
        <v>93</v>
      </c>
      <c r="K2215" t="str">
        <f t="shared" si="942"/>
        <v>21</v>
      </c>
      <c r="L2215" t="str">
        <f t="shared" si="943"/>
        <v>Jul</v>
      </c>
      <c r="M2215">
        <v>7</v>
      </c>
      <c r="N2215">
        <f t="shared" si="944"/>
        <v>7</v>
      </c>
      <c r="O2215">
        <f t="shared" si="945"/>
        <v>0</v>
      </c>
      <c r="P2215">
        <f t="shared" si="946"/>
        <v>0</v>
      </c>
      <c r="Q2215" t="s">
        <v>56</v>
      </c>
      <c r="R2215" t="s">
        <v>57</v>
      </c>
      <c r="S2215">
        <v>4</v>
      </c>
      <c r="T2215">
        <v>1</v>
      </c>
      <c r="U2215" s="2">
        <f>SUMIFS(Novoton!L:L,Novoton!D:D,'Резервации 2026'!E2215)</f>
        <v>4239.0855002999997</v>
      </c>
      <c r="V2215" s="2">
        <f t="shared" si="954"/>
        <v>605.58364289999997</v>
      </c>
      <c r="W2215" t="s">
        <v>262</v>
      </c>
      <c r="X2215" t="s">
        <v>9586</v>
      </c>
      <c r="Y2215" t="s">
        <v>9459</v>
      </c>
      <c r="Z2215" t="str">
        <f t="shared" si="947"/>
        <v>Mar</v>
      </c>
      <c r="AA2215" s="6">
        <f t="shared" si="933"/>
        <v>0</v>
      </c>
      <c r="AB2215" s="6">
        <f t="shared" si="933"/>
        <v>0</v>
      </c>
      <c r="AC2215" s="6">
        <f t="shared" si="933"/>
        <v>7</v>
      </c>
      <c r="AD2215" s="6">
        <f t="shared" si="933"/>
        <v>0</v>
      </c>
      <c r="AE2215" s="6">
        <f t="shared" si="933"/>
        <v>0</v>
      </c>
      <c r="AF2215" s="6">
        <f t="shared" si="948"/>
        <v>7</v>
      </c>
      <c r="AG2215" s="6">
        <f t="shared" si="949"/>
        <v>0</v>
      </c>
      <c r="AH2215" s="14" t="str">
        <f>LEFT(X2215,2)&amp;"."&amp;VLOOKUP(MID(X2215,4,3),'Data validation'!$A$1:$B$12,2,FALSE)&amp;".2025"</f>
        <v>25.03.2025</v>
      </c>
      <c r="AI2215">
        <f t="shared" si="950"/>
        <v>13</v>
      </c>
      <c r="AJ2215" t="str">
        <f>H2215&amp;"."&amp;VLOOKUP(I2215,'Data validation'!$A$1:$B$12,2,FALSE)&amp;".2026"</f>
        <v>14.07.2026</v>
      </c>
      <c r="AK2215">
        <f t="shared" si="951"/>
        <v>29</v>
      </c>
      <c r="AL2215" t="e">
        <f>VLOOKUP(E2215,[2]Sheet1!$A:$B,2,FALSE)</f>
        <v>#N/A</v>
      </c>
    </row>
    <row r="2216" spans="1:38" x14ac:dyDescent="0.25">
      <c r="A2216" t="str">
        <f>VLOOKUP(Q2216,'Data validation'!$K$2:$L$50,2,FALSE)</f>
        <v>BOOKING</v>
      </c>
      <c r="B2216">
        <f t="shared" si="937"/>
        <v>0</v>
      </c>
      <c r="C2216">
        <f t="shared" si="938"/>
        <v>0</v>
      </c>
      <c r="D2216">
        <f t="shared" si="939"/>
        <v>4</v>
      </c>
      <c r="E2216">
        <v>10688</v>
      </c>
      <c r="F2216" t="s">
        <v>9587</v>
      </c>
      <c r="G2216" t="s">
        <v>94</v>
      </c>
      <c r="H2216" t="str">
        <f t="shared" si="940"/>
        <v>27</v>
      </c>
      <c r="I2216" t="str">
        <f t="shared" si="941"/>
        <v>Jul</v>
      </c>
      <c r="J2216" t="s">
        <v>108</v>
      </c>
      <c r="K2216" t="str">
        <f t="shared" si="942"/>
        <v>31</v>
      </c>
      <c r="L2216" t="str">
        <f t="shared" si="943"/>
        <v>Jul</v>
      </c>
      <c r="M2216">
        <v>4</v>
      </c>
      <c r="N2216">
        <f t="shared" si="944"/>
        <v>4</v>
      </c>
      <c r="O2216">
        <f t="shared" si="945"/>
        <v>0</v>
      </c>
      <c r="P2216">
        <f t="shared" si="946"/>
        <v>0</v>
      </c>
      <c r="Q2216" t="s">
        <v>587</v>
      </c>
      <c r="R2216" t="s">
        <v>17</v>
      </c>
      <c r="S2216">
        <v>1</v>
      </c>
      <c r="T2216">
        <v>2</v>
      </c>
      <c r="U2216" s="2">
        <v>1906.8804198165137</v>
      </c>
      <c r="V2216" s="2">
        <v>476.72010495412843</v>
      </c>
      <c r="W2216" t="s">
        <v>262</v>
      </c>
      <c r="X2216" t="s">
        <v>9588</v>
      </c>
      <c r="Y2216" t="s">
        <v>9459</v>
      </c>
      <c r="Z2216" t="str">
        <f t="shared" si="947"/>
        <v>Mar</v>
      </c>
      <c r="AA2216" s="6">
        <f t="shared" si="933"/>
        <v>0</v>
      </c>
      <c r="AB2216" s="6">
        <f t="shared" si="933"/>
        <v>0</v>
      </c>
      <c r="AC2216" s="6">
        <f t="shared" si="933"/>
        <v>4</v>
      </c>
      <c r="AD2216" s="6">
        <f t="shared" si="933"/>
        <v>0</v>
      </c>
      <c r="AE2216" s="6">
        <f t="shared" si="933"/>
        <v>0</v>
      </c>
      <c r="AF2216" s="6">
        <f t="shared" si="948"/>
        <v>4</v>
      </c>
      <c r="AG2216" s="6">
        <f t="shared" si="949"/>
        <v>0</v>
      </c>
      <c r="AH2216" s="14" t="str">
        <f>LEFT(X2216,2)&amp;"."&amp;VLOOKUP(MID(X2216,4,3),'Data validation'!$A$1:$B$12,2,FALSE)&amp;".2025"</f>
        <v>25.03.2025</v>
      </c>
      <c r="AI2216">
        <f t="shared" si="950"/>
        <v>13</v>
      </c>
      <c r="AJ2216" t="str">
        <f>H2216&amp;"."&amp;VLOOKUP(I2216,'Data validation'!$A$1:$B$12,2,FALSE)&amp;".2026"</f>
        <v>27.07.2026</v>
      </c>
      <c r="AK2216">
        <f t="shared" si="951"/>
        <v>31</v>
      </c>
      <c r="AL2216" t="e">
        <f>VLOOKUP(E2216,[2]Sheet1!$A:$B,2,FALSE)</f>
        <v>#N/A</v>
      </c>
    </row>
    <row r="2217" spans="1:38" x14ac:dyDescent="0.25">
      <c r="A2217" t="str">
        <f>VLOOKUP(Q2217,'Data validation'!$K$2:$L$50,2,FALSE)</f>
        <v>TO</v>
      </c>
      <c r="B2217">
        <f t="shared" si="937"/>
        <v>0</v>
      </c>
      <c r="C2217">
        <f t="shared" si="938"/>
        <v>0</v>
      </c>
      <c r="D2217">
        <f t="shared" si="939"/>
        <v>5</v>
      </c>
      <c r="E2217">
        <v>10689</v>
      </c>
      <c r="F2217" t="s">
        <v>9589</v>
      </c>
      <c r="G2217" t="s">
        <v>94</v>
      </c>
      <c r="H2217" t="str">
        <f t="shared" si="940"/>
        <v>27</v>
      </c>
      <c r="I2217" t="str">
        <f t="shared" si="941"/>
        <v>Jul</v>
      </c>
      <c r="J2217" t="s">
        <v>135</v>
      </c>
      <c r="K2217" t="str">
        <f t="shared" si="942"/>
        <v>01</v>
      </c>
      <c r="L2217" t="str">
        <f t="shared" si="943"/>
        <v>Aug</v>
      </c>
      <c r="M2217">
        <v>5</v>
      </c>
      <c r="N2217">
        <f t="shared" si="944"/>
        <v>-26</v>
      </c>
      <c r="O2217">
        <f t="shared" si="945"/>
        <v>4</v>
      </c>
      <c r="P2217">
        <f t="shared" si="946"/>
        <v>0</v>
      </c>
      <c r="Q2217" t="s">
        <v>116</v>
      </c>
      <c r="R2217" t="s">
        <v>20</v>
      </c>
      <c r="S2217">
        <v>2</v>
      </c>
      <c r="T2217">
        <v>2</v>
      </c>
      <c r="U2217" s="2">
        <f>SUMIFS(Solvex!L:L,Solvex!D:D,'Резервации 2026'!E2217)</f>
        <v>2136.4509005</v>
      </c>
      <c r="V2217" s="2">
        <f t="shared" ref="V2217" si="955">+U2217/M2217</f>
        <v>427.29018009999999</v>
      </c>
      <c r="W2217" t="s">
        <v>262</v>
      </c>
      <c r="X2217" t="s">
        <v>9590</v>
      </c>
      <c r="Y2217" t="s">
        <v>9581</v>
      </c>
      <c r="Z2217" t="str">
        <f t="shared" si="947"/>
        <v>Mar</v>
      </c>
      <c r="AA2217" s="6">
        <f t="shared" si="933"/>
        <v>0</v>
      </c>
      <c r="AB2217" s="6">
        <f t="shared" si="933"/>
        <v>0</v>
      </c>
      <c r="AC2217" s="6">
        <f t="shared" si="933"/>
        <v>4</v>
      </c>
      <c r="AD2217" s="6">
        <f t="shared" si="933"/>
        <v>0</v>
      </c>
      <c r="AE2217" s="6">
        <f t="shared" si="933"/>
        <v>0</v>
      </c>
      <c r="AF2217" s="6">
        <f t="shared" si="948"/>
        <v>4</v>
      </c>
      <c r="AG2217" s="6">
        <f t="shared" si="949"/>
        <v>-1</v>
      </c>
      <c r="AH2217" s="14" t="str">
        <f>LEFT(X2217,2)&amp;"."&amp;VLOOKUP(MID(X2217,4,3),'Data validation'!$A$1:$B$12,2,FALSE)&amp;".2025"</f>
        <v>26.03.2025</v>
      </c>
      <c r="AI2217">
        <f t="shared" si="950"/>
        <v>13</v>
      </c>
      <c r="AJ2217" t="str">
        <f>H2217&amp;"."&amp;VLOOKUP(I2217,'Data validation'!$A$1:$B$12,2,FALSE)&amp;".2026"</f>
        <v>27.07.2026</v>
      </c>
      <c r="AK2217">
        <f t="shared" si="951"/>
        <v>31</v>
      </c>
      <c r="AL2217" t="e">
        <f>VLOOKUP(E2217,[2]Sheet1!$A:$B,2,FALSE)</f>
        <v>#N/A</v>
      </c>
    </row>
    <row r="2218" spans="1:38" x14ac:dyDescent="0.25">
      <c r="A2218" t="str">
        <f>VLOOKUP(Q2218,'Data validation'!$K$2:$L$50,2,FALSE)</f>
        <v>TO</v>
      </c>
      <c r="B2218">
        <f t="shared" si="937"/>
        <v>0</v>
      </c>
      <c r="C2218">
        <f t="shared" si="938"/>
        <v>5</v>
      </c>
      <c r="D2218">
        <f t="shared" si="939"/>
        <v>1</v>
      </c>
      <c r="E2218">
        <v>10690</v>
      </c>
      <c r="F2218" t="s">
        <v>9591</v>
      </c>
      <c r="G2218" t="s">
        <v>53</v>
      </c>
      <c r="H2218" t="str">
        <f t="shared" si="940"/>
        <v>24</v>
      </c>
      <c r="I2218" t="str">
        <f t="shared" si="941"/>
        <v>Aug</v>
      </c>
      <c r="J2218" t="s">
        <v>54</v>
      </c>
      <c r="K2218" t="str">
        <f t="shared" si="942"/>
        <v>30</v>
      </c>
      <c r="L2218" t="str">
        <f t="shared" si="943"/>
        <v>Aug</v>
      </c>
      <c r="M2218">
        <v>6</v>
      </c>
      <c r="N2218">
        <f t="shared" si="944"/>
        <v>6</v>
      </c>
      <c r="O2218">
        <f t="shared" si="945"/>
        <v>0</v>
      </c>
      <c r="P2218">
        <f t="shared" si="946"/>
        <v>0</v>
      </c>
      <c r="Q2218" t="s">
        <v>81</v>
      </c>
      <c r="R2218" t="s">
        <v>20</v>
      </c>
      <c r="S2218">
        <v>2</v>
      </c>
      <c r="T2218">
        <v>2</v>
      </c>
      <c r="U2218" s="2">
        <f>SUMIFS(SLR!L:L,SLR!D:D,'Резервации 2026'!E2218)</f>
        <v>2321.4137436000001</v>
      </c>
      <c r="V2218" s="2">
        <f t="shared" ref="V2218" si="956">+U2218/M2218</f>
        <v>386.90229060000001</v>
      </c>
      <c r="W2218" t="s">
        <v>262</v>
      </c>
      <c r="X2218" t="s">
        <v>9592</v>
      </c>
      <c r="Y2218" t="s">
        <v>9581</v>
      </c>
      <c r="Z2218" t="str">
        <f t="shared" si="947"/>
        <v>Mar</v>
      </c>
      <c r="AA2218" s="6">
        <f t="shared" si="933"/>
        <v>0</v>
      </c>
      <c r="AB2218" s="6">
        <f t="shared" si="933"/>
        <v>0</v>
      </c>
      <c r="AC2218" s="6">
        <f t="shared" si="933"/>
        <v>0</v>
      </c>
      <c r="AD2218" s="6">
        <f t="shared" si="933"/>
        <v>6</v>
      </c>
      <c r="AE2218" s="6">
        <f t="shared" si="933"/>
        <v>0</v>
      </c>
      <c r="AF2218" s="6">
        <f t="shared" si="948"/>
        <v>6</v>
      </c>
      <c r="AG2218" s="6">
        <f t="shared" si="949"/>
        <v>0</v>
      </c>
      <c r="AH2218" s="14" t="str">
        <f>LEFT(X2218,2)&amp;"."&amp;VLOOKUP(MID(X2218,4,3),'Data validation'!$A$1:$B$12,2,FALSE)&amp;".2025"</f>
        <v>26.03.2025</v>
      </c>
      <c r="AI2218">
        <f t="shared" si="950"/>
        <v>13</v>
      </c>
      <c r="AJ2218" t="str">
        <f>H2218&amp;"."&amp;VLOOKUP(I2218,'Data validation'!$A$1:$B$12,2,FALSE)&amp;".2026"</f>
        <v>24.08.2026</v>
      </c>
      <c r="AK2218">
        <f t="shared" si="951"/>
        <v>35</v>
      </c>
      <c r="AL2218" t="e">
        <f>VLOOKUP(E2218,[2]Sheet1!$A:$B,2,FALSE)</f>
        <v>#N/A</v>
      </c>
    </row>
    <row r="2219" spans="1:38" x14ac:dyDescent="0.25">
      <c r="A2219" t="str">
        <f>VLOOKUP(Q2219,'Data validation'!$K$2:$L$50,2,FALSE)</f>
        <v>BOOKING</v>
      </c>
      <c r="B2219">
        <f t="shared" si="937"/>
        <v>1</v>
      </c>
      <c r="C2219">
        <f t="shared" si="938"/>
        <v>1</v>
      </c>
      <c r="D2219">
        <f t="shared" si="939"/>
        <v>0</v>
      </c>
      <c r="E2219">
        <v>10693</v>
      </c>
      <c r="F2219" t="s">
        <v>9593</v>
      </c>
      <c r="G2219" t="s">
        <v>3113</v>
      </c>
      <c r="H2219" t="str">
        <f t="shared" si="940"/>
        <v>30</v>
      </c>
      <c r="I2219" t="str">
        <f t="shared" si="941"/>
        <v>May</v>
      </c>
      <c r="J2219" t="s">
        <v>27</v>
      </c>
      <c r="K2219" t="str">
        <f t="shared" si="942"/>
        <v>01</v>
      </c>
      <c r="L2219" t="str">
        <f t="shared" si="943"/>
        <v>Jun</v>
      </c>
      <c r="M2219">
        <v>2</v>
      </c>
      <c r="N2219">
        <f t="shared" si="944"/>
        <v>-29</v>
      </c>
      <c r="O2219">
        <f t="shared" si="945"/>
        <v>1</v>
      </c>
      <c r="P2219">
        <f t="shared" si="946"/>
        <v>0</v>
      </c>
      <c r="Q2219" t="s">
        <v>587</v>
      </c>
      <c r="R2219" t="s">
        <v>17</v>
      </c>
      <c r="S2219">
        <v>2</v>
      </c>
      <c r="T2219">
        <v>2</v>
      </c>
      <c r="U2219" s="2">
        <v>617.71929889908245</v>
      </c>
      <c r="V2219" s="2">
        <v>308.85964944954122</v>
      </c>
      <c r="W2219" t="s">
        <v>262</v>
      </c>
      <c r="X2219" t="s">
        <v>9594</v>
      </c>
      <c r="Y2219" t="s">
        <v>9581</v>
      </c>
      <c r="Z2219" t="str">
        <f t="shared" si="947"/>
        <v>Mar</v>
      </c>
      <c r="AA2219" s="6">
        <f t="shared" si="933"/>
        <v>1</v>
      </c>
      <c r="AB2219" s="6">
        <f t="shared" si="933"/>
        <v>0</v>
      </c>
      <c r="AC2219" s="6">
        <f t="shared" si="933"/>
        <v>0</v>
      </c>
      <c r="AD2219" s="6">
        <f t="shared" si="933"/>
        <v>0</v>
      </c>
      <c r="AE2219" s="6">
        <f t="shared" si="933"/>
        <v>0</v>
      </c>
      <c r="AF2219" s="6">
        <f t="shared" si="948"/>
        <v>1</v>
      </c>
      <c r="AG2219" s="6">
        <f t="shared" si="949"/>
        <v>-1</v>
      </c>
      <c r="AH2219" s="14" t="str">
        <f>LEFT(X2219,2)&amp;"."&amp;VLOOKUP(MID(X2219,4,3),'Data validation'!$A$1:$B$12,2,FALSE)&amp;".2025"</f>
        <v>26.03.2025</v>
      </c>
      <c r="AI2219">
        <f t="shared" si="950"/>
        <v>13</v>
      </c>
      <c r="AJ2219" t="str">
        <f>H2219&amp;"."&amp;VLOOKUP(I2219,'Data validation'!$A$1:$B$12,2,FALSE)&amp;".2026"</f>
        <v>30.05.2026</v>
      </c>
      <c r="AK2219">
        <f t="shared" si="951"/>
        <v>22</v>
      </c>
      <c r="AL2219" t="e">
        <f>VLOOKUP(E2219,[2]Sheet1!$A:$B,2,FALSE)</f>
        <v>#N/A</v>
      </c>
    </row>
    <row r="2220" spans="1:38" x14ac:dyDescent="0.25">
      <c r="A2220" t="str">
        <f>VLOOKUP(Q2220,'Data validation'!$K$2:$L$50,2,FALSE)</f>
        <v>INDIVIDUAL</v>
      </c>
      <c r="B2220">
        <f t="shared" si="937"/>
        <v>3</v>
      </c>
      <c r="C2220">
        <f t="shared" si="938"/>
        <v>0</v>
      </c>
      <c r="D2220">
        <f t="shared" si="939"/>
        <v>0</v>
      </c>
      <c r="E2220">
        <v>10694</v>
      </c>
      <c r="F2220" t="s">
        <v>9453</v>
      </c>
      <c r="G2220" t="s">
        <v>9454</v>
      </c>
      <c r="H2220" t="str">
        <f t="shared" si="940"/>
        <v>14</v>
      </c>
      <c r="I2220" t="str">
        <f t="shared" si="941"/>
        <v>May</v>
      </c>
      <c r="J2220" t="s">
        <v>9455</v>
      </c>
      <c r="K2220" t="str">
        <f t="shared" si="942"/>
        <v>17</v>
      </c>
      <c r="L2220" t="str">
        <f t="shared" si="943"/>
        <v>May</v>
      </c>
      <c r="M2220">
        <v>3</v>
      </c>
      <c r="N2220">
        <f t="shared" si="944"/>
        <v>3</v>
      </c>
      <c r="O2220">
        <f t="shared" si="945"/>
        <v>0</v>
      </c>
      <c r="P2220">
        <f t="shared" si="946"/>
        <v>0</v>
      </c>
      <c r="Q2220" t="s">
        <v>24</v>
      </c>
      <c r="R2220" t="s">
        <v>20</v>
      </c>
      <c r="S2220">
        <v>1</v>
      </c>
      <c r="T2220">
        <v>0</v>
      </c>
      <c r="U2220" s="2">
        <v>629.00569403669726</v>
      </c>
      <c r="V2220" s="2">
        <v>209.66856467889906</v>
      </c>
      <c r="X2220" t="s">
        <v>9595</v>
      </c>
      <c r="Y2220" t="s">
        <v>9581</v>
      </c>
      <c r="Z2220" t="str">
        <f t="shared" si="947"/>
        <v>Mar</v>
      </c>
      <c r="AA2220" s="6">
        <f t="shared" si="933"/>
        <v>3</v>
      </c>
      <c r="AB2220" s="6">
        <f t="shared" si="933"/>
        <v>0</v>
      </c>
      <c r="AC2220" s="6">
        <f t="shared" si="933"/>
        <v>0</v>
      </c>
      <c r="AD2220" s="6">
        <f t="shared" si="933"/>
        <v>0</v>
      </c>
      <c r="AE2220" s="6">
        <f t="shared" si="933"/>
        <v>0</v>
      </c>
      <c r="AF2220" s="6">
        <f t="shared" si="948"/>
        <v>3</v>
      </c>
      <c r="AG2220" s="6">
        <f t="shared" si="949"/>
        <v>0</v>
      </c>
      <c r="AH2220" s="14" t="str">
        <f>LEFT(X2220,2)&amp;"."&amp;VLOOKUP(MID(X2220,4,3),'Data validation'!$A$1:$B$12,2,FALSE)&amp;".2025"</f>
        <v>26.03.2025</v>
      </c>
      <c r="AI2220">
        <f t="shared" si="950"/>
        <v>13</v>
      </c>
      <c r="AJ2220" t="str">
        <f>H2220&amp;"."&amp;VLOOKUP(I2220,'Data validation'!$A$1:$B$12,2,FALSE)&amp;".2026"</f>
        <v>14.05.2026</v>
      </c>
      <c r="AK2220">
        <f t="shared" si="951"/>
        <v>20</v>
      </c>
      <c r="AL2220" t="str">
        <f>VLOOKUP(E2220,[2]Sheet1!$A:$B,2,FALSE)</f>
        <v>Анулирана</v>
      </c>
    </row>
    <row r="2221" spans="1:38" x14ac:dyDescent="0.25">
      <c r="A2221" t="str">
        <f>VLOOKUP(Q2221,'Data validation'!$K$2:$L$50,2,FALSE)</f>
        <v>TO</v>
      </c>
      <c r="B2221">
        <f t="shared" si="937"/>
        <v>0</v>
      </c>
      <c r="C2221">
        <f t="shared" si="938"/>
        <v>5</v>
      </c>
      <c r="D2221">
        <f t="shared" si="939"/>
        <v>0</v>
      </c>
      <c r="E2221">
        <v>10695</v>
      </c>
      <c r="F2221" t="s">
        <v>9596</v>
      </c>
      <c r="G2221" t="s">
        <v>303</v>
      </c>
      <c r="H2221" t="str">
        <f t="shared" si="940"/>
        <v>25</v>
      </c>
      <c r="I2221" t="str">
        <f t="shared" si="941"/>
        <v>Jun</v>
      </c>
      <c r="J2221" t="s">
        <v>71</v>
      </c>
      <c r="K2221" t="str">
        <f t="shared" si="942"/>
        <v>30</v>
      </c>
      <c r="L2221" t="str">
        <f t="shared" si="943"/>
        <v>Jun</v>
      </c>
      <c r="M2221">
        <v>5</v>
      </c>
      <c r="N2221">
        <f t="shared" si="944"/>
        <v>5</v>
      </c>
      <c r="O2221">
        <f t="shared" si="945"/>
        <v>0</v>
      </c>
      <c r="P2221">
        <f t="shared" si="946"/>
        <v>0</v>
      </c>
      <c r="Q2221" t="s">
        <v>162</v>
      </c>
      <c r="R2221" t="s">
        <v>17</v>
      </c>
      <c r="S2221">
        <v>1</v>
      </c>
      <c r="T2221">
        <v>1</v>
      </c>
      <c r="U2221" s="2">
        <f>SUMIFS(Magelan!L:L,Magelan!D:D,'Резервации 2026'!E2221)</f>
        <v>0</v>
      </c>
      <c r="V2221" s="2">
        <f>+U2221/M2221</f>
        <v>0</v>
      </c>
      <c r="W2221" t="s">
        <v>262</v>
      </c>
      <c r="X2221" t="s">
        <v>9597</v>
      </c>
      <c r="Y2221" t="s">
        <v>9581</v>
      </c>
      <c r="Z2221" t="str">
        <f t="shared" si="947"/>
        <v>Mar</v>
      </c>
      <c r="AA2221" s="6">
        <f t="shared" si="933"/>
        <v>0</v>
      </c>
      <c r="AB2221" s="6">
        <f t="shared" si="933"/>
        <v>5</v>
      </c>
      <c r="AC2221" s="6">
        <f t="shared" si="933"/>
        <v>0</v>
      </c>
      <c r="AD2221" s="6">
        <f t="shared" si="933"/>
        <v>0</v>
      </c>
      <c r="AE2221" s="6">
        <f t="shared" si="933"/>
        <v>0</v>
      </c>
      <c r="AF2221" s="6">
        <f t="shared" si="948"/>
        <v>5</v>
      </c>
      <c r="AG2221" s="6">
        <f t="shared" si="949"/>
        <v>0</v>
      </c>
      <c r="AH2221" s="14" t="str">
        <f>LEFT(X2221,2)&amp;"."&amp;VLOOKUP(MID(X2221,4,3),'Data validation'!$A$1:$B$12,2,FALSE)&amp;".2025"</f>
        <v>26.03.2025</v>
      </c>
      <c r="AI2221">
        <f t="shared" si="950"/>
        <v>13</v>
      </c>
      <c r="AJ2221" t="str">
        <f>H2221&amp;"."&amp;VLOOKUP(I2221,'Data validation'!$A$1:$B$12,2,FALSE)&amp;".2026"</f>
        <v>25.06.2026</v>
      </c>
      <c r="AK2221">
        <f t="shared" si="951"/>
        <v>26</v>
      </c>
      <c r="AL2221" t="str">
        <f>VLOOKUP(E2221,[2]Sheet1!$A:$B,2,FALSE)</f>
        <v>Анулирана</v>
      </c>
    </row>
    <row r="2222" spans="1:38" x14ac:dyDescent="0.25">
      <c r="A2222" t="str">
        <f>VLOOKUP(Q2222,'Data validation'!$K$2:$L$50,2,FALSE)</f>
        <v>TO</v>
      </c>
      <c r="B2222">
        <f t="shared" si="937"/>
        <v>0</v>
      </c>
      <c r="C2222">
        <f t="shared" si="938"/>
        <v>6</v>
      </c>
      <c r="D2222">
        <f t="shared" si="939"/>
        <v>0</v>
      </c>
      <c r="E2222">
        <v>10696</v>
      </c>
      <c r="F2222" t="s">
        <v>9598</v>
      </c>
      <c r="G2222" t="s">
        <v>520</v>
      </c>
      <c r="H2222" t="str">
        <f t="shared" si="940"/>
        <v>26</v>
      </c>
      <c r="I2222" t="str">
        <f t="shared" si="941"/>
        <v>Aug</v>
      </c>
      <c r="J2222" t="s">
        <v>213</v>
      </c>
      <c r="K2222" t="str">
        <f t="shared" si="942"/>
        <v>01</v>
      </c>
      <c r="L2222" t="str">
        <f t="shared" si="943"/>
        <v>Sep</v>
      </c>
      <c r="M2222">
        <v>6</v>
      </c>
      <c r="N2222">
        <f t="shared" si="944"/>
        <v>-25</v>
      </c>
      <c r="O2222">
        <f t="shared" si="945"/>
        <v>5</v>
      </c>
      <c r="P2222">
        <f t="shared" si="946"/>
        <v>0</v>
      </c>
      <c r="Q2222" t="s">
        <v>81</v>
      </c>
      <c r="R2222" t="s">
        <v>20</v>
      </c>
      <c r="S2222">
        <v>2</v>
      </c>
      <c r="T2222">
        <v>0</v>
      </c>
      <c r="U2222" s="2">
        <f>SUMIFS(SLR!L:L,SLR!D:D,'Резервации 2026'!E2222)</f>
        <v>1819.5086489999999</v>
      </c>
      <c r="V2222" s="2">
        <f t="shared" ref="V2222:V2224" si="957">+U2222/M2222</f>
        <v>303.2514415</v>
      </c>
      <c r="W2222" t="s">
        <v>262</v>
      </c>
      <c r="X2222" t="s">
        <v>9599</v>
      </c>
      <c r="Y2222" t="s">
        <v>9581</v>
      </c>
      <c r="Z2222" t="str">
        <f t="shared" si="947"/>
        <v>Mar</v>
      </c>
      <c r="AA2222" s="6">
        <f t="shared" si="933"/>
        <v>0</v>
      </c>
      <c r="AB2222" s="6">
        <f t="shared" si="933"/>
        <v>0</v>
      </c>
      <c r="AC2222" s="6">
        <f t="shared" si="933"/>
        <v>0</v>
      </c>
      <c r="AD2222" s="6">
        <f t="shared" si="933"/>
        <v>5</v>
      </c>
      <c r="AE2222" s="6">
        <f t="shared" si="933"/>
        <v>0</v>
      </c>
      <c r="AF2222" s="6">
        <f t="shared" si="948"/>
        <v>5</v>
      </c>
      <c r="AG2222" s="6">
        <f t="shared" si="949"/>
        <v>-1</v>
      </c>
      <c r="AH2222" s="14" t="str">
        <f>LEFT(X2222,2)&amp;"."&amp;VLOOKUP(MID(X2222,4,3),'Data validation'!$A$1:$B$12,2,FALSE)&amp;".2025"</f>
        <v>26.03.2025</v>
      </c>
      <c r="AI2222">
        <f t="shared" si="950"/>
        <v>13</v>
      </c>
      <c r="AJ2222" t="str">
        <f>H2222&amp;"."&amp;VLOOKUP(I2222,'Data validation'!$A$1:$B$12,2,FALSE)&amp;".2026"</f>
        <v>26.08.2026</v>
      </c>
      <c r="AK2222">
        <f t="shared" si="951"/>
        <v>35</v>
      </c>
      <c r="AL2222" t="e">
        <f>VLOOKUP(E2222,[2]Sheet1!$A:$B,2,FALSE)</f>
        <v>#N/A</v>
      </c>
    </row>
    <row r="2223" spans="1:38" x14ac:dyDescent="0.25">
      <c r="A2223" t="str">
        <f>VLOOKUP(Q2223,'Data validation'!$K$2:$L$50,2,FALSE)</f>
        <v>TO</v>
      </c>
      <c r="B2223">
        <f t="shared" si="937"/>
        <v>0</v>
      </c>
      <c r="C2223">
        <f t="shared" si="938"/>
        <v>6</v>
      </c>
      <c r="D2223">
        <f t="shared" si="939"/>
        <v>0</v>
      </c>
      <c r="E2223">
        <v>10697</v>
      </c>
      <c r="F2223" t="s">
        <v>9600</v>
      </c>
      <c r="G2223" t="s">
        <v>520</v>
      </c>
      <c r="H2223" t="str">
        <f t="shared" si="940"/>
        <v>26</v>
      </c>
      <c r="I2223" t="str">
        <f t="shared" si="941"/>
        <v>Aug</v>
      </c>
      <c r="J2223" t="s">
        <v>213</v>
      </c>
      <c r="K2223" t="str">
        <f t="shared" si="942"/>
        <v>01</v>
      </c>
      <c r="L2223" t="str">
        <f t="shared" si="943"/>
        <v>Sep</v>
      </c>
      <c r="M2223">
        <v>6</v>
      </c>
      <c r="N2223">
        <f t="shared" si="944"/>
        <v>-25</v>
      </c>
      <c r="O2223">
        <f t="shared" si="945"/>
        <v>5</v>
      </c>
      <c r="P2223">
        <f t="shared" si="946"/>
        <v>0</v>
      </c>
      <c r="Q2223" t="s">
        <v>81</v>
      </c>
      <c r="R2223" t="s">
        <v>20</v>
      </c>
      <c r="S2223">
        <v>3</v>
      </c>
      <c r="T2223">
        <v>1</v>
      </c>
      <c r="U2223" s="2">
        <f>SUMIFS(SLR!L:L,SLR!D:D,'Резервации 2026'!E2223)</f>
        <v>2456.3073386999999</v>
      </c>
      <c r="V2223" s="2">
        <f t="shared" si="957"/>
        <v>409.38455644999999</v>
      </c>
      <c r="W2223" t="s">
        <v>262</v>
      </c>
      <c r="X2223" t="s">
        <v>9599</v>
      </c>
      <c r="Y2223" t="s">
        <v>9581</v>
      </c>
      <c r="Z2223" t="str">
        <f t="shared" si="947"/>
        <v>Mar</v>
      </c>
      <c r="AA2223" s="6">
        <f t="shared" si="933"/>
        <v>0</v>
      </c>
      <c r="AB2223" s="6">
        <f t="shared" si="933"/>
        <v>0</v>
      </c>
      <c r="AC2223" s="6">
        <f t="shared" si="933"/>
        <v>0</v>
      </c>
      <c r="AD2223" s="6">
        <f t="shared" si="933"/>
        <v>5</v>
      </c>
      <c r="AE2223" s="6">
        <f t="shared" si="933"/>
        <v>0</v>
      </c>
      <c r="AF2223" s="6">
        <f t="shared" si="948"/>
        <v>5</v>
      </c>
      <c r="AG2223" s="6">
        <f t="shared" si="949"/>
        <v>-1</v>
      </c>
      <c r="AH2223" s="14" t="str">
        <f>LEFT(X2223,2)&amp;"."&amp;VLOOKUP(MID(X2223,4,3),'Data validation'!$A$1:$B$12,2,FALSE)&amp;".2025"</f>
        <v>26.03.2025</v>
      </c>
      <c r="AI2223">
        <f t="shared" si="950"/>
        <v>13</v>
      </c>
      <c r="AJ2223" t="str">
        <f>H2223&amp;"."&amp;VLOOKUP(I2223,'Data validation'!$A$1:$B$12,2,FALSE)&amp;".2026"</f>
        <v>26.08.2026</v>
      </c>
      <c r="AK2223">
        <f t="shared" si="951"/>
        <v>35</v>
      </c>
      <c r="AL2223" t="e">
        <f>VLOOKUP(E2223,[2]Sheet1!$A:$B,2,FALSE)</f>
        <v>#N/A</v>
      </c>
    </row>
    <row r="2224" spans="1:38" x14ac:dyDescent="0.25">
      <c r="A2224" t="str">
        <f>VLOOKUP(Q2224,'Data validation'!$K$2:$L$50,2,FALSE)</f>
        <v>TO</v>
      </c>
      <c r="B2224">
        <f t="shared" si="937"/>
        <v>0</v>
      </c>
      <c r="C2224">
        <f t="shared" si="938"/>
        <v>0</v>
      </c>
      <c r="D2224">
        <f t="shared" si="939"/>
        <v>7</v>
      </c>
      <c r="E2224">
        <v>10698</v>
      </c>
      <c r="F2224" t="s">
        <v>9601</v>
      </c>
      <c r="G2224" t="s">
        <v>84</v>
      </c>
      <c r="H2224" t="str">
        <f t="shared" si="940"/>
        <v>20</v>
      </c>
      <c r="I2224" t="str">
        <f t="shared" si="941"/>
        <v>Jul</v>
      </c>
      <c r="J2224" t="s">
        <v>94</v>
      </c>
      <c r="K2224" t="str">
        <f t="shared" si="942"/>
        <v>27</v>
      </c>
      <c r="L2224" t="str">
        <f t="shared" si="943"/>
        <v>Jul</v>
      </c>
      <c r="M2224">
        <v>7</v>
      </c>
      <c r="N2224">
        <f t="shared" si="944"/>
        <v>7</v>
      </c>
      <c r="O2224">
        <f t="shared" si="945"/>
        <v>0</v>
      </c>
      <c r="P2224">
        <f t="shared" si="946"/>
        <v>0</v>
      </c>
      <c r="Q2224" t="s">
        <v>116</v>
      </c>
      <c r="R2224" t="s">
        <v>20</v>
      </c>
      <c r="S2224">
        <v>2</v>
      </c>
      <c r="T2224">
        <v>0</v>
      </c>
      <c r="U2224" s="2">
        <f>SUMIFS(Solvex!L:L,Solvex!D:D,'Резервации 2026'!E2224)</f>
        <v>2392.8797718000001</v>
      </c>
      <c r="V2224" s="2">
        <f t="shared" si="957"/>
        <v>341.83996740000003</v>
      </c>
      <c r="W2224" t="s">
        <v>262</v>
      </c>
      <c r="X2224" t="s">
        <v>9602</v>
      </c>
      <c r="Y2224" t="s">
        <v>9581</v>
      </c>
      <c r="Z2224" t="str">
        <f t="shared" si="947"/>
        <v>Mar</v>
      </c>
      <c r="AA2224" s="6">
        <f t="shared" si="933"/>
        <v>0</v>
      </c>
      <c r="AB2224" s="6">
        <f t="shared" si="933"/>
        <v>0</v>
      </c>
      <c r="AC2224" s="6">
        <f t="shared" si="933"/>
        <v>7</v>
      </c>
      <c r="AD2224" s="6">
        <f t="shared" si="933"/>
        <v>0</v>
      </c>
      <c r="AE2224" s="6">
        <f t="shared" si="933"/>
        <v>0</v>
      </c>
      <c r="AF2224" s="6">
        <f t="shared" si="948"/>
        <v>7</v>
      </c>
      <c r="AG2224" s="6">
        <f t="shared" si="949"/>
        <v>0</v>
      </c>
      <c r="AH2224" s="14" t="str">
        <f>LEFT(X2224,2)&amp;"."&amp;VLOOKUP(MID(X2224,4,3),'Data validation'!$A$1:$B$12,2,FALSE)&amp;".2025"</f>
        <v>26.03.2025</v>
      </c>
      <c r="AI2224">
        <f t="shared" si="950"/>
        <v>13</v>
      </c>
      <c r="AJ2224" t="str">
        <f>H2224&amp;"."&amp;VLOOKUP(I2224,'Data validation'!$A$1:$B$12,2,FALSE)&amp;".2026"</f>
        <v>20.07.2026</v>
      </c>
      <c r="AK2224">
        <f t="shared" si="951"/>
        <v>30</v>
      </c>
      <c r="AL2224" t="e">
        <f>VLOOKUP(E2224,[2]Sheet1!$A:$B,2,FALSE)</f>
        <v>#N/A</v>
      </c>
    </row>
    <row r="2225" spans="1:38" x14ac:dyDescent="0.25">
      <c r="A2225" t="str">
        <f>VLOOKUP(Q2225,'Data validation'!$K$2:$L$50,2,FALSE)</f>
        <v>TO</v>
      </c>
      <c r="B2225">
        <f t="shared" si="937"/>
        <v>0</v>
      </c>
      <c r="C2225">
        <f t="shared" si="938"/>
        <v>0</v>
      </c>
      <c r="D2225">
        <f t="shared" si="939"/>
        <v>6</v>
      </c>
      <c r="E2225">
        <v>10700</v>
      </c>
      <c r="F2225" t="s">
        <v>9603</v>
      </c>
      <c r="G2225" t="s">
        <v>32</v>
      </c>
      <c r="H2225" t="str">
        <f t="shared" si="940"/>
        <v>13</v>
      </c>
      <c r="I2225" t="str">
        <f t="shared" si="941"/>
        <v>Jul</v>
      </c>
      <c r="J2225" t="s">
        <v>155</v>
      </c>
      <c r="K2225" t="str">
        <f t="shared" si="942"/>
        <v>19</v>
      </c>
      <c r="L2225" t="str">
        <f t="shared" si="943"/>
        <v>Jul</v>
      </c>
      <c r="M2225">
        <v>6</v>
      </c>
      <c r="N2225">
        <f t="shared" si="944"/>
        <v>6</v>
      </c>
      <c r="O2225">
        <f t="shared" si="945"/>
        <v>0</v>
      </c>
      <c r="P2225">
        <f t="shared" si="946"/>
        <v>0</v>
      </c>
      <c r="Q2225" t="s">
        <v>81</v>
      </c>
      <c r="R2225" t="s">
        <v>63</v>
      </c>
      <c r="S2225">
        <v>2</v>
      </c>
      <c r="T2225">
        <v>1</v>
      </c>
      <c r="U2225" s="2">
        <f>SUMIFS(SLR!L:L,SLR!D:D,'Резервации 2026'!E2225)</f>
        <v>2051.0398043999999</v>
      </c>
      <c r="V2225" s="2">
        <f t="shared" ref="V2225" si="958">+U2225/M2225</f>
        <v>341.83996739999998</v>
      </c>
      <c r="W2225" t="s">
        <v>262</v>
      </c>
      <c r="X2225" t="s">
        <v>9604</v>
      </c>
      <c r="Y2225" t="s">
        <v>9581</v>
      </c>
      <c r="Z2225" t="str">
        <f t="shared" si="947"/>
        <v>Mar</v>
      </c>
      <c r="AA2225" s="6">
        <f t="shared" si="933"/>
        <v>0</v>
      </c>
      <c r="AB2225" s="6">
        <f t="shared" si="933"/>
        <v>0</v>
      </c>
      <c r="AC2225" s="6">
        <f t="shared" si="933"/>
        <v>6</v>
      </c>
      <c r="AD2225" s="6">
        <f t="shared" si="933"/>
        <v>0</v>
      </c>
      <c r="AE2225" s="6">
        <f t="shared" si="933"/>
        <v>0</v>
      </c>
      <c r="AF2225" s="6">
        <f t="shared" si="948"/>
        <v>6</v>
      </c>
      <c r="AG2225" s="6">
        <f t="shared" si="949"/>
        <v>0</v>
      </c>
      <c r="AH2225" s="14" t="str">
        <f>LEFT(X2225,2)&amp;"."&amp;VLOOKUP(MID(X2225,4,3),'Data validation'!$A$1:$B$12,2,FALSE)&amp;".2025"</f>
        <v>27.03.2025</v>
      </c>
      <c r="AI2225">
        <f t="shared" si="950"/>
        <v>13</v>
      </c>
      <c r="AJ2225" t="str">
        <f>H2225&amp;"."&amp;VLOOKUP(I2225,'Data validation'!$A$1:$B$12,2,FALSE)&amp;".2026"</f>
        <v>13.07.2026</v>
      </c>
      <c r="AK2225">
        <f t="shared" si="951"/>
        <v>29</v>
      </c>
      <c r="AL2225" t="e">
        <f>VLOOKUP(E2225,[2]Sheet1!$A:$B,2,FALSE)</f>
        <v>#N/A</v>
      </c>
    </row>
    <row r="2226" spans="1:38" x14ac:dyDescent="0.25">
      <c r="A2226" t="str">
        <f>VLOOKUP(Q2226,'Data validation'!$K$2:$L$50,2,FALSE)</f>
        <v>BOOKING</v>
      </c>
      <c r="B2226">
        <f t="shared" si="937"/>
        <v>2</v>
      </c>
      <c r="C2226">
        <f t="shared" si="938"/>
        <v>0</v>
      </c>
      <c r="D2226">
        <f t="shared" si="939"/>
        <v>0</v>
      </c>
      <c r="E2226">
        <v>10702</v>
      </c>
      <c r="F2226" t="s">
        <v>9605</v>
      </c>
      <c r="G2226" t="s">
        <v>248</v>
      </c>
      <c r="H2226" t="str">
        <f t="shared" si="940"/>
        <v>13</v>
      </c>
      <c r="I2226" t="str">
        <f t="shared" si="941"/>
        <v>Jun</v>
      </c>
      <c r="J2226" t="s">
        <v>280</v>
      </c>
      <c r="K2226" t="str">
        <f t="shared" si="942"/>
        <v>15</v>
      </c>
      <c r="L2226" t="str">
        <f t="shared" si="943"/>
        <v>Jun</v>
      </c>
      <c r="M2226">
        <v>2</v>
      </c>
      <c r="N2226">
        <f t="shared" si="944"/>
        <v>2</v>
      </c>
      <c r="O2226">
        <f t="shared" si="945"/>
        <v>0</v>
      </c>
      <c r="P2226">
        <f t="shared" si="946"/>
        <v>0</v>
      </c>
      <c r="Q2226" t="s">
        <v>587</v>
      </c>
      <c r="R2226" t="s">
        <v>63</v>
      </c>
      <c r="S2226">
        <v>2</v>
      </c>
      <c r="T2226">
        <v>2</v>
      </c>
      <c r="U2226" s="2">
        <v>694.58880091743117</v>
      </c>
      <c r="V2226" s="2">
        <v>347.29440045871559</v>
      </c>
      <c r="W2226" t="s">
        <v>262</v>
      </c>
      <c r="X2226" t="s">
        <v>9606</v>
      </c>
      <c r="Y2226" t="s">
        <v>9448</v>
      </c>
      <c r="Z2226" t="str">
        <f t="shared" si="947"/>
        <v>Mar</v>
      </c>
      <c r="AA2226" s="6">
        <f t="shared" si="933"/>
        <v>0</v>
      </c>
      <c r="AB2226" s="6">
        <f t="shared" si="933"/>
        <v>2</v>
      </c>
      <c r="AC2226" s="6">
        <f t="shared" si="933"/>
        <v>0</v>
      </c>
      <c r="AD2226" s="6">
        <f t="shared" si="933"/>
        <v>0</v>
      </c>
      <c r="AE2226" s="6">
        <f t="shared" si="933"/>
        <v>0</v>
      </c>
      <c r="AF2226" s="6">
        <f t="shared" si="948"/>
        <v>2</v>
      </c>
      <c r="AG2226" s="6">
        <f t="shared" si="949"/>
        <v>0</v>
      </c>
      <c r="AH2226" s="14" t="str">
        <f>LEFT(X2226,2)&amp;"."&amp;VLOOKUP(MID(X2226,4,3),'Data validation'!$A$1:$B$12,2,FALSE)&amp;".2025"</f>
        <v>27.03.2025</v>
      </c>
      <c r="AI2226">
        <f t="shared" si="950"/>
        <v>13</v>
      </c>
      <c r="AJ2226" t="str">
        <f>H2226&amp;"."&amp;VLOOKUP(I2226,'Data validation'!$A$1:$B$12,2,FALSE)&amp;".2026"</f>
        <v>13.06.2026</v>
      </c>
      <c r="AK2226">
        <f t="shared" si="951"/>
        <v>24</v>
      </c>
      <c r="AL2226" t="e">
        <f>VLOOKUP(E2226,[2]Sheet1!$A:$B,2,FALSE)</f>
        <v>#N/A</v>
      </c>
    </row>
    <row r="2227" spans="1:38" x14ac:dyDescent="0.25">
      <c r="A2227" t="str">
        <f>VLOOKUP(Q2227,'Data validation'!$K$2:$L$50,2,FALSE)</f>
        <v>BOOKING</v>
      </c>
      <c r="B2227">
        <f t="shared" si="937"/>
        <v>0</v>
      </c>
      <c r="C2227">
        <f t="shared" si="938"/>
        <v>3</v>
      </c>
      <c r="D2227">
        <f t="shared" si="939"/>
        <v>0</v>
      </c>
      <c r="E2227">
        <v>10703</v>
      </c>
      <c r="F2227" t="s">
        <v>9607</v>
      </c>
      <c r="G2227" t="s">
        <v>131</v>
      </c>
      <c r="H2227" t="str">
        <f t="shared" si="940"/>
        <v>29</v>
      </c>
      <c r="I2227" t="str">
        <f t="shared" si="941"/>
        <v>Aug</v>
      </c>
      <c r="J2227" t="s">
        <v>213</v>
      </c>
      <c r="K2227" t="str">
        <f t="shared" si="942"/>
        <v>01</v>
      </c>
      <c r="L2227" t="str">
        <f t="shared" si="943"/>
        <v>Sep</v>
      </c>
      <c r="M2227">
        <v>3</v>
      </c>
      <c r="N2227">
        <f t="shared" si="944"/>
        <v>-28</v>
      </c>
      <c r="O2227">
        <f t="shared" si="945"/>
        <v>2</v>
      </c>
      <c r="P2227">
        <f t="shared" si="946"/>
        <v>0</v>
      </c>
      <c r="Q2227" t="s">
        <v>587</v>
      </c>
      <c r="R2227" t="s">
        <v>20</v>
      </c>
      <c r="S2227">
        <v>2</v>
      </c>
      <c r="T2227">
        <v>1</v>
      </c>
      <c r="U2227" s="2">
        <v>1238.3095409174309</v>
      </c>
      <c r="V2227" s="2">
        <v>412.76984697247701</v>
      </c>
      <c r="W2227" t="s">
        <v>262</v>
      </c>
      <c r="X2227" t="s">
        <v>9608</v>
      </c>
      <c r="Y2227" t="s">
        <v>9448</v>
      </c>
      <c r="Z2227" t="str">
        <f t="shared" si="947"/>
        <v>Mar</v>
      </c>
      <c r="AA2227" s="6">
        <f t="shared" si="933"/>
        <v>0</v>
      </c>
      <c r="AB2227" s="6">
        <f t="shared" si="933"/>
        <v>0</v>
      </c>
      <c r="AC2227" s="6">
        <f t="shared" si="933"/>
        <v>0</v>
      </c>
      <c r="AD2227" s="6">
        <f t="shared" si="933"/>
        <v>2</v>
      </c>
      <c r="AE2227" s="6">
        <f t="shared" si="933"/>
        <v>0</v>
      </c>
      <c r="AF2227" s="6">
        <f t="shared" si="948"/>
        <v>2</v>
      </c>
      <c r="AG2227" s="6">
        <f t="shared" si="949"/>
        <v>-1</v>
      </c>
      <c r="AH2227" s="14" t="str">
        <f>LEFT(X2227,2)&amp;"."&amp;VLOOKUP(MID(X2227,4,3),'Data validation'!$A$1:$B$12,2,FALSE)&amp;".2025"</f>
        <v>27.03.2025</v>
      </c>
      <c r="AI2227">
        <f t="shared" si="950"/>
        <v>13</v>
      </c>
      <c r="AJ2227" t="str">
        <f>H2227&amp;"."&amp;VLOOKUP(I2227,'Data validation'!$A$1:$B$12,2,FALSE)&amp;".2026"</f>
        <v>29.08.2026</v>
      </c>
      <c r="AK2227">
        <f t="shared" si="951"/>
        <v>35</v>
      </c>
      <c r="AL2227" t="e">
        <f>VLOOKUP(E2227,[2]Sheet1!$A:$B,2,FALSE)</f>
        <v>#N/A</v>
      </c>
    </row>
    <row r="2228" spans="1:38" x14ac:dyDescent="0.25">
      <c r="A2228" t="str">
        <f>VLOOKUP(Q2228,'Data validation'!$K$2:$L$50,2,FALSE)</f>
        <v>INDIVIDUAL</v>
      </c>
      <c r="B2228">
        <f t="shared" si="937"/>
        <v>3</v>
      </c>
      <c r="C2228">
        <f t="shared" si="938"/>
        <v>0</v>
      </c>
      <c r="D2228">
        <f t="shared" si="939"/>
        <v>0</v>
      </c>
      <c r="E2228">
        <v>10691</v>
      </c>
      <c r="F2228" t="s">
        <v>9453</v>
      </c>
      <c r="G2228" t="s">
        <v>9454</v>
      </c>
      <c r="H2228" t="str">
        <f t="shared" si="940"/>
        <v>14</v>
      </c>
      <c r="I2228" t="str">
        <f t="shared" si="941"/>
        <v>May</v>
      </c>
      <c r="J2228" t="s">
        <v>9455</v>
      </c>
      <c r="K2228" t="str">
        <f t="shared" si="942"/>
        <v>17</v>
      </c>
      <c r="L2228" t="str">
        <f t="shared" si="943"/>
        <v>May</v>
      </c>
      <c r="M2228">
        <v>3</v>
      </c>
      <c r="N2228">
        <f t="shared" si="944"/>
        <v>3</v>
      </c>
      <c r="O2228">
        <f t="shared" si="945"/>
        <v>0</v>
      </c>
      <c r="P2228">
        <f t="shared" si="946"/>
        <v>0</v>
      </c>
      <c r="Q2228" t="s">
        <v>24</v>
      </c>
      <c r="R2228" t="s">
        <v>20</v>
      </c>
      <c r="S2228">
        <v>1</v>
      </c>
      <c r="T2228">
        <v>0</v>
      </c>
      <c r="U2228" s="2">
        <v>629.00569403669726</v>
      </c>
      <c r="V2228" s="2">
        <v>209.66856467889906</v>
      </c>
      <c r="X2228" t="s">
        <v>9609</v>
      </c>
      <c r="Y2228" t="s">
        <v>9581</v>
      </c>
      <c r="Z2228" t="str">
        <f t="shared" si="947"/>
        <v>Mar</v>
      </c>
      <c r="AA2228" s="6">
        <f t="shared" si="933"/>
        <v>3</v>
      </c>
      <c r="AB2228" s="6">
        <f t="shared" si="933"/>
        <v>0</v>
      </c>
      <c r="AC2228" s="6">
        <f t="shared" si="933"/>
        <v>0</v>
      </c>
      <c r="AD2228" s="6">
        <f t="shared" si="933"/>
        <v>0</v>
      </c>
      <c r="AE2228" s="6">
        <f t="shared" si="933"/>
        <v>0</v>
      </c>
      <c r="AF2228" s="6">
        <f t="shared" si="948"/>
        <v>3</v>
      </c>
      <c r="AG2228" s="6">
        <f t="shared" si="949"/>
        <v>0</v>
      </c>
      <c r="AH2228" s="14" t="str">
        <f>LEFT(X2228,2)&amp;"."&amp;VLOOKUP(MID(X2228,4,3),'Data validation'!$A$1:$B$12,2,FALSE)&amp;".2025"</f>
        <v>26.03.2025</v>
      </c>
      <c r="AI2228">
        <f t="shared" si="950"/>
        <v>13</v>
      </c>
      <c r="AJ2228" t="str">
        <f>H2228&amp;"."&amp;VLOOKUP(I2228,'Data validation'!$A$1:$B$12,2,FALSE)&amp;".2026"</f>
        <v>14.05.2026</v>
      </c>
      <c r="AK2228">
        <f t="shared" si="951"/>
        <v>20</v>
      </c>
      <c r="AL2228" t="e">
        <f>VLOOKUP(E2228,[2]Sheet1!$A:$B,2,FALSE)</f>
        <v>#N/A</v>
      </c>
    </row>
    <row r="2229" spans="1:38" x14ac:dyDescent="0.25">
      <c r="A2229" t="str">
        <f>VLOOKUP(Q2229,'Data validation'!$K$2:$L$50,2,FALSE)</f>
        <v>TO</v>
      </c>
      <c r="B2229">
        <f t="shared" si="937"/>
        <v>0</v>
      </c>
      <c r="C2229">
        <f t="shared" si="938"/>
        <v>5</v>
      </c>
      <c r="D2229">
        <f t="shared" si="939"/>
        <v>1</v>
      </c>
      <c r="E2229">
        <v>10704</v>
      </c>
      <c r="F2229" t="s">
        <v>9610</v>
      </c>
      <c r="G2229" t="s">
        <v>53</v>
      </c>
      <c r="H2229" t="str">
        <f t="shared" si="940"/>
        <v>24</v>
      </c>
      <c r="I2229" t="str">
        <f t="shared" si="941"/>
        <v>Aug</v>
      </c>
      <c r="J2229" t="s">
        <v>54</v>
      </c>
      <c r="K2229" t="str">
        <f t="shared" si="942"/>
        <v>30</v>
      </c>
      <c r="L2229" t="str">
        <f t="shared" si="943"/>
        <v>Aug</v>
      </c>
      <c r="M2229">
        <v>6</v>
      </c>
      <c r="N2229">
        <f t="shared" si="944"/>
        <v>6</v>
      </c>
      <c r="O2229">
        <f t="shared" si="945"/>
        <v>0</v>
      </c>
      <c r="P2229">
        <f t="shared" si="946"/>
        <v>0</v>
      </c>
      <c r="Q2229" t="s">
        <v>162</v>
      </c>
      <c r="R2229" t="s">
        <v>17</v>
      </c>
      <c r="S2229">
        <v>2</v>
      </c>
      <c r="T2229">
        <v>1</v>
      </c>
      <c r="U2229" s="2">
        <f>SUMIFS(Magelan!L:L,Magelan!D:D,'Резервации 2026'!E2229)</f>
        <v>1808.5951176000001</v>
      </c>
      <c r="V2229" s="2">
        <f t="shared" ref="V2229:V2230" si="959">+U2229/M2229</f>
        <v>301.43251960000003</v>
      </c>
      <c r="W2229" t="s">
        <v>262</v>
      </c>
      <c r="X2229" t="s">
        <v>9611</v>
      </c>
      <c r="Y2229" t="s">
        <v>9448</v>
      </c>
      <c r="Z2229" t="str">
        <f t="shared" si="947"/>
        <v>Mar</v>
      </c>
      <c r="AA2229" s="6">
        <f t="shared" si="933"/>
        <v>0</v>
      </c>
      <c r="AB2229" s="6">
        <f t="shared" si="933"/>
        <v>0</v>
      </c>
      <c r="AC2229" s="6">
        <f t="shared" si="933"/>
        <v>0</v>
      </c>
      <c r="AD2229" s="6">
        <f t="shared" si="933"/>
        <v>6</v>
      </c>
      <c r="AE2229" s="6">
        <f t="shared" si="933"/>
        <v>0</v>
      </c>
      <c r="AF2229" s="6">
        <f t="shared" si="948"/>
        <v>6</v>
      </c>
      <c r="AG2229" s="6">
        <f t="shared" si="949"/>
        <v>0</v>
      </c>
      <c r="AH2229" s="14" t="str">
        <f>LEFT(X2229,2)&amp;"."&amp;VLOOKUP(MID(X2229,4,3),'Data validation'!$A$1:$B$12,2,FALSE)&amp;".2025"</f>
        <v>27.03.2025</v>
      </c>
      <c r="AI2229">
        <f t="shared" si="950"/>
        <v>13</v>
      </c>
      <c r="AJ2229" t="str">
        <f>H2229&amp;"."&amp;VLOOKUP(I2229,'Data validation'!$A$1:$B$12,2,FALSE)&amp;".2026"</f>
        <v>24.08.2026</v>
      </c>
      <c r="AK2229">
        <f t="shared" si="951"/>
        <v>35</v>
      </c>
      <c r="AL2229" t="e">
        <f>VLOOKUP(E2229,[2]Sheet1!$A:$B,2,FALSE)</f>
        <v>#N/A</v>
      </c>
    </row>
    <row r="2230" spans="1:38" x14ac:dyDescent="0.25">
      <c r="A2230" t="str">
        <f>VLOOKUP(Q2230,'Data validation'!$K$2:$L$50,2,FALSE)</f>
        <v>TO</v>
      </c>
      <c r="B2230">
        <f t="shared" si="937"/>
        <v>0</v>
      </c>
      <c r="C2230">
        <f t="shared" si="938"/>
        <v>0</v>
      </c>
      <c r="D2230">
        <f t="shared" si="939"/>
        <v>6</v>
      </c>
      <c r="E2230">
        <v>10705</v>
      </c>
      <c r="F2230" t="s">
        <v>9612</v>
      </c>
      <c r="G2230" t="s">
        <v>84</v>
      </c>
      <c r="H2230" t="str">
        <f t="shared" si="940"/>
        <v>20</v>
      </c>
      <c r="I2230" t="str">
        <f t="shared" si="941"/>
        <v>Jul</v>
      </c>
      <c r="J2230" t="s">
        <v>85</v>
      </c>
      <c r="K2230" t="str">
        <f t="shared" si="942"/>
        <v>26</v>
      </c>
      <c r="L2230" t="str">
        <f t="shared" si="943"/>
        <v>Jul</v>
      </c>
      <c r="M2230">
        <v>6</v>
      </c>
      <c r="N2230">
        <f t="shared" si="944"/>
        <v>6</v>
      </c>
      <c r="O2230">
        <f t="shared" si="945"/>
        <v>0</v>
      </c>
      <c r="P2230">
        <f t="shared" si="946"/>
        <v>0</v>
      </c>
      <c r="Q2230" t="s">
        <v>162</v>
      </c>
      <c r="R2230" t="s">
        <v>17</v>
      </c>
      <c r="S2230">
        <v>2</v>
      </c>
      <c r="T2230">
        <v>2</v>
      </c>
      <c r="U2230" s="2">
        <f>SUMIFS(Magelan!L:L,Magelan!D:D,'Резервации 2026'!E2230)</f>
        <v>2503.071234</v>
      </c>
      <c r="V2230" s="2">
        <f t="shared" si="959"/>
        <v>417.178539</v>
      </c>
      <c r="W2230" t="s">
        <v>262</v>
      </c>
      <c r="X2230" t="s">
        <v>9611</v>
      </c>
      <c r="Y2230" t="s">
        <v>9448</v>
      </c>
      <c r="Z2230" t="str">
        <f t="shared" si="947"/>
        <v>Mar</v>
      </c>
      <c r="AA2230" s="6">
        <f t="shared" si="933"/>
        <v>0</v>
      </c>
      <c r="AB2230" s="6">
        <f t="shared" si="933"/>
        <v>0</v>
      </c>
      <c r="AC2230" s="6">
        <f t="shared" si="933"/>
        <v>6</v>
      </c>
      <c r="AD2230" s="6">
        <f t="shared" si="933"/>
        <v>0</v>
      </c>
      <c r="AE2230" s="6">
        <f t="shared" si="933"/>
        <v>0</v>
      </c>
      <c r="AF2230" s="6">
        <f t="shared" si="948"/>
        <v>6</v>
      </c>
      <c r="AG2230" s="6">
        <f t="shared" si="949"/>
        <v>0</v>
      </c>
      <c r="AH2230" s="14" t="str">
        <f>LEFT(X2230,2)&amp;"."&amp;VLOOKUP(MID(X2230,4,3),'Data validation'!$A$1:$B$12,2,FALSE)&amp;".2025"</f>
        <v>27.03.2025</v>
      </c>
      <c r="AI2230">
        <f t="shared" si="950"/>
        <v>13</v>
      </c>
      <c r="AJ2230" t="str">
        <f>H2230&amp;"."&amp;VLOOKUP(I2230,'Data validation'!$A$1:$B$12,2,FALSE)&amp;".2026"</f>
        <v>20.07.2026</v>
      </c>
      <c r="AK2230">
        <f t="shared" si="951"/>
        <v>30</v>
      </c>
      <c r="AL2230" t="e">
        <f>VLOOKUP(E2230,[2]Sheet1!$A:$B,2,FALSE)</f>
        <v>#N/A</v>
      </c>
    </row>
    <row r="2231" spans="1:38" x14ac:dyDescent="0.25">
      <c r="A2231" t="str">
        <f>VLOOKUP(Q2231,'Data validation'!$K$2:$L$50,2,FALSE)</f>
        <v>INDIVIDUAL</v>
      </c>
      <c r="B2231">
        <f t="shared" si="937"/>
        <v>3</v>
      </c>
      <c r="C2231">
        <f t="shared" si="938"/>
        <v>0</v>
      </c>
      <c r="D2231">
        <f t="shared" si="939"/>
        <v>0</v>
      </c>
      <c r="E2231">
        <v>10706</v>
      </c>
      <c r="F2231" t="s">
        <v>9453</v>
      </c>
      <c r="G2231" t="s">
        <v>9454</v>
      </c>
      <c r="H2231" t="str">
        <f t="shared" si="940"/>
        <v>14</v>
      </c>
      <c r="I2231" t="str">
        <f t="shared" si="941"/>
        <v>May</v>
      </c>
      <c r="J2231" t="s">
        <v>9455</v>
      </c>
      <c r="K2231" t="str">
        <f t="shared" si="942"/>
        <v>17</v>
      </c>
      <c r="L2231" t="str">
        <f t="shared" si="943"/>
        <v>May</v>
      </c>
      <c r="M2231">
        <v>3</v>
      </c>
      <c r="N2231">
        <f t="shared" si="944"/>
        <v>3</v>
      </c>
      <c r="O2231">
        <f t="shared" si="945"/>
        <v>0</v>
      </c>
      <c r="P2231">
        <f t="shared" si="946"/>
        <v>0</v>
      </c>
      <c r="Q2231" t="s">
        <v>24</v>
      </c>
      <c r="R2231" t="s">
        <v>20</v>
      </c>
      <c r="S2231">
        <v>1</v>
      </c>
      <c r="T2231">
        <v>0</v>
      </c>
      <c r="U2231" s="2">
        <v>629.00569403669726</v>
      </c>
      <c r="V2231" s="2">
        <v>209.66856467889906</v>
      </c>
      <c r="X2231" t="s">
        <v>9613</v>
      </c>
      <c r="Y2231" t="s">
        <v>9448</v>
      </c>
      <c r="Z2231" t="str">
        <f t="shared" si="947"/>
        <v>Mar</v>
      </c>
      <c r="AA2231" s="6">
        <f t="shared" si="933"/>
        <v>3</v>
      </c>
      <c r="AB2231" s="6">
        <f t="shared" si="933"/>
        <v>0</v>
      </c>
      <c r="AC2231" s="6">
        <f t="shared" si="933"/>
        <v>0</v>
      </c>
      <c r="AD2231" s="6">
        <f t="shared" si="933"/>
        <v>0</v>
      </c>
      <c r="AE2231" s="6">
        <f t="shared" si="933"/>
        <v>0</v>
      </c>
      <c r="AF2231" s="6">
        <f t="shared" si="948"/>
        <v>3</v>
      </c>
      <c r="AG2231" s="6">
        <f t="shared" si="949"/>
        <v>0</v>
      </c>
      <c r="AH2231" s="14" t="str">
        <f>LEFT(X2231,2)&amp;"."&amp;VLOOKUP(MID(X2231,4,3),'Data validation'!$A$1:$B$12,2,FALSE)&amp;".2025"</f>
        <v>27.03.2025</v>
      </c>
      <c r="AI2231">
        <f t="shared" si="950"/>
        <v>13</v>
      </c>
      <c r="AJ2231" t="str">
        <f>H2231&amp;"."&amp;VLOOKUP(I2231,'Data validation'!$A$1:$B$12,2,FALSE)&amp;".2026"</f>
        <v>14.05.2026</v>
      </c>
      <c r="AK2231">
        <f t="shared" si="951"/>
        <v>20</v>
      </c>
      <c r="AL2231" t="e">
        <f>VLOOKUP(E2231,[2]Sheet1!$A:$B,2,FALSE)</f>
        <v>#N/A</v>
      </c>
    </row>
    <row r="2232" spans="1:38" x14ac:dyDescent="0.25">
      <c r="A2232" t="str">
        <f>VLOOKUP(Q2232,'Data validation'!$K$2:$L$50,2,FALSE)</f>
        <v>INDIVIDUAL</v>
      </c>
      <c r="B2232">
        <f t="shared" si="937"/>
        <v>0</v>
      </c>
      <c r="C2232">
        <f t="shared" si="938"/>
        <v>3</v>
      </c>
      <c r="D2232">
        <f t="shared" si="939"/>
        <v>0</v>
      </c>
      <c r="E2232">
        <v>10707</v>
      </c>
      <c r="F2232" t="s">
        <v>9453</v>
      </c>
      <c r="G2232" t="s">
        <v>8941</v>
      </c>
      <c r="H2232" t="str">
        <f t="shared" si="940"/>
        <v>14</v>
      </c>
      <c r="I2232" t="str">
        <f t="shared" si="941"/>
        <v>Mar</v>
      </c>
      <c r="J2232" t="s">
        <v>9157</v>
      </c>
      <c r="K2232" t="str">
        <f t="shared" si="942"/>
        <v>17</v>
      </c>
      <c r="L2232" t="str">
        <f t="shared" si="943"/>
        <v>Mar</v>
      </c>
      <c r="M2232">
        <v>3</v>
      </c>
      <c r="N2232">
        <f t="shared" si="944"/>
        <v>3</v>
      </c>
      <c r="O2232">
        <f t="shared" si="945"/>
        <v>0</v>
      </c>
      <c r="P2232">
        <f t="shared" si="946"/>
        <v>0</v>
      </c>
      <c r="Q2232" t="s">
        <v>24</v>
      </c>
      <c r="R2232" t="s">
        <v>20</v>
      </c>
      <c r="S2232">
        <v>1</v>
      </c>
      <c r="T2232">
        <v>0</v>
      </c>
      <c r="U2232" s="2">
        <v>629.00569403669726</v>
      </c>
      <c r="V2232" s="2">
        <v>209.66856467889906</v>
      </c>
      <c r="X2232" t="s">
        <v>9614</v>
      </c>
      <c r="Y2232" t="s">
        <v>9448</v>
      </c>
      <c r="Z2232" t="str">
        <f t="shared" si="947"/>
        <v>Mar</v>
      </c>
      <c r="AA2232" s="6">
        <f t="shared" si="933"/>
        <v>0</v>
      </c>
      <c r="AB2232" s="6">
        <f t="shared" si="933"/>
        <v>0</v>
      </c>
      <c r="AC2232" s="6">
        <f t="shared" si="933"/>
        <v>0</v>
      </c>
      <c r="AD2232" s="6">
        <f t="shared" si="933"/>
        <v>0</v>
      </c>
      <c r="AE2232" s="6">
        <f t="shared" si="933"/>
        <v>0</v>
      </c>
      <c r="AF2232" s="6">
        <f t="shared" si="948"/>
        <v>0</v>
      </c>
      <c r="AG2232" s="6">
        <f t="shared" si="949"/>
        <v>-3</v>
      </c>
      <c r="AH2232" s="14" t="str">
        <f>LEFT(X2232,2)&amp;"."&amp;VLOOKUP(MID(X2232,4,3),'Data validation'!$A$1:$B$12,2,FALSE)&amp;".2025"</f>
        <v>27.03.2025</v>
      </c>
      <c r="AI2232">
        <f t="shared" si="950"/>
        <v>13</v>
      </c>
      <c r="AJ2232" t="str">
        <f>H2232&amp;"."&amp;VLOOKUP(I2232,'Data validation'!$A$1:$B$12,2,FALSE)&amp;".2026"</f>
        <v>14.03.2026</v>
      </c>
      <c r="AK2232">
        <f t="shared" si="951"/>
        <v>11</v>
      </c>
      <c r="AL2232" t="e">
        <f>VLOOKUP(E2232,[2]Sheet1!$A:$B,2,FALSE)</f>
        <v>#N/A</v>
      </c>
    </row>
    <row r="2233" spans="1:38" x14ac:dyDescent="0.25">
      <c r="A2233" t="str">
        <f>VLOOKUP(Q2233,'Data validation'!$K$2:$L$50,2,FALSE)</f>
        <v>TO</v>
      </c>
      <c r="B2233">
        <f t="shared" ref="B2233:B2296" si="960">AA2233+IF(I2233="Jun",IF(_xlfn.NUMBERVALUE(H2233)&gt;14,0,IF(_xlfn.NUMBERVALUE(K2233)&lt;14,M2233,15-_xlfn.NUMBERVALUE(H2233))),0)</f>
        <v>0</v>
      </c>
      <c r="C2233">
        <f t="shared" ref="C2233:C2296" si="961">M2233-B2233-D2233</f>
        <v>4</v>
      </c>
      <c r="D2233">
        <f t="shared" ref="D2233:D2296" si="962">IF(L2233="Jul",IF(_xlfn.NUMBERVALUE(K2233)&lt;11,0,IF(I2233="Jul",IF(_xlfn.NUMBERVALUE(H2233)&gt;11,M2233,_xlfn.NUMBERVALUE(K2233)-11),0)),0)+IF(L2233="Aug",IF(_xlfn.NUMBERVALUE(K2233)&gt;24,IF(_xlfn.NUMBERVALUE(H2233)&gt;24,0,25-_xlfn.NUMBERVALUE(H2233)),IF(I2233="Aug",M2233,_xlfn.NUMBERVALUE(K2233)-1+32-_xlfn.NUMBERVALUE(H2233))),0)</f>
        <v>0</v>
      </c>
      <c r="E2233">
        <v>10836</v>
      </c>
      <c r="F2233" t="s">
        <v>9731</v>
      </c>
      <c r="G2233" t="s">
        <v>172</v>
      </c>
      <c r="H2233" t="str">
        <f t="shared" ref="H2233:H2296" si="963">LEFT(G2233,2)</f>
        <v>01</v>
      </c>
      <c r="I2233" t="str">
        <f t="shared" ref="I2233:I2296" si="964">MID(G2233,4,3)</f>
        <v>Jul</v>
      </c>
      <c r="J2233" t="s">
        <v>313</v>
      </c>
      <c r="K2233" t="str">
        <f t="shared" ref="K2233:K2296" si="965">LEFT(J2233,2)</f>
        <v>05</v>
      </c>
      <c r="L2233" t="str">
        <f t="shared" ref="L2233:L2296" si="966">MID(J2233,4,3)</f>
        <v>Jul</v>
      </c>
      <c r="M2233">
        <v>4</v>
      </c>
      <c r="N2233">
        <f t="shared" ref="N2233:N2296" si="967">+K2233-H2233</f>
        <v>4</v>
      </c>
      <c r="O2233">
        <f t="shared" ref="O2233:O2296" si="968">IF(I2233=L2233,0,31-H2233)</f>
        <v>0</v>
      </c>
      <c r="P2233">
        <f t="shared" ref="P2233:P2296" si="969">IF(I2233=L2233,0,K2233-1)</f>
        <v>0</v>
      </c>
      <c r="Q2233" t="s">
        <v>81</v>
      </c>
      <c r="R2233" t="s">
        <v>17</v>
      </c>
      <c r="S2233">
        <v>2</v>
      </c>
      <c r="T2233">
        <v>2</v>
      </c>
      <c r="U2233" s="2">
        <f>SUMIFS(SLR!L:L,SLR!D:D,'Резервации 2026'!E2233)</f>
        <v>2009.6544415999999</v>
      </c>
      <c r="V2233" s="2">
        <f t="shared" ref="V2233" si="970">+U2233/M2233</f>
        <v>502.41361039999998</v>
      </c>
      <c r="W2233" t="s">
        <v>262</v>
      </c>
      <c r="X2233" t="s">
        <v>9732</v>
      </c>
      <c r="Y2233" t="s">
        <v>9733</v>
      </c>
      <c r="Z2233" t="str">
        <f t="shared" ref="Z2233:Z2296" si="971">MID(X2233,4,3)</f>
        <v>Apr</v>
      </c>
      <c r="AA2233" s="6">
        <f t="shared" si="933"/>
        <v>0</v>
      </c>
      <c r="AB2233" s="6">
        <f t="shared" si="933"/>
        <v>0</v>
      </c>
      <c r="AC2233" s="6">
        <f t="shared" si="933"/>
        <v>4</v>
      </c>
      <c r="AD2233" s="6">
        <f t="shared" si="933"/>
        <v>0</v>
      </c>
      <c r="AE2233" s="6">
        <f t="shared" si="933"/>
        <v>0</v>
      </c>
      <c r="AF2233" s="6">
        <f t="shared" ref="AF2233:AF2296" si="972">SUM(AA2233:AE2233)</f>
        <v>4</v>
      </c>
      <c r="AG2233" s="6">
        <f t="shared" ref="AG2233:AG2296" si="973">+AF2233-M2233</f>
        <v>0</v>
      </c>
      <c r="AH2233" s="14" t="str">
        <f>LEFT(X2233,2)&amp;"."&amp;VLOOKUP(MID(X2233,4,3),'Data validation'!$A$1:$B$12,2,FALSE)&amp;".2025"</f>
        <v>02.04.2025</v>
      </c>
      <c r="AI2233">
        <f t="shared" ref="AI2233:AI2296" si="974">WEEKNUM(AH2233)</f>
        <v>14</v>
      </c>
      <c r="AJ2233" t="str">
        <f>H2233&amp;"."&amp;VLOOKUP(I2233,'Data validation'!$A$1:$B$12,2,FALSE)&amp;".2026"</f>
        <v>01.07.2026</v>
      </c>
      <c r="AK2233">
        <f t="shared" ref="AK2233:AK2296" si="975">WEEKNUM(AJ2233)</f>
        <v>27</v>
      </c>
      <c r="AL2233" t="e">
        <f>VLOOKUP(E2233,[2]Sheet1!$A:$B,2,FALSE)</f>
        <v>#N/A</v>
      </c>
    </row>
    <row r="2234" spans="1:38" x14ac:dyDescent="0.25">
      <c r="A2234" t="str">
        <f>VLOOKUP(Q2234,'Data validation'!$K$2:$L$50,2,FALSE)</f>
        <v>TOPOLA SKIES</v>
      </c>
      <c r="B2234">
        <f t="shared" si="960"/>
        <v>0</v>
      </c>
      <c r="C2234">
        <f t="shared" si="961"/>
        <v>0</v>
      </c>
      <c r="D2234">
        <f t="shared" si="962"/>
        <v>6</v>
      </c>
      <c r="E2234">
        <v>10798</v>
      </c>
      <c r="F2234" t="s">
        <v>9734</v>
      </c>
      <c r="G2234" t="s">
        <v>167</v>
      </c>
      <c r="H2234" t="str">
        <f t="shared" si="963"/>
        <v>30</v>
      </c>
      <c r="I2234" t="str">
        <f t="shared" si="964"/>
        <v>Jul</v>
      </c>
      <c r="J2234" t="s">
        <v>290</v>
      </c>
      <c r="K2234" t="str">
        <f t="shared" si="965"/>
        <v>05</v>
      </c>
      <c r="L2234" t="str">
        <f t="shared" si="966"/>
        <v>Aug</v>
      </c>
      <c r="M2234">
        <v>6</v>
      </c>
      <c r="N2234">
        <f t="shared" si="967"/>
        <v>-25</v>
      </c>
      <c r="O2234">
        <f t="shared" si="968"/>
        <v>1</v>
      </c>
      <c r="P2234">
        <f t="shared" si="969"/>
        <v>4</v>
      </c>
      <c r="Q2234" t="s">
        <v>35</v>
      </c>
      <c r="R2234" t="s">
        <v>188</v>
      </c>
      <c r="S2234">
        <v>2</v>
      </c>
      <c r="T2234">
        <v>2</v>
      </c>
      <c r="U2234" s="2">
        <v>3391.3015596330274</v>
      </c>
      <c r="V2234" s="2">
        <v>565.21692660550457</v>
      </c>
      <c r="X2234" t="s">
        <v>9735</v>
      </c>
      <c r="Y2234" t="s">
        <v>9736</v>
      </c>
      <c r="Z2234" t="str">
        <f t="shared" si="971"/>
        <v>Mar</v>
      </c>
      <c r="AA2234" s="6">
        <f t="shared" ref="AA2234:AE2284" si="976">IF($I2234=AA$1,IF($L2234=AA$1,$M2234,$O2234),IF($L2234=AA$1,$P2234,0))</f>
        <v>0</v>
      </c>
      <c r="AB2234" s="6">
        <f t="shared" si="976"/>
        <v>0</v>
      </c>
      <c r="AC2234" s="6">
        <f t="shared" si="976"/>
        <v>1</v>
      </c>
      <c r="AD2234" s="6">
        <f t="shared" si="976"/>
        <v>4</v>
      </c>
      <c r="AE2234" s="6">
        <f t="shared" si="976"/>
        <v>0</v>
      </c>
      <c r="AF2234" s="6">
        <f t="shared" si="972"/>
        <v>5</v>
      </c>
      <c r="AG2234" s="6">
        <f t="shared" si="973"/>
        <v>-1</v>
      </c>
      <c r="AH2234" s="14" t="str">
        <f>LEFT(X2234,2)&amp;"."&amp;VLOOKUP(MID(X2234,4,3),'Data validation'!$A$1:$B$12,2,FALSE)&amp;".2025"</f>
        <v>31.03.2025</v>
      </c>
      <c r="AI2234">
        <f t="shared" si="974"/>
        <v>14</v>
      </c>
      <c r="AJ2234" t="str">
        <f>H2234&amp;"."&amp;VLOOKUP(I2234,'Data validation'!$A$1:$B$12,2,FALSE)&amp;".2026"</f>
        <v>30.07.2026</v>
      </c>
      <c r="AK2234">
        <f t="shared" si="975"/>
        <v>31</v>
      </c>
      <c r="AL2234" t="e">
        <f>VLOOKUP(E2234,[2]Sheet1!$A:$B,2,FALSE)</f>
        <v>#N/A</v>
      </c>
    </row>
    <row r="2235" spans="1:38" x14ac:dyDescent="0.25">
      <c r="A2235" t="str">
        <f>VLOOKUP(Q2235,'Data validation'!$K$2:$L$50,2,FALSE)</f>
        <v>TO</v>
      </c>
      <c r="B2235">
        <f t="shared" si="960"/>
        <v>0</v>
      </c>
      <c r="C2235">
        <f t="shared" si="961"/>
        <v>0</v>
      </c>
      <c r="D2235">
        <f t="shared" si="962"/>
        <v>5</v>
      </c>
      <c r="E2235">
        <v>10847</v>
      </c>
      <c r="F2235" t="s">
        <v>1846</v>
      </c>
      <c r="G2235" t="s">
        <v>168</v>
      </c>
      <c r="H2235" t="str">
        <f t="shared" si="963"/>
        <v>18</v>
      </c>
      <c r="I2235" t="str">
        <f t="shared" si="964"/>
        <v>Aug</v>
      </c>
      <c r="J2235" t="s">
        <v>195</v>
      </c>
      <c r="K2235" t="str">
        <f t="shared" si="965"/>
        <v>23</v>
      </c>
      <c r="L2235" t="str">
        <f t="shared" si="966"/>
        <v>Aug</v>
      </c>
      <c r="M2235">
        <v>5</v>
      </c>
      <c r="N2235">
        <f t="shared" si="967"/>
        <v>5</v>
      </c>
      <c r="O2235">
        <f t="shared" si="968"/>
        <v>0</v>
      </c>
      <c r="P2235">
        <f t="shared" si="969"/>
        <v>0</v>
      </c>
      <c r="Q2235" t="s">
        <v>138</v>
      </c>
      <c r="R2235" t="s">
        <v>57</v>
      </c>
      <c r="S2235">
        <v>2</v>
      </c>
      <c r="T2235">
        <v>3</v>
      </c>
      <c r="U2235" s="2">
        <f>SUMIFS(TediKam!L:L,TediKam!D:D,'Резервации 2026'!E2235)</f>
        <v>3229.8576619999999</v>
      </c>
      <c r="V2235" s="2">
        <f t="shared" ref="V2235" si="977">+U2235/M2235</f>
        <v>645.9715324</v>
      </c>
      <c r="W2235" t="s">
        <v>1025</v>
      </c>
      <c r="X2235" t="s">
        <v>9737</v>
      </c>
      <c r="Y2235" t="s">
        <v>9738</v>
      </c>
      <c r="Z2235" t="str">
        <f t="shared" si="971"/>
        <v>Apr</v>
      </c>
      <c r="AA2235" s="6">
        <f t="shared" si="976"/>
        <v>0</v>
      </c>
      <c r="AB2235" s="6">
        <f t="shared" si="976"/>
        <v>0</v>
      </c>
      <c r="AC2235" s="6">
        <f t="shared" si="976"/>
        <v>0</v>
      </c>
      <c r="AD2235" s="6">
        <f t="shared" si="976"/>
        <v>5</v>
      </c>
      <c r="AE2235" s="6">
        <f t="shared" si="976"/>
        <v>0</v>
      </c>
      <c r="AF2235" s="6">
        <f t="shared" si="972"/>
        <v>5</v>
      </c>
      <c r="AG2235" s="6">
        <f t="shared" si="973"/>
        <v>0</v>
      </c>
      <c r="AH2235" s="14" t="str">
        <f>LEFT(X2235,2)&amp;"."&amp;VLOOKUP(MID(X2235,4,3),'Data validation'!$A$1:$B$12,2,FALSE)&amp;".2025"</f>
        <v>03.04.2025</v>
      </c>
      <c r="AI2235">
        <f t="shared" si="974"/>
        <v>14</v>
      </c>
      <c r="AJ2235" t="str">
        <f>H2235&amp;"."&amp;VLOOKUP(I2235,'Data validation'!$A$1:$B$12,2,FALSE)&amp;".2026"</f>
        <v>18.08.2026</v>
      </c>
      <c r="AK2235">
        <f t="shared" si="975"/>
        <v>34</v>
      </c>
      <c r="AL2235" t="e">
        <f>VLOOKUP(E2235,[2]Sheet1!$A:$B,2,FALSE)</f>
        <v>#N/A</v>
      </c>
    </row>
    <row r="2236" spans="1:38" x14ac:dyDescent="0.25">
      <c r="A2236" t="str">
        <f>VLOOKUP(Q2236,'Data validation'!$K$2:$L$50,2,FALSE)</f>
        <v>ITAKA</v>
      </c>
      <c r="B2236">
        <f t="shared" si="960"/>
        <v>0</v>
      </c>
      <c r="C2236">
        <f t="shared" si="961"/>
        <v>7</v>
      </c>
      <c r="D2236">
        <f t="shared" si="962"/>
        <v>0</v>
      </c>
      <c r="E2236">
        <v>10837</v>
      </c>
      <c r="F2236" t="s">
        <v>9739</v>
      </c>
      <c r="G2236" t="s">
        <v>1989</v>
      </c>
      <c r="H2236" t="str">
        <f t="shared" si="963"/>
        <v>23</v>
      </c>
      <c r="I2236" t="str">
        <f t="shared" si="964"/>
        <v>Jun</v>
      </c>
      <c r="J2236" t="s">
        <v>71</v>
      </c>
      <c r="K2236" t="str">
        <f t="shared" si="965"/>
        <v>30</v>
      </c>
      <c r="L2236" t="str">
        <f t="shared" si="966"/>
        <v>Jun</v>
      </c>
      <c r="M2236">
        <v>7</v>
      </c>
      <c r="N2236">
        <f t="shared" si="967"/>
        <v>7</v>
      </c>
      <c r="O2236">
        <f t="shared" si="968"/>
        <v>0</v>
      </c>
      <c r="P2236">
        <f t="shared" si="969"/>
        <v>0</v>
      </c>
      <c r="Q2236" t="s">
        <v>1445</v>
      </c>
      <c r="R2236" t="s">
        <v>17</v>
      </c>
      <c r="S2236">
        <v>2</v>
      </c>
      <c r="T2236">
        <v>0</v>
      </c>
      <c r="U2236" s="2">
        <f>SUMIFS(Itaka!L:L,Itaka!D:D,'Резервации 2026'!E2236)</f>
        <v>1631.0253118999999</v>
      </c>
      <c r="V2236" s="2">
        <f t="shared" ref="V2236:V2237" si="978">+U2236/M2236</f>
        <v>233.00361598571428</v>
      </c>
      <c r="W2236" t="s">
        <v>4628</v>
      </c>
      <c r="X2236" t="s">
        <v>9740</v>
      </c>
      <c r="Y2236" t="s">
        <v>9733</v>
      </c>
      <c r="Z2236" t="str">
        <f t="shared" si="971"/>
        <v>Apr</v>
      </c>
      <c r="AA2236" s="6">
        <f t="shared" si="976"/>
        <v>0</v>
      </c>
      <c r="AB2236" s="6">
        <f t="shared" si="976"/>
        <v>7</v>
      </c>
      <c r="AC2236" s="6">
        <f t="shared" si="976"/>
        <v>0</v>
      </c>
      <c r="AD2236" s="6">
        <f t="shared" si="976"/>
        <v>0</v>
      </c>
      <c r="AE2236" s="6">
        <f t="shared" si="976"/>
        <v>0</v>
      </c>
      <c r="AF2236" s="6">
        <f t="shared" si="972"/>
        <v>7</v>
      </c>
      <c r="AG2236" s="6">
        <f t="shared" si="973"/>
        <v>0</v>
      </c>
      <c r="AH2236" s="14" t="str">
        <f>LEFT(X2236,2)&amp;"."&amp;VLOOKUP(MID(X2236,4,3),'Data validation'!$A$1:$B$12,2,FALSE)&amp;".2025"</f>
        <v>03.04.2025</v>
      </c>
      <c r="AI2236">
        <f t="shared" si="974"/>
        <v>14</v>
      </c>
      <c r="AJ2236" t="str">
        <f>H2236&amp;"."&amp;VLOOKUP(I2236,'Data validation'!$A$1:$B$12,2,FALSE)&amp;".2026"</f>
        <v>23.06.2026</v>
      </c>
      <c r="AK2236">
        <f t="shared" si="975"/>
        <v>26</v>
      </c>
      <c r="AL2236" t="e">
        <f>VLOOKUP(E2236,[2]Sheet1!$A:$B,2,FALSE)</f>
        <v>#N/A</v>
      </c>
    </row>
    <row r="2237" spans="1:38" x14ac:dyDescent="0.25">
      <c r="A2237" t="str">
        <f>VLOOKUP(Q2237,'Data validation'!$K$2:$L$50,2,FALSE)</f>
        <v>TO</v>
      </c>
      <c r="B2237">
        <f t="shared" si="960"/>
        <v>0</v>
      </c>
      <c r="C2237">
        <f t="shared" si="961"/>
        <v>6</v>
      </c>
      <c r="D2237">
        <f t="shared" si="962"/>
        <v>0</v>
      </c>
      <c r="E2237">
        <v>10857</v>
      </c>
      <c r="F2237" t="s">
        <v>9741</v>
      </c>
      <c r="G2237" t="s">
        <v>44</v>
      </c>
      <c r="H2237" t="str">
        <f t="shared" si="963"/>
        <v>29</v>
      </c>
      <c r="I2237" t="str">
        <f t="shared" si="964"/>
        <v>Jun</v>
      </c>
      <c r="J2237" t="s">
        <v>313</v>
      </c>
      <c r="K2237" t="str">
        <f t="shared" si="965"/>
        <v>05</v>
      </c>
      <c r="L2237" t="str">
        <f t="shared" si="966"/>
        <v>Jul</v>
      </c>
      <c r="M2237">
        <v>6</v>
      </c>
      <c r="N2237">
        <f t="shared" si="967"/>
        <v>-24</v>
      </c>
      <c r="O2237">
        <f t="shared" si="968"/>
        <v>2</v>
      </c>
      <c r="P2237">
        <f t="shared" si="969"/>
        <v>4</v>
      </c>
      <c r="Q2237" t="s">
        <v>56</v>
      </c>
      <c r="R2237" t="s">
        <v>17</v>
      </c>
      <c r="S2237">
        <v>3</v>
      </c>
      <c r="T2237">
        <v>1</v>
      </c>
      <c r="U2237" s="2">
        <f>SUMIFS(Novoton!L:L,Novoton!D:D,'Резервации 2026'!E2237)</f>
        <v>2604.4614612</v>
      </c>
      <c r="V2237" s="2">
        <f t="shared" si="978"/>
        <v>434.07691019999999</v>
      </c>
      <c r="W2237" t="s">
        <v>262</v>
      </c>
      <c r="X2237" t="s">
        <v>9742</v>
      </c>
      <c r="Y2237" t="s">
        <v>9738</v>
      </c>
      <c r="Z2237" t="str">
        <f t="shared" si="971"/>
        <v>Apr</v>
      </c>
      <c r="AA2237" s="6">
        <f t="shared" si="976"/>
        <v>0</v>
      </c>
      <c r="AB2237" s="6">
        <f t="shared" si="976"/>
        <v>2</v>
      </c>
      <c r="AC2237" s="6">
        <f t="shared" si="976"/>
        <v>4</v>
      </c>
      <c r="AD2237" s="6">
        <f t="shared" si="976"/>
        <v>0</v>
      </c>
      <c r="AE2237" s="6">
        <f t="shared" si="976"/>
        <v>0</v>
      </c>
      <c r="AF2237" s="6">
        <f t="shared" si="972"/>
        <v>6</v>
      </c>
      <c r="AG2237" s="6">
        <f t="shared" si="973"/>
        <v>0</v>
      </c>
      <c r="AH2237" s="14" t="str">
        <f>LEFT(X2237,2)&amp;"."&amp;VLOOKUP(MID(X2237,4,3),'Data validation'!$A$1:$B$12,2,FALSE)&amp;".2025"</f>
        <v>03.04.2025</v>
      </c>
      <c r="AI2237">
        <f t="shared" si="974"/>
        <v>14</v>
      </c>
      <c r="AJ2237" t="str">
        <f>H2237&amp;"."&amp;VLOOKUP(I2237,'Data validation'!$A$1:$B$12,2,FALSE)&amp;".2026"</f>
        <v>29.06.2026</v>
      </c>
      <c r="AK2237">
        <f t="shared" si="975"/>
        <v>27</v>
      </c>
      <c r="AL2237" t="e">
        <f>VLOOKUP(E2237,[2]Sheet1!$A:$B,2,FALSE)</f>
        <v>#N/A</v>
      </c>
    </row>
    <row r="2238" spans="1:38" x14ac:dyDescent="0.25">
      <c r="A2238" t="str">
        <f>VLOOKUP(Q2238,'Data validation'!$K$2:$L$50,2,FALSE)</f>
        <v>BOOKING</v>
      </c>
      <c r="B2238">
        <f t="shared" si="960"/>
        <v>0</v>
      </c>
      <c r="C2238">
        <f t="shared" si="961"/>
        <v>0</v>
      </c>
      <c r="D2238">
        <f t="shared" si="962"/>
        <v>4</v>
      </c>
      <c r="E2238">
        <v>10858</v>
      </c>
      <c r="F2238" t="s">
        <v>9743</v>
      </c>
      <c r="G2238" t="s">
        <v>155</v>
      </c>
      <c r="H2238" t="str">
        <f t="shared" si="963"/>
        <v>19</v>
      </c>
      <c r="I2238" t="str">
        <f t="shared" si="964"/>
        <v>Jul</v>
      </c>
      <c r="J2238" t="s">
        <v>528</v>
      </c>
      <c r="K2238" t="str">
        <f t="shared" si="965"/>
        <v>23</v>
      </c>
      <c r="L2238" t="str">
        <f t="shared" si="966"/>
        <v>Jul</v>
      </c>
      <c r="M2238">
        <v>4</v>
      </c>
      <c r="N2238">
        <f t="shared" si="967"/>
        <v>4</v>
      </c>
      <c r="O2238">
        <f t="shared" si="968"/>
        <v>0</v>
      </c>
      <c r="P2238">
        <f t="shared" si="969"/>
        <v>0</v>
      </c>
      <c r="Q2238" t="s">
        <v>587</v>
      </c>
      <c r="R2238" t="s">
        <v>17</v>
      </c>
      <c r="S2238">
        <v>2</v>
      </c>
      <c r="T2238">
        <v>2</v>
      </c>
      <c r="U2238" s="2">
        <v>2648.4450275229356</v>
      </c>
      <c r="V2238" s="2">
        <v>662.11125688073389</v>
      </c>
      <c r="X2238" t="s">
        <v>9744</v>
      </c>
      <c r="Y2238" t="s">
        <v>9738</v>
      </c>
      <c r="Z2238" t="str">
        <f t="shared" si="971"/>
        <v>Apr</v>
      </c>
      <c r="AA2238" s="6">
        <f t="shared" si="976"/>
        <v>0</v>
      </c>
      <c r="AB2238" s="6">
        <f t="shared" si="976"/>
        <v>0</v>
      </c>
      <c r="AC2238" s="6">
        <f t="shared" si="976"/>
        <v>4</v>
      </c>
      <c r="AD2238" s="6">
        <f t="shared" si="976"/>
        <v>0</v>
      </c>
      <c r="AE2238" s="6">
        <f t="shared" si="976"/>
        <v>0</v>
      </c>
      <c r="AF2238" s="6">
        <f t="shared" si="972"/>
        <v>4</v>
      </c>
      <c r="AG2238" s="6">
        <f t="shared" si="973"/>
        <v>0</v>
      </c>
      <c r="AH2238" s="14" t="str">
        <f>LEFT(X2238,2)&amp;"."&amp;VLOOKUP(MID(X2238,4,3),'Data validation'!$A$1:$B$12,2,FALSE)&amp;".2025"</f>
        <v>03.04.2025</v>
      </c>
      <c r="AI2238">
        <f t="shared" si="974"/>
        <v>14</v>
      </c>
      <c r="AJ2238" t="str">
        <f>H2238&amp;"."&amp;VLOOKUP(I2238,'Data validation'!$A$1:$B$12,2,FALSE)&amp;".2026"</f>
        <v>19.07.2026</v>
      </c>
      <c r="AK2238">
        <f t="shared" si="975"/>
        <v>30</v>
      </c>
      <c r="AL2238" t="str">
        <f>VLOOKUP(E2238,[2]Sheet1!$A:$B,2,FALSE)</f>
        <v>Анулирана</v>
      </c>
    </row>
    <row r="2239" spans="1:38" x14ac:dyDescent="0.25">
      <c r="A2239" t="str">
        <f>VLOOKUP(Q2239,'Data validation'!$K$2:$L$50,2,FALSE)</f>
        <v>TO</v>
      </c>
      <c r="B2239">
        <f t="shared" si="960"/>
        <v>0</v>
      </c>
      <c r="C2239">
        <f t="shared" si="961"/>
        <v>0</v>
      </c>
      <c r="D2239">
        <f t="shared" si="962"/>
        <v>5</v>
      </c>
      <c r="E2239">
        <v>10859</v>
      </c>
      <c r="F2239" t="s">
        <v>9745</v>
      </c>
      <c r="G2239" t="s">
        <v>513</v>
      </c>
      <c r="H2239" t="str">
        <f t="shared" si="963"/>
        <v>29</v>
      </c>
      <c r="I2239" t="str">
        <f t="shared" si="964"/>
        <v>Jul</v>
      </c>
      <c r="J2239" t="s">
        <v>340</v>
      </c>
      <c r="K2239" t="str">
        <f t="shared" si="965"/>
        <v>03</v>
      </c>
      <c r="L2239" t="str">
        <f t="shared" si="966"/>
        <v>Aug</v>
      </c>
      <c r="M2239">
        <v>5</v>
      </c>
      <c r="N2239">
        <f t="shared" si="967"/>
        <v>-26</v>
      </c>
      <c r="O2239">
        <f t="shared" si="968"/>
        <v>2</v>
      </c>
      <c r="P2239">
        <f t="shared" si="969"/>
        <v>2</v>
      </c>
      <c r="Q2239" t="s">
        <v>56</v>
      </c>
      <c r="R2239" t="s">
        <v>17</v>
      </c>
      <c r="S2239">
        <v>2</v>
      </c>
      <c r="T2239">
        <v>0</v>
      </c>
      <c r="U2239" s="2">
        <f>SUMIFS(Novoton!L:L,Novoton!D:D,'Резервации 2026'!E2239)</f>
        <v>0</v>
      </c>
      <c r="V2239" s="2">
        <f t="shared" ref="V2239:V2242" si="979">+U2239/M2239</f>
        <v>0</v>
      </c>
      <c r="W2239" t="s">
        <v>262</v>
      </c>
      <c r="X2239" t="s">
        <v>9746</v>
      </c>
      <c r="Y2239" t="s">
        <v>9738</v>
      </c>
      <c r="Z2239" t="str">
        <f t="shared" si="971"/>
        <v>Apr</v>
      </c>
      <c r="AA2239" s="6">
        <f t="shared" si="976"/>
        <v>0</v>
      </c>
      <c r="AB2239" s="6">
        <f t="shared" si="976"/>
        <v>0</v>
      </c>
      <c r="AC2239" s="6">
        <f t="shared" si="976"/>
        <v>2</v>
      </c>
      <c r="AD2239" s="6">
        <f t="shared" si="976"/>
        <v>2</v>
      </c>
      <c r="AE2239" s="6">
        <f t="shared" si="976"/>
        <v>0</v>
      </c>
      <c r="AF2239" s="6">
        <f t="shared" si="972"/>
        <v>4</v>
      </c>
      <c r="AG2239" s="6">
        <f t="shared" si="973"/>
        <v>-1</v>
      </c>
      <c r="AH2239" s="14" t="str">
        <f>LEFT(X2239,2)&amp;"."&amp;VLOOKUP(MID(X2239,4,3),'Data validation'!$A$1:$B$12,2,FALSE)&amp;".2025"</f>
        <v>03.04.2025</v>
      </c>
      <c r="AI2239">
        <f t="shared" si="974"/>
        <v>14</v>
      </c>
      <c r="AJ2239" t="str">
        <f>H2239&amp;"."&amp;VLOOKUP(I2239,'Data validation'!$A$1:$B$12,2,FALSE)&amp;".2026"</f>
        <v>29.07.2026</v>
      </c>
      <c r="AK2239">
        <f t="shared" si="975"/>
        <v>31</v>
      </c>
      <c r="AL2239" t="str">
        <f>VLOOKUP(E2239,[2]Sheet1!$A:$B,2,FALSE)</f>
        <v>Анулирана</v>
      </c>
    </row>
    <row r="2240" spans="1:38" x14ac:dyDescent="0.25">
      <c r="A2240" t="str">
        <f>VLOOKUP(Q2240,'Data validation'!$K$2:$L$50,2,FALSE)</f>
        <v>TO</v>
      </c>
      <c r="B2240">
        <f t="shared" si="960"/>
        <v>0</v>
      </c>
      <c r="C2240">
        <f t="shared" si="961"/>
        <v>0</v>
      </c>
      <c r="D2240">
        <f t="shared" si="962"/>
        <v>5</v>
      </c>
      <c r="E2240">
        <v>10860</v>
      </c>
      <c r="F2240" t="s">
        <v>9747</v>
      </c>
      <c r="G2240" t="s">
        <v>513</v>
      </c>
      <c r="H2240" t="str">
        <f t="shared" si="963"/>
        <v>29</v>
      </c>
      <c r="I2240" t="str">
        <f t="shared" si="964"/>
        <v>Jul</v>
      </c>
      <c r="J2240" t="s">
        <v>340</v>
      </c>
      <c r="K2240" t="str">
        <f t="shared" si="965"/>
        <v>03</v>
      </c>
      <c r="L2240" t="str">
        <f t="shared" si="966"/>
        <v>Aug</v>
      </c>
      <c r="M2240">
        <v>5</v>
      </c>
      <c r="N2240">
        <f t="shared" si="967"/>
        <v>-26</v>
      </c>
      <c r="O2240">
        <f t="shared" si="968"/>
        <v>2</v>
      </c>
      <c r="P2240">
        <f t="shared" si="969"/>
        <v>2</v>
      </c>
      <c r="Q2240" t="s">
        <v>56</v>
      </c>
      <c r="R2240" t="s">
        <v>17</v>
      </c>
      <c r="S2240">
        <v>2</v>
      </c>
      <c r="T2240">
        <v>0</v>
      </c>
      <c r="U2240" s="2">
        <f>SUMIFS(Novoton!L:L,Novoton!D:D,'Резервации 2026'!E2240)</f>
        <v>0</v>
      </c>
      <c r="V2240" s="2">
        <f t="shared" si="979"/>
        <v>0</v>
      </c>
      <c r="W2240" t="s">
        <v>262</v>
      </c>
      <c r="X2240" t="s">
        <v>9746</v>
      </c>
      <c r="Y2240" t="s">
        <v>9738</v>
      </c>
      <c r="Z2240" t="str">
        <f t="shared" si="971"/>
        <v>Apr</v>
      </c>
      <c r="AA2240" s="6">
        <f t="shared" si="976"/>
        <v>0</v>
      </c>
      <c r="AB2240" s="6">
        <f t="shared" si="976"/>
        <v>0</v>
      </c>
      <c r="AC2240" s="6">
        <f t="shared" si="976"/>
        <v>2</v>
      </c>
      <c r="AD2240" s="6">
        <f t="shared" si="976"/>
        <v>2</v>
      </c>
      <c r="AE2240" s="6">
        <f t="shared" si="976"/>
        <v>0</v>
      </c>
      <c r="AF2240" s="6">
        <f t="shared" si="972"/>
        <v>4</v>
      </c>
      <c r="AG2240" s="6">
        <f t="shared" si="973"/>
        <v>-1</v>
      </c>
      <c r="AH2240" s="14" t="str">
        <f>LEFT(X2240,2)&amp;"."&amp;VLOOKUP(MID(X2240,4,3),'Data validation'!$A$1:$B$12,2,FALSE)&amp;".2025"</f>
        <v>03.04.2025</v>
      </c>
      <c r="AI2240">
        <f t="shared" si="974"/>
        <v>14</v>
      </c>
      <c r="AJ2240" t="str">
        <f>H2240&amp;"."&amp;VLOOKUP(I2240,'Data validation'!$A$1:$B$12,2,FALSE)&amp;".2026"</f>
        <v>29.07.2026</v>
      </c>
      <c r="AK2240">
        <f t="shared" si="975"/>
        <v>31</v>
      </c>
      <c r="AL2240" t="str">
        <f>VLOOKUP(E2240,[2]Sheet1!$A:$B,2,FALSE)</f>
        <v>Анулирана</v>
      </c>
    </row>
    <row r="2241" spans="1:38" x14ac:dyDescent="0.25">
      <c r="A2241" t="str">
        <f>VLOOKUP(Q2241,'Data validation'!$K$2:$L$50,2,FALSE)</f>
        <v>TO</v>
      </c>
      <c r="B2241">
        <f t="shared" si="960"/>
        <v>0</v>
      </c>
      <c r="C2241">
        <f t="shared" si="961"/>
        <v>0</v>
      </c>
      <c r="D2241">
        <f t="shared" si="962"/>
        <v>5</v>
      </c>
      <c r="E2241">
        <v>10861</v>
      </c>
      <c r="F2241" t="s">
        <v>9748</v>
      </c>
      <c r="G2241" t="s">
        <v>513</v>
      </c>
      <c r="H2241" t="str">
        <f t="shared" si="963"/>
        <v>29</v>
      </c>
      <c r="I2241" t="str">
        <f t="shared" si="964"/>
        <v>Jul</v>
      </c>
      <c r="J2241" t="s">
        <v>340</v>
      </c>
      <c r="K2241" t="str">
        <f t="shared" si="965"/>
        <v>03</v>
      </c>
      <c r="L2241" t="str">
        <f t="shared" si="966"/>
        <v>Aug</v>
      </c>
      <c r="M2241">
        <v>5</v>
      </c>
      <c r="N2241">
        <f t="shared" si="967"/>
        <v>-26</v>
      </c>
      <c r="O2241">
        <f t="shared" si="968"/>
        <v>2</v>
      </c>
      <c r="P2241">
        <f t="shared" si="969"/>
        <v>2</v>
      </c>
      <c r="Q2241" t="s">
        <v>56</v>
      </c>
      <c r="R2241" t="s">
        <v>17</v>
      </c>
      <c r="S2241">
        <v>2</v>
      </c>
      <c r="T2241">
        <v>0</v>
      </c>
      <c r="U2241" s="2">
        <f>SUMIFS(Novoton!L:L,Novoton!D:D,'Резервации 2026'!E2241)</f>
        <v>0</v>
      </c>
      <c r="V2241" s="2">
        <f t="shared" si="979"/>
        <v>0</v>
      </c>
      <c r="W2241" t="s">
        <v>262</v>
      </c>
      <c r="X2241" t="s">
        <v>9746</v>
      </c>
      <c r="Y2241" t="s">
        <v>9738</v>
      </c>
      <c r="Z2241" t="str">
        <f t="shared" si="971"/>
        <v>Apr</v>
      </c>
      <c r="AA2241" s="6">
        <f t="shared" si="976"/>
        <v>0</v>
      </c>
      <c r="AB2241" s="6">
        <f t="shared" si="976"/>
        <v>0</v>
      </c>
      <c r="AC2241" s="6">
        <f t="shared" si="976"/>
        <v>2</v>
      </c>
      <c r="AD2241" s="6">
        <f t="shared" si="976"/>
        <v>2</v>
      </c>
      <c r="AE2241" s="6">
        <f t="shared" si="976"/>
        <v>0</v>
      </c>
      <c r="AF2241" s="6">
        <f t="shared" si="972"/>
        <v>4</v>
      </c>
      <c r="AG2241" s="6">
        <f t="shared" si="973"/>
        <v>-1</v>
      </c>
      <c r="AH2241" s="14" t="str">
        <f>LEFT(X2241,2)&amp;"."&amp;VLOOKUP(MID(X2241,4,3),'Data validation'!$A$1:$B$12,2,FALSE)&amp;".2025"</f>
        <v>03.04.2025</v>
      </c>
      <c r="AI2241">
        <f t="shared" si="974"/>
        <v>14</v>
      </c>
      <c r="AJ2241" t="str">
        <f>H2241&amp;"."&amp;VLOOKUP(I2241,'Data validation'!$A$1:$B$12,2,FALSE)&amp;".2026"</f>
        <v>29.07.2026</v>
      </c>
      <c r="AK2241">
        <f t="shared" si="975"/>
        <v>31</v>
      </c>
      <c r="AL2241" t="str">
        <f>VLOOKUP(E2241,[2]Sheet1!$A:$B,2,FALSE)</f>
        <v>Анулирана</v>
      </c>
    </row>
    <row r="2242" spans="1:38" x14ac:dyDescent="0.25">
      <c r="A2242" t="str">
        <f>VLOOKUP(Q2242,'Data validation'!$K$2:$L$50,2,FALSE)</f>
        <v>TO</v>
      </c>
      <c r="B2242">
        <f t="shared" si="960"/>
        <v>0</v>
      </c>
      <c r="C2242">
        <f t="shared" si="961"/>
        <v>0</v>
      </c>
      <c r="D2242">
        <f t="shared" si="962"/>
        <v>5</v>
      </c>
      <c r="E2242">
        <v>10862</v>
      </c>
      <c r="F2242" t="s">
        <v>9749</v>
      </c>
      <c r="G2242" t="s">
        <v>513</v>
      </c>
      <c r="H2242" t="str">
        <f t="shared" si="963"/>
        <v>29</v>
      </c>
      <c r="I2242" t="str">
        <f t="shared" si="964"/>
        <v>Jul</v>
      </c>
      <c r="J2242" t="s">
        <v>340</v>
      </c>
      <c r="K2242" t="str">
        <f t="shared" si="965"/>
        <v>03</v>
      </c>
      <c r="L2242" t="str">
        <f t="shared" si="966"/>
        <v>Aug</v>
      </c>
      <c r="M2242">
        <v>5</v>
      </c>
      <c r="N2242">
        <f t="shared" si="967"/>
        <v>-26</v>
      </c>
      <c r="O2242">
        <f t="shared" si="968"/>
        <v>2</v>
      </c>
      <c r="P2242">
        <f t="shared" si="969"/>
        <v>2</v>
      </c>
      <c r="Q2242" t="s">
        <v>56</v>
      </c>
      <c r="R2242" t="s">
        <v>17</v>
      </c>
      <c r="S2242">
        <v>2</v>
      </c>
      <c r="T2242">
        <v>1</v>
      </c>
      <c r="U2242" s="2">
        <f>SUMIFS(Novoton!L:L,Novoton!D:D,'Резервации 2026'!E2242)</f>
        <v>0</v>
      </c>
      <c r="V2242" s="2">
        <f t="shared" si="979"/>
        <v>0</v>
      </c>
      <c r="W2242" t="s">
        <v>262</v>
      </c>
      <c r="X2242" t="s">
        <v>9750</v>
      </c>
      <c r="Y2242" t="s">
        <v>9738</v>
      </c>
      <c r="Z2242" t="str">
        <f t="shared" si="971"/>
        <v>Apr</v>
      </c>
      <c r="AA2242" s="6">
        <f t="shared" si="976"/>
        <v>0</v>
      </c>
      <c r="AB2242" s="6">
        <f t="shared" si="976"/>
        <v>0</v>
      </c>
      <c r="AC2242" s="6">
        <f t="shared" si="976"/>
        <v>2</v>
      </c>
      <c r="AD2242" s="6">
        <f t="shared" si="976"/>
        <v>2</v>
      </c>
      <c r="AE2242" s="6">
        <f t="shared" si="976"/>
        <v>0</v>
      </c>
      <c r="AF2242" s="6">
        <f t="shared" si="972"/>
        <v>4</v>
      </c>
      <c r="AG2242" s="6">
        <f t="shared" si="973"/>
        <v>-1</v>
      </c>
      <c r="AH2242" s="14" t="str">
        <f>LEFT(X2242,2)&amp;"."&amp;VLOOKUP(MID(X2242,4,3),'Data validation'!$A$1:$B$12,2,FALSE)&amp;".2025"</f>
        <v>03.04.2025</v>
      </c>
      <c r="AI2242">
        <f t="shared" si="974"/>
        <v>14</v>
      </c>
      <c r="AJ2242" t="str">
        <f>H2242&amp;"."&amp;VLOOKUP(I2242,'Data validation'!$A$1:$B$12,2,FALSE)&amp;".2026"</f>
        <v>29.07.2026</v>
      </c>
      <c r="AK2242">
        <f t="shared" si="975"/>
        <v>31</v>
      </c>
      <c r="AL2242" t="str">
        <f>VLOOKUP(E2242,[2]Sheet1!$A:$B,2,FALSE)</f>
        <v>Анулирана</v>
      </c>
    </row>
    <row r="2243" spans="1:38" x14ac:dyDescent="0.25">
      <c r="A2243" t="str">
        <f>VLOOKUP(Q2243,'Data validation'!$K$2:$L$50,2,FALSE)</f>
        <v>BOOKING</v>
      </c>
      <c r="B2243">
        <f t="shared" si="960"/>
        <v>7</v>
      </c>
      <c r="C2243">
        <f t="shared" si="961"/>
        <v>-1</v>
      </c>
      <c r="D2243">
        <f t="shared" si="962"/>
        <v>0</v>
      </c>
      <c r="E2243">
        <v>10746</v>
      </c>
      <c r="F2243" t="s">
        <v>9751</v>
      </c>
      <c r="G2243" t="s">
        <v>193</v>
      </c>
      <c r="H2243" t="str">
        <f t="shared" si="963"/>
        <v>08</v>
      </c>
      <c r="I2243" t="str">
        <f t="shared" si="964"/>
        <v>Jun</v>
      </c>
      <c r="J2243" t="s">
        <v>1926</v>
      </c>
      <c r="K2243" t="str">
        <f t="shared" si="965"/>
        <v>14</v>
      </c>
      <c r="L2243" t="str">
        <f t="shared" si="966"/>
        <v>Jun</v>
      </c>
      <c r="M2243">
        <v>6</v>
      </c>
      <c r="N2243">
        <f t="shared" si="967"/>
        <v>6</v>
      </c>
      <c r="O2243">
        <f t="shared" si="968"/>
        <v>0</v>
      </c>
      <c r="P2243">
        <f t="shared" si="969"/>
        <v>0</v>
      </c>
      <c r="Q2243" t="s">
        <v>587</v>
      </c>
      <c r="R2243" t="s">
        <v>20</v>
      </c>
      <c r="S2243">
        <v>2</v>
      </c>
      <c r="T2243">
        <v>1</v>
      </c>
      <c r="U2243" s="2">
        <v>1543.5266812844036</v>
      </c>
      <c r="V2243" s="2">
        <v>257.25444688073389</v>
      </c>
      <c r="W2243" t="s">
        <v>262</v>
      </c>
      <c r="X2243" t="s">
        <v>9752</v>
      </c>
      <c r="Y2243" t="s">
        <v>9518</v>
      </c>
      <c r="Z2243" t="str">
        <f t="shared" si="971"/>
        <v>Mar</v>
      </c>
      <c r="AA2243" s="6">
        <f t="shared" si="976"/>
        <v>0</v>
      </c>
      <c r="AB2243" s="6">
        <f t="shared" si="976"/>
        <v>6</v>
      </c>
      <c r="AC2243" s="6">
        <f t="shared" si="976"/>
        <v>0</v>
      </c>
      <c r="AD2243" s="6">
        <f t="shared" si="976"/>
        <v>0</v>
      </c>
      <c r="AE2243" s="6">
        <f t="shared" si="976"/>
        <v>0</v>
      </c>
      <c r="AF2243" s="6">
        <f t="shared" si="972"/>
        <v>6</v>
      </c>
      <c r="AG2243" s="6">
        <f t="shared" si="973"/>
        <v>0</v>
      </c>
      <c r="AH2243" s="14" t="str">
        <f>LEFT(X2243,2)&amp;"."&amp;VLOOKUP(MID(X2243,4,3),'Data validation'!$A$1:$B$12,2,FALSE)&amp;".2025"</f>
        <v>30.03.2025</v>
      </c>
      <c r="AI2243">
        <f t="shared" si="974"/>
        <v>14</v>
      </c>
      <c r="AJ2243" t="str">
        <f>H2243&amp;"."&amp;VLOOKUP(I2243,'Data validation'!$A$1:$B$12,2,FALSE)&amp;".2026"</f>
        <v>08.06.2026</v>
      </c>
      <c r="AK2243">
        <f t="shared" si="975"/>
        <v>24</v>
      </c>
      <c r="AL2243" t="str">
        <f>VLOOKUP(E2243,[2]Sheet1!$A:$B,2,FALSE)</f>
        <v>Анулирана</v>
      </c>
    </row>
    <row r="2244" spans="1:38" x14ac:dyDescent="0.25">
      <c r="A2244" t="str">
        <f>VLOOKUP(Q2244,'Data validation'!$K$2:$L$50,2,FALSE)</f>
        <v>BOOKING</v>
      </c>
      <c r="B2244">
        <f t="shared" si="960"/>
        <v>7</v>
      </c>
      <c r="C2244">
        <f t="shared" si="961"/>
        <v>-1</v>
      </c>
      <c r="D2244">
        <f t="shared" si="962"/>
        <v>0</v>
      </c>
      <c r="E2244">
        <v>10747</v>
      </c>
      <c r="F2244" t="s">
        <v>9753</v>
      </c>
      <c r="G2244" t="s">
        <v>193</v>
      </c>
      <c r="H2244" t="str">
        <f t="shared" si="963"/>
        <v>08</v>
      </c>
      <c r="I2244" t="str">
        <f t="shared" si="964"/>
        <v>Jun</v>
      </c>
      <c r="J2244" t="s">
        <v>1926</v>
      </c>
      <c r="K2244" t="str">
        <f t="shared" si="965"/>
        <v>14</v>
      </c>
      <c r="L2244" t="str">
        <f t="shared" si="966"/>
        <v>Jun</v>
      </c>
      <c r="M2244">
        <v>6</v>
      </c>
      <c r="N2244">
        <f t="shared" si="967"/>
        <v>6</v>
      </c>
      <c r="O2244">
        <f t="shared" si="968"/>
        <v>0</v>
      </c>
      <c r="P2244">
        <f t="shared" si="969"/>
        <v>0</v>
      </c>
      <c r="Q2244" t="s">
        <v>587</v>
      </c>
      <c r="R2244" t="s">
        <v>110</v>
      </c>
      <c r="S2244">
        <v>4</v>
      </c>
      <c r="T2244">
        <v>1</v>
      </c>
      <c r="U2244" s="2">
        <v>3421.8771038532104</v>
      </c>
      <c r="V2244" s="2">
        <v>570.31285064220174</v>
      </c>
      <c r="W2244" t="s">
        <v>262</v>
      </c>
      <c r="X2244" t="s">
        <v>9754</v>
      </c>
      <c r="Y2244" t="s">
        <v>9518</v>
      </c>
      <c r="Z2244" t="str">
        <f t="shared" si="971"/>
        <v>Mar</v>
      </c>
      <c r="AA2244" s="6">
        <f t="shared" si="976"/>
        <v>0</v>
      </c>
      <c r="AB2244" s="6">
        <f t="shared" si="976"/>
        <v>6</v>
      </c>
      <c r="AC2244" s="6">
        <f t="shared" si="976"/>
        <v>0</v>
      </c>
      <c r="AD2244" s="6">
        <f t="shared" si="976"/>
        <v>0</v>
      </c>
      <c r="AE2244" s="6">
        <f t="shared" si="976"/>
        <v>0</v>
      </c>
      <c r="AF2244" s="6">
        <f t="shared" si="972"/>
        <v>6</v>
      </c>
      <c r="AG2244" s="6">
        <f t="shared" si="973"/>
        <v>0</v>
      </c>
      <c r="AH2244" s="14" t="str">
        <f>LEFT(X2244,2)&amp;"."&amp;VLOOKUP(MID(X2244,4,3),'Data validation'!$A$1:$B$12,2,FALSE)&amp;".2025"</f>
        <v>30.03.2025</v>
      </c>
      <c r="AI2244">
        <f t="shared" si="974"/>
        <v>14</v>
      </c>
      <c r="AJ2244" t="str">
        <f>H2244&amp;"."&amp;VLOOKUP(I2244,'Data validation'!$A$1:$B$12,2,FALSE)&amp;".2026"</f>
        <v>08.06.2026</v>
      </c>
      <c r="AK2244">
        <f t="shared" si="975"/>
        <v>24</v>
      </c>
      <c r="AL2244" t="str">
        <f>VLOOKUP(E2244,[2]Sheet1!$A:$B,2,FALSE)</f>
        <v>Анулирана</v>
      </c>
    </row>
    <row r="2245" spans="1:38" x14ac:dyDescent="0.25">
      <c r="A2245" t="str">
        <f>VLOOKUP(Q2245,'Data validation'!$K$2:$L$50,2,FALSE)</f>
        <v>TO</v>
      </c>
      <c r="B2245">
        <f t="shared" si="960"/>
        <v>0</v>
      </c>
      <c r="C2245">
        <f t="shared" si="961"/>
        <v>2</v>
      </c>
      <c r="D2245">
        <f t="shared" si="962"/>
        <v>0</v>
      </c>
      <c r="E2245">
        <v>10750</v>
      </c>
      <c r="F2245" t="s">
        <v>9755</v>
      </c>
      <c r="G2245" t="s">
        <v>151</v>
      </c>
      <c r="H2245" t="str">
        <f t="shared" si="963"/>
        <v>19</v>
      </c>
      <c r="I2245" t="str">
        <f t="shared" si="964"/>
        <v>Jun</v>
      </c>
      <c r="J2245" t="s">
        <v>125</v>
      </c>
      <c r="K2245" t="str">
        <f t="shared" si="965"/>
        <v>21</v>
      </c>
      <c r="L2245" t="str">
        <f t="shared" si="966"/>
        <v>Jun</v>
      </c>
      <c r="M2245">
        <v>2</v>
      </c>
      <c r="N2245">
        <f t="shared" si="967"/>
        <v>2</v>
      </c>
      <c r="O2245">
        <f t="shared" si="968"/>
        <v>0</v>
      </c>
      <c r="P2245">
        <f t="shared" si="969"/>
        <v>0</v>
      </c>
      <c r="Q2245" t="s">
        <v>81</v>
      </c>
      <c r="R2245" t="s">
        <v>17</v>
      </c>
      <c r="S2245">
        <v>3</v>
      </c>
      <c r="T2245">
        <v>1</v>
      </c>
      <c r="U2245" s="2">
        <f>SUMIFS(SLR!L:L,SLR!D:D,'Резервации 2026'!E2245)</f>
        <v>949.59458159999997</v>
      </c>
      <c r="V2245" s="2">
        <f t="shared" ref="V2245" si="980">+U2245/M2245</f>
        <v>474.79729079999998</v>
      </c>
      <c r="W2245" t="s">
        <v>262</v>
      </c>
      <c r="X2245" t="s">
        <v>9756</v>
      </c>
      <c r="Y2245" t="s">
        <v>9482</v>
      </c>
      <c r="Z2245" t="str">
        <f t="shared" si="971"/>
        <v>Mar</v>
      </c>
      <c r="AA2245" s="6">
        <f t="shared" si="976"/>
        <v>0</v>
      </c>
      <c r="AB2245" s="6">
        <f t="shared" si="976"/>
        <v>2</v>
      </c>
      <c r="AC2245" s="6">
        <f t="shared" si="976"/>
        <v>0</v>
      </c>
      <c r="AD2245" s="6">
        <f t="shared" si="976"/>
        <v>0</v>
      </c>
      <c r="AE2245" s="6">
        <f t="shared" si="976"/>
        <v>0</v>
      </c>
      <c r="AF2245" s="6">
        <f t="shared" si="972"/>
        <v>2</v>
      </c>
      <c r="AG2245" s="6">
        <f t="shared" si="973"/>
        <v>0</v>
      </c>
      <c r="AH2245" s="14" t="str">
        <f>LEFT(X2245,2)&amp;"."&amp;VLOOKUP(MID(X2245,4,3),'Data validation'!$A$1:$B$12,2,FALSE)&amp;".2025"</f>
        <v>30.03.2025</v>
      </c>
      <c r="AI2245">
        <f t="shared" si="974"/>
        <v>14</v>
      </c>
      <c r="AJ2245" t="str">
        <f>H2245&amp;"."&amp;VLOOKUP(I2245,'Data validation'!$A$1:$B$12,2,FALSE)&amp;".2026"</f>
        <v>19.06.2026</v>
      </c>
      <c r="AK2245">
        <f t="shared" si="975"/>
        <v>25</v>
      </c>
      <c r="AL2245" t="e">
        <f>VLOOKUP(E2245,[2]Sheet1!$A:$B,2,FALSE)</f>
        <v>#N/A</v>
      </c>
    </row>
    <row r="2246" spans="1:38" x14ac:dyDescent="0.25">
      <c r="A2246" t="str">
        <f>VLOOKUP(Q2246,'Data validation'!$K$2:$L$50,2,FALSE)</f>
        <v>BOOKING</v>
      </c>
      <c r="B2246">
        <f t="shared" si="960"/>
        <v>1</v>
      </c>
      <c r="C2246">
        <f t="shared" si="961"/>
        <v>1</v>
      </c>
      <c r="D2246">
        <f t="shared" si="962"/>
        <v>0</v>
      </c>
      <c r="E2246">
        <v>10751</v>
      </c>
      <c r="F2246" t="s">
        <v>9757</v>
      </c>
      <c r="G2246" t="s">
        <v>3113</v>
      </c>
      <c r="H2246" t="str">
        <f t="shared" si="963"/>
        <v>30</v>
      </c>
      <c r="I2246" t="str">
        <f t="shared" si="964"/>
        <v>May</v>
      </c>
      <c r="J2246" t="s">
        <v>27</v>
      </c>
      <c r="K2246" t="str">
        <f t="shared" si="965"/>
        <v>01</v>
      </c>
      <c r="L2246" t="str">
        <f t="shared" si="966"/>
        <v>Jun</v>
      </c>
      <c r="M2246">
        <v>2</v>
      </c>
      <c r="N2246">
        <f t="shared" si="967"/>
        <v>-29</v>
      </c>
      <c r="O2246">
        <f t="shared" si="968"/>
        <v>1</v>
      </c>
      <c r="P2246">
        <f t="shared" si="969"/>
        <v>0</v>
      </c>
      <c r="Q2246" t="s">
        <v>587</v>
      </c>
      <c r="R2246" t="s">
        <v>17</v>
      </c>
      <c r="S2246">
        <v>2</v>
      </c>
      <c r="T2246">
        <v>0</v>
      </c>
      <c r="U2246" s="2">
        <v>494.16108440366969</v>
      </c>
      <c r="V2246" s="2">
        <v>247.08054220183485</v>
      </c>
      <c r="W2246" t="s">
        <v>262</v>
      </c>
      <c r="X2246" t="s">
        <v>9758</v>
      </c>
      <c r="Y2246" t="s">
        <v>9759</v>
      </c>
      <c r="Z2246" t="str">
        <f t="shared" si="971"/>
        <v>Mar</v>
      </c>
      <c r="AA2246" s="6">
        <f t="shared" si="976"/>
        <v>1</v>
      </c>
      <c r="AB2246" s="6">
        <f t="shared" si="976"/>
        <v>0</v>
      </c>
      <c r="AC2246" s="6">
        <f t="shared" si="976"/>
        <v>0</v>
      </c>
      <c r="AD2246" s="6">
        <f t="shared" si="976"/>
        <v>0</v>
      </c>
      <c r="AE2246" s="6">
        <f t="shared" si="976"/>
        <v>0</v>
      </c>
      <c r="AF2246" s="6">
        <f t="shared" si="972"/>
        <v>1</v>
      </c>
      <c r="AG2246" s="6">
        <f t="shared" si="973"/>
        <v>-1</v>
      </c>
      <c r="AH2246" s="14" t="str">
        <f>LEFT(X2246,2)&amp;"."&amp;VLOOKUP(MID(X2246,4,3),'Data validation'!$A$1:$B$12,2,FALSE)&amp;".2025"</f>
        <v>30.03.2025</v>
      </c>
      <c r="AI2246">
        <f t="shared" si="974"/>
        <v>14</v>
      </c>
      <c r="AJ2246" t="str">
        <f>H2246&amp;"."&amp;VLOOKUP(I2246,'Data validation'!$A$1:$B$12,2,FALSE)&amp;".2026"</f>
        <v>30.05.2026</v>
      </c>
      <c r="AK2246">
        <f t="shared" si="975"/>
        <v>22</v>
      </c>
      <c r="AL2246" t="str">
        <f>VLOOKUP(E2246,[2]Sheet1!$A:$B,2,FALSE)</f>
        <v>Анулирана</v>
      </c>
    </row>
    <row r="2247" spans="1:38" x14ac:dyDescent="0.25">
      <c r="A2247" t="str">
        <f>VLOOKUP(Q2247,'Data validation'!$K$2:$L$50,2,FALSE)</f>
        <v>TO</v>
      </c>
      <c r="B2247">
        <f t="shared" si="960"/>
        <v>0</v>
      </c>
      <c r="C2247">
        <f t="shared" si="961"/>
        <v>5</v>
      </c>
      <c r="D2247">
        <f t="shared" si="962"/>
        <v>0</v>
      </c>
      <c r="E2247">
        <v>10752</v>
      </c>
      <c r="F2247" t="s">
        <v>9760</v>
      </c>
      <c r="G2247" t="s">
        <v>173</v>
      </c>
      <c r="H2247" t="str">
        <f t="shared" si="963"/>
        <v>06</v>
      </c>
      <c r="I2247" t="str">
        <f t="shared" si="964"/>
        <v>Jul</v>
      </c>
      <c r="J2247" t="s">
        <v>323</v>
      </c>
      <c r="K2247" t="str">
        <f t="shared" si="965"/>
        <v>11</v>
      </c>
      <c r="L2247" t="str">
        <f t="shared" si="966"/>
        <v>Jul</v>
      </c>
      <c r="M2247">
        <v>5</v>
      </c>
      <c r="N2247">
        <f t="shared" si="967"/>
        <v>5</v>
      </c>
      <c r="O2247">
        <f t="shared" si="968"/>
        <v>0</v>
      </c>
      <c r="P2247">
        <f t="shared" si="969"/>
        <v>0</v>
      </c>
      <c r="Q2247" t="s">
        <v>162</v>
      </c>
      <c r="R2247" t="s">
        <v>20</v>
      </c>
      <c r="S2247">
        <v>2</v>
      </c>
      <c r="T2247">
        <v>2</v>
      </c>
      <c r="U2247" s="2">
        <f>SUMIFS(Magelan!L:L,Magelan!D:D,'Резервации 2026'!E2247)</f>
        <v>2015.2872320000001</v>
      </c>
      <c r="V2247" s="2">
        <f t="shared" ref="V2247:V2251" si="981">+U2247/M2247</f>
        <v>403.0574464</v>
      </c>
      <c r="W2247" t="s">
        <v>262</v>
      </c>
      <c r="X2247" t="s">
        <v>9761</v>
      </c>
      <c r="Y2247" t="s">
        <v>9518</v>
      </c>
      <c r="Z2247" t="str">
        <f t="shared" si="971"/>
        <v>Mar</v>
      </c>
      <c r="AA2247" s="6">
        <f t="shared" si="976"/>
        <v>0</v>
      </c>
      <c r="AB2247" s="6">
        <f t="shared" si="976"/>
        <v>0</v>
      </c>
      <c r="AC2247" s="6">
        <f t="shared" si="976"/>
        <v>5</v>
      </c>
      <c r="AD2247" s="6">
        <f t="shared" si="976"/>
        <v>0</v>
      </c>
      <c r="AE2247" s="6">
        <f t="shared" si="976"/>
        <v>0</v>
      </c>
      <c r="AF2247" s="6">
        <f t="shared" si="972"/>
        <v>5</v>
      </c>
      <c r="AG2247" s="6">
        <f t="shared" si="973"/>
        <v>0</v>
      </c>
      <c r="AH2247" s="14" t="str">
        <f>LEFT(X2247,2)&amp;"."&amp;VLOOKUP(MID(X2247,4,3),'Data validation'!$A$1:$B$12,2,FALSE)&amp;".2025"</f>
        <v>30.03.2025</v>
      </c>
      <c r="AI2247">
        <f t="shared" si="974"/>
        <v>14</v>
      </c>
      <c r="AJ2247" t="str">
        <f>H2247&amp;"."&amp;VLOOKUP(I2247,'Data validation'!$A$1:$B$12,2,FALSE)&amp;".2026"</f>
        <v>06.07.2026</v>
      </c>
      <c r="AK2247">
        <f t="shared" si="975"/>
        <v>28</v>
      </c>
      <c r="AL2247" t="e">
        <f>VLOOKUP(E2247,[2]Sheet1!$A:$B,2,FALSE)</f>
        <v>#N/A</v>
      </c>
    </row>
    <row r="2248" spans="1:38" x14ac:dyDescent="0.25">
      <c r="A2248" t="str">
        <f>VLOOKUP(Q2248,'Data validation'!$K$2:$L$50,2,FALSE)</f>
        <v>TO</v>
      </c>
      <c r="B2248">
        <f t="shared" si="960"/>
        <v>0</v>
      </c>
      <c r="C2248">
        <f t="shared" si="961"/>
        <v>0</v>
      </c>
      <c r="D2248">
        <f t="shared" si="962"/>
        <v>5</v>
      </c>
      <c r="E2248">
        <v>10755</v>
      </c>
      <c r="F2248" t="s">
        <v>9762</v>
      </c>
      <c r="G2248" t="s">
        <v>84</v>
      </c>
      <c r="H2248" t="str">
        <f t="shared" si="963"/>
        <v>20</v>
      </c>
      <c r="I2248" t="str">
        <f t="shared" si="964"/>
        <v>Jul</v>
      </c>
      <c r="J2248" t="s">
        <v>107</v>
      </c>
      <c r="K2248" t="str">
        <f t="shared" si="965"/>
        <v>25</v>
      </c>
      <c r="L2248" t="str">
        <f t="shared" si="966"/>
        <v>Jul</v>
      </c>
      <c r="M2248">
        <v>5</v>
      </c>
      <c r="N2248">
        <f t="shared" si="967"/>
        <v>5</v>
      </c>
      <c r="O2248">
        <f t="shared" si="968"/>
        <v>0</v>
      </c>
      <c r="P2248">
        <f t="shared" si="969"/>
        <v>0</v>
      </c>
      <c r="Q2248" t="s">
        <v>162</v>
      </c>
      <c r="R2248" t="s">
        <v>17</v>
      </c>
      <c r="S2248">
        <v>1</v>
      </c>
      <c r="T2248">
        <v>0</v>
      </c>
      <c r="U2248" s="2">
        <f>SUMIFS(Magelan!L:L,Magelan!D:D,'Резервации 2026'!E2248)</f>
        <v>1168.1194674999999</v>
      </c>
      <c r="V2248" s="2">
        <f t="shared" si="981"/>
        <v>233.62389349999998</v>
      </c>
      <c r="W2248" t="s">
        <v>262</v>
      </c>
      <c r="X2248" t="s">
        <v>9763</v>
      </c>
      <c r="Y2248" t="s">
        <v>9759</v>
      </c>
      <c r="Z2248" t="str">
        <f t="shared" si="971"/>
        <v>Mar</v>
      </c>
      <c r="AA2248" s="6">
        <f t="shared" si="976"/>
        <v>0</v>
      </c>
      <c r="AB2248" s="6">
        <f t="shared" si="976"/>
        <v>0</v>
      </c>
      <c r="AC2248" s="6">
        <f t="shared" si="976"/>
        <v>5</v>
      </c>
      <c r="AD2248" s="6">
        <f t="shared" si="976"/>
        <v>0</v>
      </c>
      <c r="AE2248" s="6">
        <f t="shared" si="976"/>
        <v>0</v>
      </c>
      <c r="AF2248" s="6">
        <f t="shared" si="972"/>
        <v>5</v>
      </c>
      <c r="AG2248" s="6">
        <f t="shared" si="973"/>
        <v>0</v>
      </c>
      <c r="AH2248" s="14" t="str">
        <f>LEFT(X2248,2)&amp;"."&amp;VLOOKUP(MID(X2248,4,3),'Data validation'!$A$1:$B$12,2,FALSE)&amp;".2025"</f>
        <v>30.03.2025</v>
      </c>
      <c r="AI2248">
        <f t="shared" si="974"/>
        <v>14</v>
      </c>
      <c r="AJ2248" t="str">
        <f>H2248&amp;"."&amp;VLOOKUP(I2248,'Data validation'!$A$1:$B$12,2,FALSE)&amp;".2026"</f>
        <v>20.07.2026</v>
      </c>
      <c r="AK2248">
        <f t="shared" si="975"/>
        <v>30</v>
      </c>
      <c r="AL2248" t="e">
        <f>VLOOKUP(E2248,[2]Sheet1!$A:$B,2,FALSE)</f>
        <v>#N/A</v>
      </c>
    </row>
    <row r="2249" spans="1:38" x14ac:dyDescent="0.25">
      <c r="A2249" t="str">
        <f>VLOOKUP(Q2249,'Data validation'!$K$2:$L$50,2,FALSE)</f>
        <v>TO</v>
      </c>
      <c r="B2249">
        <f t="shared" si="960"/>
        <v>0</v>
      </c>
      <c r="C2249">
        <f t="shared" si="961"/>
        <v>5</v>
      </c>
      <c r="D2249">
        <f t="shared" si="962"/>
        <v>0</v>
      </c>
      <c r="E2249">
        <v>10756</v>
      </c>
      <c r="F2249" t="s">
        <v>9764</v>
      </c>
      <c r="G2249" t="s">
        <v>275</v>
      </c>
      <c r="H2249" t="str">
        <f t="shared" si="963"/>
        <v>22</v>
      </c>
      <c r="I2249" t="str">
        <f t="shared" si="964"/>
        <v>Jun</v>
      </c>
      <c r="J2249" t="s">
        <v>126</v>
      </c>
      <c r="K2249" t="str">
        <f t="shared" si="965"/>
        <v>27</v>
      </c>
      <c r="L2249" t="str">
        <f t="shared" si="966"/>
        <v>Jun</v>
      </c>
      <c r="M2249">
        <v>5</v>
      </c>
      <c r="N2249">
        <f t="shared" si="967"/>
        <v>5</v>
      </c>
      <c r="O2249">
        <f t="shared" si="968"/>
        <v>0</v>
      </c>
      <c r="P2249">
        <f t="shared" si="969"/>
        <v>0</v>
      </c>
      <c r="Q2249" t="s">
        <v>56</v>
      </c>
      <c r="R2249" t="s">
        <v>20</v>
      </c>
      <c r="S2249">
        <v>2</v>
      </c>
      <c r="T2249">
        <v>2</v>
      </c>
      <c r="U2249" s="2">
        <f>SUMIFS(Novoton!L:L,Novoton!D:D,'Резервации 2026'!E2249)</f>
        <v>1793.2809686999999</v>
      </c>
      <c r="V2249" s="2">
        <f t="shared" si="981"/>
        <v>358.65619373999999</v>
      </c>
      <c r="W2249" t="s">
        <v>262</v>
      </c>
      <c r="X2249" t="s">
        <v>9765</v>
      </c>
      <c r="Y2249" t="s">
        <v>9759</v>
      </c>
      <c r="Z2249" t="str">
        <f t="shared" si="971"/>
        <v>Mar</v>
      </c>
      <c r="AA2249" s="6">
        <f t="shared" si="976"/>
        <v>0</v>
      </c>
      <c r="AB2249" s="6">
        <f t="shared" si="976"/>
        <v>5</v>
      </c>
      <c r="AC2249" s="6">
        <f t="shared" si="976"/>
        <v>0</v>
      </c>
      <c r="AD2249" s="6">
        <f t="shared" si="976"/>
        <v>0</v>
      </c>
      <c r="AE2249" s="6">
        <f t="shared" si="976"/>
        <v>0</v>
      </c>
      <c r="AF2249" s="6">
        <f t="shared" si="972"/>
        <v>5</v>
      </c>
      <c r="AG2249" s="6">
        <f t="shared" si="973"/>
        <v>0</v>
      </c>
      <c r="AH2249" s="14" t="str">
        <f>LEFT(X2249,2)&amp;"."&amp;VLOOKUP(MID(X2249,4,3),'Data validation'!$A$1:$B$12,2,FALSE)&amp;".2025"</f>
        <v>30.03.2025</v>
      </c>
      <c r="AI2249">
        <f t="shared" si="974"/>
        <v>14</v>
      </c>
      <c r="AJ2249" t="str">
        <f>H2249&amp;"."&amp;VLOOKUP(I2249,'Data validation'!$A$1:$B$12,2,FALSE)&amp;".2026"</f>
        <v>22.06.2026</v>
      </c>
      <c r="AK2249">
        <f t="shared" si="975"/>
        <v>26</v>
      </c>
      <c r="AL2249" t="e">
        <f>VLOOKUP(E2249,[2]Sheet1!$A:$B,2,FALSE)</f>
        <v>#N/A</v>
      </c>
    </row>
    <row r="2250" spans="1:38" x14ac:dyDescent="0.25">
      <c r="A2250" t="str">
        <f>VLOOKUP(Q2250,'Data validation'!$K$2:$L$50,2,FALSE)</f>
        <v>TO</v>
      </c>
      <c r="B2250">
        <f t="shared" si="960"/>
        <v>0</v>
      </c>
      <c r="C2250">
        <f t="shared" si="961"/>
        <v>5</v>
      </c>
      <c r="D2250">
        <f t="shared" si="962"/>
        <v>0</v>
      </c>
      <c r="E2250">
        <v>10757</v>
      </c>
      <c r="F2250" t="s">
        <v>9766</v>
      </c>
      <c r="G2250" t="s">
        <v>275</v>
      </c>
      <c r="H2250" t="str">
        <f t="shared" si="963"/>
        <v>22</v>
      </c>
      <c r="I2250" t="str">
        <f t="shared" si="964"/>
        <v>Jun</v>
      </c>
      <c r="J2250" t="s">
        <v>126</v>
      </c>
      <c r="K2250" t="str">
        <f t="shared" si="965"/>
        <v>27</v>
      </c>
      <c r="L2250" t="str">
        <f t="shared" si="966"/>
        <v>Jun</v>
      </c>
      <c r="M2250">
        <v>5</v>
      </c>
      <c r="N2250">
        <f t="shared" si="967"/>
        <v>5</v>
      </c>
      <c r="O2250">
        <f t="shared" si="968"/>
        <v>0</v>
      </c>
      <c r="P2250">
        <f t="shared" si="969"/>
        <v>0</v>
      </c>
      <c r="Q2250" t="s">
        <v>56</v>
      </c>
      <c r="R2250" t="s">
        <v>17</v>
      </c>
      <c r="S2250">
        <v>2</v>
      </c>
      <c r="T2250">
        <v>0</v>
      </c>
      <c r="U2250" s="2">
        <f>SUMIFS(Novoton!L:L,Novoton!D:D,'Резервации 2026'!E2250)</f>
        <v>1394.1547406</v>
      </c>
      <c r="V2250" s="2">
        <f t="shared" si="981"/>
        <v>278.83094812000002</v>
      </c>
      <c r="W2250" t="s">
        <v>262</v>
      </c>
      <c r="X2250" t="s">
        <v>9765</v>
      </c>
      <c r="Y2250" t="s">
        <v>9759</v>
      </c>
      <c r="Z2250" t="str">
        <f t="shared" si="971"/>
        <v>Mar</v>
      </c>
      <c r="AA2250" s="6">
        <f t="shared" si="976"/>
        <v>0</v>
      </c>
      <c r="AB2250" s="6">
        <f t="shared" si="976"/>
        <v>5</v>
      </c>
      <c r="AC2250" s="6">
        <f t="shared" si="976"/>
        <v>0</v>
      </c>
      <c r="AD2250" s="6">
        <f t="shared" si="976"/>
        <v>0</v>
      </c>
      <c r="AE2250" s="6">
        <f t="shared" si="976"/>
        <v>0</v>
      </c>
      <c r="AF2250" s="6">
        <f t="shared" si="972"/>
        <v>5</v>
      </c>
      <c r="AG2250" s="6">
        <f t="shared" si="973"/>
        <v>0</v>
      </c>
      <c r="AH2250" s="14" t="str">
        <f>LEFT(X2250,2)&amp;"."&amp;VLOOKUP(MID(X2250,4,3),'Data validation'!$A$1:$B$12,2,FALSE)&amp;".2025"</f>
        <v>30.03.2025</v>
      </c>
      <c r="AI2250">
        <f t="shared" si="974"/>
        <v>14</v>
      </c>
      <c r="AJ2250" t="str">
        <f>H2250&amp;"."&amp;VLOOKUP(I2250,'Data validation'!$A$1:$B$12,2,FALSE)&amp;".2026"</f>
        <v>22.06.2026</v>
      </c>
      <c r="AK2250">
        <f t="shared" si="975"/>
        <v>26</v>
      </c>
      <c r="AL2250" t="e">
        <f>VLOOKUP(E2250,[2]Sheet1!$A:$B,2,FALSE)</f>
        <v>#N/A</v>
      </c>
    </row>
    <row r="2251" spans="1:38" x14ac:dyDescent="0.25">
      <c r="A2251" t="str">
        <f>VLOOKUP(Q2251,'Data validation'!$K$2:$L$50,2,FALSE)</f>
        <v>TO</v>
      </c>
      <c r="B2251">
        <f t="shared" si="960"/>
        <v>0</v>
      </c>
      <c r="C2251">
        <f t="shared" si="961"/>
        <v>5</v>
      </c>
      <c r="D2251">
        <f t="shared" si="962"/>
        <v>0</v>
      </c>
      <c r="E2251">
        <v>10762</v>
      </c>
      <c r="F2251" t="s">
        <v>9767</v>
      </c>
      <c r="G2251" t="s">
        <v>120</v>
      </c>
      <c r="H2251" t="str">
        <f t="shared" si="963"/>
        <v>02</v>
      </c>
      <c r="I2251" t="str">
        <f t="shared" si="964"/>
        <v>Jul</v>
      </c>
      <c r="J2251" t="s">
        <v>72</v>
      </c>
      <c r="K2251" t="str">
        <f t="shared" si="965"/>
        <v>07</v>
      </c>
      <c r="L2251" t="str">
        <f t="shared" si="966"/>
        <v>Jul</v>
      </c>
      <c r="M2251">
        <v>5</v>
      </c>
      <c r="N2251">
        <f t="shared" si="967"/>
        <v>5</v>
      </c>
      <c r="O2251">
        <f t="shared" si="968"/>
        <v>0</v>
      </c>
      <c r="P2251">
        <f t="shared" si="969"/>
        <v>0</v>
      </c>
      <c r="Q2251" t="s">
        <v>116</v>
      </c>
      <c r="R2251" t="s">
        <v>57</v>
      </c>
      <c r="S2251">
        <v>3</v>
      </c>
      <c r="T2251">
        <v>2</v>
      </c>
      <c r="U2251" s="2">
        <f>SUMIFS(Solvex!L:L,Solvex!D:D,'Резервации 2026'!E2251)</f>
        <v>0</v>
      </c>
      <c r="V2251" s="2">
        <f t="shared" si="981"/>
        <v>0</v>
      </c>
      <c r="X2251" t="s">
        <v>9768</v>
      </c>
      <c r="Y2251" t="s">
        <v>9759</v>
      </c>
      <c r="Z2251" t="str">
        <f t="shared" si="971"/>
        <v>Mar</v>
      </c>
      <c r="AA2251" s="6">
        <f t="shared" si="976"/>
        <v>0</v>
      </c>
      <c r="AB2251" s="6">
        <f t="shared" si="976"/>
        <v>0</v>
      </c>
      <c r="AC2251" s="6">
        <f t="shared" si="976"/>
        <v>5</v>
      </c>
      <c r="AD2251" s="6">
        <f t="shared" si="976"/>
        <v>0</v>
      </c>
      <c r="AE2251" s="6">
        <f t="shared" si="976"/>
        <v>0</v>
      </c>
      <c r="AF2251" s="6">
        <f t="shared" si="972"/>
        <v>5</v>
      </c>
      <c r="AG2251" s="6">
        <f t="shared" si="973"/>
        <v>0</v>
      </c>
      <c r="AH2251" s="14" t="str">
        <f>LEFT(X2251,2)&amp;"."&amp;VLOOKUP(MID(X2251,4,3),'Data validation'!$A$1:$B$12,2,FALSE)&amp;".2025"</f>
        <v>30.03.2025</v>
      </c>
      <c r="AI2251">
        <f t="shared" si="974"/>
        <v>14</v>
      </c>
      <c r="AJ2251" t="str">
        <f>H2251&amp;"."&amp;VLOOKUP(I2251,'Data validation'!$A$1:$B$12,2,FALSE)&amp;".2026"</f>
        <v>02.07.2026</v>
      </c>
      <c r="AK2251">
        <f t="shared" si="975"/>
        <v>27</v>
      </c>
      <c r="AL2251" t="str">
        <f>VLOOKUP(E2251,[2]Sheet1!$A:$B,2,FALSE)</f>
        <v>Анулирана</v>
      </c>
    </row>
    <row r="2252" spans="1:38" x14ac:dyDescent="0.25">
      <c r="A2252" t="str">
        <f>VLOOKUP(Q2252,'Data validation'!$K$2:$L$50,2,FALSE)</f>
        <v>TO</v>
      </c>
      <c r="B2252">
        <f t="shared" si="960"/>
        <v>0</v>
      </c>
      <c r="C2252">
        <f t="shared" si="961"/>
        <v>3</v>
      </c>
      <c r="D2252">
        <f t="shared" si="962"/>
        <v>0</v>
      </c>
      <c r="E2252">
        <v>10758</v>
      </c>
      <c r="F2252" t="s">
        <v>9769</v>
      </c>
      <c r="G2252" t="s">
        <v>120</v>
      </c>
      <c r="H2252" t="str">
        <f t="shared" si="963"/>
        <v>02</v>
      </c>
      <c r="I2252" t="str">
        <f t="shared" si="964"/>
        <v>Jul</v>
      </c>
      <c r="J2252" t="s">
        <v>313</v>
      </c>
      <c r="K2252" t="str">
        <f t="shared" si="965"/>
        <v>05</v>
      </c>
      <c r="L2252" t="str">
        <f t="shared" si="966"/>
        <v>Jul</v>
      </c>
      <c r="M2252">
        <v>3</v>
      </c>
      <c r="N2252">
        <f t="shared" si="967"/>
        <v>3</v>
      </c>
      <c r="O2252">
        <f t="shared" si="968"/>
        <v>0</v>
      </c>
      <c r="P2252">
        <f t="shared" si="969"/>
        <v>0</v>
      </c>
      <c r="Q2252" t="s">
        <v>81</v>
      </c>
      <c r="R2252" t="s">
        <v>20</v>
      </c>
      <c r="S2252">
        <v>2</v>
      </c>
      <c r="T2252">
        <v>1</v>
      </c>
      <c r="U2252" s="2">
        <f>SUMIFS(SLR!L:L,SLR!D:D,'Резервации 2026'!E2252)</f>
        <v>1238.0403899999999</v>
      </c>
      <c r="V2252" s="2">
        <f t="shared" ref="V2252" si="982">+U2252/M2252</f>
        <v>412.68012999999996</v>
      </c>
      <c r="W2252" t="s">
        <v>262</v>
      </c>
      <c r="X2252" t="s">
        <v>9770</v>
      </c>
      <c r="Y2252" t="s">
        <v>9759</v>
      </c>
      <c r="Z2252" t="str">
        <f t="shared" si="971"/>
        <v>Mar</v>
      </c>
      <c r="AA2252" s="6">
        <f t="shared" si="976"/>
        <v>0</v>
      </c>
      <c r="AB2252" s="6">
        <f t="shared" si="976"/>
        <v>0</v>
      </c>
      <c r="AC2252" s="6">
        <f t="shared" si="976"/>
        <v>3</v>
      </c>
      <c r="AD2252" s="6">
        <f t="shared" si="976"/>
        <v>0</v>
      </c>
      <c r="AE2252" s="6">
        <f t="shared" si="976"/>
        <v>0</v>
      </c>
      <c r="AF2252" s="6">
        <f t="shared" si="972"/>
        <v>3</v>
      </c>
      <c r="AG2252" s="6">
        <f t="shared" si="973"/>
        <v>0</v>
      </c>
      <c r="AH2252" s="14" t="str">
        <f>LEFT(X2252,2)&amp;"."&amp;VLOOKUP(MID(X2252,4,3),'Data validation'!$A$1:$B$12,2,FALSE)&amp;".2025"</f>
        <v>30.03.2025</v>
      </c>
      <c r="AI2252">
        <f t="shared" si="974"/>
        <v>14</v>
      </c>
      <c r="AJ2252" t="str">
        <f>H2252&amp;"."&amp;VLOOKUP(I2252,'Data validation'!$A$1:$B$12,2,FALSE)&amp;".2026"</f>
        <v>02.07.2026</v>
      </c>
      <c r="AK2252">
        <f t="shared" si="975"/>
        <v>27</v>
      </c>
      <c r="AL2252" t="e">
        <f>VLOOKUP(E2252,[2]Sheet1!$A:$B,2,FALSE)</f>
        <v>#N/A</v>
      </c>
    </row>
    <row r="2253" spans="1:38" x14ac:dyDescent="0.25">
      <c r="A2253" t="str">
        <f>VLOOKUP(Q2253,'Data validation'!$K$2:$L$50,2,FALSE)</f>
        <v>ITAKA</v>
      </c>
      <c r="B2253">
        <f t="shared" si="960"/>
        <v>0</v>
      </c>
      <c r="C2253">
        <f t="shared" si="961"/>
        <v>0</v>
      </c>
      <c r="D2253">
        <f t="shared" si="962"/>
        <v>7</v>
      </c>
      <c r="E2253">
        <v>10759</v>
      </c>
      <c r="F2253" t="s">
        <v>9771</v>
      </c>
      <c r="G2253" t="s">
        <v>236</v>
      </c>
      <c r="H2253" t="str">
        <f t="shared" si="963"/>
        <v>17</v>
      </c>
      <c r="I2253" t="str">
        <f t="shared" si="964"/>
        <v>Jul</v>
      </c>
      <c r="J2253" t="s">
        <v>156</v>
      </c>
      <c r="K2253" t="str">
        <f t="shared" si="965"/>
        <v>24</v>
      </c>
      <c r="L2253" t="str">
        <f t="shared" si="966"/>
        <v>Jul</v>
      </c>
      <c r="M2253">
        <v>7</v>
      </c>
      <c r="N2253">
        <f t="shared" si="967"/>
        <v>7</v>
      </c>
      <c r="O2253">
        <f t="shared" si="968"/>
        <v>0</v>
      </c>
      <c r="P2253">
        <f t="shared" si="969"/>
        <v>0</v>
      </c>
      <c r="Q2253" t="s">
        <v>1445</v>
      </c>
      <c r="R2253" t="s">
        <v>20</v>
      </c>
      <c r="S2253">
        <v>1</v>
      </c>
      <c r="T2253">
        <v>1</v>
      </c>
      <c r="U2253" s="2">
        <f>SUMIFS(Itaka!L:L,Itaka!D:D,'Резервации 2026'!E2253)</f>
        <v>1808.6929091</v>
      </c>
      <c r="V2253" s="2">
        <f t="shared" ref="V2253:V2255" si="983">+U2253/M2253</f>
        <v>258.38470130000002</v>
      </c>
      <c r="W2253" t="s">
        <v>4628</v>
      </c>
      <c r="X2253" t="s">
        <v>9768</v>
      </c>
      <c r="Y2253" t="s">
        <v>9482</v>
      </c>
      <c r="Z2253" t="str">
        <f t="shared" si="971"/>
        <v>Mar</v>
      </c>
      <c r="AA2253" s="6">
        <f t="shared" si="976"/>
        <v>0</v>
      </c>
      <c r="AB2253" s="6">
        <f t="shared" si="976"/>
        <v>0</v>
      </c>
      <c r="AC2253" s="6">
        <f t="shared" si="976"/>
        <v>7</v>
      </c>
      <c r="AD2253" s="6">
        <f t="shared" si="976"/>
        <v>0</v>
      </c>
      <c r="AE2253" s="6">
        <f t="shared" si="976"/>
        <v>0</v>
      </c>
      <c r="AF2253" s="6">
        <f t="shared" si="972"/>
        <v>7</v>
      </c>
      <c r="AG2253" s="6">
        <f t="shared" si="973"/>
        <v>0</v>
      </c>
      <c r="AH2253" s="14" t="str">
        <f>LEFT(X2253,2)&amp;"."&amp;VLOOKUP(MID(X2253,4,3),'Data validation'!$A$1:$B$12,2,FALSE)&amp;".2025"</f>
        <v>30.03.2025</v>
      </c>
      <c r="AI2253">
        <f t="shared" si="974"/>
        <v>14</v>
      </c>
      <c r="AJ2253" t="str">
        <f>H2253&amp;"."&amp;VLOOKUP(I2253,'Data validation'!$A$1:$B$12,2,FALSE)&amp;".2026"</f>
        <v>17.07.2026</v>
      </c>
      <c r="AK2253">
        <f t="shared" si="975"/>
        <v>29</v>
      </c>
      <c r="AL2253" t="e">
        <f>VLOOKUP(E2253,[2]Sheet1!$A:$B,2,FALSE)</f>
        <v>#N/A</v>
      </c>
    </row>
    <row r="2254" spans="1:38" x14ac:dyDescent="0.25">
      <c r="A2254" t="str">
        <f>VLOOKUP(Q2254,'Data validation'!$K$2:$L$50,2,FALSE)</f>
        <v>ITAKA</v>
      </c>
      <c r="B2254">
        <f t="shared" si="960"/>
        <v>0</v>
      </c>
      <c r="C2254">
        <f t="shared" si="961"/>
        <v>0</v>
      </c>
      <c r="D2254">
        <f t="shared" si="962"/>
        <v>7</v>
      </c>
      <c r="E2254">
        <v>10760</v>
      </c>
      <c r="F2254" t="s">
        <v>9771</v>
      </c>
      <c r="G2254" t="s">
        <v>236</v>
      </c>
      <c r="H2254" t="str">
        <f t="shared" si="963"/>
        <v>17</v>
      </c>
      <c r="I2254" t="str">
        <f t="shared" si="964"/>
        <v>Jul</v>
      </c>
      <c r="J2254" t="s">
        <v>156</v>
      </c>
      <c r="K2254" t="str">
        <f t="shared" si="965"/>
        <v>24</v>
      </c>
      <c r="L2254" t="str">
        <f t="shared" si="966"/>
        <v>Jul</v>
      </c>
      <c r="M2254">
        <v>7</v>
      </c>
      <c r="N2254">
        <f t="shared" si="967"/>
        <v>7</v>
      </c>
      <c r="O2254">
        <f t="shared" si="968"/>
        <v>0</v>
      </c>
      <c r="P2254">
        <f t="shared" si="969"/>
        <v>0</v>
      </c>
      <c r="Q2254" t="s">
        <v>1445</v>
      </c>
      <c r="R2254" t="s">
        <v>20</v>
      </c>
      <c r="S2254">
        <v>1</v>
      </c>
      <c r="T2254">
        <v>1</v>
      </c>
      <c r="U2254" s="2">
        <f>SUMIFS(Itaka!L:L,Itaka!D:D,'Резервации 2026'!E2254)</f>
        <v>1808.6929091</v>
      </c>
      <c r="V2254" s="2">
        <f t="shared" si="983"/>
        <v>258.38470130000002</v>
      </c>
      <c r="W2254" t="s">
        <v>4628</v>
      </c>
      <c r="X2254" t="s">
        <v>9768</v>
      </c>
      <c r="Y2254" t="s">
        <v>9482</v>
      </c>
      <c r="Z2254" t="str">
        <f t="shared" si="971"/>
        <v>Mar</v>
      </c>
      <c r="AA2254" s="6">
        <f t="shared" si="976"/>
        <v>0</v>
      </c>
      <c r="AB2254" s="6">
        <f t="shared" si="976"/>
        <v>0</v>
      </c>
      <c r="AC2254" s="6">
        <f t="shared" si="976"/>
        <v>7</v>
      </c>
      <c r="AD2254" s="6">
        <f t="shared" si="976"/>
        <v>0</v>
      </c>
      <c r="AE2254" s="6">
        <f t="shared" si="976"/>
        <v>0</v>
      </c>
      <c r="AF2254" s="6">
        <f t="shared" si="972"/>
        <v>7</v>
      </c>
      <c r="AG2254" s="6">
        <f t="shared" si="973"/>
        <v>0</v>
      </c>
      <c r="AH2254" s="14" t="str">
        <f>LEFT(X2254,2)&amp;"."&amp;VLOOKUP(MID(X2254,4,3),'Data validation'!$A$1:$B$12,2,FALSE)&amp;".2025"</f>
        <v>30.03.2025</v>
      </c>
      <c r="AI2254">
        <f t="shared" si="974"/>
        <v>14</v>
      </c>
      <c r="AJ2254" t="str">
        <f>H2254&amp;"."&amp;VLOOKUP(I2254,'Data validation'!$A$1:$B$12,2,FALSE)&amp;".2026"</f>
        <v>17.07.2026</v>
      </c>
      <c r="AK2254">
        <f t="shared" si="975"/>
        <v>29</v>
      </c>
      <c r="AL2254" t="e">
        <f>VLOOKUP(E2254,[2]Sheet1!$A:$B,2,FALSE)</f>
        <v>#N/A</v>
      </c>
    </row>
    <row r="2255" spans="1:38" x14ac:dyDescent="0.25">
      <c r="A2255" t="str">
        <f>VLOOKUP(Q2255,'Data validation'!$K$2:$L$50,2,FALSE)</f>
        <v>TO</v>
      </c>
      <c r="B2255">
        <f t="shared" si="960"/>
        <v>0</v>
      </c>
      <c r="C2255">
        <f t="shared" si="961"/>
        <v>0</v>
      </c>
      <c r="D2255">
        <f t="shared" si="962"/>
        <v>5</v>
      </c>
      <c r="E2255">
        <v>10763</v>
      </c>
      <c r="F2255" t="s">
        <v>9772</v>
      </c>
      <c r="G2255" t="s">
        <v>543</v>
      </c>
      <c r="H2255" t="str">
        <f t="shared" si="963"/>
        <v>16</v>
      </c>
      <c r="I2255" t="str">
        <f t="shared" si="964"/>
        <v>Aug</v>
      </c>
      <c r="J2255" t="s">
        <v>519</v>
      </c>
      <c r="K2255" t="str">
        <f t="shared" si="965"/>
        <v>21</v>
      </c>
      <c r="L2255" t="str">
        <f t="shared" si="966"/>
        <v>Aug</v>
      </c>
      <c r="M2255">
        <v>5</v>
      </c>
      <c r="N2255">
        <f t="shared" si="967"/>
        <v>5</v>
      </c>
      <c r="O2255">
        <f t="shared" si="968"/>
        <v>0</v>
      </c>
      <c r="P2255">
        <f t="shared" si="969"/>
        <v>0</v>
      </c>
      <c r="Q2255" t="s">
        <v>81</v>
      </c>
      <c r="R2255" t="s">
        <v>188</v>
      </c>
      <c r="S2255">
        <v>2</v>
      </c>
      <c r="T2255">
        <v>1</v>
      </c>
      <c r="U2255" s="2">
        <f>SUMIFS(SLR!L:L,SLR!D:D,'Резервации 2026'!E2255)</f>
        <v>1884.0510389999999</v>
      </c>
      <c r="V2255" s="2">
        <f t="shared" si="983"/>
        <v>376.8102078</v>
      </c>
      <c r="W2255" t="s">
        <v>262</v>
      </c>
      <c r="X2255" t="s">
        <v>9773</v>
      </c>
      <c r="Y2255" t="s">
        <v>9759</v>
      </c>
      <c r="Z2255" t="str">
        <f t="shared" si="971"/>
        <v>Mar</v>
      </c>
      <c r="AA2255" s="6">
        <f t="shared" si="976"/>
        <v>0</v>
      </c>
      <c r="AB2255" s="6">
        <f t="shared" si="976"/>
        <v>0</v>
      </c>
      <c r="AC2255" s="6">
        <f t="shared" si="976"/>
        <v>0</v>
      </c>
      <c r="AD2255" s="6">
        <f t="shared" si="976"/>
        <v>5</v>
      </c>
      <c r="AE2255" s="6">
        <f t="shared" si="976"/>
        <v>0</v>
      </c>
      <c r="AF2255" s="6">
        <f t="shared" si="972"/>
        <v>5</v>
      </c>
      <c r="AG2255" s="6">
        <f t="shared" si="973"/>
        <v>0</v>
      </c>
      <c r="AH2255" s="14" t="str">
        <f>LEFT(X2255,2)&amp;"."&amp;VLOOKUP(MID(X2255,4,3),'Data validation'!$A$1:$B$12,2,FALSE)&amp;".2025"</f>
        <v>30.03.2025</v>
      </c>
      <c r="AI2255">
        <f t="shared" si="974"/>
        <v>14</v>
      </c>
      <c r="AJ2255" t="str">
        <f>H2255&amp;"."&amp;VLOOKUP(I2255,'Data validation'!$A$1:$B$12,2,FALSE)&amp;".2026"</f>
        <v>16.08.2026</v>
      </c>
      <c r="AK2255">
        <f t="shared" si="975"/>
        <v>34</v>
      </c>
      <c r="AL2255" t="e">
        <f>VLOOKUP(E2255,[2]Sheet1!$A:$B,2,FALSE)</f>
        <v>#N/A</v>
      </c>
    </row>
    <row r="2256" spans="1:38" x14ac:dyDescent="0.25">
      <c r="A2256" t="str">
        <f>VLOOKUP(Q2256,'Data validation'!$K$2:$L$50,2,FALSE)</f>
        <v>BOOKING</v>
      </c>
      <c r="B2256">
        <f t="shared" si="960"/>
        <v>1</v>
      </c>
      <c r="C2256">
        <f t="shared" si="961"/>
        <v>1</v>
      </c>
      <c r="D2256">
        <f t="shared" si="962"/>
        <v>0</v>
      </c>
      <c r="E2256">
        <v>10764</v>
      </c>
      <c r="F2256" t="s">
        <v>9774</v>
      </c>
      <c r="G2256" t="s">
        <v>3113</v>
      </c>
      <c r="H2256" t="str">
        <f t="shared" si="963"/>
        <v>30</v>
      </c>
      <c r="I2256" t="str">
        <f t="shared" si="964"/>
        <v>May</v>
      </c>
      <c r="J2256" t="s">
        <v>27</v>
      </c>
      <c r="K2256" t="str">
        <f t="shared" si="965"/>
        <v>01</v>
      </c>
      <c r="L2256" t="str">
        <f t="shared" si="966"/>
        <v>Jun</v>
      </c>
      <c r="M2256">
        <v>2</v>
      </c>
      <c r="N2256">
        <f t="shared" si="967"/>
        <v>-29</v>
      </c>
      <c r="O2256">
        <f t="shared" si="968"/>
        <v>1</v>
      </c>
      <c r="P2256">
        <f t="shared" si="969"/>
        <v>0</v>
      </c>
      <c r="Q2256" t="s">
        <v>587</v>
      </c>
      <c r="R2256" t="s">
        <v>63</v>
      </c>
      <c r="S2256">
        <v>2</v>
      </c>
      <c r="T2256">
        <v>1</v>
      </c>
      <c r="U2256" s="2">
        <v>514.50889376146779</v>
      </c>
      <c r="V2256" s="2">
        <v>257.25444688073389</v>
      </c>
      <c r="W2256" t="s">
        <v>262</v>
      </c>
      <c r="X2256" t="s">
        <v>9775</v>
      </c>
      <c r="Y2256" t="s">
        <v>9759</v>
      </c>
      <c r="Z2256" t="str">
        <f t="shared" si="971"/>
        <v>Mar</v>
      </c>
      <c r="AA2256" s="6">
        <f t="shared" si="976"/>
        <v>1</v>
      </c>
      <c r="AB2256" s="6">
        <f t="shared" si="976"/>
        <v>0</v>
      </c>
      <c r="AC2256" s="6">
        <f t="shared" si="976"/>
        <v>0</v>
      </c>
      <c r="AD2256" s="6">
        <f t="shared" si="976"/>
        <v>0</v>
      </c>
      <c r="AE2256" s="6">
        <f t="shared" si="976"/>
        <v>0</v>
      </c>
      <c r="AF2256" s="6">
        <f t="shared" si="972"/>
        <v>1</v>
      </c>
      <c r="AG2256" s="6">
        <f t="shared" si="973"/>
        <v>-1</v>
      </c>
      <c r="AH2256" s="14" t="str">
        <f>LEFT(X2256,2)&amp;"."&amp;VLOOKUP(MID(X2256,4,3),'Data validation'!$A$1:$B$12,2,FALSE)&amp;".2025"</f>
        <v>30.03.2025</v>
      </c>
      <c r="AI2256">
        <f t="shared" si="974"/>
        <v>14</v>
      </c>
      <c r="AJ2256" t="str">
        <f>H2256&amp;"."&amp;VLOOKUP(I2256,'Data validation'!$A$1:$B$12,2,FALSE)&amp;".2026"</f>
        <v>30.05.2026</v>
      </c>
      <c r="AK2256">
        <f t="shared" si="975"/>
        <v>22</v>
      </c>
      <c r="AL2256" t="str">
        <f>VLOOKUP(E2256,[2]Sheet1!$A:$B,2,FALSE)</f>
        <v>Анулирана</v>
      </c>
    </row>
    <row r="2257" spans="1:38" x14ac:dyDescent="0.25">
      <c r="A2257" t="str">
        <f>VLOOKUP(Q2257,'Data validation'!$K$2:$L$50,2,FALSE)</f>
        <v>TO</v>
      </c>
      <c r="B2257">
        <f t="shared" si="960"/>
        <v>0</v>
      </c>
      <c r="C2257">
        <f t="shared" si="961"/>
        <v>2</v>
      </c>
      <c r="D2257">
        <f t="shared" si="962"/>
        <v>1</v>
      </c>
      <c r="E2257">
        <v>10766</v>
      </c>
      <c r="F2257" t="s">
        <v>9776</v>
      </c>
      <c r="G2257" t="s">
        <v>224</v>
      </c>
      <c r="H2257" t="str">
        <f t="shared" si="963"/>
        <v>09</v>
      </c>
      <c r="I2257" t="str">
        <f t="shared" si="964"/>
        <v>Jul</v>
      </c>
      <c r="J2257" t="s">
        <v>235</v>
      </c>
      <c r="K2257" t="str">
        <f t="shared" si="965"/>
        <v>12</v>
      </c>
      <c r="L2257" t="str">
        <f t="shared" si="966"/>
        <v>Jul</v>
      </c>
      <c r="M2257">
        <v>3</v>
      </c>
      <c r="N2257">
        <f t="shared" si="967"/>
        <v>3</v>
      </c>
      <c r="O2257">
        <f t="shared" si="968"/>
        <v>0</v>
      </c>
      <c r="P2257">
        <f t="shared" si="969"/>
        <v>0</v>
      </c>
      <c r="Q2257" t="s">
        <v>158</v>
      </c>
      <c r="R2257" t="s">
        <v>17</v>
      </c>
      <c r="S2257">
        <v>2</v>
      </c>
      <c r="T2257">
        <v>1</v>
      </c>
      <c r="U2257" s="2">
        <f>SUMIFS(DTS!L:L,DTS!D:D,'Резервации 2026'!E2257)</f>
        <v>1334.9713247999998</v>
      </c>
      <c r="V2257" s="2">
        <f t="shared" ref="V2257:V2259" si="984">+U2257/M2257</f>
        <v>444.99044159999994</v>
      </c>
      <c r="X2257" t="s">
        <v>9777</v>
      </c>
      <c r="Y2257" t="s">
        <v>9759</v>
      </c>
      <c r="Z2257" t="str">
        <f t="shared" si="971"/>
        <v>Mar</v>
      </c>
      <c r="AA2257" s="6">
        <f t="shared" si="976"/>
        <v>0</v>
      </c>
      <c r="AB2257" s="6">
        <f t="shared" si="976"/>
        <v>0</v>
      </c>
      <c r="AC2257" s="6">
        <f t="shared" si="976"/>
        <v>3</v>
      </c>
      <c r="AD2257" s="6">
        <f t="shared" si="976"/>
        <v>0</v>
      </c>
      <c r="AE2257" s="6">
        <f t="shared" si="976"/>
        <v>0</v>
      </c>
      <c r="AF2257" s="6">
        <f t="shared" si="972"/>
        <v>3</v>
      </c>
      <c r="AG2257" s="6">
        <f t="shared" si="973"/>
        <v>0</v>
      </c>
      <c r="AH2257" s="14" t="str">
        <f>LEFT(X2257,2)&amp;"."&amp;VLOOKUP(MID(X2257,4,3),'Data validation'!$A$1:$B$12,2,FALSE)&amp;".2025"</f>
        <v>30.03.2025</v>
      </c>
      <c r="AI2257">
        <f t="shared" si="974"/>
        <v>14</v>
      </c>
      <c r="AJ2257" t="str">
        <f>H2257&amp;"."&amp;VLOOKUP(I2257,'Data validation'!$A$1:$B$12,2,FALSE)&amp;".2026"</f>
        <v>09.07.2026</v>
      </c>
      <c r="AK2257">
        <f t="shared" si="975"/>
        <v>28</v>
      </c>
      <c r="AL2257" t="e">
        <f>VLOOKUP(E2257,[2]Sheet1!$A:$B,2,FALSE)</f>
        <v>#N/A</v>
      </c>
    </row>
    <row r="2258" spans="1:38" x14ac:dyDescent="0.25">
      <c r="A2258" t="str">
        <f>VLOOKUP(Q2258,'Data validation'!$K$2:$L$50,2,FALSE)</f>
        <v>TO</v>
      </c>
      <c r="B2258">
        <f t="shared" si="960"/>
        <v>0</v>
      </c>
      <c r="C2258">
        <f t="shared" si="961"/>
        <v>2</v>
      </c>
      <c r="D2258">
        <f t="shared" si="962"/>
        <v>1</v>
      </c>
      <c r="E2258">
        <v>10765</v>
      </c>
      <c r="F2258" t="s">
        <v>9778</v>
      </c>
      <c r="G2258" t="s">
        <v>224</v>
      </c>
      <c r="H2258" t="str">
        <f t="shared" si="963"/>
        <v>09</v>
      </c>
      <c r="I2258" t="str">
        <f t="shared" si="964"/>
        <v>Jul</v>
      </c>
      <c r="J2258" t="s">
        <v>235</v>
      </c>
      <c r="K2258" t="str">
        <f t="shared" si="965"/>
        <v>12</v>
      </c>
      <c r="L2258" t="str">
        <f t="shared" si="966"/>
        <v>Jul</v>
      </c>
      <c r="M2258">
        <v>3</v>
      </c>
      <c r="N2258">
        <f t="shared" si="967"/>
        <v>3</v>
      </c>
      <c r="O2258">
        <f t="shared" si="968"/>
        <v>0</v>
      </c>
      <c r="P2258">
        <f t="shared" si="969"/>
        <v>0</v>
      </c>
      <c r="Q2258" t="s">
        <v>158</v>
      </c>
      <c r="R2258" t="s">
        <v>57</v>
      </c>
      <c r="S2258">
        <v>4</v>
      </c>
      <c r="T2258">
        <v>0</v>
      </c>
      <c r="U2258" s="2">
        <f>SUMIFS(DTS!L:L,DTS!D:D,'Резервации 2026'!E2258)</f>
        <v>2422.3345715999999</v>
      </c>
      <c r="V2258" s="2">
        <f t="shared" si="984"/>
        <v>807.4448572</v>
      </c>
      <c r="X2258" t="s">
        <v>9777</v>
      </c>
      <c r="Y2258" t="s">
        <v>9759</v>
      </c>
      <c r="Z2258" t="str">
        <f t="shared" si="971"/>
        <v>Mar</v>
      </c>
      <c r="AA2258" s="6">
        <f t="shared" si="976"/>
        <v>0</v>
      </c>
      <c r="AB2258" s="6">
        <f t="shared" si="976"/>
        <v>0</v>
      </c>
      <c r="AC2258" s="6">
        <f t="shared" si="976"/>
        <v>3</v>
      </c>
      <c r="AD2258" s="6">
        <f t="shared" si="976"/>
        <v>0</v>
      </c>
      <c r="AE2258" s="6">
        <f t="shared" si="976"/>
        <v>0</v>
      </c>
      <c r="AF2258" s="6">
        <f t="shared" si="972"/>
        <v>3</v>
      </c>
      <c r="AG2258" s="6">
        <f t="shared" si="973"/>
        <v>0</v>
      </c>
      <c r="AH2258" s="14" t="str">
        <f>LEFT(X2258,2)&amp;"."&amp;VLOOKUP(MID(X2258,4,3),'Data validation'!$A$1:$B$12,2,FALSE)&amp;".2025"</f>
        <v>30.03.2025</v>
      </c>
      <c r="AI2258">
        <f t="shared" si="974"/>
        <v>14</v>
      </c>
      <c r="AJ2258" t="str">
        <f>H2258&amp;"."&amp;VLOOKUP(I2258,'Data validation'!$A$1:$B$12,2,FALSE)&amp;".2026"</f>
        <v>09.07.2026</v>
      </c>
      <c r="AK2258">
        <f t="shared" si="975"/>
        <v>28</v>
      </c>
      <c r="AL2258" t="e">
        <f>VLOOKUP(E2258,[2]Sheet1!$A:$B,2,FALSE)</f>
        <v>#N/A</v>
      </c>
    </row>
    <row r="2259" spans="1:38" x14ac:dyDescent="0.25">
      <c r="A2259" t="str">
        <f>VLOOKUP(Q2259,'Data validation'!$K$2:$L$50,2,FALSE)</f>
        <v>TO</v>
      </c>
      <c r="B2259">
        <f t="shared" si="960"/>
        <v>0</v>
      </c>
      <c r="C2259">
        <f t="shared" si="961"/>
        <v>7</v>
      </c>
      <c r="D2259">
        <f t="shared" si="962"/>
        <v>0</v>
      </c>
      <c r="E2259">
        <v>10770</v>
      </c>
      <c r="F2259" t="s">
        <v>9779</v>
      </c>
      <c r="G2259" t="s">
        <v>131</v>
      </c>
      <c r="H2259" t="str">
        <f t="shared" si="963"/>
        <v>29</v>
      </c>
      <c r="I2259" t="str">
        <f t="shared" si="964"/>
        <v>Aug</v>
      </c>
      <c r="J2259" t="s">
        <v>694</v>
      </c>
      <c r="K2259" t="str">
        <f t="shared" si="965"/>
        <v>05</v>
      </c>
      <c r="L2259" t="str">
        <f t="shared" si="966"/>
        <v>Sep</v>
      </c>
      <c r="M2259">
        <v>7</v>
      </c>
      <c r="N2259">
        <f t="shared" si="967"/>
        <v>-24</v>
      </c>
      <c r="O2259">
        <f t="shared" si="968"/>
        <v>2</v>
      </c>
      <c r="P2259">
        <f t="shared" si="969"/>
        <v>4</v>
      </c>
      <c r="Q2259" t="s">
        <v>81</v>
      </c>
      <c r="R2259" t="s">
        <v>63</v>
      </c>
      <c r="S2259">
        <v>2</v>
      </c>
      <c r="T2259">
        <v>2</v>
      </c>
      <c r="U2259" s="2">
        <f>SUMIFS(SLR!L:L,SLR!D:D,'Резервации 2026'!E2259)</f>
        <v>2425.8550655999998</v>
      </c>
      <c r="V2259" s="2">
        <f t="shared" si="984"/>
        <v>346.55072365714284</v>
      </c>
      <c r="W2259" t="s">
        <v>262</v>
      </c>
      <c r="X2259" t="s">
        <v>9780</v>
      </c>
      <c r="Y2259" t="s">
        <v>9759</v>
      </c>
      <c r="Z2259" t="str">
        <f t="shared" si="971"/>
        <v>Mar</v>
      </c>
      <c r="AA2259" s="6">
        <f t="shared" si="976"/>
        <v>0</v>
      </c>
      <c r="AB2259" s="6">
        <f t="shared" si="976"/>
        <v>0</v>
      </c>
      <c r="AC2259" s="6">
        <f t="shared" si="976"/>
        <v>0</v>
      </c>
      <c r="AD2259" s="6">
        <f t="shared" si="976"/>
        <v>2</v>
      </c>
      <c r="AE2259" s="6">
        <f t="shared" si="976"/>
        <v>4</v>
      </c>
      <c r="AF2259" s="6">
        <f t="shared" si="972"/>
        <v>6</v>
      </c>
      <c r="AG2259" s="6">
        <f t="shared" si="973"/>
        <v>-1</v>
      </c>
      <c r="AH2259" s="14" t="str">
        <f>LEFT(X2259,2)&amp;"."&amp;VLOOKUP(MID(X2259,4,3),'Data validation'!$A$1:$B$12,2,FALSE)&amp;".2025"</f>
        <v>30.03.2025</v>
      </c>
      <c r="AI2259">
        <f t="shared" si="974"/>
        <v>14</v>
      </c>
      <c r="AJ2259" t="str">
        <f>H2259&amp;"."&amp;VLOOKUP(I2259,'Data validation'!$A$1:$B$12,2,FALSE)&amp;".2026"</f>
        <v>29.08.2026</v>
      </c>
      <c r="AK2259">
        <f t="shared" si="975"/>
        <v>35</v>
      </c>
      <c r="AL2259" t="e">
        <f>VLOOKUP(E2259,[2]Sheet1!$A:$B,2,FALSE)</f>
        <v>#N/A</v>
      </c>
    </row>
    <row r="2260" spans="1:38" x14ac:dyDescent="0.25">
      <c r="A2260" t="str">
        <f>VLOOKUP(Q2260,'Data validation'!$K$2:$L$50,2,FALSE)</f>
        <v>TOPOLA SKIES</v>
      </c>
      <c r="B2260">
        <f t="shared" si="960"/>
        <v>0</v>
      </c>
      <c r="C2260">
        <f t="shared" si="961"/>
        <v>5</v>
      </c>
      <c r="D2260">
        <f t="shared" si="962"/>
        <v>0</v>
      </c>
      <c r="E2260">
        <v>10863</v>
      </c>
      <c r="F2260" t="s">
        <v>9781</v>
      </c>
      <c r="G2260" t="s">
        <v>44</v>
      </c>
      <c r="H2260" t="str">
        <f t="shared" si="963"/>
        <v>29</v>
      </c>
      <c r="I2260" t="str">
        <f t="shared" si="964"/>
        <v>Jun</v>
      </c>
      <c r="J2260" t="s">
        <v>45</v>
      </c>
      <c r="K2260" t="str">
        <f t="shared" si="965"/>
        <v>04</v>
      </c>
      <c r="L2260" t="str">
        <f t="shared" si="966"/>
        <v>Jul</v>
      </c>
      <c r="M2260">
        <v>5</v>
      </c>
      <c r="N2260">
        <f t="shared" si="967"/>
        <v>-25</v>
      </c>
      <c r="O2260">
        <f t="shared" si="968"/>
        <v>2</v>
      </c>
      <c r="P2260">
        <f t="shared" si="969"/>
        <v>3</v>
      </c>
      <c r="Q2260" t="s">
        <v>35</v>
      </c>
      <c r="R2260" t="s">
        <v>63</v>
      </c>
      <c r="S2260">
        <v>2</v>
      </c>
      <c r="T2260">
        <v>1</v>
      </c>
      <c r="U2260" s="2">
        <v>1980.9507522935778</v>
      </c>
      <c r="V2260" s="2">
        <v>396.19015045871555</v>
      </c>
      <c r="X2260" t="s">
        <v>9782</v>
      </c>
      <c r="Y2260" t="s">
        <v>9783</v>
      </c>
      <c r="Z2260" t="str">
        <f t="shared" si="971"/>
        <v>Apr</v>
      </c>
      <c r="AA2260" s="6">
        <f t="shared" si="976"/>
        <v>0</v>
      </c>
      <c r="AB2260" s="6">
        <f t="shared" si="976"/>
        <v>2</v>
      </c>
      <c r="AC2260" s="6">
        <f t="shared" si="976"/>
        <v>3</v>
      </c>
      <c r="AD2260" s="6">
        <f t="shared" si="976"/>
        <v>0</v>
      </c>
      <c r="AE2260" s="6">
        <f t="shared" si="976"/>
        <v>0</v>
      </c>
      <c r="AF2260" s="6">
        <f t="shared" si="972"/>
        <v>5</v>
      </c>
      <c r="AG2260" s="6">
        <f t="shared" si="973"/>
        <v>0</v>
      </c>
      <c r="AH2260" s="14" t="str">
        <f>LEFT(X2260,2)&amp;"."&amp;VLOOKUP(MID(X2260,4,3),'Data validation'!$A$1:$B$12,2,FALSE)&amp;".2025"</f>
        <v>04.04.2025</v>
      </c>
      <c r="AI2260">
        <f t="shared" si="974"/>
        <v>14</v>
      </c>
      <c r="AJ2260" t="str">
        <f>H2260&amp;"."&amp;VLOOKUP(I2260,'Data validation'!$A$1:$B$12,2,FALSE)&amp;".2026"</f>
        <v>29.06.2026</v>
      </c>
      <c r="AK2260">
        <f t="shared" si="975"/>
        <v>27</v>
      </c>
      <c r="AL2260" t="str">
        <f>VLOOKUP(E2260,[2]Sheet1!$A:$B,2,FALSE)</f>
        <v>Анулирана</v>
      </c>
    </row>
    <row r="2261" spans="1:38" x14ac:dyDescent="0.25">
      <c r="A2261" t="str">
        <f>VLOOKUP(Q2261,'Data validation'!$K$2:$L$50,2,FALSE)</f>
        <v>TO</v>
      </c>
      <c r="B2261">
        <f t="shared" si="960"/>
        <v>0</v>
      </c>
      <c r="C2261">
        <f t="shared" si="961"/>
        <v>0</v>
      </c>
      <c r="D2261">
        <f t="shared" si="962"/>
        <v>7</v>
      </c>
      <c r="E2261">
        <v>10864</v>
      </c>
      <c r="F2261" t="s">
        <v>9784</v>
      </c>
      <c r="G2261" t="s">
        <v>84</v>
      </c>
      <c r="H2261" t="str">
        <f t="shared" si="963"/>
        <v>20</v>
      </c>
      <c r="I2261" t="str">
        <f t="shared" si="964"/>
        <v>Jul</v>
      </c>
      <c r="J2261" t="s">
        <v>94</v>
      </c>
      <c r="K2261" t="str">
        <f t="shared" si="965"/>
        <v>27</v>
      </c>
      <c r="L2261" t="str">
        <f t="shared" si="966"/>
        <v>Jul</v>
      </c>
      <c r="M2261">
        <v>7</v>
      </c>
      <c r="N2261">
        <f t="shared" si="967"/>
        <v>7</v>
      </c>
      <c r="O2261">
        <f t="shared" si="968"/>
        <v>0</v>
      </c>
      <c r="P2261">
        <f t="shared" si="969"/>
        <v>0</v>
      </c>
      <c r="Q2261" t="s">
        <v>116</v>
      </c>
      <c r="R2261" t="s">
        <v>20</v>
      </c>
      <c r="S2261">
        <v>2</v>
      </c>
      <c r="T2261">
        <v>0</v>
      </c>
      <c r="U2261" s="2">
        <f>SUMIFS(Solvex!L:L,Solvex!D:D,'Резервации 2026'!E2261)</f>
        <v>2552.2408002000002</v>
      </c>
      <c r="V2261" s="2">
        <f t="shared" ref="V2261" si="985">+U2261/M2261</f>
        <v>364.60582860000005</v>
      </c>
      <c r="W2261" t="s">
        <v>262</v>
      </c>
      <c r="X2261" t="s">
        <v>9785</v>
      </c>
      <c r="Y2261" t="s">
        <v>9783</v>
      </c>
      <c r="Z2261" t="str">
        <f t="shared" si="971"/>
        <v>Apr</v>
      </c>
      <c r="AA2261" s="6">
        <f t="shared" si="976"/>
        <v>0</v>
      </c>
      <c r="AB2261" s="6">
        <f t="shared" si="976"/>
        <v>0</v>
      </c>
      <c r="AC2261" s="6">
        <f t="shared" si="976"/>
        <v>7</v>
      </c>
      <c r="AD2261" s="6">
        <f t="shared" si="976"/>
        <v>0</v>
      </c>
      <c r="AE2261" s="6">
        <f t="shared" si="976"/>
        <v>0</v>
      </c>
      <c r="AF2261" s="6">
        <f t="shared" si="972"/>
        <v>7</v>
      </c>
      <c r="AG2261" s="6">
        <f t="shared" si="973"/>
        <v>0</v>
      </c>
      <c r="AH2261" s="14" t="str">
        <f>LEFT(X2261,2)&amp;"."&amp;VLOOKUP(MID(X2261,4,3),'Data validation'!$A$1:$B$12,2,FALSE)&amp;".2025"</f>
        <v>04.04.2025</v>
      </c>
      <c r="AI2261">
        <f t="shared" si="974"/>
        <v>14</v>
      </c>
      <c r="AJ2261" t="str">
        <f>H2261&amp;"."&amp;VLOOKUP(I2261,'Data validation'!$A$1:$B$12,2,FALSE)&amp;".2026"</f>
        <v>20.07.2026</v>
      </c>
      <c r="AK2261">
        <f t="shared" si="975"/>
        <v>30</v>
      </c>
      <c r="AL2261" t="e">
        <f>VLOOKUP(E2261,[2]Sheet1!$A:$B,2,FALSE)</f>
        <v>#N/A</v>
      </c>
    </row>
    <row r="2262" spans="1:38" x14ac:dyDescent="0.25">
      <c r="A2262" t="str">
        <f>VLOOKUP(Q2262,'Data validation'!$K$2:$L$50,2,FALSE)</f>
        <v>BOOKING</v>
      </c>
      <c r="B2262">
        <f t="shared" si="960"/>
        <v>0</v>
      </c>
      <c r="C2262">
        <f t="shared" si="961"/>
        <v>0</v>
      </c>
      <c r="D2262">
        <f t="shared" si="962"/>
        <v>4</v>
      </c>
      <c r="E2262">
        <v>10865</v>
      </c>
      <c r="F2262" t="s">
        <v>9786</v>
      </c>
      <c r="G2262" t="s">
        <v>326</v>
      </c>
      <c r="H2262" t="str">
        <f t="shared" si="963"/>
        <v>10</v>
      </c>
      <c r="I2262" t="str">
        <f t="shared" si="964"/>
        <v>Aug</v>
      </c>
      <c r="J2262" t="s">
        <v>1443</v>
      </c>
      <c r="K2262" t="str">
        <f t="shared" si="965"/>
        <v>14</v>
      </c>
      <c r="L2262" t="str">
        <f t="shared" si="966"/>
        <v>Aug</v>
      </c>
      <c r="M2262">
        <v>4</v>
      </c>
      <c r="N2262">
        <f t="shared" si="967"/>
        <v>4</v>
      </c>
      <c r="O2262">
        <f t="shared" si="968"/>
        <v>0</v>
      </c>
      <c r="P2262">
        <f t="shared" si="969"/>
        <v>0</v>
      </c>
      <c r="Q2262" t="s">
        <v>587</v>
      </c>
      <c r="R2262" t="s">
        <v>63</v>
      </c>
      <c r="S2262">
        <v>3</v>
      </c>
      <c r="T2262">
        <v>1</v>
      </c>
      <c r="U2262" s="2">
        <v>2637.1048022018344</v>
      </c>
      <c r="V2262" s="2">
        <v>659.27620055045861</v>
      </c>
      <c r="W2262" t="s">
        <v>262</v>
      </c>
      <c r="X2262" t="s">
        <v>9787</v>
      </c>
      <c r="Y2262" t="s">
        <v>9783</v>
      </c>
      <c r="Z2262" t="str">
        <f t="shared" si="971"/>
        <v>Apr</v>
      </c>
      <c r="AA2262" s="6">
        <f t="shared" si="976"/>
        <v>0</v>
      </c>
      <c r="AB2262" s="6">
        <f t="shared" si="976"/>
        <v>0</v>
      </c>
      <c r="AC2262" s="6">
        <f t="shared" si="976"/>
        <v>0</v>
      </c>
      <c r="AD2262" s="6">
        <f t="shared" si="976"/>
        <v>4</v>
      </c>
      <c r="AE2262" s="6">
        <f t="shared" si="976"/>
        <v>0</v>
      </c>
      <c r="AF2262" s="6">
        <f t="shared" si="972"/>
        <v>4</v>
      </c>
      <c r="AG2262" s="6">
        <f t="shared" si="973"/>
        <v>0</v>
      </c>
      <c r="AH2262" s="14" t="str">
        <f>LEFT(X2262,2)&amp;"."&amp;VLOOKUP(MID(X2262,4,3),'Data validation'!$A$1:$B$12,2,FALSE)&amp;".2025"</f>
        <v>04.04.2025</v>
      </c>
      <c r="AI2262">
        <f t="shared" si="974"/>
        <v>14</v>
      </c>
      <c r="AJ2262" t="str">
        <f>H2262&amp;"."&amp;VLOOKUP(I2262,'Data validation'!$A$1:$B$12,2,FALSE)&amp;".2026"</f>
        <v>10.08.2026</v>
      </c>
      <c r="AK2262">
        <f t="shared" si="975"/>
        <v>33</v>
      </c>
      <c r="AL2262" t="e">
        <f>VLOOKUP(E2262,[2]Sheet1!$A:$B,2,FALSE)</f>
        <v>#N/A</v>
      </c>
    </row>
    <row r="2263" spans="1:38" x14ac:dyDescent="0.25">
      <c r="A2263" t="str">
        <f>VLOOKUP(Q2263,'Data validation'!$K$2:$L$50,2,FALSE)</f>
        <v>INDIVIDUAL</v>
      </c>
      <c r="B2263">
        <f t="shared" si="960"/>
        <v>0</v>
      </c>
      <c r="C2263">
        <f t="shared" si="961"/>
        <v>5</v>
      </c>
      <c r="D2263">
        <f t="shared" si="962"/>
        <v>2</v>
      </c>
      <c r="E2263">
        <v>10772</v>
      </c>
      <c r="F2263" t="s">
        <v>9788</v>
      </c>
      <c r="G2263" t="s">
        <v>173</v>
      </c>
      <c r="H2263" t="str">
        <f t="shared" si="963"/>
        <v>06</v>
      </c>
      <c r="I2263" t="str">
        <f t="shared" si="964"/>
        <v>Jul</v>
      </c>
      <c r="J2263" t="s">
        <v>32</v>
      </c>
      <c r="K2263" t="str">
        <f t="shared" si="965"/>
        <v>13</v>
      </c>
      <c r="L2263" t="str">
        <f t="shared" si="966"/>
        <v>Jul</v>
      </c>
      <c r="M2263">
        <v>7</v>
      </c>
      <c r="N2263">
        <f t="shared" si="967"/>
        <v>7</v>
      </c>
      <c r="O2263">
        <f t="shared" si="968"/>
        <v>0</v>
      </c>
      <c r="P2263">
        <f t="shared" si="969"/>
        <v>0</v>
      </c>
      <c r="Q2263" t="s">
        <v>24</v>
      </c>
      <c r="R2263" t="s">
        <v>25</v>
      </c>
      <c r="S2263">
        <v>2</v>
      </c>
      <c r="T2263">
        <v>1</v>
      </c>
      <c r="U2263" s="2">
        <v>2797.8237866972472</v>
      </c>
      <c r="V2263" s="2">
        <v>399.6891123853211</v>
      </c>
      <c r="X2263" t="s">
        <v>9789</v>
      </c>
      <c r="Y2263" t="s">
        <v>9759</v>
      </c>
      <c r="Z2263" t="str">
        <f t="shared" si="971"/>
        <v>Mar</v>
      </c>
      <c r="AA2263" s="6">
        <f t="shared" si="976"/>
        <v>0</v>
      </c>
      <c r="AB2263" s="6">
        <f t="shared" si="976"/>
        <v>0</v>
      </c>
      <c r="AC2263" s="6">
        <f t="shared" si="976"/>
        <v>7</v>
      </c>
      <c r="AD2263" s="6">
        <f t="shared" si="976"/>
        <v>0</v>
      </c>
      <c r="AE2263" s="6">
        <f t="shared" si="976"/>
        <v>0</v>
      </c>
      <c r="AF2263" s="6">
        <f t="shared" si="972"/>
        <v>7</v>
      </c>
      <c r="AG2263" s="6">
        <f t="shared" si="973"/>
        <v>0</v>
      </c>
      <c r="AH2263" s="14" t="str">
        <f>LEFT(X2263,2)&amp;"."&amp;VLOOKUP(MID(X2263,4,3),'Data validation'!$A$1:$B$12,2,FALSE)&amp;".2025"</f>
        <v>30.03.2025</v>
      </c>
      <c r="AI2263">
        <f t="shared" si="974"/>
        <v>14</v>
      </c>
      <c r="AJ2263" t="str">
        <f>H2263&amp;"."&amp;VLOOKUP(I2263,'Data validation'!$A$1:$B$12,2,FALSE)&amp;".2026"</f>
        <v>06.07.2026</v>
      </c>
      <c r="AK2263">
        <f t="shared" si="975"/>
        <v>28</v>
      </c>
      <c r="AL2263" t="e">
        <f>VLOOKUP(E2263,[2]Sheet1!$A:$B,2,FALSE)</f>
        <v>#N/A</v>
      </c>
    </row>
    <row r="2264" spans="1:38" x14ac:dyDescent="0.25">
      <c r="A2264" t="str">
        <f>VLOOKUP(Q2264,'Data validation'!$K$2:$L$50,2,FALSE)</f>
        <v>BOOKING</v>
      </c>
      <c r="B2264">
        <f t="shared" si="960"/>
        <v>0</v>
      </c>
      <c r="C2264">
        <f t="shared" si="961"/>
        <v>3</v>
      </c>
      <c r="D2264">
        <f t="shared" si="962"/>
        <v>1</v>
      </c>
      <c r="E2264">
        <v>10866</v>
      </c>
      <c r="F2264" t="s">
        <v>9790</v>
      </c>
      <c r="G2264" t="s">
        <v>53</v>
      </c>
      <c r="H2264" t="str">
        <f t="shared" si="963"/>
        <v>24</v>
      </c>
      <c r="I2264" t="str">
        <f t="shared" si="964"/>
        <v>Aug</v>
      </c>
      <c r="J2264" t="s">
        <v>843</v>
      </c>
      <c r="K2264" t="str">
        <f t="shared" si="965"/>
        <v>28</v>
      </c>
      <c r="L2264" t="str">
        <f t="shared" si="966"/>
        <v>Aug</v>
      </c>
      <c r="M2264">
        <v>4</v>
      </c>
      <c r="N2264">
        <f t="shared" si="967"/>
        <v>4</v>
      </c>
      <c r="O2264">
        <f t="shared" si="968"/>
        <v>0</v>
      </c>
      <c r="P2264">
        <f t="shared" si="969"/>
        <v>0</v>
      </c>
      <c r="Q2264" t="s">
        <v>587</v>
      </c>
      <c r="R2264" t="s">
        <v>20</v>
      </c>
      <c r="S2264">
        <v>2</v>
      </c>
      <c r="T2264">
        <v>2</v>
      </c>
      <c r="U2264" s="2">
        <v>2209.1907302752293</v>
      </c>
      <c r="V2264" s="2">
        <v>552.29768256880732</v>
      </c>
      <c r="W2264" t="s">
        <v>262</v>
      </c>
      <c r="X2264" t="s">
        <v>9791</v>
      </c>
      <c r="Y2264" t="s">
        <v>9792</v>
      </c>
      <c r="Z2264" t="str">
        <f t="shared" si="971"/>
        <v>Apr</v>
      </c>
      <c r="AA2264" s="6">
        <f t="shared" si="976"/>
        <v>0</v>
      </c>
      <c r="AB2264" s="6">
        <f t="shared" si="976"/>
        <v>0</v>
      </c>
      <c r="AC2264" s="6">
        <f t="shared" si="976"/>
        <v>0</v>
      </c>
      <c r="AD2264" s="6">
        <f t="shared" si="976"/>
        <v>4</v>
      </c>
      <c r="AE2264" s="6">
        <f t="shared" si="976"/>
        <v>0</v>
      </c>
      <c r="AF2264" s="6">
        <f t="shared" si="972"/>
        <v>4</v>
      </c>
      <c r="AG2264" s="6">
        <f t="shared" si="973"/>
        <v>0</v>
      </c>
      <c r="AH2264" s="14" t="str">
        <f>LEFT(X2264,2)&amp;"."&amp;VLOOKUP(MID(X2264,4,3),'Data validation'!$A$1:$B$12,2,FALSE)&amp;".2025"</f>
        <v>05.04.2025</v>
      </c>
      <c r="AI2264">
        <f t="shared" si="974"/>
        <v>14</v>
      </c>
      <c r="AJ2264" t="str">
        <f>H2264&amp;"."&amp;VLOOKUP(I2264,'Data validation'!$A$1:$B$12,2,FALSE)&amp;".2026"</f>
        <v>24.08.2026</v>
      </c>
      <c r="AK2264">
        <f t="shared" si="975"/>
        <v>35</v>
      </c>
      <c r="AL2264" t="e">
        <f>VLOOKUP(E2264,[2]Sheet1!$A:$B,2,FALSE)</f>
        <v>#N/A</v>
      </c>
    </row>
    <row r="2265" spans="1:38" x14ac:dyDescent="0.25">
      <c r="A2265" t="str">
        <f>VLOOKUP(Q2265,'Data validation'!$K$2:$L$50,2,FALSE)</f>
        <v>BOOKING</v>
      </c>
      <c r="B2265">
        <f t="shared" si="960"/>
        <v>2</v>
      </c>
      <c r="C2265">
        <f t="shared" si="961"/>
        <v>1</v>
      </c>
      <c r="D2265">
        <f t="shared" si="962"/>
        <v>0</v>
      </c>
      <c r="E2265">
        <v>10867</v>
      </c>
      <c r="F2265" t="s">
        <v>9793</v>
      </c>
      <c r="G2265" t="s">
        <v>1869</v>
      </c>
      <c r="H2265" t="str">
        <f t="shared" si="963"/>
        <v>29</v>
      </c>
      <c r="I2265" t="str">
        <f t="shared" si="964"/>
        <v>May</v>
      </c>
      <c r="J2265" t="s">
        <v>27</v>
      </c>
      <c r="K2265" t="str">
        <f t="shared" si="965"/>
        <v>01</v>
      </c>
      <c r="L2265" t="str">
        <f t="shared" si="966"/>
        <v>Jun</v>
      </c>
      <c r="M2265">
        <v>3</v>
      </c>
      <c r="N2265">
        <f t="shared" si="967"/>
        <v>-28</v>
      </c>
      <c r="O2265">
        <f t="shared" si="968"/>
        <v>2</v>
      </c>
      <c r="P2265">
        <f t="shared" si="969"/>
        <v>0</v>
      </c>
      <c r="Q2265" t="s">
        <v>587</v>
      </c>
      <c r="R2265" t="s">
        <v>63</v>
      </c>
      <c r="S2265">
        <v>2</v>
      </c>
      <c r="T2265">
        <v>1</v>
      </c>
      <c r="U2265" s="2">
        <v>771.7633406422018</v>
      </c>
      <c r="V2265" s="2">
        <v>257.25444688073389</v>
      </c>
      <c r="X2265" t="s">
        <v>9794</v>
      </c>
      <c r="Y2265" t="s">
        <v>9792</v>
      </c>
      <c r="Z2265" t="str">
        <f t="shared" si="971"/>
        <v>Apr</v>
      </c>
      <c r="AA2265" s="6">
        <f t="shared" si="976"/>
        <v>2</v>
      </c>
      <c r="AB2265" s="6">
        <f t="shared" si="976"/>
        <v>0</v>
      </c>
      <c r="AC2265" s="6">
        <f t="shared" si="976"/>
        <v>0</v>
      </c>
      <c r="AD2265" s="6">
        <f t="shared" si="976"/>
        <v>0</v>
      </c>
      <c r="AE2265" s="6">
        <f t="shared" si="976"/>
        <v>0</v>
      </c>
      <c r="AF2265" s="6">
        <f t="shared" si="972"/>
        <v>2</v>
      </c>
      <c r="AG2265" s="6">
        <f t="shared" si="973"/>
        <v>-1</v>
      </c>
      <c r="AH2265" s="14" t="str">
        <f>LEFT(X2265,2)&amp;"."&amp;VLOOKUP(MID(X2265,4,3),'Data validation'!$A$1:$B$12,2,FALSE)&amp;".2025"</f>
        <v>05.04.2025</v>
      </c>
      <c r="AI2265">
        <f t="shared" si="974"/>
        <v>14</v>
      </c>
      <c r="AJ2265" t="str">
        <f>H2265&amp;"."&amp;VLOOKUP(I2265,'Data validation'!$A$1:$B$12,2,FALSE)&amp;".2026"</f>
        <v>29.05.2026</v>
      </c>
      <c r="AK2265">
        <f t="shared" si="975"/>
        <v>22</v>
      </c>
      <c r="AL2265" t="str">
        <f>VLOOKUP(E2265,[2]Sheet1!$A:$B,2,FALSE)</f>
        <v>Анулирана</v>
      </c>
    </row>
    <row r="2266" spans="1:38" x14ac:dyDescent="0.25">
      <c r="A2266" t="str">
        <f>VLOOKUP(Q2266,'Data validation'!$K$2:$L$50,2,FALSE)</f>
        <v>BOOKING</v>
      </c>
      <c r="B2266">
        <f t="shared" si="960"/>
        <v>2</v>
      </c>
      <c r="C2266">
        <f t="shared" si="961"/>
        <v>1</v>
      </c>
      <c r="D2266">
        <f t="shared" si="962"/>
        <v>0</v>
      </c>
      <c r="E2266">
        <v>10868</v>
      </c>
      <c r="F2266" t="s">
        <v>9793</v>
      </c>
      <c r="G2266" t="s">
        <v>1869</v>
      </c>
      <c r="H2266" t="str">
        <f t="shared" si="963"/>
        <v>29</v>
      </c>
      <c r="I2266" t="str">
        <f t="shared" si="964"/>
        <v>May</v>
      </c>
      <c r="J2266" t="s">
        <v>27</v>
      </c>
      <c r="K2266" t="str">
        <f t="shared" si="965"/>
        <v>01</v>
      </c>
      <c r="L2266" t="str">
        <f t="shared" si="966"/>
        <v>Jun</v>
      </c>
      <c r="M2266">
        <v>3</v>
      </c>
      <c r="N2266">
        <f t="shared" si="967"/>
        <v>-28</v>
      </c>
      <c r="O2266">
        <f t="shared" si="968"/>
        <v>2</v>
      </c>
      <c r="P2266">
        <f t="shared" si="969"/>
        <v>0</v>
      </c>
      <c r="Q2266" t="s">
        <v>587</v>
      </c>
      <c r="R2266" t="s">
        <v>63</v>
      </c>
      <c r="S2266">
        <v>2</v>
      </c>
      <c r="T2266">
        <v>1</v>
      </c>
      <c r="U2266" s="2">
        <v>771.7633406422018</v>
      </c>
      <c r="V2266" s="2">
        <v>257.25444688073389</v>
      </c>
      <c r="X2266" t="s">
        <v>9794</v>
      </c>
      <c r="Y2266" t="s">
        <v>9792</v>
      </c>
      <c r="Z2266" t="str">
        <f t="shared" si="971"/>
        <v>Apr</v>
      </c>
      <c r="AA2266" s="6">
        <f t="shared" si="976"/>
        <v>2</v>
      </c>
      <c r="AB2266" s="6">
        <f t="shared" si="976"/>
        <v>0</v>
      </c>
      <c r="AC2266" s="6">
        <f t="shared" si="976"/>
        <v>0</v>
      </c>
      <c r="AD2266" s="6">
        <f t="shared" si="976"/>
        <v>0</v>
      </c>
      <c r="AE2266" s="6">
        <f t="shared" si="976"/>
        <v>0</v>
      </c>
      <c r="AF2266" s="6">
        <f t="shared" si="972"/>
        <v>2</v>
      </c>
      <c r="AG2266" s="6">
        <f t="shared" si="973"/>
        <v>-1</v>
      </c>
      <c r="AH2266" s="14" t="str">
        <f>LEFT(X2266,2)&amp;"."&amp;VLOOKUP(MID(X2266,4,3),'Data validation'!$A$1:$B$12,2,FALSE)&amp;".2025"</f>
        <v>05.04.2025</v>
      </c>
      <c r="AI2266">
        <f t="shared" si="974"/>
        <v>14</v>
      </c>
      <c r="AJ2266" t="str">
        <f>H2266&amp;"."&amp;VLOOKUP(I2266,'Data validation'!$A$1:$B$12,2,FALSE)&amp;".2026"</f>
        <v>29.05.2026</v>
      </c>
      <c r="AK2266">
        <f t="shared" si="975"/>
        <v>22</v>
      </c>
      <c r="AL2266" t="str">
        <f>VLOOKUP(E2266,[2]Sheet1!$A:$B,2,FALSE)</f>
        <v>Анулирана</v>
      </c>
    </row>
    <row r="2267" spans="1:38" x14ac:dyDescent="0.25">
      <c r="A2267" t="str">
        <f>VLOOKUP(Q2267,'Data validation'!$K$2:$L$50,2,FALSE)</f>
        <v>BOOKING</v>
      </c>
      <c r="B2267">
        <f t="shared" si="960"/>
        <v>1</v>
      </c>
      <c r="C2267">
        <f t="shared" si="961"/>
        <v>1</v>
      </c>
      <c r="D2267">
        <f t="shared" si="962"/>
        <v>0</v>
      </c>
      <c r="E2267">
        <v>10869</v>
      </c>
      <c r="F2267" t="s">
        <v>9795</v>
      </c>
      <c r="G2267" t="s">
        <v>3113</v>
      </c>
      <c r="H2267" t="str">
        <f t="shared" si="963"/>
        <v>30</v>
      </c>
      <c r="I2267" t="str">
        <f t="shared" si="964"/>
        <v>May</v>
      </c>
      <c r="J2267" t="s">
        <v>27</v>
      </c>
      <c r="K2267" t="str">
        <f t="shared" si="965"/>
        <v>01</v>
      </c>
      <c r="L2267" t="str">
        <f t="shared" si="966"/>
        <v>Jun</v>
      </c>
      <c r="M2267">
        <v>2</v>
      </c>
      <c r="N2267">
        <f t="shared" si="967"/>
        <v>-29</v>
      </c>
      <c r="O2267">
        <f t="shared" si="968"/>
        <v>1</v>
      </c>
      <c r="P2267">
        <f t="shared" si="969"/>
        <v>0</v>
      </c>
      <c r="Q2267" t="s">
        <v>587</v>
      </c>
      <c r="R2267" t="s">
        <v>17</v>
      </c>
      <c r="S2267">
        <v>1</v>
      </c>
      <c r="T2267">
        <v>2</v>
      </c>
      <c r="U2267" s="2">
        <v>494.16108440366969</v>
      </c>
      <c r="V2267" s="2">
        <v>247.08054220183485</v>
      </c>
      <c r="X2267" t="s">
        <v>9796</v>
      </c>
      <c r="Y2267" t="s">
        <v>9792</v>
      </c>
      <c r="Z2267" t="str">
        <f t="shared" si="971"/>
        <v>Apr</v>
      </c>
      <c r="AA2267" s="6">
        <f t="shared" si="976"/>
        <v>1</v>
      </c>
      <c r="AB2267" s="6">
        <f t="shared" si="976"/>
        <v>0</v>
      </c>
      <c r="AC2267" s="6">
        <f t="shared" si="976"/>
        <v>0</v>
      </c>
      <c r="AD2267" s="6">
        <f t="shared" si="976"/>
        <v>0</v>
      </c>
      <c r="AE2267" s="6">
        <f t="shared" si="976"/>
        <v>0</v>
      </c>
      <c r="AF2267" s="6">
        <f t="shared" si="972"/>
        <v>1</v>
      </c>
      <c r="AG2267" s="6">
        <f t="shared" si="973"/>
        <v>-1</v>
      </c>
      <c r="AH2267" s="14" t="str">
        <f>LEFT(X2267,2)&amp;"."&amp;VLOOKUP(MID(X2267,4,3),'Data validation'!$A$1:$B$12,2,FALSE)&amp;".2025"</f>
        <v>05.04.2025</v>
      </c>
      <c r="AI2267">
        <f t="shared" si="974"/>
        <v>14</v>
      </c>
      <c r="AJ2267" t="str">
        <f>H2267&amp;"."&amp;VLOOKUP(I2267,'Data validation'!$A$1:$B$12,2,FALSE)&amp;".2026"</f>
        <v>30.05.2026</v>
      </c>
      <c r="AK2267">
        <f t="shared" si="975"/>
        <v>22</v>
      </c>
      <c r="AL2267" t="str">
        <f>VLOOKUP(E2267,[2]Sheet1!$A:$B,2,FALSE)</f>
        <v>Анулирана</v>
      </c>
    </row>
    <row r="2268" spans="1:38" x14ac:dyDescent="0.25">
      <c r="A2268" t="str">
        <f>VLOOKUP(Q2268,'Data validation'!$K$2:$L$50,2,FALSE)</f>
        <v>BOOKING</v>
      </c>
      <c r="B2268">
        <f t="shared" si="960"/>
        <v>2</v>
      </c>
      <c r="C2268">
        <f t="shared" si="961"/>
        <v>0</v>
      </c>
      <c r="D2268">
        <f t="shared" si="962"/>
        <v>0</v>
      </c>
      <c r="E2268">
        <v>10870</v>
      </c>
      <c r="F2268" t="s">
        <v>9797</v>
      </c>
      <c r="G2268" t="s">
        <v>1869</v>
      </c>
      <c r="H2268" t="str">
        <f t="shared" si="963"/>
        <v>29</v>
      </c>
      <c r="I2268" t="str">
        <f t="shared" si="964"/>
        <v>May</v>
      </c>
      <c r="J2268" t="s">
        <v>364</v>
      </c>
      <c r="K2268" t="str">
        <f t="shared" si="965"/>
        <v>31</v>
      </c>
      <c r="L2268" t="str">
        <f t="shared" si="966"/>
        <v>May</v>
      </c>
      <c r="M2268">
        <v>2</v>
      </c>
      <c r="N2268">
        <f t="shared" si="967"/>
        <v>2</v>
      </c>
      <c r="O2268">
        <f t="shared" si="968"/>
        <v>0</v>
      </c>
      <c r="P2268">
        <f t="shared" si="969"/>
        <v>0</v>
      </c>
      <c r="Q2268" t="s">
        <v>587</v>
      </c>
      <c r="R2268" t="s">
        <v>20</v>
      </c>
      <c r="S2268">
        <v>2</v>
      </c>
      <c r="T2268">
        <v>0</v>
      </c>
      <c r="U2268" s="2">
        <v>514.50889376146779</v>
      </c>
      <c r="V2268" s="2">
        <v>257.25444688073389</v>
      </c>
      <c r="W2268" t="s">
        <v>262</v>
      </c>
      <c r="X2268" t="s">
        <v>9798</v>
      </c>
      <c r="Y2268" t="s">
        <v>9792</v>
      </c>
      <c r="Z2268" t="str">
        <f t="shared" si="971"/>
        <v>Apr</v>
      </c>
      <c r="AA2268" s="6">
        <f t="shared" si="976"/>
        <v>2</v>
      </c>
      <c r="AB2268" s="6">
        <f t="shared" si="976"/>
        <v>0</v>
      </c>
      <c r="AC2268" s="6">
        <f t="shared" si="976"/>
        <v>0</v>
      </c>
      <c r="AD2268" s="6">
        <f t="shared" si="976"/>
        <v>0</v>
      </c>
      <c r="AE2268" s="6">
        <f t="shared" si="976"/>
        <v>0</v>
      </c>
      <c r="AF2268" s="6">
        <f t="shared" si="972"/>
        <v>2</v>
      </c>
      <c r="AG2268" s="6">
        <f t="shared" si="973"/>
        <v>0</v>
      </c>
      <c r="AH2268" s="14" t="str">
        <f>LEFT(X2268,2)&amp;"."&amp;VLOOKUP(MID(X2268,4,3),'Data validation'!$A$1:$B$12,2,FALSE)&amp;".2025"</f>
        <v>05.04.2025</v>
      </c>
      <c r="AI2268">
        <f t="shared" si="974"/>
        <v>14</v>
      </c>
      <c r="AJ2268" t="str">
        <f>H2268&amp;"."&amp;VLOOKUP(I2268,'Data validation'!$A$1:$B$12,2,FALSE)&amp;".2026"</f>
        <v>29.05.2026</v>
      </c>
      <c r="AK2268">
        <f t="shared" si="975"/>
        <v>22</v>
      </c>
      <c r="AL2268" t="e">
        <f>VLOOKUP(E2268,[2]Sheet1!$A:$B,2,FALSE)</f>
        <v>#N/A</v>
      </c>
    </row>
    <row r="2269" spans="1:38" x14ac:dyDescent="0.25">
      <c r="A2269" t="str">
        <f>VLOOKUP(Q2269,'Data validation'!$K$2:$L$50,2,FALSE)</f>
        <v>TOPOLA SKIES</v>
      </c>
      <c r="B2269">
        <f t="shared" si="960"/>
        <v>0</v>
      </c>
      <c r="C2269">
        <f t="shared" si="961"/>
        <v>5</v>
      </c>
      <c r="D2269">
        <f t="shared" si="962"/>
        <v>0</v>
      </c>
      <c r="E2269">
        <v>10871</v>
      </c>
      <c r="F2269" t="s">
        <v>9799</v>
      </c>
      <c r="G2269" t="s">
        <v>303</v>
      </c>
      <c r="H2269" t="str">
        <f t="shared" si="963"/>
        <v>25</v>
      </c>
      <c r="I2269" t="str">
        <f t="shared" si="964"/>
        <v>Jun</v>
      </c>
      <c r="J2269" t="s">
        <v>71</v>
      </c>
      <c r="K2269" t="str">
        <f t="shared" si="965"/>
        <v>30</v>
      </c>
      <c r="L2269" t="str">
        <f t="shared" si="966"/>
        <v>Jun</v>
      </c>
      <c r="M2269">
        <v>5</v>
      </c>
      <c r="N2269">
        <f t="shared" si="967"/>
        <v>5</v>
      </c>
      <c r="O2269">
        <f t="shared" si="968"/>
        <v>0</v>
      </c>
      <c r="P2269">
        <f t="shared" si="969"/>
        <v>0</v>
      </c>
      <c r="Q2269" t="s">
        <v>35</v>
      </c>
      <c r="R2269" t="s">
        <v>63</v>
      </c>
      <c r="S2269">
        <v>2</v>
      </c>
      <c r="T2269">
        <v>1</v>
      </c>
      <c r="U2269" s="2">
        <v>1980.9507522935778</v>
      </c>
      <c r="V2269" s="2">
        <v>396.19015045871555</v>
      </c>
      <c r="X2269" t="s">
        <v>9800</v>
      </c>
      <c r="Y2269" t="s">
        <v>9792</v>
      </c>
      <c r="Z2269" t="str">
        <f t="shared" si="971"/>
        <v>Apr</v>
      </c>
      <c r="AA2269" s="6">
        <f t="shared" si="976"/>
        <v>0</v>
      </c>
      <c r="AB2269" s="6">
        <f t="shared" si="976"/>
        <v>5</v>
      </c>
      <c r="AC2269" s="6">
        <f t="shared" si="976"/>
        <v>0</v>
      </c>
      <c r="AD2269" s="6">
        <f t="shared" si="976"/>
        <v>0</v>
      </c>
      <c r="AE2269" s="6">
        <f t="shared" si="976"/>
        <v>0</v>
      </c>
      <c r="AF2269" s="6">
        <f t="shared" si="972"/>
        <v>5</v>
      </c>
      <c r="AG2269" s="6">
        <f t="shared" si="973"/>
        <v>0</v>
      </c>
      <c r="AH2269" s="14" t="str">
        <f>LEFT(X2269,2)&amp;"."&amp;VLOOKUP(MID(X2269,4,3),'Data validation'!$A$1:$B$12,2,FALSE)&amp;".2025"</f>
        <v>05.04.2025</v>
      </c>
      <c r="AI2269">
        <f t="shared" si="974"/>
        <v>14</v>
      </c>
      <c r="AJ2269" t="str">
        <f>H2269&amp;"."&amp;VLOOKUP(I2269,'Data validation'!$A$1:$B$12,2,FALSE)&amp;".2026"</f>
        <v>25.06.2026</v>
      </c>
      <c r="AK2269">
        <f t="shared" si="975"/>
        <v>26</v>
      </c>
      <c r="AL2269" t="str">
        <f>VLOOKUP(E2269,[2]Sheet1!$A:$B,2,FALSE)</f>
        <v>Анулирана</v>
      </c>
    </row>
    <row r="2270" spans="1:38" x14ac:dyDescent="0.25">
      <c r="A2270" t="str">
        <f>VLOOKUP(Q2270,'Data validation'!$K$2:$L$50,2,FALSE)</f>
        <v>BOOKING</v>
      </c>
      <c r="B2270">
        <f t="shared" si="960"/>
        <v>0</v>
      </c>
      <c r="C2270">
        <f t="shared" si="961"/>
        <v>6</v>
      </c>
      <c r="D2270">
        <f t="shared" si="962"/>
        <v>0</v>
      </c>
      <c r="E2270">
        <v>10872</v>
      </c>
      <c r="F2270" t="s">
        <v>9801</v>
      </c>
      <c r="G2270" t="s">
        <v>251</v>
      </c>
      <c r="H2270" t="str">
        <f t="shared" si="963"/>
        <v>07</v>
      </c>
      <c r="I2270" t="str">
        <f t="shared" si="964"/>
        <v>Sep</v>
      </c>
      <c r="J2270" t="s">
        <v>7136</v>
      </c>
      <c r="K2270" t="str">
        <f t="shared" si="965"/>
        <v>13</v>
      </c>
      <c r="L2270" t="str">
        <f t="shared" si="966"/>
        <v>Sep</v>
      </c>
      <c r="M2270">
        <v>6</v>
      </c>
      <c r="N2270">
        <f t="shared" si="967"/>
        <v>6</v>
      </c>
      <c r="O2270">
        <f t="shared" si="968"/>
        <v>0</v>
      </c>
      <c r="P2270">
        <f t="shared" si="969"/>
        <v>0</v>
      </c>
      <c r="Q2270" t="s">
        <v>587</v>
      </c>
      <c r="R2270" t="s">
        <v>188</v>
      </c>
      <c r="S2270">
        <v>2</v>
      </c>
      <c r="T2270">
        <v>1</v>
      </c>
      <c r="U2270" s="2">
        <v>2191.7497508256879</v>
      </c>
      <c r="V2270" s="2">
        <v>365.29162513761469</v>
      </c>
      <c r="W2270" t="s">
        <v>262</v>
      </c>
      <c r="X2270" t="s">
        <v>9802</v>
      </c>
      <c r="Y2270" t="s">
        <v>9792</v>
      </c>
      <c r="Z2270" t="str">
        <f t="shared" si="971"/>
        <v>Apr</v>
      </c>
      <c r="AA2270" s="6">
        <f t="shared" si="976"/>
        <v>0</v>
      </c>
      <c r="AB2270" s="6">
        <f t="shared" si="976"/>
        <v>0</v>
      </c>
      <c r="AC2270" s="6">
        <f t="shared" si="976"/>
        <v>0</v>
      </c>
      <c r="AD2270" s="6">
        <f t="shared" si="976"/>
        <v>0</v>
      </c>
      <c r="AE2270" s="6">
        <f t="shared" si="976"/>
        <v>6</v>
      </c>
      <c r="AF2270" s="6">
        <f t="shared" si="972"/>
        <v>6</v>
      </c>
      <c r="AG2270" s="6">
        <f t="shared" si="973"/>
        <v>0</v>
      </c>
      <c r="AH2270" s="14" t="str">
        <f>LEFT(X2270,2)&amp;"."&amp;VLOOKUP(MID(X2270,4,3),'Data validation'!$A$1:$B$12,2,FALSE)&amp;".2025"</f>
        <v>05.04.2025</v>
      </c>
      <c r="AI2270">
        <f t="shared" si="974"/>
        <v>14</v>
      </c>
      <c r="AJ2270" t="str">
        <f>H2270&amp;"."&amp;VLOOKUP(I2270,'Data validation'!$A$1:$B$12,2,FALSE)&amp;".2026"</f>
        <v>07.09.2026</v>
      </c>
      <c r="AK2270">
        <f t="shared" si="975"/>
        <v>37</v>
      </c>
      <c r="AL2270" t="e">
        <f>VLOOKUP(E2270,[2]Sheet1!$A:$B,2,FALSE)</f>
        <v>#N/A</v>
      </c>
    </row>
    <row r="2271" spans="1:38" x14ac:dyDescent="0.25">
      <c r="A2271" t="str">
        <f>VLOOKUP(Q2271,'Data validation'!$K$2:$L$50,2,FALSE)</f>
        <v>BOOKING</v>
      </c>
      <c r="B2271">
        <f t="shared" si="960"/>
        <v>0</v>
      </c>
      <c r="C2271">
        <f t="shared" si="961"/>
        <v>2</v>
      </c>
      <c r="D2271">
        <f t="shared" si="962"/>
        <v>0</v>
      </c>
      <c r="E2271">
        <v>10873</v>
      </c>
      <c r="F2271" t="s">
        <v>9803</v>
      </c>
      <c r="G2271" t="s">
        <v>283</v>
      </c>
      <c r="H2271" t="str">
        <f t="shared" si="963"/>
        <v>20</v>
      </c>
      <c r="I2271" t="str">
        <f t="shared" si="964"/>
        <v>Jun</v>
      </c>
      <c r="J2271" t="s">
        <v>275</v>
      </c>
      <c r="K2271" t="str">
        <f t="shared" si="965"/>
        <v>22</v>
      </c>
      <c r="L2271" t="str">
        <f t="shared" si="966"/>
        <v>Jun</v>
      </c>
      <c r="M2271">
        <v>2</v>
      </c>
      <c r="N2271">
        <f t="shared" si="967"/>
        <v>2</v>
      </c>
      <c r="O2271">
        <f t="shared" si="968"/>
        <v>0</v>
      </c>
      <c r="P2271">
        <f t="shared" si="969"/>
        <v>0</v>
      </c>
      <c r="Q2271" t="s">
        <v>587</v>
      </c>
      <c r="R2271" t="s">
        <v>188</v>
      </c>
      <c r="S2271">
        <v>2</v>
      </c>
      <c r="T2271">
        <v>1</v>
      </c>
      <c r="U2271" s="2">
        <v>796.47139486238518</v>
      </c>
      <c r="V2271" s="2">
        <v>398.23569743119259</v>
      </c>
      <c r="W2271" t="s">
        <v>262</v>
      </c>
      <c r="X2271" t="s">
        <v>9804</v>
      </c>
      <c r="Y2271" t="s">
        <v>9792</v>
      </c>
      <c r="Z2271" t="str">
        <f t="shared" si="971"/>
        <v>Apr</v>
      </c>
      <c r="AA2271" s="6">
        <f t="shared" si="976"/>
        <v>0</v>
      </c>
      <c r="AB2271" s="6">
        <f t="shared" si="976"/>
        <v>2</v>
      </c>
      <c r="AC2271" s="6">
        <f t="shared" si="976"/>
        <v>0</v>
      </c>
      <c r="AD2271" s="6">
        <f t="shared" si="976"/>
        <v>0</v>
      </c>
      <c r="AE2271" s="6">
        <f t="shared" si="976"/>
        <v>0</v>
      </c>
      <c r="AF2271" s="6">
        <f t="shared" si="972"/>
        <v>2</v>
      </c>
      <c r="AG2271" s="6">
        <f t="shared" si="973"/>
        <v>0</v>
      </c>
      <c r="AH2271" s="14" t="str">
        <f>LEFT(X2271,2)&amp;"."&amp;VLOOKUP(MID(X2271,4,3),'Data validation'!$A$1:$B$12,2,FALSE)&amp;".2025"</f>
        <v>05.04.2025</v>
      </c>
      <c r="AI2271">
        <f t="shared" si="974"/>
        <v>14</v>
      </c>
      <c r="AJ2271" t="str">
        <f>H2271&amp;"."&amp;VLOOKUP(I2271,'Data validation'!$A$1:$B$12,2,FALSE)&amp;".2026"</f>
        <v>20.06.2026</v>
      </c>
      <c r="AK2271">
        <f t="shared" si="975"/>
        <v>25</v>
      </c>
      <c r="AL2271" t="str">
        <f>VLOOKUP(E2271,[2]Sheet1!$A:$B,2,FALSE)</f>
        <v>Анулирана</v>
      </c>
    </row>
    <row r="2272" spans="1:38" x14ac:dyDescent="0.25">
      <c r="A2272" t="str">
        <f>VLOOKUP(Q2272,'Data validation'!$K$2:$L$50,2,FALSE)</f>
        <v>TO</v>
      </c>
      <c r="B2272">
        <f t="shared" si="960"/>
        <v>0</v>
      </c>
      <c r="C2272">
        <f t="shared" si="961"/>
        <v>0</v>
      </c>
      <c r="D2272">
        <f t="shared" si="962"/>
        <v>3</v>
      </c>
      <c r="E2272">
        <v>10827</v>
      </c>
      <c r="F2272" t="s">
        <v>9805</v>
      </c>
      <c r="G2272" t="s">
        <v>84</v>
      </c>
      <c r="H2272" t="str">
        <f t="shared" si="963"/>
        <v>20</v>
      </c>
      <c r="I2272" t="str">
        <f t="shared" si="964"/>
        <v>Jul</v>
      </c>
      <c r="J2272" t="s">
        <v>528</v>
      </c>
      <c r="K2272" t="str">
        <f t="shared" si="965"/>
        <v>23</v>
      </c>
      <c r="L2272" t="str">
        <f t="shared" si="966"/>
        <v>Jul</v>
      </c>
      <c r="M2272">
        <v>3</v>
      </c>
      <c r="N2272">
        <f t="shared" si="967"/>
        <v>3</v>
      </c>
      <c r="O2272">
        <f t="shared" si="968"/>
        <v>0</v>
      </c>
      <c r="P2272">
        <f t="shared" si="969"/>
        <v>0</v>
      </c>
      <c r="Q2272" t="s">
        <v>81</v>
      </c>
      <c r="R2272" t="s">
        <v>20</v>
      </c>
      <c r="S2272">
        <v>2</v>
      </c>
      <c r="T2272">
        <v>1</v>
      </c>
      <c r="U2272" s="2">
        <f>SUMIFS(SLR!L:L,SLR!D:D,'Резервации 2026'!E2272)</f>
        <v>1367.2425197999999</v>
      </c>
      <c r="V2272" s="2">
        <f t="shared" ref="V2272" si="986">+U2272/M2272</f>
        <v>455.74750659999995</v>
      </c>
      <c r="W2272" t="s">
        <v>262</v>
      </c>
      <c r="X2272" t="s">
        <v>9806</v>
      </c>
      <c r="Y2272" t="s">
        <v>9733</v>
      </c>
      <c r="Z2272" t="str">
        <f t="shared" si="971"/>
        <v>Apr</v>
      </c>
      <c r="AA2272" s="6">
        <f t="shared" si="976"/>
        <v>0</v>
      </c>
      <c r="AB2272" s="6">
        <f t="shared" si="976"/>
        <v>0</v>
      </c>
      <c r="AC2272" s="6">
        <f t="shared" si="976"/>
        <v>3</v>
      </c>
      <c r="AD2272" s="6">
        <f t="shared" si="976"/>
        <v>0</v>
      </c>
      <c r="AE2272" s="6">
        <f t="shared" si="976"/>
        <v>0</v>
      </c>
      <c r="AF2272" s="6">
        <f t="shared" si="972"/>
        <v>3</v>
      </c>
      <c r="AG2272" s="6">
        <f t="shared" si="973"/>
        <v>0</v>
      </c>
      <c r="AH2272" s="14" t="str">
        <f>LEFT(X2272,2)&amp;"."&amp;VLOOKUP(MID(X2272,4,3),'Data validation'!$A$1:$B$12,2,FALSE)&amp;".2025"</f>
        <v>02.04.2025</v>
      </c>
      <c r="AI2272">
        <f t="shared" si="974"/>
        <v>14</v>
      </c>
      <c r="AJ2272" t="str">
        <f>H2272&amp;"."&amp;VLOOKUP(I2272,'Data validation'!$A$1:$B$12,2,FALSE)&amp;".2026"</f>
        <v>20.07.2026</v>
      </c>
      <c r="AK2272">
        <f t="shared" si="975"/>
        <v>30</v>
      </c>
      <c r="AL2272" t="e">
        <f>VLOOKUP(E2272,[2]Sheet1!$A:$B,2,FALSE)</f>
        <v>#N/A</v>
      </c>
    </row>
    <row r="2273" spans="1:38" x14ac:dyDescent="0.25">
      <c r="A2273" t="str">
        <f>VLOOKUP(Q2273,'Data validation'!$K$2:$L$50,2,FALSE)</f>
        <v>BOOKING</v>
      </c>
      <c r="B2273">
        <f t="shared" si="960"/>
        <v>0</v>
      </c>
      <c r="C2273">
        <f t="shared" si="961"/>
        <v>4</v>
      </c>
      <c r="D2273">
        <f t="shared" si="962"/>
        <v>1</v>
      </c>
      <c r="E2273">
        <v>10775</v>
      </c>
      <c r="F2273" t="s">
        <v>9807</v>
      </c>
      <c r="G2273" t="s">
        <v>53</v>
      </c>
      <c r="H2273" t="str">
        <f t="shared" si="963"/>
        <v>24</v>
      </c>
      <c r="I2273" t="str">
        <f t="shared" si="964"/>
        <v>Aug</v>
      </c>
      <c r="J2273" t="s">
        <v>131</v>
      </c>
      <c r="K2273" t="str">
        <f t="shared" si="965"/>
        <v>29</v>
      </c>
      <c r="L2273" t="str">
        <f t="shared" si="966"/>
        <v>Aug</v>
      </c>
      <c r="M2273">
        <v>5</v>
      </c>
      <c r="N2273">
        <f t="shared" si="967"/>
        <v>5</v>
      </c>
      <c r="O2273">
        <f t="shared" si="968"/>
        <v>0</v>
      </c>
      <c r="P2273">
        <f t="shared" si="969"/>
        <v>0</v>
      </c>
      <c r="Q2273" t="s">
        <v>587</v>
      </c>
      <c r="R2273" t="s">
        <v>17</v>
      </c>
      <c r="S2273">
        <v>1</v>
      </c>
      <c r="T2273">
        <v>2</v>
      </c>
      <c r="U2273" s="2">
        <v>2151.0541321100914</v>
      </c>
      <c r="V2273" s="2">
        <v>430.21082642201827</v>
      </c>
      <c r="X2273" t="s">
        <v>9808</v>
      </c>
      <c r="Y2273" t="s">
        <v>9759</v>
      </c>
      <c r="Z2273" t="str">
        <f t="shared" si="971"/>
        <v>Mar</v>
      </c>
      <c r="AA2273" s="6">
        <f t="shared" si="976"/>
        <v>0</v>
      </c>
      <c r="AB2273" s="6">
        <f t="shared" si="976"/>
        <v>0</v>
      </c>
      <c r="AC2273" s="6">
        <f t="shared" si="976"/>
        <v>0</v>
      </c>
      <c r="AD2273" s="6">
        <f t="shared" si="976"/>
        <v>5</v>
      </c>
      <c r="AE2273" s="6">
        <f t="shared" si="976"/>
        <v>0</v>
      </c>
      <c r="AF2273" s="6">
        <f t="shared" si="972"/>
        <v>5</v>
      </c>
      <c r="AG2273" s="6">
        <f t="shared" si="973"/>
        <v>0</v>
      </c>
      <c r="AH2273" s="14" t="str">
        <f>LEFT(X2273,2)&amp;"."&amp;VLOOKUP(MID(X2273,4,3),'Data validation'!$A$1:$B$12,2,FALSE)&amp;".2025"</f>
        <v>30.03.2025</v>
      </c>
      <c r="AI2273">
        <f t="shared" si="974"/>
        <v>14</v>
      </c>
      <c r="AJ2273" t="str">
        <f>H2273&amp;"."&amp;VLOOKUP(I2273,'Data validation'!$A$1:$B$12,2,FALSE)&amp;".2026"</f>
        <v>24.08.2026</v>
      </c>
      <c r="AK2273">
        <f t="shared" si="975"/>
        <v>35</v>
      </c>
      <c r="AL2273" t="e">
        <f>VLOOKUP(E2273,[2]Sheet1!$A:$B,2,FALSE)</f>
        <v>#N/A</v>
      </c>
    </row>
    <row r="2274" spans="1:38" x14ac:dyDescent="0.25">
      <c r="A2274" t="str">
        <f>VLOOKUP(Q2274,'Data validation'!$K$2:$L$50,2,FALSE)</f>
        <v>BOOKING</v>
      </c>
      <c r="B2274">
        <f t="shared" si="960"/>
        <v>0</v>
      </c>
      <c r="C2274">
        <f t="shared" si="961"/>
        <v>4</v>
      </c>
      <c r="D2274">
        <f t="shared" si="962"/>
        <v>1</v>
      </c>
      <c r="E2274">
        <v>10774</v>
      </c>
      <c r="F2274" t="s">
        <v>9807</v>
      </c>
      <c r="G2274" t="s">
        <v>53</v>
      </c>
      <c r="H2274" t="str">
        <f t="shared" si="963"/>
        <v>24</v>
      </c>
      <c r="I2274" t="str">
        <f t="shared" si="964"/>
        <v>Aug</v>
      </c>
      <c r="J2274" t="s">
        <v>131</v>
      </c>
      <c r="K2274" t="str">
        <f t="shared" si="965"/>
        <v>29</v>
      </c>
      <c r="L2274" t="str">
        <f t="shared" si="966"/>
        <v>Aug</v>
      </c>
      <c r="M2274">
        <v>5</v>
      </c>
      <c r="N2274">
        <f t="shared" si="967"/>
        <v>5</v>
      </c>
      <c r="O2274">
        <f t="shared" si="968"/>
        <v>0</v>
      </c>
      <c r="P2274">
        <f t="shared" si="969"/>
        <v>0</v>
      </c>
      <c r="Q2274" t="s">
        <v>587</v>
      </c>
      <c r="R2274" t="s">
        <v>17</v>
      </c>
      <c r="S2274">
        <v>1</v>
      </c>
      <c r="T2274">
        <v>1</v>
      </c>
      <c r="U2274" s="2">
        <v>2151.0541321100914</v>
      </c>
      <c r="V2274" s="2">
        <v>430.21082642201827</v>
      </c>
      <c r="W2274" t="s">
        <v>262</v>
      </c>
      <c r="X2274" t="s">
        <v>9808</v>
      </c>
      <c r="Y2274" t="s">
        <v>9759</v>
      </c>
      <c r="Z2274" t="str">
        <f t="shared" si="971"/>
        <v>Mar</v>
      </c>
      <c r="AA2274" s="6">
        <f t="shared" si="976"/>
        <v>0</v>
      </c>
      <c r="AB2274" s="6">
        <f t="shared" si="976"/>
        <v>0</v>
      </c>
      <c r="AC2274" s="6">
        <f t="shared" si="976"/>
        <v>0</v>
      </c>
      <c r="AD2274" s="6">
        <f t="shared" si="976"/>
        <v>5</v>
      </c>
      <c r="AE2274" s="6">
        <f t="shared" si="976"/>
        <v>0</v>
      </c>
      <c r="AF2274" s="6">
        <f t="shared" si="972"/>
        <v>5</v>
      </c>
      <c r="AG2274" s="6">
        <f t="shared" si="973"/>
        <v>0</v>
      </c>
      <c r="AH2274" s="14" t="str">
        <f>LEFT(X2274,2)&amp;"."&amp;VLOOKUP(MID(X2274,4,3),'Data validation'!$A$1:$B$12,2,FALSE)&amp;".2025"</f>
        <v>30.03.2025</v>
      </c>
      <c r="AI2274">
        <f t="shared" si="974"/>
        <v>14</v>
      </c>
      <c r="AJ2274" t="str">
        <f>H2274&amp;"."&amp;VLOOKUP(I2274,'Data validation'!$A$1:$B$12,2,FALSE)&amp;".2026"</f>
        <v>24.08.2026</v>
      </c>
      <c r="AK2274">
        <f t="shared" si="975"/>
        <v>35</v>
      </c>
      <c r="AL2274" t="e">
        <f>VLOOKUP(E2274,[2]Sheet1!$A:$B,2,FALSE)</f>
        <v>#N/A</v>
      </c>
    </row>
    <row r="2275" spans="1:38" x14ac:dyDescent="0.25">
      <c r="A2275" t="str">
        <f>VLOOKUP(Q2275,'Data validation'!$K$2:$L$50,2,FALSE)</f>
        <v>TO</v>
      </c>
      <c r="B2275">
        <f t="shared" si="960"/>
        <v>0</v>
      </c>
      <c r="C2275">
        <f t="shared" si="961"/>
        <v>2</v>
      </c>
      <c r="D2275">
        <f t="shared" si="962"/>
        <v>3</v>
      </c>
      <c r="E2275">
        <v>10776</v>
      </c>
      <c r="F2275" t="s">
        <v>9809</v>
      </c>
      <c r="G2275" t="s">
        <v>91</v>
      </c>
      <c r="H2275" t="str">
        <f t="shared" si="963"/>
        <v>22</v>
      </c>
      <c r="I2275" t="str">
        <f t="shared" si="964"/>
        <v>Aug</v>
      </c>
      <c r="J2275" t="s">
        <v>238</v>
      </c>
      <c r="K2275" t="str">
        <f t="shared" si="965"/>
        <v>27</v>
      </c>
      <c r="L2275" t="str">
        <f t="shared" si="966"/>
        <v>Aug</v>
      </c>
      <c r="M2275">
        <v>5</v>
      </c>
      <c r="N2275">
        <f t="shared" si="967"/>
        <v>5</v>
      </c>
      <c r="O2275">
        <f t="shared" si="968"/>
        <v>0</v>
      </c>
      <c r="P2275">
        <f t="shared" si="969"/>
        <v>0</v>
      </c>
      <c r="Q2275" t="s">
        <v>116</v>
      </c>
      <c r="R2275" t="s">
        <v>17</v>
      </c>
      <c r="S2275">
        <v>3</v>
      </c>
      <c r="T2275">
        <v>0</v>
      </c>
      <c r="U2275" s="2">
        <f>SUMIFS(Solvex!L:L,Solvex!D:D,'Резервации 2026'!E2275)</f>
        <v>2121.8799670000003</v>
      </c>
      <c r="V2275" s="2">
        <f t="shared" ref="V2275" si="987">+U2275/M2275</f>
        <v>424.37599340000008</v>
      </c>
      <c r="W2275" t="s">
        <v>262</v>
      </c>
      <c r="X2275" t="s">
        <v>9810</v>
      </c>
      <c r="Y2275" t="s">
        <v>9759</v>
      </c>
      <c r="Z2275" t="str">
        <f t="shared" si="971"/>
        <v>Mar</v>
      </c>
      <c r="AA2275" s="6">
        <f t="shared" si="976"/>
        <v>0</v>
      </c>
      <c r="AB2275" s="6">
        <f t="shared" si="976"/>
        <v>0</v>
      </c>
      <c r="AC2275" s="6">
        <f t="shared" si="976"/>
        <v>0</v>
      </c>
      <c r="AD2275" s="6">
        <f t="shared" si="976"/>
        <v>5</v>
      </c>
      <c r="AE2275" s="6">
        <f t="shared" si="976"/>
        <v>0</v>
      </c>
      <c r="AF2275" s="6">
        <f t="shared" si="972"/>
        <v>5</v>
      </c>
      <c r="AG2275" s="6">
        <f t="shared" si="973"/>
        <v>0</v>
      </c>
      <c r="AH2275" s="14" t="str">
        <f>LEFT(X2275,2)&amp;"."&amp;VLOOKUP(MID(X2275,4,3),'Data validation'!$A$1:$B$12,2,FALSE)&amp;".2025"</f>
        <v>30.03.2025</v>
      </c>
      <c r="AI2275">
        <f t="shared" si="974"/>
        <v>14</v>
      </c>
      <c r="AJ2275" t="str">
        <f>H2275&amp;"."&amp;VLOOKUP(I2275,'Data validation'!$A$1:$B$12,2,FALSE)&amp;".2026"</f>
        <v>22.08.2026</v>
      </c>
      <c r="AK2275">
        <f t="shared" si="975"/>
        <v>34</v>
      </c>
      <c r="AL2275" t="e">
        <f>VLOOKUP(E2275,[2]Sheet1!$A:$B,2,FALSE)</f>
        <v>#N/A</v>
      </c>
    </row>
    <row r="2276" spans="1:38" x14ac:dyDescent="0.25">
      <c r="A2276" t="str">
        <f>VLOOKUP(Q2276,'Data validation'!$K$2:$L$50,2,FALSE)</f>
        <v>TO</v>
      </c>
      <c r="B2276">
        <f t="shared" si="960"/>
        <v>0</v>
      </c>
      <c r="C2276">
        <f t="shared" si="961"/>
        <v>5</v>
      </c>
      <c r="D2276">
        <f t="shared" si="962"/>
        <v>0</v>
      </c>
      <c r="E2276">
        <v>10777</v>
      </c>
      <c r="F2276" t="s">
        <v>9811</v>
      </c>
      <c r="G2276" t="s">
        <v>131</v>
      </c>
      <c r="H2276" t="str">
        <f t="shared" si="963"/>
        <v>29</v>
      </c>
      <c r="I2276" t="str">
        <f t="shared" si="964"/>
        <v>Aug</v>
      </c>
      <c r="J2276" t="s">
        <v>322</v>
      </c>
      <c r="K2276" t="str">
        <f t="shared" si="965"/>
        <v>03</v>
      </c>
      <c r="L2276" t="str">
        <f t="shared" si="966"/>
        <v>Sep</v>
      </c>
      <c r="M2276">
        <v>5</v>
      </c>
      <c r="N2276">
        <f t="shared" si="967"/>
        <v>-26</v>
      </c>
      <c r="O2276">
        <f t="shared" si="968"/>
        <v>2</v>
      </c>
      <c r="P2276">
        <f t="shared" si="969"/>
        <v>2</v>
      </c>
      <c r="Q2276" t="s">
        <v>81</v>
      </c>
      <c r="R2276" t="s">
        <v>17</v>
      </c>
      <c r="S2276">
        <v>3</v>
      </c>
      <c r="T2276">
        <v>1</v>
      </c>
      <c r="U2276" s="2">
        <f>SUMIFS(SLR!L:L,SLR!D:D,'Резервации 2026'!E2276)</f>
        <v>1882.0952089999998</v>
      </c>
      <c r="V2276" s="2">
        <f t="shared" ref="V2276" si="988">+U2276/M2276</f>
        <v>376.41904179999995</v>
      </c>
      <c r="W2276" t="s">
        <v>262</v>
      </c>
      <c r="X2276" t="s">
        <v>9812</v>
      </c>
      <c r="Y2276" t="s">
        <v>9759</v>
      </c>
      <c r="Z2276" t="str">
        <f t="shared" si="971"/>
        <v>Mar</v>
      </c>
      <c r="AA2276" s="6">
        <f t="shared" si="976"/>
        <v>0</v>
      </c>
      <c r="AB2276" s="6">
        <f t="shared" si="976"/>
        <v>0</v>
      </c>
      <c r="AC2276" s="6">
        <f t="shared" si="976"/>
        <v>0</v>
      </c>
      <c r="AD2276" s="6">
        <f t="shared" si="976"/>
        <v>2</v>
      </c>
      <c r="AE2276" s="6">
        <f t="shared" si="976"/>
        <v>2</v>
      </c>
      <c r="AF2276" s="6">
        <f t="shared" si="972"/>
        <v>4</v>
      </c>
      <c r="AG2276" s="6">
        <f t="shared" si="973"/>
        <v>-1</v>
      </c>
      <c r="AH2276" s="14" t="str">
        <f>LEFT(X2276,2)&amp;"."&amp;VLOOKUP(MID(X2276,4,3),'Data validation'!$A$1:$B$12,2,FALSE)&amp;".2025"</f>
        <v>31.03.2025</v>
      </c>
      <c r="AI2276">
        <f t="shared" si="974"/>
        <v>14</v>
      </c>
      <c r="AJ2276" t="str">
        <f>H2276&amp;"."&amp;VLOOKUP(I2276,'Data validation'!$A$1:$B$12,2,FALSE)&amp;".2026"</f>
        <v>29.08.2026</v>
      </c>
      <c r="AK2276">
        <f t="shared" si="975"/>
        <v>35</v>
      </c>
      <c r="AL2276" t="e">
        <f>VLOOKUP(E2276,[2]Sheet1!$A:$B,2,FALSE)</f>
        <v>#N/A</v>
      </c>
    </row>
    <row r="2277" spans="1:38" x14ac:dyDescent="0.25">
      <c r="A2277" t="str">
        <f>VLOOKUP(Q2277,'Data validation'!$K$2:$L$50,2,FALSE)</f>
        <v>BOOKING</v>
      </c>
      <c r="B2277">
        <f t="shared" si="960"/>
        <v>0</v>
      </c>
      <c r="C2277">
        <f t="shared" si="961"/>
        <v>0</v>
      </c>
      <c r="D2277">
        <f t="shared" si="962"/>
        <v>4</v>
      </c>
      <c r="E2277">
        <v>10778</v>
      </c>
      <c r="F2277" t="s">
        <v>9813</v>
      </c>
      <c r="G2277" t="s">
        <v>1443</v>
      </c>
      <c r="H2277" t="str">
        <f t="shared" si="963"/>
        <v>14</v>
      </c>
      <c r="I2277" t="str">
        <f t="shared" si="964"/>
        <v>Aug</v>
      </c>
      <c r="J2277" t="s">
        <v>168</v>
      </c>
      <c r="K2277" t="str">
        <f t="shared" si="965"/>
        <v>18</v>
      </c>
      <c r="L2277" t="str">
        <f t="shared" si="966"/>
        <v>Aug</v>
      </c>
      <c r="M2277">
        <v>4</v>
      </c>
      <c r="N2277">
        <f t="shared" si="967"/>
        <v>4</v>
      </c>
      <c r="O2277">
        <f t="shared" si="968"/>
        <v>0</v>
      </c>
      <c r="P2277">
        <f t="shared" si="969"/>
        <v>0</v>
      </c>
      <c r="Q2277" t="s">
        <v>587</v>
      </c>
      <c r="R2277" t="s">
        <v>188</v>
      </c>
      <c r="S2277">
        <v>2</v>
      </c>
      <c r="T2277">
        <v>2</v>
      </c>
      <c r="U2277" s="2">
        <v>2903.9589651376145</v>
      </c>
      <c r="V2277" s="2">
        <v>725.98974128440364</v>
      </c>
      <c r="X2277" t="s">
        <v>9814</v>
      </c>
      <c r="Y2277" t="s">
        <v>9736</v>
      </c>
      <c r="Z2277" t="str">
        <f t="shared" si="971"/>
        <v>Mar</v>
      </c>
      <c r="AA2277" s="6">
        <f t="shared" si="976"/>
        <v>0</v>
      </c>
      <c r="AB2277" s="6">
        <f t="shared" si="976"/>
        <v>0</v>
      </c>
      <c r="AC2277" s="6">
        <f t="shared" si="976"/>
        <v>0</v>
      </c>
      <c r="AD2277" s="6">
        <f t="shared" si="976"/>
        <v>4</v>
      </c>
      <c r="AE2277" s="6">
        <f t="shared" si="976"/>
        <v>0</v>
      </c>
      <c r="AF2277" s="6">
        <f t="shared" si="972"/>
        <v>4</v>
      </c>
      <c r="AG2277" s="6">
        <f t="shared" si="973"/>
        <v>0</v>
      </c>
      <c r="AH2277" s="14" t="str">
        <f>LEFT(X2277,2)&amp;"."&amp;VLOOKUP(MID(X2277,4,3),'Data validation'!$A$1:$B$12,2,FALSE)&amp;".2025"</f>
        <v>31.03.2025</v>
      </c>
      <c r="AI2277">
        <f t="shared" si="974"/>
        <v>14</v>
      </c>
      <c r="AJ2277" t="str">
        <f>H2277&amp;"."&amp;VLOOKUP(I2277,'Data validation'!$A$1:$B$12,2,FALSE)&amp;".2026"</f>
        <v>14.08.2026</v>
      </c>
      <c r="AK2277">
        <f t="shared" si="975"/>
        <v>33</v>
      </c>
      <c r="AL2277" t="e">
        <f>VLOOKUP(E2277,[2]Sheet1!$A:$B,2,FALSE)</f>
        <v>#N/A</v>
      </c>
    </row>
    <row r="2278" spans="1:38" x14ac:dyDescent="0.25">
      <c r="A2278" t="str">
        <f>VLOOKUP(Q2278,'Data validation'!$K$2:$L$50,2,FALSE)</f>
        <v>TO</v>
      </c>
      <c r="B2278">
        <f t="shared" si="960"/>
        <v>0</v>
      </c>
      <c r="C2278">
        <f t="shared" si="961"/>
        <v>5</v>
      </c>
      <c r="D2278">
        <f t="shared" si="962"/>
        <v>0</v>
      </c>
      <c r="E2278">
        <v>10779</v>
      </c>
      <c r="F2278" t="s">
        <v>9815</v>
      </c>
      <c r="G2278" t="s">
        <v>126</v>
      </c>
      <c r="H2278" t="str">
        <f t="shared" si="963"/>
        <v>27</v>
      </c>
      <c r="I2278" t="str">
        <f t="shared" si="964"/>
        <v>Jun</v>
      </c>
      <c r="J2278" t="s">
        <v>120</v>
      </c>
      <c r="K2278" t="str">
        <f t="shared" si="965"/>
        <v>02</v>
      </c>
      <c r="L2278" t="str">
        <f t="shared" si="966"/>
        <v>Jul</v>
      </c>
      <c r="M2278">
        <v>5</v>
      </c>
      <c r="N2278">
        <f t="shared" si="967"/>
        <v>-25</v>
      </c>
      <c r="O2278">
        <f t="shared" si="968"/>
        <v>4</v>
      </c>
      <c r="P2278">
        <f t="shared" si="969"/>
        <v>1</v>
      </c>
      <c r="Q2278" t="s">
        <v>56</v>
      </c>
      <c r="R2278" t="s">
        <v>110</v>
      </c>
      <c r="S2278">
        <v>4</v>
      </c>
      <c r="T2278">
        <v>0</v>
      </c>
      <c r="U2278" s="2">
        <f>SUMIFS(Novoton!L:L,Novoton!D:D,'Резервации 2026'!E2278)</f>
        <v>2893.3571104999996</v>
      </c>
      <c r="V2278" s="2">
        <f t="shared" ref="V2278" si="989">+U2278/M2278</f>
        <v>578.67142209999997</v>
      </c>
      <c r="W2278" t="s">
        <v>262</v>
      </c>
      <c r="X2278" t="s">
        <v>9816</v>
      </c>
      <c r="Y2278" t="s">
        <v>9759</v>
      </c>
      <c r="Z2278" t="str">
        <f t="shared" si="971"/>
        <v>Mar</v>
      </c>
      <c r="AA2278" s="6">
        <f t="shared" si="976"/>
        <v>0</v>
      </c>
      <c r="AB2278" s="6">
        <f t="shared" si="976"/>
        <v>4</v>
      </c>
      <c r="AC2278" s="6">
        <f t="shared" si="976"/>
        <v>1</v>
      </c>
      <c r="AD2278" s="6">
        <f t="shared" si="976"/>
        <v>0</v>
      </c>
      <c r="AE2278" s="6">
        <f t="shared" si="976"/>
        <v>0</v>
      </c>
      <c r="AF2278" s="6">
        <f t="shared" si="972"/>
        <v>5</v>
      </c>
      <c r="AG2278" s="6">
        <f t="shared" si="973"/>
        <v>0</v>
      </c>
      <c r="AH2278" s="14" t="str">
        <f>LEFT(X2278,2)&amp;"."&amp;VLOOKUP(MID(X2278,4,3),'Data validation'!$A$1:$B$12,2,FALSE)&amp;".2025"</f>
        <v>31.03.2025</v>
      </c>
      <c r="AI2278">
        <f t="shared" si="974"/>
        <v>14</v>
      </c>
      <c r="AJ2278" t="str">
        <f>H2278&amp;"."&amp;VLOOKUP(I2278,'Data validation'!$A$1:$B$12,2,FALSE)&amp;".2026"</f>
        <v>27.06.2026</v>
      </c>
      <c r="AK2278">
        <f t="shared" si="975"/>
        <v>26</v>
      </c>
      <c r="AL2278" t="e">
        <f>VLOOKUP(E2278,[2]Sheet1!$A:$B,2,FALSE)</f>
        <v>#N/A</v>
      </c>
    </row>
    <row r="2279" spans="1:38" x14ac:dyDescent="0.25">
      <c r="A2279" t="str">
        <f>VLOOKUP(Q2279,'Data validation'!$K$2:$L$50,2,FALSE)</f>
        <v>TO</v>
      </c>
      <c r="B2279">
        <f t="shared" si="960"/>
        <v>0</v>
      </c>
      <c r="C2279">
        <f t="shared" si="961"/>
        <v>3</v>
      </c>
      <c r="D2279">
        <f t="shared" si="962"/>
        <v>1</v>
      </c>
      <c r="E2279">
        <v>10780</v>
      </c>
      <c r="F2279" t="s">
        <v>9817</v>
      </c>
      <c r="G2279" t="s">
        <v>53</v>
      </c>
      <c r="H2279" t="str">
        <f t="shared" si="963"/>
        <v>24</v>
      </c>
      <c r="I2279" t="str">
        <f t="shared" si="964"/>
        <v>Aug</v>
      </c>
      <c r="J2279" t="s">
        <v>843</v>
      </c>
      <c r="K2279" t="str">
        <f t="shared" si="965"/>
        <v>28</v>
      </c>
      <c r="L2279" t="str">
        <f t="shared" si="966"/>
        <v>Aug</v>
      </c>
      <c r="M2279">
        <v>4</v>
      </c>
      <c r="N2279">
        <f t="shared" si="967"/>
        <v>4</v>
      </c>
      <c r="O2279">
        <f t="shared" si="968"/>
        <v>0</v>
      </c>
      <c r="P2279">
        <f t="shared" si="969"/>
        <v>0</v>
      </c>
      <c r="Q2279" t="s">
        <v>162</v>
      </c>
      <c r="R2279" t="s">
        <v>20</v>
      </c>
      <c r="S2279">
        <v>1</v>
      </c>
      <c r="T2279">
        <v>1</v>
      </c>
      <c r="U2279" s="2">
        <f>SUMIFS(Magelan!L:L,Magelan!D:D,'Резервации 2026'!E2279)</f>
        <v>1155.5043639999999</v>
      </c>
      <c r="V2279" s="2">
        <f t="shared" ref="V2279:V2280" si="990">+U2279/M2279</f>
        <v>288.87609099999997</v>
      </c>
      <c r="W2279" t="s">
        <v>262</v>
      </c>
      <c r="X2279" t="s">
        <v>9818</v>
      </c>
      <c r="Y2279" t="s">
        <v>9736</v>
      </c>
      <c r="Z2279" t="str">
        <f t="shared" si="971"/>
        <v>Mar</v>
      </c>
      <c r="AA2279" s="6">
        <f t="shared" si="976"/>
        <v>0</v>
      </c>
      <c r="AB2279" s="6">
        <f t="shared" si="976"/>
        <v>0</v>
      </c>
      <c r="AC2279" s="6">
        <f t="shared" si="976"/>
        <v>0</v>
      </c>
      <c r="AD2279" s="6">
        <f t="shared" si="976"/>
        <v>4</v>
      </c>
      <c r="AE2279" s="6">
        <f t="shared" si="976"/>
        <v>0</v>
      </c>
      <c r="AF2279" s="6">
        <f t="shared" si="972"/>
        <v>4</v>
      </c>
      <c r="AG2279" s="6">
        <f t="shared" si="973"/>
        <v>0</v>
      </c>
      <c r="AH2279" s="14" t="str">
        <f>LEFT(X2279,2)&amp;"."&amp;VLOOKUP(MID(X2279,4,3),'Data validation'!$A$1:$B$12,2,FALSE)&amp;".2025"</f>
        <v>31.03.2025</v>
      </c>
      <c r="AI2279">
        <f t="shared" si="974"/>
        <v>14</v>
      </c>
      <c r="AJ2279" t="str">
        <f>H2279&amp;"."&amp;VLOOKUP(I2279,'Data validation'!$A$1:$B$12,2,FALSE)&amp;".2026"</f>
        <v>24.08.2026</v>
      </c>
      <c r="AK2279">
        <f t="shared" si="975"/>
        <v>35</v>
      </c>
      <c r="AL2279" t="e">
        <f>VLOOKUP(E2279,[2]Sheet1!$A:$B,2,FALSE)</f>
        <v>#N/A</v>
      </c>
    </row>
    <row r="2280" spans="1:38" x14ac:dyDescent="0.25">
      <c r="A2280" t="str">
        <f>VLOOKUP(Q2280,'Data validation'!$K$2:$L$50,2,FALSE)</f>
        <v>TO</v>
      </c>
      <c r="B2280">
        <f t="shared" si="960"/>
        <v>0</v>
      </c>
      <c r="C2280">
        <f t="shared" si="961"/>
        <v>3</v>
      </c>
      <c r="D2280">
        <f t="shared" si="962"/>
        <v>1</v>
      </c>
      <c r="E2280">
        <v>10781</v>
      </c>
      <c r="F2280" t="s">
        <v>9817</v>
      </c>
      <c r="G2280" t="s">
        <v>53</v>
      </c>
      <c r="H2280" t="str">
        <f t="shared" si="963"/>
        <v>24</v>
      </c>
      <c r="I2280" t="str">
        <f t="shared" si="964"/>
        <v>Aug</v>
      </c>
      <c r="J2280" t="s">
        <v>843</v>
      </c>
      <c r="K2280" t="str">
        <f t="shared" si="965"/>
        <v>28</v>
      </c>
      <c r="L2280" t="str">
        <f t="shared" si="966"/>
        <v>Aug</v>
      </c>
      <c r="M2280">
        <v>4</v>
      </c>
      <c r="N2280">
        <f t="shared" si="967"/>
        <v>4</v>
      </c>
      <c r="O2280">
        <f t="shared" si="968"/>
        <v>0</v>
      </c>
      <c r="P2280">
        <f t="shared" si="969"/>
        <v>0</v>
      </c>
      <c r="Q2280" t="s">
        <v>162</v>
      </c>
      <c r="R2280" t="s">
        <v>20</v>
      </c>
      <c r="S2280">
        <v>1</v>
      </c>
      <c r="T2280">
        <v>1</v>
      </c>
      <c r="U2280" s="2">
        <f>SUMIFS(Magelan!L:L,Magelan!D:D,'Резервации 2026'!E2280)</f>
        <v>1155.5043639999999</v>
      </c>
      <c r="V2280" s="2">
        <f t="shared" si="990"/>
        <v>288.87609099999997</v>
      </c>
      <c r="W2280" t="s">
        <v>262</v>
      </c>
      <c r="X2280" t="s">
        <v>9818</v>
      </c>
      <c r="Y2280" t="s">
        <v>9736</v>
      </c>
      <c r="Z2280" t="str">
        <f t="shared" si="971"/>
        <v>Mar</v>
      </c>
      <c r="AA2280" s="6">
        <f t="shared" si="976"/>
        <v>0</v>
      </c>
      <c r="AB2280" s="6">
        <f t="shared" si="976"/>
        <v>0</v>
      </c>
      <c r="AC2280" s="6">
        <f t="shared" si="976"/>
        <v>0</v>
      </c>
      <c r="AD2280" s="6">
        <f t="shared" si="976"/>
        <v>4</v>
      </c>
      <c r="AE2280" s="6">
        <f t="shared" si="976"/>
        <v>0</v>
      </c>
      <c r="AF2280" s="6">
        <f t="shared" si="972"/>
        <v>4</v>
      </c>
      <c r="AG2280" s="6">
        <f t="shared" si="973"/>
        <v>0</v>
      </c>
      <c r="AH2280" s="14" t="str">
        <f>LEFT(X2280,2)&amp;"."&amp;VLOOKUP(MID(X2280,4,3),'Data validation'!$A$1:$B$12,2,FALSE)&amp;".2025"</f>
        <v>31.03.2025</v>
      </c>
      <c r="AI2280">
        <f t="shared" si="974"/>
        <v>14</v>
      </c>
      <c r="AJ2280" t="str">
        <f>H2280&amp;"."&amp;VLOOKUP(I2280,'Data validation'!$A$1:$B$12,2,FALSE)&amp;".2026"</f>
        <v>24.08.2026</v>
      </c>
      <c r="AK2280">
        <f t="shared" si="975"/>
        <v>35</v>
      </c>
      <c r="AL2280" t="e">
        <f>VLOOKUP(E2280,[2]Sheet1!$A:$B,2,FALSE)</f>
        <v>#N/A</v>
      </c>
    </row>
    <row r="2281" spans="1:38" x14ac:dyDescent="0.25">
      <c r="A2281" t="str">
        <f>VLOOKUP(Q2281,'Data validation'!$K$2:$L$50,2,FALSE)</f>
        <v>INDIVIDUAL</v>
      </c>
      <c r="B2281">
        <f t="shared" si="960"/>
        <v>3</v>
      </c>
      <c r="C2281">
        <f t="shared" si="961"/>
        <v>0</v>
      </c>
      <c r="D2281">
        <f t="shared" si="962"/>
        <v>0</v>
      </c>
      <c r="E2281">
        <v>10767</v>
      </c>
      <c r="F2281" t="s">
        <v>9453</v>
      </c>
      <c r="G2281" t="s">
        <v>9454</v>
      </c>
      <c r="H2281" t="str">
        <f t="shared" si="963"/>
        <v>14</v>
      </c>
      <c r="I2281" t="str">
        <f t="shared" si="964"/>
        <v>May</v>
      </c>
      <c r="J2281" t="s">
        <v>9455</v>
      </c>
      <c r="K2281" t="str">
        <f t="shared" si="965"/>
        <v>17</v>
      </c>
      <c r="L2281" t="str">
        <f t="shared" si="966"/>
        <v>May</v>
      </c>
      <c r="M2281">
        <v>3</v>
      </c>
      <c r="N2281">
        <f t="shared" si="967"/>
        <v>3</v>
      </c>
      <c r="O2281">
        <f t="shared" si="968"/>
        <v>0</v>
      </c>
      <c r="P2281">
        <f t="shared" si="969"/>
        <v>0</v>
      </c>
      <c r="Q2281" t="s">
        <v>24</v>
      </c>
      <c r="R2281" t="s">
        <v>20</v>
      </c>
      <c r="S2281">
        <v>1</v>
      </c>
      <c r="T2281">
        <v>0</v>
      </c>
      <c r="U2281" s="2">
        <v>629.00569403669715</v>
      </c>
      <c r="V2281" s="2">
        <v>209.66856467889903</v>
      </c>
      <c r="X2281" t="s">
        <v>9819</v>
      </c>
      <c r="Y2281" t="s">
        <v>9759</v>
      </c>
      <c r="Z2281" t="str">
        <f t="shared" si="971"/>
        <v>Mar</v>
      </c>
      <c r="AA2281" s="6">
        <f t="shared" si="976"/>
        <v>3</v>
      </c>
      <c r="AB2281" s="6">
        <f t="shared" si="976"/>
        <v>0</v>
      </c>
      <c r="AC2281" s="6">
        <f t="shared" si="976"/>
        <v>0</v>
      </c>
      <c r="AD2281" s="6">
        <f t="shared" si="976"/>
        <v>0</v>
      </c>
      <c r="AE2281" s="6">
        <f t="shared" si="976"/>
        <v>0</v>
      </c>
      <c r="AF2281" s="6">
        <f t="shared" si="972"/>
        <v>3</v>
      </c>
      <c r="AG2281" s="6">
        <f t="shared" si="973"/>
        <v>0</v>
      </c>
      <c r="AH2281" s="14" t="str">
        <f>LEFT(X2281,2)&amp;"."&amp;VLOOKUP(MID(X2281,4,3),'Data validation'!$A$1:$B$12,2,FALSE)&amp;".2025"</f>
        <v>30.03.2025</v>
      </c>
      <c r="AI2281">
        <f t="shared" si="974"/>
        <v>14</v>
      </c>
      <c r="AJ2281" t="str">
        <f>H2281&amp;"."&amp;VLOOKUP(I2281,'Data validation'!$A$1:$B$12,2,FALSE)&amp;".2026"</f>
        <v>14.05.2026</v>
      </c>
      <c r="AK2281">
        <f t="shared" si="975"/>
        <v>20</v>
      </c>
      <c r="AL2281" t="e">
        <f>VLOOKUP(E2281,[2]Sheet1!$A:$B,2,FALSE)</f>
        <v>#N/A</v>
      </c>
    </row>
    <row r="2282" spans="1:38" x14ac:dyDescent="0.25">
      <c r="A2282" t="str">
        <f>VLOOKUP(Q2282,'Data validation'!$K$2:$L$50,2,FALSE)</f>
        <v>INDIVIDUAL</v>
      </c>
      <c r="B2282">
        <f t="shared" si="960"/>
        <v>3</v>
      </c>
      <c r="C2282">
        <f t="shared" si="961"/>
        <v>0</v>
      </c>
      <c r="D2282">
        <f t="shared" si="962"/>
        <v>0</v>
      </c>
      <c r="E2282">
        <v>10782</v>
      </c>
      <c r="F2282" t="s">
        <v>9453</v>
      </c>
      <c r="G2282" t="s">
        <v>9454</v>
      </c>
      <c r="H2282" t="str">
        <f t="shared" si="963"/>
        <v>14</v>
      </c>
      <c r="I2282" t="str">
        <f t="shared" si="964"/>
        <v>May</v>
      </c>
      <c r="J2282" t="s">
        <v>9455</v>
      </c>
      <c r="K2282" t="str">
        <f t="shared" si="965"/>
        <v>17</v>
      </c>
      <c r="L2282" t="str">
        <f t="shared" si="966"/>
        <v>May</v>
      </c>
      <c r="M2282">
        <v>3</v>
      </c>
      <c r="N2282">
        <f t="shared" si="967"/>
        <v>3</v>
      </c>
      <c r="O2282">
        <f t="shared" si="968"/>
        <v>0</v>
      </c>
      <c r="P2282">
        <f t="shared" si="969"/>
        <v>0</v>
      </c>
      <c r="Q2282" t="s">
        <v>24</v>
      </c>
      <c r="R2282" t="s">
        <v>20</v>
      </c>
      <c r="S2282">
        <v>1</v>
      </c>
      <c r="T2282">
        <v>0</v>
      </c>
      <c r="U2282" s="2">
        <v>629.00569403669715</v>
      </c>
      <c r="V2282" s="2">
        <v>209.66856467889903</v>
      </c>
      <c r="X2282" t="s">
        <v>9820</v>
      </c>
      <c r="Y2282" t="s">
        <v>9736</v>
      </c>
      <c r="Z2282" t="str">
        <f t="shared" si="971"/>
        <v>Mar</v>
      </c>
      <c r="AA2282" s="6">
        <f t="shared" si="976"/>
        <v>3</v>
      </c>
      <c r="AB2282" s="6">
        <f t="shared" si="976"/>
        <v>0</v>
      </c>
      <c r="AC2282" s="6">
        <f t="shared" si="976"/>
        <v>0</v>
      </c>
      <c r="AD2282" s="6">
        <f t="shared" si="976"/>
        <v>0</v>
      </c>
      <c r="AE2282" s="6">
        <f t="shared" si="976"/>
        <v>0</v>
      </c>
      <c r="AF2282" s="6">
        <f t="shared" si="972"/>
        <v>3</v>
      </c>
      <c r="AG2282" s="6">
        <f t="shared" si="973"/>
        <v>0</v>
      </c>
      <c r="AH2282" s="14" t="str">
        <f>LEFT(X2282,2)&amp;"."&amp;VLOOKUP(MID(X2282,4,3),'Data validation'!$A$1:$B$12,2,FALSE)&amp;".2025"</f>
        <v>31.03.2025</v>
      </c>
      <c r="AI2282">
        <f t="shared" si="974"/>
        <v>14</v>
      </c>
      <c r="AJ2282" t="str">
        <f>H2282&amp;"."&amp;VLOOKUP(I2282,'Data validation'!$A$1:$B$12,2,FALSE)&amp;".2026"</f>
        <v>14.05.2026</v>
      </c>
      <c r="AK2282">
        <f t="shared" si="975"/>
        <v>20</v>
      </c>
      <c r="AL2282" t="e">
        <f>VLOOKUP(E2282,[2]Sheet1!$A:$B,2,FALSE)</f>
        <v>#N/A</v>
      </c>
    </row>
    <row r="2283" spans="1:38" x14ac:dyDescent="0.25">
      <c r="A2283" t="str">
        <f>VLOOKUP(Q2283,'Data validation'!$K$2:$L$50,2,FALSE)</f>
        <v>TO</v>
      </c>
      <c r="B2283">
        <f t="shared" si="960"/>
        <v>0</v>
      </c>
      <c r="C2283">
        <f t="shared" si="961"/>
        <v>0</v>
      </c>
      <c r="D2283">
        <f t="shared" si="962"/>
        <v>5</v>
      </c>
      <c r="E2283">
        <v>10785</v>
      </c>
      <c r="F2283" t="s">
        <v>9821</v>
      </c>
      <c r="G2283" t="s">
        <v>340</v>
      </c>
      <c r="H2283" t="str">
        <f t="shared" si="963"/>
        <v>03</v>
      </c>
      <c r="I2283" t="str">
        <f t="shared" si="964"/>
        <v>Aug</v>
      </c>
      <c r="J2283" t="s">
        <v>259</v>
      </c>
      <c r="K2283" t="str">
        <f t="shared" si="965"/>
        <v>08</v>
      </c>
      <c r="L2283" t="str">
        <f t="shared" si="966"/>
        <v>Aug</v>
      </c>
      <c r="M2283">
        <v>5</v>
      </c>
      <c r="N2283">
        <f t="shared" si="967"/>
        <v>5</v>
      </c>
      <c r="O2283">
        <f t="shared" si="968"/>
        <v>0</v>
      </c>
      <c r="P2283">
        <f t="shared" si="969"/>
        <v>0</v>
      </c>
      <c r="Q2283" t="s">
        <v>162</v>
      </c>
      <c r="R2283" t="s">
        <v>17</v>
      </c>
      <c r="S2283">
        <v>1</v>
      </c>
      <c r="T2283">
        <v>1</v>
      </c>
      <c r="U2283" s="2">
        <f>SUMIFS(Magelan!L:L,Magelan!D:D,'Резервации 2026'!E2283)</f>
        <v>1168.1194674999999</v>
      </c>
      <c r="V2283" s="2">
        <f t="shared" ref="V2283:V2284" si="991">+U2283/M2283</f>
        <v>233.62389349999998</v>
      </c>
      <c r="W2283" t="s">
        <v>262</v>
      </c>
      <c r="X2283" t="s">
        <v>9822</v>
      </c>
      <c r="Y2283" t="s">
        <v>9736</v>
      </c>
      <c r="Z2283" t="str">
        <f t="shared" si="971"/>
        <v>Mar</v>
      </c>
      <c r="AA2283" s="6">
        <f t="shared" si="976"/>
        <v>0</v>
      </c>
      <c r="AB2283" s="6">
        <f t="shared" si="976"/>
        <v>0</v>
      </c>
      <c r="AC2283" s="6">
        <f t="shared" si="976"/>
        <v>0</v>
      </c>
      <c r="AD2283" s="6">
        <f t="shared" si="976"/>
        <v>5</v>
      </c>
      <c r="AE2283" s="6">
        <f t="shared" si="976"/>
        <v>0</v>
      </c>
      <c r="AF2283" s="6">
        <f t="shared" si="972"/>
        <v>5</v>
      </c>
      <c r="AG2283" s="6">
        <f t="shared" si="973"/>
        <v>0</v>
      </c>
      <c r="AH2283" s="14" t="str">
        <f>LEFT(X2283,2)&amp;"."&amp;VLOOKUP(MID(X2283,4,3),'Data validation'!$A$1:$B$12,2,FALSE)&amp;".2025"</f>
        <v>31.03.2025</v>
      </c>
      <c r="AI2283">
        <f t="shared" si="974"/>
        <v>14</v>
      </c>
      <c r="AJ2283" t="str">
        <f>H2283&amp;"."&amp;VLOOKUP(I2283,'Data validation'!$A$1:$B$12,2,FALSE)&amp;".2026"</f>
        <v>03.08.2026</v>
      </c>
      <c r="AK2283">
        <f t="shared" si="975"/>
        <v>32</v>
      </c>
      <c r="AL2283" t="e">
        <f>VLOOKUP(E2283,[2]Sheet1!$A:$B,2,FALSE)</f>
        <v>#N/A</v>
      </c>
    </row>
    <row r="2284" spans="1:38" x14ac:dyDescent="0.25">
      <c r="A2284" t="str">
        <f>VLOOKUP(Q2284,'Data validation'!$K$2:$L$50,2,FALSE)</f>
        <v>TO</v>
      </c>
      <c r="B2284">
        <f t="shared" si="960"/>
        <v>0</v>
      </c>
      <c r="C2284">
        <f t="shared" si="961"/>
        <v>0</v>
      </c>
      <c r="D2284">
        <f t="shared" si="962"/>
        <v>6</v>
      </c>
      <c r="E2284">
        <v>10786</v>
      </c>
      <c r="F2284" t="s">
        <v>9823</v>
      </c>
      <c r="G2284" t="s">
        <v>93</v>
      </c>
      <c r="H2284" t="str">
        <f t="shared" si="963"/>
        <v>21</v>
      </c>
      <c r="I2284" t="str">
        <f t="shared" si="964"/>
        <v>Jul</v>
      </c>
      <c r="J2284" t="s">
        <v>94</v>
      </c>
      <c r="K2284" t="str">
        <f t="shared" si="965"/>
        <v>27</v>
      </c>
      <c r="L2284" t="str">
        <f t="shared" si="966"/>
        <v>Jul</v>
      </c>
      <c r="M2284">
        <v>6</v>
      </c>
      <c r="N2284">
        <f t="shared" si="967"/>
        <v>6</v>
      </c>
      <c r="O2284">
        <f t="shared" si="968"/>
        <v>0</v>
      </c>
      <c r="P2284">
        <f t="shared" si="969"/>
        <v>0</v>
      </c>
      <c r="Q2284" t="s">
        <v>116</v>
      </c>
      <c r="R2284" t="s">
        <v>188</v>
      </c>
      <c r="S2284">
        <v>2</v>
      </c>
      <c r="T2284">
        <v>2</v>
      </c>
      <c r="U2284" s="2">
        <f>SUMIFS(Solvex!L:L,Solvex!D:D,'Резервации 2026'!E2284)</f>
        <v>2826.1352333999998</v>
      </c>
      <c r="V2284" s="2">
        <f t="shared" si="991"/>
        <v>471.02253889999997</v>
      </c>
      <c r="W2284" t="s">
        <v>262</v>
      </c>
      <c r="X2284" t="s">
        <v>9824</v>
      </c>
      <c r="Y2284" t="s">
        <v>9736</v>
      </c>
      <c r="Z2284" t="str">
        <f t="shared" si="971"/>
        <v>Mar</v>
      </c>
      <c r="AA2284" s="6">
        <f t="shared" si="976"/>
        <v>0</v>
      </c>
      <c r="AB2284" s="6">
        <f t="shared" si="976"/>
        <v>0</v>
      </c>
      <c r="AC2284" s="6">
        <f t="shared" si="976"/>
        <v>6</v>
      </c>
      <c r="AD2284" s="6">
        <f t="shared" si="976"/>
        <v>0</v>
      </c>
      <c r="AE2284" s="6">
        <f t="shared" si="976"/>
        <v>0</v>
      </c>
      <c r="AF2284" s="6">
        <f t="shared" si="972"/>
        <v>6</v>
      </c>
      <c r="AG2284" s="6">
        <f t="shared" si="973"/>
        <v>0</v>
      </c>
      <c r="AH2284" s="14" t="str">
        <f>LEFT(X2284,2)&amp;"."&amp;VLOOKUP(MID(X2284,4,3),'Data validation'!$A$1:$B$12,2,FALSE)&amp;".2025"</f>
        <v>31.03.2025</v>
      </c>
      <c r="AI2284">
        <f t="shared" si="974"/>
        <v>14</v>
      </c>
      <c r="AJ2284" t="str">
        <f>H2284&amp;"."&amp;VLOOKUP(I2284,'Data validation'!$A$1:$B$12,2,FALSE)&amp;".2026"</f>
        <v>21.07.2026</v>
      </c>
      <c r="AK2284">
        <f t="shared" si="975"/>
        <v>30</v>
      </c>
      <c r="AL2284" t="e">
        <f>VLOOKUP(E2284,[2]Sheet1!$A:$B,2,FALSE)</f>
        <v>#N/A</v>
      </c>
    </row>
    <row r="2285" spans="1:38" x14ac:dyDescent="0.25">
      <c r="A2285" t="str">
        <f>VLOOKUP(Q2285,'Data validation'!$K$2:$L$50,2,FALSE)</f>
        <v>INDIVIDUAL</v>
      </c>
      <c r="B2285">
        <f t="shared" si="960"/>
        <v>0</v>
      </c>
      <c r="C2285">
        <f t="shared" si="961"/>
        <v>0</v>
      </c>
      <c r="D2285">
        <f t="shared" si="962"/>
        <v>6</v>
      </c>
      <c r="E2285">
        <v>10787</v>
      </c>
      <c r="F2285" t="s">
        <v>9825</v>
      </c>
      <c r="G2285" t="s">
        <v>326</v>
      </c>
      <c r="H2285" t="str">
        <f t="shared" si="963"/>
        <v>10</v>
      </c>
      <c r="I2285" t="str">
        <f t="shared" si="964"/>
        <v>Aug</v>
      </c>
      <c r="J2285" t="s">
        <v>543</v>
      </c>
      <c r="K2285" t="str">
        <f t="shared" si="965"/>
        <v>16</v>
      </c>
      <c r="L2285" t="str">
        <f t="shared" si="966"/>
        <v>Aug</v>
      </c>
      <c r="M2285">
        <v>6</v>
      </c>
      <c r="N2285">
        <f t="shared" si="967"/>
        <v>6</v>
      </c>
      <c r="O2285">
        <f t="shared" si="968"/>
        <v>0</v>
      </c>
      <c r="P2285">
        <f t="shared" si="969"/>
        <v>0</v>
      </c>
      <c r="Q2285" t="s">
        <v>24</v>
      </c>
      <c r="R2285" t="s">
        <v>48</v>
      </c>
      <c r="S2285">
        <v>2</v>
      </c>
      <c r="T2285">
        <v>1</v>
      </c>
      <c r="U2285" s="2">
        <v>2793.7865229357794</v>
      </c>
      <c r="V2285" s="2">
        <v>465.63108715596326</v>
      </c>
      <c r="X2285" t="s">
        <v>9826</v>
      </c>
      <c r="Y2285" t="s">
        <v>9736</v>
      </c>
      <c r="Z2285" t="str">
        <f t="shared" si="971"/>
        <v>Mar</v>
      </c>
      <c r="AA2285" s="6">
        <f t="shared" ref="AA2285:AE2331" si="992">IF($I2285=AA$1,IF($L2285=AA$1,$M2285,$O2285),IF($L2285=AA$1,$P2285,0))</f>
        <v>0</v>
      </c>
      <c r="AB2285" s="6">
        <f t="shared" si="992"/>
        <v>0</v>
      </c>
      <c r="AC2285" s="6">
        <f t="shared" si="992"/>
        <v>0</v>
      </c>
      <c r="AD2285" s="6">
        <f t="shared" si="992"/>
        <v>6</v>
      </c>
      <c r="AE2285" s="6">
        <f t="shared" si="992"/>
        <v>0</v>
      </c>
      <c r="AF2285" s="6">
        <f t="shared" si="972"/>
        <v>6</v>
      </c>
      <c r="AG2285" s="6">
        <f t="shared" si="973"/>
        <v>0</v>
      </c>
      <c r="AH2285" s="14" t="str">
        <f>LEFT(X2285,2)&amp;"."&amp;VLOOKUP(MID(X2285,4,3),'Data validation'!$A$1:$B$12,2,FALSE)&amp;".2025"</f>
        <v>31.03.2025</v>
      </c>
      <c r="AI2285">
        <f t="shared" si="974"/>
        <v>14</v>
      </c>
      <c r="AJ2285" t="str">
        <f>H2285&amp;"."&amp;VLOOKUP(I2285,'Data validation'!$A$1:$B$12,2,FALSE)&amp;".2026"</f>
        <v>10.08.2026</v>
      </c>
      <c r="AK2285">
        <f t="shared" si="975"/>
        <v>33</v>
      </c>
      <c r="AL2285" t="e">
        <f>VLOOKUP(E2285,[2]Sheet1!$A:$B,2,FALSE)</f>
        <v>#N/A</v>
      </c>
    </row>
    <row r="2286" spans="1:38" x14ac:dyDescent="0.25">
      <c r="A2286" t="str">
        <f>VLOOKUP(Q2286,'Data validation'!$K$2:$L$50,2,FALSE)</f>
        <v>TO</v>
      </c>
      <c r="B2286">
        <f t="shared" si="960"/>
        <v>0</v>
      </c>
      <c r="C2286">
        <f t="shared" si="961"/>
        <v>5</v>
      </c>
      <c r="D2286">
        <f t="shared" si="962"/>
        <v>0</v>
      </c>
      <c r="E2286">
        <v>10788</v>
      </c>
      <c r="F2286" t="s">
        <v>9827</v>
      </c>
      <c r="G2286" t="s">
        <v>120</v>
      </c>
      <c r="H2286" t="str">
        <f t="shared" si="963"/>
        <v>02</v>
      </c>
      <c r="I2286" t="str">
        <f t="shared" si="964"/>
        <v>Jul</v>
      </c>
      <c r="J2286" t="s">
        <v>72</v>
      </c>
      <c r="K2286" t="str">
        <f t="shared" si="965"/>
        <v>07</v>
      </c>
      <c r="L2286" t="str">
        <f t="shared" si="966"/>
        <v>Jul</v>
      </c>
      <c r="M2286">
        <v>5</v>
      </c>
      <c r="N2286">
        <f t="shared" si="967"/>
        <v>5</v>
      </c>
      <c r="O2286">
        <f t="shared" si="968"/>
        <v>0</v>
      </c>
      <c r="P2286">
        <f t="shared" si="969"/>
        <v>0</v>
      </c>
      <c r="Q2286" t="s">
        <v>116</v>
      </c>
      <c r="R2286" t="s">
        <v>57</v>
      </c>
      <c r="S2286">
        <v>3</v>
      </c>
      <c r="T2286">
        <v>2</v>
      </c>
      <c r="U2286" s="2">
        <f>SUMIFS(Solvex!L:L,Solvex!D:D,'Резервации 2026'!E2286)</f>
        <v>2758.7960064999997</v>
      </c>
      <c r="V2286" s="2">
        <f t="shared" ref="V2286" si="993">+U2286/M2286</f>
        <v>551.75920129999997</v>
      </c>
      <c r="X2286" t="s">
        <v>9828</v>
      </c>
      <c r="Y2286" t="s">
        <v>9736</v>
      </c>
      <c r="Z2286" t="str">
        <f t="shared" si="971"/>
        <v>Mar</v>
      </c>
      <c r="AA2286" s="6">
        <f t="shared" si="992"/>
        <v>0</v>
      </c>
      <c r="AB2286" s="6">
        <f t="shared" si="992"/>
        <v>0</v>
      </c>
      <c r="AC2286" s="6">
        <f t="shared" si="992"/>
        <v>5</v>
      </c>
      <c r="AD2286" s="6">
        <f t="shared" si="992"/>
        <v>0</v>
      </c>
      <c r="AE2286" s="6">
        <f t="shared" si="992"/>
        <v>0</v>
      </c>
      <c r="AF2286" s="6">
        <f t="shared" si="972"/>
        <v>5</v>
      </c>
      <c r="AG2286" s="6">
        <f t="shared" si="973"/>
        <v>0</v>
      </c>
      <c r="AH2286" s="14" t="str">
        <f>LEFT(X2286,2)&amp;"."&amp;VLOOKUP(MID(X2286,4,3),'Data validation'!$A$1:$B$12,2,FALSE)&amp;".2025"</f>
        <v>31.03.2025</v>
      </c>
      <c r="AI2286">
        <f t="shared" si="974"/>
        <v>14</v>
      </c>
      <c r="AJ2286" t="str">
        <f>H2286&amp;"."&amp;VLOOKUP(I2286,'Data validation'!$A$1:$B$12,2,FALSE)&amp;".2026"</f>
        <v>02.07.2026</v>
      </c>
      <c r="AK2286">
        <f t="shared" si="975"/>
        <v>27</v>
      </c>
      <c r="AL2286" t="e">
        <f>VLOOKUP(E2286,[2]Sheet1!$A:$B,2,FALSE)</f>
        <v>#N/A</v>
      </c>
    </row>
    <row r="2287" spans="1:38" x14ac:dyDescent="0.25">
      <c r="A2287" t="str">
        <f>VLOOKUP(Q2287,'Data validation'!$K$2:$L$50,2,FALSE)</f>
        <v>TO</v>
      </c>
      <c r="B2287">
        <f t="shared" si="960"/>
        <v>0</v>
      </c>
      <c r="C2287">
        <f t="shared" si="961"/>
        <v>0</v>
      </c>
      <c r="D2287">
        <f t="shared" si="962"/>
        <v>5</v>
      </c>
      <c r="E2287">
        <v>10791</v>
      </c>
      <c r="F2287" t="s">
        <v>9829</v>
      </c>
      <c r="G2287" t="s">
        <v>259</v>
      </c>
      <c r="H2287" t="str">
        <f t="shared" si="963"/>
        <v>08</v>
      </c>
      <c r="I2287" t="str">
        <f t="shared" si="964"/>
        <v>Aug</v>
      </c>
      <c r="J2287" t="s">
        <v>475</v>
      </c>
      <c r="K2287" t="str">
        <f t="shared" si="965"/>
        <v>13</v>
      </c>
      <c r="L2287" t="str">
        <f t="shared" si="966"/>
        <v>Aug</v>
      </c>
      <c r="M2287">
        <v>5</v>
      </c>
      <c r="N2287">
        <f t="shared" si="967"/>
        <v>5</v>
      </c>
      <c r="O2287">
        <f t="shared" si="968"/>
        <v>0</v>
      </c>
      <c r="P2287">
        <f t="shared" si="969"/>
        <v>0</v>
      </c>
      <c r="Q2287" t="s">
        <v>56</v>
      </c>
      <c r="R2287" t="s">
        <v>57</v>
      </c>
      <c r="S2287">
        <v>4</v>
      </c>
      <c r="T2287">
        <v>2</v>
      </c>
      <c r="U2287" s="2">
        <f>SUMIFS(Novoton!L:L,Novoton!D:D,'Резервации 2026'!E2287)</f>
        <v>3330.6806984999998</v>
      </c>
      <c r="V2287" s="2">
        <f t="shared" ref="V2287:V2289" si="994">+U2287/M2287</f>
        <v>666.13613969999994</v>
      </c>
      <c r="W2287" t="s">
        <v>262</v>
      </c>
      <c r="X2287" t="s">
        <v>9830</v>
      </c>
      <c r="Y2287" t="s">
        <v>9736</v>
      </c>
      <c r="Z2287" t="str">
        <f t="shared" si="971"/>
        <v>Mar</v>
      </c>
      <c r="AA2287" s="6">
        <f t="shared" si="992"/>
        <v>0</v>
      </c>
      <c r="AB2287" s="6">
        <f t="shared" si="992"/>
        <v>0</v>
      </c>
      <c r="AC2287" s="6">
        <f t="shared" si="992"/>
        <v>0</v>
      </c>
      <c r="AD2287" s="6">
        <f t="shared" si="992"/>
        <v>5</v>
      </c>
      <c r="AE2287" s="6">
        <f t="shared" si="992"/>
        <v>0</v>
      </c>
      <c r="AF2287" s="6">
        <f t="shared" si="972"/>
        <v>5</v>
      </c>
      <c r="AG2287" s="6">
        <f t="shared" si="973"/>
        <v>0</v>
      </c>
      <c r="AH2287" s="14" t="str">
        <f>LEFT(X2287,2)&amp;"."&amp;VLOOKUP(MID(X2287,4,3),'Data validation'!$A$1:$B$12,2,FALSE)&amp;".2025"</f>
        <v>31.03.2025</v>
      </c>
      <c r="AI2287">
        <f t="shared" si="974"/>
        <v>14</v>
      </c>
      <c r="AJ2287" t="str">
        <f>H2287&amp;"."&amp;VLOOKUP(I2287,'Data validation'!$A$1:$B$12,2,FALSE)&amp;".2026"</f>
        <v>08.08.2026</v>
      </c>
      <c r="AK2287">
        <f t="shared" si="975"/>
        <v>32</v>
      </c>
      <c r="AL2287" t="e">
        <f>VLOOKUP(E2287,[2]Sheet1!$A:$B,2,FALSE)</f>
        <v>#N/A</v>
      </c>
    </row>
    <row r="2288" spans="1:38" x14ac:dyDescent="0.25">
      <c r="A2288" t="str">
        <f>VLOOKUP(Q2288,'Data validation'!$K$2:$L$50,2,FALSE)</f>
        <v>TO</v>
      </c>
      <c r="B2288">
        <f t="shared" si="960"/>
        <v>0</v>
      </c>
      <c r="C2288">
        <f t="shared" si="961"/>
        <v>0</v>
      </c>
      <c r="D2288">
        <f t="shared" si="962"/>
        <v>5</v>
      </c>
      <c r="E2288">
        <v>10792</v>
      </c>
      <c r="F2288" t="s">
        <v>9831</v>
      </c>
      <c r="G2288" t="s">
        <v>259</v>
      </c>
      <c r="H2288" t="str">
        <f t="shared" si="963"/>
        <v>08</v>
      </c>
      <c r="I2288" t="str">
        <f t="shared" si="964"/>
        <v>Aug</v>
      </c>
      <c r="J2288" t="s">
        <v>475</v>
      </c>
      <c r="K2288" t="str">
        <f t="shared" si="965"/>
        <v>13</v>
      </c>
      <c r="L2288" t="str">
        <f t="shared" si="966"/>
        <v>Aug</v>
      </c>
      <c r="M2288">
        <v>5</v>
      </c>
      <c r="N2288">
        <f t="shared" si="967"/>
        <v>5</v>
      </c>
      <c r="O2288">
        <f t="shared" si="968"/>
        <v>0</v>
      </c>
      <c r="P2288">
        <f t="shared" si="969"/>
        <v>0</v>
      </c>
      <c r="Q2288" t="s">
        <v>56</v>
      </c>
      <c r="R2288" t="s">
        <v>63</v>
      </c>
      <c r="S2288">
        <v>2</v>
      </c>
      <c r="T2288">
        <v>0</v>
      </c>
      <c r="U2288" s="2">
        <f>SUMIFS(Novoton!L:L,Novoton!D:D,'Резервации 2026'!E2288)</f>
        <v>1709.1998369999999</v>
      </c>
      <c r="V2288" s="2">
        <f t="shared" si="994"/>
        <v>341.83996739999998</v>
      </c>
      <c r="W2288" t="s">
        <v>262</v>
      </c>
      <c r="X2288" t="s">
        <v>9830</v>
      </c>
      <c r="Y2288" t="s">
        <v>9736</v>
      </c>
      <c r="Z2288" t="str">
        <f t="shared" si="971"/>
        <v>Mar</v>
      </c>
      <c r="AA2288" s="6">
        <f t="shared" si="992"/>
        <v>0</v>
      </c>
      <c r="AB2288" s="6">
        <f t="shared" si="992"/>
        <v>0</v>
      </c>
      <c r="AC2288" s="6">
        <f t="shared" si="992"/>
        <v>0</v>
      </c>
      <c r="AD2288" s="6">
        <f t="shared" si="992"/>
        <v>5</v>
      </c>
      <c r="AE2288" s="6">
        <f t="shared" si="992"/>
        <v>0</v>
      </c>
      <c r="AF2288" s="6">
        <f t="shared" si="972"/>
        <v>5</v>
      </c>
      <c r="AG2288" s="6">
        <f t="shared" si="973"/>
        <v>0</v>
      </c>
      <c r="AH2288" s="14" t="str">
        <f>LEFT(X2288,2)&amp;"."&amp;VLOOKUP(MID(X2288,4,3),'Data validation'!$A$1:$B$12,2,FALSE)&amp;".2025"</f>
        <v>31.03.2025</v>
      </c>
      <c r="AI2288">
        <f t="shared" si="974"/>
        <v>14</v>
      </c>
      <c r="AJ2288" t="str">
        <f>H2288&amp;"."&amp;VLOOKUP(I2288,'Data validation'!$A$1:$B$12,2,FALSE)&amp;".2026"</f>
        <v>08.08.2026</v>
      </c>
      <c r="AK2288">
        <f t="shared" si="975"/>
        <v>32</v>
      </c>
      <c r="AL2288" t="e">
        <f>VLOOKUP(E2288,[2]Sheet1!$A:$B,2,FALSE)</f>
        <v>#N/A</v>
      </c>
    </row>
    <row r="2289" spans="1:38" x14ac:dyDescent="0.25">
      <c r="A2289" t="str">
        <f>VLOOKUP(Q2289,'Data validation'!$K$2:$L$50,2,FALSE)</f>
        <v>TO</v>
      </c>
      <c r="B2289">
        <f t="shared" si="960"/>
        <v>0</v>
      </c>
      <c r="C2289">
        <f t="shared" si="961"/>
        <v>0</v>
      </c>
      <c r="D2289">
        <f t="shared" si="962"/>
        <v>5</v>
      </c>
      <c r="E2289">
        <v>10793</v>
      </c>
      <c r="F2289" t="s">
        <v>9832</v>
      </c>
      <c r="G2289" t="s">
        <v>259</v>
      </c>
      <c r="H2289" t="str">
        <f t="shared" si="963"/>
        <v>08</v>
      </c>
      <c r="I2289" t="str">
        <f t="shared" si="964"/>
        <v>Aug</v>
      </c>
      <c r="J2289" t="s">
        <v>475</v>
      </c>
      <c r="K2289" t="str">
        <f t="shared" si="965"/>
        <v>13</v>
      </c>
      <c r="L2289" t="str">
        <f t="shared" si="966"/>
        <v>Aug</v>
      </c>
      <c r="M2289">
        <v>5</v>
      </c>
      <c r="N2289">
        <f t="shared" si="967"/>
        <v>5</v>
      </c>
      <c r="O2289">
        <f t="shared" si="968"/>
        <v>0</v>
      </c>
      <c r="P2289">
        <f t="shared" si="969"/>
        <v>0</v>
      </c>
      <c r="Q2289" t="s">
        <v>56</v>
      </c>
      <c r="R2289" t="s">
        <v>63</v>
      </c>
      <c r="S2289">
        <v>2</v>
      </c>
      <c r="T2289">
        <v>1</v>
      </c>
      <c r="U2289" s="2">
        <f>SUMIFS(Novoton!L:L,Novoton!D:D,'Резервации 2026'!E2289)</f>
        <v>1709.1998369999999</v>
      </c>
      <c r="V2289" s="2">
        <f t="shared" si="994"/>
        <v>341.83996739999998</v>
      </c>
      <c r="W2289" t="s">
        <v>262</v>
      </c>
      <c r="X2289" t="s">
        <v>9830</v>
      </c>
      <c r="Y2289" t="s">
        <v>9736</v>
      </c>
      <c r="Z2289" t="str">
        <f t="shared" si="971"/>
        <v>Mar</v>
      </c>
      <c r="AA2289" s="6">
        <f t="shared" si="992"/>
        <v>0</v>
      </c>
      <c r="AB2289" s="6">
        <f t="shared" si="992"/>
        <v>0</v>
      </c>
      <c r="AC2289" s="6">
        <f t="shared" si="992"/>
        <v>0</v>
      </c>
      <c r="AD2289" s="6">
        <f t="shared" si="992"/>
        <v>5</v>
      </c>
      <c r="AE2289" s="6">
        <f t="shared" si="992"/>
        <v>0</v>
      </c>
      <c r="AF2289" s="6">
        <f t="shared" si="972"/>
        <v>5</v>
      </c>
      <c r="AG2289" s="6">
        <f t="shared" si="973"/>
        <v>0</v>
      </c>
      <c r="AH2289" s="14" t="str">
        <f>LEFT(X2289,2)&amp;"."&amp;VLOOKUP(MID(X2289,4,3),'Data validation'!$A$1:$B$12,2,FALSE)&amp;".2025"</f>
        <v>31.03.2025</v>
      </c>
      <c r="AI2289">
        <f t="shared" si="974"/>
        <v>14</v>
      </c>
      <c r="AJ2289" t="str">
        <f>H2289&amp;"."&amp;VLOOKUP(I2289,'Data validation'!$A$1:$B$12,2,FALSE)&amp;".2026"</f>
        <v>08.08.2026</v>
      </c>
      <c r="AK2289">
        <f t="shared" si="975"/>
        <v>32</v>
      </c>
      <c r="AL2289" t="e">
        <f>VLOOKUP(E2289,[2]Sheet1!$A:$B,2,FALSE)</f>
        <v>#N/A</v>
      </c>
    </row>
    <row r="2290" spans="1:38" x14ac:dyDescent="0.25">
      <c r="A2290" t="str">
        <f>VLOOKUP(Q2290,'Data validation'!$K$2:$L$50,2,FALSE)</f>
        <v>TO</v>
      </c>
      <c r="B2290">
        <f t="shared" si="960"/>
        <v>0</v>
      </c>
      <c r="C2290">
        <f t="shared" si="961"/>
        <v>7</v>
      </c>
      <c r="D2290">
        <f t="shared" si="962"/>
        <v>0</v>
      </c>
      <c r="E2290">
        <v>10794</v>
      </c>
      <c r="F2290" t="s">
        <v>9833</v>
      </c>
      <c r="G2290" t="s">
        <v>131</v>
      </c>
      <c r="H2290" t="str">
        <f t="shared" si="963"/>
        <v>29</v>
      </c>
      <c r="I2290" t="str">
        <f t="shared" si="964"/>
        <v>Aug</v>
      </c>
      <c r="J2290" t="s">
        <v>694</v>
      </c>
      <c r="K2290" t="str">
        <f t="shared" si="965"/>
        <v>05</v>
      </c>
      <c r="L2290" t="str">
        <f t="shared" si="966"/>
        <v>Sep</v>
      </c>
      <c r="M2290">
        <v>7</v>
      </c>
      <c r="N2290">
        <f t="shared" si="967"/>
        <v>-24</v>
      </c>
      <c r="O2290">
        <f t="shared" si="968"/>
        <v>2</v>
      </c>
      <c r="P2290">
        <f t="shared" si="969"/>
        <v>4</v>
      </c>
      <c r="Q2290" t="s">
        <v>162</v>
      </c>
      <c r="R2290" t="s">
        <v>20</v>
      </c>
      <c r="S2290">
        <v>2</v>
      </c>
      <c r="T2290">
        <v>0</v>
      </c>
      <c r="U2290" s="2">
        <f>SUMIFS(Magelan!L:L,Magelan!D:D,'Резервации 2026'!E2290)</f>
        <v>1978.3611615999998</v>
      </c>
      <c r="V2290" s="2">
        <f t="shared" ref="V2290:V2293" si="995">+U2290/M2290</f>
        <v>282.62302308571424</v>
      </c>
      <c r="W2290" t="s">
        <v>262</v>
      </c>
      <c r="X2290" t="s">
        <v>9834</v>
      </c>
      <c r="Y2290" t="s">
        <v>9736</v>
      </c>
      <c r="Z2290" t="str">
        <f t="shared" si="971"/>
        <v>Mar</v>
      </c>
      <c r="AA2290" s="6">
        <f t="shared" si="992"/>
        <v>0</v>
      </c>
      <c r="AB2290" s="6">
        <f t="shared" si="992"/>
        <v>0</v>
      </c>
      <c r="AC2290" s="6">
        <f t="shared" si="992"/>
        <v>0</v>
      </c>
      <c r="AD2290" s="6">
        <f t="shared" si="992"/>
        <v>2</v>
      </c>
      <c r="AE2290" s="6">
        <f t="shared" si="992"/>
        <v>4</v>
      </c>
      <c r="AF2290" s="6">
        <f t="shared" si="972"/>
        <v>6</v>
      </c>
      <c r="AG2290" s="6">
        <f t="shared" si="973"/>
        <v>-1</v>
      </c>
      <c r="AH2290" s="14" t="str">
        <f>LEFT(X2290,2)&amp;"."&amp;VLOOKUP(MID(X2290,4,3),'Data validation'!$A$1:$B$12,2,FALSE)&amp;".2025"</f>
        <v>31.03.2025</v>
      </c>
      <c r="AI2290">
        <f t="shared" si="974"/>
        <v>14</v>
      </c>
      <c r="AJ2290" t="str">
        <f>H2290&amp;"."&amp;VLOOKUP(I2290,'Data validation'!$A$1:$B$12,2,FALSE)&amp;".2026"</f>
        <v>29.08.2026</v>
      </c>
      <c r="AK2290">
        <f t="shared" si="975"/>
        <v>35</v>
      </c>
      <c r="AL2290" t="e">
        <f>VLOOKUP(E2290,[2]Sheet1!$A:$B,2,FALSE)</f>
        <v>#N/A</v>
      </c>
    </row>
    <row r="2291" spans="1:38" x14ac:dyDescent="0.25">
      <c r="A2291" t="str">
        <f>VLOOKUP(Q2291,'Data validation'!$K$2:$L$50,2,FALSE)</f>
        <v>TO</v>
      </c>
      <c r="B2291">
        <f t="shared" si="960"/>
        <v>0</v>
      </c>
      <c r="C2291">
        <f t="shared" si="961"/>
        <v>7</v>
      </c>
      <c r="D2291">
        <f t="shared" si="962"/>
        <v>0</v>
      </c>
      <c r="E2291">
        <v>10795</v>
      </c>
      <c r="F2291" t="s">
        <v>9835</v>
      </c>
      <c r="G2291" t="s">
        <v>131</v>
      </c>
      <c r="H2291" t="str">
        <f t="shared" si="963"/>
        <v>29</v>
      </c>
      <c r="I2291" t="str">
        <f t="shared" si="964"/>
        <v>Aug</v>
      </c>
      <c r="J2291" t="s">
        <v>694</v>
      </c>
      <c r="K2291" t="str">
        <f t="shared" si="965"/>
        <v>05</v>
      </c>
      <c r="L2291" t="str">
        <f t="shared" si="966"/>
        <v>Sep</v>
      </c>
      <c r="M2291">
        <v>7</v>
      </c>
      <c r="N2291">
        <f t="shared" si="967"/>
        <v>-24</v>
      </c>
      <c r="O2291">
        <f t="shared" si="968"/>
        <v>2</v>
      </c>
      <c r="P2291">
        <f t="shared" si="969"/>
        <v>4</v>
      </c>
      <c r="Q2291" t="s">
        <v>162</v>
      </c>
      <c r="R2291" t="s">
        <v>20</v>
      </c>
      <c r="S2291">
        <v>2</v>
      </c>
      <c r="T2291">
        <v>0</v>
      </c>
      <c r="U2291" s="2">
        <f>SUMIFS(Magelan!L:L,Magelan!D:D,'Резервации 2026'!E2291)</f>
        <v>1978.3611615999998</v>
      </c>
      <c r="V2291" s="2">
        <f t="shared" si="995"/>
        <v>282.62302308571424</v>
      </c>
      <c r="W2291" t="s">
        <v>262</v>
      </c>
      <c r="X2291" t="s">
        <v>9836</v>
      </c>
      <c r="Y2291" t="s">
        <v>9736</v>
      </c>
      <c r="Z2291" t="str">
        <f t="shared" si="971"/>
        <v>Mar</v>
      </c>
      <c r="AA2291" s="6">
        <f t="shared" si="992"/>
        <v>0</v>
      </c>
      <c r="AB2291" s="6">
        <f t="shared" si="992"/>
        <v>0</v>
      </c>
      <c r="AC2291" s="6">
        <f t="shared" si="992"/>
        <v>0</v>
      </c>
      <c r="AD2291" s="6">
        <f t="shared" si="992"/>
        <v>2</v>
      </c>
      <c r="AE2291" s="6">
        <f t="shared" si="992"/>
        <v>4</v>
      </c>
      <c r="AF2291" s="6">
        <f t="shared" si="972"/>
        <v>6</v>
      </c>
      <c r="AG2291" s="6">
        <f t="shared" si="973"/>
        <v>-1</v>
      </c>
      <c r="AH2291" s="14" t="str">
        <f>LEFT(X2291,2)&amp;"."&amp;VLOOKUP(MID(X2291,4,3),'Data validation'!$A$1:$B$12,2,FALSE)&amp;".2025"</f>
        <v>31.03.2025</v>
      </c>
      <c r="AI2291">
        <f t="shared" si="974"/>
        <v>14</v>
      </c>
      <c r="AJ2291" t="str">
        <f>H2291&amp;"."&amp;VLOOKUP(I2291,'Data validation'!$A$1:$B$12,2,FALSE)&amp;".2026"</f>
        <v>29.08.2026</v>
      </c>
      <c r="AK2291">
        <f t="shared" si="975"/>
        <v>35</v>
      </c>
      <c r="AL2291" t="e">
        <f>VLOOKUP(E2291,[2]Sheet1!$A:$B,2,FALSE)</f>
        <v>#N/A</v>
      </c>
    </row>
    <row r="2292" spans="1:38" x14ac:dyDescent="0.25">
      <c r="A2292" t="str">
        <f>VLOOKUP(Q2292,'Data validation'!$K$2:$L$50,2,FALSE)</f>
        <v>TO</v>
      </c>
      <c r="B2292">
        <f t="shared" si="960"/>
        <v>0</v>
      </c>
      <c r="C2292">
        <f t="shared" si="961"/>
        <v>7</v>
      </c>
      <c r="D2292">
        <f t="shared" si="962"/>
        <v>0</v>
      </c>
      <c r="E2292">
        <v>10796</v>
      </c>
      <c r="F2292" t="s">
        <v>9837</v>
      </c>
      <c r="G2292" t="s">
        <v>131</v>
      </c>
      <c r="H2292" t="str">
        <f t="shared" si="963"/>
        <v>29</v>
      </c>
      <c r="I2292" t="str">
        <f t="shared" si="964"/>
        <v>Aug</v>
      </c>
      <c r="J2292" t="s">
        <v>694</v>
      </c>
      <c r="K2292" t="str">
        <f t="shared" si="965"/>
        <v>05</v>
      </c>
      <c r="L2292" t="str">
        <f t="shared" si="966"/>
        <v>Sep</v>
      </c>
      <c r="M2292">
        <v>7</v>
      </c>
      <c r="N2292">
        <f t="shared" si="967"/>
        <v>-24</v>
      </c>
      <c r="O2292">
        <f t="shared" si="968"/>
        <v>2</v>
      </c>
      <c r="P2292">
        <f t="shared" si="969"/>
        <v>4</v>
      </c>
      <c r="Q2292" t="s">
        <v>162</v>
      </c>
      <c r="R2292" t="s">
        <v>20</v>
      </c>
      <c r="S2292">
        <v>2</v>
      </c>
      <c r="T2292">
        <v>0</v>
      </c>
      <c r="U2292" s="2">
        <f>SUMIFS(Magelan!L:L,Magelan!D:D,'Резервации 2026'!E2292)</f>
        <v>1978.3611615999998</v>
      </c>
      <c r="V2292" s="2">
        <f t="shared" si="995"/>
        <v>282.62302308571424</v>
      </c>
      <c r="W2292" t="s">
        <v>262</v>
      </c>
      <c r="X2292" t="s">
        <v>9836</v>
      </c>
      <c r="Y2292" t="s">
        <v>9736</v>
      </c>
      <c r="Z2292" t="str">
        <f t="shared" si="971"/>
        <v>Mar</v>
      </c>
      <c r="AA2292" s="6">
        <f t="shared" si="992"/>
        <v>0</v>
      </c>
      <c r="AB2292" s="6">
        <f t="shared" si="992"/>
        <v>0</v>
      </c>
      <c r="AC2292" s="6">
        <f t="shared" si="992"/>
        <v>0</v>
      </c>
      <c r="AD2292" s="6">
        <f t="shared" si="992"/>
        <v>2</v>
      </c>
      <c r="AE2292" s="6">
        <f t="shared" si="992"/>
        <v>4</v>
      </c>
      <c r="AF2292" s="6">
        <f t="shared" si="972"/>
        <v>6</v>
      </c>
      <c r="AG2292" s="6">
        <f t="shared" si="973"/>
        <v>-1</v>
      </c>
      <c r="AH2292" s="14" t="str">
        <f>LEFT(X2292,2)&amp;"."&amp;VLOOKUP(MID(X2292,4,3),'Data validation'!$A$1:$B$12,2,FALSE)&amp;".2025"</f>
        <v>31.03.2025</v>
      </c>
      <c r="AI2292">
        <f t="shared" si="974"/>
        <v>14</v>
      </c>
      <c r="AJ2292" t="str">
        <f>H2292&amp;"."&amp;VLOOKUP(I2292,'Data validation'!$A$1:$B$12,2,FALSE)&amp;".2026"</f>
        <v>29.08.2026</v>
      </c>
      <c r="AK2292">
        <f t="shared" si="975"/>
        <v>35</v>
      </c>
      <c r="AL2292" t="e">
        <f>VLOOKUP(E2292,[2]Sheet1!$A:$B,2,FALSE)</f>
        <v>#N/A</v>
      </c>
    </row>
    <row r="2293" spans="1:38" x14ac:dyDescent="0.25">
      <c r="A2293" t="str">
        <f>VLOOKUP(Q2293,'Data validation'!$K$2:$L$50,2,FALSE)</f>
        <v>TO</v>
      </c>
      <c r="B2293">
        <f t="shared" si="960"/>
        <v>0</v>
      </c>
      <c r="C2293">
        <f t="shared" si="961"/>
        <v>0</v>
      </c>
      <c r="D2293">
        <f t="shared" si="962"/>
        <v>7</v>
      </c>
      <c r="E2293">
        <v>10790</v>
      </c>
      <c r="F2293" t="s">
        <v>9838</v>
      </c>
      <c r="G2293" t="s">
        <v>156</v>
      </c>
      <c r="H2293" t="str">
        <f t="shared" si="963"/>
        <v>24</v>
      </c>
      <c r="I2293" t="str">
        <f t="shared" si="964"/>
        <v>Jul</v>
      </c>
      <c r="J2293" t="s">
        <v>108</v>
      </c>
      <c r="K2293" t="str">
        <f t="shared" si="965"/>
        <v>31</v>
      </c>
      <c r="L2293" t="str">
        <f t="shared" si="966"/>
        <v>Jul</v>
      </c>
      <c r="M2293">
        <v>7</v>
      </c>
      <c r="N2293">
        <f t="shared" si="967"/>
        <v>7</v>
      </c>
      <c r="O2293">
        <f t="shared" si="968"/>
        <v>0</v>
      </c>
      <c r="P2293">
        <f t="shared" si="969"/>
        <v>0</v>
      </c>
      <c r="Q2293" t="s">
        <v>81</v>
      </c>
      <c r="R2293" t="s">
        <v>690</v>
      </c>
      <c r="S2293">
        <v>3</v>
      </c>
      <c r="T2293">
        <v>1</v>
      </c>
      <c r="U2293" s="2">
        <f>SUMIFS(SLR!L:L,SLR!D:D,'Резервации 2026'!E2293)</f>
        <v>4451.0192391</v>
      </c>
      <c r="V2293" s="2">
        <f t="shared" si="995"/>
        <v>635.85989129999996</v>
      </c>
      <c r="W2293" t="s">
        <v>262</v>
      </c>
      <c r="X2293" t="s">
        <v>9839</v>
      </c>
      <c r="Y2293" t="s">
        <v>9736</v>
      </c>
      <c r="Z2293" t="str">
        <f t="shared" si="971"/>
        <v>Mar</v>
      </c>
      <c r="AA2293" s="6">
        <f t="shared" si="992"/>
        <v>0</v>
      </c>
      <c r="AB2293" s="6">
        <f t="shared" si="992"/>
        <v>0</v>
      </c>
      <c r="AC2293" s="6">
        <f t="shared" si="992"/>
        <v>7</v>
      </c>
      <c r="AD2293" s="6">
        <f t="shared" si="992"/>
        <v>0</v>
      </c>
      <c r="AE2293" s="6">
        <f t="shared" si="992"/>
        <v>0</v>
      </c>
      <c r="AF2293" s="6">
        <f t="shared" si="972"/>
        <v>7</v>
      </c>
      <c r="AG2293" s="6">
        <f t="shared" si="973"/>
        <v>0</v>
      </c>
      <c r="AH2293" s="14" t="str">
        <f>LEFT(X2293,2)&amp;"."&amp;VLOOKUP(MID(X2293,4,3),'Data validation'!$A$1:$B$12,2,FALSE)&amp;".2025"</f>
        <v>31.03.2025</v>
      </c>
      <c r="AI2293">
        <f t="shared" si="974"/>
        <v>14</v>
      </c>
      <c r="AJ2293" t="str">
        <f>H2293&amp;"."&amp;VLOOKUP(I2293,'Data validation'!$A$1:$B$12,2,FALSE)&amp;".2026"</f>
        <v>24.07.2026</v>
      </c>
      <c r="AK2293">
        <f t="shared" si="975"/>
        <v>30</v>
      </c>
      <c r="AL2293" t="e">
        <f>VLOOKUP(E2293,[2]Sheet1!$A:$B,2,FALSE)</f>
        <v>#N/A</v>
      </c>
    </row>
    <row r="2294" spans="1:38" x14ac:dyDescent="0.25">
      <c r="A2294" t="str">
        <f>VLOOKUP(Q2294,'Data validation'!$K$2:$L$50,2,FALSE)</f>
        <v>TOPOLA SKIES</v>
      </c>
      <c r="B2294">
        <f t="shared" si="960"/>
        <v>0</v>
      </c>
      <c r="C2294">
        <f t="shared" si="961"/>
        <v>5</v>
      </c>
      <c r="D2294">
        <f t="shared" si="962"/>
        <v>0</v>
      </c>
      <c r="E2294">
        <v>10799</v>
      </c>
      <c r="F2294" t="s">
        <v>9840</v>
      </c>
      <c r="G2294" t="s">
        <v>1989</v>
      </c>
      <c r="H2294" t="str">
        <f t="shared" si="963"/>
        <v>23</v>
      </c>
      <c r="I2294" t="str">
        <f t="shared" si="964"/>
        <v>Jun</v>
      </c>
      <c r="J2294" t="s">
        <v>276</v>
      </c>
      <c r="K2294" t="str">
        <f t="shared" si="965"/>
        <v>28</v>
      </c>
      <c r="L2294" t="str">
        <f t="shared" si="966"/>
        <v>Jun</v>
      </c>
      <c r="M2294">
        <v>5</v>
      </c>
      <c r="N2294">
        <f t="shared" si="967"/>
        <v>5</v>
      </c>
      <c r="O2294">
        <f t="shared" si="968"/>
        <v>0</v>
      </c>
      <c r="P2294">
        <f t="shared" si="969"/>
        <v>0</v>
      </c>
      <c r="Q2294" t="s">
        <v>35</v>
      </c>
      <c r="R2294" t="s">
        <v>63</v>
      </c>
      <c r="S2294">
        <v>2</v>
      </c>
      <c r="T2294">
        <v>1</v>
      </c>
      <c r="U2294" s="2">
        <v>1711.7998348623851</v>
      </c>
      <c r="V2294" s="2">
        <v>342.35996697247708</v>
      </c>
      <c r="X2294" t="s">
        <v>9841</v>
      </c>
      <c r="Y2294" t="s">
        <v>9736</v>
      </c>
      <c r="Z2294" t="str">
        <f t="shared" si="971"/>
        <v>Mar</v>
      </c>
      <c r="AA2294" s="6">
        <f t="shared" si="992"/>
        <v>0</v>
      </c>
      <c r="AB2294" s="6">
        <f t="shared" si="992"/>
        <v>5</v>
      </c>
      <c r="AC2294" s="6">
        <f t="shared" si="992"/>
        <v>0</v>
      </c>
      <c r="AD2294" s="6">
        <f t="shared" si="992"/>
        <v>0</v>
      </c>
      <c r="AE2294" s="6">
        <f t="shared" si="992"/>
        <v>0</v>
      </c>
      <c r="AF2294" s="6">
        <f t="shared" si="972"/>
        <v>5</v>
      </c>
      <c r="AG2294" s="6">
        <f t="shared" si="973"/>
        <v>0</v>
      </c>
      <c r="AH2294" s="14" t="str">
        <f>LEFT(X2294,2)&amp;"."&amp;VLOOKUP(MID(X2294,4,3),'Data validation'!$A$1:$B$12,2,FALSE)&amp;".2025"</f>
        <v>31.03.2025</v>
      </c>
      <c r="AI2294">
        <f t="shared" si="974"/>
        <v>14</v>
      </c>
      <c r="AJ2294" t="str">
        <f>H2294&amp;"."&amp;VLOOKUP(I2294,'Data validation'!$A$1:$B$12,2,FALSE)&amp;".2026"</f>
        <v>23.06.2026</v>
      </c>
      <c r="AK2294">
        <f t="shared" si="975"/>
        <v>26</v>
      </c>
      <c r="AL2294" t="e">
        <f>VLOOKUP(E2294,[2]Sheet1!$A:$B,2,FALSE)</f>
        <v>#N/A</v>
      </c>
    </row>
    <row r="2295" spans="1:38" x14ac:dyDescent="0.25">
      <c r="A2295" t="str">
        <f>VLOOKUP(Q2295,'Data validation'!$K$2:$L$50,2,FALSE)</f>
        <v>TO</v>
      </c>
      <c r="B2295">
        <f t="shared" si="960"/>
        <v>0</v>
      </c>
      <c r="C2295">
        <f t="shared" si="961"/>
        <v>5</v>
      </c>
      <c r="D2295">
        <f t="shared" si="962"/>
        <v>0</v>
      </c>
      <c r="E2295">
        <v>10801</v>
      </c>
      <c r="F2295" t="s">
        <v>9842</v>
      </c>
      <c r="G2295" t="s">
        <v>44</v>
      </c>
      <c r="H2295" t="str">
        <f t="shared" si="963"/>
        <v>29</v>
      </c>
      <c r="I2295" t="str">
        <f t="shared" si="964"/>
        <v>Jun</v>
      </c>
      <c r="J2295" t="s">
        <v>45</v>
      </c>
      <c r="K2295" t="str">
        <f t="shared" si="965"/>
        <v>04</v>
      </c>
      <c r="L2295" t="str">
        <f t="shared" si="966"/>
        <v>Jul</v>
      </c>
      <c r="M2295">
        <v>5</v>
      </c>
      <c r="N2295">
        <f t="shared" si="967"/>
        <v>-25</v>
      </c>
      <c r="O2295">
        <f t="shared" si="968"/>
        <v>2</v>
      </c>
      <c r="P2295">
        <f t="shared" si="969"/>
        <v>3</v>
      </c>
      <c r="Q2295" t="s">
        <v>81</v>
      </c>
      <c r="R2295" t="s">
        <v>20</v>
      </c>
      <c r="S2295">
        <v>2</v>
      </c>
      <c r="T2295">
        <v>1</v>
      </c>
      <c r="U2295" s="2">
        <f>SUMIFS(SLR!L:L,SLR!D:D,'Резервации 2026'!E2295)</f>
        <v>1547.6482789999998</v>
      </c>
      <c r="V2295" s="2">
        <f t="shared" ref="V2295:V2296" si="996">+U2295/M2295</f>
        <v>309.52965579999994</v>
      </c>
      <c r="W2295" t="s">
        <v>262</v>
      </c>
      <c r="X2295" t="s">
        <v>9843</v>
      </c>
      <c r="Y2295" t="s">
        <v>9736</v>
      </c>
      <c r="Z2295" t="str">
        <f t="shared" si="971"/>
        <v>Mar</v>
      </c>
      <c r="AA2295" s="6">
        <f t="shared" si="992"/>
        <v>0</v>
      </c>
      <c r="AB2295" s="6">
        <f t="shared" si="992"/>
        <v>2</v>
      </c>
      <c r="AC2295" s="6">
        <f t="shared" si="992"/>
        <v>3</v>
      </c>
      <c r="AD2295" s="6">
        <f t="shared" si="992"/>
        <v>0</v>
      </c>
      <c r="AE2295" s="6">
        <f t="shared" si="992"/>
        <v>0</v>
      </c>
      <c r="AF2295" s="6">
        <f t="shared" si="972"/>
        <v>5</v>
      </c>
      <c r="AG2295" s="6">
        <f t="shared" si="973"/>
        <v>0</v>
      </c>
      <c r="AH2295" s="14" t="str">
        <f>LEFT(X2295,2)&amp;"."&amp;VLOOKUP(MID(X2295,4,3),'Data validation'!$A$1:$B$12,2,FALSE)&amp;".2025"</f>
        <v>31.03.2025</v>
      </c>
      <c r="AI2295">
        <f t="shared" si="974"/>
        <v>14</v>
      </c>
      <c r="AJ2295" t="str">
        <f>H2295&amp;"."&amp;VLOOKUP(I2295,'Data validation'!$A$1:$B$12,2,FALSE)&amp;".2026"</f>
        <v>29.06.2026</v>
      </c>
      <c r="AK2295">
        <f t="shared" si="975"/>
        <v>27</v>
      </c>
      <c r="AL2295" t="e">
        <f>VLOOKUP(E2295,[2]Sheet1!$A:$B,2,FALSE)</f>
        <v>#N/A</v>
      </c>
    </row>
    <row r="2296" spans="1:38" x14ac:dyDescent="0.25">
      <c r="A2296" t="str">
        <f>VLOOKUP(Q2296,'Data validation'!$K$2:$L$50,2,FALSE)</f>
        <v>TO</v>
      </c>
      <c r="B2296">
        <f t="shared" si="960"/>
        <v>0</v>
      </c>
      <c r="C2296">
        <f t="shared" si="961"/>
        <v>0</v>
      </c>
      <c r="D2296">
        <f t="shared" si="962"/>
        <v>6</v>
      </c>
      <c r="E2296">
        <v>10802</v>
      </c>
      <c r="F2296" t="s">
        <v>9844</v>
      </c>
      <c r="G2296" t="s">
        <v>528</v>
      </c>
      <c r="H2296" t="str">
        <f t="shared" si="963"/>
        <v>23</v>
      </c>
      <c r="I2296" t="str">
        <f t="shared" si="964"/>
        <v>Jul</v>
      </c>
      <c r="J2296" t="s">
        <v>513</v>
      </c>
      <c r="K2296" t="str">
        <f t="shared" si="965"/>
        <v>29</v>
      </c>
      <c r="L2296" t="str">
        <f t="shared" si="966"/>
        <v>Jul</v>
      </c>
      <c r="M2296">
        <v>6</v>
      </c>
      <c r="N2296">
        <f t="shared" si="967"/>
        <v>6</v>
      </c>
      <c r="O2296">
        <f t="shared" si="968"/>
        <v>0</v>
      </c>
      <c r="P2296">
        <f t="shared" si="969"/>
        <v>0</v>
      </c>
      <c r="Q2296" t="s">
        <v>116</v>
      </c>
      <c r="R2296" t="s">
        <v>17</v>
      </c>
      <c r="S2296">
        <v>2</v>
      </c>
      <c r="T2296">
        <v>2</v>
      </c>
      <c r="U2296" s="2">
        <f>SUMIFS(Solvex!L:L,Solvex!D:D,'Резервации 2026'!E2296)</f>
        <v>2503.071234</v>
      </c>
      <c r="V2296" s="2">
        <f t="shared" si="996"/>
        <v>417.178539</v>
      </c>
      <c r="W2296" t="s">
        <v>262</v>
      </c>
      <c r="X2296" t="s">
        <v>9845</v>
      </c>
      <c r="Y2296" t="s">
        <v>9736</v>
      </c>
      <c r="Z2296" t="str">
        <f t="shared" si="971"/>
        <v>Mar</v>
      </c>
      <c r="AA2296" s="6">
        <f t="shared" si="992"/>
        <v>0</v>
      </c>
      <c r="AB2296" s="6">
        <f t="shared" si="992"/>
        <v>0</v>
      </c>
      <c r="AC2296" s="6">
        <f t="shared" si="992"/>
        <v>6</v>
      </c>
      <c r="AD2296" s="6">
        <f t="shared" si="992"/>
        <v>0</v>
      </c>
      <c r="AE2296" s="6">
        <f t="shared" si="992"/>
        <v>0</v>
      </c>
      <c r="AF2296" s="6">
        <f t="shared" si="972"/>
        <v>6</v>
      </c>
      <c r="AG2296" s="6">
        <f t="shared" si="973"/>
        <v>0</v>
      </c>
      <c r="AH2296" s="14" t="str">
        <f>LEFT(X2296,2)&amp;"."&amp;VLOOKUP(MID(X2296,4,3),'Data validation'!$A$1:$B$12,2,FALSE)&amp;".2025"</f>
        <v>31.03.2025</v>
      </c>
      <c r="AI2296">
        <f t="shared" si="974"/>
        <v>14</v>
      </c>
      <c r="AJ2296" t="str">
        <f>H2296&amp;"."&amp;VLOOKUP(I2296,'Data validation'!$A$1:$B$12,2,FALSE)&amp;".2026"</f>
        <v>23.07.2026</v>
      </c>
      <c r="AK2296">
        <f t="shared" si="975"/>
        <v>30</v>
      </c>
      <c r="AL2296" t="e">
        <f>VLOOKUP(E2296,[2]Sheet1!$A:$B,2,FALSE)</f>
        <v>#N/A</v>
      </c>
    </row>
    <row r="2297" spans="1:38" x14ac:dyDescent="0.25">
      <c r="A2297" t="str">
        <f>VLOOKUP(Q2297,'Data validation'!$K$2:$L$50,2,FALSE)</f>
        <v>TO</v>
      </c>
      <c r="B2297">
        <f t="shared" ref="B2297:B2330" si="997">AA2297+IF(I2297="Jun",IF(_xlfn.NUMBERVALUE(H2297)&gt;14,0,IF(_xlfn.NUMBERVALUE(K2297)&lt;14,M2297,15-_xlfn.NUMBERVALUE(H2297))),0)</f>
        <v>0</v>
      </c>
      <c r="C2297">
        <f t="shared" ref="C2297:C2330" si="998">M2297-B2297-D2297</f>
        <v>4</v>
      </c>
      <c r="D2297">
        <f t="shared" ref="D2297:D2330" si="999">IF(L2297="Jul",IF(_xlfn.NUMBERVALUE(K2297)&lt;11,0,IF(I2297="Jul",IF(_xlfn.NUMBERVALUE(H2297)&gt;11,M2297,_xlfn.NUMBERVALUE(K2297)-11),0)),0)+IF(L2297="Aug",IF(_xlfn.NUMBERVALUE(K2297)&gt;24,IF(_xlfn.NUMBERVALUE(H2297)&gt;24,0,25-_xlfn.NUMBERVALUE(H2297)),IF(I2297="Aug",M2297,_xlfn.NUMBERVALUE(K2297)-1+32-_xlfn.NUMBERVALUE(H2297))),0)</f>
        <v>1</v>
      </c>
      <c r="E2297">
        <v>10803</v>
      </c>
      <c r="F2297" t="s">
        <v>9846</v>
      </c>
      <c r="G2297" t="s">
        <v>53</v>
      </c>
      <c r="H2297" t="str">
        <f t="shared" ref="H2297:H2330" si="1000">LEFT(G2297,2)</f>
        <v>24</v>
      </c>
      <c r="I2297" t="str">
        <f t="shared" ref="I2297:I2330" si="1001">MID(G2297,4,3)</f>
        <v>Aug</v>
      </c>
      <c r="J2297" t="s">
        <v>131</v>
      </c>
      <c r="K2297" t="str">
        <f t="shared" ref="K2297:K2330" si="1002">LEFT(J2297,2)</f>
        <v>29</v>
      </c>
      <c r="L2297" t="str">
        <f t="shared" ref="L2297:L2330" si="1003">MID(J2297,4,3)</f>
        <v>Aug</v>
      </c>
      <c r="M2297">
        <v>5</v>
      </c>
      <c r="N2297">
        <f t="shared" ref="N2297:N2330" si="1004">+K2297-H2297</f>
        <v>5</v>
      </c>
      <c r="O2297">
        <f t="shared" ref="O2297:O2330" si="1005">IF(I2297=L2297,0,31-H2297)</f>
        <v>0</v>
      </c>
      <c r="P2297">
        <f t="shared" ref="P2297:P2330" si="1006">IF(I2297=L2297,0,K2297-1)</f>
        <v>0</v>
      </c>
      <c r="Q2297" t="s">
        <v>81</v>
      </c>
      <c r="R2297" t="s">
        <v>17</v>
      </c>
      <c r="S2297">
        <v>2</v>
      </c>
      <c r="T2297">
        <v>1</v>
      </c>
      <c r="U2297" s="2">
        <f>SUMIFS(SLR!L:L,SLR!D:D,'Резервации 2026'!E2297)</f>
        <v>1507.1625980000001</v>
      </c>
      <c r="V2297" s="2">
        <f t="shared" ref="V2297:V2298" si="1007">+U2297/M2297</f>
        <v>301.43251960000003</v>
      </c>
      <c r="W2297" t="s">
        <v>262</v>
      </c>
      <c r="X2297" t="s">
        <v>9847</v>
      </c>
      <c r="Y2297" t="s">
        <v>9736</v>
      </c>
      <c r="Z2297" t="str">
        <f t="shared" ref="Z2297:Z2330" si="1008">MID(X2297,4,3)</f>
        <v>Mar</v>
      </c>
      <c r="AA2297" s="6">
        <f t="shared" si="992"/>
        <v>0</v>
      </c>
      <c r="AB2297" s="6">
        <f t="shared" si="992"/>
        <v>0</v>
      </c>
      <c r="AC2297" s="6">
        <f t="shared" si="992"/>
        <v>0</v>
      </c>
      <c r="AD2297" s="6">
        <f t="shared" si="992"/>
        <v>5</v>
      </c>
      <c r="AE2297" s="6">
        <f t="shared" si="992"/>
        <v>0</v>
      </c>
      <c r="AF2297" s="6">
        <f t="shared" ref="AF2297:AF2330" si="1009">SUM(AA2297:AE2297)</f>
        <v>5</v>
      </c>
      <c r="AG2297" s="6">
        <f t="shared" ref="AG2297:AG2330" si="1010">+AF2297-M2297</f>
        <v>0</v>
      </c>
      <c r="AH2297" s="14" t="str">
        <f>LEFT(X2297,2)&amp;"."&amp;VLOOKUP(MID(X2297,4,3),'Data validation'!$A$1:$B$12,2,FALSE)&amp;".2025"</f>
        <v>31.03.2025</v>
      </c>
      <c r="AI2297">
        <f t="shared" ref="AI2297:AI2330" si="1011">WEEKNUM(AH2297)</f>
        <v>14</v>
      </c>
      <c r="AJ2297" t="str">
        <f>H2297&amp;"."&amp;VLOOKUP(I2297,'Data validation'!$A$1:$B$12,2,FALSE)&amp;".2026"</f>
        <v>24.08.2026</v>
      </c>
      <c r="AK2297">
        <f t="shared" ref="AK2297:AK2330" si="1012">WEEKNUM(AJ2297)</f>
        <v>35</v>
      </c>
      <c r="AL2297" t="e">
        <f>VLOOKUP(E2297,[2]Sheet1!$A:$B,2,FALSE)</f>
        <v>#N/A</v>
      </c>
    </row>
    <row r="2298" spans="1:38" x14ac:dyDescent="0.25">
      <c r="A2298" t="str">
        <f>VLOOKUP(Q2298,'Data validation'!$K$2:$L$50,2,FALSE)</f>
        <v>TO</v>
      </c>
      <c r="B2298">
        <f t="shared" si="997"/>
        <v>0</v>
      </c>
      <c r="C2298">
        <f t="shared" si="998"/>
        <v>4</v>
      </c>
      <c r="D2298">
        <f t="shared" si="999"/>
        <v>1</v>
      </c>
      <c r="E2298">
        <v>10804</v>
      </c>
      <c r="F2298" t="s">
        <v>9848</v>
      </c>
      <c r="G2298" t="s">
        <v>53</v>
      </c>
      <c r="H2298" t="str">
        <f t="shared" si="1000"/>
        <v>24</v>
      </c>
      <c r="I2298" t="str">
        <f t="shared" si="1001"/>
        <v>Aug</v>
      </c>
      <c r="J2298" t="s">
        <v>131</v>
      </c>
      <c r="K2298" t="str">
        <f t="shared" si="1002"/>
        <v>29</v>
      </c>
      <c r="L2298" t="str">
        <f t="shared" si="1003"/>
        <v>Aug</v>
      </c>
      <c r="M2298">
        <v>5</v>
      </c>
      <c r="N2298">
        <f t="shared" si="1004"/>
        <v>5</v>
      </c>
      <c r="O2298">
        <f t="shared" si="1005"/>
        <v>0</v>
      </c>
      <c r="P2298">
        <f t="shared" si="1006"/>
        <v>0</v>
      </c>
      <c r="Q2298" t="s">
        <v>81</v>
      </c>
      <c r="R2298" t="s">
        <v>17</v>
      </c>
      <c r="S2298">
        <v>2</v>
      </c>
      <c r="T2298">
        <v>2</v>
      </c>
      <c r="U2298" s="2">
        <f>SUMIFS(SLR!L:L,SLR!D:D,'Резервации 2026'!E2298)</f>
        <v>1883.9532474999999</v>
      </c>
      <c r="V2298" s="2">
        <f t="shared" si="1007"/>
        <v>376.79064949999997</v>
      </c>
      <c r="W2298" t="s">
        <v>262</v>
      </c>
      <c r="X2298" t="s">
        <v>9849</v>
      </c>
      <c r="Y2298" t="s">
        <v>9736</v>
      </c>
      <c r="Z2298" t="str">
        <f t="shared" si="1008"/>
        <v>Mar</v>
      </c>
      <c r="AA2298" s="6">
        <f t="shared" si="992"/>
        <v>0</v>
      </c>
      <c r="AB2298" s="6">
        <f t="shared" si="992"/>
        <v>0</v>
      </c>
      <c r="AC2298" s="6">
        <f t="shared" si="992"/>
        <v>0</v>
      </c>
      <c r="AD2298" s="6">
        <f t="shared" si="992"/>
        <v>5</v>
      </c>
      <c r="AE2298" s="6">
        <f t="shared" si="992"/>
        <v>0</v>
      </c>
      <c r="AF2298" s="6">
        <f t="shared" si="1009"/>
        <v>5</v>
      </c>
      <c r="AG2298" s="6">
        <f t="shared" si="1010"/>
        <v>0</v>
      </c>
      <c r="AH2298" s="14" t="str">
        <f>LEFT(X2298,2)&amp;"."&amp;VLOOKUP(MID(X2298,4,3),'Data validation'!$A$1:$B$12,2,FALSE)&amp;".2025"</f>
        <v>31.03.2025</v>
      </c>
      <c r="AI2298">
        <f t="shared" si="1011"/>
        <v>14</v>
      </c>
      <c r="AJ2298" t="str">
        <f>H2298&amp;"."&amp;VLOOKUP(I2298,'Data validation'!$A$1:$B$12,2,FALSE)&amp;".2026"</f>
        <v>24.08.2026</v>
      </c>
      <c r="AK2298">
        <f t="shared" si="1012"/>
        <v>35</v>
      </c>
      <c r="AL2298" t="e">
        <f>VLOOKUP(E2298,[2]Sheet1!$A:$B,2,FALSE)</f>
        <v>#N/A</v>
      </c>
    </row>
    <row r="2299" spans="1:38" x14ac:dyDescent="0.25">
      <c r="A2299" t="str">
        <f>VLOOKUP(Q2299,'Data validation'!$K$2:$L$50,2,FALSE)</f>
        <v>BOOKING</v>
      </c>
      <c r="B2299">
        <f t="shared" si="997"/>
        <v>0</v>
      </c>
      <c r="C2299">
        <f t="shared" si="998"/>
        <v>4</v>
      </c>
      <c r="D2299">
        <f t="shared" si="999"/>
        <v>0</v>
      </c>
      <c r="E2299">
        <v>10805</v>
      </c>
      <c r="F2299" t="s">
        <v>9850</v>
      </c>
      <c r="G2299" t="s">
        <v>303</v>
      </c>
      <c r="H2299" t="str">
        <f t="shared" si="1000"/>
        <v>25</v>
      </c>
      <c r="I2299" t="str">
        <f t="shared" si="1001"/>
        <v>Jun</v>
      </c>
      <c r="J2299" t="s">
        <v>44</v>
      </c>
      <c r="K2299" t="str">
        <f t="shared" si="1002"/>
        <v>29</v>
      </c>
      <c r="L2299" t="str">
        <f t="shared" si="1003"/>
        <v>Jun</v>
      </c>
      <c r="M2299">
        <v>4</v>
      </c>
      <c r="N2299">
        <f t="shared" si="1004"/>
        <v>4</v>
      </c>
      <c r="O2299">
        <f t="shared" si="1005"/>
        <v>0</v>
      </c>
      <c r="P2299">
        <f t="shared" si="1006"/>
        <v>0</v>
      </c>
      <c r="Q2299" t="s">
        <v>587</v>
      </c>
      <c r="R2299" t="s">
        <v>63</v>
      </c>
      <c r="S2299">
        <v>2</v>
      </c>
      <c r="T2299">
        <v>2</v>
      </c>
      <c r="U2299" s="2">
        <v>2209.1907302752293</v>
      </c>
      <c r="V2299" s="2">
        <v>552.29768256880732</v>
      </c>
      <c r="W2299" t="s">
        <v>262</v>
      </c>
      <c r="X2299" t="s">
        <v>9851</v>
      </c>
      <c r="Y2299" t="s">
        <v>9736</v>
      </c>
      <c r="Z2299" t="str">
        <f t="shared" si="1008"/>
        <v>Mar</v>
      </c>
      <c r="AA2299" s="6">
        <f t="shared" si="992"/>
        <v>0</v>
      </c>
      <c r="AB2299" s="6">
        <f t="shared" si="992"/>
        <v>4</v>
      </c>
      <c r="AC2299" s="6">
        <f t="shared" si="992"/>
        <v>0</v>
      </c>
      <c r="AD2299" s="6">
        <f t="shared" si="992"/>
        <v>0</v>
      </c>
      <c r="AE2299" s="6">
        <f t="shared" si="992"/>
        <v>0</v>
      </c>
      <c r="AF2299" s="6">
        <f t="shared" si="1009"/>
        <v>4</v>
      </c>
      <c r="AG2299" s="6">
        <f t="shared" si="1010"/>
        <v>0</v>
      </c>
      <c r="AH2299" s="14" t="str">
        <f>LEFT(X2299,2)&amp;"."&amp;VLOOKUP(MID(X2299,4,3),'Data validation'!$A$1:$B$12,2,FALSE)&amp;".2025"</f>
        <v>31.03.2025</v>
      </c>
      <c r="AI2299">
        <f t="shared" si="1011"/>
        <v>14</v>
      </c>
      <c r="AJ2299" t="str">
        <f>H2299&amp;"."&amp;VLOOKUP(I2299,'Data validation'!$A$1:$B$12,2,FALSE)&amp;".2026"</f>
        <v>25.06.2026</v>
      </c>
      <c r="AK2299">
        <f t="shared" si="1012"/>
        <v>26</v>
      </c>
      <c r="AL2299" t="str">
        <f>VLOOKUP(E2299,[2]Sheet1!$A:$B,2,FALSE)</f>
        <v>Анулирана</v>
      </c>
    </row>
    <row r="2300" spans="1:38" x14ac:dyDescent="0.25">
      <c r="A2300" t="str">
        <f>VLOOKUP(Q2300,'Data validation'!$K$2:$L$50,2,FALSE)</f>
        <v>TO</v>
      </c>
      <c r="B2300">
        <f t="shared" si="997"/>
        <v>0</v>
      </c>
      <c r="C2300">
        <f t="shared" si="998"/>
        <v>2</v>
      </c>
      <c r="D2300">
        <f t="shared" si="999"/>
        <v>5</v>
      </c>
      <c r="E2300">
        <v>10806</v>
      </c>
      <c r="F2300" t="s">
        <v>9852</v>
      </c>
      <c r="G2300" t="s">
        <v>459</v>
      </c>
      <c r="H2300" t="str">
        <f t="shared" si="1000"/>
        <v>20</v>
      </c>
      <c r="I2300" t="str">
        <f t="shared" si="1001"/>
        <v>Aug</v>
      </c>
      <c r="J2300" t="s">
        <v>238</v>
      </c>
      <c r="K2300" t="str">
        <f t="shared" si="1002"/>
        <v>27</v>
      </c>
      <c r="L2300" t="str">
        <f t="shared" si="1003"/>
        <v>Aug</v>
      </c>
      <c r="M2300">
        <v>7</v>
      </c>
      <c r="N2300">
        <f t="shared" si="1004"/>
        <v>7</v>
      </c>
      <c r="O2300">
        <f t="shared" si="1005"/>
        <v>0</v>
      </c>
      <c r="P2300">
        <f t="shared" si="1006"/>
        <v>0</v>
      </c>
      <c r="Q2300" t="s">
        <v>158</v>
      </c>
      <c r="R2300" t="s">
        <v>20</v>
      </c>
      <c r="S2300">
        <v>2</v>
      </c>
      <c r="T2300">
        <v>2</v>
      </c>
      <c r="U2300" s="2">
        <f>SUMIFS(DTS!L:L,DTS!D:D,'Резервации 2026'!E2300)</f>
        <v>2869.8675921999998</v>
      </c>
      <c r="V2300" s="2">
        <f t="shared" ref="V2300:V2301" si="1013">+U2300/M2300</f>
        <v>409.98108459999997</v>
      </c>
      <c r="X2300" t="s">
        <v>9853</v>
      </c>
      <c r="Y2300" t="s">
        <v>9736</v>
      </c>
      <c r="Z2300" t="str">
        <f t="shared" si="1008"/>
        <v>Apr</v>
      </c>
      <c r="AA2300" s="6">
        <f t="shared" si="992"/>
        <v>0</v>
      </c>
      <c r="AB2300" s="6">
        <f t="shared" si="992"/>
        <v>0</v>
      </c>
      <c r="AC2300" s="6">
        <f t="shared" si="992"/>
        <v>0</v>
      </c>
      <c r="AD2300" s="6">
        <f t="shared" si="992"/>
        <v>7</v>
      </c>
      <c r="AE2300" s="6">
        <f t="shared" si="992"/>
        <v>0</v>
      </c>
      <c r="AF2300" s="6">
        <f t="shared" si="1009"/>
        <v>7</v>
      </c>
      <c r="AG2300" s="6">
        <f t="shared" si="1010"/>
        <v>0</v>
      </c>
      <c r="AH2300" s="14" t="str">
        <f>LEFT(X2300,2)&amp;"."&amp;VLOOKUP(MID(X2300,4,3),'Data validation'!$A$1:$B$12,2,FALSE)&amp;".2025"</f>
        <v>01.04.2025</v>
      </c>
      <c r="AI2300">
        <f t="shared" si="1011"/>
        <v>14</v>
      </c>
      <c r="AJ2300" t="str">
        <f>H2300&amp;"."&amp;VLOOKUP(I2300,'Data validation'!$A$1:$B$12,2,FALSE)&amp;".2026"</f>
        <v>20.08.2026</v>
      </c>
      <c r="AK2300">
        <f t="shared" si="1012"/>
        <v>34</v>
      </c>
      <c r="AL2300" t="e">
        <f>VLOOKUP(E2300,[2]Sheet1!$A:$B,2,FALSE)</f>
        <v>#N/A</v>
      </c>
    </row>
    <row r="2301" spans="1:38" x14ac:dyDescent="0.25">
      <c r="A2301" t="str">
        <f>VLOOKUP(Q2301,'Data validation'!$K$2:$L$50,2,FALSE)</f>
        <v>TO</v>
      </c>
      <c r="B2301">
        <f t="shared" si="997"/>
        <v>0</v>
      </c>
      <c r="C2301">
        <f t="shared" si="998"/>
        <v>2</v>
      </c>
      <c r="D2301">
        <f t="shared" si="999"/>
        <v>5</v>
      </c>
      <c r="E2301">
        <v>10807</v>
      </c>
      <c r="F2301" t="s">
        <v>9854</v>
      </c>
      <c r="G2301" t="s">
        <v>459</v>
      </c>
      <c r="H2301" t="str">
        <f t="shared" si="1000"/>
        <v>20</v>
      </c>
      <c r="I2301" t="str">
        <f t="shared" si="1001"/>
        <v>Aug</v>
      </c>
      <c r="J2301" t="s">
        <v>238</v>
      </c>
      <c r="K2301" t="str">
        <f t="shared" si="1002"/>
        <v>27</v>
      </c>
      <c r="L2301" t="str">
        <f t="shared" si="1003"/>
        <v>Aug</v>
      </c>
      <c r="M2301">
        <v>7</v>
      </c>
      <c r="N2301">
        <f t="shared" si="1004"/>
        <v>7</v>
      </c>
      <c r="O2301">
        <f t="shared" si="1005"/>
        <v>0</v>
      </c>
      <c r="P2301">
        <f t="shared" si="1006"/>
        <v>0</v>
      </c>
      <c r="Q2301" t="s">
        <v>158</v>
      </c>
      <c r="R2301" t="s">
        <v>20</v>
      </c>
      <c r="S2301">
        <v>1</v>
      </c>
      <c r="T2301">
        <v>0</v>
      </c>
      <c r="U2301" s="2">
        <f>SUMIFS(DTS!L:L,DTS!D:D,'Резервации 2026'!E2301)</f>
        <v>1607.105511</v>
      </c>
      <c r="V2301" s="2">
        <f t="shared" si="1013"/>
        <v>229.58650157142856</v>
      </c>
      <c r="X2301" t="s">
        <v>9855</v>
      </c>
      <c r="Y2301" t="s">
        <v>9736</v>
      </c>
      <c r="Z2301" t="str">
        <f t="shared" si="1008"/>
        <v>Apr</v>
      </c>
      <c r="AA2301" s="6">
        <f t="shared" si="992"/>
        <v>0</v>
      </c>
      <c r="AB2301" s="6">
        <f t="shared" si="992"/>
        <v>0</v>
      </c>
      <c r="AC2301" s="6">
        <f t="shared" si="992"/>
        <v>0</v>
      </c>
      <c r="AD2301" s="6">
        <f t="shared" si="992"/>
        <v>7</v>
      </c>
      <c r="AE2301" s="6">
        <f t="shared" si="992"/>
        <v>0</v>
      </c>
      <c r="AF2301" s="6">
        <f t="shared" si="1009"/>
        <v>7</v>
      </c>
      <c r="AG2301" s="6">
        <f t="shared" si="1010"/>
        <v>0</v>
      </c>
      <c r="AH2301" s="14" t="str">
        <f>LEFT(X2301,2)&amp;"."&amp;VLOOKUP(MID(X2301,4,3),'Data validation'!$A$1:$B$12,2,FALSE)&amp;".2025"</f>
        <v>01.04.2025</v>
      </c>
      <c r="AI2301">
        <f t="shared" si="1011"/>
        <v>14</v>
      </c>
      <c r="AJ2301" t="str">
        <f>H2301&amp;"."&amp;VLOOKUP(I2301,'Data validation'!$A$1:$B$12,2,FALSE)&amp;".2026"</f>
        <v>20.08.2026</v>
      </c>
      <c r="AK2301">
        <f t="shared" si="1012"/>
        <v>34</v>
      </c>
      <c r="AL2301" t="e">
        <f>VLOOKUP(E2301,[2]Sheet1!$A:$B,2,FALSE)</f>
        <v>#N/A</v>
      </c>
    </row>
    <row r="2302" spans="1:38" x14ac:dyDescent="0.25">
      <c r="A2302" t="str">
        <f>VLOOKUP(Q2302,'Data validation'!$K$2:$L$50,2,FALSE)</f>
        <v>BOOKING</v>
      </c>
      <c r="B2302">
        <f t="shared" si="997"/>
        <v>0</v>
      </c>
      <c r="C2302">
        <f t="shared" si="998"/>
        <v>0</v>
      </c>
      <c r="D2302">
        <f t="shared" si="999"/>
        <v>4</v>
      </c>
      <c r="E2302">
        <v>10808</v>
      </c>
      <c r="F2302" t="s">
        <v>9856</v>
      </c>
      <c r="G2302" t="s">
        <v>94</v>
      </c>
      <c r="H2302" t="str">
        <f t="shared" si="1000"/>
        <v>27</v>
      </c>
      <c r="I2302" t="str">
        <f t="shared" si="1001"/>
        <v>Jul</v>
      </c>
      <c r="J2302" t="s">
        <v>108</v>
      </c>
      <c r="K2302" t="str">
        <f t="shared" si="1002"/>
        <v>31</v>
      </c>
      <c r="L2302" t="str">
        <f t="shared" si="1003"/>
        <v>Jul</v>
      </c>
      <c r="M2302">
        <v>4</v>
      </c>
      <c r="N2302">
        <f t="shared" si="1004"/>
        <v>4</v>
      </c>
      <c r="O2302">
        <f t="shared" si="1005"/>
        <v>0</v>
      </c>
      <c r="P2302">
        <f t="shared" si="1006"/>
        <v>0</v>
      </c>
      <c r="Q2302" t="s">
        <v>587</v>
      </c>
      <c r="R2302" t="s">
        <v>188</v>
      </c>
      <c r="S2302">
        <v>2</v>
      </c>
      <c r="T2302">
        <v>1</v>
      </c>
      <c r="U2302" s="2">
        <v>2151.0541321100914</v>
      </c>
      <c r="V2302" s="2">
        <v>537.76353302752284</v>
      </c>
      <c r="W2302" t="s">
        <v>262</v>
      </c>
      <c r="X2302" t="s">
        <v>9857</v>
      </c>
      <c r="Y2302" t="s">
        <v>9858</v>
      </c>
      <c r="Z2302" t="str">
        <f t="shared" si="1008"/>
        <v>Apr</v>
      </c>
      <c r="AA2302" s="6">
        <f t="shared" si="992"/>
        <v>0</v>
      </c>
      <c r="AB2302" s="6">
        <f t="shared" si="992"/>
        <v>0</v>
      </c>
      <c r="AC2302" s="6">
        <f t="shared" si="992"/>
        <v>4</v>
      </c>
      <c r="AD2302" s="6">
        <f t="shared" si="992"/>
        <v>0</v>
      </c>
      <c r="AE2302" s="6">
        <f t="shared" si="992"/>
        <v>0</v>
      </c>
      <c r="AF2302" s="6">
        <f t="shared" si="1009"/>
        <v>4</v>
      </c>
      <c r="AG2302" s="6">
        <f t="shared" si="1010"/>
        <v>0</v>
      </c>
      <c r="AH2302" s="14" t="str">
        <f>LEFT(X2302,2)&amp;"."&amp;VLOOKUP(MID(X2302,4,3),'Data validation'!$A$1:$B$12,2,FALSE)&amp;".2025"</f>
        <v>01.04.2025</v>
      </c>
      <c r="AI2302">
        <f t="shared" si="1011"/>
        <v>14</v>
      </c>
      <c r="AJ2302" t="str">
        <f>H2302&amp;"."&amp;VLOOKUP(I2302,'Data validation'!$A$1:$B$12,2,FALSE)&amp;".2026"</f>
        <v>27.07.2026</v>
      </c>
      <c r="AK2302">
        <f t="shared" si="1012"/>
        <v>31</v>
      </c>
      <c r="AL2302" t="str">
        <f>VLOOKUP(E2302,[2]Sheet1!$A:$B,2,FALSE)</f>
        <v>Анулирана</v>
      </c>
    </row>
    <row r="2303" spans="1:38" x14ac:dyDescent="0.25">
      <c r="A2303" t="str">
        <f>VLOOKUP(Q2303,'Data validation'!$K$2:$L$50,2,FALSE)</f>
        <v>TO</v>
      </c>
      <c r="B2303">
        <f t="shared" si="997"/>
        <v>6</v>
      </c>
      <c r="C2303">
        <f t="shared" si="998"/>
        <v>0</v>
      </c>
      <c r="D2303">
        <f t="shared" si="999"/>
        <v>0</v>
      </c>
      <c r="E2303">
        <v>10810</v>
      </c>
      <c r="F2303" t="s">
        <v>9859</v>
      </c>
      <c r="G2303" t="s">
        <v>27</v>
      </c>
      <c r="H2303" t="str">
        <f t="shared" si="1000"/>
        <v>01</v>
      </c>
      <c r="I2303" t="str">
        <f t="shared" si="1001"/>
        <v>Jun</v>
      </c>
      <c r="J2303" t="s">
        <v>492</v>
      </c>
      <c r="K2303" t="str">
        <f t="shared" si="1002"/>
        <v>07</v>
      </c>
      <c r="L2303" t="str">
        <f t="shared" si="1003"/>
        <v>Jun</v>
      </c>
      <c r="M2303">
        <v>6</v>
      </c>
      <c r="N2303">
        <f t="shared" si="1004"/>
        <v>6</v>
      </c>
      <c r="O2303">
        <f t="shared" si="1005"/>
        <v>0</v>
      </c>
      <c r="P2303">
        <f t="shared" si="1006"/>
        <v>0</v>
      </c>
      <c r="Q2303" t="s">
        <v>162</v>
      </c>
      <c r="R2303" t="s">
        <v>57</v>
      </c>
      <c r="S2303">
        <v>3</v>
      </c>
      <c r="T2303">
        <v>2</v>
      </c>
      <c r="U2303" s="2">
        <f>SUMIFS(Magelan!L:L,Magelan!D:D,'Резервации 2026'!E2303)</f>
        <v>0</v>
      </c>
      <c r="V2303" s="2">
        <f t="shared" ref="V2303:V2306" si="1014">+U2303/M2303</f>
        <v>0</v>
      </c>
      <c r="W2303" t="s">
        <v>5019</v>
      </c>
      <c r="X2303" t="s">
        <v>9860</v>
      </c>
      <c r="Y2303" t="s">
        <v>9736</v>
      </c>
      <c r="Z2303" t="str">
        <f t="shared" si="1008"/>
        <v>Apr</v>
      </c>
      <c r="AA2303" s="6">
        <f t="shared" si="992"/>
        <v>0</v>
      </c>
      <c r="AB2303" s="6">
        <f t="shared" si="992"/>
        <v>6</v>
      </c>
      <c r="AC2303" s="6">
        <f t="shared" si="992"/>
        <v>0</v>
      </c>
      <c r="AD2303" s="6">
        <f t="shared" si="992"/>
        <v>0</v>
      </c>
      <c r="AE2303" s="6">
        <f t="shared" si="992"/>
        <v>0</v>
      </c>
      <c r="AF2303" s="6">
        <f t="shared" si="1009"/>
        <v>6</v>
      </c>
      <c r="AG2303" s="6">
        <f t="shared" si="1010"/>
        <v>0</v>
      </c>
      <c r="AH2303" s="14" t="str">
        <f>LEFT(X2303,2)&amp;"."&amp;VLOOKUP(MID(X2303,4,3),'Data validation'!$A$1:$B$12,2,FALSE)&amp;".2025"</f>
        <v>01.04.2025</v>
      </c>
      <c r="AI2303">
        <f t="shared" si="1011"/>
        <v>14</v>
      </c>
      <c r="AJ2303" t="str">
        <f>H2303&amp;"."&amp;VLOOKUP(I2303,'Data validation'!$A$1:$B$12,2,FALSE)&amp;".2026"</f>
        <v>01.06.2026</v>
      </c>
      <c r="AK2303">
        <f t="shared" si="1012"/>
        <v>23</v>
      </c>
      <c r="AL2303" t="str">
        <f>VLOOKUP(E2303,[2]Sheet1!$A:$B,2,FALSE)</f>
        <v>Анулирана</v>
      </c>
    </row>
    <row r="2304" spans="1:38" x14ac:dyDescent="0.25">
      <c r="A2304" t="str">
        <f>VLOOKUP(Q2304,'Data validation'!$K$2:$L$50,2,FALSE)</f>
        <v>TO</v>
      </c>
      <c r="B2304">
        <f t="shared" si="997"/>
        <v>0</v>
      </c>
      <c r="C2304">
        <f t="shared" si="998"/>
        <v>5</v>
      </c>
      <c r="D2304">
        <f t="shared" si="999"/>
        <v>0</v>
      </c>
      <c r="E2304">
        <v>10811</v>
      </c>
      <c r="F2304" t="s">
        <v>9861</v>
      </c>
      <c r="G2304" t="s">
        <v>276</v>
      </c>
      <c r="H2304" t="str">
        <f t="shared" si="1000"/>
        <v>28</v>
      </c>
      <c r="I2304" t="str">
        <f t="shared" si="1001"/>
        <v>Jun</v>
      </c>
      <c r="J2304" t="s">
        <v>181</v>
      </c>
      <c r="K2304" t="str">
        <f t="shared" si="1002"/>
        <v>03</v>
      </c>
      <c r="L2304" t="str">
        <f t="shared" si="1003"/>
        <v>Jul</v>
      </c>
      <c r="M2304">
        <v>5</v>
      </c>
      <c r="N2304">
        <f t="shared" si="1004"/>
        <v>-25</v>
      </c>
      <c r="O2304">
        <f t="shared" si="1005"/>
        <v>3</v>
      </c>
      <c r="P2304">
        <f t="shared" si="1006"/>
        <v>2</v>
      </c>
      <c r="Q2304" t="s">
        <v>81</v>
      </c>
      <c r="R2304" t="s">
        <v>20</v>
      </c>
      <c r="S2304">
        <v>2</v>
      </c>
      <c r="T2304">
        <v>2</v>
      </c>
      <c r="U2304" s="2">
        <f>SUMIFS(SLR!L:L,SLR!D:D,'Резервации 2026'!E2304)</f>
        <v>1934.5114530000001</v>
      </c>
      <c r="V2304" s="2">
        <f t="shared" si="1014"/>
        <v>386.90229060000001</v>
      </c>
      <c r="W2304" t="s">
        <v>262</v>
      </c>
      <c r="X2304" t="s">
        <v>9862</v>
      </c>
      <c r="Y2304" t="s">
        <v>9736</v>
      </c>
      <c r="Z2304" t="str">
        <f t="shared" si="1008"/>
        <v>Apr</v>
      </c>
      <c r="AA2304" s="6">
        <f t="shared" si="992"/>
        <v>0</v>
      </c>
      <c r="AB2304" s="6">
        <f t="shared" si="992"/>
        <v>3</v>
      </c>
      <c r="AC2304" s="6">
        <f t="shared" si="992"/>
        <v>2</v>
      </c>
      <c r="AD2304" s="6">
        <f t="shared" si="992"/>
        <v>0</v>
      </c>
      <c r="AE2304" s="6">
        <f t="shared" si="992"/>
        <v>0</v>
      </c>
      <c r="AF2304" s="6">
        <f t="shared" si="1009"/>
        <v>5</v>
      </c>
      <c r="AG2304" s="6">
        <f t="shared" si="1010"/>
        <v>0</v>
      </c>
      <c r="AH2304" s="14" t="str">
        <f>LEFT(X2304,2)&amp;"."&amp;VLOOKUP(MID(X2304,4,3),'Data validation'!$A$1:$B$12,2,FALSE)&amp;".2025"</f>
        <v>01.04.2025</v>
      </c>
      <c r="AI2304">
        <f t="shared" si="1011"/>
        <v>14</v>
      </c>
      <c r="AJ2304" t="str">
        <f>H2304&amp;"."&amp;VLOOKUP(I2304,'Data validation'!$A$1:$B$12,2,FALSE)&amp;".2026"</f>
        <v>28.06.2026</v>
      </c>
      <c r="AK2304">
        <f t="shared" si="1012"/>
        <v>27</v>
      </c>
      <c r="AL2304" t="e">
        <f>VLOOKUP(E2304,[2]Sheet1!$A:$B,2,FALSE)</f>
        <v>#N/A</v>
      </c>
    </row>
    <row r="2305" spans="1:38" x14ac:dyDescent="0.25">
      <c r="A2305" t="str">
        <f>VLOOKUP(Q2305,'Data validation'!$K$2:$L$50,2,FALSE)</f>
        <v>TO</v>
      </c>
      <c r="B2305">
        <f t="shared" si="997"/>
        <v>0</v>
      </c>
      <c r="C2305">
        <f t="shared" si="998"/>
        <v>5</v>
      </c>
      <c r="D2305">
        <f t="shared" si="999"/>
        <v>0</v>
      </c>
      <c r="E2305">
        <v>10812</v>
      </c>
      <c r="F2305" t="s">
        <v>9863</v>
      </c>
      <c r="G2305" t="s">
        <v>276</v>
      </c>
      <c r="H2305" t="str">
        <f t="shared" si="1000"/>
        <v>28</v>
      </c>
      <c r="I2305" t="str">
        <f t="shared" si="1001"/>
        <v>Jun</v>
      </c>
      <c r="J2305" t="s">
        <v>181</v>
      </c>
      <c r="K2305" t="str">
        <f t="shared" si="1002"/>
        <v>03</v>
      </c>
      <c r="L2305" t="str">
        <f t="shared" si="1003"/>
        <v>Jul</v>
      </c>
      <c r="M2305">
        <v>5</v>
      </c>
      <c r="N2305">
        <f t="shared" si="1004"/>
        <v>-25</v>
      </c>
      <c r="O2305">
        <f t="shared" si="1005"/>
        <v>3</v>
      </c>
      <c r="P2305">
        <f t="shared" si="1006"/>
        <v>2</v>
      </c>
      <c r="Q2305" t="s">
        <v>81</v>
      </c>
      <c r="R2305" t="s">
        <v>20</v>
      </c>
      <c r="S2305">
        <v>2</v>
      </c>
      <c r="T2305">
        <v>0</v>
      </c>
      <c r="U2305" s="2">
        <f>SUMIFS(SLR!L:L,SLR!D:D,'Резервации 2026'!E2305)</f>
        <v>1547.6482789999998</v>
      </c>
      <c r="V2305" s="2">
        <f t="shared" si="1014"/>
        <v>309.52965579999994</v>
      </c>
      <c r="W2305" t="s">
        <v>262</v>
      </c>
      <c r="X2305" t="s">
        <v>9864</v>
      </c>
      <c r="Y2305" t="s">
        <v>9736</v>
      </c>
      <c r="Z2305" t="str">
        <f t="shared" si="1008"/>
        <v>Apr</v>
      </c>
      <c r="AA2305" s="6">
        <f t="shared" si="992"/>
        <v>0</v>
      </c>
      <c r="AB2305" s="6">
        <f t="shared" si="992"/>
        <v>3</v>
      </c>
      <c r="AC2305" s="6">
        <f t="shared" si="992"/>
        <v>2</v>
      </c>
      <c r="AD2305" s="6">
        <f t="shared" si="992"/>
        <v>0</v>
      </c>
      <c r="AE2305" s="6">
        <f t="shared" si="992"/>
        <v>0</v>
      </c>
      <c r="AF2305" s="6">
        <f t="shared" si="1009"/>
        <v>5</v>
      </c>
      <c r="AG2305" s="6">
        <f t="shared" si="1010"/>
        <v>0</v>
      </c>
      <c r="AH2305" s="14" t="str">
        <f>LEFT(X2305,2)&amp;"."&amp;VLOOKUP(MID(X2305,4,3),'Data validation'!$A$1:$B$12,2,FALSE)&amp;".2025"</f>
        <v>01.04.2025</v>
      </c>
      <c r="AI2305">
        <f t="shared" si="1011"/>
        <v>14</v>
      </c>
      <c r="AJ2305" t="str">
        <f>H2305&amp;"."&amp;VLOOKUP(I2305,'Data validation'!$A$1:$B$12,2,FALSE)&amp;".2026"</f>
        <v>28.06.2026</v>
      </c>
      <c r="AK2305">
        <f t="shared" si="1012"/>
        <v>27</v>
      </c>
      <c r="AL2305" t="e">
        <f>VLOOKUP(E2305,[2]Sheet1!$A:$B,2,FALSE)</f>
        <v>#N/A</v>
      </c>
    </row>
    <row r="2306" spans="1:38" x14ac:dyDescent="0.25">
      <c r="A2306" t="str">
        <f>VLOOKUP(Q2306,'Data validation'!$K$2:$L$50,2,FALSE)</f>
        <v>TO</v>
      </c>
      <c r="B2306">
        <f t="shared" si="997"/>
        <v>0</v>
      </c>
      <c r="C2306">
        <f t="shared" si="998"/>
        <v>5</v>
      </c>
      <c r="D2306">
        <f t="shared" si="999"/>
        <v>0</v>
      </c>
      <c r="E2306">
        <v>10813</v>
      </c>
      <c r="F2306" t="s">
        <v>9865</v>
      </c>
      <c r="G2306" t="s">
        <v>276</v>
      </c>
      <c r="H2306" t="str">
        <f t="shared" si="1000"/>
        <v>28</v>
      </c>
      <c r="I2306" t="str">
        <f t="shared" si="1001"/>
        <v>Jun</v>
      </c>
      <c r="J2306" t="s">
        <v>181</v>
      </c>
      <c r="K2306" t="str">
        <f t="shared" si="1002"/>
        <v>03</v>
      </c>
      <c r="L2306" t="str">
        <f t="shared" si="1003"/>
        <v>Jul</v>
      </c>
      <c r="M2306">
        <v>5</v>
      </c>
      <c r="N2306">
        <f t="shared" si="1004"/>
        <v>-25</v>
      </c>
      <c r="O2306">
        <f t="shared" si="1005"/>
        <v>3</v>
      </c>
      <c r="P2306">
        <f t="shared" si="1006"/>
        <v>2</v>
      </c>
      <c r="Q2306" t="s">
        <v>81</v>
      </c>
      <c r="R2306" t="s">
        <v>20</v>
      </c>
      <c r="S2306">
        <v>2</v>
      </c>
      <c r="T2306">
        <v>0</v>
      </c>
      <c r="U2306" s="2">
        <f>SUMIFS(SLR!L:L,SLR!D:D,'Резервации 2026'!E2306)</f>
        <v>1547.6482789999998</v>
      </c>
      <c r="V2306" s="2">
        <f t="shared" si="1014"/>
        <v>309.52965579999994</v>
      </c>
      <c r="W2306" t="s">
        <v>262</v>
      </c>
      <c r="X2306" t="s">
        <v>9864</v>
      </c>
      <c r="Y2306" t="s">
        <v>9736</v>
      </c>
      <c r="Z2306" t="str">
        <f t="shared" si="1008"/>
        <v>Apr</v>
      </c>
      <c r="AA2306" s="6">
        <f t="shared" si="992"/>
        <v>0</v>
      </c>
      <c r="AB2306" s="6">
        <f t="shared" si="992"/>
        <v>3</v>
      </c>
      <c r="AC2306" s="6">
        <f t="shared" si="992"/>
        <v>2</v>
      </c>
      <c r="AD2306" s="6">
        <f t="shared" si="992"/>
        <v>0</v>
      </c>
      <c r="AE2306" s="6">
        <f t="shared" si="992"/>
        <v>0</v>
      </c>
      <c r="AF2306" s="6">
        <f t="shared" si="1009"/>
        <v>5</v>
      </c>
      <c r="AG2306" s="6">
        <f t="shared" si="1010"/>
        <v>0</v>
      </c>
      <c r="AH2306" s="14" t="str">
        <f>LEFT(X2306,2)&amp;"."&amp;VLOOKUP(MID(X2306,4,3),'Data validation'!$A$1:$B$12,2,FALSE)&amp;".2025"</f>
        <v>01.04.2025</v>
      </c>
      <c r="AI2306">
        <f t="shared" si="1011"/>
        <v>14</v>
      </c>
      <c r="AJ2306" t="str">
        <f>H2306&amp;"."&amp;VLOOKUP(I2306,'Data validation'!$A$1:$B$12,2,FALSE)&amp;".2026"</f>
        <v>28.06.2026</v>
      </c>
      <c r="AK2306">
        <f t="shared" si="1012"/>
        <v>27</v>
      </c>
      <c r="AL2306" t="e">
        <f>VLOOKUP(E2306,[2]Sheet1!$A:$B,2,FALSE)</f>
        <v>#N/A</v>
      </c>
    </row>
    <row r="2307" spans="1:38" x14ac:dyDescent="0.25">
      <c r="A2307" t="str">
        <f>VLOOKUP(Q2307,'Data validation'!$K$2:$L$50,2,FALSE)</f>
        <v>BOOKING</v>
      </c>
      <c r="B2307">
        <f t="shared" si="997"/>
        <v>0</v>
      </c>
      <c r="C2307">
        <f t="shared" si="998"/>
        <v>6</v>
      </c>
      <c r="D2307">
        <f t="shared" si="999"/>
        <v>1</v>
      </c>
      <c r="E2307">
        <v>10814</v>
      </c>
      <c r="F2307" t="s">
        <v>9866</v>
      </c>
      <c r="G2307" t="s">
        <v>313</v>
      </c>
      <c r="H2307" t="str">
        <f t="shared" si="1000"/>
        <v>05</v>
      </c>
      <c r="I2307" t="str">
        <f t="shared" si="1001"/>
        <v>Jul</v>
      </c>
      <c r="J2307" t="s">
        <v>235</v>
      </c>
      <c r="K2307" t="str">
        <f t="shared" si="1002"/>
        <v>12</v>
      </c>
      <c r="L2307" t="str">
        <f t="shared" si="1003"/>
        <v>Jul</v>
      </c>
      <c r="M2307">
        <v>7</v>
      </c>
      <c r="N2307">
        <f t="shared" si="1004"/>
        <v>7</v>
      </c>
      <c r="O2307">
        <f t="shared" si="1005"/>
        <v>0</v>
      </c>
      <c r="P2307">
        <f t="shared" si="1006"/>
        <v>0</v>
      </c>
      <c r="Q2307" t="s">
        <v>587</v>
      </c>
      <c r="R2307" t="s">
        <v>20</v>
      </c>
      <c r="S2307">
        <v>2</v>
      </c>
      <c r="T2307">
        <v>2</v>
      </c>
      <c r="U2307" s="2">
        <v>4040.5294592660553</v>
      </c>
      <c r="V2307" s="2">
        <v>577.22105752293567</v>
      </c>
      <c r="W2307" t="s">
        <v>262</v>
      </c>
      <c r="X2307" t="s">
        <v>9867</v>
      </c>
      <c r="Y2307" t="s">
        <v>9858</v>
      </c>
      <c r="Z2307" t="str">
        <f t="shared" si="1008"/>
        <v>Apr</v>
      </c>
      <c r="AA2307" s="6">
        <f t="shared" si="992"/>
        <v>0</v>
      </c>
      <c r="AB2307" s="6">
        <f t="shared" si="992"/>
        <v>0</v>
      </c>
      <c r="AC2307" s="6">
        <f t="shared" si="992"/>
        <v>7</v>
      </c>
      <c r="AD2307" s="6">
        <f t="shared" si="992"/>
        <v>0</v>
      </c>
      <c r="AE2307" s="6">
        <f t="shared" si="992"/>
        <v>0</v>
      </c>
      <c r="AF2307" s="6">
        <f t="shared" si="1009"/>
        <v>7</v>
      </c>
      <c r="AG2307" s="6">
        <f t="shared" si="1010"/>
        <v>0</v>
      </c>
      <c r="AH2307" s="14" t="str">
        <f>LEFT(X2307,2)&amp;"."&amp;VLOOKUP(MID(X2307,4,3),'Data validation'!$A$1:$B$12,2,FALSE)&amp;".2025"</f>
        <v>01.04.2025</v>
      </c>
      <c r="AI2307">
        <f t="shared" si="1011"/>
        <v>14</v>
      </c>
      <c r="AJ2307" t="str">
        <f>H2307&amp;"."&amp;VLOOKUP(I2307,'Data validation'!$A$1:$B$12,2,FALSE)&amp;".2026"</f>
        <v>05.07.2026</v>
      </c>
      <c r="AK2307">
        <f t="shared" si="1012"/>
        <v>28</v>
      </c>
      <c r="AL2307" t="e">
        <f>VLOOKUP(E2307,[2]Sheet1!$A:$B,2,FALSE)</f>
        <v>#N/A</v>
      </c>
    </row>
    <row r="2308" spans="1:38" x14ac:dyDescent="0.25">
      <c r="A2308" t="str">
        <f>VLOOKUP(Q2308,'Data validation'!$K$2:$L$50,2,FALSE)</f>
        <v>TO</v>
      </c>
      <c r="B2308">
        <f t="shared" si="997"/>
        <v>0</v>
      </c>
      <c r="C2308">
        <f t="shared" si="998"/>
        <v>5</v>
      </c>
      <c r="D2308">
        <f t="shared" si="999"/>
        <v>0</v>
      </c>
      <c r="E2308">
        <v>10809</v>
      </c>
      <c r="F2308" t="s">
        <v>9868</v>
      </c>
      <c r="G2308" t="s">
        <v>276</v>
      </c>
      <c r="H2308" t="str">
        <f t="shared" si="1000"/>
        <v>28</v>
      </c>
      <c r="I2308" t="str">
        <f t="shared" si="1001"/>
        <v>Jun</v>
      </c>
      <c r="J2308" t="s">
        <v>181</v>
      </c>
      <c r="K2308" t="str">
        <f t="shared" si="1002"/>
        <v>03</v>
      </c>
      <c r="L2308" t="str">
        <f t="shared" si="1003"/>
        <v>Jul</v>
      </c>
      <c r="M2308">
        <v>5</v>
      </c>
      <c r="N2308">
        <f t="shared" si="1004"/>
        <v>-25</v>
      </c>
      <c r="O2308">
        <f t="shared" si="1005"/>
        <v>3</v>
      </c>
      <c r="P2308">
        <f t="shared" si="1006"/>
        <v>2</v>
      </c>
      <c r="Q2308" t="s">
        <v>81</v>
      </c>
      <c r="R2308" t="s">
        <v>17</v>
      </c>
      <c r="S2308">
        <v>3</v>
      </c>
      <c r="T2308">
        <v>1</v>
      </c>
      <c r="U2308" s="2">
        <f>SUMIFS(SLR!L:L,SLR!D:D,'Резервации 2026'!E2308)</f>
        <v>2034.6499489999999</v>
      </c>
      <c r="V2308" s="2">
        <f t="shared" ref="V2308" si="1015">+U2308/M2308</f>
        <v>406.92998979999999</v>
      </c>
      <c r="W2308" t="s">
        <v>262</v>
      </c>
      <c r="X2308" t="s">
        <v>9869</v>
      </c>
      <c r="Y2308" t="s">
        <v>9736</v>
      </c>
      <c r="Z2308" t="str">
        <f t="shared" si="1008"/>
        <v>Apr</v>
      </c>
      <c r="AA2308" s="6">
        <f t="shared" si="992"/>
        <v>0</v>
      </c>
      <c r="AB2308" s="6">
        <f t="shared" si="992"/>
        <v>3</v>
      </c>
      <c r="AC2308" s="6">
        <f t="shared" si="992"/>
        <v>2</v>
      </c>
      <c r="AD2308" s="6">
        <f t="shared" si="992"/>
        <v>0</v>
      </c>
      <c r="AE2308" s="6">
        <f t="shared" si="992"/>
        <v>0</v>
      </c>
      <c r="AF2308" s="6">
        <f t="shared" si="1009"/>
        <v>5</v>
      </c>
      <c r="AG2308" s="6">
        <f t="shared" si="1010"/>
        <v>0</v>
      </c>
      <c r="AH2308" s="14" t="str">
        <f>LEFT(X2308,2)&amp;"."&amp;VLOOKUP(MID(X2308,4,3),'Data validation'!$A$1:$B$12,2,FALSE)&amp;".2025"</f>
        <v>01.04.2025</v>
      </c>
      <c r="AI2308">
        <f t="shared" si="1011"/>
        <v>14</v>
      </c>
      <c r="AJ2308" t="str">
        <f>H2308&amp;"."&amp;VLOOKUP(I2308,'Data validation'!$A$1:$B$12,2,FALSE)&amp;".2026"</f>
        <v>28.06.2026</v>
      </c>
      <c r="AK2308">
        <f t="shared" si="1012"/>
        <v>27</v>
      </c>
      <c r="AL2308" t="e">
        <f>VLOOKUP(E2308,[2]Sheet1!$A:$B,2,FALSE)</f>
        <v>#N/A</v>
      </c>
    </row>
    <row r="2309" spans="1:38" x14ac:dyDescent="0.25">
      <c r="A2309" t="str">
        <f>VLOOKUP(Q2309,'Data validation'!$K$2:$L$50,2,FALSE)</f>
        <v>ITAKA</v>
      </c>
      <c r="B2309">
        <f t="shared" si="997"/>
        <v>0</v>
      </c>
      <c r="C2309">
        <f t="shared" si="998"/>
        <v>7</v>
      </c>
      <c r="D2309">
        <f t="shared" si="999"/>
        <v>0</v>
      </c>
      <c r="E2309">
        <v>10761</v>
      </c>
      <c r="F2309" t="s">
        <v>9870</v>
      </c>
      <c r="G2309" t="s">
        <v>71</v>
      </c>
      <c r="H2309" t="str">
        <f t="shared" si="1000"/>
        <v>30</v>
      </c>
      <c r="I2309" t="str">
        <f t="shared" si="1001"/>
        <v>Jun</v>
      </c>
      <c r="J2309" t="s">
        <v>72</v>
      </c>
      <c r="K2309" t="str">
        <f t="shared" si="1002"/>
        <v>07</v>
      </c>
      <c r="L2309" t="str">
        <f t="shared" si="1003"/>
        <v>Jul</v>
      </c>
      <c r="M2309">
        <v>7</v>
      </c>
      <c r="N2309">
        <f t="shared" si="1004"/>
        <v>-23</v>
      </c>
      <c r="O2309">
        <f t="shared" si="1005"/>
        <v>1</v>
      </c>
      <c r="P2309">
        <f t="shared" si="1006"/>
        <v>6</v>
      </c>
      <c r="Q2309" t="s">
        <v>1445</v>
      </c>
      <c r="R2309" t="s">
        <v>17</v>
      </c>
      <c r="S2309">
        <v>2</v>
      </c>
      <c r="T2309">
        <v>1</v>
      </c>
      <c r="U2309" s="2">
        <f>SUMIFS(Itaka!L:L,Itaka!D:D,'Резервации 2026'!E2309)</f>
        <v>1808.6929091</v>
      </c>
      <c r="V2309" s="2">
        <f t="shared" ref="V2309:V2313" si="1016">+U2309/M2309</f>
        <v>258.38470130000002</v>
      </c>
      <c r="W2309" t="s">
        <v>4628</v>
      </c>
      <c r="X2309" t="s">
        <v>9768</v>
      </c>
      <c r="Y2309" t="s">
        <v>9448</v>
      </c>
      <c r="Z2309" t="str">
        <f t="shared" si="1008"/>
        <v>Mar</v>
      </c>
      <c r="AA2309" s="6">
        <f t="shared" si="992"/>
        <v>0</v>
      </c>
      <c r="AB2309" s="6">
        <f t="shared" si="992"/>
        <v>1</v>
      </c>
      <c r="AC2309" s="6">
        <f t="shared" si="992"/>
        <v>6</v>
      </c>
      <c r="AD2309" s="6">
        <f t="shared" si="992"/>
        <v>0</v>
      </c>
      <c r="AE2309" s="6">
        <f t="shared" si="992"/>
        <v>0</v>
      </c>
      <c r="AF2309" s="6">
        <f t="shared" si="1009"/>
        <v>7</v>
      </c>
      <c r="AG2309" s="6">
        <f t="shared" si="1010"/>
        <v>0</v>
      </c>
      <c r="AH2309" s="14" t="str">
        <f>LEFT(X2309,2)&amp;"."&amp;VLOOKUP(MID(X2309,4,3),'Data validation'!$A$1:$B$12,2,FALSE)&amp;".2025"</f>
        <v>30.03.2025</v>
      </c>
      <c r="AI2309">
        <f t="shared" si="1011"/>
        <v>14</v>
      </c>
      <c r="AJ2309" t="str">
        <f>H2309&amp;"."&amp;VLOOKUP(I2309,'Data validation'!$A$1:$B$12,2,FALSE)&amp;".2026"</f>
        <v>30.06.2026</v>
      </c>
      <c r="AK2309">
        <f t="shared" si="1012"/>
        <v>27</v>
      </c>
      <c r="AL2309" t="e">
        <f>VLOOKUP(E2309,[2]Sheet1!$A:$B,2,FALSE)</f>
        <v>#N/A</v>
      </c>
    </row>
    <row r="2310" spans="1:38" x14ac:dyDescent="0.25">
      <c r="A2310" t="str">
        <f>VLOOKUP(Q2310,'Data validation'!$K$2:$L$50,2,FALSE)</f>
        <v>ITAKA</v>
      </c>
      <c r="B2310">
        <f t="shared" si="997"/>
        <v>0</v>
      </c>
      <c r="C2310">
        <f t="shared" si="998"/>
        <v>7</v>
      </c>
      <c r="D2310">
        <f t="shared" si="999"/>
        <v>0</v>
      </c>
      <c r="E2310">
        <v>10815</v>
      </c>
      <c r="F2310" t="s">
        <v>9871</v>
      </c>
      <c r="G2310" t="s">
        <v>1989</v>
      </c>
      <c r="H2310" t="str">
        <f t="shared" si="1000"/>
        <v>23</v>
      </c>
      <c r="I2310" t="str">
        <f t="shared" si="1001"/>
        <v>Jun</v>
      </c>
      <c r="J2310" t="s">
        <v>71</v>
      </c>
      <c r="K2310" t="str">
        <f t="shared" si="1002"/>
        <v>30</v>
      </c>
      <c r="L2310" t="str">
        <f t="shared" si="1003"/>
        <v>Jun</v>
      </c>
      <c r="M2310">
        <v>7</v>
      </c>
      <c r="N2310">
        <f t="shared" si="1004"/>
        <v>7</v>
      </c>
      <c r="O2310">
        <f t="shared" si="1005"/>
        <v>0</v>
      </c>
      <c r="P2310">
        <f t="shared" si="1006"/>
        <v>0</v>
      </c>
      <c r="Q2310" t="s">
        <v>1445</v>
      </c>
      <c r="R2310" t="s">
        <v>17</v>
      </c>
      <c r="S2310">
        <v>2</v>
      </c>
      <c r="T2310">
        <v>0</v>
      </c>
      <c r="U2310" s="2">
        <f>SUMIFS(Itaka!L:L,Itaka!D:D,'Резервации 2026'!E2310)</f>
        <v>1631.0253118999999</v>
      </c>
      <c r="V2310" s="2">
        <f t="shared" si="1016"/>
        <v>233.00361598571428</v>
      </c>
      <c r="W2310" t="s">
        <v>4628</v>
      </c>
      <c r="X2310" t="s">
        <v>9872</v>
      </c>
      <c r="Y2310" t="s">
        <v>9736</v>
      </c>
      <c r="Z2310" t="str">
        <f t="shared" si="1008"/>
        <v>Apr</v>
      </c>
      <c r="AA2310" s="6">
        <f t="shared" si="992"/>
        <v>0</v>
      </c>
      <c r="AB2310" s="6">
        <f t="shared" si="992"/>
        <v>7</v>
      </c>
      <c r="AC2310" s="6">
        <f t="shared" si="992"/>
        <v>0</v>
      </c>
      <c r="AD2310" s="6">
        <f t="shared" si="992"/>
        <v>0</v>
      </c>
      <c r="AE2310" s="6">
        <f t="shared" si="992"/>
        <v>0</v>
      </c>
      <c r="AF2310" s="6">
        <f t="shared" si="1009"/>
        <v>7</v>
      </c>
      <c r="AG2310" s="6">
        <f t="shared" si="1010"/>
        <v>0</v>
      </c>
      <c r="AH2310" s="14" t="str">
        <f>LEFT(X2310,2)&amp;"."&amp;VLOOKUP(MID(X2310,4,3),'Data validation'!$A$1:$B$12,2,FALSE)&amp;".2025"</f>
        <v>01.04.2025</v>
      </c>
      <c r="AI2310">
        <f t="shared" si="1011"/>
        <v>14</v>
      </c>
      <c r="AJ2310" t="str">
        <f>H2310&amp;"."&amp;VLOOKUP(I2310,'Data validation'!$A$1:$B$12,2,FALSE)&amp;".2026"</f>
        <v>23.06.2026</v>
      </c>
      <c r="AK2310">
        <f t="shared" si="1012"/>
        <v>26</v>
      </c>
      <c r="AL2310" t="e">
        <f>VLOOKUP(E2310,[2]Sheet1!$A:$B,2,FALSE)</f>
        <v>#N/A</v>
      </c>
    </row>
    <row r="2311" spans="1:38" x14ac:dyDescent="0.25">
      <c r="A2311" t="str">
        <f>VLOOKUP(Q2311,'Data validation'!$K$2:$L$50,2,FALSE)</f>
        <v>ITAKA</v>
      </c>
      <c r="B2311">
        <f t="shared" si="997"/>
        <v>0</v>
      </c>
      <c r="C2311">
        <f t="shared" si="998"/>
        <v>1</v>
      </c>
      <c r="D2311">
        <f t="shared" si="999"/>
        <v>6</v>
      </c>
      <c r="E2311">
        <v>10816</v>
      </c>
      <c r="F2311" t="s">
        <v>9873</v>
      </c>
      <c r="G2311" t="s">
        <v>182</v>
      </c>
      <c r="H2311" t="str">
        <f t="shared" si="1000"/>
        <v>10</v>
      </c>
      <c r="I2311" t="str">
        <f t="shared" si="1001"/>
        <v>Jul</v>
      </c>
      <c r="J2311" t="s">
        <v>236</v>
      </c>
      <c r="K2311" t="str">
        <f t="shared" si="1002"/>
        <v>17</v>
      </c>
      <c r="L2311" t="str">
        <f t="shared" si="1003"/>
        <v>Jul</v>
      </c>
      <c r="M2311">
        <v>7</v>
      </c>
      <c r="N2311">
        <f t="shared" si="1004"/>
        <v>7</v>
      </c>
      <c r="O2311">
        <f t="shared" si="1005"/>
        <v>0</v>
      </c>
      <c r="P2311">
        <f t="shared" si="1006"/>
        <v>0</v>
      </c>
      <c r="Q2311" t="s">
        <v>1445</v>
      </c>
      <c r="R2311" t="s">
        <v>20</v>
      </c>
      <c r="S2311">
        <v>2</v>
      </c>
      <c r="T2311">
        <v>0</v>
      </c>
      <c r="U2311" s="2">
        <f>SUMIFS(Itaka!L:L,Itaka!D:D,'Резервации 2026'!E2311)</f>
        <v>1808.6929091</v>
      </c>
      <c r="V2311" s="2">
        <f t="shared" si="1016"/>
        <v>258.38470130000002</v>
      </c>
      <c r="W2311" t="s">
        <v>4628</v>
      </c>
      <c r="X2311" t="s">
        <v>9872</v>
      </c>
      <c r="Y2311" t="s">
        <v>9759</v>
      </c>
      <c r="Z2311" t="str">
        <f t="shared" si="1008"/>
        <v>Apr</v>
      </c>
      <c r="AA2311" s="6">
        <f t="shared" si="992"/>
        <v>0</v>
      </c>
      <c r="AB2311" s="6">
        <f t="shared" si="992"/>
        <v>0</v>
      </c>
      <c r="AC2311" s="6">
        <f t="shared" si="992"/>
        <v>7</v>
      </c>
      <c r="AD2311" s="6">
        <f t="shared" si="992"/>
        <v>0</v>
      </c>
      <c r="AE2311" s="6">
        <f t="shared" si="992"/>
        <v>0</v>
      </c>
      <c r="AF2311" s="6">
        <f t="shared" si="1009"/>
        <v>7</v>
      </c>
      <c r="AG2311" s="6">
        <f t="shared" si="1010"/>
        <v>0</v>
      </c>
      <c r="AH2311" s="14" t="str">
        <f>LEFT(X2311,2)&amp;"."&amp;VLOOKUP(MID(X2311,4,3),'Data validation'!$A$1:$B$12,2,FALSE)&amp;".2025"</f>
        <v>01.04.2025</v>
      </c>
      <c r="AI2311">
        <f t="shared" si="1011"/>
        <v>14</v>
      </c>
      <c r="AJ2311" t="str">
        <f>H2311&amp;"."&amp;VLOOKUP(I2311,'Data validation'!$A$1:$B$12,2,FALSE)&amp;".2026"</f>
        <v>10.07.2026</v>
      </c>
      <c r="AK2311">
        <f t="shared" si="1012"/>
        <v>28</v>
      </c>
      <c r="AL2311" t="e">
        <f>VLOOKUP(E2311,[2]Sheet1!$A:$B,2,FALSE)</f>
        <v>#N/A</v>
      </c>
    </row>
    <row r="2312" spans="1:38" x14ac:dyDescent="0.25">
      <c r="A2312" t="str">
        <f>VLOOKUP(Q2312,'Data validation'!$K$2:$L$50,2,FALSE)</f>
        <v>ITAKA</v>
      </c>
      <c r="B2312">
        <f t="shared" si="997"/>
        <v>0</v>
      </c>
      <c r="C2312">
        <f t="shared" si="998"/>
        <v>7</v>
      </c>
      <c r="D2312">
        <f t="shared" si="999"/>
        <v>0</v>
      </c>
      <c r="E2312">
        <v>10818</v>
      </c>
      <c r="F2312" t="s">
        <v>9874</v>
      </c>
      <c r="G2312" t="s">
        <v>1989</v>
      </c>
      <c r="H2312" t="str">
        <f t="shared" si="1000"/>
        <v>23</v>
      </c>
      <c r="I2312" t="str">
        <f t="shared" si="1001"/>
        <v>Jun</v>
      </c>
      <c r="J2312" t="s">
        <v>71</v>
      </c>
      <c r="K2312" t="str">
        <f t="shared" si="1002"/>
        <v>30</v>
      </c>
      <c r="L2312" t="str">
        <f t="shared" si="1003"/>
        <v>Jun</v>
      </c>
      <c r="M2312">
        <v>7</v>
      </c>
      <c r="N2312">
        <f t="shared" si="1004"/>
        <v>7</v>
      </c>
      <c r="O2312">
        <f t="shared" si="1005"/>
        <v>0</v>
      </c>
      <c r="P2312">
        <f t="shared" si="1006"/>
        <v>0</v>
      </c>
      <c r="Q2312" t="s">
        <v>1445</v>
      </c>
      <c r="R2312" t="s">
        <v>20</v>
      </c>
      <c r="S2312">
        <v>2</v>
      </c>
      <c r="T2312">
        <v>0</v>
      </c>
      <c r="U2312" s="2">
        <f>SUMIFS(Itaka!L:L,Itaka!D:D,'Резервации 2026'!E2312)</f>
        <v>1631.0253118999999</v>
      </c>
      <c r="V2312" s="2">
        <f t="shared" si="1016"/>
        <v>233.00361598571428</v>
      </c>
      <c r="W2312" t="s">
        <v>4628</v>
      </c>
      <c r="X2312" t="s">
        <v>9875</v>
      </c>
      <c r="Y2312" t="s">
        <v>9736</v>
      </c>
      <c r="Z2312" t="str">
        <f t="shared" si="1008"/>
        <v>Apr</v>
      </c>
      <c r="AA2312" s="6">
        <f t="shared" si="992"/>
        <v>0</v>
      </c>
      <c r="AB2312" s="6">
        <f t="shared" si="992"/>
        <v>7</v>
      </c>
      <c r="AC2312" s="6">
        <f t="shared" si="992"/>
        <v>0</v>
      </c>
      <c r="AD2312" s="6">
        <f t="shared" si="992"/>
        <v>0</v>
      </c>
      <c r="AE2312" s="6">
        <f t="shared" si="992"/>
        <v>0</v>
      </c>
      <c r="AF2312" s="6">
        <f t="shared" si="1009"/>
        <v>7</v>
      </c>
      <c r="AG2312" s="6">
        <f t="shared" si="1010"/>
        <v>0</v>
      </c>
      <c r="AH2312" s="14" t="str">
        <f>LEFT(X2312,2)&amp;"."&amp;VLOOKUP(MID(X2312,4,3),'Data validation'!$A$1:$B$12,2,FALSE)&amp;".2025"</f>
        <v>01.04.2025</v>
      </c>
      <c r="AI2312">
        <f t="shared" si="1011"/>
        <v>14</v>
      </c>
      <c r="AJ2312" t="str">
        <f>H2312&amp;"."&amp;VLOOKUP(I2312,'Data validation'!$A$1:$B$12,2,FALSE)&amp;".2026"</f>
        <v>23.06.2026</v>
      </c>
      <c r="AK2312">
        <f t="shared" si="1012"/>
        <v>26</v>
      </c>
      <c r="AL2312" t="e">
        <f>VLOOKUP(E2312,[2]Sheet1!$A:$B,2,FALSE)</f>
        <v>#N/A</v>
      </c>
    </row>
    <row r="2313" spans="1:38" x14ac:dyDescent="0.25">
      <c r="A2313" t="str">
        <f>VLOOKUP(Q2313,'Data validation'!$K$2:$L$50,2,FALSE)</f>
        <v>ITAKA</v>
      </c>
      <c r="B2313">
        <f t="shared" si="997"/>
        <v>0</v>
      </c>
      <c r="C2313">
        <f t="shared" si="998"/>
        <v>7</v>
      </c>
      <c r="D2313">
        <f t="shared" si="999"/>
        <v>0</v>
      </c>
      <c r="E2313">
        <v>10817</v>
      </c>
      <c r="F2313" t="s">
        <v>9876</v>
      </c>
      <c r="G2313" t="s">
        <v>71</v>
      </c>
      <c r="H2313" t="str">
        <f t="shared" si="1000"/>
        <v>30</v>
      </c>
      <c r="I2313" t="str">
        <f t="shared" si="1001"/>
        <v>Jun</v>
      </c>
      <c r="J2313" t="s">
        <v>72</v>
      </c>
      <c r="K2313" t="str">
        <f t="shared" si="1002"/>
        <v>07</v>
      </c>
      <c r="L2313" t="str">
        <f t="shared" si="1003"/>
        <v>Jul</v>
      </c>
      <c r="M2313">
        <v>7</v>
      </c>
      <c r="N2313">
        <f t="shared" si="1004"/>
        <v>-23</v>
      </c>
      <c r="O2313">
        <f t="shared" si="1005"/>
        <v>1</v>
      </c>
      <c r="P2313">
        <f t="shared" si="1006"/>
        <v>6</v>
      </c>
      <c r="Q2313" t="s">
        <v>1445</v>
      </c>
      <c r="R2313" t="s">
        <v>17</v>
      </c>
      <c r="S2313">
        <v>3</v>
      </c>
      <c r="T2313">
        <v>0</v>
      </c>
      <c r="U2313" s="2">
        <f>SUMIFS(Itaka!L:L,Itaka!D:D,'Резервации 2026'!E2313)</f>
        <v>2373.8495459000001</v>
      </c>
      <c r="V2313" s="2">
        <f t="shared" si="1016"/>
        <v>339.12136370000002</v>
      </c>
      <c r="W2313" t="s">
        <v>4628</v>
      </c>
      <c r="X2313" t="s">
        <v>9875</v>
      </c>
      <c r="Y2313" t="s">
        <v>9518</v>
      </c>
      <c r="Z2313" t="str">
        <f t="shared" si="1008"/>
        <v>Apr</v>
      </c>
      <c r="AA2313" s="6">
        <f t="shared" si="992"/>
        <v>0</v>
      </c>
      <c r="AB2313" s="6">
        <f t="shared" si="992"/>
        <v>1</v>
      </c>
      <c r="AC2313" s="6">
        <f t="shared" si="992"/>
        <v>6</v>
      </c>
      <c r="AD2313" s="6">
        <f t="shared" si="992"/>
        <v>0</v>
      </c>
      <c r="AE2313" s="6">
        <f t="shared" si="992"/>
        <v>0</v>
      </c>
      <c r="AF2313" s="6">
        <f t="shared" si="1009"/>
        <v>7</v>
      </c>
      <c r="AG2313" s="6">
        <f t="shared" si="1010"/>
        <v>0</v>
      </c>
      <c r="AH2313" s="14" t="str">
        <f>LEFT(X2313,2)&amp;"."&amp;VLOOKUP(MID(X2313,4,3),'Data validation'!$A$1:$B$12,2,FALSE)&amp;".2025"</f>
        <v>01.04.2025</v>
      </c>
      <c r="AI2313">
        <f t="shared" si="1011"/>
        <v>14</v>
      </c>
      <c r="AJ2313" t="str">
        <f>H2313&amp;"."&amp;VLOOKUP(I2313,'Data validation'!$A$1:$B$12,2,FALSE)&amp;".2026"</f>
        <v>30.06.2026</v>
      </c>
      <c r="AK2313">
        <f t="shared" si="1012"/>
        <v>27</v>
      </c>
      <c r="AL2313" t="e">
        <f>VLOOKUP(E2313,[2]Sheet1!$A:$B,2,FALSE)</f>
        <v>#N/A</v>
      </c>
    </row>
    <row r="2314" spans="1:38" x14ac:dyDescent="0.25">
      <c r="A2314" t="str">
        <f>VLOOKUP(Q2314,'Data validation'!$K$2:$L$50,2,FALSE)</f>
        <v>TOPOLA SKIES</v>
      </c>
      <c r="B2314">
        <f t="shared" si="997"/>
        <v>2</v>
      </c>
      <c r="C2314">
        <f t="shared" si="998"/>
        <v>0</v>
      </c>
      <c r="D2314">
        <f t="shared" si="999"/>
        <v>0</v>
      </c>
      <c r="E2314">
        <v>10820</v>
      </c>
      <c r="F2314" t="s">
        <v>9877</v>
      </c>
      <c r="G2314" t="s">
        <v>7438</v>
      </c>
      <c r="H2314" t="str">
        <f t="shared" si="1000"/>
        <v>23</v>
      </c>
      <c r="I2314" t="str">
        <f t="shared" si="1001"/>
        <v>May</v>
      </c>
      <c r="J2314" t="s">
        <v>3637</v>
      </c>
      <c r="K2314" t="str">
        <f t="shared" si="1002"/>
        <v>25</v>
      </c>
      <c r="L2314" t="str">
        <f t="shared" si="1003"/>
        <v>May</v>
      </c>
      <c r="M2314">
        <v>2</v>
      </c>
      <c r="N2314">
        <f t="shared" si="1004"/>
        <v>2</v>
      </c>
      <c r="O2314">
        <f t="shared" si="1005"/>
        <v>0</v>
      </c>
      <c r="P2314">
        <f t="shared" si="1006"/>
        <v>0</v>
      </c>
      <c r="Q2314" t="s">
        <v>35</v>
      </c>
      <c r="R2314" t="s">
        <v>20</v>
      </c>
      <c r="S2314">
        <v>3</v>
      </c>
      <c r="T2314">
        <v>1</v>
      </c>
      <c r="U2314" s="2">
        <v>740.99041908256868</v>
      </c>
      <c r="V2314" s="2">
        <v>370.49520954128434</v>
      </c>
      <c r="X2314" t="s">
        <v>9878</v>
      </c>
      <c r="Y2314" t="s">
        <v>9858</v>
      </c>
      <c r="Z2314" t="str">
        <f t="shared" si="1008"/>
        <v>Apr</v>
      </c>
      <c r="AA2314" s="6">
        <f t="shared" si="992"/>
        <v>2</v>
      </c>
      <c r="AB2314" s="6">
        <f t="shared" si="992"/>
        <v>0</v>
      </c>
      <c r="AC2314" s="6">
        <f t="shared" si="992"/>
        <v>0</v>
      </c>
      <c r="AD2314" s="6">
        <f t="shared" si="992"/>
        <v>0</v>
      </c>
      <c r="AE2314" s="6">
        <f t="shared" si="992"/>
        <v>0</v>
      </c>
      <c r="AF2314" s="6">
        <f t="shared" si="1009"/>
        <v>2</v>
      </c>
      <c r="AG2314" s="6">
        <f t="shared" si="1010"/>
        <v>0</v>
      </c>
      <c r="AH2314" s="14" t="str">
        <f>LEFT(X2314,2)&amp;"."&amp;VLOOKUP(MID(X2314,4,3),'Data validation'!$A$1:$B$12,2,FALSE)&amp;".2025"</f>
        <v>01.04.2025</v>
      </c>
      <c r="AI2314">
        <f t="shared" si="1011"/>
        <v>14</v>
      </c>
      <c r="AJ2314" t="str">
        <f>H2314&amp;"."&amp;VLOOKUP(I2314,'Data validation'!$A$1:$B$12,2,FALSE)&amp;".2026"</f>
        <v>23.05.2026</v>
      </c>
      <c r="AK2314">
        <f t="shared" si="1012"/>
        <v>21</v>
      </c>
      <c r="AL2314" t="str">
        <f>VLOOKUP(E2314,[2]Sheet1!$A:$B,2,FALSE)</f>
        <v>Анулирана</v>
      </c>
    </row>
    <row r="2315" spans="1:38" x14ac:dyDescent="0.25">
      <c r="A2315" t="str">
        <f>VLOOKUP(Q2315,'Data validation'!$K$2:$L$50,2,FALSE)</f>
        <v>TO</v>
      </c>
      <c r="B2315">
        <f t="shared" si="997"/>
        <v>0</v>
      </c>
      <c r="C2315">
        <f t="shared" si="998"/>
        <v>0</v>
      </c>
      <c r="D2315">
        <f t="shared" si="999"/>
        <v>5</v>
      </c>
      <c r="E2315">
        <v>10821</v>
      </c>
      <c r="F2315" t="s">
        <v>9879</v>
      </c>
      <c r="G2315" t="s">
        <v>340</v>
      </c>
      <c r="H2315" t="str">
        <f t="shared" si="1000"/>
        <v>03</v>
      </c>
      <c r="I2315" t="str">
        <f t="shared" si="1001"/>
        <v>Aug</v>
      </c>
      <c r="J2315" t="s">
        <v>259</v>
      </c>
      <c r="K2315" t="str">
        <f t="shared" si="1002"/>
        <v>08</v>
      </c>
      <c r="L2315" t="str">
        <f t="shared" si="1003"/>
        <v>Aug</v>
      </c>
      <c r="M2315">
        <v>5</v>
      </c>
      <c r="N2315">
        <f t="shared" si="1004"/>
        <v>5</v>
      </c>
      <c r="O2315">
        <f t="shared" si="1005"/>
        <v>0</v>
      </c>
      <c r="P2315">
        <f t="shared" si="1006"/>
        <v>0</v>
      </c>
      <c r="Q2315" t="s">
        <v>81</v>
      </c>
      <c r="R2315" t="s">
        <v>20</v>
      </c>
      <c r="S2315">
        <v>3</v>
      </c>
      <c r="T2315">
        <v>1</v>
      </c>
      <c r="U2315" s="2">
        <f>SUMIFS(SLR!L:L,SLR!D:D,'Резервации 2026'!E2315)</f>
        <v>2461.1186804999998</v>
      </c>
      <c r="V2315" s="2">
        <f t="shared" ref="V2315" si="1017">+U2315/M2315</f>
        <v>492.22373609999994</v>
      </c>
      <c r="W2315" t="s">
        <v>262</v>
      </c>
      <c r="X2315" t="s">
        <v>9880</v>
      </c>
      <c r="Y2315" t="s">
        <v>9858</v>
      </c>
      <c r="Z2315" t="str">
        <f t="shared" si="1008"/>
        <v>Apr</v>
      </c>
      <c r="AA2315" s="6">
        <f t="shared" si="992"/>
        <v>0</v>
      </c>
      <c r="AB2315" s="6">
        <f t="shared" si="992"/>
        <v>0</v>
      </c>
      <c r="AC2315" s="6">
        <f t="shared" si="992"/>
        <v>0</v>
      </c>
      <c r="AD2315" s="6">
        <f t="shared" si="992"/>
        <v>5</v>
      </c>
      <c r="AE2315" s="6">
        <f t="shared" si="992"/>
        <v>0</v>
      </c>
      <c r="AF2315" s="6">
        <f t="shared" si="1009"/>
        <v>5</v>
      </c>
      <c r="AG2315" s="6">
        <f t="shared" si="1010"/>
        <v>0</v>
      </c>
      <c r="AH2315" s="14" t="str">
        <f>LEFT(X2315,2)&amp;"."&amp;VLOOKUP(MID(X2315,4,3),'Data validation'!$A$1:$B$12,2,FALSE)&amp;".2025"</f>
        <v>01.04.2025</v>
      </c>
      <c r="AI2315">
        <f t="shared" si="1011"/>
        <v>14</v>
      </c>
      <c r="AJ2315" t="str">
        <f>H2315&amp;"."&amp;VLOOKUP(I2315,'Data validation'!$A$1:$B$12,2,FALSE)&amp;".2026"</f>
        <v>03.08.2026</v>
      </c>
      <c r="AK2315">
        <f t="shared" si="1012"/>
        <v>32</v>
      </c>
      <c r="AL2315" t="e">
        <f>VLOOKUP(E2315,[2]Sheet1!$A:$B,2,FALSE)</f>
        <v>#N/A</v>
      </c>
    </row>
    <row r="2316" spans="1:38" x14ac:dyDescent="0.25">
      <c r="A2316" t="str">
        <f>VLOOKUP(Q2316,'Data validation'!$K$2:$L$50,2,FALSE)</f>
        <v>TO</v>
      </c>
      <c r="B2316">
        <f t="shared" si="997"/>
        <v>0</v>
      </c>
      <c r="C2316">
        <f t="shared" si="998"/>
        <v>5</v>
      </c>
      <c r="D2316">
        <f t="shared" si="999"/>
        <v>0</v>
      </c>
      <c r="E2316">
        <v>10823</v>
      </c>
      <c r="F2316" t="s">
        <v>9881</v>
      </c>
      <c r="G2316" t="s">
        <v>276</v>
      </c>
      <c r="H2316" t="str">
        <f t="shared" si="1000"/>
        <v>28</v>
      </c>
      <c r="I2316" t="str">
        <f t="shared" si="1001"/>
        <v>Jun</v>
      </c>
      <c r="J2316" t="s">
        <v>181</v>
      </c>
      <c r="K2316" t="str">
        <f t="shared" si="1002"/>
        <v>03</v>
      </c>
      <c r="L2316" t="str">
        <f t="shared" si="1003"/>
        <v>Jul</v>
      </c>
      <c r="M2316">
        <v>5</v>
      </c>
      <c r="N2316">
        <f t="shared" si="1004"/>
        <v>-25</v>
      </c>
      <c r="O2316">
        <f t="shared" si="1005"/>
        <v>3</v>
      </c>
      <c r="P2316">
        <f t="shared" si="1006"/>
        <v>2</v>
      </c>
      <c r="Q2316" t="s">
        <v>81</v>
      </c>
      <c r="R2316" t="s">
        <v>110</v>
      </c>
      <c r="S2316">
        <v>4</v>
      </c>
      <c r="T2316">
        <v>1</v>
      </c>
      <c r="U2316" s="2">
        <f>SUMIFS(SLR!L:L,SLR!D:D,'Резервации 2026'!E2316)</f>
        <v>2893.3571104999996</v>
      </c>
      <c r="V2316" s="2">
        <f t="shared" ref="V2316" si="1018">+U2316/M2316</f>
        <v>578.67142209999997</v>
      </c>
      <c r="W2316" t="s">
        <v>262</v>
      </c>
      <c r="X2316" t="s">
        <v>9882</v>
      </c>
      <c r="Y2316" t="s">
        <v>9736</v>
      </c>
      <c r="Z2316" t="str">
        <f t="shared" si="1008"/>
        <v>Apr</v>
      </c>
      <c r="AA2316" s="6">
        <f t="shared" si="992"/>
        <v>0</v>
      </c>
      <c r="AB2316" s="6">
        <f t="shared" si="992"/>
        <v>3</v>
      </c>
      <c r="AC2316" s="6">
        <f t="shared" si="992"/>
        <v>2</v>
      </c>
      <c r="AD2316" s="6">
        <f t="shared" si="992"/>
        <v>0</v>
      </c>
      <c r="AE2316" s="6">
        <f t="shared" si="992"/>
        <v>0</v>
      </c>
      <c r="AF2316" s="6">
        <f t="shared" si="1009"/>
        <v>5</v>
      </c>
      <c r="AG2316" s="6">
        <f t="shared" si="1010"/>
        <v>0</v>
      </c>
      <c r="AH2316" s="14" t="str">
        <f>LEFT(X2316,2)&amp;"."&amp;VLOOKUP(MID(X2316,4,3),'Data validation'!$A$1:$B$12,2,FALSE)&amp;".2025"</f>
        <v>01.04.2025</v>
      </c>
      <c r="AI2316">
        <f t="shared" si="1011"/>
        <v>14</v>
      </c>
      <c r="AJ2316" t="str">
        <f>H2316&amp;"."&amp;VLOOKUP(I2316,'Data validation'!$A$1:$B$12,2,FALSE)&amp;".2026"</f>
        <v>28.06.2026</v>
      </c>
      <c r="AK2316">
        <f t="shared" si="1012"/>
        <v>27</v>
      </c>
      <c r="AL2316" t="e">
        <f>VLOOKUP(E2316,[2]Sheet1!$A:$B,2,FALSE)</f>
        <v>#N/A</v>
      </c>
    </row>
    <row r="2317" spans="1:38" x14ac:dyDescent="0.25">
      <c r="A2317" t="str">
        <f>VLOOKUP(Q2317,'Data validation'!$K$2:$L$50,2,FALSE)</f>
        <v>TO</v>
      </c>
      <c r="B2317">
        <f t="shared" si="997"/>
        <v>0</v>
      </c>
      <c r="C2317">
        <f t="shared" si="998"/>
        <v>0</v>
      </c>
      <c r="D2317">
        <f t="shared" si="999"/>
        <v>5</v>
      </c>
      <c r="E2317">
        <v>10822</v>
      </c>
      <c r="F2317" t="s">
        <v>9883</v>
      </c>
      <c r="G2317" t="s">
        <v>259</v>
      </c>
      <c r="H2317" t="str">
        <f t="shared" si="1000"/>
        <v>08</v>
      </c>
      <c r="I2317" t="str">
        <f t="shared" si="1001"/>
        <v>Aug</v>
      </c>
      <c r="J2317" t="s">
        <v>475</v>
      </c>
      <c r="K2317" t="str">
        <f t="shared" si="1002"/>
        <v>13</v>
      </c>
      <c r="L2317" t="str">
        <f t="shared" si="1003"/>
        <v>Aug</v>
      </c>
      <c r="M2317">
        <v>5</v>
      </c>
      <c r="N2317">
        <f t="shared" si="1004"/>
        <v>5</v>
      </c>
      <c r="O2317">
        <f t="shared" si="1005"/>
        <v>0</v>
      </c>
      <c r="P2317">
        <f t="shared" si="1006"/>
        <v>0</v>
      </c>
      <c r="Q2317" t="s">
        <v>56</v>
      </c>
      <c r="R2317" t="s">
        <v>63</v>
      </c>
      <c r="S2317">
        <v>2</v>
      </c>
      <c r="T2317">
        <v>2</v>
      </c>
      <c r="U2317" s="2">
        <f>SUMIFS(Novoton!L:L,Novoton!D:D,'Резервации 2026'!E2317)</f>
        <v>2136.4509005</v>
      </c>
      <c r="V2317" s="2">
        <f t="shared" ref="V2317" si="1019">+U2317/M2317</f>
        <v>427.29018009999999</v>
      </c>
      <c r="W2317" t="s">
        <v>262</v>
      </c>
      <c r="X2317" t="s">
        <v>9884</v>
      </c>
      <c r="Y2317" t="s">
        <v>9736</v>
      </c>
      <c r="Z2317" t="str">
        <f t="shared" si="1008"/>
        <v>Apr</v>
      </c>
      <c r="AA2317" s="6">
        <f t="shared" si="992"/>
        <v>0</v>
      </c>
      <c r="AB2317" s="6">
        <f t="shared" si="992"/>
        <v>0</v>
      </c>
      <c r="AC2317" s="6">
        <f t="shared" si="992"/>
        <v>0</v>
      </c>
      <c r="AD2317" s="6">
        <f t="shared" si="992"/>
        <v>5</v>
      </c>
      <c r="AE2317" s="6">
        <f t="shared" si="992"/>
        <v>0</v>
      </c>
      <c r="AF2317" s="6">
        <f t="shared" si="1009"/>
        <v>5</v>
      </c>
      <c r="AG2317" s="6">
        <f t="shared" si="1010"/>
        <v>0</v>
      </c>
      <c r="AH2317" s="14" t="str">
        <f>LEFT(X2317,2)&amp;"."&amp;VLOOKUP(MID(X2317,4,3),'Data validation'!$A$1:$B$12,2,FALSE)&amp;".2025"</f>
        <v>01.04.2025</v>
      </c>
      <c r="AI2317">
        <f t="shared" si="1011"/>
        <v>14</v>
      </c>
      <c r="AJ2317" t="str">
        <f>H2317&amp;"."&amp;VLOOKUP(I2317,'Data validation'!$A$1:$B$12,2,FALSE)&amp;".2026"</f>
        <v>08.08.2026</v>
      </c>
      <c r="AK2317">
        <f t="shared" si="1012"/>
        <v>32</v>
      </c>
      <c r="AL2317" t="e">
        <f>VLOOKUP(E2317,[2]Sheet1!$A:$B,2,FALSE)</f>
        <v>#N/A</v>
      </c>
    </row>
    <row r="2318" spans="1:38" x14ac:dyDescent="0.25">
      <c r="A2318" t="str">
        <f>VLOOKUP(Q2318,'Data validation'!$K$2:$L$50,2,FALSE)</f>
        <v>BOOKING</v>
      </c>
      <c r="B2318">
        <f t="shared" si="997"/>
        <v>2</v>
      </c>
      <c r="C2318">
        <f t="shared" si="998"/>
        <v>0</v>
      </c>
      <c r="D2318">
        <f t="shared" si="999"/>
        <v>0</v>
      </c>
      <c r="E2318">
        <v>10824</v>
      </c>
      <c r="F2318" t="s">
        <v>9885</v>
      </c>
      <c r="G2318" t="s">
        <v>9886</v>
      </c>
      <c r="H2318" t="str">
        <f t="shared" si="1000"/>
        <v>28</v>
      </c>
      <c r="I2318" t="str">
        <f t="shared" si="1001"/>
        <v>May</v>
      </c>
      <c r="J2318" t="s">
        <v>3113</v>
      </c>
      <c r="K2318" t="str">
        <f t="shared" si="1002"/>
        <v>30</v>
      </c>
      <c r="L2318" t="str">
        <f t="shared" si="1003"/>
        <v>May</v>
      </c>
      <c r="M2318">
        <v>2</v>
      </c>
      <c r="N2318">
        <f t="shared" si="1004"/>
        <v>2</v>
      </c>
      <c r="O2318">
        <f t="shared" si="1005"/>
        <v>0</v>
      </c>
      <c r="P2318">
        <f t="shared" si="1006"/>
        <v>0</v>
      </c>
      <c r="Q2318" t="s">
        <v>587</v>
      </c>
      <c r="R2318" t="s">
        <v>20</v>
      </c>
      <c r="S2318">
        <v>2</v>
      </c>
      <c r="T2318">
        <v>0</v>
      </c>
      <c r="U2318" s="2">
        <v>514.50889376146779</v>
      </c>
      <c r="V2318" s="2">
        <v>257.25444688073389</v>
      </c>
      <c r="W2318" t="s">
        <v>262</v>
      </c>
      <c r="X2318" t="s">
        <v>9887</v>
      </c>
      <c r="Y2318" t="s">
        <v>9858</v>
      </c>
      <c r="Z2318" t="str">
        <f t="shared" si="1008"/>
        <v>Apr</v>
      </c>
      <c r="AA2318" s="6">
        <f t="shared" si="992"/>
        <v>2</v>
      </c>
      <c r="AB2318" s="6">
        <f t="shared" si="992"/>
        <v>0</v>
      </c>
      <c r="AC2318" s="6">
        <f t="shared" si="992"/>
        <v>0</v>
      </c>
      <c r="AD2318" s="6">
        <f t="shared" si="992"/>
        <v>0</v>
      </c>
      <c r="AE2318" s="6">
        <f t="shared" si="992"/>
        <v>0</v>
      </c>
      <c r="AF2318" s="6">
        <f t="shared" si="1009"/>
        <v>2</v>
      </c>
      <c r="AG2318" s="6">
        <f t="shared" si="1010"/>
        <v>0</v>
      </c>
      <c r="AH2318" s="14" t="str">
        <f>LEFT(X2318,2)&amp;"."&amp;VLOOKUP(MID(X2318,4,3),'Data validation'!$A$1:$B$12,2,FALSE)&amp;".2025"</f>
        <v>01.04.2025</v>
      </c>
      <c r="AI2318">
        <f t="shared" si="1011"/>
        <v>14</v>
      </c>
      <c r="AJ2318" t="str">
        <f>H2318&amp;"."&amp;VLOOKUP(I2318,'Data validation'!$A$1:$B$12,2,FALSE)&amp;".2026"</f>
        <v>28.05.2026</v>
      </c>
      <c r="AK2318">
        <f t="shared" si="1012"/>
        <v>22</v>
      </c>
      <c r="AL2318" t="str">
        <f>VLOOKUP(E2318,[2]Sheet1!$A:$B,2,FALSE)</f>
        <v>Анулирана</v>
      </c>
    </row>
    <row r="2319" spans="1:38" x14ac:dyDescent="0.25">
      <c r="A2319" t="str">
        <f>VLOOKUP(Q2319,'Data validation'!$K$2:$L$50,2,FALSE)</f>
        <v>TOPOLA SKIES</v>
      </c>
      <c r="B2319">
        <f t="shared" si="997"/>
        <v>0</v>
      </c>
      <c r="C2319">
        <f t="shared" si="998"/>
        <v>5</v>
      </c>
      <c r="D2319">
        <f t="shared" si="999"/>
        <v>1</v>
      </c>
      <c r="E2319">
        <v>10825</v>
      </c>
      <c r="F2319" t="s">
        <v>9888</v>
      </c>
      <c r="G2319" t="s">
        <v>173</v>
      </c>
      <c r="H2319" t="str">
        <f t="shared" si="1000"/>
        <v>06</v>
      </c>
      <c r="I2319" t="str">
        <f t="shared" si="1001"/>
        <v>Jul</v>
      </c>
      <c r="J2319" t="s">
        <v>235</v>
      </c>
      <c r="K2319" t="str">
        <f t="shared" si="1002"/>
        <v>12</v>
      </c>
      <c r="L2319" t="str">
        <f t="shared" si="1003"/>
        <v>Jul</v>
      </c>
      <c r="M2319">
        <v>6</v>
      </c>
      <c r="N2319">
        <f t="shared" si="1004"/>
        <v>6</v>
      </c>
      <c r="O2319">
        <f t="shared" si="1005"/>
        <v>0</v>
      </c>
      <c r="P2319">
        <f t="shared" si="1006"/>
        <v>0</v>
      </c>
      <c r="Q2319" t="s">
        <v>35</v>
      </c>
      <c r="R2319" t="s">
        <v>20</v>
      </c>
      <c r="S2319">
        <v>2</v>
      </c>
      <c r="T2319">
        <v>2</v>
      </c>
      <c r="U2319" s="2">
        <v>3127.5336605504585</v>
      </c>
      <c r="V2319" s="2">
        <v>521.25561009174305</v>
      </c>
      <c r="X2319" t="s">
        <v>9889</v>
      </c>
      <c r="Y2319" t="s">
        <v>9733</v>
      </c>
      <c r="Z2319" t="str">
        <f t="shared" si="1008"/>
        <v>Apr</v>
      </c>
      <c r="AA2319" s="6">
        <f t="shared" si="992"/>
        <v>0</v>
      </c>
      <c r="AB2319" s="6">
        <f t="shared" si="992"/>
        <v>0</v>
      </c>
      <c r="AC2319" s="6">
        <f t="shared" si="992"/>
        <v>6</v>
      </c>
      <c r="AD2319" s="6">
        <f t="shared" si="992"/>
        <v>0</v>
      </c>
      <c r="AE2319" s="6">
        <f t="shared" si="992"/>
        <v>0</v>
      </c>
      <c r="AF2319" s="6">
        <f t="shared" si="1009"/>
        <v>6</v>
      </c>
      <c r="AG2319" s="6">
        <f t="shared" si="1010"/>
        <v>0</v>
      </c>
      <c r="AH2319" s="14" t="str">
        <f>LEFT(X2319,2)&amp;"."&amp;VLOOKUP(MID(X2319,4,3),'Data validation'!$A$1:$B$12,2,FALSE)&amp;".2025"</f>
        <v>02.04.2025</v>
      </c>
      <c r="AI2319">
        <f t="shared" si="1011"/>
        <v>14</v>
      </c>
      <c r="AJ2319" t="str">
        <f>H2319&amp;"."&amp;VLOOKUP(I2319,'Data validation'!$A$1:$B$12,2,FALSE)&amp;".2026"</f>
        <v>06.07.2026</v>
      </c>
      <c r="AK2319">
        <f t="shared" si="1012"/>
        <v>28</v>
      </c>
      <c r="AL2319" t="e">
        <f>VLOOKUP(E2319,[2]Sheet1!$A:$B,2,FALSE)</f>
        <v>#N/A</v>
      </c>
    </row>
    <row r="2320" spans="1:38" x14ac:dyDescent="0.25">
      <c r="A2320" t="str">
        <f>VLOOKUP(Q2320,'Data validation'!$K$2:$L$50,2,FALSE)</f>
        <v>TO</v>
      </c>
      <c r="B2320">
        <f t="shared" si="997"/>
        <v>0</v>
      </c>
      <c r="C2320">
        <f t="shared" si="998"/>
        <v>0</v>
      </c>
      <c r="D2320">
        <f t="shared" si="999"/>
        <v>3</v>
      </c>
      <c r="E2320">
        <v>10826</v>
      </c>
      <c r="F2320" t="s">
        <v>9890</v>
      </c>
      <c r="G2320" t="s">
        <v>84</v>
      </c>
      <c r="H2320" t="str">
        <f t="shared" si="1000"/>
        <v>20</v>
      </c>
      <c r="I2320" t="str">
        <f t="shared" si="1001"/>
        <v>Jul</v>
      </c>
      <c r="J2320" t="s">
        <v>528</v>
      </c>
      <c r="K2320" t="str">
        <f t="shared" si="1002"/>
        <v>23</v>
      </c>
      <c r="L2320" t="str">
        <f t="shared" si="1003"/>
        <v>Jul</v>
      </c>
      <c r="M2320">
        <v>3</v>
      </c>
      <c r="N2320">
        <f t="shared" si="1004"/>
        <v>3</v>
      </c>
      <c r="O2320">
        <f t="shared" si="1005"/>
        <v>0</v>
      </c>
      <c r="P2320">
        <f t="shared" si="1006"/>
        <v>0</v>
      </c>
      <c r="Q2320" t="s">
        <v>81</v>
      </c>
      <c r="R2320" t="s">
        <v>20</v>
      </c>
      <c r="S2320">
        <v>1</v>
      </c>
      <c r="T2320">
        <v>1</v>
      </c>
      <c r="U2320" s="2">
        <f>SUMIFS(SLR!L:L,SLR!D:D,'Резервации 2026'!E2320)</f>
        <v>957.10496880000005</v>
      </c>
      <c r="V2320" s="2">
        <f t="shared" ref="V2320" si="1020">+U2320/M2320</f>
        <v>319.03498960000002</v>
      </c>
      <c r="W2320" t="s">
        <v>262</v>
      </c>
      <c r="X2320" t="s">
        <v>9806</v>
      </c>
      <c r="Y2320" t="s">
        <v>9733</v>
      </c>
      <c r="Z2320" t="str">
        <f t="shared" si="1008"/>
        <v>Apr</v>
      </c>
      <c r="AA2320" s="6">
        <f t="shared" si="992"/>
        <v>0</v>
      </c>
      <c r="AB2320" s="6">
        <f t="shared" si="992"/>
        <v>0</v>
      </c>
      <c r="AC2320" s="6">
        <f t="shared" si="992"/>
        <v>3</v>
      </c>
      <c r="AD2320" s="6">
        <f t="shared" si="992"/>
        <v>0</v>
      </c>
      <c r="AE2320" s="6">
        <f t="shared" si="992"/>
        <v>0</v>
      </c>
      <c r="AF2320" s="6">
        <f t="shared" si="1009"/>
        <v>3</v>
      </c>
      <c r="AG2320" s="6">
        <f t="shared" si="1010"/>
        <v>0</v>
      </c>
      <c r="AH2320" s="14" t="str">
        <f>LEFT(X2320,2)&amp;"."&amp;VLOOKUP(MID(X2320,4,3),'Data validation'!$A$1:$B$12,2,FALSE)&amp;".2025"</f>
        <v>02.04.2025</v>
      </c>
      <c r="AI2320">
        <f t="shared" si="1011"/>
        <v>14</v>
      </c>
      <c r="AJ2320" t="str">
        <f>H2320&amp;"."&amp;VLOOKUP(I2320,'Data validation'!$A$1:$B$12,2,FALSE)&amp;".2026"</f>
        <v>20.07.2026</v>
      </c>
      <c r="AK2320">
        <f t="shared" si="1012"/>
        <v>30</v>
      </c>
      <c r="AL2320" t="e">
        <f>VLOOKUP(E2320,[2]Sheet1!$A:$B,2,FALSE)</f>
        <v>#N/A</v>
      </c>
    </row>
    <row r="2321" spans="1:38" x14ac:dyDescent="0.25">
      <c r="A2321" t="str">
        <f>VLOOKUP(Q2321,'Data validation'!$K$2:$L$50,2,FALSE)</f>
        <v>TO</v>
      </c>
      <c r="B2321">
        <f t="shared" si="997"/>
        <v>2</v>
      </c>
      <c r="C2321">
        <f t="shared" si="998"/>
        <v>1</v>
      </c>
      <c r="D2321">
        <f t="shared" si="999"/>
        <v>0</v>
      </c>
      <c r="E2321">
        <v>10828</v>
      </c>
      <c r="F2321" t="s">
        <v>9891</v>
      </c>
      <c r="G2321" t="s">
        <v>1869</v>
      </c>
      <c r="H2321" t="str">
        <f t="shared" si="1000"/>
        <v>29</v>
      </c>
      <c r="I2321" t="str">
        <f t="shared" si="1001"/>
        <v>May</v>
      </c>
      <c r="J2321" t="s">
        <v>27</v>
      </c>
      <c r="K2321" t="str">
        <f t="shared" si="1002"/>
        <v>01</v>
      </c>
      <c r="L2321" t="str">
        <f t="shared" si="1003"/>
        <v>Jun</v>
      </c>
      <c r="M2321">
        <v>3</v>
      </c>
      <c r="N2321">
        <f t="shared" si="1004"/>
        <v>-28</v>
      </c>
      <c r="O2321">
        <f t="shared" si="1005"/>
        <v>2</v>
      </c>
      <c r="P2321">
        <f t="shared" si="1006"/>
        <v>0</v>
      </c>
      <c r="Q2321" t="s">
        <v>158</v>
      </c>
      <c r="R2321" t="s">
        <v>25</v>
      </c>
      <c r="S2321">
        <v>3</v>
      </c>
      <c r="T2321">
        <v>1</v>
      </c>
      <c r="U2321" s="2">
        <f>SUMIFS(DTS!L:L,DTS!D:D,'Резервации 2026'!E2321)</f>
        <v>1090.1209670999999</v>
      </c>
      <c r="V2321" s="2">
        <f>+U2321/M2321</f>
        <v>363.37365569999997</v>
      </c>
      <c r="X2321" t="s">
        <v>9892</v>
      </c>
      <c r="Y2321" t="s">
        <v>9733</v>
      </c>
      <c r="Z2321" t="str">
        <f t="shared" si="1008"/>
        <v>Apr</v>
      </c>
      <c r="AA2321" s="6">
        <f t="shared" si="992"/>
        <v>2</v>
      </c>
      <c r="AB2321" s="6">
        <f t="shared" si="992"/>
        <v>0</v>
      </c>
      <c r="AC2321" s="6">
        <f t="shared" si="992"/>
        <v>0</v>
      </c>
      <c r="AD2321" s="6">
        <f t="shared" si="992"/>
        <v>0</v>
      </c>
      <c r="AE2321" s="6">
        <f t="shared" si="992"/>
        <v>0</v>
      </c>
      <c r="AF2321" s="6">
        <f t="shared" si="1009"/>
        <v>2</v>
      </c>
      <c r="AG2321" s="6">
        <f t="shared" si="1010"/>
        <v>-1</v>
      </c>
      <c r="AH2321" s="14" t="str">
        <f>LEFT(X2321,2)&amp;"."&amp;VLOOKUP(MID(X2321,4,3),'Data validation'!$A$1:$B$12,2,FALSE)&amp;".2025"</f>
        <v>02.04.2025</v>
      </c>
      <c r="AI2321">
        <f t="shared" si="1011"/>
        <v>14</v>
      </c>
      <c r="AJ2321" t="str">
        <f>H2321&amp;"."&amp;VLOOKUP(I2321,'Data validation'!$A$1:$B$12,2,FALSE)&amp;".2026"</f>
        <v>29.05.2026</v>
      </c>
      <c r="AK2321">
        <f t="shared" si="1012"/>
        <v>22</v>
      </c>
      <c r="AL2321" t="e">
        <f>VLOOKUP(E2321,[2]Sheet1!$A:$B,2,FALSE)</f>
        <v>#N/A</v>
      </c>
    </row>
    <row r="2322" spans="1:38" x14ac:dyDescent="0.25">
      <c r="A2322" t="str">
        <f>VLOOKUP(Q2322,'Data validation'!$K$2:$L$50,2,FALSE)</f>
        <v>INDIVIDUAL</v>
      </c>
      <c r="B2322">
        <f t="shared" si="997"/>
        <v>3</v>
      </c>
      <c r="C2322">
        <f t="shared" si="998"/>
        <v>0</v>
      </c>
      <c r="D2322">
        <f t="shared" si="999"/>
        <v>0</v>
      </c>
      <c r="E2322">
        <v>10831</v>
      </c>
      <c r="F2322" t="s">
        <v>9453</v>
      </c>
      <c r="G2322" t="s">
        <v>9454</v>
      </c>
      <c r="H2322" t="str">
        <f t="shared" si="1000"/>
        <v>14</v>
      </c>
      <c r="I2322" t="str">
        <f t="shared" si="1001"/>
        <v>May</v>
      </c>
      <c r="J2322" t="s">
        <v>9455</v>
      </c>
      <c r="K2322" t="str">
        <f t="shared" si="1002"/>
        <v>17</v>
      </c>
      <c r="L2322" t="str">
        <f t="shared" si="1003"/>
        <v>May</v>
      </c>
      <c r="M2322">
        <v>3</v>
      </c>
      <c r="N2322">
        <f t="shared" si="1004"/>
        <v>3</v>
      </c>
      <c r="O2322">
        <f t="shared" si="1005"/>
        <v>0</v>
      </c>
      <c r="P2322">
        <f t="shared" si="1006"/>
        <v>0</v>
      </c>
      <c r="Q2322" t="s">
        <v>24</v>
      </c>
      <c r="R2322" t="s">
        <v>20</v>
      </c>
      <c r="S2322">
        <v>1</v>
      </c>
      <c r="T2322">
        <v>0</v>
      </c>
      <c r="U2322" s="2">
        <v>629.00569403669715</v>
      </c>
      <c r="V2322" s="2">
        <v>209.66856467889903</v>
      </c>
      <c r="X2322" t="s">
        <v>9893</v>
      </c>
      <c r="Y2322" t="s">
        <v>9733</v>
      </c>
      <c r="Z2322" t="str">
        <f t="shared" si="1008"/>
        <v>Apr</v>
      </c>
      <c r="AA2322" s="6">
        <f t="shared" si="992"/>
        <v>3</v>
      </c>
      <c r="AB2322" s="6">
        <f t="shared" si="992"/>
        <v>0</v>
      </c>
      <c r="AC2322" s="6">
        <f t="shared" si="992"/>
        <v>0</v>
      </c>
      <c r="AD2322" s="6">
        <f t="shared" si="992"/>
        <v>0</v>
      </c>
      <c r="AE2322" s="6">
        <f t="shared" si="992"/>
        <v>0</v>
      </c>
      <c r="AF2322" s="6">
        <f t="shared" si="1009"/>
        <v>3</v>
      </c>
      <c r="AG2322" s="6">
        <f t="shared" si="1010"/>
        <v>0</v>
      </c>
      <c r="AH2322" s="14" t="str">
        <f>LEFT(X2322,2)&amp;"."&amp;VLOOKUP(MID(X2322,4,3),'Data validation'!$A$1:$B$12,2,FALSE)&amp;".2025"</f>
        <v>02.04.2025</v>
      </c>
      <c r="AI2322">
        <f t="shared" si="1011"/>
        <v>14</v>
      </c>
      <c r="AJ2322" t="str">
        <f>H2322&amp;"."&amp;VLOOKUP(I2322,'Data validation'!$A$1:$B$12,2,FALSE)&amp;".2026"</f>
        <v>14.05.2026</v>
      </c>
      <c r="AK2322">
        <f t="shared" si="1012"/>
        <v>20</v>
      </c>
      <c r="AL2322" t="e">
        <f>VLOOKUP(E2322,[2]Sheet1!$A:$B,2,FALSE)</f>
        <v>#N/A</v>
      </c>
    </row>
    <row r="2323" spans="1:38" x14ac:dyDescent="0.25">
      <c r="A2323" t="str">
        <f>VLOOKUP(Q2323,'Data validation'!$K$2:$L$50,2,FALSE)</f>
        <v>INDIVIDUAL</v>
      </c>
      <c r="B2323">
        <f t="shared" si="997"/>
        <v>3</v>
      </c>
      <c r="C2323">
        <f t="shared" si="998"/>
        <v>0</v>
      </c>
      <c r="D2323">
        <f t="shared" si="999"/>
        <v>0</v>
      </c>
      <c r="E2323">
        <v>10768</v>
      </c>
      <c r="F2323" t="s">
        <v>9453</v>
      </c>
      <c r="G2323" t="s">
        <v>9454</v>
      </c>
      <c r="H2323" t="str">
        <f t="shared" si="1000"/>
        <v>14</v>
      </c>
      <c r="I2323" t="str">
        <f t="shared" si="1001"/>
        <v>May</v>
      </c>
      <c r="J2323" t="s">
        <v>9455</v>
      </c>
      <c r="K2323" t="str">
        <f t="shared" si="1002"/>
        <v>17</v>
      </c>
      <c r="L2323" t="str">
        <f t="shared" si="1003"/>
        <v>May</v>
      </c>
      <c r="M2323">
        <v>3</v>
      </c>
      <c r="N2323">
        <f t="shared" si="1004"/>
        <v>3</v>
      </c>
      <c r="O2323">
        <f t="shared" si="1005"/>
        <v>0</v>
      </c>
      <c r="P2323">
        <f t="shared" si="1006"/>
        <v>0</v>
      </c>
      <c r="Q2323" t="s">
        <v>24</v>
      </c>
      <c r="R2323" t="s">
        <v>20</v>
      </c>
      <c r="S2323">
        <v>1</v>
      </c>
      <c r="T2323">
        <v>0</v>
      </c>
      <c r="U2323" s="2">
        <v>629.00569403669715</v>
      </c>
      <c r="V2323" s="2">
        <v>209.66856467889903</v>
      </c>
      <c r="X2323" t="s">
        <v>9819</v>
      </c>
      <c r="Y2323" t="s">
        <v>9759</v>
      </c>
      <c r="Z2323" t="str">
        <f t="shared" si="1008"/>
        <v>Mar</v>
      </c>
      <c r="AA2323" s="6">
        <f t="shared" si="992"/>
        <v>3</v>
      </c>
      <c r="AB2323" s="6">
        <f t="shared" si="992"/>
        <v>0</v>
      </c>
      <c r="AC2323" s="6">
        <f t="shared" si="992"/>
        <v>0</v>
      </c>
      <c r="AD2323" s="6">
        <f t="shared" si="992"/>
        <v>0</v>
      </c>
      <c r="AE2323" s="6">
        <f t="shared" si="992"/>
        <v>0</v>
      </c>
      <c r="AF2323" s="6">
        <f t="shared" si="1009"/>
        <v>3</v>
      </c>
      <c r="AG2323" s="6">
        <f t="shared" si="1010"/>
        <v>0</v>
      </c>
      <c r="AH2323" s="14" t="str">
        <f>LEFT(X2323,2)&amp;"."&amp;VLOOKUP(MID(X2323,4,3),'Data validation'!$A$1:$B$12,2,FALSE)&amp;".2025"</f>
        <v>30.03.2025</v>
      </c>
      <c r="AI2323">
        <f t="shared" si="1011"/>
        <v>14</v>
      </c>
      <c r="AJ2323" t="str">
        <f>H2323&amp;"."&amp;VLOOKUP(I2323,'Data validation'!$A$1:$B$12,2,FALSE)&amp;".2026"</f>
        <v>14.05.2026</v>
      </c>
      <c r="AK2323">
        <f t="shared" si="1012"/>
        <v>20</v>
      </c>
      <c r="AL2323" t="e">
        <f>VLOOKUP(E2323,[2]Sheet1!$A:$B,2,FALSE)</f>
        <v>#N/A</v>
      </c>
    </row>
    <row r="2324" spans="1:38" x14ac:dyDescent="0.25">
      <c r="A2324" t="str">
        <f>VLOOKUP(Q2324,'Data validation'!$K$2:$L$50,2,FALSE)</f>
        <v>TOPOLA SKIES</v>
      </c>
      <c r="B2324">
        <f t="shared" si="997"/>
        <v>0</v>
      </c>
      <c r="C2324">
        <f t="shared" si="998"/>
        <v>7</v>
      </c>
      <c r="D2324">
        <f t="shared" si="999"/>
        <v>0</v>
      </c>
      <c r="E2324">
        <v>10771</v>
      </c>
      <c r="F2324" t="s">
        <v>9894</v>
      </c>
      <c r="G2324" t="s">
        <v>45</v>
      </c>
      <c r="H2324" t="str">
        <f t="shared" si="1000"/>
        <v>04</v>
      </c>
      <c r="I2324" t="str">
        <f t="shared" si="1001"/>
        <v>Jul</v>
      </c>
      <c r="J2324" t="s">
        <v>323</v>
      </c>
      <c r="K2324" t="str">
        <f t="shared" si="1002"/>
        <v>11</v>
      </c>
      <c r="L2324" t="str">
        <f t="shared" si="1003"/>
        <v>Jul</v>
      </c>
      <c r="M2324">
        <v>7</v>
      </c>
      <c r="N2324">
        <f t="shared" si="1004"/>
        <v>7</v>
      </c>
      <c r="O2324">
        <f t="shared" si="1005"/>
        <v>0</v>
      </c>
      <c r="P2324">
        <f t="shared" si="1006"/>
        <v>0</v>
      </c>
      <c r="Q2324" t="s">
        <v>35</v>
      </c>
      <c r="R2324" t="s">
        <v>57</v>
      </c>
      <c r="S2324">
        <v>3</v>
      </c>
      <c r="T2324">
        <v>3</v>
      </c>
      <c r="U2324" s="2">
        <v>4750.5136926605501</v>
      </c>
      <c r="V2324" s="2">
        <v>678.637123211009</v>
      </c>
      <c r="X2324" t="s">
        <v>9895</v>
      </c>
      <c r="Y2324" t="s">
        <v>9759</v>
      </c>
      <c r="Z2324" t="str">
        <f t="shared" si="1008"/>
        <v>Mar</v>
      </c>
      <c r="AA2324" s="6">
        <f t="shared" si="992"/>
        <v>0</v>
      </c>
      <c r="AB2324" s="6">
        <f t="shared" si="992"/>
        <v>0</v>
      </c>
      <c r="AC2324" s="6">
        <f t="shared" si="992"/>
        <v>7</v>
      </c>
      <c r="AD2324" s="6">
        <f t="shared" si="992"/>
        <v>0</v>
      </c>
      <c r="AE2324" s="6">
        <f t="shared" si="992"/>
        <v>0</v>
      </c>
      <c r="AF2324" s="6">
        <f t="shared" si="1009"/>
        <v>7</v>
      </c>
      <c r="AG2324" s="6">
        <f t="shared" si="1010"/>
        <v>0</v>
      </c>
      <c r="AH2324" s="14" t="str">
        <f>LEFT(X2324,2)&amp;"."&amp;VLOOKUP(MID(X2324,4,3),'Data validation'!$A$1:$B$12,2,FALSE)&amp;".2025"</f>
        <v>30.03.2025</v>
      </c>
      <c r="AI2324">
        <f t="shared" si="1011"/>
        <v>14</v>
      </c>
      <c r="AJ2324" t="str">
        <f>H2324&amp;"."&amp;VLOOKUP(I2324,'Data validation'!$A$1:$B$12,2,FALSE)&amp;".2026"</f>
        <v>04.07.2026</v>
      </c>
      <c r="AK2324">
        <f t="shared" si="1012"/>
        <v>27</v>
      </c>
      <c r="AL2324" t="e">
        <f>VLOOKUP(E2324,[2]Sheet1!$A:$B,2,FALSE)</f>
        <v>#N/A</v>
      </c>
    </row>
    <row r="2325" spans="1:38" x14ac:dyDescent="0.25">
      <c r="A2325" t="str">
        <f>VLOOKUP(Q2325,'Data validation'!$K$2:$L$50,2,FALSE)</f>
        <v>INDIVIDUAL</v>
      </c>
      <c r="B2325">
        <f t="shared" si="997"/>
        <v>3</v>
      </c>
      <c r="C2325">
        <f t="shared" si="998"/>
        <v>0</v>
      </c>
      <c r="D2325">
        <f t="shared" si="999"/>
        <v>0</v>
      </c>
      <c r="E2325">
        <v>10830</v>
      </c>
      <c r="F2325" t="s">
        <v>9453</v>
      </c>
      <c r="G2325" t="s">
        <v>9454</v>
      </c>
      <c r="H2325" t="str">
        <f t="shared" si="1000"/>
        <v>14</v>
      </c>
      <c r="I2325" t="str">
        <f t="shared" si="1001"/>
        <v>May</v>
      </c>
      <c r="J2325" t="s">
        <v>9455</v>
      </c>
      <c r="K2325" t="str">
        <f t="shared" si="1002"/>
        <v>17</v>
      </c>
      <c r="L2325" t="str">
        <f t="shared" si="1003"/>
        <v>May</v>
      </c>
      <c r="M2325">
        <v>3</v>
      </c>
      <c r="N2325">
        <f t="shared" si="1004"/>
        <v>3</v>
      </c>
      <c r="O2325">
        <f t="shared" si="1005"/>
        <v>0</v>
      </c>
      <c r="P2325">
        <f t="shared" si="1006"/>
        <v>0</v>
      </c>
      <c r="Q2325" t="s">
        <v>24</v>
      </c>
      <c r="R2325" t="s">
        <v>20</v>
      </c>
      <c r="S2325">
        <v>1</v>
      </c>
      <c r="T2325">
        <v>0</v>
      </c>
      <c r="U2325" s="2">
        <v>662.11125688073389</v>
      </c>
      <c r="V2325" s="2">
        <v>220.70375229357796</v>
      </c>
      <c r="X2325" t="s">
        <v>9896</v>
      </c>
      <c r="Y2325" t="s">
        <v>9733</v>
      </c>
      <c r="Z2325" t="str">
        <f t="shared" si="1008"/>
        <v>Apr</v>
      </c>
      <c r="AA2325" s="6">
        <f t="shared" si="992"/>
        <v>3</v>
      </c>
      <c r="AB2325" s="6">
        <f t="shared" si="992"/>
        <v>0</v>
      </c>
      <c r="AC2325" s="6">
        <f t="shared" si="992"/>
        <v>0</v>
      </c>
      <c r="AD2325" s="6">
        <f t="shared" si="992"/>
        <v>0</v>
      </c>
      <c r="AE2325" s="6">
        <f t="shared" si="992"/>
        <v>0</v>
      </c>
      <c r="AF2325" s="6">
        <f t="shared" si="1009"/>
        <v>3</v>
      </c>
      <c r="AG2325" s="6">
        <f t="shared" si="1010"/>
        <v>0</v>
      </c>
      <c r="AH2325" s="14" t="str">
        <f>LEFT(X2325,2)&amp;"."&amp;VLOOKUP(MID(X2325,4,3),'Data validation'!$A$1:$B$12,2,FALSE)&amp;".2025"</f>
        <v>02.04.2025</v>
      </c>
      <c r="AI2325">
        <f t="shared" si="1011"/>
        <v>14</v>
      </c>
      <c r="AJ2325" t="str">
        <f>H2325&amp;"."&amp;VLOOKUP(I2325,'Data validation'!$A$1:$B$12,2,FALSE)&amp;".2026"</f>
        <v>14.05.2026</v>
      </c>
      <c r="AK2325">
        <f t="shared" si="1012"/>
        <v>20</v>
      </c>
      <c r="AL2325" t="e">
        <f>VLOOKUP(E2325,[2]Sheet1!$A:$B,2,FALSE)</f>
        <v>#N/A</v>
      </c>
    </row>
    <row r="2326" spans="1:38" x14ac:dyDescent="0.25">
      <c r="A2326" t="str">
        <f>VLOOKUP(Q2326,'Data validation'!$K$2:$L$50,2,FALSE)</f>
        <v>INDIVIDUAL</v>
      </c>
      <c r="B2326">
        <f t="shared" si="997"/>
        <v>3</v>
      </c>
      <c r="C2326">
        <f t="shared" si="998"/>
        <v>0</v>
      </c>
      <c r="D2326">
        <f t="shared" si="999"/>
        <v>0</v>
      </c>
      <c r="E2326">
        <v>10773</v>
      </c>
      <c r="F2326" t="s">
        <v>9453</v>
      </c>
      <c r="G2326" t="s">
        <v>9454</v>
      </c>
      <c r="H2326" t="str">
        <f t="shared" si="1000"/>
        <v>14</v>
      </c>
      <c r="I2326" t="str">
        <f t="shared" si="1001"/>
        <v>May</v>
      </c>
      <c r="J2326" t="s">
        <v>9455</v>
      </c>
      <c r="K2326" t="str">
        <f t="shared" si="1002"/>
        <v>17</v>
      </c>
      <c r="L2326" t="str">
        <f t="shared" si="1003"/>
        <v>May</v>
      </c>
      <c r="M2326">
        <v>3</v>
      </c>
      <c r="N2326">
        <f t="shared" si="1004"/>
        <v>3</v>
      </c>
      <c r="O2326">
        <f t="shared" si="1005"/>
        <v>0</v>
      </c>
      <c r="P2326">
        <f t="shared" si="1006"/>
        <v>0</v>
      </c>
      <c r="Q2326" t="s">
        <v>24</v>
      </c>
      <c r="R2326" t="s">
        <v>20</v>
      </c>
      <c r="S2326">
        <v>1</v>
      </c>
      <c r="T2326">
        <v>0</v>
      </c>
      <c r="U2326" s="2">
        <v>629.00569403669715</v>
      </c>
      <c r="V2326" s="2">
        <v>209.66856467889903</v>
      </c>
      <c r="X2326" t="s">
        <v>9897</v>
      </c>
      <c r="Y2326" t="s">
        <v>9759</v>
      </c>
      <c r="Z2326" t="str">
        <f t="shared" si="1008"/>
        <v>Mar</v>
      </c>
      <c r="AA2326" s="6">
        <f t="shared" si="992"/>
        <v>3</v>
      </c>
      <c r="AB2326" s="6">
        <f t="shared" si="992"/>
        <v>0</v>
      </c>
      <c r="AC2326" s="6">
        <f t="shared" si="992"/>
        <v>0</v>
      </c>
      <c r="AD2326" s="6">
        <f t="shared" si="992"/>
        <v>0</v>
      </c>
      <c r="AE2326" s="6">
        <f t="shared" si="992"/>
        <v>0</v>
      </c>
      <c r="AF2326" s="6">
        <f t="shared" si="1009"/>
        <v>3</v>
      </c>
      <c r="AG2326" s="6">
        <f t="shared" si="1010"/>
        <v>0</v>
      </c>
      <c r="AH2326" s="14" t="str">
        <f>LEFT(X2326,2)&amp;"."&amp;VLOOKUP(MID(X2326,4,3),'Data validation'!$A$1:$B$12,2,FALSE)&amp;".2025"</f>
        <v>30.03.2025</v>
      </c>
      <c r="AI2326">
        <f t="shared" si="1011"/>
        <v>14</v>
      </c>
      <c r="AJ2326" t="str">
        <f>H2326&amp;"."&amp;VLOOKUP(I2326,'Data validation'!$A$1:$B$12,2,FALSE)&amp;".2026"</f>
        <v>14.05.2026</v>
      </c>
      <c r="AK2326">
        <f t="shared" si="1012"/>
        <v>20</v>
      </c>
      <c r="AL2326" t="e">
        <f>VLOOKUP(E2326,[2]Sheet1!$A:$B,2,FALSE)</f>
        <v>#N/A</v>
      </c>
    </row>
    <row r="2327" spans="1:38" x14ac:dyDescent="0.25">
      <c r="A2327" t="str">
        <f>VLOOKUP(Q2327,'Data validation'!$K$2:$L$50,2,FALSE)</f>
        <v>INDIVIDUAL</v>
      </c>
      <c r="B2327">
        <f t="shared" si="997"/>
        <v>3</v>
      </c>
      <c r="C2327">
        <f t="shared" si="998"/>
        <v>0</v>
      </c>
      <c r="D2327">
        <f t="shared" si="999"/>
        <v>0</v>
      </c>
      <c r="E2327">
        <v>10783</v>
      </c>
      <c r="F2327" t="s">
        <v>9453</v>
      </c>
      <c r="G2327" t="s">
        <v>9454</v>
      </c>
      <c r="H2327" t="str">
        <f t="shared" si="1000"/>
        <v>14</v>
      </c>
      <c r="I2327" t="str">
        <f t="shared" si="1001"/>
        <v>May</v>
      </c>
      <c r="J2327" t="s">
        <v>9455</v>
      </c>
      <c r="K2327" t="str">
        <f t="shared" si="1002"/>
        <v>17</v>
      </c>
      <c r="L2327" t="str">
        <f t="shared" si="1003"/>
        <v>May</v>
      </c>
      <c r="M2327">
        <v>3</v>
      </c>
      <c r="N2327">
        <f t="shared" si="1004"/>
        <v>3</v>
      </c>
      <c r="O2327">
        <f t="shared" si="1005"/>
        <v>0</v>
      </c>
      <c r="P2327">
        <f t="shared" si="1006"/>
        <v>0</v>
      </c>
      <c r="Q2327" t="s">
        <v>24</v>
      </c>
      <c r="R2327" t="s">
        <v>20</v>
      </c>
      <c r="S2327">
        <v>1</v>
      </c>
      <c r="T2327">
        <v>0</v>
      </c>
      <c r="U2327" s="2">
        <v>629.00569403669715</v>
      </c>
      <c r="V2327" s="2">
        <v>209.66856467889903</v>
      </c>
      <c r="X2327" t="s">
        <v>9820</v>
      </c>
      <c r="Y2327" t="s">
        <v>9736</v>
      </c>
      <c r="Z2327" t="str">
        <f t="shared" si="1008"/>
        <v>Mar</v>
      </c>
      <c r="AA2327" s="6">
        <f t="shared" si="992"/>
        <v>3</v>
      </c>
      <c r="AB2327" s="6">
        <f t="shared" si="992"/>
        <v>0</v>
      </c>
      <c r="AC2327" s="6">
        <f t="shared" si="992"/>
        <v>0</v>
      </c>
      <c r="AD2327" s="6">
        <f t="shared" si="992"/>
        <v>0</v>
      </c>
      <c r="AE2327" s="6">
        <f t="shared" si="992"/>
        <v>0</v>
      </c>
      <c r="AF2327" s="6">
        <f t="shared" si="1009"/>
        <v>3</v>
      </c>
      <c r="AG2327" s="6">
        <f t="shared" si="1010"/>
        <v>0</v>
      </c>
      <c r="AH2327" s="14" t="str">
        <f>LEFT(X2327,2)&amp;"."&amp;VLOOKUP(MID(X2327,4,3),'Data validation'!$A$1:$B$12,2,FALSE)&amp;".2025"</f>
        <v>31.03.2025</v>
      </c>
      <c r="AI2327">
        <f t="shared" si="1011"/>
        <v>14</v>
      </c>
      <c r="AJ2327" t="str">
        <f>H2327&amp;"."&amp;VLOOKUP(I2327,'Data validation'!$A$1:$B$12,2,FALSE)&amp;".2026"</f>
        <v>14.05.2026</v>
      </c>
      <c r="AK2327">
        <f t="shared" si="1012"/>
        <v>20</v>
      </c>
      <c r="AL2327" t="e">
        <f>VLOOKUP(E2327,[2]Sheet1!$A:$B,2,FALSE)</f>
        <v>#N/A</v>
      </c>
    </row>
    <row r="2328" spans="1:38" x14ac:dyDescent="0.25">
      <c r="A2328" t="str">
        <f>VLOOKUP(Q2328,'Data validation'!$K$2:$L$50,2,FALSE)</f>
        <v>INDIVIDUAL</v>
      </c>
      <c r="B2328">
        <f t="shared" si="997"/>
        <v>3</v>
      </c>
      <c r="C2328">
        <f t="shared" si="998"/>
        <v>0</v>
      </c>
      <c r="D2328">
        <f t="shared" si="999"/>
        <v>0</v>
      </c>
      <c r="E2328">
        <v>10784</v>
      </c>
      <c r="F2328" t="s">
        <v>9453</v>
      </c>
      <c r="G2328" t="s">
        <v>9454</v>
      </c>
      <c r="H2328" t="str">
        <f t="shared" si="1000"/>
        <v>14</v>
      </c>
      <c r="I2328" t="str">
        <f t="shared" si="1001"/>
        <v>May</v>
      </c>
      <c r="J2328" t="s">
        <v>9455</v>
      </c>
      <c r="K2328" t="str">
        <f t="shared" si="1002"/>
        <v>17</v>
      </c>
      <c r="L2328" t="str">
        <f t="shared" si="1003"/>
        <v>May</v>
      </c>
      <c r="M2328">
        <v>3</v>
      </c>
      <c r="N2328">
        <f t="shared" si="1004"/>
        <v>3</v>
      </c>
      <c r="O2328">
        <f t="shared" si="1005"/>
        <v>0</v>
      </c>
      <c r="P2328">
        <f t="shared" si="1006"/>
        <v>0</v>
      </c>
      <c r="Q2328" t="s">
        <v>24</v>
      </c>
      <c r="R2328" t="s">
        <v>20</v>
      </c>
      <c r="S2328">
        <v>1</v>
      </c>
      <c r="T2328">
        <v>0</v>
      </c>
      <c r="U2328" s="2">
        <v>629.00569403669715</v>
      </c>
      <c r="V2328" s="2">
        <v>209.66856467889903</v>
      </c>
      <c r="X2328" t="s">
        <v>9820</v>
      </c>
      <c r="Y2328" t="s">
        <v>9736</v>
      </c>
      <c r="Z2328" t="str">
        <f t="shared" si="1008"/>
        <v>Mar</v>
      </c>
      <c r="AA2328" s="6">
        <f t="shared" si="992"/>
        <v>3</v>
      </c>
      <c r="AB2328" s="6">
        <f t="shared" si="992"/>
        <v>0</v>
      </c>
      <c r="AC2328" s="6">
        <f t="shared" si="992"/>
        <v>0</v>
      </c>
      <c r="AD2328" s="6">
        <f t="shared" si="992"/>
        <v>0</v>
      </c>
      <c r="AE2328" s="6">
        <f t="shared" si="992"/>
        <v>0</v>
      </c>
      <c r="AF2328" s="6">
        <f t="shared" si="1009"/>
        <v>3</v>
      </c>
      <c r="AG2328" s="6">
        <f t="shared" si="1010"/>
        <v>0</v>
      </c>
      <c r="AH2328" s="14" t="str">
        <f>LEFT(X2328,2)&amp;"."&amp;VLOOKUP(MID(X2328,4,3),'Data validation'!$A$1:$B$12,2,FALSE)&amp;".2025"</f>
        <v>31.03.2025</v>
      </c>
      <c r="AI2328">
        <f t="shared" si="1011"/>
        <v>14</v>
      </c>
      <c r="AJ2328" t="str">
        <f>H2328&amp;"."&amp;VLOOKUP(I2328,'Data validation'!$A$1:$B$12,2,FALSE)&amp;".2026"</f>
        <v>14.05.2026</v>
      </c>
      <c r="AK2328">
        <f t="shared" si="1012"/>
        <v>20</v>
      </c>
      <c r="AL2328" t="e">
        <f>VLOOKUP(E2328,[2]Sheet1!$A:$B,2,FALSE)</f>
        <v>#N/A</v>
      </c>
    </row>
    <row r="2329" spans="1:38" x14ac:dyDescent="0.25">
      <c r="A2329" t="str">
        <f>VLOOKUP(Q2329,'Data validation'!$K$2:$L$50,2,FALSE)</f>
        <v>INDIVIDUAL</v>
      </c>
      <c r="B2329">
        <f t="shared" si="997"/>
        <v>3</v>
      </c>
      <c r="C2329">
        <f t="shared" si="998"/>
        <v>0</v>
      </c>
      <c r="D2329">
        <f t="shared" si="999"/>
        <v>0</v>
      </c>
      <c r="E2329">
        <v>10829</v>
      </c>
      <c r="F2329" t="s">
        <v>9453</v>
      </c>
      <c r="G2329" t="s">
        <v>9454</v>
      </c>
      <c r="H2329" t="str">
        <f t="shared" si="1000"/>
        <v>14</v>
      </c>
      <c r="I2329" t="str">
        <f t="shared" si="1001"/>
        <v>May</v>
      </c>
      <c r="J2329" t="s">
        <v>9455</v>
      </c>
      <c r="K2329" t="str">
        <f t="shared" si="1002"/>
        <v>17</v>
      </c>
      <c r="L2329" t="str">
        <f t="shared" si="1003"/>
        <v>May</v>
      </c>
      <c r="M2329">
        <v>3</v>
      </c>
      <c r="N2329">
        <f t="shared" si="1004"/>
        <v>3</v>
      </c>
      <c r="O2329">
        <f t="shared" si="1005"/>
        <v>0</v>
      </c>
      <c r="P2329">
        <f t="shared" si="1006"/>
        <v>0</v>
      </c>
      <c r="Q2329" t="s">
        <v>24</v>
      </c>
      <c r="R2329" t="s">
        <v>20</v>
      </c>
      <c r="S2329">
        <v>1</v>
      </c>
      <c r="T2329">
        <v>0</v>
      </c>
      <c r="U2329" s="2">
        <v>662.11125688073389</v>
      </c>
      <c r="V2329" s="2">
        <v>220.70375229357796</v>
      </c>
      <c r="X2329" t="s">
        <v>9898</v>
      </c>
      <c r="Y2329" t="s">
        <v>9733</v>
      </c>
      <c r="Z2329" t="str">
        <f t="shared" si="1008"/>
        <v>Apr</v>
      </c>
      <c r="AA2329" s="6">
        <f t="shared" si="992"/>
        <v>3</v>
      </c>
      <c r="AB2329" s="6">
        <f t="shared" si="992"/>
        <v>0</v>
      </c>
      <c r="AC2329" s="6">
        <f t="shared" si="992"/>
        <v>0</v>
      </c>
      <c r="AD2329" s="6">
        <f t="shared" si="992"/>
        <v>0</v>
      </c>
      <c r="AE2329" s="6">
        <f t="shared" si="992"/>
        <v>0</v>
      </c>
      <c r="AF2329" s="6">
        <f t="shared" si="1009"/>
        <v>3</v>
      </c>
      <c r="AG2329" s="6">
        <f t="shared" si="1010"/>
        <v>0</v>
      </c>
      <c r="AH2329" s="14" t="str">
        <f>LEFT(X2329,2)&amp;"."&amp;VLOOKUP(MID(X2329,4,3),'Data validation'!$A$1:$B$12,2,FALSE)&amp;".2025"</f>
        <v>02.04.2025</v>
      </c>
      <c r="AI2329">
        <f t="shared" si="1011"/>
        <v>14</v>
      </c>
      <c r="AJ2329" t="str">
        <f>H2329&amp;"."&amp;VLOOKUP(I2329,'Data validation'!$A$1:$B$12,2,FALSE)&amp;".2026"</f>
        <v>14.05.2026</v>
      </c>
      <c r="AK2329">
        <f t="shared" si="1012"/>
        <v>20</v>
      </c>
      <c r="AL2329" t="e">
        <f>VLOOKUP(E2329,[2]Sheet1!$A:$B,2,FALSE)</f>
        <v>#N/A</v>
      </c>
    </row>
    <row r="2330" spans="1:38" x14ac:dyDescent="0.25">
      <c r="A2330" t="str">
        <f>VLOOKUP(Q2330,'Data validation'!$K$2:$L$50,2,FALSE)</f>
        <v>INDIVIDUAL</v>
      </c>
      <c r="B2330">
        <f t="shared" si="997"/>
        <v>3</v>
      </c>
      <c r="C2330">
        <f t="shared" si="998"/>
        <v>0</v>
      </c>
      <c r="D2330">
        <f t="shared" si="999"/>
        <v>0</v>
      </c>
      <c r="E2330">
        <v>10769</v>
      </c>
      <c r="F2330" t="s">
        <v>9453</v>
      </c>
      <c r="G2330" t="s">
        <v>9454</v>
      </c>
      <c r="H2330" t="str">
        <f t="shared" si="1000"/>
        <v>14</v>
      </c>
      <c r="I2330" t="str">
        <f t="shared" si="1001"/>
        <v>May</v>
      </c>
      <c r="J2330" t="s">
        <v>9455</v>
      </c>
      <c r="K2330" t="str">
        <f t="shared" si="1002"/>
        <v>17</v>
      </c>
      <c r="L2330" t="str">
        <f t="shared" si="1003"/>
        <v>May</v>
      </c>
      <c r="M2330">
        <v>3</v>
      </c>
      <c r="N2330">
        <f t="shared" si="1004"/>
        <v>3</v>
      </c>
      <c r="O2330">
        <f t="shared" si="1005"/>
        <v>0</v>
      </c>
      <c r="P2330">
        <f t="shared" si="1006"/>
        <v>0</v>
      </c>
      <c r="Q2330" t="s">
        <v>24</v>
      </c>
      <c r="R2330" t="s">
        <v>20</v>
      </c>
      <c r="S2330">
        <v>1</v>
      </c>
      <c r="T2330">
        <v>0</v>
      </c>
      <c r="U2330" s="2">
        <v>629.00569403669715</v>
      </c>
      <c r="V2330" s="2">
        <v>209.66856467889903</v>
      </c>
      <c r="X2330" t="s">
        <v>9819</v>
      </c>
      <c r="Y2330" t="s">
        <v>9759</v>
      </c>
      <c r="Z2330" t="str">
        <f t="shared" si="1008"/>
        <v>Mar</v>
      </c>
      <c r="AA2330" s="6">
        <f t="shared" si="992"/>
        <v>3</v>
      </c>
      <c r="AB2330" s="6">
        <f t="shared" si="992"/>
        <v>0</v>
      </c>
      <c r="AC2330" s="6">
        <f t="shared" si="992"/>
        <v>0</v>
      </c>
      <c r="AD2330" s="6">
        <f t="shared" si="992"/>
        <v>0</v>
      </c>
      <c r="AE2330" s="6">
        <f t="shared" si="992"/>
        <v>0</v>
      </c>
      <c r="AF2330" s="6">
        <f t="shared" si="1009"/>
        <v>3</v>
      </c>
      <c r="AG2330" s="6">
        <f t="shared" si="1010"/>
        <v>0</v>
      </c>
      <c r="AH2330" s="14" t="str">
        <f>LEFT(X2330,2)&amp;"."&amp;VLOOKUP(MID(X2330,4,3),'Data validation'!$A$1:$B$12,2,FALSE)&amp;".2025"</f>
        <v>30.03.2025</v>
      </c>
      <c r="AI2330">
        <f t="shared" si="1011"/>
        <v>14</v>
      </c>
      <c r="AJ2330" t="str">
        <f>H2330&amp;"."&amp;VLOOKUP(I2330,'Data validation'!$A$1:$B$12,2,FALSE)&amp;".2026"</f>
        <v>14.05.2026</v>
      </c>
      <c r="AK2330">
        <f t="shared" si="1012"/>
        <v>20</v>
      </c>
      <c r="AL2330" t="e">
        <f>VLOOKUP(E2330,[2]Sheet1!$A:$B,2,FALSE)</f>
        <v>#N/A</v>
      </c>
    </row>
    <row r="2331" spans="1:38" x14ac:dyDescent="0.25">
      <c r="A2331" t="str">
        <f>VLOOKUP(Q2331,'Data validation'!$K$2:$L$50,2,FALSE)</f>
        <v>TO</v>
      </c>
      <c r="B2331">
        <f t="shared" ref="B2331:B2367" si="1021">AA2331+IF(I2331="Jun",IF(_xlfn.NUMBERVALUE(H2331)&gt;14,0,IF(_xlfn.NUMBERVALUE(K2331)&lt;14,M2331,15-_xlfn.NUMBERVALUE(H2331))),0)</f>
        <v>0</v>
      </c>
      <c r="C2331">
        <f t="shared" ref="C2331:C2367" si="1022">M2331-B2331-D2331</f>
        <v>0</v>
      </c>
      <c r="D2331">
        <f t="shared" ref="D2331:D2367" si="1023">IF(L2331="Jul",IF(_xlfn.NUMBERVALUE(K2331)&lt;11,0,IF(I2331="Jul",IF(_xlfn.NUMBERVALUE(H2331)&gt;11,M2331,_xlfn.NUMBERVALUE(K2331)-11),0)),0)+IF(L2331="Aug",IF(_xlfn.NUMBERVALUE(K2331)&gt;24,IF(_xlfn.NUMBERVALUE(H2331)&gt;24,0,25-_xlfn.NUMBERVALUE(H2331)),IF(I2331="Aug",M2331,_xlfn.NUMBERVALUE(K2331)-1+32-_xlfn.NUMBERVALUE(H2331))),0)</f>
        <v>5</v>
      </c>
      <c r="E2331">
        <v>10896</v>
      </c>
      <c r="F2331" t="s">
        <v>10078</v>
      </c>
      <c r="G2331" t="s">
        <v>94</v>
      </c>
      <c r="H2331" t="str">
        <f t="shared" ref="H2331:H2367" si="1024">LEFT(G2331,2)</f>
        <v>27</v>
      </c>
      <c r="I2331" t="str">
        <f t="shared" ref="I2331:I2367" si="1025">MID(G2331,4,3)</f>
        <v>Jul</v>
      </c>
      <c r="J2331" t="s">
        <v>135</v>
      </c>
      <c r="K2331" t="str">
        <f t="shared" ref="K2331:K2367" si="1026">LEFT(J2331,2)</f>
        <v>01</v>
      </c>
      <c r="L2331" t="str">
        <f t="shared" ref="L2331:L2367" si="1027">MID(J2331,4,3)</f>
        <v>Aug</v>
      </c>
      <c r="M2331">
        <v>5</v>
      </c>
      <c r="N2331">
        <f t="shared" ref="N2331:N2367" si="1028">+K2331-H2331</f>
        <v>-26</v>
      </c>
      <c r="O2331">
        <f t="shared" ref="O2331:O2367" si="1029">IF(I2331=L2331,0,31-H2331)</f>
        <v>4</v>
      </c>
      <c r="P2331">
        <f t="shared" ref="P2331:P2367" si="1030">IF(I2331=L2331,0,K2331-1)</f>
        <v>0</v>
      </c>
      <c r="Q2331" t="s">
        <v>56</v>
      </c>
      <c r="R2331" t="s">
        <v>188</v>
      </c>
      <c r="S2331">
        <v>2</v>
      </c>
      <c r="T2331">
        <v>1</v>
      </c>
      <c r="U2331" s="2">
        <f>SUMIFS(Novoton!L:L,Novoton!D:D,'Резервации 2026'!E2331)</f>
        <v>2009.615325</v>
      </c>
      <c r="V2331" s="2">
        <f t="shared" ref="V2331:V2336" si="1031">+U2331/M2331</f>
        <v>401.92306500000001</v>
      </c>
      <c r="W2331" t="s">
        <v>227</v>
      </c>
      <c r="X2331" t="s">
        <v>10079</v>
      </c>
      <c r="Y2331" t="s">
        <v>10080</v>
      </c>
      <c r="Z2331" t="str">
        <f t="shared" ref="Z2331:Z2367" si="1032">MID(X2331,4,3)</f>
        <v>Apr</v>
      </c>
      <c r="AA2331" s="6">
        <f t="shared" si="992"/>
        <v>0</v>
      </c>
      <c r="AB2331" s="6">
        <f t="shared" si="992"/>
        <v>0</v>
      </c>
      <c r="AC2331" s="6">
        <f t="shared" si="992"/>
        <v>4</v>
      </c>
      <c r="AD2331" s="6">
        <f t="shared" si="992"/>
        <v>0</v>
      </c>
      <c r="AE2331" s="6">
        <f t="shared" si="992"/>
        <v>0</v>
      </c>
      <c r="AF2331" s="6">
        <f t="shared" ref="AF2331:AF2367" si="1033">SUM(AA2331:AE2331)</f>
        <v>4</v>
      </c>
      <c r="AG2331" s="6">
        <f t="shared" ref="AG2331:AG2367" si="1034">+AF2331-M2331</f>
        <v>-1</v>
      </c>
      <c r="AH2331" s="14" t="str">
        <f>LEFT(X2331,2)&amp;"."&amp;VLOOKUP(MID(X2331,4,3),'Data validation'!$A$1:$B$12,2,FALSE)&amp;".2025"</f>
        <v>08.04.2025</v>
      </c>
      <c r="AI2331">
        <f t="shared" ref="AI2331:AI2367" si="1035">WEEKNUM(AH2331)</f>
        <v>15</v>
      </c>
      <c r="AJ2331" t="str">
        <f>H2331&amp;"."&amp;VLOOKUP(I2331,'Data validation'!$A$1:$B$12,2,FALSE)&amp;".2026"</f>
        <v>27.07.2026</v>
      </c>
      <c r="AK2331">
        <f t="shared" ref="AK2331:AK2367" si="1036">WEEKNUM(AJ2331)</f>
        <v>31</v>
      </c>
      <c r="AL2331" t="e">
        <f>VLOOKUP(E2331,[2]Sheet1!$A:$B,2,FALSE)</f>
        <v>#N/A</v>
      </c>
    </row>
    <row r="2332" spans="1:38" x14ac:dyDescent="0.25">
      <c r="A2332" t="str">
        <f>VLOOKUP(Q2332,'Data validation'!$K$2:$L$50,2,FALSE)</f>
        <v>TO</v>
      </c>
      <c r="B2332">
        <f t="shared" si="1021"/>
        <v>0</v>
      </c>
      <c r="C2332">
        <f t="shared" si="1022"/>
        <v>0</v>
      </c>
      <c r="D2332">
        <f t="shared" si="1023"/>
        <v>6</v>
      </c>
      <c r="E2332">
        <v>10897</v>
      </c>
      <c r="F2332" t="s">
        <v>10081</v>
      </c>
      <c r="G2332" t="s">
        <v>135</v>
      </c>
      <c r="H2332" t="str">
        <f t="shared" si="1024"/>
        <v>01</v>
      </c>
      <c r="I2332" t="str">
        <f t="shared" si="1025"/>
        <v>Aug</v>
      </c>
      <c r="J2332" t="s">
        <v>646</v>
      </c>
      <c r="K2332" t="str">
        <f t="shared" si="1026"/>
        <v>07</v>
      </c>
      <c r="L2332" t="str">
        <f t="shared" si="1027"/>
        <v>Aug</v>
      </c>
      <c r="M2332">
        <v>6</v>
      </c>
      <c r="N2332">
        <f t="shared" si="1028"/>
        <v>6</v>
      </c>
      <c r="O2332">
        <f t="shared" si="1029"/>
        <v>0</v>
      </c>
      <c r="P2332">
        <f t="shared" si="1030"/>
        <v>0</v>
      </c>
      <c r="Q2332" t="s">
        <v>56</v>
      </c>
      <c r="R2332" t="s">
        <v>63</v>
      </c>
      <c r="S2332">
        <v>2</v>
      </c>
      <c r="T2332">
        <v>2</v>
      </c>
      <c r="U2332" s="2">
        <f>SUMIFS(Novoton!L:L,Novoton!D:D,'Резервации 2026'!E2332)</f>
        <v>2734.6023894</v>
      </c>
      <c r="V2332" s="2">
        <f t="shared" si="1031"/>
        <v>455.76706489999998</v>
      </c>
      <c r="W2332" t="s">
        <v>227</v>
      </c>
      <c r="X2332" t="s">
        <v>10082</v>
      </c>
      <c r="Y2332" t="s">
        <v>10080</v>
      </c>
      <c r="Z2332" t="str">
        <f t="shared" si="1032"/>
        <v>Apr</v>
      </c>
      <c r="AA2332" s="6">
        <f t="shared" ref="AA2332:AE2368" si="1037">IF($I2332=AA$1,IF($L2332=AA$1,$M2332,$O2332),IF($L2332=AA$1,$P2332,0))</f>
        <v>0</v>
      </c>
      <c r="AB2332" s="6">
        <f t="shared" si="1037"/>
        <v>0</v>
      </c>
      <c r="AC2332" s="6">
        <f t="shared" si="1037"/>
        <v>0</v>
      </c>
      <c r="AD2332" s="6">
        <f t="shared" si="1037"/>
        <v>6</v>
      </c>
      <c r="AE2332" s="6">
        <f t="shared" si="1037"/>
        <v>0</v>
      </c>
      <c r="AF2332" s="6">
        <f t="shared" si="1033"/>
        <v>6</v>
      </c>
      <c r="AG2332" s="6">
        <f t="shared" si="1034"/>
        <v>0</v>
      </c>
      <c r="AH2332" s="14" t="str">
        <f>LEFT(X2332,2)&amp;"."&amp;VLOOKUP(MID(X2332,4,3),'Data validation'!$A$1:$B$12,2,FALSE)&amp;".2025"</f>
        <v>08.04.2025</v>
      </c>
      <c r="AI2332">
        <f t="shared" si="1035"/>
        <v>15</v>
      </c>
      <c r="AJ2332" t="str">
        <f>H2332&amp;"."&amp;VLOOKUP(I2332,'Data validation'!$A$1:$B$12,2,FALSE)&amp;".2026"</f>
        <v>01.08.2026</v>
      </c>
      <c r="AK2332">
        <f t="shared" si="1036"/>
        <v>31</v>
      </c>
      <c r="AL2332" t="e">
        <f>VLOOKUP(E2332,[2]Sheet1!$A:$B,2,FALSE)</f>
        <v>#N/A</v>
      </c>
    </row>
    <row r="2333" spans="1:38" x14ac:dyDescent="0.25">
      <c r="A2333" t="str">
        <f>VLOOKUP(Q2333,'Data validation'!$K$2:$L$50,2,FALSE)</f>
        <v>TO</v>
      </c>
      <c r="B2333">
        <f t="shared" si="1021"/>
        <v>0</v>
      </c>
      <c r="C2333">
        <f t="shared" si="1022"/>
        <v>0</v>
      </c>
      <c r="D2333">
        <f t="shared" si="1023"/>
        <v>6</v>
      </c>
      <c r="E2333">
        <v>10898</v>
      </c>
      <c r="F2333" t="s">
        <v>10083</v>
      </c>
      <c r="G2333" t="s">
        <v>135</v>
      </c>
      <c r="H2333" t="str">
        <f t="shared" si="1024"/>
        <v>01</v>
      </c>
      <c r="I2333" t="str">
        <f t="shared" si="1025"/>
        <v>Aug</v>
      </c>
      <c r="J2333" t="s">
        <v>646</v>
      </c>
      <c r="K2333" t="str">
        <f t="shared" si="1026"/>
        <v>07</v>
      </c>
      <c r="L2333" t="str">
        <f t="shared" si="1027"/>
        <v>Aug</v>
      </c>
      <c r="M2333">
        <v>6</v>
      </c>
      <c r="N2333">
        <f t="shared" si="1028"/>
        <v>6</v>
      </c>
      <c r="O2333">
        <f t="shared" si="1029"/>
        <v>0</v>
      </c>
      <c r="P2333">
        <f t="shared" si="1030"/>
        <v>0</v>
      </c>
      <c r="Q2333" t="s">
        <v>56</v>
      </c>
      <c r="R2333" t="s">
        <v>63</v>
      </c>
      <c r="S2333">
        <v>2</v>
      </c>
      <c r="T2333">
        <v>0</v>
      </c>
      <c r="U2333" s="2">
        <f>SUMIFS(Novoton!L:L,Novoton!D:D,'Резервации 2026'!E2333)</f>
        <v>2187.6349716</v>
      </c>
      <c r="V2333" s="2">
        <f t="shared" si="1031"/>
        <v>364.6058286</v>
      </c>
      <c r="W2333" t="s">
        <v>227</v>
      </c>
      <c r="X2333" t="s">
        <v>10082</v>
      </c>
      <c r="Y2333" t="s">
        <v>10080</v>
      </c>
      <c r="Z2333" t="str">
        <f t="shared" si="1032"/>
        <v>Apr</v>
      </c>
      <c r="AA2333" s="6">
        <f t="shared" si="1037"/>
        <v>0</v>
      </c>
      <c r="AB2333" s="6">
        <f t="shared" si="1037"/>
        <v>0</v>
      </c>
      <c r="AC2333" s="6">
        <f t="shared" si="1037"/>
        <v>0</v>
      </c>
      <c r="AD2333" s="6">
        <f t="shared" si="1037"/>
        <v>6</v>
      </c>
      <c r="AE2333" s="6">
        <f t="shared" si="1037"/>
        <v>0</v>
      </c>
      <c r="AF2333" s="6">
        <f t="shared" si="1033"/>
        <v>6</v>
      </c>
      <c r="AG2333" s="6">
        <f t="shared" si="1034"/>
        <v>0</v>
      </c>
      <c r="AH2333" s="14" t="str">
        <f>LEFT(X2333,2)&amp;"."&amp;VLOOKUP(MID(X2333,4,3),'Data validation'!$A$1:$B$12,2,FALSE)&amp;".2025"</f>
        <v>08.04.2025</v>
      </c>
      <c r="AI2333">
        <f t="shared" si="1035"/>
        <v>15</v>
      </c>
      <c r="AJ2333" t="str">
        <f>H2333&amp;"."&amp;VLOOKUP(I2333,'Data validation'!$A$1:$B$12,2,FALSE)&amp;".2026"</f>
        <v>01.08.2026</v>
      </c>
      <c r="AK2333">
        <f t="shared" si="1036"/>
        <v>31</v>
      </c>
      <c r="AL2333" t="e">
        <f>VLOOKUP(E2333,[2]Sheet1!$A:$B,2,FALSE)</f>
        <v>#N/A</v>
      </c>
    </row>
    <row r="2334" spans="1:38" x14ac:dyDescent="0.25">
      <c r="A2334" t="str">
        <f>VLOOKUP(Q2334,'Data validation'!$K$2:$L$50,2,FALSE)</f>
        <v>TO</v>
      </c>
      <c r="B2334">
        <f t="shared" si="1021"/>
        <v>0</v>
      </c>
      <c r="C2334">
        <f t="shared" si="1022"/>
        <v>5</v>
      </c>
      <c r="D2334">
        <f t="shared" si="1023"/>
        <v>0</v>
      </c>
      <c r="E2334">
        <v>10899</v>
      </c>
      <c r="F2334" t="s">
        <v>10084</v>
      </c>
      <c r="G2334" t="s">
        <v>303</v>
      </c>
      <c r="H2334" t="str">
        <f t="shared" si="1024"/>
        <v>25</v>
      </c>
      <c r="I2334" t="str">
        <f t="shared" si="1025"/>
        <v>Jun</v>
      </c>
      <c r="J2334" t="s">
        <v>71</v>
      </c>
      <c r="K2334" t="str">
        <f t="shared" si="1026"/>
        <v>30</v>
      </c>
      <c r="L2334" t="str">
        <f t="shared" si="1027"/>
        <v>Jun</v>
      </c>
      <c r="M2334">
        <v>5</v>
      </c>
      <c r="N2334">
        <f t="shared" si="1028"/>
        <v>5</v>
      </c>
      <c r="O2334">
        <f t="shared" si="1029"/>
        <v>0</v>
      </c>
      <c r="P2334">
        <f t="shared" si="1030"/>
        <v>0</v>
      </c>
      <c r="Q2334" t="s">
        <v>81</v>
      </c>
      <c r="R2334" t="s">
        <v>20</v>
      </c>
      <c r="S2334">
        <v>2</v>
      </c>
      <c r="T2334">
        <v>1</v>
      </c>
      <c r="U2334" s="2">
        <f>SUMIFS(SLR!L:L,SLR!D:D,'Резервации 2026'!E2334)</f>
        <v>1650.7205199999999</v>
      </c>
      <c r="V2334" s="2">
        <f t="shared" si="1031"/>
        <v>330.14410399999997</v>
      </c>
      <c r="W2334" t="s">
        <v>262</v>
      </c>
      <c r="X2334" t="s">
        <v>10085</v>
      </c>
      <c r="Y2334" t="s">
        <v>10080</v>
      </c>
      <c r="Z2334" t="str">
        <f t="shared" si="1032"/>
        <v>Apr</v>
      </c>
      <c r="AA2334" s="6">
        <f t="shared" si="1037"/>
        <v>0</v>
      </c>
      <c r="AB2334" s="6">
        <f t="shared" si="1037"/>
        <v>5</v>
      </c>
      <c r="AC2334" s="6">
        <f t="shared" si="1037"/>
        <v>0</v>
      </c>
      <c r="AD2334" s="6">
        <f t="shared" si="1037"/>
        <v>0</v>
      </c>
      <c r="AE2334" s="6">
        <f t="shared" si="1037"/>
        <v>0</v>
      </c>
      <c r="AF2334" s="6">
        <f t="shared" si="1033"/>
        <v>5</v>
      </c>
      <c r="AG2334" s="6">
        <f t="shared" si="1034"/>
        <v>0</v>
      </c>
      <c r="AH2334" s="14" t="str">
        <f>LEFT(X2334,2)&amp;"."&amp;VLOOKUP(MID(X2334,4,3),'Data validation'!$A$1:$B$12,2,FALSE)&amp;".2025"</f>
        <v>08.04.2025</v>
      </c>
      <c r="AI2334">
        <f t="shared" si="1035"/>
        <v>15</v>
      </c>
      <c r="AJ2334" t="str">
        <f>H2334&amp;"."&amp;VLOOKUP(I2334,'Data validation'!$A$1:$B$12,2,FALSE)&amp;".2026"</f>
        <v>25.06.2026</v>
      </c>
      <c r="AK2334">
        <f t="shared" si="1036"/>
        <v>26</v>
      </c>
      <c r="AL2334" t="e">
        <f>VLOOKUP(E2334,[2]Sheet1!$A:$B,2,FALSE)</f>
        <v>#N/A</v>
      </c>
    </row>
    <row r="2335" spans="1:38" x14ac:dyDescent="0.25">
      <c r="A2335" t="str">
        <f>VLOOKUP(Q2335,'Data validation'!$K$2:$L$50,2,FALSE)</f>
        <v>TO</v>
      </c>
      <c r="B2335">
        <f t="shared" si="1021"/>
        <v>0</v>
      </c>
      <c r="C2335">
        <f t="shared" si="1022"/>
        <v>5</v>
      </c>
      <c r="D2335">
        <f t="shared" si="1023"/>
        <v>0</v>
      </c>
      <c r="E2335">
        <v>10900</v>
      </c>
      <c r="F2335" t="s">
        <v>10086</v>
      </c>
      <c r="G2335" t="s">
        <v>303</v>
      </c>
      <c r="H2335" t="str">
        <f t="shared" si="1024"/>
        <v>25</v>
      </c>
      <c r="I2335" t="str">
        <f t="shared" si="1025"/>
        <v>Jun</v>
      </c>
      <c r="J2335" t="s">
        <v>71</v>
      </c>
      <c r="K2335" t="str">
        <f t="shared" si="1026"/>
        <v>30</v>
      </c>
      <c r="L2335" t="str">
        <f t="shared" si="1027"/>
        <v>Jun</v>
      </c>
      <c r="M2335">
        <v>5</v>
      </c>
      <c r="N2335">
        <f t="shared" si="1028"/>
        <v>5</v>
      </c>
      <c r="O2335">
        <f t="shared" si="1029"/>
        <v>0</v>
      </c>
      <c r="P2335">
        <f t="shared" si="1030"/>
        <v>0</v>
      </c>
      <c r="Q2335" t="s">
        <v>81</v>
      </c>
      <c r="R2335" t="s">
        <v>17</v>
      </c>
      <c r="S2335">
        <v>2</v>
      </c>
      <c r="T2335">
        <v>0</v>
      </c>
      <c r="U2335" s="2">
        <f>SUMIFS(SLR!L:L,SLR!D:D,'Резервации 2026'!E2335)</f>
        <v>1607.69226</v>
      </c>
      <c r="V2335" s="2">
        <f t="shared" si="1031"/>
        <v>321.53845200000001</v>
      </c>
      <c r="W2335" t="s">
        <v>262</v>
      </c>
      <c r="X2335" t="s">
        <v>10087</v>
      </c>
      <c r="Y2335" t="s">
        <v>10080</v>
      </c>
      <c r="Z2335" t="str">
        <f t="shared" si="1032"/>
        <v>Apr</v>
      </c>
      <c r="AA2335" s="6">
        <f t="shared" si="1037"/>
        <v>0</v>
      </c>
      <c r="AB2335" s="6">
        <f t="shared" si="1037"/>
        <v>5</v>
      </c>
      <c r="AC2335" s="6">
        <f t="shared" si="1037"/>
        <v>0</v>
      </c>
      <c r="AD2335" s="6">
        <f t="shared" si="1037"/>
        <v>0</v>
      </c>
      <c r="AE2335" s="6">
        <f t="shared" si="1037"/>
        <v>0</v>
      </c>
      <c r="AF2335" s="6">
        <f t="shared" si="1033"/>
        <v>5</v>
      </c>
      <c r="AG2335" s="6">
        <f t="shared" si="1034"/>
        <v>0</v>
      </c>
      <c r="AH2335" s="14" t="str">
        <f>LEFT(X2335,2)&amp;"."&amp;VLOOKUP(MID(X2335,4,3),'Data validation'!$A$1:$B$12,2,FALSE)&amp;".2025"</f>
        <v>08.04.2025</v>
      </c>
      <c r="AI2335">
        <f t="shared" si="1035"/>
        <v>15</v>
      </c>
      <c r="AJ2335" t="str">
        <f>H2335&amp;"."&amp;VLOOKUP(I2335,'Data validation'!$A$1:$B$12,2,FALSE)&amp;".2026"</f>
        <v>25.06.2026</v>
      </c>
      <c r="AK2335">
        <f t="shared" si="1036"/>
        <v>26</v>
      </c>
      <c r="AL2335" t="e">
        <f>VLOOKUP(E2335,[2]Sheet1!$A:$B,2,FALSE)</f>
        <v>#N/A</v>
      </c>
    </row>
    <row r="2336" spans="1:38" x14ac:dyDescent="0.25">
      <c r="A2336" t="str">
        <f>VLOOKUP(Q2336,'Data validation'!$K$2:$L$50,2,FALSE)</f>
        <v>TO</v>
      </c>
      <c r="B2336">
        <f t="shared" si="1021"/>
        <v>0</v>
      </c>
      <c r="C2336">
        <f t="shared" si="1022"/>
        <v>0</v>
      </c>
      <c r="D2336">
        <f t="shared" si="1023"/>
        <v>6</v>
      </c>
      <c r="E2336">
        <v>10903</v>
      </c>
      <c r="F2336" t="s">
        <v>10088</v>
      </c>
      <c r="G2336" t="s">
        <v>340</v>
      </c>
      <c r="H2336" t="str">
        <f t="shared" si="1024"/>
        <v>03</v>
      </c>
      <c r="I2336" t="str">
        <f t="shared" si="1025"/>
        <v>Aug</v>
      </c>
      <c r="J2336" t="s">
        <v>79</v>
      </c>
      <c r="K2336" t="str">
        <f t="shared" si="1026"/>
        <v>09</v>
      </c>
      <c r="L2336" t="str">
        <f t="shared" si="1027"/>
        <v>Aug</v>
      </c>
      <c r="M2336">
        <v>6</v>
      </c>
      <c r="N2336">
        <f t="shared" si="1028"/>
        <v>6</v>
      </c>
      <c r="O2336">
        <f t="shared" si="1029"/>
        <v>0</v>
      </c>
      <c r="P2336">
        <f t="shared" si="1030"/>
        <v>0</v>
      </c>
      <c r="Q2336" t="s">
        <v>81</v>
      </c>
      <c r="R2336" t="s">
        <v>63</v>
      </c>
      <c r="S2336">
        <v>2</v>
      </c>
      <c r="T2336">
        <v>2</v>
      </c>
      <c r="U2336" s="2">
        <f>SUMIFS(SLR!L:L,SLR!D:D,'Резервации 2026'!E2336)</f>
        <v>2734.6023894</v>
      </c>
      <c r="V2336" s="2">
        <f t="shared" si="1031"/>
        <v>455.76706489999998</v>
      </c>
      <c r="W2336" t="s">
        <v>262</v>
      </c>
      <c r="X2336" t="s">
        <v>10089</v>
      </c>
      <c r="Y2336" t="s">
        <v>10080</v>
      </c>
      <c r="Z2336" t="str">
        <f t="shared" si="1032"/>
        <v>Apr</v>
      </c>
      <c r="AA2336" s="6">
        <f t="shared" si="1037"/>
        <v>0</v>
      </c>
      <c r="AB2336" s="6">
        <f t="shared" si="1037"/>
        <v>0</v>
      </c>
      <c r="AC2336" s="6">
        <f t="shared" si="1037"/>
        <v>0</v>
      </c>
      <c r="AD2336" s="6">
        <f t="shared" si="1037"/>
        <v>6</v>
      </c>
      <c r="AE2336" s="6">
        <f t="shared" si="1037"/>
        <v>0</v>
      </c>
      <c r="AF2336" s="6">
        <f t="shared" si="1033"/>
        <v>6</v>
      </c>
      <c r="AG2336" s="6">
        <f t="shared" si="1034"/>
        <v>0</v>
      </c>
      <c r="AH2336" s="14" t="str">
        <f>LEFT(X2336,2)&amp;"."&amp;VLOOKUP(MID(X2336,4,3),'Data validation'!$A$1:$B$12,2,FALSE)&amp;".2025"</f>
        <v>09.04.2025</v>
      </c>
      <c r="AI2336">
        <f t="shared" si="1035"/>
        <v>15</v>
      </c>
      <c r="AJ2336" t="str">
        <f>H2336&amp;"."&amp;VLOOKUP(I2336,'Data validation'!$A$1:$B$12,2,FALSE)&amp;".2026"</f>
        <v>03.08.2026</v>
      </c>
      <c r="AK2336">
        <f t="shared" si="1036"/>
        <v>32</v>
      </c>
      <c r="AL2336" t="e">
        <f>VLOOKUP(E2336,[2]Sheet1!$A:$B,2,FALSE)</f>
        <v>#N/A</v>
      </c>
    </row>
    <row r="2337" spans="1:38" x14ac:dyDescent="0.25">
      <c r="A2337" t="str">
        <f>VLOOKUP(Q2337,'Data validation'!$K$2:$L$50,2,FALSE)</f>
        <v>TOPOLA SKIES</v>
      </c>
      <c r="B2337">
        <f t="shared" si="1021"/>
        <v>0</v>
      </c>
      <c r="C2337">
        <f t="shared" si="1022"/>
        <v>4</v>
      </c>
      <c r="D2337">
        <f t="shared" si="1023"/>
        <v>1</v>
      </c>
      <c r="E2337">
        <v>10904</v>
      </c>
      <c r="F2337" t="s">
        <v>10090</v>
      </c>
      <c r="G2337" t="s">
        <v>72</v>
      </c>
      <c r="H2337" t="str">
        <f t="shared" si="1024"/>
        <v>07</v>
      </c>
      <c r="I2337" t="str">
        <f t="shared" si="1025"/>
        <v>Jul</v>
      </c>
      <c r="J2337" t="s">
        <v>235</v>
      </c>
      <c r="K2337" t="str">
        <f t="shared" si="1026"/>
        <v>12</v>
      </c>
      <c r="L2337" t="str">
        <f t="shared" si="1027"/>
        <v>Jul</v>
      </c>
      <c r="M2337">
        <v>5</v>
      </c>
      <c r="N2337">
        <f t="shared" si="1028"/>
        <v>5</v>
      </c>
      <c r="O2337">
        <f t="shared" si="1029"/>
        <v>0</v>
      </c>
      <c r="P2337">
        <f t="shared" si="1030"/>
        <v>0</v>
      </c>
      <c r="Q2337" t="s">
        <v>35</v>
      </c>
      <c r="R2337" t="s">
        <v>188</v>
      </c>
      <c r="S2337">
        <v>2</v>
      </c>
      <c r="T2337">
        <v>1</v>
      </c>
      <c r="U2337" s="2">
        <v>2336.9476990825688</v>
      </c>
      <c r="V2337" s="2">
        <v>467.38953981651377</v>
      </c>
      <c r="X2337" t="s">
        <v>10091</v>
      </c>
      <c r="Y2337" t="s">
        <v>10092</v>
      </c>
      <c r="Z2337" t="str">
        <f t="shared" si="1032"/>
        <v>Apr</v>
      </c>
      <c r="AA2337" s="6">
        <f t="shared" si="1037"/>
        <v>0</v>
      </c>
      <c r="AB2337" s="6">
        <f t="shared" si="1037"/>
        <v>0</v>
      </c>
      <c r="AC2337" s="6">
        <f t="shared" si="1037"/>
        <v>5</v>
      </c>
      <c r="AD2337" s="6">
        <f t="shared" si="1037"/>
        <v>0</v>
      </c>
      <c r="AE2337" s="6">
        <f t="shared" si="1037"/>
        <v>0</v>
      </c>
      <c r="AF2337" s="6">
        <f t="shared" si="1033"/>
        <v>5</v>
      </c>
      <c r="AG2337" s="6">
        <f t="shared" si="1034"/>
        <v>0</v>
      </c>
      <c r="AH2337" s="14" t="str">
        <f>LEFT(X2337,2)&amp;"."&amp;VLOOKUP(MID(X2337,4,3),'Data validation'!$A$1:$B$12,2,FALSE)&amp;".2025"</f>
        <v>09.04.2025</v>
      </c>
      <c r="AI2337">
        <f t="shared" si="1035"/>
        <v>15</v>
      </c>
      <c r="AJ2337" t="str">
        <f>H2337&amp;"."&amp;VLOOKUP(I2337,'Data validation'!$A$1:$B$12,2,FALSE)&amp;".2026"</f>
        <v>07.07.2026</v>
      </c>
      <c r="AK2337">
        <f t="shared" si="1036"/>
        <v>28</v>
      </c>
      <c r="AL2337" t="e">
        <f>VLOOKUP(E2337,[2]Sheet1!$A:$B,2,FALSE)</f>
        <v>#N/A</v>
      </c>
    </row>
    <row r="2338" spans="1:38" x14ac:dyDescent="0.25">
      <c r="A2338" t="str">
        <f>VLOOKUP(Q2338,'Data validation'!$K$2:$L$50,2,FALSE)</f>
        <v>BOOKING</v>
      </c>
      <c r="B2338">
        <f t="shared" si="1021"/>
        <v>0</v>
      </c>
      <c r="C2338">
        <f t="shared" si="1022"/>
        <v>0</v>
      </c>
      <c r="D2338">
        <f t="shared" si="1023"/>
        <v>6</v>
      </c>
      <c r="E2338">
        <v>10905</v>
      </c>
      <c r="F2338" t="s">
        <v>10093</v>
      </c>
      <c r="G2338" t="s">
        <v>1443</v>
      </c>
      <c r="H2338" t="str">
        <f t="shared" si="1024"/>
        <v>14</v>
      </c>
      <c r="I2338" t="str">
        <f t="shared" si="1025"/>
        <v>Aug</v>
      </c>
      <c r="J2338" t="s">
        <v>459</v>
      </c>
      <c r="K2338" t="str">
        <f t="shared" si="1026"/>
        <v>20</v>
      </c>
      <c r="L2338" t="str">
        <f t="shared" si="1027"/>
        <v>Aug</v>
      </c>
      <c r="M2338">
        <v>6</v>
      </c>
      <c r="N2338">
        <f t="shared" si="1028"/>
        <v>6</v>
      </c>
      <c r="O2338">
        <f t="shared" si="1029"/>
        <v>0</v>
      </c>
      <c r="P2338">
        <f t="shared" si="1030"/>
        <v>0</v>
      </c>
      <c r="Q2338" t="s">
        <v>587</v>
      </c>
      <c r="R2338" t="s">
        <v>20</v>
      </c>
      <c r="S2338">
        <v>1</v>
      </c>
      <c r="T2338">
        <v>2</v>
      </c>
      <c r="U2338" s="2">
        <v>2930.0845475229357</v>
      </c>
      <c r="V2338" s="2">
        <v>488.34742458715596</v>
      </c>
      <c r="W2338" t="s">
        <v>1025</v>
      </c>
      <c r="X2338" t="s">
        <v>10094</v>
      </c>
      <c r="Y2338" t="s">
        <v>10095</v>
      </c>
      <c r="Z2338" t="str">
        <f t="shared" si="1032"/>
        <v>Apr</v>
      </c>
      <c r="AA2338" s="6">
        <f t="shared" si="1037"/>
        <v>0</v>
      </c>
      <c r="AB2338" s="6">
        <f t="shared" si="1037"/>
        <v>0</v>
      </c>
      <c r="AC2338" s="6">
        <f t="shared" si="1037"/>
        <v>0</v>
      </c>
      <c r="AD2338" s="6">
        <f t="shared" si="1037"/>
        <v>6</v>
      </c>
      <c r="AE2338" s="6">
        <f t="shared" si="1037"/>
        <v>0</v>
      </c>
      <c r="AF2338" s="6">
        <f t="shared" si="1033"/>
        <v>6</v>
      </c>
      <c r="AG2338" s="6">
        <f t="shared" si="1034"/>
        <v>0</v>
      </c>
      <c r="AH2338" s="14" t="str">
        <f>LEFT(X2338,2)&amp;"."&amp;VLOOKUP(MID(X2338,4,3),'Data validation'!$A$1:$B$12,2,FALSE)&amp;".2025"</f>
        <v>11.04.2025</v>
      </c>
      <c r="AI2338">
        <f t="shared" si="1035"/>
        <v>15</v>
      </c>
      <c r="AJ2338" t="str">
        <f>H2338&amp;"."&amp;VLOOKUP(I2338,'Data validation'!$A$1:$B$12,2,FALSE)&amp;".2026"</f>
        <v>14.08.2026</v>
      </c>
      <c r="AK2338">
        <f t="shared" si="1036"/>
        <v>33</v>
      </c>
      <c r="AL2338" t="e">
        <f>VLOOKUP(E2338,[2]Sheet1!$A:$B,2,FALSE)</f>
        <v>#N/A</v>
      </c>
    </row>
    <row r="2339" spans="1:38" x14ac:dyDescent="0.25">
      <c r="A2339" t="str">
        <f>VLOOKUP(Q2339,'Data validation'!$K$2:$L$50,2,FALSE)</f>
        <v>BOOKING</v>
      </c>
      <c r="B2339">
        <f t="shared" si="1021"/>
        <v>0</v>
      </c>
      <c r="C2339">
        <f t="shared" si="1022"/>
        <v>0</v>
      </c>
      <c r="D2339">
        <f t="shared" si="1023"/>
        <v>6</v>
      </c>
      <c r="E2339">
        <v>10906</v>
      </c>
      <c r="F2339" t="s">
        <v>10093</v>
      </c>
      <c r="G2339" t="s">
        <v>1443</v>
      </c>
      <c r="H2339" t="str">
        <f t="shared" si="1024"/>
        <v>14</v>
      </c>
      <c r="I2339" t="str">
        <f t="shared" si="1025"/>
        <v>Aug</v>
      </c>
      <c r="J2339" t="s">
        <v>459</v>
      </c>
      <c r="K2339" t="str">
        <f t="shared" si="1026"/>
        <v>20</v>
      </c>
      <c r="L2339" t="str">
        <f t="shared" si="1027"/>
        <v>Aug</v>
      </c>
      <c r="M2339">
        <v>6</v>
      </c>
      <c r="N2339">
        <f t="shared" si="1028"/>
        <v>6</v>
      </c>
      <c r="O2339">
        <f t="shared" si="1029"/>
        <v>0</v>
      </c>
      <c r="P2339">
        <f t="shared" si="1030"/>
        <v>0</v>
      </c>
      <c r="Q2339" t="s">
        <v>587</v>
      </c>
      <c r="R2339" t="s">
        <v>20</v>
      </c>
      <c r="S2339">
        <v>1</v>
      </c>
      <c r="T2339">
        <v>1</v>
      </c>
      <c r="U2339" s="2">
        <v>2930.0845475229357</v>
      </c>
      <c r="V2339" s="2">
        <v>488.34742458715596</v>
      </c>
      <c r="X2339" t="s">
        <v>10094</v>
      </c>
      <c r="Y2339" t="s">
        <v>10095</v>
      </c>
      <c r="Z2339" t="str">
        <f t="shared" si="1032"/>
        <v>Apr</v>
      </c>
      <c r="AA2339" s="6">
        <f t="shared" si="1037"/>
        <v>0</v>
      </c>
      <c r="AB2339" s="6">
        <f t="shared" si="1037"/>
        <v>0</v>
      </c>
      <c r="AC2339" s="6">
        <f t="shared" si="1037"/>
        <v>0</v>
      </c>
      <c r="AD2339" s="6">
        <f t="shared" si="1037"/>
        <v>6</v>
      </c>
      <c r="AE2339" s="6">
        <f t="shared" si="1037"/>
        <v>0</v>
      </c>
      <c r="AF2339" s="6">
        <f t="shared" si="1033"/>
        <v>6</v>
      </c>
      <c r="AG2339" s="6">
        <f t="shared" si="1034"/>
        <v>0</v>
      </c>
      <c r="AH2339" s="14" t="str">
        <f>LEFT(X2339,2)&amp;"."&amp;VLOOKUP(MID(X2339,4,3),'Data validation'!$A$1:$B$12,2,FALSE)&amp;".2025"</f>
        <v>11.04.2025</v>
      </c>
      <c r="AI2339">
        <f t="shared" si="1035"/>
        <v>15</v>
      </c>
      <c r="AJ2339" t="str">
        <f>H2339&amp;"."&amp;VLOOKUP(I2339,'Data validation'!$A$1:$B$12,2,FALSE)&amp;".2026"</f>
        <v>14.08.2026</v>
      </c>
      <c r="AK2339">
        <f t="shared" si="1036"/>
        <v>33</v>
      </c>
      <c r="AL2339" t="e">
        <f>VLOOKUP(E2339,[2]Sheet1!$A:$B,2,FALSE)</f>
        <v>#N/A</v>
      </c>
    </row>
    <row r="2340" spans="1:38" x14ac:dyDescent="0.25">
      <c r="A2340" t="str">
        <f>VLOOKUP(Q2340,'Data validation'!$K$2:$L$50,2,FALSE)</f>
        <v>BOOKING</v>
      </c>
      <c r="B2340">
        <f t="shared" si="1021"/>
        <v>1</v>
      </c>
      <c r="C2340">
        <f t="shared" si="1022"/>
        <v>2</v>
      </c>
      <c r="D2340">
        <f t="shared" si="1023"/>
        <v>0</v>
      </c>
      <c r="E2340">
        <v>10907</v>
      </c>
      <c r="F2340" t="s">
        <v>10096</v>
      </c>
      <c r="G2340" t="s">
        <v>1926</v>
      </c>
      <c r="H2340" t="str">
        <f t="shared" si="1024"/>
        <v>14</v>
      </c>
      <c r="I2340" t="str">
        <f t="shared" si="1025"/>
        <v>Jun</v>
      </c>
      <c r="J2340" t="s">
        <v>4699</v>
      </c>
      <c r="K2340" t="str">
        <f t="shared" si="1026"/>
        <v>17</v>
      </c>
      <c r="L2340" t="str">
        <f t="shared" si="1027"/>
        <v>Jun</v>
      </c>
      <c r="M2340">
        <v>3</v>
      </c>
      <c r="N2340">
        <f t="shared" si="1028"/>
        <v>3</v>
      </c>
      <c r="O2340">
        <f t="shared" si="1029"/>
        <v>0</v>
      </c>
      <c r="P2340">
        <f t="shared" si="1030"/>
        <v>0</v>
      </c>
      <c r="Q2340" t="s">
        <v>587</v>
      </c>
      <c r="R2340" t="s">
        <v>20</v>
      </c>
      <c r="S2340">
        <v>2</v>
      </c>
      <c r="T2340">
        <v>0</v>
      </c>
      <c r="U2340" s="2">
        <v>966.52094449541278</v>
      </c>
      <c r="V2340" s="2">
        <v>322.17364816513759</v>
      </c>
      <c r="X2340" t="s">
        <v>10097</v>
      </c>
      <c r="Y2340" t="s">
        <v>10098</v>
      </c>
      <c r="Z2340" t="str">
        <f t="shared" si="1032"/>
        <v>Apr</v>
      </c>
      <c r="AA2340" s="6">
        <f t="shared" si="1037"/>
        <v>0</v>
      </c>
      <c r="AB2340" s="6">
        <f t="shared" si="1037"/>
        <v>3</v>
      </c>
      <c r="AC2340" s="6">
        <f t="shared" si="1037"/>
        <v>0</v>
      </c>
      <c r="AD2340" s="6">
        <f t="shared" si="1037"/>
        <v>0</v>
      </c>
      <c r="AE2340" s="6">
        <f t="shared" si="1037"/>
        <v>0</v>
      </c>
      <c r="AF2340" s="6">
        <f t="shared" si="1033"/>
        <v>3</v>
      </c>
      <c r="AG2340" s="6">
        <f t="shared" si="1034"/>
        <v>0</v>
      </c>
      <c r="AH2340" s="14" t="str">
        <f>LEFT(X2340,2)&amp;"."&amp;VLOOKUP(MID(X2340,4,3),'Data validation'!$A$1:$B$12,2,FALSE)&amp;".2025"</f>
        <v>11.04.2025</v>
      </c>
      <c r="AI2340">
        <f t="shared" si="1035"/>
        <v>15</v>
      </c>
      <c r="AJ2340" t="str">
        <f>H2340&amp;"."&amp;VLOOKUP(I2340,'Data validation'!$A$1:$B$12,2,FALSE)&amp;".2026"</f>
        <v>14.06.2026</v>
      </c>
      <c r="AK2340">
        <f t="shared" si="1036"/>
        <v>25</v>
      </c>
      <c r="AL2340" t="str">
        <f>VLOOKUP(E2340,[2]Sheet1!$A:$B,2,FALSE)</f>
        <v>Анулирана</v>
      </c>
    </row>
    <row r="2341" spans="1:38" x14ac:dyDescent="0.25">
      <c r="A2341" t="str">
        <f>VLOOKUP(Q2341,'Data validation'!$K$2:$L$50,2,FALSE)</f>
        <v>BOOKING</v>
      </c>
      <c r="B2341">
        <f t="shared" si="1021"/>
        <v>0</v>
      </c>
      <c r="C2341">
        <f t="shared" si="1022"/>
        <v>1</v>
      </c>
      <c r="D2341">
        <f t="shared" si="1023"/>
        <v>3</v>
      </c>
      <c r="E2341">
        <v>10909</v>
      </c>
      <c r="F2341" t="s">
        <v>10099</v>
      </c>
      <c r="G2341" t="s">
        <v>182</v>
      </c>
      <c r="H2341" t="str">
        <f t="shared" si="1024"/>
        <v>10</v>
      </c>
      <c r="I2341" t="str">
        <f t="shared" si="1025"/>
        <v>Jul</v>
      </c>
      <c r="J2341" t="s">
        <v>114</v>
      </c>
      <c r="K2341" t="str">
        <f t="shared" si="1026"/>
        <v>14</v>
      </c>
      <c r="L2341" t="str">
        <f t="shared" si="1027"/>
        <v>Jul</v>
      </c>
      <c r="M2341">
        <v>4</v>
      </c>
      <c r="N2341">
        <f t="shared" si="1028"/>
        <v>4</v>
      </c>
      <c r="O2341">
        <f t="shared" si="1029"/>
        <v>0</v>
      </c>
      <c r="P2341">
        <f t="shared" si="1030"/>
        <v>0</v>
      </c>
      <c r="Q2341" t="s">
        <v>587</v>
      </c>
      <c r="R2341" t="s">
        <v>63</v>
      </c>
      <c r="S2341">
        <v>2</v>
      </c>
      <c r="T2341">
        <v>0</v>
      </c>
      <c r="U2341" s="2">
        <v>2170.4329981651372</v>
      </c>
      <c r="V2341" s="2">
        <v>542.60824954128429</v>
      </c>
      <c r="W2341" t="s">
        <v>10100</v>
      </c>
      <c r="X2341" t="s">
        <v>10101</v>
      </c>
      <c r="Y2341" t="s">
        <v>10098</v>
      </c>
      <c r="Z2341" t="str">
        <f t="shared" si="1032"/>
        <v>Apr</v>
      </c>
      <c r="AA2341" s="6">
        <f t="shared" si="1037"/>
        <v>0</v>
      </c>
      <c r="AB2341" s="6">
        <f t="shared" si="1037"/>
        <v>0</v>
      </c>
      <c r="AC2341" s="6">
        <f t="shared" si="1037"/>
        <v>4</v>
      </c>
      <c r="AD2341" s="6">
        <f t="shared" si="1037"/>
        <v>0</v>
      </c>
      <c r="AE2341" s="6">
        <f t="shared" si="1037"/>
        <v>0</v>
      </c>
      <c r="AF2341" s="6">
        <f t="shared" si="1033"/>
        <v>4</v>
      </c>
      <c r="AG2341" s="6">
        <f t="shared" si="1034"/>
        <v>0</v>
      </c>
      <c r="AH2341" s="14" t="str">
        <f>LEFT(X2341,2)&amp;"."&amp;VLOOKUP(MID(X2341,4,3),'Data validation'!$A$1:$B$12,2,FALSE)&amp;".2025"</f>
        <v>11.04.2025</v>
      </c>
      <c r="AI2341">
        <f t="shared" si="1035"/>
        <v>15</v>
      </c>
      <c r="AJ2341" t="str">
        <f>H2341&amp;"."&amp;VLOOKUP(I2341,'Data validation'!$A$1:$B$12,2,FALSE)&amp;".2026"</f>
        <v>10.07.2026</v>
      </c>
      <c r="AK2341">
        <f t="shared" si="1036"/>
        <v>28</v>
      </c>
      <c r="AL2341" t="e">
        <f>VLOOKUP(E2341,[2]Sheet1!$A:$B,2,FALSE)</f>
        <v>#N/A</v>
      </c>
    </row>
    <row r="2342" spans="1:38" x14ac:dyDescent="0.25">
      <c r="A2342" t="str">
        <f>VLOOKUP(Q2342,'Data validation'!$K$2:$L$50,2,FALSE)</f>
        <v>BOOKING</v>
      </c>
      <c r="B2342">
        <f t="shared" si="1021"/>
        <v>0</v>
      </c>
      <c r="C2342">
        <f t="shared" si="1022"/>
        <v>1</v>
      </c>
      <c r="D2342">
        <f t="shared" si="1023"/>
        <v>3</v>
      </c>
      <c r="E2342">
        <v>10910</v>
      </c>
      <c r="F2342" t="s">
        <v>10102</v>
      </c>
      <c r="G2342" t="s">
        <v>182</v>
      </c>
      <c r="H2342" t="str">
        <f t="shared" si="1024"/>
        <v>10</v>
      </c>
      <c r="I2342" t="str">
        <f t="shared" si="1025"/>
        <v>Jul</v>
      </c>
      <c r="J2342" t="s">
        <v>114</v>
      </c>
      <c r="K2342" t="str">
        <f t="shared" si="1026"/>
        <v>14</v>
      </c>
      <c r="L2342" t="str">
        <f t="shared" si="1027"/>
        <v>Jul</v>
      </c>
      <c r="M2342">
        <v>4</v>
      </c>
      <c r="N2342">
        <f t="shared" si="1028"/>
        <v>4</v>
      </c>
      <c r="O2342">
        <f t="shared" si="1029"/>
        <v>0</v>
      </c>
      <c r="P2342">
        <f t="shared" si="1030"/>
        <v>0</v>
      </c>
      <c r="Q2342" t="s">
        <v>587</v>
      </c>
      <c r="R2342" t="s">
        <v>63</v>
      </c>
      <c r="S2342">
        <v>2</v>
      </c>
      <c r="T2342">
        <v>2</v>
      </c>
      <c r="U2342" s="2">
        <v>2713.0412477064219</v>
      </c>
      <c r="V2342" s="2">
        <v>678.26031192660548</v>
      </c>
      <c r="W2342" t="s">
        <v>10100</v>
      </c>
      <c r="X2342" t="s">
        <v>10103</v>
      </c>
      <c r="Y2342" t="s">
        <v>10098</v>
      </c>
      <c r="Z2342" t="str">
        <f t="shared" si="1032"/>
        <v>Apr</v>
      </c>
      <c r="AA2342" s="6">
        <f t="shared" si="1037"/>
        <v>0</v>
      </c>
      <c r="AB2342" s="6">
        <f t="shared" si="1037"/>
        <v>0</v>
      </c>
      <c r="AC2342" s="6">
        <f t="shared" si="1037"/>
        <v>4</v>
      </c>
      <c r="AD2342" s="6">
        <f t="shared" si="1037"/>
        <v>0</v>
      </c>
      <c r="AE2342" s="6">
        <f t="shared" si="1037"/>
        <v>0</v>
      </c>
      <c r="AF2342" s="6">
        <f t="shared" si="1033"/>
        <v>4</v>
      </c>
      <c r="AG2342" s="6">
        <f t="shared" si="1034"/>
        <v>0</v>
      </c>
      <c r="AH2342" s="14" t="str">
        <f>LEFT(X2342,2)&amp;"."&amp;VLOOKUP(MID(X2342,4,3),'Data validation'!$A$1:$B$12,2,FALSE)&amp;".2025"</f>
        <v>11.04.2025</v>
      </c>
      <c r="AI2342">
        <f t="shared" si="1035"/>
        <v>15</v>
      </c>
      <c r="AJ2342" t="str">
        <f>H2342&amp;"."&amp;VLOOKUP(I2342,'Data validation'!$A$1:$B$12,2,FALSE)&amp;".2026"</f>
        <v>10.07.2026</v>
      </c>
      <c r="AK2342">
        <f t="shared" si="1036"/>
        <v>28</v>
      </c>
      <c r="AL2342" t="e">
        <f>VLOOKUP(E2342,[2]Sheet1!$A:$B,2,FALSE)</f>
        <v>#N/A</v>
      </c>
    </row>
    <row r="2343" spans="1:38" x14ac:dyDescent="0.25">
      <c r="A2343" t="str">
        <f>VLOOKUP(Q2343,'Data validation'!$K$2:$L$50,2,FALSE)</f>
        <v>BOOKING</v>
      </c>
      <c r="B2343">
        <f t="shared" si="1021"/>
        <v>2</v>
      </c>
      <c r="C2343">
        <f t="shared" si="1022"/>
        <v>1</v>
      </c>
      <c r="D2343">
        <f t="shared" si="1023"/>
        <v>0</v>
      </c>
      <c r="E2343">
        <v>10911</v>
      </c>
      <c r="F2343" t="s">
        <v>10104</v>
      </c>
      <c r="G2343" t="s">
        <v>1869</v>
      </c>
      <c r="H2343" t="str">
        <f t="shared" si="1024"/>
        <v>29</v>
      </c>
      <c r="I2343" t="str">
        <f t="shared" si="1025"/>
        <v>May</v>
      </c>
      <c r="J2343" t="s">
        <v>27</v>
      </c>
      <c r="K2343" t="str">
        <f t="shared" si="1026"/>
        <v>01</v>
      </c>
      <c r="L2343" t="str">
        <f t="shared" si="1027"/>
        <v>Jun</v>
      </c>
      <c r="M2343">
        <v>3</v>
      </c>
      <c r="N2343">
        <f t="shared" si="1028"/>
        <v>-28</v>
      </c>
      <c r="O2343">
        <f t="shared" si="1029"/>
        <v>2</v>
      </c>
      <c r="P2343">
        <f t="shared" si="1030"/>
        <v>0</v>
      </c>
      <c r="Q2343" t="s">
        <v>587</v>
      </c>
      <c r="R2343" t="s">
        <v>63</v>
      </c>
      <c r="S2343">
        <v>2</v>
      </c>
      <c r="T2343">
        <v>2</v>
      </c>
      <c r="U2343" s="2">
        <v>964.69071825688059</v>
      </c>
      <c r="V2343" s="2">
        <v>321.56357275229357</v>
      </c>
      <c r="W2343" t="s">
        <v>262</v>
      </c>
      <c r="X2343" t="s">
        <v>10105</v>
      </c>
      <c r="Y2343" t="s">
        <v>10098</v>
      </c>
      <c r="Z2343" t="str">
        <f t="shared" si="1032"/>
        <v>Apr</v>
      </c>
      <c r="AA2343" s="6">
        <f t="shared" si="1037"/>
        <v>2</v>
      </c>
      <c r="AB2343" s="6">
        <f t="shared" si="1037"/>
        <v>0</v>
      </c>
      <c r="AC2343" s="6">
        <f t="shared" si="1037"/>
        <v>0</v>
      </c>
      <c r="AD2343" s="6">
        <f t="shared" si="1037"/>
        <v>0</v>
      </c>
      <c r="AE2343" s="6">
        <f t="shared" si="1037"/>
        <v>0</v>
      </c>
      <c r="AF2343" s="6">
        <f t="shared" si="1033"/>
        <v>2</v>
      </c>
      <c r="AG2343" s="6">
        <f t="shared" si="1034"/>
        <v>-1</v>
      </c>
      <c r="AH2343" s="14" t="str">
        <f>LEFT(X2343,2)&amp;"."&amp;VLOOKUP(MID(X2343,4,3),'Data validation'!$A$1:$B$12,2,FALSE)&amp;".2025"</f>
        <v>11.04.2025</v>
      </c>
      <c r="AI2343">
        <f t="shared" si="1035"/>
        <v>15</v>
      </c>
      <c r="AJ2343" t="str">
        <f>H2343&amp;"."&amp;VLOOKUP(I2343,'Data validation'!$A$1:$B$12,2,FALSE)&amp;".2026"</f>
        <v>29.05.2026</v>
      </c>
      <c r="AK2343">
        <f t="shared" si="1036"/>
        <v>22</v>
      </c>
      <c r="AL2343" t="e">
        <f>VLOOKUP(E2343,[2]Sheet1!$A:$B,2,FALSE)</f>
        <v>#N/A</v>
      </c>
    </row>
    <row r="2344" spans="1:38" x14ac:dyDescent="0.25">
      <c r="A2344" t="str">
        <f>VLOOKUP(Q2344,'Data validation'!$K$2:$L$50,2,FALSE)</f>
        <v>BOOKING</v>
      </c>
      <c r="B2344">
        <f t="shared" si="1021"/>
        <v>2</v>
      </c>
      <c r="C2344">
        <f t="shared" si="1022"/>
        <v>1</v>
      </c>
      <c r="D2344">
        <f t="shared" si="1023"/>
        <v>0</v>
      </c>
      <c r="E2344">
        <v>10912</v>
      </c>
      <c r="F2344" t="s">
        <v>10106</v>
      </c>
      <c r="G2344" t="s">
        <v>1869</v>
      </c>
      <c r="H2344" t="str">
        <f t="shared" si="1024"/>
        <v>29</v>
      </c>
      <c r="I2344" t="str">
        <f t="shared" si="1025"/>
        <v>May</v>
      </c>
      <c r="J2344" t="s">
        <v>27</v>
      </c>
      <c r="K2344" t="str">
        <f t="shared" si="1026"/>
        <v>01</v>
      </c>
      <c r="L2344" t="str">
        <f t="shared" si="1027"/>
        <v>Jun</v>
      </c>
      <c r="M2344">
        <v>3</v>
      </c>
      <c r="N2344">
        <f t="shared" si="1028"/>
        <v>-28</v>
      </c>
      <c r="O2344">
        <f t="shared" si="1029"/>
        <v>2</v>
      </c>
      <c r="P2344">
        <f t="shared" si="1030"/>
        <v>0</v>
      </c>
      <c r="Q2344" t="s">
        <v>587</v>
      </c>
      <c r="R2344" t="s">
        <v>63</v>
      </c>
      <c r="S2344">
        <v>2</v>
      </c>
      <c r="T2344">
        <v>2</v>
      </c>
      <c r="U2344" s="2">
        <v>964.69071825688059</v>
      </c>
      <c r="V2344" s="2">
        <v>321.56357275229357</v>
      </c>
      <c r="W2344" t="s">
        <v>262</v>
      </c>
      <c r="X2344" t="s">
        <v>10107</v>
      </c>
      <c r="Y2344" t="s">
        <v>10098</v>
      </c>
      <c r="Z2344" t="str">
        <f t="shared" si="1032"/>
        <v>Apr</v>
      </c>
      <c r="AA2344" s="6">
        <f t="shared" si="1037"/>
        <v>2</v>
      </c>
      <c r="AB2344" s="6">
        <f t="shared" si="1037"/>
        <v>0</v>
      </c>
      <c r="AC2344" s="6">
        <f t="shared" si="1037"/>
        <v>0</v>
      </c>
      <c r="AD2344" s="6">
        <f t="shared" si="1037"/>
        <v>0</v>
      </c>
      <c r="AE2344" s="6">
        <f t="shared" si="1037"/>
        <v>0</v>
      </c>
      <c r="AF2344" s="6">
        <f t="shared" si="1033"/>
        <v>2</v>
      </c>
      <c r="AG2344" s="6">
        <f t="shared" si="1034"/>
        <v>-1</v>
      </c>
      <c r="AH2344" s="14" t="str">
        <f>LEFT(X2344,2)&amp;"."&amp;VLOOKUP(MID(X2344,4,3),'Data validation'!$A$1:$B$12,2,FALSE)&amp;".2025"</f>
        <v>11.04.2025</v>
      </c>
      <c r="AI2344">
        <f t="shared" si="1035"/>
        <v>15</v>
      </c>
      <c r="AJ2344" t="str">
        <f>H2344&amp;"."&amp;VLOOKUP(I2344,'Data validation'!$A$1:$B$12,2,FALSE)&amp;".2026"</f>
        <v>29.05.2026</v>
      </c>
      <c r="AK2344">
        <f t="shared" si="1036"/>
        <v>22</v>
      </c>
      <c r="AL2344" t="str">
        <f>VLOOKUP(E2344,[2]Sheet1!$A:$B,2,FALSE)</f>
        <v>Анулирана</v>
      </c>
    </row>
    <row r="2345" spans="1:38" x14ac:dyDescent="0.25">
      <c r="A2345" t="str">
        <f>VLOOKUP(Q2345,'Data validation'!$K$2:$L$50,2,FALSE)</f>
        <v>BOOKING</v>
      </c>
      <c r="B2345">
        <f t="shared" si="1021"/>
        <v>2</v>
      </c>
      <c r="C2345">
        <f t="shared" si="1022"/>
        <v>1</v>
      </c>
      <c r="D2345">
        <f t="shared" si="1023"/>
        <v>0</v>
      </c>
      <c r="E2345">
        <v>10913</v>
      </c>
      <c r="F2345" t="s">
        <v>10108</v>
      </c>
      <c r="G2345" t="s">
        <v>1869</v>
      </c>
      <c r="H2345" t="str">
        <f t="shared" si="1024"/>
        <v>29</v>
      </c>
      <c r="I2345" t="str">
        <f t="shared" si="1025"/>
        <v>May</v>
      </c>
      <c r="J2345" t="s">
        <v>27</v>
      </c>
      <c r="K2345" t="str">
        <f t="shared" si="1026"/>
        <v>01</v>
      </c>
      <c r="L2345" t="str">
        <f t="shared" si="1027"/>
        <v>Jun</v>
      </c>
      <c r="M2345">
        <v>3</v>
      </c>
      <c r="N2345">
        <f t="shared" si="1028"/>
        <v>-28</v>
      </c>
      <c r="O2345">
        <f t="shared" si="1029"/>
        <v>2</v>
      </c>
      <c r="P2345">
        <f t="shared" si="1030"/>
        <v>0</v>
      </c>
      <c r="Q2345" t="s">
        <v>587</v>
      </c>
      <c r="R2345" t="s">
        <v>63</v>
      </c>
      <c r="S2345">
        <v>2</v>
      </c>
      <c r="T2345">
        <v>2</v>
      </c>
      <c r="U2345" s="2">
        <v>964.69071825688059</v>
      </c>
      <c r="V2345" s="2">
        <v>321.56357275229357</v>
      </c>
      <c r="W2345" t="s">
        <v>262</v>
      </c>
      <c r="X2345" t="s">
        <v>10107</v>
      </c>
      <c r="Y2345" t="s">
        <v>10098</v>
      </c>
      <c r="Z2345" t="str">
        <f t="shared" si="1032"/>
        <v>Apr</v>
      </c>
      <c r="AA2345" s="6">
        <f t="shared" si="1037"/>
        <v>2</v>
      </c>
      <c r="AB2345" s="6">
        <f t="shared" si="1037"/>
        <v>0</v>
      </c>
      <c r="AC2345" s="6">
        <f t="shared" si="1037"/>
        <v>0</v>
      </c>
      <c r="AD2345" s="6">
        <f t="shared" si="1037"/>
        <v>0</v>
      </c>
      <c r="AE2345" s="6">
        <f t="shared" si="1037"/>
        <v>0</v>
      </c>
      <c r="AF2345" s="6">
        <f t="shared" si="1033"/>
        <v>2</v>
      </c>
      <c r="AG2345" s="6">
        <f t="shared" si="1034"/>
        <v>-1</v>
      </c>
      <c r="AH2345" s="14" t="str">
        <f>LEFT(X2345,2)&amp;"."&amp;VLOOKUP(MID(X2345,4,3),'Data validation'!$A$1:$B$12,2,FALSE)&amp;".2025"</f>
        <v>11.04.2025</v>
      </c>
      <c r="AI2345">
        <f t="shared" si="1035"/>
        <v>15</v>
      </c>
      <c r="AJ2345" t="str">
        <f>H2345&amp;"."&amp;VLOOKUP(I2345,'Data validation'!$A$1:$B$12,2,FALSE)&amp;".2026"</f>
        <v>29.05.2026</v>
      </c>
      <c r="AK2345">
        <f t="shared" si="1036"/>
        <v>22</v>
      </c>
      <c r="AL2345" t="str">
        <f>VLOOKUP(E2345,[2]Sheet1!$A:$B,2,FALSE)</f>
        <v>Анулирана</v>
      </c>
    </row>
    <row r="2346" spans="1:38" x14ac:dyDescent="0.25">
      <c r="A2346" t="str">
        <f>VLOOKUP(Q2346,'Data validation'!$K$2:$L$50,2,FALSE)</f>
        <v>BOOKING</v>
      </c>
      <c r="B2346">
        <f t="shared" si="1021"/>
        <v>0</v>
      </c>
      <c r="C2346">
        <f t="shared" si="1022"/>
        <v>0</v>
      </c>
      <c r="D2346">
        <f t="shared" si="1023"/>
        <v>6</v>
      </c>
      <c r="E2346">
        <v>10914</v>
      </c>
      <c r="F2346" t="s">
        <v>10109</v>
      </c>
      <c r="G2346" t="s">
        <v>94</v>
      </c>
      <c r="H2346" t="str">
        <f t="shared" si="1024"/>
        <v>27</v>
      </c>
      <c r="I2346" t="str">
        <f t="shared" si="1025"/>
        <v>Jul</v>
      </c>
      <c r="J2346" t="s">
        <v>78</v>
      </c>
      <c r="K2346" t="str">
        <f t="shared" si="1026"/>
        <v>02</v>
      </c>
      <c r="L2346" t="str">
        <f t="shared" si="1027"/>
        <v>Aug</v>
      </c>
      <c r="M2346">
        <v>6</v>
      </c>
      <c r="N2346">
        <f t="shared" si="1028"/>
        <v>-25</v>
      </c>
      <c r="O2346">
        <f t="shared" si="1029"/>
        <v>4</v>
      </c>
      <c r="P2346">
        <f t="shared" si="1030"/>
        <v>1</v>
      </c>
      <c r="Q2346" t="s">
        <v>587</v>
      </c>
      <c r="R2346" t="s">
        <v>188</v>
      </c>
      <c r="S2346">
        <v>2</v>
      </c>
      <c r="T2346">
        <v>2</v>
      </c>
      <c r="U2346" s="2">
        <v>4597.8512922935779</v>
      </c>
      <c r="V2346" s="2">
        <v>766.3085487155962</v>
      </c>
      <c r="W2346" t="s">
        <v>262</v>
      </c>
      <c r="X2346" t="s">
        <v>10110</v>
      </c>
      <c r="Y2346" t="s">
        <v>10111</v>
      </c>
      <c r="Z2346" t="str">
        <f t="shared" si="1032"/>
        <v>Apr</v>
      </c>
      <c r="AA2346" s="6">
        <f t="shared" si="1037"/>
        <v>0</v>
      </c>
      <c r="AB2346" s="6">
        <f t="shared" si="1037"/>
        <v>0</v>
      </c>
      <c r="AC2346" s="6">
        <f t="shared" si="1037"/>
        <v>4</v>
      </c>
      <c r="AD2346" s="6">
        <f t="shared" si="1037"/>
        <v>1</v>
      </c>
      <c r="AE2346" s="6">
        <f t="shared" si="1037"/>
        <v>0</v>
      </c>
      <c r="AF2346" s="6">
        <f t="shared" si="1033"/>
        <v>5</v>
      </c>
      <c r="AG2346" s="6">
        <f t="shared" si="1034"/>
        <v>-1</v>
      </c>
      <c r="AH2346" s="14" t="str">
        <f>LEFT(X2346,2)&amp;"."&amp;VLOOKUP(MID(X2346,4,3),'Data validation'!$A$1:$B$12,2,FALSE)&amp;".2025"</f>
        <v>12.04.2025</v>
      </c>
      <c r="AI2346">
        <f t="shared" si="1035"/>
        <v>15</v>
      </c>
      <c r="AJ2346" t="str">
        <f>H2346&amp;"."&amp;VLOOKUP(I2346,'Data validation'!$A$1:$B$12,2,FALSE)&amp;".2026"</f>
        <v>27.07.2026</v>
      </c>
      <c r="AK2346">
        <f t="shared" si="1036"/>
        <v>31</v>
      </c>
      <c r="AL2346" t="str">
        <f>VLOOKUP(E2346,[2]Sheet1!$A:$B,2,FALSE)</f>
        <v>Анулирана</v>
      </c>
    </row>
    <row r="2347" spans="1:38" x14ac:dyDescent="0.25">
      <c r="A2347" t="str">
        <f>VLOOKUP(Q2347,'Data validation'!$K$2:$L$50,2,FALSE)</f>
        <v>TO</v>
      </c>
      <c r="B2347">
        <f t="shared" si="1021"/>
        <v>0</v>
      </c>
      <c r="C2347">
        <f t="shared" si="1022"/>
        <v>5</v>
      </c>
      <c r="D2347">
        <f t="shared" si="1023"/>
        <v>0</v>
      </c>
      <c r="E2347">
        <v>10915</v>
      </c>
      <c r="F2347" t="s">
        <v>10112</v>
      </c>
      <c r="G2347" t="s">
        <v>276</v>
      </c>
      <c r="H2347" t="str">
        <f t="shared" si="1024"/>
        <v>28</v>
      </c>
      <c r="I2347" t="str">
        <f t="shared" si="1025"/>
        <v>Jun</v>
      </c>
      <c r="J2347" t="s">
        <v>181</v>
      </c>
      <c r="K2347" t="str">
        <f t="shared" si="1026"/>
        <v>03</v>
      </c>
      <c r="L2347" t="str">
        <f t="shared" si="1027"/>
        <v>Jul</v>
      </c>
      <c r="M2347">
        <v>5</v>
      </c>
      <c r="N2347">
        <f t="shared" si="1028"/>
        <v>-25</v>
      </c>
      <c r="O2347">
        <f t="shared" si="1029"/>
        <v>3</v>
      </c>
      <c r="P2347">
        <f t="shared" si="1030"/>
        <v>2</v>
      </c>
      <c r="Q2347" t="s">
        <v>56</v>
      </c>
      <c r="R2347" t="s">
        <v>20</v>
      </c>
      <c r="S2347">
        <v>3</v>
      </c>
      <c r="T2347">
        <v>1</v>
      </c>
      <c r="U2347" s="2">
        <f>SUMIFS(Novoton!L:L,Novoton!D:D,'Резервации 2026'!E2347)</f>
        <v>2228.472702</v>
      </c>
      <c r="V2347" s="2">
        <f t="shared" ref="V2347" si="1038">+U2347/M2347</f>
        <v>445.69454039999999</v>
      </c>
      <c r="W2347" t="s">
        <v>262</v>
      </c>
      <c r="X2347" t="s">
        <v>10113</v>
      </c>
      <c r="Y2347" t="s">
        <v>10111</v>
      </c>
      <c r="Z2347" t="str">
        <f t="shared" si="1032"/>
        <v>Apr</v>
      </c>
      <c r="AA2347" s="6">
        <f t="shared" si="1037"/>
        <v>0</v>
      </c>
      <c r="AB2347" s="6">
        <f t="shared" si="1037"/>
        <v>3</v>
      </c>
      <c r="AC2347" s="6">
        <f t="shared" si="1037"/>
        <v>2</v>
      </c>
      <c r="AD2347" s="6">
        <f t="shared" si="1037"/>
        <v>0</v>
      </c>
      <c r="AE2347" s="6">
        <f t="shared" si="1037"/>
        <v>0</v>
      </c>
      <c r="AF2347" s="6">
        <f t="shared" si="1033"/>
        <v>5</v>
      </c>
      <c r="AG2347" s="6">
        <f t="shared" si="1034"/>
        <v>0</v>
      </c>
      <c r="AH2347" s="14" t="str">
        <f>LEFT(X2347,2)&amp;"."&amp;VLOOKUP(MID(X2347,4,3),'Data validation'!$A$1:$B$12,2,FALSE)&amp;".2025"</f>
        <v>12.04.2025</v>
      </c>
      <c r="AI2347">
        <f t="shared" si="1035"/>
        <v>15</v>
      </c>
      <c r="AJ2347" t="str">
        <f>H2347&amp;"."&amp;VLOOKUP(I2347,'Data validation'!$A$1:$B$12,2,FALSE)&amp;".2026"</f>
        <v>28.06.2026</v>
      </c>
      <c r="AK2347">
        <f t="shared" si="1036"/>
        <v>27</v>
      </c>
      <c r="AL2347" t="e">
        <f>VLOOKUP(E2347,[2]Sheet1!$A:$B,2,FALSE)</f>
        <v>#N/A</v>
      </c>
    </row>
    <row r="2348" spans="1:38" x14ac:dyDescent="0.25">
      <c r="A2348" t="str">
        <f>VLOOKUP(Q2348,'Data validation'!$K$2:$L$50,2,FALSE)</f>
        <v>TOPOLA SKIES</v>
      </c>
      <c r="B2348">
        <f t="shared" si="1021"/>
        <v>0</v>
      </c>
      <c r="C2348">
        <f t="shared" si="1022"/>
        <v>0</v>
      </c>
      <c r="D2348">
        <f t="shared" si="1023"/>
        <v>9</v>
      </c>
      <c r="E2348">
        <v>10916</v>
      </c>
      <c r="F2348" t="s">
        <v>10114</v>
      </c>
      <c r="G2348" t="s">
        <v>340</v>
      </c>
      <c r="H2348" t="str">
        <f t="shared" si="1024"/>
        <v>03</v>
      </c>
      <c r="I2348" t="str">
        <f t="shared" si="1025"/>
        <v>Aug</v>
      </c>
      <c r="J2348" t="s">
        <v>354</v>
      </c>
      <c r="K2348" t="str">
        <f t="shared" si="1026"/>
        <v>12</v>
      </c>
      <c r="L2348" t="str">
        <f t="shared" si="1027"/>
        <v>Aug</v>
      </c>
      <c r="M2348">
        <v>9</v>
      </c>
      <c r="N2348">
        <f t="shared" si="1028"/>
        <v>9</v>
      </c>
      <c r="O2348">
        <f t="shared" si="1029"/>
        <v>0</v>
      </c>
      <c r="P2348">
        <f t="shared" si="1030"/>
        <v>0</v>
      </c>
      <c r="Q2348" t="s">
        <v>35</v>
      </c>
      <c r="R2348" t="s">
        <v>63</v>
      </c>
      <c r="S2348">
        <v>2</v>
      </c>
      <c r="T2348">
        <v>2</v>
      </c>
      <c r="U2348" s="2">
        <v>4925.4617889908259</v>
      </c>
      <c r="V2348" s="2">
        <v>547.27353211009176</v>
      </c>
      <c r="X2348" t="s">
        <v>10115</v>
      </c>
      <c r="Y2348" t="s">
        <v>10111</v>
      </c>
      <c r="Z2348" t="str">
        <f t="shared" si="1032"/>
        <v>Apr</v>
      </c>
      <c r="AA2348" s="6">
        <f t="shared" si="1037"/>
        <v>0</v>
      </c>
      <c r="AB2348" s="6">
        <f t="shared" si="1037"/>
        <v>0</v>
      </c>
      <c r="AC2348" s="6">
        <f t="shared" si="1037"/>
        <v>0</v>
      </c>
      <c r="AD2348" s="6">
        <f t="shared" si="1037"/>
        <v>9</v>
      </c>
      <c r="AE2348" s="6">
        <f t="shared" si="1037"/>
        <v>0</v>
      </c>
      <c r="AF2348" s="6">
        <f t="shared" si="1033"/>
        <v>9</v>
      </c>
      <c r="AG2348" s="6">
        <f t="shared" si="1034"/>
        <v>0</v>
      </c>
      <c r="AH2348" s="14" t="str">
        <f>LEFT(X2348,2)&amp;"."&amp;VLOOKUP(MID(X2348,4,3),'Data validation'!$A$1:$B$12,2,FALSE)&amp;".2025"</f>
        <v>12.04.2025</v>
      </c>
      <c r="AI2348">
        <f t="shared" si="1035"/>
        <v>15</v>
      </c>
      <c r="AJ2348" t="str">
        <f>H2348&amp;"."&amp;VLOOKUP(I2348,'Data validation'!$A$1:$B$12,2,FALSE)&amp;".2026"</f>
        <v>03.08.2026</v>
      </c>
      <c r="AK2348">
        <f t="shared" si="1036"/>
        <v>32</v>
      </c>
      <c r="AL2348" t="e">
        <f>VLOOKUP(E2348,[2]Sheet1!$A:$B,2,FALSE)</f>
        <v>#N/A</v>
      </c>
    </row>
    <row r="2349" spans="1:38" x14ac:dyDescent="0.25">
      <c r="A2349" t="str">
        <f>VLOOKUP(Q2349,'Data validation'!$K$2:$L$50,2,FALSE)</f>
        <v>TO</v>
      </c>
      <c r="B2349">
        <f t="shared" si="1021"/>
        <v>0</v>
      </c>
      <c r="C2349">
        <f t="shared" si="1022"/>
        <v>5</v>
      </c>
      <c r="D2349">
        <f t="shared" si="1023"/>
        <v>0</v>
      </c>
      <c r="E2349">
        <v>10874</v>
      </c>
      <c r="F2349" t="s">
        <v>10116</v>
      </c>
      <c r="G2349" t="s">
        <v>303</v>
      </c>
      <c r="H2349" t="str">
        <f t="shared" si="1024"/>
        <v>25</v>
      </c>
      <c r="I2349" t="str">
        <f t="shared" si="1025"/>
        <v>Jun</v>
      </c>
      <c r="J2349" t="s">
        <v>71</v>
      </c>
      <c r="K2349" t="str">
        <f t="shared" si="1026"/>
        <v>30</v>
      </c>
      <c r="L2349" t="str">
        <f t="shared" si="1027"/>
        <v>Jun</v>
      </c>
      <c r="M2349">
        <v>5</v>
      </c>
      <c r="N2349">
        <f t="shared" si="1028"/>
        <v>5</v>
      </c>
      <c r="O2349">
        <f t="shared" si="1029"/>
        <v>0</v>
      </c>
      <c r="P2349">
        <f t="shared" si="1030"/>
        <v>0</v>
      </c>
      <c r="Q2349" t="s">
        <v>81</v>
      </c>
      <c r="R2349" t="s">
        <v>63</v>
      </c>
      <c r="S2349">
        <v>3</v>
      </c>
      <c r="T2349">
        <v>0</v>
      </c>
      <c r="U2349" s="2">
        <f>SUMIFS(SLR!L:L,SLR!D:D,'Резервации 2026'!E2349)</f>
        <v>2228.472702</v>
      </c>
      <c r="V2349" s="2">
        <f t="shared" ref="V2349:V2352" si="1039">+U2349/M2349</f>
        <v>445.69454039999999</v>
      </c>
      <c r="W2349" t="s">
        <v>262</v>
      </c>
      <c r="X2349" t="s">
        <v>10117</v>
      </c>
      <c r="Y2349" t="s">
        <v>9792</v>
      </c>
      <c r="Z2349" t="str">
        <f t="shared" si="1032"/>
        <v>Apr</v>
      </c>
      <c r="AA2349" s="6">
        <f t="shared" si="1037"/>
        <v>0</v>
      </c>
      <c r="AB2349" s="6">
        <f t="shared" si="1037"/>
        <v>5</v>
      </c>
      <c r="AC2349" s="6">
        <f t="shared" si="1037"/>
        <v>0</v>
      </c>
      <c r="AD2349" s="6">
        <f t="shared" si="1037"/>
        <v>0</v>
      </c>
      <c r="AE2349" s="6">
        <f t="shared" si="1037"/>
        <v>0</v>
      </c>
      <c r="AF2349" s="6">
        <f t="shared" si="1033"/>
        <v>5</v>
      </c>
      <c r="AG2349" s="6">
        <f t="shared" si="1034"/>
        <v>0</v>
      </c>
      <c r="AH2349" s="14" t="str">
        <f>LEFT(X2349,2)&amp;"."&amp;VLOOKUP(MID(X2349,4,3),'Data validation'!$A$1:$B$12,2,FALSE)&amp;".2025"</f>
        <v>06.04.2025</v>
      </c>
      <c r="AI2349">
        <f t="shared" si="1035"/>
        <v>15</v>
      </c>
      <c r="AJ2349" t="str">
        <f>H2349&amp;"."&amp;VLOOKUP(I2349,'Data validation'!$A$1:$B$12,2,FALSE)&amp;".2026"</f>
        <v>25.06.2026</v>
      </c>
      <c r="AK2349">
        <f t="shared" si="1036"/>
        <v>26</v>
      </c>
      <c r="AL2349" t="e">
        <f>VLOOKUP(E2349,[2]Sheet1!$A:$B,2,FALSE)</f>
        <v>#N/A</v>
      </c>
    </row>
    <row r="2350" spans="1:38" x14ac:dyDescent="0.25">
      <c r="A2350" t="str">
        <f>VLOOKUP(Q2350,'Data validation'!$K$2:$L$50,2,FALSE)</f>
        <v>TO</v>
      </c>
      <c r="B2350">
        <f t="shared" si="1021"/>
        <v>0</v>
      </c>
      <c r="C2350">
        <f t="shared" si="1022"/>
        <v>5</v>
      </c>
      <c r="D2350">
        <f t="shared" si="1023"/>
        <v>0</v>
      </c>
      <c r="E2350">
        <v>10876</v>
      </c>
      <c r="F2350" t="s">
        <v>10118</v>
      </c>
      <c r="G2350" t="s">
        <v>303</v>
      </c>
      <c r="H2350" t="str">
        <f t="shared" si="1024"/>
        <v>25</v>
      </c>
      <c r="I2350" t="str">
        <f t="shared" si="1025"/>
        <v>Jun</v>
      </c>
      <c r="J2350" t="s">
        <v>71</v>
      </c>
      <c r="K2350" t="str">
        <f t="shared" si="1026"/>
        <v>30</v>
      </c>
      <c r="L2350" t="str">
        <f t="shared" si="1027"/>
        <v>Jun</v>
      </c>
      <c r="M2350">
        <v>5</v>
      </c>
      <c r="N2350">
        <f t="shared" si="1028"/>
        <v>5</v>
      </c>
      <c r="O2350">
        <f t="shared" si="1029"/>
        <v>0</v>
      </c>
      <c r="P2350">
        <f t="shared" si="1030"/>
        <v>0</v>
      </c>
      <c r="Q2350" t="s">
        <v>81</v>
      </c>
      <c r="R2350" t="s">
        <v>17</v>
      </c>
      <c r="S2350">
        <v>2</v>
      </c>
      <c r="T2350">
        <v>0</v>
      </c>
      <c r="U2350" s="2">
        <f>SUMIFS(SLR!L:L,SLR!D:D,'Резервации 2026'!E2350)</f>
        <v>1607.69226</v>
      </c>
      <c r="V2350" s="2">
        <f t="shared" si="1039"/>
        <v>321.53845200000001</v>
      </c>
      <c r="W2350" t="s">
        <v>262</v>
      </c>
      <c r="X2350" t="s">
        <v>10119</v>
      </c>
      <c r="Y2350" t="s">
        <v>9792</v>
      </c>
      <c r="Z2350" t="str">
        <f t="shared" si="1032"/>
        <v>Apr</v>
      </c>
      <c r="AA2350" s="6">
        <f t="shared" si="1037"/>
        <v>0</v>
      </c>
      <c r="AB2350" s="6">
        <f t="shared" si="1037"/>
        <v>5</v>
      </c>
      <c r="AC2350" s="6">
        <f t="shared" si="1037"/>
        <v>0</v>
      </c>
      <c r="AD2350" s="6">
        <f t="shared" si="1037"/>
        <v>0</v>
      </c>
      <c r="AE2350" s="6">
        <f t="shared" si="1037"/>
        <v>0</v>
      </c>
      <c r="AF2350" s="6">
        <f t="shared" si="1033"/>
        <v>5</v>
      </c>
      <c r="AG2350" s="6">
        <f t="shared" si="1034"/>
        <v>0</v>
      </c>
      <c r="AH2350" s="14" t="str">
        <f>LEFT(X2350,2)&amp;"."&amp;VLOOKUP(MID(X2350,4,3),'Data validation'!$A$1:$B$12,2,FALSE)&amp;".2025"</f>
        <v>06.04.2025</v>
      </c>
      <c r="AI2350">
        <f t="shared" si="1035"/>
        <v>15</v>
      </c>
      <c r="AJ2350" t="str">
        <f>H2350&amp;"."&amp;VLOOKUP(I2350,'Data validation'!$A$1:$B$12,2,FALSE)&amp;".2026"</f>
        <v>25.06.2026</v>
      </c>
      <c r="AK2350">
        <f t="shared" si="1036"/>
        <v>26</v>
      </c>
      <c r="AL2350" t="e">
        <f>VLOOKUP(E2350,[2]Sheet1!$A:$B,2,FALSE)</f>
        <v>#N/A</v>
      </c>
    </row>
    <row r="2351" spans="1:38" x14ac:dyDescent="0.25">
      <c r="A2351" t="str">
        <f>VLOOKUP(Q2351,'Data validation'!$K$2:$L$50,2,FALSE)</f>
        <v>TO</v>
      </c>
      <c r="B2351">
        <f t="shared" si="1021"/>
        <v>0</v>
      </c>
      <c r="C2351">
        <f t="shared" si="1022"/>
        <v>5</v>
      </c>
      <c r="D2351">
        <f t="shared" si="1023"/>
        <v>0</v>
      </c>
      <c r="E2351">
        <v>10877</v>
      </c>
      <c r="F2351" t="s">
        <v>10120</v>
      </c>
      <c r="G2351" t="s">
        <v>303</v>
      </c>
      <c r="H2351" t="str">
        <f t="shared" si="1024"/>
        <v>25</v>
      </c>
      <c r="I2351" t="str">
        <f t="shared" si="1025"/>
        <v>Jun</v>
      </c>
      <c r="J2351" t="s">
        <v>71</v>
      </c>
      <c r="K2351" t="str">
        <f t="shared" si="1026"/>
        <v>30</v>
      </c>
      <c r="L2351" t="str">
        <f t="shared" si="1027"/>
        <v>Jun</v>
      </c>
      <c r="M2351">
        <v>5</v>
      </c>
      <c r="N2351">
        <f t="shared" si="1028"/>
        <v>5</v>
      </c>
      <c r="O2351">
        <f t="shared" si="1029"/>
        <v>0</v>
      </c>
      <c r="P2351">
        <f t="shared" si="1030"/>
        <v>0</v>
      </c>
      <c r="Q2351" t="s">
        <v>81</v>
      </c>
      <c r="R2351" t="s">
        <v>17</v>
      </c>
      <c r="S2351">
        <v>2</v>
      </c>
      <c r="T2351">
        <v>1</v>
      </c>
      <c r="U2351" s="2">
        <f>SUMIFS(SLR!L:L,SLR!D:D,'Резервации 2026'!E2351)</f>
        <v>1607.69226</v>
      </c>
      <c r="V2351" s="2">
        <f t="shared" si="1039"/>
        <v>321.53845200000001</v>
      </c>
      <c r="W2351" t="s">
        <v>262</v>
      </c>
      <c r="X2351" t="s">
        <v>10121</v>
      </c>
      <c r="Y2351" t="s">
        <v>9792</v>
      </c>
      <c r="Z2351" t="str">
        <f t="shared" si="1032"/>
        <v>Apr</v>
      </c>
      <c r="AA2351" s="6">
        <f t="shared" si="1037"/>
        <v>0</v>
      </c>
      <c r="AB2351" s="6">
        <f t="shared" si="1037"/>
        <v>5</v>
      </c>
      <c r="AC2351" s="6">
        <f t="shared" si="1037"/>
        <v>0</v>
      </c>
      <c r="AD2351" s="6">
        <f t="shared" si="1037"/>
        <v>0</v>
      </c>
      <c r="AE2351" s="6">
        <f t="shared" si="1037"/>
        <v>0</v>
      </c>
      <c r="AF2351" s="6">
        <f t="shared" si="1033"/>
        <v>5</v>
      </c>
      <c r="AG2351" s="6">
        <f t="shared" si="1034"/>
        <v>0</v>
      </c>
      <c r="AH2351" s="14" t="str">
        <f>LEFT(X2351,2)&amp;"."&amp;VLOOKUP(MID(X2351,4,3),'Data validation'!$A$1:$B$12,2,FALSE)&amp;".2025"</f>
        <v>06.04.2025</v>
      </c>
      <c r="AI2351">
        <f t="shared" si="1035"/>
        <v>15</v>
      </c>
      <c r="AJ2351" t="str">
        <f>H2351&amp;"."&amp;VLOOKUP(I2351,'Data validation'!$A$1:$B$12,2,FALSE)&amp;".2026"</f>
        <v>25.06.2026</v>
      </c>
      <c r="AK2351">
        <f t="shared" si="1036"/>
        <v>26</v>
      </c>
      <c r="AL2351" t="e">
        <f>VLOOKUP(E2351,[2]Sheet1!$A:$B,2,FALSE)</f>
        <v>#N/A</v>
      </c>
    </row>
    <row r="2352" spans="1:38" x14ac:dyDescent="0.25">
      <c r="A2352" t="str">
        <f>VLOOKUP(Q2352,'Data validation'!$K$2:$L$50,2,FALSE)</f>
        <v>TO</v>
      </c>
      <c r="B2352">
        <f t="shared" si="1021"/>
        <v>0</v>
      </c>
      <c r="C2352">
        <f t="shared" si="1022"/>
        <v>5</v>
      </c>
      <c r="D2352">
        <f t="shared" si="1023"/>
        <v>0</v>
      </c>
      <c r="E2352">
        <v>10875</v>
      </c>
      <c r="F2352" t="s">
        <v>10122</v>
      </c>
      <c r="G2352" t="s">
        <v>303</v>
      </c>
      <c r="H2352" t="str">
        <f t="shared" si="1024"/>
        <v>25</v>
      </c>
      <c r="I2352" t="str">
        <f t="shared" si="1025"/>
        <v>Jun</v>
      </c>
      <c r="J2352" t="s">
        <v>71</v>
      </c>
      <c r="K2352" t="str">
        <f t="shared" si="1026"/>
        <v>30</v>
      </c>
      <c r="L2352" t="str">
        <f t="shared" si="1027"/>
        <v>Jun</v>
      </c>
      <c r="M2352">
        <v>5</v>
      </c>
      <c r="N2352">
        <f t="shared" si="1028"/>
        <v>5</v>
      </c>
      <c r="O2352">
        <f t="shared" si="1029"/>
        <v>0</v>
      </c>
      <c r="P2352">
        <f t="shared" si="1030"/>
        <v>0</v>
      </c>
      <c r="Q2352" t="s">
        <v>81</v>
      </c>
      <c r="R2352" t="s">
        <v>17</v>
      </c>
      <c r="S2352">
        <v>2</v>
      </c>
      <c r="T2352">
        <v>0</v>
      </c>
      <c r="U2352" s="2">
        <f>SUMIFS(SLR!L:L,SLR!D:D,'Резервации 2026'!E2352)</f>
        <v>1607.69226</v>
      </c>
      <c r="V2352" s="2">
        <f t="shared" si="1039"/>
        <v>321.53845200000001</v>
      </c>
      <c r="W2352" t="s">
        <v>262</v>
      </c>
      <c r="X2352" t="s">
        <v>10119</v>
      </c>
      <c r="Y2352" t="s">
        <v>9792</v>
      </c>
      <c r="Z2352" t="str">
        <f t="shared" si="1032"/>
        <v>Apr</v>
      </c>
      <c r="AA2352" s="6">
        <f t="shared" si="1037"/>
        <v>0</v>
      </c>
      <c r="AB2352" s="6">
        <f t="shared" si="1037"/>
        <v>5</v>
      </c>
      <c r="AC2352" s="6">
        <f t="shared" si="1037"/>
        <v>0</v>
      </c>
      <c r="AD2352" s="6">
        <f t="shared" si="1037"/>
        <v>0</v>
      </c>
      <c r="AE2352" s="6">
        <f t="shared" si="1037"/>
        <v>0</v>
      </c>
      <c r="AF2352" s="6">
        <f t="shared" si="1033"/>
        <v>5</v>
      </c>
      <c r="AG2352" s="6">
        <f t="shared" si="1034"/>
        <v>0</v>
      </c>
      <c r="AH2352" s="14" t="str">
        <f>LEFT(X2352,2)&amp;"."&amp;VLOOKUP(MID(X2352,4,3),'Data validation'!$A$1:$B$12,2,FALSE)&amp;".2025"</f>
        <v>06.04.2025</v>
      </c>
      <c r="AI2352">
        <f t="shared" si="1035"/>
        <v>15</v>
      </c>
      <c r="AJ2352" t="str">
        <f>H2352&amp;"."&amp;VLOOKUP(I2352,'Data validation'!$A$1:$B$12,2,FALSE)&amp;".2026"</f>
        <v>25.06.2026</v>
      </c>
      <c r="AK2352">
        <f t="shared" si="1036"/>
        <v>26</v>
      </c>
      <c r="AL2352" t="e">
        <f>VLOOKUP(E2352,[2]Sheet1!$A:$B,2,FALSE)</f>
        <v>#N/A</v>
      </c>
    </row>
    <row r="2353" spans="1:38" x14ac:dyDescent="0.25">
      <c r="A2353" t="str">
        <f>VLOOKUP(Q2353,'Data validation'!$K$2:$L$50,2,FALSE)</f>
        <v>TO</v>
      </c>
      <c r="B2353">
        <f t="shared" si="1021"/>
        <v>0</v>
      </c>
      <c r="C2353">
        <f t="shared" si="1022"/>
        <v>0</v>
      </c>
      <c r="D2353">
        <f t="shared" si="1023"/>
        <v>5</v>
      </c>
      <c r="E2353">
        <v>10880</v>
      </c>
      <c r="F2353" t="s">
        <v>10123</v>
      </c>
      <c r="G2353" t="s">
        <v>60</v>
      </c>
      <c r="H2353" t="str">
        <f t="shared" si="1024"/>
        <v>17</v>
      </c>
      <c r="I2353" t="str">
        <f t="shared" si="1025"/>
        <v>Aug</v>
      </c>
      <c r="J2353" t="s">
        <v>91</v>
      </c>
      <c r="K2353" t="str">
        <f t="shared" si="1026"/>
        <v>22</v>
      </c>
      <c r="L2353" t="str">
        <f t="shared" si="1027"/>
        <v>Aug</v>
      </c>
      <c r="M2353">
        <v>5</v>
      </c>
      <c r="N2353">
        <f t="shared" si="1028"/>
        <v>5</v>
      </c>
      <c r="O2353">
        <f t="shared" si="1029"/>
        <v>0</v>
      </c>
      <c r="P2353">
        <f t="shared" si="1030"/>
        <v>0</v>
      </c>
      <c r="Q2353" t="s">
        <v>162</v>
      </c>
      <c r="R2353" t="s">
        <v>17</v>
      </c>
      <c r="S2353">
        <v>2</v>
      </c>
      <c r="T2353">
        <v>2</v>
      </c>
      <c r="U2353" s="2">
        <f>SUMIFS(Magelan!L:L,Magelan!D:D,'Резервации 2026'!E2353)</f>
        <v>2224.9522079999997</v>
      </c>
      <c r="V2353" s="2">
        <f t="shared" ref="V2353" si="1040">+U2353/M2353</f>
        <v>444.99044159999994</v>
      </c>
      <c r="W2353" t="s">
        <v>262</v>
      </c>
      <c r="X2353" t="s">
        <v>10124</v>
      </c>
      <c r="Y2353" t="s">
        <v>10125</v>
      </c>
      <c r="Z2353" t="str">
        <f t="shared" si="1032"/>
        <v>Apr</v>
      </c>
      <c r="AA2353" s="6">
        <f t="shared" si="1037"/>
        <v>0</v>
      </c>
      <c r="AB2353" s="6">
        <f t="shared" si="1037"/>
        <v>0</v>
      </c>
      <c r="AC2353" s="6">
        <f t="shared" si="1037"/>
        <v>0</v>
      </c>
      <c r="AD2353" s="6">
        <f t="shared" si="1037"/>
        <v>5</v>
      </c>
      <c r="AE2353" s="6">
        <f t="shared" si="1037"/>
        <v>0</v>
      </c>
      <c r="AF2353" s="6">
        <f t="shared" si="1033"/>
        <v>5</v>
      </c>
      <c r="AG2353" s="6">
        <f t="shared" si="1034"/>
        <v>0</v>
      </c>
      <c r="AH2353" s="14" t="str">
        <f>LEFT(X2353,2)&amp;"."&amp;VLOOKUP(MID(X2353,4,3),'Data validation'!$A$1:$B$12,2,FALSE)&amp;".2025"</f>
        <v>06.04.2025</v>
      </c>
      <c r="AI2353">
        <f t="shared" si="1035"/>
        <v>15</v>
      </c>
      <c r="AJ2353" t="str">
        <f>H2353&amp;"."&amp;VLOOKUP(I2353,'Data validation'!$A$1:$B$12,2,FALSE)&amp;".2026"</f>
        <v>17.08.2026</v>
      </c>
      <c r="AK2353">
        <f t="shared" si="1036"/>
        <v>34</v>
      </c>
      <c r="AL2353" t="e">
        <f>VLOOKUP(E2353,[2]Sheet1!$A:$B,2,FALSE)</f>
        <v>#N/A</v>
      </c>
    </row>
    <row r="2354" spans="1:38" x14ac:dyDescent="0.25">
      <c r="A2354" t="str">
        <f>VLOOKUP(Q2354,'Data validation'!$K$2:$L$50,2,FALSE)</f>
        <v>INDIVIDUAL</v>
      </c>
      <c r="B2354">
        <f t="shared" si="1021"/>
        <v>0</v>
      </c>
      <c r="C2354">
        <f t="shared" si="1022"/>
        <v>0</v>
      </c>
      <c r="D2354">
        <f t="shared" si="1023"/>
        <v>5</v>
      </c>
      <c r="E2354">
        <v>10879</v>
      </c>
      <c r="F2354" t="s">
        <v>10126</v>
      </c>
      <c r="G2354" t="s">
        <v>155</v>
      </c>
      <c r="H2354" t="str">
        <f t="shared" si="1024"/>
        <v>19</v>
      </c>
      <c r="I2354" t="str">
        <f t="shared" si="1025"/>
        <v>Jul</v>
      </c>
      <c r="J2354" t="s">
        <v>156</v>
      </c>
      <c r="K2354" t="str">
        <f t="shared" si="1026"/>
        <v>24</v>
      </c>
      <c r="L2354" t="str">
        <f t="shared" si="1027"/>
        <v>Jul</v>
      </c>
      <c r="M2354">
        <v>5</v>
      </c>
      <c r="N2354">
        <f t="shared" si="1028"/>
        <v>5</v>
      </c>
      <c r="O2354">
        <f t="shared" si="1029"/>
        <v>0</v>
      </c>
      <c r="P2354">
        <f t="shared" si="1030"/>
        <v>0</v>
      </c>
      <c r="Q2354" t="s">
        <v>24</v>
      </c>
      <c r="R2354" t="s">
        <v>188</v>
      </c>
      <c r="S2354">
        <v>3</v>
      </c>
      <c r="T2354">
        <v>1</v>
      </c>
      <c r="U2354" s="2">
        <v>1570.0470183486239</v>
      </c>
      <c r="V2354" s="2">
        <v>314.00940366972469</v>
      </c>
      <c r="X2354" t="s">
        <v>10127</v>
      </c>
      <c r="Y2354" t="s">
        <v>10125</v>
      </c>
      <c r="Z2354" t="str">
        <f t="shared" si="1032"/>
        <v>Apr</v>
      </c>
      <c r="AA2354" s="6">
        <f t="shared" si="1037"/>
        <v>0</v>
      </c>
      <c r="AB2354" s="6">
        <f t="shared" si="1037"/>
        <v>0</v>
      </c>
      <c r="AC2354" s="6">
        <f t="shared" si="1037"/>
        <v>5</v>
      </c>
      <c r="AD2354" s="6">
        <f t="shared" si="1037"/>
        <v>0</v>
      </c>
      <c r="AE2354" s="6">
        <f t="shared" si="1037"/>
        <v>0</v>
      </c>
      <c r="AF2354" s="6">
        <f t="shared" si="1033"/>
        <v>5</v>
      </c>
      <c r="AG2354" s="6">
        <f t="shared" si="1034"/>
        <v>0</v>
      </c>
      <c r="AH2354" s="14" t="str">
        <f>LEFT(X2354,2)&amp;"."&amp;VLOOKUP(MID(X2354,4,3),'Data validation'!$A$1:$B$12,2,FALSE)&amp;".2025"</f>
        <v>06.04.2025</v>
      </c>
      <c r="AI2354">
        <f t="shared" si="1035"/>
        <v>15</v>
      </c>
      <c r="AJ2354" t="str">
        <f>H2354&amp;"."&amp;VLOOKUP(I2354,'Data validation'!$A$1:$B$12,2,FALSE)&amp;".2026"</f>
        <v>19.07.2026</v>
      </c>
      <c r="AK2354">
        <f t="shared" si="1036"/>
        <v>30</v>
      </c>
      <c r="AL2354" t="e">
        <f>VLOOKUP(E2354,[2]Sheet1!$A:$B,2,FALSE)</f>
        <v>#N/A</v>
      </c>
    </row>
    <row r="2355" spans="1:38" x14ac:dyDescent="0.25">
      <c r="A2355" t="str">
        <f>VLOOKUP(Q2355,'Data validation'!$K$2:$L$50,2,FALSE)</f>
        <v>INDIVIDUAL</v>
      </c>
      <c r="B2355">
        <f t="shared" si="1021"/>
        <v>3</v>
      </c>
      <c r="C2355">
        <f t="shared" si="1022"/>
        <v>0</v>
      </c>
      <c r="D2355">
        <f t="shared" si="1023"/>
        <v>0</v>
      </c>
      <c r="E2355">
        <v>10883</v>
      </c>
      <c r="F2355" t="s">
        <v>9453</v>
      </c>
      <c r="G2355" t="s">
        <v>9454</v>
      </c>
      <c r="H2355" t="str">
        <f t="shared" si="1024"/>
        <v>14</v>
      </c>
      <c r="I2355" t="str">
        <f t="shared" si="1025"/>
        <v>May</v>
      </c>
      <c r="J2355" t="s">
        <v>9455</v>
      </c>
      <c r="K2355" t="str">
        <f t="shared" si="1026"/>
        <v>17</v>
      </c>
      <c r="L2355" t="str">
        <f t="shared" si="1027"/>
        <v>May</v>
      </c>
      <c r="M2355">
        <v>3</v>
      </c>
      <c r="N2355">
        <f t="shared" si="1028"/>
        <v>3</v>
      </c>
      <c r="O2355">
        <f t="shared" si="1029"/>
        <v>0</v>
      </c>
      <c r="P2355">
        <f t="shared" si="1030"/>
        <v>0</v>
      </c>
      <c r="Q2355" t="s">
        <v>24</v>
      </c>
      <c r="R2355" t="s">
        <v>20</v>
      </c>
      <c r="S2355">
        <v>1</v>
      </c>
      <c r="T2355">
        <v>0</v>
      </c>
      <c r="U2355" s="2">
        <v>629.00569403669726</v>
      </c>
      <c r="V2355" s="2">
        <v>209.66856467889906</v>
      </c>
      <c r="X2355" t="s">
        <v>10128</v>
      </c>
      <c r="Y2355" t="s">
        <v>10125</v>
      </c>
      <c r="Z2355" t="str">
        <f t="shared" si="1032"/>
        <v>Apr</v>
      </c>
      <c r="AA2355" s="6">
        <f t="shared" si="1037"/>
        <v>3</v>
      </c>
      <c r="AB2355" s="6">
        <f t="shared" si="1037"/>
        <v>0</v>
      </c>
      <c r="AC2355" s="6">
        <f t="shared" si="1037"/>
        <v>0</v>
      </c>
      <c r="AD2355" s="6">
        <f t="shared" si="1037"/>
        <v>0</v>
      </c>
      <c r="AE2355" s="6">
        <f t="shared" si="1037"/>
        <v>0</v>
      </c>
      <c r="AF2355" s="6">
        <f t="shared" si="1033"/>
        <v>3</v>
      </c>
      <c r="AG2355" s="6">
        <f t="shared" si="1034"/>
        <v>0</v>
      </c>
      <c r="AH2355" s="14" t="str">
        <f>LEFT(X2355,2)&amp;"."&amp;VLOOKUP(MID(X2355,4,3),'Data validation'!$A$1:$B$12,2,FALSE)&amp;".2025"</f>
        <v>06.04.2025</v>
      </c>
      <c r="AI2355">
        <f t="shared" si="1035"/>
        <v>15</v>
      </c>
      <c r="AJ2355" t="str">
        <f>H2355&amp;"."&amp;VLOOKUP(I2355,'Data validation'!$A$1:$B$12,2,FALSE)&amp;".2026"</f>
        <v>14.05.2026</v>
      </c>
      <c r="AK2355">
        <f t="shared" si="1036"/>
        <v>20</v>
      </c>
      <c r="AL2355" t="e">
        <f>VLOOKUP(E2355,[2]Sheet1!$A:$B,2,FALSE)</f>
        <v>#N/A</v>
      </c>
    </row>
    <row r="2356" spans="1:38" x14ac:dyDescent="0.25">
      <c r="A2356" t="str">
        <f>VLOOKUP(Q2356,'Data validation'!$K$2:$L$50,2,FALSE)</f>
        <v>TO</v>
      </c>
      <c r="B2356">
        <f t="shared" si="1021"/>
        <v>0</v>
      </c>
      <c r="C2356">
        <f t="shared" si="1022"/>
        <v>5</v>
      </c>
      <c r="D2356">
        <f t="shared" si="1023"/>
        <v>0</v>
      </c>
      <c r="E2356">
        <v>10884</v>
      </c>
      <c r="F2356" t="s">
        <v>10129</v>
      </c>
      <c r="G2356" t="s">
        <v>303</v>
      </c>
      <c r="H2356" t="str">
        <f t="shared" si="1024"/>
        <v>25</v>
      </c>
      <c r="I2356" t="str">
        <f t="shared" si="1025"/>
        <v>Jun</v>
      </c>
      <c r="J2356" t="s">
        <v>71</v>
      </c>
      <c r="K2356" t="str">
        <f t="shared" si="1026"/>
        <v>30</v>
      </c>
      <c r="L2356" t="str">
        <f t="shared" si="1027"/>
        <v>Jun</v>
      </c>
      <c r="M2356">
        <v>5</v>
      </c>
      <c r="N2356">
        <f t="shared" si="1028"/>
        <v>5</v>
      </c>
      <c r="O2356">
        <f t="shared" si="1029"/>
        <v>0</v>
      </c>
      <c r="P2356">
        <f t="shared" si="1030"/>
        <v>0</v>
      </c>
      <c r="Q2356" t="s">
        <v>1764</v>
      </c>
      <c r="R2356" t="s">
        <v>17</v>
      </c>
      <c r="S2356">
        <v>2</v>
      </c>
      <c r="T2356">
        <v>1</v>
      </c>
      <c r="U2356" s="2">
        <f>SUMIFS(Verso!L:L,Verso!D:D,'Резервации 2026'!E2356)</f>
        <v>1607.69226</v>
      </c>
      <c r="V2356" s="2">
        <f>+U2356/M2356</f>
        <v>321.53845200000001</v>
      </c>
      <c r="X2356" t="s">
        <v>10130</v>
      </c>
      <c r="Y2356" t="s">
        <v>10125</v>
      </c>
      <c r="Z2356" t="str">
        <f t="shared" si="1032"/>
        <v>Apr</v>
      </c>
      <c r="AA2356" s="6">
        <f t="shared" si="1037"/>
        <v>0</v>
      </c>
      <c r="AB2356" s="6">
        <f t="shared" si="1037"/>
        <v>5</v>
      </c>
      <c r="AC2356" s="6">
        <f t="shared" si="1037"/>
        <v>0</v>
      </c>
      <c r="AD2356" s="6">
        <f t="shared" si="1037"/>
        <v>0</v>
      </c>
      <c r="AE2356" s="6">
        <f t="shared" si="1037"/>
        <v>0</v>
      </c>
      <c r="AF2356" s="6">
        <f t="shared" si="1033"/>
        <v>5</v>
      </c>
      <c r="AG2356" s="6">
        <f t="shared" si="1034"/>
        <v>0</v>
      </c>
      <c r="AH2356" s="14" t="str">
        <f>LEFT(X2356,2)&amp;"."&amp;VLOOKUP(MID(X2356,4,3),'Data validation'!$A$1:$B$12,2,FALSE)&amp;".2025"</f>
        <v>06.04.2025</v>
      </c>
      <c r="AI2356">
        <f t="shared" si="1035"/>
        <v>15</v>
      </c>
      <c r="AJ2356" t="str">
        <f>H2356&amp;"."&amp;VLOOKUP(I2356,'Data validation'!$A$1:$B$12,2,FALSE)&amp;".2026"</f>
        <v>25.06.2026</v>
      </c>
      <c r="AK2356">
        <f t="shared" si="1036"/>
        <v>26</v>
      </c>
      <c r="AL2356" t="str">
        <f>VLOOKUP(E2356,[2]Sheet1!$A:$B,2,FALSE)</f>
        <v>Анулирана</v>
      </c>
    </row>
    <row r="2357" spans="1:38" x14ac:dyDescent="0.25">
      <c r="A2357" t="str">
        <f>VLOOKUP(Q2357,'Data validation'!$K$2:$L$50,2,FALSE)</f>
        <v>BOOKING</v>
      </c>
      <c r="B2357">
        <f t="shared" si="1021"/>
        <v>2</v>
      </c>
      <c r="C2357">
        <f t="shared" si="1022"/>
        <v>1</v>
      </c>
      <c r="D2357">
        <f t="shared" si="1023"/>
        <v>0</v>
      </c>
      <c r="E2357">
        <v>10885</v>
      </c>
      <c r="F2357" t="s">
        <v>10131</v>
      </c>
      <c r="G2357" t="s">
        <v>1869</v>
      </c>
      <c r="H2357" t="str">
        <f t="shared" si="1024"/>
        <v>29</v>
      </c>
      <c r="I2357" t="str">
        <f t="shared" si="1025"/>
        <v>May</v>
      </c>
      <c r="J2357" t="s">
        <v>27</v>
      </c>
      <c r="K2357" t="str">
        <f t="shared" si="1026"/>
        <v>01</v>
      </c>
      <c r="L2357" t="str">
        <f t="shared" si="1027"/>
        <v>Jun</v>
      </c>
      <c r="M2357">
        <v>3</v>
      </c>
      <c r="N2357">
        <f t="shared" si="1028"/>
        <v>-28</v>
      </c>
      <c r="O2357">
        <f t="shared" si="1029"/>
        <v>2</v>
      </c>
      <c r="P2357">
        <f t="shared" si="1030"/>
        <v>0</v>
      </c>
      <c r="Q2357" t="s">
        <v>587</v>
      </c>
      <c r="R2357" t="s">
        <v>17</v>
      </c>
      <c r="S2357">
        <v>2</v>
      </c>
      <c r="T2357">
        <v>0</v>
      </c>
      <c r="U2357" s="2">
        <v>741.24162660550462</v>
      </c>
      <c r="V2357" s="2">
        <v>247.08054220183482</v>
      </c>
      <c r="W2357" t="s">
        <v>262</v>
      </c>
      <c r="X2357" t="s">
        <v>10132</v>
      </c>
      <c r="Y2357" t="s">
        <v>10133</v>
      </c>
      <c r="Z2357" t="str">
        <f t="shared" si="1032"/>
        <v>Apr</v>
      </c>
      <c r="AA2357" s="6">
        <f t="shared" si="1037"/>
        <v>2</v>
      </c>
      <c r="AB2357" s="6">
        <f t="shared" si="1037"/>
        <v>0</v>
      </c>
      <c r="AC2357" s="6">
        <f t="shared" si="1037"/>
        <v>0</v>
      </c>
      <c r="AD2357" s="6">
        <f t="shared" si="1037"/>
        <v>0</v>
      </c>
      <c r="AE2357" s="6">
        <f t="shared" si="1037"/>
        <v>0</v>
      </c>
      <c r="AF2357" s="6">
        <f t="shared" si="1033"/>
        <v>2</v>
      </c>
      <c r="AG2357" s="6">
        <f t="shared" si="1034"/>
        <v>-1</v>
      </c>
      <c r="AH2357" s="14" t="str">
        <f>LEFT(X2357,2)&amp;"."&amp;VLOOKUP(MID(X2357,4,3),'Data validation'!$A$1:$B$12,2,FALSE)&amp;".2025"</f>
        <v>07.04.2025</v>
      </c>
      <c r="AI2357">
        <f t="shared" si="1035"/>
        <v>15</v>
      </c>
      <c r="AJ2357" t="str">
        <f>H2357&amp;"."&amp;VLOOKUP(I2357,'Data validation'!$A$1:$B$12,2,FALSE)&amp;".2026"</f>
        <v>29.05.2026</v>
      </c>
      <c r="AK2357">
        <f t="shared" si="1036"/>
        <v>22</v>
      </c>
      <c r="AL2357" t="str">
        <f>VLOOKUP(E2357,[2]Sheet1!$A:$B,2,FALSE)</f>
        <v>Анулирана</v>
      </c>
    </row>
    <row r="2358" spans="1:38" x14ac:dyDescent="0.25">
      <c r="A2358" t="str">
        <f>VLOOKUP(Q2358,'Data validation'!$K$2:$L$50,2,FALSE)</f>
        <v>TO</v>
      </c>
      <c r="B2358">
        <f t="shared" si="1021"/>
        <v>0</v>
      </c>
      <c r="C2358">
        <f t="shared" si="1022"/>
        <v>5</v>
      </c>
      <c r="D2358">
        <f t="shared" si="1023"/>
        <v>0</v>
      </c>
      <c r="E2358">
        <v>10889</v>
      </c>
      <c r="F2358" t="s">
        <v>10134</v>
      </c>
      <c r="G2358" t="s">
        <v>45</v>
      </c>
      <c r="H2358" t="str">
        <f t="shared" si="1024"/>
        <v>04</v>
      </c>
      <c r="I2358" t="str">
        <f t="shared" si="1025"/>
        <v>Jul</v>
      </c>
      <c r="J2358" t="s">
        <v>224</v>
      </c>
      <c r="K2358" t="str">
        <f t="shared" si="1026"/>
        <v>09</v>
      </c>
      <c r="L2358" t="str">
        <f t="shared" si="1027"/>
        <v>Jul</v>
      </c>
      <c r="M2358">
        <v>5</v>
      </c>
      <c r="N2358">
        <f t="shared" si="1028"/>
        <v>5</v>
      </c>
      <c r="O2358">
        <f t="shared" si="1029"/>
        <v>0</v>
      </c>
      <c r="P2358">
        <f t="shared" si="1030"/>
        <v>0</v>
      </c>
      <c r="Q2358" t="s">
        <v>81</v>
      </c>
      <c r="R2358" t="s">
        <v>25</v>
      </c>
      <c r="S2358">
        <v>2</v>
      </c>
      <c r="T2358">
        <v>1</v>
      </c>
      <c r="U2358" s="2">
        <f>SUMIFS(SLR!L:L,SLR!D:D,'Резервации 2026'!E2358)</f>
        <v>1679.471221</v>
      </c>
      <c r="V2358" s="2">
        <f t="shared" ref="V2358:V2359" si="1041">+U2358/M2358</f>
        <v>335.8942442</v>
      </c>
      <c r="W2358" t="s">
        <v>262</v>
      </c>
      <c r="X2358" t="s">
        <v>10135</v>
      </c>
      <c r="Y2358" t="s">
        <v>10133</v>
      </c>
      <c r="Z2358" t="str">
        <f t="shared" si="1032"/>
        <v>Apr</v>
      </c>
      <c r="AA2358" s="6">
        <f t="shared" si="1037"/>
        <v>0</v>
      </c>
      <c r="AB2358" s="6">
        <f t="shared" si="1037"/>
        <v>0</v>
      </c>
      <c r="AC2358" s="6">
        <f t="shared" si="1037"/>
        <v>5</v>
      </c>
      <c r="AD2358" s="6">
        <f t="shared" si="1037"/>
        <v>0</v>
      </c>
      <c r="AE2358" s="6">
        <f t="shared" si="1037"/>
        <v>0</v>
      </c>
      <c r="AF2358" s="6">
        <f t="shared" si="1033"/>
        <v>5</v>
      </c>
      <c r="AG2358" s="6">
        <f t="shared" si="1034"/>
        <v>0</v>
      </c>
      <c r="AH2358" s="14" t="str">
        <f>LEFT(X2358,2)&amp;"."&amp;VLOOKUP(MID(X2358,4,3),'Data validation'!$A$1:$B$12,2,FALSE)&amp;".2025"</f>
        <v>07.04.2025</v>
      </c>
      <c r="AI2358">
        <f t="shared" si="1035"/>
        <v>15</v>
      </c>
      <c r="AJ2358" t="str">
        <f>H2358&amp;"."&amp;VLOOKUP(I2358,'Data validation'!$A$1:$B$12,2,FALSE)&amp;".2026"</f>
        <v>04.07.2026</v>
      </c>
      <c r="AK2358">
        <f t="shared" si="1036"/>
        <v>27</v>
      </c>
      <c r="AL2358" t="e">
        <f>VLOOKUP(E2358,[2]Sheet1!$A:$B,2,FALSE)</f>
        <v>#N/A</v>
      </c>
    </row>
    <row r="2359" spans="1:38" x14ac:dyDescent="0.25">
      <c r="A2359" t="str">
        <f>VLOOKUP(Q2359,'Data validation'!$K$2:$L$50,2,FALSE)</f>
        <v>TO</v>
      </c>
      <c r="B2359">
        <f t="shared" si="1021"/>
        <v>0</v>
      </c>
      <c r="C2359">
        <f t="shared" si="1022"/>
        <v>0</v>
      </c>
      <c r="D2359">
        <f t="shared" si="1023"/>
        <v>7</v>
      </c>
      <c r="E2359">
        <v>10891</v>
      </c>
      <c r="F2359" t="s">
        <v>10136</v>
      </c>
      <c r="G2359" t="s">
        <v>235</v>
      </c>
      <c r="H2359" t="str">
        <f t="shared" si="1024"/>
        <v>12</v>
      </c>
      <c r="I2359" t="str">
        <f t="shared" si="1025"/>
        <v>Jul</v>
      </c>
      <c r="J2359" t="s">
        <v>155</v>
      </c>
      <c r="K2359" t="str">
        <f t="shared" si="1026"/>
        <v>19</v>
      </c>
      <c r="L2359" t="str">
        <f t="shared" si="1027"/>
        <v>Jul</v>
      </c>
      <c r="M2359">
        <v>7</v>
      </c>
      <c r="N2359">
        <f t="shared" si="1028"/>
        <v>7</v>
      </c>
      <c r="O2359">
        <f t="shared" si="1029"/>
        <v>0</v>
      </c>
      <c r="P2359">
        <f t="shared" si="1030"/>
        <v>0</v>
      </c>
      <c r="Q2359" t="s">
        <v>116</v>
      </c>
      <c r="R2359" t="s">
        <v>57</v>
      </c>
      <c r="S2359">
        <v>5</v>
      </c>
      <c r="T2359">
        <v>0</v>
      </c>
      <c r="U2359" s="2">
        <f>SUMIFS(Solvex!L:L,Solvex!D:D,'Резервации 2026'!E2359)</f>
        <v>5426.2156353999999</v>
      </c>
      <c r="V2359" s="2">
        <f t="shared" si="1041"/>
        <v>775.17366219999997</v>
      </c>
      <c r="W2359" t="s">
        <v>262</v>
      </c>
      <c r="X2359" t="s">
        <v>10137</v>
      </c>
      <c r="Y2359" t="s">
        <v>10133</v>
      </c>
      <c r="Z2359" t="str">
        <f t="shared" si="1032"/>
        <v>Apr</v>
      </c>
      <c r="AA2359" s="6">
        <f t="shared" si="1037"/>
        <v>0</v>
      </c>
      <c r="AB2359" s="6">
        <f t="shared" si="1037"/>
        <v>0</v>
      </c>
      <c r="AC2359" s="6">
        <f t="shared" si="1037"/>
        <v>7</v>
      </c>
      <c r="AD2359" s="6">
        <f t="shared" si="1037"/>
        <v>0</v>
      </c>
      <c r="AE2359" s="6">
        <f t="shared" si="1037"/>
        <v>0</v>
      </c>
      <c r="AF2359" s="6">
        <f t="shared" si="1033"/>
        <v>7</v>
      </c>
      <c r="AG2359" s="6">
        <f t="shared" si="1034"/>
        <v>0</v>
      </c>
      <c r="AH2359" s="14" t="str">
        <f>LEFT(X2359,2)&amp;"."&amp;VLOOKUP(MID(X2359,4,3),'Data validation'!$A$1:$B$12,2,FALSE)&amp;".2025"</f>
        <v>07.04.2025</v>
      </c>
      <c r="AI2359">
        <f t="shared" si="1035"/>
        <v>15</v>
      </c>
      <c r="AJ2359" t="str">
        <f>H2359&amp;"."&amp;VLOOKUP(I2359,'Data validation'!$A$1:$B$12,2,FALSE)&amp;".2026"</f>
        <v>12.07.2026</v>
      </c>
      <c r="AK2359">
        <f t="shared" si="1036"/>
        <v>29</v>
      </c>
      <c r="AL2359" t="e">
        <f>VLOOKUP(E2359,[2]Sheet1!$A:$B,2,FALSE)</f>
        <v>#N/A</v>
      </c>
    </row>
    <row r="2360" spans="1:38" x14ac:dyDescent="0.25">
      <c r="A2360" t="str">
        <f>VLOOKUP(Q2360,'Data validation'!$K$2:$L$50,2,FALSE)</f>
        <v>TO</v>
      </c>
      <c r="B2360">
        <f t="shared" si="1021"/>
        <v>0</v>
      </c>
      <c r="C2360">
        <f t="shared" si="1022"/>
        <v>5</v>
      </c>
      <c r="D2360">
        <f t="shared" si="1023"/>
        <v>0</v>
      </c>
      <c r="E2360">
        <v>10888</v>
      </c>
      <c r="F2360" t="s">
        <v>10138</v>
      </c>
      <c r="G2360" t="s">
        <v>45</v>
      </c>
      <c r="H2360" t="str">
        <f t="shared" si="1024"/>
        <v>04</v>
      </c>
      <c r="I2360" t="str">
        <f t="shared" si="1025"/>
        <v>Jul</v>
      </c>
      <c r="J2360" t="s">
        <v>224</v>
      </c>
      <c r="K2360" t="str">
        <f t="shared" si="1026"/>
        <v>09</v>
      </c>
      <c r="L2360" t="str">
        <f t="shared" si="1027"/>
        <v>Jul</v>
      </c>
      <c r="M2360">
        <v>5</v>
      </c>
      <c r="N2360">
        <f t="shared" si="1028"/>
        <v>5</v>
      </c>
      <c r="O2360">
        <f t="shared" si="1029"/>
        <v>0</v>
      </c>
      <c r="P2360">
        <f t="shared" si="1030"/>
        <v>0</v>
      </c>
      <c r="Q2360" t="s">
        <v>81</v>
      </c>
      <c r="R2360" t="s">
        <v>25</v>
      </c>
      <c r="S2360">
        <v>2</v>
      </c>
      <c r="T2360">
        <v>0</v>
      </c>
      <c r="U2360" s="2">
        <f>SUMIFS(SLR!L:L,SLR!D:D,'Резервации 2026'!E2360)</f>
        <v>1679.471221</v>
      </c>
      <c r="V2360" s="2">
        <f t="shared" ref="V2360" si="1042">+U2360/M2360</f>
        <v>335.8942442</v>
      </c>
      <c r="W2360" t="s">
        <v>262</v>
      </c>
      <c r="X2360" t="s">
        <v>10135</v>
      </c>
      <c r="Y2360" t="s">
        <v>10133</v>
      </c>
      <c r="Z2360" t="str">
        <f t="shared" si="1032"/>
        <v>Apr</v>
      </c>
      <c r="AA2360" s="6">
        <f t="shared" si="1037"/>
        <v>0</v>
      </c>
      <c r="AB2360" s="6">
        <f t="shared" si="1037"/>
        <v>0</v>
      </c>
      <c r="AC2360" s="6">
        <f t="shared" si="1037"/>
        <v>5</v>
      </c>
      <c r="AD2360" s="6">
        <f t="shared" si="1037"/>
        <v>0</v>
      </c>
      <c r="AE2360" s="6">
        <f t="shared" si="1037"/>
        <v>0</v>
      </c>
      <c r="AF2360" s="6">
        <f t="shared" si="1033"/>
        <v>5</v>
      </c>
      <c r="AG2360" s="6">
        <f t="shared" si="1034"/>
        <v>0</v>
      </c>
      <c r="AH2360" s="14" t="str">
        <f>LEFT(X2360,2)&amp;"."&amp;VLOOKUP(MID(X2360,4,3),'Data validation'!$A$1:$B$12,2,FALSE)&amp;".2025"</f>
        <v>07.04.2025</v>
      </c>
      <c r="AI2360">
        <f t="shared" si="1035"/>
        <v>15</v>
      </c>
      <c r="AJ2360" t="str">
        <f>H2360&amp;"."&amp;VLOOKUP(I2360,'Data validation'!$A$1:$B$12,2,FALSE)&amp;".2026"</f>
        <v>04.07.2026</v>
      </c>
      <c r="AK2360">
        <f t="shared" si="1036"/>
        <v>27</v>
      </c>
      <c r="AL2360" t="e">
        <f>VLOOKUP(E2360,[2]Sheet1!$A:$B,2,FALSE)</f>
        <v>#N/A</v>
      </c>
    </row>
    <row r="2361" spans="1:38" x14ac:dyDescent="0.25">
      <c r="A2361" t="str">
        <f>VLOOKUP(Q2361,'Data validation'!$K$2:$L$50,2,FALSE)</f>
        <v>BOOKING</v>
      </c>
      <c r="B2361">
        <f t="shared" si="1021"/>
        <v>2</v>
      </c>
      <c r="C2361">
        <f t="shared" si="1022"/>
        <v>1</v>
      </c>
      <c r="D2361">
        <f t="shared" si="1023"/>
        <v>0</v>
      </c>
      <c r="E2361">
        <v>10892</v>
      </c>
      <c r="F2361" t="s">
        <v>10139</v>
      </c>
      <c r="G2361" t="s">
        <v>1869</v>
      </c>
      <c r="H2361" t="str">
        <f t="shared" si="1024"/>
        <v>29</v>
      </c>
      <c r="I2361" t="str">
        <f t="shared" si="1025"/>
        <v>May</v>
      </c>
      <c r="J2361" t="s">
        <v>27</v>
      </c>
      <c r="K2361" t="str">
        <f t="shared" si="1026"/>
        <v>01</v>
      </c>
      <c r="L2361" t="str">
        <f t="shared" si="1027"/>
        <v>Jun</v>
      </c>
      <c r="M2361">
        <v>3</v>
      </c>
      <c r="N2361">
        <f t="shared" si="1028"/>
        <v>-28</v>
      </c>
      <c r="O2361">
        <f t="shared" si="1029"/>
        <v>2</v>
      </c>
      <c r="P2361">
        <f t="shared" si="1030"/>
        <v>0</v>
      </c>
      <c r="Q2361" t="s">
        <v>587</v>
      </c>
      <c r="R2361" t="s">
        <v>63</v>
      </c>
      <c r="S2361">
        <v>2</v>
      </c>
      <c r="T2361">
        <v>2</v>
      </c>
      <c r="U2361" s="2">
        <v>964.69071825688059</v>
      </c>
      <c r="V2361" s="2">
        <v>321.56357275229357</v>
      </c>
      <c r="W2361" t="s">
        <v>262</v>
      </c>
      <c r="X2361" t="s">
        <v>10140</v>
      </c>
      <c r="Y2361" t="s">
        <v>10133</v>
      </c>
      <c r="Z2361" t="str">
        <f t="shared" si="1032"/>
        <v>Apr</v>
      </c>
      <c r="AA2361" s="6">
        <f t="shared" si="1037"/>
        <v>2</v>
      </c>
      <c r="AB2361" s="6">
        <f t="shared" si="1037"/>
        <v>0</v>
      </c>
      <c r="AC2361" s="6">
        <f t="shared" si="1037"/>
        <v>0</v>
      </c>
      <c r="AD2361" s="6">
        <f t="shared" si="1037"/>
        <v>0</v>
      </c>
      <c r="AE2361" s="6">
        <f t="shared" si="1037"/>
        <v>0</v>
      </c>
      <c r="AF2361" s="6">
        <f t="shared" si="1033"/>
        <v>2</v>
      </c>
      <c r="AG2361" s="6">
        <f t="shared" si="1034"/>
        <v>-1</v>
      </c>
      <c r="AH2361" s="14" t="str">
        <f>LEFT(X2361,2)&amp;"."&amp;VLOOKUP(MID(X2361,4,3),'Data validation'!$A$1:$B$12,2,FALSE)&amp;".2025"</f>
        <v>07.04.2025</v>
      </c>
      <c r="AI2361">
        <f t="shared" si="1035"/>
        <v>15</v>
      </c>
      <c r="AJ2361" t="str">
        <f>H2361&amp;"."&amp;VLOOKUP(I2361,'Data validation'!$A$1:$B$12,2,FALSE)&amp;".2026"</f>
        <v>29.05.2026</v>
      </c>
      <c r="AK2361">
        <f t="shared" si="1036"/>
        <v>22</v>
      </c>
      <c r="AL2361" t="str">
        <f>VLOOKUP(E2361,[2]Sheet1!$A:$B,2,FALSE)</f>
        <v>Анулирана</v>
      </c>
    </row>
    <row r="2362" spans="1:38" x14ac:dyDescent="0.25">
      <c r="A2362" t="str">
        <f>VLOOKUP(Q2362,'Data validation'!$K$2:$L$50,2,FALSE)</f>
        <v>INDIVIDUAL</v>
      </c>
      <c r="B2362">
        <f t="shared" si="1021"/>
        <v>3</v>
      </c>
      <c r="C2362">
        <f t="shared" si="1022"/>
        <v>0</v>
      </c>
      <c r="D2362">
        <f t="shared" si="1023"/>
        <v>0</v>
      </c>
      <c r="E2362">
        <v>10893</v>
      </c>
      <c r="F2362" t="s">
        <v>9453</v>
      </c>
      <c r="G2362" t="s">
        <v>9454</v>
      </c>
      <c r="H2362" t="str">
        <f t="shared" si="1024"/>
        <v>14</v>
      </c>
      <c r="I2362" t="str">
        <f t="shared" si="1025"/>
        <v>May</v>
      </c>
      <c r="J2362" t="s">
        <v>9455</v>
      </c>
      <c r="K2362" t="str">
        <f t="shared" si="1026"/>
        <v>17</v>
      </c>
      <c r="L2362" t="str">
        <f t="shared" si="1027"/>
        <v>May</v>
      </c>
      <c r="M2362">
        <v>3</v>
      </c>
      <c r="N2362">
        <f t="shared" si="1028"/>
        <v>3</v>
      </c>
      <c r="O2362">
        <f t="shared" si="1029"/>
        <v>0</v>
      </c>
      <c r="P2362">
        <f t="shared" si="1030"/>
        <v>0</v>
      </c>
      <c r="Q2362" t="s">
        <v>24</v>
      </c>
      <c r="R2362" t="s">
        <v>20</v>
      </c>
      <c r="S2362">
        <v>1</v>
      </c>
      <c r="T2362">
        <v>0</v>
      </c>
      <c r="U2362" s="2">
        <v>629.00569403669726</v>
      </c>
      <c r="V2362" s="2">
        <v>209.66856467889906</v>
      </c>
      <c r="X2362" t="s">
        <v>10141</v>
      </c>
      <c r="Y2362" t="s">
        <v>10133</v>
      </c>
      <c r="Z2362" t="str">
        <f t="shared" si="1032"/>
        <v>Apr</v>
      </c>
      <c r="AA2362" s="6">
        <f t="shared" si="1037"/>
        <v>3</v>
      </c>
      <c r="AB2362" s="6">
        <f t="shared" si="1037"/>
        <v>0</v>
      </c>
      <c r="AC2362" s="6">
        <f t="shared" si="1037"/>
        <v>0</v>
      </c>
      <c r="AD2362" s="6">
        <f t="shared" si="1037"/>
        <v>0</v>
      </c>
      <c r="AE2362" s="6">
        <f t="shared" si="1037"/>
        <v>0</v>
      </c>
      <c r="AF2362" s="6">
        <f t="shared" si="1033"/>
        <v>3</v>
      </c>
      <c r="AG2362" s="6">
        <f t="shared" si="1034"/>
        <v>0</v>
      </c>
      <c r="AH2362" s="14" t="str">
        <f>LEFT(X2362,2)&amp;"."&amp;VLOOKUP(MID(X2362,4,3),'Data validation'!$A$1:$B$12,2,FALSE)&amp;".2025"</f>
        <v>07.04.2025</v>
      </c>
      <c r="AI2362">
        <f t="shared" si="1035"/>
        <v>15</v>
      </c>
      <c r="AJ2362" t="str">
        <f>H2362&amp;"."&amp;VLOOKUP(I2362,'Data validation'!$A$1:$B$12,2,FALSE)&amp;".2026"</f>
        <v>14.05.2026</v>
      </c>
      <c r="AK2362">
        <f t="shared" si="1036"/>
        <v>20</v>
      </c>
      <c r="AL2362" t="e">
        <f>VLOOKUP(E2362,[2]Sheet1!$A:$B,2,FALSE)</f>
        <v>#N/A</v>
      </c>
    </row>
    <row r="2363" spans="1:38" x14ac:dyDescent="0.25">
      <c r="A2363" t="str">
        <f>VLOOKUP(Q2363,'Data validation'!$K$2:$L$50,2,FALSE)</f>
        <v>BOOKING</v>
      </c>
      <c r="B2363">
        <f t="shared" si="1021"/>
        <v>0</v>
      </c>
      <c r="C2363">
        <f t="shared" si="1022"/>
        <v>0</v>
      </c>
      <c r="D2363">
        <f t="shared" si="1023"/>
        <v>3</v>
      </c>
      <c r="E2363">
        <v>10894</v>
      </c>
      <c r="F2363" t="s">
        <v>10142</v>
      </c>
      <c r="G2363" t="s">
        <v>84</v>
      </c>
      <c r="H2363" t="str">
        <f t="shared" si="1024"/>
        <v>20</v>
      </c>
      <c r="I2363" t="str">
        <f t="shared" si="1025"/>
        <v>Jul</v>
      </c>
      <c r="J2363" t="s">
        <v>528</v>
      </c>
      <c r="K2363" t="str">
        <f t="shared" si="1026"/>
        <v>23</v>
      </c>
      <c r="L2363" t="str">
        <f t="shared" si="1027"/>
        <v>Jul</v>
      </c>
      <c r="M2363">
        <v>3</v>
      </c>
      <c r="N2363">
        <f t="shared" si="1028"/>
        <v>3</v>
      </c>
      <c r="O2363">
        <f t="shared" si="1029"/>
        <v>0</v>
      </c>
      <c r="P2363">
        <f t="shared" si="1030"/>
        <v>0</v>
      </c>
      <c r="Q2363" t="s">
        <v>587</v>
      </c>
      <c r="R2363" t="s">
        <v>17</v>
      </c>
      <c r="S2363">
        <v>2</v>
      </c>
      <c r="T2363">
        <v>2</v>
      </c>
      <c r="U2363" s="2">
        <v>1787.7003935779815</v>
      </c>
      <c r="V2363" s="2">
        <v>595.90013119266052</v>
      </c>
      <c r="W2363" t="s">
        <v>262</v>
      </c>
      <c r="X2363" t="s">
        <v>10143</v>
      </c>
      <c r="Y2363" t="s">
        <v>10133</v>
      </c>
      <c r="Z2363" t="str">
        <f t="shared" si="1032"/>
        <v>Apr</v>
      </c>
      <c r="AA2363" s="6">
        <f t="shared" si="1037"/>
        <v>0</v>
      </c>
      <c r="AB2363" s="6">
        <f t="shared" si="1037"/>
        <v>0</v>
      </c>
      <c r="AC2363" s="6">
        <f t="shared" si="1037"/>
        <v>3</v>
      </c>
      <c r="AD2363" s="6">
        <f t="shared" si="1037"/>
        <v>0</v>
      </c>
      <c r="AE2363" s="6">
        <f t="shared" si="1037"/>
        <v>0</v>
      </c>
      <c r="AF2363" s="6">
        <f t="shared" si="1033"/>
        <v>3</v>
      </c>
      <c r="AG2363" s="6">
        <f t="shared" si="1034"/>
        <v>0</v>
      </c>
      <c r="AH2363" s="14" t="str">
        <f>LEFT(X2363,2)&amp;"."&amp;VLOOKUP(MID(X2363,4,3),'Data validation'!$A$1:$B$12,2,FALSE)&amp;".2025"</f>
        <v>08.04.2025</v>
      </c>
      <c r="AI2363">
        <f t="shared" si="1035"/>
        <v>15</v>
      </c>
      <c r="AJ2363" t="str">
        <f>H2363&amp;"."&amp;VLOOKUP(I2363,'Data validation'!$A$1:$B$12,2,FALSE)&amp;".2026"</f>
        <v>20.07.2026</v>
      </c>
      <c r="AK2363">
        <f t="shared" si="1036"/>
        <v>30</v>
      </c>
      <c r="AL2363" t="str">
        <f>VLOOKUP(E2363,[2]Sheet1!$A:$B,2,FALSE)</f>
        <v>Анулирана</v>
      </c>
    </row>
    <row r="2364" spans="1:38" x14ac:dyDescent="0.25">
      <c r="A2364" t="str">
        <f>VLOOKUP(Q2364,'Data validation'!$K$2:$L$50,2,FALSE)</f>
        <v>TO</v>
      </c>
      <c r="B2364">
        <f t="shared" si="1021"/>
        <v>0</v>
      </c>
      <c r="C2364">
        <f t="shared" si="1022"/>
        <v>5</v>
      </c>
      <c r="D2364">
        <f t="shared" si="1023"/>
        <v>0</v>
      </c>
      <c r="E2364">
        <v>10890</v>
      </c>
      <c r="F2364" t="s">
        <v>10144</v>
      </c>
      <c r="G2364" t="s">
        <v>45</v>
      </c>
      <c r="H2364" t="str">
        <f t="shared" si="1024"/>
        <v>04</v>
      </c>
      <c r="I2364" t="str">
        <f t="shared" si="1025"/>
        <v>Jul</v>
      </c>
      <c r="J2364" t="s">
        <v>224</v>
      </c>
      <c r="K2364" t="str">
        <f t="shared" si="1026"/>
        <v>09</v>
      </c>
      <c r="L2364" t="str">
        <f t="shared" si="1027"/>
        <v>Jul</v>
      </c>
      <c r="M2364">
        <v>5</v>
      </c>
      <c r="N2364">
        <f t="shared" si="1028"/>
        <v>5</v>
      </c>
      <c r="O2364">
        <f t="shared" si="1029"/>
        <v>0</v>
      </c>
      <c r="P2364">
        <f t="shared" si="1030"/>
        <v>0</v>
      </c>
      <c r="Q2364" t="s">
        <v>81</v>
      </c>
      <c r="R2364" t="s">
        <v>25</v>
      </c>
      <c r="S2364">
        <v>3</v>
      </c>
      <c r="T2364">
        <v>1</v>
      </c>
      <c r="U2364" s="2">
        <f>SUMIFS(SLR!L:L,SLR!D:D,'Резервации 2026'!E2364)</f>
        <v>2267.2959274999998</v>
      </c>
      <c r="V2364" s="2">
        <f t="shared" ref="V2364" si="1043">+U2364/M2364</f>
        <v>453.45918549999999</v>
      </c>
      <c r="W2364" t="s">
        <v>262</v>
      </c>
      <c r="X2364" t="s">
        <v>10145</v>
      </c>
      <c r="Y2364" t="s">
        <v>10133</v>
      </c>
      <c r="Z2364" t="str">
        <f t="shared" si="1032"/>
        <v>Apr</v>
      </c>
      <c r="AA2364" s="6">
        <f t="shared" si="1037"/>
        <v>0</v>
      </c>
      <c r="AB2364" s="6">
        <f t="shared" si="1037"/>
        <v>0</v>
      </c>
      <c r="AC2364" s="6">
        <f t="shared" si="1037"/>
        <v>5</v>
      </c>
      <c r="AD2364" s="6">
        <f t="shared" si="1037"/>
        <v>0</v>
      </c>
      <c r="AE2364" s="6">
        <f t="shared" si="1037"/>
        <v>0</v>
      </c>
      <c r="AF2364" s="6">
        <f t="shared" si="1033"/>
        <v>5</v>
      </c>
      <c r="AG2364" s="6">
        <f t="shared" si="1034"/>
        <v>0</v>
      </c>
      <c r="AH2364" s="14" t="str">
        <f>LEFT(X2364,2)&amp;"."&amp;VLOOKUP(MID(X2364,4,3),'Data validation'!$A$1:$B$12,2,FALSE)&amp;".2025"</f>
        <v>07.04.2025</v>
      </c>
      <c r="AI2364">
        <f t="shared" si="1035"/>
        <v>15</v>
      </c>
      <c r="AJ2364" t="str">
        <f>H2364&amp;"."&amp;VLOOKUP(I2364,'Data validation'!$A$1:$B$12,2,FALSE)&amp;".2026"</f>
        <v>04.07.2026</v>
      </c>
      <c r="AK2364">
        <f t="shared" si="1036"/>
        <v>27</v>
      </c>
      <c r="AL2364" t="e">
        <f>VLOOKUP(E2364,[2]Sheet1!$A:$B,2,FALSE)</f>
        <v>#N/A</v>
      </c>
    </row>
    <row r="2365" spans="1:38" x14ac:dyDescent="0.25">
      <c r="A2365" t="str">
        <f>VLOOKUP(Q2365,'Data validation'!$K$2:$L$50,2,FALSE)</f>
        <v>TO</v>
      </c>
      <c r="B2365">
        <f t="shared" si="1021"/>
        <v>0</v>
      </c>
      <c r="C2365">
        <f t="shared" si="1022"/>
        <v>0</v>
      </c>
      <c r="D2365">
        <f t="shared" si="1023"/>
        <v>6</v>
      </c>
      <c r="E2365">
        <v>10895</v>
      </c>
      <c r="F2365" t="s">
        <v>10146</v>
      </c>
      <c r="G2365" t="s">
        <v>136</v>
      </c>
      <c r="H2365" t="str">
        <f t="shared" si="1024"/>
        <v>06</v>
      </c>
      <c r="I2365" t="str">
        <f t="shared" si="1025"/>
        <v>Aug</v>
      </c>
      <c r="J2365" t="s">
        <v>354</v>
      </c>
      <c r="K2365" t="str">
        <f t="shared" si="1026"/>
        <v>12</v>
      </c>
      <c r="L2365" t="str">
        <f t="shared" si="1027"/>
        <v>Aug</v>
      </c>
      <c r="M2365">
        <v>6</v>
      </c>
      <c r="N2365">
        <f t="shared" si="1028"/>
        <v>6</v>
      </c>
      <c r="O2365">
        <f t="shared" si="1029"/>
        <v>0</v>
      </c>
      <c r="P2365">
        <f t="shared" si="1030"/>
        <v>0</v>
      </c>
      <c r="Q2365" t="s">
        <v>162</v>
      </c>
      <c r="R2365" t="s">
        <v>63</v>
      </c>
      <c r="S2365">
        <v>2</v>
      </c>
      <c r="T2365">
        <v>1</v>
      </c>
      <c r="U2365" s="2">
        <f>SUMIFS(Magelan!L:L,Magelan!D:D,'Резервации 2026'!E2365)</f>
        <v>2187.6349716</v>
      </c>
      <c r="V2365" s="2">
        <f t="shared" ref="V2365" si="1044">+U2365/M2365</f>
        <v>364.6058286</v>
      </c>
      <c r="W2365" t="s">
        <v>262</v>
      </c>
      <c r="X2365" t="s">
        <v>10147</v>
      </c>
      <c r="Y2365" t="s">
        <v>10080</v>
      </c>
      <c r="Z2365" t="str">
        <f t="shared" si="1032"/>
        <v>Apr</v>
      </c>
      <c r="AA2365" s="6">
        <f t="shared" si="1037"/>
        <v>0</v>
      </c>
      <c r="AB2365" s="6">
        <f t="shared" si="1037"/>
        <v>0</v>
      </c>
      <c r="AC2365" s="6">
        <f t="shared" si="1037"/>
        <v>0</v>
      </c>
      <c r="AD2365" s="6">
        <f t="shared" si="1037"/>
        <v>6</v>
      </c>
      <c r="AE2365" s="6">
        <f t="shared" si="1037"/>
        <v>0</v>
      </c>
      <c r="AF2365" s="6">
        <f t="shared" si="1033"/>
        <v>6</v>
      </c>
      <c r="AG2365" s="6">
        <f t="shared" si="1034"/>
        <v>0</v>
      </c>
      <c r="AH2365" s="14" t="str">
        <f>LEFT(X2365,2)&amp;"."&amp;VLOOKUP(MID(X2365,4,3),'Data validation'!$A$1:$B$12,2,FALSE)&amp;".2025"</f>
        <v>08.04.2025</v>
      </c>
      <c r="AI2365">
        <f t="shared" si="1035"/>
        <v>15</v>
      </c>
      <c r="AJ2365" t="str">
        <f>H2365&amp;"."&amp;VLOOKUP(I2365,'Data validation'!$A$1:$B$12,2,FALSE)&amp;".2026"</f>
        <v>06.08.2026</v>
      </c>
      <c r="AK2365">
        <f t="shared" si="1036"/>
        <v>32</v>
      </c>
      <c r="AL2365" t="e">
        <f>VLOOKUP(E2365,[2]Sheet1!$A:$B,2,FALSE)</f>
        <v>#N/A</v>
      </c>
    </row>
    <row r="2366" spans="1:38" x14ac:dyDescent="0.25">
      <c r="A2366" t="str">
        <f>VLOOKUP(Q2366,'Data validation'!$K$2:$L$50,2,FALSE)</f>
        <v>ITAKA</v>
      </c>
      <c r="B2366">
        <f t="shared" si="1021"/>
        <v>0</v>
      </c>
      <c r="C2366">
        <f t="shared" si="1022"/>
        <v>3</v>
      </c>
      <c r="D2366">
        <f t="shared" si="1023"/>
        <v>4</v>
      </c>
      <c r="E2366">
        <v>10881</v>
      </c>
      <c r="F2366" t="s">
        <v>10148</v>
      </c>
      <c r="G2366" t="s">
        <v>519</v>
      </c>
      <c r="H2366" t="str">
        <f t="shared" si="1024"/>
        <v>21</v>
      </c>
      <c r="I2366" t="str">
        <f t="shared" si="1025"/>
        <v>Aug</v>
      </c>
      <c r="J2366" t="s">
        <v>843</v>
      </c>
      <c r="K2366" t="str">
        <f t="shared" si="1026"/>
        <v>28</v>
      </c>
      <c r="L2366" t="str">
        <f t="shared" si="1027"/>
        <v>Aug</v>
      </c>
      <c r="M2366">
        <v>7</v>
      </c>
      <c r="N2366">
        <f t="shared" si="1028"/>
        <v>7</v>
      </c>
      <c r="O2366">
        <f t="shared" si="1029"/>
        <v>0</v>
      </c>
      <c r="P2366">
        <f t="shared" si="1030"/>
        <v>0</v>
      </c>
      <c r="Q2366" t="s">
        <v>1445</v>
      </c>
      <c r="R2366" t="s">
        <v>20</v>
      </c>
      <c r="S2366">
        <v>2</v>
      </c>
      <c r="T2366">
        <v>0</v>
      </c>
      <c r="U2366" s="2">
        <f>SUMIFS(Itaka!L:L,Itaka!D:D,'Резервации 2026'!E2366)</f>
        <v>1808.6929091</v>
      </c>
      <c r="V2366" s="2">
        <f t="shared" ref="V2366:V2367" si="1045">+U2366/M2366</f>
        <v>258.38470130000002</v>
      </c>
      <c r="W2366" t="s">
        <v>4628</v>
      </c>
      <c r="X2366" t="s">
        <v>10149</v>
      </c>
      <c r="Y2366" t="s">
        <v>9736</v>
      </c>
      <c r="Z2366" t="str">
        <f t="shared" si="1032"/>
        <v>Apr</v>
      </c>
      <c r="AA2366" s="6">
        <f t="shared" si="1037"/>
        <v>0</v>
      </c>
      <c r="AB2366" s="6">
        <f t="shared" si="1037"/>
        <v>0</v>
      </c>
      <c r="AC2366" s="6">
        <f t="shared" si="1037"/>
        <v>0</v>
      </c>
      <c r="AD2366" s="6">
        <f t="shared" si="1037"/>
        <v>7</v>
      </c>
      <c r="AE2366" s="6">
        <f t="shared" si="1037"/>
        <v>0</v>
      </c>
      <c r="AF2366" s="6">
        <f t="shared" si="1033"/>
        <v>7</v>
      </c>
      <c r="AG2366" s="6">
        <f t="shared" si="1034"/>
        <v>0</v>
      </c>
      <c r="AH2366" s="14" t="str">
        <f>LEFT(X2366,2)&amp;"."&amp;VLOOKUP(MID(X2366,4,3),'Data validation'!$A$1:$B$12,2,FALSE)&amp;".2025"</f>
        <v>06.04.2025</v>
      </c>
      <c r="AI2366">
        <f t="shared" si="1035"/>
        <v>15</v>
      </c>
      <c r="AJ2366" t="str">
        <f>H2366&amp;"."&amp;VLOOKUP(I2366,'Data validation'!$A$1:$B$12,2,FALSE)&amp;".2026"</f>
        <v>21.08.2026</v>
      </c>
      <c r="AK2366">
        <f t="shared" si="1036"/>
        <v>34</v>
      </c>
      <c r="AL2366" t="e">
        <f>VLOOKUP(E2366,[2]Sheet1!$A:$B,2,FALSE)</f>
        <v>#N/A</v>
      </c>
    </row>
    <row r="2367" spans="1:38" x14ac:dyDescent="0.25">
      <c r="A2367" t="str">
        <f>VLOOKUP(Q2367,'Data validation'!$K$2:$L$50,2,FALSE)</f>
        <v>ITAKA</v>
      </c>
      <c r="B2367">
        <f t="shared" si="1021"/>
        <v>0</v>
      </c>
      <c r="C2367">
        <f t="shared" si="1022"/>
        <v>3</v>
      </c>
      <c r="D2367">
        <f t="shared" si="1023"/>
        <v>4</v>
      </c>
      <c r="E2367">
        <v>10882</v>
      </c>
      <c r="F2367" t="s">
        <v>10148</v>
      </c>
      <c r="G2367" t="s">
        <v>519</v>
      </c>
      <c r="H2367" t="str">
        <f t="shared" si="1024"/>
        <v>21</v>
      </c>
      <c r="I2367" t="str">
        <f t="shared" si="1025"/>
        <v>Aug</v>
      </c>
      <c r="J2367" t="s">
        <v>843</v>
      </c>
      <c r="K2367" t="str">
        <f t="shared" si="1026"/>
        <v>28</v>
      </c>
      <c r="L2367" t="str">
        <f t="shared" si="1027"/>
        <v>Aug</v>
      </c>
      <c r="M2367">
        <v>7</v>
      </c>
      <c r="N2367">
        <f t="shared" si="1028"/>
        <v>7</v>
      </c>
      <c r="O2367">
        <f t="shared" si="1029"/>
        <v>0</v>
      </c>
      <c r="P2367">
        <f t="shared" si="1030"/>
        <v>0</v>
      </c>
      <c r="Q2367" t="s">
        <v>1445</v>
      </c>
      <c r="R2367" t="s">
        <v>20</v>
      </c>
      <c r="S2367">
        <v>2</v>
      </c>
      <c r="T2367">
        <v>0</v>
      </c>
      <c r="U2367" s="2">
        <f>SUMIFS(Itaka!L:L,Itaka!D:D,'Резервации 2026'!E2367)</f>
        <v>1808.6929091</v>
      </c>
      <c r="V2367" s="2">
        <f t="shared" si="1045"/>
        <v>258.38470130000002</v>
      </c>
      <c r="W2367" t="s">
        <v>4628</v>
      </c>
      <c r="X2367" t="s">
        <v>10149</v>
      </c>
      <c r="Y2367" t="s">
        <v>9736</v>
      </c>
      <c r="Z2367" t="str">
        <f t="shared" si="1032"/>
        <v>Apr</v>
      </c>
      <c r="AA2367" s="6">
        <f t="shared" si="1037"/>
        <v>0</v>
      </c>
      <c r="AB2367" s="6">
        <f t="shared" si="1037"/>
        <v>0</v>
      </c>
      <c r="AC2367" s="6">
        <f t="shared" si="1037"/>
        <v>0</v>
      </c>
      <c r="AD2367" s="6">
        <f t="shared" si="1037"/>
        <v>7</v>
      </c>
      <c r="AE2367" s="6">
        <f t="shared" si="1037"/>
        <v>0</v>
      </c>
      <c r="AF2367" s="6">
        <f t="shared" si="1033"/>
        <v>7</v>
      </c>
      <c r="AG2367" s="6">
        <f t="shared" si="1034"/>
        <v>0</v>
      </c>
      <c r="AH2367" s="14" t="str">
        <f>LEFT(X2367,2)&amp;"."&amp;VLOOKUP(MID(X2367,4,3),'Data validation'!$A$1:$B$12,2,FALSE)&amp;".2025"</f>
        <v>06.04.2025</v>
      </c>
      <c r="AI2367">
        <f t="shared" si="1035"/>
        <v>15</v>
      </c>
      <c r="AJ2367" t="str">
        <f>H2367&amp;"."&amp;VLOOKUP(I2367,'Data validation'!$A$1:$B$12,2,FALSE)&amp;".2026"</f>
        <v>21.08.2026</v>
      </c>
      <c r="AK2367">
        <f t="shared" si="1036"/>
        <v>34</v>
      </c>
      <c r="AL2367" t="e">
        <f>VLOOKUP(E2367,[2]Sheet1!$A:$B,2,FALSE)</f>
        <v>#N/A</v>
      </c>
    </row>
    <row r="2368" spans="1:38" x14ac:dyDescent="0.25">
      <c r="A2368" t="str">
        <f>VLOOKUP(Q2368,'Data validation'!$K$2:$L$50,2,FALSE)</f>
        <v>BOOKING</v>
      </c>
      <c r="B2368">
        <f t="shared" ref="B2368:B2430" si="1046">AA2368+IF(I2368="Jun",IF(_xlfn.NUMBERVALUE(H2368)&gt;14,0,IF(_xlfn.NUMBERVALUE(K2368)&lt;14,M2368,15-_xlfn.NUMBERVALUE(H2368))),0)</f>
        <v>0</v>
      </c>
      <c r="C2368">
        <f t="shared" ref="C2368:C2430" si="1047">M2368-B2368-D2368</f>
        <v>4</v>
      </c>
      <c r="D2368">
        <f t="shared" ref="D2368:D2430" si="1048">IF(L2368="Jul",IF(_xlfn.NUMBERVALUE(K2368)&lt;11,0,IF(I2368="Jul",IF(_xlfn.NUMBERVALUE(H2368)&gt;11,M2368,_xlfn.NUMBERVALUE(K2368)-11),0)),0)+IF(L2368="Aug",IF(_xlfn.NUMBERVALUE(K2368)&gt;24,IF(_xlfn.NUMBERVALUE(H2368)&gt;24,0,25-_xlfn.NUMBERVALUE(H2368)),IF(I2368="Aug",M2368,_xlfn.NUMBERVALUE(K2368)-1+32-_xlfn.NUMBERVALUE(H2368))),0)</f>
        <v>3</v>
      </c>
      <c r="E2368">
        <v>11107</v>
      </c>
      <c r="F2368" t="s">
        <v>10192</v>
      </c>
      <c r="G2368" t="s">
        <v>91</v>
      </c>
      <c r="H2368" t="str">
        <f t="shared" ref="H2368:H2430" si="1049">LEFT(G2368,2)</f>
        <v>22</v>
      </c>
      <c r="I2368" t="str">
        <f t="shared" ref="I2368:I2430" si="1050">MID(G2368,4,3)</f>
        <v>Aug</v>
      </c>
      <c r="J2368" t="s">
        <v>131</v>
      </c>
      <c r="K2368" t="str">
        <f t="shared" ref="K2368:K2430" si="1051">LEFT(J2368,2)</f>
        <v>29</v>
      </c>
      <c r="L2368" t="str">
        <f t="shared" ref="L2368:L2430" si="1052">MID(J2368,4,3)</f>
        <v>Aug</v>
      </c>
      <c r="M2368">
        <v>7</v>
      </c>
      <c r="N2368">
        <f t="shared" ref="N2368:N2430" si="1053">+K2368-H2368</f>
        <v>7</v>
      </c>
      <c r="O2368">
        <f t="shared" ref="O2368:O2430" si="1054">IF(I2368=L2368,0,31-H2368)</f>
        <v>0</v>
      </c>
      <c r="P2368">
        <f t="shared" ref="P2368:P2430" si="1055">IF(I2368=L2368,0,K2368-1)</f>
        <v>0</v>
      </c>
      <c r="Q2368" t="s">
        <v>587</v>
      </c>
      <c r="R2368" t="s">
        <v>188</v>
      </c>
      <c r="S2368">
        <v>2</v>
      </c>
      <c r="T2368">
        <v>2</v>
      </c>
      <c r="U2368" s="2">
        <v>4441.9949677064224</v>
      </c>
      <c r="V2368" s="2">
        <v>634.56814633027511</v>
      </c>
      <c r="W2368" t="s">
        <v>1025</v>
      </c>
      <c r="X2368" t="s">
        <v>10193</v>
      </c>
      <c r="Y2368" t="s">
        <v>10194</v>
      </c>
      <c r="Z2368" t="str">
        <f t="shared" ref="Z2368:Z2430" si="1056">MID(X2368,4,3)</f>
        <v>Apr</v>
      </c>
      <c r="AA2368" s="6">
        <f t="shared" si="1037"/>
        <v>0</v>
      </c>
      <c r="AB2368" s="6">
        <f t="shared" si="1037"/>
        <v>0</v>
      </c>
      <c r="AC2368" s="6">
        <f t="shared" si="1037"/>
        <v>0</v>
      </c>
      <c r="AD2368" s="6">
        <f t="shared" si="1037"/>
        <v>7</v>
      </c>
      <c r="AE2368" s="6">
        <f t="shared" si="1037"/>
        <v>0</v>
      </c>
      <c r="AF2368" s="6">
        <f t="shared" ref="AF2368:AF2430" si="1057">SUM(AA2368:AE2368)</f>
        <v>7</v>
      </c>
      <c r="AG2368" s="6">
        <f t="shared" ref="AG2368:AG2430" si="1058">+AF2368-M2368</f>
        <v>0</v>
      </c>
      <c r="AH2368" s="14" t="str">
        <f>LEFT(X2368,2)&amp;"."&amp;VLOOKUP(MID(X2368,4,3),'Data validation'!$A$1:$B$12,2,FALSE)&amp;".2025"</f>
        <v>26.04.2025</v>
      </c>
      <c r="AI2368">
        <f t="shared" ref="AI2368:AI2430" si="1059">WEEKNUM(AH2368)</f>
        <v>17</v>
      </c>
      <c r="AJ2368" t="str">
        <f>H2368&amp;"."&amp;VLOOKUP(I2368,'Data validation'!$A$1:$B$12,2,FALSE)&amp;".2026"</f>
        <v>22.08.2026</v>
      </c>
      <c r="AK2368">
        <f t="shared" ref="AK2368:AK2430" si="1060">WEEKNUM(AJ2368)</f>
        <v>34</v>
      </c>
      <c r="AL2368" t="e">
        <f>VLOOKUP(E2368,[2]Sheet1!$A:$B,2,FALSE)</f>
        <v>#N/A</v>
      </c>
    </row>
    <row r="2369" spans="1:38" x14ac:dyDescent="0.25">
      <c r="A2369" t="str">
        <f>VLOOKUP(Q2369,'Data validation'!$K$2:$L$50,2,FALSE)</f>
        <v>BOOKING</v>
      </c>
      <c r="B2369">
        <f t="shared" si="1046"/>
        <v>2</v>
      </c>
      <c r="C2369">
        <f t="shared" si="1047"/>
        <v>1</v>
      </c>
      <c r="D2369">
        <f t="shared" si="1048"/>
        <v>0</v>
      </c>
      <c r="E2369">
        <v>11288</v>
      </c>
      <c r="F2369" t="s">
        <v>10195</v>
      </c>
      <c r="G2369" t="s">
        <v>1869</v>
      </c>
      <c r="H2369" t="str">
        <f t="shared" si="1049"/>
        <v>29</v>
      </c>
      <c r="I2369" t="str">
        <f t="shared" si="1050"/>
        <v>May</v>
      </c>
      <c r="J2369" t="s">
        <v>27</v>
      </c>
      <c r="K2369" t="str">
        <f t="shared" si="1051"/>
        <v>01</v>
      </c>
      <c r="L2369" t="str">
        <f t="shared" si="1052"/>
        <v>Jun</v>
      </c>
      <c r="M2369">
        <v>3</v>
      </c>
      <c r="N2369">
        <f t="shared" si="1053"/>
        <v>-28</v>
      </c>
      <c r="O2369">
        <f t="shared" si="1054"/>
        <v>2</v>
      </c>
      <c r="P2369">
        <f t="shared" si="1055"/>
        <v>0</v>
      </c>
      <c r="Q2369" t="s">
        <v>587</v>
      </c>
      <c r="R2369" t="s">
        <v>110</v>
      </c>
      <c r="S2369">
        <v>4</v>
      </c>
      <c r="T2369">
        <v>1</v>
      </c>
      <c r="U2369" s="2">
        <v>1710.9385519266052</v>
      </c>
      <c r="V2369" s="2">
        <v>570.31285064220174</v>
      </c>
      <c r="W2369" t="s">
        <v>262</v>
      </c>
      <c r="X2369" t="s">
        <v>10197</v>
      </c>
      <c r="Y2369" t="s">
        <v>10198</v>
      </c>
      <c r="Z2369" t="str">
        <f t="shared" si="1056"/>
        <v>May</v>
      </c>
      <c r="AA2369" s="6">
        <f t="shared" ref="AA2369:AE2418" si="1061">IF($I2369=AA$1,IF($L2369=AA$1,$M2369,$O2369),IF($L2369=AA$1,$P2369,0))</f>
        <v>2</v>
      </c>
      <c r="AB2369" s="6">
        <f t="shared" si="1061"/>
        <v>0</v>
      </c>
      <c r="AC2369" s="6">
        <f t="shared" si="1061"/>
        <v>0</v>
      </c>
      <c r="AD2369" s="6">
        <f t="shared" si="1061"/>
        <v>0</v>
      </c>
      <c r="AE2369" s="6">
        <f t="shared" si="1061"/>
        <v>0</v>
      </c>
      <c r="AF2369" s="6">
        <f t="shared" si="1057"/>
        <v>2</v>
      </c>
      <c r="AG2369" s="6">
        <f t="shared" si="1058"/>
        <v>-1</v>
      </c>
      <c r="AH2369" s="14" t="str">
        <f>LEFT(X2369,2)&amp;"."&amp;VLOOKUP(MID(X2369,4,3),'Data validation'!$A$1:$B$12,2,FALSE)&amp;".2025"</f>
        <v>02.05.2025</v>
      </c>
      <c r="AI2369">
        <f t="shared" si="1059"/>
        <v>18</v>
      </c>
      <c r="AJ2369" t="str">
        <f>H2369&amp;"."&amp;VLOOKUP(I2369,'Data validation'!$A$1:$B$12,2,FALSE)&amp;".2026"</f>
        <v>29.05.2026</v>
      </c>
      <c r="AK2369">
        <f t="shared" si="1060"/>
        <v>22</v>
      </c>
      <c r="AL2369" t="e">
        <f>VLOOKUP(E2369,[2]Sheet1!$A:$B,2,FALSE)</f>
        <v>#N/A</v>
      </c>
    </row>
    <row r="2370" spans="1:38" x14ac:dyDescent="0.25">
      <c r="A2370" t="str">
        <f>VLOOKUP(Q2370,'Data validation'!$K$2:$L$50,2,FALSE)</f>
        <v>BOOKING</v>
      </c>
      <c r="B2370">
        <f t="shared" si="1046"/>
        <v>0</v>
      </c>
      <c r="C2370">
        <f t="shared" si="1047"/>
        <v>4</v>
      </c>
      <c r="D2370">
        <f t="shared" si="1048"/>
        <v>0</v>
      </c>
      <c r="E2370">
        <v>10988</v>
      </c>
      <c r="F2370" t="s">
        <v>10199</v>
      </c>
      <c r="G2370" t="s">
        <v>275</v>
      </c>
      <c r="H2370" t="str">
        <f t="shared" si="1049"/>
        <v>22</v>
      </c>
      <c r="I2370" t="str">
        <f t="shared" si="1050"/>
        <v>Jun</v>
      </c>
      <c r="J2370" t="s">
        <v>950</v>
      </c>
      <c r="K2370" t="str">
        <f t="shared" si="1051"/>
        <v>26</v>
      </c>
      <c r="L2370" t="str">
        <f t="shared" si="1052"/>
        <v>Jun</v>
      </c>
      <c r="M2370">
        <v>4</v>
      </c>
      <c r="N2370">
        <f t="shared" si="1053"/>
        <v>4</v>
      </c>
      <c r="O2370">
        <f t="shared" si="1054"/>
        <v>0</v>
      </c>
      <c r="P2370">
        <f t="shared" si="1055"/>
        <v>0</v>
      </c>
      <c r="Q2370" t="s">
        <v>587</v>
      </c>
      <c r="R2370" t="s">
        <v>63</v>
      </c>
      <c r="S2370">
        <v>2</v>
      </c>
      <c r="T2370">
        <v>2</v>
      </c>
      <c r="U2370" s="2">
        <v>1882.1903089908255</v>
      </c>
      <c r="V2370" s="2">
        <v>470.54757724770639</v>
      </c>
      <c r="X2370" t="s">
        <v>10200</v>
      </c>
      <c r="Y2370" t="s">
        <v>10201</v>
      </c>
      <c r="Z2370" t="str">
        <f t="shared" si="1056"/>
        <v>Apr</v>
      </c>
      <c r="AA2370" s="6">
        <f t="shared" si="1061"/>
        <v>0</v>
      </c>
      <c r="AB2370" s="6">
        <f t="shared" si="1061"/>
        <v>4</v>
      </c>
      <c r="AC2370" s="6">
        <f t="shared" si="1061"/>
        <v>0</v>
      </c>
      <c r="AD2370" s="6">
        <f t="shared" si="1061"/>
        <v>0</v>
      </c>
      <c r="AE2370" s="6">
        <f t="shared" si="1061"/>
        <v>0</v>
      </c>
      <c r="AF2370" s="6">
        <f t="shared" si="1057"/>
        <v>4</v>
      </c>
      <c r="AG2370" s="6">
        <f t="shared" si="1058"/>
        <v>0</v>
      </c>
      <c r="AH2370" s="14" t="str">
        <f>LEFT(X2370,2)&amp;"."&amp;VLOOKUP(MID(X2370,4,3),'Data validation'!$A$1:$B$12,2,FALSE)&amp;".2025"</f>
        <v>20.04.2025</v>
      </c>
      <c r="AI2370">
        <f t="shared" si="1059"/>
        <v>17</v>
      </c>
      <c r="AJ2370" t="str">
        <f>H2370&amp;"."&amp;VLOOKUP(I2370,'Data validation'!$A$1:$B$12,2,FALSE)&amp;".2026"</f>
        <v>22.06.2026</v>
      </c>
      <c r="AK2370">
        <f t="shared" si="1060"/>
        <v>26</v>
      </c>
      <c r="AL2370" t="e">
        <f>VLOOKUP(E2370,[2]Sheet1!$A:$B,2,FALSE)</f>
        <v>#N/A</v>
      </c>
    </row>
    <row r="2371" spans="1:38" x14ac:dyDescent="0.25">
      <c r="A2371" t="str">
        <f>VLOOKUP(Q2371,'Data validation'!$K$2:$L$50,2,FALSE)</f>
        <v>BOOKING</v>
      </c>
      <c r="B2371">
        <f t="shared" si="1046"/>
        <v>3</v>
      </c>
      <c r="C2371">
        <f t="shared" si="1047"/>
        <v>-1</v>
      </c>
      <c r="D2371">
        <f t="shared" si="1048"/>
        <v>0</v>
      </c>
      <c r="E2371">
        <v>11108</v>
      </c>
      <c r="F2371" t="s">
        <v>10202</v>
      </c>
      <c r="G2371" t="s">
        <v>1448</v>
      </c>
      <c r="H2371" t="str">
        <f t="shared" si="1049"/>
        <v>12</v>
      </c>
      <c r="I2371" t="str">
        <f t="shared" si="1050"/>
        <v>Jun</v>
      </c>
      <c r="J2371" t="s">
        <v>1926</v>
      </c>
      <c r="K2371" t="str">
        <f t="shared" si="1051"/>
        <v>14</v>
      </c>
      <c r="L2371" t="str">
        <f t="shared" si="1052"/>
        <v>Jun</v>
      </c>
      <c r="M2371">
        <v>2</v>
      </c>
      <c r="N2371">
        <f t="shared" si="1053"/>
        <v>2</v>
      </c>
      <c r="O2371">
        <f t="shared" si="1054"/>
        <v>0</v>
      </c>
      <c r="P2371">
        <f t="shared" si="1055"/>
        <v>0</v>
      </c>
      <c r="Q2371" t="s">
        <v>587</v>
      </c>
      <c r="R2371" t="s">
        <v>17</v>
      </c>
      <c r="S2371">
        <v>2</v>
      </c>
      <c r="T2371">
        <v>2</v>
      </c>
      <c r="U2371" s="2">
        <v>667.13540733944956</v>
      </c>
      <c r="V2371" s="2">
        <v>333.56770366972478</v>
      </c>
      <c r="W2371" t="s">
        <v>262</v>
      </c>
      <c r="X2371" t="s">
        <v>10203</v>
      </c>
      <c r="Y2371" t="s">
        <v>10194</v>
      </c>
      <c r="Z2371" t="str">
        <f t="shared" si="1056"/>
        <v>Apr</v>
      </c>
      <c r="AA2371" s="6">
        <f t="shared" si="1061"/>
        <v>0</v>
      </c>
      <c r="AB2371" s="6">
        <f t="shared" si="1061"/>
        <v>2</v>
      </c>
      <c r="AC2371" s="6">
        <f t="shared" si="1061"/>
        <v>0</v>
      </c>
      <c r="AD2371" s="6">
        <f t="shared" si="1061"/>
        <v>0</v>
      </c>
      <c r="AE2371" s="6">
        <f t="shared" si="1061"/>
        <v>0</v>
      </c>
      <c r="AF2371" s="6">
        <f t="shared" si="1057"/>
        <v>2</v>
      </c>
      <c r="AG2371" s="6">
        <f t="shared" si="1058"/>
        <v>0</v>
      </c>
      <c r="AH2371" s="14" t="str">
        <f>LEFT(X2371,2)&amp;"."&amp;VLOOKUP(MID(X2371,4,3),'Data validation'!$A$1:$B$12,2,FALSE)&amp;".2025"</f>
        <v>26.04.2025</v>
      </c>
      <c r="AI2371">
        <f t="shared" si="1059"/>
        <v>17</v>
      </c>
      <c r="AJ2371" t="str">
        <f>H2371&amp;"."&amp;VLOOKUP(I2371,'Data validation'!$A$1:$B$12,2,FALSE)&amp;".2026"</f>
        <v>12.06.2026</v>
      </c>
      <c r="AK2371">
        <f t="shared" si="1060"/>
        <v>24</v>
      </c>
      <c r="AL2371" t="e">
        <f>VLOOKUP(E2371,[2]Sheet1!$A:$B,2,FALSE)</f>
        <v>#N/A</v>
      </c>
    </row>
    <row r="2372" spans="1:38" x14ac:dyDescent="0.25">
      <c r="A2372" t="str">
        <f>VLOOKUP(Q2372,'Data validation'!$K$2:$L$50,2,FALSE)</f>
        <v>TO</v>
      </c>
      <c r="B2372">
        <f t="shared" si="1046"/>
        <v>0</v>
      </c>
      <c r="C2372">
        <f t="shared" si="1047"/>
        <v>0</v>
      </c>
      <c r="D2372">
        <f t="shared" si="1048"/>
        <v>7</v>
      </c>
      <c r="E2372">
        <v>10990</v>
      </c>
      <c r="F2372" t="s">
        <v>7859</v>
      </c>
      <c r="G2372" t="s">
        <v>543</v>
      </c>
      <c r="H2372" t="str">
        <f t="shared" si="1049"/>
        <v>16</v>
      </c>
      <c r="I2372" t="str">
        <f t="shared" si="1050"/>
        <v>Aug</v>
      </c>
      <c r="J2372" t="s">
        <v>195</v>
      </c>
      <c r="K2372" t="str">
        <f t="shared" si="1051"/>
        <v>23</v>
      </c>
      <c r="L2372" t="str">
        <f t="shared" si="1052"/>
        <v>Aug</v>
      </c>
      <c r="M2372">
        <v>7</v>
      </c>
      <c r="N2372">
        <f t="shared" si="1053"/>
        <v>7</v>
      </c>
      <c r="O2372">
        <f t="shared" si="1054"/>
        <v>0</v>
      </c>
      <c r="P2372">
        <f t="shared" si="1055"/>
        <v>0</v>
      </c>
      <c r="Q2372" t="s">
        <v>138</v>
      </c>
      <c r="R2372" t="s">
        <v>17</v>
      </c>
      <c r="S2372">
        <v>2</v>
      </c>
      <c r="T2372">
        <v>0</v>
      </c>
      <c r="U2372" s="2">
        <f>SUMIFS(TediKam!L:L,TediKam!D:D,'Резервации 2026'!E2372)</f>
        <v>2180.3984005999996</v>
      </c>
      <c r="V2372" s="2">
        <f t="shared" ref="V2372:V2374" si="1062">+U2372/M2372</f>
        <v>311.48548579999994</v>
      </c>
      <c r="W2372" t="s">
        <v>1025</v>
      </c>
      <c r="X2372" t="s">
        <v>10204</v>
      </c>
      <c r="Y2372" t="s">
        <v>4556</v>
      </c>
      <c r="Z2372" t="str">
        <f t="shared" si="1056"/>
        <v>Apr</v>
      </c>
      <c r="AA2372" s="6">
        <f t="shared" si="1061"/>
        <v>0</v>
      </c>
      <c r="AB2372" s="6">
        <f t="shared" si="1061"/>
        <v>0</v>
      </c>
      <c r="AC2372" s="6">
        <f t="shared" si="1061"/>
        <v>0</v>
      </c>
      <c r="AD2372" s="6">
        <f t="shared" si="1061"/>
        <v>7</v>
      </c>
      <c r="AE2372" s="6">
        <f t="shared" si="1061"/>
        <v>0</v>
      </c>
      <c r="AF2372" s="6">
        <f t="shared" si="1057"/>
        <v>7</v>
      </c>
      <c r="AG2372" s="6">
        <f t="shared" si="1058"/>
        <v>0</v>
      </c>
      <c r="AH2372" s="14" t="str">
        <f>LEFT(X2372,2)&amp;"."&amp;VLOOKUP(MID(X2372,4,3),'Data validation'!$A$1:$B$12,2,FALSE)&amp;".2025"</f>
        <v>20.04.2025</v>
      </c>
      <c r="AI2372">
        <f t="shared" si="1059"/>
        <v>17</v>
      </c>
      <c r="AJ2372" t="str">
        <f>H2372&amp;"."&amp;VLOOKUP(I2372,'Data validation'!$A$1:$B$12,2,FALSE)&amp;".2026"</f>
        <v>16.08.2026</v>
      </c>
      <c r="AK2372">
        <f t="shared" si="1060"/>
        <v>34</v>
      </c>
      <c r="AL2372" t="e">
        <f>VLOOKUP(E2372,[2]Sheet1!$A:$B,2,FALSE)</f>
        <v>#N/A</v>
      </c>
    </row>
    <row r="2373" spans="1:38" x14ac:dyDescent="0.25">
      <c r="A2373" t="str">
        <f>VLOOKUP(Q2373,'Data validation'!$K$2:$L$50,2,FALSE)</f>
        <v>TO</v>
      </c>
      <c r="B2373">
        <f t="shared" si="1046"/>
        <v>0</v>
      </c>
      <c r="C2373">
        <f t="shared" si="1047"/>
        <v>0</v>
      </c>
      <c r="D2373">
        <f t="shared" si="1048"/>
        <v>7</v>
      </c>
      <c r="E2373">
        <v>10991</v>
      </c>
      <c r="F2373" t="s">
        <v>7859</v>
      </c>
      <c r="G2373" t="s">
        <v>543</v>
      </c>
      <c r="H2373" t="str">
        <f t="shared" si="1049"/>
        <v>16</v>
      </c>
      <c r="I2373" t="str">
        <f t="shared" si="1050"/>
        <v>Aug</v>
      </c>
      <c r="J2373" t="s">
        <v>195</v>
      </c>
      <c r="K2373" t="str">
        <f t="shared" si="1051"/>
        <v>23</v>
      </c>
      <c r="L2373" t="str">
        <f t="shared" si="1052"/>
        <v>Aug</v>
      </c>
      <c r="M2373">
        <v>7</v>
      </c>
      <c r="N2373">
        <f t="shared" si="1053"/>
        <v>7</v>
      </c>
      <c r="O2373">
        <f t="shared" si="1054"/>
        <v>0</v>
      </c>
      <c r="P2373">
        <f t="shared" si="1055"/>
        <v>0</v>
      </c>
      <c r="Q2373" t="s">
        <v>138</v>
      </c>
      <c r="R2373" t="s">
        <v>17</v>
      </c>
      <c r="S2373">
        <v>2</v>
      </c>
      <c r="T2373">
        <v>1</v>
      </c>
      <c r="U2373" s="2">
        <f>SUMIFS(TediKam!L:L,TediKam!D:D,'Резервации 2026'!E2373)</f>
        <v>2180.3984005999996</v>
      </c>
      <c r="V2373" s="2">
        <f t="shared" si="1062"/>
        <v>311.48548579999994</v>
      </c>
      <c r="W2373" t="s">
        <v>1025</v>
      </c>
      <c r="X2373" t="s">
        <v>10204</v>
      </c>
      <c r="Y2373" t="s">
        <v>4556</v>
      </c>
      <c r="Z2373" t="str">
        <f t="shared" si="1056"/>
        <v>Apr</v>
      </c>
      <c r="AA2373" s="6">
        <f t="shared" si="1061"/>
        <v>0</v>
      </c>
      <c r="AB2373" s="6">
        <f t="shared" si="1061"/>
        <v>0</v>
      </c>
      <c r="AC2373" s="6">
        <f t="shared" si="1061"/>
        <v>0</v>
      </c>
      <c r="AD2373" s="6">
        <f t="shared" si="1061"/>
        <v>7</v>
      </c>
      <c r="AE2373" s="6">
        <f t="shared" si="1061"/>
        <v>0</v>
      </c>
      <c r="AF2373" s="6">
        <f t="shared" si="1057"/>
        <v>7</v>
      </c>
      <c r="AG2373" s="6">
        <f t="shared" si="1058"/>
        <v>0</v>
      </c>
      <c r="AH2373" s="14" t="str">
        <f>LEFT(X2373,2)&amp;"."&amp;VLOOKUP(MID(X2373,4,3),'Data validation'!$A$1:$B$12,2,FALSE)&amp;".2025"</f>
        <v>20.04.2025</v>
      </c>
      <c r="AI2373">
        <f t="shared" si="1059"/>
        <v>17</v>
      </c>
      <c r="AJ2373" t="str">
        <f>H2373&amp;"."&amp;VLOOKUP(I2373,'Data validation'!$A$1:$B$12,2,FALSE)&amp;".2026"</f>
        <v>16.08.2026</v>
      </c>
      <c r="AK2373">
        <f t="shared" si="1060"/>
        <v>34</v>
      </c>
      <c r="AL2373" t="e">
        <f>VLOOKUP(E2373,[2]Sheet1!$A:$B,2,FALSE)</f>
        <v>#N/A</v>
      </c>
    </row>
    <row r="2374" spans="1:38" x14ac:dyDescent="0.25">
      <c r="A2374" t="str">
        <f>VLOOKUP(Q2374,'Data validation'!$K$2:$L$50,2,FALSE)</f>
        <v>TO</v>
      </c>
      <c r="B2374">
        <f t="shared" si="1046"/>
        <v>0</v>
      </c>
      <c r="C2374">
        <f t="shared" si="1047"/>
        <v>0</v>
      </c>
      <c r="D2374">
        <f t="shared" si="1048"/>
        <v>7</v>
      </c>
      <c r="E2374">
        <v>10992</v>
      </c>
      <c r="F2374" t="s">
        <v>7859</v>
      </c>
      <c r="G2374" t="s">
        <v>543</v>
      </c>
      <c r="H2374" t="str">
        <f t="shared" si="1049"/>
        <v>16</v>
      </c>
      <c r="I2374" t="str">
        <f t="shared" si="1050"/>
        <v>Aug</v>
      </c>
      <c r="J2374" t="s">
        <v>195</v>
      </c>
      <c r="K2374" t="str">
        <f t="shared" si="1051"/>
        <v>23</v>
      </c>
      <c r="L2374" t="str">
        <f t="shared" si="1052"/>
        <v>Aug</v>
      </c>
      <c r="M2374">
        <v>7</v>
      </c>
      <c r="N2374">
        <f t="shared" si="1053"/>
        <v>7</v>
      </c>
      <c r="O2374">
        <f t="shared" si="1054"/>
        <v>0</v>
      </c>
      <c r="P2374">
        <f t="shared" si="1055"/>
        <v>0</v>
      </c>
      <c r="Q2374" t="s">
        <v>138</v>
      </c>
      <c r="R2374" t="s">
        <v>110</v>
      </c>
      <c r="S2374">
        <v>2</v>
      </c>
      <c r="T2374">
        <v>2</v>
      </c>
      <c r="U2374" s="2">
        <f>SUMIFS(TediKam!L:L,TediKam!D:D,'Резервации 2026'!E2374)</f>
        <v>4220.3290906000002</v>
      </c>
      <c r="V2374" s="2">
        <f t="shared" si="1062"/>
        <v>602.90415580000001</v>
      </c>
      <c r="W2374" t="s">
        <v>1025</v>
      </c>
      <c r="X2374" t="s">
        <v>10204</v>
      </c>
      <c r="Y2374" t="s">
        <v>4556</v>
      </c>
      <c r="Z2374" t="str">
        <f t="shared" si="1056"/>
        <v>Apr</v>
      </c>
      <c r="AA2374" s="6">
        <f t="shared" si="1061"/>
        <v>0</v>
      </c>
      <c r="AB2374" s="6">
        <f t="shared" si="1061"/>
        <v>0</v>
      </c>
      <c r="AC2374" s="6">
        <f t="shared" si="1061"/>
        <v>0</v>
      </c>
      <c r="AD2374" s="6">
        <f t="shared" si="1061"/>
        <v>7</v>
      </c>
      <c r="AE2374" s="6">
        <f t="shared" si="1061"/>
        <v>0</v>
      </c>
      <c r="AF2374" s="6">
        <f t="shared" si="1057"/>
        <v>7</v>
      </c>
      <c r="AG2374" s="6">
        <f t="shared" si="1058"/>
        <v>0</v>
      </c>
      <c r="AH2374" s="14" t="str">
        <f>LEFT(X2374,2)&amp;"."&amp;VLOOKUP(MID(X2374,4,3),'Data validation'!$A$1:$B$12,2,FALSE)&amp;".2025"</f>
        <v>20.04.2025</v>
      </c>
      <c r="AI2374">
        <f t="shared" si="1059"/>
        <v>17</v>
      </c>
      <c r="AJ2374" t="str">
        <f>H2374&amp;"."&amp;VLOOKUP(I2374,'Data validation'!$A$1:$B$12,2,FALSE)&amp;".2026"</f>
        <v>16.08.2026</v>
      </c>
      <c r="AK2374">
        <f t="shared" si="1060"/>
        <v>34</v>
      </c>
      <c r="AL2374" t="e">
        <f>VLOOKUP(E2374,[2]Sheet1!$A:$B,2,FALSE)</f>
        <v>#N/A</v>
      </c>
    </row>
    <row r="2375" spans="1:38" x14ac:dyDescent="0.25">
      <c r="A2375" t="str">
        <f>VLOOKUP(Q2375,'Data validation'!$K$2:$L$50,2,FALSE)</f>
        <v>BOOKING</v>
      </c>
      <c r="B2375">
        <f t="shared" si="1046"/>
        <v>3</v>
      </c>
      <c r="C2375">
        <f t="shared" si="1047"/>
        <v>-1</v>
      </c>
      <c r="D2375">
        <f t="shared" si="1048"/>
        <v>0</v>
      </c>
      <c r="E2375">
        <v>11109</v>
      </c>
      <c r="F2375" t="s">
        <v>10205</v>
      </c>
      <c r="G2375" t="s">
        <v>1448</v>
      </c>
      <c r="H2375" t="str">
        <f t="shared" si="1049"/>
        <v>12</v>
      </c>
      <c r="I2375" t="str">
        <f t="shared" si="1050"/>
        <v>Jun</v>
      </c>
      <c r="J2375" t="s">
        <v>1926</v>
      </c>
      <c r="K2375" t="str">
        <f t="shared" si="1051"/>
        <v>14</v>
      </c>
      <c r="L2375" t="str">
        <f t="shared" si="1052"/>
        <v>Jun</v>
      </c>
      <c r="M2375">
        <v>2</v>
      </c>
      <c r="N2375">
        <f t="shared" si="1053"/>
        <v>2</v>
      </c>
      <c r="O2375">
        <f t="shared" si="1054"/>
        <v>0</v>
      </c>
      <c r="P2375">
        <f t="shared" si="1055"/>
        <v>0</v>
      </c>
      <c r="Q2375" t="s">
        <v>587</v>
      </c>
      <c r="R2375" t="s">
        <v>17</v>
      </c>
      <c r="S2375">
        <v>2</v>
      </c>
      <c r="T2375">
        <v>0</v>
      </c>
      <c r="U2375" s="2">
        <v>494.16108440366963</v>
      </c>
      <c r="V2375" s="2">
        <v>247.08054220183482</v>
      </c>
      <c r="X2375" t="s">
        <v>10206</v>
      </c>
      <c r="Y2375" t="s">
        <v>10194</v>
      </c>
      <c r="Z2375" t="str">
        <f t="shared" si="1056"/>
        <v>Apr</v>
      </c>
      <c r="AA2375" s="6">
        <f t="shared" si="1061"/>
        <v>0</v>
      </c>
      <c r="AB2375" s="6">
        <f t="shared" si="1061"/>
        <v>2</v>
      </c>
      <c r="AC2375" s="6">
        <f t="shared" si="1061"/>
        <v>0</v>
      </c>
      <c r="AD2375" s="6">
        <f t="shared" si="1061"/>
        <v>0</v>
      </c>
      <c r="AE2375" s="6">
        <f t="shared" si="1061"/>
        <v>0</v>
      </c>
      <c r="AF2375" s="6">
        <f t="shared" si="1057"/>
        <v>2</v>
      </c>
      <c r="AG2375" s="6">
        <f t="shared" si="1058"/>
        <v>0</v>
      </c>
      <c r="AH2375" s="14" t="str">
        <f>LEFT(X2375,2)&amp;"."&amp;VLOOKUP(MID(X2375,4,3),'Data validation'!$A$1:$B$12,2,FALSE)&amp;".2025"</f>
        <v>26.04.2025</v>
      </c>
      <c r="AI2375">
        <f t="shared" si="1059"/>
        <v>17</v>
      </c>
      <c r="AJ2375" t="str">
        <f>H2375&amp;"."&amp;VLOOKUP(I2375,'Data validation'!$A$1:$B$12,2,FALSE)&amp;".2026"</f>
        <v>12.06.2026</v>
      </c>
      <c r="AK2375">
        <f t="shared" si="1060"/>
        <v>24</v>
      </c>
      <c r="AL2375" t="e">
        <f>VLOOKUP(E2375,[2]Sheet1!$A:$B,2,FALSE)</f>
        <v>#N/A</v>
      </c>
    </row>
    <row r="2376" spans="1:38" x14ac:dyDescent="0.25">
      <c r="A2376" t="str">
        <f>VLOOKUP(Q2376,'Data validation'!$K$2:$L$50,2,FALSE)</f>
        <v>TOPOLA SKIES</v>
      </c>
      <c r="B2376">
        <f t="shared" si="1046"/>
        <v>0</v>
      </c>
      <c r="C2376">
        <f t="shared" si="1047"/>
        <v>0</v>
      </c>
      <c r="D2376">
        <f t="shared" si="1048"/>
        <v>14</v>
      </c>
      <c r="E2376">
        <v>11110</v>
      </c>
      <c r="F2376" t="s">
        <v>10207</v>
      </c>
      <c r="G2376" t="s">
        <v>323</v>
      </c>
      <c r="H2376" t="str">
        <f t="shared" si="1049"/>
        <v>11</v>
      </c>
      <c r="I2376" t="str">
        <f t="shared" si="1050"/>
        <v>Jul</v>
      </c>
      <c r="J2376" t="s">
        <v>107</v>
      </c>
      <c r="K2376" t="str">
        <f t="shared" si="1051"/>
        <v>25</v>
      </c>
      <c r="L2376" t="str">
        <f t="shared" si="1052"/>
        <v>Jul</v>
      </c>
      <c r="M2376">
        <v>14</v>
      </c>
      <c r="N2376">
        <f t="shared" si="1053"/>
        <v>14</v>
      </c>
      <c r="O2376">
        <f t="shared" si="1054"/>
        <v>0</v>
      </c>
      <c r="P2376">
        <f t="shared" si="1055"/>
        <v>0</v>
      </c>
      <c r="Q2376" t="s">
        <v>35</v>
      </c>
      <c r="R2376" t="s">
        <v>188</v>
      </c>
      <c r="S2376">
        <v>2</v>
      </c>
      <c r="T2376">
        <v>2</v>
      </c>
      <c r="U2376" s="2">
        <v>8440.5727706422003</v>
      </c>
      <c r="V2376" s="2">
        <v>602.8980550458715</v>
      </c>
      <c r="X2376" t="s">
        <v>10208</v>
      </c>
      <c r="Y2376" t="s">
        <v>10194</v>
      </c>
      <c r="Z2376" t="str">
        <f t="shared" si="1056"/>
        <v>Apr</v>
      </c>
      <c r="AA2376" s="6">
        <f t="shared" si="1061"/>
        <v>0</v>
      </c>
      <c r="AB2376" s="6">
        <f t="shared" si="1061"/>
        <v>0</v>
      </c>
      <c r="AC2376" s="6">
        <f t="shared" si="1061"/>
        <v>14</v>
      </c>
      <c r="AD2376" s="6">
        <f t="shared" si="1061"/>
        <v>0</v>
      </c>
      <c r="AE2376" s="6">
        <f t="shared" si="1061"/>
        <v>0</v>
      </c>
      <c r="AF2376" s="6">
        <f t="shared" si="1057"/>
        <v>14</v>
      </c>
      <c r="AG2376" s="6">
        <f t="shared" si="1058"/>
        <v>0</v>
      </c>
      <c r="AH2376" s="14" t="str">
        <f>LEFT(X2376,2)&amp;"."&amp;VLOOKUP(MID(X2376,4,3),'Data validation'!$A$1:$B$12,2,FALSE)&amp;".2025"</f>
        <v>26.04.2025</v>
      </c>
      <c r="AI2376">
        <f t="shared" si="1059"/>
        <v>17</v>
      </c>
      <c r="AJ2376" t="str">
        <f>H2376&amp;"."&amp;VLOOKUP(I2376,'Data validation'!$A$1:$B$12,2,FALSE)&amp;".2026"</f>
        <v>11.07.2026</v>
      </c>
      <c r="AK2376">
        <f t="shared" si="1060"/>
        <v>28</v>
      </c>
      <c r="AL2376" t="str">
        <f>VLOOKUP(E2376,[2]Sheet1!$A:$B,2,FALSE)</f>
        <v>Анулирана</v>
      </c>
    </row>
    <row r="2377" spans="1:38" x14ac:dyDescent="0.25">
      <c r="A2377" t="str">
        <f>VLOOKUP(Q2377,'Data validation'!$K$2:$L$50,2,FALSE)</f>
        <v>TO</v>
      </c>
      <c r="B2377">
        <f t="shared" si="1046"/>
        <v>0</v>
      </c>
      <c r="C2377">
        <f t="shared" si="1047"/>
        <v>7</v>
      </c>
      <c r="D2377">
        <f t="shared" si="1048"/>
        <v>0</v>
      </c>
      <c r="E2377">
        <v>11113</v>
      </c>
      <c r="F2377" t="s">
        <v>10209</v>
      </c>
      <c r="G2377" t="s">
        <v>283</v>
      </c>
      <c r="H2377" t="str">
        <f t="shared" si="1049"/>
        <v>20</v>
      </c>
      <c r="I2377" t="str">
        <f t="shared" si="1050"/>
        <v>Jun</v>
      </c>
      <c r="J2377" t="s">
        <v>126</v>
      </c>
      <c r="K2377" t="str">
        <f t="shared" si="1051"/>
        <v>27</v>
      </c>
      <c r="L2377" t="str">
        <f t="shared" si="1052"/>
        <v>Jun</v>
      </c>
      <c r="M2377">
        <v>7</v>
      </c>
      <c r="N2377">
        <f t="shared" si="1053"/>
        <v>7</v>
      </c>
      <c r="O2377">
        <f t="shared" si="1054"/>
        <v>0</v>
      </c>
      <c r="P2377">
        <f t="shared" si="1055"/>
        <v>0</v>
      </c>
      <c r="Q2377" t="s">
        <v>81</v>
      </c>
      <c r="R2377" t="s">
        <v>20</v>
      </c>
      <c r="S2377">
        <v>2</v>
      </c>
      <c r="T2377">
        <v>1</v>
      </c>
      <c r="U2377" s="2">
        <f>SUMIFS(SLR!L:L,SLR!D:D,'Резервации 2026'!E2377)</f>
        <v>2110.1449870000001</v>
      </c>
      <c r="V2377" s="2">
        <f t="shared" ref="V2377" si="1063">+U2377/M2377</f>
        <v>301.44928385714286</v>
      </c>
      <c r="W2377" t="s">
        <v>262</v>
      </c>
      <c r="X2377" t="s">
        <v>10210</v>
      </c>
      <c r="Y2377" t="s">
        <v>10194</v>
      </c>
      <c r="Z2377" t="str">
        <f t="shared" si="1056"/>
        <v>Apr</v>
      </c>
      <c r="AA2377" s="6">
        <f t="shared" si="1061"/>
        <v>0</v>
      </c>
      <c r="AB2377" s="6">
        <f t="shared" si="1061"/>
        <v>7</v>
      </c>
      <c r="AC2377" s="6">
        <f t="shared" si="1061"/>
        <v>0</v>
      </c>
      <c r="AD2377" s="6">
        <f t="shared" si="1061"/>
        <v>0</v>
      </c>
      <c r="AE2377" s="6">
        <f t="shared" si="1061"/>
        <v>0</v>
      </c>
      <c r="AF2377" s="6">
        <f t="shared" si="1057"/>
        <v>7</v>
      </c>
      <c r="AG2377" s="6">
        <f t="shared" si="1058"/>
        <v>0</v>
      </c>
      <c r="AH2377" s="14" t="str">
        <f>LEFT(X2377,2)&amp;"."&amp;VLOOKUP(MID(X2377,4,3),'Data validation'!$A$1:$B$12,2,FALSE)&amp;".2025"</f>
        <v>26.04.2025</v>
      </c>
      <c r="AI2377">
        <f t="shared" si="1059"/>
        <v>17</v>
      </c>
      <c r="AJ2377" t="str">
        <f>H2377&amp;"."&amp;VLOOKUP(I2377,'Data validation'!$A$1:$B$12,2,FALSE)&amp;".2026"</f>
        <v>20.06.2026</v>
      </c>
      <c r="AK2377">
        <f t="shared" si="1060"/>
        <v>25</v>
      </c>
      <c r="AL2377" t="e">
        <f>VLOOKUP(E2377,[2]Sheet1!$A:$B,2,FALSE)</f>
        <v>#N/A</v>
      </c>
    </row>
    <row r="2378" spans="1:38" x14ac:dyDescent="0.25">
      <c r="A2378" t="str">
        <f>VLOOKUP(Q2378,'Data validation'!$K$2:$L$50,2,FALSE)</f>
        <v>BOOKING</v>
      </c>
      <c r="B2378">
        <f t="shared" si="1046"/>
        <v>0</v>
      </c>
      <c r="C2378">
        <f t="shared" si="1047"/>
        <v>0</v>
      </c>
      <c r="D2378">
        <f t="shared" si="1048"/>
        <v>6</v>
      </c>
      <c r="E2378">
        <v>11114</v>
      </c>
      <c r="F2378" t="s">
        <v>10211</v>
      </c>
      <c r="G2378" t="s">
        <v>60</v>
      </c>
      <c r="H2378" t="str">
        <f t="shared" si="1049"/>
        <v>17</v>
      </c>
      <c r="I2378" t="str">
        <f t="shared" si="1050"/>
        <v>Aug</v>
      </c>
      <c r="J2378" t="s">
        <v>195</v>
      </c>
      <c r="K2378" t="str">
        <f t="shared" si="1051"/>
        <v>23</v>
      </c>
      <c r="L2378" t="str">
        <f t="shared" si="1052"/>
        <v>Aug</v>
      </c>
      <c r="M2378">
        <v>6</v>
      </c>
      <c r="N2378">
        <f t="shared" si="1053"/>
        <v>6</v>
      </c>
      <c r="O2378">
        <f t="shared" si="1054"/>
        <v>0</v>
      </c>
      <c r="P2378">
        <f t="shared" si="1055"/>
        <v>0</v>
      </c>
      <c r="Q2378" t="s">
        <v>587</v>
      </c>
      <c r="R2378" t="s">
        <v>188</v>
      </c>
      <c r="S2378">
        <v>2</v>
      </c>
      <c r="T2378">
        <v>2</v>
      </c>
      <c r="U2378" s="2">
        <v>4355.9384477064214</v>
      </c>
      <c r="V2378" s="2">
        <v>725.98974128440364</v>
      </c>
      <c r="X2378" t="s">
        <v>10212</v>
      </c>
      <c r="Y2378" t="s">
        <v>10194</v>
      </c>
      <c r="Z2378" t="str">
        <f t="shared" si="1056"/>
        <v>Apr</v>
      </c>
      <c r="AA2378" s="6">
        <f t="shared" si="1061"/>
        <v>0</v>
      </c>
      <c r="AB2378" s="6">
        <f t="shared" si="1061"/>
        <v>0</v>
      </c>
      <c r="AC2378" s="6">
        <f t="shared" si="1061"/>
        <v>0</v>
      </c>
      <c r="AD2378" s="6">
        <f t="shared" si="1061"/>
        <v>6</v>
      </c>
      <c r="AE2378" s="6">
        <f t="shared" si="1061"/>
        <v>0</v>
      </c>
      <c r="AF2378" s="6">
        <f t="shared" si="1057"/>
        <v>6</v>
      </c>
      <c r="AG2378" s="6">
        <f t="shared" si="1058"/>
        <v>0</v>
      </c>
      <c r="AH2378" s="14" t="str">
        <f>LEFT(X2378,2)&amp;"."&amp;VLOOKUP(MID(X2378,4,3),'Data validation'!$A$1:$B$12,2,FALSE)&amp;".2025"</f>
        <v>26.04.2025</v>
      </c>
      <c r="AI2378">
        <f t="shared" si="1059"/>
        <v>17</v>
      </c>
      <c r="AJ2378" t="str">
        <f>H2378&amp;"."&amp;VLOOKUP(I2378,'Data validation'!$A$1:$B$12,2,FALSE)&amp;".2026"</f>
        <v>17.08.2026</v>
      </c>
      <c r="AK2378">
        <f t="shared" si="1060"/>
        <v>34</v>
      </c>
      <c r="AL2378" t="e">
        <f>VLOOKUP(E2378,[2]Sheet1!$A:$B,2,FALSE)</f>
        <v>#N/A</v>
      </c>
    </row>
    <row r="2379" spans="1:38" x14ac:dyDescent="0.25">
      <c r="A2379" t="str">
        <f>VLOOKUP(Q2379,'Data validation'!$K$2:$L$50,2,FALSE)</f>
        <v>BOOKING</v>
      </c>
      <c r="B2379">
        <f t="shared" si="1046"/>
        <v>3</v>
      </c>
      <c r="C2379">
        <f t="shared" si="1047"/>
        <v>-1</v>
      </c>
      <c r="D2379">
        <f t="shared" si="1048"/>
        <v>0</v>
      </c>
      <c r="E2379">
        <v>11116</v>
      </c>
      <c r="F2379" t="s">
        <v>10213</v>
      </c>
      <c r="G2379" t="s">
        <v>1448</v>
      </c>
      <c r="H2379" t="str">
        <f t="shared" si="1049"/>
        <v>12</v>
      </c>
      <c r="I2379" t="str">
        <f t="shared" si="1050"/>
        <v>Jun</v>
      </c>
      <c r="J2379" t="s">
        <v>1926</v>
      </c>
      <c r="K2379" t="str">
        <f t="shared" si="1051"/>
        <v>14</v>
      </c>
      <c r="L2379" t="str">
        <f t="shared" si="1052"/>
        <v>Jun</v>
      </c>
      <c r="M2379">
        <v>2</v>
      </c>
      <c r="N2379">
        <f t="shared" si="1053"/>
        <v>2</v>
      </c>
      <c r="O2379">
        <f t="shared" si="1054"/>
        <v>0</v>
      </c>
      <c r="P2379">
        <f t="shared" si="1055"/>
        <v>0</v>
      </c>
      <c r="Q2379" t="s">
        <v>587</v>
      </c>
      <c r="R2379" t="s">
        <v>63</v>
      </c>
      <c r="S2379">
        <v>2</v>
      </c>
      <c r="T2379">
        <v>1</v>
      </c>
      <c r="U2379" s="2">
        <v>514.50889376146779</v>
      </c>
      <c r="V2379" s="2">
        <v>257.25444688073389</v>
      </c>
      <c r="W2379" t="s">
        <v>262</v>
      </c>
      <c r="X2379" t="s">
        <v>10214</v>
      </c>
      <c r="Y2379" t="s">
        <v>10194</v>
      </c>
      <c r="Z2379" t="str">
        <f t="shared" si="1056"/>
        <v>Apr</v>
      </c>
      <c r="AA2379" s="6">
        <f t="shared" si="1061"/>
        <v>0</v>
      </c>
      <c r="AB2379" s="6">
        <f t="shared" si="1061"/>
        <v>2</v>
      </c>
      <c r="AC2379" s="6">
        <f t="shared" si="1061"/>
        <v>0</v>
      </c>
      <c r="AD2379" s="6">
        <f t="shared" si="1061"/>
        <v>0</v>
      </c>
      <c r="AE2379" s="6">
        <f t="shared" si="1061"/>
        <v>0</v>
      </c>
      <c r="AF2379" s="6">
        <f t="shared" si="1057"/>
        <v>2</v>
      </c>
      <c r="AG2379" s="6">
        <f t="shared" si="1058"/>
        <v>0</v>
      </c>
      <c r="AH2379" s="14" t="str">
        <f>LEFT(X2379,2)&amp;"."&amp;VLOOKUP(MID(X2379,4,3),'Data validation'!$A$1:$B$12,2,FALSE)&amp;".2025"</f>
        <v>26.04.2025</v>
      </c>
      <c r="AI2379">
        <f t="shared" si="1059"/>
        <v>17</v>
      </c>
      <c r="AJ2379" t="str">
        <f>H2379&amp;"."&amp;VLOOKUP(I2379,'Data validation'!$A$1:$B$12,2,FALSE)&amp;".2026"</f>
        <v>12.06.2026</v>
      </c>
      <c r="AK2379">
        <f t="shared" si="1060"/>
        <v>24</v>
      </c>
      <c r="AL2379" t="e">
        <f>VLOOKUP(E2379,[2]Sheet1!$A:$B,2,FALSE)</f>
        <v>#N/A</v>
      </c>
    </row>
    <row r="2380" spans="1:38" x14ac:dyDescent="0.25">
      <c r="A2380" t="str">
        <f>VLOOKUP(Q2380,'Data validation'!$K$2:$L$50,2,FALSE)</f>
        <v>BOOKING</v>
      </c>
      <c r="B2380">
        <f t="shared" si="1046"/>
        <v>3</v>
      </c>
      <c r="C2380">
        <f t="shared" si="1047"/>
        <v>-1</v>
      </c>
      <c r="D2380">
        <f t="shared" si="1048"/>
        <v>0</v>
      </c>
      <c r="E2380">
        <v>11117</v>
      </c>
      <c r="F2380" t="s">
        <v>10215</v>
      </c>
      <c r="G2380" t="s">
        <v>1448</v>
      </c>
      <c r="H2380" t="str">
        <f t="shared" si="1049"/>
        <v>12</v>
      </c>
      <c r="I2380" t="str">
        <f t="shared" si="1050"/>
        <v>Jun</v>
      </c>
      <c r="J2380" t="s">
        <v>1926</v>
      </c>
      <c r="K2380" t="str">
        <f t="shared" si="1051"/>
        <v>14</v>
      </c>
      <c r="L2380" t="str">
        <f t="shared" si="1052"/>
        <v>Jun</v>
      </c>
      <c r="M2380">
        <v>2</v>
      </c>
      <c r="N2380">
        <f t="shared" si="1053"/>
        <v>2</v>
      </c>
      <c r="O2380">
        <f t="shared" si="1054"/>
        <v>0</v>
      </c>
      <c r="P2380">
        <f t="shared" si="1055"/>
        <v>0</v>
      </c>
      <c r="Q2380" t="s">
        <v>587</v>
      </c>
      <c r="R2380" t="s">
        <v>17</v>
      </c>
      <c r="S2380">
        <v>1</v>
      </c>
      <c r="T2380">
        <v>1</v>
      </c>
      <c r="U2380" s="2">
        <v>494.16108440366963</v>
      </c>
      <c r="V2380" s="2">
        <v>247.08054220183482</v>
      </c>
      <c r="W2380" t="s">
        <v>262</v>
      </c>
      <c r="X2380" t="s">
        <v>10216</v>
      </c>
      <c r="Y2380" t="s">
        <v>10194</v>
      </c>
      <c r="Z2380" t="str">
        <f t="shared" si="1056"/>
        <v>Apr</v>
      </c>
      <c r="AA2380" s="6">
        <f t="shared" si="1061"/>
        <v>0</v>
      </c>
      <c r="AB2380" s="6">
        <f t="shared" si="1061"/>
        <v>2</v>
      </c>
      <c r="AC2380" s="6">
        <f t="shared" si="1061"/>
        <v>0</v>
      </c>
      <c r="AD2380" s="6">
        <f t="shared" si="1061"/>
        <v>0</v>
      </c>
      <c r="AE2380" s="6">
        <f t="shared" si="1061"/>
        <v>0</v>
      </c>
      <c r="AF2380" s="6">
        <f t="shared" si="1057"/>
        <v>2</v>
      </c>
      <c r="AG2380" s="6">
        <f t="shared" si="1058"/>
        <v>0</v>
      </c>
      <c r="AH2380" s="14" t="str">
        <f>LEFT(X2380,2)&amp;"."&amp;VLOOKUP(MID(X2380,4,3),'Data validation'!$A$1:$B$12,2,FALSE)&amp;".2025"</f>
        <v>26.04.2025</v>
      </c>
      <c r="AI2380">
        <f t="shared" si="1059"/>
        <v>17</v>
      </c>
      <c r="AJ2380" t="str">
        <f>H2380&amp;"."&amp;VLOOKUP(I2380,'Data validation'!$A$1:$B$12,2,FALSE)&amp;".2026"</f>
        <v>12.06.2026</v>
      </c>
      <c r="AK2380">
        <f t="shared" si="1060"/>
        <v>24</v>
      </c>
      <c r="AL2380" t="e">
        <f>VLOOKUP(E2380,[2]Sheet1!$A:$B,2,FALSE)</f>
        <v>#N/A</v>
      </c>
    </row>
    <row r="2381" spans="1:38" x14ac:dyDescent="0.25">
      <c r="A2381" t="str">
        <f>VLOOKUP(Q2381,'Data validation'!$K$2:$L$50,2,FALSE)</f>
        <v>BOOKING</v>
      </c>
      <c r="B2381">
        <f t="shared" si="1046"/>
        <v>1</v>
      </c>
      <c r="C2381">
        <f t="shared" si="1047"/>
        <v>1</v>
      </c>
      <c r="D2381">
        <f t="shared" si="1048"/>
        <v>0</v>
      </c>
      <c r="E2381">
        <v>11289</v>
      </c>
      <c r="F2381" t="s">
        <v>10217</v>
      </c>
      <c r="G2381" t="s">
        <v>3113</v>
      </c>
      <c r="H2381" t="str">
        <f t="shared" si="1049"/>
        <v>30</v>
      </c>
      <c r="I2381" t="str">
        <f t="shared" si="1050"/>
        <v>May</v>
      </c>
      <c r="J2381" t="s">
        <v>27</v>
      </c>
      <c r="K2381" t="str">
        <f t="shared" si="1051"/>
        <v>01</v>
      </c>
      <c r="L2381" t="str">
        <f t="shared" si="1052"/>
        <v>Jun</v>
      </c>
      <c r="M2381">
        <v>2</v>
      </c>
      <c r="N2381">
        <f t="shared" si="1053"/>
        <v>-29</v>
      </c>
      <c r="O2381">
        <f t="shared" si="1054"/>
        <v>1</v>
      </c>
      <c r="P2381">
        <f t="shared" si="1055"/>
        <v>0</v>
      </c>
      <c r="Q2381" t="s">
        <v>587</v>
      </c>
      <c r="R2381" t="s">
        <v>110</v>
      </c>
      <c r="S2381">
        <v>2</v>
      </c>
      <c r="T2381">
        <v>3</v>
      </c>
      <c r="U2381" s="2">
        <v>950.53337999999997</v>
      </c>
      <c r="V2381" s="2">
        <v>475.26668999999998</v>
      </c>
      <c r="W2381" t="s">
        <v>262</v>
      </c>
      <c r="X2381" t="s">
        <v>10218</v>
      </c>
      <c r="Y2381" t="s">
        <v>10198</v>
      </c>
      <c r="Z2381" t="str">
        <f t="shared" si="1056"/>
        <v>May</v>
      </c>
      <c r="AA2381" s="6">
        <f t="shared" si="1061"/>
        <v>1</v>
      </c>
      <c r="AB2381" s="6">
        <f t="shared" si="1061"/>
        <v>0</v>
      </c>
      <c r="AC2381" s="6">
        <f t="shared" si="1061"/>
        <v>0</v>
      </c>
      <c r="AD2381" s="6">
        <f t="shared" si="1061"/>
        <v>0</v>
      </c>
      <c r="AE2381" s="6">
        <f t="shared" si="1061"/>
        <v>0</v>
      </c>
      <c r="AF2381" s="6">
        <f t="shared" si="1057"/>
        <v>1</v>
      </c>
      <c r="AG2381" s="6">
        <f t="shared" si="1058"/>
        <v>-1</v>
      </c>
      <c r="AH2381" s="14" t="str">
        <f>LEFT(X2381,2)&amp;"."&amp;VLOOKUP(MID(X2381,4,3),'Data validation'!$A$1:$B$12,2,FALSE)&amp;".2025"</f>
        <v>02.05.2025</v>
      </c>
      <c r="AI2381">
        <f t="shared" si="1059"/>
        <v>18</v>
      </c>
      <c r="AJ2381" t="str">
        <f>H2381&amp;"."&amp;VLOOKUP(I2381,'Data validation'!$A$1:$B$12,2,FALSE)&amp;".2026"</f>
        <v>30.05.2026</v>
      </c>
      <c r="AK2381">
        <f t="shared" si="1060"/>
        <v>22</v>
      </c>
      <c r="AL2381" t="str">
        <f>VLOOKUP(E2381,[2]Sheet1!$A:$B,2,FALSE)</f>
        <v>Анулирана</v>
      </c>
    </row>
    <row r="2382" spans="1:38" x14ac:dyDescent="0.25">
      <c r="A2382" t="str">
        <f>VLOOKUP(Q2382,'Data validation'!$K$2:$L$50,2,FALSE)</f>
        <v>BOOKING</v>
      </c>
      <c r="B2382">
        <f t="shared" si="1046"/>
        <v>4</v>
      </c>
      <c r="C2382">
        <f t="shared" si="1047"/>
        <v>-1</v>
      </c>
      <c r="D2382">
        <f t="shared" si="1048"/>
        <v>0</v>
      </c>
      <c r="E2382">
        <v>11118</v>
      </c>
      <c r="F2382" t="s">
        <v>10219</v>
      </c>
      <c r="G2382" t="s">
        <v>23</v>
      </c>
      <c r="H2382" t="str">
        <f t="shared" si="1049"/>
        <v>11</v>
      </c>
      <c r="I2382" t="str">
        <f t="shared" si="1050"/>
        <v>Jun</v>
      </c>
      <c r="J2382" t="s">
        <v>1926</v>
      </c>
      <c r="K2382" t="str">
        <f t="shared" si="1051"/>
        <v>14</v>
      </c>
      <c r="L2382" t="str">
        <f t="shared" si="1052"/>
        <v>Jun</v>
      </c>
      <c r="M2382">
        <v>3</v>
      </c>
      <c r="N2382">
        <f t="shared" si="1053"/>
        <v>3</v>
      </c>
      <c r="O2382">
        <f t="shared" si="1054"/>
        <v>0</v>
      </c>
      <c r="P2382">
        <f t="shared" si="1055"/>
        <v>0</v>
      </c>
      <c r="Q2382" t="s">
        <v>587</v>
      </c>
      <c r="R2382" t="s">
        <v>110</v>
      </c>
      <c r="S2382">
        <v>4</v>
      </c>
      <c r="T2382">
        <v>0</v>
      </c>
      <c r="U2382" s="2">
        <v>1425.80007</v>
      </c>
      <c r="V2382" s="2">
        <v>475.26668999999998</v>
      </c>
      <c r="W2382" t="s">
        <v>262</v>
      </c>
      <c r="X2382" t="s">
        <v>10220</v>
      </c>
      <c r="Y2382" t="s">
        <v>10194</v>
      </c>
      <c r="Z2382" t="str">
        <f t="shared" si="1056"/>
        <v>Apr</v>
      </c>
      <c r="AA2382" s="6">
        <f t="shared" si="1061"/>
        <v>0</v>
      </c>
      <c r="AB2382" s="6">
        <f t="shared" si="1061"/>
        <v>3</v>
      </c>
      <c r="AC2382" s="6">
        <f t="shared" si="1061"/>
        <v>0</v>
      </c>
      <c r="AD2382" s="6">
        <f t="shared" si="1061"/>
        <v>0</v>
      </c>
      <c r="AE2382" s="6">
        <f t="shared" si="1061"/>
        <v>0</v>
      </c>
      <c r="AF2382" s="6">
        <f t="shared" si="1057"/>
        <v>3</v>
      </c>
      <c r="AG2382" s="6">
        <f t="shared" si="1058"/>
        <v>0</v>
      </c>
      <c r="AH2382" s="14" t="str">
        <f>LEFT(X2382,2)&amp;"."&amp;VLOOKUP(MID(X2382,4,3),'Data validation'!$A$1:$B$12,2,FALSE)&amp;".2025"</f>
        <v>26.04.2025</v>
      </c>
      <c r="AI2382">
        <f t="shared" si="1059"/>
        <v>17</v>
      </c>
      <c r="AJ2382" t="str">
        <f>H2382&amp;"."&amp;VLOOKUP(I2382,'Data validation'!$A$1:$B$12,2,FALSE)&amp;".2026"</f>
        <v>11.06.2026</v>
      </c>
      <c r="AK2382">
        <f t="shared" si="1060"/>
        <v>24</v>
      </c>
      <c r="AL2382" t="e">
        <f>VLOOKUP(E2382,[2]Sheet1!$A:$B,2,FALSE)</f>
        <v>#N/A</v>
      </c>
    </row>
    <row r="2383" spans="1:38" x14ac:dyDescent="0.25">
      <c r="A2383" t="str">
        <f>VLOOKUP(Q2383,'Data validation'!$K$2:$L$50,2,FALSE)</f>
        <v>BOOKING</v>
      </c>
      <c r="B2383">
        <f t="shared" si="1046"/>
        <v>4</v>
      </c>
      <c r="C2383">
        <f t="shared" si="1047"/>
        <v>0</v>
      </c>
      <c r="D2383">
        <f t="shared" si="1048"/>
        <v>0</v>
      </c>
      <c r="E2383">
        <v>11290</v>
      </c>
      <c r="F2383" t="s">
        <v>10221</v>
      </c>
      <c r="G2383" t="s">
        <v>1492</v>
      </c>
      <c r="H2383" t="str">
        <f t="shared" si="1049"/>
        <v>26</v>
      </c>
      <c r="I2383" t="str">
        <f t="shared" si="1050"/>
        <v>May</v>
      </c>
      <c r="J2383" t="s">
        <v>3113</v>
      </c>
      <c r="K2383" t="str">
        <f t="shared" si="1051"/>
        <v>30</v>
      </c>
      <c r="L2383" t="str">
        <f t="shared" si="1052"/>
        <v>May</v>
      </c>
      <c r="M2383">
        <v>4</v>
      </c>
      <c r="N2383">
        <f t="shared" si="1053"/>
        <v>4</v>
      </c>
      <c r="O2383">
        <f t="shared" si="1054"/>
        <v>0</v>
      </c>
      <c r="P2383">
        <f t="shared" si="1055"/>
        <v>0</v>
      </c>
      <c r="Q2383" t="s">
        <v>587</v>
      </c>
      <c r="R2383" t="s">
        <v>57</v>
      </c>
      <c r="S2383">
        <v>4</v>
      </c>
      <c r="T2383">
        <v>0</v>
      </c>
      <c r="U2383" s="2">
        <v>1685.9613467889908</v>
      </c>
      <c r="V2383" s="2">
        <v>421.4903366972477</v>
      </c>
      <c r="W2383" t="s">
        <v>262</v>
      </c>
      <c r="X2383" t="s">
        <v>10222</v>
      </c>
      <c r="Y2383" t="s">
        <v>10198</v>
      </c>
      <c r="Z2383" t="str">
        <f t="shared" si="1056"/>
        <v>May</v>
      </c>
      <c r="AA2383" s="6">
        <f t="shared" si="1061"/>
        <v>4</v>
      </c>
      <c r="AB2383" s="6">
        <f t="shared" si="1061"/>
        <v>0</v>
      </c>
      <c r="AC2383" s="6">
        <f t="shared" si="1061"/>
        <v>0</v>
      </c>
      <c r="AD2383" s="6">
        <f t="shared" si="1061"/>
        <v>0</v>
      </c>
      <c r="AE2383" s="6">
        <f t="shared" si="1061"/>
        <v>0</v>
      </c>
      <c r="AF2383" s="6">
        <f t="shared" si="1057"/>
        <v>4</v>
      </c>
      <c r="AG2383" s="6">
        <f t="shared" si="1058"/>
        <v>0</v>
      </c>
      <c r="AH2383" s="14" t="str">
        <f>LEFT(X2383,2)&amp;"."&amp;VLOOKUP(MID(X2383,4,3),'Data validation'!$A$1:$B$12,2,FALSE)&amp;".2025"</f>
        <v>02.05.2025</v>
      </c>
      <c r="AI2383">
        <f t="shared" si="1059"/>
        <v>18</v>
      </c>
      <c r="AJ2383" t="str">
        <f>H2383&amp;"."&amp;VLOOKUP(I2383,'Data validation'!$A$1:$B$12,2,FALSE)&amp;".2026"</f>
        <v>26.05.2026</v>
      </c>
      <c r="AK2383">
        <f t="shared" si="1060"/>
        <v>22</v>
      </c>
      <c r="AL2383" t="e">
        <f>VLOOKUP(E2383,[2]Sheet1!$A:$B,2,FALSE)</f>
        <v>#N/A</v>
      </c>
    </row>
    <row r="2384" spans="1:38" x14ac:dyDescent="0.25">
      <c r="A2384" t="str">
        <f>VLOOKUP(Q2384,'Data validation'!$K$2:$L$50,2,FALSE)</f>
        <v>TOPOLA SKIES</v>
      </c>
      <c r="B2384">
        <f t="shared" si="1046"/>
        <v>3</v>
      </c>
      <c r="C2384">
        <f t="shared" si="1047"/>
        <v>0</v>
      </c>
      <c r="D2384">
        <f t="shared" si="1048"/>
        <v>0</v>
      </c>
      <c r="E2384">
        <v>11020</v>
      </c>
      <c r="F2384" t="s">
        <v>10223</v>
      </c>
      <c r="G2384" t="s">
        <v>10224</v>
      </c>
      <c r="H2384" t="str">
        <f t="shared" si="1049"/>
        <v>04</v>
      </c>
      <c r="I2384" t="str">
        <f t="shared" si="1050"/>
        <v>Jun</v>
      </c>
      <c r="J2384" t="s">
        <v>492</v>
      </c>
      <c r="K2384" t="str">
        <f t="shared" si="1051"/>
        <v>07</v>
      </c>
      <c r="L2384" t="str">
        <f t="shared" si="1052"/>
        <v>Jun</v>
      </c>
      <c r="M2384">
        <v>3</v>
      </c>
      <c r="N2384">
        <f t="shared" si="1053"/>
        <v>3</v>
      </c>
      <c r="O2384">
        <f t="shared" si="1054"/>
        <v>0</v>
      </c>
      <c r="P2384">
        <f t="shared" si="1055"/>
        <v>0</v>
      </c>
      <c r="Q2384" t="s">
        <v>35</v>
      </c>
      <c r="R2384" t="s">
        <v>63</v>
      </c>
      <c r="S2384">
        <v>3</v>
      </c>
      <c r="T2384">
        <v>1</v>
      </c>
      <c r="U2384" s="2">
        <v>1111.4856286238532</v>
      </c>
      <c r="V2384" s="2">
        <v>370.49520954128434</v>
      </c>
      <c r="X2384" t="s">
        <v>10225</v>
      </c>
      <c r="Y2384" t="s">
        <v>10226</v>
      </c>
      <c r="Z2384" t="str">
        <f t="shared" si="1056"/>
        <v>Apr</v>
      </c>
      <c r="AA2384" s="6">
        <f t="shared" si="1061"/>
        <v>0</v>
      </c>
      <c r="AB2384" s="6">
        <f t="shared" si="1061"/>
        <v>3</v>
      </c>
      <c r="AC2384" s="6">
        <f t="shared" si="1061"/>
        <v>0</v>
      </c>
      <c r="AD2384" s="6">
        <f t="shared" si="1061"/>
        <v>0</v>
      </c>
      <c r="AE2384" s="6">
        <f t="shared" si="1061"/>
        <v>0</v>
      </c>
      <c r="AF2384" s="6">
        <f t="shared" si="1057"/>
        <v>3</v>
      </c>
      <c r="AG2384" s="6">
        <f t="shared" si="1058"/>
        <v>0</v>
      </c>
      <c r="AH2384" s="14" t="str">
        <f>LEFT(X2384,2)&amp;"."&amp;VLOOKUP(MID(X2384,4,3),'Data validation'!$A$1:$B$12,2,FALSE)&amp;".2025"</f>
        <v>22.04.2025</v>
      </c>
      <c r="AI2384">
        <f t="shared" si="1059"/>
        <v>17</v>
      </c>
      <c r="AJ2384" t="str">
        <f>H2384&amp;"."&amp;VLOOKUP(I2384,'Data validation'!$A$1:$B$12,2,FALSE)&amp;".2026"</f>
        <v>04.06.2026</v>
      </c>
      <c r="AK2384">
        <f t="shared" si="1060"/>
        <v>23</v>
      </c>
      <c r="AL2384" t="e">
        <f>VLOOKUP(E2384,[2]Sheet1!$A:$B,2,FALSE)</f>
        <v>#N/A</v>
      </c>
    </row>
    <row r="2385" spans="1:38" x14ac:dyDescent="0.25">
      <c r="A2385" t="str">
        <f>VLOOKUP(Q2385,'Data validation'!$K$2:$L$50,2,FALSE)</f>
        <v>BOOKING</v>
      </c>
      <c r="B2385">
        <f t="shared" si="1046"/>
        <v>0</v>
      </c>
      <c r="C2385">
        <f t="shared" si="1047"/>
        <v>1</v>
      </c>
      <c r="D2385">
        <f t="shared" si="1048"/>
        <v>0</v>
      </c>
      <c r="E2385">
        <v>11291</v>
      </c>
      <c r="F2385" t="s">
        <v>10227</v>
      </c>
      <c r="G2385" t="s">
        <v>364</v>
      </c>
      <c r="H2385" t="str">
        <f t="shared" si="1049"/>
        <v>31</v>
      </c>
      <c r="I2385" t="str">
        <f t="shared" si="1050"/>
        <v>May</v>
      </c>
      <c r="J2385" t="s">
        <v>27</v>
      </c>
      <c r="K2385" t="str">
        <f t="shared" si="1051"/>
        <v>01</v>
      </c>
      <c r="L2385" t="str">
        <f t="shared" si="1052"/>
        <v>Jun</v>
      </c>
      <c r="M2385">
        <v>1</v>
      </c>
      <c r="N2385">
        <f t="shared" si="1053"/>
        <v>-30</v>
      </c>
      <c r="O2385">
        <f t="shared" si="1054"/>
        <v>0</v>
      </c>
      <c r="P2385">
        <f t="shared" si="1055"/>
        <v>0</v>
      </c>
      <c r="Q2385" t="s">
        <v>587</v>
      </c>
      <c r="R2385" t="s">
        <v>57</v>
      </c>
      <c r="S2385">
        <v>2</v>
      </c>
      <c r="T2385">
        <v>3</v>
      </c>
      <c r="U2385" s="2">
        <v>421.4903366972477</v>
      </c>
      <c r="V2385" s="2">
        <v>421.4903366972477</v>
      </c>
      <c r="W2385" t="s">
        <v>262</v>
      </c>
      <c r="X2385" t="s">
        <v>10228</v>
      </c>
      <c r="Y2385" t="s">
        <v>10198</v>
      </c>
      <c r="Z2385" t="str">
        <f t="shared" si="1056"/>
        <v>May</v>
      </c>
      <c r="AA2385" s="6">
        <f t="shared" si="1061"/>
        <v>0</v>
      </c>
      <c r="AB2385" s="6">
        <f t="shared" si="1061"/>
        <v>0</v>
      </c>
      <c r="AC2385" s="6">
        <f t="shared" si="1061"/>
        <v>0</v>
      </c>
      <c r="AD2385" s="6">
        <f t="shared" si="1061"/>
        <v>0</v>
      </c>
      <c r="AE2385" s="6">
        <f t="shared" si="1061"/>
        <v>0</v>
      </c>
      <c r="AF2385" s="6">
        <f t="shared" si="1057"/>
        <v>0</v>
      </c>
      <c r="AG2385" s="6">
        <f t="shared" si="1058"/>
        <v>-1</v>
      </c>
      <c r="AH2385" s="14" t="str">
        <f>LEFT(X2385,2)&amp;"."&amp;VLOOKUP(MID(X2385,4,3),'Data validation'!$A$1:$B$12,2,FALSE)&amp;".2025"</f>
        <v>02.05.2025</v>
      </c>
      <c r="AI2385">
        <f t="shared" si="1059"/>
        <v>18</v>
      </c>
      <c r="AJ2385" t="str">
        <f>H2385&amp;"."&amp;VLOOKUP(I2385,'Data validation'!$A$1:$B$12,2,FALSE)&amp;".2026"</f>
        <v>31.05.2026</v>
      </c>
      <c r="AK2385">
        <f t="shared" si="1060"/>
        <v>23</v>
      </c>
      <c r="AL2385" t="str">
        <f>VLOOKUP(E2385,[2]Sheet1!$A:$B,2,FALSE)</f>
        <v>Анулирана</v>
      </c>
    </row>
    <row r="2386" spans="1:38" x14ac:dyDescent="0.25">
      <c r="A2386" t="str">
        <f>VLOOKUP(Q2386,'Data validation'!$K$2:$L$50,2,FALSE)</f>
        <v>BOOKING</v>
      </c>
      <c r="B2386">
        <f t="shared" si="1046"/>
        <v>0</v>
      </c>
      <c r="C2386">
        <f t="shared" si="1047"/>
        <v>5</v>
      </c>
      <c r="D2386">
        <f t="shared" si="1048"/>
        <v>1</v>
      </c>
      <c r="E2386">
        <v>11293</v>
      </c>
      <c r="F2386" t="s">
        <v>10229</v>
      </c>
      <c r="G2386" t="s">
        <v>53</v>
      </c>
      <c r="H2386" t="str">
        <f t="shared" si="1049"/>
        <v>24</v>
      </c>
      <c r="I2386" t="str">
        <f t="shared" si="1050"/>
        <v>Aug</v>
      </c>
      <c r="J2386" t="s">
        <v>54</v>
      </c>
      <c r="K2386" t="str">
        <f t="shared" si="1051"/>
        <v>30</v>
      </c>
      <c r="L2386" t="str">
        <f t="shared" si="1052"/>
        <v>Aug</v>
      </c>
      <c r="M2386">
        <v>6</v>
      </c>
      <c r="N2386">
        <f t="shared" si="1053"/>
        <v>6</v>
      </c>
      <c r="O2386">
        <f t="shared" si="1054"/>
        <v>0</v>
      </c>
      <c r="P2386">
        <f t="shared" si="1055"/>
        <v>0</v>
      </c>
      <c r="Q2386" t="s">
        <v>587</v>
      </c>
      <c r="R2386" t="s">
        <v>17</v>
      </c>
      <c r="S2386">
        <v>2</v>
      </c>
      <c r="T2386">
        <v>1</v>
      </c>
      <c r="U2386" s="2">
        <v>2581.2649585321096</v>
      </c>
      <c r="V2386" s="2">
        <v>430.21082642201827</v>
      </c>
      <c r="X2386" t="s">
        <v>10230</v>
      </c>
      <c r="Y2386" t="s">
        <v>10198</v>
      </c>
      <c r="Z2386" t="str">
        <f t="shared" si="1056"/>
        <v>May</v>
      </c>
      <c r="AA2386" s="6">
        <f t="shared" si="1061"/>
        <v>0</v>
      </c>
      <c r="AB2386" s="6">
        <f t="shared" si="1061"/>
        <v>0</v>
      </c>
      <c r="AC2386" s="6">
        <f t="shared" si="1061"/>
        <v>0</v>
      </c>
      <c r="AD2386" s="6">
        <f t="shared" si="1061"/>
        <v>6</v>
      </c>
      <c r="AE2386" s="6">
        <f t="shared" si="1061"/>
        <v>0</v>
      </c>
      <c r="AF2386" s="6">
        <f t="shared" si="1057"/>
        <v>6</v>
      </c>
      <c r="AG2386" s="6">
        <f t="shared" si="1058"/>
        <v>0</v>
      </c>
      <c r="AH2386" s="14" t="str">
        <f>LEFT(X2386,2)&amp;"."&amp;VLOOKUP(MID(X2386,4,3),'Data validation'!$A$1:$B$12,2,FALSE)&amp;".2025"</f>
        <v>02.05.2025</v>
      </c>
      <c r="AI2386">
        <f t="shared" si="1059"/>
        <v>18</v>
      </c>
      <c r="AJ2386" t="str">
        <f>H2386&amp;"."&amp;VLOOKUP(I2386,'Data validation'!$A$1:$B$12,2,FALSE)&amp;".2026"</f>
        <v>24.08.2026</v>
      </c>
      <c r="AK2386">
        <f t="shared" si="1060"/>
        <v>35</v>
      </c>
      <c r="AL2386" t="str">
        <f>VLOOKUP(E2386,[2]Sheet1!$A:$B,2,FALSE)</f>
        <v>Анулирана</v>
      </c>
    </row>
    <row r="2387" spans="1:38" x14ac:dyDescent="0.25">
      <c r="A2387" t="str">
        <f>VLOOKUP(Q2387,'Data validation'!$K$2:$L$50,2,FALSE)</f>
        <v>BOOKING</v>
      </c>
      <c r="B2387">
        <f t="shared" si="1046"/>
        <v>0</v>
      </c>
      <c r="C2387">
        <f t="shared" si="1047"/>
        <v>5</v>
      </c>
      <c r="D2387">
        <f t="shared" si="1048"/>
        <v>1</v>
      </c>
      <c r="E2387">
        <v>11292</v>
      </c>
      <c r="F2387" t="s">
        <v>10229</v>
      </c>
      <c r="G2387" t="s">
        <v>53</v>
      </c>
      <c r="H2387" t="str">
        <f t="shared" si="1049"/>
        <v>24</v>
      </c>
      <c r="I2387" t="str">
        <f t="shared" si="1050"/>
        <v>Aug</v>
      </c>
      <c r="J2387" t="s">
        <v>54</v>
      </c>
      <c r="K2387" t="str">
        <f t="shared" si="1051"/>
        <v>30</v>
      </c>
      <c r="L2387" t="str">
        <f t="shared" si="1052"/>
        <v>Aug</v>
      </c>
      <c r="M2387">
        <v>6</v>
      </c>
      <c r="N2387">
        <f t="shared" si="1053"/>
        <v>6</v>
      </c>
      <c r="O2387">
        <f t="shared" si="1054"/>
        <v>0</v>
      </c>
      <c r="P2387">
        <f t="shared" si="1055"/>
        <v>0</v>
      </c>
      <c r="Q2387" t="s">
        <v>587</v>
      </c>
      <c r="R2387" t="s">
        <v>17</v>
      </c>
      <c r="S2387">
        <v>2</v>
      </c>
      <c r="T2387">
        <v>1</v>
      </c>
      <c r="U2387" s="2">
        <v>2581.2649585321096</v>
      </c>
      <c r="V2387" s="2">
        <v>430.21082642201827</v>
      </c>
      <c r="W2387" t="s">
        <v>262</v>
      </c>
      <c r="X2387" t="s">
        <v>10230</v>
      </c>
      <c r="Y2387" t="s">
        <v>10198</v>
      </c>
      <c r="Z2387" t="str">
        <f t="shared" si="1056"/>
        <v>May</v>
      </c>
      <c r="AA2387" s="6">
        <f t="shared" si="1061"/>
        <v>0</v>
      </c>
      <c r="AB2387" s="6">
        <f t="shared" si="1061"/>
        <v>0</v>
      </c>
      <c r="AC2387" s="6">
        <f t="shared" si="1061"/>
        <v>0</v>
      </c>
      <c r="AD2387" s="6">
        <f t="shared" si="1061"/>
        <v>6</v>
      </c>
      <c r="AE2387" s="6">
        <f t="shared" si="1061"/>
        <v>0</v>
      </c>
      <c r="AF2387" s="6">
        <f t="shared" si="1057"/>
        <v>6</v>
      </c>
      <c r="AG2387" s="6">
        <f t="shared" si="1058"/>
        <v>0</v>
      </c>
      <c r="AH2387" s="14" t="str">
        <f>LEFT(X2387,2)&amp;"."&amp;VLOOKUP(MID(X2387,4,3),'Data validation'!$A$1:$B$12,2,FALSE)&amp;".2025"</f>
        <v>02.05.2025</v>
      </c>
      <c r="AI2387">
        <f t="shared" si="1059"/>
        <v>18</v>
      </c>
      <c r="AJ2387" t="str">
        <f>H2387&amp;"."&amp;VLOOKUP(I2387,'Data validation'!$A$1:$B$12,2,FALSE)&amp;".2026"</f>
        <v>24.08.2026</v>
      </c>
      <c r="AK2387">
        <f t="shared" si="1060"/>
        <v>35</v>
      </c>
      <c r="AL2387" t="str">
        <f>VLOOKUP(E2387,[2]Sheet1!$A:$B,2,FALSE)</f>
        <v>Анулирана</v>
      </c>
    </row>
    <row r="2388" spans="1:38" x14ac:dyDescent="0.25">
      <c r="A2388" t="str">
        <f>VLOOKUP(Q2388,'Data validation'!$K$2:$L$50,2,FALSE)</f>
        <v>BOOKING</v>
      </c>
      <c r="B2388">
        <f t="shared" si="1046"/>
        <v>4</v>
      </c>
      <c r="C2388">
        <f t="shared" si="1047"/>
        <v>0</v>
      </c>
      <c r="D2388">
        <f t="shared" si="1048"/>
        <v>0</v>
      </c>
      <c r="E2388">
        <v>11122</v>
      </c>
      <c r="F2388" t="s">
        <v>10231</v>
      </c>
      <c r="G2388" t="s">
        <v>27</v>
      </c>
      <c r="H2388" t="str">
        <f t="shared" si="1049"/>
        <v>01</v>
      </c>
      <c r="I2388" t="str">
        <f t="shared" si="1050"/>
        <v>Jun</v>
      </c>
      <c r="J2388" t="s">
        <v>2076</v>
      </c>
      <c r="K2388" t="str">
        <f t="shared" si="1051"/>
        <v>05</v>
      </c>
      <c r="L2388" t="str">
        <f t="shared" si="1052"/>
        <v>Jun</v>
      </c>
      <c r="M2388">
        <v>4</v>
      </c>
      <c r="N2388">
        <f t="shared" si="1053"/>
        <v>4</v>
      </c>
      <c r="O2388">
        <f t="shared" si="1054"/>
        <v>0</v>
      </c>
      <c r="P2388">
        <f t="shared" si="1055"/>
        <v>0</v>
      </c>
      <c r="Q2388" t="s">
        <v>587</v>
      </c>
      <c r="R2388" t="s">
        <v>20</v>
      </c>
      <c r="S2388">
        <v>2</v>
      </c>
      <c r="T2388">
        <v>1</v>
      </c>
      <c r="U2388" s="2">
        <v>1029.0177875229356</v>
      </c>
      <c r="V2388" s="2">
        <v>257.25444688073389</v>
      </c>
      <c r="W2388" t="s">
        <v>262</v>
      </c>
      <c r="X2388" t="s">
        <v>10232</v>
      </c>
      <c r="Y2388" t="s">
        <v>10233</v>
      </c>
      <c r="Z2388" t="str">
        <f t="shared" si="1056"/>
        <v>Apr</v>
      </c>
      <c r="AA2388" s="6">
        <f t="shared" si="1061"/>
        <v>0</v>
      </c>
      <c r="AB2388" s="6">
        <f t="shared" si="1061"/>
        <v>4</v>
      </c>
      <c r="AC2388" s="6">
        <f t="shared" si="1061"/>
        <v>0</v>
      </c>
      <c r="AD2388" s="6">
        <f t="shared" si="1061"/>
        <v>0</v>
      </c>
      <c r="AE2388" s="6">
        <f t="shared" si="1061"/>
        <v>0</v>
      </c>
      <c r="AF2388" s="6">
        <f t="shared" si="1057"/>
        <v>4</v>
      </c>
      <c r="AG2388" s="6">
        <f t="shared" si="1058"/>
        <v>0</v>
      </c>
      <c r="AH2388" s="14" t="str">
        <f>LEFT(X2388,2)&amp;"."&amp;VLOOKUP(MID(X2388,4,3),'Data validation'!$A$1:$B$12,2,FALSE)&amp;".2025"</f>
        <v>27.04.2025</v>
      </c>
      <c r="AI2388">
        <f t="shared" si="1059"/>
        <v>18</v>
      </c>
      <c r="AJ2388" t="str">
        <f>H2388&amp;"."&amp;VLOOKUP(I2388,'Data validation'!$A$1:$B$12,2,FALSE)&amp;".2026"</f>
        <v>01.06.2026</v>
      </c>
      <c r="AK2388">
        <f t="shared" si="1060"/>
        <v>23</v>
      </c>
      <c r="AL2388" t="e">
        <f>VLOOKUP(E2388,[2]Sheet1!$A:$B,2,FALSE)</f>
        <v>#N/A</v>
      </c>
    </row>
    <row r="2389" spans="1:38" x14ac:dyDescent="0.25">
      <c r="A2389" t="str">
        <f>VLOOKUP(Q2389,'Data validation'!$K$2:$L$50,2,FALSE)</f>
        <v>ITAKA</v>
      </c>
      <c r="B2389">
        <f t="shared" si="1046"/>
        <v>3</v>
      </c>
      <c r="C2389">
        <f t="shared" si="1047"/>
        <v>4</v>
      </c>
      <c r="D2389">
        <f t="shared" si="1048"/>
        <v>0</v>
      </c>
      <c r="E2389">
        <v>10926</v>
      </c>
      <c r="F2389" t="s">
        <v>10234</v>
      </c>
      <c r="G2389" t="s">
        <v>1448</v>
      </c>
      <c r="H2389" t="str">
        <f t="shared" si="1049"/>
        <v>12</v>
      </c>
      <c r="I2389" t="str">
        <f t="shared" si="1050"/>
        <v>Jun</v>
      </c>
      <c r="J2389" t="s">
        <v>151</v>
      </c>
      <c r="K2389" t="str">
        <f t="shared" si="1051"/>
        <v>19</v>
      </c>
      <c r="L2389" t="str">
        <f t="shared" si="1052"/>
        <v>Jun</v>
      </c>
      <c r="M2389">
        <v>7</v>
      </c>
      <c r="N2389">
        <f t="shared" si="1053"/>
        <v>7</v>
      </c>
      <c r="O2389">
        <f t="shared" si="1054"/>
        <v>0</v>
      </c>
      <c r="P2389">
        <f t="shared" si="1055"/>
        <v>0</v>
      </c>
      <c r="Q2389" t="s">
        <v>1445</v>
      </c>
      <c r="R2389" t="s">
        <v>20</v>
      </c>
      <c r="S2389">
        <v>2</v>
      </c>
      <c r="T2389">
        <v>0</v>
      </c>
      <c r="U2389" s="2">
        <f>SUMIFS(Itaka!L:L,Itaka!D:D,'Резервации 2026'!E2389)</f>
        <v>1394.1351822999998</v>
      </c>
      <c r="V2389" s="2">
        <f t="shared" ref="V2389:V2391" si="1064">+U2389/M2389</f>
        <v>199.16216889999995</v>
      </c>
      <c r="W2389" t="s">
        <v>4628</v>
      </c>
      <c r="X2389" t="s">
        <v>10235</v>
      </c>
      <c r="Y2389" t="s">
        <v>10092</v>
      </c>
      <c r="Z2389" t="str">
        <f t="shared" si="1056"/>
        <v>Apr</v>
      </c>
      <c r="AA2389" s="6">
        <f t="shared" si="1061"/>
        <v>0</v>
      </c>
      <c r="AB2389" s="6">
        <f t="shared" si="1061"/>
        <v>7</v>
      </c>
      <c r="AC2389" s="6">
        <f t="shared" si="1061"/>
        <v>0</v>
      </c>
      <c r="AD2389" s="6">
        <f t="shared" si="1061"/>
        <v>0</v>
      </c>
      <c r="AE2389" s="6">
        <f t="shared" si="1061"/>
        <v>0</v>
      </c>
      <c r="AF2389" s="6">
        <f t="shared" si="1057"/>
        <v>7</v>
      </c>
      <c r="AG2389" s="6">
        <f t="shared" si="1058"/>
        <v>0</v>
      </c>
      <c r="AH2389" s="14" t="str">
        <f>LEFT(X2389,2)&amp;"."&amp;VLOOKUP(MID(X2389,4,3),'Data validation'!$A$1:$B$12,2,FALSE)&amp;".2025"</f>
        <v>14.04.2025</v>
      </c>
      <c r="AI2389">
        <f t="shared" si="1059"/>
        <v>16</v>
      </c>
      <c r="AJ2389" t="str">
        <f>H2389&amp;"."&amp;VLOOKUP(I2389,'Data validation'!$A$1:$B$12,2,FALSE)&amp;".2026"</f>
        <v>12.06.2026</v>
      </c>
      <c r="AK2389">
        <f t="shared" si="1060"/>
        <v>24</v>
      </c>
      <c r="AL2389" t="e">
        <f>VLOOKUP(E2389,[2]Sheet1!$A:$B,2,FALSE)</f>
        <v>#N/A</v>
      </c>
    </row>
    <row r="2390" spans="1:38" x14ac:dyDescent="0.25">
      <c r="A2390" t="str">
        <f>VLOOKUP(Q2390,'Data validation'!$K$2:$L$50,2,FALSE)</f>
        <v>ITAKA</v>
      </c>
      <c r="B2390">
        <f t="shared" si="1046"/>
        <v>0</v>
      </c>
      <c r="C2390">
        <f t="shared" si="1047"/>
        <v>7</v>
      </c>
      <c r="D2390">
        <f t="shared" si="1048"/>
        <v>0</v>
      </c>
      <c r="E2390">
        <v>10924</v>
      </c>
      <c r="F2390" t="s">
        <v>10236</v>
      </c>
      <c r="G2390" t="s">
        <v>950</v>
      </c>
      <c r="H2390" t="str">
        <f t="shared" si="1049"/>
        <v>26</v>
      </c>
      <c r="I2390" t="str">
        <f t="shared" si="1050"/>
        <v>Jun</v>
      </c>
      <c r="J2390" t="s">
        <v>181</v>
      </c>
      <c r="K2390" t="str">
        <f t="shared" si="1051"/>
        <v>03</v>
      </c>
      <c r="L2390" t="str">
        <f t="shared" si="1052"/>
        <v>Jul</v>
      </c>
      <c r="M2390">
        <v>7</v>
      </c>
      <c r="N2390">
        <f t="shared" si="1053"/>
        <v>-23</v>
      </c>
      <c r="O2390">
        <f t="shared" si="1054"/>
        <v>5</v>
      </c>
      <c r="P2390">
        <f t="shared" si="1055"/>
        <v>2</v>
      </c>
      <c r="Q2390" t="s">
        <v>1445</v>
      </c>
      <c r="R2390" t="s">
        <v>17</v>
      </c>
      <c r="S2390">
        <v>2</v>
      </c>
      <c r="T2390">
        <v>1</v>
      </c>
      <c r="U2390" s="2">
        <f>SUMIFS(Itaka!L:L,Itaka!D:D,'Резервации 2026'!E2390)</f>
        <v>1808.6929091</v>
      </c>
      <c r="V2390" s="2">
        <f t="shared" si="1064"/>
        <v>258.38470130000002</v>
      </c>
      <c r="W2390" t="s">
        <v>4628</v>
      </c>
      <c r="X2390" t="s">
        <v>10235</v>
      </c>
      <c r="Y2390" t="s">
        <v>10095</v>
      </c>
      <c r="Z2390" t="str">
        <f t="shared" si="1056"/>
        <v>Apr</v>
      </c>
      <c r="AA2390" s="6">
        <f t="shared" si="1061"/>
        <v>0</v>
      </c>
      <c r="AB2390" s="6">
        <f t="shared" si="1061"/>
        <v>5</v>
      </c>
      <c r="AC2390" s="6">
        <f t="shared" si="1061"/>
        <v>2</v>
      </c>
      <c r="AD2390" s="6">
        <f t="shared" si="1061"/>
        <v>0</v>
      </c>
      <c r="AE2390" s="6">
        <f t="shared" si="1061"/>
        <v>0</v>
      </c>
      <c r="AF2390" s="6">
        <f t="shared" si="1057"/>
        <v>7</v>
      </c>
      <c r="AG2390" s="6">
        <f t="shared" si="1058"/>
        <v>0</v>
      </c>
      <c r="AH2390" s="14" t="str">
        <f>LEFT(X2390,2)&amp;"."&amp;VLOOKUP(MID(X2390,4,3),'Data validation'!$A$1:$B$12,2,FALSE)&amp;".2025"</f>
        <v>14.04.2025</v>
      </c>
      <c r="AI2390">
        <f t="shared" si="1059"/>
        <v>16</v>
      </c>
      <c r="AJ2390" t="str">
        <f>H2390&amp;"."&amp;VLOOKUP(I2390,'Data validation'!$A$1:$B$12,2,FALSE)&amp;".2026"</f>
        <v>26.06.2026</v>
      </c>
      <c r="AK2390">
        <f t="shared" si="1060"/>
        <v>26</v>
      </c>
      <c r="AL2390" t="e">
        <f>VLOOKUP(E2390,[2]Sheet1!$A:$B,2,FALSE)</f>
        <v>#N/A</v>
      </c>
    </row>
    <row r="2391" spans="1:38" x14ac:dyDescent="0.25">
      <c r="A2391" t="str">
        <f>VLOOKUP(Q2391,'Data validation'!$K$2:$L$50,2,FALSE)</f>
        <v>ITAKA</v>
      </c>
      <c r="B2391">
        <f t="shared" si="1046"/>
        <v>3</v>
      </c>
      <c r="C2391">
        <f t="shared" si="1047"/>
        <v>4</v>
      </c>
      <c r="D2391">
        <f t="shared" si="1048"/>
        <v>0</v>
      </c>
      <c r="E2391">
        <v>10925</v>
      </c>
      <c r="F2391" t="s">
        <v>10237</v>
      </c>
      <c r="G2391" t="s">
        <v>1448</v>
      </c>
      <c r="H2391" t="str">
        <f t="shared" si="1049"/>
        <v>12</v>
      </c>
      <c r="I2391" t="str">
        <f t="shared" si="1050"/>
        <v>Jun</v>
      </c>
      <c r="J2391" t="s">
        <v>151</v>
      </c>
      <c r="K2391" t="str">
        <f t="shared" si="1051"/>
        <v>19</v>
      </c>
      <c r="L2391" t="str">
        <f t="shared" si="1052"/>
        <v>Jun</v>
      </c>
      <c r="M2391">
        <v>7</v>
      </c>
      <c r="N2391">
        <f t="shared" si="1053"/>
        <v>7</v>
      </c>
      <c r="O2391">
        <f t="shared" si="1054"/>
        <v>0</v>
      </c>
      <c r="P2391">
        <f t="shared" si="1055"/>
        <v>0</v>
      </c>
      <c r="Q2391" t="s">
        <v>1445</v>
      </c>
      <c r="R2391" t="s">
        <v>20</v>
      </c>
      <c r="S2391">
        <v>3</v>
      </c>
      <c r="T2391">
        <v>0</v>
      </c>
      <c r="U2391" s="2">
        <f>SUMIFS(Itaka!L:L,Itaka!D:D,'Резервации 2026'!E2391)</f>
        <v>1821.2884543</v>
      </c>
      <c r="V2391" s="2">
        <f t="shared" si="1064"/>
        <v>260.18406490000001</v>
      </c>
      <c r="W2391" t="s">
        <v>4628</v>
      </c>
      <c r="X2391" t="s">
        <v>10235</v>
      </c>
      <c r="Y2391" t="s">
        <v>10092</v>
      </c>
      <c r="Z2391" t="str">
        <f t="shared" si="1056"/>
        <v>Apr</v>
      </c>
      <c r="AA2391" s="6">
        <f t="shared" si="1061"/>
        <v>0</v>
      </c>
      <c r="AB2391" s="6">
        <f t="shared" si="1061"/>
        <v>7</v>
      </c>
      <c r="AC2391" s="6">
        <f t="shared" si="1061"/>
        <v>0</v>
      </c>
      <c r="AD2391" s="6">
        <f t="shared" si="1061"/>
        <v>0</v>
      </c>
      <c r="AE2391" s="6">
        <f t="shared" si="1061"/>
        <v>0</v>
      </c>
      <c r="AF2391" s="6">
        <f t="shared" si="1057"/>
        <v>7</v>
      </c>
      <c r="AG2391" s="6">
        <f t="shared" si="1058"/>
        <v>0</v>
      </c>
      <c r="AH2391" s="14" t="str">
        <f>LEFT(X2391,2)&amp;"."&amp;VLOOKUP(MID(X2391,4,3),'Data validation'!$A$1:$B$12,2,FALSE)&amp;".2025"</f>
        <v>14.04.2025</v>
      </c>
      <c r="AI2391">
        <f t="shared" si="1059"/>
        <v>16</v>
      </c>
      <c r="AJ2391" t="str">
        <f>H2391&amp;"."&amp;VLOOKUP(I2391,'Data validation'!$A$1:$B$12,2,FALSE)&amp;".2026"</f>
        <v>12.06.2026</v>
      </c>
      <c r="AK2391">
        <f t="shared" si="1060"/>
        <v>24</v>
      </c>
      <c r="AL2391" t="e">
        <f>VLOOKUP(E2391,[2]Sheet1!$A:$B,2,FALSE)</f>
        <v>#N/A</v>
      </c>
    </row>
    <row r="2392" spans="1:38" x14ac:dyDescent="0.25">
      <c r="A2392" t="str">
        <f>VLOOKUP(Q2392,'Data validation'!$K$2:$L$50,2,FALSE)</f>
        <v>INDIVIDUAL</v>
      </c>
      <c r="B2392">
        <f t="shared" si="1046"/>
        <v>0</v>
      </c>
      <c r="C2392">
        <f t="shared" si="1047"/>
        <v>5</v>
      </c>
      <c r="D2392">
        <f t="shared" si="1048"/>
        <v>1</v>
      </c>
      <c r="E2392">
        <v>11040</v>
      </c>
      <c r="F2392" t="s">
        <v>10238</v>
      </c>
      <c r="G2392" t="s">
        <v>53</v>
      </c>
      <c r="H2392" t="str">
        <f t="shared" si="1049"/>
        <v>24</v>
      </c>
      <c r="I2392" t="str">
        <f t="shared" si="1050"/>
        <v>Aug</v>
      </c>
      <c r="J2392" t="s">
        <v>54</v>
      </c>
      <c r="K2392" t="str">
        <f t="shared" si="1051"/>
        <v>30</v>
      </c>
      <c r="L2392" t="str">
        <f t="shared" si="1052"/>
        <v>Aug</v>
      </c>
      <c r="M2392">
        <v>6</v>
      </c>
      <c r="N2392">
        <f t="shared" si="1053"/>
        <v>6</v>
      </c>
      <c r="O2392">
        <f t="shared" si="1054"/>
        <v>0</v>
      </c>
      <c r="P2392">
        <f t="shared" si="1055"/>
        <v>0</v>
      </c>
      <c r="Q2392" t="s">
        <v>24</v>
      </c>
      <c r="R2392" t="s">
        <v>57</v>
      </c>
      <c r="S2392">
        <v>5</v>
      </c>
      <c r="T2392">
        <v>0</v>
      </c>
      <c r="U2392" s="2">
        <v>5085.014452844036</v>
      </c>
      <c r="V2392" s="2">
        <v>847.50240880733941</v>
      </c>
      <c r="X2392" t="s">
        <v>10239</v>
      </c>
      <c r="Y2392" t="s">
        <v>10240</v>
      </c>
      <c r="Z2392" t="str">
        <f t="shared" si="1056"/>
        <v>Apr</v>
      </c>
      <c r="AA2392" s="6">
        <f t="shared" si="1061"/>
        <v>0</v>
      </c>
      <c r="AB2392" s="6">
        <f t="shared" si="1061"/>
        <v>0</v>
      </c>
      <c r="AC2392" s="6">
        <f t="shared" si="1061"/>
        <v>0</v>
      </c>
      <c r="AD2392" s="6">
        <f t="shared" si="1061"/>
        <v>6</v>
      </c>
      <c r="AE2392" s="6">
        <f t="shared" si="1061"/>
        <v>0</v>
      </c>
      <c r="AF2392" s="6">
        <f t="shared" si="1057"/>
        <v>6</v>
      </c>
      <c r="AG2392" s="6">
        <f t="shared" si="1058"/>
        <v>0</v>
      </c>
      <c r="AH2392" s="14" t="str">
        <f>LEFT(X2392,2)&amp;"."&amp;VLOOKUP(MID(X2392,4,3),'Data validation'!$A$1:$B$12,2,FALSE)&amp;".2025"</f>
        <v>24.04.2025</v>
      </c>
      <c r="AI2392">
        <f t="shared" si="1059"/>
        <v>17</v>
      </c>
      <c r="AJ2392" t="str">
        <f>H2392&amp;"."&amp;VLOOKUP(I2392,'Data validation'!$A$1:$B$12,2,FALSE)&amp;".2026"</f>
        <v>24.08.2026</v>
      </c>
      <c r="AK2392">
        <f t="shared" si="1060"/>
        <v>35</v>
      </c>
      <c r="AL2392" t="e">
        <f>VLOOKUP(E2392,[2]Sheet1!$A:$B,2,FALSE)</f>
        <v>#N/A</v>
      </c>
    </row>
    <row r="2393" spans="1:38" x14ac:dyDescent="0.25">
      <c r="A2393" t="str">
        <f>VLOOKUP(Q2393,'Data validation'!$K$2:$L$50,2,FALSE)</f>
        <v>BOOKING</v>
      </c>
      <c r="B2393">
        <f t="shared" si="1046"/>
        <v>0</v>
      </c>
      <c r="C2393">
        <f t="shared" si="1047"/>
        <v>0</v>
      </c>
      <c r="D2393">
        <f t="shared" si="1048"/>
        <v>5</v>
      </c>
      <c r="E2393">
        <v>11294</v>
      </c>
      <c r="F2393" t="s">
        <v>10241</v>
      </c>
      <c r="G2393" t="s">
        <v>136</v>
      </c>
      <c r="H2393" t="str">
        <f t="shared" si="1049"/>
        <v>06</v>
      </c>
      <c r="I2393" t="str">
        <f t="shared" si="1050"/>
        <v>Aug</v>
      </c>
      <c r="J2393" t="s">
        <v>350</v>
      </c>
      <c r="K2393" t="str">
        <f t="shared" si="1051"/>
        <v>11</v>
      </c>
      <c r="L2393" t="str">
        <f t="shared" si="1052"/>
        <v>Aug</v>
      </c>
      <c r="M2393">
        <v>5</v>
      </c>
      <c r="N2393">
        <f t="shared" si="1053"/>
        <v>5</v>
      </c>
      <c r="O2393">
        <f t="shared" si="1054"/>
        <v>0</v>
      </c>
      <c r="P2393">
        <f t="shared" si="1055"/>
        <v>0</v>
      </c>
      <c r="Q2393" t="s">
        <v>587</v>
      </c>
      <c r="R2393" t="s">
        <v>63</v>
      </c>
      <c r="S2393">
        <v>2</v>
      </c>
      <c r="T2393">
        <v>2</v>
      </c>
      <c r="U2393" s="2">
        <v>3052.1714036697244</v>
      </c>
      <c r="V2393" s="2">
        <v>610.43428073394489</v>
      </c>
      <c r="W2393" t="s">
        <v>1025</v>
      </c>
      <c r="X2393" t="s">
        <v>10242</v>
      </c>
      <c r="Y2393" t="s">
        <v>10198</v>
      </c>
      <c r="Z2393" t="str">
        <f t="shared" si="1056"/>
        <v>May</v>
      </c>
      <c r="AA2393" s="6">
        <f t="shared" si="1061"/>
        <v>0</v>
      </c>
      <c r="AB2393" s="6">
        <f t="shared" si="1061"/>
        <v>0</v>
      </c>
      <c r="AC2393" s="6">
        <f t="shared" si="1061"/>
        <v>0</v>
      </c>
      <c r="AD2393" s="6">
        <f t="shared" si="1061"/>
        <v>5</v>
      </c>
      <c r="AE2393" s="6">
        <f t="shared" si="1061"/>
        <v>0</v>
      </c>
      <c r="AF2393" s="6">
        <f t="shared" si="1057"/>
        <v>5</v>
      </c>
      <c r="AG2393" s="6">
        <f t="shared" si="1058"/>
        <v>0</v>
      </c>
      <c r="AH2393" s="14" t="str">
        <f>LEFT(X2393,2)&amp;"."&amp;VLOOKUP(MID(X2393,4,3),'Data validation'!$A$1:$B$12,2,FALSE)&amp;".2025"</f>
        <v>02.05.2025</v>
      </c>
      <c r="AI2393">
        <f t="shared" si="1059"/>
        <v>18</v>
      </c>
      <c r="AJ2393" t="str">
        <f>H2393&amp;"."&amp;VLOOKUP(I2393,'Data validation'!$A$1:$B$12,2,FALSE)&amp;".2026"</f>
        <v>06.08.2026</v>
      </c>
      <c r="AK2393">
        <f t="shared" si="1060"/>
        <v>32</v>
      </c>
      <c r="AL2393" t="str">
        <f>VLOOKUP(E2393,[2]Sheet1!$A:$B,2,FALSE)</f>
        <v>Анулирана</v>
      </c>
    </row>
    <row r="2394" spans="1:38" x14ac:dyDescent="0.25">
      <c r="A2394" t="str">
        <f>VLOOKUP(Q2394,'Data validation'!$K$2:$L$50,2,FALSE)</f>
        <v>BOOKING</v>
      </c>
      <c r="B2394">
        <f t="shared" si="1046"/>
        <v>0</v>
      </c>
      <c r="C2394">
        <f t="shared" si="1047"/>
        <v>0</v>
      </c>
      <c r="D2394">
        <f t="shared" si="1048"/>
        <v>5</v>
      </c>
      <c r="E2394">
        <v>11295</v>
      </c>
      <c r="F2394" t="s">
        <v>10243</v>
      </c>
      <c r="G2394" t="s">
        <v>136</v>
      </c>
      <c r="H2394" t="str">
        <f t="shared" si="1049"/>
        <v>06</v>
      </c>
      <c r="I2394" t="str">
        <f t="shared" si="1050"/>
        <v>Aug</v>
      </c>
      <c r="J2394" t="s">
        <v>350</v>
      </c>
      <c r="K2394" t="str">
        <f t="shared" si="1051"/>
        <v>11</v>
      </c>
      <c r="L2394" t="str">
        <f t="shared" si="1052"/>
        <v>Aug</v>
      </c>
      <c r="M2394">
        <v>5</v>
      </c>
      <c r="N2394">
        <f t="shared" si="1053"/>
        <v>5</v>
      </c>
      <c r="O2394">
        <f t="shared" si="1054"/>
        <v>0</v>
      </c>
      <c r="P2394">
        <f t="shared" si="1055"/>
        <v>0</v>
      </c>
      <c r="Q2394" t="s">
        <v>587</v>
      </c>
      <c r="R2394" t="s">
        <v>63</v>
      </c>
      <c r="S2394">
        <v>2</v>
      </c>
      <c r="T2394">
        <v>2</v>
      </c>
      <c r="U2394" s="2">
        <v>3052.1714036697244</v>
      </c>
      <c r="V2394" s="2">
        <v>610.43428073394489</v>
      </c>
      <c r="W2394" t="s">
        <v>1025</v>
      </c>
      <c r="X2394" t="s">
        <v>10244</v>
      </c>
      <c r="Y2394" t="s">
        <v>10198</v>
      </c>
      <c r="Z2394" t="str">
        <f t="shared" si="1056"/>
        <v>May</v>
      </c>
      <c r="AA2394" s="6">
        <f t="shared" si="1061"/>
        <v>0</v>
      </c>
      <c r="AB2394" s="6">
        <f t="shared" si="1061"/>
        <v>0</v>
      </c>
      <c r="AC2394" s="6">
        <f t="shared" si="1061"/>
        <v>0</v>
      </c>
      <c r="AD2394" s="6">
        <f t="shared" si="1061"/>
        <v>5</v>
      </c>
      <c r="AE2394" s="6">
        <f t="shared" si="1061"/>
        <v>0</v>
      </c>
      <c r="AF2394" s="6">
        <f t="shared" si="1057"/>
        <v>5</v>
      </c>
      <c r="AG2394" s="6">
        <f t="shared" si="1058"/>
        <v>0</v>
      </c>
      <c r="AH2394" s="14" t="str">
        <f>LEFT(X2394,2)&amp;"."&amp;VLOOKUP(MID(X2394,4,3),'Data validation'!$A$1:$B$12,2,FALSE)&amp;".2025"</f>
        <v>02.05.2025</v>
      </c>
      <c r="AI2394">
        <f t="shared" si="1059"/>
        <v>18</v>
      </c>
      <c r="AJ2394" t="str">
        <f>H2394&amp;"."&amp;VLOOKUP(I2394,'Data validation'!$A$1:$B$12,2,FALSE)&amp;".2026"</f>
        <v>06.08.2026</v>
      </c>
      <c r="AK2394">
        <f t="shared" si="1060"/>
        <v>32</v>
      </c>
      <c r="AL2394" t="str">
        <f>VLOOKUP(E2394,[2]Sheet1!$A:$B,2,FALSE)</f>
        <v>Анулирана</v>
      </c>
    </row>
    <row r="2395" spans="1:38" x14ac:dyDescent="0.25">
      <c r="A2395" t="str">
        <f>VLOOKUP(Q2395,'Data validation'!$K$2:$L$50,2,FALSE)</f>
        <v>BOOKING</v>
      </c>
      <c r="B2395">
        <f t="shared" si="1046"/>
        <v>3</v>
      </c>
      <c r="C2395">
        <f t="shared" si="1047"/>
        <v>1</v>
      </c>
      <c r="D2395">
        <f t="shared" si="1048"/>
        <v>0</v>
      </c>
      <c r="E2395">
        <v>11123</v>
      </c>
      <c r="F2395" t="s">
        <v>10245</v>
      </c>
      <c r="G2395" t="s">
        <v>9886</v>
      </c>
      <c r="H2395" t="str">
        <f t="shared" si="1049"/>
        <v>28</v>
      </c>
      <c r="I2395" t="str">
        <f t="shared" si="1050"/>
        <v>May</v>
      </c>
      <c r="J2395" t="s">
        <v>27</v>
      </c>
      <c r="K2395" t="str">
        <f t="shared" si="1051"/>
        <v>01</v>
      </c>
      <c r="L2395" t="str">
        <f t="shared" si="1052"/>
        <v>Jun</v>
      </c>
      <c r="M2395">
        <v>4</v>
      </c>
      <c r="N2395">
        <f t="shared" si="1053"/>
        <v>-27</v>
      </c>
      <c r="O2395">
        <f t="shared" si="1054"/>
        <v>3</v>
      </c>
      <c r="P2395">
        <f t="shared" si="1055"/>
        <v>0</v>
      </c>
      <c r="Q2395" t="s">
        <v>587</v>
      </c>
      <c r="R2395" t="s">
        <v>17</v>
      </c>
      <c r="S2395">
        <v>2</v>
      </c>
      <c r="T2395">
        <v>1</v>
      </c>
      <c r="U2395" s="2">
        <v>988.32216880733927</v>
      </c>
      <c r="V2395" s="2">
        <v>247.08054220183482</v>
      </c>
      <c r="W2395" t="s">
        <v>262</v>
      </c>
      <c r="X2395" t="s">
        <v>10246</v>
      </c>
      <c r="Y2395" t="s">
        <v>10233</v>
      </c>
      <c r="Z2395" t="str">
        <f t="shared" si="1056"/>
        <v>Apr</v>
      </c>
      <c r="AA2395" s="6">
        <f t="shared" si="1061"/>
        <v>3</v>
      </c>
      <c r="AB2395" s="6">
        <f t="shared" si="1061"/>
        <v>0</v>
      </c>
      <c r="AC2395" s="6">
        <f t="shared" si="1061"/>
        <v>0</v>
      </c>
      <c r="AD2395" s="6">
        <f t="shared" si="1061"/>
        <v>0</v>
      </c>
      <c r="AE2395" s="6">
        <f t="shared" si="1061"/>
        <v>0</v>
      </c>
      <c r="AF2395" s="6">
        <f t="shared" si="1057"/>
        <v>3</v>
      </c>
      <c r="AG2395" s="6">
        <f t="shared" si="1058"/>
        <v>-1</v>
      </c>
      <c r="AH2395" s="14" t="str">
        <f>LEFT(X2395,2)&amp;"."&amp;VLOOKUP(MID(X2395,4,3),'Data validation'!$A$1:$B$12,2,FALSE)&amp;".2025"</f>
        <v>27.04.2025</v>
      </c>
      <c r="AI2395">
        <f t="shared" si="1059"/>
        <v>18</v>
      </c>
      <c r="AJ2395" t="str">
        <f>H2395&amp;"."&amp;VLOOKUP(I2395,'Data validation'!$A$1:$B$12,2,FALSE)&amp;".2026"</f>
        <v>28.05.2026</v>
      </c>
      <c r="AK2395">
        <f t="shared" si="1060"/>
        <v>22</v>
      </c>
      <c r="AL2395" t="str">
        <f>VLOOKUP(E2395,[2]Sheet1!$A:$B,2,FALSE)</f>
        <v>Анулирана</v>
      </c>
    </row>
    <row r="2396" spans="1:38" x14ac:dyDescent="0.25">
      <c r="A2396" t="str">
        <f>VLOOKUP(Q2396,'Data validation'!$K$2:$L$50,2,FALSE)</f>
        <v>BOOKING</v>
      </c>
      <c r="B2396">
        <f t="shared" si="1046"/>
        <v>0</v>
      </c>
      <c r="C2396">
        <f t="shared" si="1047"/>
        <v>4</v>
      </c>
      <c r="D2396">
        <f t="shared" si="1048"/>
        <v>0</v>
      </c>
      <c r="E2396">
        <v>11296</v>
      </c>
      <c r="F2396" t="s">
        <v>10247</v>
      </c>
      <c r="G2396" t="s">
        <v>4699</v>
      </c>
      <c r="H2396" t="str">
        <f t="shared" si="1049"/>
        <v>17</v>
      </c>
      <c r="I2396" t="str">
        <f t="shared" si="1050"/>
        <v>Jun</v>
      </c>
      <c r="J2396" t="s">
        <v>125</v>
      </c>
      <c r="K2396" t="str">
        <f t="shared" si="1051"/>
        <v>21</v>
      </c>
      <c r="L2396" t="str">
        <f t="shared" si="1052"/>
        <v>Jun</v>
      </c>
      <c r="M2396">
        <v>4</v>
      </c>
      <c r="N2396">
        <f t="shared" si="1053"/>
        <v>4</v>
      </c>
      <c r="O2396">
        <f t="shared" si="1054"/>
        <v>0</v>
      </c>
      <c r="P2396">
        <f t="shared" si="1055"/>
        <v>0</v>
      </c>
      <c r="Q2396" t="s">
        <v>587</v>
      </c>
      <c r="R2396" t="s">
        <v>17</v>
      </c>
      <c r="S2396">
        <v>2</v>
      </c>
      <c r="T2396">
        <v>1</v>
      </c>
      <c r="U2396" s="2">
        <v>1383.651036330275</v>
      </c>
      <c r="V2396" s="2">
        <v>345.91275908256875</v>
      </c>
      <c r="W2396" t="s">
        <v>262</v>
      </c>
      <c r="X2396" t="s">
        <v>10248</v>
      </c>
      <c r="Y2396" t="s">
        <v>10249</v>
      </c>
      <c r="Z2396" t="str">
        <f t="shared" si="1056"/>
        <v>May</v>
      </c>
      <c r="AA2396" s="6">
        <f t="shared" si="1061"/>
        <v>0</v>
      </c>
      <c r="AB2396" s="6">
        <f t="shared" si="1061"/>
        <v>4</v>
      </c>
      <c r="AC2396" s="6">
        <f t="shared" si="1061"/>
        <v>0</v>
      </c>
      <c r="AD2396" s="6">
        <f t="shared" si="1061"/>
        <v>0</v>
      </c>
      <c r="AE2396" s="6">
        <f t="shared" si="1061"/>
        <v>0</v>
      </c>
      <c r="AF2396" s="6">
        <f t="shared" si="1057"/>
        <v>4</v>
      </c>
      <c r="AG2396" s="6">
        <f t="shared" si="1058"/>
        <v>0</v>
      </c>
      <c r="AH2396" s="14" t="str">
        <f>LEFT(X2396,2)&amp;"."&amp;VLOOKUP(MID(X2396,4,3),'Data validation'!$A$1:$B$12,2,FALSE)&amp;".2025"</f>
        <v>03.05.2025</v>
      </c>
      <c r="AI2396">
        <f t="shared" si="1059"/>
        <v>18</v>
      </c>
      <c r="AJ2396" t="str">
        <f>H2396&amp;"."&amp;VLOOKUP(I2396,'Data validation'!$A$1:$B$12,2,FALSE)&amp;".2026"</f>
        <v>17.06.2026</v>
      </c>
      <c r="AK2396">
        <f t="shared" si="1060"/>
        <v>25</v>
      </c>
      <c r="AL2396" t="str">
        <f>VLOOKUP(E2396,[2]Sheet1!$A:$B,2,FALSE)</f>
        <v>Анулирана</v>
      </c>
    </row>
    <row r="2397" spans="1:38" x14ac:dyDescent="0.25">
      <c r="A2397" t="str">
        <f>VLOOKUP(Q2397,'Data validation'!$K$2:$L$50,2,FALSE)</f>
        <v>TO</v>
      </c>
      <c r="B2397">
        <f t="shared" si="1046"/>
        <v>0</v>
      </c>
      <c r="C2397">
        <f t="shared" si="1047"/>
        <v>0</v>
      </c>
      <c r="D2397">
        <f t="shared" si="1048"/>
        <v>7</v>
      </c>
      <c r="E2397">
        <v>10998</v>
      </c>
      <c r="F2397" t="s">
        <v>10250</v>
      </c>
      <c r="G2397" t="s">
        <v>485</v>
      </c>
      <c r="H2397" t="str">
        <f t="shared" si="1049"/>
        <v>15</v>
      </c>
      <c r="I2397" t="str">
        <f t="shared" si="1050"/>
        <v>Jul</v>
      </c>
      <c r="J2397" t="s">
        <v>538</v>
      </c>
      <c r="K2397" t="str">
        <f t="shared" si="1051"/>
        <v>22</v>
      </c>
      <c r="L2397" t="str">
        <f t="shared" si="1052"/>
        <v>Jul</v>
      </c>
      <c r="M2397">
        <v>7</v>
      </c>
      <c r="N2397">
        <f t="shared" si="1053"/>
        <v>7</v>
      </c>
      <c r="O2397">
        <f t="shared" si="1054"/>
        <v>0</v>
      </c>
      <c r="P2397">
        <f t="shared" si="1055"/>
        <v>0</v>
      </c>
      <c r="Q2397" t="s">
        <v>158</v>
      </c>
      <c r="R2397" t="s">
        <v>57</v>
      </c>
      <c r="S2397">
        <v>4</v>
      </c>
      <c r="T2397">
        <v>1</v>
      </c>
      <c r="U2397" s="2">
        <f>SUMIFS(DTS!L:L,DTS!D:D,'Резервации 2026'!E2397)</f>
        <v>4521.8007268000001</v>
      </c>
      <c r="V2397" s="2">
        <f>+U2397/M2397</f>
        <v>645.9715324</v>
      </c>
      <c r="X2397" t="s">
        <v>10251</v>
      </c>
      <c r="Y2397" t="s">
        <v>10201</v>
      </c>
      <c r="Z2397" t="str">
        <f t="shared" si="1056"/>
        <v>Apr</v>
      </c>
      <c r="AA2397" s="6">
        <f t="shared" si="1061"/>
        <v>0</v>
      </c>
      <c r="AB2397" s="6">
        <f t="shared" si="1061"/>
        <v>0</v>
      </c>
      <c r="AC2397" s="6">
        <f t="shared" si="1061"/>
        <v>7</v>
      </c>
      <c r="AD2397" s="6">
        <f t="shared" si="1061"/>
        <v>0</v>
      </c>
      <c r="AE2397" s="6">
        <f t="shared" si="1061"/>
        <v>0</v>
      </c>
      <c r="AF2397" s="6">
        <f t="shared" si="1057"/>
        <v>7</v>
      </c>
      <c r="AG2397" s="6">
        <f t="shared" si="1058"/>
        <v>0</v>
      </c>
      <c r="AH2397" s="14" t="str">
        <f>LEFT(X2397,2)&amp;"."&amp;VLOOKUP(MID(X2397,4,3),'Data validation'!$A$1:$B$12,2,FALSE)&amp;".2025"</f>
        <v>21.04.2025</v>
      </c>
      <c r="AI2397">
        <f t="shared" si="1059"/>
        <v>17</v>
      </c>
      <c r="AJ2397" t="str">
        <f>H2397&amp;"."&amp;VLOOKUP(I2397,'Data validation'!$A$1:$B$12,2,FALSE)&amp;".2026"</f>
        <v>15.07.2026</v>
      </c>
      <c r="AK2397">
        <f t="shared" si="1060"/>
        <v>29</v>
      </c>
      <c r="AL2397" t="e">
        <f>VLOOKUP(E2397,[2]Sheet1!$A:$B,2,FALSE)</f>
        <v>#N/A</v>
      </c>
    </row>
    <row r="2398" spans="1:38" x14ac:dyDescent="0.25">
      <c r="A2398" t="str">
        <f>VLOOKUP(Q2398,'Data validation'!$K$2:$L$50,2,FALSE)</f>
        <v>TO</v>
      </c>
      <c r="B2398">
        <f t="shared" si="1046"/>
        <v>0</v>
      </c>
      <c r="C2398">
        <f t="shared" si="1047"/>
        <v>4</v>
      </c>
      <c r="D2398">
        <f t="shared" si="1048"/>
        <v>0</v>
      </c>
      <c r="E2398">
        <v>11128</v>
      </c>
      <c r="F2398" t="s">
        <v>10252</v>
      </c>
      <c r="G2398" t="s">
        <v>283</v>
      </c>
      <c r="H2398" t="str">
        <f t="shared" si="1049"/>
        <v>20</v>
      </c>
      <c r="I2398" t="str">
        <f t="shared" si="1050"/>
        <v>Jun</v>
      </c>
      <c r="J2398" t="s">
        <v>152</v>
      </c>
      <c r="K2398" t="str">
        <f t="shared" si="1051"/>
        <v>24</v>
      </c>
      <c r="L2398" t="str">
        <f t="shared" si="1052"/>
        <v>Jun</v>
      </c>
      <c r="M2398">
        <v>4</v>
      </c>
      <c r="N2398">
        <f t="shared" si="1053"/>
        <v>4</v>
      </c>
      <c r="O2398">
        <f t="shared" si="1054"/>
        <v>0</v>
      </c>
      <c r="P2398">
        <f t="shared" si="1055"/>
        <v>0</v>
      </c>
      <c r="Q2398" t="s">
        <v>81</v>
      </c>
      <c r="R2398" t="s">
        <v>188</v>
      </c>
      <c r="S2398">
        <v>2</v>
      </c>
      <c r="T2398">
        <v>1</v>
      </c>
      <c r="U2398" s="2">
        <f>SUMIFS(SLR!L:L,SLR!D:D,'Резервации 2026'!E2398)</f>
        <v>1622.0871688</v>
      </c>
      <c r="V2398" s="2">
        <f t="shared" ref="V2398" si="1065">+U2398/M2398</f>
        <v>405.52179219999999</v>
      </c>
      <c r="W2398" t="s">
        <v>262</v>
      </c>
      <c r="X2398" t="s">
        <v>10253</v>
      </c>
      <c r="Y2398" t="s">
        <v>10233</v>
      </c>
      <c r="Z2398" t="str">
        <f t="shared" si="1056"/>
        <v>Apr</v>
      </c>
      <c r="AA2398" s="6">
        <f t="shared" si="1061"/>
        <v>0</v>
      </c>
      <c r="AB2398" s="6">
        <f t="shared" si="1061"/>
        <v>4</v>
      </c>
      <c r="AC2398" s="6">
        <f t="shared" si="1061"/>
        <v>0</v>
      </c>
      <c r="AD2398" s="6">
        <f t="shared" si="1061"/>
        <v>0</v>
      </c>
      <c r="AE2398" s="6">
        <f t="shared" si="1061"/>
        <v>0</v>
      </c>
      <c r="AF2398" s="6">
        <f t="shared" si="1057"/>
        <v>4</v>
      </c>
      <c r="AG2398" s="6">
        <f t="shared" si="1058"/>
        <v>0</v>
      </c>
      <c r="AH2398" s="14" t="str">
        <f>LEFT(X2398,2)&amp;"."&amp;VLOOKUP(MID(X2398,4,3),'Data validation'!$A$1:$B$12,2,FALSE)&amp;".2025"</f>
        <v>27.04.2025</v>
      </c>
      <c r="AI2398">
        <f t="shared" si="1059"/>
        <v>18</v>
      </c>
      <c r="AJ2398" t="str">
        <f>H2398&amp;"."&amp;VLOOKUP(I2398,'Data validation'!$A$1:$B$12,2,FALSE)&amp;".2026"</f>
        <v>20.06.2026</v>
      </c>
      <c r="AK2398">
        <f t="shared" si="1060"/>
        <v>25</v>
      </c>
      <c r="AL2398" t="e">
        <f>VLOOKUP(E2398,[2]Sheet1!$A:$B,2,FALSE)</f>
        <v>#N/A</v>
      </c>
    </row>
    <row r="2399" spans="1:38" x14ac:dyDescent="0.25">
      <c r="A2399" t="str">
        <f>VLOOKUP(Q2399,'Data validation'!$K$2:$L$50,2,FALSE)</f>
        <v>BOOKING</v>
      </c>
      <c r="B2399">
        <f t="shared" si="1046"/>
        <v>1</v>
      </c>
      <c r="C2399">
        <f t="shared" si="1047"/>
        <v>1</v>
      </c>
      <c r="D2399">
        <f t="shared" si="1048"/>
        <v>0</v>
      </c>
      <c r="E2399">
        <v>11129</v>
      </c>
      <c r="F2399" t="s">
        <v>10254</v>
      </c>
      <c r="G2399" t="s">
        <v>3113</v>
      </c>
      <c r="H2399" t="str">
        <f t="shared" si="1049"/>
        <v>30</v>
      </c>
      <c r="I2399" t="str">
        <f t="shared" si="1050"/>
        <v>May</v>
      </c>
      <c r="J2399" t="s">
        <v>27</v>
      </c>
      <c r="K2399" t="str">
        <f t="shared" si="1051"/>
        <v>01</v>
      </c>
      <c r="L2399" t="str">
        <f t="shared" si="1052"/>
        <v>Jun</v>
      </c>
      <c r="M2399">
        <v>2</v>
      </c>
      <c r="N2399">
        <f t="shared" si="1053"/>
        <v>-29</v>
      </c>
      <c r="O2399">
        <f t="shared" si="1054"/>
        <v>1</v>
      </c>
      <c r="P2399">
        <f t="shared" si="1055"/>
        <v>0</v>
      </c>
      <c r="Q2399" t="s">
        <v>587</v>
      </c>
      <c r="R2399" t="s">
        <v>20</v>
      </c>
      <c r="S2399">
        <v>2</v>
      </c>
      <c r="T2399">
        <v>1</v>
      </c>
      <c r="U2399" s="2">
        <v>514.50889376146779</v>
      </c>
      <c r="V2399" s="2">
        <v>257.25444688073389</v>
      </c>
      <c r="W2399" t="s">
        <v>262</v>
      </c>
      <c r="X2399" t="s">
        <v>10255</v>
      </c>
      <c r="Y2399" t="s">
        <v>10233</v>
      </c>
      <c r="Z2399" t="str">
        <f t="shared" si="1056"/>
        <v>Apr</v>
      </c>
      <c r="AA2399" s="6">
        <f t="shared" si="1061"/>
        <v>1</v>
      </c>
      <c r="AB2399" s="6">
        <f t="shared" si="1061"/>
        <v>0</v>
      </c>
      <c r="AC2399" s="6">
        <f t="shared" si="1061"/>
        <v>0</v>
      </c>
      <c r="AD2399" s="6">
        <f t="shared" si="1061"/>
        <v>0</v>
      </c>
      <c r="AE2399" s="6">
        <f t="shared" si="1061"/>
        <v>0</v>
      </c>
      <c r="AF2399" s="6">
        <f t="shared" si="1057"/>
        <v>1</v>
      </c>
      <c r="AG2399" s="6">
        <f t="shared" si="1058"/>
        <v>-1</v>
      </c>
      <c r="AH2399" s="14" t="str">
        <f>LEFT(X2399,2)&amp;"."&amp;VLOOKUP(MID(X2399,4,3),'Data validation'!$A$1:$B$12,2,FALSE)&amp;".2025"</f>
        <v>27.04.2025</v>
      </c>
      <c r="AI2399">
        <f t="shared" si="1059"/>
        <v>18</v>
      </c>
      <c r="AJ2399" t="str">
        <f>H2399&amp;"."&amp;VLOOKUP(I2399,'Data validation'!$A$1:$B$12,2,FALSE)&amp;".2026"</f>
        <v>30.05.2026</v>
      </c>
      <c r="AK2399">
        <f t="shared" si="1060"/>
        <v>22</v>
      </c>
      <c r="AL2399" t="str">
        <f>VLOOKUP(E2399,[2]Sheet1!$A:$B,2,FALSE)</f>
        <v>Анулирана</v>
      </c>
    </row>
    <row r="2400" spans="1:38" x14ac:dyDescent="0.25">
      <c r="A2400" t="str">
        <f>VLOOKUP(Q2400,'Data validation'!$K$2:$L$50,2,FALSE)</f>
        <v>BOOKING</v>
      </c>
      <c r="B2400">
        <f t="shared" si="1046"/>
        <v>1</v>
      </c>
      <c r="C2400">
        <f t="shared" si="1047"/>
        <v>1</v>
      </c>
      <c r="D2400">
        <f t="shared" si="1048"/>
        <v>0</v>
      </c>
      <c r="E2400">
        <v>11132</v>
      </c>
      <c r="F2400" t="s">
        <v>10256</v>
      </c>
      <c r="G2400" t="s">
        <v>3113</v>
      </c>
      <c r="H2400" t="str">
        <f t="shared" si="1049"/>
        <v>30</v>
      </c>
      <c r="I2400" t="str">
        <f t="shared" si="1050"/>
        <v>May</v>
      </c>
      <c r="J2400" t="s">
        <v>27</v>
      </c>
      <c r="K2400" t="str">
        <f t="shared" si="1051"/>
        <v>01</v>
      </c>
      <c r="L2400" t="str">
        <f t="shared" si="1052"/>
        <v>Jun</v>
      </c>
      <c r="M2400">
        <v>2</v>
      </c>
      <c r="N2400">
        <f t="shared" si="1053"/>
        <v>-29</v>
      </c>
      <c r="O2400">
        <f t="shared" si="1054"/>
        <v>1</v>
      </c>
      <c r="P2400">
        <f t="shared" si="1055"/>
        <v>0</v>
      </c>
      <c r="Q2400" t="s">
        <v>587</v>
      </c>
      <c r="R2400" t="s">
        <v>63</v>
      </c>
      <c r="S2400">
        <v>3</v>
      </c>
      <c r="T2400">
        <v>1</v>
      </c>
      <c r="U2400" s="2">
        <v>694.58880091743117</v>
      </c>
      <c r="V2400" s="2">
        <v>347.29440045871559</v>
      </c>
      <c r="W2400" t="s">
        <v>262</v>
      </c>
      <c r="X2400" t="s">
        <v>10257</v>
      </c>
      <c r="Y2400" t="s">
        <v>10233</v>
      </c>
      <c r="Z2400" t="str">
        <f t="shared" si="1056"/>
        <v>Apr</v>
      </c>
      <c r="AA2400" s="6">
        <f t="shared" si="1061"/>
        <v>1</v>
      </c>
      <c r="AB2400" s="6">
        <f t="shared" si="1061"/>
        <v>0</v>
      </c>
      <c r="AC2400" s="6">
        <f t="shared" si="1061"/>
        <v>0</v>
      </c>
      <c r="AD2400" s="6">
        <f t="shared" si="1061"/>
        <v>0</v>
      </c>
      <c r="AE2400" s="6">
        <f t="shared" si="1061"/>
        <v>0</v>
      </c>
      <c r="AF2400" s="6">
        <f t="shared" si="1057"/>
        <v>1</v>
      </c>
      <c r="AG2400" s="6">
        <f t="shared" si="1058"/>
        <v>-1</v>
      </c>
      <c r="AH2400" s="14" t="str">
        <f>LEFT(X2400,2)&amp;"."&amp;VLOOKUP(MID(X2400,4,3),'Data validation'!$A$1:$B$12,2,FALSE)&amp;".2025"</f>
        <v>27.04.2025</v>
      </c>
      <c r="AI2400">
        <f t="shared" si="1059"/>
        <v>18</v>
      </c>
      <c r="AJ2400" t="str">
        <f>H2400&amp;"."&amp;VLOOKUP(I2400,'Data validation'!$A$1:$B$12,2,FALSE)&amp;".2026"</f>
        <v>30.05.2026</v>
      </c>
      <c r="AK2400">
        <f t="shared" si="1060"/>
        <v>22</v>
      </c>
      <c r="AL2400" t="str">
        <f>VLOOKUP(E2400,[2]Sheet1!$A:$B,2,FALSE)</f>
        <v>Анулирана</v>
      </c>
    </row>
    <row r="2401" spans="1:38" x14ac:dyDescent="0.25">
      <c r="A2401" t="str">
        <f>VLOOKUP(Q2401,'Data validation'!$K$2:$L$50,2,FALSE)</f>
        <v>TO</v>
      </c>
      <c r="B2401">
        <f t="shared" si="1046"/>
        <v>0</v>
      </c>
      <c r="C2401">
        <f t="shared" si="1047"/>
        <v>5</v>
      </c>
      <c r="D2401">
        <f t="shared" si="1048"/>
        <v>0</v>
      </c>
      <c r="E2401">
        <v>11133</v>
      </c>
      <c r="F2401" t="s">
        <v>10258</v>
      </c>
      <c r="G2401" t="s">
        <v>322</v>
      </c>
      <c r="H2401" t="str">
        <f t="shared" si="1049"/>
        <v>03</v>
      </c>
      <c r="I2401" t="str">
        <f t="shared" si="1050"/>
        <v>Sep</v>
      </c>
      <c r="J2401" t="s">
        <v>376</v>
      </c>
      <c r="K2401" t="str">
        <f t="shared" si="1051"/>
        <v>08</v>
      </c>
      <c r="L2401" t="str">
        <f t="shared" si="1052"/>
        <v>Sep</v>
      </c>
      <c r="M2401">
        <v>5</v>
      </c>
      <c r="N2401">
        <f t="shared" si="1053"/>
        <v>5</v>
      </c>
      <c r="O2401">
        <f t="shared" si="1054"/>
        <v>0</v>
      </c>
      <c r="P2401">
        <f t="shared" si="1055"/>
        <v>0</v>
      </c>
      <c r="Q2401" t="s">
        <v>81</v>
      </c>
      <c r="R2401" t="s">
        <v>110</v>
      </c>
      <c r="S2401">
        <v>5</v>
      </c>
      <c r="T2401">
        <v>0</v>
      </c>
      <c r="U2401" s="2">
        <f>SUMIFS(SLR!L:L,SLR!D:D,'Резервации 2026'!E2401)</f>
        <v>3272.8859219999999</v>
      </c>
      <c r="V2401" s="2">
        <f t="shared" ref="V2401" si="1066">+U2401/M2401</f>
        <v>654.57718439999996</v>
      </c>
      <c r="W2401" t="s">
        <v>262</v>
      </c>
      <c r="X2401" t="s">
        <v>10259</v>
      </c>
      <c r="Y2401" t="s">
        <v>10233</v>
      </c>
      <c r="Z2401" t="str">
        <f t="shared" si="1056"/>
        <v>Apr</v>
      </c>
      <c r="AA2401" s="6">
        <f t="shared" si="1061"/>
        <v>0</v>
      </c>
      <c r="AB2401" s="6">
        <f t="shared" si="1061"/>
        <v>0</v>
      </c>
      <c r="AC2401" s="6">
        <f t="shared" si="1061"/>
        <v>0</v>
      </c>
      <c r="AD2401" s="6">
        <f t="shared" si="1061"/>
        <v>0</v>
      </c>
      <c r="AE2401" s="6">
        <f t="shared" si="1061"/>
        <v>5</v>
      </c>
      <c r="AF2401" s="6">
        <f t="shared" si="1057"/>
        <v>5</v>
      </c>
      <c r="AG2401" s="6">
        <f t="shared" si="1058"/>
        <v>0</v>
      </c>
      <c r="AH2401" s="14" t="str">
        <f>LEFT(X2401,2)&amp;"."&amp;VLOOKUP(MID(X2401,4,3),'Data validation'!$A$1:$B$12,2,FALSE)&amp;".2025"</f>
        <v>27.04.2025</v>
      </c>
      <c r="AI2401">
        <f t="shared" si="1059"/>
        <v>18</v>
      </c>
      <c r="AJ2401" t="str">
        <f>H2401&amp;"."&amp;VLOOKUP(I2401,'Data validation'!$A$1:$B$12,2,FALSE)&amp;".2026"</f>
        <v>03.09.2026</v>
      </c>
      <c r="AK2401">
        <f t="shared" si="1060"/>
        <v>36</v>
      </c>
      <c r="AL2401" t="e">
        <f>VLOOKUP(E2401,[2]Sheet1!$A:$B,2,FALSE)</f>
        <v>#N/A</v>
      </c>
    </row>
    <row r="2402" spans="1:38" x14ac:dyDescent="0.25">
      <c r="A2402" t="str">
        <f>VLOOKUP(Q2402,'Data validation'!$K$2:$L$50,2,FALSE)</f>
        <v>BOOKING</v>
      </c>
      <c r="B2402">
        <f t="shared" si="1046"/>
        <v>0</v>
      </c>
      <c r="C2402">
        <f t="shared" si="1047"/>
        <v>5</v>
      </c>
      <c r="D2402">
        <f t="shared" si="1048"/>
        <v>0</v>
      </c>
      <c r="E2402">
        <v>11297</v>
      </c>
      <c r="F2402" t="s">
        <v>10260</v>
      </c>
      <c r="G2402" t="s">
        <v>45</v>
      </c>
      <c r="H2402" t="str">
        <f t="shared" si="1049"/>
        <v>04</v>
      </c>
      <c r="I2402" t="str">
        <f t="shared" si="1050"/>
        <v>Jul</v>
      </c>
      <c r="J2402" t="s">
        <v>224</v>
      </c>
      <c r="K2402" t="str">
        <f t="shared" si="1051"/>
        <v>09</v>
      </c>
      <c r="L2402" t="str">
        <f t="shared" si="1052"/>
        <v>Jul</v>
      </c>
      <c r="M2402">
        <v>5</v>
      </c>
      <c r="N2402">
        <f t="shared" si="1053"/>
        <v>5</v>
      </c>
      <c r="O2402">
        <f t="shared" si="1054"/>
        <v>0</v>
      </c>
      <c r="P2402">
        <f t="shared" si="1055"/>
        <v>0</v>
      </c>
      <c r="Q2402" t="s">
        <v>587</v>
      </c>
      <c r="R2402" t="s">
        <v>63</v>
      </c>
      <c r="S2402">
        <v>2</v>
      </c>
      <c r="T2402">
        <v>2</v>
      </c>
      <c r="U2402" s="2">
        <v>2982.3715990825681</v>
      </c>
      <c r="V2402" s="2">
        <v>596.4743198165138</v>
      </c>
      <c r="W2402" t="s">
        <v>262</v>
      </c>
      <c r="X2402" t="s">
        <v>10261</v>
      </c>
      <c r="Y2402" t="s">
        <v>10249</v>
      </c>
      <c r="Z2402" t="str">
        <f t="shared" si="1056"/>
        <v>May</v>
      </c>
      <c r="AA2402" s="6">
        <f t="shared" si="1061"/>
        <v>0</v>
      </c>
      <c r="AB2402" s="6">
        <f t="shared" si="1061"/>
        <v>0</v>
      </c>
      <c r="AC2402" s="6">
        <f t="shared" si="1061"/>
        <v>5</v>
      </c>
      <c r="AD2402" s="6">
        <f t="shared" si="1061"/>
        <v>0</v>
      </c>
      <c r="AE2402" s="6">
        <f t="shared" si="1061"/>
        <v>0</v>
      </c>
      <c r="AF2402" s="6">
        <f t="shared" si="1057"/>
        <v>5</v>
      </c>
      <c r="AG2402" s="6">
        <f t="shared" si="1058"/>
        <v>0</v>
      </c>
      <c r="AH2402" s="14" t="str">
        <f>LEFT(X2402,2)&amp;"."&amp;VLOOKUP(MID(X2402,4,3),'Data validation'!$A$1:$B$12,2,FALSE)&amp;".2025"</f>
        <v>03.05.2025</v>
      </c>
      <c r="AI2402">
        <f t="shared" si="1059"/>
        <v>18</v>
      </c>
      <c r="AJ2402" t="str">
        <f>H2402&amp;"."&amp;VLOOKUP(I2402,'Data validation'!$A$1:$B$12,2,FALSE)&amp;".2026"</f>
        <v>04.07.2026</v>
      </c>
      <c r="AK2402">
        <f t="shared" si="1060"/>
        <v>27</v>
      </c>
      <c r="AL2402" t="e">
        <f>VLOOKUP(E2402,[2]Sheet1!$A:$B,2,FALSE)</f>
        <v>#N/A</v>
      </c>
    </row>
    <row r="2403" spans="1:38" x14ac:dyDescent="0.25">
      <c r="A2403" t="str">
        <f>VLOOKUP(Q2403,'Data validation'!$K$2:$L$50,2,FALSE)</f>
        <v>BOOKING</v>
      </c>
      <c r="B2403">
        <f t="shared" si="1046"/>
        <v>0</v>
      </c>
      <c r="C2403">
        <f t="shared" si="1047"/>
        <v>0</v>
      </c>
      <c r="D2403">
        <f t="shared" si="1048"/>
        <v>5</v>
      </c>
      <c r="E2403">
        <v>11134</v>
      </c>
      <c r="F2403" t="s">
        <v>10262</v>
      </c>
      <c r="G2403" t="s">
        <v>94</v>
      </c>
      <c r="H2403" t="str">
        <f t="shared" si="1049"/>
        <v>27</v>
      </c>
      <c r="I2403" t="str">
        <f t="shared" si="1050"/>
        <v>Jul</v>
      </c>
      <c r="J2403" t="s">
        <v>135</v>
      </c>
      <c r="K2403" t="str">
        <f t="shared" si="1051"/>
        <v>01</v>
      </c>
      <c r="L2403" t="str">
        <f t="shared" si="1052"/>
        <v>Aug</v>
      </c>
      <c r="M2403">
        <v>5</v>
      </c>
      <c r="N2403">
        <f t="shared" si="1053"/>
        <v>-26</v>
      </c>
      <c r="O2403">
        <f t="shared" si="1054"/>
        <v>4</v>
      </c>
      <c r="P2403">
        <f t="shared" si="1055"/>
        <v>0</v>
      </c>
      <c r="Q2403" t="s">
        <v>587</v>
      </c>
      <c r="R2403" t="s">
        <v>20</v>
      </c>
      <c r="S2403">
        <v>2</v>
      </c>
      <c r="T2403">
        <v>0</v>
      </c>
      <c r="U2403" s="2">
        <v>2441.7371229357796</v>
      </c>
      <c r="V2403" s="2">
        <v>488.34742458715596</v>
      </c>
      <c r="W2403" t="s">
        <v>262</v>
      </c>
      <c r="X2403" t="s">
        <v>10263</v>
      </c>
      <c r="Y2403" t="s">
        <v>10233</v>
      </c>
      <c r="Z2403" t="str">
        <f t="shared" si="1056"/>
        <v>Apr</v>
      </c>
      <c r="AA2403" s="6">
        <f t="shared" si="1061"/>
        <v>0</v>
      </c>
      <c r="AB2403" s="6">
        <f t="shared" si="1061"/>
        <v>0</v>
      </c>
      <c r="AC2403" s="6">
        <f t="shared" si="1061"/>
        <v>4</v>
      </c>
      <c r="AD2403" s="6">
        <f t="shared" si="1061"/>
        <v>0</v>
      </c>
      <c r="AE2403" s="6">
        <f t="shared" si="1061"/>
        <v>0</v>
      </c>
      <c r="AF2403" s="6">
        <f t="shared" si="1057"/>
        <v>4</v>
      </c>
      <c r="AG2403" s="6">
        <f t="shared" si="1058"/>
        <v>-1</v>
      </c>
      <c r="AH2403" s="14" t="str">
        <f>LEFT(X2403,2)&amp;"."&amp;VLOOKUP(MID(X2403,4,3),'Data validation'!$A$1:$B$12,2,FALSE)&amp;".2025"</f>
        <v>27.04.2025</v>
      </c>
      <c r="AI2403">
        <f t="shared" si="1059"/>
        <v>18</v>
      </c>
      <c r="AJ2403" t="str">
        <f>H2403&amp;"."&amp;VLOOKUP(I2403,'Data validation'!$A$1:$B$12,2,FALSE)&amp;".2026"</f>
        <v>27.07.2026</v>
      </c>
      <c r="AK2403">
        <f t="shared" si="1060"/>
        <v>31</v>
      </c>
      <c r="AL2403" t="e">
        <f>VLOOKUP(E2403,[2]Sheet1!$A:$B,2,FALSE)</f>
        <v>#N/A</v>
      </c>
    </row>
    <row r="2404" spans="1:38" x14ac:dyDescent="0.25">
      <c r="A2404" t="str">
        <f>VLOOKUP(Q2404,'Data validation'!$K$2:$L$50,2,FALSE)</f>
        <v>BOOKING</v>
      </c>
      <c r="B2404">
        <f t="shared" si="1046"/>
        <v>0</v>
      </c>
      <c r="C2404">
        <f t="shared" si="1047"/>
        <v>0</v>
      </c>
      <c r="D2404">
        <f t="shared" si="1048"/>
        <v>5</v>
      </c>
      <c r="E2404">
        <v>11135</v>
      </c>
      <c r="F2404" t="s">
        <v>10262</v>
      </c>
      <c r="G2404" t="s">
        <v>94</v>
      </c>
      <c r="H2404" t="str">
        <f t="shared" si="1049"/>
        <v>27</v>
      </c>
      <c r="I2404" t="str">
        <f t="shared" si="1050"/>
        <v>Jul</v>
      </c>
      <c r="J2404" t="s">
        <v>135</v>
      </c>
      <c r="K2404" t="str">
        <f t="shared" si="1051"/>
        <v>01</v>
      </c>
      <c r="L2404" t="str">
        <f t="shared" si="1052"/>
        <v>Aug</v>
      </c>
      <c r="M2404">
        <v>5</v>
      </c>
      <c r="N2404">
        <f t="shared" si="1053"/>
        <v>-26</v>
      </c>
      <c r="O2404">
        <f t="shared" si="1054"/>
        <v>4</v>
      </c>
      <c r="P2404">
        <f t="shared" si="1055"/>
        <v>0</v>
      </c>
      <c r="Q2404" t="s">
        <v>587</v>
      </c>
      <c r="R2404" t="s">
        <v>20</v>
      </c>
      <c r="S2404">
        <v>2</v>
      </c>
      <c r="T2404">
        <v>0</v>
      </c>
      <c r="U2404" s="2">
        <v>2441.7371229357796</v>
      </c>
      <c r="V2404" s="2">
        <v>488.34742458715596</v>
      </c>
      <c r="X2404" t="s">
        <v>10263</v>
      </c>
      <c r="Y2404" t="s">
        <v>10233</v>
      </c>
      <c r="Z2404" t="str">
        <f t="shared" si="1056"/>
        <v>Apr</v>
      </c>
      <c r="AA2404" s="6">
        <f t="shared" si="1061"/>
        <v>0</v>
      </c>
      <c r="AB2404" s="6">
        <f t="shared" si="1061"/>
        <v>0</v>
      </c>
      <c r="AC2404" s="6">
        <f t="shared" si="1061"/>
        <v>4</v>
      </c>
      <c r="AD2404" s="6">
        <f t="shared" si="1061"/>
        <v>0</v>
      </c>
      <c r="AE2404" s="6">
        <f t="shared" si="1061"/>
        <v>0</v>
      </c>
      <c r="AF2404" s="6">
        <f t="shared" si="1057"/>
        <v>4</v>
      </c>
      <c r="AG2404" s="6">
        <f t="shared" si="1058"/>
        <v>-1</v>
      </c>
      <c r="AH2404" s="14" t="str">
        <f>LEFT(X2404,2)&amp;"."&amp;VLOOKUP(MID(X2404,4,3),'Data validation'!$A$1:$B$12,2,FALSE)&amp;".2025"</f>
        <v>27.04.2025</v>
      </c>
      <c r="AI2404">
        <f t="shared" si="1059"/>
        <v>18</v>
      </c>
      <c r="AJ2404" t="str">
        <f>H2404&amp;"."&amp;VLOOKUP(I2404,'Data validation'!$A$1:$B$12,2,FALSE)&amp;".2026"</f>
        <v>27.07.2026</v>
      </c>
      <c r="AK2404">
        <f t="shared" si="1060"/>
        <v>31</v>
      </c>
      <c r="AL2404" t="e">
        <f>VLOOKUP(E2404,[2]Sheet1!$A:$B,2,FALSE)</f>
        <v>#N/A</v>
      </c>
    </row>
    <row r="2405" spans="1:38" x14ac:dyDescent="0.25">
      <c r="A2405" t="str">
        <f>VLOOKUP(Q2405,'Data validation'!$K$2:$L$50,2,FALSE)</f>
        <v>BOOKING</v>
      </c>
      <c r="B2405">
        <f t="shared" si="1046"/>
        <v>0</v>
      </c>
      <c r="C2405">
        <f t="shared" si="1047"/>
        <v>3</v>
      </c>
      <c r="D2405">
        <f t="shared" si="1048"/>
        <v>0</v>
      </c>
      <c r="E2405">
        <v>11138</v>
      </c>
      <c r="F2405" t="s">
        <v>10264</v>
      </c>
      <c r="G2405" t="s">
        <v>950</v>
      </c>
      <c r="H2405" t="str">
        <f t="shared" si="1049"/>
        <v>26</v>
      </c>
      <c r="I2405" t="str">
        <f t="shared" si="1050"/>
        <v>Jun</v>
      </c>
      <c r="J2405" t="s">
        <v>44</v>
      </c>
      <c r="K2405" t="str">
        <f t="shared" si="1051"/>
        <v>29</v>
      </c>
      <c r="L2405" t="str">
        <f t="shared" si="1052"/>
        <v>Jun</v>
      </c>
      <c r="M2405">
        <v>3</v>
      </c>
      <c r="N2405">
        <f t="shared" si="1053"/>
        <v>3</v>
      </c>
      <c r="O2405">
        <f t="shared" si="1054"/>
        <v>0</v>
      </c>
      <c r="P2405">
        <f t="shared" si="1055"/>
        <v>0</v>
      </c>
      <c r="Q2405" t="s">
        <v>587</v>
      </c>
      <c r="R2405" t="s">
        <v>20</v>
      </c>
      <c r="S2405">
        <v>2</v>
      </c>
      <c r="T2405">
        <v>1</v>
      </c>
      <c r="U2405" s="2">
        <v>1325.5144381651376</v>
      </c>
      <c r="V2405" s="2">
        <v>441.83814605504585</v>
      </c>
      <c r="W2405" t="s">
        <v>262</v>
      </c>
      <c r="X2405" t="s">
        <v>10265</v>
      </c>
      <c r="Y2405" t="s">
        <v>10233</v>
      </c>
      <c r="Z2405" t="str">
        <f t="shared" si="1056"/>
        <v>Apr</v>
      </c>
      <c r="AA2405" s="6">
        <f t="shared" si="1061"/>
        <v>0</v>
      </c>
      <c r="AB2405" s="6">
        <f t="shared" si="1061"/>
        <v>3</v>
      </c>
      <c r="AC2405" s="6">
        <f t="shared" si="1061"/>
        <v>0</v>
      </c>
      <c r="AD2405" s="6">
        <f t="shared" si="1061"/>
        <v>0</v>
      </c>
      <c r="AE2405" s="6">
        <f t="shared" si="1061"/>
        <v>0</v>
      </c>
      <c r="AF2405" s="6">
        <f t="shared" si="1057"/>
        <v>3</v>
      </c>
      <c r="AG2405" s="6">
        <f t="shared" si="1058"/>
        <v>0</v>
      </c>
      <c r="AH2405" s="14" t="str">
        <f>LEFT(X2405,2)&amp;"."&amp;VLOOKUP(MID(X2405,4,3),'Data validation'!$A$1:$B$12,2,FALSE)&amp;".2025"</f>
        <v>27.04.2025</v>
      </c>
      <c r="AI2405">
        <f t="shared" si="1059"/>
        <v>18</v>
      </c>
      <c r="AJ2405" t="str">
        <f>H2405&amp;"."&amp;VLOOKUP(I2405,'Data validation'!$A$1:$B$12,2,FALSE)&amp;".2026"</f>
        <v>26.06.2026</v>
      </c>
      <c r="AK2405">
        <f t="shared" si="1060"/>
        <v>26</v>
      </c>
      <c r="AL2405" t="str">
        <f>VLOOKUP(E2405,[2]Sheet1!$A:$B,2,FALSE)</f>
        <v>Анулирана</v>
      </c>
    </row>
    <row r="2406" spans="1:38" x14ac:dyDescent="0.25">
      <c r="A2406" t="str">
        <f>VLOOKUP(Q2406,'Data validation'!$K$2:$L$50,2,FALSE)</f>
        <v>BOOKING</v>
      </c>
      <c r="B2406">
        <f t="shared" si="1046"/>
        <v>0</v>
      </c>
      <c r="C2406">
        <f t="shared" si="1047"/>
        <v>5</v>
      </c>
      <c r="D2406">
        <f t="shared" si="1048"/>
        <v>0</v>
      </c>
      <c r="E2406">
        <v>11298</v>
      </c>
      <c r="F2406" t="s">
        <v>10266</v>
      </c>
      <c r="G2406" t="s">
        <v>54</v>
      </c>
      <c r="H2406" t="str">
        <f t="shared" si="1049"/>
        <v>30</v>
      </c>
      <c r="I2406" t="str">
        <f t="shared" si="1050"/>
        <v>Aug</v>
      </c>
      <c r="J2406" t="s">
        <v>844</v>
      </c>
      <c r="K2406" t="str">
        <f t="shared" si="1051"/>
        <v>04</v>
      </c>
      <c r="L2406" t="str">
        <f t="shared" si="1052"/>
        <v>Sep</v>
      </c>
      <c r="M2406">
        <v>5</v>
      </c>
      <c r="N2406">
        <f t="shared" si="1053"/>
        <v>-26</v>
      </c>
      <c r="O2406">
        <f t="shared" si="1054"/>
        <v>1</v>
      </c>
      <c r="P2406">
        <f t="shared" si="1055"/>
        <v>3</v>
      </c>
      <c r="Q2406" t="s">
        <v>587</v>
      </c>
      <c r="R2406" t="s">
        <v>20</v>
      </c>
      <c r="S2406">
        <v>2</v>
      </c>
      <c r="T2406">
        <v>1</v>
      </c>
      <c r="U2406" s="2">
        <v>1860.3711412844034</v>
      </c>
      <c r="V2406" s="2">
        <v>372.0742282568807</v>
      </c>
      <c r="W2406" t="s">
        <v>262</v>
      </c>
      <c r="X2406" t="s">
        <v>10267</v>
      </c>
      <c r="Y2406" t="s">
        <v>10249</v>
      </c>
      <c r="Z2406" t="str">
        <f t="shared" si="1056"/>
        <v>May</v>
      </c>
      <c r="AA2406" s="6">
        <f t="shared" si="1061"/>
        <v>0</v>
      </c>
      <c r="AB2406" s="6">
        <f t="shared" si="1061"/>
        <v>0</v>
      </c>
      <c r="AC2406" s="6">
        <f t="shared" si="1061"/>
        <v>0</v>
      </c>
      <c r="AD2406" s="6">
        <f t="shared" si="1061"/>
        <v>1</v>
      </c>
      <c r="AE2406" s="6">
        <f t="shared" si="1061"/>
        <v>3</v>
      </c>
      <c r="AF2406" s="6">
        <f t="shared" si="1057"/>
        <v>4</v>
      </c>
      <c r="AG2406" s="6">
        <f t="shared" si="1058"/>
        <v>-1</v>
      </c>
      <c r="AH2406" s="14" t="str">
        <f>LEFT(X2406,2)&amp;"."&amp;VLOOKUP(MID(X2406,4,3),'Data validation'!$A$1:$B$12,2,FALSE)&amp;".2025"</f>
        <v>03.05.2025</v>
      </c>
      <c r="AI2406">
        <f t="shared" si="1059"/>
        <v>18</v>
      </c>
      <c r="AJ2406" t="str">
        <f>H2406&amp;"."&amp;VLOOKUP(I2406,'Data validation'!$A$1:$B$12,2,FALSE)&amp;".2026"</f>
        <v>30.08.2026</v>
      </c>
      <c r="AK2406">
        <f t="shared" si="1060"/>
        <v>36</v>
      </c>
      <c r="AL2406" t="e">
        <f>VLOOKUP(E2406,[2]Sheet1!$A:$B,2,FALSE)</f>
        <v>#N/A</v>
      </c>
    </row>
    <row r="2407" spans="1:38" x14ac:dyDescent="0.25">
      <c r="A2407" t="str">
        <f>VLOOKUP(Q2407,'Data validation'!$K$2:$L$50,2,FALSE)</f>
        <v>BOOKING</v>
      </c>
      <c r="B2407">
        <f t="shared" si="1046"/>
        <v>0</v>
      </c>
      <c r="C2407">
        <f t="shared" si="1047"/>
        <v>5</v>
      </c>
      <c r="D2407">
        <f t="shared" si="1048"/>
        <v>0</v>
      </c>
      <c r="E2407">
        <v>11299</v>
      </c>
      <c r="F2407" t="s">
        <v>10268</v>
      </c>
      <c r="G2407" t="s">
        <v>54</v>
      </c>
      <c r="H2407" t="str">
        <f t="shared" si="1049"/>
        <v>30</v>
      </c>
      <c r="I2407" t="str">
        <f t="shared" si="1050"/>
        <v>Aug</v>
      </c>
      <c r="J2407" t="s">
        <v>844</v>
      </c>
      <c r="K2407" t="str">
        <f t="shared" si="1051"/>
        <v>04</v>
      </c>
      <c r="L2407" t="str">
        <f t="shared" si="1052"/>
        <v>Sep</v>
      </c>
      <c r="M2407">
        <v>5</v>
      </c>
      <c r="N2407">
        <f t="shared" si="1053"/>
        <v>-26</v>
      </c>
      <c r="O2407">
        <f t="shared" si="1054"/>
        <v>1</v>
      </c>
      <c r="P2407">
        <f t="shared" si="1055"/>
        <v>3</v>
      </c>
      <c r="Q2407" t="s">
        <v>587</v>
      </c>
      <c r="R2407" t="s">
        <v>188</v>
      </c>
      <c r="S2407">
        <v>1</v>
      </c>
      <c r="T2407">
        <v>2</v>
      </c>
      <c r="U2407" s="2">
        <v>2819.553237431192</v>
      </c>
      <c r="V2407" s="2">
        <v>563.90705880733947</v>
      </c>
      <c r="W2407" t="s">
        <v>262</v>
      </c>
      <c r="X2407" t="s">
        <v>10269</v>
      </c>
      <c r="Y2407" t="s">
        <v>10249</v>
      </c>
      <c r="Z2407" t="str">
        <f t="shared" si="1056"/>
        <v>May</v>
      </c>
      <c r="AA2407" s="6">
        <f t="shared" si="1061"/>
        <v>0</v>
      </c>
      <c r="AB2407" s="6">
        <f t="shared" si="1061"/>
        <v>0</v>
      </c>
      <c r="AC2407" s="6">
        <f t="shared" si="1061"/>
        <v>0</v>
      </c>
      <c r="AD2407" s="6">
        <f t="shared" si="1061"/>
        <v>1</v>
      </c>
      <c r="AE2407" s="6">
        <f t="shared" si="1061"/>
        <v>3</v>
      </c>
      <c r="AF2407" s="6">
        <f t="shared" si="1057"/>
        <v>4</v>
      </c>
      <c r="AG2407" s="6">
        <f t="shared" si="1058"/>
        <v>-1</v>
      </c>
      <c r="AH2407" s="14" t="str">
        <f>LEFT(X2407,2)&amp;"."&amp;VLOOKUP(MID(X2407,4,3),'Data validation'!$A$1:$B$12,2,FALSE)&amp;".2025"</f>
        <v>03.05.2025</v>
      </c>
      <c r="AI2407">
        <f t="shared" si="1059"/>
        <v>18</v>
      </c>
      <c r="AJ2407" t="str">
        <f>H2407&amp;"."&amp;VLOOKUP(I2407,'Data validation'!$A$1:$B$12,2,FALSE)&amp;".2026"</f>
        <v>30.08.2026</v>
      </c>
      <c r="AK2407">
        <f t="shared" si="1060"/>
        <v>36</v>
      </c>
      <c r="AL2407" t="e">
        <f>VLOOKUP(E2407,[2]Sheet1!$A:$B,2,FALSE)</f>
        <v>#N/A</v>
      </c>
    </row>
    <row r="2408" spans="1:38" x14ac:dyDescent="0.25">
      <c r="A2408" t="str">
        <f>VLOOKUP(Q2408,'Data validation'!$K$2:$L$50,2,FALSE)</f>
        <v>TO</v>
      </c>
      <c r="B2408">
        <f t="shared" si="1046"/>
        <v>3</v>
      </c>
      <c r="C2408">
        <f t="shared" si="1047"/>
        <v>2</v>
      </c>
      <c r="D2408">
        <f t="shared" si="1048"/>
        <v>0</v>
      </c>
      <c r="E2408">
        <v>11139</v>
      </c>
      <c r="F2408" t="s">
        <v>10270</v>
      </c>
      <c r="G2408" t="s">
        <v>9886</v>
      </c>
      <c r="H2408" t="str">
        <f t="shared" si="1049"/>
        <v>28</v>
      </c>
      <c r="I2408" t="str">
        <f t="shared" si="1050"/>
        <v>May</v>
      </c>
      <c r="J2408" t="s">
        <v>4651</v>
      </c>
      <c r="K2408" t="str">
        <f t="shared" si="1051"/>
        <v>02</v>
      </c>
      <c r="L2408" t="str">
        <f t="shared" si="1052"/>
        <v>Jun</v>
      </c>
      <c r="M2408">
        <v>5</v>
      </c>
      <c r="N2408">
        <f t="shared" si="1053"/>
        <v>-26</v>
      </c>
      <c r="O2408">
        <f t="shared" si="1054"/>
        <v>3</v>
      </c>
      <c r="P2408">
        <f t="shared" si="1055"/>
        <v>1</v>
      </c>
      <c r="Q2408" t="s">
        <v>158</v>
      </c>
      <c r="R2408" t="s">
        <v>63</v>
      </c>
      <c r="S2408">
        <v>2</v>
      </c>
      <c r="T2408">
        <v>1</v>
      </c>
      <c r="U2408" s="2">
        <f>SUMIFS(DTS!L:L,DTS!D:D,'Резервации 2026'!E2408)</f>
        <v>1047.9337139999998</v>
      </c>
      <c r="V2408" s="2">
        <f t="shared" ref="V2408:V2409" si="1067">+U2408/M2408</f>
        <v>209.58674279999997</v>
      </c>
      <c r="X2408" t="s">
        <v>10271</v>
      </c>
      <c r="Y2408" t="s">
        <v>10233</v>
      </c>
      <c r="Z2408" t="str">
        <f t="shared" si="1056"/>
        <v>Apr</v>
      </c>
      <c r="AA2408" s="6">
        <f t="shared" si="1061"/>
        <v>3</v>
      </c>
      <c r="AB2408" s="6">
        <f t="shared" si="1061"/>
        <v>1</v>
      </c>
      <c r="AC2408" s="6">
        <f t="shared" si="1061"/>
        <v>0</v>
      </c>
      <c r="AD2408" s="6">
        <f t="shared" si="1061"/>
        <v>0</v>
      </c>
      <c r="AE2408" s="6">
        <f t="shared" si="1061"/>
        <v>0</v>
      </c>
      <c r="AF2408" s="6">
        <f t="shared" si="1057"/>
        <v>4</v>
      </c>
      <c r="AG2408" s="6">
        <f t="shared" si="1058"/>
        <v>-1</v>
      </c>
      <c r="AH2408" s="14" t="str">
        <f>LEFT(X2408,2)&amp;"."&amp;VLOOKUP(MID(X2408,4,3),'Data validation'!$A$1:$B$12,2,FALSE)&amp;".2025"</f>
        <v>27.04.2025</v>
      </c>
      <c r="AI2408">
        <f t="shared" si="1059"/>
        <v>18</v>
      </c>
      <c r="AJ2408" t="str">
        <f>H2408&amp;"."&amp;VLOOKUP(I2408,'Data validation'!$A$1:$B$12,2,FALSE)&amp;".2026"</f>
        <v>28.05.2026</v>
      </c>
      <c r="AK2408">
        <f t="shared" si="1060"/>
        <v>22</v>
      </c>
      <c r="AL2408" t="e">
        <f>VLOOKUP(E2408,[2]Sheet1!$A:$B,2,FALSE)</f>
        <v>#N/A</v>
      </c>
    </row>
    <row r="2409" spans="1:38" x14ac:dyDescent="0.25">
      <c r="A2409" t="str">
        <f>VLOOKUP(Q2409,'Data validation'!$K$2:$L$50,2,FALSE)</f>
        <v>TO</v>
      </c>
      <c r="B2409">
        <f t="shared" si="1046"/>
        <v>3</v>
      </c>
      <c r="C2409">
        <f t="shared" si="1047"/>
        <v>2</v>
      </c>
      <c r="D2409">
        <f t="shared" si="1048"/>
        <v>0</v>
      </c>
      <c r="E2409">
        <v>11140</v>
      </c>
      <c r="F2409" t="s">
        <v>10270</v>
      </c>
      <c r="G2409" t="s">
        <v>9886</v>
      </c>
      <c r="H2409" t="str">
        <f t="shared" si="1049"/>
        <v>28</v>
      </c>
      <c r="I2409" t="str">
        <f t="shared" si="1050"/>
        <v>May</v>
      </c>
      <c r="J2409" t="s">
        <v>4651</v>
      </c>
      <c r="K2409" t="str">
        <f t="shared" si="1051"/>
        <v>02</v>
      </c>
      <c r="L2409" t="str">
        <f t="shared" si="1052"/>
        <v>Jun</v>
      </c>
      <c r="M2409">
        <v>5</v>
      </c>
      <c r="N2409">
        <f t="shared" si="1053"/>
        <v>-26</v>
      </c>
      <c r="O2409">
        <f t="shared" si="1054"/>
        <v>3</v>
      </c>
      <c r="P2409">
        <f t="shared" si="1055"/>
        <v>1</v>
      </c>
      <c r="Q2409" t="s">
        <v>158</v>
      </c>
      <c r="R2409" t="s">
        <v>17</v>
      </c>
      <c r="S2409">
        <v>2</v>
      </c>
      <c r="T2409">
        <v>0</v>
      </c>
      <c r="U2409" s="2">
        <f>SUMIFS(DTS!L:L,DTS!D:D,'Резервации 2026'!E2409)</f>
        <v>1004.9054539999998</v>
      </c>
      <c r="V2409" s="2">
        <f t="shared" si="1067"/>
        <v>200.98109079999998</v>
      </c>
      <c r="X2409" t="s">
        <v>10271</v>
      </c>
      <c r="Y2409" t="s">
        <v>10233</v>
      </c>
      <c r="Z2409" t="str">
        <f t="shared" si="1056"/>
        <v>Apr</v>
      </c>
      <c r="AA2409" s="6">
        <f t="shared" si="1061"/>
        <v>3</v>
      </c>
      <c r="AB2409" s="6">
        <f t="shared" si="1061"/>
        <v>1</v>
      </c>
      <c r="AC2409" s="6">
        <f t="shared" si="1061"/>
        <v>0</v>
      </c>
      <c r="AD2409" s="6">
        <f t="shared" si="1061"/>
        <v>0</v>
      </c>
      <c r="AE2409" s="6">
        <f t="shared" si="1061"/>
        <v>0</v>
      </c>
      <c r="AF2409" s="6">
        <f t="shared" si="1057"/>
        <v>4</v>
      </c>
      <c r="AG2409" s="6">
        <f t="shared" si="1058"/>
        <v>-1</v>
      </c>
      <c r="AH2409" s="14" t="str">
        <f>LEFT(X2409,2)&amp;"."&amp;VLOOKUP(MID(X2409,4,3),'Data validation'!$A$1:$B$12,2,FALSE)&amp;".2025"</f>
        <v>27.04.2025</v>
      </c>
      <c r="AI2409">
        <f t="shared" si="1059"/>
        <v>18</v>
      </c>
      <c r="AJ2409" t="str">
        <f>H2409&amp;"."&amp;VLOOKUP(I2409,'Data validation'!$A$1:$B$12,2,FALSE)&amp;".2026"</f>
        <v>28.05.2026</v>
      </c>
      <c r="AK2409">
        <f t="shared" si="1060"/>
        <v>22</v>
      </c>
      <c r="AL2409" t="e">
        <f>VLOOKUP(E2409,[2]Sheet1!$A:$B,2,FALSE)</f>
        <v>#N/A</v>
      </c>
    </row>
    <row r="2410" spans="1:38" x14ac:dyDescent="0.25">
      <c r="A2410" t="str">
        <f>VLOOKUP(Q2410,'Data validation'!$K$2:$L$50,2,FALSE)</f>
        <v>BOOKING</v>
      </c>
      <c r="B2410">
        <f t="shared" si="1046"/>
        <v>0</v>
      </c>
      <c r="C2410">
        <f t="shared" si="1047"/>
        <v>5</v>
      </c>
      <c r="D2410">
        <f t="shared" si="1048"/>
        <v>0</v>
      </c>
      <c r="E2410">
        <v>11300</v>
      </c>
      <c r="F2410" t="s">
        <v>10272</v>
      </c>
      <c r="G2410" t="s">
        <v>844</v>
      </c>
      <c r="H2410" t="str">
        <f t="shared" si="1049"/>
        <v>04</v>
      </c>
      <c r="I2410" t="str">
        <f t="shared" si="1050"/>
        <v>Sep</v>
      </c>
      <c r="J2410" t="s">
        <v>4569</v>
      </c>
      <c r="K2410" t="str">
        <f t="shared" si="1051"/>
        <v>09</v>
      </c>
      <c r="L2410" t="str">
        <f t="shared" si="1052"/>
        <v>Sep</v>
      </c>
      <c r="M2410">
        <v>5</v>
      </c>
      <c r="N2410">
        <f t="shared" si="1053"/>
        <v>5</v>
      </c>
      <c r="O2410">
        <f t="shared" si="1054"/>
        <v>0</v>
      </c>
      <c r="P2410">
        <f t="shared" si="1055"/>
        <v>0</v>
      </c>
      <c r="Q2410" t="s">
        <v>587</v>
      </c>
      <c r="R2410" t="s">
        <v>17</v>
      </c>
      <c r="S2410">
        <v>2</v>
      </c>
      <c r="T2410">
        <v>2</v>
      </c>
      <c r="U2410" s="2">
        <v>2334.8842087155958</v>
      </c>
      <c r="V2410" s="2">
        <v>466.97684174311922</v>
      </c>
      <c r="W2410" t="s">
        <v>262</v>
      </c>
      <c r="X2410" t="s">
        <v>10273</v>
      </c>
      <c r="Y2410" t="s">
        <v>10249</v>
      </c>
      <c r="Z2410" t="str">
        <f t="shared" si="1056"/>
        <v>May</v>
      </c>
      <c r="AA2410" s="6">
        <f t="shared" si="1061"/>
        <v>0</v>
      </c>
      <c r="AB2410" s="6">
        <f t="shared" si="1061"/>
        <v>0</v>
      </c>
      <c r="AC2410" s="6">
        <f t="shared" si="1061"/>
        <v>0</v>
      </c>
      <c r="AD2410" s="6">
        <f t="shared" si="1061"/>
        <v>0</v>
      </c>
      <c r="AE2410" s="6">
        <f t="shared" si="1061"/>
        <v>5</v>
      </c>
      <c r="AF2410" s="6">
        <f t="shared" si="1057"/>
        <v>5</v>
      </c>
      <c r="AG2410" s="6">
        <f t="shared" si="1058"/>
        <v>0</v>
      </c>
      <c r="AH2410" s="14" t="str">
        <f>LEFT(X2410,2)&amp;"."&amp;VLOOKUP(MID(X2410,4,3),'Data validation'!$A$1:$B$12,2,FALSE)&amp;".2025"</f>
        <v>03.05.2025</v>
      </c>
      <c r="AI2410">
        <f t="shared" si="1059"/>
        <v>18</v>
      </c>
      <c r="AJ2410" t="str">
        <f>H2410&amp;"."&amp;VLOOKUP(I2410,'Data validation'!$A$1:$B$12,2,FALSE)&amp;".2026"</f>
        <v>04.09.2026</v>
      </c>
      <c r="AK2410">
        <f t="shared" si="1060"/>
        <v>36</v>
      </c>
      <c r="AL2410" t="e">
        <f>VLOOKUP(E2410,[2]Sheet1!$A:$B,2,FALSE)</f>
        <v>#N/A</v>
      </c>
    </row>
    <row r="2411" spans="1:38" x14ac:dyDescent="0.25">
      <c r="A2411" t="str">
        <f>VLOOKUP(Q2411,'Data validation'!$K$2:$L$50,2,FALSE)</f>
        <v>BOOKING</v>
      </c>
      <c r="B2411">
        <f t="shared" si="1046"/>
        <v>0</v>
      </c>
      <c r="C2411">
        <f t="shared" si="1047"/>
        <v>3</v>
      </c>
      <c r="D2411">
        <f t="shared" si="1048"/>
        <v>0</v>
      </c>
      <c r="E2411">
        <v>11301</v>
      </c>
      <c r="F2411" t="s">
        <v>10274</v>
      </c>
      <c r="G2411" t="s">
        <v>250</v>
      </c>
      <c r="H2411" t="str">
        <f t="shared" si="1049"/>
        <v>31</v>
      </c>
      <c r="I2411" t="str">
        <f t="shared" si="1050"/>
        <v>Aug</v>
      </c>
      <c r="J2411" t="s">
        <v>322</v>
      </c>
      <c r="K2411" t="str">
        <f t="shared" si="1051"/>
        <v>03</v>
      </c>
      <c r="L2411" t="str">
        <f t="shared" si="1052"/>
        <v>Sep</v>
      </c>
      <c r="M2411">
        <v>3</v>
      </c>
      <c r="N2411">
        <f t="shared" si="1053"/>
        <v>-28</v>
      </c>
      <c r="O2411">
        <f t="shared" si="1054"/>
        <v>0</v>
      </c>
      <c r="P2411">
        <f t="shared" si="1055"/>
        <v>2</v>
      </c>
      <c r="Q2411" t="s">
        <v>587</v>
      </c>
      <c r="R2411" t="s">
        <v>63</v>
      </c>
      <c r="S2411">
        <v>2</v>
      </c>
      <c r="T2411">
        <v>2</v>
      </c>
      <c r="U2411" s="2">
        <v>1436.2431255963302</v>
      </c>
      <c r="V2411" s="2">
        <v>478.74770853211004</v>
      </c>
      <c r="W2411" t="s">
        <v>262</v>
      </c>
      <c r="X2411" t="s">
        <v>10275</v>
      </c>
      <c r="Y2411" t="s">
        <v>10249</v>
      </c>
      <c r="Z2411" t="str">
        <f t="shared" si="1056"/>
        <v>May</v>
      </c>
      <c r="AA2411" s="6">
        <f t="shared" si="1061"/>
        <v>0</v>
      </c>
      <c r="AB2411" s="6">
        <f t="shared" si="1061"/>
        <v>0</v>
      </c>
      <c r="AC2411" s="6">
        <f t="shared" si="1061"/>
        <v>0</v>
      </c>
      <c r="AD2411" s="6">
        <f t="shared" si="1061"/>
        <v>0</v>
      </c>
      <c r="AE2411" s="6">
        <f t="shared" si="1061"/>
        <v>2</v>
      </c>
      <c r="AF2411" s="6">
        <f t="shared" si="1057"/>
        <v>2</v>
      </c>
      <c r="AG2411" s="6">
        <f t="shared" si="1058"/>
        <v>-1</v>
      </c>
      <c r="AH2411" s="14" t="str">
        <f>LEFT(X2411,2)&amp;"."&amp;VLOOKUP(MID(X2411,4,3),'Data validation'!$A$1:$B$12,2,FALSE)&amp;".2025"</f>
        <v>03.05.2025</v>
      </c>
      <c r="AI2411">
        <f t="shared" si="1059"/>
        <v>18</v>
      </c>
      <c r="AJ2411" t="str">
        <f>H2411&amp;"."&amp;VLOOKUP(I2411,'Data validation'!$A$1:$B$12,2,FALSE)&amp;".2026"</f>
        <v>31.08.2026</v>
      </c>
      <c r="AK2411">
        <f t="shared" si="1060"/>
        <v>36</v>
      </c>
      <c r="AL2411" t="str">
        <f>VLOOKUP(E2411,[2]Sheet1!$A:$B,2,FALSE)</f>
        <v>Анулирана</v>
      </c>
    </row>
    <row r="2412" spans="1:38" x14ac:dyDescent="0.25">
      <c r="A2412" t="str">
        <f>VLOOKUP(Q2412,'Data validation'!$K$2:$L$50,2,FALSE)</f>
        <v>TO</v>
      </c>
      <c r="B2412">
        <f t="shared" si="1046"/>
        <v>0</v>
      </c>
      <c r="C2412">
        <f t="shared" si="1047"/>
        <v>2</v>
      </c>
      <c r="D2412">
        <f t="shared" si="1048"/>
        <v>3</v>
      </c>
      <c r="E2412">
        <v>11141</v>
      </c>
      <c r="F2412" t="s">
        <v>10276</v>
      </c>
      <c r="G2412" t="s">
        <v>224</v>
      </c>
      <c r="H2412" t="str">
        <f t="shared" si="1049"/>
        <v>09</v>
      </c>
      <c r="I2412" t="str">
        <f t="shared" si="1050"/>
        <v>Jul</v>
      </c>
      <c r="J2412" t="s">
        <v>114</v>
      </c>
      <c r="K2412" t="str">
        <f t="shared" si="1051"/>
        <v>14</v>
      </c>
      <c r="L2412" t="str">
        <f t="shared" si="1052"/>
        <v>Jul</v>
      </c>
      <c r="M2412">
        <v>5</v>
      </c>
      <c r="N2412">
        <f t="shared" si="1053"/>
        <v>5</v>
      </c>
      <c r="O2412">
        <f t="shared" si="1054"/>
        <v>0</v>
      </c>
      <c r="P2412">
        <f t="shared" si="1055"/>
        <v>0</v>
      </c>
      <c r="Q2412" t="s">
        <v>81</v>
      </c>
      <c r="R2412" t="s">
        <v>63</v>
      </c>
      <c r="S2412">
        <v>2</v>
      </c>
      <c r="T2412">
        <v>1</v>
      </c>
      <c r="U2412" s="2">
        <f>SUMIFS(SLR!L:L,SLR!D:D,'Резервации 2026'!E2412)</f>
        <v>1823.029143</v>
      </c>
      <c r="V2412" s="2">
        <f t="shared" ref="V2412" si="1068">+U2412/M2412</f>
        <v>364.6058286</v>
      </c>
      <c r="W2412" t="s">
        <v>262</v>
      </c>
      <c r="X2412" t="s">
        <v>10277</v>
      </c>
      <c r="Y2412" t="s">
        <v>10233</v>
      </c>
      <c r="Z2412" t="str">
        <f t="shared" si="1056"/>
        <v>Apr</v>
      </c>
      <c r="AA2412" s="6">
        <f t="shared" si="1061"/>
        <v>0</v>
      </c>
      <c r="AB2412" s="6">
        <f t="shared" si="1061"/>
        <v>0</v>
      </c>
      <c r="AC2412" s="6">
        <f t="shared" si="1061"/>
        <v>5</v>
      </c>
      <c r="AD2412" s="6">
        <f t="shared" si="1061"/>
        <v>0</v>
      </c>
      <c r="AE2412" s="6">
        <f t="shared" si="1061"/>
        <v>0</v>
      </c>
      <c r="AF2412" s="6">
        <f t="shared" si="1057"/>
        <v>5</v>
      </c>
      <c r="AG2412" s="6">
        <f t="shared" si="1058"/>
        <v>0</v>
      </c>
      <c r="AH2412" s="14" t="str">
        <f>LEFT(X2412,2)&amp;"."&amp;VLOOKUP(MID(X2412,4,3),'Data validation'!$A$1:$B$12,2,FALSE)&amp;".2025"</f>
        <v>27.04.2025</v>
      </c>
      <c r="AI2412">
        <f t="shared" si="1059"/>
        <v>18</v>
      </c>
      <c r="AJ2412" t="str">
        <f>H2412&amp;"."&amp;VLOOKUP(I2412,'Data validation'!$A$1:$B$12,2,FALSE)&amp;".2026"</f>
        <v>09.07.2026</v>
      </c>
      <c r="AK2412">
        <f t="shared" si="1060"/>
        <v>28</v>
      </c>
      <c r="AL2412" t="e">
        <f>VLOOKUP(E2412,[2]Sheet1!$A:$B,2,FALSE)</f>
        <v>#N/A</v>
      </c>
    </row>
    <row r="2413" spans="1:38" x14ac:dyDescent="0.25">
      <c r="A2413" t="str">
        <f>VLOOKUP(Q2413,'Data validation'!$K$2:$L$50,2,FALSE)</f>
        <v>INDIVIDUAL</v>
      </c>
      <c r="B2413">
        <f t="shared" si="1046"/>
        <v>0</v>
      </c>
      <c r="C2413">
        <f t="shared" si="1047"/>
        <v>0</v>
      </c>
      <c r="D2413">
        <f t="shared" si="1048"/>
        <v>7</v>
      </c>
      <c r="E2413">
        <v>11302</v>
      </c>
      <c r="G2413" t="s">
        <v>135</v>
      </c>
      <c r="H2413" t="str">
        <f t="shared" si="1049"/>
        <v>01</v>
      </c>
      <c r="I2413" t="str">
        <f t="shared" si="1050"/>
        <v>Aug</v>
      </c>
      <c r="J2413" t="s">
        <v>259</v>
      </c>
      <c r="K2413" t="str">
        <f t="shared" si="1051"/>
        <v>08</v>
      </c>
      <c r="L2413" t="str">
        <f t="shared" si="1052"/>
        <v>Aug</v>
      </c>
      <c r="M2413">
        <v>7</v>
      </c>
      <c r="N2413">
        <f t="shared" si="1053"/>
        <v>7</v>
      </c>
      <c r="O2413">
        <f t="shared" si="1054"/>
        <v>0</v>
      </c>
      <c r="P2413">
        <f t="shared" si="1055"/>
        <v>0</v>
      </c>
      <c r="Q2413" t="s">
        <v>24</v>
      </c>
      <c r="R2413" t="s">
        <v>188</v>
      </c>
      <c r="S2413">
        <v>2</v>
      </c>
      <c r="T2413">
        <v>0</v>
      </c>
      <c r="U2413" s="2">
        <v>3516.9053211009173</v>
      </c>
      <c r="V2413" s="2">
        <v>502.41504587155958</v>
      </c>
      <c r="X2413" t="s">
        <v>10278</v>
      </c>
      <c r="Z2413" t="str">
        <f t="shared" si="1056"/>
        <v>May</v>
      </c>
      <c r="AA2413" s="6">
        <f t="shared" si="1061"/>
        <v>0</v>
      </c>
      <c r="AB2413" s="6">
        <f t="shared" si="1061"/>
        <v>0</v>
      </c>
      <c r="AC2413" s="6">
        <f t="shared" si="1061"/>
        <v>0</v>
      </c>
      <c r="AD2413" s="6">
        <f t="shared" si="1061"/>
        <v>7</v>
      </c>
      <c r="AE2413" s="6">
        <f t="shared" si="1061"/>
        <v>0</v>
      </c>
      <c r="AF2413" s="6">
        <f t="shared" si="1057"/>
        <v>7</v>
      </c>
      <c r="AG2413" s="6">
        <f t="shared" si="1058"/>
        <v>0</v>
      </c>
      <c r="AH2413" s="14" t="str">
        <f>LEFT(X2413,2)&amp;"."&amp;VLOOKUP(MID(X2413,4,3),'Data validation'!$A$1:$B$12,2,FALSE)&amp;".2025"</f>
        <v>03.05.2025</v>
      </c>
      <c r="AI2413">
        <f t="shared" si="1059"/>
        <v>18</v>
      </c>
      <c r="AJ2413" t="str">
        <f>H2413&amp;"."&amp;VLOOKUP(I2413,'Data validation'!$A$1:$B$12,2,FALSE)&amp;".2026"</f>
        <v>01.08.2026</v>
      </c>
      <c r="AK2413">
        <f t="shared" si="1060"/>
        <v>31</v>
      </c>
      <c r="AL2413" t="e">
        <f>VLOOKUP(E2413,[2]Sheet1!$A:$B,2,FALSE)</f>
        <v>#N/A</v>
      </c>
    </row>
    <row r="2414" spans="1:38" x14ac:dyDescent="0.25">
      <c r="A2414" t="str">
        <f>VLOOKUP(Q2414,'Data validation'!$K$2:$L$50,2,FALSE)</f>
        <v>INDIVIDUAL</v>
      </c>
      <c r="B2414">
        <f t="shared" si="1046"/>
        <v>0</v>
      </c>
      <c r="C2414">
        <f t="shared" si="1047"/>
        <v>0</v>
      </c>
      <c r="D2414">
        <f t="shared" si="1048"/>
        <v>5</v>
      </c>
      <c r="E2414">
        <v>11303</v>
      </c>
      <c r="G2414" t="s">
        <v>135</v>
      </c>
      <c r="H2414" t="str">
        <f t="shared" si="1049"/>
        <v>01</v>
      </c>
      <c r="I2414" t="str">
        <f t="shared" si="1050"/>
        <v>Aug</v>
      </c>
      <c r="J2414" t="s">
        <v>136</v>
      </c>
      <c r="K2414" t="str">
        <f t="shared" si="1051"/>
        <v>06</v>
      </c>
      <c r="L2414" t="str">
        <f t="shared" si="1052"/>
        <v>Aug</v>
      </c>
      <c r="M2414">
        <v>5</v>
      </c>
      <c r="N2414">
        <f t="shared" si="1053"/>
        <v>5</v>
      </c>
      <c r="O2414">
        <f t="shared" si="1054"/>
        <v>0</v>
      </c>
      <c r="P2414">
        <f t="shared" si="1055"/>
        <v>0</v>
      </c>
      <c r="Q2414" t="s">
        <v>24</v>
      </c>
      <c r="R2414" t="s">
        <v>188</v>
      </c>
      <c r="S2414">
        <v>2</v>
      </c>
      <c r="T2414">
        <v>1</v>
      </c>
      <c r="U2414" s="2">
        <v>3391.3015596330274</v>
      </c>
      <c r="V2414" s="2">
        <v>678.26031192660548</v>
      </c>
      <c r="X2414" t="s">
        <v>10279</v>
      </c>
      <c r="Z2414" t="str">
        <f t="shared" si="1056"/>
        <v>May</v>
      </c>
      <c r="AA2414" s="6">
        <f t="shared" si="1061"/>
        <v>0</v>
      </c>
      <c r="AB2414" s="6">
        <f t="shared" si="1061"/>
        <v>0</v>
      </c>
      <c r="AC2414" s="6">
        <f t="shared" si="1061"/>
        <v>0</v>
      </c>
      <c r="AD2414" s="6">
        <f t="shared" si="1061"/>
        <v>5</v>
      </c>
      <c r="AE2414" s="6">
        <f t="shared" si="1061"/>
        <v>0</v>
      </c>
      <c r="AF2414" s="6">
        <f t="shared" si="1057"/>
        <v>5</v>
      </c>
      <c r="AG2414" s="6">
        <f t="shared" si="1058"/>
        <v>0</v>
      </c>
      <c r="AH2414" s="14" t="str">
        <f>LEFT(X2414,2)&amp;"."&amp;VLOOKUP(MID(X2414,4,3),'Data validation'!$A$1:$B$12,2,FALSE)&amp;".2025"</f>
        <v>03.05.2025</v>
      </c>
      <c r="AI2414">
        <f t="shared" si="1059"/>
        <v>18</v>
      </c>
      <c r="AJ2414" t="str">
        <f>H2414&amp;"."&amp;VLOOKUP(I2414,'Data validation'!$A$1:$B$12,2,FALSE)&amp;".2026"</f>
        <v>01.08.2026</v>
      </c>
      <c r="AK2414">
        <f t="shared" si="1060"/>
        <v>31</v>
      </c>
      <c r="AL2414" t="e">
        <f>VLOOKUP(E2414,[2]Sheet1!$A:$B,2,FALSE)</f>
        <v>#N/A</v>
      </c>
    </row>
    <row r="2415" spans="1:38" x14ac:dyDescent="0.25">
      <c r="A2415" t="str">
        <f>VLOOKUP(Q2415,'Data validation'!$K$2:$L$50,2,FALSE)</f>
        <v>TO</v>
      </c>
      <c r="B2415">
        <f t="shared" si="1046"/>
        <v>0</v>
      </c>
      <c r="C2415">
        <f t="shared" si="1047"/>
        <v>5</v>
      </c>
      <c r="D2415">
        <f t="shared" si="1048"/>
        <v>0</v>
      </c>
      <c r="E2415">
        <v>11142</v>
      </c>
      <c r="F2415" t="s">
        <v>10281</v>
      </c>
      <c r="G2415" t="s">
        <v>131</v>
      </c>
      <c r="H2415" t="str">
        <f t="shared" si="1049"/>
        <v>29</v>
      </c>
      <c r="I2415" t="str">
        <f t="shared" si="1050"/>
        <v>Aug</v>
      </c>
      <c r="J2415" t="s">
        <v>322</v>
      </c>
      <c r="K2415" t="str">
        <f t="shared" si="1051"/>
        <v>03</v>
      </c>
      <c r="L2415" t="str">
        <f t="shared" si="1052"/>
        <v>Sep</v>
      </c>
      <c r="M2415">
        <v>5</v>
      </c>
      <c r="N2415">
        <f t="shared" si="1053"/>
        <v>-26</v>
      </c>
      <c r="O2415">
        <f t="shared" si="1054"/>
        <v>2</v>
      </c>
      <c r="P2415">
        <f t="shared" si="1055"/>
        <v>2</v>
      </c>
      <c r="Q2415" t="s">
        <v>81</v>
      </c>
      <c r="R2415" t="s">
        <v>63</v>
      </c>
      <c r="S2415">
        <v>2</v>
      </c>
      <c r="T2415">
        <v>1</v>
      </c>
      <c r="U2415" s="2">
        <f>SUMIFS(SLR!L:L,SLR!D:D,'Резервации 2026'!E2415)</f>
        <v>1530.2022754</v>
      </c>
      <c r="V2415" s="2">
        <f t="shared" ref="V2415" si="1069">+U2415/M2415</f>
        <v>306.04045508000002</v>
      </c>
      <c r="W2415" t="s">
        <v>262</v>
      </c>
      <c r="X2415" t="s">
        <v>10282</v>
      </c>
      <c r="Y2415" t="s">
        <v>10233</v>
      </c>
      <c r="Z2415" t="str">
        <f t="shared" si="1056"/>
        <v>Apr</v>
      </c>
      <c r="AA2415" s="6">
        <f t="shared" si="1061"/>
        <v>0</v>
      </c>
      <c r="AB2415" s="6">
        <f t="shared" si="1061"/>
        <v>0</v>
      </c>
      <c r="AC2415" s="6">
        <f t="shared" si="1061"/>
        <v>0</v>
      </c>
      <c r="AD2415" s="6">
        <f t="shared" si="1061"/>
        <v>2</v>
      </c>
      <c r="AE2415" s="6">
        <f t="shared" si="1061"/>
        <v>2</v>
      </c>
      <c r="AF2415" s="6">
        <f t="shared" si="1057"/>
        <v>4</v>
      </c>
      <c r="AG2415" s="6">
        <f t="shared" si="1058"/>
        <v>-1</v>
      </c>
      <c r="AH2415" s="14" t="str">
        <f>LEFT(X2415,2)&amp;"."&amp;VLOOKUP(MID(X2415,4,3),'Data validation'!$A$1:$B$12,2,FALSE)&amp;".2025"</f>
        <v>27.04.2025</v>
      </c>
      <c r="AI2415">
        <f t="shared" si="1059"/>
        <v>18</v>
      </c>
      <c r="AJ2415" t="str">
        <f>H2415&amp;"."&amp;VLOOKUP(I2415,'Data validation'!$A$1:$B$12,2,FALSE)&amp;".2026"</f>
        <v>29.08.2026</v>
      </c>
      <c r="AK2415">
        <f t="shared" si="1060"/>
        <v>35</v>
      </c>
      <c r="AL2415" t="e">
        <f>VLOOKUP(E2415,[2]Sheet1!$A:$B,2,FALSE)</f>
        <v>#N/A</v>
      </c>
    </row>
    <row r="2416" spans="1:38" x14ac:dyDescent="0.25">
      <c r="A2416" t="str">
        <f>VLOOKUP(Q2416,'Data validation'!$K$2:$L$50,2,FALSE)</f>
        <v>BOOKING</v>
      </c>
      <c r="B2416">
        <f t="shared" si="1046"/>
        <v>0</v>
      </c>
      <c r="C2416">
        <f t="shared" si="1047"/>
        <v>2</v>
      </c>
      <c r="D2416">
        <f t="shared" si="1048"/>
        <v>0</v>
      </c>
      <c r="E2416">
        <v>11143</v>
      </c>
      <c r="F2416" t="s">
        <v>10283</v>
      </c>
      <c r="G2416" t="s">
        <v>950</v>
      </c>
      <c r="H2416" t="str">
        <f t="shared" si="1049"/>
        <v>26</v>
      </c>
      <c r="I2416" t="str">
        <f t="shared" si="1050"/>
        <v>Jun</v>
      </c>
      <c r="J2416" t="s">
        <v>276</v>
      </c>
      <c r="K2416" t="str">
        <f t="shared" si="1051"/>
        <v>28</v>
      </c>
      <c r="L2416" t="str">
        <f t="shared" si="1052"/>
        <v>Jun</v>
      </c>
      <c r="M2416">
        <v>2</v>
      </c>
      <c r="N2416">
        <f t="shared" si="1053"/>
        <v>2</v>
      </c>
      <c r="O2416">
        <f t="shared" si="1054"/>
        <v>0</v>
      </c>
      <c r="P2416">
        <f t="shared" si="1055"/>
        <v>0</v>
      </c>
      <c r="Q2416" t="s">
        <v>587</v>
      </c>
      <c r="R2416" t="s">
        <v>63</v>
      </c>
      <c r="S2416">
        <v>2</v>
      </c>
      <c r="T2416">
        <v>1</v>
      </c>
      <c r="U2416" s="2">
        <v>883.67629211009171</v>
      </c>
      <c r="V2416" s="2">
        <v>441.83814605504585</v>
      </c>
      <c r="W2416" t="s">
        <v>262</v>
      </c>
      <c r="X2416" t="s">
        <v>10284</v>
      </c>
      <c r="Y2416" t="s">
        <v>10285</v>
      </c>
      <c r="Z2416" t="str">
        <f t="shared" si="1056"/>
        <v>Apr</v>
      </c>
      <c r="AA2416" s="6">
        <f t="shared" si="1061"/>
        <v>0</v>
      </c>
      <c r="AB2416" s="6">
        <f t="shared" si="1061"/>
        <v>2</v>
      </c>
      <c r="AC2416" s="6">
        <f t="shared" si="1061"/>
        <v>0</v>
      </c>
      <c r="AD2416" s="6">
        <f t="shared" si="1061"/>
        <v>0</v>
      </c>
      <c r="AE2416" s="6">
        <f t="shared" si="1061"/>
        <v>0</v>
      </c>
      <c r="AF2416" s="6">
        <f t="shared" si="1057"/>
        <v>2</v>
      </c>
      <c r="AG2416" s="6">
        <f t="shared" si="1058"/>
        <v>0</v>
      </c>
      <c r="AH2416" s="14" t="str">
        <f>LEFT(X2416,2)&amp;"."&amp;VLOOKUP(MID(X2416,4,3),'Data validation'!$A$1:$B$12,2,FALSE)&amp;".2025"</f>
        <v>28.04.2025</v>
      </c>
      <c r="AI2416">
        <f t="shared" si="1059"/>
        <v>18</v>
      </c>
      <c r="AJ2416" t="str">
        <f>H2416&amp;"."&amp;VLOOKUP(I2416,'Data validation'!$A$1:$B$12,2,FALSE)&amp;".2026"</f>
        <v>26.06.2026</v>
      </c>
      <c r="AK2416">
        <f t="shared" si="1060"/>
        <v>26</v>
      </c>
      <c r="AL2416" t="str">
        <f>VLOOKUP(E2416,[2]Sheet1!$A:$B,2,FALSE)</f>
        <v>Анулирана</v>
      </c>
    </row>
    <row r="2417" spans="1:38" x14ac:dyDescent="0.25">
      <c r="A2417" t="str">
        <f>VLOOKUP(Q2417,'Data validation'!$K$2:$L$50,2,FALSE)</f>
        <v>BOOKING</v>
      </c>
      <c r="B2417">
        <f t="shared" si="1046"/>
        <v>1</v>
      </c>
      <c r="C2417">
        <f t="shared" si="1047"/>
        <v>1</v>
      </c>
      <c r="D2417">
        <f t="shared" si="1048"/>
        <v>0</v>
      </c>
      <c r="E2417">
        <v>11144</v>
      </c>
      <c r="F2417" t="s">
        <v>10286</v>
      </c>
      <c r="G2417" t="s">
        <v>3113</v>
      </c>
      <c r="H2417" t="str">
        <f t="shared" si="1049"/>
        <v>30</v>
      </c>
      <c r="I2417" t="str">
        <f t="shared" si="1050"/>
        <v>May</v>
      </c>
      <c r="J2417" t="s">
        <v>27</v>
      </c>
      <c r="K2417" t="str">
        <f t="shared" si="1051"/>
        <v>01</v>
      </c>
      <c r="L2417" t="str">
        <f t="shared" si="1052"/>
        <v>Jun</v>
      </c>
      <c r="M2417">
        <v>2</v>
      </c>
      <c r="N2417">
        <f t="shared" si="1053"/>
        <v>-29</v>
      </c>
      <c r="O2417">
        <f t="shared" si="1054"/>
        <v>1</v>
      </c>
      <c r="P2417">
        <f t="shared" si="1055"/>
        <v>0</v>
      </c>
      <c r="Q2417" t="s">
        <v>587</v>
      </c>
      <c r="R2417" t="s">
        <v>57</v>
      </c>
      <c r="S2417">
        <v>2</v>
      </c>
      <c r="T2417">
        <v>2</v>
      </c>
      <c r="U2417" s="2">
        <v>842.9806733944954</v>
      </c>
      <c r="V2417" s="2">
        <v>421.4903366972477</v>
      </c>
      <c r="W2417" t="s">
        <v>262</v>
      </c>
      <c r="X2417" t="s">
        <v>10287</v>
      </c>
      <c r="Y2417" t="s">
        <v>10285</v>
      </c>
      <c r="Z2417" t="str">
        <f t="shared" si="1056"/>
        <v>Apr</v>
      </c>
      <c r="AA2417" s="6">
        <f t="shared" si="1061"/>
        <v>1</v>
      </c>
      <c r="AB2417" s="6">
        <f t="shared" si="1061"/>
        <v>0</v>
      </c>
      <c r="AC2417" s="6">
        <f t="shared" si="1061"/>
        <v>0</v>
      </c>
      <c r="AD2417" s="6">
        <f t="shared" si="1061"/>
        <v>0</v>
      </c>
      <c r="AE2417" s="6">
        <f t="shared" si="1061"/>
        <v>0</v>
      </c>
      <c r="AF2417" s="6">
        <f t="shared" si="1057"/>
        <v>1</v>
      </c>
      <c r="AG2417" s="6">
        <f t="shared" si="1058"/>
        <v>-1</v>
      </c>
      <c r="AH2417" s="14" t="str">
        <f>LEFT(X2417,2)&amp;"."&amp;VLOOKUP(MID(X2417,4,3),'Data validation'!$A$1:$B$12,2,FALSE)&amp;".2025"</f>
        <v>28.04.2025</v>
      </c>
      <c r="AI2417">
        <f t="shared" si="1059"/>
        <v>18</v>
      </c>
      <c r="AJ2417" t="str">
        <f>H2417&amp;"."&amp;VLOOKUP(I2417,'Data validation'!$A$1:$B$12,2,FALSE)&amp;".2026"</f>
        <v>30.05.2026</v>
      </c>
      <c r="AK2417">
        <f t="shared" si="1060"/>
        <v>22</v>
      </c>
      <c r="AL2417" t="str">
        <f>VLOOKUP(E2417,[2]Sheet1!$A:$B,2,FALSE)</f>
        <v>Анулирана</v>
      </c>
    </row>
    <row r="2418" spans="1:38" x14ac:dyDescent="0.25">
      <c r="A2418" t="str">
        <f>VLOOKUP(Q2418,'Data validation'!$K$2:$L$50,2,FALSE)</f>
        <v>INDIVIDUAL</v>
      </c>
      <c r="B2418">
        <f t="shared" si="1046"/>
        <v>0</v>
      </c>
      <c r="C2418">
        <f t="shared" si="1047"/>
        <v>0</v>
      </c>
      <c r="D2418">
        <f t="shared" si="1048"/>
        <v>5</v>
      </c>
      <c r="E2418">
        <v>10997</v>
      </c>
      <c r="F2418" t="s">
        <v>10288</v>
      </c>
      <c r="G2418" t="s">
        <v>94</v>
      </c>
      <c r="H2418" t="str">
        <f t="shared" si="1049"/>
        <v>27</v>
      </c>
      <c r="I2418" t="str">
        <f t="shared" si="1050"/>
        <v>Jul</v>
      </c>
      <c r="J2418" t="s">
        <v>135</v>
      </c>
      <c r="K2418" t="str">
        <f t="shared" si="1051"/>
        <v>01</v>
      </c>
      <c r="L2418" t="str">
        <f t="shared" si="1052"/>
        <v>Aug</v>
      </c>
      <c r="M2418">
        <v>5</v>
      </c>
      <c r="N2418">
        <f t="shared" si="1053"/>
        <v>-26</v>
      </c>
      <c r="O2418">
        <f t="shared" si="1054"/>
        <v>4</v>
      </c>
      <c r="P2418">
        <f t="shared" si="1055"/>
        <v>0</v>
      </c>
      <c r="Q2418" t="s">
        <v>24</v>
      </c>
      <c r="R2418" t="s">
        <v>20</v>
      </c>
      <c r="S2418">
        <v>1</v>
      </c>
      <c r="T2418">
        <v>1</v>
      </c>
      <c r="U2418" s="2">
        <v>2189.0941284403671</v>
      </c>
      <c r="V2418" s="2">
        <v>437.81882568807333</v>
      </c>
      <c r="X2418" t="s">
        <v>10289</v>
      </c>
      <c r="Y2418" t="s">
        <v>10290</v>
      </c>
      <c r="Z2418" t="str">
        <f t="shared" si="1056"/>
        <v>Apr</v>
      </c>
      <c r="AA2418" s="6">
        <f t="shared" si="1061"/>
        <v>0</v>
      </c>
      <c r="AB2418" s="6">
        <f t="shared" si="1061"/>
        <v>0</v>
      </c>
      <c r="AC2418" s="6">
        <f t="shared" si="1061"/>
        <v>4</v>
      </c>
      <c r="AD2418" s="6">
        <f t="shared" si="1061"/>
        <v>0</v>
      </c>
      <c r="AE2418" s="6">
        <f t="shared" si="1061"/>
        <v>0</v>
      </c>
      <c r="AF2418" s="6">
        <f t="shared" si="1057"/>
        <v>4</v>
      </c>
      <c r="AG2418" s="6">
        <f t="shared" si="1058"/>
        <v>-1</v>
      </c>
      <c r="AH2418" s="14" t="str">
        <f>LEFT(X2418,2)&amp;"."&amp;VLOOKUP(MID(X2418,4,3),'Data validation'!$A$1:$B$12,2,FALSE)&amp;".2025"</f>
        <v>21.04.2025</v>
      </c>
      <c r="AI2418">
        <f t="shared" si="1059"/>
        <v>17</v>
      </c>
      <c r="AJ2418" t="str">
        <f>H2418&amp;"."&amp;VLOOKUP(I2418,'Data validation'!$A$1:$B$12,2,FALSE)&amp;".2026"</f>
        <v>27.07.2026</v>
      </c>
      <c r="AK2418">
        <f t="shared" si="1060"/>
        <v>31</v>
      </c>
      <c r="AL2418" t="e">
        <f>VLOOKUP(E2418,[2]Sheet1!$A:$B,2,FALSE)</f>
        <v>#N/A</v>
      </c>
    </row>
    <row r="2419" spans="1:38" x14ac:dyDescent="0.25">
      <c r="A2419" t="str">
        <f>VLOOKUP(Q2419,'Data validation'!$K$2:$L$50,2,FALSE)</f>
        <v>INDIVIDUAL</v>
      </c>
      <c r="B2419">
        <f t="shared" si="1046"/>
        <v>0</v>
      </c>
      <c r="C2419">
        <f t="shared" si="1047"/>
        <v>0</v>
      </c>
      <c r="D2419">
        <f t="shared" si="1048"/>
        <v>5</v>
      </c>
      <c r="E2419">
        <v>11003</v>
      </c>
      <c r="F2419" t="s">
        <v>10288</v>
      </c>
      <c r="G2419" t="s">
        <v>167</v>
      </c>
      <c r="H2419" t="str">
        <f t="shared" si="1049"/>
        <v>30</v>
      </c>
      <c r="I2419" t="str">
        <f t="shared" si="1050"/>
        <v>Jul</v>
      </c>
      <c r="J2419" t="s">
        <v>160</v>
      </c>
      <c r="K2419" t="str">
        <f t="shared" si="1051"/>
        <v>04</v>
      </c>
      <c r="L2419" t="str">
        <f t="shared" si="1052"/>
        <v>Aug</v>
      </c>
      <c r="M2419">
        <v>5</v>
      </c>
      <c r="N2419">
        <f t="shared" si="1053"/>
        <v>-26</v>
      </c>
      <c r="O2419">
        <f t="shared" si="1054"/>
        <v>1</v>
      </c>
      <c r="P2419">
        <f t="shared" si="1055"/>
        <v>3</v>
      </c>
      <c r="Q2419" t="s">
        <v>24</v>
      </c>
      <c r="R2419" t="s">
        <v>690</v>
      </c>
      <c r="S2419">
        <v>2</v>
      </c>
      <c r="T2419">
        <v>1</v>
      </c>
      <c r="U2419" s="2">
        <v>3014.4902752293578</v>
      </c>
      <c r="V2419" s="2">
        <v>602.8980550458715</v>
      </c>
      <c r="X2419" t="s">
        <v>10291</v>
      </c>
      <c r="Y2419" t="s">
        <v>10290</v>
      </c>
      <c r="Z2419" t="str">
        <f t="shared" si="1056"/>
        <v>Apr</v>
      </c>
      <c r="AA2419" s="6">
        <f t="shared" ref="AA2419:AE2469" si="1070">IF($I2419=AA$1,IF($L2419=AA$1,$M2419,$O2419),IF($L2419=AA$1,$P2419,0))</f>
        <v>0</v>
      </c>
      <c r="AB2419" s="6">
        <f t="shared" si="1070"/>
        <v>0</v>
      </c>
      <c r="AC2419" s="6">
        <f t="shared" si="1070"/>
        <v>1</v>
      </c>
      <c r="AD2419" s="6">
        <f t="shared" si="1070"/>
        <v>3</v>
      </c>
      <c r="AE2419" s="6">
        <f t="shared" si="1070"/>
        <v>0</v>
      </c>
      <c r="AF2419" s="6">
        <f t="shared" si="1057"/>
        <v>4</v>
      </c>
      <c r="AG2419" s="6">
        <f t="shared" si="1058"/>
        <v>-1</v>
      </c>
      <c r="AH2419" s="14" t="str">
        <f>LEFT(X2419,2)&amp;"."&amp;VLOOKUP(MID(X2419,4,3),'Data validation'!$A$1:$B$12,2,FALSE)&amp;".2025"</f>
        <v>21.04.2025</v>
      </c>
      <c r="AI2419">
        <f t="shared" si="1059"/>
        <v>17</v>
      </c>
      <c r="AJ2419" t="str">
        <f>H2419&amp;"."&amp;VLOOKUP(I2419,'Data validation'!$A$1:$B$12,2,FALSE)&amp;".2026"</f>
        <v>30.07.2026</v>
      </c>
      <c r="AK2419">
        <f t="shared" si="1060"/>
        <v>31</v>
      </c>
      <c r="AL2419" t="e">
        <f>VLOOKUP(E2419,[2]Sheet1!$A:$B,2,FALSE)</f>
        <v>#N/A</v>
      </c>
    </row>
    <row r="2420" spans="1:38" x14ac:dyDescent="0.25">
      <c r="A2420" t="str">
        <f>VLOOKUP(Q2420,'Data validation'!$K$2:$L$50,2,FALSE)</f>
        <v>TO</v>
      </c>
      <c r="B2420">
        <f t="shared" si="1046"/>
        <v>0</v>
      </c>
      <c r="C2420">
        <f t="shared" si="1047"/>
        <v>3</v>
      </c>
      <c r="D2420">
        <f t="shared" si="1048"/>
        <v>2</v>
      </c>
      <c r="E2420">
        <v>11145</v>
      </c>
      <c r="F2420" t="s">
        <v>10292</v>
      </c>
      <c r="G2420" t="s">
        <v>593</v>
      </c>
      <c r="H2420" t="str">
        <f t="shared" si="1049"/>
        <v>08</v>
      </c>
      <c r="I2420" t="str">
        <f t="shared" si="1050"/>
        <v>Jul</v>
      </c>
      <c r="J2420" t="s">
        <v>32</v>
      </c>
      <c r="K2420" t="str">
        <f t="shared" si="1051"/>
        <v>13</v>
      </c>
      <c r="L2420" t="str">
        <f t="shared" si="1052"/>
        <v>Jul</v>
      </c>
      <c r="M2420">
        <v>5</v>
      </c>
      <c r="N2420">
        <f t="shared" si="1053"/>
        <v>5</v>
      </c>
      <c r="O2420">
        <f t="shared" si="1054"/>
        <v>0</v>
      </c>
      <c r="P2420">
        <f t="shared" si="1055"/>
        <v>0</v>
      </c>
      <c r="Q2420" t="s">
        <v>56</v>
      </c>
      <c r="R2420" t="s">
        <v>63</v>
      </c>
      <c r="S2420">
        <v>2</v>
      </c>
      <c r="T2420">
        <v>0</v>
      </c>
      <c r="U2420" s="2">
        <f>SUMIFS(Novoton!L:L,Novoton!D:D,'Резервации 2026'!E2420)</f>
        <v>1453.1816899999999</v>
      </c>
      <c r="V2420" s="2">
        <f t="shared" ref="V2420" si="1071">+U2420/M2420</f>
        <v>290.63633799999997</v>
      </c>
      <c r="W2420" t="s">
        <v>262</v>
      </c>
      <c r="X2420" t="s">
        <v>10293</v>
      </c>
      <c r="Y2420" t="s">
        <v>10233</v>
      </c>
      <c r="Z2420" t="str">
        <f t="shared" si="1056"/>
        <v>Apr</v>
      </c>
      <c r="AA2420" s="6">
        <f t="shared" si="1070"/>
        <v>0</v>
      </c>
      <c r="AB2420" s="6">
        <f t="shared" si="1070"/>
        <v>0</v>
      </c>
      <c r="AC2420" s="6">
        <f t="shared" si="1070"/>
        <v>5</v>
      </c>
      <c r="AD2420" s="6">
        <f t="shared" si="1070"/>
        <v>0</v>
      </c>
      <c r="AE2420" s="6">
        <f t="shared" si="1070"/>
        <v>0</v>
      </c>
      <c r="AF2420" s="6">
        <f t="shared" si="1057"/>
        <v>5</v>
      </c>
      <c r="AG2420" s="6">
        <f t="shared" si="1058"/>
        <v>0</v>
      </c>
      <c r="AH2420" s="14" t="str">
        <f>LEFT(X2420,2)&amp;"."&amp;VLOOKUP(MID(X2420,4,3),'Data validation'!$A$1:$B$12,2,FALSE)&amp;".2025"</f>
        <v>28.04.2025</v>
      </c>
      <c r="AI2420">
        <f t="shared" si="1059"/>
        <v>18</v>
      </c>
      <c r="AJ2420" t="str">
        <f>H2420&amp;"."&amp;VLOOKUP(I2420,'Data validation'!$A$1:$B$12,2,FALSE)&amp;".2026"</f>
        <v>08.07.2026</v>
      </c>
      <c r="AK2420">
        <f t="shared" si="1060"/>
        <v>28</v>
      </c>
      <c r="AL2420" t="e">
        <f>VLOOKUP(E2420,[2]Sheet1!$A:$B,2,FALSE)</f>
        <v>#N/A</v>
      </c>
    </row>
    <row r="2421" spans="1:38" x14ac:dyDescent="0.25">
      <c r="A2421" t="str">
        <f>VLOOKUP(Q2421,'Data validation'!$K$2:$L$50,2,FALSE)</f>
        <v>TO</v>
      </c>
      <c r="B2421">
        <f t="shared" si="1046"/>
        <v>0</v>
      </c>
      <c r="C2421">
        <f t="shared" si="1047"/>
        <v>0</v>
      </c>
      <c r="D2421">
        <f t="shared" si="1048"/>
        <v>5</v>
      </c>
      <c r="E2421">
        <v>11146</v>
      </c>
      <c r="F2421" t="s">
        <v>10294</v>
      </c>
      <c r="G2421" t="s">
        <v>94</v>
      </c>
      <c r="H2421" t="str">
        <f t="shared" si="1049"/>
        <v>27</v>
      </c>
      <c r="I2421" t="str">
        <f t="shared" si="1050"/>
        <v>Jul</v>
      </c>
      <c r="J2421" t="s">
        <v>135</v>
      </c>
      <c r="K2421" t="str">
        <f t="shared" si="1051"/>
        <v>01</v>
      </c>
      <c r="L2421" t="str">
        <f t="shared" si="1052"/>
        <v>Aug</v>
      </c>
      <c r="M2421">
        <v>5</v>
      </c>
      <c r="N2421">
        <f t="shared" si="1053"/>
        <v>-26</v>
      </c>
      <c r="O2421">
        <f t="shared" si="1054"/>
        <v>4</v>
      </c>
      <c r="P2421">
        <f t="shared" si="1055"/>
        <v>0</v>
      </c>
      <c r="Q2421" t="s">
        <v>158</v>
      </c>
      <c r="R2421" t="s">
        <v>20</v>
      </c>
      <c r="S2421">
        <v>2</v>
      </c>
      <c r="T2421">
        <v>0</v>
      </c>
      <c r="U2421" s="2">
        <f>SUMIFS(DTS!L:L,DTS!D:D,'Резервации 2026'!E2421)</f>
        <v>1823.029143</v>
      </c>
      <c r="V2421" s="2">
        <f>+U2421/M2421</f>
        <v>364.6058286</v>
      </c>
      <c r="X2421" t="s">
        <v>10295</v>
      </c>
      <c r="Y2421" t="s">
        <v>10233</v>
      </c>
      <c r="Z2421" t="str">
        <f t="shared" si="1056"/>
        <v>Apr</v>
      </c>
      <c r="AA2421" s="6">
        <f t="shared" si="1070"/>
        <v>0</v>
      </c>
      <c r="AB2421" s="6">
        <f t="shared" si="1070"/>
        <v>0</v>
      </c>
      <c r="AC2421" s="6">
        <f t="shared" si="1070"/>
        <v>4</v>
      </c>
      <c r="AD2421" s="6">
        <f t="shared" si="1070"/>
        <v>0</v>
      </c>
      <c r="AE2421" s="6">
        <f t="shared" si="1070"/>
        <v>0</v>
      </c>
      <c r="AF2421" s="6">
        <f t="shared" si="1057"/>
        <v>4</v>
      </c>
      <c r="AG2421" s="6">
        <f t="shared" si="1058"/>
        <v>-1</v>
      </c>
      <c r="AH2421" s="14" t="str">
        <f>LEFT(X2421,2)&amp;"."&amp;VLOOKUP(MID(X2421,4,3),'Data validation'!$A$1:$B$12,2,FALSE)&amp;".2025"</f>
        <v>28.04.2025</v>
      </c>
      <c r="AI2421">
        <f t="shared" si="1059"/>
        <v>18</v>
      </c>
      <c r="AJ2421" t="str">
        <f>H2421&amp;"."&amp;VLOOKUP(I2421,'Data validation'!$A$1:$B$12,2,FALSE)&amp;".2026"</f>
        <v>27.07.2026</v>
      </c>
      <c r="AK2421">
        <f t="shared" si="1060"/>
        <v>31</v>
      </c>
      <c r="AL2421" t="e">
        <f>VLOOKUP(E2421,[2]Sheet1!$A:$B,2,FALSE)</f>
        <v>#N/A</v>
      </c>
    </row>
    <row r="2422" spans="1:38" x14ac:dyDescent="0.25">
      <c r="A2422" t="str">
        <f>VLOOKUP(Q2422,'Data validation'!$K$2:$L$50,2,FALSE)</f>
        <v>TO</v>
      </c>
      <c r="B2422">
        <f t="shared" si="1046"/>
        <v>0</v>
      </c>
      <c r="C2422">
        <f t="shared" si="1047"/>
        <v>3</v>
      </c>
      <c r="D2422">
        <f t="shared" si="1048"/>
        <v>2</v>
      </c>
      <c r="E2422">
        <v>11147</v>
      </c>
      <c r="F2422" t="s">
        <v>10296</v>
      </c>
      <c r="G2422" t="s">
        <v>593</v>
      </c>
      <c r="H2422" t="str">
        <f t="shared" si="1049"/>
        <v>08</v>
      </c>
      <c r="I2422" t="str">
        <f t="shared" si="1050"/>
        <v>Jul</v>
      </c>
      <c r="J2422" t="s">
        <v>32</v>
      </c>
      <c r="K2422" t="str">
        <f t="shared" si="1051"/>
        <v>13</v>
      </c>
      <c r="L2422" t="str">
        <f t="shared" si="1052"/>
        <v>Jul</v>
      </c>
      <c r="M2422">
        <v>5</v>
      </c>
      <c r="N2422">
        <f t="shared" si="1053"/>
        <v>5</v>
      </c>
      <c r="O2422">
        <f t="shared" si="1054"/>
        <v>0</v>
      </c>
      <c r="P2422">
        <f t="shared" si="1055"/>
        <v>0</v>
      </c>
      <c r="Q2422" t="s">
        <v>56</v>
      </c>
      <c r="R2422" t="s">
        <v>63</v>
      </c>
      <c r="S2422">
        <v>2</v>
      </c>
      <c r="T2422">
        <v>0</v>
      </c>
      <c r="U2422" s="2">
        <f>SUMIFS(Novoton!L:L,Novoton!D:D,'Резервации 2026'!E2422)</f>
        <v>1453.1816899999999</v>
      </c>
      <c r="V2422" s="2">
        <f t="shared" ref="V2422:V2423" si="1072">+U2422/M2422</f>
        <v>290.63633799999997</v>
      </c>
      <c r="W2422" t="s">
        <v>262</v>
      </c>
      <c r="X2422" t="s">
        <v>10295</v>
      </c>
      <c r="Y2422" t="s">
        <v>10233</v>
      </c>
      <c r="Z2422" t="str">
        <f t="shared" si="1056"/>
        <v>Apr</v>
      </c>
      <c r="AA2422" s="6">
        <f t="shared" si="1070"/>
        <v>0</v>
      </c>
      <c r="AB2422" s="6">
        <f t="shared" si="1070"/>
        <v>0</v>
      </c>
      <c r="AC2422" s="6">
        <f t="shared" si="1070"/>
        <v>5</v>
      </c>
      <c r="AD2422" s="6">
        <f t="shared" si="1070"/>
        <v>0</v>
      </c>
      <c r="AE2422" s="6">
        <f t="shared" si="1070"/>
        <v>0</v>
      </c>
      <c r="AF2422" s="6">
        <f t="shared" si="1057"/>
        <v>5</v>
      </c>
      <c r="AG2422" s="6">
        <f t="shared" si="1058"/>
        <v>0</v>
      </c>
      <c r="AH2422" s="14" t="str">
        <f>LEFT(X2422,2)&amp;"."&amp;VLOOKUP(MID(X2422,4,3),'Data validation'!$A$1:$B$12,2,FALSE)&amp;".2025"</f>
        <v>28.04.2025</v>
      </c>
      <c r="AI2422">
        <f t="shared" si="1059"/>
        <v>18</v>
      </c>
      <c r="AJ2422" t="str">
        <f>H2422&amp;"."&amp;VLOOKUP(I2422,'Data validation'!$A$1:$B$12,2,FALSE)&amp;".2026"</f>
        <v>08.07.2026</v>
      </c>
      <c r="AK2422">
        <f t="shared" si="1060"/>
        <v>28</v>
      </c>
      <c r="AL2422" t="e">
        <f>VLOOKUP(E2422,[2]Sheet1!$A:$B,2,FALSE)</f>
        <v>#N/A</v>
      </c>
    </row>
    <row r="2423" spans="1:38" x14ac:dyDescent="0.25">
      <c r="A2423" t="str">
        <f>VLOOKUP(Q2423,'Data validation'!$K$2:$L$50,2,FALSE)</f>
        <v>TO</v>
      </c>
      <c r="B2423">
        <f t="shared" si="1046"/>
        <v>2</v>
      </c>
      <c r="C2423">
        <f t="shared" si="1047"/>
        <v>0</v>
      </c>
      <c r="D2423">
        <f t="shared" si="1048"/>
        <v>0</v>
      </c>
      <c r="E2423">
        <v>11149</v>
      </c>
      <c r="F2423" t="s">
        <v>10297</v>
      </c>
      <c r="G2423" t="s">
        <v>2076</v>
      </c>
      <c r="H2423" t="str">
        <f t="shared" si="1049"/>
        <v>05</v>
      </c>
      <c r="I2423" t="str">
        <f t="shared" si="1050"/>
        <v>Jun</v>
      </c>
      <c r="J2423" t="s">
        <v>492</v>
      </c>
      <c r="K2423" t="str">
        <f t="shared" si="1051"/>
        <v>07</v>
      </c>
      <c r="L2423" t="str">
        <f t="shared" si="1052"/>
        <v>Jun</v>
      </c>
      <c r="M2423">
        <v>2</v>
      </c>
      <c r="N2423">
        <f t="shared" si="1053"/>
        <v>2</v>
      </c>
      <c r="O2423">
        <f t="shared" si="1054"/>
        <v>0</v>
      </c>
      <c r="P2423">
        <f t="shared" si="1055"/>
        <v>0</v>
      </c>
      <c r="Q2423" t="s">
        <v>81</v>
      </c>
      <c r="R2423" t="s">
        <v>17</v>
      </c>
      <c r="S2423">
        <v>2</v>
      </c>
      <c r="T2423">
        <v>0</v>
      </c>
      <c r="U2423" s="2">
        <f>SUMIFS(SLR!L:L,SLR!D:D,'Резервации 2026'!E2423)</f>
        <v>502.41361039999998</v>
      </c>
      <c r="V2423" s="2">
        <f t="shared" si="1072"/>
        <v>251.20680519999999</v>
      </c>
      <c r="W2423" t="s">
        <v>262</v>
      </c>
      <c r="X2423" t="s">
        <v>10298</v>
      </c>
      <c r="Y2423" t="s">
        <v>10233</v>
      </c>
      <c r="Z2423" t="str">
        <f t="shared" si="1056"/>
        <v>Apr</v>
      </c>
      <c r="AA2423" s="6">
        <f t="shared" si="1070"/>
        <v>0</v>
      </c>
      <c r="AB2423" s="6">
        <f t="shared" si="1070"/>
        <v>2</v>
      </c>
      <c r="AC2423" s="6">
        <f t="shared" si="1070"/>
        <v>0</v>
      </c>
      <c r="AD2423" s="6">
        <f t="shared" si="1070"/>
        <v>0</v>
      </c>
      <c r="AE2423" s="6">
        <f t="shared" si="1070"/>
        <v>0</v>
      </c>
      <c r="AF2423" s="6">
        <f t="shared" si="1057"/>
        <v>2</v>
      </c>
      <c r="AG2423" s="6">
        <f t="shared" si="1058"/>
        <v>0</v>
      </c>
      <c r="AH2423" s="14" t="str">
        <f>LEFT(X2423,2)&amp;"."&amp;VLOOKUP(MID(X2423,4,3),'Data validation'!$A$1:$B$12,2,FALSE)&amp;".2025"</f>
        <v>28.04.2025</v>
      </c>
      <c r="AI2423">
        <f t="shared" si="1059"/>
        <v>18</v>
      </c>
      <c r="AJ2423" t="str">
        <f>H2423&amp;"."&amp;VLOOKUP(I2423,'Data validation'!$A$1:$B$12,2,FALSE)&amp;".2026"</f>
        <v>05.06.2026</v>
      </c>
      <c r="AK2423">
        <f t="shared" si="1060"/>
        <v>23</v>
      </c>
      <c r="AL2423" t="e">
        <f>VLOOKUP(E2423,[2]Sheet1!$A:$B,2,FALSE)</f>
        <v>#N/A</v>
      </c>
    </row>
    <row r="2424" spans="1:38" x14ac:dyDescent="0.25">
      <c r="A2424" t="str">
        <f>VLOOKUP(Q2424,'Data validation'!$K$2:$L$50,2,FALSE)</f>
        <v>INDIVIDUAL</v>
      </c>
      <c r="B2424">
        <f t="shared" si="1046"/>
        <v>0</v>
      </c>
      <c r="C2424">
        <f t="shared" si="1047"/>
        <v>4</v>
      </c>
      <c r="D2424">
        <f t="shared" si="1048"/>
        <v>0</v>
      </c>
      <c r="E2424">
        <v>11151</v>
      </c>
      <c r="F2424" t="s">
        <v>10299</v>
      </c>
      <c r="G2424" t="s">
        <v>280</v>
      </c>
      <c r="H2424" t="str">
        <f t="shared" si="1049"/>
        <v>15</v>
      </c>
      <c r="I2424" t="str">
        <f t="shared" si="1050"/>
        <v>Jun</v>
      </c>
      <c r="J2424" t="s">
        <v>151</v>
      </c>
      <c r="K2424" t="str">
        <f t="shared" si="1051"/>
        <v>19</v>
      </c>
      <c r="L2424" t="str">
        <f t="shared" si="1052"/>
        <v>Jun</v>
      </c>
      <c r="M2424">
        <v>4</v>
      </c>
      <c r="N2424">
        <f t="shared" si="1053"/>
        <v>4</v>
      </c>
      <c r="O2424">
        <f t="shared" si="1054"/>
        <v>0</v>
      </c>
      <c r="P2424">
        <f t="shared" si="1055"/>
        <v>0</v>
      </c>
      <c r="Q2424" t="s">
        <v>24</v>
      </c>
      <c r="R2424" t="s">
        <v>110</v>
      </c>
      <c r="S2424">
        <v>3</v>
      </c>
      <c r="T2424">
        <v>3</v>
      </c>
      <c r="U2424" s="2">
        <v>0</v>
      </c>
      <c r="V2424" s="2">
        <v>0</v>
      </c>
      <c r="W2424" t="s">
        <v>262</v>
      </c>
      <c r="X2424" t="s">
        <v>10300</v>
      </c>
      <c r="Y2424" t="s">
        <v>10285</v>
      </c>
      <c r="Z2424" t="str">
        <f t="shared" si="1056"/>
        <v>Apr</v>
      </c>
      <c r="AA2424" s="6">
        <f t="shared" si="1070"/>
        <v>0</v>
      </c>
      <c r="AB2424" s="6">
        <f t="shared" si="1070"/>
        <v>4</v>
      </c>
      <c r="AC2424" s="6">
        <f t="shared" si="1070"/>
        <v>0</v>
      </c>
      <c r="AD2424" s="6">
        <f t="shared" si="1070"/>
        <v>0</v>
      </c>
      <c r="AE2424" s="6">
        <f t="shared" si="1070"/>
        <v>0</v>
      </c>
      <c r="AF2424" s="6">
        <f t="shared" si="1057"/>
        <v>4</v>
      </c>
      <c r="AG2424" s="6">
        <f t="shared" si="1058"/>
        <v>0</v>
      </c>
      <c r="AH2424" s="14" t="str">
        <f>LEFT(X2424,2)&amp;"."&amp;VLOOKUP(MID(X2424,4,3),'Data validation'!$A$1:$B$12,2,FALSE)&amp;".2025"</f>
        <v>28.04.2025</v>
      </c>
      <c r="AI2424">
        <f t="shared" si="1059"/>
        <v>18</v>
      </c>
      <c r="AJ2424" t="str">
        <f>H2424&amp;"."&amp;VLOOKUP(I2424,'Data validation'!$A$1:$B$12,2,FALSE)&amp;".2026"</f>
        <v>15.06.2026</v>
      </c>
      <c r="AK2424">
        <f t="shared" si="1060"/>
        <v>25</v>
      </c>
      <c r="AL2424" t="e">
        <f>VLOOKUP(E2424,[2]Sheet1!$A:$B,2,FALSE)</f>
        <v>#N/A</v>
      </c>
    </row>
    <row r="2425" spans="1:38" x14ac:dyDescent="0.25">
      <c r="A2425" t="str">
        <f>VLOOKUP(Q2425,'Data validation'!$K$2:$L$50,2,FALSE)</f>
        <v>TO</v>
      </c>
      <c r="B2425">
        <f t="shared" si="1046"/>
        <v>0</v>
      </c>
      <c r="C2425">
        <f t="shared" si="1047"/>
        <v>0</v>
      </c>
      <c r="D2425">
        <f t="shared" si="1048"/>
        <v>6</v>
      </c>
      <c r="E2425">
        <v>11150</v>
      </c>
      <c r="F2425" t="s">
        <v>10301</v>
      </c>
      <c r="G2425" t="s">
        <v>135</v>
      </c>
      <c r="H2425" t="str">
        <f t="shared" si="1049"/>
        <v>01</v>
      </c>
      <c r="I2425" t="str">
        <f t="shared" si="1050"/>
        <v>Aug</v>
      </c>
      <c r="J2425" t="s">
        <v>646</v>
      </c>
      <c r="K2425" t="str">
        <f t="shared" si="1051"/>
        <v>07</v>
      </c>
      <c r="L2425" t="str">
        <f t="shared" si="1052"/>
        <v>Aug</v>
      </c>
      <c r="M2425">
        <v>6</v>
      </c>
      <c r="N2425">
        <f t="shared" si="1053"/>
        <v>6</v>
      </c>
      <c r="O2425">
        <f t="shared" si="1054"/>
        <v>0</v>
      </c>
      <c r="P2425">
        <f t="shared" si="1055"/>
        <v>0</v>
      </c>
      <c r="Q2425" t="s">
        <v>81</v>
      </c>
      <c r="R2425" t="s">
        <v>63</v>
      </c>
      <c r="S2425">
        <v>3</v>
      </c>
      <c r="T2425">
        <v>1</v>
      </c>
      <c r="U2425" s="2">
        <f>SUMIFS(SLR!L:L,SLR!D:D,'Резервации 2026'!E2425)</f>
        <v>2953.3424166</v>
      </c>
      <c r="V2425" s="2">
        <f t="shared" ref="V2425" si="1073">+U2425/M2425</f>
        <v>492.2237361</v>
      </c>
      <c r="W2425" t="s">
        <v>262</v>
      </c>
      <c r="X2425" t="s">
        <v>10302</v>
      </c>
      <c r="Y2425" t="s">
        <v>10285</v>
      </c>
      <c r="Z2425" t="str">
        <f t="shared" si="1056"/>
        <v>Apr</v>
      </c>
      <c r="AA2425" s="6">
        <f t="shared" si="1070"/>
        <v>0</v>
      </c>
      <c r="AB2425" s="6">
        <f t="shared" si="1070"/>
        <v>0</v>
      </c>
      <c r="AC2425" s="6">
        <f t="shared" si="1070"/>
        <v>0</v>
      </c>
      <c r="AD2425" s="6">
        <f t="shared" si="1070"/>
        <v>6</v>
      </c>
      <c r="AE2425" s="6">
        <f t="shared" si="1070"/>
        <v>0</v>
      </c>
      <c r="AF2425" s="6">
        <f t="shared" si="1057"/>
        <v>6</v>
      </c>
      <c r="AG2425" s="6">
        <f t="shared" si="1058"/>
        <v>0</v>
      </c>
      <c r="AH2425" s="14" t="str">
        <f>LEFT(X2425,2)&amp;"."&amp;VLOOKUP(MID(X2425,4,3),'Data validation'!$A$1:$B$12,2,FALSE)&amp;".2025"</f>
        <v>28.04.2025</v>
      </c>
      <c r="AI2425">
        <f t="shared" si="1059"/>
        <v>18</v>
      </c>
      <c r="AJ2425" t="str">
        <f>H2425&amp;"."&amp;VLOOKUP(I2425,'Data validation'!$A$1:$B$12,2,FALSE)&amp;".2026"</f>
        <v>01.08.2026</v>
      </c>
      <c r="AK2425">
        <f t="shared" si="1060"/>
        <v>31</v>
      </c>
      <c r="AL2425" t="e">
        <f>VLOOKUP(E2425,[2]Sheet1!$A:$B,2,FALSE)</f>
        <v>#N/A</v>
      </c>
    </row>
    <row r="2426" spans="1:38" x14ac:dyDescent="0.25">
      <c r="A2426" t="str">
        <f>VLOOKUP(Q2426,'Data validation'!$K$2:$L$50,2,FALSE)</f>
        <v>TO</v>
      </c>
      <c r="B2426">
        <f t="shared" si="1046"/>
        <v>0</v>
      </c>
      <c r="C2426">
        <f t="shared" si="1047"/>
        <v>3</v>
      </c>
      <c r="D2426">
        <f t="shared" si="1048"/>
        <v>0</v>
      </c>
      <c r="E2426">
        <v>11153</v>
      </c>
      <c r="F2426" t="s">
        <v>10303</v>
      </c>
      <c r="G2426" t="s">
        <v>152</v>
      </c>
      <c r="H2426" t="str">
        <f t="shared" si="1049"/>
        <v>24</v>
      </c>
      <c r="I2426" t="str">
        <f t="shared" si="1050"/>
        <v>Jun</v>
      </c>
      <c r="J2426" t="s">
        <v>126</v>
      </c>
      <c r="K2426" t="str">
        <f t="shared" si="1051"/>
        <v>27</v>
      </c>
      <c r="L2426" t="str">
        <f t="shared" si="1052"/>
        <v>Jun</v>
      </c>
      <c r="M2426">
        <v>3</v>
      </c>
      <c r="N2426">
        <f t="shared" si="1053"/>
        <v>3</v>
      </c>
      <c r="O2426">
        <f t="shared" si="1054"/>
        <v>0</v>
      </c>
      <c r="P2426">
        <f t="shared" si="1055"/>
        <v>0</v>
      </c>
      <c r="Q2426" t="s">
        <v>10304</v>
      </c>
      <c r="R2426" t="s">
        <v>63</v>
      </c>
      <c r="S2426">
        <v>2</v>
      </c>
      <c r="T2426">
        <v>2</v>
      </c>
      <c r="U2426" s="2">
        <f>SUMIFS(NewSun!L:L,NewSun!D:D,'Резервации 2026'!E2426)</f>
        <v>1484.7683445</v>
      </c>
      <c r="V2426" s="2">
        <f t="shared" ref="V2426" si="1074">+U2426/M2426</f>
        <v>494.92278149999999</v>
      </c>
      <c r="X2426" t="s">
        <v>10305</v>
      </c>
      <c r="Y2426" t="s">
        <v>10285</v>
      </c>
      <c r="Z2426" t="str">
        <f t="shared" si="1056"/>
        <v>Apr</v>
      </c>
      <c r="AA2426" s="6">
        <f t="shared" si="1070"/>
        <v>0</v>
      </c>
      <c r="AB2426" s="6">
        <f t="shared" si="1070"/>
        <v>3</v>
      </c>
      <c r="AC2426" s="6">
        <f t="shared" si="1070"/>
        <v>0</v>
      </c>
      <c r="AD2426" s="6">
        <f t="shared" si="1070"/>
        <v>0</v>
      </c>
      <c r="AE2426" s="6">
        <f t="shared" si="1070"/>
        <v>0</v>
      </c>
      <c r="AF2426" s="6">
        <f t="shared" si="1057"/>
        <v>3</v>
      </c>
      <c r="AG2426" s="6">
        <f t="shared" si="1058"/>
        <v>0</v>
      </c>
      <c r="AH2426" s="14" t="str">
        <f>LEFT(X2426,2)&amp;"."&amp;VLOOKUP(MID(X2426,4,3),'Data validation'!$A$1:$B$12,2,FALSE)&amp;".2025"</f>
        <v>28.04.2025</v>
      </c>
      <c r="AI2426">
        <f t="shared" si="1059"/>
        <v>18</v>
      </c>
      <c r="AJ2426" t="str">
        <f>H2426&amp;"."&amp;VLOOKUP(I2426,'Data validation'!$A$1:$B$12,2,FALSE)&amp;".2026"</f>
        <v>24.06.2026</v>
      </c>
      <c r="AK2426">
        <f t="shared" si="1060"/>
        <v>26</v>
      </c>
      <c r="AL2426" t="e">
        <f>VLOOKUP(E2426,[2]Sheet1!$A:$B,2,FALSE)</f>
        <v>#N/A</v>
      </c>
    </row>
    <row r="2427" spans="1:38" x14ac:dyDescent="0.25">
      <c r="A2427" t="str">
        <f>VLOOKUP(Q2427,'Data validation'!$K$2:$L$50,2,FALSE)</f>
        <v>INDIVIDUAL</v>
      </c>
      <c r="B2427">
        <f t="shared" si="1046"/>
        <v>0</v>
      </c>
      <c r="C2427">
        <f t="shared" si="1047"/>
        <v>0</v>
      </c>
      <c r="D2427">
        <f t="shared" si="1048"/>
        <v>5</v>
      </c>
      <c r="E2427">
        <v>11148</v>
      </c>
      <c r="F2427" t="s">
        <v>10299</v>
      </c>
      <c r="G2427" t="s">
        <v>235</v>
      </c>
      <c r="H2427" t="str">
        <f t="shared" si="1049"/>
        <v>12</v>
      </c>
      <c r="I2427" t="str">
        <f t="shared" si="1050"/>
        <v>Jul</v>
      </c>
      <c r="J2427" t="s">
        <v>236</v>
      </c>
      <c r="K2427" t="str">
        <f t="shared" si="1051"/>
        <v>17</v>
      </c>
      <c r="L2427" t="str">
        <f t="shared" si="1052"/>
        <v>Jul</v>
      </c>
      <c r="M2427">
        <v>5</v>
      </c>
      <c r="N2427">
        <f t="shared" si="1053"/>
        <v>5</v>
      </c>
      <c r="O2427">
        <f t="shared" si="1054"/>
        <v>0</v>
      </c>
      <c r="P2427">
        <f t="shared" si="1055"/>
        <v>0</v>
      </c>
      <c r="Q2427" t="s">
        <v>24</v>
      </c>
      <c r="R2427" t="s">
        <v>110</v>
      </c>
      <c r="S2427">
        <v>4</v>
      </c>
      <c r="T2427">
        <v>1</v>
      </c>
      <c r="U2427" s="2">
        <v>0</v>
      </c>
      <c r="V2427" s="2">
        <v>0</v>
      </c>
      <c r="W2427" t="s">
        <v>227</v>
      </c>
      <c r="X2427" t="s">
        <v>10306</v>
      </c>
      <c r="Y2427" t="s">
        <v>10285</v>
      </c>
      <c r="Z2427" t="str">
        <f t="shared" si="1056"/>
        <v>Apr</v>
      </c>
      <c r="AA2427" s="6">
        <f t="shared" si="1070"/>
        <v>0</v>
      </c>
      <c r="AB2427" s="6">
        <f t="shared" si="1070"/>
        <v>0</v>
      </c>
      <c r="AC2427" s="6">
        <f t="shared" si="1070"/>
        <v>5</v>
      </c>
      <c r="AD2427" s="6">
        <f t="shared" si="1070"/>
        <v>0</v>
      </c>
      <c r="AE2427" s="6">
        <f t="shared" si="1070"/>
        <v>0</v>
      </c>
      <c r="AF2427" s="6">
        <f t="shared" si="1057"/>
        <v>5</v>
      </c>
      <c r="AG2427" s="6">
        <f t="shared" si="1058"/>
        <v>0</v>
      </c>
      <c r="AH2427" s="14" t="str">
        <f>LEFT(X2427,2)&amp;"."&amp;VLOOKUP(MID(X2427,4,3),'Data validation'!$A$1:$B$12,2,FALSE)&amp;".2025"</f>
        <v>28.04.2025</v>
      </c>
      <c r="AI2427">
        <f t="shared" si="1059"/>
        <v>18</v>
      </c>
      <c r="AJ2427" t="str">
        <f>H2427&amp;"."&amp;VLOOKUP(I2427,'Data validation'!$A$1:$B$12,2,FALSE)&amp;".2026"</f>
        <v>12.07.2026</v>
      </c>
      <c r="AK2427">
        <f t="shared" si="1060"/>
        <v>29</v>
      </c>
      <c r="AL2427" t="e">
        <f>VLOOKUP(E2427,[2]Sheet1!$A:$B,2,FALSE)</f>
        <v>#N/A</v>
      </c>
    </row>
    <row r="2428" spans="1:38" x14ac:dyDescent="0.25">
      <c r="A2428" t="str">
        <f>VLOOKUP(Q2428,'Data validation'!$K$2:$L$50,2,FALSE)</f>
        <v>TOPOLA SKIES</v>
      </c>
      <c r="B2428">
        <f t="shared" si="1046"/>
        <v>0</v>
      </c>
      <c r="C2428">
        <f t="shared" si="1047"/>
        <v>6</v>
      </c>
      <c r="D2428">
        <f t="shared" si="1048"/>
        <v>0</v>
      </c>
      <c r="E2428">
        <v>10933</v>
      </c>
      <c r="F2428" t="s">
        <v>10307</v>
      </c>
      <c r="G2428" t="s">
        <v>251</v>
      </c>
      <c r="H2428" t="str">
        <f t="shared" si="1049"/>
        <v>07</v>
      </c>
      <c r="I2428" t="str">
        <f t="shared" si="1050"/>
        <v>Sep</v>
      </c>
      <c r="J2428" t="s">
        <v>7136</v>
      </c>
      <c r="K2428" t="str">
        <f t="shared" si="1051"/>
        <v>13</v>
      </c>
      <c r="L2428" t="str">
        <f t="shared" si="1052"/>
        <v>Sep</v>
      </c>
      <c r="M2428">
        <v>6</v>
      </c>
      <c r="N2428">
        <f t="shared" si="1053"/>
        <v>6</v>
      </c>
      <c r="O2428">
        <f t="shared" si="1054"/>
        <v>0</v>
      </c>
      <c r="P2428">
        <f t="shared" si="1055"/>
        <v>0</v>
      </c>
      <c r="Q2428" t="s">
        <v>35</v>
      </c>
      <c r="R2428" t="s">
        <v>63</v>
      </c>
      <c r="S2428">
        <v>2</v>
      </c>
      <c r="T2428">
        <v>1</v>
      </c>
      <c r="U2428" s="2">
        <v>1736.9205871559632</v>
      </c>
      <c r="V2428" s="2">
        <v>289.4807833944954</v>
      </c>
      <c r="X2428" t="s">
        <v>10308</v>
      </c>
      <c r="Y2428" t="s">
        <v>10280</v>
      </c>
      <c r="Z2428" t="str">
        <f t="shared" si="1056"/>
        <v>Apr</v>
      </c>
      <c r="AA2428" s="6">
        <f t="shared" si="1070"/>
        <v>0</v>
      </c>
      <c r="AB2428" s="6">
        <f t="shared" si="1070"/>
        <v>0</v>
      </c>
      <c r="AC2428" s="6">
        <f t="shared" si="1070"/>
        <v>0</v>
      </c>
      <c r="AD2428" s="6">
        <f t="shared" si="1070"/>
        <v>0</v>
      </c>
      <c r="AE2428" s="6">
        <f t="shared" si="1070"/>
        <v>6</v>
      </c>
      <c r="AF2428" s="6">
        <f t="shared" si="1057"/>
        <v>6</v>
      </c>
      <c r="AG2428" s="6">
        <f t="shared" si="1058"/>
        <v>0</v>
      </c>
      <c r="AH2428" s="14" t="str">
        <f>LEFT(X2428,2)&amp;"."&amp;VLOOKUP(MID(X2428,4,3),'Data validation'!$A$1:$B$12,2,FALSE)&amp;".2025"</f>
        <v>15.04.2025</v>
      </c>
      <c r="AI2428">
        <f t="shared" si="1059"/>
        <v>16</v>
      </c>
      <c r="AJ2428" t="str">
        <f>H2428&amp;"."&amp;VLOOKUP(I2428,'Data validation'!$A$1:$B$12,2,FALSE)&amp;".2026"</f>
        <v>07.09.2026</v>
      </c>
      <c r="AK2428">
        <f t="shared" si="1060"/>
        <v>37</v>
      </c>
      <c r="AL2428" t="e">
        <f>VLOOKUP(E2428,[2]Sheet1!$A:$B,2,FALSE)</f>
        <v>#N/A</v>
      </c>
    </row>
    <row r="2429" spans="1:38" x14ac:dyDescent="0.25">
      <c r="A2429" t="str">
        <f>VLOOKUP(Q2429,'Data validation'!$K$2:$L$50,2,FALSE)</f>
        <v>TO</v>
      </c>
      <c r="B2429">
        <f t="shared" si="1046"/>
        <v>3</v>
      </c>
      <c r="C2429">
        <f t="shared" si="1047"/>
        <v>0</v>
      </c>
      <c r="D2429">
        <f t="shared" si="1048"/>
        <v>0</v>
      </c>
      <c r="E2429">
        <v>10996</v>
      </c>
      <c r="F2429" t="s">
        <v>10309</v>
      </c>
      <c r="G2429" t="s">
        <v>2076</v>
      </c>
      <c r="H2429" t="str">
        <f t="shared" si="1049"/>
        <v>05</v>
      </c>
      <c r="I2429" t="str">
        <f t="shared" si="1050"/>
        <v>Jun</v>
      </c>
      <c r="J2429" t="s">
        <v>193</v>
      </c>
      <c r="K2429" t="str">
        <f t="shared" si="1051"/>
        <v>08</v>
      </c>
      <c r="L2429" t="str">
        <f t="shared" si="1052"/>
        <v>Jun</v>
      </c>
      <c r="M2429">
        <v>3</v>
      </c>
      <c r="N2429">
        <f t="shared" si="1053"/>
        <v>3</v>
      </c>
      <c r="O2429">
        <f t="shared" si="1054"/>
        <v>0</v>
      </c>
      <c r="P2429">
        <f t="shared" si="1055"/>
        <v>0</v>
      </c>
      <c r="Q2429" t="s">
        <v>81</v>
      </c>
      <c r="R2429" t="s">
        <v>63</v>
      </c>
      <c r="S2429">
        <v>2</v>
      </c>
      <c r="T2429">
        <v>2</v>
      </c>
      <c r="U2429" s="2">
        <f>SUMIFS(SLR!L:L,SLR!D:D,'Резервации 2026'!E2429)</f>
        <v>982.39385070000003</v>
      </c>
      <c r="V2429" s="2">
        <f t="shared" ref="V2429:V2430" si="1075">+U2429/M2429</f>
        <v>327.46461690000001</v>
      </c>
      <c r="W2429" t="s">
        <v>262</v>
      </c>
      <c r="X2429" t="s">
        <v>10310</v>
      </c>
      <c r="Y2429" t="s">
        <v>10201</v>
      </c>
      <c r="Z2429" t="str">
        <f t="shared" si="1056"/>
        <v>Apr</v>
      </c>
      <c r="AA2429" s="6">
        <f t="shared" si="1070"/>
        <v>0</v>
      </c>
      <c r="AB2429" s="6">
        <f t="shared" si="1070"/>
        <v>3</v>
      </c>
      <c r="AC2429" s="6">
        <f t="shared" si="1070"/>
        <v>0</v>
      </c>
      <c r="AD2429" s="6">
        <f t="shared" si="1070"/>
        <v>0</v>
      </c>
      <c r="AE2429" s="6">
        <f t="shared" si="1070"/>
        <v>0</v>
      </c>
      <c r="AF2429" s="6">
        <f t="shared" si="1057"/>
        <v>3</v>
      </c>
      <c r="AG2429" s="6">
        <f t="shared" si="1058"/>
        <v>0</v>
      </c>
      <c r="AH2429" s="14" t="str">
        <f>LEFT(X2429,2)&amp;"."&amp;VLOOKUP(MID(X2429,4,3),'Data validation'!$A$1:$B$12,2,FALSE)&amp;".2025"</f>
        <v>20.04.2025</v>
      </c>
      <c r="AI2429">
        <f t="shared" si="1059"/>
        <v>17</v>
      </c>
      <c r="AJ2429" t="str">
        <f>H2429&amp;"."&amp;VLOOKUP(I2429,'Data validation'!$A$1:$B$12,2,FALSE)&amp;".2026"</f>
        <v>05.06.2026</v>
      </c>
      <c r="AK2429">
        <f t="shared" si="1060"/>
        <v>23</v>
      </c>
      <c r="AL2429" t="e">
        <f>VLOOKUP(E2429,[2]Sheet1!$A:$B,2,FALSE)</f>
        <v>#N/A</v>
      </c>
    </row>
    <row r="2430" spans="1:38" x14ac:dyDescent="0.25">
      <c r="A2430" t="str">
        <f>VLOOKUP(Q2430,'Data validation'!$K$2:$L$50,2,FALSE)</f>
        <v>TO</v>
      </c>
      <c r="B2430">
        <f t="shared" si="1046"/>
        <v>0</v>
      </c>
      <c r="C2430">
        <f t="shared" si="1047"/>
        <v>6</v>
      </c>
      <c r="D2430">
        <f t="shared" si="1048"/>
        <v>0</v>
      </c>
      <c r="E2430">
        <v>10969</v>
      </c>
      <c r="F2430" t="s">
        <v>10311</v>
      </c>
      <c r="G2430" t="s">
        <v>125</v>
      </c>
      <c r="H2430" t="str">
        <f t="shared" si="1049"/>
        <v>21</v>
      </c>
      <c r="I2430" t="str">
        <f t="shared" si="1050"/>
        <v>Jun</v>
      </c>
      <c r="J2430" t="s">
        <v>126</v>
      </c>
      <c r="K2430" t="str">
        <f t="shared" si="1051"/>
        <v>27</v>
      </c>
      <c r="L2430" t="str">
        <f t="shared" si="1052"/>
        <v>Jun</v>
      </c>
      <c r="M2430">
        <v>6</v>
      </c>
      <c r="N2430">
        <f t="shared" si="1053"/>
        <v>6</v>
      </c>
      <c r="O2430">
        <f t="shared" si="1054"/>
        <v>0</v>
      </c>
      <c r="P2430">
        <f t="shared" si="1055"/>
        <v>0</v>
      </c>
      <c r="Q2430" t="s">
        <v>81</v>
      </c>
      <c r="R2430" t="s">
        <v>48</v>
      </c>
      <c r="S2430">
        <v>2</v>
      </c>
      <c r="T2430">
        <v>1</v>
      </c>
      <c r="U2430" s="2">
        <f>SUMIFS(SLR!L:L,SLR!D:D,'Резервации 2026'!E2430)</f>
        <v>2090.0781712000003</v>
      </c>
      <c r="V2430" s="2">
        <f t="shared" si="1075"/>
        <v>348.34636186666671</v>
      </c>
      <c r="W2430" t="s">
        <v>262</v>
      </c>
      <c r="X2430" t="s">
        <v>10312</v>
      </c>
      <c r="Y2430" t="s">
        <v>10313</v>
      </c>
      <c r="Z2430" t="str">
        <f t="shared" si="1056"/>
        <v>Apr</v>
      </c>
      <c r="AA2430" s="6">
        <f t="shared" si="1070"/>
        <v>0</v>
      </c>
      <c r="AB2430" s="6">
        <f t="shared" si="1070"/>
        <v>6</v>
      </c>
      <c r="AC2430" s="6">
        <f t="shared" si="1070"/>
        <v>0</v>
      </c>
      <c r="AD2430" s="6">
        <f t="shared" si="1070"/>
        <v>0</v>
      </c>
      <c r="AE2430" s="6">
        <f t="shared" si="1070"/>
        <v>0</v>
      </c>
      <c r="AF2430" s="6">
        <f t="shared" si="1057"/>
        <v>6</v>
      </c>
      <c r="AG2430" s="6">
        <f t="shared" si="1058"/>
        <v>0</v>
      </c>
      <c r="AH2430" s="14" t="str">
        <f>LEFT(X2430,2)&amp;"."&amp;VLOOKUP(MID(X2430,4,3),'Data validation'!$A$1:$B$12,2,FALSE)&amp;".2025"</f>
        <v>18.04.2025</v>
      </c>
      <c r="AI2430">
        <f t="shared" si="1059"/>
        <v>16</v>
      </c>
      <c r="AJ2430" t="str">
        <f>H2430&amp;"."&amp;VLOOKUP(I2430,'Data validation'!$A$1:$B$12,2,FALSE)&amp;".2026"</f>
        <v>21.06.2026</v>
      </c>
      <c r="AK2430">
        <f t="shared" si="1060"/>
        <v>26</v>
      </c>
      <c r="AL2430" t="e">
        <f>VLOOKUP(E2430,[2]Sheet1!$A:$B,2,FALSE)</f>
        <v>#N/A</v>
      </c>
    </row>
    <row r="2431" spans="1:38" x14ac:dyDescent="0.25">
      <c r="A2431" t="str">
        <f>VLOOKUP(Q2431,'Data validation'!$K$2:$L$50,2,FALSE)</f>
        <v>TO</v>
      </c>
      <c r="B2431">
        <f t="shared" ref="B2431:B2494" si="1076">AA2431+IF(I2431="Jun",IF(_xlfn.NUMBERVALUE(H2431)&gt;14,0,IF(_xlfn.NUMBERVALUE(K2431)&lt;14,M2431,15-_xlfn.NUMBERVALUE(H2431))),0)</f>
        <v>2</v>
      </c>
      <c r="C2431">
        <f t="shared" ref="C2431:C2494" si="1077">M2431-B2431-D2431</f>
        <v>1</v>
      </c>
      <c r="D2431">
        <f t="shared" ref="D2431:D2494" si="1078">IF(L2431="Jul",IF(_xlfn.NUMBERVALUE(K2431)&lt;11,0,IF(I2431="Jul",IF(_xlfn.NUMBERVALUE(H2431)&gt;11,M2431,_xlfn.NUMBERVALUE(K2431)-11),0)),0)+IF(L2431="Aug",IF(_xlfn.NUMBERVALUE(K2431)&gt;24,IF(_xlfn.NUMBERVALUE(H2431)&gt;24,0,25-_xlfn.NUMBERVALUE(H2431)),IF(I2431="Aug",M2431,_xlfn.NUMBERVALUE(K2431)-1+32-_xlfn.NUMBERVALUE(H2431))),0)</f>
        <v>0</v>
      </c>
      <c r="E2431">
        <v>11013</v>
      </c>
      <c r="F2431" t="s">
        <v>10314</v>
      </c>
      <c r="G2431" t="s">
        <v>1869</v>
      </c>
      <c r="H2431" t="str">
        <f t="shared" ref="H2431:H2494" si="1079">LEFT(G2431,2)</f>
        <v>29</v>
      </c>
      <c r="I2431" t="str">
        <f t="shared" ref="I2431:I2494" si="1080">MID(G2431,4,3)</f>
        <v>May</v>
      </c>
      <c r="J2431" t="s">
        <v>27</v>
      </c>
      <c r="K2431" t="str">
        <f t="shared" ref="K2431:K2494" si="1081">LEFT(J2431,2)</f>
        <v>01</v>
      </c>
      <c r="L2431" t="str">
        <f t="shared" ref="L2431:L2494" si="1082">MID(J2431,4,3)</f>
        <v>Jun</v>
      </c>
      <c r="M2431">
        <v>3</v>
      </c>
      <c r="N2431">
        <f t="shared" ref="N2431:N2494" si="1083">+K2431-H2431</f>
        <v>-28</v>
      </c>
      <c r="O2431">
        <f t="shared" ref="O2431:O2494" si="1084">IF(I2431=L2431,0,31-H2431)</f>
        <v>2</v>
      </c>
      <c r="P2431">
        <f t="shared" ref="P2431:P2494" si="1085">IF(I2431=L2431,0,K2431-1)</f>
        <v>0</v>
      </c>
      <c r="Q2431" t="s">
        <v>162</v>
      </c>
      <c r="R2431" t="s">
        <v>63</v>
      </c>
      <c r="S2431">
        <v>3</v>
      </c>
      <c r="T2431">
        <v>0</v>
      </c>
      <c r="U2431" s="2">
        <f>SUMIFS(Magelan!L:L,Magelan!D:D,'Резервации 2026'!E2431)</f>
        <v>1060.9595418000001</v>
      </c>
      <c r="V2431" s="2">
        <f t="shared" ref="V2431:V2443" si="1086">+U2431/M2431</f>
        <v>353.65318060000004</v>
      </c>
      <c r="W2431" t="s">
        <v>262</v>
      </c>
      <c r="X2431" t="s">
        <v>10315</v>
      </c>
      <c r="Y2431" t="s">
        <v>10226</v>
      </c>
      <c r="Z2431" t="str">
        <f t="shared" ref="Z2431:Z2494" si="1087">MID(X2431,4,3)</f>
        <v>Apr</v>
      </c>
      <c r="AA2431" s="6">
        <f t="shared" si="1070"/>
        <v>2</v>
      </c>
      <c r="AB2431" s="6">
        <f t="shared" si="1070"/>
        <v>0</v>
      </c>
      <c r="AC2431" s="6">
        <f t="shared" si="1070"/>
        <v>0</v>
      </c>
      <c r="AD2431" s="6">
        <f t="shared" si="1070"/>
        <v>0</v>
      </c>
      <c r="AE2431" s="6">
        <f t="shared" si="1070"/>
        <v>0</v>
      </c>
      <c r="AF2431" s="6">
        <f t="shared" ref="AF2431:AF2494" si="1088">SUM(AA2431:AE2431)</f>
        <v>2</v>
      </c>
      <c r="AG2431" s="6">
        <f t="shared" ref="AG2431:AG2494" si="1089">+AF2431-M2431</f>
        <v>-1</v>
      </c>
      <c r="AH2431" s="14" t="str">
        <f>LEFT(X2431,2)&amp;"."&amp;VLOOKUP(MID(X2431,4,3),'Data validation'!$A$1:$B$12,2,FALSE)&amp;".2025"</f>
        <v>22.04.2025</v>
      </c>
      <c r="AI2431">
        <f t="shared" ref="AI2431:AI2494" si="1090">WEEKNUM(AH2431)</f>
        <v>17</v>
      </c>
      <c r="AJ2431" t="str">
        <f>H2431&amp;"."&amp;VLOOKUP(I2431,'Data validation'!$A$1:$B$12,2,FALSE)&amp;".2026"</f>
        <v>29.05.2026</v>
      </c>
      <c r="AK2431">
        <f t="shared" ref="AK2431:AK2494" si="1091">WEEKNUM(AJ2431)</f>
        <v>22</v>
      </c>
      <c r="AL2431" t="e">
        <f>VLOOKUP(E2431,[2]Sheet1!$A:$B,2,FALSE)</f>
        <v>#N/A</v>
      </c>
    </row>
    <row r="2432" spans="1:38" x14ac:dyDescent="0.25">
      <c r="A2432" t="str">
        <f>VLOOKUP(Q2432,'Data validation'!$K$2:$L$50,2,FALSE)</f>
        <v>TO</v>
      </c>
      <c r="B2432">
        <f t="shared" si="1076"/>
        <v>0</v>
      </c>
      <c r="C2432">
        <f t="shared" si="1077"/>
        <v>7</v>
      </c>
      <c r="D2432">
        <f t="shared" si="1078"/>
        <v>0</v>
      </c>
      <c r="E2432">
        <v>10984</v>
      </c>
      <c r="F2432" t="s">
        <v>10316</v>
      </c>
      <c r="G2432" t="s">
        <v>125</v>
      </c>
      <c r="H2432" t="str">
        <f t="shared" si="1079"/>
        <v>21</v>
      </c>
      <c r="I2432" t="str">
        <f t="shared" si="1080"/>
        <v>Jun</v>
      </c>
      <c r="J2432" t="s">
        <v>276</v>
      </c>
      <c r="K2432" t="str">
        <f t="shared" si="1081"/>
        <v>28</v>
      </c>
      <c r="L2432" t="str">
        <f t="shared" si="1082"/>
        <v>Jun</v>
      </c>
      <c r="M2432">
        <v>7</v>
      </c>
      <c r="N2432">
        <f t="shared" si="1083"/>
        <v>7</v>
      </c>
      <c r="O2432">
        <f t="shared" si="1084"/>
        <v>0</v>
      </c>
      <c r="P2432">
        <f t="shared" si="1085"/>
        <v>0</v>
      </c>
      <c r="Q2432" t="s">
        <v>162</v>
      </c>
      <c r="R2432" t="s">
        <v>63</v>
      </c>
      <c r="S2432">
        <v>2</v>
      </c>
      <c r="T2432">
        <v>2</v>
      </c>
      <c r="U2432" s="2">
        <f>SUMIFS(Magelan!L:L,Magelan!D:D,'Резервации 2026'!E2432)</f>
        <v>2687.8580523999999</v>
      </c>
      <c r="V2432" s="2">
        <f t="shared" si="1086"/>
        <v>383.97972177142856</v>
      </c>
      <c r="W2432" t="s">
        <v>262</v>
      </c>
      <c r="X2432" t="s">
        <v>10317</v>
      </c>
      <c r="Y2432" t="s">
        <v>10201</v>
      </c>
      <c r="Z2432" t="str">
        <f t="shared" si="1087"/>
        <v>Apr</v>
      </c>
      <c r="AA2432" s="6">
        <f t="shared" si="1070"/>
        <v>0</v>
      </c>
      <c r="AB2432" s="6">
        <f t="shared" si="1070"/>
        <v>7</v>
      </c>
      <c r="AC2432" s="6">
        <f t="shared" si="1070"/>
        <v>0</v>
      </c>
      <c r="AD2432" s="6">
        <f t="shared" si="1070"/>
        <v>0</v>
      </c>
      <c r="AE2432" s="6">
        <f t="shared" si="1070"/>
        <v>0</v>
      </c>
      <c r="AF2432" s="6">
        <f t="shared" si="1088"/>
        <v>7</v>
      </c>
      <c r="AG2432" s="6">
        <f t="shared" si="1089"/>
        <v>0</v>
      </c>
      <c r="AH2432" s="14" t="str">
        <f>LEFT(X2432,2)&amp;"."&amp;VLOOKUP(MID(X2432,4,3),'Data validation'!$A$1:$B$12,2,FALSE)&amp;".2025"</f>
        <v>20.04.2025</v>
      </c>
      <c r="AI2432">
        <f t="shared" si="1090"/>
        <v>17</v>
      </c>
      <c r="AJ2432" t="str">
        <f>H2432&amp;"."&amp;VLOOKUP(I2432,'Data validation'!$A$1:$B$12,2,FALSE)&amp;".2026"</f>
        <v>21.06.2026</v>
      </c>
      <c r="AK2432">
        <f t="shared" si="1091"/>
        <v>26</v>
      </c>
      <c r="AL2432" t="e">
        <f>VLOOKUP(E2432,[2]Sheet1!$A:$B,2,FALSE)</f>
        <v>#N/A</v>
      </c>
    </row>
    <row r="2433" spans="1:38" x14ac:dyDescent="0.25">
      <c r="A2433" t="str">
        <f>VLOOKUP(Q2433,'Data validation'!$K$2:$L$50,2,FALSE)</f>
        <v>TO</v>
      </c>
      <c r="B2433">
        <f t="shared" si="1076"/>
        <v>0</v>
      </c>
      <c r="C2433">
        <f t="shared" si="1077"/>
        <v>7</v>
      </c>
      <c r="D2433">
        <f t="shared" si="1078"/>
        <v>0</v>
      </c>
      <c r="E2433">
        <v>11025</v>
      </c>
      <c r="F2433" t="s">
        <v>10318</v>
      </c>
      <c r="G2433" t="s">
        <v>172</v>
      </c>
      <c r="H2433" t="str">
        <f t="shared" si="1079"/>
        <v>01</v>
      </c>
      <c r="I2433" t="str">
        <f t="shared" si="1080"/>
        <v>Jul</v>
      </c>
      <c r="J2433" t="s">
        <v>593</v>
      </c>
      <c r="K2433" t="str">
        <f t="shared" si="1081"/>
        <v>08</v>
      </c>
      <c r="L2433" t="str">
        <f t="shared" si="1082"/>
        <v>Jul</v>
      </c>
      <c r="M2433">
        <v>7</v>
      </c>
      <c r="N2433">
        <f t="shared" si="1083"/>
        <v>7</v>
      </c>
      <c r="O2433">
        <f t="shared" si="1084"/>
        <v>0</v>
      </c>
      <c r="P2433">
        <f t="shared" si="1085"/>
        <v>0</v>
      </c>
      <c r="Q2433" t="s">
        <v>162</v>
      </c>
      <c r="R2433" t="s">
        <v>20</v>
      </c>
      <c r="S2433">
        <v>2</v>
      </c>
      <c r="T2433">
        <v>1</v>
      </c>
      <c r="U2433" s="2">
        <f>SUMIFS(Magelan!L:L,Magelan!D:D,'Резервации 2026'!E2433)</f>
        <v>2311.0087279999998</v>
      </c>
      <c r="V2433" s="2">
        <f t="shared" si="1086"/>
        <v>330.14410399999997</v>
      </c>
      <c r="W2433" t="s">
        <v>262</v>
      </c>
      <c r="X2433" t="s">
        <v>10319</v>
      </c>
      <c r="Y2433" t="s">
        <v>10226</v>
      </c>
      <c r="Z2433" t="str">
        <f t="shared" si="1087"/>
        <v>Apr</v>
      </c>
      <c r="AA2433" s="6">
        <f t="shared" si="1070"/>
        <v>0</v>
      </c>
      <c r="AB2433" s="6">
        <f t="shared" si="1070"/>
        <v>0</v>
      </c>
      <c r="AC2433" s="6">
        <f t="shared" si="1070"/>
        <v>7</v>
      </c>
      <c r="AD2433" s="6">
        <f t="shared" si="1070"/>
        <v>0</v>
      </c>
      <c r="AE2433" s="6">
        <f t="shared" si="1070"/>
        <v>0</v>
      </c>
      <c r="AF2433" s="6">
        <f t="shared" si="1088"/>
        <v>7</v>
      </c>
      <c r="AG2433" s="6">
        <f t="shared" si="1089"/>
        <v>0</v>
      </c>
      <c r="AH2433" s="14" t="str">
        <f>LEFT(X2433,2)&amp;"."&amp;VLOOKUP(MID(X2433,4,3),'Data validation'!$A$1:$B$12,2,FALSE)&amp;".2025"</f>
        <v>22.04.2025</v>
      </c>
      <c r="AI2433">
        <f t="shared" si="1090"/>
        <v>17</v>
      </c>
      <c r="AJ2433" t="str">
        <f>H2433&amp;"."&amp;VLOOKUP(I2433,'Data validation'!$A$1:$B$12,2,FALSE)&amp;".2026"</f>
        <v>01.07.2026</v>
      </c>
      <c r="AK2433">
        <f t="shared" si="1091"/>
        <v>27</v>
      </c>
      <c r="AL2433" t="e">
        <f>VLOOKUP(E2433,[2]Sheet1!$A:$B,2,FALSE)</f>
        <v>#N/A</v>
      </c>
    </row>
    <row r="2434" spans="1:38" x14ac:dyDescent="0.25">
      <c r="A2434" t="str">
        <f>VLOOKUP(Q2434,'Data validation'!$K$2:$L$50,2,FALSE)</f>
        <v>TO</v>
      </c>
      <c r="B2434">
        <f t="shared" si="1076"/>
        <v>0</v>
      </c>
      <c r="C2434">
        <f t="shared" si="1077"/>
        <v>3</v>
      </c>
      <c r="D2434">
        <f t="shared" si="1078"/>
        <v>2</v>
      </c>
      <c r="E2434">
        <v>11124</v>
      </c>
      <c r="F2434" t="s">
        <v>10320</v>
      </c>
      <c r="G2434" t="s">
        <v>593</v>
      </c>
      <c r="H2434" t="str">
        <f t="shared" si="1079"/>
        <v>08</v>
      </c>
      <c r="I2434" t="str">
        <f t="shared" si="1080"/>
        <v>Jul</v>
      </c>
      <c r="J2434" t="s">
        <v>32</v>
      </c>
      <c r="K2434" t="str">
        <f t="shared" si="1081"/>
        <v>13</v>
      </c>
      <c r="L2434" t="str">
        <f t="shared" si="1082"/>
        <v>Jul</v>
      </c>
      <c r="M2434">
        <v>5</v>
      </c>
      <c r="N2434">
        <f t="shared" si="1083"/>
        <v>5</v>
      </c>
      <c r="O2434">
        <f t="shared" si="1084"/>
        <v>0</v>
      </c>
      <c r="P2434">
        <f t="shared" si="1085"/>
        <v>0</v>
      </c>
      <c r="Q2434" t="s">
        <v>162</v>
      </c>
      <c r="R2434" t="s">
        <v>17</v>
      </c>
      <c r="S2434">
        <v>2</v>
      </c>
      <c r="T2434">
        <v>1</v>
      </c>
      <c r="U2434" s="2">
        <f>SUMIFS(Magelan!L:L,Magelan!D:D,'Резервации 2026'!E2434)</f>
        <v>1745.5391583999999</v>
      </c>
      <c r="V2434" s="2">
        <f t="shared" si="1086"/>
        <v>349.10783168</v>
      </c>
      <c r="W2434" t="s">
        <v>262</v>
      </c>
      <c r="X2434" t="s">
        <v>10321</v>
      </c>
      <c r="Y2434" t="s">
        <v>10233</v>
      </c>
      <c r="Z2434" t="str">
        <f t="shared" si="1087"/>
        <v>Apr</v>
      </c>
      <c r="AA2434" s="6">
        <f t="shared" si="1070"/>
        <v>0</v>
      </c>
      <c r="AB2434" s="6">
        <f t="shared" si="1070"/>
        <v>0</v>
      </c>
      <c r="AC2434" s="6">
        <f t="shared" si="1070"/>
        <v>5</v>
      </c>
      <c r="AD2434" s="6">
        <f t="shared" si="1070"/>
        <v>0</v>
      </c>
      <c r="AE2434" s="6">
        <f t="shared" si="1070"/>
        <v>0</v>
      </c>
      <c r="AF2434" s="6">
        <f t="shared" si="1088"/>
        <v>5</v>
      </c>
      <c r="AG2434" s="6">
        <f t="shared" si="1089"/>
        <v>0</v>
      </c>
      <c r="AH2434" s="14" t="str">
        <f>LEFT(X2434,2)&amp;"."&amp;VLOOKUP(MID(X2434,4,3),'Data validation'!$A$1:$B$12,2,FALSE)&amp;".2025"</f>
        <v>27.04.2025</v>
      </c>
      <c r="AI2434">
        <f t="shared" si="1090"/>
        <v>18</v>
      </c>
      <c r="AJ2434" t="str">
        <f>H2434&amp;"."&amp;VLOOKUP(I2434,'Data validation'!$A$1:$B$12,2,FALSE)&amp;".2026"</f>
        <v>08.07.2026</v>
      </c>
      <c r="AK2434">
        <f t="shared" si="1091"/>
        <v>28</v>
      </c>
      <c r="AL2434" t="e">
        <f>VLOOKUP(E2434,[2]Sheet1!$A:$B,2,FALSE)</f>
        <v>#N/A</v>
      </c>
    </row>
    <row r="2435" spans="1:38" x14ac:dyDescent="0.25">
      <c r="A2435" t="str">
        <f>VLOOKUP(Q2435,'Data validation'!$K$2:$L$50,2,FALSE)</f>
        <v>TO</v>
      </c>
      <c r="B2435">
        <f t="shared" si="1076"/>
        <v>0</v>
      </c>
      <c r="C2435">
        <f t="shared" si="1077"/>
        <v>3</v>
      </c>
      <c r="D2435">
        <f t="shared" si="1078"/>
        <v>2</v>
      </c>
      <c r="E2435">
        <v>11125</v>
      </c>
      <c r="F2435" t="s">
        <v>10320</v>
      </c>
      <c r="G2435" t="s">
        <v>593</v>
      </c>
      <c r="H2435" t="str">
        <f t="shared" si="1079"/>
        <v>08</v>
      </c>
      <c r="I2435" t="str">
        <f t="shared" si="1080"/>
        <v>Jul</v>
      </c>
      <c r="J2435" t="s">
        <v>32</v>
      </c>
      <c r="K2435" t="str">
        <f t="shared" si="1081"/>
        <v>13</v>
      </c>
      <c r="L2435" t="str">
        <f t="shared" si="1082"/>
        <v>Jul</v>
      </c>
      <c r="M2435">
        <v>5</v>
      </c>
      <c r="N2435">
        <f t="shared" si="1083"/>
        <v>5</v>
      </c>
      <c r="O2435">
        <f t="shared" si="1084"/>
        <v>0</v>
      </c>
      <c r="P2435">
        <f t="shared" si="1085"/>
        <v>0</v>
      </c>
      <c r="Q2435" t="s">
        <v>162</v>
      </c>
      <c r="R2435" t="s">
        <v>17</v>
      </c>
      <c r="S2435">
        <v>2</v>
      </c>
      <c r="T2435">
        <v>2</v>
      </c>
      <c r="U2435" s="2">
        <f>SUMIFS(Magelan!L:L,Magelan!D:D,'Резервации 2026'!E2435)</f>
        <v>2181.8848313999997</v>
      </c>
      <c r="V2435" s="2">
        <f t="shared" si="1086"/>
        <v>436.37696627999992</v>
      </c>
      <c r="W2435" t="s">
        <v>262</v>
      </c>
      <c r="X2435" t="s">
        <v>10321</v>
      </c>
      <c r="Y2435" t="s">
        <v>10233</v>
      </c>
      <c r="Z2435" t="str">
        <f t="shared" si="1087"/>
        <v>Apr</v>
      </c>
      <c r="AA2435" s="6">
        <f t="shared" si="1070"/>
        <v>0</v>
      </c>
      <c r="AB2435" s="6">
        <f t="shared" si="1070"/>
        <v>0</v>
      </c>
      <c r="AC2435" s="6">
        <f t="shared" si="1070"/>
        <v>5</v>
      </c>
      <c r="AD2435" s="6">
        <f t="shared" si="1070"/>
        <v>0</v>
      </c>
      <c r="AE2435" s="6">
        <f t="shared" si="1070"/>
        <v>0</v>
      </c>
      <c r="AF2435" s="6">
        <f t="shared" si="1088"/>
        <v>5</v>
      </c>
      <c r="AG2435" s="6">
        <f t="shared" si="1089"/>
        <v>0</v>
      </c>
      <c r="AH2435" s="14" t="str">
        <f>LEFT(X2435,2)&amp;"."&amp;VLOOKUP(MID(X2435,4,3),'Data validation'!$A$1:$B$12,2,FALSE)&amp;".2025"</f>
        <v>27.04.2025</v>
      </c>
      <c r="AI2435">
        <f t="shared" si="1090"/>
        <v>18</v>
      </c>
      <c r="AJ2435" t="str">
        <f>H2435&amp;"."&amp;VLOOKUP(I2435,'Data validation'!$A$1:$B$12,2,FALSE)&amp;".2026"</f>
        <v>08.07.2026</v>
      </c>
      <c r="AK2435">
        <f t="shared" si="1091"/>
        <v>28</v>
      </c>
      <c r="AL2435" t="e">
        <f>VLOOKUP(E2435,[2]Sheet1!$A:$B,2,FALSE)</f>
        <v>#N/A</v>
      </c>
    </row>
    <row r="2436" spans="1:38" x14ac:dyDescent="0.25">
      <c r="A2436" t="str">
        <f>VLOOKUP(Q2436,'Data validation'!$K$2:$L$50,2,FALSE)</f>
        <v>TO</v>
      </c>
      <c r="B2436">
        <f t="shared" si="1076"/>
        <v>0</v>
      </c>
      <c r="C2436">
        <f t="shared" si="1077"/>
        <v>3</v>
      </c>
      <c r="D2436">
        <f t="shared" si="1078"/>
        <v>2</v>
      </c>
      <c r="E2436">
        <v>11126</v>
      </c>
      <c r="F2436" t="s">
        <v>10320</v>
      </c>
      <c r="G2436" t="s">
        <v>593</v>
      </c>
      <c r="H2436" t="str">
        <f t="shared" si="1079"/>
        <v>08</v>
      </c>
      <c r="I2436" t="str">
        <f t="shared" si="1080"/>
        <v>Jul</v>
      </c>
      <c r="J2436" t="s">
        <v>32</v>
      </c>
      <c r="K2436" t="str">
        <f t="shared" si="1081"/>
        <v>13</v>
      </c>
      <c r="L2436" t="str">
        <f t="shared" si="1082"/>
        <v>Jul</v>
      </c>
      <c r="M2436">
        <v>5</v>
      </c>
      <c r="N2436">
        <f t="shared" si="1083"/>
        <v>5</v>
      </c>
      <c r="O2436">
        <f t="shared" si="1084"/>
        <v>0</v>
      </c>
      <c r="P2436">
        <f t="shared" si="1085"/>
        <v>0</v>
      </c>
      <c r="Q2436" t="s">
        <v>162</v>
      </c>
      <c r="R2436" t="s">
        <v>63</v>
      </c>
      <c r="S2436">
        <v>3</v>
      </c>
      <c r="T2436">
        <v>0</v>
      </c>
      <c r="U2436" s="2">
        <f>SUMIFS(Magelan!L:L,Magelan!D:D,'Резервации 2026'!E2436)</f>
        <v>2414.5894847999998</v>
      </c>
      <c r="V2436" s="2">
        <f t="shared" si="1086"/>
        <v>482.91789695999995</v>
      </c>
      <c r="W2436" t="s">
        <v>262</v>
      </c>
      <c r="X2436" t="s">
        <v>10322</v>
      </c>
      <c r="Y2436" t="s">
        <v>10233</v>
      </c>
      <c r="Z2436" t="str">
        <f t="shared" si="1087"/>
        <v>Apr</v>
      </c>
      <c r="AA2436" s="6">
        <f t="shared" si="1070"/>
        <v>0</v>
      </c>
      <c r="AB2436" s="6">
        <f t="shared" si="1070"/>
        <v>0</v>
      </c>
      <c r="AC2436" s="6">
        <f t="shared" si="1070"/>
        <v>5</v>
      </c>
      <c r="AD2436" s="6">
        <f t="shared" si="1070"/>
        <v>0</v>
      </c>
      <c r="AE2436" s="6">
        <f t="shared" si="1070"/>
        <v>0</v>
      </c>
      <c r="AF2436" s="6">
        <f t="shared" si="1088"/>
        <v>5</v>
      </c>
      <c r="AG2436" s="6">
        <f t="shared" si="1089"/>
        <v>0</v>
      </c>
      <c r="AH2436" s="14" t="str">
        <f>LEFT(X2436,2)&amp;"."&amp;VLOOKUP(MID(X2436,4,3),'Data validation'!$A$1:$B$12,2,FALSE)&amp;".2025"</f>
        <v>27.04.2025</v>
      </c>
      <c r="AI2436">
        <f t="shared" si="1090"/>
        <v>18</v>
      </c>
      <c r="AJ2436" t="str">
        <f>H2436&amp;"."&amp;VLOOKUP(I2436,'Data validation'!$A$1:$B$12,2,FALSE)&amp;".2026"</f>
        <v>08.07.2026</v>
      </c>
      <c r="AK2436">
        <f t="shared" si="1091"/>
        <v>28</v>
      </c>
      <c r="AL2436" t="e">
        <f>VLOOKUP(E2436,[2]Sheet1!$A:$B,2,FALSE)</f>
        <v>#N/A</v>
      </c>
    </row>
    <row r="2437" spans="1:38" x14ac:dyDescent="0.25">
      <c r="A2437" t="str">
        <f>VLOOKUP(Q2437,'Data validation'!$K$2:$L$50,2,FALSE)</f>
        <v>TO</v>
      </c>
      <c r="B2437">
        <f t="shared" si="1076"/>
        <v>0</v>
      </c>
      <c r="C2437">
        <f t="shared" si="1077"/>
        <v>0</v>
      </c>
      <c r="D2437">
        <f t="shared" si="1078"/>
        <v>6</v>
      </c>
      <c r="E2437">
        <v>10953</v>
      </c>
      <c r="F2437" t="s">
        <v>10323</v>
      </c>
      <c r="G2437" t="s">
        <v>33</v>
      </c>
      <c r="H2437" t="str">
        <f t="shared" si="1079"/>
        <v>18</v>
      </c>
      <c r="I2437" t="str">
        <f t="shared" si="1080"/>
        <v>Jul</v>
      </c>
      <c r="J2437" t="s">
        <v>156</v>
      </c>
      <c r="K2437" t="str">
        <f t="shared" si="1081"/>
        <v>24</v>
      </c>
      <c r="L2437" t="str">
        <f t="shared" si="1082"/>
        <v>Jul</v>
      </c>
      <c r="M2437">
        <v>6</v>
      </c>
      <c r="N2437">
        <f t="shared" si="1083"/>
        <v>6</v>
      </c>
      <c r="O2437">
        <f t="shared" si="1084"/>
        <v>0</v>
      </c>
      <c r="P2437">
        <f t="shared" si="1085"/>
        <v>0</v>
      </c>
      <c r="Q2437" t="s">
        <v>162</v>
      </c>
      <c r="R2437" t="s">
        <v>188</v>
      </c>
      <c r="S2437">
        <v>3</v>
      </c>
      <c r="T2437">
        <v>0</v>
      </c>
      <c r="U2437" s="2">
        <f>SUMIFS(Magelan!L:L,Magelan!D:D,'Резервации 2026'!E2437)</f>
        <v>3255.6355013999996</v>
      </c>
      <c r="V2437" s="2">
        <f t="shared" si="1086"/>
        <v>542.6059168999999</v>
      </c>
      <c r="W2437" t="s">
        <v>262</v>
      </c>
      <c r="X2437" t="s">
        <v>10324</v>
      </c>
      <c r="Y2437" t="s">
        <v>10325</v>
      </c>
      <c r="Z2437" t="str">
        <f t="shared" si="1087"/>
        <v>Apr</v>
      </c>
      <c r="AA2437" s="6">
        <f t="shared" si="1070"/>
        <v>0</v>
      </c>
      <c r="AB2437" s="6">
        <f t="shared" si="1070"/>
        <v>0</v>
      </c>
      <c r="AC2437" s="6">
        <f t="shared" si="1070"/>
        <v>6</v>
      </c>
      <c r="AD2437" s="6">
        <f t="shared" si="1070"/>
        <v>0</v>
      </c>
      <c r="AE2437" s="6">
        <f t="shared" si="1070"/>
        <v>0</v>
      </c>
      <c r="AF2437" s="6">
        <f t="shared" si="1088"/>
        <v>6</v>
      </c>
      <c r="AG2437" s="6">
        <f t="shared" si="1089"/>
        <v>0</v>
      </c>
      <c r="AH2437" s="14" t="str">
        <f>LEFT(X2437,2)&amp;"."&amp;VLOOKUP(MID(X2437,4,3),'Data validation'!$A$1:$B$12,2,FALSE)&amp;".2025"</f>
        <v>17.04.2025</v>
      </c>
      <c r="AI2437">
        <f t="shared" si="1090"/>
        <v>16</v>
      </c>
      <c r="AJ2437" t="str">
        <f>H2437&amp;"."&amp;VLOOKUP(I2437,'Data validation'!$A$1:$B$12,2,FALSE)&amp;".2026"</f>
        <v>18.07.2026</v>
      </c>
      <c r="AK2437">
        <f t="shared" si="1091"/>
        <v>29</v>
      </c>
      <c r="AL2437" t="e">
        <f>VLOOKUP(E2437,[2]Sheet1!$A:$B,2,FALSE)</f>
        <v>#N/A</v>
      </c>
    </row>
    <row r="2438" spans="1:38" x14ac:dyDescent="0.25">
      <c r="A2438" t="str">
        <f>VLOOKUP(Q2438,'Data validation'!$K$2:$L$50,2,FALSE)</f>
        <v>TO</v>
      </c>
      <c r="B2438">
        <f t="shared" si="1076"/>
        <v>0</v>
      </c>
      <c r="C2438">
        <f t="shared" si="1077"/>
        <v>0</v>
      </c>
      <c r="D2438">
        <f t="shared" si="1078"/>
        <v>7</v>
      </c>
      <c r="E2438">
        <v>11032</v>
      </c>
      <c r="F2438" t="s">
        <v>10326</v>
      </c>
      <c r="G2438" t="s">
        <v>155</v>
      </c>
      <c r="H2438" t="str">
        <f t="shared" si="1079"/>
        <v>19</v>
      </c>
      <c r="I2438" t="str">
        <f t="shared" si="1080"/>
        <v>Jul</v>
      </c>
      <c r="J2438" t="s">
        <v>85</v>
      </c>
      <c r="K2438" t="str">
        <f t="shared" si="1081"/>
        <v>26</v>
      </c>
      <c r="L2438" t="str">
        <f t="shared" si="1082"/>
        <v>Jul</v>
      </c>
      <c r="M2438">
        <v>7</v>
      </c>
      <c r="N2438">
        <f t="shared" si="1083"/>
        <v>7</v>
      </c>
      <c r="O2438">
        <f t="shared" si="1084"/>
        <v>0</v>
      </c>
      <c r="P2438">
        <f t="shared" si="1085"/>
        <v>0</v>
      </c>
      <c r="Q2438" t="s">
        <v>162</v>
      </c>
      <c r="R2438" t="s">
        <v>17</v>
      </c>
      <c r="S2438">
        <v>2</v>
      </c>
      <c r="T2438">
        <v>1</v>
      </c>
      <c r="U2438" s="2">
        <f>SUMIFS(Magelan!L:L,Magelan!D:D,'Резервации 2026'!E2438)</f>
        <v>2492.0012362000002</v>
      </c>
      <c r="V2438" s="2">
        <f t="shared" si="1086"/>
        <v>356.00017660000003</v>
      </c>
      <c r="W2438" t="s">
        <v>262</v>
      </c>
      <c r="X2438" t="s">
        <v>10327</v>
      </c>
      <c r="Y2438" t="s">
        <v>10328</v>
      </c>
      <c r="Z2438" t="str">
        <f t="shared" si="1087"/>
        <v>Apr</v>
      </c>
      <c r="AA2438" s="6">
        <f t="shared" si="1070"/>
        <v>0</v>
      </c>
      <c r="AB2438" s="6">
        <f t="shared" si="1070"/>
        <v>0</v>
      </c>
      <c r="AC2438" s="6">
        <f t="shared" si="1070"/>
        <v>7</v>
      </c>
      <c r="AD2438" s="6">
        <f t="shared" si="1070"/>
        <v>0</v>
      </c>
      <c r="AE2438" s="6">
        <f t="shared" si="1070"/>
        <v>0</v>
      </c>
      <c r="AF2438" s="6">
        <f t="shared" si="1088"/>
        <v>7</v>
      </c>
      <c r="AG2438" s="6">
        <f t="shared" si="1089"/>
        <v>0</v>
      </c>
      <c r="AH2438" s="14" t="str">
        <f>LEFT(X2438,2)&amp;"."&amp;VLOOKUP(MID(X2438,4,3),'Data validation'!$A$1:$B$12,2,FALSE)&amp;".2025"</f>
        <v>23.04.2025</v>
      </c>
      <c r="AI2438">
        <f t="shared" si="1090"/>
        <v>17</v>
      </c>
      <c r="AJ2438" t="str">
        <f>H2438&amp;"."&amp;VLOOKUP(I2438,'Data validation'!$A$1:$B$12,2,FALSE)&amp;".2026"</f>
        <v>19.07.2026</v>
      </c>
      <c r="AK2438">
        <f t="shared" si="1091"/>
        <v>30</v>
      </c>
      <c r="AL2438" t="e">
        <f>VLOOKUP(E2438,[2]Sheet1!$A:$B,2,FALSE)</f>
        <v>#N/A</v>
      </c>
    </row>
    <row r="2439" spans="1:38" x14ac:dyDescent="0.25">
      <c r="A2439" t="str">
        <f>VLOOKUP(Q2439,'Data validation'!$K$2:$L$50,2,FALSE)</f>
        <v>TO</v>
      </c>
      <c r="B2439">
        <f t="shared" si="1076"/>
        <v>0</v>
      </c>
      <c r="C2439">
        <f t="shared" si="1077"/>
        <v>0</v>
      </c>
      <c r="D2439">
        <f t="shared" si="1078"/>
        <v>3</v>
      </c>
      <c r="E2439">
        <v>11012</v>
      </c>
      <c r="F2439" t="s">
        <v>10329</v>
      </c>
      <c r="G2439" t="s">
        <v>485</v>
      </c>
      <c r="H2439" t="str">
        <f t="shared" si="1079"/>
        <v>15</v>
      </c>
      <c r="I2439" t="str">
        <f t="shared" si="1080"/>
        <v>Jul</v>
      </c>
      <c r="J2439" t="s">
        <v>33</v>
      </c>
      <c r="K2439" t="str">
        <f t="shared" si="1081"/>
        <v>18</v>
      </c>
      <c r="L2439" t="str">
        <f t="shared" si="1082"/>
        <v>Jul</v>
      </c>
      <c r="M2439">
        <v>3</v>
      </c>
      <c r="N2439">
        <f t="shared" si="1083"/>
        <v>3</v>
      </c>
      <c r="O2439">
        <f t="shared" si="1084"/>
        <v>0</v>
      </c>
      <c r="P2439">
        <f t="shared" si="1085"/>
        <v>0</v>
      </c>
      <c r="Q2439" t="s">
        <v>162</v>
      </c>
      <c r="R2439" t="s">
        <v>188</v>
      </c>
      <c r="S2439">
        <v>2</v>
      </c>
      <c r="T2439">
        <v>2</v>
      </c>
      <c r="U2439" s="2">
        <f>SUMIFS(Magelan!L:L,Magelan!D:D,'Резервации 2026'!E2439)</f>
        <v>1884.0510389999999</v>
      </c>
      <c r="V2439" s="2">
        <f t="shared" si="1086"/>
        <v>628.01701300000002</v>
      </c>
      <c r="W2439" t="s">
        <v>262</v>
      </c>
      <c r="X2439" t="s">
        <v>10330</v>
      </c>
      <c r="Y2439" t="s">
        <v>10290</v>
      </c>
      <c r="Z2439" t="str">
        <f t="shared" si="1087"/>
        <v>Apr</v>
      </c>
      <c r="AA2439" s="6">
        <f t="shared" si="1070"/>
        <v>0</v>
      </c>
      <c r="AB2439" s="6">
        <f t="shared" si="1070"/>
        <v>0</v>
      </c>
      <c r="AC2439" s="6">
        <f t="shared" si="1070"/>
        <v>3</v>
      </c>
      <c r="AD2439" s="6">
        <f t="shared" si="1070"/>
        <v>0</v>
      </c>
      <c r="AE2439" s="6">
        <f t="shared" si="1070"/>
        <v>0</v>
      </c>
      <c r="AF2439" s="6">
        <f t="shared" si="1088"/>
        <v>3</v>
      </c>
      <c r="AG2439" s="6">
        <f t="shared" si="1089"/>
        <v>0</v>
      </c>
      <c r="AH2439" s="14" t="str">
        <f>LEFT(X2439,2)&amp;"."&amp;VLOOKUP(MID(X2439,4,3),'Data validation'!$A$1:$B$12,2,FALSE)&amp;".2025"</f>
        <v>22.04.2025</v>
      </c>
      <c r="AI2439">
        <f t="shared" si="1090"/>
        <v>17</v>
      </c>
      <c r="AJ2439" t="str">
        <f>H2439&amp;"."&amp;VLOOKUP(I2439,'Data validation'!$A$1:$B$12,2,FALSE)&amp;".2026"</f>
        <v>15.07.2026</v>
      </c>
      <c r="AK2439">
        <f t="shared" si="1091"/>
        <v>29</v>
      </c>
      <c r="AL2439" t="e">
        <f>VLOOKUP(E2439,[2]Sheet1!$A:$B,2,FALSE)</f>
        <v>#N/A</v>
      </c>
    </row>
    <row r="2440" spans="1:38" x14ac:dyDescent="0.25">
      <c r="A2440" t="str">
        <f>VLOOKUP(Q2440,'Data validation'!$K$2:$L$50,2,FALSE)</f>
        <v>TO</v>
      </c>
      <c r="B2440">
        <f t="shared" si="1076"/>
        <v>0</v>
      </c>
      <c r="C2440">
        <f t="shared" si="1077"/>
        <v>0</v>
      </c>
      <c r="D2440">
        <f t="shared" si="1078"/>
        <v>6</v>
      </c>
      <c r="E2440">
        <v>10989</v>
      </c>
      <c r="F2440" t="s">
        <v>10331</v>
      </c>
      <c r="G2440" t="s">
        <v>84</v>
      </c>
      <c r="H2440" t="str">
        <f t="shared" si="1079"/>
        <v>20</v>
      </c>
      <c r="I2440" t="str">
        <f t="shared" si="1080"/>
        <v>Jul</v>
      </c>
      <c r="J2440" t="s">
        <v>85</v>
      </c>
      <c r="K2440" t="str">
        <f t="shared" si="1081"/>
        <v>26</v>
      </c>
      <c r="L2440" t="str">
        <f t="shared" si="1082"/>
        <v>Jul</v>
      </c>
      <c r="M2440">
        <v>6</v>
      </c>
      <c r="N2440">
        <f t="shared" si="1083"/>
        <v>6</v>
      </c>
      <c r="O2440">
        <f t="shared" si="1084"/>
        <v>0</v>
      </c>
      <c r="P2440">
        <f t="shared" si="1085"/>
        <v>0</v>
      </c>
      <c r="Q2440" t="s">
        <v>162</v>
      </c>
      <c r="R2440" t="s">
        <v>20</v>
      </c>
      <c r="S2440">
        <v>2</v>
      </c>
      <c r="T2440">
        <v>1</v>
      </c>
      <c r="U2440" s="2">
        <f>SUMIFS(Magelan!L:L,Magelan!D:D,'Резервации 2026'!E2440)</f>
        <v>2187.6349716</v>
      </c>
      <c r="V2440" s="2">
        <f t="shared" si="1086"/>
        <v>364.6058286</v>
      </c>
      <c r="W2440" t="s">
        <v>262</v>
      </c>
      <c r="X2440" t="s">
        <v>10332</v>
      </c>
      <c r="Y2440" t="s">
        <v>10201</v>
      </c>
      <c r="Z2440" t="str">
        <f t="shared" si="1087"/>
        <v>Apr</v>
      </c>
      <c r="AA2440" s="6">
        <f t="shared" si="1070"/>
        <v>0</v>
      </c>
      <c r="AB2440" s="6">
        <f t="shared" si="1070"/>
        <v>0</v>
      </c>
      <c r="AC2440" s="6">
        <f t="shared" si="1070"/>
        <v>6</v>
      </c>
      <c r="AD2440" s="6">
        <f t="shared" si="1070"/>
        <v>0</v>
      </c>
      <c r="AE2440" s="6">
        <f t="shared" si="1070"/>
        <v>0</v>
      </c>
      <c r="AF2440" s="6">
        <f t="shared" si="1088"/>
        <v>6</v>
      </c>
      <c r="AG2440" s="6">
        <f t="shared" si="1089"/>
        <v>0</v>
      </c>
      <c r="AH2440" s="14" t="str">
        <f>LEFT(X2440,2)&amp;"."&amp;VLOOKUP(MID(X2440,4,3),'Data validation'!$A$1:$B$12,2,FALSE)&amp;".2025"</f>
        <v>20.04.2025</v>
      </c>
      <c r="AI2440">
        <f t="shared" si="1090"/>
        <v>17</v>
      </c>
      <c r="AJ2440" t="str">
        <f>H2440&amp;"."&amp;VLOOKUP(I2440,'Data validation'!$A$1:$B$12,2,FALSE)&amp;".2026"</f>
        <v>20.07.2026</v>
      </c>
      <c r="AK2440">
        <f t="shared" si="1091"/>
        <v>30</v>
      </c>
      <c r="AL2440" t="e">
        <f>VLOOKUP(E2440,[2]Sheet1!$A:$B,2,FALSE)</f>
        <v>#N/A</v>
      </c>
    </row>
    <row r="2441" spans="1:38" x14ac:dyDescent="0.25">
      <c r="A2441" t="str">
        <f>VLOOKUP(Q2441,'Data validation'!$K$2:$L$50,2,FALSE)</f>
        <v>TO</v>
      </c>
      <c r="B2441">
        <f t="shared" si="1076"/>
        <v>0</v>
      </c>
      <c r="C2441">
        <f t="shared" si="1077"/>
        <v>0</v>
      </c>
      <c r="D2441">
        <f t="shared" si="1078"/>
        <v>5</v>
      </c>
      <c r="E2441">
        <v>11154</v>
      </c>
      <c r="F2441" t="s">
        <v>10333</v>
      </c>
      <c r="G2441" t="s">
        <v>108</v>
      </c>
      <c r="H2441" t="str">
        <f t="shared" si="1079"/>
        <v>31</v>
      </c>
      <c r="I2441" t="str">
        <f t="shared" si="1080"/>
        <v>Jul</v>
      </c>
      <c r="J2441" t="s">
        <v>290</v>
      </c>
      <c r="K2441" t="str">
        <f t="shared" si="1081"/>
        <v>05</v>
      </c>
      <c r="L2441" t="str">
        <f t="shared" si="1082"/>
        <v>Aug</v>
      </c>
      <c r="M2441">
        <v>5</v>
      </c>
      <c r="N2441">
        <f t="shared" si="1083"/>
        <v>-26</v>
      </c>
      <c r="O2441">
        <f t="shared" si="1084"/>
        <v>0</v>
      </c>
      <c r="P2441">
        <f t="shared" si="1085"/>
        <v>4</v>
      </c>
      <c r="Q2441" t="s">
        <v>162</v>
      </c>
      <c r="R2441" t="s">
        <v>63</v>
      </c>
      <c r="S2441">
        <v>3</v>
      </c>
      <c r="T2441">
        <v>1</v>
      </c>
      <c r="U2441" s="2">
        <f>SUMIFS(Magelan!L:L,Magelan!D:D,'Резервации 2026'!E2441)</f>
        <v>2953.3424166</v>
      </c>
      <c r="V2441" s="2">
        <f t="shared" si="1086"/>
        <v>590.66848331999995</v>
      </c>
      <c r="W2441" t="s">
        <v>262</v>
      </c>
      <c r="X2441" t="s">
        <v>10334</v>
      </c>
      <c r="Y2441" t="s">
        <v>10285</v>
      </c>
      <c r="Z2441" t="str">
        <f t="shared" si="1087"/>
        <v>Apr</v>
      </c>
      <c r="AA2441" s="6">
        <f t="shared" si="1070"/>
        <v>0</v>
      </c>
      <c r="AB2441" s="6">
        <f t="shared" si="1070"/>
        <v>0</v>
      </c>
      <c r="AC2441" s="6">
        <f t="shared" si="1070"/>
        <v>0</v>
      </c>
      <c r="AD2441" s="6">
        <f t="shared" si="1070"/>
        <v>4</v>
      </c>
      <c r="AE2441" s="6">
        <f t="shared" si="1070"/>
        <v>0</v>
      </c>
      <c r="AF2441" s="6">
        <f t="shared" si="1088"/>
        <v>4</v>
      </c>
      <c r="AG2441" s="6">
        <f t="shared" si="1089"/>
        <v>-1</v>
      </c>
      <c r="AH2441" s="14" t="str">
        <f>LEFT(X2441,2)&amp;"."&amp;VLOOKUP(MID(X2441,4,3),'Data validation'!$A$1:$B$12,2,FALSE)&amp;".2025"</f>
        <v>28.04.2025</v>
      </c>
      <c r="AI2441">
        <f t="shared" si="1090"/>
        <v>18</v>
      </c>
      <c r="AJ2441" t="str">
        <f>H2441&amp;"."&amp;VLOOKUP(I2441,'Data validation'!$A$1:$B$12,2,FALSE)&amp;".2026"</f>
        <v>31.07.2026</v>
      </c>
      <c r="AK2441">
        <f t="shared" si="1091"/>
        <v>31</v>
      </c>
      <c r="AL2441" t="e">
        <f>VLOOKUP(E2441,[2]Sheet1!$A:$B,2,FALSE)</f>
        <v>#N/A</v>
      </c>
    </row>
    <row r="2442" spans="1:38" x14ac:dyDescent="0.25">
      <c r="A2442" t="str">
        <f>VLOOKUP(Q2442,'Data validation'!$K$2:$L$50,2,FALSE)</f>
        <v>TO</v>
      </c>
      <c r="B2442">
        <f t="shared" si="1076"/>
        <v>0</v>
      </c>
      <c r="C2442">
        <f t="shared" si="1077"/>
        <v>0</v>
      </c>
      <c r="D2442">
        <f t="shared" si="1078"/>
        <v>6</v>
      </c>
      <c r="E2442">
        <v>11121</v>
      </c>
      <c r="F2442" t="s">
        <v>10335</v>
      </c>
      <c r="G2442" t="s">
        <v>78</v>
      </c>
      <c r="H2442" t="str">
        <f t="shared" si="1079"/>
        <v>02</v>
      </c>
      <c r="I2442" t="str">
        <f t="shared" si="1080"/>
        <v>Aug</v>
      </c>
      <c r="J2442" t="s">
        <v>259</v>
      </c>
      <c r="K2442" t="str">
        <f t="shared" si="1081"/>
        <v>08</v>
      </c>
      <c r="L2442" t="str">
        <f t="shared" si="1082"/>
        <v>Aug</v>
      </c>
      <c r="M2442">
        <v>6</v>
      </c>
      <c r="N2442">
        <f t="shared" si="1083"/>
        <v>6</v>
      </c>
      <c r="O2442">
        <f t="shared" si="1084"/>
        <v>0</v>
      </c>
      <c r="P2442">
        <f t="shared" si="1085"/>
        <v>0</v>
      </c>
      <c r="Q2442" t="s">
        <v>162</v>
      </c>
      <c r="R2442" t="s">
        <v>63</v>
      </c>
      <c r="S2442">
        <v>2</v>
      </c>
      <c r="T2442">
        <v>0</v>
      </c>
      <c r="U2442" s="2">
        <f>SUMIFS(Magelan!L:L,Magelan!D:D,'Резервации 2026'!E2442)</f>
        <v>2187.6349716</v>
      </c>
      <c r="V2442" s="2">
        <f t="shared" si="1086"/>
        <v>364.6058286</v>
      </c>
      <c r="W2442" t="s">
        <v>262</v>
      </c>
      <c r="X2442" t="s">
        <v>10336</v>
      </c>
      <c r="Y2442" t="s">
        <v>10194</v>
      </c>
      <c r="Z2442" t="str">
        <f t="shared" si="1087"/>
        <v>Apr</v>
      </c>
      <c r="AA2442" s="6">
        <f t="shared" si="1070"/>
        <v>0</v>
      </c>
      <c r="AB2442" s="6">
        <f t="shared" si="1070"/>
        <v>0</v>
      </c>
      <c r="AC2442" s="6">
        <f t="shared" si="1070"/>
        <v>0</v>
      </c>
      <c r="AD2442" s="6">
        <f t="shared" si="1070"/>
        <v>6</v>
      </c>
      <c r="AE2442" s="6">
        <f t="shared" si="1070"/>
        <v>0</v>
      </c>
      <c r="AF2442" s="6">
        <f t="shared" si="1088"/>
        <v>6</v>
      </c>
      <c r="AG2442" s="6">
        <f t="shared" si="1089"/>
        <v>0</v>
      </c>
      <c r="AH2442" s="14" t="str">
        <f>LEFT(X2442,2)&amp;"."&amp;VLOOKUP(MID(X2442,4,3),'Data validation'!$A$1:$B$12,2,FALSE)&amp;".2025"</f>
        <v>27.04.2025</v>
      </c>
      <c r="AI2442">
        <f t="shared" si="1090"/>
        <v>18</v>
      </c>
      <c r="AJ2442" t="str">
        <f>H2442&amp;"."&amp;VLOOKUP(I2442,'Data validation'!$A$1:$B$12,2,FALSE)&amp;".2026"</f>
        <v>02.08.2026</v>
      </c>
      <c r="AK2442">
        <f t="shared" si="1091"/>
        <v>32</v>
      </c>
      <c r="AL2442" t="e">
        <f>VLOOKUP(E2442,[2]Sheet1!$A:$B,2,FALSE)</f>
        <v>#N/A</v>
      </c>
    </row>
    <row r="2443" spans="1:38" x14ac:dyDescent="0.25">
      <c r="A2443" t="str">
        <f>VLOOKUP(Q2443,'Data validation'!$K$2:$L$50,2,FALSE)</f>
        <v>TO</v>
      </c>
      <c r="B2443">
        <f t="shared" si="1076"/>
        <v>0</v>
      </c>
      <c r="C2443">
        <f t="shared" si="1077"/>
        <v>0</v>
      </c>
      <c r="D2443">
        <f t="shared" si="1078"/>
        <v>6</v>
      </c>
      <c r="E2443">
        <v>11120</v>
      </c>
      <c r="F2443" t="s">
        <v>10337</v>
      </c>
      <c r="G2443" t="s">
        <v>167</v>
      </c>
      <c r="H2443" t="str">
        <f t="shared" si="1079"/>
        <v>30</v>
      </c>
      <c r="I2443" t="str">
        <f t="shared" si="1080"/>
        <v>Jul</v>
      </c>
      <c r="J2443" t="s">
        <v>290</v>
      </c>
      <c r="K2443" t="str">
        <f t="shared" si="1081"/>
        <v>05</v>
      </c>
      <c r="L2443" t="str">
        <f t="shared" si="1082"/>
        <v>Aug</v>
      </c>
      <c r="M2443">
        <v>6</v>
      </c>
      <c r="N2443">
        <f t="shared" si="1083"/>
        <v>-25</v>
      </c>
      <c r="O2443">
        <f t="shared" si="1084"/>
        <v>1</v>
      </c>
      <c r="P2443">
        <f t="shared" si="1085"/>
        <v>4</v>
      </c>
      <c r="Q2443" t="s">
        <v>162</v>
      </c>
      <c r="R2443" t="s">
        <v>17</v>
      </c>
      <c r="S2443">
        <v>3</v>
      </c>
      <c r="T2443">
        <v>1</v>
      </c>
      <c r="U2443" s="2">
        <f>SUMIFS(Magelan!L:L,Magelan!D:D,'Резервации 2026'!E2443)</f>
        <v>2883.6366354000002</v>
      </c>
      <c r="V2443" s="2">
        <f t="shared" si="1086"/>
        <v>480.60610590000005</v>
      </c>
      <c r="W2443" t="s">
        <v>262</v>
      </c>
      <c r="X2443" t="s">
        <v>10338</v>
      </c>
      <c r="Y2443" t="s">
        <v>10339</v>
      </c>
      <c r="Z2443" t="str">
        <f t="shared" si="1087"/>
        <v>Apr</v>
      </c>
      <c r="AA2443" s="6">
        <f t="shared" si="1070"/>
        <v>0</v>
      </c>
      <c r="AB2443" s="6">
        <f t="shared" si="1070"/>
        <v>0</v>
      </c>
      <c r="AC2443" s="6">
        <f t="shared" si="1070"/>
        <v>1</v>
      </c>
      <c r="AD2443" s="6">
        <f t="shared" si="1070"/>
        <v>4</v>
      </c>
      <c r="AE2443" s="6">
        <f t="shared" si="1070"/>
        <v>0</v>
      </c>
      <c r="AF2443" s="6">
        <f t="shared" si="1088"/>
        <v>5</v>
      </c>
      <c r="AG2443" s="6">
        <f t="shared" si="1089"/>
        <v>-1</v>
      </c>
      <c r="AH2443" s="14" t="str">
        <f>LEFT(X2443,2)&amp;"."&amp;VLOOKUP(MID(X2443,4,3),'Data validation'!$A$1:$B$12,2,FALSE)&amp;".2025"</f>
        <v>27.04.2025</v>
      </c>
      <c r="AI2443">
        <f t="shared" si="1090"/>
        <v>18</v>
      </c>
      <c r="AJ2443" t="str">
        <f>H2443&amp;"."&amp;VLOOKUP(I2443,'Data validation'!$A$1:$B$12,2,FALSE)&amp;".2026"</f>
        <v>30.07.2026</v>
      </c>
      <c r="AK2443">
        <f t="shared" si="1091"/>
        <v>31</v>
      </c>
      <c r="AL2443" t="e">
        <f>VLOOKUP(E2443,[2]Sheet1!$A:$B,2,FALSE)</f>
        <v>#N/A</v>
      </c>
    </row>
    <row r="2444" spans="1:38" x14ac:dyDescent="0.25">
      <c r="A2444" t="str">
        <f>VLOOKUP(Q2444,'Data validation'!$K$2:$L$50,2,FALSE)</f>
        <v>BOOKING</v>
      </c>
      <c r="B2444">
        <f t="shared" si="1076"/>
        <v>3</v>
      </c>
      <c r="C2444">
        <f t="shared" si="1077"/>
        <v>0</v>
      </c>
      <c r="D2444">
        <f t="shared" si="1078"/>
        <v>0</v>
      </c>
      <c r="E2444">
        <v>11006</v>
      </c>
      <c r="F2444" t="s">
        <v>10340</v>
      </c>
      <c r="G2444" t="s">
        <v>10224</v>
      </c>
      <c r="H2444" t="str">
        <f t="shared" si="1079"/>
        <v>04</v>
      </c>
      <c r="I2444" t="str">
        <f t="shared" si="1080"/>
        <v>Jun</v>
      </c>
      <c r="J2444" t="s">
        <v>492</v>
      </c>
      <c r="K2444" t="str">
        <f t="shared" si="1081"/>
        <v>07</v>
      </c>
      <c r="L2444" t="str">
        <f t="shared" si="1082"/>
        <v>Jun</v>
      </c>
      <c r="M2444">
        <v>3</v>
      </c>
      <c r="N2444">
        <f t="shared" si="1083"/>
        <v>3</v>
      </c>
      <c r="O2444">
        <f t="shared" si="1084"/>
        <v>0</v>
      </c>
      <c r="P2444">
        <f t="shared" si="1085"/>
        <v>0</v>
      </c>
      <c r="Q2444" t="s">
        <v>587</v>
      </c>
      <c r="R2444" t="s">
        <v>48</v>
      </c>
      <c r="S2444">
        <v>2</v>
      </c>
      <c r="T2444">
        <v>1</v>
      </c>
      <c r="U2444" s="2">
        <v>928.73215568807336</v>
      </c>
      <c r="V2444" s="2">
        <v>309.57738522935773</v>
      </c>
      <c r="W2444" t="s">
        <v>262</v>
      </c>
      <c r="X2444" t="s">
        <v>10341</v>
      </c>
      <c r="Y2444" t="s">
        <v>10290</v>
      </c>
      <c r="Z2444" t="str">
        <f t="shared" si="1087"/>
        <v>Apr</v>
      </c>
      <c r="AA2444" s="6">
        <f t="shared" si="1070"/>
        <v>0</v>
      </c>
      <c r="AB2444" s="6">
        <f t="shared" si="1070"/>
        <v>3</v>
      </c>
      <c r="AC2444" s="6">
        <f t="shared" si="1070"/>
        <v>0</v>
      </c>
      <c r="AD2444" s="6">
        <f t="shared" si="1070"/>
        <v>0</v>
      </c>
      <c r="AE2444" s="6">
        <f t="shared" si="1070"/>
        <v>0</v>
      </c>
      <c r="AF2444" s="6">
        <f t="shared" si="1088"/>
        <v>3</v>
      </c>
      <c r="AG2444" s="6">
        <f t="shared" si="1089"/>
        <v>0</v>
      </c>
      <c r="AH2444" s="14" t="str">
        <f>LEFT(X2444,2)&amp;"."&amp;VLOOKUP(MID(X2444,4,3),'Data validation'!$A$1:$B$12,2,FALSE)&amp;".2025"</f>
        <v>21.04.2025</v>
      </c>
      <c r="AI2444">
        <f t="shared" si="1090"/>
        <v>17</v>
      </c>
      <c r="AJ2444" t="str">
        <f>H2444&amp;"."&amp;VLOOKUP(I2444,'Data validation'!$A$1:$B$12,2,FALSE)&amp;".2026"</f>
        <v>04.06.2026</v>
      </c>
      <c r="AK2444">
        <f t="shared" si="1091"/>
        <v>23</v>
      </c>
      <c r="AL2444" t="str">
        <f>VLOOKUP(E2444,[2]Sheet1!$A:$B,2,FALSE)</f>
        <v>Анулирана</v>
      </c>
    </row>
    <row r="2445" spans="1:38" x14ac:dyDescent="0.25">
      <c r="A2445" t="str">
        <f>VLOOKUP(Q2445,'Data validation'!$K$2:$L$50,2,FALSE)</f>
        <v>TOPOLA SKIES</v>
      </c>
      <c r="B2445">
        <f t="shared" si="1076"/>
        <v>0</v>
      </c>
      <c r="C2445">
        <f t="shared" si="1077"/>
        <v>7</v>
      </c>
      <c r="D2445">
        <f t="shared" si="1078"/>
        <v>0</v>
      </c>
      <c r="E2445">
        <v>11005</v>
      </c>
      <c r="F2445" t="s">
        <v>10342</v>
      </c>
      <c r="G2445" t="s">
        <v>120</v>
      </c>
      <c r="H2445" t="str">
        <f t="shared" si="1079"/>
        <v>02</v>
      </c>
      <c r="I2445" t="str">
        <f t="shared" si="1080"/>
        <v>Jul</v>
      </c>
      <c r="J2445" t="s">
        <v>224</v>
      </c>
      <c r="K2445" t="str">
        <f t="shared" si="1081"/>
        <v>09</v>
      </c>
      <c r="L2445" t="str">
        <f t="shared" si="1082"/>
        <v>Jul</v>
      </c>
      <c r="M2445">
        <v>7</v>
      </c>
      <c r="N2445">
        <f t="shared" si="1083"/>
        <v>7</v>
      </c>
      <c r="O2445">
        <f t="shared" si="1084"/>
        <v>0</v>
      </c>
      <c r="P2445">
        <f t="shared" si="1085"/>
        <v>0</v>
      </c>
      <c r="Q2445" t="s">
        <v>35</v>
      </c>
      <c r="R2445" t="s">
        <v>17</v>
      </c>
      <c r="S2445">
        <v>3</v>
      </c>
      <c r="T2445">
        <v>1</v>
      </c>
      <c r="U2445" s="2">
        <v>3649.0404781651373</v>
      </c>
      <c r="V2445" s="2">
        <v>521.29149688073392</v>
      </c>
      <c r="X2445" t="s">
        <v>10343</v>
      </c>
      <c r="Y2445" t="s">
        <v>10290</v>
      </c>
      <c r="Z2445" t="str">
        <f t="shared" si="1087"/>
        <v>Apr</v>
      </c>
      <c r="AA2445" s="6">
        <f t="shared" si="1070"/>
        <v>0</v>
      </c>
      <c r="AB2445" s="6">
        <f t="shared" si="1070"/>
        <v>0</v>
      </c>
      <c r="AC2445" s="6">
        <f t="shared" si="1070"/>
        <v>7</v>
      </c>
      <c r="AD2445" s="6">
        <f t="shared" si="1070"/>
        <v>0</v>
      </c>
      <c r="AE2445" s="6">
        <f t="shared" si="1070"/>
        <v>0</v>
      </c>
      <c r="AF2445" s="6">
        <f t="shared" si="1088"/>
        <v>7</v>
      </c>
      <c r="AG2445" s="6">
        <f t="shared" si="1089"/>
        <v>0</v>
      </c>
      <c r="AH2445" s="14" t="str">
        <f>LEFT(X2445,2)&amp;"."&amp;VLOOKUP(MID(X2445,4,3),'Data validation'!$A$1:$B$12,2,FALSE)&amp;".2025"</f>
        <v>21.04.2025</v>
      </c>
      <c r="AI2445">
        <f t="shared" si="1090"/>
        <v>17</v>
      </c>
      <c r="AJ2445" t="str">
        <f>H2445&amp;"."&amp;VLOOKUP(I2445,'Data validation'!$A$1:$B$12,2,FALSE)&amp;".2026"</f>
        <v>02.07.2026</v>
      </c>
      <c r="AK2445">
        <f t="shared" si="1091"/>
        <v>27</v>
      </c>
      <c r="AL2445" t="e">
        <f>VLOOKUP(E2445,[2]Sheet1!$A:$B,2,FALSE)</f>
        <v>#N/A</v>
      </c>
    </row>
    <row r="2446" spans="1:38" x14ac:dyDescent="0.25">
      <c r="A2446" t="str">
        <f>VLOOKUP(Q2446,'Data validation'!$K$2:$L$50,2,FALSE)</f>
        <v>TO</v>
      </c>
      <c r="B2446">
        <f t="shared" si="1076"/>
        <v>0</v>
      </c>
      <c r="C2446">
        <f t="shared" si="1077"/>
        <v>6</v>
      </c>
      <c r="D2446">
        <f t="shared" si="1078"/>
        <v>0</v>
      </c>
      <c r="E2446">
        <v>10947</v>
      </c>
      <c r="F2446" t="s">
        <v>10344</v>
      </c>
      <c r="G2446" t="s">
        <v>520</v>
      </c>
      <c r="H2446" t="str">
        <f t="shared" si="1079"/>
        <v>26</v>
      </c>
      <c r="I2446" t="str">
        <f t="shared" si="1080"/>
        <v>Aug</v>
      </c>
      <c r="J2446" t="s">
        <v>213</v>
      </c>
      <c r="K2446" t="str">
        <f t="shared" si="1081"/>
        <v>01</v>
      </c>
      <c r="L2446" t="str">
        <f t="shared" si="1082"/>
        <v>Sep</v>
      </c>
      <c r="M2446">
        <v>6</v>
      </c>
      <c r="N2446">
        <f t="shared" si="1083"/>
        <v>-25</v>
      </c>
      <c r="O2446">
        <f t="shared" si="1084"/>
        <v>5</v>
      </c>
      <c r="P2446">
        <f t="shared" si="1085"/>
        <v>0</v>
      </c>
      <c r="Q2446" t="s">
        <v>162</v>
      </c>
      <c r="R2446" t="s">
        <v>110</v>
      </c>
      <c r="S2446">
        <v>4</v>
      </c>
      <c r="T2446">
        <v>0</v>
      </c>
      <c r="U2446" s="2">
        <f>SUMIFS(Magelan!L:L,Magelan!D:D,'Резервации 2026'!E2446)</f>
        <v>0</v>
      </c>
      <c r="V2446" s="2">
        <f t="shared" ref="V2446:V2450" si="1092">+U2446/M2446</f>
        <v>0</v>
      </c>
      <c r="W2446" t="s">
        <v>262</v>
      </c>
      <c r="X2446" t="s">
        <v>10345</v>
      </c>
      <c r="Y2446" t="s">
        <v>10346</v>
      </c>
      <c r="Z2446" t="str">
        <f t="shared" si="1087"/>
        <v>Apr</v>
      </c>
      <c r="AA2446" s="6">
        <f t="shared" si="1070"/>
        <v>0</v>
      </c>
      <c r="AB2446" s="6">
        <f t="shared" si="1070"/>
        <v>0</v>
      </c>
      <c r="AC2446" s="6">
        <f t="shared" si="1070"/>
        <v>0</v>
      </c>
      <c r="AD2446" s="6">
        <f t="shared" si="1070"/>
        <v>5</v>
      </c>
      <c r="AE2446" s="6">
        <f t="shared" si="1070"/>
        <v>0</v>
      </c>
      <c r="AF2446" s="6">
        <f t="shared" si="1088"/>
        <v>5</v>
      </c>
      <c r="AG2446" s="6">
        <f t="shared" si="1089"/>
        <v>-1</v>
      </c>
      <c r="AH2446" s="14" t="str">
        <f>LEFT(X2446,2)&amp;"."&amp;VLOOKUP(MID(X2446,4,3),'Data validation'!$A$1:$B$12,2,FALSE)&amp;".2025"</f>
        <v>17.04.2025</v>
      </c>
      <c r="AI2446">
        <f t="shared" si="1090"/>
        <v>16</v>
      </c>
      <c r="AJ2446" t="str">
        <f>H2446&amp;"."&amp;VLOOKUP(I2446,'Data validation'!$A$1:$B$12,2,FALSE)&amp;".2026"</f>
        <v>26.08.2026</v>
      </c>
      <c r="AK2446">
        <f t="shared" si="1091"/>
        <v>35</v>
      </c>
      <c r="AL2446" t="str">
        <f>VLOOKUP(E2446,[2]Sheet1!$A:$B,2,FALSE)</f>
        <v>Анулирана</v>
      </c>
    </row>
    <row r="2447" spans="1:38" x14ac:dyDescent="0.25">
      <c r="A2447" t="str">
        <f>VLOOKUP(Q2447,'Data validation'!$K$2:$L$50,2,FALSE)</f>
        <v>TO</v>
      </c>
      <c r="B2447">
        <f t="shared" si="1076"/>
        <v>0</v>
      </c>
      <c r="C2447">
        <f t="shared" si="1077"/>
        <v>5</v>
      </c>
      <c r="D2447">
        <f t="shared" si="1078"/>
        <v>0</v>
      </c>
      <c r="E2447">
        <v>10993</v>
      </c>
      <c r="F2447" t="s">
        <v>10347</v>
      </c>
      <c r="G2447" t="s">
        <v>131</v>
      </c>
      <c r="H2447" t="str">
        <f t="shared" si="1079"/>
        <v>29</v>
      </c>
      <c r="I2447" t="str">
        <f t="shared" si="1080"/>
        <v>Aug</v>
      </c>
      <c r="J2447" t="s">
        <v>322</v>
      </c>
      <c r="K2447" t="str">
        <f t="shared" si="1081"/>
        <v>03</v>
      </c>
      <c r="L2447" t="str">
        <f t="shared" si="1082"/>
        <v>Sep</v>
      </c>
      <c r="M2447">
        <v>5</v>
      </c>
      <c r="N2447">
        <f t="shared" si="1083"/>
        <v>-26</v>
      </c>
      <c r="O2447">
        <f t="shared" si="1084"/>
        <v>2</v>
      </c>
      <c r="P2447">
        <f t="shared" si="1085"/>
        <v>2</v>
      </c>
      <c r="Q2447" t="s">
        <v>162</v>
      </c>
      <c r="R2447" t="s">
        <v>17</v>
      </c>
      <c r="S2447">
        <v>2</v>
      </c>
      <c r="T2447">
        <v>1</v>
      </c>
      <c r="U2447" s="2">
        <f>SUMIFS(Magelan!L:L,Magelan!D:D,'Резервации 2026'!E2447)</f>
        <v>1487.1740153999999</v>
      </c>
      <c r="V2447" s="2">
        <f t="shared" si="1092"/>
        <v>297.43480307999999</v>
      </c>
      <c r="W2447" t="s">
        <v>262</v>
      </c>
      <c r="X2447" t="s">
        <v>10348</v>
      </c>
      <c r="Y2447" t="s">
        <v>10201</v>
      </c>
      <c r="Z2447" t="str">
        <f t="shared" si="1087"/>
        <v>Apr</v>
      </c>
      <c r="AA2447" s="6">
        <f t="shared" si="1070"/>
        <v>0</v>
      </c>
      <c r="AB2447" s="6">
        <f t="shared" si="1070"/>
        <v>0</v>
      </c>
      <c r="AC2447" s="6">
        <f t="shared" si="1070"/>
        <v>0</v>
      </c>
      <c r="AD2447" s="6">
        <f t="shared" si="1070"/>
        <v>2</v>
      </c>
      <c r="AE2447" s="6">
        <f t="shared" si="1070"/>
        <v>2</v>
      </c>
      <c r="AF2447" s="6">
        <f t="shared" si="1088"/>
        <v>4</v>
      </c>
      <c r="AG2447" s="6">
        <f t="shared" si="1089"/>
        <v>-1</v>
      </c>
      <c r="AH2447" s="14" t="str">
        <f>LEFT(X2447,2)&amp;"."&amp;VLOOKUP(MID(X2447,4,3),'Data validation'!$A$1:$B$12,2,FALSE)&amp;".2025"</f>
        <v>20.04.2025</v>
      </c>
      <c r="AI2447">
        <f t="shared" si="1090"/>
        <v>17</v>
      </c>
      <c r="AJ2447" t="str">
        <f>H2447&amp;"."&amp;VLOOKUP(I2447,'Data validation'!$A$1:$B$12,2,FALSE)&amp;".2026"</f>
        <v>29.08.2026</v>
      </c>
      <c r="AK2447">
        <f t="shared" si="1091"/>
        <v>35</v>
      </c>
      <c r="AL2447" t="e">
        <f>VLOOKUP(E2447,[2]Sheet1!$A:$B,2,FALSE)</f>
        <v>#N/A</v>
      </c>
    </row>
    <row r="2448" spans="1:38" x14ac:dyDescent="0.25">
      <c r="A2448" t="str">
        <f>VLOOKUP(Q2448,'Data validation'!$K$2:$L$50,2,FALSE)</f>
        <v>TO</v>
      </c>
      <c r="B2448">
        <f t="shared" si="1076"/>
        <v>0</v>
      </c>
      <c r="C2448">
        <f t="shared" si="1077"/>
        <v>5</v>
      </c>
      <c r="D2448">
        <f t="shared" si="1078"/>
        <v>0</v>
      </c>
      <c r="E2448">
        <v>11001</v>
      </c>
      <c r="F2448" t="s">
        <v>10349</v>
      </c>
      <c r="G2448" t="s">
        <v>131</v>
      </c>
      <c r="H2448" t="str">
        <f t="shared" si="1079"/>
        <v>29</v>
      </c>
      <c r="I2448" t="str">
        <f t="shared" si="1080"/>
        <v>Aug</v>
      </c>
      <c r="J2448" t="s">
        <v>322</v>
      </c>
      <c r="K2448" t="str">
        <f t="shared" si="1081"/>
        <v>03</v>
      </c>
      <c r="L2448" t="str">
        <f t="shared" si="1082"/>
        <v>Sep</v>
      </c>
      <c r="M2448">
        <v>5</v>
      </c>
      <c r="N2448">
        <f t="shared" si="1083"/>
        <v>-26</v>
      </c>
      <c r="O2448">
        <f t="shared" si="1084"/>
        <v>2</v>
      </c>
      <c r="P2448">
        <f t="shared" si="1085"/>
        <v>2</v>
      </c>
      <c r="Q2448" t="s">
        <v>162</v>
      </c>
      <c r="R2448" t="s">
        <v>17</v>
      </c>
      <c r="S2448">
        <v>2</v>
      </c>
      <c r="T2448">
        <v>1</v>
      </c>
      <c r="U2448" s="2">
        <f>SUMIFS(Magelan!L:L,Magelan!D:D,'Резервации 2026'!E2448)</f>
        <v>1487.1740153999999</v>
      </c>
      <c r="V2448" s="2">
        <f t="shared" si="1092"/>
        <v>297.43480307999999</v>
      </c>
      <c r="W2448" t="s">
        <v>262</v>
      </c>
      <c r="X2448" t="s">
        <v>10350</v>
      </c>
      <c r="Y2448" t="s">
        <v>10290</v>
      </c>
      <c r="Z2448" t="str">
        <f t="shared" si="1087"/>
        <v>Apr</v>
      </c>
      <c r="AA2448" s="6">
        <f t="shared" si="1070"/>
        <v>0</v>
      </c>
      <c r="AB2448" s="6">
        <f t="shared" si="1070"/>
        <v>0</v>
      </c>
      <c r="AC2448" s="6">
        <f t="shared" si="1070"/>
        <v>0</v>
      </c>
      <c r="AD2448" s="6">
        <f t="shared" si="1070"/>
        <v>2</v>
      </c>
      <c r="AE2448" s="6">
        <f t="shared" si="1070"/>
        <v>2</v>
      </c>
      <c r="AF2448" s="6">
        <f t="shared" si="1088"/>
        <v>4</v>
      </c>
      <c r="AG2448" s="6">
        <f t="shared" si="1089"/>
        <v>-1</v>
      </c>
      <c r="AH2448" s="14" t="str">
        <f>LEFT(X2448,2)&amp;"."&amp;VLOOKUP(MID(X2448,4,3),'Data validation'!$A$1:$B$12,2,FALSE)&amp;".2025"</f>
        <v>21.04.2025</v>
      </c>
      <c r="AI2448">
        <f t="shared" si="1090"/>
        <v>17</v>
      </c>
      <c r="AJ2448" t="str">
        <f>H2448&amp;"."&amp;VLOOKUP(I2448,'Data validation'!$A$1:$B$12,2,FALSE)&amp;".2026"</f>
        <v>29.08.2026</v>
      </c>
      <c r="AK2448">
        <f t="shared" si="1091"/>
        <v>35</v>
      </c>
      <c r="AL2448" t="e">
        <f>VLOOKUP(E2448,[2]Sheet1!$A:$B,2,FALSE)</f>
        <v>#N/A</v>
      </c>
    </row>
    <row r="2449" spans="1:38" x14ac:dyDescent="0.25">
      <c r="A2449" t="str">
        <f>VLOOKUP(Q2449,'Data validation'!$K$2:$L$50,2,FALSE)</f>
        <v>TO</v>
      </c>
      <c r="B2449">
        <f t="shared" si="1076"/>
        <v>0</v>
      </c>
      <c r="C2449">
        <f t="shared" si="1077"/>
        <v>5</v>
      </c>
      <c r="D2449">
        <f t="shared" si="1078"/>
        <v>0</v>
      </c>
      <c r="E2449">
        <v>10994</v>
      </c>
      <c r="F2449" t="s">
        <v>10351</v>
      </c>
      <c r="G2449" t="s">
        <v>172</v>
      </c>
      <c r="H2449" t="str">
        <f t="shared" si="1079"/>
        <v>01</v>
      </c>
      <c r="I2449" t="str">
        <f t="shared" si="1080"/>
        <v>Jul</v>
      </c>
      <c r="J2449" t="s">
        <v>173</v>
      </c>
      <c r="K2449" t="str">
        <f t="shared" si="1081"/>
        <v>06</v>
      </c>
      <c r="L2449" t="str">
        <f t="shared" si="1082"/>
        <v>Jul</v>
      </c>
      <c r="M2449">
        <v>5</v>
      </c>
      <c r="N2449">
        <f t="shared" si="1083"/>
        <v>5</v>
      </c>
      <c r="O2449">
        <f t="shared" si="1084"/>
        <v>0</v>
      </c>
      <c r="P2449">
        <f t="shared" si="1085"/>
        <v>0</v>
      </c>
      <c r="Q2449" t="s">
        <v>116</v>
      </c>
      <c r="R2449" t="s">
        <v>17</v>
      </c>
      <c r="S2449">
        <v>2</v>
      </c>
      <c r="T2449">
        <v>0</v>
      </c>
      <c r="U2449" s="2">
        <f>SUMIFS(Solvex!L:L,Solvex!D:D,'Резервации 2026'!E2449)</f>
        <v>1607.69226</v>
      </c>
      <c r="V2449" s="2">
        <f t="shared" si="1092"/>
        <v>321.53845200000001</v>
      </c>
      <c r="W2449" t="s">
        <v>262</v>
      </c>
      <c r="X2449" t="s">
        <v>10352</v>
      </c>
      <c r="Y2449" t="s">
        <v>10201</v>
      </c>
      <c r="Z2449" t="str">
        <f t="shared" si="1087"/>
        <v>Apr</v>
      </c>
      <c r="AA2449" s="6">
        <f t="shared" si="1070"/>
        <v>0</v>
      </c>
      <c r="AB2449" s="6">
        <f t="shared" si="1070"/>
        <v>0</v>
      </c>
      <c r="AC2449" s="6">
        <f t="shared" si="1070"/>
        <v>5</v>
      </c>
      <c r="AD2449" s="6">
        <f t="shared" si="1070"/>
        <v>0</v>
      </c>
      <c r="AE2449" s="6">
        <f t="shared" si="1070"/>
        <v>0</v>
      </c>
      <c r="AF2449" s="6">
        <f t="shared" si="1088"/>
        <v>5</v>
      </c>
      <c r="AG2449" s="6">
        <f t="shared" si="1089"/>
        <v>0</v>
      </c>
      <c r="AH2449" s="14" t="str">
        <f>LEFT(X2449,2)&amp;"."&amp;VLOOKUP(MID(X2449,4,3),'Data validation'!$A$1:$B$12,2,FALSE)&amp;".2025"</f>
        <v>20.04.2025</v>
      </c>
      <c r="AI2449">
        <f t="shared" si="1090"/>
        <v>17</v>
      </c>
      <c r="AJ2449" t="str">
        <f>H2449&amp;"."&amp;VLOOKUP(I2449,'Data validation'!$A$1:$B$12,2,FALSE)&amp;".2026"</f>
        <v>01.07.2026</v>
      </c>
      <c r="AK2449">
        <f t="shared" si="1091"/>
        <v>27</v>
      </c>
      <c r="AL2449" t="e">
        <f>VLOOKUP(E2449,[2]Sheet1!$A:$B,2,FALSE)</f>
        <v>#N/A</v>
      </c>
    </row>
    <row r="2450" spans="1:38" x14ac:dyDescent="0.25">
      <c r="A2450" t="str">
        <f>VLOOKUP(Q2450,'Data validation'!$K$2:$L$50,2,FALSE)</f>
        <v>TO</v>
      </c>
      <c r="B2450">
        <f t="shared" si="1076"/>
        <v>0</v>
      </c>
      <c r="C2450">
        <f t="shared" si="1077"/>
        <v>5</v>
      </c>
      <c r="D2450">
        <f t="shared" si="1078"/>
        <v>0</v>
      </c>
      <c r="E2450">
        <v>10995</v>
      </c>
      <c r="F2450" t="s">
        <v>10351</v>
      </c>
      <c r="G2450" t="s">
        <v>172</v>
      </c>
      <c r="H2450" t="str">
        <f t="shared" si="1079"/>
        <v>01</v>
      </c>
      <c r="I2450" t="str">
        <f t="shared" si="1080"/>
        <v>Jul</v>
      </c>
      <c r="J2450" t="s">
        <v>173</v>
      </c>
      <c r="K2450" t="str">
        <f t="shared" si="1081"/>
        <v>06</v>
      </c>
      <c r="L2450" t="str">
        <f t="shared" si="1082"/>
        <v>Jul</v>
      </c>
      <c r="M2450">
        <v>5</v>
      </c>
      <c r="N2450">
        <f t="shared" si="1083"/>
        <v>5</v>
      </c>
      <c r="O2450">
        <f t="shared" si="1084"/>
        <v>0</v>
      </c>
      <c r="P2450">
        <f t="shared" si="1085"/>
        <v>0</v>
      </c>
      <c r="Q2450" t="s">
        <v>116</v>
      </c>
      <c r="R2450" t="s">
        <v>17</v>
      </c>
      <c r="S2450">
        <v>2</v>
      </c>
      <c r="T2450">
        <v>1</v>
      </c>
      <c r="U2450" s="2">
        <f>SUMIFS(Solvex!L:L,Solvex!D:D,'Резервации 2026'!E2450)</f>
        <v>1607.69226</v>
      </c>
      <c r="V2450" s="2">
        <f t="shared" si="1092"/>
        <v>321.53845200000001</v>
      </c>
      <c r="W2450" t="s">
        <v>262</v>
      </c>
      <c r="X2450" t="s">
        <v>10352</v>
      </c>
      <c r="Y2450" t="s">
        <v>10201</v>
      </c>
      <c r="Z2450" t="str">
        <f t="shared" si="1087"/>
        <v>Apr</v>
      </c>
      <c r="AA2450" s="6">
        <f t="shared" si="1070"/>
        <v>0</v>
      </c>
      <c r="AB2450" s="6">
        <f t="shared" si="1070"/>
        <v>0</v>
      </c>
      <c r="AC2450" s="6">
        <f t="shared" si="1070"/>
        <v>5</v>
      </c>
      <c r="AD2450" s="6">
        <f t="shared" si="1070"/>
        <v>0</v>
      </c>
      <c r="AE2450" s="6">
        <f t="shared" si="1070"/>
        <v>0</v>
      </c>
      <c r="AF2450" s="6">
        <f t="shared" si="1088"/>
        <v>5</v>
      </c>
      <c r="AG2450" s="6">
        <f t="shared" si="1089"/>
        <v>0</v>
      </c>
      <c r="AH2450" s="14" t="str">
        <f>LEFT(X2450,2)&amp;"."&amp;VLOOKUP(MID(X2450,4,3),'Data validation'!$A$1:$B$12,2,FALSE)&amp;".2025"</f>
        <v>20.04.2025</v>
      </c>
      <c r="AI2450">
        <f t="shared" si="1090"/>
        <v>17</v>
      </c>
      <c r="AJ2450" t="str">
        <f>H2450&amp;"."&amp;VLOOKUP(I2450,'Data validation'!$A$1:$B$12,2,FALSE)&amp;".2026"</f>
        <v>01.07.2026</v>
      </c>
      <c r="AK2450">
        <f t="shared" si="1091"/>
        <v>27</v>
      </c>
      <c r="AL2450" t="e">
        <f>VLOOKUP(E2450,[2]Sheet1!$A:$B,2,FALSE)</f>
        <v>#N/A</v>
      </c>
    </row>
    <row r="2451" spans="1:38" x14ac:dyDescent="0.25">
      <c r="A2451" t="str">
        <f>VLOOKUP(Q2451,'Data validation'!$K$2:$L$50,2,FALSE)</f>
        <v>TO</v>
      </c>
      <c r="B2451">
        <f t="shared" si="1076"/>
        <v>0</v>
      </c>
      <c r="C2451">
        <f t="shared" si="1077"/>
        <v>6</v>
      </c>
      <c r="D2451">
        <f t="shared" si="1078"/>
        <v>0</v>
      </c>
      <c r="E2451">
        <v>11155</v>
      </c>
      <c r="F2451" t="s">
        <v>10353</v>
      </c>
      <c r="G2451" t="s">
        <v>280</v>
      </c>
      <c r="H2451" t="str">
        <f t="shared" si="1079"/>
        <v>15</v>
      </c>
      <c r="I2451" t="str">
        <f t="shared" si="1080"/>
        <v>Jun</v>
      </c>
      <c r="J2451" t="s">
        <v>125</v>
      </c>
      <c r="K2451" t="str">
        <f t="shared" si="1081"/>
        <v>21</v>
      </c>
      <c r="L2451" t="str">
        <f t="shared" si="1082"/>
        <v>Jun</v>
      </c>
      <c r="M2451">
        <v>6</v>
      </c>
      <c r="N2451">
        <f t="shared" si="1083"/>
        <v>6</v>
      </c>
      <c r="O2451">
        <f t="shared" si="1084"/>
        <v>0</v>
      </c>
      <c r="P2451">
        <f t="shared" si="1085"/>
        <v>0</v>
      </c>
      <c r="Q2451" t="s">
        <v>81</v>
      </c>
      <c r="R2451" t="s">
        <v>48</v>
      </c>
      <c r="S2451">
        <v>2</v>
      </c>
      <c r="T2451">
        <v>1</v>
      </c>
      <c r="U2451" s="2">
        <f>SUMIFS(SLR!L:L,SLR!D:D,'Резервации 2026'!E2451)</f>
        <v>1998.2323943999997</v>
      </c>
      <c r="V2451" s="2">
        <f t="shared" ref="V2451" si="1093">+U2451/M2451</f>
        <v>333.03873239999996</v>
      </c>
      <c r="W2451" t="s">
        <v>262</v>
      </c>
      <c r="X2451" t="s">
        <v>10354</v>
      </c>
      <c r="Y2451" t="s">
        <v>10285</v>
      </c>
      <c r="Z2451" t="str">
        <f t="shared" si="1087"/>
        <v>Apr</v>
      </c>
      <c r="AA2451" s="6">
        <f t="shared" si="1070"/>
        <v>0</v>
      </c>
      <c r="AB2451" s="6">
        <f t="shared" si="1070"/>
        <v>6</v>
      </c>
      <c r="AC2451" s="6">
        <f t="shared" si="1070"/>
        <v>0</v>
      </c>
      <c r="AD2451" s="6">
        <f t="shared" si="1070"/>
        <v>0</v>
      </c>
      <c r="AE2451" s="6">
        <f t="shared" si="1070"/>
        <v>0</v>
      </c>
      <c r="AF2451" s="6">
        <f t="shared" si="1088"/>
        <v>6</v>
      </c>
      <c r="AG2451" s="6">
        <f t="shared" si="1089"/>
        <v>0</v>
      </c>
      <c r="AH2451" s="14" t="str">
        <f>LEFT(X2451,2)&amp;"."&amp;VLOOKUP(MID(X2451,4,3),'Data validation'!$A$1:$B$12,2,FALSE)&amp;".2025"</f>
        <v>28.04.2025</v>
      </c>
      <c r="AI2451">
        <f t="shared" si="1090"/>
        <v>18</v>
      </c>
      <c r="AJ2451" t="str">
        <f>H2451&amp;"."&amp;VLOOKUP(I2451,'Data validation'!$A$1:$B$12,2,FALSE)&amp;".2026"</f>
        <v>15.06.2026</v>
      </c>
      <c r="AK2451">
        <f t="shared" si="1091"/>
        <v>25</v>
      </c>
      <c r="AL2451" t="e">
        <f>VLOOKUP(E2451,[2]Sheet1!$A:$B,2,FALSE)</f>
        <v>#N/A</v>
      </c>
    </row>
    <row r="2452" spans="1:38" x14ac:dyDescent="0.25">
      <c r="A2452" t="str">
        <f>VLOOKUP(Q2452,'Data validation'!$K$2:$L$50,2,FALSE)</f>
        <v>BOOKING</v>
      </c>
      <c r="B2452">
        <f t="shared" si="1076"/>
        <v>0</v>
      </c>
      <c r="C2452">
        <f t="shared" si="1077"/>
        <v>5</v>
      </c>
      <c r="D2452">
        <f t="shared" si="1078"/>
        <v>0</v>
      </c>
      <c r="E2452">
        <v>11156</v>
      </c>
      <c r="F2452" t="s">
        <v>10355</v>
      </c>
      <c r="G2452" t="s">
        <v>276</v>
      </c>
      <c r="H2452" t="str">
        <f t="shared" si="1079"/>
        <v>28</v>
      </c>
      <c r="I2452" t="str">
        <f t="shared" si="1080"/>
        <v>Jun</v>
      </c>
      <c r="J2452" t="s">
        <v>181</v>
      </c>
      <c r="K2452" t="str">
        <f t="shared" si="1081"/>
        <v>03</v>
      </c>
      <c r="L2452" t="str">
        <f t="shared" si="1082"/>
        <v>Jul</v>
      </c>
      <c r="M2452">
        <v>5</v>
      </c>
      <c r="N2452">
        <f t="shared" si="1083"/>
        <v>-25</v>
      </c>
      <c r="O2452">
        <f t="shared" si="1084"/>
        <v>3</v>
      </c>
      <c r="P2452">
        <f t="shared" si="1085"/>
        <v>2</v>
      </c>
      <c r="Q2452" t="s">
        <v>587</v>
      </c>
      <c r="R2452" t="s">
        <v>63</v>
      </c>
      <c r="S2452">
        <v>2</v>
      </c>
      <c r="T2452">
        <v>1</v>
      </c>
      <c r="U2452" s="2">
        <v>2209.1907302752288</v>
      </c>
      <c r="V2452" s="2">
        <v>441.83814605504585</v>
      </c>
      <c r="W2452" t="s">
        <v>262</v>
      </c>
      <c r="X2452" t="s">
        <v>10356</v>
      </c>
      <c r="Y2452" t="s">
        <v>10285</v>
      </c>
      <c r="Z2452" t="str">
        <f t="shared" si="1087"/>
        <v>Apr</v>
      </c>
      <c r="AA2452" s="6">
        <f t="shared" si="1070"/>
        <v>0</v>
      </c>
      <c r="AB2452" s="6">
        <f t="shared" si="1070"/>
        <v>3</v>
      </c>
      <c r="AC2452" s="6">
        <f t="shared" si="1070"/>
        <v>2</v>
      </c>
      <c r="AD2452" s="6">
        <f t="shared" si="1070"/>
        <v>0</v>
      </c>
      <c r="AE2452" s="6">
        <f t="shared" si="1070"/>
        <v>0</v>
      </c>
      <c r="AF2452" s="6">
        <f t="shared" si="1088"/>
        <v>5</v>
      </c>
      <c r="AG2452" s="6">
        <f t="shared" si="1089"/>
        <v>0</v>
      </c>
      <c r="AH2452" s="14" t="str">
        <f>LEFT(X2452,2)&amp;"."&amp;VLOOKUP(MID(X2452,4,3),'Data validation'!$A$1:$B$12,2,FALSE)&amp;".2025"</f>
        <v>28.04.2025</v>
      </c>
      <c r="AI2452">
        <f t="shared" si="1090"/>
        <v>18</v>
      </c>
      <c r="AJ2452" t="str">
        <f>H2452&amp;"."&amp;VLOOKUP(I2452,'Data validation'!$A$1:$B$12,2,FALSE)&amp;".2026"</f>
        <v>28.06.2026</v>
      </c>
      <c r="AK2452">
        <f t="shared" si="1091"/>
        <v>27</v>
      </c>
      <c r="AL2452" t="str">
        <f>VLOOKUP(E2452,[2]Sheet1!$A:$B,2,FALSE)</f>
        <v>Анулирана</v>
      </c>
    </row>
    <row r="2453" spans="1:38" x14ac:dyDescent="0.25">
      <c r="A2453" t="str">
        <f>VLOOKUP(Q2453,'Data validation'!$K$2:$L$50,2,FALSE)</f>
        <v>TO</v>
      </c>
      <c r="B2453">
        <f t="shared" si="1076"/>
        <v>0</v>
      </c>
      <c r="C2453">
        <f t="shared" si="1077"/>
        <v>0</v>
      </c>
      <c r="D2453">
        <f t="shared" si="1078"/>
        <v>5</v>
      </c>
      <c r="E2453">
        <v>10985</v>
      </c>
      <c r="F2453" t="s">
        <v>10357</v>
      </c>
      <c r="G2453" t="s">
        <v>168</v>
      </c>
      <c r="H2453" t="str">
        <f t="shared" si="1079"/>
        <v>18</v>
      </c>
      <c r="I2453" t="str">
        <f t="shared" si="1080"/>
        <v>Aug</v>
      </c>
      <c r="J2453" t="s">
        <v>195</v>
      </c>
      <c r="K2453" t="str">
        <f t="shared" si="1081"/>
        <v>23</v>
      </c>
      <c r="L2453" t="str">
        <f t="shared" si="1082"/>
        <v>Aug</v>
      </c>
      <c r="M2453">
        <v>5</v>
      </c>
      <c r="N2453">
        <f t="shared" si="1083"/>
        <v>5</v>
      </c>
      <c r="O2453">
        <f t="shared" si="1084"/>
        <v>0</v>
      </c>
      <c r="P2453">
        <f t="shared" si="1085"/>
        <v>0</v>
      </c>
      <c r="Q2453" t="s">
        <v>116</v>
      </c>
      <c r="R2453" t="s">
        <v>188</v>
      </c>
      <c r="S2453">
        <v>3</v>
      </c>
      <c r="T2453">
        <v>1</v>
      </c>
      <c r="U2453" s="2">
        <f>SUMIFS(Solvex!L:L,Solvex!D:D,'Резервации 2026'!E2453)</f>
        <v>2713.0295845000001</v>
      </c>
      <c r="V2453" s="2">
        <f t="shared" ref="V2453:V2457" si="1094">+U2453/M2453</f>
        <v>542.60591690000001</v>
      </c>
      <c r="X2453" t="s">
        <v>10358</v>
      </c>
      <c r="Y2453" t="s">
        <v>10201</v>
      </c>
      <c r="Z2453" t="str">
        <f t="shared" si="1087"/>
        <v>Apr</v>
      </c>
      <c r="AA2453" s="6">
        <f t="shared" si="1070"/>
        <v>0</v>
      </c>
      <c r="AB2453" s="6">
        <f t="shared" si="1070"/>
        <v>0</v>
      </c>
      <c r="AC2453" s="6">
        <f t="shared" si="1070"/>
        <v>0</v>
      </c>
      <c r="AD2453" s="6">
        <f t="shared" si="1070"/>
        <v>5</v>
      </c>
      <c r="AE2453" s="6">
        <f t="shared" si="1070"/>
        <v>0</v>
      </c>
      <c r="AF2453" s="6">
        <f t="shared" si="1088"/>
        <v>5</v>
      </c>
      <c r="AG2453" s="6">
        <f t="shared" si="1089"/>
        <v>0</v>
      </c>
      <c r="AH2453" s="14" t="str">
        <f>LEFT(X2453,2)&amp;"."&amp;VLOOKUP(MID(X2453,4,3),'Data validation'!$A$1:$B$12,2,FALSE)&amp;".2025"</f>
        <v>20.04.2025</v>
      </c>
      <c r="AI2453">
        <f t="shared" si="1090"/>
        <v>17</v>
      </c>
      <c r="AJ2453" t="str">
        <f>H2453&amp;"."&amp;VLOOKUP(I2453,'Data validation'!$A$1:$B$12,2,FALSE)&amp;".2026"</f>
        <v>18.08.2026</v>
      </c>
      <c r="AK2453">
        <f t="shared" si="1091"/>
        <v>34</v>
      </c>
      <c r="AL2453" t="e">
        <f>VLOOKUP(E2453,[2]Sheet1!$A:$B,2,FALSE)</f>
        <v>#N/A</v>
      </c>
    </row>
    <row r="2454" spans="1:38" x14ac:dyDescent="0.25">
      <c r="A2454" t="str">
        <f>VLOOKUP(Q2454,'Data validation'!$K$2:$L$50,2,FALSE)</f>
        <v>TO</v>
      </c>
      <c r="B2454">
        <f t="shared" si="1076"/>
        <v>0</v>
      </c>
      <c r="C2454">
        <f t="shared" si="1077"/>
        <v>0</v>
      </c>
      <c r="D2454">
        <f t="shared" si="1078"/>
        <v>5</v>
      </c>
      <c r="E2454">
        <v>10986</v>
      </c>
      <c r="F2454" t="s">
        <v>10359</v>
      </c>
      <c r="G2454" t="s">
        <v>168</v>
      </c>
      <c r="H2454" t="str">
        <f t="shared" si="1079"/>
        <v>18</v>
      </c>
      <c r="I2454" t="str">
        <f t="shared" si="1080"/>
        <v>Aug</v>
      </c>
      <c r="J2454" t="s">
        <v>195</v>
      </c>
      <c r="K2454" t="str">
        <f t="shared" si="1081"/>
        <v>23</v>
      </c>
      <c r="L2454" t="str">
        <f t="shared" si="1082"/>
        <v>Aug</v>
      </c>
      <c r="M2454">
        <v>5</v>
      </c>
      <c r="N2454">
        <f t="shared" si="1083"/>
        <v>5</v>
      </c>
      <c r="O2454">
        <f t="shared" si="1084"/>
        <v>0</v>
      </c>
      <c r="P2454">
        <f t="shared" si="1085"/>
        <v>0</v>
      </c>
      <c r="Q2454" t="s">
        <v>116</v>
      </c>
      <c r="R2454" t="s">
        <v>188</v>
      </c>
      <c r="S2454">
        <v>3</v>
      </c>
      <c r="T2454">
        <v>0</v>
      </c>
      <c r="U2454" s="2">
        <f>SUMIFS(Solvex!L:L,Solvex!D:D,'Резервации 2026'!E2454)</f>
        <v>2713.0295845000001</v>
      </c>
      <c r="V2454" s="2">
        <f t="shared" si="1094"/>
        <v>542.60591690000001</v>
      </c>
      <c r="X2454" t="s">
        <v>10360</v>
      </c>
      <c r="Y2454" t="s">
        <v>10201</v>
      </c>
      <c r="Z2454" t="str">
        <f t="shared" si="1087"/>
        <v>Apr</v>
      </c>
      <c r="AA2454" s="6">
        <f t="shared" si="1070"/>
        <v>0</v>
      </c>
      <c r="AB2454" s="6">
        <f t="shared" si="1070"/>
        <v>0</v>
      </c>
      <c r="AC2454" s="6">
        <f t="shared" si="1070"/>
        <v>0</v>
      </c>
      <c r="AD2454" s="6">
        <f t="shared" si="1070"/>
        <v>5</v>
      </c>
      <c r="AE2454" s="6">
        <f t="shared" si="1070"/>
        <v>0</v>
      </c>
      <c r="AF2454" s="6">
        <f t="shared" si="1088"/>
        <v>5</v>
      </c>
      <c r="AG2454" s="6">
        <f t="shared" si="1089"/>
        <v>0</v>
      </c>
      <c r="AH2454" s="14" t="str">
        <f>LEFT(X2454,2)&amp;"."&amp;VLOOKUP(MID(X2454,4,3),'Data validation'!$A$1:$B$12,2,FALSE)&amp;".2025"</f>
        <v>20.04.2025</v>
      </c>
      <c r="AI2454">
        <f t="shared" si="1090"/>
        <v>17</v>
      </c>
      <c r="AJ2454" t="str">
        <f>H2454&amp;"."&amp;VLOOKUP(I2454,'Data validation'!$A$1:$B$12,2,FALSE)&amp;".2026"</f>
        <v>18.08.2026</v>
      </c>
      <c r="AK2454">
        <f t="shared" si="1091"/>
        <v>34</v>
      </c>
      <c r="AL2454" t="e">
        <f>VLOOKUP(E2454,[2]Sheet1!$A:$B,2,FALSE)</f>
        <v>#N/A</v>
      </c>
    </row>
    <row r="2455" spans="1:38" x14ac:dyDescent="0.25">
      <c r="A2455" t="str">
        <f>VLOOKUP(Q2455,'Data validation'!$K$2:$L$50,2,FALSE)</f>
        <v>TO</v>
      </c>
      <c r="B2455">
        <f t="shared" si="1076"/>
        <v>0</v>
      </c>
      <c r="C2455">
        <f t="shared" si="1077"/>
        <v>0</v>
      </c>
      <c r="D2455">
        <f t="shared" si="1078"/>
        <v>5</v>
      </c>
      <c r="E2455">
        <v>10987</v>
      </c>
      <c r="F2455" t="s">
        <v>10361</v>
      </c>
      <c r="G2455" t="s">
        <v>168</v>
      </c>
      <c r="H2455" t="str">
        <f t="shared" si="1079"/>
        <v>18</v>
      </c>
      <c r="I2455" t="str">
        <f t="shared" si="1080"/>
        <v>Aug</v>
      </c>
      <c r="J2455" t="s">
        <v>195</v>
      </c>
      <c r="K2455" t="str">
        <f t="shared" si="1081"/>
        <v>23</v>
      </c>
      <c r="L2455" t="str">
        <f t="shared" si="1082"/>
        <v>Aug</v>
      </c>
      <c r="M2455">
        <v>5</v>
      </c>
      <c r="N2455">
        <f t="shared" si="1083"/>
        <v>5</v>
      </c>
      <c r="O2455">
        <f t="shared" si="1084"/>
        <v>0</v>
      </c>
      <c r="P2455">
        <f t="shared" si="1085"/>
        <v>0</v>
      </c>
      <c r="Q2455" t="s">
        <v>116</v>
      </c>
      <c r="R2455" t="s">
        <v>188</v>
      </c>
      <c r="S2455">
        <v>2</v>
      </c>
      <c r="T2455">
        <v>2</v>
      </c>
      <c r="U2455" s="2">
        <f>SUMIFS(Solvex!L:L,Solvex!D:D,'Резервации 2026'!E2455)</f>
        <v>2512.0680520000001</v>
      </c>
      <c r="V2455" s="2">
        <f t="shared" si="1094"/>
        <v>502.41361040000004</v>
      </c>
      <c r="X2455" t="s">
        <v>10360</v>
      </c>
      <c r="Y2455" t="s">
        <v>10201</v>
      </c>
      <c r="Z2455" t="str">
        <f t="shared" si="1087"/>
        <v>Apr</v>
      </c>
      <c r="AA2455" s="6">
        <f t="shared" si="1070"/>
        <v>0</v>
      </c>
      <c r="AB2455" s="6">
        <f t="shared" si="1070"/>
        <v>0</v>
      </c>
      <c r="AC2455" s="6">
        <f t="shared" si="1070"/>
        <v>0</v>
      </c>
      <c r="AD2455" s="6">
        <f t="shared" si="1070"/>
        <v>5</v>
      </c>
      <c r="AE2455" s="6">
        <f t="shared" si="1070"/>
        <v>0</v>
      </c>
      <c r="AF2455" s="6">
        <f t="shared" si="1088"/>
        <v>5</v>
      </c>
      <c r="AG2455" s="6">
        <f t="shared" si="1089"/>
        <v>0</v>
      </c>
      <c r="AH2455" s="14" t="str">
        <f>LEFT(X2455,2)&amp;"."&amp;VLOOKUP(MID(X2455,4,3),'Data validation'!$A$1:$B$12,2,FALSE)&amp;".2025"</f>
        <v>20.04.2025</v>
      </c>
      <c r="AI2455">
        <f t="shared" si="1090"/>
        <v>17</v>
      </c>
      <c r="AJ2455" t="str">
        <f>H2455&amp;"."&amp;VLOOKUP(I2455,'Data validation'!$A$1:$B$12,2,FALSE)&amp;".2026"</f>
        <v>18.08.2026</v>
      </c>
      <c r="AK2455">
        <f t="shared" si="1091"/>
        <v>34</v>
      </c>
      <c r="AL2455" t="e">
        <f>VLOOKUP(E2455,[2]Sheet1!$A:$B,2,FALSE)</f>
        <v>#N/A</v>
      </c>
    </row>
    <row r="2456" spans="1:38" x14ac:dyDescent="0.25">
      <c r="A2456" t="str">
        <f>VLOOKUP(Q2456,'Data validation'!$K$2:$L$50,2,FALSE)</f>
        <v>TO</v>
      </c>
      <c r="B2456">
        <f t="shared" si="1076"/>
        <v>0</v>
      </c>
      <c r="C2456">
        <f t="shared" si="1077"/>
        <v>0</v>
      </c>
      <c r="D2456">
        <f t="shared" si="1078"/>
        <v>5</v>
      </c>
      <c r="E2456">
        <v>11111</v>
      </c>
      <c r="F2456" t="s">
        <v>10362</v>
      </c>
      <c r="G2456" t="s">
        <v>646</v>
      </c>
      <c r="H2456" t="str">
        <f t="shared" si="1079"/>
        <v>07</v>
      </c>
      <c r="I2456" t="str">
        <f t="shared" si="1080"/>
        <v>Aug</v>
      </c>
      <c r="J2456" t="s">
        <v>354</v>
      </c>
      <c r="K2456" t="str">
        <f t="shared" si="1081"/>
        <v>12</v>
      </c>
      <c r="L2456" t="str">
        <f t="shared" si="1082"/>
        <v>Aug</v>
      </c>
      <c r="M2456">
        <v>5</v>
      </c>
      <c r="N2456">
        <f t="shared" si="1083"/>
        <v>5</v>
      </c>
      <c r="O2456">
        <f t="shared" si="1084"/>
        <v>0</v>
      </c>
      <c r="P2456">
        <f t="shared" si="1085"/>
        <v>0</v>
      </c>
      <c r="Q2456" t="s">
        <v>116</v>
      </c>
      <c r="R2456" t="s">
        <v>17</v>
      </c>
      <c r="S2456">
        <v>1</v>
      </c>
      <c r="T2456">
        <v>1</v>
      </c>
      <c r="U2456" s="2">
        <f>SUMIFS(Solvex!L:L,Solvex!D:D,'Резервации 2026'!E2456)</f>
        <v>1245.9615014999999</v>
      </c>
      <c r="V2456" s="2">
        <f t="shared" si="1094"/>
        <v>249.1923003</v>
      </c>
      <c r="W2456" t="s">
        <v>7515</v>
      </c>
      <c r="X2456" t="s">
        <v>10363</v>
      </c>
      <c r="Y2456" t="s">
        <v>10194</v>
      </c>
      <c r="Z2456" t="str">
        <f t="shared" si="1087"/>
        <v>Apr</v>
      </c>
      <c r="AA2456" s="6">
        <f t="shared" si="1070"/>
        <v>0</v>
      </c>
      <c r="AB2456" s="6">
        <f t="shared" si="1070"/>
        <v>0</v>
      </c>
      <c r="AC2456" s="6">
        <f t="shared" si="1070"/>
        <v>0</v>
      </c>
      <c r="AD2456" s="6">
        <f t="shared" si="1070"/>
        <v>5</v>
      </c>
      <c r="AE2456" s="6">
        <f t="shared" si="1070"/>
        <v>0</v>
      </c>
      <c r="AF2456" s="6">
        <f t="shared" si="1088"/>
        <v>5</v>
      </c>
      <c r="AG2456" s="6">
        <f t="shared" si="1089"/>
        <v>0</v>
      </c>
      <c r="AH2456" s="14" t="str">
        <f>LEFT(X2456,2)&amp;"."&amp;VLOOKUP(MID(X2456,4,3),'Data validation'!$A$1:$B$12,2,FALSE)&amp;".2025"</f>
        <v>26.04.2025</v>
      </c>
      <c r="AI2456">
        <f t="shared" si="1090"/>
        <v>17</v>
      </c>
      <c r="AJ2456" t="str">
        <f>H2456&amp;"."&amp;VLOOKUP(I2456,'Data validation'!$A$1:$B$12,2,FALSE)&amp;".2026"</f>
        <v>07.08.2026</v>
      </c>
      <c r="AK2456">
        <f t="shared" si="1091"/>
        <v>32</v>
      </c>
      <c r="AL2456" t="e">
        <f>VLOOKUP(E2456,[2]Sheet1!$A:$B,2,FALSE)</f>
        <v>#N/A</v>
      </c>
    </row>
    <row r="2457" spans="1:38" x14ac:dyDescent="0.25">
      <c r="A2457" t="str">
        <f>VLOOKUP(Q2457,'Data validation'!$K$2:$L$50,2,FALSE)</f>
        <v>TO</v>
      </c>
      <c r="B2457">
        <f t="shared" si="1076"/>
        <v>0</v>
      </c>
      <c r="C2457">
        <f t="shared" si="1077"/>
        <v>0</v>
      </c>
      <c r="D2457">
        <f t="shared" si="1078"/>
        <v>5</v>
      </c>
      <c r="E2457">
        <v>11112</v>
      </c>
      <c r="F2457" t="s">
        <v>10364</v>
      </c>
      <c r="G2457" t="s">
        <v>646</v>
      </c>
      <c r="H2457" t="str">
        <f t="shared" si="1079"/>
        <v>07</v>
      </c>
      <c r="I2457" t="str">
        <f t="shared" si="1080"/>
        <v>Aug</v>
      </c>
      <c r="J2457" t="s">
        <v>354</v>
      </c>
      <c r="K2457" t="str">
        <f t="shared" si="1081"/>
        <v>12</v>
      </c>
      <c r="L2457" t="str">
        <f t="shared" si="1082"/>
        <v>Aug</v>
      </c>
      <c r="M2457">
        <v>5</v>
      </c>
      <c r="N2457">
        <f t="shared" si="1083"/>
        <v>5</v>
      </c>
      <c r="O2457">
        <f t="shared" si="1084"/>
        <v>0</v>
      </c>
      <c r="P2457">
        <f t="shared" si="1085"/>
        <v>0</v>
      </c>
      <c r="Q2457" t="s">
        <v>116</v>
      </c>
      <c r="R2457" t="s">
        <v>17</v>
      </c>
      <c r="S2457">
        <v>1</v>
      </c>
      <c r="T2457">
        <v>1</v>
      </c>
      <c r="U2457" s="2">
        <f>SUMIFS(Solvex!L:L,Solvex!D:D,'Резервации 2026'!E2457)</f>
        <v>1245.9615014999999</v>
      </c>
      <c r="V2457" s="2">
        <f t="shared" si="1094"/>
        <v>249.1923003</v>
      </c>
      <c r="W2457" t="s">
        <v>7515</v>
      </c>
      <c r="X2457" t="s">
        <v>10363</v>
      </c>
      <c r="Y2457" t="s">
        <v>10194</v>
      </c>
      <c r="Z2457" t="str">
        <f t="shared" si="1087"/>
        <v>Apr</v>
      </c>
      <c r="AA2457" s="6">
        <f t="shared" si="1070"/>
        <v>0</v>
      </c>
      <c r="AB2457" s="6">
        <f t="shared" si="1070"/>
        <v>0</v>
      </c>
      <c r="AC2457" s="6">
        <f t="shared" si="1070"/>
        <v>0</v>
      </c>
      <c r="AD2457" s="6">
        <f t="shared" si="1070"/>
        <v>5</v>
      </c>
      <c r="AE2457" s="6">
        <f t="shared" si="1070"/>
        <v>0</v>
      </c>
      <c r="AF2457" s="6">
        <f t="shared" si="1088"/>
        <v>5</v>
      </c>
      <c r="AG2457" s="6">
        <f t="shared" si="1089"/>
        <v>0</v>
      </c>
      <c r="AH2457" s="14" t="str">
        <f>LEFT(X2457,2)&amp;"."&amp;VLOOKUP(MID(X2457,4,3),'Data validation'!$A$1:$B$12,2,FALSE)&amp;".2025"</f>
        <v>26.04.2025</v>
      </c>
      <c r="AI2457">
        <f t="shared" si="1090"/>
        <v>17</v>
      </c>
      <c r="AJ2457" t="str">
        <f>H2457&amp;"."&amp;VLOOKUP(I2457,'Data validation'!$A$1:$B$12,2,FALSE)&amp;".2026"</f>
        <v>07.08.2026</v>
      </c>
      <c r="AK2457">
        <f t="shared" si="1091"/>
        <v>32</v>
      </c>
      <c r="AL2457" t="e">
        <f>VLOOKUP(E2457,[2]Sheet1!$A:$B,2,FALSE)</f>
        <v>#N/A</v>
      </c>
    </row>
    <row r="2458" spans="1:38" x14ac:dyDescent="0.25">
      <c r="A2458" t="str">
        <f>VLOOKUP(Q2458,'Data validation'!$K$2:$L$50,2,FALSE)</f>
        <v>TOPOLA SKIES</v>
      </c>
      <c r="B2458">
        <f t="shared" si="1076"/>
        <v>0</v>
      </c>
      <c r="C2458">
        <f t="shared" si="1077"/>
        <v>5</v>
      </c>
      <c r="D2458">
        <f t="shared" si="1078"/>
        <v>0</v>
      </c>
      <c r="E2458">
        <v>10934</v>
      </c>
      <c r="F2458" t="s">
        <v>10365</v>
      </c>
      <c r="G2458" t="s">
        <v>125</v>
      </c>
      <c r="H2458" t="str">
        <f t="shared" si="1079"/>
        <v>21</v>
      </c>
      <c r="I2458" t="str">
        <f t="shared" si="1080"/>
        <v>Jun</v>
      </c>
      <c r="J2458" t="s">
        <v>950</v>
      </c>
      <c r="K2458" t="str">
        <f t="shared" si="1081"/>
        <v>26</v>
      </c>
      <c r="L2458" t="str">
        <f t="shared" si="1082"/>
        <v>Jun</v>
      </c>
      <c r="M2458">
        <v>5</v>
      </c>
      <c r="N2458">
        <f t="shared" si="1083"/>
        <v>5</v>
      </c>
      <c r="O2458">
        <f t="shared" si="1084"/>
        <v>0</v>
      </c>
      <c r="P2458">
        <f t="shared" si="1085"/>
        <v>0</v>
      </c>
      <c r="Q2458" t="s">
        <v>35</v>
      </c>
      <c r="R2458" t="s">
        <v>63</v>
      </c>
      <c r="S2458">
        <v>3</v>
      </c>
      <c r="T2458">
        <v>1</v>
      </c>
      <c r="U2458" s="2">
        <v>2255.7000088073391</v>
      </c>
      <c r="V2458" s="2">
        <v>451.13282440366964</v>
      </c>
      <c r="X2458" t="s">
        <v>10366</v>
      </c>
      <c r="Y2458" t="s">
        <v>10280</v>
      </c>
      <c r="Z2458" t="str">
        <f t="shared" si="1087"/>
        <v>Apr</v>
      </c>
      <c r="AA2458" s="6">
        <f t="shared" si="1070"/>
        <v>0</v>
      </c>
      <c r="AB2458" s="6">
        <f t="shared" si="1070"/>
        <v>5</v>
      </c>
      <c r="AC2458" s="6">
        <f t="shared" si="1070"/>
        <v>0</v>
      </c>
      <c r="AD2458" s="6">
        <f t="shared" si="1070"/>
        <v>0</v>
      </c>
      <c r="AE2458" s="6">
        <f t="shared" si="1070"/>
        <v>0</v>
      </c>
      <c r="AF2458" s="6">
        <f t="shared" si="1088"/>
        <v>5</v>
      </c>
      <c r="AG2458" s="6">
        <f t="shared" si="1089"/>
        <v>0</v>
      </c>
      <c r="AH2458" s="14" t="str">
        <f>LEFT(X2458,2)&amp;"."&amp;VLOOKUP(MID(X2458,4,3),'Data validation'!$A$1:$B$12,2,FALSE)&amp;".2025"</f>
        <v>15.04.2025</v>
      </c>
      <c r="AI2458">
        <f t="shared" si="1090"/>
        <v>16</v>
      </c>
      <c r="AJ2458" t="str">
        <f>H2458&amp;"."&amp;VLOOKUP(I2458,'Data validation'!$A$1:$B$12,2,FALSE)&amp;".2026"</f>
        <v>21.06.2026</v>
      </c>
      <c r="AK2458">
        <f t="shared" si="1091"/>
        <v>26</v>
      </c>
      <c r="AL2458" t="e">
        <f>VLOOKUP(E2458,[2]Sheet1!$A:$B,2,FALSE)</f>
        <v>#N/A</v>
      </c>
    </row>
    <row r="2459" spans="1:38" x14ac:dyDescent="0.25">
      <c r="A2459" t="str">
        <f>VLOOKUP(Q2459,'Data validation'!$K$2:$L$50,2,FALSE)</f>
        <v>TO</v>
      </c>
      <c r="B2459">
        <f t="shared" si="1076"/>
        <v>0</v>
      </c>
      <c r="C2459">
        <f t="shared" si="1077"/>
        <v>0</v>
      </c>
      <c r="D2459">
        <f t="shared" si="1078"/>
        <v>10</v>
      </c>
      <c r="E2459">
        <v>11157</v>
      </c>
      <c r="F2459" t="s">
        <v>10367</v>
      </c>
      <c r="G2459" t="s">
        <v>495</v>
      </c>
      <c r="H2459" t="str">
        <f t="shared" si="1079"/>
        <v>28</v>
      </c>
      <c r="I2459" t="str">
        <f t="shared" si="1080"/>
        <v>Jul</v>
      </c>
      <c r="J2459" t="s">
        <v>646</v>
      </c>
      <c r="K2459" t="str">
        <f t="shared" si="1081"/>
        <v>07</v>
      </c>
      <c r="L2459" t="str">
        <f t="shared" si="1082"/>
        <v>Aug</v>
      </c>
      <c r="M2459">
        <v>10</v>
      </c>
      <c r="N2459">
        <f t="shared" si="1083"/>
        <v>-21</v>
      </c>
      <c r="O2459">
        <f t="shared" si="1084"/>
        <v>3</v>
      </c>
      <c r="P2459">
        <f t="shared" si="1085"/>
        <v>6</v>
      </c>
      <c r="Q2459" t="s">
        <v>56</v>
      </c>
      <c r="R2459" t="s">
        <v>48</v>
      </c>
      <c r="S2459">
        <v>3</v>
      </c>
      <c r="T2459">
        <v>0</v>
      </c>
      <c r="U2459" s="2">
        <f>SUMIFS(Novoton!L:L,Novoton!D:D,'Резервации 2026'!E2459)</f>
        <v>4534.5918549999997</v>
      </c>
      <c r="V2459" s="2">
        <f t="shared" ref="V2459" si="1095">+U2459/M2459</f>
        <v>453.45918549999999</v>
      </c>
      <c r="W2459" t="s">
        <v>262</v>
      </c>
      <c r="X2459" t="s">
        <v>10368</v>
      </c>
      <c r="Y2459" t="s">
        <v>10285</v>
      </c>
      <c r="Z2459" t="str">
        <f t="shared" si="1087"/>
        <v>Apr</v>
      </c>
      <c r="AA2459" s="6">
        <f t="shared" si="1070"/>
        <v>0</v>
      </c>
      <c r="AB2459" s="6">
        <f t="shared" si="1070"/>
        <v>0</v>
      </c>
      <c r="AC2459" s="6">
        <f t="shared" si="1070"/>
        <v>3</v>
      </c>
      <c r="AD2459" s="6">
        <f t="shared" si="1070"/>
        <v>6</v>
      </c>
      <c r="AE2459" s="6">
        <f t="shared" si="1070"/>
        <v>0</v>
      </c>
      <c r="AF2459" s="6">
        <f t="shared" si="1088"/>
        <v>9</v>
      </c>
      <c r="AG2459" s="6">
        <f t="shared" si="1089"/>
        <v>-1</v>
      </c>
      <c r="AH2459" s="14" t="str">
        <f>LEFT(X2459,2)&amp;"."&amp;VLOOKUP(MID(X2459,4,3),'Data validation'!$A$1:$B$12,2,FALSE)&amp;".2025"</f>
        <v>28.04.2025</v>
      </c>
      <c r="AI2459">
        <f t="shared" si="1090"/>
        <v>18</v>
      </c>
      <c r="AJ2459" t="str">
        <f>H2459&amp;"."&amp;VLOOKUP(I2459,'Data validation'!$A$1:$B$12,2,FALSE)&amp;".2026"</f>
        <v>28.07.2026</v>
      </c>
      <c r="AK2459">
        <f t="shared" si="1091"/>
        <v>31</v>
      </c>
      <c r="AL2459" t="e">
        <f>VLOOKUP(E2459,[2]Sheet1!$A:$B,2,FALSE)</f>
        <v>#N/A</v>
      </c>
    </row>
    <row r="2460" spans="1:38" x14ac:dyDescent="0.25">
      <c r="A2460" t="str">
        <f>VLOOKUP(Q2460,'Data validation'!$K$2:$L$50,2,FALSE)</f>
        <v>TOPOLA SKIES</v>
      </c>
      <c r="B2460">
        <f t="shared" si="1076"/>
        <v>0</v>
      </c>
      <c r="C2460">
        <f t="shared" si="1077"/>
        <v>5</v>
      </c>
      <c r="D2460">
        <f t="shared" si="1078"/>
        <v>0</v>
      </c>
      <c r="E2460">
        <v>10935</v>
      </c>
      <c r="F2460" t="s">
        <v>10369</v>
      </c>
      <c r="G2460" t="s">
        <v>125</v>
      </c>
      <c r="H2460" t="str">
        <f t="shared" si="1079"/>
        <v>21</v>
      </c>
      <c r="I2460" t="str">
        <f t="shared" si="1080"/>
        <v>Jun</v>
      </c>
      <c r="J2460" t="s">
        <v>950</v>
      </c>
      <c r="K2460" t="str">
        <f t="shared" si="1081"/>
        <v>26</v>
      </c>
      <c r="L2460" t="str">
        <f t="shared" si="1082"/>
        <v>Jun</v>
      </c>
      <c r="M2460">
        <v>5</v>
      </c>
      <c r="N2460">
        <f t="shared" si="1083"/>
        <v>5</v>
      </c>
      <c r="O2460">
        <f t="shared" si="1084"/>
        <v>0</v>
      </c>
      <c r="P2460">
        <f t="shared" si="1085"/>
        <v>0</v>
      </c>
      <c r="Q2460" t="s">
        <v>35</v>
      </c>
      <c r="R2460" t="s">
        <v>63</v>
      </c>
      <c r="S2460">
        <v>3</v>
      </c>
      <c r="T2460">
        <v>1</v>
      </c>
      <c r="U2460" s="2">
        <v>2255.7000088073391</v>
      </c>
      <c r="V2460" s="2">
        <v>451.13282440366964</v>
      </c>
      <c r="X2460" t="s">
        <v>10370</v>
      </c>
      <c r="Y2460" t="s">
        <v>10280</v>
      </c>
      <c r="Z2460" t="str">
        <f t="shared" si="1087"/>
        <v>Apr</v>
      </c>
      <c r="AA2460" s="6">
        <f t="shared" si="1070"/>
        <v>0</v>
      </c>
      <c r="AB2460" s="6">
        <f t="shared" si="1070"/>
        <v>5</v>
      </c>
      <c r="AC2460" s="6">
        <f t="shared" si="1070"/>
        <v>0</v>
      </c>
      <c r="AD2460" s="6">
        <f t="shared" si="1070"/>
        <v>0</v>
      </c>
      <c r="AE2460" s="6">
        <f t="shared" si="1070"/>
        <v>0</v>
      </c>
      <c r="AF2460" s="6">
        <f t="shared" si="1088"/>
        <v>5</v>
      </c>
      <c r="AG2460" s="6">
        <f t="shared" si="1089"/>
        <v>0</v>
      </c>
      <c r="AH2460" s="14" t="str">
        <f>LEFT(X2460,2)&amp;"."&amp;VLOOKUP(MID(X2460,4,3),'Data validation'!$A$1:$B$12,2,FALSE)&amp;".2025"</f>
        <v>15.04.2025</v>
      </c>
      <c r="AI2460">
        <f t="shared" si="1090"/>
        <v>16</v>
      </c>
      <c r="AJ2460" t="str">
        <f>H2460&amp;"."&amp;VLOOKUP(I2460,'Data validation'!$A$1:$B$12,2,FALSE)&amp;".2026"</f>
        <v>21.06.2026</v>
      </c>
      <c r="AK2460">
        <f t="shared" si="1091"/>
        <v>26</v>
      </c>
      <c r="AL2460" t="str">
        <f>VLOOKUP(E2460,[2]Sheet1!$A:$B,2,FALSE)</f>
        <v>Анулирана</v>
      </c>
    </row>
    <row r="2461" spans="1:38" x14ac:dyDescent="0.25">
      <c r="A2461" t="str">
        <f>VLOOKUP(Q2461,'Data validation'!$K$2:$L$50,2,FALSE)</f>
        <v>BOOKING</v>
      </c>
      <c r="B2461">
        <f t="shared" si="1076"/>
        <v>0</v>
      </c>
      <c r="C2461">
        <f t="shared" si="1077"/>
        <v>2</v>
      </c>
      <c r="D2461">
        <f t="shared" si="1078"/>
        <v>0</v>
      </c>
      <c r="E2461">
        <v>11159</v>
      </c>
      <c r="F2461" t="s">
        <v>10371</v>
      </c>
      <c r="G2461" t="s">
        <v>364</v>
      </c>
      <c r="H2461" t="str">
        <f t="shared" si="1079"/>
        <v>31</v>
      </c>
      <c r="I2461" t="str">
        <f t="shared" si="1080"/>
        <v>May</v>
      </c>
      <c r="J2461" t="s">
        <v>4651</v>
      </c>
      <c r="K2461" t="str">
        <f t="shared" si="1081"/>
        <v>02</v>
      </c>
      <c r="L2461" t="str">
        <f t="shared" si="1082"/>
        <v>Jun</v>
      </c>
      <c r="M2461">
        <v>2</v>
      </c>
      <c r="N2461">
        <f t="shared" si="1083"/>
        <v>-29</v>
      </c>
      <c r="O2461">
        <f t="shared" si="1084"/>
        <v>0</v>
      </c>
      <c r="P2461">
        <f t="shared" si="1085"/>
        <v>1</v>
      </c>
      <c r="Q2461" t="s">
        <v>587</v>
      </c>
      <c r="R2461" t="s">
        <v>17</v>
      </c>
      <c r="S2461">
        <v>3</v>
      </c>
      <c r="T2461">
        <v>1</v>
      </c>
      <c r="U2461" s="2">
        <v>667.13540733944956</v>
      </c>
      <c r="V2461" s="2">
        <v>333.56770366972478</v>
      </c>
      <c r="W2461" t="s">
        <v>262</v>
      </c>
      <c r="X2461" t="s">
        <v>10372</v>
      </c>
      <c r="Y2461" t="s">
        <v>10285</v>
      </c>
      <c r="Z2461" t="str">
        <f t="shared" si="1087"/>
        <v>Apr</v>
      </c>
      <c r="AA2461" s="6">
        <f t="shared" si="1070"/>
        <v>0</v>
      </c>
      <c r="AB2461" s="6">
        <f t="shared" si="1070"/>
        <v>1</v>
      </c>
      <c r="AC2461" s="6">
        <f t="shared" si="1070"/>
        <v>0</v>
      </c>
      <c r="AD2461" s="6">
        <f t="shared" si="1070"/>
        <v>0</v>
      </c>
      <c r="AE2461" s="6">
        <f t="shared" si="1070"/>
        <v>0</v>
      </c>
      <c r="AF2461" s="6">
        <f t="shared" si="1088"/>
        <v>1</v>
      </c>
      <c r="AG2461" s="6">
        <f t="shared" si="1089"/>
        <v>-1</v>
      </c>
      <c r="AH2461" s="14" t="str">
        <f>LEFT(X2461,2)&amp;"."&amp;VLOOKUP(MID(X2461,4,3),'Data validation'!$A$1:$B$12,2,FALSE)&amp;".2025"</f>
        <v>28.04.2025</v>
      </c>
      <c r="AI2461">
        <f t="shared" si="1090"/>
        <v>18</v>
      </c>
      <c r="AJ2461" t="str">
        <f>H2461&amp;"."&amp;VLOOKUP(I2461,'Data validation'!$A$1:$B$12,2,FALSE)&amp;".2026"</f>
        <v>31.05.2026</v>
      </c>
      <c r="AK2461">
        <f t="shared" si="1091"/>
        <v>23</v>
      </c>
      <c r="AL2461" t="str">
        <f>VLOOKUP(E2461,[2]Sheet1!$A:$B,2,FALSE)</f>
        <v>Анулирана</v>
      </c>
    </row>
    <row r="2462" spans="1:38" x14ac:dyDescent="0.25">
      <c r="A2462" t="str">
        <f>VLOOKUP(Q2462,'Data validation'!$K$2:$L$50,2,FALSE)</f>
        <v>INDIVIDUAL</v>
      </c>
      <c r="B2462">
        <f t="shared" si="1076"/>
        <v>0</v>
      </c>
      <c r="C2462">
        <f t="shared" si="1077"/>
        <v>0</v>
      </c>
      <c r="D2462">
        <f t="shared" si="1078"/>
        <v>6</v>
      </c>
      <c r="E2462">
        <v>11158</v>
      </c>
      <c r="F2462" t="s">
        <v>10373</v>
      </c>
      <c r="G2462" t="s">
        <v>94</v>
      </c>
      <c r="H2462" t="str">
        <f t="shared" si="1079"/>
        <v>27</v>
      </c>
      <c r="I2462" t="str">
        <f t="shared" si="1080"/>
        <v>Jul</v>
      </c>
      <c r="J2462" t="s">
        <v>78</v>
      </c>
      <c r="K2462" t="str">
        <f t="shared" si="1081"/>
        <v>02</v>
      </c>
      <c r="L2462" t="str">
        <f t="shared" si="1082"/>
        <v>Aug</v>
      </c>
      <c r="M2462">
        <v>6</v>
      </c>
      <c r="N2462">
        <f t="shared" si="1083"/>
        <v>-25</v>
      </c>
      <c r="O2462">
        <f t="shared" si="1084"/>
        <v>4</v>
      </c>
      <c r="P2462">
        <f t="shared" si="1085"/>
        <v>1</v>
      </c>
      <c r="Q2462" t="s">
        <v>24</v>
      </c>
      <c r="R2462" t="s">
        <v>17</v>
      </c>
      <c r="S2462">
        <v>2</v>
      </c>
      <c r="T2462">
        <v>1</v>
      </c>
      <c r="U2462" s="2">
        <v>2566.6231486238535</v>
      </c>
      <c r="V2462" s="2">
        <v>427.77052477064217</v>
      </c>
      <c r="X2462" t="s">
        <v>10372</v>
      </c>
      <c r="Y2462" t="s">
        <v>10285</v>
      </c>
      <c r="Z2462" t="str">
        <f t="shared" si="1087"/>
        <v>Apr</v>
      </c>
      <c r="AA2462" s="6">
        <f t="shared" si="1070"/>
        <v>0</v>
      </c>
      <c r="AB2462" s="6">
        <f t="shared" si="1070"/>
        <v>0</v>
      </c>
      <c r="AC2462" s="6">
        <f t="shared" si="1070"/>
        <v>4</v>
      </c>
      <c r="AD2462" s="6">
        <f t="shared" si="1070"/>
        <v>1</v>
      </c>
      <c r="AE2462" s="6">
        <f t="shared" si="1070"/>
        <v>0</v>
      </c>
      <c r="AF2462" s="6">
        <f t="shared" si="1088"/>
        <v>5</v>
      </c>
      <c r="AG2462" s="6">
        <f t="shared" si="1089"/>
        <v>-1</v>
      </c>
      <c r="AH2462" s="14" t="str">
        <f>LEFT(X2462,2)&amp;"."&amp;VLOOKUP(MID(X2462,4,3),'Data validation'!$A$1:$B$12,2,FALSE)&amp;".2025"</f>
        <v>28.04.2025</v>
      </c>
      <c r="AI2462">
        <f t="shared" si="1090"/>
        <v>18</v>
      </c>
      <c r="AJ2462" t="str">
        <f>H2462&amp;"."&amp;VLOOKUP(I2462,'Data validation'!$A$1:$B$12,2,FALSE)&amp;".2026"</f>
        <v>27.07.2026</v>
      </c>
      <c r="AK2462">
        <f t="shared" si="1091"/>
        <v>31</v>
      </c>
      <c r="AL2462" t="e">
        <f>VLOOKUP(E2462,[2]Sheet1!$A:$B,2,FALSE)</f>
        <v>#N/A</v>
      </c>
    </row>
    <row r="2463" spans="1:38" x14ac:dyDescent="0.25">
      <c r="A2463" t="str">
        <f>VLOOKUP(Q2463,'Data validation'!$K$2:$L$50,2,FALSE)</f>
        <v>INDIVIDUAL</v>
      </c>
      <c r="B2463">
        <f t="shared" si="1076"/>
        <v>0</v>
      </c>
      <c r="C2463">
        <f t="shared" si="1077"/>
        <v>0</v>
      </c>
      <c r="D2463">
        <f t="shared" si="1078"/>
        <v>6</v>
      </c>
      <c r="E2463">
        <v>11160</v>
      </c>
      <c r="F2463" t="s">
        <v>10373</v>
      </c>
      <c r="G2463" t="s">
        <v>94</v>
      </c>
      <c r="H2463" t="str">
        <f t="shared" si="1079"/>
        <v>27</v>
      </c>
      <c r="I2463" t="str">
        <f t="shared" si="1080"/>
        <v>Jul</v>
      </c>
      <c r="J2463" t="s">
        <v>78</v>
      </c>
      <c r="K2463" t="str">
        <f t="shared" si="1081"/>
        <v>02</v>
      </c>
      <c r="L2463" t="str">
        <f t="shared" si="1082"/>
        <v>Aug</v>
      </c>
      <c r="M2463">
        <v>6</v>
      </c>
      <c r="N2463">
        <f t="shared" si="1083"/>
        <v>-25</v>
      </c>
      <c r="O2463">
        <f t="shared" si="1084"/>
        <v>4</v>
      </c>
      <c r="P2463">
        <f t="shared" si="1085"/>
        <v>1</v>
      </c>
      <c r="Q2463" t="s">
        <v>24</v>
      </c>
      <c r="R2463" t="s">
        <v>17</v>
      </c>
      <c r="S2463">
        <v>2</v>
      </c>
      <c r="T2463">
        <v>2</v>
      </c>
      <c r="U2463" s="2">
        <v>3208.278935779816</v>
      </c>
      <c r="V2463" s="2">
        <v>534.71315596330271</v>
      </c>
      <c r="X2463" t="s">
        <v>10374</v>
      </c>
      <c r="Y2463" t="s">
        <v>10285</v>
      </c>
      <c r="Z2463" t="str">
        <f t="shared" si="1087"/>
        <v>Apr</v>
      </c>
      <c r="AA2463" s="6">
        <f t="shared" si="1070"/>
        <v>0</v>
      </c>
      <c r="AB2463" s="6">
        <f t="shared" si="1070"/>
        <v>0</v>
      </c>
      <c r="AC2463" s="6">
        <f t="shared" si="1070"/>
        <v>4</v>
      </c>
      <c r="AD2463" s="6">
        <f t="shared" si="1070"/>
        <v>1</v>
      </c>
      <c r="AE2463" s="6">
        <f t="shared" si="1070"/>
        <v>0</v>
      </c>
      <c r="AF2463" s="6">
        <f t="shared" si="1088"/>
        <v>5</v>
      </c>
      <c r="AG2463" s="6">
        <f t="shared" si="1089"/>
        <v>-1</v>
      </c>
      <c r="AH2463" s="14" t="str">
        <f>LEFT(X2463,2)&amp;"."&amp;VLOOKUP(MID(X2463,4,3),'Data validation'!$A$1:$B$12,2,FALSE)&amp;".2025"</f>
        <v>28.04.2025</v>
      </c>
      <c r="AI2463">
        <f t="shared" si="1090"/>
        <v>18</v>
      </c>
      <c r="AJ2463" t="str">
        <f>H2463&amp;"."&amp;VLOOKUP(I2463,'Data validation'!$A$1:$B$12,2,FALSE)&amp;".2026"</f>
        <v>27.07.2026</v>
      </c>
      <c r="AK2463">
        <f t="shared" si="1091"/>
        <v>31</v>
      </c>
      <c r="AL2463" t="e">
        <f>VLOOKUP(E2463,[2]Sheet1!$A:$B,2,FALSE)</f>
        <v>#N/A</v>
      </c>
    </row>
    <row r="2464" spans="1:38" x14ac:dyDescent="0.25">
      <c r="A2464" t="str">
        <f>VLOOKUP(Q2464,'Data validation'!$K$2:$L$50,2,FALSE)</f>
        <v>TO</v>
      </c>
      <c r="B2464">
        <f t="shared" si="1076"/>
        <v>0</v>
      </c>
      <c r="C2464">
        <f t="shared" si="1077"/>
        <v>5</v>
      </c>
      <c r="D2464">
        <f t="shared" si="1078"/>
        <v>0</v>
      </c>
      <c r="E2464">
        <v>11161</v>
      </c>
      <c r="F2464" t="s">
        <v>10375</v>
      </c>
      <c r="G2464" t="s">
        <v>280</v>
      </c>
      <c r="H2464" t="str">
        <f t="shared" si="1079"/>
        <v>15</v>
      </c>
      <c r="I2464" t="str">
        <f t="shared" si="1080"/>
        <v>Jun</v>
      </c>
      <c r="J2464" t="s">
        <v>283</v>
      </c>
      <c r="K2464" t="str">
        <f t="shared" si="1081"/>
        <v>20</v>
      </c>
      <c r="L2464" t="str">
        <f t="shared" si="1082"/>
        <v>Jun</v>
      </c>
      <c r="M2464">
        <v>5</v>
      </c>
      <c r="N2464">
        <f t="shared" si="1083"/>
        <v>5</v>
      </c>
      <c r="O2464">
        <f t="shared" si="1084"/>
        <v>0</v>
      </c>
      <c r="P2464">
        <f t="shared" si="1085"/>
        <v>0</v>
      </c>
      <c r="Q2464" t="s">
        <v>158</v>
      </c>
      <c r="R2464" t="s">
        <v>20</v>
      </c>
      <c r="S2464">
        <v>2</v>
      </c>
      <c r="T2464">
        <v>0</v>
      </c>
      <c r="U2464" s="2">
        <f>SUMIFS(DTS!L:L,DTS!D:D,'Резервации 2026'!E2464)</f>
        <v>1449.856779</v>
      </c>
      <c r="V2464" s="2">
        <f>+U2464/M2464</f>
        <v>289.97135579999997</v>
      </c>
      <c r="X2464" t="s">
        <v>10376</v>
      </c>
      <c r="Y2464" t="s">
        <v>10285</v>
      </c>
      <c r="Z2464" t="str">
        <f t="shared" si="1087"/>
        <v>Apr</v>
      </c>
      <c r="AA2464" s="6">
        <f t="shared" si="1070"/>
        <v>0</v>
      </c>
      <c r="AB2464" s="6">
        <f t="shared" si="1070"/>
        <v>5</v>
      </c>
      <c r="AC2464" s="6">
        <f t="shared" si="1070"/>
        <v>0</v>
      </c>
      <c r="AD2464" s="6">
        <f t="shared" si="1070"/>
        <v>0</v>
      </c>
      <c r="AE2464" s="6">
        <f t="shared" si="1070"/>
        <v>0</v>
      </c>
      <c r="AF2464" s="6">
        <f t="shared" si="1088"/>
        <v>5</v>
      </c>
      <c r="AG2464" s="6">
        <f t="shared" si="1089"/>
        <v>0</v>
      </c>
      <c r="AH2464" s="14" t="str">
        <f>LEFT(X2464,2)&amp;"."&amp;VLOOKUP(MID(X2464,4,3),'Data validation'!$A$1:$B$12,2,FALSE)&amp;".2025"</f>
        <v>28.04.2025</v>
      </c>
      <c r="AI2464">
        <f t="shared" si="1090"/>
        <v>18</v>
      </c>
      <c r="AJ2464" t="str">
        <f>H2464&amp;"."&amp;VLOOKUP(I2464,'Data validation'!$A$1:$B$12,2,FALSE)&amp;".2026"</f>
        <v>15.06.2026</v>
      </c>
      <c r="AK2464">
        <f t="shared" si="1091"/>
        <v>25</v>
      </c>
      <c r="AL2464" t="e">
        <f>VLOOKUP(E2464,[2]Sheet1!$A:$B,2,FALSE)</f>
        <v>#N/A</v>
      </c>
    </row>
    <row r="2465" spans="1:38" x14ac:dyDescent="0.25">
      <c r="A2465" t="str">
        <f>VLOOKUP(Q2465,'Data validation'!$K$2:$L$50,2,FALSE)</f>
        <v>BOOKING</v>
      </c>
      <c r="B2465">
        <f t="shared" si="1076"/>
        <v>0</v>
      </c>
      <c r="C2465">
        <f t="shared" si="1077"/>
        <v>4</v>
      </c>
      <c r="D2465">
        <f t="shared" si="1078"/>
        <v>2</v>
      </c>
      <c r="E2465">
        <v>11009</v>
      </c>
      <c r="F2465" t="s">
        <v>10377</v>
      </c>
      <c r="G2465" t="s">
        <v>195</v>
      </c>
      <c r="H2465" t="str">
        <f t="shared" si="1079"/>
        <v>23</v>
      </c>
      <c r="I2465" t="str">
        <f t="shared" si="1080"/>
        <v>Aug</v>
      </c>
      <c r="J2465" t="s">
        <v>131</v>
      </c>
      <c r="K2465" t="str">
        <f t="shared" si="1081"/>
        <v>29</v>
      </c>
      <c r="L2465" t="str">
        <f t="shared" si="1082"/>
        <v>Aug</v>
      </c>
      <c r="M2465">
        <v>6</v>
      </c>
      <c r="N2465">
        <f t="shared" si="1083"/>
        <v>6</v>
      </c>
      <c r="O2465">
        <f t="shared" si="1084"/>
        <v>0</v>
      </c>
      <c r="P2465">
        <f t="shared" si="1085"/>
        <v>0</v>
      </c>
      <c r="Q2465" t="s">
        <v>587</v>
      </c>
      <c r="R2465" t="s">
        <v>17</v>
      </c>
      <c r="S2465">
        <v>2</v>
      </c>
      <c r="T2465">
        <v>1</v>
      </c>
      <c r="U2465" s="2">
        <v>2627.77423706422</v>
      </c>
      <c r="V2465" s="2">
        <v>437.96237284403668</v>
      </c>
      <c r="W2465" t="s">
        <v>262</v>
      </c>
      <c r="X2465" t="s">
        <v>10378</v>
      </c>
      <c r="Y2465" t="s">
        <v>10290</v>
      </c>
      <c r="Z2465" t="str">
        <f t="shared" si="1087"/>
        <v>Apr</v>
      </c>
      <c r="AA2465" s="6">
        <f t="shared" si="1070"/>
        <v>0</v>
      </c>
      <c r="AB2465" s="6">
        <f t="shared" si="1070"/>
        <v>0</v>
      </c>
      <c r="AC2465" s="6">
        <f t="shared" si="1070"/>
        <v>0</v>
      </c>
      <c r="AD2465" s="6">
        <f t="shared" si="1070"/>
        <v>6</v>
      </c>
      <c r="AE2465" s="6">
        <f t="shared" si="1070"/>
        <v>0</v>
      </c>
      <c r="AF2465" s="6">
        <f t="shared" si="1088"/>
        <v>6</v>
      </c>
      <c r="AG2465" s="6">
        <f t="shared" si="1089"/>
        <v>0</v>
      </c>
      <c r="AH2465" s="14" t="str">
        <f>LEFT(X2465,2)&amp;"."&amp;VLOOKUP(MID(X2465,4,3),'Data validation'!$A$1:$B$12,2,FALSE)&amp;".2025"</f>
        <v>21.04.2025</v>
      </c>
      <c r="AI2465">
        <f t="shared" si="1090"/>
        <v>17</v>
      </c>
      <c r="AJ2465" t="str">
        <f>H2465&amp;"."&amp;VLOOKUP(I2465,'Data validation'!$A$1:$B$12,2,FALSE)&amp;".2026"</f>
        <v>23.08.2026</v>
      </c>
      <c r="AK2465">
        <f t="shared" si="1091"/>
        <v>35</v>
      </c>
      <c r="AL2465" t="e">
        <f>VLOOKUP(E2465,[2]Sheet1!$A:$B,2,FALSE)</f>
        <v>#N/A</v>
      </c>
    </row>
    <row r="2466" spans="1:38" x14ac:dyDescent="0.25">
      <c r="A2466" t="str">
        <f>VLOOKUP(Q2466,'Data validation'!$K$2:$L$50,2,FALSE)</f>
        <v>TO</v>
      </c>
      <c r="B2466">
        <f t="shared" si="1076"/>
        <v>0</v>
      </c>
      <c r="C2466">
        <f t="shared" si="1077"/>
        <v>7</v>
      </c>
      <c r="D2466">
        <f t="shared" si="1078"/>
        <v>0</v>
      </c>
      <c r="E2466">
        <v>11162</v>
      </c>
      <c r="F2466" t="s">
        <v>10379</v>
      </c>
      <c r="G2466" t="s">
        <v>45</v>
      </c>
      <c r="H2466" t="str">
        <f t="shared" si="1079"/>
        <v>04</v>
      </c>
      <c r="I2466" t="str">
        <f t="shared" si="1080"/>
        <v>Jul</v>
      </c>
      <c r="J2466" t="s">
        <v>323</v>
      </c>
      <c r="K2466" t="str">
        <f t="shared" si="1081"/>
        <v>11</v>
      </c>
      <c r="L2466" t="str">
        <f t="shared" si="1082"/>
        <v>Jul</v>
      </c>
      <c r="M2466">
        <v>7</v>
      </c>
      <c r="N2466">
        <f t="shared" si="1083"/>
        <v>7</v>
      </c>
      <c r="O2466">
        <f t="shared" si="1084"/>
        <v>0</v>
      </c>
      <c r="P2466">
        <f t="shared" si="1085"/>
        <v>0</v>
      </c>
      <c r="Q2466" t="s">
        <v>158</v>
      </c>
      <c r="R2466" t="s">
        <v>63</v>
      </c>
      <c r="S2466">
        <v>2</v>
      </c>
      <c r="T2466">
        <v>2</v>
      </c>
      <c r="U2466" s="2">
        <f>SUMIFS(DTS!L:L,DTS!D:D,'Резервации 2026'!E2466)</f>
        <v>2974.9347797999999</v>
      </c>
      <c r="V2466" s="2">
        <f>+U2466/M2466</f>
        <v>424.99068282857144</v>
      </c>
      <c r="X2466" t="s">
        <v>10380</v>
      </c>
      <c r="Y2466" t="s">
        <v>10285</v>
      </c>
      <c r="Z2466" t="str">
        <f t="shared" si="1087"/>
        <v>Apr</v>
      </c>
      <c r="AA2466" s="6">
        <f t="shared" si="1070"/>
        <v>0</v>
      </c>
      <c r="AB2466" s="6">
        <f t="shared" si="1070"/>
        <v>0</v>
      </c>
      <c r="AC2466" s="6">
        <f t="shared" si="1070"/>
        <v>7</v>
      </c>
      <c r="AD2466" s="6">
        <f t="shared" si="1070"/>
        <v>0</v>
      </c>
      <c r="AE2466" s="6">
        <f t="shared" si="1070"/>
        <v>0</v>
      </c>
      <c r="AF2466" s="6">
        <f t="shared" si="1088"/>
        <v>7</v>
      </c>
      <c r="AG2466" s="6">
        <f t="shared" si="1089"/>
        <v>0</v>
      </c>
      <c r="AH2466" s="14" t="str">
        <f>LEFT(X2466,2)&amp;"."&amp;VLOOKUP(MID(X2466,4,3),'Data validation'!$A$1:$B$12,2,FALSE)&amp;".2025"</f>
        <v>28.04.2025</v>
      </c>
      <c r="AI2466">
        <f t="shared" si="1090"/>
        <v>18</v>
      </c>
      <c r="AJ2466" t="str">
        <f>H2466&amp;"."&amp;VLOOKUP(I2466,'Data validation'!$A$1:$B$12,2,FALSE)&amp;".2026"</f>
        <v>04.07.2026</v>
      </c>
      <c r="AK2466">
        <f t="shared" si="1091"/>
        <v>27</v>
      </c>
      <c r="AL2466" t="e">
        <f>VLOOKUP(E2466,[2]Sheet1!$A:$B,2,FALSE)</f>
        <v>#N/A</v>
      </c>
    </row>
    <row r="2467" spans="1:38" x14ac:dyDescent="0.25">
      <c r="A2467" t="str">
        <f>VLOOKUP(Q2467,'Data validation'!$K$2:$L$50,2,FALSE)</f>
        <v>BOOKING</v>
      </c>
      <c r="B2467">
        <f t="shared" si="1076"/>
        <v>0</v>
      </c>
      <c r="C2467">
        <f t="shared" si="1077"/>
        <v>3</v>
      </c>
      <c r="D2467">
        <f t="shared" si="1078"/>
        <v>0</v>
      </c>
      <c r="E2467">
        <v>11163</v>
      </c>
      <c r="F2467" t="s">
        <v>10381</v>
      </c>
      <c r="G2467" t="s">
        <v>45</v>
      </c>
      <c r="H2467" t="str">
        <f t="shared" si="1079"/>
        <v>04</v>
      </c>
      <c r="I2467" t="str">
        <f t="shared" si="1080"/>
        <v>Jul</v>
      </c>
      <c r="J2467" t="s">
        <v>72</v>
      </c>
      <c r="K2467" t="str">
        <f t="shared" si="1081"/>
        <v>07</v>
      </c>
      <c r="L2467" t="str">
        <f t="shared" si="1082"/>
        <v>Jul</v>
      </c>
      <c r="M2467">
        <v>3</v>
      </c>
      <c r="N2467">
        <f t="shared" si="1083"/>
        <v>3</v>
      </c>
      <c r="O2467">
        <f t="shared" si="1084"/>
        <v>0</v>
      </c>
      <c r="P2467">
        <f t="shared" si="1085"/>
        <v>0</v>
      </c>
      <c r="Q2467" t="s">
        <v>587</v>
      </c>
      <c r="R2467" t="s">
        <v>17</v>
      </c>
      <c r="S2467">
        <v>2</v>
      </c>
      <c r="T2467">
        <v>2</v>
      </c>
      <c r="U2467" s="2">
        <v>1792.5451100917428</v>
      </c>
      <c r="V2467" s="2">
        <v>597.51503669724764</v>
      </c>
      <c r="X2467" t="s">
        <v>10382</v>
      </c>
      <c r="Y2467" t="s">
        <v>10285</v>
      </c>
      <c r="Z2467" t="str">
        <f t="shared" si="1087"/>
        <v>Apr</v>
      </c>
      <c r="AA2467" s="6">
        <f t="shared" si="1070"/>
        <v>0</v>
      </c>
      <c r="AB2467" s="6">
        <f t="shared" si="1070"/>
        <v>0</v>
      </c>
      <c r="AC2467" s="6">
        <f t="shared" si="1070"/>
        <v>3</v>
      </c>
      <c r="AD2467" s="6">
        <f t="shared" si="1070"/>
        <v>0</v>
      </c>
      <c r="AE2467" s="6">
        <f t="shared" si="1070"/>
        <v>0</v>
      </c>
      <c r="AF2467" s="6">
        <f t="shared" si="1088"/>
        <v>3</v>
      </c>
      <c r="AG2467" s="6">
        <f t="shared" si="1089"/>
        <v>0</v>
      </c>
      <c r="AH2467" s="14" t="str">
        <f>LEFT(X2467,2)&amp;"."&amp;VLOOKUP(MID(X2467,4,3),'Data validation'!$A$1:$B$12,2,FALSE)&amp;".2025"</f>
        <v>28.04.2025</v>
      </c>
      <c r="AI2467">
        <f t="shared" si="1090"/>
        <v>18</v>
      </c>
      <c r="AJ2467" t="str">
        <f>H2467&amp;"."&amp;VLOOKUP(I2467,'Data validation'!$A$1:$B$12,2,FALSE)&amp;".2026"</f>
        <v>04.07.2026</v>
      </c>
      <c r="AK2467">
        <f t="shared" si="1091"/>
        <v>27</v>
      </c>
      <c r="AL2467" t="e">
        <f>VLOOKUP(E2467,[2]Sheet1!$A:$B,2,FALSE)</f>
        <v>#N/A</v>
      </c>
    </row>
    <row r="2468" spans="1:38" x14ac:dyDescent="0.25">
      <c r="A2468" t="str">
        <f>VLOOKUP(Q2468,'Data validation'!$K$2:$L$50,2,FALSE)</f>
        <v>BOOKING</v>
      </c>
      <c r="B2468">
        <f t="shared" si="1076"/>
        <v>0</v>
      </c>
      <c r="C2468">
        <f t="shared" si="1077"/>
        <v>0</v>
      </c>
      <c r="D2468">
        <f t="shared" si="1078"/>
        <v>5</v>
      </c>
      <c r="E2468">
        <v>11165</v>
      </c>
      <c r="F2468" t="s">
        <v>10383</v>
      </c>
      <c r="G2468" t="s">
        <v>485</v>
      </c>
      <c r="H2468" t="str">
        <f t="shared" si="1079"/>
        <v>15</v>
      </c>
      <c r="I2468" t="str">
        <f t="shared" si="1080"/>
        <v>Jul</v>
      </c>
      <c r="J2468" t="s">
        <v>84</v>
      </c>
      <c r="K2468" t="str">
        <f t="shared" si="1081"/>
        <v>20</v>
      </c>
      <c r="L2468" t="str">
        <f t="shared" si="1082"/>
        <v>Jul</v>
      </c>
      <c r="M2468">
        <v>5</v>
      </c>
      <c r="N2468">
        <f t="shared" si="1083"/>
        <v>5</v>
      </c>
      <c r="O2468">
        <f t="shared" si="1084"/>
        <v>0</v>
      </c>
      <c r="P2468">
        <f t="shared" si="1085"/>
        <v>0</v>
      </c>
      <c r="Q2468" t="s">
        <v>587</v>
      </c>
      <c r="R2468" t="s">
        <v>17</v>
      </c>
      <c r="S2468">
        <v>2</v>
      </c>
      <c r="T2468">
        <v>0</v>
      </c>
      <c r="U2468" s="2">
        <v>2383.6005247706421</v>
      </c>
      <c r="V2468" s="2">
        <v>476.72010495412843</v>
      </c>
      <c r="W2468" t="s">
        <v>262</v>
      </c>
      <c r="X2468" t="s">
        <v>10384</v>
      </c>
      <c r="Y2468" t="s">
        <v>10285</v>
      </c>
      <c r="Z2468" t="str">
        <f t="shared" si="1087"/>
        <v>Apr</v>
      </c>
      <c r="AA2468" s="6">
        <f t="shared" si="1070"/>
        <v>0</v>
      </c>
      <c r="AB2468" s="6">
        <f t="shared" si="1070"/>
        <v>0</v>
      </c>
      <c r="AC2468" s="6">
        <f t="shared" si="1070"/>
        <v>5</v>
      </c>
      <c r="AD2468" s="6">
        <f t="shared" si="1070"/>
        <v>0</v>
      </c>
      <c r="AE2468" s="6">
        <f t="shared" si="1070"/>
        <v>0</v>
      </c>
      <c r="AF2468" s="6">
        <f t="shared" si="1088"/>
        <v>5</v>
      </c>
      <c r="AG2468" s="6">
        <f t="shared" si="1089"/>
        <v>0</v>
      </c>
      <c r="AH2468" s="14" t="str">
        <f>LEFT(X2468,2)&amp;"."&amp;VLOOKUP(MID(X2468,4,3),'Data validation'!$A$1:$B$12,2,FALSE)&amp;".2025"</f>
        <v>28.04.2025</v>
      </c>
      <c r="AI2468">
        <f t="shared" si="1090"/>
        <v>18</v>
      </c>
      <c r="AJ2468" t="str">
        <f>H2468&amp;"."&amp;VLOOKUP(I2468,'Data validation'!$A$1:$B$12,2,FALSE)&amp;".2026"</f>
        <v>15.07.2026</v>
      </c>
      <c r="AK2468">
        <f t="shared" si="1091"/>
        <v>29</v>
      </c>
      <c r="AL2468" t="e">
        <f>VLOOKUP(E2468,[2]Sheet1!$A:$B,2,FALSE)</f>
        <v>#N/A</v>
      </c>
    </row>
    <row r="2469" spans="1:38" x14ac:dyDescent="0.25">
      <c r="A2469" t="str">
        <f>VLOOKUP(Q2469,'Data validation'!$K$2:$L$50,2,FALSE)</f>
        <v>BOOKING</v>
      </c>
      <c r="B2469">
        <f t="shared" si="1076"/>
        <v>0</v>
      </c>
      <c r="C2469">
        <f t="shared" si="1077"/>
        <v>1</v>
      </c>
      <c r="D2469">
        <f t="shared" si="1078"/>
        <v>0</v>
      </c>
      <c r="E2469">
        <v>11166</v>
      </c>
      <c r="F2469" t="s">
        <v>10385</v>
      </c>
      <c r="G2469" t="s">
        <v>1582</v>
      </c>
      <c r="H2469" t="str">
        <f t="shared" si="1079"/>
        <v>12</v>
      </c>
      <c r="I2469" t="str">
        <f t="shared" si="1080"/>
        <v>Sep</v>
      </c>
      <c r="J2469" t="s">
        <v>7136</v>
      </c>
      <c r="K2469" t="str">
        <f t="shared" si="1081"/>
        <v>13</v>
      </c>
      <c r="L2469" t="str">
        <f t="shared" si="1082"/>
        <v>Sep</v>
      </c>
      <c r="M2469">
        <v>1</v>
      </c>
      <c r="N2469">
        <f t="shared" si="1083"/>
        <v>1</v>
      </c>
      <c r="O2469">
        <f t="shared" si="1084"/>
        <v>0</v>
      </c>
      <c r="P2469">
        <f t="shared" si="1085"/>
        <v>0</v>
      </c>
      <c r="Q2469" t="s">
        <v>587</v>
      </c>
      <c r="R2469" t="s">
        <v>17</v>
      </c>
      <c r="S2469">
        <v>1</v>
      </c>
      <c r="T2469">
        <v>0</v>
      </c>
      <c r="U2469" s="2">
        <v>247.08054220183482</v>
      </c>
      <c r="V2469" s="2">
        <v>247.08054220183482</v>
      </c>
      <c r="W2469" t="s">
        <v>227</v>
      </c>
      <c r="X2469" t="s">
        <v>10386</v>
      </c>
      <c r="Y2469" t="s">
        <v>10285</v>
      </c>
      <c r="Z2469" t="str">
        <f t="shared" si="1087"/>
        <v>Apr</v>
      </c>
      <c r="AA2469" s="6">
        <f t="shared" si="1070"/>
        <v>0</v>
      </c>
      <c r="AB2469" s="6">
        <f t="shared" si="1070"/>
        <v>0</v>
      </c>
      <c r="AC2469" s="6">
        <f t="shared" si="1070"/>
        <v>0</v>
      </c>
      <c r="AD2469" s="6">
        <f t="shared" si="1070"/>
        <v>0</v>
      </c>
      <c r="AE2469" s="6">
        <f t="shared" si="1070"/>
        <v>1</v>
      </c>
      <c r="AF2469" s="6">
        <f t="shared" si="1088"/>
        <v>1</v>
      </c>
      <c r="AG2469" s="6">
        <f t="shared" si="1089"/>
        <v>0</v>
      </c>
      <c r="AH2469" s="14" t="str">
        <f>LEFT(X2469,2)&amp;"."&amp;VLOOKUP(MID(X2469,4,3),'Data validation'!$A$1:$B$12,2,FALSE)&amp;".2025"</f>
        <v>28.04.2025</v>
      </c>
      <c r="AI2469">
        <f t="shared" si="1090"/>
        <v>18</v>
      </c>
      <c r="AJ2469" t="str">
        <f>H2469&amp;"."&amp;VLOOKUP(I2469,'Data validation'!$A$1:$B$12,2,FALSE)&amp;".2026"</f>
        <v>12.09.2026</v>
      </c>
      <c r="AK2469">
        <f t="shared" si="1091"/>
        <v>37</v>
      </c>
      <c r="AL2469" t="e">
        <f>VLOOKUP(E2469,[2]Sheet1!$A:$B,2,FALSE)</f>
        <v>#N/A</v>
      </c>
    </row>
    <row r="2470" spans="1:38" x14ac:dyDescent="0.25">
      <c r="A2470" t="str">
        <f>VLOOKUP(Q2470,'Data validation'!$K$2:$L$50,2,FALSE)</f>
        <v>BOOKING</v>
      </c>
      <c r="B2470">
        <f t="shared" si="1076"/>
        <v>0</v>
      </c>
      <c r="C2470">
        <f t="shared" si="1077"/>
        <v>1</v>
      </c>
      <c r="D2470">
        <f t="shared" si="1078"/>
        <v>0</v>
      </c>
      <c r="E2470">
        <v>11167</v>
      </c>
      <c r="F2470" t="s">
        <v>10385</v>
      </c>
      <c r="G2470" t="s">
        <v>1582</v>
      </c>
      <c r="H2470" t="str">
        <f t="shared" si="1079"/>
        <v>12</v>
      </c>
      <c r="I2470" t="str">
        <f t="shared" si="1080"/>
        <v>Sep</v>
      </c>
      <c r="J2470" t="s">
        <v>7136</v>
      </c>
      <c r="K2470" t="str">
        <f t="shared" si="1081"/>
        <v>13</v>
      </c>
      <c r="L2470" t="str">
        <f t="shared" si="1082"/>
        <v>Sep</v>
      </c>
      <c r="M2470">
        <v>1</v>
      </c>
      <c r="N2470">
        <f t="shared" si="1083"/>
        <v>1</v>
      </c>
      <c r="O2470">
        <f t="shared" si="1084"/>
        <v>0</v>
      </c>
      <c r="P2470">
        <f t="shared" si="1085"/>
        <v>0</v>
      </c>
      <c r="Q2470" t="s">
        <v>587</v>
      </c>
      <c r="R2470" t="s">
        <v>17</v>
      </c>
      <c r="S2470">
        <v>1</v>
      </c>
      <c r="T2470">
        <v>0</v>
      </c>
      <c r="U2470" s="2">
        <v>247.08054220183482</v>
      </c>
      <c r="V2470" s="2">
        <v>247.08054220183482</v>
      </c>
      <c r="X2470" t="s">
        <v>10386</v>
      </c>
      <c r="Y2470" t="s">
        <v>10285</v>
      </c>
      <c r="Z2470" t="str">
        <f t="shared" si="1087"/>
        <v>Apr</v>
      </c>
      <c r="AA2470" s="6">
        <f t="shared" ref="AA2470:AE2520" si="1096">IF($I2470=AA$1,IF($L2470=AA$1,$M2470,$O2470),IF($L2470=AA$1,$P2470,0))</f>
        <v>0</v>
      </c>
      <c r="AB2470" s="6">
        <f t="shared" si="1096"/>
        <v>0</v>
      </c>
      <c r="AC2470" s="6">
        <f t="shared" si="1096"/>
        <v>0</v>
      </c>
      <c r="AD2470" s="6">
        <f t="shared" si="1096"/>
        <v>0</v>
      </c>
      <c r="AE2470" s="6">
        <f t="shared" si="1096"/>
        <v>1</v>
      </c>
      <c r="AF2470" s="6">
        <f t="shared" si="1088"/>
        <v>1</v>
      </c>
      <c r="AG2470" s="6">
        <f t="shared" si="1089"/>
        <v>0</v>
      </c>
      <c r="AH2470" s="14" t="str">
        <f>LEFT(X2470,2)&amp;"."&amp;VLOOKUP(MID(X2470,4,3),'Data validation'!$A$1:$B$12,2,FALSE)&amp;".2025"</f>
        <v>28.04.2025</v>
      </c>
      <c r="AI2470">
        <f t="shared" si="1090"/>
        <v>18</v>
      </c>
      <c r="AJ2470" t="str">
        <f>H2470&amp;"."&amp;VLOOKUP(I2470,'Data validation'!$A$1:$B$12,2,FALSE)&amp;".2026"</f>
        <v>12.09.2026</v>
      </c>
      <c r="AK2470">
        <f t="shared" si="1091"/>
        <v>37</v>
      </c>
      <c r="AL2470" t="e">
        <f>VLOOKUP(E2470,[2]Sheet1!$A:$B,2,FALSE)</f>
        <v>#N/A</v>
      </c>
    </row>
    <row r="2471" spans="1:38" x14ac:dyDescent="0.25">
      <c r="A2471" t="str">
        <f>VLOOKUP(Q2471,'Data validation'!$K$2:$L$50,2,FALSE)</f>
        <v>BOOKING</v>
      </c>
      <c r="B2471">
        <f t="shared" si="1076"/>
        <v>0</v>
      </c>
      <c r="C2471">
        <f t="shared" si="1077"/>
        <v>1</v>
      </c>
      <c r="D2471">
        <f t="shared" si="1078"/>
        <v>0</v>
      </c>
      <c r="E2471">
        <v>11168</v>
      </c>
      <c r="F2471" t="s">
        <v>10385</v>
      </c>
      <c r="G2471" t="s">
        <v>1582</v>
      </c>
      <c r="H2471" t="str">
        <f t="shared" si="1079"/>
        <v>12</v>
      </c>
      <c r="I2471" t="str">
        <f t="shared" si="1080"/>
        <v>Sep</v>
      </c>
      <c r="J2471" t="s">
        <v>7136</v>
      </c>
      <c r="K2471" t="str">
        <f t="shared" si="1081"/>
        <v>13</v>
      </c>
      <c r="L2471" t="str">
        <f t="shared" si="1082"/>
        <v>Sep</v>
      </c>
      <c r="M2471">
        <v>1</v>
      </c>
      <c r="N2471">
        <f t="shared" si="1083"/>
        <v>1</v>
      </c>
      <c r="O2471">
        <f t="shared" si="1084"/>
        <v>0</v>
      </c>
      <c r="P2471">
        <f t="shared" si="1085"/>
        <v>0</v>
      </c>
      <c r="Q2471" t="s">
        <v>587</v>
      </c>
      <c r="R2471" t="s">
        <v>57</v>
      </c>
      <c r="S2471">
        <v>3</v>
      </c>
      <c r="T2471">
        <v>0</v>
      </c>
      <c r="U2471" s="2">
        <v>505.78840403669722</v>
      </c>
      <c r="V2471" s="2">
        <v>505.78840403669722</v>
      </c>
      <c r="X2471" t="s">
        <v>10386</v>
      </c>
      <c r="Y2471" t="s">
        <v>10285</v>
      </c>
      <c r="Z2471" t="str">
        <f t="shared" si="1087"/>
        <v>Apr</v>
      </c>
      <c r="AA2471" s="6">
        <f t="shared" si="1096"/>
        <v>0</v>
      </c>
      <c r="AB2471" s="6">
        <f t="shared" si="1096"/>
        <v>0</v>
      </c>
      <c r="AC2471" s="6">
        <f t="shared" si="1096"/>
        <v>0</v>
      </c>
      <c r="AD2471" s="6">
        <f t="shared" si="1096"/>
        <v>0</v>
      </c>
      <c r="AE2471" s="6">
        <f t="shared" si="1096"/>
        <v>1</v>
      </c>
      <c r="AF2471" s="6">
        <f t="shared" si="1088"/>
        <v>1</v>
      </c>
      <c r="AG2471" s="6">
        <f t="shared" si="1089"/>
        <v>0</v>
      </c>
      <c r="AH2471" s="14" t="str">
        <f>LEFT(X2471,2)&amp;"."&amp;VLOOKUP(MID(X2471,4,3),'Data validation'!$A$1:$B$12,2,FALSE)&amp;".2025"</f>
        <v>28.04.2025</v>
      </c>
      <c r="AI2471">
        <f t="shared" si="1090"/>
        <v>18</v>
      </c>
      <c r="AJ2471" t="str">
        <f>H2471&amp;"."&amp;VLOOKUP(I2471,'Data validation'!$A$1:$B$12,2,FALSE)&amp;".2026"</f>
        <v>12.09.2026</v>
      </c>
      <c r="AK2471">
        <f t="shared" si="1091"/>
        <v>37</v>
      </c>
      <c r="AL2471" t="e">
        <f>VLOOKUP(E2471,[2]Sheet1!$A:$B,2,FALSE)</f>
        <v>#N/A</v>
      </c>
    </row>
    <row r="2472" spans="1:38" x14ac:dyDescent="0.25">
      <c r="A2472" t="str">
        <f>VLOOKUP(Q2472,'Data validation'!$K$2:$L$50,2,FALSE)</f>
        <v>BOOKING</v>
      </c>
      <c r="B2472">
        <f t="shared" si="1076"/>
        <v>0</v>
      </c>
      <c r="C2472">
        <f t="shared" si="1077"/>
        <v>1</v>
      </c>
      <c r="D2472">
        <f t="shared" si="1078"/>
        <v>0</v>
      </c>
      <c r="E2472">
        <v>11169</v>
      </c>
      <c r="F2472" t="s">
        <v>10385</v>
      </c>
      <c r="G2472" t="s">
        <v>1582</v>
      </c>
      <c r="H2472" t="str">
        <f t="shared" si="1079"/>
        <v>12</v>
      </c>
      <c r="I2472" t="str">
        <f t="shared" si="1080"/>
        <v>Sep</v>
      </c>
      <c r="J2472" t="s">
        <v>7136</v>
      </c>
      <c r="K2472" t="str">
        <f t="shared" si="1081"/>
        <v>13</v>
      </c>
      <c r="L2472" t="str">
        <f t="shared" si="1082"/>
        <v>Sep</v>
      </c>
      <c r="M2472">
        <v>1</v>
      </c>
      <c r="N2472">
        <f t="shared" si="1083"/>
        <v>1</v>
      </c>
      <c r="O2472">
        <f t="shared" si="1084"/>
        <v>0</v>
      </c>
      <c r="P2472">
        <f t="shared" si="1085"/>
        <v>0</v>
      </c>
      <c r="Q2472" t="s">
        <v>587</v>
      </c>
      <c r="R2472" t="s">
        <v>17</v>
      </c>
      <c r="S2472">
        <v>1</v>
      </c>
      <c r="T2472">
        <v>0</v>
      </c>
      <c r="U2472" s="2">
        <v>247.08054220183482</v>
      </c>
      <c r="V2472" s="2">
        <v>247.08054220183482</v>
      </c>
      <c r="X2472" t="s">
        <v>10386</v>
      </c>
      <c r="Y2472" t="s">
        <v>10285</v>
      </c>
      <c r="Z2472" t="str">
        <f t="shared" si="1087"/>
        <v>Apr</v>
      </c>
      <c r="AA2472" s="6">
        <f t="shared" si="1096"/>
        <v>0</v>
      </c>
      <c r="AB2472" s="6">
        <f t="shared" si="1096"/>
        <v>0</v>
      </c>
      <c r="AC2472" s="6">
        <f t="shared" si="1096"/>
        <v>0</v>
      </c>
      <c r="AD2472" s="6">
        <f t="shared" si="1096"/>
        <v>0</v>
      </c>
      <c r="AE2472" s="6">
        <f t="shared" si="1096"/>
        <v>1</v>
      </c>
      <c r="AF2472" s="6">
        <f t="shared" si="1088"/>
        <v>1</v>
      </c>
      <c r="AG2472" s="6">
        <f t="shared" si="1089"/>
        <v>0</v>
      </c>
      <c r="AH2472" s="14" t="str">
        <f>LEFT(X2472,2)&amp;"."&amp;VLOOKUP(MID(X2472,4,3),'Data validation'!$A$1:$B$12,2,FALSE)&amp;".2025"</f>
        <v>28.04.2025</v>
      </c>
      <c r="AI2472">
        <f t="shared" si="1090"/>
        <v>18</v>
      </c>
      <c r="AJ2472" t="str">
        <f>H2472&amp;"."&amp;VLOOKUP(I2472,'Data validation'!$A$1:$B$12,2,FALSE)&amp;".2026"</f>
        <v>12.09.2026</v>
      </c>
      <c r="AK2472">
        <f t="shared" si="1091"/>
        <v>37</v>
      </c>
      <c r="AL2472" t="e">
        <f>VLOOKUP(E2472,[2]Sheet1!$A:$B,2,FALSE)</f>
        <v>#N/A</v>
      </c>
    </row>
    <row r="2473" spans="1:38" x14ac:dyDescent="0.25">
      <c r="A2473" t="str">
        <f>VLOOKUP(Q2473,'Data validation'!$K$2:$L$50,2,FALSE)</f>
        <v>BOOKING</v>
      </c>
      <c r="B2473">
        <f t="shared" si="1076"/>
        <v>0</v>
      </c>
      <c r="C2473">
        <f t="shared" si="1077"/>
        <v>1</v>
      </c>
      <c r="D2473">
        <f t="shared" si="1078"/>
        <v>0</v>
      </c>
      <c r="E2473">
        <v>11170</v>
      </c>
      <c r="F2473" t="s">
        <v>10385</v>
      </c>
      <c r="G2473" t="s">
        <v>1582</v>
      </c>
      <c r="H2473" t="str">
        <f t="shared" si="1079"/>
        <v>12</v>
      </c>
      <c r="I2473" t="str">
        <f t="shared" si="1080"/>
        <v>Sep</v>
      </c>
      <c r="J2473" t="s">
        <v>7136</v>
      </c>
      <c r="K2473" t="str">
        <f t="shared" si="1081"/>
        <v>13</v>
      </c>
      <c r="L2473" t="str">
        <f t="shared" si="1082"/>
        <v>Sep</v>
      </c>
      <c r="M2473">
        <v>1</v>
      </c>
      <c r="N2473">
        <f t="shared" si="1083"/>
        <v>1</v>
      </c>
      <c r="O2473">
        <f t="shared" si="1084"/>
        <v>0</v>
      </c>
      <c r="P2473">
        <f t="shared" si="1085"/>
        <v>0</v>
      </c>
      <c r="Q2473" t="s">
        <v>587</v>
      </c>
      <c r="R2473" t="s">
        <v>17</v>
      </c>
      <c r="S2473">
        <v>1</v>
      </c>
      <c r="T2473">
        <v>0</v>
      </c>
      <c r="U2473" s="2">
        <v>247.08054220183482</v>
      </c>
      <c r="V2473" s="2">
        <v>247.08054220183482</v>
      </c>
      <c r="X2473" t="s">
        <v>10386</v>
      </c>
      <c r="Y2473" t="s">
        <v>10285</v>
      </c>
      <c r="Z2473" t="str">
        <f t="shared" si="1087"/>
        <v>Apr</v>
      </c>
      <c r="AA2473" s="6">
        <f t="shared" si="1096"/>
        <v>0</v>
      </c>
      <c r="AB2473" s="6">
        <f t="shared" si="1096"/>
        <v>0</v>
      </c>
      <c r="AC2473" s="6">
        <f t="shared" si="1096"/>
        <v>0</v>
      </c>
      <c r="AD2473" s="6">
        <f t="shared" si="1096"/>
        <v>0</v>
      </c>
      <c r="AE2473" s="6">
        <f t="shared" si="1096"/>
        <v>1</v>
      </c>
      <c r="AF2473" s="6">
        <f t="shared" si="1088"/>
        <v>1</v>
      </c>
      <c r="AG2473" s="6">
        <f t="shared" si="1089"/>
        <v>0</v>
      </c>
      <c r="AH2473" s="14" t="str">
        <f>LEFT(X2473,2)&amp;"."&amp;VLOOKUP(MID(X2473,4,3),'Data validation'!$A$1:$B$12,2,FALSE)&amp;".2025"</f>
        <v>28.04.2025</v>
      </c>
      <c r="AI2473">
        <f t="shared" si="1090"/>
        <v>18</v>
      </c>
      <c r="AJ2473" t="str">
        <f>H2473&amp;"."&amp;VLOOKUP(I2473,'Data validation'!$A$1:$B$12,2,FALSE)&amp;".2026"</f>
        <v>12.09.2026</v>
      </c>
      <c r="AK2473">
        <f t="shared" si="1091"/>
        <v>37</v>
      </c>
      <c r="AL2473" t="e">
        <f>VLOOKUP(E2473,[2]Sheet1!$A:$B,2,FALSE)</f>
        <v>#N/A</v>
      </c>
    </row>
    <row r="2474" spans="1:38" x14ac:dyDescent="0.25">
      <c r="A2474" t="str">
        <f>VLOOKUP(Q2474,'Data validation'!$K$2:$L$50,2,FALSE)</f>
        <v>BOOKING</v>
      </c>
      <c r="B2474">
        <f t="shared" si="1076"/>
        <v>0</v>
      </c>
      <c r="C2474">
        <f t="shared" si="1077"/>
        <v>1</v>
      </c>
      <c r="D2474">
        <f t="shared" si="1078"/>
        <v>0</v>
      </c>
      <c r="E2474">
        <v>11171</v>
      </c>
      <c r="F2474" t="s">
        <v>10385</v>
      </c>
      <c r="G2474" t="s">
        <v>1582</v>
      </c>
      <c r="H2474" t="str">
        <f t="shared" si="1079"/>
        <v>12</v>
      </c>
      <c r="I2474" t="str">
        <f t="shared" si="1080"/>
        <v>Sep</v>
      </c>
      <c r="J2474" t="s">
        <v>7136</v>
      </c>
      <c r="K2474" t="str">
        <f t="shared" si="1081"/>
        <v>13</v>
      </c>
      <c r="L2474" t="str">
        <f t="shared" si="1082"/>
        <v>Sep</v>
      </c>
      <c r="M2474">
        <v>1</v>
      </c>
      <c r="N2474">
        <f t="shared" si="1083"/>
        <v>1</v>
      </c>
      <c r="O2474">
        <f t="shared" si="1084"/>
        <v>0</v>
      </c>
      <c r="P2474">
        <f t="shared" si="1085"/>
        <v>0</v>
      </c>
      <c r="Q2474" t="s">
        <v>587</v>
      </c>
      <c r="R2474" t="s">
        <v>17</v>
      </c>
      <c r="S2474">
        <v>2</v>
      </c>
      <c r="T2474">
        <v>0</v>
      </c>
      <c r="U2474" s="2">
        <v>333.56770366972478</v>
      </c>
      <c r="V2474" s="2">
        <v>333.56770366972478</v>
      </c>
      <c r="X2474" t="s">
        <v>10386</v>
      </c>
      <c r="Y2474" t="s">
        <v>10285</v>
      </c>
      <c r="Z2474" t="str">
        <f t="shared" si="1087"/>
        <v>Apr</v>
      </c>
      <c r="AA2474" s="6">
        <f t="shared" si="1096"/>
        <v>0</v>
      </c>
      <c r="AB2474" s="6">
        <f t="shared" si="1096"/>
        <v>0</v>
      </c>
      <c r="AC2474" s="6">
        <f t="shared" si="1096"/>
        <v>0</v>
      </c>
      <c r="AD2474" s="6">
        <f t="shared" si="1096"/>
        <v>0</v>
      </c>
      <c r="AE2474" s="6">
        <f t="shared" si="1096"/>
        <v>1</v>
      </c>
      <c r="AF2474" s="6">
        <f t="shared" si="1088"/>
        <v>1</v>
      </c>
      <c r="AG2474" s="6">
        <f t="shared" si="1089"/>
        <v>0</v>
      </c>
      <c r="AH2474" s="14" t="str">
        <f>LEFT(X2474,2)&amp;"."&amp;VLOOKUP(MID(X2474,4,3),'Data validation'!$A$1:$B$12,2,FALSE)&amp;".2025"</f>
        <v>28.04.2025</v>
      </c>
      <c r="AI2474">
        <f t="shared" si="1090"/>
        <v>18</v>
      </c>
      <c r="AJ2474" t="str">
        <f>H2474&amp;"."&amp;VLOOKUP(I2474,'Data validation'!$A$1:$B$12,2,FALSE)&amp;".2026"</f>
        <v>12.09.2026</v>
      </c>
      <c r="AK2474">
        <f t="shared" si="1091"/>
        <v>37</v>
      </c>
      <c r="AL2474" t="e">
        <f>VLOOKUP(E2474,[2]Sheet1!$A:$B,2,FALSE)</f>
        <v>#N/A</v>
      </c>
    </row>
    <row r="2475" spans="1:38" x14ac:dyDescent="0.25">
      <c r="A2475" t="str">
        <f>VLOOKUP(Q2475,'Data validation'!$K$2:$L$50,2,FALSE)</f>
        <v>BOOKING</v>
      </c>
      <c r="B2475">
        <f t="shared" si="1076"/>
        <v>0</v>
      </c>
      <c r="C2475">
        <f t="shared" si="1077"/>
        <v>1</v>
      </c>
      <c r="D2475">
        <f t="shared" si="1078"/>
        <v>0</v>
      </c>
      <c r="E2475">
        <v>11172</v>
      </c>
      <c r="F2475" t="s">
        <v>10385</v>
      </c>
      <c r="G2475" t="s">
        <v>1582</v>
      </c>
      <c r="H2475" t="str">
        <f t="shared" si="1079"/>
        <v>12</v>
      </c>
      <c r="I2475" t="str">
        <f t="shared" si="1080"/>
        <v>Sep</v>
      </c>
      <c r="J2475" t="s">
        <v>7136</v>
      </c>
      <c r="K2475" t="str">
        <f t="shared" si="1081"/>
        <v>13</v>
      </c>
      <c r="L2475" t="str">
        <f t="shared" si="1082"/>
        <v>Sep</v>
      </c>
      <c r="M2475">
        <v>1</v>
      </c>
      <c r="N2475">
        <f t="shared" si="1083"/>
        <v>1</v>
      </c>
      <c r="O2475">
        <f t="shared" si="1084"/>
        <v>0</v>
      </c>
      <c r="P2475">
        <f t="shared" si="1085"/>
        <v>0</v>
      </c>
      <c r="Q2475" t="s">
        <v>587</v>
      </c>
      <c r="R2475" t="s">
        <v>17</v>
      </c>
      <c r="S2475">
        <v>1</v>
      </c>
      <c r="T2475">
        <v>0</v>
      </c>
      <c r="U2475" s="2">
        <v>247.08054220183482</v>
      </c>
      <c r="V2475" s="2">
        <v>247.08054220183482</v>
      </c>
      <c r="X2475" t="s">
        <v>10386</v>
      </c>
      <c r="Y2475" t="s">
        <v>10285</v>
      </c>
      <c r="Z2475" t="str">
        <f t="shared" si="1087"/>
        <v>Apr</v>
      </c>
      <c r="AA2475" s="6">
        <f t="shared" si="1096"/>
        <v>0</v>
      </c>
      <c r="AB2475" s="6">
        <f t="shared" si="1096"/>
        <v>0</v>
      </c>
      <c r="AC2475" s="6">
        <f t="shared" si="1096"/>
        <v>0</v>
      </c>
      <c r="AD2475" s="6">
        <f t="shared" si="1096"/>
        <v>0</v>
      </c>
      <c r="AE2475" s="6">
        <f t="shared" si="1096"/>
        <v>1</v>
      </c>
      <c r="AF2475" s="6">
        <f t="shared" si="1088"/>
        <v>1</v>
      </c>
      <c r="AG2475" s="6">
        <f t="shared" si="1089"/>
        <v>0</v>
      </c>
      <c r="AH2475" s="14" t="str">
        <f>LEFT(X2475,2)&amp;"."&amp;VLOOKUP(MID(X2475,4,3),'Data validation'!$A$1:$B$12,2,FALSE)&amp;".2025"</f>
        <v>28.04.2025</v>
      </c>
      <c r="AI2475">
        <f t="shared" si="1090"/>
        <v>18</v>
      </c>
      <c r="AJ2475" t="str">
        <f>H2475&amp;"."&amp;VLOOKUP(I2475,'Data validation'!$A$1:$B$12,2,FALSE)&amp;".2026"</f>
        <v>12.09.2026</v>
      </c>
      <c r="AK2475">
        <f t="shared" si="1091"/>
        <v>37</v>
      </c>
      <c r="AL2475" t="e">
        <f>VLOOKUP(E2475,[2]Sheet1!$A:$B,2,FALSE)</f>
        <v>#N/A</v>
      </c>
    </row>
    <row r="2476" spans="1:38" x14ac:dyDescent="0.25">
      <c r="A2476" t="str">
        <f>VLOOKUP(Q2476,'Data validation'!$K$2:$L$50,2,FALSE)</f>
        <v>BOOKING</v>
      </c>
      <c r="B2476">
        <f t="shared" si="1076"/>
        <v>0</v>
      </c>
      <c r="C2476">
        <f t="shared" si="1077"/>
        <v>1</v>
      </c>
      <c r="D2476">
        <f t="shared" si="1078"/>
        <v>0</v>
      </c>
      <c r="E2476">
        <v>11173</v>
      </c>
      <c r="F2476" t="s">
        <v>10385</v>
      </c>
      <c r="G2476" t="s">
        <v>1582</v>
      </c>
      <c r="H2476" t="str">
        <f t="shared" si="1079"/>
        <v>12</v>
      </c>
      <c r="I2476" t="str">
        <f t="shared" si="1080"/>
        <v>Sep</v>
      </c>
      <c r="J2476" t="s">
        <v>7136</v>
      </c>
      <c r="K2476" t="str">
        <f t="shared" si="1081"/>
        <v>13</v>
      </c>
      <c r="L2476" t="str">
        <f t="shared" si="1082"/>
        <v>Sep</v>
      </c>
      <c r="M2476">
        <v>1</v>
      </c>
      <c r="N2476">
        <f t="shared" si="1083"/>
        <v>1</v>
      </c>
      <c r="O2476">
        <f t="shared" si="1084"/>
        <v>0</v>
      </c>
      <c r="P2476">
        <f t="shared" si="1085"/>
        <v>0</v>
      </c>
      <c r="Q2476" t="s">
        <v>587</v>
      </c>
      <c r="R2476" t="s">
        <v>17</v>
      </c>
      <c r="S2476">
        <v>1</v>
      </c>
      <c r="T2476">
        <v>0</v>
      </c>
      <c r="U2476" s="2">
        <v>247.08054220183482</v>
      </c>
      <c r="V2476" s="2">
        <v>247.08054220183482</v>
      </c>
      <c r="X2476" t="s">
        <v>10386</v>
      </c>
      <c r="Y2476" t="s">
        <v>10285</v>
      </c>
      <c r="Z2476" t="str">
        <f t="shared" si="1087"/>
        <v>Apr</v>
      </c>
      <c r="AA2476" s="6">
        <f t="shared" si="1096"/>
        <v>0</v>
      </c>
      <c r="AB2476" s="6">
        <f t="shared" si="1096"/>
        <v>0</v>
      </c>
      <c r="AC2476" s="6">
        <f t="shared" si="1096"/>
        <v>0</v>
      </c>
      <c r="AD2476" s="6">
        <f t="shared" si="1096"/>
        <v>0</v>
      </c>
      <c r="AE2476" s="6">
        <f t="shared" si="1096"/>
        <v>1</v>
      </c>
      <c r="AF2476" s="6">
        <f t="shared" si="1088"/>
        <v>1</v>
      </c>
      <c r="AG2476" s="6">
        <f t="shared" si="1089"/>
        <v>0</v>
      </c>
      <c r="AH2476" s="14" t="str">
        <f>LEFT(X2476,2)&amp;"."&amp;VLOOKUP(MID(X2476,4,3),'Data validation'!$A$1:$B$12,2,FALSE)&amp;".2025"</f>
        <v>28.04.2025</v>
      </c>
      <c r="AI2476">
        <f t="shared" si="1090"/>
        <v>18</v>
      </c>
      <c r="AJ2476" t="str">
        <f>H2476&amp;"."&amp;VLOOKUP(I2476,'Data validation'!$A$1:$B$12,2,FALSE)&amp;".2026"</f>
        <v>12.09.2026</v>
      </c>
      <c r="AK2476">
        <f t="shared" si="1091"/>
        <v>37</v>
      </c>
      <c r="AL2476" t="e">
        <f>VLOOKUP(E2476,[2]Sheet1!$A:$B,2,FALSE)</f>
        <v>#N/A</v>
      </c>
    </row>
    <row r="2477" spans="1:38" x14ac:dyDescent="0.25">
      <c r="A2477" t="str">
        <f>VLOOKUP(Q2477,'Data validation'!$K$2:$L$50,2,FALSE)</f>
        <v>BOOKING</v>
      </c>
      <c r="B2477">
        <f t="shared" si="1076"/>
        <v>0</v>
      </c>
      <c r="C2477">
        <f t="shared" si="1077"/>
        <v>1</v>
      </c>
      <c r="D2477">
        <f t="shared" si="1078"/>
        <v>0</v>
      </c>
      <c r="E2477">
        <v>11174</v>
      </c>
      <c r="F2477" t="s">
        <v>10385</v>
      </c>
      <c r="G2477" t="s">
        <v>1582</v>
      </c>
      <c r="H2477" t="str">
        <f t="shared" si="1079"/>
        <v>12</v>
      </c>
      <c r="I2477" t="str">
        <f t="shared" si="1080"/>
        <v>Sep</v>
      </c>
      <c r="J2477" t="s">
        <v>7136</v>
      </c>
      <c r="K2477" t="str">
        <f t="shared" si="1081"/>
        <v>13</v>
      </c>
      <c r="L2477" t="str">
        <f t="shared" si="1082"/>
        <v>Sep</v>
      </c>
      <c r="M2477">
        <v>1</v>
      </c>
      <c r="N2477">
        <f t="shared" si="1083"/>
        <v>1</v>
      </c>
      <c r="O2477">
        <f t="shared" si="1084"/>
        <v>0</v>
      </c>
      <c r="P2477">
        <f t="shared" si="1085"/>
        <v>0</v>
      </c>
      <c r="Q2477" t="s">
        <v>587</v>
      </c>
      <c r="R2477" t="s">
        <v>17</v>
      </c>
      <c r="S2477">
        <v>2</v>
      </c>
      <c r="T2477">
        <v>0</v>
      </c>
      <c r="U2477" s="2">
        <v>333.56770366972478</v>
      </c>
      <c r="V2477" s="2">
        <v>333.56770366972478</v>
      </c>
      <c r="X2477" t="s">
        <v>10386</v>
      </c>
      <c r="Y2477" t="s">
        <v>10285</v>
      </c>
      <c r="Z2477" t="str">
        <f t="shared" si="1087"/>
        <v>Apr</v>
      </c>
      <c r="AA2477" s="6">
        <f t="shared" si="1096"/>
        <v>0</v>
      </c>
      <c r="AB2477" s="6">
        <f t="shared" si="1096"/>
        <v>0</v>
      </c>
      <c r="AC2477" s="6">
        <f t="shared" si="1096"/>
        <v>0</v>
      </c>
      <c r="AD2477" s="6">
        <f t="shared" si="1096"/>
        <v>0</v>
      </c>
      <c r="AE2477" s="6">
        <f t="shared" si="1096"/>
        <v>1</v>
      </c>
      <c r="AF2477" s="6">
        <f t="shared" si="1088"/>
        <v>1</v>
      </c>
      <c r="AG2477" s="6">
        <f t="shared" si="1089"/>
        <v>0</v>
      </c>
      <c r="AH2477" s="14" t="str">
        <f>LEFT(X2477,2)&amp;"."&amp;VLOOKUP(MID(X2477,4,3),'Data validation'!$A$1:$B$12,2,FALSE)&amp;".2025"</f>
        <v>28.04.2025</v>
      </c>
      <c r="AI2477">
        <f t="shared" si="1090"/>
        <v>18</v>
      </c>
      <c r="AJ2477" t="str">
        <f>H2477&amp;"."&amp;VLOOKUP(I2477,'Data validation'!$A$1:$B$12,2,FALSE)&amp;".2026"</f>
        <v>12.09.2026</v>
      </c>
      <c r="AK2477">
        <f t="shared" si="1091"/>
        <v>37</v>
      </c>
      <c r="AL2477" t="e">
        <f>VLOOKUP(E2477,[2]Sheet1!$A:$B,2,FALSE)</f>
        <v>#N/A</v>
      </c>
    </row>
    <row r="2478" spans="1:38" x14ac:dyDescent="0.25">
      <c r="A2478" t="str">
        <f>VLOOKUP(Q2478,'Data validation'!$K$2:$L$50,2,FALSE)</f>
        <v>BOOKING</v>
      </c>
      <c r="B2478">
        <f t="shared" si="1076"/>
        <v>0</v>
      </c>
      <c r="C2478">
        <f t="shared" si="1077"/>
        <v>1</v>
      </c>
      <c r="D2478">
        <f t="shared" si="1078"/>
        <v>0</v>
      </c>
      <c r="E2478">
        <v>11175</v>
      </c>
      <c r="F2478" t="s">
        <v>10385</v>
      </c>
      <c r="G2478" t="s">
        <v>1582</v>
      </c>
      <c r="H2478" t="str">
        <f t="shared" si="1079"/>
        <v>12</v>
      </c>
      <c r="I2478" t="str">
        <f t="shared" si="1080"/>
        <v>Sep</v>
      </c>
      <c r="J2478" t="s">
        <v>7136</v>
      </c>
      <c r="K2478" t="str">
        <f t="shared" si="1081"/>
        <v>13</v>
      </c>
      <c r="L2478" t="str">
        <f t="shared" si="1082"/>
        <v>Sep</v>
      </c>
      <c r="M2478">
        <v>1</v>
      </c>
      <c r="N2478">
        <f t="shared" si="1083"/>
        <v>1</v>
      </c>
      <c r="O2478">
        <f t="shared" si="1084"/>
        <v>0</v>
      </c>
      <c r="P2478">
        <f t="shared" si="1085"/>
        <v>0</v>
      </c>
      <c r="Q2478" t="s">
        <v>587</v>
      </c>
      <c r="R2478" t="s">
        <v>17</v>
      </c>
      <c r="S2478">
        <v>1</v>
      </c>
      <c r="T2478">
        <v>0</v>
      </c>
      <c r="U2478" s="2">
        <v>247.08054220183482</v>
      </c>
      <c r="V2478" s="2">
        <v>247.08054220183482</v>
      </c>
      <c r="X2478" t="s">
        <v>10386</v>
      </c>
      <c r="Y2478" t="s">
        <v>10285</v>
      </c>
      <c r="Z2478" t="str">
        <f t="shared" si="1087"/>
        <v>Apr</v>
      </c>
      <c r="AA2478" s="6">
        <f t="shared" si="1096"/>
        <v>0</v>
      </c>
      <c r="AB2478" s="6">
        <f t="shared" si="1096"/>
        <v>0</v>
      </c>
      <c r="AC2478" s="6">
        <f t="shared" si="1096"/>
        <v>0</v>
      </c>
      <c r="AD2478" s="6">
        <f t="shared" si="1096"/>
        <v>0</v>
      </c>
      <c r="AE2478" s="6">
        <f t="shared" si="1096"/>
        <v>1</v>
      </c>
      <c r="AF2478" s="6">
        <f t="shared" si="1088"/>
        <v>1</v>
      </c>
      <c r="AG2478" s="6">
        <f t="shared" si="1089"/>
        <v>0</v>
      </c>
      <c r="AH2478" s="14" t="str">
        <f>LEFT(X2478,2)&amp;"."&amp;VLOOKUP(MID(X2478,4,3),'Data validation'!$A$1:$B$12,2,FALSE)&amp;".2025"</f>
        <v>28.04.2025</v>
      </c>
      <c r="AI2478">
        <f t="shared" si="1090"/>
        <v>18</v>
      </c>
      <c r="AJ2478" t="str">
        <f>H2478&amp;"."&amp;VLOOKUP(I2478,'Data validation'!$A$1:$B$12,2,FALSE)&amp;".2026"</f>
        <v>12.09.2026</v>
      </c>
      <c r="AK2478">
        <f t="shared" si="1091"/>
        <v>37</v>
      </c>
      <c r="AL2478" t="e">
        <f>VLOOKUP(E2478,[2]Sheet1!$A:$B,2,FALSE)</f>
        <v>#N/A</v>
      </c>
    </row>
    <row r="2479" spans="1:38" x14ac:dyDescent="0.25">
      <c r="A2479" t="str">
        <f>VLOOKUP(Q2479,'Data validation'!$K$2:$L$50,2,FALSE)</f>
        <v>BOOKING</v>
      </c>
      <c r="B2479">
        <f t="shared" si="1076"/>
        <v>0</v>
      </c>
      <c r="C2479">
        <f t="shared" si="1077"/>
        <v>1</v>
      </c>
      <c r="D2479">
        <f t="shared" si="1078"/>
        <v>0</v>
      </c>
      <c r="E2479">
        <v>11176</v>
      </c>
      <c r="F2479" t="s">
        <v>10385</v>
      </c>
      <c r="G2479" t="s">
        <v>1582</v>
      </c>
      <c r="H2479" t="str">
        <f t="shared" si="1079"/>
        <v>12</v>
      </c>
      <c r="I2479" t="str">
        <f t="shared" si="1080"/>
        <v>Sep</v>
      </c>
      <c r="J2479" t="s">
        <v>7136</v>
      </c>
      <c r="K2479" t="str">
        <f t="shared" si="1081"/>
        <v>13</v>
      </c>
      <c r="L2479" t="str">
        <f t="shared" si="1082"/>
        <v>Sep</v>
      </c>
      <c r="M2479">
        <v>1</v>
      </c>
      <c r="N2479">
        <f t="shared" si="1083"/>
        <v>1</v>
      </c>
      <c r="O2479">
        <f t="shared" si="1084"/>
        <v>0</v>
      </c>
      <c r="P2479">
        <f t="shared" si="1085"/>
        <v>0</v>
      </c>
      <c r="Q2479" t="s">
        <v>587</v>
      </c>
      <c r="R2479" t="s">
        <v>17</v>
      </c>
      <c r="S2479">
        <v>1</v>
      </c>
      <c r="T2479">
        <v>0</v>
      </c>
      <c r="U2479" s="2">
        <v>247.08054220183482</v>
      </c>
      <c r="V2479" s="2">
        <v>247.08054220183482</v>
      </c>
      <c r="X2479" t="s">
        <v>10386</v>
      </c>
      <c r="Y2479" t="s">
        <v>10285</v>
      </c>
      <c r="Z2479" t="str">
        <f t="shared" si="1087"/>
        <v>Apr</v>
      </c>
      <c r="AA2479" s="6">
        <f t="shared" si="1096"/>
        <v>0</v>
      </c>
      <c r="AB2479" s="6">
        <f t="shared" si="1096"/>
        <v>0</v>
      </c>
      <c r="AC2479" s="6">
        <f t="shared" si="1096"/>
        <v>0</v>
      </c>
      <c r="AD2479" s="6">
        <f t="shared" si="1096"/>
        <v>0</v>
      </c>
      <c r="AE2479" s="6">
        <f t="shared" si="1096"/>
        <v>1</v>
      </c>
      <c r="AF2479" s="6">
        <f t="shared" si="1088"/>
        <v>1</v>
      </c>
      <c r="AG2479" s="6">
        <f t="shared" si="1089"/>
        <v>0</v>
      </c>
      <c r="AH2479" s="14" t="str">
        <f>LEFT(X2479,2)&amp;"."&amp;VLOOKUP(MID(X2479,4,3),'Data validation'!$A$1:$B$12,2,FALSE)&amp;".2025"</f>
        <v>28.04.2025</v>
      </c>
      <c r="AI2479">
        <f t="shared" si="1090"/>
        <v>18</v>
      </c>
      <c r="AJ2479" t="str">
        <f>H2479&amp;"."&amp;VLOOKUP(I2479,'Data validation'!$A$1:$B$12,2,FALSE)&amp;".2026"</f>
        <v>12.09.2026</v>
      </c>
      <c r="AK2479">
        <f t="shared" si="1091"/>
        <v>37</v>
      </c>
      <c r="AL2479" t="e">
        <f>VLOOKUP(E2479,[2]Sheet1!$A:$B,2,FALSE)</f>
        <v>#N/A</v>
      </c>
    </row>
    <row r="2480" spans="1:38" x14ac:dyDescent="0.25">
      <c r="A2480" t="str">
        <f>VLOOKUP(Q2480,'Data validation'!$K$2:$L$50,2,FALSE)</f>
        <v>BOOKING</v>
      </c>
      <c r="B2480">
        <f t="shared" si="1076"/>
        <v>0</v>
      </c>
      <c r="C2480">
        <f t="shared" si="1077"/>
        <v>1</v>
      </c>
      <c r="D2480">
        <f t="shared" si="1078"/>
        <v>0</v>
      </c>
      <c r="E2480">
        <v>11177</v>
      </c>
      <c r="F2480" t="s">
        <v>10385</v>
      </c>
      <c r="G2480" t="s">
        <v>1582</v>
      </c>
      <c r="H2480" t="str">
        <f t="shared" si="1079"/>
        <v>12</v>
      </c>
      <c r="I2480" t="str">
        <f t="shared" si="1080"/>
        <v>Sep</v>
      </c>
      <c r="J2480" t="s">
        <v>7136</v>
      </c>
      <c r="K2480" t="str">
        <f t="shared" si="1081"/>
        <v>13</v>
      </c>
      <c r="L2480" t="str">
        <f t="shared" si="1082"/>
        <v>Sep</v>
      </c>
      <c r="M2480">
        <v>1</v>
      </c>
      <c r="N2480">
        <f t="shared" si="1083"/>
        <v>1</v>
      </c>
      <c r="O2480">
        <f t="shared" si="1084"/>
        <v>0</v>
      </c>
      <c r="P2480">
        <f t="shared" si="1085"/>
        <v>0</v>
      </c>
      <c r="Q2480" t="s">
        <v>587</v>
      </c>
      <c r="R2480" t="s">
        <v>17</v>
      </c>
      <c r="S2480">
        <v>1</v>
      </c>
      <c r="T2480">
        <v>0</v>
      </c>
      <c r="U2480" s="2">
        <v>247.08054220183482</v>
      </c>
      <c r="V2480" s="2">
        <v>247.08054220183482</v>
      </c>
      <c r="X2480" t="s">
        <v>10386</v>
      </c>
      <c r="Y2480" t="s">
        <v>10285</v>
      </c>
      <c r="Z2480" t="str">
        <f t="shared" si="1087"/>
        <v>Apr</v>
      </c>
      <c r="AA2480" s="6">
        <f t="shared" si="1096"/>
        <v>0</v>
      </c>
      <c r="AB2480" s="6">
        <f t="shared" si="1096"/>
        <v>0</v>
      </c>
      <c r="AC2480" s="6">
        <f t="shared" si="1096"/>
        <v>0</v>
      </c>
      <c r="AD2480" s="6">
        <f t="shared" si="1096"/>
        <v>0</v>
      </c>
      <c r="AE2480" s="6">
        <f t="shared" si="1096"/>
        <v>1</v>
      </c>
      <c r="AF2480" s="6">
        <f t="shared" si="1088"/>
        <v>1</v>
      </c>
      <c r="AG2480" s="6">
        <f t="shared" si="1089"/>
        <v>0</v>
      </c>
      <c r="AH2480" s="14" t="str">
        <f>LEFT(X2480,2)&amp;"."&amp;VLOOKUP(MID(X2480,4,3),'Data validation'!$A$1:$B$12,2,FALSE)&amp;".2025"</f>
        <v>28.04.2025</v>
      </c>
      <c r="AI2480">
        <f t="shared" si="1090"/>
        <v>18</v>
      </c>
      <c r="AJ2480" t="str">
        <f>H2480&amp;"."&amp;VLOOKUP(I2480,'Data validation'!$A$1:$B$12,2,FALSE)&amp;".2026"</f>
        <v>12.09.2026</v>
      </c>
      <c r="AK2480">
        <f t="shared" si="1091"/>
        <v>37</v>
      </c>
      <c r="AL2480" t="e">
        <f>VLOOKUP(E2480,[2]Sheet1!$A:$B,2,FALSE)</f>
        <v>#N/A</v>
      </c>
    </row>
    <row r="2481" spans="1:38" x14ac:dyDescent="0.25">
      <c r="A2481" t="str">
        <f>VLOOKUP(Q2481,'Data validation'!$K$2:$L$50,2,FALSE)</f>
        <v>BOOKING</v>
      </c>
      <c r="B2481">
        <f t="shared" si="1076"/>
        <v>0</v>
      </c>
      <c r="C2481">
        <f t="shared" si="1077"/>
        <v>1</v>
      </c>
      <c r="D2481">
        <f t="shared" si="1078"/>
        <v>0</v>
      </c>
      <c r="E2481">
        <v>11178</v>
      </c>
      <c r="F2481" t="s">
        <v>10385</v>
      </c>
      <c r="G2481" t="s">
        <v>1582</v>
      </c>
      <c r="H2481" t="str">
        <f t="shared" si="1079"/>
        <v>12</v>
      </c>
      <c r="I2481" t="str">
        <f t="shared" si="1080"/>
        <v>Sep</v>
      </c>
      <c r="J2481" t="s">
        <v>7136</v>
      </c>
      <c r="K2481" t="str">
        <f t="shared" si="1081"/>
        <v>13</v>
      </c>
      <c r="L2481" t="str">
        <f t="shared" si="1082"/>
        <v>Sep</v>
      </c>
      <c r="M2481">
        <v>1</v>
      </c>
      <c r="N2481">
        <f t="shared" si="1083"/>
        <v>1</v>
      </c>
      <c r="O2481">
        <f t="shared" si="1084"/>
        <v>0</v>
      </c>
      <c r="P2481">
        <f t="shared" si="1085"/>
        <v>0</v>
      </c>
      <c r="Q2481" t="s">
        <v>587</v>
      </c>
      <c r="R2481" t="s">
        <v>57</v>
      </c>
      <c r="S2481">
        <v>3</v>
      </c>
      <c r="T2481">
        <v>0</v>
      </c>
      <c r="U2481" s="2">
        <v>505.78840403669722</v>
      </c>
      <c r="V2481" s="2">
        <v>505.78840403669722</v>
      </c>
      <c r="X2481" t="s">
        <v>10386</v>
      </c>
      <c r="Y2481" t="s">
        <v>10285</v>
      </c>
      <c r="Z2481" t="str">
        <f t="shared" si="1087"/>
        <v>Apr</v>
      </c>
      <c r="AA2481" s="6">
        <f t="shared" si="1096"/>
        <v>0</v>
      </c>
      <c r="AB2481" s="6">
        <f t="shared" si="1096"/>
        <v>0</v>
      </c>
      <c r="AC2481" s="6">
        <f t="shared" si="1096"/>
        <v>0</v>
      </c>
      <c r="AD2481" s="6">
        <f t="shared" si="1096"/>
        <v>0</v>
      </c>
      <c r="AE2481" s="6">
        <f t="shared" si="1096"/>
        <v>1</v>
      </c>
      <c r="AF2481" s="6">
        <f t="shared" si="1088"/>
        <v>1</v>
      </c>
      <c r="AG2481" s="6">
        <f t="shared" si="1089"/>
        <v>0</v>
      </c>
      <c r="AH2481" s="14" t="str">
        <f>LEFT(X2481,2)&amp;"."&amp;VLOOKUP(MID(X2481,4,3),'Data validation'!$A$1:$B$12,2,FALSE)&amp;".2025"</f>
        <v>28.04.2025</v>
      </c>
      <c r="AI2481">
        <f t="shared" si="1090"/>
        <v>18</v>
      </c>
      <c r="AJ2481" t="str">
        <f>H2481&amp;"."&amp;VLOOKUP(I2481,'Data validation'!$A$1:$B$12,2,FALSE)&amp;".2026"</f>
        <v>12.09.2026</v>
      </c>
      <c r="AK2481">
        <f t="shared" si="1091"/>
        <v>37</v>
      </c>
      <c r="AL2481" t="e">
        <f>VLOOKUP(E2481,[2]Sheet1!$A:$B,2,FALSE)</f>
        <v>#N/A</v>
      </c>
    </row>
    <row r="2482" spans="1:38" x14ac:dyDescent="0.25">
      <c r="A2482" t="str">
        <f>VLOOKUP(Q2482,'Data validation'!$K$2:$L$50,2,FALSE)</f>
        <v>BOOKING</v>
      </c>
      <c r="B2482">
        <f t="shared" si="1076"/>
        <v>0</v>
      </c>
      <c r="C2482">
        <f t="shared" si="1077"/>
        <v>1</v>
      </c>
      <c r="D2482">
        <f t="shared" si="1078"/>
        <v>0</v>
      </c>
      <c r="E2482">
        <v>11179</v>
      </c>
      <c r="F2482" t="s">
        <v>10385</v>
      </c>
      <c r="G2482" t="s">
        <v>1582</v>
      </c>
      <c r="H2482" t="str">
        <f t="shared" si="1079"/>
        <v>12</v>
      </c>
      <c r="I2482" t="str">
        <f t="shared" si="1080"/>
        <v>Sep</v>
      </c>
      <c r="J2482" t="s">
        <v>7136</v>
      </c>
      <c r="K2482" t="str">
        <f t="shared" si="1081"/>
        <v>13</v>
      </c>
      <c r="L2482" t="str">
        <f t="shared" si="1082"/>
        <v>Sep</v>
      </c>
      <c r="M2482">
        <v>1</v>
      </c>
      <c r="N2482">
        <f t="shared" si="1083"/>
        <v>1</v>
      </c>
      <c r="O2482">
        <f t="shared" si="1084"/>
        <v>0</v>
      </c>
      <c r="P2482">
        <f t="shared" si="1085"/>
        <v>0</v>
      </c>
      <c r="Q2482" t="s">
        <v>587</v>
      </c>
      <c r="R2482" t="s">
        <v>17</v>
      </c>
      <c r="S2482">
        <v>1</v>
      </c>
      <c r="T2482">
        <v>0</v>
      </c>
      <c r="U2482" s="2">
        <v>247.08054220183482</v>
      </c>
      <c r="V2482" s="2">
        <v>247.08054220183482</v>
      </c>
      <c r="X2482" t="s">
        <v>10386</v>
      </c>
      <c r="Y2482" t="s">
        <v>10285</v>
      </c>
      <c r="Z2482" t="str">
        <f t="shared" si="1087"/>
        <v>Apr</v>
      </c>
      <c r="AA2482" s="6">
        <f t="shared" si="1096"/>
        <v>0</v>
      </c>
      <c r="AB2482" s="6">
        <f t="shared" si="1096"/>
        <v>0</v>
      </c>
      <c r="AC2482" s="6">
        <f t="shared" si="1096"/>
        <v>0</v>
      </c>
      <c r="AD2482" s="6">
        <f t="shared" si="1096"/>
        <v>0</v>
      </c>
      <c r="AE2482" s="6">
        <f t="shared" si="1096"/>
        <v>1</v>
      </c>
      <c r="AF2482" s="6">
        <f t="shared" si="1088"/>
        <v>1</v>
      </c>
      <c r="AG2482" s="6">
        <f t="shared" si="1089"/>
        <v>0</v>
      </c>
      <c r="AH2482" s="14" t="str">
        <f>LEFT(X2482,2)&amp;"."&amp;VLOOKUP(MID(X2482,4,3),'Data validation'!$A$1:$B$12,2,FALSE)&amp;".2025"</f>
        <v>28.04.2025</v>
      </c>
      <c r="AI2482">
        <f t="shared" si="1090"/>
        <v>18</v>
      </c>
      <c r="AJ2482" t="str">
        <f>H2482&amp;"."&amp;VLOOKUP(I2482,'Data validation'!$A$1:$B$12,2,FALSE)&amp;".2026"</f>
        <v>12.09.2026</v>
      </c>
      <c r="AK2482">
        <f t="shared" si="1091"/>
        <v>37</v>
      </c>
      <c r="AL2482" t="e">
        <f>VLOOKUP(E2482,[2]Sheet1!$A:$B,2,FALSE)</f>
        <v>#N/A</v>
      </c>
    </row>
    <row r="2483" spans="1:38" x14ac:dyDescent="0.25">
      <c r="A2483" t="str">
        <f>VLOOKUP(Q2483,'Data validation'!$K$2:$L$50,2,FALSE)</f>
        <v>TOPOLA SKIES</v>
      </c>
      <c r="B2483">
        <f t="shared" si="1076"/>
        <v>0</v>
      </c>
      <c r="C2483">
        <f t="shared" si="1077"/>
        <v>0</v>
      </c>
      <c r="D2483">
        <f t="shared" si="1078"/>
        <v>5</v>
      </c>
      <c r="E2483">
        <v>10961</v>
      </c>
      <c r="F2483" t="s">
        <v>10387</v>
      </c>
      <c r="G2483" t="s">
        <v>78</v>
      </c>
      <c r="H2483" t="str">
        <f t="shared" si="1079"/>
        <v>02</v>
      </c>
      <c r="I2483" t="str">
        <f t="shared" si="1080"/>
        <v>Aug</v>
      </c>
      <c r="J2483" t="s">
        <v>646</v>
      </c>
      <c r="K2483" t="str">
        <f t="shared" si="1081"/>
        <v>07</v>
      </c>
      <c r="L2483" t="str">
        <f t="shared" si="1082"/>
        <v>Aug</v>
      </c>
      <c r="M2483">
        <v>5</v>
      </c>
      <c r="N2483">
        <f t="shared" si="1083"/>
        <v>5</v>
      </c>
      <c r="O2483">
        <f t="shared" si="1084"/>
        <v>0</v>
      </c>
      <c r="P2483">
        <f t="shared" si="1085"/>
        <v>0</v>
      </c>
      <c r="Q2483" t="s">
        <v>35</v>
      </c>
      <c r="R2483" t="s">
        <v>63</v>
      </c>
      <c r="S2483">
        <v>2</v>
      </c>
      <c r="T2483">
        <v>1</v>
      </c>
      <c r="U2483" s="2">
        <v>2189.0941284403671</v>
      </c>
      <c r="V2483" s="2">
        <v>437.81882568807333</v>
      </c>
      <c r="X2483" t="s">
        <v>10388</v>
      </c>
      <c r="Y2483" t="s">
        <v>10313</v>
      </c>
      <c r="Z2483" t="str">
        <f t="shared" si="1087"/>
        <v>Apr</v>
      </c>
      <c r="AA2483" s="6">
        <f t="shared" si="1096"/>
        <v>0</v>
      </c>
      <c r="AB2483" s="6">
        <f t="shared" si="1096"/>
        <v>0</v>
      </c>
      <c r="AC2483" s="6">
        <f t="shared" si="1096"/>
        <v>0</v>
      </c>
      <c r="AD2483" s="6">
        <f t="shared" si="1096"/>
        <v>5</v>
      </c>
      <c r="AE2483" s="6">
        <f t="shared" si="1096"/>
        <v>0</v>
      </c>
      <c r="AF2483" s="6">
        <f t="shared" si="1088"/>
        <v>5</v>
      </c>
      <c r="AG2483" s="6">
        <f t="shared" si="1089"/>
        <v>0</v>
      </c>
      <c r="AH2483" s="14" t="str">
        <f>LEFT(X2483,2)&amp;"."&amp;VLOOKUP(MID(X2483,4,3),'Data validation'!$A$1:$B$12,2,FALSE)&amp;".2025"</f>
        <v>18.04.2025</v>
      </c>
      <c r="AI2483">
        <f t="shared" si="1090"/>
        <v>16</v>
      </c>
      <c r="AJ2483" t="str">
        <f>H2483&amp;"."&amp;VLOOKUP(I2483,'Data validation'!$A$1:$B$12,2,FALSE)&amp;".2026"</f>
        <v>02.08.2026</v>
      </c>
      <c r="AK2483">
        <f t="shared" si="1091"/>
        <v>32</v>
      </c>
      <c r="AL2483" t="e">
        <f>VLOOKUP(E2483,[2]Sheet1!$A:$B,2,FALSE)</f>
        <v>#N/A</v>
      </c>
    </row>
    <row r="2484" spans="1:38" x14ac:dyDescent="0.25">
      <c r="A2484" t="str">
        <f>VLOOKUP(Q2484,'Data validation'!$K$2:$L$50,2,FALSE)</f>
        <v>BOOKING</v>
      </c>
      <c r="B2484">
        <f t="shared" si="1076"/>
        <v>0</v>
      </c>
      <c r="C2484">
        <f t="shared" si="1077"/>
        <v>6</v>
      </c>
      <c r="D2484">
        <f t="shared" si="1078"/>
        <v>0</v>
      </c>
      <c r="E2484">
        <v>11180</v>
      </c>
      <c r="F2484" t="s">
        <v>10389</v>
      </c>
      <c r="G2484" t="s">
        <v>44</v>
      </c>
      <c r="H2484" t="str">
        <f t="shared" si="1079"/>
        <v>29</v>
      </c>
      <c r="I2484" t="str">
        <f t="shared" si="1080"/>
        <v>Jun</v>
      </c>
      <c r="J2484" t="s">
        <v>313</v>
      </c>
      <c r="K2484" t="str">
        <f t="shared" si="1081"/>
        <v>05</v>
      </c>
      <c r="L2484" t="str">
        <f t="shared" si="1082"/>
        <v>Jul</v>
      </c>
      <c r="M2484">
        <v>6</v>
      </c>
      <c r="N2484">
        <f t="shared" si="1083"/>
        <v>-24</v>
      </c>
      <c r="O2484">
        <f t="shared" si="1084"/>
        <v>2</v>
      </c>
      <c r="P2484">
        <f t="shared" si="1085"/>
        <v>4</v>
      </c>
      <c r="Q2484" t="s">
        <v>587</v>
      </c>
      <c r="R2484" t="s">
        <v>17</v>
      </c>
      <c r="S2484">
        <v>2</v>
      </c>
      <c r="T2484">
        <v>0</v>
      </c>
      <c r="U2484" s="2">
        <v>2581.2649585321096</v>
      </c>
      <c r="V2484" s="2">
        <v>430.21082642201827</v>
      </c>
      <c r="X2484" t="s">
        <v>10390</v>
      </c>
      <c r="Y2484" t="s">
        <v>10285</v>
      </c>
      <c r="Z2484" t="str">
        <f t="shared" si="1087"/>
        <v>Apr</v>
      </c>
      <c r="AA2484" s="6">
        <f t="shared" si="1096"/>
        <v>0</v>
      </c>
      <c r="AB2484" s="6">
        <f t="shared" si="1096"/>
        <v>2</v>
      </c>
      <c r="AC2484" s="6">
        <f t="shared" si="1096"/>
        <v>4</v>
      </c>
      <c r="AD2484" s="6">
        <f t="shared" si="1096"/>
        <v>0</v>
      </c>
      <c r="AE2484" s="6">
        <f t="shared" si="1096"/>
        <v>0</v>
      </c>
      <c r="AF2484" s="6">
        <f t="shared" si="1088"/>
        <v>6</v>
      </c>
      <c r="AG2484" s="6">
        <f t="shared" si="1089"/>
        <v>0</v>
      </c>
      <c r="AH2484" s="14" t="str">
        <f>LEFT(X2484,2)&amp;"."&amp;VLOOKUP(MID(X2484,4,3),'Data validation'!$A$1:$B$12,2,FALSE)&amp;".2025"</f>
        <v>28.04.2025</v>
      </c>
      <c r="AI2484">
        <f t="shared" si="1090"/>
        <v>18</v>
      </c>
      <c r="AJ2484" t="str">
        <f>H2484&amp;"."&amp;VLOOKUP(I2484,'Data validation'!$A$1:$B$12,2,FALSE)&amp;".2026"</f>
        <v>29.06.2026</v>
      </c>
      <c r="AK2484">
        <f t="shared" si="1091"/>
        <v>27</v>
      </c>
      <c r="AL2484" t="str">
        <f>VLOOKUP(E2484,[2]Sheet1!$A:$B,2,FALSE)</f>
        <v>Анулирана</v>
      </c>
    </row>
    <row r="2485" spans="1:38" x14ac:dyDescent="0.25">
      <c r="A2485" t="str">
        <f>VLOOKUP(Q2485,'Data validation'!$K$2:$L$50,2,FALSE)</f>
        <v>TOPOLA SKIES</v>
      </c>
      <c r="B2485">
        <f t="shared" si="1076"/>
        <v>0</v>
      </c>
      <c r="C2485">
        <f t="shared" si="1077"/>
        <v>5</v>
      </c>
      <c r="D2485">
        <f t="shared" si="1078"/>
        <v>3</v>
      </c>
      <c r="E2485">
        <v>11010</v>
      </c>
      <c r="F2485" t="s">
        <v>10391</v>
      </c>
      <c r="G2485" t="s">
        <v>91</v>
      </c>
      <c r="H2485" t="str">
        <f t="shared" si="1079"/>
        <v>22</v>
      </c>
      <c r="I2485" t="str">
        <f t="shared" si="1080"/>
        <v>Aug</v>
      </c>
      <c r="J2485" t="s">
        <v>54</v>
      </c>
      <c r="K2485" t="str">
        <f t="shared" si="1081"/>
        <v>30</v>
      </c>
      <c r="L2485" t="str">
        <f t="shared" si="1082"/>
        <v>Aug</v>
      </c>
      <c r="M2485">
        <v>8</v>
      </c>
      <c r="N2485">
        <f t="shared" si="1083"/>
        <v>8</v>
      </c>
      <c r="O2485">
        <f t="shared" si="1084"/>
        <v>0</v>
      </c>
      <c r="P2485">
        <f t="shared" si="1085"/>
        <v>0</v>
      </c>
      <c r="Q2485" t="s">
        <v>35</v>
      </c>
      <c r="R2485" t="s">
        <v>48</v>
      </c>
      <c r="S2485">
        <v>2</v>
      </c>
      <c r="U2485" s="2">
        <v>3723.6132256880728</v>
      </c>
      <c r="V2485" s="2">
        <v>465.4516532110091</v>
      </c>
      <c r="X2485" t="s">
        <v>10392</v>
      </c>
      <c r="Y2485" t="s">
        <v>10226</v>
      </c>
      <c r="Z2485" t="str">
        <f t="shared" si="1087"/>
        <v>Apr</v>
      </c>
      <c r="AA2485" s="6">
        <f t="shared" si="1096"/>
        <v>0</v>
      </c>
      <c r="AB2485" s="6">
        <f t="shared" si="1096"/>
        <v>0</v>
      </c>
      <c r="AC2485" s="6">
        <f t="shared" si="1096"/>
        <v>0</v>
      </c>
      <c r="AD2485" s="6">
        <f t="shared" si="1096"/>
        <v>8</v>
      </c>
      <c r="AE2485" s="6">
        <f t="shared" si="1096"/>
        <v>0</v>
      </c>
      <c r="AF2485" s="6">
        <f t="shared" si="1088"/>
        <v>8</v>
      </c>
      <c r="AG2485" s="6">
        <f t="shared" si="1089"/>
        <v>0</v>
      </c>
      <c r="AH2485" s="14" t="str">
        <f>LEFT(X2485,2)&amp;"."&amp;VLOOKUP(MID(X2485,4,3),'Data validation'!$A$1:$B$12,2,FALSE)&amp;".2025"</f>
        <v>22.04.2025</v>
      </c>
      <c r="AI2485">
        <f t="shared" si="1090"/>
        <v>17</v>
      </c>
      <c r="AJ2485" t="str">
        <f>H2485&amp;"."&amp;VLOOKUP(I2485,'Data validation'!$A$1:$B$12,2,FALSE)&amp;".2026"</f>
        <v>22.08.2026</v>
      </c>
      <c r="AK2485">
        <f t="shared" si="1091"/>
        <v>34</v>
      </c>
      <c r="AL2485" t="e">
        <f>VLOOKUP(E2485,[2]Sheet1!$A:$B,2,FALSE)</f>
        <v>#N/A</v>
      </c>
    </row>
    <row r="2486" spans="1:38" x14ac:dyDescent="0.25">
      <c r="A2486" t="str">
        <f>VLOOKUP(Q2486,'Data validation'!$K$2:$L$50,2,FALSE)</f>
        <v>TOPOLA SKIES</v>
      </c>
      <c r="B2486">
        <f t="shared" si="1076"/>
        <v>0</v>
      </c>
      <c r="C2486">
        <f t="shared" si="1077"/>
        <v>5</v>
      </c>
      <c r="D2486">
        <f t="shared" si="1078"/>
        <v>3</v>
      </c>
      <c r="E2486">
        <v>11011</v>
      </c>
      <c r="F2486" t="s">
        <v>10391</v>
      </c>
      <c r="G2486" t="s">
        <v>91</v>
      </c>
      <c r="H2486" t="str">
        <f t="shared" si="1079"/>
        <v>22</v>
      </c>
      <c r="I2486" t="str">
        <f t="shared" si="1080"/>
        <v>Aug</v>
      </c>
      <c r="J2486" t="s">
        <v>54</v>
      </c>
      <c r="K2486" t="str">
        <f t="shared" si="1081"/>
        <v>30</v>
      </c>
      <c r="L2486" t="str">
        <f t="shared" si="1082"/>
        <v>Aug</v>
      </c>
      <c r="M2486">
        <v>8</v>
      </c>
      <c r="N2486">
        <f t="shared" si="1083"/>
        <v>8</v>
      </c>
      <c r="O2486">
        <f t="shared" si="1084"/>
        <v>0</v>
      </c>
      <c r="P2486">
        <f t="shared" si="1085"/>
        <v>0</v>
      </c>
      <c r="Q2486" t="s">
        <v>35</v>
      </c>
      <c r="R2486" t="s">
        <v>63</v>
      </c>
      <c r="S2486">
        <v>1</v>
      </c>
      <c r="T2486">
        <v>1</v>
      </c>
      <c r="U2486" s="2">
        <v>3252.7785541284402</v>
      </c>
      <c r="V2486" s="2">
        <v>406.59731926605502</v>
      </c>
      <c r="X2486" t="s">
        <v>10392</v>
      </c>
      <c r="Y2486" t="s">
        <v>10226</v>
      </c>
      <c r="Z2486" t="str">
        <f t="shared" si="1087"/>
        <v>Apr</v>
      </c>
      <c r="AA2486" s="6">
        <f t="shared" si="1096"/>
        <v>0</v>
      </c>
      <c r="AB2486" s="6">
        <f t="shared" si="1096"/>
        <v>0</v>
      </c>
      <c r="AC2486" s="6">
        <f t="shared" si="1096"/>
        <v>0</v>
      </c>
      <c r="AD2486" s="6">
        <f t="shared" si="1096"/>
        <v>8</v>
      </c>
      <c r="AE2486" s="6">
        <f t="shared" si="1096"/>
        <v>0</v>
      </c>
      <c r="AF2486" s="6">
        <f t="shared" si="1088"/>
        <v>8</v>
      </c>
      <c r="AG2486" s="6">
        <f t="shared" si="1089"/>
        <v>0</v>
      </c>
      <c r="AH2486" s="14" t="str">
        <f>LEFT(X2486,2)&amp;"."&amp;VLOOKUP(MID(X2486,4,3),'Data validation'!$A$1:$B$12,2,FALSE)&amp;".2025"</f>
        <v>22.04.2025</v>
      </c>
      <c r="AI2486">
        <f t="shared" si="1090"/>
        <v>17</v>
      </c>
      <c r="AJ2486" t="str">
        <f>H2486&amp;"."&amp;VLOOKUP(I2486,'Data validation'!$A$1:$B$12,2,FALSE)&amp;".2026"</f>
        <v>22.08.2026</v>
      </c>
      <c r="AK2486">
        <f t="shared" si="1091"/>
        <v>34</v>
      </c>
      <c r="AL2486" t="e">
        <f>VLOOKUP(E2486,[2]Sheet1!$A:$B,2,FALSE)</f>
        <v>#N/A</v>
      </c>
    </row>
    <row r="2487" spans="1:38" x14ac:dyDescent="0.25">
      <c r="A2487" t="str">
        <f>VLOOKUP(Q2487,'Data validation'!$K$2:$L$50,2,FALSE)</f>
        <v>TOPOLA SKIES</v>
      </c>
      <c r="B2487">
        <f t="shared" si="1076"/>
        <v>0</v>
      </c>
      <c r="C2487">
        <f t="shared" si="1077"/>
        <v>4</v>
      </c>
      <c r="D2487">
        <f t="shared" si="1078"/>
        <v>0</v>
      </c>
      <c r="E2487">
        <v>11181</v>
      </c>
      <c r="F2487" t="s">
        <v>10393</v>
      </c>
      <c r="G2487" t="s">
        <v>283</v>
      </c>
      <c r="H2487" t="str">
        <f t="shared" si="1079"/>
        <v>20</v>
      </c>
      <c r="I2487" t="str">
        <f t="shared" si="1080"/>
        <v>Jun</v>
      </c>
      <c r="J2487" t="s">
        <v>152</v>
      </c>
      <c r="K2487" t="str">
        <f t="shared" si="1081"/>
        <v>24</v>
      </c>
      <c r="L2487" t="str">
        <f t="shared" si="1082"/>
        <v>Jun</v>
      </c>
      <c r="M2487">
        <v>4</v>
      </c>
      <c r="N2487">
        <f t="shared" si="1083"/>
        <v>4</v>
      </c>
      <c r="O2487">
        <f t="shared" si="1084"/>
        <v>0</v>
      </c>
      <c r="P2487">
        <f t="shared" si="1085"/>
        <v>0</v>
      </c>
      <c r="Q2487" t="s">
        <v>35</v>
      </c>
      <c r="R2487" t="s">
        <v>20</v>
      </c>
      <c r="S2487">
        <v>2</v>
      </c>
      <c r="T2487">
        <v>2</v>
      </c>
      <c r="U2487" s="2">
        <v>1892.0950627522934</v>
      </c>
      <c r="V2487" s="2">
        <v>473.02376568807335</v>
      </c>
      <c r="X2487" t="s">
        <v>10394</v>
      </c>
      <c r="Y2487" t="s">
        <v>10285</v>
      </c>
      <c r="Z2487" t="str">
        <f t="shared" si="1087"/>
        <v>Apr</v>
      </c>
      <c r="AA2487" s="6">
        <f t="shared" si="1096"/>
        <v>0</v>
      </c>
      <c r="AB2487" s="6">
        <f t="shared" si="1096"/>
        <v>4</v>
      </c>
      <c r="AC2487" s="6">
        <f t="shared" si="1096"/>
        <v>0</v>
      </c>
      <c r="AD2487" s="6">
        <f t="shared" si="1096"/>
        <v>0</v>
      </c>
      <c r="AE2487" s="6">
        <f t="shared" si="1096"/>
        <v>0</v>
      </c>
      <c r="AF2487" s="6">
        <f t="shared" si="1088"/>
        <v>4</v>
      </c>
      <c r="AG2487" s="6">
        <f t="shared" si="1089"/>
        <v>0</v>
      </c>
      <c r="AH2487" s="14" t="str">
        <f>LEFT(X2487,2)&amp;"."&amp;VLOOKUP(MID(X2487,4,3),'Data validation'!$A$1:$B$12,2,FALSE)&amp;".2025"</f>
        <v>28.04.2025</v>
      </c>
      <c r="AI2487">
        <f t="shared" si="1090"/>
        <v>18</v>
      </c>
      <c r="AJ2487" t="str">
        <f>H2487&amp;"."&amp;VLOOKUP(I2487,'Data validation'!$A$1:$B$12,2,FALSE)&amp;".2026"</f>
        <v>20.06.2026</v>
      </c>
      <c r="AK2487">
        <f t="shared" si="1091"/>
        <v>25</v>
      </c>
      <c r="AL2487" t="str">
        <f>VLOOKUP(E2487,[2]Sheet1!$A:$B,2,FALSE)</f>
        <v>Анулирана</v>
      </c>
    </row>
    <row r="2488" spans="1:38" x14ac:dyDescent="0.25">
      <c r="A2488" t="str">
        <f>VLOOKUP(Q2488,'Data validation'!$K$2:$L$50,2,FALSE)</f>
        <v>TO</v>
      </c>
      <c r="B2488">
        <f t="shared" si="1076"/>
        <v>0</v>
      </c>
      <c r="C2488">
        <f t="shared" si="1077"/>
        <v>3</v>
      </c>
      <c r="D2488">
        <f t="shared" si="1078"/>
        <v>0</v>
      </c>
      <c r="E2488">
        <v>10960</v>
      </c>
      <c r="F2488" t="s">
        <v>10395</v>
      </c>
      <c r="G2488" t="s">
        <v>120</v>
      </c>
      <c r="H2488" t="str">
        <f t="shared" si="1079"/>
        <v>02</v>
      </c>
      <c r="I2488" t="str">
        <f t="shared" si="1080"/>
        <v>Jul</v>
      </c>
      <c r="J2488" t="s">
        <v>313</v>
      </c>
      <c r="K2488" t="str">
        <f t="shared" si="1081"/>
        <v>05</v>
      </c>
      <c r="L2488" t="str">
        <f t="shared" si="1082"/>
        <v>Jul</v>
      </c>
      <c r="M2488">
        <v>3</v>
      </c>
      <c r="N2488">
        <f t="shared" si="1083"/>
        <v>3</v>
      </c>
      <c r="O2488">
        <f t="shared" si="1084"/>
        <v>0</v>
      </c>
      <c r="P2488">
        <f t="shared" si="1085"/>
        <v>0</v>
      </c>
      <c r="Q2488" t="s">
        <v>81</v>
      </c>
      <c r="R2488" t="s">
        <v>63</v>
      </c>
      <c r="S2488">
        <v>2</v>
      </c>
      <c r="T2488">
        <v>1</v>
      </c>
      <c r="U2488" s="2">
        <f>SUMIFS(SLR!L:L,SLR!D:D,'Резервации 2026'!E2488)</f>
        <v>1238.0403899999999</v>
      </c>
      <c r="V2488" s="2">
        <f t="shared" ref="V2488:V2489" si="1097">+U2488/M2488</f>
        <v>412.68012999999996</v>
      </c>
      <c r="W2488" t="s">
        <v>262</v>
      </c>
      <c r="X2488" t="s">
        <v>10396</v>
      </c>
      <c r="Y2488" t="s">
        <v>10313</v>
      </c>
      <c r="Z2488" t="str">
        <f t="shared" si="1087"/>
        <v>Apr</v>
      </c>
      <c r="AA2488" s="6">
        <f t="shared" si="1096"/>
        <v>0</v>
      </c>
      <c r="AB2488" s="6">
        <f t="shared" si="1096"/>
        <v>0</v>
      </c>
      <c r="AC2488" s="6">
        <f t="shared" si="1096"/>
        <v>3</v>
      </c>
      <c r="AD2488" s="6">
        <f t="shared" si="1096"/>
        <v>0</v>
      </c>
      <c r="AE2488" s="6">
        <f t="shared" si="1096"/>
        <v>0</v>
      </c>
      <c r="AF2488" s="6">
        <f t="shared" si="1088"/>
        <v>3</v>
      </c>
      <c r="AG2488" s="6">
        <f t="shared" si="1089"/>
        <v>0</v>
      </c>
      <c r="AH2488" s="14" t="str">
        <f>LEFT(X2488,2)&amp;"."&amp;VLOOKUP(MID(X2488,4,3),'Data validation'!$A$1:$B$12,2,FALSE)&amp;".2025"</f>
        <v>18.04.2025</v>
      </c>
      <c r="AI2488">
        <f t="shared" si="1090"/>
        <v>16</v>
      </c>
      <c r="AJ2488" t="str">
        <f>H2488&amp;"."&amp;VLOOKUP(I2488,'Data validation'!$A$1:$B$12,2,FALSE)&amp;".2026"</f>
        <v>02.07.2026</v>
      </c>
      <c r="AK2488">
        <f t="shared" si="1091"/>
        <v>27</v>
      </c>
      <c r="AL2488" t="e">
        <f>VLOOKUP(E2488,[2]Sheet1!$A:$B,2,FALSE)</f>
        <v>#N/A</v>
      </c>
    </row>
    <row r="2489" spans="1:38" x14ac:dyDescent="0.25">
      <c r="A2489" t="str">
        <f>VLOOKUP(Q2489,'Data validation'!$K$2:$L$50,2,FALSE)</f>
        <v>TO</v>
      </c>
      <c r="B2489">
        <f t="shared" si="1076"/>
        <v>0</v>
      </c>
      <c r="C2489">
        <f t="shared" si="1077"/>
        <v>3</v>
      </c>
      <c r="D2489">
        <f t="shared" si="1078"/>
        <v>0</v>
      </c>
      <c r="E2489">
        <v>10965</v>
      </c>
      <c r="F2489" t="s">
        <v>10397</v>
      </c>
      <c r="G2489" t="s">
        <v>120</v>
      </c>
      <c r="H2489" t="str">
        <f t="shared" si="1079"/>
        <v>02</v>
      </c>
      <c r="I2489" t="str">
        <f t="shared" si="1080"/>
        <v>Jul</v>
      </c>
      <c r="J2489" t="s">
        <v>313</v>
      </c>
      <c r="K2489" t="str">
        <f t="shared" si="1081"/>
        <v>05</v>
      </c>
      <c r="L2489" t="str">
        <f t="shared" si="1082"/>
        <v>Jul</v>
      </c>
      <c r="M2489">
        <v>3</v>
      </c>
      <c r="N2489">
        <f t="shared" si="1083"/>
        <v>3</v>
      </c>
      <c r="O2489">
        <f t="shared" si="1084"/>
        <v>0</v>
      </c>
      <c r="P2489">
        <f t="shared" si="1085"/>
        <v>0</v>
      </c>
      <c r="Q2489" t="s">
        <v>81</v>
      </c>
      <c r="R2489" t="s">
        <v>63</v>
      </c>
      <c r="S2489">
        <v>2</v>
      </c>
      <c r="T2489">
        <v>1</v>
      </c>
      <c r="U2489" s="2">
        <f>SUMIFS(SLR!L:L,SLR!D:D,'Резервации 2026'!E2489)</f>
        <v>1238.0403899999999</v>
      </c>
      <c r="V2489" s="2">
        <f t="shared" si="1097"/>
        <v>412.68012999999996</v>
      </c>
      <c r="W2489" t="s">
        <v>262</v>
      </c>
      <c r="X2489" t="s">
        <v>10398</v>
      </c>
      <c r="Y2489" t="s">
        <v>10313</v>
      </c>
      <c r="Z2489" t="str">
        <f t="shared" si="1087"/>
        <v>Apr</v>
      </c>
      <c r="AA2489" s="6">
        <f t="shared" si="1096"/>
        <v>0</v>
      </c>
      <c r="AB2489" s="6">
        <f t="shared" si="1096"/>
        <v>0</v>
      </c>
      <c r="AC2489" s="6">
        <f t="shared" si="1096"/>
        <v>3</v>
      </c>
      <c r="AD2489" s="6">
        <f t="shared" si="1096"/>
        <v>0</v>
      </c>
      <c r="AE2489" s="6">
        <f t="shared" si="1096"/>
        <v>0</v>
      </c>
      <c r="AF2489" s="6">
        <f t="shared" si="1088"/>
        <v>3</v>
      </c>
      <c r="AG2489" s="6">
        <f t="shared" si="1089"/>
        <v>0</v>
      </c>
      <c r="AH2489" s="14" t="str">
        <f>LEFT(X2489,2)&amp;"."&amp;VLOOKUP(MID(X2489,4,3),'Data validation'!$A$1:$B$12,2,FALSE)&amp;".2025"</f>
        <v>18.04.2025</v>
      </c>
      <c r="AI2489">
        <f t="shared" si="1090"/>
        <v>16</v>
      </c>
      <c r="AJ2489" t="str">
        <f>H2489&amp;"."&amp;VLOOKUP(I2489,'Data validation'!$A$1:$B$12,2,FALSE)&amp;".2026"</f>
        <v>02.07.2026</v>
      </c>
      <c r="AK2489">
        <f t="shared" si="1091"/>
        <v>27</v>
      </c>
      <c r="AL2489" t="e">
        <f>VLOOKUP(E2489,[2]Sheet1!$A:$B,2,FALSE)</f>
        <v>#N/A</v>
      </c>
    </row>
    <row r="2490" spans="1:38" x14ac:dyDescent="0.25">
      <c r="A2490" t="str">
        <f>VLOOKUP(Q2490,'Data validation'!$K$2:$L$50,2,FALSE)</f>
        <v>BOOKING</v>
      </c>
      <c r="B2490">
        <f t="shared" si="1076"/>
        <v>0</v>
      </c>
      <c r="C2490">
        <f t="shared" si="1077"/>
        <v>1</v>
      </c>
      <c r="D2490">
        <f t="shared" si="1078"/>
        <v>0</v>
      </c>
      <c r="E2490">
        <v>11182</v>
      </c>
      <c r="F2490" t="s">
        <v>10399</v>
      </c>
      <c r="G2490" t="s">
        <v>1582</v>
      </c>
      <c r="H2490" t="str">
        <f t="shared" si="1079"/>
        <v>12</v>
      </c>
      <c r="I2490" t="str">
        <f t="shared" si="1080"/>
        <v>Sep</v>
      </c>
      <c r="J2490" t="s">
        <v>7136</v>
      </c>
      <c r="K2490" t="str">
        <f t="shared" si="1081"/>
        <v>13</v>
      </c>
      <c r="L2490" t="str">
        <f t="shared" si="1082"/>
        <v>Sep</v>
      </c>
      <c r="M2490">
        <v>1</v>
      </c>
      <c r="N2490">
        <f t="shared" si="1083"/>
        <v>1</v>
      </c>
      <c r="O2490">
        <f t="shared" si="1084"/>
        <v>0</v>
      </c>
      <c r="P2490">
        <f t="shared" si="1085"/>
        <v>0</v>
      </c>
      <c r="Q2490" t="s">
        <v>587</v>
      </c>
      <c r="R2490" t="s">
        <v>17</v>
      </c>
      <c r="S2490">
        <v>1</v>
      </c>
      <c r="T2490">
        <v>0</v>
      </c>
      <c r="U2490" s="2">
        <v>247.08054220183482</v>
      </c>
      <c r="V2490" s="2">
        <v>247.08054220183482</v>
      </c>
      <c r="W2490" t="s">
        <v>227</v>
      </c>
      <c r="X2490" t="s">
        <v>10400</v>
      </c>
      <c r="Y2490" t="s">
        <v>10285</v>
      </c>
      <c r="Z2490" t="str">
        <f t="shared" si="1087"/>
        <v>Apr</v>
      </c>
      <c r="AA2490" s="6">
        <f t="shared" si="1096"/>
        <v>0</v>
      </c>
      <c r="AB2490" s="6">
        <f t="shared" si="1096"/>
        <v>0</v>
      </c>
      <c r="AC2490" s="6">
        <f t="shared" si="1096"/>
        <v>0</v>
      </c>
      <c r="AD2490" s="6">
        <f t="shared" si="1096"/>
        <v>0</v>
      </c>
      <c r="AE2490" s="6">
        <f t="shared" si="1096"/>
        <v>1</v>
      </c>
      <c r="AF2490" s="6">
        <f t="shared" si="1088"/>
        <v>1</v>
      </c>
      <c r="AG2490" s="6">
        <f t="shared" si="1089"/>
        <v>0</v>
      </c>
      <c r="AH2490" s="14" t="str">
        <f>LEFT(X2490,2)&amp;"."&amp;VLOOKUP(MID(X2490,4,3),'Data validation'!$A$1:$B$12,2,FALSE)&amp;".2025"</f>
        <v>28.04.2025</v>
      </c>
      <c r="AI2490">
        <f t="shared" si="1090"/>
        <v>18</v>
      </c>
      <c r="AJ2490" t="str">
        <f>H2490&amp;"."&amp;VLOOKUP(I2490,'Data validation'!$A$1:$B$12,2,FALSE)&amp;".2026"</f>
        <v>12.09.2026</v>
      </c>
      <c r="AK2490">
        <f t="shared" si="1091"/>
        <v>37</v>
      </c>
      <c r="AL2490" t="e">
        <f>VLOOKUP(E2490,[2]Sheet1!$A:$B,2,FALSE)</f>
        <v>#N/A</v>
      </c>
    </row>
    <row r="2491" spans="1:38" x14ac:dyDescent="0.25">
      <c r="A2491" t="str">
        <f>VLOOKUP(Q2491,'Data validation'!$K$2:$L$50,2,FALSE)</f>
        <v>BOOKING</v>
      </c>
      <c r="B2491">
        <f t="shared" si="1076"/>
        <v>0</v>
      </c>
      <c r="C2491">
        <f t="shared" si="1077"/>
        <v>1</v>
      </c>
      <c r="D2491">
        <f t="shared" si="1078"/>
        <v>0</v>
      </c>
      <c r="E2491">
        <v>11183</v>
      </c>
      <c r="F2491" t="s">
        <v>10399</v>
      </c>
      <c r="G2491" t="s">
        <v>1582</v>
      </c>
      <c r="H2491" t="str">
        <f t="shared" si="1079"/>
        <v>12</v>
      </c>
      <c r="I2491" t="str">
        <f t="shared" si="1080"/>
        <v>Sep</v>
      </c>
      <c r="J2491" t="s">
        <v>7136</v>
      </c>
      <c r="K2491" t="str">
        <f t="shared" si="1081"/>
        <v>13</v>
      </c>
      <c r="L2491" t="str">
        <f t="shared" si="1082"/>
        <v>Sep</v>
      </c>
      <c r="M2491">
        <v>1</v>
      </c>
      <c r="N2491">
        <f t="shared" si="1083"/>
        <v>1</v>
      </c>
      <c r="O2491">
        <f t="shared" si="1084"/>
        <v>0</v>
      </c>
      <c r="P2491">
        <f t="shared" si="1085"/>
        <v>0</v>
      </c>
      <c r="Q2491" t="s">
        <v>587</v>
      </c>
      <c r="R2491" t="s">
        <v>17</v>
      </c>
      <c r="S2491">
        <v>1</v>
      </c>
      <c r="T2491">
        <v>0</v>
      </c>
      <c r="U2491" s="2">
        <v>247.08054220183482</v>
      </c>
      <c r="V2491" s="2">
        <v>247.08054220183482</v>
      </c>
      <c r="X2491" t="s">
        <v>10400</v>
      </c>
      <c r="Y2491" t="s">
        <v>10285</v>
      </c>
      <c r="Z2491" t="str">
        <f t="shared" si="1087"/>
        <v>Apr</v>
      </c>
      <c r="AA2491" s="6">
        <f t="shared" si="1096"/>
        <v>0</v>
      </c>
      <c r="AB2491" s="6">
        <f t="shared" si="1096"/>
        <v>0</v>
      </c>
      <c r="AC2491" s="6">
        <f t="shared" si="1096"/>
        <v>0</v>
      </c>
      <c r="AD2491" s="6">
        <f t="shared" si="1096"/>
        <v>0</v>
      </c>
      <c r="AE2491" s="6">
        <f t="shared" si="1096"/>
        <v>1</v>
      </c>
      <c r="AF2491" s="6">
        <f t="shared" si="1088"/>
        <v>1</v>
      </c>
      <c r="AG2491" s="6">
        <f t="shared" si="1089"/>
        <v>0</v>
      </c>
      <c r="AH2491" s="14" t="str">
        <f>LEFT(X2491,2)&amp;"."&amp;VLOOKUP(MID(X2491,4,3),'Data validation'!$A$1:$B$12,2,FALSE)&amp;".2025"</f>
        <v>28.04.2025</v>
      </c>
      <c r="AI2491">
        <f t="shared" si="1090"/>
        <v>18</v>
      </c>
      <c r="AJ2491" t="str">
        <f>H2491&amp;"."&amp;VLOOKUP(I2491,'Data validation'!$A$1:$B$12,2,FALSE)&amp;".2026"</f>
        <v>12.09.2026</v>
      </c>
      <c r="AK2491">
        <f t="shared" si="1091"/>
        <v>37</v>
      </c>
      <c r="AL2491" t="e">
        <f>VLOOKUP(E2491,[2]Sheet1!$A:$B,2,FALSE)</f>
        <v>#N/A</v>
      </c>
    </row>
    <row r="2492" spans="1:38" x14ac:dyDescent="0.25">
      <c r="A2492" t="str">
        <f>VLOOKUP(Q2492,'Data validation'!$K$2:$L$50,2,FALSE)</f>
        <v>BOOKING</v>
      </c>
      <c r="B2492">
        <f t="shared" si="1076"/>
        <v>0</v>
      </c>
      <c r="C2492">
        <f t="shared" si="1077"/>
        <v>1</v>
      </c>
      <c r="D2492">
        <f t="shared" si="1078"/>
        <v>0</v>
      </c>
      <c r="E2492">
        <v>11184</v>
      </c>
      <c r="F2492" t="s">
        <v>10399</v>
      </c>
      <c r="G2492" t="s">
        <v>1582</v>
      </c>
      <c r="H2492" t="str">
        <f t="shared" si="1079"/>
        <v>12</v>
      </c>
      <c r="I2492" t="str">
        <f t="shared" si="1080"/>
        <v>Sep</v>
      </c>
      <c r="J2492" t="s">
        <v>7136</v>
      </c>
      <c r="K2492" t="str">
        <f t="shared" si="1081"/>
        <v>13</v>
      </c>
      <c r="L2492" t="str">
        <f t="shared" si="1082"/>
        <v>Sep</v>
      </c>
      <c r="M2492">
        <v>1</v>
      </c>
      <c r="N2492">
        <f t="shared" si="1083"/>
        <v>1</v>
      </c>
      <c r="O2492">
        <f t="shared" si="1084"/>
        <v>0</v>
      </c>
      <c r="P2492">
        <f t="shared" si="1085"/>
        <v>0</v>
      </c>
      <c r="Q2492" t="s">
        <v>587</v>
      </c>
      <c r="R2492" t="s">
        <v>17</v>
      </c>
      <c r="S2492">
        <v>1</v>
      </c>
      <c r="T2492">
        <v>0</v>
      </c>
      <c r="U2492" s="2">
        <v>247.08054220183482</v>
      </c>
      <c r="V2492" s="2">
        <v>247.08054220183482</v>
      </c>
      <c r="X2492" t="s">
        <v>10400</v>
      </c>
      <c r="Y2492" t="s">
        <v>10285</v>
      </c>
      <c r="Z2492" t="str">
        <f t="shared" si="1087"/>
        <v>Apr</v>
      </c>
      <c r="AA2492" s="6">
        <f t="shared" si="1096"/>
        <v>0</v>
      </c>
      <c r="AB2492" s="6">
        <f t="shared" si="1096"/>
        <v>0</v>
      </c>
      <c r="AC2492" s="6">
        <f t="shared" si="1096"/>
        <v>0</v>
      </c>
      <c r="AD2492" s="6">
        <f t="shared" si="1096"/>
        <v>0</v>
      </c>
      <c r="AE2492" s="6">
        <f t="shared" si="1096"/>
        <v>1</v>
      </c>
      <c r="AF2492" s="6">
        <f t="shared" si="1088"/>
        <v>1</v>
      </c>
      <c r="AG2492" s="6">
        <f t="shared" si="1089"/>
        <v>0</v>
      </c>
      <c r="AH2492" s="14" t="str">
        <f>LEFT(X2492,2)&amp;"."&amp;VLOOKUP(MID(X2492,4,3),'Data validation'!$A$1:$B$12,2,FALSE)&amp;".2025"</f>
        <v>28.04.2025</v>
      </c>
      <c r="AI2492">
        <f t="shared" si="1090"/>
        <v>18</v>
      </c>
      <c r="AJ2492" t="str">
        <f>H2492&amp;"."&amp;VLOOKUP(I2492,'Data validation'!$A$1:$B$12,2,FALSE)&amp;".2026"</f>
        <v>12.09.2026</v>
      </c>
      <c r="AK2492">
        <f t="shared" si="1091"/>
        <v>37</v>
      </c>
      <c r="AL2492" t="e">
        <f>VLOOKUP(E2492,[2]Sheet1!$A:$B,2,FALSE)</f>
        <v>#N/A</v>
      </c>
    </row>
    <row r="2493" spans="1:38" x14ac:dyDescent="0.25">
      <c r="A2493" t="str">
        <f>VLOOKUP(Q2493,'Data validation'!$K$2:$L$50,2,FALSE)</f>
        <v>BOOKING</v>
      </c>
      <c r="B2493">
        <f t="shared" si="1076"/>
        <v>0</v>
      </c>
      <c r="C2493">
        <f t="shared" si="1077"/>
        <v>1</v>
      </c>
      <c r="D2493">
        <f t="shared" si="1078"/>
        <v>0</v>
      </c>
      <c r="E2493">
        <v>11185</v>
      </c>
      <c r="F2493" t="s">
        <v>10399</v>
      </c>
      <c r="G2493" t="s">
        <v>1582</v>
      </c>
      <c r="H2493" t="str">
        <f t="shared" si="1079"/>
        <v>12</v>
      </c>
      <c r="I2493" t="str">
        <f t="shared" si="1080"/>
        <v>Sep</v>
      </c>
      <c r="J2493" t="s">
        <v>7136</v>
      </c>
      <c r="K2493" t="str">
        <f t="shared" si="1081"/>
        <v>13</v>
      </c>
      <c r="L2493" t="str">
        <f t="shared" si="1082"/>
        <v>Sep</v>
      </c>
      <c r="M2493">
        <v>1</v>
      </c>
      <c r="N2493">
        <f t="shared" si="1083"/>
        <v>1</v>
      </c>
      <c r="O2493">
        <f t="shared" si="1084"/>
        <v>0</v>
      </c>
      <c r="P2493">
        <f t="shared" si="1085"/>
        <v>0</v>
      </c>
      <c r="Q2493" t="s">
        <v>587</v>
      </c>
      <c r="R2493" t="s">
        <v>17</v>
      </c>
      <c r="S2493">
        <v>1</v>
      </c>
      <c r="T2493">
        <v>0</v>
      </c>
      <c r="U2493" s="2">
        <v>247.08054220183482</v>
      </c>
      <c r="V2493" s="2">
        <v>247.08054220183482</v>
      </c>
      <c r="X2493" t="s">
        <v>10400</v>
      </c>
      <c r="Y2493" t="s">
        <v>10285</v>
      </c>
      <c r="Z2493" t="str">
        <f t="shared" si="1087"/>
        <v>Apr</v>
      </c>
      <c r="AA2493" s="6">
        <f t="shared" si="1096"/>
        <v>0</v>
      </c>
      <c r="AB2493" s="6">
        <f t="shared" si="1096"/>
        <v>0</v>
      </c>
      <c r="AC2493" s="6">
        <f t="shared" si="1096"/>
        <v>0</v>
      </c>
      <c r="AD2493" s="6">
        <f t="shared" si="1096"/>
        <v>0</v>
      </c>
      <c r="AE2493" s="6">
        <f t="shared" si="1096"/>
        <v>1</v>
      </c>
      <c r="AF2493" s="6">
        <f t="shared" si="1088"/>
        <v>1</v>
      </c>
      <c r="AG2493" s="6">
        <f t="shared" si="1089"/>
        <v>0</v>
      </c>
      <c r="AH2493" s="14" t="str">
        <f>LEFT(X2493,2)&amp;"."&amp;VLOOKUP(MID(X2493,4,3),'Data validation'!$A$1:$B$12,2,FALSE)&amp;".2025"</f>
        <v>28.04.2025</v>
      </c>
      <c r="AI2493">
        <f t="shared" si="1090"/>
        <v>18</v>
      </c>
      <c r="AJ2493" t="str">
        <f>H2493&amp;"."&amp;VLOOKUP(I2493,'Data validation'!$A$1:$B$12,2,FALSE)&amp;".2026"</f>
        <v>12.09.2026</v>
      </c>
      <c r="AK2493">
        <f t="shared" si="1091"/>
        <v>37</v>
      </c>
      <c r="AL2493" t="e">
        <f>VLOOKUP(E2493,[2]Sheet1!$A:$B,2,FALSE)</f>
        <v>#N/A</v>
      </c>
    </row>
    <row r="2494" spans="1:38" x14ac:dyDescent="0.25">
      <c r="A2494" t="str">
        <f>VLOOKUP(Q2494,'Data validation'!$K$2:$L$50,2,FALSE)</f>
        <v>BOOKING</v>
      </c>
      <c r="B2494">
        <f t="shared" si="1076"/>
        <v>0</v>
      </c>
      <c r="C2494">
        <f t="shared" si="1077"/>
        <v>1</v>
      </c>
      <c r="D2494">
        <f t="shared" si="1078"/>
        <v>0</v>
      </c>
      <c r="E2494">
        <v>11186</v>
      </c>
      <c r="F2494" t="s">
        <v>10399</v>
      </c>
      <c r="G2494" t="s">
        <v>1582</v>
      </c>
      <c r="H2494" t="str">
        <f t="shared" si="1079"/>
        <v>12</v>
      </c>
      <c r="I2494" t="str">
        <f t="shared" si="1080"/>
        <v>Sep</v>
      </c>
      <c r="J2494" t="s">
        <v>7136</v>
      </c>
      <c r="K2494" t="str">
        <f t="shared" si="1081"/>
        <v>13</v>
      </c>
      <c r="L2494" t="str">
        <f t="shared" si="1082"/>
        <v>Sep</v>
      </c>
      <c r="M2494">
        <v>1</v>
      </c>
      <c r="N2494">
        <f t="shared" si="1083"/>
        <v>1</v>
      </c>
      <c r="O2494">
        <f t="shared" si="1084"/>
        <v>0</v>
      </c>
      <c r="P2494">
        <f t="shared" si="1085"/>
        <v>0</v>
      </c>
      <c r="Q2494" t="s">
        <v>587</v>
      </c>
      <c r="R2494" t="s">
        <v>17</v>
      </c>
      <c r="S2494">
        <v>1</v>
      </c>
      <c r="T2494">
        <v>0</v>
      </c>
      <c r="U2494" s="2">
        <v>247.08054220183482</v>
      </c>
      <c r="V2494" s="2">
        <v>247.08054220183482</v>
      </c>
      <c r="X2494" t="s">
        <v>10400</v>
      </c>
      <c r="Y2494" t="s">
        <v>10285</v>
      </c>
      <c r="Z2494" t="str">
        <f t="shared" si="1087"/>
        <v>Apr</v>
      </c>
      <c r="AA2494" s="6">
        <f t="shared" si="1096"/>
        <v>0</v>
      </c>
      <c r="AB2494" s="6">
        <f t="shared" si="1096"/>
        <v>0</v>
      </c>
      <c r="AC2494" s="6">
        <f t="shared" si="1096"/>
        <v>0</v>
      </c>
      <c r="AD2494" s="6">
        <f t="shared" si="1096"/>
        <v>0</v>
      </c>
      <c r="AE2494" s="6">
        <f t="shared" si="1096"/>
        <v>1</v>
      </c>
      <c r="AF2494" s="6">
        <f t="shared" si="1088"/>
        <v>1</v>
      </c>
      <c r="AG2494" s="6">
        <f t="shared" si="1089"/>
        <v>0</v>
      </c>
      <c r="AH2494" s="14" t="str">
        <f>LEFT(X2494,2)&amp;"."&amp;VLOOKUP(MID(X2494,4,3),'Data validation'!$A$1:$B$12,2,FALSE)&amp;".2025"</f>
        <v>28.04.2025</v>
      </c>
      <c r="AI2494">
        <f t="shared" si="1090"/>
        <v>18</v>
      </c>
      <c r="AJ2494" t="str">
        <f>H2494&amp;"."&amp;VLOOKUP(I2494,'Data validation'!$A$1:$B$12,2,FALSE)&amp;".2026"</f>
        <v>12.09.2026</v>
      </c>
      <c r="AK2494">
        <f t="shared" si="1091"/>
        <v>37</v>
      </c>
      <c r="AL2494" t="e">
        <f>VLOOKUP(E2494,[2]Sheet1!$A:$B,2,FALSE)</f>
        <v>#N/A</v>
      </c>
    </row>
    <row r="2495" spans="1:38" x14ac:dyDescent="0.25">
      <c r="A2495" t="str">
        <f>VLOOKUP(Q2495,'Data validation'!$K$2:$L$50,2,FALSE)</f>
        <v>BOOKING</v>
      </c>
      <c r="B2495">
        <f t="shared" ref="B2495:B2558" si="1098">AA2495+IF(I2495="Jun",IF(_xlfn.NUMBERVALUE(H2495)&gt;14,0,IF(_xlfn.NUMBERVALUE(K2495)&lt;14,M2495,15-_xlfn.NUMBERVALUE(H2495))),0)</f>
        <v>0</v>
      </c>
      <c r="C2495">
        <f t="shared" ref="C2495:C2558" si="1099">M2495-B2495-D2495</f>
        <v>1</v>
      </c>
      <c r="D2495">
        <f t="shared" ref="D2495:D2558" si="1100">IF(L2495="Jul",IF(_xlfn.NUMBERVALUE(K2495)&lt;11,0,IF(I2495="Jul",IF(_xlfn.NUMBERVALUE(H2495)&gt;11,M2495,_xlfn.NUMBERVALUE(K2495)-11),0)),0)+IF(L2495="Aug",IF(_xlfn.NUMBERVALUE(K2495)&gt;24,IF(_xlfn.NUMBERVALUE(H2495)&gt;24,0,25-_xlfn.NUMBERVALUE(H2495)),IF(I2495="Aug",M2495,_xlfn.NUMBERVALUE(K2495)-1+32-_xlfn.NUMBERVALUE(H2495))),0)</f>
        <v>0</v>
      </c>
      <c r="E2495">
        <v>11187</v>
      </c>
      <c r="F2495" t="s">
        <v>10399</v>
      </c>
      <c r="G2495" t="s">
        <v>1582</v>
      </c>
      <c r="H2495" t="str">
        <f t="shared" ref="H2495:H2558" si="1101">LEFT(G2495,2)</f>
        <v>12</v>
      </c>
      <c r="I2495" t="str">
        <f t="shared" ref="I2495:I2558" si="1102">MID(G2495,4,3)</f>
        <v>Sep</v>
      </c>
      <c r="J2495" t="s">
        <v>7136</v>
      </c>
      <c r="K2495" t="str">
        <f t="shared" ref="K2495:K2558" si="1103">LEFT(J2495,2)</f>
        <v>13</v>
      </c>
      <c r="L2495" t="str">
        <f t="shared" ref="L2495:L2558" si="1104">MID(J2495,4,3)</f>
        <v>Sep</v>
      </c>
      <c r="M2495">
        <v>1</v>
      </c>
      <c r="N2495">
        <f t="shared" ref="N2495:N2558" si="1105">+K2495-H2495</f>
        <v>1</v>
      </c>
      <c r="O2495">
        <f t="shared" ref="O2495:O2558" si="1106">IF(I2495=L2495,0,31-H2495)</f>
        <v>0</v>
      </c>
      <c r="P2495">
        <f t="shared" ref="P2495:P2558" si="1107">IF(I2495=L2495,0,K2495-1)</f>
        <v>0</v>
      </c>
      <c r="Q2495" t="s">
        <v>587</v>
      </c>
      <c r="R2495" t="s">
        <v>17</v>
      </c>
      <c r="S2495">
        <v>1</v>
      </c>
      <c r="T2495">
        <v>0</v>
      </c>
      <c r="U2495" s="2">
        <v>247.08054220183482</v>
      </c>
      <c r="V2495" s="2">
        <v>247.08054220183482</v>
      </c>
      <c r="X2495" t="s">
        <v>10400</v>
      </c>
      <c r="Y2495" t="s">
        <v>10285</v>
      </c>
      <c r="Z2495" t="str">
        <f t="shared" ref="Z2495:Z2558" si="1108">MID(X2495,4,3)</f>
        <v>Apr</v>
      </c>
      <c r="AA2495" s="6">
        <f t="shared" si="1096"/>
        <v>0</v>
      </c>
      <c r="AB2495" s="6">
        <f t="shared" si="1096"/>
        <v>0</v>
      </c>
      <c r="AC2495" s="6">
        <f t="shared" si="1096"/>
        <v>0</v>
      </c>
      <c r="AD2495" s="6">
        <f t="shared" si="1096"/>
        <v>0</v>
      </c>
      <c r="AE2495" s="6">
        <f t="shared" si="1096"/>
        <v>1</v>
      </c>
      <c r="AF2495" s="6">
        <f t="shared" ref="AF2495:AF2558" si="1109">SUM(AA2495:AE2495)</f>
        <v>1</v>
      </c>
      <c r="AG2495" s="6">
        <f t="shared" ref="AG2495:AG2558" si="1110">+AF2495-M2495</f>
        <v>0</v>
      </c>
      <c r="AH2495" s="14" t="str">
        <f>LEFT(X2495,2)&amp;"."&amp;VLOOKUP(MID(X2495,4,3),'Data validation'!$A$1:$B$12,2,FALSE)&amp;".2025"</f>
        <v>28.04.2025</v>
      </c>
      <c r="AI2495">
        <f t="shared" ref="AI2495:AI2558" si="1111">WEEKNUM(AH2495)</f>
        <v>18</v>
      </c>
      <c r="AJ2495" t="str">
        <f>H2495&amp;"."&amp;VLOOKUP(I2495,'Data validation'!$A$1:$B$12,2,FALSE)&amp;".2026"</f>
        <v>12.09.2026</v>
      </c>
      <c r="AK2495">
        <f t="shared" ref="AK2495:AK2558" si="1112">WEEKNUM(AJ2495)</f>
        <v>37</v>
      </c>
      <c r="AL2495" t="e">
        <f>VLOOKUP(E2495,[2]Sheet1!$A:$B,2,FALSE)</f>
        <v>#N/A</v>
      </c>
    </row>
    <row r="2496" spans="1:38" x14ac:dyDescent="0.25">
      <c r="A2496" t="str">
        <f>VLOOKUP(Q2496,'Data validation'!$K$2:$L$50,2,FALSE)</f>
        <v>BOOKING</v>
      </c>
      <c r="B2496">
        <f t="shared" si="1098"/>
        <v>0</v>
      </c>
      <c r="C2496">
        <f t="shared" si="1099"/>
        <v>1</v>
      </c>
      <c r="D2496">
        <f t="shared" si="1100"/>
        <v>0</v>
      </c>
      <c r="E2496">
        <v>11188</v>
      </c>
      <c r="F2496" t="s">
        <v>10399</v>
      </c>
      <c r="G2496" t="s">
        <v>1582</v>
      </c>
      <c r="H2496" t="str">
        <f t="shared" si="1101"/>
        <v>12</v>
      </c>
      <c r="I2496" t="str">
        <f t="shared" si="1102"/>
        <v>Sep</v>
      </c>
      <c r="J2496" t="s">
        <v>7136</v>
      </c>
      <c r="K2496" t="str">
        <f t="shared" si="1103"/>
        <v>13</v>
      </c>
      <c r="L2496" t="str">
        <f t="shared" si="1104"/>
        <v>Sep</v>
      </c>
      <c r="M2496">
        <v>1</v>
      </c>
      <c r="N2496">
        <f t="shared" si="1105"/>
        <v>1</v>
      </c>
      <c r="O2496">
        <f t="shared" si="1106"/>
        <v>0</v>
      </c>
      <c r="P2496">
        <f t="shared" si="1107"/>
        <v>0</v>
      </c>
      <c r="Q2496" t="s">
        <v>587</v>
      </c>
      <c r="R2496" t="s">
        <v>57</v>
      </c>
      <c r="S2496">
        <v>3</v>
      </c>
      <c r="T2496">
        <v>0</v>
      </c>
      <c r="U2496" s="2">
        <v>505.78840403669722</v>
      </c>
      <c r="V2496" s="2">
        <v>505.78840403669722</v>
      </c>
      <c r="X2496" t="s">
        <v>10400</v>
      </c>
      <c r="Y2496" t="s">
        <v>10285</v>
      </c>
      <c r="Z2496" t="str">
        <f t="shared" si="1108"/>
        <v>Apr</v>
      </c>
      <c r="AA2496" s="6">
        <f t="shared" si="1096"/>
        <v>0</v>
      </c>
      <c r="AB2496" s="6">
        <f t="shared" si="1096"/>
        <v>0</v>
      </c>
      <c r="AC2496" s="6">
        <f t="shared" si="1096"/>
        <v>0</v>
      </c>
      <c r="AD2496" s="6">
        <f t="shared" si="1096"/>
        <v>0</v>
      </c>
      <c r="AE2496" s="6">
        <f t="shared" si="1096"/>
        <v>1</v>
      </c>
      <c r="AF2496" s="6">
        <f t="shared" si="1109"/>
        <v>1</v>
      </c>
      <c r="AG2496" s="6">
        <f t="shared" si="1110"/>
        <v>0</v>
      </c>
      <c r="AH2496" s="14" t="str">
        <f>LEFT(X2496,2)&amp;"."&amp;VLOOKUP(MID(X2496,4,3),'Data validation'!$A$1:$B$12,2,FALSE)&amp;".2025"</f>
        <v>28.04.2025</v>
      </c>
      <c r="AI2496">
        <f t="shared" si="1111"/>
        <v>18</v>
      </c>
      <c r="AJ2496" t="str">
        <f>H2496&amp;"."&amp;VLOOKUP(I2496,'Data validation'!$A$1:$B$12,2,FALSE)&amp;".2026"</f>
        <v>12.09.2026</v>
      </c>
      <c r="AK2496">
        <f t="shared" si="1112"/>
        <v>37</v>
      </c>
      <c r="AL2496" t="e">
        <f>VLOOKUP(E2496,[2]Sheet1!$A:$B,2,FALSE)</f>
        <v>#N/A</v>
      </c>
    </row>
    <row r="2497" spans="1:38" x14ac:dyDescent="0.25">
      <c r="A2497" t="str">
        <f>VLOOKUP(Q2497,'Data validation'!$K$2:$L$50,2,FALSE)</f>
        <v>BOOKING</v>
      </c>
      <c r="B2497">
        <f t="shared" si="1098"/>
        <v>0</v>
      </c>
      <c r="C2497">
        <f t="shared" si="1099"/>
        <v>1</v>
      </c>
      <c r="D2497">
        <f t="shared" si="1100"/>
        <v>0</v>
      </c>
      <c r="E2497">
        <v>11189</v>
      </c>
      <c r="F2497" t="s">
        <v>10399</v>
      </c>
      <c r="G2497" t="s">
        <v>1582</v>
      </c>
      <c r="H2497" t="str">
        <f t="shared" si="1101"/>
        <v>12</v>
      </c>
      <c r="I2497" t="str">
        <f t="shared" si="1102"/>
        <v>Sep</v>
      </c>
      <c r="J2497" t="s">
        <v>7136</v>
      </c>
      <c r="K2497" t="str">
        <f t="shared" si="1103"/>
        <v>13</v>
      </c>
      <c r="L2497" t="str">
        <f t="shared" si="1104"/>
        <v>Sep</v>
      </c>
      <c r="M2497">
        <v>1</v>
      </c>
      <c r="N2497">
        <f t="shared" si="1105"/>
        <v>1</v>
      </c>
      <c r="O2497">
        <f t="shared" si="1106"/>
        <v>0</v>
      </c>
      <c r="P2497">
        <f t="shared" si="1107"/>
        <v>0</v>
      </c>
      <c r="Q2497" t="s">
        <v>587</v>
      </c>
      <c r="R2497" t="s">
        <v>17</v>
      </c>
      <c r="S2497">
        <v>1</v>
      </c>
      <c r="T2497">
        <v>0</v>
      </c>
      <c r="U2497" s="2">
        <v>247.08054220183482</v>
      </c>
      <c r="V2497" s="2">
        <v>247.08054220183482</v>
      </c>
      <c r="X2497" t="s">
        <v>10400</v>
      </c>
      <c r="Y2497" t="s">
        <v>10285</v>
      </c>
      <c r="Z2497" t="str">
        <f t="shared" si="1108"/>
        <v>Apr</v>
      </c>
      <c r="AA2497" s="6">
        <f t="shared" si="1096"/>
        <v>0</v>
      </c>
      <c r="AB2497" s="6">
        <f t="shared" si="1096"/>
        <v>0</v>
      </c>
      <c r="AC2497" s="6">
        <f t="shared" si="1096"/>
        <v>0</v>
      </c>
      <c r="AD2497" s="6">
        <f t="shared" si="1096"/>
        <v>0</v>
      </c>
      <c r="AE2497" s="6">
        <f t="shared" si="1096"/>
        <v>1</v>
      </c>
      <c r="AF2497" s="6">
        <f t="shared" si="1109"/>
        <v>1</v>
      </c>
      <c r="AG2497" s="6">
        <f t="shared" si="1110"/>
        <v>0</v>
      </c>
      <c r="AH2497" s="14" t="str">
        <f>LEFT(X2497,2)&amp;"."&amp;VLOOKUP(MID(X2497,4,3),'Data validation'!$A$1:$B$12,2,FALSE)&amp;".2025"</f>
        <v>28.04.2025</v>
      </c>
      <c r="AI2497">
        <f t="shared" si="1111"/>
        <v>18</v>
      </c>
      <c r="AJ2497" t="str">
        <f>H2497&amp;"."&amp;VLOOKUP(I2497,'Data validation'!$A$1:$B$12,2,FALSE)&amp;".2026"</f>
        <v>12.09.2026</v>
      </c>
      <c r="AK2497">
        <f t="shared" si="1112"/>
        <v>37</v>
      </c>
      <c r="AL2497" t="e">
        <f>VLOOKUP(E2497,[2]Sheet1!$A:$B,2,FALSE)</f>
        <v>#N/A</v>
      </c>
    </row>
    <row r="2498" spans="1:38" x14ac:dyDescent="0.25">
      <c r="A2498" t="str">
        <f>VLOOKUP(Q2498,'Data validation'!$K$2:$L$50,2,FALSE)</f>
        <v>BOOKING</v>
      </c>
      <c r="B2498">
        <f t="shared" si="1098"/>
        <v>0</v>
      </c>
      <c r="C2498">
        <f t="shared" si="1099"/>
        <v>1</v>
      </c>
      <c r="D2498">
        <f t="shared" si="1100"/>
        <v>0</v>
      </c>
      <c r="E2498">
        <v>11190</v>
      </c>
      <c r="F2498" t="s">
        <v>10399</v>
      </c>
      <c r="G2498" t="s">
        <v>1582</v>
      </c>
      <c r="H2498" t="str">
        <f t="shared" si="1101"/>
        <v>12</v>
      </c>
      <c r="I2498" t="str">
        <f t="shared" si="1102"/>
        <v>Sep</v>
      </c>
      <c r="J2498" t="s">
        <v>7136</v>
      </c>
      <c r="K2498" t="str">
        <f t="shared" si="1103"/>
        <v>13</v>
      </c>
      <c r="L2498" t="str">
        <f t="shared" si="1104"/>
        <v>Sep</v>
      </c>
      <c r="M2498">
        <v>1</v>
      </c>
      <c r="N2498">
        <f t="shared" si="1105"/>
        <v>1</v>
      </c>
      <c r="O2498">
        <f t="shared" si="1106"/>
        <v>0</v>
      </c>
      <c r="P2498">
        <f t="shared" si="1107"/>
        <v>0</v>
      </c>
      <c r="Q2498" t="s">
        <v>587</v>
      </c>
      <c r="R2498" t="s">
        <v>57</v>
      </c>
      <c r="S2498">
        <v>3</v>
      </c>
      <c r="T2498">
        <v>0</v>
      </c>
      <c r="U2498" s="2">
        <v>505.78840403669722</v>
      </c>
      <c r="V2498" s="2">
        <v>505.78840403669722</v>
      </c>
      <c r="X2498" t="s">
        <v>10400</v>
      </c>
      <c r="Y2498" t="s">
        <v>10285</v>
      </c>
      <c r="Z2498" t="str">
        <f t="shared" si="1108"/>
        <v>Apr</v>
      </c>
      <c r="AA2498" s="6">
        <f t="shared" si="1096"/>
        <v>0</v>
      </c>
      <c r="AB2498" s="6">
        <f t="shared" si="1096"/>
        <v>0</v>
      </c>
      <c r="AC2498" s="6">
        <f t="shared" si="1096"/>
        <v>0</v>
      </c>
      <c r="AD2498" s="6">
        <f t="shared" si="1096"/>
        <v>0</v>
      </c>
      <c r="AE2498" s="6">
        <f t="shared" si="1096"/>
        <v>1</v>
      </c>
      <c r="AF2498" s="6">
        <f t="shared" si="1109"/>
        <v>1</v>
      </c>
      <c r="AG2498" s="6">
        <f t="shared" si="1110"/>
        <v>0</v>
      </c>
      <c r="AH2498" s="14" t="str">
        <f>LEFT(X2498,2)&amp;"."&amp;VLOOKUP(MID(X2498,4,3),'Data validation'!$A$1:$B$12,2,FALSE)&amp;".2025"</f>
        <v>28.04.2025</v>
      </c>
      <c r="AI2498">
        <f t="shared" si="1111"/>
        <v>18</v>
      </c>
      <c r="AJ2498" t="str">
        <f>H2498&amp;"."&amp;VLOOKUP(I2498,'Data validation'!$A$1:$B$12,2,FALSE)&amp;".2026"</f>
        <v>12.09.2026</v>
      </c>
      <c r="AK2498">
        <f t="shared" si="1112"/>
        <v>37</v>
      </c>
      <c r="AL2498" t="e">
        <f>VLOOKUP(E2498,[2]Sheet1!$A:$B,2,FALSE)</f>
        <v>#N/A</v>
      </c>
    </row>
    <row r="2499" spans="1:38" x14ac:dyDescent="0.25">
      <c r="A2499" t="str">
        <f>VLOOKUP(Q2499,'Data validation'!$K$2:$L$50,2,FALSE)</f>
        <v>BOOKING</v>
      </c>
      <c r="B2499">
        <f t="shared" si="1098"/>
        <v>0</v>
      </c>
      <c r="C2499">
        <f t="shared" si="1099"/>
        <v>1</v>
      </c>
      <c r="D2499">
        <f t="shared" si="1100"/>
        <v>0</v>
      </c>
      <c r="E2499">
        <v>11191</v>
      </c>
      <c r="F2499" t="s">
        <v>10399</v>
      </c>
      <c r="G2499" t="s">
        <v>1582</v>
      </c>
      <c r="H2499" t="str">
        <f t="shared" si="1101"/>
        <v>12</v>
      </c>
      <c r="I2499" t="str">
        <f t="shared" si="1102"/>
        <v>Sep</v>
      </c>
      <c r="J2499" t="s">
        <v>7136</v>
      </c>
      <c r="K2499" t="str">
        <f t="shared" si="1103"/>
        <v>13</v>
      </c>
      <c r="L2499" t="str">
        <f t="shared" si="1104"/>
        <v>Sep</v>
      </c>
      <c r="M2499">
        <v>1</v>
      </c>
      <c r="N2499">
        <f t="shared" si="1105"/>
        <v>1</v>
      </c>
      <c r="O2499">
        <f t="shared" si="1106"/>
        <v>0</v>
      </c>
      <c r="P2499">
        <f t="shared" si="1107"/>
        <v>0</v>
      </c>
      <c r="Q2499" t="s">
        <v>587</v>
      </c>
      <c r="R2499" t="s">
        <v>17</v>
      </c>
      <c r="S2499">
        <v>2</v>
      </c>
      <c r="T2499">
        <v>0</v>
      </c>
      <c r="U2499" s="2">
        <v>333.56770366972478</v>
      </c>
      <c r="V2499" s="2">
        <v>333.56770366972478</v>
      </c>
      <c r="X2499" t="s">
        <v>10400</v>
      </c>
      <c r="Y2499" t="s">
        <v>10285</v>
      </c>
      <c r="Z2499" t="str">
        <f t="shared" si="1108"/>
        <v>Apr</v>
      </c>
      <c r="AA2499" s="6">
        <f t="shared" si="1096"/>
        <v>0</v>
      </c>
      <c r="AB2499" s="6">
        <f t="shared" si="1096"/>
        <v>0</v>
      </c>
      <c r="AC2499" s="6">
        <f t="shared" si="1096"/>
        <v>0</v>
      </c>
      <c r="AD2499" s="6">
        <f t="shared" si="1096"/>
        <v>0</v>
      </c>
      <c r="AE2499" s="6">
        <f t="shared" si="1096"/>
        <v>1</v>
      </c>
      <c r="AF2499" s="6">
        <f t="shared" si="1109"/>
        <v>1</v>
      </c>
      <c r="AG2499" s="6">
        <f t="shared" si="1110"/>
        <v>0</v>
      </c>
      <c r="AH2499" s="14" t="str">
        <f>LEFT(X2499,2)&amp;"."&amp;VLOOKUP(MID(X2499,4,3),'Data validation'!$A$1:$B$12,2,FALSE)&amp;".2025"</f>
        <v>28.04.2025</v>
      </c>
      <c r="AI2499">
        <f t="shared" si="1111"/>
        <v>18</v>
      </c>
      <c r="AJ2499" t="str">
        <f>H2499&amp;"."&amp;VLOOKUP(I2499,'Data validation'!$A$1:$B$12,2,FALSE)&amp;".2026"</f>
        <v>12.09.2026</v>
      </c>
      <c r="AK2499">
        <f t="shared" si="1112"/>
        <v>37</v>
      </c>
      <c r="AL2499" t="e">
        <f>VLOOKUP(E2499,[2]Sheet1!$A:$B,2,FALSE)</f>
        <v>#N/A</v>
      </c>
    </row>
    <row r="2500" spans="1:38" x14ac:dyDescent="0.25">
      <c r="A2500" t="str">
        <f>VLOOKUP(Q2500,'Data validation'!$K$2:$L$50,2,FALSE)</f>
        <v>BOOKING</v>
      </c>
      <c r="B2500">
        <f t="shared" si="1098"/>
        <v>0</v>
      </c>
      <c r="C2500">
        <f t="shared" si="1099"/>
        <v>1</v>
      </c>
      <c r="D2500">
        <f t="shared" si="1100"/>
        <v>0</v>
      </c>
      <c r="E2500">
        <v>11192</v>
      </c>
      <c r="F2500" t="s">
        <v>10399</v>
      </c>
      <c r="G2500" t="s">
        <v>1582</v>
      </c>
      <c r="H2500" t="str">
        <f t="shared" si="1101"/>
        <v>12</v>
      </c>
      <c r="I2500" t="str">
        <f t="shared" si="1102"/>
        <v>Sep</v>
      </c>
      <c r="J2500" t="s">
        <v>7136</v>
      </c>
      <c r="K2500" t="str">
        <f t="shared" si="1103"/>
        <v>13</v>
      </c>
      <c r="L2500" t="str">
        <f t="shared" si="1104"/>
        <v>Sep</v>
      </c>
      <c r="M2500">
        <v>1</v>
      </c>
      <c r="N2500">
        <f t="shared" si="1105"/>
        <v>1</v>
      </c>
      <c r="O2500">
        <f t="shared" si="1106"/>
        <v>0</v>
      </c>
      <c r="P2500">
        <f t="shared" si="1107"/>
        <v>0</v>
      </c>
      <c r="Q2500" t="s">
        <v>587</v>
      </c>
      <c r="R2500" t="s">
        <v>17</v>
      </c>
      <c r="S2500">
        <v>2</v>
      </c>
      <c r="T2500">
        <v>0</v>
      </c>
      <c r="U2500" s="2">
        <v>333.56770366972478</v>
      </c>
      <c r="V2500" s="2">
        <v>333.56770366972478</v>
      </c>
      <c r="X2500" t="s">
        <v>10400</v>
      </c>
      <c r="Y2500" t="s">
        <v>10285</v>
      </c>
      <c r="Z2500" t="str">
        <f t="shared" si="1108"/>
        <v>Apr</v>
      </c>
      <c r="AA2500" s="6">
        <f t="shared" si="1096"/>
        <v>0</v>
      </c>
      <c r="AB2500" s="6">
        <f t="shared" si="1096"/>
        <v>0</v>
      </c>
      <c r="AC2500" s="6">
        <f t="shared" si="1096"/>
        <v>0</v>
      </c>
      <c r="AD2500" s="6">
        <f t="shared" si="1096"/>
        <v>0</v>
      </c>
      <c r="AE2500" s="6">
        <f t="shared" si="1096"/>
        <v>1</v>
      </c>
      <c r="AF2500" s="6">
        <f t="shared" si="1109"/>
        <v>1</v>
      </c>
      <c r="AG2500" s="6">
        <f t="shared" si="1110"/>
        <v>0</v>
      </c>
      <c r="AH2500" s="14" t="str">
        <f>LEFT(X2500,2)&amp;"."&amp;VLOOKUP(MID(X2500,4,3),'Data validation'!$A$1:$B$12,2,FALSE)&amp;".2025"</f>
        <v>28.04.2025</v>
      </c>
      <c r="AI2500">
        <f t="shared" si="1111"/>
        <v>18</v>
      </c>
      <c r="AJ2500" t="str">
        <f>H2500&amp;"."&amp;VLOOKUP(I2500,'Data validation'!$A$1:$B$12,2,FALSE)&amp;".2026"</f>
        <v>12.09.2026</v>
      </c>
      <c r="AK2500">
        <f t="shared" si="1112"/>
        <v>37</v>
      </c>
      <c r="AL2500" t="e">
        <f>VLOOKUP(E2500,[2]Sheet1!$A:$B,2,FALSE)</f>
        <v>#N/A</v>
      </c>
    </row>
    <row r="2501" spans="1:38" x14ac:dyDescent="0.25">
      <c r="A2501" t="str">
        <f>VLOOKUP(Q2501,'Data validation'!$K$2:$L$50,2,FALSE)</f>
        <v>BOOKING</v>
      </c>
      <c r="B2501">
        <f t="shared" si="1098"/>
        <v>0</v>
      </c>
      <c r="C2501">
        <f t="shared" si="1099"/>
        <v>1</v>
      </c>
      <c r="D2501">
        <f t="shared" si="1100"/>
        <v>0</v>
      </c>
      <c r="E2501">
        <v>11193</v>
      </c>
      <c r="F2501" t="s">
        <v>10399</v>
      </c>
      <c r="G2501" t="s">
        <v>1582</v>
      </c>
      <c r="H2501" t="str">
        <f t="shared" si="1101"/>
        <v>12</v>
      </c>
      <c r="I2501" t="str">
        <f t="shared" si="1102"/>
        <v>Sep</v>
      </c>
      <c r="J2501" t="s">
        <v>7136</v>
      </c>
      <c r="K2501" t="str">
        <f t="shared" si="1103"/>
        <v>13</v>
      </c>
      <c r="L2501" t="str">
        <f t="shared" si="1104"/>
        <v>Sep</v>
      </c>
      <c r="M2501">
        <v>1</v>
      </c>
      <c r="N2501">
        <f t="shared" si="1105"/>
        <v>1</v>
      </c>
      <c r="O2501">
        <f t="shared" si="1106"/>
        <v>0</v>
      </c>
      <c r="P2501">
        <f t="shared" si="1107"/>
        <v>0</v>
      </c>
      <c r="Q2501" t="s">
        <v>587</v>
      </c>
      <c r="R2501" t="s">
        <v>17</v>
      </c>
      <c r="S2501">
        <v>1</v>
      </c>
      <c r="T2501">
        <v>0</v>
      </c>
      <c r="U2501" s="2">
        <v>247.08054220183482</v>
      </c>
      <c r="V2501" s="2">
        <v>247.08054220183482</v>
      </c>
      <c r="X2501" t="s">
        <v>10401</v>
      </c>
      <c r="Y2501" t="s">
        <v>10285</v>
      </c>
      <c r="Z2501" t="str">
        <f t="shared" si="1108"/>
        <v>Apr</v>
      </c>
      <c r="AA2501" s="6">
        <f t="shared" si="1096"/>
        <v>0</v>
      </c>
      <c r="AB2501" s="6">
        <f t="shared" si="1096"/>
        <v>0</v>
      </c>
      <c r="AC2501" s="6">
        <f t="shared" si="1096"/>
        <v>0</v>
      </c>
      <c r="AD2501" s="6">
        <f t="shared" si="1096"/>
        <v>0</v>
      </c>
      <c r="AE2501" s="6">
        <f t="shared" si="1096"/>
        <v>1</v>
      </c>
      <c r="AF2501" s="6">
        <f t="shared" si="1109"/>
        <v>1</v>
      </c>
      <c r="AG2501" s="6">
        <f t="shared" si="1110"/>
        <v>0</v>
      </c>
      <c r="AH2501" s="14" t="str">
        <f>LEFT(X2501,2)&amp;"."&amp;VLOOKUP(MID(X2501,4,3),'Data validation'!$A$1:$B$12,2,FALSE)&amp;".2025"</f>
        <v>28.04.2025</v>
      </c>
      <c r="AI2501">
        <f t="shared" si="1111"/>
        <v>18</v>
      </c>
      <c r="AJ2501" t="str">
        <f>H2501&amp;"."&amp;VLOOKUP(I2501,'Data validation'!$A$1:$B$12,2,FALSE)&amp;".2026"</f>
        <v>12.09.2026</v>
      </c>
      <c r="AK2501">
        <f t="shared" si="1112"/>
        <v>37</v>
      </c>
      <c r="AL2501" t="e">
        <f>VLOOKUP(E2501,[2]Sheet1!$A:$B,2,FALSE)</f>
        <v>#N/A</v>
      </c>
    </row>
    <row r="2502" spans="1:38" x14ac:dyDescent="0.25">
      <c r="A2502" t="str">
        <f>VLOOKUP(Q2502,'Data validation'!$K$2:$L$50,2,FALSE)</f>
        <v>BOOKING</v>
      </c>
      <c r="B2502">
        <f t="shared" si="1098"/>
        <v>0</v>
      </c>
      <c r="C2502">
        <f t="shared" si="1099"/>
        <v>1</v>
      </c>
      <c r="D2502">
        <f t="shared" si="1100"/>
        <v>0</v>
      </c>
      <c r="E2502">
        <v>11194</v>
      </c>
      <c r="F2502" t="s">
        <v>10399</v>
      </c>
      <c r="G2502" t="s">
        <v>1582</v>
      </c>
      <c r="H2502" t="str">
        <f t="shared" si="1101"/>
        <v>12</v>
      </c>
      <c r="I2502" t="str">
        <f t="shared" si="1102"/>
        <v>Sep</v>
      </c>
      <c r="J2502" t="s">
        <v>7136</v>
      </c>
      <c r="K2502" t="str">
        <f t="shared" si="1103"/>
        <v>13</v>
      </c>
      <c r="L2502" t="str">
        <f t="shared" si="1104"/>
        <v>Sep</v>
      </c>
      <c r="M2502">
        <v>1</v>
      </c>
      <c r="N2502">
        <f t="shared" si="1105"/>
        <v>1</v>
      </c>
      <c r="O2502">
        <f t="shared" si="1106"/>
        <v>0</v>
      </c>
      <c r="P2502">
        <f t="shared" si="1107"/>
        <v>0</v>
      </c>
      <c r="Q2502" t="s">
        <v>587</v>
      </c>
      <c r="R2502" t="s">
        <v>17</v>
      </c>
      <c r="S2502">
        <v>1</v>
      </c>
      <c r="T2502">
        <v>0</v>
      </c>
      <c r="U2502" s="2">
        <v>247.08054220183482</v>
      </c>
      <c r="V2502" s="2">
        <v>247.08054220183482</v>
      </c>
      <c r="X2502" t="s">
        <v>10401</v>
      </c>
      <c r="Y2502" t="s">
        <v>10285</v>
      </c>
      <c r="Z2502" t="str">
        <f t="shared" si="1108"/>
        <v>Apr</v>
      </c>
      <c r="AA2502" s="6">
        <f t="shared" si="1096"/>
        <v>0</v>
      </c>
      <c r="AB2502" s="6">
        <f t="shared" si="1096"/>
        <v>0</v>
      </c>
      <c r="AC2502" s="6">
        <f t="shared" si="1096"/>
        <v>0</v>
      </c>
      <c r="AD2502" s="6">
        <f t="shared" si="1096"/>
        <v>0</v>
      </c>
      <c r="AE2502" s="6">
        <f t="shared" si="1096"/>
        <v>1</v>
      </c>
      <c r="AF2502" s="6">
        <f t="shared" si="1109"/>
        <v>1</v>
      </c>
      <c r="AG2502" s="6">
        <f t="shared" si="1110"/>
        <v>0</v>
      </c>
      <c r="AH2502" s="14" t="str">
        <f>LEFT(X2502,2)&amp;"."&amp;VLOOKUP(MID(X2502,4,3),'Data validation'!$A$1:$B$12,2,FALSE)&amp;".2025"</f>
        <v>28.04.2025</v>
      </c>
      <c r="AI2502">
        <f t="shared" si="1111"/>
        <v>18</v>
      </c>
      <c r="AJ2502" t="str">
        <f>H2502&amp;"."&amp;VLOOKUP(I2502,'Data validation'!$A$1:$B$12,2,FALSE)&amp;".2026"</f>
        <v>12.09.2026</v>
      </c>
      <c r="AK2502">
        <f t="shared" si="1112"/>
        <v>37</v>
      </c>
      <c r="AL2502" t="e">
        <f>VLOOKUP(E2502,[2]Sheet1!$A:$B,2,FALSE)</f>
        <v>#N/A</v>
      </c>
    </row>
    <row r="2503" spans="1:38" x14ac:dyDescent="0.25">
      <c r="A2503" t="str">
        <f>VLOOKUP(Q2503,'Data validation'!$K$2:$L$50,2,FALSE)</f>
        <v>BOOKING</v>
      </c>
      <c r="B2503">
        <f t="shared" si="1098"/>
        <v>0</v>
      </c>
      <c r="C2503">
        <f t="shared" si="1099"/>
        <v>1</v>
      </c>
      <c r="D2503">
        <f t="shared" si="1100"/>
        <v>0</v>
      </c>
      <c r="E2503">
        <v>11195</v>
      </c>
      <c r="F2503" t="s">
        <v>10399</v>
      </c>
      <c r="G2503" t="s">
        <v>1582</v>
      </c>
      <c r="H2503" t="str">
        <f t="shared" si="1101"/>
        <v>12</v>
      </c>
      <c r="I2503" t="str">
        <f t="shared" si="1102"/>
        <v>Sep</v>
      </c>
      <c r="J2503" t="s">
        <v>7136</v>
      </c>
      <c r="K2503" t="str">
        <f t="shared" si="1103"/>
        <v>13</v>
      </c>
      <c r="L2503" t="str">
        <f t="shared" si="1104"/>
        <v>Sep</v>
      </c>
      <c r="M2503">
        <v>1</v>
      </c>
      <c r="N2503">
        <f t="shared" si="1105"/>
        <v>1</v>
      </c>
      <c r="O2503">
        <f t="shared" si="1106"/>
        <v>0</v>
      </c>
      <c r="P2503">
        <f t="shared" si="1107"/>
        <v>0</v>
      </c>
      <c r="Q2503" t="s">
        <v>587</v>
      </c>
      <c r="R2503" t="s">
        <v>17</v>
      </c>
      <c r="S2503">
        <v>1</v>
      </c>
      <c r="T2503">
        <v>0</v>
      </c>
      <c r="U2503" s="2">
        <v>247.08054220183482</v>
      </c>
      <c r="V2503" s="2">
        <v>247.08054220183482</v>
      </c>
      <c r="X2503" t="s">
        <v>10401</v>
      </c>
      <c r="Y2503" t="s">
        <v>10285</v>
      </c>
      <c r="Z2503" t="str">
        <f t="shared" si="1108"/>
        <v>Apr</v>
      </c>
      <c r="AA2503" s="6">
        <f t="shared" si="1096"/>
        <v>0</v>
      </c>
      <c r="AB2503" s="6">
        <f t="shared" si="1096"/>
        <v>0</v>
      </c>
      <c r="AC2503" s="6">
        <f t="shared" si="1096"/>
        <v>0</v>
      </c>
      <c r="AD2503" s="6">
        <f t="shared" si="1096"/>
        <v>0</v>
      </c>
      <c r="AE2503" s="6">
        <f t="shared" si="1096"/>
        <v>1</v>
      </c>
      <c r="AF2503" s="6">
        <f t="shared" si="1109"/>
        <v>1</v>
      </c>
      <c r="AG2503" s="6">
        <f t="shared" si="1110"/>
        <v>0</v>
      </c>
      <c r="AH2503" s="14" t="str">
        <f>LEFT(X2503,2)&amp;"."&amp;VLOOKUP(MID(X2503,4,3),'Data validation'!$A$1:$B$12,2,FALSE)&amp;".2025"</f>
        <v>28.04.2025</v>
      </c>
      <c r="AI2503">
        <f t="shared" si="1111"/>
        <v>18</v>
      </c>
      <c r="AJ2503" t="str">
        <f>H2503&amp;"."&amp;VLOOKUP(I2503,'Data validation'!$A$1:$B$12,2,FALSE)&amp;".2026"</f>
        <v>12.09.2026</v>
      </c>
      <c r="AK2503">
        <f t="shared" si="1112"/>
        <v>37</v>
      </c>
      <c r="AL2503" t="e">
        <f>VLOOKUP(E2503,[2]Sheet1!$A:$B,2,FALSE)</f>
        <v>#N/A</v>
      </c>
    </row>
    <row r="2504" spans="1:38" x14ac:dyDescent="0.25">
      <c r="A2504" t="str">
        <f>VLOOKUP(Q2504,'Data validation'!$K$2:$L$50,2,FALSE)</f>
        <v>TO</v>
      </c>
      <c r="B2504">
        <f t="shared" si="1098"/>
        <v>0</v>
      </c>
      <c r="C2504">
        <f t="shared" si="1099"/>
        <v>3</v>
      </c>
      <c r="D2504">
        <f t="shared" si="1100"/>
        <v>0</v>
      </c>
      <c r="E2504">
        <v>10977</v>
      </c>
      <c r="F2504" t="s">
        <v>10402</v>
      </c>
      <c r="G2504" t="s">
        <v>120</v>
      </c>
      <c r="H2504" t="str">
        <f t="shared" si="1101"/>
        <v>02</v>
      </c>
      <c r="I2504" t="str">
        <f t="shared" si="1102"/>
        <v>Jul</v>
      </c>
      <c r="J2504" t="s">
        <v>313</v>
      </c>
      <c r="K2504" t="str">
        <f t="shared" si="1103"/>
        <v>05</v>
      </c>
      <c r="L2504" t="str">
        <f t="shared" si="1104"/>
        <v>Jul</v>
      </c>
      <c r="M2504">
        <v>3</v>
      </c>
      <c r="N2504">
        <f t="shared" si="1105"/>
        <v>3</v>
      </c>
      <c r="O2504">
        <f t="shared" si="1106"/>
        <v>0</v>
      </c>
      <c r="P2504">
        <f t="shared" si="1107"/>
        <v>0</v>
      </c>
      <c r="Q2504" t="s">
        <v>81</v>
      </c>
      <c r="R2504" t="s">
        <v>17</v>
      </c>
      <c r="S2504">
        <v>2</v>
      </c>
      <c r="T2504">
        <v>1</v>
      </c>
      <c r="U2504" s="2">
        <f>SUMIFS(SLR!L:L,SLR!D:D,'Резервации 2026'!E2504)</f>
        <v>1205.7691950000001</v>
      </c>
      <c r="V2504" s="2">
        <f t="shared" ref="V2504" si="1113">+U2504/M2504</f>
        <v>401.92306500000001</v>
      </c>
      <c r="W2504" t="s">
        <v>262</v>
      </c>
      <c r="X2504" t="s">
        <v>10403</v>
      </c>
      <c r="Y2504" t="s">
        <v>10404</v>
      </c>
      <c r="Z2504" t="str">
        <f t="shared" si="1108"/>
        <v>Apr</v>
      </c>
      <c r="AA2504" s="6">
        <f t="shared" si="1096"/>
        <v>0</v>
      </c>
      <c r="AB2504" s="6">
        <f t="shared" si="1096"/>
        <v>0</v>
      </c>
      <c r="AC2504" s="6">
        <f t="shared" si="1096"/>
        <v>3</v>
      </c>
      <c r="AD2504" s="6">
        <f t="shared" si="1096"/>
        <v>0</v>
      </c>
      <c r="AE2504" s="6">
        <f t="shared" si="1096"/>
        <v>0</v>
      </c>
      <c r="AF2504" s="6">
        <f t="shared" si="1109"/>
        <v>3</v>
      </c>
      <c r="AG2504" s="6">
        <f t="shared" si="1110"/>
        <v>0</v>
      </c>
      <c r="AH2504" s="14" t="str">
        <f>LEFT(X2504,2)&amp;"."&amp;VLOOKUP(MID(X2504,4,3),'Data validation'!$A$1:$B$12,2,FALSE)&amp;".2025"</f>
        <v>19.04.2025</v>
      </c>
      <c r="AI2504">
        <f t="shared" si="1111"/>
        <v>16</v>
      </c>
      <c r="AJ2504" t="str">
        <f>H2504&amp;"."&amp;VLOOKUP(I2504,'Data validation'!$A$1:$B$12,2,FALSE)&amp;".2026"</f>
        <v>02.07.2026</v>
      </c>
      <c r="AK2504">
        <f t="shared" si="1112"/>
        <v>27</v>
      </c>
      <c r="AL2504" t="e">
        <f>VLOOKUP(E2504,[2]Sheet1!$A:$B,2,FALSE)</f>
        <v>#N/A</v>
      </c>
    </row>
    <row r="2505" spans="1:38" x14ac:dyDescent="0.25">
      <c r="A2505" t="str">
        <f>VLOOKUP(Q2505,'Data validation'!$K$2:$L$50,2,FALSE)</f>
        <v>BOOKING</v>
      </c>
      <c r="B2505">
        <f t="shared" si="1098"/>
        <v>0</v>
      </c>
      <c r="C2505">
        <f t="shared" si="1099"/>
        <v>2</v>
      </c>
      <c r="D2505">
        <f t="shared" si="1100"/>
        <v>0</v>
      </c>
      <c r="E2505">
        <v>11210</v>
      </c>
      <c r="F2505" t="s">
        <v>10405</v>
      </c>
      <c r="G2505" t="s">
        <v>427</v>
      </c>
      <c r="H2505" t="str">
        <f t="shared" si="1101"/>
        <v>11</v>
      </c>
      <c r="I2505" t="str">
        <f t="shared" si="1102"/>
        <v>Sep</v>
      </c>
      <c r="J2505" t="s">
        <v>7136</v>
      </c>
      <c r="K2505" t="str">
        <f t="shared" si="1103"/>
        <v>13</v>
      </c>
      <c r="L2505" t="str">
        <f t="shared" si="1104"/>
        <v>Sep</v>
      </c>
      <c r="M2505">
        <v>2</v>
      </c>
      <c r="N2505">
        <f t="shared" si="1105"/>
        <v>2</v>
      </c>
      <c r="O2505">
        <f t="shared" si="1106"/>
        <v>0</v>
      </c>
      <c r="P2505">
        <f t="shared" si="1107"/>
        <v>0</v>
      </c>
      <c r="Q2505" t="s">
        <v>587</v>
      </c>
      <c r="R2505" t="s">
        <v>17</v>
      </c>
      <c r="S2505">
        <v>2</v>
      </c>
      <c r="T2505">
        <v>0</v>
      </c>
      <c r="U2505" s="2">
        <v>494.16108440366963</v>
      </c>
      <c r="V2505" s="2">
        <v>247.08054220183482</v>
      </c>
      <c r="W2505" t="s">
        <v>227</v>
      </c>
      <c r="X2505" t="s">
        <v>10406</v>
      </c>
      <c r="Y2505" t="s">
        <v>10285</v>
      </c>
      <c r="Z2505" t="str">
        <f t="shared" si="1108"/>
        <v>Apr</v>
      </c>
      <c r="AA2505" s="6">
        <f t="shared" si="1096"/>
        <v>0</v>
      </c>
      <c r="AB2505" s="6">
        <f t="shared" si="1096"/>
        <v>0</v>
      </c>
      <c r="AC2505" s="6">
        <f t="shared" si="1096"/>
        <v>0</v>
      </c>
      <c r="AD2505" s="6">
        <f t="shared" si="1096"/>
        <v>0</v>
      </c>
      <c r="AE2505" s="6">
        <f t="shared" si="1096"/>
        <v>2</v>
      </c>
      <c r="AF2505" s="6">
        <f t="shared" si="1109"/>
        <v>2</v>
      </c>
      <c r="AG2505" s="6">
        <f t="shared" si="1110"/>
        <v>0</v>
      </c>
      <c r="AH2505" s="14" t="str">
        <f>LEFT(X2505,2)&amp;"."&amp;VLOOKUP(MID(X2505,4,3),'Data validation'!$A$1:$B$12,2,FALSE)&amp;".2025"</f>
        <v>28.04.2025</v>
      </c>
      <c r="AI2505">
        <f t="shared" si="1111"/>
        <v>18</v>
      </c>
      <c r="AJ2505" t="str">
        <f>H2505&amp;"."&amp;VLOOKUP(I2505,'Data validation'!$A$1:$B$12,2,FALSE)&amp;".2026"</f>
        <v>11.09.2026</v>
      </c>
      <c r="AK2505">
        <f t="shared" si="1112"/>
        <v>37</v>
      </c>
      <c r="AL2505" t="e">
        <f>VLOOKUP(E2505,[2]Sheet1!$A:$B,2,FALSE)</f>
        <v>#N/A</v>
      </c>
    </row>
    <row r="2506" spans="1:38" x14ac:dyDescent="0.25">
      <c r="A2506" t="str">
        <f>VLOOKUP(Q2506,'Data validation'!$K$2:$L$50,2,FALSE)</f>
        <v>BOOKING</v>
      </c>
      <c r="B2506">
        <f t="shared" si="1098"/>
        <v>0</v>
      </c>
      <c r="C2506">
        <f t="shared" si="1099"/>
        <v>2</v>
      </c>
      <c r="D2506">
        <f t="shared" si="1100"/>
        <v>0</v>
      </c>
      <c r="E2506">
        <v>11211</v>
      </c>
      <c r="F2506" t="s">
        <v>10405</v>
      </c>
      <c r="G2506" t="s">
        <v>427</v>
      </c>
      <c r="H2506" t="str">
        <f t="shared" si="1101"/>
        <v>11</v>
      </c>
      <c r="I2506" t="str">
        <f t="shared" si="1102"/>
        <v>Sep</v>
      </c>
      <c r="J2506" t="s">
        <v>7136</v>
      </c>
      <c r="K2506" t="str">
        <f t="shared" si="1103"/>
        <v>13</v>
      </c>
      <c r="L2506" t="str">
        <f t="shared" si="1104"/>
        <v>Sep</v>
      </c>
      <c r="M2506">
        <v>2</v>
      </c>
      <c r="N2506">
        <f t="shared" si="1105"/>
        <v>2</v>
      </c>
      <c r="O2506">
        <f t="shared" si="1106"/>
        <v>0</v>
      </c>
      <c r="P2506">
        <f t="shared" si="1107"/>
        <v>0</v>
      </c>
      <c r="Q2506" t="s">
        <v>587</v>
      </c>
      <c r="R2506" t="s">
        <v>17</v>
      </c>
      <c r="S2506">
        <v>2</v>
      </c>
      <c r="T2506">
        <v>0</v>
      </c>
      <c r="U2506" s="2">
        <v>494.16108440366963</v>
      </c>
      <c r="V2506" s="2">
        <v>247.08054220183482</v>
      </c>
      <c r="X2506" t="s">
        <v>10406</v>
      </c>
      <c r="Y2506" t="s">
        <v>10285</v>
      </c>
      <c r="Z2506" t="str">
        <f t="shared" si="1108"/>
        <v>Apr</v>
      </c>
      <c r="AA2506" s="6">
        <f t="shared" si="1096"/>
        <v>0</v>
      </c>
      <c r="AB2506" s="6">
        <f t="shared" si="1096"/>
        <v>0</v>
      </c>
      <c r="AC2506" s="6">
        <f t="shared" si="1096"/>
        <v>0</v>
      </c>
      <c r="AD2506" s="6">
        <f t="shared" si="1096"/>
        <v>0</v>
      </c>
      <c r="AE2506" s="6">
        <f t="shared" si="1096"/>
        <v>2</v>
      </c>
      <c r="AF2506" s="6">
        <f t="shared" si="1109"/>
        <v>2</v>
      </c>
      <c r="AG2506" s="6">
        <f t="shared" si="1110"/>
        <v>0</v>
      </c>
      <c r="AH2506" s="14" t="str">
        <f>LEFT(X2506,2)&amp;"."&amp;VLOOKUP(MID(X2506,4,3),'Data validation'!$A$1:$B$12,2,FALSE)&amp;".2025"</f>
        <v>28.04.2025</v>
      </c>
      <c r="AI2506">
        <f t="shared" si="1111"/>
        <v>18</v>
      </c>
      <c r="AJ2506" t="str">
        <f>H2506&amp;"."&amp;VLOOKUP(I2506,'Data validation'!$A$1:$B$12,2,FALSE)&amp;".2026"</f>
        <v>11.09.2026</v>
      </c>
      <c r="AK2506">
        <f t="shared" si="1112"/>
        <v>37</v>
      </c>
      <c r="AL2506" t="e">
        <f>VLOOKUP(E2506,[2]Sheet1!$A:$B,2,FALSE)</f>
        <v>#N/A</v>
      </c>
    </row>
    <row r="2507" spans="1:38" x14ac:dyDescent="0.25">
      <c r="A2507" t="str">
        <f>VLOOKUP(Q2507,'Data validation'!$K$2:$L$50,2,FALSE)</f>
        <v>BOOKING</v>
      </c>
      <c r="B2507">
        <f t="shared" si="1098"/>
        <v>0</v>
      </c>
      <c r="C2507">
        <f t="shared" si="1099"/>
        <v>2</v>
      </c>
      <c r="D2507">
        <f t="shared" si="1100"/>
        <v>0</v>
      </c>
      <c r="E2507">
        <v>11212</v>
      </c>
      <c r="F2507" t="s">
        <v>10405</v>
      </c>
      <c r="G2507" t="s">
        <v>427</v>
      </c>
      <c r="H2507" t="str">
        <f t="shared" si="1101"/>
        <v>11</v>
      </c>
      <c r="I2507" t="str">
        <f t="shared" si="1102"/>
        <v>Sep</v>
      </c>
      <c r="J2507" t="s">
        <v>7136</v>
      </c>
      <c r="K2507" t="str">
        <f t="shared" si="1103"/>
        <v>13</v>
      </c>
      <c r="L2507" t="str">
        <f t="shared" si="1104"/>
        <v>Sep</v>
      </c>
      <c r="M2507">
        <v>2</v>
      </c>
      <c r="N2507">
        <f t="shared" si="1105"/>
        <v>2</v>
      </c>
      <c r="O2507">
        <f t="shared" si="1106"/>
        <v>0</v>
      </c>
      <c r="P2507">
        <f t="shared" si="1107"/>
        <v>0</v>
      </c>
      <c r="Q2507" t="s">
        <v>587</v>
      </c>
      <c r="R2507" t="s">
        <v>17</v>
      </c>
      <c r="S2507">
        <v>2</v>
      </c>
      <c r="T2507">
        <v>0</v>
      </c>
      <c r="U2507" s="2">
        <v>494.16108440366963</v>
      </c>
      <c r="V2507" s="2">
        <v>247.08054220183482</v>
      </c>
      <c r="X2507" t="s">
        <v>10406</v>
      </c>
      <c r="Y2507" t="s">
        <v>10285</v>
      </c>
      <c r="Z2507" t="str">
        <f t="shared" si="1108"/>
        <v>Apr</v>
      </c>
      <c r="AA2507" s="6">
        <f t="shared" si="1096"/>
        <v>0</v>
      </c>
      <c r="AB2507" s="6">
        <f t="shared" si="1096"/>
        <v>0</v>
      </c>
      <c r="AC2507" s="6">
        <f t="shared" si="1096"/>
        <v>0</v>
      </c>
      <c r="AD2507" s="6">
        <f t="shared" si="1096"/>
        <v>0</v>
      </c>
      <c r="AE2507" s="6">
        <f t="shared" si="1096"/>
        <v>2</v>
      </c>
      <c r="AF2507" s="6">
        <f t="shared" si="1109"/>
        <v>2</v>
      </c>
      <c r="AG2507" s="6">
        <f t="shared" si="1110"/>
        <v>0</v>
      </c>
      <c r="AH2507" s="14" t="str">
        <f>LEFT(X2507,2)&amp;"."&amp;VLOOKUP(MID(X2507,4,3),'Data validation'!$A$1:$B$12,2,FALSE)&amp;".2025"</f>
        <v>28.04.2025</v>
      </c>
      <c r="AI2507">
        <f t="shared" si="1111"/>
        <v>18</v>
      </c>
      <c r="AJ2507" t="str">
        <f>H2507&amp;"."&amp;VLOOKUP(I2507,'Data validation'!$A$1:$B$12,2,FALSE)&amp;".2026"</f>
        <v>11.09.2026</v>
      </c>
      <c r="AK2507">
        <f t="shared" si="1112"/>
        <v>37</v>
      </c>
      <c r="AL2507" t="e">
        <f>VLOOKUP(E2507,[2]Sheet1!$A:$B,2,FALSE)</f>
        <v>#N/A</v>
      </c>
    </row>
    <row r="2508" spans="1:38" x14ac:dyDescent="0.25">
      <c r="A2508" t="str">
        <f>VLOOKUP(Q2508,'Data validation'!$K$2:$L$50,2,FALSE)</f>
        <v>BOOKING</v>
      </c>
      <c r="B2508">
        <f t="shared" si="1098"/>
        <v>0</v>
      </c>
      <c r="C2508">
        <f t="shared" si="1099"/>
        <v>2</v>
      </c>
      <c r="D2508">
        <f t="shared" si="1100"/>
        <v>0</v>
      </c>
      <c r="E2508">
        <v>11196</v>
      </c>
      <c r="F2508" t="s">
        <v>10407</v>
      </c>
      <c r="G2508" t="s">
        <v>427</v>
      </c>
      <c r="H2508" t="str">
        <f t="shared" si="1101"/>
        <v>11</v>
      </c>
      <c r="I2508" t="str">
        <f t="shared" si="1102"/>
        <v>Sep</v>
      </c>
      <c r="J2508" t="s">
        <v>7136</v>
      </c>
      <c r="K2508" t="str">
        <f t="shared" si="1103"/>
        <v>13</v>
      </c>
      <c r="L2508" t="str">
        <f t="shared" si="1104"/>
        <v>Sep</v>
      </c>
      <c r="M2508">
        <v>2</v>
      </c>
      <c r="N2508">
        <f t="shared" si="1105"/>
        <v>2</v>
      </c>
      <c r="O2508">
        <f t="shared" si="1106"/>
        <v>0</v>
      </c>
      <c r="P2508">
        <f t="shared" si="1107"/>
        <v>0</v>
      </c>
      <c r="Q2508" t="s">
        <v>587</v>
      </c>
      <c r="R2508" t="s">
        <v>57</v>
      </c>
      <c r="S2508">
        <v>3</v>
      </c>
      <c r="T2508">
        <v>0</v>
      </c>
      <c r="U2508" s="2">
        <v>1011.5768080733944</v>
      </c>
      <c r="V2508" s="2">
        <v>505.78840403669722</v>
      </c>
      <c r="W2508" t="s">
        <v>227</v>
      </c>
      <c r="X2508" t="s">
        <v>10408</v>
      </c>
      <c r="Y2508" t="s">
        <v>10285</v>
      </c>
      <c r="Z2508" t="str">
        <f t="shared" si="1108"/>
        <v>Apr</v>
      </c>
      <c r="AA2508" s="6">
        <f t="shared" si="1096"/>
        <v>0</v>
      </c>
      <c r="AB2508" s="6">
        <f t="shared" si="1096"/>
        <v>0</v>
      </c>
      <c r="AC2508" s="6">
        <f t="shared" si="1096"/>
        <v>0</v>
      </c>
      <c r="AD2508" s="6">
        <f t="shared" si="1096"/>
        <v>0</v>
      </c>
      <c r="AE2508" s="6">
        <f t="shared" si="1096"/>
        <v>2</v>
      </c>
      <c r="AF2508" s="6">
        <f t="shared" si="1109"/>
        <v>2</v>
      </c>
      <c r="AG2508" s="6">
        <f t="shared" si="1110"/>
        <v>0</v>
      </c>
      <c r="AH2508" s="14" t="str">
        <f>LEFT(X2508,2)&amp;"."&amp;VLOOKUP(MID(X2508,4,3),'Data validation'!$A$1:$B$12,2,FALSE)&amp;".2025"</f>
        <v>28.04.2025</v>
      </c>
      <c r="AI2508">
        <f t="shared" si="1111"/>
        <v>18</v>
      </c>
      <c r="AJ2508" t="str">
        <f>H2508&amp;"."&amp;VLOOKUP(I2508,'Data validation'!$A$1:$B$12,2,FALSE)&amp;".2026"</f>
        <v>11.09.2026</v>
      </c>
      <c r="AK2508">
        <f t="shared" si="1112"/>
        <v>37</v>
      </c>
      <c r="AL2508" t="e">
        <f>VLOOKUP(E2508,[2]Sheet1!$A:$B,2,FALSE)</f>
        <v>#N/A</v>
      </c>
    </row>
    <row r="2509" spans="1:38" x14ac:dyDescent="0.25">
      <c r="A2509" t="str">
        <f>VLOOKUP(Q2509,'Data validation'!$K$2:$L$50,2,FALSE)</f>
        <v>BOOKING</v>
      </c>
      <c r="B2509">
        <f t="shared" si="1098"/>
        <v>0</v>
      </c>
      <c r="C2509">
        <f t="shared" si="1099"/>
        <v>2</v>
      </c>
      <c r="D2509">
        <f t="shared" si="1100"/>
        <v>0</v>
      </c>
      <c r="E2509">
        <v>11213</v>
      </c>
      <c r="F2509" t="s">
        <v>10405</v>
      </c>
      <c r="G2509" t="s">
        <v>427</v>
      </c>
      <c r="H2509" t="str">
        <f t="shared" si="1101"/>
        <v>11</v>
      </c>
      <c r="I2509" t="str">
        <f t="shared" si="1102"/>
        <v>Sep</v>
      </c>
      <c r="J2509" t="s">
        <v>7136</v>
      </c>
      <c r="K2509" t="str">
        <f t="shared" si="1103"/>
        <v>13</v>
      </c>
      <c r="L2509" t="str">
        <f t="shared" si="1104"/>
        <v>Sep</v>
      </c>
      <c r="M2509">
        <v>2</v>
      </c>
      <c r="N2509">
        <f t="shared" si="1105"/>
        <v>2</v>
      </c>
      <c r="O2509">
        <f t="shared" si="1106"/>
        <v>0</v>
      </c>
      <c r="P2509">
        <f t="shared" si="1107"/>
        <v>0</v>
      </c>
      <c r="Q2509" t="s">
        <v>587</v>
      </c>
      <c r="R2509" t="s">
        <v>17</v>
      </c>
      <c r="S2509">
        <v>2</v>
      </c>
      <c r="T2509">
        <v>0</v>
      </c>
      <c r="U2509" s="2">
        <v>494.16108440366963</v>
      </c>
      <c r="V2509" s="2">
        <v>247.08054220183482</v>
      </c>
      <c r="X2509" t="s">
        <v>10406</v>
      </c>
      <c r="Y2509" t="s">
        <v>10285</v>
      </c>
      <c r="Z2509" t="str">
        <f t="shared" si="1108"/>
        <v>Apr</v>
      </c>
      <c r="AA2509" s="6">
        <f t="shared" si="1096"/>
        <v>0</v>
      </c>
      <c r="AB2509" s="6">
        <f t="shared" si="1096"/>
        <v>0</v>
      </c>
      <c r="AC2509" s="6">
        <f t="shared" si="1096"/>
        <v>0</v>
      </c>
      <c r="AD2509" s="6">
        <f t="shared" si="1096"/>
        <v>0</v>
      </c>
      <c r="AE2509" s="6">
        <f t="shared" si="1096"/>
        <v>2</v>
      </c>
      <c r="AF2509" s="6">
        <f t="shared" si="1109"/>
        <v>2</v>
      </c>
      <c r="AG2509" s="6">
        <f t="shared" si="1110"/>
        <v>0</v>
      </c>
      <c r="AH2509" s="14" t="str">
        <f>LEFT(X2509,2)&amp;"."&amp;VLOOKUP(MID(X2509,4,3),'Data validation'!$A$1:$B$12,2,FALSE)&amp;".2025"</f>
        <v>28.04.2025</v>
      </c>
      <c r="AI2509">
        <f t="shared" si="1111"/>
        <v>18</v>
      </c>
      <c r="AJ2509" t="str">
        <f>H2509&amp;"."&amp;VLOOKUP(I2509,'Data validation'!$A$1:$B$12,2,FALSE)&amp;".2026"</f>
        <v>11.09.2026</v>
      </c>
      <c r="AK2509">
        <f t="shared" si="1112"/>
        <v>37</v>
      </c>
      <c r="AL2509" t="e">
        <f>VLOOKUP(E2509,[2]Sheet1!$A:$B,2,FALSE)</f>
        <v>#N/A</v>
      </c>
    </row>
    <row r="2510" spans="1:38" x14ac:dyDescent="0.25">
      <c r="A2510" t="str">
        <f>VLOOKUP(Q2510,'Data validation'!$K$2:$L$50,2,FALSE)</f>
        <v>BOOKING</v>
      </c>
      <c r="B2510">
        <f t="shared" si="1098"/>
        <v>0</v>
      </c>
      <c r="C2510">
        <f t="shared" si="1099"/>
        <v>2</v>
      </c>
      <c r="D2510">
        <f t="shared" si="1100"/>
        <v>0</v>
      </c>
      <c r="E2510">
        <v>11214</v>
      </c>
      <c r="F2510" t="s">
        <v>10405</v>
      </c>
      <c r="G2510" t="s">
        <v>427</v>
      </c>
      <c r="H2510" t="str">
        <f t="shared" si="1101"/>
        <v>11</v>
      </c>
      <c r="I2510" t="str">
        <f t="shared" si="1102"/>
        <v>Sep</v>
      </c>
      <c r="J2510" t="s">
        <v>7136</v>
      </c>
      <c r="K2510" t="str">
        <f t="shared" si="1103"/>
        <v>13</v>
      </c>
      <c r="L2510" t="str">
        <f t="shared" si="1104"/>
        <v>Sep</v>
      </c>
      <c r="M2510">
        <v>2</v>
      </c>
      <c r="N2510">
        <f t="shared" si="1105"/>
        <v>2</v>
      </c>
      <c r="O2510">
        <f t="shared" si="1106"/>
        <v>0</v>
      </c>
      <c r="P2510">
        <f t="shared" si="1107"/>
        <v>0</v>
      </c>
      <c r="Q2510" t="s">
        <v>587</v>
      </c>
      <c r="R2510" t="s">
        <v>17</v>
      </c>
      <c r="S2510">
        <v>2</v>
      </c>
      <c r="T2510">
        <v>0</v>
      </c>
      <c r="U2510" s="2">
        <v>494.16108440366963</v>
      </c>
      <c r="V2510" s="2">
        <v>247.08054220183482</v>
      </c>
      <c r="X2510" t="s">
        <v>10406</v>
      </c>
      <c r="Y2510" t="s">
        <v>10285</v>
      </c>
      <c r="Z2510" t="str">
        <f t="shared" si="1108"/>
        <v>Apr</v>
      </c>
      <c r="AA2510" s="6">
        <f t="shared" si="1096"/>
        <v>0</v>
      </c>
      <c r="AB2510" s="6">
        <f t="shared" si="1096"/>
        <v>0</v>
      </c>
      <c r="AC2510" s="6">
        <f t="shared" si="1096"/>
        <v>0</v>
      </c>
      <c r="AD2510" s="6">
        <f t="shared" si="1096"/>
        <v>0</v>
      </c>
      <c r="AE2510" s="6">
        <f t="shared" si="1096"/>
        <v>2</v>
      </c>
      <c r="AF2510" s="6">
        <f t="shared" si="1109"/>
        <v>2</v>
      </c>
      <c r="AG2510" s="6">
        <f t="shared" si="1110"/>
        <v>0</v>
      </c>
      <c r="AH2510" s="14" t="str">
        <f>LEFT(X2510,2)&amp;"."&amp;VLOOKUP(MID(X2510,4,3),'Data validation'!$A$1:$B$12,2,FALSE)&amp;".2025"</f>
        <v>28.04.2025</v>
      </c>
      <c r="AI2510">
        <f t="shared" si="1111"/>
        <v>18</v>
      </c>
      <c r="AJ2510" t="str">
        <f>H2510&amp;"."&amp;VLOOKUP(I2510,'Data validation'!$A$1:$B$12,2,FALSE)&amp;".2026"</f>
        <v>11.09.2026</v>
      </c>
      <c r="AK2510">
        <f t="shared" si="1112"/>
        <v>37</v>
      </c>
      <c r="AL2510" t="e">
        <f>VLOOKUP(E2510,[2]Sheet1!$A:$B,2,FALSE)</f>
        <v>#N/A</v>
      </c>
    </row>
    <row r="2511" spans="1:38" x14ac:dyDescent="0.25">
      <c r="A2511" t="str">
        <f>VLOOKUP(Q2511,'Data validation'!$K$2:$L$50,2,FALSE)</f>
        <v>BOOKING</v>
      </c>
      <c r="B2511">
        <f t="shared" si="1098"/>
        <v>0</v>
      </c>
      <c r="C2511">
        <f t="shared" si="1099"/>
        <v>2</v>
      </c>
      <c r="D2511">
        <f t="shared" si="1100"/>
        <v>0</v>
      </c>
      <c r="E2511">
        <v>11215</v>
      </c>
      <c r="F2511" t="s">
        <v>10405</v>
      </c>
      <c r="G2511" t="s">
        <v>427</v>
      </c>
      <c r="H2511" t="str">
        <f t="shared" si="1101"/>
        <v>11</v>
      </c>
      <c r="I2511" t="str">
        <f t="shared" si="1102"/>
        <v>Sep</v>
      </c>
      <c r="J2511" t="s">
        <v>7136</v>
      </c>
      <c r="K2511" t="str">
        <f t="shared" si="1103"/>
        <v>13</v>
      </c>
      <c r="L2511" t="str">
        <f t="shared" si="1104"/>
        <v>Sep</v>
      </c>
      <c r="M2511">
        <v>2</v>
      </c>
      <c r="N2511">
        <f t="shared" si="1105"/>
        <v>2</v>
      </c>
      <c r="O2511">
        <f t="shared" si="1106"/>
        <v>0</v>
      </c>
      <c r="P2511">
        <f t="shared" si="1107"/>
        <v>0</v>
      </c>
      <c r="Q2511" t="s">
        <v>587</v>
      </c>
      <c r="R2511" t="s">
        <v>17</v>
      </c>
      <c r="S2511">
        <v>2</v>
      </c>
      <c r="T2511">
        <v>0</v>
      </c>
      <c r="U2511" s="2">
        <v>494.16108440366963</v>
      </c>
      <c r="V2511" s="2">
        <v>247.08054220183482</v>
      </c>
      <c r="X2511" t="s">
        <v>10406</v>
      </c>
      <c r="Y2511" t="s">
        <v>10285</v>
      </c>
      <c r="Z2511" t="str">
        <f t="shared" si="1108"/>
        <v>Apr</v>
      </c>
      <c r="AA2511" s="6">
        <f t="shared" si="1096"/>
        <v>0</v>
      </c>
      <c r="AB2511" s="6">
        <f t="shared" si="1096"/>
        <v>0</v>
      </c>
      <c r="AC2511" s="6">
        <f t="shared" si="1096"/>
        <v>0</v>
      </c>
      <c r="AD2511" s="6">
        <f t="shared" si="1096"/>
        <v>0</v>
      </c>
      <c r="AE2511" s="6">
        <f t="shared" si="1096"/>
        <v>2</v>
      </c>
      <c r="AF2511" s="6">
        <f t="shared" si="1109"/>
        <v>2</v>
      </c>
      <c r="AG2511" s="6">
        <f t="shared" si="1110"/>
        <v>0</v>
      </c>
      <c r="AH2511" s="14" t="str">
        <f>LEFT(X2511,2)&amp;"."&amp;VLOOKUP(MID(X2511,4,3),'Data validation'!$A$1:$B$12,2,FALSE)&amp;".2025"</f>
        <v>28.04.2025</v>
      </c>
      <c r="AI2511">
        <f t="shared" si="1111"/>
        <v>18</v>
      </c>
      <c r="AJ2511" t="str">
        <f>H2511&amp;"."&amp;VLOOKUP(I2511,'Data validation'!$A$1:$B$12,2,FALSE)&amp;".2026"</f>
        <v>11.09.2026</v>
      </c>
      <c r="AK2511">
        <f t="shared" si="1112"/>
        <v>37</v>
      </c>
      <c r="AL2511" t="e">
        <f>VLOOKUP(E2511,[2]Sheet1!$A:$B,2,FALSE)</f>
        <v>#N/A</v>
      </c>
    </row>
    <row r="2512" spans="1:38" x14ac:dyDescent="0.25">
      <c r="A2512" t="str">
        <f>VLOOKUP(Q2512,'Data validation'!$K$2:$L$50,2,FALSE)</f>
        <v>BOOKING</v>
      </c>
      <c r="B2512">
        <f t="shared" si="1098"/>
        <v>0</v>
      </c>
      <c r="C2512">
        <f t="shared" si="1099"/>
        <v>2</v>
      </c>
      <c r="D2512">
        <f t="shared" si="1100"/>
        <v>0</v>
      </c>
      <c r="E2512">
        <v>11216</v>
      </c>
      <c r="F2512" t="s">
        <v>10405</v>
      </c>
      <c r="G2512" t="s">
        <v>427</v>
      </c>
      <c r="H2512" t="str">
        <f t="shared" si="1101"/>
        <v>11</v>
      </c>
      <c r="I2512" t="str">
        <f t="shared" si="1102"/>
        <v>Sep</v>
      </c>
      <c r="J2512" t="s">
        <v>7136</v>
      </c>
      <c r="K2512" t="str">
        <f t="shared" si="1103"/>
        <v>13</v>
      </c>
      <c r="L2512" t="str">
        <f t="shared" si="1104"/>
        <v>Sep</v>
      </c>
      <c r="M2512">
        <v>2</v>
      </c>
      <c r="N2512">
        <f t="shared" si="1105"/>
        <v>2</v>
      </c>
      <c r="O2512">
        <f t="shared" si="1106"/>
        <v>0</v>
      </c>
      <c r="P2512">
        <f t="shared" si="1107"/>
        <v>0</v>
      </c>
      <c r="Q2512" t="s">
        <v>587</v>
      </c>
      <c r="R2512" t="s">
        <v>17</v>
      </c>
      <c r="S2512">
        <v>2</v>
      </c>
      <c r="T2512">
        <v>0</v>
      </c>
      <c r="U2512" s="2">
        <v>494.16108440366963</v>
      </c>
      <c r="V2512" s="2">
        <v>247.08054220183482</v>
      </c>
      <c r="X2512" t="s">
        <v>10406</v>
      </c>
      <c r="Y2512" t="s">
        <v>10285</v>
      </c>
      <c r="Z2512" t="str">
        <f t="shared" si="1108"/>
        <v>Apr</v>
      </c>
      <c r="AA2512" s="6">
        <f t="shared" si="1096"/>
        <v>0</v>
      </c>
      <c r="AB2512" s="6">
        <f t="shared" si="1096"/>
        <v>0</v>
      </c>
      <c r="AC2512" s="6">
        <f t="shared" si="1096"/>
        <v>0</v>
      </c>
      <c r="AD2512" s="6">
        <f t="shared" si="1096"/>
        <v>0</v>
      </c>
      <c r="AE2512" s="6">
        <f t="shared" si="1096"/>
        <v>2</v>
      </c>
      <c r="AF2512" s="6">
        <f t="shared" si="1109"/>
        <v>2</v>
      </c>
      <c r="AG2512" s="6">
        <f t="shared" si="1110"/>
        <v>0</v>
      </c>
      <c r="AH2512" s="14" t="str">
        <f>LEFT(X2512,2)&amp;"."&amp;VLOOKUP(MID(X2512,4,3),'Data validation'!$A$1:$B$12,2,FALSE)&amp;".2025"</f>
        <v>28.04.2025</v>
      </c>
      <c r="AI2512">
        <f t="shared" si="1111"/>
        <v>18</v>
      </c>
      <c r="AJ2512" t="str">
        <f>H2512&amp;"."&amp;VLOOKUP(I2512,'Data validation'!$A$1:$B$12,2,FALSE)&amp;".2026"</f>
        <v>11.09.2026</v>
      </c>
      <c r="AK2512">
        <f t="shared" si="1112"/>
        <v>37</v>
      </c>
      <c r="AL2512" t="e">
        <f>VLOOKUP(E2512,[2]Sheet1!$A:$B,2,FALSE)</f>
        <v>#N/A</v>
      </c>
    </row>
    <row r="2513" spans="1:38" x14ac:dyDescent="0.25">
      <c r="A2513" t="str">
        <f>VLOOKUP(Q2513,'Data validation'!$K$2:$L$50,2,FALSE)</f>
        <v>BOOKING</v>
      </c>
      <c r="B2513">
        <f t="shared" si="1098"/>
        <v>0</v>
      </c>
      <c r="C2513">
        <f t="shared" si="1099"/>
        <v>2</v>
      </c>
      <c r="D2513">
        <f t="shared" si="1100"/>
        <v>0</v>
      </c>
      <c r="E2513">
        <v>11217</v>
      </c>
      <c r="F2513" t="s">
        <v>10405</v>
      </c>
      <c r="G2513" t="s">
        <v>427</v>
      </c>
      <c r="H2513" t="str">
        <f t="shared" si="1101"/>
        <v>11</v>
      </c>
      <c r="I2513" t="str">
        <f t="shared" si="1102"/>
        <v>Sep</v>
      </c>
      <c r="J2513" t="s">
        <v>7136</v>
      </c>
      <c r="K2513" t="str">
        <f t="shared" si="1103"/>
        <v>13</v>
      </c>
      <c r="L2513" t="str">
        <f t="shared" si="1104"/>
        <v>Sep</v>
      </c>
      <c r="M2513">
        <v>2</v>
      </c>
      <c r="N2513">
        <f t="shared" si="1105"/>
        <v>2</v>
      </c>
      <c r="O2513">
        <f t="shared" si="1106"/>
        <v>0</v>
      </c>
      <c r="P2513">
        <f t="shared" si="1107"/>
        <v>0</v>
      </c>
      <c r="Q2513" t="s">
        <v>587</v>
      </c>
      <c r="R2513" t="s">
        <v>17</v>
      </c>
      <c r="S2513">
        <v>2</v>
      </c>
      <c r="T2513">
        <v>0</v>
      </c>
      <c r="U2513" s="2">
        <v>494.16108440366963</v>
      </c>
      <c r="V2513" s="2">
        <v>247.08054220183482</v>
      </c>
      <c r="X2513" t="s">
        <v>10406</v>
      </c>
      <c r="Y2513" t="s">
        <v>10285</v>
      </c>
      <c r="Z2513" t="str">
        <f t="shared" si="1108"/>
        <v>Apr</v>
      </c>
      <c r="AA2513" s="6">
        <f t="shared" si="1096"/>
        <v>0</v>
      </c>
      <c r="AB2513" s="6">
        <f t="shared" si="1096"/>
        <v>0</v>
      </c>
      <c r="AC2513" s="6">
        <f t="shared" si="1096"/>
        <v>0</v>
      </c>
      <c r="AD2513" s="6">
        <f t="shared" si="1096"/>
        <v>0</v>
      </c>
      <c r="AE2513" s="6">
        <f t="shared" si="1096"/>
        <v>2</v>
      </c>
      <c r="AF2513" s="6">
        <f t="shared" si="1109"/>
        <v>2</v>
      </c>
      <c r="AG2513" s="6">
        <f t="shared" si="1110"/>
        <v>0</v>
      </c>
      <c r="AH2513" s="14" t="str">
        <f>LEFT(X2513,2)&amp;"."&amp;VLOOKUP(MID(X2513,4,3),'Data validation'!$A$1:$B$12,2,FALSE)&amp;".2025"</f>
        <v>28.04.2025</v>
      </c>
      <c r="AI2513">
        <f t="shared" si="1111"/>
        <v>18</v>
      </c>
      <c r="AJ2513" t="str">
        <f>H2513&amp;"."&amp;VLOOKUP(I2513,'Data validation'!$A$1:$B$12,2,FALSE)&amp;".2026"</f>
        <v>11.09.2026</v>
      </c>
      <c r="AK2513">
        <f t="shared" si="1112"/>
        <v>37</v>
      </c>
      <c r="AL2513" t="e">
        <f>VLOOKUP(E2513,[2]Sheet1!$A:$B,2,FALSE)</f>
        <v>#N/A</v>
      </c>
    </row>
    <row r="2514" spans="1:38" x14ac:dyDescent="0.25">
      <c r="A2514" t="str">
        <f>VLOOKUP(Q2514,'Data validation'!$K$2:$L$50,2,FALSE)</f>
        <v>BOOKING</v>
      </c>
      <c r="B2514">
        <f t="shared" si="1098"/>
        <v>0</v>
      </c>
      <c r="C2514">
        <f t="shared" si="1099"/>
        <v>2</v>
      </c>
      <c r="D2514">
        <f t="shared" si="1100"/>
        <v>0</v>
      </c>
      <c r="E2514">
        <v>11218</v>
      </c>
      <c r="F2514" t="s">
        <v>10405</v>
      </c>
      <c r="G2514" t="s">
        <v>427</v>
      </c>
      <c r="H2514" t="str">
        <f t="shared" si="1101"/>
        <v>11</v>
      </c>
      <c r="I2514" t="str">
        <f t="shared" si="1102"/>
        <v>Sep</v>
      </c>
      <c r="J2514" t="s">
        <v>7136</v>
      </c>
      <c r="K2514" t="str">
        <f t="shared" si="1103"/>
        <v>13</v>
      </c>
      <c r="L2514" t="str">
        <f t="shared" si="1104"/>
        <v>Sep</v>
      </c>
      <c r="M2514">
        <v>2</v>
      </c>
      <c r="N2514">
        <f t="shared" si="1105"/>
        <v>2</v>
      </c>
      <c r="O2514">
        <f t="shared" si="1106"/>
        <v>0</v>
      </c>
      <c r="P2514">
        <f t="shared" si="1107"/>
        <v>0</v>
      </c>
      <c r="Q2514" t="s">
        <v>587</v>
      </c>
      <c r="R2514" t="s">
        <v>17</v>
      </c>
      <c r="S2514">
        <v>2</v>
      </c>
      <c r="T2514">
        <v>0</v>
      </c>
      <c r="U2514" s="2">
        <v>494.16108440366963</v>
      </c>
      <c r="V2514" s="2">
        <v>247.08054220183482</v>
      </c>
      <c r="X2514" t="s">
        <v>10406</v>
      </c>
      <c r="Y2514" t="s">
        <v>10285</v>
      </c>
      <c r="Z2514" t="str">
        <f t="shared" si="1108"/>
        <v>Apr</v>
      </c>
      <c r="AA2514" s="6">
        <f t="shared" si="1096"/>
        <v>0</v>
      </c>
      <c r="AB2514" s="6">
        <f t="shared" si="1096"/>
        <v>0</v>
      </c>
      <c r="AC2514" s="6">
        <f t="shared" si="1096"/>
        <v>0</v>
      </c>
      <c r="AD2514" s="6">
        <f t="shared" si="1096"/>
        <v>0</v>
      </c>
      <c r="AE2514" s="6">
        <f t="shared" si="1096"/>
        <v>2</v>
      </c>
      <c r="AF2514" s="6">
        <f t="shared" si="1109"/>
        <v>2</v>
      </c>
      <c r="AG2514" s="6">
        <f t="shared" si="1110"/>
        <v>0</v>
      </c>
      <c r="AH2514" s="14" t="str">
        <f>LEFT(X2514,2)&amp;"."&amp;VLOOKUP(MID(X2514,4,3),'Data validation'!$A$1:$B$12,2,FALSE)&amp;".2025"</f>
        <v>28.04.2025</v>
      </c>
      <c r="AI2514">
        <f t="shared" si="1111"/>
        <v>18</v>
      </c>
      <c r="AJ2514" t="str">
        <f>H2514&amp;"."&amp;VLOOKUP(I2514,'Data validation'!$A$1:$B$12,2,FALSE)&amp;".2026"</f>
        <v>11.09.2026</v>
      </c>
      <c r="AK2514">
        <f t="shared" si="1112"/>
        <v>37</v>
      </c>
      <c r="AL2514" t="e">
        <f>VLOOKUP(E2514,[2]Sheet1!$A:$B,2,FALSE)</f>
        <v>#N/A</v>
      </c>
    </row>
    <row r="2515" spans="1:38" x14ac:dyDescent="0.25">
      <c r="A2515" t="str">
        <f>VLOOKUP(Q2515,'Data validation'!$K$2:$L$50,2,FALSE)</f>
        <v>BOOKING</v>
      </c>
      <c r="B2515">
        <f t="shared" si="1098"/>
        <v>0</v>
      </c>
      <c r="C2515">
        <f t="shared" si="1099"/>
        <v>2</v>
      </c>
      <c r="D2515">
        <f t="shared" si="1100"/>
        <v>0</v>
      </c>
      <c r="E2515">
        <v>11219</v>
      </c>
      <c r="F2515" t="s">
        <v>10405</v>
      </c>
      <c r="G2515" t="s">
        <v>427</v>
      </c>
      <c r="H2515" t="str">
        <f t="shared" si="1101"/>
        <v>11</v>
      </c>
      <c r="I2515" t="str">
        <f t="shared" si="1102"/>
        <v>Sep</v>
      </c>
      <c r="J2515" t="s">
        <v>7136</v>
      </c>
      <c r="K2515" t="str">
        <f t="shared" si="1103"/>
        <v>13</v>
      </c>
      <c r="L2515" t="str">
        <f t="shared" si="1104"/>
        <v>Sep</v>
      </c>
      <c r="M2515">
        <v>2</v>
      </c>
      <c r="N2515">
        <f t="shared" si="1105"/>
        <v>2</v>
      </c>
      <c r="O2515">
        <f t="shared" si="1106"/>
        <v>0</v>
      </c>
      <c r="P2515">
        <f t="shared" si="1107"/>
        <v>0</v>
      </c>
      <c r="Q2515" t="s">
        <v>587</v>
      </c>
      <c r="R2515" t="s">
        <v>17</v>
      </c>
      <c r="S2515">
        <v>2</v>
      </c>
      <c r="T2515">
        <v>0</v>
      </c>
      <c r="U2515" s="2">
        <v>494.16108440366963</v>
      </c>
      <c r="V2515" s="2">
        <v>247.08054220183482</v>
      </c>
      <c r="X2515" t="s">
        <v>10406</v>
      </c>
      <c r="Y2515" t="s">
        <v>10285</v>
      </c>
      <c r="Z2515" t="str">
        <f t="shared" si="1108"/>
        <v>Apr</v>
      </c>
      <c r="AA2515" s="6">
        <f t="shared" si="1096"/>
        <v>0</v>
      </c>
      <c r="AB2515" s="6">
        <f t="shared" si="1096"/>
        <v>0</v>
      </c>
      <c r="AC2515" s="6">
        <f t="shared" si="1096"/>
        <v>0</v>
      </c>
      <c r="AD2515" s="6">
        <f t="shared" si="1096"/>
        <v>0</v>
      </c>
      <c r="AE2515" s="6">
        <f t="shared" si="1096"/>
        <v>2</v>
      </c>
      <c r="AF2515" s="6">
        <f t="shared" si="1109"/>
        <v>2</v>
      </c>
      <c r="AG2515" s="6">
        <f t="shared" si="1110"/>
        <v>0</v>
      </c>
      <c r="AH2515" s="14" t="str">
        <f>LEFT(X2515,2)&amp;"."&amp;VLOOKUP(MID(X2515,4,3),'Data validation'!$A$1:$B$12,2,FALSE)&amp;".2025"</f>
        <v>28.04.2025</v>
      </c>
      <c r="AI2515">
        <f t="shared" si="1111"/>
        <v>18</v>
      </c>
      <c r="AJ2515" t="str">
        <f>H2515&amp;"."&amp;VLOOKUP(I2515,'Data validation'!$A$1:$B$12,2,FALSE)&amp;".2026"</f>
        <v>11.09.2026</v>
      </c>
      <c r="AK2515">
        <f t="shared" si="1112"/>
        <v>37</v>
      </c>
      <c r="AL2515" t="e">
        <f>VLOOKUP(E2515,[2]Sheet1!$A:$B,2,FALSE)</f>
        <v>#N/A</v>
      </c>
    </row>
    <row r="2516" spans="1:38" x14ac:dyDescent="0.25">
      <c r="A2516" t="str">
        <f>VLOOKUP(Q2516,'Data validation'!$K$2:$L$50,2,FALSE)</f>
        <v>BOOKING</v>
      </c>
      <c r="B2516">
        <f t="shared" si="1098"/>
        <v>0</v>
      </c>
      <c r="C2516">
        <f t="shared" si="1099"/>
        <v>2</v>
      </c>
      <c r="D2516">
        <f t="shared" si="1100"/>
        <v>0</v>
      </c>
      <c r="E2516">
        <v>11197</v>
      </c>
      <c r="F2516" t="s">
        <v>10407</v>
      </c>
      <c r="G2516" t="s">
        <v>427</v>
      </c>
      <c r="H2516" t="str">
        <f t="shared" si="1101"/>
        <v>11</v>
      </c>
      <c r="I2516" t="str">
        <f t="shared" si="1102"/>
        <v>Sep</v>
      </c>
      <c r="J2516" t="s">
        <v>7136</v>
      </c>
      <c r="K2516" t="str">
        <f t="shared" si="1103"/>
        <v>13</v>
      </c>
      <c r="L2516" t="str">
        <f t="shared" si="1104"/>
        <v>Sep</v>
      </c>
      <c r="M2516">
        <v>2</v>
      </c>
      <c r="N2516">
        <f t="shared" si="1105"/>
        <v>2</v>
      </c>
      <c r="O2516">
        <f t="shared" si="1106"/>
        <v>0</v>
      </c>
      <c r="P2516">
        <f t="shared" si="1107"/>
        <v>0</v>
      </c>
      <c r="Q2516" t="s">
        <v>587</v>
      </c>
      <c r="R2516" t="s">
        <v>17</v>
      </c>
      <c r="S2516">
        <v>1</v>
      </c>
      <c r="T2516">
        <v>0</v>
      </c>
      <c r="U2516" s="2">
        <v>494.16108440366963</v>
      </c>
      <c r="V2516" s="2">
        <v>247.08054220183482</v>
      </c>
      <c r="X2516" t="s">
        <v>10408</v>
      </c>
      <c r="Y2516" t="s">
        <v>10285</v>
      </c>
      <c r="Z2516" t="str">
        <f t="shared" si="1108"/>
        <v>Apr</v>
      </c>
      <c r="AA2516" s="6">
        <f t="shared" si="1096"/>
        <v>0</v>
      </c>
      <c r="AB2516" s="6">
        <f t="shared" si="1096"/>
        <v>0</v>
      </c>
      <c r="AC2516" s="6">
        <f t="shared" si="1096"/>
        <v>0</v>
      </c>
      <c r="AD2516" s="6">
        <f t="shared" si="1096"/>
        <v>0</v>
      </c>
      <c r="AE2516" s="6">
        <f t="shared" si="1096"/>
        <v>2</v>
      </c>
      <c r="AF2516" s="6">
        <f t="shared" si="1109"/>
        <v>2</v>
      </c>
      <c r="AG2516" s="6">
        <f t="shared" si="1110"/>
        <v>0</v>
      </c>
      <c r="AH2516" s="14" t="str">
        <f>LEFT(X2516,2)&amp;"."&amp;VLOOKUP(MID(X2516,4,3),'Data validation'!$A$1:$B$12,2,FALSE)&amp;".2025"</f>
        <v>28.04.2025</v>
      </c>
      <c r="AI2516">
        <f t="shared" si="1111"/>
        <v>18</v>
      </c>
      <c r="AJ2516" t="str">
        <f>H2516&amp;"."&amp;VLOOKUP(I2516,'Data validation'!$A$1:$B$12,2,FALSE)&amp;".2026"</f>
        <v>11.09.2026</v>
      </c>
      <c r="AK2516">
        <f t="shared" si="1112"/>
        <v>37</v>
      </c>
      <c r="AL2516" t="e">
        <f>VLOOKUP(E2516,[2]Sheet1!$A:$B,2,FALSE)</f>
        <v>#N/A</v>
      </c>
    </row>
    <row r="2517" spans="1:38" x14ac:dyDescent="0.25">
      <c r="A2517" t="str">
        <f>VLOOKUP(Q2517,'Data validation'!$K$2:$L$50,2,FALSE)</f>
        <v>BOOKING</v>
      </c>
      <c r="B2517">
        <f t="shared" si="1098"/>
        <v>0</v>
      </c>
      <c r="C2517">
        <f t="shared" si="1099"/>
        <v>2</v>
      </c>
      <c r="D2517">
        <f t="shared" si="1100"/>
        <v>0</v>
      </c>
      <c r="E2517">
        <v>11198</v>
      </c>
      <c r="F2517" t="s">
        <v>10407</v>
      </c>
      <c r="G2517" t="s">
        <v>427</v>
      </c>
      <c r="H2517" t="str">
        <f t="shared" si="1101"/>
        <v>11</v>
      </c>
      <c r="I2517" t="str">
        <f t="shared" si="1102"/>
        <v>Sep</v>
      </c>
      <c r="J2517" t="s">
        <v>7136</v>
      </c>
      <c r="K2517" t="str">
        <f t="shared" si="1103"/>
        <v>13</v>
      </c>
      <c r="L2517" t="str">
        <f t="shared" si="1104"/>
        <v>Sep</v>
      </c>
      <c r="M2517">
        <v>2</v>
      </c>
      <c r="N2517">
        <f t="shared" si="1105"/>
        <v>2</v>
      </c>
      <c r="O2517">
        <f t="shared" si="1106"/>
        <v>0</v>
      </c>
      <c r="P2517">
        <f t="shared" si="1107"/>
        <v>0</v>
      </c>
      <c r="Q2517" t="s">
        <v>587</v>
      </c>
      <c r="R2517" t="s">
        <v>17</v>
      </c>
      <c r="S2517">
        <v>1</v>
      </c>
      <c r="T2517">
        <v>0</v>
      </c>
      <c r="U2517" s="2">
        <v>494.16108440366963</v>
      </c>
      <c r="V2517" s="2">
        <v>247.08054220183482</v>
      </c>
      <c r="X2517" t="s">
        <v>10408</v>
      </c>
      <c r="Y2517" t="s">
        <v>10285</v>
      </c>
      <c r="Z2517" t="str">
        <f t="shared" si="1108"/>
        <v>Apr</v>
      </c>
      <c r="AA2517" s="6">
        <f t="shared" si="1096"/>
        <v>0</v>
      </c>
      <c r="AB2517" s="6">
        <f t="shared" si="1096"/>
        <v>0</v>
      </c>
      <c r="AC2517" s="6">
        <f t="shared" si="1096"/>
        <v>0</v>
      </c>
      <c r="AD2517" s="6">
        <f t="shared" si="1096"/>
        <v>0</v>
      </c>
      <c r="AE2517" s="6">
        <f t="shared" si="1096"/>
        <v>2</v>
      </c>
      <c r="AF2517" s="6">
        <f t="shared" si="1109"/>
        <v>2</v>
      </c>
      <c r="AG2517" s="6">
        <f t="shared" si="1110"/>
        <v>0</v>
      </c>
      <c r="AH2517" s="14" t="str">
        <f>LEFT(X2517,2)&amp;"."&amp;VLOOKUP(MID(X2517,4,3),'Data validation'!$A$1:$B$12,2,FALSE)&amp;".2025"</f>
        <v>28.04.2025</v>
      </c>
      <c r="AI2517">
        <f t="shared" si="1111"/>
        <v>18</v>
      </c>
      <c r="AJ2517" t="str">
        <f>H2517&amp;"."&amp;VLOOKUP(I2517,'Data validation'!$A$1:$B$12,2,FALSE)&amp;".2026"</f>
        <v>11.09.2026</v>
      </c>
      <c r="AK2517">
        <f t="shared" si="1112"/>
        <v>37</v>
      </c>
      <c r="AL2517" t="e">
        <f>VLOOKUP(E2517,[2]Sheet1!$A:$B,2,FALSE)</f>
        <v>#N/A</v>
      </c>
    </row>
    <row r="2518" spans="1:38" x14ac:dyDescent="0.25">
      <c r="A2518" t="str">
        <f>VLOOKUP(Q2518,'Data validation'!$K$2:$L$50,2,FALSE)</f>
        <v>BOOKING</v>
      </c>
      <c r="B2518">
        <f t="shared" si="1098"/>
        <v>0</v>
      </c>
      <c r="C2518">
        <f t="shared" si="1099"/>
        <v>2</v>
      </c>
      <c r="D2518">
        <f t="shared" si="1100"/>
        <v>0</v>
      </c>
      <c r="E2518">
        <v>11199</v>
      </c>
      <c r="F2518" t="s">
        <v>10407</v>
      </c>
      <c r="G2518" t="s">
        <v>427</v>
      </c>
      <c r="H2518" t="str">
        <f t="shared" si="1101"/>
        <v>11</v>
      </c>
      <c r="I2518" t="str">
        <f t="shared" si="1102"/>
        <v>Sep</v>
      </c>
      <c r="J2518" t="s">
        <v>7136</v>
      </c>
      <c r="K2518" t="str">
        <f t="shared" si="1103"/>
        <v>13</v>
      </c>
      <c r="L2518" t="str">
        <f t="shared" si="1104"/>
        <v>Sep</v>
      </c>
      <c r="M2518">
        <v>2</v>
      </c>
      <c r="N2518">
        <f t="shared" si="1105"/>
        <v>2</v>
      </c>
      <c r="O2518">
        <f t="shared" si="1106"/>
        <v>0</v>
      </c>
      <c r="P2518">
        <f t="shared" si="1107"/>
        <v>0</v>
      </c>
      <c r="Q2518" t="s">
        <v>587</v>
      </c>
      <c r="R2518" t="s">
        <v>17</v>
      </c>
      <c r="S2518">
        <v>1</v>
      </c>
      <c r="T2518">
        <v>0</v>
      </c>
      <c r="U2518" s="2">
        <v>494.16108440366963</v>
      </c>
      <c r="V2518" s="2">
        <v>247.08054220183482</v>
      </c>
      <c r="X2518" t="s">
        <v>10408</v>
      </c>
      <c r="Y2518" t="s">
        <v>10285</v>
      </c>
      <c r="Z2518" t="str">
        <f t="shared" si="1108"/>
        <v>Apr</v>
      </c>
      <c r="AA2518" s="6">
        <f t="shared" si="1096"/>
        <v>0</v>
      </c>
      <c r="AB2518" s="6">
        <f t="shared" si="1096"/>
        <v>0</v>
      </c>
      <c r="AC2518" s="6">
        <f t="shared" si="1096"/>
        <v>0</v>
      </c>
      <c r="AD2518" s="6">
        <f t="shared" si="1096"/>
        <v>0</v>
      </c>
      <c r="AE2518" s="6">
        <f t="shared" si="1096"/>
        <v>2</v>
      </c>
      <c r="AF2518" s="6">
        <f t="shared" si="1109"/>
        <v>2</v>
      </c>
      <c r="AG2518" s="6">
        <f t="shared" si="1110"/>
        <v>0</v>
      </c>
      <c r="AH2518" s="14" t="str">
        <f>LEFT(X2518,2)&amp;"."&amp;VLOOKUP(MID(X2518,4,3),'Data validation'!$A$1:$B$12,2,FALSE)&amp;".2025"</f>
        <v>28.04.2025</v>
      </c>
      <c r="AI2518">
        <f t="shared" si="1111"/>
        <v>18</v>
      </c>
      <c r="AJ2518" t="str">
        <f>H2518&amp;"."&amp;VLOOKUP(I2518,'Data validation'!$A$1:$B$12,2,FALSE)&amp;".2026"</f>
        <v>11.09.2026</v>
      </c>
      <c r="AK2518">
        <f t="shared" si="1112"/>
        <v>37</v>
      </c>
      <c r="AL2518" t="e">
        <f>VLOOKUP(E2518,[2]Sheet1!$A:$B,2,FALSE)</f>
        <v>#N/A</v>
      </c>
    </row>
    <row r="2519" spans="1:38" x14ac:dyDescent="0.25">
      <c r="A2519" t="str">
        <f>VLOOKUP(Q2519,'Data validation'!$K$2:$L$50,2,FALSE)</f>
        <v>BOOKING</v>
      </c>
      <c r="B2519">
        <f t="shared" si="1098"/>
        <v>0</v>
      </c>
      <c r="C2519">
        <f t="shared" si="1099"/>
        <v>2</v>
      </c>
      <c r="D2519">
        <f t="shared" si="1100"/>
        <v>0</v>
      </c>
      <c r="E2519">
        <v>11200</v>
      </c>
      <c r="F2519" t="s">
        <v>10407</v>
      </c>
      <c r="G2519" t="s">
        <v>427</v>
      </c>
      <c r="H2519" t="str">
        <f t="shared" si="1101"/>
        <v>11</v>
      </c>
      <c r="I2519" t="str">
        <f t="shared" si="1102"/>
        <v>Sep</v>
      </c>
      <c r="J2519" t="s">
        <v>7136</v>
      </c>
      <c r="K2519" t="str">
        <f t="shared" si="1103"/>
        <v>13</v>
      </c>
      <c r="L2519" t="str">
        <f t="shared" si="1104"/>
        <v>Sep</v>
      </c>
      <c r="M2519">
        <v>2</v>
      </c>
      <c r="N2519">
        <f t="shared" si="1105"/>
        <v>2</v>
      </c>
      <c r="O2519">
        <f t="shared" si="1106"/>
        <v>0</v>
      </c>
      <c r="P2519">
        <f t="shared" si="1107"/>
        <v>0</v>
      </c>
      <c r="Q2519" t="s">
        <v>587</v>
      </c>
      <c r="R2519" t="s">
        <v>17</v>
      </c>
      <c r="S2519">
        <v>2</v>
      </c>
      <c r="T2519">
        <v>0</v>
      </c>
      <c r="U2519" s="2">
        <v>667.13540733944956</v>
      </c>
      <c r="V2519" s="2">
        <v>333.56770366972478</v>
      </c>
      <c r="X2519" t="s">
        <v>10408</v>
      </c>
      <c r="Y2519" t="s">
        <v>10285</v>
      </c>
      <c r="Z2519" t="str">
        <f t="shared" si="1108"/>
        <v>Apr</v>
      </c>
      <c r="AA2519" s="6">
        <f t="shared" si="1096"/>
        <v>0</v>
      </c>
      <c r="AB2519" s="6">
        <f t="shared" si="1096"/>
        <v>0</v>
      </c>
      <c r="AC2519" s="6">
        <f t="shared" si="1096"/>
        <v>0</v>
      </c>
      <c r="AD2519" s="6">
        <f t="shared" si="1096"/>
        <v>0</v>
      </c>
      <c r="AE2519" s="6">
        <f t="shared" si="1096"/>
        <v>2</v>
      </c>
      <c r="AF2519" s="6">
        <f t="shared" si="1109"/>
        <v>2</v>
      </c>
      <c r="AG2519" s="6">
        <f t="shared" si="1110"/>
        <v>0</v>
      </c>
      <c r="AH2519" s="14" t="str">
        <f>LEFT(X2519,2)&amp;"."&amp;VLOOKUP(MID(X2519,4,3),'Data validation'!$A$1:$B$12,2,FALSE)&amp;".2025"</f>
        <v>28.04.2025</v>
      </c>
      <c r="AI2519">
        <f t="shared" si="1111"/>
        <v>18</v>
      </c>
      <c r="AJ2519" t="str">
        <f>H2519&amp;"."&amp;VLOOKUP(I2519,'Data validation'!$A$1:$B$12,2,FALSE)&amp;".2026"</f>
        <v>11.09.2026</v>
      </c>
      <c r="AK2519">
        <f t="shared" si="1112"/>
        <v>37</v>
      </c>
      <c r="AL2519" t="e">
        <f>VLOOKUP(E2519,[2]Sheet1!$A:$B,2,FALSE)</f>
        <v>#N/A</v>
      </c>
    </row>
    <row r="2520" spans="1:38" x14ac:dyDescent="0.25">
      <c r="A2520" t="str">
        <f>VLOOKUP(Q2520,'Data validation'!$K$2:$L$50,2,FALSE)</f>
        <v>BOOKING</v>
      </c>
      <c r="B2520">
        <f t="shared" si="1098"/>
        <v>0</v>
      </c>
      <c r="C2520">
        <f t="shared" si="1099"/>
        <v>2</v>
      </c>
      <c r="D2520">
        <f t="shared" si="1100"/>
        <v>0</v>
      </c>
      <c r="E2520">
        <v>11201</v>
      </c>
      <c r="F2520" t="s">
        <v>10407</v>
      </c>
      <c r="G2520" t="s">
        <v>427</v>
      </c>
      <c r="H2520" t="str">
        <f t="shared" si="1101"/>
        <v>11</v>
      </c>
      <c r="I2520" t="str">
        <f t="shared" si="1102"/>
        <v>Sep</v>
      </c>
      <c r="J2520" t="s">
        <v>7136</v>
      </c>
      <c r="K2520" t="str">
        <f t="shared" si="1103"/>
        <v>13</v>
      </c>
      <c r="L2520" t="str">
        <f t="shared" si="1104"/>
        <v>Sep</v>
      </c>
      <c r="M2520">
        <v>2</v>
      </c>
      <c r="N2520">
        <f t="shared" si="1105"/>
        <v>2</v>
      </c>
      <c r="O2520">
        <f t="shared" si="1106"/>
        <v>0</v>
      </c>
      <c r="P2520">
        <f t="shared" si="1107"/>
        <v>0</v>
      </c>
      <c r="Q2520" t="s">
        <v>587</v>
      </c>
      <c r="R2520" t="s">
        <v>17</v>
      </c>
      <c r="S2520">
        <v>1</v>
      </c>
      <c r="T2520">
        <v>0</v>
      </c>
      <c r="U2520" s="2">
        <v>494.16108440366963</v>
      </c>
      <c r="V2520" s="2">
        <v>247.08054220183482</v>
      </c>
      <c r="X2520" t="s">
        <v>10408</v>
      </c>
      <c r="Y2520" t="s">
        <v>10285</v>
      </c>
      <c r="Z2520" t="str">
        <f t="shared" si="1108"/>
        <v>Apr</v>
      </c>
      <c r="AA2520" s="6">
        <f t="shared" si="1096"/>
        <v>0</v>
      </c>
      <c r="AB2520" s="6">
        <f t="shared" si="1096"/>
        <v>0</v>
      </c>
      <c r="AC2520" s="6">
        <f t="shared" si="1096"/>
        <v>0</v>
      </c>
      <c r="AD2520" s="6">
        <f t="shared" si="1096"/>
        <v>0</v>
      </c>
      <c r="AE2520" s="6">
        <f t="shared" si="1096"/>
        <v>2</v>
      </c>
      <c r="AF2520" s="6">
        <f t="shared" si="1109"/>
        <v>2</v>
      </c>
      <c r="AG2520" s="6">
        <f t="shared" si="1110"/>
        <v>0</v>
      </c>
      <c r="AH2520" s="14" t="str">
        <f>LEFT(X2520,2)&amp;"."&amp;VLOOKUP(MID(X2520,4,3),'Data validation'!$A$1:$B$12,2,FALSE)&amp;".2025"</f>
        <v>28.04.2025</v>
      </c>
      <c r="AI2520">
        <f t="shared" si="1111"/>
        <v>18</v>
      </c>
      <c r="AJ2520" t="str">
        <f>H2520&amp;"."&amp;VLOOKUP(I2520,'Data validation'!$A$1:$B$12,2,FALSE)&amp;".2026"</f>
        <v>11.09.2026</v>
      </c>
      <c r="AK2520">
        <f t="shared" si="1112"/>
        <v>37</v>
      </c>
      <c r="AL2520" t="e">
        <f>VLOOKUP(E2520,[2]Sheet1!$A:$B,2,FALSE)</f>
        <v>#N/A</v>
      </c>
    </row>
    <row r="2521" spans="1:38" x14ac:dyDescent="0.25">
      <c r="A2521" t="str">
        <f>VLOOKUP(Q2521,'Data validation'!$K$2:$L$50,2,FALSE)</f>
        <v>BOOKING</v>
      </c>
      <c r="B2521">
        <f t="shared" si="1098"/>
        <v>0</v>
      </c>
      <c r="C2521">
        <f t="shared" si="1099"/>
        <v>2</v>
      </c>
      <c r="D2521">
        <f t="shared" si="1100"/>
        <v>0</v>
      </c>
      <c r="E2521">
        <v>11202</v>
      </c>
      <c r="F2521" t="s">
        <v>10407</v>
      </c>
      <c r="G2521" t="s">
        <v>427</v>
      </c>
      <c r="H2521" t="str">
        <f t="shared" si="1101"/>
        <v>11</v>
      </c>
      <c r="I2521" t="str">
        <f t="shared" si="1102"/>
        <v>Sep</v>
      </c>
      <c r="J2521" t="s">
        <v>7136</v>
      </c>
      <c r="K2521" t="str">
        <f t="shared" si="1103"/>
        <v>13</v>
      </c>
      <c r="L2521" t="str">
        <f t="shared" si="1104"/>
        <v>Sep</v>
      </c>
      <c r="M2521">
        <v>2</v>
      </c>
      <c r="N2521">
        <f t="shared" si="1105"/>
        <v>2</v>
      </c>
      <c r="O2521">
        <f t="shared" si="1106"/>
        <v>0</v>
      </c>
      <c r="P2521">
        <f t="shared" si="1107"/>
        <v>0</v>
      </c>
      <c r="Q2521" t="s">
        <v>587</v>
      </c>
      <c r="R2521" t="s">
        <v>17</v>
      </c>
      <c r="S2521">
        <v>1</v>
      </c>
      <c r="T2521">
        <v>0</v>
      </c>
      <c r="U2521" s="2">
        <v>494.16108440366963</v>
      </c>
      <c r="V2521" s="2">
        <v>247.08054220183482</v>
      </c>
      <c r="X2521" t="s">
        <v>10408</v>
      </c>
      <c r="Y2521" t="s">
        <v>10285</v>
      </c>
      <c r="Z2521" t="str">
        <f t="shared" si="1108"/>
        <v>Apr</v>
      </c>
      <c r="AA2521" s="6">
        <f t="shared" ref="AA2521:AE2571" si="1114">IF($I2521=AA$1,IF($L2521=AA$1,$M2521,$O2521),IF($L2521=AA$1,$P2521,0))</f>
        <v>0</v>
      </c>
      <c r="AB2521" s="6">
        <f t="shared" si="1114"/>
        <v>0</v>
      </c>
      <c r="AC2521" s="6">
        <f t="shared" si="1114"/>
        <v>0</v>
      </c>
      <c r="AD2521" s="6">
        <f t="shared" si="1114"/>
        <v>0</v>
      </c>
      <c r="AE2521" s="6">
        <f t="shared" si="1114"/>
        <v>2</v>
      </c>
      <c r="AF2521" s="6">
        <f t="shared" si="1109"/>
        <v>2</v>
      </c>
      <c r="AG2521" s="6">
        <f t="shared" si="1110"/>
        <v>0</v>
      </c>
      <c r="AH2521" s="14" t="str">
        <f>LEFT(X2521,2)&amp;"."&amp;VLOOKUP(MID(X2521,4,3),'Data validation'!$A$1:$B$12,2,FALSE)&amp;".2025"</f>
        <v>28.04.2025</v>
      </c>
      <c r="AI2521">
        <f t="shared" si="1111"/>
        <v>18</v>
      </c>
      <c r="AJ2521" t="str">
        <f>H2521&amp;"."&amp;VLOOKUP(I2521,'Data validation'!$A$1:$B$12,2,FALSE)&amp;".2026"</f>
        <v>11.09.2026</v>
      </c>
      <c r="AK2521">
        <f t="shared" si="1112"/>
        <v>37</v>
      </c>
      <c r="AL2521" t="e">
        <f>VLOOKUP(E2521,[2]Sheet1!$A:$B,2,FALSE)</f>
        <v>#N/A</v>
      </c>
    </row>
    <row r="2522" spans="1:38" x14ac:dyDescent="0.25">
      <c r="A2522" t="str">
        <f>VLOOKUP(Q2522,'Data validation'!$K$2:$L$50,2,FALSE)</f>
        <v>BOOKING</v>
      </c>
      <c r="B2522">
        <f t="shared" si="1098"/>
        <v>0</v>
      </c>
      <c r="C2522">
        <f t="shared" si="1099"/>
        <v>2</v>
      </c>
      <c r="D2522">
        <f t="shared" si="1100"/>
        <v>0</v>
      </c>
      <c r="E2522">
        <v>11203</v>
      </c>
      <c r="F2522" t="s">
        <v>10407</v>
      </c>
      <c r="G2522" t="s">
        <v>427</v>
      </c>
      <c r="H2522" t="str">
        <f t="shared" si="1101"/>
        <v>11</v>
      </c>
      <c r="I2522" t="str">
        <f t="shared" si="1102"/>
        <v>Sep</v>
      </c>
      <c r="J2522" t="s">
        <v>7136</v>
      </c>
      <c r="K2522" t="str">
        <f t="shared" si="1103"/>
        <v>13</v>
      </c>
      <c r="L2522" t="str">
        <f t="shared" si="1104"/>
        <v>Sep</v>
      </c>
      <c r="M2522">
        <v>2</v>
      </c>
      <c r="N2522">
        <f t="shared" si="1105"/>
        <v>2</v>
      </c>
      <c r="O2522">
        <f t="shared" si="1106"/>
        <v>0</v>
      </c>
      <c r="P2522">
        <f t="shared" si="1107"/>
        <v>0</v>
      </c>
      <c r="Q2522" t="s">
        <v>587</v>
      </c>
      <c r="R2522" t="s">
        <v>17</v>
      </c>
      <c r="S2522">
        <v>1</v>
      </c>
      <c r="T2522">
        <v>0</v>
      </c>
      <c r="U2522" s="2">
        <v>494.16108440366963</v>
      </c>
      <c r="V2522" s="2">
        <v>247.08054220183482</v>
      </c>
      <c r="X2522" t="s">
        <v>10408</v>
      </c>
      <c r="Y2522" t="s">
        <v>10285</v>
      </c>
      <c r="Z2522" t="str">
        <f t="shared" si="1108"/>
        <v>Apr</v>
      </c>
      <c r="AA2522" s="6">
        <f t="shared" si="1114"/>
        <v>0</v>
      </c>
      <c r="AB2522" s="6">
        <f t="shared" si="1114"/>
        <v>0</v>
      </c>
      <c r="AC2522" s="6">
        <f t="shared" si="1114"/>
        <v>0</v>
      </c>
      <c r="AD2522" s="6">
        <f t="shared" si="1114"/>
        <v>0</v>
      </c>
      <c r="AE2522" s="6">
        <f t="shared" si="1114"/>
        <v>2</v>
      </c>
      <c r="AF2522" s="6">
        <f t="shared" si="1109"/>
        <v>2</v>
      </c>
      <c r="AG2522" s="6">
        <f t="shared" si="1110"/>
        <v>0</v>
      </c>
      <c r="AH2522" s="14" t="str">
        <f>LEFT(X2522,2)&amp;"."&amp;VLOOKUP(MID(X2522,4,3),'Data validation'!$A$1:$B$12,2,FALSE)&amp;".2025"</f>
        <v>28.04.2025</v>
      </c>
      <c r="AI2522">
        <f t="shared" si="1111"/>
        <v>18</v>
      </c>
      <c r="AJ2522" t="str">
        <f>H2522&amp;"."&amp;VLOOKUP(I2522,'Data validation'!$A$1:$B$12,2,FALSE)&amp;".2026"</f>
        <v>11.09.2026</v>
      </c>
      <c r="AK2522">
        <f t="shared" si="1112"/>
        <v>37</v>
      </c>
      <c r="AL2522" t="e">
        <f>VLOOKUP(E2522,[2]Sheet1!$A:$B,2,FALSE)</f>
        <v>#N/A</v>
      </c>
    </row>
    <row r="2523" spans="1:38" x14ac:dyDescent="0.25">
      <c r="A2523" t="str">
        <f>VLOOKUP(Q2523,'Data validation'!$K$2:$L$50,2,FALSE)</f>
        <v>BOOKING</v>
      </c>
      <c r="B2523">
        <f t="shared" si="1098"/>
        <v>0</v>
      </c>
      <c r="C2523">
        <f t="shared" si="1099"/>
        <v>2</v>
      </c>
      <c r="D2523">
        <f t="shared" si="1100"/>
        <v>0</v>
      </c>
      <c r="E2523">
        <v>11204</v>
      </c>
      <c r="F2523" t="s">
        <v>10407</v>
      </c>
      <c r="G2523" t="s">
        <v>427</v>
      </c>
      <c r="H2523" t="str">
        <f t="shared" si="1101"/>
        <v>11</v>
      </c>
      <c r="I2523" t="str">
        <f t="shared" si="1102"/>
        <v>Sep</v>
      </c>
      <c r="J2523" t="s">
        <v>7136</v>
      </c>
      <c r="K2523" t="str">
        <f t="shared" si="1103"/>
        <v>13</v>
      </c>
      <c r="L2523" t="str">
        <f t="shared" si="1104"/>
        <v>Sep</v>
      </c>
      <c r="M2523">
        <v>2</v>
      </c>
      <c r="N2523">
        <f t="shared" si="1105"/>
        <v>2</v>
      </c>
      <c r="O2523">
        <f t="shared" si="1106"/>
        <v>0</v>
      </c>
      <c r="P2523">
        <f t="shared" si="1107"/>
        <v>0</v>
      </c>
      <c r="Q2523" t="s">
        <v>587</v>
      </c>
      <c r="R2523" t="s">
        <v>17</v>
      </c>
      <c r="S2523">
        <v>2</v>
      </c>
      <c r="T2523">
        <v>0</v>
      </c>
      <c r="U2523" s="2">
        <v>667.13540733944956</v>
      </c>
      <c r="V2523" s="2">
        <v>333.56770366972478</v>
      </c>
      <c r="X2523" t="s">
        <v>10408</v>
      </c>
      <c r="Y2523" t="s">
        <v>10285</v>
      </c>
      <c r="Z2523" t="str">
        <f t="shared" si="1108"/>
        <v>Apr</v>
      </c>
      <c r="AA2523" s="6">
        <f t="shared" si="1114"/>
        <v>0</v>
      </c>
      <c r="AB2523" s="6">
        <f t="shared" si="1114"/>
        <v>0</v>
      </c>
      <c r="AC2523" s="6">
        <f t="shared" si="1114"/>
        <v>0</v>
      </c>
      <c r="AD2523" s="6">
        <f t="shared" si="1114"/>
        <v>0</v>
      </c>
      <c r="AE2523" s="6">
        <f t="shared" si="1114"/>
        <v>2</v>
      </c>
      <c r="AF2523" s="6">
        <f t="shared" si="1109"/>
        <v>2</v>
      </c>
      <c r="AG2523" s="6">
        <f t="shared" si="1110"/>
        <v>0</v>
      </c>
      <c r="AH2523" s="14" t="str">
        <f>LEFT(X2523,2)&amp;"."&amp;VLOOKUP(MID(X2523,4,3),'Data validation'!$A$1:$B$12,2,FALSE)&amp;".2025"</f>
        <v>28.04.2025</v>
      </c>
      <c r="AI2523">
        <f t="shared" si="1111"/>
        <v>18</v>
      </c>
      <c r="AJ2523" t="str">
        <f>H2523&amp;"."&amp;VLOOKUP(I2523,'Data validation'!$A$1:$B$12,2,FALSE)&amp;".2026"</f>
        <v>11.09.2026</v>
      </c>
      <c r="AK2523">
        <f t="shared" si="1112"/>
        <v>37</v>
      </c>
      <c r="AL2523" t="e">
        <f>VLOOKUP(E2523,[2]Sheet1!$A:$B,2,FALSE)</f>
        <v>#N/A</v>
      </c>
    </row>
    <row r="2524" spans="1:38" x14ac:dyDescent="0.25">
      <c r="A2524" t="str">
        <f>VLOOKUP(Q2524,'Data validation'!$K$2:$L$50,2,FALSE)</f>
        <v>BOOKING</v>
      </c>
      <c r="B2524">
        <f t="shared" si="1098"/>
        <v>0</v>
      </c>
      <c r="C2524">
        <f t="shared" si="1099"/>
        <v>2</v>
      </c>
      <c r="D2524">
        <f t="shared" si="1100"/>
        <v>0</v>
      </c>
      <c r="E2524">
        <v>11205</v>
      </c>
      <c r="F2524" t="s">
        <v>10407</v>
      </c>
      <c r="G2524" t="s">
        <v>427</v>
      </c>
      <c r="H2524" t="str">
        <f t="shared" si="1101"/>
        <v>11</v>
      </c>
      <c r="I2524" t="str">
        <f t="shared" si="1102"/>
        <v>Sep</v>
      </c>
      <c r="J2524" t="s">
        <v>7136</v>
      </c>
      <c r="K2524" t="str">
        <f t="shared" si="1103"/>
        <v>13</v>
      </c>
      <c r="L2524" t="str">
        <f t="shared" si="1104"/>
        <v>Sep</v>
      </c>
      <c r="M2524">
        <v>2</v>
      </c>
      <c r="N2524">
        <f t="shared" si="1105"/>
        <v>2</v>
      </c>
      <c r="O2524">
        <f t="shared" si="1106"/>
        <v>0</v>
      </c>
      <c r="P2524">
        <f t="shared" si="1107"/>
        <v>0</v>
      </c>
      <c r="Q2524" t="s">
        <v>587</v>
      </c>
      <c r="R2524" t="s">
        <v>17</v>
      </c>
      <c r="S2524">
        <v>1</v>
      </c>
      <c r="T2524">
        <v>0</v>
      </c>
      <c r="U2524" s="2">
        <v>494.16108440366963</v>
      </c>
      <c r="V2524" s="2">
        <v>247.08054220183482</v>
      </c>
      <c r="X2524" t="s">
        <v>10408</v>
      </c>
      <c r="Y2524" t="s">
        <v>10285</v>
      </c>
      <c r="Z2524" t="str">
        <f t="shared" si="1108"/>
        <v>Apr</v>
      </c>
      <c r="AA2524" s="6">
        <f t="shared" si="1114"/>
        <v>0</v>
      </c>
      <c r="AB2524" s="6">
        <f t="shared" si="1114"/>
        <v>0</v>
      </c>
      <c r="AC2524" s="6">
        <f t="shared" si="1114"/>
        <v>0</v>
      </c>
      <c r="AD2524" s="6">
        <f t="shared" si="1114"/>
        <v>0</v>
      </c>
      <c r="AE2524" s="6">
        <f t="shared" si="1114"/>
        <v>2</v>
      </c>
      <c r="AF2524" s="6">
        <f t="shared" si="1109"/>
        <v>2</v>
      </c>
      <c r="AG2524" s="6">
        <f t="shared" si="1110"/>
        <v>0</v>
      </c>
      <c r="AH2524" s="14" t="str">
        <f>LEFT(X2524,2)&amp;"."&amp;VLOOKUP(MID(X2524,4,3),'Data validation'!$A$1:$B$12,2,FALSE)&amp;".2025"</f>
        <v>28.04.2025</v>
      </c>
      <c r="AI2524">
        <f t="shared" si="1111"/>
        <v>18</v>
      </c>
      <c r="AJ2524" t="str">
        <f>H2524&amp;"."&amp;VLOOKUP(I2524,'Data validation'!$A$1:$B$12,2,FALSE)&amp;".2026"</f>
        <v>11.09.2026</v>
      </c>
      <c r="AK2524">
        <f t="shared" si="1112"/>
        <v>37</v>
      </c>
      <c r="AL2524" t="e">
        <f>VLOOKUP(E2524,[2]Sheet1!$A:$B,2,FALSE)</f>
        <v>#N/A</v>
      </c>
    </row>
    <row r="2525" spans="1:38" x14ac:dyDescent="0.25">
      <c r="A2525" t="str">
        <f>VLOOKUP(Q2525,'Data validation'!$K$2:$L$50,2,FALSE)</f>
        <v>BOOKING</v>
      </c>
      <c r="B2525">
        <f t="shared" si="1098"/>
        <v>0</v>
      </c>
      <c r="C2525">
        <f t="shared" si="1099"/>
        <v>2</v>
      </c>
      <c r="D2525">
        <f t="shared" si="1100"/>
        <v>0</v>
      </c>
      <c r="E2525">
        <v>11206</v>
      </c>
      <c r="F2525" t="s">
        <v>10407</v>
      </c>
      <c r="G2525" t="s">
        <v>427</v>
      </c>
      <c r="H2525" t="str">
        <f t="shared" si="1101"/>
        <v>11</v>
      </c>
      <c r="I2525" t="str">
        <f t="shared" si="1102"/>
        <v>Sep</v>
      </c>
      <c r="J2525" t="s">
        <v>7136</v>
      </c>
      <c r="K2525" t="str">
        <f t="shared" si="1103"/>
        <v>13</v>
      </c>
      <c r="L2525" t="str">
        <f t="shared" si="1104"/>
        <v>Sep</v>
      </c>
      <c r="M2525">
        <v>2</v>
      </c>
      <c r="N2525">
        <f t="shared" si="1105"/>
        <v>2</v>
      </c>
      <c r="O2525">
        <f t="shared" si="1106"/>
        <v>0</v>
      </c>
      <c r="P2525">
        <f t="shared" si="1107"/>
        <v>0</v>
      </c>
      <c r="Q2525" t="s">
        <v>587</v>
      </c>
      <c r="R2525" t="s">
        <v>57</v>
      </c>
      <c r="S2525">
        <v>3</v>
      </c>
      <c r="T2525">
        <v>0</v>
      </c>
      <c r="U2525" s="2">
        <v>1011.5768080733944</v>
      </c>
      <c r="V2525" s="2">
        <v>505.78840403669722</v>
      </c>
      <c r="X2525" t="s">
        <v>10408</v>
      </c>
      <c r="Y2525" t="s">
        <v>10285</v>
      </c>
      <c r="Z2525" t="str">
        <f t="shared" si="1108"/>
        <v>Apr</v>
      </c>
      <c r="AA2525" s="6">
        <f t="shared" si="1114"/>
        <v>0</v>
      </c>
      <c r="AB2525" s="6">
        <f t="shared" si="1114"/>
        <v>0</v>
      </c>
      <c r="AC2525" s="6">
        <f t="shared" si="1114"/>
        <v>0</v>
      </c>
      <c r="AD2525" s="6">
        <f t="shared" si="1114"/>
        <v>0</v>
      </c>
      <c r="AE2525" s="6">
        <f t="shared" si="1114"/>
        <v>2</v>
      </c>
      <c r="AF2525" s="6">
        <f t="shared" si="1109"/>
        <v>2</v>
      </c>
      <c r="AG2525" s="6">
        <f t="shared" si="1110"/>
        <v>0</v>
      </c>
      <c r="AH2525" s="14" t="str">
        <f>LEFT(X2525,2)&amp;"."&amp;VLOOKUP(MID(X2525,4,3),'Data validation'!$A$1:$B$12,2,FALSE)&amp;".2025"</f>
        <v>28.04.2025</v>
      </c>
      <c r="AI2525">
        <f t="shared" si="1111"/>
        <v>18</v>
      </c>
      <c r="AJ2525" t="str">
        <f>H2525&amp;"."&amp;VLOOKUP(I2525,'Data validation'!$A$1:$B$12,2,FALSE)&amp;".2026"</f>
        <v>11.09.2026</v>
      </c>
      <c r="AK2525">
        <f t="shared" si="1112"/>
        <v>37</v>
      </c>
      <c r="AL2525" t="e">
        <f>VLOOKUP(E2525,[2]Sheet1!$A:$B,2,FALSE)</f>
        <v>#N/A</v>
      </c>
    </row>
    <row r="2526" spans="1:38" x14ac:dyDescent="0.25">
      <c r="A2526" t="str">
        <f>VLOOKUP(Q2526,'Data validation'!$K$2:$L$50,2,FALSE)</f>
        <v>BOOKING</v>
      </c>
      <c r="B2526">
        <f t="shared" si="1098"/>
        <v>0</v>
      </c>
      <c r="C2526">
        <f t="shared" si="1099"/>
        <v>2</v>
      </c>
      <c r="D2526">
        <f t="shared" si="1100"/>
        <v>0</v>
      </c>
      <c r="E2526">
        <v>11207</v>
      </c>
      <c r="F2526" t="s">
        <v>10407</v>
      </c>
      <c r="G2526" t="s">
        <v>427</v>
      </c>
      <c r="H2526" t="str">
        <f t="shared" si="1101"/>
        <v>11</v>
      </c>
      <c r="I2526" t="str">
        <f t="shared" si="1102"/>
        <v>Sep</v>
      </c>
      <c r="J2526" t="s">
        <v>7136</v>
      </c>
      <c r="K2526" t="str">
        <f t="shared" si="1103"/>
        <v>13</v>
      </c>
      <c r="L2526" t="str">
        <f t="shared" si="1104"/>
        <v>Sep</v>
      </c>
      <c r="M2526">
        <v>2</v>
      </c>
      <c r="N2526">
        <f t="shared" si="1105"/>
        <v>2</v>
      </c>
      <c r="O2526">
        <f t="shared" si="1106"/>
        <v>0</v>
      </c>
      <c r="P2526">
        <f t="shared" si="1107"/>
        <v>0</v>
      </c>
      <c r="Q2526" t="s">
        <v>587</v>
      </c>
      <c r="R2526" t="s">
        <v>17</v>
      </c>
      <c r="S2526">
        <v>1</v>
      </c>
      <c r="T2526">
        <v>0</v>
      </c>
      <c r="U2526" s="2">
        <v>494.16108440366963</v>
      </c>
      <c r="V2526" s="2">
        <v>247.08054220183482</v>
      </c>
      <c r="X2526" t="s">
        <v>10408</v>
      </c>
      <c r="Y2526" t="s">
        <v>10285</v>
      </c>
      <c r="Z2526" t="str">
        <f t="shared" si="1108"/>
        <v>Apr</v>
      </c>
      <c r="AA2526" s="6">
        <f t="shared" si="1114"/>
        <v>0</v>
      </c>
      <c r="AB2526" s="6">
        <f t="shared" si="1114"/>
        <v>0</v>
      </c>
      <c r="AC2526" s="6">
        <f t="shared" si="1114"/>
        <v>0</v>
      </c>
      <c r="AD2526" s="6">
        <f t="shared" si="1114"/>
        <v>0</v>
      </c>
      <c r="AE2526" s="6">
        <f t="shared" si="1114"/>
        <v>2</v>
      </c>
      <c r="AF2526" s="6">
        <f t="shared" si="1109"/>
        <v>2</v>
      </c>
      <c r="AG2526" s="6">
        <f t="shared" si="1110"/>
        <v>0</v>
      </c>
      <c r="AH2526" s="14" t="str">
        <f>LEFT(X2526,2)&amp;"."&amp;VLOOKUP(MID(X2526,4,3),'Data validation'!$A$1:$B$12,2,FALSE)&amp;".2025"</f>
        <v>28.04.2025</v>
      </c>
      <c r="AI2526">
        <f t="shared" si="1111"/>
        <v>18</v>
      </c>
      <c r="AJ2526" t="str">
        <f>H2526&amp;"."&amp;VLOOKUP(I2526,'Data validation'!$A$1:$B$12,2,FALSE)&amp;".2026"</f>
        <v>11.09.2026</v>
      </c>
      <c r="AK2526">
        <f t="shared" si="1112"/>
        <v>37</v>
      </c>
      <c r="AL2526" t="e">
        <f>VLOOKUP(E2526,[2]Sheet1!$A:$B,2,FALSE)</f>
        <v>#N/A</v>
      </c>
    </row>
    <row r="2527" spans="1:38" x14ac:dyDescent="0.25">
      <c r="A2527" t="str">
        <f>VLOOKUP(Q2527,'Data validation'!$K$2:$L$50,2,FALSE)</f>
        <v>BOOKING</v>
      </c>
      <c r="B2527">
        <f t="shared" si="1098"/>
        <v>0</v>
      </c>
      <c r="C2527">
        <f t="shared" si="1099"/>
        <v>2</v>
      </c>
      <c r="D2527">
        <f t="shared" si="1100"/>
        <v>0</v>
      </c>
      <c r="E2527">
        <v>11208</v>
      </c>
      <c r="F2527" t="s">
        <v>10407</v>
      </c>
      <c r="G2527" t="s">
        <v>427</v>
      </c>
      <c r="H2527" t="str">
        <f t="shared" si="1101"/>
        <v>11</v>
      </c>
      <c r="I2527" t="str">
        <f t="shared" si="1102"/>
        <v>Sep</v>
      </c>
      <c r="J2527" t="s">
        <v>7136</v>
      </c>
      <c r="K2527" t="str">
        <f t="shared" si="1103"/>
        <v>13</v>
      </c>
      <c r="L2527" t="str">
        <f t="shared" si="1104"/>
        <v>Sep</v>
      </c>
      <c r="M2527">
        <v>2</v>
      </c>
      <c r="N2527">
        <f t="shared" si="1105"/>
        <v>2</v>
      </c>
      <c r="O2527">
        <f t="shared" si="1106"/>
        <v>0</v>
      </c>
      <c r="P2527">
        <f t="shared" si="1107"/>
        <v>0</v>
      </c>
      <c r="Q2527" t="s">
        <v>587</v>
      </c>
      <c r="R2527" t="s">
        <v>17</v>
      </c>
      <c r="S2527">
        <v>1</v>
      </c>
      <c r="T2527">
        <v>0</v>
      </c>
      <c r="U2527" s="2">
        <v>494.16108440366963</v>
      </c>
      <c r="V2527" s="2">
        <v>247.08054220183482</v>
      </c>
      <c r="X2527" t="s">
        <v>10408</v>
      </c>
      <c r="Y2527" t="s">
        <v>10285</v>
      </c>
      <c r="Z2527" t="str">
        <f t="shared" si="1108"/>
        <v>Apr</v>
      </c>
      <c r="AA2527" s="6">
        <f t="shared" si="1114"/>
        <v>0</v>
      </c>
      <c r="AB2527" s="6">
        <f t="shared" si="1114"/>
        <v>0</v>
      </c>
      <c r="AC2527" s="6">
        <f t="shared" si="1114"/>
        <v>0</v>
      </c>
      <c r="AD2527" s="6">
        <f t="shared" si="1114"/>
        <v>0</v>
      </c>
      <c r="AE2527" s="6">
        <f t="shared" si="1114"/>
        <v>2</v>
      </c>
      <c r="AF2527" s="6">
        <f t="shared" si="1109"/>
        <v>2</v>
      </c>
      <c r="AG2527" s="6">
        <f t="shared" si="1110"/>
        <v>0</v>
      </c>
      <c r="AH2527" s="14" t="str">
        <f>LEFT(X2527,2)&amp;"."&amp;VLOOKUP(MID(X2527,4,3),'Data validation'!$A$1:$B$12,2,FALSE)&amp;".2025"</f>
        <v>28.04.2025</v>
      </c>
      <c r="AI2527">
        <f t="shared" si="1111"/>
        <v>18</v>
      </c>
      <c r="AJ2527" t="str">
        <f>H2527&amp;"."&amp;VLOOKUP(I2527,'Data validation'!$A$1:$B$12,2,FALSE)&amp;".2026"</f>
        <v>11.09.2026</v>
      </c>
      <c r="AK2527">
        <f t="shared" si="1112"/>
        <v>37</v>
      </c>
      <c r="AL2527" t="e">
        <f>VLOOKUP(E2527,[2]Sheet1!$A:$B,2,FALSE)</f>
        <v>#N/A</v>
      </c>
    </row>
    <row r="2528" spans="1:38" x14ac:dyDescent="0.25">
      <c r="A2528" t="str">
        <f>VLOOKUP(Q2528,'Data validation'!$K$2:$L$50,2,FALSE)</f>
        <v>BOOKING</v>
      </c>
      <c r="B2528">
        <f t="shared" si="1098"/>
        <v>0</v>
      </c>
      <c r="C2528">
        <f t="shared" si="1099"/>
        <v>2</v>
      </c>
      <c r="D2528">
        <f t="shared" si="1100"/>
        <v>0</v>
      </c>
      <c r="E2528">
        <v>11209</v>
      </c>
      <c r="F2528" t="s">
        <v>10407</v>
      </c>
      <c r="G2528" t="s">
        <v>427</v>
      </c>
      <c r="H2528" t="str">
        <f t="shared" si="1101"/>
        <v>11</v>
      </c>
      <c r="I2528" t="str">
        <f t="shared" si="1102"/>
        <v>Sep</v>
      </c>
      <c r="J2528" t="s">
        <v>7136</v>
      </c>
      <c r="K2528" t="str">
        <f t="shared" si="1103"/>
        <v>13</v>
      </c>
      <c r="L2528" t="str">
        <f t="shared" si="1104"/>
        <v>Sep</v>
      </c>
      <c r="M2528">
        <v>2</v>
      </c>
      <c r="N2528">
        <f t="shared" si="1105"/>
        <v>2</v>
      </c>
      <c r="O2528">
        <f t="shared" si="1106"/>
        <v>0</v>
      </c>
      <c r="P2528">
        <f t="shared" si="1107"/>
        <v>0</v>
      </c>
      <c r="Q2528" t="s">
        <v>587</v>
      </c>
      <c r="R2528" t="s">
        <v>17</v>
      </c>
      <c r="S2528">
        <v>1</v>
      </c>
      <c r="T2528">
        <v>0</v>
      </c>
      <c r="U2528" s="2">
        <v>494.16108440366963</v>
      </c>
      <c r="V2528" s="2">
        <v>247.08054220183482</v>
      </c>
      <c r="X2528" t="s">
        <v>10408</v>
      </c>
      <c r="Y2528" t="s">
        <v>10285</v>
      </c>
      <c r="Z2528" t="str">
        <f t="shared" si="1108"/>
        <v>Apr</v>
      </c>
      <c r="AA2528" s="6">
        <f t="shared" si="1114"/>
        <v>0</v>
      </c>
      <c r="AB2528" s="6">
        <f t="shared" si="1114"/>
        <v>0</v>
      </c>
      <c r="AC2528" s="6">
        <f t="shared" si="1114"/>
        <v>0</v>
      </c>
      <c r="AD2528" s="6">
        <f t="shared" si="1114"/>
        <v>0</v>
      </c>
      <c r="AE2528" s="6">
        <f t="shared" si="1114"/>
        <v>2</v>
      </c>
      <c r="AF2528" s="6">
        <f t="shared" si="1109"/>
        <v>2</v>
      </c>
      <c r="AG2528" s="6">
        <f t="shared" si="1110"/>
        <v>0</v>
      </c>
      <c r="AH2528" s="14" t="str">
        <f>LEFT(X2528,2)&amp;"."&amp;VLOOKUP(MID(X2528,4,3),'Data validation'!$A$1:$B$12,2,FALSE)&amp;".2025"</f>
        <v>28.04.2025</v>
      </c>
      <c r="AI2528">
        <f t="shared" si="1111"/>
        <v>18</v>
      </c>
      <c r="AJ2528" t="str">
        <f>H2528&amp;"."&amp;VLOOKUP(I2528,'Data validation'!$A$1:$B$12,2,FALSE)&amp;".2026"</f>
        <v>11.09.2026</v>
      </c>
      <c r="AK2528">
        <f t="shared" si="1112"/>
        <v>37</v>
      </c>
      <c r="AL2528" t="e">
        <f>VLOOKUP(E2528,[2]Sheet1!$A:$B,2,FALSE)</f>
        <v>#N/A</v>
      </c>
    </row>
    <row r="2529" spans="1:38" x14ac:dyDescent="0.25">
      <c r="A2529" t="str">
        <f>VLOOKUP(Q2529,'Data validation'!$K$2:$L$50,2,FALSE)</f>
        <v>TO</v>
      </c>
      <c r="B2529">
        <f t="shared" si="1098"/>
        <v>0</v>
      </c>
      <c r="C2529">
        <f t="shared" si="1099"/>
        <v>0</v>
      </c>
      <c r="D2529">
        <f t="shared" si="1100"/>
        <v>6</v>
      </c>
      <c r="E2529">
        <v>10938</v>
      </c>
      <c r="F2529" t="s">
        <v>10409</v>
      </c>
      <c r="G2529" t="s">
        <v>84</v>
      </c>
      <c r="H2529" t="str">
        <f t="shared" si="1101"/>
        <v>20</v>
      </c>
      <c r="I2529" t="str">
        <f t="shared" si="1102"/>
        <v>Jul</v>
      </c>
      <c r="J2529" t="s">
        <v>85</v>
      </c>
      <c r="K2529" t="str">
        <f t="shared" si="1103"/>
        <v>26</v>
      </c>
      <c r="L2529" t="str">
        <f t="shared" si="1104"/>
        <v>Jul</v>
      </c>
      <c r="M2529">
        <v>6</v>
      </c>
      <c r="N2529">
        <f t="shared" si="1105"/>
        <v>6</v>
      </c>
      <c r="O2529">
        <f t="shared" si="1106"/>
        <v>0</v>
      </c>
      <c r="P2529">
        <f t="shared" si="1107"/>
        <v>0</v>
      </c>
      <c r="Q2529" t="s">
        <v>226</v>
      </c>
      <c r="R2529" t="s">
        <v>17</v>
      </c>
      <c r="S2529">
        <v>2</v>
      </c>
      <c r="T2529">
        <v>1</v>
      </c>
      <c r="U2529" s="2">
        <f>SUMIFS(Sunny!L:L,Sunny!D:D,'Резервации 2026'!E2529)</f>
        <v>2136.0010595999997</v>
      </c>
      <c r="V2529" s="2">
        <f t="shared" ref="V2529" si="1115">+U2529/M2529</f>
        <v>356.00017659999997</v>
      </c>
      <c r="W2529" t="s">
        <v>227</v>
      </c>
      <c r="X2529" t="s">
        <v>10410</v>
      </c>
      <c r="Y2529" t="s">
        <v>10280</v>
      </c>
      <c r="Z2529" t="str">
        <f t="shared" si="1108"/>
        <v>Apr</v>
      </c>
      <c r="AA2529" s="6">
        <f t="shared" si="1114"/>
        <v>0</v>
      </c>
      <c r="AB2529" s="6">
        <f t="shared" si="1114"/>
        <v>0</v>
      </c>
      <c r="AC2529" s="6">
        <f t="shared" si="1114"/>
        <v>6</v>
      </c>
      <c r="AD2529" s="6">
        <f t="shared" si="1114"/>
        <v>0</v>
      </c>
      <c r="AE2529" s="6">
        <f t="shared" si="1114"/>
        <v>0</v>
      </c>
      <c r="AF2529" s="6">
        <f t="shared" si="1109"/>
        <v>6</v>
      </c>
      <c r="AG2529" s="6">
        <f t="shared" si="1110"/>
        <v>0</v>
      </c>
      <c r="AH2529" s="14" t="str">
        <f>LEFT(X2529,2)&amp;"."&amp;VLOOKUP(MID(X2529,4,3),'Data validation'!$A$1:$B$12,2,FALSE)&amp;".2025"</f>
        <v>16.04.2025</v>
      </c>
      <c r="AI2529">
        <f t="shared" si="1111"/>
        <v>16</v>
      </c>
      <c r="AJ2529" t="str">
        <f>H2529&amp;"."&amp;VLOOKUP(I2529,'Data validation'!$A$1:$B$12,2,FALSE)&amp;".2026"</f>
        <v>20.07.2026</v>
      </c>
      <c r="AK2529">
        <f t="shared" si="1112"/>
        <v>30</v>
      </c>
      <c r="AL2529" t="e">
        <f>VLOOKUP(E2529,[2]Sheet1!$A:$B,2,FALSE)</f>
        <v>#N/A</v>
      </c>
    </row>
    <row r="2530" spans="1:38" x14ac:dyDescent="0.25">
      <c r="A2530" t="str">
        <f>VLOOKUP(Q2530,'Data validation'!$K$2:$L$50,2,FALSE)</f>
        <v>INDIVIDUAL</v>
      </c>
      <c r="B2530">
        <f t="shared" si="1098"/>
        <v>3</v>
      </c>
      <c r="C2530">
        <f t="shared" si="1099"/>
        <v>-1</v>
      </c>
      <c r="D2530">
        <f t="shared" si="1100"/>
        <v>0</v>
      </c>
      <c r="E2530">
        <v>10939</v>
      </c>
      <c r="F2530" t="s">
        <v>10411</v>
      </c>
      <c r="G2530" t="s">
        <v>1448</v>
      </c>
      <c r="H2530" t="str">
        <f t="shared" si="1101"/>
        <v>12</v>
      </c>
      <c r="I2530" t="str">
        <f t="shared" si="1102"/>
        <v>Jun</v>
      </c>
      <c r="J2530" t="s">
        <v>1926</v>
      </c>
      <c r="K2530" t="str">
        <f t="shared" si="1103"/>
        <v>14</v>
      </c>
      <c r="L2530" t="str">
        <f t="shared" si="1104"/>
        <v>Jun</v>
      </c>
      <c r="M2530">
        <v>2</v>
      </c>
      <c r="N2530">
        <f t="shared" si="1105"/>
        <v>2</v>
      </c>
      <c r="O2530">
        <f t="shared" si="1106"/>
        <v>0</v>
      </c>
      <c r="P2530">
        <f t="shared" si="1107"/>
        <v>0</v>
      </c>
      <c r="Q2530" t="s">
        <v>24</v>
      </c>
      <c r="R2530" t="s">
        <v>188</v>
      </c>
      <c r="S2530">
        <v>2</v>
      </c>
      <c r="T2530">
        <v>0</v>
      </c>
      <c r="U2530" s="2">
        <v>523.94711926605498</v>
      </c>
      <c r="V2530" s="2">
        <v>261.97355963302749</v>
      </c>
      <c r="X2530" t="s">
        <v>10412</v>
      </c>
      <c r="Y2530" t="s">
        <v>10346</v>
      </c>
      <c r="Z2530" t="str">
        <f t="shared" si="1108"/>
        <v>Apr</v>
      </c>
      <c r="AA2530" s="6">
        <f t="shared" si="1114"/>
        <v>0</v>
      </c>
      <c r="AB2530" s="6">
        <f t="shared" si="1114"/>
        <v>2</v>
      </c>
      <c r="AC2530" s="6">
        <f t="shared" si="1114"/>
        <v>0</v>
      </c>
      <c r="AD2530" s="6">
        <f t="shared" si="1114"/>
        <v>0</v>
      </c>
      <c r="AE2530" s="6">
        <f t="shared" si="1114"/>
        <v>0</v>
      </c>
      <c r="AF2530" s="6">
        <f t="shared" si="1109"/>
        <v>2</v>
      </c>
      <c r="AG2530" s="6">
        <f t="shared" si="1110"/>
        <v>0</v>
      </c>
      <c r="AH2530" s="14" t="str">
        <f>LEFT(X2530,2)&amp;"."&amp;VLOOKUP(MID(X2530,4,3),'Data validation'!$A$1:$B$12,2,FALSE)&amp;".2025"</f>
        <v>16.04.2025</v>
      </c>
      <c r="AI2530">
        <f t="shared" si="1111"/>
        <v>16</v>
      </c>
      <c r="AJ2530" t="str">
        <f>H2530&amp;"."&amp;VLOOKUP(I2530,'Data validation'!$A$1:$B$12,2,FALSE)&amp;".2026"</f>
        <v>12.06.2026</v>
      </c>
      <c r="AK2530">
        <f t="shared" si="1112"/>
        <v>24</v>
      </c>
      <c r="AL2530" t="e">
        <f>VLOOKUP(E2530,[2]Sheet1!$A:$B,2,FALSE)</f>
        <v>#N/A</v>
      </c>
    </row>
    <row r="2531" spans="1:38" x14ac:dyDescent="0.25">
      <c r="A2531" t="str">
        <f>VLOOKUP(Q2531,'Data validation'!$K$2:$L$50,2,FALSE)</f>
        <v>BOOKING</v>
      </c>
      <c r="B2531">
        <f t="shared" si="1098"/>
        <v>0</v>
      </c>
      <c r="C2531">
        <f t="shared" si="1099"/>
        <v>2</v>
      </c>
      <c r="D2531">
        <f t="shared" si="1100"/>
        <v>0</v>
      </c>
      <c r="E2531">
        <v>11225</v>
      </c>
      <c r="F2531" t="s">
        <v>10413</v>
      </c>
      <c r="G2531" t="s">
        <v>427</v>
      </c>
      <c r="H2531" t="str">
        <f t="shared" si="1101"/>
        <v>11</v>
      </c>
      <c r="I2531" t="str">
        <f t="shared" si="1102"/>
        <v>Sep</v>
      </c>
      <c r="J2531" t="s">
        <v>7136</v>
      </c>
      <c r="K2531" t="str">
        <f t="shared" si="1103"/>
        <v>13</v>
      </c>
      <c r="L2531" t="str">
        <f t="shared" si="1104"/>
        <v>Sep</v>
      </c>
      <c r="M2531">
        <v>2</v>
      </c>
      <c r="N2531">
        <f t="shared" si="1105"/>
        <v>2</v>
      </c>
      <c r="O2531">
        <f t="shared" si="1106"/>
        <v>0</v>
      </c>
      <c r="P2531">
        <f t="shared" si="1107"/>
        <v>0</v>
      </c>
      <c r="Q2531" t="s">
        <v>587</v>
      </c>
      <c r="R2531" t="s">
        <v>17</v>
      </c>
      <c r="S2531">
        <v>2</v>
      </c>
      <c r="T2531">
        <v>0</v>
      </c>
      <c r="U2531" s="2">
        <v>494.16108440366963</v>
      </c>
      <c r="V2531" s="2">
        <v>247.08054220183482</v>
      </c>
      <c r="X2531" t="s">
        <v>10414</v>
      </c>
      <c r="Y2531" t="s">
        <v>10285</v>
      </c>
      <c r="Z2531" t="str">
        <f t="shared" si="1108"/>
        <v>Apr</v>
      </c>
      <c r="AA2531" s="6">
        <f t="shared" si="1114"/>
        <v>0</v>
      </c>
      <c r="AB2531" s="6">
        <f t="shared" si="1114"/>
        <v>0</v>
      </c>
      <c r="AC2531" s="6">
        <f t="shared" si="1114"/>
        <v>0</v>
      </c>
      <c r="AD2531" s="6">
        <f t="shared" si="1114"/>
        <v>0</v>
      </c>
      <c r="AE2531" s="6">
        <f t="shared" si="1114"/>
        <v>2</v>
      </c>
      <c r="AF2531" s="6">
        <f t="shared" si="1109"/>
        <v>2</v>
      </c>
      <c r="AG2531" s="6">
        <f t="shared" si="1110"/>
        <v>0</v>
      </c>
      <c r="AH2531" s="14" t="str">
        <f>LEFT(X2531,2)&amp;"."&amp;VLOOKUP(MID(X2531,4,3),'Data validation'!$A$1:$B$12,2,FALSE)&amp;".2025"</f>
        <v>28.04.2025</v>
      </c>
      <c r="AI2531">
        <f t="shared" si="1111"/>
        <v>18</v>
      </c>
      <c r="AJ2531" t="str">
        <f>H2531&amp;"."&amp;VLOOKUP(I2531,'Data validation'!$A$1:$B$12,2,FALSE)&amp;".2026"</f>
        <v>11.09.2026</v>
      </c>
      <c r="AK2531">
        <f t="shared" si="1112"/>
        <v>37</v>
      </c>
      <c r="AL2531" t="e">
        <f>VLOOKUP(E2531,[2]Sheet1!$A:$B,2,FALSE)</f>
        <v>#N/A</v>
      </c>
    </row>
    <row r="2532" spans="1:38" x14ac:dyDescent="0.25">
      <c r="A2532" t="str">
        <f>VLOOKUP(Q2532,'Data validation'!$K$2:$L$50,2,FALSE)</f>
        <v>BOOKING</v>
      </c>
      <c r="B2532">
        <f t="shared" si="1098"/>
        <v>0</v>
      </c>
      <c r="C2532">
        <f t="shared" si="1099"/>
        <v>2</v>
      </c>
      <c r="D2532">
        <f t="shared" si="1100"/>
        <v>0</v>
      </c>
      <c r="E2532">
        <v>11221</v>
      </c>
      <c r="F2532" t="s">
        <v>10413</v>
      </c>
      <c r="G2532" t="s">
        <v>427</v>
      </c>
      <c r="H2532" t="str">
        <f t="shared" si="1101"/>
        <v>11</v>
      </c>
      <c r="I2532" t="str">
        <f t="shared" si="1102"/>
        <v>Sep</v>
      </c>
      <c r="J2532" t="s">
        <v>7136</v>
      </c>
      <c r="K2532" t="str">
        <f t="shared" si="1103"/>
        <v>13</v>
      </c>
      <c r="L2532" t="str">
        <f t="shared" si="1104"/>
        <v>Sep</v>
      </c>
      <c r="M2532">
        <v>2</v>
      </c>
      <c r="N2532">
        <f t="shared" si="1105"/>
        <v>2</v>
      </c>
      <c r="O2532">
        <f t="shared" si="1106"/>
        <v>0</v>
      </c>
      <c r="P2532">
        <f t="shared" si="1107"/>
        <v>0</v>
      </c>
      <c r="Q2532" t="s">
        <v>587</v>
      </c>
      <c r="R2532" t="s">
        <v>17</v>
      </c>
      <c r="S2532">
        <v>2</v>
      </c>
      <c r="T2532">
        <v>0</v>
      </c>
      <c r="U2532" s="2">
        <v>494.16108440366963</v>
      </c>
      <c r="V2532" s="2">
        <v>247.08054220183482</v>
      </c>
      <c r="X2532" t="s">
        <v>10414</v>
      </c>
      <c r="Y2532" t="s">
        <v>10285</v>
      </c>
      <c r="Z2532" t="str">
        <f t="shared" si="1108"/>
        <v>Apr</v>
      </c>
      <c r="AA2532" s="6">
        <f t="shared" si="1114"/>
        <v>0</v>
      </c>
      <c r="AB2532" s="6">
        <f t="shared" si="1114"/>
        <v>0</v>
      </c>
      <c r="AC2532" s="6">
        <f t="shared" si="1114"/>
        <v>0</v>
      </c>
      <c r="AD2532" s="6">
        <f t="shared" si="1114"/>
        <v>0</v>
      </c>
      <c r="AE2532" s="6">
        <f t="shared" si="1114"/>
        <v>2</v>
      </c>
      <c r="AF2532" s="6">
        <f t="shared" si="1109"/>
        <v>2</v>
      </c>
      <c r="AG2532" s="6">
        <f t="shared" si="1110"/>
        <v>0</v>
      </c>
      <c r="AH2532" s="14" t="str">
        <f>LEFT(X2532,2)&amp;"."&amp;VLOOKUP(MID(X2532,4,3),'Data validation'!$A$1:$B$12,2,FALSE)&amp;".2025"</f>
        <v>28.04.2025</v>
      </c>
      <c r="AI2532">
        <f t="shared" si="1111"/>
        <v>18</v>
      </c>
      <c r="AJ2532" t="str">
        <f>H2532&amp;"."&amp;VLOOKUP(I2532,'Data validation'!$A$1:$B$12,2,FALSE)&amp;".2026"</f>
        <v>11.09.2026</v>
      </c>
      <c r="AK2532">
        <f t="shared" si="1112"/>
        <v>37</v>
      </c>
      <c r="AL2532" t="e">
        <f>VLOOKUP(E2532,[2]Sheet1!$A:$B,2,FALSE)</f>
        <v>#N/A</v>
      </c>
    </row>
    <row r="2533" spans="1:38" x14ac:dyDescent="0.25">
      <c r="A2533" t="str">
        <f>VLOOKUP(Q2533,'Data validation'!$K$2:$L$50,2,FALSE)</f>
        <v>BOOKING</v>
      </c>
      <c r="B2533">
        <f t="shared" si="1098"/>
        <v>0</v>
      </c>
      <c r="C2533">
        <f t="shared" si="1099"/>
        <v>2</v>
      </c>
      <c r="D2533">
        <f t="shared" si="1100"/>
        <v>0</v>
      </c>
      <c r="E2533">
        <v>11222</v>
      </c>
      <c r="F2533" t="s">
        <v>10413</v>
      </c>
      <c r="G2533" t="s">
        <v>427</v>
      </c>
      <c r="H2533" t="str">
        <f t="shared" si="1101"/>
        <v>11</v>
      </c>
      <c r="I2533" t="str">
        <f t="shared" si="1102"/>
        <v>Sep</v>
      </c>
      <c r="J2533" t="s">
        <v>7136</v>
      </c>
      <c r="K2533" t="str">
        <f t="shared" si="1103"/>
        <v>13</v>
      </c>
      <c r="L2533" t="str">
        <f t="shared" si="1104"/>
        <v>Sep</v>
      </c>
      <c r="M2533">
        <v>2</v>
      </c>
      <c r="N2533">
        <f t="shared" si="1105"/>
        <v>2</v>
      </c>
      <c r="O2533">
        <f t="shared" si="1106"/>
        <v>0</v>
      </c>
      <c r="P2533">
        <f t="shared" si="1107"/>
        <v>0</v>
      </c>
      <c r="Q2533" t="s">
        <v>587</v>
      </c>
      <c r="R2533" t="s">
        <v>17</v>
      </c>
      <c r="S2533">
        <v>2</v>
      </c>
      <c r="T2533">
        <v>0</v>
      </c>
      <c r="U2533" s="2">
        <v>494.16108440366963</v>
      </c>
      <c r="V2533" s="2">
        <v>247.08054220183482</v>
      </c>
      <c r="X2533" t="s">
        <v>10414</v>
      </c>
      <c r="Y2533" t="s">
        <v>10285</v>
      </c>
      <c r="Z2533" t="str">
        <f t="shared" si="1108"/>
        <v>Apr</v>
      </c>
      <c r="AA2533" s="6">
        <f t="shared" si="1114"/>
        <v>0</v>
      </c>
      <c r="AB2533" s="6">
        <f t="shared" si="1114"/>
        <v>0</v>
      </c>
      <c r="AC2533" s="6">
        <f t="shared" si="1114"/>
        <v>0</v>
      </c>
      <c r="AD2533" s="6">
        <f t="shared" si="1114"/>
        <v>0</v>
      </c>
      <c r="AE2533" s="6">
        <f t="shared" si="1114"/>
        <v>2</v>
      </c>
      <c r="AF2533" s="6">
        <f t="shared" si="1109"/>
        <v>2</v>
      </c>
      <c r="AG2533" s="6">
        <f t="shared" si="1110"/>
        <v>0</v>
      </c>
      <c r="AH2533" s="14" t="str">
        <f>LEFT(X2533,2)&amp;"."&amp;VLOOKUP(MID(X2533,4,3),'Data validation'!$A$1:$B$12,2,FALSE)&amp;".2025"</f>
        <v>28.04.2025</v>
      </c>
      <c r="AI2533">
        <f t="shared" si="1111"/>
        <v>18</v>
      </c>
      <c r="AJ2533" t="str">
        <f>H2533&amp;"."&amp;VLOOKUP(I2533,'Data validation'!$A$1:$B$12,2,FALSE)&amp;".2026"</f>
        <v>11.09.2026</v>
      </c>
      <c r="AK2533">
        <f t="shared" si="1112"/>
        <v>37</v>
      </c>
      <c r="AL2533" t="e">
        <f>VLOOKUP(E2533,[2]Sheet1!$A:$B,2,FALSE)</f>
        <v>#N/A</v>
      </c>
    </row>
    <row r="2534" spans="1:38" x14ac:dyDescent="0.25">
      <c r="A2534" t="str">
        <f>VLOOKUP(Q2534,'Data validation'!$K$2:$L$50,2,FALSE)</f>
        <v>BOOKING</v>
      </c>
      <c r="B2534">
        <f t="shared" si="1098"/>
        <v>0</v>
      </c>
      <c r="C2534">
        <f t="shared" si="1099"/>
        <v>2</v>
      </c>
      <c r="D2534">
        <f t="shared" si="1100"/>
        <v>0</v>
      </c>
      <c r="E2534">
        <v>11223</v>
      </c>
      <c r="F2534" t="s">
        <v>10413</v>
      </c>
      <c r="G2534" t="s">
        <v>427</v>
      </c>
      <c r="H2534" t="str">
        <f t="shared" si="1101"/>
        <v>11</v>
      </c>
      <c r="I2534" t="str">
        <f t="shared" si="1102"/>
        <v>Sep</v>
      </c>
      <c r="J2534" t="s">
        <v>7136</v>
      </c>
      <c r="K2534" t="str">
        <f t="shared" si="1103"/>
        <v>13</v>
      </c>
      <c r="L2534" t="str">
        <f t="shared" si="1104"/>
        <v>Sep</v>
      </c>
      <c r="M2534">
        <v>2</v>
      </c>
      <c r="N2534">
        <f t="shared" si="1105"/>
        <v>2</v>
      </c>
      <c r="O2534">
        <f t="shared" si="1106"/>
        <v>0</v>
      </c>
      <c r="P2534">
        <f t="shared" si="1107"/>
        <v>0</v>
      </c>
      <c r="Q2534" t="s">
        <v>587</v>
      </c>
      <c r="R2534" t="s">
        <v>57</v>
      </c>
      <c r="S2534">
        <v>5</v>
      </c>
      <c r="T2534">
        <v>0</v>
      </c>
      <c r="U2534" s="2">
        <v>1011.5768080733944</v>
      </c>
      <c r="V2534" s="2">
        <v>505.78840403669722</v>
      </c>
      <c r="X2534" t="s">
        <v>10414</v>
      </c>
      <c r="Y2534" t="s">
        <v>10285</v>
      </c>
      <c r="Z2534" t="str">
        <f t="shared" si="1108"/>
        <v>Apr</v>
      </c>
      <c r="AA2534" s="6">
        <f t="shared" si="1114"/>
        <v>0</v>
      </c>
      <c r="AB2534" s="6">
        <f t="shared" si="1114"/>
        <v>0</v>
      </c>
      <c r="AC2534" s="6">
        <f t="shared" si="1114"/>
        <v>0</v>
      </c>
      <c r="AD2534" s="6">
        <f t="shared" si="1114"/>
        <v>0</v>
      </c>
      <c r="AE2534" s="6">
        <f t="shared" si="1114"/>
        <v>2</v>
      </c>
      <c r="AF2534" s="6">
        <f t="shared" si="1109"/>
        <v>2</v>
      </c>
      <c r="AG2534" s="6">
        <f t="shared" si="1110"/>
        <v>0</v>
      </c>
      <c r="AH2534" s="14" t="str">
        <f>LEFT(X2534,2)&amp;"."&amp;VLOOKUP(MID(X2534,4,3),'Data validation'!$A$1:$B$12,2,FALSE)&amp;".2025"</f>
        <v>28.04.2025</v>
      </c>
      <c r="AI2534">
        <f t="shared" si="1111"/>
        <v>18</v>
      </c>
      <c r="AJ2534" t="str">
        <f>H2534&amp;"."&amp;VLOOKUP(I2534,'Data validation'!$A$1:$B$12,2,FALSE)&amp;".2026"</f>
        <v>11.09.2026</v>
      </c>
      <c r="AK2534">
        <f t="shared" si="1112"/>
        <v>37</v>
      </c>
      <c r="AL2534" t="e">
        <f>VLOOKUP(E2534,[2]Sheet1!$A:$B,2,FALSE)</f>
        <v>#N/A</v>
      </c>
    </row>
    <row r="2535" spans="1:38" x14ac:dyDescent="0.25">
      <c r="A2535" t="str">
        <f>VLOOKUP(Q2535,'Data validation'!$K$2:$L$50,2,FALSE)</f>
        <v>BOOKING</v>
      </c>
      <c r="B2535">
        <f t="shared" si="1098"/>
        <v>0</v>
      </c>
      <c r="C2535">
        <f t="shared" si="1099"/>
        <v>2</v>
      </c>
      <c r="D2535">
        <f t="shared" si="1100"/>
        <v>0</v>
      </c>
      <c r="E2535">
        <v>11224</v>
      </c>
      <c r="F2535" t="s">
        <v>10413</v>
      </c>
      <c r="G2535" t="s">
        <v>427</v>
      </c>
      <c r="H2535" t="str">
        <f t="shared" si="1101"/>
        <v>11</v>
      </c>
      <c r="I2535" t="str">
        <f t="shared" si="1102"/>
        <v>Sep</v>
      </c>
      <c r="J2535" t="s">
        <v>7136</v>
      </c>
      <c r="K2535" t="str">
        <f t="shared" si="1103"/>
        <v>13</v>
      </c>
      <c r="L2535" t="str">
        <f t="shared" si="1104"/>
        <v>Sep</v>
      </c>
      <c r="M2535">
        <v>2</v>
      </c>
      <c r="N2535">
        <f t="shared" si="1105"/>
        <v>2</v>
      </c>
      <c r="O2535">
        <f t="shared" si="1106"/>
        <v>0</v>
      </c>
      <c r="P2535">
        <f t="shared" si="1107"/>
        <v>0</v>
      </c>
      <c r="Q2535" t="s">
        <v>587</v>
      </c>
      <c r="R2535" t="s">
        <v>17</v>
      </c>
      <c r="S2535">
        <v>2</v>
      </c>
      <c r="T2535">
        <v>0</v>
      </c>
      <c r="U2535" s="2">
        <v>494.16108440366963</v>
      </c>
      <c r="V2535" s="2">
        <v>247.08054220183482</v>
      </c>
      <c r="X2535" t="s">
        <v>10414</v>
      </c>
      <c r="Y2535" t="s">
        <v>10285</v>
      </c>
      <c r="Z2535" t="str">
        <f t="shared" si="1108"/>
        <v>Apr</v>
      </c>
      <c r="AA2535" s="6">
        <f t="shared" si="1114"/>
        <v>0</v>
      </c>
      <c r="AB2535" s="6">
        <f t="shared" si="1114"/>
        <v>0</v>
      </c>
      <c r="AC2535" s="6">
        <f t="shared" si="1114"/>
        <v>0</v>
      </c>
      <c r="AD2535" s="6">
        <f t="shared" si="1114"/>
        <v>0</v>
      </c>
      <c r="AE2535" s="6">
        <f t="shared" si="1114"/>
        <v>2</v>
      </c>
      <c r="AF2535" s="6">
        <f t="shared" si="1109"/>
        <v>2</v>
      </c>
      <c r="AG2535" s="6">
        <f t="shared" si="1110"/>
        <v>0</v>
      </c>
      <c r="AH2535" s="14" t="str">
        <f>LEFT(X2535,2)&amp;"."&amp;VLOOKUP(MID(X2535,4,3),'Data validation'!$A$1:$B$12,2,FALSE)&amp;".2025"</f>
        <v>28.04.2025</v>
      </c>
      <c r="AI2535">
        <f t="shared" si="1111"/>
        <v>18</v>
      </c>
      <c r="AJ2535" t="str">
        <f>H2535&amp;"."&amp;VLOOKUP(I2535,'Data validation'!$A$1:$B$12,2,FALSE)&amp;".2026"</f>
        <v>11.09.2026</v>
      </c>
      <c r="AK2535">
        <f t="shared" si="1112"/>
        <v>37</v>
      </c>
      <c r="AL2535" t="e">
        <f>VLOOKUP(E2535,[2]Sheet1!$A:$B,2,FALSE)</f>
        <v>#N/A</v>
      </c>
    </row>
    <row r="2536" spans="1:38" x14ac:dyDescent="0.25">
      <c r="A2536" t="str">
        <f>VLOOKUP(Q2536,'Data validation'!$K$2:$L$50,2,FALSE)</f>
        <v>BOOKING</v>
      </c>
      <c r="B2536">
        <f t="shared" si="1098"/>
        <v>0</v>
      </c>
      <c r="C2536">
        <f t="shared" si="1099"/>
        <v>2</v>
      </c>
      <c r="D2536">
        <f t="shared" si="1100"/>
        <v>0</v>
      </c>
      <c r="E2536">
        <v>11220</v>
      </c>
      <c r="F2536" t="s">
        <v>10413</v>
      </c>
      <c r="G2536" t="s">
        <v>427</v>
      </c>
      <c r="H2536" t="str">
        <f t="shared" si="1101"/>
        <v>11</v>
      </c>
      <c r="I2536" t="str">
        <f t="shared" si="1102"/>
        <v>Sep</v>
      </c>
      <c r="J2536" t="s">
        <v>7136</v>
      </c>
      <c r="K2536" t="str">
        <f t="shared" si="1103"/>
        <v>13</v>
      </c>
      <c r="L2536" t="str">
        <f t="shared" si="1104"/>
        <v>Sep</v>
      </c>
      <c r="M2536">
        <v>2</v>
      </c>
      <c r="N2536">
        <f t="shared" si="1105"/>
        <v>2</v>
      </c>
      <c r="O2536">
        <f t="shared" si="1106"/>
        <v>0</v>
      </c>
      <c r="P2536">
        <f t="shared" si="1107"/>
        <v>0</v>
      </c>
      <c r="Q2536" t="s">
        <v>587</v>
      </c>
      <c r="R2536" t="s">
        <v>57</v>
      </c>
      <c r="S2536">
        <v>5</v>
      </c>
      <c r="T2536">
        <v>0</v>
      </c>
      <c r="U2536" s="2">
        <v>1011.5768080733944</v>
      </c>
      <c r="V2536" s="2">
        <v>505.78840403669722</v>
      </c>
      <c r="W2536" t="s">
        <v>227</v>
      </c>
      <c r="X2536" t="s">
        <v>10415</v>
      </c>
      <c r="Y2536" t="s">
        <v>10285</v>
      </c>
      <c r="Z2536" t="str">
        <f t="shared" si="1108"/>
        <v>Apr</v>
      </c>
      <c r="AA2536" s="6">
        <f t="shared" si="1114"/>
        <v>0</v>
      </c>
      <c r="AB2536" s="6">
        <f t="shared" si="1114"/>
        <v>0</v>
      </c>
      <c r="AC2536" s="6">
        <f t="shared" si="1114"/>
        <v>0</v>
      </c>
      <c r="AD2536" s="6">
        <f t="shared" si="1114"/>
        <v>0</v>
      </c>
      <c r="AE2536" s="6">
        <f t="shared" si="1114"/>
        <v>2</v>
      </c>
      <c r="AF2536" s="6">
        <f t="shared" si="1109"/>
        <v>2</v>
      </c>
      <c r="AG2536" s="6">
        <f t="shared" si="1110"/>
        <v>0</v>
      </c>
      <c r="AH2536" s="14" t="str">
        <f>LEFT(X2536,2)&amp;"."&amp;VLOOKUP(MID(X2536,4,3),'Data validation'!$A$1:$B$12,2,FALSE)&amp;".2025"</f>
        <v>28.04.2025</v>
      </c>
      <c r="AI2536">
        <f t="shared" si="1111"/>
        <v>18</v>
      </c>
      <c r="AJ2536" t="str">
        <f>H2536&amp;"."&amp;VLOOKUP(I2536,'Data validation'!$A$1:$B$12,2,FALSE)&amp;".2026"</f>
        <v>11.09.2026</v>
      </c>
      <c r="AK2536">
        <f t="shared" si="1112"/>
        <v>37</v>
      </c>
      <c r="AL2536" t="e">
        <f>VLOOKUP(E2536,[2]Sheet1!$A:$B,2,FALSE)</f>
        <v>#N/A</v>
      </c>
    </row>
    <row r="2537" spans="1:38" x14ac:dyDescent="0.25">
      <c r="A2537" t="str">
        <f>VLOOKUP(Q2537,'Data validation'!$K$2:$L$50,2,FALSE)</f>
        <v>BOOKING</v>
      </c>
      <c r="B2537">
        <f t="shared" si="1098"/>
        <v>0</v>
      </c>
      <c r="C2537">
        <f t="shared" si="1099"/>
        <v>2</v>
      </c>
      <c r="D2537">
        <f t="shared" si="1100"/>
        <v>0</v>
      </c>
      <c r="E2537">
        <v>11226</v>
      </c>
      <c r="F2537" t="s">
        <v>10413</v>
      </c>
      <c r="G2537" t="s">
        <v>427</v>
      </c>
      <c r="H2537" t="str">
        <f t="shared" si="1101"/>
        <v>11</v>
      </c>
      <c r="I2537" t="str">
        <f t="shared" si="1102"/>
        <v>Sep</v>
      </c>
      <c r="J2537" t="s">
        <v>7136</v>
      </c>
      <c r="K2537" t="str">
        <f t="shared" si="1103"/>
        <v>13</v>
      </c>
      <c r="L2537" t="str">
        <f t="shared" si="1104"/>
        <v>Sep</v>
      </c>
      <c r="M2537">
        <v>2</v>
      </c>
      <c r="N2537">
        <f t="shared" si="1105"/>
        <v>2</v>
      </c>
      <c r="O2537">
        <f t="shared" si="1106"/>
        <v>0</v>
      </c>
      <c r="P2537">
        <f t="shared" si="1107"/>
        <v>0</v>
      </c>
      <c r="Q2537" t="s">
        <v>587</v>
      </c>
      <c r="R2537" t="s">
        <v>17</v>
      </c>
      <c r="S2537">
        <v>2</v>
      </c>
      <c r="T2537">
        <v>0</v>
      </c>
      <c r="U2537" s="2">
        <v>494.16108440366963</v>
      </c>
      <c r="V2537" s="2">
        <v>247.08054220183482</v>
      </c>
      <c r="X2537" t="s">
        <v>10414</v>
      </c>
      <c r="Y2537" t="s">
        <v>10285</v>
      </c>
      <c r="Z2537" t="str">
        <f t="shared" si="1108"/>
        <v>Apr</v>
      </c>
      <c r="AA2537" s="6">
        <f t="shared" si="1114"/>
        <v>0</v>
      </c>
      <c r="AB2537" s="6">
        <f t="shared" si="1114"/>
        <v>0</v>
      </c>
      <c r="AC2537" s="6">
        <f t="shared" si="1114"/>
        <v>0</v>
      </c>
      <c r="AD2537" s="6">
        <f t="shared" si="1114"/>
        <v>0</v>
      </c>
      <c r="AE2537" s="6">
        <f t="shared" si="1114"/>
        <v>2</v>
      </c>
      <c r="AF2537" s="6">
        <f t="shared" si="1109"/>
        <v>2</v>
      </c>
      <c r="AG2537" s="6">
        <f t="shared" si="1110"/>
        <v>0</v>
      </c>
      <c r="AH2537" s="14" t="str">
        <f>LEFT(X2537,2)&amp;"."&amp;VLOOKUP(MID(X2537,4,3),'Data validation'!$A$1:$B$12,2,FALSE)&amp;".2025"</f>
        <v>28.04.2025</v>
      </c>
      <c r="AI2537">
        <f t="shared" si="1111"/>
        <v>18</v>
      </c>
      <c r="AJ2537" t="str">
        <f>H2537&amp;"."&amp;VLOOKUP(I2537,'Data validation'!$A$1:$B$12,2,FALSE)&amp;".2026"</f>
        <v>11.09.2026</v>
      </c>
      <c r="AK2537">
        <f t="shared" si="1112"/>
        <v>37</v>
      </c>
      <c r="AL2537" t="e">
        <f>VLOOKUP(E2537,[2]Sheet1!$A:$B,2,FALSE)</f>
        <v>#N/A</v>
      </c>
    </row>
    <row r="2538" spans="1:38" x14ac:dyDescent="0.25">
      <c r="A2538" t="str">
        <f>VLOOKUP(Q2538,'Data validation'!$K$2:$L$50,2,FALSE)</f>
        <v>TO</v>
      </c>
      <c r="B2538">
        <f t="shared" si="1098"/>
        <v>0</v>
      </c>
      <c r="C2538">
        <f t="shared" si="1099"/>
        <v>5</v>
      </c>
      <c r="D2538">
        <f t="shared" si="1100"/>
        <v>0</v>
      </c>
      <c r="E2538">
        <v>10932</v>
      </c>
      <c r="F2538" t="s">
        <v>10416</v>
      </c>
      <c r="G2538" t="s">
        <v>173</v>
      </c>
      <c r="H2538" t="str">
        <f t="shared" si="1101"/>
        <v>06</v>
      </c>
      <c r="I2538" t="str">
        <f t="shared" si="1102"/>
        <v>Jul</v>
      </c>
      <c r="J2538" t="s">
        <v>323</v>
      </c>
      <c r="K2538" t="str">
        <f t="shared" si="1103"/>
        <v>11</v>
      </c>
      <c r="L2538" t="str">
        <f t="shared" si="1104"/>
        <v>Jul</v>
      </c>
      <c r="M2538">
        <v>5</v>
      </c>
      <c r="N2538">
        <f t="shared" si="1105"/>
        <v>5</v>
      </c>
      <c r="O2538">
        <f t="shared" si="1106"/>
        <v>0</v>
      </c>
      <c r="P2538">
        <f t="shared" si="1107"/>
        <v>0</v>
      </c>
      <c r="Q2538" t="s">
        <v>81</v>
      </c>
      <c r="R2538" t="s">
        <v>25</v>
      </c>
      <c r="S2538">
        <v>3</v>
      </c>
      <c r="T2538">
        <v>0</v>
      </c>
      <c r="U2538" s="2">
        <f>SUMIFS(SLR!L:L,SLR!D:D,'Резервации 2026'!E2538)</f>
        <v>2360.3543188999997</v>
      </c>
      <c r="V2538" s="2">
        <f t="shared" ref="V2538:V2541" si="1116">+U2538/M2538</f>
        <v>472.07086377999997</v>
      </c>
      <c r="W2538" t="s">
        <v>262</v>
      </c>
      <c r="X2538" t="s">
        <v>10417</v>
      </c>
      <c r="Y2538" t="s">
        <v>10280</v>
      </c>
      <c r="Z2538" t="str">
        <f t="shared" si="1108"/>
        <v>Apr</v>
      </c>
      <c r="AA2538" s="6">
        <f t="shared" si="1114"/>
        <v>0</v>
      </c>
      <c r="AB2538" s="6">
        <f t="shared" si="1114"/>
        <v>0</v>
      </c>
      <c r="AC2538" s="6">
        <f t="shared" si="1114"/>
        <v>5</v>
      </c>
      <c r="AD2538" s="6">
        <f t="shared" si="1114"/>
        <v>0</v>
      </c>
      <c r="AE2538" s="6">
        <f t="shared" si="1114"/>
        <v>0</v>
      </c>
      <c r="AF2538" s="6">
        <f t="shared" si="1109"/>
        <v>5</v>
      </c>
      <c r="AG2538" s="6">
        <f t="shared" si="1110"/>
        <v>0</v>
      </c>
      <c r="AH2538" s="14" t="str">
        <f>LEFT(X2538,2)&amp;"."&amp;VLOOKUP(MID(X2538,4,3),'Data validation'!$A$1:$B$12,2,FALSE)&amp;".2025"</f>
        <v>15.04.2025</v>
      </c>
      <c r="AI2538">
        <f t="shared" si="1111"/>
        <v>16</v>
      </c>
      <c r="AJ2538" t="str">
        <f>H2538&amp;"."&amp;VLOOKUP(I2538,'Data validation'!$A$1:$B$12,2,FALSE)&amp;".2026"</f>
        <v>06.07.2026</v>
      </c>
      <c r="AK2538">
        <f t="shared" si="1112"/>
        <v>28</v>
      </c>
      <c r="AL2538" t="e">
        <f>VLOOKUP(E2538,[2]Sheet1!$A:$B,2,FALSE)</f>
        <v>#N/A</v>
      </c>
    </row>
    <row r="2539" spans="1:38" x14ac:dyDescent="0.25">
      <c r="A2539" t="str">
        <f>VLOOKUP(Q2539,'Data validation'!$K$2:$L$50,2,FALSE)</f>
        <v>TO</v>
      </c>
      <c r="B2539">
        <f t="shared" si="1098"/>
        <v>0</v>
      </c>
      <c r="C2539">
        <f t="shared" si="1099"/>
        <v>5</v>
      </c>
      <c r="D2539">
        <f t="shared" si="1100"/>
        <v>0</v>
      </c>
      <c r="E2539">
        <v>10958</v>
      </c>
      <c r="F2539" t="s">
        <v>10418</v>
      </c>
      <c r="G2539" t="s">
        <v>173</v>
      </c>
      <c r="H2539" t="str">
        <f t="shared" si="1101"/>
        <v>06</v>
      </c>
      <c r="I2539" t="str">
        <f t="shared" si="1102"/>
        <v>Jul</v>
      </c>
      <c r="J2539" t="s">
        <v>323</v>
      </c>
      <c r="K2539" t="str">
        <f t="shared" si="1103"/>
        <v>11</v>
      </c>
      <c r="L2539" t="str">
        <f t="shared" si="1104"/>
        <v>Jul</v>
      </c>
      <c r="M2539">
        <v>5</v>
      </c>
      <c r="N2539">
        <f t="shared" si="1105"/>
        <v>5</v>
      </c>
      <c r="O2539">
        <f t="shared" si="1106"/>
        <v>0</v>
      </c>
      <c r="P2539">
        <f t="shared" si="1107"/>
        <v>0</v>
      </c>
      <c r="Q2539" t="s">
        <v>81</v>
      </c>
      <c r="R2539" t="s">
        <v>17</v>
      </c>
      <c r="S2539">
        <v>1</v>
      </c>
      <c r="T2539">
        <v>2</v>
      </c>
      <c r="U2539" s="2">
        <f>SUMIFS(SLR!L:L,SLR!D:D,'Резервации 2026'!E2539)</f>
        <v>1676.6157092000001</v>
      </c>
      <c r="V2539" s="2">
        <f t="shared" si="1116"/>
        <v>335.32314184000001</v>
      </c>
      <c r="W2539" t="s">
        <v>262</v>
      </c>
      <c r="X2539" t="s">
        <v>10419</v>
      </c>
      <c r="Y2539" t="s">
        <v>10313</v>
      </c>
      <c r="Z2539" t="str">
        <f t="shared" si="1108"/>
        <v>Apr</v>
      </c>
      <c r="AA2539" s="6">
        <f t="shared" si="1114"/>
        <v>0</v>
      </c>
      <c r="AB2539" s="6">
        <f t="shared" si="1114"/>
        <v>0</v>
      </c>
      <c r="AC2539" s="6">
        <f t="shared" si="1114"/>
        <v>5</v>
      </c>
      <c r="AD2539" s="6">
        <f t="shared" si="1114"/>
        <v>0</v>
      </c>
      <c r="AE2539" s="6">
        <f t="shared" si="1114"/>
        <v>0</v>
      </c>
      <c r="AF2539" s="6">
        <f t="shared" si="1109"/>
        <v>5</v>
      </c>
      <c r="AG2539" s="6">
        <f t="shared" si="1110"/>
        <v>0</v>
      </c>
      <c r="AH2539" s="14" t="str">
        <f>LEFT(X2539,2)&amp;"."&amp;VLOOKUP(MID(X2539,4,3),'Data validation'!$A$1:$B$12,2,FALSE)&amp;".2025"</f>
        <v>18.04.2025</v>
      </c>
      <c r="AI2539">
        <f t="shared" si="1111"/>
        <v>16</v>
      </c>
      <c r="AJ2539" t="str">
        <f>H2539&amp;"."&amp;VLOOKUP(I2539,'Data validation'!$A$1:$B$12,2,FALSE)&amp;".2026"</f>
        <v>06.07.2026</v>
      </c>
      <c r="AK2539">
        <f t="shared" si="1112"/>
        <v>28</v>
      </c>
      <c r="AL2539" t="e">
        <f>VLOOKUP(E2539,[2]Sheet1!$A:$B,2,FALSE)</f>
        <v>#N/A</v>
      </c>
    </row>
    <row r="2540" spans="1:38" x14ac:dyDescent="0.25">
      <c r="A2540" t="str">
        <f>VLOOKUP(Q2540,'Data validation'!$K$2:$L$50,2,FALSE)</f>
        <v>TO</v>
      </c>
      <c r="B2540">
        <f t="shared" si="1098"/>
        <v>0</v>
      </c>
      <c r="C2540">
        <f t="shared" si="1099"/>
        <v>0</v>
      </c>
      <c r="D2540">
        <f t="shared" si="1100"/>
        <v>6</v>
      </c>
      <c r="E2540">
        <v>11228</v>
      </c>
      <c r="F2540" t="s">
        <v>10420</v>
      </c>
      <c r="G2540" t="s">
        <v>135</v>
      </c>
      <c r="H2540" t="str">
        <f t="shared" si="1101"/>
        <v>01</v>
      </c>
      <c r="I2540" t="str">
        <f t="shared" si="1102"/>
        <v>Aug</v>
      </c>
      <c r="J2540" t="s">
        <v>646</v>
      </c>
      <c r="K2540" t="str">
        <f t="shared" si="1103"/>
        <v>07</v>
      </c>
      <c r="L2540" t="str">
        <f t="shared" si="1104"/>
        <v>Aug</v>
      </c>
      <c r="M2540">
        <v>6</v>
      </c>
      <c r="N2540">
        <f t="shared" si="1105"/>
        <v>6</v>
      </c>
      <c r="O2540">
        <f t="shared" si="1106"/>
        <v>0</v>
      </c>
      <c r="P2540">
        <f t="shared" si="1107"/>
        <v>0</v>
      </c>
      <c r="Q2540" t="s">
        <v>116</v>
      </c>
      <c r="R2540" t="s">
        <v>63</v>
      </c>
      <c r="S2540">
        <v>3</v>
      </c>
      <c r="T2540">
        <v>0</v>
      </c>
      <c r="U2540" s="2">
        <f>SUMIFS(Solvex!L:L,Solvex!D:D,'Резервации 2026'!E2540)</f>
        <v>2953.3424166</v>
      </c>
      <c r="V2540" s="2">
        <f t="shared" si="1116"/>
        <v>492.2237361</v>
      </c>
      <c r="W2540" t="s">
        <v>262</v>
      </c>
      <c r="X2540" t="s">
        <v>10421</v>
      </c>
      <c r="Y2540" t="s">
        <v>10285</v>
      </c>
      <c r="Z2540" t="str">
        <f t="shared" si="1108"/>
        <v>Apr</v>
      </c>
      <c r="AA2540" s="6">
        <f t="shared" si="1114"/>
        <v>0</v>
      </c>
      <c r="AB2540" s="6">
        <f t="shared" si="1114"/>
        <v>0</v>
      </c>
      <c r="AC2540" s="6">
        <f t="shared" si="1114"/>
        <v>0</v>
      </c>
      <c r="AD2540" s="6">
        <f t="shared" si="1114"/>
        <v>6</v>
      </c>
      <c r="AE2540" s="6">
        <f t="shared" si="1114"/>
        <v>0</v>
      </c>
      <c r="AF2540" s="6">
        <f t="shared" si="1109"/>
        <v>6</v>
      </c>
      <c r="AG2540" s="6">
        <f t="shared" si="1110"/>
        <v>0</v>
      </c>
      <c r="AH2540" s="14" t="str">
        <f>LEFT(X2540,2)&amp;"."&amp;VLOOKUP(MID(X2540,4,3),'Data validation'!$A$1:$B$12,2,FALSE)&amp;".2025"</f>
        <v>29.04.2025</v>
      </c>
      <c r="AI2540">
        <f t="shared" si="1111"/>
        <v>18</v>
      </c>
      <c r="AJ2540" t="str">
        <f>H2540&amp;"."&amp;VLOOKUP(I2540,'Data validation'!$A$1:$B$12,2,FALSE)&amp;".2026"</f>
        <v>01.08.2026</v>
      </c>
      <c r="AK2540">
        <f t="shared" si="1112"/>
        <v>31</v>
      </c>
      <c r="AL2540" t="e">
        <f>VLOOKUP(E2540,[2]Sheet1!$A:$B,2,FALSE)</f>
        <v>#N/A</v>
      </c>
    </row>
    <row r="2541" spans="1:38" x14ac:dyDescent="0.25">
      <c r="A2541" t="str">
        <f>VLOOKUP(Q2541,'Data validation'!$K$2:$L$50,2,FALSE)</f>
        <v>TO</v>
      </c>
      <c r="B2541">
        <f t="shared" si="1098"/>
        <v>0</v>
      </c>
      <c r="C2541">
        <f t="shared" si="1099"/>
        <v>0</v>
      </c>
      <c r="D2541">
        <f t="shared" si="1100"/>
        <v>6</v>
      </c>
      <c r="E2541">
        <v>11229</v>
      </c>
      <c r="F2541" t="s">
        <v>10422</v>
      </c>
      <c r="G2541" t="s">
        <v>135</v>
      </c>
      <c r="H2541" t="str">
        <f t="shared" si="1101"/>
        <v>01</v>
      </c>
      <c r="I2541" t="str">
        <f t="shared" si="1102"/>
        <v>Aug</v>
      </c>
      <c r="J2541" t="s">
        <v>646</v>
      </c>
      <c r="K2541" t="str">
        <f t="shared" si="1103"/>
        <v>07</v>
      </c>
      <c r="L2541" t="str">
        <f t="shared" si="1104"/>
        <v>Aug</v>
      </c>
      <c r="M2541">
        <v>6</v>
      </c>
      <c r="N2541">
        <f t="shared" si="1105"/>
        <v>6</v>
      </c>
      <c r="O2541">
        <f t="shared" si="1106"/>
        <v>0</v>
      </c>
      <c r="P2541">
        <f t="shared" si="1107"/>
        <v>0</v>
      </c>
      <c r="Q2541" t="s">
        <v>116</v>
      </c>
      <c r="R2541" t="s">
        <v>63</v>
      </c>
      <c r="S2541">
        <v>3</v>
      </c>
      <c r="T2541">
        <v>0</v>
      </c>
      <c r="U2541" s="2">
        <f>SUMIFS(Solvex!L:L,Solvex!D:D,'Резервации 2026'!E2541)</f>
        <v>2953.3424166</v>
      </c>
      <c r="V2541" s="2">
        <f t="shared" si="1116"/>
        <v>492.2237361</v>
      </c>
      <c r="W2541" t="s">
        <v>262</v>
      </c>
      <c r="X2541" t="s">
        <v>10423</v>
      </c>
      <c r="Y2541" t="s">
        <v>10285</v>
      </c>
      <c r="Z2541" t="str">
        <f t="shared" si="1108"/>
        <v>Apr</v>
      </c>
      <c r="AA2541" s="6">
        <f t="shared" si="1114"/>
        <v>0</v>
      </c>
      <c r="AB2541" s="6">
        <f t="shared" si="1114"/>
        <v>0</v>
      </c>
      <c r="AC2541" s="6">
        <f t="shared" si="1114"/>
        <v>0</v>
      </c>
      <c r="AD2541" s="6">
        <f t="shared" si="1114"/>
        <v>6</v>
      </c>
      <c r="AE2541" s="6">
        <f t="shared" si="1114"/>
        <v>0</v>
      </c>
      <c r="AF2541" s="6">
        <f t="shared" si="1109"/>
        <v>6</v>
      </c>
      <c r="AG2541" s="6">
        <f t="shared" si="1110"/>
        <v>0</v>
      </c>
      <c r="AH2541" s="14" t="str">
        <f>LEFT(X2541,2)&amp;"."&amp;VLOOKUP(MID(X2541,4,3),'Data validation'!$A$1:$B$12,2,FALSE)&amp;".2025"</f>
        <v>29.04.2025</v>
      </c>
      <c r="AI2541">
        <f t="shared" si="1111"/>
        <v>18</v>
      </c>
      <c r="AJ2541" t="str">
        <f>H2541&amp;"."&amp;VLOOKUP(I2541,'Data validation'!$A$1:$B$12,2,FALSE)&amp;".2026"</f>
        <v>01.08.2026</v>
      </c>
      <c r="AK2541">
        <f t="shared" si="1112"/>
        <v>31</v>
      </c>
      <c r="AL2541" t="e">
        <f>VLOOKUP(E2541,[2]Sheet1!$A:$B,2,FALSE)</f>
        <v>#N/A</v>
      </c>
    </row>
    <row r="2542" spans="1:38" x14ac:dyDescent="0.25">
      <c r="A2542" t="str">
        <f>VLOOKUP(Q2542,'Data validation'!$K$2:$L$50,2,FALSE)</f>
        <v>TO</v>
      </c>
      <c r="B2542">
        <f t="shared" si="1098"/>
        <v>0</v>
      </c>
      <c r="C2542">
        <f t="shared" si="1099"/>
        <v>6</v>
      </c>
      <c r="D2542">
        <f t="shared" si="1100"/>
        <v>0</v>
      </c>
      <c r="E2542">
        <v>11137</v>
      </c>
      <c r="F2542" t="s">
        <v>10424</v>
      </c>
      <c r="G2542" t="s">
        <v>313</v>
      </c>
      <c r="H2542" t="str">
        <f t="shared" si="1101"/>
        <v>05</v>
      </c>
      <c r="I2542" t="str">
        <f t="shared" si="1102"/>
        <v>Jul</v>
      </c>
      <c r="J2542" t="s">
        <v>323</v>
      </c>
      <c r="K2542" t="str">
        <f t="shared" si="1103"/>
        <v>11</v>
      </c>
      <c r="L2542" t="str">
        <f t="shared" si="1104"/>
        <v>Jul</v>
      </c>
      <c r="M2542">
        <v>6</v>
      </c>
      <c r="N2542">
        <f t="shared" si="1105"/>
        <v>6</v>
      </c>
      <c r="O2542">
        <f t="shared" si="1106"/>
        <v>0</v>
      </c>
      <c r="P2542">
        <f t="shared" si="1107"/>
        <v>0</v>
      </c>
      <c r="Q2542" t="s">
        <v>56</v>
      </c>
      <c r="R2542" t="s">
        <v>17</v>
      </c>
      <c r="S2542">
        <v>1</v>
      </c>
      <c r="T2542">
        <v>1</v>
      </c>
      <c r="U2542" s="2">
        <f>SUMIFS(Novoton!L:L,Novoton!D:D,'Резервации 2026'!E2542)</f>
        <v>1398.6922661999999</v>
      </c>
      <c r="V2542" s="2">
        <f t="shared" ref="V2542:V2545" si="1117">+U2542/M2542</f>
        <v>233.11537769999998</v>
      </c>
      <c r="W2542" t="s">
        <v>262</v>
      </c>
      <c r="X2542" t="s">
        <v>10425</v>
      </c>
      <c r="Y2542" t="s">
        <v>10233</v>
      </c>
      <c r="Z2542" t="str">
        <f t="shared" si="1108"/>
        <v>Apr</v>
      </c>
      <c r="AA2542" s="6">
        <f t="shared" si="1114"/>
        <v>0</v>
      </c>
      <c r="AB2542" s="6">
        <f t="shared" si="1114"/>
        <v>0</v>
      </c>
      <c r="AC2542" s="6">
        <f t="shared" si="1114"/>
        <v>6</v>
      </c>
      <c r="AD2542" s="6">
        <f t="shared" si="1114"/>
        <v>0</v>
      </c>
      <c r="AE2542" s="6">
        <f t="shared" si="1114"/>
        <v>0</v>
      </c>
      <c r="AF2542" s="6">
        <f t="shared" si="1109"/>
        <v>6</v>
      </c>
      <c r="AG2542" s="6">
        <f t="shared" si="1110"/>
        <v>0</v>
      </c>
      <c r="AH2542" s="14" t="str">
        <f>LEFT(X2542,2)&amp;"."&amp;VLOOKUP(MID(X2542,4,3),'Data validation'!$A$1:$B$12,2,FALSE)&amp;".2025"</f>
        <v>27.04.2025</v>
      </c>
      <c r="AI2542">
        <f t="shared" si="1111"/>
        <v>18</v>
      </c>
      <c r="AJ2542" t="str">
        <f>H2542&amp;"."&amp;VLOOKUP(I2542,'Data validation'!$A$1:$B$12,2,FALSE)&amp;".2026"</f>
        <v>05.07.2026</v>
      </c>
      <c r="AK2542">
        <f t="shared" si="1112"/>
        <v>28</v>
      </c>
      <c r="AL2542" t="e">
        <f>VLOOKUP(E2542,[2]Sheet1!$A:$B,2,FALSE)</f>
        <v>#N/A</v>
      </c>
    </row>
    <row r="2543" spans="1:38" x14ac:dyDescent="0.25">
      <c r="A2543" t="str">
        <f>VLOOKUP(Q2543,'Data validation'!$K$2:$L$50,2,FALSE)</f>
        <v>TO</v>
      </c>
      <c r="B2543">
        <f t="shared" si="1098"/>
        <v>0</v>
      </c>
      <c r="C2543">
        <f t="shared" si="1099"/>
        <v>5</v>
      </c>
      <c r="D2543">
        <f t="shared" si="1100"/>
        <v>0</v>
      </c>
      <c r="E2543">
        <v>10922</v>
      </c>
      <c r="F2543" t="s">
        <v>10426</v>
      </c>
      <c r="G2543" t="s">
        <v>126</v>
      </c>
      <c r="H2543" t="str">
        <f t="shared" si="1101"/>
        <v>27</v>
      </c>
      <c r="I2543" t="str">
        <f t="shared" si="1102"/>
        <v>Jun</v>
      </c>
      <c r="J2543" t="s">
        <v>120</v>
      </c>
      <c r="K2543" t="str">
        <f t="shared" si="1103"/>
        <v>02</v>
      </c>
      <c r="L2543" t="str">
        <f t="shared" si="1104"/>
        <v>Jul</v>
      </c>
      <c r="M2543">
        <v>5</v>
      </c>
      <c r="N2543">
        <f t="shared" si="1105"/>
        <v>-25</v>
      </c>
      <c r="O2543">
        <f t="shared" si="1106"/>
        <v>4</v>
      </c>
      <c r="P2543">
        <f t="shared" si="1107"/>
        <v>1</v>
      </c>
      <c r="Q2543" t="s">
        <v>56</v>
      </c>
      <c r="R2543" t="s">
        <v>188</v>
      </c>
      <c r="S2543">
        <v>2</v>
      </c>
      <c r="T2543">
        <v>2</v>
      </c>
      <c r="U2543" s="2">
        <f>SUMIFS(Novoton!L:L,Novoton!D:D,'Резервации 2026'!E2543)</f>
        <v>2314.7248049999998</v>
      </c>
      <c r="V2543" s="2">
        <f t="shared" si="1117"/>
        <v>462.94496099999998</v>
      </c>
      <c r="W2543" t="s">
        <v>262</v>
      </c>
      <c r="X2543" t="s">
        <v>10427</v>
      </c>
      <c r="Y2543" t="s">
        <v>10428</v>
      </c>
      <c r="Z2543" t="str">
        <f t="shared" si="1108"/>
        <v>Apr</v>
      </c>
      <c r="AA2543" s="6">
        <f t="shared" si="1114"/>
        <v>0</v>
      </c>
      <c r="AB2543" s="6">
        <f t="shared" si="1114"/>
        <v>4</v>
      </c>
      <c r="AC2543" s="6">
        <f t="shared" si="1114"/>
        <v>1</v>
      </c>
      <c r="AD2543" s="6">
        <f t="shared" si="1114"/>
        <v>0</v>
      </c>
      <c r="AE2543" s="6">
        <f t="shared" si="1114"/>
        <v>0</v>
      </c>
      <c r="AF2543" s="6">
        <f t="shared" si="1109"/>
        <v>5</v>
      </c>
      <c r="AG2543" s="6">
        <f t="shared" si="1110"/>
        <v>0</v>
      </c>
      <c r="AH2543" s="14" t="str">
        <f>LEFT(X2543,2)&amp;"."&amp;VLOOKUP(MID(X2543,4,3),'Data validation'!$A$1:$B$12,2,FALSE)&amp;".2025"</f>
        <v>14.04.2025</v>
      </c>
      <c r="AI2543">
        <f t="shared" si="1111"/>
        <v>16</v>
      </c>
      <c r="AJ2543" t="str">
        <f>H2543&amp;"."&amp;VLOOKUP(I2543,'Data validation'!$A$1:$B$12,2,FALSE)&amp;".2026"</f>
        <v>27.06.2026</v>
      </c>
      <c r="AK2543">
        <f t="shared" si="1112"/>
        <v>26</v>
      </c>
      <c r="AL2543" t="e">
        <f>VLOOKUP(E2543,[2]Sheet1!$A:$B,2,FALSE)</f>
        <v>#N/A</v>
      </c>
    </row>
    <row r="2544" spans="1:38" x14ac:dyDescent="0.25">
      <c r="A2544" t="str">
        <f>VLOOKUP(Q2544,'Data validation'!$K$2:$L$50,2,FALSE)</f>
        <v>TO</v>
      </c>
      <c r="B2544">
        <f t="shared" si="1098"/>
        <v>0</v>
      </c>
      <c r="C2544">
        <f t="shared" si="1099"/>
        <v>6</v>
      </c>
      <c r="D2544">
        <f t="shared" si="1100"/>
        <v>0</v>
      </c>
      <c r="E2544">
        <v>11230</v>
      </c>
      <c r="F2544" t="s">
        <v>10429</v>
      </c>
      <c r="G2544" t="s">
        <v>45</v>
      </c>
      <c r="H2544" t="str">
        <f t="shared" si="1101"/>
        <v>04</v>
      </c>
      <c r="I2544" t="str">
        <f t="shared" si="1102"/>
        <v>Jul</v>
      </c>
      <c r="J2544" t="s">
        <v>182</v>
      </c>
      <c r="K2544" t="str">
        <f t="shared" si="1103"/>
        <v>10</v>
      </c>
      <c r="L2544" t="str">
        <f t="shared" si="1104"/>
        <v>Jul</v>
      </c>
      <c r="M2544">
        <v>6</v>
      </c>
      <c r="N2544">
        <f t="shared" si="1105"/>
        <v>6</v>
      </c>
      <c r="O2544">
        <f t="shared" si="1106"/>
        <v>0</v>
      </c>
      <c r="P2544">
        <f t="shared" si="1107"/>
        <v>0</v>
      </c>
      <c r="Q2544" t="s">
        <v>81</v>
      </c>
      <c r="R2544" t="s">
        <v>63</v>
      </c>
      <c r="S2544">
        <v>2</v>
      </c>
      <c r="T2544">
        <v>2</v>
      </c>
      <c r="U2544" s="2">
        <f>SUMIFS(SLR!L:L,SLR!D:D,'Резервации 2026'!E2544)</f>
        <v>2519.1677148999997</v>
      </c>
      <c r="V2544" s="2">
        <f t="shared" si="1117"/>
        <v>419.86128581666662</v>
      </c>
      <c r="W2544" t="s">
        <v>262</v>
      </c>
      <c r="X2544" t="s">
        <v>10430</v>
      </c>
      <c r="Y2544" t="s">
        <v>10285</v>
      </c>
      <c r="Z2544" t="str">
        <f t="shared" si="1108"/>
        <v>Apr</v>
      </c>
      <c r="AA2544" s="6">
        <f t="shared" si="1114"/>
        <v>0</v>
      </c>
      <c r="AB2544" s="6">
        <f t="shared" si="1114"/>
        <v>0</v>
      </c>
      <c r="AC2544" s="6">
        <f t="shared" si="1114"/>
        <v>6</v>
      </c>
      <c r="AD2544" s="6">
        <f t="shared" si="1114"/>
        <v>0</v>
      </c>
      <c r="AE2544" s="6">
        <f t="shared" si="1114"/>
        <v>0</v>
      </c>
      <c r="AF2544" s="6">
        <f t="shared" si="1109"/>
        <v>6</v>
      </c>
      <c r="AG2544" s="6">
        <f t="shared" si="1110"/>
        <v>0</v>
      </c>
      <c r="AH2544" s="14" t="str">
        <f>LEFT(X2544,2)&amp;"."&amp;VLOOKUP(MID(X2544,4,3),'Data validation'!$A$1:$B$12,2,FALSE)&amp;".2025"</f>
        <v>29.04.2025</v>
      </c>
      <c r="AI2544">
        <f t="shared" si="1111"/>
        <v>18</v>
      </c>
      <c r="AJ2544" t="str">
        <f>H2544&amp;"."&amp;VLOOKUP(I2544,'Data validation'!$A$1:$B$12,2,FALSE)&amp;".2026"</f>
        <v>04.07.2026</v>
      </c>
      <c r="AK2544">
        <f t="shared" si="1112"/>
        <v>27</v>
      </c>
      <c r="AL2544" t="e">
        <f>VLOOKUP(E2544,[2]Sheet1!$A:$B,2,FALSE)</f>
        <v>#N/A</v>
      </c>
    </row>
    <row r="2545" spans="1:38" x14ac:dyDescent="0.25">
      <c r="A2545" t="str">
        <f>VLOOKUP(Q2545,'Data validation'!$K$2:$L$50,2,FALSE)</f>
        <v>TO</v>
      </c>
      <c r="B2545">
        <f t="shared" si="1098"/>
        <v>0</v>
      </c>
      <c r="C2545">
        <f t="shared" si="1099"/>
        <v>5</v>
      </c>
      <c r="D2545">
        <f t="shared" si="1100"/>
        <v>0</v>
      </c>
      <c r="E2545">
        <v>11231</v>
      </c>
      <c r="F2545" t="s">
        <v>10431</v>
      </c>
      <c r="G2545" t="s">
        <v>173</v>
      </c>
      <c r="H2545" t="str">
        <f t="shared" si="1101"/>
        <v>06</v>
      </c>
      <c r="I2545" t="str">
        <f t="shared" si="1102"/>
        <v>Jul</v>
      </c>
      <c r="J2545" t="s">
        <v>323</v>
      </c>
      <c r="K2545" t="str">
        <f t="shared" si="1103"/>
        <v>11</v>
      </c>
      <c r="L2545" t="str">
        <f t="shared" si="1104"/>
        <v>Jul</v>
      </c>
      <c r="M2545">
        <v>5</v>
      </c>
      <c r="N2545">
        <f t="shared" si="1105"/>
        <v>5</v>
      </c>
      <c r="O2545">
        <f t="shared" si="1106"/>
        <v>0</v>
      </c>
      <c r="P2545">
        <f t="shared" si="1107"/>
        <v>0</v>
      </c>
      <c r="Q2545" t="s">
        <v>81</v>
      </c>
      <c r="R2545" t="s">
        <v>63</v>
      </c>
      <c r="S2545">
        <v>3</v>
      </c>
      <c r="T2545">
        <v>0</v>
      </c>
      <c r="U2545" s="2">
        <f>SUMIFS(SLR!L:L,SLR!D:D,'Резервации 2026'!E2545)</f>
        <v>0</v>
      </c>
      <c r="V2545" s="2">
        <f t="shared" si="1117"/>
        <v>0</v>
      </c>
      <c r="W2545" t="s">
        <v>262</v>
      </c>
      <c r="X2545" t="s">
        <v>10432</v>
      </c>
      <c r="Y2545" t="s">
        <v>10433</v>
      </c>
      <c r="Z2545" t="str">
        <f t="shared" si="1108"/>
        <v>Apr</v>
      </c>
      <c r="AA2545" s="6">
        <f t="shared" si="1114"/>
        <v>0</v>
      </c>
      <c r="AB2545" s="6">
        <f t="shared" si="1114"/>
        <v>0</v>
      </c>
      <c r="AC2545" s="6">
        <f t="shared" si="1114"/>
        <v>5</v>
      </c>
      <c r="AD2545" s="6">
        <f t="shared" si="1114"/>
        <v>0</v>
      </c>
      <c r="AE2545" s="6">
        <f t="shared" si="1114"/>
        <v>0</v>
      </c>
      <c r="AF2545" s="6">
        <f t="shared" si="1109"/>
        <v>5</v>
      </c>
      <c r="AG2545" s="6">
        <f t="shared" si="1110"/>
        <v>0</v>
      </c>
      <c r="AH2545" s="14" t="str">
        <f>LEFT(X2545,2)&amp;"."&amp;VLOOKUP(MID(X2545,4,3),'Data validation'!$A$1:$B$12,2,FALSE)&amp;".2025"</f>
        <v>29.04.2025</v>
      </c>
      <c r="AI2545">
        <f t="shared" si="1111"/>
        <v>18</v>
      </c>
      <c r="AJ2545" t="str">
        <f>H2545&amp;"."&amp;VLOOKUP(I2545,'Data validation'!$A$1:$B$12,2,FALSE)&amp;".2026"</f>
        <v>06.07.2026</v>
      </c>
      <c r="AK2545">
        <f t="shared" si="1112"/>
        <v>28</v>
      </c>
      <c r="AL2545" t="str">
        <f>VLOOKUP(E2545,[2]Sheet1!$A:$B,2,FALSE)</f>
        <v>Анулирана</v>
      </c>
    </row>
    <row r="2546" spans="1:38" x14ac:dyDescent="0.25">
      <c r="A2546" t="str">
        <f>VLOOKUP(Q2546,'Data validation'!$K$2:$L$50,2,FALSE)</f>
        <v>TO</v>
      </c>
      <c r="B2546">
        <f t="shared" si="1098"/>
        <v>0</v>
      </c>
      <c r="C2546">
        <f t="shared" si="1099"/>
        <v>0</v>
      </c>
      <c r="D2546">
        <f t="shared" si="1100"/>
        <v>5</v>
      </c>
      <c r="E2546">
        <v>10999</v>
      </c>
      <c r="F2546" t="s">
        <v>10434</v>
      </c>
      <c r="G2546" t="s">
        <v>33</v>
      </c>
      <c r="H2546" t="str">
        <f t="shared" si="1101"/>
        <v>18</v>
      </c>
      <c r="I2546" t="str">
        <f t="shared" si="1102"/>
        <v>Jul</v>
      </c>
      <c r="J2546" t="s">
        <v>528</v>
      </c>
      <c r="K2546" t="str">
        <f t="shared" si="1103"/>
        <v>23</v>
      </c>
      <c r="L2546" t="str">
        <f t="shared" si="1104"/>
        <v>Jul</v>
      </c>
      <c r="M2546">
        <v>5</v>
      </c>
      <c r="N2546">
        <f t="shared" si="1105"/>
        <v>5</v>
      </c>
      <c r="O2546">
        <f t="shared" si="1106"/>
        <v>0</v>
      </c>
      <c r="P2546">
        <f t="shared" si="1107"/>
        <v>0</v>
      </c>
      <c r="Q2546" t="s">
        <v>56</v>
      </c>
      <c r="R2546" t="s">
        <v>188</v>
      </c>
      <c r="S2546">
        <v>2</v>
      </c>
      <c r="T2546">
        <v>2</v>
      </c>
      <c r="U2546" s="2">
        <f>SUMIFS(Novoton!L:L,Novoton!D:D,'Резервации 2026'!E2546)</f>
        <v>2512.0680520000001</v>
      </c>
      <c r="V2546" s="2">
        <f t="shared" ref="V2546:V2547" si="1118">+U2546/M2546</f>
        <v>502.41361040000004</v>
      </c>
      <c r="W2546" t="s">
        <v>262</v>
      </c>
      <c r="X2546" t="s">
        <v>10435</v>
      </c>
      <c r="Y2546" t="s">
        <v>10290</v>
      </c>
      <c r="Z2546" t="str">
        <f t="shared" si="1108"/>
        <v>Apr</v>
      </c>
      <c r="AA2546" s="6">
        <f t="shared" si="1114"/>
        <v>0</v>
      </c>
      <c r="AB2546" s="6">
        <f t="shared" si="1114"/>
        <v>0</v>
      </c>
      <c r="AC2546" s="6">
        <f t="shared" si="1114"/>
        <v>5</v>
      </c>
      <c r="AD2546" s="6">
        <f t="shared" si="1114"/>
        <v>0</v>
      </c>
      <c r="AE2546" s="6">
        <f t="shared" si="1114"/>
        <v>0</v>
      </c>
      <c r="AF2546" s="6">
        <f t="shared" si="1109"/>
        <v>5</v>
      </c>
      <c r="AG2546" s="6">
        <f t="shared" si="1110"/>
        <v>0</v>
      </c>
      <c r="AH2546" s="14" t="str">
        <f>LEFT(X2546,2)&amp;"."&amp;VLOOKUP(MID(X2546,4,3),'Data validation'!$A$1:$B$12,2,FALSE)&amp;".2025"</f>
        <v>21.04.2025</v>
      </c>
      <c r="AI2546">
        <f t="shared" si="1111"/>
        <v>17</v>
      </c>
      <c r="AJ2546" t="str">
        <f>H2546&amp;"."&amp;VLOOKUP(I2546,'Data validation'!$A$1:$B$12,2,FALSE)&amp;".2026"</f>
        <v>18.07.2026</v>
      </c>
      <c r="AK2546">
        <f t="shared" si="1112"/>
        <v>29</v>
      </c>
      <c r="AL2546" t="e">
        <f>VLOOKUP(E2546,[2]Sheet1!$A:$B,2,FALSE)</f>
        <v>#N/A</v>
      </c>
    </row>
    <row r="2547" spans="1:38" x14ac:dyDescent="0.25">
      <c r="A2547" t="str">
        <f>VLOOKUP(Q2547,'Data validation'!$K$2:$L$50,2,FALSE)</f>
        <v>TO</v>
      </c>
      <c r="B2547">
        <f t="shared" si="1098"/>
        <v>0</v>
      </c>
      <c r="C2547">
        <f t="shared" si="1099"/>
        <v>5</v>
      </c>
      <c r="D2547">
        <f t="shared" si="1100"/>
        <v>0</v>
      </c>
      <c r="E2547">
        <v>11232</v>
      </c>
      <c r="F2547" t="s">
        <v>10436</v>
      </c>
      <c r="G2547" t="s">
        <v>173</v>
      </c>
      <c r="H2547" t="str">
        <f t="shared" si="1101"/>
        <v>06</v>
      </c>
      <c r="I2547" t="str">
        <f t="shared" si="1102"/>
        <v>Jul</v>
      </c>
      <c r="J2547" t="s">
        <v>323</v>
      </c>
      <c r="K2547" t="str">
        <f t="shared" si="1103"/>
        <v>11</v>
      </c>
      <c r="L2547" t="str">
        <f t="shared" si="1104"/>
        <v>Jul</v>
      </c>
      <c r="M2547">
        <v>5</v>
      </c>
      <c r="N2547">
        <f t="shared" si="1105"/>
        <v>5</v>
      </c>
      <c r="O2547">
        <f t="shared" si="1106"/>
        <v>0</v>
      </c>
      <c r="P2547">
        <f t="shared" si="1107"/>
        <v>0</v>
      </c>
      <c r="Q2547" t="s">
        <v>81</v>
      </c>
      <c r="R2547" t="s">
        <v>63</v>
      </c>
      <c r="S2547">
        <v>2</v>
      </c>
      <c r="T2547">
        <v>1</v>
      </c>
      <c r="U2547" s="2">
        <f>SUMIFS(SLR!L:L,SLR!D:D,'Резервации 2026'!E2547)</f>
        <v>1719.6439691999999</v>
      </c>
      <c r="V2547" s="2">
        <f t="shared" si="1118"/>
        <v>343.92879383999997</v>
      </c>
      <c r="W2547" t="s">
        <v>262</v>
      </c>
      <c r="X2547" t="s">
        <v>10437</v>
      </c>
      <c r="Y2547" t="s">
        <v>10433</v>
      </c>
      <c r="Z2547" t="str">
        <f t="shared" si="1108"/>
        <v>Apr</v>
      </c>
      <c r="AA2547" s="6">
        <f t="shared" si="1114"/>
        <v>0</v>
      </c>
      <c r="AB2547" s="6">
        <f t="shared" si="1114"/>
        <v>0</v>
      </c>
      <c r="AC2547" s="6">
        <f t="shared" si="1114"/>
        <v>5</v>
      </c>
      <c r="AD2547" s="6">
        <f t="shared" si="1114"/>
        <v>0</v>
      </c>
      <c r="AE2547" s="6">
        <f t="shared" si="1114"/>
        <v>0</v>
      </c>
      <c r="AF2547" s="6">
        <f t="shared" si="1109"/>
        <v>5</v>
      </c>
      <c r="AG2547" s="6">
        <f t="shared" si="1110"/>
        <v>0</v>
      </c>
      <c r="AH2547" s="14" t="str">
        <f>LEFT(X2547,2)&amp;"."&amp;VLOOKUP(MID(X2547,4,3),'Data validation'!$A$1:$B$12,2,FALSE)&amp;".2025"</f>
        <v>29.04.2025</v>
      </c>
      <c r="AI2547">
        <f t="shared" si="1111"/>
        <v>18</v>
      </c>
      <c r="AJ2547" t="str">
        <f>H2547&amp;"."&amp;VLOOKUP(I2547,'Data validation'!$A$1:$B$12,2,FALSE)&amp;".2026"</f>
        <v>06.07.2026</v>
      </c>
      <c r="AK2547">
        <f t="shared" si="1112"/>
        <v>28</v>
      </c>
      <c r="AL2547" t="e">
        <f>VLOOKUP(E2547,[2]Sheet1!$A:$B,2,FALSE)</f>
        <v>#N/A</v>
      </c>
    </row>
    <row r="2548" spans="1:38" x14ac:dyDescent="0.25">
      <c r="A2548" t="str">
        <f>VLOOKUP(Q2548,'Data validation'!$K$2:$L$50,2,FALSE)</f>
        <v>TO</v>
      </c>
      <c r="B2548">
        <f t="shared" si="1098"/>
        <v>0</v>
      </c>
      <c r="C2548">
        <f t="shared" si="1099"/>
        <v>0</v>
      </c>
      <c r="D2548">
        <f t="shared" si="1100"/>
        <v>6</v>
      </c>
      <c r="E2548">
        <v>11119</v>
      </c>
      <c r="F2548" t="s">
        <v>10438</v>
      </c>
      <c r="G2548" t="s">
        <v>33</v>
      </c>
      <c r="H2548" t="str">
        <f t="shared" si="1101"/>
        <v>18</v>
      </c>
      <c r="I2548" t="str">
        <f t="shared" si="1102"/>
        <v>Jul</v>
      </c>
      <c r="J2548" t="s">
        <v>156</v>
      </c>
      <c r="K2548" t="str">
        <f t="shared" si="1103"/>
        <v>24</v>
      </c>
      <c r="L2548" t="str">
        <f t="shared" si="1104"/>
        <v>Jul</v>
      </c>
      <c r="M2548">
        <v>6</v>
      </c>
      <c r="N2548">
        <f t="shared" si="1105"/>
        <v>6</v>
      </c>
      <c r="O2548">
        <f t="shared" si="1106"/>
        <v>0</v>
      </c>
      <c r="P2548">
        <f t="shared" si="1107"/>
        <v>0</v>
      </c>
      <c r="Q2548" t="s">
        <v>56</v>
      </c>
      <c r="R2548" t="s">
        <v>17</v>
      </c>
      <c r="S2548">
        <v>2</v>
      </c>
      <c r="T2548">
        <v>0</v>
      </c>
      <c r="U2548" s="2">
        <f>SUMIFS(Novoton!L:L,Novoton!D:D,'Резервации 2026'!E2548)</f>
        <v>2136.0010595999997</v>
      </c>
      <c r="V2548" s="2">
        <f t="shared" ref="V2548:V2552" si="1119">+U2548/M2548</f>
        <v>356.00017659999997</v>
      </c>
      <c r="W2548" t="s">
        <v>262</v>
      </c>
      <c r="X2548" t="s">
        <v>10439</v>
      </c>
      <c r="Y2548" t="s">
        <v>10233</v>
      </c>
      <c r="Z2548" t="str">
        <f t="shared" si="1108"/>
        <v>Apr</v>
      </c>
      <c r="AA2548" s="6">
        <f t="shared" si="1114"/>
        <v>0</v>
      </c>
      <c r="AB2548" s="6">
        <f t="shared" si="1114"/>
        <v>0</v>
      </c>
      <c r="AC2548" s="6">
        <f t="shared" si="1114"/>
        <v>6</v>
      </c>
      <c r="AD2548" s="6">
        <f t="shared" si="1114"/>
        <v>0</v>
      </c>
      <c r="AE2548" s="6">
        <f t="shared" si="1114"/>
        <v>0</v>
      </c>
      <c r="AF2548" s="6">
        <f t="shared" si="1109"/>
        <v>6</v>
      </c>
      <c r="AG2548" s="6">
        <f t="shared" si="1110"/>
        <v>0</v>
      </c>
      <c r="AH2548" s="14" t="str">
        <f>LEFT(X2548,2)&amp;"."&amp;VLOOKUP(MID(X2548,4,3),'Data validation'!$A$1:$B$12,2,FALSE)&amp;".2025"</f>
        <v>27.04.2025</v>
      </c>
      <c r="AI2548">
        <f t="shared" si="1111"/>
        <v>18</v>
      </c>
      <c r="AJ2548" t="str">
        <f>H2548&amp;"."&amp;VLOOKUP(I2548,'Data validation'!$A$1:$B$12,2,FALSE)&amp;".2026"</f>
        <v>18.07.2026</v>
      </c>
      <c r="AK2548">
        <f t="shared" si="1112"/>
        <v>29</v>
      </c>
      <c r="AL2548" t="e">
        <f>VLOOKUP(E2548,[2]Sheet1!$A:$B,2,FALSE)</f>
        <v>#N/A</v>
      </c>
    </row>
    <row r="2549" spans="1:38" x14ac:dyDescent="0.25">
      <c r="A2549" t="str">
        <f>VLOOKUP(Q2549,'Data validation'!$K$2:$L$50,2,FALSE)</f>
        <v>TO</v>
      </c>
      <c r="B2549">
        <f t="shared" si="1098"/>
        <v>0</v>
      </c>
      <c r="C2549">
        <f t="shared" si="1099"/>
        <v>0</v>
      </c>
      <c r="D2549">
        <f t="shared" si="1100"/>
        <v>5</v>
      </c>
      <c r="E2549">
        <v>11002</v>
      </c>
      <c r="F2549" t="s">
        <v>10440</v>
      </c>
      <c r="G2549" t="s">
        <v>85</v>
      </c>
      <c r="H2549" t="str">
        <f t="shared" si="1101"/>
        <v>26</v>
      </c>
      <c r="I2549" t="str">
        <f t="shared" si="1102"/>
        <v>Jul</v>
      </c>
      <c r="J2549" t="s">
        <v>108</v>
      </c>
      <c r="K2549" t="str">
        <f t="shared" si="1103"/>
        <v>31</v>
      </c>
      <c r="L2549" t="str">
        <f t="shared" si="1104"/>
        <v>Jul</v>
      </c>
      <c r="M2549">
        <v>5</v>
      </c>
      <c r="N2549">
        <f t="shared" si="1105"/>
        <v>5</v>
      </c>
      <c r="O2549">
        <f t="shared" si="1106"/>
        <v>0</v>
      </c>
      <c r="P2549">
        <f t="shared" si="1107"/>
        <v>0</v>
      </c>
      <c r="Q2549" t="s">
        <v>56</v>
      </c>
      <c r="R2549" t="s">
        <v>17</v>
      </c>
      <c r="S2549">
        <v>2</v>
      </c>
      <c r="T2549">
        <v>1</v>
      </c>
      <c r="U2549" s="2">
        <f>SUMIFS(Novoton!L:L,Novoton!D:D,'Резервации 2026'!E2549)</f>
        <v>1780.0008829999999</v>
      </c>
      <c r="V2549" s="2">
        <f t="shared" si="1119"/>
        <v>356.00017659999997</v>
      </c>
      <c r="W2549" t="s">
        <v>262</v>
      </c>
      <c r="X2549" t="s">
        <v>10441</v>
      </c>
      <c r="Y2549" t="s">
        <v>10290</v>
      </c>
      <c r="Z2549" t="str">
        <f t="shared" si="1108"/>
        <v>Apr</v>
      </c>
      <c r="AA2549" s="6">
        <f t="shared" si="1114"/>
        <v>0</v>
      </c>
      <c r="AB2549" s="6">
        <f t="shared" si="1114"/>
        <v>0</v>
      </c>
      <c r="AC2549" s="6">
        <f t="shared" si="1114"/>
        <v>5</v>
      </c>
      <c r="AD2549" s="6">
        <f t="shared" si="1114"/>
        <v>0</v>
      </c>
      <c r="AE2549" s="6">
        <f t="shared" si="1114"/>
        <v>0</v>
      </c>
      <c r="AF2549" s="6">
        <f t="shared" si="1109"/>
        <v>5</v>
      </c>
      <c r="AG2549" s="6">
        <f t="shared" si="1110"/>
        <v>0</v>
      </c>
      <c r="AH2549" s="14" t="str">
        <f>LEFT(X2549,2)&amp;"."&amp;VLOOKUP(MID(X2549,4,3),'Data validation'!$A$1:$B$12,2,FALSE)&amp;".2025"</f>
        <v>21.04.2025</v>
      </c>
      <c r="AI2549">
        <f t="shared" si="1111"/>
        <v>17</v>
      </c>
      <c r="AJ2549" t="str">
        <f>H2549&amp;"."&amp;VLOOKUP(I2549,'Data validation'!$A$1:$B$12,2,FALSE)&amp;".2026"</f>
        <v>26.07.2026</v>
      </c>
      <c r="AK2549">
        <f t="shared" si="1112"/>
        <v>31</v>
      </c>
      <c r="AL2549" t="e">
        <f>VLOOKUP(E2549,[2]Sheet1!$A:$B,2,FALSE)</f>
        <v>#N/A</v>
      </c>
    </row>
    <row r="2550" spans="1:38" x14ac:dyDescent="0.25">
      <c r="A2550" t="str">
        <f>VLOOKUP(Q2550,'Data validation'!$K$2:$L$50,2,FALSE)</f>
        <v>TO</v>
      </c>
      <c r="B2550">
        <f t="shared" si="1098"/>
        <v>0</v>
      </c>
      <c r="C2550">
        <f t="shared" si="1099"/>
        <v>0</v>
      </c>
      <c r="D2550">
        <f t="shared" si="1100"/>
        <v>5</v>
      </c>
      <c r="E2550">
        <v>11164</v>
      </c>
      <c r="F2550" t="s">
        <v>10442</v>
      </c>
      <c r="G2550" t="s">
        <v>85</v>
      </c>
      <c r="H2550" t="str">
        <f t="shared" si="1101"/>
        <v>26</v>
      </c>
      <c r="I2550" t="str">
        <f t="shared" si="1102"/>
        <v>Jul</v>
      </c>
      <c r="J2550" t="s">
        <v>108</v>
      </c>
      <c r="K2550" t="str">
        <f t="shared" si="1103"/>
        <v>31</v>
      </c>
      <c r="L2550" t="str">
        <f t="shared" si="1104"/>
        <v>Jul</v>
      </c>
      <c r="M2550">
        <v>5</v>
      </c>
      <c r="N2550">
        <f t="shared" si="1105"/>
        <v>5</v>
      </c>
      <c r="O2550">
        <f t="shared" si="1106"/>
        <v>0</v>
      </c>
      <c r="P2550">
        <f t="shared" si="1107"/>
        <v>0</v>
      </c>
      <c r="Q2550" t="s">
        <v>56</v>
      </c>
      <c r="R2550" t="s">
        <v>17</v>
      </c>
      <c r="S2550">
        <v>2</v>
      </c>
      <c r="T2550">
        <v>1</v>
      </c>
      <c r="U2550" s="2">
        <f>SUMIFS(Novoton!L:L,Novoton!D:D,'Резервации 2026'!E2550)</f>
        <v>1780.0008829999999</v>
      </c>
      <c r="V2550" s="2">
        <f t="shared" si="1119"/>
        <v>356.00017659999997</v>
      </c>
      <c r="W2550" t="s">
        <v>262</v>
      </c>
      <c r="X2550" t="s">
        <v>10443</v>
      </c>
      <c r="Y2550" t="s">
        <v>10285</v>
      </c>
      <c r="Z2550" t="str">
        <f t="shared" si="1108"/>
        <v>Apr</v>
      </c>
      <c r="AA2550" s="6">
        <f t="shared" si="1114"/>
        <v>0</v>
      </c>
      <c r="AB2550" s="6">
        <f t="shared" si="1114"/>
        <v>0</v>
      </c>
      <c r="AC2550" s="6">
        <f t="shared" si="1114"/>
        <v>5</v>
      </c>
      <c r="AD2550" s="6">
        <f t="shared" si="1114"/>
        <v>0</v>
      </c>
      <c r="AE2550" s="6">
        <f t="shared" si="1114"/>
        <v>0</v>
      </c>
      <c r="AF2550" s="6">
        <f t="shared" si="1109"/>
        <v>5</v>
      </c>
      <c r="AG2550" s="6">
        <f t="shared" si="1110"/>
        <v>0</v>
      </c>
      <c r="AH2550" s="14" t="str">
        <f>LEFT(X2550,2)&amp;"."&amp;VLOOKUP(MID(X2550,4,3),'Data validation'!$A$1:$B$12,2,FALSE)&amp;".2025"</f>
        <v>28.04.2025</v>
      </c>
      <c r="AI2550">
        <f t="shared" si="1111"/>
        <v>18</v>
      </c>
      <c r="AJ2550" t="str">
        <f>H2550&amp;"."&amp;VLOOKUP(I2550,'Data validation'!$A$1:$B$12,2,FALSE)&amp;".2026"</f>
        <v>26.07.2026</v>
      </c>
      <c r="AK2550">
        <f t="shared" si="1112"/>
        <v>31</v>
      </c>
      <c r="AL2550" t="e">
        <f>VLOOKUP(E2550,[2]Sheet1!$A:$B,2,FALSE)</f>
        <v>#N/A</v>
      </c>
    </row>
    <row r="2551" spans="1:38" x14ac:dyDescent="0.25">
      <c r="A2551" t="str">
        <f>VLOOKUP(Q2551,'Data validation'!$K$2:$L$50,2,FALSE)</f>
        <v>TO</v>
      </c>
      <c r="B2551">
        <f t="shared" si="1098"/>
        <v>0</v>
      </c>
      <c r="C2551">
        <f t="shared" si="1099"/>
        <v>0</v>
      </c>
      <c r="D2551">
        <f t="shared" si="1100"/>
        <v>5</v>
      </c>
      <c r="E2551">
        <v>10936</v>
      </c>
      <c r="F2551" t="s">
        <v>10444</v>
      </c>
      <c r="G2551" t="s">
        <v>326</v>
      </c>
      <c r="H2551" t="str">
        <f t="shared" si="1101"/>
        <v>10</v>
      </c>
      <c r="I2551" t="str">
        <f t="shared" si="1102"/>
        <v>Aug</v>
      </c>
      <c r="J2551" t="s">
        <v>90</v>
      </c>
      <c r="K2551" t="str">
        <f t="shared" si="1103"/>
        <v>15</v>
      </c>
      <c r="L2551" t="str">
        <f t="shared" si="1104"/>
        <v>Aug</v>
      </c>
      <c r="M2551">
        <v>5</v>
      </c>
      <c r="N2551">
        <f t="shared" si="1105"/>
        <v>5</v>
      </c>
      <c r="O2551">
        <f t="shared" si="1106"/>
        <v>0</v>
      </c>
      <c r="P2551">
        <f t="shared" si="1107"/>
        <v>0</v>
      </c>
      <c r="Q2551" t="s">
        <v>56</v>
      </c>
      <c r="R2551" t="s">
        <v>17</v>
      </c>
      <c r="S2551">
        <v>2</v>
      </c>
      <c r="T2551">
        <v>1</v>
      </c>
      <c r="U2551" s="2">
        <f>SUMIFS(Novoton!L:L,Novoton!D:D,'Резервации 2026'!E2551)</f>
        <v>1780.0008829999999</v>
      </c>
      <c r="V2551" s="2">
        <f t="shared" si="1119"/>
        <v>356.00017659999997</v>
      </c>
      <c r="W2551" t="s">
        <v>262</v>
      </c>
      <c r="X2551" t="s">
        <v>10445</v>
      </c>
      <c r="Y2551" t="s">
        <v>10280</v>
      </c>
      <c r="Z2551" t="str">
        <f t="shared" si="1108"/>
        <v>Apr</v>
      </c>
      <c r="AA2551" s="6">
        <f t="shared" si="1114"/>
        <v>0</v>
      </c>
      <c r="AB2551" s="6">
        <f t="shared" si="1114"/>
        <v>0</v>
      </c>
      <c r="AC2551" s="6">
        <f t="shared" si="1114"/>
        <v>0</v>
      </c>
      <c r="AD2551" s="6">
        <f t="shared" si="1114"/>
        <v>5</v>
      </c>
      <c r="AE2551" s="6">
        <f t="shared" si="1114"/>
        <v>0</v>
      </c>
      <c r="AF2551" s="6">
        <f t="shared" si="1109"/>
        <v>5</v>
      </c>
      <c r="AG2551" s="6">
        <f t="shared" si="1110"/>
        <v>0</v>
      </c>
      <c r="AH2551" s="14" t="str">
        <f>LEFT(X2551,2)&amp;"."&amp;VLOOKUP(MID(X2551,4,3),'Data validation'!$A$1:$B$12,2,FALSE)&amp;".2025"</f>
        <v>15.04.2025</v>
      </c>
      <c r="AI2551">
        <f t="shared" si="1111"/>
        <v>16</v>
      </c>
      <c r="AJ2551" t="str">
        <f>H2551&amp;"."&amp;VLOOKUP(I2551,'Data validation'!$A$1:$B$12,2,FALSE)&amp;".2026"</f>
        <v>10.08.2026</v>
      </c>
      <c r="AK2551">
        <f t="shared" si="1112"/>
        <v>33</v>
      </c>
      <c r="AL2551" t="e">
        <f>VLOOKUP(E2551,[2]Sheet1!$A:$B,2,FALSE)</f>
        <v>#N/A</v>
      </c>
    </row>
    <row r="2552" spans="1:38" x14ac:dyDescent="0.25">
      <c r="A2552" t="str">
        <f>VLOOKUP(Q2552,'Data validation'!$K$2:$L$50,2,FALSE)</f>
        <v>TO</v>
      </c>
      <c r="B2552">
        <f t="shared" si="1098"/>
        <v>0</v>
      </c>
      <c r="C2552">
        <f t="shared" si="1099"/>
        <v>5</v>
      </c>
      <c r="D2552">
        <f t="shared" si="1100"/>
        <v>0</v>
      </c>
      <c r="E2552">
        <v>11152</v>
      </c>
      <c r="F2552" t="s">
        <v>10446</v>
      </c>
      <c r="G2552" t="s">
        <v>238</v>
      </c>
      <c r="H2552" t="str">
        <f t="shared" si="1101"/>
        <v>27</v>
      </c>
      <c r="I2552" t="str">
        <f t="shared" si="1102"/>
        <v>Aug</v>
      </c>
      <c r="J2552" t="s">
        <v>213</v>
      </c>
      <c r="K2552" t="str">
        <f t="shared" si="1103"/>
        <v>01</v>
      </c>
      <c r="L2552" t="str">
        <f t="shared" si="1104"/>
        <v>Sep</v>
      </c>
      <c r="M2552">
        <v>5</v>
      </c>
      <c r="N2552">
        <f t="shared" si="1105"/>
        <v>-26</v>
      </c>
      <c r="O2552">
        <f t="shared" si="1106"/>
        <v>4</v>
      </c>
      <c r="P2552">
        <f t="shared" si="1107"/>
        <v>0</v>
      </c>
      <c r="Q2552" t="s">
        <v>56</v>
      </c>
      <c r="R2552" t="s">
        <v>17</v>
      </c>
      <c r="S2552">
        <v>2</v>
      </c>
      <c r="T2552">
        <v>0</v>
      </c>
      <c r="U2552" s="2">
        <f>SUMIFS(Novoton!L:L,Novoton!D:D,'Резервации 2026'!E2552)</f>
        <v>1567.5195118000001</v>
      </c>
      <c r="V2552" s="2">
        <f t="shared" si="1119"/>
        <v>313.50390236000004</v>
      </c>
      <c r="W2552" t="s">
        <v>262</v>
      </c>
      <c r="X2552" t="s">
        <v>10447</v>
      </c>
      <c r="Y2552" t="s">
        <v>10285</v>
      </c>
      <c r="Z2552" t="str">
        <f t="shared" si="1108"/>
        <v>Apr</v>
      </c>
      <c r="AA2552" s="6">
        <f t="shared" si="1114"/>
        <v>0</v>
      </c>
      <c r="AB2552" s="6">
        <f t="shared" si="1114"/>
        <v>0</v>
      </c>
      <c r="AC2552" s="6">
        <f t="shared" si="1114"/>
        <v>0</v>
      </c>
      <c r="AD2552" s="6">
        <f t="shared" si="1114"/>
        <v>4</v>
      </c>
      <c r="AE2552" s="6">
        <f t="shared" si="1114"/>
        <v>0</v>
      </c>
      <c r="AF2552" s="6">
        <f t="shared" si="1109"/>
        <v>4</v>
      </c>
      <c r="AG2552" s="6">
        <f t="shared" si="1110"/>
        <v>-1</v>
      </c>
      <c r="AH2552" s="14" t="str">
        <f>LEFT(X2552,2)&amp;"."&amp;VLOOKUP(MID(X2552,4,3),'Data validation'!$A$1:$B$12,2,FALSE)&amp;".2025"</f>
        <v>28.04.2025</v>
      </c>
      <c r="AI2552">
        <f t="shared" si="1111"/>
        <v>18</v>
      </c>
      <c r="AJ2552" t="str">
        <f>H2552&amp;"."&amp;VLOOKUP(I2552,'Data validation'!$A$1:$B$12,2,FALSE)&amp;".2026"</f>
        <v>27.08.2026</v>
      </c>
      <c r="AK2552">
        <f t="shared" si="1112"/>
        <v>35</v>
      </c>
      <c r="AL2552" t="e">
        <f>VLOOKUP(E2552,[2]Sheet1!$A:$B,2,FALSE)</f>
        <v>#N/A</v>
      </c>
    </row>
    <row r="2553" spans="1:38" x14ac:dyDescent="0.25">
      <c r="A2553" t="str">
        <f>VLOOKUP(Q2553,'Data validation'!$K$2:$L$50,2,FALSE)</f>
        <v>BOOKING</v>
      </c>
      <c r="B2553">
        <f t="shared" si="1098"/>
        <v>0</v>
      </c>
      <c r="C2553">
        <f t="shared" si="1099"/>
        <v>0</v>
      </c>
      <c r="D2553">
        <f t="shared" si="1100"/>
        <v>5</v>
      </c>
      <c r="E2553">
        <v>11233</v>
      </c>
      <c r="F2553" t="s">
        <v>10448</v>
      </c>
      <c r="G2553" t="s">
        <v>326</v>
      </c>
      <c r="H2553" t="str">
        <f t="shared" si="1101"/>
        <v>10</v>
      </c>
      <c r="I2553" t="str">
        <f t="shared" si="1102"/>
        <v>Aug</v>
      </c>
      <c r="J2553" t="s">
        <v>90</v>
      </c>
      <c r="K2553" t="str">
        <f t="shared" si="1103"/>
        <v>15</v>
      </c>
      <c r="L2553" t="str">
        <f t="shared" si="1104"/>
        <v>Aug</v>
      </c>
      <c r="M2553">
        <v>5</v>
      </c>
      <c r="N2553">
        <f t="shared" si="1105"/>
        <v>5</v>
      </c>
      <c r="O2553">
        <f t="shared" si="1106"/>
        <v>0</v>
      </c>
      <c r="P2553">
        <f t="shared" si="1107"/>
        <v>0</v>
      </c>
      <c r="Q2553" t="s">
        <v>587</v>
      </c>
      <c r="R2553" t="s">
        <v>63</v>
      </c>
      <c r="S2553">
        <v>1</v>
      </c>
      <c r="T2553">
        <v>2</v>
      </c>
      <c r="U2553" s="2">
        <v>2441.7371229357796</v>
      </c>
      <c r="V2553" s="2">
        <v>488.34742458715596</v>
      </c>
      <c r="W2553" t="s">
        <v>10449</v>
      </c>
      <c r="X2553" t="s">
        <v>10450</v>
      </c>
      <c r="Y2553" t="s">
        <v>10433</v>
      </c>
      <c r="Z2553" t="str">
        <f t="shared" si="1108"/>
        <v>Apr</v>
      </c>
      <c r="AA2553" s="6">
        <f t="shared" si="1114"/>
        <v>0</v>
      </c>
      <c r="AB2553" s="6">
        <f t="shared" si="1114"/>
        <v>0</v>
      </c>
      <c r="AC2553" s="6">
        <f t="shared" si="1114"/>
        <v>0</v>
      </c>
      <c r="AD2553" s="6">
        <f t="shared" si="1114"/>
        <v>5</v>
      </c>
      <c r="AE2553" s="6">
        <f t="shared" si="1114"/>
        <v>0</v>
      </c>
      <c r="AF2553" s="6">
        <f t="shared" si="1109"/>
        <v>5</v>
      </c>
      <c r="AG2553" s="6">
        <f t="shared" si="1110"/>
        <v>0</v>
      </c>
      <c r="AH2553" s="14" t="str">
        <f>LEFT(X2553,2)&amp;"."&amp;VLOOKUP(MID(X2553,4,3),'Data validation'!$A$1:$B$12,2,FALSE)&amp;".2025"</f>
        <v>29.04.2025</v>
      </c>
      <c r="AI2553">
        <f t="shared" si="1111"/>
        <v>18</v>
      </c>
      <c r="AJ2553" t="str">
        <f>H2553&amp;"."&amp;VLOOKUP(I2553,'Data validation'!$A$1:$B$12,2,FALSE)&amp;".2026"</f>
        <v>10.08.2026</v>
      </c>
      <c r="AK2553">
        <f t="shared" si="1112"/>
        <v>33</v>
      </c>
      <c r="AL2553" t="e">
        <f>VLOOKUP(E2553,[2]Sheet1!$A:$B,2,FALSE)</f>
        <v>#N/A</v>
      </c>
    </row>
    <row r="2554" spans="1:38" x14ac:dyDescent="0.25">
      <c r="A2554" t="str">
        <f>VLOOKUP(Q2554,'Data validation'!$K$2:$L$50,2,FALSE)</f>
        <v>TO</v>
      </c>
      <c r="B2554">
        <f t="shared" si="1098"/>
        <v>0</v>
      </c>
      <c r="C2554">
        <f t="shared" si="1099"/>
        <v>6</v>
      </c>
      <c r="D2554">
        <f t="shared" si="1100"/>
        <v>0</v>
      </c>
      <c r="E2554">
        <v>10941</v>
      </c>
      <c r="F2554" t="s">
        <v>10451</v>
      </c>
      <c r="G2554" t="s">
        <v>10452</v>
      </c>
      <c r="H2554" t="str">
        <f t="shared" si="1101"/>
        <v>14</v>
      </c>
      <c r="I2554" t="str">
        <f t="shared" si="1102"/>
        <v>Sep</v>
      </c>
      <c r="J2554" t="s">
        <v>10453</v>
      </c>
      <c r="K2554" t="str">
        <f t="shared" si="1103"/>
        <v>20</v>
      </c>
      <c r="L2554" t="str">
        <f t="shared" si="1104"/>
        <v>Sep</v>
      </c>
      <c r="M2554">
        <v>6</v>
      </c>
      <c r="N2554">
        <f t="shared" si="1105"/>
        <v>6</v>
      </c>
      <c r="O2554">
        <f t="shared" si="1106"/>
        <v>0</v>
      </c>
      <c r="P2554">
        <f t="shared" si="1107"/>
        <v>0</v>
      </c>
      <c r="Q2554" t="s">
        <v>56</v>
      </c>
      <c r="R2554" t="s">
        <v>57</v>
      </c>
      <c r="S2554">
        <v>4</v>
      </c>
      <c r="T2554">
        <v>0</v>
      </c>
      <c r="U2554" s="2">
        <f>SUMIFS(Novoton!L:L,Novoton!D:D,'Резервации 2026'!E2554)</f>
        <v>2067.1167270000001</v>
      </c>
      <c r="V2554" s="2">
        <f t="shared" ref="V2554" si="1120">+U2554/M2554</f>
        <v>344.51945449999999</v>
      </c>
      <c r="W2554" t="s">
        <v>262</v>
      </c>
      <c r="X2554" t="s">
        <v>10454</v>
      </c>
      <c r="Y2554" t="s">
        <v>10346</v>
      </c>
      <c r="Z2554" t="str">
        <f t="shared" si="1108"/>
        <v>Apr</v>
      </c>
      <c r="AA2554" s="6">
        <f t="shared" si="1114"/>
        <v>0</v>
      </c>
      <c r="AB2554" s="6">
        <f t="shared" si="1114"/>
        <v>0</v>
      </c>
      <c r="AC2554" s="6">
        <f t="shared" si="1114"/>
        <v>0</v>
      </c>
      <c r="AD2554" s="6">
        <f t="shared" si="1114"/>
        <v>0</v>
      </c>
      <c r="AE2554" s="6">
        <f t="shared" si="1114"/>
        <v>6</v>
      </c>
      <c r="AF2554" s="6">
        <f t="shared" si="1109"/>
        <v>6</v>
      </c>
      <c r="AG2554" s="6">
        <f t="shared" si="1110"/>
        <v>0</v>
      </c>
      <c r="AH2554" s="14" t="str">
        <f>LEFT(X2554,2)&amp;"."&amp;VLOOKUP(MID(X2554,4,3),'Data validation'!$A$1:$B$12,2,FALSE)&amp;".2025"</f>
        <v>16.04.2025</v>
      </c>
      <c r="AI2554">
        <f t="shared" si="1111"/>
        <v>16</v>
      </c>
      <c r="AJ2554" t="str">
        <f>H2554&amp;"."&amp;VLOOKUP(I2554,'Data validation'!$A$1:$B$12,2,FALSE)&amp;".2026"</f>
        <v>14.09.2026</v>
      </c>
      <c r="AK2554">
        <f t="shared" si="1112"/>
        <v>38</v>
      </c>
      <c r="AL2554" t="e">
        <f>VLOOKUP(E2554,[2]Sheet1!$A:$B,2,FALSE)</f>
        <v>#N/A</v>
      </c>
    </row>
    <row r="2555" spans="1:38" x14ac:dyDescent="0.25">
      <c r="A2555" t="str">
        <f>VLOOKUP(Q2555,'Data validation'!$K$2:$L$50,2,FALSE)</f>
        <v>TOPOLA SKIES</v>
      </c>
      <c r="B2555">
        <f t="shared" si="1098"/>
        <v>0</v>
      </c>
      <c r="C2555">
        <f t="shared" si="1099"/>
        <v>0</v>
      </c>
      <c r="D2555">
        <f t="shared" si="1100"/>
        <v>4</v>
      </c>
      <c r="E2555">
        <v>11234</v>
      </c>
      <c r="F2555" t="s">
        <v>10455</v>
      </c>
      <c r="G2555" t="s">
        <v>1443</v>
      </c>
      <c r="H2555" t="str">
        <f t="shared" si="1101"/>
        <v>14</v>
      </c>
      <c r="I2555" t="str">
        <f t="shared" si="1102"/>
        <v>Aug</v>
      </c>
      <c r="J2555" t="s">
        <v>168</v>
      </c>
      <c r="K2555" t="str">
        <f t="shared" si="1103"/>
        <v>18</v>
      </c>
      <c r="L2555" t="str">
        <f t="shared" si="1104"/>
        <v>Aug</v>
      </c>
      <c r="M2555">
        <v>4</v>
      </c>
      <c r="N2555">
        <f t="shared" si="1105"/>
        <v>4</v>
      </c>
      <c r="O2555">
        <f t="shared" si="1106"/>
        <v>0</v>
      </c>
      <c r="P2555">
        <f t="shared" si="1107"/>
        <v>0</v>
      </c>
      <c r="Q2555" t="s">
        <v>35</v>
      </c>
      <c r="R2555" t="s">
        <v>25</v>
      </c>
      <c r="S2555">
        <v>2</v>
      </c>
      <c r="T2555">
        <v>2</v>
      </c>
      <c r="U2555" s="2">
        <v>2633.6596704587155</v>
      </c>
      <c r="V2555" s="2">
        <v>658.41491761467887</v>
      </c>
      <c r="X2555" t="s">
        <v>10456</v>
      </c>
      <c r="Y2555" t="s">
        <v>10433</v>
      </c>
      <c r="Z2555" t="str">
        <f t="shared" si="1108"/>
        <v>Apr</v>
      </c>
      <c r="AA2555" s="6">
        <f t="shared" si="1114"/>
        <v>0</v>
      </c>
      <c r="AB2555" s="6">
        <f t="shared" si="1114"/>
        <v>0</v>
      </c>
      <c r="AC2555" s="6">
        <f t="shared" si="1114"/>
        <v>0</v>
      </c>
      <c r="AD2555" s="6">
        <f t="shared" si="1114"/>
        <v>4</v>
      </c>
      <c r="AE2555" s="6">
        <f t="shared" si="1114"/>
        <v>0</v>
      </c>
      <c r="AF2555" s="6">
        <f t="shared" si="1109"/>
        <v>4</v>
      </c>
      <c r="AG2555" s="6">
        <f t="shared" si="1110"/>
        <v>0</v>
      </c>
      <c r="AH2555" s="14" t="str">
        <f>LEFT(X2555,2)&amp;"."&amp;VLOOKUP(MID(X2555,4,3),'Data validation'!$A$1:$B$12,2,FALSE)&amp;".2025"</f>
        <v>29.04.2025</v>
      </c>
      <c r="AI2555">
        <f t="shared" si="1111"/>
        <v>18</v>
      </c>
      <c r="AJ2555" t="str">
        <f>H2555&amp;"."&amp;VLOOKUP(I2555,'Data validation'!$A$1:$B$12,2,FALSE)&amp;".2026"</f>
        <v>14.08.2026</v>
      </c>
      <c r="AK2555">
        <f t="shared" si="1112"/>
        <v>33</v>
      </c>
      <c r="AL2555" t="e">
        <f>VLOOKUP(E2555,[2]Sheet1!$A:$B,2,FALSE)</f>
        <v>#N/A</v>
      </c>
    </row>
    <row r="2556" spans="1:38" x14ac:dyDescent="0.25">
      <c r="A2556" t="str">
        <f>VLOOKUP(Q2556,'Data validation'!$K$2:$L$50,2,FALSE)</f>
        <v>BOOKING</v>
      </c>
      <c r="B2556">
        <f t="shared" si="1098"/>
        <v>1</v>
      </c>
      <c r="C2556">
        <f t="shared" si="1099"/>
        <v>0</v>
      </c>
      <c r="D2556">
        <f t="shared" si="1100"/>
        <v>0</v>
      </c>
      <c r="E2556">
        <v>11235</v>
      </c>
      <c r="F2556" t="s">
        <v>10457</v>
      </c>
      <c r="G2556" t="s">
        <v>27</v>
      </c>
      <c r="H2556" t="str">
        <f t="shared" si="1101"/>
        <v>01</v>
      </c>
      <c r="I2556" t="str">
        <f t="shared" si="1102"/>
        <v>Jun</v>
      </c>
      <c r="J2556" t="s">
        <v>4651</v>
      </c>
      <c r="K2556" t="str">
        <f t="shared" si="1103"/>
        <v>02</v>
      </c>
      <c r="L2556" t="str">
        <f t="shared" si="1104"/>
        <v>Jun</v>
      </c>
      <c r="M2556">
        <v>1</v>
      </c>
      <c r="N2556">
        <f t="shared" si="1105"/>
        <v>1</v>
      </c>
      <c r="O2556">
        <f t="shared" si="1106"/>
        <v>0</v>
      </c>
      <c r="P2556">
        <f t="shared" si="1107"/>
        <v>0</v>
      </c>
      <c r="Q2556" t="s">
        <v>587</v>
      </c>
      <c r="R2556" t="s">
        <v>25</v>
      </c>
      <c r="S2556">
        <v>2</v>
      </c>
      <c r="T2556">
        <v>1</v>
      </c>
      <c r="U2556" s="2">
        <v>263.06810669724769</v>
      </c>
      <c r="V2556" s="2">
        <v>263.06810669724769</v>
      </c>
      <c r="W2556" t="s">
        <v>262</v>
      </c>
      <c r="X2556" t="s">
        <v>10458</v>
      </c>
      <c r="Y2556" t="s">
        <v>10433</v>
      </c>
      <c r="Z2556" t="str">
        <f t="shared" si="1108"/>
        <v>Apr</v>
      </c>
      <c r="AA2556" s="6">
        <f t="shared" si="1114"/>
        <v>0</v>
      </c>
      <c r="AB2556" s="6">
        <f t="shared" si="1114"/>
        <v>1</v>
      </c>
      <c r="AC2556" s="6">
        <f t="shared" si="1114"/>
        <v>0</v>
      </c>
      <c r="AD2556" s="6">
        <f t="shared" si="1114"/>
        <v>0</v>
      </c>
      <c r="AE2556" s="6">
        <f t="shared" si="1114"/>
        <v>0</v>
      </c>
      <c r="AF2556" s="6">
        <f t="shared" si="1109"/>
        <v>1</v>
      </c>
      <c r="AG2556" s="6">
        <f t="shared" si="1110"/>
        <v>0</v>
      </c>
      <c r="AH2556" s="14" t="str">
        <f>LEFT(X2556,2)&amp;"."&amp;VLOOKUP(MID(X2556,4,3),'Data validation'!$A$1:$B$12,2,FALSE)&amp;".2025"</f>
        <v>29.04.2025</v>
      </c>
      <c r="AI2556">
        <f t="shared" si="1111"/>
        <v>18</v>
      </c>
      <c r="AJ2556" t="str">
        <f>H2556&amp;"."&amp;VLOOKUP(I2556,'Data validation'!$A$1:$B$12,2,FALSE)&amp;".2026"</f>
        <v>01.06.2026</v>
      </c>
      <c r="AK2556">
        <f t="shared" si="1112"/>
        <v>23</v>
      </c>
      <c r="AL2556" t="str">
        <f>VLOOKUP(E2556,[2]Sheet1!$A:$B,2,FALSE)</f>
        <v>Анулирана</v>
      </c>
    </row>
    <row r="2557" spans="1:38" x14ac:dyDescent="0.25">
      <c r="A2557" t="str">
        <f>VLOOKUP(Q2557,'Data validation'!$K$2:$L$50,2,FALSE)</f>
        <v>BOOKING</v>
      </c>
      <c r="B2557">
        <f t="shared" si="1098"/>
        <v>4</v>
      </c>
      <c r="C2557">
        <f t="shared" si="1099"/>
        <v>0</v>
      </c>
      <c r="D2557">
        <f t="shared" si="1100"/>
        <v>0</v>
      </c>
      <c r="E2557">
        <v>11227</v>
      </c>
      <c r="F2557" t="s">
        <v>10459</v>
      </c>
      <c r="G2557" t="s">
        <v>7488</v>
      </c>
      <c r="H2557" t="str">
        <f t="shared" si="1101"/>
        <v>24</v>
      </c>
      <c r="I2557" t="str">
        <f t="shared" si="1102"/>
        <v>May</v>
      </c>
      <c r="J2557" t="s">
        <v>9886</v>
      </c>
      <c r="K2557" t="str">
        <f t="shared" si="1103"/>
        <v>28</v>
      </c>
      <c r="L2557" t="str">
        <f t="shared" si="1104"/>
        <v>May</v>
      </c>
      <c r="M2557">
        <v>4</v>
      </c>
      <c r="N2557">
        <f t="shared" si="1105"/>
        <v>4</v>
      </c>
      <c r="O2557">
        <f t="shared" si="1106"/>
        <v>0</v>
      </c>
      <c r="P2557">
        <f t="shared" si="1107"/>
        <v>0</v>
      </c>
      <c r="Q2557" t="s">
        <v>587</v>
      </c>
      <c r="R2557" t="s">
        <v>63</v>
      </c>
      <c r="S2557">
        <v>2</v>
      </c>
      <c r="T2557">
        <v>1</v>
      </c>
      <c r="U2557" s="2">
        <v>1029.0177875229356</v>
      </c>
      <c r="V2557" s="2">
        <v>257.25444688073389</v>
      </c>
      <c r="W2557" t="s">
        <v>227</v>
      </c>
      <c r="X2557" t="s">
        <v>10460</v>
      </c>
      <c r="Y2557" t="s">
        <v>10433</v>
      </c>
      <c r="Z2557" t="str">
        <f t="shared" si="1108"/>
        <v>Apr</v>
      </c>
      <c r="AA2557" s="6">
        <f t="shared" si="1114"/>
        <v>4</v>
      </c>
      <c r="AB2557" s="6">
        <f t="shared" si="1114"/>
        <v>0</v>
      </c>
      <c r="AC2557" s="6">
        <f t="shared" si="1114"/>
        <v>0</v>
      </c>
      <c r="AD2557" s="6">
        <f t="shared" si="1114"/>
        <v>0</v>
      </c>
      <c r="AE2557" s="6">
        <f t="shared" si="1114"/>
        <v>0</v>
      </c>
      <c r="AF2557" s="6">
        <f t="shared" si="1109"/>
        <v>4</v>
      </c>
      <c r="AG2557" s="6">
        <f t="shared" si="1110"/>
        <v>0</v>
      </c>
      <c r="AH2557" s="14" t="str">
        <f>LEFT(X2557,2)&amp;"."&amp;VLOOKUP(MID(X2557,4,3),'Data validation'!$A$1:$B$12,2,FALSE)&amp;".2025"</f>
        <v>29.04.2025</v>
      </c>
      <c r="AI2557">
        <f t="shared" si="1111"/>
        <v>18</v>
      </c>
      <c r="AJ2557" t="str">
        <f>H2557&amp;"."&amp;VLOOKUP(I2557,'Data validation'!$A$1:$B$12,2,FALSE)&amp;".2026"</f>
        <v>24.05.2026</v>
      </c>
      <c r="AK2557">
        <f t="shared" si="1112"/>
        <v>22</v>
      </c>
      <c r="AL2557" t="e">
        <f>VLOOKUP(E2557,[2]Sheet1!$A:$B,2,FALSE)</f>
        <v>#N/A</v>
      </c>
    </row>
    <row r="2558" spans="1:38" x14ac:dyDescent="0.25">
      <c r="A2558" t="str">
        <f>VLOOKUP(Q2558,'Data validation'!$K$2:$L$50,2,FALSE)</f>
        <v>TO</v>
      </c>
      <c r="B2558">
        <f t="shared" si="1098"/>
        <v>0</v>
      </c>
      <c r="C2558">
        <f t="shared" si="1099"/>
        <v>5</v>
      </c>
      <c r="D2558">
        <f t="shared" si="1100"/>
        <v>0</v>
      </c>
      <c r="E2558">
        <v>11236</v>
      </c>
      <c r="F2558" t="s">
        <v>10461</v>
      </c>
      <c r="G2558" t="s">
        <v>250</v>
      </c>
      <c r="H2558" t="str">
        <f t="shared" si="1101"/>
        <v>31</v>
      </c>
      <c r="I2558" t="str">
        <f t="shared" si="1102"/>
        <v>Aug</v>
      </c>
      <c r="J2558" t="s">
        <v>694</v>
      </c>
      <c r="K2558" t="str">
        <f t="shared" si="1103"/>
        <v>05</v>
      </c>
      <c r="L2558" t="str">
        <f t="shared" si="1104"/>
        <v>Sep</v>
      </c>
      <c r="M2558">
        <v>5</v>
      </c>
      <c r="N2558">
        <f t="shared" si="1105"/>
        <v>-26</v>
      </c>
      <c r="O2558">
        <f t="shared" si="1106"/>
        <v>0</v>
      </c>
      <c r="P2558">
        <f t="shared" si="1107"/>
        <v>4</v>
      </c>
      <c r="Q2558" t="s">
        <v>81</v>
      </c>
      <c r="R2558" t="s">
        <v>48</v>
      </c>
      <c r="S2558">
        <v>2</v>
      </c>
      <c r="T2558">
        <v>1</v>
      </c>
      <c r="U2558" s="2">
        <f>SUMIFS(SLR!L:L,SLR!D:D,'Резервации 2026'!E2558)</f>
        <v>1665.1936619999999</v>
      </c>
      <c r="V2558" s="2">
        <f t="shared" ref="V2558" si="1121">+U2558/M2558</f>
        <v>333.03873239999996</v>
      </c>
      <c r="W2558" t="s">
        <v>262</v>
      </c>
      <c r="X2558" t="s">
        <v>10462</v>
      </c>
      <c r="Y2558" t="s">
        <v>10433</v>
      </c>
      <c r="Z2558" t="str">
        <f t="shared" si="1108"/>
        <v>Apr</v>
      </c>
      <c r="AA2558" s="6">
        <f t="shared" si="1114"/>
        <v>0</v>
      </c>
      <c r="AB2558" s="6">
        <f t="shared" si="1114"/>
        <v>0</v>
      </c>
      <c r="AC2558" s="6">
        <f t="shared" si="1114"/>
        <v>0</v>
      </c>
      <c r="AD2558" s="6">
        <f t="shared" si="1114"/>
        <v>0</v>
      </c>
      <c r="AE2558" s="6">
        <f t="shared" si="1114"/>
        <v>4</v>
      </c>
      <c r="AF2558" s="6">
        <f t="shared" si="1109"/>
        <v>4</v>
      </c>
      <c r="AG2558" s="6">
        <f t="shared" si="1110"/>
        <v>-1</v>
      </c>
      <c r="AH2558" s="14" t="str">
        <f>LEFT(X2558,2)&amp;"."&amp;VLOOKUP(MID(X2558,4,3),'Data validation'!$A$1:$B$12,2,FALSE)&amp;".2025"</f>
        <v>29.04.2025</v>
      </c>
      <c r="AI2558">
        <f t="shared" si="1111"/>
        <v>18</v>
      </c>
      <c r="AJ2558" t="str">
        <f>H2558&amp;"."&amp;VLOOKUP(I2558,'Data validation'!$A$1:$B$12,2,FALSE)&amp;".2026"</f>
        <v>31.08.2026</v>
      </c>
      <c r="AK2558">
        <f t="shared" si="1112"/>
        <v>36</v>
      </c>
      <c r="AL2558" t="e">
        <f>VLOOKUP(E2558,[2]Sheet1!$A:$B,2,FALSE)</f>
        <v>#N/A</v>
      </c>
    </row>
    <row r="2559" spans="1:38" x14ac:dyDescent="0.25">
      <c r="A2559" t="str">
        <f>VLOOKUP(Q2559,'Data validation'!$K$2:$L$50,2,FALSE)</f>
        <v>TO</v>
      </c>
      <c r="B2559">
        <f t="shared" ref="B2559:B2622" si="1122">AA2559+IF(I2559="Jun",IF(_xlfn.NUMBERVALUE(H2559)&gt;14,0,IF(_xlfn.NUMBERVALUE(K2559)&lt;14,M2559,15-_xlfn.NUMBERVALUE(H2559))),0)</f>
        <v>0</v>
      </c>
      <c r="C2559">
        <f t="shared" ref="C2559:C2622" si="1123">M2559-B2559-D2559</f>
        <v>5</v>
      </c>
      <c r="D2559">
        <f t="shared" ref="D2559:D2622" si="1124">IF(L2559="Jul",IF(_xlfn.NUMBERVALUE(K2559)&lt;11,0,IF(I2559="Jul",IF(_xlfn.NUMBERVALUE(H2559)&gt;11,M2559,_xlfn.NUMBERVALUE(K2559)-11),0)),0)+IF(L2559="Aug",IF(_xlfn.NUMBERVALUE(K2559)&gt;24,IF(_xlfn.NUMBERVALUE(H2559)&gt;24,0,25-_xlfn.NUMBERVALUE(H2559)),IF(I2559="Aug",M2559,_xlfn.NUMBERVALUE(K2559)-1+32-_xlfn.NUMBERVALUE(H2559))),0)</f>
        <v>0</v>
      </c>
      <c r="E2559">
        <v>11238</v>
      </c>
      <c r="F2559" t="s">
        <v>10463</v>
      </c>
      <c r="G2559" t="s">
        <v>172</v>
      </c>
      <c r="H2559" t="str">
        <f t="shared" ref="H2559:H2622" si="1125">LEFT(G2559,2)</f>
        <v>01</v>
      </c>
      <c r="I2559" t="str">
        <f t="shared" ref="I2559:I2622" si="1126">MID(G2559,4,3)</f>
        <v>Jul</v>
      </c>
      <c r="J2559" t="s">
        <v>173</v>
      </c>
      <c r="K2559" t="str">
        <f t="shared" ref="K2559:K2622" si="1127">LEFT(J2559,2)</f>
        <v>06</v>
      </c>
      <c r="L2559" t="str">
        <f t="shared" ref="L2559:L2622" si="1128">MID(J2559,4,3)</f>
        <v>Jul</v>
      </c>
      <c r="M2559">
        <v>5</v>
      </c>
      <c r="N2559">
        <f t="shared" ref="N2559:N2622" si="1129">+K2559-H2559</f>
        <v>5</v>
      </c>
      <c r="O2559">
        <f t="shared" ref="O2559:O2622" si="1130">IF(I2559=L2559,0,31-H2559)</f>
        <v>0</v>
      </c>
      <c r="P2559">
        <f t="shared" ref="P2559:P2622" si="1131">IF(I2559=L2559,0,K2559-1)</f>
        <v>0</v>
      </c>
      <c r="Q2559" t="s">
        <v>162</v>
      </c>
      <c r="R2559" t="s">
        <v>17</v>
      </c>
      <c r="S2559">
        <v>3</v>
      </c>
      <c r="T2559">
        <v>1</v>
      </c>
      <c r="U2559" s="2">
        <f>SUMIFS(Magelan!L:L,Magelan!D:D,'Резервации 2026'!E2559)</f>
        <v>2170.3845510000001</v>
      </c>
      <c r="V2559" s="2">
        <f t="shared" ref="V2559:V2560" si="1132">+U2559/M2559</f>
        <v>434.07691020000004</v>
      </c>
      <c r="W2559" t="s">
        <v>262</v>
      </c>
      <c r="X2559" t="s">
        <v>10464</v>
      </c>
      <c r="Y2559" t="s">
        <v>10433</v>
      </c>
      <c r="Z2559" t="str">
        <f t="shared" ref="Z2559:Z2622" si="1133">MID(X2559,4,3)</f>
        <v>Apr</v>
      </c>
      <c r="AA2559" s="6">
        <f t="shared" si="1114"/>
        <v>0</v>
      </c>
      <c r="AB2559" s="6">
        <f t="shared" si="1114"/>
        <v>0</v>
      </c>
      <c r="AC2559" s="6">
        <f t="shared" si="1114"/>
        <v>5</v>
      </c>
      <c r="AD2559" s="6">
        <f t="shared" si="1114"/>
        <v>0</v>
      </c>
      <c r="AE2559" s="6">
        <f t="shared" si="1114"/>
        <v>0</v>
      </c>
      <c r="AF2559" s="6">
        <f t="shared" ref="AF2559:AF2622" si="1134">SUM(AA2559:AE2559)</f>
        <v>5</v>
      </c>
      <c r="AG2559" s="6">
        <f t="shared" ref="AG2559:AG2622" si="1135">+AF2559-M2559</f>
        <v>0</v>
      </c>
      <c r="AH2559" s="14" t="str">
        <f>LEFT(X2559,2)&amp;"."&amp;VLOOKUP(MID(X2559,4,3),'Data validation'!$A$1:$B$12,2,FALSE)&amp;".2025"</f>
        <v>29.04.2025</v>
      </c>
      <c r="AI2559">
        <f t="shared" ref="AI2559:AI2622" si="1136">WEEKNUM(AH2559)</f>
        <v>18</v>
      </c>
      <c r="AJ2559" t="str">
        <f>H2559&amp;"."&amp;VLOOKUP(I2559,'Data validation'!$A$1:$B$12,2,FALSE)&amp;".2026"</f>
        <v>01.07.2026</v>
      </c>
      <c r="AK2559">
        <f t="shared" ref="AK2559:AK2622" si="1137">WEEKNUM(AJ2559)</f>
        <v>27</v>
      </c>
      <c r="AL2559" t="e">
        <f>VLOOKUP(E2559,[2]Sheet1!$A:$B,2,FALSE)</f>
        <v>#N/A</v>
      </c>
    </row>
    <row r="2560" spans="1:38" x14ac:dyDescent="0.25">
      <c r="A2560" t="str">
        <f>VLOOKUP(Q2560,'Data validation'!$K$2:$L$50,2,FALSE)</f>
        <v>TO</v>
      </c>
      <c r="B2560">
        <f t="shared" si="1122"/>
        <v>0</v>
      </c>
      <c r="C2560">
        <f t="shared" si="1123"/>
        <v>5</v>
      </c>
      <c r="D2560">
        <f t="shared" si="1124"/>
        <v>0</v>
      </c>
      <c r="E2560">
        <v>11239</v>
      </c>
      <c r="F2560" t="s">
        <v>10465</v>
      </c>
      <c r="G2560" t="s">
        <v>172</v>
      </c>
      <c r="H2560" t="str">
        <f t="shared" si="1125"/>
        <v>01</v>
      </c>
      <c r="I2560" t="str">
        <f t="shared" si="1126"/>
        <v>Jul</v>
      </c>
      <c r="J2560" t="s">
        <v>173</v>
      </c>
      <c r="K2560" t="str">
        <f t="shared" si="1127"/>
        <v>06</v>
      </c>
      <c r="L2560" t="str">
        <f t="shared" si="1128"/>
        <v>Jul</v>
      </c>
      <c r="M2560">
        <v>5</v>
      </c>
      <c r="N2560">
        <f t="shared" si="1129"/>
        <v>5</v>
      </c>
      <c r="O2560">
        <f t="shared" si="1130"/>
        <v>0</v>
      </c>
      <c r="P2560">
        <f t="shared" si="1131"/>
        <v>0</v>
      </c>
      <c r="Q2560" t="s">
        <v>162</v>
      </c>
      <c r="R2560" t="s">
        <v>17</v>
      </c>
      <c r="S2560">
        <v>2</v>
      </c>
      <c r="T2560">
        <v>2</v>
      </c>
      <c r="U2560" s="2">
        <f>SUMIFS(Magelan!L:L,Magelan!D:D,'Резервации 2026'!E2560)</f>
        <v>2009.615325</v>
      </c>
      <c r="V2560" s="2">
        <f t="shared" si="1132"/>
        <v>401.92306500000001</v>
      </c>
      <c r="W2560" t="s">
        <v>262</v>
      </c>
      <c r="X2560" t="s">
        <v>10464</v>
      </c>
      <c r="Y2560" t="s">
        <v>10433</v>
      </c>
      <c r="Z2560" t="str">
        <f t="shared" si="1133"/>
        <v>Apr</v>
      </c>
      <c r="AA2560" s="6">
        <f t="shared" si="1114"/>
        <v>0</v>
      </c>
      <c r="AB2560" s="6">
        <f t="shared" si="1114"/>
        <v>0</v>
      </c>
      <c r="AC2560" s="6">
        <f t="shared" si="1114"/>
        <v>5</v>
      </c>
      <c r="AD2560" s="6">
        <f t="shared" si="1114"/>
        <v>0</v>
      </c>
      <c r="AE2560" s="6">
        <f t="shared" si="1114"/>
        <v>0</v>
      </c>
      <c r="AF2560" s="6">
        <f t="shared" si="1134"/>
        <v>5</v>
      </c>
      <c r="AG2560" s="6">
        <f t="shared" si="1135"/>
        <v>0</v>
      </c>
      <c r="AH2560" s="14" t="str">
        <f>LEFT(X2560,2)&amp;"."&amp;VLOOKUP(MID(X2560,4,3),'Data validation'!$A$1:$B$12,2,FALSE)&amp;".2025"</f>
        <v>29.04.2025</v>
      </c>
      <c r="AI2560">
        <f t="shared" si="1136"/>
        <v>18</v>
      </c>
      <c r="AJ2560" t="str">
        <f>H2560&amp;"."&amp;VLOOKUP(I2560,'Data validation'!$A$1:$B$12,2,FALSE)&amp;".2026"</f>
        <v>01.07.2026</v>
      </c>
      <c r="AK2560">
        <f t="shared" si="1137"/>
        <v>27</v>
      </c>
      <c r="AL2560" t="e">
        <f>VLOOKUP(E2560,[2]Sheet1!$A:$B,2,FALSE)</f>
        <v>#N/A</v>
      </c>
    </row>
    <row r="2561" spans="1:38" x14ac:dyDescent="0.25">
      <c r="A2561" t="str">
        <f>VLOOKUP(Q2561,'Data validation'!$K$2:$L$50,2,FALSE)</f>
        <v>ITAKA</v>
      </c>
      <c r="B2561">
        <f t="shared" si="1122"/>
        <v>0</v>
      </c>
      <c r="C2561">
        <f t="shared" si="1123"/>
        <v>7</v>
      </c>
      <c r="D2561">
        <f t="shared" si="1124"/>
        <v>0</v>
      </c>
      <c r="E2561">
        <v>11014</v>
      </c>
      <c r="F2561" t="s">
        <v>10466</v>
      </c>
      <c r="G2561" t="s">
        <v>950</v>
      </c>
      <c r="H2561" t="str">
        <f t="shared" si="1125"/>
        <v>26</v>
      </c>
      <c r="I2561" t="str">
        <f t="shared" si="1126"/>
        <v>Jun</v>
      </c>
      <c r="J2561" t="s">
        <v>181</v>
      </c>
      <c r="K2561" t="str">
        <f t="shared" si="1127"/>
        <v>03</v>
      </c>
      <c r="L2561" t="str">
        <f t="shared" si="1128"/>
        <v>Jul</v>
      </c>
      <c r="M2561">
        <v>7</v>
      </c>
      <c r="N2561">
        <f t="shared" si="1129"/>
        <v>-23</v>
      </c>
      <c r="O2561">
        <f t="shared" si="1130"/>
        <v>5</v>
      </c>
      <c r="P2561">
        <f t="shared" si="1131"/>
        <v>2</v>
      </c>
      <c r="Q2561" t="s">
        <v>1445</v>
      </c>
      <c r="R2561" t="s">
        <v>17</v>
      </c>
      <c r="S2561">
        <v>2</v>
      </c>
      <c r="T2561">
        <v>1</v>
      </c>
      <c r="U2561" s="2">
        <f>SUMIFS(Itaka!L:L,Itaka!D:D,'Резервации 2026'!E2561)</f>
        <v>1808.6929091</v>
      </c>
      <c r="V2561" s="2">
        <f t="shared" ref="V2561" si="1138">+U2561/M2561</f>
        <v>258.38470130000002</v>
      </c>
      <c r="W2561" t="s">
        <v>4628</v>
      </c>
      <c r="X2561" t="s">
        <v>10467</v>
      </c>
      <c r="Y2561" t="s">
        <v>10290</v>
      </c>
      <c r="Z2561" t="str">
        <f t="shared" si="1133"/>
        <v>Apr</v>
      </c>
      <c r="AA2561" s="6">
        <f t="shared" si="1114"/>
        <v>0</v>
      </c>
      <c r="AB2561" s="6">
        <f t="shared" si="1114"/>
        <v>5</v>
      </c>
      <c r="AC2561" s="6">
        <f t="shared" si="1114"/>
        <v>2</v>
      </c>
      <c r="AD2561" s="6">
        <f t="shared" si="1114"/>
        <v>0</v>
      </c>
      <c r="AE2561" s="6">
        <f t="shared" si="1114"/>
        <v>0</v>
      </c>
      <c r="AF2561" s="6">
        <f t="shared" si="1134"/>
        <v>7</v>
      </c>
      <c r="AG2561" s="6">
        <f t="shared" si="1135"/>
        <v>0</v>
      </c>
      <c r="AH2561" s="14" t="str">
        <f>LEFT(X2561,2)&amp;"."&amp;VLOOKUP(MID(X2561,4,3),'Data validation'!$A$1:$B$12,2,FALSE)&amp;".2025"</f>
        <v>22.04.2025</v>
      </c>
      <c r="AI2561">
        <f t="shared" si="1136"/>
        <v>17</v>
      </c>
      <c r="AJ2561" t="str">
        <f>H2561&amp;"."&amp;VLOOKUP(I2561,'Data validation'!$A$1:$B$12,2,FALSE)&amp;".2026"</f>
        <v>26.06.2026</v>
      </c>
      <c r="AK2561">
        <f t="shared" si="1137"/>
        <v>26</v>
      </c>
      <c r="AL2561" t="e">
        <f>VLOOKUP(E2561,[2]Sheet1!$A:$B,2,FALSE)</f>
        <v>#N/A</v>
      </c>
    </row>
    <row r="2562" spans="1:38" x14ac:dyDescent="0.25">
      <c r="A2562" t="str">
        <f>VLOOKUP(Q2562,'Data validation'!$K$2:$L$50,2,FALSE)</f>
        <v>BOOKING</v>
      </c>
      <c r="B2562">
        <f t="shared" si="1122"/>
        <v>0</v>
      </c>
      <c r="C2562">
        <f t="shared" si="1123"/>
        <v>4</v>
      </c>
      <c r="D2562">
        <f t="shared" si="1124"/>
        <v>0</v>
      </c>
      <c r="E2562">
        <v>11242</v>
      </c>
      <c r="F2562" t="s">
        <v>10468</v>
      </c>
      <c r="G2562" t="s">
        <v>54</v>
      </c>
      <c r="H2562" t="str">
        <f t="shared" si="1125"/>
        <v>30</v>
      </c>
      <c r="I2562" t="str">
        <f t="shared" si="1126"/>
        <v>Aug</v>
      </c>
      <c r="J2562" t="s">
        <v>322</v>
      </c>
      <c r="K2562" t="str">
        <f t="shared" si="1127"/>
        <v>03</v>
      </c>
      <c r="L2562" t="str">
        <f t="shared" si="1128"/>
        <v>Sep</v>
      </c>
      <c r="M2562">
        <v>4</v>
      </c>
      <c r="N2562">
        <f t="shared" si="1129"/>
        <v>-27</v>
      </c>
      <c r="O2562">
        <f t="shared" si="1130"/>
        <v>1</v>
      </c>
      <c r="P2562">
        <f t="shared" si="1131"/>
        <v>2</v>
      </c>
      <c r="Q2562" t="s">
        <v>587</v>
      </c>
      <c r="R2562" t="s">
        <v>63</v>
      </c>
      <c r="S2562">
        <v>2</v>
      </c>
      <c r="T2562">
        <v>2</v>
      </c>
      <c r="U2562" s="2">
        <v>1882.1903089908255</v>
      </c>
      <c r="V2562" s="2">
        <v>470.54757724770639</v>
      </c>
      <c r="W2562" t="s">
        <v>262</v>
      </c>
      <c r="X2562" t="s">
        <v>10469</v>
      </c>
      <c r="Y2562" t="s">
        <v>10433</v>
      </c>
      <c r="Z2562" t="str">
        <f t="shared" si="1133"/>
        <v>Apr</v>
      </c>
      <c r="AA2562" s="6">
        <f t="shared" si="1114"/>
        <v>0</v>
      </c>
      <c r="AB2562" s="6">
        <f t="shared" si="1114"/>
        <v>0</v>
      </c>
      <c r="AC2562" s="6">
        <f t="shared" si="1114"/>
        <v>0</v>
      </c>
      <c r="AD2562" s="6">
        <f t="shared" si="1114"/>
        <v>1</v>
      </c>
      <c r="AE2562" s="6">
        <f t="shared" si="1114"/>
        <v>2</v>
      </c>
      <c r="AF2562" s="6">
        <f t="shared" si="1134"/>
        <v>3</v>
      </c>
      <c r="AG2562" s="6">
        <f t="shared" si="1135"/>
        <v>-1</v>
      </c>
      <c r="AH2562" s="14" t="str">
        <f>LEFT(X2562,2)&amp;"."&amp;VLOOKUP(MID(X2562,4,3),'Data validation'!$A$1:$B$12,2,FALSE)&amp;".2025"</f>
        <v>29.04.2025</v>
      </c>
      <c r="AI2562">
        <f t="shared" si="1136"/>
        <v>18</v>
      </c>
      <c r="AJ2562" t="str">
        <f>H2562&amp;"."&amp;VLOOKUP(I2562,'Data validation'!$A$1:$B$12,2,FALSE)&amp;".2026"</f>
        <v>30.08.2026</v>
      </c>
      <c r="AK2562">
        <f t="shared" si="1137"/>
        <v>36</v>
      </c>
      <c r="AL2562" t="e">
        <f>VLOOKUP(E2562,[2]Sheet1!$A:$B,2,FALSE)</f>
        <v>#N/A</v>
      </c>
    </row>
    <row r="2563" spans="1:38" x14ac:dyDescent="0.25">
      <c r="A2563" t="str">
        <f>VLOOKUP(Q2563,'Data validation'!$K$2:$L$50,2,FALSE)</f>
        <v>BOOKING</v>
      </c>
      <c r="B2563">
        <f t="shared" si="1122"/>
        <v>0</v>
      </c>
      <c r="C2563">
        <f t="shared" si="1123"/>
        <v>0</v>
      </c>
      <c r="D2563">
        <f t="shared" si="1124"/>
        <v>8</v>
      </c>
      <c r="E2563">
        <v>11017</v>
      </c>
      <c r="F2563" t="s">
        <v>10470</v>
      </c>
      <c r="G2563" t="s">
        <v>236</v>
      </c>
      <c r="H2563" t="str">
        <f t="shared" si="1125"/>
        <v>17</v>
      </c>
      <c r="I2563" t="str">
        <f t="shared" si="1126"/>
        <v>Jul</v>
      </c>
      <c r="J2563" t="s">
        <v>107</v>
      </c>
      <c r="K2563" t="str">
        <f t="shared" si="1127"/>
        <v>25</v>
      </c>
      <c r="L2563" t="str">
        <f t="shared" si="1128"/>
        <v>Jul</v>
      </c>
      <c r="M2563">
        <v>8</v>
      </c>
      <c r="N2563">
        <f t="shared" si="1129"/>
        <v>8</v>
      </c>
      <c r="O2563">
        <f t="shared" si="1130"/>
        <v>0</v>
      </c>
      <c r="P2563">
        <f t="shared" si="1131"/>
        <v>0</v>
      </c>
      <c r="Q2563" t="s">
        <v>587</v>
      </c>
      <c r="R2563" t="s">
        <v>188</v>
      </c>
      <c r="S2563">
        <v>2</v>
      </c>
      <c r="T2563">
        <v>2</v>
      </c>
      <c r="U2563" s="2">
        <v>5807.9179302752291</v>
      </c>
      <c r="V2563" s="2">
        <v>725.98974128440364</v>
      </c>
      <c r="W2563" t="s">
        <v>262</v>
      </c>
      <c r="X2563" t="s">
        <v>10471</v>
      </c>
      <c r="Y2563" t="s">
        <v>10226</v>
      </c>
      <c r="Z2563" t="str">
        <f t="shared" si="1133"/>
        <v>Apr</v>
      </c>
      <c r="AA2563" s="6">
        <f t="shared" si="1114"/>
        <v>0</v>
      </c>
      <c r="AB2563" s="6">
        <f t="shared" si="1114"/>
        <v>0</v>
      </c>
      <c r="AC2563" s="6">
        <f t="shared" si="1114"/>
        <v>8</v>
      </c>
      <c r="AD2563" s="6">
        <f t="shared" si="1114"/>
        <v>0</v>
      </c>
      <c r="AE2563" s="6">
        <f t="shared" si="1114"/>
        <v>0</v>
      </c>
      <c r="AF2563" s="6">
        <f t="shared" si="1134"/>
        <v>8</v>
      </c>
      <c r="AG2563" s="6">
        <f t="shared" si="1135"/>
        <v>0</v>
      </c>
      <c r="AH2563" s="14" t="str">
        <f>LEFT(X2563,2)&amp;"."&amp;VLOOKUP(MID(X2563,4,3),'Data validation'!$A$1:$B$12,2,FALSE)&amp;".2025"</f>
        <v>22.04.2025</v>
      </c>
      <c r="AI2563">
        <f t="shared" si="1136"/>
        <v>17</v>
      </c>
      <c r="AJ2563" t="str">
        <f>H2563&amp;"."&amp;VLOOKUP(I2563,'Data validation'!$A$1:$B$12,2,FALSE)&amp;".2026"</f>
        <v>17.07.2026</v>
      </c>
      <c r="AK2563">
        <f t="shared" si="1137"/>
        <v>29</v>
      </c>
      <c r="AL2563" t="e">
        <f>VLOOKUP(E2563,[2]Sheet1!$A:$B,2,FALSE)</f>
        <v>#N/A</v>
      </c>
    </row>
    <row r="2564" spans="1:38" x14ac:dyDescent="0.25">
      <c r="A2564" t="str">
        <f>VLOOKUP(Q2564,'Data validation'!$K$2:$L$50,2,FALSE)</f>
        <v>TO</v>
      </c>
      <c r="B2564">
        <f t="shared" si="1122"/>
        <v>0</v>
      </c>
      <c r="C2564">
        <f t="shared" si="1123"/>
        <v>5</v>
      </c>
      <c r="D2564">
        <f t="shared" si="1124"/>
        <v>0</v>
      </c>
      <c r="E2564">
        <v>11243</v>
      </c>
      <c r="F2564" t="s">
        <v>10472</v>
      </c>
      <c r="G2564" t="s">
        <v>275</v>
      </c>
      <c r="H2564" t="str">
        <f t="shared" si="1125"/>
        <v>22</v>
      </c>
      <c r="I2564" t="str">
        <f t="shared" si="1126"/>
        <v>Jun</v>
      </c>
      <c r="J2564" t="s">
        <v>126</v>
      </c>
      <c r="K2564" t="str">
        <f t="shared" si="1127"/>
        <v>27</v>
      </c>
      <c r="L2564" t="str">
        <f t="shared" si="1128"/>
        <v>Jun</v>
      </c>
      <c r="M2564">
        <v>5</v>
      </c>
      <c r="N2564">
        <f t="shared" si="1129"/>
        <v>5</v>
      </c>
      <c r="O2564">
        <f t="shared" si="1130"/>
        <v>0</v>
      </c>
      <c r="P2564">
        <f t="shared" si="1131"/>
        <v>0</v>
      </c>
      <c r="Q2564" t="s">
        <v>81</v>
      </c>
      <c r="R2564" t="s">
        <v>17</v>
      </c>
      <c r="S2564">
        <v>2</v>
      </c>
      <c r="T2564">
        <v>2</v>
      </c>
      <c r="U2564" s="2">
        <f>SUMIFS(SLR!L:L,SLR!D:D,'Резервации 2026'!E2564)</f>
        <v>0</v>
      </c>
      <c r="V2564" s="2">
        <f t="shared" ref="V2564" si="1139">+U2564/M2564</f>
        <v>0</v>
      </c>
      <c r="W2564" t="s">
        <v>262</v>
      </c>
      <c r="X2564" t="s">
        <v>10473</v>
      </c>
      <c r="Y2564" t="s">
        <v>10433</v>
      </c>
      <c r="Z2564" t="str">
        <f t="shared" si="1133"/>
        <v>Apr</v>
      </c>
      <c r="AA2564" s="6">
        <f t="shared" si="1114"/>
        <v>0</v>
      </c>
      <c r="AB2564" s="6">
        <f t="shared" si="1114"/>
        <v>5</v>
      </c>
      <c r="AC2564" s="6">
        <f t="shared" si="1114"/>
        <v>0</v>
      </c>
      <c r="AD2564" s="6">
        <f t="shared" si="1114"/>
        <v>0</v>
      </c>
      <c r="AE2564" s="6">
        <f t="shared" si="1114"/>
        <v>0</v>
      </c>
      <c r="AF2564" s="6">
        <f t="shared" si="1134"/>
        <v>5</v>
      </c>
      <c r="AG2564" s="6">
        <f t="shared" si="1135"/>
        <v>0</v>
      </c>
      <c r="AH2564" s="14" t="str">
        <f>LEFT(X2564,2)&amp;"."&amp;VLOOKUP(MID(X2564,4,3),'Data validation'!$A$1:$B$12,2,FALSE)&amp;".2025"</f>
        <v>29.04.2025</v>
      </c>
      <c r="AI2564">
        <f t="shared" si="1136"/>
        <v>18</v>
      </c>
      <c r="AJ2564" t="str">
        <f>H2564&amp;"."&amp;VLOOKUP(I2564,'Data validation'!$A$1:$B$12,2,FALSE)&amp;".2026"</f>
        <v>22.06.2026</v>
      </c>
      <c r="AK2564">
        <f t="shared" si="1137"/>
        <v>26</v>
      </c>
      <c r="AL2564" t="str">
        <f>VLOOKUP(E2564,[2]Sheet1!$A:$B,2,FALSE)</f>
        <v>Анулирана</v>
      </c>
    </row>
    <row r="2565" spans="1:38" x14ac:dyDescent="0.25">
      <c r="A2565" t="str">
        <f>VLOOKUP(Q2565,'Data validation'!$K$2:$L$50,2,FALSE)</f>
        <v>BOOKING</v>
      </c>
      <c r="B2565">
        <f t="shared" si="1122"/>
        <v>0</v>
      </c>
      <c r="C2565">
        <f t="shared" si="1123"/>
        <v>0</v>
      </c>
      <c r="D2565">
        <f t="shared" si="1124"/>
        <v>6</v>
      </c>
      <c r="E2565">
        <v>11245</v>
      </c>
      <c r="F2565" t="s">
        <v>10474</v>
      </c>
      <c r="G2565" t="s">
        <v>84</v>
      </c>
      <c r="H2565" t="str">
        <f t="shared" si="1125"/>
        <v>20</v>
      </c>
      <c r="I2565" t="str">
        <f t="shared" si="1126"/>
        <v>Jul</v>
      </c>
      <c r="J2565" t="s">
        <v>85</v>
      </c>
      <c r="K2565" t="str">
        <f t="shared" si="1127"/>
        <v>26</v>
      </c>
      <c r="L2565" t="str">
        <f t="shared" si="1128"/>
        <v>Jul</v>
      </c>
      <c r="M2565">
        <v>6</v>
      </c>
      <c r="N2565">
        <f t="shared" si="1129"/>
        <v>6</v>
      </c>
      <c r="O2565">
        <f t="shared" si="1130"/>
        <v>0</v>
      </c>
      <c r="P2565">
        <f t="shared" si="1131"/>
        <v>0</v>
      </c>
      <c r="Q2565" t="s">
        <v>587</v>
      </c>
      <c r="R2565" t="s">
        <v>20</v>
      </c>
      <c r="S2565">
        <v>2</v>
      </c>
      <c r="T2565">
        <v>2</v>
      </c>
      <c r="U2565" s="2">
        <v>4175.3920122935779</v>
      </c>
      <c r="V2565" s="2">
        <v>695.89866871559627</v>
      </c>
      <c r="W2565" t="s">
        <v>227</v>
      </c>
      <c r="X2565" t="s">
        <v>10475</v>
      </c>
      <c r="Y2565" t="s">
        <v>10433</v>
      </c>
      <c r="Z2565" t="str">
        <f t="shared" si="1133"/>
        <v>Apr</v>
      </c>
      <c r="AA2565" s="6">
        <f t="shared" si="1114"/>
        <v>0</v>
      </c>
      <c r="AB2565" s="6">
        <f t="shared" si="1114"/>
        <v>0</v>
      </c>
      <c r="AC2565" s="6">
        <f t="shared" si="1114"/>
        <v>6</v>
      </c>
      <c r="AD2565" s="6">
        <f t="shared" si="1114"/>
        <v>0</v>
      </c>
      <c r="AE2565" s="6">
        <f t="shared" si="1114"/>
        <v>0</v>
      </c>
      <c r="AF2565" s="6">
        <f t="shared" si="1134"/>
        <v>6</v>
      </c>
      <c r="AG2565" s="6">
        <f t="shared" si="1135"/>
        <v>0</v>
      </c>
      <c r="AH2565" s="14" t="str">
        <f>LEFT(X2565,2)&amp;"."&amp;VLOOKUP(MID(X2565,4,3),'Data validation'!$A$1:$B$12,2,FALSE)&amp;".2025"</f>
        <v>29.04.2025</v>
      </c>
      <c r="AI2565">
        <f t="shared" si="1136"/>
        <v>18</v>
      </c>
      <c r="AJ2565" t="str">
        <f>H2565&amp;"."&amp;VLOOKUP(I2565,'Data validation'!$A$1:$B$12,2,FALSE)&amp;".2026"</f>
        <v>20.07.2026</v>
      </c>
      <c r="AK2565">
        <f t="shared" si="1137"/>
        <v>30</v>
      </c>
      <c r="AL2565" t="str">
        <f>VLOOKUP(E2565,[2]Sheet1!$A:$B,2,FALSE)</f>
        <v>Анулирана</v>
      </c>
    </row>
    <row r="2566" spans="1:38" x14ac:dyDescent="0.25">
      <c r="A2566" t="str">
        <f>VLOOKUP(Q2566,'Data validation'!$K$2:$L$50,2,FALSE)</f>
        <v>BOOKING</v>
      </c>
      <c r="B2566">
        <f t="shared" si="1122"/>
        <v>0</v>
      </c>
      <c r="C2566">
        <f t="shared" si="1123"/>
        <v>0</v>
      </c>
      <c r="D2566">
        <f t="shared" si="1124"/>
        <v>4</v>
      </c>
      <c r="E2566">
        <v>11246</v>
      </c>
      <c r="F2566" t="s">
        <v>10476</v>
      </c>
      <c r="G2566" t="s">
        <v>326</v>
      </c>
      <c r="H2566" t="str">
        <f t="shared" si="1125"/>
        <v>10</v>
      </c>
      <c r="I2566" t="str">
        <f t="shared" si="1126"/>
        <v>Aug</v>
      </c>
      <c r="J2566" t="s">
        <v>1443</v>
      </c>
      <c r="K2566" t="str">
        <f t="shared" si="1127"/>
        <v>14</v>
      </c>
      <c r="L2566" t="str">
        <f t="shared" si="1128"/>
        <v>Aug</v>
      </c>
      <c r="M2566">
        <v>4</v>
      </c>
      <c r="N2566">
        <f t="shared" si="1129"/>
        <v>4</v>
      </c>
      <c r="O2566">
        <f t="shared" si="1130"/>
        <v>0</v>
      </c>
      <c r="P2566">
        <f t="shared" si="1131"/>
        <v>0</v>
      </c>
      <c r="Q2566" t="s">
        <v>587</v>
      </c>
      <c r="R2566" t="s">
        <v>20</v>
      </c>
      <c r="S2566">
        <v>2</v>
      </c>
      <c r="T2566">
        <v>1</v>
      </c>
      <c r="U2566" s="2">
        <v>1953.3896983486238</v>
      </c>
      <c r="V2566" s="2">
        <v>488.34742458715596</v>
      </c>
      <c r="W2566" t="s">
        <v>262</v>
      </c>
      <c r="X2566" t="s">
        <v>10475</v>
      </c>
      <c r="Y2566" t="s">
        <v>10433</v>
      </c>
      <c r="Z2566" t="str">
        <f t="shared" si="1133"/>
        <v>Apr</v>
      </c>
      <c r="AA2566" s="6">
        <f t="shared" si="1114"/>
        <v>0</v>
      </c>
      <c r="AB2566" s="6">
        <f t="shared" si="1114"/>
        <v>0</v>
      </c>
      <c r="AC2566" s="6">
        <f t="shared" si="1114"/>
        <v>0</v>
      </c>
      <c r="AD2566" s="6">
        <f t="shared" si="1114"/>
        <v>4</v>
      </c>
      <c r="AE2566" s="6">
        <f t="shared" si="1114"/>
        <v>0</v>
      </c>
      <c r="AF2566" s="6">
        <f t="shared" si="1134"/>
        <v>4</v>
      </c>
      <c r="AG2566" s="6">
        <f t="shared" si="1135"/>
        <v>0</v>
      </c>
      <c r="AH2566" s="14" t="str">
        <f>LEFT(X2566,2)&amp;"."&amp;VLOOKUP(MID(X2566,4,3),'Data validation'!$A$1:$B$12,2,FALSE)&amp;".2025"</f>
        <v>29.04.2025</v>
      </c>
      <c r="AI2566">
        <f t="shared" si="1136"/>
        <v>18</v>
      </c>
      <c r="AJ2566" t="str">
        <f>H2566&amp;"."&amp;VLOOKUP(I2566,'Data validation'!$A$1:$B$12,2,FALSE)&amp;".2026"</f>
        <v>10.08.2026</v>
      </c>
      <c r="AK2566">
        <f t="shared" si="1137"/>
        <v>33</v>
      </c>
      <c r="AL2566" t="str">
        <f>VLOOKUP(E2566,[2]Sheet1!$A:$B,2,FALSE)</f>
        <v>Анулирана</v>
      </c>
    </row>
    <row r="2567" spans="1:38" x14ac:dyDescent="0.25">
      <c r="A2567" t="str">
        <f>VLOOKUP(Q2567,'Data validation'!$K$2:$L$50,2,FALSE)</f>
        <v>TO</v>
      </c>
      <c r="B2567">
        <f t="shared" si="1122"/>
        <v>0</v>
      </c>
      <c r="C2567">
        <f t="shared" si="1123"/>
        <v>0</v>
      </c>
      <c r="D2567">
        <f t="shared" si="1124"/>
        <v>5</v>
      </c>
      <c r="E2567">
        <v>10928</v>
      </c>
      <c r="F2567" t="s">
        <v>10477</v>
      </c>
      <c r="G2567" t="s">
        <v>107</v>
      </c>
      <c r="H2567" t="str">
        <f t="shared" si="1125"/>
        <v>25</v>
      </c>
      <c r="I2567" t="str">
        <f t="shared" si="1126"/>
        <v>Jul</v>
      </c>
      <c r="J2567" t="s">
        <v>167</v>
      </c>
      <c r="K2567" t="str">
        <f t="shared" si="1127"/>
        <v>30</v>
      </c>
      <c r="L2567" t="str">
        <f t="shared" si="1128"/>
        <v>Jul</v>
      </c>
      <c r="M2567">
        <v>5</v>
      </c>
      <c r="N2567">
        <f t="shared" si="1129"/>
        <v>5</v>
      </c>
      <c r="O2567">
        <f t="shared" si="1130"/>
        <v>0</v>
      </c>
      <c r="P2567">
        <f t="shared" si="1131"/>
        <v>0</v>
      </c>
      <c r="Q2567" t="s">
        <v>81</v>
      </c>
      <c r="R2567" t="s">
        <v>20</v>
      </c>
      <c r="S2567">
        <v>2</v>
      </c>
      <c r="T2567">
        <v>1</v>
      </c>
      <c r="U2567" s="2">
        <f>SUMIFS(SLR!L:L,SLR!D:D,'Резервации 2026'!E2567)</f>
        <v>1823.029143</v>
      </c>
      <c r="V2567" s="2">
        <f t="shared" ref="V2567:V2568" si="1140">+U2567/M2567</f>
        <v>364.6058286</v>
      </c>
      <c r="W2567" t="s">
        <v>262</v>
      </c>
      <c r="X2567" t="s">
        <v>10478</v>
      </c>
      <c r="Y2567" t="s">
        <v>10428</v>
      </c>
      <c r="Z2567" t="str">
        <f t="shared" si="1133"/>
        <v>Apr</v>
      </c>
      <c r="AA2567" s="6">
        <f t="shared" si="1114"/>
        <v>0</v>
      </c>
      <c r="AB2567" s="6">
        <f t="shared" si="1114"/>
        <v>0</v>
      </c>
      <c r="AC2567" s="6">
        <f t="shared" si="1114"/>
        <v>5</v>
      </c>
      <c r="AD2567" s="6">
        <f t="shared" si="1114"/>
        <v>0</v>
      </c>
      <c r="AE2567" s="6">
        <f t="shared" si="1114"/>
        <v>0</v>
      </c>
      <c r="AF2567" s="6">
        <f t="shared" si="1134"/>
        <v>5</v>
      </c>
      <c r="AG2567" s="6">
        <f t="shared" si="1135"/>
        <v>0</v>
      </c>
      <c r="AH2567" s="14" t="str">
        <f>LEFT(X2567,2)&amp;"."&amp;VLOOKUP(MID(X2567,4,3),'Data validation'!$A$1:$B$12,2,FALSE)&amp;".2025"</f>
        <v>14.04.2025</v>
      </c>
      <c r="AI2567">
        <f t="shared" si="1136"/>
        <v>16</v>
      </c>
      <c r="AJ2567" t="str">
        <f>H2567&amp;"."&amp;VLOOKUP(I2567,'Data validation'!$A$1:$B$12,2,FALSE)&amp;".2026"</f>
        <v>25.07.2026</v>
      </c>
      <c r="AK2567">
        <f t="shared" si="1137"/>
        <v>30</v>
      </c>
      <c r="AL2567" t="e">
        <f>VLOOKUP(E2567,[2]Sheet1!$A:$B,2,FALSE)</f>
        <v>#N/A</v>
      </c>
    </row>
    <row r="2568" spans="1:38" x14ac:dyDescent="0.25">
      <c r="A2568" t="str">
        <f>VLOOKUP(Q2568,'Data validation'!$K$2:$L$50,2,FALSE)</f>
        <v>TO</v>
      </c>
      <c r="B2568">
        <f t="shared" si="1122"/>
        <v>0</v>
      </c>
      <c r="C2568">
        <f t="shared" si="1123"/>
        <v>0</v>
      </c>
      <c r="D2568">
        <f t="shared" si="1124"/>
        <v>5</v>
      </c>
      <c r="E2568">
        <v>11247</v>
      </c>
      <c r="F2568" t="s">
        <v>10479</v>
      </c>
      <c r="G2568" t="s">
        <v>84</v>
      </c>
      <c r="H2568" t="str">
        <f t="shared" si="1125"/>
        <v>20</v>
      </c>
      <c r="I2568" t="str">
        <f t="shared" si="1126"/>
        <v>Jul</v>
      </c>
      <c r="J2568" t="s">
        <v>107</v>
      </c>
      <c r="K2568" t="str">
        <f t="shared" si="1127"/>
        <v>25</v>
      </c>
      <c r="L2568" t="str">
        <f t="shared" si="1128"/>
        <v>Jul</v>
      </c>
      <c r="M2568">
        <v>5</v>
      </c>
      <c r="N2568">
        <f t="shared" si="1129"/>
        <v>5</v>
      </c>
      <c r="O2568">
        <f t="shared" si="1130"/>
        <v>0</v>
      </c>
      <c r="P2568">
        <f t="shared" si="1131"/>
        <v>0</v>
      </c>
      <c r="Q2568" t="s">
        <v>81</v>
      </c>
      <c r="R2568" t="s">
        <v>20</v>
      </c>
      <c r="S2568">
        <v>2</v>
      </c>
      <c r="T2568">
        <v>1</v>
      </c>
      <c r="U2568" s="2">
        <f>SUMIFS(SLR!L:L,SLR!D:D,'Резервации 2026'!E2568)</f>
        <v>1823.029143</v>
      </c>
      <c r="V2568" s="2">
        <f t="shared" si="1140"/>
        <v>364.6058286</v>
      </c>
      <c r="W2568" t="s">
        <v>262</v>
      </c>
      <c r="X2568" t="s">
        <v>10480</v>
      </c>
      <c r="Y2568" t="s">
        <v>10433</v>
      </c>
      <c r="Z2568" t="str">
        <f t="shared" si="1133"/>
        <v>Apr</v>
      </c>
      <c r="AA2568" s="6">
        <f t="shared" si="1114"/>
        <v>0</v>
      </c>
      <c r="AB2568" s="6">
        <f t="shared" si="1114"/>
        <v>0</v>
      </c>
      <c r="AC2568" s="6">
        <f t="shared" si="1114"/>
        <v>5</v>
      </c>
      <c r="AD2568" s="6">
        <f t="shared" si="1114"/>
        <v>0</v>
      </c>
      <c r="AE2568" s="6">
        <f t="shared" si="1114"/>
        <v>0</v>
      </c>
      <c r="AF2568" s="6">
        <f t="shared" si="1134"/>
        <v>5</v>
      </c>
      <c r="AG2568" s="6">
        <f t="shared" si="1135"/>
        <v>0</v>
      </c>
      <c r="AH2568" s="14" t="str">
        <f>LEFT(X2568,2)&amp;"."&amp;VLOOKUP(MID(X2568,4,3),'Data validation'!$A$1:$B$12,2,FALSE)&amp;".2025"</f>
        <v>29.04.2025</v>
      </c>
      <c r="AI2568">
        <f t="shared" si="1136"/>
        <v>18</v>
      </c>
      <c r="AJ2568" t="str">
        <f>H2568&amp;"."&amp;VLOOKUP(I2568,'Data validation'!$A$1:$B$12,2,FALSE)&amp;".2026"</f>
        <v>20.07.2026</v>
      </c>
      <c r="AK2568">
        <f t="shared" si="1137"/>
        <v>30</v>
      </c>
      <c r="AL2568" t="e">
        <f>VLOOKUP(E2568,[2]Sheet1!$A:$B,2,FALSE)</f>
        <v>#N/A</v>
      </c>
    </row>
    <row r="2569" spans="1:38" x14ac:dyDescent="0.25">
      <c r="A2569" t="str">
        <f>VLOOKUP(Q2569,'Data validation'!$K$2:$L$50,2,FALSE)</f>
        <v>BOOKING</v>
      </c>
      <c r="B2569">
        <f t="shared" si="1122"/>
        <v>2</v>
      </c>
      <c r="C2569">
        <f t="shared" si="1123"/>
        <v>1</v>
      </c>
      <c r="D2569">
        <f t="shared" si="1124"/>
        <v>0</v>
      </c>
      <c r="E2569">
        <v>11021</v>
      </c>
      <c r="F2569" t="s">
        <v>10481</v>
      </c>
      <c r="G2569" t="s">
        <v>1869</v>
      </c>
      <c r="H2569" t="str">
        <f t="shared" si="1125"/>
        <v>29</v>
      </c>
      <c r="I2569" t="str">
        <f t="shared" si="1126"/>
        <v>May</v>
      </c>
      <c r="J2569" t="s">
        <v>27</v>
      </c>
      <c r="K2569" t="str">
        <f t="shared" si="1127"/>
        <v>01</v>
      </c>
      <c r="L2569" t="str">
        <f t="shared" si="1128"/>
        <v>Jun</v>
      </c>
      <c r="M2569">
        <v>3</v>
      </c>
      <c r="N2569">
        <f t="shared" si="1129"/>
        <v>-28</v>
      </c>
      <c r="O2569">
        <f t="shared" si="1130"/>
        <v>2</v>
      </c>
      <c r="P2569">
        <f t="shared" si="1131"/>
        <v>0</v>
      </c>
      <c r="Q2569" t="s">
        <v>587</v>
      </c>
      <c r="R2569" t="s">
        <v>57</v>
      </c>
      <c r="S2569">
        <v>2</v>
      </c>
      <c r="T2569">
        <v>1</v>
      </c>
      <c r="U2569" s="2">
        <v>1685.9613467889908</v>
      </c>
      <c r="V2569" s="2">
        <v>561.98711559633011</v>
      </c>
      <c r="W2569" t="s">
        <v>262</v>
      </c>
      <c r="X2569" t="s">
        <v>10482</v>
      </c>
      <c r="Y2569" t="s">
        <v>10226</v>
      </c>
      <c r="Z2569" t="str">
        <f t="shared" si="1133"/>
        <v>Apr</v>
      </c>
      <c r="AA2569" s="6">
        <f t="shared" si="1114"/>
        <v>2</v>
      </c>
      <c r="AB2569" s="6">
        <f t="shared" si="1114"/>
        <v>0</v>
      </c>
      <c r="AC2569" s="6">
        <f t="shared" si="1114"/>
        <v>0</v>
      </c>
      <c r="AD2569" s="6">
        <f t="shared" si="1114"/>
        <v>0</v>
      </c>
      <c r="AE2569" s="6">
        <f t="shared" si="1114"/>
        <v>0</v>
      </c>
      <c r="AF2569" s="6">
        <f t="shared" si="1134"/>
        <v>2</v>
      </c>
      <c r="AG2569" s="6">
        <f t="shared" si="1135"/>
        <v>-1</v>
      </c>
      <c r="AH2569" s="14" t="str">
        <f>LEFT(X2569,2)&amp;"."&amp;VLOOKUP(MID(X2569,4,3),'Data validation'!$A$1:$B$12,2,FALSE)&amp;".2025"</f>
        <v>22.04.2025</v>
      </c>
      <c r="AI2569">
        <f t="shared" si="1136"/>
        <v>17</v>
      </c>
      <c r="AJ2569" t="str">
        <f>H2569&amp;"."&amp;VLOOKUP(I2569,'Data validation'!$A$1:$B$12,2,FALSE)&amp;".2026"</f>
        <v>29.05.2026</v>
      </c>
      <c r="AK2569">
        <f t="shared" si="1137"/>
        <v>22</v>
      </c>
      <c r="AL2569" t="str">
        <f>VLOOKUP(E2569,[2]Sheet1!$A:$B,2,FALSE)</f>
        <v>Анулирана</v>
      </c>
    </row>
    <row r="2570" spans="1:38" x14ac:dyDescent="0.25">
      <c r="A2570" t="str">
        <f>VLOOKUP(Q2570,'Data validation'!$K$2:$L$50,2,FALSE)</f>
        <v>BOOKING</v>
      </c>
      <c r="B2570">
        <f t="shared" si="1122"/>
        <v>2</v>
      </c>
      <c r="C2570">
        <f t="shared" si="1123"/>
        <v>1</v>
      </c>
      <c r="D2570">
        <f t="shared" si="1124"/>
        <v>0</v>
      </c>
      <c r="E2570">
        <v>11022</v>
      </c>
      <c r="F2570" t="s">
        <v>10481</v>
      </c>
      <c r="G2570" t="s">
        <v>1869</v>
      </c>
      <c r="H2570" t="str">
        <f t="shared" si="1125"/>
        <v>29</v>
      </c>
      <c r="I2570" t="str">
        <f t="shared" si="1126"/>
        <v>May</v>
      </c>
      <c r="J2570" t="s">
        <v>27</v>
      </c>
      <c r="K2570" t="str">
        <f t="shared" si="1127"/>
        <v>01</v>
      </c>
      <c r="L2570" t="str">
        <f t="shared" si="1128"/>
        <v>Jun</v>
      </c>
      <c r="M2570">
        <v>3</v>
      </c>
      <c r="N2570">
        <f t="shared" si="1129"/>
        <v>-28</v>
      </c>
      <c r="O2570">
        <f t="shared" si="1130"/>
        <v>2</v>
      </c>
      <c r="P2570">
        <f t="shared" si="1131"/>
        <v>0</v>
      </c>
      <c r="Q2570" t="s">
        <v>587</v>
      </c>
      <c r="R2570" t="s">
        <v>110</v>
      </c>
      <c r="S2570">
        <v>2</v>
      </c>
      <c r="T2570">
        <v>0</v>
      </c>
      <c r="U2570" s="2">
        <v>1901.0667599999999</v>
      </c>
      <c r="V2570" s="2">
        <v>633.68891999999994</v>
      </c>
      <c r="X2570" t="s">
        <v>10482</v>
      </c>
      <c r="Y2570" t="s">
        <v>10226</v>
      </c>
      <c r="Z2570" t="str">
        <f t="shared" si="1133"/>
        <v>Apr</v>
      </c>
      <c r="AA2570" s="6">
        <f t="shared" si="1114"/>
        <v>2</v>
      </c>
      <c r="AB2570" s="6">
        <f t="shared" si="1114"/>
        <v>0</v>
      </c>
      <c r="AC2570" s="6">
        <f t="shared" si="1114"/>
        <v>0</v>
      </c>
      <c r="AD2570" s="6">
        <f t="shared" si="1114"/>
        <v>0</v>
      </c>
      <c r="AE2570" s="6">
        <f t="shared" si="1114"/>
        <v>0</v>
      </c>
      <c r="AF2570" s="6">
        <f t="shared" si="1134"/>
        <v>2</v>
      </c>
      <c r="AG2570" s="6">
        <f t="shared" si="1135"/>
        <v>-1</v>
      </c>
      <c r="AH2570" s="14" t="str">
        <f>LEFT(X2570,2)&amp;"."&amp;VLOOKUP(MID(X2570,4,3),'Data validation'!$A$1:$B$12,2,FALSE)&amp;".2025"</f>
        <v>22.04.2025</v>
      </c>
      <c r="AI2570">
        <f t="shared" si="1136"/>
        <v>17</v>
      </c>
      <c r="AJ2570" t="str">
        <f>H2570&amp;"."&amp;VLOOKUP(I2570,'Data validation'!$A$1:$B$12,2,FALSE)&amp;".2026"</f>
        <v>29.05.2026</v>
      </c>
      <c r="AK2570">
        <f t="shared" si="1137"/>
        <v>22</v>
      </c>
      <c r="AL2570" t="str">
        <f>VLOOKUP(E2570,[2]Sheet1!$A:$B,2,FALSE)</f>
        <v>Анулирана</v>
      </c>
    </row>
    <row r="2571" spans="1:38" x14ac:dyDescent="0.25">
      <c r="A2571" t="str">
        <f>VLOOKUP(Q2571,'Data validation'!$K$2:$L$50,2,FALSE)</f>
        <v>TO</v>
      </c>
      <c r="B2571">
        <f t="shared" si="1122"/>
        <v>0</v>
      </c>
      <c r="C2571">
        <f t="shared" si="1123"/>
        <v>5</v>
      </c>
      <c r="D2571">
        <f t="shared" si="1124"/>
        <v>0</v>
      </c>
      <c r="E2571">
        <v>11248</v>
      </c>
      <c r="F2571" t="s">
        <v>10483</v>
      </c>
      <c r="G2571" t="s">
        <v>238</v>
      </c>
      <c r="H2571" t="str">
        <f t="shared" si="1125"/>
        <v>27</v>
      </c>
      <c r="I2571" t="str">
        <f t="shared" si="1126"/>
        <v>Aug</v>
      </c>
      <c r="J2571" t="s">
        <v>213</v>
      </c>
      <c r="K2571" t="str">
        <f t="shared" si="1127"/>
        <v>01</v>
      </c>
      <c r="L2571" t="str">
        <f t="shared" si="1128"/>
        <v>Sep</v>
      </c>
      <c r="M2571">
        <v>5</v>
      </c>
      <c r="N2571">
        <f t="shared" si="1129"/>
        <v>-26</v>
      </c>
      <c r="O2571">
        <f t="shared" si="1130"/>
        <v>4</v>
      </c>
      <c r="P2571">
        <f t="shared" si="1131"/>
        <v>0</v>
      </c>
      <c r="Q2571" t="s">
        <v>81</v>
      </c>
      <c r="R2571" t="s">
        <v>20</v>
      </c>
      <c r="S2571">
        <v>2</v>
      </c>
      <c r="T2571">
        <v>2</v>
      </c>
      <c r="U2571" s="2">
        <f>SUMIFS(SLR!L:L,SLR!D:D,'Резервации 2026'!E2571)</f>
        <v>2013.1749355999998</v>
      </c>
      <c r="V2571" s="2">
        <f t="shared" ref="V2571:V2572" si="1141">+U2571/M2571</f>
        <v>402.63498711999995</v>
      </c>
      <c r="W2571" t="s">
        <v>262</v>
      </c>
      <c r="X2571" t="s">
        <v>10484</v>
      </c>
      <c r="Y2571" t="s">
        <v>10433</v>
      </c>
      <c r="Z2571" t="str">
        <f t="shared" si="1133"/>
        <v>Apr</v>
      </c>
      <c r="AA2571" s="6">
        <f t="shared" si="1114"/>
        <v>0</v>
      </c>
      <c r="AB2571" s="6">
        <f t="shared" si="1114"/>
        <v>0</v>
      </c>
      <c r="AC2571" s="6">
        <f t="shared" si="1114"/>
        <v>0</v>
      </c>
      <c r="AD2571" s="6">
        <f t="shared" si="1114"/>
        <v>4</v>
      </c>
      <c r="AE2571" s="6">
        <f t="shared" si="1114"/>
        <v>0</v>
      </c>
      <c r="AF2571" s="6">
        <f t="shared" si="1134"/>
        <v>4</v>
      </c>
      <c r="AG2571" s="6">
        <f t="shared" si="1135"/>
        <v>-1</v>
      </c>
      <c r="AH2571" s="14" t="str">
        <f>LEFT(X2571,2)&amp;"."&amp;VLOOKUP(MID(X2571,4,3),'Data validation'!$A$1:$B$12,2,FALSE)&amp;".2025"</f>
        <v>29.04.2025</v>
      </c>
      <c r="AI2571">
        <f t="shared" si="1136"/>
        <v>18</v>
      </c>
      <c r="AJ2571" t="str">
        <f>H2571&amp;"."&amp;VLOOKUP(I2571,'Data validation'!$A$1:$B$12,2,FALSE)&amp;".2026"</f>
        <v>27.08.2026</v>
      </c>
      <c r="AK2571">
        <f t="shared" si="1137"/>
        <v>35</v>
      </c>
      <c r="AL2571" t="e">
        <f>VLOOKUP(E2571,[2]Sheet1!$A:$B,2,FALSE)</f>
        <v>#N/A</v>
      </c>
    </row>
    <row r="2572" spans="1:38" x14ac:dyDescent="0.25">
      <c r="A2572" t="str">
        <f>VLOOKUP(Q2572,'Data validation'!$K$2:$L$50,2,FALSE)</f>
        <v>TO</v>
      </c>
      <c r="B2572">
        <f t="shared" si="1122"/>
        <v>0</v>
      </c>
      <c r="C2572">
        <f t="shared" si="1123"/>
        <v>5</v>
      </c>
      <c r="D2572">
        <f t="shared" si="1124"/>
        <v>0</v>
      </c>
      <c r="E2572">
        <v>11250</v>
      </c>
      <c r="F2572" t="s">
        <v>10485</v>
      </c>
      <c r="G2572" t="s">
        <v>238</v>
      </c>
      <c r="H2572" t="str">
        <f t="shared" si="1125"/>
        <v>27</v>
      </c>
      <c r="I2572" t="str">
        <f t="shared" si="1126"/>
        <v>Aug</v>
      </c>
      <c r="J2572" t="s">
        <v>213</v>
      </c>
      <c r="K2572" t="str">
        <f t="shared" si="1127"/>
        <v>01</v>
      </c>
      <c r="L2572" t="str">
        <f t="shared" si="1128"/>
        <v>Sep</v>
      </c>
      <c r="M2572">
        <v>5</v>
      </c>
      <c r="N2572">
        <f t="shared" si="1129"/>
        <v>-26</v>
      </c>
      <c r="O2572">
        <f t="shared" si="1130"/>
        <v>4</v>
      </c>
      <c r="P2572">
        <f t="shared" si="1131"/>
        <v>0</v>
      </c>
      <c r="Q2572" t="s">
        <v>81</v>
      </c>
      <c r="R2572" t="s">
        <v>63</v>
      </c>
      <c r="S2572">
        <v>3</v>
      </c>
      <c r="T2572">
        <v>1</v>
      </c>
      <c r="U2572" s="2">
        <f>SUMIFS(SLR!L:L,SLR!D:D,'Резервации 2026'!E2572)</f>
        <v>2174.2375360999999</v>
      </c>
      <c r="V2572" s="2">
        <f t="shared" si="1141"/>
        <v>434.84750722000001</v>
      </c>
      <c r="W2572" t="s">
        <v>262</v>
      </c>
      <c r="X2572" t="s">
        <v>10484</v>
      </c>
      <c r="Y2572" t="s">
        <v>10433</v>
      </c>
      <c r="Z2572" t="str">
        <f t="shared" si="1133"/>
        <v>Apr</v>
      </c>
      <c r="AA2572" s="6">
        <f t="shared" ref="AA2572:AE2622" si="1142">IF($I2572=AA$1,IF($L2572=AA$1,$M2572,$O2572),IF($L2572=AA$1,$P2572,0))</f>
        <v>0</v>
      </c>
      <c r="AB2572" s="6">
        <f t="shared" si="1142"/>
        <v>0</v>
      </c>
      <c r="AC2572" s="6">
        <f t="shared" si="1142"/>
        <v>0</v>
      </c>
      <c r="AD2572" s="6">
        <f t="shared" si="1142"/>
        <v>4</v>
      </c>
      <c r="AE2572" s="6">
        <f t="shared" si="1142"/>
        <v>0</v>
      </c>
      <c r="AF2572" s="6">
        <f t="shared" si="1134"/>
        <v>4</v>
      </c>
      <c r="AG2572" s="6">
        <f t="shared" si="1135"/>
        <v>-1</v>
      </c>
      <c r="AH2572" s="14" t="str">
        <f>LEFT(X2572,2)&amp;"."&amp;VLOOKUP(MID(X2572,4,3),'Data validation'!$A$1:$B$12,2,FALSE)&amp;".2025"</f>
        <v>29.04.2025</v>
      </c>
      <c r="AI2572">
        <f t="shared" si="1136"/>
        <v>18</v>
      </c>
      <c r="AJ2572" t="str">
        <f>H2572&amp;"."&amp;VLOOKUP(I2572,'Data validation'!$A$1:$B$12,2,FALSE)&amp;".2026"</f>
        <v>27.08.2026</v>
      </c>
      <c r="AK2572">
        <f t="shared" si="1137"/>
        <v>35</v>
      </c>
      <c r="AL2572" t="e">
        <f>VLOOKUP(E2572,[2]Sheet1!$A:$B,2,FALSE)</f>
        <v>#N/A</v>
      </c>
    </row>
    <row r="2573" spans="1:38" x14ac:dyDescent="0.25">
      <c r="A2573" t="str">
        <f>VLOOKUP(Q2573,'Data validation'!$K$2:$L$50,2,FALSE)</f>
        <v>TO</v>
      </c>
      <c r="B2573">
        <f t="shared" si="1122"/>
        <v>0</v>
      </c>
      <c r="C2573">
        <f t="shared" si="1123"/>
        <v>0</v>
      </c>
      <c r="D2573">
        <f t="shared" si="1124"/>
        <v>7</v>
      </c>
      <c r="E2573">
        <v>11023</v>
      </c>
      <c r="F2573" t="s">
        <v>10486</v>
      </c>
      <c r="G2573" t="s">
        <v>84</v>
      </c>
      <c r="H2573" t="str">
        <f t="shared" si="1125"/>
        <v>20</v>
      </c>
      <c r="I2573" t="str">
        <f t="shared" si="1126"/>
        <v>Jul</v>
      </c>
      <c r="J2573" t="s">
        <v>94</v>
      </c>
      <c r="K2573" t="str">
        <f t="shared" si="1127"/>
        <v>27</v>
      </c>
      <c r="L2573" t="str">
        <f t="shared" si="1128"/>
        <v>Jul</v>
      </c>
      <c r="M2573">
        <v>7</v>
      </c>
      <c r="N2573">
        <f t="shared" si="1129"/>
        <v>7</v>
      </c>
      <c r="O2573">
        <f t="shared" si="1130"/>
        <v>0</v>
      </c>
      <c r="P2573">
        <f t="shared" si="1131"/>
        <v>0</v>
      </c>
      <c r="Q2573" t="s">
        <v>56</v>
      </c>
      <c r="R2573" t="s">
        <v>188</v>
      </c>
      <c r="S2573">
        <v>3</v>
      </c>
      <c r="T2573">
        <v>1</v>
      </c>
      <c r="U2573" s="2">
        <f>SUMIFS(Novoton!L:L,Novoton!D:D,'Резервации 2026'!E2573)</f>
        <v>3086.1823902000001</v>
      </c>
      <c r="V2573" s="2">
        <f t="shared" ref="V2573:V2574" si="1143">+U2573/M2573</f>
        <v>440.88319860000001</v>
      </c>
      <c r="W2573" t="s">
        <v>262</v>
      </c>
      <c r="X2573" t="s">
        <v>10487</v>
      </c>
      <c r="Y2573" t="s">
        <v>10226</v>
      </c>
      <c r="Z2573" t="str">
        <f t="shared" si="1133"/>
        <v>Apr</v>
      </c>
      <c r="AA2573" s="6">
        <f t="shared" si="1142"/>
        <v>0</v>
      </c>
      <c r="AB2573" s="6">
        <f t="shared" si="1142"/>
        <v>0</v>
      </c>
      <c r="AC2573" s="6">
        <f t="shared" si="1142"/>
        <v>7</v>
      </c>
      <c r="AD2573" s="6">
        <f t="shared" si="1142"/>
        <v>0</v>
      </c>
      <c r="AE2573" s="6">
        <f t="shared" si="1142"/>
        <v>0</v>
      </c>
      <c r="AF2573" s="6">
        <f t="shared" si="1134"/>
        <v>7</v>
      </c>
      <c r="AG2573" s="6">
        <f t="shared" si="1135"/>
        <v>0</v>
      </c>
      <c r="AH2573" s="14" t="str">
        <f>LEFT(X2573,2)&amp;"."&amp;VLOOKUP(MID(X2573,4,3),'Data validation'!$A$1:$B$12,2,FALSE)&amp;".2025"</f>
        <v>22.04.2025</v>
      </c>
      <c r="AI2573">
        <f t="shared" si="1136"/>
        <v>17</v>
      </c>
      <c r="AJ2573" t="str">
        <f>H2573&amp;"."&amp;VLOOKUP(I2573,'Data validation'!$A$1:$B$12,2,FALSE)&amp;".2026"</f>
        <v>20.07.2026</v>
      </c>
      <c r="AK2573">
        <f t="shared" si="1137"/>
        <v>30</v>
      </c>
      <c r="AL2573" t="e">
        <f>VLOOKUP(E2573,[2]Sheet1!$A:$B,2,FALSE)</f>
        <v>#N/A</v>
      </c>
    </row>
    <row r="2574" spans="1:38" x14ac:dyDescent="0.25">
      <c r="A2574" t="str">
        <f>VLOOKUP(Q2574,'Data validation'!$K$2:$L$50,2,FALSE)</f>
        <v>TO</v>
      </c>
      <c r="B2574">
        <f t="shared" si="1122"/>
        <v>0</v>
      </c>
      <c r="C2574">
        <f t="shared" si="1123"/>
        <v>0</v>
      </c>
      <c r="D2574">
        <f t="shared" si="1124"/>
        <v>7</v>
      </c>
      <c r="E2574">
        <v>11024</v>
      </c>
      <c r="F2574" t="s">
        <v>10488</v>
      </c>
      <c r="G2574" t="s">
        <v>84</v>
      </c>
      <c r="H2574" t="str">
        <f t="shared" si="1125"/>
        <v>20</v>
      </c>
      <c r="I2574" t="str">
        <f t="shared" si="1126"/>
        <v>Jul</v>
      </c>
      <c r="J2574" t="s">
        <v>94</v>
      </c>
      <c r="K2574" t="str">
        <f t="shared" si="1127"/>
        <v>27</v>
      </c>
      <c r="L2574" t="str">
        <f t="shared" si="1128"/>
        <v>Jul</v>
      </c>
      <c r="M2574">
        <v>7</v>
      </c>
      <c r="N2574">
        <f t="shared" si="1129"/>
        <v>7</v>
      </c>
      <c r="O2574">
        <f t="shared" si="1130"/>
        <v>0</v>
      </c>
      <c r="P2574">
        <f t="shared" si="1131"/>
        <v>0</v>
      </c>
      <c r="Q2574" t="s">
        <v>56</v>
      </c>
      <c r="R2574" t="s">
        <v>188</v>
      </c>
      <c r="S2574">
        <v>3</v>
      </c>
      <c r="T2574">
        <v>1</v>
      </c>
      <c r="U2574" s="2">
        <f>SUMIFS(Novoton!L:L,Novoton!D:D,'Резервации 2026'!E2574)</f>
        <v>3086.1823902000001</v>
      </c>
      <c r="V2574" s="2">
        <f t="shared" si="1143"/>
        <v>440.88319860000001</v>
      </c>
      <c r="W2574" t="s">
        <v>262</v>
      </c>
      <c r="X2574" t="s">
        <v>10489</v>
      </c>
      <c r="Y2574" t="s">
        <v>10226</v>
      </c>
      <c r="Z2574" t="str">
        <f t="shared" si="1133"/>
        <v>Apr</v>
      </c>
      <c r="AA2574" s="6">
        <f t="shared" si="1142"/>
        <v>0</v>
      </c>
      <c r="AB2574" s="6">
        <f t="shared" si="1142"/>
        <v>0</v>
      </c>
      <c r="AC2574" s="6">
        <f t="shared" si="1142"/>
        <v>7</v>
      </c>
      <c r="AD2574" s="6">
        <f t="shared" si="1142"/>
        <v>0</v>
      </c>
      <c r="AE2574" s="6">
        <f t="shared" si="1142"/>
        <v>0</v>
      </c>
      <c r="AF2574" s="6">
        <f t="shared" si="1134"/>
        <v>7</v>
      </c>
      <c r="AG2574" s="6">
        <f t="shared" si="1135"/>
        <v>0</v>
      </c>
      <c r="AH2574" s="14" t="str">
        <f>LEFT(X2574,2)&amp;"."&amp;VLOOKUP(MID(X2574,4,3),'Data validation'!$A$1:$B$12,2,FALSE)&amp;".2025"</f>
        <v>22.04.2025</v>
      </c>
      <c r="AI2574">
        <f t="shared" si="1136"/>
        <v>17</v>
      </c>
      <c r="AJ2574" t="str">
        <f>H2574&amp;"."&amp;VLOOKUP(I2574,'Data validation'!$A$1:$B$12,2,FALSE)&amp;".2026"</f>
        <v>20.07.2026</v>
      </c>
      <c r="AK2574">
        <f t="shared" si="1137"/>
        <v>30</v>
      </c>
      <c r="AL2574" t="e">
        <f>VLOOKUP(E2574,[2]Sheet1!$A:$B,2,FALSE)</f>
        <v>#N/A</v>
      </c>
    </row>
    <row r="2575" spans="1:38" x14ac:dyDescent="0.25">
      <c r="A2575" t="str">
        <f>VLOOKUP(Q2575,'Data validation'!$K$2:$L$50,2,FALSE)</f>
        <v>TOPOLA SKIES</v>
      </c>
      <c r="B2575">
        <f t="shared" si="1122"/>
        <v>0</v>
      </c>
      <c r="C2575">
        <f t="shared" si="1123"/>
        <v>0</v>
      </c>
      <c r="D2575">
        <f t="shared" si="1124"/>
        <v>6</v>
      </c>
      <c r="E2575">
        <v>11240</v>
      </c>
      <c r="F2575" t="s">
        <v>10490</v>
      </c>
      <c r="G2575" t="s">
        <v>33</v>
      </c>
      <c r="H2575" t="str">
        <f t="shared" si="1125"/>
        <v>18</v>
      </c>
      <c r="I2575" t="str">
        <f t="shared" si="1126"/>
        <v>Jul</v>
      </c>
      <c r="J2575" t="s">
        <v>156</v>
      </c>
      <c r="K2575" t="str">
        <f t="shared" si="1127"/>
        <v>24</v>
      </c>
      <c r="L2575" t="str">
        <f t="shared" si="1128"/>
        <v>Jul</v>
      </c>
      <c r="M2575">
        <v>6</v>
      </c>
      <c r="N2575">
        <f t="shared" si="1129"/>
        <v>6</v>
      </c>
      <c r="O2575">
        <f t="shared" si="1130"/>
        <v>0</v>
      </c>
      <c r="P2575">
        <f t="shared" si="1131"/>
        <v>0</v>
      </c>
      <c r="Q2575" t="s">
        <v>35</v>
      </c>
      <c r="R2575" t="s">
        <v>20</v>
      </c>
      <c r="S2575">
        <v>2</v>
      </c>
      <c r="T2575">
        <v>1</v>
      </c>
      <c r="U2575" s="2">
        <v>2626.9129541284401</v>
      </c>
      <c r="V2575" s="2">
        <v>437.81882568807333</v>
      </c>
      <c r="X2575" t="s">
        <v>10491</v>
      </c>
      <c r="Y2575" t="s">
        <v>10433</v>
      </c>
      <c r="Z2575" t="str">
        <f t="shared" si="1133"/>
        <v>Apr</v>
      </c>
      <c r="AA2575" s="6">
        <f t="shared" si="1142"/>
        <v>0</v>
      </c>
      <c r="AB2575" s="6">
        <f t="shared" si="1142"/>
        <v>0</v>
      </c>
      <c r="AC2575" s="6">
        <f t="shared" si="1142"/>
        <v>6</v>
      </c>
      <c r="AD2575" s="6">
        <f t="shared" si="1142"/>
        <v>0</v>
      </c>
      <c r="AE2575" s="6">
        <f t="shared" si="1142"/>
        <v>0</v>
      </c>
      <c r="AF2575" s="6">
        <f t="shared" si="1134"/>
        <v>6</v>
      </c>
      <c r="AG2575" s="6">
        <f t="shared" si="1135"/>
        <v>0</v>
      </c>
      <c r="AH2575" s="14" t="str">
        <f>LEFT(X2575,2)&amp;"."&amp;VLOOKUP(MID(X2575,4,3),'Data validation'!$A$1:$B$12,2,FALSE)&amp;".2025"</f>
        <v>29.04.2025</v>
      </c>
      <c r="AI2575">
        <f t="shared" si="1136"/>
        <v>18</v>
      </c>
      <c r="AJ2575" t="str">
        <f>H2575&amp;"."&amp;VLOOKUP(I2575,'Data validation'!$A$1:$B$12,2,FALSE)&amp;".2026"</f>
        <v>18.07.2026</v>
      </c>
      <c r="AK2575">
        <f t="shared" si="1137"/>
        <v>29</v>
      </c>
      <c r="AL2575" t="e">
        <f>VLOOKUP(E2575,[2]Sheet1!$A:$B,2,FALSE)</f>
        <v>#N/A</v>
      </c>
    </row>
    <row r="2576" spans="1:38" x14ac:dyDescent="0.25">
      <c r="A2576" t="str">
        <f>VLOOKUP(Q2576,'Data validation'!$K$2:$L$50,2,FALSE)</f>
        <v>BOOKING</v>
      </c>
      <c r="B2576">
        <f t="shared" si="1122"/>
        <v>2</v>
      </c>
      <c r="C2576">
        <f t="shared" si="1123"/>
        <v>1</v>
      </c>
      <c r="D2576">
        <f t="shared" si="1124"/>
        <v>0</v>
      </c>
      <c r="E2576">
        <v>11252</v>
      </c>
      <c r="F2576" t="s">
        <v>10492</v>
      </c>
      <c r="G2576" t="s">
        <v>1869</v>
      </c>
      <c r="H2576" t="str">
        <f t="shared" si="1125"/>
        <v>29</v>
      </c>
      <c r="I2576" t="str">
        <f t="shared" si="1126"/>
        <v>May</v>
      </c>
      <c r="J2576" t="s">
        <v>27</v>
      </c>
      <c r="K2576" t="str">
        <f t="shared" si="1127"/>
        <v>01</v>
      </c>
      <c r="L2576" t="str">
        <f t="shared" si="1128"/>
        <v>Jun</v>
      </c>
      <c r="M2576">
        <v>3</v>
      </c>
      <c r="N2576">
        <f t="shared" si="1129"/>
        <v>-28</v>
      </c>
      <c r="O2576">
        <f t="shared" si="1130"/>
        <v>2</v>
      </c>
      <c r="P2576">
        <f t="shared" si="1131"/>
        <v>0</v>
      </c>
      <c r="Q2576" t="s">
        <v>587</v>
      </c>
      <c r="R2576" t="s">
        <v>57</v>
      </c>
      <c r="S2576">
        <v>4</v>
      </c>
      <c r="T2576">
        <v>1</v>
      </c>
      <c r="U2576" s="2">
        <v>1264.4710100917432</v>
      </c>
      <c r="V2576" s="2">
        <v>421.4903366972477</v>
      </c>
      <c r="W2576" t="s">
        <v>262</v>
      </c>
      <c r="X2576" t="s">
        <v>10493</v>
      </c>
      <c r="Y2576" t="s">
        <v>10494</v>
      </c>
      <c r="Z2576" t="str">
        <f t="shared" si="1133"/>
        <v>Apr</v>
      </c>
      <c r="AA2576" s="6">
        <f t="shared" si="1142"/>
        <v>2</v>
      </c>
      <c r="AB2576" s="6">
        <f t="shared" si="1142"/>
        <v>0</v>
      </c>
      <c r="AC2576" s="6">
        <f t="shared" si="1142"/>
        <v>0</v>
      </c>
      <c r="AD2576" s="6">
        <f t="shared" si="1142"/>
        <v>0</v>
      </c>
      <c r="AE2576" s="6">
        <f t="shared" si="1142"/>
        <v>0</v>
      </c>
      <c r="AF2576" s="6">
        <f t="shared" si="1134"/>
        <v>2</v>
      </c>
      <c r="AG2576" s="6">
        <f t="shared" si="1135"/>
        <v>-1</v>
      </c>
      <c r="AH2576" s="14" t="str">
        <f>LEFT(X2576,2)&amp;"."&amp;VLOOKUP(MID(X2576,4,3),'Data validation'!$A$1:$B$12,2,FALSE)&amp;".2025"</f>
        <v>30.04.2025</v>
      </c>
      <c r="AI2576">
        <f t="shared" si="1136"/>
        <v>18</v>
      </c>
      <c r="AJ2576" t="str">
        <f>H2576&amp;"."&amp;VLOOKUP(I2576,'Data validation'!$A$1:$B$12,2,FALSE)&amp;".2026"</f>
        <v>29.05.2026</v>
      </c>
      <c r="AK2576">
        <f t="shared" si="1137"/>
        <v>22</v>
      </c>
      <c r="AL2576" t="e">
        <f>VLOOKUP(E2576,[2]Sheet1!$A:$B,2,FALSE)</f>
        <v>#N/A</v>
      </c>
    </row>
    <row r="2577" spans="1:38" x14ac:dyDescent="0.25">
      <c r="A2577" t="str">
        <f>VLOOKUP(Q2577,'Data validation'!$K$2:$L$50,2,FALSE)</f>
        <v>TO</v>
      </c>
      <c r="B2577">
        <f t="shared" si="1122"/>
        <v>0</v>
      </c>
      <c r="C2577">
        <f t="shared" si="1123"/>
        <v>5</v>
      </c>
      <c r="D2577">
        <f t="shared" si="1124"/>
        <v>0</v>
      </c>
      <c r="E2577">
        <v>11249</v>
      </c>
      <c r="F2577" t="s">
        <v>10495</v>
      </c>
      <c r="G2577" t="s">
        <v>238</v>
      </c>
      <c r="H2577" t="str">
        <f t="shared" si="1125"/>
        <v>27</v>
      </c>
      <c r="I2577" t="str">
        <f t="shared" si="1126"/>
        <v>Aug</v>
      </c>
      <c r="J2577" t="s">
        <v>213</v>
      </c>
      <c r="K2577" t="str">
        <f t="shared" si="1127"/>
        <v>01</v>
      </c>
      <c r="L2577" t="str">
        <f t="shared" si="1128"/>
        <v>Sep</v>
      </c>
      <c r="M2577">
        <v>5</v>
      </c>
      <c r="N2577">
        <f t="shared" si="1129"/>
        <v>-26</v>
      </c>
      <c r="O2577">
        <f t="shared" si="1130"/>
        <v>4</v>
      </c>
      <c r="P2577">
        <f t="shared" si="1131"/>
        <v>0</v>
      </c>
      <c r="Q2577" t="s">
        <v>81</v>
      </c>
      <c r="R2577" t="s">
        <v>63</v>
      </c>
      <c r="S2577">
        <v>3</v>
      </c>
      <c r="T2577">
        <v>1</v>
      </c>
      <c r="U2577" s="2">
        <f>SUMIFS(SLR!L:L,SLR!D:D,'Резервации 2026'!E2577)</f>
        <v>2174.2375360999999</v>
      </c>
      <c r="V2577" s="2">
        <f t="shared" ref="V2577:V2581" si="1144">+U2577/M2577</f>
        <v>434.84750722000001</v>
      </c>
      <c r="W2577" t="s">
        <v>262</v>
      </c>
      <c r="X2577" t="s">
        <v>10484</v>
      </c>
      <c r="Y2577" t="s">
        <v>10433</v>
      </c>
      <c r="Z2577" t="str">
        <f t="shared" si="1133"/>
        <v>Apr</v>
      </c>
      <c r="AA2577" s="6">
        <f t="shared" si="1142"/>
        <v>0</v>
      </c>
      <c r="AB2577" s="6">
        <f t="shared" si="1142"/>
        <v>0</v>
      </c>
      <c r="AC2577" s="6">
        <f t="shared" si="1142"/>
        <v>0</v>
      </c>
      <c r="AD2577" s="6">
        <f t="shared" si="1142"/>
        <v>4</v>
      </c>
      <c r="AE2577" s="6">
        <f t="shared" si="1142"/>
        <v>0</v>
      </c>
      <c r="AF2577" s="6">
        <f t="shared" si="1134"/>
        <v>4</v>
      </c>
      <c r="AG2577" s="6">
        <f t="shared" si="1135"/>
        <v>-1</v>
      </c>
      <c r="AH2577" s="14" t="str">
        <f>LEFT(X2577,2)&amp;"."&amp;VLOOKUP(MID(X2577,4,3),'Data validation'!$A$1:$B$12,2,FALSE)&amp;".2025"</f>
        <v>29.04.2025</v>
      </c>
      <c r="AI2577">
        <f t="shared" si="1136"/>
        <v>18</v>
      </c>
      <c r="AJ2577" t="str">
        <f>H2577&amp;"."&amp;VLOOKUP(I2577,'Data validation'!$A$1:$B$12,2,FALSE)&amp;".2026"</f>
        <v>27.08.2026</v>
      </c>
      <c r="AK2577">
        <f t="shared" si="1137"/>
        <v>35</v>
      </c>
      <c r="AL2577" t="e">
        <f>VLOOKUP(E2577,[2]Sheet1!$A:$B,2,FALSE)</f>
        <v>#N/A</v>
      </c>
    </row>
    <row r="2578" spans="1:38" x14ac:dyDescent="0.25">
      <c r="A2578" t="str">
        <f>VLOOKUP(Q2578,'Data validation'!$K$2:$L$50,2,FALSE)</f>
        <v>TO</v>
      </c>
      <c r="B2578">
        <f t="shared" si="1122"/>
        <v>0</v>
      </c>
      <c r="C2578">
        <f t="shared" si="1123"/>
        <v>5</v>
      </c>
      <c r="D2578">
        <f t="shared" si="1124"/>
        <v>0</v>
      </c>
      <c r="E2578">
        <v>11253</v>
      </c>
      <c r="F2578" t="s">
        <v>10496</v>
      </c>
      <c r="G2578" t="s">
        <v>238</v>
      </c>
      <c r="H2578" t="str">
        <f t="shared" si="1125"/>
        <v>27</v>
      </c>
      <c r="I2578" t="str">
        <f t="shared" si="1126"/>
        <v>Aug</v>
      </c>
      <c r="J2578" t="s">
        <v>213</v>
      </c>
      <c r="K2578" t="str">
        <f t="shared" si="1127"/>
        <v>01</v>
      </c>
      <c r="L2578" t="str">
        <f t="shared" si="1128"/>
        <v>Sep</v>
      </c>
      <c r="M2578">
        <v>5</v>
      </c>
      <c r="N2578">
        <f t="shared" si="1129"/>
        <v>-26</v>
      </c>
      <c r="O2578">
        <f t="shared" si="1130"/>
        <v>4</v>
      </c>
      <c r="P2578">
        <f t="shared" si="1131"/>
        <v>0</v>
      </c>
      <c r="Q2578" t="s">
        <v>81</v>
      </c>
      <c r="R2578" t="s">
        <v>63</v>
      </c>
      <c r="S2578">
        <v>3</v>
      </c>
      <c r="T2578">
        <v>1</v>
      </c>
      <c r="U2578" s="2">
        <f>SUMIFS(SLR!L:L,SLR!D:D,'Резервации 2026'!E2578)</f>
        <v>2174.2375360999999</v>
      </c>
      <c r="V2578" s="2">
        <f t="shared" si="1144"/>
        <v>434.84750722000001</v>
      </c>
      <c r="W2578" t="s">
        <v>262</v>
      </c>
      <c r="X2578" t="s">
        <v>10497</v>
      </c>
      <c r="Y2578" t="s">
        <v>10494</v>
      </c>
      <c r="Z2578" t="str">
        <f t="shared" si="1133"/>
        <v>Apr</v>
      </c>
      <c r="AA2578" s="6">
        <f t="shared" si="1142"/>
        <v>0</v>
      </c>
      <c r="AB2578" s="6">
        <f t="shared" si="1142"/>
        <v>0</v>
      </c>
      <c r="AC2578" s="6">
        <f t="shared" si="1142"/>
        <v>0</v>
      </c>
      <c r="AD2578" s="6">
        <f t="shared" si="1142"/>
        <v>4</v>
      </c>
      <c r="AE2578" s="6">
        <f t="shared" si="1142"/>
        <v>0</v>
      </c>
      <c r="AF2578" s="6">
        <f t="shared" si="1134"/>
        <v>4</v>
      </c>
      <c r="AG2578" s="6">
        <f t="shared" si="1135"/>
        <v>-1</v>
      </c>
      <c r="AH2578" s="14" t="str">
        <f>LEFT(X2578,2)&amp;"."&amp;VLOOKUP(MID(X2578,4,3),'Data validation'!$A$1:$B$12,2,FALSE)&amp;".2025"</f>
        <v>30.04.2025</v>
      </c>
      <c r="AI2578">
        <f t="shared" si="1136"/>
        <v>18</v>
      </c>
      <c r="AJ2578" t="str">
        <f>H2578&amp;"."&amp;VLOOKUP(I2578,'Data validation'!$A$1:$B$12,2,FALSE)&amp;".2026"</f>
        <v>27.08.2026</v>
      </c>
      <c r="AK2578">
        <f t="shared" si="1137"/>
        <v>35</v>
      </c>
      <c r="AL2578" t="e">
        <f>VLOOKUP(E2578,[2]Sheet1!$A:$B,2,FALSE)</f>
        <v>#N/A</v>
      </c>
    </row>
    <row r="2579" spans="1:38" x14ac:dyDescent="0.25">
      <c r="A2579" t="str">
        <f>VLOOKUP(Q2579,'Data validation'!$K$2:$L$50,2,FALSE)</f>
        <v>TO</v>
      </c>
      <c r="B2579">
        <f t="shared" si="1122"/>
        <v>0</v>
      </c>
      <c r="C2579">
        <f t="shared" si="1123"/>
        <v>5</v>
      </c>
      <c r="D2579">
        <f t="shared" si="1124"/>
        <v>0</v>
      </c>
      <c r="E2579">
        <v>11254</v>
      </c>
      <c r="F2579" t="s">
        <v>10498</v>
      </c>
      <c r="G2579" t="s">
        <v>45</v>
      </c>
      <c r="H2579" t="str">
        <f t="shared" si="1125"/>
        <v>04</v>
      </c>
      <c r="I2579" t="str">
        <f t="shared" si="1126"/>
        <v>Jul</v>
      </c>
      <c r="J2579" t="s">
        <v>224</v>
      </c>
      <c r="K2579" t="str">
        <f t="shared" si="1127"/>
        <v>09</v>
      </c>
      <c r="L2579" t="str">
        <f t="shared" si="1128"/>
        <v>Jul</v>
      </c>
      <c r="M2579">
        <v>5</v>
      </c>
      <c r="N2579">
        <f t="shared" si="1129"/>
        <v>5</v>
      </c>
      <c r="O2579">
        <f t="shared" si="1130"/>
        <v>0</v>
      </c>
      <c r="P2579">
        <f t="shared" si="1131"/>
        <v>0</v>
      </c>
      <c r="Q2579" t="s">
        <v>81</v>
      </c>
      <c r="R2579" t="s">
        <v>20</v>
      </c>
      <c r="S2579">
        <v>2</v>
      </c>
      <c r="T2579">
        <v>1</v>
      </c>
      <c r="U2579" s="2">
        <f>SUMIFS(SLR!L:L,SLR!D:D,'Резервации 2026'!E2579)</f>
        <v>1650.7205199999999</v>
      </c>
      <c r="V2579" s="2">
        <f t="shared" si="1144"/>
        <v>330.14410399999997</v>
      </c>
      <c r="W2579" t="s">
        <v>262</v>
      </c>
      <c r="X2579" t="s">
        <v>10499</v>
      </c>
      <c r="Y2579" t="s">
        <v>10433</v>
      </c>
      <c r="Z2579" t="str">
        <f t="shared" si="1133"/>
        <v>Apr</v>
      </c>
      <c r="AA2579" s="6">
        <f t="shared" si="1142"/>
        <v>0</v>
      </c>
      <c r="AB2579" s="6">
        <f t="shared" si="1142"/>
        <v>0</v>
      </c>
      <c r="AC2579" s="6">
        <f t="shared" si="1142"/>
        <v>5</v>
      </c>
      <c r="AD2579" s="6">
        <f t="shared" si="1142"/>
        <v>0</v>
      </c>
      <c r="AE2579" s="6">
        <f t="shared" si="1142"/>
        <v>0</v>
      </c>
      <c r="AF2579" s="6">
        <f t="shared" si="1134"/>
        <v>5</v>
      </c>
      <c r="AG2579" s="6">
        <f t="shared" si="1135"/>
        <v>0</v>
      </c>
      <c r="AH2579" s="14" t="str">
        <f>LEFT(X2579,2)&amp;"."&amp;VLOOKUP(MID(X2579,4,3),'Data validation'!$A$1:$B$12,2,FALSE)&amp;".2025"</f>
        <v>30.04.2025</v>
      </c>
      <c r="AI2579">
        <f t="shared" si="1136"/>
        <v>18</v>
      </c>
      <c r="AJ2579" t="str">
        <f>H2579&amp;"."&amp;VLOOKUP(I2579,'Data validation'!$A$1:$B$12,2,FALSE)&amp;".2026"</f>
        <v>04.07.2026</v>
      </c>
      <c r="AK2579">
        <f t="shared" si="1137"/>
        <v>27</v>
      </c>
      <c r="AL2579" t="e">
        <f>VLOOKUP(E2579,[2]Sheet1!$A:$B,2,FALSE)</f>
        <v>#N/A</v>
      </c>
    </row>
    <row r="2580" spans="1:38" x14ac:dyDescent="0.25">
      <c r="A2580" t="str">
        <f>VLOOKUP(Q2580,'Data validation'!$K$2:$L$50,2,FALSE)</f>
        <v>TO</v>
      </c>
      <c r="B2580">
        <f t="shared" si="1122"/>
        <v>0</v>
      </c>
      <c r="C2580">
        <f t="shared" si="1123"/>
        <v>5</v>
      </c>
      <c r="D2580">
        <f t="shared" si="1124"/>
        <v>0</v>
      </c>
      <c r="E2580">
        <v>11255</v>
      </c>
      <c r="F2580" t="s">
        <v>10500</v>
      </c>
      <c r="G2580" t="s">
        <v>71</v>
      </c>
      <c r="H2580" t="str">
        <f t="shared" si="1125"/>
        <v>30</v>
      </c>
      <c r="I2580" t="str">
        <f t="shared" si="1126"/>
        <v>Jun</v>
      </c>
      <c r="J2580" t="s">
        <v>313</v>
      </c>
      <c r="K2580" t="str">
        <f t="shared" si="1127"/>
        <v>05</v>
      </c>
      <c r="L2580" t="str">
        <f t="shared" si="1128"/>
        <v>Jul</v>
      </c>
      <c r="M2580">
        <v>5</v>
      </c>
      <c r="N2580">
        <f t="shared" si="1129"/>
        <v>-25</v>
      </c>
      <c r="O2580">
        <f t="shared" si="1130"/>
        <v>1</v>
      </c>
      <c r="P2580">
        <f t="shared" si="1131"/>
        <v>4</v>
      </c>
      <c r="Q2580" t="s">
        <v>81</v>
      </c>
      <c r="R2580" t="s">
        <v>20</v>
      </c>
      <c r="S2580">
        <v>2</v>
      </c>
      <c r="T2580">
        <v>1</v>
      </c>
      <c r="U2580" s="2">
        <f>SUMIFS(SLR!L:L,SLR!D:D,'Резервации 2026'!E2580)</f>
        <v>1650.7205199999999</v>
      </c>
      <c r="V2580" s="2">
        <f t="shared" si="1144"/>
        <v>330.14410399999997</v>
      </c>
      <c r="W2580" t="s">
        <v>262</v>
      </c>
      <c r="X2580" t="s">
        <v>10501</v>
      </c>
      <c r="Y2580" t="s">
        <v>10433</v>
      </c>
      <c r="Z2580" t="str">
        <f t="shared" si="1133"/>
        <v>Apr</v>
      </c>
      <c r="AA2580" s="6">
        <f t="shared" si="1142"/>
        <v>0</v>
      </c>
      <c r="AB2580" s="6">
        <f t="shared" si="1142"/>
        <v>1</v>
      </c>
      <c r="AC2580" s="6">
        <f t="shared" si="1142"/>
        <v>4</v>
      </c>
      <c r="AD2580" s="6">
        <f t="shared" si="1142"/>
        <v>0</v>
      </c>
      <c r="AE2580" s="6">
        <f t="shared" si="1142"/>
        <v>0</v>
      </c>
      <c r="AF2580" s="6">
        <f t="shared" si="1134"/>
        <v>5</v>
      </c>
      <c r="AG2580" s="6">
        <f t="shared" si="1135"/>
        <v>0</v>
      </c>
      <c r="AH2580" s="14" t="str">
        <f>LEFT(X2580,2)&amp;"."&amp;VLOOKUP(MID(X2580,4,3),'Data validation'!$A$1:$B$12,2,FALSE)&amp;".2025"</f>
        <v>30.04.2025</v>
      </c>
      <c r="AI2580">
        <f t="shared" si="1136"/>
        <v>18</v>
      </c>
      <c r="AJ2580" t="str">
        <f>H2580&amp;"."&amp;VLOOKUP(I2580,'Data validation'!$A$1:$B$12,2,FALSE)&amp;".2026"</f>
        <v>30.06.2026</v>
      </c>
      <c r="AK2580">
        <f t="shared" si="1137"/>
        <v>27</v>
      </c>
      <c r="AL2580" t="e">
        <f>VLOOKUP(E2580,[2]Sheet1!$A:$B,2,FALSE)</f>
        <v>#N/A</v>
      </c>
    </row>
    <row r="2581" spans="1:38" x14ac:dyDescent="0.25">
      <c r="A2581" t="str">
        <f>VLOOKUP(Q2581,'Data validation'!$K$2:$L$50,2,FALSE)</f>
        <v>TO</v>
      </c>
      <c r="B2581">
        <f t="shared" si="1122"/>
        <v>0</v>
      </c>
      <c r="C2581">
        <f t="shared" si="1123"/>
        <v>0</v>
      </c>
      <c r="D2581">
        <f t="shared" si="1124"/>
        <v>7</v>
      </c>
      <c r="E2581">
        <v>11256</v>
      </c>
      <c r="F2581" t="s">
        <v>10502</v>
      </c>
      <c r="G2581" t="s">
        <v>135</v>
      </c>
      <c r="H2581" t="str">
        <f t="shared" si="1125"/>
        <v>01</v>
      </c>
      <c r="I2581" t="str">
        <f t="shared" si="1126"/>
        <v>Aug</v>
      </c>
      <c r="J2581" t="s">
        <v>259</v>
      </c>
      <c r="K2581" t="str">
        <f t="shared" si="1127"/>
        <v>08</v>
      </c>
      <c r="L2581" t="str">
        <f t="shared" si="1128"/>
        <v>Aug</v>
      </c>
      <c r="M2581">
        <v>7</v>
      </c>
      <c r="N2581">
        <f t="shared" si="1129"/>
        <v>7</v>
      </c>
      <c r="O2581">
        <f t="shared" si="1130"/>
        <v>0</v>
      </c>
      <c r="P2581">
        <f t="shared" si="1131"/>
        <v>0</v>
      </c>
      <c r="Q2581" t="s">
        <v>81</v>
      </c>
      <c r="R2581" t="s">
        <v>188</v>
      </c>
      <c r="S2581">
        <v>2</v>
      </c>
      <c r="T2581">
        <v>2</v>
      </c>
      <c r="U2581" s="2">
        <f>SUMIFS(SLR!L:L,SLR!D:D,'Резервации 2026'!E2581)</f>
        <v>3516.8952727999999</v>
      </c>
      <c r="V2581" s="2">
        <f t="shared" si="1144"/>
        <v>502.41361039999998</v>
      </c>
      <c r="W2581" t="s">
        <v>262</v>
      </c>
      <c r="X2581" t="s">
        <v>10503</v>
      </c>
      <c r="Y2581" t="s">
        <v>10494</v>
      </c>
      <c r="Z2581" t="str">
        <f t="shared" si="1133"/>
        <v>Apr</v>
      </c>
      <c r="AA2581" s="6">
        <f t="shared" si="1142"/>
        <v>0</v>
      </c>
      <c r="AB2581" s="6">
        <f t="shared" si="1142"/>
        <v>0</v>
      </c>
      <c r="AC2581" s="6">
        <f t="shared" si="1142"/>
        <v>0</v>
      </c>
      <c r="AD2581" s="6">
        <f t="shared" si="1142"/>
        <v>7</v>
      </c>
      <c r="AE2581" s="6">
        <f t="shared" si="1142"/>
        <v>0</v>
      </c>
      <c r="AF2581" s="6">
        <f t="shared" si="1134"/>
        <v>7</v>
      </c>
      <c r="AG2581" s="6">
        <f t="shared" si="1135"/>
        <v>0</v>
      </c>
      <c r="AH2581" s="14" t="str">
        <f>LEFT(X2581,2)&amp;"."&amp;VLOOKUP(MID(X2581,4,3),'Data validation'!$A$1:$B$12,2,FALSE)&amp;".2025"</f>
        <v>30.04.2025</v>
      </c>
      <c r="AI2581">
        <f t="shared" si="1136"/>
        <v>18</v>
      </c>
      <c r="AJ2581" t="str">
        <f>H2581&amp;"."&amp;VLOOKUP(I2581,'Data validation'!$A$1:$B$12,2,FALSE)&amp;".2026"</f>
        <v>01.08.2026</v>
      </c>
      <c r="AK2581">
        <f t="shared" si="1137"/>
        <v>31</v>
      </c>
      <c r="AL2581" t="e">
        <f>VLOOKUP(E2581,[2]Sheet1!$A:$B,2,FALSE)</f>
        <v>#N/A</v>
      </c>
    </row>
    <row r="2582" spans="1:38" x14ac:dyDescent="0.25">
      <c r="A2582" t="str">
        <f>VLOOKUP(Q2582,'Data validation'!$K$2:$L$50,2,FALSE)</f>
        <v>TO</v>
      </c>
      <c r="B2582">
        <f t="shared" si="1122"/>
        <v>0</v>
      </c>
      <c r="C2582">
        <f t="shared" si="1123"/>
        <v>5</v>
      </c>
      <c r="D2582">
        <f t="shared" si="1124"/>
        <v>0</v>
      </c>
      <c r="E2582">
        <v>11237</v>
      </c>
      <c r="F2582" t="s">
        <v>10504</v>
      </c>
      <c r="G2582" t="s">
        <v>172</v>
      </c>
      <c r="H2582" t="str">
        <f t="shared" si="1125"/>
        <v>01</v>
      </c>
      <c r="I2582" t="str">
        <f t="shared" si="1126"/>
        <v>Jul</v>
      </c>
      <c r="J2582" t="s">
        <v>173</v>
      </c>
      <c r="K2582" t="str">
        <f t="shared" si="1127"/>
        <v>06</v>
      </c>
      <c r="L2582" t="str">
        <f t="shared" si="1128"/>
        <v>Jul</v>
      </c>
      <c r="M2582">
        <v>5</v>
      </c>
      <c r="N2582">
        <f t="shared" si="1129"/>
        <v>5</v>
      </c>
      <c r="O2582">
        <f t="shared" si="1130"/>
        <v>0</v>
      </c>
      <c r="P2582">
        <f t="shared" si="1131"/>
        <v>0</v>
      </c>
      <c r="Q2582" t="s">
        <v>162</v>
      </c>
      <c r="R2582" t="s">
        <v>20</v>
      </c>
      <c r="S2582">
        <v>2</v>
      </c>
      <c r="T2582">
        <v>1</v>
      </c>
      <c r="U2582" s="2">
        <f>SUMIFS(Magelan!L:L,Magelan!D:D,'Резервации 2026'!E2582)</f>
        <v>1650.7205199999999</v>
      </c>
      <c r="V2582" s="2">
        <f t="shared" ref="V2582:V2583" si="1145">+U2582/M2582</f>
        <v>330.14410399999997</v>
      </c>
      <c r="W2582" t="s">
        <v>262</v>
      </c>
      <c r="X2582" t="s">
        <v>10505</v>
      </c>
      <c r="Y2582" t="s">
        <v>10433</v>
      </c>
      <c r="Z2582" t="str">
        <f t="shared" si="1133"/>
        <v>Apr</v>
      </c>
      <c r="AA2582" s="6">
        <f t="shared" si="1142"/>
        <v>0</v>
      </c>
      <c r="AB2582" s="6">
        <f t="shared" si="1142"/>
        <v>0</v>
      </c>
      <c r="AC2582" s="6">
        <f t="shared" si="1142"/>
        <v>5</v>
      </c>
      <c r="AD2582" s="6">
        <f t="shared" si="1142"/>
        <v>0</v>
      </c>
      <c r="AE2582" s="6">
        <f t="shared" si="1142"/>
        <v>0</v>
      </c>
      <c r="AF2582" s="6">
        <f t="shared" si="1134"/>
        <v>5</v>
      </c>
      <c r="AG2582" s="6">
        <f t="shared" si="1135"/>
        <v>0</v>
      </c>
      <c r="AH2582" s="14" t="str">
        <f>LEFT(X2582,2)&amp;"."&amp;VLOOKUP(MID(X2582,4,3),'Data validation'!$A$1:$B$12,2,FALSE)&amp;".2025"</f>
        <v>29.04.2025</v>
      </c>
      <c r="AI2582">
        <f t="shared" si="1136"/>
        <v>18</v>
      </c>
      <c r="AJ2582" t="str">
        <f>H2582&amp;"."&amp;VLOOKUP(I2582,'Data validation'!$A$1:$B$12,2,FALSE)&amp;".2026"</f>
        <v>01.07.2026</v>
      </c>
      <c r="AK2582">
        <f t="shared" si="1137"/>
        <v>27</v>
      </c>
      <c r="AL2582" t="e">
        <f>VLOOKUP(E2582,[2]Sheet1!$A:$B,2,FALSE)</f>
        <v>#N/A</v>
      </c>
    </row>
    <row r="2583" spans="1:38" x14ac:dyDescent="0.25">
      <c r="A2583" t="str">
        <f>VLOOKUP(Q2583,'Data validation'!$K$2:$L$50,2,FALSE)</f>
        <v>TO</v>
      </c>
      <c r="B2583">
        <f t="shared" si="1122"/>
        <v>0</v>
      </c>
      <c r="C2583">
        <f t="shared" si="1123"/>
        <v>0</v>
      </c>
      <c r="D2583">
        <f t="shared" si="1124"/>
        <v>5</v>
      </c>
      <c r="E2583">
        <v>11257</v>
      </c>
      <c r="F2583" t="s">
        <v>10506</v>
      </c>
      <c r="G2583" t="s">
        <v>528</v>
      </c>
      <c r="H2583" t="str">
        <f t="shared" si="1125"/>
        <v>23</v>
      </c>
      <c r="I2583" t="str">
        <f t="shared" si="1126"/>
        <v>Jul</v>
      </c>
      <c r="J2583" t="s">
        <v>495</v>
      </c>
      <c r="K2583" t="str">
        <f t="shared" si="1127"/>
        <v>28</v>
      </c>
      <c r="L2583" t="str">
        <f t="shared" si="1128"/>
        <v>Jul</v>
      </c>
      <c r="M2583">
        <v>5</v>
      </c>
      <c r="N2583">
        <f t="shared" si="1129"/>
        <v>5</v>
      </c>
      <c r="O2583">
        <f t="shared" si="1130"/>
        <v>0</v>
      </c>
      <c r="P2583">
        <f t="shared" si="1131"/>
        <v>0</v>
      </c>
      <c r="Q2583" t="s">
        <v>81</v>
      </c>
      <c r="R2583" t="s">
        <v>17</v>
      </c>
      <c r="S2583">
        <v>2</v>
      </c>
      <c r="T2583">
        <v>2</v>
      </c>
      <c r="U2583" s="2">
        <f>SUMIFS(SLR!L:L,SLR!D:D,'Резервации 2026'!E2583)</f>
        <v>2224.9522079999997</v>
      </c>
      <c r="V2583" s="2">
        <f t="shared" si="1145"/>
        <v>444.99044159999994</v>
      </c>
      <c r="W2583" t="s">
        <v>262</v>
      </c>
      <c r="X2583" t="s">
        <v>10507</v>
      </c>
      <c r="Y2583" t="s">
        <v>10494</v>
      </c>
      <c r="Z2583" t="str">
        <f t="shared" si="1133"/>
        <v>Apr</v>
      </c>
      <c r="AA2583" s="6">
        <f t="shared" si="1142"/>
        <v>0</v>
      </c>
      <c r="AB2583" s="6">
        <f t="shared" si="1142"/>
        <v>0</v>
      </c>
      <c r="AC2583" s="6">
        <f t="shared" si="1142"/>
        <v>5</v>
      </c>
      <c r="AD2583" s="6">
        <f t="shared" si="1142"/>
        <v>0</v>
      </c>
      <c r="AE2583" s="6">
        <f t="shared" si="1142"/>
        <v>0</v>
      </c>
      <c r="AF2583" s="6">
        <f t="shared" si="1134"/>
        <v>5</v>
      </c>
      <c r="AG2583" s="6">
        <f t="shared" si="1135"/>
        <v>0</v>
      </c>
      <c r="AH2583" s="14" t="str">
        <f>LEFT(X2583,2)&amp;"."&amp;VLOOKUP(MID(X2583,4,3),'Data validation'!$A$1:$B$12,2,FALSE)&amp;".2025"</f>
        <v>30.04.2025</v>
      </c>
      <c r="AI2583">
        <f t="shared" si="1136"/>
        <v>18</v>
      </c>
      <c r="AJ2583" t="str">
        <f>H2583&amp;"."&amp;VLOOKUP(I2583,'Data validation'!$A$1:$B$12,2,FALSE)&amp;".2026"</f>
        <v>23.07.2026</v>
      </c>
      <c r="AK2583">
        <f t="shared" si="1137"/>
        <v>30</v>
      </c>
      <c r="AL2583" t="e">
        <f>VLOOKUP(E2583,[2]Sheet1!$A:$B,2,FALSE)</f>
        <v>#N/A</v>
      </c>
    </row>
    <row r="2584" spans="1:38" x14ac:dyDescent="0.25">
      <c r="A2584" t="str">
        <f>VLOOKUP(Q2584,'Data validation'!$K$2:$L$50,2,FALSE)</f>
        <v>INDIVIDUAL</v>
      </c>
      <c r="B2584">
        <f t="shared" si="1122"/>
        <v>2</v>
      </c>
      <c r="C2584">
        <f t="shared" si="1123"/>
        <v>0</v>
      </c>
      <c r="D2584">
        <f t="shared" si="1124"/>
        <v>0</v>
      </c>
      <c r="E2584">
        <v>10930</v>
      </c>
      <c r="F2584" t="s">
        <v>9453</v>
      </c>
      <c r="G2584" t="s">
        <v>10508</v>
      </c>
      <c r="H2584" t="str">
        <f t="shared" si="1125"/>
        <v>15</v>
      </c>
      <c r="I2584" t="str">
        <f t="shared" si="1126"/>
        <v>May</v>
      </c>
      <c r="J2584" t="s">
        <v>9455</v>
      </c>
      <c r="K2584" t="str">
        <f t="shared" si="1127"/>
        <v>17</v>
      </c>
      <c r="L2584" t="str">
        <f t="shared" si="1128"/>
        <v>May</v>
      </c>
      <c r="M2584">
        <v>2</v>
      </c>
      <c r="N2584">
        <f t="shared" si="1129"/>
        <v>2</v>
      </c>
      <c r="O2584">
        <f t="shared" si="1130"/>
        <v>0</v>
      </c>
      <c r="P2584">
        <f t="shared" si="1131"/>
        <v>0</v>
      </c>
      <c r="Q2584" t="s">
        <v>24</v>
      </c>
      <c r="R2584" t="s">
        <v>110</v>
      </c>
      <c r="S2584">
        <v>3</v>
      </c>
      <c r="T2584">
        <v>0</v>
      </c>
      <c r="U2584" s="2">
        <v>838.67425871559624</v>
      </c>
      <c r="V2584" s="2">
        <v>419.33712935779812</v>
      </c>
      <c r="X2584" t="s">
        <v>10509</v>
      </c>
      <c r="Y2584" t="s">
        <v>10280</v>
      </c>
      <c r="Z2584" t="str">
        <f t="shared" si="1133"/>
        <v>Apr</v>
      </c>
      <c r="AA2584" s="6">
        <f t="shared" si="1142"/>
        <v>2</v>
      </c>
      <c r="AB2584" s="6">
        <f t="shared" si="1142"/>
        <v>0</v>
      </c>
      <c r="AC2584" s="6">
        <f t="shared" si="1142"/>
        <v>0</v>
      </c>
      <c r="AD2584" s="6">
        <f t="shared" si="1142"/>
        <v>0</v>
      </c>
      <c r="AE2584" s="6">
        <f t="shared" si="1142"/>
        <v>0</v>
      </c>
      <c r="AF2584" s="6">
        <f t="shared" si="1134"/>
        <v>2</v>
      </c>
      <c r="AG2584" s="6">
        <f t="shared" si="1135"/>
        <v>0</v>
      </c>
      <c r="AH2584" s="14" t="str">
        <f>LEFT(X2584,2)&amp;"."&amp;VLOOKUP(MID(X2584,4,3),'Data validation'!$A$1:$B$12,2,FALSE)&amp;".2025"</f>
        <v>15.04.2025</v>
      </c>
      <c r="AI2584">
        <f t="shared" si="1136"/>
        <v>16</v>
      </c>
      <c r="AJ2584" t="str">
        <f>H2584&amp;"."&amp;VLOOKUP(I2584,'Data validation'!$A$1:$B$12,2,FALSE)&amp;".2026"</f>
        <v>15.05.2026</v>
      </c>
      <c r="AK2584">
        <f t="shared" si="1137"/>
        <v>20</v>
      </c>
      <c r="AL2584" t="e">
        <f>VLOOKUP(E2584,[2]Sheet1!$A:$B,2,FALSE)</f>
        <v>#N/A</v>
      </c>
    </row>
    <row r="2585" spans="1:38" x14ac:dyDescent="0.25">
      <c r="A2585" t="str">
        <f>VLOOKUP(Q2585,'Data validation'!$K$2:$L$50,2,FALSE)</f>
        <v>TO</v>
      </c>
      <c r="B2585">
        <f t="shared" si="1122"/>
        <v>0</v>
      </c>
      <c r="C2585">
        <f t="shared" si="1123"/>
        <v>6</v>
      </c>
      <c r="D2585">
        <f t="shared" si="1124"/>
        <v>0</v>
      </c>
      <c r="E2585">
        <v>11241</v>
      </c>
      <c r="F2585" t="s">
        <v>10510</v>
      </c>
      <c r="G2585" t="s">
        <v>172</v>
      </c>
      <c r="H2585" t="str">
        <f t="shared" si="1125"/>
        <v>01</v>
      </c>
      <c r="I2585" t="str">
        <f t="shared" si="1126"/>
        <v>Jul</v>
      </c>
      <c r="J2585" t="s">
        <v>72</v>
      </c>
      <c r="K2585" t="str">
        <f t="shared" si="1127"/>
        <v>07</v>
      </c>
      <c r="L2585" t="str">
        <f t="shared" si="1128"/>
        <v>Jul</v>
      </c>
      <c r="M2585">
        <v>6</v>
      </c>
      <c r="N2585">
        <f t="shared" si="1129"/>
        <v>6</v>
      </c>
      <c r="O2585">
        <f t="shared" si="1130"/>
        <v>0</v>
      </c>
      <c r="P2585">
        <f t="shared" si="1131"/>
        <v>0</v>
      </c>
      <c r="Q2585" t="s">
        <v>162</v>
      </c>
      <c r="R2585" t="s">
        <v>17</v>
      </c>
      <c r="S2585">
        <v>1</v>
      </c>
      <c r="T2585">
        <v>1</v>
      </c>
      <c r="U2585" s="2">
        <f>SUMIFS(Magelan!L:L,Magelan!D:D,'Резервации 2026'!E2585)</f>
        <v>1350.4614984</v>
      </c>
      <c r="V2585" s="2">
        <f t="shared" ref="V2585:V2586" si="1146">+U2585/M2585</f>
        <v>225.07691639999999</v>
      </c>
      <c r="W2585" t="s">
        <v>5019</v>
      </c>
      <c r="X2585" t="s">
        <v>10511</v>
      </c>
      <c r="Y2585" t="s">
        <v>10433</v>
      </c>
      <c r="Z2585" t="str">
        <f t="shared" si="1133"/>
        <v>Apr</v>
      </c>
      <c r="AA2585" s="6">
        <f t="shared" si="1142"/>
        <v>0</v>
      </c>
      <c r="AB2585" s="6">
        <f t="shared" si="1142"/>
        <v>0</v>
      </c>
      <c r="AC2585" s="6">
        <f t="shared" si="1142"/>
        <v>6</v>
      </c>
      <c r="AD2585" s="6">
        <f t="shared" si="1142"/>
        <v>0</v>
      </c>
      <c r="AE2585" s="6">
        <f t="shared" si="1142"/>
        <v>0</v>
      </c>
      <c r="AF2585" s="6">
        <f t="shared" si="1134"/>
        <v>6</v>
      </c>
      <c r="AG2585" s="6">
        <f t="shared" si="1135"/>
        <v>0</v>
      </c>
      <c r="AH2585" s="14" t="str">
        <f>LEFT(X2585,2)&amp;"."&amp;VLOOKUP(MID(X2585,4,3),'Data validation'!$A$1:$B$12,2,FALSE)&amp;".2025"</f>
        <v>29.04.2025</v>
      </c>
      <c r="AI2585">
        <f t="shared" si="1136"/>
        <v>18</v>
      </c>
      <c r="AJ2585" t="str">
        <f>H2585&amp;"."&amp;VLOOKUP(I2585,'Data validation'!$A$1:$B$12,2,FALSE)&amp;".2026"</f>
        <v>01.07.2026</v>
      </c>
      <c r="AK2585">
        <f t="shared" si="1137"/>
        <v>27</v>
      </c>
      <c r="AL2585" t="e">
        <f>VLOOKUP(E2585,[2]Sheet1!$A:$B,2,FALSE)</f>
        <v>#N/A</v>
      </c>
    </row>
    <row r="2586" spans="1:38" x14ac:dyDescent="0.25">
      <c r="A2586" t="str">
        <f>VLOOKUP(Q2586,'Data validation'!$K$2:$L$50,2,FALSE)</f>
        <v>TO</v>
      </c>
      <c r="B2586">
        <f t="shared" si="1122"/>
        <v>0</v>
      </c>
      <c r="C2586">
        <f t="shared" si="1123"/>
        <v>5</v>
      </c>
      <c r="D2586">
        <f t="shared" si="1124"/>
        <v>0</v>
      </c>
      <c r="E2586">
        <v>11258</v>
      </c>
      <c r="F2586" t="s">
        <v>10512</v>
      </c>
      <c r="G2586" t="s">
        <v>131</v>
      </c>
      <c r="H2586" t="str">
        <f t="shared" si="1125"/>
        <v>29</v>
      </c>
      <c r="I2586" t="str">
        <f t="shared" si="1126"/>
        <v>Aug</v>
      </c>
      <c r="J2586" t="s">
        <v>322</v>
      </c>
      <c r="K2586" t="str">
        <f t="shared" si="1127"/>
        <v>03</v>
      </c>
      <c r="L2586" t="str">
        <f t="shared" si="1128"/>
        <v>Sep</v>
      </c>
      <c r="M2586">
        <v>5</v>
      </c>
      <c r="N2586">
        <f t="shared" si="1129"/>
        <v>-26</v>
      </c>
      <c r="O2586">
        <f t="shared" si="1130"/>
        <v>2</v>
      </c>
      <c r="P2586">
        <f t="shared" si="1131"/>
        <v>2</v>
      </c>
      <c r="Q2586" t="s">
        <v>81</v>
      </c>
      <c r="R2586" t="s">
        <v>20</v>
      </c>
      <c r="S2586">
        <v>3</v>
      </c>
      <c r="T2586">
        <v>1</v>
      </c>
      <c r="U2586" s="2">
        <f>SUMIFS(SLR!L:L,SLR!D:D,'Резервации 2026'!E2586)</f>
        <v>2065.7672043000002</v>
      </c>
      <c r="V2586" s="2">
        <f t="shared" si="1146"/>
        <v>413.15344086000005</v>
      </c>
      <c r="W2586" t="s">
        <v>262</v>
      </c>
      <c r="X2586" t="s">
        <v>10513</v>
      </c>
      <c r="Y2586" t="s">
        <v>10494</v>
      </c>
      <c r="Z2586" t="str">
        <f t="shared" si="1133"/>
        <v>Apr</v>
      </c>
      <c r="AA2586" s="6">
        <f t="shared" si="1142"/>
        <v>0</v>
      </c>
      <c r="AB2586" s="6">
        <f t="shared" si="1142"/>
        <v>0</v>
      </c>
      <c r="AC2586" s="6">
        <f t="shared" si="1142"/>
        <v>0</v>
      </c>
      <c r="AD2586" s="6">
        <f t="shared" si="1142"/>
        <v>2</v>
      </c>
      <c r="AE2586" s="6">
        <f t="shared" si="1142"/>
        <v>2</v>
      </c>
      <c r="AF2586" s="6">
        <f t="shared" si="1134"/>
        <v>4</v>
      </c>
      <c r="AG2586" s="6">
        <f t="shared" si="1135"/>
        <v>-1</v>
      </c>
      <c r="AH2586" s="14" t="str">
        <f>LEFT(X2586,2)&amp;"."&amp;VLOOKUP(MID(X2586,4,3),'Data validation'!$A$1:$B$12,2,FALSE)&amp;".2025"</f>
        <v>30.04.2025</v>
      </c>
      <c r="AI2586">
        <f t="shared" si="1136"/>
        <v>18</v>
      </c>
      <c r="AJ2586" t="str">
        <f>H2586&amp;"."&amp;VLOOKUP(I2586,'Data validation'!$A$1:$B$12,2,FALSE)&amp;".2026"</f>
        <v>29.08.2026</v>
      </c>
      <c r="AK2586">
        <f t="shared" si="1137"/>
        <v>35</v>
      </c>
      <c r="AL2586" t="e">
        <f>VLOOKUP(E2586,[2]Sheet1!$A:$B,2,FALSE)</f>
        <v>#N/A</v>
      </c>
    </row>
    <row r="2587" spans="1:38" x14ac:dyDescent="0.25">
      <c r="A2587" t="str">
        <f>VLOOKUP(Q2587,'Data validation'!$K$2:$L$50,2,FALSE)</f>
        <v>TOPOLA SKIES</v>
      </c>
      <c r="B2587">
        <f t="shared" si="1122"/>
        <v>0</v>
      </c>
      <c r="C2587">
        <f t="shared" si="1123"/>
        <v>0</v>
      </c>
      <c r="D2587">
        <f t="shared" si="1124"/>
        <v>6</v>
      </c>
      <c r="E2587">
        <v>11027</v>
      </c>
      <c r="F2587" t="s">
        <v>10514</v>
      </c>
      <c r="G2587" t="s">
        <v>84</v>
      </c>
      <c r="H2587" t="str">
        <f t="shared" si="1125"/>
        <v>20</v>
      </c>
      <c r="I2587" t="str">
        <f t="shared" si="1126"/>
        <v>Jul</v>
      </c>
      <c r="J2587" t="s">
        <v>85</v>
      </c>
      <c r="K2587" t="str">
        <f t="shared" si="1127"/>
        <v>26</v>
      </c>
      <c r="L2587" t="str">
        <f t="shared" si="1128"/>
        <v>Jul</v>
      </c>
      <c r="M2587">
        <v>6</v>
      </c>
      <c r="N2587">
        <f t="shared" si="1129"/>
        <v>6</v>
      </c>
      <c r="O2587">
        <f t="shared" si="1130"/>
        <v>0</v>
      </c>
      <c r="P2587">
        <f t="shared" si="1131"/>
        <v>0</v>
      </c>
      <c r="Q2587" t="s">
        <v>35</v>
      </c>
      <c r="R2587" t="s">
        <v>17</v>
      </c>
      <c r="S2587">
        <v>2</v>
      </c>
      <c r="T2587">
        <v>1</v>
      </c>
      <c r="U2587" s="2">
        <v>2566.6231486238535</v>
      </c>
      <c r="V2587" s="2">
        <v>427.77052477064217</v>
      </c>
      <c r="X2587" t="s">
        <v>10515</v>
      </c>
      <c r="Y2587" t="s">
        <v>10328</v>
      </c>
      <c r="Z2587" t="str">
        <f t="shared" si="1133"/>
        <v>Apr</v>
      </c>
      <c r="AA2587" s="6">
        <f t="shared" si="1142"/>
        <v>0</v>
      </c>
      <c r="AB2587" s="6">
        <f t="shared" si="1142"/>
        <v>0</v>
      </c>
      <c r="AC2587" s="6">
        <f t="shared" si="1142"/>
        <v>6</v>
      </c>
      <c r="AD2587" s="6">
        <f t="shared" si="1142"/>
        <v>0</v>
      </c>
      <c r="AE2587" s="6">
        <f t="shared" si="1142"/>
        <v>0</v>
      </c>
      <c r="AF2587" s="6">
        <f t="shared" si="1134"/>
        <v>6</v>
      </c>
      <c r="AG2587" s="6">
        <f t="shared" si="1135"/>
        <v>0</v>
      </c>
      <c r="AH2587" s="14" t="str">
        <f>LEFT(X2587,2)&amp;"."&amp;VLOOKUP(MID(X2587,4,3),'Data validation'!$A$1:$B$12,2,FALSE)&amp;".2025"</f>
        <v>23.04.2025</v>
      </c>
      <c r="AI2587">
        <f t="shared" si="1136"/>
        <v>17</v>
      </c>
      <c r="AJ2587" t="str">
        <f>H2587&amp;"."&amp;VLOOKUP(I2587,'Data validation'!$A$1:$B$12,2,FALSE)&amp;".2026"</f>
        <v>20.07.2026</v>
      </c>
      <c r="AK2587">
        <f t="shared" si="1137"/>
        <v>30</v>
      </c>
      <c r="AL2587" t="e">
        <f>VLOOKUP(E2587,[2]Sheet1!$A:$B,2,FALSE)</f>
        <v>#N/A</v>
      </c>
    </row>
    <row r="2588" spans="1:38" x14ac:dyDescent="0.25">
      <c r="A2588" t="str">
        <f>VLOOKUP(Q2588,'Data validation'!$K$2:$L$50,2,FALSE)</f>
        <v>TO</v>
      </c>
      <c r="B2588">
        <f t="shared" si="1122"/>
        <v>0</v>
      </c>
      <c r="C2588">
        <f t="shared" si="1123"/>
        <v>0</v>
      </c>
      <c r="D2588">
        <f t="shared" si="1124"/>
        <v>3</v>
      </c>
      <c r="E2588">
        <v>11007</v>
      </c>
      <c r="F2588" t="s">
        <v>10516</v>
      </c>
      <c r="G2588" t="s">
        <v>459</v>
      </c>
      <c r="H2588" t="str">
        <f t="shared" si="1125"/>
        <v>20</v>
      </c>
      <c r="I2588" t="str">
        <f t="shared" si="1126"/>
        <v>Aug</v>
      </c>
      <c r="J2588" t="s">
        <v>195</v>
      </c>
      <c r="K2588" t="str">
        <f t="shared" si="1127"/>
        <v>23</v>
      </c>
      <c r="L2588" t="str">
        <f t="shared" si="1128"/>
        <v>Aug</v>
      </c>
      <c r="M2588">
        <v>3</v>
      </c>
      <c r="N2588">
        <f t="shared" si="1129"/>
        <v>3</v>
      </c>
      <c r="O2588">
        <f t="shared" si="1130"/>
        <v>0</v>
      </c>
      <c r="P2588">
        <f t="shared" si="1131"/>
        <v>0</v>
      </c>
      <c r="Q2588" t="s">
        <v>81</v>
      </c>
      <c r="R2588" t="s">
        <v>25</v>
      </c>
      <c r="S2588">
        <v>2</v>
      </c>
      <c r="T2588">
        <v>1</v>
      </c>
      <c r="U2588" s="2">
        <f>SUMIFS(SLR!L:L,SLR!D:D,'Резервации 2026'!E2588)</f>
        <v>1388.834883</v>
      </c>
      <c r="V2588" s="2">
        <f t="shared" ref="V2588:V2593" si="1147">+U2588/M2588</f>
        <v>462.94496099999998</v>
      </c>
      <c r="W2588" t="s">
        <v>262</v>
      </c>
      <c r="X2588" t="s">
        <v>10517</v>
      </c>
      <c r="Y2588" t="s">
        <v>10290</v>
      </c>
      <c r="Z2588" t="str">
        <f t="shared" si="1133"/>
        <v>Apr</v>
      </c>
      <c r="AA2588" s="6">
        <f t="shared" si="1142"/>
        <v>0</v>
      </c>
      <c r="AB2588" s="6">
        <f t="shared" si="1142"/>
        <v>0</v>
      </c>
      <c r="AC2588" s="6">
        <f t="shared" si="1142"/>
        <v>0</v>
      </c>
      <c r="AD2588" s="6">
        <f t="shared" si="1142"/>
        <v>3</v>
      </c>
      <c r="AE2588" s="6">
        <f t="shared" si="1142"/>
        <v>0</v>
      </c>
      <c r="AF2588" s="6">
        <f t="shared" si="1134"/>
        <v>3</v>
      </c>
      <c r="AG2588" s="6">
        <f t="shared" si="1135"/>
        <v>0</v>
      </c>
      <c r="AH2588" s="14" t="str">
        <f>LEFT(X2588,2)&amp;"."&amp;VLOOKUP(MID(X2588,4,3),'Data validation'!$A$1:$B$12,2,FALSE)&amp;".2025"</f>
        <v>21.04.2025</v>
      </c>
      <c r="AI2588">
        <f t="shared" si="1136"/>
        <v>17</v>
      </c>
      <c r="AJ2588" t="str">
        <f>H2588&amp;"."&amp;VLOOKUP(I2588,'Data validation'!$A$1:$B$12,2,FALSE)&amp;".2026"</f>
        <v>20.08.2026</v>
      </c>
      <c r="AK2588">
        <f t="shared" si="1137"/>
        <v>34</v>
      </c>
      <c r="AL2588" t="e">
        <f>VLOOKUP(E2588,[2]Sheet1!$A:$B,2,FALSE)</f>
        <v>#N/A</v>
      </c>
    </row>
    <row r="2589" spans="1:38" x14ac:dyDescent="0.25">
      <c r="A2589" t="str">
        <f>VLOOKUP(Q2589,'Data validation'!$K$2:$L$50,2,FALSE)</f>
        <v>TO</v>
      </c>
      <c r="B2589">
        <f t="shared" si="1122"/>
        <v>0</v>
      </c>
      <c r="C2589">
        <f t="shared" si="1123"/>
        <v>0</v>
      </c>
      <c r="D2589">
        <f t="shared" si="1124"/>
        <v>3</v>
      </c>
      <c r="E2589">
        <v>11008</v>
      </c>
      <c r="F2589" t="s">
        <v>10518</v>
      </c>
      <c r="G2589" t="s">
        <v>459</v>
      </c>
      <c r="H2589" t="str">
        <f t="shared" si="1125"/>
        <v>20</v>
      </c>
      <c r="I2589" t="str">
        <f t="shared" si="1126"/>
        <v>Aug</v>
      </c>
      <c r="J2589" t="s">
        <v>195</v>
      </c>
      <c r="K2589" t="str">
        <f t="shared" si="1127"/>
        <v>23</v>
      </c>
      <c r="L2589" t="str">
        <f t="shared" si="1128"/>
        <v>Aug</v>
      </c>
      <c r="M2589">
        <v>3</v>
      </c>
      <c r="N2589">
        <f t="shared" si="1129"/>
        <v>3</v>
      </c>
      <c r="O2589">
        <f t="shared" si="1130"/>
        <v>0</v>
      </c>
      <c r="P2589">
        <f t="shared" si="1131"/>
        <v>0</v>
      </c>
      <c r="Q2589" t="s">
        <v>81</v>
      </c>
      <c r="R2589" t="s">
        <v>25</v>
      </c>
      <c r="S2589">
        <v>2</v>
      </c>
      <c r="T2589">
        <v>1</v>
      </c>
      <c r="U2589" s="2">
        <f>SUMIFS(SLR!L:L,SLR!D:D,'Резервации 2026'!E2589)</f>
        <v>1388.834883</v>
      </c>
      <c r="V2589" s="2">
        <f t="shared" si="1147"/>
        <v>462.94496099999998</v>
      </c>
      <c r="W2589" t="s">
        <v>262</v>
      </c>
      <c r="X2589" t="s">
        <v>10517</v>
      </c>
      <c r="Y2589" t="s">
        <v>10290</v>
      </c>
      <c r="Z2589" t="str">
        <f t="shared" si="1133"/>
        <v>Apr</v>
      </c>
      <c r="AA2589" s="6">
        <f t="shared" si="1142"/>
        <v>0</v>
      </c>
      <c r="AB2589" s="6">
        <f t="shared" si="1142"/>
        <v>0</v>
      </c>
      <c r="AC2589" s="6">
        <f t="shared" si="1142"/>
        <v>0</v>
      </c>
      <c r="AD2589" s="6">
        <f t="shared" si="1142"/>
        <v>3</v>
      </c>
      <c r="AE2589" s="6">
        <f t="shared" si="1142"/>
        <v>0</v>
      </c>
      <c r="AF2589" s="6">
        <f t="shared" si="1134"/>
        <v>3</v>
      </c>
      <c r="AG2589" s="6">
        <f t="shared" si="1135"/>
        <v>0</v>
      </c>
      <c r="AH2589" s="14" t="str">
        <f>LEFT(X2589,2)&amp;"."&amp;VLOOKUP(MID(X2589,4,3),'Data validation'!$A$1:$B$12,2,FALSE)&amp;".2025"</f>
        <v>21.04.2025</v>
      </c>
      <c r="AI2589">
        <f t="shared" si="1136"/>
        <v>17</v>
      </c>
      <c r="AJ2589" t="str">
        <f>H2589&amp;"."&amp;VLOOKUP(I2589,'Data validation'!$A$1:$B$12,2,FALSE)&amp;".2026"</f>
        <v>20.08.2026</v>
      </c>
      <c r="AK2589">
        <f t="shared" si="1137"/>
        <v>34</v>
      </c>
      <c r="AL2589" t="e">
        <f>VLOOKUP(E2589,[2]Sheet1!$A:$B,2,FALSE)</f>
        <v>#N/A</v>
      </c>
    </row>
    <row r="2590" spans="1:38" x14ac:dyDescent="0.25">
      <c r="A2590" t="str">
        <f>VLOOKUP(Q2590,'Data validation'!$K$2:$L$50,2,FALSE)</f>
        <v>TO</v>
      </c>
      <c r="B2590">
        <f t="shared" si="1122"/>
        <v>0</v>
      </c>
      <c r="C2590">
        <f t="shared" si="1123"/>
        <v>5</v>
      </c>
      <c r="D2590">
        <f t="shared" si="1124"/>
        <v>0</v>
      </c>
      <c r="E2590">
        <v>10975</v>
      </c>
      <c r="F2590" t="s">
        <v>10519</v>
      </c>
      <c r="G2590" t="s">
        <v>131</v>
      </c>
      <c r="H2590" t="str">
        <f t="shared" si="1125"/>
        <v>29</v>
      </c>
      <c r="I2590" t="str">
        <f t="shared" si="1126"/>
        <v>Aug</v>
      </c>
      <c r="J2590" t="s">
        <v>322</v>
      </c>
      <c r="K2590" t="str">
        <f t="shared" si="1127"/>
        <v>03</v>
      </c>
      <c r="L2590" t="str">
        <f t="shared" si="1128"/>
        <v>Sep</v>
      </c>
      <c r="M2590">
        <v>5</v>
      </c>
      <c r="N2590">
        <f t="shared" si="1129"/>
        <v>-26</v>
      </c>
      <c r="O2590">
        <f t="shared" si="1130"/>
        <v>2</v>
      </c>
      <c r="P2590">
        <f t="shared" si="1131"/>
        <v>2</v>
      </c>
      <c r="Q2590" t="s">
        <v>81</v>
      </c>
      <c r="R2590" t="s">
        <v>188</v>
      </c>
      <c r="S2590">
        <v>2</v>
      </c>
      <c r="T2590">
        <v>1</v>
      </c>
      <c r="U2590" s="2">
        <f>SUMIFS(SLR!L:L,SLR!D:D,'Резервации 2026'!E2590)</f>
        <v>1714.0111787999999</v>
      </c>
      <c r="V2590" s="2">
        <f t="shared" si="1147"/>
        <v>342.80223575999997</v>
      </c>
      <c r="W2590" t="s">
        <v>262</v>
      </c>
      <c r="X2590" t="s">
        <v>10520</v>
      </c>
      <c r="Y2590" t="s">
        <v>10404</v>
      </c>
      <c r="Z2590" t="str">
        <f t="shared" si="1133"/>
        <v>Apr</v>
      </c>
      <c r="AA2590" s="6">
        <f t="shared" si="1142"/>
        <v>0</v>
      </c>
      <c r="AB2590" s="6">
        <f t="shared" si="1142"/>
        <v>0</v>
      </c>
      <c r="AC2590" s="6">
        <f t="shared" si="1142"/>
        <v>0</v>
      </c>
      <c r="AD2590" s="6">
        <f t="shared" si="1142"/>
        <v>2</v>
      </c>
      <c r="AE2590" s="6">
        <f t="shared" si="1142"/>
        <v>2</v>
      </c>
      <c r="AF2590" s="6">
        <f t="shared" si="1134"/>
        <v>4</v>
      </c>
      <c r="AG2590" s="6">
        <f t="shared" si="1135"/>
        <v>-1</v>
      </c>
      <c r="AH2590" s="14" t="str">
        <f>LEFT(X2590,2)&amp;"."&amp;VLOOKUP(MID(X2590,4,3),'Data validation'!$A$1:$B$12,2,FALSE)&amp;".2025"</f>
        <v>19.04.2025</v>
      </c>
      <c r="AI2590">
        <f t="shared" si="1136"/>
        <v>16</v>
      </c>
      <c r="AJ2590" t="str">
        <f>H2590&amp;"."&amp;VLOOKUP(I2590,'Data validation'!$A$1:$B$12,2,FALSE)&amp;".2026"</f>
        <v>29.08.2026</v>
      </c>
      <c r="AK2590">
        <f t="shared" si="1137"/>
        <v>35</v>
      </c>
      <c r="AL2590" t="e">
        <f>VLOOKUP(E2590,[2]Sheet1!$A:$B,2,FALSE)</f>
        <v>#N/A</v>
      </c>
    </row>
    <row r="2591" spans="1:38" x14ac:dyDescent="0.25">
      <c r="A2591" t="str">
        <f>VLOOKUP(Q2591,'Data validation'!$K$2:$L$50,2,FALSE)</f>
        <v>TO</v>
      </c>
      <c r="B2591">
        <f t="shared" si="1122"/>
        <v>0</v>
      </c>
      <c r="C2591">
        <f t="shared" si="1123"/>
        <v>0</v>
      </c>
      <c r="D2591">
        <f t="shared" si="1124"/>
        <v>5</v>
      </c>
      <c r="E2591">
        <v>10927</v>
      </c>
      <c r="F2591" t="s">
        <v>10521</v>
      </c>
      <c r="G2591" t="s">
        <v>94</v>
      </c>
      <c r="H2591" t="str">
        <f t="shared" si="1125"/>
        <v>27</v>
      </c>
      <c r="I2591" t="str">
        <f t="shared" si="1126"/>
        <v>Jul</v>
      </c>
      <c r="J2591" t="s">
        <v>135</v>
      </c>
      <c r="K2591" t="str">
        <f t="shared" si="1127"/>
        <v>01</v>
      </c>
      <c r="L2591" t="str">
        <f t="shared" si="1128"/>
        <v>Aug</v>
      </c>
      <c r="M2591">
        <v>5</v>
      </c>
      <c r="N2591">
        <f t="shared" si="1129"/>
        <v>-26</v>
      </c>
      <c r="O2591">
        <f t="shared" si="1130"/>
        <v>4</v>
      </c>
      <c r="P2591">
        <f t="shared" si="1131"/>
        <v>0</v>
      </c>
      <c r="Q2591" t="s">
        <v>81</v>
      </c>
      <c r="R2591" t="s">
        <v>20</v>
      </c>
      <c r="S2591">
        <v>3</v>
      </c>
      <c r="T2591">
        <v>1</v>
      </c>
      <c r="U2591" s="2">
        <f>SUMIFS(SLR!L:L,SLR!D:D,'Резервации 2026'!E2591)</f>
        <v>2461.1186804999998</v>
      </c>
      <c r="V2591" s="2">
        <f t="shared" si="1147"/>
        <v>492.22373609999994</v>
      </c>
      <c r="W2591" t="s">
        <v>262</v>
      </c>
      <c r="X2591" t="s">
        <v>10522</v>
      </c>
      <c r="Y2591" t="s">
        <v>10428</v>
      </c>
      <c r="Z2591" t="str">
        <f t="shared" si="1133"/>
        <v>Apr</v>
      </c>
      <c r="AA2591" s="6">
        <f t="shared" si="1142"/>
        <v>0</v>
      </c>
      <c r="AB2591" s="6">
        <f t="shared" si="1142"/>
        <v>0</v>
      </c>
      <c r="AC2591" s="6">
        <f t="shared" si="1142"/>
        <v>4</v>
      </c>
      <c r="AD2591" s="6">
        <f t="shared" si="1142"/>
        <v>0</v>
      </c>
      <c r="AE2591" s="6">
        <f t="shared" si="1142"/>
        <v>0</v>
      </c>
      <c r="AF2591" s="6">
        <f t="shared" si="1134"/>
        <v>4</v>
      </c>
      <c r="AG2591" s="6">
        <f t="shared" si="1135"/>
        <v>-1</v>
      </c>
      <c r="AH2591" s="14" t="str">
        <f>LEFT(X2591,2)&amp;"."&amp;VLOOKUP(MID(X2591,4,3),'Data validation'!$A$1:$B$12,2,FALSE)&amp;".2025"</f>
        <v>14.04.2025</v>
      </c>
      <c r="AI2591">
        <f t="shared" si="1136"/>
        <v>16</v>
      </c>
      <c r="AJ2591" t="str">
        <f>H2591&amp;"."&amp;VLOOKUP(I2591,'Data validation'!$A$1:$B$12,2,FALSE)&amp;".2026"</f>
        <v>27.07.2026</v>
      </c>
      <c r="AK2591">
        <f t="shared" si="1137"/>
        <v>31</v>
      </c>
      <c r="AL2591" t="e">
        <f>VLOOKUP(E2591,[2]Sheet1!$A:$B,2,FALSE)</f>
        <v>#N/A</v>
      </c>
    </row>
    <row r="2592" spans="1:38" x14ac:dyDescent="0.25">
      <c r="A2592" t="str">
        <f>VLOOKUP(Q2592,'Data validation'!$K$2:$L$50,2,FALSE)</f>
        <v>TO</v>
      </c>
      <c r="B2592">
        <f t="shared" si="1122"/>
        <v>0</v>
      </c>
      <c r="C2592">
        <f t="shared" si="1123"/>
        <v>0</v>
      </c>
      <c r="D2592">
        <f t="shared" si="1124"/>
        <v>3</v>
      </c>
      <c r="E2592">
        <v>10942</v>
      </c>
      <c r="F2592" t="s">
        <v>10523</v>
      </c>
      <c r="G2592" t="s">
        <v>513</v>
      </c>
      <c r="H2592" t="str">
        <f t="shared" si="1125"/>
        <v>29</v>
      </c>
      <c r="I2592" t="str">
        <f t="shared" si="1126"/>
        <v>Jul</v>
      </c>
      <c r="J2592" t="s">
        <v>135</v>
      </c>
      <c r="K2592" t="str">
        <f t="shared" si="1127"/>
        <v>01</v>
      </c>
      <c r="L2592" t="str">
        <f t="shared" si="1128"/>
        <v>Aug</v>
      </c>
      <c r="M2592">
        <v>3</v>
      </c>
      <c r="N2592">
        <f t="shared" si="1129"/>
        <v>-28</v>
      </c>
      <c r="O2592">
        <f t="shared" si="1130"/>
        <v>2</v>
      </c>
      <c r="P2592">
        <f t="shared" si="1131"/>
        <v>0</v>
      </c>
      <c r="Q2592" t="s">
        <v>81</v>
      </c>
      <c r="R2592" t="s">
        <v>20</v>
      </c>
      <c r="S2592">
        <v>3</v>
      </c>
      <c r="T2592">
        <v>1</v>
      </c>
      <c r="U2592" s="2">
        <f>SUMIFS(SLR!L:L,SLR!D:D,'Резервации 2026'!E2592)</f>
        <v>1845.7950042</v>
      </c>
      <c r="V2592" s="2">
        <f t="shared" si="1147"/>
        <v>615.26500139999996</v>
      </c>
      <c r="W2592" t="s">
        <v>262</v>
      </c>
      <c r="X2592" t="s">
        <v>10524</v>
      </c>
      <c r="Y2592" t="s">
        <v>10346</v>
      </c>
      <c r="Z2592" t="str">
        <f t="shared" si="1133"/>
        <v>Apr</v>
      </c>
      <c r="AA2592" s="6">
        <f t="shared" si="1142"/>
        <v>0</v>
      </c>
      <c r="AB2592" s="6">
        <f t="shared" si="1142"/>
        <v>0</v>
      </c>
      <c r="AC2592" s="6">
        <f t="shared" si="1142"/>
        <v>2</v>
      </c>
      <c r="AD2592" s="6">
        <f t="shared" si="1142"/>
        <v>0</v>
      </c>
      <c r="AE2592" s="6">
        <f t="shared" si="1142"/>
        <v>0</v>
      </c>
      <c r="AF2592" s="6">
        <f t="shared" si="1134"/>
        <v>2</v>
      </c>
      <c r="AG2592" s="6">
        <f t="shared" si="1135"/>
        <v>-1</v>
      </c>
      <c r="AH2592" s="14" t="str">
        <f>LEFT(X2592,2)&amp;"."&amp;VLOOKUP(MID(X2592,4,3),'Data validation'!$A$1:$B$12,2,FALSE)&amp;".2025"</f>
        <v>16.04.2025</v>
      </c>
      <c r="AI2592">
        <f t="shared" si="1136"/>
        <v>16</v>
      </c>
      <c r="AJ2592" t="str">
        <f>H2592&amp;"."&amp;VLOOKUP(I2592,'Data validation'!$A$1:$B$12,2,FALSE)&amp;".2026"</f>
        <v>29.07.2026</v>
      </c>
      <c r="AK2592">
        <f t="shared" si="1137"/>
        <v>31</v>
      </c>
      <c r="AL2592" t="e">
        <f>VLOOKUP(E2592,[2]Sheet1!$A:$B,2,FALSE)</f>
        <v>#N/A</v>
      </c>
    </row>
    <row r="2593" spans="1:38" x14ac:dyDescent="0.25">
      <c r="A2593" t="str">
        <f>VLOOKUP(Q2593,'Data validation'!$K$2:$L$50,2,FALSE)</f>
        <v>TO</v>
      </c>
      <c r="B2593">
        <f t="shared" si="1122"/>
        <v>0</v>
      </c>
      <c r="C2593">
        <f t="shared" si="1123"/>
        <v>0</v>
      </c>
      <c r="D2593">
        <f t="shared" si="1124"/>
        <v>5</v>
      </c>
      <c r="E2593">
        <v>10950</v>
      </c>
      <c r="F2593" t="s">
        <v>10525</v>
      </c>
      <c r="G2593" t="s">
        <v>513</v>
      </c>
      <c r="H2593" t="str">
        <f t="shared" si="1125"/>
        <v>29</v>
      </c>
      <c r="I2593" t="str">
        <f t="shared" si="1126"/>
        <v>Jul</v>
      </c>
      <c r="J2593" t="s">
        <v>340</v>
      </c>
      <c r="K2593" t="str">
        <f t="shared" si="1127"/>
        <v>03</v>
      </c>
      <c r="L2593" t="str">
        <f t="shared" si="1128"/>
        <v>Aug</v>
      </c>
      <c r="M2593">
        <v>5</v>
      </c>
      <c r="N2593">
        <f t="shared" si="1129"/>
        <v>-26</v>
      </c>
      <c r="O2593">
        <f t="shared" si="1130"/>
        <v>2</v>
      </c>
      <c r="P2593">
        <f t="shared" si="1131"/>
        <v>2</v>
      </c>
      <c r="Q2593" t="s">
        <v>81</v>
      </c>
      <c r="R2593" t="s">
        <v>17</v>
      </c>
      <c r="S2593">
        <v>2</v>
      </c>
      <c r="T2593">
        <v>0</v>
      </c>
      <c r="U2593" s="2">
        <f>SUMIFS(SLR!L:L,SLR!D:D,'Резервации 2026'!E2593)</f>
        <v>1780.0008829999999</v>
      </c>
      <c r="V2593" s="2">
        <f t="shared" si="1147"/>
        <v>356.00017659999997</v>
      </c>
      <c r="W2593" t="s">
        <v>262</v>
      </c>
      <c r="X2593" t="s">
        <v>10526</v>
      </c>
      <c r="Y2593" t="s">
        <v>10325</v>
      </c>
      <c r="Z2593" t="str">
        <f t="shared" si="1133"/>
        <v>Apr</v>
      </c>
      <c r="AA2593" s="6">
        <f t="shared" si="1142"/>
        <v>0</v>
      </c>
      <c r="AB2593" s="6">
        <f t="shared" si="1142"/>
        <v>0</v>
      </c>
      <c r="AC2593" s="6">
        <f t="shared" si="1142"/>
        <v>2</v>
      </c>
      <c r="AD2593" s="6">
        <f t="shared" si="1142"/>
        <v>2</v>
      </c>
      <c r="AE2593" s="6">
        <f t="shared" si="1142"/>
        <v>0</v>
      </c>
      <c r="AF2593" s="6">
        <f t="shared" si="1134"/>
        <v>4</v>
      </c>
      <c r="AG2593" s="6">
        <f t="shared" si="1135"/>
        <v>-1</v>
      </c>
      <c r="AH2593" s="14" t="str">
        <f>LEFT(X2593,2)&amp;"."&amp;VLOOKUP(MID(X2593,4,3),'Data validation'!$A$1:$B$12,2,FALSE)&amp;".2025"</f>
        <v>17.04.2025</v>
      </c>
      <c r="AI2593">
        <f t="shared" si="1136"/>
        <v>16</v>
      </c>
      <c r="AJ2593" t="str">
        <f>H2593&amp;"."&amp;VLOOKUP(I2593,'Data validation'!$A$1:$B$12,2,FALSE)&amp;".2026"</f>
        <v>29.07.2026</v>
      </c>
      <c r="AK2593">
        <f t="shared" si="1137"/>
        <v>31</v>
      </c>
      <c r="AL2593" t="e">
        <f>VLOOKUP(E2593,[2]Sheet1!$A:$B,2,FALSE)</f>
        <v>#N/A</v>
      </c>
    </row>
    <row r="2594" spans="1:38" x14ac:dyDescent="0.25">
      <c r="A2594" t="str">
        <f>VLOOKUP(Q2594,'Data validation'!$K$2:$L$50,2,FALSE)</f>
        <v>TO</v>
      </c>
      <c r="B2594">
        <f t="shared" si="1122"/>
        <v>0</v>
      </c>
      <c r="C2594">
        <f t="shared" si="1123"/>
        <v>6</v>
      </c>
      <c r="D2594">
        <f t="shared" si="1124"/>
        <v>0</v>
      </c>
      <c r="E2594">
        <v>11259</v>
      </c>
      <c r="F2594" t="s">
        <v>10527</v>
      </c>
      <c r="G2594" t="s">
        <v>313</v>
      </c>
      <c r="H2594" t="str">
        <f t="shared" si="1125"/>
        <v>05</v>
      </c>
      <c r="I2594" t="str">
        <f t="shared" si="1126"/>
        <v>Jul</v>
      </c>
      <c r="J2594" t="s">
        <v>323</v>
      </c>
      <c r="K2594" t="str">
        <f t="shared" si="1127"/>
        <v>11</v>
      </c>
      <c r="L2594" t="str">
        <f t="shared" si="1128"/>
        <v>Jul</v>
      </c>
      <c r="M2594">
        <v>6</v>
      </c>
      <c r="N2594">
        <f t="shared" si="1129"/>
        <v>6</v>
      </c>
      <c r="O2594">
        <f t="shared" si="1130"/>
        <v>0</v>
      </c>
      <c r="P2594">
        <f t="shared" si="1131"/>
        <v>0</v>
      </c>
      <c r="Q2594" t="s">
        <v>162</v>
      </c>
      <c r="R2594" t="s">
        <v>20</v>
      </c>
      <c r="S2594">
        <v>3</v>
      </c>
      <c r="T2594">
        <v>0</v>
      </c>
      <c r="U2594" s="2">
        <f>SUMIFS(Magelan!L:L,Magelan!D:D,'Резервации 2026'!E2594)</f>
        <v>2767.2256337999997</v>
      </c>
      <c r="V2594" s="2">
        <f t="shared" ref="V2594" si="1148">+U2594/M2594</f>
        <v>461.20427229999996</v>
      </c>
      <c r="W2594" t="s">
        <v>262</v>
      </c>
      <c r="X2594" t="s">
        <v>10528</v>
      </c>
      <c r="Y2594" t="s">
        <v>10494</v>
      </c>
      <c r="Z2594" t="str">
        <f t="shared" si="1133"/>
        <v>Apr</v>
      </c>
      <c r="AA2594" s="6">
        <f t="shared" si="1142"/>
        <v>0</v>
      </c>
      <c r="AB2594" s="6">
        <f t="shared" si="1142"/>
        <v>0</v>
      </c>
      <c r="AC2594" s="6">
        <f t="shared" si="1142"/>
        <v>6</v>
      </c>
      <c r="AD2594" s="6">
        <f t="shared" si="1142"/>
        <v>0</v>
      </c>
      <c r="AE2594" s="6">
        <f t="shared" si="1142"/>
        <v>0</v>
      </c>
      <c r="AF2594" s="6">
        <f t="shared" si="1134"/>
        <v>6</v>
      </c>
      <c r="AG2594" s="6">
        <f t="shared" si="1135"/>
        <v>0</v>
      </c>
      <c r="AH2594" s="14" t="str">
        <f>LEFT(X2594,2)&amp;"."&amp;VLOOKUP(MID(X2594,4,3),'Data validation'!$A$1:$B$12,2,FALSE)&amp;".2025"</f>
        <v>30.04.2025</v>
      </c>
      <c r="AI2594">
        <f t="shared" si="1136"/>
        <v>18</v>
      </c>
      <c r="AJ2594" t="str">
        <f>H2594&amp;"."&amp;VLOOKUP(I2594,'Data validation'!$A$1:$B$12,2,FALSE)&amp;".2026"</f>
        <v>05.07.2026</v>
      </c>
      <c r="AK2594">
        <f t="shared" si="1137"/>
        <v>28</v>
      </c>
      <c r="AL2594" t="e">
        <f>VLOOKUP(E2594,[2]Sheet1!$A:$B,2,FALSE)</f>
        <v>#N/A</v>
      </c>
    </row>
    <row r="2595" spans="1:38" x14ac:dyDescent="0.25">
      <c r="A2595" t="str">
        <f>VLOOKUP(Q2595,'Data validation'!$K$2:$L$50,2,FALSE)</f>
        <v>BOOKING</v>
      </c>
      <c r="B2595">
        <f t="shared" si="1122"/>
        <v>0</v>
      </c>
      <c r="C2595">
        <f t="shared" si="1123"/>
        <v>0</v>
      </c>
      <c r="D2595">
        <f t="shared" si="1124"/>
        <v>5</v>
      </c>
      <c r="E2595">
        <v>10918</v>
      </c>
      <c r="F2595" t="s">
        <v>10529</v>
      </c>
      <c r="G2595" t="s">
        <v>354</v>
      </c>
      <c r="H2595" t="str">
        <f t="shared" si="1125"/>
        <v>12</v>
      </c>
      <c r="I2595" t="str">
        <f t="shared" si="1126"/>
        <v>Aug</v>
      </c>
      <c r="J2595" t="s">
        <v>60</v>
      </c>
      <c r="K2595" t="str">
        <f t="shared" si="1127"/>
        <v>17</v>
      </c>
      <c r="L2595" t="str">
        <f t="shared" si="1128"/>
        <v>Aug</v>
      </c>
      <c r="M2595">
        <v>5</v>
      </c>
      <c r="N2595">
        <f t="shared" si="1129"/>
        <v>5</v>
      </c>
      <c r="O2595">
        <f t="shared" si="1130"/>
        <v>0</v>
      </c>
      <c r="P2595">
        <f t="shared" si="1131"/>
        <v>0</v>
      </c>
      <c r="Q2595" t="s">
        <v>587</v>
      </c>
      <c r="R2595" t="s">
        <v>188</v>
      </c>
      <c r="S2595">
        <v>2</v>
      </c>
      <c r="T2595">
        <v>2</v>
      </c>
      <c r="U2595" s="2">
        <v>3361.0669399082567</v>
      </c>
      <c r="V2595" s="2">
        <v>672.21338798165129</v>
      </c>
      <c r="W2595" t="s">
        <v>10530</v>
      </c>
      <c r="X2595" t="s">
        <v>10531</v>
      </c>
      <c r="Y2595" t="s">
        <v>10532</v>
      </c>
      <c r="Z2595" t="str">
        <f t="shared" si="1133"/>
        <v>Apr</v>
      </c>
      <c r="AA2595" s="6">
        <f t="shared" si="1142"/>
        <v>0</v>
      </c>
      <c r="AB2595" s="6">
        <f t="shared" si="1142"/>
        <v>0</v>
      </c>
      <c r="AC2595" s="6">
        <f t="shared" si="1142"/>
        <v>0</v>
      </c>
      <c r="AD2595" s="6">
        <f t="shared" si="1142"/>
        <v>5</v>
      </c>
      <c r="AE2595" s="6">
        <f t="shared" si="1142"/>
        <v>0</v>
      </c>
      <c r="AF2595" s="6">
        <f t="shared" si="1134"/>
        <v>5</v>
      </c>
      <c r="AG2595" s="6">
        <f t="shared" si="1135"/>
        <v>0</v>
      </c>
      <c r="AH2595" s="14" t="str">
        <f>LEFT(X2595,2)&amp;"."&amp;VLOOKUP(MID(X2595,4,3),'Data validation'!$A$1:$B$12,2,FALSE)&amp;".2025"</f>
        <v>13.04.2025</v>
      </c>
      <c r="AI2595">
        <f t="shared" si="1136"/>
        <v>16</v>
      </c>
      <c r="AJ2595" t="str">
        <f>H2595&amp;"."&amp;VLOOKUP(I2595,'Data validation'!$A$1:$B$12,2,FALSE)&amp;".2026"</f>
        <v>12.08.2026</v>
      </c>
      <c r="AK2595">
        <f t="shared" si="1137"/>
        <v>33</v>
      </c>
      <c r="AL2595" t="e">
        <f>VLOOKUP(E2595,[2]Sheet1!$A:$B,2,FALSE)</f>
        <v>#N/A</v>
      </c>
    </row>
    <row r="2596" spans="1:38" x14ac:dyDescent="0.25">
      <c r="A2596" t="str">
        <f>VLOOKUP(Q2596,'Data validation'!$K$2:$L$50,2,FALSE)</f>
        <v>TO</v>
      </c>
      <c r="B2596">
        <f t="shared" si="1122"/>
        <v>0</v>
      </c>
      <c r="C2596">
        <f t="shared" si="1123"/>
        <v>0</v>
      </c>
      <c r="D2596">
        <f t="shared" si="1124"/>
        <v>5</v>
      </c>
      <c r="E2596">
        <v>11261</v>
      </c>
      <c r="F2596" t="s">
        <v>10533</v>
      </c>
      <c r="G2596" t="s">
        <v>84</v>
      </c>
      <c r="H2596" t="str">
        <f t="shared" si="1125"/>
        <v>20</v>
      </c>
      <c r="I2596" t="str">
        <f t="shared" si="1126"/>
        <v>Jul</v>
      </c>
      <c r="J2596" t="s">
        <v>107</v>
      </c>
      <c r="K2596" t="str">
        <f t="shared" si="1127"/>
        <v>25</v>
      </c>
      <c r="L2596" t="str">
        <f t="shared" si="1128"/>
        <v>Jul</v>
      </c>
      <c r="M2596">
        <v>5</v>
      </c>
      <c r="N2596">
        <f t="shared" si="1129"/>
        <v>5</v>
      </c>
      <c r="O2596">
        <f t="shared" si="1130"/>
        <v>0</v>
      </c>
      <c r="P2596">
        <f t="shared" si="1131"/>
        <v>0</v>
      </c>
      <c r="Q2596" t="s">
        <v>162</v>
      </c>
      <c r="R2596" t="s">
        <v>17</v>
      </c>
      <c r="S2596">
        <v>2</v>
      </c>
      <c r="T2596">
        <v>0</v>
      </c>
      <c r="U2596" s="2">
        <f>SUMIFS(Magelan!L:L,Magelan!D:D,'Резервации 2026'!E2596)</f>
        <v>1780.0008829999999</v>
      </c>
      <c r="V2596" s="2">
        <f t="shared" ref="V2596:V2600" si="1149">+U2596/M2596</f>
        <v>356.00017659999997</v>
      </c>
      <c r="W2596" t="s">
        <v>262</v>
      </c>
      <c r="X2596" t="s">
        <v>10534</v>
      </c>
      <c r="Y2596" t="s">
        <v>10494</v>
      </c>
      <c r="Z2596" t="str">
        <f t="shared" si="1133"/>
        <v>Apr</v>
      </c>
      <c r="AA2596" s="6">
        <f t="shared" si="1142"/>
        <v>0</v>
      </c>
      <c r="AB2596" s="6">
        <f t="shared" si="1142"/>
        <v>0</v>
      </c>
      <c r="AC2596" s="6">
        <f t="shared" si="1142"/>
        <v>5</v>
      </c>
      <c r="AD2596" s="6">
        <f t="shared" si="1142"/>
        <v>0</v>
      </c>
      <c r="AE2596" s="6">
        <f t="shared" si="1142"/>
        <v>0</v>
      </c>
      <c r="AF2596" s="6">
        <f t="shared" si="1134"/>
        <v>5</v>
      </c>
      <c r="AG2596" s="6">
        <f t="shared" si="1135"/>
        <v>0</v>
      </c>
      <c r="AH2596" s="14" t="str">
        <f>LEFT(X2596,2)&amp;"."&amp;VLOOKUP(MID(X2596,4,3),'Data validation'!$A$1:$B$12,2,FALSE)&amp;".2025"</f>
        <v>30.04.2025</v>
      </c>
      <c r="AI2596">
        <f t="shared" si="1136"/>
        <v>18</v>
      </c>
      <c r="AJ2596" t="str">
        <f>H2596&amp;"."&amp;VLOOKUP(I2596,'Data validation'!$A$1:$B$12,2,FALSE)&amp;".2026"</f>
        <v>20.07.2026</v>
      </c>
      <c r="AK2596">
        <f t="shared" si="1137"/>
        <v>30</v>
      </c>
      <c r="AL2596" t="e">
        <f>VLOOKUP(E2596,[2]Sheet1!$A:$B,2,FALSE)</f>
        <v>#N/A</v>
      </c>
    </row>
    <row r="2597" spans="1:38" x14ac:dyDescent="0.25">
      <c r="A2597" t="str">
        <f>VLOOKUP(Q2597,'Data validation'!$K$2:$L$50,2,FALSE)</f>
        <v>TO</v>
      </c>
      <c r="B2597">
        <f t="shared" si="1122"/>
        <v>0</v>
      </c>
      <c r="C2597">
        <f t="shared" si="1123"/>
        <v>0</v>
      </c>
      <c r="D2597">
        <f t="shared" si="1124"/>
        <v>5</v>
      </c>
      <c r="E2597">
        <v>11262</v>
      </c>
      <c r="F2597" t="s">
        <v>10535</v>
      </c>
      <c r="G2597" t="s">
        <v>84</v>
      </c>
      <c r="H2597" t="str">
        <f t="shared" si="1125"/>
        <v>20</v>
      </c>
      <c r="I2597" t="str">
        <f t="shared" si="1126"/>
        <v>Jul</v>
      </c>
      <c r="J2597" t="s">
        <v>107</v>
      </c>
      <c r="K2597" t="str">
        <f t="shared" si="1127"/>
        <v>25</v>
      </c>
      <c r="L2597" t="str">
        <f t="shared" si="1128"/>
        <v>Jul</v>
      </c>
      <c r="M2597">
        <v>5</v>
      </c>
      <c r="N2597">
        <f t="shared" si="1129"/>
        <v>5</v>
      </c>
      <c r="O2597">
        <f t="shared" si="1130"/>
        <v>0</v>
      </c>
      <c r="P2597">
        <f t="shared" si="1131"/>
        <v>0</v>
      </c>
      <c r="Q2597" t="s">
        <v>162</v>
      </c>
      <c r="R2597" t="s">
        <v>17</v>
      </c>
      <c r="S2597">
        <v>1</v>
      </c>
      <c r="T2597">
        <v>2</v>
      </c>
      <c r="U2597" s="2">
        <f>SUMIFS(Magelan!L:L,Magelan!D:D,'Резервации 2026'!E2597)</f>
        <v>1780.0008829999999</v>
      </c>
      <c r="V2597" s="2">
        <f t="shared" si="1149"/>
        <v>356.00017659999997</v>
      </c>
      <c r="W2597" t="s">
        <v>262</v>
      </c>
      <c r="X2597" t="s">
        <v>10534</v>
      </c>
      <c r="Y2597" t="s">
        <v>10494</v>
      </c>
      <c r="Z2597" t="str">
        <f t="shared" si="1133"/>
        <v>Apr</v>
      </c>
      <c r="AA2597" s="6">
        <f t="shared" si="1142"/>
        <v>0</v>
      </c>
      <c r="AB2597" s="6">
        <f t="shared" si="1142"/>
        <v>0</v>
      </c>
      <c r="AC2597" s="6">
        <f t="shared" si="1142"/>
        <v>5</v>
      </c>
      <c r="AD2597" s="6">
        <f t="shared" si="1142"/>
        <v>0</v>
      </c>
      <c r="AE2597" s="6">
        <f t="shared" si="1142"/>
        <v>0</v>
      </c>
      <c r="AF2597" s="6">
        <f t="shared" si="1134"/>
        <v>5</v>
      </c>
      <c r="AG2597" s="6">
        <f t="shared" si="1135"/>
        <v>0</v>
      </c>
      <c r="AH2597" s="14" t="str">
        <f>LEFT(X2597,2)&amp;"."&amp;VLOOKUP(MID(X2597,4,3),'Data validation'!$A$1:$B$12,2,FALSE)&amp;".2025"</f>
        <v>30.04.2025</v>
      </c>
      <c r="AI2597">
        <f t="shared" si="1136"/>
        <v>18</v>
      </c>
      <c r="AJ2597" t="str">
        <f>H2597&amp;"."&amp;VLOOKUP(I2597,'Data validation'!$A$1:$B$12,2,FALSE)&amp;".2026"</f>
        <v>20.07.2026</v>
      </c>
      <c r="AK2597">
        <f t="shared" si="1137"/>
        <v>30</v>
      </c>
      <c r="AL2597" t="e">
        <f>VLOOKUP(E2597,[2]Sheet1!$A:$B,2,FALSE)</f>
        <v>#N/A</v>
      </c>
    </row>
    <row r="2598" spans="1:38" x14ac:dyDescent="0.25">
      <c r="A2598" t="str">
        <f>VLOOKUP(Q2598,'Data validation'!$K$2:$L$50,2,FALSE)</f>
        <v>TO</v>
      </c>
      <c r="B2598">
        <f t="shared" si="1122"/>
        <v>0</v>
      </c>
      <c r="C2598">
        <f t="shared" si="1123"/>
        <v>6</v>
      </c>
      <c r="D2598">
        <f t="shared" si="1124"/>
        <v>0</v>
      </c>
      <c r="E2598">
        <v>11260</v>
      </c>
      <c r="F2598" t="s">
        <v>10536</v>
      </c>
      <c r="G2598" t="s">
        <v>313</v>
      </c>
      <c r="H2598" t="str">
        <f t="shared" si="1125"/>
        <v>05</v>
      </c>
      <c r="I2598" t="str">
        <f t="shared" si="1126"/>
        <v>Jul</v>
      </c>
      <c r="J2598" t="s">
        <v>323</v>
      </c>
      <c r="K2598" t="str">
        <f t="shared" si="1127"/>
        <v>11</v>
      </c>
      <c r="L2598" t="str">
        <f t="shared" si="1128"/>
        <v>Jul</v>
      </c>
      <c r="M2598">
        <v>6</v>
      </c>
      <c r="N2598">
        <f t="shared" si="1129"/>
        <v>6</v>
      </c>
      <c r="O2598">
        <f t="shared" si="1130"/>
        <v>0</v>
      </c>
      <c r="P2598">
        <f t="shared" si="1131"/>
        <v>0</v>
      </c>
      <c r="Q2598" t="s">
        <v>162</v>
      </c>
      <c r="R2598" t="s">
        <v>20</v>
      </c>
      <c r="S2598">
        <v>3</v>
      </c>
      <c r="T2598">
        <v>0</v>
      </c>
      <c r="U2598" s="2">
        <f>SUMIFS(Magelan!L:L,Magelan!D:D,'Резервации 2026'!E2598)</f>
        <v>2767.2256337999997</v>
      </c>
      <c r="V2598" s="2">
        <f t="shared" si="1149"/>
        <v>461.20427229999996</v>
      </c>
      <c r="W2598" t="s">
        <v>262</v>
      </c>
      <c r="X2598" t="s">
        <v>10537</v>
      </c>
      <c r="Y2598" t="s">
        <v>10494</v>
      </c>
      <c r="Z2598" t="str">
        <f t="shared" si="1133"/>
        <v>Apr</v>
      </c>
      <c r="AA2598" s="6">
        <f t="shared" si="1142"/>
        <v>0</v>
      </c>
      <c r="AB2598" s="6">
        <f t="shared" si="1142"/>
        <v>0</v>
      </c>
      <c r="AC2598" s="6">
        <f t="shared" si="1142"/>
        <v>6</v>
      </c>
      <c r="AD2598" s="6">
        <f t="shared" si="1142"/>
        <v>0</v>
      </c>
      <c r="AE2598" s="6">
        <f t="shared" si="1142"/>
        <v>0</v>
      </c>
      <c r="AF2598" s="6">
        <f t="shared" si="1134"/>
        <v>6</v>
      </c>
      <c r="AG2598" s="6">
        <f t="shared" si="1135"/>
        <v>0</v>
      </c>
      <c r="AH2598" s="14" t="str">
        <f>LEFT(X2598,2)&amp;"."&amp;VLOOKUP(MID(X2598,4,3),'Data validation'!$A$1:$B$12,2,FALSE)&amp;".2025"</f>
        <v>30.04.2025</v>
      </c>
      <c r="AI2598">
        <f t="shared" si="1136"/>
        <v>18</v>
      </c>
      <c r="AJ2598" t="str">
        <f>H2598&amp;"."&amp;VLOOKUP(I2598,'Data validation'!$A$1:$B$12,2,FALSE)&amp;".2026"</f>
        <v>05.07.2026</v>
      </c>
      <c r="AK2598">
        <f t="shared" si="1137"/>
        <v>28</v>
      </c>
      <c r="AL2598" t="e">
        <f>VLOOKUP(E2598,[2]Sheet1!$A:$B,2,FALSE)</f>
        <v>#N/A</v>
      </c>
    </row>
    <row r="2599" spans="1:38" x14ac:dyDescent="0.25">
      <c r="A2599" t="str">
        <f>VLOOKUP(Q2599,'Data validation'!$K$2:$L$50,2,FALSE)</f>
        <v>TO</v>
      </c>
      <c r="B2599">
        <f t="shared" si="1122"/>
        <v>0</v>
      </c>
      <c r="C2599">
        <f t="shared" si="1123"/>
        <v>1</v>
      </c>
      <c r="D2599">
        <f t="shared" si="1124"/>
        <v>0</v>
      </c>
      <c r="E2599">
        <v>11251</v>
      </c>
      <c r="F2599" t="s">
        <v>10538</v>
      </c>
      <c r="G2599" t="s">
        <v>181</v>
      </c>
      <c r="H2599" t="str">
        <f t="shared" si="1125"/>
        <v>03</v>
      </c>
      <c r="I2599" t="str">
        <f t="shared" si="1126"/>
        <v>Jul</v>
      </c>
      <c r="J2599" t="s">
        <v>45</v>
      </c>
      <c r="K2599" t="str">
        <f t="shared" si="1127"/>
        <v>04</v>
      </c>
      <c r="L2599" t="str">
        <f t="shared" si="1128"/>
        <v>Jul</v>
      </c>
      <c r="M2599">
        <v>1</v>
      </c>
      <c r="N2599">
        <f t="shared" si="1129"/>
        <v>1</v>
      </c>
      <c r="O2599">
        <f t="shared" si="1130"/>
        <v>0</v>
      </c>
      <c r="P2599">
        <f t="shared" si="1131"/>
        <v>0</v>
      </c>
      <c r="Q2599" t="s">
        <v>81</v>
      </c>
      <c r="R2599" t="s">
        <v>17</v>
      </c>
      <c r="S2599">
        <v>2</v>
      </c>
      <c r="T2599">
        <v>0</v>
      </c>
      <c r="U2599" s="2">
        <f>SUMIFS(SLR!L:L,SLR!D:D,'Резервации 2026'!E2599)</f>
        <v>0</v>
      </c>
      <c r="V2599" s="2">
        <f t="shared" si="1149"/>
        <v>0</v>
      </c>
      <c r="W2599" t="s">
        <v>262</v>
      </c>
      <c r="X2599" t="s">
        <v>10539</v>
      </c>
      <c r="Y2599" t="s">
        <v>10433</v>
      </c>
      <c r="Z2599" t="str">
        <f t="shared" si="1133"/>
        <v>Apr</v>
      </c>
      <c r="AA2599" s="6">
        <f t="shared" si="1142"/>
        <v>0</v>
      </c>
      <c r="AB2599" s="6">
        <f t="shared" si="1142"/>
        <v>0</v>
      </c>
      <c r="AC2599" s="6">
        <f t="shared" si="1142"/>
        <v>1</v>
      </c>
      <c r="AD2599" s="6">
        <f t="shared" si="1142"/>
        <v>0</v>
      </c>
      <c r="AE2599" s="6">
        <f t="shared" si="1142"/>
        <v>0</v>
      </c>
      <c r="AF2599" s="6">
        <f t="shared" si="1134"/>
        <v>1</v>
      </c>
      <c r="AG2599" s="6">
        <f t="shared" si="1135"/>
        <v>0</v>
      </c>
      <c r="AH2599" s="14" t="str">
        <f>LEFT(X2599,2)&amp;"."&amp;VLOOKUP(MID(X2599,4,3),'Data validation'!$A$1:$B$12,2,FALSE)&amp;".2025"</f>
        <v>29.04.2025</v>
      </c>
      <c r="AI2599">
        <f t="shared" si="1136"/>
        <v>18</v>
      </c>
      <c r="AJ2599" t="str">
        <f>H2599&amp;"."&amp;VLOOKUP(I2599,'Data validation'!$A$1:$B$12,2,FALSE)&amp;".2026"</f>
        <v>03.07.2026</v>
      </c>
      <c r="AK2599">
        <f t="shared" si="1137"/>
        <v>27</v>
      </c>
      <c r="AL2599" t="str">
        <f>VLOOKUP(E2599,[2]Sheet1!$A:$B,2,FALSE)</f>
        <v>Анулирана</v>
      </c>
    </row>
    <row r="2600" spans="1:38" x14ac:dyDescent="0.25">
      <c r="A2600" t="str">
        <f>VLOOKUP(Q2600,'Data validation'!$K$2:$L$50,2,FALSE)</f>
        <v>TO</v>
      </c>
      <c r="B2600">
        <f t="shared" si="1122"/>
        <v>0</v>
      </c>
      <c r="C2600">
        <f t="shared" si="1123"/>
        <v>0</v>
      </c>
      <c r="D2600">
        <f t="shared" si="1124"/>
        <v>5</v>
      </c>
      <c r="E2600">
        <v>11263</v>
      </c>
      <c r="F2600" t="s">
        <v>10540</v>
      </c>
      <c r="G2600" t="s">
        <v>84</v>
      </c>
      <c r="H2600" t="str">
        <f t="shared" si="1125"/>
        <v>20</v>
      </c>
      <c r="I2600" t="str">
        <f t="shared" si="1126"/>
        <v>Jul</v>
      </c>
      <c r="J2600" t="s">
        <v>107</v>
      </c>
      <c r="K2600" t="str">
        <f t="shared" si="1127"/>
        <v>25</v>
      </c>
      <c r="L2600" t="str">
        <f t="shared" si="1128"/>
        <v>Jul</v>
      </c>
      <c r="M2600">
        <v>5</v>
      </c>
      <c r="N2600">
        <f t="shared" si="1129"/>
        <v>5</v>
      </c>
      <c r="O2600">
        <f t="shared" si="1130"/>
        <v>0</v>
      </c>
      <c r="P2600">
        <f t="shared" si="1131"/>
        <v>0</v>
      </c>
      <c r="Q2600" t="s">
        <v>116</v>
      </c>
      <c r="R2600" t="s">
        <v>188</v>
      </c>
      <c r="S2600">
        <v>3</v>
      </c>
      <c r="T2600">
        <v>1</v>
      </c>
      <c r="U2600" s="2">
        <f>SUMIFS(Solvex!L:L,Solvex!D:D,'Резервации 2026'!E2600)</f>
        <v>2713.0295845000001</v>
      </c>
      <c r="V2600" s="2">
        <f t="shared" si="1149"/>
        <v>542.60591690000001</v>
      </c>
      <c r="W2600" t="s">
        <v>262</v>
      </c>
      <c r="X2600" t="s">
        <v>10541</v>
      </c>
      <c r="Y2600" t="s">
        <v>10494</v>
      </c>
      <c r="Z2600" t="str">
        <f t="shared" si="1133"/>
        <v>Apr</v>
      </c>
      <c r="AA2600" s="6">
        <f t="shared" si="1142"/>
        <v>0</v>
      </c>
      <c r="AB2600" s="6">
        <f t="shared" si="1142"/>
        <v>0</v>
      </c>
      <c r="AC2600" s="6">
        <f t="shared" si="1142"/>
        <v>5</v>
      </c>
      <c r="AD2600" s="6">
        <f t="shared" si="1142"/>
        <v>0</v>
      </c>
      <c r="AE2600" s="6">
        <f t="shared" si="1142"/>
        <v>0</v>
      </c>
      <c r="AF2600" s="6">
        <f t="shared" si="1134"/>
        <v>5</v>
      </c>
      <c r="AG2600" s="6">
        <f t="shared" si="1135"/>
        <v>0</v>
      </c>
      <c r="AH2600" s="14" t="str">
        <f>LEFT(X2600,2)&amp;"."&amp;VLOOKUP(MID(X2600,4,3),'Data validation'!$A$1:$B$12,2,FALSE)&amp;".2025"</f>
        <v>30.04.2025</v>
      </c>
      <c r="AI2600">
        <f t="shared" si="1136"/>
        <v>18</v>
      </c>
      <c r="AJ2600" t="str">
        <f>H2600&amp;"."&amp;VLOOKUP(I2600,'Data validation'!$A$1:$B$12,2,FALSE)&amp;".2026"</f>
        <v>20.07.2026</v>
      </c>
      <c r="AK2600">
        <f t="shared" si="1137"/>
        <v>30</v>
      </c>
      <c r="AL2600" t="e">
        <f>VLOOKUP(E2600,[2]Sheet1!$A:$B,2,FALSE)</f>
        <v>#N/A</v>
      </c>
    </row>
    <row r="2601" spans="1:38" x14ac:dyDescent="0.25">
      <c r="A2601" t="str">
        <f>VLOOKUP(Q2601,'Data validation'!$K$2:$L$50,2,FALSE)</f>
        <v>INDIVIDUAL</v>
      </c>
      <c r="B2601">
        <f t="shared" si="1122"/>
        <v>0</v>
      </c>
      <c r="C2601">
        <f t="shared" si="1123"/>
        <v>5</v>
      </c>
      <c r="D2601">
        <f t="shared" si="1124"/>
        <v>0</v>
      </c>
      <c r="E2601">
        <v>11265</v>
      </c>
      <c r="F2601" t="s">
        <v>10542</v>
      </c>
      <c r="G2601" t="s">
        <v>152</v>
      </c>
      <c r="H2601" t="str">
        <f t="shared" si="1125"/>
        <v>24</v>
      </c>
      <c r="I2601" t="str">
        <f t="shared" si="1126"/>
        <v>Jun</v>
      </c>
      <c r="J2601" t="s">
        <v>44</v>
      </c>
      <c r="K2601" t="str">
        <f t="shared" si="1127"/>
        <v>29</v>
      </c>
      <c r="L2601" t="str">
        <f t="shared" si="1128"/>
        <v>Jun</v>
      </c>
      <c r="M2601">
        <v>5</v>
      </c>
      <c r="N2601">
        <f t="shared" si="1129"/>
        <v>5</v>
      </c>
      <c r="O2601">
        <f t="shared" si="1130"/>
        <v>0</v>
      </c>
      <c r="P2601">
        <f t="shared" si="1131"/>
        <v>0</v>
      </c>
      <c r="Q2601" t="s">
        <v>24</v>
      </c>
      <c r="R2601" t="s">
        <v>63</v>
      </c>
      <c r="S2601">
        <v>3</v>
      </c>
      <c r="T2601">
        <v>0</v>
      </c>
      <c r="U2601" s="2">
        <v>2569.5838087155958</v>
      </c>
      <c r="V2601" s="2">
        <v>513.91676174311931</v>
      </c>
      <c r="X2601" t="s">
        <v>10543</v>
      </c>
      <c r="Y2601" t="s">
        <v>10494</v>
      </c>
      <c r="Z2601" t="str">
        <f t="shared" si="1133"/>
        <v>Apr</v>
      </c>
      <c r="AA2601" s="6">
        <f t="shared" si="1142"/>
        <v>0</v>
      </c>
      <c r="AB2601" s="6">
        <f t="shared" si="1142"/>
        <v>5</v>
      </c>
      <c r="AC2601" s="6">
        <f t="shared" si="1142"/>
        <v>0</v>
      </c>
      <c r="AD2601" s="6">
        <f t="shared" si="1142"/>
        <v>0</v>
      </c>
      <c r="AE2601" s="6">
        <f t="shared" si="1142"/>
        <v>0</v>
      </c>
      <c r="AF2601" s="6">
        <f t="shared" si="1134"/>
        <v>5</v>
      </c>
      <c r="AG2601" s="6">
        <f t="shared" si="1135"/>
        <v>0</v>
      </c>
      <c r="AH2601" s="14" t="str">
        <f>LEFT(X2601,2)&amp;"."&amp;VLOOKUP(MID(X2601,4,3),'Data validation'!$A$1:$B$12,2,FALSE)&amp;".2025"</f>
        <v>30.04.2025</v>
      </c>
      <c r="AI2601">
        <f t="shared" si="1136"/>
        <v>18</v>
      </c>
      <c r="AJ2601" t="str">
        <f>H2601&amp;"."&amp;VLOOKUP(I2601,'Data validation'!$A$1:$B$12,2,FALSE)&amp;".2026"</f>
        <v>24.06.2026</v>
      </c>
      <c r="AK2601">
        <f t="shared" si="1137"/>
        <v>26</v>
      </c>
      <c r="AL2601" t="e">
        <f>VLOOKUP(E2601,[2]Sheet1!$A:$B,2,FALSE)</f>
        <v>#N/A</v>
      </c>
    </row>
    <row r="2602" spans="1:38" x14ac:dyDescent="0.25">
      <c r="A2602" t="str">
        <f>VLOOKUP(Q2602,'Data validation'!$K$2:$L$50,2,FALSE)</f>
        <v>BOOKING</v>
      </c>
      <c r="B2602">
        <f t="shared" si="1122"/>
        <v>0</v>
      </c>
      <c r="C2602">
        <f t="shared" si="1123"/>
        <v>0</v>
      </c>
      <c r="D2602">
        <f t="shared" si="1124"/>
        <v>3</v>
      </c>
      <c r="E2602">
        <v>10945</v>
      </c>
      <c r="F2602" t="s">
        <v>10544</v>
      </c>
      <c r="G2602" t="s">
        <v>519</v>
      </c>
      <c r="H2602" t="str">
        <f t="shared" si="1125"/>
        <v>21</v>
      </c>
      <c r="I2602" t="str">
        <f t="shared" si="1126"/>
        <v>Aug</v>
      </c>
      <c r="J2602" t="s">
        <v>53</v>
      </c>
      <c r="K2602" t="str">
        <f t="shared" si="1127"/>
        <v>24</v>
      </c>
      <c r="L2602" t="str">
        <f t="shared" si="1128"/>
        <v>Aug</v>
      </c>
      <c r="M2602">
        <v>3</v>
      </c>
      <c r="N2602">
        <f t="shared" si="1129"/>
        <v>3</v>
      </c>
      <c r="O2602">
        <f t="shared" si="1130"/>
        <v>0</v>
      </c>
      <c r="P2602">
        <f t="shared" si="1131"/>
        <v>0</v>
      </c>
      <c r="Q2602" t="s">
        <v>587</v>
      </c>
      <c r="R2602" t="s">
        <v>63</v>
      </c>
      <c r="S2602">
        <v>1</v>
      </c>
      <c r="T2602">
        <v>0</v>
      </c>
      <c r="U2602" s="2">
        <v>1627.8247486238531</v>
      </c>
      <c r="V2602" s="2">
        <v>542.60824954128429</v>
      </c>
      <c r="X2602" t="s">
        <v>10545</v>
      </c>
      <c r="Y2602" t="s">
        <v>10346</v>
      </c>
      <c r="Z2602" t="str">
        <f t="shared" si="1133"/>
        <v>Apr</v>
      </c>
      <c r="AA2602" s="6">
        <f t="shared" si="1142"/>
        <v>0</v>
      </c>
      <c r="AB2602" s="6">
        <f t="shared" si="1142"/>
        <v>0</v>
      </c>
      <c r="AC2602" s="6">
        <f t="shared" si="1142"/>
        <v>0</v>
      </c>
      <c r="AD2602" s="6">
        <f t="shared" si="1142"/>
        <v>3</v>
      </c>
      <c r="AE2602" s="6">
        <f t="shared" si="1142"/>
        <v>0</v>
      </c>
      <c r="AF2602" s="6">
        <f t="shared" si="1134"/>
        <v>3</v>
      </c>
      <c r="AG2602" s="6">
        <f t="shared" si="1135"/>
        <v>0</v>
      </c>
      <c r="AH2602" s="14" t="str">
        <f>LEFT(X2602,2)&amp;"."&amp;VLOOKUP(MID(X2602,4,3),'Data validation'!$A$1:$B$12,2,FALSE)&amp;".2025"</f>
        <v>16.04.2025</v>
      </c>
      <c r="AI2602">
        <f t="shared" si="1136"/>
        <v>16</v>
      </c>
      <c r="AJ2602" t="str">
        <f>H2602&amp;"."&amp;VLOOKUP(I2602,'Data validation'!$A$1:$B$12,2,FALSE)&amp;".2026"</f>
        <v>21.08.2026</v>
      </c>
      <c r="AK2602">
        <f t="shared" si="1137"/>
        <v>34</v>
      </c>
      <c r="AL2602" t="e">
        <f>VLOOKUP(E2602,[2]Sheet1!$A:$B,2,FALSE)</f>
        <v>#N/A</v>
      </c>
    </row>
    <row r="2603" spans="1:38" x14ac:dyDescent="0.25">
      <c r="A2603" t="str">
        <f>VLOOKUP(Q2603,'Data validation'!$K$2:$L$50,2,FALSE)</f>
        <v>BOOKING</v>
      </c>
      <c r="B2603">
        <f t="shared" si="1122"/>
        <v>0</v>
      </c>
      <c r="C2603">
        <f t="shared" si="1123"/>
        <v>0</v>
      </c>
      <c r="D2603">
        <f t="shared" si="1124"/>
        <v>3</v>
      </c>
      <c r="E2603">
        <v>10943</v>
      </c>
      <c r="F2603" t="s">
        <v>10544</v>
      </c>
      <c r="G2603" t="s">
        <v>519</v>
      </c>
      <c r="H2603" t="str">
        <f t="shared" si="1125"/>
        <v>21</v>
      </c>
      <c r="I2603" t="str">
        <f t="shared" si="1126"/>
        <v>Aug</v>
      </c>
      <c r="J2603" t="s">
        <v>53</v>
      </c>
      <c r="K2603" t="str">
        <f t="shared" si="1127"/>
        <v>24</v>
      </c>
      <c r="L2603" t="str">
        <f t="shared" si="1128"/>
        <v>Aug</v>
      </c>
      <c r="M2603">
        <v>3</v>
      </c>
      <c r="N2603">
        <f t="shared" si="1129"/>
        <v>3</v>
      </c>
      <c r="O2603">
        <f t="shared" si="1130"/>
        <v>0</v>
      </c>
      <c r="P2603">
        <f t="shared" si="1131"/>
        <v>0</v>
      </c>
      <c r="Q2603" t="s">
        <v>587</v>
      </c>
      <c r="R2603" t="s">
        <v>63</v>
      </c>
      <c r="S2603">
        <v>1</v>
      </c>
      <c r="T2603">
        <v>0</v>
      </c>
      <c r="U2603" s="2">
        <v>1627.8247486238531</v>
      </c>
      <c r="V2603" s="2">
        <v>542.60824954128429</v>
      </c>
      <c r="W2603" t="s">
        <v>9492</v>
      </c>
      <c r="X2603" t="s">
        <v>10545</v>
      </c>
      <c r="Y2603" t="s">
        <v>10346</v>
      </c>
      <c r="Z2603" t="str">
        <f t="shared" si="1133"/>
        <v>Apr</v>
      </c>
      <c r="AA2603" s="6">
        <f t="shared" si="1142"/>
        <v>0</v>
      </c>
      <c r="AB2603" s="6">
        <f t="shared" si="1142"/>
        <v>0</v>
      </c>
      <c r="AC2603" s="6">
        <f t="shared" si="1142"/>
        <v>0</v>
      </c>
      <c r="AD2603" s="6">
        <f t="shared" si="1142"/>
        <v>3</v>
      </c>
      <c r="AE2603" s="6">
        <f t="shared" si="1142"/>
        <v>0</v>
      </c>
      <c r="AF2603" s="6">
        <f t="shared" si="1134"/>
        <v>3</v>
      </c>
      <c r="AG2603" s="6">
        <f t="shared" si="1135"/>
        <v>0</v>
      </c>
      <c r="AH2603" s="14" t="str">
        <f>LEFT(X2603,2)&amp;"."&amp;VLOOKUP(MID(X2603,4,3),'Data validation'!$A$1:$B$12,2,FALSE)&amp;".2025"</f>
        <v>16.04.2025</v>
      </c>
      <c r="AI2603">
        <f t="shared" si="1136"/>
        <v>16</v>
      </c>
      <c r="AJ2603" t="str">
        <f>H2603&amp;"."&amp;VLOOKUP(I2603,'Data validation'!$A$1:$B$12,2,FALSE)&amp;".2026"</f>
        <v>21.08.2026</v>
      </c>
      <c r="AK2603">
        <f t="shared" si="1137"/>
        <v>34</v>
      </c>
      <c r="AL2603" t="e">
        <f>VLOOKUP(E2603,[2]Sheet1!$A:$B,2,FALSE)</f>
        <v>#N/A</v>
      </c>
    </row>
    <row r="2604" spans="1:38" x14ac:dyDescent="0.25">
      <c r="A2604" t="str">
        <f>VLOOKUP(Q2604,'Data validation'!$K$2:$L$50,2,FALSE)</f>
        <v>BOOKING</v>
      </c>
      <c r="B2604">
        <f t="shared" si="1122"/>
        <v>0</v>
      </c>
      <c r="C2604">
        <f t="shared" si="1123"/>
        <v>0</v>
      </c>
      <c r="D2604">
        <f t="shared" si="1124"/>
        <v>3</v>
      </c>
      <c r="E2604">
        <v>10944</v>
      </c>
      <c r="F2604" t="s">
        <v>10544</v>
      </c>
      <c r="G2604" t="s">
        <v>519</v>
      </c>
      <c r="H2604" t="str">
        <f t="shared" si="1125"/>
        <v>21</v>
      </c>
      <c r="I2604" t="str">
        <f t="shared" si="1126"/>
        <v>Aug</v>
      </c>
      <c r="J2604" t="s">
        <v>53</v>
      </c>
      <c r="K2604" t="str">
        <f t="shared" si="1127"/>
        <v>24</v>
      </c>
      <c r="L2604" t="str">
        <f t="shared" si="1128"/>
        <v>Aug</v>
      </c>
      <c r="M2604">
        <v>3</v>
      </c>
      <c r="N2604">
        <f t="shared" si="1129"/>
        <v>3</v>
      </c>
      <c r="O2604">
        <f t="shared" si="1130"/>
        <v>0</v>
      </c>
      <c r="P2604">
        <f t="shared" si="1131"/>
        <v>0</v>
      </c>
      <c r="Q2604" t="s">
        <v>587</v>
      </c>
      <c r="R2604" t="s">
        <v>63</v>
      </c>
      <c r="S2604">
        <v>2</v>
      </c>
      <c r="T2604">
        <v>0</v>
      </c>
      <c r="U2604" s="2">
        <v>1627.8247486238531</v>
      </c>
      <c r="V2604" s="2">
        <v>542.60824954128429</v>
      </c>
      <c r="X2604" t="s">
        <v>10545</v>
      </c>
      <c r="Y2604" t="s">
        <v>10346</v>
      </c>
      <c r="Z2604" t="str">
        <f t="shared" si="1133"/>
        <v>Apr</v>
      </c>
      <c r="AA2604" s="6">
        <f t="shared" si="1142"/>
        <v>0</v>
      </c>
      <c r="AB2604" s="6">
        <f t="shared" si="1142"/>
        <v>0</v>
      </c>
      <c r="AC2604" s="6">
        <f t="shared" si="1142"/>
        <v>0</v>
      </c>
      <c r="AD2604" s="6">
        <f t="shared" si="1142"/>
        <v>3</v>
      </c>
      <c r="AE2604" s="6">
        <f t="shared" si="1142"/>
        <v>0</v>
      </c>
      <c r="AF2604" s="6">
        <f t="shared" si="1134"/>
        <v>3</v>
      </c>
      <c r="AG2604" s="6">
        <f t="shared" si="1135"/>
        <v>0</v>
      </c>
      <c r="AH2604" s="14" t="str">
        <f>LEFT(X2604,2)&amp;"."&amp;VLOOKUP(MID(X2604,4,3),'Data validation'!$A$1:$B$12,2,FALSE)&amp;".2025"</f>
        <v>16.04.2025</v>
      </c>
      <c r="AI2604">
        <f t="shared" si="1136"/>
        <v>16</v>
      </c>
      <c r="AJ2604" t="str">
        <f>H2604&amp;"."&amp;VLOOKUP(I2604,'Data validation'!$A$1:$B$12,2,FALSE)&amp;".2026"</f>
        <v>21.08.2026</v>
      </c>
      <c r="AK2604">
        <f t="shared" si="1137"/>
        <v>34</v>
      </c>
      <c r="AL2604" t="e">
        <f>VLOOKUP(E2604,[2]Sheet1!$A:$B,2,FALSE)</f>
        <v>#N/A</v>
      </c>
    </row>
    <row r="2605" spans="1:38" x14ac:dyDescent="0.25">
      <c r="A2605" t="str">
        <f>VLOOKUP(Q2605,'Data validation'!$K$2:$L$50,2,FALSE)</f>
        <v>TO</v>
      </c>
      <c r="B2605">
        <f t="shared" si="1122"/>
        <v>0</v>
      </c>
      <c r="C2605">
        <f t="shared" si="1123"/>
        <v>0</v>
      </c>
      <c r="D2605">
        <f t="shared" si="1124"/>
        <v>3</v>
      </c>
      <c r="E2605">
        <v>10920</v>
      </c>
      <c r="F2605" t="s">
        <v>10546</v>
      </c>
      <c r="G2605" t="s">
        <v>33</v>
      </c>
      <c r="H2605" t="str">
        <f t="shared" si="1125"/>
        <v>18</v>
      </c>
      <c r="I2605" t="str">
        <f t="shared" si="1126"/>
        <v>Jul</v>
      </c>
      <c r="J2605" t="s">
        <v>93</v>
      </c>
      <c r="K2605" t="str">
        <f t="shared" si="1127"/>
        <v>21</v>
      </c>
      <c r="L2605" t="str">
        <f t="shared" si="1128"/>
        <v>Jul</v>
      </c>
      <c r="M2605">
        <v>3</v>
      </c>
      <c r="N2605">
        <f t="shared" si="1129"/>
        <v>3</v>
      </c>
      <c r="O2605">
        <f t="shared" si="1130"/>
        <v>0</v>
      </c>
      <c r="P2605">
        <f t="shared" si="1131"/>
        <v>0</v>
      </c>
      <c r="Q2605" t="s">
        <v>81</v>
      </c>
      <c r="R2605" t="s">
        <v>63</v>
      </c>
      <c r="S2605">
        <v>2</v>
      </c>
      <c r="T2605">
        <v>2</v>
      </c>
      <c r="U2605" s="2">
        <f>SUMIFS(SLR!L:L,SLR!D:D,'Резервации 2026'!E2605)</f>
        <v>1709.0824872000001</v>
      </c>
      <c r="V2605" s="2">
        <f t="shared" ref="V2605" si="1150">+U2605/M2605</f>
        <v>569.69416239999998</v>
      </c>
      <c r="W2605" t="s">
        <v>262</v>
      </c>
      <c r="X2605" t="s">
        <v>10547</v>
      </c>
      <c r="Y2605" t="s">
        <v>10532</v>
      </c>
      <c r="Z2605" t="str">
        <f t="shared" si="1133"/>
        <v>Apr</v>
      </c>
      <c r="AA2605" s="6">
        <f t="shared" si="1142"/>
        <v>0</v>
      </c>
      <c r="AB2605" s="6">
        <f t="shared" si="1142"/>
        <v>0</v>
      </c>
      <c r="AC2605" s="6">
        <f t="shared" si="1142"/>
        <v>3</v>
      </c>
      <c r="AD2605" s="6">
        <f t="shared" si="1142"/>
        <v>0</v>
      </c>
      <c r="AE2605" s="6">
        <f t="shared" si="1142"/>
        <v>0</v>
      </c>
      <c r="AF2605" s="6">
        <f t="shared" si="1134"/>
        <v>3</v>
      </c>
      <c r="AG2605" s="6">
        <f t="shared" si="1135"/>
        <v>0</v>
      </c>
      <c r="AH2605" s="14" t="str">
        <f>LEFT(X2605,2)&amp;"."&amp;VLOOKUP(MID(X2605,4,3),'Data validation'!$A$1:$B$12,2,FALSE)&amp;".2025"</f>
        <v>13.04.2025</v>
      </c>
      <c r="AI2605">
        <f t="shared" si="1136"/>
        <v>16</v>
      </c>
      <c r="AJ2605" t="str">
        <f>H2605&amp;"."&amp;VLOOKUP(I2605,'Data validation'!$A$1:$B$12,2,FALSE)&amp;".2026"</f>
        <v>18.07.2026</v>
      </c>
      <c r="AK2605">
        <f t="shared" si="1137"/>
        <v>29</v>
      </c>
      <c r="AL2605" t="e">
        <f>VLOOKUP(E2605,[2]Sheet1!$A:$B,2,FALSE)</f>
        <v>#N/A</v>
      </c>
    </row>
    <row r="2606" spans="1:38" x14ac:dyDescent="0.25">
      <c r="A2606" t="str">
        <f>VLOOKUP(Q2606,'Data validation'!$K$2:$L$50,2,FALSE)</f>
        <v>BOOKING</v>
      </c>
      <c r="B2606">
        <f t="shared" si="1122"/>
        <v>0</v>
      </c>
      <c r="C2606">
        <f t="shared" si="1123"/>
        <v>0</v>
      </c>
      <c r="D2606">
        <f t="shared" si="1124"/>
        <v>4</v>
      </c>
      <c r="E2606">
        <v>11028</v>
      </c>
      <c r="F2606" t="s">
        <v>10548</v>
      </c>
      <c r="G2606" t="s">
        <v>543</v>
      </c>
      <c r="H2606" t="str">
        <f t="shared" si="1125"/>
        <v>16</v>
      </c>
      <c r="I2606" t="str">
        <f t="shared" si="1126"/>
        <v>Aug</v>
      </c>
      <c r="J2606" t="s">
        <v>459</v>
      </c>
      <c r="K2606" t="str">
        <f t="shared" si="1127"/>
        <v>20</v>
      </c>
      <c r="L2606" t="str">
        <f t="shared" si="1128"/>
        <v>Aug</v>
      </c>
      <c r="M2606">
        <v>4</v>
      </c>
      <c r="N2606">
        <f t="shared" si="1129"/>
        <v>4</v>
      </c>
      <c r="O2606">
        <f t="shared" si="1130"/>
        <v>0</v>
      </c>
      <c r="P2606">
        <f t="shared" si="1131"/>
        <v>0</v>
      </c>
      <c r="Q2606" t="s">
        <v>587</v>
      </c>
      <c r="R2606" t="s">
        <v>188</v>
      </c>
      <c r="S2606">
        <v>2</v>
      </c>
      <c r="T2606">
        <v>2</v>
      </c>
      <c r="U2606" s="2">
        <v>2688.8535519266052</v>
      </c>
      <c r="V2606" s="2">
        <v>672.21338798165129</v>
      </c>
      <c r="W2606" t="s">
        <v>4295</v>
      </c>
      <c r="X2606" t="s">
        <v>10549</v>
      </c>
      <c r="Y2606" t="s">
        <v>10328</v>
      </c>
      <c r="Z2606" t="str">
        <f t="shared" si="1133"/>
        <v>Apr</v>
      </c>
      <c r="AA2606" s="6">
        <f t="shared" si="1142"/>
        <v>0</v>
      </c>
      <c r="AB2606" s="6">
        <f t="shared" si="1142"/>
        <v>0</v>
      </c>
      <c r="AC2606" s="6">
        <f t="shared" si="1142"/>
        <v>0</v>
      </c>
      <c r="AD2606" s="6">
        <f t="shared" si="1142"/>
        <v>4</v>
      </c>
      <c r="AE2606" s="6">
        <f t="shared" si="1142"/>
        <v>0</v>
      </c>
      <c r="AF2606" s="6">
        <f t="shared" si="1134"/>
        <v>4</v>
      </c>
      <c r="AG2606" s="6">
        <f t="shared" si="1135"/>
        <v>0</v>
      </c>
      <c r="AH2606" s="14" t="str">
        <f>LEFT(X2606,2)&amp;"."&amp;VLOOKUP(MID(X2606,4,3),'Data validation'!$A$1:$B$12,2,FALSE)&amp;".2025"</f>
        <v>23.04.2025</v>
      </c>
      <c r="AI2606">
        <f t="shared" si="1136"/>
        <v>17</v>
      </c>
      <c r="AJ2606" t="str">
        <f>H2606&amp;"."&amp;VLOOKUP(I2606,'Data validation'!$A$1:$B$12,2,FALSE)&amp;".2026"</f>
        <v>16.08.2026</v>
      </c>
      <c r="AK2606">
        <f t="shared" si="1137"/>
        <v>34</v>
      </c>
      <c r="AL2606" t="str">
        <f>VLOOKUP(E2606,[2]Sheet1!$A:$B,2,FALSE)</f>
        <v>Анулирана</v>
      </c>
    </row>
    <row r="2607" spans="1:38" x14ac:dyDescent="0.25">
      <c r="A2607" t="str">
        <f>VLOOKUP(Q2607,'Data validation'!$K$2:$L$50,2,FALSE)</f>
        <v>BOOKING</v>
      </c>
      <c r="B2607">
        <f t="shared" si="1122"/>
        <v>0</v>
      </c>
      <c r="C2607">
        <f t="shared" si="1123"/>
        <v>0</v>
      </c>
      <c r="D2607">
        <f t="shared" si="1124"/>
        <v>4</v>
      </c>
      <c r="E2607">
        <v>11029</v>
      </c>
      <c r="F2607" t="s">
        <v>10550</v>
      </c>
      <c r="G2607" t="s">
        <v>543</v>
      </c>
      <c r="H2607" t="str">
        <f t="shared" si="1125"/>
        <v>16</v>
      </c>
      <c r="I2607" t="str">
        <f t="shared" si="1126"/>
        <v>Aug</v>
      </c>
      <c r="J2607" t="s">
        <v>459</v>
      </c>
      <c r="K2607" t="str">
        <f t="shared" si="1127"/>
        <v>20</v>
      </c>
      <c r="L2607" t="str">
        <f t="shared" si="1128"/>
        <v>Aug</v>
      </c>
      <c r="M2607">
        <v>4</v>
      </c>
      <c r="N2607">
        <f t="shared" si="1129"/>
        <v>4</v>
      </c>
      <c r="O2607">
        <f t="shared" si="1130"/>
        <v>0</v>
      </c>
      <c r="P2607">
        <f t="shared" si="1131"/>
        <v>0</v>
      </c>
      <c r="Q2607" t="s">
        <v>587</v>
      </c>
      <c r="R2607" t="s">
        <v>188</v>
      </c>
      <c r="S2607">
        <v>2</v>
      </c>
      <c r="T2607">
        <v>2</v>
      </c>
      <c r="U2607" s="2">
        <v>2688.8535519266052</v>
      </c>
      <c r="V2607" s="2">
        <v>672.21338798165129</v>
      </c>
      <c r="W2607" t="s">
        <v>262</v>
      </c>
      <c r="X2607" t="s">
        <v>10549</v>
      </c>
      <c r="Y2607" t="s">
        <v>10328</v>
      </c>
      <c r="Z2607" t="str">
        <f t="shared" si="1133"/>
        <v>Apr</v>
      </c>
      <c r="AA2607" s="6">
        <f t="shared" si="1142"/>
        <v>0</v>
      </c>
      <c r="AB2607" s="6">
        <f t="shared" si="1142"/>
        <v>0</v>
      </c>
      <c r="AC2607" s="6">
        <f t="shared" si="1142"/>
        <v>0</v>
      </c>
      <c r="AD2607" s="6">
        <f t="shared" si="1142"/>
        <v>4</v>
      </c>
      <c r="AE2607" s="6">
        <f t="shared" si="1142"/>
        <v>0</v>
      </c>
      <c r="AF2607" s="6">
        <f t="shared" si="1134"/>
        <v>4</v>
      </c>
      <c r="AG2607" s="6">
        <f t="shared" si="1135"/>
        <v>0</v>
      </c>
      <c r="AH2607" s="14" t="str">
        <f>LEFT(X2607,2)&amp;"."&amp;VLOOKUP(MID(X2607,4,3),'Data validation'!$A$1:$B$12,2,FALSE)&amp;".2025"</f>
        <v>23.04.2025</v>
      </c>
      <c r="AI2607">
        <f t="shared" si="1136"/>
        <v>17</v>
      </c>
      <c r="AJ2607" t="str">
        <f>H2607&amp;"."&amp;VLOOKUP(I2607,'Data validation'!$A$1:$B$12,2,FALSE)&amp;".2026"</f>
        <v>16.08.2026</v>
      </c>
      <c r="AK2607">
        <f t="shared" si="1137"/>
        <v>34</v>
      </c>
      <c r="AL2607" t="e">
        <f>VLOOKUP(E2607,[2]Sheet1!$A:$B,2,FALSE)</f>
        <v>#N/A</v>
      </c>
    </row>
    <row r="2608" spans="1:38" x14ac:dyDescent="0.25">
      <c r="A2608" t="str">
        <f>VLOOKUP(Q2608,'Data validation'!$K$2:$L$50,2,FALSE)</f>
        <v>TO</v>
      </c>
      <c r="B2608">
        <f t="shared" si="1122"/>
        <v>0</v>
      </c>
      <c r="C2608">
        <f t="shared" si="1123"/>
        <v>5</v>
      </c>
      <c r="D2608">
        <f t="shared" si="1124"/>
        <v>0</v>
      </c>
      <c r="E2608">
        <v>11030</v>
      </c>
      <c r="F2608" t="s">
        <v>10551</v>
      </c>
      <c r="G2608" t="s">
        <v>173</v>
      </c>
      <c r="H2608" t="str">
        <f t="shared" si="1125"/>
        <v>06</v>
      </c>
      <c r="I2608" t="str">
        <f t="shared" si="1126"/>
        <v>Jul</v>
      </c>
      <c r="J2608" t="s">
        <v>323</v>
      </c>
      <c r="K2608" t="str">
        <f t="shared" si="1127"/>
        <v>11</v>
      </c>
      <c r="L2608" t="str">
        <f t="shared" si="1128"/>
        <v>Jul</v>
      </c>
      <c r="M2608">
        <v>5</v>
      </c>
      <c r="N2608">
        <f t="shared" si="1129"/>
        <v>5</v>
      </c>
      <c r="O2608">
        <f t="shared" si="1130"/>
        <v>0</v>
      </c>
      <c r="P2608">
        <f t="shared" si="1131"/>
        <v>0</v>
      </c>
      <c r="Q2608" t="s">
        <v>56</v>
      </c>
      <c r="R2608" t="s">
        <v>63</v>
      </c>
      <c r="S2608">
        <v>3</v>
      </c>
      <c r="T2608">
        <v>0</v>
      </c>
      <c r="U2608" s="2">
        <f>SUMIFS(Novoton!L:L,Novoton!D:D,'Резервации 2026'!E2608)</f>
        <v>1886.2415685999999</v>
      </c>
      <c r="V2608" s="2">
        <f t="shared" ref="V2608" si="1151">+U2608/M2608</f>
        <v>377.24831372</v>
      </c>
      <c r="W2608" t="s">
        <v>262</v>
      </c>
      <c r="X2608" t="s">
        <v>10552</v>
      </c>
      <c r="Y2608" t="s">
        <v>10328</v>
      </c>
      <c r="Z2608" t="str">
        <f t="shared" si="1133"/>
        <v>Apr</v>
      </c>
      <c r="AA2608" s="6">
        <f t="shared" si="1142"/>
        <v>0</v>
      </c>
      <c r="AB2608" s="6">
        <f t="shared" si="1142"/>
        <v>0</v>
      </c>
      <c r="AC2608" s="6">
        <f t="shared" si="1142"/>
        <v>5</v>
      </c>
      <c r="AD2608" s="6">
        <f t="shared" si="1142"/>
        <v>0</v>
      </c>
      <c r="AE2608" s="6">
        <f t="shared" si="1142"/>
        <v>0</v>
      </c>
      <c r="AF2608" s="6">
        <f t="shared" si="1134"/>
        <v>5</v>
      </c>
      <c r="AG2608" s="6">
        <f t="shared" si="1135"/>
        <v>0</v>
      </c>
      <c r="AH2608" s="14" t="str">
        <f>LEFT(X2608,2)&amp;"."&amp;VLOOKUP(MID(X2608,4,3),'Data validation'!$A$1:$B$12,2,FALSE)&amp;".2025"</f>
        <v>23.04.2025</v>
      </c>
      <c r="AI2608">
        <f t="shared" si="1136"/>
        <v>17</v>
      </c>
      <c r="AJ2608" t="str">
        <f>H2608&amp;"."&amp;VLOOKUP(I2608,'Data validation'!$A$1:$B$12,2,FALSE)&amp;".2026"</f>
        <v>06.07.2026</v>
      </c>
      <c r="AK2608">
        <f t="shared" si="1137"/>
        <v>28</v>
      </c>
      <c r="AL2608" t="e">
        <f>VLOOKUP(E2608,[2]Sheet1!$A:$B,2,FALSE)</f>
        <v>#N/A</v>
      </c>
    </row>
    <row r="2609" spans="1:38" x14ac:dyDescent="0.25">
      <c r="A2609" t="str">
        <f>VLOOKUP(Q2609,'Data validation'!$K$2:$L$50,2,FALSE)</f>
        <v>INDIVIDUAL</v>
      </c>
      <c r="B2609">
        <f t="shared" si="1122"/>
        <v>0</v>
      </c>
      <c r="C2609">
        <f t="shared" si="1123"/>
        <v>0</v>
      </c>
      <c r="D2609">
        <f t="shared" si="1124"/>
        <v>7</v>
      </c>
      <c r="E2609">
        <v>11031</v>
      </c>
      <c r="F2609" t="s">
        <v>10553</v>
      </c>
      <c r="G2609" t="s">
        <v>485</v>
      </c>
      <c r="H2609" t="str">
        <f t="shared" si="1125"/>
        <v>15</v>
      </c>
      <c r="I2609" t="str">
        <f t="shared" si="1126"/>
        <v>Jul</v>
      </c>
      <c r="J2609" t="s">
        <v>538</v>
      </c>
      <c r="K2609" t="str">
        <f t="shared" si="1127"/>
        <v>22</v>
      </c>
      <c r="L2609" t="str">
        <f t="shared" si="1128"/>
        <v>Jul</v>
      </c>
      <c r="M2609">
        <v>7</v>
      </c>
      <c r="N2609">
        <f t="shared" si="1129"/>
        <v>7</v>
      </c>
      <c r="O2609">
        <f t="shared" si="1130"/>
        <v>0</v>
      </c>
      <c r="P2609">
        <f t="shared" si="1131"/>
        <v>0</v>
      </c>
      <c r="Q2609" t="s">
        <v>24</v>
      </c>
      <c r="R2609" t="s">
        <v>110</v>
      </c>
      <c r="S2609">
        <v>5</v>
      </c>
      <c r="T2609">
        <v>0</v>
      </c>
      <c r="U2609" s="2">
        <v>6945.3855941284392</v>
      </c>
      <c r="V2609" s="2">
        <v>992.1979420183485</v>
      </c>
      <c r="X2609" t="s">
        <v>10554</v>
      </c>
      <c r="Y2609" t="s">
        <v>10328</v>
      </c>
      <c r="Z2609" t="str">
        <f t="shared" si="1133"/>
        <v>Apr</v>
      </c>
      <c r="AA2609" s="6">
        <f t="shared" si="1142"/>
        <v>0</v>
      </c>
      <c r="AB2609" s="6">
        <f t="shared" si="1142"/>
        <v>0</v>
      </c>
      <c r="AC2609" s="6">
        <f t="shared" si="1142"/>
        <v>7</v>
      </c>
      <c r="AD2609" s="6">
        <f t="shared" si="1142"/>
        <v>0</v>
      </c>
      <c r="AE2609" s="6">
        <f t="shared" si="1142"/>
        <v>0</v>
      </c>
      <c r="AF2609" s="6">
        <f t="shared" si="1134"/>
        <v>7</v>
      </c>
      <c r="AG2609" s="6">
        <f t="shared" si="1135"/>
        <v>0</v>
      </c>
      <c r="AH2609" s="14" t="str">
        <f>LEFT(X2609,2)&amp;"."&amp;VLOOKUP(MID(X2609,4,3),'Data validation'!$A$1:$B$12,2,FALSE)&amp;".2025"</f>
        <v>23.04.2025</v>
      </c>
      <c r="AI2609">
        <f t="shared" si="1136"/>
        <v>17</v>
      </c>
      <c r="AJ2609" t="str">
        <f>H2609&amp;"."&amp;VLOOKUP(I2609,'Data validation'!$A$1:$B$12,2,FALSE)&amp;".2026"</f>
        <v>15.07.2026</v>
      </c>
      <c r="AK2609">
        <f t="shared" si="1137"/>
        <v>29</v>
      </c>
      <c r="AL2609" t="e">
        <f>VLOOKUP(E2609,[2]Sheet1!$A:$B,2,FALSE)</f>
        <v>#N/A</v>
      </c>
    </row>
    <row r="2610" spans="1:38" x14ac:dyDescent="0.25">
      <c r="A2610" t="str">
        <f>VLOOKUP(Q2610,'Data validation'!$K$2:$L$50,2,FALSE)</f>
        <v>TO</v>
      </c>
      <c r="B2610">
        <f t="shared" si="1122"/>
        <v>0</v>
      </c>
      <c r="C2610">
        <f t="shared" si="1123"/>
        <v>5</v>
      </c>
      <c r="D2610">
        <f t="shared" si="1124"/>
        <v>0</v>
      </c>
      <c r="E2610">
        <v>11033</v>
      </c>
      <c r="F2610" t="s">
        <v>10555</v>
      </c>
      <c r="G2610" t="s">
        <v>276</v>
      </c>
      <c r="H2610" t="str">
        <f t="shared" si="1125"/>
        <v>28</v>
      </c>
      <c r="I2610" t="str">
        <f t="shared" si="1126"/>
        <v>Jun</v>
      </c>
      <c r="J2610" t="s">
        <v>181</v>
      </c>
      <c r="K2610" t="str">
        <f t="shared" si="1127"/>
        <v>03</v>
      </c>
      <c r="L2610" t="str">
        <f t="shared" si="1128"/>
        <v>Jul</v>
      </c>
      <c r="M2610">
        <v>5</v>
      </c>
      <c r="N2610">
        <f t="shared" si="1129"/>
        <v>-25</v>
      </c>
      <c r="O2610">
        <f t="shared" si="1130"/>
        <v>3</v>
      </c>
      <c r="P2610">
        <f t="shared" si="1131"/>
        <v>2</v>
      </c>
      <c r="Q2610" t="s">
        <v>81</v>
      </c>
      <c r="R2610" t="s">
        <v>63</v>
      </c>
      <c r="S2610">
        <v>2</v>
      </c>
      <c r="T2610">
        <v>2</v>
      </c>
      <c r="U2610" s="2">
        <f>SUMIFS(SLR!L:L,SLR!D:D,'Резервации 2026'!E2610)</f>
        <v>2063.40065</v>
      </c>
      <c r="V2610" s="2">
        <f t="shared" ref="V2610" si="1152">+U2610/M2610</f>
        <v>412.68013000000002</v>
      </c>
      <c r="W2610" t="s">
        <v>262</v>
      </c>
      <c r="X2610" t="s">
        <v>10556</v>
      </c>
      <c r="Y2610" t="s">
        <v>10328</v>
      </c>
      <c r="Z2610" t="str">
        <f t="shared" si="1133"/>
        <v>Apr</v>
      </c>
      <c r="AA2610" s="6">
        <f t="shared" si="1142"/>
        <v>0</v>
      </c>
      <c r="AB2610" s="6">
        <f t="shared" si="1142"/>
        <v>3</v>
      </c>
      <c r="AC2610" s="6">
        <f t="shared" si="1142"/>
        <v>2</v>
      </c>
      <c r="AD2610" s="6">
        <f t="shared" si="1142"/>
        <v>0</v>
      </c>
      <c r="AE2610" s="6">
        <f t="shared" si="1142"/>
        <v>0</v>
      </c>
      <c r="AF2610" s="6">
        <f t="shared" si="1134"/>
        <v>5</v>
      </c>
      <c r="AG2610" s="6">
        <f t="shared" si="1135"/>
        <v>0</v>
      </c>
      <c r="AH2610" s="14" t="str">
        <f>LEFT(X2610,2)&amp;"."&amp;VLOOKUP(MID(X2610,4,3),'Data validation'!$A$1:$B$12,2,FALSE)&amp;".2025"</f>
        <v>23.04.2025</v>
      </c>
      <c r="AI2610">
        <f t="shared" si="1136"/>
        <v>17</v>
      </c>
      <c r="AJ2610" t="str">
        <f>H2610&amp;"."&amp;VLOOKUP(I2610,'Data validation'!$A$1:$B$12,2,FALSE)&amp;".2026"</f>
        <v>28.06.2026</v>
      </c>
      <c r="AK2610">
        <f t="shared" si="1137"/>
        <v>27</v>
      </c>
      <c r="AL2610" t="e">
        <f>VLOOKUP(E2610,[2]Sheet1!$A:$B,2,FALSE)</f>
        <v>#N/A</v>
      </c>
    </row>
    <row r="2611" spans="1:38" x14ac:dyDescent="0.25">
      <c r="A2611" t="str">
        <f>VLOOKUP(Q2611,'Data validation'!$K$2:$L$50,2,FALSE)</f>
        <v>TOPOLA SKIES</v>
      </c>
      <c r="B2611">
        <f t="shared" si="1122"/>
        <v>0</v>
      </c>
      <c r="C2611">
        <f t="shared" si="1123"/>
        <v>5</v>
      </c>
      <c r="D2611">
        <f t="shared" si="1124"/>
        <v>3</v>
      </c>
      <c r="E2611">
        <v>11036</v>
      </c>
      <c r="F2611" t="s">
        <v>10557</v>
      </c>
      <c r="G2611" t="s">
        <v>91</v>
      </c>
      <c r="H2611" t="str">
        <f t="shared" si="1125"/>
        <v>22</v>
      </c>
      <c r="I2611" t="str">
        <f t="shared" si="1126"/>
        <v>Aug</v>
      </c>
      <c r="J2611" t="s">
        <v>54</v>
      </c>
      <c r="K2611" t="str">
        <f t="shared" si="1127"/>
        <v>30</v>
      </c>
      <c r="L2611" t="str">
        <f t="shared" si="1128"/>
        <v>Aug</v>
      </c>
      <c r="M2611">
        <v>8</v>
      </c>
      <c r="N2611">
        <f t="shared" si="1129"/>
        <v>8</v>
      </c>
      <c r="O2611">
        <f t="shared" si="1130"/>
        <v>0</v>
      </c>
      <c r="P2611">
        <f t="shared" si="1131"/>
        <v>0</v>
      </c>
      <c r="Q2611" t="s">
        <v>35</v>
      </c>
      <c r="R2611" t="s">
        <v>63</v>
      </c>
      <c r="S2611">
        <v>3</v>
      </c>
      <c r="T2611">
        <v>1</v>
      </c>
      <c r="U2611" s="2">
        <v>4391.2510480733945</v>
      </c>
      <c r="V2611" s="2">
        <v>548.90638100917431</v>
      </c>
      <c r="X2611" t="s">
        <v>10558</v>
      </c>
      <c r="Y2611" t="s">
        <v>10328</v>
      </c>
      <c r="Z2611" t="str">
        <f t="shared" si="1133"/>
        <v>Apr</v>
      </c>
      <c r="AA2611" s="6">
        <f t="shared" si="1142"/>
        <v>0</v>
      </c>
      <c r="AB2611" s="6">
        <f t="shared" si="1142"/>
        <v>0</v>
      </c>
      <c r="AC2611" s="6">
        <f t="shared" si="1142"/>
        <v>0</v>
      </c>
      <c r="AD2611" s="6">
        <f t="shared" si="1142"/>
        <v>8</v>
      </c>
      <c r="AE2611" s="6">
        <f t="shared" si="1142"/>
        <v>0</v>
      </c>
      <c r="AF2611" s="6">
        <f t="shared" si="1134"/>
        <v>8</v>
      </c>
      <c r="AG2611" s="6">
        <f t="shared" si="1135"/>
        <v>0</v>
      </c>
      <c r="AH2611" s="14" t="str">
        <f>LEFT(X2611,2)&amp;"."&amp;VLOOKUP(MID(X2611,4,3),'Data validation'!$A$1:$B$12,2,FALSE)&amp;".2025"</f>
        <v>23.04.2025</v>
      </c>
      <c r="AI2611">
        <f t="shared" si="1136"/>
        <v>17</v>
      </c>
      <c r="AJ2611" t="str">
        <f>H2611&amp;"."&amp;VLOOKUP(I2611,'Data validation'!$A$1:$B$12,2,FALSE)&amp;".2026"</f>
        <v>22.08.2026</v>
      </c>
      <c r="AK2611">
        <f t="shared" si="1137"/>
        <v>34</v>
      </c>
      <c r="AL2611" t="e">
        <f>VLOOKUP(E2611,[2]Sheet1!$A:$B,2,FALSE)</f>
        <v>#N/A</v>
      </c>
    </row>
    <row r="2612" spans="1:38" x14ac:dyDescent="0.25">
      <c r="A2612" t="str">
        <f>VLOOKUP(Q2612,'Data validation'!$K$2:$L$50,2,FALSE)</f>
        <v>BOOKING</v>
      </c>
      <c r="B2612">
        <f t="shared" si="1122"/>
        <v>0</v>
      </c>
      <c r="C2612">
        <f t="shared" si="1123"/>
        <v>4</v>
      </c>
      <c r="D2612">
        <f t="shared" si="1124"/>
        <v>0</v>
      </c>
      <c r="E2612">
        <v>11037</v>
      </c>
      <c r="F2612" t="s">
        <v>10559</v>
      </c>
      <c r="G2612" t="s">
        <v>283</v>
      </c>
      <c r="H2612" t="str">
        <f t="shared" si="1125"/>
        <v>20</v>
      </c>
      <c r="I2612" t="str">
        <f t="shared" si="1126"/>
        <v>Jun</v>
      </c>
      <c r="J2612" t="s">
        <v>152</v>
      </c>
      <c r="K2612" t="str">
        <f t="shared" si="1127"/>
        <v>24</v>
      </c>
      <c r="L2612" t="str">
        <f t="shared" si="1128"/>
        <v>Jun</v>
      </c>
      <c r="M2612">
        <v>4</v>
      </c>
      <c r="N2612">
        <f t="shared" si="1129"/>
        <v>4</v>
      </c>
      <c r="O2612">
        <f t="shared" si="1130"/>
        <v>0</v>
      </c>
      <c r="P2612">
        <f t="shared" si="1131"/>
        <v>0</v>
      </c>
      <c r="Q2612" t="s">
        <v>587</v>
      </c>
      <c r="R2612" t="s">
        <v>20</v>
      </c>
      <c r="S2612">
        <v>3</v>
      </c>
      <c r="T2612">
        <v>1</v>
      </c>
      <c r="U2612" s="2">
        <v>1914.9908341284402</v>
      </c>
      <c r="V2612" s="2">
        <v>478.74770853211004</v>
      </c>
      <c r="X2612" t="s">
        <v>10560</v>
      </c>
      <c r="Y2612" t="s">
        <v>10240</v>
      </c>
      <c r="Z2612" t="str">
        <f t="shared" si="1133"/>
        <v>Apr</v>
      </c>
      <c r="AA2612" s="6">
        <f t="shared" si="1142"/>
        <v>0</v>
      </c>
      <c r="AB2612" s="6">
        <f t="shared" si="1142"/>
        <v>4</v>
      </c>
      <c r="AC2612" s="6">
        <f t="shared" si="1142"/>
        <v>0</v>
      </c>
      <c r="AD2612" s="6">
        <f t="shared" si="1142"/>
        <v>0</v>
      </c>
      <c r="AE2612" s="6">
        <f t="shared" si="1142"/>
        <v>0</v>
      </c>
      <c r="AF2612" s="6">
        <f t="shared" si="1134"/>
        <v>4</v>
      </c>
      <c r="AG2612" s="6">
        <f t="shared" si="1135"/>
        <v>0</v>
      </c>
      <c r="AH2612" s="14" t="str">
        <f>LEFT(X2612,2)&amp;"."&amp;VLOOKUP(MID(X2612,4,3),'Data validation'!$A$1:$B$12,2,FALSE)&amp;".2025"</f>
        <v>24.04.2025</v>
      </c>
      <c r="AI2612">
        <f t="shared" si="1136"/>
        <v>17</v>
      </c>
      <c r="AJ2612" t="str">
        <f>H2612&amp;"."&amp;VLOOKUP(I2612,'Data validation'!$A$1:$B$12,2,FALSE)&amp;".2026"</f>
        <v>20.06.2026</v>
      </c>
      <c r="AK2612">
        <f t="shared" si="1137"/>
        <v>25</v>
      </c>
      <c r="AL2612" t="e">
        <f>VLOOKUP(E2612,[2]Sheet1!$A:$B,2,FALSE)</f>
        <v>#N/A</v>
      </c>
    </row>
    <row r="2613" spans="1:38" x14ac:dyDescent="0.25">
      <c r="A2613" t="str">
        <f>VLOOKUP(Q2613,'Data validation'!$K$2:$L$50,2,FALSE)</f>
        <v>BOOKING</v>
      </c>
      <c r="B2613">
        <f t="shared" si="1122"/>
        <v>0</v>
      </c>
      <c r="C2613">
        <f t="shared" si="1123"/>
        <v>4</v>
      </c>
      <c r="D2613">
        <f t="shared" si="1124"/>
        <v>0</v>
      </c>
      <c r="E2613">
        <v>11038</v>
      </c>
      <c r="F2613" t="s">
        <v>10559</v>
      </c>
      <c r="G2613" t="s">
        <v>283</v>
      </c>
      <c r="H2613" t="str">
        <f t="shared" si="1125"/>
        <v>20</v>
      </c>
      <c r="I2613" t="str">
        <f t="shared" si="1126"/>
        <v>Jun</v>
      </c>
      <c r="J2613" t="s">
        <v>152</v>
      </c>
      <c r="K2613" t="str">
        <f t="shared" si="1127"/>
        <v>24</v>
      </c>
      <c r="L2613" t="str">
        <f t="shared" si="1128"/>
        <v>Jun</v>
      </c>
      <c r="M2613">
        <v>4</v>
      </c>
      <c r="N2613">
        <f t="shared" si="1129"/>
        <v>4</v>
      </c>
      <c r="O2613">
        <f t="shared" si="1130"/>
        <v>0</v>
      </c>
      <c r="P2613">
        <f t="shared" si="1131"/>
        <v>0</v>
      </c>
      <c r="Q2613" t="s">
        <v>587</v>
      </c>
      <c r="R2613" t="s">
        <v>188</v>
      </c>
      <c r="S2613">
        <v>3</v>
      </c>
      <c r="T2613">
        <v>1</v>
      </c>
      <c r="U2613" s="2">
        <v>2150.4799434862384</v>
      </c>
      <c r="V2613" s="2">
        <v>537.61998587155961</v>
      </c>
      <c r="W2613" t="s">
        <v>262</v>
      </c>
      <c r="X2613" t="s">
        <v>10560</v>
      </c>
      <c r="Y2613" t="s">
        <v>10240</v>
      </c>
      <c r="Z2613" t="str">
        <f t="shared" si="1133"/>
        <v>Apr</v>
      </c>
      <c r="AA2613" s="6">
        <f t="shared" si="1142"/>
        <v>0</v>
      </c>
      <c r="AB2613" s="6">
        <f t="shared" si="1142"/>
        <v>4</v>
      </c>
      <c r="AC2613" s="6">
        <f t="shared" si="1142"/>
        <v>0</v>
      </c>
      <c r="AD2613" s="6">
        <f t="shared" si="1142"/>
        <v>0</v>
      </c>
      <c r="AE2613" s="6">
        <f t="shared" si="1142"/>
        <v>0</v>
      </c>
      <c r="AF2613" s="6">
        <f t="shared" si="1134"/>
        <v>4</v>
      </c>
      <c r="AG2613" s="6">
        <f t="shared" si="1135"/>
        <v>0</v>
      </c>
      <c r="AH2613" s="14" t="str">
        <f>LEFT(X2613,2)&amp;"."&amp;VLOOKUP(MID(X2613,4,3),'Data validation'!$A$1:$B$12,2,FALSE)&amp;".2025"</f>
        <v>24.04.2025</v>
      </c>
      <c r="AI2613">
        <f t="shared" si="1136"/>
        <v>17</v>
      </c>
      <c r="AJ2613" t="str">
        <f>H2613&amp;"."&amp;VLOOKUP(I2613,'Data validation'!$A$1:$B$12,2,FALSE)&amp;".2026"</f>
        <v>20.06.2026</v>
      </c>
      <c r="AK2613">
        <f t="shared" si="1137"/>
        <v>25</v>
      </c>
      <c r="AL2613" t="e">
        <f>VLOOKUP(E2613,[2]Sheet1!$A:$B,2,FALSE)</f>
        <v>#N/A</v>
      </c>
    </row>
    <row r="2614" spans="1:38" x14ac:dyDescent="0.25">
      <c r="A2614" t="str">
        <f>VLOOKUP(Q2614,'Data validation'!$K$2:$L$50,2,FALSE)</f>
        <v>TO</v>
      </c>
      <c r="B2614">
        <f t="shared" si="1122"/>
        <v>0</v>
      </c>
      <c r="C2614">
        <f t="shared" si="1123"/>
        <v>5</v>
      </c>
      <c r="D2614">
        <f t="shared" si="1124"/>
        <v>0</v>
      </c>
      <c r="E2614">
        <v>11039</v>
      </c>
      <c r="F2614" t="s">
        <v>10561</v>
      </c>
      <c r="G2614" t="s">
        <v>173</v>
      </c>
      <c r="H2614" t="str">
        <f t="shared" si="1125"/>
        <v>06</v>
      </c>
      <c r="I2614" t="str">
        <f t="shared" si="1126"/>
        <v>Jul</v>
      </c>
      <c r="J2614" t="s">
        <v>323</v>
      </c>
      <c r="K2614" t="str">
        <f t="shared" si="1127"/>
        <v>11</v>
      </c>
      <c r="L2614" t="str">
        <f t="shared" si="1128"/>
        <v>Jul</v>
      </c>
      <c r="M2614">
        <v>5</v>
      </c>
      <c r="N2614">
        <f t="shared" si="1129"/>
        <v>5</v>
      </c>
      <c r="O2614">
        <f t="shared" si="1130"/>
        <v>0</v>
      </c>
      <c r="P2614">
        <f t="shared" si="1131"/>
        <v>0</v>
      </c>
      <c r="Q2614" t="s">
        <v>56</v>
      </c>
      <c r="R2614" t="s">
        <v>63</v>
      </c>
      <c r="S2614">
        <v>2</v>
      </c>
      <c r="T2614">
        <v>1</v>
      </c>
      <c r="U2614" s="2">
        <f>SUMIFS(Novoton!L:L,Novoton!D:D,'Резервации 2026'!E2614)</f>
        <v>1397.244952</v>
      </c>
      <c r="V2614" s="2">
        <f t="shared" ref="V2614" si="1153">+U2614/M2614</f>
        <v>279.44899040000001</v>
      </c>
      <c r="W2614" t="s">
        <v>262</v>
      </c>
      <c r="X2614" t="s">
        <v>10562</v>
      </c>
      <c r="Y2614" t="s">
        <v>10240</v>
      </c>
      <c r="Z2614" t="str">
        <f t="shared" si="1133"/>
        <v>Apr</v>
      </c>
      <c r="AA2614" s="6">
        <f t="shared" si="1142"/>
        <v>0</v>
      </c>
      <c r="AB2614" s="6">
        <f t="shared" si="1142"/>
        <v>0</v>
      </c>
      <c r="AC2614" s="6">
        <f t="shared" si="1142"/>
        <v>5</v>
      </c>
      <c r="AD2614" s="6">
        <f t="shared" si="1142"/>
        <v>0</v>
      </c>
      <c r="AE2614" s="6">
        <f t="shared" si="1142"/>
        <v>0</v>
      </c>
      <c r="AF2614" s="6">
        <f t="shared" si="1134"/>
        <v>5</v>
      </c>
      <c r="AG2614" s="6">
        <f t="shared" si="1135"/>
        <v>0</v>
      </c>
      <c r="AH2614" s="14" t="str">
        <f>LEFT(X2614,2)&amp;"."&amp;VLOOKUP(MID(X2614,4,3),'Data validation'!$A$1:$B$12,2,FALSE)&amp;".2025"</f>
        <v>24.04.2025</v>
      </c>
      <c r="AI2614">
        <f t="shared" si="1136"/>
        <v>17</v>
      </c>
      <c r="AJ2614" t="str">
        <f>H2614&amp;"."&amp;VLOOKUP(I2614,'Data validation'!$A$1:$B$12,2,FALSE)&amp;".2026"</f>
        <v>06.07.2026</v>
      </c>
      <c r="AK2614">
        <f t="shared" si="1137"/>
        <v>28</v>
      </c>
      <c r="AL2614" t="e">
        <f>VLOOKUP(E2614,[2]Sheet1!$A:$B,2,FALSE)</f>
        <v>#N/A</v>
      </c>
    </row>
    <row r="2615" spans="1:38" x14ac:dyDescent="0.25">
      <c r="A2615" t="str">
        <f>VLOOKUP(Q2615,'Data validation'!$K$2:$L$50,2,FALSE)</f>
        <v>ITAKA</v>
      </c>
      <c r="B2615">
        <f t="shared" si="1122"/>
        <v>0</v>
      </c>
      <c r="C2615">
        <f t="shared" si="1123"/>
        <v>0</v>
      </c>
      <c r="D2615">
        <f t="shared" si="1124"/>
        <v>7</v>
      </c>
      <c r="E2615">
        <v>11054</v>
      </c>
      <c r="F2615" t="s">
        <v>10563</v>
      </c>
      <c r="G2615" t="s">
        <v>93</v>
      </c>
      <c r="H2615" t="str">
        <f t="shared" si="1125"/>
        <v>21</v>
      </c>
      <c r="I2615" t="str">
        <f t="shared" si="1126"/>
        <v>Jul</v>
      </c>
      <c r="J2615" t="s">
        <v>495</v>
      </c>
      <c r="K2615" t="str">
        <f t="shared" si="1127"/>
        <v>28</v>
      </c>
      <c r="L2615" t="str">
        <f t="shared" si="1128"/>
        <v>Jul</v>
      </c>
      <c r="M2615">
        <v>7</v>
      </c>
      <c r="N2615">
        <f t="shared" si="1129"/>
        <v>7</v>
      </c>
      <c r="O2615">
        <f t="shared" si="1130"/>
        <v>0</v>
      </c>
      <c r="P2615">
        <f t="shared" si="1131"/>
        <v>0</v>
      </c>
      <c r="Q2615" t="s">
        <v>1445</v>
      </c>
      <c r="R2615" t="s">
        <v>17</v>
      </c>
      <c r="S2615">
        <v>2</v>
      </c>
      <c r="T2615">
        <v>0</v>
      </c>
      <c r="U2615" s="2">
        <f>SUMIFS(Itaka!L:L,Itaka!D:D,'Резервации 2026'!E2615)</f>
        <v>1808.6929091</v>
      </c>
      <c r="V2615" s="2">
        <f t="shared" ref="V2615:V2619" si="1154">+U2615/M2615</f>
        <v>258.38470130000002</v>
      </c>
      <c r="W2615" t="s">
        <v>4628</v>
      </c>
      <c r="X2615" t="s">
        <v>10564</v>
      </c>
      <c r="Y2615" t="s">
        <v>10346</v>
      </c>
      <c r="Z2615" t="str">
        <f t="shared" si="1133"/>
        <v>Apr</v>
      </c>
      <c r="AA2615" s="6">
        <f t="shared" si="1142"/>
        <v>0</v>
      </c>
      <c r="AB2615" s="6">
        <f t="shared" si="1142"/>
        <v>0</v>
      </c>
      <c r="AC2615" s="6">
        <f t="shared" si="1142"/>
        <v>7</v>
      </c>
      <c r="AD2615" s="6">
        <f t="shared" si="1142"/>
        <v>0</v>
      </c>
      <c r="AE2615" s="6">
        <f t="shared" si="1142"/>
        <v>0</v>
      </c>
      <c r="AF2615" s="6">
        <f t="shared" si="1134"/>
        <v>7</v>
      </c>
      <c r="AG2615" s="6">
        <f t="shared" si="1135"/>
        <v>0</v>
      </c>
      <c r="AH2615" s="14" t="str">
        <f>LEFT(X2615,2)&amp;"."&amp;VLOOKUP(MID(X2615,4,3),'Data validation'!$A$1:$B$12,2,FALSE)&amp;".2025"</f>
        <v>24.04.2025</v>
      </c>
      <c r="AI2615">
        <f t="shared" si="1136"/>
        <v>17</v>
      </c>
      <c r="AJ2615" t="str">
        <f>H2615&amp;"."&amp;VLOOKUP(I2615,'Data validation'!$A$1:$B$12,2,FALSE)&amp;".2026"</f>
        <v>21.07.2026</v>
      </c>
      <c r="AK2615">
        <f t="shared" si="1137"/>
        <v>30</v>
      </c>
      <c r="AL2615" t="e">
        <f>VLOOKUP(E2615,[2]Sheet1!$A:$B,2,FALSE)</f>
        <v>#N/A</v>
      </c>
    </row>
    <row r="2616" spans="1:38" x14ac:dyDescent="0.25">
      <c r="A2616" t="str">
        <f>VLOOKUP(Q2616,'Data validation'!$K$2:$L$50,2,FALSE)</f>
        <v>ITAKA</v>
      </c>
      <c r="B2616">
        <f t="shared" si="1122"/>
        <v>0</v>
      </c>
      <c r="C2616">
        <f t="shared" si="1123"/>
        <v>0</v>
      </c>
      <c r="D2616">
        <f t="shared" si="1124"/>
        <v>7</v>
      </c>
      <c r="E2616">
        <v>11051</v>
      </c>
      <c r="F2616" t="s">
        <v>10563</v>
      </c>
      <c r="G2616" t="s">
        <v>93</v>
      </c>
      <c r="H2616" t="str">
        <f t="shared" si="1125"/>
        <v>21</v>
      </c>
      <c r="I2616" t="str">
        <f t="shared" si="1126"/>
        <v>Jul</v>
      </c>
      <c r="J2616" t="s">
        <v>495</v>
      </c>
      <c r="K2616" t="str">
        <f t="shared" si="1127"/>
        <v>28</v>
      </c>
      <c r="L2616" t="str">
        <f t="shared" si="1128"/>
        <v>Jul</v>
      </c>
      <c r="M2616">
        <v>7</v>
      </c>
      <c r="N2616">
        <f t="shared" si="1129"/>
        <v>7</v>
      </c>
      <c r="O2616">
        <f t="shared" si="1130"/>
        <v>0</v>
      </c>
      <c r="P2616">
        <f t="shared" si="1131"/>
        <v>0</v>
      </c>
      <c r="Q2616" t="s">
        <v>1445</v>
      </c>
      <c r="R2616" t="s">
        <v>17</v>
      </c>
      <c r="S2616">
        <v>2</v>
      </c>
      <c r="T2616">
        <v>0</v>
      </c>
      <c r="U2616" s="2">
        <f>SUMIFS(Itaka!L:L,Itaka!D:D,'Резервации 2026'!E2616)</f>
        <v>1808.6929091</v>
      </c>
      <c r="V2616" s="2">
        <f t="shared" si="1154"/>
        <v>258.38470130000002</v>
      </c>
      <c r="W2616" t="s">
        <v>4628</v>
      </c>
      <c r="X2616" t="s">
        <v>10565</v>
      </c>
      <c r="Y2616" t="s">
        <v>10346</v>
      </c>
      <c r="Z2616" t="str">
        <f t="shared" si="1133"/>
        <v>Apr</v>
      </c>
      <c r="AA2616" s="6">
        <f t="shared" si="1142"/>
        <v>0</v>
      </c>
      <c r="AB2616" s="6">
        <f t="shared" si="1142"/>
        <v>0</v>
      </c>
      <c r="AC2616" s="6">
        <f t="shared" si="1142"/>
        <v>7</v>
      </c>
      <c r="AD2616" s="6">
        <f t="shared" si="1142"/>
        <v>0</v>
      </c>
      <c r="AE2616" s="6">
        <f t="shared" si="1142"/>
        <v>0</v>
      </c>
      <c r="AF2616" s="6">
        <f t="shared" si="1134"/>
        <v>7</v>
      </c>
      <c r="AG2616" s="6">
        <f t="shared" si="1135"/>
        <v>0</v>
      </c>
      <c r="AH2616" s="14" t="str">
        <f>LEFT(X2616,2)&amp;"."&amp;VLOOKUP(MID(X2616,4,3),'Data validation'!$A$1:$B$12,2,FALSE)&amp;".2025"</f>
        <v>24.04.2025</v>
      </c>
      <c r="AI2616">
        <f t="shared" si="1136"/>
        <v>17</v>
      </c>
      <c r="AJ2616" t="str">
        <f>H2616&amp;"."&amp;VLOOKUP(I2616,'Data validation'!$A$1:$B$12,2,FALSE)&amp;".2026"</f>
        <v>21.07.2026</v>
      </c>
      <c r="AK2616">
        <f t="shared" si="1137"/>
        <v>30</v>
      </c>
      <c r="AL2616" t="e">
        <f>VLOOKUP(E2616,[2]Sheet1!$A:$B,2,FALSE)</f>
        <v>#N/A</v>
      </c>
    </row>
    <row r="2617" spans="1:38" x14ac:dyDescent="0.25">
      <c r="A2617" t="str">
        <f>VLOOKUP(Q2617,'Data validation'!$K$2:$L$50,2,FALSE)</f>
        <v>ITAKA</v>
      </c>
      <c r="B2617">
        <f t="shared" si="1122"/>
        <v>0</v>
      </c>
      <c r="C2617">
        <f t="shared" si="1123"/>
        <v>4</v>
      </c>
      <c r="D2617">
        <f t="shared" si="1124"/>
        <v>3</v>
      </c>
      <c r="E2617">
        <v>11077</v>
      </c>
      <c r="F2617" t="s">
        <v>10566</v>
      </c>
      <c r="G2617" t="s">
        <v>72</v>
      </c>
      <c r="H2617" t="str">
        <f t="shared" si="1125"/>
        <v>07</v>
      </c>
      <c r="I2617" t="str">
        <f t="shared" si="1126"/>
        <v>Jul</v>
      </c>
      <c r="J2617" t="s">
        <v>114</v>
      </c>
      <c r="K2617" t="str">
        <f t="shared" si="1127"/>
        <v>14</v>
      </c>
      <c r="L2617" t="str">
        <f t="shared" si="1128"/>
        <v>Jul</v>
      </c>
      <c r="M2617">
        <v>7</v>
      </c>
      <c r="N2617">
        <f t="shared" si="1129"/>
        <v>7</v>
      </c>
      <c r="O2617">
        <f t="shared" si="1130"/>
        <v>0</v>
      </c>
      <c r="P2617">
        <f t="shared" si="1131"/>
        <v>0</v>
      </c>
      <c r="Q2617" t="s">
        <v>1445</v>
      </c>
      <c r="R2617" t="s">
        <v>20</v>
      </c>
      <c r="S2617">
        <v>2</v>
      </c>
      <c r="T2617">
        <v>0</v>
      </c>
      <c r="U2617" s="2">
        <f>SUMIFS(Itaka!L:L,Itaka!D:D,'Резервации 2026'!E2617)</f>
        <v>1808.6929091</v>
      </c>
      <c r="V2617" s="2">
        <f t="shared" si="1154"/>
        <v>258.38470130000002</v>
      </c>
      <c r="W2617" t="s">
        <v>4628</v>
      </c>
      <c r="X2617" t="s">
        <v>10567</v>
      </c>
      <c r="Y2617" t="s">
        <v>10346</v>
      </c>
      <c r="Z2617" t="str">
        <f t="shared" si="1133"/>
        <v>Apr</v>
      </c>
      <c r="AA2617" s="6">
        <f t="shared" si="1142"/>
        <v>0</v>
      </c>
      <c r="AB2617" s="6">
        <f t="shared" si="1142"/>
        <v>0</v>
      </c>
      <c r="AC2617" s="6">
        <f t="shared" si="1142"/>
        <v>7</v>
      </c>
      <c r="AD2617" s="6">
        <f t="shared" si="1142"/>
        <v>0</v>
      </c>
      <c r="AE2617" s="6">
        <f t="shared" si="1142"/>
        <v>0</v>
      </c>
      <c r="AF2617" s="6">
        <f t="shared" si="1134"/>
        <v>7</v>
      </c>
      <c r="AG2617" s="6">
        <f t="shared" si="1135"/>
        <v>0</v>
      </c>
      <c r="AH2617" s="14" t="str">
        <f>LEFT(X2617,2)&amp;"."&amp;VLOOKUP(MID(X2617,4,3),'Data validation'!$A$1:$B$12,2,FALSE)&amp;".2025"</f>
        <v>24.04.2025</v>
      </c>
      <c r="AI2617">
        <f t="shared" si="1136"/>
        <v>17</v>
      </c>
      <c r="AJ2617" t="str">
        <f>H2617&amp;"."&amp;VLOOKUP(I2617,'Data validation'!$A$1:$B$12,2,FALSE)&amp;".2026"</f>
        <v>07.07.2026</v>
      </c>
      <c r="AK2617">
        <f t="shared" si="1137"/>
        <v>28</v>
      </c>
      <c r="AL2617" t="e">
        <f>VLOOKUP(E2617,[2]Sheet1!$A:$B,2,FALSE)</f>
        <v>#N/A</v>
      </c>
    </row>
    <row r="2618" spans="1:38" x14ac:dyDescent="0.25">
      <c r="A2618" t="str">
        <f>VLOOKUP(Q2618,'Data validation'!$K$2:$L$50,2,FALSE)</f>
        <v>ITAKA</v>
      </c>
      <c r="B2618">
        <f t="shared" si="1122"/>
        <v>0</v>
      </c>
      <c r="C2618">
        <f t="shared" si="1123"/>
        <v>4</v>
      </c>
      <c r="D2618">
        <f t="shared" si="1124"/>
        <v>3</v>
      </c>
      <c r="E2618">
        <v>11075</v>
      </c>
      <c r="F2618" t="s">
        <v>10566</v>
      </c>
      <c r="G2618" t="s">
        <v>72</v>
      </c>
      <c r="H2618" t="str">
        <f t="shared" si="1125"/>
        <v>07</v>
      </c>
      <c r="I2618" t="str">
        <f t="shared" si="1126"/>
        <v>Jul</v>
      </c>
      <c r="J2618" t="s">
        <v>114</v>
      </c>
      <c r="K2618" t="str">
        <f t="shared" si="1127"/>
        <v>14</v>
      </c>
      <c r="L2618" t="str">
        <f t="shared" si="1128"/>
        <v>Jul</v>
      </c>
      <c r="M2618">
        <v>7</v>
      </c>
      <c r="N2618">
        <f t="shared" si="1129"/>
        <v>7</v>
      </c>
      <c r="O2618">
        <f t="shared" si="1130"/>
        <v>0</v>
      </c>
      <c r="P2618">
        <f t="shared" si="1131"/>
        <v>0</v>
      </c>
      <c r="Q2618" t="s">
        <v>1445</v>
      </c>
      <c r="R2618" t="s">
        <v>20</v>
      </c>
      <c r="S2618">
        <v>2</v>
      </c>
      <c r="T2618">
        <v>0</v>
      </c>
      <c r="U2618" s="2">
        <f>SUMIFS(Itaka!L:L,Itaka!D:D,'Резервации 2026'!E2618)</f>
        <v>1808.6929091</v>
      </c>
      <c r="V2618" s="2">
        <f t="shared" si="1154"/>
        <v>258.38470130000002</v>
      </c>
      <c r="W2618" t="s">
        <v>4628</v>
      </c>
      <c r="X2618" t="s">
        <v>10567</v>
      </c>
      <c r="Y2618" t="s">
        <v>10346</v>
      </c>
      <c r="Z2618" t="str">
        <f t="shared" si="1133"/>
        <v>Apr</v>
      </c>
      <c r="AA2618" s="6">
        <f t="shared" si="1142"/>
        <v>0</v>
      </c>
      <c r="AB2618" s="6">
        <f t="shared" si="1142"/>
        <v>0</v>
      </c>
      <c r="AC2618" s="6">
        <f t="shared" si="1142"/>
        <v>7</v>
      </c>
      <c r="AD2618" s="6">
        <f t="shared" si="1142"/>
        <v>0</v>
      </c>
      <c r="AE2618" s="6">
        <f t="shared" si="1142"/>
        <v>0</v>
      </c>
      <c r="AF2618" s="6">
        <f t="shared" si="1134"/>
        <v>7</v>
      </c>
      <c r="AG2618" s="6">
        <f t="shared" si="1135"/>
        <v>0</v>
      </c>
      <c r="AH2618" s="14" t="str">
        <f>LEFT(X2618,2)&amp;"."&amp;VLOOKUP(MID(X2618,4,3),'Data validation'!$A$1:$B$12,2,FALSE)&amp;".2025"</f>
        <v>24.04.2025</v>
      </c>
      <c r="AI2618">
        <f t="shared" si="1136"/>
        <v>17</v>
      </c>
      <c r="AJ2618" t="str">
        <f>H2618&amp;"."&amp;VLOOKUP(I2618,'Data validation'!$A$1:$B$12,2,FALSE)&amp;".2026"</f>
        <v>07.07.2026</v>
      </c>
      <c r="AK2618">
        <f t="shared" si="1137"/>
        <v>28</v>
      </c>
      <c r="AL2618" t="e">
        <f>VLOOKUP(E2618,[2]Sheet1!$A:$B,2,FALSE)</f>
        <v>#N/A</v>
      </c>
    </row>
    <row r="2619" spans="1:38" x14ac:dyDescent="0.25">
      <c r="A2619" t="str">
        <f>VLOOKUP(Q2619,'Data validation'!$K$2:$L$50,2,FALSE)</f>
        <v>TO</v>
      </c>
      <c r="B2619">
        <f t="shared" si="1122"/>
        <v>0</v>
      </c>
      <c r="C2619">
        <f t="shared" si="1123"/>
        <v>5</v>
      </c>
      <c r="D2619">
        <f t="shared" si="1124"/>
        <v>0</v>
      </c>
      <c r="E2619">
        <v>11079</v>
      </c>
      <c r="F2619" t="s">
        <v>10568</v>
      </c>
      <c r="G2619" t="s">
        <v>238</v>
      </c>
      <c r="H2619" t="str">
        <f t="shared" si="1125"/>
        <v>27</v>
      </c>
      <c r="I2619" t="str">
        <f t="shared" si="1126"/>
        <v>Aug</v>
      </c>
      <c r="J2619" t="s">
        <v>213</v>
      </c>
      <c r="K2619" t="str">
        <f t="shared" si="1127"/>
        <v>01</v>
      </c>
      <c r="L2619" t="str">
        <f t="shared" si="1128"/>
        <v>Sep</v>
      </c>
      <c r="M2619">
        <v>5</v>
      </c>
      <c r="N2619">
        <f t="shared" si="1129"/>
        <v>-26</v>
      </c>
      <c r="O2619">
        <f t="shared" si="1130"/>
        <v>4</v>
      </c>
      <c r="P2619">
        <f t="shared" si="1131"/>
        <v>0</v>
      </c>
      <c r="Q2619" t="s">
        <v>56</v>
      </c>
      <c r="R2619" t="s">
        <v>17</v>
      </c>
      <c r="S2619">
        <v>3</v>
      </c>
      <c r="T2619">
        <v>0</v>
      </c>
      <c r="U2619" s="2">
        <f>SUMIFS(Novoton!L:L,Novoton!D:D,'Резервации 2026'!E2619)</f>
        <v>2116.1493851</v>
      </c>
      <c r="V2619" s="2">
        <f t="shared" si="1154"/>
        <v>423.22987702</v>
      </c>
      <c r="W2619" t="s">
        <v>262</v>
      </c>
      <c r="X2619" t="s">
        <v>10569</v>
      </c>
      <c r="Y2619" t="s">
        <v>10240</v>
      </c>
      <c r="Z2619" t="str">
        <f t="shared" si="1133"/>
        <v>Apr</v>
      </c>
      <c r="AA2619" s="6">
        <f t="shared" si="1142"/>
        <v>0</v>
      </c>
      <c r="AB2619" s="6">
        <f t="shared" si="1142"/>
        <v>0</v>
      </c>
      <c r="AC2619" s="6">
        <f t="shared" si="1142"/>
        <v>0</v>
      </c>
      <c r="AD2619" s="6">
        <f t="shared" si="1142"/>
        <v>4</v>
      </c>
      <c r="AE2619" s="6">
        <f t="shared" si="1142"/>
        <v>0</v>
      </c>
      <c r="AF2619" s="6">
        <f t="shared" si="1134"/>
        <v>4</v>
      </c>
      <c r="AG2619" s="6">
        <f t="shared" si="1135"/>
        <v>-1</v>
      </c>
      <c r="AH2619" s="14" t="str">
        <f>LEFT(X2619,2)&amp;"."&amp;VLOOKUP(MID(X2619,4,3),'Data validation'!$A$1:$B$12,2,FALSE)&amp;".2025"</f>
        <v>24.04.2025</v>
      </c>
      <c r="AI2619">
        <f t="shared" si="1136"/>
        <v>17</v>
      </c>
      <c r="AJ2619" t="str">
        <f>H2619&amp;"."&amp;VLOOKUP(I2619,'Data validation'!$A$1:$B$12,2,FALSE)&amp;".2026"</f>
        <v>27.08.2026</v>
      </c>
      <c r="AK2619">
        <f t="shared" si="1137"/>
        <v>35</v>
      </c>
      <c r="AL2619" t="e">
        <f>VLOOKUP(E2619,[2]Sheet1!$A:$B,2,FALSE)</f>
        <v>#N/A</v>
      </c>
    </row>
    <row r="2620" spans="1:38" x14ac:dyDescent="0.25">
      <c r="A2620" t="str">
        <f>VLOOKUP(Q2620,'Data validation'!$K$2:$L$50,2,FALSE)</f>
        <v>INDIVIDUAL</v>
      </c>
      <c r="B2620">
        <f t="shared" si="1122"/>
        <v>0</v>
      </c>
      <c r="C2620">
        <f t="shared" si="1123"/>
        <v>5</v>
      </c>
      <c r="D2620">
        <f t="shared" si="1124"/>
        <v>0</v>
      </c>
      <c r="E2620">
        <v>11264</v>
      </c>
      <c r="F2620" t="s">
        <v>10542</v>
      </c>
      <c r="G2620" t="s">
        <v>152</v>
      </c>
      <c r="H2620" t="str">
        <f t="shared" si="1125"/>
        <v>24</v>
      </c>
      <c r="I2620" t="str">
        <f t="shared" si="1126"/>
        <v>Jun</v>
      </c>
      <c r="J2620" t="s">
        <v>44</v>
      </c>
      <c r="K2620" t="str">
        <f t="shared" si="1127"/>
        <v>29</v>
      </c>
      <c r="L2620" t="str">
        <f t="shared" si="1128"/>
        <v>Jun</v>
      </c>
      <c r="M2620">
        <v>5</v>
      </c>
      <c r="N2620">
        <f t="shared" si="1129"/>
        <v>5</v>
      </c>
      <c r="O2620">
        <f t="shared" si="1130"/>
        <v>0</v>
      </c>
      <c r="P2620">
        <f t="shared" si="1131"/>
        <v>0</v>
      </c>
      <c r="Q2620" t="s">
        <v>24</v>
      </c>
      <c r="R2620" t="s">
        <v>63</v>
      </c>
      <c r="S2620">
        <v>2</v>
      </c>
      <c r="T2620">
        <v>1</v>
      </c>
      <c r="U2620" s="2">
        <v>1903.4352880733943</v>
      </c>
      <c r="V2620" s="2">
        <v>380.68705761467885</v>
      </c>
      <c r="X2620" t="s">
        <v>10570</v>
      </c>
      <c r="Y2620" t="s">
        <v>10494</v>
      </c>
      <c r="Z2620" t="str">
        <f t="shared" si="1133"/>
        <v>Apr</v>
      </c>
      <c r="AA2620" s="6">
        <f t="shared" si="1142"/>
        <v>0</v>
      </c>
      <c r="AB2620" s="6">
        <f t="shared" si="1142"/>
        <v>5</v>
      </c>
      <c r="AC2620" s="6">
        <f t="shared" si="1142"/>
        <v>0</v>
      </c>
      <c r="AD2620" s="6">
        <f t="shared" si="1142"/>
        <v>0</v>
      </c>
      <c r="AE2620" s="6">
        <f t="shared" si="1142"/>
        <v>0</v>
      </c>
      <c r="AF2620" s="6">
        <f t="shared" si="1134"/>
        <v>5</v>
      </c>
      <c r="AG2620" s="6">
        <f t="shared" si="1135"/>
        <v>0</v>
      </c>
      <c r="AH2620" s="14" t="str">
        <f>LEFT(X2620,2)&amp;"."&amp;VLOOKUP(MID(X2620,4,3),'Data validation'!$A$1:$B$12,2,FALSE)&amp;".2025"</f>
        <v>30.04.2025</v>
      </c>
      <c r="AI2620">
        <f t="shared" si="1136"/>
        <v>18</v>
      </c>
      <c r="AJ2620" t="str">
        <f>H2620&amp;"."&amp;VLOOKUP(I2620,'Data validation'!$A$1:$B$12,2,FALSE)&amp;".2026"</f>
        <v>24.06.2026</v>
      </c>
      <c r="AK2620">
        <f t="shared" si="1137"/>
        <v>26</v>
      </c>
      <c r="AL2620" t="e">
        <f>VLOOKUP(E2620,[2]Sheet1!$A:$B,2,FALSE)</f>
        <v>#N/A</v>
      </c>
    </row>
    <row r="2621" spans="1:38" x14ac:dyDescent="0.25">
      <c r="A2621" t="str">
        <f>VLOOKUP(Q2621,'Data validation'!$K$2:$L$50,2,FALSE)</f>
        <v>TO</v>
      </c>
      <c r="B2621">
        <f t="shared" si="1122"/>
        <v>0</v>
      </c>
      <c r="C2621">
        <f t="shared" si="1123"/>
        <v>0</v>
      </c>
      <c r="D2621">
        <f t="shared" si="1124"/>
        <v>6</v>
      </c>
      <c r="E2621">
        <v>11266</v>
      </c>
      <c r="F2621" t="s">
        <v>10571</v>
      </c>
      <c r="G2621" t="s">
        <v>323</v>
      </c>
      <c r="H2621" t="str">
        <f t="shared" si="1125"/>
        <v>11</v>
      </c>
      <c r="I2621" t="str">
        <f t="shared" si="1126"/>
        <v>Jul</v>
      </c>
      <c r="J2621" t="s">
        <v>236</v>
      </c>
      <c r="K2621" t="str">
        <f t="shared" si="1127"/>
        <v>17</v>
      </c>
      <c r="L2621" t="str">
        <f t="shared" si="1128"/>
        <v>Jul</v>
      </c>
      <c r="M2621">
        <v>6</v>
      </c>
      <c r="N2621">
        <f t="shared" si="1129"/>
        <v>6</v>
      </c>
      <c r="O2621">
        <f t="shared" si="1130"/>
        <v>0</v>
      </c>
      <c r="P2621">
        <f t="shared" si="1131"/>
        <v>0</v>
      </c>
      <c r="Q2621" t="s">
        <v>81</v>
      </c>
      <c r="R2621" t="s">
        <v>17</v>
      </c>
      <c r="S2621">
        <v>2</v>
      </c>
      <c r="T2621">
        <v>2</v>
      </c>
      <c r="U2621" s="2">
        <f>SUMIFS(SLR!L:L,SLR!D:D,'Резервации 2026'!E2621)</f>
        <v>2669.9426495999996</v>
      </c>
      <c r="V2621" s="2">
        <f t="shared" ref="V2621" si="1155">+U2621/M2621</f>
        <v>444.99044159999994</v>
      </c>
      <c r="W2621" t="s">
        <v>262</v>
      </c>
      <c r="X2621" t="s">
        <v>10572</v>
      </c>
      <c r="Y2621" t="s">
        <v>10494</v>
      </c>
      <c r="Z2621" t="str">
        <f t="shared" si="1133"/>
        <v>Apr</v>
      </c>
      <c r="AA2621" s="6">
        <f t="shared" si="1142"/>
        <v>0</v>
      </c>
      <c r="AB2621" s="6">
        <f t="shared" si="1142"/>
        <v>0</v>
      </c>
      <c r="AC2621" s="6">
        <f t="shared" si="1142"/>
        <v>6</v>
      </c>
      <c r="AD2621" s="6">
        <f t="shared" si="1142"/>
        <v>0</v>
      </c>
      <c r="AE2621" s="6">
        <f t="shared" si="1142"/>
        <v>0</v>
      </c>
      <c r="AF2621" s="6">
        <f t="shared" si="1134"/>
        <v>6</v>
      </c>
      <c r="AG2621" s="6">
        <f t="shared" si="1135"/>
        <v>0</v>
      </c>
      <c r="AH2621" s="14" t="str">
        <f>LEFT(X2621,2)&amp;"."&amp;VLOOKUP(MID(X2621,4,3),'Data validation'!$A$1:$B$12,2,FALSE)&amp;".2025"</f>
        <v>30.04.2025</v>
      </c>
      <c r="AI2621">
        <f t="shared" si="1136"/>
        <v>18</v>
      </c>
      <c r="AJ2621" t="str">
        <f>H2621&amp;"."&amp;VLOOKUP(I2621,'Data validation'!$A$1:$B$12,2,FALSE)&amp;".2026"</f>
        <v>11.07.2026</v>
      </c>
      <c r="AK2621">
        <f t="shared" si="1137"/>
        <v>28</v>
      </c>
      <c r="AL2621" t="e">
        <f>VLOOKUP(E2621,[2]Sheet1!$A:$B,2,FALSE)</f>
        <v>#N/A</v>
      </c>
    </row>
    <row r="2622" spans="1:38" x14ac:dyDescent="0.25">
      <c r="A2622" t="str">
        <f>VLOOKUP(Q2622,'Data validation'!$K$2:$L$50,2,FALSE)</f>
        <v>INDIVIDUAL</v>
      </c>
      <c r="B2622">
        <f t="shared" si="1122"/>
        <v>0</v>
      </c>
      <c r="C2622">
        <f t="shared" si="1123"/>
        <v>5</v>
      </c>
      <c r="D2622">
        <f t="shared" si="1124"/>
        <v>1</v>
      </c>
      <c r="E2622">
        <v>10948</v>
      </c>
      <c r="F2622" t="s">
        <v>10573</v>
      </c>
      <c r="G2622" t="s">
        <v>53</v>
      </c>
      <c r="H2622" t="str">
        <f t="shared" si="1125"/>
        <v>24</v>
      </c>
      <c r="I2622" t="str">
        <f t="shared" si="1126"/>
        <v>Aug</v>
      </c>
      <c r="J2622" t="s">
        <v>54</v>
      </c>
      <c r="K2622" t="str">
        <f t="shared" si="1127"/>
        <v>30</v>
      </c>
      <c r="L2622" t="str">
        <f t="shared" si="1128"/>
        <v>Aug</v>
      </c>
      <c r="M2622">
        <v>6</v>
      </c>
      <c r="N2622">
        <f t="shared" si="1129"/>
        <v>6</v>
      </c>
      <c r="O2622">
        <f t="shared" si="1130"/>
        <v>0</v>
      </c>
      <c r="P2622">
        <f t="shared" si="1131"/>
        <v>0</v>
      </c>
      <c r="Q2622" t="s">
        <v>24</v>
      </c>
      <c r="R2622" t="s">
        <v>63</v>
      </c>
      <c r="S2622">
        <v>2</v>
      </c>
      <c r="T2622">
        <v>2</v>
      </c>
      <c r="U2622" s="2">
        <v>3327.9972638532108</v>
      </c>
      <c r="V2622" s="2">
        <v>554.6662106422018</v>
      </c>
      <c r="X2622" t="s">
        <v>10574</v>
      </c>
      <c r="Y2622" t="s">
        <v>10325</v>
      </c>
      <c r="Z2622" t="str">
        <f t="shared" si="1133"/>
        <v>Apr</v>
      </c>
      <c r="AA2622" s="6">
        <f t="shared" si="1142"/>
        <v>0</v>
      </c>
      <c r="AB2622" s="6">
        <f t="shared" si="1142"/>
        <v>0</v>
      </c>
      <c r="AC2622" s="6">
        <f t="shared" si="1142"/>
        <v>0</v>
      </c>
      <c r="AD2622" s="6">
        <f t="shared" si="1142"/>
        <v>6</v>
      </c>
      <c r="AE2622" s="6">
        <f t="shared" si="1142"/>
        <v>0</v>
      </c>
      <c r="AF2622" s="6">
        <f t="shared" si="1134"/>
        <v>6</v>
      </c>
      <c r="AG2622" s="6">
        <f t="shared" si="1135"/>
        <v>0</v>
      </c>
      <c r="AH2622" s="14" t="str">
        <f>LEFT(X2622,2)&amp;"."&amp;VLOOKUP(MID(X2622,4,3),'Data validation'!$A$1:$B$12,2,FALSE)&amp;".2025"</f>
        <v>17.04.2025</v>
      </c>
      <c r="AI2622">
        <f t="shared" si="1136"/>
        <v>16</v>
      </c>
      <c r="AJ2622" t="str">
        <f>H2622&amp;"."&amp;VLOOKUP(I2622,'Data validation'!$A$1:$B$12,2,FALSE)&amp;".2026"</f>
        <v>24.08.2026</v>
      </c>
      <c r="AK2622">
        <f t="shared" si="1137"/>
        <v>35</v>
      </c>
      <c r="AL2622" t="e">
        <f>VLOOKUP(E2622,[2]Sheet1!$A:$B,2,FALSE)</f>
        <v>#N/A</v>
      </c>
    </row>
    <row r="2623" spans="1:38" x14ac:dyDescent="0.25">
      <c r="A2623" t="str">
        <f>VLOOKUP(Q2623,'Data validation'!$K$2:$L$50,2,FALSE)</f>
        <v>BOOKING</v>
      </c>
      <c r="B2623">
        <f t="shared" ref="B2623:B2686" si="1156">AA2623+IF(I2623="Jun",IF(_xlfn.NUMBERVALUE(H2623)&gt;14,0,IF(_xlfn.NUMBERVALUE(K2623)&lt;14,M2623,15-_xlfn.NUMBERVALUE(H2623))),0)</f>
        <v>0</v>
      </c>
      <c r="C2623">
        <f t="shared" ref="C2623:C2686" si="1157">M2623-B2623-D2623</f>
        <v>6</v>
      </c>
      <c r="D2623">
        <f t="shared" ref="D2623:D2686" si="1158">IF(L2623="Jul",IF(_xlfn.NUMBERVALUE(K2623)&lt;11,0,IF(I2623="Jul",IF(_xlfn.NUMBERVALUE(H2623)&gt;11,M2623,_xlfn.NUMBERVALUE(K2623)-11),0)),0)+IF(L2623="Aug",IF(_xlfn.NUMBERVALUE(K2623)&gt;24,IF(_xlfn.NUMBERVALUE(H2623)&gt;24,0,25-_xlfn.NUMBERVALUE(H2623)),IF(I2623="Aug",M2623,_xlfn.NUMBERVALUE(K2623)-1+32-_xlfn.NUMBERVALUE(H2623))),0)</f>
        <v>0</v>
      </c>
      <c r="E2623">
        <v>10954</v>
      </c>
      <c r="F2623" t="s">
        <v>10575</v>
      </c>
      <c r="G2623" t="s">
        <v>131</v>
      </c>
      <c r="H2623" t="str">
        <f t="shared" ref="H2623:H2686" si="1159">LEFT(G2623,2)</f>
        <v>29</v>
      </c>
      <c r="I2623" t="str">
        <f t="shared" ref="I2623:I2686" si="1160">MID(G2623,4,3)</f>
        <v>Aug</v>
      </c>
      <c r="J2623" t="s">
        <v>844</v>
      </c>
      <c r="K2623" t="str">
        <f t="shared" ref="K2623:K2686" si="1161">LEFT(J2623,2)</f>
        <v>04</v>
      </c>
      <c r="L2623" t="str">
        <f t="shared" ref="L2623:L2686" si="1162">MID(J2623,4,3)</f>
        <v>Sep</v>
      </c>
      <c r="M2623">
        <v>6</v>
      </c>
      <c r="N2623">
        <f t="shared" ref="N2623:N2686" si="1163">+K2623-H2623</f>
        <v>-25</v>
      </c>
      <c r="O2623">
        <f t="shared" ref="O2623:O2686" si="1164">IF(I2623=L2623,0,31-H2623)</f>
        <v>2</v>
      </c>
      <c r="P2623">
        <f t="shared" ref="P2623:P2686" si="1165">IF(I2623=L2623,0,K2623-1)</f>
        <v>3</v>
      </c>
      <c r="Q2623" t="s">
        <v>587</v>
      </c>
      <c r="R2623" t="s">
        <v>188</v>
      </c>
      <c r="S2623">
        <v>2</v>
      </c>
      <c r="T2623">
        <v>1</v>
      </c>
      <c r="U2623" s="2">
        <v>2584.171788440367</v>
      </c>
      <c r="V2623" s="2">
        <v>430.6952980733945</v>
      </c>
      <c r="W2623" t="s">
        <v>262</v>
      </c>
      <c r="X2623" t="s">
        <v>10576</v>
      </c>
      <c r="Y2623" t="s">
        <v>10325</v>
      </c>
      <c r="Z2623" t="str">
        <f t="shared" ref="Z2623:Z2686" si="1166">MID(X2623,4,3)</f>
        <v>Apr</v>
      </c>
      <c r="AA2623" s="6">
        <f t="shared" ref="AA2623:AE2673" si="1167">IF($I2623=AA$1,IF($L2623=AA$1,$M2623,$O2623),IF($L2623=AA$1,$P2623,0))</f>
        <v>0</v>
      </c>
      <c r="AB2623" s="6">
        <f t="shared" si="1167"/>
        <v>0</v>
      </c>
      <c r="AC2623" s="6">
        <f t="shared" si="1167"/>
        <v>0</v>
      </c>
      <c r="AD2623" s="6">
        <f t="shared" si="1167"/>
        <v>2</v>
      </c>
      <c r="AE2623" s="6">
        <f t="shared" si="1167"/>
        <v>3</v>
      </c>
      <c r="AF2623" s="6">
        <f t="shared" ref="AF2623:AF2686" si="1168">SUM(AA2623:AE2623)</f>
        <v>5</v>
      </c>
      <c r="AG2623" s="6">
        <f t="shared" ref="AG2623:AG2686" si="1169">+AF2623-M2623</f>
        <v>-1</v>
      </c>
      <c r="AH2623" s="14" t="str">
        <f>LEFT(X2623,2)&amp;"."&amp;VLOOKUP(MID(X2623,4,3),'Data validation'!$A$1:$B$12,2,FALSE)&amp;".2025"</f>
        <v>17.04.2025</v>
      </c>
      <c r="AI2623">
        <f t="shared" ref="AI2623:AI2686" si="1170">WEEKNUM(AH2623)</f>
        <v>16</v>
      </c>
      <c r="AJ2623" t="str">
        <f>H2623&amp;"."&amp;VLOOKUP(I2623,'Data validation'!$A$1:$B$12,2,FALSE)&amp;".2026"</f>
        <v>29.08.2026</v>
      </c>
      <c r="AK2623">
        <f t="shared" ref="AK2623:AK2686" si="1171">WEEKNUM(AJ2623)</f>
        <v>35</v>
      </c>
      <c r="AL2623" t="e">
        <f>VLOOKUP(E2623,[2]Sheet1!$A:$B,2,FALSE)</f>
        <v>#N/A</v>
      </c>
    </row>
    <row r="2624" spans="1:38" x14ac:dyDescent="0.25">
      <c r="A2624" t="str">
        <f>VLOOKUP(Q2624,'Data validation'!$K$2:$L$50,2,FALSE)</f>
        <v>TO</v>
      </c>
      <c r="B2624">
        <f t="shared" si="1156"/>
        <v>0</v>
      </c>
      <c r="C2624">
        <f t="shared" si="1157"/>
        <v>5</v>
      </c>
      <c r="D2624">
        <f t="shared" si="1158"/>
        <v>0</v>
      </c>
      <c r="E2624">
        <v>10955</v>
      </c>
      <c r="F2624" t="s">
        <v>10577</v>
      </c>
      <c r="G2624" t="s">
        <v>213</v>
      </c>
      <c r="H2624" t="str">
        <f t="shared" si="1159"/>
        <v>01</v>
      </c>
      <c r="I2624" t="str">
        <f t="shared" si="1160"/>
        <v>Sep</v>
      </c>
      <c r="J2624" t="s">
        <v>214</v>
      </c>
      <c r="K2624" t="str">
        <f t="shared" si="1161"/>
        <v>06</v>
      </c>
      <c r="L2624" t="str">
        <f t="shared" si="1162"/>
        <v>Sep</v>
      </c>
      <c r="M2624">
        <v>5</v>
      </c>
      <c r="N2624">
        <f t="shared" si="1163"/>
        <v>5</v>
      </c>
      <c r="O2624">
        <f t="shared" si="1164"/>
        <v>0</v>
      </c>
      <c r="P2624">
        <f t="shared" si="1165"/>
        <v>0</v>
      </c>
      <c r="Q2624" t="s">
        <v>162</v>
      </c>
      <c r="R2624" t="s">
        <v>63</v>
      </c>
      <c r="S2624">
        <v>3</v>
      </c>
      <c r="T2624">
        <v>1</v>
      </c>
      <c r="U2624" s="2">
        <f>SUMIFS(Magelan!L:L,Magelan!D:D,'Резервации 2026'!E2624)</f>
        <v>1957.2968725000001</v>
      </c>
      <c r="V2624" s="2">
        <f t="shared" ref="V2624" si="1172">+U2624/M2624</f>
        <v>391.45937450000002</v>
      </c>
      <c r="W2624" t="s">
        <v>262</v>
      </c>
      <c r="X2624" t="s">
        <v>10578</v>
      </c>
      <c r="Y2624" t="s">
        <v>10325</v>
      </c>
      <c r="Z2624" t="str">
        <f t="shared" si="1166"/>
        <v>Apr</v>
      </c>
      <c r="AA2624" s="6">
        <f t="shared" si="1167"/>
        <v>0</v>
      </c>
      <c r="AB2624" s="6">
        <f t="shared" si="1167"/>
        <v>0</v>
      </c>
      <c r="AC2624" s="6">
        <f t="shared" si="1167"/>
        <v>0</v>
      </c>
      <c r="AD2624" s="6">
        <f t="shared" si="1167"/>
        <v>0</v>
      </c>
      <c r="AE2624" s="6">
        <f t="shared" si="1167"/>
        <v>5</v>
      </c>
      <c r="AF2624" s="6">
        <f t="shared" si="1168"/>
        <v>5</v>
      </c>
      <c r="AG2624" s="6">
        <f t="shared" si="1169"/>
        <v>0</v>
      </c>
      <c r="AH2624" s="14" t="str">
        <f>LEFT(X2624,2)&amp;"."&amp;VLOOKUP(MID(X2624,4,3),'Data validation'!$A$1:$B$12,2,FALSE)&amp;".2025"</f>
        <v>17.04.2025</v>
      </c>
      <c r="AI2624">
        <f t="shared" si="1170"/>
        <v>16</v>
      </c>
      <c r="AJ2624" t="str">
        <f>H2624&amp;"."&amp;VLOOKUP(I2624,'Data validation'!$A$1:$B$12,2,FALSE)&amp;".2026"</f>
        <v>01.09.2026</v>
      </c>
      <c r="AK2624">
        <f t="shared" si="1171"/>
        <v>36</v>
      </c>
      <c r="AL2624" t="e">
        <f>VLOOKUP(E2624,[2]Sheet1!$A:$B,2,FALSE)</f>
        <v>#N/A</v>
      </c>
    </row>
    <row r="2625" spans="1:38" x14ac:dyDescent="0.25">
      <c r="A2625" t="str">
        <f>VLOOKUP(Q2625,'Data validation'!$K$2:$L$50,2,FALSE)</f>
        <v>BOOKING</v>
      </c>
      <c r="B2625">
        <f t="shared" si="1156"/>
        <v>2</v>
      </c>
      <c r="C2625">
        <f t="shared" si="1157"/>
        <v>1</v>
      </c>
      <c r="D2625">
        <f t="shared" si="1158"/>
        <v>0</v>
      </c>
      <c r="E2625">
        <v>11080</v>
      </c>
      <c r="F2625" t="s">
        <v>10579</v>
      </c>
      <c r="G2625" t="s">
        <v>1869</v>
      </c>
      <c r="H2625" t="str">
        <f t="shared" si="1159"/>
        <v>29</v>
      </c>
      <c r="I2625" t="str">
        <f t="shared" si="1160"/>
        <v>May</v>
      </c>
      <c r="J2625" t="s">
        <v>27</v>
      </c>
      <c r="K2625" t="str">
        <f t="shared" si="1161"/>
        <v>01</v>
      </c>
      <c r="L2625" t="str">
        <f t="shared" si="1162"/>
        <v>Jun</v>
      </c>
      <c r="M2625">
        <v>3</v>
      </c>
      <c r="N2625">
        <f t="shared" si="1163"/>
        <v>-28</v>
      </c>
      <c r="O2625">
        <f t="shared" si="1164"/>
        <v>2</v>
      </c>
      <c r="P2625">
        <f t="shared" si="1165"/>
        <v>0</v>
      </c>
      <c r="Q2625" t="s">
        <v>587</v>
      </c>
      <c r="R2625" t="s">
        <v>110</v>
      </c>
      <c r="S2625">
        <v>3</v>
      </c>
      <c r="T2625">
        <v>1</v>
      </c>
      <c r="U2625" s="2">
        <v>1425.80007</v>
      </c>
      <c r="V2625" s="2">
        <v>475.26668999999998</v>
      </c>
      <c r="W2625" t="s">
        <v>262</v>
      </c>
      <c r="X2625" t="s">
        <v>10580</v>
      </c>
      <c r="Y2625" t="s">
        <v>10240</v>
      </c>
      <c r="Z2625" t="str">
        <f t="shared" si="1166"/>
        <v>Apr</v>
      </c>
      <c r="AA2625" s="6">
        <f t="shared" si="1167"/>
        <v>2</v>
      </c>
      <c r="AB2625" s="6">
        <f t="shared" si="1167"/>
        <v>0</v>
      </c>
      <c r="AC2625" s="6">
        <f t="shared" si="1167"/>
        <v>0</v>
      </c>
      <c r="AD2625" s="6">
        <f t="shared" si="1167"/>
        <v>0</v>
      </c>
      <c r="AE2625" s="6">
        <f t="shared" si="1167"/>
        <v>0</v>
      </c>
      <c r="AF2625" s="6">
        <f t="shared" si="1168"/>
        <v>2</v>
      </c>
      <c r="AG2625" s="6">
        <f t="shared" si="1169"/>
        <v>-1</v>
      </c>
      <c r="AH2625" s="14" t="str">
        <f>LEFT(X2625,2)&amp;"."&amp;VLOOKUP(MID(X2625,4,3),'Data validation'!$A$1:$B$12,2,FALSE)&amp;".2025"</f>
        <v>24.04.2025</v>
      </c>
      <c r="AI2625">
        <f t="shared" si="1170"/>
        <v>17</v>
      </c>
      <c r="AJ2625" t="str">
        <f>H2625&amp;"."&amp;VLOOKUP(I2625,'Data validation'!$A$1:$B$12,2,FALSE)&amp;".2026"</f>
        <v>29.05.2026</v>
      </c>
      <c r="AK2625">
        <f t="shared" si="1171"/>
        <v>22</v>
      </c>
      <c r="AL2625" t="e">
        <f>VLOOKUP(E2625,[2]Sheet1!$A:$B,2,FALSE)</f>
        <v>#N/A</v>
      </c>
    </row>
    <row r="2626" spans="1:38" x14ac:dyDescent="0.25">
      <c r="A2626" t="str">
        <f>VLOOKUP(Q2626,'Data validation'!$K$2:$L$50,2,FALSE)</f>
        <v>TO</v>
      </c>
      <c r="B2626">
        <f t="shared" si="1156"/>
        <v>2</v>
      </c>
      <c r="C2626">
        <f t="shared" si="1157"/>
        <v>0</v>
      </c>
      <c r="D2626">
        <f t="shared" si="1158"/>
        <v>0</v>
      </c>
      <c r="E2626">
        <v>11081</v>
      </c>
      <c r="F2626" t="s">
        <v>10581</v>
      </c>
      <c r="G2626" t="s">
        <v>2076</v>
      </c>
      <c r="H2626" t="str">
        <f t="shared" si="1159"/>
        <v>05</v>
      </c>
      <c r="I2626" t="str">
        <f t="shared" si="1160"/>
        <v>Jun</v>
      </c>
      <c r="J2626" t="s">
        <v>492</v>
      </c>
      <c r="K2626" t="str">
        <f t="shared" si="1161"/>
        <v>07</v>
      </c>
      <c r="L2626" t="str">
        <f t="shared" si="1162"/>
        <v>Jun</v>
      </c>
      <c r="M2626">
        <v>2</v>
      </c>
      <c r="N2626">
        <f t="shared" si="1163"/>
        <v>2</v>
      </c>
      <c r="O2626">
        <f t="shared" si="1164"/>
        <v>0</v>
      </c>
      <c r="P2626">
        <f t="shared" si="1165"/>
        <v>0</v>
      </c>
      <c r="Q2626" t="s">
        <v>81</v>
      </c>
      <c r="R2626" t="s">
        <v>17</v>
      </c>
      <c r="S2626">
        <v>2</v>
      </c>
      <c r="T2626">
        <v>1</v>
      </c>
      <c r="U2626" s="2">
        <f>SUMIFS(SLR!L:L,SLR!D:D,'Резервации 2026'!E2626)</f>
        <v>502.41361039999998</v>
      </c>
      <c r="V2626" s="2">
        <f t="shared" ref="V2626:V2627" si="1173">+U2626/M2626</f>
        <v>251.20680519999999</v>
      </c>
      <c r="W2626" t="s">
        <v>262</v>
      </c>
      <c r="X2626" t="s">
        <v>10582</v>
      </c>
      <c r="Y2626" t="s">
        <v>10240</v>
      </c>
      <c r="Z2626" t="str">
        <f t="shared" si="1166"/>
        <v>Apr</v>
      </c>
      <c r="AA2626" s="6">
        <f t="shared" si="1167"/>
        <v>0</v>
      </c>
      <c r="AB2626" s="6">
        <f t="shared" si="1167"/>
        <v>2</v>
      </c>
      <c r="AC2626" s="6">
        <f t="shared" si="1167"/>
        <v>0</v>
      </c>
      <c r="AD2626" s="6">
        <f t="shared" si="1167"/>
        <v>0</v>
      </c>
      <c r="AE2626" s="6">
        <f t="shared" si="1167"/>
        <v>0</v>
      </c>
      <c r="AF2626" s="6">
        <f t="shared" si="1168"/>
        <v>2</v>
      </c>
      <c r="AG2626" s="6">
        <f t="shared" si="1169"/>
        <v>0</v>
      </c>
      <c r="AH2626" s="14" t="str">
        <f>LEFT(X2626,2)&amp;"."&amp;VLOOKUP(MID(X2626,4,3),'Data validation'!$A$1:$B$12,2,FALSE)&amp;".2025"</f>
        <v>24.04.2025</v>
      </c>
      <c r="AI2626">
        <f t="shared" si="1170"/>
        <v>17</v>
      </c>
      <c r="AJ2626" t="str">
        <f>H2626&amp;"."&amp;VLOOKUP(I2626,'Data validation'!$A$1:$B$12,2,FALSE)&amp;".2026"</f>
        <v>05.06.2026</v>
      </c>
      <c r="AK2626">
        <f t="shared" si="1171"/>
        <v>23</v>
      </c>
      <c r="AL2626" t="e">
        <f>VLOOKUP(E2626,[2]Sheet1!$A:$B,2,FALSE)</f>
        <v>#N/A</v>
      </c>
    </row>
    <row r="2627" spans="1:38" x14ac:dyDescent="0.25">
      <c r="A2627" t="str">
        <f>VLOOKUP(Q2627,'Data validation'!$K$2:$L$50,2,FALSE)</f>
        <v>TO</v>
      </c>
      <c r="B2627">
        <f t="shared" si="1156"/>
        <v>0</v>
      </c>
      <c r="C2627">
        <f t="shared" si="1157"/>
        <v>0</v>
      </c>
      <c r="D2627">
        <f t="shared" si="1158"/>
        <v>7</v>
      </c>
      <c r="E2627">
        <v>11267</v>
      </c>
      <c r="F2627" t="s">
        <v>10583</v>
      </c>
      <c r="G2627" t="s">
        <v>323</v>
      </c>
      <c r="H2627" t="str">
        <f t="shared" si="1159"/>
        <v>11</v>
      </c>
      <c r="I2627" t="str">
        <f t="shared" si="1160"/>
        <v>Jul</v>
      </c>
      <c r="J2627" t="s">
        <v>33</v>
      </c>
      <c r="K2627" t="str">
        <f t="shared" si="1161"/>
        <v>18</v>
      </c>
      <c r="L2627" t="str">
        <f t="shared" si="1162"/>
        <v>Jul</v>
      </c>
      <c r="M2627">
        <v>7</v>
      </c>
      <c r="N2627">
        <f t="shared" si="1163"/>
        <v>7</v>
      </c>
      <c r="O2627">
        <f t="shared" si="1164"/>
        <v>0</v>
      </c>
      <c r="P2627">
        <f t="shared" si="1165"/>
        <v>0</v>
      </c>
      <c r="Q2627" t="s">
        <v>81</v>
      </c>
      <c r="R2627" t="s">
        <v>20</v>
      </c>
      <c r="S2627">
        <v>1</v>
      </c>
      <c r="T2627">
        <v>1</v>
      </c>
      <c r="U2627" s="2">
        <f>SUMIFS(SLR!L:L,SLR!D:D,'Резервации 2026'!E2627)</f>
        <v>1786.5137968999998</v>
      </c>
      <c r="V2627" s="2">
        <f t="shared" si="1173"/>
        <v>255.21625669999997</v>
      </c>
      <c r="W2627" t="s">
        <v>262</v>
      </c>
      <c r="X2627" t="s">
        <v>10584</v>
      </c>
      <c r="Y2627" t="s">
        <v>10494</v>
      </c>
      <c r="Z2627" t="str">
        <f t="shared" si="1166"/>
        <v>Apr</v>
      </c>
      <c r="AA2627" s="6">
        <f t="shared" si="1167"/>
        <v>0</v>
      </c>
      <c r="AB2627" s="6">
        <f t="shared" si="1167"/>
        <v>0</v>
      </c>
      <c r="AC2627" s="6">
        <f t="shared" si="1167"/>
        <v>7</v>
      </c>
      <c r="AD2627" s="6">
        <f t="shared" si="1167"/>
        <v>0</v>
      </c>
      <c r="AE2627" s="6">
        <f t="shared" si="1167"/>
        <v>0</v>
      </c>
      <c r="AF2627" s="6">
        <f t="shared" si="1168"/>
        <v>7</v>
      </c>
      <c r="AG2627" s="6">
        <f t="shared" si="1169"/>
        <v>0</v>
      </c>
      <c r="AH2627" s="14" t="str">
        <f>LEFT(X2627,2)&amp;"."&amp;VLOOKUP(MID(X2627,4,3),'Data validation'!$A$1:$B$12,2,FALSE)&amp;".2025"</f>
        <v>30.04.2025</v>
      </c>
      <c r="AI2627">
        <f t="shared" si="1170"/>
        <v>18</v>
      </c>
      <c r="AJ2627" t="str">
        <f>H2627&amp;"."&amp;VLOOKUP(I2627,'Data validation'!$A$1:$B$12,2,FALSE)&amp;".2026"</f>
        <v>11.07.2026</v>
      </c>
      <c r="AK2627">
        <f t="shared" si="1171"/>
        <v>28</v>
      </c>
      <c r="AL2627" t="e">
        <f>VLOOKUP(E2627,[2]Sheet1!$A:$B,2,FALSE)</f>
        <v>#N/A</v>
      </c>
    </row>
    <row r="2628" spans="1:38" x14ac:dyDescent="0.25">
      <c r="A2628" t="str">
        <f>VLOOKUP(Q2628,'Data validation'!$K$2:$L$50,2,FALSE)</f>
        <v>TO</v>
      </c>
      <c r="B2628">
        <f t="shared" si="1156"/>
        <v>0</v>
      </c>
      <c r="C2628">
        <f t="shared" si="1157"/>
        <v>0</v>
      </c>
      <c r="D2628">
        <f t="shared" si="1158"/>
        <v>5</v>
      </c>
      <c r="E2628">
        <v>11270</v>
      </c>
      <c r="F2628" t="s">
        <v>10585</v>
      </c>
      <c r="G2628" t="s">
        <v>32</v>
      </c>
      <c r="H2628" t="str">
        <f t="shared" si="1159"/>
        <v>13</v>
      </c>
      <c r="I2628" t="str">
        <f t="shared" si="1160"/>
        <v>Jul</v>
      </c>
      <c r="J2628" t="s">
        <v>33</v>
      </c>
      <c r="K2628" t="str">
        <f t="shared" si="1161"/>
        <v>18</v>
      </c>
      <c r="L2628" t="str">
        <f t="shared" si="1162"/>
        <v>Jul</v>
      </c>
      <c r="M2628">
        <v>5</v>
      </c>
      <c r="N2628">
        <f t="shared" si="1163"/>
        <v>5</v>
      </c>
      <c r="O2628">
        <f t="shared" si="1164"/>
        <v>0</v>
      </c>
      <c r="P2628">
        <f t="shared" si="1165"/>
        <v>0</v>
      </c>
      <c r="Q2628" t="s">
        <v>162</v>
      </c>
      <c r="R2628" t="s">
        <v>17</v>
      </c>
      <c r="S2628">
        <v>1</v>
      </c>
      <c r="T2628">
        <v>0</v>
      </c>
      <c r="U2628" s="2">
        <f>SUMIFS(Magelan!L:L,Magelan!D:D,'Резервации 2026'!E2628)</f>
        <v>1245.9615014999999</v>
      </c>
      <c r="V2628" s="2">
        <f t="shared" ref="V2628:V2631" si="1174">+U2628/M2628</f>
        <v>249.1923003</v>
      </c>
      <c r="W2628" t="s">
        <v>262</v>
      </c>
      <c r="X2628" t="s">
        <v>10586</v>
      </c>
      <c r="Y2628" t="s">
        <v>10494</v>
      </c>
      <c r="Z2628" t="str">
        <f t="shared" si="1166"/>
        <v>Apr</v>
      </c>
      <c r="AA2628" s="6">
        <f t="shared" si="1167"/>
        <v>0</v>
      </c>
      <c r="AB2628" s="6">
        <f t="shared" si="1167"/>
        <v>0</v>
      </c>
      <c r="AC2628" s="6">
        <f t="shared" si="1167"/>
        <v>5</v>
      </c>
      <c r="AD2628" s="6">
        <f t="shared" si="1167"/>
        <v>0</v>
      </c>
      <c r="AE2628" s="6">
        <f t="shared" si="1167"/>
        <v>0</v>
      </c>
      <c r="AF2628" s="6">
        <f t="shared" si="1168"/>
        <v>5</v>
      </c>
      <c r="AG2628" s="6">
        <f t="shared" si="1169"/>
        <v>0</v>
      </c>
      <c r="AH2628" s="14" t="str">
        <f>LEFT(X2628,2)&amp;"."&amp;VLOOKUP(MID(X2628,4,3),'Data validation'!$A$1:$B$12,2,FALSE)&amp;".2025"</f>
        <v>30.04.2025</v>
      </c>
      <c r="AI2628">
        <f t="shared" si="1170"/>
        <v>18</v>
      </c>
      <c r="AJ2628" t="str">
        <f>H2628&amp;"."&amp;VLOOKUP(I2628,'Data validation'!$A$1:$B$12,2,FALSE)&amp;".2026"</f>
        <v>13.07.2026</v>
      </c>
      <c r="AK2628">
        <f t="shared" si="1171"/>
        <v>29</v>
      </c>
      <c r="AL2628" t="e">
        <f>VLOOKUP(E2628,[2]Sheet1!$A:$B,2,FALSE)</f>
        <v>#N/A</v>
      </c>
    </row>
    <row r="2629" spans="1:38" x14ac:dyDescent="0.25">
      <c r="A2629" t="str">
        <f>VLOOKUP(Q2629,'Data validation'!$K$2:$L$50,2,FALSE)</f>
        <v>TO</v>
      </c>
      <c r="B2629">
        <f t="shared" si="1156"/>
        <v>0</v>
      </c>
      <c r="C2629">
        <f t="shared" si="1157"/>
        <v>0</v>
      </c>
      <c r="D2629">
        <f t="shared" si="1158"/>
        <v>5</v>
      </c>
      <c r="E2629">
        <v>11268</v>
      </c>
      <c r="F2629" t="s">
        <v>10587</v>
      </c>
      <c r="G2629" t="s">
        <v>32</v>
      </c>
      <c r="H2629" t="str">
        <f t="shared" si="1159"/>
        <v>13</v>
      </c>
      <c r="I2629" t="str">
        <f t="shared" si="1160"/>
        <v>Jul</v>
      </c>
      <c r="J2629" t="s">
        <v>33</v>
      </c>
      <c r="K2629" t="str">
        <f t="shared" si="1161"/>
        <v>18</v>
      </c>
      <c r="L2629" t="str">
        <f t="shared" si="1162"/>
        <v>Jul</v>
      </c>
      <c r="M2629">
        <v>5</v>
      </c>
      <c r="N2629">
        <f t="shared" si="1163"/>
        <v>5</v>
      </c>
      <c r="O2629">
        <f t="shared" si="1164"/>
        <v>0</v>
      </c>
      <c r="P2629">
        <f t="shared" si="1165"/>
        <v>0</v>
      </c>
      <c r="Q2629" t="s">
        <v>162</v>
      </c>
      <c r="R2629" t="s">
        <v>63</v>
      </c>
      <c r="S2629">
        <v>3</v>
      </c>
      <c r="T2629">
        <v>1</v>
      </c>
      <c r="U2629" s="2">
        <f>SUMIFS(Magelan!L:L,Magelan!D:D,'Резервации 2026'!E2629)</f>
        <v>2461.1186804999998</v>
      </c>
      <c r="V2629" s="2">
        <f t="shared" si="1174"/>
        <v>492.22373609999994</v>
      </c>
      <c r="W2629" t="s">
        <v>262</v>
      </c>
      <c r="X2629" t="s">
        <v>10588</v>
      </c>
      <c r="Y2629" t="s">
        <v>10494</v>
      </c>
      <c r="Z2629" t="str">
        <f t="shared" si="1166"/>
        <v>Apr</v>
      </c>
      <c r="AA2629" s="6">
        <f t="shared" si="1167"/>
        <v>0</v>
      </c>
      <c r="AB2629" s="6">
        <f t="shared" si="1167"/>
        <v>0</v>
      </c>
      <c r="AC2629" s="6">
        <f t="shared" si="1167"/>
        <v>5</v>
      </c>
      <c r="AD2629" s="6">
        <f t="shared" si="1167"/>
        <v>0</v>
      </c>
      <c r="AE2629" s="6">
        <f t="shared" si="1167"/>
        <v>0</v>
      </c>
      <c r="AF2629" s="6">
        <f t="shared" si="1168"/>
        <v>5</v>
      </c>
      <c r="AG2629" s="6">
        <f t="shared" si="1169"/>
        <v>0</v>
      </c>
      <c r="AH2629" s="14" t="str">
        <f>LEFT(X2629,2)&amp;"."&amp;VLOOKUP(MID(X2629,4,3),'Data validation'!$A$1:$B$12,2,FALSE)&amp;".2025"</f>
        <v>30.04.2025</v>
      </c>
      <c r="AI2629">
        <f t="shared" si="1170"/>
        <v>18</v>
      </c>
      <c r="AJ2629" t="str">
        <f>H2629&amp;"."&amp;VLOOKUP(I2629,'Data validation'!$A$1:$B$12,2,FALSE)&amp;".2026"</f>
        <v>13.07.2026</v>
      </c>
      <c r="AK2629">
        <f t="shared" si="1171"/>
        <v>29</v>
      </c>
      <c r="AL2629" t="e">
        <f>VLOOKUP(E2629,[2]Sheet1!$A:$B,2,FALSE)</f>
        <v>#N/A</v>
      </c>
    </row>
    <row r="2630" spans="1:38" x14ac:dyDescent="0.25">
      <c r="A2630" t="str">
        <f>VLOOKUP(Q2630,'Data validation'!$K$2:$L$50,2,FALSE)</f>
        <v>TO</v>
      </c>
      <c r="B2630">
        <f t="shared" si="1156"/>
        <v>0</v>
      </c>
      <c r="C2630">
        <f t="shared" si="1157"/>
        <v>0</v>
      </c>
      <c r="D2630">
        <f t="shared" si="1158"/>
        <v>5</v>
      </c>
      <c r="E2630">
        <v>11269</v>
      </c>
      <c r="F2630" t="s">
        <v>10589</v>
      </c>
      <c r="G2630" t="s">
        <v>32</v>
      </c>
      <c r="H2630" t="str">
        <f t="shared" si="1159"/>
        <v>13</v>
      </c>
      <c r="I2630" t="str">
        <f t="shared" si="1160"/>
        <v>Jul</v>
      </c>
      <c r="J2630" t="s">
        <v>33</v>
      </c>
      <c r="K2630" t="str">
        <f t="shared" si="1161"/>
        <v>18</v>
      </c>
      <c r="L2630" t="str">
        <f t="shared" si="1162"/>
        <v>Jul</v>
      </c>
      <c r="M2630">
        <v>5</v>
      </c>
      <c r="N2630">
        <f t="shared" si="1163"/>
        <v>5</v>
      </c>
      <c r="O2630">
        <f t="shared" si="1164"/>
        <v>0</v>
      </c>
      <c r="P2630">
        <f t="shared" si="1165"/>
        <v>0</v>
      </c>
      <c r="Q2630" t="s">
        <v>162</v>
      </c>
      <c r="R2630" t="s">
        <v>63</v>
      </c>
      <c r="S2630">
        <v>3</v>
      </c>
      <c r="T2630">
        <v>0</v>
      </c>
      <c r="U2630" s="2">
        <f>SUMIFS(Magelan!L:L,Magelan!D:D,'Резервации 2026'!E2630)</f>
        <v>2461.1186804999998</v>
      </c>
      <c r="V2630" s="2">
        <f t="shared" si="1174"/>
        <v>492.22373609999994</v>
      </c>
      <c r="W2630" t="s">
        <v>262</v>
      </c>
      <c r="X2630" t="s">
        <v>10586</v>
      </c>
      <c r="Y2630" t="s">
        <v>10494</v>
      </c>
      <c r="Z2630" t="str">
        <f t="shared" si="1166"/>
        <v>Apr</v>
      </c>
      <c r="AA2630" s="6">
        <f t="shared" si="1167"/>
        <v>0</v>
      </c>
      <c r="AB2630" s="6">
        <f t="shared" si="1167"/>
        <v>0</v>
      </c>
      <c r="AC2630" s="6">
        <f t="shared" si="1167"/>
        <v>5</v>
      </c>
      <c r="AD2630" s="6">
        <f t="shared" si="1167"/>
        <v>0</v>
      </c>
      <c r="AE2630" s="6">
        <f t="shared" si="1167"/>
        <v>0</v>
      </c>
      <c r="AF2630" s="6">
        <f t="shared" si="1168"/>
        <v>5</v>
      </c>
      <c r="AG2630" s="6">
        <f t="shared" si="1169"/>
        <v>0</v>
      </c>
      <c r="AH2630" s="14" t="str">
        <f>LEFT(X2630,2)&amp;"."&amp;VLOOKUP(MID(X2630,4,3),'Data validation'!$A$1:$B$12,2,FALSE)&amp;".2025"</f>
        <v>30.04.2025</v>
      </c>
      <c r="AI2630">
        <f t="shared" si="1170"/>
        <v>18</v>
      </c>
      <c r="AJ2630" t="str">
        <f>H2630&amp;"."&amp;VLOOKUP(I2630,'Data validation'!$A$1:$B$12,2,FALSE)&amp;".2026"</f>
        <v>13.07.2026</v>
      </c>
      <c r="AK2630">
        <f t="shared" si="1171"/>
        <v>29</v>
      </c>
      <c r="AL2630" t="e">
        <f>VLOOKUP(E2630,[2]Sheet1!$A:$B,2,FALSE)</f>
        <v>#N/A</v>
      </c>
    </row>
    <row r="2631" spans="1:38" x14ac:dyDescent="0.25">
      <c r="A2631" t="str">
        <f>VLOOKUP(Q2631,'Data validation'!$K$2:$L$50,2,FALSE)</f>
        <v>TO</v>
      </c>
      <c r="B2631">
        <f t="shared" si="1156"/>
        <v>0</v>
      </c>
      <c r="C2631">
        <f t="shared" si="1157"/>
        <v>0</v>
      </c>
      <c r="D2631">
        <f t="shared" si="1158"/>
        <v>5</v>
      </c>
      <c r="E2631">
        <v>11271</v>
      </c>
      <c r="F2631" t="s">
        <v>10590</v>
      </c>
      <c r="G2631" t="s">
        <v>32</v>
      </c>
      <c r="H2631" t="str">
        <f t="shared" si="1159"/>
        <v>13</v>
      </c>
      <c r="I2631" t="str">
        <f t="shared" si="1160"/>
        <v>Jul</v>
      </c>
      <c r="J2631" t="s">
        <v>33</v>
      </c>
      <c r="K2631" t="str">
        <f t="shared" si="1161"/>
        <v>18</v>
      </c>
      <c r="L2631" t="str">
        <f t="shared" si="1162"/>
        <v>Jul</v>
      </c>
      <c r="M2631">
        <v>5</v>
      </c>
      <c r="N2631">
        <f t="shared" si="1163"/>
        <v>5</v>
      </c>
      <c r="O2631">
        <f t="shared" si="1164"/>
        <v>0</v>
      </c>
      <c r="P2631">
        <f t="shared" si="1165"/>
        <v>0</v>
      </c>
      <c r="Q2631" t="s">
        <v>162</v>
      </c>
      <c r="R2631" t="s">
        <v>17</v>
      </c>
      <c r="S2631">
        <v>1</v>
      </c>
      <c r="T2631">
        <v>0</v>
      </c>
      <c r="U2631" s="2">
        <f>SUMIFS(Magelan!L:L,Magelan!D:D,'Резервации 2026'!E2631)</f>
        <v>1245.9615014999999</v>
      </c>
      <c r="V2631" s="2">
        <f t="shared" si="1174"/>
        <v>249.1923003</v>
      </c>
      <c r="W2631" t="s">
        <v>262</v>
      </c>
      <c r="X2631" t="s">
        <v>10591</v>
      </c>
      <c r="Y2631" t="s">
        <v>10494</v>
      </c>
      <c r="Z2631" t="str">
        <f t="shared" si="1166"/>
        <v>Apr</v>
      </c>
      <c r="AA2631" s="6">
        <f t="shared" si="1167"/>
        <v>0</v>
      </c>
      <c r="AB2631" s="6">
        <f t="shared" si="1167"/>
        <v>0</v>
      </c>
      <c r="AC2631" s="6">
        <f t="shared" si="1167"/>
        <v>5</v>
      </c>
      <c r="AD2631" s="6">
        <f t="shared" si="1167"/>
        <v>0</v>
      </c>
      <c r="AE2631" s="6">
        <f t="shared" si="1167"/>
        <v>0</v>
      </c>
      <c r="AF2631" s="6">
        <f t="shared" si="1168"/>
        <v>5</v>
      </c>
      <c r="AG2631" s="6">
        <f t="shared" si="1169"/>
        <v>0</v>
      </c>
      <c r="AH2631" s="14" t="str">
        <f>LEFT(X2631,2)&amp;"."&amp;VLOOKUP(MID(X2631,4,3),'Data validation'!$A$1:$B$12,2,FALSE)&amp;".2025"</f>
        <v>30.04.2025</v>
      </c>
      <c r="AI2631">
        <f t="shared" si="1170"/>
        <v>18</v>
      </c>
      <c r="AJ2631" t="str">
        <f>H2631&amp;"."&amp;VLOOKUP(I2631,'Data validation'!$A$1:$B$12,2,FALSE)&amp;".2026"</f>
        <v>13.07.2026</v>
      </c>
      <c r="AK2631">
        <f t="shared" si="1171"/>
        <v>29</v>
      </c>
      <c r="AL2631" t="e">
        <f>VLOOKUP(E2631,[2]Sheet1!$A:$B,2,FALSE)</f>
        <v>#N/A</v>
      </c>
    </row>
    <row r="2632" spans="1:38" x14ac:dyDescent="0.25">
      <c r="A2632" t="str">
        <f>VLOOKUP(Q2632,'Data validation'!$K$2:$L$50,2,FALSE)</f>
        <v>BOOKING</v>
      </c>
      <c r="B2632">
        <f t="shared" si="1156"/>
        <v>0</v>
      </c>
      <c r="C2632">
        <f t="shared" si="1157"/>
        <v>0</v>
      </c>
      <c r="D2632">
        <f t="shared" si="1158"/>
        <v>4</v>
      </c>
      <c r="E2632">
        <v>11083</v>
      </c>
      <c r="F2632" t="s">
        <v>10592</v>
      </c>
      <c r="G2632" t="s">
        <v>290</v>
      </c>
      <c r="H2632" t="str">
        <f t="shared" si="1159"/>
        <v>05</v>
      </c>
      <c r="I2632" t="str">
        <f t="shared" si="1160"/>
        <v>Aug</v>
      </c>
      <c r="J2632" t="s">
        <v>79</v>
      </c>
      <c r="K2632" t="str">
        <f t="shared" si="1161"/>
        <v>09</v>
      </c>
      <c r="L2632" t="str">
        <f t="shared" si="1162"/>
        <v>Aug</v>
      </c>
      <c r="M2632">
        <v>4</v>
      </c>
      <c r="N2632">
        <f t="shared" si="1163"/>
        <v>4</v>
      </c>
      <c r="O2632">
        <f t="shared" si="1164"/>
        <v>0</v>
      </c>
      <c r="P2632">
        <f t="shared" si="1165"/>
        <v>0</v>
      </c>
      <c r="Q2632" t="s">
        <v>587</v>
      </c>
      <c r="R2632" t="s">
        <v>17</v>
      </c>
      <c r="S2632">
        <v>2</v>
      </c>
      <c r="T2632">
        <v>2</v>
      </c>
      <c r="U2632" s="2">
        <v>2383.6005247706421</v>
      </c>
      <c r="V2632" s="2">
        <v>595.90013119266052</v>
      </c>
      <c r="X2632" t="s">
        <v>10593</v>
      </c>
      <c r="Y2632" t="s">
        <v>10240</v>
      </c>
      <c r="Z2632" t="str">
        <f t="shared" si="1166"/>
        <v>Apr</v>
      </c>
      <c r="AA2632" s="6">
        <f t="shared" si="1167"/>
        <v>0</v>
      </c>
      <c r="AB2632" s="6">
        <f t="shared" si="1167"/>
        <v>0</v>
      </c>
      <c r="AC2632" s="6">
        <f t="shared" si="1167"/>
        <v>0</v>
      </c>
      <c r="AD2632" s="6">
        <f t="shared" si="1167"/>
        <v>4</v>
      </c>
      <c r="AE2632" s="6">
        <f t="shared" si="1167"/>
        <v>0</v>
      </c>
      <c r="AF2632" s="6">
        <f t="shared" si="1168"/>
        <v>4</v>
      </c>
      <c r="AG2632" s="6">
        <f t="shared" si="1169"/>
        <v>0</v>
      </c>
      <c r="AH2632" s="14" t="str">
        <f>LEFT(X2632,2)&amp;"."&amp;VLOOKUP(MID(X2632,4,3),'Data validation'!$A$1:$B$12,2,FALSE)&amp;".2025"</f>
        <v>24.04.2025</v>
      </c>
      <c r="AI2632">
        <f t="shared" si="1170"/>
        <v>17</v>
      </c>
      <c r="AJ2632" t="str">
        <f>H2632&amp;"."&amp;VLOOKUP(I2632,'Data validation'!$A$1:$B$12,2,FALSE)&amp;".2026"</f>
        <v>05.08.2026</v>
      </c>
      <c r="AK2632">
        <f t="shared" si="1171"/>
        <v>32</v>
      </c>
      <c r="AL2632" t="e">
        <f>VLOOKUP(E2632,[2]Sheet1!$A:$B,2,FALSE)</f>
        <v>#N/A</v>
      </c>
    </row>
    <row r="2633" spans="1:38" x14ac:dyDescent="0.25">
      <c r="A2633" t="str">
        <f>VLOOKUP(Q2633,'Data validation'!$K$2:$L$50,2,FALSE)</f>
        <v>BOOKING</v>
      </c>
      <c r="B2633">
        <f t="shared" si="1156"/>
        <v>0</v>
      </c>
      <c r="C2633">
        <f t="shared" si="1157"/>
        <v>0</v>
      </c>
      <c r="D2633">
        <f t="shared" si="1158"/>
        <v>4</v>
      </c>
      <c r="E2633">
        <v>11082</v>
      </c>
      <c r="F2633" t="s">
        <v>10592</v>
      </c>
      <c r="G2633" t="s">
        <v>290</v>
      </c>
      <c r="H2633" t="str">
        <f t="shared" si="1159"/>
        <v>05</v>
      </c>
      <c r="I2633" t="str">
        <f t="shared" si="1160"/>
        <v>Aug</v>
      </c>
      <c r="J2633" t="s">
        <v>79</v>
      </c>
      <c r="K2633" t="str">
        <f t="shared" si="1161"/>
        <v>09</v>
      </c>
      <c r="L2633" t="str">
        <f t="shared" si="1162"/>
        <v>Aug</v>
      </c>
      <c r="M2633">
        <v>4</v>
      </c>
      <c r="N2633">
        <f t="shared" si="1163"/>
        <v>4</v>
      </c>
      <c r="O2633">
        <f t="shared" si="1164"/>
        <v>0</v>
      </c>
      <c r="P2633">
        <f t="shared" si="1165"/>
        <v>0</v>
      </c>
      <c r="Q2633" t="s">
        <v>587</v>
      </c>
      <c r="R2633" t="s">
        <v>17</v>
      </c>
      <c r="S2633">
        <v>2</v>
      </c>
      <c r="T2633">
        <v>2</v>
      </c>
      <c r="U2633" s="2">
        <v>2574.30292146789</v>
      </c>
      <c r="V2633" s="2">
        <v>643.57573036697249</v>
      </c>
      <c r="W2633" t="s">
        <v>227</v>
      </c>
      <c r="X2633" t="s">
        <v>10593</v>
      </c>
      <c r="Y2633" t="s">
        <v>10240</v>
      </c>
      <c r="Z2633" t="str">
        <f t="shared" si="1166"/>
        <v>Apr</v>
      </c>
      <c r="AA2633" s="6">
        <f t="shared" si="1167"/>
        <v>0</v>
      </c>
      <c r="AB2633" s="6">
        <f t="shared" si="1167"/>
        <v>0</v>
      </c>
      <c r="AC2633" s="6">
        <f t="shared" si="1167"/>
        <v>0</v>
      </c>
      <c r="AD2633" s="6">
        <f t="shared" si="1167"/>
        <v>4</v>
      </c>
      <c r="AE2633" s="6">
        <f t="shared" si="1167"/>
        <v>0</v>
      </c>
      <c r="AF2633" s="6">
        <f t="shared" si="1168"/>
        <v>4</v>
      </c>
      <c r="AG2633" s="6">
        <f t="shared" si="1169"/>
        <v>0</v>
      </c>
      <c r="AH2633" s="14" t="str">
        <f>LEFT(X2633,2)&amp;"."&amp;VLOOKUP(MID(X2633,4,3),'Data validation'!$A$1:$B$12,2,FALSE)&amp;".2025"</f>
        <v>24.04.2025</v>
      </c>
      <c r="AI2633">
        <f t="shared" si="1170"/>
        <v>17</v>
      </c>
      <c r="AJ2633" t="str">
        <f>H2633&amp;"."&amp;VLOOKUP(I2633,'Data validation'!$A$1:$B$12,2,FALSE)&amp;".2026"</f>
        <v>05.08.2026</v>
      </c>
      <c r="AK2633">
        <f t="shared" si="1171"/>
        <v>32</v>
      </c>
      <c r="AL2633" t="e">
        <f>VLOOKUP(E2633,[2]Sheet1!$A:$B,2,FALSE)</f>
        <v>#N/A</v>
      </c>
    </row>
    <row r="2634" spans="1:38" x14ac:dyDescent="0.25">
      <c r="A2634" t="str">
        <f>VLOOKUP(Q2634,'Data validation'!$K$2:$L$50,2,FALSE)</f>
        <v>BOOKING</v>
      </c>
      <c r="B2634">
        <f t="shared" si="1156"/>
        <v>0</v>
      </c>
      <c r="C2634">
        <f t="shared" si="1157"/>
        <v>0</v>
      </c>
      <c r="D2634">
        <f t="shared" si="1158"/>
        <v>7</v>
      </c>
      <c r="E2634">
        <v>11272</v>
      </c>
      <c r="F2634" t="s">
        <v>10594</v>
      </c>
      <c r="G2634" t="s">
        <v>167</v>
      </c>
      <c r="H2634" t="str">
        <f t="shared" si="1159"/>
        <v>30</v>
      </c>
      <c r="I2634" t="str">
        <f t="shared" si="1160"/>
        <v>Jul</v>
      </c>
      <c r="J2634" t="s">
        <v>136</v>
      </c>
      <c r="K2634" t="str">
        <f t="shared" si="1161"/>
        <v>06</v>
      </c>
      <c r="L2634" t="str">
        <f t="shared" si="1162"/>
        <v>Aug</v>
      </c>
      <c r="M2634">
        <v>7</v>
      </c>
      <c r="N2634">
        <f t="shared" si="1163"/>
        <v>-24</v>
      </c>
      <c r="O2634">
        <f t="shared" si="1164"/>
        <v>1</v>
      </c>
      <c r="P2634">
        <f t="shared" si="1165"/>
        <v>5</v>
      </c>
      <c r="Q2634" t="s">
        <v>587</v>
      </c>
      <c r="R2634" t="s">
        <v>20</v>
      </c>
      <c r="S2634">
        <v>3</v>
      </c>
      <c r="T2634">
        <v>0</v>
      </c>
      <c r="U2634" s="2">
        <v>4614.9334038532106</v>
      </c>
      <c r="V2634" s="2">
        <v>659.27620055045873</v>
      </c>
      <c r="W2634" t="s">
        <v>1025</v>
      </c>
      <c r="X2634" t="s">
        <v>10595</v>
      </c>
      <c r="Y2634" t="s">
        <v>10494</v>
      </c>
      <c r="Z2634" t="str">
        <f t="shared" si="1166"/>
        <v>Apr</v>
      </c>
      <c r="AA2634" s="6">
        <f t="shared" si="1167"/>
        <v>0</v>
      </c>
      <c r="AB2634" s="6">
        <f t="shared" si="1167"/>
        <v>0</v>
      </c>
      <c r="AC2634" s="6">
        <f t="shared" si="1167"/>
        <v>1</v>
      </c>
      <c r="AD2634" s="6">
        <f t="shared" si="1167"/>
        <v>5</v>
      </c>
      <c r="AE2634" s="6">
        <f t="shared" si="1167"/>
        <v>0</v>
      </c>
      <c r="AF2634" s="6">
        <f t="shared" si="1168"/>
        <v>6</v>
      </c>
      <c r="AG2634" s="6">
        <f t="shared" si="1169"/>
        <v>-1</v>
      </c>
      <c r="AH2634" s="14" t="str">
        <f>LEFT(X2634,2)&amp;"."&amp;VLOOKUP(MID(X2634,4,3),'Data validation'!$A$1:$B$12,2,FALSE)&amp;".2025"</f>
        <v>30.04.2025</v>
      </c>
      <c r="AI2634">
        <f t="shared" si="1170"/>
        <v>18</v>
      </c>
      <c r="AJ2634" t="str">
        <f>H2634&amp;"."&amp;VLOOKUP(I2634,'Data validation'!$A$1:$B$12,2,FALSE)&amp;".2026"</f>
        <v>30.07.2026</v>
      </c>
      <c r="AK2634">
        <f t="shared" si="1171"/>
        <v>31</v>
      </c>
      <c r="AL2634" t="e">
        <f>VLOOKUP(E2634,[2]Sheet1!$A:$B,2,FALSE)</f>
        <v>#N/A</v>
      </c>
    </row>
    <row r="2635" spans="1:38" x14ac:dyDescent="0.25">
      <c r="A2635" t="str">
        <f>VLOOKUP(Q2635,'Data validation'!$K$2:$L$50,2,FALSE)</f>
        <v>TOPOLA SKIES</v>
      </c>
      <c r="B2635">
        <f t="shared" si="1156"/>
        <v>0</v>
      </c>
      <c r="C2635">
        <f t="shared" si="1157"/>
        <v>5</v>
      </c>
      <c r="D2635">
        <f t="shared" si="1158"/>
        <v>0</v>
      </c>
      <c r="E2635">
        <v>11274</v>
      </c>
      <c r="F2635" t="s">
        <v>10596</v>
      </c>
      <c r="G2635" t="s">
        <v>44</v>
      </c>
      <c r="H2635" t="str">
        <f t="shared" si="1159"/>
        <v>29</v>
      </c>
      <c r="I2635" t="str">
        <f t="shared" si="1160"/>
        <v>Jun</v>
      </c>
      <c r="J2635" t="s">
        <v>45</v>
      </c>
      <c r="K2635" t="str">
        <f t="shared" si="1161"/>
        <v>04</v>
      </c>
      <c r="L2635" t="str">
        <f t="shared" si="1162"/>
        <v>Jul</v>
      </c>
      <c r="M2635">
        <v>5</v>
      </c>
      <c r="N2635">
        <f t="shared" si="1163"/>
        <v>-25</v>
      </c>
      <c r="O2635">
        <f t="shared" si="1164"/>
        <v>2</v>
      </c>
      <c r="P2635">
        <f t="shared" si="1165"/>
        <v>3</v>
      </c>
      <c r="Q2635" t="s">
        <v>35</v>
      </c>
      <c r="R2635" t="s">
        <v>48</v>
      </c>
      <c r="S2635">
        <v>2</v>
      </c>
      <c r="T2635">
        <v>2</v>
      </c>
      <c r="U2635" s="2">
        <v>2844.0280275229356</v>
      </c>
      <c r="V2635" s="2">
        <v>568.80560550458711</v>
      </c>
      <c r="X2635" t="s">
        <v>10597</v>
      </c>
      <c r="Y2635" t="s">
        <v>10494</v>
      </c>
      <c r="Z2635" t="str">
        <f t="shared" si="1166"/>
        <v>Apr</v>
      </c>
      <c r="AA2635" s="6">
        <f t="shared" si="1167"/>
        <v>0</v>
      </c>
      <c r="AB2635" s="6">
        <f t="shared" si="1167"/>
        <v>2</v>
      </c>
      <c r="AC2635" s="6">
        <f t="shared" si="1167"/>
        <v>3</v>
      </c>
      <c r="AD2635" s="6">
        <f t="shared" si="1167"/>
        <v>0</v>
      </c>
      <c r="AE2635" s="6">
        <f t="shared" si="1167"/>
        <v>0</v>
      </c>
      <c r="AF2635" s="6">
        <f t="shared" si="1168"/>
        <v>5</v>
      </c>
      <c r="AG2635" s="6">
        <f t="shared" si="1169"/>
        <v>0</v>
      </c>
      <c r="AH2635" s="14" t="str">
        <f>LEFT(X2635,2)&amp;"."&amp;VLOOKUP(MID(X2635,4,3),'Data validation'!$A$1:$B$12,2,FALSE)&amp;".2025"</f>
        <v>30.04.2025</v>
      </c>
      <c r="AI2635">
        <f t="shared" si="1170"/>
        <v>18</v>
      </c>
      <c r="AJ2635" t="str">
        <f>H2635&amp;"."&amp;VLOOKUP(I2635,'Data validation'!$A$1:$B$12,2,FALSE)&amp;".2026"</f>
        <v>29.06.2026</v>
      </c>
      <c r="AK2635">
        <f t="shared" si="1171"/>
        <v>27</v>
      </c>
      <c r="AL2635" t="e">
        <f>VLOOKUP(E2635,[2]Sheet1!$A:$B,2,FALSE)</f>
        <v>#N/A</v>
      </c>
    </row>
    <row r="2636" spans="1:38" x14ac:dyDescent="0.25">
      <c r="A2636" t="str">
        <f>VLOOKUP(Q2636,'Data validation'!$K$2:$L$50,2,FALSE)</f>
        <v>BOOKING</v>
      </c>
      <c r="B2636">
        <f t="shared" si="1156"/>
        <v>0</v>
      </c>
      <c r="C2636">
        <f t="shared" si="1157"/>
        <v>0</v>
      </c>
      <c r="D2636">
        <f t="shared" si="1158"/>
        <v>7</v>
      </c>
      <c r="E2636">
        <v>11273</v>
      </c>
      <c r="F2636" t="s">
        <v>10594</v>
      </c>
      <c r="G2636" t="s">
        <v>167</v>
      </c>
      <c r="H2636" t="str">
        <f t="shared" si="1159"/>
        <v>30</v>
      </c>
      <c r="I2636" t="str">
        <f t="shared" si="1160"/>
        <v>Jul</v>
      </c>
      <c r="J2636" t="s">
        <v>136</v>
      </c>
      <c r="K2636" t="str">
        <f t="shared" si="1161"/>
        <v>06</v>
      </c>
      <c r="L2636" t="str">
        <f t="shared" si="1162"/>
        <v>Aug</v>
      </c>
      <c r="M2636">
        <v>7</v>
      </c>
      <c r="N2636">
        <f t="shared" si="1163"/>
        <v>-24</v>
      </c>
      <c r="O2636">
        <f t="shared" si="1164"/>
        <v>1</v>
      </c>
      <c r="P2636">
        <f t="shared" si="1165"/>
        <v>5</v>
      </c>
      <c r="Q2636" t="s">
        <v>587</v>
      </c>
      <c r="R2636" t="s">
        <v>188</v>
      </c>
      <c r="S2636">
        <v>2</v>
      </c>
      <c r="T2636">
        <v>0</v>
      </c>
      <c r="U2636" s="2">
        <v>3764.3447311926602</v>
      </c>
      <c r="V2636" s="2">
        <v>537.76353302752284</v>
      </c>
      <c r="X2636" t="s">
        <v>10595</v>
      </c>
      <c r="Y2636" t="s">
        <v>10494</v>
      </c>
      <c r="Z2636" t="str">
        <f t="shared" si="1166"/>
        <v>Apr</v>
      </c>
      <c r="AA2636" s="6">
        <f t="shared" si="1167"/>
        <v>0</v>
      </c>
      <c r="AB2636" s="6">
        <f t="shared" si="1167"/>
        <v>0</v>
      </c>
      <c r="AC2636" s="6">
        <f t="shared" si="1167"/>
        <v>1</v>
      </c>
      <c r="AD2636" s="6">
        <f t="shared" si="1167"/>
        <v>5</v>
      </c>
      <c r="AE2636" s="6">
        <f t="shared" si="1167"/>
        <v>0</v>
      </c>
      <c r="AF2636" s="6">
        <f t="shared" si="1168"/>
        <v>6</v>
      </c>
      <c r="AG2636" s="6">
        <f t="shared" si="1169"/>
        <v>-1</v>
      </c>
      <c r="AH2636" s="14" t="str">
        <f>LEFT(X2636,2)&amp;"."&amp;VLOOKUP(MID(X2636,4,3),'Data validation'!$A$1:$B$12,2,FALSE)&amp;".2025"</f>
        <v>30.04.2025</v>
      </c>
      <c r="AI2636">
        <f t="shared" si="1170"/>
        <v>18</v>
      </c>
      <c r="AJ2636" t="str">
        <f>H2636&amp;"."&amp;VLOOKUP(I2636,'Data validation'!$A$1:$B$12,2,FALSE)&amp;".2026"</f>
        <v>30.07.2026</v>
      </c>
      <c r="AK2636">
        <f t="shared" si="1171"/>
        <v>31</v>
      </c>
      <c r="AL2636" t="e">
        <f>VLOOKUP(E2636,[2]Sheet1!$A:$B,2,FALSE)</f>
        <v>#N/A</v>
      </c>
    </row>
    <row r="2637" spans="1:38" x14ac:dyDescent="0.25">
      <c r="A2637" t="str">
        <f>VLOOKUP(Q2637,'Data validation'!$K$2:$L$50,2,FALSE)</f>
        <v>BOOKING</v>
      </c>
      <c r="B2637">
        <f t="shared" si="1156"/>
        <v>0</v>
      </c>
      <c r="C2637">
        <f t="shared" si="1157"/>
        <v>3</v>
      </c>
      <c r="D2637">
        <f t="shared" si="1158"/>
        <v>1</v>
      </c>
      <c r="E2637">
        <v>11275</v>
      </c>
      <c r="F2637" t="s">
        <v>10598</v>
      </c>
      <c r="G2637" t="s">
        <v>53</v>
      </c>
      <c r="H2637" t="str">
        <f t="shared" si="1159"/>
        <v>24</v>
      </c>
      <c r="I2637" t="str">
        <f t="shared" si="1160"/>
        <v>Aug</v>
      </c>
      <c r="J2637" t="s">
        <v>843</v>
      </c>
      <c r="K2637" t="str">
        <f t="shared" si="1161"/>
        <v>28</v>
      </c>
      <c r="L2637" t="str">
        <f t="shared" si="1162"/>
        <v>Aug</v>
      </c>
      <c r="M2637">
        <v>4</v>
      </c>
      <c r="N2637">
        <f t="shared" si="1163"/>
        <v>4</v>
      </c>
      <c r="O2637">
        <f t="shared" si="1164"/>
        <v>0</v>
      </c>
      <c r="P2637">
        <f t="shared" si="1165"/>
        <v>0</v>
      </c>
      <c r="Q2637" t="s">
        <v>587</v>
      </c>
      <c r="R2637" t="s">
        <v>63</v>
      </c>
      <c r="S2637">
        <v>2</v>
      </c>
      <c r="T2637">
        <v>1</v>
      </c>
      <c r="U2637" s="2">
        <v>1767.3525842201834</v>
      </c>
      <c r="V2637" s="2">
        <v>441.83814605504585</v>
      </c>
      <c r="W2637" t="s">
        <v>262</v>
      </c>
      <c r="X2637" t="s">
        <v>10599</v>
      </c>
      <c r="Y2637" t="s">
        <v>10494</v>
      </c>
      <c r="Z2637" t="str">
        <f t="shared" si="1166"/>
        <v>Apr</v>
      </c>
      <c r="AA2637" s="6">
        <f t="shared" si="1167"/>
        <v>0</v>
      </c>
      <c r="AB2637" s="6">
        <f t="shared" si="1167"/>
        <v>0</v>
      </c>
      <c r="AC2637" s="6">
        <f t="shared" si="1167"/>
        <v>0</v>
      </c>
      <c r="AD2637" s="6">
        <f t="shared" si="1167"/>
        <v>4</v>
      </c>
      <c r="AE2637" s="6">
        <f t="shared" si="1167"/>
        <v>0</v>
      </c>
      <c r="AF2637" s="6">
        <f t="shared" si="1168"/>
        <v>4</v>
      </c>
      <c r="AG2637" s="6">
        <f t="shared" si="1169"/>
        <v>0</v>
      </c>
      <c r="AH2637" s="14" t="str">
        <f>LEFT(X2637,2)&amp;"."&amp;VLOOKUP(MID(X2637,4,3),'Data validation'!$A$1:$B$12,2,FALSE)&amp;".2025"</f>
        <v>30.04.2025</v>
      </c>
      <c r="AI2637">
        <f t="shared" si="1170"/>
        <v>18</v>
      </c>
      <c r="AJ2637" t="str">
        <f>H2637&amp;"."&amp;VLOOKUP(I2637,'Data validation'!$A$1:$B$12,2,FALSE)&amp;".2026"</f>
        <v>24.08.2026</v>
      </c>
      <c r="AK2637">
        <f t="shared" si="1171"/>
        <v>35</v>
      </c>
      <c r="AL2637" t="e">
        <f>VLOOKUP(E2637,[2]Sheet1!$A:$B,2,FALSE)</f>
        <v>#N/A</v>
      </c>
    </row>
    <row r="2638" spans="1:38" x14ac:dyDescent="0.25">
      <c r="A2638" t="str">
        <f>VLOOKUP(Q2638,'Data validation'!$K$2:$L$50,2,FALSE)</f>
        <v>TO</v>
      </c>
      <c r="B2638">
        <f t="shared" si="1156"/>
        <v>0</v>
      </c>
      <c r="C2638">
        <f t="shared" si="1157"/>
        <v>0</v>
      </c>
      <c r="D2638">
        <f t="shared" si="1158"/>
        <v>10</v>
      </c>
      <c r="E2638">
        <v>11276</v>
      </c>
      <c r="F2638" t="s">
        <v>10600</v>
      </c>
      <c r="G2638" t="s">
        <v>326</v>
      </c>
      <c r="H2638" t="str">
        <f t="shared" si="1159"/>
        <v>10</v>
      </c>
      <c r="I2638" t="str">
        <f t="shared" si="1160"/>
        <v>Aug</v>
      </c>
      <c r="J2638" t="s">
        <v>459</v>
      </c>
      <c r="K2638" t="str">
        <f t="shared" si="1161"/>
        <v>20</v>
      </c>
      <c r="L2638" t="str">
        <f t="shared" si="1162"/>
        <v>Aug</v>
      </c>
      <c r="M2638">
        <v>10</v>
      </c>
      <c r="N2638">
        <f t="shared" si="1163"/>
        <v>10</v>
      </c>
      <c r="O2638">
        <f t="shared" si="1164"/>
        <v>0</v>
      </c>
      <c r="P2638">
        <f t="shared" si="1165"/>
        <v>0</v>
      </c>
      <c r="Q2638" t="s">
        <v>81</v>
      </c>
      <c r="R2638" t="s">
        <v>63</v>
      </c>
      <c r="S2638">
        <v>2</v>
      </c>
      <c r="T2638">
        <v>2</v>
      </c>
      <c r="U2638" s="2">
        <f>SUMIFS(SLR!L:L,SLR!D:D,'Резервации 2026'!E2638)</f>
        <v>4557.6706490000006</v>
      </c>
      <c r="V2638" s="2">
        <f t="shared" ref="V2638" si="1175">+U2638/M2638</f>
        <v>455.76706490000004</v>
      </c>
      <c r="W2638" t="s">
        <v>262</v>
      </c>
      <c r="X2638" t="s">
        <v>10601</v>
      </c>
      <c r="Y2638" t="s">
        <v>10494</v>
      </c>
      <c r="Z2638" t="str">
        <f t="shared" si="1166"/>
        <v>Apr</v>
      </c>
      <c r="AA2638" s="6">
        <f t="shared" si="1167"/>
        <v>0</v>
      </c>
      <c r="AB2638" s="6">
        <f t="shared" si="1167"/>
        <v>0</v>
      </c>
      <c r="AC2638" s="6">
        <f t="shared" si="1167"/>
        <v>0</v>
      </c>
      <c r="AD2638" s="6">
        <f t="shared" si="1167"/>
        <v>10</v>
      </c>
      <c r="AE2638" s="6">
        <f t="shared" si="1167"/>
        <v>0</v>
      </c>
      <c r="AF2638" s="6">
        <f t="shared" si="1168"/>
        <v>10</v>
      </c>
      <c r="AG2638" s="6">
        <f t="shared" si="1169"/>
        <v>0</v>
      </c>
      <c r="AH2638" s="14" t="str">
        <f>LEFT(X2638,2)&amp;"."&amp;VLOOKUP(MID(X2638,4,3),'Data validation'!$A$1:$B$12,2,FALSE)&amp;".2025"</f>
        <v>30.04.2025</v>
      </c>
      <c r="AI2638">
        <f t="shared" si="1170"/>
        <v>18</v>
      </c>
      <c r="AJ2638" t="str">
        <f>H2638&amp;"."&amp;VLOOKUP(I2638,'Data validation'!$A$1:$B$12,2,FALSE)&amp;".2026"</f>
        <v>10.08.2026</v>
      </c>
      <c r="AK2638">
        <f t="shared" si="1171"/>
        <v>33</v>
      </c>
      <c r="AL2638" t="e">
        <f>VLOOKUP(E2638,[2]Sheet1!$A:$B,2,FALSE)</f>
        <v>#N/A</v>
      </c>
    </row>
    <row r="2639" spans="1:38" x14ac:dyDescent="0.25">
      <c r="A2639" t="str">
        <f>VLOOKUP(Q2639,'Data validation'!$K$2:$L$50,2,FALSE)</f>
        <v>ITAKA</v>
      </c>
      <c r="B2639">
        <f t="shared" si="1156"/>
        <v>0</v>
      </c>
      <c r="C2639">
        <f t="shared" si="1157"/>
        <v>0</v>
      </c>
      <c r="D2639">
        <f t="shared" si="1158"/>
        <v>7</v>
      </c>
      <c r="E2639">
        <v>11047</v>
      </c>
      <c r="F2639" t="s">
        <v>10563</v>
      </c>
      <c r="G2639" t="s">
        <v>93</v>
      </c>
      <c r="H2639" t="str">
        <f t="shared" si="1159"/>
        <v>21</v>
      </c>
      <c r="I2639" t="str">
        <f t="shared" si="1160"/>
        <v>Jul</v>
      </c>
      <c r="J2639" t="s">
        <v>495</v>
      </c>
      <c r="K2639" t="str">
        <f t="shared" si="1161"/>
        <v>28</v>
      </c>
      <c r="L2639" t="str">
        <f t="shared" si="1162"/>
        <v>Jul</v>
      </c>
      <c r="M2639">
        <v>7</v>
      </c>
      <c r="N2639">
        <f t="shared" si="1163"/>
        <v>7</v>
      </c>
      <c r="O2639">
        <f t="shared" si="1164"/>
        <v>0</v>
      </c>
      <c r="P2639">
        <f t="shared" si="1165"/>
        <v>0</v>
      </c>
      <c r="Q2639" t="s">
        <v>1445</v>
      </c>
      <c r="R2639" t="s">
        <v>17</v>
      </c>
      <c r="S2639">
        <v>2</v>
      </c>
      <c r="T2639">
        <v>0</v>
      </c>
      <c r="U2639" s="2">
        <f>SUMIFS(Itaka!L:L,Itaka!D:D,'Резервации 2026'!E2639)</f>
        <v>1808.6929091</v>
      </c>
      <c r="V2639" s="2">
        <f t="shared" ref="V2639:V2677" si="1176">+U2639/M2639</f>
        <v>258.38470130000002</v>
      </c>
      <c r="W2639" t="s">
        <v>4628</v>
      </c>
      <c r="X2639" t="s">
        <v>10565</v>
      </c>
      <c r="Y2639" t="s">
        <v>10346</v>
      </c>
      <c r="Z2639" t="str">
        <f t="shared" si="1166"/>
        <v>Apr</v>
      </c>
      <c r="AA2639" s="6">
        <f t="shared" si="1167"/>
        <v>0</v>
      </c>
      <c r="AB2639" s="6">
        <f t="shared" si="1167"/>
        <v>0</v>
      </c>
      <c r="AC2639" s="6">
        <f t="shared" si="1167"/>
        <v>7</v>
      </c>
      <c r="AD2639" s="6">
        <f t="shared" si="1167"/>
        <v>0</v>
      </c>
      <c r="AE2639" s="6">
        <f t="shared" si="1167"/>
        <v>0</v>
      </c>
      <c r="AF2639" s="6">
        <f t="shared" si="1168"/>
        <v>7</v>
      </c>
      <c r="AG2639" s="6">
        <f t="shared" si="1169"/>
        <v>0</v>
      </c>
      <c r="AH2639" s="14" t="str">
        <f>LEFT(X2639,2)&amp;"."&amp;VLOOKUP(MID(X2639,4,3),'Data validation'!$A$1:$B$12,2,FALSE)&amp;".2025"</f>
        <v>24.04.2025</v>
      </c>
      <c r="AI2639">
        <f t="shared" si="1170"/>
        <v>17</v>
      </c>
      <c r="AJ2639" t="str">
        <f>H2639&amp;"."&amp;VLOOKUP(I2639,'Data validation'!$A$1:$B$12,2,FALSE)&amp;".2026"</f>
        <v>21.07.2026</v>
      </c>
      <c r="AK2639">
        <f t="shared" si="1171"/>
        <v>30</v>
      </c>
      <c r="AL2639" t="e">
        <f>VLOOKUP(E2639,[2]Sheet1!$A:$B,2,FALSE)</f>
        <v>#N/A</v>
      </c>
    </row>
    <row r="2640" spans="1:38" x14ac:dyDescent="0.25">
      <c r="A2640" t="str">
        <f>VLOOKUP(Q2640,'Data validation'!$K$2:$L$50,2,FALSE)</f>
        <v>ITAKA</v>
      </c>
      <c r="B2640">
        <f t="shared" si="1156"/>
        <v>0</v>
      </c>
      <c r="C2640">
        <f t="shared" si="1157"/>
        <v>4</v>
      </c>
      <c r="D2640">
        <f t="shared" si="1158"/>
        <v>3</v>
      </c>
      <c r="E2640">
        <v>11068</v>
      </c>
      <c r="F2640" t="s">
        <v>10566</v>
      </c>
      <c r="G2640" t="s">
        <v>72</v>
      </c>
      <c r="H2640" t="str">
        <f t="shared" si="1159"/>
        <v>07</v>
      </c>
      <c r="I2640" t="str">
        <f t="shared" si="1160"/>
        <v>Jul</v>
      </c>
      <c r="J2640" t="s">
        <v>114</v>
      </c>
      <c r="K2640" t="str">
        <f t="shared" si="1161"/>
        <v>14</v>
      </c>
      <c r="L2640" t="str">
        <f t="shared" si="1162"/>
        <v>Jul</v>
      </c>
      <c r="M2640">
        <v>7</v>
      </c>
      <c r="N2640">
        <f t="shared" si="1163"/>
        <v>7</v>
      </c>
      <c r="O2640">
        <f t="shared" si="1164"/>
        <v>0</v>
      </c>
      <c r="P2640">
        <f t="shared" si="1165"/>
        <v>0</v>
      </c>
      <c r="Q2640" t="s">
        <v>1445</v>
      </c>
      <c r="R2640" t="s">
        <v>17</v>
      </c>
      <c r="S2640">
        <v>2</v>
      </c>
      <c r="T2640">
        <v>0</v>
      </c>
      <c r="U2640" s="2">
        <f>SUMIFS(Itaka!L:L,Itaka!D:D,'Резервации 2026'!E2640)</f>
        <v>1808.6929091</v>
      </c>
      <c r="V2640" s="2">
        <f t="shared" si="1176"/>
        <v>258.38470130000002</v>
      </c>
      <c r="W2640" t="s">
        <v>4628</v>
      </c>
      <c r="X2640" t="s">
        <v>10602</v>
      </c>
      <c r="Y2640" t="s">
        <v>10346</v>
      </c>
      <c r="Z2640" t="str">
        <f t="shared" si="1166"/>
        <v>Apr</v>
      </c>
      <c r="AA2640" s="6">
        <f t="shared" si="1167"/>
        <v>0</v>
      </c>
      <c r="AB2640" s="6">
        <f t="shared" si="1167"/>
        <v>0</v>
      </c>
      <c r="AC2640" s="6">
        <f t="shared" si="1167"/>
        <v>7</v>
      </c>
      <c r="AD2640" s="6">
        <f t="shared" si="1167"/>
        <v>0</v>
      </c>
      <c r="AE2640" s="6">
        <f t="shared" si="1167"/>
        <v>0</v>
      </c>
      <c r="AF2640" s="6">
        <f t="shared" si="1168"/>
        <v>7</v>
      </c>
      <c r="AG2640" s="6">
        <f t="shared" si="1169"/>
        <v>0</v>
      </c>
      <c r="AH2640" s="14" t="str">
        <f>LEFT(X2640,2)&amp;"."&amp;VLOOKUP(MID(X2640,4,3),'Data validation'!$A$1:$B$12,2,FALSE)&amp;".2025"</f>
        <v>24.04.2025</v>
      </c>
      <c r="AI2640">
        <f t="shared" si="1170"/>
        <v>17</v>
      </c>
      <c r="AJ2640" t="str">
        <f>H2640&amp;"."&amp;VLOOKUP(I2640,'Data validation'!$A$1:$B$12,2,FALSE)&amp;".2026"</f>
        <v>07.07.2026</v>
      </c>
      <c r="AK2640">
        <f t="shared" si="1171"/>
        <v>28</v>
      </c>
      <c r="AL2640" t="e">
        <f>VLOOKUP(E2640,[2]Sheet1!$A:$B,2,FALSE)</f>
        <v>#N/A</v>
      </c>
    </row>
    <row r="2641" spans="1:38" x14ac:dyDescent="0.25">
      <c r="A2641" t="str">
        <f>VLOOKUP(Q2641,'Data validation'!$K$2:$L$50,2,FALSE)</f>
        <v>ITAKA</v>
      </c>
      <c r="B2641">
        <f t="shared" si="1156"/>
        <v>0</v>
      </c>
      <c r="C2641">
        <f t="shared" si="1157"/>
        <v>4</v>
      </c>
      <c r="D2641">
        <f t="shared" si="1158"/>
        <v>3</v>
      </c>
      <c r="E2641">
        <v>11059</v>
      </c>
      <c r="F2641" t="s">
        <v>10566</v>
      </c>
      <c r="G2641" t="s">
        <v>72</v>
      </c>
      <c r="H2641" t="str">
        <f t="shared" si="1159"/>
        <v>07</v>
      </c>
      <c r="I2641" t="str">
        <f t="shared" si="1160"/>
        <v>Jul</v>
      </c>
      <c r="J2641" t="s">
        <v>114</v>
      </c>
      <c r="K2641" t="str">
        <f t="shared" si="1161"/>
        <v>14</v>
      </c>
      <c r="L2641" t="str">
        <f t="shared" si="1162"/>
        <v>Jul</v>
      </c>
      <c r="M2641">
        <v>7</v>
      </c>
      <c r="N2641">
        <f t="shared" si="1163"/>
        <v>7</v>
      </c>
      <c r="O2641">
        <f t="shared" si="1164"/>
        <v>0</v>
      </c>
      <c r="P2641">
        <f t="shared" si="1165"/>
        <v>0</v>
      </c>
      <c r="Q2641" t="s">
        <v>1445</v>
      </c>
      <c r="R2641" t="s">
        <v>17</v>
      </c>
      <c r="S2641">
        <v>2</v>
      </c>
      <c r="T2641">
        <v>0</v>
      </c>
      <c r="U2641" s="2">
        <f>SUMIFS(Itaka!L:L,Itaka!D:D,'Резервации 2026'!E2641)</f>
        <v>1808.6929091</v>
      </c>
      <c r="V2641" s="2">
        <f t="shared" si="1176"/>
        <v>258.38470130000002</v>
      </c>
      <c r="W2641" t="s">
        <v>4628</v>
      </c>
      <c r="X2641" t="s">
        <v>10564</v>
      </c>
      <c r="Y2641" t="s">
        <v>10346</v>
      </c>
      <c r="Z2641" t="str">
        <f t="shared" si="1166"/>
        <v>Apr</v>
      </c>
      <c r="AA2641" s="6">
        <f t="shared" si="1167"/>
        <v>0</v>
      </c>
      <c r="AB2641" s="6">
        <f t="shared" si="1167"/>
        <v>0</v>
      </c>
      <c r="AC2641" s="6">
        <f t="shared" si="1167"/>
        <v>7</v>
      </c>
      <c r="AD2641" s="6">
        <f t="shared" si="1167"/>
        <v>0</v>
      </c>
      <c r="AE2641" s="6">
        <f t="shared" si="1167"/>
        <v>0</v>
      </c>
      <c r="AF2641" s="6">
        <f t="shared" si="1168"/>
        <v>7</v>
      </c>
      <c r="AG2641" s="6">
        <f t="shared" si="1169"/>
        <v>0</v>
      </c>
      <c r="AH2641" s="14" t="str">
        <f>LEFT(X2641,2)&amp;"."&amp;VLOOKUP(MID(X2641,4,3),'Data validation'!$A$1:$B$12,2,FALSE)&amp;".2025"</f>
        <v>24.04.2025</v>
      </c>
      <c r="AI2641">
        <f t="shared" si="1170"/>
        <v>17</v>
      </c>
      <c r="AJ2641" t="str">
        <f>H2641&amp;"."&amp;VLOOKUP(I2641,'Data validation'!$A$1:$B$12,2,FALSE)&amp;".2026"</f>
        <v>07.07.2026</v>
      </c>
      <c r="AK2641">
        <f t="shared" si="1171"/>
        <v>28</v>
      </c>
      <c r="AL2641" t="e">
        <f>VLOOKUP(E2641,[2]Sheet1!$A:$B,2,FALSE)</f>
        <v>#N/A</v>
      </c>
    </row>
    <row r="2642" spans="1:38" x14ac:dyDescent="0.25">
      <c r="A2642" t="str">
        <f>VLOOKUP(Q2642,'Data validation'!$K$2:$L$50,2,FALSE)</f>
        <v>ITAKA</v>
      </c>
      <c r="B2642">
        <f t="shared" si="1156"/>
        <v>0</v>
      </c>
      <c r="C2642">
        <f t="shared" si="1157"/>
        <v>4</v>
      </c>
      <c r="D2642">
        <f t="shared" si="1158"/>
        <v>3</v>
      </c>
      <c r="E2642">
        <v>11065</v>
      </c>
      <c r="F2642" t="s">
        <v>10566</v>
      </c>
      <c r="G2642" t="s">
        <v>72</v>
      </c>
      <c r="H2642" t="str">
        <f t="shared" si="1159"/>
        <v>07</v>
      </c>
      <c r="I2642" t="str">
        <f t="shared" si="1160"/>
        <v>Jul</v>
      </c>
      <c r="J2642" t="s">
        <v>114</v>
      </c>
      <c r="K2642" t="str">
        <f t="shared" si="1161"/>
        <v>14</v>
      </c>
      <c r="L2642" t="str">
        <f t="shared" si="1162"/>
        <v>Jul</v>
      </c>
      <c r="M2642">
        <v>7</v>
      </c>
      <c r="N2642">
        <f t="shared" si="1163"/>
        <v>7</v>
      </c>
      <c r="O2642">
        <f t="shared" si="1164"/>
        <v>0</v>
      </c>
      <c r="P2642">
        <f t="shared" si="1165"/>
        <v>0</v>
      </c>
      <c r="Q2642" t="s">
        <v>1445</v>
      </c>
      <c r="R2642" t="s">
        <v>17</v>
      </c>
      <c r="S2642">
        <v>2</v>
      </c>
      <c r="T2642">
        <v>0</v>
      </c>
      <c r="U2642" s="2">
        <f>SUMIFS(Itaka!L:L,Itaka!D:D,'Резервации 2026'!E2642)</f>
        <v>1808.6929091</v>
      </c>
      <c r="V2642" s="2">
        <f t="shared" si="1176"/>
        <v>258.38470130000002</v>
      </c>
      <c r="W2642" t="s">
        <v>4628</v>
      </c>
      <c r="X2642" t="s">
        <v>10602</v>
      </c>
      <c r="Y2642" t="s">
        <v>10346</v>
      </c>
      <c r="Z2642" t="str">
        <f t="shared" si="1166"/>
        <v>Apr</v>
      </c>
      <c r="AA2642" s="6">
        <f t="shared" si="1167"/>
        <v>0</v>
      </c>
      <c r="AB2642" s="6">
        <f t="shared" si="1167"/>
        <v>0</v>
      </c>
      <c r="AC2642" s="6">
        <f t="shared" si="1167"/>
        <v>7</v>
      </c>
      <c r="AD2642" s="6">
        <f t="shared" si="1167"/>
        <v>0</v>
      </c>
      <c r="AE2642" s="6">
        <f t="shared" si="1167"/>
        <v>0</v>
      </c>
      <c r="AF2642" s="6">
        <f t="shared" si="1168"/>
        <v>7</v>
      </c>
      <c r="AG2642" s="6">
        <f t="shared" si="1169"/>
        <v>0</v>
      </c>
      <c r="AH2642" s="14" t="str">
        <f>LEFT(X2642,2)&amp;"."&amp;VLOOKUP(MID(X2642,4,3),'Data validation'!$A$1:$B$12,2,FALSE)&amp;".2025"</f>
        <v>24.04.2025</v>
      </c>
      <c r="AI2642">
        <f t="shared" si="1170"/>
        <v>17</v>
      </c>
      <c r="AJ2642" t="str">
        <f>H2642&amp;"."&amp;VLOOKUP(I2642,'Data validation'!$A$1:$B$12,2,FALSE)&amp;".2026"</f>
        <v>07.07.2026</v>
      </c>
      <c r="AK2642">
        <f t="shared" si="1171"/>
        <v>28</v>
      </c>
      <c r="AL2642" t="e">
        <f>VLOOKUP(E2642,[2]Sheet1!$A:$B,2,FALSE)</f>
        <v>#N/A</v>
      </c>
    </row>
    <row r="2643" spans="1:38" x14ac:dyDescent="0.25">
      <c r="A2643" t="str">
        <f>VLOOKUP(Q2643,'Data validation'!$K$2:$L$50,2,FALSE)</f>
        <v>ITAKA</v>
      </c>
      <c r="B2643">
        <f t="shared" si="1156"/>
        <v>0</v>
      </c>
      <c r="C2643">
        <f t="shared" si="1157"/>
        <v>4</v>
      </c>
      <c r="D2643">
        <f t="shared" si="1158"/>
        <v>3</v>
      </c>
      <c r="E2643">
        <v>11060</v>
      </c>
      <c r="F2643" t="s">
        <v>10566</v>
      </c>
      <c r="G2643" t="s">
        <v>72</v>
      </c>
      <c r="H2643" t="str">
        <f t="shared" si="1159"/>
        <v>07</v>
      </c>
      <c r="I2643" t="str">
        <f t="shared" si="1160"/>
        <v>Jul</v>
      </c>
      <c r="J2643" t="s">
        <v>114</v>
      </c>
      <c r="K2643" t="str">
        <f t="shared" si="1161"/>
        <v>14</v>
      </c>
      <c r="L2643" t="str">
        <f t="shared" si="1162"/>
        <v>Jul</v>
      </c>
      <c r="M2643">
        <v>7</v>
      </c>
      <c r="N2643">
        <f t="shared" si="1163"/>
        <v>7</v>
      </c>
      <c r="O2643">
        <f t="shared" si="1164"/>
        <v>0</v>
      </c>
      <c r="P2643">
        <f t="shared" si="1165"/>
        <v>0</v>
      </c>
      <c r="Q2643" t="s">
        <v>1445</v>
      </c>
      <c r="R2643" t="s">
        <v>17</v>
      </c>
      <c r="S2643">
        <v>2</v>
      </c>
      <c r="T2643">
        <v>0</v>
      </c>
      <c r="U2643" s="2">
        <f>SUMIFS(Itaka!L:L,Itaka!D:D,'Резервации 2026'!E2643)</f>
        <v>1808.6929091</v>
      </c>
      <c r="V2643" s="2">
        <f t="shared" si="1176"/>
        <v>258.38470130000002</v>
      </c>
      <c r="W2643" t="s">
        <v>4628</v>
      </c>
      <c r="X2643" t="s">
        <v>10564</v>
      </c>
      <c r="Y2643" t="s">
        <v>10346</v>
      </c>
      <c r="Z2643" t="str">
        <f t="shared" si="1166"/>
        <v>Apr</v>
      </c>
      <c r="AA2643" s="6">
        <f t="shared" si="1167"/>
        <v>0</v>
      </c>
      <c r="AB2643" s="6">
        <f t="shared" si="1167"/>
        <v>0</v>
      </c>
      <c r="AC2643" s="6">
        <f t="shared" si="1167"/>
        <v>7</v>
      </c>
      <c r="AD2643" s="6">
        <f t="shared" si="1167"/>
        <v>0</v>
      </c>
      <c r="AE2643" s="6">
        <f t="shared" si="1167"/>
        <v>0</v>
      </c>
      <c r="AF2643" s="6">
        <f t="shared" si="1168"/>
        <v>7</v>
      </c>
      <c r="AG2643" s="6">
        <f t="shared" si="1169"/>
        <v>0</v>
      </c>
      <c r="AH2643" s="14" t="str">
        <f>LEFT(X2643,2)&amp;"."&amp;VLOOKUP(MID(X2643,4,3),'Data validation'!$A$1:$B$12,2,FALSE)&amp;".2025"</f>
        <v>24.04.2025</v>
      </c>
      <c r="AI2643">
        <f t="shared" si="1170"/>
        <v>17</v>
      </c>
      <c r="AJ2643" t="str">
        <f>H2643&amp;"."&amp;VLOOKUP(I2643,'Data validation'!$A$1:$B$12,2,FALSE)&amp;".2026"</f>
        <v>07.07.2026</v>
      </c>
      <c r="AK2643">
        <f t="shared" si="1171"/>
        <v>28</v>
      </c>
      <c r="AL2643" t="e">
        <f>VLOOKUP(E2643,[2]Sheet1!$A:$B,2,FALSE)</f>
        <v>#N/A</v>
      </c>
    </row>
    <row r="2644" spans="1:38" x14ac:dyDescent="0.25">
      <c r="A2644" t="str">
        <f>VLOOKUP(Q2644,'Data validation'!$K$2:$L$50,2,FALSE)</f>
        <v>ITAKA</v>
      </c>
      <c r="B2644">
        <f t="shared" si="1156"/>
        <v>0</v>
      </c>
      <c r="C2644">
        <f t="shared" si="1157"/>
        <v>4</v>
      </c>
      <c r="D2644">
        <f t="shared" si="1158"/>
        <v>3</v>
      </c>
      <c r="E2644">
        <v>11063</v>
      </c>
      <c r="F2644" t="s">
        <v>10566</v>
      </c>
      <c r="G2644" t="s">
        <v>72</v>
      </c>
      <c r="H2644" t="str">
        <f t="shared" si="1159"/>
        <v>07</v>
      </c>
      <c r="I2644" t="str">
        <f t="shared" si="1160"/>
        <v>Jul</v>
      </c>
      <c r="J2644" t="s">
        <v>114</v>
      </c>
      <c r="K2644" t="str">
        <f t="shared" si="1161"/>
        <v>14</v>
      </c>
      <c r="L2644" t="str">
        <f t="shared" si="1162"/>
        <v>Jul</v>
      </c>
      <c r="M2644">
        <v>7</v>
      </c>
      <c r="N2644">
        <f t="shared" si="1163"/>
        <v>7</v>
      </c>
      <c r="O2644">
        <f t="shared" si="1164"/>
        <v>0</v>
      </c>
      <c r="P2644">
        <f t="shared" si="1165"/>
        <v>0</v>
      </c>
      <c r="Q2644" t="s">
        <v>1445</v>
      </c>
      <c r="R2644" t="s">
        <v>17</v>
      </c>
      <c r="S2644">
        <v>2</v>
      </c>
      <c r="T2644">
        <v>0</v>
      </c>
      <c r="U2644" s="2">
        <f>SUMIFS(Itaka!L:L,Itaka!D:D,'Резервации 2026'!E2644)</f>
        <v>1808.6929091</v>
      </c>
      <c r="V2644" s="2">
        <f t="shared" si="1176"/>
        <v>258.38470130000002</v>
      </c>
      <c r="W2644" t="s">
        <v>4628</v>
      </c>
      <c r="X2644" t="s">
        <v>10602</v>
      </c>
      <c r="Y2644" t="s">
        <v>10346</v>
      </c>
      <c r="Z2644" t="str">
        <f t="shared" si="1166"/>
        <v>Apr</v>
      </c>
      <c r="AA2644" s="6">
        <f t="shared" si="1167"/>
        <v>0</v>
      </c>
      <c r="AB2644" s="6">
        <f t="shared" si="1167"/>
        <v>0</v>
      </c>
      <c r="AC2644" s="6">
        <f t="shared" si="1167"/>
        <v>7</v>
      </c>
      <c r="AD2644" s="6">
        <f t="shared" si="1167"/>
        <v>0</v>
      </c>
      <c r="AE2644" s="6">
        <f t="shared" si="1167"/>
        <v>0</v>
      </c>
      <c r="AF2644" s="6">
        <f t="shared" si="1168"/>
        <v>7</v>
      </c>
      <c r="AG2644" s="6">
        <f t="shared" si="1169"/>
        <v>0</v>
      </c>
      <c r="AH2644" s="14" t="str">
        <f>LEFT(X2644,2)&amp;"."&amp;VLOOKUP(MID(X2644,4,3),'Data validation'!$A$1:$B$12,2,FALSE)&amp;".2025"</f>
        <v>24.04.2025</v>
      </c>
      <c r="AI2644">
        <f t="shared" si="1170"/>
        <v>17</v>
      </c>
      <c r="AJ2644" t="str">
        <f>H2644&amp;"."&amp;VLOOKUP(I2644,'Data validation'!$A$1:$B$12,2,FALSE)&amp;".2026"</f>
        <v>07.07.2026</v>
      </c>
      <c r="AK2644">
        <f t="shared" si="1171"/>
        <v>28</v>
      </c>
      <c r="AL2644" t="e">
        <f>VLOOKUP(E2644,[2]Sheet1!$A:$B,2,FALSE)</f>
        <v>#N/A</v>
      </c>
    </row>
    <row r="2645" spans="1:38" x14ac:dyDescent="0.25">
      <c r="A2645" t="str">
        <f>VLOOKUP(Q2645,'Data validation'!$K$2:$L$50,2,FALSE)</f>
        <v>ITAKA</v>
      </c>
      <c r="B2645">
        <f t="shared" si="1156"/>
        <v>0</v>
      </c>
      <c r="C2645">
        <f t="shared" si="1157"/>
        <v>4</v>
      </c>
      <c r="D2645">
        <f t="shared" si="1158"/>
        <v>3</v>
      </c>
      <c r="E2645">
        <v>11067</v>
      </c>
      <c r="F2645" t="s">
        <v>10566</v>
      </c>
      <c r="G2645" t="s">
        <v>72</v>
      </c>
      <c r="H2645" t="str">
        <f t="shared" si="1159"/>
        <v>07</v>
      </c>
      <c r="I2645" t="str">
        <f t="shared" si="1160"/>
        <v>Jul</v>
      </c>
      <c r="J2645" t="s">
        <v>114</v>
      </c>
      <c r="K2645" t="str">
        <f t="shared" si="1161"/>
        <v>14</v>
      </c>
      <c r="L2645" t="str">
        <f t="shared" si="1162"/>
        <v>Jul</v>
      </c>
      <c r="M2645">
        <v>7</v>
      </c>
      <c r="N2645">
        <f t="shared" si="1163"/>
        <v>7</v>
      </c>
      <c r="O2645">
        <f t="shared" si="1164"/>
        <v>0</v>
      </c>
      <c r="P2645">
        <f t="shared" si="1165"/>
        <v>0</v>
      </c>
      <c r="Q2645" t="s">
        <v>1445</v>
      </c>
      <c r="R2645" t="s">
        <v>17</v>
      </c>
      <c r="S2645">
        <v>2</v>
      </c>
      <c r="T2645">
        <v>0</v>
      </c>
      <c r="U2645" s="2">
        <f>SUMIFS(Itaka!L:L,Itaka!D:D,'Резервации 2026'!E2645)</f>
        <v>1808.6929091</v>
      </c>
      <c r="V2645" s="2">
        <f t="shared" si="1176"/>
        <v>258.38470130000002</v>
      </c>
      <c r="W2645" t="s">
        <v>4628</v>
      </c>
      <c r="X2645" t="s">
        <v>10602</v>
      </c>
      <c r="Y2645" t="s">
        <v>10346</v>
      </c>
      <c r="Z2645" t="str">
        <f t="shared" si="1166"/>
        <v>Apr</v>
      </c>
      <c r="AA2645" s="6">
        <f t="shared" si="1167"/>
        <v>0</v>
      </c>
      <c r="AB2645" s="6">
        <f t="shared" si="1167"/>
        <v>0</v>
      </c>
      <c r="AC2645" s="6">
        <f t="shared" si="1167"/>
        <v>7</v>
      </c>
      <c r="AD2645" s="6">
        <f t="shared" si="1167"/>
        <v>0</v>
      </c>
      <c r="AE2645" s="6">
        <f t="shared" si="1167"/>
        <v>0</v>
      </c>
      <c r="AF2645" s="6">
        <f t="shared" si="1168"/>
        <v>7</v>
      </c>
      <c r="AG2645" s="6">
        <f t="shared" si="1169"/>
        <v>0</v>
      </c>
      <c r="AH2645" s="14" t="str">
        <f>LEFT(X2645,2)&amp;"."&amp;VLOOKUP(MID(X2645,4,3),'Data validation'!$A$1:$B$12,2,FALSE)&amp;".2025"</f>
        <v>24.04.2025</v>
      </c>
      <c r="AI2645">
        <f t="shared" si="1170"/>
        <v>17</v>
      </c>
      <c r="AJ2645" t="str">
        <f>H2645&amp;"."&amp;VLOOKUP(I2645,'Data validation'!$A$1:$B$12,2,FALSE)&amp;".2026"</f>
        <v>07.07.2026</v>
      </c>
      <c r="AK2645">
        <f t="shared" si="1171"/>
        <v>28</v>
      </c>
      <c r="AL2645" t="e">
        <f>VLOOKUP(E2645,[2]Sheet1!$A:$B,2,FALSE)</f>
        <v>#N/A</v>
      </c>
    </row>
    <row r="2646" spans="1:38" x14ac:dyDescent="0.25">
      <c r="A2646" t="str">
        <f>VLOOKUP(Q2646,'Data validation'!$K$2:$L$50,2,FALSE)</f>
        <v>ITAKA</v>
      </c>
      <c r="B2646">
        <f t="shared" si="1156"/>
        <v>0</v>
      </c>
      <c r="C2646">
        <f t="shared" si="1157"/>
        <v>4</v>
      </c>
      <c r="D2646">
        <f t="shared" si="1158"/>
        <v>3</v>
      </c>
      <c r="E2646">
        <v>11070</v>
      </c>
      <c r="F2646" t="s">
        <v>10566</v>
      </c>
      <c r="G2646" t="s">
        <v>72</v>
      </c>
      <c r="H2646" t="str">
        <f t="shared" si="1159"/>
        <v>07</v>
      </c>
      <c r="I2646" t="str">
        <f t="shared" si="1160"/>
        <v>Jul</v>
      </c>
      <c r="J2646" t="s">
        <v>114</v>
      </c>
      <c r="K2646" t="str">
        <f t="shared" si="1161"/>
        <v>14</v>
      </c>
      <c r="L2646" t="str">
        <f t="shared" si="1162"/>
        <v>Jul</v>
      </c>
      <c r="M2646">
        <v>7</v>
      </c>
      <c r="N2646">
        <f t="shared" si="1163"/>
        <v>7</v>
      </c>
      <c r="O2646">
        <f t="shared" si="1164"/>
        <v>0</v>
      </c>
      <c r="P2646">
        <f t="shared" si="1165"/>
        <v>0</v>
      </c>
      <c r="Q2646" t="s">
        <v>1445</v>
      </c>
      <c r="R2646" t="s">
        <v>17</v>
      </c>
      <c r="S2646">
        <v>2</v>
      </c>
      <c r="T2646">
        <v>0</v>
      </c>
      <c r="U2646" s="2">
        <f>SUMIFS(Itaka!L:L,Itaka!D:D,'Резервации 2026'!E2646)</f>
        <v>1808.6929091</v>
      </c>
      <c r="V2646" s="2">
        <f t="shared" si="1176"/>
        <v>258.38470130000002</v>
      </c>
      <c r="W2646" t="s">
        <v>4628</v>
      </c>
      <c r="X2646" t="s">
        <v>10602</v>
      </c>
      <c r="Y2646" t="s">
        <v>10346</v>
      </c>
      <c r="Z2646" t="str">
        <f t="shared" si="1166"/>
        <v>Apr</v>
      </c>
      <c r="AA2646" s="6">
        <f t="shared" si="1167"/>
        <v>0</v>
      </c>
      <c r="AB2646" s="6">
        <f t="shared" si="1167"/>
        <v>0</v>
      </c>
      <c r="AC2646" s="6">
        <f t="shared" si="1167"/>
        <v>7</v>
      </c>
      <c r="AD2646" s="6">
        <f t="shared" si="1167"/>
        <v>0</v>
      </c>
      <c r="AE2646" s="6">
        <f t="shared" si="1167"/>
        <v>0</v>
      </c>
      <c r="AF2646" s="6">
        <f t="shared" si="1168"/>
        <v>7</v>
      </c>
      <c r="AG2646" s="6">
        <f t="shared" si="1169"/>
        <v>0</v>
      </c>
      <c r="AH2646" s="14" t="str">
        <f>LEFT(X2646,2)&amp;"."&amp;VLOOKUP(MID(X2646,4,3),'Data validation'!$A$1:$B$12,2,FALSE)&amp;".2025"</f>
        <v>24.04.2025</v>
      </c>
      <c r="AI2646">
        <f t="shared" si="1170"/>
        <v>17</v>
      </c>
      <c r="AJ2646" t="str">
        <f>H2646&amp;"."&amp;VLOOKUP(I2646,'Data validation'!$A$1:$B$12,2,FALSE)&amp;".2026"</f>
        <v>07.07.2026</v>
      </c>
      <c r="AK2646">
        <f t="shared" si="1171"/>
        <v>28</v>
      </c>
      <c r="AL2646" t="e">
        <f>VLOOKUP(E2646,[2]Sheet1!$A:$B,2,FALSE)</f>
        <v>#N/A</v>
      </c>
    </row>
    <row r="2647" spans="1:38" x14ac:dyDescent="0.25">
      <c r="A2647" t="str">
        <f>VLOOKUP(Q2647,'Data validation'!$K$2:$L$50,2,FALSE)</f>
        <v>ITAKA</v>
      </c>
      <c r="B2647">
        <f t="shared" si="1156"/>
        <v>0</v>
      </c>
      <c r="C2647">
        <f t="shared" si="1157"/>
        <v>4</v>
      </c>
      <c r="D2647">
        <f t="shared" si="1158"/>
        <v>3</v>
      </c>
      <c r="E2647">
        <v>11071</v>
      </c>
      <c r="F2647" t="s">
        <v>10566</v>
      </c>
      <c r="G2647" t="s">
        <v>72</v>
      </c>
      <c r="H2647" t="str">
        <f t="shared" si="1159"/>
        <v>07</v>
      </c>
      <c r="I2647" t="str">
        <f t="shared" si="1160"/>
        <v>Jul</v>
      </c>
      <c r="J2647" t="s">
        <v>114</v>
      </c>
      <c r="K2647" t="str">
        <f t="shared" si="1161"/>
        <v>14</v>
      </c>
      <c r="L2647" t="str">
        <f t="shared" si="1162"/>
        <v>Jul</v>
      </c>
      <c r="M2647">
        <v>7</v>
      </c>
      <c r="N2647">
        <f t="shared" si="1163"/>
        <v>7</v>
      </c>
      <c r="O2647">
        <f t="shared" si="1164"/>
        <v>0</v>
      </c>
      <c r="P2647">
        <f t="shared" si="1165"/>
        <v>0</v>
      </c>
      <c r="Q2647" t="s">
        <v>1445</v>
      </c>
      <c r="R2647" t="s">
        <v>17</v>
      </c>
      <c r="S2647">
        <v>2</v>
      </c>
      <c r="T2647">
        <v>0</v>
      </c>
      <c r="U2647" s="2">
        <f>SUMIFS(Itaka!L:L,Itaka!D:D,'Резервации 2026'!E2647)</f>
        <v>1808.6929091</v>
      </c>
      <c r="V2647" s="2">
        <f t="shared" si="1176"/>
        <v>258.38470130000002</v>
      </c>
      <c r="W2647" t="s">
        <v>4628</v>
      </c>
      <c r="X2647" t="s">
        <v>10602</v>
      </c>
      <c r="Y2647" t="s">
        <v>10346</v>
      </c>
      <c r="Z2647" t="str">
        <f t="shared" si="1166"/>
        <v>Apr</v>
      </c>
      <c r="AA2647" s="6">
        <f t="shared" si="1167"/>
        <v>0</v>
      </c>
      <c r="AB2647" s="6">
        <f t="shared" si="1167"/>
        <v>0</v>
      </c>
      <c r="AC2647" s="6">
        <f t="shared" si="1167"/>
        <v>7</v>
      </c>
      <c r="AD2647" s="6">
        <f t="shared" si="1167"/>
        <v>0</v>
      </c>
      <c r="AE2647" s="6">
        <f t="shared" si="1167"/>
        <v>0</v>
      </c>
      <c r="AF2647" s="6">
        <f t="shared" si="1168"/>
        <v>7</v>
      </c>
      <c r="AG2647" s="6">
        <f t="shared" si="1169"/>
        <v>0</v>
      </c>
      <c r="AH2647" s="14" t="str">
        <f>LEFT(X2647,2)&amp;"."&amp;VLOOKUP(MID(X2647,4,3),'Data validation'!$A$1:$B$12,2,FALSE)&amp;".2025"</f>
        <v>24.04.2025</v>
      </c>
      <c r="AI2647">
        <f t="shared" si="1170"/>
        <v>17</v>
      </c>
      <c r="AJ2647" t="str">
        <f>H2647&amp;"."&amp;VLOOKUP(I2647,'Data validation'!$A$1:$B$12,2,FALSE)&amp;".2026"</f>
        <v>07.07.2026</v>
      </c>
      <c r="AK2647">
        <f t="shared" si="1171"/>
        <v>28</v>
      </c>
      <c r="AL2647" t="e">
        <f>VLOOKUP(E2647,[2]Sheet1!$A:$B,2,FALSE)</f>
        <v>#N/A</v>
      </c>
    </row>
    <row r="2648" spans="1:38" x14ac:dyDescent="0.25">
      <c r="A2648" t="str">
        <f>VLOOKUP(Q2648,'Data validation'!$K$2:$L$50,2,FALSE)</f>
        <v>ITAKA</v>
      </c>
      <c r="B2648">
        <f t="shared" si="1156"/>
        <v>0</v>
      </c>
      <c r="C2648">
        <f t="shared" si="1157"/>
        <v>4</v>
      </c>
      <c r="D2648">
        <f t="shared" si="1158"/>
        <v>3</v>
      </c>
      <c r="E2648">
        <v>11072</v>
      </c>
      <c r="F2648" t="s">
        <v>10566</v>
      </c>
      <c r="G2648" t="s">
        <v>72</v>
      </c>
      <c r="H2648" t="str">
        <f t="shared" si="1159"/>
        <v>07</v>
      </c>
      <c r="I2648" t="str">
        <f t="shared" si="1160"/>
        <v>Jul</v>
      </c>
      <c r="J2648" t="s">
        <v>114</v>
      </c>
      <c r="K2648" t="str">
        <f t="shared" si="1161"/>
        <v>14</v>
      </c>
      <c r="L2648" t="str">
        <f t="shared" si="1162"/>
        <v>Jul</v>
      </c>
      <c r="M2648">
        <v>7</v>
      </c>
      <c r="N2648">
        <f t="shared" si="1163"/>
        <v>7</v>
      </c>
      <c r="O2648">
        <f t="shared" si="1164"/>
        <v>0</v>
      </c>
      <c r="P2648">
        <f t="shared" si="1165"/>
        <v>0</v>
      </c>
      <c r="Q2648" t="s">
        <v>1445</v>
      </c>
      <c r="R2648" t="s">
        <v>20</v>
      </c>
      <c r="S2648">
        <v>3</v>
      </c>
      <c r="T2648">
        <v>0</v>
      </c>
      <c r="U2648" s="2">
        <f>SUMIFS(Itaka!L:L,Itaka!D:D,'Резервации 2026'!E2648)</f>
        <v>2373.8495459000001</v>
      </c>
      <c r="V2648" s="2">
        <f t="shared" si="1176"/>
        <v>339.12136370000002</v>
      </c>
      <c r="W2648" t="s">
        <v>4628</v>
      </c>
      <c r="X2648" t="s">
        <v>10602</v>
      </c>
      <c r="Y2648" t="s">
        <v>10346</v>
      </c>
      <c r="Z2648" t="str">
        <f t="shared" si="1166"/>
        <v>Apr</v>
      </c>
      <c r="AA2648" s="6">
        <f t="shared" si="1167"/>
        <v>0</v>
      </c>
      <c r="AB2648" s="6">
        <f t="shared" si="1167"/>
        <v>0</v>
      </c>
      <c r="AC2648" s="6">
        <f t="shared" si="1167"/>
        <v>7</v>
      </c>
      <c r="AD2648" s="6">
        <f t="shared" si="1167"/>
        <v>0</v>
      </c>
      <c r="AE2648" s="6">
        <f t="shared" si="1167"/>
        <v>0</v>
      </c>
      <c r="AF2648" s="6">
        <f t="shared" si="1168"/>
        <v>7</v>
      </c>
      <c r="AG2648" s="6">
        <f t="shared" si="1169"/>
        <v>0</v>
      </c>
      <c r="AH2648" s="14" t="str">
        <f>LEFT(X2648,2)&amp;"."&amp;VLOOKUP(MID(X2648,4,3),'Data validation'!$A$1:$B$12,2,FALSE)&amp;".2025"</f>
        <v>24.04.2025</v>
      </c>
      <c r="AI2648">
        <f t="shared" si="1170"/>
        <v>17</v>
      </c>
      <c r="AJ2648" t="str">
        <f>H2648&amp;"."&amp;VLOOKUP(I2648,'Data validation'!$A$1:$B$12,2,FALSE)&amp;".2026"</f>
        <v>07.07.2026</v>
      </c>
      <c r="AK2648">
        <f t="shared" si="1171"/>
        <v>28</v>
      </c>
      <c r="AL2648" t="e">
        <f>VLOOKUP(E2648,[2]Sheet1!$A:$B,2,FALSE)</f>
        <v>#N/A</v>
      </c>
    </row>
    <row r="2649" spans="1:38" x14ac:dyDescent="0.25">
      <c r="A2649" t="str">
        <f>VLOOKUP(Q2649,'Data validation'!$K$2:$L$50,2,FALSE)</f>
        <v>ITAKA</v>
      </c>
      <c r="B2649">
        <f t="shared" si="1156"/>
        <v>0</v>
      </c>
      <c r="C2649">
        <f t="shared" si="1157"/>
        <v>4</v>
      </c>
      <c r="D2649">
        <f t="shared" si="1158"/>
        <v>3</v>
      </c>
      <c r="E2649">
        <v>11073</v>
      </c>
      <c r="F2649" t="s">
        <v>10566</v>
      </c>
      <c r="G2649" t="s">
        <v>72</v>
      </c>
      <c r="H2649" t="str">
        <f t="shared" si="1159"/>
        <v>07</v>
      </c>
      <c r="I2649" t="str">
        <f t="shared" si="1160"/>
        <v>Jul</v>
      </c>
      <c r="J2649" t="s">
        <v>114</v>
      </c>
      <c r="K2649" t="str">
        <f t="shared" si="1161"/>
        <v>14</v>
      </c>
      <c r="L2649" t="str">
        <f t="shared" si="1162"/>
        <v>Jul</v>
      </c>
      <c r="M2649">
        <v>7</v>
      </c>
      <c r="N2649">
        <f t="shared" si="1163"/>
        <v>7</v>
      </c>
      <c r="O2649">
        <f t="shared" si="1164"/>
        <v>0</v>
      </c>
      <c r="P2649">
        <f t="shared" si="1165"/>
        <v>0</v>
      </c>
      <c r="Q2649" t="s">
        <v>1445</v>
      </c>
      <c r="R2649" t="s">
        <v>20</v>
      </c>
      <c r="S2649">
        <v>2</v>
      </c>
      <c r="T2649">
        <v>0</v>
      </c>
      <c r="U2649" s="2">
        <f>SUMIFS(Itaka!L:L,Itaka!D:D,'Резервации 2026'!E2649)</f>
        <v>1808.6929091</v>
      </c>
      <c r="V2649" s="2">
        <f t="shared" si="1176"/>
        <v>258.38470130000002</v>
      </c>
      <c r="W2649" t="s">
        <v>4628</v>
      </c>
      <c r="X2649" t="s">
        <v>10602</v>
      </c>
      <c r="Y2649" t="s">
        <v>10346</v>
      </c>
      <c r="Z2649" t="str">
        <f t="shared" si="1166"/>
        <v>Apr</v>
      </c>
      <c r="AA2649" s="6">
        <f t="shared" si="1167"/>
        <v>0</v>
      </c>
      <c r="AB2649" s="6">
        <f t="shared" si="1167"/>
        <v>0</v>
      </c>
      <c r="AC2649" s="6">
        <f t="shared" si="1167"/>
        <v>7</v>
      </c>
      <c r="AD2649" s="6">
        <f t="shared" si="1167"/>
        <v>0</v>
      </c>
      <c r="AE2649" s="6">
        <f t="shared" si="1167"/>
        <v>0</v>
      </c>
      <c r="AF2649" s="6">
        <f t="shared" si="1168"/>
        <v>7</v>
      </c>
      <c r="AG2649" s="6">
        <f t="shared" si="1169"/>
        <v>0</v>
      </c>
      <c r="AH2649" s="14" t="str">
        <f>LEFT(X2649,2)&amp;"."&amp;VLOOKUP(MID(X2649,4,3),'Data validation'!$A$1:$B$12,2,FALSE)&amp;".2025"</f>
        <v>24.04.2025</v>
      </c>
      <c r="AI2649">
        <f t="shared" si="1170"/>
        <v>17</v>
      </c>
      <c r="AJ2649" t="str">
        <f>H2649&amp;"."&amp;VLOOKUP(I2649,'Data validation'!$A$1:$B$12,2,FALSE)&amp;".2026"</f>
        <v>07.07.2026</v>
      </c>
      <c r="AK2649">
        <f t="shared" si="1171"/>
        <v>28</v>
      </c>
      <c r="AL2649" t="e">
        <f>VLOOKUP(E2649,[2]Sheet1!$A:$B,2,FALSE)</f>
        <v>#N/A</v>
      </c>
    </row>
    <row r="2650" spans="1:38" x14ac:dyDescent="0.25">
      <c r="A2650" t="str">
        <f>VLOOKUP(Q2650,'Data validation'!$K$2:$L$50,2,FALSE)</f>
        <v>ITAKA</v>
      </c>
      <c r="B2650">
        <f t="shared" si="1156"/>
        <v>0</v>
      </c>
      <c r="C2650">
        <f t="shared" si="1157"/>
        <v>4</v>
      </c>
      <c r="D2650">
        <f t="shared" si="1158"/>
        <v>3</v>
      </c>
      <c r="E2650">
        <v>11076</v>
      </c>
      <c r="F2650" t="s">
        <v>10566</v>
      </c>
      <c r="G2650" t="s">
        <v>72</v>
      </c>
      <c r="H2650" t="str">
        <f t="shared" si="1159"/>
        <v>07</v>
      </c>
      <c r="I2650" t="str">
        <f t="shared" si="1160"/>
        <v>Jul</v>
      </c>
      <c r="J2650" t="s">
        <v>114</v>
      </c>
      <c r="K2650" t="str">
        <f t="shared" si="1161"/>
        <v>14</v>
      </c>
      <c r="L2650" t="str">
        <f t="shared" si="1162"/>
        <v>Jul</v>
      </c>
      <c r="M2650">
        <v>7</v>
      </c>
      <c r="N2650">
        <f t="shared" si="1163"/>
        <v>7</v>
      </c>
      <c r="O2650">
        <f t="shared" si="1164"/>
        <v>0</v>
      </c>
      <c r="P2650">
        <f t="shared" si="1165"/>
        <v>0</v>
      </c>
      <c r="Q2650" t="s">
        <v>1445</v>
      </c>
      <c r="R2650" t="s">
        <v>20</v>
      </c>
      <c r="S2650">
        <v>2</v>
      </c>
      <c r="T2650">
        <v>0</v>
      </c>
      <c r="U2650" s="2">
        <f>SUMIFS(Itaka!L:L,Itaka!D:D,'Резервации 2026'!E2650)</f>
        <v>1808.6929091</v>
      </c>
      <c r="V2650" s="2">
        <f t="shared" si="1176"/>
        <v>258.38470130000002</v>
      </c>
      <c r="W2650" t="s">
        <v>4628</v>
      </c>
      <c r="X2650" t="s">
        <v>10567</v>
      </c>
      <c r="Y2650" t="s">
        <v>10346</v>
      </c>
      <c r="Z2650" t="str">
        <f t="shared" si="1166"/>
        <v>Apr</v>
      </c>
      <c r="AA2650" s="6">
        <f t="shared" si="1167"/>
        <v>0</v>
      </c>
      <c r="AB2650" s="6">
        <f t="shared" si="1167"/>
        <v>0</v>
      </c>
      <c r="AC2650" s="6">
        <f t="shared" si="1167"/>
        <v>7</v>
      </c>
      <c r="AD2650" s="6">
        <f t="shared" si="1167"/>
        <v>0</v>
      </c>
      <c r="AE2650" s="6">
        <f t="shared" si="1167"/>
        <v>0</v>
      </c>
      <c r="AF2650" s="6">
        <f t="shared" si="1168"/>
        <v>7</v>
      </c>
      <c r="AG2650" s="6">
        <f t="shared" si="1169"/>
        <v>0</v>
      </c>
      <c r="AH2650" s="14" t="str">
        <f>LEFT(X2650,2)&amp;"."&amp;VLOOKUP(MID(X2650,4,3),'Data validation'!$A$1:$B$12,2,FALSE)&amp;".2025"</f>
        <v>24.04.2025</v>
      </c>
      <c r="AI2650">
        <f t="shared" si="1170"/>
        <v>17</v>
      </c>
      <c r="AJ2650" t="str">
        <f>H2650&amp;"."&amp;VLOOKUP(I2650,'Data validation'!$A$1:$B$12,2,FALSE)&amp;".2026"</f>
        <v>07.07.2026</v>
      </c>
      <c r="AK2650">
        <f t="shared" si="1171"/>
        <v>28</v>
      </c>
      <c r="AL2650" t="e">
        <f>VLOOKUP(E2650,[2]Sheet1!$A:$B,2,FALSE)</f>
        <v>#N/A</v>
      </c>
    </row>
    <row r="2651" spans="1:38" x14ac:dyDescent="0.25">
      <c r="A2651" t="str">
        <f>VLOOKUP(Q2651,'Data validation'!$K$2:$L$50,2,FALSE)</f>
        <v>ITAKA</v>
      </c>
      <c r="B2651">
        <f t="shared" si="1156"/>
        <v>0</v>
      </c>
      <c r="C2651">
        <f t="shared" si="1157"/>
        <v>4</v>
      </c>
      <c r="D2651">
        <f t="shared" si="1158"/>
        <v>3</v>
      </c>
      <c r="E2651">
        <v>11078</v>
      </c>
      <c r="F2651" t="s">
        <v>10566</v>
      </c>
      <c r="G2651" t="s">
        <v>72</v>
      </c>
      <c r="H2651" t="str">
        <f t="shared" si="1159"/>
        <v>07</v>
      </c>
      <c r="I2651" t="str">
        <f t="shared" si="1160"/>
        <v>Jul</v>
      </c>
      <c r="J2651" t="s">
        <v>114</v>
      </c>
      <c r="K2651" t="str">
        <f t="shared" si="1161"/>
        <v>14</v>
      </c>
      <c r="L2651" t="str">
        <f t="shared" si="1162"/>
        <v>Jul</v>
      </c>
      <c r="M2651">
        <v>7</v>
      </c>
      <c r="N2651">
        <f t="shared" si="1163"/>
        <v>7</v>
      </c>
      <c r="O2651">
        <f t="shared" si="1164"/>
        <v>0</v>
      </c>
      <c r="P2651">
        <f t="shared" si="1165"/>
        <v>0</v>
      </c>
      <c r="Q2651" t="s">
        <v>1445</v>
      </c>
      <c r="R2651" t="s">
        <v>20</v>
      </c>
      <c r="S2651">
        <v>2</v>
      </c>
      <c r="T2651">
        <v>0</v>
      </c>
      <c r="U2651" s="2">
        <f>SUMIFS(Itaka!L:L,Itaka!D:D,'Резервации 2026'!E2651)</f>
        <v>1808.6929091</v>
      </c>
      <c r="V2651" s="2">
        <f t="shared" si="1176"/>
        <v>258.38470130000002</v>
      </c>
      <c r="W2651" t="s">
        <v>4628</v>
      </c>
      <c r="X2651" t="s">
        <v>10567</v>
      </c>
      <c r="Y2651" t="s">
        <v>10346</v>
      </c>
      <c r="Z2651" t="str">
        <f t="shared" si="1166"/>
        <v>Apr</v>
      </c>
      <c r="AA2651" s="6">
        <f t="shared" si="1167"/>
        <v>0</v>
      </c>
      <c r="AB2651" s="6">
        <f t="shared" si="1167"/>
        <v>0</v>
      </c>
      <c r="AC2651" s="6">
        <f t="shared" si="1167"/>
        <v>7</v>
      </c>
      <c r="AD2651" s="6">
        <f t="shared" si="1167"/>
        <v>0</v>
      </c>
      <c r="AE2651" s="6">
        <f t="shared" si="1167"/>
        <v>0</v>
      </c>
      <c r="AF2651" s="6">
        <f t="shared" si="1168"/>
        <v>7</v>
      </c>
      <c r="AG2651" s="6">
        <f t="shared" si="1169"/>
        <v>0</v>
      </c>
      <c r="AH2651" s="14" t="str">
        <f>LEFT(X2651,2)&amp;"."&amp;VLOOKUP(MID(X2651,4,3),'Data validation'!$A$1:$B$12,2,FALSE)&amp;".2025"</f>
        <v>24.04.2025</v>
      </c>
      <c r="AI2651">
        <f t="shared" si="1170"/>
        <v>17</v>
      </c>
      <c r="AJ2651" t="str">
        <f>H2651&amp;"."&amp;VLOOKUP(I2651,'Data validation'!$A$1:$B$12,2,FALSE)&amp;".2026"</f>
        <v>07.07.2026</v>
      </c>
      <c r="AK2651">
        <f t="shared" si="1171"/>
        <v>28</v>
      </c>
      <c r="AL2651" t="e">
        <f>VLOOKUP(E2651,[2]Sheet1!$A:$B,2,FALSE)</f>
        <v>#N/A</v>
      </c>
    </row>
    <row r="2652" spans="1:38" x14ac:dyDescent="0.25">
      <c r="A2652" t="str">
        <f>VLOOKUP(Q2652,'Data validation'!$K$2:$L$50,2,FALSE)</f>
        <v>ITAKA</v>
      </c>
      <c r="B2652">
        <f t="shared" si="1156"/>
        <v>0</v>
      </c>
      <c r="C2652">
        <f t="shared" si="1157"/>
        <v>0</v>
      </c>
      <c r="D2652">
        <f t="shared" si="1158"/>
        <v>7</v>
      </c>
      <c r="E2652">
        <v>11053</v>
      </c>
      <c r="F2652" t="s">
        <v>10563</v>
      </c>
      <c r="G2652" t="s">
        <v>93</v>
      </c>
      <c r="H2652" t="str">
        <f t="shared" si="1159"/>
        <v>21</v>
      </c>
      <c r="I2652" t="str">
        <f t="shared" si="1160"/>
        <v>Jul</v>
      </c>
      <c r="J2652" t="s">
        <v>495</v>
      </c>
      <c r="K2652" t="str">
        <f t="shared" si="1161"/>
        <v>28</v>
      </c>
      <c r="L2652" t="str">
        <f t="shared" si="1162"/>
        <v>Jul</v>
      </c>
      <c r="M2652">
        <v>7</v>
      </c>
      <c r="N2652">
        <f t="shared" si="1163"/>
        <v>7</v>
      </c>
      <c r="O2652">
        <f t="shared" si="1164"/>
        <v>0</v>
      </c>
      <c r="P2652">
        <f t="shared" si="1165"/>
        <v>0</v>
      </c>
      <c r="Q2652" t="s">
        <v>1445</v>
      </c>
      <c r="R2652" t="s">
        <v>17</v>
      </c>
      <c r="S2652">
        <v>2</v>
      </c>
      <c r="T2652">
        <v>0</v>
      </c>
      <c r="U2652" s="2">
        <f>SUMIFS(Itaka!L:L,Itaka!D:D,'Резервации 2026'!E2652)</f>
        <v>1808.6929091</v>
      </c>
      <c r="V2652" s="2">
        <f t="shared" si="1176"/>
        <v>258.38470130000002</v>
      </c>
      <c r="W2652" t="s">
        <v>4628</v>
      </c>
      <c r="X2652" t="s">
        <v>10564</v>
      </c>
      <c r="Y2652" t="s">
        <v>10346</v>
      </c>
      <c r="Z2652" t="str">
        <f t="shared" si="1166"/>
        <v>Apr</v>
      </c>
      <c r="AA2652" s="6">
        <f t="shared" si="1167"/>
        <v>0</v>
      </c>
      <c r="AB2652" s="6">
        <f t="shared" si="1167"/>
        <v>0</v>
      </c>
      <c r="AC2652" s="6">
        <f t="shared" si="1167"/>
        <v>7</v>
      </c>
      <c r="AD2652" s="6">
        <f t="shared" si="1167"/>
        <v>0</v>
      </c>
      <c r="AE2652" s="6">
        <f t="shared" si="1167"/>
        <v>0</v>
      </c>
      <c r="AF2652" s="6">
        <f t="shared" si="1168"/>
        <v>7</v>
      </c>
      <c r="AG2652" s="6">
        <f t="shared" si="1169"/>
        <v>0</v>
      </c>
      <c r="AH2652" s="14" t="str">
        <f>LEFT(X2652,2)&amp;"."&amp;VLOOKUP(MID(X2652,4,3),'Data validation'!$A$1:$B$12,2,FALSE)&amp;".2025"</f>
        <v>24.04.2025</v>
      </c>
      <c r="AI2652">
        <f t="shared" si="1170"/>
        <v>17</v>
      </c>
      <c r="AJ2652" t="str">
        <f>H2652&amp;"."&amp;VLOOKUP(I2652,'Data validation'!$A$1:$B$12,2,FALSE)&amp;".2026"</f>
        <v>21.07.2026</v>
      </c>
      <c r="AK2652">
        <f t="shared" si="1171"/>
        <v>30</v>
      </c>
      <c r="AL2652" t="e">
        <f>VLOOKUP(E2652,[2]Sheet1!$A:$B,2,FALSE)</f>
        <v>#N/A</v>
      </c>
    </row>
    <row r="2653" spans="1:38" x14ac:dyDescent="0.25">
      <c r="A2653" t="str">
        <f>VLOOKUP(Q2653,'Data validation'!$K$2:$L$50,2,FALSE)</f>
        <v>ITAKA</v>
      </c>
      <c r="B2653">
        <f t="shared" si="1156"/>
        <v>0</v>
      </c>
      <c r="C2653">
        <f t="shared" si="1157"/>
        <v>0</v>
      </c>
      <c r="D2653">
        <f t="shared" si="1158"/>
        <v>7</v>
      </c>
      <c r="E2653">
        <v>11085</v>
      </c>
      <c r="F2653" t="s">
        <v>10563</v>
      </c>
      <c r="G2653" t="s">
        <v>93</v>
      </c>
      <c r="H2653" t="str">
        <f t="shared" si="1159"/>
        <v>21</v>
      </c>
      <c r="I2653" t="str">
        <f t="shared" si="1160"/>
        <v>Jul</v>
      </c>
      <c r="J2653" t="s">
        <v>495</v>
      </c>
      <c r="K2653" t="str">
        <f t="shared" si="1161"/>
        <v>28</v>
      </c>
      <c r="L2653" t="str">
        <f t="shared" si="1162"/>
        <v>Jul</v>
      </c>
      <c r="M2653">
        <v>7</v>
      </c>
      <c r="N2653">
        <f t="shared" si="1163"/>
        <v>7</v>
      </c>
      <c r="O2653">
        <f t="shared" si="1164"/>
        <v>0</v>
      </c>
      <c r="P2653">
        <f t="shared" si="1165"/>
        <v>0</v>
      </c>
      <c r="Q2653" t="s">
        <v>1445</v>
      </c>
      <c r="R2653" t="s">
        <v>20</v>
      </c>
      <c r="S2653">
        <v>2</v>
      </c>
      <c r="T2653">
        <v>0</v>
      </c>
      <c r="U2653" s="2">
        <f>SUMIFS(Itaka!L:L,Itaka!D:D,'Резервации 2026'!E2653)</f>
        <v>1808.6929091</v>
      </c>
      <c r="V2653" s="2">
        <f t="shared" si="1176"/>
        <v>258.38470130000002</v>
      </c>
      <c r="W2653" t="s">
        <v>4628</v>
      </c>
      <c r="X2653" t="s">
        <v>10603</v>
      </c>
      <c r="Y2653" t="s">
        <v>10346</v>
      </c>
      <c r="Z2653" t="str">
        <f t="shared" si="1166"/>
        <v>Apr</v>
      </c>
      <c r="AA2653" s="6">
        <f t="shared" si="1167"/>
        <v>0</v>
      </c>
      <c r="AB2653" s="6">
        <f t="shared" si="1167"/>
        <v>0</v>
      </c>
      <c r="AC2653" s="6">
        <f t="shared" si="1167"/>
        <v>7</v>
      </c>
      <c r="AD2653" s="6">
        <f t="shared" si="1167"/>
        <v>0</v>
      </c>
      <c r="AE2653" s="6">
        <f t="shared" si="1167"/>
        <v>0</v>
      </c>
      <c r="AF2653" s="6">
        <f t="shared" si="1168"/>
        <v>7</v>
      </c>
      <c r="AG2653" s="6">
        <f t="shared" si="1169"/>
        <v>0</v>
      </c>
      <c r="AH2653" s="14" t="str">
        <f>LEFT(X2653,2)&amp;"."&amp;VLOOKUP(MID(X2653,4,3),'Data validation'!$A$1:$B$12,2,FALSE)&amp;".2025"</f>
        <v>24.04.2025</v>
      </c>
      <c r="AI2653">
        <f t="shared" si="1170"/>
        <v>17</v>
      </c>
      <c r="AJ2653" t="str">
        <f>H2653&amp;"."&amp;VLOOKUP(I2653,'Data validation'!$A$1:$B$12,2,FALSE)&amp;".2026"</f>
        <v>21.07.2026</v>
      </c>
      <c r="AK2653">
        <f t="shared" si="1171"/>
        <v>30</v>
      </c>
      <c r="AL2653" t="e">
        <f>VLOOKUP(E2653,[2]Sheet1!$A:$B,2,FALSE)</f>
        <v>#N/A</v>
      </c>
    </row>
    <row r="2654" spans="1:38" x14ac:dyDescent="0.25">
      <c r="A2654" t="str">
        <f>VLOOKUP(Q2654,'Data validation'!$K$2:$L$50,2,FALSE)</f>
        <v>ITAKA</v>
      </c>
      <c r="B2654">
        <f t="shared" si="1156"/>
        <v>0</v>
      </c>
      <c r="C2654">
        <f t="shared" si="1157"/>
        <v>0</v>
      </c>
      <c r="D2654">
        <f t="shared" si="1158"/>
        <v>7</v>
      </c>
      <c r="E2654">
        <v>11045</v>
      </c>
      <c r="F2654" t="s">
        <v>10563</v>
      </c>
      <c r="G2654" t="s">
        <v>93</v>
      </c>
      <c r="H2654" t="str">
        <f t="shared" si="1159"/>
        <v>21</v>
      </c>
      <c r="I2654" t="str">
        <f t="shared" si="1160"/>
        <v>Jul</v>
      </c>
      <c r="J2654" t="s">
        <v>495</v>
      </c>
      <c r="K2654" t="str">
        <f t="shared" si="1161"/>
        <v>28</v>
      </c>
      <c r="L2654" t="str">
        <f t="shared" si="1162"/>
        <v>Jul</v>
      </c>
      <c r="M2654">
        <v>7</v>
      </c>
      <c r="N2654">
        <f t="shared" si="1163"/>
        <v>7</v>
      </c>
      <c r="O2654">
        <f t="shared" si="1164"/>
        <v>0</v>
      </c>
      <c r="P2654">
        <f t="shared" si="1165"/>
        <v>0</v>
      </c>
      <c r="Q2654" t="s">
        <v>1445</v>
      </c>
      <c r="R2654" t="s">
        <v>17</v>
      </c>
      <c r="S2654">
        <v>2</v>
      </c>
      <c r="T2654">
        <v>0</v>
      </c>
      <c r="U2654" s="2">
        <f>SUMIFS(Itaka!L:L,Itaka!D:D,'Резервации 2026'!E2654)</f>
        <v>1808.6929091</v>
      </c>
      <c r="V2654" s="2">
        <f t="shared" si="1176"/>
        <v>258.38470130000002</v>
      </c>
      <c r="W2654" t="s">
        <v>4628</v>
      </c>
      <c r="X2654" t="s">
        <v>10565</v>
      </c>
      <c r="Y2654" t="s">
        <v>10346</v>
      </c>
      <c r="Z2654" t="str">
        <f t="shared" si="1166"/>
        <v>Apr</v>
      </c>
      <c r="AA2654" s="6">
        <f t="shared" si="1167"/>
        <v>0</v>
      </c>
      <c r="AB2654" s="6">
        <f t="shared" si="1167"/>
        <v>0</v>
      </c>
      <c r="AC2654" s="6">
        <f t="shared" si="1167"/>
        <v>7</v>
      </c>
      <c r="AD2654" s="6">
        <f t="shared" si="1167"/>
        <v>0</v>
      </c>
      <c r="AE2654" s="6">
        <f t="shared" si="1167"/>
        <v>0</v>
      </c>
      <c r="AF2654" s="6">
        <f t="shared" si="1168"/>
        <v>7</v>
      </c>
      <c r="AG2654" s="6">
        <f t="shared" si="1169"/>
        <v>0</v>
      </c>
      <c r="AH2654" s="14" t="str">
        <f>LEFT(X2654,2)&amp;"."&amp;VLOOKUP(MID(X2654,4,3),'Data validation'!$A$1:$B$12,2,FALSE)&amp;".2025"</f>
        <v>24.04.2025</v>
      </c>
      <c r="AI2654">
        <f t="shared" si="1170"/>
        <v>17</v>
      </c>
      <c r="AJ2654" t="str">
        <f>H2654&amp;"."&amp;VLOOKUP(I2654,'Data validation'!$A$1:$B$12,2,FALSE)&amp;".2026"</f>
        <v>21.07.2026</v>
      </c>
      <c r="AK2654">
        <f t="shared" si="1171"/>
        <v>30</v>
      </c>
      <c r="AL2654" t="e">
        <f>VLOOKUP(E2654,[2]Sheet1!$A:$B,2,FALSE)</f>
        <v>#N/A</v>
      </c>
    </row>
    <row r="2655" spans="1:38" x14ac:dyDescent="0.25">
      <c r="A2655" t="str">
        <f>VLOOKUP(Q2655,'Data validation'!$K$2:$L$50,2,FALSE)</f>
        <v>ITAKA</v>
      </c>
      <c r="B2655">
        <f t="shared" si="1156"/>
        <v>0</v>
      </c>
      <c r="C2655">
        <f t="shared" si="1157"/>
        <v>0</v>
      </c>
      <c r="D2655">
        <f t="shared" si="1158"/>
        <v>7</v>
      </c>
      <c r="E2655">
        <v>11052</v>
      </c>
      <c r="F2655" t="s">
        <v>10563</v>
      </c>
      <c r="G2655" t="s">
        <v>93</v>
      </c>
      <c r="H2655" t="str">
        <f t="shared" si="1159"/>
        <v>21</v>
      </c>
      <c r="I2655" t="str">
        <f t="shared" si="1160"/>
        <v>Jul</v>
      </c>
      <c r="J2655" t="s">
        <v>495</v>
      </c>
      <c r="K2655" t="str">
        <f t="shared" si="1161"/>
        <v>28</v>
      </c>
      <c r="L2655" t="str">
        <f t="shared" si="1162"/>
        <v>Jul</v>
      </c>
      <c r="M2655">
        <v>7</v>
      </c>
      <c r="N2655">
        <f t="shared" si="1163"/>
        <v>7</v>
      </c>
      <c r="O2655">
        <f t="shared" si="1164"/>
        <v>0</v>
      </c>
      <c r="P2655">
        <f t="shared" si="1165"/>
        <v>0</v>
      </c>
      <c r="Q2655" t="s">
        <v>1445</v>
      </c>
      <c r="R2655" t="s">
        <v>17</v>
      </c>
      <c r="S2655">
        <v>2</v>
      </c>
      <c r="T2655">
        <v>0</v>
      </c>
      <c r="U2655" s="2">
        <f>SUMIFS(Itaka!L:L,Itaka!D:D,'Резервации 2026'!E2655)</f>
        <v>1808.6929091</v>
      </c>
      <c r="V2655" s="2">
        <f t="shared" si="1176"/>
        <v>258.38470130000002</v>
      </c>
      <c r="W2655" t="s">
        <v>4628</v>
      </c>
      <c r="X2655" t="s">
        <v>10564</v>
      </c>
      <c r="Y2655" t="s">
        <v>10346</v>
      </c>
      <c r="Z2655" t="str">
        <f t="shared" si="1166"/>
        <v>Apr</v>
      </c>
      <c r="AA2655" s="6">
        <f t="shared" si="1167"/>
        <v>0</v>
      </c>
      <c r="AB2655" s="6">
        <f t="shared" si="1167"/>
        <v>0</v>
      </c>
      <c r="AC2655" s="6">
        <f t="shared" si="1167"/>
        <v>7</v>
      </c>
      <c r="AD2655" s="6">
        <f t="shared" si="1167"/>
        <v>0</v>
      </c>
      <c r="AE2655" s="6">
        <f t="shared" si="1167"/>
        <v>0</v>
      </c>
      <c r="AF2655" s="6">
        <f t="shared" si="1168"/>
        <v>7</v>
      </c>
      <c r="AG2655" s="6">
        <f t="shared" si="1169"/>
        <v>0</v>
      </c>
      <c r="AH2655" s="14" t="str">
        <f>LEFT(X2655,2)&amp;"."&amp;VLOOKUP(MID(X2655,4,3),'Data validation'!$A$1:$B$12,2,FALSE)&amp;".2025"</f>
        <v>24.04.2025</v>
      </c>
      <c r="AI2655">
        <f t="shared" si="1170"/>
        <v>17</v>
      </c>
      <c r="AJ2655" t="str">
        <f>H2655&amp;"."&amp;VLOOKUP(I2655,'Data validation'!$A$1:$B$12,2,FALSE)&amp;".2026"</f>
        <v>21.07.2026</v>
      </c>
      <c r="AK2655">
        <f t="shared" si="1171"/>
        <v>30</v>
      </c>
      <c r="AL2655" t="e">
        <f>VLOOKUP(E2655,[2]Sheet1!$A:$B,2,FALSE)</f>
        <v>#N/A</v>
      </c>
    </row>
    <row r="2656" spans="1:38" x14ac:dyDescent="0.25">
      <c r="A2656" t="str">
        <f>VLOOKUP(Q2656,'Data validation'!$K$2:$L$50,2,FALSE)</f>
        <v>ITAKA</v>
      </c>
      <c r="B2656">
        <f t="shared" si="1156"/>
        <v>0</v>
      </c>
      <c r="C2656">
        <f t="shared" si="1157"/>
        <v>0</v>
      </c>
      <c r="D2656">
        <f t="shared" si="1158"/>
        <v>7</v>
      </c>
      <c r="E2656">
        <v>11084</v>
      </c>
      <c r="F2656" t="s">
        <v>10563</v>
      </c>
      <c r="G2656" t="s">
        <v>93</v>
      </c>
      <c r="H2656" t="str">
        <f t="shared" si="1159"/>
        <v>21</v>
      </c>
      <c r="I2656" t="str">
        <f t="shared" si="1160"/>
        <v>Jul</v>
      </c>
      <c r="J2656" t="s">
        <v>495</v>
      </c>
      <c r="K2656" t="str">
        <f t="shared" si="1161"/>
        <v>28</v>
      </c>
      <c r="L2656" t="str">
        <f t="shared" si="1162"/>
        <v>Jul</v>
      </c>
      <c r="M2656">
        <v>7</v>
      </c>
      <c r="N2656">
        <f t="shared" si="1163"/>
        <v>7</v>
      </c>
      <c r="O2656">
        <f t="shared" si="1164"/>
        <v>0</v>
      </c>
      <c r="P2656">
        <f t="shared" si="1165"/>
        <v>0</v>
      </c>
      <c r="Q2656" t="s">
        <v>1445</v>
      </c>
      <c r="R2656" t="s">
        <v>20</v>
      </c>
      <c r="S2656">
        <v>2</v>
      </c>
      <c r="T2656">
        <v>0</v>
      </c>
      <c r="U2656" s="2">
        <f>SUMIFS(Itaka!L:L,Itaka!D:D,'Резервации 2026'!E2656)</f>
        <v>1808.6929091</v>
      </c>
      <c r="V2656" s="2">
        <f t="shared" si="1176"/>
        <v>258.38470130000002</v>
      </c>
      <c r="W2656" t="s">
        <v>4628</v>
      </c>
      <c r="X2656" t="s">
        <v>10603</v>
      </c>
      <c r="Y2656" t="s">
        <v>10346</v>
      </c>
      <c r="Z2656" t="str">
        <f t="shared" si="1166"/>
        <v>Apr</v>
      </c>
      <c r="AA2656" s="6">
        <f t="shared" si="1167"/>
        <v>0</v>
      </c>
      <c r="AB2656" s="6">
        <f t="shared" si="1167"/>
        <v>0</v>
      </c>
      <c r="AC2656" s="6">
        <f t="shared" si="1167"/>
        <v>7</v>
      </c>
      <c r="AD2656" s="6">
        <f t="shared" si="1167"/>
        <v>0</v>
      </c>
      <c r="AE2656" s="6">
        <f t="shared" si="1167"/>
        <v>0</v>
      </c>
      <c r="AF2656" s="6">
        <f t="shared" si="1168"/>
        <v>7</v>
      </c>
      <c r="AG2656" s="6">
        <f t="shared" si="1169"/>
        <v>0</v>
      </c>
      <c r="AH2656" s="14" t="str">
        <f>LEFT(X2656,2)&amp;"."&amp;VLOOKUP(MID(X2656,4,3),'Data validation'!$A$1:$B$12,2,FALSE)&amp;".2025"</f>
        <v>24.04.2025</v>
      </c>
      <c r="AI2656">
        <f t="shared" si="1170"/>
        <v>17</v>
      </c>
      <c r="AJ2656" t="str">
        <f>H2656&amp;"."&amp;VLOOKUP(I2656,'Data validation'!$A$1:$B$12,2,FALSE)&amp;".2026"</f>
        <v>21.07.2026</v>
      </c>
      <c r="AK2656">
        <f t="shared" si="1171"/>
        <v>30</v>
      </c>
      <c r="AL2656" t="e">
        <f>VLOOKUP(E2656,[2]Sheet1!$A:$B,2,FALSE)</f>
        <v>#N/A</v>
      </c>
    </row>
    <row r="2657" spans="1:38" x14ac:dyDescent="0.25">
      <c r="A2657" t="str">
        <f>VLOOKUP(Q2657,'Data validation'!$K$2:$L$50,2,FALSE)</f>
        <v>ITAKA</v>
      </c>
      <c r="B2657">
        <f t="shared" si="1156"/>
        <v>0</v>
      </c>
      <c r="C2657">
        <f t="shared" si="1157"/>
        <v>4</v>
      </c>
      <c r="D2657">
        <f t="shared" si="1158"/>
        <v>3</v>
      </c>
      <c r="E2657">
        <v>11069</v>
      </c>
      <c r="F2657" t="s">
        <v>10566</v>
      </c>
      <c r="G2657" t="s">
        <v>72</v>
      </c>
      <c r="H2657" t="str">
        <f t="shared" si="1159"/>
        <v>07</v>
      </c>
      <c r="I2657" t="str">
        <f t="shared" si="1160"/>
        <v>Jul</v>
      </c>
      <c r="J2657" t="s">
        <v>114</v>
      </c>
      <c r="K2657" t="str">
        <f t="shared" si="1161"/>
        <v>14</v>
      </c>
      <c r="L2657" t="str">
        <f t="shared" si="1162"/>
        <v>Jul</v>
      </c>
      <c r="M2657">
        <v>7</v>
      </c>
      <c r="N2657">
        <f t="shared" si="1163"/>
        <v>7</v>
      </c>
      <c r="O2657">
        <f t="shared" si="1164"/>
        <v>0</v>
      </c>
      <c r="P2657">
        <f t="shared" si="1165"/>
        <v>0</v>
      </c>
      <c r="Q2657" t="s">
        <v>1445</v>
      </c>
      <c r="R2657" t="s">
        <v>17</v>
      </c>
      <c r="S2657">
        <v>2</v>
      </c>
      <c r="T2657">
        <v>0</v>
      </c>
      <c r="U2657" s="2">
        <f>SUMIFS(Itaka!L:L,Itaka!D:D,'Резервации 2026'!E2657)</f>
        <v>1808.6929091</v>
      </c>
      <c r="V2657" s="2">
        <f t="shared" si="1176"/>
        <v>258.38470130000002</v>
      </c>
      <c r="W2657" t="s">
        <v>4628</v>
      </c>
      <c r="X2657" t="s">
        <v>10602</v>
      </c>
      <c r="Y2657" t="s">
        <v>10346</v>
      </c>
      <c r="Z2657" t="str">
        <f t="shared" si="1166"/>
        <v>Apr</v>
      </c>
      <c r="AA2657" s="6">
        <f t="shared" si="1167"/>
        <v>0</v>
      </c>
      <c r="AB2657" s="6">
        <f t="shared" si="1167"/>
        <v>0</v>
      </c>
      <c r="AC2657" s="6">
        <f t="shared" si="1167"/>
        <v>7</v>
      </c>
      <c r="AD2657" s="6">
        <f t="shared" si="1167"/>
        <v>0</v>
      </c>
      <c r="AE2657" s="6">
        <f t="shared" si="1167"/>
        <v>0</v>
      </c>
      <c r="AF2657" s="6">
        <f t="shared" si="1168"/>
        <v>7</v>
      </c>
      <c r="AG2657" s="6">
        <f t="shared" si="1169"/>
        <v>0</v>
      </c>
      <c r="AH2657" s="14" t="str">
        <f>LEFT(X2657,2)&amp;"."&amp;VLOOKUP(MID(X2657,4,3),'Data validation'!$A$1:$B$12,2,FALSE)&amp;".2025"</f>
        <v>24.04.2025</v>
      </c>
      <c r="AI2657">
        <f t="shared" si="1170"/>
        <v>17</v>
      </c>
      <c r="AJ2657" t="str">
        <f>H2657&amp;"."&amp;VLOOKUP(I2657,'Data validation'!$A$1:$B$12,2,FALSE)&amp;".2026"</f>
        <v>07.07.2026</v>
      </c>
      <c r="AK2657">
        <f t="shared" si="1171"/>
        <v>28</v>
      </c>
      <c r="AL2657" t="e">
        <f>VLOOKUP(E2657,[2]Sheet1!$A:$B,2,FALSE)</f>
        <v>#N/A</v>
      </c>
    </row>
    <row r="2658" spans="1:38" x14ac:dyDescent="0.25">
      <c r="A2658" t="str">
        <f>VLOOKUP(Q2658,'Data validation'!$K$2:$L$50,2,FALSE)</f>
        <v>ITAKA</v>
      </c>
      <c r="B2658">
        <f t="shared" si="1156"/>
        <v>0</v>
      </c>
      <c r="C2658">
        <f t="shared" si="1157"/>
        <v>4</v>
      </c>
      <c r="D2658">
        <f t="shared" si="1158"/>
        <v>3</v>
      </c>
      <c r="E2658">
        <v>11061</v>
      </c>
      <c r="F2658" t="s">
        <v>10566</v>
      </c>
      <c r="G2658" t="s">
        <v>72</v>
      </c>
      <c r="H2658" t="str">
        <f t="shared" si="1159"/>
        <v>07</v>
      </c>
      <c r="I2658" t="str">
        <f t="shared" si="1160"/>
        <v>Jul</v>
      </c>
      <c r="J2658" t="s">
        <v>114</v>
      </c>
      <c r="K2658" t="str">
        <f t="shared" si="1161"/>
        <v>14</v>
      </c>
      <c r="L2658" t="str">
        <f t="shared" si="1162"/>
        <v>Jul</v>
      </c>
      <c r="M2658">
        <v>7</v>
      </c>
      <c r="N2658">
        <f t="shared" si="1163"/>
        <v>7</v>
      </c>
      <c r="O2658">
        <f t="shared" si="1164"/>
        <v>0</v>
      </c>
      <c r="P2658">
        <f t="shared" si="1165"/>
        <v>0</v>
      </c>
      <c r="Q2658" t="s">
        <v>1445</v>
      </c>
      <c r="R2658" t="s">
        <v>17</v>
      </c>
      <c r="S2658">
        <v>2</v>
      </c>
      <c r="T2658">
        <v>0</v>
      </c>
      <c r="U2658" s="2">
        <f>SUMIFS(Itaka!L:L,Itaka!D:D,'Резервации 2026'!E2658)</f>
        <v>1808.6929091</v>
      </c>
      <c r="V2658" s="2">
        <f t="shared" si="1176"/>
        <v>258.38470130000002</v>
      </c>
      <c r="W2658" t="s">
        <v>4628</v>
      </c>
      <c r="X2658" t="s">
        <v>10564</v>
      </c>
      <c r="Y2658" t="s">
        <v>10346</v>
      </c>
      <c r="Z2658" t="str">
        <f t="shared" si="1166"/>
        <v>Apr</v>
      </c>
      <c r="AA2658" s="6">
        <f t="shared" si="1167"/>
        <v>0</v>
      </c>
      <c r="AB2658" s="6">
        <f t="shared" si="1167"/>
        <v>0</v>
      </c>
      <c r="AC2658" s="6">
        <f t="shared" si="1167"/>
        <v>7</v>
      </c>
      <c r="AD2658" s="6">
        <f t="shared" si="1167"/>
        <v>0</v>
      </c>
      <c r="AE2658" s="6">
        <f t="shared" si="1167"/>
        <v>0</v>
      </c>
      <c r="AF2658" s="6">
        <f t="shared" si="1168"/>
        <v>7</v>
      </c>
      <c r="AG2658" s="6">
        <f t="shared" si="1169"/>
        <v>0</v>
      </c>
      <c r="AH2658" s="14" t="str">
        <f>LEFT(X2658,2)&amp;"."&amp;VLOOKUP(MID(X2658,4,3),'Data validation'!$A$1:$B$12,2,FALSE)&amp;".2025"</f>
        <v>24.04.2025</v>
      </c>
      <c r="AI2658">
        <f t="shared" si="1170"/>
        <v>17</v>
      </c>
      <c r="AJ2658" t="str">
        <f>H2658&amp;"."&amp;VLOOKUP(I2658,'Data validation'!$A$1:$B$12,2,FALSE)&amp;".2026"</f>
        <v>07.07.2026</v>
      </c>
      <c r="AK2658">
        <f t="shared" si="1171"/>
        <v>28</v>
      </c>
      <c r="AL2658" t="e">
        <f>VLOOKUP(E2658,[2]Sheet1!$A:$B,2,FALSE)</f>
        <v>#N/A</v>
      </c>
    </row>
    <row r="2659" spans="1:38" x14ac:dyDescent="0.25">
      <c r="A2659" t="str">
        <f>VLOOKUP(Q2659,'Data validation'!$K$2:$L$50,2,FALSE)</f>
        <v>ITAKA</v>
      </c>
      <c r="B2659">
        <f t="shared" si="1156"/>
        <v>0</v>
      </c>
      <c r="C2659">
        <f t="shared" si="1157"/>
        <v>4</v>
      </c>
      <c r="D2659">
        <f t="shared" si="1158"/>
        <v>3</v>
      </c>
      <c r="E2659">
        <v>11058</v>
      </c>
      <c r="F2659" t="s">
        <v>10566</v>
      </c>
      <c r="G2659" t="s">
        <v>72</v>
      </c>
      <c r="H2659" t="str">
        <f t="shared" si="1159"/>
        <v>07</v>
      </c>
      <c r="I2659" t="str">
        <f t="shared" si="1160"/>
        <v>Jul</v>
      </c>
      <c r="J2659" t="s">
        <v>114</v>
      </c>
      <c r="K2659" t="str">
        <f t="shared" si="1161"/>
        <v>14</v>
      </c>
      <c r="L2659" t="str">
        <f t="shared" si="1162"/>
        <v>Jul</v>
      </c>
      <c r="M2659">
        <v>7</v>
      </c>
      <c r="N2659">
        <f t="shared" si="1163"/>
        <v>7</v>
      </c>
      <c r="O2659">
        <f t="shared" si="1164"/>
        <v>0</v>
      </c>
      <c r="P2659">
        <f t="shared" si="1165"/>
        <v>0</v>
      </c>
      <c r="Q2659" t="s">
        <v>1445</v>
      </c>
      <c r="R2659" t="s">
        <v>17</v>
      </c>
      <c r="S2659">
        <v>2</v>
      </c>
      <c r="T2659">
        <v>0</v>
      </c>
      <c r="U2659" s="2">
        <f>SUMIFS(Itaka!L:L,Itaka!D:D,'Резервации 2026'!E2659)</f>
        <v>1808.6929091</v>
      </c>
      <c r="V2659" s="2">
        <f t="shared" si="1176"/>
        <v>258.38470130000002</v>
      </c>
      <c r="W2659" t="s">
        <v>4628</v>
      </c>
      <c r="X2659" t="s">
        <v>10564</v>
      </c>
      <c r="Y2659" t="s">
        <v>10346</v>
      </c>
      <c r="Z2659" t="str">
        <f t="shared" si="1166"/>
        <v>Apr</v>
      </c>
      <c r="AA2659" s="6">
        <f t="shared" si="1167"/>
        <v>0</v>
      </c>
      <c r="AB2659" s="6">
        <f t="shared" si="1167"/>
        <v>0</v>
      </c>
      <c r="AC2659" s="6">
        <f t="shared" si="1167"/>
        <v>7</v>
      </c>
      <c r="AD2659" s="6">
        <f t="shared" si="1167"/>
        <v>0</v>
      </c>
      <c r="AE2659" s="6">
        <f t="shared" si="1167"/>
        <v>0</v>
      </c>
      <c r="AF2659" s="6">
        <f t="shared" si="1168"/>
        <v>7</v>
      </c>
      <c r="AG2659" s="6">
        <f t="shared" si="1169"/>
        <v>0</v>
      </c>
      <c r="AH2659" s="14" t="str">
        <f>LEFT(X2659,2)&amp;"."&amp;VLOOKUP(MID(X2659,4,3),'Data validation'!$A$1:$B$12,2,FALSE)&amp;".2025"</f>
        <v>24.04.2025</v>
      </c>
      <c r="AI2659">
        <f t="shared" si="1170"/>
        <v>17</v>
      </c>
      <c r="AJ2659" t="str">
        <f>H2659&amp;"."&amp;VLOOKUP(I2659,'Data validation'!$A$1:$B$12,2,FALSE)&amp;".2026"</f>
        <v>07.07.2026</v>
      </c>
      <c r="AK2659">
        <f t="shared" si="1171"/>
        <v>28</v>
      </c>
      <c r="AL2659" t="e">
        <f>VLOOKUP(E2659,[2]Sheet1!$A:$B,2,FALSE)</f>
        <v>#N/A</v>
      </c>
    </row>
    <row r="2660" spans="1:38" x14ac:dyDescent="0.25">
      <c r="A2660" t="str">
        <f>VLOOKUP(Q2660,'Data validation'!$K$2:$L$50,2,FALSE)</f>
        <v>ITAKA</v>
      </c>
      <c r="B2660">
        <f t="shared" si="1156"/>
        <v>0</v>
      </c>
      <c r="C2660">
        <f t="shared" si="1157"/>
        <v>4</v>
      </c>
      <c r="D2660">
        <f t="shared" si="1158"/>
        <v>3</v>
      </c>
      <c r="E2660">
        <v>11074</v>
      </c>
      <c r="F2660" t="s">
        <v>10566</v>
      </c>
      <c r="G2660" t="s">
        <v>72</v>
      </c>
      <c r="H2660" t="str">
        <f t="shared" si="1159"/>
        <v>07</v>
      </c>
      <c r="I2660" t="str">
        <f t="shared" si="1160"/>
        <v>Jul</v>
      </c>
      <c r="J2660" t="s">
        <v>114</v>
      </c>
      <c r="K2660" t="str">
        <f t="shared" si="1161"/>
        <v>14</v>
      </c>
      <c r="L2660" t="str">
        <f t="shared" si="1162"/>
        <v>Jul</v>
      </c>
      <c r="M2660">
        <v>7</v>
      </c>
      <c r="N2660">
        <f t="shared" si="1163"/>
        <v>7</v>
      </c>
      <c r="O2660">
        <f t="shared" si="1164"/>
        <v>0</v>
      </c>
      <c r="P2660">
        <f t="shared" si="1165"/>
        <v>0</v>
      </c>
      <c r="Q2660" t="s">
        <v>1445</v>
      </c>
      <c r="R2660" t="s">
        <v>20</v>
      </c>
      <c r="S2660">
        <v>2</v>
      </c>
      <c r="T2660">
        <v>0</v>
      </c>
      <c r="U2660" s="2">
        <f>SUMIFS(Itaka!L:L,Itaka!D:D,'Резервации 2026'!E2660)</f>
        <v>1808.6929091</v>
      </c>
      <c r="V2660" s="2">
        <f t="shared" si="1176"/>
        <v>258.38470130000002</v>
      </c>
      <c r="W2660" t="s">
        <v>4628</v>
      </c>
      <c r="X2660" t="s">
        <v>10567</v>
      </c>
      <c r="Y2660" t="s">
        <v>10346</v>
      </c>
      <c r="Z2660" t="str">
        <f t="shared" si="1166"/>
        <v>Apr</v>
      </c>
      <c r="AA2660" s="6">
        <f t="shared" si="1167"/>
        <v>0</v>
      </c>
      <c r="AB2660" s="6">
        <f t="shared" si="1167"/>
        <v>0</v>
      </c>
      <c r="AC2660" s="6">
        <f t="shared" si="1167"/>
        <v>7</v>
      </c>
      <c r="AD2660" s="6">
        <f t="shared" si="1167"/>
        <v>0</v>
      </c>
      <c r="AE2660" s="6">
        <f t="shared" si="1167"/>
        <v>0</v>
      </c>
      <c r="AF2660" s="6">
        <f t="shared" si="1168"/>
        <v>7</v>
      </c>
      <c r="AG2660" s="6">
        <f t="shared" si="1169"/>
        <v>0</v>
      </c>
      <c r="AH2660" s="14" t="str">
        <f>LEFT(X2660,2)&amp;"."&amp;VLOOKUP(MID(X2660,4,3),'Data validation'!$A$1:$B$12,2,FALSE)&amp;".2025"</f>
        <v>24.04.2025</v>
      </c>
      <c r="AI2660">
        <f t="shared" si="1170"/>
        <v>17</v>
      </c>
      <c r="AJ2660" t="str">
        <f>H2660&amp;"."&amp;VLOOKUP(I2660,'Data validation'!$A$1:$B$12,2,FALSE)&amp;".2026"</f>
        <v>07.07.2026</v>
      </c>
      <c r="AK2660">
        <f t="shared" si="1171"/>
        <v>28</v>
      </c>
      <c r="AL2660" t="e">
        <f>VLOOKUP(E2660,[2]Sheet1!$A:$B,2,FALSE)</f>
        <v>#N/A</v>
      </c>
    </row>
    <row r="2661" spans="1:38" x14ac:dyDescent="0.25">
      <c r="A2661" t="str">
        <f>VLOOKUP(Q2661,'Data validation'!$K$2:$L$50,2,FALSE)</f>
        <v>ITAKA</v>
      </c>
      <c r="B2661">
        <f t="shared" si="1156"/>
        <v>0</v>
      </c>
      <c r="C2661">
        <f t="shared" si="1157"/>
        <v>0</v>
      </c>
      <c r="D2661">
        <f t="shared" si="1158"/>
        <v>7</v>
      </c>
      <c r="E2661">
        <v>11041</v>
      </c>
      <c r="F2661" t="s">
        <v>10563</v>
      </c>
      <c r="G2661" t="s">
        <v>93</v>
      </c>
      <c r="H2661" t="str">
        <f t="shared" si="1159"/>
        <v>21</v>
      </c>
      <c r="I2661" t="str">
        <f t="shared" si="1160"/>
        <v>Jul</v>
      </c>
      <c r="J2661" t="s">
        <v>495</v>
      </c>
      <c r="K2661" t="str">
        <f t="shared" si="1161"/>
        <v>28</v>
      </c>
      <c r="L2661" t="str">
        <f t="shared" si="1162"/>
        <v>Jul</v>
      </c>
      <c r="M2661">
        <v>7</v>
      </c>
      <c r="N2661">
        <f t="shared" si="1163"/>
        <v>7</v>
      </c>
      <c r="O2661">
        <f t="shared" si="1164"/>
        <v>0</v>
      </c>
      <c r="P2661">
        <f t="shared" si="1165"/>
        <v>0</v>
      </c>
      <c r="Q2661" t="s">
        <v>1445</v>
      </c>
      <c r="R2661" t="s">
        <v>17</v>
      </c>
      <c r="S2661">
        <v>2</v>
      </c>
      <c r="T2661">
        <v>0</v>
      </c>
      <c r="U2661" s="2">
        <f>SUMIFS(Itaka!L:L,Itaka!D:D,'Резервации 2026'!E2661)</f>
        <v>1808.6929091</v>
      </c>
      <c r="V2661" s="2">
        <f t="shared" si="1176"/>
        <v>258.38470130000002</v>
      </c>
      <c r="W2661" t="s">
        <v>4628</v>
      </c>
      <c r="X2661" t="s">
        <v>10565</v>
      </c>
      <c r="Y2661" t="s">
        <v>10346</v>
      </c>
      <c r="Z2661" t="str">
        <f t="shared" si="1166"/>
        <v>Apr</v>
      </c>
      <c r="AA2661" s="6">
        <f t="shared" si="1167"/>
        <v>0</v>
      </c>
      <c r="AB2661" s="6">
        <f t="shared" si="1167"/>
        <v>0</v>
      </c>
      <c r="AC2661" s="6">
        <f t="shared" si="1167"/>
        <v>7</v>
      </c>
      <c r="AD2661" s="6">
        <f t="shared" si="1167"/>
        <v>0</v>
      </c>
      <c r="AE2661" s="6">
        <f t="shared" si="1167"/>
        <v>0</v>
      </c>
      <c r="AF2661" s="6">
        <f t="shared" si="1168"/>
        <v>7</v>
      </c>
      <c r="AG2661" s="6">
        <f t="shared" si="1169"/>
        <v>0</v>
      </c>
      <c r="AH2661" s="14" t="str">
        <f>LEFT(X2661,2)&amp;"."&amp;VLOOKUP(MID(X2661,4,3),'Data validation'!$A$1:$B$12,2,FALSE)&amp;".2025"</f>
        <v>24.04.2025</v>
      </c>
      <c r="AI2661">
        <f t="shared" si="1170"/>
        <v>17</v>
      </c>
      <c r="AJ2661" t="str">
        <f>H2661&amp;"."&amp;VLOOKUP(I2661,'Data validation'!$A$1:$B$12,2,FALSE)&amp;".2026"</f>
        <v>21.07.2026</v>
      </c>
      <c r="AK2661">
        <f t="shared" si="1171"/>
        <v>30</v>
      </c>
      <c r="AL2661" t="e">
        <f>VLOOKUP(E2661,[2]Sheet1!$A:$B,2,FALSE)</f>
        <v>#N/A</v>
      </c>
    </row>
    <row r="2662" spans="1:38" x14ac:dyDescent="0.25">
      <c r="A2662" t="str">
        <f>VLOOKUP(Q2662,'Data validation'!$K$2:$L$50,2,FALSE)</f>
        <v>ITAKA</v>
      </c>
      <c r="B2662">
        <f t="shared" si="1156"/>
        <v>0</v>
      </c>
      <c r="C2662">
        <f t="shared" si="1157"/>
        <v>0</v>
      </c>
      <c r="D2662">
        <f t="shared" si="1158"/>
        <v>7</v>
      </c>
      <c r="E2662">
        <v>11043</v>
      </c>
      <c r="F2662" t="s">
        <v>10563</v>
      </c>
      <c r="G2662" t="s">
        <v>93</v>
      </c>
      <c r="H2662" t="str">
        <f t="shared" si="1159"/>
        <v>21</v>
      </c>
      <c r="I2662" t="str">
        <f t="shared" si="1160"/>
        <v>Jul</v>
      </c>
      <c r="J2662" t="s">
        <v>495</v>
      </c>
      <c r="K2662" t="str">
        <f t="shared" si="1161"/>
        <v>28</v>
      </c>
      <c r="L2662" t="str">
        <f t="shared" si="1162"/>
        <v>Jul</v>
      </c>
      <c r="M2662">
        <v>7</v>
      </c>
      <c r="N2662">
        <f t="shared" si="1163"/>
        <v>7</v>
      </c>
      <c r="O2662">
        <f t="shared" si="1164"/>
        <v>0</v>
      </c>
      <c r="P2662">
        <f t="shared" si="1165"/>
        <v>0</v>
      </c>
      <c r="Q2662" t="s">
        <v>1445</v>
      </c>
      <c r="R2662" t="s">
        <v>17</v>
      </c>
      <c r="S2662">
        <v>2</v>
      </c>
      <c r="T2662">
        <v>0</v>
      </c>
      <c r="U2662" s="2">
        <f>SUMIFS(Itaka!L:L,Itaka!D:D,'Резервации 2026'!E2662)</f>
        <v>1808.6929091</v>
      </c>
      <c r="V2662" s="2">
        <f t="shared" si="1176"/>
        <v>258.38470130000002</v>
      </c>
      <c r="W2662" t="s">
        <v>4628</v>
      </c>
      <c r="X2662" t="s">
        <v>10565</v>
      </c>
      <c r="Y2662" t="s">
        <v>10346</v>
      </c>
      <c r="Z2662" t="str">
        <f t="shared" si="1166"/>
        <v>Apr</v>
      </c>
      <c r="AA2662" s="6">
        <f t="shared" si="1167"/>
        <v>0</v>
      </c>
      <c r="AB2662" s="6">
        <f t="shared" si="1167"/>
        <v>0</v>
      </c>
      <c r="AC2662" s="6">
        <f t="shared" si="1167"/>
        <v>7</v>
      </c>
      <c r="AD2662" s="6">
        <f t="shared" si="1167"/>
        <v>0</v>
      </c>
      <c r="AE2662" s="6">
        <f t="shared" si="1167"/>
        <v>0</v>
      </c>
      <c r="AF2662" s="6">
        <f t="shared" si="1168"/>
        <v>7</v>
      </c>
      <c r="AG2662" s="6">
        <f t="shared" si="1169"/>
        <v>0</v>
      </c>
      <c r="AH2662" s="14" t="str">
        <f>LEFT(X2662,2)&amp;"."&amp;VLOOKUP(MID(X2662,4,3),'Data validation'!$A$1:$B$12,2,FALSE)&amp;".2025"</f>
        <v>24.04.2025</v>
      </c>
      <c r="AI2662">
        <f t="shared" si="1170"/>
        <v>17</v>
      </c>
      <c r="AJ2662" t="str">
        <f>H2662&amp;"."&amp;VLOOKUP(I2662,'Data validation'!$A$1:$B$12,2,FALSE)&amp;".2026"</f>
        <v>21.07.2026</v>
      </c>
      <c r="AK2662">
        <f t="shared" si="1171"/>
        <v>30</v>
      </c>
      <c r="AL2662" t="e">
        <f>VLOOKUP(E2662,[2]Sheet1!$A:$B,2,FALSE)</f>
        <v>#N/A</v>
      </c>
    </row>
    <row r="2663" spans="1:38" x14ac:dyDescent="0.25">
      <c r="A2663" t="str">
        <f>VLOOKUP(Q2663,'Data validation'!$K$2:$L$50,2,FALSE)</f>
        <v>ITAKA</v>
      </c>
      <c r="B2663">
        <f t="shared" si="1156"/>
        <v>0</v>
      </c>
      <c r="C2663">
        <f t="shared" si="1157"/>
        <v>0</v>
      </c>
      <c r="D2663">
        <f t="shared" si="1158"/>
        <v>7</v>
      </c>
      <c r="E2663">
        <v>11046</v>
      </c>
      <c r="F2663" t="s">
        <v>10563</v>
      </c>
      <c r="G2663" t="s">
        <v>93</v>
      </c>
      <c r="H2663" t="str">
        <f t="shared" si="1159"/>
        <v>21</v>
      </c>
      <c r="I2663" t="str">
        <f t="shared" si="1160"/>
        <v>Jul</v>
      </c>
      <c r="J2663" t="s">
        <v>495</v>
      </c>
      <c r="K2663" t="str">
        <f t="shared" si="1161"/>
        <v>28</v>
      </c>
      <c r="L2663" t="str">
        <f t="shared" si="1162"/>
        <v>Jul</v>
      </c>
      <c r="M2663">
        <v>7</v>
      </c>
      <c r="N2663">
        <f t="shared" si="1163"/>
        <v>7</v>
      </c>
      <c r="O2663">
        <f t="shared" si="1164"/>
        <v>0</v>
      </c>
      <c r="P2663">
        <f t="shared" si="1165"/>
        <v>0</v>
      </c>
      <c r="Q2663" t="s">
        <v>1445</v>
      </c>
      <c r="R2663" t="s">
        <v>17</v>
      </c>
      <c r="S2663">
        <v>2</v>
      </c>
      <c r="T2663">
        <v>0</v>
      </c>
      <c r="U2663" s="2">
        <f>SUMIFS(Itaka!L:L,Itaka!D:D,'Резервации 2026'!E2663)</f>
        <v>1808.6929091</v>
      </c>
      <c r="V2663" s="2">
        <f t="shared" si="1176"/>
        <v>258.38470130000002</v>
      </c>
      <c r="W2663" t="s">
        <v>4628</v>
      </c>
      <c r="X2663" t="s">
        <v>10565</v>
      </c>
      <c r="Y2663" t="s">
        <v>10346</v>
      </c>
      <c r="Z2663" t="str">
        <f t="shared" si="1166"/>
        <v>Apr</v>
      </c>
      <c r="AA2663" s="6">
        <f t="shared" si="1167"/>
        <v>0</v>
      </c>
      <c r="AB2663" s="6">
        <f t="shared" si="1167"/>
        <v>0</v>
      </c>
      <c r="AC2663" s="6">
        <f t="shared" si="1167"/>
        <v>7</v>
      </c>
      <c r="AD2663" s="6">
        <f t="shared" si="1167"/>
        <v>0</v>
      </c>
      <c r="AE2663" s="6">
        <f t="shared" si="1167"/>
        <v>0</v>
      </c>
      <c r="AF2663" s="6">
        <f t="shared" si="1168"/>
        <v>7</v>
      </c>
      <c r="AG2663" s="6">
        <f t="shared" si="1169"/>
        <v>0</v>
      </c>
      <c r="AH2663" s="14" t="str">
        <f>LEFT(X2663,2)&amp;"."&amp;VLOOKUP(MID(X2663,4,3),'Data validation'!$A$1:$B$12,2,FALSE)&amp;".2025"</f>
        <v>24.04.2025</v>
      </c>
      <c r="AI2663">
        <f t="shared" si="1170"/>
        <v>17</v>
      </c>
      <c r="AJ2663" t="str">
        <f>H2663&amp;"."&amp;VLOOKUP(I2663,'Data validation'!$A$1:$B$12,2,FALSE)&amp;".2026"</f>
        <v>21.07.2026</v>
      </c>
      <c r="AK2663">
        <f t="shared" si="1171"/>
        <v>30</v>
      </c>
      <c r="AL2663" t="e">
        <f>VLOOKUP(E2663,[2]Sheet1!$A:$B,2,FALSE)</f>
        <v>#N/A</v>
      </c>
    </row>
    <row r="2664" spans="1:38" x14ac:dyDescent="0.25">
      <c r="A2664" t="str">
        <f>VLOOKUP(Q2664,'Data validation'!$K$2:$L$50,2,FALSE)</f>
        <v>ITAKA</v>
      </c>
      <c r="B2664">
        <f t="shared" si="1156"/>
        <v>0</v>
      </c>
      <c r="C2664">
        <f t="shared" si="1157"/>
        <v>0</v>
      </c>
      <c r="D2664">
        <f t="shared" si="1158"/>
        <v>7</v>
      </c>
      <c r="E2664">
        <v>11042</v>
      </c>
      <c r="F2664" t="s">
        <v>10563</v>
      </c>
      <c r="G2664" t="s">
        <v>93</v>
      </c>
      <c r="H2664" t="str">
        <f t="shared" si="1159"/>
        <v>21</v>
      </c>
      <c r="I2664" t="str">
        <f t="shared" si="1160"/>
        <v>Jul</v>
      </c>
      <c r="J2664" t="s">
        <v>495</v>
      </c>
      <c r="K2664" t="str">
        <f t="shared" si="1161"/>
        <v>28</v>
      </c>
      <c r="L2664" t="str">
        <f t="shared" si="1162"/>
        <v>Jul</v>
      </c>
      <c r="M2664">
        <v>7</v>
      </c>
      <c r="N2664">
        <f t="shared" si="1163"/>
        <v>7</v>
      </c>
      <c r="O2664">
        <f t="shared" si="1164"/>
        <v>0</v>
      </c>
      <c r="P2664">
        <f t="shared" si="1165"/>
        <v>0</v>
      </c>
      <c r="Q2664" t="s">
        <v>1445</v>
      </c>
      <c r="R2664" t="s">
        <v>17</v>
      </c>
      <c r="S2664">
        <v>2</v>
      </c>
      <c r="T2664">
        <v>0</v>
      </c>
      <c r="U2664" s="2">
        <f>SUMIFS(Itaka!L:L,Itaka!D:D,'Резервации 2026'!E2664)</f>
        <v>1808.6929091</v>
      </c>
      <c r="V2664" s="2">
        <f t="shared" si="1176"/>
        <v>258.38470130000002</v>
      </c>
      <c r="W2664" t="s">
        <v>4628</v>
      </c>
      <c r="X2664" t="s">
        <v>10565</v>
      </c>
      <c r="Y2664" t="s">
        <v>10346</v>
      </c>
      <c r="Z2664" t="str">
        <f t="shared" si="1166"/>
        <v>Apr</v>
      </c>
      <c r="AA2664" s="6">
        <f t="shared" si="1167"/>
        <v>0</v>
      </c>
      <c r="AB2664" s="6">
        <f t="shared" si="1167"/>
        <v>0</v>
      </c>
      <c r="AC2664" s="6">
        <f t="shared" si="1167"/>
        <v>7</v>
      </c>
      <c r="AD2664" s="6">
        <f t="shared" si="1167"/>
        <v>0</v>
      </c>
      <c r="AE2664" s="6">
        <f t="shared" si="1167"/>
        <v>0</v>
      </c>
      <c r="AF2664" s="6">
        <f t="shared" si="1168"/>
        <v>7</v>
      </c>
      <c r="AG2664" s="6">
        <f t="shared" si="1169"/>
        <v>0</v>
      </c>
      <c r="AH2664" s="14" t="str">
        <f>LEFT(X2664,2)&amp;"."&amp;VLOOKUP(MID(X2664,4,3),'Data validation'!$A$1:$B$12,2,FALSE)&amp;".2025"</f>
        <v>24.04.2025</v>
      </c>
      <c r="AI2664">
        <f t="shared" si="1170"/>
        <v>17</v>
      </c>
      <c r="AJ2664" t="str">
        <f>H2664&amp;"."&amp;VLOOKUP(I2664,'Data validation'!$A$1:$B$12,2,FALSE)&amp;".2026"</f>
        <v>21.07.2026</v>
      </c>
      <c r="AK2664">
        <f t="shared" si="1171"/>
        <v>30</v>
      </c>
      <c r="AL2664" t="e">
        <f>VLOOKUP(E2664,[2]Sheet1!$A:$B,2,FALSE)</f>
        <v>#N/A</v>
      </c>
    </row>
    <row r="2665" spans="1:38" x14ac:dyDescent="0.25">
      <c r="A2665" t="str">
        <f>VLOOKUP(Q2665,'Data validation'!$K$2:$L$50,2,FALSE)</f>
        <v>ITAKA</v>
      </c>
      <c r="B2665">
        <f t="shared" si="1156"/>
        <v>0</v>
      </c>
      <c r="C2665">
        <f t="shared" si="1157"/>
        <v>0</v>
      </c>
      <c r="D2665">
        <f t="shared" si="1158"/>
        <v>7</v>
      </c>
      <c r="E2665">
        <v>11056</v>
      </c>
      <c r="F2665" t="s">
        <v>10563</v>
      </c>
      <c r="G2665" t="s">
        <v>93</v>
      </c>
      <c r="H2665" t="str">
        <f t="shared" si="1159"/>
        <v>21</v>
      </c>
      <c r="I2665" t="str">
        <f t="shared" si="1160"/>
        <v>Jul</v>
      </c>
      <c r="J2665" t="s">
        <v>495</v>
      </c>
      <c r="K2665" t="str">
        <f t="shared" si="1161"/>
        <v>28</v>
      </c>
      <c r="L2665" t="str">
        <f t="shared" si="1162"/>
        <v>Jul</v>
      </c>
      <c r="M2665">
        <v>7</v>
      </c>
      <c r="N2665">
        <f t="shared" si="1163"/>
        <v>7</v>
      </c>
      <c r="O2665">
        <f t="shared" si="1164"/>
        <v>0</v>
      </c>
      <c r="P2665">
        <f t="shared" si="1165"/>
        <v>0</v>
      </c>
      <c r="Q2665" t="s">
        <v>1445</v>
      </c>
      <c r="R2665" t="s">
        <v>20</v>
      </c>
      <c r="S2665">
        <v>3</v>
      </c>
      <c r="T2665">
        <v>0</v>
      </c>
      <c r="U2665" s="2">
        <f>SUMIFS(Itaka!L:L,Itaka!D:D,'Резервации 2026'!E2665)</f>
        <v>2373.8495459000001</v>
      </c>
      <c r="V2665" s="2">
        <f t="shared" si="1176"/>
        <v>339.12136370000002</v>
      </c>
      <c r="W2665" t="s">
        <v>4628</v>
      </c>
      <c r="X2665" t="s">
        <v>10564</v>
      </c>
      <c r="Y2665" t="s">
        <v>10346</v>
      </c>
      <c r="Z2665" t="str">
        <f t="shared" si="1166"/>
        <v>Apr</v>
      </c>
      <c r="AA2665" s="6">
        <f t="shared" si="1167"/>
        <v>0</v>
      </c>
      <c r="AB2665" s="6">
        <f t="shared" si="1167"/>
        <v>0</v>
      </c>
      <c r="AC2665" s="6">
        <f t="shared" si="1167"/>
        <v>7</v>
      </c>
      <c r="AD2665" s="6">
        <f t="shared" si="1167"/>
        <v>0</v>
      </c>
      <c r="AE2665" s="6">
        <f t="shared" si="1167"/>
        <v>0</v>
      </c>
      <c r="AF2665" s="6">
        <f t="shared" si="1168"/>
        <v>7</v>
      </c>
      <c r="AG2665" s="6">
        <f t="shared" si="1169"/>
        <v>0</v>
      </c>
      <c r="AH2665" s="14" t="str">
        <f>LEFT(X2665,2)&amp;"."&amp;VLOOKUP(MID(X2665,4,3),'Data validation'!$A$1:$B$12,2,FALSE)&amp;".2025"</f>
        <v>24.04.2025</v>
      </c>
      <c r="AI2665">
        <f t="shared" si="1170"/>
        <v>17</v>
      </c>
      <c r="AJ2665" t="str">
        <f>H2665&amp;"."&amp;VLOOKUP(I2665,'Data validation'!$A$1:$B$12,2,FALSE)&amp;".2026"</f>
        <v>21.07.2026</v>
      </c>
      <c r="AK2665">
        <f t="shared" si="1171"/>
        <v>30</v>
      </c>
      <c r="AL2665" t="e">
        <f>VLOOKUP(E2665,[2]Sheet1!$A:$B,2,FALSE)</f>
        <v>#N/A</v>
      </c>
    </row>
    <row r="2666" spans="1:38" x14ac:dyDescent="0.25">
      <c r="A2666" t="str">
        <f>VLOOKUP(Q2666,'Data validation'!$K$2:$L$50,2,FALSE)</f>
        <v>ITAKA</v>
      </c>
      <c r="B2666">
        <f t="shared" si="1156"/>
        <v>0</v>
      </c>
      <c r="C2666">
        <f t="shared" si="1157"/>
        <v>0</v>
      </c>
      <c r="D2666">
        <f t="shared" si="1158"/>
        <v>7</v>
      </c>
      <c r="E2666">
        <v>11057</v>
      </c>
      <c r="F2666" t="s">
        <v>10563</v>
      </c>
      <c r="G2666" t="s">
        <v>93</v>
      </c>
      <c r="H2666" t="str">
        <f t="shared" si="1159"/>
        <v>21</v>
      </c>
      <c r="I2666" t="str">
        <f t="shared" si="1160"/>
        <v>Jul</v>
      </c>
      <c r="J2666" t="s">
        <v>495</v>
      </c>
      <c r="K2666" t="str">
        <f t="shared" si="1161"/>
        <v>28</v>
      </c>
      <c r="L2666" t="str">
        <f t="shared" si="1162"/>
        <v>Jul</v>
      </c>
      <c r="M2666">
        <v>7</v>
      </c>
      <c r="N2666">
        <f t="shared" si="1163"/>
        <v>7</v>
      </c>
      <c r="O2666">
        <f t="shared" si="1164"/>
        <v>0</v>
      </c>
      <c r="P2666">
        <f t="shared" si="1165"/>
        <v>0</v>
      </c>
      <c r="Q2666" t="s">
        <v>1445</v>
      </c>
      <c r="R2666" t="s">
        <v>20</v>
      </c>
      <c r="S2666">
        <v>2</v>
      </c>
      <c r="T2666">
        <v>0</v>
      </c>
      <c r="U2666" s="2">
        <f>SUMIFS(Itaka!L:L,Itaka!D:D,'Резервации 2026'!E2666)</f>
        <v>1808.6929091</v>
      </c>
      <c r="V2666" s="2">
        <f t="shared" si="1176"/>
        <v>258.38470130000002</v>
      </c>
      <c r="W2666" t="s">
        <v>4628</v>
      </c>
      <c r="X2666" t="s">
        <v>10564</v>
      </c>
      <c r="Y2666" t="s">
        <v>10346</v>
      </c>
      <c r="Z2666" t="str">
        <f t="shared" si="1166"/>
        <v>Apr</v>
      </c>
      <c r="AA2666" s="6">
        <f t="shared" si="1167"/>
        <v>0</v>
      </c>
      <c r="AB2666" s="6">
        <f t="shared" si="1167"/>
        <v>0</v>
      </c>
      <c r="AC2666" s="6">
        <f t="shared" si="1167"/>
        <v>7</v>
      </c>
      <c r="AD2666" s="6">
        <f t="shared" si="1167"/>
        <v>0</v>
      </c>
      <c r="AE2666" s="6">
        <f t="shared" si="1167"/>
        <v>0</v>
      </c>
      <c r="AF2666" s="6">
        <f t="shared" si="1168"/>
        <v>7</v>
      </c>
      <c r="AG2666" s="6">
        <f t="shared" si="1169"/>
        <v>0</v>
      </c>
      <c r="AH2666" s="14" t="str">
        <f>LEFT(X2666,2)&amp;"."&amp;VLOOKUP(MID(X2666,4,3),'Data validation'!$A$1:$B$12,2,FALSE)&amp;".2025"</f>
        <v>24.04.2025</v>
      </c>
      <c r="AI2666">
        <f t="shared" si="1170"/>
        <v>17</v>
      </c>
      <c r="AJ2666" t="str">
        <f>H2666&amp;"."&amp;VLOOKUP(I2666,'Data validation'!$A$1:$B$12,2,FALSE)&amp;".2026"</f>
        <v>21.07.2026</v>
      </c>
      <c r="AK2666">
        <f t="shared" si="1171"/>
        <v>30</v>
      </c>
      <c r="AL2666" t="e">
        <f>VLOOKUP(E2666,[2]Sheet1!$A:$B,2,FALSE)</f>
        <v>#N/A</v>
      </c>
    </row>
    <row r="2667" spans="1:38" x14ac:dyDescent="0.25">
      <c r="A2667" t="str">
        <f>VLOOKUP(Q2667,'Data validation'!$K$2:$L$50,2,FALSE)</f>
        <v>ITAKA</v>
      </c>
      <c r="B2667">
        <f t="shared" si="1156"/>
        <v>0</v>
      </c>
      <c r="C2667">
        <f t="shared" si="1157"/>
        <v>4</v>
      </c>
      <c r="D2667">
        <f t="shared" si="1158"/>
        <v>3</v>
      </c>
      <c r="E2667">
        <v>11062</v>
      </c>
      <c r="F2667" t="s">
        <v>10566</v>
      </c>
      <c r="G2667" t="s">
        <v>72</v>
      </c>
      <c r="H2667" t="str">
        <f t="shared" si="1159"/>
        <v>07</v>
      </c>
      <c r="I2667" t="str">
        <f t="shared" si="1160"/>
        <v>Jul</v>
      </c>
      <c r="J2667" t="s">
        <v>114</v>
      </c>
      <c r="K2667" t="str">
        <f t="shared" si="1161"/>
        <v>14</v>
      </c>
      <c r="L2667" t="str">
        <f t="shared" si="1162"/>
        <v>Jul</v>
      </c>
      <c r="M2667">
        <v>7</v>
      </c>
      <c r="N2667">
        <f t="shared" si="1163"/>
        <v>7</v>
      </c>
      <c r="O2667">
        <f t="shared" si="1164"/>
        <v>0</v>
      </c>
      <c r="P2667">
        <f t="shared" si="1165"/>
        <v>0</v>
      </c>
      <c r="Q2667" t="s">
        <v>1445</v>
      </c>
      <c r="R2667" t="s">
        <v>17</v>
      </c>
      <c r="S2667">
        <v>2</v>
      </c>
      <c r="T2667">
        <v>0</v>
      </c>
      <c r="U2667" s="2">
        <f>SUMIFS(Itaka!L:L,Itaka!D:D,'Резервации 2026'!E2667)</f>
        <v>1808.6929091</v>
      </c>
      <c r="V2667" s="2">
        <f t="shared" si="1176"/>
        <v>258.38470130000002</v>
      </c>
      <c r="W2667" t="s">
        <v>4628</v>
      </c>
      <c r="X2667" t="s">
        <v>10564</v>
      </c>
      <c r="Y2667" t="s">
        <v>10346</v>
      </c>
      <c r="Z2667" t="str">
        <f t="shared" si="1166"/>
        <v>Apr</v>
      </c>
      <c r="AA2667" s="6">
        <f t="shared" si="1167"/>
        <v>0</v>
      </c>
      <c r="AB2667" s="6">
        <f t="shared" si="1167"/>
        <v>0</v>
      </c>
      <c r="AC2667" s="6">
        <f t="shared" si="1167"/>
        <v>7</v>
      </c>
      <c r="AD2667" s="6">
        <f t="shared" si="1167"/>
        <v>0</v>
      </c>
      <c r="AE2667" s="6">
        <f t="shared" si="1167"/>
        <v>0</v>
      </c>
      <c r="AF2667" s="6">
        <f t="shared" si="1168"/>
        <v>7</v>
      </c>
      <c r="AG2667" s="6">
        <f t="shared" si="1169"/>
        <v>0</v>
      </c>
      <c r="AH2667" s="14" t="str">
        <f>LEFT(X2667,2)&amp;"."&amp;VLOOKUP(MID(X2667,4,3),'Data validation'!$A$1:$B$12,2,FALSE)&amp;".2025"</f>
        <v>24.04.2025</v>
      </c>
      <c r="AI2667">
        <f t="shared" si="1170"/>
        <v>17</v>
      </c>
      <c r="AJ2667" t="str">
        <f>H2667&amp;"."&amp;VLOOKUP(I2667,'Data validation'!$A$1:$B$12,2,FALSE)&amp;".2026"</f>
        <v>07.07.2026</v>
      </c>
      <c r="AK2667">
        <f t="shared" si="1171"/>
        <v>28</v>
      </c>
      <c r="AL2667" t="e">
        <f>VLOOKUP(E2667,[2]Sheet1!$A:$B,2,FALSE)</f>
        <v>#N/A</v>
      </c>
    </row>
    <row r="2668" spans="1:38" x14ac:dyDescent="0.25">
      <c r="A2668" t="str">
        <f>VLOOKUP(Q2668,'Data validation'!$K$2:$L$50,2,FALSE)</f>
        <v>ITAKA</v>
      </c>
      <c r="B2668">
        <f t="shared" si="1156"/>
        <v>0</v>
      </c>
      <c r="C2668">
        <f t="shared" si="1157"/>
        <v>4</v>
      </c>
      <c r="D2668">
        <f t="shared" si="1158"/>
        <v>3</v>
      </c>
      <c r="E2668">
        <v>11064</v>
      </c>
      <c r="F2668" t="s">
        <v>10566</v>
      </c>
      <c r="G2668" t="s">
        <v>72</v>
      </c>
      <c r="H2668" t="str">
        <f t="shared" si="1159"/>
        <v>07</v>
      </c>
      <c r="I2668" t="str">
        <f t="shared" si="1160"/>
        <v>Jul</v>
      </c>
      <c r="J2668" t="s">
        <v>114</v>
      </c>
      <c r="K2668" t="str">
        <f t="shared" si="1161"/>
        <v>14</v>
      </c>
      <c r="L2668" t="str">
        <f t="shared" si="1162"/>
        <v>Jul</v>
      </c>
      <c r="M2668">
        <v>7</v>
      </c>
      <c r="N2668">
        <f t="shared" si="1163"/>
        <v>7</v>
      </c>
      <c r="O2668">
        <f t="shared" si="1164"/>
        <v>0</v>
      </c>
      <c r="P2668">
        <f t="shared" si="1165"/>
        <v>0</v>
      </c>
      <c r="Q2668" t="s">
        <v>1445</v>
      </c>
      <c r="R2668" t="s">
        <v>17</v>
      </c>
      <c r="S2668">
        <v>2</v>
      </c>
      <c r="T2668">
        <v>0</v>
      </c>
      <c r="U2668" s="2">
        <f>SUMIFS(Itaka!L:L,Itaka!D:D,'Резервации 2026'!E2668)</f>
        <v>2223.2506358999999</v>
      </c>
      <c r="V2668" s="2">
        <f t="shared" si="1176"/>
        <v>317.60723369999999</v>
      </c>
      <c r="W2668" t="s">
        <v>4628</v>
      </c>
      <c r="X2668" t="s">
        <v>10602</v>
      </c>
      <c r="Y2668" t="s">
        <v>10346</v>
      </c>
      <c r="Z2668" t="str">
        <f t="shared" si="1166"/>
        <v>Apr</v>
      </c>
      <c r="AA2668" s="6">
        <f t="shared" si="1167"/>
        <v>0</v>
      </c>
      <c r="AB2668" s="6">
        <f t="shared" si="1167"/>
        <v>0</v>
      </c>
      <c r="AC2668" s="6">
        <f t="shared" si="1167"/>
        <v>7</v>
      </c>
      <c r="AD2668" s="6">
        <f t="shared" si="1167"/>
        <v>0</v>
      </c>
      <c r="AE2668" s="6">
        <f t="shared" si="1167"/>
        <v>0</v>
      </c>
      <c r="AF2668" s="6">
        <f t="shared" si="1168"/>
        <v>7</v>
      </c>
      <c r="AG2668" s="6">
        <f t="shared" si="1169"/>
        <v>0</v>
      </c>
      <c r="AH2668" s="14" t="str">
        <f>LEFT(X2668,2)&amp;"."&amp;VLOOKUP(MID(X2668,4,3),'Data validation'!$A$1:$B$12,2,FALSE)&amp;".2025"</f>
        <v>24.04.2025</v>
      </c>
      <c r="AI2668">
        <f t="shared" si="1170"/>
        <v>17</v>
      </c>
      <c r="AJ2668" t="str">
        <f>H2668&amp;"."&amp;VLOOKUP(I2668,'Data validation'!$A$1:$B$12,2,FALSE)&amp;".2026"</f>
        <v>07.07.2026</v>
      </c>
      <c r="AK2668">
        <f t="shared" si="1171"/>
        <v>28</v>
      </c>
      <c r="AL2668" t="e">
        <f>VLOOKUP(E2668,[2]Sheet1!$A:$B,2,FALSE)</f>
        <v>#N/A</v>
      </c>
    </row>
    <row r="2669" spans="1:38" x14ac:dyDescent="0.25">
      <c r="A2669" t="str">
        <f>VLOOKUP(Q2669,'Data validation'!$K$2:$L$50,2,FALSE)</f>
        <v>ITAKA</v>
      </c>
      <c r="B2669">
        <f t="shared" si="1156"/>
        <v>0</v>
      </c>
      <c r="C2669">
        <f t="shared" si="1157"/>
        <v>4</v>
      </c>
      <c r="D2669">
        <f t="shared" si="1158"/>
        <v>3</v>
      </c>
      <c r="E2669">
        <v>11066</v>
      </c>
      <c r="F2669" t="s">
        <v>10566</v>
      </c>
      <c r="G2669" t="s">
        <v>72</v>
      </c>
      <c r="H2669" t="str">
        <f t="shared" si="1159"/>
        <v>07</v>
      </c>
      <c r="I2669" t="str">
        <f t="shared" si="1160"/>
        <v>Jul</v>
      </c>
      <c r="J2669" t="s">
        <v>114</v>
      </c>
      <c r="K2669" t="str">
        <f t="shared" si="1161"/>
        <v>14</v>
      </c>
      <c r="L2669" t="str">
        <f t="shared" si="1162"/>
        <v>Jul</v>
      </c>
      <c r="M2669">
        <v>7</v>
      </c>
      <c r="N2669">
        <f t="shared" si="1163"/>
        <v>7</v>
      </c>
      <c r="O2669">
        <f t="shared" si="1164"/>
        <v>0</v>
      </c>
      <c r="P2669">
        <f t="shared" si="1165"/>
        <v>0</v>
      </c>
      <c r="Q2669" t="s">
        <v>1445</v>
      </c>
      <c r="R2669" t="s">
        <v>17</v>
      </c>
      <c r="S2669">
        <v>2</v>
      </c>
      <c r="T2669">
        <v>0</v>
      </c>
      <c r="U2669" s="2">
        <f>SUMIFS(Itaka!L:L,Itaka!D:D,'Резервации 2026'!E2669)</f>
        <v>1808.6929091</v>
      </c>
      <c r="V2669" s="2">
        <f t="shared" si="1176"/>
        <v>258.38470130000002</v>
      </c>
      <c r="W2669" t="s">
        <v>4628</v>
      </c>
      <c r="X2669" t="s">
        <v>10602</v>
      </c>
      <c r="Y2669" t="s">
        <v>10346</v>
      </c>
      <c r="Z2669" t="str">
        <f t="shared" si="1166"/>
        <v>Apr</v>
      </c>
      <c r="AA2669" s="6">
        <f t="shared" si="1167"/>
        <v>0</v>
      </c>
      <c r="AB2669" s="6">
        <f t="shared" si="1167"/>
        <v>0</v>
      </c>
      <c r="AC2669" s="6">
        <f t="shared" si="1167"/>
        <v>7</v>
      </c>
      <c r="AD2669" s="6">
        <f t="shared" si="1167"/>
        <v>0</v>
      </c>
      <c r="AE2669" s="6">
        <f t="shared" si="1167"/>
        <v>0</v>
      </c>
      <c r="AF2669" s="6">
        <f t="shared" si="1168"/>
        <v>7</v>
      </c>
      <c r="AG2669" s="6">
        <f t="shared" si="1169"/>
        <v>0</v>
      </c>
      <c r="AH2669" s="14" t="str">
        <f>LEFT(X2669,2)&amp;"."&amp;VLOOKUP(MID(X2669,4,3),'Data validation'!$A$1:$B$12,2,FALSE)&amp;".2025"</f>
        <v>24.04.2025</v>
      </c>
      <c r="AI2669">
        <f t="shared" si="1170"/>
        <v>17</v>
      </c>
      <c r="AJ2669" t="str">
        <f>H2669&amp;"."&amp;VLOOKUP(I2669,'Data validation'!$A$1:$B$12,2,FALSE)&amp;".2026"</f>
        <v>07.07.2026</v>
      </c>
      <c r="AK2669">
        <f t="shared" si="1171"/>
        <v>28</v>
      </c>
      <c r="AL2669" t="e">
        <f>VLOOKUP(E2669,[2]Sheet1!$A:$B,2,FALSE)</f>
        <v>#N/A</v>
      </c>
    </row>
    <row r="2670" spans="1:38" x14ac:dyDescent="0.25">
      <c r="A2670" t="str">
        <f>VLOOKUP(Q2670,'Data validation'!$K$2:$L$50,2,FALSE)</f>
        <v>ITAKA</v>
      </c>
      <c r="B2670">
        <f t="shared" si="1156"/>
        <v>0</v>
      </c>
      <c r="C2670">
        <f t="shared" si="1157"/>
        <v>0</v>
      </c>
      <c r="D2670">
        <f t="shared" si="1158"/>
        <v>7</v>
      </c>
      <c r="E2670">
        <v>11044</v>
      </c>
      <c r="F2670" t="s">
        <v>10563</v>
      </c>
      <c r="G2670" t="s">
        <v>93</v>
      </c>
      <c r="H2670" t="str">
        <f t="shared" si="1159"/>
        <v>21</v>
      </c>
      <c r="I2670" t="str">
        <f t="shared" si="1160"/>
        <v>Jul</v>
      </c>
      <c r="J2670" t="s">
        <v>495</v>
      </c>
      <c r="K2670" t="str">
        <f t="shared" si="1161"/>
        <v>28</v>
      </c>
      <c r="L2670" t="str">
        <f t="shared" si="1162"/>
        <v>Jul</v>
      </c>
      <c r="M2670">
        <v>7</v>
      </c>
      <c r="N2670">
        <f t="shared" si="1163"/>
        <v>7</v>
      </c>
      <c r="O2670">
        <f t="shared" si="1164"/>
        <v>0</v>
      </c>
      <c r="P2670">
        <f t="shared" si="1165"/>
        <v>0</v>
      </c>
      <c r="Q2670" t="s">
        <v>1445</v>
      </c>
      <c r="R2670" t="s">
        <v>17</v>
      </c>
      <c r="S2670">
        <v>2</v>
      </c>
      <c r="T2670">
        <v>0</v>
      </c>
      <c r="U2670" s="2">
        <f>SUMIFS(Itaka!L:L,Itaka!D:D,'Резервации 2026'!E2670)</f>
        <v>1808.6929091</v>
      </c>
      <c r="V2670" s="2">
        <f t="shared" si="1176"/>
        <v>258.38470130000002</v>
      </c>
      <c r="W2670" t="s">
        <v>4628</v>
      </c>
      <c r="X2670" t="s">
        <v>10565</v>
      </c>
      <c r="Y2670" t="s">
        <v>10346</v>
      </c>
      <c r="Z2670" t="str">
        <f t="shared" si="1166"/>
        <v>Apr</v>
      </c>
      <c r="AA2670" s="6">
        <f t="shared" si="1167"/>
        <v>0</v>
      </c>
      <c r="AB2670" s="6">
        <f t="shared" si="1167"/>
        <v>0</v>
      </c>
      <c r="AC2670" s="6">
        <f t="shared" si="1167"/>
        <v>7</v>
      </c>
      <c r="AD2670" s="6">
        <f t="shared" si="1167"/>
        <v>0</v>
      </c>
      <c r="AE2670" s="6">
        <f t="shared" si="1167"/>
        <v>0</v>
      </c>
      <c r="AF2670" s="6">
        <f t="shared" si="1168"/>
        <v>7</v>
      </c>
      <c r="AG2670" s="6">
        <f t="shared" si="1169"/>
        <v>0</v>
      </c>
      <c r="AH2670" s="14" t="str">
        <f>LEFT(X2670,2)&amp;"."&amp;VLOOKUP(MID(X2670,4,3),'Data validation'!$A$1:$B$12,2,FALSE)&amp;".2025"</f>
        <v>24.04.2025</v>
      </c>
      <c r="AI2670">
        <f t="shared" si="1170"/>
        <v>17</v>
      </c>
      <c r="AJ2670" t="str">
        <f>H2670&amp;"."&amp;VLOOKUP(I2670,'Data validation'!$A$1:$B$12,2,FALSE)&amp;".2026"</f>
        <v>21.07.2026</v>
      </c>
      <c r="AK2670">
        <f t="shared" si="1171"/>
        <v>30</v>
      </c>
      <c r="AL2670" t="e">
        <f>VLOOKUP(E2670,[2]Sheet1!$A:$B,2,FALSE)</f>
        <v>#N/A</v>
      </c>
    </row>
    <row r="2671" spans="1:38" x14ac:dyDescent="0.25">
      <c r="A2671" t="str">
        <f>VLOOKUP(Q2671,'Data validation'!$K$2:$L$50,2,FALSE)</f>
        <v>ITAKA</v>
      </c>
      <c r="B2671">
        <f t="shared" si="1156"/>
        <v>0</v>
      </c>
      <c r="C2671">
        <f t="shared" si="1157"/>
        <v>0</v>
      </c>
      <c r="D2671">
        <f t="shared" si="1158"/>
        <v>7</v>
      </c>
      <c r="E2671">
        <v>11087</v>
      </c>
      <c r="F2671" t="s">
        <v>10563</v>
      </c>
      <c r="G2671" t="s">
        <v>93</v>
      </c>
      <c r="H2671" t="str">
        <f t="shared" si="1159"/>
        <v>21</v>
      </c>
      <c r="I2671" t="str">
        <f t="shared" si="1160"/>
        <v>Jul</v>
      </c>
      <c r="J2671" t="s">
        <v>495</v>
      </c>
      <c r="K2671" t="str">
        <f t="shared" si="1161"/>
        <v>28</v>
      </c>
      <c r="L2671" t="str">
        <f t="shared" si="1162"/>
        <v>Jul</v>
      </c>
      <c r="M2671">
        <v>7</v>
      </c>
      <c r="N2671">
        <f t="shared" si="1163"/>
        <v>7</v>
      </c>
      <c r="O2671">
        <f t="shared" si="1164"/>
        <v>0</v>
      </c>
      <c r="P2671">
        <f t="shared" si="1165"/>
        <v>0</v>
      </c>
      <c r="Q2671" t="s">
        <v>1445</v>
      </c>
      <c r="R2671" t="s">
        <v>20</v>
      </c>
      <c r="S2671">
        <v>2</v>
      </c>
      <c r="T2671">
        <v>0</v>
      </c>
      <c r="U2671" s="2">
        <f>SUMIFS(Itaka!L:L,Itaka!D:D,'Резервации 2026'!E2671)</f>
        <v>1808.6929091</v>
      </c>
      <c r="V2671" s="2">
        <f t="shared" si="1176"/>
        <v>258.38470130000002</v>
      </c>
      <c r="W2671" t="s">
        <v>4628</v>
      </c>
      <c r="X2671" t="s">
        <v>10604</v>
      </c>
      <c r="Y2671" t="s">
        <v>10346</v>
      </c>
      <c r="Z2671" t="str">
        <f t="shared" si="1166"/>
        <v>Apr</v>
      </c>
      <c r="AA2671" s="6">
        <f t="shared" si="1167"/>
        <v>0</v>
      </c>
      <c r="AB2671" s="6">
        <f t="shared" si="1167"/>
        <v>0</v>
      </c>
      <c r="AC2671" s="6">
        <f t="shared" si="1167"/>
        <v>7</v>
      </c>
      <c r="AD2671" s="6">
        <f t="shared" si="1167"/>
        <v>0</v>
      </c>
      <c r="AE2671" s="6">
        <f t="shared" si="1167"/>
        <v>0</v>
      </c>
      <c r="AF2671" s="6">
        <f t="shared" si="1168"/>
        <v>7</v>
      </c>
      <c r="AG2671" s="6">
        <f t="shared" si="1169"/>
        <v>0</v>
      </c>
      <c r="AH2671" s="14" t="str">
        <f>LEFT(X2671,2)&amp;"."&amp;VLOOKUP(MID(X2671,4,3),'Data validation'!$A$1:$B$12,2,FALSE)&amp;".2025"</f>
        <v>24.04.2025</v>
      </c>
      <c r="AI2671">
        <f t="shared" si="1170"/>
        <v>17</v>
      </c>
      <c r="AJ2671" t="str">
        <f>H2671&amp;"."&amp;VLOOKUP(I2671,'Data validation'!$A$1:$B$12,2,FALSE)&amp;".2026"</f>
        <v>21.07.2026</v>
      </c>
      <c r="AK2671">
        <f t="shared" si="1171"/>
        <v>30</v>
      </c>
      <c r="AL2671" t="e">
        <f>VLOOKUP(E2671,[2]Sheet1!$A:$B,2,FALSE)</f>
        <v>#N/A</v>
      </c>
    </row>
    <row r="2672" spans="1:38" x14ac:dyDescent="0.25">
      <c r="A2672" t="str">
        <f>VLOOKUP(Q2672,'Data validation'!$K$2:$L$50,2,FALSE)</f>
        <v>ITAKA</v>
      </c>
      <c r="B2672">
        <f t="shared" si="1156"/>
        <v>0</v>
      </c>
      <c r="C2672">
        <f t="shared" si="1157"/>
        <v>0</v>
      </c>
      <c r="D2672">
        <f t="shared" si="1158"/>
        <v>7</v>
      </c>
      <c r="E2672">
        <v>11050</v>
      </c>
      <c r="F2672" t="s">
        <v>10563</v>
      </c>
      <c r="G2672" t="s">
        <v>93</v>
      </c>
      <c r="H2672" t="str">
        <f t="shared" si="1159"/>
        <v>21</v>
      </c>
      <c r="I2672" t="str">
        <f t="shared" si="1160"/>
        <v>Jul</v>
      </c>
      <c r="J2672" t="s">
        <v>495</v>
      </c>
      <c r="K2672" t="str">
        <f t="shared" si="1161"/>
        <v>28</v>
      </c>
      <c r="L2672" t="str">
        <f t="shared" si="1162"/>
        <v>Jul</v>
      </c>
      <c r="M2672">
        <v>7</v>
      </c>
      <c r="N2672">
        <f t="shared" si="1163"/>
        <v>7</v>
      </c>
      <c r="O2672">
        <f t="shared" si="1164"/>
        <v>0</v>
      </c>
      <c r="P2672">
        <f t="shared" si="1165"/>
        <v>0</v>
      </c>
      <c r="Q2672" t="s">
        <v>1445</v>
      </c>
      <c r="R2672" t="s">
        <v>17</v>
      </c>
      <c r="S2672">
        <v>2</v>
      </c>
      <c r="T2672">
        <v>0</v>
      </c>
      <c r="U2672" s="2">
        <f>SUMIFS(Itaka!L:L,Itaka!D:D,'Резервации 2026'!E2672)</f>
        <v>1808.6929091</v>
      </c>
      <c r="V2672" s="2">
        <f t="shared" si="1176"/>
        <v>258.38470130000002</v>
      </c>
      <c r="W2672" t="s">
        <v>4628</v>
      </c>
      <c r="X2672" t="s">
        <v>10565</v>
      </c>
      <c r="Y2672" t="s">
        <v>10346</v>
      </c>
      <c r="Z2672" t="str">
        <f t="shared" si="1166"/>
        <v>Apr</v>
      </c>
      <c r="AA2672" s="6">
        <f t="shared" si="1167"/>
        <v>0</v>
      </c>
      <c r="AB2672" s="6">
        <f t="shared" si="1167"/>
        <v>0</v>
      </c>
      <c r="AC2672" s="6">
        <f t="shared" si="1167"/>
        <v>7</v>
      </c>
      <c r="AD2672" s="6">
        <f t="shared" si="1167"/>
        <v>0</v>
      </c>
      <c r="AE2672" s="6">
        <f t="shared" si="1167"/>
        <v>0</v>
      </c>
      <c r="AF2672" s="6">
        <f t="shared" si="1168"/>
        <v>7</v>
      </c>
      <c r="AG2672" s="6">
        <f t="shared" si="1169"/>
        <v>0</v>
      </c>
      <c r="AH2672" s="14" t="str">
        <f>LEFT(X2672,2)&amp;"."&amp;VLOOKUP(MID(X2672,4,3),'Data validation'!$A$1:$B$12,2,FALSE)&amp;".2025"</f>
        <v>24.04.2025</v>
      </c>
      <c r="AI2672">
        <f t="shared" si="1170"/>
        <v>17</v>
      </c>
      <c r="AJ2672" t="str">
        <f>H2672&amp;"."&amp;VLOOKUP(I2672,'Data validation'!$A$1:$B$12,2,FALSE)&amp;".2026"</f>
        <v>21.07.2026</v>
      </c>
      <c r="AK2672">
        <f t="shared" si="1171"/>
        <v>30</v>
      </c>
      <c r="AL2672" t="e">
        <f>VLOOKUP(E2672,[2]Sheet1!$A:$B,2,FALSE)</f>
        <v>#N/A</v>
      </c>
    </row>
    <row r="2673" spans="1:38" x14ac:dyDescent="0.25">
      <c r="A2673" t="str">
        <f>VLOOKUP(Q2673,'Data validation'!$K$2:$L$50,2,FALSE)</f>
        <v>ITAKA</v>
      </c>
      <c r="B2673">
        <f t="shared" si="1156"/>
        <v>0</v>
      </c>
      <c r="C2673">
        <f t="shared" si="1157"/>
        <v>0</v>
      </c>
      <c r="D2673">
        <f t="shared" si="1158"/>
        <v>7</v>
      </c>
      <c r="E2673">
        <v>11086</v>
      </c>
      <c r="F2673" t="s">
        <v>10563</v>
      </c>
      <c r="G2673" t="s">
        <v>93</v>
      </c>
      <c r="H2673" t="str">
        <f t="shared" si="1159"/>
        <v>21</v>
      </c>
      <c r="I2673" t="str">
        <f t="shared" si="1160"/>
        <v>Jul</v>
      </c>
      <c r="J2673" t="s">
        <v>495</v>
      </c>
      <c r="K2673" t="str">
        <f t="shared" si="1161"/>
        <v>28</v>
      </c>
      <c r="L2673" t="str">
        <f t="shared" si="1162"/>
        <v>Jul</v>
      </c>
      <c r="M2673">
        <v>7</v>
      </c>
      <c r="N2673">
        <f t="shared" si="1163"/>
        <v>7</v>
      </c>
      <c r="O2673">
        <f t="shared" si="1164"/>
        <v>0</v>
      </c>
      <c r="P2673">
        <f t="shared" si="1165"/>
        <v>0</v>
      </c>
      <c r="Q2673" t="s">
        <v>1445</v>
      </c>
      <c r="R2673" t="s">
        <v>20</v>
      </c>
      <c r="S2673">
        <v>2</v>
      </c>
      <c r="T2673">
        <v>0</v>
      </c>
      <c r="U2673" s="2">
        <f>SUMIFS(Itaka!L:L,Itaka!D:D,'Резервации 2026'!E2673)</f>
        <v>1808.6929091</v>
      </c>
      <c r="V2673" s="2">
        <f t="shared" si="1176"/>
        <v>258.38470130000002</v>
      </c>
      <c r="W2673" t="s">
        <v>4628</v>
      </c>
      <c r="X2673" t="s">
        <v>10603</v>
      </c>
      <c r="Y2673" t="s">
        <v>10346</v>
      </c>
      <c r="Z2673" t="str">
        <f t="shared" si="1166"/>
        <v>Apr</v>
      </c>
      <c r="AA2673" s="6">
        <f t="shared" si="1167"/>
        <v>0</v>
      </c>
      <c r="AB2673" s="6">
        <f t="shared" si="1167"/>
        <v>0</v>
      </c>
      <c r="AC2673" s="6">
        <f t="shared" si="1167"/>
        <v>7</v>
      </c>
      <c r="AD2673" s="6">
        <f t="shared" si="1167"/>
        <v>0</v>
      </c>
      <c r="AE2673" s="6">
        <f t="shared" si="1167"/>
        <v>0</v>
      </c>
      <c r="AF2673" s="6">
        <f t="shared" si="1168"/>
        <v>7</v>
      </c>
      <c r="AG2673" s="6">
        <f t="shared" si="1169"/>
        <v>0</v>
      </c>
      <c r="AH2673" s="14" t="str">
        <f>LEFT(X2673,2)&amp;"."&amp;VLOOKUP(MID(X2673,4,3),'Data validation'!$A$1:$B$12,2,FALSE)&amp;".2025"</f>
        <v>24.04.2025</v>
      </c>
      <c r="AI2673">
        <f t="shared" si="1170"/>
        <v>17</v>
      </c>
      <c r="AJ2673" t="str">
        <f>H2673&amp;"."&amp;VLOOKUP(I2673,'Data validation'!$A$1:$B$12,2,FALSE)&amp;".2026"</f>
        <v>21.07.2026</v>
      </c>
      <c r="AK2673">
        <f t="shared" si="1171"/>
        <v>30</v>
      </c>
      <c r="AL2673" t="e">
        <f>VLOOKUP(E2673,[2]Sheet1!$A:$B,2,FALSE)</f>
        <v>#N/A</v>
      </c>
    </row>
    <row r="2674" spans="1:38" x14ac:dyDescent="0.25">
      <c r="A2674" t="str">
        <f>VLOOKUP(Q2674,'Data validation'!$K$2:$L$50,2,FALSE)</f>
        <v>ITAKA</v>
      </c>
      <c r="B2674">
        <f t="shared" si="1156"/>
        <v>0</v>
      </c>
      <c r="C2674">
        <f t="shared" si="1157"/>
        <v>0</v>
      </c>
      <c r="D2674">
        <f t="shared" si="1158"/>
        <v>7</v>
      </c>
      <c r="E2674">
        <v>11049</v>
      </c>
      <c r="F2674" t="s">
        <v>10563</v>
      </c>
      <c r="G2674" t="s">
        <v>93</v>
      </c>
      <c r="H2674" t="str">
        <f t="shared" si="1159"/>
        <v>21</v>
      </c>
      <c r="I2674" t="str">
        <f t="shared" si="1160"/>
        <v>Jul</v>
      </c>
      <c r="J2674" t="s">
        <v>495</v>
      </c>
      <c r="K2674" t="str">
        <f t="shared" si="1161"/>
        <v>28</v>
      </c>
      <c r="L2674" t="str">
        <f t="shared" si="1162"/>
        <v>Jul</v>
      </c>
      <c r="M2674">
        <v>7</v>
      </c>
      <c r="N2674">
        <f t="shared" si="1163"/>
        <v>7</v>
      </c>
      <c r="O2674">
        <f t="shared" si="1164"/>
        <v>0</v>
      </c>
      <c r="P2674">
        <f t="shared" si="1165"/>
        <v>0</v>
      </c>
      <c r="Q2674" t="s">
        <v>1445</v>
      </c>
      <c r="R2674" t="s">
        <v>17</v>
      </c>
      <c r="S2674">
        <v>2</v>
      </c>
      <c r="T2674">
        <v>0</v>
      </c>
      <c r="U2674" s="2">
        <f>SUMIFS(Itaka!L:L,Itaka!D:D,'Резервации 2026'!E2674)</f>
        <v>1808.6929091</v>
      </c>
      <c r="V2674" s="2">
        <f t="shared" si="1176"/>
        <v>258.38470130000002</v>
      </c>
      <c r="W2674" t="s">
        <v>4628</v>
      </c>
      <c r="X2674" t="s">
        <v>10565</v>
      </c>
      <c r="Y2674" t="s">
        <v>10346</v>
      </c>
      <c r="Z2674" t="str">
        <f t="shared" si="1166"/>
        <v>Apr</v>
      </c>
      <c r="AA2674" s="6">
        <f t="shared" ref="AA2674:AE2716" si="1177">IF($I2674=AA$1,IF($L2674=AA$1,$M2674,$O2674),IF($L2674=AA$1,$P2674,0))</f>
        <v>0</v>
      </c>
      <c r="AB2674" s="6">
        <f t="shared" si="1177"/>
        <v>0</v>
      </c>
      <c r="AC2674" s="6">
        <f t="shared" si="1177"/>
        <v>7</v>
      </c>
      <c r="AD2674" s="6">
        <f t="shared" si="1177"/>
        <v>0</v>
      </c>
      <c r="AE2674" s="6">
        <f t="shared" si="1177"/>
        <v>0</v>
      </c>
      <c r="AF2674" s="6">
        <f t="shared" si="1168"/>
        <v>7</v>
      </c>
      <c r="AG2674" s="6">
        <f t="shared" si="1169"/>
        <v>0</v>
      </c>
      <c r="AH2674" s="14" t="str">
        <f>LEFT(X2674,2)&amp;"."&amp;VLOOKUP(MID(X2674,4,3),'Data validation'!$A$1:$B$12,2,FALSE)&amp;".2025"</f>
        <v>24.04.2025</v>
      </c>
      <c r="AI2674">
        <f t="shared" si="1170"/>
        <v>17</v>
      </c>
      <c r="AJ2674" t="str">
        <f>H2674&amp;"."&amp;VLOOKUP(I2674,'Data validation'!$A$1:$B$12,2,FALSE)&amp;".2026"</f>
        <v>21.07.2026</v>
      </c>
      <c r="AK2674">
        <f t="shared" si="1171"/>
        <v>30</v>
      </c>
      <c r="AL2674" t="e">
        <f>VLOOKUP(E2674,[2]Sheet1!$A:$B,2,FALSE)</f>
        <v>#N/A</v>
      </c>
    </row>
    <row r="2675" spans="1:38" x14ac:dyDescent="0.25">
      <c r="A2675" t="str">
        <f>VLOOKUP(Q2675,'Data validation'!$K$2:$L$50,2,FALSE)</f>
        <v>ITAKA</v>
      </c>
      <c r="B2675">
        <f t="shared" si="1156"/>
        <v>0</v>
      </c>
      <c r="C2675">
        <f t="shared" si="1157"/>
        <v>0</v>
      </c>
      <c r="D2675">
        <f t="shared" si="1158"/>
        <v>7</v>
      </c>
      <c r="E2675">
        <v>11055</v>
      </c>
      <c r="F2675" t="s">
        <v>10563</v>
      </c>
      <c r="G2675" t="s">
        <v>93</v>
      </c>
      <c r="H2675" t="str">
        <f t="shared" si="1159"/>
        <v>21</v>
      </c>
      <c r="I2675" t="str">
        <f t="shared" si="1160"/>
        <v>Jul</v>
      </c>
      <c r="J2675" t="s">
        <v>495</v>
      </c>
      <c r="K2675" t="str">
        <f t="shared" si="1161"/>
        <v>28</v>
      </c>
      <c r="L2675" t="str">
        <f t="shared" si="1162"/>
        <v>Jul</v>
      </c>
      <c r="M2675">
        <v>7</v>
      </c>
      <c r="N2675">
        <f t="shared" si="1163"/>
        <v>7</v>
      </c>
      <c r="O2675">
        <f t="shared" si="1164"/>
        <v>0</v>
      </c>
      <c r="P2675">
        <f t="shared" si="1165"/>
        <v>0</v>
      </c>
      <c r="Q2675" t="s">
        <v>1445</v>
      </c>
      <c r="R2675" t="s">
        <v>20</v>
      </c>
      <c r="S2675">
        <v>3</v>
      </c>
      <c r="T2675">
        <v>0</v>
      </c>
      <c r="U2675" s="2">
        <f>SUMIFS(Itaka!L:L,Itaka!D:D,'Резервации 2026'!E2675)</f>
        <v>2373.8495459000001</v>
      </c>
      <c r="V2675" s="2">
        <f t="shared" si="1176"/>
        <v>339.12136370000002</v>
      </c>
      <c r="W2675" t="s">
        <v>4628</v>
      </c>
      <c r="X2675" t="s">
        <v>10564</v>
      </c>
      <c r="Y2675" t="s">
        <v>10346</v>
      </c>
      <c r="Z2675" t="str">
        <f t="shared" si="1166"/>
        <v>Apr</v>
      </c>
      <c r="AA2675" s="6">
        <f t="shared" si="1177"/>
        <v>0</v>
      </c>
      <c r="AB2675" s="6">
        <f t="shared" si="1177"/>
        <v>0</v>
      </c>
      <c r="AC2675" s="6">
        <f t="shared" si="1177"/>
        <v>7</v>
      </c>
      <c r="AD2675" s="6">
        <f t="shared" si="1177"/>
        <v>0</v>
      </c>
      <c r="AE2675" s="6">
        <f t="shared" si="1177"/>
        <v>0</v>
      </c>
      <c r="AF2675" s="6">
        <f t="shared" si="1168"/>
        <v>7</v>
      </c>
      <c r="AG2675" s="6">
        <f t="shared" si="1169"/>
        <v>0</v>
      </c>
      <c r="AH2675" s="14" t="str">
        <f>LEFT(X2675,2)&amp;"."&amp;VLOOKUP(MID(X2675,4,3),'Data validation'!$A$1:$B$12,2,FALSE)&amp;".2025"</f>
        <v>24.04.2025</v>
      </c>
      <c r="AI2675">
        <f t="shared" si="1170"/>
        <v>17</v>
      </c>
      <c r="AJ2675" t="str">
        <f>H2675&amp;"."&amp;VLOOKUP(I2675,'Data validation'!$A$1:$B$12,2,FALSE)&amp;".2026"</f>
        <v>21.07.2026</v>
      </c>
      <c r="AK2675">
        <f t="shared" si="1171"/>
        <v>30</v>
      </c>
      <c r="AL2675" t="e">
        <f>VLOOKUP(E2675,[2]Sheet1!$A:$B,2,FALSE)</f>
        <v>#N/A</v>
      </c>
    </row>
    <row r="2676" spans="1:38" x14ac:dyDescent="0.25">
      <c r="A2676" t="str">
        <f>VLOOKUP(Q2676,'Data validation'!$K$2:$L$50,2,FALSE)</f>
        <v>ITAKA</v>
      </c>
      <c r="B2676">
        <f t="shared" si="1156"/>
        <v>0</v>
      </c>
      <c r="C2676">
        <f t="shared" si="1157"/>
        <v>0</v>
      </c>
      <c r="D2676">
        <f t="shared" si="1158"/>
        <v>7</v>
      </c>
      <c r="E2676">
        <v>11048</v>
      </c>
      <c r="F2676" t="s">
        <v>10563</v>
      </c>
      <c r="G2676" t="s">
        <v>93</v>
      </c>
      <c r="H2676" t="str">
        <f t="shared" si="1159"/>
        <v>21</v>
      </c>
      <c r="I2676" t="str">
        <f t="shared" si="1160"/>
        <v>Jul</v>
      </c>
      <c r="J2676" t="s">
        <v>495</v>
      </c>
      <c r="K2676" t="str">
        <f t="shared" si="1161"/>
        <v>28</v>
      </c>
      <c r="L2676" t="str">
        <f t="shared" si="1162"/>
        <v>Jul</v>
      </c>
      <c r="M2676">
        <v>7</v>
      </c>
      <c r="N2676">
        <f t="shared" si="1163"/>
        <v>7</v>
      </c>
      <c r="O2676">
        <f t="shared" si="1164"/>
        <v>0</v>
      </c>
      <c r="P2676">
        <f t="shared" si="1165"/>
        <v>0</v>
      </c>
      <c r="Q2676" t="s">
        <v>1445</v>
      </c>
      <c r="R2676" t="s">
        <v>17</v>
      </c>
      <c r="S2676">
        <v>2</v>
      </c>
      <c r="T2676">
        <v>0</v>
      </c>
      <c r="U2676" s="2">
        <f>SUMIFS(Itaka!L:L,Itaka!D:D,'Резервации 2026'!E2676)</f>
        <v>1808.6929091</v>
      </c>
      <c r="V2676" s="2">
        <f t="shared" si="1176"/>
        <v>258.38470130000002</v>
      </c>
      <c r="W2676" t="s">
        <v>4628</v>
      </c>
      <c r="X2676" t="s">
        <v>10565</v>
      </c>
      <c r="Y2676" t="s">
        <v>10346</v>
      </c>
      <c r="Z2676" t="str">
        <f t="shared" si="1166"/>
        <v>Apr</v>
      </c>
      <c r="AA2676" s="6">
        <f t="shared" si="1177"/>
        <v>0</v>
      </c>
      <c r="AB2676" s="6">
        <f t="shared" si="1177"/>
        <v>0</v>
      </c>
      <c r="AC2676" s="6">
        <f t="shared" si="1177"/>
        <v>7</v>
      </c>
      <c r="AD2676" s="6">
        <f t="shared" si="1177"/>
        <v>0</v>
      </c>
      <c r="AE2676" s="6">
        <f t="shared" si="1177"/>
        <v>0</v>
      </c>
      <c r="AF2676" s="6">
        <f t="shared" si="1168"/>
        <v>7</v>
      </c>
      <c r="AG2676" s="6">
        <f t="shared" si="1169"/>
        <v>0</v>
      </c>
      <c r="AH2676" s="14" t="str">
        <f>LEFT(X2676,2)&amp;"."&amp;VLOOKUP(MID(X2676,4,3),'Data validation'!$A$1:$B$12,2,FALSE)&amp;".2025"</f>
        <v>24.04.2025</v>
      </c>
      <c r="AI2676">
        <f t="shared" si="1170"/>
        <v>17</v>
      </c>
      <c r="AJ2676" t="str">
        <f>H2676&amp;"."&amp;VLOOKUP(I2676,'Data validation'!$A$1:$B$12,2,FALSE)&amp;".2026"</f>
        <v>21.07.2026</v>
      </c>
      <c r="AK2676">
        <f t="shared" si="1171"/>
        <v>30</v>
      </c>
      <c r="AL2676" t="e">
        <f>VLOOKUP(E2676,[2]Sheet1!$A:$B,2,FALSE)</f>
        <v>#N/A</v>
      </c>
    </row>
    <row r="2677" spans="1:38" x14ac:dyDescent="0.25">
      <c r="A2677" t="str">
        <f>VLOOKUP(Q2677,'Data validation'!$K$2:$L$50,2,FALSE)</f>
        <v>TO</v>
      </c>
      <c r="B2677">
        <f t="shared" si="1156"/>
        <v>0</v>
      </c>
      <c r="C2677">
        <f t="shared" si="1157"/>
        <v>0</v>
      </c>
      <c r="D2677">
        <f t="shared" si="1158"/>
        <v>5</v>
      </c>
      <c r="E2677">
        <v>11278</v>
      </c>
      <c r="F2677" t="s">
        <v>10605</v>
      </c>
      <c r="G2677" t="s">
        <v>135</v>
      </c>
      <c r="H2677" t="str">
        <f t="shared" si="1159"/>
        <v>01</v>
      </c>
      <c r="I2677" t="str">
        <f t="shared" si="1160"/>
        <v>Aug</v>
      </c>
      <c r="J2677" t="s">
        <v>136</v>
      </c>
      <c r="K2677" t="str">
        <f t="shared" si="1161"/>
        <v>06</v>
      </c>
      <c r="L2677" t="str">
        <f t="shared" si="1162"/>
        <v>Aug</v>
      </c>
      <c r="M2677">
        <v>5</v>
      </c>
      <c r="N2677">
        <f t="shared" si="1163"/>
        <v>5</v>
      </c>
      <c r="O2677">
        <f t="shared" si="1164"/>
        <v>0</v>
      </c>
      <c r="P2677">
        <f t="shared" si="1165"/>
        <v>0</v>
      </c>
      <c r="Q2677" t="s">
        <v>162</v>
      </c>
      <c r="R2677" t="s">
        <v>17</v>
      </c>
      <c r="S2677">
        <v>3</v>
      </c>
      <c r="T2677">
        <v>1</v>
      </c>
      <c r="U2677" s="2">
        <f>SUMIFS(Magelan!L:L,Magelan!D:D,'Резервации 2026'!E2677)</f>
        <v>2403.0305295000003</v>
      </c>
      <c r="V2677" s="2">
        <f t="shared" si="1176"/>
        <v>480.60610590000005</v>
      </c>
      <c r="W2677" t="s">
        <v>262</v>
      </c>
      <c r="X2677" t="s">
        <v>10606</v>
      </c>
      <c r="Y2677" t="s">
        <v>10494</v>
      </c>
      <c r="Z2677" t="str">
        <f t="shared" si="1166"/>
        <v>May</v>
      </c>
      <c r="AA2677" s="6">
        <f t="shared" si="1177"/>
        <v>0</v>
      </c>
      <c r="AB2677" s="6">
        <f t="shared" si="1177"/>
        <v>0</v>
      </c>
      <c r="AC2677" s="6">
        <f t="shared" si="1177"/>
        <v>0</v>
      </c>
      <c r="AD2677" s="6">
        <f t="shared" si="1177"/>
        <v>5</v>
      </c>
      <c r="AE2677" s="6">
        <f t="shared" si="1177"/>
        <v>0</v>
      </c>
      <c r="AF2677" s="6">
        <f t="shared" si="1168"/>
        <v>5</v>
      </c>
      <c r="AG2677" s="6">
        <f t="shared" si="1169"/>
        <v>0</v>
      </c>
      <c r="AH2677" s="14" t="str">
        <f>LEFT(X2677,2)&amp;"."&amp;VLOOKUP(MID(X2677,4,3),'Data validation'!$A$1:$B$12,2,FALSE)&amp;".2025"</f>
        <v>01.05.2025</v>
      </c>
      <c r="AI2677">
        <f t="shared" si="1170"/>
        <v>18</v>
      </c>
      <c r="AJ2677" t="str">
        <f>H2677&amp;"."&amp;VLOOKUP(I2677,'Data validation'!$A$1:$B$12,2,FALSE)&amp;".2026"</f>
        <v>01.08.2026</v>
      </c>
      <c r="AK2677">
        <f t="shared" si="1171"/>
        <v>31</v>
      </c>
      <c r="AL2677" t="e">
        <f>VLOOKUP(E2677,[2]Sheet1!$A:$B,2,FALSE)</f>
        <v>#N/A</v>
      </c>
    </row>
    <row r="2678" spans="1:38" x14ac:dyDescent="0.25">
      <c r="A2678" t="str">
        <f>VLOOKUP(Q2678,'Data validation'!$K$2:$L$50,2,FALSE)</f>
        <v>BOOKING</v>
      </c>
      <c r="B2678">
        <f t="shared" si="1156"/>
        <v>0</v>
      </c>
      <c r="C2678">
        <f t="shared" si="1157"/>
        <v>2</v>
      </c>
      <c r="D2678">
        <f t="shared" si="1158"/>
        <v>2</v>
      </c>
      <c r="E2678">
        <v>10956</v>
      </c>
      <c r="F2678" t="s">
        <v>10607</v>
      </c>
      <c r="G2678" t="s">
        <v>195</v>
      </c>
      <c r="H2678" t="str">
        <f t="shared" si="1159"/>
        <v>23</v>
      </c>
      <c r="I2678" t="str">
        <f t="shared" si="1160"/>
        <v>Aug</v>
      </c>
      <c r="J2678" t="s">
        <v>238</v>
      </c>
      <c r="K2678" t="str">
        <f t="shared" si="1161"/>
        <v>27</v>
      </c>
      <c r="L2678" t="str">
        <f t="shared" si="1162"/>
        <v>Aug</v>
      </c>
      <c r="M2678">
        <v>4</v>
      </c>
      <c r="N2678">
        <f t="shared" si="1163"/>
        <v>4</v>
      </c>
      <c r="O2678">
        <f t="shared" si="1164"/>
        <v>0</v>
      </c>
      <c r="P2678">
        <f t="shared" si="1165"/>
        <v>0</v>
      </c>
      <c r="Q2678" t="s">
        <v>587</v>
      </c>
      <c r="R2678" t="s">
        <v>17</v>
      </c>
      <c r="S2678">
        <v>1</v>
      </c>
      <c r="T2678">
        <v>1</v>
      </c>
      <c r="U2678" s="2">
        <v>1767.3525842201834</v>
      </c>
      <c r="V2678" s="2">
        <v>441.83814605504585</v>
      </c>
      <c r="W2678" t="s">
        <v>1025</v>
      </c>
      <c r="X2678" t="s">
        <v>10608</v>
      </c>
      <c r="Y2678" t="s">
        <v>10325</v>
      </c>
      <c r="Z2678" t="str">
        <f t="shared" si="1166"/>
        <v>Apr</v>
      </c>
      <c r="AA2678" s="6">
        <f t="shared" si="1177"/>
        <v>0</v>
      </c>
      <c r="AB2678" s="6">
        <f t="shared" si="1177"/>
        <v>0</v>
      </c>
      <c r="AC2678" s="6">
        <f t="shared" si="1177"/>
        <v>0</v>
      </c>
      <c r="AD2678" s="6">
        <f t="shared" si="1177"/>
        <v>4</v>
      </c>
      <c r="AE2678" s="6">
        <f t="shared" si="1177"/>
        <v>0</v>
      </c>
      <c r="AF2678" s="6">
        <f t="shared" si="1168"/>
        <v>4</v>
      </c>
      <c r="AG2678" s="6">
        <f t="shared" si="1169"/>
        <v>0</v>
      </c>
      <c r="AH2678" s="14" t="str">
        <f>LEFT(X2678,2)&amp;"."&amp;VLOOKUP(MID(X2678,4,3),'Data validation'!$A$1:$B$12,2,FALSE)&amp;".2025"</f>
        <v>17.04.2025</v>
      </c>
      <c r="AI2678">
        <f t="shared" si="1170"/>
        <v>16</v>
      </c>
      <c r="AJ2678" t="str">
        <f>H2678&amp;"."&amp;VLOOKUP(I2678,'Data validation'!$A$1:$B$12,2,FALSE)&amp;".2026"</f>
        <v>23.08.2026</v>
      </c>
      <c r="AK2678">
        <f t="shared" si="1171"/>
        <v>35</v>
      </c>
      <c r="AL2678" t="e">
        <f>VLOOKUP(E2678,[2]Sheet1!$A:$B,2,FALSE)</f>
        <v>#N/A</v>
      </c>
    </row>
    <row r="2679" spans="1:38" x14ac:dyDescent="0.25">
      <c r="A2679" t="str">
        <f>VLOOKUP(Q2679,'Data validation'!$K$2:$L$50,2,FALSE)</f>
        <v>BOOKING</v>
      </c>
      <c r="B2679">
        <f t="shared" si="1156"/>
        <v>0</v>
      </c>
      <c r="C2679">
        <f t="shared" si="1157"/>
        <v>2</v>
      </c>
      <c r="D2679">
        <f t="shared" si="1158"/>
        <v>2</v>
      </c>
      <c r="E2679">
        <v>10957</v>
      </c>
      <c r="F2679" t="s">
        <v>10607</v>
      </c>
      <c r="G2679" t="s">
        <v>195</v>
      </c>
      <c r="H2679" t="str">
        <f t="shared" si="1159"/>
        <v>23</v>
      </c>
      <c r="I2679" t="str">
        <f t="shared" si="1160"/>
        <v>Aug</v>
      </c>
      <c r="J2679" t="s">
        <v>238</v>
      </c>
      <c r="K2679" t="str">
        <f t="shared" si="1161"/>
        <v>27</v>
      </c>
      <c r="L2679" t="str">
        <f t="shared" si="1162"/>
        <v>Aug</v>
      </c>
      <c r="M2679">
        <v>4</v>
      </c>
      <c r="N2679">
        <f t="shared" si="1163"/>
        <v>4</v>
      </c>
      <c r="O2679">
        <f t="shared" si="1164"/>
        <v>0</v>
      </c>
      <c r="P2679">
        <f t="shared" si="1165"/>
        <v>0</v>
      </c>
      <c r="Q2679" t="s">
        <v>587</v>
      </c>
      <c r="R2679" t="s">
        <v>17</v>
      </c>
      <c r="S2679">
        <v>2</v>
      </c>
      <c r="T2679">
        <v>1</v>
      </c>
      <c r="U2679" s="2">
        <v>1767.3525842201834</v>
      </c>
      <c r="V2679" s="2">
        <v>441.83814605504585</v>
      </c>
      <c r="X2679" t="s">
        <v>10608</v>
      </c>
      <c r="Y2679" t="s">
        <v>10325</v>
      </c>
      <c r="Z2679" t="str">
        <f t="shared" si="1166"/>
        <v>Apr</v>
      </c>
      <c r="AA2679" s="6">
        <f t="shared" si="1177"/>
        <v>0</v>
      </c>
      <c r="AB2679" s="6">
        <f t="shared" si="1177"/>
        <v>0</v>
      </c>
      <c r="AC2679" s="6">
        <f t="shared" si="1177"/>
        <v>0</v>
      </c>
      <c r="AD2679" s="6">
        <f t="shared" si="1177"/>
        <v>4</v>
      </c>
      <c r="AE2679" s="6">
        <f t="shared" si="1177"/>
        <v>0</v>
      </c>
      <c r="AF2679" s="6">
        <f t="shared" si="1168"/>
        <v>4</v>
      </c>
      <c r="AG2679" s="6">
        <f t="shared" si="1169"/>
        <v>0</v>
      </c>
      <c r="AH2679" s="14" t="str">
        <f>LEFT(X2679,2)&amp;"."&amp;VLOOKUP(MID(X2679,4,3),'Data validation'!$A$1:$B$12,2,FALSE)&amp;".2025"</f>
        <v>17.04.2025</v>
      </c>
      <c r="AI2679">
        <f t="shared" si="1170"/>
        <v>16</v>
      </c>
      <c r="AJ2679" t="str">
        <f>H2679&amp;"."&amp;VLOOKUP(I2679,'Data validation'!$A$1:$B$12,2,FALSE)&amp;".2026"</f>
        <v>23.08.2026</v>
      </c>
      <c r="AK2679">
        <f t="shared" si="1171"/>
        <v>35</v>
      </c>
      <c r="AL2679" t="e">
        <f>VLOOKUP(E2679,[2]Sheet1!$A:$B,2,FALSE)</f>
        <v>#N/A</v>
      </c>
    </row>
    <row r="2680" spans="1:38" x14ac:dyDescent="0.25">
      <c r="A2680" t="str">
        <f>VLOOKUP(Q2680,'Data validation'!$K$2:$L$50,2,FALSE)</f>
        <v>TO</v>
      </c>
      <c r="B2680">
        <f t="shared" si="1156"/>
        <v>0</v>
      </c>
      <c r="C2680">
        <f t="shared" si="1157"/>
        <v>0</v>
      </c>
      <c r="D2680">
        <f t="shared" si="1158"/>
        <v>5</v>
      </c>
      <c r="E2680">
        <v>11095</v>
      </c>
      <c r="F2680" t="s">
        <v>10609</v>
      </c>
      <c r="G2680" t="s">
        <v>350</v>
      </c>
      <c r="H2680" t="str">
        <f t="shared" si="1159"/>
        <v>11</v>
      </c>
      <c r="I2680" t="str">
        <f t="shared" si="1160"/>
        <v>Aug</v>
      </c>
      <c r="J2680" t="s">
        <v>543</v>
      </c>
      <c r="K2680" t="str">
        <f t="shared" si="1161"/>
        <v>16</v>
      </c>
      <c r="L2680" t="str">
        <f t="shared" si="1162"/>
        <v>Aug</v>
      </c>
      <c r="M2680">
        <v>5</v>
      </c>
      <c r="N2680">
        <f t="shared" si="1163"/>
        <v>5</v>
      </c>
      <c r="O2680">
        <f t="shared" si="1164"/>
        <v>0</v>
      </c>
      <c r="P2680">
        <f t="shared" si="1165"/>
        <v>0</v>
      </c>
      <c r="Q2680" t="s">
        <v>56</v>
      </c>
      <c r="R2680" t="s">
        <v>63</v>
      </c>
      <c r="S2680">
        <v>3</v>
      </c>
      <c r="T2680">
        <v>0</v>
      </c>
      <c r="U2680" s="2">
        <f>SUMIFS(Novoton!L:L,Novoton!D:D,'Резервации 2026'!E2680)</f>
        <v>1999.5428005000001</v>
      </c>
      <c r="V2680" s="2">
        <f t="shared" ref="V2680:V2682" si="1178">+U2680/M2680</f>
        <v>399.90856010000005</v>
      </c>
      <c r="W2680" t="s">
        <v>262</v>
      </c>
      <c r="X2680" t="s">
        <v>10610</v>
      </c>
      <c r="Y2680" t="s">
        <v>10240</v>
      </c>
      <c r="Z2680" t="str">
        <f t="shared" si="1166"/>
        <v>Apr</v>
      </c>
      <c r="AA2680" s="6">
        <f t="shared" si="1177"/>
        <v>0</v>
      </c>
      <c r="AB2680" s="6">
        <f t="shared" si="1177"/>
        <v>0</v>
      </c>
      <c r="AC2680" s="6">
        <f t="shared" si="1177"/>
        <v>0</v>
      </c>
      <c r="AD2680" s="6">
        <f t="shared" si="1177"/>
        <v>5</v>
      </c>
      <c r="AE2680" s="6">
        <f t="shared" si="1177"/>
        <v>0</v>
      </c>
      <c r="AF2680" s="6">
        <f t="shared" si="1168"/>
        <v>5</v>
      </c>
      <c r="AG2680" s="6">
        <f t="shared" si="1169"/>
        <v>0</v>
      </c>
      <c r="AH2680" s="14" t="str">
        <f>LEFT(X2680,2)&amp;"."&amp;VLOOKUP(MID(X2680,4,3),'Data validation'!$A$1:$B$12,2,FALSE)&amp;".2025"</f>
        <v>25.04.2025</v>
      </c>
      <c r="AI2680">
        <f t="shared" si="1170"/>
        <v>17</v>
      </c>
      <c r="AJ2680" t="str">
        <f>H2680&amp;"."&amp;VLOOKUP(I2680,'Data validation'!$A$1:$B$12,2,FALSE)&amp;".2026"</f>
        <v>11.08.2026</v>
      </c>
      <c r="AK2680">
        <f t="shared" si="1171"/>
        <v>33</v>
      </c>
      <c r="AL2680" t="e">
        <f>VLOOKUP(E2680,[2]Sheet1!$A:$B,2,FALSE)</f>
        <v>#N/A</v>
      </c>
    </row>
    <row r="2681" spans="1:38" x14ac:dyDescent="0.25">
      <c r="A2681" t="str">
        <f>VLOOKUP(Q2681,'Data validation'!$K$2:$L$50,2,FALSE)</f>
        <v>TO</v>
      </c>
      <c r="B2681">
        <f t="shared" si="1156"/>
        <v>0</v>
      </c>
      <c r="C2681">
        <f t="shared" si="1157"/>
        <v>0</v>
      </c>
      <c r="D2681">
        <f t="shared" si="1158"/>
        <v>5</v>
      </c>
      <c r="E2681">
        <v>11094</v>
      </c>
      <c r="F2681" t="s">
        <v>10611</v>
      </c>
      <c r="G2681" t="s">
        <v>350</v>
      </c>
      <c r="H2681" t="str">
        <f t="shared" si="1159"/>
        <v>11</v>
      </c>
      <c r="I2681" t="str">
        <f t="shared" si="1160"/>
        <v>Aug</v>
      </c>
      <c r="J2681" t="s">
        <v>543</v>
      </c>
      <c r="K2681" t="str">
        <f t="shared" si="1161"/>
        <v>16</v>
      </c>
      <c r="L2681" t="str">
        <f t="shared" si="1162"/>
        <v>Aug</v>
      </c>
      <c r="M2681">
        <v>5</v>
      </c>
      <c r="N2681">
        <f t="shared" si="1163"/>
        <v>5</v>
      </c>
      <c r="O2681">
        <f t="shared" si="1164"/>
        <v>0</v>
      </c>
      <c r="P2681">
        <f t="shared" si="1165"/>
        <v>0</v>
      </c>
      <c r="Q2681" t="s">
        <v>56</v>
      </c>
      <c r="R2681" t="s">
        <v>63</v>
      </c>
      <c r="S2681">
        <v>3</v>
      </c>
      <c r="T2681">
        <v>1</v>
      </c>
      <c r="U2681" s="2">
        <f>SUMIFS(Novoton!L:L,Novoton!D:D,'Резервации 2026'!E2681)</f>
        <v>1999.5428005000001</v>
      </c>
      <c r="V2681" s="2">
        <f t="shared" si="1178"/>
        <v>399.90856010000005</v>
      </c>
      <c r="W2681" t="s">
        <v>262</v>
      </c>
      <c r="X2681" t="s">
        <v>10612</v>
      </c>
      <c r="Y2681" t="s">
        <v>10240</v>
      </c>
      <c r="Z2681" t="str">
        <f t="shared" si="1166"/>
        <v>Apr</v>
      </c>
      <c r="AA2681" s="6">
        <f t="shared" si="1177"/>
        <v>0</v>
      </c>
      <c r="AB2681" s="6">
        <f t="shared" si="1177"/>
        <v>0</v>
      </c>
      <c r="AC2681" s="6">
        <f t="shared" si="1177"/>
        <v>0</v>
      </c>
      <c r="AD2681" s="6">
        <f t="shared" si="1177"/>
        <v>5</v>
      </c>
      <c r="AE2681" s="6">
        <f t="shared" si="1177"/>
        <v>0</v>
      </c>
      <c r="AF2681" s="6">
        <f t="shared" si="1168"/>
        <v>5</v>
      </c>
      <c r="AG2681" s="6">
        <f t="shared" si="1169"/>
        <v>0</v>
      </c>
      <c r="AH2681" s="14" t="str">
        <f>LEFT(X2681,2)&amp;"."&amp;VLOOKUP(MID(X2681,4,3),'Data validation'!$A$1:$B$12,2,FALSE)&amp;".2025"</f>
        <v>25.04.2025</v>
      </c>
      <c r="AI2681">
        <f t="shared" si="1170"/>
        <v>17</v>
      </c>
      <c r="AJ2681" t="str">
        <f>H2681&amp;"."&amp;VLOOKUP(I2681,'Data validation'!$A$1:$B$12,2,FALSE)&amp;".2026"</f>
        <v>11.08.2026</v>
      </c>
      <c r="AK2681">
        <f t="shared" si="1171"/>
        <v>33</v>
      </c>
      <c r="AL2681" t="e">
        <f>VLOOKUP(E2681,[2]Sheet1!$A:$B,2,FALSE)</f>
        <v>#N/A</v>
      </c>
    </row>
    <row r="2682" spans="1:38" x14ac:dyDescent="0.25">
      <c r="A2682" t="str">
        <f>VLOOKUP(Q2682,'Data validation'!$K$2:$L$50,2,FALSE)</f>
        <v>TO</v>
      </c>
      <c r="B2682">
        <f t="shared" si="1156"/>
        <v>0</v>
      </c>
      <c r="C2682">
        <f t="shared" si="1157"/>
        <v>5</v>
      </c>
      <c r="D2682">
        <f t="shared" si="1158"/>
        <v>0</v>
      </c>
      <c r="E2682">
        <v>11279</v>
      </c>
      <c r="F2682" t="s">
        <v>10613</v>
      </c>
      <c r="G2682" t="s">
        <v>131</v>
      </c>
      <c r="H2682" t="str">
        <f t="shared" si="1159"/>
        <v>29</v>
      </c>
      <c r="I2682" t="str">
        <f t="shared" si="1160"/>
        <v>Aug</v>
      </c>
      <c r="J2682" t="s">
        <v>322</v>
      </c>
      <c r="K2682" t="str">
        <f t="shared" si="1161"/>
        <v>03</v>
      </c>
      <c r="L2682" t="str">
        <f t="shared" si="1162"/>
        <v>Sep</v>
      </c>
      <c r="M2682">
        <v>5</v>
      </c>
      <c r="N2682">
        <f t="shared" si="1163"/>
        <v>-26</v>
      </c>
      <c r="O2682">
        <f t="shared" si="1164"/>
        <v>2</v>
      </c>
      <c r="P2682">
        <f t="shared" si="1165"/>
        <v>2</v>
      </c>
      <c r="Q2682" t="s">
        <v>81</v>
      </c>
      <c r="R2682" t="s">
        <v>63</v>
      </c>
      <c r="S2682">
        <v>2</v>
      </c>
      <c r="T2682">
        <v>2</v>
      </c>
      <c r="U2682" s="2">
        <f>SUMIFS(SLR!L:L,SLR!D:D,'Резервации 2026'!E2682)</f>
        <v>1912.7235068</v>
      </c>
      <c r="V2682" s="2">
        <f t="shared" si="1178"/>
        <v>382.54470135999998</v>
      </c>
      <c r="W2682" t="s">
        <v>262</v>
      </c>
      <c r="X2682" t="s">
        <v>10614</v>
      </c>
      <c r="Y2682" t="s">
        <v>10494</v>
      </c>
      <c r="Z2682" t="str">
        <f t="shared" si="1166"/>
        <v>May</v>
      </c>
      <c r="AA2682" s="6">
        <f t="shared" si="1177"/>
        <v>0</v>
      </c>
      <c r="AB2682" s="6">
        <f t="shared" si="1177"/>
        <v>0</v>
      </c>
      <c r="AC2682" s="6">
        <f t="shared" si="1177"/>
        <v>0</v>
      </c>
      <c r="AD2682" s="6">
        <f t="shared" si="1177"/>
        <v>2</v>
      </c>
      <c r="AE2682" s="6">
        <f t="shared" si="1177"/>
        <v>2</v>
      </c>
      <c r="AF2682" s="6">
        <f t="shared" si="1168"/>
        <v>4</v>
      </c>
      <c r="AG2682" s="6">
        <f t="shared" si="1169"/>
        <v>-1</v>
      </c>
      <c r="AH2682" s="14" t="str">
        <f>LEFT(X2682,2)&amp;"."&amp;VLOOKUP(MID(X2682,4,3),'Data validation'!$A$1:$B$12,2,FALSE)&amp;".2025"</f>
        <v>01.05.2025</v>
      </c>
      <c r="AI2682">
        <f t="shared" si="1170"/>
        <v>18</v>
      </c>
      <c r="AJ2682" t="str">
        <f>H2682&amp;"."&amp;VLOOKUP(I2682,'Data validation'!$A$1:$B$12,2,FALSE)&amp;".2026"</f>
        <v>29.08.2026</v>
      </c>
      <c r="AK2682">
        <f t="shared" si="1171"/>
        <v>35</v>
      </c>
      <c r="AL2682" t="e">
        <f>VLOOKUP(E2682,[2]Sheet1!$A:$B,2,FALSE)</f>
        <v>#N/A</v>
      </c>
    </row>
    <row r="2683" spans="1:38" x14ac:dyDescent="0.25">
      <c r="A2683" t="str">
        <f>VLOOKUP(Q2683,'Data validation'!$K$2:$L$50,2,FALSE)</f>
        <v>BOOKING</v>
      </c>
      <c r="B2683">
        <f t="shared" si="1156"/>
        <v>2</v>
      </c>
      <c r="C2683">
        <f t="shared" si="1157"/>
        <v>1</v>
      </c>
      <c r="D2683">
        <f t="shared" si="1158"/>
        <v>0</v>
      </c>
      <c r="E2683">
        <v>11096</v>
      </c>
      <c r="F2683" t="s">
        <v>10615</v>
      </c>
      <c r="G2683" t="s">
        <v>1869</v>
      </c>
      <c r="H2683" t="str">
        <f t="shared" si="1159"/>
        <v>29</v>
      </c>
      <c r="I2683" t="str">
        <f t="shared" si="1160"/>
        <v>May</v>
      </c>
      <c r="J2683" t="s">
        <v>27</v>
      </c>
      <c r="K2683" t="str">
        <f t="shared" si="1161"/>
        <v>01</v>
      </c>
      <c r="L2683" t="str">
        <f t="shared" si="1162"/>
        <v>Jun</v>
      </c>
      <c r="M2683">
        <v>3</v>
      </c>
      <c r="N2683">
        <f t="shared" si="1163"/>
        <v>-28</v>
      </c>
      <c r="O2683">
        <f t="shared" si="1164"/>
        <v>2</v>
      </c>
      <c r="P2683">
        <f t="shared" si="1165"/>
        <v>0</v>
      </c>
      <c r="Q2683" t="s">
        <v>587</v>
      </c>
      <c r="R2683" t="s">
        <v>63</v>
      </c>
      <c r="S2683">
        <v>2</v>
      </c>
      <c r="T2683">
        <v>1</v>
      </c>
      <c r="U2683" s="2">
        <v>771.7633406422018</v>
      </c>
      <c r="V2683" s="2">
        <v>257.25444688073389</v>
      </c>
      <c r="W2683" t="s">
        <v>262</v>
      </c>
      <c r="X2683" t="s">
        <v>10616</v>
      </c>
      <c r="Y2683" t="s">
        <v>10339</v>
      </c>
      <c r="Z2683" t="str">
        <f t="shared" si="1166"/>
        <v>Apr</v>
      </c>
      <c r="AA2683" s="6">
        <f t="shared" si="1177"/>
        <v>2</v>
      </c>
      <c r="AB2683" s="6">
        <f t="shared" si="1177"/>
        <v>0</v>
      </c>
      <c r="AC2683" s="6">
        <f t="shared" si="1177"/>
        <v>0</v>
      </c>
      <c r="AD2683" s="6">
        <f t="shared" si="1177"/>
        <v>0</v>
      </c>
      <c r="AE2683" s="6">
        <f t="shared" si="1177"/>
        <v>0</v>
      </c>
      <c r="AF2683" s="6">
        <f t="shared" si="1168"/>
        <v>2</v>
      </c>
      <c r="AG2683" s="6">
        <f t="shared" si="1169"/>
        <v>-1</v>
      </c>
      <c r="AH2683" s="14" t="str">
        <f>LEFT(X2683,2)&amp;"."&amp;VLOOKUP(MID(X2683,4,3),'Data validation'!$A$1:$B$12,2,FALSE)&amp;".2025"</f>
        <v>25.04.2025</v>
      </c>
      <c r="AI2683">
        <f t="shared" si="1170"/>
        <v>17</v>
      </c>
      <c r="AJ2683" t="str">
        <f>H2683&amp;"."&amp;VLOOKUP(I2683,'Data validation'!$A$1:$B$12,2,FALSE)&amp;".2026"</f>
        <v>29.05.2026</v>
      </c>
      <c r="AK2683">
        <f t="shared" si="1171"/>
        <v>22</v>
      </c>
      <c r="AL2683" t="e">
        <f>VLOOKUP(E2683,[2]Sheet1!$A:$B,2,FALSE)</f>
        <v>#N/A</v>
      </c>
    </row>
    <row r="2684" spans="1:38" x14ac:dyDescent="0.25">
      <c r="A2684" t="str">
        <f>VLOOKUP(Q2684,'Data validation'!$K$2:$L$50,2,FALSE)</f>
        <v>BOOKING</v>
      </c>
      <c r="B2684">
        <f t="shared" si="1156"/>
        <v>0</v>
      </c>
      <c r="C2684">
        <f t="shared" si="1157"/>
        <v>0</v>
      </c>
      <c r="D2684">
        <f t="shared" si="1158"/>
        <v>5</v>
      </c>
      <c r="E2684">
        <v>11097</v>
      </c>
      <c r="F2684" t="s">
        <v>10617</v>
      </c>
      <c r="G2684" t="s">
        <v>90</v>
      </c>
      <c r="H2684" t="str">
        <f t="shared" si="1159"/>
        <v>15</v>
      </c>
      <c r="I2684" t="str">
        <f t="shared" si="1160"/>
        <v>Aug</v>
      </c>
      <c r="J2684" t="s">
        <v>459</v>
      </c>
      <c r="K2684" t="str">
        <f t="shared" si="1161"/>
        <v>20</v>
      </c>
      <c r="L2684" t="str">
        <f t="shared" si="1162"/>
        <v>Aug</v>
      </c>
      <c r="M2684">
        <v>5</v>
      </c>
      <c r="N2684">
        <f t="shared" si="1163"/>
        <v>5</v>
      </c>
      <c r="O2684">
        <f t="shared" si="1164"/>
        <v>0</v>
      </c>
      <c r="P2684">
        <f t="shared" si="1165"/>
        <v>0</v>
      </c>
      <c r="Q2684" t="s">
        <v>587</v>
      </c>
      <c r="R2684" t="s">
        <v>20</v>
      </c>
      <c r="S2684">
        <v>2</v>
      </c>
      <c r="T2684">
        <v>0</v>
      </c>
      <c r="U2684" s="2">
        <v>2441.7371229357796</v>
      </c>
      <c r="V2684" s="2">
        <v>488.34742458715596</v>
      </c>
      <c r="W2684" t="s">
        <v>262</v>
      </c>
      <c r="X2684" t="s">
        <v>10618</v>
      </c>
      <c r="Y2684" t="s">
        <v>10339</v>
      </c>
      <c r="Z2684" t="str">
        <f t="shared" si="1166"/>
        <v>Apr</v>
      </c>
      <c r="AA2684" s="6">
        <f t="shared" si="1177"/>
        <v>0</v>
      </c>
      <c r="AB2684" s="6">
        <f t="shared" si="1177"/>
        <v>0</v>
      </c>
      <c r="AC2684" s="6">
        <f t="shared" si="1177"/>
        <v>0</v>
      </c>
      <c r="AD2684" s="6">
        <f t="shared" si="1177"/>
        <v>5</v>
      </c>
      <c r="AE2684" s="6">
        <f t="shared" si="1177"/>
        <v>0</v>
      </c>
      <c r="AF2684" s="6">
        <f t="shared" si="1168"/>
        <v>5</v>
      </c>
      <c r="AG2684" s="6">
        <f t="shared" si="1169"/>
        <v>0</v>
      </c>
      <c r="AH2684" s="14" t="str">
        <f>LEFT(X2684,2)&amp;"."&amp;VLOOKUP(MID(X2684,4,3),'Data validation'!$A$1:$B$12,2,FALSE)&amp;".2025"</f>
        <v>25.04.2025</v>
      </c>
      <c r="AI2684">
        <f t="shared" si="1170"/>
        <v>17</v>
      </c>
      <c r="AJ2684" t="str">
        <f>H2684&amp;"."&amp;VLOOKUP(I2684,'Data validation'!$A$1:$B$12,2,FALSE)&amp;".2026"</f>
        <v>15.08.2026</v>
      </c>
      <c r="AK2684">
        <f t="shared" si="1171"/>
        <v>33</v>
      </c>
      <c r="AL2684" t="e">
        <f>VLOOKUP(E2684,[2]Sheet1!$A:$B,2,FALSE)</f>
        <v>#N/A</v>
      </c>
    </row>
    <row r="2685" spans="1:38" x14ac:dyDescent="0.25">
      <c r="A2685" t="str">
        <f>VLOOKUP(Q2685,'Data validation'!$K$2:$L$50,2,FALSE)</f>
        <v>BOOKING</v>
      </c>
      <c r="B2685">
        <f t="shared" si="1156"/>
        <v>0</v>
      </c>
      <c r="C2685">
        <f t="shared" si="1157"/>
        <v>0</v>
      </c>
      <c r="D2685">
        <f t="shared" si="1158"/>
        <v>5</v>
      </c>
      <c r="E2685">
        <v>11098</v>
      </c>
      <c r="F2685" t="s">
        <v>10617</v>
      </c>
      <c r="G2685" t="s">
        <v>90</v>
      </c>
      <c r="H2685" t="str">
        <f t="shared" si="1159"/>
        <v>15</v>
      </c>
      <c r="I2685" t="str">
        <f t="shared" si="1160"/>
        <v>Aug</v>
      </c>
      <c r="J2685" t="s">
        <v>459</v>
      </c>
      <c r="K2685" t="str">
        <f t="shared" si="1161"/>
        <v>20</v>
      </c>
      <c r="L2685" t="str">
        <f t="shared" si="1162"/>
        <v>Aug</v>
      </c>
      <c r="M2685">
        <v>5</v>
      </c>
      <c r="N2685">
        <f t="shared" si="1163"/>
        <v>5</v>
      </c>
      <c r="O2685">
        <f t="shared" si="1164"/>
        <v>0</v>
      </c>
      <c r="P2685">
        <f t="shared" si="1165"/>
        <v>0</v>
      </c>
      <c r="Q2685" t="s">
        <v>587</v>
      </c>
      <c r="R2685" t="s">
        <v>20</v>
      </c>
      <c r="S2685">
        <v>2</v>
      </c>
      <c r="T2685">
        <v>1</v>
      </c>
      <c r="U2685" s="2">
        <v>2441.7371229357796</v>
      </c>
      <c r="V2685" s="2">
        <v>488.34742458715596</v>
      </c>
      <c r="X2685" t="s">
        <v>10618</v>
      </c>
      <c r="Y2685" t="s">
        <v>10339</v>
      </c>
      <c r="Z2685" t="str">
        <f t="shared" si="1166"/>
        <v>Apr</v>
      </c>
      <c r="AA2685" s="6">
        <f t="shared" si="1177"/>
        <v>0</v>
      </c>
      <c r="AB2685" s="6">
        <f t="shared" si="1177"/>
        <v>0</v>
      </c>
      <c r="AC2685" s="6">
        <f t="shared" si="1177"/>
        <v>0</v>
      </c>
      <c r="AD2685" s="6">
        <f t="shared" si="1177"/>
        <v>5</v>
      </c>
      <c r="AE2685" s="6">
        <f t="shared" si="1177"/>
        <v>0</v>
      </c>
      <c r="AF2685" s="6">
        <f t="shared" si="1168"/>
        <v>5</v>
      </c>
      <c r="AG2685" s="6">
        <f t="shared" si="1169"/>
        <v>0</v>
      </c>
      <c r="AH2685" s="14" t="str">
        <f>LEFT(X2685,2)&amp;"."&amp;VLOOKUP(MID(X2685,4,3),'Data validation'!$A$1:$B$12,2,FALSE)&amp;".2025"</f>
        <v>25.04.2025</v>
      </c>
      <c r="AI2685">
        <f t="shared" si="1170"/>
        <v>17</v>
      </c>
      <c r="AJ2685" t="str">
        <f>H2685&amp;"."&amp;VLOOKUP(I2685,'Data validation'!$A$1:$B$12,2,FALSE)&amp;".2026"</f>
        <v>15.08.2026</v>
      </c>
      <c r="AK2685">
        <f t="shared" si="1171"/>
        <v>33</v>
      </c>
      <c r="AL2685" t="e">
        <f>VLOOKUP(E2685,[2]Sheet1!$A:$B,2,FALSE)</f>
        <v>#N/A</v>
      </c>
    </row>
    <row r="2686" spans="1:38" x14ac:dyDescent="0.25">
      <c r="A2686" t="str">
        <f>VLOOKUP(Q2686,'Data validation'!$K$2:$L$50,2,FALSE)</f>
        <v>BOOKING</v>
      </c>
      <c r="B2686">
        <f t="shared" si="1156"/>
        <v>0</v>
      </c>
      <c r="C2686">
        <f t="shared" si="1157"/>
        <v>0</v>
      </c>
      <c r="D2686">
        <f t="shared" si="1158"/>
        <v>5</v>
      </c>
      <c r="E2686">
        <v>11099</v>
      </c>
      <c r="F2686" t="s">
        <v>10617</v>
      </c>
      <c r="G2686" t="s">
        <v>90</v>
      </c>
      <c r="H2686" t="str">
        <f t="shared" si="1159"/>
        <v>15</v>
      </c>
      <c r="I2686" t="str">
        <f t="shared" si="1160"/>
        <v>Aug</v>
      </c>
      <c r="J2686" t="s">
        <v>459</v>
      </c>
      <c r="K2686" t="str">
        <f t="shared" si="1161"/>
        <v>20</v>
      </c>
      <c r="L2686" t="str">
        <f t="shared" si="1162"/>
        <v>Aug</v>
      </c>
      <c r="M2686">
        <v>5</v>
      </c>
      <c r="N2686">
        <f t="shared" si="1163"/>
        <v>5</v>
      </c>
      <c r="O2686">
        <f t="shared" si="1164"/>
        <v>0</v>
      </c>
      <c r="P2686">
        <f t="shared" si="1165"/>
        <v>0</v>
      </c>
      <c r="Q2686" t="s">
        <v>587</v>
      </c>
      <c r="R2686" t="s">
        <v>188</v>
      </c>
      <c r="S2686">
        <v>2</v>
      </c>
      <c r="T2686">
        <v>0</v>
      </c>
      <c r="U2686" s="2">
        <v>2688.8176651376143</v>
      </c>
      <c r="V2686" s="2">
        <v>537.76353302752284</v>
      </c>
      <c r="X2686" t="s">
        <v>10618</v>
      </c>
      <c r="Y2686" t="s">
        <v>10339</v>
      </c>
      <c r="Z2686" t="str">
        <f t="shared" si="1166"/>
        <v>Apr</v>
      </c>
      <c r="AA2686" s="6">
        <f t="shared" si="1177"/>
        <v>0</v>
      </c>
      <c r="AB2686" s="6">
        <f t="shared" si="1177"/>
        <v>0</v>
      </c>
      <c r="AC2686" s="6">
        <f t="shared" si="1177"/>
        <v>0</v>
      </c>
      <c r="AD2686" s="6">
        <f t="shared" si="1177"/>
        <v>5</v>
      </c>
      <c r="AE2686" s="6">
        <f t="shared" si="1177"/>
        <v>0</v>
      </c>
      <c r="AF2686" s="6">
        <f t="shared" si="1168"/>
        <v>5</v>
      </c>
      <c r="AG2686" s="6">
        <f t="shared" si="1169"/>
        <v>0</v>
      </c>
      <c r="AH2686" s="14" t="str">
        <f>LEFT(X2686,2)&amp;"."&amp;VLOOKUP(MID(X2686,4,3),'Data validation'!$A$1:$B$12,2,FALSE)&amp;".2025"</f>
        <v>25.04.2025</v>
      </c>
      <c r="AI2686">
        <f t="shared" si="1170"/>
        <v>17</v>
      </c>
      <c r="AJ2686" t="str">
        <f>H2686&amp;"."&amp;VLOOKUP(I2686,'Data validation'!$A$1:$B$12,2,FALSE)&amp;".2026"</f>
        <v>15.08.2026</v>
      </c>
      <c r="AK2686">
        <f t="shared" si="1171"/>
        <v>33</v>
      </c>
      <c r="AL2686" t="e">
        <f>VLOOKUP(E2686,[2]Sheet1!$A:$B,2,FALSE)</f>
        <v>#N/A</v>
      </c>
    </row>
    <row r="2687" spans="1:38" x14ac:dyDescent="0.25">
      <c r="A2687" t="str">
        <f>VLOOKUP(Q2687,'Data validation'!$K$2:$L$50,2,FALSE)</f>
        <v>BOOKING</v>
      </c>
      <c r="B2687">
        <f t="shared" ref="B2687:B2715" si="1179">AA2687+IF(I2687="Jun",IF(_xlfn.NUMBERVALUE(H2687)&gt;14,0,IF(_xlfn.NUMBERVALUE(K2687)&lt;14,M2687,15-_xlfn.NUMBERVALUE(H2687))),0)</f>
        <v>4</v>
      </c>
      <c r="C2687">
        <f t="shared" ref="C2687:C2715" si="1180">M2687-B2687-D2687</f>
        <v>0</v>
      </c>
      <c r="D2687">
        <f t="shared" ref="D2687:D2715" si="1181">IF(L2687="Jul",IF(_xlfn.NUMBERVALUE(K2687)&lt;11,0,IF(I2687="Jul",IF(_xlfn.NUMBERVALUE(H2687)&gt;11,M2687,_xlfn.NUMBERVALUE(K2687)-11),0)),0)+IF(L2687="Aug",IF(_xlfn.NUMBERVALUE(K2687)&gt;24,IF(_xlfn.NUMBERVALUE(H2687)&gt;24,0,25-_xlfn.NUMBERVALUE(H2687)),IF(I2687="Aug",M2687,_xlfn.NUMBERVALUE(K2687)-1+32-_xlfn.NUMBERVALUE(H2687))),0)</f>
        <v>0</v>
      </c>
      <c r="E2687">
        <v>11100</v>
      </c>
      <c r="F2687" t="s">
        <v>10619</v>
      </c>
      <c r="G2687" t="s">
        <v>23</v>
      </c>
      <c r="H2687" t="str">
        <f t="shared" ref="H2687:H2715" si="1182">LEFT(G2687,2)</f>
        <v>11</v>
      </c>
      <c r="I2687" t="str">
        <f t="shared" ref="I2687:I2715" si="1183">MID(G2687,4,3)</f>
        <v>Jun</v>
      </c>
      <c r="J2687" t="s">
        <v>280</v>
      </c>
      <c r="K2687" t="str">
        <f t="shared" ref="K2687:K2715" si="1184">LEFT(J2687,2)</f>
        <v>15</v>
      </c>
      <c r="L2687" t="str">
        <f t="shared" ref="L2687:L2715" si="1185">MID(J2687,4,3)</f>
        <v>Jun</v>
      </c>
      <c r="M2687">
        <v>4</v>
      </c>
      <c r="N2687">
        <f t="shared" ref="N2687:N2715" si="1186">+K2687-H2687</f>
        <v>4</v>
      </c>
      <c r="O2687">
        <f t="shared" ref="O2687:O2715" si="1187">IF(I2687=L2687,0,31-H2687)</f>
        <v>0</v>
      </c>
      <c r="P2687">
        <f t="shared" ref="P2687:P2715" si="1188">IF(I2687=L2687,0,K2687-1)</f>
        <v>0</v>
      </c>
      <c r="Q2687" t="s">
        <v>587</v>
      </c>
      <c r="R2687" t="s">
        <v>17</v>
      </c>
      <c r="S2687">
        <v>2</v>
      </c>
      <c r="T2687">
        <v>1</v>
      </c>
      <c r="U2687" s="2">
        <v>988.32216880733927</v>
      </c>
      <c r="V2687" s="2">
        <v>247.08054220183482</v>
      </c>
      <c r="W2687" t="s">
        <v>262</v>
      </c>
      <c r="X2687" t="s">
        <v>10620</v>
      </c>
      <c r="Y2687" t="s">
        <v>10339</v>
      </c>
      <c r="Z2687" t="str">
        <f t="shared" ref="Z2687:Z2715" si="1189">MID(X2687,4,3)</f>
        <v>Apr</v>
      </c>
      <c r="AA2687" s="6">
        <f t="shared" si="1177"/>
        <v>0</v>
      </c>
      <c r="AB2687" s="6">
        <f t="shared" si="1177"/>
        <v>4</v>
      </c>
      <c r="AC2687" s="6">
        <f t="shared" si="1177"/>
        <v>0</v>
      </c>
      <c r="AD2687" s="6">
        <f t="shared" si="1177"/>
        <v>0</v>
      </c>
      <c r="AE2687" s="6">
        <f t="shared" si="1177"/>
        <v>0</v>
      </c>
      <c r="AF2687" s="6">
        <f t="shared" ref="AF2687:AF2715" si="1190">SUM(AA2687:AE2687)</f>
        <v>4</v>
      </c>
      <c r="AG2687" s="6">
        <f t="shared" ref="AG2687:AG2715" si="1191">+AF2687-M2687</f>
        <v>0</v>
      </c>
      <c r="AH2687" s="14" t="str">
        <f>LEFT(X2687,2)&amp;"."&amp;VLOOKUP(MID(X2687,4,3),'Data validation'!$A$1:$B$12,2,FALSE)&amp;".2025"</f>
        <v>25.04.2025</v>
      </c>
      <c r="AI2687">
        <f t="shared" ref="AI2687:AI2715" si="1192">WEEKNUM(AH2687)</f>
        <v>17</v>
      </c>
      <c r="AJ2687" t="str">
        <f>H2687&amp;"."&amp;VLOOKUP(I2687,'Data validation'!$A$1:$B$12,2,FALSE)&amp;".2026"</f>
        <v>11.06.2026</v>
      </c>
      <c r="AK2687">
        <f t="shared" ref="AK2687:AK2715" si="1193">WEEKNUM(AJ2687)</f>
        <v>24</v>
      </c>
      <c r="AL2687" t="e">
        <f>VLOOKUP(E2687,[2]Sheet1!$A:$B,2,FALSE)</f>
        <v>#N/A</v>
      </c>
    </row>
    <row r="2688" spans="1:38" x14ac:dyDescent="0.25">
      <c r="A2688" t="str">
        <f>VLOOKUP(Q2688,'Data validation'!$K$2:$L$50,2,FALSE)</f>
        <v>BOOKING</v>
      </c>
      <c r="B2688">
        <f t="shared" si="1179"/>
        <v>0</v>
      </c>
      <c r="C2688">
        <f t="shared" si="1180"/>
        <v>0</v>
      </c>
      <c r="D2688">
        <f t="shared" si="1181"/>
        <v>7</v>
      </c>
      <c r="E2688">
        <v>11101</v>
      </c>
      <c r="F2688" t="s">
        <v>10621</v>
      </c>
      <c r="G2688" t="s">
        <v>475</v>
      </c>
      <c r="H2688" t="str">
        <f t="shared" si="1182"/>
        <v>13</v>
      </c>
      <c r="I2688" t="str">
        <f t="shared" si="1183"/>
        <v>Aug</v>
      </c>
      <c r="J2688" t="s">
        <v>459</v>
      </c>
      <c r="K2688" t="str">
        <f t="shared" si="1184"/>
        <v>20</v>
      </c>
      <c r="L2688" t="str">
        <f t="shared" si="1185"/>
        <v>Aug</v>
      </c>
      <c r="M2688">
        <v>7</v>
      </c>
      <c r="N2688">
        <f t="shared" si="1186"/>
        <v>7</v>
      </c>
      <c r="O2688">
        <f t="shared" si="1187"/>
        <v>0</v>
      </c>
      <c r="P2688">
        <f t="shared" si="1188"/>
        <v>0</v>
      </c>
      <c r="Q2688" t="s">
        <v>587</v>
      </c>
      <c r="R2688" t="s">
        <v>63</v>
      </c>
      <c r="S2688">
        <v>2</v>
      </c>
      <c r="T2688">
        <v>1</v>
      </c>
      <c r="U2688" s="2">
        <v>3608.3448594495408</v>
      </c>
      <c r="V2688" s="2">
        <v>515.47783706422001</v>
      </c>
      <c r="W2688" t="s">
        <v>4628</v>
      </c>
      <c r="X2688" t="s">
        <v>10622</v>
      </c>
      <c r="Y2688" t="s">
        <v>10339</v>
      </c>
      <c r="Z2688" t="str">
        <f t="shared" si="1189"/>
        <v>Apr</v>
      </c>
      <c r="AA2688" s="6">
        <f t="shared" si="1177"/>
        <v>0</v>
      </c>
      <c r="AB2688" s="6">
        <f t="shared" si="1177"/>
        <v>0</v>
      </c>
      <c r="AC2688" s="6">
        <f t="shared" si="1177"/>
        <v>0</v>
      </c>
      <c r="AD2688" s="6">
        <f t="shared" si="1177"/>
        <v>7</v>
      </c>
      <c r="AE2688" s="6">
        <f t="shared" si="1177"/>
        <v>0</v>
      </c>
      <c r="AF2688" s="6">
        <f t="shared" si="1190"/>
        <v>7</v>
      </c>
      <c r="AG2688" s="6">
        <f t="shared" si="1191"/>
        <v>0</v>
      </c>
      <c r="AH2688" s="14" t="str">
        <f>LEFT(X2688,2)&amp;"."&amp;VLOOKUP(MID(X2688,4,3),'Data validation'!$A$1:$B$12,2,FALSE)&amp;".2025"</f>
        <v>25.04.2025</v>
      </c>
      <c r="AI2688">
        <f t="shared" si="1192"/>
        <v>17</v>
      </c>
      <c r="AJ2688" t="str">
        <f>H2688&amp;"."&amp;VLOOKUP(I2688,'Data validation'!$A$1:$B$12,2,FALSE)&amp;".2026"</f>
        <v>13.08.2026</v>
      </c>
      <c r="AK2688">
        <f t="shared" si="1193"/>
        <v>33</v>
      </c>
      <c r="AL2688" t="e">
        <f>VLOOKUP(E2688,[2]Sheet1!$A:$B,2,FALSE)</f>
        <v>#N/A</v>
      </c>
    </row>
    <row r="2689" spans="1:38" x14ac:dyDescent="0.25">
      <c r="A2689" t="str">
        <f>VLOOKUP(Q2689,'Data validation'!$K$2:$L$50,2,FALSE)</f>
        <v>BOOKING</v>
      </c>
      <c r="B2689">
        <f t="shared" si="1179"/>
        <v>1</v>
      </c>
      <c r="C2689">
        <f t="shared" si="1180"/>
        <v>1</v>
      </c>
      <c r="D2689">
        <f t="shared" si="1181"/>
        <v>0</v>
      </c>
      <c r="E2689">
        <v>11102</v>
      </c>
      <c r="F2689" t="s">
        <v>10623</v>
      </c>
      <c r="G2689" t="s">
        <v>3113</v>
      </c>
      <c r="H2689" t="str">
        <f t="shared" si="1182"/>
        <v>30</v>
      </c>
      <c r="I2689" t="str">
        <f t="shared" si="1183"/>
        <v>May</v>
      </c>
      <c r="J2689" t="s">
        <v>27</v>
      </c>
      <c r="K2689" t="str">
        <f t="shared" si="1184"/>
        <v>01</v>
      </c>
      <c r="L2689" t="str">
        <f t="shared" si="1185"/>
        <v>Jun</v>
      </c>
      <c r="M2689">
        <v>2</v>
      </c>
      <c r="N2689">
        <f t="shared" si="1186"/>
        <v>-29</v>
      </c>
      <c r="O2689">
        <f t="shared" si="1187"/>
        <v>1</v>
      </c>
      <c r="P2689">
        <f t="shared" si="1188"/>
        <v>0</v>
      </c>
      <c r="Q2689" t="s">
        <v>587</v>
      </c>
      <c r="R2689" t="s">
        <v>63</v>
      </c>
      <c r="S2689">
        <v>2</v>
      </c>
      <c r="T2689">
        <v>1</v>
      </c>
      <c r="U2689" s="2">
        <v>514.50889376146779</v>
      </c>
      <c r="V2689" s="2">
        <v>257.25444688073389</v>
      </c>
      <c r="W2689" t="s">
        <v>262</v>
      </c>
      <c r="X2689" t="s">
        <v>10624</v>
      </c>
      <c r="Y2689" t="s">
        <v>10339</v>
      </c>
      <c r="Z2689" t="str">
        <f t="shared" si="1189"/>
        <v>Apr</v>
      </c>
      <c r="AA2689" s="6">
        <f t="shared" si="1177"/>
        <v>1</v>
      </c>
      <c r="AB2689" s="6">
        <f t="shared" si="1177"/>
        <v>0</v>
      </c>
      <c r="AC2689" s="6">
        <f t="shared" si="1177"/>
        <v>0</v>
      </c>
      <c r="AD2689" s="6">
        <f t="shared" si="1177"/>
        <v>0</v>
      </c>
      <c r="AE2689" s="6">
        <f t="shared" si="1177"/>
        <v>0</v>
      </c>
      <c r="AF2689" s="6">
        <f t="shared" si="1190"/>
        <v>1</v>
      </c>
      <c r="AG2689" s="6">
        <f t="shared" si="1191"/>
        <v>-1</v>
      </c>
      <c r="AH2689" s="14" t="str">
        <f>LEFT(X2689,2)&amp;"."&amp;VLOOKUP(MID(X2689,4,3),'Data validation'!$A$1:$B$12,2,FALSE)&amp;".2025"</f>
        <v>25.04.2025</v>
      </c>
      <c r="AI2689">
        <f t="shared" si="1192"/>
        <v>17</v>
      </c>
      <c r="AJ2689" t="str">
        <f>H2689&amp;"."&amp;VLOOKUP(I2689,'Data validation'!$A$1:$B$12,2,FALSE)&amp;".2026"</f>
        <v>30.05.2026</v>
      </c>
      <c r="AK2689">
        <f t="shared" si="1193"/>
        <v>22</v>
      </c>
      <c r="AL2689" t="str">
        <f>VLOOKUP(E2689,[2]Sheet1!$A:$B,2,FALSE)</f>
        <v>Анулирана</v>
      </c>
    </row>
    <row r="2690" spans="1:38" x14ac:dyDescent="0.25">
      <c r="A2690" t="str">
        <f>VLOOKUP(Q2690,'Data validation'!$K$2:$L$50,2,FALSE)</f>
        <v>BOOKING</v>
      </c>
      <c r="B2690">
        <f t="shared" si="1179"/>
        <v>3</v>
      </c>
      <c r="C2690">
        <f t="shared" si="1180"/>
        <v>-1</v>
      </c>
      <c r="D2690">
        <f t="shared" si="1181"/>
        <v>0</v>
      </c>
      <c r="E2690">
        <v>11103</v>
      </c>
      <c r="F2690" t="s">
        <v>10625</v>
      </c>
      <c r="G2690" t="s">
        <v>1448</v>
      </c>
      <c r="H2690" t="str">
        <f t="shared" si="1182"/>
        <v>12</v>
      </c>
      <c r="I2690" t="str">
        <f t="shared" si="1183"/>
        <v>Jun</v>
      </c>
      <c r="J2690" t="s">
        <v>1926</v>
      </c>
      <c r="K2690" t="str">
        <f t="shared" si="1184"/>
        <v>14</v>
      </c>
      <c r="L2690" t="str">
        <f t="shared" si="1185"/>
        <v>Jun</v>
      </c>
      <c r="M2690">
        <v>2</v>
      </c>
      <c r="N2690">
        <f t="shared" si="1186"/>
        <v>2</v>
      </c>
      <c r="O2690">
        <f t="shared" si="1187"/>
        <v>0</v>
      </c>
      <c r="P2690">
        <f t="shared" si="1188"/>
        <v>0</v>
      </c>
      <c r="Q2690" t="s">
        <v>587</v>
      </c>
      <c r="R2690" t="s">
        <v>17</v>
      </c>
      <c r="S2690">
        <v>2</v>
      </c>
      <c r="T2690">
        <v>0</v>
      </c>
      <c r="U2690" s="2">
        <v>494.16108440366963</v>
      </c>
      <c r="V2690" s="2">
        <v>247.08054220183482</v>
      </c>
      <c r="W2690" t="s">
        <v>262</v>
      </c>
      <c r="X2690" t="s">
        <v>10626</v>
      </c>
      <c r="Y2690" t="s">
        <v>10339</v>
      </c>
      <c r="Z2690" t="str">
        <f t="shared" si="1189"/>
        <v>Apr</v>
      </c>
      <c r="AA2690" s="6">
        <f t="shared" si="1177"/>
        <v>0</v>
      </c>
      <c r="AB2690" s="6">
        <f t="shared" si="1177"/>
        <v>2</v>
      </c>
      <c r="AC2690" s="6">
        <f t="shared" si="1177"/>
        <v>0</v>
      </c>
      <c r="AD2690" s="6">
        <f t="shared" si="1177"/>
        <v>0</v>
      </c>
      <c r="AE2690" s="6">
        <f t="shared" si="1177"/>
        <v>0</v>
      </c>
      <c r="AF2690" s="6">
        <f t="shared" si="1190"/>
        <v>2</v>
      </c>
      <c r="AG2690" s="6">
        <f t="shared" si="1191"/>
        <v>0</v>
      </c>
      <c r="AH2690" s="14" t="str">
        <f>LEFT(X2690,2)&amp;"."&amp;VLOOKUP(MID(X2690,4,3),'Data validation'!$A$1:$B$12,2,FALSE)&amp;".2025"</f>
        <v>25.04.2025</v>
      </c>
      <c r="AI2690">
        <f t="shared" si="1192"/>
        <v>17</v>
      </c>
      <c r="AJ2690" t="str">
        <f>H2690&amp;"."&amp;VLOOKUP(I2690,'Data validation'!$A$1:$B$12,2,FALSE)&amp;".2026"</f>
        <v>12.06.2026</v>
      </c>
      <c r="AK2690">
        <f t="shared" si="1193"/>
        <v>24</v>
      </c>
      <c r="AL2690" t="e">
        <f>VLOOKUP(E2690,[2]Sheet1!$A:$B,2,FALSE)</f>
        <v>#N/A</v>
      </c>
    </row>
    <row r="2691" spans="1:38" x14ac:dyDescent="0.25">
      <c r="A2691" t="str">
        <f>VLOOKUP(Q2691,'Data validation'!$K$2:$L$50,2,FALSE)</f>
        <v>BOOKING</v>
      </c>
      <c r="B2691">
        <f t="shared" si="1179"/>
        <v>3</v>
      </c>
      <c r="C2691">
        <f t="shared" si="1180"/>
        <v>-1</v>
      </c>
      <c r="D2691">
        <f t="shared" si="1181"/>
        <v>0</v>
      </c>
      <c r="E2691">
        <v>11104</v>
      </c>
      <c r="F2691" t="s">
        <v>10627</v>
      </c>
      <c r="G2691" t="s">
        <v>1448</v>
      </c>
      <c r="H2691" t="str">
        <f t="shared" si="1182"/>
        <v>12</v>
      </c>
      <c r="I2691" t="str">
        <f t="shared" si="1183"/>
        <v>Jun</v>
      </c>
      <c r="J2691" t="s">
        <v>1926</v>
      </c>
      <c r="K2691" t="str">
        <f t="shared" si="1184"/>
        <v>14</v>
      </c>
      <c r="L2691" t="str">
        <f t="shared" si="1185"/>
        <v>Jun</v>
      </c>
      <c r="M2691">
        <v>2</v>
      </c>
      <c r="N2691">
        <f t="shared" si="1186"/>
        <v>2</v>
      </c>
      <c r="O2691">
        <f t="shared" si="1187"/>
        <v>0</v>
      </c>
      <c r="P2691">
        <f t="shared" si="1188"/>
        <v>0</v>
      </c>
      <c r="Q2691" t="s">
        <v>587</v>
      </c>
      <c r="R2691" t="s">
        <v>20</v>
      </c>
      <c r="S2691">
        <v>3</v>
      </c>
      <c r="T2691">
        <v>0</v>
      </c>
      <c r="U2691" s="2">
        <v>694.58880091743117</v>
      </c>
      <c r="V2691" s="2">
        <v>347.29440045871559</v>
      </c>
      <c r="X2691" t="s">
        <v>10628</v>
      </c>
      <c r="Y2691" t="s">
        <v>10339</v>
      </c>
      <c r="Z2691" t="str">
        <f t="shared" si="1189"/>
        <v>Apr</v>
      </c>
      <c r="AA2691" s="6">
        <f t="shared" si="1177"/>
        <v>0</v>
      </c>
      <c r="AB2691" s="6">
        <f t="shared" si="1177"/>
        <v>2</v>
      </c>
      <c r="AC2691" s="6">
        <f t="shared" si="1177"/>
        <v>0</v>
      </c>
      <c r="AD2691" s="6">
        <f t="shared" si="1177"/>
        <v>0</v>
      </c>
      <c r="AE2691" s="6">
        <f t="shared" si="1177"/>
        <v>0</v>
      </c>
      <c r="AF2691" s="6">
        <f t="shared" si="1190"/>
        <v>2</v>
      </c>
      <c r="AG2691" s="6">
        <f t="shared" si="1191"/>
        <v>0</v>
      </c>
      <c r="AH2691" s="14" t="str">
        <f>LEFT(X2691,2)&amp;"."&amp;VLOOKUP(MID(X2691,4,3),'Data validation'!$A$1:$B$12,2,FALSE)&amp;".2025"</f>
        <v>25.04.2025</v>
      </c>
      <c r="AI2691">
        <f t="shared" si="1192"/>
        <v>17</v>
      </c>
      <c r="AJ2691" t="str">
        <f>H2691&amp;"."&amp;VLOOKUP(I2691,'Data validation'!$A$1:$B$12,2,FALSE)&amp;".2026"</f>
        <v>12.06.2026</v>
      </c>
      <c r="AK2691">
        <f t="shared" si="1193"/>
        <v>24</v>
      </c>
      <c r="AL2691" t="e">
        <f>VLOOKUP(E2691,[2]Sheet1!$A:$B,2,FALSE)</f>
        <v>#N/A</v>
      </c>
    </row>
    <row r="2692" spans="1:38" x14ac:dyDescent="0.25">
      <c r="A2692" t="str">
        <f>VLOOKUP(Q2692,'Data validation'!$K$2:$L$50,2,FALSE)</f>
        <v>BOOKING</v>
      </c>
      <c r="B2692">
        <f t="shared" si="1179"/>
        <v>3</v>
      </c>
      <c r="C2692">
        <f t="shared" si="1180"/>
        <v>-1</v>
      </c>
      <c r="D2692">
        <f t="shared" si="1181"/>
        <v>0</v>
      </c>
      <c r="E2692">
        <v>11105</v>
      </c>
      <c r="F2692" t="s">
        <v>10629</v>
      </c>
      <c r="G2692" t="s">
        <v>1448</v>
      </c>
      <c r="H2692" t="str">
        <f t="shared" si="1182"/>
        <v>12</v>
      </c>
      <c r="I2692" t="str">
        <f t="shared" si="1183"/>
        <v>Jun</v>
      </c>
      <c r="J2692" t="s">
        <v>1926</v>
      </c>
      <c r="K2692" t="str">
        <f t="shared" si="1184"/>
        <v>14</v>
      </c>
      <c r="L2692" t="str">
        <f t="shared" si="1185"/>
        <v>Jun</v>
      </c>
      <c r="M2692">
        <v>2</v>
      </c>
      <c r="N2692">
        <f t="shared" si="1186"/>
        <v>2</v>
      </c>
      <c r="O2692">
        <f t="shared" si="1187"/>
        <v>0</v>
      </c>
      <c r="P2692">
        <f t="shared" si="1188"/>
        <v>0</v>
      </c>
      <c r="Q2692" t="s">
        <v>587</v>
      </c>
      <c r="R2692" t="s">
        <v>17</v>
      </c>
      <c r="S2692">
        <v>2</v>
      </c>
      <c r="T2692">
        <v>0</v>
      </c>
      <c r="U2692" s="2">
        <v>494.16108440366963</v>
      </c>
      <c r="V2692" s="2">
        <v>247.08054220183482</v>
      </c>
      <c r="W2692" t="s">
        <v>262</v>
      </c>
      <c r="X2692" t="s">
        <v>10630</v>
      </c>
      <c r="Y2692" t="s">
        <v>10339</v>
      </c>
      <c r="Z2692" t="str">
        <f t="shared" si="1189"/>
        <v>Apr</v>
      </c>
      <c r="AA2692" s="6">
        <f t="shared" si="1177"/>
        <v>0</v>
      </c>
      <c r="AB2692" s="6">
        <f t="shared" si="1177"/>
        <v>2</v>
      </c>
      <c r="AC2692" s="6">
        <f t="shared" si="1177"/>
        <v>0</v>
      </c>
      <c r="AD2692" s="6">
        <f t="shared" si="1177"/>
        <v>0</v>
      </c>
      <c r="AE2692" s="6">
        <f t="shared" si="1177"/>
        <v>0</v>
      </c>
      <c r="AF2692" s="6">
        <f t="shared" si="1190"/>
        <v>2</v>
      </c>
      <c r="AG2692" s="6">
        <f t="shared" si="1191"/>
        <v>0</v>
      </c>
      <c r="AH2692" s="14" t="str">
        <f>LEFT(X2692,2)&amp;"."&amp;VLOOKUP(MID(X2692,4,3),'Data validation'!$A$1:$B$12,2,FALSE)&amp;".2025"</f>
        <v>25.04.2025</v>
      </c>
      <c r="AI2692">
        <f t="shared" si="1192"/>
        <v>17</v>
      </c>
      <c r="AJ2692" t="str">
        <f>H2692&amp;"."&amp;VLOOKUP(I2692,'Data validation'!$A$1:$B$12,2,FALSE)&amp;".2026"</f>
        <v>12.06.2026</v>
      </c>
      <c r="AK2692">
        <f t="shared" si="1193"/>
        <v>24</v>
      </c>
      <c r="AL2692" t="e">
        <f>VLOOKUP(E2692,[2]Sheet1!$A:$B,2,FALSE)</f>
        <v>#N/A</v>
      </c>
    </row>
    <row r="2693" spans="1:38" x14ac:dyDescent="0.25">
      <c r="A2693" t="str">
        <f>VLOOKUP(Q2693,'Data validation'!$K$2:$L$50,2,FALSE)</f>
        <v>BOOKING</v>
      </c>
      <c r="B2693">
        <f t="shared" si="1179"/>
        <v>0</v>
      </c>
      <c r="C2693">
        <f t="shared" si="1180"/>
        <v>0</v>
      </c>
      <c r="D2693">
        <f t="shared" si="1181"/>
        <v>6</v>
      </c>
      <c r="E2693">
        <v>11106</v>
      </c>
      <c r="F2693" t="s">
        <v>10631</v>
      </c>
      <c r="G2693" t="s">
        <v>84</v>
      </c>
      <c r="H2693" t="str">
        <f t="shared" si="1182"/>
        <v>20</v>
      </c>
      <c r="I2693" t="str">
        <f t="shared" si="1183"/>
        <v>Jul</v>
      </c>
      <c r="J2693" t="s">
        <v>85</v>
      </c>
      <c r="K2693" t="str">
        <f t="shared" si="1184"/>
        <v>26</v>
      </c>
      <c r="L2693" t="str">
        <f t="shared" si="1185"/>
        <v>Jul</v>
      </c>
      <c r="M2693">
        <v>6</v>
      </c>
      <c r="N2693">
        <f t="shared" si="1186"/>
        <v>6</v>
      </c>
      <c r="O2693">
        <f t="shared" si="1187"/>
        <v>0</v>
      </c>
      <c r="P2693">
        <f t="shared" si="1188"/>
        <v>0</v>
      </c>
      <c r="Q2693" t="s">
        <v>587</v>
      </c>
      <c r="R2693" t="s">
        <v>188</v>
      </c>
      <c r="S2693">
        <v>2</v>
      </c>
      <c r="T2693">
        <v>2</v>
      </c>
      <c r="U2693" s="2">
        <v>4033.2803278899082</v>
      </c>
      <c r="V2693" s="2">
        <v>672.21338798165129</v>
      </c>
      <c r="W2693" t="s">
        <v>262</v>
      </c>
      <c r="X2693" t="s">
        <v>10632</v>
      </c>
      <c r="Y2693" t="s">
        <v>10339</v>
      </c>
      <c r="Z2693" t="str">
        <f t="shared" si="1189"/>
        <v>Apr</v>
      </c>
      <c r="AA2693" s="6">
        <f t="shared" si="1177"/>
        <v>0</v>
      </c>
      <c r="AB2693" s="6">
        <f t="shared" si="1177"/>
        <v>0</v>
      </c>
      <c r="AC2693" s="6">
        <f t="shared" si="1177"/>
        <v>6</v>
      </c>
      <c r="AD2693" s="6">
        <f t="shared" si="1177"/>
        <v>0</v>
      </c>
      <c r="AE2693" s="6">
        <f t="shared" si="1177"/>
        <v>0</v>
      </c>
      <c r="AF2693" s="6">
        <f t="shared" si="1190"/>
        <v>6</v>
      </c>
      <c r="AG2693" s="6">
        <f t="shared" si="1191"/>
        <v>0</v>
      </c>
      <c r="AH2693" s="14" t="str">
        <f>LEFT(X2693,2)&amp;"."&amp;VLOOKUP(MID(X2693,4,3),'Data validation'!$A$1:$B$12,2,FALSE)&amp;".2025"</f>
        <v>26.04.2025</v>
      </c>
      <c r="AI2693">
        <f t="shared" si="1192"/>
        <v>17</v>
      </c>
      <c r="AJ2693" t="str">
        <f>H2693&amp;"."&amp;VLOOKUP(I2693,'Data validation'!$A$1:$B$12,2,FALSE)&amp;".2026"</f>
        <v>20.07.2026</v>
      </c>
      <c r="AK2693">
        <f t="shared" si="1193"/>
        <v>30</v>
      </c>
      <c r="AL2693" t="e">
        <f>VLOOKUP(E2693,[2]Sheet1!$A:$B,2,FALSE)</f>
        <v>#N/A</v>
      </c>
    </row>
    <row r="2694" spans="1:38" x14ac:dyDescent="0.25">
      <c r="A2694" t="str">
        <f>VLOOKUP(Q2694,'Data validation'!$K$2:$L$50,2,FALSE)</f>
        <v>TO</v>
      </c>
      <c r="B2694">
        <f t="shared" si="1179"/>
        <v>0</v>
      </c>
      <c r="C2694">
        <f t="shared" si="1180"/>
        <v>4</v>
      </c>
      <c r="D2694">
        <f t="shared" si="1181"/>
        <v>1</v>
      </c>
      <c r="E2694">
        <v>10959</v>
      </c>
      <c r="F2694" t="s">
        <v>10633</v>
      </c>
      <c r="G2694" t="s">
        <v>53</v>
      </c>
      <c r="H2694" t="str">
        <f t="shared" si="1182"/>
        <v>24</v>
      </c>
      <c r="I2694" t="str">
        <f t="shared" si="1183"/>
        <v>Aug</v>
      </c>
      <c r="J2694" t="s">
        <v>131</v>
      </c>
      <c r="K2694" t="str">
        <f t="shared" si="1184"/>
        <v>29</v>
      </c>
      <c r="L2694" t="str">
        <f t="shared" si="1185"/>
        <v>Aug</v>
      </c>
      <c r="M2694">
        <v>5</v>
      </c>
      <c r="N2694">
        <f t="shared" si="1186"/>
        <v>5</v>
      </c>
      <c r="O2694">
        <f t="shared" si="1187"/>
        <v>0</v>
      </c>
      <c r="P2694">
        <f t="shared" si="1188"/>
        <v>0</v>
      </c>
      <c r="Q2694" t="s">
        <v>81</v>
      </c>
      <c r="R2694" t="s">
        <v>63</v>
      </c>
      <c r="S2694">
        <v>2</v>
      </c>
      <c r="T2694">
        <v>2</v>
      </c>
      <c r="U2694" s="2">
        <f>SUMIFS(SLR!L:L,SLR!D:D,'Резервации 2026'!E2694)</f>
        <v>2063.40065</v>
      </c>
      <c r="V2694" s="2">
        <f t="shared" ref="V2694" si="1194">+U2694/M2694</f>
        <v>412.68013000000002</v>
      </c>
      <c r="W2694" t="s">
        <v>262</v>
      </c>
      <c r="X2694" t="s">
        <v>10634</v>
      </c>
      <c r="Y2694" t="s">
        <v>10313</v>
      </c>
      <c r="Z2694" t="str">
        <f t="shared" si="1189"/>
        <v>Apr</v>
      </c>
      <c r="AA2694" s="6">
        <f t="shared" si="1177"/>
        <v>0</v>
      </c>
      <c r="AB2694" s="6">
        <f t="shared" si="1177"/>
        <v>0</v>
      </c>
      <c r="AC2694" s="6">
        <f t="shared" si="1177"/>
        <v>0</v>
      </c>
      <c r="AD2694" s="6">
        <f t="shared" si="1177"/>
        <v>5</v>
      </c>
      <c r="AE2694" s="6">
        <f t="shared" si="1177"/>
        <v>0</v>
      </c>
      <c r="AF2694" s="6">
        <f t="shared" si="1190"/>
        <v>5</v>
      </c>
      <c r="AG2694" s="6">
        <f t="shared" si="1191"/>
        <v>0</v>
      </c>
      <c r="AH2694" s="14" t="str">
        <f>LEFT(X2694,2)&amp;"."&amp;VLOOKUP(MID(X2694,4,3),'Data validation'!$A$1:$B$12,2,FALSE)&amp;".2025"</f>
        <v>18.04.2025</v>
      </c>
      <c r="AI2694">
        <f t="shared" si="1192"/>
        <v>16</v>
      </c>
      <c r="AJ2694" t="str">
        <f>H2694&amp;"."&amp;VLOOKUP(I2694,'Data validation'!$A$1:$B$12,2,FALSE)&amp;".2026"</f>
        <v>24.08.2026</v>
      </c>
      <c r="AK2694">
        <f t="shared" si="1193"/>
        <v>35</v>
      </c>
      <c r="AL2694" t="e">
        <f>VLOOKUP(E2694,[2]Sheet1!$A:$B,2,FALSE)</f>
        <v>#N/A</v>
      </c>
    </row>
    <row r="2695" spans="1:38" x14ac:dyDescent="0.25">
      <c r="A2695" t="str">
        <f>VLOOKUP(Q2695,'Data validation'!$K$2:$L$50,2,FALSE)</f>
        <v>TOPOLA SKIES</v>
      </c>
      <c r="B2695">
        <f t="shared" si="1179"/>
        <v>0</v>
      </c>
      <c r="C2695">
        <f t="shared" si="1180"/>
        <v>0</v>
      </c>
      <c r="D2695">
        <f t="shared" si="1181"/>
        <v>5</v>
      </c>
      <c r="E2695">
        <v>10962</v>
      </c>
      <c r="F2695" t="s">
        <v>10387</v>
      </c>
      <c r="G2695" t="s">
        <v>78</v>
      </c>
      <c r="H2695" t="str">
        <f t="shared" si="1182"/>
        <v>02</v>
      </c>
      <c r="I2695" t="str">
        <f t="shared" si="1183"/>
        <v>Aug</v>
      </c>
      <c r="J2695" t="s">
        <v>646</v>
      </c>
      <c r="K2695" t="str">
        <f t="shared" si="1184"/>
        <v>07</v>
      </c>
      <c r="L2695" t="str">
        <f t="shared" si="1185"/>
        <v>Aug</v>
      </c>
      <c r="M2695">
        <v>5</v>
      </c>
      <c r="N2695">
        <f t="shared" si="1186"/>
        <v>5</v>
      </c>
      <c r="O2695">
        <f t="shared" si="1187"/>
        <v>0</v>
      </c>
      <c r="P2695">
        <f t="shared" si="1188"/>
        <v>0</v>
      </c>
      <c r="Q2695" t="s">
        <v>35</v>
      </c>
      <c r="R2695" t="s">
        <v>63</v>
      </c>
      <c r="S2695">
        <v>2</v>
      </c>
      <c r="T2695">
        <v>1</v>
      </c>
      <c r="U2695" s="2">
        <v>2189.0941284403671</v>
      </c>
      <c r="V2695" s="2">
        <v>437.81882568807333</v>
      </c>
      <c r="X2695" t="s">
        <v>10388</v>
      </c>
      <c r="Y2695" t="s">
        <v>10313</v>
      </c>
      <c r="Z2695" t="str">
        <f t="shared" si="1189"/>
        <v>Apr</v>
      </c>
      <c r="AA2695" s="6">
        <f t="shared" si="1177"/>
        <v>0</v>
      </c>
      <c r="AB2695" s="6">
        <f t="shared" si="1177"/>
        <v>0</v>
      </c>
      <c r="AC2695" s="6">
        <f t="shared" si="1177"/>
        <v>0</v>
      </c>
      <c r="AD2695" s="6">
        <f t="shared" si="1177"/>
        <v>5</v>
      </c>
      <c r="AE2695" s="6">
        <f t="shared" si="1177"/>
        <v>0</v>
      </c>
      <c r="AF2695" s="6">
        <f t="shared" si="1190"/>
        <v>5</v>
      </c>
      <c r="AG2695" s="6">
        <f t="shared" si="1191"/>
        <v>0</v>
      </c>
      <c r="AH2695" s="14" t="str">
        <f>LEFT(X2695,2)&amp;"."&amp;VLOOKUP(MID(X2695,4,3),'Data validation'!$A$1:$B$12,2,FALSE)&amp;".2025"</f>
        <v>18.04.2025</v>
      </c>
      <c r="AI2695">
        <f t="shared" si="1192"/>
        <v>16</v>
      </c>
      <c r="AJ2695" t="str">
        <f>H2695&amp;"."&amp;VLOOKUP(I2695,'Data validation'!$A$1:$B$12,2,FALSE)&amp;".2026"</f>
        <v>02.08.2026</v>
      </c>
      <c r="AK2695">
        <f t="shared" si="1193"/>
        <v>32</v>
      </c>
      <c r="AL2695" t="e">
        <f>VLOOKUP(E2695,[2]Sheet1!$A:$B,2,FALSE)</f>
        <v>#N/A</v>
      </c>
    </row>
    <row r="2696" spans="1:38" x14ac:dyDescent="0.25">
      <c r="A2696" t="str">
        <f>VLOOKUP(Q2696,'Data validation'!$K$2:$L$50,2,FALSE)</f>
        <v>BOOKING</v>
      </c>
      <c r="B2696">
        <f t="shared" si="1179"/>
        <v>0</v>
      </c>
      <c r="C2696">
        <f t="shared" si="1180"/>
        <v>5</v>
      </c>
      <c r="D2696">
        <f t="shared" si="1181"/>
        <v>0</v>
      </c>
      <c r="E2696">
        <v>10964</v>
      </c>
      <c r="F2696" t="s">
        <v>10635</v>
      </c>
      <c r="G2696" t="s">
        <v>523</v>
      </c>
      <c r="H2696" t="str">
        <f t="shared" si="1182"/>
        <v>25</v>
      </c>
      <c r="I2696" t="str">
        <f t="shared" si="1183"/>
        <v>Aug</v>
      </c>
      <c r="J2696" t="s">
        <v>54</v>
      </c>
      <c r="K2696" t="str">
        <f t="shared" si="1184"/>
        <v>30</v>
      </c>
      <c r="L2696" t="str">
        <f t="shared" si="1185"/>
        <v>Aug</v>
      </c>
      <c r="M2696">
        <v>5</v>
      </c>
      <c r="N2696">
        <f t="shared" si="1186"/>
        <v>5</v>
      </c>
      <c r="O2696">
        <f t="shared" si="1187"/>
        <v>0</v>
      </c>
      <c r="P2696">
        <f t="shared" si="1188"/>
        <v>0</v>
      </c>
      <c r="Q2696" t="s">
        <v>587</v>
      </c>
      <c r="R2696" t="s">
        <v>17</v>
      </c>
      <c r="S2696">
        <v>1</v>
      </c>
      <c r="T2696">
        <v>2</v>
      </c>
      <c r="U2696" s="2">
        <v>2151.0541321100914</v>
      </c>
      <c r="V2696" s="2">
        <v>430.21082642201827</v>
      </c>
      <c r="X2696" t="s">
        <v>10636</v>
      </c>
      <c r="Y2696" t="s">
        <v>10313</v>
      </c>
      <c r="Z2696" t="str">
        <f t="shared" si="1189"/>
        <v>Apr</v>
      </c>
      <c r="AA2696" s="6">
        <f t="shared" si="1177"/>
        <v>0</v>
      </c>
      <c r="AB2696" s="6">
        <f t="shared" si="1177"/>
        <v>0</v>
      </c>
      <c r="AC2696" s="6">
        <f t="shared" si="1177"/>
        <v>0</v>
      </c>
      <c r="AD2696" s="6">
        <f t="shared" si="1177"/>
        <v>5</v>
      </c>
      <c r="AE2696" s="6">
        <f t="shared" si="1177"/>
        <v>0</v>
      </c>
      <c r="AF2696" s="6">
        <f t="shared" si="1190"/>
        <v>5</v>
      </c>
      <c r="AG2696" s="6">
        <f t="shared" si="1191"/>
        <v>0</v>
      </c>
      <c r="AH2696" s="14" t="str">
        <f>LEFT(X2696,2)&amp;"."&amp;VLOOKUP(MID(X2696,4,3),'Data validation'!$A$1:$B$12,2,FALSE)&amp;".2025"</f>
        <v>18.04.2025</v>
      </c>
      <c r="AI2696">
        <f t="shared" si="1192"/>
        <v>16</v>
      </c>
      <c r="AJ2696" t="str">
        <f>H2696&amp;"."&amp;VLOOKUP(I2696,'Data validation'!$A$1:$B$12,2,FALSE)&amp;".2026"</f>
        <v>25.08.2026</v>
      </c>
      <c r="AK2696">
        <f t="shared" si="1193"/>
        <v>35</v>
      </c>
      <c r="AL2696" t="e">
        <f>VLOOKUP(E2696,[2]Sheet1!$A:$B,2,FALSE)</f>
        <v>#N/A</v>
      </c>
    </row>
    <row r="2697" spans="1:38" x14ac:dyDescent="0.25">
      <c r="A2697" t="str">
        <f>VLOOKUP(Q2697,'Data validation'!$K$2:$L$50,2,FALSE)</f>
        <v>BOOKING</v>
      </c>
      <c r="B2697">
        <f t="shared" si="1179"/>
        <v>0</v>
      </c>
      <c r="C2697">
        <f t="shared" si="1180"/>
        <v>5</v>
      </c>
      <c r="D2697">
        <f t="shared" si="1181"/>
        <v>0</v>
      </c>
      <c r="E2697">
        <v>10963</v>
      </c>
      <c r="F2697" t="s">
        <v>10635</v>
      </c>
      <c r="G2697" t="s">
        <v>523</v>
      </c>
      <c r="H2697" t="str">
        <f t="shared" si="1182"/>
        <v>25</v>
      </c>
      <c r="I2697" t="str">
        <f t="shared" si="1183"/>
        <v>Aug</v>
      </c>
      <c r="J2697" t="s">
        <v>54</v>
      </c>
      <c r="K2697" t="str">
        <f t="shared" si="1184"/>
        <v>30</v>
      </c>
      <c r="L2697" t="str">
        <f t="shared" si="1185"/>
        <v>Aug</v>
      </c>
      <c r="M2697">
        <v>5</v>
      </c>
      <c r="N2697">
        <f t="shared" si="1186"/>
        <v>5</v>
      </c>
      <c r="O2697">
        <f t="shared" si="1187"/>
        <v>0</v>
      </c>
      <c r="P2697">
        <f t="shared" si="1188"/>
        <v>0</v>
      </c>
      <c r="Q2697" t="s">
        <v>587</v>
      </c>
      <c r="R2697" t="s">
        <v>17</v>
      </c>
      <c r="S2697">
        <v>2</v>
      </c>
      <c r="T2697">
        <v>1</v>
      </c>
      <c r="U2697" s="2">
        <v>2151.0541321100914</v>
      </c>
      <c r="V2697" s="2">
        <v>430.21082642201827</v>
      </c>
      <c r="W2697" t="s">
        <v>1025</v>
      </c>
      <c r="X2697" t="s">
        <v>10636</v>
      </c>
      <c r="Y2697" t="s">
        <v>10313</v>
      </c>
      <c r="Z2697" t="str">
        <f t="shared" si="1189"/>
        <v>Apr</v>
      </c>
      <c r="AA2697" s="6">
        <f t="shared" si="1177"/>
        <v>0</v>
      </c>
      <c r="AB2697" s="6">
        <f t="shared" si="1177"/>
        <v>0</v>
      </c>
      <c r="AC2697" s="6">
        <f t="shared" si="1177"/>
        <v>0</v>
      </c>
      <c r="AD2697" s="6">
        <f t="shared" si="1177"/>
        <v>5</v>
      </c>
      <c r="AE2697" s="6">
        <f t="shared" si="1177"/>
        <v>0</v>
      </c>
      <c r="AF2697" s="6">
        <f t="shared" si="1190"/>
        <v>5</v>
      </c>
      <c r="AG2697" s="6">
        <f t="shared" si="1191"/>
        <v>0</v>
      </c>
      <c r="AH2697" s="14" t="str">
        <f>LEFT(X2697,2)&amp;"."&amp;VLOOKUP(MID(X2697,4,3),'Data validation'!$A$1:$B$12,2,FALSE)&amp;".2025"</f>
        <v>18.04.2025</v>
      </c>
      <c r="AI2697">
        <f t="shared" si="1192"/>
        <v>16</v>
      </c>
      <c r="AJ2697" t="str">
        <f>H2697&amp;"."&amp;VLOOKUP(I2697,'Data validation'!$A$1:$B$12,2,FALSE)&amp;".2026"</f>
        <v>25.08.2026</v>
      </c>
      <c r="AK2697">
        <f t="shared" si="1193"/>
        <v>35</v>
      </c>
      <c r="AL2697" t="e">
        <f>VLOOKUP(E2697,[2]Sheet1!$A:$B,2,FALSE)</f>
        <v>#N/A</v>
      </c>
    </row>
    <row r="2698" spans="1:38" x14ac:dyDescent="0.25">
      <c r="A2698" t="str">
        <f>VLOOKUP(Q2698,'Data validation'!$K$2:$L$50,2,FALSE)</f>
        <v>BOOKING</v>
      </c>
      <c r="B2698">
        <f t="shared" si="1179"/>
        <v>0</v>
      </c>
      <c r="C2698">
        <f t="shared" si="1180"/>
        <v>4</v>
      </c>
      <c r="D2698">
        <f t="shared" si="1181"/>
        <v>0</v>
      </c>
      <c r="E2698">
        <v>11280</v>
      </c>
      <c r="F2698" t="s">
        <v>10637</v>
      </c>
      <c r="G2698" t="s">
        <v>950</v>
      </c>
      <c r="H2698" t="str">
        <f t="shared" si="1182"/>
        <v>26</v>
      </c>
      <c r="I2698" t="str">
        <f t="shared" si="1183"/>
        <v>Jun</v>
      </c>
      <c r="J2698" t="s">
        <v>71</v>
      </c>
      <c r="K2698" t="str">
        <f t="shared" si="1184"/>
        <v>30</v>
      </c>
      <c r="L2698" t="str">
        <f t="shared" si="1185"/>
        <v>Jun</v>
      </c>
      <c r="M2698">
        <v>4</v>
      </c>
      <c r="N2698">
        <f t="shared" si="1186"/>
        <v>4</v>
      </c>
      <c r="O2698">
        <f t="shared" si="1187"/>
        <v>0</v>
      </c>
      <c r="P2698">
        <f t="shared" si="1188"/>
        <v>0</v>
      </c>
      <c r="Q2698" t="s">
        <v>587</v>
      </c>
      <c r="R2698" t="s">
        <v>63</v>
      </c>
      <c r="S2698">
        <v>2</v>
      </c>
      <c r="T2698">
        <v>2</v>
      </c>
      <c r="U2698" s="2">
        <v>2209.1907302752288</v>
      </c>
      <c r="V2698" s="2">
        <v>552.2976825688072</v>
      </c>
      <c r="W2698" t="s">
        <v>262</v>
      </c>
      <c r="X2698" t="s">
        <v>10638</v>
      </c>
      <c r="Y2698" t="s">
        <v>10639</v>
      </c>
      <c r="Z2698" t="str">
        <f t="shared" si="1189"/>
        <v>May</v>
      </c>
      <c r="AA2698" s="6">
        <f t="shared" si="1177"/>
        <v>0</v>
      </c>
      <c r="AB2698" s="6">
        <f t="shared" si="1177"/>
        <v>4</v>
      </c>
      <c r="AC2698" s="6">
        <f t="shared" si="1177"/>
        <v>0</v>
      </c>
      <c r="AD2698" s="6">
        <f t="shared" si="1177"/>
        <v>0</v>
      </c>
      <c r="AE2698" s="6">
        <f t="shared" si="1177"/>
        <v>0</v>
      </c>
      <c r="AF2698" s="6">
        <f t="shared" si="1190"/>
        <v>4</v>
      </c>
      <c r="AG2698" s="6">
        <f t="shared" si="1191"/>
        <v>0</v>
      </c>
      <c r="AH2698" s="14" t="str">
        <f>LEFT(X2698,2)&amp;"."&amp;VLOOKUP(MID(X2698,4,3),'Data validation'!$A$1:$B$12,2,FALSE)&amp;".2025"</f>
        <v>01.05.2025</v>
      </c>
      <c r="AI2698">
        <f t="shared" si="1192"/>
        <v>18</v>
      </c>
      <c r="AJ2698" t="str">
        <f>H2698&amp;"."&amp;VLOOKUP(I2698,'Data validation'!$A$1:$B$12,2,FALSE)&amp;".2026"</f>
        <v>26.06.2026</v>
      </c>
      <c r="AK2698">
        <f t="shared" si="1193"/>
        <v>26</v>
      </c>
      <c r="AL2698" t="e">
        <f>VLOOKUP(E2698,[2]Sheet1!$A:$B,2,FALSE)</f>
        <v>#N/A</v>
      </c>
    </row>
    <row r="2699" spans="1:38" x14ac:dyDescent="0.25">
      <c r="A2699" t="str">
        <f>VLOOKUP(Q2699,'Data validation'!$K$2:$L$50,2,FALSE)</f>
        <v>BOOKING</v>
      </c>
      <c r="B2699">
        <f t="shared" si="1179"/>
        <v>0</v>
      </c>
      <c r="C2699">
        <f t="shared" si="1180"/>
        <v>4</v>
      </c>
      <c r="D2699">
        <f t="shared" si="1181"/>
        <v>0</v>
      </c>
      <c r="E2699">
        <v>11281</v>
      </c>
      <c r="F2699" t="s">
        <v>10640</v>
      </c>
      <c r="G2699" t="s">
        <v>280</v>
      </c>
      <c r="H2699" t="str">
        <f t="shared" si="1182"/>
        <v>15</v>
      </c>
      <c r="I2699" t="str">
        <f t="shared" si="1183"/>
        <v>Jun</v>
      </c>
      <c r="J2699" t="s">
        <v>151</v>
      </c>
      <c r="K2699" t="str">
        <f t="shared" si="1184"/>
        <v>19</v>
      </c>
      <c r="L2699" t="str">
        <f t="shared" si="1185"/>
        <v>Jun</v>
      </c>
      <c r="M2699">
        <v>4</v>
      </c>
      <c r="N2699">
        <f t="shared" si="1186"/>
        <v>4</v>
      </c>
      <c r="O2699">
        <f t="shared" si="1187"/>
        <v>0</v>
      </c>
      <c r="P2699">
        <f t="shared" si="1188"/>
        <v>0</v>
      </c>
      <c r="Q2699" t="s">
        <v>587</v>
      </c>
      <c r="R2699" t="s">
        <v>20</v>
      </c>
      <c r="S2699">
        <v>2</v>
      </c>
      <c r="T2699">
        <v>1</v>
      </c>
      <c r="U2699" s="2">
        <v>1418.5329952293575</v>
      </c>
      <c r="V2699" s="2">
        <v>354.63324880733938</v>
      </c>
      <c r="W2699" t="s">
        <v>262</v>
      </c>
      <c r="X2699" t="s">
        <v>10641</v>
      </c>
      <c r="Y2699" t="s">
        <v>10639</v>
      </c>
      <c r="Z2699" t="str">
        <f t="shared" si="1189"/>
        <v>May</v>
      </c>
      <c r="AA2699" s="6">
        <f t="shared" si="1177"/>
        <v>0</v>
      </c>
      <c r="AB2699" s="6">
        <f t="shared" si="1177"/>
        <v>4</v>
      </c>
      <c r="AC2699" s="6">
        <f t="shared" si="1177"/>
        <v>0</v>
      </c>
      <c r="AD2699" s="6">
        <f t="shared" si="1177"/>
        <v>0</v>
      </c>
      <c r="AE2699" s="6">
        <f t="shared" si="1177"/>
        <v>0</v>
      </c>
      <c r="AF2699" s="6">
        <f t="shared" si="1190"/>
        <v>4</v>
      </c>
      <c r="AG2699" s="6">
        <f t="shared" si="1191"/>
        <v>0</v>
      </c>
      <c r="AH2699" s="14" t="str">
        <f>LEFT(X2699,2)&amp;"."&amp;VLOOKUP(MID(X2699,4,3),'Data validation'!$A$1:$B$12,2,FALSE)&amp;".2025"</f>
        <v>01.05.2025</v>
      </c>
      <c r="AI2699">
        <f t="shared" si="1192"/>
        <v>18</v>
      </c>
      <c r="AJ2699" t="str">
        <f>H2699&amp;"."&amp;VLOOKUP(I2699,'Data validation'!$A$1:$B$12,2,FALSE)&amp;".2026"</f>
        <v>15.06.2026</v>
      </c>
      <c r="AK2699">
        <f t="shared" si="1193"/>
        <v>25</v>
      </c>
      <c r="AL2699" t="str">
        <f>VLOOKUP(E2699,[2]Sheet1!$A:$B,2,FALSE)</f>
        <v>Анулирана</v>
      </c>
    </row>
    <row r="2700" spans="1:38" x14ac:dyDescent="0.25">
      <c r="A2700" t="str">
        <f>VLOOKUP(Q2700,'Data validation'!$K$2:$L$50,2,FALSE)</f>
        <v>BOOKING</v>
      </c>
      <c r="B2700">
        <f t="shared" si="1179"/>
        <v>0</v>
      </c>
      <c r="C2700">
        <f t="shared" si="1180"/>
        <v>4</v>
      </c>
      <c r="D2700">
        <f t="shared" si="1181"/>
        <v>0</v>
      </c>
      <c r="E2700">
        <v>11282</v>
      </c>
      <c r="F2700" t="s">
        <v>10642</v>
      </c>
      <c r="G2700" t="s">
        <v>280</v>
      </c>
      <c r="H2700" t="str">
        <f t="shared" si="1182"/>
        <v>15</v>
      </c>
      <c r="I2700" t="str">
        <f t="shared" si="1183"/>
        <v>Jun</v>
      </c>
      <c r="J2700" t="s">
        <v>151</v>
      </c>
      <c r="K2700" t="str">
        <f t="shared" si="1184"/>
        <v>19</v>
      </c>
      <c r="L2700" t="str">
        <f t="shared" si="1185"/>
        <v>Jun</v>
      </c>
      <c r="M2700">
        <v>4</v>
      </c>
      <c r="N2700">
        <f t="shared" si="1186"/>
        <v>4</v>
      </c>
      <c r="O2700">
        <f t="shared" si="1187"/>
        <v>0</v>
      </c>
      <c r="P2700">
        <f t="shared" si="1188"/>
        <v>0</v>
      </c>
      <c r="Q2700" t="s">
        <v>587</v>
      </c>
      <c r="R2700" t="s">
        <v>20</v>
      </c>
      <c r="S2700">
        <v>2</v>
      </c>
      <c r="T2700">
        <v>1</v>
      </c>
      <c r="U2700" s="2">
        <v>1914.9908341284402</v>
      </c>
      <c r="V2700" s="2">
        <v>478.74770853211004</v>
      </c>
      <c r="W2700" t="s">
        <v>262</v>
      </c>
      <c r="X2700" t="s">
        <v>10643</v>
      </c>
      <c r="Y2700" t="s">
        <v>10639</v>
      </c>
      <c r="Z2700" t="str">
        <f t="shared" si="1189"/>
        <v>May</v>
      </c>
      <c r="AA2700" s="6">
        <f t="shared" si="1177"/>
        <v>0</v>
      </c>
      <c r="AB2700" s="6">
        <f t="shared" si="1177"/>
        <v>4</v>
      </c>
      <c r="AC2700" s="6">
        <f t="shared" si="1177"/>
        <v>0</v>
      </c>
      <c r="AD2700" s="6">
        <f t="shared" si="1177"/>
        <v>0</v>
      </c>
      <c r="AE2700" s="6">
        <f t="shared" si="1177"/>
        <v>0</v>
      </c>
      <c r="AF2700" s="6">
        <f t="shared" si="1190"/>
        <v>4</v>
      </c>
      <c r="AG2700" s="6">
        <f t="shared" si="1191"/>
        <v>0</v>
      </c>
      <c r="AH2700" s="14" t="str">
        <f>LEFT(X2700,2)&amp;"."&amp;VLOOKUP(MID(X2700,4,3),'Data validation'!$A$1:$B$12,2,FALSE)&amp;".2025"</f>
        <v>01.05.2025</v>
      </c>
      <c r="AI2700">
        <f t="shared" si="1192"/>
        <v>18</v>
      </c>
      <c r="AJ2700" t="str">
        <f>H2700&amp;"."&amp;VLOOKUP(I2700,'Data validation'!$A$1:$B$12,2,FALSE)&amp;".2026"</f>
        <v>15.06.2026</v>
      </c>
      <c r="AK2700">
        <f t="shared" si="1193"/>
        <v>25</v>
      </c>
      <c r="AL2700" t="str">
        <f>VLOOKUP(E2700,[2]Sheet1!$A:$B,2,FALSE)</f>
        <v>Анулирана</v>
      </c>
    </row>
    <row r="2701" spans="1:38" x14ac:dyDescent="0.25">
      <c r="A2701" t="str">
        <f>VLOOKUP(Q2701,'Data validation'!$K$2:$L$50,2,FALSE)</f>
        <v>BOOKING</v>
      </c>
      <c r="B2701">
        <f t="shared" si="1179"/>
        <v>0</v>
      </c>
      <c r="C2701">
        <f t="shared" si="1180"/>
        <v>4</v>
      </c>
      <c r="D2701">
        <f t="shared" si="1181"/>
        <v>0</v>
      </c>
      <c r="E2701">
        <v>11283</v>
      </c>
      <c r="F2701" t="s">
        <v>10644</v>
      </c>
      <c r="G2701" t="s">
        <v>280</v>
      </c>
      <c r="H2701" t="str">
        <f t="shared" si="1182"/>
        <v>15</v>
      </c>
      <c r="I2701" t="str">
        <f t="shared" si="1183"/>
        <v>Jun</v>
      </c>
      <c r="J2701" t="s">
        <v>151</v>
      </c>
      <c r="K2701" t="str">
        <f t="shared" si="1184"/>
        <v>19</v>
      </c>
      <c r="L2701" t="str">
        <f t="shared" si="1185"/>
        <v>Jun</v>
      </c>
      <c r="M2701">
        <v>4</v>
      </c>
      <c r="N2701">
        <f t="shared" si="1186"/>
        <v>4</v>
      </c>
      <c r="O2701">
        <f t="shared" si="1187"/>
        <v>0</v>
      </c>
      <c r="P2701">
        <f t="shared" si="1188"/>
        <v>0</v>
      </c>
      <c r="Q2701" t="s">
        <v>587</v>
      </c>
      <c r="R2701" t="s">
        <v>20</v>
      </c>
      <c r="S2701">
        <v>2</v>
      </c>
      <c r="T2701">
        <v>0</v>
      </c>
      <c r="U2701" s="2">
        <v>1418.5329952293575</v>
      </c>
      <c r="V2701" s="2">
        <v>354.63324880733938</v>
      </c>
      <c r="W2701" t="s">
        <v>262</v>
      </c>
      <c r="X2701" t="s">
        <v>10645</v>
      </c>
      <c r="Y2701" t="s">
        <v>10639</v>
      </c>
      <c r="Z2701" t="str">
        <f t="shared" si="1189"/>
        <v>May</v>
      </c>
      <c r="AA2701" s="6">
        <f t="shared" si="1177"/>
        <v>0</v>
      </c>
      <c r="AB2701" s="6">
        <f t="shared" si="1177"/>
        <v>4</v>
      </c>
      <c r="AC2701" s="6">
        <f t="shared" si="1177"/>
        <v>0</v>
      </c>
      <c r="AD2701" s="6">
        <f t="shared" si="1177"/>
        <v>0</v>
      </c>
      <c r="AE2701" s="6">
        <f t="shared" si="1177"/>
        <v>0</v>
      </c>
      <c r="AF2701" s="6">
        <f t="shared" si="1190"/>
        <v>4</v>
      </c>
      <c r="AG2701" s="6">
        <f t="shared" si="1191"/>
        <v>0</v>
      </c>
      <c r="AH2701" s="14" t="str">
        <f>LEFT(X2701,2)&amp;"."&amp;VLOOKUP(MID(X2701,4,3),'Data validation'!$A$1:$B$12,2,FALSE)&amp;".2025"</f>
        <v>01.05.2025</v>
      </c>
      <c r="AI2701">
        <f t="shared" si="1192"/>
        <v>18</v>
      </c>
      <c r="AJ2701" t="str">
        <f>H2701&amp;"."&amp;VLOOKUP(I2701,'Data validation'!$A$1:$B$12,2,FALSE)&amp;".2026"</f>
        <v>15.06.2026</v>
      </c>
      <c r="AK2701">
        <f t="shared" si="1193"/>
        <v>25</v>
      </c>
      <c r="AL2701" t="str">
        <f>VLOOKUP(E2701,[2]Sheet1!$A:$B,2,FALSE)</f>
        <v>Анулирана</v>
      </c>
    </row>
    <row r="2702" spans="1:38" x14ac:dyDescent="0.25">
      <c r="A2702" t="str">
        <f>VLOOKUP(Q2702,'Data validation'!$K$2:$L$50,2,FALSE)</f>
        <v>BOOKING</v>
      </c>
      <c r="B2702">
        <f t="shared" si="1179"/>
        <v>1</v>
      </c>
      <c r="C2702">
        <f t="shared" si="1180"/>
        <v>1</v>
      </c>
      <c r="D2702">
        <f t="shared" si="1181"/>
        <v>0</v>
      </c>
      <c r="E2702">
        <v>11284</v>
      </c>
      <c r="F2702" t="s">
        <v>10646</v>
      </c>
      <c r="G2702" t="s">
        <v>3113</v>
      </c>
      <c r="H2702" t="str">
        <f t="shared" si="1182"/>
        <v>30</v>
      </c>
      <c r="I2702" t="str">
        <f t="shared" si="1183"/>
        <v>May</v>
      </c>
      <c r="J2702" t="s">
        <v>27</v>
      </c>
      <c r="K2702" t="str">
        <f t="shared" si="1184"/>
        <v>01</v>
      </c>
      <c r="L2702" t="str">
        <f t="shared" si="1185"/>
        <v>Jun</v>
      </c>
      <c r="M2702">
        <v>2</v>
      </c>
      <c r="N2702">
        <f t="shared" si="1186"/>
        <v>-29</v>
      </c>
      <c r="O2702">
        <f t="shared" si="1187"/>
        <v>1</v>
      </c>
      <c r="P2702">
        <f t="shared" si="1188"/>
        <v>0</v>
      </c>
      <c r="Q2702" t="s">
        <v>587</v>
      </c>
      <c r="R2702" t="s">
        <v>17</v>
      </c>
      <c r="S2702">
        <v>2</v>
      </c>
      <c r="T2702">
        <v>0</v>
      </c>
      <c r="U2702" s="2">
        <v>494.16108440366963</v>
      </c>
      <c r="V2702" s="2">
        <v>247.08054220183482</v>
      </c>
      <c r="W2702" t="s">
        <v>262</v>
      </c>
      <c r="X2702" t="s">
        <v>10647</v>
      </c>
      <c r="Y2702" t="s">
        <v>10639</v>
      </c>
      <c r="Z2702" t="str">
        <f t="shared" si="1189"/>
        <v>May</v>
      </c>
      <c r="AA2702" s="6">
        <f t="shared" si="1177"/>
        <v>1</v>
      </c>
      <c r="AB2702" s="6">
        <f t="shared" si="1177"/>
        <v>0</v>
      </c>
      <c r="AC2702" s="6">
        <f t="shared" si="1177"/>
        <v>0</v>
      </c>
      <c r="AD2702" s="6">
        <f t="shared" si="1177"/>
        <v>0</v>
      </c>
      <c r="AE2702" s="6">
        <f t="shared" si="1177"/>
        <v>0</v>
      </c>
      <c r="AF2702" s="6">
        <f t="shared" si="1190"/>
        <v>1</v>
      </c>
      <c r="AG2702" s="6">
        <f t="shared" si="1191"/>
        <v>-1</v>
      </c>
      <c r="AH2702" s="14" t="str">
        <f>LEFT(X2702,2)&amp;"."&amp;VLOOKUP(MID(X2702,4,3),'Data validation'!$A$1:$B$12,2,FALSE)&amp;".2025"</f>
        <v>01.05.2025</v>
      </c>
      <c r="AI2702">
        <f t="shared" si="1192"/>
        <v>18</v>
      </c>
      <c r="AJ2702" t="str">
        <f>H2702&amp;"."&amp;VLOOKUP(I2702,'Data validation'!$A$1:$B$12,2,FALSE)&amp;".2026"</f>
        <v>30.05.2026</v>
      </c>
      <c r="AK2702">
        <f t="shared" si="1193"/>
        <v>22</v>
      </c>
      <c r="AL2702" t="str">
        <f>VLOOKUP(E2702,[2]Sheet1!$A:$B,2,FALSE)</f>
        <v>Анулирана</v>
      </c>
    </row>
    <row r="2703" spans="1:38" x14ac:dyDescent="0.25">
      <c r="A2703" t="str">
        <f>VLOOKUP(Q2703,'Data validation'!$K$2:$L$50,2,FALSE)</f>
        <v>BOOKING</v>
      </c>
      <c r="B2703">
        <f t="shared" si="1179"/>
        <v>0</v>
      </c>
      <c r="C2703">
        <f t="shared" si="1180"/>
        <v>5</v>
      </c>
      <c r="D2703">
        <f t="shared" si="1181"/>
        <v>0</v>
      </c>
      <c r="E2703">
        <v>11285</v>
      </c>
      <c r="F2703" t="s">
        <v>10648</v>
      </c>
      <c r="G2703" t="s">
        <v>151</v>
      </c>
      <c r="H2703" t="str">
        <f t="shared" si="1182"/>
        <v>19</v>
      </c>
      <c r="I2703" t="str">
        <f t="shared" si="1183"/>
        <v>Jun</v>
      </c>
      <c r="J2703" t="s">
        <v>152</v>
      </c>
      <c r="K2703" t="str">
        <f t="shared" si="1184"/>
        <v>24</v>
      </c>
      <c r="L2703" t="str">
        <f t="shared" si="1185"/>
        <v>Jun</v>
      </c>
      <c r="M2703">
        <v>5</v>
      </c>
      <c r="N2703">
        <f t="shared" si="1186"/>
        <v>5</v>
      </c>
      <c r="O2703">
        <f t="shared" si="1187"/>
        <v>0</v>
      </c>
      <c r="P2703">
        <f t="shared" si="1188"/>
        <v>0</v>
      </c>
      <c r="Q2703" t="s">
        <v>587</v>
      </c>
      <c r="R2703" t="s">
        <v>63</v>
      </c>
      <c r="S2703">
        <v>1</v>
      </c>
      <c r="T2703">
        <v>0</v>
      </c>
      <c r="U2703" s="2">
        <v>1773.1662440366972</v>
      </c>
      <c r="V2703" s="2">
        <v>354.63324880733938</v>
      </c>
      <c r="W2703" t="s">
        <v>262</v>
      </c>
      <c r="X2703" t="s">
        <v>10649</v>
      </c>
      <c r="Y2703" t="s">
        <v>10639</v>
      </c>
      <c r="Z2703" t="str">
        <f t="shared" si="1189"/>
        <v>May</v>
      </c>
      <c r="AA2703" s="6">
        <f t="shared" si="1177"/>
        <v>0</v>
      </c>
      <c r="AB2703" s="6">
        <f t="shared" si="1177"/>
        <v>5</v>
      </c>
      <c r="AC2703" s="6">
        <f t="shared" si="1177"/>
        <v>0</v>
      </c>
      <c r="AD2703" s="6">
        <f t="shared" si="1177"/>
        <v>0</v>
      </c>
      <c r="AE2703" s="6">
        <f t="shared" si="1177"/>
        <v>0</v>
      </c>
      <c r="AF2703" s="6">
        <f t="shared" si="1190"/>
        <v>5</v>
      </c>
      <c r="AG2703" s="6">
        <f t="shared" si="1191"/>
        <v>0</v>
      </c>
      <c r="AH2703" s="14" t="str">
        <f>LEFT(X2703,2)&amp;"."&amp;VLOOKUP(MID(X2703,4,3),'Data validation'!$A$1:$B$12,2,FALSE)&amp;".2025"</f>
        <v>01.05.2025</v>
      </c>
      <c r="AI2703">
        <f t="shared" si="1192"/>
        <v>18</v>
      </c>
      <c r="AJ2703" t="str">
        <f>H2703&amp;"."&amp;VLOOKUP(I2703,'Data validation'!$A$1:$B$12,2,FALSE)&amp;".2026"</f>
        <v>19.06.2026</v>
      </c>
      <c r="AK2703">
        <f t="shared" si="1193"/>
        <v>25</v>
      </c>
      <c r="AL2703" t="e">
        <f>VLOOKUP(E2703,[2]Sheet1!$A:$B,2,FALSE)</f>
        <v>#N/A</v>
      </c>
    </row>
    <row r="2704" spans="1:38" x14ac:dyDescent="0.25">
      <c r="A2704" t="str">
        <f>VLOOKUP(Q2704,'Data validation'!$K$2:$L$50,2,FALSE)</f>
        <v>BOOKING</v>
      </c>
      <c r="B2704">
        <f t="shared" si="1179"/>
        <v>0</v>
      </c>
      <c r="C2704">
        <f t="shared" si="1180"/>
        <v>5</v>
      </c>
      <c r="D2704">
        <f t="shared" si="1181"/>
        <v>0</v>
      </c>
      <c r="E2704">
        <v>11286</v>
      </c>
      <c r="F2704" t="s">
        <v>10648</v>
      </c>
      <c r="G2704" t="s">
        <v>151</v>
      </c>
      <c r="H2704" t="str">
        <f t="shared" si="1182"/>
        <v>19</v>
      </c>
      <c r="I2704" t="str">
        <f t="shared" si="1183"/>
        <v>Jun</v>
      </c>
      <c r="J2704" t="s">
        <v>152</v>
      </c>
      <c r="K2704" t="str">
        <f t="shared" si="1184"/>
        <v>24</v>
      </c>
      <c r="L2704" t="str">
        <f t="shared" si="1185"/>
        <v>Jun</v>
      </c>
      <c r="M2704">
        <v>5</v>
      </c>
      <c r="N2704">
        <f t="shared" si="1186"/>
        <v>5</v>
      </c>
      <c r="O2704">
        <f t="shared" si="1187"/>
        <v>0</v>
      </c>
      <c r="P2704">
        <f t="shared" si="1188"/>
        <v>0</v>
      </c>
      <c r="Q2704" t="s">
        <v>587</v>
      </c>
      <c r="R2704" t="s">
        <v>63</v>
      </c>
      <c r="S2704">
        <v>1</v>
      </c>
      <c r="T2704">
        <v>1</v>
      </c>
      <c r="U2704" s="2">
        <v>1773.1662440366972</v>
      </c>
      <c r="V2704" s="2">
        <v>354.63324880733938</v>
      </c>
      <c r="X2704" t="s">
        <v>10649</v>
      </c>
      <c r="Y2704" t="s">
        <v>10639</v>
      </c>
      <c r="Z2704" t="str">
        <f t="shared" si="1189"/>
        <v>May</v>
      </c>
      <c r="AA2704" s="6">
        <f t="shared" si="1177"/>
        <v>0</v>
      </c>
      <c r="AB2704" s="6">
        <f t="shared" si="1177"/>
        <v>5</v>
      </c>
      <c r="AC2704" s="6">
        <f t="shared" si="1177"/>
        <v>0</v>
      </c>
      <c r="AD2704" s="6">
        <f t="shared" si="1177"/>
        <v>0</v>
      </c>
      <c r="AE2704" s="6">
        <f t="shared" si="1177"/>
        <v>0</v>
      </c>
      <c r="AF2704" s="6">
        <f t="shared" si="1190"/>
        <v>5</v>
      </c>
      <c r="AG2704" s="6">
        <f t="shared" si="1191"/>
        <v>0</v>
      </c>
      <c r="AH2704" s="14" t="str">
        <f>LEFT(X2704,2)&amp;"."&amp;VLOOKUP(MID(X2704,4,3),'Data validation'!$A$1:$B$12,2,FALSE)&amp;".2025"</f>
        <v>01.05.2025</v>
      </c>
      <c r="AI2704">
        <f t="shared" si="1192"/>
        <v>18</v>
      </c>
      <c r="AJ2704" t="str">
        <f>H2704&amp;"."&amp;VLOOKUP(I2704,'Data validation'!$A$1:$B$12,2,FALSE)&amp;".2026"</f>
        <v>19.06.2026</v>
      </c>
      <c r="AK2704">
        <f t="shared" si="1193"/>
        <v>25</v>
      </c>
      <c r="AL2704" t="e">
        <f>VLOOKUP(E2704,[2]Sheet1!$A:$B,2,FALSE)</f>
        <v>#N/A</v>
      </c>
    </row>
    <row r="2705" spans="1:38" x14ac:dyDescent="0.25">
      <c r="A2705" t="str">
        <f>VLOOKUP(Q2705,'Data validation'!$K$2:$L$50,2,FALSE)</f>
        <v>BOOKING</v>
      </c>
      <c r="B2705">
        <f t="shared" si="1179"/>
        <v>0</v>
      </c>
      <c r="C2705">
        <f t="shared" si="1180"/>
        <v>0</v>
      </c>
      <c r="D2705">
        <f t="shared" si="1181"/>
        <v>5</v>
      </c>
      <c r="E2705">
        <v>11287</v>
      </c>
      <c r="F2705" t="s">
        <v>10650</v>
      </c>
      <c r="G2705" t="s">
        <v>326</v>
      </c>
      <c r="H2705" t="str">
        <f t="shared" si="1182"/>
        <v>10</v>
      </c>
      <c r="I2705" t="str">
        <f t="shared" si="1183"/>
        <v>Aug</v>
      </c>
      <c r="J2705" t="s">
        <v>90</v>
      </c>
      <c r="K2705" t="str">
        <f t="shared" si="1184"/>
        <v>15</v>
      </c>
      <c r="L2705" t="str">
        <f t="shared" si="1185"/>
        <v>Aug</v>
      </c>
      <c r="M2705">
        <v>5</v>
      </c>
      <c r="N2705">
        <f t="shared" si="1186"/>
        <v>5</v>
      </c>
      <c r="O2705">
        <f t="shared" si="1187"/>
        <v>0</v>
      </c>
      <c r="P2705">
        <f t="shared" si="1188"/>
        <v>0</v>
      </c>
      <c r="Q2705" t="s">
        <v>587</v>
      </c>
      <c r="R2705" t="s">
        <v>63</v>
      </c>
      <c r="S2705">
        <v>2</v>
      </c>
      <c r="T2705">
        <v>1</v>
      </c>
      <c r="U2705" s="2">
        <v>2441.7371229357796</v>
      </c>
      <c r="V2705" s="2">
        <v>488.34742458715596</v>
      </c>
      <c r="W2705" t="s">
        <v>5590</v>
      </c>
      <c r="X2705" t="s">
        <v>10651</v>
      </c>
      <c r="Y2705" t="s">
        <v>10639</v>
      </c>
      <c r="Z2705" t="str">
        <f t="shared" si="1189"/>
        <v>May</v>
      </c>
      <c r="AA2705" s="6">
        <f t="shared" si="1177"/>
        <v>0</v>
      </c>
      <c r="AB2705" s="6">
        <f t="shared" si="1177"/>
        <v>0</v>
      </c>
      <c r="AC2705" s="6">
        <f t="shared" si="1177"/>
        <v>0</v>
      </c>
      <c r="AD2705" s="6">
        <f t="shared" si="1177"/>
        <v>5</v>
      </c>
      <c r="AE2705" s="6">
        <f t="shared" si="1177"/>
        <v>0</v>
      </c>
      <c r="AF2705" s="6">
        <f t="shared" si="1190"/>
        <v>5</v>
      </c>
      <c r="AG2705" s="6">
        <f t="shared" si="1191"/>
        <v>0</v>
      </c>
      <c r="AH2705" s="14" t="str">
        <f>LEFT(X2705,2)&amp;"."&amp;VLOOKUP(MID(X2705,4,3),'Data validation'!$A$1:$B$12,2,FALSE)&amp;".2025"</f>
        <v>02.05.2025</v>
      </c>
      <c r="AI2705">
        <f t="shared" si="1192"/>
        <v>18</v>
      </c>
      <c r="AJ2705" t="str">
        <f>H2705&amp;"."&amp;VLOOKUP(I2705,'Data validation'!$A$1:$B$12,2,FALSE)&amp;".2026"</f>
        <v>10.08.2026</v>
      </c>
      <c r="AK2705">
        <f t="shared" si="1193"/>
        <v>33</v>
      </c>
      <c r="AL2705" t="e">
        <f>VLOOKUP(E2705,[2]Sheet1!$A:$B,2,FALSE)</f>
        <v>#N/A</v>
      </c>
    </row>
    <row r="2706" spans="1:38" x14ac:dyDescent="0.25">
      <c r="A2706" t="str">
        <f>VLOOKUP(Q2706,'Data validation'!$K$2:$L$50,2,FALSE)</f>
        <v>TO</v>
      </c>
      <c r="B2706">
        <f t="shared" si="1179"/>
        <v>0</v>
      </c>
      <c r="C2706">
        <f t="shared" si="1180"/>
        <v>0</v>
      </c>
      <c r="D2706">
        <f t="shared" si="1181"/>
        <v>6</v>
      </c>
      <c r="E2706">
        <v>10970</v>
      </c>
      <c r="F2706" t="s">
        <v>10652</v>
      </c>
      <c r="G2706" t="s">
        <v>340</v>
      </c>
      <c r="H2706" t="str">
        <f t="shared" si="1182"/>
        <v>03</v>
      </c>
      <c r="I2706" t="str">
        <f t="shared" si="1183"/>
        <v>Aug</v>
      </c>
      <c r="J2706" t="s">
        <v>79</v>
      </c>
      <c r="K2706" t="str">
        <f t="shared" si="1184"/>
        <v>09</v>
      </c>
      <c r="L2706" t="str">
        <f t="shared" si="1185"/>
        <v>Aug</v>
      </c>
      <c r="M2706">
        <v>6</v>
      </c>
      <c r="N2706">
        <f t="shared" si="1186"/>
        <v>6</v>
      </c>
      <c r="O2706">
        <f t="shared" si="1187"/>
        <v>0</v>
      </c>
      <c r="P2706">
        <f t="shared" si="1188"/>
        <v>0</v>
      </c>
      <c r="Q2706" t="s">
        <v>81</v>
      </c>
      <c r="R2706" t="s">
        <v>17</v>
      </c>
      <c r="S2706">
        <v>3</v>
      </c>
      <c r="T2706">
        <v>1</v>
      </c>
      <c r="U2706" s="2">
        <f>SUMIFS(SLR!L:L,SLR!D:D,'Резервации 2026'!E2706)</f>
        <v>2883.6366354000002</v>
      </c>
      <c r="V2706" s="2">
        <f t="shared" ref="V2706" si="1195">+U2706/M2706</f>
        <v>480.60610590000005</v>
      </c>
      <c r="W2706" t="s">
        <v>262</v>
      </c>
      <c r="X2706" t="s">
        <v>10653</v>
      </c>
      <c r="Y2706" t="s">
        <v>10404</v>
      </c>
      <c r="Z2706" t="str">
        <f t="shared" si="1189"/>
        <v>Apr</v>
      </c>
      <c r="AA2706" s="6">
        <f t="shared" si="1177"/>
        <v>0</v>
      </c>
      <c r="AB2706" s="6">
        <f t="shared" si="1177"/>
        <v>0</v>
      </c>
      <c r="AC2706" s="6">
        <f t="shared" si="1177"/>
        <v>0</v>
      </c>
      <c r="AD2706" s="6">
        <f t="shared" si="1177"/>
        <v>6</v>
      </c>
      <c r="AE2706" s="6">
        <f t="shared" si="1177"/>
        <v>0</v>
      </c>
      <c r="AF2706" s="6">
        <f t="shared" si="1190"/>
        <v>6</v>
      </c>
      <c r="AG2706" s="6">
        <f t="shared" si="1191"/>
        <v>0</v>
      </c>
      <c r="AH2706" s="14" t="str">
        <f>LEFT(X2706,2)&amp;"."&amp;VLOOKUP(MID(X2706,4,3),'Data validation'!$A$1:$B$12,2,FALSE)&amp;".2025"</f>
        <v>19.04.2025</v>
      </c>
      <c r="AI2706">
        <f t="shared" si="1192"/>
        <v>16</v>
      </c>
      <c r="AJ2706" t="str">
        <f>H2706&amp;"."&amp;VLOOKUP(I2706,'Data validation'!$A$1:$B$12,2,FALSE)&amp;".2026"</f>
        <v>03.08.2026</v>
      </c>
      <c r="AK2706">
        <f t="shared" si="1193"/>
        <v>32</v>
      </c>
      <c r="AL2706" t="e">
        <f>VLOOKUP(E2706,[2]Sheet1!$A:$B,2,FALSE)</f>
        <v>#N/A</v>
      </c>
    </row>
    <row r="2707" spans="1:38" x14ac:dyDescent="0.25">
      <c r="A2707" t="str">
        <f>VLOOKUP(Q2707,'Data validation'!$K$2:$L$50,2,FALSE)</f>
        <v>BOOKING</v>
      </c>
      <c r="B2707">
        <f t="shared" si="1179"/>
        <v>1</v>
      </c>
      <c r="C2707">
        <f t="shared" si="1180"/>
        <v>2</v>
      </c>
      <c r="D2707">
        <f t="shared" si="1181"/>
        <v>0</v>
      </c>
      <c r="E2707">
        <v>10971</v>
      </c>
      <c r="F2707" t="s">
        <v>10654</v>
      </c>
      <c r="G2707" t="s">
        <v>3113</v>
      </c>
      <c r="H2707" t="str">
        <f t="shared" si="1182"/>
        <v>30</v>
      </c>
      <c r="I2707" t="str">
        <f t="shared" si="1183"/>
        <v>May</v>
      </c>
      <c r="J2707" t="s">
        <v>4651</v>
      </c>
      <c r="K2707" t="str">
        <f t="shared" si="1184"/>
        <v>02</v>
      </c>
      <c r="L2707" t="str">
        <f t="shared" si="1185"/>
        <v>Jun</v>
      </c>
      <c r="M2707">
        <v>3</v>
      </c>
      <c r="N2707">
        <f t="shared" si="1186"/>
        <v>-28</v>
      </c>
      <c r="O2707">
        <f t="shared" si="1187"/>
        <v>1</v>
      </c>
      <c r="P2707">
        <f t="shared" si="1188"/>
        <v>1</v>
      </c>
      <c r="Q2707" t="s">
        <v>587</v>
      </c>
      <c r="R2707" t="s">
        <v>57</v>
      </c>
      <c r="S2707">
        <v>2</v>
      </c>
      <c r="T2707">
        <v>2</v>
      </c>
      <c r="U2707" s="2">
        <v>1264.4710100917432</v>
      </c>
      <c r="V2707" s="2">
        <v>421.4903366972477</v>
      </c>
      <c r="X2707" t="s">
        <v>10655</v>
      </c>
      <c r="Y2707" t="s">
        <v>10404</v>
      </c>
      <c r="Z2707" t="str">
        <f t="shared" si="1189"/>
        <v>Apr</v>
      </c>
      <c r="AA2707" s="6">
        <f t="shared" si="1177"/>
        <v>1</v>
      </c>
      <c r="AB2707" s="6">
        <f t="shared" si="1177"/>
        <v>1</v>
      </c>
      <c r="AC2707" s="6">
        <f t="shared" si="1177"/>
        <v>0</v>
      </c>
      <c r="AD2707" s="6">
        <f t="shared" si="1177"/>
        <v>0</v>
      </c>
      <c r="AE2707" s="6">
        <f t="shared" si="1177"/>
        <v>0</v>
      </c>
      <c r="AF2707" s="6">
        <f t="shared" si="1190"/>
        <v>2</v>
      </c>
      <c r="AG2707" s="6">
        <f t="shared" si="1191"/>
        <v>-1</v>
      </c>
      <c r="AH2707" s="14" t="str">
        <f>LEFT(X2707,2)&amp;"."&amp;VLOOKUP(MID(X2707,4,3),'Data validation'!$A$1:$B$12,2,FALSE)&amp;".2025"</f>
        <v>19.04.2025</v>
      </c>
      <c r="AI2707">
        <f t="shared" si="1192"/>
        <v>16</v>
      </c>
      <c r="AJ2707" t="str">
        <f>H2707&amp;"."&amp;VLOOKUP(I2707,'Data validation'!$A$1:$B$12,2,FALSE)&amp;".2026"</f>
        <v>30.05.2026</v>
      </c>
      <c r="AK2707">
        <f t="shared" si="1193"/>
        <v>22</v>
      </c>
      <c r="AL2707" t="e">
        <f>VLOOKUP(E2707,[2]Sheet1!$A:$B,2,FALSE)</f>
        <v>#N/A</v>
      </c>
    </row>
    <row r="2708" spans="1:38" x14ac:dyDescent="0.25">
      <c r="A2708" t="str">
        <f>VLOOKUP(Q2708,'Data validation'!$K$2:$L$50,2,FALSE)</f>
        <v>BOOKING</v>
      </c>
      <c r="B2708">
        <f t="shared" si="1179"/>
        <v>0</v>
      </c>
      <c r="C2708">
        <f t="shared" si="1180"/>
        <v>0</v>
      </c>
      <c r="D2708">
        <f t="shared" si="1181"/>
        <v>4</v>
      </c>
      <c r="E2708">
        <v>10972</v>
      </c>
      <c r="F2708" t="s">
        <v>10656</v>
      </c>
      <c r="G2708" t="s">
        <v>495</v>
      </c>
      <c r="H2708" t="str">
        <f t="shared" si="1182"/>
        <v>28</v>
      </c>
      <c r="I2708" t="str">
        <f t="shared" si="1183"/>
        <v>Jul</v>
      </c>
      <c r="J2708" t="s">
        <v>135</v>
      </c>
      <c r="K2708" t="str">
        <f t="shared" si="1184"/>
        <v>01</v>
      </c>
      <c r="L2708" t="str">
        <f t="shared" si="1185"/>
        <v>Aug</v>
      </c>
      <c r="M2708">
        <v>4</v>
      </c>
      <c r="N2708">
        <f t="shared" si="1186"/>
        <v>-27</v>
      </c>
      <c r="O2708">
        <f t="shared" si="1187"/>
        <v>3</v>
      </c>
      <c r="P2708">
        <f t="shared" si="1188"/>
        <v>0</v>
      </c>
      <c r="Q2708" t="s">
        <v>587</v>
      </c>
      <c r="R2708" t="s">
        <v>188</v>
      </c>
      <c r="S2708">
        <v>2</v>
      </c>
      <c r="T2708">
        <v>0</v>
      </c>
      <c r="U2708" s="2">
        <v>2151.0541321100914</v>
      </c>
      <c r="V2708" s="2">
        <v>537.76353302752284</v>
      </c>
      <c r="W2708" t="s">
        <v>227</v>
      </c>
      <c r="X2708" t="s">
        <v>10657</v>
      </c>
      <c r="Y2708" t="s">
        <v>10404</v>
      </c>
      <c r="Z2708" t="str">
        <f t="shared" si="1189"/>
        <v>Apr</v>
      </c>
      <c r="AA2708" s="6">
        <f t="shared" si="1177"/>
        <v>0</v>
      </c>
      <c r="AB2708" s="6">
        <f t="shared" si="1177"/>
        <v>0</v>
      </c>
      <c r="AC2708" s="6">
        <f t="shared" si="1177"/>
        <v>3</v>
      </c>
      <c r="AD2708" s="6">
        <f t="shared" si="1177"/>
        <v>0</v>
      </c>
      <c r="AE2708" s="6">
        <f t="shared" si="1177"/>
        <v>0</v>
      </c>
      <c r="AF2708" s="6">
        <f t="shared" si="1190"/>
        <v>3</v>
      </c>
      <c r="AG2708" s="6">
        <f t="shared" si="1191"/>
        <v>-1</v>
      </c>
      <c r="AH2708" s="14" t="str">
        <f>LEFT(X2708,2)&amp;"."&amp;VLOOKUP(MID(X2708,4,3),'Data validation'!$A$1:$B$12,2,FALSE)&amp;".2025"</f>
        <v>19.04.2025</v>
      </c>
      <c r="AI2708">
        <f t="shared" si="1192"/>
        <v>16</v>
      </c>
      <c r="AJ2708" t="str">
        <f>H2708&amp;"."&amp;VLOOKUP(I2708,'Data validation'!$A$1:$B$12,2,FALSE)&amp;".2026"</f>
        <v>28.07.2026</v>
      </c>
      <c r="AK2708">
        <f t="shared" si="1193"/>
        <v>31</v>
      </c>
      <c r="AL2708" t="e">
        <f>VLOOKUP(E2708,[2]Sheet1!$A:$B,2,FALSE)</f>
        <v>#N/A</v>
      </c>
    </row>
    <row r="2709" spans="1:38" x14ac:dyDescent="0.25">
      <c r="A2709" t="str">
        <f>VLOOKUP(Q2709,'Data validation'!$K$2:$L$50,2,FALSE)</f>
        <v>BOOKING</v>
      </c>
      <c r="B2709">
        <f t="shared" si="1179"/>
        <v>3</v>
      </c>
      <c r="C2709">
        <f t="shared" si="1180"/>
        <v>-1</v>
      </c>
      <c r="D2709">
        <f t="shared" si="1181"/>
        <v>0</v>
      </c>
      <c r="E2709">
        <v>10973</v>
      </c>
      <c r="F2709" t="s">
        <v>10658</v>
      </c>
      <c r="G2709" t="s">
        <v>1448</v>
      </c>
      <c r="H2709" t="str">
        <f t="shared" si="1182"/>
        <v>12</v>
      </c>
      <c r="I2709" t="str">
        <f t="shared" si="1183"/>
        <v>Jun</v>
      </c>
      <c r="J2709" t="s">
        <v>1926</v>
      </c>
      <c r="K2709" t="str">
        <f t="shared" si="1184"/>
        <v>14</v>
      </c>
      <c r="L2709" t="str">
        <f t="shared" si="1185"/>
        <v>Jun</v>
      </c>
      <c r="M2709">
        <v>2</v>
      </c>
      <c r="N2709">
        <f t="shared" si="1186"/>
        <v>2</v>
      </c>
      <c r="O2709">
        <f t="shared" si="1187"/>
        <v>0</v>
      </c>
      <c r="P2709">
        <f t="shared" si="1188"/>
        <v>0</v>
      </c>
      <c r="Q2709" t="s">
        <v>587</v>
      </c>
      <c r="R2709" t="s">
        <v>20</v>
      </c>
      <c r="S2709">
        <v>2</v>
      </c>
      <c r="T2709">
        <v>1</v>
      </c>
      <c r="U2709" s="2">
        <v>694.58880091743117</v>
      </c>
      <c r="V2709" s="2">
        <v>347.29440045871559</v>
      </c>
      <c r="W2709" t="s">
        <v>262</v>
      </c>
      <c r="X2709" t="s">
        <v>10659</v>
      </c>
      <c r="Y2709" t="s">
        <v>10404</v>
      </c>
      <c r="Z2709" t="str">
        <f t="shared" si="1189"/>
        <v>Apr</v>
      </c>
      <c r="AA2709" s="6">
        <f t="shared" si="1177"/>
        <v>0</v>
      </c>
      <c r="AB2709" s="6">
        <f t="shared" si="1177"/>
        <v>2</v>
      </c>
      <c r="AC2709" s="6">
        <f t="shared" si="1177"/>
        <v>0</v>
      </c>
      <c r="AD2709" s="6">
        <f t="shared" si="1177"/>
        <v>0</v>
      </c>
      <c r="AE2709" s="6">
        <f t="shared" si="1177"/>
        <v>0</v>
      </c>
      <c r="AF2709" s="6">
        <f t="shared" si="1190"/>
        <v>2</v>
      </c>
      <c r="AG2709" s="6">
        <f t="shared" si="1191"/>
        <v>0</v>
      </c>
      <c r="AH2709" s="14" t="str">
        <f>LEFT(X2709,2)&amp;"."&amp;VLOOKUP(MID(X2709,4,3),'Data validation'!$A$1:$B$12,2,FALSE)&amp;".2025"</f>
        <v>19.04.2025</v>
      </c>
      <c r="AI2709">
        <f t="shared" si="1192"/>
        <v>16</v>
      </c>
      <c r="AJ2709" t="str">
        <f>H2709&amp;"."&amp;VLOOKUP(I2709,'Data validation'!$A$1:$B$12,2,FALSE)&amp;".2026"</f>
        <v>12.06.2026</v>
      </c>
      <c r="AK2709">
        <f t="shared" si="1193"/>
        <v>24</v>
      </c>
      <c r="AL2709" t="str">
        <f>VLOOKUP(E2709,[2]Sheet1!$A:$B,2,FALSE)</f>
        <v>Анулирана</v>
      </c>
    </row>
    <row r="2710" spans="1:38" x14ac:dyDescent="0.25">
      <c r="A2710" t="str">
        <f>VLOOKUP(Q2710,'Data validation'!$K$2:$L$50,2,FALSE)</f>
        <v>TOPOLA SKIES</v>
      </c>
      <c r="B2710">
        <f t="shared" si="1179"/>
        <v>0</v>
      </c>
      <c r="C2710">
        <f t="shared" si="1180"/>
        <v>5</v>
      </c>
      <c r="D2710">
        <f t="shared" si="1181"/>
        <v>0</v>
      </c>
      <c r="E2710">
        <v>10979</v>
      </c>
      <c r="F2710" t="s">
        <v>10660</v>
      </c>
      <c r="G2710" t="s">
        <v>151</v>
      </c>
      <c r="H2710" t="str">
        <f t="shared" si="1182"/>
        <v>19</v>
      </c>
      <c r="I2710" t="str">
        <f t="shared" si="1183"/>
        <v>Jun</v>
      </c>
      <c r="J2710" t="s">
        <v>152</v>
      </c>
      <c r="K2710" t="str">
        <f t="shared" si="1184"/>
        <v>24</v>
      </c>
      <c r="L2710" t="str">
        <f t="shared" si="1185"/>
        <v>Jun</v>
      </c>
      <c r="M2710">
        <v>5</v>
      </c>
      <c r="N2710">
        <f t="shared" si="1186"/>
        <v>5</v>
      </c>
      <c r="O2710">
        <f t="shared" si="1187"/>
        <v>0</v>
      </c>
      <c r="P2710">
        <f t="shared" si="1188"/>
        <v>0</v>
      </c>
      <c r="Q2710" t="s">
        <v>35</v>
      </c>
      <c r="R2710" t="s">
        <v>48</v>
      </c>
      <c r="S2710">
        <v>2</v>
      </c>
      <c r="T2710">
        <v>1</v>
      </c>
      <c r="U2710" s="2">
        <v>1830.2262385321098</v>
      </c>
      <c r="V2710" s="2">
        <v>366.04524770642195</v>
      </c>
      <c r="X2710" t="s">
        <v>10661</v>
      </c>
      <c r="Y2710" t="s">
        <v>10404</v>
      </c>
      <c r="Z2710" t="str">
        <f t="shared" si="1189"/>
        <v>Apr</v>
      </c>
      <c r="AA2710" s="6">
        <f t="shared" si="1177"/>
        <v>0</v>
      </c>
      <c r="AB2710" s="6">
        <f t="shared" si="1177"/>
        <v>5</v>
      </c>
      <c r="AC2710" s="6">
        <f t="shared" si="1177"/>
        <v>0</v>
      </c>
      <c r="AD2710" s="6">
        <f t="shared" si="1177"/>
        <v>0</v>
      </c>
      <c r="AE2710" s="6">
        <f t="shared" si="1177"/>
        <v>0</v>
      </c>
      <c r="AF2710" s="6">
        <f t="shared" si="1190"/>
        <v>5</v>
      </c>
      <c r="AG2710" s="6">
        <f t="shared" si="1191"/>
        <v>0</v>
      </c>
      <c r="AH2710" s="14" t="str">
        <f>LEFT(X2710,2)&amp;"."&amp;VLOOKUP(MID(X2710,4,3),'Data validation'!$A$1:$B$12,2,FALSE)&amp;".2025"</f>
        <v>19.04.2025</v>
      </c>
      <c r="AI2710">
        <f t="shared" si="1192"/>
        <v>16</v>
      </c>
      <c r="AJ2710" t="str">
        <f>H2710&amp;"."&amp;VLOOKUP(I2710,'Data validation'!$A$1:$B$12,2,FALSE)&amp;".2026"</f>
        <v>19.06.2026</v>
      </c>
      <c r="AK2710">
        <f t="shared" si="1193"/>
        <v>25</v>
      </c>
      <c r="AL2710" t="e">
        <f>VLOOKUP(E2710,[2]Sheet1!$A:$B,2,FALSE)</f>
        <v>#N/A</v>
      </c>
    </row>
    <row r="2711" spans="1:38" x14ac:dyDescent="0.25">
      <c r="A2711" t="str">
        <f>VLOOKUP(Q2711,'Data validation'!$K$2:$L$50,2,FALSE)</f>
        <v>BOOKING</v>
      </c>
      <c r="B2711">
        <f t="shared" si="1179"/>
        <v>2</v>
      </c>
      <c r="C2711">
        <f t="shared" si="1180"/>
        <v>1</v>
      </c>
      <c r="D2711">
        <f t="shared" si="1181"/>
        <v>0</v>
      </c>
      <c r="E2711">
        <v>10976</v>
      </c>
      <c r="F2711" t="s">
        <v>10662</v>
      </c>
      <c r="G2711" t="s">
        <v>1869</v>
      </c>
      <c r="H2711" t="str">
        <f t="shared" si="1182"/>
        <v>29</v>
      </c>
      <c r="I2711" t="str">
        <f t="shared" si="1183"/>
        <v>May</v>
      </c>
      <c r="J2711" t="s">
        <v>27</v>
      </c>
      <c r="K2711" t="str">
        <f t="shared" si="1184"/>
        <v>01</v>
      </c>
      <c r="L2711" t="str">
        <f t="shared" si="1185"/>
        <v>Jun</v>
      </c>
      <c r="M2711">
        <v>3</v>
      </c>
      <c r="N2711">
        <f t="shared" si="1186"/>
        <v>-28</v>
      </c>
      <c r="O2711">
        <f t="shared" si="1187"/>
        <v>2</v>
      </c>
      <c r="P2711">
        <f t="shared" si="1188"/>
        <v>0</v>
      </c>
      <c r="Q2711" t="s">
        <v>587</v>
      </c>
      <c r="R2711" t="s">
        <v>48</v>
      </c>
      <c r="S2711">
        <v>2</v>
      </c>
      <c r="T2711">
        <v>0</v>
      </c>
      <c r="U2711" s="2">
        <v>928.73215568807336</v>
      </c>
      <c r="V2711" s="2">
        <v>309.57738522935773</v>
      </c>
      <c r="W2711" t="s">
        <v>262</v>
      </c>
      <c r="X2711" t="s">
        <v>10663</v>
      </c>
      <c r="Y2711" t="s">
        <v>10404</v>
      </c>
      <c r="Z2711" t="str">
        <f t="shared" si="1189"/>
        <v>Apr</v>
      </c>
      <c r="AA2711" s="6">
        <f t="shared" si="1177"/>
        <v>2</v>
      </c>
      <c r="AB2711" s="6">
        <f t="shared" si="1177"/>
        <v>0</v>
      </c>
      <c r="AC2711" s="6">
        <f t="shared" si="1177"/>
        <v>0</v>
      </c>
      <c r="AD2711" s="6">
        <f t="shared" si="1177"/>
        <v>0</v>
      </c>
      <c r="AE2711" s="6">
        <f t="shared" si="1177"/>
        <v>0</v>
      </c>
      <c r="AF2711" s="6">
        <f t="shared" si="1190"/>
        <v>2</v>
      </c>
      <c r="AG2711" s="6">
        <f t="shared" si="1191"/>
        <v>-1</v>
      </c>
      <c r="AH2711" s="14" t="str">
        <f>LEFT(X2711,2)&amp;"."&amp;VLOOKUP(MID(X2711,4,3),'Data validation'!$A$1:$B$12,2,FALSE)&amp;".2025"</f>
        <v>19.04.2025</v>
      </c>
      <c r="AI2711">
        <f t="shared" si="1192"/>
        <v>16</v>
      </c>
      <c r="AJ2711" t="str">
        <f>H2711&amp;"."&amp;VLOOKUP(I2711,'Data validation'!$A$1:$B$12,2,FALSE)&amp;".2026"</f>
        <v>29.05.2026</v>
      </c>
      <c r="AK2711">
        <f t="shared" si="1193"/>
        <v>22</v>
      </c>
      <c r="AL2711" t="str">
        <f>VLOOKUP(E2711,[2]Sheet1!$A:$B,2,FALSE)</f>
        <v>Анулирана</v>
      </c>
    </row>
    <row r="2712" spans="1:38" x14ac:dyDescent="0.25">
      <c r="A2712" t="str">
        <f>VLOOKUP(Q2712,'Data validation'!$K$2:$L$50,2,FALSE)</f>
        <v>BOOKING</v>
      </c>
      <c r="B2712">
        <f t="shared" si="1179"/>
        <v>0</v>
      </c>
      <c r="C2712">
        <f t="shared" si="1180"/>
        <v>0</v>
      </c>
      <c r="D2712">
        <f t="shared" si="1181"/>
        <v>6</v>
      </c>
      <c r="E2712">
        <v>10980</v>
      </c>
      <c r="F2712" t="s">
        <v>10664</v>
      </c>
      <c r="G2712" t="s">
        <v>60</v>
      </c>
      <c r="H2712" t="str">
        <f t="shared" si="1182"/>
        <v>17</v>
      </c>
      <c r="I2712" t="str">
        <f t="shared" si="1183"/>
        <v>Aug</v>
      </c>
      <c r="J2712" t="s">
        <v>195</v>
      </c>
      <c r="K2712" t="str">
        <f t="shared" si="1184"/>
        <v>23</v>
      </c>
      <c r="L2712" t="str">
        <f t="shared" si="1185"/>
        <v>Aug</v>
      </c>
      <c r="M2712">
        <v>6</v>
      </c>
      <c r="N2712">
        <f t="shared" si="1186"/>
        <v>6</v>
      </c>
      <c r="O2712">
        <f t="shared" si="1187"/>
        <v>0</v>
      </c>
      <c r="P2712">
        <f t="shared" si="1188"/>
        <v>0</v>
      </c>
      <c r="Q2712" t="s">
        <v>587</v>
      </c>
      <c r="R2712" t="s">
        <v>63</v>
      </c>
      <c r="S2712">
        <v>2</v>
      </c>
      <c r="T2712">
        <v>1</v>
      </c>
      <c r="U2712" s="2">
        <v>2930.0845475229357</v>
      </c>
      <c r="V2712" s="2">
        <v>488.34742458715596</v>
      </c>
      <c r="W2712" t="s">
        <v>227</v>
      </c>
      <c r="X2712" t="s">
        <v>10665</v>
      </c>
      <c r="Y2712" t="s">
        <v>10404</v>
      </c>
      <c r="Z2712" t="str">
        <f t="shared" si="1189"/>
        <v>Apr</v>
      </c>
      <c r="AA2712" s="6">
        <f t="shared" si="1177"/>
        <v>0</v>
      </c>
      <c r="AB2712" s="6">
        <f t="shared" si="1177"/>
        <v>0</v>
      </c>
      <c r="AC2712" s="6">
        <f t="shared" si="1177"/>
        <v>0</v>
      </c>
      <c r="AD2712" s="6">
        <f t="shared" si="1177"/>
        <v>6</v>
      </c>
      <c r="AE2712" s="6">
        <f t="shared" si="1177"/>
        <v>0</v>
      </c>
      <c r="AF2712" s="6">
        <f t="shared" si="1190"/>
        <v>6</v>
      </c>
      <c r="AG2712" s="6">
        <f t="shared" si="1191"/>
        <v>0</v>
      </c>
      <c r="AH2712" s="14" t="str">
        <f>LEFT(X2712,2)&amp;"."&amp;VLOOKUP(MID(X2712,4,3),'Data validation'!$A$1:$B$12,2,FALSE)&amp;".2025"</f>
        <v>19.04.2025</v>
      </c>
      <c r="AI2712">
        <f t="shared" si="1192"/>
        <v>16</v>
      </c>
      <c r="AJ2712" t="str">
        <f>H2712&amp;"."&amp;VLOOKUP(I2712,'Data validation'!$A$1:$B$12,2,FALSE)&amp;".2026"</f>
        <v>17.08.2026</v>
      </c>
      <c r="AK2712">
        <f t="shared" si="1193"/>
        <v>34</v>
      </c>
      <c r="AL2712" t="e">
        <f>VLOOKUP(E2712,[2]Sheet1!$A:$B,2,FALSE)</f>
        <v>#N/A</v>
      </c>
    </row>
    <row r="2713" spans="1:38" x14ac:dyDescent="0.25">
      <c r="A2713" t="str">
        <f>VLOOKUP(Q2713,'Data validation'!$K$2:$L$50,2,FALSE)</f>
        <v>TOPOLA SKIES</v>
      </c>
      <c r="B2713">
        <f t="shared" si="1179"/>
        <v>2</v>
      </c>
      <c r="C2713">
        <f t="shared" si="1180"/>
        <v>0</v>
      </c>
      <c r="D2713">
        <f t="shared" si="1181"/>
        <v>0</v>
      </c>
      <c r="E2713">
        <v>10981</v>
      </c>
      <c r="F2713" t="s">
        <v>10666</v>
      </c>
      <c r="G2713" t="s">
        <v>1482</v>
      </c>
      <c r="H2713" t="str">
        <f t="shared" si="1182"/>
        <v>22</v>
      </c>
      <c r="I2713" t="str">
        <f t="shared" si="1183"/>
        <v>May</v>
      </c>
      <c r="J2713" t="s">
        <v>7488</v>
      </c>
      <c r="K2713" t="str">
        <f t="shared" si="1184"/>
        <v>24</v>
      </c>
      <c r="L2713" t="str">
        <f t="shared" si="1185"/>
        <v>May</v>
      </c>
      <c r="M2713">
        <v>2</v>
      </c>
      <c r="N2713">
        <f t="shared" si="1186"/>
        <v>2</v>
      </c>
      <c r="O2713">
        <f t="shared" si="1187"/>
        <v>0</v>
      </c>
      <c r="P2713">
        <f t="shared" si="1188"/>
        <v>0</v>
      </c>
      <c r="Q2713" t="s">
        <v>35</v>
      </c>
      <c r="R2713" t="s">
        <v>17</v>
      </c>
      <c r="S2713">
        <v>2</v>
      </c>
      <c r="T2713">
        <v>2</v>
      </c>
      <c r="U2713" s="2">
        <v>656.26171027522923</v>
      </c>
      <c r="V2713" s="2">
        <v>328.13085513761462</v>
      </c>
      <c r="X2713" t="s">
        <v>10667</v>
      </c>
      <c r="Y2713" t="s">
        <v>10404</v>
      </c>
      <c r="Z2713" t="str">
        <f t="shared" si="1189"/>
        <v>Apr</v>
      </c>
      <c r="AA2713" s="6">
        <f t="shared" si="1177"/>
        <v>2</v>
      </c>
      <c r="AB2713" s="6">
        <f t="shared" si="1177"/>
        <v>0</v>
      </c>
      <c r="AC2713" s="6">
        <f t="shared" si="1177"/>
        <v>0</v>
      </c>
      <c r="AD2713" s="6">
        <f t="shared" si="1177"/>
        <v>0</v>
      </c>
      <c r="AE2713" s="6">
        <f t="shared" si="1177"/>
        <v>0</v>
      </c>
      <c r="AF2713" s="6">
        <f t="shared" si="1190"/>
        <v>2</v>
      </c>
      <c r="AG2713" s="6">
        <f t="shared" si="1191"/>
        <v>0</v>
      </c>
      <c r="AH2713" s="14" t="str">
        <f>LEFT(X2713,2)&amp;"."&amp;VLOOKUP(MID(X2713,4,3),'Data validation'!$A$1:$B$12,2,FALSE)&amp;".2025"</f>
        <v>19.04.2025</v>
      </c>
      <c r="AI2713">
        <f t="shared" si="1192"/>
        <v>16</v>
      </c>
      <c r="AJ2713" t="str">
        <f>H2713&amp;"."&amp;VLOOKUP(I2713,'Data validation'!$A$1:$B$12,2,FALSE)&amp;".2026"</f>
        <v>22.05.2026</v>
      </c>
      <c r="AK2713">
        <f t="shared" si="1193"/>
        <v>21</v>
      </c>
      <c r="AL2713" t="e">
        <f>VLOOKUP(E2713,[2]Sheet1!$A:$B,2,FALSE)</f>
        <v>#N/A</v>
      </c>
    </row>
    <row r="2714" spans="1:38" x14ac:dyDescent="0.25">
      <c r="A2714" t="str">
        <f>VLOOKUP(Q2714,'Data validation'!$K$2:$L$50,2,FALSE)</f>
        <v>TO</v>
      </c>
      <c r="B2714">
        <f t="shared" si="1179"/>
        <v>0</v>
      </c>
      <c r="C2714">
        <f t="shared" si="1180"/>
        <v>5</v>
      </c>
      <c r="D2714">
        <f t="shared" si="1181"/>
        <v>0</v>
      </c>
      <c r="E2714">
        <v>10982</v>
      </c>
      <c r="F2714" t="s">
        <v>10668</v>
      </c>
      <c r="G2714" t="s">
        <v>44</v>
      </c>
      <c r="H2714" t="str">
        <f t="shared" si="1182"/>
        <v>29</v>
      </c>
      <c r="I2714" t="str">
        <f t="shared" si="1183"/>
        <v>Jun</v>
      </c>
      <c r="J2714" t="s">
        <v>45</v>
      </c>
      <c r="K2714" t="str">
        <f t="shared" si="1184"/>
        <v>04</v>
      </c>
      <c r="L2714" t="str">
        <f t="shared" si="1185"/>
        <v>Jul</v>
      </c>
      <c r="M2714">
        <v>5</v>
      </c>
      <c r="N2714">
        <f t="shared" si="1186"/>
        <v>-25</v>
      </c>
      <c r="O2714">
        <f t="shared" si="1187"/>
        <v>2</v>
      </c>
      <c r="P2714">
        <f t="shared" si="1188"/>
        <v>3</v>
      </c>
      <c r="Q2714" t="s">
        <v>47</v>
      </c>
      <c r="R2714" t="s">
        <v>188</v>
      </c>
      <c r="S2714">
        <v>2</v>
      </c>
      <c r="T2714">
        <v>1</v>
      </c>
      <c r="U2714" s="2">
        <f>SUMIFS(Profitour!L:L,Profitour!D:D,'Резервации 2026'!E2714)</f>
        <v>1851.7798439999999</v>
      </c>
      <c r="V2714" s="2">
        <f>+U2714/M2714</f>
        <v>370.35596879999997</v>
      </c>
      <c r="W2714" t="s">
        <v>262</v>
      </c>
      <c r="X2714" t="s">
        <v>10669</v>
      </c>
      <c r="Y2714" t="s">
        <v>10313</v>
      </c>
      <c r="Z2714" t="str">
        <f t="shared" si="1189"/>
        <v>Apr</v>
      </c>
      <c r="AA2714" s="6">
        <f t="shared" si="1177"/>
        <v>0</v>
      </c>
      <c r="AB2714" s="6">
        <f t="shared" si="1177"/>
        <v>2</v>
      </c>
      <c r="AC2714" s="6">
        <f t="shared" si="1177"/>
        <v>3</v>
      </c>
      <c r="AD2714" s="6">
        <f t="shared" si="1177"/>
        <v>0</v>
      </c>
      <c r="AE2714" s="6">
        <f t="shared" si="1177"/>
        <v>0</v>
      </c>
      <c r="AF2714" s="6">
        <f t="shared" si="1190"/>
        <v>5</v>
      </c>
      <c r="AG2714" s="6">
        <f t="shared" si="1191"/>
        <v>0</v>
      </c>
      <c r="AH2714" s="14" t="str">
        <f>LEFT(X2714,2)&amp;"."&amp;VLOOKUP(MID(X2714,4,3),'Data validation'!$A$1:$B$12,2,FALSE)&amp;".2025"</f>
        <v>20.04.2025</v>
      </c>
      <c r="AI2714">
        <f t="shared" si="1192"/>
        <v>17</v>
      </c>
      <c r="AJ2714" t="str">
        <f>H2714&amp;"."&amp;VLOOKUP(I2714,'Data validation'!$A$1:$B$12,2,FALSE)&amp;".2026"</f>
        <v>29.06.2026</v>
      </c>
      <c r="AK2714">
        <f t="shared" si="1193"/>
        <v>27</v>
      </c>
      <c r="AL2714" t="e">
        <f>VLOOKUP(E2714,[2]Sheet1!$A:$B,2,FALSE)</f>
        <v>#N/A</v>
      </c>
    </row>
    <row r="2715" spans="1:38" x14ac:dyDescent="0.25">
      <c r="A2715" t="str">
        <f>VLOOKUP(Q2715,'Data validation'!$K$2:$L$50,2,FALSE)</f>
        <v>BOOKING</v>
      </c>
      <c r="B2715">
        <f t="shared" si="1179"/>
        <v>4</v>
      </c>
      <c r="C2715">
        <f t="shared" si="1180"/>
        <v>0</v>
      </c>
      <c r="D2715">
        <f t="shared" si="1181"/>
        <v>0</v>
      </c>
      <c r="E2715">
        <v>10983</v>
      </c>
      <c r="F2715" t="s">
        <v>10670</v>
      </c>
      <c r="G2715" t="s">
        <v>27</v>
      </c>
      <c r="H2715" t="str">
        <f t="shared" si="1182"/>
        <v>01</v>
      </c>
      <c r="I2715" t="str">
        <f t="shared" si="1183"/>
        <v>Jun</v>
      </c>
      <c r="J2715" t="s">
        <v>2076</v>
      </c>
      <c r="K2715" t="str">
        <f t="shared" si="1184"/>
        <v>05</v>
      </c>
      <c r="L2715" t="str">
        <f t="shared" si="1185"/>
        <v>Jun</v>
      </c>
      <c r="M2715">
        <v>4</v>
      </c>
      <c r="N2715">
        <f t="shared" si="1186"/>
        <v>4</v>
      </c>
      <c r="O2715">
        <f t="shared" si="1187"/>
        <v>0</v>
      </c>
      <c r="P2715">
        <f t="shared" si="1188"/>
        <v>0</v>
      </c>
      <c r="Q2715" t="s">
        <v>587</v>
      </c>
      <c r="R2715" t="s">
        <v>48</v>
      </c>
      <c r="S2715">
        <v>2</v>
      </c>
      <c r="T2715">
        <v>1</v>
      </c>
      <c r="U2715" s="2">
        <v>1238.3095409174309</v>
      </c>
      <c r="V2715" s="2">
        <v>309.57738522935773</v>
      </c>
      <c r="W2715" t="s">
        <v>262</v>
      </c>
      <c r="X2715" t="s">
        <v>10671</v>
      </c>
      <c r="Y2715" t="s">
        <v>10201</v>
      </c>
      <c r="Z2715" t="str">
        <f t="shared" si="1189"/>
        <v>Apr</v>
      </c>
      <c r="AA2715" s="6">
        <f t="shared" si="1177"/>
        <v>0</v>
      </c>
      <c r="AB2715" s="6">
        <f t="shared" si="1177"/>
        <v>4</v>
      </c>
      <c r="AC2715" s="6">
        <f t="shared" si="1177"/>
        <v>0</v>
      </c>
      <c r="AD2715" s="6">
        <f t="shared" si="1177"/>
        <v>0</v>
      </c>
      <c r="AE2715" s="6">
        <f t="shared" si="1177"/>
        <v>0</v>
      </c>
      <c r="AF2715" s="6">
        <f t="shared" si="1190"/>
        <v>4</v>
      </c>
      <c r="AG2715" s="6">
        <f t="shared" si="1191"/>
        <v>0</v>
      </c>
      <c r="AH2715" s="14" t="str">
        <f>LEFT(X2715,2)&amp;"."&amp;VLOOKUP(MID(X2715,4,3),'Data validation'!$A$1:$B$12,2,FALSE)&amp;".2025"</f>
        <v>20.04.2025</v>
      </c>
      <c r="AI2715">
        <f t="shared" si="1192"/>
        <v>17</v>
      </c>
      <c r="AJ2715" t="str">
        <f>H2715&amp;"."&amp;VLOOKUP(I2715,'Data validation'!$A$1:$B$12,2,FALSE)&amp;".2026"</f>
        <v>01.06.2026</v>
      </c>
      <c r="AK2715">
        <f t="shared" si="1193"/>
        <v>23</v>
      </c>
      <c r="AL2715" t="e">
        <f>VLOOKUP(E2715,[2]Sheet1!$A:$B,2,FALSE)</f>
        <v>#N/A</v>
      </c>
    </row>
    <row r="2716" spans="1:38" x14ac:dyDescent="0.25">
      <c r="A2716" t="str">
        <f>VLOOKUP(Q2716,'Data validation'!$K$2:$L$50,2,FALSE)</f>
        <v>BOOKING</v>
      </c>
      <c r="B2716">
        <f t="shared" ref="B2716:B2779" si="1196">AA2716+IF(I2716="Jun",IF(_xlfn.NUMBERVALUE(H2716)&gt;14,0,IF(_xlfn.NUMBERVALUE(K2716)&lt;14,M2716,15-_xlfn.NUMBERVALUE(H2716))),0)</f>
        <v>0</v>
      </c>
      <c r="C2716">
        <f t="shared" ref="C2716:C2779" si="1197">M2716-B2716-D2716</f>
        <v>0</v>
      </c>
      <c r="D2716">
        <f t="shared" ref="D2716:D2779" si="1198">IF(L2716="Jul",IF(_xlfn.NUMBERVALUE(K2716)&lt;11,0,IF(I2716="Jul",IF(_xlfn.NUMBERVALUE(H2716)&gt;11,M2716,_xlfn.NUMBERVALUE(K2716)-11),0)),0)+IF(L2716="Aug",IF(_xlfn.NUMBERVALUE(K2716)&gt;24,IF(_xlfn.NUMBERVALUE(H2716)&gt;24,0,25-_xlfn.NUMBERVALUE(H2716)),IF(I2716="Aug",M2716,_xlfn.NUMBERVALUE(K2716)-1+32-_xlfn.NUMBERVALUE(H2716))),0)</f>
        <v>4</v>
      </c>
      <c r="E2716">
        <v>11339</v>
      </c>
      <c r="F2716" t="s">
        <v>11112</v>
      </c>
      <c r="G2716" t="s">
        <v>340</v>
      </c>
      <c r="H2716" t="str">
        <f t="shared" ref="H2716:H2779" si="1199">LEFT(G2716,2)</f>
        <v>03</v>
      </c>
      <c r="I2716" t="str">
        <f t="shared" ref="I2716:I2779" si="1200">MID(G2716,4,3)</f>
        <v>Aug</v>
      </c>
      <c r="J2716" t="s">
        <v>646</v>
      </c>
      <c r="K2716" t="str">
        <f t="shared" ref="K2716:K2779" si="1201">LEFT(J2716,2)</f>
        <v>07</v>
      </c>
      <c r="L2716" t="str">
        <f t="shared" ref="L2716:L2779" si="1202">MID(J2716,4,3)</f>
        <v>Aug</v>
      </c>
      <c r="M2716">
        <v>4</v>
      </c>
      <c r="N2716">
        <f t="shared" ref="N2716:N2779" si="1203">+K2716-H2716</f>
        <v>4</v>
      </c>
      <c r="O2716">
        <f t="shared" ref="O2716:O2779" si="1204">IF(I2716=L2716,0,31-H2716)</f>
        <v>0</v>
      </c>
      <c r="P2716">
        <f t="shared" ref="P2716:P2779" si="1205">IF(I2716=L2716,0,K2716-1)</f>
        <v>0</v>
      </c>
      <c r="Q2716" t="s">
        <v>587</v>
      </c>
      <c r="R2716" t="s">
        <v>188</v>
      </c>
      <c r="S2716">
        <v>2</v>
      </c>
      <c r="T2716">
        <v>2</v>
      </c>
      <c r="U2716" s="2">
        <v>2903.9589651376145</v>
      </c>
      <c r="V2716" s="2">
        <v>725.98974128440364</v>
      </c>
      <c r="W2716" t="s">
        <v>262</v>
      </c>
      <c r="X2716" t="s">
        <v>11113</v>
      </c>
      <c r="Y2716" t="s">
        <v>11114</v>
      </c>
      <c r="Z2716" t="str">
        <f t="shared" ref="Z2716:Z2779" si="1206">MID(X2716,4,3)</f>
        <v>May</v>
      </c>
      <c r="AA2716" s="6">
        <f t="shared" si="1177"/>
        <v>0</v>
      </c>
      <c r="AB2716" s="6">
        <f t="shared" si="1177"/>
        <v>0</v>
      </c>
      <c r="AC2716" s="6">
        <f t="shared" si="1177"/>
        <v>0</v>
      </c>
      <c r="AD2716" s="6">
        <f t="shared" si="1177"/>
        <v>4</v>
      </c>
      <c r="AE2716" s="6">
        <f t="shared" si="1177"/>
        <v>0</v>
      </c>
      <c r="AF2716" s="6">
        <f t="shared" ref="AF2716:AF2779" si="1207">SUM(AA2716:AE2716)</f>
        <v>4</v>
      </c>
      <c r="AG2716" s="6">
        <f t="shared" ref="AG2716:AG2779" si="1208">+AF2716-M2716</f>
        <v>0</v>
      </c>
      <c r="AH2716" s="14" t="str">
        <f>LEFT(X2716,2)&amp;"."&amp;VLOOKUP(MID(X2716,4,3),'Data validation'!$A$1:$B$12,2,FALSE)&amp;".2025"</f>
        <v>06.05.2025</v>
      </c>
      <c r="AI2716">
        <f t="shared" ref="AI2716:AI2779" si="1209">WEEKNUM(AH2716)</f>
        <v>19</v>
      </c>
      <c r="AJ2716" t="str">
        <f>H2716&amp;"."&amp;VLOOKUP(I2716,'Data validation'!$A$1:$B$12,2,FALSE)&amp;".2026"</f>
        <v>03.08.2026</v>
      </c>
      <c r="AK2716">
        <f t="shared" ref="AK2716:AK2779" si="1210">WEEKNUM(AJ2716)</f>
        <v>32</v>
      </c>
      <c r="AL2716" t="e">
        <f>VLOOKUP(E2716,[2]Sheet1!$A:$B,2,FALSE)</f>
        <v>#N/A</v>
      </c>
    </row>
    <row r="2717" spans="1:38" x14ac:dyDescent="0.25">
      <c r="A2717" t="str">
        <f>VLOOKUP(Q2717,'Data validation'!$K$2:$L$50,2,FALSE)</f>
        <v>BOOKING</v>
      </c>
      <c r="B2717">
        <f t="shared" si="1196"/>
        <v>0</v>
      </c>
      <c r="C2717">
        <f t="shared" si="1197"/>
        <v>0</v>
      </c>
      <c r="D2717">
        <f t="shared" si="1198"/>
        <v>8</v>
      </c>
      <c r="E2717">
        <v>11348</v>
      </c>
      <c r="F2717" t="s">
        <v>11115</v>
      </c>
      <c r="G2717" t="s">
        <v>93</v>
      </c>
      <c r="H2717" t="str">
        <f t="shared" si="1199"/>
        <v>21</v>
      </c>
      <c r="I2717" t="str">
        <f t="shared" si="1200"/>
        <v>Jul</v>
      </c>
      <c r="J2717" t="s">
        <v>513</v>
      </c>
      <c r="K2717" t="str">
        <f t="shared" si="1201"/>
        <v>29</v>
      </c>
      <c r="L2717" t="str">
        <f t="shared" si="1202"/>
        <v>Jul</v>
      </c>
      <c r="M2717">
        <v>8</v>
      </c>
      <c r="N2717">
        <f t="shared" si="1203"/>
        <v>8</v>
      </c>
      <c r="O2717">
        <f t="shared" si="1204"/>
        <v>0</v>
      </c>
      <c r="P2717">
        <f t="shared" si="1205"/>
        <v>0</v>
      </c>
      <c r="Q2717" t="s">
        <v>587</v>
      </c>
      <c r="R2717" t="s">
        <v>20</v>
      </c>
      <c r="S2717">
        <v>2</v>
      </c>
      <c r="T2717">
        <v>1</v>
      </c>
      <c r="U2717" s="2">
        <v>3906.7793966972476</v>
      </c>
      <c r="V2717" s="2">
        <v>488.34742458715596</v>
      </c>
      <c r="W2717" t="s">
        <v>4295</v>
      </c>
      <c r="X2717" t="s">
        <v>11116</v>
      </c>
      <c r="Y2717" t="s">
        <v>11117</v>
      </c>
      <c r="Z2717" t="str">
        <f t="shared" si="1206"/>
        <v>May</v>
      </c>
      <c r="AA2717" s="6">
        <f t="shared" ref="AA2717:AE2767" si="1211">IF($I2717=AA$1,IF($L2717=AA$1,$M2717,$O2717),IF($L2717=AA$1,$P2717,0))</f>
        <v>0</v>
      </c>
      <c r="AB2717" s="6">
        <f t="shared" si="1211"/>
        <v>0</v>
      </c>
      <c r="AC2717" s="6">
        <f t="shared" si="1211"/>
        <v>8</v>
      </c>
      <c r="AD2717" s="6">
        <f t="shared" si="1211"/>
        <v>0</v>
      </c>
      <c r="AE2717" s="6">
        <f t="shared" si="1211"/>
        <v>0</v>
      </c>
      <c r="AF2717" s="6">
        <f t="shared" si="1207"/>
        <v>8</v>
      </c>
      <c r="AG2717" s="6">
        <f t="shared" si="1208"/>
        <v>0</v>
      </c>
      <c r="AH2717" s="14" t="str">
        <f>LEFT(X2717,2)&amp;"."&amp;VLOOKUP(MID(X2717,4,3),'Data validation'!$A$1:$B$12,2,FALSE)&amp;".2025"</f>
        <v>07.05.2025</v>
      </c>
      <c r="AI2717">
        <f t="shared" si="1209"/>
        <v>19</v>
      </c>
      <c r="AJ2717" t="str">
        <f>H2717&amp;"."&amp;VLOOKUP(I2717,'Data validation'!$A$1:$B$12,2,FALSE)&amp;".2026"</f>
        <v>21.07.2026</v>
      </c>
      <c r="AK2717">
        <f t="shared" si="1210"/>
        <v>30</v>
      </c>
      <c r="AL2717" t="e">
        <f>VLOOKUP(E2717,[2]Sheet1!$A:$B,2,FALSE)</f>
        <v>#N/A</v>
      </c>
    </row>
    <row r="2718" spans="1:38" x14ac:dyDescent="0.25">
      <c r="A2718" t="str">
        <f>VLOOKUP(Q2718,'Data validation'!$K$2:$L$50,2,FALSE)</f>
        <v>BOOKING</v>
      </c>
      <c r="B2718">
        <f t="shared" si="1196"/>
        <v>0</v>
      </c>
      <c r="C2718">
        <f t="shared" si="1197"/>
        <v>3</v>
      </c>
      <c r="D2718">
        <f t="shared" si="1198"/>
        <v>0</v>
      </c>
      <c r="E2718">
        <v>11369</v>
      </c>
      <c r="F2718" t="s">
        <v>11118</v>
      </c>
      <c r="G2718" t="s">
        <v>275</v>
      </c>
      <c r="H2718" t="str">
        <f t="shared" si="1199"/>
        <v>22</v>
      </c>
      <c r="I2718" t="str">
        <f t="shared" si="1200"/>
        <v>Jun</v>
      </c>
      <c r="J2718" t="s">
        <v>303</v>
      </c>
      <c r="K2718" t="str">
        <f t="shared" si="1201"/>
        <v>25</v>
      </c>
      <c r="L2718" t="str">
        <f t="shared" si="1202"/>
        <v>Jun</v>
      </c>
      <c r="M2718">
        <v>3</v>
      </c>
      <c r="N2718">
        <f t="shared" si="1203"/>
        <v>3</v>
      </c>
      <c r="O2718">
        <f t="shared" si="1204"/>
        <v>0</v>
      </c>
      <c r="P2718">
        <f t="shared" si="1205"/>
        <v>0</v>
      </c>
      <c r="Q2718" t="s">
        <v>587</v>
      </c>
      <c r="R2718" t="s">
        <v>63</v>
      </c>
      <c r="S2718">
        <v>2</v>
      </c>
      <c r="T2718">
        <v>1</v>
      </c>
      <c r="U2718" s="2">
        <v>1063.8997464220183</v>
      </c>
      <c r="V2718" s="2">
        <v>354.63324880733938</v>
      </c>
      <c r="W2718" t="s">
        <v>262</v>
      </c>
      <c r="X2718" t="s">
        <v>11119</v>
      </c>
      <c r="Y2718" t="s">
        <v>11120</v>
      </c>
      <c r="Z2718" t="str">
        <f t="shared" si="1206"/>
        <v>May</v>
      </c>
      <c r="AA2718" s="6">
        <f t="shared" si="1211"/>
        <v>0</v>
      </c>
      <c r="AB2718" s="6">
        <f t="shared" si="1211"/>
        <v>3</v>
      </c>
      <c r="AC2718" s="6">
        <f t="shared" si="1211"/>
        <v>0</v>
      </c>
      <c r="AD2718" s="6">
        <f t="shared" si="1211"/>
        <v>0</v>
      </c>
      <c r="AE2718" s="6">
        <f t="shared" si="1211"/>
        <v>0</v>
      </c>
      <c r="AF2718" s="6">
        <f t="shared" si="1207"/>
        <v>3</v>
      </c>
      <c r="AG2718" s="6">
        <f t="shared" si="1208"/>
        <v>0</v>
      </c>
      <c r="AH2718" s="14" t="str">
        <f>LEFT(X2718,2)&amp;"."&amp;VLOOKUP(MID(X2718,4,3),'Data validation'!$A$1:$B$12,2,FALSE)&amp;".2025"</f>
        <v>08.05.2025</v>
      </c>
      <c r="AI2718">
        <f t="shared" si="1209"/>
        <v>19</v>
      </c>
      <c r="AJ2718" t="str">
        <f>H2718&amp;"."&amp;VLOOKUP(I2718,'Data validation'!$A$1:$B$12,2,FALSE)&amp;".2026"</f>
        <v>22.06.2026</v>
      </c>
      <c r="AK2718">
        <f t="shared" si="1210"/>
        <v>26</v>
      </c>
      <c r="AL2718" t="e">
        <f>VLOOKUP(E2718,[2]Sheet1!$A:$B,2,FALSE)</f>
        <v>#N/A</v>
      </c>
    </row>
    <row r="2719" spans="1:38" x14ac:dyDescent="0.25">
      <c r="A2719" t="str">
        <f>VLOOKUP(Q2719,'Data validation'!$K$2:$L$50,2,FALSE)</f>
        <v>TO</v>
      </c>
      <c r="B2719">
        <f t="shared" si="1196"/>
        <v>0</v>
      </c>
      <c r="C2719">
        <f t="shared" si="1197"/>
        <v>4</v>
      </c>
      <c r="D2719">
        <f t="shared" si="1198"/>
        <v>2</v>
      </c>
      <c r="E2719">
        <v>11370</v>
      </c>
      <c r="F2719" t="s">
        <v>11121</v>
      </c>
      <c r="G2719" t="s">
        <v>195</v>
      </c>
      <c r="H2719" t="str">
        <f t="shared" si="1199"/>
        <v>23</v>
      </c>
      <c r="I2719" t="str">
        <f t="shared" si="1200"/>
        <v>Aug</v>
      </c>
      <c r="J2719" t="s">
        <v>131</v>
      </c>
      <c r="K2719" t="str">
        <f t="shared" si="1201"/>
        <v>29</v>
      </c>
      <c r="L2719" t="str">
        <f t="shared" si="1202"/>
        <v>Aug</v>
      </c>
      <c r="M2719">
        <v>6</v>
      </c>
      <c r="N2719">
        <f t="shared" si="1203"/>
        <v>6</v>
      </c>
      <c r="O2719">
        <f t="shared" si="1204"/>
        <v>0</v>
      </c>
      <c r="P2719">
        <f t="shared" si="1205"/>
        <v>0</v>
      </c>
      <c r="Q2719" t="s">
        <v>81</v>
      </c>
      <c r="R2719" t="s">
        <v>17</v>
      </c>
      <c r="S2719">
        <v>2</v>
      </c>
      <c r="T2719">
        <v>2</v>
      </c>
      <c r="U2719" s="2">
        <f>SUMIFS(SLR!L:L,SLR!D:D,'Резервации 2026'!E2719)</f>
        <v>3068.3061039999998</v>
      </c>
      <c r="V2719" s="2">
        <f t="shared" ref="V2719" si="1212">+U2719/M2719</f>
        <v>511.38435066666665</v>
      </c>
      <c r="W2719" t="s">
        <v>262</v>
      </c>
      <c r="X2719" t="s">
        <v>11122</v>
      </c>
      <c r="Y2719" t="s">
        <v>11120</v>
      </c>
      <c r="Z2719" t="str">
        <f t="shared" si="1206"/>
        <v>May</v>
      </c>
      <c r="AA2719" s="6">
        <f t="shared" si="1211"/>
        <v>0</v>
      </c>
      <c r="AB2719" s="6">
        <f t="shared" si="1211"/>
        <v>0</v>
      </c>
      <c r="AC2719" s="6">
        <f t="shared" si="1211"/>
        <v>0</v>
      </c>
      <c r="AD2719" s="6">
        <f t="shared" si="1211"/>
        <v>6</v>
      </c>
      <c r="AE2719" s="6">
        <f t="shared" si="1211"/>
        <v>0</v>
      </c>
      <c r="AF2719" s="6">
        <f t="shared" si="1207"/>
        <v>6</v>
      </c>
      <c r="AG2719" s="6">
        <f t="shared" si="1208"/>
        <v>0</v>
      </c>
      <c r="AH2719" s="14" t="str">
        <f>LEFT(X2719,2)&amp;"."&amp;VLOOKUP(MID(X2719,4,3),'Data validation'!$A$1:$B$12,2,FALSE)&amp;".2025"</f>
        <v>08.05.2025</v>
      </c>
      <c r="AI2719">
        <f t="shared" si="1209"/>
        <v>19</v>
      </c>
      <c r="AJ2719" t="str">
        <f>H2719&amp;"."&amp;VLOOKUP(I2719,'Data validation'!$A$1:$B$12,2,FALSE)&amp;".2026"</f>
        <v>23.08.2026</v>
      </c>
      <c r="AK2719">
        <f t="shared" si="1210"/>
        <v>35</v>
      </c>
      <c r="AL2719" t="e">
        <f>VLOOKUP(E2719,[2]Sheet1!$A:$B,2,FALSE)</f>
        <v>#N/A</v>
      </c>
    </row>
    <row r="2720" spans="1:38" x14ac:dyDescent="0.25">
      <c r="A2720" t="str">
        <f>VLOOKUP(Q2720,'Data validation'!$K$2:$L$50,2,FALSE)</f>
        <v>BOOKING</v>
      </c>
      <c r="B2720">
        <f t="shared" si="1196"/>
        <v>0</v>
      </c>
      <c r="C2720">
        <f t="shared" si="1197"/>
        <v>0</v>
      </c>
      <c r="D2720">
        <f t="shared" si="1198"/>
        <v>3</v>
      </c>
      <c r="E2720">
        <v>11371</v>
      </c>
      <c r="F2720" t="s">
        <v>11123</v>
      </c>
      <c r="G2720" t="s">
        <v>156</v>
      </c>
      <c r="H2720" t="str">
        <f t="shared" si="1199"/>
        <v>24</v>
      </c>
      <c r="I2720" t="str">
        <f t="shared" si="1200"/>
        <v>Jul</v>
      </c>
      <c r="J2720" t="s">
        <v>94</v>
      </c>
      <c r="K2720" t="str">
        <f t="shared" si="1201"/>
        <v>27</v>
      </c>
      <c r="L2720" t="str">
        <f t="shared" si="1202"/>
        <v>Jul</v>
      </c>
      <c r="M2720">
        <v>3</v>
      </c>
      <c r="N2720">
        <f t="shared" si="1203"/>
        <v>3</v>
      </c>
      <c r="O2720">
        <f t="shared" si="1204"/>
        <v>0</v>
      </c>
      <c r="P2720">
        <f t="shared" si="1205"/>
        <v>0</v>
      </c>
      <c r="Q2720" t="s">
        <v>587</v>
      </c>
      <c r="R2720" t="s">
        <v>17</v>
      </c>
      <c r="S2720">
        <v>2</v>
      </c>
      <c r="T2720">
        <v>2</v>
      </c>
      <c r="U2720" s="2">
        <v>1986.3337706422017</v>
      </c>
      <c r="V2720" s="2">
        <v>662.11125688073389</v>
      </c>
      <c r="X2720" t="s">
        <v>11124</v>
      </c>
      <c r="Y2720" t="s">
        <v>11120</v>
      </c>
      <c r="Z2720" t="str">
        <f t="shared" si="1206"/>
        <v>May</v>
      </c>
      <c r="AA2720" s="6">
        <f t="shared" si="1211"/>
        <v>0</v>
      </c>
      <c r="AB2720" s="6">
        <f t="shared" si="1211"/>
        <v>0</v>
      </c>
      <c r="AC2720" s="6">
        <f t="shared" si="1211"/>
        <v>3</v>
      </c>
      <c r="AD2720" s="6">
        <f t="shared" si="1211"/>
        <v>0</v>
      </c>
      <c r="AE2720" s="6">
        <f t="shared" si="1211"/>
        <v>0</v>
      </c>
      <c r="AF2720" s="6">
        <f t="shared" si="1207"/>
        <v>3</v>
      </c>
      <c r="AG2720" s="6">
        <f t="shared" si="1208"/>
        <v>0</v>
      </c>
      <c r="AH2720" s="14" t="str">
        <f>LEFT(X2720,2)&amp;"."&amp;VLOOKUP(MID(X2720,4,3),'Data validation'!$A$1:$B$12,2,FALSE)&amp;".2025"</f>
        <v>08.05.2025</v>
      </c>
      <c r="AI2720">
        <f t="shared" si="1209"/>
        <v>19</v>
      </c>
      <c r="AJ2720" t="str">
        <f>H2720&amp;"."&amp;VLOOKUP(I2720,'Data validation'!$A$1:$B$12,2,FALSE)&amp;".2026"</f>
        <v>24.07.2026</v>
      </c>
      <c r="AK2720">
        <f t="shared" si="1210"/>
        <v>30</v>
      </c>
      <c r="AL2720" t="e">
        <f>VLOOKUP(E2720,[2]Sheet1!$A:$B,2,FALSE)</f>
        <v>#N/A</v>
      </c>
    </row>
    <row r="2721" spans="1:38" x14ac:dyDescent="0.25">
      <c r="A2721" t="str">
        <f>VLOOKUP(Q2721,'Data validation'!$K$2:$L$50,2,FALSE)</f>
        <v>BOOKING</v>
      </c>
      <c r="B2721">
        <f t="shared" si="1196"/>
        <v>0</v>
      </c>
      <c r="C2721">
        <f t="shared" si="1197"/>
        <v>0</v>
      </c>
      <c r="D2721">
        <f t="shared" si="1198"/>
        <v>3</v>
      </c>
      <c r="E2721">
        <v>11304</v>
      </c>
      <c r="F2721" t="s">
        <v>11125</v>
      </c>
      <c r="G2721" t="s">
        <v>84</v>
      </c>
      <c r="H2721" t="str">
        <f t="shared" si="1199"/>
        <v>20</v>
      </c>
      <c r="I2721" t="str">
        <f t="shared" si="1200"/>
        <v>Jul</v>
      </c>
      <c r="J2721" t="s">
        <v>528</v>
      </c>
      <c r="K2721" t="str">
        <f t="shared" si="1201"/>
        <v>23</v>
      </c>
      <c r="L2721" t="str">
        <f t="shared" si="1202"/>
        <v>Jul</v>
      </c>
      <c r="M2721">
        <v>3</v>
      </c>
      <c r="N2721">
        <f t="shared" si="1203"/>
        <v>3</v>
      </c>
      <c r="O2721">
        <f t="shared" si="1204"/>
        <v>0</v>
      </c>
      <c r="P2721">
        <f t="shared" si="1205"/>
        <v>0</v>
      </c>
      <c r="Q2721" t="s">
        <v>587</v>
      </c>
      <c r="R2721" t="s">
        <v>188</v>
      </c>
      <c r="S2721">
        <v>2</v>
      </c>
      <c r="T2721">
        <v>2</v>
      </c>
      <c r="U2721" s="2">
        <v>2177.9692238532107</v>
      </c>
      <c r="V2721" s="2">
        <v>725.98974128440364</v>
      </c>
      <c r="X2721" t="s">
        <v>11126</v>
      </c>
      <c r="Y2721" t="s">
        <v>11127</v>
      </c>
      <c r="Z2721" t="str">
        <f t="shared" si="1206"/>
        <v>May</v>
      </c>
      <c r="AA2721" s="6">
        <f t="shared" si="1211"/>
        <v>0</v>
      </c>
      <c r="AB2721" s="6">
        <f t="shared" si="1211"/>
        <v>0</v>
      </c>
      <c r="AC2721" s="6">
        <f t="shared" si="1211"/>
        <v>3</v>
      </c>
      <c r="AD2721" s="6">
        <f t="shared" si="1211"/>
        <v>0</v>
      </c>
      <c r="AE2721" s="6">
        <f t="shared" si="1211"/>
        <v>0</v>
      </c>
      <c r="AF2721" s="6">
        <f t="shared" si="1207"/>
        <v>3</v>
      </c>
      <c r="AG2721" s="6">
        <f t="shared" si="1208"/>
        <v>0</v>
      </c>
      <c r="AH2721" s="14" t="str">
        <f>LEFT(X2721,2)&amp;"."&amp;VLOOKUP(MID(X2721,4,3),'Data validation'!$A$1:$B$12,2,FALSE)&amp;".2025"</f>
        <v>04.05.2025</v>
      </c>
      <c r="AI2721">
        <f t="shared" si="1209"/>
        <v>19</v>
      </c>
      <c r="AJ2721" t="str">
        <f>H2721&amp;"."&amp;VLOOKUP(I2721,'Data validation'!$A$1:$B$12,2,FALSE)&amp;".2026"</f>
        <v>20.07.2026</v>
      </c>
      <c r="AK2721">
        <f t="shared" si="1210"/>
        <v>30</v>
      </c>
      <c r="AL2721" t="e">
        <f>VLOOKUP(E2721,[2]Sheet1!$A:$B,2,FALSE)</f>
        <v>#N/A</v>
      </c>
    </row>
    <row r="2722" spans="1:38" x14ac:dyDescent="0.25">
      <c r="A2722" t="str">
        <f>VLOOKUP(Q2722,'Data validation'!$K$2:$L$50,2,FALSE)</f>
        <v>BOOKING</v>
      </c>
      <c r="B2722">
        <f t="shared" si="1196"/>
        <v>0</v>
      </c>
      <c r="C2722">
        <f t="shared" si="1197"/>
        <v>0</v>
      </c>
      <c r="D2722">
        <f t="shared" si="1198"/>
        <v>3</v>
      </c>
      <c r="E2722">
        <v>11305</v>
      </c>
      <c r="F2722" t="s">
        <v>11125</v>
      </c>
      <c r="G2722" t="s">
        <v>84</v>
      </c>
      <c r="H2722" t="str">
        <f t="shared" si="1199"/>
        <v>20</v>
      </c>
      <c r="I2722" t="str">
        <f t="shared" si="1200"/>
        <v>Jul</v>
      </c>
      <c r="J2722" t="s">
        <v>528</v>
      </c>
      <c r="K2722" t="str">
        <f t="shared" si="1201"/>
        <v>23</v>
      </c>
      <c r="L2722" t="str">
        <f t="shared" si="1202"/>
        <v>Jul</v>
      </c>
      <c r="M2722">
        <v>3</v>
      </c>
      <c r="N2722">
        <f t="shared" si="1203"/>
        <v>3</v>
      </c>
      <c r="O2722">
        <f t="shared" si="1204"/>
        <v>0</v>
      </c>
      <c r="P2722">
        <f t="shared" si="1205"/>
        <v>0</v>
      </c>
      <c r="Q2722" t="s">
        <v>587</v>
      </c>
      <c r="R2722" t="s">
        <v>17</v>
      </c>
      <c r="S2722">
        <v>3</v>
      </c>
      <c r="T2722">
        <v>1</v>
      </c>
      <c r="U2722" s="2">
        <v>1930.727191100917</v>
      </c>
      <c r="V2722" s="2">
        <v>643.57573036697249</v>
      </c>
      <c r="X2722" t="s">
        <v>11128</v>
      </c>
      <c r="Y2722" t="s">
        <v>11127</v>
      </c>
      <c r="Z2722" t="str">
        <f t="shared" si="1206"/>
        <v>May</v>
      </c>
      <c r="AA2722" s="6">
        <f t="shared" si="1211"/>
        <v>0</v>
      </c>
      <c r="AB2722" s="6">
        <f t="shared" si="1211"/>
        <v>0</v>
      </c>
      <c r="AC2722" s="6">
        <f t="shared" si="1211"/>
        <v>3</v>
      </c>
      <c r="AD2722" s="6">
        <f t="shared" si="1211"/>
        <v>0</v>
      </c>
      <c r="AE2722" s="6">
        <f t="shared" si="1211"/>
        <v>0</v>
      </c>
      <c r="AF2722" s="6">
        <f t="shared" si="1207"/>
        <v>3</v>
      </c>
      <c r="AG2722" s="6">
        <f t="shared" si="1208"/>
        <v>0</v>
      </c>
      <c r="AH2722" s="14" t="str">
        <f>LEFT(X2722,2)&amp;"."&amp;VLOOKUP(MID(X2722,4,3),'Data validation'!$A$1:$B$12,2,FALSE)&amp;".2025"</f>
        <v>04.05.2025</v>
      </c>
      <c r="AI2722">
        <f t="shared" si="1209"/>
        <v>19</v>
      </c>
      <c r="AJ2722" t="str">
        <f>H2722&amp;"."&amp;VLOOKUP(I2722,'Data validation'!$A$1:$B$12,2,FALSE)&amp;".2026"</f>
        <v>20.07.2026</v>
      </c>
      <c r="AK2722">
        <f t="shared" si="1210"/>
        <v>30</v>
      </c>
      <c r="AL2722" t="e">
        <f>VLOOKUP(E2722,[2]Sheet1!$A:$B,2,FALSE)</f>
        <v>#N/A</v>
      </c>
    </row>
    <row r="2723" spans="1:38" x14ac:dyDescent="0.25">
      <c r="A2723" t="str">
        <f>VLOOKUP(Q2723,'Data validation'!$K$2:$L$50,2,FALSE)</f>
        <v>ITAKA</v>
      </c>
      <c r="B2723">
        <f t="shared" si="1196"/>
        <v>0</v>
      </c>
      <c r="C2723">
        <f t="shared" si="1197"/>
        <v>7</v>
      </c>
      <c r="D2723">
        <f t="shared" si="1198"/>
        <v>0</v>
      </c>
      <c r="E2723">
        <v>11372</v>
      </c>
      <c r="F2723" t="s">
        <v>11129</v>
      </c>
      <c r="G2723" t="s">
        <v>1453</v>
      </c>
      <c r="H2723" t="str">
        <f t="shared" si="1199"/>
        <v>16</v>
      </c>
      <c r="I2723" t="str">
        <f t="shared" si="1200"/>
        <v>Jun</v>
      </c>
      <c r="J2723" t="s">
        <v>1989</v>
      </c>
      <c r="K2723" t="str">
        <f t="shared" si="1201"/>
        <v>23</v>
      </c>
      <c r="L2723" t="str">
        <f t="shared" si="1202"/>
        <v>Jun</v>
      </c>
      <c r="M2723">
        <v>7</v>
      </c>
      <c r="N2723">
        <f t="shared" si="1203"/>
        <v>7</v>
      </c>
      <c r="O2723">
        <f t="shared" si="1204"/>
        <v>0</v>
      </c>
      <c r="P2723">
        <f t="shared" si="1205"/>
        <v>0</v>
      </c>
      <c r="Q2723" t="s">
        <v>1445</v>
      </c>
      <c r="R2723" t="s">
        <v>17</v>
      </c>
      <c r="S2723">
        <v>1</v>
      </c>
      <c r="T2723">
        <v>1</v>
      </c>
      <c r="U2723" s="2">
        <f>SUMIFS(Itaka!L:L,Itaka!D:D,'Резервации 2026'!E2723)</f>
        <v>1394.1351822999998</v>
      </c>
      <c r="V2723" s="2">
        <f t="shared" ref="V2723:V2727" si="1213">+U2723/M2723</f>
        <v>199.16216889999995</v>
      </c>
      <c r="W2723" t="s">
        <v>4628</v>
      </c>
      <c r="X2723" t="s">
        <v>11130</v>
      </c>
      <c r="Y2723" t="s">
        <v>11117</v>
      </c>
      <c r="Z2723" t="str">
        <f t="shared" si="1206"/>
        <v>May</v>
      </c>
      <c r="AA2723" s="6">
        <f t="shared" si="1211"/>
        <v>0</v>
      </c>
      <c r="AB2723" s="6">
        <f t="shared" si="1211"/>
        <v>7</v>
      </c>
      <c r="AC2723" s="6">
        <f t="shared" si="1211"/>
        <v>0</v>
      </c>
      <c r="AD2723" s="6">
        <f t="shared" si="1211"/>
        <v>0</v>
      </c>
      <c r="AE2723" s="6">
        <f t="shared" si="1211"/>
        <v>0</v>
      </c>
      <c r="AF2723" s="6">
        <f t="shared" si="1207"/>
        <v>7</v>
      </c>
      <c r="AG2723" s="6">
        <f t="shared" si="1208"/>
        <v>0</v>
      </c>
      <c r="AH2723" s="14" t="str">
        <f>LEFT(X2723,2)&amp;"."&amp;VLOOKUP(MID(X2723,4,3),'Data validation'!$A$1:$B$12,2,FALSE)&amp;".2025"</f>
        <v>08.05.2025</v>
      </c>
      <c r="AI2723">
        <f t="shared" si="1209"/>
        <v>19</v>
      </c>
      <c r="AJ2723" t="str">
        <f>H2723&amp;"."&amp;VLOOKUP(I2723,'Data validation'!$A$1:$B$12,2,FALSE)&amp;".2026"</f>
        <v>16.06.2026</v>
      </c>
      <c r="AK2723">
        <f t="shared" si="1210"/>
        <v>25</v>
      </c>
      <c r="AL2723" t="e">
        <f>VLOOKUP(E2723,[2]Sheet1!$A:$B,2,FALSE)</f>
        <v>#N/A</v>
      </c>
    </row>
    <row r="2724" spans="1:38" x14ac:dyDescent="0.25">
      <c r="A2724" t="str">
        <f>VLOOKUP(Q2724,'Data validation'!$K$2:$L$50,2,FALSE)</f>
        <v>ITAKA</v>
      </c>
      <c r="B2724">
        <f t="shared" si="1196"/>
        <v>0</v>
      </c>
      <c r="C2724">
        <f t="shared" si="1197"/>
        <v>7</v>
      </c>
      <c r="D2724">
        <f t="shared" si="1198"/>
        <v>0</v>
      </c>
      <c r="E2724">
        <v>11374</v>
      </c>
      <c r="F2724" t="s">
        <v>11131</v>
      </c>
      <c r="G2724" t="s">
        <v>1453</v>
      </c>
      <c r="H2724" t="str">
        <f t="shared" si="1199"/>
        <v>16</v>
      </c>
      <c r="I2724" t="str">
        <f t="shared" si="1200"/>
        <v>Jun</v>
      </c>
      <c r="J2724" t="s">
        <v>1989</v>
      </c>
      <c r="K2724" t="str">
        <f t="shared" si="1201"/>
        <v>23</v>
      </c>
      <c r="L2724" t="str">
        <f t="shared" si="1202"/>
        <v>Jun</v>
      </c>
      <c r="M2724">
        <v>7</v>
      </c>
      <c r="N2724">
        <f t="shared" si="1203"/>
        <v>7</v>
      </c>
      <c r="O2724">
        <f t="shared" si="1204"/>
        <v>0</v>
      </c>
      <c r="P2724">
        <f t="shared" si="1205"/>
        <v>0</v>
      </c>
      <c r="Q2724" t="s">
        <v>1445</v>
      </c>
      <c r="R2724" t="s">
        <v>17</v>
      </c>
      <c r="S2724">
        <v>2</v>
      </c>
      <c r="T2724">
        <v>1</v>
      </c>
      <c r="U2724" s="2">
        <f>SUMIFS(Itaka!L:L,Itaka!D:D,'Резервации 2026'!E2724)</f>
        <v>0</v>
      </c>
      <c r="V2724" s="2">
        <f t="shared" si="1213"/>
        <v>0</v>
      </c>
      <c r="W2724" t="s">
        <v>4628</v>
      </c>
      <c r="X2724" t="s">
        <v>11130</v>
      </c>
      <c r="Y2724" t="s">
        <v>11117</v>
      </c>
      <c r="Z2724" t="str">
        <f t="shared" si="1206"/>
        <v>May</v>
      </c>
      <c r="AA2724" s="6">
        <f t="shared" si="1211"/>
        <v>0</v>
      </c>
      <c r="AB2724" s="6">
        <f t="shared" si="1211"/>
        <v>7</v>
      </c>
      <c r="AC2724" s="6">
        <f t="shared" si="1211"/>
        <v>0</v>
      </c>
      <c r="AD2724" s="6">
        <f t="shared" si="1211"/>
        <v>0</v>
      </c>
      <c r="AE2724" s="6">
        <f t="shared" si="1211"/>
        <v>0</v>
      </c>
      <c r="AF2724" s="6">
        <f t="shared" si="1207"/>
        <v>7</v>
      </c>
      <c r="AG2724" s="6">
        <f t="shared" si="1208"/>
        <v>0</v>
      </c>
      <c r="AH2724" s="14" t="str">
        <f>LEFT(X2724,2)&amp;"."&amp;VLOOKUP(MID(X2724,4,3),'Data validation'!$A$1:$B$12,2,FALSE)&amp;".2025"</f>
        <v>08.05.2025</v>
      </c>
      <c r="AI2724">
        <f t="shared" si="1209"/>
        <v>19</v>
      </c>
      <c r="AJ2724" t="str">
        <f>H2724&amp;"."&amp;VLOOKUP(I2724,'Data validation'!$A$1:$B$12,2,FALSE)&amp;".2026"</f>
        <v>16.06.2026</v>
      </c>
      <c r="AK2724">
        <f t="shared" si="1210"/>
        <v>25</v>
      </c>
      <c r="AL2724" t="str">
        <f>VLOOKUP(E2724,[2]Sheet1!$A:$B,2,FALSE)</f>
        <v>Анулирана</v>
      </c>
    </row>
    <row r="2725" spans="1:38" x14ac:dyDescent="0.25">
      <c r="A2725" t="str">
        <f>VLOOKUP(Q2725,'Data validation'!$K$2:$L$50,2,FALSE)</f>
        <v>ITAKA</v>
      </c>
      <c r="B2725">
        <f t="shared" si="1196"/>
        <v>0</v>
      </c>
      <c r="C2725">
        <f t="shared" si="1197"/>
        <v>7</v>
      </c>
      <c r="D2725">
        <f t="shared" si="1198"/>
        <v>0</v>
      </c>
      <c r="E2725">
        <v>11373</v>
      </c>
      <c r="F2725" t="s">
        <v>11131</v>
      </c>
      <c r="G2725" t="s">
        <v>1453</v>
      </c>
      <c r="H2725" t="str">
        <f t="shared" si="1199"/>
        <v>16</v>
      </c>
      <c r="I2725" t="str">
        <f t="shared" si="1200"/>
        <v>Jun</v>
      </c>
      <c r="J2725" t="s">
        <v>1989</v>
      </c>
      <c r="K2725" t="str">
        <f t="shared" si="1201"/>
        <v>23</v>
      </c>
      <c r="L2725" t="str">
        <f t="shared" si="1202"/>
        <v>Jun</v>
      </c>
      <c r="M2725">
        <v>7</v>
      </c>
      <c r="N2725">
        <f t="shared" si="1203"/>
        <v>7</v>
      </c>
      <c r="O2725">
        <f t="shared" si="1204"/>
        <v>0</v>
      </c>
      <c r="P2725">
        <f t="shared" si="1205"/>
        <v>0</v>
      </c>
      <c r="Q2725" t="s">
        <v>1445</v>
      </c>
      <c r="R2725" t="s">
        <v>17</v>
      </c>
      <c r="S2725">
        <v>2</v>
      </c>
      <c r="T2725">
        <v>0</v>
      </c>
      <c r="U2725" s="2">
        <f>SUMIFS(Itaka!L:L,Itaka!D:D,'Резервации 2026'!E2725)</f>
        <v>0</v>
      </c>
      <c r="V2725" s="2">
        <f t="shared" si="1213"/>
        <v>0</v>
      </c>
      <c r="W2725" t="s">
        <v>4628</v>
      </c>
      <c r="X2725" t="s">
        <v>11130</v>
      </c>
      <c r="Y2725" t="s">
        <v>11117</v>
      </c>
      <c r="Z2725" t="str">
        <f t="shared" si="1206"/>
        <v>May</v>
      </c>
      <c r="AA2725" s="6">
        <f t="shared" si="1211"/>
        <v>0</v>
      </c>
      <c r="AB2725" s="6">
        <f t="shared" si="1211"/>
        <v>7</v>
      </c>
      <c r="AC2725" s="6">
        <f t="shared" si="1211"/>
        <v>0</v>
      </c>
      <c r="AD2725" s="6">
        <f t="shared" si="1211"/>
        <v>0</v>
      </c>
      <c r="AE2725" s="6">
        <f t="shared" si="1211"/>
        <v>0</v>
      </c>
      <c r="AF2725" s="6">
        <f t="shared" si="1207"/>
        <v>7</v>
      </c>
      <c r="AG2725" s="6">
        <f t="shared" si="1208"/>
        <v>0</v>
      </c>
      <c r="AH2725" s="14" t="str">
        <f>LEFT(X2725,2)&amp;"."&amp;VLOOKUP(MID(X2725,4,3),'Data validation'!$A$1:$B$12,2,FALSE)&amp;".2025"</f>
        <v>08.05.2025</v>
      </c>
      <c r="AI2725">
        <f t="shared" si="1209"/>
        <v>19</v>
      </c>
      <c r="AJ2725" t="str">
        <f>H2725&amp;"."&amp;VLOOKUP(I2725,'Data validation'!$A$1:$B$12,2,FALSE)&amp;".2026"</f>
        <v>16.06.2026</v>
      </c>
      <c r="AK2725">
        <f t="shared" si="1210"/>
        <v>25</v>
      </c>
      <c r="AL2725" t="str">
        <f>VLOOKUP(E2725,[2]Sheet1!$A:$B,2,FALSE)</f>
        <v>Анулирана</v>
      </c>
    </row>
    <row r="2726" spans="1:38" x14ac:dyDescent="0.25">
      <c r="A2726" t="str">
        <f>VLOOKUP(Q2726,'Data validation'!$K$2:$L$50,2,FALSE)</f>
        <v>TO</v>
      </c>
      <c r="B2726">
        <f t="shared" si="1196"/>
        <v>0</v>
      </c>
      <c r="C2726">
        <f t="shared" si="1197"/>
        <v>0</v>
      </c>
      <c r="D2726">
        <f t="shared" si="1198"/>
        <v>7</v>
      </c>
      <c r="E2726">
        <v>11306</v>
      </c>
      <c r="F2726" t="s">
        <v>11132</v>
      </c>
      <c r="G2726" t="s">
        <v>84</v>
      </c>
      <c r="H2726" t="str">
        <f t="shared" si="1199"/>
        <v>20</v>
      </c>
      <c r="I2726" t="str">
        <f t="shared" si="1200"/>
        <v>Jul</v>
      </c>
      <c r="J2726" t="s">
        <v>94</v>
      </c>
      <c r="K2726" t="str">
        <f t="shared" si="1201"/>
        <v>27</v>
      </c>
      <c r="L2726" t="str">
        <f t="shared" si="1202"/>
        <v>Jul</v>
      </c>
      <c r="M2726">
        <v>7</v>
      </c>
      <c r="N2726">
        <f t="shared" si="1203"/>
        <v>7</v>
      </c>
      <c r="O2726">
        <f t="shared" si="1204"/>
        <v>0</v>
      </c>
      <c r="P2726">
        <f t="shared" si="1205"/>
        <v>0</v>
      </c>
      <c r="Q2726" t="s">
        <v>81</v>
      </c>
      <c r="R2726" t="s">
        <v>188</v>
      </c>
      <c r="S2726">
        <v>2</v>
      </c>
      <c r="T2726">
        <v>1</v>
      </c>
      <c r="U2726" s="2">
        <f>SUMIFS(SLR!L:L,SLR!D:D,'Резервации 2026'!E2726)</f>
        <v>3516.8952727999999</v>
      </c>
      <c r="V2726" s="2">
        <f t="shared" si="1213"/>
        <v>502.41361039999998</v>
      </c>
      <c r="W2726" t="s">
        <v>262</v>
      </c>
      <c r="X2726" t="s">
        <v>11133</v>
      </c>
      <c r="Y2726" t="s">
        <v>11127</v>
      </c>
      <c r="Z2726" t="str">
        <f t="shared" si="1206"/>
        <v>May</v>
      </c>
      <c r="AA2726" s="6">
        <f t="shared" si="1211"/>
        <v>0</v>
      </c>
      <c r="AB2726" s="6">
        <f t="shared" si="1211"/>
        <v>0</v>
      </c>
      <c r="AC2726" s="6">
        <f t="shared" si="1211"/>
        <v>7</v>
      </c>
      <c r="AD2726" s="6">
        <f t="shared" si="1211"/>
        <v>0</v>
      </c>
      <c r="AE2726" s="6">
        <f t="shared" si="1211"/>
        <v>0</v>
      </c>
      <c r="AF2726" s="6">
        <f t="shared" si="1207"/>
        <v>7</v>
      </c>
      <c r="AG2726" s="6">
        <f t="shared" si="1208"/>
        <v>0</v>
      </c>
      <c r="AH2726" s="14" t="str">
        <f>LEFT(X2726,2)&amp;"."&amp;VLOOKUP(MID(X2726,4,3),'Data validation'!$A$1:$B$12,2,FALSE)&amp;".2025"</f>
        <v>04.05.2025</v>
      </c>
      <c r="AI2726">
        <f t="shared" si="1209"/>
        <v>19</v>
      </c>
      <c r="AJ2726" t="str">
        <f>H2726&amp;"."&amp;VLOOKUP(I2726,'Data validation'!$A$1:$B$12,2,FALSE)&amp;".2026"</f>
        <v>20.07.2026</v>
      </c>
      <c r="AK2726">
        <f t="shared" si="1210"/>
        <v>30</v>
      </c>
      <c r="AL2726" t="e">
        <f>VLOOKUP(E2726,[2]Sheet1!$A:$B,2,FALSE)</f>
        <v>#N/A</v>
      </c>
    </row>
    <row r="2727" spans="1:38" x14ac:dyDescent="0.25">
      <c r="A2727" t="str">
        <f>VLOOKUP(Q2727,'Data validation'!$K$2:$L$50,2,FALSE)</f>
        <v>TO</v>
      </c>
      <c r="B2727">
        <f t="shared" si="1196"/>
        <v>0</v>
      </c>
      <c r="C2727">
        <f t="shared" si="1197"/>
        <v>0</v>
      </c>
      <c r="D2727">
        <f t="shared" si="1198"/>
        <v>6</v>
      </c>
      <c r="E2727">
        <v>11307</v>
      </c>
      <c r="F2727" t="s">
        <v>11134</v>
      </c>
      <c r="G2727" t="s">
        <v>94</v>
      </c>
      <c r="H2727" t="str">
        <f t="shared" si="1199"/>
        <v>27</v>
      </c>
      <c r="I2727" t="str">
        <f t="shared" si="1200"/>
        <v>Jul</v>
      </c>
      <c r="J2727" t="s">
        <v>78</v>
      </c>
      <c r="K2727" t="str">
        <f t="shared" si="1201"/>
        <v>02</v>
      </c>
      <c r="L2727" t="str">
        <f t="shared" si="1202"/>
        <v>Aug</v>
      </c>
      <c r="M2727">
        <v>6</v>
      </c>
      <c r="N2727">
        <f t="shared" si="1203"/>
        <v>-25</v>
      </c>
      <c r="O2727">
        <f t="shared" si="1204"/>
        <v>4</v>
      </c>
      <c r="P2727">
        <f t="shared" si="1205"/>
        <v>1</v>
      </c>
      <c r="Q2727" t="s">
        <v>81</v>
      </c>
      <c r="R2727" t="s">
        <v>17</v>
      </c>
      <c r="S2727">
        <v>2</v>
      </c>
      <c r="T2727">
        <v>1</v>
      </c>
      <c r="U2727" s="2">
        <f>SUMIFS(SLR!L:L,SLR!D:D,'Резервации 2026'!E2727)</f>
        <v>2669.9426495999996</v>
      </c>
      <c r="V2727" s="2">
        <f t="shared" si="1213"/>
        <v>444.99044159999994</v>
      </c>
      <c r="W2727" t="s">
        <v>262</v>
      </c>
      <c r="X2727" t="s">
        <v>11135</v>
      </c>
      <c r="Y2727" t="s">
        <v>10198</v>
      </c>
      <c r="Z2727" t="str">
        <f t="shared" si="1206"/>
        <v>May</v>
      </c>
      <c r="AA2727" s="6">
        <f t="shared" si="1211"/>
        <v>0</v>
      </c>
      <c r="AB2727" s="6">
        <f t="shared" si="1211"/>
        <v>0</v>
      </c>
      <c r="AC2727" s="6">
        <f t="shared" si="1211"/>
        <v>4</v>
      </c>
      <c r="AD2727" s="6">
        <f t="shared" si="1211"/>
        <v>1</v>
      </c>
      <c r="AE2727" s="6">
        <f t="shared" si="1211"/>
        <v>0</v>
      </c>
      <c r="AF2727" s="6">
        <f t="shared" si="1207"/>
        <v>5</v>
      </c>
      <c r="AG2727" s="6">
        <f t="shared" si="1208"/>
        <v>-1</v>
      </c>
      <c r="AH2727" s="14" t="str">
        <f>LEFT(X2727,2)&amp;"."&amp;VLOOKUP(MID(X2727,4,3),'Data validation'!$A$1:$B$12,2,FALSE)&amp;".2025"</f>
        <v>04.05.2025</v>
      </c>
      <c r="AI2727">
        <f t="shared" si="1209"/>
        <v>19</v>
      </c>
      <c r="AJ2727" t="str">
        <f>H2727&amp;"."&amp;VLOOKUP(I2727,'Data validation'!$A$1:$B$12,2,FALSE)&amp;".2026"</f>
        <v>27.07.2026</v>
      </c>
      <c r="AK2727">
        <f t="shared" si="1210"/>
        <v>31</v>
      </c>
      <c r="AL2727" t="e">
        <f>VLOOKUP(E2727,[2]Sheet1!$A:$B,2,FALSE)</f>
        <v>#N/A</v>
      </c>
    </row>
    <row r="2728" spans="1:38" x14ac:dyDescent="0.25">
      <c r="A2728" t="str">
        <f>VLOOKUP(Q2728,'Data validation'!$K$2:$L$50,2,FALSE)</f>
        <v>BOOKING</v>
      </c>
      <c r="B2728">
        <f t="shared" si="1196"/>
        <v>3</v>
      </c>
      <c r="C2728">
        <f t="shared" si="1197"/>
        <v>0</v>
      </c>
      <c r="D2728">
        <f t="shared" si="1198"/>
        <v>0</v>
      </c>
      <c r="E2728">
        <v>11308</v>
      </c>
      <c r="F2728" t="s">
        <v>11136</v>
      </c>
      <c r="G2728" t="s">
        <v>28</v>
      </c>
      <c r="H2728" t="str">
        <f t="shared" si="1199"/>
        <v>06</v>
      </c>
      <c r="I2728" t="str">
        <f t="shared" si="1200"/>
        <v>Jun</v>
      </c>
      <c r="J2728" t="s">
        <v>22</v>
      </c>
      <c r="K2728" t="str">
        <f t="shared" si="1201"/>
        <v>09</v>
      </c>
      <c r="L2728" t="str">
        <f t="shared" si="1202"/>
        <v>Jun</v>
      </c>
      <c r="M2728">
        <v>3</v>
      </c>
      <c r="N2728">
        <f t="shared" si="1203"/>
        <v>3</v>
      </c>
      <c r="O2728">
        <f t="shared" si="1204"/>
        <v>0</v>
      </c>
      <c r="P2728">
        <f t="shared" si="1205"/>
        <v>0</v>
      </c>
      <c r="Q2728" t="s">
        <v>587</v>
      </c>
      <c r="R2728" t="s">
        <v>25</v>
      </c>
      <c r="S2728">
        <v>2</v>
      </c>
      <c r="T2728">
        <v>0</v>
      </c>
      <c r="U2728" s="2">
        <v>789.20432009174306</v>
      </c>
      <c r="V2728" s="2">
        <v>263.06810669724769</v>
      </c>
      <c r="W2728" t="s">
        <v>227</v>
      </c>
      <c r="X2728" t="s">
        <v>11137</v>
      </c>
      <c r="Y2728" t="s">
        <v>11127</v>
      </c>
      <c r="Z2728" t="str">
        <f t="shared" si="1206"/>
        <v>May</v>
      </c>
      <c r="AA2728" s="6">
        <f t="shared" si="1211"/>
        <v>0</v>
      </c>
      <c r="AB2728" s="6">
        <f t="shared" si="1211"/>
        <v>3</v>
      </c>
      <c r="AC2728" s="6">
        <f t="shared" si="1211"/>
        <v>0</v>
      </c>
      <c r="AD2728" s="6">
        <f t="shared" si="1211"/>
        <v>0</v>
      </c>
      <c r="AE2728" s="6">
        <f t="shared" si="1211"/>
        <v>0</v>
      </c>
      <c r="AF2728" s="6">
        <f t="shared" si="1207"/>
        <v>3</v>
      </c>
      <c r="AG2728" s="6">
        <f t="shared" si="1208"/>
        <v>0</v>
      </c>
      <c r="AH2728" s="14" t="str">
        <f>LEFT(X2728,2)&amp;"."&amp;VLOOKUP(MID(X2728,4,3),'Data validation'!$A$1:$B$12,2,FALSE)&amp;".2025"</f>
        <v>04.05.2025</v>
      </c>
      <c r="AI2728">
        <f t="shared" si="1209"/>
        <v>19</v>
      </c>
      <c r="AJ2728" t="str">
        <f>H2728&amp;"."&amp;VLOOKUP(I2728,'Data validation'!$A$1:$B$12,2,FALSE)&amp;".2026"</f>
        <v>06.06.2026</v>
      </c>
      <c r="AK2728">
        <f t="shared" si="1210"/>
        <v>23</v>
      </c>
      <c r="AL2728" t="e">
        <f>VLOOKUP(E2728,[2]Sheet1!$A:$B,2,FALSE)</f>
        <v>#N/A</v>
      </c>
    </row>
    <row r="2729" spans="1:38" x14ac:dyDescent="0.25">
      <c r="A2729" t="str">
        <f>VLOOKUP(Q2729,'Data validation'!$K$2:$L$50,2,FALSE)</f>
        <v>BOOKING</v>
      </c>
      <c r="B2729">
        <f t="shared" si="1196"/>
        <v>2</v>
      </c>
      <c r="C2729">
        <f t="shared" si="1197"/>
        <v>1</v>
      </c>
      <c r="D2729">
        <f t="shared" si="1198"/>
        <v>0</v>
      </c>
      <c r="E2729">
        <v>11309</v>
      </c>
      <c r="F2729" t="s">
        <v>11138</v>
      </c>
      <c r="G2729" t="s">
        <v>1869</v>
      </c>
      <c r="H2729" t="str">
        <f t="shared" si="1199"/>
        <v>29</v>
      </c>
      <c r="I2729" t="str">
        <f t="shared" si="1200"/>
        <v>May</v>
      </c>
      <c r="J2729" t="s">
        <v>27</v>
      </c>
      <c r="K2729" t="str">
        <f t="shared" si="1201"/>
        <v>01</v>
      </c>
      <c r="L2729" t="str">
        <f t="shared" si="1202"/>
        <v>Jun</v>
      </c>
      <c r="M2729">
        <v>3</v>
      </c>
      <c r="N2729">
        <f t="shared" si="1203"/>
        <v>-28</v>
      </c>
      <c r="O2729">
        <f t="shared" si="1204"/>
        <v>2</v>
      </c>
      <c r="P2729">
        <f t="shared" si="1205"/>
        <v>0</v>
      </c>
      <c r="Q2729" t="s">
        <v>587</v>
      </c>
      <c r="R2729" t="s">
        <v>20</v>
      </c>
      <c r="S2729">
        <v>2</v>
      </c>
      <c r="T2729">
        <v>0</v>
      </c>
      <c r="U2729" s="2">
        <v>771.7633406422018</v>
      </c>
      <c r="V2729" s="2">
        <v>257.25444688073389</v>
      </c>
      <c r="W2729" t="s">
        <v>262</v>
      </c>
      <c r="X2729" t="s">
        <v>11139</v>
      </c>
      <c r="Y2729" t="s">
        <v>11127</v>
      </c>
      <c r="Z2729" t="str">
        <f t="shared" si="1206"/>
        <v>May</v>
      </c>
      <c r="AA2729" s="6">
        <f t="shared" si="1211"/>
        <v>2</v>
      </c>
      <c r="AB2729" s="6">
        <f t="shared" si="1211"/>
        <v>0</v>
      </c>
      <c r="AC2729" s="6">
        <f t="shared" si="1211"/>
        <v>0</v>
      </c>
      <c r="AD2729" s="6">
        <f t="shared" si="1211"/>
        <v>0</v>
      </c>
      <c r="AE2729" s="6">
        <f t="shared" si="1211"/>
        <v>0</v>
      </c>
      <c r="AF2729" s="6">
        <f t="shared" si="1207"/>
        <v>2</v>
      </c>
      <c r="AG2729" s="6">
        <f t="shared" si="1208"/>
        <v>-1</v>
      </c>
      <c r="AH2729" s="14" t="str">
        <f>LEFT(X2729,2)&amp;"."&amp;VLOOKUP(MID(X2729,4,3),'Data validation'!$A$1:$B$12,2,FALSE)&amp;".2025"</f>
        <v>04.05.2025</v>
      </c>
      <c r="AI2729">
        <f t="shared" si="1209"/>
        <v>19</v>
      </c>
      <c r="AJ2729" t="str">
        <f>H2729&amp;"."&amp;VLOOKUP(I2729,'Data validation'!$A$1:$B$12,2,FALSE)&amp;".2026"</f>
        <v>29.05.2026</v>
      </c>
      <c r="AK2729">
        <f t="shared" si="1210"/>
        <v>22</v>
      </c>
      <c r="AL2729" t="e">
        <f>VLOOKUP(E2729,[2]Sheet1!$A:$B,2,FALSE)</f>
        <v>#N/A</v>
      </c>
    </row>
    <row r="2730" spans="1:38" x14ac:dyDescent="0.25">
      <c r="A2730" t="str">
        <f>VLOOKUP(Q2730,'Data validation'!$K$2:$L$50,2,FALSE)</f>
        <v>BOOKING</v>
      </c>
      <c r="B2730">
        <f t="shared" si="1196"/>
        <v>0</v>
      </c>
      <c r="C2730">
        <f t="shared" si="1197"/>
        <v>2</v>
      </c>
      <c r="D2730">
        <f t="shared" si="1198"/>
        <v>0</v>
      </c>
      <c r="E2730">
        <v>11375</v>
      </c>
      <c r="F2730" t="s">
        <v>11140</v>
      </c>
      <c r="G2730" t="s">
        <v>427</v>
      </c>
      <c r="H2730" t="str">
        <f t="shared" si="1199"/>
        <v>11</v>
      </c>
      <c r="I2730" t="str">
        <f t="shared" si="1200"/>
        <v>Sep</v>
      </c>
      <c r="J2730" t="s">
        <v>7136</v>
      </c>
      <c r="K2730" t="str">
        <f t="shared" si="1201"/>
        <v>13</v>
      </c>
      <c r="L2730" t="str">
        <f t="shared" si="1202"/>
        <v>Sep</v>
      </c>
      <c r="M2730">
        <v>2</v>
      </c>
      <c r="N2730">
        <f t="shared" si="1203"/>
        <v>2</v>
      </c>
      <c r="O2730">
        <f t="shared" si="1204"/>
        <v>0</v>
      </c>
      <c r="P2730">
        <f t="shared" si="1205"/>
        <v>0</v>
      </c>
      <c r="Q2730" t="s">
        <v>587</v>
      </c>
      <c r="R2730" t="s">
        <v>57</v>
      </c>
      <c r="S2730">
        <v>2</v>
      </c>
      <c r="T2730">
        <v>3</v>
      </c>
      <c r="U2730" s="2">
        <v>842.9806733944954</v>
      </c>
      <c r="V2730" s="2">
        <v>421.4903366972477</v>
      </c>
      <c r="W2730" t="s">
        <v>262</v>
      </c>
      <c r="X2730" t="s">
        <v>11141</v>
      </c>
      <c r="Y2730" t="s">
        <v>11120</v>
      </c>
      <c r="Z2730" t="str">
        <f t="shared" si="1206"/>
        <v>May</v>
      </c>
      <c r="AA2730" s="6">
        <f t="shared" si="1211"/>
        <v>0</v>
      </c>
      <c r="AB2730" s="6">
        <f t="shared" si="1211"/>
        <v>0</v>
      </c>
      <c r="AC2730" s="6">
        <f t="shared" si="1211"/>
        <v>0</v>
      </c>
      <c r="AD2730" s="6">
        <f t="shared" si="1211"/>
        <v>0</v>
      </c>
      <c r="AE2730" s="6">
        <f t="shared" si="1211"/>
        <v>2</v>
      </c>
      <c r="AF2730" s="6">
        <f t="shared" si="1207"/>
        <v>2</v>
      </c>
      <c r="AG2730" s="6">
        <f t="shared" si="1208"/>
        <v>0</v>
      </c>
      <c r="AH2730" s="14" t="str">
        <f>LEFT(X2730,2)&amp;"."&amp;VLOOKUP(MID(X2730,4,3),'Data validation'!$A$1:$B$12,2,FALSE)&amp;".2025"</f>
        <v>08.05.2025</v>
      </c>
      <c r="AI2730">
        <f t="shared" si="1209"/>
        <v>19</v>
      </c>
      <c r="AJ2730" t="str">
        <f>H2730&amp;"."&amp;VLOOKUP(I2730,'Data validation'!$A$1:$B$12,2,FALSE)&amp;".2026"</f>
        <v>11.09.2026</v>
      </c>
      <c r="AK2730">
        <f t="shared" si="1210"/>
        <v>37</v>
      </c>
      <c r="AL2730" t="str">
        <f>VLOOKUP(E2730,[2]Sheet1!$A:$B,2,FALSE)</f>
        <v>Анулирана</v>
      </c>
    </row>
    <row r="2731" spans="1:38" x14ac:dyDescent="0.25">
      <c r="A2731" t="str">
        <f>VLOOKUP(Q2731,'Data validation'!$K$2:$L$50,2,FALSE)</f>
        <v>BOOKING</v>
      </c>
      <c r="B2731">
        <f t="shared" si="1196"/>
        <v>2</v>
      </c>
      <c r="C2731">
        <f t="shared" si="1197"/>
        <v>1</v>
      </c>
      <c r="D2731">
        <f t="shared" si="1198"/>
        <v>0</v>
      </c>
      <c r="E2731">
        <v>11376</v>
      </c>
      <c r="F2731" t="s">
        <v>11142</v>
      </c>
      <c r="G2731" t="s">
        <v>1869</v>
      </c>
      <c r="H2731" t="str">
        <f t="shared" si="1199"/>
        <v>29</v>
      </c>
      <c r="I2731" t="str">
        <f t="shared" si="1200"/>
        <v>May</v>
      </c>
      <c r="J2731" t="s">
        <v>27</v>
      </c>
      <c r="K2731" t="str">
        <f t="shared" si="1201"/>
        <v>01</v>
      </c>
      <c r="L2731" t="str">
        <f t="shared" si="1202"/>
        <v>Jun</v>
      </c>
      <c r="M2731">
        <v>3</v>
      </c>
      <c r="N2731">
        <f t="shared" si="1203"/>
        <v>-28</v>
      </c>
      <c r="O2731">
        <f t="shared" si="1204"/>
        <v>2</v>
      </c>
      <c r="P2731">
        <f t="shared" si="1205"/>
        <v>0</v>
      </c>
      <c r="Q2731" t="s">
        <v>587</v>
      </c>
      <c r="R2731" t="s">
        <v>63</v>
      </c>
      <c r="S2731">
        <v>2</v>
      </c>
      <c r="T2731">
        <v>2</v>
      </c>
      <c r="U2731" s="2">
        <v>964.69071825688059</v>
      </c>
      <c r="V2731" s="2">
        <v>321.56357275229357</v>
      </c>
      <c r="W2731" t="s">
        <v>262</v>
      </c>
      <c r="X2731" t="s">
        <v>11143</v>
      </c>
      <c r="Y2731" t="s">
        <v>11120</v>
      </c>
      <c r="Z2731" t="str">
        <f t="shared" si="1206"/>
        <v>May</v>
      </c>
      <c r="AA2731" s="6">
        <f t="shared" si="1211"/>
        <v>2</v>
      </c>
      <c r="AB2731" s="6">
        <f t="shared" si="1211"/>
        <v>0</v>
      </c>
      <c r="AC2731" s="6">
        <f t="shared" si="1211"/>
        <v>0</v>
      </c>
      <c r="AD2731" s="6">
        <f t="shared" si="1211"/>
        <v>0</v>
      </c>
      <c r="AE2731" s="6">
        <f t="shared" si="1211"/>
        <v>0</v>
      </c>
      <c r="AF2731" s="6">
        <f t="shared" si="1207"/>
        <v>2</v>
      </c>
      <c r="AG2731" s="6">
        <f t="shared" si="1208"/>
        <v>-1</v>
      </c>
      <c r="AH2731" s="14" t="str">
        <f>LEFT(X2731,2)&amp;"."&amp;VLOOKUP(MID(X2731,4,3),'Data validation'!$A$1:$B$12,2,FALSE)&amp;".2025"</f>
        <v>08.05.2025</v>
      </c>
      <c r="AI2731">
        <f t="shared" si="1209"/>
        <v>19</v>
      </c>
      <c r="AJ2731" t="str">
        <f>H2731&amp;"."&amp;VLOOKUP(I2731,'Data validation'!$A$1:$B$12,2,FALSE)&amp;".2026"</f>
        <v>29.05.2026</v>
      </c>
      <c r="AK2731">
        <f t="shared" si="1210"/>
        <v>22</v>
      </c>
      <c r="AL2731" t="str">
        <f>VLOOKUP(E2731,[2]Sheet1!$A:$B,2,FALSE)</f>
        <v>Анулирана</v>
      </c>
    </row>
    <row r="2732" spans="1:38" x14ac:dyDescent="0.25">
      <c r="A2732" t="str">
        <f>VLOOKUP(Q2732,'Data validation'!$K$2:$L$50,2,FALSE)</f>
        <v>INDIVIDUAL</v>
      </c>
      <c r="B2732">
        <f t="shared" si="1196"/>
        <v>0</v>
      </c>
      <c r="C2732">
        <f t="shared" si="1197"/>
        <v>2</v>
      </c>
      <c r="D2732">
        <f t="shared" si="1198"/>
        <v>3</v>
      </c>
      <c r="E2732">
        <v>11312</v>
      </c>
      <c r="F2732" t="s">
        <v>11144</v>
      </c>
      <c r="G2732" t="s">
        <v>91</v>
      </c>
      <c r="H2732" t="str">
        <f t="shared" si="1199"/>
        <v>22</v>
      </c>
      <c r="I2732" t="str">
        <f t="shared" si="1200"/>
        <v>Aug</v>
      </c>
      <c r="J2732" t="s">
        <v>238</v>
      </c>
      <c r="K2732" t="str">
        <f t="shared" si="1201"/>
        <v>27</v>
      </c>
      <c r="L2732" t="str">
        <f t="shared" si="1202"/>
        <v>Aug</v>
      </c>
      <c r="M2732">
        <v>5</v>
      </c>
      <c r="N2732">
        <f t="shared" si="1203"/>
        <v>5</v>
      </c>
      <c r="O2732">
        <f t="shared" si="1204"/>
        <v>0</v>
      </c>
      <c r="P2732">
        <f t="shared" si="1205"/>
        <v>0</v>
      </c>
      <c r="Q2732" t="s">
        <v>24</v>
      </c>
      <c r="R2732" t="s">
        <v>188</v>
      </c>
      <c r="S2732">
        <v>2</v>
      </c>
      <c r="T2732">
        <v>1</v>
      </c>
      <c r="U2732" s="2">
        <v>2411.592220183486</v>
      </c>
      <c r="V2732" s="2">
        <v>482.31844403669726</v>
      </c>
      <c r="X2732" t="s">
        <v>11145</v>
      </c>
      <c r="Y2732" t="s">
        <v>11127</v>
      </c>
      <c r="Z2732" t="str">
        <f t="shared" si="1206"/>
        <v>May</v>
      </c>
      <c r="AA2732" s="6">
        <f t="shared" si="1211"/>
        <v>0</v>
      </c>
      <c r="AB2732" s="6">
        <f t="shared" si="1211"/>
        <v>0</v>
      </c>
      <c r="AC2732" s="6">
        <f t="shared" si="1211"/>
        <v>0</v>
      </c>
      <c r="AD2732" s="6">
        <f t="shared" si="1211"/>
        <v>5</v>
      </c>
      <c r="AE2732" s="6">
        <f t="shared" si="1211"/>
        <v>0</v>
      </c>
      <c r="AF2732" s="6">
        <f t="shared" si="1207"/>
        <v>5</v>
      </c>
      <c r="AG2732" s="6">
        <f t="shared" si="1208"/>
        <v>0</v>
      </c>
      <c r="AH2732" s="14" t="str">
        <f>LEFT(X2732,2)&amp;"."&amp;VLOOKUP(MID(X2732,4,3),'Data validation'!$A$1:$B$12,2,FALSE)&amp;".2025"</f>
        <v>04.05.2025</v>
      </c>
      <c r="AI2732">
        <f t="shared" si="1209"/>
        <v>19</v>
      </c>
      <c r="AJ2732" t="str">
        <f>H2732&amp;"."&amp;VLOOKUP(I2732,'Data validation'!$A$1:$B$12,2,FALSE)&amp;".2026"</f>
        <v>22.08.2026</v>
      </c>
      <c r="AK2732">
        <f t="shared" si="1210"/>
        <v>34</v>
      </c>
      <c r="AL2732" t="e">
        <f>VLOOKUP(E2732,[2]Sheet1!$A:$B,2,FALSE)</f>
        <v>#N/A</v>
      </c>
    </row>
    <row r="2733" spans="1:38" x14ac:dyDescent="0.25">
      <c r="A2733" t="str">
        <f>VLOOKUP(Q2733,'Data validation'!$K$2:$L$50,2,FALSE)</f>
        <v>INDIVIDUAL</v>
      </c>
      <c r="B2733">
        <f t="shared" si="1196"/>
        <v>0</v>
      </c>
      <c r="C2733">
        <f t="shared" si="1197"/>
        <v>2</v>
      </c>
      <c r="D2733">
        <f t="shared" si="1198"/>
        <v>3</v>
      </c>
      <c r="E2733">
        <v>11311</v>
      </c>
      <c r="F2733" t="s">
        <v>11144</v>
      </c>
      <c r="G2733" t="s">
        <v>91</v>
      </c>
      <c r="H2733" t="str">
        <f t="shared" si="1199"/>
        <v>22</v>
      </c>
      <c r="I2733" t="str">
        <f t="shared" si="1200"/>
        <v>Aug</v>
      </c>
      <c r="J2733" t="s">
        <v>238</v>
      </c>
      <c r="K2733" t="str">
        <f t="shared" si="1201"/>
        <v>27</v>
      </c>
      <c r="L2733" t="str">
        <f t="shared" si="1202"/>
        <v>Aug</v>
      </c>
      <c r="M2733">
        <v>5</v>
      </c>
      <c r="N2733">
        <f t="shared" si="1203"/>
        <v>5</v>
      </c>
      <c r="O2733">
        <f t="shared" si="1204"/>
        <v>0</v>
      </c>
      <c r="P2733">
        <f t="shared" si="1205"/>
        <v>0</v>
      </c>
      <c r="Q2733" t="s">
        <v>24</v>
      </c>
      <c r="R2733" t="s">
        <v>188</v>
      </c>
      <c r="S2733">
        <v>2</v>
      </c>
      <c r="T2733">
        <v>1</v>
      </c>
      <c r="U2733" s="2">
        <v>2411.592220183486</v>
      </c>
      <c r="V2733" s="2">
        <v>482.31844403669726</v>
      </c>
      <c r="X2733" t="s">
        <v>11146</v>
      </c>
      <c r="Y2733" t="s">
        <v>11127</v>
      </c>
      <c r="Z2733" t="str">
        <f t="shared" si="1206"/>
        <v>May</v>
      </c>
      <c r="AA2733" s="6">
        <f t="shared" si="1211"/>
        <v>0</v>
      </c>
      <c r="AB2733" s="6">
        <f t="shared" si="1211"/>
        <v>0</v>
      </c>
      <c r="AC2733" s="6">
        <f t="shared" si="1211"/>
        <v>0</v>
      </c>
      <c r="AD2733" s="6">
        <f t="shared" si="1211"/>
        <v>5</v>
      </c>
      <c r="AE2733" s="6">
        <f t="shared" si="1211"/>
        <v>0</v>
      </c>
      <c r="AF2733" s="6">
        <f t="shared" si="1207"/>
        <v>5</v>
      </c>
      <c r="AG2733" s="6">
        <f t="shared" si="1208"/>
        <v>0</v>
      </c>
      <c r="AH2733" s="14" t="str">
        <f>LEFT(X2733,2)&amp;"."&amp;VLOOKUP(MID(X2733,4,3),'Data validation'!$A$1:$B$12,2,FALSE)&amp;".2025"</f>
        <v>04.05.2025</v>
      </c>
      <c r="AI2733">
        <f t="shared" si="1209"/>
        <v>19</v>
      </c>
      <c r="AJ2733" t="str">
        <f>H2733&amp;"."&amp;VLOOKUP(I2733,'Data validation'!$A$1:$B$12,2,FALSE)&amp;".2026"</f>
        <v>22.08.2026</v>
      </c>
      <c r="AK2733">
        <f t="shared" si="1210"/>
        <v>34</v>
      </c>
      <c r="AL2733" t="e">
        <f>VLOOKUP(E2733,[2]Sheet1!$A:$B,2,FALSE)</f>
        <v>#N/A</v>
      </c>
    </row>
    <row r="2734" spans="1:38" x14ac:dyDescent="0.25">
      <c r="A2734" t="str">
        <f>VLOOKUP(Q2734,'Data validation'!$K$2:$L$50,2,FALSE)</f>
        <v>INDIVIDUAL</v>
      </c>
      <c r="B2734">
        <f t="shared" si="1196"/>
        <v>0</v>
      </c>
      <c r="C2734">
        <f t="shared" si="1197"/>
        <v>2</v>
      </c>
      <c r="D2734">
        <f t="shared" si="1198"/>
        <v>0</v>
      </c>
      <c r="E2734">
        <v>11313</v>
      </c>
      <c r="F2734" t="s">
        <v>11147</v>
      </c>
      <c r="G2734" t="s">
        <v>950</v>
      </c>
      <c r="H2734" t="str">
        <f t="shared" si="1199"/>
        <v>26</v>
      </c>
      <c r="I2734" t="str">
        <f t="shared" si="1200"/>
        <v>Jun</v>
      </c>
      <c r="J2734" t="s">
        <v>276</v>
      </c>
      <c r="K2734" t="str">
        <f t="shared" si="1201"/>
        <v>28</v>
      </c>
      <c r="L2734" t="str">
        <f t="shared" si="1202"/>
        <v>Jun</v>
      </c>
      <c r="M2734">
        <v>2</v>
      </c>
      <c r="N2734">
        <f t="shared" si="1203"/>
        <v>2</v>
      </c>
      <c r="O2734">
        <f t="shared" si="1204"/>
        <v>0</v>
      </c>
      <c r="P2734">
        <f t="shared" si="1205"/>
        <v>0</v>
      </c>
      <c r="Q2734" t="s">
        <v>24</v>
      </c>
      <c r="R2734" t="s">
        <v>17</v>
      </c>
      <c r="S2734">
        <v>2</v>
      </c>
      <c r="T2734">
        <v>0</v>
      </c>
      <c r="U2734" s="2">
        <v>917.08689266055046</v>
      </c>
      <c r="V2734" s="2">
        <v>458.54344633027523</v>
      </c>
      <c r="X2734" t="s">
        <v>11148</v>
      </c>
      <c r="Y2734" t="s">
        <v>11127</v>
      </c>
      <c r="Z2734" t="str">
        <f t="shared" si="1206"/>
        <v>May</v>
      </c>
      <c r="AA2734" s="6">
        <f t="shared" si="1211"/>
        <v>0</v>
      </c>
      <c r="AB2734" s="6">
        <f t="shared" si="1211"/>
        <v>2</v>
      </c>
      <c r="AC2734" s="6">
        <f t="shared" si="1211"/>
        <v>0</v>
      </c>
      <c r="AD2734" s="6">
        <f t="shared" si="1211"/>
        <v>0</v>
      </c>
      <c r="AE2734" s="6">
        <f t="shared" si="1211"/>
        <v>0</v>
      </c>
      <c r="AF2734" s="6">
        <f t="shared" si="1207"/>
        <v>2</v>
      </c>
      <c r="AG2734" s="6">
        <f t="shared" si="1208"/>
        <v>0</v>
      </c>
      <c r="AH2734" s="14" t="str">
        <f>LEFT(X2734,2)&amp;"."&amp;VLOOKUP(MID(X2734,4,3),'Data validation'!$A$1:$B$12,2,FALSE)&amp;".2025"</f>
        <v>04.05.2025</v>
      </c>
      <c r="AI2734">
        <f t="shared" si="1209"/>
        <v>19</v>
      </c>
      <c r="AJ2734" t="str">
        <f>H2734&amp;"."&amp;VLOOKUP(I2734,'Data validation'!$A$1:$B$12,2,FALSE)&amp;".2026"</f>
        <v>26.06.2026</v>
      </c>
      <c r="AK2734">
        <f t="shared" si="1210"/>
        <v>26</v>
      </c>
      <c r="AL2734" t="e">
        <f>VLOOKUP(E2734,[2]Sheet1!$A:$B,2,FALSE)</f>
        <v>#N/A</v>
      </c>
    </row>
    <row r="2735" spans="1:38" x14ac:dyDescent="0.25">
      <c r="A2735" t="str">
        <f>VLOOKUP(Q2735,'Data validation'!$K$2:$L$50,2,FALSE)</f>
        <v>INDIVIDUAL</v>
      </c>
      <c r="B2735">
        <f t="shared" si="1196"/>
        <v>0</v>
      </c>
      <c r="C2735">
        <f t="shared" si="1197"/>
        <v>2</v>
      </c>
      <c r="D2735">
        <f t="shared" si="1198"/>
        <v>0</v>
      </c>
      <c r="E2735">
        <v>11314</v>
      </c>
      <c r="F2735" t="s">
        <v>11147</v>
      </c>
      <c r="G2735" t="s">
        <v>950</v>
      </c>
      <c r="H2735" t="str">
        <f t="shared" si="1199"/>
        <v>26</v>
      </c>
      <c r="I2735" t="str">
        <f t="shared" si="1200"/>
        <v>Jun</v>
      </c>
      <c r="J2735" t="s">
        <v>276</v>
      </c>
      <c r="K2735" t="str">
        <f t="shared" si="1201"/>
        <v>28</v>
      </c>
      <c r="L2735" t="str">
        <f t="shared" si="1202"/>
        <v>Jun</v>
      </c>
      <c r="M2735">
        <v>2</v>
      </c>
      <c r="N2735">
        <f t="shared" si="1203"/>
        <v>2</v>
      </c>
      <c r="O2735">
        <f t="shared" si="1204"/>
        <v>0</v>
      </c>
      <c r="P2735">
        <f t="shared" si="1205"/>
        <v>0</v>
      </c>
      <c r="Q2735" t="s">
        <v>24</v>
      </c>
      <c r="R2735" t="s">
        <v>63</v>
      </c>
      <c r="S2735">
        <v>3</v>
      </c>
      <c r="T2735">
        <v>1</v>
      </c>
      <c r="U2735" s="2">
        <v>1270.2846699082568</v>
      </c>
      <c r="V2735" s="2">
        <v>635.14233495412839</v>
      </c>
      <c r="X2735" t="s">
        <v>11149</v>
      </c>
      <c r="Y2735" t="s">
        <v>11127</v>
      </c>
      <c r="Z2735" t="str">
        <f t="shared" si="1206"/>
        <v>May</v>
      </c>
      <c r="AA2735" s="6">
        <f t="shared" si="1211"/>
        <v>0</v>
      </c>
      <c r="AB2735" s="6">
        <f t="shared" si="1211"/>
        <v>2</v>
      </c>
      <c r="AC2735" s="6">
        <f t="shared" si="1211"/>
        <v>0</v>
      </c>
      <c r="AD2735" s="6">
        <f t="shared" si="1211"/>
        <v>0</v>
      </c>
      <c r="AE2735" s="6">
        <f t="shared" si="1211"/>
        <v>0</v>
      </c>
      <c r="AF2735" s="6">
        <f t="shared" si="1207"/>
        <v>2</v>
      </c>
      <c r="AG2735" s="6">
        <f t="shared" si="1208"/>
        <v>0</v>
      </c>
      <c r="AH2735" s="14" t="str">
        <f>LEFT(X2735,2)&amp;"."&amp;VLOOKUP(MID(X2735,4,3),'Data validation'!$A$1:$B$12,2,FALSE)&amp;".2025"</f>
        <v>04.05.2025</v>
      </c>
      <c r="AI2735">
        <f t="shared" si="1209"/>
        <v>19</v>
      </c>
      <c r="AJ2735" t="str">
        <f>H2735&amp;"."&amp;VLOOKUP(I2735,'Data validation'!$A$1:$B$12,2,FALSE)&amp;".2026"</f>
        <v>26.06.2026</v>
      </c>
      <c r="AK2735">
        <f t="shared" si="1210"/>
        <v>26</v>
      </c>
      <c r="AL2735" t="e">
        <f>VLOOKUP(E2735,[2]Sheet1!$A:$B,2,FALSE)</f>
        <v>#N/A</v>
      </c>
    </row>
    <row r="2736" spans="1:38" x14ac:dyDescent="0.25">
      <c r="A2736" t="str">
        <f>VLOOKUP(Q2736,'Data validation'!$K$2:$L$50,2,FALSE)</f>
        <v>TO</v>
      </c>
      <c r="B2736">
        <f t="shared" si="1196"/>
        <v>0</v>
      </c>
      <c r="C2736">
        <f t="shared" si="1197"/>
        <v>7</v>
      </c>
      <c r="D2736">
        <f t="shared" si="1198"/>
        <v>0</v>
      </c>
      <c r="E2736">
        <v>11316</v>
      </c>
      <c r="F2736" t="s">
        <v>11150</v>
      </c>
      <c r="G2736" t="s">
        <v>44</v>
      </c>
      <c r="H2736" t="str">
        <f t="shared" si="1199"/>
        <v>29</v>
      </c>
      <c r="I2736" t="str">
        <f t="shared" si="1200"/>
        <v>Jun</v>
      </c>
      <c r="J2736" t="s">
        <v>173</v>
      </c>
      <c r="K2736" t="str">
        <f t="shared" si="1201"/>
        <v>06</v>
      </c>
      <c r="L2736" t="str">
        <f t="shared" si="1202"/>
        <v>Jul</v>
      </c>
      <c r="M2736">
        <v>7</v>
      </c>
      <c r="N2736">
        <f t="shared" si="1203"/>
        <v>-23</v>
      </c>
      <c r="O2736">
        <f t="shared" si="1204"/>
        <v>2</v>
      </c>
      <c r="P2736">
        <f t="shared" si="1205"/>
        <v>5</v>
      </c>
      <c r="Q2736" t="s">
        <v>81</v>
      </c>
      <c r="R2736" t="s">
        <v>63</v>
      </c>
      <c r="S2736">
        <v>2</v>
      </c>
      <c r="T2736">
        <v>1</v>
      </c>
      <c r="U2736" s="2">
        <f>SUMIFS(SLR!L:L,SLR!D:D,'Резервации 2026'!E2736)</f>
        <v>2888.76091</v>
      </c>
      <c r="V2736" s="2">
        <f t="shared" ref="V2736" si="1214">+U2736/M2736</f>
        <v>412.68013000000002</v>
      </c>
      <c r="W2736" t="s">
        <v>262</v>
      </c>
      <c r="X2736" t="s">
        <v>11151</v>
      </c>
      <c r="Y2736" t="s">
        <v>11127</v>
      </c>
      <c r="Z2736" t="str">
        <f t="shared" si="1206"/>
        <v>May</v>
      </c>
      <c r="AA2736" s="6">
        <f t="shared" si="1211"/>
        <v>0</v>
      </c>
      <c r="AB2736" s="6">
        <f t="shared" si="1211"/>
        <v>2</v>
      </c>
      <c r="AC2736" s="6">
        <f t="shared" si="1211"/>
        <v>5</v>
      </c>
      <c r="AD2736" s="6">
        <f t="shared" si="1211"/>
        <v>0</v>
      </c>
      <c r="AE2736" s="6">
        <f t="shared" si="1211"/>
        <v>0</v>
      </c>
      <c r="AF2736" s="6">
        <f t="shared" si="1207"/>
        <v>7</v>
      </c>
      <c r="AG2736" s="6">
        <f t="shared" si="1208"/>
        <v>0</v>
      </c>
      <c r="AH2736" s="14" t="str">
        <f>LEFT(X2736,2)&amp;"."&amp;VLOOKUP(MID(X2736,4,3),'Data validation'!$A$1:$B$12,2,FALSE)&amp;".2025"</f>
        <v>04.05.2025</v>
      </c>
      <c r="AI2736">
        <f t="shared" si="1209"/>
        <v>19</v>
      </c>
      <c r="AJ2736" t="str">
        <f>H2736&amp;"."&amp;VLOOKUP(I2736,'Data validation'!$A$1:$B$12,2,FALSE)&amp;".2026"</f>
        <v>29.06.2026</v>
      </c>
      <c r="AK2736">
        <f t="shared" si="1210"/>
        <v>27</v>
      </c>
      <c r="AL2736" t="e">
        <f>VLOOKUP(E2736,[2]Sheet1!$A:$B,2,FALSE)</f>
        <v>#N/A</v>
      </c>
    </row>
    <row r="2737" spans="1:38" x14ac:dyDescent="0.25">
      <c r="A2737" t="str">
        <f>VLOOKUP(Q2737,'Data validation'!$K$2:$L$50,2,FALSE)</f>
        <v>ITAKA</v>
      </c>
      <c r="B2737">
        <f t="shared" si="1196"/>
        <v>0</v>
      </c>
      <c r="C2737">
        <f t="shared" si="1197"/>
        <v>7</v>
      </c>
      <c r="D2737">
        <f t="shared" si="1198"/>
        <v>0</v>
      </c>
      <c r="E2737">
        <v>11315</v>
      </c>
      <c r="F2737" t="s">
        <v>11152</v>
      </c>
      <c r="G2737" t="s">
        <v>213</v>
      </c>
      <c r="H2737" t="str">
        <f t="shared" si="1199"/>
        <v>01</v>
      </c>
      <c r="I2737" t="str">
        <f t="shared" si="1200"/>
        <v>Sep</v>
      </c>
      <c r="J2737" t="s">
        <v>376</v>
      </c>
      <c r="K2737" t="str">
        <f t="shared" si="1201"/>
        <v>08</v>
      </c>
      <c r="L2737" t="str">
        <f t="shared" si="1202"/>
        <v>Sep</v>
      </c>
      <c r="M2737">
        <v>7</v>
      </c>
      <c r="N2737">
        <f t="shared" si="1203"/>
        <v>7</v>
      </c>
      <c r="O2737">
        <f t="shared" si="1204"/>
        <v>0</v>
      </c>
      <c r="P2737">
        <f t="shared" si="1205"/>
        <v>0</v>
      </c>
      <c r="Q2737" t="s">
        <v>1445</v>
      </c>
      <c r="R2737" t="s">
        <v>20</v>
      </c>
      <c r="S2737">
        <v>2</v>
      </c>
      <c r="T2737">
        <v>1</v>
      </c>
      <c r="U2737" s="2">
        <f>SUMIFS(Itaka!L:L,Itaka!D:D,'Резервации 2026'!E2737)</f>
        <v>1394.1351822999998</v>
      </c>
      <c r="V2737" s="2">
        <f t="shared" ref="V2737" si="1215">+U2737/M2737</f>
        <v>199.16216889999995</v>
      </c>
      <c r="W2737" t="s">
        <v>4628</v>
      </c>
      <c r="X2737" t="s">
        <v>11153</v>
      </c>
      <c r="Y2737" t="s">
        <v>10433</v>
      </c>
      <c r="Z2737" t="str">
        <f t="shared" si="1206"/>
        <v>May</v>
      </c>
      <c r="AA2737" s="6">
        <f t="shared" si="1211"/>
        <v>0</v>
      </c>
      <c r="AB2737" s="6">
        <f t="shared" si="1211"/>
        <v>0</v>
      </c>
      <c r="AC2737" s="6">
        <f t="shared" si="1211"/>
        <v>0</v>
      </c>
      <c r="AD2737" s="6">
        <f t="shared" si="1211"/>
        <v>0</v>
      </c>
      <c r="AE2737" s="6">
        <f t="shared" si="1211"/>
        <v>7</v>
      </c>
      <c r="AF2737" s="6">
        <f t="shared" si="1207"/>
        <v>7</v>
      </c>
      <c r="AG2737" s="6">
        <f t="shared" si="1208"/>
        <v>0</v>
      </c>
      <c r="AH2737" s="14" t="str">
        <f>LEFT(X2737,2)&amp;"."&amp;VLOOKUP(MID(X2737,4,3),'Data validation'!$A$1:$B$12,2,FALSE)&amp;".2025"</f>
        <v>04.05.2025</v>
      </c>
      <c r="AI2737">
        <f t="shared" si="1209"/>
        <v>19</v>
      </c>
      <c r="AJ2737" t="str">
        <f>H2737&amp;"."&amp;VLOOKUP(I2737,'Data validation'!$A$1:$B$12,2,FALSE)&amp;".2026"</f>
        <v>01.09.2026</v>
      </c>
      <c r="AK2737">
        <f t="shared" si="1210"/>
        <v>36</v>
      </c>
      <c r="AL2737" t="e">
        <f>VLOOKUP(E2737,[2]Sheet1!$A:$B,2,FALSE)</f>
        <v>#N/A</v>
      </c>
    </row>
    <row r="2738" spans="1:38" x14ac:dyDescent="0.25">
      <c r="A2738" t="str">
        <f>VLOOKUP(Q2738,'Data validation'!$K$2:$L$50,2,FALSE)</f>
        <v>BOOKING</v>
      </c>
      <c r="B2738">
        <f t="shared" si="1196"/>
        <v>0</v>
      </c>
      <c r="C2738">
        <f t="shared" si="1197"/>
        <v>4</v>
      </c>
      <c r="D2738">
        <f t="shared" si="1198"/>
        <v>0</v>
      </c>
      <c r="E2738">
        <v>11317</v>
      </c>
      <c r="F2738" t="s">
        <v>11154</v>
      </c>
      <c r="G2738" t="s">
        <v>172</v>
      </c>
      <c r="H2738" t="str">
        <f t="shared" si="1199"/>
        <v>01</v>
      </c>
      <c r="I2738" t="str">
        <f t="shared" si="1200"/>
        <v>Jul</v>
      </c>
      <c r="J2738" t="s">
        <v>313</v>
      </c>
      <c r="K2738" t="str">
        <f t="shared" si="1201"/>
        <v>05</v>
      </c>
      <c r="L2738" t="str">
        <f t="shared" si="1202"/>
        <v>Jul</v>
      </c>
      <c r="M2738">
        <v>4</v>
      </c>
      <c r="N2738">
        <f t="shared" si="1203"/>
        <v>4</v>
      </c>
      <c r="O2738">
        <f t="shared" si="1204"/>
        <v>0</v>
      </c>
      <c r="P2738">
        <f t="shared" si="1205"/>
        <v>0</v>
      </c>
      <c r="Q2738" t="s">
        <v>587</v>
      </c>
      <c r="R2738" t="s">
        <v>63</v>
      </c>
      <c r="S2738">
        <v>2</v>
      </c>
      <c r="T2738">
        <v>1</v>
      </c>
      <c r="U2738" s="2">
        <v>2385.8972792660552</v>
      </c>
      <c r="V2738" s="2">
        <v>596.4743198165138</v>
      </c>
      <c r="W2738" t="s">
        <v>5590</v>
      </c>
      <c r="X2738" t="s">
        <v>11155</v>
      </c>
      <c r="Y2738" t="s">
        <v>11127</v>
      </c>
      <c r="Z2738" t="str">
        <f t="shared" si="1206"/>
        <v>May</v>
      </c>
      <c r="AA2738" s="6">
        <f t="shared" si="1211"/>
        <v>0</v>
      </c>
      <c r="AB2738" s="6">
        <f t="shared" si="1211"/>
        <v>0</v>
      </c>
      <c r="AC2738" s="6">
        <f t="shared" si="1211"/>
        <v>4</v>
      </c>
      <c r="AD2738" s="6">
        <f t="shared" si="1211"/>
        <v>0</v>
      </c>
      <c r="AE2738" s="6">
        <f t="shared" si="1211"/>
        <v>0</v>
      </c>
      <c r="AF2738" s="6">
        <f t="shared" si="1207"/>
        <v>4</v>
      </c>
      <c r="AG2738" s="6">
        <f t="shared" si="1208"/>
        <v>0</v>
      </c>
      <c r="AH2738" s="14" t="str">
        <f>LEFT(X2738,2)&amp;"."&amp;VLOOKUP(MID(X2738,4,3),'Data validation'!$A$1:$B$12,2,FALSE)&amp;".2025"</f>
        <v>04.05.2025</v>
      </c>
      <c r="AI2738">
        <f t="shared" si="1209"/>
        <v>19</v>
      </c>
      <c r="AJ2738" t="str">
        <f>H2738&amp;"."&amp;VLOOKUP(I2738,'Data validation'!$A$1:$B$12,2,FALSE)&amp;".2026"</f>
        <v>01.07.2026</v>
      </c>
      <c r="AK2738">
        <f t="shared" si="1210"/>
        <v>27</v>
      </c>
      <c r="AL2738" t="e">
        <f>VLOOKUP(E2738,[2]Sheet1!$A:$B,2,FALSE)</f>
        <v>#N/A</v>
      </c>
    </row>
    <row r="2739" spans="1:38" x14ac:dyDescent="0.25">
      <c r="A2739" t="str">
        <f>VLOOKUP(Q2739,'Data validation'!$K$2:$L$50,2,FALSE)</f>
        <v>BOOKING</v>
      </c>
      <c r="B2739">
        <f t="shared" si="1196"/>
        <v>0</v>
      </c>
      <c r="C2739">
        <f t="shared" si="1197"/>
        <v>0</v>
      </c>
      <c r="D2739">
        <f t="shared" si="1198"/>
        <v>5</v>
      </c>
      <c r="E2739">
        <v>11377</v>
      </c>
      <c r="F2739" t="s">
        <v>11156</v>
      </c>
      <c r="G2739" t="s">
        <v>350</v>
      </c>
      <c r="H2739" t="str">
        <f t="shared" si="1199"/>
        <v>11</v>
      </c>
      <c r="I2739" t="str">
        <f t="shared" si="1200"/>
        <v>Aug</v>
      </c>
      <c r="J2739" t="s">
        <v>543</v>
      </c>
      <c r="K2739" t="str">
        <f t="shared" si="1201"/>
        <v>16</v>
      </c>
      <c r="L2739" t="str">
        <f t="shared" si="1202"/>
        <v>Aug</v>
      </c>
      <c r="M2739">
        <v>5</v>
      </c>
      <c r="N2739">
        <f t="shared" si="1203"/>
        <v>5</v>
      </c>
      <c r="O2739">
        <f t="shared" si="1204"/>
        <v>0</v>
      </c>
      <c r="P2739">
        <f t="shared" si="1205"/>
        <v>0</v>
      </c>
      <c r="Q2739" t="s">
        <v>587</v>
      </c>
      <c r="R2739" t="s">
        <v>63</v>
      </c>
      <c r="S2739">
        <v>2</v>
      </c>
      <c r="T2739">
        <v>2</v>
      </c>
      <c r="U2739" s="2">
        <v>3052.1714036697244</v>
      </c>
      <c r="V2739" s="2">
        <v>610.43428073394489</v>
      </c>
      <c r="W2739" t="s">
        <v>1025</v>
      </c>
      <c r="X2739" t="s">
        <v>11157</v>
      </c>
      <c r="Y2739" t="s">
        <v>11158</v>
      </c>
      <c r="Z2739" t="str">
        <f t="shared" si="1206"/>
        <v>May</v>
      </c>
      <c r="AA2739" s="6">
        <f t="shared" si="1211"/>
        <v>0</v>
      </c>
      <c r="AB2739" s="6">
        <f t="shared" si="1211"/>
        <v>0</v>
      </c>
      <c r="AC2739" s="6">
        <f t="shared" si="1211"/>
        <v>0</v>
      </c>
      <c r="AD2739" s="6">
        <f t="shared" si="1211"/>
        <v>5</v>
      </c>
      <c r="AE2739" s="6">
        <f t="shared" si="1211"/>
        <v>0</v>
      </c>
      <c r="AF2739" s="6">
        <f t="shared" si="1207"/>
        <v>5</v>
      </c>
      <c r="AG2739" s="6">
        <f t="shared" si="1208"/>
        <v>0</v>
      </c>
      <c r="AH2739" s="14" t="str">
        <f>LEFT(X2739,2)&amp;"."&amp;VLOOKUP(MID(X2739,4,3),'Data validation'!$A$1:$B$12,2,FALSE)&amp;".2025"</f>
        <v>09.05.2025</v>
      </c>
      <c r="AI2739">
        <f t="shared" si="1209"/>
        <v>19</v>
      </c>
      <c r="AJ2739" t="str">
        <f>H2739&amp;"."&amp;VLOOKUP(I2739,'Data validation'!$A$1:$B$12,2,FALSE)&amp;".2026"</f>
        <v>11.08.2026</v>
      </c>
      <c r="AK2739">
        <f t="shared" si="1210"/>
        <v>33</v>
      </c>
      <c r="AL2739" t="e">
        <f>VLOOKUP(E2739,[2]Sheet1!$A:$B,2,FALSE)</f>
        <v>#N/A</v>
      </c>
    </row>
    <row r="2740" spans="1:38" x14ac:dyDescent="0.25">
      <c r="A2740" t="str">
        <f>VLOOKUP(Q2740,'Data validation'!$K$2:$L$50,2,FALSE)</f>
        <v>TO</v>
      </c>
      <c r="B2740">
        <f t="shared" si="1196"/>
        <v>1</v>
      </c>
      <c r="C2740">
        <f t="shared" si="1197"/>
        <v>1</v>
      </c>
      <c r="D2740">
        <f t="shared" si="1198"/>
        <v>0</v>
      </c>
      <c r="E2740">
        <v>11318</v>
      </c>
      <c r="F2740" t="s">
        <v>11159</v>
      </c>
      <c r="G2740" t="s">
        <v>3113</v>
      </c>
      <c r="H2740" t="str">
        <f t="shared" si="1199"/>
        <v>30</v>
      </c>
      <c r="I2740" t="str">
        <f t="shared" si="1200"/>
        <v>May</v>
      </c>
      <c r="J2740" t="s">
        <v>27</v>
      </c>
      <c r="K2740" t="str">
        <f t="shared" si="1201"/>
        <v>01</v>
      </c>
      <c r="L2740" t="str">
        <f t="shared" si="1202"/>
        <v>Jun</v>
      </c>
      <c r="M2740">
        <v>2</v>
      </c>
      <c r="N2740">
        <f t="shared" si="1203"/>
        <v>-29</v>
      </c>
      <c r="O2740">
        <f t="shared" si="1204"/>
        <v>1</v>
      </c>
      <c r="P2740">
        <f t="shared" si="1205"/>
        <v>0</v>
      </c>
      <c r="Q2740" t="s">
        <v>56</v>
      </c>
      <c r="R2740" t="s">
        <v>17</v>
      </c>
      <c r="S2740">
        <v>2</v>
      </c>
      <c r="T2740">
        <v>0</v>
      </c>
      <c r="U2740" s="2">
        <f>SUMIFS(Novoton!L:L,Novoton!D:D,'Резервации 2026'!E2740)</f>
        <v>502.41361039999998</v>
      </c>
      <c r="V2740" s="2">
        <f t="shared" ref="V2740" si="1216">+U2740/M2740</f>
        <v>251.20680519999999</v>
      </c>
      <c r="W2740" t="s">
        <v>262</v>
      </c>
      <c r="X2740" t="s">
        <v>11160</v>
      </c>
      <c r="Y2740" t="s">
        <v>11127</v>
      </c>
      <c r="Z2740" t="str">
        <f t="shared" si="1206"/>
        <v>May</v>
      </c>
      <c r="AA2740" s="6">
        <f t="shared" si="1211"/>
        <v>1</v>
      </c>
      <c r="AB2740" s="6">
        <f t="shared" si="1211"/>
        <v>0</v>
      </c>
      <c r="AC2740" s="6">
        <f t="shared" si="1211"/>
        <v>0</v>
      </c>
      <c r="AD2740" s="6">
        <f t="shared" si="1211"/>
        <v>0</v>
      </c>
      <c r="AE2740" s="6">
        <f t="shared" si="1211"/>
        <v>0</v>
      </c>
      <c r="AF2740" s="6">
        <f t="shared" si="1207"/>
        <v>1</v>
      </c>
      <c r="AG2740" s="6">
        <f t="shared" si="1208"/>
        <v>-1</v>
      </c>
      <c r="AH2740" s="14" t="str">
        <f>LEFT(X2740,2)&amp;"."&amp;VLOOKUP(MID(X2740,4,3),'Data validation'!$A$1:$B$12,2,FALSE)&amp;".2025"</f>
        <v>04.05.2025</v>
      </c>
      <c r="AI2740">
        <f t="shared" si="1209"/>
        <v>19</v>
      </c>
      <c r="AJ2740" t="str">
        <f>H2740&amp;"."&amp;VLOOKUP(I2740,'Data validation'!$A$1:$B$12,2,FALSE)&amp;".2026"</f>
        <v>30.05.2026</v>
      </c>
      <c r="AK2740">
        <f t="shared" si="1210"/>
        <v>22</v>
      </c>
      <c r="AL2740" t="e">
        <f>VLOOKUP(E2740,[2]Sheet1!$A:$B,2,FALSE)</f>
        <v>#N/A</v>
      </c>
    </row>
    <row r="2741" spans="1:38" x14ac:dyDescent="0.25">
      <c r="A2741" t="str">
        <f>VLOOKUP(Q2741,'Data validation'!$K$2:$L$50,2,FALSE)</f>
        <v>BOOKING</v>
      </c>
      <c r="B2741">
        <f t="shared" si="1196"/>
        <v>2</v>
      </c>
      <c r="C2741">
        <f t="shared" si="1197"/>
        <v>0</v>
      </c>
      <c r="D2741">
        <f t="shared" si="1198"/>
        <v>0</v>
      </c>
      <c r="E2741">
        <v>11319</v>
      </c>
      <c r="F2741" t="s">
        <v>11161</v>
      </c>
      <c r="G2741" t="s">
        <v>2076</v>
      </c>
      <c r="H2741" t="str">
        <f t="shared" si="1199"/>
        <v>05</v>
      </c>
      <c r="I2741" t="str">
        <f t="shared" si="1200"/>
        <v>Jun</v>
      </c>
      <c r="J2741" t="s">
        <v>492</v>
      </c>
      <c r="K2741" t="str">
        <f t="shared" si="1201"/>
        <v>07</v>
      </c>
      <c r="L2741" t="str">
        <f t="shared" si="1202"/>
        <v>Jun</v>
      </c>
      <c r="M2741">
        <v>2</v>
      </c>
      <c r="N2741">
        <f t="shared" si="1203"/>
        <v>2</v>
      </c>
      <c r="O2741">
        <f t="shared" si="1204"/>
        <v>0</v>
      </c>
      <c r="P2741">
        <f t="shared" si="1205"/>
        <v>0</v>
      </c>
      <c r="Q2741" t="s">
        <v>587</v>
      </c>
      <c r="R2741" t="s">
        <v>57</v>
      </c>
      <c r="S2741">
        <v>4</v>
      </c>
      <c r="T2741">
        <v>2</v>
      </c>
      <c r="U2741" s="2">
        <v>1011.5768080733944</v>
      </c>
      <c r="V2741" s="2">
        <v>505.78840403669722</v>
      </c>
      <c r="W2741" t="s">
        <v>262</v>
      </c>
      <c r="X2741" t="s">
        <v>11162</v>
      </c>
      <c r="Y2741" t="s">
        <v>11127</v>
      </c>
      <c r="Z2741" t="str">
        <f t="shared" si="1206"/>
        <v>May</v>
      </c>
      <c r="AA2741" s="6">
        <f t="shared" si="1211"/>
        <v>0</v>
      </c>
      <c r="AB2741" s="6">
        <f t="shared" si="1211"/>
        <v>2</v>
      </c>
      <c r="AC2741" s="6">
        <f t="shared" si="1211"/>
        <v>0</v>
      </c>
      <c r="AD2741" s="6">
        <f t="shared" si="1211"/>
        <v>0</v>
      </c>
      <c r="AE2741" s="6">
        <f t="shared" si="1211"/>
        <v>0</v>
      </c>
      <c r="AF2741" s="6">
        <f t="shared" si="1207"/>
        <v>2</v>
      </c>
      <c r="AG2741" s="6">
        <f t="shared" si="1208"/>
        <v>0</v>
      </c>
      <c r="AH2741" s="14" t="str">
        <f>LEFT(X2741,2)&amp;"."&amp;VLOOKUP(MID(X2741,4,3),'Data validation'!$A$1:$B$12,2,FALSE)&amp;".2025"</f>
        <v>04.05.2025</v>
      </c>
      <c r="AI2741">
        <f t="shared" si="1209"/>
        <v>19</v>
      </c>
      <c r="AJ2741" t="str">
        <f>H2741&amp;"."&amp;VLOOKUP(I2741,'Data validation'!$A$1:$B$12,2,FALSE)&amp;".2026"</f>
        <v>05.06.2026</v>
      </c>
      <c r="AK2741">
        <f t="shared" si="1210"/>
        <v>23</v>
      </c>
      <c r="AL2741" t="e">
        <f>VLOOKUP(E2741,[2]Sheet1!$A:$B,2,FALSE)</f>
        <v>#N/A</v>
      </c>
    </row>
    <row r="2742" spans="1:38" x14ac:dyDescent="0.25">
      <c r="A2742" t="str">
        <f>VLOOKUP(Q2742,'Data validation'!$K$2:$L$50,2,FALSE)</f>
        <v>BOOKING</v>
      </c>
      <c r="B2742">
        <f t="shared" si="1196"/>
        <v>3</v>
      </c>
      <c r="C2742">
        <f t="shared" si="1197"/>
        <v>0</v>
      </c>
      <c r="D2742">
        <f t="shared" si="1198"/>
        <v>0</v>
      </c>
      <c r="E2742">
        <v>11320</v>
      </c>
      <c r="F2742" t="s">
        <v>11163</v>
      </c>
      <c r="G2742" t="s">
        <v>193</v>
      </c>
      <c r="H2742" t="str">
        <f t="shared" si="1199"/>
        <v>08</v>
      </c>
      <c r="I2742" t="str">
        <f t="shared" si="1200"/>
        <v>Jun</v>
      </c>
      <c r="J2742" t="s">
        <v>23</v>
      </c>
      <c r="K2742" t="str">
        <f t="shared" si="1201"/>
        <v>11</v>
      </c>
      <c r="L2742" t="str">
        <f t="shared" si="1202"/>
        <v>Jun</v>
      </c>
      <c r="M2742">
        <v>3</v>
      </c>
      <c r="N2742">
        <f t="shared" si="1203"/>
        <v>3</v>
      </c>
      <c r="O2742">
        <f t="shared" si="1204"/>
        <v>0</v>
      </c>
      <c r="P2742">
        <f t="shared" si="1205"/>
        <v>0</v>
      </c>
      <c r="Q2742" t="s">
        <v>587</v>
      </c>
      <c r="R2742" t="s">
        <v>20</v>
      </c>
      <c r="S2742">
        <v>2</v>
      </c>
      <c r="T2742">
        <v>1</v>
      </c>
      <c r="U2742" s="2">
        <v>771.7633406422018</v>
      </c>
      <c r="V2742" s="2">
        <v>257.25444688073389</v>
      </c>
      <c r="W2742" t="s">
        <v>262</v>
      </c>
      <c r="X2742" t="s">
        <v>11164</v>
      </c>
      <c r="Y2742" t="s">
        <v>11165</v>
      </c>
      <c r="Z2742" t="str">
        <f t="shared" si="1206"/>
        <v>May</v>
      </c>
      <c r="AA2742" s="6">
        <f t="shared" si="1211"/>
        <v>0</v>
      </c>
      <c r="AB2742" s="6">
        <f t="shared" si="1211"/>
        <v>3</v>
      </c>
      <c r="AC2742" s="6">
        <f t="shared" si="1211"/>
        <v>0</v>
      </c>
      <c r="AD2742" s="6">
        <f t="shared" si="1211"/>
        <v>0</v>
      </c>
      <c r="AE2742" s="6">
        <f t="shared" si="1211"/>
        <v>0</v>
      </c>
      <c r="AF2742" s="6">
        <f t="shared" si="1207"/>
        <v>3</v>
      </c>
      <c r="AG2742" s="6">
        <f t="shared" si="1208"/>
        <v>0</v>
      </c>
      <c r="AH2742" s="14" t="str">
        <f>LEFT(X2742,2)&amp;"."&amp;VLOOKUP(MID(X2742,4,3),'Data validation'!$A$1:$B$12,2,FALSE)&amp;".2025"</f>
        <v>05.05.2025</v>
      </c>
      <c r="AI2742">
        <f t="shared" si="1209"/>
        <v>19</v>
      </c>
      <c r="AJ2742" t="str">
        <f>H2742&amp;"."&amp;VLOOKUP(I2742,'Data validation'!$A$1:$B$12,2,FALSE)&amp;".2026"</f>
        <v>08.06.2026</v>
      </c>
      <c r="AK2742">
        <f t="shared" si="1210"/>
        <v>24</v>
      </c>
      <c r="AL2742" t="e">
        <f>VLOOKUP(E2742,[2]Sheet1!$A:$B,2,FALSE)</f>
        <v>#N/A</v>
      </c>
    </row>
    <row r="2743" spans="1:38" x14ac:dyDescent="0.25">
      <c r="A2743" t="str">
        <f>VLOOKUP(Q2743,'Data validation'!$K$2:$L$50,2,FALSE)</f>
        <v>BOOKING</v>
      </c>
      <c r="B2743">
        <f t="shared" si="1196"/>
        <v>0</v>
      </c>
      <c r="C2743">
        <f t="shared" si="1197"/>
        <v>0</v>
      </c>
      <c r="D2743">
        <f t="shared" si="1198"/>
        <v>7</v>
      </c>
      <c r="E2743">
        <v>11379</v>
      </c>
      <c r="F2743" t="s">
        <v>11166</v>
      </c>
      <c r="G2743" t="s">
        <v>543</v>
      </c>
      <c r="H2743" t="str">
        <f t="shared" si="1199"/>
        <v>16</v>
      </c>
      <c r="I2743" t="str">
        <f t="shared" si="1200"/>
        <v>Aug</v>
      </c>
      <c r="J2743" t="s">
        <v>195</v>
      </c>
      <c r="K2743" t="str">
        <f t="shared" si="1201"/>
        <v>23</v>
      </c>
      <c r="L2743" t="str">
        <f t="shared" si="1202"/>
        <v>Aug</v>
      </c>
      <c r="M2743">
        <v>7</v>
      </c>
      <c r="N2743">
        <f t="shared" si="1203"/>
        <v>7</v>
      </c>
      <c r="O2743">
        <f t="shared" si="1204"/>
        <v>0</v>
      </c>
      <c r="P2743">
        <f t="shared" si="1205"/>
        <v>0</v>
      </c>
      <c r="Q2743" t="s">
        <v>587</v>
      </c>
      <c r="R2743" t="s">
        <v>188</v>
      </c>
      <c r="S2743">
        <v>2</v>
      </c>
      <c r="T2743">
        <v>2</v>
      </c>
      <c r="U2743" s="2">
        <v>5081.9281889908243</v>
      </c>
      <c r="V2743" s="2">
        <v>725.98974128440364</v>
      </c>
      <c r="W2743" t="s">
        <v>4628</v>
      </c>
      <c r="X2743" t="s">
        <v>11167</v>
      </c>
      <c r="Y2743" t="s">
        <v>11158</v>
      </c>
      <c r="Z2743" t="str">
        <f t="shared" si="1206"/>
        <v>May</v>
      </c>
      <c r="AA2743" s="6">
        <f t="shared" si="1211"/>
        <v>0</v>
      </c>
      <c r="AB2743" s="6">
        <f t="shared" si="1211"/>
        <v>0</v>
      </c>
      <c r="AC2743" s="6">
        <f t="shared" si="1211"/>
        <v>0</v>
      </c>
      <c r="AD2743" s="6">
        <f t="shared" si="1211"/>
        <v>7</v>
      </c>
      <c r="AE2743" s="6">
        <f t="shared" si="1211"/>
        <v>0</v>
      </c>
      <c r="AF2743" s="6">
        <f t="shared" si="1207"/>
        <v>7</v>
      </c>
      <c r="AG2743" s="6">
        <f t="shared" si="1208"/>
        <v>0</v>
      </c>
      <c r="AH2743" s="14" t="str">
        <f>LEFT(X2743,2)&amp;"."&amp;VLOOKUP(MID(X2743,4,3),'Data validation'!$A$1:$B$12,2,FALSE)&amp;".2025"</f>
        <v>09.05.2025</v>
      </c>
      <c r="AI2743">
        <f t="shared" si="1209"/>
        <v>19</v>
      </c>
      <c r="AJ2743" t="str">
        <f>H2743&amp;"."&amp;VLOOKUP(I2743,'Data validation'!$A$1:$B$12,2,FALSE)&amp;".2026"</f>
        <v>16.08.2026</v>
      </c>
      <c r="AK2743">
        <f t="shared" si="1210"/>
        <v>34</v>
      </c>
      <c r="AL2743" t="e">
        <f>VLOOKUP(E2743,[2]Sheet1!$A:$B,2,FALSE)</f>
        <v>#N/A</v>
      </c>
    </row>
    <row r="2744" spans="1:38" x14ac:dyDescent="0.25">
      <c r="A2744" t="str">
        <f>VLOOKUP(Q2744,'Data validation'!$K$2:$L$50,2,FALSE)</f>
        <v>BOOKING</v>
      </c>
      <c r="B2744">
        <f t="shared" si="1196"/>
        <v>0</v>
      </c>
      <c r="C2744">
        <f t="shared" si="1197"/>
        <v>0</v>
      </c>
      <c r="D2744">
        <f t="shared" si="1198"/>
        <v>6</v>
      </c>
      <c r="E2744">
        <v>11380</v>
      </c>
      <c r="F2744" t="s">
        <v>11168</v>
      </c>
      <c r="G2744" t="s">
        <v>340</v>
      </c>
      <c r="H2744" t="str">
        <f t="shared" si="1199"/>
        <v>03</v>
      </c>
      <c r="I2744" t="str">
        <f t="shared" si="1200"/>
        <v>Aug</v>
      </c>
      <c r="J2744" t="s">
        <v>79</v>
      </c>
      <c r="K2744" t="str">
        <f t="shared" si="1201"/>
        <v>09</v>
      </c>
      <c r="L2744" t="str">
        <f t="shared" si="1202"/>
        <v>Aug</v>
      </c>
      <c r="M2744">
        <v>6</v>
      </c>
      <c r="N2744">
        <f t="shared" si="1203"/>
        <v>6</v>
      </c>
      <c r="O2744">
        <f t="shared" si="1204"/>
        <v>0</v>
      </c>
      <c r="P2744">
        <f t="shared" si="1205"/>
        <v>0</v>
      </c>
      <c r="Q2744" t="s">
        <v>587</v>
      </c>
      <c r="R2744" t="s">
        <v>188</v>
      </c>
      <c r="S2744">
        <v>2</v>
      </c>
      <c r="T2744">
        <v>1</v>
      </c>
      <c r="U2744" s="2">
        <v>3226.5811981651373</v>
      </c>
      <c r="V2744" s="2">
        <v>537.76353302752284</v>
      </c>
      <c r="W2744" t="s">
        <v>262</v>
      </c>
      <c r="X2744" t="s">
        <v>11169</v>
      </c>
      <c r="Y2744" t="s">
        <v>11158</v>
      </c>
      <c r="Z2744" t="str">
        <f t="shared" si="1206"/>
        <v>May</v>
      </c>
      <c r="AA2744" s="6">
        <f t="shared" si="1211"/>
        <v>0</v>
      </c>
      <c r="AB2744" s="6">
        <f t="shared" si="1211"/>
        <v>0</v>
      </c>
      <c r="AC2744" s="6">
        <f t="shared" si="1211"/>
        <v>0</v>
      </c>
      <c r="AD2744" s="6">
        <f t="shared" si="1211"/>
        <v>6</v>
      </c>
      <c r="AE2744" s="6">
        <f t="shared" si="1211"/>
        <v>0</v>
      </c>
      <c r="AF2744" s="6">
        <f t="shared" si="1207"/>
        <v>6</v>
      </c>
      <c r="AG2744" s="6">
        <f t="shared" si="1208"/>
        <v>0</v>
      </c>
      <c r="AH2744" s="14" t="str">
        <f>LEFT(X2744,2)&amp;"."&amp;VLOOKUP(MID(X2744,4,3),'Data validation'!$A$1:$B$12,2,FALSE)&amp;".2025"</f>
        <v>09.05.2025</v>
      </c>
      <c r="AI2744">
        <f t="shared" si="1209"/>
        <v>19</v>
      </c>
      <c r="AJ2744" t="str">
        <f>H2744&amp;"."&amp;VLOOKUP(I2744,'Data validation'!$A$1:$B$12,2,FALSE)&amp;".2026"</f>
        <v>03.08.2026</v>
      </c>
      <c r="AK2744">
        <f t="shared" si="1210"/>
        <v>32</v>
      </c>
      <c r="AL2744" t="e">
        <f>VLOOKUP(E2744,[2]Sheet1!$A:$B,2,FALSE)</f>
        <v>#N/A</v>
      </c>
    </row>
    <row r="2745" spans="1:38" x14ac:dyDescent="0.25">
      <c r="A2745" t="str">
        <f>VLOOKUP(Q2745,'Data validation'!$K$2:$L$50,2,FALSE)</f>
        <v>BOOKING</v>
      </c>
      <c r="B2745">
        <f t="shared" si="1196"/>
        <v>5</v>
      </c>
      <c r="C2745">
        <f t="shared" si="1197"/>
        <v>1</v>
      </c>
      <c r="D2745">
        <f t="shared" si="1198"/>
        <v>0</v>
      </c>
      <c r="E2745">
        <v>11381</v>
      </c>
      <c r="F2745" t="s">
        <v>11170</v>
      </c>
      <c r="G2745" t="s">
        <v>825</v>
      </c>
      <c r="H2745" t="str">
        <f t="shared" si="1199"/>
        <v>10</v>
      </c>
      <c r="I2745" t="str">
        <f t="shared" si="1200"/>
        <v>Jun</v>
      </c>
      <c r="J2745" t="s">
        <v>1453</v>
      </c>
      <c r="K2745" t="str">
        <f t="shared" si="1201"/>
        <v>16</v>
      </c>
      <c r="L2745" t="str">
        <f t="shared" si="1202"/>
        <v>Jun</v>
      </c>
      <c r="M2745">
        <v>6</v>
      </c>
      <c r="N2745">
        <f t="shared" si="1203"/>
        <v>6</v>
      </c>
      <c r="O2745">
        <f t="shared" si="1204"/>
        <v>0</v>
      </c>
      <c r="P2745">
        <f t="shared" si="1205"/>
        <v>0</v>
      </c>
      <c r="Q2745" t="s">
        <v>587</v>
      </c>
      <c r="R2745" t="s">
        <v>20</v>
      </c>
      <c r="S2745">
        <v>2</v>
      </c>
      <c r="T2745">
        <v>1</v>
      </c>
      <c r="U2745" s="2">
        <v>1640.9054832110089</v>
      </c>
      <c r="V2745" s="2">
        <v>273.49321889908254</v>
      </c>
      <c r="W2745" t="s">
        <v>7515</v>
      </c>
      <c r="X2745" t="s">
        <v>11171</v>
      </c>
      <c r="Y2745" t="s">
        <v>11158</v>
      </c>
      <c r="Z2745" t="str">
        <f t="shared" si="1206"/>
        <v>May</v>
      </c>
      <c r="AA2745" s="6">
        <f t="shared" si="1211"/>
        <v>0</v>
      </c>
      <c r="AB2745" s="6">
        <f t="shared" si="1211"/>
        <v>6</v>
      </c>
      <c r="AC2745" s="6">
        <f t="shared" si="1211"/>
        <v>0</v>
      </c>
      <c r="AD2745" s="6">
        <f t="shared" si="1211"/>
        <v>0</v>
      </c>
      <c r="AE2745" s="6">
        <f t="shared" si="1211"/>
        <v>0</v>
      </c>
      <c r="AF2745" s="6">
        <f t="shared" si="1207"/>
        <v>6</v>
      </c>
      <c r="AG2745" s="6">
        <f t="shared" si="1208"/>
        <v>0</v>
      </c>
      <c r="AH2745" s="14" t="str">
        <f>LEFT(X2745,2)&amp;"."&amp;VLOOKUP(MID(X2745,4,3),'Data validation'!$A$1:$B$12,2,FALSE)&amp;".2025"</f>
        <v>09.05.2025</v>
      </c>
      <c r="AI2745">
        <f t="shared" si="1209"/>
        <v>19</v>
      </c>
      <c r="AJ2745" t="str">
        <f>H2745&amp;"."&amp;VLOOKUP(I2745,'Data validation'!$A$1:$B$12,2,FALSE)&amp;".2026"</f>
        <v>10.06.2026</v>
      </c>
      <c r="AK2745">
        <f t="shared" si="1210"/>
        <v>24</v>
      </c>
      <c r="AL2745" t="e">
        <f>VLOOKUP(E2745,[2]Sheet1!$A:$B,2,FALSE)</f>
        <v>#N/A</v>
      </c>
    </row>
    <row r="2746" spans="1:38" x14ac:dyDescent="0.25">
      <c r="A2746" t="str">
        <f>VLOOKUP(Q2746,'Data validation'!$K$2:$L$50,2,FALSE)</f>
        <v>INDIVIDUAL</v>
      </c>
      <c r="B2746">
        <f t="shared" si="1196"/>
        <v>0</v>
      </c>
      <c r="C2746">
        <f t="shared" si="1197"/>
        <v>0</v>
      </c>
      <c r="D2746">
        <f t="shared" si="1198"/>
        <v>5</v>
      </c>
      <c r="E2746">
        <v>11321</v>
      </c>
      <c r="F2746" t="s">
        <v>11172</v>
      </c>
      <c r="G2746" t="s">
        <v>84</v>
      </c>
      <c r="H2746" t="str">
        <f t="shared" si="1199"/>
        <v>20</v>
      </c>
      <c r="I2746" t="str">
        <f t="shared" si="1200"/>
        <v>Jul</v>
      </c>
      <c r="J2746" t="s">
        <v>107</v>
      </c>
      <c r="K2746" t="str">
        <f t="shared" si="1201"/>
        <v>25</v>
      </c>
      <c r="L2746" t="str">
        <f t="shared" si="1202"/>
        <v>Jul</v>
      </c>
      <c r="M2746">
        <v>5</v>
      </c>
      <c r="N2746">
        <f t="shared" si="1203"/>
        <v>5</v>
      </c>
      <c r="O2746">
        <f t="shared" si="1204"/>
        <v>0</v>
      </c>
      <c r="P2746">
        <f t="shared" si="1205"/>
        <v>0</v>
      </c>
      <c r="Q2746" t="s">
        <v>24</v>
      </c>
      <c r="R2746" t="s">
        <v>63</v>
      </c>
      <c r="S2746">
        <v>2</v>
      </c>
      <c r="T2746">
        <v>2</v>
      </c>
      <c r="U2746" s="2">
        <v>3064.7317798165136</v>
      </c>
      <c r="V2746" s="2">
        <v>612.94635596330272</v>
      </c>
      <c r="X2746" t="s">
        <v>11173</v>
      </c>
      <c r="Y2746" t="s">
        <v>11165</v>
      </c>
      <c r="Z2746" t="str">
        <f t="shared" si="1206"/>
        <v>May</v>
      </c>
      <c r="AA2746" s="6">
        <f t="shared" si="1211"/>
        <v>0</v>
      </c>
      <c r="AB2746" s="6">
        <f t="shared" si="1211"/>
        <v>0</v>
      </c>
      <c r="AC2746" s="6">
        <f t="shared" si="1211"/>
        <v>5</v>
      </c>
      <c r="AD2746" s="6">
        <f t="shared" si="1211"/>
        <v>0</v>
      </c>
      <c r="AE2746" s="6">
        <f t="shared" si="1211"/>
        <v>0</v>
      </c>
      <c r="AF2746" s="6">
        <f t="shared" si="1207"/>
        <v>5</v>
      </c>
      <c r="AG2746" s="6">
        <f t="shared" si="1208"/>
        <v>0</v>
      </c>
      <c r="AH2746" s="14" t="str">
        <f>LEFT(X2746,2)&amp;"."&amp;VLOOKUP(MID(X2746,4,3),'Data validation'!$A$1:$B$12,2,FALSE)&amp;".2025"</f>
        <v>05.05.2025</v>
      </c>
      <c r="AI2746">
        <f t="shared" si="1209"/>
        <v>19</v>
      </c>
      <c r="AJ2746" t="str">
        <f>H2746&amp;"."&amp;VLOOKUP(I2746,'Data validation'!$A$1:$B$12,2,FALSE)&amp;".2026"</f>
        <v>20.07.2026</v>
      </c>
      <c r="AK2746">
        <f t="shared" si="1210"/>
        <v>30</v>
      </c>
      <c r="AL2746" t="e">
        <f>VLOOKUP(E2746,[2]Sheet1!$A:$B,2,FALSE)</f>
        <v>#N/A</v>
      </c>
    </row>
    <row r="2747" spans="1:38" x14ac:dyDescent="0.25">
      <c r="A2747" t="str">
        <f>VLOOKUP(Q2747,'Data validation'!$K$2:$L$50,2,FALSE)</f>
        <v>INDIVIDUAL</v>
      </c>
      <c r="B2747">
        <f t="shared" si="1196"/>
        <v>0</v>
      </c>
      <c r="C2747">
        <f t="shared" si="1197"/>
        <v>3</v>
      </c>
      <c r="D2747">
        <f t="shared" si="1198"/>
        <v>0</v>
      </c>
      <c r="E2747">
        <v>11322</v>
      </c>
      <c r="F2747" t="s">
        <v>11174</v>
      </c>
      <c r="G2747" t="s">
        <v>45</v>
      </c>
      <c r="H2747" t="str">
        <f t="shared" si="1199"/>
        <v>04</v>
      </c>
      <c r="I2747" t="str">
        <f t="shared" si="1200"/>
        <v>Jul</v>
      </c>
      <c r="J2747" t="s">
        <v>72</v>
      </c>
      <c r="K2747" t="str">
        <f t="shared" si="1201"/>
        <v>07</v>
      </c>
      <c r="L2747" t="str">
        <f t="shared" si="1202"/>
        <v>Jul</v>
      </c>
      <c r="M2747">
        <v>3</v>
      </c>
      <c r="N2747">
        <f t="shared" si="1203"/>
        <v>3</v>
      </c>
      <c r="O2747">
        <f t="shared" si="1204"/>
        <v>0</v>
      </c>
      <c r="P2747">
        <f t="shared" si="1205"/>
        <v>0</v>
      </c>
      <c r="Q2747" t="s">
        <v>24</v>
      </c>
      <c r="R2747" t="s">
        <v>63</v>
      </c>
      <c r="S2747">
        <v>3</v>
      </c>
      <c r="T2747">
        <v>1</v>
      </c>
      <c r="U2747" s="2">
        <v>942.02821100917424</v>
      </c>
      <c r="V2747" s="2">
        <v>314.00940366972469</v>
      </c>
      <c r="X2747" t="s">
        <v>11175</v>
      </c>
      <c r="Y2747" t="s">
        <v>11165</v>
      </c>
      <c r="Z2747" t="str">
        <f t="shared" si="1206"/>
        <v>May</v>
      </c>
      <c r="AA2747" s="6">
        <f t="shared" si="1211"/>
        <v>0</v>
      </c>
      <c r="AB2747" s="6">
        <f t="shared" si="1211"/>
        <v>0</v>
      </c>
      <c r="AC2747" s="6">
        <f t="shared" si="1211"/>
        <v>3</v>
      </c>
      <c r="AD2747" s="6">
        <f t="shared" si="1211"/>
        <v>0</v>
      </c>
      <c r="AE2747" s="6">
        <f t="shared" si="1211"/>
        <v>0</v>
      </c>
      <c r="AF2747" s="6">
        <f t="shared" si="1207"/>
        <v>3</v>
      </c>
      <c r="AG2747" s="6">
        <f t="shared" si="1208"/>
        <v>0</v>
      </c>
      <c r="AH2747" s="14" t="str">
        <f>LEFT(X2747,2)&amp;"."&amp;VLOOKUP(MID(X2747,4,3),'Data validation'!$A$1:$B$12,2,FALSE)&amp;".2025"</f>
        <v>05.05.2025</v>
      </c>
      <c r="AI2747">
        <f t="shared" si="1209"/>
        <v>19</v>
      </c>
      <c r="AJ2747" t="str">
        <f>H2747&amp;"."&amp;VLOOKUP(I2747,'Data validation'!$A$1:$B$12,2,FALSE)&amp;".2026"</f>
        <v>04.07.2026</v>
      </c>
      <c r="AK2747">
        <f t="shared" si="1210"/>
        <v>27</v>
      </c>
      <c r="AL2747" t="e">
        <f>VLOOKUP(E2747,[2]Sheet1!$A:$B,2,FALSE)</f>
        <v>#N/A</v>
      </c>
    </row>
    <row r="2748" spans="1:38" x14ac:dyDescent="0.25">
      <c r="A2748" t="str">
        <f>VLOOKUP(Q2748,'Data validation'!$K$2:$L$50,2,FALSE)</f>
        <v>BOOKING</v>
      </c>
      <c r="B2748">
        <f t="shared" si="1196"/>
        <v>2</v>
      </c>
      <c r="C2748">
        <f t="shared" si="1197"/>
        <v>0</v>
      </c>
      <c r="D2748">
        <f t="shared" si="1198"/>
        <v>0</v>
      </c>
      <c r="E2748">
        <v>11323</v>
      </c>
      <c r="F2748" t="s">
        <v>11176</v>
      </c>
      <c r="G2748" t="s">
        <v>2076</v>
      </c>
      <c r="H2748" t="str">
        <f t="shared" si="1199"/>
        <v>05</v>
      </c>
      <c r="I2748" t="str">
        <f t="shared" si="1200"/>
        <v>Jun</v>
      </c>
      <c r="J2748" t="s">
        <v>492</v>
      </c>
      <c r="K2748" t="str">
        <f t="shared" si="1201"/>
        <v>07</v>
      </c>
      <c r="L2748" t="str">
        <f t="shared" si="1202"/>
        <v>Jun</v>
      </c>
      <c r="M2748">
        <v>2</v>
      </c>
      <c r="N2748">
        <f t="shared" si="1203"/>
        <v>2</v>
      </c>
      <c r="O2748">
        <f t="shared" si="1204"/>
        <v>0</v>
      </c>
      <c r="P2748">
        <f t="shared" si="1205"/>
        <v>0</v>
      </c>
      <c r="Q2748" t="s">
        <v>587</v>
      </c>
      <c r="R2748" t="s">
        <v>57</v>
      </c>
      <c r="S2748">
        <v>2</v>
      </c>
      <c r="T2748">
        <v>4</v>
      </c>
      <c r="U2748" s="2">
        <v>927.2787407339448</v>
      </c>
      <c r="V2748" s="2">
        <v>463.6393703669724</v>
      </c>
      <c r="W2748" t="s">
        <v>262</v>
      </c>
      <c r="X2748" t="s">
        <v>11177</v>
      </c>
      <c r="Y2748" t="s">
        <v>11165</v>
      </c>
      <c r="Z2748" t="str">
        <f t="shared" si="1206"/>
        <v>May</v>
      </c>
      <c r="AA2748" s="6">
        <f t="shared" si="1211"/>
        <v>0</v>
      </c>
      <c r="AB2748" s="6">
        <f t="shared" si="1211"/>
        <v>2</v>
      </c>
      <c r="AC2748" s="6">
        <f t="shared" si="1211"/>
        <v>0</v>
      </c>
      <c r="AD2748" s="6">
        <f t="shared" si="1211"/>
        <v>0</v>
      </c>
      <c r="AE2748" s="6">
        <f t="shared" si="1211"/>
        <v>0</v>
      </c>
      <c r="AF2748" s="6">
        <f t="shared" si="1207"/>
        <v>2</v>
      </c>
      <c r="AG2748" s="6">
        <f t="shared" si="1208"/>
        <v>0</v>
      </c>
      <c r="AH2748" s="14" t="str">
        <f>LEFT(X2748,2)&amp;"."&amp;VLOOKUP(MID(X2748,4,3),'Data validation'!$A$1:$B$12,2,FALSE)&amp;".2025"</f>
        <v>05.05.2025</v>
      </c>
      <c r="AI2748">
        <f t="shared" si="1209"/>
        <v>19</v>
      </c>
      <c r="AJ2748" t="str">
        <f>H2748&amp;"."&amp;VLOOKUP(I2748,'Data validation'!$A$1:$B$12,2,FALSE)&amp;".2026"</f>
        <v>05.06.2026</v>
      </c>
      <c r="AK2748">
        <f t="shared" si="1210"/>
        <v>23</v>
      </c>
      <c r="AL2748" t="e">
        <f>VLOOKUP(E2748,[2]Sheet1!$A:$B,2,FALSE)</f>
        <v>#N/A</v>
      </c>
    </row>
    <row r="2749" spans="1:38" x14ac:dyDescent="0.25">
      <c r="A2749" t="str">
        <f>VLOOKUP(Q2749,'Data validation'!$K$2:$L$50,2,FALSE)</f>
        <v>BOOKING</v>
      </c>
      <c r="B2749">
        <f t="shared" si="1196"/>
        <v>2</v>
      </c>
      <c r="C2749">
        <f t="shared" si="1197"/>
        <v>1</v>
      </c>
      <c r="D2749">
        <f t="shared" si="1198"/>
        <v>0</v>
      </c>
      <c r="E2749">
        <v>11324</v>
      </c>
      <c r="F2749" t="s">
        <v>11178</v>
      </c>
      <c r="G2749" t="s">
        <v>1869</v>
      </c>
      <c r="H2749" t="str">
        <f t="shared" si="1199"/>
        <v>29</v>
      </c>
      <c r="I2749" t="str">
        <f t="shared" si="1200"/>
        <v>May</v>
      </c>
      <c r="J2749" t="s">
        <v>27</v>
      </c>
      <c r="K2749" t="str">
        <f t="shared" si="1201"/>
        <v>01</v>
      </c>
      <c r="L2749" t="str">
        <f t="shared" si="1202"/>
        <v>Jun</v>
      </c>
      <c r="M2749">
        <v>3</v>
      </c>
      <c r="N2749">
        <f t="shared" si="1203"/>
        <v>-28</v>
      </c>
      <c r="O2749">
        <f t="shared" si="1204"/>
        <v>2</v>
      </c>
      <c r="P2749">
        <f t="shared" si="1205"/>
        <v>0</v>
      </c>
      <c r="Q2749" t="s">
        <v>587</v>
      </c>
      <c r="R2749" t="s">
        <v>25</v>
      </c>
      <c r="S2749">
        <v>2</v>
      </c>
      <c r="T2749">
        <v>0</v>
      </c>
      <c r="U2749" s="2">
        <v>789.20432009174306</v>
      </c>
      <c r="V2749" s="2">
        <v>263.06810669724769</v>
      </c>
      <c r="W2749" t="s">
        <v>262</v>
      </c>
      <c r="X2749" t="s">
        <v>11179</v>
      </c>
      <c r="Y2749" t="s">
        <v>11165</v>
      </c>
      <c r="Z2749" t="str">
        <f t="shared" si="1206"/>
        <v>May</v>
      </c>
      <c r="AA2749" s="6">
        <f t="shared" si="1211"/>
        <v>2</v>
      </c>
      <c r="AB2749" s="6">
        <f t="shared" si="1211"/>
        <v>0</v>
      </c>
      <c r="AC2749" s="6">
        <f t="shared" si="1211"/>
        <v>0</v>
      </c>
      <c r="AD2749" s="6">
        <f t="shared" si="1211"/>
        <v>0</v>
      </c>
      <c r="AE2749" s="6">
        <f t="shared" si="1211"/>
        <v>0</v>
      </c>
      <c r="AF2749" s="6">
        <f t="shared" si="1207"/>
        <v>2</v>
      </c>
      <c r="AG2749" s="6">
        <f t="shared" si="1208"/>
        <v>-1</v>
      </c>
      <c r="AH2749" s="14" t="str">
        <f>LEFT(X2749,2)&amp;"."&amp;VLOOKUP(MID(X2749,4,3),'Data validation'!$A$1:$B$12,2,FALSE)&amp;".2025"</f>
        <v>05.05.2025</v>
      </c>
      <c r="AI2749">
        <f t="shared" si="1209"/>
        <v>19</v>
      </c>
      <c r="AJ2749" t="str">
        <f>H2749&amp;"."&amp;VLOOKUP(I2749,'Data validation'!$A$1:$B$12,2,FALSE)&amp;".2026"</f>
        <v>29.05.2026</v>
      </c>
      <c r="AK2749">
        <f t="shared" si="1210"/>
        <v>22</v>
      </c>
      <c r="AL2749" t="e">
        <f>VLOOKUP(E2749,[2]Sheet1!$A:$B,2,FALSE)</f>
        <v>#N/A</v>
      </c>
    </row>
    <row r="2750" spans="1:38" x14ac:dyDescent="0.25">
      <c r="A2750" t="str">
        <f>VLOOKUP(Q2750,'Data validation'!$K$2:$L$50,2,FALSE)</f>
        <v>TO</v>
      </c>
      <c r="B2750">
        <f t="shared" si="1196"/>
        <v>0</v>
      </c>
      <c r="C2750">
        <f t="shared" si="1197"/>
        <v>0</v>
      </c>
      <c r="D2750">
        <f t="shared" si="1198"/>
        <v>4</v>
      </c>
      <c r="E2750">
        <v>11325</v>
      </c>
      <c r="F2750" t="s">
        <v>11180</v>
      </c>
      <c r="G2750" t="s">
        <v>155</v>
      </c>
      <c r="H2750" t="str">
        <f t="shared" si="1199"/>
        <v>19</v>
      </c>
      <c r="I2750" t="str">
        <f t="shared" si="1200"/>
        <v>Jul</v>
      </c>
      <c r="J2750" t="s">
        <v>528</v>
      </c>
      <c r="K2750" t="str">
        <f t="shared" si="1201"/>
        <v>23</v>
      </c>
      <c r="L2750" t="str">
        <f t="shared" si="1202"/>
        <v>Jul</v>
      </c>
      <c r="M2750">
        <v>4</v>
      </c>
      <c r="N2750">
        <f t="shared" si="1203"/>
        <v>4</v>
      </c>
      <c r="O2750">
        <f t="shared" si="1204"/>
        <v>0</v>
      </c>
      <c r="P2750">
        <f t="shared" si="1205"/>
        <v>0</v>
      </c>
      <c r="Q2750" t="s">
        <v>81</v>
      </c>
      <c r="R2750" t="s">
        <v>20</v>
      </c>
      <c r="S2750">
        <v>2</v>
      </c>
      <c r="T2750">
        <v>1</v>
      </c>
      <c r="U2750" s="2">
        <f>SUMIFS(SLR!L:L,SLR!D:D,'Резервации 2026'!E2750)</f>
        <v>1822.9900264</v>
      </c>
      <c r="V2750" s="2">
        <f t="shared" ref="V2750" si="1217">+U2750/M2750</f>
        <v>455.74750660000001</v>
      </c>
      <c r="W2750" t="s">
        <v>262</v>
      </c>
      <c r="X2750" t="s">
        <v>11181</v>
      </c>
      <c r="Y2750" t="s">
        <v>11165</v>
      </c>
      <c r="Z2750" t="str">
        <f t="shared" si="1206"/>
        <v>May</v>
      </c>
      <c r="AA2750" s="6">
        <f t="shared" si="1211"/>
        <v>0</v>
      </c>
      <c r="AB2750" s="6">
        <f t="shared" si="1211"/>
        <v>0</v>
      </c>
      <c r="AC2750" s="6">
        <f t="shared" si="1211"/>
        <v>4</v>
      </c>
      <c r="AD2750" s="6">
        <f t="shared" si="1211"/>
        <v>0</v>
      </c>
      <c r="AE2750" s="6">
        <f t="shared" si="1211"/>
        <v>0</v>
      </c>
      <c r="AF2750" s="6">
        <f t="shared" si="1207"/>
        <v>4</v>
      </c>
      <c r="AG2750" s="6">
        <f t="shared" si="1208"/>
        <v>0</v>
      </c>
      <c r="AH2750" s="14" t="str">
        <f>LEFT(X2750,2)&amp;"."&amp;VLOOKUP(MID(X2750,4,3),'Data validation'!$A$1:$B$12,2,FALSE)&amp;".2025"</f>
        <v>05.05.2025</v>
      </c>
      <c r="AI2750">
        <f t="shared" si="1209"/>
        <v>19</v>
      </c>
      <c r="AJ2750" t="str">
        <f>H2750&amp;"."&amp;VLOOKUP(I2750,'Data validation'!$A$1:$B$12,2,FALSE)&amp;".2026"</f>
        <v>19.07.2026</v>
      </c>
      <c r="AK2750">
        <f t="shared" si="1210"/>
        <v>30</v>
      </c>
      <c r="AL2750" t="e">
        <f>VLOOKUP(E2750,[2]Sheet1!$A:$B,2,FALSE)</f>
        <v>#N/A</v>
      </c>
    </row>
    <row r="2751" spans="1:38" x14ac:dyDescent="0.25">
      <c r="A2751" t="str">
        <f>VLOOKUP(Q2751,'Data validation'!$K$2:$L$50,2,FALSE)</f>
        <v>BOOKING</v>
      </c>
      <c r="B2751">
        <f t="shared" si="1196"/>
        <v>0</v>
      </c>
      <c r="C2751">
        <f t="shared" si="1197"/>
        <v>4</v>
      </c>
      <c r="D2751">
        <f t="shared" si="1198"/>
        <v>0</v>
      </c>
      <c r="E2751">
        <v>11326</v>
      </c>
      <c r="F2751" t="s">
        <v>11182</v>
      </c>
      <c r="G2751" t="s">
        <v>4569</v>
      </c>
      <c r="H2751" t="str">
        <f t="shared" si="1199"/>
        <v>09</v>
      </c>
      <c r="I2751" t="str">
        <f t="shared" si="1200"/>
        <v>Sep</v>
      </c>
      <c r="J2751" t="s">
        <v>7136</v>
      </c>
      <c r="K2751" t="str">
        <f t="shared" si="1201"/>
        <v>13</v>
      </c>
      <c r="L2751" t="str">
        <f t="shared" si="1202"/>
        <v>Sep</v>
      </c>
      <c r="M2751">
        <v>4</v>
      </c>
      <c r="N2751">
        <f t="shared" si="1203"/>
        <v>4</v>
      </c>
      <c r="O2751">
        <f t="shared" si="1204"/>
        <v>0</v>
      </c>
      <c r="P2751">
        <f t="shared" si="1205"/>
        <v>0</v>
      </c>
      <c r="Q2751" t="s">
        <v>587</v>
      </c>
      <c r="R2751" t="s">
        <v>63</v>
      </c>
      <c r="S2751">
        <v>2</v>
      </c>
      <c r="T2751">
        <v>0</v>
      </c>
      <c r="U2751" s="2">
        <v>1223.7753913761467</v>
      </c>
      <c r="V2751" s="2">
        <v>305.93487614678895</v>
      </c>
      <c r="W2751" t="s">
        <v>262</v>
      </c>
      <c r="X2751" t="s">
        <v>11183</v>
      </c>
      <c r="Y2751" t="s">
        <v>11165</v>
      </c>
      <c r="Z2751" t="str">
        <f t="shared" si="1206"/>
        <v>May</v>
      </c>
      <c r="AA2751" s="6">
        <f t="shared" si="1211"/>
        <v>0</v>
      </c>
      <c r="AB2751" s="6">
        <f t="shared" si="1211"/>
        <v>0</v>
      </c>
      <c r="AC2751" s="6">
        <f t="shared" si="1211"/>
        <v>0</v>
      </c>
      <c r="AD2751" s="6">
        <f t="shared" si="1211"/>
        <v>0</v>
      </c>
      <c r="AE2751" s="6">
        <f t="shared" si="1211"/>
        <v>4</v>
      </c>
      <c r="AF2751" s="6">
        <f t="shared" si="1207"/>
        <v>4</v>
      </c>
      <c r="AG2751" s="6">
        <f t="shared" si="1208"/>
        <v>0</v>
      </c>
      <c r="AH2751" s="14" t="str">
        <f>LEFT(X2751,2)&amp;"."&amp;VLOOKUP(MID(X2751,4,3),'Data validation'!$A$1:$B$12,2,FALSE)&amp;".2025"</f>
        <v>05.05.2025</v>
      </c>
      <c r="AI2751">
        <f t="shared" si="1209"/>
        <v>19</v>
      </c>
      <c r="AJ2751" t="str">
        <f>H2751&amp;"."&amp;VLOOKUP(I2751,'Data validation'!$A$1:$B$12,2,FALSE)&amp;".2026"</f>
        <v>09.09.2026</v>
      </c>
      <c r="AK2751">
        <f t="shared" si="1210"/>
        <v>37</v>
      </c>
      <c r="AL2751" t="e">
        <f>VLOOKUP(E2751,[2]Sheet1!$A:$B,2,FALSE)</f>
        <v>#N/A</v>
      </c>
    </row>
    <row r="2752" spans="1:38" x14ac:dyDescent="0.25">
      <c r="A2752" t="str">
        <f>VLOOKUP(Q2752,'Data validation'!$K$2:$L$50,2,FALSE)</f>
        <v>BOOKING</v>
      </c>
      <c r="B2752">
        <f t="shared" si="1196"/>
        <v>0</v>
      </c>
      <c r="C2752">
        <f t="shared" si="1197"/>
        <v>4</v>
      </c>
      <c r="D2752">
        <f t="shared" si="1198"/>
        <v>0</v>
      </c>
      <c r="E2752">
        <v>11327</v>
      </c>
      <c r="F2752" t="s">
        <v>11182</v>
      </c>
      <c r="G2752" t="s">
        <v>4569</v>
      </c>
      <c r="H2752" t="str">
        <f t="shared" si="1199"/>
        <v>09</v>
      </c>
      <c r="I2752" t="str">
        <f t="shared" si="1200"/>
        <v>Sep</v>
      </c>
      <c r="J2752" t="s">
        <v>7136</v>
      </c>
      <c r="K2752" t="str">
        <f t="shared" si="1201"/>
        <v>13</v>
      </c>
      <c r="L2752" t="str">
        <f t="shared" si="1202"/>
        <v>Sep</v>
      </c>
      <c r="M2752">
        <v>4</v>
      </c>
      <c r="N2752">
        <f t="shared" si="1203"/>
        <v>4</v>
      </c>
      <c r="O2752">
        <f t="shared" si="1204"/>
        <v>0</v>
      </c>
      <c r="P2752">
        <f t="shared" si="1205"/>
        <v>0</v>
      </c>
      <c r="Q2752" t="s">
        <v>587</v>
      </c>
      <c r="R2752" t="s">
        <v>63</v>
      </c>
      <c r="S2752">
        <v>2</v>
      </c>
      <c r="T2752">
        <v>1</v>
      </c>
      <c r="U2752" s="2">
        <v>1223.7753913761467</v>
      </c>
      <c r="V2752" s="2">
        <v>305.93487614678895</v>
      </c>
      <c r="X2752" t="s">
        <v>11183</v>
      </c>
      <c r="Y2752" t="s">
        <v>11165</v>
      </c>
      <c r="Z2752" t="str">
        <f t="shared" si="1206"/>
        <v>May</v>
      </c>
      <c r="AA2752" s="6">
        <f t="shared" si="1211"/>
        <v>0</v>
      </c>
      <c r="AB2752" s="6">
        <f t="shared" si="1211"/>
        <v>0</v>
      </c>
      <c r="AC2752" s="6">
        <f t="shared" si="1211"/>
        <v>0</v>
      </c>
      <c r="AD2752" s="6">
        <f t="shared" si="1211"/>
        <v>0</v>
      </c>
      <c r="AE2752" s="6">
        <f t="shared" si="1211"/>
        <v>4</v>
      </c>
      <c r="AF2752" s="6">
        <f t="shared" si="1207"/>
        <v>4</v>
      </c>
      <c r="AG2752" s="6">
        <f t="shared" si="1208"/>
        <v>0</v>
      </c>
      <c r="AH2752" s="14" t="str">
        <f>LEFT(X2752,2)&amp;"."&amp;VLOOKUP(MID(X2752,4,3),'Data validation'!$A$1:$B$12,2,FALSE)&amp;".2025"</f>
        <v>05.05.2025</v>
      </c>
      <c r="AI2752">
        <f t="shared" si="1209"/>
        <v>19</v>
      </c>
      <c r="AJ2752" t="str">
        <f>H2752&amp;"."&amp;VLOOKUP(I2752,'Data validation'!$A$1:$B$12,2,FALSE)&amp;".2026"</f>
        <v>09.09.2026</v>
      </c>
      <c r="AK2752">
        <f t="shared" si="1210"/>
        <v>37</v>
      </c>
      <c r="AL2752" t="e">
        <f>VLOOKUP(E2752,[2]Sheet1!$A:$B,2,FALSE)</f>
        <v>#N/A</v>
      </c>
    </row>
    <row r="2753" spans="1:38" x14ac:dyDescent="0.25">
      <c r="A2753" t="str">
        <f>VLOOKUP(Q2753,'Data validation'!$K$2:$L$50,2,FALSE)</f>
        <v>BOOKING</v>
      </c>
      <c r="B2753">
        <f t="shared" si="1196"/>
        <v>0</v>
      </c>
      <c r="C2753">
        <f t="shared" si="1197"/>
        <v>0</v>
      </c>
      <c r="D2753">
        <f t="shared" si="1198"/>
        <v>4</v>
      </c>
      <c r="E2753">
        <v>11382</v>
      </c>
      <c r="F2753" t="s">
        <v>11184</v>
      </c>
      <c r="G2753" t="s">
        <v>32</v>
      </c>
      <c r="H2753" t="str">
        <f t="shared" si="1199"/>
        <v>13</v>
      </c>
      <c r="I2753" t="str">
        <f t="shared" si="1200"/>
        <v>Jul</v>
      </c>
      <c r="J2753" t="s">
        <v>236</v>
      </c>
      <c r="K2753" t="str">
        <f t="shared" si="1201"/>
        <v>17</v>
      </c>
      <c r="L2753" t="str">
        <f t="shared" si="1202"/>
        <v>Jul</v>
      </c>
      <c r="M2753">
        <v>4</v>
      </c>
      <c r="N2753">
        <f t="shared" si="1203"/>
        <v>4</v>
      </c>
      <c r="O2753">
        <f t="shared" si="1204"/>
        <v>0</v>
      </c>
      <c r="P2753">
        <f t="shared" si="1205"/>
        <v>0</v>
      </c>
      <c r="Q2753" t="s">
        <v>587</v>
      </c>
      <c r="R2753" t="s">
        <v>63</v>
      </c>
      <c r="S2753">
        <v>2</v>
      </c>
      <c r="T2753">
        <v>2</v>
      </c>
      <c r="U2753" s="2">
        <v>2637.1048022018349</v>
      </c>
      <c r="V2753" s="2">
        <v>659.27620055045873</v>
      </c>
      <c r="W2753" t="s">
        <v>262</v>
      </c>
      <c r="X2753" t="s">
        <v>11185</v>
      </c>
      <c r="Y2753" t="s">
        <v>11158</v>
      </c>
      <c r="Z2753" t="str">
        <f t="shared" si="1206"/>
        <v>May</v>
      </c>
      <c r="AA2753" s="6">
        <f t="shared" si="1211"/>
        <v>0</v>
      </c>
      <c r="AB2753" s="6">
        <f t="shared" si="1211"/>
        <v>0</v>
      </c>
      <c r="AC2753" s="6">
        <f t="shared" si="1211"/>
        <v>4</v>
      </c>
      <c r="AD2753" s="6">
        <f t="shared" si="1211"/>
        <v>0</v>
      </c>
      <c r="AE2753" s="6">
        <f t="shared" si="1211"/>
        <v>0</v>
      </c>
      <c r="AF2753" s="6">
        <f t="shared" si="1207"/>
        <v>4</v>
      </c>
      <c r="AG2753" s="6">
        <f t="shared" si="1208"/>
        <v>0</v>
      </c>
      <c r="AH2753" s="14" t="str">
        <f>LEFT(X2753,2)&amp;"."&amp;VLOOKUP(MID(X2753,4,3),'Data validation'!$A$1:$B$12,2,FALSE)&amp;".2025"</f>
        <v>09.05.2025</v>
      </c>
      <c r="AI2753">
        <f t="shared" si="1209"/>
        <v>19</v>
      </c>
      <c r="AJ2753" t="str">
        <f>H2753&amp;"."&amp;VLOOKUP(I2753,'Data validation'!$A$1:$B$12,2,FALSE)&amp;".2026"</f>
        <v>13.07.2026</v>
      </c>
      <c r="AK2753">
        <f t="shared" si="1210"/>
        <v>29</v>
      </c>
      <c r="AL2753" t="e">
        <f>VLOOKUP(E2753,[2]Sheet1!$A:$B,2,FALSE)</f>
        <v>#N/A</v>
      </c>
    </row>
    <row r="2754" spans="1:38" x14ac:dyDescent="0.25">
      <c r="A2754" t="str">
        <f>VLOOKUP(Q2754,'Data validation'!$K$2:$L$50,2,FALSE)</f>
        <v>TO</v>
      </c>
      <c r="B2754">
        <f t="shared" si="1196"/>
        <v>0</v>
      </c>
      <c r="C2754">
        <f t="shared" si="1197"/>
        <v>5</v>
      </c>
      <c r="D2754">
        <f t="shared" si="1198"/>
        <v>0</v>
      </c>
      <c r="E2754">
        <v>11328</v>
      </c>
      <c r="F2754" t="s">
        <v>11186</v>
      </c>
      <c r="G2754" t="s">
        <v>173</v>
      </c>
      <c r="H2754" t="str">
        <f t="shared" si="1199"/>
        <v>06</v>
      </c>
      <c r="I2754" t="str">
        <f t="shared" si="1200"/>
        <v>Jul</v>
      </c>
      <c r="J2754" t="s">
        <v>323</v>
      </c>
      <c r="K2754" t="str">
        <f t="shared" si="1201"/>
        <v>11</v>
      </c>
      <c r="L2754" t="str">
        <f t="shared" si="1202"/>
        <v>Jul</v>
      </c>
      <c r="M2754">
        <v>5</v>
      </c>
      <c r="N2754">
        <f t="shared" si="1203"/>
        <v>5</v>
      </c>
      <c r="O2754">
        <f t="shared" si="1204"/>
        <v>0</v>
      </c>
      <c r="P2754">
        <f t="shared" si="1205"/>
        <v>0</v>
      </c>
      <c r="Q2754" t="s">
        <v>81</v>
      </c>
      <c r="R2754" t="s">
        <v>17</v>
      </c>
      <c r="S2754">
        <v>3</v>
      </c>
      <c r="T2754">
        <v>1</v>
      </c>
      <c r="U2754" s="2">
        <f>SUMIFS(SLR!L:L,SLR!D:D,'Резервации 2026'!E2754)</f>
        <v>2829.2841196999998</v>
      </c>
      <c r="V2754" s="2">
        <f t="shared" ref="V2754" si="1218">+U2754/M2754</f>
        <v>565.85682393999991</v>
      </c>
      <c r="W2754" t="s">
        <v>262</v>
      </c>
      <c r="X2754" t="s">
        <v>11187</v>
      </c>
      <c r="Y2754" t="s">
        <v>11165</v>
      </c>
      <c r="Z2754" t="str">
        <f t="shared" si="1206"/>
        <v>May</v>
      </c>
      <c r="AA2754" s="6">
        <f t="shared" si="1211"/>
        <v>0</v>
      </c>
      <c r="AB2754" s="6">
        <f t="shared" si="1211"/>
        <v>0</v>
      </c>
      <c r="AC2754" s="6">
        <f t="shared" si="1211"/>
        <v>5</v>
      </c>
      <c r="AD2754" s="6">
        <f t="shared" si="1211"/>
        <v>0</v>
      </c>
      <c r="AE2754" s="6">
        <f t="shared" si="1211"/>
        <v>0</v>
      </c>
      <c r="AF2754" s="6">
        <f t="shared" si="1207"/>
        <v>5</v>
      </c>
      <c r="AG2754" s="6">
        <f t="shared" si="1208"/>
        <v>0</v>
      </c>
      <c r="AH2754" s="14" t="str">
        <f>LEFT(X2754,2)&amp;"."&amp;VLOOKUP(MID(X2754,4,3),'Data validation'!$A$1:$B$12,2,FALSE)&amp;".2025"</f>
        <v>05.05.2025</v>
      </c>
      <c r="AI2754">
        <f t="shared" si="1209"/>
        <v>19</v>
      </c>
      <c r="AJ2754" t="str">
        <f>H2754&amp;"."&amp;VLOOKUP(I2754,'Data validation'!$A$1:$B$12,2,FALSE)&amp;".2026"</f>
        <v>06.07.2026</v>
      </c>
      <c r="AK2754">
        <f t="shared" si="1210"/>
        <v>28</v>
      </c>
      <c r="AL2754" t="e">
        <f>VLOOKUP(E2754,[2]Sheet1!$A:$B,2,FALSE)</f>
        <v>#N/A</v>
      </c>
    </row>
    <row r="2755" spans="1:38" x14ac:dyDescent="0.25">
      <c r="A2755" t="str">
        <f>VLOOKUP(Q2755,'Data validation'!$K$2:$L$50,2,FALSE)</f>
        <v>BOOKING</v>
      </c>
      <c r="B2755">
        <f t="shared" si="1196"/>
        <v>3</v>
      </c>
      <c r="C2755">
        <f t="shared" si="1197"/>
        <v>0</v>
      </c>
      <c r="D2755">
        <f t="shared" si="1198"/>
        <v>0</v>
      </c>
      <c r="E2755">
        <v>11329</v>
      </c>
      <c r="F2755" t="s">
        <v>11188</v>
      </c>
      <c r="G2755" t="s">
        <v>1448</v>
      </c>
      <c r="H2755" t="str">
        <f t="shared" si="1199"/>
        <v>12</v>
      </c>
      <c r="I2755" t="str">
        <f t="shared" si="1200"/>
        <v>Jun</v>
      </c>
      <c r="J2755" t="s">
        <v>280</v>
      </c>
      <c r="K2755" t="str">
        <f t="shared" si="1201"/>
        <v>15</v>
      </c>
      <c r="L2755" t="str">
        <f t="shared" si="1202"/>
        <v>Jun</v>
      </c>
      <c r="M2755">
        <v>3</v>
      </c>
      <c r="N2755">
        <f t="shared" si="1203"/>
        <v>3</v>
      </c>
      <c r="O2755">
        <f t="shared" si="1204"/>
        <v>0</v>
      </c>
      <c r="P2755">
        <f t="shared" si="1205"/>
        <v>0</v>
      </c>
      <c r="Q2755" t="s">
        <v>587</v>
      </c>
      <c r="R2755" t="s">
        <v>63</v>
      </c>
      <c r="S2755">
        <v>3</v>
      </c>
      <c r="T2755">
        <v>1</v>
      </c>
      <c r="U2755" s="2">
        <v>1157.6719260550456</v>
      </c>
      <c r="V2755" s="2">
        <v>385.89064201834861</v>
      </c>
      <c r="W2755" t="s">
        <v>262</v>
      </c>
      <c r="X2755" t="s">
        <v>11189</v>
      </c>
      <c r="Y2755" t="s">
        <v>11165</v>
      </c>
      <c r="Z2755" t="str">
        <f t="shared" si="1206"/>
        <v>May</v>
      </c>
      <c r="AA2755" s="6">
        <f t="shared" si="1211"/>
        <v>0</v>
      </c>
      <c r="AB2755" s="6">
        <f t="shared" si="1211"/>
        <v>3</v>
      </c>
      <c r="AC2755" s="6">
        <f t="shared" si="1211"/>
        <v>0</v>
      </c>
      <c r="AD2755" s="6">
        <f t="shared" si="1211"/>
        <v>0</v>
      </c>
      <c r="AE2755" s="6">
        <f t="shared" si="1211"/>
        <v>0</v>
      </c>
      <c r="AF2755" s="6">
        <f t="shared" si="1207"/>
        <v>3</v>
      </c>
      <c r="AG2755" s="6">
        <f t="shared" si="1208"/>
        <v>0</v>
      </c>
      <c r="AH2755" s="14" t="str">
        <f>LEFT(X2755,2)&amp;"."&amp;VLOOKUP(MID(X2755,4,3),'Data validation'!$A$1:$B$12,2,FALSE)&amp;".2025"</f>
        <v>05.05.2025</v>
      </c>
      <c r="AI2755">
        <f t="shared" si="1209"/>
        <v>19</v>
      </c>
      <c r="AJ2755" t="str">
        <f>H2755&amp;"."&amp;VLOOKUP(I2755,'Data validation'!$A$1:$B$12,2,FALSE)&amp;".2026"</f>
        <v>12.06.2026</v>
      </c>
      <c r="AK2755">
        <f t="shared" si="1210"/>
        <v>24</v>
      </c>
      <c r="AL2755" t="e">
        <f>VLOOKUP(E2755,[2]Sheet1!$A:$B,2,FALSE)</f>
        <v>#N/A</v>
      </c>
    </row>
    <row r="2756" spans="1:38" x14ac:dyDescent="0.25">
      <c r="A2756" t="str">
        <f>VLOOKUP(Q2756,'Data validation'!$K$2:$L$50,2,FALSE)</f>
        <v>BOOKING</v>
      </c>
      <c r="B2756">
        <f t="shared" si="1196"/>
        <v>0</v>
      </c>
      <c r="C2756">
        <f t="shared" si="1197"/>
        <v>0</v>
      </c>
      <c r="D2756">
        <f t="shared" si="1198"/>
        <v>5</v>
      </c>
      <c r="E2756">
        <v>11383</v>
      </c>
      <c r="F2756" t="s">
        <v>11190</v>
      </c>
      <c r="G2756" t="s">
        <v>350</v>
      </c>
      <c r="H2756" t="str">
        <f t="shared" si="1199"/>
        <v>11</v>
      </c>
      <c r="I2756" t="str">
        <f t="shared" si="1200"/>
        <v>Aug</v>
      </c>
      <c r="J2756" t="s">
        <v>543</v>
      </c>
      <c r="K2756" t="str">
        <f t="shared" si="1201"/>
        <v>16</v>
      </c>
      <c r="L2756" t="str">
        <f t="shared" si="1202"/>
        <v>Aug</v>
      </c>
      <c r="M2756">
        <v>5</v>
      </c>
      <c r="N2756">
        <f t="shared" si="1203"/>
        <v>5</v>
      </c>
      <c r="O2756">
        <f t="shared" si="1204"/>
        <v>0</v>
      </c>
      <c r="P2756">
        <f t="shared" si="1205"/>
        <v>0</v>
      </c>
      <c r="Q2756" t="s">
        <v>587</v>
      </c>
      <c r="R2756" t="s">
        <v>17</v>
      </c>
      <c r="S2756">
        <v>2</v>
      </c>
      <c r="T2756">
        <v>2</v>
      </c>
      <c r="U2756" s="2">
        <v>2979.5006559633025</v>
      </c>
      <c r="V2756" s="2">
        <v>595.90013119266052</v>
      </c>
      <c r="W2756" t="s">
        <v>1025</v>
      </c>
      <c r="X2756" t="s">
        <v>11191</v>
      </c>
      <c r="Y2756" t="s">
        <v>11192</v>
      </c>
      <c r="Z2756" t="str">
        <f t="shared" si="1206"/>
        <v>May</v>
      </c>
      <c r="AA2756" s="6">
        <f t="shared" si="1211"/>
        <v>0</v>
      </c>
      <c r="AB2756" s="6">
        <f t="shared" si="1211"/>
        <v>0</v>
      </c>
      <c r="AC2756" s="6">
        <f t="shared" si="1211"/>
        <v>0</v>
      </c>
      <c r="AD2756" s="6">
        <f t="shared" si="1211"/>
        <v>5</v>
      </c>
      <c r="AE2756" s="6">
        <f t="shared" si="1211"/>
        <v>0</v>
      </c>
      <c r="AF2756" s="6">
        <f t="shared" si="1207"/>
        <v>5</v>
      </c>
      <c r="AG2756" s="6">
        <f t="shared" si="1208"/>
        <v>0</v>
      </c>
      <c r="AH2756" s="14" t="str">
        <f>LEFT(X2756,2)&amp;"."&amp;VLOOKUP(MID(X2756,4,3),'Data validation'!$A$1:$B$12,2,FALSE)&amp;".2025"</f>
        <v>10.05.2025</v>
      </c>
      <c r="AI2756">
        <f t="shared" si="1209"/>
        <v>19</v>
      </c>
      <c r="AJ2756" t="str">
        <f>H2756&amp;"."&amp;VLOOKUP(I2756,'Data validation'!$A$1:$B$12,2,FALSE)&amp;".2026"</f>
        <v>11.08.2026</v>
      </c>
      <c r="AK2756">
        <f t="shared" si="1210"/>
        <v>33</v>
      </c>
      <c r="AL2756" t="str">
        <f>VLOOKUP(E2756,[2]Sheet1!$A:$B,2,FALSE)</f>
        <v>Анулирана</v>
      </c>
    </row>
    <row r="2757" spans="1:38" x14ac:dyDescent="0.25">
      <c r="A2757" t="str">
        <f>VLOOKUP(Q2757,'Data validation'!$K$2:$L$50,2,FALSE)</f>
        <v>BOOKING</v>
      </c>
      <c r="B2757">
        <f t="shared" si="1196"/>
        <v>1</v>
      </c>
      <c r="C2757">
        <f t="shared" si="1197"/>
        <v>1</v>
      </c>
      <c r="D2757">
        <f t="shared" si="1198"/>
        <v>0</v>
      </c>
      <c r="E2757">
        <v>11330</v>
      </c>
      <c r="F2757" t="s">
        <v>11193</v>
      </c>
      <c r="G2757" t="s">
        <v>3113</v>
      </c>
      <c r="H2757" t="str">
        <f t="shared" si="1199"/>
        <v>30</v>
      </c>
      <c r="I2757" t="str">
        <f t="shared" si="1200"/>
        <v>May</v>
      </c>
      <c r="J2757" t="s">
        <v>27</v>
      </c>
      <c r="K2757" t="str">
        <f t="shared" si="1201"/>
        <v>01</v>
      </c>
      <c r="L2757" t="str">
        <f t="shared" si="1202"/>
        <v>Jun</v>
      </c>
      <c r="M2757">
        <v>2</v>
      </c>
      <c r="N2757">
        <f t="shared" si="1203"/>
        <v>-29</v>
      </c>
      <c r="O2757">
        <f t="shared" si="1204"/>
        <v>1</v>
      </c>
      <c r="P2757">
        <f t="shared" si="1205"/>
        <v>0</v>
      </c>
      <c r="Q2757" t="s">
        <v>587</v>
      </c>
      <c r="R2757" t="s">
        <v>63</v>
      </c>
      <c r="S2757">
        <v>2</v>
      </c>
      <c r="T2757">
        <v>1</v>
      </c>
      <c r="U2757" s="2">
        <v>514.50889376146779</v>
      </c>
      <c r="V2757" s="2">
        <v>257.25444688073389</v>
      </c>
      <c r="X2757" t="s">
        <v>11194</v>
      </c>
      <c r="Y2757" t="s">
        <v>11165</v>
      </c>
      <c r="Z2757" t="str">
        <f t="shared" si="1206"/>
        <v>May</v>
      </c>
      <c r="AA2757" s="6">
        <f t="shared" si="1211"/>
        <v>1</v>
      </c>
      <c r="AB2757" s="6">
        <f t="shared" si="1211"/>
        <v>0</v>
      </c>
      <c r="AC2757" s="6">
        <f t="shared" si="1211"/>
        <v>0</v>
      </c>
      <c r="AD2757" s="6">
        <f t="shared" si="1211"/>
        <v>0</v>
      </c>
      <c r="AE2757" s="6">
        <f t="shared" si="1211"/>
        <v>0</v>
      </c>
      <c r="AF2757" s="6">
        <f t="shared" si="1207"/>
        <v>1</v>
      </c>
      <c r="AG2757" s="6">
        <f t="shared" si="1208"/>
        <v>-1</v>
      </c>
      <c r="AH2757" s="14" t="str">
        <f>LEFT(X2757,2)&amp;"."&amp;VLOOKUP(MID(X2757,4,3),'Data validation'!$A$1:$B$12,2,FALSE)&amp;".2025"</f>
        <v>05.05.2025</v>
      </c>
      <c r="AI2757">
        <f t="shared" si="1209"/>
        <v>19</v>
      </c>
      <c r="AJ2757" t="str">
        <f>H2757&amp;"."&amp;VLOOKUP(I2757,'Data validation'!$A$1:$B$12,2,FALSE)&amp;".2026"</f>
        <v>30.05.2026</v>
      </c>
      <c r="AK2757">
        <f t="shared" si="1210"/>
        <v>22</v>
      </c>
      <c r="AL2757" t="str">
        <f>VLOOKUP(E2757,[2]Sheet1!$A:$B,2,FALSE)</f>
        <v>Анулирана</v>
      </c>
    </row>
    <row r="2758" spans="1:38" x14ac:dyDescent="0.25">
      <c r="A2758" t="str">
        <f>VLOOKUP(Q2758,'Data validation'!$K$2:$L$50,2,FALSE)</f>
        <v>BOOKING</v>
      </c>
      <c r="B2758">
        <f t="shared" si="1196"/>
        <v>1</v>
      </c>
      <c r="C2758">
        <f t="shared" si="1197"/>
        <v>1</v>
      </c>
      <c r="D2758">
        <f t="shared" si="1198"/>
        <v>0</v>
      </c>
      <c r="E2758">
        <v>11331</v>
      </c>
      <c r="F2758" t="s">
        <v>11193</v>
      </c>
      <c r="G2758" t="s">
        <v>3113</v>
      </c>
      <c r="H2758" t="str">
        <f t="shared" si="1199"/>
        <v>30</v>
      </c>
      <c r="I2758" t="str">
        <f t="shared" si="1200"/>
        <v>May</v>
      </c>
      <c r="J2758" t="s">
        <v>27</v>
      </c>
      <c r="K2758" t="str">
        <f t="shared" si="1201"/>
        <v>01</v>
      </c>
      <c r="L2758" t="str">
        <f t="shared" si="1202"/>
        <v>Jun</v>
      </c>
      <c r="M2758">
        <v>2</v>
      </c>
      <c r="N2758">
        <f t="shared" si="1203"/>
        <v>-29</v>
      </c>
      <c r="O2758">
        <f t="shared" si="1204"/>
        <v>1</v>
      </c>
      <c r="P2758">
        <f t="shared" si="1205"/>
        <v>0</v>
      </c>
      <c r="Q2758" t="s">
        <v>587</v>
      </c>
      <c r="R2758" t="s">
        <v>63</v>
      </c>
      <c r="S2758">
        <v>3</v>
      </c>
      <c r="T2758">
        <v>1</v>
      </c>
      <c r="U2758" s="2">
        <v>694.58880091743117</v>
      </c>
      <c r="V2758" s="2">
        <v>347.29440045871559</v>
      </c>
      <c r="X2758" t="s">
        <v>11194</v>
      </c>
      <c r="Y2758" t="s">
        <v>11165</v>
      </c>
      <c r="Z2758" t="str">
        <f t="shared" si="1206"/>
        <v>May</v>
      </c>
      <c r="AA2758" s="6">
        <f t="shared" si="1211"/>
        <v>1</v>
      </c>
      <c r="AB2758" s="6">
        <f t="shared" si="1211"/>
        <v>0</v>
      </c>
      <c r="AC2758" s="6">
        <f t="shared" si="1211"/>
        <v>0</v>
      </c>
      <c r="AD2758" s="6">
        <f t="shared" si="1211"/>
        <v>0</v>
      </c>
      <c r="AE2758" s="6">
        <f t="shared" si="1211"/>
        <v>0</v>
      </c>
      <c r="AF2758" s="6">
        <f t="shared" si="1207"/>
        <v>1</v>
      </c>
      <c r="AG2758" s="6">
        <f t="shared" si="1208"/>
        <v>-1</v>
      </c>
      <c r="AH2758" s="14" t="str">
        <f>LEFT(X2758,2)&amp;"."&amp;VLOOKUP(MID(X2758,4,3),'Data validation'!$A$1:$B$12,2,FALSE)&amp;".2025"</f>
        <v>05.05.2025</v>
      </c>
      <c r="AI2758">
        <f t="shared" si="1209"/>
        <v>19</v>
      </c>
      <c r="AJ2758" t="str">
        <f>H2758&amp;"."&amp;VLOOKUP(I2758,'Data validation'!$A$1:$B$12,2,FALSE)&amp;".2026"</f>
        <v>30.05.2026</v>
      </c>
      <c r="AK2758">
        <f t="shared" si="1210"/>
        <v>22</v>
      </c>
      <c r="AL2758" t="str">
        <f>VLOOKUP(E2758,[2]Sheet1!$A:$B,2,FALSE)</f>
        <v>Анулирана</v>
      </c>
    </row>
    <row r="2759" spans="1:38" x14ac:dyDescent="0.25">
      <c r="A2759" t="str">
        <f>VLOOKUP(Q2759,'Data validation'!$K$2:$L$50,2,FALSE)</f>
        <v>BOOKING</v>
      </c>
      <c r="B2759">
        <f t="shared" si="1196"/>
        <v>0</v>
      </c>
      <c r="C2759">
        <f t="shared" si="1197"/>
        <v>6</v>
      </c>
      <c r="D2759">
        <f t="shared" si="1198"/>
        <v>0</v>
      </c>
      <c r="E2759">
        <v>11384</v>
      </c>
      <c r="F2759" t="s">
        <v>11195</v>
      </c>
      <c r="G2759" t="s">
        <v>276</v>
      </c>
      <c r="H2759" t="str">
        <f t="shared" si="1199"/>
        <v>28</v>
      </c>
      <c r="I2759" t="str">
        <f t="shared" si="1200"/>
        <v>Jun</v>
      </c>
      <c r="J2759" t="s">
        <v>45</v>
      </c>
      <c r="K2759" t="str">
        <f t="shared" si="1201"/>
        <v>04</v>
      </c>
      <c r="L2759" t="str">
        <f t="shared" si="1202"/>
        <v>Jul</v>
      </c>
      <c r="M2759">
        <v>6</v>
      </c>
      <c r="N2759">
        <f t="shared" si="1203"/>
        <v>-24</v>
      </c>
      <c r="O2759">
        <f t="shared" si="1204"/>
        <v>3</v>
      </c>
      <c r="P2759">
        <f t="shared" si="1205"/>
        <v>3</v>
      </c>
      <c r="Q2759" t="s">
        <v>587</v>
      </c>
      <c r="R2759" t="s">
        <v>17</v>
      </c>
      <c r="S2759">
        <v>2</v>
      </c>
      <c r="T2759">
        <v>1</v>
      </c>
      <c r="U2759" s="2">
        <v>3484.7507581651375</v>
      </c>
      <c r="V2759" s="2">
        <v>580.79179302752289</v>
      </c>
      <c r="W2759" t="s">
        <v>262</v>
      </c>
      <c r="X2759" t="s">
        <v>11196</v>
      </c>
      <c r="Y2759" t="s">
        <v>11192</v>
      </c>
      <c r="Z2759" t="str">
        <f t="shared" si="1206"/>
        <v>May</v>
      </c>
      <c r="AA2759" s="6">
        <f t="shared" si="1211"/>
        <v>0</v>
      </c>
      <c r="AB2759" s="6">
        <f t="shared" si="1211"/>
        <v>3</v>
      </c>
      <c r="AC2759" s="6">
        <f t="shared" si="1211"/>
        <v>3</v>
      </c>
      <c r="AD2759" s="6">
        <f t="shared" si="1211"/>
        <v>0</v>
      </c>
      <c r="AE2759" s="6">
        <f t="shared" si="1211"/>
        <v>0</v>
      </c>
      <c r="AF2759" s="6">
        <f t="shared" si="1207"/>
        <v>6</v>
      </c>
      <c r="AG2759" s="6">
        <f t="shared" si="1208"/>
        <v>0</v>
      </c>
      <c r="AH2759" s="14" t="str">
        <f>LEFT(X2759,2)&amp;"."&amp;VLOOKUP(MID(X2759,4,3),'Data validation'!$A$1:$B$12,2,FALSE)&amp;".2025"</f>
        <v>10.05.2025</v>
      </c>
      <c r="AI2759">
        <f t="shared" si="1209"/>
        <v>19</v>
      </c>
      <c r="AJ2759" t="str">
        <f>H2759&amp;"."&amp;VLOOKUP(I2759,'Data validation'!$A$1:$B$12,2,FALSE)&amp;".2026"</f>
        <v>28.06.2026</v>
      </c>
      <c r="AK2759">
        <f t="shared" si="1210"/>
        <v>27</v>
      </c>
      <c r="AL2759" t="e">
        <f>VLOOKUP(E2759,[2]Sheet1!$A:$B,2,FALSE)</f>
        <v>#N/A</v>
      </c>
    </row>
    <row r="2760" spans="1:38" x14ac:dyDescent="0.25">
      <c r="A2760" t="str">
        <f>VLOOKUP(Q2760,'Data validation'!$K$2:$L$50,2,FALSE)</f>
        <v>TO</v>
      </c>
      <c r="B2760">
        <f t="shared" si="1196"/>
        <v>0</v>
      </c>
      <c r="C2760">
        <f t="shared" si="1197"/>
        <v>5</v>
      </c>
      <c r="D2760">
        <f t="shared" si="1198"/>
        <v>0</v>
      </c>
      <c r="E2760">
        <v>11332</v>
      </c>
      <c r="F2760" t="s">
        <v>11197</v>
      </c>
      <c r="G2760" t="s">
        <v>213</v>
      </c>
      <c r="H2760" t="str">
        <f t="shared" si="1199"/>
        <v>01</v>
      </c>
      <c r="I2760" t="str">
        <f t="shared" si="1200"/>
        <v>Sep</v>
      </c>
      <c r="J2760" t="s">
        <v>214</v>
      </c>
      <c r="K2760" t="str">
        <f t="shared" si="1201"/>
        <v>06</v>
      </c>
      <c r="L2760" t="str">
        <f t="shared" si="1202"/>
        <v>Sep</v>
      </c>
      <c r="M2760">
        <v>5</v>
      </c>
      <c r="N2760">
        <f t="shared" si="1203"/>
        <v>5</v>
      </c>
      <c r="O2760">
        <f t="shared" si="1204"/>
        <v>0</v>
      </c>
      <c r="P2760">
        <f t="shared" si="1205"/>
        <v>0</v>
      </c>
      <c r="Q2760" t="s">
        <v>162</v>
      </c>
      <c r="R2760" t="s">
        <v>63</v>
      </c>
      <c r="S2760">
        <v>3</v>
      </c>
      <c r="T2760">
        <v>1</v>
      </c>
      <c r="U2760" s="2">
        <f>SUMIFS(Magelan!L:L,Magelan!D:D,'Резервации 2026'!E2760)</f>
        <v>1957.2968725000001</v>
      </c>
      <c r="V2760" s="2">
        <f t="shared" ref="V2760" si="1219">+U2760/M2760</f>
        <v>391.45937450000002</v>
      </c>
      <c r="W2760" t="s">
        <v>262</v>
      </c>
      <c r="X2760" t="s">
        <v>11198</v>
      </c>
      <c r="Y2760" t="s">
        <v>10494</v>
      </c>
      <c r="Z2760" t="str">
        <f t="shared" si="1206"/>
        <v>May</v>
      </c>
      <c r="AA2760" s="6">
        <f t="shared" si="1211"/>
        <v>0</v>
      </c>
      <c r="AB2760" s="6">
        <f t="shared" si="1211"/>
        <v>0</v>
      </c>
      <c r="AC2760" s="6">
        <f t="shared" si="1211"/>
        <v>0</v>
      </c>
      <c r="AD2760" s="6">
        <f t="shared" si="1211"/>
        <v>0</v>
      </c>
      <c r="AE2760" s="6">
        <f t="shared" si="1211"/>
        <v>5</v>
      </c>
      <c r="AF2760" s="6">
        <f t="shared" si="1207"/>
        <v>5</v>
      </c>
      <c r="AG2760" s="6">
        <f t="shared" si="1208"/>
        <v>0</v>
      </c>
      <c r="AH2760" s="14" t="str">
        <f>LEFT(X2760,2)&amp;"."&amp;VLOOKUP(MID(X2760,4,3),'Data validation'!$A$1:$B$12,2,FALSE)&amp;".2025"</f>
        <v>05.05.2025</v>
      </c>
      <c r="AI2760">
        <f t="shared" si="1209"/>
        <v>19</v>
      </c>
      <c r="AJ2760" t="str">
        <f>H2760&amp;"."&amp;VLOOKUP(I2760,'Data validation'!$A$1:$B$12,2,FALSE)&amp;".2026"</f>
        <v>01.09.2026</v>
      </c>
      <c r="AK2760">
        <f t="shared" si="1210"/>
        <v>36</v>
      </c>
      <c r="AL2760" t="e">
        <f>VLOOKUP(E2760,[2]Sheet1!$A:$B,2,FALSE)</f>
        <v>#N/A</v>
      </c>
    </row>
    <row r="2761" spans="1:38" x14ac:dyDescent="0.25">
      <c r="A2761" t="str">
        <f>VLOOKUP(Q2761,'Data validation'!$K$2:$L$50,2,FALSE)</f>
        <v>BOOKING</v>
      </c>
      <c r="B2761">
        <f t="shared" si="1196"/>
        <v>0</v>
      </c>
      <c r="C2761">
        <f t="shared" si="1197"/>
        <v>7</v>
      </c>
      <c r="D2761">
        <f t="shared" si="1198"/>
        <v>0</v>
      </c>
      <c r="E2761">
        <v>11333</v>
      </c>
      <c r="F2761" t="s">
        <v>11199</v>
      </c>
      <c r="G2761" t="s">
        <v>125</v>
      </c>
      <c r="H2761" t="str">
        <f t="shared" si="1199"/>
        <v>21</v>
      </c>
      <c r="I2761" t="str">
        <f t="shared" si="1200"/>
        <v>Jun</v>
      </c>
      <c r="J2761" t="s">
        <v>276</v>
      </c>
      <c r="K2761" t="str">
        <f t="shared" si="1201"/>
        <v>28</v>
      </c>
      <c r="L2761" t="str">
        <f t="shared" si="1202"/>
        <v>Jun</v>
      </c>
      <c r="M2761">
        <v>7</v>
      </c>
      <c r="N2761">
        <f t="shared" si="1203"/>
        <v>7</v>
      </c>
      <c r="O2761">
        <f t="shared" si="1204"/>
        <v>0</v>
      </c>
      <c r="P2761">
        <f t="shared" si="1205"/>
        <v>0</v>
      </c>
      <c r="Q2761" t="s">
        <v>587</v>
      </c>
      <c r="R2761" t="s">
        <v>63</v>
      </c>
      <c r="S2761">
        <v>2</v>
      </c>
      <c r="T2761">
        <v>2</v>
      </c>
      <c r="U2761" s="2">
        <v>3430.0951785321095</v>
      </c>
      <c r="V2761" s="2">
        <v>490.01616027522931</v>
      </c>
      <c r="X2761" t="s">
        <v>11200</v>
      </c>
      <c r="Y2761" t="s">
        <v>11165</v>
      </c>
      <c r="Z2761" t="str">
        <f t="shared" si="1206"/>
        <v>May</v>
      </c>
      <c r="AA2761" s="6">
        <f t="shared" si="1211"/>
        <v>0</v>
      </c>
      <c r="AB2761" s="6">
        <f t="shared" si="1211"/>
        <v>7</v>
      </c>
      <c r="AC2761" s="6">
        <f t="shared" si="1211"/>
        <v>0</v>
      </c>
      <c r="AD2761" s="6">
        <f t="shared" si="1211"/>
        <v>0</v>
      </c>
      <c r="AE2761" s="6">
        <f t="shared" si="1211"/>
        <v>0</v>
      </c>
      <c r="AF2761" s="6">
        <f t="shared" si="1207"/>
        <v>7</v>
      </c>
      <c r="AG2761" s="6">
        <f t="shared" si="1208"/>
        <v>0</v>
      </c>
      <c r="AH2761" s="14" t="str">
        <f>LEFT(X2761,2)&amp;"."&amp;VLOOKUP(MID(X2761,4,3),'Data validation'!$A$1:$B$12,2,FALSE)&amp;".2025"</f>
        <v>05.05.2025</v>
      </c>
      <c r="AI2761">
        <f t="shared" si="1209"/>
        <v>19</v>
      </c>
      <c r="AJ2761" t="str">
        <f>H2761&amp;"."&amp;VLOOKUP(I2761,'Data validation'!$A$1:$B$12,2,FALSE)&amp;".2026"</f>
        <v>21.06.2026</v>
      </c>
      <c r="AK2761">
        <f t="shared" si="1210"/>
        <v>26</v>
      </c>
      <c r="AL2761" t="e">
        <f>VLOOKUP(E2761,[2]Sheet1!$A:$B,2,FALSE)</f>
        <v>#N/A</v>
      </c>
    </row>
    <row r="2762" spans="1:38" x14ac:dyDescent="0.25">
      <c r="A2762" t="str">
        <f>VLOOKUP(Q2762,'Data validation'!$K$2:$L$50,2,FALSE)</f>
        <v>BOOKING</v>
      </c>
      <c r="B2762">
        <f t="shared" si="1196"/>
        <v>0</v>
      </c>
      <c r="C2762">
        <f t="shared" si="1197"/>
        <v>0</v>
      </c>
      <c r="D2762">
        <f t="shared" si="1198"/>
        <v>7</v>
      </c>
      <c r="E2762">
        <v>11385</v>
      </c>
      <c r="F2762" t="s">
        <v>11201</v>
      </c>
      <c r="G2762" t="s">
        <v>107</v>
      </c>
      <c r="H2762" t="str">
        <f t="shared" si="1199"/>
        <v>25</v>
      </c>
      <c r="I2762" t="str">
        <f t="shared" si="1200"/>
        <v>Jul</v>
      </c>
      <c r="J2762" t="s">
        <v>135</v>
      </c>
      <c r="K2762" t="str">
        <f t="shared" si="1201"/>
        <v>01</v>
      </c>
      <c r="L2762" t="str">
        <f t="shared" si="1202"/>
        <v>Aug</v>
      </c>
      <c r="M2762">
        <v>7</v>
      </c>
      <c r="N2762">
        <f t="shared" si="1203"/>
        <v>-24</v>
      </c>
      <c r="O2762">
        <f t="shared" si="1204"/>
        <v>6</v>
      </c>
      <c r="P2762">
        <f t="shared" si="1205"/>
        <v>0</v>
      </c>
      <c r="Q2762" t="s">
        <v>587</v>
      </c>
      <c r="R2762" t="s">
        <v>17</v>
      </c>
      <c r="S2762">
        <v>2</v>
      </c>
      <c r="T2762">
        <v>1</v>
      </c>
      <c r="U2762" s="2">
        <v>3337.0407346788984</v>
      </c>
      <c r="V2762" s="2">
        <v>476.72010495412843</v>
      </c>
      <c r="W2762" t="s">
        <v>5590</v>
      </c>
      <c r="X2762" t="s">
        <v>11202</v>
      </c>
      <c r="Y2762" t="s">
        <v>11192</v>
      </c>
      <c r="Z2762" t="str">
        <f t="shared" si="1206"/>
        <v>May</v>
      </c>
      <c r="AA2762" s="6">
        <f t="shared" si="1211"/>
        <v>0</v>
      </c>
      <c r="AB2762" s="6">
        <f t="shared" si="1211"/>
        <v>0</v>
      </c>
      <c r="AC2762" s="6">
        <f t="shared" si="1211"/>
        <v>6</v>
      </c>
      <c r="AD2762" s="6">
        <f t="shared" si="1211"/>
        <v>0</v>
      </c>
      <c r="AE2762" s="6">
        <f t="shared" si="1211"/>
        <v>0</v>
      </c>
      <c r="AF2762" s="6">
        <f t="shared" si="1207"/>
        <v>6</v>
      </c>
      <c r="AG2762" s="6">
        <f t="shared" si="1208"/>
        <v>-1</v>
      </c>
      <c r="AH2762" s="14" t="str">
        <f>LEFT(X2762,2)&amp;"."&amp;VLOOKUP(MID(X2762,4,3),'Data validation'!$A$1:$B$12,2,FALSE)&amp;".2025"</f>
        <v>10.05.2025</v>
      </c>
      <c r="AI2762">
        <f t="shared" si="1209"/>
        <v>19</v>
      </c>
      <c r="AJ2762" t="str">
        <f>H2762&amp;"."&amp;VLOOKUP(I2762,'Data validation'!$A$1:$B$12,2,FALSE)&amp;".2026"</f>
        <v>25.07.2026</v>
      </c>
      <c r="AK2762">
        <f t="shared" si="1210"/>
        <v>30</v>
      </c>
      <c r="AL2762" t="str">
        <f>VLOOKUP(E2762,[2]Sheet1!$A:$B,2,FALSE)</f>
        <v>Анулирана</v>
      </c>
    </row>
    <row r="2763" spans="1:38" x14ac:dyDescent="0.25">
      <c r="A2763" t="str">
        <f>VLOOKUP(Q2763,'Data validation'!$K$2:$L$50,2,FALSE)</f>
        <v>BOOKING</v>
      </c>
      <c r="B2763">
        <f t="shared" si="1196"/>
        <v>0</v>
      </c>
      <c r="C2763">
        <f t="shared" si="1197"/>
        <v>0</v>
      </c>
      <c r="D2763">
        <f t="shared" si="1198"/>
        <v>3</v>
      </c>
      <c r="E2763">
        <v>11386</v>
      </c>
      <c r="F2763" t="s">
        <v>11203</v>
      </c>
      <c r="G2763" t="s">
        <v>156</v>
      </c>
      <c r="H2763" t="str">
        <f t="shared" si="1199"/>
        <v>24</v>
      </c>
      <c r="I2763" t="str">
        <f t="shared" si="1200"/>
        <v>Jul</v>
      </c>
      <c r="J2763" t="s">
        <v>94</v>
      </c>
      <c r="K2763" t="str">
        <f t="shared" si="1201"/>
        <v>27</v>
      </c>
      <c r="L2763" t="str">
        <f t="shared" si="1202"/>
        <v>Jul</v>
      </c>
      <c r="M2763">
        <v>3</v>
      </c>
      <c r="N2763">
        <f t="shared" si="1203"/>
        <v>3</v>
      </c>
      <c r="O2763">
        <f t="shared" si="1204"/>
        <v>0</v>
      </c>
      <c r="P2763">
        <f t="shared" si="1205"/>
        <v>0</v>
      </c>
      <c r="Q2763" t="s">
        <v>587</v>
      </c>
      <c r="R2763" t="s">
        <v>17</v>
      </c>
      <c r="S2763">
        <v>2</v>
      </c>
      <c r="T2763">
        <v>1</v>
      </c>
      <c r="U2763" s="2">
        <v>1430.1603148623851</v>
      </c>
      <c r="V2763" s="2">
        <v>476.72010495412843</v>
      </c>
      <c r="W2763" t="s">
        <v>262</v>
      </c>
      <c r="X2763" t="s">
        <v>11204</v>
      </c>
      <c r="Y2763" t="s">
        <v>11192</v>
      </c>
      <c r="Z2763" t="str">
        <f t="shared" si="1206"/>
        <v>May</v>
      </c>
      <c r="AA2763" s="6">
        <f t="shared" si="1211"/>
        <v>0</v>
      </c>
      <c r="AB2763" s="6">
        <f t="shared" si="1211"/>
        <v>0</v>
      </c>
      <c r="AC2763" s="6">
        <f t="shared" si="1211"/>
        <v>3</v>
      </c>
      <c r="AD2763" s="6">
        <f t="shared" si="1211"/>
        <v>0</v>
      </c>
      <c r="AE2763" s="6">
        <f t="shared" si="1211"/>
        <v>0</v>
      </c>
      <c r="AF2763" s="6">
        <f t="shared" si="1207"/>
        <v>3</v>
      </c>
      <c r="AG2763" s="6">
        <f t="shared" si="1208"/>
        <v>0</v>
      </c>
      <c r="AH2763" s="14" t="str">
        <f>LEFT(X2763,2)&amp;"."&amp;VLOOKUP(MID(X2763,4,3),'Data validation'!$A$1:$B$12,2,FALSE)&amp;".2025"</f>
        <v>10.05.2025</v>
      </c>
      <c r="AI2763">
        <f t="shared" si="1209"/>
        <v>19</v>
      </c>
      <c r="AJ2763" t="str">
        <f>H2763&amp;"."&amp;VLOOKUP(I2763,'Data validation'!$A$1:$B$12,2,FALSE)&amp;".2026"</f>
        <v>24.07.2026</v>
      </c>
      <c r="AK2763">
        <f t="shared" si="1210"/>
        <v>30</v>
      </c>
      <c r="AL2763" t="e">
        <f>VLOOKUP(E2763,[2]Sheet1!$A:$B,2,FALSE)</f>
        <v>#N/A</v>
      </c>
    </row>
    <row r="2764" spans="1:38" x14ac:dyDescent="0.25">
      <c r="A2764" t="str">
        <f>VLOOKUP(Q2764,'Data validation'!$K$2:$L$50,2,FALSE)</f>
        <v>BOOKING</v>
      </c>
      <c r="B2764">
        <f t="shared" si="1196"/>
        <v>0</v>
      </c>
      <c r="C2764">
        <f t="shared" si="1197"/>
        <v>0</v>
      </c>
      <c r="D2764">
        <f t="shared" si="1198"/>
        <v>7</v>
      </c>
      <c r="E2764">
        <v>11387</v>
      </c>
      <c r="F2764" t="s">
        <v>11205</v>
      </c>
      <c r="G2764" t="s">
        <v>107</v>
      </c>
      <c r="H2764" t="str">
        <f t="shared" si="1199"/>
        <v>25</v>
      </c>
      <c r="I2764" t="str">
        <f t="shared" si="1200"/>
        <v>Jul</v>
      </c>
      <c r="J2764" t="s">
        <v>135</v>
      </c>
      <c r="K2764" t="str">
        <f t="shared" si="1201"/>
        <v>01</v>
      </c>
      <c r="L2764" t="str">
        <f t="shared" si="1202"/>
        <v>Aug</v>
      </c>
      <c r="M2764">
        <v>7</v>
      </c>
      <c r="N2764">
        <f t="shared" si="1203"/>
        <v>-24</v>
      </c>
      <c r="O2764">
        <f t="shared" si="1204"/>
        <v>6</v>
      </c>
      <c r="P2764">
        <f t="shared" si="1205"/>
        <v>0</v>
      </c>
      <c r="Q2764" t="s">
        <v>587</v>
      </c>
      <c r="R2764" t="s">
        <v>17</v>
      </c>
      <c r="S2764">
        <v>4</v>
      </c>
      <c r="T2764">
        <v>0</v>
      </c>
      <c r="U2764" s="2">
        <v>4403.0398582568805</v>
      </c>
      <c r="V2764" s="2">
        <v>629.00569403669726</v>
      </c>
      <c r="W2764" t="s">
        <v>5590</v>
      </c>
      <c r="X2764" t="s">
        <v>11206</v>
      </c>
      <c r="Y2764" t="s">
        <v>11192</v>
      </c>
      <c r="Z2764" t="str">
        <f t="shared" si="1206"/>
        <v>May</v>
      </c>
      <c r="AA2764" s="6">
        <f t="shared" si="1211"/>
        <v>0</v>
      </c>
      <c r="AB2764" s="6">
        <f t="shared" si="1211"/>
        <v>0</v>
      </c>
      <c r="AC2764" s="6">
        <f t="shared" si="1211"/>
        <v>6</v>
      </c>
      <c r="AD2764" s="6">
        <f t="shared" si="1211"/>
        <v>0</v>
      </c>
      <c r="AE2764" s="6">
        <f t="shared" si="1211"/>
        <v>0</v>
      </c>
      <c r="AF2764" s="6">
        <f t="shared" si="1207"/>
        <v>6</v>
      </c>
      <c r="AG2764" s="6">
        <f t="shared" si="1208"/>
        <v>-1</v>
      </c>
      <c r="AH2764" s="14" t="str">
        <f>LEFT(X2764,2)&amp;"."&amp;VLOOKUP(MID(X2764,4,3),'Data validation'!$A$1:$B$12,2,FALSE)&amp;".2025"</f>
        <v>10.05.2025</v>
      </c>
      <c r="AI2764">
        <f t="shared" si="1209"/>
        <v>19</v>
      </c>
      <c r="AJ2764" t="str">
        <f>H2764&amp;"."&amp;VLOOKUP(I2764,'Data validation'!$A$1:$B$12,2,FALSE)&amp;".2026"</f>
        <v>25.07.2026</v>
      </c>
      <c r="AK2764">
        <f t="shared" si="1210"/>
        <v>30</v>
      </c>
      <c r="AL2764" t="str">
        <f>VLOOKUP(E2764,[2]Sheet1!$A:$B,2,FALSE)</f>
        <v>Анулирана</v>
      </c>
    </row>
    <row r="2765" spans="1:38" x14ac:dyDescent="0.25">
      <c r="A2765" t="str">
        <f>VLOOKUP(Q2765,'Data validation'!$K$2:$L$50,2,FALSE)</f>
        <v>BOOKING</v>
      </c>
      <c r="B2765">
        <f t="shared" si="1196"/>
        <v>0</v>
      </c>
      <c r="C2765">
        <f t="shared" si="1197"/>
        <v>5</v>
      </c>
      <c r="D2765">
        <f t="shared" si="1198"/>
        <v>0</v>
      </c>
      <c r="E2765">
        <v>11335</v>
      </c>
      <c r="F2765" t="s">
        <v>11207</v>
      </c>
      <c r="G2765" t="s">
        <v>250</v>
      </c>
      <c r="H2765" t="str">
        <f t="shared" si="1199"/>
        <v>31</v>
      </c>
      <c r="I2765" t="str">
        <f t="shared" si="1200"/>
        <v>Aug</v>
      </c>
      <c r="J2765" t="s">
        <v>694</v>
      </c>
      <c r="K2765" t="str">
        <f t="shared" si="1201"/>
        <v>05</v>
      </c>
      <c r="L2765" t="str">
        <f t="shared" si="1202"/>
        <v>Sep</v>
      </c>
      <c r="M2765">
        <v>5</v>
      </c>
      <c r="N2765">
        <f t="shared" si="1203"/>
        <v>-26</v>
      </c>
      <c r="O2765">
        <f t="shared" si="1204"/>
        <v>0</v>
      </c>
      <c r="P2765">
        <f t="shared" si="1205"/>
        <v>4</v>
      </c>
      <c r="Q2765" t="s">
        <v>587</v>
      </c>
      <c r="R2765" t="s">
        <v>20</v>
      </c>
      <c r="S2765">
        <v>2</v>
      </c>
      <c r="T2765">
        <v>1</v>
      </c>
      <c r="U2765" s="2">
        <v>1773.1662440366972</v>
      </c>
      <c r="V2765" s="2">
        <v>354.63324880733938</v>
      </c>
      <c r="W2765" t="s">
        <v>5590</v>
      </c>
      <c r="X2765" t="s">
        <v>11208</v>
      </c>
      <c r="Y2765" t="s">
        <v>11165</v>
      </c>
      <c r="Z2765" t="str">
        <f t="shared" si="1206"/>
        <v>May</v>
      </c>
      <c r="AA2765" s="6">
        <f t="shared" si="1211"/>
        <v>0</v>
      </c>
      <c r="AB2765" s="6">
        <f t="shared" si="1211"/>
        <v>0</v>
      </c>
      <c r="AC2765" s="6">
        <f t="shared" si="1211"/>
        <v>0</v>
      </c>
      <c r="AD2765" s="6">
        <f t="shared" si="1211"/>
        <v>0</v>
      </c>
      <c r="AE2765" s="6">
        <f t="shared" si="1211"/>
        <v>4</v>
      </c>
      <c r="AF2765" s="6">
        <f t="shared" si="1207"/>
        <v>4</v>
      </c>
      <c r="AG2765" s="6">
        <f t="shared" si="1208"/>
        <v>-1</v>
      </c>
      <c r="AH2765" s="14" t="str">
        <f>LEFT(X2765,2)&amp;"."&amp;VLOOKUP(MID(X2765,4,3),'Data validation'!$A$1:$B$12,2,FALSE)&amp;".2025"</f>
        <v>05.05.2025</v>
      </c>
      <c r="AI2765">
        <f t="shared" si="1209"/>
        <v>19</v>
      </c>
      <c r="AJ2765" t="str">
        <f>H2765&amp;"."&amp;VLOOKUP(I2765,'Data validation'!$A$1:$B$12,2,FALSE)&amp;".2026"</f>
        <v>31.08.2026</v>
      </c>
      <c r="AK2765">
        <f t="shared" si="1210"/>
        <v>36</v>
      </c>
      <c r="AL2765" t="e">
        <f>VLOOKUP(E2765,[2]Sheet1!$A:$B,2,FALSE)</f>
        <v>#N/A</v>
      </c>
    </row>
    <row r="2766" spans="1:38" x14ac:dyDescent="0.25">
      <c r="A2766" t="str">
        <f>VLOOKUP(Q2766,'Data validation'!$K$2:$L$50,2,FALSE)</f>
        <v>BOOKING</v>
      </c>
      <c r="B2766">
        <f t="shared" si="1196"/>
        <v>3</v>
      </c>
      <c r="C2766">
        <f t="shared" si="1197"/>
        <v>1</v>
      </c>
      <c r="D2766">
        <f t="shared" si="1198"/>
        <v>0</v>
      </c>
      <c r="E2766">
        <v>11388</v>
      </c>
      <c r="F2766" t="s">
        <v>11209</v>
      </c>
      <c r="G2766" t="s">
        <v>9886</v>
      </c>
      <c r="H2766" t="str">
        <f t="shared" si="1199"/>
        <v>28</v>
      </c>
      <c r="I2766" t="str">
        <f t="shared" si="1200"/>
        <v>May</v>
      </c>
      <c r="J2766" t="s">
        <v>27</v>
      </c>
      <c r="K2766" t="str">
        <f t="shared" si="1201"/>
        <v>01</v>
      </c>
      <c r="L2766" t="str">
        <f t="shared" si="1202"/>
        <v>Jun</v>
      </c>
      <c r="M2766">
        <v>4</v>
      </c>
      <c r="N2766">
        <f t="shared" si="1203"/>
        <v>-27</v>
      </c>
      <c r="O2766">
        <f t="shared" si="1204"/>
        <v>3</v>
      </c>
      <c r="P2766">
        <f t="shared" si="1205"/>
        <v>0</v>
      </c>
      <c r="Q2766" t="s">
        <v>587</v>
      </c>
      <c r="R2766" t="s">
        <v>57</v>
      </c>
      <c r="S2766">
        <v>3</v>
      </c>
      <c r="T2766">
        <v>1</v>
      </c>
      <c r="U2766" s="2">
        <v>1685.9613467889908</v>
      </c>
      <c r="V2766" s="2">
        <v>421.4903366972477</v>
      </c>
      <c r="W2766" t="s">
        <v>262</v>
      </c>
      <c r="X2766" t="s">
        <v>11210</v>
      </c>
      <c r="Y2766" t="s">
        <v>11192</v>
      </c>
      <c r="Z2766" t="str">
        <f t="shared" si="1206"/>
        <v>May</v>
      </c>
      <c r="AA2766" s="6">
        <f t="shared" si="1211"/>
        <v>3</v>
      </c>
      <c r="AB2766" s="6">
        <f t="shared" si="1211"/>
        <v>0</v>
      </c>
      <c r="AC2766" s="6">
        <f t="shared" si="1211"/>
        <v>0</v>
      </c>
      <c r="AD2766" s="6">
        <f t="shared" si="1211"/>
        <v>0</v>
      </c>
      <c r="AE2766" s="6">
        <f t="shared" si="1211"/>
        <v>0</v>
      </c>
      <c r="AF2766" s="6">
        <f t="shared" si="1207"/>
        <v>3</v>
      </c>
      <c r="AG2766" s="6">
        <f t="shared" si="1208"/>
        <v>-1</v>
      </c>
      <c r="AH2766" s="14" t="str">
        <f>LEFT(X2766,2)&amp;"."&amp;VLOOKUP(MID(X2766,4,3),'Data validation'!$A$1:$B$12,2,FALSE)&amp;".2025"</f>
        <v>10.05.2025</v>
      </c>
      <c r="AI2766">
        <f t="shared" si="1209"/>
        <v>19</v>
      </c>
      <c r="AJ2766" t="str">
        <f>H2766&amp;"."&amp;VLOOKUP(I2766,'Data validation'!$A$1:$B$12,2,FALSE)&amp;".2026"</f>
        <v>28.05.2026</v>
      </c>
      <c r="AK2766">
        <f t="shared" si="1210"/>
        <v>22</v>
      </c>
      <c r="AL2766" t="str">
        <f>VLOOKUP(E2766,[2]Sheet1!$A:$B,2,FALSE)</f>
        <v>Анулирана</v>
      </c>
    </row>
    <row r="2767" spans="1:38" x14ac:dyDescent="0.25">
      <c r="A2767" t="str">
        <f>VLOOKUP(Q2767,'Data validation'!$K$2:$L$50,2,FALSE)</f>
        <v>BOOKING</v>
      </c>
      <c r="B2767">
        <f t="shared" si="1196"/>
        <v>1</v>
      </c>
      <c r="C2767">
        <f t="shared" si="1197"/>
        <v>1</v>
      </c>
      <c r="D2767">
        <f t="shared" si="1198"/>
        <v>0</v>
      </c>
      <c r="E2767">
        <v>11389</v>
      </c>
      <c r="F2767" t="s">
        <v>11211</v>
      </c>
      <c r="G2767" t="s">
        <v>3113</v>
      </c>
      <c r="H2767" t="str">
        <f t="shared" si="1199"/>
        <v>30</v>
      </c>
      <c r="I2767" t="str">
        <f t="shared" si="1200"/>
        <v>May</v>
      </c>
      <c r="J2767" t="s">
        <v>27</v>
      </c>
      <c r="K2767" t="str">
        <f t="shared" si="1201"/>
        <v>01</v>
      </c>
      <c r="L2767" t="str">
        <f t="shared" si="1202"/>
        <v>Jun</v>
      </c>
      <c r="M2767">
        <v>2</v>
      </c>
      <c r="N2767">
        <f t="shared" si="1203"/>
        <v>-29</v>
      </c>
      <c r="O2767">
        <f t="shared" si="1204"/>
        <v>1</v>
      </c>
      <c r="P2767">
        <f t="shared" si="1205"/>
        <v>0</v>
      </c>
      <c r="Q2767" t="s">
        <v>587</v>
      </c>
      <c r="R2767" t="s">
        <v>57</v>
      </c>
      <c r="S2767">
        <v>4</v>
      </c>
      <c r="T2767">
        <v>1</v>
      </c>
      <c r="U2767" s="2">
        <v>842.9806733944954</v>
      </c>
      <c r="V2767" s="2">
        <v>421.4903366972477</v>
      </c>
      <c r="W2767" t="s">
        <v>262</v>
      </c>
      <c r="X2767" t="s">
        <v>11212</v>
      </c>
      <c r="Y2767" t="s">
        <v>11192</v>
      </c>
      <c r="Z2767" t="str">
        <f t="shared" si="1206"/>
        <v>May</v>
      </c>
      <c r="AA2767" s="6">
        <f t="shared" si="1211"/>
        <v>1</v>
      </c>
      <c r="AB2767" s="6">
        <f t="shared" si="1211"/>
        <v>0</v>
      </c>
      <c r="AC2767" s="6">
        <f t="shared" si="1211"/>
        <v>0</v>
      </c>
      <c r="AD2767" s="6">
        <f t="shared" si="1211"/>
        <v>0</v>
      </c>
      <c r="AE2767" s="6">
        <f t="shared" si="1211"/>
        <v>0</v>
      </c>
      <c r="AF2767" s="6">
        <f t="shared" si="1207"/>
        <v>1</v>
      </c>
      <c r="AG2767" s="6">
        <f t="shared" si="1208"/>
        <v>-1</v>
      </c>
      <c r="AH2767" s="14" t="str">
        <f>LEFT(X2767,2)&amp;"."&amp;VLOOKUP(MID(X2767,4,3),'Data validation'!$A$1:$B$12,2,FALSE)&amp;".2025"</f>
        <v>10.05.2025</v>
      </c>
      <c r="AI2767">
        <f t="shared" si="1209"/>
        <v>19</v>
      </c>
      <c r="AJ2767" t="str">
        <f>H2767&amp;"."&amp;VLOOKUP(I2767,'Data validation'!$A$1:$B$12,2,FALSE)&amp;".2026"</f>
        <v>30.05.2026</v>
      </c>
      <c r="AK2767">
        <f t="shared" si="1210"/>
        <v>22</v>
      </c>
      <c r="AL2767" t="e">
        <f>VLOOKUP(E2767,[2]Sheet1!$A:$B,2,FALSE)</f>
        <v>#N/A</v>
      </c>
    </row>
    <row r="2768" spans="1:38" x14ac:dyDescent="0.25">
      <c r="A2768" t="str">
        <f>VLOOKUP(Q2768,'Data validation'!$K$2:$L$50,2,FALSE)</f>
        <v>BOOKING</v>
      </c>
      <c r="B2768">
        <f t="shared" si="1196"/>
        <v>3</v>
      </c>
      <c r="C2768">
        <f t="shared" si="1197"/>
        <v>0</v>
      </c>
      <c r="D2768">
        <f t="shared" si="1198"/>
        <v>0</v>
      </c>
      <c r="E2768">
        <v>11390</v>
      </c>
      <c r="F2768" t="s">
        <v>11213</v>
      </c>
      <c r="G2768" t="s">
        <v>10224</v>
      </c>
      <c r="H2768" t="str">
        <f t="shared" si="1199"/>
        <v>04</v>
      </c>
      <c r="I2768" t="str">
        <f t="shared" si="1200"/>
        <v>Jun</v>
      </c>
      <c r="J2768" t="s">
        <v>492</v>
      </c>
      <c r="K2768" t="str">
        <f t="shared" si="1201"/>
        <v>07</v>
      </c>
      <c r="L2768" t="str">
        <f t="shared" si="1202"/>
        <v>Jun</v>
      </c>
      <c r="M2768">
        <v>3</v>
      </c>
      <c r="N2768">
        <f t="shared" si="1203"/>
        <v>3</v>
      </c>
      <c r="O2768">
        <f t="shared" si="1204"/>
        <v>0</v>
      </c>
      <c r="P2768">
        <f t="shared" si="1205"/>
        <v>0</v>
      </c>
      <c r="Q2768" t="s">
        <v>587</v>
      </c>
      <c r="R2768" t="s">
        <v>48</v>
      </c>
      <c r="S2768">
        <v>2</v>
      </c>
      <c r="T2768">
        <v>1</v>
      </c>
      <c r="U2768" s="2">
        <v>928.73215568807336</v>
      </c>
      <c r="V2768" s="2">
        <v>309.57738522935773</v>
      </c>
      <c r="W2768" t="s">
        <v>262</v>
      </c>
      <c r="X2768" t="s">
        <v>11214</v>
      </c>
      <c r="Y2768" t="s">
        <v>11192</v>
      </c>
      <c r="Z2768" t="str">
        <f t="shared" si="1206"/>
        <v>May</v>
      </c>
      <c r="AA2768" s="6">
        <f t="shared" ref="AA2768:AE2795" si="1220">IF($I2768=AA$1,IF($L2768=AA$1,$M2768,$O2768),IF($L2768=AA$1,$P2768,0))</f>
        <v>0</v>
      </c>
      <c r="AB2768" s="6">
        <f t="shared" si="1220"/>
        <v>3</v>
      </c>
      <c r="AC2768" s="6">
        <f t="shared" si="1220"/>
        <v>0</v>
      </c>
      <c r="AD2768" s="6">
        <f t="shared" si="1220"/>
        <v>0</v>
      </c>
      <c r="AE2768" s="6">
        <f t="shared" si="1220"/>
        <v>0</v>
      </c>
      <c r="AF2768" s="6">
        <f t="shared" si="1207"/>
        <v>3</v>
      </c>
      <c r="AG2768" s="6">
        <f t="shared" si="1208"/>
        <v>0</v>
      </c>
      <c r="AH2768" s="14" t="str">
        <f>LEFT(X2768,2)&amp;"."&amp;VLOOKUP(MID(X2768,4,3),'Data validation'!$A$1:$B$12,2,FALSE)&amp;".2025"</f>
        <v>10.05.2025</v>
      </c>
      <c r="AI2768">
        <f t="shared" si="1209"/>
        <v>19</v>
      </c>
      <c r="AJ2768" t="str">
        <f>H2768&amp;"."&amp;VLOOKUP(I2768,'Data validation'!$A$1:$B$12,2,FALSE)&amp;".2026"</f>
        <v>04.06.2026</v>
      </c>
      <c r="AK2768">
        <f t="shared" si="1210"/>
        <v>23</v>
      </c>
      <c r="AL2768" t="e">
        <f>VLOOKUP(E2768,[2]Sheet1!$A:$B,2,FALSE)</f>
        <v>#N/A</v>
      </c>
    </row>
    <row r="2769" spans="1:38" x14ac:dyDescent="0.25">
      <c r="A2769" t="str">
        <f>VLOOKUP(Q2769,'Data validation'!$K$2:$L$50,2,FALSE)</f>
        <v>BOOKING</v>
      </c>
      <c r="B2769">
        <f t="shared" si="1196"/>
        <v>3</v>
      </c>
      <c r="C2769">
        <f t="shared" si="1197"/>
        <v>0</v>
      </c>
      <c r="D2769">
        <f t="shared" si="1198"/>
        <v>0</v>
      </c>
      <c r="E2769">
        <v>11336</v>
      </c>
      <c r="F2769" t="s">
        <v>11215</v>
      </c>
      <c r="G2769" t="s">
        <v>10224</v>
      </c>
      <c r="H2769" t="str">
        <f t="shared" si="1199"/>
        <v>04</v>
      </c>
      <c r="I2769" t="str">
        <f t="shared" si="1200"/>
        <v>Jun</v>
      </c>
      <c r="J2769" t="s">
        <v>492</v>
      </c>
      <c r="K2769" t="str">
        <f t="shared" si="1201"/>
        <v>07</v>
      </c>
      <c r="L2769" t="str">
        <f t="shared" si="1202"/>
        <v>Jun</v>
      </c>
      <c r="M2769">
        <v>3</v>
      </c>
      <c r="N2769">
        <f t="shared" si="1203"/>
        <v>3</v>
      </c>
      <c r="O2769">
        <f t="shared" si="1204"/>
        <v>0</v>
      </c>
      <c r="P2769">
        <f t="shared" si="1205"/>
        <v>0</v>
      </c>
      <c r="Q2769" t="s">
        <v>587</v>
      </c>
      <c r="R2769" t="s">
        <v>63</v>
      </c>
      <c r="S2769">
        <v>2</v>
      </c>
      <c r="T2769">
        <v>1</v>
      </c>
      <c r="U2769" s="2">
        <v>771.7633406422018</v>
      </c>
      <c r="V2769" s="2">
        <v>257.25444688073389</v>
      </c>
      <c r="W2769" t="s">
        <v>262</v>
      </c>
      <c r="X2769" t="s">
        <v>11216</v>
      </c>
      <c r="Y2769" t="s">
        <v>11165</v>
      </c>
      <c r="Z2769" t="str">
        <f t="shared" si="1206"/>
        <v>May</v>
      </c>
      <c r="AA2769" s="6">
        <f t="shared" si="1220"/>
        <v>0</v>
      </c>
      <c r="AB2769" s="6">
        <f t="shared" si="1220"/>
        <v>3</v>
      </c>
      <c r="AC2769" s="6">
        <f t="shared" si="1220"/>
        <v>0</v>
      </c>
      <c r="AD2769" s="6">
        <f t="shared" si="1220"/>
        <v>0</v>
      </c>
      <c r="AE2769" s="6">
        <f t="shared" si="1220"/>
        <v>0</v>
      </c>
      <c r="AF2769" s="6">
        <f t="shared" si="1207"/>
        <v>3</v>
      </c>
      <c r="AG2769" s="6">
        <f t="shared" si="1208"/>
        <v>0</v>
      </c>
      <c r="AH2769" s="14" t="str">
        <f>LEFT(X2769,2)&amp;"."&amp;VLOOKUP(MID(X2769,4,3),'Data validation'!$A$1:$B$12,2,FALSE)&amp;".2025"</f>
        <v>05.05.2025</v>
      </c>
      <c r="AI2769">
        <f t="shared" si="1209"/>
        <v>19</v>
      </c>
      <c r="AJ2769" t="str">
        <f>H2769&amp;"."&amp;VLOOKUP(I2769,'Data validation'!$A$1:$B$12,2,FALSE)&amp;".2026"</f>
        <v>04.06.2026</v>
      </c>
      <c r="AK2769">
        <f t="shared" si="1210"/>
        <v>23</v>
      </c>
      <c r="AL2769" t="e">
        <f>VLOOKUP(E2769,[2]Sheet1!$A:$B,2,FALSE)</f>
        <v>#N/A</v>
      </c>
    </row>
    <row r="2770" spans="1:38" x14ac:dyDescent="0.25">
      <c r="A2770" t="str">
        <f>VLOOKUP(Q2770,'Data validation'!$K$2:$L$50,2,FALSE)</f>
        <v>BOOKING</v>
      </c>
      <c r="B2770">
        <f t="shared" si="1196"/>
        <v>0</v>
      </c>
      <c r="C2770">
        <f t="shared" si="1197"/>
        <v>0</v>
      </c>
      <c r="D2770">
        <f t="shared" si="1198"/>
        <v>4</v>
      </c>
      <c r="E2770">
        <v>11337</v>
      </c>
      <c r="F2770" t="s">
        <v>11217</v>
      </c>
      <c r="G2770" t="s">
        <v>326</v>
      </c>
      <c r="H2770" t="str">
        <f t="shared" si="1199"/>
        <v>10</v>
      </c>
      <c r="I2770" t="str">
        <f t="shared" si="1200"/>
        <v>Aug</v>
      </c>
      <c r="J2770" t="s">
        <v>1443</v>
      </c>
      <c r="K2770" t="str">
        <f t="shared" si="1201"/>
        <v>14</v>
      </c>
      <c r="L2770" t="str">
        <f t="shared" si="1202"/>
        <v>Aug</v>
      </c>
      <c r="M2770">
        <v>4</v>
      </c>
      <c r="N2770">
        <f t="shared" si="1203"/>
        <v>4</v>
      </c>
      <c r="O2770">
        <f t="shared" si="1204"/>
        <v>0</v>
      </c>
      <c r="P2770">
        <f t="shared" si="1205"/>
        <v>0</v>
      </c>
      <c r="Q2770" t="s">
        <v>587</v>
      </c>
      <c r="R2770" t="s">
        <v>63</v>
      </c>
      <c r="S2770">
        <v>3</v>
      </c>
      <c r="T2770">
        <v>1</v>
      </c>
      <c r="U2770" s="2">
        <v>2637.1048022018349</v>
      </c>
      <c r="V2770" s="2">
        <v>659.27620055045873</v>
      </c>
      <c r="W2770" t="s">
        <v>262</v>
      </c>
      <c r="X2770" t="s">
        <v>11218</v>
      </c>
      <c r="Y2770" t="s">
        <v>11165</v>
      </c>
      <c r="Z2770" t="str">
        <f t="shared" si="1206"/>
        <v>May</v>
      </c>
      <c r="AA2770" s="6">
        <f t="shared" si="1220"/>
        <v>0</v>
      </c>
      <c r="AB2770" s="6">
        <f t="shared" si="1220"/>
        <v>0</v>
      </c>
      <c r="AC2770" s="6">
        <f t="shared" si="1220"/>
        <v>0</v>
      </c>
      <c r="AD2770" s="6">
        <f t="shared" si="1220"/>
        <v>4</v>
      </c>
      <c r="AE2770" s="6">
        <f t="shared" si="1220"/>
        <v>0</v>
      </c>
      <c r="AF2770" s="6">
        <f t="shared" si="1207"/>
        <v>4</v>
      </c>
      <c r="AG2770" s="6">
        <f t="shared" si="1208"/>
        <v>0</v>
      </c>
      <c r="AH2770" s="14" t="str">
        <f>LEFT(X2770,2)&amp;"."&amp;VLOOKUP(MID(X2770,4,3),'Data validation'!$A$1:$B$12,2,FALSE)&amp;".2025"</f>
        <v>05.05.2025</v>
      </c>
      <c r="AI2770">
        <f t="shared" si="1209"/>
        <v>19</v>
      </c>
      <c r="AJ2770" t="str">
        <f>H2770&amp;"."&amp;VLOOKUP(I2770,'Data validation'!$A$1:$B$12,2,FALSE)&amp;".2026"</f>
        <v>10.08.2026</v>
      </c>
      <c r="AK2770">
        <f t="shared" si="1210"/>
        <v>33</v>
      </c>
      <c r="AL2770" t="e">
        <f>VLOOKUP(E2770,[2]Sheet1!$A:$B,2,FALSE)</f>
        <v>#N/A</v>
      </c>
    </row>
    <row r="2771" spans="1:38" x14ac:dyDescent="0.25">
      <c r="A2771" t="str">
        <f>VLOOKUP(Q2771,'Data validation'!$K$2:$L$50,2,FALSE)</f>
        <v>BOOKING</v>
      </c>
      <c r="B2771">
        <f t="shared" si="1196"/>
        <v>1</v>
      </c>
      <c r="C2771">
        <f t="shared" si="1197"/>
        <v>1</v>
      </c>
      <c r="D2771">
        <f t="shared" si="1198"/>
        <v>0</v>
      </c>
      <c r="E2771">
        <v>11338</v>
      </c>
      <c r="F2771" t="s">
        <v>11219</v>
      </c>
      <c r="G2771" t="s">
        <v>3113</v>
      </c>
      <c r="H2771" t="str">
        <f t="shared" si="1199"/>
        <v>30</v>
      </c>
      <c r="I2771" t="str">
        <f t="shared" si="1200"/>
        <v>May</v>
      </c>
      <c r="J2771" t="s">
        <v>27</v>
      </c>
      <c r="K2771" t="str">
        <f t="shared" si="1201"/>
        <v>01</v>
      </c>
      <c r="L2771" t="str">
        <f t="shared" si="1202"/>
        <v>Jun</v>
      </c>
      <c r="M2771">
        <v>2</v>
      </c>
      <c r="N2771">
        <f t="shared" si="1203"/>
        <v>-29</v>
      </c>
      <c r="O2771">
        <f t="shared" si="1204"/>
        <v>1</v>
      </c>
      <c r="P2771">
        <f t="shared" si="1205"/>
        <v>0</v>
      </c>
      <c r="Q2771" t="s">
        <v>587</v>
      </c>
      <c r="R2771" t="s">
        <v>57</v>
      </c>
      <c r="S2771">
        <v>2</v>
      </c>
      <c r="T2771">
        <v>3</v>
      </c>
      <c r="U2771" s="2">
        <v>842.9806733944954</v>
      </c>
      <c r="V2771" s="2">
        <v>421.4903366972477</v>
      </c>
      <c r="W2771" t="s">
        <v>262</v>
      </c>
      <c r="X2771" t="s">
        <v>11220</v>
      </c>
      <c r="Y2771" t="s">
        <v>11165</v>
      </c>
      <c r="Z2771" t="str">
        <f t="shared" si="1206"/>
        <v>May</v>
      </c>
      <c r="AA2771" s="6">
        <f t="shared" si="1220"/>
        <v>1</v>
      </c>
      <c r="AB2771" s="6">
        <f t="shared" si="1220"/>
        <v>0</v>
      </c>
      <c r="AC2771" s="6">
        <f t="shared" si="1220"/>
        <v>0</v>
      </c>
      <c r="AD2771" s="6">
        <f t="shared" si="1220"/>
        <v>0</v>
      </c>
      <c r="AE2771" s="6">
        <f t="shared" si="1220"/>
        <v>0</v>
      </c>
      <c r="AF2771" s="6">
        <f t="shared" si="1207"/>
        <v>1</v>
      </c>
      <c r="AG2771" s="6">
        <f t="shared" si="1208"/>
        <v>-1</v>
      </c>
      <c r="AH2771" s="14" t="str">
        <f>LEFT(X2771,2)&amp;"."&amp;VLOOKUP(MID(X2771,4,3),'Data validation'!$A$1:$B$12,2,FALSE)&amp;".2025"</f>
        <v>05.05.2025</v>
      </c>
      <c r="AI2771">
        <f t="shared" si="1209"/>
        <v>19</v>
      </c>
      <c r="AJ2771" t="str">
        <f>H2771&amp;"."&amp;VLOOKUP(I2771,'Data validation'!$A$1:$B$12,2,FALSE)&amp;".2026"</f>
        <v>30.05.2026</v>
      </c>
      <c r="AK2771">
        <f t="shared" si="1210"/>
        <v>22</v>
      </c>
      <c r="AL2771" t="e">
        <f>VLOOKUP(E2771,[2]Sheet1!$A:$B,2,FALSE)</f>
        <v>#N/A</v>
      </c>
    </row>
    <row r="2772" spans="1:38" x14ac:dyDescent="0.25">
      <c r="A2772" t="str">
        <f>VLOOKUP(Q2772,'Data validation'!$K$2:$L$50,2,FALSE)</f>
        <v>BOOKING</v>
      </c>
      <c r="B2772">
        <f t="shared" si="1196"/>
        <v>1</v>
      </c>
      <c r="C2772">
        <f t="shared" si="1197"/>
        <v>1</v>
      </c>
      <c r="D2772">
        <f t="shared" si="1198"/>
        <v>0</v>
      </c>
      <c r="E2772">
        <v>11340</v>
      </c>
      <c r="F2772" t="s">
        <v>11221</v>
      </c>
      <c r="G2772" t="s">
        <v>3113</v>
      </c>
      <c r="H2772" t="str">
        <f t="shared" si="1199"/>
        <v>30</v>
      </c>
      <c r="I2772" t="str">
        <f t="shared" si="1200"/>
        <v>May</v>
      </c>
      <c r="J2772" t="s">
        <v>27</v>
      </c>
      <c r="K2772" t="str">
        <f t="shared" si="1201"/>
        <v>01</v>
      </c>
      <c r="L2772" t="str">
        <f t="shared" si="1202"/>
        <v>Jun</v>
      </c>
      <c r="M2772">
        <v>2</v>
      </c>
      <c r="N2772">
        <f t="shared" si="1203"/>
        <v>-29</v>
      </c>
      <c r="O2772">
        <f t="shared" si="1204"/>
        <v>1</v>
      </c>
      <c r="P2772">
        <f t="shared" si="1205"/>
        <v>0</v>
      </c>
      <c r="Q2772" t="s">
        <v>587</v>
      </c>
      <c r="R2772" t="s">
        <v>17</v>
      </c>
      <c r="S2772">
        <v>2</v>
      </c>
      <c r="T2772">
        <v>1</v>
      </c>
      <c r="U2772" s="2">
        <v>494.16108440366963</v>
      </c>
      <c r="V2772" s="2">
        <v>247.08054220183482</v>
      </c>
      <c r="W2772" t="s">
        <v>262</v>
      </c>
      <c r="X2772" t="s">
        <v>11222</v>
      </c>
      <c r="Y2772" t="s">
        <v>11114</v>
      </c>
      <c r="Z2772" t="str">
        <f t="shared" si="1206"/>
        <v>May</v>
      </c>
      <c r="AA2772" s="6">
        <f t="shared" si="1220"/>
        <v>1</v>
      </c>
      <c r="AB2772" s="6">
        <f t="shared" si="1220"/>
        <v>0</v>
      </c>
      <c r="AC2772" s="6">
        <f t="shared" si="1220"/>
        <v>0</v>
      </c>
      <c r="AD2772" s="6">
        <f t="shared" si="1220"/>
        <v>0</v>
      </c>
      <c r="AE2772" s="6">
        <f t="shared" si="1220"/>
        <v>0</v>
      </c>
      <c r="AF2772" s="6">
        <f t="shared" si="1207"/>
        <v>1</v>
      </c>
      <c r="AG2772" s="6">
        <f t="shared" si="1208"/>
        <v>-1</v>
      </c>
      <c r="AH2772" s="14" t="str">
        <f>LEFT(X2772,2)&amp;"."&amp;VLOOKUP(MID(X2772,4,3),'Data validation'!$A$1:$B$12,2,FALSE)&amp;".2025"</f>
        <v>06.05.2025</v>
      </c>
      <c r="AI2772">
        <f t="shared" si="1209"/>
        <v>19</v>
      </c>
      <c r="AJ2772" t="str">
        <f>H2772&amp;"."&amp;VLOOKUP(I2772,'Data validation'!$A$1:$B$12,2,FALSE)&amp;".2026"</f>
        <v>30.05.2026</v>
      </c>
      <c r="AK2772">
        <f t="shared" si="1210"/>
        <v>22</v>
      </c>
      <c r="AL2772" t="str">
        <f>VLOOKUP(E2772,[2]Sheet1!$A:$B,2,FALSE)</f>
        <v>Анулирана</v>
      </c>
    </row>
    <row r="2773" spans="1:38" x14ac:dyDescent="0.25">
      <c r="A2773" t="str">
        <f>VLOOKUP(Q2773,'Data validation'!$K$2:$L$50,2,FALSE)</f>
        <v>TO</v>
      </c>
      <c r="B2773">
        <f t="shared" si="1196"/>
        <v>0</v>
      </c>
      <c r="C2773">
        <f t="shared" si="1197"/>
        <v>2</v>
      </c>
      <c r="D2773">
        <f t="shared" si="1198"/>
        <v>3</v>
      </c>
      <c r="E2773">
        <v>11344</v>
      </c>
      <c r="F2773" t="s">
        <v>11223</v>
      </c>
      <c r="G2773" t="s">
        <v>91</v>
      </c>
      <c r="H2773" t="str">
        <f t="shared" si="1199"/>
        <v>22</v>
      </c>
      <c r="I2773" t="str">
        <f t="shared" si="1200"/>
        <v>Aug</v>
      </c>
      <c r="J2773" t="s">
        <v>238</v>
      </c>
      <c r="K2773" t="str">
        <f t="shared" si="1201"/>
        <v>27</v>
      </c>
      <c r="L2773" t="str">
        <f t="shared" si="1202"/>
        <v>Aug</v>
      </c>
      <c r="M2773">
        <v>5</v>
      </c>
      <c r="N2773">
        <f t="shared" si="1203"/>
        <v>5</v>
      </c>
      <c r="O2773">
        <f t="shared" si="1204"/>
        <v>0</v>
      </c>
      <c r="P2773">
        <f t="shared" si="1205"/>
        <v>0</v>
      </c>
      <c r="Q2773" t="s">
        <v>81</v>
      </c>
      <c r="R2773" t="s">
        <v>25</v>
      </c>
      <c r="S2773">
        <v>3</v>
      </c>
      <c r="T2773">
        <v>1</v>
      </c>
      <c r="U2773" s="2">
        <f>SUMIFS(SLR!L:L,SLR!D:D,'Резервации 2026'!E2773)</f>
        <v>2950.4477881999996</v>
      </c>
      <c r="V2773" s="2">
        <f t="shared" ref="V2773" si="1221">+U2773/M2773</f>
        <v>590.08955763999995</v>
      </c>
      <c r="W2773" t="s">
        <v>262</v>
      </c>
      <c r="X2773" t="s">
        <v>11224</v>
      </c>
      <c r="Y2773" t="s">
        <v>11114</v>
      </c>
      <c r="Z2773" t="str">
        <f t="shared" si="1206"/>
        <v>May</v>
      </c>
      <c r="AA2773" s="6">
        <f t="shared" si="1220"/>
        <v>0</v>
      </c>
      <c r="AB2773" s="6">
        <f t="shared" si="1220"/>
        <v>0</v>
      </c>
      <c r="AC2773" s="6">
        <f t="shared" si="1220"/>
        <v>0</v>
      </c>
      <c r="AD2773" s="6">
        <f t="shared" si="1220"/>
        <v>5</v>
      </c>
      <c r="AE2773" s="6">
        <f t="shared" si="1220"/>
        <v>0</v>
      </c>
      <c r="AF2773" s="6">
        <f t="shared" si="1207"/>
        <v>5</v>
      </c>
      <c r="AG2773" s="6">
        <f t="shared" si="1208"/>
        <v>0</v>
      </c>
      <c r="AH2773" s="14" t="str">
        <f>LEFT(X2773,2)&amp;"."&amp;VLOOKUP(MID(X2773,4,3),'Data validation'!$A$1:$B$12,2,FALSE)&amp;".2025"</f>
        <v>06.05.2025</v>
      </c>
      <c r="AI2773">
        <f t="shared" si="1209"/>
        <v>19</v>
      </c>
      <c r="AJ2773" t="str">
        <f>H2773&amp;"."&amp;VLOOKUP(I2773,'Data validation'!$A$1:$B$12,2,FALSE)&amp;".2026"</f>
        <v>22.08.2026</v>
      </c>
      <c r="AK2773">
        <f t="shared" si="1210"/>
        <v>34</v>
      </c>
      <c r="AL2773" t="e">
        <f>VLOOKUP(E2773,[2]Sheet1!$A:$B,2,FALSE)</f>
        <v>#N/A</v>
      </c>
    </row>
    <row r="2774" spans="1:38" x14ac:dyDescent="0.25">
      <c r="A2774" t="str">
        <f>VLOOKUP(Q2774,'Data validation'!$K$2:$L$50,2,FALSE)</f>
        <v>BOOKING</v>
      </c>
      <c r="B2774">
        <f t="shared" si="1196"/>
        <v>0</v>
      </c>
      <c r="C2774">
        <f t="shared" si="1197"/>
        <v>3</v>
      </c>
      <c r="D2774">
        <f t="shared" si="1198"/>
        <v>0</v>
      </c>
      <c r="E2774">
        <v>11345</v>
      </c>
      <c r="F2774" t="s">
        <v>11225</v>
      </c>
      <c r="G2774" t="s">
        <v>1453</v>
      </c>
      <c r="H2774" t="str">
        <f t="shared" si="1199"/>
        <v>16</v>
      </c>
      <c r="I2774" t="str">
        <f t="shared" si="1200"/>
        <v>Jun</v>
      </c>
      <c r="J2774" t="s">
        <v>151</v>
      </c>
      <c r="K2774" t="str">
        <f t="shared" si="1201"/>
        <v>19</v>
      </c>
      <c r="L2774" t="str">
        <f t="shared" si="1202"/>
        <v>Jun</v>
      </c>
      <c r="M2774">
        <v>3</v>
      </c>
      <c r="N2774">
        <f t="shared" si="1203"/>
        <v>3</v>
      </c>
      <c r="O2774">
        <f t="shared" si="1204"/>
        <v>0</v>
      </c>
      <c r="P2774">
        <f t="shared" si="1205"/>
        <v>0</v>
      </c>
      <c r="Q2774" t="s">
        <v>587</v>
      </c>
      <c r="R2774" t="s">
        <v>188</v>
      </c>
      <c r="S2774">
        <v>2</v>
      </c>
      <c r="T2774">
        <v>2</v>
      </c>
      <c r="U2774" s="2">
        <v>1493.4107804587154</v>
      </c>
      <c r="V2774" s="2">
        <v>497.80359348623847</v>
      </c>
      <c r="W2774" t="s">
        <v>262</v>
      </c>
      <c r="X2774" t="s">
        <v>11226</v>
      </c>
      <c r="Y2774" t="s">
        <v>11114</v>
      </c>
      <c r="Z2774" t="str">
        <f t="shared" si="1206"/>
        <v>May</v>
      </c>
      <c r="AA2774" s="6">
        <f t="shared" si="1220"/>
        <v>0</v>
      </c>
      <c r="AB2774" s="6">
        <f t="shared" si="1220"/>
        <v>3</v>
      </c>
      <c r="AC2774" s="6">
        <f t="shared" si="1220"/>
        <v>0</v>
      </c>
      <c r="AD2774" s="6">
        <f t="shared" si="1220"/>
        <v>0</v>
      </c>
      <c r="AE2774" s="6">
        <f t="shared" si="1220"/>
        <v>0</v>
      </c>
      <c r="AF2774" s="6">
        <f t="shared" si="1207"/>
        <v>3</v>
      </c>
      <c r="AG2774" s="6">
        <f t="shared" si="1208"/>
        <v>0</v>
      </c>
      <c r="AH2774" s="14" t="str">
        <f>LEFT(X2774,2)&amp;"."&amp;VLOOKUP(MID(X2774,4,3),'Data validation'!$A$1:$B$12,2,FALSE)&amp;".2025"</f>
        <v>07.05.2025</v>
      </c>
      <c r="AI2774">
        <f t="shared" si="1209"/>
        <v>19</v>
      </c>
      <c r="AJ2774" t="str">
        <f>H2774&amp;"."&amp;VLOOKUP(I2774,'Data validation'!$A$1:$B$12,2,FALSE)&amp;".2026"</f>
        <v>16.06.2026</v>
      </c>
      <c r="AK2774">
        <f t="shared" si="1210"/>
        <v>25</v>
      </c>
      <c r="AL2774" t="e">
        <f>VLOOKUP(E2774,[2]Sheet1!$A:$B,2,FALSE)</f>
        <v>#N/A</v>
      </c>
    </row>
    <row r="2775" spans="1:38" x14ac:dyDescent="0.25">
      <c r="A2775" t="str">
        <f>VLOOKUP(Q2775,'Data validation'!$K$2:$L$50,2,FALSE)</f>
        <v>TO</v>
      </c>
      <c r="B2775">
        <f t="shared" si="1196"/>
        <v>0</v>
      </c>
      <c r="C2775">
        <f t="shared" si="1197"/>
        <v>0</v>
      </c>
      <c r="D2775">
        <f t="shared" si="1198"/>
        <v>5</v>
      </c>
      <c r="E2775">
        <v>11346</v>
      </c>
      <c r="F2775" t="s">
        <v>11227</v>
      </c>
      <c r="G2775" t="s">
        <v>94</v>
      </c>
      <c r="H2775" t="str">
        <f t="shared" si="1199"/>
        <v>27</v>
      </c>
      <c r="I2775" t="str">
        <f t="shared" si="1200"/>
        <v>Jul</v>
      </c>
      <c r="J2775" t="s">
        <v>135</v>
      </c>
      <c r="K2775" t="str">
        <f t="shared" si="1201"/>
        <v>01</v>
      </c>
      <c r="L2775" t="str">
        <f t="shared" si="1202"/>
        <v>Aug</v>
      </c>
      <c r="M2775">
        <v>5</v>
      </c>
      <c r="N2775">
        <f t="shared" si="1203"/>
        <v>-26</v>
      </c>
      <c r="O2775">
        <f t="shared" si="1204"/>
        <v>4</v>
      </c>
      <c r="P2775">
        <f t="shared" si="1205"/>
        <v>0</v>
      </c>
      <c r="Q2775" t="s">
        <v>56</v>
      </c>
      <c r="R2775" t="s">
        <v>63</v>
      </c>
      <c r="S2775">
        <v>3</v>
      </c>
      <c r="T2775">
        <v>0</v>
      </c>
      <c r="U2775" s="2">
        <f>SUMIFS(Novoton!L:L,Novoton!D:D,'Резервации 2026'!E2775)</f>
        <v>1999.5428005000001</v>
      </c>
      <c r="V2775" s="2">
        <f t="shared" ref="V2775" si="1222">+U2775/M2775</f>
        <v>399.90856010000005</v>
      </c>
      <c r="W2775" t="s">
        <v>262</v>
      </c>
      <c r="X2775" t="s">
        <v>11228</v>
      </c>
      <c r="Y2775" t="s">
        <v>11165</v>
      </c>
      <c r="Z2775" t="str">
        <f t="shared" si="1206"/>
        <v>May</v>
      </c>
      <c r="AA2775" s="6">
        <f t="shared" si="1220"/>
        <v>0</v>
      </c>
      <c r="AB2775" s="6">
        <f t="shared" si="1220"/>
        <v>0</v>
      </c>
      <c r="AC2775" s="6">
        <f t="shared" si="1220"/>
        <v>4</v>
      </c>
      <c r="AD2775" s="6">
        <f t="shared" si="1220"/>
        <v>0</v>
      </c>
      <c r="AE2775" s="6">
        <f t="shared" si="1220"/>
        <v>0</v>
      </c>
      <c r="AF2775" s="6">
        <f t="shared" si="1207"/>
        <v>4</v>
      </c>
      <c r="AG2775" s="6">
        <f t="shared" si="1208"/>
        <v>-1</v>
      </c>
      <c r="AH2775" s="14" t="str">
        <f>LEFT(X2775,2)&amp;"."&amp;VLOOKUP(MID(X2775,4,3),'Data validation'!$A$1:$B$12,2,FALSE)&amp;".2025"</f>
        <v>07.05.2025</v>
      </c>
      <c r="AI2775">
        <f t="shared" si="1209"/>
        <v>19</v>
      </c>
      <c r="AJ2775" t="str">
        <f>H2775&amp;"."&amp;VLOOKUP(I2775,'Data validation'!$A$1:$B$12,2,FALSE)&amp;".2026"</f>
        <v>27.07.2026</v>
      </c>
      <c r="AK2775">
        <f t="shared" si="1210"/>
        <v>31</v>
      </c>
      <c r="AL2775" t="e">
        <f>VLOOKUP(E2775,[2]Sheet1!$A:$B,2,FALSE)</f>
        <v>#N/A</v>
      </c>
    </row>
    <row r="2776" spans="1:38" x14ac:dyDescent="0.25">
      <c r="A2776" t="str">
        <f>VLOOKUP(Q2776,'Data validation'!$K$2:$L$50,2,FALSE)</f>
        <v>BOOKING</v>
      </c>
      <c r="B2776">
        <f t="shared" si="1196"/>
        <v>2</v>
      </c>
      <c r="C2776">
        <f t="shared" si="1197"/>
        <v>0</v>
      </c>
      <c r="D2776">
        <f t="shared" si="1198"/>
        <v>0</v>
      </c>
      <c r="E2776">
        <v>11347</v>
      </c>
      <c r="F2776" t="s">
        <v>11229</v>
      </c>
      <c r="G2776" t="s">
        <v>27</v>
      </c>
      <c r="H2776" t="str">
        <f t="shared" si="1199"/>
        <v>01</v>
      </c>
      <c r="I2776" t="str">
        <f t="shared" si="1200"/>
        <v>Jun</v>
      </c>
      <c r="J2776" t="s">
        <v>365</v>
      </c>
      <c r="K2776" t="str">
        <f t="shared" si="1201"/>
        <v>03</v>
      </c>
      <c r="L2776" t="str">
        <f t="shared" si="1202"/>
        <v>Jun</v>
      </c>
      <c r="M2776">
        <v>2</v>
      </c>
      <c r="N2776">
        <f t="shared" si="1203"/>
        <v>2</v>
      </c>
      <c r="O2776">
        <f t="shared" si="1204"/>
        <v>0</v>
      </c>
      <c r="P2776">
        <f t="shared" si="1205"/>
        <v>0</v>
      </c>
      <c r="Q2776" t="s">
        <v>587</v>
      </c>
      <c r="R2776" t="s">
        <v>110</v>
      </c>
      <c r="S2776">
        <v>3</v>
      </c>
      <c r="T2776">
        <v>3</v>
      </c>
      <c r="U2776" s="2">
        <v>1045.5974840366971</v>
      </c>
      <c r="V2776" s="2">
        <v>522.79874201834855</v>
      </c>
      <c r="W2776" t="s">
        <v>227</v>
      </c>
      <c r="X2776" t="s">
        <v>11230</v>
      </c>
      <c r="Y2776" t="s">
        <v>11117</v>
      </c>
      <c r="Z2776" t="str">
        <f t="shared" si="1206"/>
        <v>May</v>
      </c>
      <c r="AA2776" s="6">
        <f t="shared" si="1220"/>
        <v>0</v>
      </c>
      <c r="AB2776" s="6">
        <f t="shared" si="1220"/>
        <v>2</v>
      </c>
      <c r="AC2776" s="6">
        <f t="shared" si="1220"/>
        <v>0</v>
      </c>
      <c r="AD2776" s="6">
        <f t="shared" si="1220"/>
        <v>0</v>
      </c>
      <c r="AE2776" s="6">
        <f t="shared" si="1220"/>
        <v>0</v>
      </c>
      <c r="AF2776" s="6">
        <f t="shared" si="1207"/>
        <v>2</v>
      </c>
      <c r="AG2776" s="6">
        <f t="shared" si="1208"/>
        <v>0</v>
      </c>
      <c r="AH2776" s="14" t="str">
        <f>LEFT(X2776,2)&amp;"."&amp;VLOOKUP(MID(X2776,4,3),'Data validation'!$A$1:$B$12,2,FALSE)&amp;".2025"</f>
        <v>07.05.2025</v>
      </c>
      <c r="AI2776">
        <f t="shared" si="1209"/>
        <v>19</v>
      </c>
      <c r="AJ2776" t="str">
        <f>H2776&amp;"."&amp;VLOOKUP(I2776,'Data validation'!$A$1:$B$12,2,FALSE)&amp;".2026"</f>
        <v>01.06.2026</v>
      </c>
      <c r="AK2776">
        <f t="shared" si="1210"/>
        <v>23</v>
      </c>
      <c r="AL2776" t="e">
        <f>VLOOKUP(E2776,[2]Sheet1!$A:$B,2,FALSE)</f>
        <v>#N/A</v>
      </c>
    </row>
    <row r="2777" spans="1:38" x14ac:dyDescent="0.25">
      <c r="A2777" t="str">
        <f>VLOOKUP(Q2777,'Data validation'!$K$2:$L$50,2,FALSE)</f>
        <v>TO</v>
      </c>
      <c r="B2777">
        <f t="shared" si="1196"/>
        <v>2</v>
      </c>
      <c r="C2777">
        <f t="shared" si="1197"/>
        <v>1</v>
      </c>
      <c r="D2777">
        <f t="shared" si="1198"/>
        <v>0</v>
      </c>
      <c r="E2777">
        <v>11341</v>
      </c>
      <c r="F2777" t="s">
        <v>11231</v>
      </c>
      <c r="G2777" t="s">
        <v>1869</v>
      </c>
      <c r="H2777" t="str">
        <f t="shared" si="1199"/>
        <v>29</v>
      </c>
      <c r="I2777" t="str">
        <f t="shared" si="1200"/>
        <v>May</v>
      </c>
      <c r="J2777" t="s">
        <v>27</v>
      </c>
      <c r="K2777" t="str">
        <f t="shared" si="1201"/>
        <v>01</v>
      </c>
      <c r="L2777" t="str">
        <f t="shared" si="1202"/>
        <v>Jun</v>
      </c>
      <c r="M2777">
        <v>3</v>
      </c>
      <c r="N2777">
        <f t="shared" si="1203"/>
        <v>-28</v>
      </c>
      <c r="O2777">
        <f t="shared" si="1204"/>
        <v>2</v>
      </c>
      <c r="P2777">
        <f t="shared" si="1205"/>
        <v>0</v>
      </c>
      <c r="Q2777" t="s">
        <v>81</v>
      </c>
      <c r="R2777" t="s">
        <v>20</v>
      </c>
      <c r="S2777">
        <v>1</v>
      </c>
      <c r="T2777">
        <v>0</v>
      </c>
      <c r="U2777" s="2">
        <f>SUMIFS(SLR!L:L,SLR!D:D,'Резервации 2026'!E2777)</f>
        <v>550.13586239999995</v>
      </c>
      <c r="V2777" s="2">
        <f t="shared" ref="V2777:V2778" si="1223">+U2777/M2777</f>
        <v>183.37862079999999</v>
      </c>
      <c r="W2777" t="s">
        <v>262</v>
      </c>
      <c r="X2777" t="s">
        <v>11232</v>
      </c>
      <c r="Y2777" t="s">
        <v>11114</v>
      </c>
      <c r="Z2777" t="str">
        <f t="shared" si="1206"/>
        <v>May</v>
      </c>
      <c r="AA2777" s="6">
        <f t="shared" si="1220"/>
        <v>2</v>
      </c>
      <c r="AB2777" s="6">
        <f t="shared" si="1220"/>
        <v>0</v>
      </c>
      <c r="AC2777" s="6">
        <f t="shared" si="1220"/>
        <v>0</v>
      </c>
      <c r="AD2777" s="6">
        <f t="shared" si="1220"/>
        <v>0</v>
      </c>
      <c r="AE2777" s="6">
        <f t="shared" si="1220"/>
        <v>0</v>
      </c>
      <c r="AF2777" s="6">
        <f t="shared" si="1207"/>
        <v>2</v>
      </c>
      <c r="AG2777" s="6">
        <f t="shared" si="1208"/>
        <v>-1</v>
      </c>
      <c r="AH2777" s="14" t="str">
        <f>LEFT(X2777,2)&amp;"."&amp;VLOOKUP(MID(X2777,4,3),'Data validation'!$A$1:$B$12,2,FALSE)&amp;".2025"</f>
        <v>06.05.2025</v>
      </c>
      <c r="AI2777">
        <f t="shared" si="1209"/>
        <v>19</v>
      </c>
      <c r="AJ2777" t="str">
        <f>H2777&amp;"."&amp;VLOOKUP(I2777,'Data validation'!$A$1:$B$12,2,FALSE)&amp;".2026"</f>
        <v>29.05.2026</v>
      </c>
      <c r="AK2777">
        <f t="shared" si="1210"/>
        <v>22</v>
      </c>
      <c r="AL2777" t="e">
        <f>VLOOKUP(E2777,[2]Sheet1!$A:$B,2,FALSE)</f>
        <v>#N/A</v>
      </c>
    </row>
    <row r="2778" spans="1:38" x14ac:dyDescent="0.25">
      <c r="A2778" t="str">
        <f>VLOOKUP(Q2778,'Data validation'!$K$2:$L$50,2,FALSE)</f>
        <v>TO</v>
      </c>
      <c r="B2778">
        <f t="shared" si="1196"/>
        <v>0</v>
      </c>
      <c r="C2778">
        <f t="shared" si="1197"/>
        <v>3</v>
      </c>
      <c r="D2778">
        <f t="shared" si="1198"/>
        <v>0</v>
      </c>
      <c r="E2778">
        <v>11342</v>
      </c>
      <c r="F2778" t="s">
        <v>11233</v>
      </c>
      <c r="G2778" t="s">
        <v>280</v>
      </c>
      <c r="H2778" t="str">
        <f t="shared" si="1199"/>
        <v>15</v>
      </c>
      <c r="I2778" t="str">
        <f t="shared" si="1200"/>
        <v>Jun</v>
      </c>
      <c r="J2778" t="s">
        <v>5669</v>
      </c>
      <c r="K2778" t="str">
        <f t="shared" si="1201"/>
        <v>18</v>
      </c>
      <c r="L2778" t="str">
        <f t="shared" si="1202"/>
        <v>Jun</v>
      </c>
      <c r="M2778">
        <v>3</v>
      </c>
      <c r="N2778">
        <f t="shared" si="1203"/>
        <v>3</v>
      </c>
      <c r="O2778">
        <f t="shared" si="1204"/>
        <v>0</v>
      </c>
      <c r="P2778">
        <f t="shared" si="1205"/>
        <v>0</v>
      </c>
      <c r="Q2778" t="s">
        <v>81</v>
      </c>
      <c r="R2778" t="s">
        <v>57</v>
      </c>
      <c r="S2778">
        <v>4</v>
      </c>
      <c r="T2778">
        <v>2</v>
      </c>
      <c r="U2778" s="2">
        <f>SUMIFS(SLR!L:L,SLR!D:D,'Резервации 2026'!E2778)</f>
        <v>2131.7177919000001</v>
      </c>
      <c r="V2778" s="2">
        <f t="shared" si="1223"/>
        <v>710.57259729999998</v>
      </c>
      <c r="W2778" t="s">
        <v>262</v>
      </c>
      <c r="X2778" t="s">
        <v>11234</v>
      </c>
      <c r="Y2778" t="s">
        <v>11114</v>
      </c>
      <c r="Z2778" t="str">
        <f t="shared" si="1206"/>
        <v>May</v>
      </c>
      <c r="AA2778" s="6">
        <f t="shared" si="1220"/>
        <v>0</v>
      </c>
      <c r="AB2778" s="6">
        <f t="shared" si="1220"/>
        <v>3</v>
      </c>
      <c r="AC2778" s="6">
        <f t="shared" si="1220"/>
        <v>0</v>
      </c>
      <c r="AD2778" s="6">
        <f t="shared" si="1220"/>
        <v>0</v>
      </c>
      <c r="AE2778" s="6">
        <f t="shared" si="1220"/>
        <v>0</v>
      </c>
      <c r="AF2778" s="6">
        <f t="shared" si="1207"/>
        <v>3</v>
      </c>
      <c r="AG2778" s="6">
        <f t="shared" si="1208"/>
        <v>0</v>
      </c>
      <c r="AH2778" s="14" t="str">
        <f>LEFT(X2778,2)&amp;"."&amp;VLOOKUP(MID(X2778,4,3),'Data validation'!$A$1:$B$12,2,FALSE)&amp;".2025"</f>
        <v>06.05.2025</v>
      </c>
      <c r="AI2778">
        <f t="shared" si="1209"/>
        <v>19</v>
      </c>
      <c r="AJ2778" t="str">
        <f>H2778&amp;"."&amp;VLOOKUP(I2778,'Data validation'!$A$1:$B$12,2,FALSE)&amp;".2026"</f>
        <v>15.06.2026</v>
      </c>
      <c r="AK2778">
        <f t="shared" si="1210"/>
        <v>25</v>
      </c>
      <c r="AL2778" t="e">
        <f>VLOOKUP(E2778,[2]Sheet1!$A:$B,2,FALSE)</f>
        <v>#N/A</v>
      </c>
    </row>
    <row r="2779" spans="1:38" x14ac:dyDescent="0.25">
      <c r="A2779" t="str">
        <f>VLOOKUP(Q2779,'Data validation'!$K$2:$L$50,2,FALSE)</f>
        <v>BOOKING</v>
      </c>
      <c r="B2779">
        <f t="shared" si="1196"/>
        <v>1</v>
      </c>
      <c r="C2779">
        <f t="shared" si="1197"/>
        <v>1</v>
      </c>
      <c r="D2779">
        <f t="shared" si="1198"/>
        <v>0</v>
      </c>
      <c r="E2779">
        <v>11349</v>
      </c>
      <c r="F2779" t="s">
        <v>11235</v>
      </c>
      <c r="G2779" t="s">
        <v>3113</v>
      </c>
      <c r="H2779" t="str">
        <f t="shared" si="1199"/>
        <v>30</v>
      </c>
      <c r="I2779" t="str">
        <f t="shared" si="1200"/>
        <v>May</v>
      </c>
      <c r="J2779" t="s">
        <v>27</v>
      </c>
      <c r="K2779" t="str">
        <f t="shared" si="1201"/>
        <v>01</v>
      </c>
      <c r="L2779" t="str">
        <f t="shared" si="1202"/>
        <v>Jun</v>
      </c>
      <c r="M2779">
        <v>2</v>
      </c>
      <c r="N2779">
        <f t="shared" si="1203"/>
        <v>-29</v>
      </c>
      <c r="O2779">
        <f t="shared" si="1204"/>
        <v>1</v>
      </c>
      <c r="P2779">
        <f t="shared" si="1205"/>
        <v>0</v>
      </c>
      <c r="Q2779" t="s">
        <v>587</v>
      </c>
      <c r="R2779" t="s">
        <v>63</v>
      </c>
      <c r="S2779">
        <v>2</v>
      </c>
      <c r="T2779">
        <v>2</v>
      </c>
      <c r="U2779" s="2">
        <v>643.12714550458713</v>
      </c>
      <c r="V2779" s="2">
        <v>321.56357275229357</v>
      </c>
      <c r="X2779" t="s">
        <v>11236</v>
      </c>
      <c r="Y2779" t="s">
        <v>11117</v>
      </c>
      <c r="Z2779" t="str">
        <f t="shared" si="1206"/>
        <v>May</v>
      </c>
      <c r="AA2779" s="6">
        <f t="shared" si="1220"/>
        <v>1</v>
      </c>
      <c r="AB2779" s="6">
        <f t="shared" si="1220"/>
        <v>0</v>
      </c>
      <c r="AC2779" s="6">
        <f t="shared" si="1220"/>
        <v>0</v>
      </c>
      <c r="AD2779" s="6">
        <f t="shared" si="1220"/>
        <v>0</v>
      </c>
      <c r="AE2779" s="6">
        <f t="shared" si="1220"/>
        <v>0</v>
      </c>
      <c r="AF2779" s="6">
        <f t="shared" si="1207"/>
        <v>1</v>
      </c>
      <c r="AG2779" s="6">
        <f t="shared" si="1208"/>
        <v>-1</v>
      </c>
      <c r="AH2779" s="14" t="str">
        <f>LEFT(X2779,2)&amp;"."&amp;VLOOKUP(MID(X2779,4,3),'Data validation'!$A$1:$B$12,2,FALSE)&amp;".2025"</f>
        <v>07.05.2025</v>
      </c>
      <c r="AI2779">
        <f t="shared" si="1209"/>
        <v>19</v>
      </c>
      <c r="AJ2779" t="str">
        <f>H2779&amp;"."&amp;VLOOKUP(I2779,'Data validation'!$A$1:$B$12,2,FALSE)&amp;".2026"</f>
        <v>30.05.2026</v>
      </c>
      <c r="AK2779">
        <f t="shared" si="1210"/>
        <v>22</v>
      </c>
      <c r="AL2779" t="str">
        <f>VLOOKUP(E2779,[2]Sheet1!$A:$B,2,FALSE)</f>
        <v>Анулирана</v>
      </c>
    </row>
    <row r="2780" spans="1:38" x14ac:dyDescent="0.25">
      <c r="A2780" t="str">
        <f>VLOOKUP(Q2780,'Data validation'!$K$2:$L$50,2,FALSE)</f>
        <v>ITAKA</v>
      </c>
      <c r="B2780">
        <f t="shared" ref="B2780:B2794" si="1224">AA2780+IF(I2780="Jun",IF(_xlfn.NUMBERVALUE(H2780)&gt;14,0,IF(_xlfn.NUMBERVALUE(K2780)&lt;14,M2780,15-_xlfn.NUMBERVALUE(H2780))),0)</f>
        <v>0</v>
      </c>
      <c r="C2780">
        <f t="shared" ref="C2780:C2794" si="1225">M2780-B2780-D2780</f>
        <v>7</v>
      </c>
      <c r="D2780">
        <f t="shared" ref="D2780:D2794" si="1226">IF(L2780="Jul",IF(_xlfn.NUMBERVALUE(K2780)&lt;11,0,IF(I2780="Jul",IF(_xlfn.NUMBERVALUE(H2780)&gt;11,M2780,_xlfn.NUMBERVALUE(K2780)-11),0)),0)+IF(L2780="Aug",IF(_xlfn.NUMBERVALUE(K2780)&gt;24,IF(_xlfn.NUMBERVALUE(H2780)&gt;24,0,25-_xlfn.NUMBERVALUE(H2780)),IF(I2780="Aug",M2780,_xlfn.NUMBERVALUE(K2780)-1+32-_xlfn.NUMBERVALUE(H2780))),0)</f>
        <v>0</v>
      </c>
      <c r="E2780">
        <v>11352</v>
      </c>
      <c r="F2780" t="s">
        <v>11237</v>
      </c>
      <c r="G2780" t="s">
        <v>950</v>
      </c>
      <c r="H2780" t="str">
        <f t="shared" ref="H2780:H2794" si="1227">LEFT(G2780,2)</f>
        <v>26</v>
      </c>
      <c r="I2780" t="str">
        <f t="shared" ref="I2780:I2794" si="1228">MID(G2780,4,3)</f>
        <v>Jun</v>
      </c>
      <c r="J2780" t="s">
        <v>181</v>
      </c>
      <c r="K2780" t="str">
        <f t="shared" ref="K2780:K2794" si="1229">LEFT(J2780,2)</f>
        <v>03</v>
      </c>
      <c r="L2780" t="str">
        <f t="shared" ref="L2780:L2794" si="1230">MID(J2780,4,3)</f>
        <v>Jul</v>
      </c>
      <c r="M2780">
        <v>7</v>
      </c>
      <c r="N2780">
        <f t="shared" ref="N2780:N2794" si="1231">+K2780-H2780</f>
        <v>-23</v>
      </c>
      <c r="O2780">
        <f t="shared" ref="O2780:O2794" si="1232">IF(I2780=L2780,0,31-H2780)</f>
        <v>5</v>
      </c>
      <c r="P2780">
        <f t="shared" ref="P2780:P2794" si="1233">IF(I2780=L2780,0,K2780-1)</f>
        <v>2</v>
      </c>
      <c r="Q2780" t="s">
        <v>1445</v>
      </c>
      <c r="R2780" t="s">
        <v>17</v>
      </c>
      <c r="S2780">
        <v>2</v>
      </c>
      <c r="T2780">
        <v>1</v>
      </c>
      <c r="U2780" s="2">
        <f>SUMIFS(Itaka!L:L,Itaka!D:D,'Резервации 2026'!E2780)</f>
        <v>1808.6929091</v>
      </c>
      <c r="V2780" s="2">
        <f t="shared" ref="V2780" si="1234">+U2780/M2780</f>
        <v>258.38470130000002</v>
      </c>
      <c r="W2780" t="s">
        <v>4628</v>
      </c>
      <c r="X2780" t="s">
        <v>11238</v>
      </c>
      <c r="Y2780" t="s">
        <v>11165</v>
      </c>
      <c r="Z2780" t="str">
        <f t="shared" ref="Z2780:Z2794" si="1235">MID(X2780,4,3)</f>
        <v>May</v>
      </c>
      <c r="AA2780" s="6">
        <f t="shared" si="1220"/>
        <v>0</v>
      </c>
      <c r="AB2780" s="6">
        <f t="shared" si="1220"/>
        <v>5</v>
      </c>
      <c r="AC2780" s="6">
        <f t="shared" si="1220"/>
        <v>2</v>
      </c>
      <c r="AD2780" s="6">
        <f t="shared" si="1220"/>
        <v>0</v>
      </c>
      <c r="AE2780" s="6">
        <f t="shared" si="1220"/>
        <v>0</v>
      </c>
      <c r="AF2780" s="6">
        <f t="shared" ref="AF2780:AF2794" si="1236">SUM(AA2780:AE2780)</f>
        <v>7</v>
      </c>
      <c r="AG2780" s="6">
        <f t="shared" ref="AG2780:AG2794" si="1237">+AF2780-M2780</f>
        <v>0</v>
      </c>
      <c r="AH2780" s="14" t="str">
        <f>LEFT(X2780,2)&amp;"."&amp;VLOOKUP(MID(X2780,4,3),'Data validation'!$A$1:$B$12,2,FALSE)&amp;".2025"</f>
        <v>07.05.2025</v>
      </c>
      <c r="AI2780">
        <f t="shared" ref="AI2780:AI2794" si="1238">WEEKNUM(AH2780)</f>
        <v>19</v>
      </c>
      <c r="AJ2780" t="str">
        <f>H2780&amp;"."&amp;VLOOKUP(I2780,'Data validation'!$A$1:$B$12,2,FALSE)&amp;".2026"</f>
        <v>26.06.2026</v>
      </c>
      <c r="AK2780">
        <f t="shared" ref="AK2780:AK2794" si="1239">WEEKNUM(AJ2780)</f>
        <v>26</v>
      </c>
      <c r="AL2780" t="e">
        <f>VLOOKUP(E2780,[2]Sheet1!$A:$B,2,FALSE)</f>
        <v>#N/A</v>
      </c>
    </row>
    <row r="2781" spans="1:38" x14ac:dyDescent="0.25">
      <c r="A2781" t="str">
        <f>VLOOKUP(Q2781,'Data validation'!$K$2:$L$50,2,FALSE)</f>
        <v>BOOKING</v>
      </c>
      <c r="B2781">
        <f t="shared" si="1224"/>
        <v>0</v>
      </c>
      <c r="C2781">
        <f t="shared" si="1225"/>
        <v>0</v>
      </c>
      <c r="D2781">
        <f t="shared" si="1226"/>
        <v>5</v>
      </c>
      <c r="E2781">
        <v>11350</v>
      </c>
      <c r="F2781" t="s">
        <v>11239</v>
      </c>
      <c r="G2781" t="s">
        <v>168</v>
      </c>
      <c r="H2781" t="str">
        <f t="shared" si="1227"/>
        <v>18</v>
      </c>
      <c r="I2781" t="str">
        <f t="shared" si="1228"/>
        <v>Aug</v>
      </c>
      <c r="J2781" t="s">
        <v>195</v>
      </c>
      <c r="K2781" t="str">
        <f t="shared" si="1229"/>
        <v>23</v>
      </c>
      <c r="L2781" t="str">
        <f t="shared" si="1230"/>
        <v>Aug</v>
      </c>
      <c r="M2781">
        <v>5</v>
      </c>
      <c r="N2781">
        <f t="shared" si="1231"/>
        <v>5</v>
      </c>
      <c r="O2781">
        <f t="shared" si="1232"/>
        <v>0</v>
      </c>
      <c r="P2781">
        <f t="shared" si="1233"/>
        <v>0</v>
      </c>
      <c r="Q2781" t="s">
        <v>587</v>
      </c>
      <c r="R2781" t="s">
        <v>63</v>
      </c>
      <c r="S2781">
        <v>2</v>
      </c>
      <c r="T2781">
        <v>2</v>
      </c>
      <c r="U2781" s="2">
        <v>3296.3810027522932</v>
      </c>
      <c r="V2781" s="2">
        <v>659.27620055045873</v>
      </c>
      <c r="W2781" t="s">
        <v>262</v>
      </c>
      <c r="X2781" t="s">
        <v>11240</v>
      </c>
      <c r="Y2781" t="s">
        <v>11117</v>
      </c>
      <c r="Z2781" t="str">
        <f t="shared" si="1235"/>
        <v>May</v>
      </c>
      <c r="AA2781" s="6">
        <f t="shared" si="1220"/>
        <v>0</v>
      </c>
      <c r="AB2781" s="6">
        <f t="shared" si="1220"/>
        <v>0</v>
      </c>
      <c r="AC2781" s="6">
        <f t="shared" si="1220"/>
        <v>0</v>
      </c>
      <c r="AD2781" s="6">
        <f t="shared" si="1220"/>
        <v>5</v>
      </c>
      <c r="AE2781" s="6">
        <f t="shared" si="1220"/>
        <v>0</v>
      </c>
      <c r="AF2781" s="6">
        <f t="shared" si="1236"/>
        <v>5</v>
      </c>
      <c r="AG2781" s="6">
        <f t="shared" si="1237"/>
        <v>0</v>
      </c>
      <c r="AH2781" s="14" t="str">
        <f>LEFT(X2781,2)&amp;"."&amp;VLOOKUP(MID(X2781,4,3),'Data validation'!$A$1:$B$12,2,FALSE)&amp;".2025"</f>
        <v>07.05.2025</v>
      </c>
      <c r="AI2781">
        <f t="shared" si="1238"/>
        <v>19</v>
      </c>
      <c r="AJ2781" t="str">
        <f>H2781&amp;"."&amp;VLOOKUP(I2781,'Data validation'!$A$1:$B$12,2,FALSE)&amp;".2026"</f>
        <v>18.08.2026</v>
      </c>
      <c r="AK2781">
        <f t="shared" si="1239"/>
        <v>34</v>
      </c>
      <c r="AL2781" t="str">
        <f>VLOOKUP(E2781,[2]Sheet1!$A:$B,2,FALSE)</f>
        <v>Анулирана</v>
      </c>
    </row>
    <row r="2782" spans="1:38" x14ac:dyDescent="0.25">
      <c r="A2782" t="str">
        <f>VLOOKUP(Q2782,'Data validation'!$K$2:$L$50,2,FALSE)</f>
        <v>ITAKA</v>
      </c>
      <c r="B2782">
        <f t="shared" si="1224"/>
        <v>0</v>
      </c>
      <c r="C2782">
        <f t="shared" si="1225"/>
        <v>7</v>
      </c>
      <c r="D2782">
        <f t="shared" si="1226"/>
        <v>0</v>
      </c>
      <c r="E2782">
        <v>11354</v>
      </c>
      <c r="F2782" t="s">
        <v>11241</v>
      </c>
      <c r="G2782" t="s">
        <v>950</v>
      </c>
      <c r="H2782" t="str">
        <f t="shared" si="1227"/>
        <v>26</v>
      </c>
      <c r="I2782" t="str">
        <f t="shared" si="1228"/>
        <v>Jun</v>
      </c>
      <c r="J2782" t="s">
        <v>181</v>
      </c>
      <c r="K2782" t="str">
        <f t="shared" si="1229"/>
        <v>03</v>
      </c>
      <c r="L2782" t="str">
        <f t="shared" si="1230"/>
        <v>Jul</v>
      </c>
      <c r="M2782">
        <v>7</v>
      </c>
      <c r="N2782">
        <f t="shared" si="1231"/>
        <v>-23</v>
      </c>
      <c r="O2782">
        <f t="shared" si="1232"/>
        <v>5</v>
      </c>
      <c r="P2782">
        <f t="shared" si="1233"/>
        <v>2</v>
      </c>
      <c r="Q2782" t="s">
        <v>1445</v>
      </c>
      <c r="R2782" t="s">
        <v>17</v>
      </c>
      <c r="S2782">
        <v>2</v>
      </c>
      <c r="T2782">
        <v>0</v>
      </c>
      <c r="U2782" s="2">
        <f>SUMIFS(Itaka!L:L,Itaka!D:D,'Резервации 2026'!E2782)</f>
        <v>1808.6929091</v>
      </c>
      <c r="V2782" s="2">
        <f t="shared" ref="V2782:V2786" si="1240">+U2782/M2782</f>
        <v>258.38470130000002</v>
      </c>
      <c r="W2782" t="s">
        <v>4628</v>
      </c>
      <c r="X2782" t="s">
        <v>11238</v>
      </c>
      <c r="Y2782" t="s">
        <v>11127</v>
      </c>
      <c r="Z2782" t="str">
        <f t="shared" si="1235"/>
        <v>May</v>
      </c>
      <c r="AA2782" s="6">
        <f t="shared" si="1220"/>
        <v>0</v>
      </c>
      <c r="AB2782" s="6">
        <f t="shared" si="1220"/>
        <v>5</v>
      </c>
      <c r="AC2782" s="6">
        <f t="shared" si="1220"/>
        <v>2</v>
      </c>
      <c r="AD2782" s="6">
        <f t="shared" si="1220"/>
        <v>0</v>
      </c>
      <c r="AE2782" s="6">
        <f t="shared" si="1220"/>
        <v>0</v>
      </c>
      <c r="AF2782" s="6">
        <f t="shared" si="1236"/>
        <v>7</v>
      </c>
      <c r="AG2782" s="6">
        <f t="shared" si="1237"/>
        <v>0</v>
      </c>
      <c r="AH2782" s="14" t="str">
        <f>LEFT(X2782,2)&amp;"."&amp;VLOOKUP(MID(X2782,4,3),'Data validation'!$A$1:$B$12,2,FALSE)&amp;".2025"</f>
        <v>07.05.2025</v>
      </c>
      <c r="AI2782">
        <f t="shared" si="1238"/>
        <v>19</v>
      </c>
      <c r="AJ2782" t="str">
        <f>H2782&amp;"."&amp;VLOOKUP(I2782,'Data validation'!$A$1:$B$12,2,FALSE)&amp;".2026"</f>
        <v>26.06.2026</v>
      </c>
      <c r="AK2782">
        <f t="shared" si="1239"/>
        <v>26</v>
      </c>
      <c r="AL2782" t="e">
        <f>VLOOKUP(E2782,[2]Sheet1!$A:$B,2,FALSE)</f>
        <v>#N/A</v>
      </c>
    </row>
    <row r="2783" spans="1:38" x14ac:dyDescent="0.25">
      <c r="A2783" t="str">
        <f>VLOOKUP(Q2783,'Data validation'!$K$2:$L$50,2,FALSE)</f>
        <v>ITAKA</v>
      </c>
      <c r="B2783">
        <f t="shared" si="1224"/>
        <v>0</v>
      </c>
      <c r="C2783">
        <f t="shared" si="1225"/>
        <v>3</v>
      </c>
      <c r="D2783">
        <f t="shared" si="1226"/>
        <v>4</v>
      </c>
      <c r="E2783">
        <v>11355</v>
      </c>
      <c r="F2783" t="s">
        <v>11242</v>
      </c>
      <c r="G2783" t="s">
        <v>519</v>
      </c>
      <c r="H2783" t="str">
        <f t="shared" si="1227"/>
        <v>21</v>
      </c>
      <c r="I2783" t="str">
        <f t="shared" si="1228"/>
        <v>Aug</v>
      </c>
      <c r="J2783" t="s">
        <v>843</v>
      </c>
      <c r="K2783" t="str">
        <f t="shared" si="1229"/>
        <v>28</v>
      </c>
      <c r="L2783" t="str">
        <f t="shared" si="1230"/>
        <v>Aug</v>
      </c>
      <c r="M2783">
        <v>7</v>
      </c>
      <c r="N2783">
        <f t="shared" si="1231"/>
        <v>7</v>
      </c>
      <c r="O2783">
        <f t="shared" si="1232"/>
        <v>0</v>
      </c>
      <c r="P2783">
        <f t="shared" si="1233"/>
        <v>0</v>
      </c>
      <c r="Q2783" t="s">
        <v>1445</v>
      </c>
      <c r="R2783" t="s">
        <v>20</v>
      </c>
      <c r="S2783">
        <v>2</v>
      </c>
      <c r="T2783">
        <v>1</v>
      </c>
      <c r="U2783" s="2">
        <f>SUMIFS(Itaka!L:L,Itaka!D:D,'Резервации 2026'!E2783)</f>
        <v>1808.6929091</v>
      </c>
      <c r="V2783" s="2">
        <f t="shared" si="1240"/>
        <v>258.38470130000002</v>
      </c>
      <c r="W2783" t="s">
        <v>4628</v>
      </c>
      <c r="X2783" t="s">
        <v>11238</v>
      </c>
      <c r="Y2783" t="s">
        <v>11127</v>
      </c>
      <c r="Z2783" t="str">
        <f t="shared" si="1235"/>
        <v>May</v>
      </c>
      <c r="AA2783" s="6">
        <f t="shared" si="1220"/>
        <v>0</v>
      </c>
      <c r="AB2783" s="6">
        <f t="shared" si="1220"/>
        <v>0</v>
      </c>
      <c r="AC2783" s="6">
        <f t="shared" si="1220"/>
        <v>0</v>
      </c>
      <c r="AD2783" s="6">
        <f t="shared" si="1220"/>
        <v>7</v>
      </c>
      <c r="AE2783" s="6">
        <f t="shared" si="1220"/>
        <v>0</v>
      </c>
      <c r="AF2783" s="6">
        <f t="shared" si="1236"/>
        <v>7</v>
      </c>
      <c r="AG2783" s="6">
        <f t="shared" si="1237"/>
        <v>0</v>
      </c>
      <c r="AH2783" s="14" t="str">
        <f>LEFT(X2783,2)&amp;"."&amp;VLOOKUP(MID(X2783,4,3),'Data validation'!$A$1:$B$12,2,FALSE)&amp;".2025"</f>
        <v>07.05.2025</v>
      </c>
      <c r="AI2783">
        <f t="shared" si="1238"/>
        <v>19</v>
      </c>
      <c r="AJ2783" t="str">
        <f>H2783&amp;"."&amp;VLOOKUP(I2783,'Data validation'!$A$1:$B$12,2,FALSE)&amp;".2026"</f>
        <v>21.08.2026</v>
      </c>
      <c r="AK2783">
        <f t="shared" si="1239"/>
        <v>34</v>
      </c>
      <c r="AL2783" t="e">
        <f>VLOOKUP(E2783,[2]Sheet1!$A:$B,2,FALSE)</f>
        <v>#N/A</v>
      </c>
    </row>
    <row r="2784" spans="1:38" x14ac:dyDescent="0.25">
      <c r="A2784" t="str">
        <f>VLOOKUP(Q2784,'Data validation'!$K$2:$L$50,2,FALSE)</f>
        <v>ITAKA</v>
      </c>
      <c r="B2784">
        <f t="shared" si="1224"/>
        <v>0</v>
      </c>
      <c r="C2784">
        <f t="shared" si="1225"/>
        <v>7</v>
      </c>
      <c r="D2784">
        <f t="shared" si="1226"/>
        <v>0</v>
      </c>
      <c r="E2784">
        <v>11356</v>
      </c>
      <c r="F2784" t="s">
        <v>11243</v>
      </c>
      <c r="G2784" t="s">
        <v>950</v>
      </c>
      <c r="H2784" t="str">
        <f t="shared" si="1227"/>
        <v>26</v>
      </c>
      <c r="I2784" t="str">
        <f t="shared" si="1228"/>
        <v>Jun</v>
      </c>
      <c r="J2784" t="s">
        <v>181</v>
      </c>
      <c r="K2784" t="str">
        <f t="shared" si="1229"/>
        <v>03</v>
      </c>
      <c r="L2784" t="str">
        <f t="shared" si="1230"/>
        <v>Jul</v>
      </c>
      <c r="M2784">
        <v>7</v>
      </c>
      <c r="N2784">
        <f t="shared" si="1231"/>
        <v>-23</v>
      </c>
      <c r="O2784">
        <f t="shared" si="1232"/>
        <v>5</v>
      </c>
      <c r="P2784">
        <f t="shared" si="1233"/>
        <v>2</v>
      </c>
      <c r="Q2784" t="s">
        <v>1445</v>
      </c>
      <c r="R2784" t="s">
        <v>17</v>
      </c>
      <c r="S2784">
        <v>2</v>
      </c>
      <c r="T2784">
        <v>1</v>
      </c>
      <c r="U2784" s="2">
        <f>SUMIFS(Itaka!L:L,Itaka!D:D,'Резервации 2026'!E2784)</f>
        <v>1808.6929091</v>
      </c>
      <c r="V2784" s="2">
        <f t="shared" si="1240"/>
        <v>258.38470130000002</v>
      </c>
      <c r="W2784" t="s">
        <v>4628</v>
      </c>
      <c r="X2784" t="s">
        <v>11244</v>
      </c>
      <c r="Y2784" t="s">
        <v>11127</v>
      </c>
      <c r="Z2784" t="str">
        <f t="shared" si="1235"/>
        <v>May</v>
      </c>
      <c r="AA2784" s="6">
        <f t="shared" si="1220"/>
        <v>0</v>
      </c>
      <c r="AB2784" s="6">
        <f t="shared" si="1220"/>
        <v>5</v>
      </c>
      <c r="AC2784" s="6">
        <f t="shared" si="1220"/>
        <v>2</v>
      </c>
      <c r="AD2784" s="6">
        <f t="shared" si="1220"/>
        <v>0</v>
      </c>
      <c r="AE2784" s="6">
        <f t="shared" si="1220"/>
        <v>0</v>
      </c>
      <c r="AF2784" s="6">
        <f t="shared" si="1236"/>
        <v>7</v>
      </c>
      <c r="AG2784" s="6">
        <f t="shared" si="1237"/>
        <v>0</v>
      </c>
      <c r="AH2784" s="14" t="str">
        <f>LEFT(X2784,2)&amp;"."&amp;VLOOKUP(MID(X2784,4,3),'Data validation'!$A$1:$B$12,2,FALSE)&amp;".2025"</f>
        <v>07.05.2025</v>
      </c>
      <c r="AI2784">
        <f t="shared" si="1238"/>
        <v>19</v>
      </c>
      <c r="AJ2784" t="str">
        <f>H2784&amp;"."&amp;VLOOKUP(I2784,'Data validation'!$A$1:$B$12,2,FALSE)&amp;".2026"</f>
        <v>26.06.2026</v>
      </c>
      <c r="AK2784">
        <f t="shared" si="1239"/>
        <v>26</v>
      </c>
      <c r="AL2784" t="e">
        <f>VLOOKUP(E2784,[2]Sheet1!$A:$B,2,FALSE)</f>
        <v>#N/A</v>
      </c>
    </row>
    <row r="2785" spans="1:38" x14ac:dyDescent="0.25">
      <c r="A2785" t="str">
        <f>VLOOKUP(Q2785,'Data validation'!$K$2:$L$50,2,FALSE)</f>
        <v>ITAKA</v>
      </c>
      <c r="B2785">
        <f t="shared" si="1224"/>
        <v>0</v>
      </c>
      <c r="C2785">
        <f t="shared" si="1225"/>
        <v>7</v>
      </c>
      <c r="D2785">
        <f t="shared" si="1226"/>
        <v>0</v>
      </c>
      <c r="E2785">
        <v>11353</v>
      </c>
      <c r="F2785" t="s">
        <v>11241</v>
      </c>
      <c r="G2785" t="s">
        <v>950</v>
      </c>
      <c r="H2785" t="str">
        <f t="shared" si="1227"/>
        <v>26</v>
      </c>
      <c r="I2785" t="str">
        <f t="shared" si="1228"/>
        <v>Jun</v>
      </c>
      <c r="J2785" t="s">
        <v>181</v>
      </c>
      <c r="K2785" t="str">
        <f t="shared" si="1229"/>
        <v>03</v>
      </c>
      <c r="L2785" t="str">
        <f t="shared" si="1230"/>
        <v>Jul</v>
      </c>
      <c r="M2785">
        <v>7</v>
      </c>
      <c r="N2785">
        <f t="shared" si="1231"/>
        <v>-23</v>
      </c>
      <c r="O2785">
        <f t="shared" si="1232"/>
        <v>5</v>
      </c>
      <c r="P2785">
        <f t="shared" si="1233"/>
        <v>2</v>
      </c>
      <c r="Q2785" t="s">
        <v>1445</v>
      </c>
      <c r="R2785" t="s">
        <v>17</v>
      </c>
      <c r="S2785">
        <v>2</v>
      </c>
      <c r="T2785">
        <v>1</v>
      </c>
      <c r="U2785" s="2">
        <f>SUMIFS(Itaka!L:L,Itaka!D:D,'Резервации 2026'!E2785)</f>
        <v>1808.6929091</v>
      </c>
      <c r="V2785" s="2">
        <f t="shared" si="1240"/>
        <v>258.38470130000002</v>
      </c>
      <c r="W2785" t="s">
        <v>4628</v>
      </c>
      <c r="X2785" t="s">
        <v>11238</v>
      </c>
      <c r="Y2785" t="s">
        <v>11127</v>
      </c>
      <c r="Z2785" t="str">
        <f t="shared" si="1235"/>
        <v>May</v>
      </c>
      <c r="AA2785" s="6">
        <f t="shared" si="1220"/>
        <v>0</v>
      </c>
      <c r="AB2785" s="6">
        <f t="shared" si="1220"/>
        <v>5</v>
      </c>
      <c r="AC2785" s="6">
        <f t="shared" si="1220"/>
        <v>2</v>
      </c>
      <c r="AD2785" s="6">
        <f t="shared" si="1220"/>
        <v>0</v>
      </c>
      <c r="AE2785" s="6">
        <f t="shared" si="1220"/>
        <v>0</v>
      </c>
      <c r="AF2785" s="6">
        <f t="shared" si="1236"/>
        <v>7</v>
      </c>
      <c r="AG2785" s="6">
        <f t="shared" si="1237"/>
        <v>0</v>
      </c>
      <c r="AH2785" s="14" t="str">
        <f>LEFT(X2785,2)&amp;"."&amp;VLOOKUP(MID(X2785,4,3),'Data validation'!$A$1:$B$12,2,FALSE)&amp;".2025"</f>
        <v>07.05.2025</v>
      </c>
      <c r="AI2785">
        <f t="shared" si="1238"/>
        <v>19</v>
      </c>
      <c r="AJ2785" t="str">
        <f>H2785&amp;"."&amp;VLOOKUP(I2785,'Data validation'!$A$1:$B$12,2,FALSE)&amp;".2026"</f>
        <v>26.06.2026</v>
      </c>
      <c r="AK2785">
        <f t="shared" si="1239"/>
        <v>26</v>
      </c>
      <c r="AL2785" t="e">
        <f>VLOOKUP(E2785,[2]Sheet1!$A:$B,2,FALSE)</f>
        <v>#N/A</v>
      </c>
    </row>
    <row r="2786" spans="1:38" x14ac:dyDescent="0.25">
      <c r="A2786" t="str">
        <f>VLOOKUP(Q2786,'Data validation'!$K$2:$L$50,2,FALSE)</f>
        <v>ITAKA</v>
      </c>
      <c r="B2786">
        <f t="shared" si="1224"/>
        <v>0</v>
      </c>
      <c r="C2786">
        <f t="shared" si="1225"/>
        <v>7</v>
      </c>
      <c r="D2786">
        <f t="shared" si="1226"/>
        <v>0</v>
      </c>
      <c r="E2786">
        <v>11351</v>
      </c>
      <c r="F2786" t="s">
        <v>11245</v>
      </c>
      <c r="G2786" t="s">
        <v>950</v>
      </c>
      <c r="H2786" t="str">
        <f t="shared" si="1227"/>
        <v>26</v>
      </c>
      <c r="I2786" t="str">
        <f t="shared" si="1228"/>
        <v>Jun</v>
      </c>
      <c r="J2786" t="s">
        <v>181</v>
      </c>
      <c r="K2786" t="str">
        <f t="shared" si="1229"/>
        <v>03</v>
      </c>
      <c r="L2786" t="str">
        <f t="shared" si="1230"/>
        <v>Jul</v>
      </c>
      <c r="M2786">
        <v>7</v>
      </c>
      <c r="N2786">
        <f t="shared" si="1231"/>
        <v>-23</v>
      </c>
      <c r="O2786">
        <f t="shared" si="1232"/>
        <v>5</v>
      </c>
      <c r="P2786">
        <f t="shared" si="1233"/>
        <v>2</v>
      </c>
      <c r="Q2786" t="s">
        <v>1445</v>
      </c>
      <c r="R2786" t="s">
        <v>17</v>
      </c>
      <c r="S2786">
        <v>3</v>
      </c>
      <c r="T2786">
        <v>0</v>
      </c>
      <c r="U2786" s="2">
        <f>SUMIFS(Itaka!L:L,Itaka!D:D,'Резервации 2026'!E2786)</f>
        <v>2373.8495459000001</v>
      </c>
      <c r="V2786" s="2">
        <f t="shared" si="1240"/>
        <v>339.12136370000002</v>
      </c>
      <c r="W2786" t="s">
        <v>4628</v>
      </c>
      <c r="X2786" t="s">
        <v>11246</v>
      </c>
      <c r="Y2786" t="s">
        <v>11127</v>
      </c>
      <c r="Z2786" t="str">
        <f t="shared" si="1235"/>
        <v>May</v>
      </c>
      <c r="AA2786" s="6">
        <f t="shared" si="1220"/>
        <v>0</v>
      </c>
      <c r="AB2786" s="6">
        <f t="shared" si="1220"/>
        <v>5</v>
      </c>
      <c r="AC2786" s="6">
        <f t="shared" si="1220"/>
        <v>2</v>
      </c>
      <c r="AD2786" s="6">
        <f t="shared" si="1220"/>
        <v>0</v>
      </c>
      <c r="AE2786" s="6">
        <f t="shared" si="1220"/>
        <v>0</v>
      </c>
      <c r="AF2786" s="6">
        <f t="shared" si="1236"/>
        <v>7</v>
      </c>
      <c r="AG2786" s="6">
        <f t="shared" si="1237"/>
        <v>0</v>
      </c>
      <c r="AH2786" s="14" t="str">
        <f>LEFT(X2786,2)&amp;"."&amp;VLOOKUP(MID(X2786,4,3),'Data validation'!$A$1:$B$12,2,FALSE)&amp;".2025"</f>
        <v>07.05.2025</v>
      </c>
      <c r="AI2786">
        <f t="shared" si="1238"/>
        <v>19</v>
      </c>
      <c r="AJ2786" t="str">
        <f>H2786&amp;"."&amp;VLOOKUP(I2786,'Data validation'!$A$1:$B$12,2,FALSE)&amp;".2026"</f>
        <v>26.06.2026</v>
      </c>
      <c r="AK2786">
        <f t="shared" si="1239"/>
        <v>26</v>
      </c>
      <c r="AL2786" t="e">
        <f>VLOOKUP(E2786,[2]Sheet1!$A:$B,2,FALSE)</f>
        <v>#N/A</v>
      </c>
    </row>
    <row r="2787" spans="1:38" x14ac:dyDescent="0.25">
      <c r="A2787" t="str">
        <f>VLOOKUP(Q2787,'Data validation'!$K$2:$L$50,2,FALSE)</f>
        <v>BOOKING</v>
      </c>
      <c r="B2787">
        <f t="shared" si="1224"/>
        <v>0</v>
      </c>
      <c r="C2787">
        <f t="shared" si="1225"/>
        <v>0</v>
      </c>
      <c r="D2787">
        <f t="shared" si="1226"/>
        <v>3</v>
      </c>
      <c r="E2787">
        <v>11357</v>
      </c>
      <c r="F2787" t="s">
        <v>11247</v>
      </c>
      <c r="G2787" t="s">
        <v>528</v>
      </c>
      <c r="H2787" t="str">
        <f t="shared" si="1227"/>
        <v>23</v>
      </c>
      <c r="I2787" t="str">
        <f t="shared" si="1228"/>
        <v>Jul</v>
      </c>
      <c r="J2787" t="s">
        <v>85</v>
      </c>
      <c r="K2787" t="str">
        <f t="shared" si="1229"/>
        <v>26</v>
      </c>
      <c r="L2787" t="str">
        <f t="shared" si="1230"/>
        <v>Jul</v>
      </c>
      <c r="M2787">
        <v>3</v>
      </c>
      <c r="N2787">
        <f t="shared" si="1231"/>
        <v>3</v>
      </c>
      <c r="O2787">
        <f t="shared" si="1232"/>
        <v>0</v>
      </c>
      <c r="P2787">
        <f t="shared" si="1233"/>
        <v>0</v>
      </c>
      <c r="Q2787" t="s">
        <v>587</v>
      </c>
      <c r="R2787" t="s">
        <v>20</v>
      </c>
      <c r="S2787">
        <v>2</v>
      </c>
      <c r="T2787">
        <v>1</v>
      </c>
      <c r="U2787" s="2">
        <v>1465.0422737614679</v>
      </c>
      <c r="V2787" s="2">
        <v>488.34742458715596</v>
      </c>
      <c r="W2787" t="s">
        <v>262</v>
      </c>
      <c r="X2787" t="s">
        <v>11248</v>
      </c>
      <c r="Y2787" t="s">
        <v>11117</v>
      </c>
      <c r="Z2787" t="str">
        <f t="shared" si="1235"/>
        <v>May</v>
      </c>
      <c r="AA2787" s="6">
        <f t="shared" si="1220"/>
        <v>0</v>
      </c>
      <c r="AB2787" s="6">
        <f t="shared" si="1220"/>
        <v>0</v>
      </c>
      <c r="AC2787" s="6">
        <f t="shared" si="1220"/>
        <v>3</v>
      </c>
      <c r="AD2787" s="6">
        <f t="shared" si="1220"/>
        <v>0</v>
      </c>
      <c r="AE2787" s="6">
        <f t="shared" si="1220"/>
        <v>0</v>
      </c>
      <c r="AF2787" s="6">
        <f t="shared" si="1236"/>
        <v>3</v>
      </c>
      <c r="AG2787" s="6">
        <f t="shared" si="1237"/>
        <v>0</v>
      </c>
      <c r="AH2787" s="14" t="str">
        <f>LEFT(X2787,2)&amp;"."&amp;VLOOKUP(MID(X2787,4,3),'Data validation'!$A$1:$B$12,2,FALSE)&amp;".2025"</f>
        <v>07.05.2025</v>
      </c>
      <c r="AI2787">
        <f t="shared" si="1238"/>
        <v>19</v>
      </c>
      <c r="AJ2787" t="str">
        <f>H2787&amp;"."&amp;VLOOKUP(I2787,'Data validation'!$A$1:$B$12,2,FALSE)&amp;".2026"</f>
        <v>23.07.2026</v>
      </c>
      <c r="AK2787">
        <f t="shared" si="1239"/>
        <v>30</v>
      </c>
      <c r="AL2787" t="e">
        <f>VLOOKUP(E2787,[2]Sheet1!$A:$B,2,FALSE)</f>
        <v>#N/A</v>
      </c>
    </row>
    <row r="2788" spans="1:38" x14ac:dyDescent="0.25">
      <c r="A2788" t="str">
        <f>VLOOKUP(Q2788,'Data validation'!$K$2:$L$50,2,FALSE)</f>
        <v>BOOKING</v>
      </c>
      <c r="B2788">
        <f t="shared" si="1224"/>
        <v>0</v>
      </c>
      <c r="C2788">
        <f t="shared" si="1225"/>
        <v>0</v>
      </c>
      <c r="D2788">
        <f t="shared" si="1226"/>
        <v>4</v>
      </c>
      <c r="E2788">
        <v>11358</v>
      </c>
      <c r="F2788" t="s">
        <v>11249</v>
      </c>
      <c r="G2788" t="s">
        <v>60</v>
      </c>
      <c r="H2788" t="str">
        <f t="shared" si="1227"/>
        <v>17</v>
      </c>
      <c r="I2788" t="str">
        <f t="shared" si="1228"/>
        <v>Aug</v>
      </c>
      <c r="J2788" t="s">
        <v>519</v>
      </c>
      <c r="K2788" t="str">
        <f t="shared" si="1229"/>
        <v>21</v>
      </c>
      <c r="L2788" t="str">
        <f t="shared" si="1230"/>
        <v>Aug</v>
      </c>
      <c r="M2788">
        <v>4</v>
      </c>
      <c r="N2788">
        <f t="shared" si="1231"/>
        <v>4</v>
      </c>
      <c r="O2788">
        <f t="shared" si="1232"/>
        <v>0</v>
      </c>
      <c r="P2788">
        <f t="shared" si="1233"/>
        <v>0</v>
      </c>
      <c r="Q2788" t="s">
        <v>587</v>
      </c>
      <c r="R2788" t="s">
        <v>17</v>
      </c>
      <c r="S2788">
        <v>2</v>
      </c>
      <c r="T2788">
        <v>1</v>
      </c>
      <c r="U2788" s="2">
        <v>1906.8804198165137</v>
      </c>
      <c r="V2788" s="2">
        <v>476.72010495412843</v>
      </c>
      <c r="W2788" t="s">
        <v>262</v>
      </c>
      <c r="X2788" t="s">
        <v>11250</v>
      </c>
      <c r="Y2788" t="s">
        <v>11117</v>
      </c>
      <c r="Z2788" t="str">
        <f t="shared" si="1235"/>
        <v>May</v>
      </c>
      <c r="AA2788" s="6">
        <f t="shared" si="1220"/>
        <v>0</v>
      </c>
      <c r="AB2788" s="6">
        <f t="shared" si="1220"/>
        <v>0</v>
      </c>
      <c r="AC2788" s="6">
        <f t="shared" si="1220"/>
        <v>0</v>
      </c>
      <c r="AD2788" s="6">
        <f t="shared" si="1220"/>
        <v>4</v>
      </c>
      <c r="AE2788" s="6">
        <f t="shared" si="1220"/>
        <v>0</v>
      </c>
      <c r="AF2788" s="6">
        <f t="shared" si="1236"/>
        <v>4</v>
      </c>
      <c r="AG2788" s="6">
        <f t="shared" si="1237"/>
        <v>0</v>
      </c>
      <c r="AH2788" s="14" t="str">
        <f>LEFT(X2788,2)&amp;"."&amp;VLOOKUP(MID(X2788,4,3),'Data validation'!$A$1:$B$12,2,FALSE)&amp;".2025"</f>
        <v>07.05.2025</v>
      </c>
      <c r="AI2788">
        <f t="shared" si="1238"/>
        <v>19</v>
      </c>
      <c r="AJ2788" t="str">
        <f>H2788&amp;"."&amp;VLOOKUP(I2788,'Data validation'!$A$1:$B$12,2,FALSE)&amp;".2026"</f>
        <v>17.08.2026</v>
      </c>
      <c r="AK2788">
        <f t="shared" si="1239"/>
        <v>34</v>
      </c>
      <c r="AL2788" t="e">
        <f>VLOOKUP(E2788,[2]Sheet1!$A:$B,2,FALSE)</f>
        <v>#N/A</v>
      </c>
    </row>
    <row r="2789" spans="1:38" x14ac:dyDescent="0.25">
      <c r="A2789" t="str">
        <f>VLOOKUP(Q2789,'Data validation'!$K$2:$L$50,2,FALSE)</f>
        <v>TO</v>
      </c>
      <c r="B2789">
        <f t="shared" si="1224"/>
        <v>0</v>
      </c>
      <c r="C2789">
        <f t="shared" si="1225"/>
        <v>8</v>
      </c>
      <c r="D2789">
        <f t="shared" si="1226"/>
        <v>0</v>
      </c>
      <c r="E2789">
        <v>11359</v>
      </c>
      <c r="F2789" t="s">
        <v>11251</v>
      </c>
      <c r="G2789" t="s">
        <v>276</v>
      </c>
      <c r="H2789" t="str">
        <f t="shared" si="1227"/>
        <v>28</v>
      </c>
      <c r="I2789" t="str">
        <f t="shared" si="1228"/>
        <v>Jun</v>
      </c>
      <c r="J2789" t="s">
        <v>173</v>
      </c>
      <c r="K2789" t="str">
        <f t="shared" si="1229"/>
        <v>06</v>
      </c>
      <c r="L2789" t="str">
        <f t="shared" si="1230"/>
        <v>Jul</v>
      </c>
      <c r="M2789">
        <v>8</v>
      </c>
      <c r="N2789">
        <f t="shared" si="1231"/>
        <v>-22</v>
      </c>
      <c r="O2789">
        <f t="shared" si="1232"/>
        <v>3</v>
      </c>
      <c r="P2789">
        <f t="shared" si="1233"/>
        <v>5</v>
      </c>
      <c r="Q2789" t="s">
        <v>162</v>
      </c>
      <c r="R2789" t="s">
        <v>20</v>
      </c>
      <c r="S2789">
        <v>3</v>
      </c>
      <c r="T2789">
        <v>1</v>
      </c>
      <c r="U2789" s="2">
        <f>SUMIFS(Magelan!L:L,Magelan!D:D,'Резервации 2026'!E2789)</f>
        <v>4456.9454040000001</v>
      </c>
      <c r="V2789" s="2">
        <f t="shared" ref="V2789" si="1241">+U2789/M2789</f>
        <v>557.11817550000001</v>
      </c>
      <c r="W2789" t="s">
        <v>262</v>
      </c>
      <c r="X2789" t="s">
        <v>11252</v>
      </c>
      <c r="Y2789" t="s">
        <v>11117</v>
      </c>
      <c r="Z2789" t="str">
        <f t="shared" si="1235"/>
        <v>May</v>
      </c>
      <c r="AA2789" s="6">
        <f t="shared" si="1220"/>
        <v>0</v>
      </c>
      <c r="AB2789" s="6">
        <f t="shared" si="1220"/>
        <v>3</v>
      </c>
      <c r="AC2789" s="6">
        <f t="shared" si="1220"/>
        <v>5</v>
      </c>
      <c r="AD2789" s="6">
        <f t="shared" si="1220"/>
        <v>0</v>
      </c>
      <c r="AE2789" s="6">
        <f t="shared" si="1220"/>
        <v>0</v>
      </c>
      <c r="AF2789" s="6">
        <f t="shared" si="1236"/>
        <v>8</v>
      </c>
      <c r="AG2789" s="6">
        <f t="shared" si="1237"/>
        <v>0</v>
      </c>
      <c r="AH2789" s="14" t="str">
        <f>LEFT(X2789,2)&amp;"."&amp;VLOOKUP(MID(X2789,4,3),'Data validation'!$A$1:$B$12,2,FALSE)&amp;".2025"</f>
        <v>07.05.2025</v>
      </c>
      <c r="AI2789">
        <f t="shared" si="1238"/>
        <v>19</v>
      </c>
      <c r="AJ2789" t="str">
        <f>H2789&amp;"."&amp;VLOOKUP(I2789,'Data validation'!$A$1:$B$12,2,FALSE)&amp;".2026"</f>
        <v>28.06.2026</v>
      </c>
      <c r="AK2789">
        <f t="shared" si="1239"/>
        <v>27</v>
      </c>
      <c r="AL2789" t="e">
        <f>VLOOKUP(E2789,[2]Sheet1!$A:$B,2,FALSE)</f>
        <v>#N/A</v>
      </c>
    </row>
    <row r="2790" spans="1:38" x14ac:dyDescent="0.25">
      <c r="A2790" t="str">
        <f>VLOOKUP(Q2790,'Data validation'!$K$2:$L$50,2,FALSE)</f>
        <v>BOOKING</v>
      </c>
      <c r="B2790">
        <f t="shared" si="1224"/>
        <v>0</v>
      </c>
      <c r="C2790">
        <f t="shared" si="1225"/>
        <v>4</v>
      </c>
      <c r="D2790">
        <f t="shared" si="1226"/>
        <v>0</v>
      </c>
      <c r="E2790">
        <v>11360</v>
      </c>
      <c r="F2790" t="s">
        <v>11253</v>
      </c>
      <c r="G2790" t="s">
        <v>276</v>
      </c>
      <c r="H2790" t="str">
        <f t="shared" si="1227"/>
        <v>28</v>
      </c>
      <c r="I2790" t="str">
        <f t="shared" si="1228"/>
        <v>Jun</v>
      </c>
      <c r="J2790" t="s">
        <v>120</v>
      </c>
      <c r="K2790" t="str">
        <f t="shared" si="1229"/>
        <v>02</v>
      </c>
      <c r="L2790" t="str">
        <f t="shared" si="1230"/>
        <v>Jul</v>
      </c>
      <c r="M2790">
        <v>4</v>
      </c>
      <c r="N2790">
        <f t="shared" si="1231"/>
        <v>-26</v>
      </c>
      <c r="O2790">
        <f t="shared" si="1232"/>
        <v>3</v>
      </c>
      <c r="P2790">
        <f t="shared" si="1233"/>
        <v>1</v>
      </c>
      <c r="Q2790" t="s">
        <v>587</v>
      </c>
      <c r="R2790" t="s">
        <v>63</v>
      </c>
      <c r="S2790">
        <v>3</v>
      </c>
      <c r="T2790">
        <v>1</v>
      </c>
      <c r="U2790" s="2">
        <v>2385.8972792660552</v>
      </c>
      <c r="V2790" s="2">
        <v>596.4743198165138</v>
      </c>
      <c r="X2790" t="s">
        <v>11254</v>
      </c>
      <c r="Y2790" t="s">
        <v>11117</v>
      </c>
      <c r="Z2790" t="str">
        <f t="shared" si="1235"/>
        <v>May</v>
      </c>
      <c r="AA2790" s="6">
        <f t="shared" si="1220"/>
        <v>0</v>
      </c>
      <c r="AB2790" s="6">
        <f t="shared" si="1220"/>
        <v>3</v>
      </c>
      <c r="AC2790" s="6">
        <f t="shared" si="1220"/>
        <v>1</v>
      </c>
      <c r="AD2790" s="6">
        <f t="shared" si="1220"/>
        <v>0</v>
      </c>
      <c r="AE2790" s="6">
        <f t="shared" si="1220"/>
        <v>0</v>
      </c>
      <c r="AF2790" s="6">
        <f t="shared" si="1236"/>
        <v>4</v>
      </c>
      <c r="AG2790" s="6">
        <f t="shared" si="1237"/>
        <v>0</v>
      </c>
      <c r="AH2790" s="14" t="str">
        <f>LEFT(X2790,2)&amp;"."&amp;VLOOKUP(MID(X2790,4,3),'Data validation'!$A$1:$B$12,2,FALSE)&amp;".2025"</f>
        <v>07.05.2025</v>
      </c>
      <c r="AI2790">
        <f t="shared" si="1238"/>
        <v>19</v>
      </c>
      <c r="AJ2790" t="str">
        <f>H2790&amp;"."&amp;VLOOKUP(I2790,'Data validation'!$A$1:$B$12,2,FALSE)&amp;".2026"</f>
        <v>28.06.2026</v>
      </c>
      <c r="AK2790">
        <f t="shared" si="1239"/>
        <v>27</v>
      </c>
      <c r="AL2790" t="e">
        <f>VLOOKUP(E2790,[2]Sheet1!$A:$B,2,FALSE)</f>
        <v>#N/A</v>
      </c>
    </row>
    <row r="2791" spans="1:38" x14ac:dyDescent="0.25">
      <c r="A2791" t="str">
        <f>VLOOKUP(Q2791,'Data validation'!$K$2:$L$50,2,FALSE)</f>
        <v>BOOKING</v>
      </c>
      <c r="B2791">
        <f t="shared" si="1224"/>
        <v>2</v>
      </c>
      <c r="C2791">
        <f t="shared" si="1225"/>
        <v>2</v>
      </c>
      <c r="D2791">
        <f t="shared" si="1226"/>
        <v>0</v>
      </c>
      <c r="E2791">
        <v>11361</v>
      </c>
      <c r="F2791" t="s">
        <v>11255</v>
      </c>
      <c r="G2791" t="s">
        <v>1869</v>
      </c>
      <c r="H2791" t="str">
        <f t="shared" si="1227"/>
        <v>29</v>
      </c>
      <c r="I2791" t="str">
        <f t="shared" si="1228"/>
        <v>May</v>
      </c>
      <c r="J2791" t="s">
        <v>4651</v>
      </c>
      <c r="K2791" t="str">
        <f t="shared" si="1229"/>
        <v>02</v>
      </c>
      <c r="L2791" t="str">
        <f t="shared" si="1230"/>
        <v>Jun</v>
      </c>
      <c r="M2791">
        <v>4</v>
      </c>
      <c r="N2791">
        <f t="shared" si="1231"/>
        <v>-27</v>
      </c>
      <c r="O2791">
        <f t="shared" si="1232"/>
        <v>2</v>
      </c>
      <c r="P2791">
        <f t="shared" si="1233"/>
        <v>1</v>
      </c>
      <c r="Q2791" t="s">
        <v>587</v>
      </c>
      <c r="R2791" t="s">
        <v>57</v>
      </c>
      <c r="S2791">
        <v>2</v>
      </c>
      <c r="T2791">
        <v>3</v>
      </c>
      <c r="U2791" s="2">
        <v>1685.9613467889908</v>
      </c>
      <c r="V2791" s="2">
        <v>421.4903366972477</v>
      </c>
      <c r="W2791" t="s">
        <v>262</v>
      </c>
      <c r="X2791" t="s">
        <v>11256</v>
      </c>
      <c r="Y2791" t="s">
        <v>11117</v>
      </c>
      <c r="Z2791" t="str">
        <f t="shared" si="1235"/>
        <v>May</v>
      </c>
      <c r="AA2791" s="6">
        <f t="shared" si="1220"/>
        <v>2</v>
      </c>
      <c r="AB2791" s="6">
        <f t="shared" si="1220"/>
        <v>1</v>
      </c>
      <c r="AC2791" s="6">
        <f t="shared" si="1220"/>
        <v>0</v>
      </c>
      <c r="AD2791" s="6">
        <f t="shared" si="1220"/>
        <v>0</v>
      </c>
      <c r="AE2791" s="6">
        <f t="shared" si="1220"/>
        <v>0</v>
      </c>
      <c r="AF2791" s="6">
        <f t="shared" si="1236"/>
        <v>3</v>
      </c>
      <c r="AG2791" s="6">
        <f t="shared" si="1237"/>
        <v>-1</v>
      </c>
      <c r="AH2791" s="14" t="str">
        <f>LEFT(X2791,2)&amp;"."&amp;VLOOKUP(MID(X2791,4,3),'Data validation'!$A$1:$B$12,2,FALSE)&amp;".2025"</f>
        <v>07.05.2025</v>
      </c>
      <c r="AI2791">
        <f t="shared" si="1238"/>
        <v>19</v>
      </c>
      <c r="AJ2791" t="str">
        <f>H2791&amp;"."&amp;VLOOKUP(I2791,'Data validation'!$A$1:$B$12,2,FALSE)&amp;".2026"</f>
        <v>29.05.2026</v>
      </c>
      <c r="AK2791">
        <f t="shared" si="1239"/>
        <v>22</v>
      </c>
      <c r="AL2791" t="e">
        <f>VLOOKUP(E2791,[2]Sheet1!$A:$B,2,FALSE)</f>
        <v>#N/A</v>
      </c>
    </row>
    <row r="2792" spans="1:38" x14ac:dyDescent="0.25">
      <c r="A2792" t="str">
        <f>VLOOKUP(Q2792,'Data validation'!$K$2:$L$50,2,FALSE)</f>
        <v>TOPOLA SKIES</v>
      </c>
      <c r="B2792">
        <f t="shared" si="1224"/>
        <v>0</v>
      </c>
      <c r="C2792">
        <f t="shared" si="1225"/>
        <v>0</v>
      </c>
      <c r="D2792">
        <f t="shared" si="1226"/>
        <v>11</v>
      </c>
      <c r="E2792">
        <v>11365</v>
      </c>
      <c r="F2792" t="s">
        <v>11257</v>
      </c>
      <c r="G2792" t="s">
        <v>235</v>
      </c>
      <c r="H2792" t="str">
        <f t="shared" si="1227"/>
        <v>12</v>
      </c>
      <c r="I2792" t="str">
        <f t="shared" si="1228"/>
        <v>Jul</v>
      </c>
      <c r="J2792" t="s">
        <v>528</v>
      </c>
      <c r="K2792" t="str">
        <f t="shared" si="1229"/>
        <v>23</v>
      </c>
      <c r="L2792" t="str">
        <f t="shared" si="1230"/>
        <v>Jul</v>
      </c>
      <c r="M2792">
        <v>11</v>
      </c>
      <c r="N2792">
        <f t="shared" si="1231"/>
        <v>11</v>
      </c>
      <c r="O2792">
        <f t="shared" si="1232"/>
        <v>0</v>
      </c>
      <c r="P2792">
        <f t="shared" si="1233"/>
        <v>0</v>
      </c>
      <c r="Q2792" t="s">
        <v>35</v>
      </c>
      <c r="R2792" t="s">
        <v>17</v>
      </c>
      <c r="S2792">
        <v>2</v>
      </c>
      <c r="U2792" s="2">
        <v>5587.7524798165123</v>
      </c>
      <c r="V2792" s="2">
        <v>507.97749816513766</v>
      </c>
      <c r="X2792" t="s">
        <v>11258</v>
      </c>
      <c r="Y2792" t="s">
        <v>11117</v>
      </c>
      <c r="Z2792" t="str">
        <f t="shared" si="1235"/>
        <v>May</v>
      </c>
      <c r="AA2792" s="6">
        <f t="shared" si="1220"/>
        <v>0</v>
      </c>
      <c r="AB2792" s="6">
        <f t="shared" si="1220"/>
        <v>0</v>
      </c>
      <c r="AC2792" s="6">
        <f t="shared" si="1220"/>
        <v>11</v>
      </c>
      <c r="AD2792" s="6">
        <f t="shared" si="1220"/>
        <v>0</v>
      </c>
      <c r="AE2792" s="6">
        <f t="shared" si="1220"/>
        <v>0</v>
      </c>
      <c r="AF2792" s="6">
        <f t="shared" si="1236"/>
        <v>11</v>
      </c>
      <c r="AG2792" s="6">
        <f t="shared" si="1237"/>
        <v>0</v>
      </c>
      <c r="AH2792" s="14" t="str">
        <f>LEFT(X2792,2)&amp;"."&amp;VLOOKUP(MID(X2792,4,3),'Data validation'!$A$1:$B$12,2,FALSE)&amp;".2025"</f>
        <v>07.05.2025</v>
      </c>
      <c r="AI2792">
        <f t="shared" si="1238"/>
        <v>19</v>
      </c>
      <c r="AJ2792" t="str">
        <f>H2792&amp;"."&amp;VLOOKUP(I2792,'Data validation'!$A$1:$B$12,2,FALSE)&amp;".2026"</f>
        <v>12.07.2026</v>
      </c>
      <c r="AK2792">
        <f t="shared" si="1239"/>
        <v>29</v>
      </c>
      <c r="AL2792" t="e">
        <f>VLOOKUP(E2792,[2]Sheet1!$A:$B,2,FALSE)</f>
        <v>#N/A</v>
      </c>
    </row>
    <row r="2793" spans="1:38" x14ac:dyDescent="0.25">
      <c r="A2793" t="str">
        <f>VLOOKUP(Q2793,'Data validation'!$K$2:$L$50,2,FALSE)</f>
        <v>TOPOLA SKIES</v>
      </c>
      <c r="B2793">
        <f t="shared" si="1224"/>
        <v>0</v>
      </c>
      <c r="C2793">
        <f t="shared" si="1225"/>
        <v>0</v>
      </c>
      <c r="D2793">
        <f t="shared" si="1226"/>
        <v>11</v>
      </c>
      <c r="E2793">
        <v>11366</v>
      </c>
      <c r="F2793" t="s">
        <v>11257</v>
      </c>
      <c r="G2793" t="s">
        <v>235</v>
      </c>
      <c r="H2793" t="str">
        <f t="shared" si="1227"/>
        <v>12</v>
      </c>
      <c r="I2793" t="str">
        <f t="shared" si="1228"/>
        <v>Jul</v>
      </c>
      <c r="J2793" t="s">
        <v>528</v>
      </c>
      <c r="K2793" t="str">
        <f t="shared" si="1229"/>
        <v>23</v>
      </c>
      <c r="L2793" t="str">
        <f t="shared" si="1230"/>
        <v>Jul</v>
      </c>
      <c r="M2793">
        <v>11</v>
      </c>
      <c r="N2793">
        <f t="shared" si="1231"/>
        <v>11</v>
      </c>
      <c r="O2793">
        <f t="shared" si="1232"/>
        <v>0</v>
      </c>
      <c r="P2793">
        <f t="shared" si="1233"/>
        <v>0</v>
      </c>
      <c r="Q2793" t="s">
        <v>35</v>
      </c>
      <c r="R2793" t="s">
        <v>17</v>
      </c>
      <c r="S2793">
        <v>2</v>
      </c>
      <c r="U2793" s="2">
        <v>5587.7524798165123</v>
      </c>
      <c r="V2793" s="2">
        <v>507.97749816513766</v>
      </c>
      <c r="X2793" t="s">
        <v>11258</v>
      </c>
      <c r="Y2793" t="s">
        <v>11117</v>
      </c>
      <c r="Z2793" t="str">
        <f t="shared" si="1235"/>
        <v>May</v>
      </c>
      <c r="AA2793" s="6">
        <f t="shared" si="1220"/>
        <v>0</v>
      </c>
      <c r="AB2793" s="6">
        <f t="shared" si="1220"/>
        <v>0</v>
      </c>
      <c r="AC2793" s="6">
        <f t="shared" si="1220"/>
        <v>11</v>
      </c>
      <c r="AD2793" s="6">
        <f t="shared" si="1220"/>
        <v>0</v>
      </c>
      <c r="AE2793" s="6">
        <f t="shared" si="1220"/>
        <v>0</v>
      </c>
      <c r="AF2793" s="6">
        <f t="shared" si="1236"/>
        <v>11</v>
      </c>
      <c r="AG2793" s="6">
        <f t="shared" si="1237"/>
        <v>0</v>
      </c>
      <c r="AH2793" s="14" t="str">
        <f>LEFT(X2793,2)&amp;"."&amp;VLOOKUP(MID(X2793,4,3),'Data validation'!$A$1:$B$12,2,FALSE)&amp;".2025"</f>
        <v>07.05.2025</v>
      </c>
      <c r="AI2793">
        <f t="shared" si="1238"/>
        <v>19</v>
      </c>
      <c r="AJ2793" t="str">
        <f>H2793&amp;"."&amp;VLOOKUP(I2793,'Data validation'!$A$1:$B$12,2,FALSE)&amp;".2026"</f>
        <v>12.07.2026</v>
      </c>
      <c r="AK2793">
        <f t="shared" si="1239"/>
        <v>29</v>
      </c>
      <c r="AL2793" t="e">
        <f>VLOOKUP(E2793,[2]Sheet1!$A:$B,2,FALSE)</f>
        <v>#N/A</v>
      </c>
    </row>
    <row r="2794" spans="1:38" x14ac:dyDescent="0.25">
      <c r="A2794" t="str">
        <f>VLOOKUP(Q2794,'Data validation'!$K$2:$L$50,2,FALSE)</f>
        <v>TOPOLA SKIES</v>
      </c>
      <c r="B2794">
        <f t="shared" si="1224"/>
        <v>1</v>
      </c>
      <c r="C2794">
        <f t="shared" si="1225"/>
        <v>0</v>
      </c>
      <c r="D2794">
        <f t="shared" si="1226"/>
        <v>0</v>
      </c>
      <c r="E2794">
        <v>11367</v>
      </c>
      <c r="F2794" t="s">
        <v>11259</v>
      </c>
      <c r="G2794" t="s">
        <v>3113</v>
      </c>
      <c r="H2794" t="str">
        <f t="shared" si="1227"/>
        <v>30</v>
      </c>
      <c r="I2794" t="str">
        <f t="shared" si="1228"/>
        <v>May</v>
      </c>
      <c r="J2794" t="s">
        <v>364</v>
      </c>
      <c r="K2794" t="str">
        <f t="shared" si="1229"/>
        <v>31</v>
      </c>
      <c r="L2794" t="str">
        <f t="shared" si="1230"/>
        <v>May</v>
      </c>
      <c r="M2794">
        <v>1</v>
      </c>
      <c r="N2794">
        <f t="shared" si="1231"/>
        <v>1</v>
      </c>
      <c r="O2794">
        <f t="shared" si="1232"/>
        <v>0</v>
      </c>
      <c r="P2794">
        <f t="shared" si="1233"/>
        <v>0</v>
      </c>
      <c r="Q2794" t="s">
        <v>35</v>
      </c>
      <c r="R2794" t="s">
        <v>188</v>
      </c>
      <c r="S2794">
        <v>2</v>
      </c>
      <c r="U2794" s="2">
        <v>335.54147706422015</v>
      </c>
      <c r="V2794" s="2">
        <v>335.54147706422015</v>
      </c>
      <c r="X2794" t="s">
        <v>11260</v>
      </c>
      <c r="Y2794" t="s">
        <v>11120</v>
      </c>
      <c r="Z2794" t="str">
        <f t="shared" si="1235"/>
        <v>May</v>
      </c>
      <c r="AA2794" s="6">
        <f t="shared" si="1220"/>
        <v>1</v>
      </c>
      <c r="AB2794" s="6">
        <f t="shared" si="1220"/>
        <v>0</v>
      </c>
      <c r="AC2794" s="6">
        <f t="shared" si="1220"/>
        <v>0</v>
      </c>
      <c r="AD2794" s="6">
        <f t="shared" si="1220"/>
        <v>0</v>
      </c>
      <c r="AE2794" s="6">
        <f t="shared" si="1220"/>
        <v>0</v>
      </c>
      <c r="AF2794" s="6">
        <f t="shared" si="1236"/>
        <v>1</v>
      </c>
      <c r="AG2794" s="6">
        <f t="shared" si="1237"/>
        <v>0</v>
      </c>
      <c r="AH2794" s="14" t="str">
        <f>LEFT(X2794,2)&amp;"."&amp;VLOOKUP(MID(X2794,4,3),'Data validation'!$A$1:$B$12,2,FALSE)&amp;".2025"</f>
        <v>08.05.2025</v>
      </c>
      <c r="AI2794">
        <f t="shared" si="1238"/>
        <v>19</v>
      </c>
      <c r="AJ2794" t="str">
        <f>H2794&amp;"."&amp;VLOOKUP(I2794,'Data validation'!$A$1:$B$12,2,FALSE)&amp;".2026"</f>
        <v>30.05.2026</v>
      </c>
      <c r="AK2794">
        <f t="shared" si="1239"/>
        <v>22</v>
      </c>
      <c r="AL2794" t="e">
        <f>VLOOKUP(E2794,[2]Sheet1!$A:$B,2,FALSE)</f>
        <v>#N/A</v>
      </c>
    </row>
    <row r="2795" spans="1:38" x14ac:dyDescent="0.25">
      <c r="A2795" t="str">
        <f>VLOOKUP(Q2795,'Data validation'!$K$2:$L$50,2,FALSE)</f>
        <v>BOOKING</v>
      </c>
      <c r="B2795">
        <f t="shared" ref="B2795:B2842" si="1242">AA2795+IF(I2795="Jun",IF(_xlfn.NUMBERVALUE(H2795)&gt;14,0,IF(_xlfn.NUMBERVALUE(K2795)&lt;14,M2795,15-_xlfn.NUMBERVALUE(H2795))),0)</f>
        <v>0</v>
      </c>
      <c r="C2795">
        <f t="shared" ref="C2795:C2842" si="1243">M2795-B2795-D2795</f>
        <v>6</v>
      </c>
      <c r="D2795">
        <f t="shared" ref="D2795:D2842" si="1244">IF(L2795="Jul",IF(_xlfn.NUMBERVALUE(K2795)&lt;11,0,IF(I2795="Jul",IF(_xlfn.NUMBERVALUE(H2795)&gt;11,M2795,_xlfn.NUMBERVALUE(K2795)-11),0)),0)+IF(L2795="Aug",IF(_xlfn.NUMBERVALUE(K2795)&gt;24,IF(_xlfn.NUMBERVALUE(H2795)&gt;24,0,25-_xlfn.NUMBERVALUE(H2795)),IF(I2795="Aug",M2795,_xlfn.NUMBERVALUE(K2795)-1+32-_xlfn.NUMBERVALUE(H2795))),0)</f>
        <v>0</v>
      </c>
      <c r="E2795">
        <v>11656</v>
      </c>
      <c r="F2795" t="s">
        <v>11320</v>
      </c>
      <c r="G2795" t="s">
        <v>71</v>
      </c>
      <c r="H2795" t="str">
        <f t="shared" ref="H2795:H2842" si="1245">LEFT(G2795,2)</f>
        <v>30</v>
      </c>
      <c r="I2795" t="str">
        <f t="shared" ref="I2795:I2842" si="1246">MID(G2795,4,3)</f>
        <v>Jun</v>
      </c>
      <c r="J2795" t="s">
        <v>173</v>
      </c>
      <c r="K2795" t="str">
        <f t="shared" ref="K2795:K2842" si="1247">LEFT(J2795,2)</f>
        <v>06</v>
      </c>
      <c r="L2795" t="str">
        <f t="shared" ref="L2795:L2842" si="1248">MID(J2795,4,3)</f>
        <v>Jul</v>
      </c>
      <c r="M2795" s="36">
        <v>6</v>
      </c>
      <c r="N2795">
        <f t="shared" ref="N2795:N2842" si="1249">+K2795-H2795</f>
        <v>-24</v>
      </c>
      <c r="O2795">
        <f t="shared" ref="O2795:O2842" si="1250">IF(I2795=L2795,0,31-H2795)</f>
        <v>1</v>
      </c>
      <c r="P2795">
        <f t="shared" ref="P2795:P2842" si="1251">IF(I2795=L2795,0,K2795-1)</f>
        <v>5</v>
      </c>
      <c r="Q2795" t="s">
        <v>587</v>
      </c>
      <c r="R2795" t="s">
        <v>17</v>
      </c>
      <c r="S2795" s="36">
        <v>2</v>
      </c>
      <c r="T2795" s="36">
        <v>2</v>
      </c>
      <c r="U2795" s="2">
        <v>3226.5811981651373</v>
      </c>
      <c r="V2795" s="2">
        <v>537.76353302752284</v>
      </c>
      <c r="W2795" t="s">
        <v>262</v>
      </c>
      <c r="X2795" t="s">
        <v>11321</v>
      </c>
      <c r="Y2795" t="s">
        <v>7488</v>
      </c>
      <c r="Z2795" t="str">
        <f t="shared" ref="Z2795:Z2842" si="1252">MID(X2795,4,3)</f>
        <v>May</v>
      </c>
      <c r="AA2795" s="6">
        <f t="shared" si="1220"/>
        <v>0</v>
      </c>
      <c r="AB2795" s="6">
        <f t="shared" si="1220"/>
        <v>1</v>
      </c>
      <c r="AC2795" s="6">
        <f t="shared" si="1220"/>
        <v>5</v>
      </c>
      <c r="AD2795" s="6">
        <f t="shared" si="1220"/>
        <v>0</v>
      </c>
      <c r="AE2795" s="6">
        <f t="shared" si="1220"/>
        <v>0</v>
      </c>
      <c r="AF2795" s="6">
        <f t="shared" ref="AF2795:AF2842" si="1253">SUM(AA2795:AE2795)</f>
        <v>6</v>
      </c>
      <c r="AG2795" s="6">
        <f t="shared" ref="AG2795:AG2842" si="1254">+AF2795-M2795</f>
        <v>0</v>
      </c>
      <c r="AH2795" s="14" t="str">
        <f>LEFT(X2795,2)&amp;"."&amp;VLOOKUP(MID(X2795,4,3),'Data validation'!$A$1:$B$12,2,FALSE)&amp;".2025"</f>
        <v>24.05.2025</v>
      </c>
      <c r="AI2795">
        <f t="shared" ref="AI2795:AI2842" si="1255">WEEKNUM(AH2795)</f>
        <v>21</v>
      </c>
      <c r="AJ2795" t="str">
        <f>H2795&amp;"."&amp;VLOOKUP(I2795,'Data validation'!$A$1:$B$12,2,FALSE)&amp;".2026"</f>
        <v>30.06.2026</v>
      </c>
      <c r="AK2795">
        <f t="shared" ref="AK2795:AK2842" si="1256">WEEKNUM(AJ2795)</f>
        <v>27</v>
      </c>
      <c r="AL2795" t="e">
        <f>VLOOKUP(E2795,[2]Sheet1!$A:$B,2,FALSE)</f>
        <v>#N/A</v>
      </c>
    </row>
    <row r="2796" spans="1:38" x14ac:dyDescent="0.25">
      <c r="A2796" t="str">
        <f>VLOOKUP(Q2796,'Data validation'!$K$2:$L$50,2,FALSE)</f>
        <v>BOOKING</v>
      </c>
      <c r="B2796">
        <f t="shared" si="1242"/>
        <v>0</v>
      </c>
      <c r="C2796">
        <f t="shared" si="1243"/>
        <v>6</v>
      </c>
      <c r="D2796">
        <f t="shared" si="1244"/>
        <v>0</v>
      </c>
      <c r="E2796">
        <v>11657</v>
      </c>
      <c r="F2796" t="s">
        <v>11322</v>
      </c>
      <c r="G2796" t="s">
        <v>71</v>
      </c>
      <c r="H2796" t="str">
        <f t="shared" si="1245"/>
        <v>30</v>
      </c>
      <c r="I2796" t="str">
        <f t="shared" si="1246"/>
        <v>Jun</v>
      </c>
      <c r="J2796" t="s">
        <v>173</v>
      </c>
      <c r="K2796" t="str">
        <f t="shared" si="1247"/>
        <v>06</v>
      </c>
      <c r="L2796" t="str">
        <f t="shared" si="1248"/>
        <v>Jul</v>
      </c>
      <c r="M2796" s="36">
        <v>6</v>
      </c>
      <c r="N2796">
        <f t="shared" si="1249"/>
        <v>-24</v>
      </c>
      <c r="O2796">
        <f t="shared" si="1250"/>
        <v>1</v>
      </c>
      <c r="P2796">
        <f t="shared" si="1251"/>
        <v>5</v>
      </c>
      <c r="Q2796" t="s">
        <v>587</v>
      </c>
      <c r="R2796" t="s">
        <v>17</v>
      </c>
      <c r="S2796" s="36">
        <v>3</v>
      </c>
      <c r="T2796" s="36">
        <v>1</v>
      </c>
      <c r="U2796" s="2">
        <v>3484.7507581651375</v>
      </c>
      <c r="V2796" s="2">
        <v>580.79179302752289</v>
      </c>
      <c r="W2796" t="s">
        <v>262</v>
      </c>
      <c r="X2796" t="s">
        <v>11323</v>
      </c>
      <c r="Y2796" t="s">
        <v>7488</v>
      </c>
      <c r="Z2796" t="str">
        <f t="shared" si="1252"/>
        <v>May</v>
      </c>
      <c r="AA2796" s="6">
        <f t="shared" ref="AA2796:AE2836" si="1257">IF($I2796=AA$1,IF($L2796=AA$1,$M2796,$O2796),IF($L2796=AA$1,$P2796,0))</f>
        <v>0</v>
      </c>
      <c r="AB2796" s="6">
        <f t="shared" si="1257"/>
        <v>1</v>
      </c>
      <c r="AC2796" s="6">
        <f t="shared" si="1257"/>
        <v>5</v>
      </c>
      <c r="AD2796" s="6">
        <f t="shared" si="1257"/>
        <v>0</v>
      </c>
      <c r="AE2796" s="6">
        <f t="shared" si="1257"/>
        <v>0</v>
      </c>
      <c r="AF2796" s="6">
        <f t="shared" si="1253"/>
        <v>6</v>
      </c>
      <c r="AG2796" s="6">
        <f t="shared" si="1254"/>
        <v>0</v>
      </c>
      <c r="AH2796" s="14" t="str">
        <f>LEFT(X2796,2)&amp;"."&amp;VLOOKUP(MID(X2796,4,3),'Data validation'!$A$1:$B$12,2,FALSE)&amp;".2025"</f>
        <v>24.05.2025</v>
      </c>
      <c r="AI2796">
        <f t="shared" si="1255"/>
        <v>21</v>
      </c>
      <c r="AJ2796" t="str">
        <f>H2796&amp;"."&amp;VLOOKUP(I2796,'Data validation'!$A$1:$B$12,2,FALSE)&amp;".2026"</f>
        <v>30.06.2026</v>
      </c>
      <c r="AK2796">
        <f t="shared" si="1256"/>
        <v>27</v>
      </c>
      <c r="AL2796" t="e">
        <f>VLOOKUP(E2796,[2]Sheet1!$A:$B,2,FALSE)</f>
        <v>#N/A</v>
      </c>
    </row>
    <row r="2797" spans="1:38" x14ac:dyDescent="0.25">
      <c r="A2797" t="str">
        <f>VLOOKUP(Q2797,'Data validation'!$K$2:$L$50,2,FALSE)</f>
        <v>BOOKING</v>
      </c>
      <c r="B2797">
        <f t="shared" si="1242"/>
        <v>0</v>
      </c>
      <c r="C2797">
        <f t="shared" si="1243"/>
        <v>0</v>
      </c>
      <c r="D2797">
        <f t="shared" si="1244"/>
        <v>5</v>
      </c>
      <c r="E2797">
        <v>11658</v>
      </c>
      <c r="F2797" t="s">
        <v>11324</v>
      </c>
      <c r="G2797" t="s">
        <v>543</v>
      </c>
      <c r="H2797" t="str">
        <f t="shared" si="1245"/>
        <v>16</v>
      </c>
      <c r="I2797" t="str">
        <f t="shared" si="1246"/>
        <v>Aug</v>
      </c>
      <c r="J2797" t="s">
        <v>519</v>
      </c>
      <c r="K2797" t="str">
        <f t="shared" si="1247"/>
        <v>21</v>
      </c>
      <c r="L2797" t="str">
        <f t="shared" si="1248"/>
        <v>Aug</v>
      </c>
      <c r="M2797" s="36">
        <v>5</v>
      </c>
      <c r="N2797">
        <f t="shared" si="1249"/>
        <v>5</v>
      </c>
      <c r="O2797">
        <f t="shared" si="1250"/>
        <v>0</v>
      </c>
      <c r="P2797">
        <f t="shared" si="1251"/>
        <v>0</v>
      </c>
      <c r="Q2797" t="s">
        <v>587</v>
      </c>
      <c r="R2797" t="s">
        <v>63</v>
      </c>
      <c r="S2797" s="36">
        <v>2</v>
      </c>
      <c r="T2797" s="36">
        <v>1</v>
      </c>
      <c r="U2797" s="2">
        <v>2441.7371229357796</v>
      </c>
      <c r="V2797" s="2">
        <v>488.34742458715596</v>
      </c>
      <c r="W2797" t="s">
        <v>262</v>
      </c>
      <c r="X2797" t="s">
        <v>11325</v>
      </c>
      <c r="Y2797" t="s">
        <v>7488</v>
      </c>
      <c r="Z2797" t="str">
        <f t="shared" si="1252"/>
        <v>May</v>
      </c>
      <c r="AA2797" s="6">
        <f t="shared" si="1257"/>
        <v>0</v>
      </c>
      <c r="AB2797" s="6">
        <f t="shared" si="1257"/>
        <v>0</v>
      </c>
      <c r="AC2797" s="6">
        <f t="shared" si="1257"/>
        <v>0</v>
      </c>
      <c r="AD2797" s="6">
        <f t="shared" si="1257"/>
        <v>5</v>
      </c>
      <c r="AE2797" s="6">
        <f t="shared" si="1257"/>
        <v>0</v>
      </c>
      <c r="AF2797" s="6">
        <f t="shared" si="1253"/>
        <v>5</v>
      </c>
      <c r="AG2797" s="6">
        <f t="shared" si="1254"/>
        <v>0</v>
      </c>
      <c r="AH2797" s="14" t="str">
        <f>LEFT(X2797,2)&amp;"."&amp;VLOOKUP(MID(X2797,4,3),'Data validation'!$A$1:$B$12,2,FALSE)&amp;".2025"</f>
        <v>24.05.2025</v>
      </c>
      <c r="AI2797">
        <f t="shared" si="1255"/>
        <v>21</v>
      </c>
      <c r="AJ2797" t="str">
        <f>H2797&amp;"."&amp;VLOOKUP(I2797,'Data validation'!$A$1:$B$12,2,FALSE)&amp;".2026"</f>
        <v>16.08.2026</v>
      </c>
      <c r="AK2797">
        <f t="shared" si="1256"/>
        <v>34</v>
      </c>
      <c r="AL2797" t="e">
        <f>VLOOKUP(E2797,[2]Sheet1!$A:$B,2,FALSE)</f>
        <v>#N/A</v>
      </c>
    </row>
    <row r="2798" spans="1:38" x14ac:dyDescent="0.25">
      <c r="A2798" t="str">
        <f>VLOOKUP(Q2798,'Data validation'!$K$2:$L$50,2,FALSE)</f>
        <v>BOOKING</v>
      </c>
      <c r="B2798">
        <f t="shared" si="1242"/>
        <v>0</v>
      </c>
      <c r="C2798">
        <f t="shared" si="1243"/>
        <v>0</v>
      </c>
      <c r="D2798">
        <f t="shared" si="1244"/>
        <v>5</v>
      </c>
      <c r="E2798">
        <v>11659</v>
      </c>
      <c r="F2798" t="s">
        <v>11326</v>
      </c>
      <c r="G2798" t="s">
        <v>543</v>
      </c>
      <c r="H2798" t="str">
        <f t="shared" si="1245"/>
        <v>16</v>
      </c>
      <c r="I2798" t="str">
        <f t="shared" si="1246"/>
        <v>Aug</v>
      </c>
      <c r="J2798" t="s">
        <v>519</v>
      </c>
      <c r="K2798" t="str">
        <f t="shared" si="1247"/>
        <v>21</v>
      </c>
      <c r="L2798" t="str">
        <f t="shared" si="1248"/>
        <v>Aug</v>
      </c>
      <c r="M2798" s="36">
        <v>5</v>
      </c>
      <c r="N2798">
        <f t="shared" si="1249"/>
        <v>5</v>
      </c>
      <c r="O2798">
        <f t="shared" si="1250"/>
        <v>0</v>
      </c>
      <c r="P2798">
        <f t="shared" si="1251"/>
        <v>0</v>
      </c>
      <c r="Q2798" t="s">
        <v>587</v>
      </c>
      <c r="R2798" t="s">
        <v>63</v>
      </c>
      <c r="S2798" s="36">
        <v>2</v>
      </c>
      <c r="T2798" s="36">
        <v>1</v>
      </c>
      <c r="U2798" s="2">
        <v>2441.7371229357796</v>
      </c>
      <c r="V2798" s="2">
        <v>488.34742458715596</v>
      </c>
      <c r="W2798" t="s">
        <v>262</v>
      </c>
      <c r="X2798" t="s">
        <v>11327</v>
      </c>
      <c r="Y2798" t="s">
        <v>7488</v>
      </c>
      <c r="Z2798" t="str">
        <f t="shared" si="1252"/>
        <v>May</v>
      </c>
      <c r="AA2798" s="6">
        <f t="shared" si="1257"/>
        <v>0</v>
      </c>
      <c r="AB2798" s="6">
        <f t="shared" si="1257"/>
        <v>0</v>
      </c>
      <c r="AC2798" s="6">
        <f t="shared" si="1257"/>
        <v>0</v>
      </c>
      <c r="AD2798" s="6">
        <f t="shared" si="1257"/>
        <v>5</v>
      </c>
      <c r="AE2798" s="6">
        <f t="shared" si="1257"/>
        <v>0</v>
      </c>
      <c r="AF2798" s="6">
        <f t="shared" si="1253"/>
        <v>5</v>
      </c>
      <c r="AG2798" s="6">
        <f t="shared" si="1254"/>
        <v>0</v>
      </c>
      <c r="AH2798" s="14" t="str">
        <f>LEFT(X2798,2)&amp;"."&amp;VLOOKUP(MID(X2798,4,3),'Data validation'!$A$1:$B$12,2,FALSE)&amp;".2025"</f>
        <v>24.05.2025</v>
      </c>
      <c r="AI2798">
        <f t="shared" si="1255"/>
        <v>21</v>
      </c>
      <c r="AJ2798" t="str">
        <f>H2798&amp;"."&amp;VLOOKUP(I2798,'Data validation'!$A$1:$B$12,2,FALSE)&amp;".2026"</f>
        <v>16.08.2026</v>
      </c>
      <c r="AK2798">
        <f t="shared" si="1256"/>
        <v>34</v>
      </c>
      <c r="AL2798" t="e">
        <f>VLOOKUP(E2798,[2]Sheet1!$A:$B,2,FALSE)</f>
        <v>#N/A</v>
      </c>
    </row>
    <row r="2799" spans="1:38" x14ac:dyDescent="0.25">
      <c r="A2799" t="str">
        <f>VLOOKUP(Q2799,'Data validation'!$K$2:$L$50,2,FALSE)</f>
        <v>ITAKA</v>
      </c>
      <c r="B2799">
        <f t="shared" si="1242"/>
        <v>0</v>
      </c>
      <c r="C2799">
        <f t="shared" si="1243"/>
        <v>7</v>
      </c>
      <c r="D2799">
        <f t="shared" si="1244"/>
        <v>0</v>
      </c>
      <c r="E2799">
        <v>11562</v>
      </c>
      <c r="F2799" t="s">
        <v>11328</v>
      </c>
      <c r="G2799" t="s">
        <v>950</v>
      </c>
      <c r="H2799" t="str">
        <f t="shared" si="1245"/>
        <v>26</v>
      </c>
      <c r="I2799" t="str">
        <f t="shared" si="1246"/>
        <v>Jun</v>
      </c>
      <c r="J2799" t="s">
        <v>181</v>
      </c>
      <c r="K2799" t="str">
        <f t="shared" si="1247"/>
        <v>03</v>
      </c>
      <c r="L2799" t="str">
        <f t="shared" si="1248"/>
        <v>Jul</v>
      </c>
      <c r="M2799" s="36">
        <v>7</v>
      </c>
      <c r="N2799">
        <f t="shared" si="1249"/>
        <v>-23</v>
      </c>
      <c r="O2799">
        <f t="shared" si="1250"/>
        <v>5</v>
      </c>
      <c r="P2799">
        <f t="shared" si="1251"/>
        <v>2</v>
      </c>
      <c r="Q2799" t="s">
        <v>1445</v>
      </c>
      <c r="R2799" t="s">
        <v>20</v>
      </c>
      <c r="S2799" s="36">
        <v>2</v>
      </c>
      <c r="T2799" s="36">
        <v>0</v>
      </c>
      <c r="U2799" s="2">
        <f>SUMIFS(Itaka!L:L,Itaka!D:D,'Резервации 2026'!E2799)</f>
        <v>1808.6929091</v>
      </c>
      <c r="V2799" s="2">
        <f t="shared" ref="V2799:V2804" si="1258">+U2799/M2799</f>
        <v>258.38470130000002</v>
      </c>
      <c r="W2799" t="s">
        <v>4628</v>
      </c>
      <c r="X2799" t="s">
        <v>11329</v>
      </c>
      <c r="Y2799" t="s">
        <v>11330</v>
      </c>
      <c r="Z2799" t="str">
        <f t="shared" si="1252"/>
        <v>May</v>
      </c>
      <c r="AA2799" s="6">
        <f t="shared" si="1257"/>
        <v>0</v>
      </c>
      <c r="AB2799" s="6">
        <f t="shared" si="1257"/>
        <v>5</v>
      </c>
      <c r="AC2799" s="6">
        <f t="shared" si="1257"/>
        <v>2</v>
      </c>
      <c r="AD2799" s="6">
        <f t="shared" si="1257"/>
        <v>0</v>
      </c>
      <c r="AE2799" s="6">
        <f t="shared" si="1257"/>
        <v>0</v>
      </c>
      <c r="AF2799" s="6">
        <f t="shared" si="1253"/>
        <v>7</v>
      </c>
      <c r="AG2799" s="6">
        <f t="shared" si="1254"/>
        <v>0</v>
      </c>
      <c r="AH2799" s="14" t="str">
        <f>LEFT(X2799,2)&amp;"."&amp;VLOOKUP(MID(X2799,4,3),'Data validation'!$A$1:$B$12,2,FALSE)&amp;".2025"</f>
        <v>19.05.2025</v>
      </c>
      <c r="AI2799">
        <f t="shared" si="1255"/>
        <v>21</v>
      </c>
      <c r="AJ2799" t="str">
        <f>H2799&amp;"."&amp;VLOOKUP(I2799,'Data validation'!$A$1:$B$12,2,FALSE)&amp;".2026"</f>
        <v>26.06.2026</v>
      </c>
      <c r="AK2799">
        <f t="shared" si="1256"/>
        <v>26</v>
      </c>
      <c r="AL2799" t="e">
        <f>VLOOKUP(E2799,[2]Sheet1!$A:$B,2,FALSE)</f>
        <v>#N/A</v>
      </c>
    </row>
    <row r="2800" spans="1:38" x14ac:dyDescent="0.25">
      <c r="A2800" t="str">
        <f>VLOOKUP(Q2800,'Data validation'!$K$2:$L$50,2,FALSE)</f>
        <v>TO</v>
      </c>
      <c r="B2800">
        <f t="shared" si="1242"/>
        <v>0</v>
      </c>
      <c r="C2800">
        <f t="shared" si="1243"/>
        <v>0</v>
      </c>
      <c r="D2800">
        <f t="shared" si="1244"/>
        <v>3</v>
      </c>
      <c r="E2800">
        <v>11563</v>
      </c>
      <c r="F2800" t="s">
        <v>11331</v>
      </c>
      <c r="G2800" t="s">
        <v>156</v>
      </c>
      <c r="H2800" t="str">
        <f t="shared" si="1245"/>
        <v>24</v>
      </c>
      <c r="I2800" t="str">
        <f t="shared" si="1246"/>
        <v>Jul</v>
      </c>
      <c r="J2800" t="s">
        <v>94</v>
      </c>
      <c r="K2800" t="str">
        <f t="shared" si="1247"/>
        <v>27</v>
      </c>
      <c r="L2800" t="str">
        <f t="shared" si="1248"/>
        <v>Jul</v>
      </c>
      <c r="M2800" s="36">
        <v>3</v>
      </c>
      <c r="N2800">
        <f t="shared" si="1249"/>
        <v>3</v>
      </c>
      <c r="O2800">
        <f t="shared" si="1250"/>
        <v>0</v>
      </c>
      <c r="P2800">
        <f t="shared" si="1251"/>
        <v>0</v>
      </c>
      <c r="Q2800" t="s">
        <v>158</v>
      </c>
      <c r="R2800" t="s">
        <v>20</v>
      </c>
      <c r="S2800" s="36">
        <v>2</v>
      </c>
      <c r="T2800" s="36">
        <v>2</v>
      </c>
      <c r="U2800" s="2">
        <f>SUMIFS(DTS!L:L,DTS!D:D,'Резервации 2026'!E2800)</f>
        <v>1709.0824872000001</v>
      </c>
      <c r="V2800" s="2">
        <f t="shared" si="1258"/>
        <v>569.69416239999998</v>
      </c>
      <c r="X2800" t="s">
        <v>11332</v>
      </c>
      <c r="Y2800" t="s">
        <v>11333</v>
      </c>
      <c r="Z2800" t="str">
        <f t="shared" si="1252"/>
        <v>May</v>
      </c>
      <c r="AA2800" s="6">
        <f t="shared" si="1257"/>
        <v>0</v>
      </c>
      <c r="AB2800" s="6">
        <f t="shared" si="1257"/>
        <v>0</v>
      </c>
      <c r="AC2800" s="6">
        <f t="shared" si="1257"/>
        <v>3</v>
      </c>
      <c r="AD2800" s="6">
        <f t="shared" si="1257"/>
        <v>0</v>
      </c>
      <c r="AE2800" s="6">
        <f t="shared" si="1257"/>
        <v>0</v>
      </c>
      <c r="AF2800" s="6">
        <f t="shared" si="1253"/>
        <v>3</v>
      </c>
      <c r="AG2800" s="6">
        <f t="shared" si="1254"/>
        <v>0</v>
      </c>
      <c r="AH2800" s="14" t="str">
        <f>LEFT(X2800,2)&amp;"."&amp;VLOOKUP(MID(X2800,4,3),'Data validation'!$A$1:$B$12,2,FALSE)&amp;".2025"</f>
        <v>19.05.2025</v>
      </c>
      <c r="AI2800">
        <f t="shared" si="1255"/>
        <v>21</v>
      </c>
      <c r="AJ2800" t="str">
        <f>H2800&amp;"."&amp;VLOOKUP(I2800,'Data validation'!$A$1:$B$12,2,FALSE)&amp;".2026"</f>
        <v>24.07.2026</v>
      </c>
      <c r="AK2800">
        <f t="shared" si="1256"/>
        <v>30</v>
      </c>
      <c r="AL2800" t="e">
        <f>VLOOKUP(E2800,[2]Sheet1!$A:$B,2,FALSE)</f>
        <v>#N/A</v>
      </c>
    </row>
    <row r="2801" spans="1:38" x14ac:dyDescent="0.25">
      <c r="A2801" t="str">
        <f>VLOOKUP(Q2801,'Data validation'!$K$2:$L$50,2,FALSE)</f>
        <v>TO</v>
      </c>
      <c r="B2801">
        <f t="shared" si="1242"/>
        <v>0</v>
      </c>
      <c r="C2801">
        <f t="shared" si="1243"/>
        <v>0</v>
      </c>
      <c r="D2801">
        <f t="shared" si="1244"/>
        <v>3</v>
      </c>
      <c r="E2801">
        <v>11564</v>
      </c>
      <c r="F2801" t="s">
        <v>11331</v>
      </c>
      <c r="G2801" t="s">
        <v>156</v>
      </c>
      <c r="H2801" t="str">
        <f t="shared" si="1245"/>
        <v>24</v>
      </c>
      <c r="I2801" t="str">
        <f t="shared" si="1246"/>
        <v>Jul</v>
      </c>
      <c r="J2801" t="s">
        <v>94</v>
      </c>
      <c r="K2801" t="str">
        <f t="shared" si="1247"/>
        <v>27</v>
      </c>
      <c r="L2801" t="str">
        <f t="shared" si="1248"/>
        <v>Jul</v>
      </c>
      <c r="M2801" s="36">
        <v>3</v>
      </c>
      <c r="N2801">
        <f t="shared" si="1249"/>
        <v>3</v>
      </c>
      <c r="O2801">
        <f t="shared" si="1250"/>
        <v>0</v>
      </c>
      <c r="P2801">
        <f t="shared" si="1251"/>
        <v>0</v>
      </c>
      <c r="Q2801" t="s">
        <v>158</v>
      </c>
      <c r="R2801" t="s">
        <v>20</v>
      </c>
      <c r="S2801" s="36">
        <v>2</v>
      </c>
      <c r="T2801" s="36">
        <v>0</v>
      </c>
      <c r="U2801" s="2">
        <f>SUMIFS(DTS!L:L,DTS!D:D,'Резервации 2026'!E2801)</f>
        <v>1367.2425197999999</v>
      </c>
      <c r="V2801" s="2">
        <f t="shared" si="1258"/>
        <v>455.74750659999995</v>
      </c>
      <c r="X2801" t="s">
        <v>11332</v>
      </c>
      <c r="Y2801" t="s">
        <v>11333</v>
      </c>
      <c r="Z2801" t="str">
        <f t="shared" si="1252"/>
        <v>May</v>
      </c>
      <c r="AA2801" s="6">
        <f t="shared" si="1257"/>
        <v>0</v>
      </c>
      <c r="AB2801" s="6">
        <f t="shared" si="1257"/>
        <v>0</v>
      </c>
      <c r="AC2801" s="6">
        <f t="shared" si="1257"/>
        <v>3</v>
      </c>
      <c r="AD2801" s="6">
        <f t="shared" si="1257"/>
        <v>0</v>
      </c>
      <c r="AE2801" s="6">
        <f t="shared" si="1257"/>
        <v>0</v>
      </c>
      <c r="AF2801" s="6">
        <f t="shared" si="1253"/>
        <v>3</v>
      </c>
      <c r="AG2801" s="6">
        <f t="shared" si="1254"/>
        <v>0</v>
      </c>
      <c r="AH2801" s="14" t="str">
        <f>LEFT(X2801,2)&amp;"."&amp;VLOOKUP(MID(X2801,4,3),'Data validation'!$A$1:$B$12,2,FALSE)&amp;".2025"</f>
        <v>19.05.2025</v>
      </c>
      <c r="AI2801">
        <f t="shared" si="1255"/>
        <v>21</v>
      </c>
      <c r="AJ2801" t="str">
        <f>H2801&amp;"."&amp;VLOOKUP(I2801,'Data validation'!$A$1:$B$12,2,FALSE)&amp;".2026"</f>
        <v>24.07.2026</v>
      </c>
      <c r="AK2801">
        <f t="shared" si="1256"/>
        <v>30</v>
      </c>
      <c r="AL2801" t="e">
        <f>VLOOKUP(E2801,[2]Sheet1!$A:$B,2,FALSE)</f>
        <v>#N/A</v>
      </c>
    </row>
    <row r="2802" spans="1:38" x14ac:dyDescent="0.25">
      <c r="A2802" t="str">
        <f>VLOOKUP(Q2802,'Data validation'!$K$2:$L$50,2,FALSE)</f>
        <v>TO</v>
      </c>
      <c r="B2802">
        <f t="shared" si="1242"/>
        <v>0</v>
      </c>
      <c r="C2802">
        <f t="shared" si="1243"/>
        <v>0</v>
      </c>
      <c r="D2802">
        <f t="shared" si="1244"/>
        <v>3</v>
      </c>
      <c r="E2802">
        <v>11565</v>
      </c>
      <c r="F2802" t="s">
        <v>11331</v>
      </c>
      <c r="G2802" t="s">
        <v>156</v>
      </c>
      <c r="H2802" t="str">
        <f t="shared" si="1245"/>
        <v>24</v>
      </c>
      <c r="I2802" t="str">
        <f t="shared" si="1246"/>
        <v>Jul</v>
      </c>
      <c r="J2802" t="s">
        <v>94</v>
      </c>
      <c r="K2802" t="str">
        <f t="shared" si="1247"/>
        <v>27</v>
      </c>
      <c r="L2802" t="str">
        <f t="shared" si="1248"/>
        <v>Jul</v>
      </c>
      <c r="M2802" s="36">
        <v>3</v>
      </c>
      <c r="N2802">
        <f t="shared" si="1249"/>
        <v>3</v>
      </c>
      <c r="O2802">
        <f t="shared" si="1250"/>
        <v>0</v>
      </c>
      <c r="P2802">
        <f t="shared" si="1251"/>
        <v>0</v>
      </c>
      <c r="Q2802" t="s">
        <v>158</v>
      </c>
      <c r="R2802" t="s">
        <v>20</v>
      </c>
      <c r="S2802" s="36">
        <v>3</v>
      </c>
      <c r="T2802" s="36">
        <v>0</v>
      </c>
      <c r="U2802" s="2">
        <f>SUMIFS(DTS!L:L,DTS!D:D,'Резервации 2026'!E2802)</f>
        <v>1845.7950042</v>
      </c>
      <c r="V2802" s="2">
        <f t="shared" si="1258"/>
        <v>615.26500139999996</v>
      </c>
      <c r="X2802" t="s">
        <v>11332</v>
      </c>
      <c r="Y2802" t="s">
        <v>11333</v>
      </c>
      <c r="Z2802" t="str">
        <f t="shared" si="1252"/>
        <v>May</v>
      </c>
      <c r="AA2802" s="6">
        <f t="shared" si="1257"/>
        <v>0</v>
      </c>
      <c r="AB2802" s="6">
        <f t="shared" si="1257"/>
        <v>0</v>
      </c>
      <c r="AC2802" s="6">
        <f t="shared" si="1257"/>
        <v>3</v>
      </c>
      <c r="AD2802" s="6">
        <f t="shared" si="1257"/>
        <v>0</v>
      </c>
      <c r="AE2802" s="6">
        <f t="shared" si="1257"/>
        <v>0</v>
      </c>
      <c r="AF2802" s="6">
        <f t="shared" si="1253"/>
        <v>3</v>
      </c>
      <c r="AG2802" s="6">
        <f t="shared" si="1254"/>
        <v>0</v>
      </c>
      <c r="AH2802" s="14" t="str">
        <f>LEFT(X2802,2)&amp;"."&amp;VLOOKUP(MID(X2802,4,3),'Data validation'!$A$1:$B$12,2,FALSE)&amp;".2025"</f>
        <v>19.05.2025</v>
      </c>
      <c r="AI2802">
        <f t="shared" si="1255"/>
        <v>21</v>
      </c>
      <c r="AJ2802" t="str">
        <f>H2802&amp;"."&amp;VLOOKUP(I2802,'Data validation'!$A$1:$B$12,2,FALSE)&amp;".2026"</f>
        <v>24.07.2026</v>
      </c>
      <c r="AK2802">
        <f t="shared" si="1256"/>
        <v>30</v>
      </c>
      <c r="AL2802" t="e">
        <f>VLOOKUP(E2802,[2]Sheet1!$A:$B,2,FALSE)</f>
        <v>#N/A</v>
      </c>
    </row>
    <row r="2803" spans="1:38" x14ac:dyDescent="0.25">
      <c r="A2803" t="str">
        <f>VLOOKUP(Q2803,'Data validation'!$K$2:$L$50,2,FALSE)</f>
        <v>TO</v>
      </c>
      <c r="B2803">
        <f t="shared" si="1242"/>
        <v>0</v>
      </c>
      <c r="C2803">
        <f t="shared" si="1243"/>
        <v>4</v>
      </c>
      <c r="D2803">
        <f t="shared" si="1244"/>
        <v>0</v>
      </c>
      <c r="E2803">
        <v>11566</v>
      </c>
      <c r="F2803" t="s">
        <v>11334</v>
      </c>
      <c r="G2803" t="s">
        <v>172</v>
      </c>
      <c r="H2803" t="str">
        <f t="shared" si="1245"/>
        <v>01</v>
      </c>
      <c r="I2803" t="str">
        <f t="shared" si="1246"/>
        <v>Jul</v>
      </c>
      <c r="J2803" t="s">
        <v>313</v>
      </c>
      <c r="K2803" t="str">
        <f t="shared" si="1247"/>
        <v>05</v>
      </c>
      <c r="L2803" t="str">
        <f t="shared" si="1248"/>
        <v>Jul</v>
      </c>
      <c r="M2803" s="36">
        <v>4</v>
      </c>
      <c r="N2803">
        <f t="shared" si="1249"/>
        <v>4</v>
      </c>
      <c r="O2803">
        <f t="shared" si="1250"/>
        <v>0</v>
      </c>
      <c r="P2803">
        <f t="shared" si="1251"/>
        <v>0</v>
      </c>
      <c r="Q2803" t="s">
        <v>162</v>
      </c>
      <c r="R2803" t="s">
        <v>20</v>
      </c>
      <c r="S2803" s="36">
        <v>2</v>
      </c>
      <c r="T2803" s="36">
        <v>2</v>
      </c>
      <c r="U2803" s="2">
        <f>SUMIFS(Magelan!L:L,Magelan!D:D,'Резервации 2026'!E2803)</f>
        <v>2063.40065</v>
      </c>
      <c r="V2803" s="2">
        <f t="shared" si="1258"/>
        <v>515.85016250000001</v>
      </c>
      <c r="W2803" t="s">
        <v>262</v>
      </c>
      <c r="X2803" t="s">
        <v>11332</v>
      </c>
      <c r="Y2803" t="s">
        <v>11333</v>
      </c>
      <c r="Z2803" t="str">
        <f t="shared" si="1252"/>
        <v>May</v>
      </c>
      <c r="AA2803" s="6">
        <f t="shared" si="1257"/>
        <v>0</v>
      </c>
      <c r="AB2803" s="6">
        <f t="shared" si="1257"/>
        <v>0</v>
      </c>
      <c r="AC2803" s="6">
        <f t="shared" si="1257"/>
        <v>4</v>
      </c>
      <c r="AD2803" s="6">
        <f t="shared" si="1257"/>
        <v>0</v>
      </c>
      <c r="AE2803" s="6">
        <f t="shared" si="1257"/>
        <v>0</v>
      </c>
      <c r="AF2803" s="6">
        <f t="shared" si="1253"/>
        <v>4</v>
      </c>
      <c r="AG2803" s="6">
        <f t="shared" si="1254"/>
        <v>0</v>
      </c>
      <c r="AH2803" s="14" t="str">
        <f>LEFT(X2803,2)&amp;"."&amp;VLOOKUP(MID(X2803,4,3),'Data validation'!$A$1:$B$12,2,FALSE)&amp;".2025"</f>
        <v>19.05.2025</v>
      </c>
      <c r="AI2803">
        <f t="shared" si="1255"/>
        <v>21</v>
      </c>
      <c r="AJ2803" t="str">
        <f>H2803&amp;"."&amp;VLOOKUP(I2803,'Data validation'!$A$1:$B$12,2,FALSE)&amp;".2026"</f>
        <v>01.07.2026</v>
      </c>
      <c r="AK2803">
        <f t="shared" si="1256"/>
        <v>27</v>
      </c>
      <c r="AL2803" t="e">
        <f>VLOOKUP(E2803,[2]Sheet1!$A:$B,2,FALSE)</f>
        <v>#N/A</v>
      </c>
    </row>
    <row r="2804" spans="1:38" x14ac:dyDescent="0.25">
      <c r="A2804" t="str">
        <f>VLOOKUP(Q2804,'Data validation'!$K$2:$L$50,2,FALSE)</f>
        <v>TO</v>
      </c>
      <c r="B2804">
        <f t="shared" si="1242"/>
        <v>0</v>
      </c>
      <c r="C2804">
        <f t="shared" si="1243"/>
        <v>0</v>
      </c>
      <c r="D2804">
        <f t="shared" si="1244"/>
        <v>5</v>
      </c>
      <c r="E2804">
        <v>11474</v>
      </c>
      <c r="F2804" t="s">
        <v>11335</v>
      </c>
      <c r="G2804" t="s">
        <v>167</v>
      </c>
      <c r="H2804" t="str">
        <f t="shared" si="1245"/>
        <v>30</v>
      </c>
      <c r="I2804" t="str">
        <f t="shared" si="1246"/>
        <v>Jul</v>
      </c>
      <c r="J2804" t="s">
        <v>160</v>
      </c>
      <c r="K2804" t="str">
        <f t="shared" si="1247"/>
        <v>04</v>
      </c>
      <c r="L2804" t="str">
        <f t="shared" si="1248"/>
        <v>Aug</v>
      </c>
      <c r="M2804" s="36">
        <v>5</v>
      </c>
      <c r="N2804">
        <f t="shared" si="1249"/>
        <v>-26</v>
      </c>
      <c r="O2804">
        <f t="shared" si="1250"/>
        <v>1</v>
      </c>
      <c r="P2804">
        <f t="shared" si="1251"/>
        <v>3</v>
      </c>
      <c r="Q2804" t="s">
        <v>81</v>
      </c>
      <c r="R2804" t="s">
        <v>17</v>
      </c>
      <c r="S2804" s="36">
        <v>1</v>
      </c>
      <c r="T2804" s="36">
        <v>1</v>
      </c>
      <c r="U2804" s="2">
        <f>SUMIFS(SLR!L:L,SLR!D:D,'Резервации 2026'!E2804)</f>
        <v>1557.4274289999998</v>
      </c>
      <c r="V2804" s="2">
        <f t="shared" si="1258"/>
        <v>311.48548579999999</v>
      </c>
      <c r="W2804" t="s">
        <v>262</v>
      </c>
      <c r="X2804" t="s">
        <v>11336</v>
      </c>
      <c r="Y2804" t="s">
        <v>11337</v>
      </c>
      <c r="Z2804" t="str">
        <f t="shared" si="1252"/>
        <v>May</v>
      </c>
      <c r="AA2804" s="6">
        <f t="shared" si="1257"/>
        <v>0</v>
      </c>
      <c r="AB2804" s="6">
        <f t="shared" si="1257"/>
        <v>0</v>
      </c>
      <c r="AC2804" s="6">
        <f t="shared" si="1257"/>
        <v>1</v>
      </c>
      <c r="AD2804" s="6">
        <f t="shared" si="1257"/>
        <v>3</v>
      </c>
      <c r="AE2804" s="6">
        <f t="shared" si="1257"/>
        <v>0</v>
      </c>
      <c r="AF2804" s="6">
        <f t="shared" si="1253"/>
        <v>4</v>
      </c>
      <c r="AG2804" s="6">
        <f t="shared" si="1254"/>
        <v>-1</v>
      </c>
      <c r="AH2804" s="14" t="str">
        <f>LEFT(X2804,2)&amp;"."&amp;VLOOKUP(MID(X2804,4,3),'Data validation'!$A$1:$B$12,2,FALSE)&amp;".2025"</f>
        <v>13.05.2025</v>
      </c>
      <c r="AI2804">
        <f t="shared" si="1255"/>
        <v>20</v>
      </c>
      <c r="AJ2804" t="str">
        <f>H2804&amp;"."&amp;VLOOKUP(I2804,'Data validation'!$A$1:$B$12,2,FALSE)&amp;".2026"</f>
        <v>30.07.2026</v>
      </c>
      <c r="AK2804">
        <f t="shared" si="1256"/>
        <v>31</v>
      </c>
      <c r="AL2804" t="e">
        <f>VLOOKUP(E2804,[2]Sheet1!$A:$B,2,FALSE)</f>
        <v>#N/A</v>
      </c>
    </row>
    <row r="2805" spans="1:38" x14ac:dyDescent="0.25">
      <c r="A2805" t="str">
        <f>VLOOKUP(Q2805,'Data validation'!$K$2:$L$50,2,FALSE)</f>
        <v>BOOKING</v>
      </c>
      <c r="B2805">
        <f t="shared" si="1242"/>
        <v>0</v>
      </c>
      <c r="C2805">
        <f t="shared" si="1243"/>
        <v>4</v>
      </c>
      <c r="D2805">
        <f t="shared" si="1244"/>
        <v>0</v>
      </c>
      <c r="E2805">
        <v>11475</v>
      </c>
      <c r="F2805" t="s">
        <v>11338</v>
      </c>
      <c r="G2805" t="s">
        <v>131</v>
      </c>
      <c r="H2805" t="str">
        <f t="shared" si="1245"/>
        <v>29</v>
      </c>
      <c r="I2805" t="str">
        <f t="shared" si="1246"/>
        <v>Aug</v>
      </c>
      <c r="J2805" t="s">
        <v>1614</v>
      </c>
      <c r="K2805" t="str">
        <f t="shared" si="1247"/>
        <v>02</v>
      </c>
      <c r="L2805" t="str">
        <f t="shared" si="1248"/>
        <v>Sep</v>
      </c>
      <c r="M2805" s="36">
        <v>4</v>
      </c>
      <c r="N2805">
        <f t="shared" si="1249"/>
        <v>-27</v>
      </c>
      <c r="O2805">
        <f t="shared" si="1250"/>
        <v>2</v>
      </c>
      <c r="P2805">
        <f t="shared" si="1251"/>
        <v>1</v>
      </c>
      <c r="Q2805" t="s">
        <v>587</v>
      </c>
      <c r="R2805" t="s">
        <v>17</v>
      </c>
      <c r="S2805" s="36">
        <v>2</v>
      </c>
      <c r="T2805" s="36">
        <v>2</v>
      </c>
      <c r="U2805" s="2">
        <v>2095.5372695412839</v>
      </c>
      <c r="V2805" s="2">
        <v>523.87534568807337</v>
      </c>
      <c r="X2805" t="s">
        <v>11339</v>
      </c>
      <c r="Y2805" t="s">
        <v>11337</v>
      </c>
      <c r="Z2805" t="str">
        <f t="shared" si="1252"/>
        <v>May</v>
      </c>
      <c r="AA2805" s="6">
        <f t="shared" si="1257"/>
        <v>0</v>
      </c>
      <c r="AB2805" s="6">
        <f t="shared" si="1257"/>
        <v>0</v>
      </c>
      <c r="AC2805" s="6">
        <f t="shared" si="1257"/>
        <v>0</v>
      </c>
      <c r="AD2805" s="6">
        <f t="shared" si="1257"/>
        <v>2</v>
      </c>
      <c r="AE2805" s="6">
        <f t="shared" si="1257"/>
        <v>1</v>
      </c>
      <c r="AF2805" s="6">
        <f t="shared" si="1253"/>
        <v>3</v>
      </c>
      <c r="AG2805" s="6">
        <f t="shared" si="1254"/>
        <v>-1</v>
      </c>
      <c r="AH2805" s="14" t="str">
        <f>LEFT(X2805,2)&amp;"."&amp;VLOOKUP(MID(X2805,4,3),'Data validation'!$A$1:$B$12,2,FALSE)&amp;".2025"</f>
        <v>13.05.2025</v>
      </c>
      <c r="AI2805">
        <f t="shared" si="1255"/>
        <v>20</v>
      </c>
      <c r="AJ2805" t="str">
        <f>H2805&amp;"."&amp;VLOOKUP(I2805,'Data validation'!$A$1:$B$12,2,FALSE)&amp;".2026"</f>
        <v>29.08.2026</v>
      </c>
      <c r="AK2805">
        <f t="shared" si="1256"/>
        <v>35</v>
      </c>
      <c r="AL2805" t="e">
        <f>VLOOKUP(E2805,[2]Sheet1!$A:$B,2,FALSE)</f>
        <v>#N/A</v>
      </c>
    </row>
    <row r="2806" spans="1:38" x14ac:dyDescent="0.25">
      <c r="A2806" t="str">
        <f>VLOOKUP(Q2806,'Data validation'!$K$2:$L$50,2,FALSE)</f>
        <v>BOOKING</v>
      </c>
      <c r="B2806">
        <f t="shared" si="1242"/>
        <v>0</v>
      </c>
      <c r="C2806">
        <f t="shared" si="1243"/>
        <v>0</v>
      </c>
      <c r="D2806">
        <f t="shared" si="1244"/>
        <v>5</v>
      </c>
      <c r="E2806">
        <v>11869</v>
      </c>
      <c r="F2806" t="s">
        <v>11340</v>
      </c>
      <c r="G2806" t="s">
        <v>160</v>
      </c>
      <c r="H2806" t="str">
        <f t="shared" si="1245"/>
        <v>04</v>
      </c>
      <c r="I2806" t="str">
        <f t="shared" si="1246"/>
        <v>Aug</v>
      </c>
      <c r="J2806" t="s">
        <v>79</v>
      </c>
      <c r="K2806" t="str">
        <f t="shared" si="1247"/>
        <v>09</v>
      </c>
      <c r="L2806" t="str">
        <f t="shared" si="1248"/>
        <v>Aug</v>
      </c>
      <c r="M2806" s="36">
        <v>5</v>
      </c>
      <c r="N2806">
        <f t="shared" si="1249"/>
        <v>5</v>
      </c>
      <c r="O2806">
        <f t="shared" si="1250"/>
        <v>0</v>
      </c>
      <c r="P2806">
        <f t="shared" si="1251"/>
        <v>0</v>
      </c>
      <c r="Q2806" t="s">
        <v>587</v>
      </c>
      <c r="R2806" t="s">
        <v>188</v>
      </c>
      <c r="S2806" s="36">
        <v>2</v>
      </c>
      <c r="T2806" s="36">
        <v>2</v>
      </c>
      <c r="U2806" s="2">
        <v>3734.4689793577977</v>
      </c>
      <c r="V2806" s="2">
        <v>746.89379587155952</v>
      </c>
      <c r="X2806" t="s">
        <v>11341</v>
      </c>
      <c r="Y2806" t="s">
        <v>3113</v>
      </c>
      <c r="Z2806" t="str">
        <f t="shared" si="1252"/>
        <v>May</v>
      </c>
      <c r="AA2806" s="6">
        <f t="shared" si="1257"/>
        <v>0</v>
      </c>
      <c r="AB2806" s="6">
        <f t="shared" si="1257"/>
        <v>0</v>
      </c>
      <c r="AC2806" s="6">
        <f t="shared" si="1257"/>
        <v>0</v>
      </c>
      <c r="AD2806" s="6">
        <f t="shared" si="1257"/>
        <v>5</v>
      </c>
      <c r="AE2806" s="6">
        <f t="shared" si="1257"/>
        <v>0</v>
      </c>
      <c r="AF2806" s="6">
        <f t="shared" si="1253"/>
        <v>5</v>
      </c>
      <c r="AG2806" s="6">
        <f t="shared" si="1254"/>
        <v>0</v>
      </c>
      <c r="AH2806" s="14" t="str">
        <f>LEFT(X2806,2)&amp;"."&amp;VLOOKUP(MID(X2806,4,3),'Data validation'!$A$1:$B$12,2,FALSE)&amp;".2025"</f>
        <v>30.05.2025</v>
      </c>
      <c r="AI2806">
        <f t="shared" si="1255"/>
        <v>22</v>
      </c>
      <c r="AJ2806" t="str">
        <f>H2806&amp;"."&amp;VLOOKUP(I2806,'Data validation'!$A$1:$B$12,2,FALSE)&amp;".2026"</f>
        <v>04.08.2026</v>
      </c>
      <c r="AK2806">
        <f t="shared" si="1256"/>
        <v>32</v>
      </c>
      <c r="AL2806" t="e">
        <f>VLOOKUP(E2806,[2]Sheet1!$A:$B,2,FALSE)</f>
        <v>#N/A</v>
      </c>
    </row>
    <row r="2807" spans="1:38" x14ac:dyDescent="0.25">
      <c r="A2807" t="str">
        <f>VLOOKUP(Q2807,'Data validation'!$K$2:$L$50,2,FALSE)</f>
        <v>TO</v>
      </c>
      <c r="B2807">
        <f t="shared" si="1242"/>
        <v>0</v>
      </c>
      <c r="C2807">
        <f t="shared" si="1243"/>
        <v>0</v>
      </c>
      <c r="D2807">
        <f t="shared" si="1244"/>
        <v>5</v>
      </c>
      <c r="E2807">
        <v>11870</v>
      </c>
      <c r="F2807" t="s">
        <v>11342</v>
      </c>
      <c r="G2807" t="s">
        <v>78</v>
      </c>
      <c r="H2807" t="str">
        <f t="shared" si="1245"/>
        <v>02</v>
      </c>
      <c r="I2807" t="str">
        <f t="shared" si="1246"/>
        <v>Aug</v>
      </c>
      <c r="J2807" t="s">
        <v>646</v>
      </c>
      <c r="K2807" t="str">
        <f t="shared" si="1247"/>
        <v>07</v>
      </c>
      <c r="L2807" t="str">
        <f t="shared" si="1248"/>
        <v>Aug</v>
      </c>
      <c r="M2807" s="36">
        <v>5</v>
      </c>
      <c r="N2807">
        <f t="shared" si="1249"/>
        <v>5</v>
      </c>
      <c r="O2807">
        <f t="shared" si="1250"/>
        <v>0</v>
      </c>
      <c r="P2807">
        <f t="shared" si="1251"/>
        <v>0</v>
      </c>
      <c r="Q2807" t="s">
        <v>116</v>
      </c>
      <c r="R2807" t="s">
        <v>20</v>
      </c>
      <c r="S2807" s="36">
        <v>2</v>
      </c>
      <c r="T2807" s="36">
        <v>1</v>
      </c>
      <c r="U2807" s="2">
        <f>SUMIFS(Solvex!L:L,Solvex!D:D,'Резервации 2026'!E2807)</f>
        <v>2278.737533</v>
      </c>
      <c r="V2807" s="2">
        <f t="shared" ref="V2807" si="1259">+U2807/M2807</f>
        <v>455.74750660000001</v>
      </c>
      <c r="W2807" t="s">
        <v>262</v>
      </c>
      <c r="X2807" t="s">
        <v>11343</v>
      </c>
      <c r="Y2807" t="s">
        <v>1869</v>
      </c>
      <c r="Z2807" t="str">
        <f t="shared" si="1252"/>
        <v>May</v>
      </c>
      <c r="AA2807" s="6">
        <f t="shared" si="1257"/>
        <v>0</v>
      </c>
      <c r="AB2807" s="6">
        <f t="shared" si="1257"/>
        <v>0</v>
      </c>
      <c r="AC2807" s="6">
        <f t="shared" si="1257"/>
        <v>0</v>
      </c>
      <c r="AD2807" s="6">
        <f t="shared" si="1257"/>
        <v>5</v>
      </c>
      <c r="AE2807" s="6">
        <f t="shared" si="1257"/>
        <v>0</v>
      </c>
      <c r="AF2807" s="6">
        <f t="shared" si="1253"/>
        <v>5</v>
      </c>
      <c r="AG2807" s="6">
        <f t="shared" si="1254"/>
        <v>0</v>
      </c>
      <c r="AH2807" s="14" t="str">
        <f>LEFT(X2807,2)&amp;"."&amp;VLOOKUP(MID(X2807,4,3),'Data validation'!$A$1:$B$12,2,FALSE)&amp;".2025"</f>
        <v>30.05.2025</v>
      </c>
      <c r="AI2807">
        <f t="shared" si="1255"/>
        <v>22</v>
      </c>
      <c r="AJ2807" t="str">
        <f>H2807&amp;"."&amp;VLOOKUP(I2807,'Data validation'!$A$1:$B$12,2,FALSE)&amp;".2026"</f>
        <v>02.08.2026</v>
      </c>
      <c r="AK2807">
        <f t="shared" si="1256"/>
        <v>32</v>
      </c>
      <c r="AL2807" t="e">
        <f>VLOOKUP(E2807,[2]Sheet1!$A:$B,2,FALSE)</f>
        <v>#N/A</v>
      </c>
    </row>
    <row r="2808" spans="1:38" x14ac:dyDescent="0.25">
      <c r="A2808" t="str">
        <f>VLOOKUP(Q2808,'Data validation'!$K$2:$L$50,2,FALSE)</f>
        <v>BOOKING</v>
      </c>
      <c r="B2808">
        <f t="shared" si="1242"/>
        <v>0</v>
      </c>
      <c r="C2808">
        <f t="shared" si="1243"/>
        <v>2</v>
      </c>
      <c r="D2808">
        <f t="shared" si="1244"/>
        <v>0</v>
      </c>
      <c r="E2808">
        <v>11871</v>
      </c>
      <c r="F2808" t="s">
        <v>11344</v>
      </c>
      <c r="G2808" t="s">
        <v>151</v>
      </c>
      <c r="H2808" t="str">
        <f t="shared" si="1245"/>
        <v>19</v>
      </c>
      <c r="I2808" t="str">
        <f t="shared" si="1246"/>
        <v>Jun</v>
      </c>
      <c r="J2808" t="s">
        <v>125</v>
      </c>
      <c r="K2808" t="str">
        <f t="shared" si="1247"/>
        <v>21</v>
      </c>
      <c r="L2808" t="str">
        <f t="shared" si="1248"/>
        <v>Jun</v>
      </c>
      <c r="M2808" s="36">
        <v>2</v>
      </c>
      <c r="N2808">
        <f t="shared" si="1249"/>
        <v>2</v>
      </c>
      <c r="O2808">
        <f t="shared" si="1250"/>
        <v>0</v>
      </c>
      <c r="P2808">
        <f t="shared" si="1251"/>
        <v>0</v>
      </c>
      <c r="Q2808" t="s">
        <v>587</v>
      </c>
      <c r="R2808" t="s">
        <v>63</v>
      </c>
      <c r="S2808" s="36">
        <v>2</v>
      </c>
      <c r="T2808" s="36">
        <v>2</v>
      </c>
      <c r="U2808" s="2">
        <v>886.5831220183486</v>
      </c>
      <c r="V2808" s="2">
        <v>443.2915610091743</v>
      </c>
      <c r="W2808" t="s">
        <v>262</v>
      </c>
      <c r="X2808" t="s">
        <v>11345</v>
      </c>
      <c r="Y2808" t="s">
        <v>3113</v>
      </c>
      <c r="Z2808" t="str">
        <f t="shared" si="1252"/>
        <v>May</v>
      </c>
      <c r="AA2808" s="6">
        <f t="shared" si="1257"/>
        <v>0</v>
      </c>
      <c r="AB2808" s="6">
        <f t="shared" si="1257"/>
        <v>2</v>
      </c>
      <c r="AC2808" s="6">
        <f t="shared" si="1257"/>
        <v>0</v>
      </c>
      <c r="AD2808" s="6">
        <f t="shared" si="1257"/>
        <v>0</v>
      </c>
      <c r="AE2808" s="6">
        <f t="shared" si="1257"/>
        <v>0</v>
      </c>
      <c r="AF2808" s="6">
        <f t="shared" si="1253"/>
        <v>2</v>
      </c>
      <c r="AG2808" s="6">
        <f t="shared" si="1254"/>
        <v>0</v>
      </c>
      <c r="AH2808" s="14" t="str">
        <f>LEFT(X2808,2)&amp;"."&amp;VLOOKUP(MID(X2808,4,3),'Data validation'!$A$1:$B$12,2,FALSE)&amp;".2025"</f>
        <v>30.05.2025</v>
      </c>
      <c r="AI2808">
        <f t="shared" si="1255"/>
        <v>22</v>
      </c>
      <c r="AJ2808" t="str">
        <f>H2808&amp;"."&amp;VLOOKUP(I2808,'Data validation'!$A$1:$B$12,2,FALSE)&amp;".2026"</f>
        <v>19.06.2026</v>
      </c>
      <c r="AK2808">
        <f t="shared" si="1256"/>
        <v>25</v>
      </c>
      <c r="AL2808" t="e">
        <f>VLOOKUP(E2808,[2]Sheet1!$A:$B,2,FALSE)</f>
        <v>#N/A</v>
      </c>
    </row>
    <row r="2809" spans="1:38" x14ac:dyDescent="0.25">
      <c r="A2809" t="str">
        <f>VLOOKUP(Q2809,'Data validation'!$K$2:$L$50,2,FALSE)</f>
        <v>TO</v>
      </c>
      <c r="B2809">
        <f t="shared" si="1242"/>
        <v>0</v>
      </c>
      <c r="C2809">
        <f t="shared" si="1243"/>
        <v>0</v>
      </c>
      <c r="D2809">
        <f t="shared" si="1244"/>
        <v>5</v>
      </c>
      <c r="E2809">
        <v>11872</v>
      </c>
      <c r="F2809" t="s">
        <v>11346</v>
      </c>
      <c r="G2809" t="s">
        <v>235</v>
      </c>
      <c r="H2809" t="str">
        <f t="shared" si="1245"/>
        <v>12</v>
      </c>
      <c r="I2809" t="str">
        <f t="shared" si="1246"/>
        <v>Jul</v>
      </c>
      <c r="J2809" t="s">
        <v>236</v>
      </c>
      <c r="K2809" t="str">
        <f t="shared" si="1247"/>
        <v>17</v>
      </c>
      <c r="L2809" t="str">
        <f t="shared" si="1248"/>
        <v>Jul</v>
      </c>
      <c r="M2809" s="36">
        <v>5</v>
      </c>
      <c r="N2809">
        <f t="shared" si="1249"/>
        <v>5</v>
      </c>
      <c r="O2809">
        <f t="shared" si="1250"/>
        <v>0</v>
      </c>
      <c r="P2809">
        <f t="shared" si="1251"/>
        <v>0</v>
      </c>
      <c r="Q2809" t="s">
        <v>81</v>
      </c>
      <c r="R2809" t="s">
        <v>48</v>
      </c>
      <c r="S2809" s="36">
        <v>2</v>
      </c>
      <c r="T2809" s="36">
        <v>2</v>
      </c>
      <c r="U2809" s="2">
        <f>SUMIFS(SLR!L:L,SLR!D:D,'Резервации 2026'!E2809)</f>
        <v>3229.8576619999999</v>
      </c>
      <c r="V2809" s="2">
        <f t="shared" ref="V2809" si="1260">+U2809/M2809</f>
        <v>645.9715324</v>
      </c>
      <c r="W2809" t="s">
        <v>262</v>
      </c>
      <c r="X2809" t="s">
        <v>11347</v>
      </c>
      <c r="Y2809" t="s">
        <v>3113</v>
      </c>
      <c r="Z2809" t="str">
        <f t="shared" si="1252"/>
        <v>May</v>
      </c>
      <c r="AA2809" s="6">
        <f t="shared" si="1257"/>
        <v>0</v>
      </c>
      <c r="AB2809" s="6">
        <f t="shared" si="1257"/>
        <v>0</v>
      </c>
      <c r="AC2809" s="6">
        <f t="shared" si="1257"/>
        <v>5</v>
      </c>
      <c r="AD2809" s="6">
        <f t="shared" si="1257"/>
        <v>0</v>
      </c>
      <c r="AE2809" s="6">
        <f t="shared" si="1257"/>
        <v>0</v>
      </c>
      <c r="AF2809" s="6">
        <f t="shared" si="1253"/>
        <v>5</v>
      </c>
      <c r="AG2809" s="6">
        <f t="shared" si="1254"/>
        <v>0</v>
      </c>
      <c r="AH2809" s="14" t="str">
        <f>LEFT(X2809,2)&amp;"."&amp;VLOOKUP(MID(X2809,4,3),'Data validation'!$A$1:$B$12,2,FALSE)&amp;".2025"</f>
        <v>30.05.2025</v>
      </c>
      <c r="AI2809">
        <f t="shared" si="1255"/>
        <v>22</v>
      </c>
      <c r="AJ2809" t="str">
        <f>H2809&amp;"."&amp;VLOOKUP(I2809,'Data validation'!$A$1:$B$12,2,FALSE)&amp;".2026"</f>
        <v>12.07.2026</v>
      </c>
      <c r="AK2809">
        <f t="shared" si="1256"/>
        <v>29</v>
      </c>
      <c r="AL2809" t="e">
        <f>VLOOKUP(E2809,[2]Sheet1!$A:$B,2,FALSE)</f>
        <v>#N/A</v>
      </c>
    </row>
    <row r="2810" spans="1:38" x14ac:dyDescent="0.25">
      <c r="A2810" t="str">
        <f>VLOOKUP(Q2810,'Data validation'!$K$2:$L$50,2,FALSE)</f>
        <v>BOOKING</v>
      </c>
      <c r="B2810">
        <f t="shared" si="1242"/>
        <v>0</v>
      </c>
      <c r="C2810">
        <f t="shared" si="1243"/>
        <v>4</v>
      </c>
      <c r="D2810">
        <f t="shared" si="1244"/>
        <v>1</v>
      </c>
      <c r="E2810">
        <v>11477</v>
      </c>
      <c r="F2810" t="s">
        <v>11348</v>
      </c>
      <c r="G2810" t="s">
        <v>53</v>
      </c>
      <c r="H2810" t="str">
        <f t="shared" si="1245"/>
        <v>24</v>
      </c>
      <c r="I2810" t="str">
        <f t="shared" si="1246"/>
        <v>Aug</v>
      </c>
      <c r="J2810" t="s">
        <v>131</v>
      </c>
      <c r="K2810" t="str">
        <f t="shared" si="1247"/>
        <v>29</v>
      </c>
      <c r="L2810" t="str">
        <f t="shared" si="1248"/>
        <v>Aug</v>
      </c>
      <c r="M2810" s="36">
        <v>5</v>
      </c>
      <c r="N2810">
        <f t="shared" si="1249"/>
        <v>5</v>
      </c>
      <c r="O2810">
        <f t="shared" si="1250"/>
        <v>0</v>
      </c>
      <c r="P2810">
        <f t="shared" si="1251"/>
        <v>0</v>
      </c>
      <c r="Q2810" t="s">
        <v>587</v>
      </c>
      <c r="R2810" t="s">
        <v>188</v>
      </c>
      <c r="S2810" s="36">
        <v>2</v>
      </c>
      <c r="T2810" s="36">
        <v>1</v>
      </c>
      <c r="U2810" s="2">
        <v>2615.7880495412842</v>
      </c>
      <c r="V2810" s="2">
        <v>523.15760990825686</v>
      </c>
      <c r="W2810" t="s">
        <v>262</v>
      </c>
      <c r="X2810" t="s">
        <v>11349</v>
      </c>
      <c r="Y2810" t="s">
        <v>9454</v>
      </c>
      <c r="Z2810" t="str">
        <f t="shared" si="1252"/>
        <v>May</v>
      </c>
      <c r="AA2810" s="6">
        <f t="shared" si="1257"/>
        <v>0</v>
      </c>
      <c r="AB2810" s="6">
        <f t="shared" si="1257"/>
        <v>0</v>
      </c>
      <c r="AC2810" s="6">
        <f t="shared" si="1257"/>
        <v>0</v>
      </c>
      <c r="AD2810" s="6">
        <f t="shared" si="1257"/>
        <v>5</v>
      </c>
      <c r="AE2810" s="6">
        <f t="shared" si="1257"/>
        <v>0</v>
      </c>
      <c r="AF2810" s="6">
        <f t="shared" si="1253"/>
        <v>5</v>
      </c>
      <c r="AG2810" s="6">
        <f t="shared" si="1254"/>
        <v>0</v>
      </c>
      <c r="AH2810" s="14" t="str">
        <f>LEFT(X2810,2)&amp;"."&amp;VLOOKUP(MID(X2810,4,3),'Data validation'!$A$1:$B$12,2,FALSE)&amp;".2025"</f>
        <v>14.05.2025</v>
      </c>
      <c r="AI2810">
        <f t="shared" si="1255"/>
        <v>20</v>
      </c>
      <c r="AJ2810" t="str">
        <f>H2810&amp;"."&amp;VLOOKUP(I2810,'Data validation'!$A$1:$B$12,2,FALSE)&amp;".2026"</f>
        <v>24.08.2026</v>
      </c>
      <c r="AK2810">
        <f t="shared" si="1256"/>
        <v>35</v>
      </c>
      <c r="AL2810" t="e">
        <f>VLOOKUP(E2810,[2]Sheet1!$A:$B,2,FALSE)</f>
        <v>#N/A</v>
      </c>
    </row>
    <row r="2811" spans="1:38" x14ac:dyDescent="0.25">
      <c r="A2811" t="str">
        <f>VLOOKUP(Q2811,'Data validation'!$K$2:$L$50,2,FALSE)</f>
        <v>BOOKING</v>
      </c>
      <c r="B2811">
        <f t="shared" si="1242"/>
        <v>0</v>
      </c>
      <c r="C2811">
        <f t="shared" si="1243"/>
        <v>2</v>
      </c>
      <c r="D2811">
        <f t="shared" si="1244"/>
        <v>0</v>
      </c>
      <c r="E2811">
        <v>11478</v>
      </c>
      <c r="F2811" t="s">
        <v>11350</v>
      </c>
      <c r="G2811" t="s">
        <v>428</v>
      </c>
      <c r="H2811" t="str">
        <f t="shared" si="1245"/>
        <v>18</v>
      </c>
      <c r="I2811" t="str">
        <f t="shared" si="1246"/>
        <v>Sep</v>
      </c>
      <c r="J2811" t="s">
        <v>10453</v>
      </c>
      <c r="K2811" t="str">
        <f t="shared" si="1247"/>
        <v>20</v>
      </c>
      <c r="L2811" t="str">
        <f t="shared" si="1248"/>
        <v>Sep</v>
      </c>
      <c r="M2811" s="36">
        <v>2</v>
      </c>
      <c r="N2811">
        <f t="shared" si="1249"/>
        <v>2</v>
      </c>
      <c r="O2811">
        <f t="shared" si="1250"/>
        <v>0</v>
      </c>
      <c r="P2811">
        <f t="shared" si="1251"/>
        <v>0</v>
      </c>
      <c r="Q2811" t="s">
        <v>587</v>
      </c>
      <c r="R2811" t="s">
        <v>17</v>
      </c>
      <c r="S2811" s="36">
        <v>2</v>
      </c>
      <c r="T2811" s="36">
        <v>0</v>
      </c>
      <c r="U2811" s="2">
        <v>494.16108440366963</v>
      </c>
      <c r="V2811" s="2">
        <v>247.08054220183482</v>
      </c>
      <c r="W2811" t="s">
        <v>262</v>
      </c>
      <c r="X2811" t="s">
        <v>11351</v>
      </c>
      <c r="Y2811" t="s">
        <v>9454</v>
      </c>
      <c r="Z2811" t="str">
        <f t="shared" si="1252"/>
        <v>May</v>
      </c>
      <c r="AA2811" s="6">
        <f t="shared" si="1257"/>
        <v>0</v>
      </c>
      <c r="AB2811" s="6">
        <f t="shared" si="1257"/>
        <v>0</v>
      </c>
      <c r="AC2811" s="6">
        <f t="shared" si="1257"/>
        <v>0</v>
      </c>
      <c r="AD2811" s="6">
        <f t="shared" si="1257"/>
        <v>0</v>
      </c>
      <c r="AE2811" s="6">
        <f t="shared" si="1257"/>
        <v>2</v>
      </c>
      <c r="AF2811" s="6">
        <f t="shared" si="1253"/>
        <v>2</v>
      </c>
      <c r="AG2811" s="6">
        <f t="shared" si="1254"/>
        <v>0</v>
      </c>
      <c r="AH2811" s="14" t="str">
        <f>LEFT(X2811,2)&amp;"."&amp;VLOOKUP(MID(X2811,4,3),'Data validation'!$A$1:$B$12,2,FALSE)&amp;".2025"</f>
        <v>14.05.2025</v>
      </c>
      <c r="AI2811">
        <f t="shared" si="1255"/>
        <v>20</v>
      </c>
      <c r="AJ2811" t="str">
        <f>H2811&amp;"."&amp;VLOOKUP(I2811,'Data validation'!$A$1:$B$12,2,FALSE)&amp;".2026"</f>
        <v>18.09.2026</v>
      </c>
      <c r="AK2811">
        <f t="shared" si="1256"/>
        <v>38</v>
      </c>
      <c r="AL2811" t="e">
        <f>VLOOKUP(E2811,[2]Sheet1!$A:$B,2,FALSE)</f>
        <v>#N/A</v>
      </c>
    </row>
    <row r="2812" spans="1:38" x14ac:dyDescent="0.25">
      <c r="A2812" t="str">
        <f>VLOOKUP(Q2812,'Data validation'!$K$2:$L$50,2,FALSE)</f>
        <v>BOOKING</v>
      </c>
      <c r="B2812">
        <f t="shared" si="1242"/>
        <v>0</v>
      </c>
      <c r="C2812">
        <f t="shared" si="1243"/>
        <v>2</v>
      </c>
      <c r="D2812">
        <f t="shared" si="1244"/>
        <v>0</v>
      </c>
      <c r="E2812">
        <v>11479</v>
      </c>
      <c r="F2812" t="s">
        <v>11350</v>
      </c>
      <c r="G2812" t="s">
        <v>428</v>
      </c>
      <c r="H2812" t="str">
        <f t="shared" si="1245"/>
        <v>18</v>
      </c>
      <c r="I2812" t="str">
        <f t="shared" si="1246"/>
        <v>Sep</v>
      </c>
      <c r="J2812" t="s">
        <v>10453</v>
      </c>
      <c r="K2812" t="str">
        <f t="shared" si="1247"/>
        <v>20</v>
      </c>
      <c r="L2812" t="str">
        <f t="shared" si="1248"/>
        <v>Sep</v>
      </c>
      <c r="M2812" s="36">
        <v>2</v>
      </c>
      <c r="N2812">
        <f t="shared" si="1249"/>
        <v>2</v>
      </c>
      <c r="O2812">
        <f t="shared" si="1250"/>
        <v>0</v>
      </c>
      <c r="P2812">
        <f t="shared" si="1251"/>
        <v>0</v>
      </c>
      <c r="Q2812" t="s">
        <v>587</v>
      </c>
      <c r="R2812" t="s">
        <v>17</v>
      </c>
      <c r="S2812" s="36">
        <v>2</v>
      </c>
      <c r="T2812" s="36">
        <v>0</v>
      </c>
      <c r="U2812" s="2">
        <v>494.16108440366963</v>
      </c>
      <c r="V2812" s="2">
        <v>247.08054220183482</v>
      </c>
      <c r="X2812" t="s">
        <v>11351</v>
      </c>
      <c r="Y2812" t="s">
        <v>9454</v>
      </c>
      <c r="Z2812" t="str">
        <f t="shared" si="1252"/>
        <v>May</v>
      </c>
      <c r="AA2812" s="6">
        <f t="shared" si="1257"/>
        <v>0</v>
      </c>
      <c r="AB2812" s="6">
        <f t="shared" si="1257"/>
        <v>0</v>
      </c>
      <c r="AC2812" s="6">
        <f t="shared" si="1257"/>
        <v>0</v>
      </c>
      <c r="AD2812" s="6">
        <f t="shared" si="1257"/>
        <v>0</v>
      </c>
      <c r="AE2812" s="6">
        <f t="shared" si="1257"/>
        <v>2</v>
      </c>
      <c r="AF2812" s="6">
        <f t="shared" si="1253"/>
        <v>2</v>
      </c>
      <c r="AG2812" s="6">
        <f t="shared" si="1254"/>
        <v>0</v>
      </c>
      <c r="AH2812" s="14" t="str">
        <f>LEFT(X2812,2)&amp;"."&amp;VLOOKUP(MID(X2812,4,3),'Data validation'!$A$1:$B$12,2,FALSE)&amp;".2025"</f>
        <v>14.05.2025</v>
      </c>
      <c r="AI2812">
        <f t="shared" si="1255"/>
        <v>20</v>
      </c>
      <c r="AJ2812" t="str">
        <f>H2812&amp;"."&amp;VLOOKUP(I2812,'Data validation'!$A$1:$B$12,2,FALSE)&amp;".2026"</f>
        <v>18.09.2026</v>
      </c>
      <c r="AK2812">
        <f t="shared" si="1256"/>
        <v>38</v>
      </c>
      <c r="AL2812" t="e">
        <f>VLOOKUP(E2812,[2]Sheet1!$A:$B,2,FALSE)</f>
        <v>#N/A</v>
      </c>
    </row>
    <row r="2813" spans="1:38" x14ac:dyDescent="0.25">
      <c r="A2813" t="str">
        <f>VLOOKUP(Q2813,'Data validation'!$K$2:$L$50,2,FALSE)</f>
        <v>TO</v>
      </c>
      <c r="B2813">
        <f t="shared" si="1242"/>
        <v>0</v>
      </c>
      <c r="C2813">
        <f t="shared" si="1243"/>
        <v>0</v>
      </c>
      <c r="D2813">
        <f t="shared" si="1244"/>
        <v>5</v>
      </c>
      <c r="E2813">
        <v>11664</v>
      </c>
      <c r="F2813" t="s">
        <v>11352</v>
      </c>
      <c r="G2813" t="s">
        <v>85</v>
      </c>
      <c r="H2813" t="str">
        <f t="shared" si="1245"/>
        <v>26</v>
      </c>
      <c r="I2813" t="str">
        <f t="shared" si="1246"/>
        <v>Jul</v>
      </c>
      <c r="J2813" t="s">
        <v>108</v>
      </c>
      <c r="K2813" t="str">
        <f t="shared" si="1247"/>
        <v>31</v>
      </c>
      <c r="L2813" t="str">
        <f t="shared" si="1248"/>
        <v>Jul</v>
      </c>
      <c r="M2813" s="36">
        <v>5</v>
      </c>
      <c r="N2813">
        <f t="shared" si="1249"/>
        <v>5</v>
      </c>
      <c r="O2813">
        <f t="shared" si="1250"/>
        <v>0</v>
      </c>
      <c r="P2813">
        <f t="shared" si="1251"/>
        <v>0</v>
      </c>
      <c r="Q2813" t="s">
        <v>81</v>
      </c>
      <c r="R2813" t="s">
        <v>17</v>
      </c>
      <c r="S2813" s="36">
        <v>2</v>
      </c>
      <c r="T2813" s="36">
        <v>2</v>
      </c>
      <c r="U2813" s="2">
        <f>SUMIFS(SLR!L:L,SLR!D:D,'Резервации 2026'!E2813)</f>
        <v>2781.1902599999999</v>
      </c>
      <c r="V2813" s="2">
        <f t="shared" ref="V2813" si="1261">+U2813/M2813</f>
        <v>556.23805199999993</v>
      </c>
      <c r="W2813" t="s">
        <v>262</v>
      </c>
      <c r="X2813" t="s">
        <v>11353</v>
      </c>
      <c r="Y2813" t="s">
        <v>7488</v>
      </c>
      <c r="Z2813" t="str">
        <f t="shared" si="1252"/>
        <v>May</v>
      </c>
      <c r="AA2813" s="6">
        <f t="shared" si="1257"/>
        <v>0</v>
      </c>
      <c r="AB2813" s="6">
        <f t="shared" si="1257"/>
        <v>0</v>
      </c>
      <c r="AC2813" s="6">
        <f t="shared" si="1257"/>
        <v>5</v>
      </c>
      <c r="AD2813" s="6">
        <f t="shared" si="1257"/>
        <v>0</v>
      </c>
      <c r="AE2813" s="6">
        <f t="shared" si="1257"/>
        <v>0</v>
      </c>
      <c r="AF2813" s="6">
        <f t="shared" si="1253"/>
        <v>5</v>
      </c>
      <c r="AG2813" s="6">
        <f t="shared" si="1254"/>
        <v>0</v>
      </c>
      <c r="AH2813" s="14" t="str">
        <f>LEFT(X2813,2)&amp;"."&amp;VLOOKUP(MID(X2813,4,3),'Data validation'!$A$1:$B$12,2,FALSE)&amp;".2025"</f>
        <v>25.05.2025</v>
      </c>
      <c r="AI2813">
        <f t="shared" si="1255"/>
        <v>22</v>
      </c>
      <c r="AJ2813" t="str">
        <f>H2813&amp;"."&amp;VLOOKUP(I2813,'Data validation'!$A$1:$B$12,2,FALSE)&amp;".2026"</f>
        <v>26.07.2026</v>
      </c>
      <c r="AK2813">
        <f t="shared" si="1256"/>
        <v>31</v>
      </c>
      <c r="AL2813" t="e">
        <f>VLOOKUP(E2813,[2]Sheet1!$A:$B,2,FALSE)</f>
        <v>#N/A</v>
      </c>
    </row>
    <row r="2814" spans="1:38" x14ac:dyDescent="0.25">
      <c r="A2814" t="str">
        <f>VLOOKUP(Q2814,'Data validation'!$K$2:$L$50,2,FALSE)</f>
        <v>TO</v>
      </c>
      <c r="B2814">
        <f t="shared" si="1242"/>
        <v>0</v>
      </c>
      <c r="C2814">
        <f t="shared" si="1243"/>
        <v>4</v>
      </c>
      <c r="D2814">
        <f t="shared" si="1244"/>
        <v>0</v>
      </c>
      <c r="E2814">
        <v>11923</v>
      </c>
      <c r="F2814" t="s">
        <v>11354</v>
      </c>
      <c r="G2814" t="s">
        <v>275</v>
      </c>
      <c r="H2814" t="str">
        <f t="shared" si="1245"/>
        <v>22</v>
      </c>
      <c r="I2814" t="str">
        <f t="shared" si="1246"/>
        <v>Jun</v>
      </c>
      <c r="J2814" t="s">
        <v>950</v>
      </c>
      <c r="K2814" t="str">
        <f t="shared" si="1247"/>
        <v>26</v>
      </c>
      <c r="L2814" t="str">
        <f t="shared" si="1248"/>
        <v>Jun</v>
      </c>
      <c r="M2814" s="36">
        <v>4</v>
      </c>
      <c r="N2814">
        <f t="shared" si="1249"/>
        <v>4</v>
      </c>
      <c r="O2814">
        <f t="shared" si="1250"/>
        <v>0</v>
      </c>
      <c r="P2814">
        <f t="shared" si="1251"/>
        <v>0</v>
      </c>
      <c r="Q2814" t="s">
        <v>162</v>
      </c>
      <c r="R2814" t="s">
        <v>63</v>
      </c>
      <c r="S2814" s="36">
        <v>2</v>
      </c>
      <c r="T2814" s="36">
        <v>2</v>
      </c>
      <c r="U2814" s="2">
        <f>SUMIFS(Magelan!L:L,Magelan!D:D,'Резервации 2026'!E2814)</f>
        <v>1875.0542210000001</v>
      </c>
      <c r="V2814" s="2">
        <f t="shared" ref="V2814" si="1262">+U2814/M2814</f>
        <v>468.76355525000002</v>
      </c>
      <c r="W2814" t="s">
        <v>262</v>
      </c>
      <c r="X2814" t="s">
        <v>11355</v>
      </c>
      <c r="Y2814" t="s">
        <v>365</v>
      </c>
      <c r="Z2814" t="str">
        <f t="shared" si="1252"/>
        <v>Jun</v>
      </c>
      <c r="AA2814" s="6">
        <f t="shared" si="1257"/>
        <v>0</v>
      </c>
      <c r="AB2814" s="6">
        <f t="shared" si="1257"/>
        <v>4</v>
      </c>
      <c r="AC2814" s="6">
        <f t="shared" si="1257"/>
        <v>0</v>
      </c>
      <c r="AD2814" s="6">
        <f t="shared" si="1257"/>
        <v>0</v>
      </c>
      <c r="AE2814" s="6">
        <f t="shared" si="1257"/>
        <v>0</v>
      </c>
      <c r="AF2814" s="6">
        <f t="shared" si="1253"/>
        <v>4</v>
      </c>
      <c r="AG2814" s="6">
        <f t="shared" si="1254"/>
        <v>0</v>
      </c>
      <c r="AH2814" s="14" t="str">
        <f>LEFT(X2814,2)&amp;"."&amp;VLOOKUP(MID(X2814,4,3),'Data validation'!$A$1:$B$12,2,FALSE)&amp;".2025"</f>
        <v>03.06.2025</v>
      </c>
      <c r="AI2814">
        <f t="shared" si="1255"/>
        <v>23</v>
      </c>
      <c r="AJ2814" t="str">
        <f>H2814&amp;"."&amp;VLOOKUP(I2814,'Data validation'!$A$1:$B$12,2,FALSE)&amp;".2026"</f>
        <v>22.06.2026</v>
      </c>
      <c r="AK2814">
        <f t="shared" si="1256"/>
        <v>26</v>
      </c>
      <c r="AL2814" t="e">
        <f>VLOOKUP(E2814,[2]Sheet1!$A:$B,2,FALSE)</f>
        <v>#N/A</v>
      </c>
    </row>
    <row r="2815" spans="1:38" x14ac:dyDescent="0.25">
      <c r="A2815" t="str">
        <f>VLOOKUP(Q2815,'Data validation'!$K$2:$L$50,2,FALSE)</f>
        <v>BOOKING</v>
      </c>
      <c r="B2815">
        <f t="shared" si="1242"/>
        <v>0</v>
      </c>
      <c r="C2815">
        <f t="shared" si="1243"/>
        <v>5</v>
      </c>
      <c r="D2815">
        <f t="shared" si="1244"/>
        <v>0</v>
      </c>
      <c r="E2815">
        <v>11480</v>
      </c>
      <c r="F2815" t="s">
        <v>11356</v>
      </c>
      <c r="G2815" t="s">
        <v>1989</v>
      </c>
      <c r="H2815" t="str">
        <f t="shared" si="1245"/>
        <v>23</v>
      </c>
      <c r="I2815" t="str">
        <f t="shared" si="1246"/>
        <v>Jun</v>
      </c>
      <c r="J2815" t="s">
        <v>276</v>
      </c>
      <c r="K2815" t="str">
        <f t="shared" si="1247"/>
        <v>28</v>
      </c>
      <c r="L2815" t="str">
        <f t="shared" si="1248"/>
        <v>Jun</v>
      </c>
      <c r="M2815" s="36">
        <v>5</v>
      </c>
      <c r="N2815">
        <f t="shared" si="1249"/>
        <v>5</v>
      </c>
      <c r="O2815">
        <f t="shared" si="1250"/>
        <v>0</v>
      </c>
      <c r="P2815">
        <f t="shared" si="1251"/>
        <v>0</v>
      </c>
      <c r="Q2815" t="s">
        <v>587</v>
      </c>
      <c r="R2815" t="s">
        <v>17</v>
      </c>
      <c r="S2815" s="36">
        <v>2</v>
      </c>
      <c r="T2815" s="36">
        <v>2</v>
      </c>
      <c r="U2815" s="2">
        <v>2478.0545533944951</v>
      </c>
      <c r="V2815" s="2">
        <v>495.61449935779808</v>
      </c>
      <c r="W2815" t="s">
        <v>262</v>
      </c>
      <c r="X2815" t="s">
        <v>11357</v>
      </c>
      <c r="Y2815" t="s">
        <v>9454</v>
      </c>
      <c r="Z2815" t="str">
        <f t="shared" si="1252"/>
        <v>May</v>
      </c>
      <c r="AA2815" s="6">
        <f t="shared" si="1257"/>
        <v>0</v>
      </c>
      <c r="AB2815" s="6">
        <f t="shared" si="1257"/>
        <v>5</v>
      </c>
      <c r="AC2815" s="6">
        <f t="shared" si="1257"/>
        <v>0</v>
      </c>
      <c r="AD2815" s="6">
        <f t="shared" si="1257"/>
        <v>0</v>
      </c>
      <c r="AE2815" s="6">
        <f t="shared" si="1257"/>
        <v>0</v>
      </c>
      <c r="AF2815" s="6">
        <f t="shared" si="1253"/>
        <v>5</v>
      </c>
      <c r="AG2815" s="6">
        <f t="shared" si="1254"/>
        <v>0</v>
      </c>
      <c r="AH2815" s="14" t="str">
        <f>LEFT(X2815,2)&amp;"."&amp;VLOOKUP(MID(X2815,4,3),'Data validation'!$A$1:$B$12,2,FALSE)&amp;".2025"</f>
        <v>14.05.2025</v>
      </c>
      <c r="AI2815">
        <f t="shared" si="1255"/>
        <v>20</v>
      </c>
      <c r="AJ2815" t="str">
        <f>H2815&amp;"."&amp;VLOOKUP(I2815,'Data validation'!$A$1:$B$12,2,FALSE)&amp;".2026"</f>
        <v>23.06.2026</v>
      </c>
      <c r="AK2815">
        <f t="shared" si="1256"/>
        <v>26</v>
      </c>
      <c r="AL2815" t="e">
        <f>VLOOKUP(E2815,[2]Sheet1!$A:$B,2,FALSE)</f>
        <v>#N/A</v>
      </c>
    </row>
    <row r="2816" spans="1:38" x14ac:dyDescent="0.25">
      <c r="A2816" t="str">
        <f>VLOOKUP(Q2816,'Data validation'!$K$2:$L$50,2,FALSE)</f>
        <v>TO</v>
      </c>
      <c r="B2816">
        <f t="shared" si="1242"/>
        <v>0</v>
      </c>
      <c r="C2816">
        <f t="shared" si="1243"/>
        <v>0</v>
      </c>
      <c r="D2816">
        <f t="shared" si="1244"/>
        <v>5</v>
      </c>
      <c r="E2816">
        <v>11665</v>
      </c>
      <c r="F2816" t="s">
        <v>11358</v>
      </c>
      <c r="G2816" t="s">
        <v>155</v>
      </c>
      <c r="H2816" t="str">
        <f t="shared" si="1245"/>
        <v>19</v>
      </c>
      <c r="I2816" t="str">
        <f t="shared" si="1246"/>
        <v>Jul</v>
      </c>
      <c r="J2816" t="s">
        <v>156</v>
      </c>
      <c r="K2816" t="str">
        <f t="shared" si="1247"/>
        <v>24</v>
      </c>
      <c r="L2816" t="str">
        <f t="shared" si="1248"/>
        <v>Jul</v>
      </c>
      <c r="M2816" s="36">
        <v>5</v>
      </c>
      <c r="N2816">
        <f t="shared" si="1249"/>
        <v>5</v>
      </c>
      <c r="O2816">
        <f t="shared" si="1250"/>
        <v>0</v>
      </c>
      <c r="P2816">
        <f t="shared" si="1251"/>
        <v>0</v>
      </c>
      <c r="Q2816" t="s">
        <v>158</v>
      </c>
      <c r="R2816" t="s">
        <v>20</v>
      </c>
      <c r="S2816" s="36">
        <v>2</v>
      </c>
      <c r="T2816" s="36">
        <v>1</v>
      </c>
      <c r="U2816" s="2">
        <f>SUMIFS(DTS!L:L,DTS!D:D,'Резервации 2026'!E2816)</f>
        <v>2278.737533</v>
      </c>
      <c r="V2816" s="2">
        <f>+U2816/M2816</f>
        <v>455.74750660000001</v>
      </c>
      <c r="X2816" t="s">
        <v>11359</v>
      </c>
      <c r="Y2816" t="s">
        <v>3637</v>
      </c>
      <c r="Z2816" t="str">
        <f t="shared" si="1252"/>
        <v>May</v>
      </c>
      <c r="AA2816" s="6">
        <f t="shared" si="1257"/>
        <v>0</v>
      </c>
      <c r="AB2816" s="6">
        <f t="shared" si="1257"/>
        <v>0</v>
      </c>
      <c r="AC2816" s="6">
        <f t="shared" si="1257"/>
        <v>5</v>
      </c>
      <c r="AD2816" s="6">
        <f t="shared" si="1257"/>
        <v>0</v>
      </c>
      <c r="AE2816" s="6">
        <f t="shared" si="1257"/>
        <v>0</v>
      </c>
      <c r="AF2816" s="6">
        <f t="shared" si="1253"/>
        <v>5</v>
      </c>
      <c r="AG2816" s="6">
        <f t="shared" si="1254"/>
        <v>0</v>
      </c>
      <c r="AH2816" s="14" t="str">
        <f>LEFT(X2816,2)&amp;"."&amp;VLOOKUP(MID(X2816,4,3),'Data validation'!$A$1:$B$12,2,FALSE)&amp;".2025"</f>
        <v>25.05.2025</v>
      </c>
      <c r="AI2816">
        <f t="shared" si="1255"/>
        <v>22</v>
      </c>
      <c r="AJ2816" t="str">
        <f>H2816&amp;"."&amp;VLOOKUP(I2816,'Data validation'!$A$1:$B$12,2,FALSE)&amp;".2026"</f>
        <v>19.07.2026</v>
      </c>
      <c r="AK2816">
        <f t="shared" si="1256"/>
        <v>30</v>
      </c>
      <c r="AL2816" t="e">
        <f>VLOOKUP(E2816,[2]Sheet1!$A:$B,2,FALSE)</f>
        <v>#N/A</v>
      </c>
    </row>
    <row r="2817" spans="1:38" x14ac:dyDescent="0.25">
      <c r="A2817" t="str">
        <f>VLOOKUP(Q2817,'Data validation'!$K$2:$L$50,2,FALSE)</f>
        <v>BOOKING</v>
      </c>
      <c r="B2817">
        <f t="shared" si="1242"/>
        <v>0</v>
      </c>
      <c r="C2817">
        <f t="shared" si="1243"/>
        <v>3</v>
      </c>
      <c r="D2817">
        <f t="shared" si="1244"/>
        <v>0</v>
      </c>
      <c r="E2817">
        <v>12001</v>
      </c>
      <c r="F2817" t="s">
        <v>11360</v>
      </c>
      <c r="G2817" t="s">
        <v>181</v>
      </c>
      <c r="H2817" t="str">
        <f t="shared" si="1245"/>
        <v>03</v>
      </c>
      <c r="I2817" t="str">
        <f t="shared" si="1246"/>
        <v>Jul</v>
      </c>
      <c r="J2817" t="s">
        <v>173</v>
      </c>
      <c r="K2817" t="str">
        <f t="shared" si="1247"/>
        <v>06</v>
      </c>
      <c r="L2817" t="str">
        <f t="shared" si="1248"/>
        <v>Jul</v>
      </c>
      <c r="M2817" s="36">
        <v>3</v>
      </c>
      <c r="N2817">
        <f t="shared" si="1249"/>
        <v>3</v>
      </c>
      <c r="O2817">
        <f t="shared" si="1250"/>
        <v>0</v>
      </c>
      <c r="P2817">
        <f t="shared" si="1251"/>
        <v>0</v>
      </c>
      <c r="Q2817" t="s">
        <v>587</v>
      </c>
      <c r="R2817" t="s">
        <v>17</v>
      </c>
      <c r="S2817" s="36">
        <v>2</v>
      </c>
      <c r="T2817" s="36">
        <v>1</v>
      </c>
      <c r="U2817" s="2">
        <v>1290.6324792660548</v>
      </c>
      <c r="V2817" s="2">
        <v>430.21082642201827</v>
      </c>
      <c r="X2817" t="s">
        <v>11361</v>
      </c>
      <c r="Y2817" t="s">
        <v>10224</v>
      </c>
      <c r="Z2817" t="str">
        <f t="shared" si="1252"/>
        <v>Jun</v>
      </c>
      <c r="AA2817" s="6">
        <f t="shared" si="1257"/>
        <v>0</v>
      </c>
      <c r="AB2817" s="6">
        <f t="shared" si="1257"/>
        <v>0</v>
      </c>
      <c r="AC2817" s="6">
        <f t="shared" si="1257"/>
        <v>3</v>
      </c>
      <c r="AD2817" s="6">
        <f t="shared" si="1257"/>
        <v>0</v>
      </c>
      <c r="AE2817" s="6">
        <f t="shared" si="1257"/>
        <v>0</v>
      </c>
      <c r="AF2817" s="6">
        <f t="shared" si="1253"/>
        <v>3</v>
      </c>
      <c r="AG2817" s="6">
        <f t="shared" si="1254"/>
        <v>0</v>
      </c>
      <c r="AH2817" s="14" t="str">
        <f>LEFT(X2817,2)&amp;"."&amp;VLOOKUP(MID(X2817,4,3),'Data validation'!$A$1:$B$12,2,FALSE)&amp;".2025"</f>
        <v>04.06.2025</v>
      </c>
      <c r="AI2817">
        <f t="shared" si="1255"/>
        <v>23</v>
      </c>
      <c r="AJ2817" t="str">
        <f>H2817&amp;"."&amp;VLOOKUP(I2817,'Data validation'!$A$1:$B$12,2,FALSE)&amp;".2026"</f>
        <v>03.07.2026</v>
      </c>
      <c r="AK2817">
        <f t="shared" si="1256"/>
        <v>27</v>
      </c>
      <c r="AL2817" t="e">
        <f>VLOOKUP(E2817,[2]Sheet1!$A:$B,2,FALSE)</f>
        <v>#N/A</v>
      </c>
    </row>
    <row r="2818" spans="1:38" x14ac:dyDescent="0.25">
      <c r="A2818" t="str">
        <f>VLOOKUP(Q2818,'Data validation'!$K$2:$L$50,2,FALSE)</f>
        <v>BOOKING</v>
      </c>
      <c r="B2818">
        <f t="shared" si="1242"/>
        <v>0</v>
      </c>
      <c r="C2818">
        <f t="shared" si="1243"/>
        <v>3</v>
      </c>
      <c r="D2818">
        <f t="shared" si="1244"/>
        <v>0</v>
      </c>
      <c r="E2818">
        <v>12002</v>
      </c>
      <c r="F2818" t="s">
        <v>11362</v>
      </c>
      <c r="G2818" t="s">
        <v>173</v>
      </c>
      <c r="H2818" t="str">
        <f t="shared" si="1245"/>
        <v>06</v>
      </c>
      <c r="I2818" t="str">
        <f t="shared" si="1246"/>
        <v>Jul</v>
      </c>
      <c r="J2818" t="s">
        <v>224</v>
      </c>
      <c r="K2818" t="str">
        <f t="shared" si="1247"/>
        <v>09</v>
      </c>
      <c r="L2818" t="str">
        <f t="shared" si="1248"/>
        <v>Jul</v>
      </c>
      <c r="M2818" s="36">
        <v>3</v>
      </c>
      <c r="N2818">
        <f t="shared" si="1249"/>
        <v>3</v>
      </c>
      <c r="O2818">
        <f t="shared" si="1250"/>
        <v>0</v>
      </c>
      <c r="P2818">
        <f t="shared" si="1251"/>
        <v>0</v>
      </c>
      <c r="Q2818" t="s">
        <v>587</v>
      </c>
      <c r="R2818" t="s">
        <v>25</v>
      </c>
      <c r="S2818" s="36">
        <v>2</v>
      </c>
      <c r="T2818" s="36">
        <v>1</v>
      </c>
      <c r="U2818" s="2">
        <v>1347.3156624770641</v>
      </c>
      <c r="V2818" s="2">
        <v>449.10522082568804</v>
      </c>
      <c r="W2818" t="s">
        <v>262</v>
      </c>
      <c r="X2818" t="s">
        <v>11363</v>
      </c>
      <c r="Y2818" t="s">
        <v>10224</v>
      </c>
      <c r="Z2818" t="str">
        <f t="shared" si="1252"/>
        <v>Jun</v>
      </c>
      <c r="AA2818" s="6">
        <f t="shared" si="1257"/>
        <v>0</v>
      </c>
      <c r="AB2818" s="6">
        <f t="shared" si="1257"/>
        <v>0</v>
      </c>
      <c r="AC2818" s="6">
        <f t="shared" si="1257"/>
        <v>3</v>
      </c>
      <c r="AD2818" s="6">
        <f t="shared" si="1257"/>
        <v>0</v>
      </c>
      <c r="AE2818" s="6">
        <f t="shared" si="1257"/>
        <v>0</v>
      </c>
      <c r="AF2818" s="6">
        <f t="shared" si="1253"/>
        <v>3</v>
      </c>
      <c r="AG2818" s="6">
        <f t="shared" si="1254"/>
        <v>0</v>
      </c>
      <c r="AH2818" s="14" t="str">
        <f>LEFT(X2818,2)&amp;"."&amp;VLOOKUP(MID(X2818,4,3),'Data validation'!$A$1:$B$12,2,FALSE)&amp;".2025"</f>
        <v>04.06.2025</v>
      </c>
      <c r="AI2818">
        <f t="shared" si="1255"/>
        <v>23</v>
      </c>
      <c r="AJ2818" t="str">
        <f>H2818&amp;"."&amp;VLOOKUP(I2818,'Data validation'!$A$1:$B$12,2,FALSE)&amp;".2026"</f>
        <v>06.07.2026</v>
      </c>
      <c r="AK2818">
        <f t="shared" si="1256"/>
        <v>28</v>
      </c>
      <c r="AL2818" t="e">
        <f>VLOOKUP(E2818,[2]Sheet1!$A:$B,2,FALSE)</f>
        <v>#N/A</v>
      </c>
    </row>
    <row r="2819" spans="1:38" x14ac:dyDescent="0.25">
      <c r="A2819" t="str">
        <f>VLOOKUP(Q2819,'Data validation'!$K$2:$L$50,2,FALSE)</f>
        <v>BOOKING</v>
      </c>
      <c r="B2819">
        <f t="shared" si="1242"/>
        <v>0</v>
      </c>
      <c r="C2819">
        <f t="shared" si="1243"/>
        <v>0</v>
      </c>
      <c r="D2819">
        <f t="shared" si="1244"/>
        <v>3</v>
      </c>
      <c r="E2819">
        <v>11711</v>
      </c>
      <c r="F2819" t="s">
        <v>11364</v>
      </c>
      <c r="G2819" t="s">
        <v>156</v>
      </c>
      <c r="H2819" t="str">
        <f t="shared" si="1245"/>
        <v>24</v>
      </c>
      <c r="I2819" t="str">
        <f t="shared" si="1246"/>
        <v>Jul</v>
      </c>
      <c r="J2819" t="s">
        <v>94</v>
      </c>
      <c r="K2819" t="str">
        <f t="shared" si="1247"/>
        <v>27</v>
      </c>
      <c r="L2819" t="str">
        <f t="shared" si="1248"/>
        <v>Jul</v>
      </c>
      <c r="M2819" s="36">
        <v>3</v>
      </c>
      <c r="N2819">
        <f t="shared" si="1249"/>
        <v>3</v>
      </c>
      <c r="O2819">
        <f t="shared" si="1250"/>
        <v>0</v>
      </c>
      <c r="P2819">
        <f t="shared" si="1251"/>
        <v>0</v>
      </c>
      <c r="Q2819" t="s">
        <v>587</v>
      </c>
      <c r="R2819" t="s">
        <v>188</v>
      </c>
      <c r="S2819" s="36">
        <v>2</v>
      </c>
      <c r="T2819" s="36">
        <v>2</v>
      </c>
      <c r="U2819" s="2">
        <v>2177.9692238532107</v>
      </c>
      <c r="V2819" s="2">
        <v>725.98974128440364</v>
      </c>
      <c r="W2819" t="s">
        <v>262</v>
      </c>
      <c r="X2819" t="s">
        <v>11365</v>
      </c>
      <c r="Y2819" t="s">
        <v>1492</v>
      </c>
      <c r="Z2819" t="str">
        <f t="shared" si="1252"/>
        <v>May</v>
      </c>
      <c r="AA2819" s="6">
        <f t="shared" si="1257"/>
        <v>0</v>
      </c>
      <c r="AB2819" s="6">
        <f t="shared" si="1257"/>
        <v>0</v>
      </c>
      <c r="AC2819" s="6">
        <f t="shared" si="1257"/>
        <v>3</v>
      </c>
      <c r="AD2819" s="6">
        <f t="shared" si="1257"/>
        <v>0</v>
      </c>
      <c r="AE2819" s="6">
        <f t="shared" si="1257"/>
        <v>0</v>
      </c>
      <c r="AF2819" s="6">
        <f t="shared" si="1253"/>
        <v>3</v>
      </c>
      <c r="AG2819" s="6">
        <f t="shared" si="1254"/>
        <v>0</v>
      </c>
      <c r="AH2819" s="14" t="str">
        <f>LEFT(X2819,2)&amp;"."&amp;VLOOKUP(MID(X2819,4,3),'Data validation'!$A$1:$B$12,2,FALSE)&amp;".2025"</f>
        <v>26.05.2025</v>
      </c>
      <c r="AI2819">
        <f t="shared" si="1255"/>
        <v>22</v>
      </c>
      <c r="AJ2819" t="str">
        <f>H2819&amp;"."&amp;VLOOKUP(I2819,'Data validation'!$A$1:$B$12,2,FALSE)&amp;".2026"</f>
        <v>24.07.2026</v>
      </c>
      <c r="AK2819">
        <f t="shared" si="1256"/>
        <v>30</v>
      </c>
      <c r="AL2819" t="e">
        <f>VLOOKUP(E2819,[2]Sheet1!$A:$B,2,FALSE)</f>
        <v>#N/A</v>
      </c>
    </row>
    <row r="2820" spans="1:38" x14ac:dyDescent="0.25">
      <c r="A2820" t="str">
        <f>VLOOKUP(Q2820,'Data validation'!$K$2:$L$50,2,FALSE)</f>
        <v>TO</v>
      </c>
      <c r="B2820">
        <f t="shared" si="1242"/>
        <v>7</v>
      </c>
      <c r="C2820">
        <f t="shared" si="1243"/>
        <v>0</v>
      </c>
      <c r="D2820">
        <f t="shared" si="1244"/>
        <v>0</v>
      </c>
      <c r="E2820">
        <v>11584</v>
      </c>
      <c r="F2820" t="s">
        <v>11366</v>
      </c>
      <c r="G2820" t="s">
        <v>10224</v>
      </c>
      <c r="H2820" t="str">
        <f t="shared" si="1245"/>
        <v>04</v>
      </c>
      <c r="I2820" t="str">
        <f t="shared" si="1246"/>
        <v>Jun</v>
      </c>
      <c r="J2820" t="s">
        <v>23</v>
      </c>
      <c r="K2820" t="str">
        <f t="shared" si="1247"/>
        <v>11</v>
      </c>
      <c r="L2820" t="str">
        <f t="shared" si="1248"/>
        <v>Jun</v>
      </c>
      <c r="M2820" s="36">
        <v>7</v>
      </c>
      <c r="N2820">
        <f t="shared" si="1249"/>
        <v>7</v>
      </c>
      <c r="O2820">
        <f t="shared" si="1250"/>
        <v>0</v>
      </c>
      <c r="P2820">
        <f t="shared" si="1251"/>
        <v>0</v>
      </c>
      <c r="Q2820" t="s">
        <v>47</v>
      </c>
      <c r="R2820" t="s">
        <v>17</v>
      </c>
      <c r="S2820" s="36">
        <v>2</v>
      </c>
      <c r="T2820" s="36">
        <v>1</v>
      </c>
      <c r="U2820" s="2">
        <f>SUMIFS(Profitour!L:L,Profitour!D:D,'Резервации 2026'!E2820)</f>
        <v>1507.2408312</v>
      </c>
      <c r="V2820" s="2">
        <f>+U2820/M2820</f>
        <v>215.32011874285715</v>
      </c>
      <c r="W2820" t="s">
        <v>227</v>
      </c>
      <c r="X2820" t="s">
        <v>11367</v>
      </c>
      <c r="Y2820" t="s">
        <v>11368</v>
      </c>
      <c r="Z2820" t="str">
        <f t="shared" si="1252"/>
        <v>May</v>
      </c>
      <c r="AA2820" s="6">
        <f t="shared" si="1257"/>
        <v>0</v>
      </c>
      <c r="AB2820" s="6">
        <f t="shared" si="1257"/>
        <v>7</v>
      </c>
      <c r="AC2820" s="6">
        <f t="shared" si="1257"/>
        <v>0</v>
      </c>
      <c r="AD2820" s="6">
        <f t="shared" si="1257"/>
        <v>0</v>
      </c>
      <c r="AE2820" s="6">
        <f t="shared" si="1257"/>
        <v>0</v>
      </c>
      <c r="AF2820" s="6">
        <f t="shared" si="1253"/>
        <v>7</v>
      </c>
      <c r="AG2820" s="6">
        <f t="shared" si="1254"/>
        <v>0</v>
      </c>
      <c r="AH2820" s="14" t="str">
        <f>LEFT(X2820,2)&amp;"."&amp;VLOOKUP(MID(X2820,4,3),'Data validation'!$A$1:$B$12,2,FALSE)&amp;".2025"</f>
        <v>20.05.2025</v>
      </c>
      <c r="AI2820">
        <f t="shared" si="1255"/>
        <v>21</v>
      </c>
      <c r="AJ2820" t="str">
        <f>H2820&amp;"."&amp;VLOOKUP(I2820,'Data validation'!$A$1:$B$12,2,FALSE)&amp;".2026"</f>
        <v>04.06.2026</v>
      </c>
      <c r="AK2820">
        <f t="shared" si="1256"/>
        <v>23</v>
      </c>
      <c r="AL2820" t="e">
        <f>VLOOKUP(E2820,[2]Sheet1!$A:$B,2,FALSE)</f>
        <v>#N/A</v>
      </c>
    </row>
    <row r="2821" spans="1:38" x14ac:dyDescent="0.25">
      <c r="A2821" t="str">
        <f>VLOOKUP(Q2821,'Data validation'!$K$2:$L$50,2,FALSE)</f>
        <v>TOPOLA SKIES</v>
      </c>
      <c r="B2821">
        <f t="shared" si="1242"/>
        <v>0</v>
      </c>
      <c r="C2821">
        <f t="shared" si="1243"/>
        <v>2</v>
      </c>
      <c r="D2821">
        <f t="shared" si="1244"/>
        <v>0</v>
      </c>
      <c r="E2821">
        <v>12003</v>
      </c>
      <c r="F2821" t="s">
        <v>11369</v>
      </c>
      <c r="G2821" t="s">
        <v>45</v>
      </c>
      <c r="H2821" t="str">
        <f t="shared" si="1245"/>
        <v>04</v>
      </c>
      <c r="I2821" t="str">
        <f t="shared" si="1246"/>
        <v>Jul</v>
      </c>
      <c r="J2821" t="s">
        <v>173</v>
      </c>
      <c r="K2821" t="str">
        <f t="shared" si="1247"/>
        <v>06</v>
      </c>
      <c r="L2821" t="str">
        <f t="shared" si="1248"/>
        <v>Jul</v>
      </c>
      <c r="M2821" s="36">
        <v>2</v>
      </c>
      <c r="N2821">
        <f t="shared" si="1249"/>
        <v>2</v>
      </c>
      <c r="O2821">
        <f t="shared" si="1250"/>
        <v>0</v>
      </c>
      <c r="P2821">
        <f t="shared" si="1251"/>
        <v>0</v>
      </c>
      <c r="Q2821" t="s">
        <v>35</v>
      </c>
      <c r="R2821" t="s">
        <v>17</v>
      </c>
      <c r="S2821" s="36">
        <v>2</v>
      </c>
      <c r="T2821" s="36">
        <v>2</v>
      </c>
      <c r="U2821" s="2">
        <v>1146.3675875229358</v>
      </c>
      <c r="V2821" s="2">
        <v>573.18379376146788</v>
      </c>
      <c r="X2821" t="s">
        <v>11370</v>
      </c>
      <c r="Y2821" t="s">
        <v>10224</v>
      </c>
      <c r="Z2821" t="str">
        <f t="shared" si="1252"/>
        <v>Jun</v>
      </c>
      <c r="AA2821" s="6">
        <f t="shared" si="1257"/>
        <v>0</v>
      </c>
      <c r="AB2821" s="6">
        <f t="shared" si="1257"/>
        <v>0</v>
      </c>
      <c r="AC2821" s="6">
        <f t="shared" si="1257"/>
        <v>2</v>
      </c>
      <c r="AD2821" s="6">
        <f t="shared" si="1257"/>
        <v>0</v>
      </c>
      <c r="AE2821" s="6">
        <f t="shared" si="1257"/>
        <v>0</v>
      </c>
      <c r="AF2821" s="6">
        <f t="shared" si="1253"/>
        <v>2</v>
      </c>
      <c r="AG2821" s="6">
        <f t="shared" si="1254"/>
        <v>0</v>
      </c>
      <c r="AH2821" s="14" t="str">
        <f>LEFT(X2821,2)&amp;"."&amp;VLOOKUP(MID(X2821,4,3),'Data validation'!$A$1:$B$12,2,FALSE)&amp;".2025"</f>
        <v>04.06.2025</v>
      </c>
      <c r="AI2821">
        <f t="shared" si="1255"/>
        <v>23</v>
      </c>
      <c r="AJ2821" t="str">
        <f>H2821&amp;"."&amp;VLOOKUP(I2821,'Data validation'!$A$1:$B$12,2,FALSE)&amp;".2026"</f>
        <v>04.07.2026</v>
      </c>
      <c r="AK2821">
        <f t="shared" si="1256"/>
        <v>27</v>
      </c>
      <c r="AL2821" t="e">
        <f>VLOOKUP(E2821,[2]Sheet1!$A:$B,2,FALSE)</f>
        <v>#N/A</v>
      </c>
    </row>
    <row r="2822" spans="1:38" x14ac:dyDescent="0.25">
      <c r="A2822" t="str">
        <f>VLOOKUP(Q2822,'Data validation'!$K$2:$L$50,2,FALSE)</f>
        <v>TO</v>
      </c>
      <c r="B2822">
        <f t="shared" si="1242"/>
        <v>0</v>
      </c>
      <c r="C2822">
        <f t="shared" si="1243"/>
        <v>0</v>
      </c>
      <c r="D2822">
        <f t="shared" si="1244"/>
        <v>4</v>
      </c>
      <c r="E2822">
        <v>11875</v>
      </c>
      <c r="F2822" t="s">
        <v>11371</v>
      </c>
      <c r="G2822" t="s">
        <v>84</v>
      </c>
      <c r="H2822" t="str">
        <f t="shared" si="1245"/>
        <v>20</v>
      </c>
      <c r="I2822" t="str">
        <f t="shared" si="1246"/>
        <v>Jul</v>
      </c>
      <c r="J2822" t="s">
        <v>156</v>
      </c>
      <c r="K2822" t="str">
        <f t="shared" si="1247"/>
        <v>24</v>
      </c>
      <c r="L2822" t="str">
        <f t="shared" si="1248"/>
        <v>Jul</v>
      </c>
      <c r="M2822" s="36">
        <v>4</v>
      </c>
      <c r="N2822">
        <f t="shared" si="1249"/>
        <v>4</v>
      </c>
      <c r="O2822">
        <f t="shared" si="1250"/>
        <v>0</v>
      </c>
      <c r="P2822">
        <f t="shared" si="1251"/>
        <v>0</v>
      </c>
      <c r="Q2822" t="s">
        <v>116</v>
      </c>
      <c r="R2822" t="s">
        <v>17</v>
      </c>
      <c r="S2822" s="36">
        <v>2</v>
      </c>
      <c r="T2822" s="36">
        <v>2</v>
      </c>
      <c r="U2822" s="2">
        <f>SUMIFS(Solvex!L:L,Solvex!D:D,'Резервации 2026'!E2822)</f>
        <v>2224.9522079999997</v>
      </c>
      <c r="V2822" s="2">
        <f t="shared" ref="V2822" si="1263">+U2822/M2822</f>
        <v>556.23805199999993</v>
      </c>
      <c r="W2822" t="s">
        <v>262</v>
      </c>
      <c r="X2822" t="s">
        <v>11372</v>
      </c>
      <c r="Y2822" t="s">
        <v>3113</v>
      </c>
      <c r="Z2822" t="str">
        <f t="shared" si="1252"/>
        <v>May</v>
      </c>
      <c r="AA2822" s="6">
        <f t="shared" si="1257"/>
        <v>0</v>
      </c>
      <c r="AB2822" s="6">
        <f t="shared" si="1257"/>
        <v>0</v>
      </c>
      <c r="AC2822" s="6">
        <f t="shared" si="1257"/>
        <v>4</v>
      </c>
      <c r="AD2822" s="6">
        <f t="shared" si="1257"/>
        <v>0</v>
      </c>
      <c r="AE2822" s="6">
        <f t="shared" si="1257"/>
        <v>0</v>
      </c>
      <c r="AF2822" s="6">
        <f t="shared" si="1253"/>
        <v>4</v>
      </c>
      <c r="AG2822" s="6">
        <f t="shared" si="1254"/>
        <v>0</v>
      </c>
      <c r="AH2822" s="14" t="str">
        <f>LEFT(X2822,2)&amp;"."&amp;VLOOKUP(MID(X2822,4,3),'Data validation'!$A$1:$B$12,2,FALSE)&amp;".2025"</f>
        <v>30.05.2025</v>
      </c>
      <c r="AI2822">
        <f t="shared" si="1255"/>
        <v>22</v>
      </c>
      <c r="AJ2822" t="str">
        <f>H2822&amp;"."&amp;VLOOKUP(I2822,'Data validation'!$A$1:$B$12,2,FALSE)&amp;".2026"</f>
        <v>20.07.2026</v>
      </c>
      <c r="AK2822">
        <f t="shared" si="1256"/>
        <v>30</v>
      </c>
      <c r="AL2822" t="e">
        <f>VLOOKUP(E2822,[2]Sheet1!$A:$B,2,FALSE)</f>
        <v>#N/A</v>
      </c>
    </row>
    <row r="2823" spans="1:38" x14ac:dyDescent="0.25">
      <c r="A2823" t="str">
        <f>VLOOKUP(Q2823,'Data validation'!$K$2:$L$50,2,FALSE)</f>
        <v>BOOKING</v>
      </c>
      <c r="B2823">
        <f t="shared" si="1242"/>
        <v>2</v>
      </c>
      <c r="C2823">
        <f t="shared" si="1243"/>
        <v>-1</v>
      </c>
      <c r="D2823">
        <f t="shared" si="1244"/>
        <v>0</v>
      </c>
      <c r="E2823">
        <v>12004</v>
      </c>
      <c r="F2823" t="s">
        <v>11373</v>
      </c>
      <c r="G2823" t="s">
        <v>248</v>
      </c>
      <c r="H2823" t="str">
        <f t="shared" si="1245"/>
        <v>13</v>
      </c>
      <c r="I2823" t="str">
        <f t="shared" si="1246"/>
        <v>Jun</v>
      </c>
      <c r="J2823" t="s">
        <v>1926</v>
      </c>
      <c r="K2823" t="str">
        <f t="shared" si="1247"/>
        <v>14</v>
      </c>
      <c r="L2823" t="str">
        <f t="shared" si="1248"/>
        <v>Jun</v>
      </c>
      <c r="M2823" s="36">
        <v>1</v>
      </c>
      <c r="N2823">
        <f t="shared" si="1249"/>
        <v>1</v>
      </c>
      <c r="O2823">
        <f t="shared" si="1250"/>
        <v>0</v>
      </c>
      <c r="P2823">
        <f t="shared" si="1251"/>
        <v>0</v>
      </c>
      <c r="Q2823" t="s">
        <v>587</v>
      </c>
      <c r="R2823" t="s">
        <v>17</v>
      </c>
      <c r="S2823" s="36">
        <v>2</v>
      </c>
      <c r="T2823" s="36">
        <v>0</v>
      </c>
      <c r="U2823" s="2">
        <v>247.08054220183482</v>
      </c>
      <c r="V2823" s="2">
        <v>247.08054220183482</v>
      </c>
      <c r="W2823" t="s">
        <v>262</v>
      </c>
      <c r="X2823" t="s">
        <v>11374</v>
      </c>
      <c r="Y2823" t="s">
        <v>10224</v>
      </c>
      <c r="Z2823" t="str">
        <f t="shared" si="1252"/>
        <v>Jun</v>
      </c>
      <c r="AA2823" s="6">
        <f t="shared" si="1257"/>
        <v>0</v>
      </c>
      <c r="AB2823" s="6">
        <f t="shared" si="1257"/>
        <v>1</v>
      </c>
      <c r="AC2823" s="6">
        <f t="shared" si="1257"/>
        <v>0</v>
      </c>
      <c r="AD2823" s="6">
        <f t="shared" si="1257"/>
        <v>0</v>
      </c>
      <c r="AE2823" s="6">
        <f t="shared" si="1257"/>
        <v>0</v>
      </c>
      <c r="AF2823" s="6">
        <f t="shared" si="1253"/>
        <v>1</v>
      </c>
      <c r="AG2823" s="6">
        <f t="shared" si="1254"/>
        <v>0</v>
      </c>
      <c r="AH2823" s="14" t="str">
        <f>LEFT(X2823,2)&amp;"."&amp;VLOOKUP(MID(X2823,4,3),'Data validation'!$A$1:$B$12,2,FALSE)&amp;".2025"</f>
        <v>05.06.2025</v>
      </c>
      <c r="AI2823">
        <f t="shared" si="1255"/>
        <v>23</v>
      </c>
      <c r="AJ2823" t="str">
        <f>H2823&amp;"."&amp;VLOOKUP(I2823,'Data validation'!$A$1:$B$12,2,FALSE)&amp;".2026"</f>
        <v>13.06.2026</v>
      </c>
      <c r="AK2823">
        <f t="shared" si="1256"/>
        <v>24</v>
      </c>
      <c r="AL2823" t="e">
        <f>VLOOKUP(E2823,[2]Sheet1!$A:$B,2,FALSE)</f>
        <v>#N/A</v>
      </c>
    </row>
    <row r="2824" spans="1:38" x14ac:dyDescent="0.25">
      <c r="A2824" t="str">
        <f>VLOOKUP(Q2824,'Data validation'!$K$2:$L$50,2,FALSE)</f>
        <v>TOPOLA SKIES</v>
      </c>
      <c r="B2824">
        <f t="shared" si="1242"/>
        <v>0</v>
      </c>
      <c r="C2824">
        <f t="shared" si="1243"/>
        <v>0</v>
      </c>
      <c r="D2824">
        <f t="shared" si="1244"/>
        <v>3</v>
      </c>
      <c r="E2824">
        <v>11667</v>
      </c>
      <c r="F2824" t="s">
        <v>11375</v>
      </c>
      <c r="G2824" t="s">
        <v>93</v>
      </c>
      <c r="H2824" t="str">
        <f t="shared" si="1245"/>
        <v>21</v>
      </c>
      <c r="I2824" t="str">
        <f t="shared" si="1246"/>
        <v>Jul</v>
      </c>
      <c r="J2824" t="s">
        <v>156</v>
      </c>
      <c r="K2824" t="str">
        <f t="shared" si="1247"/>
        <v>24</v>
      </c>
      <c r="L2824" t="str">
        <f t="shared" si="1248"/>
        <v>Jul</v>
      </c>
      <c r="M2824" s="36">
        <v>3</v>
      </c>
      <c r="N2824">
        <f t="shared" si="1249"/>
        <v>3</v>
      </c>
      <c r="O2824">
        <f t="shared" si="1250"/>
        <v>0</v>
      </c>
      <c r="P2824">
        <f t="shared" si="1251"/>
        <v>0</v>
      </c>
      <c r="Q2824" t="s">
        <v>35</v>
      </c>
      <c r="R2824" t="s">
        <v>17</v>
      </c>
      <c r="S2824" s="36">
        <v>2</v>
      </c>
      <c r="U2824" s="2">
        <v>1523.9324944954126</v>
      </c>
      <c r="V2824" s="2">
        <v>507.97749816513766</v>
      </c>
      <c r="X2824" t="s">
        <v>11376</v>
      </c>
      <c r="Y2824" t="s">
        <v>3637</v>
      </c>
      <c r="Z2824" t="str">
        <f t="shared" si="1252"/>
        <v>May</v>
      </c>
      <c r="AA2824" s="6">
        <f t="shared" si="1257"/>
        <v>0</v>
      </c>
      <c r="AB2824" s="6">
        <f t="shared" si="1257"/>
        <v>0</v>
      </c>
      <c r="AC2824" s="6">
        <f t="shared" si="1257"/>
        <v>3</v>
      </c>
      <c r="AD2824" s="6">
        <f t="shared" si="1257"/>
        <v>0</v>
      </c>
      <c r="AE2824" s="6">
        <f t="shared" si="1257"/>
        <v>0</v>
      </c>
      <c r="AF2824" s="6">
        <f t="shared" si="1253"/>
        <v>3</v>
      </c>
      <c r="AG2824" s="6">
        <f t="shared" si="1254"/>
        <v>0</v>
      </c>
      <c r="AH2824" s="14" t="str">
        <f>LEFT(X2824,2)&amp;"."&amp;VLOOKUP(MID(X2824,4,3),'Data validation'!$A$1:$B$12,2,FALSE)&amp;".2025"</f>
        <v>25.05.2025</v>
      </c>
      <c r="AI2824">
        <f t="shared" si="1255"/>
        <v>22</v>
      </c>
      <c r="AJ2824" t="str">
        <f>H2824&amp;"."&amp;VLOOKUP(I2824,'Data validation'!$A$1:$B$12,2,FALSE)&amp;".2026"</f>
        <v>21.07.2026</v>
      </c>
      <c r="AK2824">
        <f t="shared" si="1256"/>
        <v>30</v>
      </c>
      <c r="AL2824" t="e">
        <f>VLOOKUP(E2824,[2]Sheet1!$A:$B,2,FALSE)</f>
        <v>#N/A</v>
      </c>
    </row>
    <row r="2825" spans="1:38" x14ac:dyDescent="0.25">
      <c r="A2825" t="str">
        <f>VLOOKUP(Q2825,'Data validation'!$K$2:$L$50,2,FALSE)</f>
        <v>BOOKING</v>
      </c>
      <c r="B2825">
        <f t="shared" si="1242"/>
        <v>0</v>
      </c>
      <c r="C2825">
        <f t="shared" si="1243"/>
        <v>0</v>
      </c>
      <c r="D2825">
        <f t="shared" si="1244"/>
        <v>7</v>
      </c>
      <c r="E2825">
        <v>11668</v>
      </c>
      <c r="F2825" t="s">
        <v>11377</v>
      </c>
      <c r="G2825" t="s">
        <v>475</v>
      </c>
      <c r="H2825" t="str">
        <f t="shared" si="1245"/>
        <v>13</v>
      </c>
      <c r="I2825" t="str">
        <f t="shared" si="1246"/>
        <v>Aug</v>
      </c>
      <c r="J2825" t="s">
        <v>459</v>
      </c>
      <c r="K2825" t="str">
        <f t="shared" si="1247"/>
        <v>20</v>
      </c>
      <c r="L2825" t="str">
        <f t="shared" si="1248"/>
        <v>Aug</v>
      </c>
      <c r="M2825" s="36">
        <v>7</v>
      </c>
      <c r="N2825">
        <f t="shared" si="1249"/>
        <v>7</v>
      </c>
      <c r="O2825">
        <f t="shared" si="1250"/>
        <v>0</v>
      </c>
      <c r="P2825">
        <f t="shared" si="1251"/>
        <v>0</v>
      </c>
      <c r="Q2825" t="s">
        <v>587</v>
      </c>
      <c r="R2825" t="s">
        <v>188</v>
      </c>
      <c r="S2825" s="36">
        <v>1</v>
      </c>
      <c r="T2825" s="36">
        <v>1</v>
      </c>
      <c r="U2825" s="2">
        <v>3764.3447311926602</v>
      </c>
      <c r="V2825" s="2">
        <v>537.76353302752284</v>
      </c>
      <c r="W2825" t="s">
        <v>1025</v>
      </c>
      <c r="X2825" t="s">
        <v>11378</v>
      </c>
      <c r="Y2825" t="s">
        <v>3637</v>
      </c>
      <c r="Z2825" t="str">
        <f t="shared" si="1252"/>
        <v>May</v>
      </c>
      <c r="AA2825" s="6">
        <f t="shared" si="1257"/>
        <v>0</v>
      </c>
      <c r="AB2825" s="6">
        <f t="shared" si="1257"/>
        <v>0</v>
      </c>
      <c r="AC2825" s="6">
        <f t="shared" si="1257"/>
        <v>0</v>
      </c>
      <c r="AD2825" s="6">
        <f t="shared" si="1257"/>
        <v>7</v>
      </c>
      <c r="AE2825" s="6">
        <f t="shared" si="1257"/>
        <v>0</v>
      </c>
      <c r="AF2825" s="6">
        <f t="shared" si="1253"/>
        <v>7</v>
      </c>
      <c r="AG2825" s="6">
        <f t="shared" si="1254"/>
        <v>0</v>
      </c>
      <c r="AH2825" s="14" t="str">
        <f>LEFT(X2825,2)&amp;"."&amp;VLOOKUP(MID(X2825,4,3),'Data validation'!$A$1:$B$12,2,FALSE)&amp;".2025"</f>
        <v>25.05.2025</v>
      </c>
      <c r="AI2825">
        <f t="shared" si="1255"/>
        <v>22</v>
      </c>
      <c r="AJ2825" t="str">
        <f>H2825&amp;"."&amp;VLOOKUP(I2825,'Data validation'!$A$1:$B$12,2,FALSE)&amp;".2026"</f>
        <v>13.08.2026</v>
      </c>
      <c r="AK2825">
        <f t="shared" si="1256"/>
        <v>33</v>
      </c>
      <c r="AL2825" t="e">
        <f>VLOOKUP(E2825,[2]Sheet1!$A:$B,2,FALSE)</f>
        <v>#N/A</v>
      </c>
    </row>
    <row r="2826" spans="1:38" x14ac:dyDescent="0.25">
      <c r="A2826" t="str">
        <f>VLOOKUP(Q2826,'Data validation'!$K$2:$L$50,2,FALSE)</f>
        <v>BOOKING</v>
      </c>
      <c r="B2826">
        <f t="shared" si="1242"/>
        <v>0</v>
      </c>
      <c r="C2826">
        <f t="shared" si="1243"/>
        <v>0</v>
      </c>
      <c r="D2826">
        <f t="shared" si="1244"/>
        <v>7</v>
      </c>
      <c r="E2826">
        <v>11669</v>
      </c>
      <c r="F2826" t="s">
        <v>11377</v>
      </c>
      <c r="G2826" t="s">
        <v>475</v>
      </c>
      <c r="H2826" t="str">
        <f t="shared" si="1245"/>
        <v>13</v>
      </c>
      <c r="I2826" t="str">
        <f t="shared" si="1246"/>
        <v>Aug</v>
      </c>
      <c r="J2826" t="s">
        <v>459</v>
      </c>
      <c r="K2826" t="str">
        <f t="shared" si="1247"/>
        <v>20</v>
      </c>
      <c r="L2826" t="str">
        <f t="shared" si="1248"/>
        <v>Aug</v>
      </c>
      <c r="M2826" s="36">
        <v>7</v>
      </c>
      <c r="N2826">
        <f t="shared" si="1249"/>
        <v>7</v>
      </c>
      <c r="O2826">
        <f t="shared" si="1250"/>
        <v>0</v>
      </c>
      <c r="P2826">
        <f t="shared" si="1251"/>
        <v>0</v>
      </c>
      <c r="Q2826" t="s">
        <v>587</v>
      </c>
      <c r="R2826" t="s">
        <v>188</v>
      </c>
      <c r="S2826" s="36">
        <v>1</v>
      </c>
      <c r="T2826" s="36">
        <v>2</v>
      </c>
      <c r="U2826" s="2">
        <v>3764.3447311926602</v>
      </c>
      <c r="V2826" s="2">
        <v>537.76353302752284</v>
      </c>
      <c r="X2826" t="s">
        <v>11378</v>
      </c>
      <c r="Y2826" t="s">
        <v>3637</v>
      </c>
      <c r="Z2826" t="str">
        <f t="shared" si="1252"/>
        <v>May</v>
      </c>
      <c r="AA2826" s="6">
        <f t="shared" si="1257"/>
        <v>0</v>
      </c>
      <c r="AB2826" s="6">
        <f t="shared" si="1257"/>
        <v>0</v>
      </c>
      <c r="AC2826" s="6">
        <f t="shared" si="1257"/>
        <v>0</v>
      </c>
      <c r="AD2826" s="6">
        <f t="shared" si="1257"/>
        <v>7</v>
      </c>
      <c r="AE2826" s="6">
        <f t="shared" si="1257"/>
        <v>0</v>
      </c>
      <c r="AF2826" s="6">
        <f t="shared" si="1253"/>
        <v>7</v>
      </c>
      <c r="AG2826" s="6">
        <f t="shared" si="1254"/>
        <v>0</v>
      </c>
      <c r="AH2826" s="14" t="str">
        <f>LEFT(X2826,2)&amp;"."&amp;VLOOKUP(MID(X2826,4,3),'Data validation'!$A$1:$B$12,2,FALSE)&amp;".2025"</f>
        <v>25.05.2025</v>
      </c>
      <c r="AI2826">
        <f t="shared" si="1255"/>
        <v>22</v>
      </c>
      <c r="AJ2826" t="str">
        <f>H2826&amp;"."&amp;VLOOKUP(I2826,'Data validation'!$A$1:$B$12,2,FALSE)&amp;".2026"</f>
        <v>13.08.2026</v>
      </c>
      <c r="AK2826">
        <f t="shared" si="1256"/>
        <v>33</v>
      </c>
      <c r="AL2826" t="e">
        <f>VLOOKUP(E2826,[2]Sheet1!$A:$B,2,FALSE)</f>
        <v>#N/A</v>
      </c>
    </row>
    <row r="2827" spans="1:38" x14ac:dyDescent="0.25">
      <c r="A2827" t="str">
        <f>VLOOKUP(Q2827,'Data validation'!$K$2:$L$50,2,FALSE)</f>
        <v>TO</v>
      </c>
      <c r="B2827">
        <f t="shared" si="1242"/>
        <v>3</v>
      </c>
      <c r="C2827">
        <f t="shared" si="1243"/>
        <v>0</v>
      </c>
      <c r="D2827">
        <f t="shared" si="1244"/>
        <v>0</v>
      </c>
      <c r="E2827">
        <v>11662</v>
      </c>
      <c r="F2827" t="s">
        <v>11379</v>
      </c>
      <c r="G2827" t="s">
        <v>9886</v>
      </c>
      <c r="H2827" t="str">
        <f t="shared" si="1245"/>
        <v>28</v>
      </c>
      <c r="I2827" t="str">
        <f t="shared" si="1246"/>
        <v>May</v>
      </c>
      <c r="J2827" t="s">
        <v>364</v>
      </c>
      <c r="K2827" t="str">
        <f t="shared" si="1247"/>
        <v>31</v>
      </c>
      <c r="L2827" t="str">
        <f t="shared" si="1248"/>
        <v>May</v>
      </c>
      <c r="M2827" s="36">
        <v>3</v>
      </c>
      <c r="N2827">
        <f t="shared" si="1249"/>
        <v>3</v>
      </c>
      <c r="O2827">
        <f t="shared" si="1250"/>
        <v>0</v>
      </c>
      <c r="P2827">
        <f t="shared" si="1251"/>
        <v>0</v>
      </c>
      <c r="Q2827" t="s">
        <v>56</v>
      </c>
      <c r="R2827" t="s">
        <v>17</v>
      </c>
      <c r="S2827" s="36">
        <v>2</v>
      </c>
      <c r="T2827" s="36">
        <v>2</v>
      </c>
      <c r="U2827" s="2">
        <f>SUMIFS(Novoton!L:L,Novoton!D:D,'Резервации 2026'!E2827)</f>
        <v>942.02551949999997</v>
      </c>
      <c r="V2827" s="2">
        <f t="shared" ref="V2827" si="1264">+U2827/M2827</f>
        <v>314.00850650000001</v>
      </c>
      <c r="W2827" t="s">
        <v>262</v>
      </c>
      <c r="X2827" t="s">
        <v>11380</v>
      </c>
      <c r="Y2827" t="s">
        <v>3637</v>
      </c>
      <c r="Z2827" t="str">
        <f t="shared" si="1252"/>
        <v>May</v>
      </c>
      <c r="AA2827" s="6">
        <f t="shared" si="1257"/>
        <v>3</v>
      </c>
      <c r="AB2827" s="6">
        <f t="shared" si="1257"/>
        <v>0</v>
      </c>
      <c r="AC2827" s="6">
        <f t="shared" si="1257"/>
        <v>0</v>
      </c>
      <c r="AD2827" s="6">
        <f t="shared" si="1257"/>
        <v>0</v>
      </c>
      <c r="AE2827" s="6">
        <f t="shared" si="1257"/>
        <v>0</v>
      </c>
      <c r="AF2827" s="6">
        <f t="shared" si="1253"/>
        <v>3</v>
      </c>
      <c r="AG2827" s="6">
        <f t="shared" si="1254"/>
        <v>0</v>
      </c>
      <c r="AH2827" s="14" t="str">
        <f>LEFT(X2827,2)&amp;"."&amp;VLOOKUP(MID(X2827,4,3),'Data validation'!$A$1:$B$12,2,FALSE)&amp;".2025"</f>
        <v>25.05.2025</v>
      </c>
      <c r="AI2827">
        <f t="shared" si="1255"/>
        <v>22</v>
      </c>
      <c r="AJ2827" t="str">
        <f>H2827&amp;"."&amp;VLOOKUP(I2827,'Data validation'!$A$1:$B$12,2,FALSE)&amp;".2026"</f>
        <v>28.05.2026</v>
      </c>
      <c r="AK2827">
        <f t="shared" si="1256"/>
        <v>22</v>
      </c>
      <c r="AL2827" t="e">
        <f>VLOOKUP(E2827,[2]Sheet1!$A:$B,2,FALSE)</f>
        <v>#N/A</v>
      </c>
    </row>
    <row r="2828" spans="1:38" x14ac:dyDescent="0.25">
      <c r="A2828" t="str">
        <f>VLOOKUP(Q2828,'Data validation'!$K$2:$L$50,2,FALSE)</f>
        <v>TO</v>
      </c>
      <c r="B2828">
        <f t="shared" si="1242"/>
        <v>0</v>
      </c>
      <c r="C2828">
        <f t="shared" si="1243"/>
        <v>0</v>
      </c>
      <c r="D2828">
        <f t="shared" si="1244"/>
        <v>5</v>
      </c>
      <c r="E2828">
        <v>11476</v>
      </c>
      <c r="F2828" t="s">
        <v>11381</v>
      </c>
      <c r="G2828" t="s">
        <v>167</v>
      </c>
      <c r="H2828" t="str">
        <f t="shared" si="1245"/>
        <v>30</v>
      </c>
      <c r="I2828" t="str">
        <f t="shared" si="1246"/>
        <v>Jul</v>
      </c>
      <c r="J2828" t="s">
        <v>160</v>
      </c>
      <c r="K2828" t="str">
        <f t="shared" si="1247"/>
        <v>04</v>
      </c>
      <c r="L2828" t="str">
        <f t="shared" si="1248"/>
        <v>Aug</v>
      </c>
      <c r="M2828" s="36">
        <v>5</v>
      </c>
      <c r="N2828">
        <f t="shared" si="1249"/>
        <v>-26</v>
      </c>
      <c r="O2828">
        <f t="shared" si="1250"/>
        <v>1</v>
      </c>
      <c r="P2828">
        <f t="shared" si="1251"/>
        <v>3</v>
      </c>
      <c r="Q2828" t="s">
        <v>81</v>
      </c>
      <c r="R2828" t="s">
        <v>17</v>
      </c>
      <c r="S2828" s="36">
        <v>1</v>
      </c>
      <c r="T2828" s="36">
        <v>1</v>
      </c>
      <c r="U2828" s="2">
        <f>SUMIFS(SLR!L:L,SLR!D:D,'Резервации 2026'!E2828)</f>
        <v>1557.4274289999998</v>
      </c>
      <c r="V2828" s="2">
        <f t="shared" ref="V2828:V2830" si="1265">+U2828/M2828</f>
        <v>311.48548579999999</v>
      </c>
      <c r="W2828" t="s">
        <v>262</v>
      </c>
      <c r="X2828" t="s">
        <v>11382</v>
      </c>
      <c r="Y2828" t="s">
        <v>11337</v>
      </c>
      <c r="Z2828" t="str">
        <f t="shared" si="1252"/>
        <v>May</v>
      </c>
      <c r="AA2828" s="6">
        <f t="shared" si="1257"/>
        <v>0</v>
      </c>
      <c r="AB2828" s="6">
        <f t="shared" si="1257"/>
        <v>0</v>
      </c>
      <c r="AC2828" s="6">
        <f t="shared" si="1257"/>
        <v>1</v>
      </c>
      <c r="AD2828" s="6">
        <f t="shared" si="1257"/>
        <v>3</v>
      </c>
      <c r="AE2828" s="6">
        <f t="shared" si="1257"/>
        <v>0</v>
      </c>
      <c r="AF2828" s="6">
        <f t="shared" si="1253"/>
        <v>4</v>
      </c>
      <c r="AG2828" s="6">
        <f t="shared" si="1254"/>
        <v>-1</v>
      </c>
      <c r="AH2828" s="14" t="str">
        <f>LEFT(X2828,2)&amp;"."&amp;VLOOKUP(MID(X2828,4,3),'Data validation'!$A$1:$B$12,2,FALSE)&amp;".2025"</f>
        <v>13.05.2025</v>
      </c>
      <c r="AI2828">
        <f t="shared" si="1255"/>
        <v>20</v>
      </c>
      <c r="AJ2828" t="str">
        <f>H2828&amp;"."&amp;VLOOKUP(I2828,'Data validation'!$A$1:$B$12,2,FALSE)&amp;".2026"</f>
        <v>30.07.2026</v>
      </c>
      <c r="AK2828">
        <f t="shared" si="1256"/>
        <v>31</v>
      </c>
      <c r="AL2828" t="e">
        <f>VLOOKUP(E2828,[2]Sheet1!$A:$B,2,FALSE)</f>
        <v>#N/A</v>
      </c>
    </row>
    <row r="2829" spans="1:38" x14ac:dyDescent="0.25">
      <c r="A2829" t="str">
        <f>VLOOKUP(Q2829,'Data validation'!$K$2:$L$50,2,FALSE)</f>
        <v>TO</v>
      </c>
      <c r="B2829">
        <f t="shared" si="1242"/>
        <v>2</v>
      </c>
      <c r="C2829">
        <f t="shared" si="1243"/>
        <v>1</v>
      </c>
      <c r="D2829">
        <f t="shared" si="1244"/>
        <v>0</v>
      </c>
      <c r="E2829">
        <v>11569</v>
      </c>
      <c r="F2829" t="s">
        <v>11383</v>
      </c>
      <c r="G2829" t="s">
        <v>1869</v>
      </c>
      <c r="H2829" t="str">
        <f t="shared" si="1245"/>
        <v>29</v>
      </c>
      <c r="I2829" t="str">
        <f t="shared" si="1246"/>
        <v>May</v>
      </c>
      <c r="J2829" t="s">
        <v>27</v>
      </c>
      <c r="K2829" t="str">
        <f t="shared" si="1247"/>
        <v>01</v>
      </c>
      <c r="L2829" t="str">
        <f t="shared" si="1248"/>
        <v>Jun</v>
      </c>
      <c r="M2829" s="36">
        <v>3</v>
      </c>
      <c r="N2829">
        <f t="shared" si="1249"/>
        <v>-28</v>
      </c>
      <c r="O2829">
        <f t="shared" si="1250"/>
        <v>2</v>
      </c>
      <c r="P2829">
        <f t="shared" si="1251"/>
        <v>0</v>
      </c>
      <c r="Q2829" t="s">
        <v>116</v>
      </c>
      <c r="R2829" t="s">
        <v>63</v>
      </c>
      <c r="S2829" s="36">
        <v>2</v>
      </c>
      <c r="T2829" s="36">
        <v>2</v>
      </c>
      <c r="U2829" s="2">
        <f>SUMIFS(Solvex!L:L,Solvex!D:D,'Резервации 2026'!E2829)</f>
        <v>982.39385070000003</v>
      </c>
      <c r="V2829" s="2">
        <f t="shared" si="1265"/>
        <v>327.46461690000001</v>
      </c>
      <c r="W2829" t="s">
        <v>262</v>
      </c>
      <c r="X2829" t="s">
        <v>11384</v>
      </c>
      <c r="Y2829" t="s">
        <v>11333</v>
      </c>
      <c r="Z2829" t="str">
        <f t="shared" si="1252"/>
        <v>May</v>
      </c>
      <c r="AA2829" s="6">
        <f t="shared" si="1257"/>
        <v>2</v>
      </c>
      <c r="AB2829" s="6">
        <f t="shared" si="1257"/>
        <v>0</v>
      </c>
      <c r="AC2829" s="6">
        <f t="shared" si="1257"/>
        <v>0</v>
      </c>
      <c r="AD2829" s="6">
        <f t="shared" si="1257"/>
        <v>0</v>
      </c>
      <c r="AE2829" s="6">
        <f t="shared" si="1257"/>
        <v>0</v>
      </c>
      <c r="AF2829" s="6">
        <f t="shared" si="1253"/>
        <v>2</v>
      </c>
      <c r="AG2829" s="6">
        <f t="shared" si="1254"/>
        <v>-1</v>
      </c>
      <c r="AH2829" s="14" t="str">
        <f>LEFT(X2829,2)&amp;"."&amp;VLOOKUP(MID(X2829,4,3),'Data validation'!$A$1:$B$12,2,FALSE)&amp;".2025"</f>
        <v>19.05.2025</v>
      </c>
      <c r="AI2829">
        <f t="shared" si="1255"/>
        <v>21</v>
      </c>
      <c r="AJ2829" t="str">
        <f>H2829&amp;"."&amp;VLOOKUP(I2829,'Data validation'!$A$1:$B$12,2,FALSE)&amp;".2026"</f>
        <v>29.05.2026</v>
      </c>
      <c r="AK2829">
        <f t="shared" si="1256"/>
        <v>22</v>
      </c>
      <c r="AL2829" t="e">
        <f>VLOOKUP(E2829,[2]Sheet1!$A:$B,2,FALSE)</f>
        <v>#N/A</v>
      </c>
    </row>
    <row r="2830" spans="1:38" x14ac:dyDescent="0.25">
      <c r="A2830" t="str">
        <f>VLOOKUP(Q2830,'Data validation'!$K$2:$L$50,2,FALSE)</f>
        <v>TO</v>
      </c>
      <c r="B2830">
        <f t="shared" si="1242"/>
        <v>2</v>
      </c>
      <c r="C2830">
        <f t="shared" si="1243"/>
        <v>1</v>
      </c>
      <c r="D2830">
        <f t="shared" si="1244"/>
        <v>0</v>
      </c>
      <c r="E2830">
        <v>11579</v>
      </c>
      <c r="F2830" t="s">
        <v>11385</v>
      </c>
      <c r="G2830" t="s">
        <v>1869</v>
      </c>
      <c r="H2830" t="str">
        <f t="shared" si="1245"/>
        <v>29</v>
      </c>
      <c r="I2830" t="str">
        <f t="shared" si="1246"/>
        <v>May</v>
      </c>
      <c r="J2830" t="s">
        <v>27</v>
      </c>
      <c r="K2830" t="str">
        <f t="shared" si="1247"/>
        <v>01</v>
      </c>
      <c r="L2830" t="str">
        <f t="shared" si="1248"/>
        <v>Jun</v>
      </c>
      <c r="M2830" s="36">
        <v>3</v>
      </c>
      <c r="N2830">
        <f t="shared" si="1249"/>
        <v>-28</v>
      </c>
      <c r="O2830">
        <f t="shared" si="1250"/>
        <v>2</v>
      </c>
      <c r="P2830">
        <f t="shared" si="1251"/>
        <v>0</v>
      </c>
      <c r="Q2830" t="s">
        <v>116</v>
      </c>
      <c r="R2830" t="s">
        <v>63</v>
      </c>
      <c r="S2830" s="36">
        <v>2</v>
      </c>
      <c r="T2830" s="36">
        <v>2</v>
      </c>
      <c r="U2830" s="2">
        <f>SUMIFS(Solvex!L:L,Solvex!D:D,'Резервации 2026'!E2830)</f>
        <v>982.39385070000003</v>
      </c>
      <c r="V2830" s="2">
        <f t="shared" si="1265"/>
        <v>327.46461690000001</v>
      </c>
      <c r="W2830" t="s">
        <v>262</v>
      </c>
      <c r="X2830" t="s">
        <v>11386</v>
      </c>
      <c r="Y2830" t="s">
        <v>11368</v>
      </c>
      <c r="Z2830" t="str">
        <f t="shared" si="1252"/>
        <v>May</v>
      </c>
      <c r="AA2830" s="6">
        <f t="shared" si="1257"/>
        <v>2</v>
      </c>
      <c r="AB2830" s="6">
        <f t="shared" si="1257"/>
        <v>0</v>
      </c>
      <c r="AC2830" s="6">
        <f t="shared" si="1257"/>
        <v>0</v>
      </c>
      <c r="AD2830" s="6">
        <f t="shared" si="1257"/>
        <v>0</v>
      </c>
      <c r="AE2830" s="6">
        <f t="shared" si="1257"/>
        <v>0</v>
      </c>
      <c r="AF2830" s="6">
        <f t="shared" si="1253"/>
        <v>2</v>
      </c>
      <c r="AG2830" s="6">
        <f t="shared" si="1254"/>
        <v>-1</v>
      </c>
      <c r="AH2830" s="14" t="str">
        <f>LEFT(X2830,2)&amp;"."&amp;VLOOKUP(MID(X2830,4,3),'Data validation'!$A$1:$B$12,2,FALSE)&amp;".2025"</f>
        <v>20.05.2025</v>
      </c>
      <c r="AI2830">
        <f t="shared" si="1255"/>
        <v>21</v>
      </c>
      <c r="AJ2830" t="str">
        <f>H2830&amp;"."&amp;VLOOKUP(I2830,'Data validation'!$A$1:$B$12,2,FALSE)&amp;".2026"</f>
        <v>29.05.2026</v>
      </c>
      <c r="AK2830">
        <f t="shared" si="1256"/>
        <v>22</v>
      </c>
      <c r="AL2830" t="e">
        <f>VLOOKUP(E2830,[2]Sheet1!$A:$B,2,FALSE)</f>
        <v>#N/A</v>
      </c>
    </row>
    <row r="2831" spans="1:38" x14ac:dyDescent="0.25">
      <c r="A2831" t="str">
        <f>VLOOKUP(Q2831,'Data validation'!$K$2:$L$50,2,FALSE)</f>
        <v>BOOKING</v>
      </c>
      <c r="B2831">
        <f t="shared" si="1242"/>
        <v>0</v>
      </c>
      <c r="C2831">
        <f t="shared" si="1243"/>
        <v>3</v>
      </c>
      <c r="D2831">
        <f t="shared" si="1244"/>
        <v>0</v>
      </c>
      <c r="E2831">
        <v>11671</v>
      </c>
      <c r="F2831" t="s">
        <v>11387</v>
      </c>
      <c r="G2831" t="s">
        <v>593</v>
      </c>
      <c r="H2831" t="str">
        <f t="shared" si="1245"/>
        <v>08</v>
      </c>
      <c r="I2831" t="str">
        <f t="shared" si="1246"/>
        <v>Jul</v>
      </c>
      <c r="J2831" t="s">
        <v>323</v>
      </c>
      <c r="K2831" t="str">
        <f t="shared" si="1247"/>
        <v>11</v>
      </c>
      <c r="L2831" t="str">
        <f t="shared" si="1248"/>
        <v>Jul</v>
      </c>
      <c r="M2831" s="36">
        <v>3</v>
      </c>
      <c r="N2831">
        <f t="shared" si="1249"/>
        <v>3</v>
      </c>
      <c r="O2831">
        <f t="shared" si="1250"/>
        <v>0</v>
      </c>
      <c r="P2831">
        <f t="shared" si="1251"/>
        <v>0</v>
      </c>
      <c r="Q2831" t="s">
        <v>587</v>
      </c>
      <c r="R2831" t="s">
        <v>17</v>
      </c>
      <c r="S2831" s="36">
        <v>1</v>
      </c>
      <c r="T2831" s="36">
        <v>1</v>
      </c>
      <c r="U2831" s="2">
        <v>1383.651036330275</v>
      </c>
      <c r="V2831" s="2">
        <v>461.21701211009173</v>
      </c>
      <c r="W2831" t="s">
        <v>262</v>
      </c>
      <c r="X2831" t="s">
        <v>11388</v>
      </c>
      <c r="Y2831" t="s">
        <v>1492</v>
      </c>
      <c r="Z2831" t="str">
        <f t="shared" si="1252"/>
        <v>May</v>
      </c>
      <c r="AA2831" s="6">
        <f t="shared" si="1257"/>
        <v>0</v>
      </c>
      <c r="AB2831" s="6">
        <f t="shared" si="1257"/>
        <v>0</v>
      </c>
      <c r="AC2831" s="6">
        <f t="shared" si="1257"/>
        <v>3</v>
      </c>
      <c r="AD2831" s="6">
        <f t="shared" si="1257"/>
        <v>0</v>
      </c>
      <c r="AE2831" s="6">
        <f t="shared" si="1257"/>
        <v>0</v>
      </c>
      <c r="AF2831" s="6">
        <f t="shared" si="1253"/>
        <v>3</v>
      </c>
      <c r="AG2831" s="6">
        <f t="shared" si="1254"/>
        <v>0</v>
      </c>
      <c r="AH2831" s="14" t="str">
        <f>LEFT(X2831,2)&amp;"."&amp;VLOOKUP(MID(X2831,4,3),'Data validation'!$A$1:$B$12,2,FALSE)&amp;".2025"</f>
        <v>26.05.2025</v>
      </c>
      <c r="AI2831">
        <f t="shared" si="1255"/>
        <v>22</v>
      </c>
      <c r="AJ2831" t="str">
        <f>H2831&amp;"."&amp;VLOOKUP(I2831,'Data validation'!$A$1:$B$12,2,FALSE)&amp;".2026"</f>
        <v>08.07.2026</v>
      </c>
      <c r="AK2831">
        <f t="shared" si="1256"/>
        <v>28</v>
      </c>
      <c r="AL2831" t="e">
        <f>VLOOKUP(E2831,[2]Sheet1!$A:$B,2,FALSE)</f>
        <v>#N/A</v>
      </c>
    </row>
    <row r="2832" spans="1:38" x14ac:dyDescent="0.25">
      <c r="A2832" t="str">
        <f>VLOOKUP(Q2832,'Data validation'!$K$2:$L$50,2,FALSE)</f>
        <v>BOOKING</v>
      </c>
      <c r="B2832">
        <f t="shared" si="1242"/>
        <v>0</v>
      </c>
      <c r="C2832">
        <f t="shared" si="1243"/>
        <v>3</v>
      </c>
      <c r="D2832">
        <f t="shared" si="1244"/>
        <v>0</v>
      </c>
      <c r="E2832">
        <v>11672</v>
      </c>
      <c r="F2832" t="s">
        <v>11387</v>
      </c>
      <c r="G2832" t="s">
        <v>593</v>
      </c>
      <c r="H2832" t="str">
        <f t="shared" si="1245"/>
        <v>08</v>
      </c>
      <c r="I2832" t="str">
        <f t="shared" si="1246"/>
        <v>Jul</v>
      </c>
      <c r="J2832" t="s">
        <v>323</v>
      </c>
      <c r="K2832" t="str">
        <f t="shared" si="1247"/>
        <v>11</v>
      </c>
      <c r="L2832" t="str">
        <f t="shared" si="1248"/>
        <v>Jul</v>
      </c>
      <c r="M2832" s="36">
        <v>3</v>
      </c>
      <c r="N2832">
        <f t="shared" si="1249"/>
        <v>3</v>
      </c>
      <c r="O2832">
        <f t="shared" si="1250"/>
        <v>0</v>
      </c>
      <c r="P2832">
        <f t="shared" si="1251"/>
        <v>0</v>
      </c>
      <c r="Q2832" t="s">
        <v>587</v>
      </c>
      <c r="R2832" t="s">
        <v>17</v>
      </c>
      <c r="S2832" s="36">
        <v>1</v>
      </c>
      <c r="T2832" s="36">
        <v>1</v>
      </c>
      <c r="U2832" s="2">
        <v>1383.651036330275</v>
      </c>
      <c r="V2832" s="2">
        <v>461.21701211009173</v>
      </c>
      <c r="X2832" t="s">
        <v>11388</v>
      </c>
      <c r="Y2832" t="s">
        <v>1492</v>
      </c>
      <c r="Z2832" t="str">
        <f t="shared" si="1252"/>
        <v>May</v>
      </c>
      <c r="AA2832" s="6">
        <f t="shared" si="1257"/>
        <v>0</v>
      </c>
      <c r="AB2832" s="6">
        <f t="shared" si="1257"/>
        <v>0</v>
      </c>
      <c r="AC2832" s="6">
        <f t="shared" si="1257"/>
        <v>3</v>
      </c>
      <c r="AD2832" s="6">
        <f t="shared" si="1257"/>
        <v>0</v>
      </c>
      <c r="AE2832" s="6">
        <f t="shared" si="1257"/>
        <v>0</v>
      </c>
      <c r="AF2832" s="6">
        <f t="shared" si="1253"/>
        <v>3</v>
      </c>
      <c r="AG2832" s="6">
        <f t="shared" si="1254"/>
        <v>0</v>
      </c>
      <c r="AH2832" s="14" t="str">
        <f>LEFT(X2832,2)&amp;"."&amp;VLOOKUP(MID(X2832,4,3),'Data validation'!$A$1:$B$12,2,FALSE)&amp;".2025"</f>
        <v>26.05.2025</v>
      </c>
      <c r="AI2832">
        <f t="shared" si="1255"/>
        <v>22</v>
      </c>
      <c r="AJ2832" t="str">
        <f>H2832&amp;"."&amp;VLOOKUP(I2832,'Data validation'!$A$1:$B$12,2,FALSE)&amp;".2026"</f>
        <v>08.07.2026</v>
      </c>
      <c r="AK2832">
        <f t="shared" si="1256"/>
        <v>28</v>
      </c>
      <c r="AL2832" t="e">
        <f>VLOOKUP(E2832,[2]Sheet1!$A:$B,2,FALSE)</f>
        <v>#N/A</v>
      </c>
    </row>
    <row r="2833" spans="1:38" x14ac:dyDescent="0.25">
      <c r="A2833" t="str">
        <f>VLOOKUP(Q2833,'Data validation'!$K$2:$L$50,2,FALSE)</f>
        <v>BOOKING</v>
      </c>
      <c r="B2833">
        <f t="shared" si="1242"/>
        <v>0</v>
      </c>
      <c r="C2833">
        <f t="shared" si="1243"/>
        <v>3</v>
      </c>
      <c r="D2833">
        <f t="shared" si="1244"/>
        <v>0</v>
      </c>
      <c r="E2833">
        <v>11673</v>
      </c>
      <c r="F2833" t="s">
        <v>11389</v>
      </c>
      <c r="G2833" t="s">
        <v>313</v>
      </c>
      <c r="H2833" t="str">
        <f t="shared" si="1245"/>
        <v>05</v>
      </c>
      <c r="I2833" t="str">
        <f t="shared" si="1246"/>
        <v>Jul</v>
      </c>
      <c r="J2833" t="s">
        <v>593</v>
      </c>
      <c r="K2833" t="str">
        <f t="shared" si="1247"/>
        <v>08</v>
      </c>
      <c r="L2833" t="str">
        <f t="shared" si="1248"/>
        <v>Jul</v>
      </c>
      <c r="M2833" s="36">
        <v>3</v>
      </c>
      <c r="N2833">
        <f t="shared" si="1249"/>
        <v>3</v>
      </c>
      <c r="O2833">
        <f t="shared" si="1250"/>
        <v>0</v>
      </c>
      <c r="P2833">
        <f t="shared" si="1251"/>
        <v>0</v>
      </c>
      <c r="Q2833" t="s">
        <v>587</v>
      </c>
      <c r="R2833" t="s">
        <v>17</v>
      </c>
      <c r="S2833" s="36">
        <v>1</v>
      </c>
      <c r="T2833" s="36">
        <v>1</v>
      </c>
      <c r="U2833" s="2">
        <v>1290.6324792660548</v>
      </c>
      <c r="V2833" s="2">
        <v>430.21082642201827</v>
      </c>
      <c r="W2833" t="s">
        <v>262</v>
      </c>
      <c r="X2833" t="s">
        <v>11390</v>
      </c>
      <c r="Y2833" t="s">
        <v>1492</v>
      </c>
      <c r="Z2833" t="str">
        <f t="shared" si="1252"/>
        <v>May</v>
      </c>
      <c r="AA2833" s="6">
        <f t="shared" si="1257"/>
        <v>0</v>
      </c>
      <c r="AB2833" s="6">
        <f t="shared" si="1257"/>
        <v>0</v>
      </c>
      <c r="AC2833" s="6">
        <f t="shared" si="1257"/>
        <v>3</v>
      </c>
      <c r="AD2833" s="6">
        <f t="shared" si="1257"/>
        <v>0</v>
      </c>
      <c r="AE2833" s="6">
        <f t="shared" si="1257"/>
        <v>0</v>
      </c>
      <c r="AF2833" s="6">
        <f t="shared" si="1253"/>
        <v>3</v>
      </c>
      <c r="AG2833" s="6">
        <f t="shared" si="1254"/>
        <v>0</v>
      </c>
      <c r="AH2833" s="14" t="str">
        <f>LEFT(X2833,2)&amp;"."&amp;VLOOKUP(MID(X2833,4,3),'Data validation'!$A$1:$B$12,2,FALSE)&amp;".2025"</f>
        <v>26.05.2025</v>
      </c>
      <c r="AI2833">
        <f t="shared" si="1255"/>
        <v>22</v>
      </c>
      <c r="AJ2833" t="str">
        <f>H2833&amp;"."&amp;VLOOKUP(I2833,'Data validation'!$A$1:$B$12,2,FALSE)&amp;".2026"</f>
        <v>05.07.2026</v>
      </c>
      <c r="AK2833">
        <f t="shared" si="1256"/>
        <v>28</v>
      </c>
      <c r="AL2833" t="e">
        <f>VLOOKUP(E2833,[2]Sheet1!$A:$B,2,FALSE)</f>
        <v>#N/A</v>
      </c>
    </row>
    <row r="2834" spans="1:38" x14ac:dyDescent="0.25">
      <c r="A2834" t="str">
        <f>VLOOKUP(Q2834,'Data validation'!$K$2:$L$50,2,FALSE)</f>
        <v>BOOKING</v>
      </c>
      <c r="B2834">
        <f t="shared" si="1242"/>
        <v>0</v>
      </c>
      <c r="C2834">
        <f t="shared" si="1243"/>
        <v>3</v>
      </c>
      <c r="D2834">
        <f t="shared" si="1244"/>
        <v>0</v>
      </c>
      <c r="E2834">
        <v>11674</v>
      </c>
      <c r="F2834" t="s">
        <v>11389</v>
      </c>
      <c r="G2834" t="s">
        <v>313</v>
      </c>
      <c r="H2834" t="str">
        <f t="shared" si="1245"/>
        <v>05</v>
      </c>
      <c r="I2834" t="str">
        <f t="shared" si="1246"/>
        <v>Jul</v>
      </c>
      <c r="J2834" t="s">
        <v>593</v>
      </c>
      <c r="K2834" t="str">
        <f t="shared" si="1247"/>
        <v>08</v>
      </c>
      <c r="L2834" t="str">
        <f t="shared" si="1248"/>
        <v>Jul</v>
      </c>
      <c r="M2834" s="36">
        <v>3</v>
      </c>
      <c r="N2834">
        <f t="shared" si="1249"/>
        <v>3</v>
      </c>
      <c r="O2834">
        <f t="shared" si="1250"/>
        <v>0</v>
      </c>
      <c r="P2834">
        <f t="shared" si="1251"/>
        <v>0</v>
      </c>
      <c r="Q2834" t="s">
        <v>587</v>
      </c>
      <c r="R2834" t="s">
        <v>17</v>
      </c>
      <c r="S2834" s="36">
        <v>1</v>
      </c>
      <c r="T2834" s="36">
        <v>1</v>
      </c>
      <c r="U2834" s="2">
        <v>1290.6324792660548</v>
      </c>
      <c r="V2834" s="2">
        <v>430.21082642201827</v>
      </c>
      <c r="X2834" t="s">
        <v>11390</v>
      </c>
      <c r="Y2834" t="s">
        <v>1492</v>
      </c>
      <c r="Z2834" t="str">
        <f t="shared" si="1252"/>
        <v>May</v>
      </c>
      <c r="AA2834" s="6">
        <f t="shared" si="1257"/>
        <v>0</v>
      </c>
      <c r="AB2834" s="6">
        <f t="shared" si="1257"/>
        <v>0</v>
      </c>
      <c r="AC2834" s="6">
        <f t="shared" si="1257"/>
        <v>3</v>
      </c>
      <c r="AD2834" s="6">
        <f t="shared" si="1257"/>
        <v>0</v>
      </c>
      <c r="AE2834" s="6">
        <f t="shared" si="1257"/>
        <v>0</v>
      </c>
      <c r="AF2834" s="6">
        <f t="shared" si="1253"/>
        <v>3</v>
      </c>
      <c r="AG2834" s="6">
        <f t="shared" si="1254"/>
        <v>0</v>
      </c>
      <c r="AH2834" s="14" t="str">
        <f>LEFT(X2834,2)&amp;"."&amp;VLOOKUP(MID(X2834,4,3),'Data validation'!$A$1:$B$12,2,FALSE)&amp;".2025"</f>
        <v>26.05.2025</v>
      </c>
      <c r="AI2834">
        <f t="shared" si="1255"/>
        <v>22</v>
      </c>
      <c r="AJ2834" t="str">
        <f>H2834&amp;"."&amp;VLOOKUP(I2834,'Data validation'!$A$1:$B$12,2,FALSE)&amp;".2026"</f>
        <v>05.07.2026</v>
      </c>
      <c r="AK2834">
        <f t="shared" si="1256"/>
        <v>28</v>
      </c>
      <c r="AL2834" t="e">
        <f>VLOOKUP(E2834,[2]Sheet1!$A:$B,2,FALSE)</f>
        <v>#N/A</v>
      </c>
    </row>
    <row r="2835" spans="1:38" x14ac:dyDescent="0.25">
      <c r="A2835" t="str">
        <f>VLOOKUP(Q2835,'Data validation'!$K$2:$L$50,2,FALSE)</f>
        <v>TO</v>
      </c>
      <c r="B2835">
        <f t="shared" si="1242"/>
        <v>0</v>
      </c>
      <c r="C2835">
        <f t="shared" si="1243"/>
        <v>0</v>
      </c>
      <c r="D2835">
        <f t="shared" si="1244"/>
        <v>4</v>
      </c>
      <c r="E2835">
        <v>11876</v>
      </c>
      <c r="F2835" t="s">
        <v>11391</v>
      </c>
      <c r="G2835" t="s">
        <v>513</v>
      </c>
      <c r="H2835" t="str">
        <f t="shared" si="1245"/>
        <v>29</v>
      </c>
      <c r="I2835" t="str">
        <f t="shared" si="1246"/>
        <v>Jul</v>
      </c>
      <c r="J2835" t="s">
        <v>78</v>
      </c>
      <c r="K2835" t="str">
        <f t="shared" si="1247"/>
        <v>02</v>
      </c>
      <c r="L2835" t="str">
        <f t="shared" si="1248"/>
        <v>Aug</v>
      </c>
      <c r="M2835" s="36">
        <v>4</v>
      </c>
      <c r="N2835">
        <f t="shared" si="1249"/>
        <v>-27</v>
      </c>
      <c r="O2835">
        <f t="shared" si="1250"/>
        <v>2</v>
      </c>
      <c r="P2835">
        <f t="shared" si="1251"/>
        <v>1</v>
      </c>
      <c r="Q2835" t="s">
        <v>116</v>
      </c>
      <c r="R2835" t="s">
        <v>188</v>
      </c>
      <c r="S2835" s="36">
        <v>2</v>
      </c>
      <c r="T2835" s="36">
        <v>2</v>
      </c>
      <c r="U2835" s="2">
        <f>SUMIFS(Solvex!L:L,Solvex!D:D,'Резервации 2026'!E2835)</f>
        <v>2512.0680520000001</v>
      </c>
      <c r="V2835" s="2">
        <f t="shared" ref="V2835" si="1266">+U2835/M2835</f>
        <v>628.01701300000002</v>
      </c>
      <c r="W2835" t="s">
        <v>227</v>
      </c>
      <c r="X2835" t="s">
        <v>11392</v>
      </c>
      <c r="Y2835" t="s">
        <v>1869</v>
      </c>
      <c r="Z2835" t="str">
        <f t="shared" si="1252"/>
        <v>May</v>
      </c>
      <c r="AA2835" s="6">
        <f t="shared" si="1257"/>
        <v>0</v>
      </c>
      <c r="AB2835" s="6">
        <f t="shared" si="1257"/>
        <v>0</v>
      </c>
      <c r="AC2835" s="6">
        <f t="shared" si="1257"/>
        <v>2</v>
      </c>
      <c r="AD2835" s="6">
        <f t="shared" si="1257"/>
        <v>1</v>
      </c>
      <c r="AE2835" s="6">
        <f t="shared" si="1257"/>
        <v>0</v>
      </c>
      <c r="AF2835" s="6">
        <f t="shared" si="1253"/>
        <v>3</v>
      </c>
      <c r="AG2835" s="6">
        <f t="shared" si="1254"/>
        <v>-1</v>
      </c>
      <c r="AH2835" s="14" t="str">
        <f>LEFT(X2835,2)&amp;"."&amp;VLOOKUP(MID(X2835,4,3),'Data validation'!$A$1:$B$12,2,FALSE)&amp;".2025"</f>
        <v>31.05.2025</v>
      </c>
      <c r="AI2835">
        <f t="shared" si="1255"/>
        <v>22</v>
      </c>
      <c r="AJ2835" t="str">
        <f>H2835&amp;"."&amp;VLOOKUP(I2835,'Data validation'!$A$1:$B$12,2,FALSE)&amp;".2026"</f>
        <v>29.07.2026</v>
      </c>
      <c r="AK2835">
        <f t="shared" si="1256"/>
        <v>31</v>
      </c>
      <c r="AL2835" t="e">
        <f>VLOOKUP(E2835,[2]Sheet1!$A:$B,2,FALSE)</f>
        <v>#N/A</v>
      </c>
    </row>
    <row r="2836" spans="1:38" x14ac:dyDescent="0.25">
      <c r="A2836" t="str">
        <f>VLOOKUP(Q2836,'Data validation'!$K$2:$L$50,2,FALSE)</f>
        <v>BOOKING</v>
      </c>
      <c r="B2836">
        <f t="shared" si="1242"/>
        <v>0</v>
      </c>
      <c r="C2836">
        <f t="shared" si="1243"/>
        <v>0</v>
      </c>
      <c r="D2836">
        <f t="shared" si="1244"/>
        <v>7</v>
      </c>
      <c r="E2836">
        <v>11670</v>
      </c>
      <c r="F2836" t="s">
        <v>11393</v>
      </c>
      <c r="G2836" t="s">
        <v>475</v>
      </c>
      <c r="H2836" t="str">
        <f t="shared" si="1245"/>
        <v>13</v>
      </c>
      <c r="I2836" t="str">
        <f t="shared" si="1246"/>
        <v>Aug</v>
      </c>
      <c r="J2836" t="s">
        <v>459</v>
      </c>
      <c r="K2836" t="str">
        <f t="shared" si="1247"/>
        <v>20</v>
      </c>
      <c r="L2836" t="str">
        <f t="shared" si="1248"/>
        <v>Aug</v>
      </c>
      <c r="M2836" s="36">
        <v>7</v>
      </c>
      <c r="N2836">
        <f t="shared" si="1249"/>
        <v>7</v>
      </c>
      <c r="O2836">
        <f t="shared" si="1250"/>
        <v>0</v>
      </c>
      <c r="P2836">
        <f t="shared" si="1251"/>
        <v>0</v>
      </c>
      <c r="Q2836" t="s">
        <v>587</v>
      </c>
      <c r="R2836" t="s">
        <v>188</v>
      </c>
      <c r="S2836" s="36">
        <v>2</v>
      </c>
      <c r="T2836" s="36">
        <v>2</v>
      </c>
      <c r="U2836" s="2">
        <v>4705.4937158715593</v>
      </c>
      <c r="V2836" s="2">
        <v>672.21338798165129</v>
      </c>
      <c r="W2836" t="s">
        <v>1025</v>
      </c>
      <c r="X2836" t="s">
        <v>11394</v>
      </c>
      <c r="Y2836" t="s">
        <v>3637</v>
      </c>
      <c r="Z2836" t="str">
        <f t="shared" si="1252"/>
        <v>May</v>
      </c>
      <c r="AA2836" s="6">
        <f t="shared" si="1257"/>
        <v>0</v>
      </c>
      <c r="AB2836" s="6">
        <f t="shared" si="1257"/>
        <v>0</v>
      </c>
      <c r="AC2836" s="6">
        <f t="shared" si="1257"/>
        <v>0</v>
      </c>
      <c r="AD2836" s="6">
        <f t="shared" si="1257"/>
        <v>7</v>
      </c>
      <c r="AE2836" s="6">
        <f t="shared" si="1257"/>
        <v>0</v>
      </c>
      <c r="AF2836" s="6">
        <f t="shared" si="1253"/>
        <v>7</v>
      </c>
      <c r="AG2836" s="6">
        <f t="shared" si="1254"/>
        <v>0</v>
      </c>
      <c r="AH2836" s="14" t="str">
        <f>LEFT(X2836,2)&amp;"."&amp;VLOOKUP(MID(X2836,4,3),'Data validation'!$A$1:$B$12,2,FALSE)&amp;".2025"</f>
        <v>25.05.2025</v>
      </c>
      <c r="AI2836">
        <f t="shared" si="1255"/>
        <v>22</v>
      </c>
      <c r="AJ2836" t="str">
        <f>H2836&amp;"."&amp;VLOOKUP(I2836,'Data validation'!$A$1:$B$12,2,FALSE)&amp;".2026"</f>
        <v>13.08.2026</v>
      </c>
      <c r="AK2836">
        <f t="shared" si="1256"/>
        <v>33</v>
      </c>
      <c r="AL2836" t="e">
        <f>VLOOKUP(E2836,[2]Sheet1!$A:$B,2,FALSE)</f>
        <v>#N/A</v>
      </c>
    </row>
    <row r="2837" spans="1:38" x14ac:dyDescent="0.25">
      <c r="A2837" t="str">
        <f>VLOOKUP(Q2837,'Data validation'!$K$2:$L$50,2,FALSE)</f>
        <v>ITAKA</v>
      </c>
      <c r="B2837">
        <f t="shared" si="1242"/>
        <v>0</v>
      </c>
      <c r="C2837">
        <f t="shared" si="1243"/>
        <v>7</v>
      </c>
      <c r="D2837">
        <f t="shared" si="1244"/>
        <v>0</v>
      </c>
      <c r="E2837">
        <v>11676</v>
      </c>
      <c r="F2837" t="s">
        <v>11395</v>
      </c>
      <c r="G2837" t="s">
        <v>950</v>
      </c>
      <c r="H2837" t="str">
        <f t="shared" si="1245"/>
        <v>26</v>
      </c>
      <c r="I2837" t="str">
        <f t="shared" si="1246"/>
        <v>Jun</v>
      </c>
      <c r="J2837" t="s">
        <v>181</v>
      </c>
      <c r="K2837" t="str">
        <f t="shared" si="1247"/>
        <v>03</v>
      </c>
      <c r="L2837" t="str">
        <f t="shared" si="1248"/>
        <v>Jul</v>
      </c>
      <c r="M2837" s="36">
        <v>7</v>
      </c>
      <c r="N2837">
        <f t="shared" si="1249"/>
        <v>-23</v>
      </c>
      <c r="O2837">
        <f t="shared" si="1250"/>
        <v>5</v>
      </c>
      <c r="P2837">
        <f t="shared" si="1251"/>
        <v>2</v>
      </c>
      <c r="Q2837" t="s">
        <v>1445</v>
      </c>
      <c r="R2837" t="s">
        <v>17</v>
      </c>
      <c r="S2837" s="36">
        <v>2</v>
      </c>
      <c r="T2837" s="36">
        <v>1</v>
      </c>
      <c r="U2837" s="2">
        <f>SUMIFS(Itaka!L:L,Itaka!D:D,'Резервации 2026'!E2837)</f>
        <v>1808.6929091</v>
      </c>
      <c r="V2837" s="2">
        <f t="shared" ref="V2837" si="1267">+U2837/M2837</f>
        <v>258.38470130000002</v>
      </c>
      <c r="W2837" t="s">
        <v>4628</v>
      </c>
      <c r="X2837" t="s">
        <v>11396</v>
      </c>
      <c r="Y2837" t="s">
        <v>3637</v>
      </c>
      <c r="Z2837" t="str">
        <f t="shared" si="1252"/>
        <v>May</v>
      </c>
      <c r="AA2837" s="6">
        <f t="shared" ref="AA2837:AE2875" si="1268">IF($I2837=AA$1,IF($L2837=AA$1,$M2837,$O2837),IF($L2837=AA$1,$P2837,0))</f>
        <v>0</v>
      </c>
      <c r="AB2837" s="6">
        <f t="shared" si="1268"/>
        <v>5</v>
      </c>
      <c r="AC2837" s="6">
        <f t="shared" si="1268"/>
        <v>2</v>
      </c>
      <c r="AD2837" s="6">
        <f t="shared" si="1268"/>
        <v>0</v>
      </c>
      <c r="AE2837" s="6">
        <f t="shared" si="1268"/>
        <v>0</v>
      </c>
      <c r="AF2837" s="6">
        <f t="shared" si="1253"/>
        <v>7</v>
      </c>
      <c r="AG2837" s="6">
        <f t="shared" si="1254"/>
        <v>0</v>
      </c>
      <c r="AH2837" s="14" t="str">
        <f>LEFT(X2837,2)&amp;"."&amp;VLOOKUP(MID(X2837,4,3),'Data validation'!$A$1:$B$12,2,FALSE)&amp;".2025"</f>
        <v>26.05.2025</v>
      </c>
      <c r="AI2837">
        <f t="shared" si="1255"/>
        <v>22</v>
      </c>
      <c r="AJ2837" t="str">
        <f>H2837&amp;"."&amp;VLOOKUP(I2837,'Data validation'!$A$1:$B$12,2,FALSE)&amp;".2026"</f>
        <v>26.06.2026</v>
      </c>
      <c r="AK2837">
        <f t="shared" si="1256"/>
        <v>26</v>
      </c>
      <c r="AL2837" t="e">
        <f>VLOOKUP(E2837,[2]Sheet1!$A:$B,2,FALSE)</f>
        <v>#N/A</v>
      </c>
    </row>
    <row r="2838" spans="1:38" x14ac:dyDescent="0.25">
      <c r="A2838" t="str">
        <f>VLOOKUP(Q2838,'Data validation'!$K$2:$L$50,2,FALSE)</f>
        <v>TOPOLA SKIES</v>
      </c>
      <c r="B2838">
        <f t="shared" si="1242"/>
        <v>3</v>
      </c>
      <c r="C2838">
        <f t="shared" si="1243"/>
        <v>-1</v>
      </c>
      <c r="D2838">
        <f t="shared" si="1244"/>
        <v>0</v>
      </c>
      <c r="E2838">
        <v>12006</v>
      </c>
      <c r="F2838" t="s">
        <v>11397</v>
      </c>
      <c r="G2838" t="s">
        <v>1448</v>
      </c>
      <c r="H2838" t="str">
        <f t="shared" si="1245"/>
        <v>12</v>
      </c>
      <c r="I2838" t="str">
        <f t="shared" si="1246"/>
        <v>Jun</v>
      </c>
      <c r="J2838" t="s">
        <v>1926</v>
      </c>
      <c r="K2838" t="str">
        <f t="shared" si="1247"/>
        <v>14</v>
      </c>
      <c r="L2838" t="str">
        <f t="shared" si="1248"/>
        <v>Jun</v>
      </c>
      <c r="M2838" s="36">
        <v>2</v>
      </c>
      <c r="N2838">
        <f t="shared" si="1249"/>
        <v>2</v>
      </c>
      <c r="O2838">
        <f t="shared" si="1250"/>
        <v>0</v>
      </c>
      <c r="P2838">
        <f t="shared" si="1251"/>
        <v>0</v>
      </c>
      <c r="Q2838" t="s">
        <v>35</v>
      </c>
      <c r="R2838" t="s">
        <v>63</v>
      </c>
      <c r="S2838" s="36">
        <v>2</v>
      </c>
      <c r="U2838" s="2">
        <v>548.88843761467888</v>
      </c>
      <c r="V2838" s="2">
        <v>274.44421880733944</v>
      </c>
      <c r="X2838" t="s">
        <v>11398</v>
      </c>
      <c r="Y2838" t="s">
        <v>2076</v>
      </c>
      <c r="Z2838" t="str">
        <f t="shared" si="1252"/>
        <v>Jun</v>
      </c>
      <c r="AA2838" s="6">
        <f t="shared" si="1268"/>
        <v>0</v>
      </c>
      <c r="AB2838" s="6">
        <f t="shared" si="1268"/>
        <v>2</v>
      </c>
      <c r="AC2838" s="6">
        <f t="shared" si="1268"/>
        <v>0</v>
      </c>
      <c r="AD2838" s="6">
        <f t="shared" si="1268"/>
        <v>0</v>
      </c>
      <c r="AE2838" s="6">
        <f t="shared" si="1268"/>
        <v>0</v>
      </c>
      <c r="AF2838" s="6">
        <f t="shared" si="1253"/>
        <v>2</v>
      </c>
      <c r="AG2838" s="6">
        <f t="shared" si="1254"/>
        <v>0</v>
      </c>
      <c r="AH2838" s="14" t="str">
        <f>LEFT(X2838,2)&amp;"."&amp;VLOOKUP(MID(X2838,4,3),'Data validation'!$A$1:$B$12,2,FALSE)&amp;".2025"</f>
        <v>05.06.2025</v>
      </c>
      <c r="AI2838">
        <f t="shared" si="1255"/>
        <v>23</v>
      </c>
      <c r="AJ2838" t="str">
        <f>H2838&amp;"."&amp;VLOOKUP(I2838,'Data validation'!$A$1:$B$12,2,FALSE)&amp;".2026"</f>
        <v>12.06.2026</v>
      </c>
      <c r="AK2838">
        <f t="shared" si="1256"/>
        <v>24</v>
      </c>
      <c r="AL2838" t="e">
        <f>VLOOKUP(E2838,[2]Sheet1!$A:$B,2,FALSE)</f>
        <v>#N/A</v>
      </c>
    </row>
    <row r="2839" spans="1:38" x14ac:dyDescent="0.25">
      <c r="A2839" t="str">
        <f>VLOOKUP(Q2839,'Data validation'!$K$2:$L$50,2,FALSE)</f>
        <v>TO</v>
      </c>
      <c r="B2839">
        <f t="shared" si="1242"/>
        <v>1</v>
      </c>
      <c r="C2839">
        <f t="shared" si="1243"/>
        <v>0</v>
      </c>
      <c r="D2839">
        <f t="shared" si="1244"/>
        <v>0</v>
      </c>
      <c r="E2839">
        <v>11691</v>
      </c>
      <c r="F2839" t="s">
        <v>11399</v>
      </c>
      <c r="G2839" t="s">
        <v>10224</v>
      </c>
      <c r="H2839" t="str">
        <f t="shared" si="1245"/>
        <v>04</v>
      </c>
      <c r="I2839" t="str">
        <f t="shared" si="1246"/>
        <v>Jun</v>
      </c>
      <c r="J2839" t="s">
        <v>2076</v>
      </c>
      <c r="K2839" t="str">
        <f t="shared" si="1247"/>
        <v>05</v>
      </c>
      <c r="L2839" t="str">
        <f t="shared" si="1248"/>
        <v>Jun</v>
      </c>
      <c r="M2839" s="36">
        <v>1</v>
      </c>
      <c r="N2839">
        <f t="shared" si="1249"/>
        <v>1</v>
      </c>
      <c r="O2839">
        <f t="shared" si="1250"/>
        <v>0</v>
      </c>
      <c r="P2839">
        <f t="shared" si="1251"/>
        <v>0</v>
      </c>
      <c r="Q2839" t="s">
        <v>11400</v>
      </c>
      <c r="R2839" t="s">
        <v>20</v>
      </c>
      <c r="S2839" s="36">
        <v>2</v>
      </c>
      <c r="T2839" s="36">
        <v>0</v>
      </c>
      <c r="U2839" s="2">
        <f>SUMIFS(KarinDom!L:L,KarinDom!D:D,'Резервации 2026'!E2839)</f>
        <v>226.09394799999998</v>
      </c>
      <c r="V2839" s="2">
        <f t="shared" ref="V2839" si="1269">+U2839/M2839</f>
        <v>226.09394799999998</v>
      </c>
      <c r="W2839" t="s">
        <v>227</v>
      </c>
      <c r="X2839" t="s">
        <v>11401</v>
      </c>
      <c r="Z2839" t="str">
        <f t="shared" si="1252"/>
        <v>May</v>
      </c>
      <c r="AA2839" s="6">
        <f t="shared" si="1268"/>
        <v>0</v>
      </c>
      <c r="AB2839" s="6">
        <f t="shared" si="1268"/>
        <v>1</v>
      </c>
      <c r="AC2839" s="6">
        <f t="shared" si="1268"/>
        <v>0</v>
      </c>
      <c r="AD2839" s="6">
        <f t="shared" si="1268"/>
        <v>0</v>
      </c>
      <c r="AE2839" s="6">
        <f t="shared" si="1268"/>
        <v>0</v>
      </c>
      <c r="AF2839" s="6">
        <f t="shared" si="1253"/>
        <v>1</v>
      </c>
      <c r="AG2839" s="6">
        <f t="shared" si="1254"/>
        <v>0</v>
      </c>
      <c r="AH2839" s="14" t="str">
        <f>LEFT(X2839,2)&amp;"."&amp;VLOOKUP(MID(X2839,4,3),'Data validation'!$A$1:$B$12,2,FALSE)&amp;".2025"</f>
        <v>26.05.2025</v>
      </c>
      <c r="AI2839">
        <f t="shared" si="1255"/>
        <v>22</v>
      </c>
      <c r="AJ2839" t="str">
        <f>H2839&amp;"."&amp;VLOOKUP(I2839,'Data validation'!$A$1:$B$12,2,FALSE)&amp;".2026"</f>
        <v>04.06.2026</v>
      </c>
      <c r="AK2839">
        <f t="shared" si="1256"/>
        <v>23</v>
      </c>
      <c r="AL2839" t="e">
        <f>VLOOKUP(E2839,[2]Sheet1!$A:$B,2,FALSE)</f>
        <v>#N/A</v>
      </c>
    </row>
    <row r="2840" spans="1:38" x14ac:dyDescent="0.25">
      <c r="A2840" t="str">
        <f>VLOOKUP(Q2840,'Data validation'!$K$2:$L$50,2,FALSE)</f>
        <v>TO</v>
      </c>
      <c r="B2840">
        <f t="shared" si="1242"/>
        <v>1</v>
      </c>
      <c r="C2840">
        <f t="shared" si="1243"/>
        <v>0</v>
      </c>
      <c r="D2840">
        <f t="shared" si="1244"/>
        <v>0</v>
      </c>
      <c r="E2840">
        <v>11698</v>
      </c>
      <c r="F2840" t="s">
        <v>11399</v>
      </c>
      <c r="G2840" t="s">
        <v>10224</v>
      </c>
      <c r="H2840" t="str">
        <f t="shared" si="1245"/>
        <v>04</v>
      </c>
      <c r="I2840" t="str">
        <f t="shared" si="1246"/>
        <v>Jun</v>
      </c>
      <c r="J2840" t="s">
        <v>2076</v>
      </c>
      <c r="K2840" t="str">
        <f t="shared" si="1247"/>
        <v>05</v>
      </c>
      <c r="L2840" t="str">
        <f t="shared" si="1248"/>
        <v>Jun</v>
      </c>
      <c r="M2840" s="36">
        <v>1</v>
      </c>
      <c r="N2840">
        <f t="shared" si="1249"/>
        <v>1</v>
      </c>
      <c r="O2840">
        <f t="shared" si="1250"/>
        <v>0</v>
      </c>
      <c r="P2840">
        <f t="shared" si="1251"/>
        <v>0</v>
      </c>
      <c r="Q2840" t="s">
        <v>11400</v>
      </c>
      <c r="R2840" t="s">
        <v>20</v>
      </c>
      <c r="S2840" s="36">
        <v>2</v>
      </c>
      <c r="T2840" s="36">
        <v>0</v>
      </c>
      <c r="U2840" s="2">
        <f>SUMIFS(KarinDom!L:L,KarinDom!D:D,'Резервации 2026'!E2840)</f>
        <v>226.09394799999998</v>
      </c>
      <c r="V2840" s="2">
        <f t="shared" ref="V2840:V2841" si="1270">+U2840/M2840</f>
        <v>226.09394799999998</v>
      </c>
      <c r="W2840" t="s">
        <v>227</v>
      </c>
      <c r="X2840" t="s">
        <v>11401</v>
      </c>
      <c r="Z2840" t="str">
        <f t="shared" si="1252"/>
        <v>May</v>
      </c>
      <c r="AA2840" s="6">
        <f t="shared" si="1268"/>
        <v>0</v>
      </c>
      <c r="AB2840" s="6">
        <f t="shared" si="1268"/>
        <v>1</v>
      </c>
      <c r="AC2840" s="6">
        <f t="shared" si="1268"/>
        <v>0</v>
      </c>
      <c r="AD2840" s="6">
        <f t="shared" si="1268"/>
        <v>0</v>
      </c>
      <c r="AE2840" s="6">
        <f t="shared" si="1268"/>
        <v>0</v>
      </c>
      <c r="AF2840" s="6">
        <f t="shared" si="1253"/>
        <v>1</v>
      </c>
      <c r="AG2840" s="6">
        <f t="shared" si="1254"/>
        <v>0</v>
      </c>
      <c r="AH2840" s="14" t="str">
        <f>LEFT(X2840,2)&amp;"."&amp;VLOOKUP(MID(X2840,4,3),'Data validation'!$A$1:$B$12,2,FALSE)&amp;".2025"</f>
        <v>26.05.2025</v>
      </c>
      <c r="AI2840">
        <f t="shared" si="1255"/>
        <v>22</v>
      </c>
      <c r="AJ2840" t="str">
        <f>H2840&amp;"."&amp;VLOOKUP(I2840,'Data validation'!$A$1:$B$12,2,FALSE)&amp;".2026"</f>
        <v>04.06.2026</v>
      </c>
      <c r="AK2840">
        <f t="shared" si="1256"/>
        <v>23</v>
      </c>
      <c r="AL2840" t="e">
        <f>VLOOKUP(E2840,[2]Sheet1!$A:$B,2,FALSE)</f>
        <v>#N/A</v>
      </c>
    </row>
    <row r="2841" spans="1:38" x14ac:dyDescent="0.25">
      <c r="A2841" t="str">
        <f>VLOOKUP(Q2841,'Data validation'!$K$2:$L$50,2,FALSE)</f>
        <v>TO</v>
      </c>
      <c r="B2841">
        <f t="shared" si="1242"/>
        <v>1</v>
      </c>
      <c r="C2841">
        <f t="shared" si="1243"/>
        <v>0</v>
      </c>
      <c r="D2841">
        <f t="shared" si="1244"/>
        <v>0</v>
      </c>
      <c r="E2841">
        <v>11706</v>
      </c>
      <c r="F2841" t="s">
        <v>11399</v>
      </c>
      <c r="G2841" t="s">
        <v>10224</v>
      </c>
      <c r="H2841" t="str">
        <f t="shared" si="1245"/>
        <v>04</v>
      </c>
      <c r="I2841" t="str">
        <f t="shared" si="1246"/>
        <v>Jun</v>
      </c>
      <c r="J2841" t="s">
        <v>2076</v>
      </c>
      <c r="K2841" t="str">
        <f t="shared" si="1247"/>
        <v>05</v>
      </c>
      <c r="L2841" t="str">
        <f t="shared" si="1248"/>
        <v>Jun</v>
      </c>
      <c r="M2841" s="36">
        <v>1</v>
      </c>
      <c r="N2841">
        <f t="shared" si="1249"/>
        <v>1</v>
      </c>
      <c r="O2841">
        <f t="shared" si="1250"/>
        <v>0</v>
      </c>
      <c r="P2841">
        <f t="shared" si="1251"/>
        <v>0</v>
      </c>
      <c r="Q2841" t="s">
        <v>11400</v>
      </c>
      <c r="R2841" t="s">
        <v>17</v>
      </c>
      <c r="S2841" s="36">
        <v>2</v>
      </c>
      <c r="T2841" s="36">
        <v>0</v>
      </c>
      <c r="U2841" s="2">
        <f>SUMIFS(KarinDom!L:L,KarinDom!D:D,'Резервации 2026'!E2841)</f>
        <v>226.09394799999998</v>
      </c>
      <c r="V2841" s="2">
        <f t="shared" si="1270"/>
        <v>226.09394799999998</v>
      </c>
      <c r="W2841" t="s">
        <v>227</v>
      </c>
      <c r="X2841" t="s">
        <v>11401</v>
      </c>
      <c r="Z2841" t="str">
        <f t="shared" si="1252"/>
        <v>May</v>
      </c>
      <c r="AA2841" s="6">
        <f t="shared" si="1268"/>
        <v>0</v>
      </c>
      <c r="AB2841" s="6">
        <f t="shared" si="1268"/>
        <v>1</v>
      </c>
      <c r="AC2841" s="6">
        <f t="shared" si="1268"/>
        <v>0</v>
      </c>
      <c r="AD2841" s="6">
        <f t="shared" si="1268"/>
        <v>0</v>
      </c>
      <c r="AE2841" s="6">
        <f t="shared" si="1268"/>
        <v>0</v>
      </c>
      <c r="AF2841" s="6">
        <f t="shared" si="1253"/>
        <v>1</v>
      </c>
      <c r="AG2841" s="6">
        <f t="shared" si="1254"/>
        <v>0</v>
      </c>
      <c r="AH2841" s="14" t="str">
        <f>LEFT(X2841,2)&amp;"."&amp;VLOOKUP(MID(X2841,4,3),'Data validation'!$A$1:$B$12,2,FALSE)&amp;".2025"</f>
        <v>26.05.2025</v>
      </c>
      <c r="AI2841">
        <f t="shared" si="1255"/>
        <v>22</v>
      </c>
      <c r="AJ2841" t="str">
        <f>H2841&amp;"."&amp;VLOOKUP(I2841,'Data validation'!$A$1:$B$12,2,FALSE)&amp;".2026"</f>
        <v>04.06.2026</v>
      </c>
      <c r="AK2841">
        <f t="shared" si="1256"/>
        <v>23</v>
      </c>
      <c r="AL2841" t="e">
        <f>VLOOKUP(E2841,[2]Sheet1!$A:$B,2,FALSE)</f>
        <v>#N/A</v>
      </c>
    </row>
    <row r="2842" spans="1:38" x14ac:dyDescent="0.25">
      <c r="A2842" t="str">
        <f>VLOOKUP(Q2842,'Data validation'!$K$2:$L$50,2,FALSE)</f>
        <v>TOPOLA SKIES</v>
      </c>
      <c r="B2842">
        <f t="shared" si="1242"/>
        <v>3</v>
      </c>
      <c r="C2842">
        <f t="shared" si="1243"/>
        <v>0</v>
      </c>
      <c r="D2842">
        <f t="shared" si="1244"/>
        <v>0</v>
      </c>
      <c r="E2842">
        <v>11827</v>
      </c>
      <c r="F2842" t="s">
        <v>11402</v>
      </c>
      <c r="G2842" t="s">
        <v>9886</v>
      </c>
      <c r="H2842" t="str">
        <f t="shared" si="1245"/>
        <v>28</v>
      </c>
      <c r="I2842" t="str">
        <f t="shared" si="1246"/>
        <v>May</v>
      </c>
      <c r="J2842" t="s">
        <v>364</v>
      </c>
      <c r="K2842" t="str">
        <f t="shared" si="1247"/>
        <v>31</v>
      </c>
      <c r="L2842" t="str">
        <f t="shared" si="1248"/>
        <v>May</v>
      </c>
      <c r="M2842" s="36">
        <v>3</v>
      </c>
      <c r="N2842">
        <f t="shared" si="1249"/>
        <v>3</v>
      </c>
      <c r="O2842">
        <f t="shared" si="1250"/>
        <v>0</v>
      </c>
      <c r="P2842">
        <f t="shared" si="1251"/>
        <v>0</v>
      </c>
      <c r="Q2842" t="s">
        <v>35</v>
      </c>
      <c r="R2842" t="s">
        <v>17</v>
      </c>
      <c r="S2842" s="36">
        <v>2</v>
      </c>
      <c r="T2842" s="36">
        <v>1</v>
      </c>
      <c r="U2842" s="2">
        <v>787.53558440366953</v>
      </c>
      <c r="V2842" s="2">
        <v>262.5118614678899</v>
      </c>
      <c r="W2842" t="s">
        <v>262</v>
      </c>
      <c r="X2842" t="s">
        <v>11403</v>
      </c>
      <c r="Y2842" t="s">
        <v>9886</v>
      </c>
      <c r="Z2842" t="str">
        <f t="shared" si="1252"/>
        <v>May</v>
      </c>
      <c r="AA2842" s="6">
        <f t="shared" si="1268"/>
        <v>3</v>
      </c>
      <c r="AB2842" s="6">
        <f t="shared" si="1268"/>
        <v>0</v>
      </c>
      <c r="AC2842" s="6">
        <f t="shared" si="1268"/>
        <v>0</v>
      </c>
      <c r="AD2842" s="6">
        <f t="shared" si="1268"/>
        <v>0</v>
      </c>
      <c r="AE2842" s="6">
        <f t="shared" si="1268"/>
        <v>0</v>
      </c>
      <c r="AF2842" s="6">
        <f t="shared" si="1253"/>
        <v>3</v>
      </c>
      <c r="AG2842" s="6">
        <f t="shared" si="1254"/>
        <v>0</v>
      </c>
      <c r="AH2842" s="14" t="str">
        <f>LEFT(X2842,2)&amp;"."&amp;VLOOKUP(MID(X2842,4,3),'Data validation'!$A$1:$B$12,2,FALSE)&amp;".2025"</f>
        <v>28.05.2025</v>
      </c>
      <c r="AI2842">
        <f t="shared" si="1255"/>
        <v>22</v>
      </c>
      <c r="AJ2842" t="str">
        <f>H2842&amp;"."&amp;VLOOKUP(I2842,'Data validation'!$A$1:$B$12,2,FALSE)&amp;".2026"</f>
        <v>28.05.2026</v>
      </c>
      <c r="AK2842">
        <f t="shared" si="1256"/>
        <v>22</v>
      </c>
      <c r="AL2842" t="e">
        <f>VLOOKUP(E2842,[2]Sheet1!$A:$B,2,FALSE)</f>
        <v>#N/A</v>
      </c>
    </row>
    <row r="2843" spans="1:38" x14ac:dyDescent="0.25">
      <c r="A2843" t="str">
        <f>VLOOKUP(Q2843,'Data validation'!$K$2:$L$50,2,FALSE)</f>
        <v>INDIVIDUAL</v>
      </c>
      <c r="B2843">
        <f t="shared" ref="B2843:B2881" si="1271">AA2843+IF(I2843="Jun",IF(_xlfn.NUMBERVALUE(H2843)&gt;14,0,IF(_xlfn.NUMBERVALUE(K2843)&lt;14,M2843,15-_xlfn.NUMBERVALUE(H2843))),0)</f>
        <v>1</v>
      </c>
      <c r="C2843">
        <f t="shared" ref="C2843:C2881" si="1272">M2843-B2843-D2843</f>
        <v>0</v>
      </c>
      <c r="D2843">
        <f t="shared" ref="D2843:D2881" si="1273">IF(L2843="Jul",IF(_xlfn.NUMBERVALUE(K2843)&lt;11,0,IF(I2843="Jul",IF(_xlfn.NUMBERVALUE(H2843)&gt;11,M2843,_xlfn.NUMBERVALUE(K2843)-11),0)),0)+IF(L2843="Aug",IF(_xlfn.NUMBERVALUE(K2843)&gt;24,IF(_xlfn.NUMBERVALUE(H2843)&gt;24,0,25-_xlfn.NUMBERVALUE(H2843)),IF(I2843="Aug",M2843,_xlfn.NUMBERVALUE(K2843)-1+32-_xlfn.NUMBERVALUE(H2843))),0)</f>
        <v>0</v>
      </c>
      <c r="E2843">
        <v>11873</v>
      </c>
      <c r="G2843" t="s">
        <v>3113</v>
      </c>
      <c r="H2843" t="str">
        <f t="shared" ref="H2843:H2881" si="1274">LEFT(G2843,2)</f>
        <v>30</v>
      </c>
      <c r="I2843" t="str">
        <f t="shared" ref="I2843:I2881" si="1275">MID(G2843,4,3)</f>
        <v>May</v>
      </c>
      <c r="J2843" t="s">
        <v>364</v>
      </c>
      <c r="K2843" t="str">
        <f t="shared" ref="K2843:K2881" si="1276">LEFT(J2843,2)</f>
        <v>31</v>
      </c>
      <c r="L2843" t="str">
        <f t="shared" ref="L2843:L2881" si="1277">MID(J2843,4,3)</f>
        <v>May</v>
      </c>
      <c r="M2843" s="36">
        <v>1</v>
      </c>
      <c r="N2843">
        <f t="shared" ref="N2843:N2881" si="1278">+K2843-H2843</f>
        <v>1</v>
      </c>
      <c r="O2843">
        <f t="shared" ref="O2843:O2881" si="1279">IF(I2843=L2843,0,31-H2843)</f>
        <v>0</v>
      </c>
      <c r="P2843">
        <f t="shared" ref="P2843:P2881" si="1280">IF(I2843=L2843,0,K2843-1)</f>
        <v>0</v>
      </c>
      <c r="Q2843" t="s">
        <v>24</v>
      </c>
      <c r="R2843" t="s">
        <v>17</v>
      </c>
      <c r="S2843" s="36">
        <v>3</v>
      </c>
      <c r="T2843" s="36">
        <v>1</v>
      </c>
      <c r="U2843" s="2">
        <v>371.42826605504587</v>
      </c>
      <c r="V2843" s="2">
        <v>371.42826605504587</v>
      </c>
      <c r="W2843" t="s">
        <v>227</v>
      </c>
      <c r="X2843" t="s">
        <v>11404</v>
      </c>
      <c r="Z2843" t="str">
        <f t="shared" ref="Z2843:Z2881" si="1281">MID(X2843,4,3)</f>
        <v>May</v>
      </c>
      <c r="AA2843" s="6">
        <f t="shared" si="1268"/>
        <v>1</v>
      </c>
      <c r="AB2843" s="6">
        <f t="shared" si="1268"/>
        <v>0</v>
      </c>
      <c r="AC2843" s="6">
        <f t="shared" si="1268"/>
        <v>0</v>
      </c>
      <c r="AD2843" s="6">
        <f t="shared" si="1268"/>
        <v>0</v>
      </c>
      <c r="AE2843" s="6">
        <f t="shared" si="1268"/>
        <v>0</v>
      </c>
      <c r="AF2843" s="6">
        <f t="shared" ref="AF2843:AF2881" si="1282">SUM(AA2843:AE2843)</f>
        <v>1</v>
      </c>
      <c r="AG2843" s="6">
        <f t="shared" ref="AG2843:AG2881" si="1283">+AF2843-M2843</f>
        <v>0</v>
      </c>
      <c r="AH2843" s="14" t="str">
        <f>LEFT(X2843,2)&amp;"."&amp;VLOOKUP(MID(X2843,4,3),'Data validation'!$A$1:$B$12,2,FALSE)&amp;".2025"</f>
        <v>30.05.2025</v>
      </c>
      <c r="AI2843">
        <f t="shared" ref="AI2843:AI2881" si="1284">WEEKNUM(AH2843)</f>
        <v>22</v>
      </c>
      <c r="AJ2843" t="str">
        <f>H2843&amp;"."&amp;VLOOKUP(I2843,'Data validation'!$A$1:$B$12,2,FALSE)&amp;".2026"</f>
        <v>30.05.2026</v>
      </c>
      <c r="AK2843">
        <f t="shared" ref="AK2843:AK2881" si="1285">WEEKNUM(AJ2843)</f>
        <v>22</v>
      </c>
      <c r="AL2843" t="e">
        <f>VLOOKUP(E2843,[2]Sheet1!$A:$B,2,FALSE)</f>
        <v>#N/A</v>
      </c>
    </row>
    <row r="2844" spans="1:38" x14ac:dyDescent="0.25">
      <c r="A2844" t="str">
        <f>VLOOKUP(Q2844,'Data validation'!$K$2:$L$50,2,FALSE)</f>
        <v>TO</v>
      </c>
      <c r="B2844">
        <f t="shared" si="1271"/>
        <v>1</v>
      </c>
      <c r="C2844">
        <f t="shared" si="1272"/>
        <v>0</v>
      </c>
      <c r="D2844">
        <f t="shared" si="1273"/>
        <v>0</v>
      </c>
      <c r="E2844">
        <v>11687</v>
      </c>
      <c r="F2844" t="s">
        <v>11399</v>
      </c>
      <c r="G2844" t="s">
        <v>10224</v>
      </c>
      <c r="H2844" t="str">
        <f t="shared" si="1274"/>
        <v>04</v>
      </c>
      <c r="I2844" t="str">
        <f t="shared" si="1275"/>
        <v>Jun</v>
      </c>
      <c r="J2844" t="s">
        <v>2076</v>
      </c>
      <c r="K2844" t="str">
        <f t="shared" si="1276"/>
        <v>05</v>
      </c>
      <c r="L2844" t="str">
        <f t="shared" si="1277"/>
        <v>Jun</v>
      </c>
      <c r="M2844" s="36">
        <v>1</v>
      </c>
      <c r="N2844">
        <f t="shared" si="1278"/>
        <v>1</v>
      </c>
      <c r="O2844">
        <f t="shared" si="1279"/>
        <v>0</v>
      </c>
      <c r="P2844">
        <f t="shared" si="1280"/>
        <v>0</v>
      </c>
      <c r="Q2844" t="s">
        <v>11400</v>
      </c>
      <c r="R2844" t="s">
        <v>20</v>
      </c>
      <c r="S2844" s="36">
        <v>2</v>
      </c>
      <c r="T2844" s="36">
        <v>2</v>
      </c>
      <c r="U2844" s="2">
        <f>SUMIFS(KarinDom!L:L,KarinDom!D:D,'Резервации 2026'!E2844)</f>
        <v>282.617435</v>
      </c>
      <c r="V2844" s="2">
        <f t="shared" ref="V2844" si="1286">+U2844/M2844</f>
        <v>282.617435</v>
      </c>
      <c r="W2844" t="s">
        <v>227</v>
      </c>
      <c r="X2844" t="s">
        <v>11401</v>
      </c>
      <c r="Z2844" t="str">
        <f t="shared" si="1281"/>
        <v>May</v>
      </c>
      <c r="AA2844" s="6">
        <f t="shared" si="1268"/>
        <v>0</v>
      </c>
      <c r="AB2844" s="6">
        <f t="shared" si="1268"/>
        <v>1</v>
      </c>
      <c r="AC2844" s="6">
        <f t="shared" si="1268"/>
        <v>0</v>
      </c>
      <c r="AD2844" s="6">
        <f t="shared" si="1268"/>
        <v>0</v>
      </c>
      <c r="AE2844" s="6">
        <f t="shared" si="1268"/>
        <v>0</v>
      </c>
      <c r="AF2844" s="6">
        <f t="shared" si="1282"/>
        <v>1</v>
      </c>
      <c r="AG2844" s="6">
        <f t="shared" si="1283"/>
        <v>0</v>
      </c>
      <c r="AH2844" s="14" t="str">
        <f>LEFT(X2844,2)&amp;"."&amp;VLOOKUP(MID(X2844,4,3),'Data validation'!$A$1:$B$12,2,FALSE)&amp;".2025"</f>
        <v>26.05.2025</v>
      </c>
      <c r="AI2844">
        <f t="shared" si="1284"/>
        <v>22</v>
      </c>
      <c r="AJ2844" t="str">
        <f>H2844&amp;"."&amp;VLOOKUP(I2844,'Data validation'!$A$1:$B$12,2,FALSE)&amp;".2026"</f>
        <v>04.06.2026</v>
      </c>
      <c r="AK2844">
        <f t="shared" si="1285"/>
        <v>23</v>
      </c>
      <c r="AL2844" t="e">
        <f>VLOOKUP(E2844,[2]Sheet1!$A:$B,2,FALSE)</f>
        <v>#N/A</v>
      </c>
    </row>
    <row r="2845" spans="1:38" x14ac:dyDescent="0.25">
      <c r="A2845" t="str">
        <f>VLOOKUP(Q2845,'Data validation'!$K$2:$L$50,2,FALSE)</f>
        <v>INDIVIDUAL</v>
      </c>
      <c r="B2845">
        <f t="shared" si="1271"/>
        <v>2</v>
      </c>
      <c r="C2845">
        <f t="shared" si="1272"/>
        <v>0</v>
      </c>
      <c r="D2845">
        <f t="shared" si="1273"/>
        <v>0</v>
      </c>
      <c r="E2845">
        <v>11586</v>
      </c>
      <c r="F2845" t="s">
        <v>11405</v>
      </c>
      <c r="G2845" t="s">
        <v>1869</v>
      </c>
      <c r="H2845" t="str">
        <f t="shared" si="1274"/>
        <v>29</v>
      </c>
      <c r="I2845" t="str">
        <f t="shared" si="1275"/>
        <v>May</v>
      </c>
      <c r="J2845" t="s">
        <v>364</v>
      </c>
      <c r="K2845" t="str">
        <f t="shared" si="1276"/>
        <v>31</v>
      </c>
      <c r="L2845" t="str">
        <f t="shared" si="1277"/>
        <v>May</v>
      </c>
      <c r="M2845" s="36">
        <v>2</v>
      </c>
      <c r="N2845">
        <f t="shared" si="1278"/>
        <v>2</v>
      </c>
      <c r="O2845">
        <f t="shared" si="1279"/>
        <v>0</v>
      </c>
      <c r="P2845">
        <f t="shared" si="1280"/>
        <v>0</v>
      </c>
      <c r="Q2845" t="s">
        <v>24</v>
      </c>
      <c r="R2845" t="s">
        <v>188</v>
      </c>
      <c r="S2845" s="36">
        <v>2</v>
      </c>
      <c r="T2845" s="36">
        <v>0</v>
      </c>
      <c r="U2845" s="2">
        <v>637.52880642201831</v>
      </c>
      <c r="V2845" s="2">
        <v>318.76440321100915</v>
      </c>
      <c r="W2845" t="s">
        <v>227</v>
      </c>
      <c r="X2845" t="s">
        <v>11406</v>
      </c>
      <c r="Y2845" t="s">
        <v>11368</v>
      </c>
      <c r="Z2845" t="str">
        <f t="shared" si="1281"/>
        <v>May</v>
      </c>
      <c r="AA2845" s="6">
        <f t="shared" si="1268"/>
        <v>2</v>
      </c>
      <c r="AB2845" s="6">
        <f t="shared" si="1268"/>
        <v>0</v>
      </c>
      <c r="AC2845" s="6">
        <f t="shared" si="1268"/>
        <v>0</v>
      </c>
      <c r="AD2845" s="6">
        <f t="shared" si="1268"/>
        <v>0</v>
      </c>
      <c r="AE2845" s="6">
        <f t="shared" si="1268"/>
        <v>0</v>
      </c>
      <c r="AF2845" s="6">
        <f t="shared" si="1282"/>
        <v>2</v>
      </c>
      <c r="AG2845" s="6">
        <f t="shared" si="1283"/>
        <v>0</v>
      </c>
      <c r="AH2845" s="14" t="str">
        <f>LEFT(X2845,2)&amp;"."&amp;VLOOKUP(MID(X2845,4,3),'Data validation'!$A$1:$B$12,2,FALSE)&amp;".2025"</f>
        <v>20.05.2025</v>
      </c>
      <c r="AI2845">
        <f t="shared" si="1284"/>
        <v>21</v>
      </c>
      <c r="AJ2845" t="str">
        <f>H2845&amp;"."&amp;VLOOKUP(I2845,'Data validation'!$A$1:$B$12,2,FALSE)&amp;".2026"</f>
        <v>29.05.2026</v>
      </c>
      <c r="AK2845">
        <f t="shared" si="1285"/>
        <v>22</v>
      </c>
      <c r="AL2845" t="e">
        <f>VLOOKUP(E2845,[2]Sheet1!$A:$B,2,FALSE)</f>
        <v>#N/A</v>
      </c>
    </row>
    <row r="2846" spans="1:38" x14ac:dyDescent="0.25">
      <c r="A2846" t="str">
        <f>VLOOKUP(Q2846,'Data validation'!$K$2:$L$50,2,FALSE)</f>
        <v>TO</v>
      </c>
      <c r="B2846">
        <f t="shared" si="1271"/>
        <v>0</v>
      </c>
      <c r="C2846">
        <f t="shared" si="1272"/>
        <v>0</v>
      </c>
      <c r="D2846">
        <f t="shared" si="1273"/>
        <v>6</v>
      </c>
      <c r="E2846">
        <v>11484</v>
      </c>
      <c r="F2846" t="s">
        <v>11407</v>
      </c>
      <c r="G2846" t="s">
        <v>84</v>
      </c>
      <c r="H2846" t="str">
        <f t="shared" si="1274"/>
        <v>20</v>
      </c>
      <c r="I2846" t="str">
        <f t="shared" si="1275"/>
        <v>Jul</v>
      </c>
      <c r="J2846" t="s">
        <v>85</v>
      </c>
      <c r="K2846" t="str">
        <f t="shared" si="1276"/>
        <v>26</v>
      </c>
      <c r="L2846" t="str">
        <f t="shared" si="1277"/>
        <v>Jul</v>
      </c>
      <c r="M2846" s="36">
        <v>6</v>
      </c>
      <c r="N2846">
        <f t="shared" si="1278"/>
        <v>6</v>
      </c>
      <c r="O2846">
        <f t="shared" si="1279"/>
        <v>0</v>
      </c>
      <c r="P2846">
        <f t="shared" si="1280"/>
        <v>0</v>
      </c>
      <c r="Q2846" t="s">
        <v>81</v>
      </c>
      <c r="R2846" t="s">
        <v>17</v>
      </c>
      <c r="S2846" s="36">
        <v>1</v>
      </c>
      <c r="T2846" s="36">
        <v>1</v>
      </c>
      <c r="U2846" s="2">
        <f>SUMIFS(SLR!L:L,SLR!D:D,'Резервации 2026'!E2846)</f>
        <v>1868.9129148</v>
      </c>
      <c r="V2846" s="2">
        <f t="shared" ref="V2846" si="1287">+U2846/M2846</f>
        <v>311.48548579999999</v>
      </c>
      <c r="W2846" t="s">
        <v>262</v>
      </c>
      <c r="X2846" t="s">
        <v>11408</v>
      </c>
      <c r="Y2846" t="s">
        <v>9454</v>
      </c>
      <c r="Z2846" t="str">
        <f t="shared" si="1281"/>
        <v>May</v>
      </c>
      <c r="AA2846" s="6">
        <f t="shared" si="1268"/>
        <v>0</v>
      </c>
      <c r="AB2846" s="6">
        <f t="shared" si="1268"/>
        <v>0</v>
      </c>
      <c r="AC2846" s="6">
        <f t="shared" si="1268"/>
        <v>6</v>
      </c>
      <c r="AD2846" s="6">
        <f t="shared" si="1268"/>
        <v>0</v>
      </c>
      <c r="AE2846" s="6">
        <f t="shared" si="1268"/>
        <v>0</v>
      </c>
      <c r="AF2846" s="6">
        <f t="shared" si="1282"/>
        <v>6</v>
      </c>
      <c r="AG2846" s="6">
        <f t="shared" si="1283"/>
        <v>0</v>
      </c>
      <c r="AH2846" s="14" t="str">
        <f>LEFT(X2846,2)&amp;"."&amp;VLOOKUP(MID(X2846,4,3),'Data validation'!$A$1:$B$12,2,FALSE)&amp;".2025"</f>
        <v>14.05.2025</v>
      </c>
      <c r="AI2846">
        <f t="shared" si="1284"/>
        <v>20</v>
      </c>
      <c r="AJ2846" t="str">
        <f>H2846&amp;"."&amp;VLOOKUP(I2846,'Data validation'!$A$1:$B$12,2,FALSE)&amp;".2026"</f>
        <v>20.07.2026</v>
      </c>
      <c r="AK2846">
        <f t="shared" si="1285"/>
        <v>30</v>
      </c>
      <c r="AL2846" t="e">
        <f>VLOOKUP(E2846,[2]Sheet1!$A:$B,2,FALSE)</f>
        <v>#N/A</v>
      </c>
    </row>
    <row r="2847" spans="1:38" x14ac:dyDescent="0.25">
      <c r="A2847" t="str">
        <f>VLOOKUP(Q2847,'Data validation'!$K$2:$L$50,2,FALSE)</f>
        <v>TO</v>
      </c>
      <c r="B2847">
        <f t="shared" si="1271"/>
        <v>0</v>
      </c>
      <c r="C2847">
        <f t="shared" si="1272"/>
        <v>0</v>
      </c>
      <c r="D2847">
        <f t="shared" si="1273"/>
        <v>6</v>
      </c>
      <c r="E2847">
        <v>12007</v>
      </c>
      <c r="F2847" t="s">
        <v>11409</v>
      </c>
      <c r="G2847" t="s">
        <v>259</v>
      </c>
      <c r="H2847" t="str">
        <f t="shared" si="1274"/>
        <v>08</v>
      </c>
      <c r="I2847" t="str">
        <f t="shared" si="1275"/>
        <v>Aug</v>
      </c>
      <c r="J2847" t="s">
        <v>1443</v>
      </c>
      <c r="K2847" t="str">
        <f t="shared" si="1276"/>
        <v>14</v>
      </c>
      <c r="L2847" t="str">
        <f t="shared" si="1277"/>
        <v>Aug</v>
      </c>
      <c r="M2847" s="36">
        <v>6</v>
      </c>
      <c r="N2847">
        <f t="shared" si="1278"/>
        <v>6</v>
      </c>
      <c r="O2847">
        <f t="shared" si="1279"/>
        <v>0</v>
      </c>
      <c r="P2847">
        <f t="shared" si="1280"/>
        <v>0</v>
      </c>
      <c r="Q2847" t="s">
        <v>162</v>
      </c>
      <c r="R2847" t="s">
        <v>63</v>
      </c>
      <c r="S2847" s="36">
        <v>2</v>
      </c>
      <c r="T2847" s="36">
        <v>1</v>
      </c>
      <c r="U2847" s="2">
        <f>SUMIFS(Magelan!L:L,Magelan!D:D,'Резервации 2026'!E2847)</f>
        <v>2734.4850395999997</v>
      </c>
      <c r="V2847" s="2">
        <f t="shared" ref="V2847" si="1288">+U2847/M2847</f>
        <v>455.74750659999995</v>
      </c>
      <c r="W2847" t="s">
        <v>262</v>
      </c>
      <c r="X2847" t="s">
        <v>11410</v>
      </c>
      <c r="Y2847" t="s">
        <v>2076</v>
      </c>
      <c r="Z2847" t="str">
        <f t="shared" si="1281"/>
        <v>Jun</v>
      </c>
      <c r="AA2847" s="6">
        <f t="shared" si="1268"/>
        <v>0</v>
      </c>
      <c r="AB2847" s="6">
        <f t="shared" si="1268"/>
        <v>0</v>
      </c>
      <c r="AC2847" s="6">
        <f t="shared" si="1268"/>
        <v>0</v>
      </c>
      <c r="AD2847" s="6">
        <f t="shared" si="1268"/>
        <v>6</v>
      </c>
      <c r="AE2847" s="6">
        <f t="shared" si="1268"/>
        <v>0</v>
      </c>
      <c r="AF2847" s="6">
        <f t="shared" si="1282"/>
        <v>6</v>
      </c>
      <c r="AG2847" s="6">
        <f t="shared" si="1283"/>
        <v>0</v>
      </c>
      <c r="AH2847" s="14" t="str">
        <f>LEFT(X2847,2)&amp;"."&amp;VLOOKUP(MID(X2847,4,3),'Data validation'!$A$1:$B$12,2,FALSE)&amp;".2025"</f>
        <v>05.06.2025</v>
      </c>
      <c r="AI2847">
        <f t="shared" si="1284"/>
        <v>23</v>
      </c>
      <c r="AJ2847" t="str">
        <f>H2847&amp;"."&amp;VLOOKUP(I2847,'Data validation'!$A$1:$B$12,2,FALSE)&amp;".2026"</f>
        <v>08.08.2026</v>
      </c>
      <c r="AK2847">
        <f t="shared" si="1285"/>
        <v>32</v>
      </c>
      <c r="AL2847" t="e">
        <f>VLOOKUP(E2847,[2]Sheet1!$A:$B,2,FALSE)</f>
        <v>#N/A</v>
      </c>
    </row>
    <row r="2848" spans="1:38" x14ac:dyDescent="0.25">
      <c r="A2848" t="str">
        <f>VLOOKUP(Q2848,'Data validation'!$K$2:$L$50,2,FALSE)</f>
        <v>BOOKING</v>
      </c>
      <c r="B2848">
        <f t="shared" si="1271"/>
        <v>0</v>
      </c>
      <c r="C2848">
        <f t="shared" si="1272"/>
        <v>5</v>
      </c>
      <c r="D2848">
        <f t="shared" si="1273"/>
        <v>2</v>
      </c>
      <c r="E2848">
        <v>11571</v>
      </c>
      <c r="F2848" t="s">
        <v>11411</v>
      </c>
      <c r="G2848" t="s">
        <v>195</v>
      </c>
      <c r="H2848" t="str">
        <f t="shared" si="1274"/>
        <v>23</v>
      </c>
      <c r="I2848" t="str">
        <f t="shared" si="1275"/>
        <v>Aug</v>
      </c>
      <c r="J2848" t="s">
        <v>54</v>
      </c>
      <c r="K2848" t="str">
        <f t="shared" si="1276"/>
        <v>30</v>
      </c>
      <c r="L2848" t="str">
        <f t="shared" si="1277"/>
        <v>Aug</v>
      </c>
      <c r="M2848" s="36">
        <v>7</v>
      </c>
      <c r="N2848">
        <f t="shared" si="1278"/>
        <v>7</v>
      </c>
      <c r="O2848">
        <f t="shared" si="1279"/>
        <v>0</v>
      </c>
      <c r="P2848">
        <f t="shared" si="1280"/>
        <v>0</v>
      </c>
      <c r="Q2848" t="s">
        <v>587</v>
      </c>
      <c r="R2848" t="s">
        <v>17</v>
      </c>
      <c r="S2848" s="36">
        <v>2</v>
      </c>
      <c r="T2848" s="36">
        <v>1</v>
      </c>
      <c r="U2848" s="2">
        <v>3057.9850634862382</v>
      </c>
      <c r="V2848" s="2">
        <v>436.84988238532105</v>
      </c>
      <c r="W2848" t="s">
        <v>262</v>
      </c>
      <c r="X2848" t="s">
        <v>11412</v>
      </c>
      <c r="Y2848" t="s">
        <v>11333</v>
      </c>
      <c r="Z2848" t="str">
        <f t="shared" si="1281"/>
        <v>May</v>
      </c>
      <c r="AA2848" s="6">
        <f t="shared" si="1268"/>
        <v>0</v>
      </c>
      <c r="AB2848" s="6">
        <f t="shared" si="1268"/>
        <v>0</v>
      </c>
      <c r="AC2848" s="6">
        <f t="shared" si="1268"/>
        <v>0</v>
      </c>
      <c r="AD2848" s="6">
        <f t="shared" si="1268"/>
        <v>7</v>
      </c>
      <c r="AE2848" s="6">
        <f t="shared" si="1268"/>
        <v>0</v>
      </c>
      <c r="AF2848" s="6">
        <f t="shared" si="1282"/>
        <v>7</v>
      </c>
      <c r="AG2848" s="6">
        <f t="shared" si="1283"/>
        <v>0</v>
      </c>
      <c r="AH2848" s="14" t="str">
        <f>LEFT(X2848,2)&amp;"."&amp;VLOOKUP(MID(X2848,4,3),'Data validation'!$A$1:$B$12,2,FALSE)&amp;".2025"</f>
        <v>19.05.2025</v>
      </c>
      <c r="AI2848">
        <f t="shared" si="1284"/>
        <v>21</v>
      </c>
      <c r="AJ2848" t="str">
        <f>H2848&amp;"."&amp;VLOOKUP(I2848,'Data validation'!$A$1:$B$12,2,FALSE)&amp;".2026"</f>
        <v>23.08.2026</v>
      </c>
      <c r="AK2848">
        <f t="shared" si="1285"/>
        <v>35</v>
      </c>
      <c r="AL2848" t="e">
        <f>VLOOKUP(E2848,[2]Sheet1!$A:$B,2,FALSE)</f>
        <v>#N/A</v>
      </c>
    </row>
    <row r="2849" spans="1:38" x14ac:dyDescent="0.25">
      <c r="A2849" t="str">
        <f>VLOOKUP(Q2849,'Data validation'!$K$2:$L$50,2,FALSE)</f>
        <v>BOOKING</v>
      </c>
      <c r="B2849">
        <f t="shared" si="1271"/>
        <v>0</v>
      </c>
      <c r="C2849">
        <f t="shared" si="1272"/>
        <v>0</v>
      </c>
      <c r="D2849">
        <f t="shared" si="1273"/>
        <v>4</v>
      </c>
      <c r="E2849">
        <v>11485</v>
      </c>
      <c r="F2849" t="s">
        <v>11413</v>
      </c>
      <c r="G2849" t="s">
        <v>84</v>
      </c>
      <c r="H2849" t="str">
        <f t="shared" si="1274"/>
        <v>20</v>
      </c>
      <c r="I2849" t="str">
        <f t="shared" si="1275"/>
        <v>Jul</v>
      </c>
      <c r="J2849" t="s">
        <v>156</v>
      </c>
      <c r="K2849" t="str">
        <f t="shared" si="1276"/>
        <v>24</v>
      </c>
      <c r="L2849" t="str">
        <f t="shared" si="1277"/>
        <v>Jul</v>
      </c>
      <c r="M2849" s="36">
        <v>4</v>
      </c>
      <c r="N2849">
        <f t="shared" si="1278"/>
        <v>4</v>
      </c>
      <c r="O2849">
        <f t="shared" si="1279"/>
        <v>0</v>
      </c>
      <c r="P2849">
        <f t="shared" si="1280"/>
        <v>0</v>
      </c>
      <c r="Q2849" t="s">
        <v>587</v>
      </c>
      <c r="R2849" t="s">
        <v>17</v>
      </c>
      <c r="S2849" s="36">
        <v>2</v>
      </c>
      <c r="T2849" s="36">
        <v>2</v>
      </c>
      <c r="U2849" s="2">
        <v>2574.30292146789</v>
      </c>
      <c r="V2849" s="2">
        <v>643.57573036697249</v>
      </c>
      <c r="W2849" t="s">
        <v>227</v>
      </c>
      <c r="X2849" t="s">
        <v>11414</v>
      </c>
      <c r="Y2849" t="s">
        <v>9454</v>
      </c>
      <c r="Z2849" t="str">
        <f t="shared" si="1281"/>
        <v>May</v>
      </c>
      <c r="AA2849" s="6">
        <f t="shared" si="1268"/>
        <v>0</v>
      </c>
      <c r="AB2849" s="6">
        <f t="shared" si="1268"/>
        <v>0</v>
      </c>
      <c r="AC2849" s="6">
        <f t="shared" si="1268"/>
        <v>4</v>
      </c>
      <c r="AD2849" s="6">
        <f t="shared" si="1268"/>
        <v>0</v>
      </c>
      <c r="AE2849" s="6">
        <f t="shared" si="1268"/>
        <v>0</v>
      </c>
      <c r="AF2849" s="6">
        <f t="shared" si="1282"/>
        <v>4</v>
      </c>
      <c r="AG2849" s="6">
        <f t="shared" si="1283"/>
        <v>0</v>
      </c>
      <c r="AH2849" s="14" t="str">
        <f>LEFT(X2849,2)&amp;"."&amp;VLOOKUP(MID(X2849,4,3),'Data validation'!$A$1:$B$12,2,FALSE)&amp;".2025"</f>
        <v>14.05.2025</v>
      </c>
      <c r="AI2849">
        <f t="shared" si="1284"/>
        <v>20</v>
      </c>
      <c r="AJ2849" t="str">
        <f>H2849&amp;"."&amp;VLOOKUP(I2849,'Data validation'!$A$1:$B$12,2,FALSE)&amp;".2026"</f>
        <v>20.07.2026</v>
      </c>
      <c r="AK2849">
        <f t="shared" si="1285"/>
        <v>30</v>
      </c>
      <c r="AL2849" t="e">
        <f>VLOOKUP(E2849,[2]Sheet1!$A:$B,2,FALSE)</f>
        <v>#N/A</v>
      </c>
    </row>
    <row r="2850" spans="1:38" x14ac:dyDescent="0.25">
      <c r="A2850" t="str">
        <f>VLOOKUP(Q2850,'Data validation'!$K$2:$L$50,2,FALSE)</f>
        <v>BOOKING</v>
      </c>
      <c r="B2850">
        <f t="shared" si="1271"/>
        <v>0</v>
      </c>
      <c r="C2850">
        <f t="shared" si="1272"/>
        <v>5</v>
      </c>
      <c r="D2850">
        <f t="shared" si="1273"/>
        <v>0</v>
      </c>
      <c r="E2850">
        <v>11572</v>
      </c>
      <c r="F2850" t="s">
        <v>11415</v>
      </c>
      <c r="G2850" t="s">
        <v>313</v>
      </c>
      <c r="H2850" t="str">
        <f t="shared" si="1274"/>
        <v>05</v>
      </c>
      <c r="I2850" t="str">
        <f t="shared" si="1275"/>
        <v>Jul</v>
      </c>
      <c r="J2850" t="s">
        <v>182</v>
      </c>
      <c r="K2850" t="str">
        <f t="shared" si="1276"/>
        <v>10</v>
      </c>
      <c r="L2850" t="str">
        <f t="shared" si="1277"/>
        <v>Jul</v>
      </c>
      <c r="M2850" s="36">
        <v>5</v>
      </c>
      <c r="N2850">
        <f t="shared" si="1278"/>
        <v>5</v>
      </c>
      <c r="O2850">
        <f t="shared" si="1279"/>
        <v>0</v>
      </c>
      <c r="P2850">
        <f t="shared" si="1280"/>
        <v>0</v>
      </c>
      <c r="Q2850" t="s">
        <v>587</v>
      </c>
      <c r="R2850" t="s">
        <v>17</v>
      </c>
      <c r="S2850" s="36">
        <v>2</v>
      </c>
      <c r="T2850" s="36">
        <v>1</v>
      </c>
      <c r="U2850" s="2">
        <v>2197.5634106422017</v>
      </c>
      <c r="V2850" s="2">
        <v>439.50550477064218</v>
      </c>
      <c r="W2850" t="s">
        <v>262</v>
      </c>
      <c r="X2850" t="s">
        <v>11416</v>
      </c>
      <c r="Y2850" t="s">
        <v>11333</v>
      </c>
      <c r="Z2850" t="str">
        <f t="shared" si="1281"/>
        <v>May</v>
      </c>
      <c r="AA2850" s="6">
        <f t="shared" si="1268"/>
        <v>0</v>
      </c>
      <c r="AB2850" s="6">
        <f t="shared" si="1268"/>
        <v>0</v>
      </c>
      <c r="AC2850" s="6">
        <f t="shared" si="1268"/>
        <v>5</v>
      </c>
      <c r="AD2850" s="6">
        <f t="shared" si="1268"/>
        <v>0</v>
      </c>
      <c r="AE2850" s="6">
        <f t="shared" si="1268"/>
        <v>0</v>
      </c>
      <c r="AF2850" s="6">
        <f t="shared" si="1282"/>
        <v>5</v>
      </c>
      <c r="AG2850" s="6">
        <f t="shared" si="1283"/>
        <v>0</v>
      </c>
      <c r="AH2850" s="14" t="str">
        <f>LEFT(X2850,2)&amp;"."&amp;VLOOKUP(MID(X2850,4,3),'Data validation'!$A$1:$B$12,2,FALSE)&amp;".2025"</f>
        <v>19.05.2025</v>
      </c>
      <c r="AI2850">
        <f t="shared" si="1284"/>
        <v>21</v>
      </c>
      <c r="AJ2850" t="str">
        <f>H2850&amp;"."&amp;VLOOKUP(I2850,'Data validation'!$A$1:$B$12,2,FALSE)&amp;".2026"</f>
        <v>05.07.2026</v>
      </c>
      <c r="AK2850">
        <f t="shared" si="1285"/>
        <v>28</v>
      </c>
      <c r="AL2850" t="e">
        <f>VLOOKUP(E2850,[2]Sheet1!$A:$B,2,FALSE)</f>
        <v>#N/A</v>
      </c>
    </row>
    <row r="2851" spans="1:38" x14ac:dyDescent="0.25">
      <c r="A2851" t="str">
        <f>VLOOKUP(Q2851,'Data validation'!$K$2:$L$50,2,FALSE)</f>
        <v>TOPOLA SKIES</v>
      </c>
      <c r="B2851">
        <f t="shared" si="1271"/>
        <v>0</v>
      </c>
      <c r="C2851">
        <f t="shared" si="1272"/>
        <v>0</v>
      </c>
      <c r="D2851">
        <f t="shared" si="1273"/>
        <v>5</v>
      </c>
      <c r="E2851">
        <v>11877</v>
      </c>
      <c r="F2851" t="s">
        <v>11417</v>
      </c>
      <c r="G2851" t="s">
        <v>340</v>
      </c>
      <c r="H2851" t="str">
        <f t="shared" si="1274"/>
        <v>03</v>
      </c>
      <c r="I2851" t="str">
        <f t="shared" si="1275"/>
        <v>Aug</v>
      </c>
      <c r="J2851" t="s">
        <v>259</v>
      </c>
      <c r="K2851" t="str">
        <f t="shared" si="1276"/>
        <v>08</v>
      </c>
      <c r="L2851" t="str">
        <f t="shared" si="1277"/>
        <v>Aug</v>
      </c>
      <c r="M2851" s="36">
        <v>5</v>
      </c>
      <c r="N2851">
        <f t="shared" si="1278"/>
        <v>5</v>
      </c>
      <c r="O2851">
        <f t="shared" si="1279"/>
        <v>0</v>
      </c>
      <c r="P2851">
        <f t="shared" si="1280"/>
        <v>0</v>
      </c>
      <c r="Q2851" t="s">
        <v>35</v>
      </c>
      <c r="R2851" t="s">
        <v>17</v>
      </c>
      <c r="S2851" s="36">
        <v>3</v>
      </c>
      <c r="T2851" s="36">
        <v>1</v>
      </c>
      <c r="U2851" s="2">
        <v>3428.8032541284401</v>
      </c>
      <c r="V2851" s="2">
        <v>685.760650825688</v>
      </c>
      <c r="X2851" t="s">
        <v>11418</v>
      </c>
      <c r="Y2851" t="s">
        <v>364</v>
      </c>
      <c r="Z2851" t="str">
        <f t="shared" si="1281"/>
        <v>May</v>
      </c>
      <c r="AA2851" s="6">
        <f t="shared" si="1268"/>
        <v>0</v>
      </c>
      <c r="AB2851" s="6">
        <f t="shared" si="1268"/>
        <v>0</v>
      </c>
      <c r="AC2851" s="6">
        <f t="shared" si="1268"/>
        <v>0</v>
      </c>
      <c r="AD2851" s="6">
        <f t="shared" si="1268"/>
        <v>5</v>
      </c>
      <c r="AE2851" s="6">
        <f t="shared" si="1268"/>
        <v>0</v>
      </c>
      <c r="AF2851" s="6">
        <f t="shared" si="1282"/>
        <v>5</v>
      </c>
      <c r="AG2851" s="6">
        <f t="shared" si="1283"/>
        <v>0</v>
      </c>
      <c r="AH2851" s="14" t="str">
        <f>LEFT(X2851,2)&amp;"."&amp;VLOOKUP(MID(X2851,4,3),'Data validation'!$A$1:$B$12,2,FALSE)&amp;".2025"</f>
        <v>31.05.2025</v>
      </c>
      <c r="AI2851">
        <f t="shared" si="1284"/>
        <v>22</v>
      </c>
      <c r="AJ2851" t="str">
        <f>H2851&amp;"."&amp;VLOOKUP(I2851,'Data validation'!$A$1:$B$12,2,FALSE)&amp;".2026"</f>
        <v>03.08.2026</v>
      </c>
      <c r="AK2851">
        <f t="shared" si="1285"/>
        <v>32</v>
      </c>
      <c r="AL2851" t="e">
        <f>VLOOKUP(E2851,[2]Sheet1!$A:$B,2,FALSE)</f>
        <v>#N/A</v>
      </c>
    </row>
    <row r="2852" spans="1:38" x14ac:dyDescent="0.25">
      <c r="A2852" t="str">
        <f>VLOOKUP(Q2852,'Data validation'!$K$2:$L$50,2,FALSE)</f>
        <v>TO</v>
      </c>
      <c r="B2852">
        <f t="shared" si="1271"/>
        <v>0</v>
      </c>
      <c r="C2852">
        <f t="shared" si="1272"/>
        <v>0</v>
      </c>
      <c r="D2852">
        <f t="shared" si="1273"/>
        <v>7</v>
      </c>
      <c r="E2852">
        <v>11878</v>
      </c>
      <c r="F2852" t="s">
        <v>11419</v>
      </c>
      <c r="G2852" t="s">
        <v>259</v>
      </c>
      <c r="H2852" t="str">
        <f t="shared" si="1274"/>
        <v>08</v>
      </c>
      <c r="I2852" t="str">
        <f t="shared" si="1275"/>
        <v>Aug</v>
      </c>
      <c r="J2852" t="s">
        <v>90</v>
      </c>
      <c r="K2852" t="str">
        <f t="shared" si="1276"/>
        <v>15</v>
      </c>
      <c r="L2852" t="str">
        <f t="shared" si="1277"/>
        <v>Aug</v>
      </c>
      <c r="M2852" s="36">
        <v>7</v>
      </c>
      <c r="N2852">
        <f t="shared" si="1278"/>
        <v>7</v>
      </c>
      <c r="O2852">
        <f t="shared" si="1279"/>
        <v>0</v>
      </c>
      <c r="P2852">
        <f t="shared" si="1280"/>
        <v>0</v>
      </c>
      <c r="Q2852" t="s">
        <v>116</v>
      </c>
      <c r="R2852" t="s">
        <v>17</v>
      </c>
      <c r="S2852" s="36">
        <v>2</v>
      </c>
      <c r="T2852" s="36">
        <v>1</v>
      </c>
      <c r="U2852" s="2">
        <f>SUMIFS(Solvex!L:L,Solvex!D:D,'Резервации 2026'!E2852)</f>
        <v>3114.9330912</v>
      </c>
      <c r="V2852" s="2">
        <f t="shared" ref="V2852" si="1289">+U2852/M2852</f>
        <v>444.9904416</v>
      </c>
      <c r="W2852" t="s">
        <v>262</v>
      </c>
      <c r="X2852" t="s">
        <v>11420</v>
      </c>
      <c r="Y2852" t="s">
        <v>364</v>
      </c>
      <c r="Z2852" t="str">
        <f t="shared" si="1281"/>
        <v>May</v>
      </c>
      <c r="AA2852" s="6">
        <f t="shared" si="1268"/>
        <v>0</v>
      </c>
      <c r="AB2852" s="6">
        <f t="shared" si="1268"/>
        <v>0</v>
      </c>
      <c r="AC2852" s="6">
        <f t="shared" si="1268"/>
        <v>0</v>
      </c>
      <c r="AD2852" s="6">
        <f t="shared" si="1268"/>
        <v>7</v>
      </c>
      <c r="AE2852" s="6">
        <f t="shared" si="1268"/>
        <v>0</v>
      </c>
      <c r="AF2852" s="6">
        <f t="shared" si="1282"/>
        <v>7</v>
      </c>
      <c r="AG2852" s="6">
        <f t="shared" si="1283"/>
        <v>0</v>
      </c>
      <c r="AH2852" s="14" t="str">
        <f>LEFT(X2852,2)&amp;"."&amp;VLOOKUP(MID(X2852,4,3),'Data validation'!$A$1:$B$12,2,FALSE)&amp;".2025"</f>
        <v>31.05.2025</v>
      </c>
      <c r="AI2852">
        <f t="shared" si="1284"/>
        <v>22</v>
      </c>
      <c r="AJ2852" t="str">
        <f>H2852&amp;"."&amp;VLOOKUP(I2852,'Data validation'!$A$1:$B$12,2,FALSE)&amp;".2026"</f>
        <v>08.08.2026</v>
      </c>
      <c r="AK2852">
        <f t="shared" si="1285"/>
        <v>32</v>
      </c>
      <c r="AL2852" t="e">
        <f>VLOOKUP(E2852,[2]Sheet1!$A:$B,2,FALSE)</f>
        <v>#N/A</v>
      </c>
    </row>
    <row r="2853" spans="1:38" x14ac:dyDescent="0.25">
      <c r="A2853" t="str">
        <f>VLOOKUP(Q2853,'Data validation'!$K$2:$L$50,2,FALSE)</f>
        <v>INDIVIDUAL</v>
      </c>
      <c r="B2853">
        <f t="shared" si="1271"/>
        <v>0</v>
      </c>
      <c r="C2853">
        <f t="shared" si="1272"/>
        <v>0</v>
      </c>
      <c r="D2853">
        <f t="shared" si="1273"/>
        <v>3</v>
      </c>
      <c r="E2853">
        <v>11678</v>
      </c>
      <c r="F2853" t="s">
        <v>11421</v>
      </c>
      <c r="G2853" t="s">
        <v>513</v>
      </c>
      <c r="H2853" t="str">
        <f t="shared" si="1274"/>
        <v>29</v>
      </c>
      <c r="I2853" t="str">
        <f t="shared" si="1275"/>
        <v>Jul</v>
      </c>
      <c r="J2853" t="s">
        <v>135</v>
      </c>
      <c r="K2853" t="str">
        <f t="shared" si="1276"/>
        <v>01</v>
      </c>
      <c r="L2853" t="str">
        <f t="shared" si="1277"/>
        <v>Aug</v>
      </c>
      <c r="M2853" s="36">
        <v>3</v>
      </c>
      <c r="N2853">
        <f t="shared" si="1278"/>
        <v>-28</v>
      </c>
      <c r="O2853">
        <f t="shared" si="1279"/>
        <v>2</v>
      </c>
      <c r="P2853">
        <f t="shared" si="1280"/>
        <v>0</v>
      </c>
      <c r="Q2853" t="s">
        <v>24</v>
      </c>
      <c r="R2853" t="s">
        <v>110</v>
      </c>
      <c r="S2853" s="36">
        <v>5</v>
      </c>
      <c r="T2853" s="36">
        <v>1</v>
      </c>
      <c r="U2853" s="2">
        <v>3906.2769816513755</v>
      </c>
      <c r="V2853" s="2">
        <v>1302.0983083486237</v>
      </c>
      <c r="X2853" t="s">
        <v>11422</v>
      </c>
      <c r="Y2853" t="s">
        <v>1492</v>
      </c>
      <c r="Z2853" t="str">
        <f t="shared" si="1281"/>
        <v>May</v>
      </c>
      <c r="AA2853" s="6">
        <f t="shared" si="1268"/>
        <v>0</v>
      </c>
      <c r="AB2853" s="6">
        <f t="shared" si="1268"/>
        <v>0</v>
      </c>
      <c r="AC2853" s="6">
        <f t="shared" si="1268"/>
        <v>2</v>
      </c>
      <c r="AD2853" s="6">
        <f t="shared" si="1268"/>
        <v>0</v>
      </c>
      <c r="AE2853" s="6">
        <f t="shared" si="1268"/>
        <v>0</v>
      </c>
      <c r="AF2853" s="6">
        <f t="shared" si="1282"/>
        <v>2</v>
      </c>
      <c r="AG2853" s="6">
        <f t="shared" si="1283"/>
        <v>-1</v>
      </c>
      <c r="AH2853" s="14" t="str">
        <f>LEFT(X2853,2)&amp;"."&amp;VLOOKUP(MID(X2853,4,3),'Data validation'!$A$1:$B$12,2,FALSE)&amp;".2025"</f>
        <v>26.05.2025</v>
      </c>
      <c r="AI2853">
        <f t="shared" si="1284"/>
        <v>22</v>
      </c>
      <c r="AJ2853" t="str">
        <f>H2853&amp;"."&amp;VLOOKUP(I2853,'Data validation'!$A$1:$B$12,2,FALSE)&amp;".2026"</f>
        <v>29.07.2026</v>
      </c>
      <c r="AK2853">
        <f t="shared" si="1285"/>
        <v>31</v>
      </c>
      <c r="AL2853" t="e">
        <f>VLOOKUP(E2853,[2]Sheet1!$A:$B,2,FALSE)</f>
        <v>#N/A</v>
      </c>
    </row>
    <row r="2854" spans="1:38" x14ac:dyDescent="0.25">
      <c r="A2854" t="str">
        <f>VLOOKUP(Q2854,'Data validation'!$K$2:$L$50,2,FALSE)</f>
        <v>TO</v>
      </c>
      <c r="B2854">
        <f t="shared" si="1271"/>
        <v>0</v>
      </c>
      <c r="C2854">
        <f t="shared" si="1272"/>
        <v>0</v>
      </c>
      <c r="D2854">
        <f t="shared" si="1273"/>
        <v>4</v>
      </c>
      <c r="E2854">
        <v>11879</v>
      </c>
      <c r="F2854" t="s">
        <v>11421</v>
      </c>
      <c r="G2854" t="s">
        <v>513</v>
      </c>
      <c r="H2854" t="str">
        <f t="shared" si="1274"/>
        <v>29</v>
      </c>
      <c r="I2854" t="str">
        <f t="shared" si="1275"/>
        <v>Jul</v>
      </c>
      <c r="J2854" t="s">
        <v>78</v>
      </c>
      <c r="K2854" t="str">
        <f t="shared" si="1276"/>
        <v>02</v>
      </c>
      <c r="L2854" t="str">
        <f t="shared" si="1277"/>
        <v>Aug</v>
      </c>
      <c r="M2854" s="36">
        <v>4</v>
      </c>
      <c r="N2854">
        <f t="shared" si="1278"/>
        <v>-27</v>
      </c>
      <c r="O2854">
        <f t="shared" si="1279"/>
        <v>2</v>
      </c>
      <c r="P2854">
        <f t="shared" si="1280"/>
        <v>1</v>
      </c>
      <c r="Q2854" t="s">
        <v>11423</v>
      </c>
      <c r="R2854" t="s">
        <v>188</v>
      </c>
      <c r="S2854" s="36">
        <v>2</v>
      </c>
      <c r="T2854" s="36">
        <v>2</v>
      </c>
      <c r="U2854" s="2">
        <f>SUMIFS(TravelAdv!L:L,TravelAdv!D:D,'Резервации 2026'!E2854)</f>
        <v>2512.0680520000001</v>
      </c>
      <c r="V2854" s="2">
        <f t="shared" ref="V2854" si="1290">+U2854/M2854</f>
        <v>628.01701300000002</v>
      </c>
      <c r="X2854" t="s">
        <v>11424</v>
      </c>
      <c r="Y2854" t="s">
        <v>364</v>
      </c>
      <c r="Z2854" t="str">
        <f t="shared" si="1281"/>
        <v>May</v>
      </c>
      <c r="AA2854" s="6">
        <f t="shared" si="1268"/>
        <v>0</v>
      </c>
      <c r="AB2854" s="6">
        <f t="shared" si="1268"/>
        <v>0</v>
      </c>
      <c r="AC2854" s="6">
        <f t="shared" si="1268"/>
        <v>2</v>
      </c>
      <c r="AD2854" s="6">
        <f t="shared" si="1268"/>
        <v>1</v>
      </c>
      <c r="AE2854" s="6">
        <f t="shared" si="1268"/>
        <v>0</v>
      </c>
      <c r="AF2854" s="6">
        <f t="shared" si="1282"/>
        <v>3</v>
      </c>
      <c r="AG2854" s="6">
        <f t="shared" si="1283"/>
        <v>-1</v>
      </c>
      <c r="AH2854" s="14" t="str">
        <f>LEFT(X2854,2)&amp;"."&amp;VLOOKUP(MID(X2854,4,3),'Data validation'!$A$1:$B$12,2,FALSE)&amp;".2025"</f>
        <v>31.05.2025</v>
      </c>
      <c r="AI2854">
        <f t="shared" si="1284"/>
        <v>22</v>
      </c>
      <c r="AJ2854" t="str">
        <f>H2854&amp;"."&amp;VLOOKUP(I2854,'Data validation'!$A$1:$B$12,2,FALSE)&amp;".2026"</f>
        <v>29.07.2026</v>
      </c>
      <c r="AK2854">
        <f t="shared" si="1285"/>
        <v>31</v>
      </c>
      <c r="AL2854" t="e">
        <f>VLOOKUP(E2854,[2]Sheet1!$A:$B,2,FALSE)</f>
        <v>#N/A</v>
      </c>
    </row>
    <row r="2855" spans="1:38" x14ac:dyDescent="0.25">
      <c r="A2855" t="str">
        <f>VLOOKUP(Q2855,'Data validation'!$K$2:$L$50,2,FALSE)</f>
        <v>INDIVIDUAL</v>
      </c>
      <c r="B2855">
        <f t="shared" si="1271"/>
        <v>0</v>
      </c>
      <c r="C2855">
        <f t="shared" si="1272"/>
        <v>0</v>
      </c>
      <c r="D2855">
        <f t="shared" si="1273"/>
        <v>2</v>
      </c>
      <c r="E2855">
        <v>11576</v>
      </c>
      <c r="F2855" t="s">
        <v>11425</v>
      </c>
      <c r="G2855" t="s">
        <v>94</v>
      </c>
      <c r="H2855" t="str">
        <f t="shared" si="1274"/>
        <v>27</v>
      </c>
      <c r="I2855" t="str">
        <f t="shared" si="1275"/>
        <v>Jul</v>
      </c>
      <c r="J2855" t="s">
        <v>513</v>
      </c>
      <c r="K2855" t="str">
        <f t="shared" si="1276"/>
        <v>29</v>
      </c>
      <c r="L2855" t="str">
        <f t="shared" si="1277"/>
        <v>Jul</v>
      </c>
      <c r="M2855" s="36">
        <v>2</v>
      </c>
      <c r="N2855">
        <f t="shared" si="1278"/>
        <v>2</v>
      </c>
      <c r="O2855">
        <f t="shared" si="1279"/>
        <v>0</v>
      </c>
      <c r="P2855">
        <f t="shared" si="1280"/>
        <v>0</v>
      </c>
      <c r="Q2855" t="s">
        <v>24</v>
      </c>
      <c r="R2855" t="s">
        <v>20</v>
      </c>
      <c r="S2855" s="36">
        <v>2</v>
      </c>
      <c r="T2855" s="36">
        <v>0</v>
      </c>
      <c r="U2855" s="2">
        <v>889.99236697247693</v>
      </c>
      <c r="V2855" s="2">
        <v>444.99618348623846</v>
      </c>
      <c r="X2855" t="s">
        <v>11426</v>
      </c>
      <c r="Z2855" t="str">
        <f t="shared" si="1281"/>
        <v>May</v>
      </c>
      <c r="AA2855" s="6">
        <f t="shared" si="1268"/>
        <v>0</v>
      </c>
      <c r="AB2855" s="6">
        <f t="shared" si="1268"/>
        <v>0</v>
      </c>
      <c r="AC2855" s="6">
        <f t="shared" si="1268"/>
        <v>2</v>
      </c>
      <c r="AD2855" s="6">
        <f t="shared" si="1268"/>
        <v>0</v>
      </c>
      <c r="AE2855" s="6">
        <f t="shared" si="1268"/>
        <v>0</v>
      </c>
      <c r="AF2855" s="6">
        <f t="shared" si="1282"/>
        <v>2</v>
      </c>
      <c r="AG2855" s="6">
        <f t="shared" si="1283"/>
        <v>0</v>
      </c>
      <c r="AH2855" s="14" t="str">
        <f>LEFT(X2855,2)&amp;"."&amp;VLOOKUP(MID(X2855,4,3),'Data validation'!$A$1:$B$12,2,FALSE)&amp;".2025"</f>
        <v>20.05.2025</v>
      </c>
      <c r="AI2855">
        <f t="shared" si="1284"/>
        <v>21</v>
      </c>
      <c r="AJ2855" t="str">
        <f>H2855&amp;"."&amp;VLOOKUP(I2855,'Data validation'!$A$1:$B$12,2,FALSE)&amp;".2026"</f>
        <v>27.07.2026</v>
      </c>
      <c r="AK2855">
        <f t="shared" si="1285"/>
        <v>31</v>
      </c>
      <c r="AL2855" t="e">
        <f>VLOOKUP(E2855,[2]Sheet1!$A:$B,2,FALSE)</f>
        <v>#N/A</v>
      </c>
    </row>
    <row r="2856" spans="1:38" x14ac:dyDescent="0.25">
      <c r="A2856" t="str">
        <f>VLOOKUP(Q2856,'Data validation'!$K$2:$L$50,2,FALSE)</f>
        <v>INDIVIDUAL</v>
      </c>
      <c r="B2856">
        <f t="shared" si="1271"/>
        <v>0</v>
      </c>
      <c r="C2856">
        <f t="shared" si="1272"/>
        <v>0</v>
      </c>
      <c r="D2856">
        <f t="shared" si="1273"/>
        <v>2</v>
      </c>
      <c r="E2856">
        <v>11577</v>
      </c>
      <c r="F2856" t="s">
        <v>11425</v>
      </c>
      <c r="G2856" t="s">
        <v>94</v>
      </c>
      <c r="H2856" t="str">
        <f t="shared" si="1274"/>
        <v>27</v>
      </c>
      <c r="I2856" t="str">
        <f t="shared" si="1275"/>
        <v>Jul</v>
      </c>
      <c r="J2856" t="s">
        <v>513</v>
      </c>
      <c r="K2856" t="str">
        <f t="shared" si="1276"/>
        <v>29</v>
      </c>
      <c r="L2856" t="str">
        <f t="shared" si="1277"/>
        <v>Jul</v>
      </c>
      <c r="M2856" s="36">
        <v>2</v>
      </c>
      <c r="N2856">
        <f t="shared" si="1278"/>
        <v>2</v>
      </c>
      <c r="O2856">
        <f t="shared" si="1279"/>
        <v>0</v>
      </c>
      <c r="P2856">
        <f t="shared" si="1280"/>
        <v>0</v>
      </c>
      <c r="Q2856" t="s">
        <v>24</v>
      </c>
      <c r="R2856" t="s">
        <v>20</v>
      </c>
      <c r="S2856" s="36">
        <v>2</v>
      </c>
      <c r="T2856" s="36">
        <v>0</v>
      </c>
      <c r="U2856" s="2">
        <v>889.99236697247693</v>
      </c>
      <c r="V2856" s="2">
        <v>444.99618348623846</v>
      </c>
      <c r="X2856" t="s">
        <v>11426</v>
      </c>
      <c r="Z2856" t="str">
        <f t="shared" si="1281"/>
        <v>May</v>
      </c>
      <c r="AA2856" s="6">
        <f t="shared" si="1268"/>
        <v>0</v>
      </c>
      <c r="AB2856" s="6">
        <f t="shared" si="1268"/>
        <v>0</v>
      </c>
      <c r="AC2856" s="6">
        <f t="shared" si="1268"/>
        <v>2</v>
      </c>
      <c r="AD2856" s="6">
        <f t="shared" si="1268"/>
        <v>0</v>
      </c>
      <c r="AE2856" s="6">
        <f t="shared" si="1268"/>
        <v>0</v>
      </c>
      <c r="AF2856" s="6">
        <f t="shared" si="1282"/>
        <v>2</v>
      </c>
      <c r="AG2856" s="6">
        <f t="shared" si="1283"/>
        <v>0</v>
      </c>
      <c r="AH2856" s="14" t="str">
        <f>LEFT(X2856,2)&amp;"."&amp;VLOOKUP(MID(X2856,4,3),'Data validation'!$A$1:$B$12,2,FALSE)&amp;".2025"</f>
        <v>20.05.2025</v>
      </c>
      <c r="AI2856">
        <f t="shared" si="1284"/>
        <v>21</v>
      </c>
      <c r="AJ2856" t="str">
        <f>H2856&amp;"."&amp;VLOOKUP(I2856,'Data validation'!$A$1:$B$12,2,FALSE)&amp;".2026"</f>
        <v>27.07.2026</v>
      </c>
      <c r="AK2856">
        <f t="shared" si="1285"/>
        <v>31</v>
      </c>
      <c r="AL2856" t="e">
        <f>VLOOKUP(E2856,[2]Sheet1!$A:$B,2,FALSE)</f>
        <v>#N/A</v>
      </c>
    </row>
    <row r="2857" spans="1:38" x14ac:dyDescent="0.25">
      <c r="A2857" t="str">
        <f>VLOOKUP(Q2857,'Data validation'!$K$2:$L$50,2,FALSE)</f>
        <v>INDIVIDUAL</v>
      </c>
      <c r="B2857">
        <f t="shared" si="1271"/>
        <v>0</v>
      </c>
      <c r="C2857">
        <f t="shared" si="1272"/>
        <v>0</v>
      </c>
      <c r="D2857">
        <f t="shared" si="1273"/>
        <v>2</v>
      </c>
      <c r="E2857">
        <v>11578</v>
      </c>
      <c r="G2857" t="s">
        <v>94</v>
      </c>
      <c r="H2857" t="str">
        <f t="shared" si="1274"/>
        <v>27</v>
      </c>
      <c r="I2857" t="str">
        <f t="shared" si="1275"/>
        <v>Jul</v>
      </c>
      <c r="J2857" t="s">
        <v>513</v>
      </c>
      <c r="K2857" t="str">
        <f t="shared" si="1276"/>
        <v>29</v>
      </c>
      <c r="L2857" t="str">
        <f t="shared" si="1277"/>
        <v>Jul</v>
      </c>
      <c r="M2857" s="36">
        <v>2</v>
      </c>
      <c r="N2857">
        <f t="shared" si="1278"/>
        <v>2</v>
      </c>
      <c r="O2857">
        <f t="shared" si="1279"/>
        <v>0</v>
      </c>
      <c r="P2857">
        <f t="shared" si="1280"/>
        <v>0</v>
      </c>
      <c r="Q2857" t="s">
        <v>24</v>
      </c>
      <c r="R2857" t="s">
        <v>20</v>
      </c>
      <c r="S2857" s="36">
        <v>2</v>
      </c>
      <c r="T2857" s="36">
        <v>0</v>
      </c>
      <c r="U2857" s="2">
        <v>889.99236697247693</v>
      </c>
      <c r="V2857" s="2">
        <v>444.99618348623846</v>
      </c>
      <c r="X2857" t="s">
        <v>11427</v>
      </c>
      <c r="Z2857" t="str">
        <f t="shared" si="1281"/>
        <v>May</v>
      </c>
      <c r="AA2857" s="6">
        <f t="shared" si="1268"/>
        <v>0</v>
      </c>
      <c r="AB2857" s="6">
        <f t="shared" si="1268"/>
        <v>0</v>
      </c>
      <c r="AC2857" s="6">
        <f t="shared" si="1268"/>
        <v>2</v>
      </c>
      <c r="AD2857" s="6">
        <f t="shared" si="1268"/>
        <v>0</v>
      </c>
      <c r="AE2857" s="6">
        <f t="shared" si="1268"/>
        <v>0</v>
      </c>
      <c r="AF2857" s="6">
        <f t="shared" si="1282"/>
        <v>2</v>
      </c>
      <c r="AG2857" s="6">
        <f t="shared" si="1283"/>
        <v>0</v>
      </c>
      <c r="AH2857" s="14" t="str">
        <f>LEFT(X2857,2)&amp;"."&amp;VLOOKUP(MID(X2857,4,3),'Data validation'!$A$1:$B$12,2,FALSE)&amp;".2025"</f>
        <v>20.05.2025</v>
      </c>
      <c r="AI2857">
        <f t="shared" si="1284"/>
        <v>21</v>
      </c>
      <c r="AJ2857" t="str">
        <f>H2857&amp;"."&amp;VLOOKUP(I2857,'Data validation'!$A$1:$B$12,2,FALSE)&amp;".2026"</f>
        <v>27.07.2026</v>
      </c>
      <c r="AK2857">
        <f t="shared" si="1285"/>
        <v>31</v>
      </c>
      <c r="AL2857" t="e">
        <f>VLOOKUP(E2857,[2]Sheet1!$A:$B,2,FALSE)</f>
        <v>#N/A</v>
      </c>
    </row>
    <row r="2858" spans="1:38" x14ac:dyDescent="0.25">
      <c r="A2858" t="str">
        <f>VLOOKUP(Q2858,'Data validation'!$K$2:$L$50,2,FALSE)</f>
        <v>INDIVIDUAL</v>
      </c>
      <c r="B2858">
        <f t="shared" si="1271"/>
        <v>0</v>
      </c>
      <c r="C2858">
        <f t="shared" si="1272"/>
        <v>0</v>
      </c>
      <c r="D2858">
        <f t="shared" si="1273"/>
        <v>7</v>
      </c>
      <c r="E2858">
        <v>11575</v>
      </c>
      <c r="G2858" t="s">
        <v>107</v>
      </c>
      <c r="H2858" t="str">
        <f t="shared" si="1274"/>
        <v>25</v>
      </c>
      <c r="I2858" t="str">
        <f t="shared" si="1275"/>
        <v>Jul</v>
      </c>
      <c r="J2858" t="s">
        <v>135</v>
      </c>
      <c r="K2858" t="str">
        <f t="shared" si="1276"/>
        <v>01</v>
      </c>
      <c r="L2858" t="str">
        <f t="shared" si="1277"/>
        <v>Aug</v>
      </c>
      <c r="M2858" s="36">
        <v>7</v>
      </c>
      <c r="N2858">
        <f t="shared" si="1278"/>
        <v>-24</v>
      </c>
      <c r="O2858">
        <f t="shared" si="1279"/>
        <v>6</v>
      </c>
      <c r="P2858">
        <f t="shared" si="1280"/>
        <v>0</v>
      </c>
      <c r="Q2858" t="s">
        <v>24</v>
      </c>
      <c r="R2858" t="s">
        <v>188</v>
      </c>
      <c r="S2858" s="36">
        <v>2</v>
      </c>
      <c r="T2858" s="36">
        <v>1</v>
      </c>
      <c r="U2858" s="2">
        <v>3441.5430642201832</v>
      </c>
      <c r="V2858" s="2">
        <v>491.64900917431186</v>
      </c>
      <c r="X2858" t="s">
        <v>11428</v>
      </c>
      <c r="Z2858" t="str">
        <f t="shared" si="1281"/>
        <v>May</v>
      </c>
      <c r="AA2858" s="6">
        <f t="shared" si="1268"/>
        <v>0</v>
      </c>
      <c r="AB2858" s="6">
        <f t="shared" si="1268"/>
        <v>0</v>
      </c>
      <c r="AC2858" s="6">
        <f t="shared" si="1268"/>
        <v>6</v>
      </c>
      <c r="AD2858" s="6">
        <f t="shared" si="1268"/>
        <v>0</v>
      </c>
      <c r="AE2858" s="6">
        <f t="shared" si="1268"/>
        <v>0</v>
      </c>
      <c r="AF2858" s="6">
        <f t="shared" si="1282"/>
        <v>6</v>
      </c>
      <c r="AG2858" s="6">
        <f t="shared" si="1283"/>
        <v>-1</v>
      </c>
      <c r="AH2858" s="14" t="str">
        <f>LEFT(X2858,2)&amp;"."&amp;VLOOKUP(MID(X2858,4,3),'Data validation'!$A$1:$B$12,2,FALSE)&amp;".2025"</f>
        <v>20.05.2025</v>
      </c>
      <c r="AI2858">
        <f t="shared" si="1284"/>
        <v>21</v>
      </c>
      <c r="AJ2858" t="str">
        <f>H2858&amp;"."&amp;VLOOKUP(I2858,'Data validation'!$A$1:$B$12,2,FALSE)&amp;".2026"</f>
        <v>25.07.2026</v>
      </c>
      <c r="AK2858">
        <f t="shared" si="1285"/>
        <v>30</v>
      </c>
      <c r="AL2858" t="e">
        <f>VLOOKUP(E2858,[2]Sheet1!$A:$B,2,FALSE)</f>
        <v>#N/A</v>
      </c>
    </row>
    <row r="2859" spans="1:38" x14ac:dyDescent="0.25">
      <c r="A2859" t="str">
        <f>VLOOKUP(Q2859,'Data validation'!$K$2:$L$50,2,FALSE)</f>
        <v>BOOKING</v>
      </c>
      <c r="B2859">
        <f t="shared" si="1271"/>
        <v>0</v>
      </c>
      <c r="C2859">
        <f t="shared" si="1272"/>
        <v>6</v>
      </c>
      <c r="D2859">
        <f t="shared" si="1273"/>
        <v>0</v>
      </c>
      <c r="E2859">
        <v>11880</v>
      </c>
      <c r="F2859" t="s">
        <v>11429</v>
      </c>
      <c r="G2859" t="s">
        <v>1614</v>
      </c>
      <c r="H2859" t="str">
        <f t="shared" si="1274"/>
        <v>02</v>
      </c>
      <c r="I2859" t="str">
        <f t="shared" si="1275"/>
        <v>Sep</v>
      </c>
      <c r="J2859" t="s">
        <v>376</v>
      </c>
      <c r="K2859" t="str">
        <f t="shared" si="1276"/>
        <v>08</v>
      </c>
      <c r="L2859" t="str">
        <f t="shared" si="1277"/>
        <v>Sep</v>
      </c>
      <c r="M2859" s="36">
        <v>6</v>
      </c>
      <c r="N2859">
        <f t="shared" si="1278"/>
        <v>6</v>
      </c>
      <c r="O2859">
        <f t="shared" si="1279"/>
        <v>0</v>
      </c>
      <c r="P2859">
        <f t="shared" si="1280"/>
        <v>0</v>
      </c>
      <c r="Q2859" t="s">
        <v>587</v>
      </c>
      <c r="R2859" t="s">
        <v>48</v>
      </c>
      <c r="S2859" s="36">
        <v>2</v>
      </c>
      <c r="T2859" s="36">
        <v>0</v>
      </c>
      <c r="U2859" s="2">
        <v>2450.4576126605502</v>
      </c>
      <c r="V2859" s="2">
        <v>408.40960211009173</v>
      </c>
      <c r="W2859" t="s">
        <v>227</v>
      </c>
      <c r="X2859" t="s">
        <v>11430</v>
      </c>
      <c r="Y2859" t="s">
        <v>364</v>
      </c>
      <c r="Z2859" t="str">
        <f t="shared" si="1281"/>
        <v>May</v>
      </c>
      <c r="AA2859" s="6">
        <f t="shared" si="1268"/>
        <v>0</v>
      </c>
      <c r="AB2859" s="6">
        <f t="shared" si="1268"/>
        <v>0</v>
      </c>
      <c r="AC2859" s="6">
        <f t="shared" si="1268"/>
        <v>0</v>
      </c>
      <c r="AD2859" s="6">
        <f t="shared" si="1268"/>
        <v>0</v>
      </c>
      <c r="AE2859" s="6">
        <f t="shared" si="1268"/>
        <v>6</v>
      </c>
      <c r="AF2859" s="6">
        <f t="shared" si="1282"/>
        <v>6</v>
      </c>
      <c r="AG2859" s="6">
        <f t="shared" si="1283"/>
        <v>0</v>
      </c>
      <c r="AH2859" s="14" t="str">
        <f>LEFT(X2859,2)&amp;"."&amp;VLOOKUP(MID(X2859,4,3),'Data validation'!$A$1:$B$12,2,FALSE)&amp;".2025"</f>
        <v>31.05.2025</v>
      </c>
      <c r="AI2859">
        <f t="shared" si="1284"/>
        <v>22</v>
      </c>
      <c r="AJ2859" t="str">
        <f>H2859&amp;"."&amp;VLOOKUP(I2859,'Data validation'!$A$1:$B$12,2,FALSE)&amp;".2026"</f>
        <v>02.09.2026</v>
      </c>
      <c r="AK2859">
        <f t="shared" si="1285"/>
        <v>36</v>
      </c>
      <c r="AL2859" t="e">
        <f>VLOOKUP(E2859,[2]Sheet1!$A:$B,2,FALSE)</f>
        <v>#N/A</v>
      </c>
    </row>
    <row r="2860" spans="1:38" x14ac:dyDescent="0.25">
      <c r="A2860" t="str">
        <f>VLOOKUP(Q2860,'Data validation'!$K$2:$L$50,2,FALSE)</f>
        <v>BOOKING</v>
      </c>
      <c r="B2860">
        <f t="shared" si="1271"/>
        <v>0</v>
      </c>
      <c r="C2860">
        <f t="shared" si="1272"/>
        <v>6</v>
      </c>
      <c r="D2860">
        <f t="shared" si="1273"/>
        <v>0</v>
      </c>
      <c r="E2860">
        <v>11709</v>
      </c>
      <c r="F2860" t="s">
        <v>11431</v>
      </c>
      <c r="G2860" t="s">
        <v>275</v>
      </c>
      <c r="H2860" t="str">
        <f t="shared" si="1274"/>
        <v>22</v>
      </c>
      <c r="I2860" t="str">
        <f t="shared" si="1275"/>
        <v>Jun</v>
      </c>
      <c r="J2860" t="s">
        <v>276</v>
      </c>
      <c r="K2860" t="str">
        <f t="shared" si="1276"/>
        <v>28</v>
      </c>
      <c r="L2860" t="str">
        <f t="shared" si="1277"/>
        <v>Jun</v>
      </c>
      <c r="M2860" s="36">
        <v>6</v>
      </c>
      <c r="N2860">
        <f t="shared" si="1278"/>
        <v>6</v>
      </c>
      <c r="O2860">
        <f t="shared" si="1279"/>
        <v>0</v>
      </c>
      <c r="P2860">
        <f t="shared" si="1280"/>
        <v>0</v>
      </c>
      <c r="Q2860" t="s">
        <v>587</v>
      </c>
      <c r="R2860" t="s">
        <v>20</v>
      </c>
      <c r="S2860" s="36">
        <v>2</v>
      </c>
      <c r="T2860" s="36">
        <v>0</v>
      </c>
      <c r="U2860" s="2">
        <v>2389.4141845871559</v>
      </c>
      <c r="V2860" s="2">
        <v>398.23569743119259</v>
      </c>
      <c r="W2860" t="s">
        <v>227</v>
      </c>
      <c r="X2860" t="s">
        <v>11432</v>
      </c>
      <c r="Y2860" t="s">
        <v>1492</v>
      </c>
      <c r="Z2860" t="str">
        <f t="shared" si="1281"/>
        <v>May</v>
      </c>
      <c r="AA2860" s="6">
        <f t="shared" si="1268"/>
        <v>0</v>
      </c>
      <c r="AB2860" s="6">
        <f t="shared" si="1268"/>
        <v>6</v>
      </c>
      <c r="AC2860" s="6">
        <f t="shared" si="1268"/>
        <v>0</v>
      </c>
      <c r="AD2860" s="6">
        <f t="shared" si="1268"/>
        <v>0</v>
      </c>
      <c r="AE2860" s="6">
        <f t="shared" si="1268"/>
        <v>0</v>
      </c>
      <c r="AF2860" s="6">
        <f t="shared" si="1282"/>
        <v>6</v>
      </c>
      <c r="AG2860" s="6">
        <f t="shared" si="1283"/>
        <v>0</v>
      </c>
      <c r="AH2860" s="14" t="str">
        <f>LEFT(X2860,2)&amp;"."&amp;VLOOKUP(MID(X2860,4,3),'Data validation'!$A$1:$B$12,2,FALSE)&amp;".2025"</f>
        <v>26.05.2025</v>
      </c>
      <c r="AI2860">
        <f t="shared" si="1284"/>
        <v>22</v>
      </c>
      <c r="AJ2860" t="str">
        <f>H2860&amp;"."&amp;VLOOKUP(I2860,'Data validation'!$A$1:$B$12,2,FALSE)&amp;".2026"</f>
        <v>22.06.2026</v>
      </c>
      <c r="AK2860">
        <f t="shared" si="1285"/>
        <v>26</v>
      </c>
      <c r="AL2860" t="e">
        <f>VLOOKUP(E2860,[2]Sheet1!$A:$B,2,FALSE)</f>
        <v>#N/A</v>
      </c>
    </row>
    <row r="2861" spans="1:38" x14ac:dyDescent="0.25">
      <c r="A2861" t="str">
        <f>VLOOKUP(Q2861,'Data validation'!$K$2:$L$50,2,FALSE)</f>
        <v>TO</v>
      </c>
      <c r="B2861">
        <f t="shared" si="1271"/>
        <v>0</v>
      </c>
      <c r="C2861">
        <f t="shared" si="1272"/>
        <v>0</v>
      </c>
      <c r="D2861">
        <f t="shared" si="1273"/>
        <v>6</v>
      </c>
      <c r="E2861">
        <v>11710</v>
      </c>
      <c r="F2861" t="s">
        <v>11433</v>
      </c>
      <c r="G2861" t="s">
        <v>84</v>
      </c>
      <c r="H2861" t="str">
        <f t="shared" si="1274"/>
        <v>20</v>
      </c>
      <c r="I2861" t="str">
        <f t="shared" si="1275"/>
        <v>Jul</v>
      </c>
      <c r="J2861" t="s">
        <v>85</v>
      </c>
      <c r="K2861" t="str">
        <f t="shared" si="1276"/>
        <v>26</v>
      </c>
      <c r="L2861" t="str">
        <f t="shared" si="1277"/>
        <v>Jul</v>
      </c>
      <c r="M2861" s="36">
        <v>6</v>
      </c>
      <c r="N2861">
        <f t="shared" si="1278"/>
        <v>6</v>
      </c>
      <c r="O2861">
        <f t="shared" si="1279"/>
        <v>0</v>
      </c>
      <c r="P2861">
        <f t="shared" si="1280"/>
        <v>0</v>
      </c>
      <c r="Q2861" t="s">
        <v>226</v>
      </c>
      <c r="R2861" t="s">
        <v>20</v>
      </c>
      <c r="S2861" s="36">
        <v>2</v>
      </c>
      <c r="T2861" s="36">
        <v>0</v>
      </c>
      <c r="U2861" s="2">
        <f>SUMIFS(Sunny!L:L,Sunny!D:D,'Резервации 2026'!E2861)</f>
        <v>2734.4850395999997</v>
      </c>
      <c r="V2861" s="2">
        <f t="shared" ref="V2861" si="1291">+U2861/M2861</f>
        <v>455.74750659999995</v>
      </c>
      <c r="W2861" t="s">
        <v>227</v>
      </c>
      <c r="X2861" t="s">
        <v>11434</v>
      </c>
      <c r="Y2861" t="s">
        <v>1492</v>
      </c>
      <c r="Z2861" t="str">
        <f t="shared" si="1281"/>
        <v>May</v>
      </c>
      <c r="AA2861" s="6">
        <f t="shared" si="1268"/>
        <v>0</v>
      </c>
      <c r="AB2861" s="6">
        <f t="shared" si="1268"/>
        <v>0</v>
      </c>
      <c r="AC2861" s="6">
        <f t="shared" si="1268"/>
        <v>6</v>
      </c>
      <c r="AD2861" s="6">
        <f t="shared" si="1268"/>
        <v>0</v>
      </c>
      <c r="AE2861" s="6">
        <f t="shared" si="1268"/>
        <v>0</v>
      </c>
      <c r="AF2861" s="6">
        <f t="shared" si="1282"/>
        <v>6</v>
      </c>
      <c r="AG2861" s="6">
        <f t="shared" si="1283"/>
        <v>0</v>
      </c>
      <c r="AH2861" s="14" t="str">
        <f>LEFT(X2861,2)&amp;"."&amp;VLOOKUP(MID(X2861,4,3),'Data validation'!$A$1:$B$12,2,FALSE)&amp;".2025"</f>
        <v>26.05.2025</v>
      </c>
      <c r="AI2861">
        <f t="shared" si="1284"/>
        <v>22</v>
      </c>
      <c r="AJ2861" t="str">
        <f>H2861&amp;"."&amp;VLOOKUP(I2861,'Data validation'!$A$1:$B$12,2,FALSE)&amp;".2026"</f>
        <v>20.07.2026</v>
      </c>
      <c r="AK2861">
        <f t="shared" si="1285"/>
        <v>30</v>
      </c>
      <c r="AL2861" t="e">
        <f>VLOOKUP(E2861,[2]Sheet1!$A:$B,2,FALSE)</f>
        <v>#N/A</v>
      </c>
    </row>
    <row r="2862" spans="1:38" x14ac:dyDescent="0.25">
      <c r="A2862" t="str">
        <f>VLOOKUP(Q2862,'Data validation'!$K$2:$L$50,2,FALSE)</f>
        <v>BOOKING</v>
      </c>
      <c r="B2862">
        <f t="shared" si="1271"/>
        <v>0</v>
      </c>
      <c r="C2862">
        <f t="shared" si="1272"/>
        <v>4</v>
      </c>
      <c r="D2862">
        <f t="shared" si="1273"/>
        <v>0</v>
      </c>
      <c r="E2862">
        <v>11882</v>
      </c>
      <c r="F2862" t="s">
        <v>11435</v>
      </c>
      <c r="G2862" t="s">
        <v>54</v>
      </c>
      <c r="H2862" t="str">
        <f t="shared" si="1274"/>
        <v>30</v>
      </c>
      <c r="I2862" t="str">
        <f t="shared" si="1275"/>
        <v>Aug</v>
      </c>
      <c r="J2862" t="s">
        <v>322</v>
      </c>
      <c r="K2862" t="str">
        <f t="shared" si="1276"/>
        <v>03</v>
      </c>
      <c r="L2862" t="str">
        <f t="shared" si="1277"/>
        <v>Sep</v>
      </c>
      <c r="M2862" s="36">
        <v>4</v>
      </c>
      <c r="N2862">
        <f t="shared" si="1278"/>
        <v>-27</v>
      </c>
      <c r="O2862">
        <f t="shared" si="1279"/>
        <v>1</v>
      </c>
      <c r="P2862">
        <f t="shared" si="1280"/>
        <v>2</v>
      </c>
      <c r="Q2862" t="s">
        <v>587</v>
      </c>
      <c r="R2862" t="s">
        <v>48</v>
      </c>
      <c r="S2862" s="36">
        <v>2</v>
      </c>
      <c r="T2862" s="36">
        <v>1</v>
      </c>
      <c r="U2862" s="2">
        <v>1732.4706253211007</v>
      </c>
      <c r="V2862" s="2">
        <v>433.11765633027517</v>
      </c>
      <c r="W2862" t="s">
        <v>262</v>
      </c>
      <c r="X2862" t="s">
        <v>11436</v>
      </c>
      <c r="Y2862" t="s">
        <v>364</v>
      </c>
      <c r="Z2862" t="str">
        <f t="shared" si="1281"/>
        <v>May</v>
      </c>
      <c r="AA2862" s="6">
        <f t="shared" si="1268"/>
        <v>0</v>
      </c>
      <c r="AB2862" s="6">
        <f t="shared" si="1268"/>
        <v>0</v>
      </c>
      <c r="AC2862" s="6">
        <f t="shared" si="1268"/>
        <v>0</v>
      </c>
      <c r="AD2862" s="6">
        <f t="shared" si="1268"/>
        <v>1</v>
      </c>
      <c r="AE2862" s="6">
        <f t="shared" si="1268"/>
        <v>2</v>
      </c>
      <c r="AF2862" s="6">
        <f t="shared" si="1282"/>
        <v>3</v>
      </c>
      <c r="AG2862" s="6">
        <f t="shared" si="1283"/>
        <v>-1</v>
      </c>
      <c r="AH2862" s="14" t="str">
        <f>LEFT(X2862,2)&amp;"."&amp;VLOOKUP(MID(X2862,4,3),'Data validation'!$A$1:$B$12,2,FALSE)&amp;".2025"</f>
        <v>31.05.2025</v>
      </c>
      <c r="AI2862">
        <f t="shared" si="1284"/>
        <v>22</v>
      </c>
      <c r="AJ2862" t="str">
        <f>H2862&amp;"."&amp;VLOOKUP(I2862,'Data validation'!$A$1:$B$12,2,FALSE)&amp;".2026"</f>
        <v>30.08.2026</v>
      </c>
      <c r="AK2862">
        <f t="shared" si="1285"/>
        <v>36</v>
      </c>
      <c r="AL2862" t="e">
        <f>VLOOKUP(E2862,[2]Sheet1!$A:$B,2,FALSE)</f>
        <v>#N/A</v>
      </c>
    </row>
    <row r="2863" spans="1:38" x14ac:dyDescent="0.25">
      <c r="A2863" t="str">
        <f>VLOOKUP(Q2863,'Data validation'!$K$2:$L$50,2,FALSE)</f>
        <v>BOOKING</v>
      </c>
      <c r="B2863">
        <f t="shared" si="1271"/>
        <v>0</v>
      </c>
      <c r="C2863">
        <f t="shared" si="1272"/>
        <v>4</v>
      </c>
      <c r="D2863">
        <f t="shared" si="1273"/>
        <v>0</v>
      </c>
      <c r="E2863">
        <v>11486</v>
      </c>
      <c r="F2863" t="s">
        <v>11437</v>
      </c>
      <c r="G2863" t="s">
        <v>125</v>
      </c>
      <c r="H2863" t="str">
        <f t="shared" si="1274"/>
        <v>21</v>
      </c>
      <c r="I2863" t="str">
        <f t="shared" si="1275"/>
        <v>Jun</v>
      </c>
      <c r="J2863" t="s">
        <v>303</v>
      </c>
      <c r="K2863" t="str">
        <f t="shared" si="1276"/>
        <v>25</v>
      </c>
      <c r="L2863" t="str">
        <f t="shared" si="1277"/>
        <v>Jun</v>
      </c>
      <c r="M2863" s="36">
        <v>4</v>
      </c>
      <c r="N2863">
        <f t="shared" si="1278"/>
        <v>4</v>
      </c>
      <c r="O2863">
        <f t="shared" si="1279"/>
        <v>0</v>
      </c>
      <c r="P2863">
        <f t="shared" si="1280"/>
        <v>0</v>
      </c>
      <c r="Q2863" t="s">
        <v>587</v>
      </c>
      <c r="R2863" t="s">
        <v>63</v>
      </c>
      <c r="S2863" s="36">
        <v>2</v>
      </c>
      <c r="T2863" s="36">
        <v>2</v>
      </c>
      <c r="U2863" s="2">
        <v>1773.1662440366972</v>
      </c>
      <c r="V2863" s="2">
        <v>443.2915610091743</v>
      </c>
      <c r="X2863" t="s">
        <v>11438</v>
      </c>
      <c r="Y2863" t="s">
        <v>9454</v>
      </c>
      <c r="Z2863" t="str">
        <f t="shared" si="1281"/>
        <v>May</v>
      </c>
      <c r="AA2863" s="6">
        <f t="shared" si="1268"/>
        <v>0</v>
      </c>
      <c r="AB2863" s="6">
        <f t="shared" si="1268"/>
        <v>4</v>
      </c>
      <c r="AC2863" s="6">
        <f t="shared" si="1268"/>
        <v>0</v>
      </c>
      <c r="AD2863" s="6">
        <f t="shared" si="1268"/>
        <v>0</v>
      </c>
      <c r="AE2863" s="6">
        <f t="shared" si="1268"/>
        <v>0</v>
      </c>
      <c r="AF2863" s="6">
        <f t="shared" si="1282"/>
        <v>4</v>
      </c>
      <c r="AG2863" s="6">
        <f t="shared" si="1283"/>
        <v>0</v>
      </c>
      <c r="AH2863" s="14" t="str">
        <f>LEFT(X2863,2)&amp;"."&amp;VLOOKUP(MID(X2863,4,3),'Data validation'!$A$1:$B$12,2,FALSE)&amp;".2025"</f>
        <v>14.05.2025</v>
      </c>
      <c r="AI2863">
        <f t="shared" si="1284"/>
        <v>20</v>
      </c>
      <c r="AJ2863" t="str">
        <f>H2863&amp;"."&amp;VLOOKUP(I2863,'Data validation'!$A$1:$B$12,2,FALSE)&amp;".2026"</f>
        <v>21.06.2026</v>
      </c>
      <c r="AK2863">
        <f t="shared" si="1285"/>
        <v>26</v>
      </c>
      <c r="AL2863" t="e">
        <f>VLOOKUP(E2863,[2]Sheet1!$A:$B,2,FALSE)</f>
        <v>#N/A</v>
      </c>
    </row>
    <row r="2864" spans="1:38" x14ac:dyDescent="0.25">
      <c r="A2864" t="str">
        <f>VLOOKUP(Q2864,'Data validation'!$K$2:$L$50,2,FALSE)</f>
        <v>TOPOLA SKIES</v>
      </c>
      <c r="B2864">
        <f t="shared" si="1271"/>
        <v>0</v>
      </c>
      <c r="C2864">
        <f t="shared" si="1272"/>
        <v>5</v>
      </c>
      <c r="D2864">
        <f t="shared" si="1273"/>
        <v>0</v>
      </c>
      <c r="E2864">
        <v>11650</v>
      </c>
      <c r="F2864" t="s">
        <v>11439</v>
      </c>
      <c r="G2864" t="s">
        <v>364</v>
      </c>
      <c r="H2864" t="str">
        <f t="shared" si="1274"/>
        <v>31</v>
      </c>
      <c r="I2864" t="str">
        <f t="shared" si="1275"/>
        <v>May</v>
      </c>
      <c r="J2864" t="s">
        <v>2076</v>
      </c>
      <c r="K2864" t="str">
        <f t="shared" si="1276"/>
        <v>05</v>
      </c>
      <c r="L2864" t="str">
        <f t="shared" si="1277"/>
        <v>Jun</v>
      </c>
      <c r="M2864" s="36">
        <v>5</v>
      </c>
      <c r="N2864">
        <f t="shared" si="1278"/>
        <v>-26</v>
      </c>
      <c r="O2864">
        <f t="shared" si="1279"/>
        <v>0</v>
      </c>
      <c r="P2864">
        <f t="shared" si="1280"/>
        <v>4</v>
      </c>
      <c r="Q2864" t="s">
        <v>35</v>
      </c>
      <c r="R2864" t="s">
        <v>188</v>
      </c>
      <c r="S2864" s="36">
        <v>2</v>
      </c>
      <c r="T2864" s="36">
        <v>2</v>
      </c>
      <c r="U2864" s="2">
        <v>1593.8220160550459</v>
      </c>
      <c r="V2864" s="2">
        <v>318.76440321100915</v>
      </c>
      <c r="W2864" t="s">
        <v>7515</v>
      </c>
      <c r="X2864" t="s">
        <v>11440</v>
      </c>
      <c r="Y2864" t="s">
        <v>7488</v>
      </c>
      <c r="Z2864" t="str">
        <f t="shared" si="1281"/>
        <v>May</v>
      </c>
      <c r="AA2864" s="6">
        <f t="shared" si="1268"/>
        <v>0</v>
      </c>
      <c r="AB2864" s="6">
        <f t="shared" si="1268"/>
        <v>4</v>
      </c>
      <c r="AC2864" s="6">
        <f t="shared" si="1268"/>
        <v>0</v>
      </c>
      <c r="AD2864" s="6">
        <f t="shared" si="1268"/>
        <v>0</v>
      </c>
      <c r="AE2864" s="6">
        <f t="shared" si="1268"/>
        <v>0</v>
      </c>
      <c r="AF2864" s="6">
        <f t="shared" si="1282"/>
        <v>4</v>
      </c>
      <c r="AG2864" s="6">
        <f t="shared" si="1283"/>
        <v>-1</v>
      </c>
      <c r="AH2864" s="14" t="str">
        <f>LEFT(X2864,2)&amp;"."&amp;VLOOKUP(MID(X2864,4,3),'Data validation'!$A$1:$B$12,2,FALSE)&amp;".2025"</f>
        <v>24.05.2025</v>
      </c>
      <c r="AI2864">
        <f t="shared" si="1284"/>
        <v>21</v>
      </c>
      <c r="AJ2864" t="str">
        <f>H2864&amp;"."&amp;VLOOKUP(I2864,'Data validation'!$A$1:$B$12,2,FALSE)&amp;".2026"</f>
        <v>31.05.2026</v>
      </c>
      <c r="AK2864">
        <f t="shared" si="1285"/>
        <v>23</v>
      </c>
      <c r="AL2864" t="e">
        <f>VLOOKUP(E2864,[2]Sheet1!$A:$B,2,FALSE)</f>
        <v>#N/A</v>
      </c>
    </row>
    <row r="2865" spans="1:38" x14ac:dyDescent="0.25">
      <c r="A2865" t="str">
        <f>VLOOKUP(Q2865,'Data validation'!$K$2:$L$50,2,FALSE)</f>
        <v>BOOKING</v>
      </c>
      <c r="B2865">
        <f t="shared" si="1271"/>
        <v>1</v>
      </c>
      <c r="C2865">
        <f t="shared" si="1272"/>
        <v>0</v>
      </c>
      <c r="D2865">
        <f t="shared" si="1273"/>
        <v>0</v>
      </c>
      <c r="E2865">
        <v>11887</v>
      </c>
      <c r="F2865" t="s">
        <v>11441</v>
      </c>
      <c r="G2865" t="s">
        <v>1448</v>
      </c>
      <c r="H2865" t="str">
        <f t="shared" si="1274"/>
        <v>12</v>
      </c>
      <c r="I2865" t="str">
        <f t="shared" si="1275"/>
        <v>Jun</v>
      </c>
      <c r="J2865" t="s">
        <v>248</v>
      </c>
      <c r="K2865" t="str">
        <f t="shared" si="1276"/>
        <v>13</v>
      </c>
      <c r="L2865" t="str">
        <f t="shared" si="1277"/>
        <v>Jun</v>
      </c>
      <c r="M2865" s="36">
        <v>1</v>
      </c>
      <c r="N2865">
        <f t="shared" si="1278"/>
        <v>1</v>
      </c>
      <c r="O2865">
        <f t="shared" si="1279"/>
        <v>0</v>
      </c>
      <c r="P2865">
        <f t="shared" si="1280"/>
        <v>0</v>
      </c>
      <c r="Q2865" t="s">
        <v>587</v>
      </c>
      <c r="R2865" t="s">
        <v>63</v>
      </c>
      <c r="S2865" s="36">
        <v>2</v>
      </c>
      <c r="T2865" s="36">
        <v>1</v>
      </c>
      <c r="U2865" s="2">
        <v>257.25444688073389</v>
      </c>
      <c r="V2865" s="2">
        <v>257.25444688073389</v>
      </c>
      <c r="W2865" t="s">
        <v>227</v>
      </c>
      <c r="X2865" t="s">
        <v>11442</v>
      </c>
      <c r="Y2865" t="s">
        <v>364</v>
      </c>
      <c r="Z2865" t="str">
        <f t="shared" si="1281"/>
        <v>May</v>
      </c>
      <c r="AA2865" s="6">
        <f t="shared" si="1268"/>
        <v>0</v>
      </c>
      <c r="AB2865" s="6">
        <f t="shared" si="1268"/>
        <v>1</v>
      </c>
      <c r="AC2865" s="6">
        <f t="shared" si="1268"/>
        <v>0</v>
      </c>
      <c r="AD2865" s="6">
        <f t="shared" si="1268"/>
        <v>0</v>
      </c>
      <c r="AE2865" s="6">
        <f t="shared" si="1268"/>
        <v>0</v>
      </c>
      <c r="AF2865" s="6">
        <f t="shared" si="1282"/>
        <v>1</v>
      </c>
      <c r="AG2865" s="6">
        <f t="shared" si="1283"/>
        <v>0</v>
      </c>
      <c r="AH2865" s="14" t="str">
        <f>LEFT(X2865,2)&amp;"."&amp;VLOOKUP(MID(X2865,4,3),'Data validation'!$A$1:$B$12,2,FALSE)&amp;".2025"</f>
        <v>31.05.2025</v>
      </c>
      <c r="AI2865">
        <f t="shared" si="1284"/>
        <v>22</v>
      </c>
      <c r="AJ2865" t="str">
        <f>H2865&amp;"."&amp;VLOOKUP(I2865,'Data validation'!$A$1:$B$12,2,FALSE)&amp;".2026"</f>
        <v>12.06.2026</v>
      </c>
      <c r="AK2865">
        <f t="shared" si="1285"/>
        <v>24</v>
      </c>
      <c r="AL2865" t="e">
        <f>VLOOKUP(E2865,[2]Sheet1!$A:$B,2,FALSE)</f>
        <v>#N/A</v>
      </c>
    </row>
    <row r="2866" spans="1:38" x14ac:dyDescent="0.25">
      <c r="A2866" t="str">
        <f>VLOOKUP(Q2866,'Data validation'!$K$2:$L$50,2,FALSE)</f>
        <v>BOOKING</v>
      </c>
      <c r="B2866">
        <f t="shared" si="1271"/>
        <v>0</v>
      </c>
      <c r="C2866">
        <f t="shared" si="1272"/>
        <v>3</v>
      </c>
      <c r="D2866">
        <f t="shared" si="1273"/>
        <v>0</v>
      </c>
      <c r="E2866">
        <v>11889</v>
      </c>
      <c r="F2866" t="s">
        <v>11443</v>
      </c>
      <c r="G2866" t="s">
        <v>125</v>
      </c>
      <c r="H2866" t="str">
        <f t="shared" si="1274"/>
        <v>21</v>
      </c>
      <c r="I2866" t="str">
        <f t="shared" si="1275"/>
        <v>Jun</v>
      </c>
      <c r="J2866" t="s">
        <v>152</v>
      </c>
      <c r="K2866" t="str">
        <f t="shared" si="1276"/>
        <v>24</v>
      </c>
      <c r="L2866" t="str">
        <f t="shared" si="1277"/>
        <v>Jun</v>
      </c>
      <c r="M2866" s="36">
        <v>3</v>
      </c>
      <c r="N2866">
        <f t="shared" si="1278"/>
        <v>3</v>
      </c>
      <c r="O2866">
        <f t="shared" si="1279"/>
        <v>0</v>
      </c>
      <c r="P2866">
        <f t="shared" si="1280"/>
        <v>0</v>
      </c>
      <c r="Q2866" t="s">
        <v>587</v>
      </c>
      <c r="R2866" t="s">
        <v>25</v>
      </c>
      <c r="S2866" s="36">
        <v>2</v>
      </c>
      <c r="T2866" s="36">
        <v>1</v>
      </c>
      <c r="U2866" s="2">
        <v>1090.0612155963302</v>
      </c>
      <c r="V2866" s="2">
        <v>363.35373853211007</v>
      </c>
      <c r="W2866" t="s">
        <v>262</v>
      </c>
      <c r="X2866" t="s">
        <v>11444</v>
      </c>
      <c r="Y2866" t="s">
        <v>364</v>
      </c>
      <c r="Z2866" t="str">
        <f t="shared" si="1281"/>
        <v>May</v>
      </c>
      <c r="AA2866" s="6">
        <f t="shared" si="1268"/>
        <v>0</v>
      </c>
      <c r="AB2866" s="6">
        <f t="shared" si="1268"/>
        <v>3</v>
      </c>
      <c r="AC2866" s="6">
        <f t="shared" si="1268"/>
        <v>0</v>
      </c>
      <c r="AD2866" s="6">
        <f t="shared" si="1268"/>
        <v>0</v>
      </c>
      <c r="AE2866" s="6">
        <f t="shared" si="1268"/>
        <v>0</v>
      </c>
      <c r="AF2866" s="6">
        <f t="shared" si="1282"/>
        <v>3</v>
      </c>
      <c r="AG2866" s="6">
        <f t="shared" si="1283"/>
        <v>0</v>
      </c>
      <c r="AH2866" s="14" t="str">
        <f>LEFT(X2866,2)&amp;"."&amp;VLOOKUP(MID(X2866,4,3),'Data validation'!$A$1:$B$12,2,FALSE)&amp;".2025"</f>
        <v>31.05.2025</v>
      </c>
      <c r="AI2866">
        <f t="shared" si="1284"/>
        <v>22</v>
      </c>
      <c r="AJ2866" t="str">
        <f>H2866&amp;"."&amp;VLOOKUP(I2866,'Data validation'!$A$1:$B$12,2,FALSE)&amp;".2026"</f>
        <v>21.06.2026</v>
      </c>
      <c r="AK2866">
        <f t="shared" si="1285"/>
        <v>26</v>
      </c>
      <c r="AL2866" t="e">
        <f>VLOOKUP(E2866,[2]Sheet1!$A:$B,2,FALSE)</f>
        <v>#N/A</v>
      </c>
    </row>
    <row r="2867" spans="1:38" x14ac:dyDescent="0.25">
      <c r="A2867" t="str">
        <f>VLOOKUP(Q2867,'Data validation'!$K$2:$L$50,2,FALSE)</f>
        <v>TOPOLA SKIES</v>
      </c>
      <c r="B2867">
        <f t="shared" si="1271"/>
        <v>0</v>
      </c>
      <c r="C2867">
        <f t="shared" si="1272"/>
        <v>0</v>
      </c>
      <c r="D2867">
        <f t="shared" si="1273"/>
        <v>9</v>
      </c>
      <c r="E2867">
        <v>11888</v>
      </c>
      <c r="F2867" t="s">
        <v>11445</v>
      </c>
      <c r="G2867" t="s">
        <v>135</v>
      </c>
      <c r="H2867" t="str">
        <f t="shared" si="1274"/>
        <v>01</v>
      </c>
      <c r="I2867" t="str">
        <f t="shared" si="1275"/>
        <v>Aug</v>
      </c>
      <c r="J2867" t="s">
        <v>326</v>
      </c>
      <c r="K2867" t="str">
        <f t="shared" si="1276"/>
        <v>10</v>
      </c>
      <c r="L2867" t="str">
        <f t="shared" si="1277"/>
        <v>Aug</v>
      </c>
      <c r="M2867" s="36">
        <v>9</v>
      </c>
      <c r="N2867">
        <f t="shared" si="1278"/>
        <v>9</v>
      </c>
      <c r="O2867">
        <f t="shared" si="1279"/>
        <v>0</v>
      </c>
      <c r="P2867">
        <f t="shared" si="1280"/>
        <v>0</v>
      </c>
      <c r="Q2867" t="s">
        <v>35</v>
      </c>
      <c r="R2867" t="s">
        <v>188</v>
      </c>
      <c r="S2867" s="36">
        <v>3</v>
      </c>
      <c r="T2867" s="36">
        <v>1</v>
      </c>
      <c r="U2867" s="2">
        <v>6958.9508003669725</v>
      </c>
      <c r="V2867" s="2">
        <v>773.21675559633024</v>
      </c>
      <c r="X2867" t="s">
        <v>11446</v>
      </c>
      <c r="Y2867" t="s">
        <v>364</v>
      </c>
      <c r="Z2867" t="str">
        <f t="shared" si="1281"/>
        <v>May</v>
      </c>
      <c r="AA2867" s="6">
        <f t="shared" si="1268"/>
        <v>0</v>
      </c>
      <c r="AB2867" s="6">
        <f t="shared" si="1268"/>
        <v>0</v>
      </c>
      <c r="AC2867" s="6">
        <f t="shared" si="1268"/>
        <v>0</v>
      </c>
      <c r="AD2867" s="6">
        <f t="shared" si="1268"/>
        <v>9</v>
      </c>
      <c r="AE2867" s="6">
        <f t="shared" si="1268"/>
        <v>0</v>
      </c>
      <c r="AF2867" s="6">
        <f t="shared" si="1282"/>
        <v>9</v>
      </c>
      <c r="AG2867" s="6">
        <f t="shared" si="1283"/>
        <v>0</v>
      </c>
      <c r="AH2867" s="14" t="str">
        <f>LEFT(X2867,2)&amp;"."&amp;VLOOKUP(MID(X2867,4,3),'Data validation'!$A$1:$B$12,2,FALSE)&amp;".2025"</f>
        <v>31.05.2025</v>
      </c>
      <c r="AI2867">
        <f t="shared" si="1284"/>
        <v>22</v>
      </c>
      <c r="AJ2867" t="str">
        <f>H2867&amp;"."&amp;VLOOKUP(I2867,'Data validation'!$A$1:$B$12,2,FALSE)&amp;".2026"</f>
        <v>01.08.2026</v>
      </c>
      <c r="AK2867">
        <f t="shared" si="1285"/>
        <v>31</v>
      </c>
      <c r="AL2867" t="e">
        <f>VLOOKUP(E2867,[2]Sheet1!$A:$B,2,FALSE)</f>
        <v>#N/A</v>
      </c>
    </row>
    <row r="2868" spans="1:38" x14ac:dyDescent="0.25">
      <c r="A2868" t="str">
        <f>VLOOKUP(Q2868,'Data validation'!$K$2:$L$50,2,FALSE)</f>
        <v>INDIVIDUAL</v>
      </c>
      <c r="B2868">
        <f t="shared" si="1271"/>
        <v>0</v>
      </c>
      <c r="C2868">
        <f t="shared" si="1272"/>
        <v>0</v>
      </c>
      <c r="D2868">
        <f t="shared" si="1273"/>
        <v>5</v>
      </c>
      <c r="E2868">
        <v>11712</v>
      </c>
      <c r="F2868" t="s">
        <v>11447</v>
      </c>
      <c r="G2868" t="s">
        <v>85</v>
      </c>
      <c r="H2868" t="str">
        <f t="shared" si="1274"/>
        <v>26</v>
      </c>
      <c r="I2868" t="str">
        <f t="shared" si="1275"/>
        <v>Jul</v>
      </c>
      <c r="J2868" t="s">
        <v>108</v>
      </c>
      <c r="K2868" t="str">
        <f t="shared" si="1276"/>
        <v>31</v>
      </c>
      <c r="L2868" t="str">
        <f t="shared" si="1277"/>
        <v>Jul</v>
      </c>
      <c r="M2868" s="36">
        <v>5</v>
      </c>
      <c r="N2868">
        <f t="shared" si="1278"/>
        <v>5</v>
      </c>
      <c r="O2868">
        <f t="shared" si="1279"/>
        <v>0</v>
      </c>
      <c r="P2868">
        <f t="shared" si="1280"/>
        <v>0</v>
      </c>
      <c r="Q2868" t="s">
        <v>24</v>
      </c>
      <c r="R2868" t="s">
        <v>20</v>
      </c>
      <c r="S2868" s="36">
        <v>1</v>
      </c>
      <c r="T2868" s="36">
        <v>1</v>
      </c>
      <c r="U2868" s="2">
        <v>1139.4055504587154</v>
      </c>
      <c r="V2868" s="2">
        <v>227.8811100917431</v>
      </c>
      <c r="X2868" t="s">
        <v>11448</v>
      </c>
      <c r="Y2868" t="s">
        <v>1492</v>
      </c>
      <c r="Z2868" t="str">
        <f t="shared" si="1281"/>
        <v>May</v>
      </c>
      <c r="AA2868" s="6">
        <f t="shared" si="1268"/>
        <v>0</v>
      </c>
      <c r="AB2868" s="6">
        <f t="shared" si="1268"/>
        <v>0</v>
      </c>
      <c r="AC2868" s="6">
        <f t="shared" si="1268"/>
        <v>5</v>
      </c>
      <c r="AD2868" s="6">
        <f t="shared" si="1268"/>
        <v>0</v>
      </c>
      <c r="AE2868" s="6">
        <f t="shared" si="1268"/>
        <v>0</v>
      </c>
      <c r="AF2868" s="6">
        <f t="shared" si="1282"/>
        <v>5</v>
      </c>
      <c r="AG2868" s="6">
        <f t="shared" si="1283"/>
        <v>0</v>
      </c>
      <c r="AH2868" s="14" t="str">
        <f>LEFT(X2868,2)&amp;"."&amp;VLOOKUP(MID(X2868,4,3),'Data validation'!$A$1:$B$12,2,FALSE)&amp;".2025"</f>
        <v>26.05.2025</v>
      </c>
      <c r="AI2868">
        <f t="shared" si="1284"/>
        <v>22</v>
      </c>
      <c r="AJ2868" t="str">
        <f>H2868&amp;"."&amp;VLOOKUP(I2868,'Data validation'!$A$1:$B$12,2,FALSE)&amp;".2026"</f>
        <v>26.07.2026</v>
      </c>
      <c r="AK2868">
        <f t="shared" si="1285"/>
        <v>31</v>
      </c>
      <c r="AL2868" t="e">
        <f>VLOOKUP(E2868,[2]Sheet1!$A:$B,2,FALSE)</f>
        <v>#N/A</v>
      </c>
    </row>
    <row r="2869" spans="1:38" x14ac:dyDescent="0.25">
      <c r="A2869" t="str">
        <f>VLOOKUP(Q2869,'Data validation'!$K$2:$L$50,2,FALSE)</f>
        <v>BOOKING</v>
      </c>
      <c r="B2869">
        <f t="shared" si="1271"/>
        <v>0</v>
      </c>
      <c r="C2869">
        <f t="shared" si="1272"/>
        <v>4</v>
      </c>
      <c r="D2869">
        <f t="shared" si="1273"/>
        <v>0</v>
      </c>
      <c r="E2869">
        <v>11713</v>
      </c>
      <c r="F2869" t="s">
        <v>11449</v>
      </c>
      <c r="G2869" t="s">
        <v>173</v>
      </c>
      <c r="H2869" t="str">
        <f t="shared" si="1274"/>
        <v>06</v>
      </c>
      <c r="I2869" t="str">
        <f t="shared" si="1275"/>
        <v>Jul</v>
      </c>
      <c r="J2869" t="s">
        <v>182</v>
      </c>
      <c r="K2869" t="str">
        <f t="shared" si="1276"/>
        <v>10</v>
      </c>
      <c r="L2869" t="str">
        <f t="shared" si="1277"/>
        <v>Jul</v>
      </c>
      <c r="M2869" s="36">
        <v>4</v>
      </c>
      <c r="N2869">
        <f t="shared" si="1278"/>
        <v>4</v>
      </c>
      <c r="O2869">
        <f t="shared" si="1279"/>
        <v>0</v>
      </c>
      <c r="P2869">
        <f t="shared" si="1280"/>
        <v>0</v>
      </c>
      <c r="Q2869" t="s">
        <v>587</v>
      </c>
      <c r="R2869" t="s">
        <v>17</v>
      </c>
      <c r="S2869" s="36">
        <v>2</v>
      </c>
      <c r="T2869" s="36">
        <v>2</v>
      </c>
      <c r="U2869" s="2">
        <v>2209.1907302752288</v>
      </c>
      <c r="V2869" s="2">
        <v>552.2976825688072</v>
      </c>
      <c r="W2869" t="s">
        <v>262</v>
      </c>
      <c r="X2869" t="s">
        <v>11450</v>
      </c>
      <c r="Y2869" t="s">
        <v>1492</v>
      </c>
      <c r="Z2869" t="str">
        <f t="shared" si="1281"/>
        <v>May</v>
      </c>
      <c r="AA2869" s="6">
        <f t="shared" si="1268"/>
        <v>0</v>
      </c>
      <c r="AB2869" s="6">
        <f t="shared" si="1268"/>
        <v>0</v>
      </c>
      <c r="AC2869" s="6">
        <f t="shared" si="1268"/>
        <v>4</v>
      </c>
      <c r="AD2869" s="6">
        <f t="shared" si="1268"/>
        <v>0</v>
      </c>
      <c r="AE2869" s="6">
        <f t="shared" si="1268"/>
        <v>0</v>
      </c>
      <c r="AF2869" s="6">
        <f t="shared" si="1282"/>
        <v>4</v>
      </c>
      <c r="AG2869" s="6">
        <f t="shared" si="1283"/>
        <v>0</v>
      </c>
      <c r="AH2869" s="14" t="str">
        <f>LEFT(X2869,2)&amp;"."&amp;VLOOKUP(MID(X2869,4,3),'Data validation'!$A$1:$B$12,2,FALSE)&amp;".2025"</f>
        <v>26.05.2025</v>
      </c>
      <c r="AI2869">
        <f t="shared" si="1284"/>
        <v>22</v>
      </c>
      <c r="AJ2869" t="str">
        <f>H2869&amp;"."&amp;VLOOKUP(I2869,'Data validation'!$A$1:$B$12,2,FALSE)&amp;".2026"</f>
        <v>06.07.2026</v>
      </c>
      <c r="AK2869">
        <f t="shared" si="1285"/>
        <v>28</v>
      </c>
      <c r="AL2869" t="e">
        <f>VLOOKUP(E2869,[2]Sheet1!$A:$B,2,FALSE)</f>
        <v>#N/A</v>
      </c>
    </row>
    <row r="2870" spans="1:38" x14ac:dyDescent="0.25">
      <c r="A2870" t="str">
        <f>VLOOKUP(Q2870,'Data validation'!$K$2:$L$50,2,FALSE)</f>
        <v>BOOKING</v>
      </c>
      <c r="B2870">
        <f t="shared" si="1271"/>
        <v>0</v>
      </c>
      <c r="C2870">
        <f t="shared" si="1272"/>
        <v>3</v>
      </c>
      <c r="D2870">
        <f t="shared" si="1273"/>
        <v>0</v>
      </c>
      <c r="E2870">
        <v>12008</v>
      </c>
      <c r="F2870" t="s">
        <v>11451</v>
      </c>
      <c r="G2870" t="s">
        <v>44</v>
      </c>
      <c r="H2870" t="str">
        <f t="shared" si="1274"/>
        <v>29</v>
      </c>
      <c r="I2870" t="str">
        <f t="shared" si="1275"/>
        <v>Jun</v>
      </c>
      <c r="J2870" t="s">
        <v>120</v>
      </c>
      <c r="K2870" t="str">
        <f t="shared" si="1276"/>
        <v>02</v>
      </c>
      <c r="L2870" t="str">
        <f t="shared" si="1277"/>
        <v>Jul</v>
      </c>
      <c r="M2870" s="36">
        <v>3</v>
      </c>
      <c r="N2870">
        <f t="shared" si="1278"/>
        <v>-27</v>
      </c>
      <c r="O2870">
        <f t="shared" si="1279"/>
        <v>2</v>
      </c>
      <c r="P2870">
        <f t="shared" si="1280"/>
        <v>1</v>
      </c>
      <c r="Q2870" t="s">
        <v>587</v>
      </c>
      <c r="R2870" t="s">
        <v>20</v>
      </c>
      <c r="S2870" s="36">
        <v>2</v>
      </c>
      <c r="T2870" s="36">
        <v>1</v>
      </c>
      <c r="U2870" s="2">
        <v>1325.5144381651376</v>
      </c>
      <c r="V2870" s="2">
        <v>441.83814605504585</v>
      </c>
      <c r="W2870" t="s">
        <v>262</v>
      </c>
      <c r="X2870" t="s">
        <v>11452</v>
      </c>
      <c r="Y2870" t="s">
        <v>2076</v>
      </c>
      <c r="Z2870" t="str">
        <f t="shared" si="1281"/>
        <v>Jun</v>
      </c>
      <c r="AA2870" s="6">
        <f t="shared" si="1268"/>
        <v>0</v>
      </c>
      <c r="AB2870" s="6">
        <f t="shared" si="1268"/>
        <v>2</v>
      </c>
      <c r="AC2870" s="6">
        <f t="shared" si="1268"/>
        <v>1</v>
      </c>
      <c r="AD2870" s="6">
        <f t="shared" si="1268"/>
        <v>0</v>
      </c>
      <c r="AE2870" s="6">
        <f t="shared" si="1268"/>
        <v>0</v>
      </c>
      <c r="AF2870" s="6">
        <f t="shared" si="1282"/>
        <v>3</v>
      </c>
      <c r="AG2870" s="6">
        <f t="shared" si="1283"/>
        <v>0</v>
      </c>
      <c r="AH2870" s="14" t="str">
        <f>LEFT(X2870,2)&amp;"."&amp;VLOOKUP(MID(X2870,4,3),'Data validation'!$A$1:$B$12,2,FALSE)&amp;".2025"</f>
        <v>05.06.2025</v>
      </c>
      <c r="AI2870">
        <f t="shared" si="1284"/>
        <v>23</v>
      </c>
      <c r="AJ2870" t="str">
        <f>H2870&amp;"."&amp;VLOOKUP(I2870,'Data validation'!$A$1:$B$12,2,FALSE)&amp;".2026"</f>
        <v>29.06.2026</v>
      </c>
      <c r="AK2870">
        <f t="shared" si="1285"/>
        <v>27</v>
      </c>
      <c r="AL2870" t="e">
        <f>VLOOKUP(E2870,[2]Sheet1!$A:$B,2,FALSE)</f>
        <v>#N/A</v>
      </c>
    </row>
    <row r="2871" spans="1:38" x14ac:dyDescent="0.25">
      <c r="A2871" t="str">
        <f>VLOOKUP(Q2871,'Data validation'!$K$2:$L$50,2,FALSE)</f>
        <v>BOOKING</v>
      </c>
      <c r="B2871">
        <f t="shared" si="1271"/>
        <v>0</v>
      </c>
      <c r="C2871">
        <f t="shared" si="1272"/>
        <v>3</v>
      </c>
      <c r="D2871">
        <f t="shared" si="1273"/>
        <v>0</v>
      </c>
      <c r="E2871">
        <v>12009</v>
      </c>
      <c r="F2871" t="s">
        <v>11451</v>
      </c>
      <c r="G2871" t="s">
        <v>44</v>
      </c>
      <c r="H2871" t="str">
        <f t="shared" si="1274"/>
        <v>29</v>
      </c>
      <c r="I2871" t="str">
        <f t="shared" si="1275"/>
        <v>Jun</v>
      </c>
      <c r="J2871" t="s">
        <v>120</v>
      </c>
      <c r="K2871" t="str">
        <f t="shared" si="1276"/>
        <v>02</v>
      </c>
      <c r="L2871" t="str">
        <f t="shared" si="1277"/>
        <v>Jul</v>
      </c>
      <c r="M2871" s="36">
        <v>3</v>
      </c>
      <c r="N2871">
        <f t="shared" si="1278"/>
        <v>-27</v>
      </c>
      <c r="O2871">
        <f t="shared" si="1279"/>
        <v>2</v>
      </c>
      <c r="P2871">
        <f t="shared" si="1280"/>
        <v>1</v>
      </c>
      <c r="Q2871" t="s">
        <v>587</v>
      </c>
      <c r="R2871" t="s">
        <v>20</v>
      </c>
      <c r="S2871" s="36">
        <v>2</v>
      </c>
      <c r="T2871" s="36">
        <v>1</v>
      </c>
      <c r="U2871" s="2">
        <v>1325.5144381651376</v>
      </c>
      <c r="V2871" s="2">
        <v>441.83814605504585</v>
      </c>
      <c r="X2871" t="s">
        <v>11452</v>
      </c>
      <c r="Y2871" t="s">
        <v>2076</v>
      </c>
      <c r="Z2871" t="str">
        <f t="shared" si="1281"/>
        <v>Jun</v>
      </c>
      <c r="AA2871" s="6">
        <f t="shared" si="1268"/>
        <v>0</v>
      </c>
      <c r="AB2871" s="6">
        <f t="shared" si="1268"/>
        <v>2</v>
      </c>
      <c r="AC2871" s="6">
        <f t="shared" si="1268"/>
        <v>1</v>
      </c>
      <c r="AD2871" s="6">
        <f t="shared" si="1268"/>
        <v>0</v>
      </c>
      <c r="AE2871" s="6">
        <f t="shared" si="1268"/>
        <v>0</v>
      </c>
      <c r="AF2871" s="6">
        <f t="shared" si="1282"/>
        <v>3</v>
      </c>
      <c r="AG2871" s="6">
        <f t="shared" si="1283"/>
        <v>0</v>
      </c>
      <c r="AH2871" s="14" t="str">
        <f>LEFT(X2871,2)&amp;"."&amp;VLOOKUP(MID(X2871,4,3),'Data validation'!$A$1:$B$12,2,FALSE)&amp;".2025"</f>
        <v>05.06.2025</v>
      </c>
      <c r="AI2871">
        <f t="shared" si="1284"/>
        <v>23</v>
      </c>
      <c r="AJ2871" t="str">
        <f>H2871&amp;"."&amp;VLOOKUP(I2871,'Data validation'!$A$1:$B$12,2,FALSE)&amp;".2026"</f>
        <v>29.06.2026</v>
      </c>
      <c r="AK2871">
        <f t="shared" si="1285"/>
        <v>27</v>
      </c>
      <c r="AL2871" t="e">
        <f>VLOOKUP(E2871,[2]Sheet1!$A:$B,2,FALSE)</f>
        <v>#N/A</v>
      </c>
    </row>
    <row r="2872" spans="1:38" x14ac:dyDescent="0.25">
      <c r="A2872" t="str">
        <f>VLOOKUP(Q2872,'Data validation'!$K$2:$L$50,2,FALSE)</f>
        <v>BOOKING</v>
      </c>
      <c r="B2872">
        <f t="shared" si="1271"/>
        <v>0</v>
      </c>
      <c r="C2872">
        <f t="shared" si="1272"/>
        <v>0</v>
      </c>
      <c r="D2872">
        <f t="shared" si="1273"/>
        <v>4</v>
      </c>
      <c r="E2872">
        <v>12010</v>
      </c>
      <c r="F2872" t="s">
        <v>11453</v>
      </c>
      <c r="G2872" t="s">
        <v>538</v>
      </c>
      <c r="H2872" t="str">
        <f t="shared" si="1274"/>
        <v>22</v>
      </c>
      <c r="I2872" t="str">
        <f t="shared" si="1275"/>
        <v>Jul</v>
      </c>
      <c r="J2872" t="s">
        <v>85</v>
      </c>
      <c r="K2872" t="str">
        <f t="shared" si="1276"/>
        <v>26</v>
      </c>
      <c r="L2872" t="str">
        <f t="shared" si="1277"/>
        <v>Jul</v>
      </c>
      <c r="M2872" s="36">
        <v>4</v>
      </c>
      <c r="N2872">
        <f t="shared" si="1278"/>
        <v>4</v>
      </c>
      <c r="O2872">
        <f t="shared" si="1279"/>
        <v>0</v>
      </c>
      <c r="P2872">
        <f t="shared" si="1280"/>
        <v>0</v>
      </c>
      <c r="Q2872" t="s">
        <v>587</v>
      </c>
      <c r="R2872" t="s">
        <v>17</v>
      </c>
      <c r="S2872" s="36">
        <v>2</v>
      </c>
      <c r="T2872" s="36">
        <v>1</v>
      </c>
      <c r="U2872" s="2">
        <v>1906.8804198165137</v>
      </c>
      <c r="V2872" s="2">
        <v>476.72010495412843</v>
      </c>
      <c r="W2872" t="s">
        <v>262</v>
      </c>
      <c r="X2872" t="s">
        <v>11454</v>
      </c>
      <c r="Y2872" t="s">
        <v>2076</v>
      </c>
      <c r="Z2872" t="str">
        <f t="shared" si="1281"/>
        <v>Jun</v>
      </c>
      <c r="AA2872" s="6">
        <f t="shared" si="1268"/>
        <v>0</v>
      </c>
      <c r="AB2872" s="6">
        <f t="shared" si="1268"/>
        <v>0</v>
      </c>
      <c r="AC2872" s="6">
        <f t="shared" si="1268"/>
        <v>4</v>
      </c>
      <c r="AD2872" s="6">
        <f t="shared" si="1268"/>
        <v>0</v>
      </c>
      <c r="AE2872" s="6">
        <f t="shared" si="1268"/>
        <v>0</v>
      </c>
      <c r="AF2872" s="6">
        <f t="shared" si="1282"/>
        <v>4</v>
      </c>
      <c r="AG2872" s="6">
        <f t="shared" si="1283"/>
        <v>0</v>
      </c>
      <c r="AH2872" s="14" t="str">
        <f>LEFT(X2872,2)&amp;"."&amp;VLOOKUP(MID(X2872,4,3),'Data validation'!$A$1:$B$12,2,FALSE)&amp;".2025"</f>
        <v>05.06.2025</v>
      </c>
      <c r="AI2872">
        <f t="shared" si="1284"/>
        <v>23</v>
      </c>
      <c r="AJ2872" t="str">
        <f>H2872&amp;"."&amp;VLOOKUP(I2872,'Data validation'!$A$1:$B$12,2,FALSE)&amp;".2026"</f>
        <v>22.07.2026</v>
      </c>
      <c r="AK2872">
        <f t="shared" si="1285"/>
        <v>30</v>
      </c>
      <c r="AL2872" t="e">
        <f>VLOOKUP(E2872,[2]Sheet1!$A:$B,2,FALSE)</f>
        <v>#N/A</v>
      </c>
    </row>
    <row r="2873" spans="1:38" x14ac:dyDescent="0.25">
      <c r="A2873" t="str">
        <f>VLOOKUP(Q2873,'Data validation'!$K$2:$L$50,2,FALSE)</f>
        <v>BOOKING</v>
      </c>
      <c r="B2873">
        <f t="shared" si="1271"/>
        <v>0</v>
      </c>
      <c r="C2873">
        <f t="shared" si="1272"/>
        <v>0</v>
      </c>
      <c r="D2873">
        <f t="shared" si="1273"/>
        <v>4</v>
      </c>
      <c r="E2873">
        <v>12011</v>
      </c>
      <c r="F2873" t="s">
        <v>11453</v>
      </c>
      <c r="G2873" t="s">
        <v>538</v>
      </c>
      <c r="H2873" t="str">
        <f t="shared" si="1274"/>
        <v>22</v>
      </c>
      <c r="I2873" t="str">
        <f t="shared" si="1275"/>
        <v>Jul</v>
      </c>
      <c r="J2873" t="s">
        <v>85</v>
      </c>
      <c r="K2873" t="str">
        <f t="shared" si="1276"/>
        <v>26</v>
      </c>
      <c r="L2873" t="str">
        <f t="shared" si="1277"/>
        <v>Jul</v>
      </c>
      <c r="M2873" s="36">
        <v>4</v>
      </c>
      <c r="N2873">
        <f t="shared" si="1278"/>
        <v>4</v>
      </c>
      <c r="O2873">
        <f t="shared" si="1279"/>
        <v>0</v>
      </c>
      <c r="P2873">
        <f t="shared" si="1280"/>
        <v>0</v>
      </c>
      <c r="Q2873" t="s">
        <v>587</v>
      </c>
      <c r="R2873" t="s">
        <v>57</v>
      </c>
      <c r="S2873" s="36">
        <v>3</v>
      </c>
      <c r="T2873" s="36">
        <v>3</v>
      </c>
      <c r="U2873" s="2">
        <v>3798.6166146788987</v>
      </c>
      <c r="V2873" s="2">
        <v>949.65415366972468</v>
      </c>
      <c r="X2873" t="s">
        <v>11454</v>
      </c>
      <c r="Y2873" t="s">
        <v>2076</v>
      </c>
      <c r="Z2873" t="str">
        <f t="shared" si="1281"/>
        <v>Jun</v>
      </c>
      <c r="AA2873" s="6">
        <f t="shared" si="1268"/>
        <v>0</v>
      </c>
      <c r="AB2873" s="6">
        <f t="shared" si="1268"/>
        <v>0</v>
      </c>
      <c r="AC2873" s="6">
        <f t="shared" si="1268"/>
        <v>4</v>
      </c>
      <c r="AD2873" s="6">
        <f t="shared" si="1268"/>
        <v>0</v>
      </c>
      <c r="AE2873" s="6">
        <f t="shared" si="1268"/>
        <v>0</v>
      </c>
      <c r="AF2873" s="6">
        <f t="shared" si="1282"/>
        <v>4</v>
      </c>
      <c r="AG2873" s="6">
        <f t="shared" si="1283"/>
        <v>0</v>
      </c>
      <c r="AH2873" s="14" t="str">
        <f>LEFT(X2873,2)&amp;"."&amp;VLOOKUP(MID(X2873,4,3),'Data validation'!$A$1:$B$12,2,FALSE)&amp;".2025"</f>
        <v>05.06.2025</v>
      </c>
      <c r="AI2873">
        <f t="shared" si="1284"/>
        <v>23</v>
      </c>
      <c r="AJ2873" t="str">
        <f>H2873&amp;"."&amp;VLOOKUP(I2873,'Data validation'!$A$1:$B$12,2,FALSE)&amp;".2026"</f>
        <v>22.07.2026</v>
      </c>
      <c r="AK2873">
        <f t="shared" si="1285"/>
        <v>30</v>
      </c>
      <c r="AL2873" t="e">
        <f>VLOOKUP(E2873,[2]Sheet1!$A:$B,2,FALSE)</f>
        <v>#N/A</v>
      </c>
    </row>
    <row r="2874" spans="1:38" x14ac:dyDescent="0.25">
      <c r="A2874" t="str">
        <f>VLOOKUP(Q2874,'Data validation'!$K$2:$L$50,2,FALSE)</f>
        <v>BOOKING</v>
      </c>
      <c r="B2874">
        <f t="shared" si="1271"/>
        <v>0</v>
      </c>
      <c r="C2874">
        <f t="shared" si="1272"/>
        <v>2</v>
      </c>
      <c r="D2874">
        <f t="shared" si="1273"/>
        <v>0</v>
      </c>
      <c r="E2874">
        <v>11581</v>
      </c>
      <c r="F2874" t="s">
        <v>11455</v>
      </c>
      <c r="G2874" t="s">
        <v>303</v>
      </c>
      <c r="H2874" t="str">
        <f t="shared" si="1274"/>
        <v>25</v>
      </c>
      <c r="I2874" t="str">
        <f t="shared" si="1275"/>
        <v>Jun</v>
      </c>
      <c r="J2874" t="s">
        <v>126</v>
      </c>
      <c r="K2874" t="str">
        <f t="shared" si="1276"/>
        <v>27</v>
      </c>
      <c r="L2874" t="str">
        <f t="shared" si="1277"/>
        <v>Jun</v>
      </c>
      <c r="M2874" s="36">
        <v>2</v>
      </c>
      <c r="N2874">
        <f t="shared" si="1278"/>
        <v>2</v>
      </c>
      <c r="O2874">
        <f t="shared" si="1279"/>
        <v>0</v>
      </c>
      <c r="P2874">
        <f t="shared" si="1280"/>
        <v>0</v>
      </c>
      <c r="Q2874" t="s">
        <v>587</v>
      </c>
      <c r="R2874" t="s">
        <v>20</v>
      </c>
      <c r="S2874" s="36">
        <v>2</v>
      </c>
      <c r="T2874" s="36">
        <v>1</v>
      </c>
      <c r="U2874" s="2">
        <v>883.67629211009171</v>
      </c>
      <c r="V2874" s="2">
        <v>441.83814605504585</v>
      </c>
      <c r="X2874" t="s">
        <v>11456</v>
      </c>
      <c r="Y2874" t="s">
        <v>11368</v>
      </c>
      <c r="Z2874" t="str">
        <f t="shared" si="1281"/>
        <v>May</v>
      </c>
      <c r="AA2874" s="6">
        <f t="shared" si="1268"/>
        <v>0</v>
      </c>
      <c r="AB2874" s="6">
        <f t="shared" si="1268"/>
        <v>2</v>
      </c>
      <c r="AC2874" s="6">
        <f t="shared" si="1268"/>
        <v>0</v>
      </c>
      <c r="AD2874" s="6">
        <f t="shared" si="1268"/>
        <v>0</v>
      </c>
      <c r="AE2874" s="6">
        <f t="shared" si="1268"/>
        <v>0</v>
      </c>
      <c r="AF2874" s="6">
        <f t="shared" si="1282"/>
        <v>2</v>
      </c>
      <c r="AG2874" s="6">
        <f t="shared" si="1283"/>
        <v>0</v>
      </c>
      <c r="AH2874" s="14" t="str">
        <f>LEFT(X2874,2)&amp;"."&amp;VLOOKUP(MID(X2874,4,3),'Data validation'!$A$1:$B$12,2,FALSE)&amp;".2025"</f>
        <v>20.05.2025</v>
      </c>
      <c r="AI2874">
        <f t="shared" si="1284"/>
        <v>21</v>
      </c>
      <c r="AJ2874" t="str">
        <f>H2874&amp;"."&amp;VLOOKUP(I2874,'Data validation'!$A$1:$B$12,2,FALSE)&amp;".2026"</f>
        <v>25.06.2026</v>
      </c>
      <c r="AK2874">
        <f t="shared" si="1285"/>
        <v>26</v>
      </c>
      <c r="AL2874" t="e">
        <f>VLOOKUP(E2874,[2]Sheet1!$A:$B,2,FALSE)</f>
        <v>#N/A</v>
      </c>
    </row>
    <row r="2875" spans="1:38" x14ac:dyDescent="0.25">
      <c r="A2875" t="str">
        <f>VLOOKUP(Q2875,'Data validation'!$K$2:$L$50,2,FALSE)</f>
        <v>BOOKING</v>
      </c>
      <c r="B2875">
        <f t="shared" si="1271"/>
        <v>0</v>
      </c>
      <c r="C2875">
        <f t="shared" si="1272"/>
        <v>2</v>
      </c>
      <c r="D2875">
        <f t="shared" si="1273"/>
        <v>0</v>
      </c>
      <c r="E2875">
        <v>11582</v>
      </c>
      <c r="F2875" t="s">
        <v>11457</v>
      </c>
      <c r="G2875" t="s">
        <v>303</v>
      </c>
      <c r="H2875" t="str">
        <f t="shared" si="1274"/>
        <v>25</v>
      </c>
      <c r="I2875" t="str">
        <f t="shared" si="1275"/>
        <v>Jun</v>
      </c>
      <c r="J2875" t="s">
        <v>126</v>
      </c>
      <c r="K2875" t="str">
        <f t="shared" si="1276"/>
        <v>27</v>
      </c>
      <c r="L2875" t="str">
        <f t="shared" si="1277"/>
        <v>Jun</v>
      </c>
      <c r="M2875" s="36">
        <v>2</v>
      </c>
      <c r="N2875">
        <f t="shared" si="1278"/>
        <v>2</v>
      </c>
      <c r="O2875">
        <f t="shared" si="1279"/>
        <v>0</v>
      </c>
      <c r="P2875">
        <f t="shared" si="1280"/>
        <v>0</v>
      </c>
      <c r="Q2875" t="s">
        <v>587</v>
      </c>
      <c r="R2875" t="s">
        <v>20</v>
      </c>
      <c r="S2875" s="36">
        <v>2</v>
      </c>
      <c r="T2875" s="36">
        <v>1</v>
      </c>
      <c r="U2875" s="2">
        <v>883.67629211009171</v>
      </c>
      <c r="V2875" s="2">
        <v>441.83814605504585</v>
      </c>
      <c r="W2875" t="s">
        <v>262</v>
      </c>
      <c r="X2875" t="s">
        <v>11458</v>
      </c>
      <c r="Y2875" t="s">
        <v>11368</v>
      </c>
      <c r="Z2875" t="str">
        <f t="shared" si="1281"/>
        <v>May</v>
      </c>
      <c r="AA2875" s="6">
        <f t="shared" si="1268"/>
        <v>0</v>
      </c>
      <c r="AB2875" s="6">
        <f t="shared" si="1268"/>
        <v>2</v>
      </c>
      <c r="AC2875" s="6">
        <f t="shared" si="1268"/>
        <v>0</v>
      </c>
      <c r="AD2875" s="6">
        <f t="shared" si="1268"/>
        <v>0</v>
      </c>
      <c r="AE2875" s="6">
        <f t="shared" si="1268"/>
        <v>0</v>
      </c>
      <c r="AF2875" s="6">
        <f t="shared" si="1282"/>
        <v>2</v>
      </c>
      <c r="AG2875" s="6">
        <f t="shared" si="1283"/>
        <v>0</v>
      </c>
      <c r="AH2875" s="14" t="str">
        <f>LEFT(X2875,2)&amp;"."&amp;VLOOKUP(MID(X2875,4,3),'Data validation'!$A$1:$B$12,2,FALSE)&amp;".2025"</f>
        <v>20.05.2025</v>
      </c>
      <c r="AI2875">
        <f t="shared" si="1284"/>
        <v>21</v>
      </c>
      <c r="AJ2875" t="str">
        <f>H2875&amp;"."&amp;VLOOKUP(I2875,'Data validation'!$A$1:$B$12,2,FALSE)&amp;".2026"</f>
        <v>25.06.2026</v>
      </c>
      <c r="AK2875">
        <f t="shared" si="1285"/>
        <v>26</v>
      </c>
      <c r="AL2875" t="e">
        <f>VLOOKUP(E2875,[2]Sheet1!$A:$B,2,FALSE)</f>
        <v>#N/A</v>
      </c>
    </row>
    <row r="2876" spans="1:38" x14ac:dyDescent="0.25">
      <c r="A2876" t="str">
        <f>VLOOKUP(Q2876,'Data validation'!$K$2:$L$50,2,FALSE)</f>
        <v>BOOKING</v>
      </c>
      <c r="B2876">
        <f t="shared" si="1271"/>
        <v>0</v>
      </c>
      <c r="C2876">
        <f t="shared" si="1272"/>
        <v>1</v>
      </c>
      <c r="D2876">
        <f t="shared" si="1273"/>
        <v>0</v>
      </c>
      <c r="E2876">
        <v>11890</v>
      </c>
      <c r="F2876" t="s">
        <v>11459</v>
      </c>
      <c r="G2876" t="s">
        <v>694</v>
      </c>
      <c r="H2876" t="str">
        <f t="shared" si="1274"/>
        <v>05</v>
      </c>
      <c r="I2876" t="str">
        <f t="shared" si="1275"/>
        <v>Sep</v>
      </c>
      <c r="J2876" t="s">
        <v>214</v>
      </c>
      <c r="K2876" t="str">
        <f t="shared" si="1276"/>
        <v>06</v>
      </c>
      <c r="L2876" t="str">
        <f t="shared" si="1277"/>
        <v>Sep</v>
      </c>
      <c r="M2876" s="36">
        <v>1</v>
      </c>
      <c r="N2876">
        <f t="shared" si="1278"/>
        <v>1</v>
      </c>
      <c r="O2876">
        <f t="shared" si="1279"/>
        <v>0</v>
      </c>
      <c r="P2876">
        <f t="shared" si="1280"/>
        <v>0</v>
      </c>
      <c r="Q2876" t="s">
        <v>587</v>
      </c>
      <c r="R2876" t="s">
        <v>57</v>
      </c>
      <c r="S2876" s="36">
        <v>2</v>
      </c>
      <c r="T2876" s="36">
        <v>3</v>
      </c>
      <c r="U2876" s="2">
        <v>633.68891999999994</v>
      </c>
      <c r="V2876" s="2">
        <v>633.68891999999994</v>
      </c>
      <c r="W2876" t="s">
        <v>262</v>
      </c>
      <c r="X2876" t="s">
        <v>11460</v>
      </c>
      <c r="Y2876" t="s">
        <v>27</v>
      </c>
      <c r="Z2876" t="str">
        <f t="shared" si="1281"/>
        <v>Jun</v>
      </c>
      <c r="AA2876" s="6">
        <f t="shared" ref="AA2876:AE2903" si="1292">IF($I2876=AA$1,IF($L2876=AA$1,$M2876,$O2876),IF($L2876=AA$1,$P2876,0))</f>
        <v>0</v>
      </c>
      <c r="AB2876" s="6">
        <f t="shared" si="1292"/>
        <v>0</v>
      </c>
      <c r="AC2876" s="6">
        <f t="shared" si="1292"/>
        <v>0</v>
      </c>
      <c r="AD2876" s="6">
        <f t="shared" si="1292"/>
        <v>0</v>
      </c>
      <c r="AE2876" s="6">
        <f t="shared" si="1292"/>
        <v>1</v>
      </c>
      <c r="AF2876" s="6">
        <f t="shared" si="1282"/>
        <v>1</v>
      </c>
      <c r="AG2876" s="6">
        <f t="shared" si="1283"/>
        <v>0</v>
      </c>
      <c r="AH2876" s="14" t="str">
        <f>LEFT(X2876,2)&amp;"."&amp;VLOOKUP(MID(X2876,4,3),'Data validation'!$A$1:$B$12,2,FALSE)&amp;".2025"</f>
        <v>01.06.2025</v>
      </c>
      <c r="AI2876">
        <f t="shared" si="1284"/>
        <v>23</v>
      </c>
      <c r="AJ2876" t="str">
        <f>H2876&amp;"."&amp;VLOOKUP(I2876,'Data validation'!$A$1:$B$12,2,FALSE)&amp;".2026"</f>
        <v>05.09.2026</v>
      </c>
      <c r="AK2876">
        <f t="shared" si="1285"/>
        <v>36</v>
      </c>
      <c r="AL2876" t="e">
        <f>VLOOKUP(E2876,[2]Sheet1!$A:$B,2,FALSE)</f>
        <v>#N/A</v>
      </c>
    </row>
    <row r="2877" spans="1:38" x14ac:dyDescent="0.25">
      <c r="A2877" t="str">
        <f>VLOOKUP(Q2877,'Data validation'!$K$2:$L$50,2,FALSE)</f>
        <v>BOOKING</v>
      </c>
      <c r="B2877">
        <f t="shared" si="1271"/>
        <v>0</v>
      </c>
      <c r="C2877">
        <f t="shared" si="1272"/>
        <v>0</v>
      </c>
      <c r="D2877">
        <f t="shared" si="1273"/>
        <v>4</v>
      </c>
      <c r="E2877">
        <v>11489</v>
      </c>
      <c r="F2877" t="s">
        <v>11461</v>
      </c>
      <c r="G2877" t="s">
        <v>538</v>
      </c>
      <c r="H2877" t="str">
        <f t="shared" si="1274"/>
        <v>22</v>
      </c>
      <c r="I2877" t="str">
        <f t="shared" si="1275"/>
        <v>Jul</v>
      </c>
      <c r="J2877" t="s">
        <v>85</v>
      </c>
      <c r="K2877" t="str">
        <f t="shared" si="1276"/>
        <v>26</v>
      </c>
      <c r="L2877" t="str">
        <f t="shared" si="1277"/>
        <v>Jul</v>
      </c>
      <c r="M2877" s="36">
        <v>4</v>
      </c>
      <c r="N2877">
        <f t="shared" si="1278"/>
        <v>4</v>
      </c>
      <c r="O2877">
        <f t="shared" si="1279"/>
        <v>0</v>
      </c>
      <c r="P2877">
        <f t="shared" si="1280"/>
        <v>0</v>
      </c>
      <c r="Q2877" t="s">
        <v>587</v>
      </c>
      <c r="R2877" t="s">
        <v>20</v>
      </c>
      <c r="S2877" s="36">
        <v>2</v>
      </c>
      <c r="T2877" s="36">
        <v>1</v>
      </c>
      <c r="U2877" s="2">
        <v>1953.3896983486238</v>
      </c>
      <c r="V2877" s="2">
        <v>488.34742458715596</v>
      </c>
      <c r="W2877" t="s">
        <v>227</v>
      </c>
      <c r="X2877" t="s">
        <v>11462</v>
      </c>
      <c r="Y2877" t="s">
        <v>10508</v>
      </c>
      <c r="Z2877" t="str">
        <f t="shared" si="1281"/>
        <v>May</v>
      </c>
      <c r="AA2877" s="6">
        <f t="shared" si="1292"/>
        <v>0</v>
      </c>
      <c r="AB2877" s="6">
        <f t="shared" si="1292"/>
        <v>0</v>
      </c>
      <c r="AC2877" s="6">
        <f t="shared" si="1292"/>
        <v>4</v>
      </c>
      <c r="AD2877" s="6">
        <f t="shared" si="1292"/>
        <v>0</v>
      </c>
      <c r="AE2877" s="6">
        <f t="shared" si="1292"/>
        <v>0</v>
      </c>
      <c r="AF2877" s="6">
        <f t="shared" si="1282"/>
        <v>4</v>
      </c>
      <c r="AG2877" s="6">
        <f t="shared" si="1283"/>
        <v>0</v>
      </c>
      <c r="AH2877" s="14" t="str">
        <f>LEFT(X2877,2)&amp;"."&amp;VLOOKUP(MID(X2877,4,3),'Data validation'!$A$1:$B$12,2,FALSE)&amp;".2025"</f>
        <v>15.05.2025</v>
      </c>
      <c r="AI2877">
        <f t="shared" si="1284"/>
        <v>20</v>
      </c>
      <c r="AJ2877" t="str">
        <f>H2877&amp;"."&amp;VLOOKUP(I2877,'Data validation'!$A$1:$B$12,2,FALSE)&amp;".2026"</f>
        <v>22.07.2026</v>
      </c>
      <c r="AK2877">
        <f t="shared" si="1285"/>
        <v>30</v>
      </c>
      <c r="AL2877" t="e">
        <f>VLOOKUP(E2877,[2]Sheet1!$A:$B,2,FALSE)</f>
        <v>#N/A</v>
      </c>
    </row>
    <row r="2878" spans="1:38" x14ac:dyDescent="0.25">
      <c r="A2878" t="str">
        <f>VLOOKUP(Q2878,'Data validation'!$K$2:$L$50,2,FALSE)</f>
        <v>TOPOLA SKIES</v>
      </c>
      <c r="B2878">
        <f t="shared" si="1271"/>
        <v>1</v>
      </c>
      <c r="C2878">
        <f t="shared" si="1272"/>
        <v>1</v>
      </c>
      <c r="D2878">
        <f t="shared" si="1273"/>
        <v>0</v>
      </c>
      <c r="E2878">
        <v>11810</v>
      </c>
      <c r="F2878" t="s">
        <v>11463</v>
      </c>
      <c r="G2878" t="s">
        <v>3113</v>
      </c>
      <c r="H2878" t="str">
        <f t="shared" si="1274"/>
        <v>30</v>
      </c>
      <c r="I2878" t="str">
        <f t="shared" si="1275"/>
        <v>May</v>
      </c>
      <c r="J2878" t="s">
        <v>27</v>
      </c>
      <c r="K2878" t="str">
        <f t="shared" si="1276"/>
        <v>01</v>
      </c>
      <c r="L2878" t="str">
        <f t="shared" si="1277"/>
        <v>Jun</v>
      </c>
      <c r="M2878" s="36">
        <v>2</v>
      </c>
      <c r="N2878">
        <f t="shared" si="1278"/>
        <v>-29</v>
      </c>
      <c r="O2878">
        <f t="shared" si="1279"/>
        <v>1</v>
      </c>
      <c r="P2878">
        <f t="shared" si="1280"/>
        <v>0</v>
      </c>
      <c r="Q2878" t="s">
        <v>35</v>
      </c>
      <c r="R2878" t="s">
        <v>63</v>
      </c>
      <c r="S2878" s="36">
        <v>2</v>
      </c>
      <c r="T2878" s="36">
        <v>1</v>
      </c>
      <c r="U2878" s="2">
        <v>548.88843761467888</v>
      </c>
      <c r="V2878" s="2">
        <v>274.44421880733944</v>
      </c>
      <c r="W2878" t="s">
        <v>262</v>
      </c>
      <c r="X2878" t="s">
        <v>11464</v>
      </c>
      <c r="Y2878" t="s">
        <v>1483</v>
      </c>
      <c r="Z2878" t="str">
        <f t="shared" si="1281"/>
        <v>May</v>
      </c>
      <c r="AA2878" s="6">
        <f t="shared" si="1292"/>
        <v>1</v>
      </c>
      <c r="AB2878" s="6">
        <f t="shared" si="1292"/>
        <v>0</v>
      </c>
      <c r="AC2878" s="6">
        <f t="shared" si="1292"/>
        <v>0</v>
      </c>
      <c r="AD2878" s="6">
        <f t="shared" si="1292"/>
        <v>0</v>
      </c>
      <c r="AE2878" s="6">
        <f t="shared" si="1292"/>
        <v>0</v>
      </c>
      <c r="AF2878" s="6">
        <f t="shared" si="1282"/>
        <v>1</v>
      </c>
      <c r="AG2878" s="6">
        <f t="shared" si="1283"/>
        <v>-1</v>
      </c>
      <c r="AH2878" s="14" t="str">
        <f>LEFT(X2878,2)&amp;"."&amp;VLOOKUP(MID(X2878,4,3),'Data validation'!$A$1:$B$12,2,FALSE)&amp;".2025"</f>
        <v>27.05.2025</v>
      </c>
      <c r="AI2878">
        <f t="shared" si="1284"/>
        <v>22</v>
      </c>
      <c r="AJ2878" t="str">
        <f>H2878&amp;"."&amp;VLOOKUP(I2878,'Data validation'!$A$1:$B$12,2,FALSE)&amp;".2026"</f>
        <v>30.05.2026</v>
      </c>
      <c r="AK2878">
        <f t="shared" si="1285"/>
        <v>22</v>
      </c>
      <c r="AL2878" t="e">
        <f>VLOOKUP(E2878,[2]Sheet1!$A:$B,2,FALSE)</f>
        <v>#N/A</v>
      </c>
    </row>
    <row r="2879" spans="1:38" x14ac:dyDescent="0.25">
      <c r="A2879" t="str">
        <f>VLOOKUP(Q2879,'Data validation'!$K$2:$L$50,2,FALSE)</f>
        <v>TO</v>
      </c>
      <c r="B2879">
        <f t="shared" si="1271"/>
        <v>0</v>
      </c>
      <c r="C2879">
        <f t="shared" si="1272"/>
        <v>2</v>
      </c>
      <c r="D2879">
        <f t="shared" si="1273"/>
        <v>1</v>
      </c>
      <c r="E2879">
        <v>12013</v>
      </c>
      <c r="F2879" t="s">
        <v>11465</v>
      </c>
      <c r="G2879" t="s">
        <v>53</v>
      </c>
      <c r="H2879" t="str">
        <f t="shared" si="1274"/>
        <v>24</v>
      </c>
      <c r="I2879" t="str">
        <f t="shared" si="1275"/>
        <v>Aug</v>
      </c>
      <c r="J2879" t="s">
        <v>238</v>
      </c>
      <c r="K2879" t="str">
        <f t="shared" si="1276"/>
        <v>27</v>
      </c>
      <c r="L2879" t="str">
        <f t="shared" si="1277"/>
        <v>Aug</v>
      </c>
      <c r="M2879" s="36">
        <v>3</v>
      </c>
      <c r="N2879">
        <f t="shared" si="1278"/>
        <v>3</v>
      </c>
      <c r="O2879">
        <f t="shared" si="1279"/>
        <v>0</v>
      </c>
      <c r="P2879">
        <f t="shared" si="1280"/>
        <v>0</v>
      </c>
      <c r="Q2879" t="s">
        <v>116</v>
      </c>
      <c r="R2879" t="s">
        <v>17</v>
      </c>
      <c r="S2879" s="36">
        <v>2</v>
      </c>
      <c r="T2879" s="36">
        <v>1</v>
      </c>
      <c r="U2879" s="2">
        <f>SUMIFS(Solvex!L:L,Solvex!D:D,'Резервации 2026'!E2879)</f>
        <v>1205.7691950000001</v>
      </c>
      <c r="V2879" s="2">
        <f t="shared" ref="V2879" si="1293">+U2879/M2879</f>
        <v>401.92306500000001</v>
      </c>
      <c r="W2879" t="s">
        <v>262</v>
      </c>
      <c r="X2879" t="s">
        <v>11466</v>
      </c>
      <c r="Y2879" t="s">
        <v>2076</v>
      </c>
      <c r="Z2879" t="str">
        <f t="shared" si="1281"/>
        <v>Jun</v>
      </c>
      <c r="AA2879" s="6">
        <f t="shared" si="1292"/>
        <v>0</v>
      </c>
      <c r="AB2879" s="6">
        <f t="shared" si="1292"/>
        <v>0</v>
      </c>
      <c r="AC2879" s="6">
        <f t="shared" si="1292"/>
        <v>0</v>
      </c>
      <c r="AD2879" s="6">
        <f t="shared" si="1292"/>
        <v>3</v>
      </c>
      <c r="AE2879" s="6">
        <f t="shared" si="1292"/>
        <v>0</v>
      </c>
      <c r="AF2879" s="6">
        <f t="shared" si="1282"/>
        <v>3</v>
      </c>
      <c r="AG2879" s="6">
        <f t="shared" si="1283"/>
        <v>0</v>
      </c>
      <c r="AH2879" s="14" t="str">
        <f>LEFT(X2879,2)&amp;"."&amp;VLOOKUP(MID(X2879,4,3),'Data validation'!$A$1:$B$12,2,FALSE)&amp;".2025"</f>
        <v>05.06.2025</v>
      </c>
      <c r="AI2879">
        <f t="shared" si="1284"/>
        <v>23</v>
      </c>
      <c r="AJ2879" t="str">
        <f>H2879&amp;"."&amp;VLOOKUP(I2879,'Data validation'!$A$1:$B$12,2,FALSE)&amp;".2026"</f>
        <v>24.08.2026</v>
      </c>
      <c r="AK2879">
        <f t="shared" si="1285"/>
        <v>35</v>
      </c>
      <c r="AL2879" t="e">
        <f>VLOOKUP(E2879,[2]Sheet1!$A:$B,2,FALSE)</f>
        <v>#N/A</v>
      </c>
    </row>
    <row r="2880" spans="1:38" x14ac:dyDescent="0.25">
      <c r="A2880" t="str">
        <f>VLOOKUP(Q2880,'Data validation'!$K$2:$L$50,2,FALSE)</f>
        <v>BOOKING</v>
      </c>
      <c r="B2880">
        <f t="shared" si="1271"/>
        <v>1</v>
      </c>
      <c r="C2880">
        <f t="shared" si="1272"/>
        <v>1</v>
      </c>
      <c r="D2880">
        <f t="shared" si="1273"/>
        <v>0</v>
      </c>
      <c r="E2880">
        <v>11860</v>
      </c>
      <c r="F2880" t="s">
        <v>11467</v>
      </c>
      <c r="G2880" t="s">
        <v>3113</v>
      </c>
      <c r="H2880" t="str">
        <f t="shared" si="1274"/>
        <v>30</v>
      </c>
      <c r="I2880" t="str">
        <f t="shared" si="1275"/>
        <v>May</v>
      </c>
      <c r="J2880" t="s">
        <v>27</v>
      </c>
      <c r="K2880" t="str">
        <f t="shared" si="1276"/>
        <v>01</v>
      </c>
      <c r="L2880" t="str">
        <f t="shared" si="1277"/>
        <v>Jun</v>
      </c>
      <c r="M2880" s="36">
        <v>2</v>
      </c>
      <c r="N2880">
        <f t="shared" si="1278"/>
        <v>-29</v>
      </c>
      <c r="O2880">
        <f t="shared" si="1279"/>
        <v>1</v>
      </c>
      <c r="P2880">
        <f t="shared" si="1280"/>
        <v>0</v>
      </c>
      <c r="Q2880" t="s">
        <v>587</v>
      </c>
      <c r="R2880" t="s">
        <v>110</v>
      </c>
      <c r="S2880" s="36">
        <v>4</v>
      </c>
      <c r="T2880" s="36">
        <v>1</v>
      </c>
      <c r="U2880" s="2">
        <f>SUMIFS(Booking!L:L,Booking!D:D,'Резервации 2026'!E2880)</f>
        <v>950.53337999999997</v>
      </c>
      <c r="V2880" s="2">
        <f t="shared" ref="V2880" si="1294">+U2880/M2880</f>
        <v>475.26668999999998</v>
      </c>
      <c r="W2880" t="s">
        <v>262</v>
      </c>
      <c r="X2880" t="s">
        <v>11468</v>
      </c>
      <c r="Y2880" t="s">
        <v>1869</v>
      </c>
      <c r="Z2880" t="str">
        <f t="shared" si="1281"/>
        <v>May</v>
      </c>
      <c r="AA2880" s="6">
        <f t="shared" si="1292"/>
        <v>1</v>
      </c>
      <c r="AB2880" s="6">
        <f t="shared" si="1292"/>
        <v>0</v>
      </c>
      <c r="AC2880" s="6">
        <f t="shared" si="1292"/>
        <v>0</v>
      </c>
      <c r="AD2880" s="6">
        <f t="shared" si="1292"/>
        <v>0</v>
      </c>
      <c r="AE2880" s="6">
        <f t="shared" si="1292"/>
        <v>0</v>
      </c>
      <c r="AF2880" s="6">
        <f t="shared" si="1282"/>
        <v>1</v>
      </c>
      <c r="AG2880" s="6">
        <f t="shared" si="1283"/>
        <v>-1</v>
      </c>
      <c r="AH2880" s="14" t="str">
        <f>LEFT(X2880,2)&amp;"."&amp;VLOOKUP(MID(X2880,4,3),'Data validation'!$A$1:$B$12,2,FALSE)&amp;".2025"</f>
        <v>29.05.2025</v>
      </c>
      <c r="AI2880">
        <f t="shared" si="1284"/>
        <v>22</v>
      </c>
      <c r="AJ2880" t="str">
        <f>H2880&amp;"."&amp;VLOOKUP(I2880,'Data validation'!$A$1:$B$12,2,FALSE)&amp;".2026"</f>
        <v>30.05.2026</v>
      </c>
      <c r="AK2880">
        <f t="shared" si="1285"/>
        <v>22</v>
      </c>
      <c r="AL2880" t="e">
        <f>VLOOKUP(E2880,[2]Sheet1!$A:$B,2,FALSE)</f>
        <v>#N/A</v>
      </c>
    </row>
    <row r="2881" spans="1:38" x14ac:dyDescent="0.25">
      <c r="A2881" t="str">
        <f>VLOOKUP(Q2881,'Data validation'!$K$2:$L$50,2,FALSE)</f>
        <v>BOOKING</v>
      </c>
      <c r="B2881">
        <f t="shared" si="1271"/>
        <v>1</v>
      </c>
      <c r="C2881">
        <f t="shared" si="1272"/>
        <v>1</v>
      </c>
      <c r="D2881">
        <f t="shared" si="1273"/>
        <v>0</v>
      </c>
      <c r="E2881">
        <v>11864</v>
      </c>
      <c r="F2881" t="s">
        <v>11469</v>
      </c>
      <c r="G2881" t="s">
        <v>3113</v>
      </c>
      <c r="H2881" t="str">
        <f t="shared" si="1274"/>
        <v>30</v>
      </c>
      <c r="I2881" t="str">
        <f t="shared" si="1275"/>
        <v>May</v>
      </c>
      <c r="J2881" t="s">
        <v>27</v>
      </c>
      <c r="K2881" t="str">
        <f t="shared" si="1276"/>
        <v>01</v>
      </c>
      <c r="L2881" t="str">
        <f t="shared" si="1277"/>
        <v>Jun</v>
      </c>
      <c r="M2881" s="36">
        <v>2</v>
      </c>
      <c r="N2881">
        <f t="shared" si="1278"/>
        <v>-29</v>
      </c>
      <c r="O2881">
        <f t="shared" si="1279"/>
        <v>1</v>
      </c>
      <c r="P2881">
        <f t="shared" si="1280"/>
        <v>0</v>
      </c>
      <c r="Q2881" t="s">
        <v>587</v>
      </c>
      <c r="R2881" t="s">
        <v>17</v>
      </c>
      <c r="S2881" s="36">
        <v>2</v>
      </c>
      <c r="T2881" s="36">
        <v>0</v>
      </c>
      <c r="U2881" s="2">
        <f>SUMIFS(Booking!L:L,Booking!D:D,'Резервации 2026'!E2881)</f>
        <v>494.16000779999996</v>
      </c>
      <c r="V2881" s="2">
        <f t="shared" ref="V2881" si="1295">+U2881/M2881</f>
        <v>247.08000389999998</v>
      </c>
      <c r="W2881" t="s">
        <v>262</v>
      </c>
      <c r="X2881" t="s">
        <v>11470</v>
      </c>
      <c r="Y2881" t="s">
        <v>1869</v>
      </c>
      <c r="Z2881" t="str">
        <f t="shared" si="1281"/>
        <v>May</v>
      </c>
      <c r="AA2881" s="6">
        <f t="shared" si="1292"/>
        <v>1</v>
      </c>
      <c r="AB2881" s="6">
        <f t="shared" si="1292"/>
        <v>0</v>
      </c>
      <c r="AC2881" s="6">
        <f t="shared" si="1292"/>
        <v>0</v>
      </c>
      <c r="AD2881" s="6">
        <f t="shared" si="1292"/>
        <v>0</v>
      </c>
      <c r="AE2881" s="6">
        <f t="shared" si="1292"/>
        <v>0</v>
      </c>
      <c r="AF2881" s="6">
        <f t="shared" si="1282"/>
        <v>1</v>
      </c>
      <c r="AG2881" s="6">
        <f t="shared" si="1283"/>
        <v>-1</v>
      </c>
      <c r="AH2881" s="14" t="str">
        <f>LEFT(X2881,2)&amp;"."&amp;VLOOKUP(MID(X2881,4,3),'Data validation'!$A$1:$B$12,2,FALSE)&amp;".2025"</f>
        <v>29.05.2025</v>
      </c>
      <c r="AI2881">
        <f t="shared" si="1284"/>
        <v>22</v>
      </c>
      <c r="AJ2881" t="str">
        <f>H2881&amp;"."&amp;VLOOKUP(I2881,'Data validation'!$A$1:$B$12,2,FALSE)&amp;".2026"</f>
        <v>30.05.2026</v>
      </c>
      <c r="AK2881">
        <f t="shared" si="1285"/>
        <v>22</v>
      </c>
      <c r="AL2881" t="e">
        <f>VLOOKUP(E2881,[2]Sheet1!$A:$B,2,FALSE)</f>
        <v>#N/A</v>
      </c>
    </row>
    <row r="2882" spans="1:38" x14ac:dyDescent="0.25">
      <c r="A2882" t="str">
        <f>VLOOKUP(Q2882,'Data validation'!$K$2:$L$50,2,FALSE)</f>
        <v>BOOKING</v>
      </c>
      <c r="B2882">
        <f t="shared" ref="B2882:B2939" si="1296">AA2882+IF(I2882="Jun",IF(_xlfn.NUMBERVALUE(H2882)&gt;14,0,IF(_xlfn.NUMBERVALUE(K2882)&lt;14,M2882,15-_xlfn.NUMBERVALUE(H2882))),0)</f>
        <v>1</v>
      </c>
      <c r="C2882">
        <f t="shared" ref="C2882:C2939" si="1297">M2882-B2882-D2882</f>
        <v>1</v>
      </c>
      <c r="D2882">
        <f t="shared" ref="D2882:D2939" si="1298">IF(L2882="Jul",IF(_xlfn.NUMBERVALUE(K2882)&lt;11,0,IF(I2882="Jul",IF(_xlfn.NUMBERVALUE(H2882)&gt;11,M2882,_xlfn.NUMBERVALUE(K2882)-11),0)),0)+IF(L2882="Aug",IF(_xlfn.NUMBERVALUE(K2882)&gt;24,IF(_xlfn.NUMBERVALUE(H2882)&gt;24,0,25-_xlfn.NUMBERVALUE(H2882)),IF(I2882="Aug",M2882,_xlfn.NUMBERVALUE(K2882)-1+32-_xlfn.NUMBERVALUE(H2882))),0)</f>
        <v>0</v>
      </c>
      <c r="E2882">
        <v>11722</v>
      </c>
      <c r="F2882" t="s">
        <v>11471</v>
      </c>
      <c r="G2882" t="s">
        <v>3113</v>
      </c>
      <c r="H2882" t="str">
        <f t="shared" ref="H2882:H2939" si="1299">LEFT(G2882,2)</f>
        <v>30</v>
      </c>
      <c r="I2882" t="str">
        <f t="shared" ref="I2882:I2939" si="1300">MID(G2882,4,3)</f>
        <v>May</v>
      </c>
      <c r="J2882" t="s">
        <v>27</v>
      </c>
      <c r="K2882" t="str">
        <f t="shared" ref="K2882:K2939" si="1301">LEFT(J2882,2)</f>
        <v>01</v>
      </c>
      <c r="L2882" t="str">
        <f t="shared" ref="L2882:L2939" si="1302">MID(J2882,4,3)</f>
        <v>Jun</v>
      </c>
      <c r="M2882" s="36">
        <v>2</v>
      </c>
      <c r="N2882">
        <f t="shared" ref="N2882:N2939" si="1303">+K2882-H2882</f>
        <v>-29</v>
      </c>
      <c r="O2882">
        <f t="shared" ref="O2882:O2939" si="1304">IF(I2882=L2882,0,31-H2882)</f>
        <v>1</v>
      </c>
      <c r="P2882">
        <f t="shared" ref="P2882:P2939" si="1305">IF(I2882=L2882,0,K2882-1)</f>
        <v>0</v>
      </c>
      <c r="Q2882" t="s">
        <v>587</v>
      </c>
      <c r="R2882" t="s">
        <v>25</v>
      </c>
      <c r="S2882" s="36">
        <v>2</v>
      </c>
      <c r="T2882" s="36">
        <v>1</v>
      </c>
      <c r="U2882" s="2">
        <f>SUMIFS(Booking!L:L,Booking!D:D,'Резервации 2026'!E2882)</f>
        <v>526.11826999999994</v>
      </c>
      <c r="V2882" s="2">
        <f t="shared" ref="V2882:V2883" si="1306">+U2882/M2882</f>
        <v>263.05913499999997</v>
      </c>
      <c r="W2882" t="s">
        <v>262</v>
      </c>
      <c r="X2882" t="s">
        <v>11472</v>
      </c>
      <c r="Y2882" t="s">
        <v>1492</v>
      </c>
      <c r="Z2882" t="str">
        <f t="shared" ref="Z2882:Z2939" si="1307">MID(X2882,4,3)</f>
        <v>May</v>
      </c>
      <c r="AA2882" s="6">
        <f t="shared" si="1292"/>
        <v>1</v>
      </c>
      <c r="AB2882" s="6">
        <f t="shared" si="1292"/>
        <v>0</v>
      </c>
      <c r="AC2882" s="6">
        <f t="shared" si="1292"/>
        <v>0</v>
      </c>
      <c r="AD2882" s="6">
        <f t="shared" si="1292"/>
        <v>0</v>
      </c>
      <c r="AE2882" s="6">
        <f t="shared" si="1292"/>
        <v>0</v>
      </c>
      <c r="AF2882" s="6">
        <f t="shared" ref="AF2882:AF2939" si="1308">SUM(AA2882:AE2882)</f>
        <v>1</v>
      </c>
      <c r="AG2882" s="6">
        <f t="shared" ref="AG2882:AG2939" si="1309">+AF2882-M2882</f>
        <v>-1</v>
      </c>
      <c r="AH2882" s="14" t="str">
        <f>LEFT(X2882,2)&amp;"."&amp;VLOOKUP(MID(X2882,4,3),'Data validation'!$A$1:$B$12,2,FALSE)&amp;".2025"</f>
        <v>27.05.2025</v>
      </c>
      <c r="AI2882">
        <f t="shared" ref="AI2882:AI2939" si="1310">WEEKNUM(AH2882)</f>
        <v>22</v>
      </c>
      <c r="AJ2882" t="str">
        <f>H2882&amp;"."&amp;VLOOKUP(I2882,'Data validation'!$A$1:$B$12,2,FALSE)&amp;".2026"</f>
        <v>30.05.2026</v>
      </c>
      <c r="AK2882">
        <f t="shared" ref="AK2882:AK2939" si="1311">WEEKNUM(AJ2882)</f>
        <v>22</v>
      </c>
      <c r="AL2882" t="e">
        <f>VLOOKUP(E2882,[2]Sheet1!$A:$B,2,FALSE)</f>
        <v>#N/A</v>
      </c>
    </row>
    <row r="2883" spans="1:38" x14ac:dyDescent="0.25">
      <c r="A2883" t="str">
        <f>VLOOKUP(Q2883,'Data validation'!$K$2:$L$50,2,FALSE)</f>
        <v>BOOKING</v>
      </c>
      <c r="B2883">
        <f t="shared" si="1296"/>
        <v>1</v>
      </c>
      <c r="C2883">
        <f t="shared" si="1297"/>
        <v>1</v>
      </c>
      <c r="D2883">
        <f t="shared" si="1298"/>
        <v>0</v>
      </c>
      <c r="E2883">
        <v>11807</v>
      </c>
      <c r="F2883" t="s">
        <v>11473</v>
      </c>
      <c r="G2883" t="s">
        <v>3113</v>
      </c>
      <c r="H2883" t="str">
        <f t="shared" si="1299"/>
        <v>30</v>
      </c>
      <c r="I2883" t="str">
        <f t="shared" si="1300"/>
        <v>May</v>
      </c>
      <c r="J2883" t="s">
        <v>27</v>
      </c>
      <c r="K2883" t="str">
        <f t="shared" si="1301"/>
        <v>01</v>
      </c>
      <c r="L2883" t="str">
        <f t="shared" si="1302"/>
        <v>Jun</v>
      </c>
      <c r="M2883" s="36">
        <v>2</v>
      </c>
      <c r="N2883">
        <f t="shared" si="1303"/>
        <v>-29</v>
      </c>
      <c r="O2883">
        <f t="shared" si="1304"/>
        <v>1</v>
      </c>
      <c r="P2883">
        <f t="shared" si="1305"/>
        <v>0</v>
      </c>
      <c r="Q2883" t="s">
        <v>587</v>
      </c>
      <c r="R2883" t="s">
        <v>17</v>
      </c>
      <c r="S2883" s="36">
        <v>2</v>
      </c>
      <c r="T2883" s="36">
        <v>1</v>
      </c>
      <c r="U2883" s="2">
        <f>SUMIFS(Booking!L:L,Booking!D:D,'Резервации 2026'!E2883)</f>
        <v>494.16000779999996</v>
      </c>
      <c r="V2883" s="2">
        <f t="shared" si="1306"/>
        <v>247.08000389999998</v>
      </c>
      <c r="W2883" t="s">
        <v>262</v>
      </c>
      <c r="X2883" t="s">
        <v>11474</v>
      </c>
      <c r="Y2883" t="s">
        <v>1483</v>
      </c>
      <c r="Z2883" t="str">
        <f t="shared" si="1307"/>
        <v>May</v>
      </c>
      <c r="AA2883" s="6">
        <f t="shared" si="1292"/>
        <v>1</v>
      </c>
      <c r="AB2883" s="6">
        <f t="shared" si="1292"/>
        <v>0</v>
      </c>
      <c r="AC2883" s="6">
        <f t="shared" si="1292"/>
        <v>0</v>
      </c>
      <c r="AD2883" s="6">
        <f t="shared" si="1292"/>
        <v>0</v>
      </c>
      <c r="AE2883" s="6">
        <f t="shared" si="1292"/>
        <v>0</v>
      </c>
      <c r="AF2883" s="6">
        <f t="shared" si="1308"/>
        <v>1</v>
      </c>
      <c r="AG2883" s="6">
        <f t="shared" si="1309"/>
        <v>-1</v>
      </c>
      <c r="AH2883" s="14" t="str">
        <f>LEFT(X2883,2)&amp;"."&amp;VLOOKUP(MID(X2883,4,3),'Data validation'!$A$1:$B$12,2,FALSE)&amp;".2025"</f>
        <v>27.05.2025</v>
      </c>
      <c r="AI2883">
        <f t="shared" si="1310"/>
        <v>22</v>
      </c>
      <c r="AJ2883" t="str">
        <f>H2883&amp;"."&amp;VLOOKUP(I2883,'Data validation'!$A$1:$B$12,2,FALSE)&amp;".2026"</f>
        <v>30.05.2026</v>
      </c>
      <c r="AK2883">
        <f t="shared" si="1311"/>
        <v>22</v>
      </c>
      <c r="AL2883" t="e">
        <f>VLOOKUP(E2883,[2]Sheet1!$A:$B,2,FALSE)</f>
        <v>#N/A</v>
      </c>
    </row>
    <row r="2884" spans="1:38" x14ac:dyDescent="0.25">
      <c r="A2884" t="str">
        <f>VLOOKUP(Q2884,'Data validation'!$K$2:$L$50,2,FALSE)</f>
        <v>BOOKING</v>
      </c>
      <c r="B2884">
        <f t="shared" si="1296"/>
        <v>2</v>
      </c>
      <c r="C2884">
        <f t="shared" si="1297"/>
        <v>1</v>
      </c>
      <c r="D2884">
        <f t="shared" si="1298"/>
        <v>0</v>
      </c>
      <c r="E2884">
        <v>11723</v>
      </c>
      <c r="F2884" t="s">
        <v>11475</v>
      </c>
      <c r="G2884" t="s">
        <v>1869</v>
      </c>
      <c r="H2884" t="str">
        <f t="shared" si="1299"/>
        <v>29</v>
      </c>
      <c r="I2884" t="str">
        <f t="shared" si="1300"/>
        <v>May</v>
      </c>
      <c r="J2884" t="s">
        <v>27</v>
      </c>
      <c r="K2884" t="str">
        <f t="shared" si="1301"/>
        <v>01</v>
      </c>
      <c r="L2884" t="str">
        <f t="shared" si="1302"/>
        <v>Jun</v>
      </c>
      <c r="M2884" s="36">
        <v>3</v>
      </c>
      <c r="N2884">
        <f t="shared" si="1303"/>
        <v>-28</v>
      </c>
      <c r="O2884">
        <f t="shared" si="1304"/>
        <v>2</v>
      </c>
      <c r="P2884">
        <f t="shared" si="1305"/>
        <v>0</v>
      </c>
      <c r="Q2884" t="s">
        <v>587</v>
      </c>
      <c r="R2884" t="s">
        <v>63</v>
      </c>
      <c r="S2884" s="36">
        <v>2</v>
      </c>
      <c r="T2884" s="36">
        <v>2</v>
      </c>
      <c r="U2884" s="2">
        <f>SUMIFS(Booking!L:L,Booking!D:D,'Резервации 2026'!E2884)</f>
        <v>1041.8901992999999</v>
      </c>
      <c r="V2884" s="2">
        <f t="shared" ref="V2884:V2886" si="1312">+U2884/M2884</f>
        <v>347.29673309999998</v>
      </c>
      <c r="W2884" t="s">
        <v>262</v>
      </c>
      <c r="X2884" t="s">
        <v>11476</v>
      </c>
      <c r="Y2884" t="s">
        <v>1483</v>
      </c>
      <c r="Z2884" t="str">
        <f t="shared" si="1307"/>
        <v>May</v>
      </c>
      <c r="AA2884" s="6">
        <f t="shared" si="1292"/>
        <v>2</v>
      </c>
      <c r="AB2884" s="6">
        <f t="shared" si="1292"/>
        <v>0</v>
      </c>
      <c r="AC2884" s="6">
        <f t="shared" si="1292"/>
        <v>0</v>
      </c>
      <c r="AD2884" s="6">
        <f t="shared" si="1292"/>
        <v>0</v>
      </c>
      <c r="AE2884" s="6">
        <f t="shared" si="1292"/>
        <v>0</v>
      </c>
      <c r="AF2884" s="6">
        <f t="shared" si="1308"/>
        <v>2</v>
      </c>
      <c r="AG2884" s="6">
        <f t="shared" si="1309"/>
        <v>-1</v>
      </c>
      <c r="AH2884" s="14" t="str">
        <f>LEFT(X2884,2)&amp;"."&amp;VLOOKUP(MID(X2884,4,3),'Data validation'!$A$1:$B$12,2,FALSE)&amp;".2025"</f>
        <v>27.05.2025</v>
      </c>
      <c r="AI2884">
        <f t="shared" si="1310"/>
        <v>22</v>
      </c>
      <c r="AJ2884" t="str">
        <f>H2884&amp;"."&amp;VLOOKUP(I2884,'Data validation'!$A$1:$B$12,2,FALSE)&amp;".2026"</f>
        <v>29.05.2026</v>
      </c>
      <c r="AK2884">
        <f t="shared" si="1311"/>
        <v>22</v>
      </c>
      <c r="AL2884" t="e">
        <f>VLOOKUP(E2884,[2]Sheet1!$A:$B,2,FALSE)</f>
        <v>#N/A</v>
      </c>
    </row>
    <row r="2885" spans="1:38" x14ac:dyDescent="0.25">
      <c r="A2885" t="str">
        <f>VLOOKUP(Q2885,'Data validation'!$K$2:$L$50,2,FALSE)</f>
        <v>BOOKING</v>
      </c>
      <c r="B2885">
        <f t="shared" si="1296"/>
        <v>1</v>
      </c>
      <c r="C2885">
        <f t="shared" si="1297"/>
        <v>1</v>
      </c>
      <c r="D2885">
        <f t="shared" si="1298"/>
        <v>0</v>
      </c>
      <c r="E2885">
        <v>11823</v>
      </c>
      <c r="F2885" t="s">
        <v>11477</v>
      </c>
      <c r="G2885" t="s">
        <v>3113</v>
      </c>
      <c r="H2885" t="str">
        <f t="shared" si="1299"/>
        <v>30</v>
      </c>
      <c r="I2885" t="str">
        <f t="shared" si="1300"/>
        <v>May</v>
      </c>
      <c r="J2885" t="s">
        <v>27</v>
      </c>
      <c r="K2885" t="str">
        <f t="shared" si="1301"/>
        <v>01</v>
      </c>
      <c r="L2885" t="str">
        <f t="shared" si="1302"/>
        <v>Jun</v>
      </c>
      <c r="M2885" s="36">
        <v>2</v>
      </c>
      <c r="N2885">
        <f t="shared" si="1303"/>
        <v>-29</v>
      </c>
      <c r="O2885">
        <f t="shared" si="1304"/>
        <v>1</v>
      </c>
      <c r="P2885">
        <f t="shared" si="1305"/>
        <v>0</v>
      </c>
      <c r="Q2885" t="s">
        <v>587</v>
      </c>
      <c r="R2885" t="s">
        <v>57</v>
      </c>
      <c r="S2885" s="36">
        <v>2</v>
      </c>
      <c r="T2885" s="36">
        <v>2</v>
      </c>
      <c r="U2885" s="2">
        <f>SUMIFS(Booking!L:L,Booking!D:D,'Резервации 2026'!E2885)</f>
        <v>842.96272999999997</v>
      </c>
      <c r="V2885" s="2">
        <f t="shared" si="1312"/>
        <v>421.48136499999998</v>
      </c>
      <c r="W2885" t="s">
        <v>262</v>
      </c>
      <c r="X2885" t="s">
        <v>11478</v>
      </c>
      <c r="Y2885" t="s">
        <v>1483</v>
      </c>
      <c r="Z2885" t="str">
        <f t="shared" si="1307"/>
        <v>May</v>
      </c>
      <c r="AA2885" s="6">
        <f t="shared" si="1292"/>
        <v>1</v>
      </c>
      <c r="AB2885" s="6">
        <f t="shared" si="1292"/>
        <v>0</v>
      </c>
      <c r="AC2885" s="6">
        <f t="shared" si="1292"/>
        <v>0</v>
      </c>
      <c r="AD2885" s="6">
        <f t="shared" si="1292"/>
        <v>0</v>
      </c>
      <c r="AE2885" s="6">
        <f t="shared" si="1292"/>
        <v>0</v>
      </c>
      <c r="AF2885" s="6">
        <f t="shared" si="1308"/>
        <v>1</v>
      </c>
      <c r="AG2885" s="6">
        <f t="shared" si="1309"/>
        <v>-1</v>
      </c>
      <c r="AH2885" s="14" t="str">
        <f>LEFT(X2885,2)&amp;"."&amp;VLOOKUP(MID(X2885,4,3),'Data validation'!$A$1:$B$12,2,FALSE)&amp;".2025"</f>
        <v>27.05.2025</v>
      </c>
      <c r="AI2885">
        <f t="shared" si="1310"/>
        <v>22</v>
      </c>
      <c r="AJ2885" t="str">
        <f>H2885&amp;"."&amp;VLOOKUP(I2885,'Data validation'!$A$1:$B$12,2,FALSE)&amp;".2026"</f>
        <v>30.05.2026</v>
      </c>
      <c r="AK2885">
        <f t="shared" si="1311"/>
        <v>22</v>
      </c>
      <c r="AL2885" t="e">
        <f>VLOOKUP(E2885,[2]Sheet1!$A:$B,2,FALSE)</f>
        <v>#N/A</v>
      </c>
    </row>
    <row r="2886" spans="1:38" x14ac:dyDescent="0.25">
      <c r="A2886" t="str">
        <f>VLOOKUP(Q2886,'Data validation'!$K$2:$L$50,2,FALSE)</f>
        <v>BOOKING</v>
      </c>
      <c r="B2886">
        <f t="shared" si="1296"/>
        <v>1</v>
      </c>
      <c r="C2886">
        <f t="shared" si="1297"/>
        <v>1</v>
      </c>
      <c r="D2886">
        <f t="shared" si="1298"/>
        <v>0</v>
      </c>
      <c r="E2886">
        <v>11612</v>
      </c>
      <c r="F2886" t="s">
        <v>11479</v>
      </c>
      <c r="G2886" t="s">
        <v>3113</v>
      </c>
      <c r="H2886" t="str">
        <f t="shared" si="1299"/>
        <v>30</v>
      </c>
      <c r="I2886" t="str">
        <f t="shared" si="1300"/>
        <v>May</v>
      </c>
      <c r="J2886" t="s">
        <v>27</v>
      </c>
      <c r="K2886" t="str">
        <f t="shared" si="1301"/>
        <v>01</v>
      </c>
      <c r="L2886" t="str">
        <f t="shared" si="1302"/>
        <v>Jun</v>
      </c>
      <c r="M2886" s="36">
        <v>2</v>
      </c>
      <c r="N2886">
        <f t="shared" si="1303"/>
        <v>-29</v>
      </c>
      <c r="O2886">
        <f t="shared" si="1304"/>
        <v>1</v>
      </c>
      <c r="P2886">
        <f t="shared" si="1305"/>
        <v>0</v>
      </c>
      <c r="Q2886" t="s">
        <v>587</v>
      </c>
      <c r="R2886" t="s">
        <v>110</v>
      </c>
      <c r="S2886" s="36">
        <v>2</v>
      </c>
      <c r="T2886" s="36">
        <v>2</v>
      </c>
      <c r="U2886" s="2">
        <f>SUMIFS(Booking!L:L,Booking!D:D,'Резервации 2026'!E2886)</f>
        <v>950.53337999999997</v>
      </c>
      <c r="V2886" s="2">
        <f t="shared" si="1312"/>
        <v>475.26668999999998</v>
      </c>
      <c r="W2886" t="s">
        <v>262</v>
      </c>
      <c r="X2886" t="s">
        <v>11480</v>
      </c>
      <c r="Y2886" t="s">
        <v>11481</v>
      </c>
      <c r="Z2886" t="str">
        <f t="shared" si="1307"/>
        <v>May</v>
      </c>
      <c r="AA2886" s="6">
        <f t="shared" si="1292"/>
        <v>1</v>
      </c>
      <c r="AB2886" s="6">
        <f t="shared" si="1292"/>
        <v>0</v>
      </c>
      <c r="AC2886" s="6">
        <f t="shared" si="1292"/>
        <v>0</v>
      </c>
      <c r="AD2886" s="6">
        <f t="shared" si="1292"/>
        <v>0</v>
      </c>
      <c r="AE2886" s="6">
        <f t="shared" si="1292"/>
        <v>0</v>
      </c>
      <c r="AF2886" s="6">
        <f t="shared" si="1308"/>
        <v>1</v>
      </c>
      <c r="AG2886" s="6">
        <f t="shared" si="1309"/>
        <v>-1</v>
      </c>
      <c r="AH2886" s="14" t="str">
        <f>LEFT(X2886,2)&amp;"."&amp;VLOOKUP(MID(X2886,4,3),'Data validation'!$A$1:$B$12,2,FALSE)&amp;".2025"</f>
        <v>21.05.2025</v>
      </c>
      <c r="AI2886">
        <f t="shared" si="1310"/>
        <v>21</v>
      </c>
      <c r="AJ2886" t="str">
        <f>H2886&amp;"."&amp;VLOOKUP(I2886,'Data validation'!$A$1:$B$12,2,FALSE)&amp;".2026"</f>
        <v>30.05.2026</v>
      </c>
      <c r="AK2886">
        <f t="shared" si="1311"/>
        <v>22</v>
      </c>
      <c r="AL2886" t="e">
        <f>VLOOKUP(E2886,[2]Sheet1!$A:$B,2,FALSE)</f>
        <v>#N/A</v>
      </c>
    </row>
    <row r="2887" spans="1:38" x14ac:dyDescent="0.25">
      <c r="A2887" t="str">
        <f>VLOOKUP(Q2887,'Data validation'!$K$2:$L$50,2,FALSE)</f>
        <v>BOOKING</v>
      </c>
      <c r="B2887">
        <f t="shared" si="1296"/>
        <v>1</v>
      </c>
      <c r="C2887">
        <f t="shared" si="1297"/>
        <v>1</v>
      </c>
      <c r="D2887">
        <f t="shared" si="1298"/>
        <v>0</v>
      </c>
      <c r="E2887">
        <v>11834</v>
      </c>
      <c r="F2887" t="s">
        <v>11482</v>
      </c>
      <c r="G2887" t="s">
        <v>3113</v>
      </c>
      <c r="H2887" t="str">
        <f t="shared" si="1299"/>
        <v>30</v>
      </c>
      <c r="I2887" t="str">
        <f t="shared" si="1300"/>
        <v>May</v>
      </c>
      <c r="J2887" t="s">
        <v>27</v>
      </c>
      <c r="K2887" t="str">
        <f t="shared" si="1301"/>
        <v>01</v>
      </c>
      <c r="L2887" t="str">
        <f t="shared" si="1302"/>
        <v>Jun</v>
      </c>
      <c r="M2887" s="36">
        <v>2</v>
      </c>
      <c r="N2887">
        <f t="shared" si="1303"/>
        <v>-29</v>
      </c>
      <c r="O2887">
        <f t="shared" si="1304"/>
        <v>1</v>
      </c>
      <c r="P2887">
        <f t="shared" si="1305"/>
        <v>0</v>
      </c>
      <c r="Q2887" t="s">
        <v>587</v>
      </c>
      <c r="R2887" t="s">
        <v>63</v>
      </c>
      <c r="S2887" s="36">
        <v>3</v>
      </c>
      <c r="T2887" s="36">
        <v>1</v>
      </c>
      <c r="U2887" s="2">
        <f>SUMIFS(Booking!L:L,Booking!D:D,'Резервации 2026'!E2887)</f>
        <v>694.59346619999997</v>
      </c>
      <c r="V2887" s="2">
        <f t="shared" ref="V2887:V2888" si="1313">+U2887/M2887</f>
        <v>347.29673309999998</v>
      </c>
      <c r="W2887" t="s">
        <v>262</v>
      </c>
      <c r="X2887" t="s">
        <v>11483</v>
      </c>
      <c r="Y2887" t="s">
        <v>9886</v>
      </c>
      <c r="Z2887" t="str">
        <f t="shared" si="1307"/>
        <v>May</v>
      </c>
      <c r="AA2887" s="6">
        <f t="shared" si="1292"/>
        <v>1</v>
      </c>
      <c r="AB2887" s="6">
        <f t="shared" si="1292"/>
        <v>0</v>
      </c>
      <c r="AC2887" s="6">
        <f t="shared" si="1292"/>
        <v>0</v>
      </c>
      <c r="AD2887" s="6">
        <f t="shared" si="1292"/>
        <v>0</v>
      </c>
      <c r="AE2887" s="6">
        <f t="shared" si="1292"/>
        <v>0</v>
      </c>
      <c r="AF2887" s="6">
        <f t="shared" si="1308"/>
        <v>1</v>
      </c>
      <c r="AG2887" s="6">
        <f t="shared" si="1309"/>
        <v>-1</v>
      </c>
      <c r="AH2887" s="14" t="str">
        <f>LEFT(X2887,2)&amp;"."&amp;VLOOKUP(MID(X2887,4,3),'Data validation'!$A$1:$B$12,2,FALSE)&amp;".2025"</f>
        <v>28.05.2025</v>
      </c>
      <c r="AI2887">
        <f t="shared" si="1310"/>
        <v>22</v>
      </c>
      <c r="AJ2887" t="str">
        <f>H2887&amp;"."&amp;VLOOKUP(I2887,'Data validation'!$A$1:$B$12,2,FALSE)&amp;".2026"</f>
        <v>30.05.2026</v>
      </c>
      <c r="AK2887">
        <f t="shared" si="1311"/>
        <v>22</v>
      </c>
      <c r="AL2887" t="e">
        <f>VLOOKUP(E2887,[2]Sheet1!$A:$B,2,FALSE)</f>
        <v>#N/A</v>
      </c>
    </row>
    <row r="2888" spans="1:38" x14ac:dyDescent="0.25">
      <c r="A2888" t="str">
        <f>VLOOKUP(Q2888,'Data validation'!$K$2:$L$50,2,FALSE)</f>
        <v>TO</v>
      </c>
      <c r="B2888">
        <f t="shared" si="1296"/>
        <v>0</v>
      </c>
      <c r="C2888">
        <f t="shared" si="1297"/>
        <v>0</v>
      </c>
      <c r="D2888">
        <f t="shared" si="1298"/>
        <v>6</v>
      </c>
      <c r="E2888">
        <v>11491</v>
      </c>
      <c r="F2888" t="s">
        <v>11484</v>
      </c>
      <c r="G2888" t="s">
        <v>155</v>
      </c>
      <c r="H2888" t="str">
        <f t="shared" si="1299"/>
        <v>19</v>
      </c>
      <c r="I2888" t="str">
        <f t="shared" si="1300"/>
        <v>Jul</v>
      </c>
      <c r="J2888" t="s">
        <v>107</v>
      </c>
      <c r="K2888" t="str">
        <f t="shared" si="1301"/>
        <v>25</v>
      </c>
      <c r="L2888" t="str">
        <f t="shared" si="1302"/>
        <v>Jul</v>
      </c>
      <c r="M2888" s="36">
        <v>6</v>
      </c>
      <c r="N2888">
        <f t="shared" si="1303"/>
        <v>6</v>
      </c>
      <c r="O2888">
        <f t="shared" si="1304"/>
        <v>0</v>
      </c>
      <c r="P2888">
        <f t="shared" si="1305"/>
        <v>0</v>
      </c>
      <c r="Q2888" t="s">
        <v>226</v>
      </c>
      <c r="R2888" t="s">
        <v>20</v>
      </c>
      <c r="S2888" s="36">
        <v>2</v>
      </c>
      <c r="T2888" s="36">
        <v>1</v>
      </c>
      <c r="U2888" s="2">
        <f>SUMIFS(Sunny!L:L,Sunny!D:D,'Резервации 2026'!E2888)</f>
        <v>2734.4850395999997</v>
      </c>
      <c r="V2888" s="2">
        <f t="shared" si="1313"/>
        <v>455.74750659999995</v>
      </c>
      <c r="W2888" t="s">
        <v>227</v>
      </c>
      <c r="X2888" t="s">
        <v>11485</v>
      </c>
      <c r="Y2888" t="s">
        <v>10508</v>
      </c>
      <c r="Z2888" t="str">
        <f t="shared" si="1307"/>
        <v>May</v>
      </c>
      <c r="AA2888" s="6">
        <f t="shared" si="1292"/>
        <v>0</v>
      </c>
      <c r="AB2888" s="6">
        <f t="shared" si="1292"/>
        <v>0</v>
      </c>
      <c r="AC2888" s="6">
        <f t="shared" si="1292"/>
        <v>6</v>
      </c>
      <c r="AD2888" s="6">
        <f t="shared" si="1292"/>
        <v>0</v>
      </c>
      <c r="AE2888" s="6">
        <f t="shared" si="1292"/>
        <v>0</v>
      </c>
      <c r="AF2888" s="6">
        <f t="shared" si="1308"/>
        <v>6</v>
      </c>
      <c r="AG2888" s="6">
        <f t="shared" si="1309"/>
        <v>0</v>
      </c>
      <c r="AH2888" s="14" t="str">
        <f>LEFT(X2888,2)&amp;"."&amp;VLOOKUP(MID(X2888,4,3),'Data validation'!$A$1:$B$12,2,FALSE)&amp;".2025"</f>
        <v>15.05.2025</v>
      </c>
      <c r="AI2888">
        <f t="shared" si="1310"/>
        <v>20</v>
      </c>
      <c r="AJ2888" t="str">
        <f>H2888&amp;"."&amp;VLOOKUP(I2888,'Data validation'!$A$1:$B$12,2,FALSE)&amp;".2026"</f>
        <v>19.07.2026</v>
      </c>
      <c r="AK2888">
        <f t="shared" si="1311"/>
        <v>30</v>
      </c>
      <c r="AL2888" t="e">
        <f>VLOOKUP(E2888,[2]Sheet1!$A:$B,2,FALSE)</f>
        <v>#N/A</v>
      </c>
    </row>
    <row r="2889" spans="1:38" x14ac:dyDescent="0.25">
      <c r="A2889" t="str">
        <f>VLOOKUP(Q2889,'Data validation'!$K$2:$L$50,2,FALSE)</f>
        <v>TOPOLA SKIES</v>
      </c>
      <c r="B2889">
        <f t="shared" si="1296"/>
        <v>1</v>
      </c>
      <c r="C2889">
        <f t="shared" si="1297"/>
        <v>1</v>
      </c>
      <c r="D2889">
        <f t="shared" si="1298"/>
        <v>0</v>
      </c>
      <c r="E2889">
        <v>11867</v>
      </c>
      <c r="F2889" t="s">
        <v>11486</v>
      </c>
      <c r="G2889" t="s">
        <v>3113</v>
      </c>
      <c r="H2889" t="str">
        <f t="shared" si="1299"/>
        <v>30</v>
      </c>
      <c r="I2889" t="str">
        <f t="shared" si="1300"/>
        <v>May</v>
      </c>
      <c r="J2889" t="s">
        <v>27</v>
      </c>
      <c r="K2889" t="str">
        <f t="shared" si="1301"/>
        <v>01</v>
      </c>
      <c r="L2889" t="str">
        <f t="shared" si="1302"/>
        <v>Jun</v>
      </c>
      <c r="M2889" s="36">
        <v>2</v>
      </c>
      <c r="N2889">
        <f t="shared" si="1303"/>
        <v>-29</v>
      </c>
      <c r="O2889">
        <f t="shared" si="1304"/>
        <v>1</v>
      </c>
      <c r="P2889">
        <f t="shared" si="1305"/>
        <v>0</v>
      </c>
      <c r="Q2889" t="s">
        <v>35</v>
      </c>
      <c r="R2889" t="s">
        <v>17</v>
      </c>
      <c r="S2889" s="36">
        <v>2</v>
      </c>
      <c r="T2889" s="36">
        <v>1</v>
      </c>
      <c r="U2889" s="2">
        <v>525.0237229357798</v>
      </c>
      <c r="V2889" s="2">
        <v>262.5118614678899</v>
      </c>
      <c r="W2889" t="s">
        <v>262</v>
      </c>
      <c r="X2889" t="s">
        <v>11487</v>
      </c>
      <c r="Y2889" t="s">
        <v>3113</v>
      </c>
      <c r="Z2889" t="str">
        <f t="shared" si="1307"/>
        <v>May</v>
      </c>
      <c r="AA2889" s="6">
        <f t="shared" si="1292"/>
        <v>1</v>
      </c>
      <c r="AB2889" s="6">
        <f t="shared" si="1292"/>
        <v>0</v>
      </c>
      <c r="AC2889" s="6">
        <f t="shared" si="1292"/>
        <v>0</v>
      </c>
      <c r="AD2889" s="6">
        <f t="shared" si="1292"/>
        <v>0</v>
      </c>
      <c r="AE2889" s="6">
        <f t="shared" si="1292"/>
        <v>0</v>
      </c>
      <c r="AF2889" s="6">
        <f t="shared" si="1308"/>
        <v>1</v>
      </c>
      <c r="AG2889" s="6">
        <f t="shared" si="1309"/>
        <v>-1</v>
      </c>
      <c r="AH2889" s="14" t="str">
        <f>LEFT(X2889,2)&amp;"."&amp;VLOOKUP(MID(X2889,4,3),'Data validation'!$A$1:$B$12,2,FALSE)&amp;".2025"</f>
        <v>30.05.2025</v>
      </c>
      <c r="AI2889">
        <f t="shared" si="1310"/>
        <v>22</v>
      </c>
      <c r="AJ2889" t="str">
        <f>H2889&amp;"."&amp;VLOOKUP(I2889,'Data validation'!$A$1:$B$12,2,FALSE)&amp;".2026"</f>
        <v>30.05.2026</v>
      </c>
      <c r="AK2889">
        <f t="shared" si="1311"/>
        <v>22</v>
      </c>
      <c r="AL2889" t="e">
        <f>VLOOKUP(E2889,[2]Sheet1!$A:$B,2,FALSE)</f>
        <v>#N/A</v>
      </c>
    </row>
    <row r="2890" spans="1:38" x14ac:dyDescent="0.25">
      <c r="A2890" t="str">
        <f>VLOOKUP(Q2890,'Data validation'!$K$2:$L$50,2,FALSE)</f>
        <v>BOOKING</v>
      </c>
      <c r="B2890">
        <f t="shared" si="1296"/>
        <v>1</v>
      </c>
      <c r="C2890">
        <f t="shared" si="1297"/>
        <v>1</v>
      </c>
      <c r="D2890">
        <f t="shared" si="1298"/>
        <v>0</v>
      </c>
      <c r="E2890">
        <v>11833</v>
      </c>
      <c r="F2890" t="s">
        <v>11488</v>
      </c>
      <c r="G2890" t="s">
        <v>3113</v>
      </c>
      <c r="H2890" t="str">
        <f t="shared" si="1299"/>
        <v>30</v>
      </c>
      <c r="I2890" t="str">
        <f t="shared" si="1300"/>
        <v>May</v>
      </c>
      <c r="J2890" t="s">
        <v>27</v>
      </c>
      <c r="K2890" t="str">
        <f t="shared" si="1301"/>
        <v>01</v>
      </c>
      <c r="L2890" t="str">
        <f t="shared" si="1302"/>
        <v>Jun</v>
      </c>
      <c r="M2890" s="36">
        <v>2</v>
      </c>
      <c r="N2890">
        <f t="shared" si="1303"/>
        <v>-29</v>
      </c>
      <c r="O2890">
        <f t="shared" si="1304"/>
        <v>1</v>
      </c>
      <c r="P2890">
        <f t="shared" si="1305"/>
        <v>0</v>
      </c>
      <c r="Q2890" t="s">
        <v>587</v>
      </c>
      <c r="R2890" t="s">
        <v>57</v>
      </c>
      <c r="S2890" s="36">
        <v>4</v>
      </c>
      <c r="T2890" s="36">
        <v>1</v>
      </c>
      <c r="U2890" s="2">
        <f>SUMIFS(Booking!L:L,Booking!D:D,'Резервации 2026'!E2890)</f>
        <v>842.96272999999997</v>
      </c>
      <c r="V2890" s="2">
        <f t="shared" ref="V2890" si="1314">+U2890/M2890</f>
        <v>421.48136499999998</v>
      </c>
      <c r="W2890" t="s">
        <v>262</v>
      </c>
      <c r="X2890" t="s">
        <v>11489</v>
      </c>
      <c r="Y2890" t="s">
        <v>9886</v>
      </c>
      <c r="Z2890" t="str">
        <f t="shared" si="1307"/>
        <v>May</v>
      </c>
      <c r="AA2890" s="6">
        <f t="shared" si="1292"/>
        <v>1</v>
      </c>
      <c r="AB2890" s="6">
        <f t="shared" si="1292"/>
        <v>0</v>
      </c>
      <c r="AC2890" s="6">
        <f t="shared" si="1292"/>
        <v>0</v>
      </c>
      <c r="AD2890" s="6">
        <f t="shared" si="1292"/>
        <v>0</v>
      </c>
      <c r="AE2890" s="6">
        <f t="shared" si="1292"/>
        <v>0</v>
      </c>
      <c r="AF2890" s="6">
        <f t="shared" si="1308"/>
        <v>1</v>
      </c>
      <c r="AG2890" s="6">
        <f t="shared" si="1309"/>
        <v>-1</v>
      </c>
      <c r="AH2890" s="14" t="str">
        <f>LEFT(X2890,2)&amp;"."&amp;VLOOKUP(MID(X2890,4,3),'Data validation'!$A$1:$B$12,2,FALSE)&amp;".2025"</f>
        <v>28.05.2025</v>
      </c>
      <c r="AI2890">
        <f t="shared" si="1310"/>
        <v>22</v>
      </c>
      <c r="AJ2890" t="str">
        <f>H2890&amp;"."&amp;VLOOKUP(I2890,'Data validation'!$A$1:$B$12,2,FALSE)&amp;".2026"</f>
        <v>30.05.2026</v>
      </c>
      <c r="AK2890">
        <f t="shared" si="1311"/>
        <v>22</v>
      </c>
      <c r="AL2890" t="e">
        <f>VLOOKUP(E2890,[2]Sheet1!$A:$B,2,FALSE)</f>
        <v>#N/A</v>
      </c>
    </row>
    <row r="2891" spans="1:38" x14ac:dyDescent="0.25">
      <c r="A2891" t="str">
        <f>VLOOKUP(Q2891,'Data validation'!$K$2:$L$50,2,FALSE)</f>
        <v>TOPOLA SKIES</v>
      </c>
      <c r="B2891">
        <f t="shared" si="1296"/>
        <v>1</v>
      </c>
      <c r="C2891">
        <f t="shared" si="1297"/>
        <v>1</v>
      </c>
      <c r="D2891">
        <f t="shared" si="1298"/>
        <v>0</v>
      </c>
      <c r="E2891">
        <v>11868</v>
      </c>
      <c r="F2891" t="s">
        <v>11486</v>
      </c>
      <c r="G2891" t="s">
        <v>3113</v>
      </c>
      <c r="H2891" t="str">
        <f t="shared" si="1299"/>
        <v>30</v>
      </c>
      <c r="I2891" t="str">
        <f t="shared" si="1300"/>
        <v>May</v>
      </c>
      <c r="J2891" t="s">
        <v>27</v>
      </c>
      <c r="K2891" t="str">
        <f t="shared" si="1301"/>
        <v>01</v>
      </c>
      <c r="L2891" t="str">
        <f t="shared" si="1302"/>
        <v>Jun</v>
      </c>
      <c r="M2891" s="36">
        <v>2</v>
      </c>
      <c r="N2891">
        <f t="shared" si="1303"/>
        <v>-29</v>
      </c>
      <c r="O2891">
        <f t="shared" si="1304"/>
        <v>1</v>
      </c>
      <c r="P2891">
        <f t="shared" si="1305"/>
        <v>0</v>
      </c>
      <c r="Q2891" t="s">
        <v>35</v>
      </c>
      <c r="R2891" t="s">
        <v>17</v>
      </c>
      <c r="S2891" s="36">
        <v>2</v>
      </c>
      <c r="T2891" s="36">
        <v>1</v>
      </c>
      <c r="U2891" s="2">
        <v>525.0237229357798</v>
      </c>
      <c r="V2891" s="2">
        <v>262.5118614678899</v>
      </c>
      <c r="W2891" t="s">
        <v>262</v>
      </c>
      <c r="X2891" t="s">
        <v>11487</v>
      </c>
      <c r="Y2891" t="s">
        <v>3113</v>
      </c>
      <c r="Z2891" t="str">
        <f t="shared" si="1307"/>
        <v>May</v>
      </c>
      <c r="AA2891" s="6">
        <f t="shared" si="1292"/>
        <v>1</v>
      </c>
      <c r="AB2891" s="6">
        <f t="shared" si="1292"/>
        <v>0</v>
      </c>
      <c r="AC2891" s="6">
        <f t="shared" si="1292"/>
        <v>0</v>
      </c>
      <c r="AD2891" s="6">
        <f t="shared" si="1292"/>
        <v>0</v>
      </c>
      <c r="AE2891" s="6">
        <f t="shared" si="1292"/>
        <v>0</v>
      </c>
      <c r="AF2891" s="6">
        <f t="shared" si="1308"/>
        <v>1</v>
      </c>
      <c r="AG2891" s="6">
        <f t="shared" si="1309"/>
        <v>-1</v>
      </c>
      <c r="AH2891" s="14" t="str">
        <f>LEFT(X2891,2)&amp;"."&amp;VLOOKUP(MID(X2891,4,3),'Data validation'!$A$1:$B$12,2,FALSE)&amp;".2025"</f>
        <v>30.05.2025</v>
      </c>
      <c r="AI2891">
        <f t="shared" si="1310"/>
        <v>22</v>
      </c>
      <c r="AJ2891" t="str">
        <f>H2891&amp;"."&amp;VLOOKUP(I2891,'Data validation'!$A$1:$B$12,2,FALSE)&amp;".2026"</f>
        <v>30.05.2026</v>
      </c>
      <c r="AK2891">
        <f t="shared" si="1311"/>
        <v>22</v>
      </c>
      <c r="AL2891" t="e">
        <f>VLOOKUP(E2891,[2]Sheet1!$A:$B,2,FALSE)</f>
        <v>#N/A</v>
      </c>
    </row>
    <row r="2892" spans="1:38" x14ac:dyDescent="0.25">
      <c r="A2892" t="str">
        <f>VLOOKUP(Q2892,'Data validation'!$K$2:$L$50,2,FALSE)</f>
        <v>BOOKING</v>
      </c>
      <c r="B2892">
        <f t="shared" si="1296"/>
        <v>0</v>
      </c>
      <c r="C2892">
        <f t="shared" si="1297"/>
        <v>5</v>
      </c>
      <c r="D2892">
        <f t="shared" si="1298"/>
        <v>0</v>
      </c>
      <c r="E2892">
        <v>11720</v>
      </c>
      <c r="F2892" t="s">
        <v>11490</v>
      </c>
      <c r="G2892" t="s">
        <v>283</v>
      </c>
      <c r="H2892" t="str">
        <f t="shared" si="1299"/>
        <v>20</v>
      </c>
      <c r="I2892" t="str">
        <f t="shared" si="1300"/>
        <v>Jun</v>
      </c>
      <c r="J2892" t="s">
        <v>303</v>
      </c>
      <c r="K2892" t="str">
        <f t="shared" si="1301"/>
        <v>25</v>
      </c>
      <c r="L2892" t="str">
        <f t="shared" si="1302"/>
        <v>Jun</v>
      </c>
      <c r="M2892" s="36">
        <v>5</v>
      </c>
      <c r="N2892">
        <f t="shared" si="1303"/>
        <v>5</v>
      </c>
      <c r="O2892">
        <f t="shared" si="1304"/>
        <v>0</v>
      </c>
      <c r="P2892">
        <f t="shared" si="1305"/>
        <v>0</v>
      </c>
      <c r="Q2892" t="s">
        <v>587</v>
      </c>
      <c r="R2892" t="s">
        <v>188</v>
      </c>
      <c r="S2892" s="36">
        <v>2</v>
      </c>
      <c r="T2892" s="36">
        <v>2</v>
      </c>
      <c r="U2892" s="2">
        <v>2688.0999293577979</v>
      </c>
      <c r="V2892" s="2">
        <v>537.61998587155961</v>
      </c>
      <c r="X2892" t="s">
        <v>11491</v>
      </c>
      <c r="Y2892" t="s">
        <v>1492</v>
      </c>
      <c r="Z2892" t="str">
        <f t="shared" si="1307"/>
        <v>May</v>
      </c>
      <c r="AA2892" s="6">
        <f t="shared" si="1292"/>
        <v>0</v>
      </c>
      <c r="AB2892" s="6">
        <f t="shared" si="1292"/>
        <v>5</v>
      </c>
      <c r="AC2892" s="6">
        <f t="shared" si="1292"/>
        <v>0</v>
      </c>
      <c r="AD2892" s="6">
        <f t="shared" si="1292"/>
        <v>0</v>
      </c>
      <c r="AE2892" s="6">
        <f t="shared" si="1292"/>
        <v>0</v>
      </c>
      <c r="AF2892" s="6">
        <f t="shared" si="1308"/>
        <v>5</v>
      </c>
      <c r="AG2892" s="6">
        <f t="shared" si="1309"/>
        <v>0</v>
      </c>
      <c r="AH2892" s="14" t="str">
        <f>LEFT(X2892,2)&amp;"."&amp;VLOOKUP(MID(X2892,4,3),'Data validation'!$A$1:$B$12,2,FALSE)&amp;".2025"</f>
        <v>26.05.2025</v>
      </c>
      <c r="AI2892">
        <f t="shared" si="1310"/>
        <v>22</v>
      </c>
      <c r="AJ2892" t="str">
        <f>H2892&amp;"."&amp;VLOOKUP(I2892,'Data validation'!$A$1:$B$12,2,FALSE)&amp;".2026"</f>
        <v>20.06.2026</v>
      </c>
      <c r="AK2892">
        <f t="shared" si="1311"/>
        <v>25</v>
      </c>
      <c r="AL2892" t="e">
        <f>VLOOKUP(E2892,[2]Sheet1!$A:$B,2,FALSE)</f>
        <v>#N/A</v>
      </c>
    </row>
    <row r="2893" spans="1:38" x14ac:dyDescent="0.25">
      <c r="A2893" t="str">
        <f>VLOOKUP(Q2893,'Data validation'!$K$2:$L$50,2,FALSE)</f>
        <v>BOOKING</v>
      </c>
      <c r="B2893">
        <f t="shared" si="1296"/>
        <v>0</v>
      </c>
      <c r="C2893">
        <f t="shared" si="1297"/>
        <v>4</v>
      </c>
      <c r="D2893">
        <f t="shared" si="1298"/>
        <v>3</v>
      </c>
      <c r="E2893">
        <v>11585</v>
      </c>
      <c r="F2893" t="s">
        <v>11492</v>
      </c>
      <c r="G2893" t="s">
        <v>91</v>
      </c>
      <c r="H2893" t="str">
        <f t="shared" si="1299"/>
        <v>22</v>
      </c>
      <c r="I2893" t="str">
        <f t="shared" si="1300"/>
        <v>Aug</v>
      </c>
      <c r="J2893" t="s">
        <v>131</v>
      </c>
      <c r="K2893" t="str">
        <f t="shared" si="1301"/>
        <v>29</v>
      </c>
      <c r="L2893" t="str">
        <f t="shared" si="1302"/>
        <v>Aug</v>
      </c>
      <c r="M2893" s="36">
        <v>7</v>
      </c>
      <c r="N2893">
        <f t="shared" si="1303"/>
        <v>7</v>
      </c>
      <c r="O2893">
        <f t="shared" si="1304"/>
        <v>0</v>
      </c>
      <c r="P2893">
        <f t="shared" si="1305"/>
        <v>0</v>
      </c>
      <c r="Q2893" t="s">
        <v>587</v>
      </c>
      <c r="R2893" t="s">
        <v>188</v>
      </c>
      <c r="S2893" s="36">
        <v>2</v>
      </c>
      <c r="T2893" s="36">
        <v>1</v>
      </c>
      <c r="U2893" s="2">
        <v>3751.0666192660547</v>
      </c>
      <c r="V2893" s="2">
        <v>535.86153321100915</v>
      </c>
      <c r="W2893" t="s">
        <v>262</v>
      </c>
      <c r="X2893" t="s">
        <v>11493</v>
      </c>
      <c r="Y2893" t="s">
        <v>11368</v>
      </c>
      <c r="Z2893" t="str">
        <f t="shared" si="1307"/>
        <v>May</v>
      </c>
      <c r="AA2893" s="6">
        <f t="shared" si="1292"/>
        <v>0</v>
      </c>
      <c r="AB2893" s="6">
        <f t="shared" si="1292"/>
        <v>0</v>
      </c>
      <c r="AC2893" s="6">
        <f t="shared" si="1292"/>
        <v>0</v>
      </c>
      <c r="AD2893" s="6">
        <f t="shared" si="1292"/>
        <v>7</v>
      </c>
      <c r="AE2893" s="6">
        <f t="shared" si="1292"/>
        <v>0</v>
      </c>
      <c r="AF2893" s="6">
        <f t="shared" si="1308"/>
        <v>7</v>
      </c>
      <c r="AG2893" s="6">
        <f t="shared" si="1309"/>
        <v>0</v>
      </c>
      <c r="AH2893" s="14" t="str">
        <f>LEFT(X2893,2)&amp;"."&amp;VLOOKUP(MID(X2893,4,3),'Data validation'!$A$1:$B$12,2,FALSE)&amp;".2025"</f>
        <v>20.05.2025</v>
      </c>
      <c r="AI2893">
        <f t="shared" si="1310"/>
        <v>21</v>
      </c>
      <c r="AJ2893" t="str">
        <f>H2893&amp;"."&amp;VLOOKUP(I2893,'Data validation'!$A$1:$B$12,2,FALSE)&amp;".2026"</f>
        <v>22.08.2026</v>
      </c>
      <c r="AK2893">
        <f t="shared" si="1311"/>
        <v>34</v>
      </c>
      <c r="AL2893" t="e">
        <f>VLOOKUP(E2893,[2]Sheet1!$A:$B,2,FALSE)</f>
        <v>#N/A</v>
      </c>
    </row>
    <row r="2894" spans="1:38" x14ac:dyDescent="0.25">
      <c r="A2894" t="str">
        <f>VLOOKUP(Q2894,'Data validation'!$K$2:$L$50,2,FALSE)</f>
        <v>BOOKING</v>
      </c>
      <c r="B2894">
        <f t="shared" si="1296"/>
        <v>0</v>
      </c>
      <c r="C2894">
        <f t="shared" si="1297"/>
        <v>0</v>
      </c>
      <c r="D2894">
        <f t="shared" si="1298"/>
        <v>7</v>
      </c>
      <c r="E2894">
        <v>11574</v>
      </c>
      <c r="F2894" t="s">
        <v>11494</v>
      </c>
      <c r="G2894" t="s">
        <v>259</v>
      </c>
      <c r="H2894" t="str">
        <f t="shared" si="1299"/>
        <v>08</v>
      </c>
      <c r="I2894" t="str">
        <f t="shared" si="1300"/>
        <v>Aug</v>
      </c>
      <c r="J2894" t="s">
        <v>90</v>
      </c>
      <c r="K2894" t="str">
        <f t="shared" si="1301"/>
        <v>15</v>
      </c>
      <c r="L2894" t="str">
        <f t="shared" si="1302"/>
        <v>Aug</v>
      </c>
      <c r="M2894" s="36">
        <v>7</v>
      </c>
      <c r="N2894">
        <f t="shared" si="1303"/>
        <v>7</v>
      </c>
      <c r="O2894">
        <f t="shared" si="1304"/>
        <v>0</v>
      </c>
      <c r="P2894">
        <f t="shared" si="1305"/>
        <v>0</v>
      </c>
      <c r="Q2894" t="s">
        <v>587</v>
      </c>
      <c r="R2894" t="s">
        <v>17</v>
      </c>
      <c r="S2894" s="36">
        <v>1</v>
      </c>
      <c r="T2894" s="36">
        <v>2</v>
      </c>
      <c r="U2894" s="2">
        <v>3337.0407346788984</v>
      </c>
      <c r="V2894" s="2">
        <v>476.72010495412843</v>
      </c>
      <c r="X2894" t="s">
        <v>11495</v>
      </c>
      <c r="Y2894" t="s">
        <v>11333</v>
      </c>
      <c r="Z2894" t="str">
        <f t="shared" si="1307"/>
        <v>May</v>
      </c>
      <c r="AA2894" s="6">
        <f t="shared" si="1292"/>
        <v>0</v>
      </c>
      <c r="AB2894" s="6">
        <f t="shared" si="1292"/>
        <v>0</v>
      </c>
      <c r="AC2894" s="6">
        <f t="shared" si="1292"/>
        <v>0</v>
      </c>
      <c r="AD2894" s="6">
        <f t="shared" si="1292"/>
        <v>7</v>
      </c>
      <c r="AE2894" s="6">
        <f t="shared" si="1292"/>
        <v>0</v>
      </c>
      <c r="AF2894" s="6">
        <f t="shared" si="1308"/>
        <v>7</v>
      </c>
      <c r="AG2894" s="6">
        <f t="shared" si="1309"/>
        <v>0</v>
      </c>
      <c r="AH2894" s="14" t="str">
        <f>LEFT(X2894,2)&amp;"."&amp;VLOOKUP(MID(X2894,4,3),'Data validation'!$A$1:$B$12,2,FALSE)&amp;".2025"</f>
        <v>19.05.2025</v>
      </c>
      <c r="AI2894">
        <f t="shared" si="1310"/>
        <v>21</v>
      </c>
      <c r="AJ2894" t="str">
        <f>H2894&amp;"."&amp;VLOOKUP(I2894,'Data validation'!$A$1:$B$12,2,FALSE)&amp;".2026"</f>
        <v>08.08.2026</v>
      </c>
      <c r="AK2894">
        <f t="shared" si="1311"/>
        <v>32</v>
      </c>
      <c r="AL2894" t="e">
        <f>VLOOKUP(E2894,[2]Sheet1!$A:$B,2,FALSE)</f>
        <v>#N/A</v>
      </c>
    </row>
    <row r="2895" spans="1:38" x14ac:dyDescent="0.25">
      <c r="A2895" t="str">
        <f>VLOOKUP(Q2895,'Data validation'!$K$2:$L$50,2,FALSE)</f>
        <v>BOOKING</v>
      </c>
      <c r="B2895">
        <f t="shared" si="1296"/>
        <v>0</v>
      </c>
      <c r="C2895">
        <f t="shared" si="1297"/>
        <v>0</v>
      </c>
      <c r="D2895">
        <f t="shared" si="1298"/>
        <v>7</v>
      </c>
      <c r="E2895">
        <v>11573</v>
      </c>
      <c r="F2895" t="s">
        <v>11494</v>
      </c>
      <c r="G2895" t="s">
        <v>259</v>
      </c>
      <c r="H2895" t="str">
        <f t="shared" si="1299"/>
        <v>08</v>
      </c>
      <c r="I2895" t="str">
        <f t="shared" si="1300"/>
        <v>Aug</v>
      </c>
      <c r="J2895" t="s">
        <v>90</v>
      </c>
      <c r="K2895" t="str">
        <f t="shared" si="1301"/>
        <v>15</v>
      </c>
      <c r="L2895" t="str">
        <f t="shared" si="1302"/>
        <v>Aug</v>
      </c>
      <c r="M2895" s="36">
        <v>7</v>
      </c>
      <c r="N2895">
        <f t="shared" si="1303"/>
        <v>7</v>
      </c>
      <c r="O2895">
        <f t="shared" si="1304"/>
        <v>0</v>
      </c>
      <c r="P2895">
        <f t="shared" si="1305"/>
        <v>0</v>
      </c>
      <c r="Q2895" t="s">
        <v>587</v>
      </c>
      <c r="R2895" t="s">
        <v>17</v>
      </c>
      <c r="S2895" s="36">
        <v>1</v>
      </c>
      <c r="T2895" s="36">
        <v>2</v>
      </c>
      <c r="U2895" s="2">
        <v>3337.0407346788984</v>
      </c>
      <c r="V2895" s="2">
        <v>476.72010495412843</v>
      </c>
      <c r="W2895" t="s">
        <v>11496</v>
      </c>
      <c r="X2895" t="s">
        <v>11495</v>
      </c>
      <c r="Y2895" t="s">
        <v>11333</v>
      </c>
      <c r="Z2895" t="str">
        <f t="shared" si="1307"/>
        <v>May</v>
      </c>
      <c r="AA2895" s="6">
        <f t="shared" si="1292"/>
        <v>0</v>
      </c>
      <c r="AB2895" s="6">
        <f t="shared" si="1292"/>
        <v>0</v>
      </c>
      <c r="AC2895" s="6">
        <f t="shared" si="1292"/>
        <v>0</v>
      </c>
      <c r="AD2895" s="6">
        <f t="shared" si="1292"/>
        <v>7</v>
      </c>
      <c r="AE2895" s="6">
        <f t="shared" si="1292"/>
        <v>0</v>
      </c>
      <c r="AF2895" s="6">
        <f t="shared" si="1308"/>
        <v>7</v>
      </c>
      <c r="AG2895" s="6">
        <f t="shared" si="1309"/>
        <v>0</v>
      </c>
      <c r="AH2895" s="14" t="str">
        <f>LEFT(X2895,2)&amp;"."&amp;VLOOKUP(MID(X2895,4,3),'Data validation'!$A$1:$B$12,2,FALSE)&amp;".2025"</f>
        <v>19.05.2025</v>
      </c>
      <c r="AI2895">
        <f t="shared" si="1310"/>
        <v>21</v>
      </c>
      <c r="AJ2895" t="str">
        <f>H2895&amp;"."&amp;VLOOKUP(I2895,'Data validation'!$A$1:$B$12,2,FALSE)&amp;".2026"</f>
        <v>08.08.2026</v>
      </c>
      <c r="AK2895">
        <f t="shared" si="1311"/>
        <v>32</v>
      </c>
      <c r="AL2895" t="e">
        <f>VLOOKUP(E2895,[2]Sheet1!$A:$B,2,FALSE)</f>
        <v>#N/A</v>
      </c>
    </row>
    <row r="2896" spans="1:38" x14ac:dyDescent="0.25">
      <c r="A2896" t="str">
        <f>VLOOKUP(Q2896,'Data validation'!$K$2:$L$50,2,FALSE)</f>
        <v>BOOKING</v>
      </c>
      <c r="B2896">
        <f t="shared" si="1296"/>
        <v>1</v>
      </c>
      <c r="C2896">
        <f t="shared" si="1297"/>
        <v>1</v>
      </c>
      <c r="D2896">
        <f t="shared" si="1298"/>
        <v>0</v>
      </c>
      <c r="E2896">
        <v>11855</v>
      </c>
      <c r="F2896" t="s">
        <v>11497</v>
      </c>
      <c r="G2896" t="s">
        <v>3113</v>
      </c>
      <c r="H2896" t="str">
        <f t="shared" si="1299"/>
        <v>30</v>
      </c>
      <c r="I2896" t="str">
        <f t="shared" si="1300"/>
        <v>May</v>
      </c>
      <c r="J2896" t="s">
        <v>27</v>
      </c>
      <c r="K2896" t="str">
        <f t="shared" si="1301"/>
        <v>01</v>
      </c>
      <c r="L2896" t="str">
        <f t="shared" si="1302"/>
        <v>Jun</v>
      </c>
      <c r="M2896" s="36">
        <v>2</v>
      </c>
      <c r="N2896">
        <f t="shared" si="1303"/>
        <v>-29</v>
      </c>
      <c r="O2896">
        <f t="shared" si="1304"/>
        <v>1</v>
      </c>
      <c r="P2896">
        <f t="shared" si="1305"/>
        <v>0</v>
      </c>
      <c r="Q2896" t="s">
        <v>587</v>
      </c>
      <c r="R2896" t="s">
        <v>17</v>
      </c>
      <c r="S2896" s="36">
        <v>2</v>
      </c>
      <c r="T2896" s="36">
        <v>1</v>
      </c>
      <c r="U2896" s="2">
        <f>SUMIFS(Booking!L:L,Booking!D:D,'Резервации 2026'!E2896)</f>
        <v>494.16000779999996</v>
      </c>
      <c r="V2896" s="2">
        <f t="shared" ref="V2896:V2900" si="1315">+U2896/M2896</f>
        <v>247.08000389999998</v>
      </c>
      <c r="W2896" t="s">
        <v>262</v>
      </c>
      <c r="X2896" t="s">
        <v>11498</v>
      </c>
      <c r="Y2896" t="s">
        <v>1869</v>
      </c>
      <c r="Z2896" t="str">
        <f t="shared" si="1307"/>
        <v>May</v>
      </c>
      <c r="AA2896" s="6">
        <f t="shared" si="1292"/>
        <v>1</v>
      </c>
      <c r="AB2896" s="6">
        <f t="shared" si="1292"/>
        <v>0</v>
      </c>
      <c r="AC2896" s="6">
        <f t="shared" si="1292"/>
        <v>0</v>
      </c>
      <c r="AD2896" s="6">
        <f t="shared" si="1292"/>
        <v>0</v>
      </c>
      <c r="AE2896" s="6">
        <f t="shared" si="1292"/>
        <v>0</v>
      </c>
      <c r="AF2896" s="6">
        <f t="shared" si="1308"/>
        <v>1</v>
      </c>
      <c r="AG2896" s="6">
        <f t="shared" si="1309"/>
        <v>-1</v>
      </c>
      <c r="AH2896" s="14" t="str">
        <f>LEFT(X2896,2)&amp;"."&amp;VLOOKUP(MID(X2896,4,3),'Data validation'!$A$1:$B$12,2,FALSE)&amp;".2025"</f>
        <v>29.05.2025</v>
      </c>
      <c r="AI2896">
        <f t="shared" si="1310"/>
        <v>22</v>
      </c>
      <c r="AJ2896" t="str">
        <f>H2896&amp;"."&amp;VLOOKUP(I2896,'Data validation'!$A$1:$B$12,2,FALSE)&amp;".2026"</f>
        <v>30.05.2026</v>
      </c>
      <c r="AK2896">
        <f t="shared" si="1311"/>
        <v>22</v>
      </c>
      <c r="AL2896" t="e">
        <f>VLOOKUP(E2896,[2]Sheet1!$A:$B,2,FALSE)</f>
        <v>#N/A</v>
      </c>
    </row>
    <row r="2897" spans="1:38" x14ac:dyDescent="0.25">
      <c r="A2897" t="str">
        <f>VLOOKUP(Q2897,'Data validation'!$K$2:$L$50,2,FALSE)</f>
        <v>BOOKING</v>
      </c>
      <c r="B2897">
        <f t="shared" si="1296"/>
        <v>1</v>
      </c>
      <c r="C2897">
        <f t="shared" si="1297"/>
        <v>1</v>
      </c>
      <c r="D2897">
        <f t="shared" si="1298"/>
        <v>0</v>
      </c>
      <c r="E2897">
        <v>11717</v>
      </c>
      <c r="F2897" t="s">
        <v>11499</v>
      </c>
      <c r="G2897" t="s">
        <v>3113</v>
      </c>
      <c r="H2897" t="str">
        <f t="shared" si="1299"/>
        <v>30</v>
      </c>
      <c r="I2897" t="str">
        <f t="shared" si="1300"/>
        <v>May</v>
      </c>
      <c r="J2897" t="s">
        <v>27</v>
      </c>
      <c r="K2897" t="str">
        <f t="shared" si="1301"/>
        <v>01</v>
      </c>
      <c r="L2897" t="str">
        <f t="shared" si="1302"/>
        <v>Jun</v>
      </c>
      <c r="M2897" s="36">
        <v>2</v>
      </c>
      <c r="N2897">
        <f t="shared" si="1303"/>
        <v>-29</v>
      </c>
      <c r="O2897">
        <f t="shared" si="1304"/>
        <v>1</v>
      </c>
      <c r="P2897">
        <f t="shared" si="1305"/>
        <v>0</v>
      </c>
      <c r="Q2897" t="s">
        <v>587</v>
      </c>
      <c r="R2897" t="s">
        <v>17</v>
      </c>
      <c r="S2897" s="36">
        <v>2</v>
      </c>
      <c r="T2897" s="36">
        <v>1</v>
      </c>
      <c r="U2897" s="2">
        <f>SUMIFS(Booking!L:L,Booking!D:D,'Резервации 2026'!E2897)</f>
        <v>494.16000779999996</v>
      </c>
      <c r="V2897" s="2">
        <f t="shared" si="1315"/>
        <v>247.08000389999998</v>
      </c>
      <c r="W2897" t="s">
        <v>262</v>
      </c>
      <c r="X2897" t="s">
        <v>11500</v>
      </c>
      <c r="Y2897" t="s">
        <v>1492</v>
      </c>
      <c r="Z2897" t="str">
        <f t="shared" si="1307"/>
        <v>May</v>
      </c>
      <c r="AA2897" s="6">
        <f t="shared" si="1292"/>
        <v>1</v>
      </c>
      <c r="AB2897" s="6">
        <f t="shared" si="1292"/>
        <v>0</v>
      </c>
      <c r="AC2897" s="6">
        <f t="shared" si="1292"/>
        <v>0</v>
      </c>
      <c r="AD2897" s="6">
        <f t="shared" si="1292"/>
        <v>0</v>
      </c>
      <c r="AE2897" s="6">
        <f t="shared" si="1292"/>
        <v>0</v>
      </c>
      <c r="AF2897" s="6">
        <f t="shared" si="1308"/>
        <v>1</v>
      </c>
      <c r="AG2897" s="6">
        <f t="shared" si="1309"/>
        <v>-1</v>
      </c>
      <c r="AH2897" s="14" t="str">
        <f>LEFT(X2897,2)&amp;"."&amp;VLOOKUP(MID(X2897,4,3),'Data validation'!$A$1:$B$12,2,FALSE)&amp;".2025"</f>
        <v>26.05.2025</v>
      </c>
      <c r="AI2897">
        <f t="shared" si="1310"/>
        <v>22</v>
      </c>
      <c r="AJ2897" t="str">
        <f>H2897&amp;"."&amp;VLOOKUP(I2897,'Data validation'!$A$1:$B$12,2,FALSE)&amp;".2026"</f>
        <v>30.05.2026</v>
      </c>
      <c r="AK2897">
        <f t="shared" si="1311"/>
        <v>22</v>
      </c>
      <c r="AL2897" t="e">
        <f>VLOOKUP(E2897,[2]Sheet1!$A:$B,2,FALSE)</f>
        <v>#N/A</v>
      </c>
    </row>
    <row r="2898" spans="1:38" x14ac:dyDescent="0.25">
      <c r="A2898" t="str">
        <f>VLOOKUP(Q2898,'Data validation'!$K$2:$L$50,2,FALSE)</f>
        <v>BOOKING</v>
      </c>
      <c r="B2898">
        <f t="shared" si="1296"/>
        <v>1</v>
      </c>
      <c r="C2898">
        <f t="shared" si="1297"/>
        <v>1</v>
      </c>
      <c r="D2898">
        <f t="shared" si="1298"/>
        <v>0</v>
      </c>
      <c r="E2898">
        <v>11618</v>
      </c>
      <c r="F2898" t="s">
        <v>11501</v>
      </c>
      <c r="G2898" t="s">
        <v>3113</v>
      </c>
      <c r="H2898" t="str">
        <f t="shared" si="1299"/>
        <v>30</v>
      </c>
      <c r="I2898" t="str">
        <f t="shared" si="1300"/>
        <v>May</v>
      </c>
      <c r="J2898" t="s">
        <v>27</v>
      </c>
      <c r="K2898" t="str">
        <f t="shared" si="1301"/>
        <v>01</v>
      </c>
      <c r="L2898" t="str">
        <f t="shared" si="1302"/>
        <v>Jun</v>
      </c>
      <c r="M2898" s="36">
        <v>2</v>
      </c>
      <c r="N2898">
        <f t="shared" si="1303"/>
        <v>-29</v>
      </c>
      <c r="O2898">
        <f t="shared" si="1304"/>
        <v>1</v>
      </c>
      <c r="P2898">
        <f t="shared" si="1305"/>
        <v>0</v>
      </c>
      <c r="Q2898" t="s">
        <v>587</v>
      </c>
      <c r="R2898" t="s">
        <v>63</v>
      </c>
      <c r="S2898" s="36">
        <v>3</v>
      </c>
      <c r="T2898" s="36">
        <v>1</v>
      </c>
      <c r="U2898" s="2">
        <f>SUMIFS(Booking!L:L,Booking!D:D,'Резервации 2026'!E2898)</f>
        <v>694.59346619999997</v>
      </c>
      <c r="V2898" s="2">
        <f t="shared" si="1315"/>
        <v>347.29673309999998</v>
      </c>
      <c r="W2898" t="s">
        <v>262</v>
      </c>
      <c r="X2898" t="s">
        <v>11502</v>
      </c>
      <c r="Y2898" t="s">
        <v>11481</v>
      </c>
      <c r="Z2898" t="str">
        <f t="shared" si="1307"/>
        <v>May</v>
      </c>
      <c r="AA2898" s="6">
        <f t="shared" si="1292"/>
        <v>1</v>
      </c>
      <c r="AB2898" s="6">
        <f t="shared" si="1292"/>
        <v>0</v>
      </c>
      <c r="AC2898" s="6">
        <f t="shared" si="1292"/>
        <v>0</v>
      </c>
      <c r="AD2898" s="6">
        <f t="shared" si="1292"/>
        <v>0</v>
      </c>
      <c r="AE2898" s="6">
        <f t="shared" si="1292"/>
        <v>0</v>
      </c>
      <c r="AF2898" s="6">
        <f t="shared" si="1308"/>
        <v>1</v>
      </c>
      <c r="AG2898" s="6">
        <f t="shared" si="1309"/>
        <v>-1</v>
      </c>
      <c r="AH2898" s="14" t="str">
        <f>LEFT(X2898,2)&amp;"."&amp;VLOOKUP(MID(X2898,4,3),'Data validation'!$A$1:$B$12,2,FALSE)&amp;".2025"</f>
        <v>22.05.2025</v>
      </c>
      <c r="AI2898">
        <f t="shared" si="1310"/>
        <v>21</v>
      </c>
      <c r="AJ2898" t="str">
        <f>H2898&amp;"."&amp;VLOOKUP(I2898,'Data validation'!$A$1:$B$12,2,FALSE)&amp;".2026"</f>
        <v>30.05.2026</v>
      </c>
      <c r="AK2898">
        <f t="shared" si="1311"/>
        <v>22</v>
      </c>
      <c r="AL2898" t="e">
        <f>VLOOKUP(E2898,[2]Sheet1!$A:$B,2,FALSE)</f>
        <v>#N/A</v>
      </c>
    </row>
    <row r="2899" spans="1:38" x14ac:dyDescent="0.25">
      <c r="A2899" t="str">
        <f>VLOOKUP(Q2899,'Data validation'!$K$2:$L$50,2,FALSE)</f>
        <v>TO</v>
      </c>
      <c r="B2899">
        <f t="shared" si="1296"/>
        <v>0</v>
      </c>
      <c r="C2899">
        <f t="shared" si="1297"/>
        <v>3</v>
      </c>
      <c r="D2899">
        <f t="shared" si="1298"/>
        <v>0</v>
      </c>
      <c r="E2899">
        <v>11587</v>
      </c>
      <c r="F2899" t="s">
        <v>11503</v>
      </c>
      <c r="G2899" t="s">
        <v>120</v>
      </c>
      <c r="H2899" t="str">
        <f t="shared" si="1299"/>
        <v>02</v>
      </c>
      <c r="I2899" t="str">
        <f t="shared" si="1300"/>
        <v>Jul</v>
      </c>
      <c r="J2899" t="s">
        <v>313</v>
      </c>
      <c r="K2899" t="str">
        <f t="shared" si="1301"/>
        <v>05</v>
      </c>
      <c r="L2899" t="str">
        <f t="shared" si="1302"/>
        <v>Jul</v>
      </c>
      <c r="M2899" s="36">
        <v>3</v>
      </c>
      <c r="N2899">
        <f t="shared" si="1303"/>
        <v>3</v>
      </c>
      <c r="O2899">
        <f t="shared" si="1304"/>
        <v>0</v>
      </c>
      <c r="P2899">
        <f t="shared" si="1305"/>
        <v>0</v>
      </c>
      <c r="Q2899" t="s">
        <v>116</v>
      </c>
      <c r="R2899" t="s">
        <v>17</v>
      </c>
      <c r="S2899" s="36">
        <v>2</v>
      </c>
      <c r="T2899" s="36">
        <v>1</v>
      </c>
      <c r="U2899" s="2">
        <f>SUMIFS(Solvex!L:L,Solvex!D:D,'Резервации 2026'!E2899)</f>
        <v>1205.7691950000001</v>
      </c>
      <c r="V2899" s="2">
        <f t="shared" si="1315"/>
        <v>401.92306500000001</v>
      </c>
      <c r="W2899" t="s">
        <v>262</v>
      </c>
      <c r="X2899" t="s">
        <v>11504</v>
      </c>
      <c r="Y2899" t="s">
        <v>11368</v>
      </c>
      <c r="Z2899" t="str">
        <f t="shared" si="1307"/>
        <v>May</v>
      </c>
      <c r="AA2899" s="6">
        <f t="shared" si="1292"/>
        <v>0</v>
      </c>
      <c r="AB2899" s="6">
        <f t="shared" si="1292"/>
        <v>0</v>
      </c>
      <c r="AC2899" s="6">
        <f t="shared" si="1292"/>
        <v>3</v>
      </c>
      <c r="AD2899" s="6">
        <f t="shared" si="1292"/>
        <v>0</v>
      </c>
      <c r="AE2899" s="6">
        <f t="shared" si="1292"/>
        <v>0</v>
      </c>
      <c r="AF2899" s="6">
        <f t="shared" si="1308"/>
        <v>3</v>
      </c>
      <c r="AG2899" s="6">
        <f t="shared" si="1309"/>
        <v>0</v>
      </c>
      <c r="AH2899" s="14" t="str">
        <f>LEFT(X2899,2)&amp;"."&amp;VLOOKUP(MID(X2899,4,3),'Data validation'!$A$1:$B$12,2,FALSE)&amp;".2025"</f>
        <v>20.05.2025</v>
      </c>
      <c r="AI2899">
        <f t="shared" si="1310"/>
        <v>21</v>
      </c>
      <c r="AJ2899" t="str">
        <f>H2899&amp;"."&amp;VLOOKUP(I2899,'Data validation'!$A$1:$B$12,2,FALSE)&amp;".2026"</f>
        <v>02.07.2026</v>
      </c>
      <c r="AK2899">
        <f t="shared" si="1311"/>
        <v>27</v>
      </c>
      <c r="AL2899" t="e">
        <f>VLOOKUP(E2899,[2]Sheet1!$A:$B,2,FALSE)</f>
        <v>#N/A</v>
      </c>
    </row>
    <row r="2900" spans="1:38" x14ac:dyDescent="0.25">
      <c r="A2900" t="str">
        <f>VLOOKUP(Q2900,'Data validation'!$K$2:$L$50,2,FALSE)</f>
        <v>TO</v>
      </c>
      <c r="B2900">
        <f t="shared" si="1296"/>
        <v>0</v>
      </c>
      <c r="C2900">
        <f t="shared" si="1297"/>
        <v>3</v>
      </c>
      <c r="D2900">
        <f t="shared" si="1298"/>
        <v>0</v>
      </c>
      <c r="E2900">
        <v>11588</v>
      </c>
      <c r="F2900" t="s">
        <v>11503</v>
      </c>
      <c r="G2900" t="s">
        <v>120</v>
      </c>
      <c r="H2900" t="str">
        <f t="shared" si="1299"/>
        <v>02</v>
      </c>
      <c r="I2900" t="str">
        <f t="shared" si="1300"/>
        <v>Jul</v>
      </c>
      <c r="J2900" t="s">
        <v>313</v>
      </c>
      <c r="K2900" t="str">
        <f t="shared" si="1301"/>
        <v>05</v>
      </c>
      <c r="L2900" t="str">
        <f t="shared" si="1302"/>
        <v>Jul</v>
      </c>
      <c r="M2900" s="36">
        <v>3</v>
      </c>
      <c r="N2900">
        <f t="shared" si="1303"/>
        <v>3</v>
      </c>
      <c r="O2900">
        <f t="shared" si="1304"/>
        <v>0</v>
      </c>
      <c r="P2900">
        <f t="shared" si="1305"/>
        <v>0</v>
      </c>
      <c r="Q2900" t="s">
        <v>116</v>
      </c>
      <c r="R2900" t="s">
        <v>17</v>
      </c>
      <c r="S2900" s="36">
        <v>2</v>
      </c>
      <c r="T2900" s="36">
        <v>1</v>
      </c>
      <c r="U2900" s="2">
        <f>SUMIFS(Solvex!L:L,Solvex!D:D,'Резервации 2026'!E2900)</f>
        <v>1205.7691950000001</v>
      </c>
      <c r="V2900" s="2">
        <f t="shared" si="1315"/>
        <v>401.92306500000001</v>
      </c>
      <c r="W2900" t="s">
        <v>262</v>
      </c>
      <c r="X2900" t="s">
        <v>11504</v>
      </c>
      <c r="Y2900" t="s">
        <v>11368</v>
      </c>
      <c r="Z2900" t="str">
        <f t="shared" si="1307"/>
        <v>May</v>
      </c>
      <c r="AA2900" s="6">
        <f t="shared" si="1292"/>
        <v>0</v>
      </c>
      <c r="AB2900" s="6">
        <f t="shared" si="1292"/>
        <v>0</v>
      </c>
      <c r="AC2900" s="6">
        <f t="shared" si="1292"/>
        <v>3</v>
      </c>
      <c r="AD2900" s="6">
        <f t="shared" si="1292"/>
        <v>0</v>
      </c>
      <c r="AE2900" s="6">
        <f t="shared" si="1292"/>
        <v>0</v>
      </c>
      <c r="AF2900" s="6">
        <f t="shared" si="1308"/>
        <v>3</v>
      </c>
      <c r="AG2900" s="6">
        <f t="shared" si="1309"/>
        <v>0</v>
      </c>
      <c r="AH2900" s="14" t="str">
        <f>LEFT(X2900,2)&amp;"."&amp;VLOOKUP(MID(X2900,4,3),'Data validation'!$A$1:$B$12,2,FALSE)&amp;".2025"</f>
        <v>20.05.2025</v>
      </c>
      <c r="AI2900">
        <f t="shared" si="1310"/>
        <v>21</v>
      </c>
      <c r="AJ2900" t="str">
        <f>H2900&amp;"."&amp;VLOOKUP(I2900,'Data validation'!$A$1:$B$12,2,FALSE)&amp;".2026"</f>
        <v>02.07.2026</v>
      </c>
      <c r="AK2900">
        <f t="shared" si="1311"/>
        <v>27</v>
      </c>
      <c r="AL2900" t="e">
        <f>VLOOKUP(E2900,[2]Sheet1!$A:$B,2,FALSE)</f>
        <v>#N/A</v>
      </c>
    </row>
    <row r="2901" spans="1:38" x14ac:dyDescent="0.25">
      <c r="A2901" t="str">
        <f>VLOOKUP(Q2901,'Data validation'!$K$2:$L$50,2,FALSE)</f>
        <v>INDIVIDUAL</v>
      </c>
      <c r="B2901">
        <f t="shared" si="1296"/>
        <v>1</v>
      </c>
      <c r="C2901">
        <f t="shared" si="1297"/>
        <v>1</v>
      </c>
      <c r="D2901">
        <f t="shared" si="1298"/>
        <v>0</v>
      </c>
      <c r="E2901">
        <v>11858</v>
      </c>
      <c r="F2901" t="s">
        <v>11505</v>
      </c>
      <c r="G2901" t="s">
        <v>3113</v>
      </c>
      <c r="H2901" t="str">
        <f t="shared" si="1299"/>
        <v>30</v>
      </c>
      <c r="I2901" t="str">
        <f t="shared" si="1300"/>
        <v>May</v>
      </c>
      <c r="J2901" t="s">
        <v>27</v>
      </c>
      <c r="K2901" t="str">
        <f t="shared" si="1301"/>
        <v>01</v>
      </c>
      <c r="L2901" t="str">
        <f t="shared" si="1302"/>
        <v>Jun</v>
      </c>
      <c r="M2901" s="36">
        <v>2</v>
      </c>
      <c r="N2901">
        <f t="shared" si="1303"/>
        <v>-29</v>
      </c>
      <c r="O2901">
        <f t="shared" si="1304"/>
        <v>1</v>
      </c>
      <c r="P2901">
        <f t="shared" si="1305"/>
        <v>0</v>
      </c>
      <c r="Q2901" t="s">
        <v>24</v>
      </c>
      <c r="R2901" t="s">
        <v>188</v>
      </c>
      <c r="S2901" s="36">
        <v>2</v>
      </c>
      <c r="T2901" s="36">
        <v>1</v>
      </c>
      <c r="U2901" s="2">
        <v>605.62545100917418</v>
      </c>
      <c r="V2901" s="2">
        <v>302.81272550458709</v>
      </c>
      <c r="W2901" t="s">
        <v>262</v>
      </c>
      <c r="X2901" t="s">
        <v>11506</v>
      </c>
      <c r="Y2901" t="s">
        <v>1869</v>
      </c>
      <c r="Z2901" t="str">
        <f t="shared" si="1307"/>
        <v>May</v>
      </c>
      <c r="AA2901" s="6">
        <f t="shared" si="1292"/>
        <v>1</v>
      </c>
      <c r="AB2901" s="6">
        <f t="shared" si="1292"/>
        <v>0</v>
      </c>
      <c r="AC2901" s="6">
        <f t="shared" si="1292"/>
        <v>0</v>
      </c>
      <c r="AD2901" s="6">
        <f t="shared" si="1292"/>
        <v>0</v>
      </c>
      <c r="AE2901" s="6">
        <f t="shared" si="1292"/>
        <v>0</v>
      </c>
      <c r="AF2901" s="6">
        <f t="shared" si="1308"/>
        <v>1</v>
      </c>
      <c r="AG2901" s="6">
        <f t="shared" si="1309"/>
        <v>-1</v>
      </c>
      <c r="AH2901" s="14" t="str">
        <f>LEFT(X2901,2)&amp;"."&amp;VLOOKUP(MID(X2901,4,3),'Data validation'!$A$1:$B$12,2,FALSE)&amp;".2025"</f>
        <v>29.05.2025</v>
      </c>
      <c r="AI2901">
        <f t="shared" si="1310"/>
        <v>22</v>
      </c>
      <c r="AJ2901" t="str">
        <f>H2901&amp;"."&amp;VLOOKUP(I2901,'Data validation'!$A$1:$B$12,2,FALSE)&amp;".2026"</f>
        <v>30.05.2026</v>
      </c>
      <c r="AK2901">
        <f t="shared" si="1311"/>
        <v>22</v>
      </c>
      <c r="AL2901" t="e">
        <f>VLOOKUP(E2901,[2]Sheet1!$A:$B,2,FALSE)</f>
        <v>#N/A</v>
      </c>
    </row>
    <row r="2902" spans="1:38" x14ac:dyDescent="0.25">
      <c r="A2902" t="str">
        <f>VLOOKUP(Q2902,'Data validation'!$K$2:$L$50,2,FALSE)</f>
        <v>BOOKING</v>
      </c>
      <c r="B2902">
        <f t="shared" si="1296"/>
        <v>0</v>
      </c>
      <c r="C2902">
        <f t="shared" si="1297"/>
        <v>3</v>
      </c>
      <c r="D2902">
        <f t="shared" si="1298"/>
        <v>0</v>
      </c>
      <c r="E2902">
        <v>11925</v>
      </c>
      <c r="F2902" t="s">
        <v>11507</v>
      </c>
      <c r="G2902" t="s">
        <v>125</v>
      </c>
      <c r="H2902" t="str">
        <f t="shared" si="1299"/>
        <v>21</v>
      </c>
      <c r="I2902" t="str">
        <f t="shared" si="1300"/>
        <v>Jun</v>
      </c>
      <c r="J2902" t="s">
        <v>152</v>
      </c>
      <c r="K2902" t="str">
        <f t="shared" si="1301"/>
        <v>24</v>
      </c>
      <c r="L2902" t="str">
        <f t="shared" si="1302"/>
        <v>Jun</v>
      </c>
      <c r="M2902" s="36">
        <v>3</v>
      </c>
      <c r="N2902">
        <f t="shared" si="1303"/>
        <v>3</v>
      </c>
      <c r="O2902">
        <f t="shared" si="1304"/>
        <v>0</v>
      </c>
      <c r="P2902">
        <f t="shared" si="1305"/>
        <v>0</v>
      </c>
      <c r="Q2902" t="s">
        <v>587</v>
      </c>
      <c r="R2902" t="s">
        <v>17</v>
      </c>
      <c r="S2902" s="36">
        <v>2</v>
      </c>
      <c r="T2902" s="36">
        <v>2</v>
      </c>
      <c r="U2902" s="2">
        <v>1297.1997616513761</v>
      </c>
      <c r="V2902" s="2">
        <v>432.39992055045866</v>
      </c>
      <c r="W2902" t="s">
        <v>262</v>
      </c>
      <c r="X2902" t="s">
        <v>11508</v>
      </c>
      <c r="Y2902" t="s">
        <v>365</v>
      </c>
      <c r="Z2902" t="str">
        <f t="shared" si="1307"/>
        <v>Jun</v>
      </c>
      <c r="AA2902" s="6">
        <f t="shared" si="1292"/>
        <v>0</v>
      </c>
      <c r="AB2902" s="6">
        <f t="shared" si="1292"/>
        <v>3</v>
      </c>
      <c r="AC2902" s="6">
        <f t="shared" si="1292"/>
        <v>0</v>
      </c>
      <c r="AD2902" s="6">
        <f t="shared" si="1292"/>
        <v>0</v>
      </c>
      <c r="AE2902" s="6">
        <f t="shared" si="1292"/>
        <v>0</v>
      </c>
      <c r="AF2902" s="6">
        <f t="shared" si="1308"/>
        <v>3</v>
      </c>
      <c r="AG2902" s="6">
        <f t="shared" si="1309"/>
        <v>0</v>
      </c>
      <c r="AH2902" s="14" t="str">
        <f>LEFT(X2902,2)&amp;"."&amp;VLOOKUP(MID(X2902,4,3),'Data validation'!$A$1:$B$12,2,FALSE)&amp;".2025"</f>
        <v>03.06.2025</v>
      </c>
      <c r="AI2902">
        <f t="shared" si="1310"/>
        <v>23</v>
      </c>
      <c r="AJ2902" t="str">
        <f>H2902&amp;"."&amp;VLOOKUP(I2902,'Data validation'!$A$1:$B$12,2,FALSE)&amp;".2026"</f>
        <v>21.06.2026</v>
      </c>
      <c r="AK2902">
        <f t="shared" si="1311"/>
        <v>26</v>
      </c>
      <c r="AL2902" t="e">
        <f>VLOOKUP(E2902,[2]Sheet1!$A:$B,2,FALSE)</f>
        <v>#N/A</v>
      </c>
    </row>
    <row r="2903" spans="1:38" x14ac:dyDescent="0.25">
      <c r="A2903" t="str">
        <f>VLOOKUP(Q2903,'Data validation'!$K$2:$L$50,2,FALSE)</f>
        <v>BOOKING</v>
      </c>
      <c r="B2903">
        <f t="shared" si="1296"/>
        <v>0</v>
      </c>
      <c r="C2903">
        <f t="shared" si="1297"/>
        <v>3</v>
      </c>
      <c r="D2903">
        <f t="shared" si="1298"/>
        <v>0</v>
      </c>
      <c r="E2903">
        <v>11926</v>
      </c>
      <c r="F2903" t="s">
        <v>11507</v>
      </c>
      <c r="G2903" t="s">
        <v>125</v>
      </c>
      <c r="H2903" t="str">
        <f t="shared" si="1299"/>
        <v>21</v>
      </c>
      <c r="I2903" t="str">
        <f t="shared" si="1300"/>
        <v>Jun</v>
      </c>
      <c r="J2903" t="s">
        <v>152</v>
      </c>
      <c r="K2903" t="str">
        <f t="shared" si="1301"/>
        <v>24</v>
      </c>
      <c r="L2903" t="str">
        <f t="shared" si="1302"/>
        <v>Jun</v>
      </c>
      <c r="M2903" s="36">
        <v>3</v>
      </c>
      <c r="N2903">
        <f t="shared" si="1303"/>
        <v>3</v>
      </c>
      <c r="O2903">
        <f t="shared" si="1304"/>
        <v>0</v>
      </c>
      <c r="P2903">
        <f t="shared" si="1305"/>
        <v>0</v>
      </c>
      <c r="Q2903" t="s">
        <v>587</v>
      </c>
      <c r="R2903" t="s">
        <v>17</v>
      </c>
      <c r="S2903" s="36">
        <v>2</v>
      </c>
      <c r="T2903" s="36">
        <v>1</v>
      </c>
      <c r="U2903" s="2">
        <v>1037.7382772477063</v>
      </c>
      <c r="V2903" s="2">
        <v>345.91275908256875</v>
      </c>
      <c r="X2903" t="s">
        <v>11508</v>
      </c>
      <c r="Y2903" t="s">
        <v>365</v>
      </c>
      <c r="Z2903" t="str">
        <f t="shared" si="1307"/>
        <v>Jun</v>
      </c>
      <c r="AA2903" s="6">
        <f t="shared" si="1292"/>
        <v>0</v>
      </c>
      <c r="AB2903" s="6">
        <f t="shared" si="1292"/>
        <v>3</v>
      </c>
      <c r="AC2903" s="6">
        <f t="shared" si="1292"/>
        <v>0</v>
      </c>
      <c r="AD2903" s="6">
        <f t="shared" si="1292"/>
        <v>0</v>
      </c>
      <c r="AE2903" s="6">
        <f t="shared" si="1292"/>
        <v>0</v>
      </c>
      <c r="AF2903" s="6">
        <f t="shared" si="1308"/>
        <v>3</v>
      </c>
      <c r="AG2903" s="6">
        <f t="shared" si="1309"/>
        <v>0</v>
      </c>
      <c r="AH2903" s="14" t="str">
        <f>LEFT(X2903,2)&amp;"."&amp;VLOOKUP(MID(X2903,4,3),'Data validation'!$A$1:$B$12,2,FALSE)&amp;".2025"</f>
        <v>03.06.2025</v>
      </c>
      <c r="AI2903">
        <f t="shared" si="1310"/>
        <v>23</v>
      </c>
      <c r="AJ2903" t="str">
        <f>H2903&amp;"."&amp;VLOOKUP(I2903,'Data validation'!$A$1:$B$12,2,FALSE)&amp;".2026"</f>
        <v>21.06.2026</v>
      </c>
      <c r="AK2903">
        <f t="shared" si="1311"/>
        <v>26</v>
      </c>
      <c r="AL2903" t="e">
        <f>VLOOKUP(E2903,[2]Sheet1!$A:$B,2,FALSE)</f>
        <v>#N/A</v>
      </c>
    </row>
    <row r="2904" spans="1:38" x14ac:dyDescent="0.25">
      <c r="A2904" t="str">
        <f>VLOOKUP(Q2904,'Data validation'!$K$2:$L$50,2,FALSE)</f>
        <v>TO</v>
      </c>
      <c r="B2904">
        <f t="shared" si="1296"/>
        <v>0</v>
      </c>
      <c r="C2904">
        <f t="shared" si="1297"/>
        <v>0</v>
      </c>
      <c r="D2904">
        <f t="shared" si="1298"/>
        <v>5</v>
      </c>
      <c r="E2904">
        <v>11492</v>
      </c>
      <c r="F2904" t="s">
        <v>11509</v>
      </c>
      <c r="G2904" t="s">
        <v>78</v>
      </c>
      <c r="H2904" t="str">
        <f t="shared" si="1299"/>
        <v>02</v>
      </c>
      <c r="I2904" t="str">
        <f t="shared" si="1300"/>
        <v>Aug</v>
      </c>
      <c r="J2904" t="s">
        <v>646</v>
      </c>
      <c r="K2904" t="str">
        <f t="shared" si="1301"/>
        <v>07</v>
      </c>
      <c r="L2904" t="str">
        <f t="shared" si="1302"/>
        <v>Aug</v>
      </c>
      <c r="M2904" s="36">
        <v>5</v>
      </c>
      <c r="N2904">
        <f t="shared" si="1303"/>
        <v>5</v>
      </c>
      <c r="O2904">
        <f t="shared" si="1304"/>
        <v>0</v>
      </c>
      <c r="P2904">
        <f t="shared" si="1305"/>
        <v>0</v>
      </c>
      <c r="Q2904" t="s">
        <v>116</v>
      </c>
      <c r="R2904" t="s">
        <v>20</v>
      </c>
      <c r="S2904" s="36">
        <v>2</v>
      </c>
      <c r="T2904" s="36">
        <v>2</v>
      </c>
      <c r="U2904" s="2">
        <f>SUMIFS(Solvex!L:L,Solvex!D:D,'Резервации 2026'!E2904)</f>
        <v>2848.470812</v>
      </c>
      <c r="V2904" s="2">
        <f t="shared" ref="V2904" si="1316">+U2904/M2904</f>
        <v>569.69416239999998</v>
      </c>
      <c r="W2904" t="s">
        <v>262</v>
      </c>
      <c r="X2904" t="s">
        <v>11510</v>
      </c>
      <c r="Y2904" t="s">
        <v>10508</v>
      </c>
      <c r="Z2904" t="str">
        <f t="shared" si="1307"/>
        <v>May</v>
      </c>
      <c r="AA2904" s="6">
        <f t="shared" ref="AA2904:AE2951" si="1317">IF($I2904=AA$1,IF($L2904=AA$1,$M2904,$O2904),IF($L2904=AA$1,$P2904,0))</f>
        <v>0</v>
      </c>
      <c r="AB2904" s="6">
        <f t="shared" si="1317"/>
        <v>0</v>
      </c>
      <c r="AC2904" s="6">
        <f t="shared" si="1317"/>
        <v>0</v>
      </c>
      <c r="AD2904" s="6">
        <f t="shared" si="1317"/>
        <v>5</v>
      </c>
      <c r="AE2904" s="6">
        <f t="shared" si="1317"/>
        <v>0</v>
      </c>
      <c r="AF2904" s="6">
        <f t="shared" si="1308"/>
        <v>5</v>
      </c>
      <c r="AG2904" s="6">
        <f t="shared" si="1309"/>
        <v>0</v>
      </c>
      <c r="AH2904" s="14" t="str">
        <f>LEFT(X2904,2)&amp;"."&amp;VLOOKUP(MID(X2904,4,3),'Data validation'!$A$1:$B$12,2,FALSE)&amp;".2025"</f>
        <v>15.05.2025</v>
      </c>
      <c r="AI2904">
        <f t="shared" si="1310"/>
        <v>20</v>
      </c>
      <c r="AJ2904" t="str">
        <f>H2904&amp;"."&amp;VLOOKUP(I2904,'Data validation'!$A$1:$B$12,2,FALSE)&amp;".2026"</f>
        <v>02.08.2026</v>
      </c>
      <c r="AK2904">
        <f t="shared" si="1311"/>
        <v>32</v>
      </c>
      <c r="AL2904" t="e">
        <f>VLOOKUP(E2904,[2]Sheet1!$A:$B,2,FALSE)</f>
        <v>#N/A</v>
      </c>
    </row>
    <row r="2905" spans="1:38" x14ac:dyDescent="0.25">
      <c r="A2905" t="str">
        <f>VLOOKUP(Q2905,'Data validation'!$K$2:$L$50,2,FALSE)</f>
        <v>BOOKING</v>
      </c>
      <c r="B2905">
        <f t="shared" si="1296"/>
        <v>0</v>
      </c>
      <c r="C2905">
        <f t="shared" si="1297"/>
        <v>2</v>
      </c>
      <c r="D2905">
        <f t="shared" si="1298"/>
        <v>0</v>
      </c>
      <c r="E2905">
        <v>11593</v>
      </c>
      <c r="F2905" t="s">
        <v>11511</v>
      </c>
      <c r="G2905" t="s">
        <v>4699</v>
      </c>
      <c r="H2905" t="str">
        <f t="shared" si="1299"/>
        <v>17</v>
      </c>
      <c r="I2905" t="str">
        <f t="shared" si="1300"/>
        <v>Jun</v>
      </c>
      <c r="J2905" t="s">
        <v>151</v>
      </c>
      <c r="K2905" t="str">
        <f t="shared" si="1301"/>
        <v>19</v>
      </c>
      <c r="L2905" t="str">
        <f t="shared" si="1302"/>
        <v>Jun</v>
      </c>
      <c r="M2905" s="36">
        <v>2</v>
      </c>
      <c r="N2905">
        <f t="shared" si="1303"/>
        <v>2</v>
      </c>
      <c r="O2905">
        <f t="shared" si="1304"/>
        <v>0</v>
      </c>
      <c r="P2905">
        <f t="shared" si="1305"/>
        <v>0</v>
      </c>
      <c r="Q2905" t="s">
        <v>587</v>
      </c>
      <c r="R2905" t="s">
        <v>17</v>
      </c>
      <c r="S2905" s="36">
        <v>2</v>
      </c>
      <c r="T2905" s="36">
        <v>0</v>
      </c>
      <c r="U2905" s="2">
        <v>691.82551816513751</v>
      </c>
      <c r="V2905" s="2">
        <v>345.91275908256875</v>
      </c>
      <c r="X2905" t="s">
        <v>11512</v>
      </c>
      <c r="Y2905" t="s">
        <v>11368</v>
      </c>
      <c r="Z2905" t="str">
        <f t="shared" si="1307"/>
        <v>May</v>
      </c>
      <c r="AA2905" s="6">
        <f t="shared" si="1317"/>
        <v>0</v>
      </c>
      <c r="AB2905" s="6">
        <f t="shared" si="1317"/>
        <v>2</v>
      </c>
      <c r="AC2905" s="6">
        <f t="shared" si="1317"/>
        <v>0</v>
      </c>
      <c r="AD2905" s="6">
        <f t="shared" si="1317"/>
        <v>0</v>
      </c>
      <c r="AE2905" s="6">
        <f t="shared" si="1317"/>
        <v>0</v>
      </c>
      <c r="AF2905" s="6">
        <f t="shared" si="1308"/>
        <v>2</v>
      </c>
      <c r="AG2905" s="6">
        <f t="shared" si="1309"/>
        <v>0</v>
      </c>
      <c r="AH2905" s="14" t="str">
        <f>LEFT(X2905,2)&amp;"."&amp;VLOOKUP(MID(X2905,4,3),'Data validation'!$A$1:$B$12,2,FALSE)&amp;".2025"</f>
        <v>20.05.2025</v>
      </c>
      <c r="AI2905">
        <f t="shared" si="1310"/>
        <v>21</v>
      </c>
      <c r="AJ2905" t="str">
        <f>H2905&amp;"."&amp;VLOOKUP(I2905,'Data validation'!$A$1:$B$12,2,FALSE)&amp;".2026"</f>
        <v>17.06.2026</v>
      </c>
      <c r="AK2905">
        <f t="shared" si="1311"/>
        <v>25</v>
      </c>
      <c r="AL2905" t="e">
        <f>VLOOKUP(E2905,[2]Sheet1!$A:$B,2,FALSE)</f>
        <v>#N/A</v>
      </c>
    </row>
    <row r="2906" spans="1:38" x14ac:dyDescent="0.25">
      <c r="A2906" t="str">
        <f>VLOOKUP(Q2906,'Data validation'!$K$2:$L$50,2,FALSE)</f>
        <v>BOOKING</v>
      </c>
      <c r="B2906">
        <f t="shared" si="1296"/>
        <v>0</v>
      </c>
      <c r="C2906">
        <f t="shared" si="1297"/>
        <v>2</v>
      </c>
      <c r="D2906">
        <f t="shared" si="1298"/>
        <v>0</v>
      </c>
      <c r="E2906">
        <v>11592</v>
      </c>
      <c r="F2906" t="s">
        <v>11511</v>
      </c>
      <c r="G2906" t="s">
        <v>4699</v>
      </c>
      <c r="H2906" t="str">
        <f t="shared" si="1299"/>
        <v>17</v>
      </c>
      <c r="I2906" t="str">
        <f t="shared" si="1300"/>
        <v>Jun</v>
      </c>
      <c r="J2906" t="s">
        <v>151</v>
      </c>
      <c r="K2906" t="str">
        <f t="shared" si="1301"/>
        <v>19</v>
      </c>
      <c r="L2906" t="str">
        <f t="shared" si="1302"/>
        <v>Jun</v>
      </c>
      <c r="M2906" s="36">
        <v>2</v>
      </c>
      <c r="N2906">
        <f t="shared" si="1303"/>
        <v>2</v>
      </c>
      <c r="O2906">
        <f t="shared" si="1304"/>
        <v>0</v>
      </c>
      <c r="P2906">
        <f t="shared" si="1305"/>
        <v>0</v>
      </c>
      <c r="Q2906" t="s">
        <v>587</v>
      </c>
      <c r="R2906" t="s">
        <v>17</v>
      </c>
      <c r="S2906" s="36">
        <v>2</v>
      </c>
      <c r="T2906" s="36">
        <v>1</v>
      </c>
      <c r="U2906" s="2">
        <v>691.82551816513751</v>
      </c>
      <c r="V2906" s="2">
        <v>345.91275908256875</v>
      </c>
      <c r="W2906" t="s">
        <v>227</v>
      </c>
      <c r="X2906" t="s">
        <v>11512</v>
      </c>
      <c r="Y2906" t="s">
        <v>11368</v>
      </c>
      <c r="Z2906" t="str">
        <f t="shared" si="1307"/>
        <v>May</v>
      </c>
      <c r="AA2906" s="6">
        <f t="shared" si="1317"/>
        <v>0</v>
      </c>
      <c r="AB2906" s="6">
        <f t="shared" si="1317"/>
        <v>2</v>
      </c>
      <c r="AC2906" s="6">
        <f t="shared" si="1317"/>
        <v>0</v>
      </c>
      <c r="AD2906" s="6">
        <f t="shared" si="1317"/>
        <v>0</v>
      </c>
      <c r="AE2906" s="6">
        <f t="shared" si="1317"/>
        <v>0</v>
      </c>
      <c r="AF2906" s="6">
        <f t="shared" si="1308"/>
        <v>2</v>
      </c>
      <c r="AG2906" s="6">
        <f t="shared" si="1309"/>
        <v>0</v>
      </c>
      <c r="AH2906" s="14" t="str">
        <f>LEFT(X2906,2)&amp;"."&amp;VLOOKUP(MID(X2906,4,3),'Data validation'!$A$1:$B$12,2,FALSE)&amp;".2025"</f>
        <v>20.05.2025</v>
      </c>
      <c r="AI2906">
        <f t="shared" si="1310"/>
        <v>21</v>
      </c>
      <c r="AJ2906" t="str">
        <f>H2906&amp;"."&amp;VLOOKUP(I2906,'Data validation'!$A$1:$B$12,2,FALSE)&amp;".2026"</f>
        <v>17.06.2026</v>
      </c>
      <c r="AK2906">
        <f t="shared" si="1311"/>
        <v>25</v>
      </c>
      <c r="AL2906" t="e">
        <f>VLOOKUP(E2906,[2]Sheet1!$A:$B,2,FALSE)</f>
        <v>#N/A</v>
      </c>
    </row>
    <row r="2907" spans="1:38" x14ac:dyDescent="0.25">
      <c r="A2907" t="str">
        <f>VLOOKUP(Q2907,'Data validation'!$K$2:$L$50,2,FALSE)</f>
        <v>TOPOLA SKIES</v>
      </c>
      <c r="B2907">
        <f t="shared" si="1296"/>
        <v>0</v>
      </c>
      <c r="C2907">
        <f t="shared" si="1297"/>
        <v>3</v>
      </c>
      <c r="D2907">
        <f t="shared" si="1298"/>
        <v>0</v>
      </c>
      <c r="E2907">
        <v>11663</v>
      </c>
      <c r="F2907" t="s">
        <v>11513</v>
      </c>
      <c r="G2907" t="s">
        <v>126</v>
      </c>
      <c r="H2907" t="str">
        <f t="shared" si="1299"/>
        <v>27</v>
      </c>
      <c r="I2907" t="str">
        <f t="shared" si="1300"/>
        <v>Jun</v>
      </c>
      <c r="J2907" t="s">
        <v>71</v>
      </c>
      <c r="K2907" t="str">
        <f t="shared" si="1301"/>
        <v>30</v>
      </c>
      <c r="L2907" t="str">
        <f t="shared" si="1302"/>
        <v>Jun</v>
      </c>
      <c r="M2907" s="36">
        <v>3</v>
      </c>
      <c r="N2907">
        <f t="shared" si="1303"/>
        <v>3</v>
      </c>
      <c r="O2907">
        <f t="shared" si="1304"/>
        <v>0</v>
      </c>
      <c r="P2907">
        <f t="shared" si="1305"/>
        <v>0</v>
      </c>
      <c r="Q2907" t="s">
        <v>35</v>
      </c>
      <c r="R2907" t="s">
        <v>57</v>
      </c>
      <c r="S2907" s="36">
        <v>4</v>
      </c>
      <c r="T2907" s="36">
        <v>1</v>
      </c>
      <c r="U2907" s="2">
        <v>2505.7950412844034</v>
      </c>
      <c r="V2907" s="2">
        <v>835.2650137614678</v>
      </c>
      <c r="X2907" t="s">
        <v>11514</v>
      </c>
      <c r="Y2907" t="s">
        <v>3637</v>
      </c>
      <c r="Z2907" t="str">
        <f t="shared" si="1307"/>
        <v>May</v>
      </c>
      <c r="AA2907" s="6">
        <f t="shared" si="1317"/>
        <v>0</v>
      </c>
      <c r="AB2907" s="6">
        <f t="shared" si="1317"/>
        <v>3</v>
      </c>
      <c r="AC2907" s="6">
        <f t="shared" si="1317"/>
        <v>0</v>
      </c>
      <c r="AD2907" s="6">
        <f t="shared" si="1317"/>
        <v>0</v>
      </c>
      <c r="AE2907" s="6">
        <f t="shared" si="1317"/>
        <v>0</v>
      </c>
      <c r="AF2907" s="6">
        <f t="shared" si="1308"/>
        <v>3</v>
      </c>
      <c r="AG2907" s="6">
        <f t="shared" si="1309"/>
        <v>0</v>
      </c>
      <c r="AH2907" s="14" t="str">
        <f>LEFT(X2907,2)&amp;"."&amp;VLOOKUP(MID(X2907,4,3),'Data validation'!$A$1:$B$12,2,FALSE)&amp;".2025"</f>
        <v>25.05.2025</v>
      </c>
      <c r="AI2907">
        <f t="shared" si="1310"/>
        <v>22</v>
      </c>
      <c r="AJ2907" t="str">
        <f>H2907&amp;"."&amp;VLOOKUP(I2907,'Data validation'!$A$1:$B$12,2,FALSE)&amp;".2026"</f>
        <v>27.06.2026</v>
      </c>
      <c r="AK2907">
        <f t="shared" si="1311"/>
        <v>26</v>
      </c>
      <c r="AL2907" t="e">
        <f>VLOOKUP(E2907,[2]Sheet1!$A:$B,2,FALSE)</f>
        <v>#N/A</v>
      </c>
    </row>
    <row r="2908" spans="1:38" x14ac:dyDescent="0.25">
      <c r="A2908" t="str">
        <f>VLOOKUP(Q2908,'Data validation'!$K$2:$L$50,2,FALSE)</f>
        <v>BOOKING</v>
      </c>
      <c r="B2908">
        <f t="shared" si="1296"/>
        <v>0</v>
      </c>
      <c r="C2908">
        <f t="shared" si="1297"/>
        <v>0</v>
      </c>
      <c r="D2908">
        <f t="shared" si="1298"/>
        <v>3</v>
      </c>
      <c r="E2908">
        <v>11758</v>
      </c>
      <c r="F2908" t="s">
        <v>11515</v>
      </c>
      <c r="G2908" t="s">
        <v>528</v>
      </c>
      <c r="H2908" t="str">
        <f t="shared" si="1299"/>
        <v>23</v>
      </c>
      <c r="I2908" t="str">
        <f t="shared" si="1300"/>
        <v>Jul</v>
      </c>
      <c r="J2908" t="s">
        <v>85</v>
      </c>
      <c r="K2908" t="str">
        <f t="shared" si="1301"/>
        <v>26</v>
      </c>
      <c r="L2908" t="str">
        <f t="shared" si="1302"/>
        <v>Jul</v>
      </c>
      <c r="M2908" s="36">
        <v>3</v>
      </c>
      <c r="N2908">
        <f t="shared" si="1303"/>
        <v>3</v>
      </c>
      <c r="O2908">
        <f t="shared" si="1304"/>
        <v>0</v>
      </c>
      <c r="P2908">
        <f t="shared" si="1305"/>
        <v>0</v>
      </c>
      <c r="Q2908" t="s">
        <v>587</v>
      </c>
      <c r="R2908" t="s">
        <v>17</v>
      </c>
      <c r="S2908" s="36">
        <v>2</v>
      </c>
      <c r="T2908" s="36">
        <v>0</v>
      </c>
      <c r="U2908" s="2">
        <v>1430.1603148623851</v>
      </c>
      <c r="V2908" s="2">
        <v>476.72010495412843</v>
      </c>
      <c r="X2908" t="s">
        <v>11516</v>
      </c>
      <c r="Y2908" t="s">
        <v>1483</v>
      </c>
      <c r="Z2908" t="str">
        <f t="shared" si="1307"/>
        <v>May</v>
      </c>
      <c r="AA2908" s="6">
        <f t="shared" si="1317"/>
        <v>0</v>
      </c>
      <c r="AB2908" s="6">
        <f t="shared" si="1317"/>
        <v>0</v>
      </c>
      <c r="AC2908" s="6">
        <f t="shared" si="1317"/>
        <v>3</v>
      </c>
      <c r="AD2908" s="6">
        <f t="shared" si="1317"/>
        <v>0</v>
      </c>
      <c r="AE2908" s="6">
        <f t="shared" si="1317"/>
        <v>0</v>
      </c>
      <c r="AF2908" s="6">
        <f t="shared" si="1308"/>
        <v>3</v>
      </c>
      <c r="AG2908" s="6">
        <f t="shared" si="1309"/>
        <v>0</v>
      </c>
      <c r="AH2908" s="14" t="str">
        <f>LEFT(X2908,2)&amp;"."&amp;VLOOKUP(MID(X2908,4,3),'Data validation'!$A$1:$B$12,2,FALSE)&amp;".2025"</f>
        <v>27.05.2025</v>
      </c>
      <c r="AI2908">
        <f t="shared" si="1310"/>
        <v>22</v>
      </c>
      <c r="AJ2908" t="str">
        <f>H2908&amp;"."&amp;VLOOKUP(I2908,'Data validation'!$A$1:$B$12,2,FALSE)&amp;".2026"</f>
        <v>23.07.2026</v>
      </c>
      <c r="AK2908">
        <f t="shared" si="1311"/>
        <v>30</v>
      </c>
      <c r="AL2908" t="e">
        <f>VLOOKUP(E2908,[2]Sheet1!$A:$B,2,FALSE)</f>
        <v>#N/A</v>
      </c>
    </row>
    <row r="2909" spans="1:38" x14ac:dyDescent="0.25">
      <c r="A2909" t="str">
        <f>VLOOKUP(Q2909,'Data validation'!$K$2:$L$50,2,FALSE)</f>
        <v>TO</v>
      </c>
      <c r="B2909">
        <f t="shared" si="1296"/>
        <v>2</v>
      </c>
      <c r="C2909">
        <f t="shared" si="1297"/>
        <v>0</v>
      </c>
      <c r="D2909">
        <f t="shared" si="1298"/>
        <v>0</v>
      </c>
      <c r="E2909">
        <v>11623</v>
      </c>
      <c r="F2909" t="s">
        <v>11517</v>
      </c>
      <c r="G2909" t="s">
        <v>10224</v>
      </c>
      <c r="H2909" t="str">
        <f t="shared" si="1299"/>
        <v>04</v>
      </c>
      <c r="I2909" t="str">
        <f t="shared" si="1300"/>
        <v>Jun</v>
      </c>
      <c r="J2909" t="s">
        <v>28</v>
      </c>
      <c r="K2909" t="str">
        <f t="shared" si="1301"/>
        <v>06</v>
      </c>
      <c r="L2909" t="str">
        <f t="shared" si="1302"/>
        <v>Jun</v>
      </c>
      <c r="M2909" s="36">
        <v>2</v>
      </c>
      <c r="N2909">
        <f t="shared" si="1303"/>
        <v>2</v>
      </c>
      <c r="O2909">
        <f t="shared" si="1304"/>
        <v>0</v>
      </c>
      <c r="P2909">
        <f t="shared" si="1305"/>
        <v>0</v>
      </c>
      <c r="Q2909" t="s">
        <v>116</v>
      </c>
      <c r="R2909" t="s">
        <v>17</v>
      </c>
      <c r="S2909" s="36">
        <v>2</v>
      </c>
      <c r="T2909" s="36">
        <v>2</v>
      </c>
      <c r="U2909" s="2">
        <f>SUMIFS(Solvex!L:L,Solvex!D:D,'Резервации 2026'!E2909)</f>
        <v>628.01701300000002</v>
      </c>
      <c r="V2909" s="2">
        <f t="shared" ref="V2909:V2910" si="1318">+U2909/M2909</f>
        <v>314.00850650000001</v>
      </c>
      <c r="W2909" t="s">
        <v>262</v>
      </c>
      <c r="X2909" t="s">
        <v>11518</v>
      </c>
      <c r="Y2909" t="s">
        <v>1482</v>
      </c>
      <c r="Z2909" t="str">
        <f t="shared" si="1307"/>
        <v>May</v>
      </c>
      <c r="AA2909" s="6">
        <f t="shared" si="1317"/>
        <v>0</v>
      </c>
      <c r="AB2909" s="6">
        <f t="shared" si="1317"/>
        <v>2</v>
      </c>
      <c r="AC2909" s="6">
        <f t="shared" si="1317"/>
        <v>0</v>
      </c>
      <c r="AD2909" s="6">
        <f t="shared" si="1317"/>
        <v>0</v>
      </c>
      <c r="AE2909" s="6">
        <f t="shared" si="1317"/>
        <v>0</v>
      </c>
      <c r="AF2909" s="6">
        <f t="shared" si="1308"/>
        <v>2</v>
      </c>
      <c r="AG2909" s="6">
        <f t="shared" si="1309"/>
        <v>0</v>
      </c>
      <c r="AH2909" s="14" t="str">
        <f>LEFT(X2909,2)&amp;"."&amp;VLOOKUP(MID(X2909,4,3),'Data validation'!$A$1:$B$12,2,FALSE)&amp;".2025"</f>
        <v>22.05.2025</v>
      </c>
      <c r="AI2909">
        <f t="shared" si="1310"/>
        <v>21</v>
      </c>
      <c r="AJ2909" t="str">
        <f>H2909&amp;"."&amp;VLOOKUP(I2909,'Data validation'!$A$1:$B$12,2,FALSE)&amp;".2026"</f>
        <v>04.06.2026</v>
      </c>
      <c r="AK2909">
        <f t="shared" si="1311"/>
        <v>23</v>
      </c>
      <c r="AL2909" t="e">
        <f>VLOOKUP(E2909,[2]Sheet1!$A:$B,2,FALSE)</f>
        <v>#N/A</v>
      </c>
    </row>
    <row r="2910" spans="1:38" x14ac:dyDescent="0.25">
      <c r="A2910" t="str">
        <f>VLOOKUP(Q2910,'Data validation'!$K$2:$L$50,2,FALSE)</f>
        <v>TO</v>
      </c>
      <c r="B2910">
        <f t="shared" si="1296"/>
        <v>1</v>
      </c>
      <c r="C2910">
        <f t="shared" si="1297"/>
        <v>0</v>
      </c>
      <c r="D2910">
        <f t="shared" si="1298"/>
        <v>0</v>
      </c>
      <c r="E2910">
        <v>11702</v>
      </c>
      <c r="F2910" t="s">
        <v>11399</v>
      </c>
      <c r="G2910" t="s">
        <v>10224</v>
      </c>
      <c r="H2910" t="str">
        <f t="shared" si="1299"/>
        <v>04</v>
      </c>
      <c r="I2910" t="str">
        <f t="shared" si="1300"/>
        <v>Jun</v>
      </c>
      <c r="J2910" t="s">
        <v>2076</v>
      </c>
      <c r="K2910" t="str">
        <f t="shared" si="1301"/>
        <v>05</v>
      </c>
      <c r="L2910" t="str">
        <f t="shared" si="1302"/>
        <v>Jun</v>
      </c>
      <c r="M2910" s="36">
        <v>1</v>
      </c>
      <c r="N2910">
        <f t="shared" si="1303"/>
        <v>1</v>
      </c>
      <c r="O2910">
        <f t="shared" si="1304"/>
        <v>0</v>
      </c>
      <c r="P2910">
        <f t="shared" si="1305"/>
        <v>0</v>
      </c>
      <c r="Q2910" t="s">
        <v>11400</v>
      </c>
      <c r="R2910" t="s">
        <v>17</v>
      </c>
      <c r="S2910" s="36">
        <v>2</v>
      </c>
      <c r="T2910" s="36">
        <v>0</v>
      </c>
      <c r="U2910" s="2">
        <f>SUMIFS(KarinDom!L:L,KarinDom!D:D,'Резервации 2026'!E2910)</f>
        <v>226.09394799999998</v>
      </c>
      <c r="V2910" s="2">
        <f t="shared" si="1318"/>
        <v>226.09394799999998</v>
      </c>
      <c r="W2910" t="s">
        <v>227</v>
      </c>
      <c r="X2910" t="s">
        <v>11401</v>
      </c>
      <c r="Z2910" t="str">
        <f t="shared" si="1307"/>
        <v>May</v>
      </c>
      <c r="AA2910" s="6">
        <f t="shared" si="1317"/>
        <v>0</v>
      </c>
      <c r="AB2910" s="6">
        <f t="shared" si="1317"/>
        <v>1</v>
      </c>
      <c r="AC2910" s="6">
        <f t="shared" si="1317"/>
        <v>0</v>
      </c>
      <c r="AD2910" s="6">
        <f t="shared" si="1317"/>
        <v>0</v>
      </c>
      <c r="AE2910" s="6">
        <f t="shared" si="1317"/>
        <v>0</v>
      </c>
      <c r="AF2910" s="6">
        <f t="shared" si="1308"/>
        <v>1</v>
      </c>
      <c r="AG2910" s="6">
        <f t="shared" si="1309"/>
        <v>0</v>
      </c>
      <c r="AH2910" s="14" t="str">
        <f>LEFT(X2910,2)&amp;"."&amp;VLOOKUP(MID(X2910,4,3),'Data validation'!$A$1:$B$12,2,FALSE)&amp;".2025"</f>
        <v>26.05.2025</v>
      </c>
      <c r="AI2910">
        <f t="shared" si="1310"/>
        <v>22</v>
      </c>
      <c r="AJ2910" t="str">
        <f>H2910&amp;"."&amp;VLOOKUP(I2910,'Data validation'!$A$1:$B$12,2,FALSE)&amp;".2026"</f>
        <v>04.06.2026</v>
      </c>
      <c r="AK2910">
        <f t="shared" si="1311"/>
        <v>23</v>
      </c>
      <c r="AL2910" t="e">
        <f>VLOOKUP(E2910,[2]Sheet1!$A:$B,2,FALSE)</f>
        <v>#N/A</v>
      </c>
    </row>
    <row r="2911" spans="1:38" x14ac:dyDescent="0.25">
      <c r="A2911" t="str">
        <f>VLOOKUP(Q2911,'Data validation'!$K$2:$L$50,2,FALSE)</f>
        <v>BOOKING</v>
      </c>
      <c r="B2911">
        <f t="shared" si="1296"/>
        <v>0</v>
      </c>
      <c r="C2911">
        <f t="shared" si="1297"/>
        <v>0</v>
      </c>
      <c r="D2911">
        <f t="shared" si="1298"/>
        <v>6</v>
      </c>
      <c r="E2911">
        <v>11594</v>
      </c>
      <c r="F2911" t="s">
        <v>11519</v>
      </c>
      <c r="G2911" t="s">
        <v>326</v>
      </c>
      <c r="H2911" t="str">
        <f t="shared" si="1299"/>
        <v>10</v>
      </c>
      <c r="I2911" t="str">
        <f t="shared" si="1300"/>
        <v>Aug</v>
      </c>
      <c r="J2911" t="s">
        <v>543</v>
      </c>
      <c r="K2911" t="str">
        <f t="shared" si="1301"/>
        <v>16</v>
      </c>
      <c r="L2911" t="str">
        <f t="shared" si="1302"/>
        <v>Aug</v>
      </c>
      <c r="M2911" s="36">
        <v>6</v>
      </c>
      <c r="N2911">
        <f t="shared" si="1303"/>
        <v>6</v>
      </c>
      <c r="O2911">
        <f t="shared" si="1304"/>
        <v>0</v>
      </c>
      <c r="P2911">
        <f t="shared" si="1305"/>
        <v>0</v>
      </c>
      <c r="Q2911" t="s">
        <v>587</v>
      </c>
      <c r="R2911" t="s">
        <v>188</v>
      </c>
      <c r="S2911" s="36">
        <v>3</v>
      </c>
      <c r="T2911" s="36">
        <v>1</v>
      </c>
      <c r="U2911" s="2">
        <v>4355.9384477064214</v>
      </c>
      <c r="V2911" s="2">
        <v>725.98974128440364</v>
      </c>
      <c r="W2911" t="s">
        <v>11520</v>
      </c>
      <c r="X2911" t="s">
        <v>11521</v>
      </c>
      <c r="Y2911" t="s">
        <v>11368</v>
      </c>
      <c r="Z2911" t="str">
        <f t="shared" si="1307"/>
        <v>May</v>
      </c>
      <c r="AA2911" s="6">
        <f t="shared" si="1317"/>
        <v>0</v>
      </c>
      <c r="AB2911" s="6">
        <f t="shared" si="1317"/>
        <v>0</v>
      </c>
      <c r="AC2911" s="6">
        <f t="shared" si="1317"/>
        <v>0</v>
      </c>
      <c r="AD2911" s="6">
        <f t="shared" si="1317"/>
        <v>6</v>
      </c>
      <c r="AE2911" s="6">
        <f t="shared" si="1317"/>
        <v>0</v>
      </c>
      <c r="AF2911" s="6">
        <f t="shared" si="1308"/>
        <v>6</v>
      </c>
      <c r="AG2911" s="6">
        <f t="shared" si="1309"/>
        <v>0</v>
      </c>
      <c r="AH2911" s="14" t="str">
        <f>LEFT(X2911,2)&amp;"."&amp;VLOOKUP(MID(X2911,4,3),'Data validation'!$A$1:$B$12,2,FALSE)&amp;".2025"</f>
        <v>20.05.2025</v>
      </c>
      <c r="AI2911">
        <f t="shared" si="1310"/>
        <v>21</v>
      </c>
      <c r="AJ2911" t="str">
        <f>H2911&amp;"."&amp;VLOOKUP(I2911,'Data validation'!$A$1:$B$12,2,FALSE)&amp;".2026"</f>
        <v>10.08.2026</v>
      </c>
      <c r="AK2911">
        <f t="shared" si="1311"/>
        <v>33</v>
      </c>
      <c r="AL2911" t="e">
        <f>VLOOKUP(E2911,[2]Sheet1!$A:$B,2,FALSE)</f>
        <v>#N/A</v>
      </c>
    </row>
    <row r="2912" spans="1:38" x14ac:dyDescent="0.25">
      <c r="A2912" t="str">
        <f>VLOOKUP(Q2912,'Data validation'!$K$2:$L$50,2,FALSE)</f>
        <v>TO</v>
      </c>
      <c r="B2912">
        <f t="shared" si="1296"/>
        <v>0</v>
      </c>
      <c r="C2912">
        <f t="shared" si="1297"/>
        <v>0</v>
      </c>
      <c r="D2912">
        <f t="shared" si="1298"/>
        <v>4</v>
      </c>
      <c r="E2912">
        <v>11760</v>
      </c>
      <c r="F2912" t="s">
        <v>11522</v>
      </c>
      <c r="G2912" t="s">
        <v>114</v>
      </c>
      <c r="H2912" t="str">
        <f t="shared" si="1299"/>
        <v>14</v>
      </c>
      <c r="I2912" t="str">
        <f t="shared" si="1300"/>
        <v>Jul</v>
      </c>
      <c r="J2912" t="s">
        <v>33</v>
      </c>
      <c r="K2912" t="str">
        <f t="shared" si="1301"/>
        <v>18</v>
      </c>
      <c r="L2912" t="str">
        <f t="shared" si="1302"/>
        <v>Jul</v>
      </c>
      <c r="M2912" s="36">
        <v>4</v>
      </c>
      <c r="N2912">
        <f t="shared" si="1303"/>
        <v>4</v>
      </c>
      <c r="O2912">
        <f t="shared" si="1304"/>
        <v>0</v>
      </c>
      <c r="P2912">
        <f t="shared" si="1305"/>
        <v>0</v>
      </c>
      <c r="Q2912" t="s">
        <v>138</v>
      </c>
      <c r="R2912" t="s">
        <v>17</v>
      </c>
      <c r="S2912" s="36">
        <v>2</v>
      </c>
      <c r="T2912" s="36">
        <v>1</v>
      </c>
      <c r="U2912" s="2">
        <f>SUMIFS(TediKam!L:L,TediKam!D:D,'Резервации 2026'!E2912)</f>
        <v>1779.9617664</v>
      </c>
      <c r="V2912" s="2">
        <f t="shared" ref="V2912" si="1319">+U2912/M2912</f>
        <v>444.9904416</v>
      </c>
      <c r="W2912" t="s">
        <v>262</v>
      </c>
      <c r="X2912" t="s">
        <v>11523</v>
      </c>
      <c r="Y2912" t="s">
        <v>1483</v>
      </c>
      <c r="Z2912" t="str">
        <f t="shared" si="1307"/>
        <v>May</v>
      </c>
      <c r="AA2912" s="6">
        <f t="shared" si="1317"/>
        <v>0</v>
      </c>
      <c r="AB2912" s="6">
        <f t="shared" si="1317"/>
        <v>0</v>
      </c>
      <c r="AC2912" s="6">
        <f t="shared" si="1317"/>
        <v>4</v>
      </c>
      <c r="AD2912" s="6">
        <f t="shared" si="1317"/>
        <v>0</v>
      </c>
      <c r="AE2912" s="6">
        <f t="shared" si="1317"/>
        <v>0</v>
      </c>
      <c r="AF2912" s="6">
        <f t="shared" si="1308"/>
        <v>4</v>
      </c>
      <c r="AG2912" s="6">
        <f t="shared" si="1309"/>
        <v>0</v>
      </c>
      <c r="AH2912" s="14" t="str">
        <f>LEFT(X2912,2)&amp;"."&amp;VLOOKUP(MID(X2912,4,3),'Data validation'!$A$1:$B$12,2,FALSE)&amp;".2025"</f>
        <v>27.05.2025</v>
      </c>
      <c r="AI2912">
        <f t="shared" si="1310"/>
        <v>22</v>
      </c>
      <c r="AJ2912" t="str">
        <f>H2912&amp;"."&amp;VLOOKUP(I2912,'Data validation'!$A$1:$B$12,2,FALSE)&amp;".2026"</f>
        <v>14.07.2026</v>
      </c>
      <c r="AK2912">
        <f t="shared" si="1311"/>
        <v>29</v>
      </c>
      <c r="AL2912" t="e">
        <f>VLOOKUP(E2912,[2]Sheet1!$A:$B,2,FALSE)</f>
        <v>#N/A</v>
      </c>
    </row>
    <row r="2913" spans="1:38" x14ac:dyDescent="0.25">
      <c r="A2913" t="str">
        <f>VLOOKUP(Q2913,'Data validation'!$K$2:$L$50,2,FALSE)</f>
        <v>BOOKING</v>
      </c>
      <c r="B2913">
        <f t="shared" si="1296"/>
        <v>0</v>
      </c>
      <c r="C2913">
        <f t="shared" si="1297"/>
        <v>4</v>
      </c>
      <c r="D2913">
        <f t="shared" si="1298"/>
        <v>0</v>
      </c>
      <c r="E2913">
        <v>11599</v>
      </c>
      <c r="F2913" t="s">
        <v>11524</v>
      </c>
      <c r="G2913" t="s">
        <v>44</v>
      </c>
      <c r="H2913" t="str">
        <f t="shared" si="1299"/>
        <v>29</v>
      </c>
      <c r="I2913" t="str">
        <f t="shared" si="1300"/>
        <v>Jun</v>
      </c>
      <c r="J2913" t="s">
        <v>181</v>
      </c>
      <c r="K2913" t="str">
        <f t="shared" si="1301"/>
        <v>03</v>
      </c>
      <c r="L2913" t="str">
        <f t="shared" si="1302"/>
        <v>Jul</v>
      </c>
      <c r="M2913" s="36">
        <v>4</v>
      </c>
      <c r="N2913">
        <f t="shared" si="1303"/>
        <v>-26</v>
      </c>
      <c r="O2913">
        <f t="shared" si="1304"/>
        <v>2</v>
      </c>
      <c r="P2913">
        <f t="shared" si="1305"/>
        <v>2</v>
      </c>
      <c r="Q2913" t="s">
        <v>587</v>
      </c>
      <c r="R2913" t="s">
        <v>20</v>
      </c>
      <c r="S2913" s="36">
        <v>2</v>
      </c>
      <c r="T2913" s="36">
        <v>1</v>
      </c>
      <c r="U2913" s="2">
        <v>1767.3525842201834</v>
      </c>
      <c r="V2913" s="2">
        <v>441.83814605504585</v>
      </c>
      <c r="W2913" t="s">
        <v>227</v>
      </c>
      <c r="X2913" t="s">
        <v>11525</v>
      </c>
      <c r="Y2913" t="s">
        <v>11368</v>
      </c>
      <c r="Z2913" t="str">
        <f t="shared" si="1307"/>
        <v>May</v>
      </c>
      <c r="AA2913" s="6">
        <f t="shared" si="1317"/>
        <v>0</v>
      </c>
      <c r="AB2913" s="6">
        <f t="shared" si="1317"/>
        <v>2</v>
      </c>
      <c r="AC2913" s="6">
        <f t="shared" si="1317"/>
        <v>2</v>
      </c>
      <c r="AD2913" s="6">
        <f t="shared" si="1317"/>
        <v>0</v>
      </c>
      <c r="AE2913" s="6">
        <f t="shared" si="1317"/>
        <v>0</v>
      </c>
      <c r="AF2913" s="6">
        <f t="shared" si="1308"/>
        <v>4</v>
      </c>
      <c r="AG2913" s="6">
        <f t="shared" si="1309"/>
        <v>0</v>
      </c>
      <c r="AH2913" s="14" t="str">
        <f>LEFT(X2913,2)&amp;"."&amp;VLOOKUP(MID(X2913,4,3),'Data validation'!$A$1:$B$12,2,FALSE)&amp;".2025"</f>
        <v>20.05.2025</v>
      </c>
      <c r="AI2913">
        <f t="shared" si="1310"/>
        <v>21</v>
      </c>
      <c r="AJ2913" t="str">
        <f>H2913&amp;"."&amp;VLOOKUP(I2913,'Data validation'!$A$1:$B$12,2,FALSE)&amp;".2026"</f>
        <v>29.06.2026</v>
      </c>
      <c r="AK2913">
        <f t="shared" si="1311"/>
        <v>27</v>
      </c>
      <c r="AL2913" t="e">
        <f>VLOOKUP(E2913,[2]Sheet1!$A:$B,2,FALSE)</f>
        <v>#N/A</v>
      </c>
    </row>
    <row r="2914" spans="1:38" x14ac:dyDescent="0.25">
      <c r="A2914" t="str">
        <f>VLOOKUP(Q2914,'Data validation'!$K$2:$L$50,2,FALSE)</f>
        <v>BOOKING</v>
      </c>
      <c r="B2914">
        <f t="shared" si="1296"/>
        <v>0</v>
      </c>
      <c r="C2914">
        <f t="shared" si="1297"/>
        <v>0</v>
      </c>
      <c r="D2914">
        <f t="shared" si="1298"/>
        <v>3</v>
      </c>
      <c r="E2914">
        <v>12015</v>
      </c>
      <c r="F2914" t="s">
        <v>11526</v>
      </c>
      <c r="G2914" t="s">
        <v>519</v>
      </c>
      <c r="H2914" t="str">
        <f t="shared" si="1299"/>
        <v>21</v>
      </c>
      <c r="I2914" t="str">
        <f t="shared" si="1300"/>
        <v>Aug</v>
      </c>
      <c r="J2914" t="s">
        <v>53</v>
      </c>
      <c r="K2914" t="str">
        <f t="shared" si="1301"/>
        <v>24</v>
      </c>
      <c r="L2914" t="str">
        <f t="shared" si="1302"/>
        <v>Aug</v>
      </c>
      <c r="M2914" s="36">
        <v>3</v>
      </c>
      <c r="N2914">
        <f t="shared" si="1303"/>
        <v>3</v>
      </c>
      <c r="O2914">
        <f t="shared" si="1304"/>
        <v>0</v>
      </c>
      <c r="P2914">
        <f t="shared" si="1305"/>
        <v>0</v>
      </c>
      <c r="Q2914" t="s">
        <v>587</v>
      </c>
      <c r="R2914" t="s">
        <v>17</v>
      </c>
      <c r="S2914" s="36">
        <v>2</v>
      </c>
      <c r="T2914" s="36">
        <v>0</v>
      </c>
      <c r="U2914" s="2">
        <v>1430.1603148623851</v>
      </c>
      <c r="V2914" s="2">
        <v>476.72010495412843</v>
      </c>
      <c r="X2914" t="s">
        <v>11527</v>
      </c>
      <c r="Y2914" t="s">
        <v>28</v>
      </c>
      <c r="Z2914" t="str">
        <f t="shared" si="1307"/>
        <v>Jun</v>
      </c>
      <c r="AA2914" s="6">
        <f t="shared" si="1317"/>
        <v>0</v>
      </c>
      <c r="AB2914" s="6">
        <f t="shared" si="1317"/>
        <v>0</v>
      </c>
      <c r="AC2914" s="6">
        <f t="shared" si="1317"/>
        <v>0</v>
      </c>
      <c r="AD2914" s="6">
        <f t="shared" si="1317"/>
        <v>3</v>
      </c>
      <c r="AE2914" s="6">
        <f t="shared" si="1317"/>
        <v>0</v>
      </c>
      <c r="AF2914" s="6">
        <f t="shared" si="1308"/>
        <v>3</v>
      </c>
      <c r="AG2914" s="6">
        <f t="shared" si="1309"/>
        <v>0</v>
      </c>
      <c r="AH2914" s="14" t="str">
        <f>LEFT(X2914,2)&amp;"."&amp;VLOOKUP(MID(X2914,4,3),'Data validation'!$A$1:$B$12,2,FALSE)&amp;".2025"</f>
        <v>06.06.2025</v>
      </c>
      <c r="AI2914">
        <f t="shared" si="1310"/>
        <v>23</v>
      </c>
      <c r="AJ2914" t="str">
        <f>H2914&amp;"."&amp;VLOOKUP(I2914,'Data validation'!$A$1:$B$12,2,FALSE)&amp;".2026"</f>
        <v>21.08.2026</v>
      </c>
      <c r="AK2914">
        <f t="shared" si="1311"/>
        <v>34</v>
      </c>
      <c r="AL2914" t="e">
        <f>VLOOKUP(E2914,[2]Sheet1!$A:$B,2,FALSE)</f>
        <v>#N/A</v>
      </c>
    </row>
    <row r="2915" spans="1:38" x14ac:dyDescent="0.25">
      <c r="A2915" t="str">
        <f>VLOOKUP(Q2915,'Data validation'!$K$2:$L$50,2,FALSE)</f>
        <v>BOOKING</v>
      </c>
      <c r="B2915">
        <f t="shared" si="1296"/>
        <v>0</v>
      </c>
      <c r="C2915">
        <f t="shared" si="1297"/>
        <v>3</v>
      </c>
      <c r="D2915">
        <f t="shared" si="1298"/>
        <v>0</v>
      </c>
      <c r="E2915">
        <v>11600</v>
      </c>
      <c r="F2915" t="s">
        <v>11528</v>
      </c>
      <c r="G2915" t="s">
        <v>125</v>
      </c>
      <c r="H2915" t="str">
        <f t="shared" si="1299"/>
        <v>21</v>
      </c>
      <c r="I2915" t="str">
        <f t="shared" si="1300"/>
        <v>Jun</v>
      </c>
      <c r="J2915" t="s">
        <v>152</v>
      </c>
      <c r="K2915" t="str">
        <f t="shared" si="1301"/>
        <v>24</v>
      </c>
      <c r="L2915" t="str">
        <f t="shared" si="1302"/>
        <v>Jun</v>
      </c>
      <c r="M2915" s="36">
        <v>3</v>
      </c>
      <c r="N2915">
        <f t="shared" si="1303"/>
        <v>3</v>
      </c>
      <c r="O2915">
        <f t="shared" si="1304"/>
        <v>0</v>
      </c>
      <c r="P2915">
        <f t="shared" si="1305"/>
        <v>0</v>
      </c>
      <c r="Q2915" t="s">
        <v>587</v>
      </c>
      <c r="R2915" t="s">
        <v>188</v>
      </c>
      <c r="S2915" s="36">
        <v>2</v>
      </c>
      <c r="T2915" s="36">
        <v>1</v>
      </c>
      <c r="U2915" s="2">
        <v>1194.7070922935779</v>
      </c>
      <c r="V2915" s="2">
        <v>398.23569743119259</v>
      </c>
      <c r="W2915" t="s">
        <v>262</v>
      </c>
      <c r="X2915" t="s">
        <v>11529</v>
      </c>
      <c r="Y2915" t="s">
        <v>11368</v>
      </c>
      <c r="Z2915" t="str">
        <f t="shared" si="1307"/>
        <v>May</v>
      </c>
      <c r="AA2915" s="6">
        <f t="shared" si="1317"/>
        <v>0</v>
      </c>
      <c r="AB2915" s="6">
        <f t="shared" si="1317"/>
        <v>3</v>
      </c>
      <c r="AC2915" s="6">
        <f t="shared" si="1317"/>
        <v>0</v>
      </c>
      <c r="AD2915" s="6">
        <f t="shared" si="1317"/>
        <v>0</v>
      </c>
      <c r="AE2915" s="6">
        <f t="shared" si="1317"/>
        <v>0</v>
      </c>
      <c r="AF2915" s="6">
        <f t="shared" si="1308"/>
        <v>3</v>
      </c>
      <c r="AG2915" s="6">
        <f t="shared" si="1309"/>
        <v>0</v>
      </c>
      <c r="AH2915" s="14" t="str">
        <f>LEFT(X2915,2)&amp;"."&amp;VLOOKUP(MID(X2915,4,3),'Data validation'!$A$1:$B$12,2,FALSE)&amp;".2025"</f>
        <v>21.05.2025</v>
      </c>
      <c r="AI2915">
        <f t="shared" si="1310"/>
        <v>21</v>
      </c>
      <c r="AJ2915" t="str">
        <f>H2915&amp;"."&amp;VLOOKUP(I2915,'Data validation'!$A$1:$B$12,2,FALSE)&amp;".2026"</f>
        <v>21.06.2026</v>
      </c>
      <c r="AK2915">
        <f t="shared" si="1311"/>
        <v>26</v>
      </c>
      <c r="AL2915" t="e">
        <f>VLOOKUP(E2915,[2]Sheet1!$A:$B,2,FALSE)</f>
        <v>#N/A</v>
      </c>
    </row>
    <row r="2916" spans="1:38" x14ac:dyDescent="0.25">
      <c r="A2916" t="str">
        <f>VLOOKUP(Q2916,'Data validation'!$K$2:$L$50,2,FALSE)</f>
        <v>TOPOLA SKIES</v>
      </c>
      <c r="B2916">
        <f t="shared" si="1296"/>
        <v>0</v>
      </c>
      <c r="C2916">
        <f t="shared" si="1297"/>
        <v>3</v>
      </c>
      <c r="D2916">
        <f t="shared" si="1298"/>
        <v>0</v>
      </c>
      <c r="E2916">
        <v>11762</v>
      </c>
      <c r="F2916" t="s">
        <v>11530</v>
      </c>
      <c r="G2916" t="s">
        <v>1989</v>
      </c>
      <c r="H2916" t="str">
        <f t="shared" si="1299"/>
        <v>23</v>
      </c>
      <c r="I2916" t="str">
        <f t="shared" si="1300"/>
        <v>Jun</v>
      </c>
      <c r="J2916" t="s">
        <v>950</v>
      </c>
      <c r="K2916" t="str">
        <f t="shared" si="1301"/>
        <v>26</v>
      </c>
      <c r="L2916" t="str">
        <f t="shared" si="1302"/>
        <v>Jun</v>
      </c>
      <c r="M2916" s="36">
        <v>3</v>
      </c>
      <c r="N2916">
        <f t="shared" si="1303"/>
        <v>3</v>
      </c>
      <c r="O2916">
        <f t="shared" si="1304"/>
        <v>0</v>
      </c>
      <c r="P2916">
        <f t="shared" si="1305"/>
        <v>0</v>
      </c>
      <c r="Q2916" t="s">
        <v>35</v>
      </c>
      <c r="R2916" t="s">
        <v>63</v>
      </c>
      <c r="S2916" s="36">
        <v>2</v>
      </c>
      <c r="T2916" s="36">
        <v>2</v>
      </c>
      <c r="U2916" s="2">
        <v>1227.3281834862385</v>
      </c>
      <c r="V2916" s="2">
        <v>409.1093944954128</v>
      </c>
      <c r="X2916" t="s">
        <v>11531</v>
      </c>
      <c r="Y2916" t="s">
        <v>1483</v>
      </c>
      <c r="Z2916" t="str">
        <f t="shared" si="1307"/>
        <v>May</v>
      </c>
      <c r="AA2916" s="6">
        <f t="shared" si="1317"/>
        <v>0</v>
      </c>
      <c r="AB2916" s="6">
        <f t="shared" si="1317"/>
        <v>3</v>
      </c>
      <c r="AC2916" s="6">
        <f t="shared" si="1317"/>
        <v>0</v>
      </c>
      <c r="AD2916" s="6">
        <f t="shared" si="1317"/>
        <v>0</v>
      </c>
      <c r="AE2916" s="6">
        <f t="shared" si="1317"/>
        <v>0</v>
      </c>
      <c r="AF2916" s="6">
        <f t="shared" si="1308"/>
        <v>3</v>
      </c>
      <c r="AG2916" s="6">
        <f t="shared" si="1309"/>
        <v>0</v>
      </c>
      <c r="AH2916" s="14" t="str">
        <f>LEFT(X2916,2)&amp;"."&amp;VLOOKUP(MID(X2916,4,3),'Data validation'!$A$1:$B$12,2,FALSE)&amp;".2025"</f>
        <v>27.05.2025</v>
      </c>
      <c r="AI2916">
        <f t="shared" si="1310"/>
        <v>22</v>
      </c>
      <c r="AJ2916" t="str">
        <f>H2916&amp;"."&amp;VLOOKUP(I2916,'Data validation'!$A$1:$B$12,2,FALSE)&amp;".2026"</f>
        <v>23.06.2026</v>
      </c>
      <c r="AK2916">
        <f t="shared" si="1311"/>
        <v>26</v>
      </c>
      <c r="AL2916" t="e">
        <f>VLOOKUP(E2916,[2]Sheet1!$A:$B,2,FALSE)</f>
        <v>#N/A</v>
      </c>
    </row>
    <row r="2917" spans="1:38" x14ac:dyDescent="0.25">
      <c r="A2917" t="str">
        <f>VLOOKUP(Q2917,'Data validation'!$K$2:$L$50,2,FALSE)</f>
        <v>BOOKING</v>
      </c>
      <c r="B2917">
        <f t="shared" si="1296"/>
        <v>0</v>
      </c>
      <c r="C2917">
        <f t="shared" si="1297"/>
        <v>0</v>
      </c>
      <c r="D2917">
        <f t="shared" si="1298"/>
        <v>6</v>
      </c>
      <c r="E2917">
        <v>11601</v>
      </c>
      <c r="F2917" t="s">
        <v>11532</v>
      </c>
      <c r="G2917" t="s">
        <v>79</v>
      </c>
      <c r="H2917" t="str">
        <f t="shared" si="1299"/>
        <v>09</v>
      </c>
      <c r="I2917" t="str">
        <f t="shared" si="1300"/>
        <v>Aug</v>
      </c>
      <c r="J2917" t="s">
        <v>90</v>
      </c>
      <c r="K2917" t="str">
        <f t="shared" si="1301"/>
        <v>15</v>
      </c>
      <c r="L2917" t="str">
        <f t="shared" si="1302"/>
        <v>Aug</v>
      </c>
      <c r="M2917" s="36">
        <v>6</v>
      </c>
      <c r="N2917">
        <f t="shared" si="1303"/>
        <v>6</v>
      </c>
      <c r="O2917">
        <f t="shared" si="1304"/>
        <v>0</v>
      </c>
      <c r="P2917">
        <f t="shared" si="1305"/>
        <v>0</v>
      </c>
      <c r="Q2917" t="s">
        <v>587</v>
      </c>
      <c r="R2917" t="s">
        <v>17</v>
      </c>
      <c r="S2917" s="36">
        <v>2</v>
      </c>
      <c r="T2917" s="36">
        <v>1</v>
      </c>
      <c r="U2917" s="2">
        <v>2860.3206297247702</v>
      </c>
      <c r="V2917" s="2">
        <v>476.72010495412843</v>
      </c>
      <c r="W2917" t="s">
        <v>262</v>
      </c>
      <c r="X2917" t="s">
        <v>11533</v>
      </c>
      <c r="Y2917" t="s">
        <v>11368</v>
      </c>
      <c r="Z2917" t="str">
        <f t="shared" si="1307"/>
        <v>May</v>
      </c>
      <c r="AA2917" s="6">
        <f t="shared" si="1317"/>
        <v>0</v>
      </c>
      <c r="AB2917" s="6">
        <f t="shared" si="1317"/>
        <v>0</v>
      </c>
      <c r="AC2917" s="6">
        <f t="shared" si="1317"/>
        <v>0</v>
      </c>
      <c r="AD2917" s="6">
        <f t="shared" si="1317"/>
        <v>6</v>
      </c>
      <c r="AE2917" s="6">
        <f t="shared" si="1317"/>
        <v>0</v>
      </c>
      <c r="AF2917" s="6">
        <f t="shared" si="1308"/>
        <v>6</v>
      </c>
      <c r="AG2917" s="6">
        <f t="shared" si="1309"/>
        <v>0</v>
      </c>
      <c r="AH2917" s="14" t="str">
        <f>LEFT(X2917,2)&amp;"."&amp;VLOOKUP(MID(X2917,4,3),'Data validation'!$A$1:$B$12,2,FALSE)&amp;".2025"</f>
        <v>21.05.2025</v>
      </c>
      <c r="AI2917">
        <f t="shared" si="1310"/>
        <v>21</v>
      </c>
      <c r="AJ2917" t="str">
        <f>H2917&amp;"."&amp;VLOOKUP(I2917,'Data validation'!$A$1:$B$12,2,FALSE)&amp;".2026"</f>
        <v>09.08.2026</v>
      </c>
      <c r="AK2917">
        <f t="shared" si="1311"/>
        <v>33</v>
      </c>
      <c r="AL2917" t="e">
        <f>VLOOKUP(E2917,[2]Sheet1!$A:$B,2,FALSE)</f>
        <v>#N/A</v>
      </c>
    </row>
    <row r="2918" spans="1:38" x14ac:dyDescent="0.25">
      <c r="A2918" t="str">
        <f>VLOOKUP(Q2918,'Data validation'!$K$2:$L$50,2,FALSE)</f>
        <v>BOOKING</v>
      </c>
      <c r="B2918">
        <f t="shared" si="1296"/>
        <v>0</v>
      </c>
      <c r="C2918">
        <f t="shared" si="1297"/>
        <v>4</v>
      </c>
      <c r="D2918">
        <f t="shared" si="1298"/>
        <v>0</v>
      </c>
      <c r="E2918">
        <v>11493</v>
      </c>
      <c r="F2918" t="s">
        <v>11534</v>
      </c>
      <c r="G2918" t="s">
        <v>45</v>
      </c>
      <c r="H2918" t="str">
        <f t="shared" si="1299"/>
        <v>04</v>
      </c>
      <c r="I2918" t="str">
        <f t="shared" si="1300"/>
        <v>Jul</v>
      </c>
      <c r="J2918" t="s">
        <v>593</v>
      </c>
      <c r="K2918" t="str">
        <f t="shared" si="1301"/>
        <v>08</v>
      </c>
      <c r="L2918" t="str">
        <f t="shared" si="1302"/>
        <v>Jul</v>
      </c>
      <c r="M2918" s="36">
        <v>4</v>
      </c>
      <c r="N2918">
        <f t="shared" si="1303"/>
        <v>4</v>
      </c>
      <c r="O2918">
        <f t="shared" si="1304"/>
        <v>0</v>
      </c>
      <c r="P2918">
        <f t="shared" si="1305"/>
        <v>0</v>
      </c>
      <c r="Q2918" t="s">
        <v>587</v>
      </c>
      <c r="R2918" t="s">
        <v>17</v>
      </c>
      <c r="S2918" s="36">
        <v>2</v>
      </c>
      <c r="T2918" s="36">
        <v>1</v>
      </c>
      <c r="U2918" s="2">
        <v>1720.8433056880731</v>
      </c>
      <c r="V2918" s="2">
        <v>430.21082642201827</v>
      </c>
      <c r="W2918" t="s">
        <v>227</v>
      </c>
      <c r="X2918" t="s">
        <v>11535</v>
      </c>
      <c r="Y2918" t="s">
        <v>10508</v>
      </c>
      <c r="Z2918" t="str">
        <f t="shared" si="1307"/>
        <v>May</v>
      </c>
      <c r="AA2918" s="6">
        <f t="shared" si="1317"/>
        <v>0</v>
      </c>
      <c r="AB2918" s="6">
        <f t="shared" si="1317"/>
        <v>0</v>
      </c>
      <c r="AC2918" s="6">
        <f t="shared" si="1317"/>
        <v>4</v>
      </c>
      <c r="AD2918" s="6">
        <f t="shared" si="1317"/>
        <v>0</v>
      </c>
      <c r="AE2918" s="6">
        <f t="shared" si="1317"/>
        <v>0</v>
      </c>
      <c r="AF2918" s="6">
        <f t="shared" si="1308"/>
        <v>4</v>
      </c>
      <c r="AG2918" s="6">
        <f t="shared" si="1309"/>
        <v>0</v>
      </c>
      <c r="AH2918" s="14" t="str">
        <f>LEFT(X2918,2)&amp;"."&amp;VLOOKUP(MID(X2918,4,3),'Data validation'!$A$1:$B$12,2,FALSE)&amp;".2025"</f>
        <v>15.05.2025</v>
      </c>
      <c r="AI2918">
        <f t="shared" si="1310"/>
        <v>20</v>
      </c>
      <c r="AJ2918" t="str">
        <f>H2918&amp;"."&amp;VLOOKUP(I2918,'Data validation'!$A$1:$B$12,2,FALSE)&amp;".2026"</f>
        <v>04.07.2026</v>
      </c>
      <c r="AK2918">
        <f t="shared" si="1311"/>
        <v>27</v>
      </c>
      <c r="AL2918" t="e">
        <f>VLOOKUP(E2918,[2]Sheet1!$A:$B,2,FALSE)</f>
        <v>#N/A</v>
      </c>
    </row>
    <row r="2919" spans="1:38" x14ac:dyDescent="0.25">
      <c r="A2919" t="str">
        <f>VLOOKUP(Q2919,'Data validation'!$K$2:$L$50,2,FALSE)</f>
        <v>TO</v>
      </c>
      <c r="B2919">
        <f t="shared" si="1296"/>
        <v>1</v>
      </c>
      <c r="C2919">
        <f t="shared" si="1297"/>
        <v>0</v>
      </c>
      <c r="D2919">
        <f t="shared" si="1298"/>
        <v>0</v>
      </c>
      <c r="E2919">
        <v>11994</v>
      </c>
      <c r="F2919" t="s">
        <v>11536</v>
      </c>
      <c r="G2919" t="s">
        <v>28</v>
      </c>
      <c r="H2919" t="str">
        <f t="shared" si="1299"/>
        <v>06</v>
      </c>
      <c r="I2919" t="str">
        <f t="shared" si="1300"/>
        <v>Jun</v>
      </c>
      <c r="J2919" t="s">
        <v>492</v>
      </c>
      <c r="K2919" t="str">
        <f t="shared" si="1301"/>
        <v>07</v>
      </c>
      <c r="L2919" t="str">
        <f t="shared" si="1302"/>
        <v>Jun</v>
      </c>
      <c r="M2919" s="36">
        <v>1</v>
      </c>
      <c r="N2919">
        <f t="shared" si="1303"/>
        <v>1</v>
      </c>
      <c r="O2919">
        <f t="shared" si="1304"/>
        <v>0</v>
      </c>
      <c r="P2919">
        <f t="shared" si="1305"/>
        <v>0</v>
      </c>
      <c r="Q2919" t="s">
        <v>11537</v>
      </c>
      <c r="R2919" t="s">
        <v>17</v>
      </c>
      <c r="S2919" s="36">
        <v>2</v>
      </c>
      <c r="T2919" s="36">
        <v>0</v>
      </c>
      <c r="U2919" s="2">
        <f>SUMIFS(UBB!L:L,UBB!D:D,'Резервации 2026'!E2919)</f>
        <v>161.49288309999997</v>
      </c>
      <c r="V2919" s="2">
        <f t="shared" ref="V2919" si="1320">+U2919/M2919</f>
        <v>161.49288309999997</v>
      </c>
      <c r="W2919" t="s">
        <v>227</v>
      </c>
      <c r="X2919" t="s">
        <v>11538</v>
      </c>
      <c r="Z2919" t="str">
        <f t="shared" si="1307"/>
        <v>Jun</v>
      </c>
      <c r="AA2919" s="6">
        <f t="shared" si="1317"/>
        <v>0</v>
      </c>
      <c r="AB2919" s="6">
        <f t="shared" si="1317"/>
        <v>1</v>
      </c>
      <c r="AC2919" s="6">
        <f t="shared" si="1317"/>
        <v>0</v>
      </c>
      <c r="AD2919" s="6">
        <f t="shared" si="1317"/>
        <v>0</v>
      </c>
      <c r="AE2919" s="6">
        <f t="shared" si="1317"/>
        <v>0</v>
      </c>
      <c r="AF2919" s="6">
        <f t="shared" si="1308"/>
        <v>1</v>
      </c>
      <c r="AG2919" s="6">
        <f t="shared" si="1309"/>
        <v>0</v>
      </c>
      <c r="AH2919" s="14" t="str">
        <f>LEFT(X2919,2)&amp;"."&amp;VLOOKUP(MID(X2919,4,3),'Data validation'!$A$1:$B$12,2,FALSE)&amp;".2025"</f>
        <v>04.06.2025</v>
      </c>
      <c r="AI2919">
        <f t="shared" si="1310"/>
        <v>23</v>
      </c>
      <c r="AJ2919" t="str">
        <f>H2919&amp;"."&amp;VLOOKUP(I2919,'Data validation'!$A$1:$B$12,2,FALSE)&amp;".2026"</f>
        <v>06.06.2026</v>
      </c>
      <c r="AK2919">
        <f t="shared" si="1311"/>
        <v>23</v>
      </c>
      <c r="AL2919" t="e">
        <f>VLOOKUP(E2919,[2]Sheet1!$A:$B,2,FALSE)</f>
        <v>#N/A</v>
      </c>
    </row>
    <row r="2920" spans="1:38" x14ac:dyDescent="0.25">
      <c r="A2920" t="str">
        <f>VLOOKUP(Q2920,'Data validation'!$K$2:$L$50,2,FALSE)</f>
        <v>BOOKING</v>
      </c>
      <c r="B2920">
        <f t="shared" si="1296"/>
        <v>0</v>
      </c>
      <c r="C2920">
        <f t="shared" si="1297"/>
        <v>4</v>
      </c>
      <c r="D2920">
        <f t="shared" si="1298"/>
        <v>0</v>
      </c>
      <c r="E2920">
        <v>12017</v>
      </c>
      <c r="F2920" t="s">
        <v>11539</v>
      </c>
      <c r="G2920" t="s">
        <v>173</v>
      </c>
      <c r="H2920" t="str">
        <f t="shared" si="1299"/>
        <v>06</v>
      </c>
      <c r="I2920" t="str">
        <f t="shared" si="1300"/>
        <v>Jul</v>
      </c>
      <c r="J2920" t="s">
        <v>182</v>
      </c>
      <c r="K2920" t="str">
        <f t="shared" si="1301"/>
        <v>10</v>
      </c>
      <c r="L2920" t="str">
        <f t="shared" si="1302"/>
        <v>Jul</v>
      </c>
      <c r="M2920" s="36">
        <v>4</v>
      </c>
      <c r="N2920">
        <f t="shared" si="1303"/>
        <v>4</v>
      </c>
      <c r="O2920">
        <f t="shared" si="1304"/>
        <v>0</v>
      </c>
      <c r="P2920">
        <f t="shared" si="1305"/>
        <v>0</v>
      </c>
      <c r="Q2920" t="s">
        <v>587</v>
      </c>
      <c r="R2920" t="s">
        <v>25</v>
      </c>
      <c r="S2920" s="36">
        <v>2</v>
      </c>
      <c r="T2920" s="36">
        <v>1</v>
      </c>
      <c r="U2920" s="2">
        <v>1841.4767468807336</v>
      </c>
      <c r="V2920" s="2">
        <v>460.37367256880725</v>
      </c>
      <c r="W2920" t="s">
        <v>227</v>
      </c>
      <c r="X2920" t="s">
        <v>11540</v>
      </c>
      <c r="Y2920" t="s">
        <v>28</v>
      </c>
      <c r="Z2920" t="str">
        <f t="shared" si="1307"/>
        <v>Jun</v>
      </c>
      <c r="AA2920" s="6">
        <f t="shared" si="1317"/>
        <v>0</v>
      </c>
      <c r="AB2920" s="6">
        <f t="shared" si="1317"/>
        <v>0</v>
      </c>
      <c r="AC2920" s="6">
        <f t="shared" si="1317"/>
        <v>4</v>
      </c>
      <c r="AD2920" s="6">
        <f t="shared" si="1317"/>
        <v>0</v>
      </c>
      <c r="AE2920" s="6">
        <f t="shared" si="1317"/>
        <v>0</v>
      </c>
      <c r="AF2920" s="6">
        <f t="shared" si="1308"/>
        <v>4</v>
      </c>
      <c r="AG2920" s="6">
        <f t="shared" si="1309"/>
        <v>0</v>
      </c>
      <c r="AH2920" s="14" t="str">
        <f>LEFT(X2920,2)&amp;"."&amp;VLOOKUP(MID(X2920,4,3),'Data validation'!$A$1:$B$12,2,FALSE)&amp;".2025"</f>
        <v>06.06.2025</v>
      </c>
      <c r="AI2920">
        <f t="shared" si="1310"/>
        <v>23</v>
      </c>
      <c r="AJ2920" t="str">
        <f>H2920&amp;"."&amp;VLOOKUP(I2920,'Data validation'!$A$1:$B$12,2,FALSE)&amp;".2026"</f>
        <v>06.07.2026</v>
      </c>
      <c r="AK2920">
        <f t="shared" si="1311"/>
        <v>28</v>
      </c>
      <c r="AL2920" t="e">
        <f>VLOOKUP(E2920,[2]Sheet1!$A:$B,2,FALSE)</f>
        <v>#N/A</v>
      </c>
    </row>
    <row r="2921" spans="1:38" x14ac:dyDescent="0.25">
      <c r="A2921" t="str">
        <f>VLOOKUP(Q2921,'Data validation'!$K$2:$L$50,2,FALSE)</f>
        <v>TO</v>
      </c>
      <c r="B2921">
        <f t="shared" si="1296"/>
        <v>1</v>
      </c>
      <c r="C2921">
        <f t="shared" si="1297"/>
        <v>0</v>
      </c>
      <c r="D2921">
        <f t="shared" si="1298"/>
        <v>0</v>
      </c>
      <c r="E2921">
        <v>11942</v>
      </c>
      <c r="F2921" t="s">
        <v>11536</v>
      </c>
      <c r="G2921" t="s">
        <v>28</v>
      </c>
      <c r="H2921" t="str">
        <f t="shared" si="1299"/>
        <v>06</v>
      </c>
      <c r="I2921" t="str">
        <f t="shared" si="1300"/>
        <v>Jun</v>
      </c>
      <c r="J2921" t="s">
        <v>492</v>
      </c>
      <c r="K2921" t="str">
        <f t="shared" si="1301"/>
        <v>07</v>
      </c>
      <c r="L2921" t="str">
        <f t="shared" si="1302"/>
        <v>Jun</v>
      </c>
      <c r="M2921" s="36">
        <v>1</v>
      </c>
      <c r="N2921">
        <f t="shared" si="1303"/>
        <v>1</v>
      </c>
      <c r="O2921">
        <f t="shared" si="1304"/>
        <v>0</v>
      </c>
      <c r="P2921">
        <f t="shared" si="1305"/>
        <v>0</v>
      </c>
      <c r="Q2921" t="s">
        <v>11537</v>
      </c>
      <c r="R2921" t="s">
        <v>17</v>
      </c>
      <c r="S2921" s="36">
        <v>1</v>
      </c>
      <c r="T2921" s="36">
        <v>0</v>
      </c>
      <c r="U2921" s="2">
        <f>SUMIFS(UBB!L:L,UBB!D:D,'Резервации 2026'!E2921)</f>
        <v>113.04697399999999</v>
      </c>
      <c r="V2921" s="2">
        <f t="shared" ref="V2921" si="1321">+U2921/M2921</f>
        <v>113.04697399999999</v>
      </c>
      <c r="W2921" t="s">
        <v>227</v>
      </c>
      <c r="X2921" t="s">
        <v>11541</v>
      </c>
      <c r="Z2921" t="str">
        <f t="shared" si="1307"/>
        <v>Jun</v>
      </c>
      <c r="AA2921" s="6">
        <f t="shared" si="1317"/>
        <v>0</v>
      </c>
      <c r="AB2921" s="6">
        <f t="shared" si="1317"/>
        <v>1</v>
      </c>
      <c r="AC2921" s="6">
        <f t="shared" si="1317"/>
        <v>0</v>
      </c>
      <c r="AD2921" s="6">
        <f t="shared" si="1317"/>
        <v>0</v>
      </c>
      <c r="AE2921" s="6">
        <f t="shared" si="1317"/>
        <v>0</v>
      </c>
      <c r="AF2921" s="6">
        <f t="shared" si="1308"/>
        <v>1</v>
      </c>
      <c r="AG2921" s="6">
        <f t="shared" si="1309"/>
        <v>0</v>
      </c>
      <c r="AH2921" s="14" t="str">
        <f>LEFT(X2921,2)&amp;"."&amp;VLOOKUP(MID(X2921,4,3),'Data validation'!$A$1:$B$12,2,FALSE)&amp;".2025"</f>
        <v>04.06.2025</v>
      </c>
      <c r="AI2921">
        <f t="shared" si="1310"/>
        <v>23</v>
      </c>
      <c r="AJ2921" t="str">
        <f>H2921&amp;"."&amp;VLOOKUP(I2921,'Data validation'!$A$1:$B$12,2,FALSE)&amp;".2026"</f>
        <v>06.06.2026</v>
      </c>
      <c r="AK2921">
        <f t="shared" si="1311"/>
        <v>23</v>
      </c>
      <c r="AL2921" t="e">
        <f>VLOOKUP(E2921,[2]Sheet1!$A:$B,2,FALSE)</f>
        <v>#N/A</v>
      </c>
    </row>
    <row r="2922" spans="1:38" x14ac:dyDescent="0.25">
      <c r="A2922" t="str">
        <f>VLOOKUP(Q2922,'Data validation'!$K$2:$L$50,2,FALSE)</f>
        <v>BOOKING</v>
      </c>
      <c r="B2922">
        <f t="shared" si="1296"/>
        <v>0</v>
      </c>
      <c r="C2922">
        <f t="shared" si="1297"/>
        <v>0</v>
      </c>
      <c r="D2922">
        <f t="shared" si="1298"/>
        <v>4</v>
      </c>
      <c r="E2922">
        <v>12018</v>
      </c>
      <c r="F2922" t="s">
        <v>11542</v>
      </c>
      <c r="G2922" t="s">
        <v>340</v>
      </c>
      <c r="H2922" t="str">
        <f t="shared" si="1299"/>
        <v>03</v>
      </c>
      <c r="I2922" t="str">
        <f t="shared" si="1300"/>
        <v>Aug</v>
      </c>
      <c r="J2922" t="s">
        <v>646</v>
      </c>
      <c r="K2922" t="str">
        <f t="shared" si="1301"/>
        <v>07</v>
      </c>
      <c r="L2922" t="str">
        <f t="shared" si="1302"/>
        <v>Aug</v>
      </c>
      <c r="M2922" s="36">
        <v>4</v>
      </c>
      <c r="N2922">
        <f t="shared" si="1303"/>
        <v>4</v>
      </c>
      <c r="O2922">
        <f t="shared" si="1304"/>
        <v>0</v>
      </c>
      <c r="P2922">
        <f t="shared" si="1305"/>
        <v>0</v>
      </c>
      <c r="Q2922" t="s">
        <v>587</v>
      </c>
      <c r="R2922" t="s">
        <v>20</v>
      </c>
      <c r="S2922" s="36">
        <v>2</v>
      </c>
      <c r="T2922" s="36">
        <v>2</v>
      </c>
      <c r="U2922" s="2">
        <v>2441.7371229357796</v>
      </c>
      <c r="V2922" s="2">
        <v>610.43428073394489</v>
      </c>
      <c r="W2922" t="s">
        <v>262</v>
      </c>
      <c r="X2922" t="s">
        <v>11543</v>
      </c>
      <c r="Y2922" t="s">
        <v>28</v>
      </c>
      <c r="Z2922" t="str">
        <f t="shared" si="1307"/>
        <v>Jun</v>
      </c>
      <c r="AA2922" s="6">
        <f t="shared" si="1317"/>
        <v>0</v>
      </c>
      <c r="AB2922" s="6">
        <f t="shared" si="1317"/>
        <v>0</v>
      </c>
      <c r="AC2922" s="6">
        <f t="shared" si="1317"/>
        <v>0</v>
      </c>
      <c r="AD2922" s="6">
        <f t="shared" si="1317"/>
        <v>4</v>
      </c>
      <c r="AE2922" s="6">
        <f t="shared" si="1317"/>
        <v>0</v>
      </c>
      <c r="AF2922" s="6">
        <f t="shared" si="1308"/>
        <v>4</v>
      </c>
      <c r="AG2922" s="6">
        <f t="shared" si="1309"/>
        <v>0</v>
      </c>
      <c r="AH2922" s="14" t="str">
        <f>LEFT(X2922,2)&amp;"."&amp;VLOOKUP(MID(X2922,4,3),'Data validation'!$A$1:$B$12,2,FALSE)&amp;".2025"</f>
        <v>06.06.2025</v>
      </c>
      <c r="AI2922">
        <f t="shared" si="1310"/>
        <v>23</v>
      </c>
      <c r="AJ2922" t="str">
        <f>H2922&amp;"."&amp;VLOOKUP(I2922,'Data validation'!$A$1:$B$12,2,FALSE)&amp;".2026"</f>
        <v>03.08.2026</v>
      </c>
      <c r="AK2922">
        <f t="shared" si="1311"/>
        <v>32</v>
      </c>
      <c r="AL2922" t="e">
        <f>VLOOKUP(E2922,[2]Sheet1!$A:$B,2,FALSE)</f>
        <v>#N/A</v>
      </c>
    </row>
    <row r="2923" spans="1:38" x14ac:dyDescent="0.25">
      <c r="A2923" t="str">
        <f>VLOOKUP(Q2923,'Data validation'!$K$2:$L$50,2,FALSE)</f>
        <v>TO</v>
      </c>
      <c r="B2923">
        <f t="shared" si="1296"/>
        <v>1</v>
      </c>
      <c r="C2923">
        <f t="shared" si="1297"/>
        <v>0</v>
      </c>
      <c r="D2923">
        <f t="shared" si="1298"/>
        <v>0</v>
      </c>
      <c r="E2923">
        <v>11975</v>
      </c>
      <c r="F2923" t="s">
        <v>11536</v>
      </c>
      <c r="G2923" t="s">
        <v>28</v>
      </c>
      <c r="H2923" t="str">
        <f t="shared" si="1299"/>
        <v>06</v>
      </c>
      <c r="I2923" t="str">
        <f t="shared" si="1300"/>
        <v>Jun</v>
      </c>
      <c r="J2923" t="s">
        <v>492</v>
      </c>
      <c r="K2923" t="str">
        <f t="shared" si="1301"/>
        <v>07</v>
      </c>
      <c r="L2923" t="str">
        <f t="shared" si="1302"/>
        <v>Jun</v>
      </c>
      <c r="M2923" s="36">
        <v>1</v>
      </c>
      <c r="N2923">
        <f t="shared" si="1303"/>
        <v>1</v>
      </c>
      <c r="O2923">
        <f t="shared" si="1304"/>
        <v>0</v>
      </c>
      <c r="P2923">
        <f t="shared" si="1305"/>
        <v>0</v>
      </c>
      <c r="Q2923" t="s">
        <v>11537</v>
      </c>
      <c r="R2923" t="s">
        <v>25</v>
      </c>
      <c r="S2923" s="36">
        <v>2</v>
      </c>
      <c r="T2923" s="36">
        <v>0</v>
      </c>
      <c r="U2923" s="2">
        <f>SUMIFS(UBB!L:L,UBB!D:D,'Резервации 2026'!E2923)</f>
        <v>161.49288309999997</v>
      </c>
      <c r="V2923" s="2">
        <f t="shared" ref="V2923" si="1322">+U2923/M2923</f>
        <v>161.49288309999997</v>
      </c>
      <c r="W2923" t="s">
        <v>227</v>
      </c>
      <c r="X2923" t="s">
        <v>11538</v>
      </c>
      <c r="Z2923" t="str">
        <f t="shared" si="1307"/>
        <v>Jun</v>
      </c>
      <c r="AA2923" s="6">
        <f t="shared" si="1317"/>
        <v>0</v>
      </c>
      <c r="AB2923" s="6">
        <f t="shared" si="1317"/>
        <v>1</v>
      </c>
      <c r="AC2923" s="6">
        <f t="shared" si="1317"/>
        <v>0</v>
      </c>
      <c r="AD2923" s="6">
        <f t="shared" si="1317"/>
        <v>0</v>
      </c>
      <c r="AE2923" s="6">
        <f t="shared" si="1317"/>
        <v>0</v>
      </c>
      <c r="AF2923" s="6">
        <f t="shared" si="1308"/>
        <v>1</v>
      </c>
      <c r="AG2923" s="6">
        <f t="shared" si="1309"/>
        <v>0</v>
      </c>
      <c r="AH2923" s="14" t="str">
        <f>LEFT(X2923,2)&amp;"."&amp;VLOOKUP(MID(X2923,4,3),'Data validation'!$A$1:$B$12,2,FALSE)&amp;".2025"</f>
        <v>04.06.2025</v>
      </c>
      <c r="AI2923">
        <f t="shared" si="1310"/>
        <v>23</v>
      </c>
      <c r="AJ2923" t="str">
        <f>H2923&amp;"."&amp;VLOOKUP(I2923,'Data validation'!$A$1:$B$12,2,FALSE)&amp;".2026"</f>
        <v>06.06.2026</v>
      </c>
      <c r="AK2923">
        <f t="shared" si="1311"/>
        <v>23</v>
      </c>
      <c r="AL2923" t="e">
        <f>VLOOKUP(E2923,[2]Sheet1!$A:$B,2,FALSE)</f>
        <v>#N/A</v>
      </c>
    </row>
    <row r="2924" spans="1:38" x14ac:dyDescent="0.25">
      <c r="A2924" t="str">
        <f>VLOOKUP(Q2924,'Data validation'!$K$2:$L$50,2,FALSE)</f>
        <v>INDIVIDUAL</v>
      </c>
      <c r="B2924">
        <f t="shared" si="1296"/>
        <v>1</v>
      </c>
      <c r="C2924">
        <f t="shared" si="1297"/>
        <v>0</v>
      </c>
      <c r="D2924">
        <f t="shared" si="1298"/>
        <v>0</v>
      </c>
      <c r="E2924">
        <v>12019</v>
      </c>
      <c r="G2924" t="s">
        <v>28</v>
      </c>
      <c r="H2924" t="str">
        <f t="shared" si="1299"/>
        <v>06</v>
      </c>
      <c r="I2924" t="str">
        <f t="shared" si="1300"/>
        <v>Jun</v>
      </c>
      <c r="J2924" t="s">
        <v>492</v>
      </c>
      <c r="K2924" t="str">
        <f t="shared" si="1301"/>
        <v>07</v>
      </c>
      <c r="L2924" t="str">
        <f t="shared" si="1302"/>
        <v>Jun</v>
      </c>
      <c r="M2924" s="36">
        <v>1</v>
      </c>
      <c r="N2924">
        <f t="shared" si="1303"/>
        <v>1</v>
      </c>
      <c r="O2924">
        <f t="shared" si="1304"/>
        <v>0</v>
      </c>
      <c r="P2924">
        <f t="shared" si="1305"/>
        <v>0</v>
      </c>
      <c r="Q2924" t="s">
        <v>24</v>
      </c>
      <c r="R2924" t="s">
        <v>20</v>
      </c>
      <c r="S2924" s="36">
        <v>2</v>
      </c>
      <c r="T2924" s="36">
        <v>0</v>
      </c>
      <c r="U2924" s="2">
        <v>287.09431192660549</v>
      </c>
      <c r="V2924" s="2">
        <v>287.09431192660549</v>
      </c>
      <c r="W2924" t="s">
        <v>262</v>
      </c>
      <c r="X2924" t="s">
        <v>11544</v>
      </c>
      <c r="Z2924" t="str">
        <f t="shared" si="1307"/>
        <v>Jun</v>
      </c>
      <c r="AA2924" s="6">
        <f t="shared" si="1317"/>
        <v>0</v>
      </c>
      <c r="AB2924" s="6">
        <f t="shared" si="1317"/>
        <v>1</v>
      </c>
      <c r="AC2924" s="6">
        <f t="shared" si="1317"/>
        <v>0</v>
      </c>
      <c r="AD2924" s="6">
        <f t="shared" si="1317"/>
        <v>0</v>
      </c>
      <c r="AE2924" s="6">
        <f t="shared" si="1317"/>
        <v>0</v>
      </c>
      <c r="AF2924" s="6">
        <f t="shared" si="1308"/>
        <v>1</v>
      </c>
      <c r="AG2924" s="6">
        <f t="shared" si="1309"/>
        <v>0</v>
      </c>
      <c r="AH2924" s="14" t="str">
        <f>LEFT(X2924,2)&amp;"."&amp;VLOOKUP(MID(X2924,4,3),'Data validation'!$A$1:$B$12,2,FALSE)&amp;".2025"</f>
        <v>06.06.2025</v>
      </c>
      <c r="AI2924">
        <f t="shared" si="1310"/>
        <v>23</v>
      </c>
      <c r="AJ2924" t="str">
        <f>H2924&amp;"."&amp;VLOOKUP(I2924,'Data validation'!$A$1:$B$12,2,FALSE)&amp;".2026"</f>
        <v>06.06.2026</v>
      </c>
      <c r="AK2924">
        <f t="shared" si="1311"/>
        <v>23</v>
      </c>
      <c r="AL2924" t="e">
        <f>VLOOKUP(E2924,[2]Sheet1!$A:$B,2,FALSE)</f>
        <v>#N/A</v>
      </c>
    </row>
    <row r="2925" spans="1:38" x14ac:dyDescent="0.25">
      <c r="A2925" t="str">
        <f>VLOOKUP(Q2925,'Data validation'!$K$2:$L$50,2,FALSE)</f>
        <v>INDIVIDUAL</v>
      </c>
      <c r="B2925">
        <f t="shared" si="1296"/>
        <v>2</v>
      </c>
      <c r="C2925">
        <f t="shared" si="1297"/>
        <v>0</v>
      </c>
      <c r="D2925">
        <f t="shared" si="1298"/>
        <v>0</v>
      </c>
      <c r="E2925">
        <v>12020</v>
      </c>
      <c r="F2925" t="s">
        <v>11545</v>
      </c>
      <c r="G2925" t="s">
        <v>248</v>
      </c>
      <c r="H2925" t="str">
        <f t="shared" si="1299"/>
        <v>13</v>
      </c>
      <c r="I2925" t="str">
        <f t="shared" si="1300"/>
        <v>Jun</v>
      </c>
      <c r="J2925" t="s">
        <v>280</v>
      </c>
      <c r="K2925" t="str">
        <f t="shared" si="1301"/>
        <v>15</v>
      </c>
      <c r="L2925" t="str">
        <f t="shared" si="1302"/>
        <v>Jun</v>
      </c>
      <c r="M2925" s="36">
        <v>2</v>
      </c>
      <c r="N2925">
        <f t="shared" si="1303"/>
        <v>2</v>
      </c>
      <c r="O2925">
        <f t="shared" si="1304"/>
        <v>0</v>
      </c>
      <c r="P2925">
        <f t="shared" si="1305"/>
        <v>0</v>
      </c>
      <c r="Q2925" t="s">
        <v>24</v>
      </c>
      <c r="R2925" t="s">
        <v>17</v>
      </c>
      <c r="S2925" s="36">
        <v>2</v>
      </c>
      <c r="T2925" s="36">
        <v>2</v>
      </c>
      <c r="U2925" s="2">
        <v>656.26171027522923</v>
      </c>
      <c r="V2925" s="2">
        <v>328.13085513761462</v>
      </c>
      <c r="X2925" t="s">
        <v>11546</v>
      </c>
      <c r="Y2925" t="s">
        <v>28</v>
      </c>
      <c r="Z2925" t="str">
        <f t="shared" si="1307"/>
        <v>Jun</v>
      </c>
      <c r="AA2925" s="6">
        <f t="shared" si="1317"/>
        <v>0</v>
      </c>
      <c r="AB2925" s="6">
        <f t="shared" si="1317"/>
        <v>2</v>
      </c>
      <c r="AC2925" s="6">
        <f t="shared" si="1317"/>
        <v>0</v>
      </c>
      <c r="AD2925" s="6">
        <f t="shared" si="1317"/>
        <v>0</v>
      </c>
      <c r="AE2925" s="6">
        <f t="shared" si="1317"/>
        <v>0</v>
      </c>
      <c r="AF2925" s="6">
        <f t="shared" si="1308"/>
        <v>2</v>
      </c>
      <c r="AG2925" s="6">
        <f t="shared" si="1309"/>
        <v>0</v>
      </c>
      <c r="AH2925" s="14" t="str">
        <f>LEFT(X2925,2)&amp;"."&amp;VLOOKUP(MID(X2925,4,3),'Data validation'!$A$1:$B$12,2,FALSE)&amp;".2025"</f>
        <v>06.06.2025</v>
      </c>
      <c r="AI2925">
        <f t="shared" si="1310"/>
        <v>23</v>
      </c>
      <c r="AJ2925" t="str">
        <f>H2925&amp;"."&amp;VLOOKUP(I2925,'Data validation'!$A$1:$B$12,2,FALSE)&amp;".2026"</f>
        <v>13.06.2026</v>
      </c>
      <c r="AK2925">
        <f t="shared" si="1311"/>
        <v>24</v>
      </c>
      <c r="AL2925" t="e">
        <f>VLOOKUP(E2925,[2]Sheet1!$A:$B,2,FALSE)</f>
        <v>#N/A</v>
      </c>
    </row>
    <row r="2926" spans="1:38" x14ac:dyDescent="0.25">
      <c r="A2926" t="str">
        <f>VLOOKUP(Q2926,'Data validation'!$K$2:$L$50,2,FALSE)</f>
        <v>INDIVIDUAL</v>
      </c>
      <c r="B2926">
        <f t="shared" si="1296"/>
        <v>2</v>
      </c>
      <c r="C2926">
        <f t="shared" si="1297"/>
        <v>0</v>
      </c>
      <c r="D2926">
        <f t="shared" si="1298"/>
        <v>0</v>
      </c>
      <c r="E2926">
        <v>12021</v>
      </c>
      <c r="F2926" t="s">
        <v>11545</v>
      </c>
      <c r="G2926" t="s">
        <v>248</v>
      </c>
      <c r="H2926" t="str">
        <f t="shared" si="1299"/>
        <v>13</v>
      </c>
      <c r="I2926" t="str">
        <f t="shared" si="1300"/>
        <v>Jun</v>
      </c>
      <c r="J2926" t="s">
        <v>280</v>
      </c>
      <c r="K2926" t="str">
        <f t="shared" si="1301"/>
        <v>15</v>
      </c>
      <c r="L2926" t="str">
        <f t="shared" si="1302"/>
        <v>Jun</v>
      </c>
      <c r="M2926" s="36">
        <v>2</v>
      </c>
      <c r="N2926">
        <f t="shared" si="1303"/>
        <v>2</v>
      </c>
      <c r="O2926">
        <f t="shared" si="1304"/>
        <v>0</v>
      </c>
      <c r="P2926">
        <f t="shared" si="1305"/>
        <v>0</v>
      </c>
      <c r="Q2926" t="s">
        <v>24</v>
      </c>
      <c r="R2926" t="s">
        <v>57</v>
      </c>
      <c r="S2926" s="36">
        <v>3</v>
      </c>
      <c r="T2926" s="36">
        <v>2</v>
      </c>
      <c r="U2926" s="2">
        <v>900.04066788990826</v>
      </c>
      <c r="V2926" s="2">
        <v>450.02033394495413</v>
      </c>
      <c r="X2926" t="s">
        <v>11547</v>
      </c>
      <c r="Y2926" t="s">
        <v>28</v>
      </c>
      <c r="Z2926" t="str">
        <f t="shared" si="1307"/>
        <v>Jun</v>
      </c>
      <c r="AA2926" s="6">
        <f t="shared" si="1317"/>
        <v>0</v>
      </c>
      <c r="AB2926" s="6">
        <f t="shared" si="1317"/>
        <v>2</v>
      </c>
      <c r="AC2926" s="6">
        <f t="shared" si="1317"/>
        <v>0</v>
      </c>
      <c r="AD2926" s="6">
        <f t="shared" si="1317"/>
        <v>0</v>
      </c>
      <c r="AE2926" s="6">
        <f t="shared" si="1317"/>
        <v>0</v>
      </c>
      <c r="AF2926" s="6">
        <f t="shared" si="1308"/>
        <v>2</v>
      </c>
      <c r="AG2926" s="6">
        <f t="shared" si="1309"/>
        <v>0</v>
      </c>
      <c r="AH2926" s="14" t="str">
        <f>LEFT(X2926,2)&amp;"."&amp;VLOOKUP(MID(X2926,4,3),'Data validation'!$A$1:$B$12,2,FALSE)&amp;".2025"</f>
        <v>06.06.2025</v>
      </c>
      <c r="AI2926">
        <f t="shared" si="1310"/>
        <v>23</v>
      </c>
      <c r="AJ2926" t="str">
        <f>H2926&amp;"."&amp;VLOOKUP(I2926,'Data validation'!$A$1:$B$12,2,FALSE)&amp;".2026"</f>
        <v>13.06.2026</v>
      </c>
      <c r="AK2926">
        <f t="shared" si="1311"/>
        <v>24</v>
      </c>
      <c r="AL2926" t="e">
        <f>VLOOKUP(E2926,[2]Sheet1!$A:$B,2,FALSE)</f>
        <v>#N/A</v>
      </c>
    </row>
    <row r="2927" spans="1:38" x14ac:dyDescent="0.25">
      <c r="A2927" t="str">
        <f>VLOOKUP(Q2927,'Data validation'!$K$2:$L$50,2,FALSE)</f>
        <v>INDIVIDUAL</v>
      </c>
      <c r="B2927">
        <f t="shared" si="1296"/>
        <v>0</v>
      </c>
      <c r="C2927">
        <f t="shared" si="1297"/>
        <v>0</v>
      </c>
      <c r="D2927">
        <f t="shared" si="1298"/>
        <v>5</v>
      </c>
      <c r="E2927">
        <v>12022</v>
      </c>
      <c r="F2927" t="s">
        <v>11548</v>
      </c>
      <c r="G2927" t="s">
        <v>155</v>
      </c>
      <c r="H2927" t="str">
        <f t="shared" si="1299"/>
        <v>19</v>
      </c>
      <c r="I2927" t="str">
        <f t="shared" si="1300"/>
        <v>Jul</v>
      </c>
      <c r="J2927" t="s">
        <v>156</v>
      </c>
      <c r="K2927" t="str">
        <f t="shared" si="1301"/>
        <v>24</v>
      </c>
      <c r="L2927" t="str">
        <f t="shared" si="1302"/>
        <v>Jul</v>
      </c>
      <c r="M2927" s="36">
        <v>5</v>
      </c>
      <c r="N2927">
        <f t="shared" si="1303"/>
        <v>5</v>
      </c>
      <c r="O2927">
        <f t="shared" si="1304"/>
        <v>0</v>
      </c>
      <c r="P2927">
        <f t="shared" si="1305"/>
        <v>0</v>
      </c>
      <c r="Q2927" t="s">
        <v>24</v>
      </c>
      <c r="R2927" t="s">
        <v>20</v>
      </c>
      <c r="S2927" s="36">
        <v>2</v>
      </c>
      <c r="T2927" s="36">
        <v>1</v>
      </c>
      <c r="U2927" s="2">
        <v>1166.3206422018347</v>
      </c>
      <c r="V2927" s="2">
        <v>233.26412844036696</v>
      </c>
      <c r="X2927" t="s">
        <v>11549</v>
      </c>
      <c r="Y2927" t="s">
        <v>28</v>
      </c>
      <c r="Z2927" t="str">
        <f t="shared" si="1307"/>
        <v>Jun</v>
      </c>
      <c r="AA2927" s="6">
        <f t="shared" si="1317"/>
        <v>0</v>
      </c>
      <c r="AB2927" s="6">
        <f t="shared" si="1317"/>
        <v>0</v>
      </c>
      <c r="AC2927" s="6">
        <f t="shared" si="1317"/>
        <v>5</v>
      </c>
      <c r="AD2927" s="6">
        <f t="shared" si="1317"/>
        <v>0</v>
      </c>
      <c r="AE2927" s="6">
        <f t="shared" si="1317"/>
        <v>0</v>
      </c>
      <c r="AF2927" s="6">
        <f t="shared" si="1308"/>
        <v>5</v>
      </c>
      <c r="AG2927" s="6">
        <f t="shared" si="1309"/>
        <v>0</v>
      </c>
      <c r="AH2927" s="14" t="str">
        <f>LEFT(X2927,2)&amp;"."&amp;VLOOKUP(MID(X2927,4,3),'Data validation'!$A$1:$B$12,2,FALSE)&amp;".2025"</f>
        <v>06.06.2025</v>
      </c>
      <c r="AI2927">
        <f t="shared" si="1310"/>
        <v>23</v>
      </c>
      <c r="AJ2927" t="str">
        <f>H2927&amp;"."&amp;VLOOKUP(I2927,'Data validation'!$A$1:$B$12,2,FALSE)&amp;".2026"</f>
        <v>19.07.2026</v>
      </c>
      <c r="AK2927">
        <f t="shared" si="1311"/>
        <v>30</v>
      </c>
      <c r="AL2927" t="e">
        <f>VLOOKUP(E2927,[2]Sheet1!$A:$B,2,FALSE)</f>
        <v>#N/A</v>
      </c>
    </row>
    <row r="2928" spans="1:38" x14ac:dyDescent="0.25">
      <c r="A2928" t="str">
        <f>VLOOKUP(Q2928,'Data validation'!$K$2:$L$50,2,FALSE)</f>
        <v>INDIVIDUAL</v>
      </c>
      <c r="B2928">
        <f t="shared" si="1296"/>
        <v>0</v>
      </c>
      <c r="C2928">
        <f t="shared" si="1297"/>
        <v>0</v>
      </c>
      <c r="D2928">
        <f t="shared" si="1298"/>
        <v>5</v>
      </c>
      <c r="E2928">
        <v>12023</v>
      </c>
      <c r="F2928" t="s">
        <v>11548</v>
      </c>
      <c r="G2928" t="s">
        <v>155</v>
      </c>
      <c r="H2928" t="str">
        <f t="shared" si="1299"/>
        <v>19</v>
      </c>
      <c r="I2928" t="str">
        <f t="shared" si="1300"/>
        <v>Jul</v>
      </c>
      <c r="J2928" t="s">
        <v>156</v>
      </c>
      <c r="K2928" t="str">
        <f t="shared" si="1301"/>
        <v>24</v>
      </c>
      <c r="L2928" t="str">
        <f t="shared" si="1302"/>
        <v>Jul</v>
      </c>
      <c r="M2928" s="36">
        <v>5</v>
      </c>
      <c r="N2928">
        <f t="shared" si="1303"/>
        <v>5</v>
      </c>
      <c r="O2928">
        <f t="shared" si="1304"/>
        <v>0</v>
      </c>
      <c r="P2928">
        <f t="shared" si="1305"/>
        <v>0</v>
      </c>
      <c r="Q2928" t="s">
        <v>24</v>
      </c>
      <c r="R2928" t="s">
        <v>20</v>
      </c>
      <c r="S2928" s="36">
        <v>2</v>
      </c>
      <c r="T2928" s="36">
        <v>1</v>
      </c>
      <c r="U2928" s="2">
        <v>1166.3206422018347</v>
      </c>
      <c r="V2928" s="2">
        <v>233.26412844036696</v>
      </c>
      <c r="X2928" t="s">
        <v>11550</v>
      </c>
      <c r="Y2928" t="s">
        <v>28</v>
      </c>
      <c r="Z2928" t="str">
        <f t="shared" si="1307"/>
        <v>Jun</v>
      </c>
      <c r="AA2928" s="6">
        <f t="shared" si="1317"/>
        <v>0</v>
      </c>
      <c r="AB2928" s="6">
        <f t="shared" si="1317"/>
        <v>0</v>
      </c>
      <c r="AC2928" s="6">
        <f t="shared" si="1317"/>
        <v>5</v>
      </c>
      <c r="AD2928" s="6">
        <f t="shared" si="1317"/>
        <v>0</v>
      </c>
      <c r="AE2928" s="6">
        <f t="shared" si="1317"/>
        <v>0</v>
      </c>
      <c r="AF2928" s="6">
        <f t="shared" si="1308"/>
        <v>5</v>
      </c>
      <c r="AG2928" s="6">
        <f t="shared" si="1309"/>
        <v>0</v>
      </c>
      <c r="AH2928" s="14" t="str">
        <f>LEFT(X2928,2)&amp;"."&amp;VLOOKUP(MID(X2928,4,3),'Data validation'!$A$1:$B$12,2,FALSE)&amp;".2025"</f>
        <v>06.06.2025</v>
      </c>
      <c r="AI2928">
        <f t="shared" si="1310"/>
        <v>23</v>
      </c>
      <c r="AJ2928" t="str">
        <f>H2928&amp;"."&amp;VLOOKUP(I2928,'Data validation'!$A$1:$B$12,2,FALSE)&amp;".2026"</f>
        <v>19.07.2026</v>
      </c>
      <c r="AK2928">
        <f t="shared" si="1311"/>
        <v>30</v>
      </c>
      <c r="AL2928" t="e">
        <f>VLOOKUP(E2928,[2]Sheet1!$A:$B,2,FALSE)</f>
        <v>#N/A</v>
      </c>
    </row>
    <row r="2929" spans="1:38" x14ac:dyDescent="0.25">
      <c r="A2929" t="str">
        <f>VLOOKUP(Q2929,'Data validation'!$K$2:$L$50,2,FALSE)</f>
        <v>TO</v>
      </c>
      <c r="B2929">
        <f t="shared" si="1296"/>
        <v>0</v>
      </c>
      <c r="C2929">
        <f t="shared" si="1297"/>
        <v>5</v>
      </c>
      <c r="D2929">
        <f t="shared" si="1298"/>
        <v>0</v>
      </c>
      <c r="E2929">
        <v>11604</v>
      </c>
      <c r="F2929" t="s">
        <v>11551</v>
      </c>
      <c r="G2929" t="s">
        <v>125</v>
      </c>
      <c r="H2929" t="str">
        <f t="shared" si="1299"/>
        <v>21</v>
      </c>
      <c r="I2929" t="str">
        <f t="shared" si="1300"/>
        <v>Jun</v>
      </c>
      <c r="J2929" t="s">
        <v>950</v>
      </c>
      <c r="K2929" t="str">
        <f t="shared" si="1301"/>
        <v>26</v>
      </c>
      <c r="L2929" t="str">
        <f t="shared" si="1302"/>
        <v>Jun</v>
      </c>
      <c r="M2929" s="36">
        <v>5</v>
      </c>
      <c r="N2929">
        <f t="shared" si="1303"/>
        <v>5</v>
      </c>
      <c r="O2929">
        <f t="shared" si="1304"/>
        <v>0</v>
      </c>
      <c r="P2929">
        <f t="shared" si="1305"/>
        <v>0</v>
      </c>
      <c r="Q2929" t="s">
        <v>56</v>
      </c>
      <c r="R2929" t="s">
        <v>63</v>
      </c>
      <c r="S2929" s="36">
        <v>2</v>
      </c>
      <c r="T2929" s="36">
        <v>2</v>
      </c>
      <c r="U2929" s="2">
        <f>SUMIFS(Novoton!L:L,Novoton!D:D,'Резервации 2026'!E2929)</f>
        <v>1513.2843459000001</v>
      </c>
      <c r="V2929" s="2">
        <f t="shared" ref="V2929" si="1323">+U2929/M2929</f>
        <v>302.65686918</v>
      </c>
      <c r="W2929" t="s">
        <v>262</v>
      </c>
      <c r="X2929" t="s">
        <v>11552</v>
      </c>
      <c r="Y2929" t="s">
        <v>11368</v>
      </c>
      <c r="Z2929" t="str">
        <f t="shared" si="1307"/>
        <v>May</v>
      </c>
      <c r="AA2929" s="6">
        <f t="shared" si="1317"/>
        <v>0</v>
      </c>
      <c r="AB2929" s="6">
        <f t="shared" si="1317"/>
        <v>5</v>
      </c>
      <c r="AC2929" s="6">
        <f t="shared" si="1317"/>
        <v>0</v>
      </c>
      <c r="AD2929" s="6">
        <f t="shared" si="1317"/>
        <v>0</v>
      </c>
      <c r="AE2929" s="6">
        <f t="shared" si="1317"/>
        <v>0</v>
      </c>
      <c r="AF2929" s="6">
        <f t="shared" si="1308"/>
        <v>5</v>
      </c>
      <c r="AG2929" s="6">
        <f t="shared" si="1309"/>
        <v>0</v>
      </c>
      <c r="AH2929" s="14" t="str">
        <f>LEFT(X2929,2)&amp;"."&amp;VLOOKUP(MID(X2929,4,3),'Data validation'!$A$1:$B$12,2,FALSE)&amp;".2025"</f>
        <v>21.05.2025</v>
      </c>
      <c r="AI2929">
        <f t="shared" si="1310"/>
        <v>21</v>
      </c>
      <c r="AJ2929" t="str">
        <f>H2929&amp;"."&amp;VLOOKUP(I2929,'Data validation'!$A$1:$B$12,2,FALSE)&amp;".2026"</f>
        <v>21.06.2026</v>
      </c>
      <c r="AK2929">
        <f t="shared" si="1311"/>
        <v>26</v>
      </c>
      <c r="AL2929" t="e">
        <f>VLOOKUP(E2929,[2]Sheet1!$A:$B,2,FALSE)</f>
        <v>#N/A</v>
      </c>
    </row>
    <row r="2930" spans="1:38" x14ac:dyDescent="0.25">
      <c r="A2930" t="str">
        <f>VLOOKUP(Q2930,'Data validation'!$K$2:$L$50,2,FALSE)</f>
        <v>BOOKING</v>
      </c>
      <c r="B2930">
        <f t="shared" si="1296"/>
        <v>0</v>
      </c>
      <c r="C2930">
        <f t="shared" si="1297"/>
        <v>0</v>
      </c>
      <c r="D2930">
        <f t="shared" si="1298"/>
        <v>3</v>
      </c>
      <c r="E2930">
        <v>11895</v>
      </c>
      <c r="F2930" t="s">
        <v>11553</v>
      </c>
      <c r="G2930" t="s">
        <v>475</v>
      </c>
      <c r="H2930" t="str">
        <f t="shared" si="1299"/>
        <v>13</v>
      </c>
      <c r="I2930" t="str">
        <f t="shared" si="1300"/>
        <v>Aug</v>
      </c>
      <c r="J2930" t="s">
        <v>543</v>
      </c>
      <c r="K2930" t="str">
        <f t="shared" si="1301"/>
        <v>16</v>
      </c>
      <c r="L2930" t="str">
        <f t="shared" si="1302"/>
        <v>Aug</v>
      </c>
      <c r="M2930" s="36">
        <v>3</v>
      </c>
      <c r="N2930">
        <f t="shared" si="1303"/>
        <v>3</v>
      </c>
      <c r="O2930">
        <f t="shared" si="1304"/>
        <v>0</v>
      </c>
      <c r="P2930">
        <f t="shared" si="1305"/>
        <v>0</v>
      </c>
      <c r="Q2930" t="s">
        <v>587</v>
      </c>
      <c r="R2930" t="s">
        <v>17</v>
      </c>
      <c r="S2930" s="36">
        <v>2</v>
      </c>
      <c r="T2930" s="36">
        <v>2</v>
      </c>
      <c r="U2930" s="2">
        <v>1787.7003935779815</v>
      </c>
      <c r="V2930" s="2">
        <v>595.90013119266052</v>
      </c>
      <c r="W2930" t="s">
        <v>262</v>
      </c>
      <c r="X2930" t="s">
        <v>11554</v>
      </c>
      <c r="Y2930" t="s">
        <v>27</v>
      </c>
      <c r="Z2930" t="str">
        <f t="shared" si="1307"/>
        <v>Jun</v>
      </c>
      <c r="AA2930" s="6">
        <f t="shared" si="1317"/>
        <v>0</v>
      </c>
      <c r="AB2930" s="6">
        <f t="shared" si="1317"/>
        <v>0</v>
      </c>
      <c r="AC2930" s="6">
        <f t="shared" si="1317"/>
        <v>0</v>
      </c>
      <c r="AD2930" s="6">
        <f t="shared" si="1317"/>
        <v>3</v>
      </c>
      <c r="AE2930" s="6">
        <f t="shared" si="1317"/>
        <v>0</v>
      </c>
      <c r="AF2930" s="6">
        <f t="shared" si="1308"/>
        <v>3</v>
      </c>
      <c r="AG2930" s="6">
        <f t="shared" si="1309"/>
        <v>0</v>
      </c>
      <c r="AH2930" s="14" t="str">
        <f>LEFT(X2930,2)&amp;"."&amp;VLOOKUP(MID(X2930,4,3),'Data validation'!$A$1:$B$12,2,FALSE)&amp;".2025"</f>
        <v>01.06.2025</v>
      </c>
      <c r="AI2930">
        <f t="shared" si="1310"/>
        <v>23</v>
      </c>
      <c r="AJ2930" t="str">
        <f>H2930&amp;"."&amp;VLOOKUP(I2930,'Data validation'!$A$1:$B$12,2,FALSE)&amp;".2026"</f>
        <v>13.08.2026</v>
      </c>
      <c r="AK2930">
        <f t="shared" si="1311"/>
        <v>33</v>
      </c>
      <c r="AL2930" t="e">
        <f>VLOOKUP(E2930,[2]Sheet1!$A:$B,2,FALSE)</f>
        <v>#N/A</v>
      </c>
    </row>
    <row r="2931" spans="1:38" x14ac:dyDescent="0.25">
      <c r="A2931" t="str">
        <f>VLOOKUP(Q2931,'Data validation'!$K$2:$L$50,2,FALSE)</f>
        <v>BOOKING</v>
      </c>
      <c r="B2931">
        <f t="shared" si="1296"/>
        <v>0</v>
      </c>
      <c r="C2931">
        <f t="shared" si="1297"/>
        <v>3</v>
      </c>
      <c r="D2931">
        <f t="shared" si="1298"/>
        <v>0</v>
      </c>
      <c r="E2931">
        <v>12024</v>
      </c>
      <c r="F2931" t="s">
        <v>11555</v>
      </c>
      <c r="G2931" t="s">
        <v>950</v>
      </c>
      <c r="H2931" t="str">
        <f t="shared" si="1299"/>
        <v>26</v>
      </c>
      <c r="I2931" t="str">
        <f t="shared" si="1300"/>
        <v>Jun</v>
      </c>
      <c r="J2931" t="s">
        <v>44</v>
      </c>
      <c r="K2931" t="str">
        <f t="shared" si="1301"/>
        <v>29</v>
      </c>
      <c r="L2931" t="str">
        <f t="shared" si="1302"/>
        <v>Jun</v>
      </c>
      <c r="M2931" s="36">
        <v>3</v>
      </c>
      <c r="N2931">
        <f t="shared" si="1303"/>
        <v>3</v>
      </c>
      <c r="O2931">
        <f t="shared" si="1304"/>
        <v>0</v>
      </c>
      <c r="P2931">
        <f t="shared" si="1305"/>
        <v>0</v>
      </c>
      <c r="Q2931" t="s">
        <v>587</v>
      </c>
      <c r="R2931" t="s">
        <v>63</v>
      </c>
      <c r="S2931" s="36">
        <v>2</v>
      </c>
      <c r="T2931" s="36">
        <v>2</v>
      </c>
      <c r="U2931" s="2">
        <v>1656.8930477064218</v>
      </c>
      <c r="V2931" s="2">
        <v>552.2976825688072</v>
      </c>
      <c r="W2931" t="s">
        <v>262</v>
      </c>
      <c r="X2931" t="s">
        <v>11556</v>
      </c>
      <c r="Y2931" t="s">
        <v>28</v>
      </c>
      <c r="Z2931" t="str">
        <f t="shared" si="1307"/>
        <v>Jun</v>
      </c>
      <c r="AA2931" s="6">
        <f t="shared" si="1317"/>
        <v>0</v>
      </c>
      <c r="AB2931" s="6">
        <f t="shared" si="1317"/>
        <v>3</v>
      </c>
      <c r="AC2931" s="6">
        <f t="shared" si="1317"/>
        <v>0</v>
      </c>
      <c r="AD2931" s="6">
        <f t="shared" si="1317"/>
        <v>0</v>
      </c>
      <c r="AE2931" s="6">
        <f t="shared" si="1317"/>
        <v>0</v>
      </c>
      <c r="AF2931" s="6">
        <f t="shared" si="1308"/>
        <v>3</v>
      </c>
      <c r="AG2931" s="6">
        <f t="shared" si="1309"/>
        <v>0</v>
      </c>
      <c r="AH2931" s="14" t="str">
        <f>LEFT(X2931,2)&amp;"."&amp;VLOOKUP(MID(X2931,4,3),'Data validation'!$A$1:$B$12,2,FALSE)&amp;".2025"</f>
        <v>06.06.2025</v>
      </c>
      <c r="AI2931">
        <f t="shared" si="1310"/>
        <v>23</v>
      </c>
      <c r="AJ2931" t="str">
        <f>H2931&amp;"."&amp;VLOOKUP(I2931,'Data validation'!$A$1:$B$12,2,FALSE)&amp;".2026"</f>
        <v>26.06.2026</v>
      </c>
      <c r="AK2931">
        <f t="shared" si="1311"/>
        <v>26</v>
      </c>
      <c r="AL2931" t="e">
        <f>VLOOKUP(E2931,[2]Sheet1!$A:$B,2,FALSE)</f>
        <v>#N/A</v>
      </c>
    </row>
    <row r="2932" spans="1:38" x14ac:dyDescent="0.25">
      <c r="A2932" t="str">
        <f>VLOOKUP(Q2932,'Data validation'!$K$2:$L$50,2,FALSE)</f>
        <v>BOOKING</v>
      </c>
      <c r="B2932">
        <f t="shared" si="1296"/>
        <v>0</v>
      </c>
      <c r="C2932">
        <f t="shared" si="1297"/>
        <v>0</v>
      </c>
      <c r="D2932">
        <f t="shared" si="1298"/>
        <v>6</v>
      </c>
      <c r="E2932">
        <v>11496</v>
      </c>
      <c r="F2932" t="s">
        <v>11557</v>
      </c>
      <c r="G2932" t="s">
        <v>84</v>
      </c>
      <c r="H2932" t="str">
        <f t="shared" si="1299"/>
        <v>20</v>
      </c>
      <c r="I2932" t="str">
        <f t="shared" si="1300"/>
        <v>Jul</v>
      </c>
      <c r="J2932" t="s">
        <v>85</v>
      </c>
      <c r="K2932" t="str">
        <f t="shared" si="1301"/>
        <v>26</v>
      </c>
      <c r="L2932" t="str">
        <f t="shared" si="1302"/>
        <v>Jul</v>
      </c>
      <c r="M2932" s="36">
        <v>6</v>
      </c>
      <c r="N2932">
        <f t="shared" si="1303"/>
        <v>6</v>
      </c>
      <c r="O2932">
        <f t="shared" si="1304"/>
        <v>0</v>
      </c>
      <c r="P2932">
        <f t="shared" si="1305"/>
        <v>0</v>
      </c>
      <c r="Q2932" t="s">
        <v>587</v>
      </c>
      <c r="R2932" t="s">
        <v>188</v>
      </c>
      <c r="S2932" s="36">
        <v>2</v>
      </c>
      <c r="T2932" s="36">
        <v>2</v>
      </c>
      <c r="U2932" s="2">
        <v>4033.2803278899082</v>
      </c>
      <c r="V2932" s="2">
        <v>672.21338798165129</v>
      </c>
      <c r="X2932" t="s">
        <v>11558</v>
      </c>
      <c r="Y2932" t="s">
        <v>11330</v>
      </c>
      <c r="Z2932" t="str">
        <f t="shared" si="1307"/>
        <v>May</v>
      </c>
      <c r="AA2932" s="6">
        <f t="shared" si="1317"/>
        <v>0</v>
      </c>
      <c r="AB2932" s="6">
        <f t="shared" si="1317"/>
        <v>0</v>
      </c>
      <c r="AC2932" s="6">
        <f t="shared" si="1317"/>
        <v>6</v>
      </c>
      <c r="AD2932" s="6">
        <f t="shared" si="1317"/>
        <v>0</v>
      </c>
      <c r="AE2932" s="6">
        <f t="shared" si="1317"/>
        <v>0</v>
      </c>
      <c r="AF2932" s="6">
        <f t="shared" si="1308"/>
        <v>6</v>
      </c>
      <c r="AG2932" s="6">
        <f t="shared" si="1309"/>
        <v>0</v>
      </c>
      <c r="AH2932" s="14" t="str">
        <f>LEFT(X2932,2)&amp;"."&amp;VLOOKUP(MID(X2932,4,3),'Data validation'!$A$1:$B$12,2,FALSE)&amp;".2025"</f>
        <v>16.05.2025</v>
      </c>
      <c r="AI2932">
        <f t="shared" si="1310"/>
        <v>20</v>
      </c>
      <c r="AJ2932" t="str">
        <f>H2932&amp;"."&amp;VLOOKUP(I2932,'Data validation'!$A$1:$B$12,2,FALSE)&amp;".2026"</f>
        <v>20.07.2026</v>
      </c>
      <c r="AK2932">
        <f t="shared" si="1311"/>
        <v>30</v>
      </c>
      <c r="AL2932" t="e">
        <f>VLOOKUP(E2932,[2]Sheet1!$A:$B,2,FALSE)</f>
        <v>#N/A</v>
      </c>
    </row>
    <row r="2933" spans="1:38" x14ac:dyDescent="0.25">
      <c r="A2933" t="str">
        <f>VLOOKUP(Q2933,'Data validation'!$K$2:$L$50,2,FALSE)</f>
        <v>TO</v>
      </c>
      <c r="B2933">
        <f t="shared" si="1296"/>
        <v>1</v>
      </c>
      <c r="C2933">
        <f t="shared" si="1297"/>
        <v>0</v>
      </c>
      <c r="D2933">
        <f t="shared" si="1298"/>
        <v>0</v>
      </c>
      <c r="E2933">
        <v>11970</v>
      </c>
      <c r="F2933" t="s">
        <v>11536</v>
      </c>
      <c r="G2933" t="s">
        <v>28</v>
      </c>
      <c r="H2933" t="str">
        <f t="shared" si="1299"/>
        <v>06</v>
      </c>
      <c r="I2933" t="str">
        <f t="shared" si="1300"/>
        <v>Jun</v>
      </c>
      <c r="J2933" t="s">
        <v>492</v>
      </c>
      <c r="K2933" t="str">
        <f t="shared" si="1301"/>
        <v>07</v>
      </c>
      <c r="L2933" t="str">
        <f t="shared" si="1302"/>
        <v>Jun</v>
      </c>
      <c r="M2933" s="36">
        <v>1</v>
      </c>
      <c r="N2933">
        <f t="shared" si="1303"/>
        <v>1</v>
      </c>
      <c r="O2933">
        <f t="shared" si="1304"/>
        <v>0</v>
      </c>
      <c r="P2933">
        <f t="shared" si="1305"/>
        <v>0</v>
      </c>
      <c r="Q2933" t="s">
        <v>11537</v>
      </c>
      <c r="R2933" t="s">
        <v>25</v>
      </c>
      <c r="S2933" s="36">
        <v>2</v>
      </c>
      <c r="T2933" s="36">
        <v>0</v>
      </c>
      <c r="U2933" s="2">
        <f>SUMIFS(UBB!L:L,UBB!D:D,'Резервации 2026'!E2933)</f>
        <v>161.49288309999997</v>
      </c>
      <c r="V2933" s="2">
        <f t="shared" ref="V2933" si="1324">+U2933/M2933</f>
        <v>161.49288309999997</v>
      </c>
      <c r="W2933" t="s">
        <v>227</v>
      </c>
      <c r="X2933" t="s">
        <v>11538</v>
      </c>
      <c r="Z2933" t="str">
        <f t="shared" si="1307"/>
        <v>Jun</v>
      </c>
      <c r="AA2933" s="6">
        <f t="shared" si="1317"/>
        <v>0</v>
      </c>
      <c r="AB2933" s="6">
        <f t="shared" si="1317"/>
        <v>1</v>
      </c>
      <c r="AC2933" s="6">
        <f t="shared" si="1317"/>
        <v>0</v>
      </c>
      <c r="AD2933" s="6">
        <f t="shared" si="1317"/>
        <v>0</v>
      </c>
      <c r="AE2933" s="6">
        <f t="shared" si="1317"/>
        <v>0</v>
      </c>
      <c r="AF2933" s="6">
        <f t="shared" si="1308"/>
        <v>1</v>
      </c>
      <c r="AG2933" s="6">
        <f t="shared" si="1309"/>
        <v>0</v>
      </c>
      <c r="AH2933" s="14" t="str">
        <f>LEFT(X2933,2)&amp;"."&amp;VLOOKUP(MID(X2933,4,3),'Data validation'!$A$1:$B$12,2,FALSE)&amp;".2025"</f>
        <v>04.06.2025</v>
      </c>
      <c r="AI2933">
        <f t="shared" si="1310"/>
        <v>23</v>
      </c>
      <c r="AJ2933" t="str">
        <f>H2933&amp;"."&amp;VLOOKUP(I2933,'Data validation'!$A$1:$B$12,2,FALSE)&amp;".2026"</f>
        <v>06.06.2026</v>
      </c>
      <c r="AK2933">
        <f t="shared" si="1311"/>
        <v>23</v>
      </c>
      <c r="AL2933" t="e">
        <f>VLOOKUP(E2933,[2]Sheet1!$A:$B,2,FALSE)</f>
        <v>#N/A</v>
      </c>
    </row>
    <row r="2934" spans="1:38" x14ac:dyDescent="0.25">
      <c r="A2934" t="str">
        <f>VLOOKUP(Q2934,'Data validation'!$K$2:$L$50,2,FALSE)</f>
        <v>BOOKING</v>
      </c>
      <c r="B2934">
        <f t="shared" si="1296"/>
        <v>0</v>
      </c>
      <c r="C2934">
        <f t="shared" si="1297"/>
        <v>0</v>
      </c>
      <c r="D2934">
        <f t="shared" si="1298"/>
        <v>5</v>
      </c>
      <c r="E2934">
        <v>12025</v>
      </c>
      <c r="F2934" t="s">
        <v>11559</v>
      </c>
      <c r="G2934" t="s">
        <v>32</v>
      </c>
      <c r="H2934" t="str">
        <f t="shared" si="1299"/>
        <v>13</v>
      </c>
      <c r="I2934" t="str">
        <f t="shared" si="1300"/>
        <v>Jul</v>
      </c>
      <c r="J2934" t="s">
        <v>33</v>
      </c>
      <c r="K2934" t="str">
        <f t="shared" si="1301"/>
        <v>18</v>
      </c>
      <c r="L2934" t="str">
        <f t="shared" si="1302"/>
        <v>Jul</v>
      </c>
      <c r="M2934" s="36">
        <v>5</v>
      </c>
      <c r="N2934">
        <f t="shared" si="1303"/>
        <v>5</v>
      </c>
      <c r="O2934">
        <f t="shared" si="1304"/>
        <v>0</v>
      </c>
      <c r="P2934">
        <f t="shared" si="1305"/>
        <v>0</v>
      </c>
      <c r="Q2934" t="s">
        <v>587</v>
      </c>
      <c r="R2934" t="s">
        <v>17</v>
      </c>
      <c r="S2934" s="36">
        <v>2</v>
      </c>
      <c r="T2934" s="36">
        <v>1</v>
      </c>
      <c r="U2934" s="2">
        <v>2383.6005247706421</v>
      </c>
      <c r="V2934" s="2">
        <v>476.72010495412843</v>
      </c>
      <c r="X2934" t="s">
        <v>11560</v>
      </c>
      <c r="Y2934" t="s">
        <v>28</v>
      </c>
      <c r="Z2934" t="str">
        <f t="shared" si="1307"/>
        <v>Jun</v>
      </c>
      <c r="AA2934" s="6">
        <f t="shared" si="1317"/>
        <v>0</v>
      </c>
      <c r="AB2934" s="6">
        <f t="shared" si="1317"/>
        <v>0</v>
      </c>
      <c r="AC2934" s="6">
        <f t="shared" si="1317"/>
        <v>5</v>
      </c>
      <c r="AD2934" s="6">
        <f t="shared" si="1317"/>
        <v>0</v>
      </c>
      <c r="AE2934" s="6">
        <f t="shared" si="1317"/>
        <v>0</v>
      </c>
      <c r="AF2934" s="6">
        <f t="shared" si="1308"/>
        <v>5</v>
      </c>
      <c r="AG2934" s="6">
        <f t="shared" si="1309"/>
        <v>0</v>
      </c>
      <c r="AH2934" s="14" t="str">
        <f>LEFT(X2934,2)&amp;"."&amp;VLOOKUP(MID(X2934,4,3),'Data validation'!$A$1:$B$12,2,FALSE)&amp;".2025"</f>
        <v>06.06.2025</v>
      </c>
      <c r="AI2934">
        <f t="shared" si="1310"/>
        <v>23</v>
      </c>
      <c r="AJ2934" t="str">
        <f>H2934&amp;"."&amp;VLOOKUP(I2934,'Data validation'!$A$1:$B$12,2,FALSE)&amp;".2026"</f>
        <v>13.07.2026</v>
      </c>
      <c r="AK2934">
        <f t="shared" si="1311"/>
        <v>29</v>
      </c>
      <c r="AL2934" t="e">
        <f>VLOOKUP(E2934,[2]Sheet1!$A:$B,2,FALSE)</f>
        <v>#N/A</v>
      </c>
    </row>
    <row r="2935" spans="1:38" x14ac:dyDescent="0.25">
      <c r="A2935" t="str">
        <f>VLOOKUP(Q2935,'Data validation'!$K$2:$L$50,2,FALSE)</f>
        <v>BOOKING</v>
      </c>
      <c r="B2935">
        <f t="shared" si="1296"/>
        <v>0</v>
      </c>
      <c r="C2935">
        <f t="shared" si="1297"/>
        <v>6</v>
      </c>
      <c r="D2935">
        <f t="shared" si="1298"/>
        <v>1</v>
      </c>
      <c r="E2935">
        <v>11897</v>
      </c>
      <c r="F2935" t="s">
        <v>11561</v>
      </c>
      <c r="G2935" t="s">
        <v>53</v>
      </c>
      <c r="H2935" t="str">
        <f t="shared" si="1299"/>
        <v>24</v>
      </c>
      <c r="I2935" t="str">
        <f t="shared" si="1300"/>
        <v>Aug</v>
      </c>
      <c r="J2935" t="s">
        <v>250</v>
      </c>
      <c r="K2935" t="str">
        <f t="shared" si="1301"/>
        <v>31</v>
      </c>
      <c r="L2935" t="str">
        <f t="shared" si="1302"/>
        <v>Aug</v>
      </c>
      <c r="M2935" s="36">
        <v>7</v>
      </c>
      <c r="N2935">
        <f t="shared" si="1303"/>
        <v>7</v>
      </c>
      <c r="O2935">
        <f t="shared" si="1304"/>
        <v>0</v>
      </c>
      <c r="P2935">
        <f t="shared" si="1305"/>
        <v>0</v>
      </c>
      <c r="Q2935" t="s">
        <v>587</v>
      </c>
      <c r="R2935" t="s">
        <v>63</v>
      </c>
      <c r="S2935" s="36">
        <v>2</v>
      </c>
      <c r="T2935" s="36">
        <v>2</v>
      </c>
      <c r="U2935" s="2">
        <v>4175.3202387155961</v>
      </c>
      <c r="V2935" s="2">
        <v>596.4743198165138</v>
      </c>
      <c r="W2935" t="s">
        <v>262</v>
      </c>
      <c r="X2935" t="s">
        <v>11562</v>
      </c>
      <c r="Y2935" t="s">
        <v>4651</v>
      </c>
      <c r="Z2935" t="str">
        <f t="shared" si="1307"/>
        <v>Jun</v>
      </c>
      <c r="AA2935" s="6">
        <f t="shared" si="1317"/>
        <v>0</v>
      </c>
      <c r="AB2935" s="6">
        <f t="shared" si="1317"/>
        <v>0</v>
      </c>
      <c r="AC2935" s="6">
        <f t="shared" si="1317"/>
        <v>0</v>
      </c>
      <c r="AD2935" s="6">
        <f t="shared" si="1317"/>
        <v>7</v>
      </c>
      <c r="AE2935" s="6">
        <f t="shared" si="1317"/>
        <v>0</v>
      </c>
      <c r="AF2935" s="6">
        <f t="shared" si="1308"/>
        <v>7</v>
      </c>
      <c r="AG2935" s="6">
        <f t="shared" si="1309"/>
        <v>0</v>
      </c>
      <c r="AH2935" s="14" t="str">
        <f>LEFT(X2935,2)&amp;"."&amp;VLOOKUP(MID(X2935,4,3),'Data validation'!$A$1:$B$12,2,FALSE)&amp;".2025"</f>
        <v>02.06.2025</v>
      </c>
      <c r="AI2935">
        <f t="shared" si="1310"/>
        <v>23</v>
      </c>
      <c r="AJ2935" t="str">
        <f>H2935&amp;"."&amp;VLOOKUP(I2935,'Data validation'!$A$1:$B$12,2,FALSE)&amp;".2026"</f>
        <v>24.08.2026</v>
      </c>
      <c r="AK2935">
        <f t="shared" si="1311"/>
        <v>35</v>
      </c>
      <c r="AL2935" t="e">
        <f>VLOOKUP(E2935,[2]Sheet1!$A:$B,2,FALSE)</f>
        <v>#N/A</v>
      </c>
    </row>
    <row r="2936" spans="1:38" x14ac:dyDescent="0.25">
      <c r="A2936" t="str">
        <f>VLOOKUP(Q2936,'Data validation'!$K$2:$L$50,2,FALSE)</f>
        <v>BOOKING</v>
      </c>
      <c r="B2936">
        <f t="shared" si="1296"/>
        <v>0</v>
      </c>
      <c r="C2936">
        <f t="shared" si="1297"/>
        <v>4</v>
      </c>
      <c r="D2936">
        <f t="shared" si="1298"/>
        <v>0</v>
      </c>
      <c r="E2936">
        <v>12026</v>
      </c>
      <c r="F2936" t="s">
        <v>11563</v>
      </c>
      <c r="G2936" t="s">
        <v>280</v>
      </c>
      <c r="H2936" t="str">
        <f t="shared" si="1299"/>
        <v>15</v>
      </c>
      <c r="I2936" t="str">
        <f t="shared" si="1300"/>
        <v>Jun</v>
      </c>
      <c r="J2936" t="s">
        <v>151</v>
      </c>
      <c r="K2936" t="str">
        <f t="shared" si="1301"/>
        <v>19</v>
      </c>
      <c r="L2936" t="str">
        <f t="shared" si="1302"/>
        <v>Jun</v>
      </c>
      <c r="M2936" s="36">
        <v>4</v>
      </c>
      <c r="N2936">
        <f t="shared" si="1303"/>
        <v>4</v>
      </c>
      <c r="O2936">
        <f t="shared" si="1304"/>
        <v>0</v>
      </c>
      <c r="P2936">
        <f t="shared" si="1305"/>
        <v>0</v>
      </c>
      <c r="Q2936" t="s">
        <v>587</v>
      </c>
      <c r="R2936" t="s">
        <v>20</v>
      </c>
      <c r="S2936" s="36">
        <v>2</v>
      </c>
      <c r="T2936" s="36">
        <v>1</v>
      </c>
      <c r="U2936" s="2">
        <v>1914.9908341284402</v>
      </c>
      <c r="V2936" s="2">
        <v>478.74770853211004</v>
      </c>
      <c r="W2936" t="s">
        <v>262</v>
      </c>
      <c r="X2936" t="s">
        <v>11564</v>
      </c>
      <c r="Y2936" t="s">
        <v>28</v>
      </c>
      <c r="Z2936" t="str">
        <f t="shared" si="1307"/>
        <v>Jun</v>
      </c>
      <c r="AA2936" s="6">
        <f t="shared" si="1317"/>
        <v>0</v>
      </c>
      <c r="AB2936" s="6">
        <f t="shared" si="1317"/>
        <v>4</v>
      </c>
      <c r="AC2936" s="6">
        <f t="shared" si="1317"/>
        <v>0</v>
      </c>
      <c r="AD2936" s="6">
        <f t="shared" si="1317"/>
        <v>0</v>
      </c>
      <c r="AE2936" s="6">
        <f t="shared" si="1317"/>
        <v>0</v>
      </c>
      <c r="AF2936" s="6">
        <f t="shared" si="1308"/>
        <v>4</v>
      </c>
      <c r="AG2936" s="6">
        <f t="shared" si="1309"/>
        <v>0</v>
      </c>
      <c r="AH2936" s="14" t="str">
        <f>LEFT(X2936,2)&amp;"."&amp;VLOOKUP(MID(X2936,4,3),'Data validation'!$A$1:$B$12,2,FALSE)&amp;".2025"</f>
        <v>07.06.2025</v>
      </c>
      <c r="AI2936">
        <f t="shared" si="1310"/>
        <v>23</v>
      </c>
      <c r="AJ2936" t="str">
        <f>H2936&amp;"."&amp;VLOOKUP(I2936,'Data validation'!$A$1:$B$12,2,FALSE)&amp;".2026"</f>
        <v>15.06.2026</v>
      </c>
      <c r="AK2936">
        <f t="shared" si="1311"/>
        <v>25</v>
      </c>
      <c r="AL2936" t="e">
        <f>VLOOKUP(E2936,[2]Sheet1!$A:$B,2,FALSE)</f>
        <v>#N/A</v>
      </c>
    </row>
    <row r="2937" spans="1:38" x14ac:dyDescent="0.25">
      <c r="A2937" t="str">
        <f>VLOOKUP(Q2937,'Data validation'!$K$2:$L$50,2,FALSE)</f>
        <v>BOOKING</v>
      </c>
      <c r="B2937">
        <f t="shared" si="1296"/>
        <v>0</v>
      </c>
      <c r="C2937">
        <f t="shared" si="1297"/>
        <v>4</v>
      </c>
      <c r="D2937">
        <f t="shared" si="1298"/>
        <v>0</v>
      </c>
      <c r="E2937">
        <v>12027</v>
      </c>
      <c r="F2937" t="s">
        <v>11563</v>
      </c>
      <c r="G2937" t="s">
        <v>280</v>
      </c>
      <c r="H2937" t="str">
        <f t="shared" si="1299"/>
        <v>15</v>
      </c>
      <c r="I2937" t="str">
        <f t="shared" si="1300"/>
        <v>Jun</v>
      </c>
      <c r="J2937" t="s">
        <v>151</v>
      </c>
      <c r="K2937" t="str">
        <f t="shared" si="1301"/>
        <v>19</v>
      </c>
      <c r="L2937" t="str">
        <f t="shared" si="1302"/>
        <v>Jun</v>
      </c>
      <c r="M2937" s="36">
        <v>4</v>
      </c>
      <c r="N2937">
        <f t="shared" si="1303"/>
        <v>4</v>
      </c>
      <c r="O2937">
        <f t="shared" si="1304"/>
        <v>0</v>
      </c>
      <c r="P2937">
        <f t="shared" si="1305"/>
        <v>0</v>
      </c>
      <c r="Q2937" t="s">
        <v>587</v>
      </c>
      <c r="R2937" t="s">
        <v>20</v>
      </c>
      <c r="S2937" s="36">
        <v>2</v>
      </c>
      <c r="T2937" s="36">
        <v>0</v>
      </c>
      <c r="U2937" s="2">
        <v>1418.5329952293575</v>
      </c>
      <c r="V2937" s="2">
        <v>354.63324880733938</v>
      </c>
      <c r="X2937" t="s">
        <v>11564</v>
      </c>
      <c r="Y2937" t="s">
        <v>28</v>
      </c>
      <c r="Z2937" t="str">
        <f t="shared" si="1307"/>
        <v>Jun</v>
      </c>
      <c r="AA2937" s="6">
        <f t="shared" si="1317"/>
        <v>0</v>
      </c>
      <c r="AB2937" s="6">
        <f t="shared" si="1317"/>
        <v>4</v>
      </c>
      <c r="AC2937" s="6">
        <f t="shared" si="1317"/>
        <v>0</v>
      </c>
      <c r="AD2937" s="6">
        <f t="shared" si="1317"/>
        <v>0</v>
      </c>
      <c r="AE2937" s="6">
        <f t="shared" si="1317"/>
        <v>0</v>
      </c>
      <c r="AF2937" s="6">
        <f t="shared" si="1308"/>
        <v>4</v>
      </c>
      <c r="AG2937" s="6">
        <f t="shared" si="1309"/>
        <v>0</v>
      </c>
      <c r="AH2937" s="14" t="str">
        <f>LEFT(X2937,2)&amp;"."&amp;VLOOKUP(MID(X2937,4,3),'Data validation'!$A$1:$B$12,2,FALSE)&amp;".2025"</f>
        <v>07.06.2025</v>
      </c>
      <c r="AI2937">
        <f t="shared" si="1310"/>
        <v>23</v>
      </c>
      <c r="AJ2937" t="str">
        <f>H2937&amp;"."&amp;VLOOKUP(I2937,'Data validation'!$A$1:$B$12,2,FALSE)&amp;".2026"</f>
        <v>15.06.2026</v>
      </c>
      <c r="AK2937">
        <f t="shared" si="1311"/>
        <v>25</v>
      </c>
      <c r="AL2937" t="e">
        <f>VLOOKUP(E2937,[2]Sheet1!$A:$B,2,FALSE)</f>
        <v>#N/A</v>
      </c>
    </row>
    <row r="2938" spans="1:38" x14ac:dyDescent="0.25">
      <c r="A2938" t="str">
        <f>VLOOKUP(Q2938,'Data validation'!$K$2:$L$50,2,FALSE)</f>
        <v>BOOKING</v>
      </c>
      <c r="B2938">
        <f t="shared" si="1296"/>
        <v>0</v>
      </c>
      <c r="C2938">
        <f t="shared" si="1297"/>
        <v>4</v>
      </c>
      <c r="D2938">
        <f t="shared" si="1298"/>
        <v>0</v>
      </c>
      <c r="E2938">
        <v>12028</v>
      </c>
      <c r="F2938" t="s">
        <v>11565</v>
      </c>
      <c r="G2938" t="s">
        <v>54</v>
      </c>
      <c r="H2938" t="str">
        <f t="shared" si="1299"/>
        <v>30</v>
      </c>
      <c r="I2938" t="str">
        <f t="shared" si="1300"/>
        <v>Aug</v>
      </c>
      <c r="J2938" t="s">
        <v>322</v>
      </c>
      <c r="K2938" t="str">
        <f t="shared" si="1301"/>
        <v>03</v>
      </c>
      <c r="L2938" t="str">
        <f t="shared" si="1302"/>
        <v>Sep</v>
      </c>
      <c r="M2938" s="36">
        <v>4</v>
      </c>
      <c r="N2938">
        <f t="shared" si="1303"/>
        <v>-27</v>
      </c>
      <c r="O2938">
        <f t="shared" si="1304"/>
        <v>1</v>
      </c>
      <c r="P2938">
        <f t="shared" si="1305"/>
        <v>2</v>
      </c>
      <c r="Q2938" t="s">
        <v>587</v>
      </c>
      <c r="R2938" t="s">
        <v>17</v>
      </c>
      <c r="S2938" s="36">
        <v>2</v>
      </c>
      <c r="T2938" s="36">
        <v>2</v>
      </c>
      <c r="U2938" s="2">
        <v>2038.8720297247705</v>
      </c>
      <c r="V2938" s="2">
        <v>509.71800743119263</v>
      </c>
      <c r="W2938" t="s">
        <v>262</v>
      </c>
      <c r="X2938" t="s">
        <v>11566</v>
      </c>
      <c r="Y2938" t="s">
        <v>28</v>
      </c>
      <c r="Z2938" t="str">
        <f t="shared" si="1307"/>
        <v>Jun</v>
      </c>
      <c r="AA2938" s="6">
        <f t="shared" si="1317"/>
        <v>0</v>
      </c>
      <c r="AB2938" s="6">
        <f t="shared" si="1317"/>
        <v>0</v>
      </c>
      <c r="AC2938" s="6">
        <f t="shared" si="1317"/>
        <v>0</v>
      </c>
      <c r="AD2938" s="6">
        <f t="shared" si="1317"/>
        <v>1</v>
      </c>
      <c r="AE2938" s="6">
        <f t="shared" si="1317"/>
        <v>2</v>
      </c>
      <c r="AF2938" s="6">
        <f t="shared" si="1308"/>
        <v>3</v>
      </c>
      <c r="AG2938" s="6">
        <f t="shared" si="1309"/>
        <v>-1</v>
      </c>
      <c r="AH2938" s="14" t="str">
        <f>LEFT(X2938,2)&amp;"."&amp;VLOOKUP(MID(X2938,4,3),'Data validation'!$A$1:$B$12,2,FALSE)&amp;".2025"</f>
        <v>07.06.2025</v>
      </c>
      <c r="AI2938">
        <f t="shared" si="1310"/>
        <v>23</v>
      </c>
      <c r="AJ2938" t="str">
        <f>H2938&amp;"."&amp;VLOOKUP(I2938,'Data validation'!$A$1:$B$12,2,FALSE)&amp;".2026"</f>
        <v>30.08.2026</v>
      </c>
      <c r="AK2938">
        <f t="shared" si="1311"/>
        <v>36</v>
      </c>
      <c r="AL2938" t="e">
        <f>VLOOKUP(E2938,[2]Sheet1!$A:$B,2,FALSE)</f>
        <v>#N/A</v>
      </c>
    </row>
    <row r="2939" spans="1:38" x14ac:dyDescent="0.25">
      <c r="A2939" t="str">
        <f>VLOOKUP(Q2939,'Data validation'!$K$2:$L$50,2,FALSE)</f>
        <v>TO</v>
      </c>
      <c r="B2939">
        <f t="shared" si="1296"/>
        <v>0</v>
      </c>
      <c r="C2939">
        <f t="shared" si="1297"/>
        <v>1</v>
      </c>
      <c r="D2939">
        <f t="shared" si="1298"/>
        <v>3</v>
      </c>
      <c r="E2939">
        <v>11898</v>
      </c>
      <c r="F2939" t="s">
        <v>11567</v>
      </c>
      <c r="G2939" t="s">
        <v>182</v>
      </c>
      <c r="H2939" t="str">
        <f t="shared" si="1299"/>
        <v>10</v>
      </c>
      <c r="I2939" t="str">
        <f t="shared" si="1300"/>
        <v>Jul</v>
      </c>
      <c r="J2939" t="s">
        <v>114</v>
      </c>
      <c r="K2939" t="str">
        <f t="shared" si="1301"/>
        <v>14</v>
      </c>
      <c r="L2939" t="str">
        <f t="shared" si="1302"/>
        <v>Jul</v>
      </c>
      <c r="M2939" s="36">
        <v>4</v>
      </c>
      <c r="N2939">
        <f t="shared" si="1303"/>
        <v>4</v>
      </c>
      <c r="O2939">
        <f t="shared" si="1304"/>
        <v>0</v>
      </c>
      <c r="P2939">
        <f t="shared" si="1305"/>
        <v>0</v>
      </c>
      <c r="Q2939" t="s">
        <v>56</v>
      </c>
      <c r="R2939" t="s">
        <v>63</v>
      </c>
      <c r="S2939" s="36">
        <v>2</v>
      </c>
      <c r="T2939" s="36">
        <v>2</v>
      </c>
      <c r="U2939" s="2">
        <f>SUMIFS(Novoton!L:L,Novoton!D:D,'Резервации 2026'!E2939)</f>
        <v>1709.1607203999999</v>
      </c>
      <c r="V2939" s="2">
        <f t="shared" ref="V2939" si="1325">+U2939/M2939</f>
        <v>427.29018009999999</v>
      </c>
      <c r="W2939" t="s">
        <v>262</v>
      </c>
      <c r="X2939" t="s">
        <v>11568</v>
      </c>
      <c r="Y2939" t="s">
        <v>27</v>
      </c>
      <c r="Z2939" t="str">
        <f t="shared" si="1307"/>
        <v>Jun</v>
      </c>
      <c r="AA2939" s="6">
        <f t="shared" si="1317"/>
        <v>0</v>
      </c>
      <c r="AB2939" s="6">
        <f t="shared" si="1317"/>
        <v>0</v>
      </c>
      <c r="AC2939" s="6">
        <f t="shared" si="1317"/>
        <v>4</v>
      </c>
      <c r="AD2939" s="6">
        <f t="shared" si="1317"/>
        <v>0</v>
      </c>
      <c r="AE2939" s="6">
        <f t="shared" si="1317"/>
        <v>0</v>
      </c>
      <c r="AF2939" s="6">
        <f t="shared" si="1308"/>
        <v>4</v>
      </c>
      <c r="AG2939" s="6">
        <f t="shared" si="1309"/>
        <v>0</v>
      </c>
      <c r="AH2939" s="14" t="str">
        <f>LEFT(X2939,2)&amp;"."&amp;VLOOKUP(MID(X2939,4,3),'Data validation'!$A$1:$B$12,2,FALSE)&amp;".2025"</f>
        <v>02.06.2025</v>
      </c>
      <c r="AI2939">
        <f t="shared" si="1310"/>
        <v>23</v>
      </c>
      <c r="AJ2939" t="str">
        <f>H2939&amp;"."&amp;VLOOKUP(I2939,'Data validation'!$A$1:$B$12,2,FALSE)&amp;".2026"</f>
        <v>10.07.2026</v>
      </c>
      <c r="AK2939">
        <f t="shared" si="1311"/>
        <v>28</v>
      </c>
      <c r="AL2939" t="e">
        <f>VLOOKUP(E2939,[2]Sheet1!$A:$B,2,FALSE)</f>
        <v>#N/A</v>
      </c>
    </row>
    <row r="2940" spans="1:38" x14ac:dyDescent="0.25">
      <c r="A2940" t="str">
        <f>VLOOKUP(Q2940,'Data validation'!$K$2:$L$50,2,FALSE)</f>
        <v>TO</v>
      </c>
      <c r="B2940">
        <f t="shared" ref="B2940:B3000" si="1326">AA2940+IF(I2940="Jun",IF(_xlfn.NUMBERVALUE(H2940)&gt;14,0,IF(_xlfn.NUMBERVALUE(K2940)&lt;14,M2940,15-_xlfn.NUMBERVALUE(H2940))),0)</f>
        <v>1</v>
      </c>
      <c r="C2940">
        <f t="shared" ref="C2940:C3000" si="1327">M2940-B2940-D2940</f>
        <v>0</v>
      </c>
      <c r="D2940">
        <f t="shared" ref="D2940:D3000" si="1328">IF(L2940="Jul",IF(_xlfn.NUMBERVALUE(K2940)&lt;11,0,IF(I2940="Jul",IF(_xlfn.NUMBERVALUE(H2940)&gt;11,M2940,_xlfn.NUMBERVALUE(K2940)-11),0)),0)+IF(L2940="Aug",IF(_xlfn.NUMBERVALUE(K2940)&gt;24,IF(_xlfn.NUMBERVALUE(H2940)&gt;24,0,25-_xlfn.NUMBERVALUE(H2940)),IF(I2940="Aug",M2940,_xlfn.NUMBERVALUE(K2940)-1+32-_xlfn.NUMBERVALUE(H2940))),0)</f>
        <v>0</v>
      </c>
      <c r="E2940">
        <v>11905</v>
      </c>
      <c r="F2940" t="s">
        <v>11569</v>
      </c>
      <c r="G2940" t="s">
        <v>1926</v>
      </c>
      <c r="H2940" t="str">
        <f t="shared" ref="H2940:H3000" si="1329">LEFT(G2940,2)</f>
        <v>14</v>
      </c>
      <c r="I2940" t="str">
        <f t="shared" ref="I2940:I3000" si="1330">MID(G2940,4,3)</f>
        <v>Jun</v>
      </c>
      <c r="J2940" t="s">
        <v>280</v>
      </c>
      <c r="K2940" t="str">
        <f t="shared" ref="K2940:K3000" si="1331">LEFT(J2940,2)</f>
        <v>15</v>
      </c>
      <c r="L2940" t="str">
        <f t="shared" ref="L2940:L3000" si="1332">MID(J2940,4,3)</f>
        <v>Jun</v>
      </c>
      <c r="M2940" s="36">
        <v>1</v>
      </c>
      <c r="N2940">
        <f t="shared" ref="N2940:N3000" si="1333">+K2940-H2940</f>
        <v>1</v>
      </c>
      <c r="O2940">
        <f t="shared" ref="O2940:O3000" si="1334">IF(I2940=L2940,0,31-H2940)</f>
        <v>0</v>
      </c>
      <c r="P2940">
        <f t="shared" ref="P2940:P3000" si="1335">IF(I2940=L2940,0,K2940-1)</f>
        <v>0</v>
      </c>
      <c r="Q2940" t="s">
        <v>11570</v>
      </c>
      <c r="R2940" t="s">
        <v>20</v>
      </c>
      <c r="S2940" s="36">
        <v>1</v>
      </c>
      <c r="T2940" s="36">
        <v>0</v>
      </c>
      <c r="U2940" s="2">
        <f>SUMIFS(KPMG!L:L,KPMG!D:D,'Резервации 2026'!E2940)</f>
        <v>184.82593499999999</v>
      </c>
      <c r="V2940" s="2">
        <f t="shared" ref="V2940" si="1336">+U2940/M2940</f>
        <v>184.82593499999999</v>
      </c>
      <c r="X2940" t="s">
        <v>11571</v>
      </c>
      <c r="Z2940" t="str">
        <f t="shared" ref="Z2940:Z3000" si="1337">MID(X2940,4,3)</f>
        <v>Jun</v>
      </c>
      <c r="AA2940" s="6">
        <f t="shared" si="1317"/>
        <v>0</v>
      </c>
      <c r="AB2940" s="6">
        <f t="shared" si="1317"/>
        <v>1</v>
      </c>
      <c r="AC2940" s="6">
        <f t="shared" si="1317"/>
        <v>0</v>
      </c>
      <c r="AD2940" s="6">
        <f t="shared" si="1317"/>
        <v>0</v>
      </c>
      <c r="AE2940" s="6">
        <f t="shared" si="1317"/>
        <v>0</v>
      </c>
      <c r="AF2940" s="6">
        <f t="shared" ref="AF2940:AF3000" si="1338">SUM(AA2940:AE2940)</f>
        <v>1</v>
      </c>
      <c r="AG2940" s="6">
        <f t="shared" ref="AG2940:AG3000" si="1339">+AF2940-M2940</f>
        <v>0</v>
      </c>
      <c r="AH2940" s="14" t="str">
        <f>LEFT(X2940,2)&amp;"."&amp;VLOOKUP(MID(X2940,4,3),'Data validation'!$A$1:$B$12,2,FALSE)&amp;".2025"</f>
        <v>02.06.2025</v>
      </c>
      <c r="AI2940">
        <f t="shared" ref="AI2940:AI3000" si="1340">WEEKNUM(AH2940)</f>
        <v>23</v>
      </c>
      <c r="AJ2940" t="str">
        <f>H2940&amp;"."&amp;VLOOKUP(I2940,'Data validation'!$A$1:$B$12,2,FALSE)&amp;".2026"</f>
        <v>14.06.2026</v>
      </c>
      <c r="AK2940">
        <f t="shared" ref="AK2940:AK3000" si="1341">WEEKNUM(AJ2940)</f>
        <v>25</v>
      </c>
      <c r="AL2940" t="e">
        <f>VLOOKUP(E2940,[2]Sheet1!$A:$B,2,FALSE)</f>
        <v>#N/A</v>
      </c>
    </row>
    <row r="2941" spans="1:38" x14ac:dyDescent="0.25">
      <c r="A2941" t="str">
        <f>VLOOKUP(Q2941,'Data validation'!$K$2:$L$50,2,FALSE)</f>
        <v>TO</v>
      </c>
      <c r="B2941">
        <f t="shared" si="1326"/>
        <v>1</v>
      </c>
      <c r="C2941">
        <f t="shared" si="1327"/>
        <v>0</v>
      </c>
      <c r="D2941">
        <f t="shared" si="1328"/>
        <v>0</v>
      </c>
      <c r="E2941">
        <v>11907</v>
      </c>
      <c r="F2941" t="s">
        <v>11569</v>
      </c>
      <c r="G2941" t="s">
        <v>1926</v>
      </c>
      <c r="H2941" t="str">
        <f t="shared" si="1329"/>
        <v>14</v>
      </c>
      <c r="I2941" t="str">
        <f t="shared" si="1330"/>
        <v>Jun</v>
      </c>
      <c r="J2941" t="s">
        <v>280</v>
      </c>
      <c r="K2941" t="str">
        <f t="shared" si="1331"/>
        <v>15</v>
      </c>
      <c r="L2941" t="str">
        <f t="shared" si="1332"/>
        <v>Jun</v>
      </c>
      <c r="M2941" s="36">
        <v>1</v>
      </c>
      <c r="N2941">
        <f t="shared" si="1333"/>
        <v>1</v>
      </c>
      <c r="O2941">
        <f t="shared" si="1334"/>
        <v>0</v>
      </c>
      <c r="P2941">
        <f t="shared" si="1335"/>
        <v>0</v>
      </c>
      <c r="Q2941" t="s">
        <v>11570</v>
      </c>
      <c r="R2941" t="s">
        <v>20</v>
      </c>
      <c r="S2941" s="36">
        <v>2</v>
      </c>
      <c r="T2941" s="36">
        <v>0</v>
      </c>
      <c r="U2941" s="2">
        <f>SUMIFS(KPMG!L:L,KPMG!D:D,'Резервации 2026'!E2941)</f>
        <v>261.96387019999997</v>
      </c>
      <c r="V2941" s="2">
        <f t="shared" ref="V2941:V2949" si="1342">+U2941/M2941</f>
        <v>261.96387019999997</v>
      </c>
      <c r="X2941" t="s">
        <v>11571</v>
      </c>
      <c r="Z2941" t="str">
        <f t="shared" si="1337"/>
        <v>Jun</v>
      </c>
      <c r="AA2941" s="6">
        <f t="shared" si="1317"/>
        <v>0</v>
      </c>
      <c r="AB2941" s="6">
        <f t="shared" si="1317"/>
        <v>1</v>
      </c>
      <c r="AC2941" s="6">
        <f t="shared" si="1317"/>
        <v>0</v>
      </c>
      <c r="AD2941" s="6">
        <f t="shared" si="1317"/>
        <v>0</v>
      </c>
      <c r="AE2941" s="6">
        <f t="shared" si="1317"/>
        <v>0</v>
      </c>
      <c r="AF2941" s="6">
        <f t="shared" si="1338"/>
        <v>1</v>
      </c>
      <c r="AG2941" s="6">
        <f t="shared" si="1339"/>
        <v>0</v>
      </c>
      <c r="AH2941" s="14" t="str">
        <f>LEFT(X2941,2)&amp;"."&amp;VLOOKUP(MID(X2941,4,3),'Data validation'!$A$1:$B$12,2,FALSE)&amp;".2025"</f>
        <v>02.06.2025</v>
      </c>
      <c r="AI2941">
        <f t="shared" si="1340"/>
        <v>23</v>
      </c>
      <c r="AJ2941" t="str">
        <f>H2941&amp;"."&amp;VLOOKUP(I2941,'Data validation'!$A$1:$B$12,2,FALSE)&amp;".2026"</f>
        <v>14.06.2026</v>
      </c>
      <c r="AK2941">
        <f t="shared" si="1341"/>
        <v>25</v>
      </c>
      <c r="AL2941" t="e">
        <f>VLOOKUP(E2941,[2]Sheet1!$A:$B,2,FALSE)</f>
        <v>#N/A</v>
      </c>
    </row>
    <row r="2942" spans="1:38" x14ac:dyDescent="0.25">
      <c r="A2942" t="str">
        <f>VLOOKUP(Q2942,'Data validation'!$K$2:$L$50,2,FALSE)</f>
        <v>TO</v>
      </c>
      <c r="B2942">
        <f t="shared" si="1326"/>
        <v>1</v>
      </c>
      <c r="C2942">
        <f t="shared" si="1327"/>
        <v>0</v>
      </c>
      <c r="D2942">
        <f t="shared" si="1328"/>
        <v>0</v>
      </c>
      <c r="E2942">
        <v>11904</v>
      </c>
      <c r="F2942" t="s">
        <v>11569</v>
      </c>
      <c r="G2942" t="s">
        <v>1926</v>
      </c>
      <c r="H2942" t="str">
        <f t="shared" si="1329"/>
        <v>14</v>
      </c>
      <c r="I2942" t="str">
        <f t="shared" si="1330"/>
        <v>Jun</v>
      </c>
      <c r="J2942" t="s">
        <v>280</v>
      </c>
      <c r="K2942" t="str">
        <f t="shared" si="1331"/>
        <v>15</v>
      </c>
      <c r="L2942" t="str">
        <f t="shared" si="1332"/>
        <v>Jun</v>
      </c>
      <c r="M2942" s="36">
        <v>1</v>
      </c>
      <c r="N2942">
        <f t="shared" si="1333"/>
        <v>1</v>
      </c>
      <c r="O2942">
        <f t="shared" si="1334"/>
        <v>0</v>
      </c>
      <c r="P2942">
        <f t="shared" si="1335"/>
        <v>0</v>
      </c>
      <c r="Q2942" t="s">
        <v>11570</v>
      </c>
      <c r="R2942" t="s">
        <v>20</v>
      </c>
      <c r="S2942" s="36">
        <v>2</v>
      </c>
      <c r="T2942" s="36">
        <v>0</v>
      </c>
      <c r="U2942" s="2">
        <f>SUMIFS(KPMG!L:L,KPMG!D:D,'Резервации 2026'!E2942)</f>
        <v>261.96387019999997</v>
      </c>
      <c r="V2942" s="2">
        <f t="shared" si="1342"/>
        <v>261.96387019999997</v>
      </c>
      <c r="X2942" t="s">
        <v>11571</v>
      </c>
      <c r="Z2942" t="str">
        <f t="shared" si="1337"/>
        <v>Jun</v>
      </c>
      <c r="AA2942" s="6">
        <f t="shared" si="1317"/>
        <v>0</v>
      </c>
      <c r="AB2942" s="6">
        <f t="shared" si="1317"/>
        <v>1</v>
      </c>
      <c r="AC2942" s="6">
        <f t="shared" si="1317"/>
        <v>0</v>
      </c>
      <c r="AD2942" s="6">
        <f t="shared" si="1317"/>
        <v>0</v>
      </c>
      <c r="AE2942" s="6">
        <f t="shared" si="1317"/>
        <v>0</v>
      </c>
      <c r="AF2942" s="6">
        <f t="shared" si="1338"/>
        <v>1</v>
      </c>
      <c r="AG2942" s="6">
        <f t="shared" si="1339"/>
        <v>0</v>
      </c>
      <c r="AH2942" s="14" t="str">
        <f>LEFT(X2942,2)&amp;"."&amp;VLOOKUP(MID(X2942,4,3),'Data validation'!$A$1:$B$12,2,FALSE)&amp;".2025"</f>
        <v>02.06.2025</v>
      </c>
      <c r="AI2942">
        <f t="shared" si="1340"/>
        <v>23</v>
      </c>
      <c r="AJ2942" t="str">
        <f>H2942&amp;"."&amp;VLOOKUP(I2942,'Data validation'!$A$1:$B$12,2,FALSE)&amp;".2026"</f>
        <v>14.06.2026</v>
      </c>
      <c r="AK2942">
        <f t="shared" si="1341"/>
        <v>25</v>
      </c>
      <c r="AL2942" t="e">
        <f>VLOOKUP(E2942,[2]Sheet1!$A:$B,2,FALSE)</f>
        <v>#N/A</v>
      </c>
    </row>
    <row r="2943" spans="1:38" x14ac:dyDescent="0.25">
      <c r="A2943" t="str">
        <f>VLOOKUP(Q2943,'Data validation'!$K$2:$L$50,2,FALSE)</f>
        <v>TO</v>
      </c>
      <c r="B2943">
        <f t="shared" si="1326"/>
        <v>1</v>
      </c>
      <c r="C2943">
        <f t="shared" si="1327"/>
        <v>0</v>
      </c>
      <c r="D2943">
        <f t="shared" si="1328"/>
        <v>0</v>
      </c>
      <c r="E2943">
        <v>11908</v>
      </c>
      <c r="F2943" t="s">
        <v>11569</v>
      </c>
      <c r="G2943" t="s">
        <v>1926</v>
      </c>
      <c r="H2943" t="str">
        <f t="shared" si="1329"/>
        <v>14</v>
      </c>
      <c r="I2943" t="str">
        <f t="shared" si="1330"/>
        <v>Jun</v>
      </c>
      <c r="J2943" t="s">
        <v>280</v>
      </c>
      <c r="K2943" t="str">
        <f t="shared" si="1331"/>
        <v>15</v>
      </c>
      <c r="L2943" t="str">
        <f t="shared" si="1332"/>
        <v>Jun</v>
      </c>
      <c r="M2943" s="36">
        <v>1</v>
      </c>
      <c r="N2943">
        <f t="shared" si="1333"/>
        <v>1</v>
      </c>
      <c r="O2943">
        <f t="shared" si="1334"/>
        <v>0</v>
      </c>
      <c r="P2943">
        <f t="shared" si="1335"/>
        <v>0</v>
      </c>
      <c r="Q2943" t="s">
        <v>11570</v>
      </c>
      <c r="R2943" t="s">
        <v>20</v>
      </c>
      <c r="S2943" s="36">
        <v>2</v>
      </c>
      <c r="T2943" s="36">
        <v>0</v>
      </c>
      <c r="U2943" s="2">
        <f>SUMIFS(KPMG!L:L,KPMG!D:D,'Резервации 2026'!E2943)</f>
        <v>261.96387019999997</v>
      </c>
      <c r="V2943" s="2">
        <f t="shared" si="1342"/>
        <v>261.96387019999997</v>
      </c>
      <c r="X2943" t="s">
        <v>11571</v>
      </c>
      <c r="Z2943" t="str">
        <f t="shared" si="1337"/>
        <v>Jun</v>
      </c>
      <c r="AA2943" s="6">
        <f t="shared" si="1317"/>
        <v>0</v>
      </c>
      <c r="AB2943" s="6">
        <f t="shared" si="1317"/>
        <v>1</v>
      </c>
      <c r="AC2943" s="6">
        <f t="shared" si="1317"/>
        <v>0</v>
      </c>
      <c r="AD2943" s="6">
        <f t="shared" si="1317"/>
        <v>0</v>
      </c>
      <c r="AE2943" s="6">
        <f t="shared" si="1317"/>
        <v>0</v>
      </c>
      <c r="AF2943" s="6">
        <f t="shared" si="1338"/>
        <v>1</v>
      </c>
      <c r="AG2943" s="6">
        <f t="shared" si="1339"/>
        <v>0</v>
      </c>
      <c r="AH2943" s="14" t="str">
        <f>LEFT(X2943,2)&amp;"."&amp;VLOOKUP(MID(X2943,4,3),'Data validation'!$A$1:$B$12,2,FALSE)&amp;".2025"</f>
        <v>02.06.2025</v>
      </c>
      <c r="AI2943">
        <f t="shared" si="1340"/>
        <v>23</v>
      </c>
      <c r="AJ2943" t="str">
        <f>H2943&amp;"."&amp;VLOOKUP(I2943,'Data validation'!$A$1:$B$12,2,FALSE)&amp;".2026"</f>
        <v>14.06.2026</v>
      </c>
      <c r="AK2943">
        <f t="shared" si="1341"/>
        <v>25</v>
      </c>
      <c r="AL2943" t="e">
        <f>VLOOKUP(E2943,[2]Sheet1!$A:$B,2,FALSE)</f>
        <v>#N/A</v>
      </c>
    </row>
    <row r="2944" spans="1:38" x14ac:dyDescent="0.25">
      <c r="A2944" t="str">
        <f>VLOOKUP(Q2944,'Data validation'!$K$2:$L$50,2,FALSE)</f>
        <v>TO</v>
      </c>
      <c r="B2944">
        <f t="shared" si="1326"/>
        <v>1</v>
      </c>
      <c r="C2944">
        <f t="shared" si="1327"/>
        <v>0</v>
      </c>
      <c r="D2944">
        <f t="shared" si="1328"/>
        <v>0</v>
      </c>
      <c r="E2944">
        <v>11906</v>
      </c>
      <c r="F2944" t="s">
        <v>11569</v>
      </c>
      <c r="G2944" t="s">
        <v>1926</v>
      </c>
      <c r="H2944" t="str">
        <f t="shared" si="1329"/>
        <v>14</v>
      </c>
      <c r="I2944" t="str">
        <f t="shared" si="1330"/>
        <v>Jun</v>
      </c>
      <c r="J2944" t="s">
        <v>280</v>
      </c>
      <c r="K2944" t="str">
        <f t="shared" si="1331"/>
        <v>15</v>
      </c>
      <c r="L2944" t="str">
        <f t="shared" si="1332"/>
        <v>Jun</v>
      </c>
      <c r="M2944" s="36">
        <v>1</v>
      </c>
      <c r="N2944">
        <f t="shared" si="1333"/>
        <v>1</v>
      </c>
      <c r="O2944">
        <f t="shared" si="1334"/>
        <v>0</v>
      </c>
      <c r="P2944">
        <f t="shared" si="1335"/>
        <v>0</v>
      </c>
      <c r="Q2944" t="s">
        <v>11570</v>
      </c>
      <c r="R2944" t="s">
        <v>20</v>
      </c>
      <c r="S2944" s="36">
        <v>2</v>
      </c>
      <c r="T2944" s="36">
        <v>0</v>
      </c>
      <c r="U2944" s="2">
        <f>SUMIFS(KPMG!L:L,KPMG!D:D,'Резервации 2026'!E2944)</f>
        <v>261.96387019999997</v>
      </c>
      <c r="V2944" s="2">
        <f t="shared" si="1342"/>
        <v>261.96387019999997</v>
      </c>
      <c r="X2944" t="s">
        <v>11571</v>
      </c>
      <c r="Z2944" t="str">
        <f t="shared" si="1337"/>
        <v>Jun</v>
      </c>
      <c r="AA2944" s="6">
        <f t="shared" si="1317"/>
        <v>0</v>
      </c>
      <c r="AB2944" s="6">
        <f t="shared" si="1317"/>
        <v>1</v>
      </c>
      <c r="AC2944" s="6">
        <f t="shared" si="1317"/>
        <v>0</v>
      </c>
      <c r="AD2944" s="6">
        <f t="shared" si="1317"/>
        <v>0</v>
      </c>
      <c r="AE2944" s="6">
        <f t="shared" si="1317"/>
        <v>0</v>
      </c>
      <c r="AF2944" s="6">
        <f t="shared" si="1338"/>
        <v>1</v>
      </c>
      <c r="AG2944" s="6">
        <f t="shared" si="1339"/>
        <v>0</v>
      </c>
      <c r="AH2944" s="14" t="str">
        <f>LEFT(X2944,2)&amp;"."&amp;VLOOKUP(MID(X2944,4,3),'Data validation'!$A$1:$B$12,2,FALSE)&amp;".2025"</f>
        <v>02.06.2025</v>
      </c>
      <c r="AI2944">
        <f t="shared" si="1340"/>
        <v>23</v>
      </c>
      <c r="AJ2944" t="str">
        <f>H2944&amp;"."&amp;VLOOKUP(I2944,'Data validation'!$A$1:$B$12,2,FALSE)&amp;".2026"</f>
        <v>14.06.2026</v>
      </c>
      <c r="AK2944">
        <f t="shared" si="1341"/>
        <v>25</v>
      </c>
      <c r="AL2944" t="e">
        <f>VLOOKUP(E2944,[2]Sheet1!$A:$B,2,FALSE)</f>
        <v>#N/A</v>
      </c>
    </row>
    <row r="2945" spans="1:38" x14ac:dyDescent="0.25">
      <c r="A2945" t="str">
        <f>VLOOKUP(Q2945,'Data validation'!$K$2:$L$50,2,FALSE)</f>
        <v>TO</v>
      </c>
      <c r="B2945">
        <f t="shared" si="1326"/>
        <v>1</v>
      </c>
      <c r="C2945">
        <f t="shared" si="1327"/>
        <v>0</v>
      </c>
      <c r="D2945">
        <f t="shared" si="1328"/>
        <v>0</v>
      </c>
      <c r="E2945">
        <v>11902</v>
      </c>
      <c r="F2945" t="s">
        <v>11569</v>
      </c>
      <c r="G2945" t="s">
        <v>1926</v>
      </c>
      <c r="H2945" t="str">
        <f t="shared" si="1329"/>
        <v>14</v>
      </c>
      <c r="I2945" t="str">
        <f t="shared" si="1330"/>
        <v>Jun</v>
      </c>
      <c r="J2945" t="s">
        <v>280</v>
      </c>
      <c r="K2945" t="str">
        <f t="shared" si="1331"/>
        <v>15</v>
      </c>
      <c r="L2945" t="str">
        <f t="shared" si="1332"/>
        <v>Jun</v>
      </c>
      <c r="M2945" s="36">
        <v>1</v>
      </c>
      <c r="N2945">
        <f t="shared" si="1333"/>
        <v>1</v>
      </c>
      <c r="O2945">
        <f t="shared" si="1334"/>
        <v>0</v>
      </c>
      <c r="P2945">
        <f t="shared" si="1335"/>
        <v>0</v>
      </c>
      <c r="Q2945" t="s">
        <v>11570</v>
      </c>
      <c r="R2945" t="s">
        <v>20</v>
      </c>
      <c r="S2945" s="36">
        <v>2</v>
      </c>
      <c r="T2945" s="36">
        <v>0</v>
      </c>
      <c r="U2945" s="2">
        <f>SUMIFS(KPMG!L:L,KPMG!D:D,'Резервации 2026'!E2945)</f>
        <v>261.96387019999997</v>
      </c>
      <c r="V2945" s="2">
        <f t="shared" si="1342"/>
        <v>261.96387019999997</v>
      </c>
      <c r="X2945" t="s">
        <v>11571</v>
      </c>
      <c r="Z2945" t="str">
        <f t="shared" si="1337"/>
        <v>Jun</v>
      </c>
      <c r="AA2945" s="6">
        <f t="shared" si="1317"/>
        <v>0</v>
      </c>
      <c r="AB2945" s="6">
        <f t="shared" si="1317"/>
        <v>1</v>
      </c>
      <c r="AC2945" s="6">
        <f t="shared" si="1317"/>
        <v>0</v>
      </c>
      <c r="AD2945" s="6">
        <f t="shared" si="1317"/>
        <v>0</v>
      </c>
      <c r="AE2945" s="6">
        <f t="shared" si="1317"/>
        <v>0</v>
      </c>
      <c r="AF2945" s="6">
        <f t="shared" si="1338"/>
        <v>1</v>
      </c>
      <c r="AG2945" s="6">
        <f t="shared" si="1339"/>
        <v>0</v>
      </c>
      <c r="AH2945" s="14" t="str">
        <f>LEFT(X2945,2)&amp;"."&amp;VLOOKUP(MID(X2945,4,3),'Data validation'!$A$1:$B$12,2,FALSE)&amp;".2025"</f>
        <v>02.06.2025</v>
      </c>
      <c r="AI2945">
        <f t="shared" si="1340"/>
        <v>23</v>
      </c>
      <c r="AJ2945" t="str">
        <f>H2945&amp;"."&amp;VLOOKUP(I2945,'Data validation'!$A$1:$B$12,2,FALSE)&amp;".2026"</f>
        <v>14.06.2026</v>
      </c>
      <c r="AK2945">
        <f t="shared" si="1341"/>
        <v>25</v>
      </c>
      <c r="AL2945" t="e">
        <f>VLOOKUP(E2945,[2]Sheet1!$A:$B,2,FALSE)</f>
        <v>#N/A</v>
      </c>
    </row>
    <row r="2946" spans="1:38" x14ac:dyDescent="0.25">
      <c r="A2946" t="str">
        <f>VLOOKUP(Q2946,'Data validation'!$K$2:$L$50,2,FALSE)</f>
        <v>TO</v>
      </c>
      <c r="B2946">
        <f t="shared" si="1326"/>
        <v>1</v>
      </c>
      <c r="C2946">
        <f t="shared" si="1327"/>
        <v>0</v>
      </c>
      <c r="D2946">
        <f t="shared" si="1328"/>
        <v>0</v>
      </c>
      <c r="E2946">
        <v>11903</v>
      </c>
      <c r="F2946" t="s">
        <v>11569</v>
      </c>
      <c r="G2946" t="s">
        <v>1926</v>
      </c>
      <c r="H2946" t="str">
        <f t="shared" si="1329"/>
        <v>14</v>
      </c>
      <c r="I2946" t="str">
        <f t="shared" si="1330"/>
        <v>Jun</v>
      </c>
      <c r="J2946" t="s">
        <v>280</v>
      </c>
      <c r="K2946" t="str">
        <f t="shared" si="1331"/>
        <v>15</v>
      </c>
      <c r="L2946" t="str">
        <f t="shared" si="1332"/>
        <v>Jun</v>
      </c>
      <c r="M2946" s="36">
        <v>1</v>
      </c>
      <c r="N2946">
        <f t="shared" si="1333"/>
        <v>1</v>
      </c>
      <c r="O2946">
        <f t="shared" si="1334"/>
        <v>0</v>
      </c>
      <c r="P2946">
        <f t="shared" si="1335"/>
        <v>0</v>
      </c>
      <c r="Q2946" t="s">
        <v>11570</v>
      </c>
      <c r="R2946" t="s">
        <v>20</v>
      </c>
      <c r="S2946" s="36">
        <v>2</v>
      </c>
      <c r="T2946" s="36">
        <v>0</v>
      </c>
      <c r="U2946" s="2">
        <f>SUMIFS(KPMG!L:L,KPMG!D:D,'Резервации 2026'!E2946)</f>
        <v>261.96387019999997</v>
      </c>
      <c r="V2946" s="2">
        <f t="shared" si="1342"/>
        <v>261.96387019999997</v>
      </c>
      <c r="X2946" t="s">
        <v>11571</v>
      </c>
      <c r="Z2946" t="str">
        <f t="shared" si="1337"/>
        <v>Jun</v>
      </c>
      <c r="AA2946" s="6">
        <f t="shared" si="1317"/>
        <v>0</v>
      </c>
      <c r="AB2946" s="6">
        <f t="shared" si="1317"/>
        <v>1</v>
      </c>
      <c r="AC2946" s="6">
        <f t="shared" si="1317"/>
        <v>0</v>
      </c>
      <c r="AD2946" s="6">
        <f t="shared" si="1317"/>
        <v>0</v>
      </c>
      <c r="AE2946" s="6">
        <f t="shared" si="1317"/>
        <v>0</v>
      </c>
      <c r="AF2946" s="6">
        <f t="shared" si="1338"/>
        <v>1</v>
      </c>
      <c r="AG2946" s="6">
        <f t="shared" si="1339"/>
        <v>0</v>
      </c>
      <c r="AH2946" s="14" t="str">
        <f>LEFT(X2946,2)&amp;"."&amp;VLOOKUP(MID(X2946,4,3),'Data validation'!$A$1:$B$12,2,FALSE)&amp;".2025"</f>
        <v>02.06.2025</v>
      </c>
      <c r="AI2946">
        <f t="shared" si="1340"/>
        <v>23</v>
      </c>
      <c r="AJ2946" t="str">
        <f>H2946&amp;"."&amp;VLOOKUP(I2946,'Data validation'!$A$1:$B$12,2,FALSE)&amp;".2026"</f>
        <v>14.06.2026</v>
      </c>
      <c r="AK2946">
        <f t="shared" si="1341"/>
        <v>25</v>
      </c>
      <c r="AL2946" t="e">
        <f>VLOOKUP(E2946,[2]Sheet1!$A:$B,2,FALSE)</f>
        <v>#N/A</v>
      </c>
    </row>
    <row r="2947" spans="1:38" x14ac:dyDescent="0.25">
      <c r="A2947" t="str">
        <f>VLOOKUP(Q2947,'Data validation'!$K$2:$L$50,2,FALSE)</f>
        <v>TO</v>
      </c>
      <c r="B2947">
        <f t="shared" si="1326"/>
        <v>1</v>
      </c>
      <c r="C2947">
        <f t="shared" si="1327"/>
        <v>0</v>
      </c>
      <c r="D2947">
        <f t="shared" si="1328"/>
        <v>0</v>
      </c>
      <c r="E2947">
        <v>11900</v>
      </c>
      <c r="F2947" t="s">
        <v>11569</v>
      </c>
      <c r="G2947" t="s">
        <v>1926</v>
      </c>
      <c r="H2947" t="str">
        <f t="shared" si="1329"/>
        <v>14</v>
      </c>
      <c r="I2947" t="str">
        <f t="shared" si="1330"/>
        <v>Jun</v>
      </c>
      <c r="J2947" t="s">
        <v>280</v>
      </c>
      <c r="K2947" t="str">
        <f t="shared" si="1331"/>
        <v>15</v>
      </c>
      <c r="L2947" t="str">
        <f t="shared" si="1332"/>
        <v>Jun</v>
      </c>
      <c r="M2947" s="36">
        <v>1</v>
      </c>
      <c r="N2947">
        <f t="shared" si="1333"/>
        <v>1</v>
      </c>
      <c r="O2947">
        <f t="shared" si="1334"/>
        <v>0</v>
      </c>
      <c r="P2947">
        <f t="shared" si="1335"/>
        <v>0</v>
      </c>
      <c r="Q2947" t="s">
        <v>11570</v>
      </c>
      <c r="R2947" t="s">
        <v>20</v>
      </c>
      <c r="S2947" s="36">
        <v>2</v>
      </c>
      <c r="T2947" s="36">
        <v>0</v>
      </c>
      <c r="U2947" s="2">
        <f>SUMIFS(KPMG!L:L,KPMG!D:D,'Резервации 2026'!E2947)</f>
        <v>261.96387019999997</v>
      </c>
      <c r="V2947" s="2">
        <f t="shared" si="1342"/>
        <v>261.96387019999997</v>
      </c>
      <c r="X2947" t="s">
        <v>11571</v>
      </c>
      <c r="Z2947" t="str">
        <f t="shared" si="1337"/>
        <v>Jun</v>
      </c>
      <c r="AA2947" s="6">
        <f t="shared" si="1317"/>
        <v>0</v>
      </c>
      <c r="AB2947" s="6">
        <f t="shared" si="1317"/>
        <v>1</v>
      </c>
      <c r="AC2947" s="6">
        <f t="shared" si="1317"/>
        <v>0</v>
      </c>
      <c r="AD2947" s="6">
        <f t="shared" si="1317"/>
        <v>0</v>
      </c>
      <c r="AE2947" s="6">
        <f t="shared" si="1317"/>
        <v>0</v>
      </c>
      <c r="AF2947" s="6">
        <f t="shared" si="1338"/>
        <v>1</v>
      </c>
      <c r="AG2947" s="6">
        <f t="shared" si="1339"/>
        <v>0</v>
      </c>
      <c r="AH2947" s="14" t="str">
        <f>LEFT(X2947,2)&amp;"."&amp;VLOOKUP(MID(X2947,4,3),'Data validation'!$A$1:$B$12,2,FALSE)&amp;".2025"</f>
        <v>02.06.2025</v>
      </c>
      <c r="AI2947">
        <f t="shared" si="1340"/>
        <v>23</v>
      </c>
      <c r="AJ2947" t="str">
        <f>H2947&amp;"."&amp;VLOOKUP(I2947,'Data validation'!$A$1:$B$12,2,FALSE)&amp;".2026"</f>
        <v>14.06.2026</v>
      </c>
      <c r="AK2947">
        <f t="shared" si="1341"/>
        <v>25</v>
      </c>
      <c r="AL2947" t="e">
        <f>VLOOKUP(E2947,[2]Sheet1!$A:$B,2,FALSE)</f>
        <v>#N/A</v>
      </c>
    </row>
    <row r="2948" spans="1:38" x14ac:dyDescent="0.25">
      <c r="A2948" t="str">
        <f>VLOOKUP(Q2948,'Data validation'!$K$2:$L$50,2,FALSE)</f>
        <v>TO</v>
      </c>
      <c r="B2948">
        <f t="shared" si="1326"/>
        <v>1</v>
      </c>
      <c r="C2948">
        <f t="shared" si="1327"/>
        <v>0</v>
      </c>
      <c r="D2948">
        <f t="shared" si="1328"/>
        <v>0</v>
      </c>
      <c r="E2948">
        <v>11901</v>
      </c>
      <c r="F2948" t="s">
        <v>11569</v>
      </c>
      <c r="G2948" t="s">
        <v>1926</v>
      </c>
      <c r="H2948" t="str">
        <f t="shared" si="1329"/>
        <v>14</v>
      </c>
      <c r="I2948" t="str">
        <f t="shared" si="1330"/>
        <v>Jun</v>
      </c>
      <c r="J2948" t="s">
        <v>280</v>
      </c>
      <c r="K2948" t="str">
        <f t="shared" si="1331"/>
        <v>15</v>
      </c>
      <c r="L2948" t="str">
        <f t="shared" si="1332"/>
        <v>Jun</v>
      </c>
      <c r="M2948" s="36">
        <v>1</v>
      </c>
      <c r="N2948">
        <f t="shared" si="1333"/>
        <v>1</v>
      </c>
      <c r="O2948">
        <f t="shared" si="1334"/>
        <v>0</v>
      </c>
      <c r="P2948">
        <f t="shared" si="1335"/>
        <v>0</v>
      </c>
      <c r="Q2948" t="s">
        <v>11570</v>
      </c>
      <c r="R2948" t="s">
        <v>20</v>
      </c>
      <c r="S2948" s="36">
        <v>2</v>
      </c>
      <c r="T2948" s="36">
        <v>0</v>
      </c>
      <c r="U2948" s="2">
        <f>SUMIFS(KPMG!L:L,KPMG!D:D,'Резервации 2026'!E2948)</f>
        <v>261.96387019999997</v>
      </c>
      <c r="V2948" s="2">
        <f t="shared" si="1342"/>
        <v>261.96387019999997</v>
      </c>
      <c r="X2948" t="s">
        <v>11571</v>
      </c>
      <c r="Z2948" t="str">
        <f t="shared" si="1337"/>
        <v>Jun</v>
      </c>
      <c r="AA2948" s="6">
        <f t="shared" si="1317"/>
        <v>0</v>
      </c>
      <c r="AB2948" s="6">
        <f t="shared" si="1317"/>
        <v>1</v>
      </c>
      <c r="AC2948" s="6">
        <f t="shared" si="1317"/>
        <v>0</v>
      </c>
      <c r="AD2948" s="6">
        <f t="shared" si="1317"/>
        <v>0</v>
      </c>
      <c r="AE2948" s="6">
        <f t="shared" si="1317"/>
        <v>0</v>
      </c>
      <c r="AF2948" s="6">
        <f t="shared" si="1338"/>
        <v>1</v>
      </c>
      <c r="AG2948" s="6">
        <f t="shared" si="1339"/>
        <v>0</v>
      </c>
      <c r="AH2948" s="14" t="str">
        <f>LEFT(X2948,2)&amp;"."&amp;VLOOKUP(MID(X2948,4,3),'Data validation'!$A$1:$B$12,2,FALSE)&amp;".2025"</f>
        <v>02.06.2025</v>
      </c>
      <c r="AI2948">
        <f t="shared" si="1340"/>
        <v>23</v>
      </c>
      <c r="AJ2948" t="str">
        <f>H2948&amp;"."&amp;VLOOKUP(I2948,'Data validation'!$A$1:$B$12,2,FALSE)&amp;".2026"</f>
        <v>14.06.2026</v>
      </c>
      <c r="AK2948">
        <f t="shared" si="1341"/>
        <v>25</v>
      </c>
      <c r="AL2948" t="e">
        <f>VLOOKUP(E2948,[2]Sheet1!$A:$B,2,FALSE)</f>
        <v>#N/A</v>
      </c>
    </row>
    <row r="2949" spans="1:38" x14ac:dyDescent="0.25">
      <c r="A2949" t="str">
        <f>VLOOKUP(Q2949,'Data validation'!$K$2:$L$50,2,FALSE)</f>
        <v>TO</v>
      </c>
      <c r="B2949">
        <f t="shared" si="1326"/>
        <v>1</v>
      </c>
      <c r="C2949">
        <f t="shared" si="1327"/>
        <v>0</v>
      </c>
      <c r="D2949">
        <f t="shared" si="1328"/>
        <v>0</v>
      </c>
      <c r="E2949">
        <v>11957</v>
      </c>
      <c r="F2949" t="s">
        <v>11536</v>
      </c>
      <c r="G2949" t="s">
        <v>28</v>
      </c>
      <c r="H2949" t="str">
        <f t="shared" si="1329"/>
        <v>06</v>
      </c>
      <c r="I2949" t="str">
        <f t="shared" si="1330"/>
        <v>Jun</v>
      </c>
      <c r="J2949" t="s">
        <v>492</v>
      </c>
      <c r="K2949" t="str">
        <f t="shared" si="1331"/>
        <v>07</v>
      </c>
      <c r="L2949" t="str">
        <f t="shared" si="1332"/>
        <v>Jun</v>
      </c>
      <c r="M2949" s="36">
        <v>1</v>
      </c>
      <c r="N2949">
        <f t="shared" si="1333"/>
        <v>1</v>
      </c>
      <c r="O2949">
        <f t="shared" si="1334"/>
        <v>0</v>
      </c>
      <c r="P2949">
        <f t="shared" si="1335"/>
        <v>0</v>
      </c>
      <c r="Q2949" t="s">
        <v>11537</v>
      </c>
      <c r="R2949" t="s">
        <v>25</v>
      </c>
      <c r="S2949" s="36">
        <v>2</v>
      </c>
      <c r="T2949" s="36">
        <v>0</v>
      </c>
      <c r="U2949" s="2">
        <f>SUMIFS(UBB!L:L,UBB!D:D,'Резервации 2026'!E2949)</f>
        <v>161.49288309999997</v>
      </c>
      <c r="V2949" s="2">
        <f t="shared" si="1342"/>
        <v>161.49288309999997</v>
      </c>
      <c r="W2949" t="s">
        <v>227</v>
      </c>
      <c r="X2949" t="s">
        <v>11541</v>
      </c>
      <c r="Z2949" t="str">
        <f t="shared" si="1337"/>
        <v>Jun</v>
      </c>
      <c r="AA2949" s="6">
        <f t="shared" si="1317"/>
        <v>0</v>
      </c>
      <c r="AB2949" s="6">
        <f t="shared" si="1317"/>
        <v>1</v>
      </c>
      <c r="AC2949" s="6">
        <f t="shared" si="1317"/>
        <v>0</v>
      </c>
      <c r="AD2949" s="6">
        <f t="shared" si="1317"/>
        <v>0</v>
      </c>
      <c r="AE2949" s="6">
        <f t="shared" si="1317"/>
        <v>0</v>
      </c>
      <c r="AF2949" s="6">
        <f t="shared" si="1338"/>
        <v>1</v>
      </c>
      <c r="AG2949" s="6">
        <f t="shared" si="1339"/>
        <v>0</v>
      </c>
      <c r="AH2949" s="14" t="str">
        <f>LEFT(X2949,2)&amp;"."&amp;VLOOKUP(MID(X2949,4,3),'Data validation'!$A$1:$B$12,2,FALSE)&amp;".2025"</f>
        <v>04.06.2025</v>
      </c>
      <c r="AI2949">
        <f t="shared" si="1340"/>
        <v>23</v>
      </c>
      <c r="AJ2949" t="str">
        <f>H2949&amp;"."&amp;VLOOKUP(I2949,'Data validation'!$A$1:$B$12,2,FALSE)&amp;".2026"</f>
        <v>06.06.2026</v>
      </c>
      <c r="AK2949">
        <f t="shared" si="1341"/>
        <v>23</v>
      </c>
      <c r="AL2949" t="e">
        <f>VLOOKUP(E2949,[2]Sheet1!$A:$B,2,FALSE)</f>
        <v>#N/A</v>
      </c>
    </row>
    <row r="2950" spans="1:38" x14ac:dyDescent="0.25">
      <c r="A2950" t="str">
        <f>VLOOKUP(Q2950,'Data validation'!$K$2:$L$50,2,FALSE)</f>
        <v>TO</v>
      </c>
      <c r="B2950">
        <f t="shared" si="1326"/>
        <v>0</v>
      </c>
      <c r="C2950">
        <f t="shared" si="1327"/>
        <v>5</v>
      </c>
      <c r="D2950">
        <f t="shared" si="1328"/>
        <v>0</v>
      </c>
      <c r="E2950">
        <v>12029</v>
      </c>
      <c r="F2950" t="s">
        <v>11572</v>
      </c>
      <c r="G2950" t="s">
        <v>283</v>
      </c>
      <c r="H2950" t="str">
        <f t="shared" si="1329"/>
        <v>20</v>
      </c>
      <c r="I2950" t="str">
        <f t="shared" si="1330"/>
        <v>Jun</v>
      </c>
      <c r="J2950" t="s">
        <v>303</v>
      </c>
      <c r="K2950" t="str">
        <f t="shared" si="1331"/>
        <v>25</v>
      </c>
      <c r="L2950" t="str">
        <f t="shared" si="1332"/>
        <v>Jun</v>
      </c>
      <c r="M2950" s="36">
        <v>5</v>
      </c>
      <c r="N2950">
        <f t="shared" si="1333"/>
        <v>5</v>
      </c>
      <c r="O2950">
        <f t="shared" si="1334"/>
        <v>0</v>
      </c>
      <c r="P2950">
        <f t="shared" si="1335"/>
        <v>0</v>
      </c>
      <c r="Q2950" t="s">
        <v>56</v>
      </c>
      <c r="R2950" t="s">
        <v>110</v>
      </c>
      <c r="S2950" s="36">
        <v>4</v>
      </c>
      <c r="T2950" s="36">
        <v>0</v>
      </c>
      <c r="U2950" s="2">
        <f>SUMIFS(Novoton!L:L,Novoton!D:D,'Резервации 2026'!E2950)</f>
        <v>3409.2072729999995</v>
      </c>
      <c r="V2950" s="2">
        <f t="shared" ref="V2950:V2951" si="1343">+U2950/M2950</f>
        <v>681.84145459999991</v>
      </c>
      <c r="W2950" t="s">
        <v>262</v>
      </c>
      <c r="X2950" t="s">
        <v>11573</v>
      </c>
      <c r="Y2950" t="s">
        <v>2076</v>
      </c>
      <c r="Z2950" t="str">
        <f t="shared" si="1337"/>
        <v>Jun</v>
      </c>
      <c r="AA2950" s="6">
        <f t="shared" si="1317"/>
        <v>0</v>
      </c>
      <c r="AB2950" s="6">
        <f t="shared" si="1317"/>
        <v>5</v>
      </c>
      <c r="AC2950" s="6">
        <f t="shared" si="1317"/>
        <v>0</v>
      </c>
      <c r="AD2950" s="6">
        <f t="shared" si="1317"/>
        <v>0</v>
      </c>
      <c r="AE2950" s="6">
        <f t="shared" si="1317"/>
        <v>0</v>
      </c>
      <c r="AF2950" s="6">
        <f t="shared" si="1338"/>
        <v>5</v>
      </c>
      <c r="AG2950" s="6">
        <f t="shared" si="1339"/>
        <v>0</v>
      </c>
      <c r="AH2950" s="14" t="str">
        <f>LEFT(X2950,2)&amp;"."&amp;VLOOKUP(MID(X2950,4,3),'Data validation'!$A$1:$B$12,2,FALSE)&amp;".2025"</f>
        <v>07.06.2025</v>
      </c>
      <c r="AI2950">
        <f t="shared" si="1340"/>
        <v>23</v>
      </c>
      <c r="AJ2950" t="str">
        <f>H2950&amp;"."&amp;VLOOKUP(I2950,'Data validation'!$A$1:$B$12,2,FALSE)&amp;".2026"</f>
        <v>20.06.2026</v>
      </c>
      <c r="AK2950">
        <f t="shared" si="1341"/>
        <v>25</v>
      </c>
      <c r="AL2950" t="e">
        <f>VLOOKUP(E2950,[2]Sheet1!$A:$B,2,FALSE)</f>
        <v>#N/A</v>
      </c>
    </row>
    <row r="2951" spans="1:38" x14ac:dyDescent="0.25">
      <c r="A2951" t="str">
        <f>VLOOKUP(Q2951,'Data validation'!$K$2:$L$50,2,FALSE)</f>
        <v>TO</v>
      </c>
      <c r="B2951">
        <f t="shared" si="1326"/>
        <v>1</v>
      </c>
      <c r="C2951">
        <f t="shared" si="1327"/>
        <v>0</v>
      </c>
      <c r="D2951">
        <f t="shared" si="1328"/>
        <v>0</v>
      </c>
      <c r="E2951">
        <v>11956</v>
      </c>
      <c r="F2951" t="s">
        <v>11536</v>
      </c>
      <c r="G2951" t="s">
        <v>28</v>
      </c>
      <c r="H2951" t="str">
        <f t="shared" si="1329"/>
        <v>06</v>
      </c>
      <c r="I2951" t="str">
        <f t="shared" si="1330"/>
        <v>Jun</v>
      </c>
      <c r="J2951" t="s">
        <v>492</v>
      </c>
      <c r="K2951" t="str">
        <f t="shared" si="1331"/>
        <v>07</v>
      </c>
      <c r="L2951" t="str">
        <f t="shared" si="1332"/>
        <v>Jun</v>
      </c>
      <c r="M2951" s="36">
        <v>1</v>
      </c>
      <c r="N2951">
        <f t="shared" si="1333"/>
        <v>1</v>
      </c>
      <c r="O2951">
        <f t="shared" si="1334"/>
        <v>0</v>
      </c>
      <c r="P2951">
        <f t="shared" si="1335"/>
        <v>0</v>
      </c>
      <c r="Q2951" t="s">
        <v>11537</v>
      </c>
      <c r="R2951" t="s">
        <v>25</v>
      </c>
      <c r="S2951" s="36">
        <v>2</v>
      </c>
      <c r="T2951" s="36">
        <v>0</v>
      </c>
      <c r="U2951" s="2">
        <f>SUMIFS(UBB!L:L,UBB!D:D,'Резервации 2026'!E2951)</f>
        <v>161.49288309999997</v>
      </c>
      <c r="V2951" s="2">
        <f t="shared" si="1343"/>
        <v>161.49288309999997</v>
      </c>
      <c r="W2951" t="s">
        <v>227</v>
      </c>
      <c r="X2951" t="s">
        <v>11541</v>
      </c>
      <c r="Z2951" t="str">
        <f t="shared" si="1337"/>
        <v>Jun</v>
      </c>
      <c r="AA2951" s="6">
        <f t="shared" si="1317"/>
        <v>0</v>
      </c>
      <c r="AB2951" s="6">
        <f t="shared" si="1317"/>
        <v>1</v>
      </c>
      <c r="AC2951" s="6">
        <f t="shared" si="1317"/>
        <v>0</v>
      </c>
      <c r="AD2951" s="6">
        <f t="shared" si="1317"/>
        <v>0</v>
      </c>
      <c r="AE2951" s="6">
        <f t="shared" si="1317"/>
        <v>0</v>
      </c>
      <c r="AF2951" s="6">
        <f t="shared" si="1338"/>
        <v>1</v>
      </c>
      <c r="AG2951" s="6">
        <f t="shared" si="1339"/>
        <v>0</v>
      </c>
      <c r="AH2951" s="14" t="str">
        <f>LEFT(X2951,2)&amp;"."&amp;VLOOKUP(MID(X2951,4,3),'Data validation'!$A$1:$B$12,2,FALSE)&amp;".2025"</f>
        <v>04.06.2025</v>
      </c>
      <c r="AI2951">
        <f t="shared" si="1340"/>
        <v>23</v>
      </c>
      <c r="AJ2951" t="str">
        <f>H2951&amp;"."&amp;VLOOKUP(I2951,'Data validation'!$A$1:$B$12,2,FALSE)&amp;".2026"</f>
        <v>06.06.2026</v>
      </c>
      <c r="AK2951">
        <f t="shared" si="1341"/>
        <v>23</v>
      </c>
      <c r="AL2951" t="e">
        <f>VLOOKUP(E2951,[2]Sheet1!$A:$B,2,FALSE)</f>
        <v>#N/A</v>
      </c>
    </row>
    <row r="2952" spans="1:38" x14ac:dyDescent="0.25">
      <c r="A2952" t="str">
        <f>VLOOKUP(Q2952,'Data validation'!$K$2:$L$50,2,FALSE)</f>
        <v>BOOKING</v>
      </c>
      <c r="B2952">
        <f t="shared" si="1326"/>
        <v>0</v>
      </c>
      <c r="C2952">
        <f t="shared" si="1327"/>
        <v>0</v>
      </c>
      <c r="D2952">
        <f t="shared" si="1328"/>
        <v>11</v>
      </c>
      <c r="E2952">
        <v>12030</v>
      </c>
      <c r="F2952" t="s">
        <v>11574</v>
      </c>
      <c r="G2952" t="s">
        <v>84</v>
      </c>
      <c r="H2952" t="str">
        <f t="shared" si="1329"/>
        <v>20</v>
      </c>
      <c r="I2952" t="str">
        <f t="shared" si="1330"/>
        <v>Jul</v>
      </c>
      <c r="J2952" t="s">
        <v>108</v>
      </c>
      <c r="K2952" t="str">
        <f t="shared" si="1331"/>
        <v>31</v>
      </c>
      <c r="L2952" t="str">
        <f t="shared" si="1332"/>
        <v>Jul</v>
      </c>
      <c r="M2952" s="36">
        <v>11</v>
      </c>
      <c r="N2952">
        <f t="shared" si="1333"/>
        <v>11</v>
      </c>
      <c r="O2952">
        <f t="shared" si="1334"/>
        <v>0</v>
      </c>
      <c r="P2952">
        <f t="shared" si="1335"/>
        <v>0</v>
      </c>
      <c r="Q2952" t="s">
        <v>587</v>
      </c>
      <c r="R2952" t="s">
        <v>17</v>
      </c>
      <c r="S2952" s="36">
        <v>1</v>
      </c>
      <c r="T2952" s="36">
        <v>2</v>
      </c>
      <c r="U2952" s="2">
        <v>5243.9211544954123</v>
      </c>
      <c r="V2952" s="2">
        <v>476.72010495412843</v>
      </c>
      <c r="W2952" t="s">
        <v>9492</v>
      </c>
      <c r="X2952" t="s">
        <v>11575</v>
      </c>
      <c r="Y2952" t="s">
        <v>492</v>
      </c>
      <c r="Z2952" t="str">
        <f t="shared" si="1337"/>
        <v>Jun</v>
      </c>
      <c r="AA2952" s="6">
        <f t="shared" ref="AA2952:AE3000" si="1344">IF($I2952=AA$1,IF($L2952=AA$1,$M2952,$O2952),IF($L2952=AA$1,$P2952,0))</f>
        <v>0</v>
      </c>
      <c r="AB2952" s="6">
        <f t="shared" si="1344"/>
        <v>0</v>
      </c>
      <c r="AC2952" s="6">
        <f t="shared" si="1344"/>
        <v>11</v>
      </c>
      <c r="AD2952" s="6">
        <f t="shared" si="1344"/>
        <v>0</v>
      </c>
      <c r="AE2952" s="6">
        <f t="shared" si="1344"/>
        <v>0</v>
      </c>
      <c r="AF2952" s="6">
        <f t="shared" si="1338"/>
        <v>11</v>
      </c>
      <c r="AG2952" s="6">
        <f t="shared" si="1339"/>
        <v>0</v>
      </c>
      <c r="AH2952" s="14" t="str">
        <f>LEFT(X2952,2)&amp;"."&amp;VLOOKUP(MID(X2952,4,3),'Data validation'!$A$1:$B$12,2,FALSE)&amp;".2025"</f>
        <v>07.06.2025</v>
      </c>
      <c r="AI2952">
        <f t="shared" si="1340"/>
        <v>23</v>
      </c>
      <c r="AJ2952" t="str">
        <f>H2952&amp;"."&amp;VLOOKUP(I2952,'Data validation'!$A$1:$B$12,2,FALSE)&amp;".2026"</f>
        <v>20.07.2026</v>
      </c>
      <c r="AK2952">
        <f t="shared" si="1341"/>
        <v>30</v>
      </c>
      <c r="AL2952" t="e">
        <f>VLOOKUP(E2952,[2]Sheet1!$A:$B,2,FALSE)</f>
        <v>#N/A</v>
      </c>
    </row>
    <row r="2953" spans="1:38" x14ac:dyDescent="0.25">
      <c r="A2953" t="str">
        <f>VLOOKUP(Q2953,'Data validation'!$K$2:$L$50,2,FALSE)</f>
        <v>TO</v>
      </c>
      <c r="B2953">
        <f t="shared" si="1326"/>
        <v>1</v>
      </c>
      <c r="C2953">
        <f t="shared" si="1327"/>
        <v>0</v>
      </c>
      <c r="D2953">
        <f t="shared" si="1328"/>
        <v>0</v>
      </c>
      <c r="E2953">
        <v>11962</v>
      </c>
      <c r="F2953" t="s">
        <v>11536</v>
      </c>
      <c r="G2953" t="s">
        <v>28</v>
      </c>
      <c r="H2953" t="str">
        <f t="shared" si="1329"/>
        <v>06</v>
      </c>
      <c r="I2953" t="str">
        <f t="shared" si="1330"/>
        <v>Jun</v>
      </c>
      <c r="J2953" t="s">
        <v>492</v>
      </c>
      <c r="K2953" t="str">
        <f t="shared" si="1331"/>
        <v>07</v>
      </c>
      <c r="L2953" t="str">
        <f t="shared" si="1332"/>
        <v>Jun</v>
      </c>
      <c r="M2953" s="36">
        <v>1</v>
      </c>
      <c r="N2953">
        <f t="shared" si="1333"/>
        <v>1</v>
      </c>
      <c r="O2953">
        <f t="shared" si="1334"/>
        <v>0</v>
      </c>
      <c r="P2953">
        <f t="shared" si="1335"/>
        <v>0</v>
      </c>
      <c r="Q2953" t="s">
        <v>11537</v>
      </c>
      <c r="R2953" t="s">
        <v>25</v>
      </c>
      <c r="S2953" s="36">
        <v>2</v>
      </c>
      <c r="T2953" s="36">
        <v>0</v>
      </c>
      <c r="U2953" s="2">
        <f>SUMIFS(UBB!L:L,UBB!D:D,'Резервации 2026'!E2953)</f>
        <v>161.49288309999997</v>
      </c>
      <c r="V2953" s="2">
        <f t="shared" ref="V2953:V2960" si="1345">+U2953/M2953</f>
        <v>161.49288309999997</v>
      </c>
      <c r="W2953" t="s">
        <v>227</v>
      </c>
      <c r="X2953" t="s">
        <v>11541</v>
      </c>
      <c r="Z2953" t="str">
        <f t="shared" si="1337"/>
        <v>Jun</v>
      </c>
      <c r="AA2953" s="6">
        <f t="shared" si="1344"/>
        <v>0</v>
      </c>
      <c r="AB2953" s="6">
        <f t="shared" si="1344"/>
        <v>1</v>
      </c>
      <c r="AC2953" s="6">
        <f t="shared" si="1344"/>
        <v>0</v>
      </c>
      <c r="AD2953" s="6">
        <f t="shared" si="1344"/>
        <v>0</v>
      </c>
      <c r="AE2953" s="6">
        <f t="shared" si="1344"/>
        <v>0</v>
      </c>
      <c r="AF2953" s="6">
        <f t="shared" si="1338"/>
        <v>1</v>
      </c>
      <c r="AG2953" s="6">
        <f t="shared" si="1339"/>
        <v>0</v>
      </c>
      <c r="AH2953" s="14" t="str">
        <f>LEFT(X2953,2)&amp;"."&amp;VLOOKUP(MID(X2953,4,3),'Data validation'!$A$1:$B$12,2,FALSE)&amp;".2025"</f>
        <v>04.06.2025</v>
      </c>
      <c r="AI2953">
        <f t="shared" si="1340"/>
        <v>23</v>
      </c>
      <c r="AJ2953" t="str">
        <f>H2953&amp;"."&amp;VLOOKUP(I2953,'Data validation'!$A$1:$B$12,2,FALSE)&amp;".2026"</f>
        <v>06.06.2026</v>
      </c>
      <c r="AK2953">
        <f t="shared" si="1341"/>
        <v>23</v>
      </c>
      <c r="AL2953" t="e">
        <f>VLOOKUP(E2953,[2]Sheet1!$A:$B,2,FALSE)</f>
        <v>#N/A</v>
      </c>
    </row>
    <row r="2954" spans="1:38" x14ac:dyDescent="0.25">
      <c r="A2954" t="str">
        <f>VLOOKUP(Q2954,'Data validation'!$K$2:$L$50,2,FALSE)</f>
        <v>TO</v>
      </c>
      <c r="B2954">
        <f t="shared" si="1326"/>
        <v>1</v>
      </c>
      <c r="C2954">
        <f t="shared" si="1327"/>
        <v>0</v>
      </c>
      <c r="D2954">
        <f t="shared" si="1328"/>
        <v>0</v>
      </c>
      <c r="E2954">
        <v>11945</v>
      </c>
      <c r="F2954" t="s">
        <v>11536</v>
      </c>
      <c r="G2954" t="s">
        <v>28</v>
      </c>
      <c r="H2954" t="str">
        <f t="shared" si="1329"/>
        <v>06</v>
      </c>
      <c r="I2954" t="str">
        <f t="shared" si="1330"/>
        <v>Jun</v>
      </c>
      <c r="J2954" t="s">
        <v>492</v>
      </c>
      <c r="K2954" t="str">
        <f t="shared" si="1331"/>
        <v>07</v>
      </c>
      <c r="L2954" t="str">
        <f t="shared" si="1332"/>
        <v>Jun</v>
      </c>
      <c r="M2954" s="36">
        <v>1</v>
      </c>
      <c r="N2954">
        <f t="shared" si="1333"/>
        <v>1</v>
      </c>
      <c r="O2954">
        <f t="shared" si="1334"/>
        <v>0</v>
      </c>
      <c r="P2954">
        <f t="shared" si="1335"/>
        <v>0</v>
      </c>
      <c r="Q2954" t="s">
        <v>11537</v>
      </c>
      <c r="R2954" t="s">
        <v>17</v>
      </c>
      <c r="S2954" s="36">
        <v>1</v>
      </c>
      <c r="T2954" s="36">
        <v>0</v>
      </c>
      <c r="U2954" s="2">
        <f>SUMIFS(UBB!L:L,UBB!D:D,'Резервации 2026'!E2954)</f>
        <v>113.04697399999999</v>
      </c>
      <c r="V2954" s="2">
        <f t="shared" si="1345"/>
        <v>113.04697399999999</v>
      </c>
      <c r="W2954" t="s">
        <v>227</v>
      </c>
      <c r="X2954" t="s">
        <v>11541</v>
      </c>
      <c r="Z2954" t="str">
        <f t="shared" si="1337"/>
        <v>Jun</v>
      </c>
      <c r="AA2954" s="6">
        <f t="shared" si="1344"/>
        <v>0</v>
      </c>
      <c r="AB2954" s="6">
        <f t="shared" si="1344"/>
        <v>1</v>
      </c>
      <c r="AC2954" s="6">
        <f t="shared" si="1344"/>
        <v>0</v>
      </c>
      <c r="AD2954" s="6">
        <f t="shared" si="1344"/>
        <v>0</v>
      </c>
      <c r="AE2954" s="6">
        <f t="shared" si="1344"/>
        <v>0</v>
      </c>
      <c r="AF2954" s="6">
        <f t="shared" si="1338"/>
        <v>1</v>
      </c>
      <c r="AG2954" s="6">
        <f t="shared" si="1339"/>
        <v>0</v>
      </c>
      <c r="AH2954" s="14" t="str">
        <f>LEFT(X2954,2)&amp;"."&amp;VLOOKUP(MID(X2954,4,3),'Data validation'!$A$1:$B$12,2,FALSE)&amp;".2025"</f>
        <v>04.06.2025</v>
      </c>
      <c r="AI2954">
        <f t="shared" si="1340"/>
        <v>23</v>
      </c>
      <c r="AJ2954" t="str">
        <f>H2954&amp;"."&amp;VLOOKUP(I2954,'Data validation'!$A$1:$B$12,2,FALSE)&amp;".2026"</f>
        <v>06.06.2026</v>
      </c>
      <c r="AK2954">
        <f t="shared" si="1341"/>
        <v>23</v>
      </c>
      <c r="AL2954" t="e">
        <f>VLOOKUP(E2954,[2]Sheet1!$A:$B,2,FALSE)</f>
        <v>#N/A</v>
      </c>
    </row>
    <row r="2955" spans="1:38" x14ac:dyDescent="0.25">
      <c r="A2955" t="str">
        <f>VLOOKUP(Q2955,'Data validation'!$K$2:$L$50,2,FALSE)</f>
        <v>TO</v>
      </c>
      <c r="B2955">
        <f t="shared" si="1326"/>
        <v>1</v>
      </c>
      <c r="C2955">
        <f t="shared" si="1327"/>
        <v>0</v>
      </c>
      <c r="D2955">
        <f t="shared" si="1328"/>
        <v>0</v>
      </c>
      <c r="E2955">
        <v>11944</v>
      </c>
      <c r="F2955" t="s">
        <v>11536</v>
      </c>
      <c r="G2955" t="s">
        <v>28</v>
      </c>
      <c r="H2955" t="str">
        <f t="shared" si="1329"/>
        <v>06</v>
      </c>
      <c r="I2955" t="str">
        <f t="shared" si="1330"/>
        <v>Jun</v>
      </c>
      <c r="J2955" t="s">
        <v>492</v>
      </c>
      <c r="K2955" t="str">
        <f t="shared" si="1331"/>
        <v>07</v>
      </c>
      <c r="L2955" t="str">
        <f t="shared" si="1332"/>
        <v>Jun</v>
      </c>
      <c r="M2955" s="36">
        <v>1</v>
      </c>
      <c r="N2955">
        <f t="shared" si="1333"/>
        <v>1</v>
      </c>
      <c r="O2955">
        <f t="shared" si="1334"/>
        <v>0</v>
      </c>
      <c r="P2955">
        <f t="shared" si="1335"/>
        <v>0</v>
      </c>
      <c r="Q2955" t="s">
        <v>11537</v>
      </c>
      <c r="R2955" t="s">
        <v>17</v>
      </c>
      <c r="S2955" s="36">
        <v>1</v>
      </c>
      <c r="T2955" s="36">
        <v>0</v>
      </c>
      <c r="U2955" s="2">
        <f>SUMIFS(UBB!L:L,UBB!D:D,'Резервации 2026'!E2955)</f>
        <v>113.04697399999999</v>
      </c>
      <c r="V2955" s="2">
        <f t="shared" si="1345"/>
        <v>113.04697399999999</v>
      </c>
      <c r="W2955" t="s">
        <v>227</v>
      </c>
      <c r="X2955" t="s">
        <v>11541</v>
      </c>
      <c r="Z2955" t="str">
        <f t="shared" si="1337"/>
        <v>Jun</v>
      </c>
      <c r="AA2955" s="6">
        <f t="shared" si="1344"/>
        <v>0</v>
      </c>
      <c r="AB2955" s="6">
        <f t="shared" si="1344"/>
        <v>1</v>
      </c>
      <c r="AC2955" s="6">
        <f t="shared" si="1344"/>
        <v>0</v>
      </c>
      <c r="AD2955" s="6">
        <f t="shared" si="1344"/>
        <v>0</v>
      </c>
      <c r="AE2955" s="6">
        <f t="shared" si="1344"/>
        <v>0</v>
      </c>
      <c r="AF2955" s="6">
        <f t="shared" si="1338"/>
        <v>1</v>
      </c>
      <c r="AG2955" s="6">
        <f t="shared" si="1339"/>
        <v>0</v>
      </c>
      <c r="AH2955" s="14" t="str">
        <f>LEFT(X2955,2)&amp;"."&amp;VLOOKUP(MID(X2955,4,3),'Data validation'!$A$1:$B$12,2,FALSE)&amp;".2025"</f>
        <v>04.06.2025</v>
      </c>
      <c r="AI2955">
        <f t="shared" si="1340"/>
        <v>23</v>
      </c>
      <c r="AJ2955" t="str">
        <f>H2955&amp;"."&amp;VLOOKUP(I2955,'Data validation'!$A$1:$B$12,2,FALSE)&amp;".2026"</f>
        <v>06.06.2026</v>
      </c>
      <c r="AK2955">
        <f t="shared" si="1341"/>
        <v>23</v>
      </c>
      <c r="AL2955" t="e">
        <f>VLOOKUP(E2955,[2]Sheet1!$A:$B,2,FALSE)</f>
        <v>#N/A</v>
      </c>
    </row>
    <row r="2956" spans="1:38" x14ac:dyDescent="0.25">
      <c r="A2956" t="str">
        <f>VLOOKUP(Q2956,'Data validation'!$K$2:$L$50,2,FALSE)</f>
        <v>TO</v>
      </c>
      <c r="B2956">
        <f t="shared" si="1326"/>
        <v>1</v>
      </c>
      <c r="C2956">
        <f t="shared" si="1327"/>
        <v>0</v>
      </c>
      <c r="D2956">
        <f t="shared" si="1328"/>
        <v>0</v>
      </c>
      <c r="E2956">
        <v>11971</v>
      </c>
      <c r="F2956" t="s">
        <v>11536</v>
      </c>
      <c r="G2956" t="s">
        <v>28</v>
      </c>
      <c r="H2956" t="str">
        <f t="shared" si="1329"/>
        <v>06</v>
      </c>
      <c r="I2956" t="str">
        <f t="shared" si="1330"/>
        <v>Jun</v>
      </c>
      <c r="J2956" t="s">
        <v>492</v>
      </c>
      <c r="K2956" t="str">
        <f t="shared" si="1331"/>
        <v>07</v>
      </c>
      <c r="L2956" t="str">
        <f t="shared" si="1332"/>
        <v>Jun</v>
      </c>
      <c r="M2956" s="36">
        <v>1</v>
      </c>
      <c r="N2956">
        <f t="shared" si="1333"/>
        <v>1</v>
      </c>
      <c r="O2956">
        <f t="shared" si="1334"/>
        <v>0</v>
      </c>
      <c r="P2956">
        <f t="shared" si="1335"/>
        <v>0</v>
      </c>
      <c r="Q2956" t="s">
        <v>11537</v>
      </c>
      <c r="R2956" t="s">
        <v>25</v>
      </c>
      <c r="S2956" s="36">
        <v>2</v>
      </c>
      <c r="T2956" s="36">
        <v>0</v>
      </c>
      <c r="U2956" s="2">
        <f>SUMIFS(UBB!L:L,UBB!D:D,'Резервации 2026'!E2956)</f>
        <v>161.49288309999997</v>
      </c>
      <c r="V2956" s="2">
        <f t="shared" si="1345"/>
        <v>161.49288309999997</v>
      </c>
      <c r="W2956" t="s">
        <v>227</v>
      </c>
      <c r="X2956" t="s">
        <v>11538</v>
      </c>
      <c r="Z2956" t="str">
        <f t="shared" si="1337"/>
        <v>Jun</v>
      </c>
      <c r="AA2956" s="6">
        <f t="shared" si="1344"/>
        <v>0</v>
      </c>
      <c r="AB2956" s="6">
        <f t="shared" si="1344"/>
        <v>1</v>
      </c>
      <c r="AC2956" s="6">
        <f t="shared" si="1344"/>
        <v>0</v>
      </c>
      <c r="AD2956" s="6">
        <f t="shared" si="1344"/>
        <v>0</v>
      </c>
      <c r="AE2956" s="6">
        <f t="shared" si="1344"/>
        <v>0</v>
      </c>
      <c r="AF2956" s="6">
        <f t="shared" si="1338"/>
        <v>1</v>
      </c>
      <c r="AG2956" s="6">
        <f t="shared" si="1339"/>
        <v>0</v>
      </c>
      <c r="AH2956" s="14" t="str">
        <f>LEFT(X2956,2)&amp;"."&amp;VLOOKUP(MID(X2956,4,3),'Data validation'!$A$1:$B$12,2,FALSE)&amp;".2025"</f>
        <v>04.06.2025</v>
      </c>
      <c r="AI2956">
        <f t="shared" si="1340"/>
        <v>23</v>
      </c>
      <c r="AJ2956" t="str">
        <f>H2956&amp;"."&amp;VLOOKUP(I2956,'Data validation'!$A$1:$B$12,2,FALSE)&amp;".2026"</f>
        <v>06.06.2026</v>
      </c>
      <c r="AK2956">
        <f t="shared" si="1341"/>
        <v>23</v>
      </c>
      <c r="AL2956" t="e">
        <f>VLOOKUP(E2956,[2]Sheet1!$A:$B,2,FALSE)</f>
        <v>#N/A</v>
      </c>
    </row>
    <row r="2957" spans="1:38" x14ac:dyDescent="0.25">
      <c r="A2957" t="str">
        <f>VLOOKUP(Q2957,'Data validation'!$K$2:$L$50,2,FALSE)</f>
        <v>TO</v>
      </c>
      <c r="B2957">
        <f t="shared" si="1326"/>
        <v>1</v>
      </c>
      <c r="C2957">
        <f t="shared" si="1327"/>
        <v>0</v>
      </c>
      <c r="D2957">
        <f t="shared" si="1328"/>
        <v>0</v>
      </c>
      <c r="E2957">
        <v>11959</v>
      </c>
      <c r="F2957" t="s">
        <v>11536</v>
      </c>
      <c r="G2957" t="s">
        <v>28</v>
      </c>
      <c r="H2957" t="str">
        <f t="shared" si="1329"/>
        <v>06</v>
      </c>
      <c r="I2957" t="str">
        <f t="shared" si="1330"/>
        <v>Jun</v>
      </c>
      <c r="J2957" t="s">
        <v>492</v>
      </c>
      <c r="K2957" t="str">
        <f t="shared" si="1331"/>
        <v>07</v>
      </c>
      <c r="L2957" t="str">
        <f t="shared" si="1332"/>
        <v>Jun</v>
      </c>
      <c r="M2957" s="36">
        <v>1</v>
      </c>
      <c r="N2957">
        <f t="shared" si="1333"/>
        <v>1</v>
      </c>
      <c r="O2957">
        <f t="shared" si="1334"/>
        <v>0</v>
      </c>
      <c r="P2957">
        <f t="shared" si="1335"/>
        <v>0</v>
      </c>
      <c r="Q2957" t="s">
        <v>11537</v>
      </c>
      <c r="R2957" t="s">
        <v>25</v>
      </c>
      <c r="S2957" s="36">
        <v>2</v>
      </c>
      <c r="T2957" s="36">
        <v>0</v>
      </c>
      <c r="U2957" s="2">
        <f>SUMIFS(UBB!L:L,UBB!D:D,'Резервации 2026'!E2957)</f>
        <v>161.49288309999997</v>
      </c>
      <c r="V2957" s="2">
        <f t="shared" si="1345"/>
        <v>161.49288309999997</v>
      </c>
      <c r="W2957" t="s">
        <v>227</v>
      </c>
      <c r="X2957" t="s">
        <v>11541</v>
      </c>
      <c r="Z2957" t="str">
        <f t="shared" si="1337"/>
        <v>Jun</v>
      </c>
      <c r="AA2957" s="6">
        <f t="shared" si="1344"/>
        <v>0</v>
      </c>
      <c r="AB2957" s="6">
        <f t="shared" si="1344"/>
        <v>1</v>
      </c>
      <c r="AC2957" s="6">
        <f t="shared" si="1344"/>
        <v>0</v>
      </c>
      <c r="AD2957" s="6">
        <f t="shared" si="1344"/>
        <v>0</v>
      </c>
      <c r="AE2957" s="6">
        <f t="shared" si="1344"/>
        <v>0</v>
      </c>
      <c r="AF2957" s="6">
        <f t="shared" si="1338"/>
        <v>1</v>
      </c>
      <c r="AG2957" s="6">
        <f t="shared" si="1339"/>
        <v>0</v>
      </c>
      <c r="AH2957" s="14" t="str">
        <f>LEFT(X2957,2)&amp;"."&amp;VLOOKUP(MID(X2957,4,3),'Data validation'!$A$1:$B$12,2,FALSE)&amp;".2025"</f>
        <v>04.06.2025</v>
      </c>
      <c r="AI2957">
        <f t="shared" si="1340"/>
        <v>23</v>
      </c>
      <c r="AJ2957" t="str">
        <f>H2957&amp;"."&amp;VLOOKUP(I2957,'Data validation'!$A$1:$B$12,2,FALSE)&amp;".2026"</f>
        <v>06.06.2026</v>
      </c>
      <c r="AK2957">
        <f t="shared" si="1341"/>
        <v>23</v>
      </c>
      <c r="AL2957" t="e">
        <f>VLOOKUP(E2957,[2]Sheet1!$A:$B,2,FALSE)</f>
        <v>#N/A</v>
      </c>
    </row>
    <row r="2958" spans="1:38" x14ac:dyDescent="0.25">
      <c r="A2958" t="str">
        <f>VLOOKUP(Q2958,'Data validation'!$K$2:$L$50,2,FALSE)</f>
        <v>TO</v>
      </c>
      <c r="B2958">
        <f t="shared" si="1326"/>
        <v>1</v>
      </c>
      <c r="C2958">
        <f t="shared" si="1327"/>
        <v>0</v>
      </c>
      <c r="D2958">
        <f t="shared" si="1328"/>
        <v>0</v>
      </c>
      <c r="E2958">
        <v>12000</v>
      </c>
      <c r="F2958" t="s">
        <v>11536</v>
      </c>
      <c r="G2958" t="s">
        <v>28</v>
      </c>
      <c r="H2958" t="str">
        <f t="shared" si="1329"/>
        <v>06</v>
      </c>
      <c r="I2958" t="str">
        <f t="shared" si="1330"/>
        <v>Jun</v>
      </c>
      <c r="J2958" t="s">
        <v>492</v>
      </c>
      <c r="K2958" t="str">
        <f t="shared" si="1331"/>
        <v>07</v>
      </c>
      <c r="L2958" t="str">
        <f t="shared" si="1332"/>
        <v>Jun</v>
      </c>
      <c r="M2958" s="36">
        <v>1</v>
      </c>
      <c r="N2958">
        <f t="shared" si="1333"/>
        <v>1</v>
      </c>
      <c r="O2958">
        <f t="shared" si="1334"/>
        <v>0</v>
      </c>
      <c r="P2958">
        <f t="shared" si="1335"/>
        <v>0</v>
      </c>
      <c r="Q2958" t="s">
        <v>11537</v>
      </c>
      <c r="R2958" t="s">
        <v>17</v>
      </c>
      <c r="S2958" s="36">
        <v>3</v>
      </c>
      <c r="T2958" s="36">
        <v>0</v>
      </c>
      <c r="U2958" s="2">
        <f>SUMIFS(UBB!L:L,UBB!D:D,'Резервации 2026'!E2958)</f>
        <v>242.22954549999997</v>
      </c>
      <c r="V2958" s="2">
        <f t="shared" si="1345"/>
        <v>242.22954549999997</v>
      </c>
      <c r="W2958" t="s">
        <v>227</v>
      </c>
      <c r="X2958" t="s">
        <v>11538</v>
      </c>
      <c r="Z2958" t="str">
        <f t="shared" si="1337"/>
        <v>Jun</v>
      </c>
      <c r="AA2958" s="6">
        <f t="shared" si="1344"/>
        <v>0</v>
      </c>
      <c r="AB2958" s="6">
        <f t="shared" si="1344"/>
        <v>1</v>
      </c>
      <c r="AC2958" s="6">
        <f t="shared" si="1344"/>
        <v>0</v>
      </c>
      <c r="AD2958" s="6">
        <f t="shared" si="1344"/>
        <v>0</v>
      </c>
      <c r="AE2958" s="6">
        <f t="shared" si="1344"/>
        <v>0</v>
      </c>
      <c r="AF2958" s="6">
        <f t="shared" si="1338"/>
        <v>1</v>
      </c>
      <c r="AG2958" s="6">
        <f t="shared" si="1339"/>
        <v>0</v>
      </c>
      <c r="AH2958" s="14" t="str">
        <f>LEFT(X2958,2)&amp;"."&amp;VLOOKUP(MID(X2958,4,3),'Data validation'!$A$1:$B$12,2,FALSE)&amp;".2025"</f>
        <v>04.06.2025</v>
      </c>
      <c r="AI2958">
        <f t="shared" si="1340"/>
        <v>23</v>
      </c>
      <c r="AJ2958" t="str">
        <f>H2958&amp;"."&amp;VLOOKUP(I2958,'Data validation'!$A$1:$B$12,2,FALSE)&amp;".2026"</f>
        <v>06.06.2026</v>
      </c>
      <c r="AK2958">
        <f t="shared" si="1341"/>
        <v>23</v>
      </c>
      <c r="AL2958" t="e">
        <f>VLOOKUP(E2958,[2]Sheet1!$A:$B,2,FALSE)</f>
        <v>#N/A</v>
      </c>
    </row>
    <row r="2959" spans="1:38" x14ac:dyDescent="0.25">
      <c r="A2959" t="str">
        <f>VLOOKUP(Q2959,'Data validation'!$K$2:$L$50,2,FALSE)</f>
        <v>TO</v>
      </c>
      <c r="B2959">
        <f t="shared" si="1326"/>
        <v>1</v>
      </c>
      <c r="C2959">
        <f t="shared" si="1327"/>
        <v>0</v>
      </c>
      <c r="D2959">
        <f t="shared" si="1328"/>
        <v>0</v>
      </c>
      <c r="E2959">
        <v>11950</v>
      </c>
      <c r="F2959" t="s">
        <v>11536</v>
      </c>
      <c r="G2959" t="s">
        <v>28</v>
      </c>
      <c r="H2959" t="str">
        <f t="shared" si="1329"/>
        <v>06</v>
      </c>
      <c r="I2959" t="str">
        <f t="shared" si="1330"/>
        <v>Jun</v>
      </c>
      <c r="J2959" t="s">
        <v>492</v>
      </c>
      <c r="K2959" t="str">
        <f t="shared" si="1331"/>
        <v>07</v>
      </c>
      <c r="L2959" t="str">
        <f t="shared" si="1332"/>
        <v>Jun</v>
      </c>
      <c r="M2959" s="36">
        <v>1</v>
      </c>
      <c r="N2959">
        <f t="shared" si="1333"/>
        <v>1</v>
      </c>
      <c r="O2959">
        <f t="shared" si="1334"/>
        <v>0</v>
      </c>
      <c r="P2959">
        <f t="shared" si="1335"/>
        <v>0</v>
      </c>
      <c r="Q2959" t="s">
        <v>11537</v>
      </c>
      <c r="R2959" t="s">
        <v>20</v>
      </c>
      <c r="S2959" s="36">
        <v>1</v>
      </c>
      <c r="T2959" s="36">
        <v>0</v>
      </c>
      <c r="U2959" s="2">
        <f>SUMIFS(UBB!L:L,UBB!D:D,'Резервации 2026'!E2959)</f>
        <v>113.04697399999999</v>
      </c>
      <c r="V2959" s="2">
        <f t="shared" si="1345"/>
        <v>113.04697399999999</v>
      </c>
      <c r="W2959" t="s">
        <v>227</v>
      </c>
      <c r="X2959" t="s">
        <v>11541</v>
      </c>
      <c r="Z2959" t="str">
        <f t="shared" si="1337"/>
        <v>Jun</v>
      </c>
      <c r="AA2959" s="6">
        <f t="shared" si="1344"/>
        <v>0</v>
      </c>
      <c r="AB2959" s="6">
        <f t="shared" si="1344"/>
        <v>1</v>
      </c>
      <c r="AC2959" s="6">
        <f t="shared" si="1344"/>
        <v>0</v>
      </c>
      <c r="AD2959" s="6">
        <f t="shared" si="1344"/>
        <v>0</v>
      </c>
      <c r="AE2959" s="6">
        <f t="shared" si="1344"/>
        <v>0</v>
      </c>
      <c r="AF2959" s="6">
        <f t="shared" si="1338"/>
        <v>1</v>
      </c>
      <c r="AG2959" s="6">
        <f t="shared" si="1339"/>
        <v>0</v>
      </c>
      <c r="AH2959" s="14" t="str">
        <f>LEFT(X2959,2)&amp;"."&amp;VLOOKUP(MID(X2959,4,3),'Data validation'!$A$1:$B$12,2,FALSE)&amp;".2025"</f>
        <v>04.06.2025</v>
      </c>
      <c r="AI2959">
        <f t="shared" si="1340"/>
        <v>23</v>
      </c>
      <c r="AJ2959" t="str">
        <f>H2959&amp;"."&amp;VLOOKUP(I2959,'Data validation'!$A$1:$B$12,2,FALSE)&amp;".2026"</f>
        <v>06.06.2026</v>
      </c>
      <c r="AK2959">
        <f t="shared" si="1341"/>
        <v>23</v>
      </c>
      <c r="AL2959" t="e">
        <f>VLOOKUP(E2959,[2]Sheet1!$A:$B,2,FALSE)</f>
        <v>#N/A</v>
      </c>
    </row>
    <row r="2960" spans="1:38" x14ac:dyDescent="0.25">
      <c r="A2960" t="str">
        <f>VLOOKUP(Q2960,'Data validation'!$K$2:$L$50,2,FALSE)</f>
        <v>TO</v>
      </c>
      <c r="B2960">
        <f t="shared" si="1326"/>
        <v>1</v>
      </c>
      <c r="C2960">
        <f t="shared" si="1327"/>
        <v>0</v>
      </c>
      <c r="D2960">
        <f t="shared" si="1328"/>
        <v>0</v>
      </c>
      <c r="E2960">
        <v>11987</v>
      </c>
      <c r="F2960" t="s">
        <v>11536</v>
      </c>
      <c r="G2960" t="s">
        <v>28</v>
      </c>
      <c r="H2960" t="str">
        <f t="shared" si="1329"/>
        <v>06</v>
      </c>
      <c r="I2960" t="str">
        <f t="shared" si="1330"/>
        <v>Jun</v>
      </c>
      <c r="J2960" t="s">
        <v>492</v>
      </c>
      <c r="K2960" t="str">
        <f t="shared" si="1331"/>
        <v>07</v>
      </c>
      <c r="L2960" t="str">
        <f t="shared" si="1332"/>
        <v>Jun</v>
      </c>
      <c r="M2960" s="36">
        <v>1</v>
      </c>
      <c r="N2960">
        <f t="shared" si="1333"/>
        <v>1</v>
      </c>
      <c r="O2960">
        <f t="shared" si="1334"/>
        <v>0</v>
      </c>
      <c r="P2960">
        <f t="shared" si="1335"/>
        <v>0</v>
      </c>
      <c r="Q2960" t="s">
        <v>11537</v>
      </c>
      <c r="R2960" t="s">
        <v>17</v>
      </c>
      <c r="S2960" s="36">
        <v>2</v>
      </c>
      <c r="T2960" s="36">
        <v>0</v>
      </c>
      <c r="U2960" s="2">
        <f>SUMIFS(UBB!L:L,UBB!D:D,'Резервации 2026'!E2960)</f>
        <v>161.49288309999997</v>
      </c>
      <c r="V2960" s="2">
        <f t="shared" si="1345"/>
        <v>161.49288309999997</v>
      </c>
      <c r="W2960" t="s">
        <v>227</v>
      </c>
      <c r="X2960" t="s">
        <v>11538</v>
      </c>
      <c r="Z2960" t="str">
        <f t="shared" si="1337"/>
        <v>Jun</v>
      </c>
      <c r="AA2960" s="6">
        <f t="shared" si="1344"/>
        <v>0</v>
      </c>
      <c r="AB2960" s="6">
        <f t="shared" si="1344"/>
        <v>1</v>
      </c>
      <c r="AC2960" s="6">
        <f t="shared" si="1344"/>
        <v>0</v>
      </c>
      <c r="AD2960" s="6">
        <f t="shared" si="1344"/>
        <v>0</v>
      </c>
      <c r="AE2960" s="6">
        <f t="shared" si="1344"/>
        <v>0</v>
      </c>
      <c r="AF2960" s="6">
        <f t="shared" si="1338"/>
        <v>1</v>
      </c>
      <c r="AG2960" s="6">
        <f t="shared" si="1339"/>
        <v>0</v>
      </c>
      <c r="AH2960" s="14" t="str">
        <f>LEFT(X2960,2)&amp;"."&amp;VLOOKUP(MID(X2960,4,3),'Data validation'!$A$1:$B$12,2,FALSE)&amp;".2025"</f>
        <v>04.06.2025</v>
      </c>
      <c r="AI2960">
        <f t="shared" si="1340"/>
        <v>23</v>
      </c>
      <c r="AJ2960" t="str">
        <f>H2960&amp;"."&amp;VLOOKUP(I2960,'Data validation'!$A$1:$B$12,2,FALSE)&amp;".2026"</f>
        <v>06.06.2026</v>
      </c>
      <c r="AK2960">
        <f t="shared" si="1341"/>
        <v>23</v>
      </c>
      <c r="AL2960" t="e">
        <f>VLOOKUP(E2960,[2]Sheet1!$A:$B,2,FALSE)</f>
        <v>#N/A</v>
      </c>
    </row>
    <row r="2961" spans="1:38" x14ac:dyDescent="0.25">
      <c r="A2961" t="str">
        <f>VLOOKUP(Q2961,'Data validation'!$K$2:$L$50,2,FALSE)</f>
        <v>BOOKING</v>
      </c>
      <c r="B2961">
        <f t="shared" si="1326"/>
        <v>0</v>
      </c>
      <c r="C2961">
        <f t="shared" si="1327"/>
        <v>3</v>
      </c>
      <c r="D2961">
        <f t="shared" si="1328"/>
        <v>0</v>
      </c>
      <c r="E2961">
        <v>12031</v>
      </c>
      <c r="F2961" t="s">
        <v>11576</v>
      </c>
      <c r="G2961" t="s">
        <v>427</v>
      </c>
      <c r="H2961" t="str">
        <f t="shared" si="1329"/>
        <v>11</v>
      </c>
      <c r="I2961" t="str">
        <f t="shared" si="1330"/>
        <v>Sep</v>
      </c>
      <c r="J2961" t="s">
        <v>10452</v>
      </c>
      <c r="K2961" t="str">
        <f t="shared" si="1331"/>
        <v>14</v>
      </c>
      <c r="L2961" t="str">
        <f t="shared" si="1332"/>
        <v>Sep</v>
      </c>
      <c r="M2961" s="36">
        <v>3</v>
      </c>
      <c r="N2961">
        <f t="shared" si="1333"/>
        <v>3</v>
      </c>
      <c r="O2961">
        <f t="shared" si="1334"/>
        <v>0</v>
      </c>
      <c r="P2961">
        <f t="shared" si="1335"/>
        <v>0</v>
      </c>
      <c r="Q2961" t="s">
        <v>587</v>
      </c>
      <c r="R2961" t="s">
        <v>20</v>
      </c>
      <c r="S2961" s="36">
        <v>2</v>
      </c>
      <c r="T2961" s="36">
        <v>0</v>
      </c>
      <c r="U2961" s="2">
        <v>771.7633406422018</v>
      </c>
      <c r="V2961" s="2">
        <v>257.25444688073389</v>
      </c>
      <c r="W2961" t="s">
        <v>262</v>
      </c>
      <c r="X2961" t="s">
        <v>11577</v>
      </c>
      <c r="Y2961" t="s">
        <v>492</v>
      </c>
      <c r="Z2961" t="str">
        <f t="shared" si="1337"/>
        <v>Jun</v>
      </c>
      <c r="AA2961" s="6">
        <f t="shared" si="1344"/>
        <v>0</v>
      </c>
      <c r="AB2961" s="6">
        <f t="shared" si="1344"/>
        <v>0</v>
      </c>
      <c r="AC2961" s="6">
        <f t="shared" si="1344"/>
        <v>0</v>
      </c>
      <c r="AD2961" s="6">
        <f t="shared" si="1344"/>
        <v>0</v>
      </c>
      <c r="AE2961" s="6">
        <f t="shared" si="1344"/>
        <v>3</v>
      </c>
      <c r="AF2961" s="6">
        <f t="shared" si="1338"/>
        <v>3</v>
      </c>
      <c r="AG2961" s="6">
        <f t="shared" si="1339"/>
        <v>0</v>
      </c>
      <c r="AH2961" s="14" t="str">
        <f>LEFT(X2961,2)&amp;"."&amp;VLOOKUP(MID(X2961,4,3),'Data validation'!$A$1:$B$12,2,FALSE)&amp;".2025"</f>
        <v>07.06.2025</v>
      </c>
      <c r="AI2961">
        <f t="shared" si="1340"/>
        <v>23</v>
      </c>
      <c r="AJ2961" t="str">
        <f>H2961&amp;"."&amp;VLOOKUP(I2961,'Data validation'!$A$1:$B$12,2,FALSE)&amp;".2026"</f>
        <v>11.09.2026</v>
      </c>
      <c r="AK2961">
        <f t="shared" si="1341"/>
        <v>37</v>
      </c>
      <c r="AL2961" t="e">
        <f>VLOOKUP(E2961,[2]Sheet1!$A:$B,2,FALSE)</f>
        <v>#N/A</v>
      </c>
    </row>
    <row r="2962" spans="1:38" x14ac:dyDescent="0.25">
      <c r="A2962" t="str">
        <f>VLOOKUP(Q2962,'Data validation'!$K$2:$L$50,2,FALSE)</f>
        <v>TO</v>
      </c>
      <c r="B2962">
        <f t="shared" si="1326"/>
        <v>1</v>
      </c>
      <c r="C2962">
        <f t="shared" si="1327"/>
        <v>0</v>
      </c>
      <c r="D2962">
        <f t="shared" si="1328"/>
        <v>0</v>
      </c>
      <c r="E2962">
        <v>11986</v>
      </c>
      <c r="F2962" t="s">
        <v>11536</v>
      </c>
      <c r="G2962" t="s">
        <v>28</v>
      </c>
      <c r="H2962" t="str">
        <f t="shared" si="1329"/>
        <v>06</v>
      </c>
      <c r="I2962" t="str">
        <f t="shared" si="1330"/>
        <v>Jun</v>
      </c>
      <c r="J2962" t="s">
        <v>492</v>
      </c>
      <c r="K2962" t="str">
        <f t="shared" si="1331"/>
        <v>07</v>
      </c>
      <c r="L2962" t="str">
        <f t="shared" si="1332"/>
        <v>Jun</v>
      </c>
      <c r="M2962" s="36">
        <v>1</v>
      </c>
      <c r="N2962">
        <f t="shared" si="1333"/>
        <v>1</v>
      </c>
      <c r="O2962">
        <f t="shared" si="1334"/>
        <v>0</v>
      </c>
      <c r="P2962">
        <f t="shared" si="1335"/>
        <v>0</v>
      </c>
      <c r="Q2962" t="s">
        <v>11537</v>
      </c>
      <c r="R2962" t="s">
        <v>20</v>
      </c>
      <c r="S2962" s="36">
        <v>2</v>
      </c>
      <c r="T2962" s="36">
        <v>0</v>
      </c>
      <c r="U2962" s="2">
        <f>SUMIFS(UBB!L:L,UBB!D:D,'Резервации 2026'!E2962)</f>
        <v>161.49288309999997</v>
      </c>
      <c r="V2962" s="2">
        <f t="shared" ref="V2962:V2967" si="1346">+U2962/M2962</f>
        <v>161.49288309999997</v>
      </c>
      <c r="W2962" t="s">
        <v>227</v>
      </c>
      <c r="X2962" t="s">
        <v>11538</v>
      </c>
      <c r="Z2962" t="str">
        <f t="shared" si="1337"/>
        <v>Jun</v>
      </c>
      <c r="AA2962" s="6">
        <f t="shared" si="1344"/>
        <v>0</v>
      </c>
      <c r="AB2962" s="6">
        <f t="shared" si="1344"/>
        <v>1</v>
      </c>
      <c r="AC2962" s="6">
        <f t="shared" si="1344"/>
        <v>0</v>
      </c>
      <c r="AD2962" s="6">
        <f t="shared" si="1344"/>
        <v>0</v>
      </c>
      <c r="AE2962" s="6">
        <f t="shared" si="1344"/>
        <v>0</v>
      </c>
      <c r="AF2962" s="6">
        <f t="shared" si="1338"/>
        <v>1</v>
      </c>
      <c r="AG2962" s="6">
        <f t="shared" si="1339"/>
        <v>0</v>
      </c>
      <c r="AH2962" s="14" t="str">
        <f>LEFT(X2962,2)&amp;"."&amp;VLOOKUP(MID(X2962,4,3),'Data validation'!$A$1:$B$12,2,FALSE)&amp;".2025"</f>
        <v>04.06.2025</v>
      </c>
      <c r="AI2962">
        <f t="shared" si="1340"/>
        <v>23</v>
      </c>
      <c r="AJ2962" t="str">
        <f>H2962&amp;"."&amp;VLOOKUP(I2962,'Data validation'!$A$1:$B$12,2,FALSE)&amp;".2026"</f>
        <v>06.06.2026</v>
      </c>
      <c r="AK2962">
        <f t="shared" si="1341"/>
        <v>23</v>
      </c>
      <c r="AL2962" t="e">
        <f>VLOOKUP(E2962,[2]Sheet1!$A:$B,2,FALSE)</f>
        <v>#N/A</v>
      </c>
    </row>
    <row r="2963" spans="1:38" x14ac:dyDescent="0.25">
      <c r="A2963" t="str">
        <f>VLOOKUP(Q2963,'Data validation'!$K$2:$L$50,2,FALSE)</f>
        <v>TO</v>
      </c>
      <c r="B2963">
        <f t="shared" si="1326"/>
        <v>1</v>
      </c>
      <c r="C2963">
        <f t="shared" si="1327"/>
        <v>0</v>
      </c>
      <c r="D2963">
        <f t="shared" si="1328"/>
        <v>0</v>
      </c>
      <c r="E2963">
        <v>11940</v>
      </c>
      <c r="F2963" t="s">
        <v>11536</v>
      </c>
      <c r="G2963" t="s">
        <v>28</v>
      </c>
      <c r="H2963" t="str">
        <f t="shared" si="1329"/>
        <v>06</v>
      </c>
      <c r="I2963" t="str">
        <f t="shared" si="1330"/>
        <v>Jun</v>
      </c>
      <c r="J2963" t="s">
        <v>492</v>
      </c>
      <c r="K2963" t="str">
        <f t="shared" si="1331"/>
        <v>07</v>
      </c>
      <c r="L2963" t="str">
        <f t="shared" si="1332"/>
        <v>Jun</v>
      </c>
      <c r="M2963" s="36">
        <v>1</v>
      </c>
      <c r="N2963">
        <f t="shared" si="1333"/>
        <v>1</v>
      </c>
      <c r="O2963">
        <f t="shared" si="1334"/>
        <v>0</v>
      </c>
      <c r="P2963">
        <f t="shared" si="1335"/>
        <v>0</v>
      </c>
      <c r="Q2963" t="s">
        <v>11537</v>
      </c>
      <c r="R2963" t="s">
        <v>17</v>
      </c>
      <c r="S2963" s="36">
        <v>1</v>
      </c>
      <c r="T2963" s="36">
        <v>0</v>
      </c>
      <c r="U2963" s="2">
        <f>SUMIFS(UBB!L:L,UBB!D:D,'Резервации 2026'!E2963)</f>
        <v>113.04697399999999</v>
      </c>
      <c r="V2963" s="2">
        <f t="shared" si="1346"/>
        <v>113.04697399999999</v>
      </c>
      <c r="W2963" t="s">
        <v>227</v>
      </c>
      <c r="X2963" t="s">
        <v>11541</v>
      </c>
      <c r="Z2963" t="str">
        <f t="shared" si="1337"/>
        <v>Jun</v>
      </c>
      <c r="AA2963" s="6">
        <f t="shared" si="1344"/>
        <v>0</v>
      </c>
      <c r="AB2963" s="6">
        <f t="shared" si="1344"/>
        <v>1</v>
      </c>
      <c r="AC2963" s="6">
        <f t="shared" si="1344"/>
        <v>0</v>
      </c>
      <c r="AD2963" s="6">
        <f t="shared" si="1344"/>
        <v>0</v>
      </c>
      <c r="AE2963" s="6">
        <f t="shared" si="1344"/>
        <v>0</v>
      </c>
      <c r="AF2963" s="6">
        <f t="shared" si="1338"/>
        <v>1</v>
      </c>
      <c r="AG2963" s="6">
        <f t="shared" si="1339"/>
        <v>0</v>
      </c>
      <c r="AH2963" s="14" t="str">
        <f>LEFT(X2963,2)&amp;"."&amp;VLOOKUP(MID(X2963,4,3),'Data validation'!$A$1:$B$12,2,FALSE)&amp;".2025"</f>
        <v>04.06.2025</v>
      </c>
      <c r="AI2963">
        <f t="shared" si="1340"/>
        <v>23</v>
      </c>
      <c r="AJ2963" t="str">
        <f>H2963&amp;"."&amp;VLOOKUP(I2963,'Data validation'!$A$1:$B$12,2,FALSE)&amp;".2026"</f>
        <v>06.06.2026</v>
      </c>
      <c r="AK2963">
        <f t="shared" si="1341"/>
        <v>23</v>
      </c>
      <c r="AL2963" t="e">
        <f>VLOOKUP(E2963,[2]Sheet1!$A:$B,2,FALSE)</f>
        <v>#N/A</v>
      </c>
    </row>
    <row r="2964" spans="1:38" x14ac:dyDescent="0.25">
      <c r="A2964" t="str">
        <f>VLOOKUP(Q2964,'Data validation'!$K$2:$L$50,2,FALSE)</f>
        <v>TO</v>
      </c>
      <c r="B2964">
        <f t="shared" si="1326"/>
        <v>1</v>
      </c>
      <c r="C2964">
        <f t="shared" si="1327"/>
        <v>0</v>
      </c>
      <c r="D2964">
        <f t="shared" si="1328"/>
        <v>0</v>
      </c>
      <c r="E2964">
        <v>11985</v>
      </c>
      <c r="F2964" t="s">
        <v>11536</v>
      </c>
      <c r="G2964" t="s">
        <v>28</v>
      </c>
      <c r="H2964" t="str">
        <f t="shared" si="1329"/>
        <v>06</v>
      </c>
      <c r="I2964" t="str">
        <f t="shared" si="1330"/>
        <v>Jun</v>
      </c>
      <c r="J2964" t="s">
        <v>492</v>
      </c>
      <c r="K2964" t="str">
        <f t="shared" si="1331"/>
        <v>07</v>
      </c>
      <c r="L2964" t="str">
        <f t="shared" si="1332"/>
        <v>Jun</v>
      </c>
      <c r="M2964" s="36">
        <v>1</v>
      </c>
      <c r="N2964">
        <f t="shared" si="1333"/>
        <v>1</v>
      </c>
      <c r="O2964">
        <f t="shared" si="1334"/>
        <v>0</v>
      </c>
      <c r="P2964">
        <f t="shared" si="1335"/>
        <v>0</v>
      </c>
      <c r="Q2964" t="s">
        <v>11537</v>
      </c>
      <c r="R2964" t="s">
        <v>17</v>
      </c>
      <c r="S2964" s="36">
        <v>2</v>
      </c>
      <c r="T2964" s="36">
        <v>0</v>
      </c>
      <c r="U2964" s="2">
        <f>SUMIFS(UBB!L:L,UBB!D:D,'Резервации 2026'!E2964)</f>
        <v>161.49288309999997</v>
      </c>
      <c r="V2964" s="2">
        <f t="shared" si="1346"/>
        <v>161.49288309999997</v>
      </c>
      <c r="W2964" t="s">
        <v>227</v>
      </c>
      <c r="X2964" t="s">
        <v>11538</v>
      </c>
      <c r="Z2964" t="str">
        <f t="shared" si="1337"/>
        <v>Jun</v>
      </c>
      <c r="AA2964" s="6">
        <f t="shared" si="1344"/>
        <v>0</v>
      </c>
      <c r="AB2964" s="6">
        <f t="shared" si="1344"/>
        <v>1</v>
      </c>
      <c r="AC2964" s="6">
        <f t="shared" si="1344"/>
        <v>0</v>
      </c>
      <c r="AD2964" s="6">
        <f t="shared" si="1344"/>
        <v>0</v>
      </c>
      <c r="AE2964" s="6">
        <f t="shared" si="1344"/>
        <v>0</v>
      </c>
      <c r="AF2964" s="6">
        <f t="shared" si="1338"/>
        <v>1</v>
      </c>
      <c r="AG2964" s="6">
        <f t="shared" si="1339"/>
        <v>0</v>
      </c>
      <c r="AH2964" s="14" t="str">
        <f>LEFT(X2964,2)&amp;"."&amp;VLOOKUP(MID(X2964,4,3),'Data validation'!$A$1:$B$12,2,FALSE)&amp;".2025"</f>
        <v>04.06.2025</v>
      </c>
      <c r="AI2964">
        <f t="shared" si="1340"/>
        <v>23</v>
      </c>
      <c r="AJ2964" t="str">
        <f>H2964&amp;"."&amp;VLOOKUP(I2964,'Data validation'!$A$1:$B$12,2,FALSE)&amp;".2026"</f>
        <v>06.06.2026</v>
      </c>
      <c r="AK2964">
        <f t="shared" si="1341"/>
        <v>23</v>
      </c>
      <c r="AL2964" t="e">
        <f>VLOOKUP(E2964,[2]Sheet1!$A:$B,2,FALSE)</f>
        <v>#N/A</v>
      </c>
    </row>
    <row r="2965" spans="1:38" x14ac:dyDescent="0.25">
      <c r="A2965" t="str">
        <f>VLOOKUP(Q2965,'Data validation'!$K$2:$L$50,2,FALSE)</f>
        <v>TO</v>
      </c>
      <c r="B2965">
        <f t="shared" si="1326"/>
        <v>1</v>
      </c>
      <c r="C2965">
        <f t="shared" si="1327"/>
        <v>0</v>
      </c>
      <c r="D2965">
        <f t="shared" si="1328"/>
        <v>0</v>
      </c>
      <c r="E2965">
        <v>11978</v>
      </c>
      <c r="F2965" t="s">
        <v>11536</v>
      </c>
      <c r="G2965" t="s">
        <v>28</v>
      </c>
      <c r="H2965" t="str">
        <f t="shared" si="1329"/>
        <v>06</v>
      </c>
      <c r="I2965" t="str">
        <f t="shared" si="1330"/>
        <v>Jun</v>
      </c>
      <c r="J2965" t="s">
        <v>492</v>
      </c>
      <c r="K2965" t="str">
        <f t="shared" si="1331"/>
        <v>07</v>
      </c>
      <c r="L2965" t="str">
        <f t="shared" si="1332"/>
        <v>Jun</v>
      </c>
      <c r="M2965" s="36">
        <v>1</v>
      </c>
      <c r="N2965">
        <f t="shared" si="1333"/>
        <v>1</v>
      </c>
      <c r="O2965">
        <f t="shared" si="1334"/>
        <v>0</v>
      </c>
      <c r="P2965">
        <f t="shared" si="1335"/>
        <v>0</v>
      </c>
      <c r="Q2965" t="s">
        <v>11537</v>
      </c>
      <c r="R2965" t="s">
        <v>20</v>
      </c>
      <c r="S2965" s="36">
        <v>2</v>
      </c>
      <c r="T2965" s="36">
        <v>0</v>
      </c>
      <c r="U2965" s="2">
        <f>SUMIFS(UBB!L:L,UBB!D:D,'Резервации 2026'!E2965)</f>
        <v>161.49288309999997</v>
      </c>
      <c r="V2965" s="2">
        <f t="shared" si="1346"/>
        <v>161.49288309999997</v>
      </c>
      <c r="W2965" t="s">
        <v>227</v>
      </c>
      <c r="X2965" t="s">
        <v>11538</v>
      </c>
      <c r="Z2965" t="str">
        <f t="shared" si="1337"/>
        <v>Jun</v>
      </c>
      <c r="AA2965" s="6">
        <f t="shared" si="1344"/>
        <v>0</v>
      </c>
      <c r="AB2965" s="6">
        <f t="shared" si="1344"/>
        <v>1</v>
      </c>
      <c r="AC2965" s="6">
        <f t="shared" si="1344"/>
        <v>0</v>
      </c>
      <c r="AD2965" s="6">
        <f t="shared" si="1344"/>
        <v>0</v>
      </c>
      <c r="AE2965" s="6">
        <f t="shared" si="1344"/>
        <v>0</v>
      </c>
      <c r="AF2965" s="6">
        <f t="shared" si="1338"/>
        <v>1</v>
      </c>
      <c r="AG2965" s="6">
        <f t="shared" si="1339"/>
        <v>0</v>
      </c>
      <c r="AH2965" s="14" t="str">
        <f>LEFT(X2965,2)&amp;"."&amp;VLOOKUP(MID(X2965,4,3),'Data validation'!$A$1:$B$12,2,FALSE)&amp;".2025"</f>
        <v>04.06.2025</v>
      </c>
      <c r="AI2965">
        <f t="shared" si="1340"/>
        <v>23</v>
      </c>
      <c r="AJ2965" t="str">
        <f>H2965&amp;"."&amp;VLOOKUP(I2965,'Data validation'!$A$1:$B$12,2,FALSE)&amp;".2026"</f>
        <v>06.06.2026</v>
      </c>
      <c r="AK2965">
        <f t="shared" si="1341"/>
        <v>23</v>
      </c>
      <c r="AL2965" t="e">
        <f>VLOOKUP(E2965,[2]Sheet1!$A:$B,2,FALSE)</f>
        <v>#N/A</v>
      </c>
    </row>
    <row r="2966" spans="1:38" x14ac:dyDescent="0.25">
      <c r="A2966" t="str">
        <f>VLOOKUP(Q2966,'Data validation'!$K$2:$L$50,2,FALSE)</f>
        <v>TO</v>
      </c>
      <c r="B2966">
        <f t="shared" si="1326"/>
        <v>1</v>
      </c>
      <c r="C2966">
        <f t="shared" si="1327"/>
        <v>0</v>
      </c>
      <c r="D2966">
        <f t="shared" si="1328"/>
        <v>0</v>
      </c>
      <c r="E2966">
        <v>11977</v>
      </c>
      <c r="F2966" t="s">
        <v>11536</v>
      </c>
      <c r="G2966" t="s">
        <v>28</v>
      </c>
      <c r="H2966" t="str">
        <f t="shared" si="1329"/>
        <v>06</v>
      </c>
      <c r="I2966" t="str">
        <f t="shared" si="1330"/>
        <v>Jun</v>
      </c>
      <c r="J2966" t="s">
        <v>492</v>
      </c>
      <c r="K2966" t="str">
        <f t="shared" si="1331"/>
        <v>07</v>
      </c>
      <c r="L2966" t="str">
        <f t="shared" si="1332"/>
        <v>Jun</v>
      </c>
      <c r="M2966" s="36">
        <v>1</v>
      </c>
      <c r="N2966">
        <f t="shared" si="1333"/>
        <v>1</v>
      </c>
      <c r="O2966">
        <f t="shared" si="1334"/>
        <v>0</v>
      </c>
      <c r="P2966">
        <f t="shared" si="1335"/>
        <v>0</v>
      </c>
      <c r="Q2966" t="s">
        <v>11537</v>
      </c>
      <c r="R2966" t="s">
        <v>20</v>
      </c>
      <c r="S2966" s="36">
        <v>2</v>
      </c>
      <c r="T2966" s="36">
        <v>0</v>
      </c>
      <c r="U2966" s="2">
        <f>SUMIFS(UBB!L:L,UBB!D:D,'Резервации 2026'!E2966)</f>
        <v>161.49288309999997</v>
      </c>
      <c r="V2966" s="2">
        <f t="shared" si="1346"/>
        <v>161.49288309999997</v>
      </c>
      <c r="W2966" t="s">
        <v>227</v>
      </c>
      <c r="X2966" t="s">
        <v>11538</v>
      </c>
      <c r="Z2966" t="str">
        <f t="shared" si="1337"/>
        <v>Jun</v>
      </c>
      <c r="AA2966" s="6">
        <f t="shared" si="1344"/>
        <v>0</v>
      </c>
      <c r="AB2966" s="6">
        <f t="shared" si="1344"/>
        <v>1</v>
      </c>
      <c r="AC2966" s="6">
        <f t="shared" si="1344"/>
        <v>0</v>
      </c>
      <c r="AD2966" s="6">
        <f t="shared" si="1344"/>
        <v>0</v>
      </c>
      <c r="AE2966" s="6">
        <f t="shared" si="1344"/>
        <v>0</v>
      </c>
      <c r="AF2966" s="6">
        <f t="shared" si="1338"/>
        <v>1</v>
      </c>
      <c r="AG2966" s="6">
        <f t="shared" si="1339"/>
        <v>0</v>
      </c>
      <c r="AH2966" s="14" t="str">
        <f>LEFT(X2966,2)&amp;"."&amp;VLOOKUP(MID(X2966,4,3),'Data validation'!$A$1:$B$12,2,FALSE)&amp;".2025"</f>
        <v>04.06.2025</v>
      </c>
      <c r="AI2966">
        <f t="shared" si="1340"/>
        <v>23</v>
      </c>
      <c r="AJ2966" t="str">
        <f>H2966&amp;"."&amp;VLOOKUP(I2966,'Data validation'!$A$1:$B$12,2,FALSE)&amp;".2026"</f>
        <v>06.06.2026</v>
      </c>
      <c r="AK2966">
        <f t="shared" si="1341"/>
        <v>23</v>
      </c>
      <c r="AL2966" t="e">
        <f>VLOOKUP(E2966,[2]Sheet1!$A:$B,2,FALSE)</f>
        <v>#N/A</v>
      </c>
    </row>
    <row r="2967" spans="1:38" x14ac:dyDescent="0.25">
      <c r="A2967" t="str">
        <f>VLOOKUP(Q2967,'Data validation'!$K$2:$L$50,2,FALSE)</f>
        <v>TO</v>
      </c>
      <c r="B2967">
        <f t="shared" si="1326"/>
        <v>1</v>
      </c>
      <c r="C2967">
        <f t="shared" si="1327"/>
        <v>0</v>
      </c>
      <c r="D2967">
        <f t="shared" si="1328"/>
        <v>0</v>
      </c>
      <c r="E2967">
        <v>11979</v>
      </c>
      <c r="F2967" t="s">
        <v>11536</v>
      </c>
      <c r="G2967" t="s">
        <v>28</v>
      </c>
      <c r="H2967" t="str">
        <f t="shared" si="1329"/>
        <v>06</v>
      </c>
      <c r="I2967" t="str">
        <f t="shared" si="1330"/>
        <v>Jun</v>
      </c>
      <c r="J2967" t="s">
        <v>492</v>
      </c>
      <c r="K2967" t="str">
        <f t="shared" si="1331"/>
        <v>07</v>
      </c>
      <c r="L2967" t="str">
        <f t="shared" si="1332"/>
        <v>Jun</v>
      </c>
      <c r="M2967" s="36">
        <v>1</v>
      </c>
      <c r="N2967">
        <f t="shared" si="1333"/>
        <v>1</v>
      </c>
      <c r="O2967">
        <f t="shared" si="1334"/>
        <v>0</v>
      </c>
      <c r="P2967">
        <f t="shared" si="1335"/>
        <v>0</v>
      </c>
      <c r="Q2967" t="s">
        <v>11537</v>
      </c>
      <c r="R2967" t="s">
        <v>25</v>
      </c>
      <c r="S2967" s="36">
        <v>2</v>
      </c>
      <c r="T2967" s="36">
        <v>0</v>
      </c>
      <c r="U2967" s="2">
        <f>SUMIFS(UBB!L:L,UBB!D:D,'Резервации 2026'!E2967)</f>
        <v>161.49288309999997</v>
      </c>
      <c r="V2967" s="2">
        <f t="shared" si="1346"/>
        <v>161.49288309999997</v>
      </c>
      <c r="W2967" t="s">
        <v>227</v>
      </c>
      <c r="X2967" t="s">
        <v>11538</v>
      </c>
      <c r="Z2967" t="str">
        <f t="shared" si="1337"/>
        <v>Jun</v>
      </c>
      <c r="AA2967" s="6">
        <f t="shared" si="1344"/>
        <v>0</v>
      </c>
      <c r="AB2967" s="6">
        <f t="shared" si="1344"/>
        <v>1</v>
      </c>
      <c r="AC2967" s="6">
        <f t="shared" si="1344"/>
        <v>0</v>
      </c>
      <c r="AD2967" s="6">
        <f t="shared" si="1344"/>
        <v>0</v>
      </c>
      <c r="AE2967" s="6">
        <f t="shared" si="1344"/>
        <v>0</v>
      </c>
      <c r="AF2967" s="6">
        <f t="shared" si="1338"/>
        <v>1</v>
      </c>
      <c r="AG2967" s="6">
        <f t="shared" si="1339"/>
        <v>0</v>
      </c>
      <c r="AH2967" s="14" t="str">
        <f>LEFT(X2967,2)&amp;"."&amp;VLOOKUP(MID(X2967,4,3),'Data validation'!$A$1:$B$12,2,FALSE)&amp;".2025"</f>
        <v>04.06.2025</v>
      </c>
      <c r="AI2967">
        <f t="shared" si="1340"/>
        <v>23</v>
      </c>
      <c r="AJ2967" t="str">
        <f>H2967&amp;"."&amp;VLOOKUP(I2967,'Data validation'!$A$1:$B$12,2,FALSE)&amp;".2026"</f>
        <v>06.06.2026</v>
      </c>
      <c r="AK2967">
        <f t="shared" si="1341"/>
        <v>23</v>
      </c>
      <c r="AL2967" t="e">
        <f>VLOOKUP(E2967,[2]Sheet1!$A:$B,2,FALSE)</f>
        <v>#N/A</v>
      </c>
    </row>
    <row r="2968" spans="1:38" x14ac:dyDescent="0.25">
      <c r="A2968" t="str">
        <f>VLOOKUP(Q2968,'Data validation'!$K$2:$L$50,2,FALSE)</f>
        <v>BOOKING</v>
      </c>
      <c r="B2968">
        <f t="shared" si="1326"/>
        <v>3</v>
      </c>
      <c r="C2968">
        <f t="shared" si="1327"/>
        <v>0</v>
      </c>
      <c r="D2968">
        <f t="shared" si="1328"/>
        <v>0</v>
      </c>
      <c r="E2968">
        <v>11914</v>
      </c>
      <c r="F2968" t="s">
        <v>11578</v>
      </c>
      <c r="G2968" t="s">
        <v>10224</v>
      </c>
      <c r="H2968" t="str">
        <f t="shared" si="1329"/>
        <v>04</v>
      </c>
      <c r="I2968" t="str">
        <f t="shared" si="1330"/>
        <v>Jun</v>
      </c>
      <c r="J2968" t="s">
        <v>492</v>
      </c>
      <c r="K2968" t="str">
        <f t="shared" si="1331"/>
        <v>07</v>
      </c>
      <c r="L2968" t="str">
        <f t="shared" si="1332"/>
        <v>Jun</v>
      </c>
      <c r="M2968" s="36">
        <v>3</v>
      </c>
      <c r="N2968">
        <f t="shared" si="1333"/>
        <v>3</v>
      </c>
      <c r="O2968">
        <f t="shared" si="1334"/>
        <v>0</v>
      </c>
      <c r="P2968">
        <f t="shared" si="1335"/>
        <v>0</v>
      </c>
      <c r="Q2968" t="s">
        <v>587</v>
      </c>
      <c r="R2968" t="s">
        <v>63</v>
      </c>
      <c r="S2968" s="36">
        <v>2</v>
      </c>
      <c r="T2968" s="36">
        <v>2</v>
      </c>
      <c r="U2968" s="2">
        <f>SUMIFS(Booking!L:L,Booking!D:D,'Резервации 2026'!E2968)</f>
        <v>1041.8901992999999</v>
      </c>
      <c r="V2968" s="2">
        <f t="shared" ref="V2968" si="1347">+U2968/M2968</f>
        <v>347.29673309999998</v>
      </c>
      <c r="W2968" t="s">
        <v>262</v>
      </c>
      <c r="X2968" t="s">
        <v>11579</v>
      </c>
      <c r="Y2968" t="s">
        <v>4651</v>
      </c>
      <c r="Z2968" t="str">
        <f t="shared" si="1337"/>
        <v>Jun</v>
      </c>
      <c r="AA2968" s="6">
        <f t="shared" si="1344"/>
        <v>0</v>
      </c>
      <c r="AB2968" s="6">
        <f t="shared" si="1344"/>
        <v>3</v>
      </c>
      <c r="AC2968" s="6">
        <f t="shared" si="1344"/>
        <v>0</v>
      </c>
      <c r="AD2968" s="6">
        <f t="shared" si="1344"/>
        <v>0</v>
      </c>
      <c r="AE2968" s="6">
        <f t="shared" si="1344"/>
        <v>0</v>
      </c>
      <c r="AF2968" s="6">
        <f t="shared" si="1338"/>
        <v>3</v>
      </c>
      <c r="AG2968" s="6">
        <f t="shared" si="1339"/>
        <v>0</v>
      </c>
      <c r="AH2968" s="14" t="str">
        <f>LEFT(X2968,2)&amp;"."&amp;VLOOKUP(MID(X2968,4,3),'Data validation'!$A$1:$B$12,2,FALSE)&amp;".2025"</f>
        <v>02.06.2025</v>
      </c>
      <c r="AI2968">
        <f t="shared" si="1340"/>
        <v>23</v>
      </c>
      <c r="AJ2968" t="str">
        <f>H2968&amp;"."&amp;VLOOKUP(I2968,'Data validation'!$A$1:$B$12,2,FALSE)&amp;".2026"</f>
        <v>04.06.2026</v>
      </c>
      <c r="AK2968">
        <f t="shared" si="1341"/>
        <v>23</v>
      </c>
      <c r="AL2968" t="e">
        <f>VLOOKUP(E2968,[2]Sheet1!$A:$B,2,FALSE)</f>
        <v>#N/A</v>
      </c>
    </row>
    <row r="2969" spans="1:38" x14ac:dyDescent="0.25">
      <c r="A2969" t="str">
        <f>VLOOKUP(Q2969,'Data validation'!$K$2:$L$50,2,FALSE)</f>
        <v>BOOKING</v>
      </c>
      <c r="B2969">
        <f t="shared" si="1326"/>
        <v>0</v>
      </c>
      <c r="C2969">
        <f t="shared" si="1327"/>
        <v>0</v>
      </c>
      <c r="D2969">
        <f t="shared" si="1328"/>
        <v>6</v>
      </c>
      <c r="E2969">
        <v>12032</v>
      </c>
      <c r="F2969" t="s">
        <v>11580</v>
      </c>
      <c r="G2969" t="s">
        <v>60</v>
      </c>
      <c r="H2969" t="str">
        <f t="shared" si="1329"/>
        <v>17</v>
      </c>
      <c r="I2969" t="str">
        <f t="shared" si="1330"/>
        <v>Aug</v>
      </c>
      <c r="J2969" t="s">
        <v>195</v>
      </c>
      <c r="K2969" t="str">
        <f t="shared" si="1331"/>
        <v>23</v>
      </c>
      <c r="L2969" t="str">
        <f t="shared" si="1332"/>
        <v>Aug</v>
      </c>
      <c r="M2969" s="36">
        <v>6</v>
      </c>
      <c r="N2969">
        <f t="shared" si="1333"/>
        <v>6</v>
      </c>
      <c r="O2969">
        <f t="shared" si="1334"/>
        <v>0</v>
      </c>
      <c r="P2969">
        <f t="shared" si="1335"/>
        <v>0</v>
      </c>
      <c r="Q2969" t="s">
        <v>587</v>
      </c>
      <c r="R2969" t="s">
        <v>17</v>
      </c>
      <c r="S2969" s="36">
        <v>2</v>
      </c>
      <c r="T2969" s="36">
        <v>1</v>
      </c>
      <c r="U2969" s="2">
        <v>2860.3206297247702</v>
      </c>
      <c r="V2969" s="2">
        <v>476.72010495412843</v>
      </c>
      <c r="X2969" t="s">
        <v>11581</v>
      </c>
      <c r="Y2969" t="s">
        <v>492</v>
      </c>
      <c r="Z2969" t="str">
        <f t="shared" si="1337"/>
        <v>Jun</v>
      </c>
      <c r="AA2969" s="6">
        <f t="shared" si="1344"/>
        <v>0</v>
      </c>
      <c r="AB2969" s="6">
        <f t="shared" si="1344"/>
        <v>0</v>
      </c>
      <c r="AC2969" s="6">
        <f t="shared" si="1344"/>
        <v>0</v>
      </c>
      <c r="AD2969" s="6">
        <f t="shared" si="1344"/>
        <v>6</v>
      </c>
      <c r="AE2969" s="6">
        <f t="shared" si="1344"/>
        <v>0</v>
      </c>
      <c r="AF2969" s="6">
        <f t="shared" si="1338"/>
        <v>6</v>
      </c>
      <c r="AG2969" s="6">
        <f t="shared" si="1339"/>
        <v>0</v>
      </c>
      <c r="AH2969" s="14" t="str">
        <f>LEFT(X2969,2)&amp;"."&amp;VLOOKUP(MID(X2969,4,3),'Data validation'!$A$1:$B$12,2,FALSE)&amp;".2025"</f>
        <v>07.06.2025</v>
      </c>
      <c r="AI2969">
        <f t="shared" si="1340"/>
        <v>23</v>
      </c>
      <c r="AJ2969" t="str">
        <f>H2969&amp;"."&amp;VLOOKUP(I2969,'Data validation'!$A$1:$B$12,2,FALSE)&amp;".2026"</f>
        <v>17.08.2026</v>
      </c>
      <c r="AK2969">
        <f t="shared" si="1341"/>
        <v>34</v>
      </c>
      <c r="AL2969" t="e">
        <f>VLOOKUP(E2969,[2]Sheet1!$A:$B,2,FALSE)</f>
        <v>#N/A</v>
      </c>
    </row>
    <row r="2970" spans="1:38" x14ac:dyDescent="0.25">
      <c r="A2970" t="str">
        <f>VLOOKUP(Q2970,'Data validation'!$K$2:$L$50,2,FALSE)</f>
        <v>BOOKING</v>
      </c>
      <c r="B2970">
        <f t="shared" si="1326"/>
        <v>0</v>
      </c>
      <c r="C2970">
        <f t="shared" si="1327"/>
        <v>0</v>
      </c>
      <c r="D2970">
        <f t="shared" si="1328"/>
        <v>6</v>
      </c>
      <c r="E2970">
        <v>12033</v>
      </c>
      <c r="F2970" t="s">
        <v>11580</v>
      </c>
      <c r="G2970" t="s">
        <v>60</v>
      </c>
      <c r="H2970" t="str">
        <f t="shared" si="1329"/>
        <v>17</v>
      </c>
      <c r="I2970" t="str">
        <f t="shared" si="1330"/>
        <v>Aug</v>
      </c>
      <c r="J2970" t="s">
        <v>195</v>
      </c>
      <c r="K2970" t="str">
        <f t="shared" si="1331"/>
        <v>23</v>
      </c>
      <c r="L2970" t="str">
        <f t="shared" si="1332"/>
        <v>Aug</v>
      </c>
      <c r="M2970" s="36">
        <v>6</v>
      </c>
      <c r="N2970">
        <f t="shared" si="1333"/>
        <v>6</v>
      </c>
      <c r="O2970">
        <f t="shared" si="1334"/>
        <v>0</v>
      </c>
      <c r="P2970">
        <f t="shared" si="1335"/>
        <v>0</v>
      </c>
      <c r="Q2970" t="s">
        <v>587</v>
      </c>
      <c r="R2970" t="s">
        <v>17</v>
      </c>
      <c r="S2970" s="36">
        <v>1</v>
      </c>
      <c r="T2970" s="36">
        <v>1</v>
      </c>
      <c r="U2970" s="2">
        <v>2860.3206297247702</v>
      </c>
      <c r="V2970" s="2">
        <v>476.72010495412843</v>
      </c>
      <c r="X2970" t="s">
        <v>11581</v>
      </c>
      <c r="Y2970" t="s">
        <v>492</v>
      </c>
      <c r="Z2970" t="str">
        <f t="shared" si="1337"/>
        <v>Jun</v>
      </c>
      <c r="AA2970" s="6">
        <f t="shared" si="1344"/>
        <v>0</v>
      </c>
      <c r="AB2970" s="6">
        <f t="shared" si="1344"/>
        <v>0</v>
      </c>
      <c r="AC2970" s="6">
        <f t="shared" si="1344"/>
        <v>0</v>
      </c>
      <c r="AD2970" s="6">
        <f t="shared" si="1344"/>
        <v>6</v>
      </c>
      <c r="AE2970" s="6">
        <f t="shared" si="1344"/>
        <v>0</v>
      </c>
      <c r="AF2970" s="6">
        <f t="shared" si="1338"/>
        <v>6</v>
      </c>
      <c r="AG2970" s="6">
        <f t="shared" si="1339"/>
        <v>0</v>
      </c>
      <c r="AH2970" s="14" t="str">
        <f>LEFT(X2970,2)&amp;"."&amp;VLOOKUP(MID(X2970,4,3),'Data validation'!$A$1:$B$12,2,FALSE)&amp;".2025"</f>
        <v>07.06.2025</v>
      </c>
      <c r="AI2970">
        <f t="shared" si="1340"/>
        <v>23</v>
      </c>
      <c r="AJ2970" t="str">
        <f>H2970&amp;"."&amp;VLOOKUP(I2970,'Data validation'!$A$1:$B$12,2,FALSE)&amp;".2026"</f>
        <v>17.08.2026</v>
      </c>
      <c r="AK2970">
        <f t="shared" si="1341"/>
        <v>34</v>
      </c>
      <c r="AL2970" t="e">
        <f>VLOOKUP(E2970,[2]Sheet1!$A:$B,2,FALSE)</f>
        <v>#N/A</v>
      </c>
    </row>
    <row r="2971" spans="1:38" x14ac:dyDescent="0.25">
      <c r="A2971" t="str">
        <f>VLOOKUP(Q2971,'Data validation'!$K$2:$L$50,2,FALSE)</f>
        <v>TO</v>
      </c>
      <c r="B2971">
        <f t="shared" si="1326"/>
        <v>1</v>
      </c>
      <c r="C2971">
        <f t="shared" si="1327"/>
        <v>0</v>
      </c>
      <c r="D2971">
        <f t="shared" si="1328"/>
        <v>0</v>
      </c>
      <c r="E2971">
        <v>11967</v>
      </c>
      <c r="F2971" t="s">
        <v>11536</v>
      </c>
      <c r="G2971" t="s">
        <v>28</v>
      </c>
      <c r="H2971" t="str">
        <f t="shared" si="1329"/>
        <v>06</v>
      </c>
      <c r="I2971" t="str">
        <f t="shared" si="1330"/>
        <v>Jun</v>
      </c>
      <c r="J2971" t="s">
        <v>492</v>
      </c>
      <c r="K2971" t="str">
        <f t="shared" si="1331"/>
        <v>07</v>
      </c>
      <c r="L2971" t="str">
        <f t="shared" si="1332"/>
        <v>Jun</v>
      </c>
      <c r="M2971" s="36">
        <v>1</v>
      </c>
      <c r="N2971">
        <f t="shared" si="1333"/>
        <v>1</v>
      </c>
      <c r="O2971">
        <f t="shared" si="1334"/>
        <v>0</v>
      </c>
      <c r="P2971">
        <f t="shared" si="1335"/>
        <v>0</v>
      </c>
      <c r="Q2971" t="s">
        <v>11537</v>
      </c>
      <c r="R2971" t="s">
        <v>25</v>
      </c>
      <c r="S2971" s="36">
        <v>2</v>
      </c>
      <c r="T2971" s="36">
        <v>0</v>
      </c>
      <c r="U2971" s="2">
        <f>SUMIFS(UBB!L:L,UBB!D:D,'Резервации 2026'!E2971)</f>
        <v>161.49288309999997</v>
      </c>
      <c r="V2971" s="2">
        <f t="shared" ref="V2971:V2976" si="1348">+U2971/M2971</f>
        <v>161.49288309999997</v>
      </c>
      <c r="W2971" t="s">
        <v>227</v>
      </c>
      <c r="X2971" t="s">
        <v>11541</v>
      </c>
      <c r="Z2971" t="str">
        <f t="shared" si="1337"/>
        <v>Jun</v>
      </c>
      <c r="AA2971" s="6">
        <f t="shared" si="1344"/>
        <v>0</v>
      </c>
      <c r="AB2971" s="6">
        <f t="shared" si="1344"/>
        <v>1</v>
      </c>
      <c r="AC2971" s="6">
        <f t="shared" si="1344"/>
        <v>0</v>
      </c>
      <c r="AD2971" s="6">
        <f t="shared" si="1344"/>
        <v>0</v>
      </c>
      <c r="AE2971" s="6">
        <f t="shared" si="1344"/>
        <v>0</v>
      </c>
      <c r="AF2971" s="6">
        <f t="shared" si="1338"/>
        <v>1</v>
      </c>
      <c r="AG2971" s="6">
        <f t="shared" si="1339"/>
        <v>0</v>
      </c>
      <c r="AH2971" s="14" t="str">
        <f>LEFT(X2971,2)&amp;"."&amp;VLOOKUP(MID(X2971,4,3),'Data validation'!$A$1:$B$12,2,FALSE)&amp;".2025"</f>
        <v>04.06.2025</v>
      </c>
      <c r="AI2971">
        <f t="shared" si="1340"/>
        <v>23</v>
      </c>
      <c r="AJ2971" t="str">
        <f>H2971&amp;"."&amp;VLOOKUP(I2971,'Data validation'!$A$1:$B$12,2,FALSE)&amp;".2026"</f>
        <v>06.06.2026</v>
      </c>
      <c r="AK2971">
        <f t="shared" si="1341"/>
        <v>23</v>
      </c>
      <c r="AL2971" t="e">
        <f>VLOOKUP(E2971,[2]Sheet1!$A:$B,2,FALSE)</f>
        <v>#N/A</v>
      </c>
    </row>
    <row r="2972" spans="1:38" x14ac:dyDescent="0.25">
      <c r="A2972" t="str">
        <f>VLOOKUP(Q2972,'Data validation'!$K$2:$L$50,2,FALSE)</f>
        <v>TO</v>
      </c>
      <c r="B2972">
        <f t="shared" si="1326"/>
        <v>1</v>
      </c>
      <c r="C2972">
        <f t="shared" si="1327"/>
        <v>0</v>
      </c>
      <c r="D2972">
        <f t="shared" si="1328"/>
        <v>0</v>
      </c>
      <c r="E2972">
        <v>11952</v>
      </c>
      <c r="F2972" t="s">
        <v>11536</v>
      </c>
      <c r="G2972" t="s">
        <v>28</v>
      </c>
      <c r="H2972" t="str">
        <f t="shared" si="1329"/>
        <v>06</v>
      </c>
      <c r="I2972" t="str">
        <f t="shared" si="1330"/>
        <v>Jun</v>
      </c>
      <c r="J2972" t="s">
        <v>492</v>
      </c>
      <c r="K2972" t="str">
        <f t="shared" si="1331"/>
        <v>07</v>
      </c>
      <c r="L2972" t="str">
        <f t="shared" si="1332"/>
        <v>Jun</v>
      </c>
      <c r="M2972" s="36">
        <v>1</v>
      </c>
      <c r="N2972">
        <f t="shared" si="1333"/>
        <v>1</v>
      </c>
      <c r="O2972">
        <f t="shared" si="1334"/>
        <v>0</v>
      </c>
      <c r="P2972">
        <f t="shared" si="1335"/>
        <v>0</v>
      </c>
      <c r="Q2972" t="s">
        <v>11537</v>
      </c>
      <c r="R2972" t="s">
        <v>20</v>
      </c>
      <c r="S2972" s="36">
        <v>1</v>
      </c>
      <c r="T2972" s="36">
        <v>0</v>
      </c>
      <c r="U2972" s="2">
        <f>SUMIFS(UBB!L:L,UBB!D:D,'Резервации 2026'!E2972)</f>
        <v>113.04697399999999</v>
      </c>
      <c r="V2972" s="2">
        <f t="shared" si="1348"/>
        <v>113.04697399999999</v>
      </c>
      <c r="W2972" t="s">
        <v>227</v>
      </c>
      <c r="X2972" t="s">
        <v>11541</v>
      </c>
      <c r="Z2972" t="str">
        <f t="shared" si="1337"/>
        <v>Jun</v>
      </c>
      <c r="AA2972" s="6">
        <f t="shared" si="1344"/>
        <v>0</v>
      </c>
      <c r="AB2972" s="6">
        <f t="shared" si="1344"/>
        <v>1</v>
      </c>
      <c r="AC2972" s="6">
        <f t="shared" si="1344"/>
        <v>0</v>
      </c>
      <c r="AD2972" s="6">
        <f t="shared" si="1344"/>
        <v>0</v>
      </c>
      <c r="AE2972" s="6">
        <f t="shared" si="1344"/>
        <v>0</v>
      </c>
      <c r="AF2972" s="6">
        <f t="shared" si="1338"/>
        <v>1</v>
      </c>
      <c r="AG2972" s="6">
        <f t="shared" si="1339"/>
        <v>0</v>
      </c>
      <c r="AH2972" s="14" t="str">
        <f>LEFT(X2972,2)&amp;"."&amp;VLOOKUP(MID(X2972,4,3),'Data validation'!$A$1:$B$12,2,FALSE)&amp;".2025"</f>
        <v>04.06.2025</v>
      </c>
      <c r="AI2972">
        <f t="shared" si="1340"/>
        <v>23</v>
      </c>
      <c r="AJ2972" t="str">
        <f>H2972&amp;"."&amp;VLOOKUP(I2972,'Data validation'!$A$1:$B$12,2,FALSE)&amp;".2026"</f>
        <v>06.06.2026</v>
      </c>
      <c r="AK2972">
        <f t="shared" si="1341"/>
        <v>23</v>
      </c>
      <c r="AL2972" t="e">
        <f>VLOOKUP(E2972,[2]Sheet1!$A:$B,2,FALSE)</f>
        <v>#N/A</v>
      </c>
    </row>
    <row r="2973" spans="1:38" x14ac:dyDescent="0.25">
      <c r="A2973" t="str">
        <f>VLOOKUP(Q2973,'Data validation'!$K$2:$L$50,2,FALSE)</f>
        <v>TO</v>
      </c>
      <c r="B2973">
        <f t="shared" si="1326"/>
        <v>1</v>
      </c>
      <c r="C2973">
        <f t="shared" si="1327"/>
        <v>0</v>
      </c>
      <c r="D2973">
        <f t="shared" si="1328"/>
        <v>0</v>
      </c>
      <c r="E2973">
        <v>11941</v>
      </c>
      <c r="F2973" t="s">
        <v>11536</v>
      </c>
      <c r="G2973" t="s">
        <v>28</v>
      </c>
      <c r="H2973" t="str">
        <f t="shared" si="1329"/>
        <v>06</v>
      </c>
      <c r="I2973" t="str">
        <f t="shared" si="1330"/>
        <v>Jun</v>
      </c>
      <c r="J2973" t="s">
        <v>492</v>
      </c>
      <c r="K2973" t="str">
        <f t="shared" si="1331"/>
        <v>07</v>
      </c>
      <c r="L2973" t="str">
        <f t="shared" si="1332"/>
        <v>Jun</v>
      </c>
      <c r="M2973" s="36">
        <v>1</v>
      </c>
      <c r="N2973">
        <f t="shared" si="1333"/>
        <v>1</v>
      </c>
      <c r="O2973">
        <f t="shared" si="1334"/>
        <v>0</v>
      </c>
      <c r="P2973">
        <f t="shared" si="1335"/>
        <v>0</v>
      </c>
      <c r="Q2973" t="s">
        <v>11537</v>
      </c>
      <c r="R2973" t="s">
        <v>20</v>
      </c>
      <c r="S2973" s="36">
        <v>1</v>
      </c>
      <c r="T2973" s="36">
        <v>0</v>
      </c>
      <c r="U2973" s="2">
        <f>SUMIFS(UBB!L:L,UBB!D:D,'Резервации 2026'!E2973)</f>
        <v>113.04697399999999</v>
      </c>
      <c r="V2973" s="2">
        <f t="shared" si="1348"/>
        <v>113.04697399999999</v>
      </c>
      <c r="W2973" t="s">
        <v>227</v>
      </c>
      <c r="X2973" t="s">
        <v>11541</v>
      </c>
      <c r="Z2973" t="str">
        <f t="shared" si="1337"/>
        <v>Jun</v>
      </c>
      <c r="AA2973" s="6">
        <f t="shared" si="1344"/>
        <v>0</v>
      </c>
      <c r="AB2973" s="6">
        <f t="shared" si="1344"/>
        <v>1</v>
      </c>
      <c r="AC2973" s="6">
        <f t="shared" si="1344"/>
        <v>0</v>
      </c>
      <c r="AD2973" s="6">
        <f t="shared" si="1344"/>
        <v>0</v>
      </c>
      <c r="AE2973" s="6">
        <f t="shared" si="1344"/>
        <v>0</v>
      </c>
      <c r="AF2973" s="6">
        <f t="shared" si="1338"/>
        <v>1</v>
      </c>
      <c r="AG2973" s="6">
        <f t="shared" si="1339"/>
        <v>0</v>
      </c>
      <c r="AH2973" s="14" t="str">
        <f>LEFT(X2973,2)&amp;"."&amp;VLOOKUP(MID(X2973,4,3),'Data validation'!$A$1:$B$12,2,FALSE)&amp;".2025"</f>
        <v>04.06.2025</v>
      </c>
      <c r="AI2973">
        <f t="shared" si="1340"/>
        <v>23</v>
      </c>
      <c r="AJ2973" t="str">
        <f>H2973&amp;"."&amp;VLOOKUP(I2973,'Data validation'!$A$1:$B$12,2,FALSE)&amp;".2026"</f>
        <v>06.06.2026</v>
      </c>
      <c r="AK2973">
        <f t="shared" si="1341"/>
        <v>23</v>
      </c>
      <c r="AL2973" t="e">
        <f>VLOOKUP(E2973,[2]Sheet1!$A:$B,2,FALSE)</f>
        <v>#N/A</v>
      </c>
    </row>
    <row r="2974" spans="1:38" x14ac:dyDescent="0.25">
      <c r="A2974" t="str">
        <f>VLOOKUP(Q2974,'Data validation'!$K$2:$L$50,2,FALSE)</f>
        <v>TO</v>
      </c>
      <c r="B2974">
        <f t="shared" si="1326"/>
        <v>1</v>
      </c>
      <c r="C2974">
        <f t="shared" si="1327"/>
        <v>0</v>
      </c>
      <c r="D2974">
        <f t="shared" si="1328"/>
        <v>0</v>
      </c>
      <c r="E2974">
        <v>11958</v>
      </c>
      <c r="F2974" t="s">
        <v>11536</v>
      </c>
      <c r="G2974" t="s">
        <v>28</v>
      </c>
      <c r="H2974" t="str">
        <f t="shared" si="1329"/>
        <v>06</v>
      </c>
      <c r="I2974" t="str">
        <f t="shared" si="1330"/>
        <v>Jun</v>
      </c>
      <c r="J2974" t="s">
        <v>492</v>
      </c>
      <c r="K2974" t="str">
        <f t="shared" si="1331"/>
        <v>07</v>
      </c>
      <c r="L2974" t="str">
        <f t="shared" si="1332"/>
        <v>Jun</v>
      </c>
      <c r="M2974" s="36">
        <v>1</v>
      </c>
      <c r="N2974">
        <f t="shared" si="1333"/>
        <v>1</v>
      </c>
      <c r="O2974">
        <f t="shared" si="1334"/>
        <v>0</v>
      </c>
      <c r="P2974">
        <f t="shared" si="1335"/>
        <v>0</v>
      </c>
      <c r="Q2974" t="s">
        <v>11537</v>
      </c>
      <c r="R2974" t="s">
        <v>25</v>
      </c>
      <c r="S2974" s="36">
        <v>2</v>
      </c>
      <c r="T2974" s="36">
        <v>0</v>
      </c>
      <c r="U2974" s="2">
        <f>SUMIFS(UBB!L:L,UBB!D:D,'Резервации 2026'!E2974)</f>
        <v>161.49288309999997</v>
      </c>
      <c r="V2974" s="2">
        <f t="shared" si="1348"/>
        <v>161.49288309999997</v>
      </c>
      <c r="W2974" t="s">
        <v>227</v>
      </c>
      <c r="X2974" t="s">
        <v>11541</v>
      </c>
      <c r="Z2974" t="str">
        <f t="shared" si="1337"/>
        <v>Jun</v>
      </c>
      <c r="AA2974" s="6">
        <f t="shared" si="1344"/>
        <v>0</v>
      </c>
      <c r="AB2974" s="6">
        <f t="shared" si="1344"/>
        <v>1</v>
      </c>
      <c r="AC2974" s="6">
        <f t="shared" si="1344"/>
        <v>0</v>
      </c>
      <c r="AD2974" s="6">
        <f t="shared" si="1344"/>
        <v>0</v>
      </c>
      <c r="AE2974" s="6">
        <f t="shared" si="1344"/>
        <v>0</v>
      </c>
      <c r="AF2974" s="6">
        <f t="shared" si="1338"/>
        <v>1</v>
      </c>
      <c r="AG2974" s="6">
        <f t="shared" si="1339"/>
        <v>0</v>
      </c>
      <c r="AH2974" s="14" t="str">
        <f>LEFT(X2974,2)&amp;"."&amp;VLOOKUP(MID(X2974,4,3),'Data validation'!$A$1:$B$12,2,FALSE)&amp;".2025"</f>
        <v>04.06.2025</v>
      </c>
      <c r="AI2974">
        <f t="shared" si="1340"/>
        <v>23</v>
      </c>
      <c r="AJ2974" t="str">
        <f>H2974&amp;"."&amp;VLOOKUP(I2974,'Data validation'!$A$1:$B$12,2,FALSE)&amp;".2026"</f>
        <v>06.06.2026</v>
      </c>
      <c r="AK2974">
        <f t="shared" si="1341"/>
        <v>23</v>
      </c>
      <c r="AL2974" t="e">
        <f>VLOOKUP(E2974,[2]Sheet1!$A:$B,2,FALSE)</f>
        <v>#N/A</v>
      </c>
    </row>
    <row r="2975" spans="1:38" x14ac:dyDescent="0.25">
      <c r="A2975" t="str">
        <f>VLOOKUP(Q2975,'Data validation'!$K$2:$L$50,2,FALSE)</f>
        <v>TO</v>
      </c>
      <c r="B2975">
        <f t="shared" si="1326"/>
        <v>1</v>
      </c>
      <c r="C2975">
        <f t="shared" si="1327"/>
        <v>0</v>
      </c>
      <c r="D2975">
        <f t="shared" si="1328"/>
        <v>0</v>
      </c>
      <c r="E2975">
        <v>11993</v>
      </c>
      <c r="F2975" t="s">
        <v>11536</v>
      </c>
      <c r="G2975" t="s">
        <v>28</v>
      </c>
      <c r="H2975" t="str">
        <f t="shared" si="1329"/>
        <v>06</v>
      </c>
      <c r="I2975" t="str">
        <f t="shared" si="1330"/>
        <v>Jun</v>
      </c>
      <c r="J2975" t="s">
        <v>492</v>
      </c>
      <c r="K2975" t="str">
        <f t="shared" si="1331"/>
        <v>07</v>
      </c>
      <c r="L2975" t="str">
        <f t="shared" si="1332"/>
        <v>Jun</v>
      </c>
      <c r="M2975" s="36">
        <v>1</v>
      </c>
      <c r="N2975">
        <f t="shared" si="1333"/>
        <v>1</v>
      </c>
      <c r="O2975">
        <f t="shared" si="1334"/>
        <v>0</v>
      </c>
      <c r="P2975">
        <f t="shared" si="1335"/>
        <v>0</v>
      </c>
      <c r="Q2975" t="s">
        <v>11537</v>
      </c>
      <c r="R2975" t="s">
        <v>17</v>
      </c>
      <c r="S2975" s="36">
        <v>2</v>
      </c>
      <c r="T2975" s="36">
        <v>0</v>
      </c>
      <c r="U2975" s="2">
        <f>SUMIFS(UBB!L:L,UBB!D:D,'Резервации 2026'!E2975)</f>
        <v>161.49288309999997</v>
      </c>
      <c r="V2975" s="2">
        <f t="shared" si="1348"/>
        <v>161.49288309999997</v>
      </c>
      <c r="W2975" t="s">
        <v>227</v>
      </c>
      <c r="X2975" t="s">
        <v>11538</v>
      </c>
      <c r="Z2975" t="str">
        <f t="shared" si="1337"/>
        <v>Jun</v>
      </c>
      <c r="AA2975" s="6">
        <f t="shared" si="1344"/>
        <v>0</v>
      </c>
      <c r="AB2975" s="6">
        <f t="shared" si="1344"/>
        <v>1</v>
      </c>
      <c r="AC2975" s="6">
        <f t="shared" si="1344"/>
        <v>0</v>
      </c>
      <c r="AD2975" s="6">
        <f t="shared" si="1344"/>
        <v>0</v>
      </c>
      <c r="AE2975" s="6">
        <f t="shared" si="1344"/>
        <v>0</v>
      </c>
      <c r="AF2975" s="6">
        <f t="shared" si="1338"/>
        <v>1</v>
      </c>
      <c r="AG2975" s="6">
        <f t="shared" si="1339"/>
        <v>0</v>
      </c>
      <c r="AH2975" s="14" t="str">
        <f>LEFT(X2975,2)&amp;"."&amp;VLOOKUP(MID(X2975,4,3),'Data validation'!$A$1:$B$12,2,FALSE)&amp;".2025"</f>
        <v>04.06.2025</v>
      </c>
      <c r="AI2975">
        <f t="shared" si="1340"/>
        <v>23</v>
      </c>
      <c r="AJ2975" t="str">
        <f>H2975&amp;"."&amp;VLOOKUP(I2975,'Data validation'!$A$1:$B$12,2,FALSE)&amp;".2026"</f>
        <v>06.06.2026</v>
      </c>
      <c r="AK2975">
        <f t="shared" si="1341"/>
        <v>23</v>
      </c>
      <c r="AL2975" t="e">
        <f>VLOOKUP(E2975,[2]Sheet1!$A:$B,2,FALSE)</f>
        <v>#N/A</v>
      </c>
    </row>
    <row r="2976" spans="1:38" x14ac:dyDescent="0.25">
      <c r="A2976" t="str">
        <f>VLOOKUP(Q2976,'Data validation'!$K$2:$L$50,2,FALSE)</f>
        <v>TO</v>
      </c>
      <c r="B2976">
        <f t="shared" si="1326"/>
        <v>0</v>
      </c>
      <c r="C2976">
        <f t="shared" si="1327"/>
        <v>0</v>
      </c>
      <c r="D2976">
        <f t="shared" si="1328"/>
        <v>5</v>
      </c>
      <c r="E2976">
        <v>11726</v>
      </c>
      <c r="F2976" t="s">
        <v>11582</v>
      </c>
      <c r="G2976" t="s">
        <v>135</v>
      </c>
      <c r="H2976" t="str">
        <f t="shared" si="1329"/>
        <v>01</v>
      </c>
      <c r="I2976" t="str">
        <f t="shared" si="1330"/>
        <v>Aug</v>
      </c>
      <c r="J2976" t="s">
        <v>136</v>
      </c>
      <c r="K2976" t="str">
        <f t="shared" si="1331"/>
        <v>06</v>
      </c>
      <c r="L2976" t="str">
        <f t="shared" si="1332"/>
        <v>Aug</v>
      </c>
      <c r="M2976" s="36">
        <v>5</v>
      </c>
      <c r="N2976">
        <f t="shared" si="1333"/>
        <v>5</v>
      </c>
      <c r="O2976">
        <f t="shared" si="1334"/>
        <v>0</v>
      </c>
      <c r="P2976">
        <f t="shared" si="1335"/>
        <v>0</v>
      </c>
      <c r="Q2976" t="s">
        <v>81</v>
      </c>
      <c r="R2976" t="s">
        <v>17</v>
      </c>
      <c r="S2976" s="36">
        <v>3</v>
      </c>
      <c r="T2976" s="36">
        <v>0</v>
      </c>
      <c r="U2976" s="2">
        <f>SUMIFS(SLR!L:L,SLR!D:D,'Резервации 2026'!E2976)</f>
        <v>3003.6659224999999</v>
      </c>
      <c r="V2976" s="2">
        <f t="shared" si="1348"/>
        <v>600.73318449999999</v>
      </c>
      <c r="W2976" t="s">
        <v>262</v>
      </c>
      <c r="X2976" t="s">
        <v>11583</v>
      </c>
      <c r="Y2976" t="s">
        <v>1492</v>
      </c>
      <c r="Z2976" t="str">
        <f t="shared" si="1337"/>
        <v>May</v>
      </c>
      <c r="AA2976" s="6">
        <f t="shared" si="1344"/>
        <v>0</v>
      </c>
      <c r="AB2976" s="6">
        <f t="shared" si="1344"/>
        <v>0</v>
      </c>
      <c r="AC2976" s="6">
        <f t="shared" si="1344"/>
        <v>0</v>
      </c>
      <c r="AD2976" s="6">
        <f t="shared" si="1344"/>
        <v>5</v>
      </c>
      <c r="AE2976" s="6">
        <f t="shared" si="1344"/>
        <v>0</v>
      </c>
      <c r="AF2976" s="6">
        <f t="shared" si="1338"/>
        <v>5</v>
      </c>
      <c r="AG2976" s="6">
        <f t="shared" si="1339"/>
        <v>0</v>
      </c>
      <c r="AH2976" s="14" t="str">
        <f>LEFT(X2976,2)&amp;"."&amp;VLOOKUP(MID(X2976,4,3),'Data validation'!$A$1:$B$12,2,FALSE)&amp;".2025"</f>
        <v>27.05.2025</v>
      </c>
      <c r="AI2976">
        <f t="shared" si="1340"/>
        <v>22</v>
      </c>
      <c r="AJ2976" t="str">
        <f>H2976&amp;"."&amp;VLOOKUP(I2976,'Data validation'!$A$1:$B$12,2,FALSE)&amp;".2026"</f>
        <v>01.08.2026</v>
      </c>
      <c r="AK2976">
        <f t="shared" si="1341"/>
        <v>31</v>
      </c>
      <c r="AL2976" t="e">
        <f>VLOOKUP(E2976,[2]Sheet1!$A:$B,2,FALSE)</f>
        <v>#N/A</v>
      </c>
    </row>
    <row r="2977" spans="1:38" x14ac:dyDescent="0.25">
      <c r="A2977" t="str">
        <f>VLOOKUP(Q2977,'Data validation'!$K$2:$L$50,2,FALSE)</f>
        <v>TO</v>
      </c>
      <c r="B2977">
        <f t="shared" si="1326"/>
        <v>1</v>
      </c>
      <c r="C2977">
        <f t="shared" si="1327"/>
        <v>0</v>
      </c>
      <c r="D2977">
        <f t="shared" si="1328"/>
        <v>0</v>
      </c>
      <c r="E2977">
        <v>11980</v>
      </c>
      <c r="F2977" t="s">
        <v>11536</v>
      </c>
      <c r="G2977" t="s">
        <v>28</v>
      </c>
      <c r="H2977" t="str">
        <f t="shared" si="1329"/>
        <v>06</v>
      </c>
      <c r="I2977" t="str">
        <f t="shared" si="1330"/>
        <v>Jun</v>
      </c>
      <c r="J2977" t="s">
        <v>492</v>
      </c>
      <c r="K2977" t="str">
        <f t="shared" si="1331"/>
        <v>07</v>
      </c>
      <c r="L2977" t="str">
        <f t="shared" si="1332"/>
        <v>Jun</v>
      </c>
      <c r="M2977" s="36">
        <v>1</v>
      </c>
      <c r="N2977">
        <f t="shared" si="1333"/>
        <v>1</v>
      </c>
      <c r="O2977">
        <f t="shared" si="1334"/>
        <v>0</v>
      </c>
      <c r="P2977">
        <f t="shared" si="1335"/>
        <v>0</v>
      </c>
      <c r="Q2977" t="s">
        <v>11537</v>
      </c>
      <c r="R2977" t="s">
        <v>20</v>
      </c>
      <c r="S2977" s="36">
        <v>2</v>
      </c>
      <c r="T2977" s="36">
        <v>0</v>
      </c>
      <c r="U2977" s="2">
        <f>SUMIFS(UBB!L:L,UBB!D:D,'Резервации 2026'!E2977)</f>
        <v>161.49288309999997</v>
      </c>
      <c r="V2977" s="2">
        <f t="shared" ref="V2977:V2990" si="1349">+U2977/M2977</f>
        <v>161.49288309999997</v>
      </c>
      <c r="W2977" t="s">
        <v>227</v>
      </c>
      <c r="X2977" t="s">
        <v>11538</v>
      </c>
      <c r="Z2977" t="str">
        <f t="shared" si="1337"/>
        <v>Jun</v>
      </c>
      <c r="AA2977" s="6">
        <f t="shared" si="1344"/>
        <v>0</v>
      </c>
      <c r="AB2977" s="6">
        <f t="shared" si="1344"/>
        <v>1</v>
      </c>
      <c r="AC2977" s="6">
        <f t="shared" si="1344"/>
        <v>0</v>
      </c>
      <c r="AD2977" s="6">
        <f t="shared" si="1344"/>
        <v>0</v>
      </c>
      <c r="AE2977" s="6">
        <f t="shared" si="1344"/>
        <v>0</v>
      </c>
      <c r="AF2977" s="6">
        <f t="shared" si="1338"/>
        <v>1</v>
      </c>
      <c r="AG2977" s="6">
        <f t="shared" si="1339"/>
        <v>0</v>
      </c>
      <c r="AH2977" s="14" t="str">
        <f>LEFT(X2977,2)&amp;"."&amp;VLOOKUP(MID(X2977,4,3),'Data validation'!$A$1:$B$12,2,FALSE)&amp;".2025"</f>
        <v>04.06.2025</v>
      </c>
      <c r="AI2977">
        <f t="shared" si="1340"/>
        <v>23</v>
      </c>
      <c r="AJ2977" t="str">
        <f>H2977&amp;"."&amp;VLOOKUP(I2977,'Data validation'!$A$1:$B$12,2,FALSE)&amp;".2026"</f>
        <v>06.06.2026</v>
      </c>
      <c r="AK2977">
        <f t="shared" si="1341"/>
        <v>23</v>
      </c>
      <c r="AL2977" t="e">
        <f>VLOOKUP(E2977,[2]Sheet1!$A:$B,2,FALSE)</f>
        <v>#N/A</v>
      </c>
    </row>
    <row r="2978" spans="1:38" x14ac:dyDescent="0.25">
      <c r="A2978" t="str">
        <f>VLOOKUP(Q2978,'Data validation'!$K$2:$L$50,2,FALSE)</f>
        <v>TO</v>
      </c>
      <c r="B2978">
        <f t="shared" si="1326"/>
        <v>2</v>
      </c>
      <c r="C2978">
        <f t="shared" si="1327"/>
        <v>0</v>
      </c>
      <c r="D2978">
        <f t="shared" si="1328"/>
        <v>0</v>
      </c>
      <c r="E2978">
        <v>11964</v>
      </c>
      <c r="F2978" t="s">
        <v>11536</v>
      </c>
      <c r="G2978" t="s">
        <v>2076</v>
      </c>
      <c r="H2978" t="str">
        <f t="shared" si="1329"/>
        <v>05</v>
      </c>
      <c r="I2978" t="str">
        <f t="shared" si="1330"/>
        <v>Jun</v>
      </c>
      <c r="J2978" t="s">
        <v>492</v>
      </c>
      <c r="K2978" t="str">
        <f t="shared" si="1331"/>
        <v>07</v>
      </c>
      <c r="L2978" t="str">
        <f t="shared" si="1332"/>
        <v>Jun</v>
      </c>
      <c r="M2978" s="36">
        <v>2</v>
      </c>
      <c r="N2978">
        <f t="shared" si="1333"/>
        <v>2</v>
      </c>
      <c r="O2978">
        <f t="shared" si="1334"/>
        <v>0</v>
      </c>
      <c r="P2978">
        <f t="shared" si="1335"/>
        <v>0</v>
      </c>
      <c r="Q2978" t="s">
        <v>11537</v>
      </c>
      <c r="R2978" t="s">
        <v>17</v>
      </c>
      <c r="S2978" s="36">
        <v>2</v>
      </c>
      <c r="T2978" s="36">
        <v>0</v>
      </c>
      <c r="U2978" s="2">
        <f>SUMIFS(UBB!L:L,UBB!D:D,'Резервации 2026'!E2978)</f>
        <v>412.69968829999999</v>
      </c>
      <c r="V2978" s="2">
        <f t="shared" si="1349"/>
        <v>206.34984415</v>
      </c>
      <c r="W2978" t="s">
        <v>227</v>
      </c>
      <c r="X2978" t="s">
        <v>11541</v>
      </c>
      <c r="Z2978" t="str">
        <f t="shared" si="1337"/>
        <v>Jun</v>
      </c>
      <c r="AA2978" s="6">
        <f t="shared" si="1344"/>
        <v>0</v>
      </c>
      <c r="AB2978" s="6">
        <f t="shared" si="1344"/>
        <v>2</v>
      </c>
      <c r="AC2978" s="6">
        <f t="shared" si="1344"/>
        <v>0</v>
      </c>
      <c r="AD2978" s="6">
        <f t="shared" si="1344"/>
        <v>0</v>
      </c>
      <c r="AE2978" s="6">
        <f t="shared" si="1344"/>
        <v>0</v>
      </c>
      <c r="AF2978" s="6">
        <f t="shared" si="1338"/>
        <v>2</v>
      </c>
      <c r="AG2978" s="6">
        <f t="shared" si="1339"/>
        <v>0</v>
      </c>
      <c r="AH2978" s="14" t="str">
        <f>LEFT(X2978,2)&amp;"."&amp;VLOOKUP(MID(X2978,4,3),'Data validation'!$A$1:$B$12,2,FALSE)&amp;".2025"</f>
        <v>04.06.2025</v>
      </c>
      <c r="AI2978">
        <f t="shared" si="1340"/>
        <v>23</v>
      </c>
      <c r="AJ2978" t="str">
        <f>H2978&amp;"."&amp;VLOOKUP(I2978,'Data validation'!$A$1:$B$12,2,FALSE)&amp;".2026"</f>
        <v>05.06.2026</v>
      </c>
      <c r="AK2978">
        <f t="shared" si="1341"/>
        <v>23</v>
      </c>
      <c r="AL2978" t="e">
        <f>VLOOKUP(E2978,[2]Sheet1!$A:$B,2,FALSE)</f>
        <v>#N/A</v>
      </c>
    </row>
    <row r="2979" spans="1:38" x14ac:dyDescent="0.25">
      <c r="A2979" t="str">
        <f>VLOOKUP(Q2979,'Data validation'!$K$2:$L$50,2,FALSE)</f>
        <v>TO</v>
      </c>
      <c r="B2979">
        <f t="shared" si="1326"/>
        <v>2</v>
      </c>
      <c r="C2979">
        <f t="shared" si="1327"/>
        <v>0</v>
      </c>
      <c r="D2979">
        <f t="shared" si="1328"/>
        <v>0</v>
      </c>
      <c r="E2979">
        <v>11965</v>
      </c>
      <c r="F2979" t="s">
        <v>11536</v>
      </c>
      <c r="G2979" t="s">
        <v>2076</v>
      </c>
      <c r="H2979" t="str">
        <f t="shared" si="1329"/>
        <v>05</v>
      </c>
      <c r="I2979" t="str">
        <f t="shared" si="1330"/>
        <v>Jun</v>
      </c>
      <c r="J2979" t="s">
        <v>492</v>
      </c>
      <c r="K2979" t="str">
        <f t="shared" si="1331"/>
        <v>07</v>
      </c>
      <c r="L2979" t="str">
        <f t="shared" si="1332"/>
        <v>Jun</v>
      </c>
      <c r="M2979" s="36">
        <v>2</v>
      </c>
      <c r="N2979">
        <f t="shared" si="1333"/>
        <v>2</v>
      </c>
      <c r="O2979">
        <f t="shared" si="1334"/>
        <v>0</v>
      </c>
      <c r="P2979">
        <f t="shared" si="1335"/>
        <v>0</v>
      </c>
      <c r="Q2979" t="s">
        <v>11537</v>
      </c>
      <c r="R2979" t="s">
        <v>17</v>
      </c>
      <c r="S2979" s="36">
        <v>2</v>
      </c>
      <c r="T2979" s="36">
        <v>0</v>
      </c>
      <c r="U2979" s="2">
        <f>SUMIFS(UBB!L:L,UBB!D:D,'Резервации 2026'!E2979)</f>
        <v>337.3415584</v>
      </c>
      <c r="V2979" s="2">
        <f t="shared" si="1349"/>
        <v>168.6707792</v>
      </c>
      <c r="W2979" t="s">
        <v>227</v>
      </c>
      <c r="X2979" t="s">
        <v>11541</v>
      </c>
      <c r="Z2979" t="str">
        <f t="shared" si="1337"/>
        <v>Jun</v>
      </c>
      <c r="AA2979" s="6">
        <f t="shared" si="1344"/>
        <v>0</v>
      </c>
      <c r="AB2979" s="6">
        <f t="shared" si="1344"/>
        <v>2</v>
      </c>
      <c r="AC2979" s="6">
        <f t="shared" si="1344"/>
        <v>0</v>
      </c>
      <c r="AD2979" s="6">
        <f t="shared" si="1344"/>
        <v>0</v>
      </c>
      <c r="AE2979" s="6">
        <f t="shared" si="1344"/>
        <v>0</v>
      </c>
      <c r="AF2979" s="6">
        <f t="shared" si="1338"/>
        <v>2</v>
      </c>
      <c r="AG2979" s="6">
        <f t="shared" si="1339"/>
        <v>0</v>
      </c>
      <c r="AH2979" s="14" t="str">
        <f>LEFT(X2979,2)&amp;"."&amp;VLOOKUP(MID(X2979,4,3),'Data validation'!$A$1:$B$12,2,FALSE)&amp;".2025"</f>
        <v>04.06.2025</v>
      </c>
      <c r="AI2979">
        <f t="shared" si="1340"/>
        <v>23</v>
      </c>
      <c r="AJ2979" t="str">
        <f>H2979&amp;"."&amp;VLOOKUP(I2979,'Data validation'!$A$1:$B$12,2,FALSE)&amp;".2026"</f>
        <v>05.06.2026</v>
      </c>
      <c r="AK2979">
        <f t="shared" si="1341"/>
        <v>23</v>
      </c>
      <c r="AL2979" t="e">
        <f>VLOOKUP(E2979,[2]Sheet1!$A:$B,2,FALSE)</f>
        <v>#N/A</v>
      </c>
    </row>
    <row r="2980" spans="1:38" x14ac:dyDescent="0.25">
      <c r="A2980" t="str">
        <f>VLOOKUP(Q2980,'Data validation'!$K$2:$L$50,2,FALSE)</f>
        <v>TO</v>
      </c>
      <c r="B2980">
        <f t="shared" si="1326"/>
        <v>1</v>
      </c>
      <c r="C2980">
        <f t="shared" si="1327"/>
        <v>0</v>
      </c>
      <c r="D2980">
        <f t="shared" si="1328"/>
        <v>0</v>
      </c>
      <c r="E2980">
        <v>11992</v>
      </c>
      <c r="F2980" t="s">
        <v>11536</v>
      </c>
      <c r="G2980" t="s">
        <v>28</v>
      </c>
      <c r="H2980" t="str">
        <f t="shared" si="1329"/>
        <v>06</v>
      </c>
      <c r="I2980" t="str">
        <f t="shared" si="1330"/>
        <v>Jun</v>
      </c>
      <c r="J2980" t="s">
        <v>492</v>
      </c>
      <c r="K2980" t="str">
        <f t="shared" si="1331"/>
        <v>07</v>
      </c>
      <c r="L2980" t="str">
        <f t="shared" si="1332"/>
        <v>Jun</v>
      </c>
      <c r="M2980" s="36">
        <v>1</v>
      </c>
      <c r="N2980">
        <f t="shared" si="1333"/>
        <v>1</v>
      </c>
      <c r="O2980">
        <f t="shared" si="1334"/>
        <v>0</v>
      </c>
      <c r="P2980">
        <f t="shared" si="1335"/>
        <v>0</v>
      </c>
      <c r="Q2980" t="s">
        <v>11537</v>
      </c>
      <c r="R2980" t="s">
        <v>20</v>
      </c>
      <c r="S2980" s="36">
        <v>2</v>
      </c>
      <c r="T2980" s="36">
        <v>0</v>
      </c>
      <c r="U2980" s="2">
        <f>SUMIFS(UBB!L:L,UBB!D:D,'Резервации 2026'!E2980)</f>
        <v>161.49288309999997</v>
      </c>
      <c r="V2980" s="2">
        <f t="shared" si="1349"/>
        <v>161.49288309999997</v>
      </c>
      <c r="W2980" t="s">
        <v>227</v>
      </c>
      <c r="X2980" t="s">
        <v>11538</v>
      </c>
      <c r="Z2980" t="str">
        <f t="shared" si="1337"/>
        <v>Jun</v>
      </c>
      <c r="AA2980" s="6">
        <f t="shared" si="1344"/>
        <v>0</v>
      </c>
      <c r="AB2980" s="6">
        <f t="shared" si="1344"/>
        <v>1</v>
      </c>
      <c r="AC2980" s="6">
        <f t="shared" si="1344"/>
        <v>0</v>
      </c>
      <c r="AD2980" s="6">
        <f t="shared" si="1344"/>
        <v>0</v>
      </c>
      <c r="AE2980" s="6">
        <f t="shared" si="1344"/>
        <v>0</v>
      </c>
      <c r="AF2980" s="6">
        <f t="shared" si="1338"/>
        <v>1</v>
      </c>
      <c r="AG2980" s="6">
        <f t="shared" si="1339"/>
        <v>0</v>
      </c>
      <c r="AH2980" s="14" t="str">
        <f>LEFT(X2980,2)&amp;"."&amp;VLOOKUP(MID(X2980,4,3),'Data validation'!$A$1:$B$12,2,FALSE)&amp;".2025"</f>
        <v>04.06.2025</v>
      </c>
      <c r="AI2980">
        <f t="shared" si="1340"/>
        <v>23</v>
      </c>
      <c r="AJ2980" t="str">
        <f>H2980&amp;"."&amp;VLOOKUP(I2980,'Data validation'!$A$1:$B$12,2,FALSE)&amp;".2026"</f>
        <v>06.06.2026</v>
      </c>
      <c r="AK2980">
        <f t="shared" si="1341"/>
        <v>23</v>
      </c>
      <c r="AL2980" t="e">
        <f>VLOOKUP(E2980,[2]Sheet1!$A:$B,2,FALSE)</f>
        <v>#N/A</v>
      </c>
    </row>
    <row r="2981" spans="1:38" x14ac:dyDescent="0.25">
      <c r="A2981" t="str">
        <f>VLOOKUP(Q2981,'Data validation'!$K$2:$L$50,2,FALSE)</f>
        <v>TO</v>
      </c>
      <c r="B2981">
        <f t="shared" si="1326"/>
        <v>2</v>
      </c>
      <c r="C2981">
        <f t="shared" si="1327"/>
        <v>0</v>
      </c>
      <c r="D2981">
        <f t="shared" si="1328"/>
        <v>0</v>
      </c>
      <c r="E2981">
        <v>11947</v>
      </c>
      <c r="F2981" t="s">
        <v>11536</v>
      </c>
      <c r="G2981" t="s">
        <v>2076</v>
      </c>
      <c r="H2981" t="str">
        <f t="shared" si="1329"/>
        <v>05</v>
      </c>
      <c r="I2981" t="str">
        <f t="shared" si="1330"/>
        <v>Jun</v>
      </c>
      <c r="J2981" t="s">
        <v>492</v>
      </c>
      <c r="K2981" t="str">
        <f t="shared" si="1331"/>
        <v>07</v>
      </c>
      <c r="L2981" t="str">
        <f t="shared" si="1332"/>
        <v>Jun</v>
      </c>
      <c r="M2981" s="36">
        <v>2</v>
      </c>
      <c r="N2981">
        <f t="shared" si="1333"/>
        <v>2</v>
      </c>
      <c r="O2981">
        <f t="shared" si="1334"/>
        <v>0</v>
      </c>
      <c r="P2981">
        <f t="shared" si="1335"/>
        <v>0</v>
      </c>
      <c r="Q2981" t="s">
        <v>11537</v>
      </c>
      <c r="R2981" t="s">
        <v>17</v>
      </c>
      <c r="S2981" s="36">
        <v>1</v>
      </c>
      <c r="T2981" s="36">
        <v>0</v>
      </c>
      <c r="U2981" s="2">
        <f>SUMIFS(UBB!L:L,UBB!D:D,'Резервации 2026'!E2981)</f>
        <v>288.8956493</v>
      </c>
      <c r="V2981" s="2">
        <f t="shared" si="1349"/>
        <v>144.44782465</v>
      </c>
      <c r="W2981" t="s">
        <v>227</v>
      </c>
      <c r="X2981" t="s">
        <v>11541</v>
      </c>
      <c r="Z2981" t="str">
        <f t="shared" si="1337"/>
        <v>Jun</v>
      </c>
      <c r="AA2981" s="6">
        <f t="shared" si="1344"/>
        <v>0</v>
      </c>
      <c r="AB2981" s="6">
        <f t="shared" si="1344"/>
        <v>2</v>
      </c>
      <c r="AC2981" s="6">
        <f t="shared" si="1344"/>
        <v>0</v>
      </c>
      <c r="AD2981" s="6">
        <f t="shared" si="1344"/>
        <v>0</v>
      </c>
      <c r="AE2981" s="6">
        <f t="shared" si="1344"/>
        <v>0</v>
      </c>
      <c r="AF2981" s="6">
        <f t="shared" si="1338"/>
        <v>2</v>
      </c>
      <c r="AG2981" s="6">
        <f t="shared" si="1339"/>
        <v>0</v>
      </c>
      <c r="AH2981" s="14" t="str">
        <f>LEFT(X2981,2)&amp;"."&amp;VLOOKUP(MID(X2981,4,3),'Data validation'!$A$1:$B$12,2,FALSE)&amp;".2025"</f>
        <v>04.06.2025</v>
      </c>
      <c r="AI2981">
        <f t="shared" si="1340"/>
        <v>23</v>
      </c>
      <c r="AJ2981" t="str">
        <f>H2981&amp;"."&amp;VLOOKUP(I2981,'Data validation'!$A$1:$B$12,2,FALSE)&amp;".2026"</f>
        <v>05.06.2026</v>
      </c>
      <c r="AK2981">
        <f t="shared" si="1341"/>
        <v>23</v>
      </c>
      <c r="AL2981" t="e">
        <f>VLOOKUP(E2981,[2]Sheet1!$A:$B,2,FALSE)</f>
        <v>#N/A</v>
      </c>
    </row>
    <row r="2982" spans="1:38" x14ac:dyDescent="0.25">
      <c r="A2982" t="str">
        <f>VLOOKUP(Q2982,'Data validation'!$K$2:$L$50,2,FALSE)</f>
        <v>TO</v>
      </c>
      <c r="B2982">
        <f t="shared" si="1326"/>
        <v>1</v>
      </c>
      <c r="C2982">
        <f t="shared" si="1327"/>
        <v>0</v>
      </c>
      <c r="D2982">
        <f t="shared" si="1328"/>
        <v>0</v>
      </c>
      <c r="E2982">
        <v>11948</v>
      </c>
      <c r="F2982" t="s">
        <v>11536</v>
      </c>
      <c r="G2982" t="s">
        <v>28</v>
      </c>
      <c r="H2982" t="str">
        <f t="shared" si="1329"/>
        <v>06</v>
      </c>
      <c r="I2982" t="str">
        <f t="shared" si="1330"/>
        <v>Jun</v>
      </c>
      <c r="J2982" t="s">
        <v>492</v>
      </c>
      <c r="K2982" t="str">
        <f t="shared" si="1331"/>
        <v>07</v>
      </c>
      <c r="L2982" t="str">
        <f t="shared" si="1332"/>
        <v>Jun</v>
      </c>
      <c r="M2982" s="36">
        <v>1</v>
      </c>
      <c r="N2982">
        <f t="shared" si="1333"/>
        <v>1</v>
      </c>
      <c r="O2982">
        <f t="shared" si="1334"/>
        <v>0</v>
      </c>
      <c r="P2982">
        <f t="shared" si="1335"/>
        <v>0</v>
      </c>
      <c r="Q2982" t="s">
        <v>11537</v>
      </c>
      <c r="R2982" t="s">
        <v>17</v>
      </c>
      <c r="S2982" s="36">
        <v>1</v>
      </c>
      <c r="T2982" s="36">
        <v>0</v>
      </c>
      <c r="U2982" s="2">
        <f>SUMIFS(UBB!L:L,UBB!D:D,'Резервации 2026'!E2982)</f>
        <v>113.04697399999999</v>
      </c>
      <c r="V2982" s="2">
        <f t="shared" si="1349"/>
        <v>113.04697399999999</v>
      </c>
      <c r="W2982" t="s">
        <v>227</v>
      </c>
      <c r="X2982" t="s">
        <v>11541</v>
      </c>
      <c r="Z2982" t="str">
        <f t="shared" si="1337"/>
        <v>Jun</v>
      </c>
      <c r="AA2982" s="6">
        <f t="shared" si="1344"/>
        <v>0</v>
      </c>
      <c r="AB2982" s="6">
        <f t="shared" si="1344"/>
        <v>1</v>
      </c>
      <c r="AC2982" s="6">
        <f t="shared" si="1344"/>
        <v>0</v>
      </c>
      <c r="AD2982" s="6">
        <f t="shared" si="1344"/>
        <v>0</v>
      </c>
      <c r="AE2982" s="6">
        <f t="shared" si="1344"/>
        <v>0</v>
      </c>
      <c r="AF2982" s="6">
        <f t="shared" si="1338"/>
        <v>1</v>
      </c>
      <c r="AG2982" s="6">
        <f t="shared" si="1339"/>
        <v>0</v>
      </c>
      <c r="AH2982" s="14" t="str">
        <f>LEFT(X2982,2)&amp;"."&amp;VLOOKUP(MID(X2982,4,3),'Data validation'!$A$1:$B$12,2,FALSE)&amp;".2025"</f>
        <v>04.06.2025</v>
      </c>
      <c r="AI2982">
        <f t="shared" si="1340"/>
        <v>23</v>
      </c>
      <c r="AJ2982" t="str">
        <f>H2982&amp;"."&amp;VLOOKUP(I2982,'Data validation'!$A$1:$B$12,2,FALSE)&amp;".2026"</f>
        <v>06.06.2026</v>
      </c>
      <c r="AK2982">
        <f t="shared" si="1341"/>
        <v>23</v>
      </c>
      <c r="AL2982" t="e">
        <f>VLOOKUP(E2982,[2]Sheet1!$A:$B,2,FALSE)</f>
        <v>#N/A</v>
      </c>
    </row>
    <row r="2983" spans="1:38" x14ac:dyDescent="0.25">
      <c r="A2983" t="str">
        <f>VLOOKUP(Q2983,'Data validation'!$K$2:$L$50,2,FALSE)</f>
        <v>TO</v>
      </c>
      <c r="B2983">
        <f t="shared" si="1326"/>
        <v>2</v>
      </c>
      <c r="C2983">
        <f t="shared" si="1327"/>
        <v>0</v>
      </c>
      <c r="D2983">
        <f t="shared" si="1328"/>
        <v>0</v>
      </c>
      <c r="E2983">
        <v>11966</v>
      </c>
      <c r="F2983" t="s">
        <v>11536</v>
      </c>
      <c r="G2983" t="s">
        <v>2076</v>
      </c>
      <c r="H2983" t="str">
        <f t="shared" si="1329"/>
        <v>05</v>
      </c>
      <c r="I2983" t="str">
        <f t="shared" si="1330"/>
        <v>Jun</v>
      </c>
      <c r="J2983" t="s">
        <v>492</v>
      </c>
      <c r="K2983" t="str">
        <f t="shared" si="1331"/>
        <v>07</v>
      </c>
      <c r="L2983" t="str">
        <f t="shared" si="1332"/>
        <v>Jun</v>
      </c>
      <c r="M2983" s="36">
        <v>2</v>
      </c>
      <c r="N2983">
        <f t="shared" si="1333"/>
        <v>2</v>
      </c>
      <c r="O2983">
        <f t="shared" si="1334"/>
        <v>0</v>
      </c>
      <c r="P2983">
        <f t="shared" si="1335"/>
        <v>0</v>
      </c>
      <c r="Q2983" t="s">
        <v>11537</v>
      </c>
      <c r="R2983" t="s">
        <v>17</v>
      </c>
      <c r="S2983" s="36">
        <v>2</v>
      </c>
      <c r="T2983" s="36">
        <v>0</v>
      </c>
      <c r="U2983" s="2">
        <f>SUMIFS(UBB!L:L,UBB!D:D,'Резервации 2026'!E2983)</f>
        <v>337.3415584</v>
      </c>
      <c r="V2983" s="2">
        <f t="shared" si="1349"/>
        <v>168.6707792</v>
      </c>
      <c r="W2983" t="s">
        <v>227</v>
      </c>
      <c r="X2983" t="s">
        <v>11541</v>
      </c>
      <c r="Z2983" t="str">
        <f t="shared" si="1337"/>
        <v>Jun</v>
      </c>
      <c r="AA2983" s="6">
        <f t="shared" si="1344"/>
        <v>0</v>
      </c>
      <c r="AB2983" s="6">
        <f t="shared" si="1344"/>
        <v>2</v>
      </c>
      <c r="AC2983" s="6">
        <f t="shared" si="1344"/>
        <v>0</v>
      </c>
      <c r="AD2983" s="6">
        <f t="shared" si="1344"/>
        <v>0</v>
      </c>
      <c r="AE2983" s="6">
        <f t="shared" si="1344"/>
        <v>0</v>
      </c>
      <c r="AF2983" s="6">
        <f t="shared" si="1338"/>
        <v>2</v>
      </c>
      <c r="AG2983" s="6">
        <f t="shared" si="1339"/>
        <v>0</v>
      </c>
      <c r="AH2983" s="14" t="str">
        <f>LEFT(X2983,2)&amp;"."&amp;VLOOKUP(MID(X2983,4,3),'Data validation'!$A$1:$B$12,2,FALSE)&amp;".2025"</f>
        <v>04.06.2025</v>
      </c>
      <c r="AI2983">
        <f t="shared" si="1340"/>
        <v>23</v>
      </c>
      <c r="AJ2983" t="str">
        <f>H2983&amp;"."&amp;VLOOKUP(I2983,'Data validation'!$A$1:$B$12,2,FALSE)&amp;".2026"</f>
        <v>05.06.2026</v>
      </c>
      <c r="AK2983">
        <f t="shared" si="1341"/>
        <v>23</v>
      </c>
      <c r="AL2983" t="e">
        <f>VLOOKUP(E2983,[2]Sheet1!$A:$B,2,FALSE)</f>
        <v>#N/A</v>
      </c>
    </row>
    <row r="2984" spans="1:38" x14ac:dyDescent="0.25">
      <c r="A2984" t="str">
        <f>VLOOKUP(Q2984,'Data validation'!$K$2:$L$50,2,FALSE)</f>
        <v>TO</v>
      </c>
      <c r="B2984">
        <f t="shared" si="1326"/>
        <v>1</v>
      </c>
      <c r="C2984">
        <f t="shared" si="1327"/>
        <v>0</v>
      </c>
      <c r="D2984">
        <f t="shared" si="1328"/>
        <v>0</v>
      </c>
      <c r="E2984">
        <v>11995</v>
      </c>
      <c r="F2984" t="s">
        <v>11536</v>
      </c>
      <c r="G2984" t="s">
        <v>28</v>
      </c>
      <c r="H2984" t="str">
        <f t="shared" si="1329"/>
        <v>06</v>
      </c>
      <c r="I2984" t="str">
        <f t="shared" si="1330"/>
        <v>Jun</v>
      </c>
      <c r="J2984" t="s">
        <v>492</v>
      </c>
      <c r="K2984" t="str">
        <f t="shared" si="1331"/>
        <v>07</v>
      </c>
      <c r="L2984" t="str">
        <f t="shared" si="1332"/>
        <v>Jun</v>
      </c>
      <c r="M2984" s="36">
        <v>1</v>
      </c>
      <c r="N2984">
        <f t="shared" si="1333"/>
        <v>1</v>
      </c>
      <c r="O2984">
        <f t="shared" si="1334"/>
        <v>0</v>
      </c>
      <c r="P2984">
        <f t="shared" si="1335"/>
        <v>0</v>
      </c>
      <c r="Q2984" t="s">
        <v>11537</v>
      </c>
      <c r="R2984" t="s">
        <v>20</v>
      </c>
      <c r="S2984" s="36">
        <v>3</v>
      </c>
      <c r="T2984" s="36">
        <v>0</v>
      </c>
      <c r="U2984" s="2">
        <f>SUMIFS(UBB!L:L,UBB!D:D,'Резервации 2026'!E2984)</f>
        <v>242.22954549999997</v>
      </c>
      <c r="V2984" s="2">
        <f t="shared" si="1349"/>
        <v>242.22954549999997</v>
      </c>
      <c r="W2984" t="s">
        <v>227</v>
      </c>
      <c r="X2984" t="s">
        <v>11538</v>
      </c>
      <c r="Z2984" t="str">
        <f t="shared" si="1337"/>
        <v>Jun</v>
      </c>
      <c r="AA2984" s="6">
        <f t="shared" si="1344"/>
        <v>0</v>
      </c>
      <c r="AB2984" s="6">
        <f t="shared" si="1344"/>
        <v>1</v>
      </c>
      <c r="AC2984" s="6">
        <f t="shared" si="1344"/>
        <v>0</v>
      </c>
      <c r="AD2984" s="6">
        <f t="shared" si="1344"/>
        <v>0</v>
      </c>
      <c r="AE2984" s="6">
        <f t="shared" si="1344"/>
        <v>0</v>
      </c>
      <c r="AF2984" s="6">
        <f t="shared" si="1338"/>
        <v>1</v>
      </c>
      <c r="AG2984" s="6">
        <f t="shared" si="1339"/>
        <v>0</v>
      </c>
      <c r="AH2984" s="14" t="str">
        <f>LEFT(X2984,2)&amp;"."&amp;VLOOKUP(MID(X2984,4,3),'Data validation'!$A$1:$B$12,2,FALSE)&amp;".2025"</f>
        <v>04.06.2025</v>
      </c>
      <c r="AI2984">
        <f t="shared" si="1340"/>
        <v>23</v>
      </c>
      <c r="AJ2984" t="str">
        <f>H2984&amp;"."&amp;VLOOKUP(I2984,'Data validation'!$A$1:$B$12,2,FALSE)&amp;".2026"</f>
        <v>06.06.2026</v>
      </c>
      <c r="AK2984">
        <f t="shared" si="1341"/>
        <v>23</v>
      </c>
      <c r="AL2984" t="e">
        <f>VLOOKUP(E2984,[2]Sheet1!$A:$B,2,FALSE)</f>
        <v>#N/A</v>
      </c>
    </row>
    <row r="2985" spans="1:38" x14ac:dyDescent="0.25">
      <c r="A2985" t="str">
        <f>VLOOKUP(Q2985,'Data validation'!$K$2:$L$50,2,FALSE)</f>
        <v>TO</v>
      </c>
      <c r="B2985">
        <f t="shared" si="1326"/>
        <v>1</v>
      </c>
      <c r="C2985">
        <f t="shared" si="1327"/>
        <v>0</v>
      </c>
      <c r="D2985">
        <f t="shared" si="1328"/>
        <v>0</v>
      </c>
      <c r="E2985">
        <v>11946</v>
      </c>
      <c r="F2985" t="s">
        <v>11536</v>
      </c>
      <c r="G2985" t="s">
        <v>28</v>
      </c>
      <c r="H2985" t="str">
        <f t="shared" si="1329"/>
        <v>06</v>
      </c>
      <c r="I2985" t="str">
        <f t="shared" si="1330"/>
        <v>Jun</v>
      </c>
      <c r="J2985" t="s">
        <v>492</v>
      </c>
      <c r="K2985" t="str">
        <f t="shared" si="1331"/>
        <v>07</v>
      </c>
      <c r="L2985" t="str">
        <f t="shared" si="1332"/>
        <v>Jun</v>
      </c>
      <c r="M2985" s="36">
        <v>1</v>
      </c>
      <c r="N2985">
        <f t="shared" si="1333"/>
        <v>1</v>
      </c>
      <c r="O2985">
        <f t="shared" si="1334"/>
        <v>0</v>
      </c>
      <c r="P2985">
        <f t="shared" si="1335"/>
        <v>0</v>
      </c>
      <c r="Q2985" t="s">
        <v>11537</v>
      </c>
      <c r="R2985" t="s">
        <v>17</v>
      </c>
      <c r="S2985" s="36">
        <v>1</v>
      </c>
      <c r="T2985" s="36">
        <v>0</v>
      </c>
      <c r="U2985" s="2">
        <f>SUMIFS(UBB!L:L,UBB!D:D,'Резервации 2026'!E2985)</f>
        <v>113.04697399999999</v>
      </c>
      <c r="V2985" s="2">
        <f t="shared" si="1349"/>
        <v>113.04697399999999</v>
      </c>
      <c r="W2985" t="s">
        <v>227</v>
      </c>
      <c r="X2985" t="s">
        <v>11541</v>
      </c>
      <c r="Z2985" t="str">
        <f t="shared" si="1337"/>
        <v>Jun</v>
      </c>
      <c r="AA2985" s="6">
        <f t="shared" si="1344"/>
        <v>0</v>
      </c>
      <c r="AB2985" s="6">
        <f t="shared" si="1344"/>
        <v>1</v>
      </c>
      <c r="AC2985" s="6">
        <f t="shared" si="1344"/>
        <v>0</v>
      </c>
      <c r="AD2985" s="6">
        <f t="shared" si="1344"/>
        <v>0</v>
      </c>
      <c r="AE2985" s="6">
        <f t="shared" si="1344"/>
        <v>0</v>
      </c>
      <c r="AF2985" s="6">
        <f t="shared" si="1338"/>
        <v>1</v>
      </c>
      <c r="AG2985" s="6">
        <f t="shared" si="1339"/>
        <v>0</v>
      </c>
      <c r="AH2985" s="14" t="str">
        <f>LEFT(X2985,2)&amp;"."&amp;VLOOKUP(MID(X2985,4,3),'Data validation'!$A$1:$B$12,2,FALSE)&amp;".2025"</f>
        <v>04.06.2025</v>
      </c>
      <c r="AI2985">
        <f t="shared" si="1340"/>
        <v>23</v>
      </c>
      <c r="AJ2985" t="str">
        <f>H2985&amp;"."&amp;VLOOKUP(I2985,'Data validation'!$A$1:$B$12,2,FALSE)&amp;".2026"</f>
        <v>06.06.2026</v>
      </c>
      <c r="AK2985">
        <f t="shared" si="1341"/>
        <v>23</v>
      </c>
      <c r="AL2985" t="e">
        <f>VLOOKUP(E2985,[2]Sheet1!$A:$B,2,FALSE)</f>
        <v>#N/A</v>
      </c>
    </row>
    <row r="2986" spans="1:38" x14ac:dyDescent="0.25">
      <c r="A2986" t="str">
        <f>VLOOKUP(Q2986,'Data validation'!$K$2:$L$50,2,FALSE)</f>
        <v>TO</v>
      </c>
      <c r="B2986">
        <f t="shared" si="1326"/>
        <v>1</v>
      </c>
      <c r="C2986">
        <f t="shared" si="1327"/>
        <v>0</v>
      </c>
      <c r="D2986">
        <f t="shared" si="1328"/>
        <v>0</v>
      </c>
      <c r="E2986">
        <v>11951</v>
      </c>
      <c r="F2986" t="s">
        <v>11536</v>
      </c>
      <c r="G2986" t="s">
        <v>28</v>
      </c>
      <c r="H2986" t="str">
        <f t="shared" si="1329"/>
        <v>06</v>
      </c>
      <c r="I2986" t="str">
        <f t="shared" si="1330"/>
        <v>Jun</v>
      </c>
      <c r="J2986" t="s">
        <v>492</v>
      </c>
      <c r="K2986" t="str">
        <f t="shared" si="1331"/>
        <v>07</v>
      </c>
      <c r="L2986" t="str">
        <f t="shared" si="1332"/>
        <v>Jun</v>
      </c>
      <c r="M2986" s="36">
        <v>1</v>
      </c>
      <c r="N2986">
        <f t="shared" si="1333"/>
        <v>1</v>
      </c>
      <c r="O2986">
        <f t="shared" si="1334"/>
        <v>0</v>
      </c>
      <c r="P2986">
        <f t="shared" si="1335"/>
        <v>0</v>
      </c>
      <c r="Q2986" t="s">
        <v>11537</v>
      </c>
      <c r="R2986" t="s">
        <v>25</v>
      </c>
      <c r="S2986" s="36">
        <v>1</v>
      </c>
      <c r="T2986" s="36">
        <v>0</v>
      </c>
      <c r="U2986" s="2">
        <f>SUMIFS(UBB!L:L,UBB!D:D,'Резервации 2026'!E2986)</f>
        <v>113.04697399999999</v>
      </c>
      <c r="V2986" s="2">
        <f t="shared" si="1349"/>
        <v>113.04697399999999</v>
      </c>
      <c r="W2986" t="s">
        <v>227</v>
      </c>
      <c r="X2986" t="s">
        <v>11541</v>
      </c>
      <c r="Z2986" t="str">
        <f t="shared" si="1337"/>
        <v>Jun</v>
      </c>
      <c r="AA2986" s="6">
        <f t="shared" si="1344"/>
        <v>0</v>
      </c>
      <c r="AB2986" s="6">
        <f t="shared" si="1344"/>
        <v>1</v>
      </c>
      <c r="AC2986" s="6">
        <f t="shared" si="1344"/>
        <v>0</v>
      </c>
      <c r="AD2986" s="6">
        <f t="shared" si="1344"/>
        <v>0</v>
      </c>
      <c r="AE2986" s="6">
        <f t="shared" si="1344"/>
        <v>0</v>
      </c>
      <c r="AF2986" s="6">
        <f t="shared" si="1338"/>
        <v>1</v>
      </c>
      <c r="AG2986" s="6">
        <f t="shared" si="1339"/>
        <v>0</v>
      </c>
      <c r="AH2986" s="14" t="str">
        <f>LEFT(X2986,2)&amp;"."&amp;VLOOKUP(MID(X2986,4,3),'Data validation'!$A$1:$B$12,2,FALSE)&amp;".2025"</f>
        <v>04.06.2025</v>
      </c>
      <c r="AI2986">
        <f t="shared" si="1340"/>
        <v>23</v>
      </c>
      <c r="AJ2986" t="str">
        <f>H2986&amp;"."&amp;VLOOKUP(I2986,'Data validation'!$A$1:$B$12,2,FALSE)&amp;".2026"</f>
        <v>06.06.2026</v>
      </c>
      <c r="AK2986">
        <f t="shared" si="1341"/>
        <v>23</v>
      </c>
      <c r="AL2986" t="e">
        <f>VLOOKUP(E2986,[2]Sheet1!$A:$B,2,FALSE)</f>
        <v>#N/A</v>
      </c>
    </row>
    <row r="2987" spans="1:38" x14ac:dyDescent="0.25">
      <c r="A2987" t="str">
        <f>VLOOKUP(Q2987,'Data validation'!$K$2:$L$50,2,FALSE)</f>
        <v>TO</v>
      </c>
      <c r="B2987">
        <f t="shared" si="1326"/>
        <v>1</v>
      </c>
      <c r="C2987">
        <f t="shared" si="1327"/>
        <v>0</v>
      </c>
      <c r="D2987">
        <f t="shared" si="1328"/>
        <v>0</v>
      </c>
      <c r="E2987">
        <v>11991</v>
      </c>
      <c r="F2987" t="s">
        <v>11536</v>
      </c>
      <c r="G2987" t="s">
        <v>28</v>
      </c>
      <c r="H2987" t="str">
        <f t="shared" si="1329"/>
        <v>06</v>
      </c>
      <c r="I2987" t="str">
        <f t="shared" si="1330"/>
        <v>Jun</v>
      </c>
      <c r="J2987" t="s">
        <v>492</v>
      </c>
      <c r="K2987" t="str">
        <f t="shared" si="1331"/>
        <v>07</v>
      </c>
      <c r="L2987" t="str">
        <f t="shared" si="1332"/>
        <v>Jun</v>
      </c>
      <c r="M2987" s="36">
        <v>1</v>
      </c>
      <c r="N2987">
        <f t="shared" si="1333"/>
        <v>1</v>
      </c>
      <c r="O2987">
        <f t="shared" si="1334"/>
        <v>0</v>
      </c>
      <c r="P2987">
        <f t="shared" si="1335"/>
        <v>0</v>
      </c>
      <c r="Q2987" t="s">
        <v>11537</v>
      </c>
      <c r="R2987" t="s">
        <v>17</v>
      </c>
      <c r="S2987" s="36">
        <v>2</v>
      </c>
      <c r="T2987" s="36">
        <v>0</v>
      </c>
      <c r="U2987" s="2">
        <f>SUMIFS(UBB!L:L,UBB!D:D,'Резервации 2026'!E2987)</f>
        <v>161.49288309999997</v>
      </c>
      <c r="V2987" s="2">
        <f t="shared" si="1349"/>
        <v>161.49288309999997</v>
      </c>
      <c r="W2987" t="s">
        <v>227</v>
      </c>
      <c r="X2987" t="s">
        <v>11538</v>
      </c>
      <c r="Z2987" t="str">
        <f t="shared" si="1337"/>
        <v>Jun</v>
      </c>
      <c r="AA2987" s="6">
        <f t="shared" si="1344"/>
        <v>0</v>
      </c>
      <c r="AB2987" s="6">
        <f t="shared" si="1344"/>
        <v>1</v>
      </c>
      <c r="AC2987" s="6">
        <f t="shared" si="1344"/>
        <v>0</v>
      </c>
      <c r="AD2987" s="6">
        <f t="shared" si="1344"/>
        <v>0</v>
      </c>
      <c r="AE2987" s="6">
        <f t="shared" si="1344"/>
        <v>0</v>
      </c>
      <c r="AF2987" s="6">
        <f t="shared" si="1338"/>
        <v>1</v>
      </c>
      <c r="AG2987" s="6">
        <f t="shared" si="1339"/>
        <v>0</v>
      </c>
      <c r="AH2987" s="14" t="str">
        <f>LEFT(X2987,2)&amp;"."&amp;VLOOKUP(MID(X2987,4,3),'Data validation'!$A$1:$B$12,2,FALSE)&amp;".2025"</f>
        <v>04.06.2025</v>
      </c>
      <c r="AI2987">
        <f t="shared" si="1340"/>
        <v>23</v>
      </c>
      <c r="AJ2987" t="str">
        <f>H2987&amp;"."&amp;VLOOKUP(I2987,'Data validation'!$A$1:$B$12,2,FALSE)&amp;".2026"</f>
        <v>06.06.2026</v>
      </c>
      <c r="AK2987">
        <f t="shared" si="1341"/>
        <v>23</v>
      </c>
      <c r="AL2987" t="e">
        <f>VLOOKUP(E2987,[2]Sheet1!$A:$B,2,FALSE)</f>
        <v>#N/A</v>
      </c>
    </row>
    <row r="2988" spans="1:38" x14ac:dyDescent="0.25">
      <c r="A2988" t="str">
        <f>VLOOKUP(Q2988,'Data validation'!$K$2:$L$50,2,FALSE)</f>
        <v>TO</v>
      </c>
      <c r="B2988">
        <f t="shared" si="1326"/>
        <v>1</v>
      </c>
      <c r="C2988">
        <f t="shared" si="1327"/>
        <v>0</v>
      </c>
      <c r="D2988">
        <f t="shared" si="1328"/>
        <v>0</v>
      </c>
      <c r="E2988">
        <v>11981</v>
      </c>
      <c r="F2988" t="s">
        <v>11536</v>
      </c>
      <c r="G2988" t="s">
        <v>28</v>
      </c>
      <c r="H2988" t="str">
        <f t="shared" si="1329"/>
        <v>06</v>
      </c>
      <c r="I2988" t="str">
        <f t="shared" si="1330"/>
        <v>Jun</v>
      </c>
      <c r="J2988" t="s">
        <v>492</v>
      </c>
      <c r="K2988" t="str">
        <f t="shared" si="1331"/>
        <v>07</v>
      </c>
      <c r="L2988" t="str">
        <f t="shared" si="1332"/>
        <v>Jun</v>
      </c>
      <c r="M2988" s="36">
        <v>1</v>
      </c>
      <c r="N2988">
        <f t="shared" si="1333"/>
        <v>1</v>
      </c>
      <c r="O2988">
        <f t="shared" si="1334"/>
        <v>0</v>
      </c>
      <c r="P2988">
        <f t="shared" si="1335"/>
        <v>0</v>
      </c>
      <c r="Q2988" t="s">
        <v>11537</v>
      </c>
      <c r="R2988" t="s">
        <v>17</v>
      </c>
      <c r="S2988" s="36">
        <v>2</v>
      </c>
      <c r="T2988" s="36">
        <v>0</v>
      </c>
      <c r="U2988" s="2">
        <f>SUMIFS(UBB!L:L,UBB!D:D,'Резервации 2026'!E2988)</f>
        <v>161.49288309999997</v>
      </c>
      <c r="V2988" s="2">
        <f t="shared" si="1349"/>
        <v>161.49288309999997</v>
      </c>
      <c r="W2988" t="s">
        <v>227</v>
      </c>
      <c r="X2988" t="s">
        <v>11538</v>
      </c>
      <c r="Z2988" t="str">
        <f t="shared" si="1337"/>
        <v>Jun</v>
      </c>
      <c r="AA2988" s="6">
        <f t="shared" si="1344"/>
        <v>0</v>
      </c>
      <c r="AB2988" s="6">
        <f t="shared" si="1344"/>
        <v>1</v>
      </c>
      <c r="AC2988" s="6">
        <f t="shared" si="1344"/>
        <v>0</v>
      </c>
      <c r="AD2988" s="6">
        <f t="shared" si="1344"/>
        <v>0</v>
      </c>
      <c r="AE2988" s="6">
        <f t="shared" si="1344"/>
        <v>0</v>
      </c>
      <c r="AF2988" s="6">
        <f t="shared" si="1338"/>
        <v>1</v>
      </c>
      <c r="AG2988" s="6">
        <f t="shared" si="1339"/>
        <v>0</v>
      </c>
      <c r="AH2988" s="14" t="str">
        <f>LEFT(X2988,2)&amp;"."&amp;VLOOKUP(MID(X2988,4,3),'Data validation'!$A$1:$B$12,2,FALSE)&amp;".2025"</f>
        <v>04.06.2025</v>
      </c>
      <c r="AI2988">
        <f t="shared" si="1340"/>
        <v>23</v>
      </c>
      <c r="AJ2988" t="str">
        <f>H2988&amp;"."&amp;VLOOKUP(I2988,'Data validation'!$A$1:$B$12,2,FALSE)&amp;".2026"</f>
        <v>06.06.2026</v>
      </c>
      <c r="AK2988">
        <f t="shared" si="1341"/>
        <v>23</v>
      </c>
      <c r="AL2988" t="e">
        <f>VLOOKUP(E2988,[2]Sheet1!$A:$B,2,FALSE)</f>
        <v>#N/A</v>
      </c>
    </row>
    <row r="2989" spans="1:38" x14ac:dyDescent="0.25">
      <c r="A2989" t="str">
        <f>VLOOKUP(Q2989,'Data validation'!$K$2:$L$50,2,FALSE)</f>
        <v>TO</v>
      </c>
      <c r="B2989">
        <f t="shared" si="1326"/>
        <v>1</v>
      </c>
      <c r="C2989">
        <f t="shared" si="1327"/>
        <v>0</v>
      </c>
      <c r="D2989">
        <f t="shared" si="1328"/>
        <v>0</v>
      </c>
      <c r="E2989">
        <v>11960</v>
      </c>
      <c r="F2989" t="s">
        <v>11536</v>
      </c>
      <c r="G2989" t="s">
        <v>28</v>
      </c>
      <c r="H2989" t="str">
        <f t="shared" si="1329"/>
        <v>06</v>
      </c>
      <c r="I2989" t="str">
        <f t="shared" si="1330"/>
        <v>Jun</v>
      </c>
      <c r="J2989" t="s">
        <v>492</v>
      </c>
      <c r="K2989" t="str">
        <f t="shared" si="1331"/>
        <v>07</v>
      </c>
      <c r="L2989" t="str">
        <f t="shared" si="1332"/>
        <v>Jun</v>
      </c>
      <c r="M2989" s="36">
        <v>1</v>
      </c>
      <c r="N2989">
        <f t="shared" si="1333"/>
        <v>1</v>
      </c>
      <c r="O2989">
        <f t="shared" si="1334"/>
        <v>0</v>
      </c>
      <c r="P2989">
        <f t="shared" si="1335"/>
        <v>0</v>
      </c>
      <c r="Q2989" t="s">
        <v>11537</v>
      </c>
      <c r="R2989" t="s">
        <v>25</v>
      </c>
      <c r="S2989" s="36">
        <v>2</v>
      </c>
      <c r="T2989" s="36">
        <v>0</v>
      </c>
      <c r="U2989" s="2">
        <f>SUMIFS(UBB!L:L,UBB!D:D,'Резервации 2026'!E2989)</f>
        <v>161.49288309999997</v>
      </c>
      <c r="V2989" s="2">
        <f t="shared" si="1349"/>
        <v>161.49288309999997</v>
      </c>
      <c r="W2989" t="s">
        <v>227</v>
      </c>
      <c r="X2989" t="s">
        <v>11541</v>
      </c>
      <c r="Z2989" t="str">
        <f t="shared" si="1337"/>
        <v>Jun</v>
      </c>
      <c r="AA2989" s="6">
        <f t="shared" si="1344"/>
        <v>0</v>
      </c>
      <c r="AB2989" s="6">
        <f t="shared" si="1344"/>
        <v>1</v>
      </c>
      <c r="AC2989" s="6">
        <f t="shared" si="1344"/>
        <v>0</v>
      </c>
      <c r="AD2989" s="6">
        <f t="shared" si="1344"/>
        <v>0</v>
      </c>
      <c r="AE2989" s="6">
        <f t="shared" si="1344"/>
        <v>0</v>
      </c>
      <c r="AF2989" s="6">
        <f t="shared" si="1338"/>
        <v>1</v>
      </c>
      <c r="AG2989" s="6">
        <f t="shared" si="1339"/>
        <v>0</v>
      </c>
      <c r="AH2989" s="14" t="str">
        <f>LEFT(X2989,2)&amp;"."&amp;VLOOKUP(MID(X2989,4,3),'Data validation'!$A$1:$B$12,2,FALSE)&amp;".2025"</f>
        <v>04.06.2025</v>
      </c>
      <c r="AI2989">
        <f t="shared" si="1340"/>
        <v>23</v>
      </c>
      <c r="AJ2989" t="str">
        <f>H2989&amp;"."&amp;VLOOKUP(I2989,'Data validation'!$A$1:$B$12,2,FALSE)&amp;".2026"</f>
        <v>06.06.2026</v>
      </c>
      <c r="AK2989">
        <f t="shared" si="1341"/>
        <v>23</v>
      </c>
      <c r="AL2989" t="e">
        <f>VLOOKUP(E2989,[2]Sheet1!$A:$B,2,FALSE)</f>
        <v>#N/A</v>
      </c>
    </row>
    <row r="2990" spans="1:38" x14ac:dyDescent="0.25">
      <c r="A2990" t="str">
        <f>VLOOKUP(Q2990,'Data validation'!$K$2:$L$50,2,FALSE)</f>
        <v>TO</v>
      </c>
      <c r="B2990">
        <f t="shared" si="1326"/>
        <v>1</v>
      </c>
      <c r="C2990">
        <f t="shared" si="1327"/>
        <v>0</v>
      </c>
      <c r="D2990">
        <f t="shared" si="1328"/>
        <v>0</v>
      </c>
      <c r="E2990">
        <v>11953</v>
      </c>
      <c r="F2990" t="s">
        <v>11536</v>
      </c>
      <c r="G2990" t="s">
        <v>28</v>
      </c>
      <c r="H2990" t="str">
        <f t="shared" si="1329"/>
        <v>06</v>
      </c>
      <c r="I2990" t="str">
        <f t="shared" si="1330"/>
        <v>Jun</v>
      </c>
      <c r="J2990" t="s">
        <v>492</v>
      </c>
      <c r="K2990" t="str">
        <f t="shared" si="1331"/>
        <v>07</v>
      </c>
      <c r="L2990" t="str">
        <f t="shared" si="1332"/>
        <v>Jun</v>
      </c>
      <c r="M2990" s="36">
        <v>1</v>
      </c>
      <c r="N2990">
        <f t="shared" si="1333"/>
        <v>1</v>
      </c>
      <c r="O2990">
        <f t="shared" si="1334"/>
        <v>0</v>
      </c>
      <c r="P2990">
        <f t="shared" si="1335"/>
        <v>0</v>
      </c>
      <c r="Q2990" t="s">
        <v>11537</v>
      </c>
      <c r="R2990" t="s">
        <v>17</v>
      </c>
      <c r="S2990" s="36">
        <v>2</v>
      </c>
      <c r="T2990" s="36">
        <v>0</v>
      </c>
      <c r="U2990" s="2">
        <f>SUMIFS(UBB!L:L,UBB!D:D,'Резервации 2026'!E2990)</f>
        <v>161.49288309999997</v>
      </c>
      <c r="V2990" s="2">
        <f t="shared" si="1349"/>
        <v>161.49288309999997</v>
      </c>
      <c r="W2990" t="s">
        <v>227</v>
      </c>
      <c r="X2990" t="s">
        <v>11541</v>
      </c>
      <c r="Z2990" t="str">
        <f t="shared" si="1337"/>
        <v>Jun</v>
      </c>
      <c r="AA2990" s="6">
        <f t="shared" si="1344"/>
        <v>0</v>
      </c>
      <c r="AB2990" s="6">
        <f t="shared" si="1344"/>
        <v>1</v>
      </c>
      <c r="AC2990" s="6">
        <f t="shared" si="1344"/>
        <v>0</v>
      </c>
      <c r="AD2990" s="6">
        <f t="shared" si="1344"/>
        <v>0</v>
      </c>
      <c r="AE2990" s="6">
        <f t="shared" si="1344"/>
        <v>0</v>
      </c>
      <c r="AF2990" s="6">
        <f t="shared" si="1338"/>
        <v>1</v>
      </c>
      <c r="AG2990" s="6">
        <f t="shared" si="1339"/>
        <v>0</v>
      </c>
      <c r="AH2990" s="14" t="str">
        <f>LEFT(X2990,2)&amp;"."&amp;VLOOKUP(MID(X2990,4,3),'Data validation'!$A$1:$B$12,2,FALSE)&amp;".2025"</f>
        <v>04.06.2025</v>
      </c>
      <c r="AI2990">
        <f t="shared" si="1340"/>
        <v>23</v>
      </c>
      <c r="AJ2990" t="str">
        <f>H2990&amp;"."&amp;VLOOKUP(I2990,'Data validation'!$A$1:$B$12,2,FALSE)&amp;".2026"</f>
        <v>06.06.2026</v>
      </c>
      <c r="AK2990">
        <f t="shared" si="1341"/>
        <v>23</v>
      </c>
      <c r="AL2990" t="e">
        <f>VLOOKUP(E2990,[2]Sheet1!$A:$B,2,FALSE)</f>
        <v>#N/A</v>
      </c>
    </row>
    <row r="2991" spans="1:38" x14ac:dyDescent="0.25">
      <c r="A2991" t="str">
        <f>VLOOKUP(Q2991,'Data validation'!$K$2:$L$50,2,FALSE)</f>
        <v>INDIVIDUAL</v>
      </c>
      <c r="B2991">
        <f t="shared" si="1326"/>
        <v>0</v>
      </c>
      <c r="C2991">
        <f t="shared" si="1327"/>
        <v>0</v>
      </c>
      <c r="D2991">
        <f t="shared" si="1328"/>
        <v>7</v>
      </c>
      <c r="E2991">
        <v>11909</v>
      </c>
      <c r="F2991" t="s">
        <v>11584</v>
      </c>
      <c r="G2991" t="s">
        <v>259</v>
      </c>
      <c r="H2991" t="str">
        <f t="shared" si="1329"/>
        <v>08</v>
      </c>
      <c r="I2991" t="str">
        <f t="shared" si="1330"/>
        <v>Aug</v>
      </c>
      <c r="J2991" t="s">
        <v>90</v>
      </c>
      <c r="K2991" t="str">
        <f t="shared" si="1331"/>
        <v>15</v>
      </c>
      <c r="L2991" t="str">
        <f t="shared" si="1332"/>
        <v>Aug</v>
      </c>
      <c r="M2991" s="36">
        <v>7</v>
      </c>
      <c r="N2991">
        <f t="shared" si="1333"/>
        <v>7</v>
      </c>
      <c r="O2991">
        <f t="shared" si="1334"/>
        <v>0</v>
      </c>
      <c r="P2991">
        <f t="shared" si="1335"/>
        <v>0</v>
      </c>
      <c r="Q2991" t="s">
        <v>24</v>
      </c>
      <c r="R2991" t="s">
        <v>48</v>
      </c>
      <c r="S2991" s="36">
        <v>2</v>
      </c>
      <c r="T2991" s="36">
        <v>2</v>
      </c>
      <c r="U2991" s="2">
        <v>5160.4305399082559</v>
      </c>
      <c r="V2991" s="2">
        <v>737.20436284403661</v>
      </c>
      <c r="W2991" t="s">
        <v>262</v>
      </c>
      <c r="X2991" t="s">
        <v>11585</v>
      </c>
      <c r="Y2991" t="s">
        <v>4651</v>
      </c>
      <c r="Z2991" t="str">
        <f t="shared" si="1337"/>
        <v>Jun</v>
      </c>
      <c r="AA2991" s="6">
        <f t="shared" si="1344"/>
        <v>0</v>
      </c>
      <c r="AB2991" s="6">
        <f t="shared" si="1344"/>
        <v>0</v>
      </c>
      <c r="AC2991" s="6">
        <f t="shared" si="1344"/>
        <v>0</v>
      </c>
      <c r="AD2991" s="6">
        <f t="shared" si="1344"/>
        <v>7</v>
      </c>
      <c r="AE2991" s="6">
        <f t="shared" si="1344"/>
        <v>0</v>
      </c>
      <c r="AF2991" s="6">
        <f t="shared" si="1338"/>
        <v>7</v>
      </c>
      <c r="AG2991" s="6">
        <f t="shared" si="1339"/>
        <v>0</v>
      </c>
      <c r="AH2991" s="14" t="str">
        <f>LEFT(X2991,2)&amp;"."&amp;VLOOKUP(MID(X2991,4,3),'Data validation'!$A$1:$B$12,2,FALSE)&amp;".2025"</f>
        <v>02.06.2025</v>
      </c>
      <c r="AI2991">
        <f t="shared" si="1340"/>
        <v>23</v>
      </c>
      <c r="AJ2991" t="str">
        <f>H2991&amp;"."&amp;VLOOKUP(I2991,'Data validation'!$A$1:$B$12,2,FALSE)&amp;".2026"</f>
        <v>08.08.2026</v>
      </c>
      <c r="AK2991">
        <f t="shared" si="1341"/>
        <v>32</v>
      </c>
      <c r="AL2991" t="e">
        <f>VLOOKUP(E2991,[2]Sheet1!$A:$B,2,FALSE)</f>
        <v>#N/A</v>
      </c>
    </row>
    <row r="2992" spans="1:38" x14ac:dyDescent="0.25">
      <c r="A2992" t="str">
        <f>VLOOKUP(Q2992,'Data validation'!$K$2:$L$50,2,FALSE)</f>
        <v>INDIVIDUAL</v>
      </c>
      <c r="B2992">
        <f t="shared" si="1326"/>
        <v>0</v>
      </c>
      <c r="C2992">
        <f t="shared" si="1327"/>
        <v>5</v>
      </c>
      <c r="D2992">
        <f t="shared" si="1328"/>
        <v>0</v>
      </c>
      <c r="E2992">
        <v>12034</v>
      </c>
      <c r="F2992" t="s">
        <v>11586</v>
      </c>
      <c r="G2992" t="s">
        <v>275</v>
      </c>
      <c r="H2992" t="str">
        <f t="shared" si="1329"/>
        <v>22</v>
      </c>
      <c r="I2992" t="str">
        <f t="shared" si="1330"/>
        <v>Jun</v>
      </c>
      <c r="J2992" t="s">
        <v>126</v>
      </c>
      <c r="K2992" t="str">
        <f t="shared" si="1331"/>
        <v>27</v>
      </c>
      <c r="L2992" t="str">
        <f t="shared" si="1332"/>
        <v>Jun</v>
      </c>
      <c r="M2992" s="36">
        <v>5</v>
      </c>
      <c r="N2992">
        <f t="shared" si="1333"/>
        <v>5</v>
      </c>
      <c r="O2992">
        <f t="shared" si="1334"/>
        <v>0</v>
      </c>
      <c r="P2992">
        <f t="shared" si="1335"/>
        <v>0</v>
      </c>
      <c r="Q2992" t="s">
        <v>24</v>
      </c>
      <c r="R2992" t="s">
        <v>20</v>
      </c>
      <c r="S2992" s="36">
        <v>2</v>
      </c>
      <c r="T2992" s="36">
        <v>0</v>
      </c>
      <c r="U2992" s="2">
        <v>1110.6781758715595</v>
      </c>
      <c r="V2992" s="2">
        <v>222.13922385321098</v>
      </c>
      <c r="X2992" t="s">
        <v>11587</v>
      </c>
      <c r="Y2992" t="s">
        <v>492</v>
      </c>
      <c r="Z2992" t="str">
        <f t="shared" si="1337"/>
        <v>Jun</v>
      </c>
      <c r="AA2992" s="6">
        <f t="shared" si="1344"/>
        <v>0</v>
      </c>
      <c r="AB2992" s="6">
        <f t="shared" si="1344"/>
        <v>5</v>
      </c>
      <c r="AC2992" s="6">
        <f t="shared" si="1344"/>
        <v>0</v>
      </c>
      <c r="AD2992" s="6">
        <f t="shared" si="1344"/>
        <v>0</v>
      </c>
      <c r="AE2992" s="6">
        <f t="shared" si="1344"/>
        <v>0</v>
      </c>
      <c r="AF2992" s="6">
        <f t="shared" si="1338"/>
        <v>5</v>
      </c>
      <c r="AG2992" s="6">
        <f t="shared" si="1339"/>
        <v>0</v>
      </c>
      <c r="AH2992" s="14" t="str">
        <f>LEFT(X2992,2)&amp;"."&amp;VLOOKUP(MID(X2992,4,3),'Data validation'!$A$1:$B$12,2,FALSE)&amp;".2025"</f>
        <v>07.06.2025</v>
      </c>
      <c r="AI2992">
        <f t="shared" si="1340"/>
        <v>23</v>
      </c>
      <c r="AJ2992" t="str">
        <f>H2992&amp;"."&amp;VLOOKUP(I2992,'Data validation'!$A$1:$B$12,2,FALSE)&amp;".2026"</f>
        <v>22.06.2026</v>
      </c>
      <c r="AK2992">
        <f t="shared" si="1341"/>
        <v>26</v>
      </c>
      <c r="AL2992" t="e">
        <f>VLOOKUP(E2992,[2]Sheet1!$A:$B,2,FALSE)</f>
        <v>#N/A</v>
      </c>
    </row>
    <row r="2993" spans="1:38" x14ac:dyDescent="0.25">
      <c r="A2993" t="str">
        <f>VLOOKUP(Q2993,'Data validation'!$K$2:$L$50,2,FALSE)</f>
        <v>TO</v>
      </c>
      <c r="B2993">
        <f t="shared" si="1326"/>
        <v>1</v>
      </c>
      <c r="C2993">
        <f t="shared" si="1327"/>
        <v>0</v>
      </c>
      <c r="D2993">
        <f t="shared" si="1328"/>
        <v>0</v>
      </c>
      <c r="E2993">
        <v>11973</v>
      </c>
      <c r="F2993" t="s">
        <v>11536</v>
      </c>
      <c r="G2993" t="s">
        <v>28</v>
      </c>
      <c r="H2993" t="str">
        <f t="shared" si="1329"/>
        <v>06</v>
      </c>
      <c r="I2993" t="str">
        <f t="shared" si="1330"/>
        <v>Jun</v>
      </c>
      <c r="J2993" t="s">
        <v>492</v>
      </c>
      <c r="K2993" t="str">
        <f t="shared" si="1331"/>
        <v>07</v>
      </c>
      <c r="L2993" t="str">
        <f t="shared" si="1332"/>
        <v>Jun</v>
      </c>
      <c r="M2993" s="36">
        <v>1</v>
      </c>
      <c r="N2993">
        <f t="shared" si="1333"/>
        <v>1</v>
      </c>
      <c r="O2993">
        <f t="shared" si="1334"/>
        <v>0</v>
      </c>
      <c r="P2993">
        <f t="shared" si="1335"/>
        <v>0</v>
      </c>
      <c r="Q2993" t="s">
        <v>11537</v>
      </c>
      <c r="R2993" t="s">
        <v>20</v>
      </c>
      <c r="S2993" s="36">
        <v>2</v>
      </c>
      <c r="T2993" s="36">
        <v>0</v>
      </c>
      <c r="U2993" s="2">
        <f>SUMIFS(UBB!L:L,UBB!D:D,'Резервации 2026'!E2993)</f>
        <v>161.49288309999997</v>
      </c>
      <c r="V2993" s="2">
        <f t="shared" ref="V2993:V2998" si="1350">+U2993/M2993</f>
        <v>161.49288309999997</v>
      </c>
      <c r="W2993" t="s">
        <v>227</v>
      </c>
      <c r="X2993" t="s">
        <v>11538</v>
      </c>
      <c r="Z2993" t="str">
        <f t="shared" si="1337"/>
        <v>Jun</v>
      </c>
      <c r="AA2993" s="6">
        <f t="shared" si="1344"/>
        <v>0</v>
      </c>
      <c r="AB2993" s="6">
        <f t="shared" si="1344"/>
        <v>1</v>
      </c>
      <c r="AC2993" s="6">
        <f t="shared" si="1344"/>
        <v>0</v>
      </c>
      <c r="AD2993" s="6">
        <f t="shared" si="1344"/>
        <v>0</v>
      </c>
      <c r="AE2993" s="6">
        <f t="shared" si="1344"/>
        <v>0</v>
      </c>
      <c r="AF2993" s="6">
        <f t="shared" si="1338"/>
        <v>1</v>
      </c>
      <c r="AG2993" s="6">
        <f t="shared" si="1339"/>
        <v>0</v>
      </c>
      <c r="AH2993" s="14" t="str">
        <f>LEFT(X2993,2)&amp;"."&amp;VLOOKUP(MID(X2993,4,3),'Data validation'!$A$1:$B$12,2,FALSE)&amp;".2025"</f>
        <v>04.06.2025</v>
      </c>
      <c r="AI2993">
        <f t="shared" si="1340"/>
        <v>23</v>
      </c>
      <c r="AJ2993" t="str">
        <f>H2993&amp;"."&amp;VLOOKUP(I2993,'Data validation'!$A$1:$B$12,2,FALSE)&amp;".2026"</f>
        <v>06.06.2026</v>
      </c>
      <c r="AK2993">
        <f t="shared" si="1341"/>
        <v>23</v>
      </c>
      <c r="AL2993" t="e">
        <f>VLOOKUP(E2993,[2]Sheet1!$A:$B,2,FALSE)</f>
        <v>#N/A</v>
      </c>
    </row>
    <row r="2994" spans="1:38" x14ac:dyDescent="0.25">
      <c r="A2994" t="str">
        <f>VLOOKUP(Q2994,'Data validation'!$K$2:$L$50,2,FALSE)</f>
        <v>TO</v>
      </c>
      <c r="B2994">
        <f t="shared" si="1326"/>
        <v>1</v>
      </c>
      <c r="C2994">
        <f t="shared" si="1327"/>
        <v>0</v>
      </c>
      <c r="D2994">
        <f t="shared" si="1328"/>
        <v>0</v>
      </c>
      <c r="E2994">
        <v>11943</v>
      </c>
      <c r="F2994" t="s">
        <v>11536</v>
      </c>
      <c r="G2994" t="s">
        <v>28</v>
      </c>
      <c r="H2994" t="str">
        <f t="shared" si="1329"/>
        <v>06</v>
      </c>
      <c r="I2994" t="str">
        <f t="shared" si="1330"/>
        <v>Jun</v>
      </c>
      <c r="J2994" t="s">
        <v>492</v>
      </c>
      <c r="K2994" t="str">
        <f t="shared" si="1331"/>
        <v>07</v>
      </c>
      <c r="L2994" t="str">
        <f t="shared" si="1332"/>
        <v>Jun</v>
      </c>
      <c r="M2994" s="36">
        <v>1</v>
      </c>
      <c r="N2994">
        <f t="shared" si="1333"/>
        <v>1</v>
      </c>
      <c r="O2994">
        <f t="shared" si="1334"/>
        <v>0</v>
      </c>
      <c r="P2994">
        <f t="shared" si="1335"/>
        <v>0</v>
      </c>
      <c r="Q2994" t="s">
        <v>11537</v>
      </c>
      <c r="R2994" t="s">
        <v>20</v>
      </c>
      <c r="S2994" s="36">
        <v>1</v>
      </c>
      <c r="T2994" s="36">
        <v>0</v>
      </c>
      <c r="U2994" s="2">
        <f>SUMIFS(UBB!L:L,UBB!D:D,'Резервации 2026'!E2994)</f>
        <v>113.04697399999999</v>
      </c>
      <c r="V2994" s="2">
        <f t="shared" si="1350"/>
        <v>113.04697399999999</v>
      </c>
      <c r="W2994" t="s">
        <v>227</v>
      </c>
      <c r="X2994" t="s">
        <v>11541</v>
      </c>
      <c r="Z2994" t="str">
        <f t="shared" si="1337"/>
        <v>Jun</v>
      </c>
      <c r="AA2994" s="6">
        <f t="shared" si="1344"/>
        <v>0</v>
      </c>
      <c r="AB2994" s="6">
        <f t="shared" si="1344"/>
        <v>1</v>
      </c>
      <c r="AC2994" s="6">
        <f t="shared" si="1344"/>
        <v>0</v>
      </c>
      <c r="AD2994" s="6">
        <f t="shared" si="1344"/>
        <v>0</v>
      </c>
      <c r="AE2994" s="6">
        <f t="shared" si="1344"/>
        <v>0</v>
      </c>
      <c r="AF2994" s="6">
        <f t="shared" si="1338"/>
        <v>1</v>
      </c>
      <c r="AG2994" s="6">
        <f t="shared" si="1339"/>
        <v>0</v>
      </c>
      <c r="AH2994" s="14" t="str">
        <f>LEFT(X2994,2)&amp;"."&amp;VLOOKUP(MID(X2994,4,3),'Data validation'!$A$1:$B$12,2,FALSE)&amp;".2025"</f>
        <v>04.06.2025</v>
      </c>
      <c r="AI2994">
        <f t="shared" si="1340"/>
        <v>23</v>
      </c>
      <c r="AJ2994" t="str">
        <f>H2994&amp;"."&amp;VLOOKUP(I2994,'Data validation'!$A$1:$B$12,2,FALSE)&amp;".2026"</f>
        <v>06.06.2026</v>
      </c>
      <c r="AK2994">
        <f t="shared" si="1341"/>
        <v>23</v>
      </c>
      <c r="AL2994" t="e">
        <f>VLOOKUP(E2994,[2]Sheet1!$A:$B,2,FALSE)</f>
        <v>#N/A</v>
      </c>
    </row>
    <row r="2995" spans="1:38" x14ac:dyDescent="0.25">
      <c r="A2995" t="str">
        <f>VLOOKUP(Q2995,'Data validation'!$K$2:$L$50,2,FALSE)</f>
        <v>TO</v>
      </c>
      <c r="B2995">
        <f t="shared" si="1326"/>
        <v>1</v>
      </c>
      <c r="C2995">
        <f t="shared" si="1327"/>
        <v>0</v>
      </c>
      <c r="D2995">
        <f t="shared" si="1328"/>
        <v>0</v>
      </c>
      <c r="E2995">
        <v>11976</v>
      </c>
      <c r="F2995" t="s">
        <v>11536</v>
      </c>
      <c r="G2995" t="s">
        <v>28</v>
      </c>
      <c r="H2995" t="str">
        <f t="shared" si="1329"/>
        <v>06</v>
      </c>
      <c r="I2995" t="str">
        <f t="shared" si="1330"/>
        <v>Jun</v>
      </c>
      <c r="J2995" t="s">
        <v>492</v>
      </c>
      <c r="K2995" t="str">
        <f t="shared" si="1331"/>
        <v>07</v>
      </c>
      <c r="L2995" t="str">
        <f t="shared" si="1332"/>
        <v>Jun</v>
      </c>
      <c r="M2995" s="36">
        <v>1</v>
      </c>
      <c r="N2995">
        <f t="shared" si="1333"/>
        <v>1</v>
      </c>
      <c r="O2995">
        <f t="shared" si="1334"/>
        <v>0</v>
      </c>
      <c r="P2995">
        <f t="shared" si="1335"/>
        <v>0</v>
      </c>
      <c r="Q2995" t="s">
        <v>11537</v>
      </c>
      <c r="R2995" t="s">
        <v>20</v>
      </c>
      <c r="S2995" s="36">
        <v>2</v>
      </c>
      <c r="T2995" s="36">
        <v>0</v>
      </c>
      <c r="U2995" s="2">
        <f>SUMIFS(UBB!L:L,UBB!D:D,'Резервации 2026'!E2995)</f>
        <v>161.49288309999997</v>
      </c>
      <c r="V2995" s="2">
        <f t="shared" si="1350"/>
        <v>161.49288309999997</v>
      </c>
      <c r="W2995" t="s">
        <v>227</v>
      </c>
      <c r="X2995" t="s">
        <v>11538</v>
      </c>
      <c r="Z2995" t="str">
        <f t="shared" si="1337"/>
        <v>Jun</v>
      </c>
      <c r="AA2995" s="6">
        <f t="shared" si="1344"/>
        <v>0</v>
      </c>
      <c r="AB2995" s="6">
        <f t="shared" si="1344"/>
        <v>1</v>
      </c>
      <c r="AC2995" s="6">
        <f t="shared" si="1344"/>
        <v>0</v>
      </c>
      <c r="AD2995" s="6">
        <f t="shared" si="1344"/>
        <v>0</v>
      </c>
      <c r="AE2995" s="6">
        <f t="shared" si="1344"/>
        <v>0</v>
      </c>
      <c r="AF2995" s="6">
        <f t="shared" si="1338"/>
        <v>1</v>
      </c>
      <c r="AG2995" s="6">
        <f t="shared" si="1339"/>
        <v>0</v>
      </c>
      <c r="AH2995" s="14" t="str">
        <f>LEFT(X2995,2)&amp;"."&amp;VLOOKUP(MID(X2995,4,3),'Data validation'!$A$1:$B$12,2,FALSE)&amp;".2025"</f>
        <v>04.06.2025</v>
      </c>
      <c r="AI2995">
        <f t="shared" si="1340"/>
        <v>23</v>
      </c>
      <c r="AJ2995" t="str">
        <f>H2995&amp;"."&amp;VLOOKUP(I2995,'Data validation'!$A$1:$B$12,2,FALSE)&amp;".2026"</f>
        <v>06.06.2026</v>
      </c>
      <c r="AK2995">
        <f t="shared" si="1341"/>
        <v>23</v>
      </c>
      <c r="AL2995" t="e">
        <f>VLOOKUP(E2995,[2]Sheet1!$A:$B,2,FALSE)</f>
        <v>#N/A</v>
      </c>
    </row>
    <row r="2996" spans="1:38" x14ac:dyDescent="0.25">
      <c r="A2996" t="str">
        <f>VLOOKUP(Q2996,'Data validation'!$K$2:$L$50,2,FALSE)</f>
        <v>TO</v>
      </c>
      <c r="B2996">
        <f t="shared" si="1326"/>
        <v>1</v>
      </c>
      <c r="C2996">
        <f t="shared" si="1327"/>
        <v>0</v>
      </c>
      <c r="D2996">
        <f t="shared" si="1328"/>
        <v>0</v>
      </c>
      <c r="E2996">
        <v>11983</v>
      </c>
      <c r="F2996" t="s">
        <v>11536</v>
      </c>
      <c r="G2996" t="s">
        <v>28</v>
      </c>
      <c r="H2996" t="str">
        <f t="shared" si="1329"/>
        <v>06</v>
      </c>
      <c r="I2996" t="str">
        <f t="shared" si="1330"/>
        <v>Jun</v>
      </c>
      <c r="J2996" t="s">
        <v>492</v>
      </c>
      <c r="K2996" t="str">
        <f t="shared" si="1331"/>
        <v>07</v>
      </c>
      <c r="L2996" t="str">
        <f t="shared" si="1332"/>
        <v>Jun</v>
      </c>
      <c r="M2996" s="36">
        <v>1</v>
      </c>
      <c r="N2996">
        <f t="shared" si="1333"/>
        <v>1</v>
      </c>
      <c r="O2996">
        <f t="shared" si="1334"/>
        <v>0</v>
      </c>
      <c r="P2996">
        <f t="shared" si="1335"/>
        <v>0</v>
      </c>
      <c r="Q2996" t="s">
        <v>11537</v>
      </c>
      <c r="R2996" t="s">
        <v>17</v>
      </c>
      <c r="S2996" s="36">
        <v>2</v>
      </c>
      <c r="T2996" s="36">
        <v>0</v>
      </c>
      <c r="U2996" s="2">
        <f>SUMIFS(UBB!L:L,UBB!D:D,'Резервации 2026'!E2996)</f>
        <v>161.49288309999997</v>
      </c>
      <c r="V2996" s="2">
        <f t="shared" si="1350"/>
        <v>161.49288309999997</v>
      </c>
      <c r="W2996" t="s">
        <v>227</v>
      </c>
      <c r="X2996" t="s">
        <v>11538</v>
      </c>
      <c r="Z2996" t="str">
        <f t="shared" si="1337"/>
        <v>Jun</v>
      </c>
      <c r="AA2996" s="6">
        <f t="shared" si="1344"/>
        <v>0</v>
      </c>
      <c r="AB2996" s="6">
        <f t="shared" si="1344"/>
        <v>1</v>
      </c>
      <c r="AC2996" s="6">
        <f t="shared" si="1344"/>
        <v>0</v>
      </c>
      <c r="AD2996" s="6">
        <f t="shared" si="1344"/>
        <v>0</v>
      </c>
      <c r="AE2996" s="6">
        <f t="shared" si="1344"/>
        <v>0</v>
      </c>
      <c r="AF2996" s="6">
        <f t="shared" si="1338"/>
        <v>1</v>
      </c>
      <c r="AG2996" s="6">
        <f t="shared" si="1339"/>
        <v>0</v>
      </c>
      <c r="AH2996" s="14" t="str">
        <f>LEFT(X2996,2)&amp;"."&amp;VLOOKUP(MID(X2996,4,3),'Data validation'!$A$1:$B$12,2,FALSE)&amp;".2025"</f>
        <v>04.06.2025</v>
      </c>
      <c r="AI2996">
        <f t="shared" si="1340"/>
        <v>23</v>
      </c>
      <c r="AJ2996" t="str">
        <f>H2996&amp;"."&amp;VLOOKUP(I2996,'Data validation'!$A$1:$B$12,2,FALSE)&amp;".2026"</f>
        <v>06.06.2026</v>
      </c>
      <c r="AK2996">
        <f t="shared" si="1341"/>
        <v>23</v>
      </c>
      <c r="AL2996" t="e">
        <f>VLOOKUP(E2996,[2]Sheet1!$A:$B,2,FALSE)</f>
        <v>#N/A</v>
      </c>
    </row>
    <row r="2997" spans="1:38" x14ac:dyDescent="0.25">
      <c r="A2997" t="str">
        <f>VLOOKUP(Q2997,'Data validation'!$K$2:$L$50,2,FALSE)</f>
        <v>TO</v>
      </c>
      <c r="B2997">
        <f t="shared" si="1326"/>
        <v>1</v>
      </c>
      <c r="C2997">
        <f t="shared" si="1327"/>
        <v>0</v>
      </c>
      <c r="D2997">
        <f t="shared" si="1328"/>
        <v>0</v>
      </c>
      <c r="E2997">
        <v>11984</v>
      </c>
      <c r="F2997" t="s">
        <v>11536</v>
      </c>
      <c r="G2997" t="s">
        <v>28</v>
      </c>
      <c r="H2997" t="str">
        <f t="shared" si="1329"/>
        <v>06</v>
      </c>
      <c r="I2997" t="str">
        <f t="shared" si="1330"/>
        <v>Jun</v>
      </c>
      <c r="J2997" t="s">
        <v>492</v>
      </c>
      <c r="K2997" t="str">
        <f t="shared" si="1331"/>
        <v>07</v>
      </c>
      <c r="L2997" t="str">
        <f t="shared" si="1332"/>
        <v>Jun</v>
      </c>
      <c r="M2997" s="36">
        <v>1</v>
      </c>
      <c r="N2997">
        <f t="shared" si="1333"/>
        <v>1</v>
      </c>
      <c r="O2997">
        <f t="shared" si="1334"/>
        <v>0</v>
      </c>
      <c r="P2997">
        <f t="shared" si="1335"/>
        <v>0</v>
      </c>
      <c r="Q2997" t="s">
        <v>11537</v>
      </c>
      <c r="R2997" t="s">
        <v>17</v>
      </c>
      <c r="S2997" s="36">
        <v>2</v>
      </c>
      <c r="T2997" s="36">
        <v>0</v>
      </c>
      <c r="U2997" s="2">
        <f>SUMIFS(UBB!L:L,UBB!D:D,'Резервации 2026'!E2997)</f>
        <v>161.49288309999997</v>
      </c>
      <c r="V2997" s="2">
        <f t="shared" si="1350"/>
        <v>161.49288309999997</v>
      </c>
      <c r="W2997" t="s">
        <v>227</v>
      </c>
      <c r="X2997" t="s">
        <v>11538</v>
      </c>
      <c r="Z2997" t="str">
        <f t="shared" si="1337"/>
        <v>Jun</v>
      </c>
      <c r="AA2997" s="6">
        <f t="shared" si="1344"/>
        <v>0</v>
      </c>
      <c r="AB2997" s="6">
        <f t="shared" si="1344"/>
        <v>1</v>
      </c>
      <c r="AC2997" s="6">
        <f t="shared" si="1344"/>
        <v>0</v>
      </c>
      <c r="AD2997" s="6">
        <f t="shared" si="1344"/>
        <v>0</v>
      </c>
      <c r="AE2997" s="6">
        <f t="shared" si="1344"/>
        <v>0</v>
      </c>
      <c r="AF2997" s="6">
        <f t="shared" si="1338"/>
        <v>1</v>
      </c>
      <c r="AG2997" s="6">
        <f t="shared" si="1339"/>
        <v>0</v>
      </c>
      <c r="AH2997" s="14" t="str">
        <f>LEFT(X2997,2)&amp;"."&amp;VLOOKUP(MID(X2997,4,3),'Data validation'!$A$1:$B$12,2,FALSE)&amp;".2025"</f>
        <v>04.06.2025</v>
      </c>
      <c r="AI2997">
        <f t="shared" si="1340"/>
        <v>23</v>
      </c>
      <c r="AJ2997" t="str">
        <f>H2997&amp;"."&amp;VLOOKUP(I2997,'Data validation'!$A$1:$B$12,2,FALSE)&amp;".2026"</f>
        <v>06.06.2026</v>
      </c>
      <c r="AK2997">
        <f t="shared" si="1341"/>
        <v>23</v>
      </c>
      <c r="AL2997" t="e">
        <f>VLOOKUP(E2997,[2]Sheet1!$A:$B,2,FALSE)</f>
        <v>#N/A</v>
      </c>
    </row>
    <row r="2998" spans="1:38" x14ac:dyDescent="0.25">
      <c r="A2998" t="str">
        <f>VLOOKUP(Q2998,'Data validation'!$K$2:$L$50,2,FALSE)</f>
        <v>TO</v>
      </c>
      <c r="B2998">
        <f t="shared" si="1326"/>
        <v>1</v>
      </c>
      <c r="C2998">
        <f t="shared" si="1327"/>
        <v>0</v>
      </c>
      <c r="D2998">
        <f t="shared" si="1328"/>
        <v>0</v>
      </c>
      <c r="E2998">
        <v>11982</v>
      </c>
      <c r="F2998" t="s">
        <v>11536</v>
      </c>
      <c r="G2998" t="s">
        <v>28</v>
      </c>
      <c r="H2998" t="str">
        <f t="shared" si="1329"/>
        <v>06</v>
      </c>
      <c r="I2998" t="str">
        <f t="shared" si="1330"/>
        <v>Jun</v>
      </c>
      <c r="J2998" t="s">
        <v>492</v>
      </c>
      <c r="K2998" t="str">
        <f t="shared" si="1331"/>
        <v>07</v>
      </c>
      <c r="L2998" t="str">
        <f t="shared" si="1332"/>
        <v>Jun</v>
      </c>
      <c r="M2998" s="36">
        <v>1</v>
      </c>
      <c r="N2998">
        <f t="shared" si="1333"/>
        <v>1</v>
      </c>
      <c r="O2998">
        <f t="shared" si="1334"/>
        <v>0</v>
      </c>
      <c r="P2998">
        <f t="shared" si="1335"/>
        <v>0</v>
      </c>
      <c r="Q2998" t="s">
        <v>11537</v>
      </c>
      <c r="R2998" t="s">
        <v>17</v>
      </c>
      <c r="S2998" s="36">
        <v>2</v>
      </c>
      <c r="T2998" s="36">
        <v>0</v>
      </c>
      <c r="U2998" s="2">
        <f>SUMIFS(UBB!L:L,UBB!D:D,'Резервации 2026'!E2998)</f>
        <v>161.49288309999997</v>
      </c>
      <c r="V2998" s="2">
        <f t="shared" si="1350"/>
        <v>161.49288309999997</v>
      </c>
      <c r="W2998" t="s">
        <v>227</v>
      </c>
      <c r="X2998" t="s">
        <v>11538</v>
      </c>
      <c r="Z2998" t="str">
        <f t="shared" si="1337"/>
        <v>Jun</v>
      </c>
      <c r="AA2998" s="6">
        <f t="shared" si="1344"/>
        <v>0</v>
      </c>
      <c r="AB2998" s="6">
        <f t="shared" si="1344"/>
        <v>1</v>
      </c>
      <c r="AC2998" s="6">
        <f t="shared" si="1344"/>
        <v>0</v>
      </c>
      <c r="AD2998" s="6">
        <f t="shared" si="1344"/>
        <v>0</v>
      </c>
      <c r="AE2998" s="6">
        <f t="shared" si="1344"/>
        <v>0</v>
      </c>
      <c r="AF2998" s="6">
        <f t="shared" si="1338"/>
        <v>1</v>
      </c>
      <c r="AG2998" s="6">
        <f t="shared" si="1339"/>
        <v>0</v>
      </c>
      <c r="AH2998" s="14" t="str">
        <f>LEFT(X2998,2)&amp;"."&amp;VLOOKUP(MID(X2998,4,3),'Data validation'!$A$1:$B$12,2,FALSE)&amp;".2025"</f>
        <v>04.06.2025</v>
      </c>
      <c r="AI2998">
        <f t="shared" si="1340"/>
        <v>23</v>
      </c>
      <c r="AJ2998" t="str">
        <f>H2998&amp;"."&amp;VLOOKUP(I2998,'Data validation'!$A$1:$B$12,2,FALSE)&amp;".2026"</f>
        <v>06.06.2026</v>
      </c>
      <c r="AK2998">
        <f t="shared" si="1341"/>
        <v>23</v>
      </c>
      <c r="AL2998" t="e">
        <f>VLOOKUP(E2998,[2]Sheet1!$A:$B,2,FALSE)</f>
        <v>#N/A</v>
      </c>
    </row>
    <row r="2999" spans="1:38" x14ac:dyDescent="0.25">
      <c r="A2999" t="str">
        <f>VLOOKUP(Q2999,'Data validation'!$K$2:$L$50,2,FALSE)</f>
        <v>TO</v>
      </c>
      <c r="B2999">
        <f t="shared" si="1326"/>
        <v>1</v>
      </c>
      <c r="C2999">
        <f t="shared" si="1327"/>
        <v>0</v>
      </c>
      <c r="D2999">
        <f t="shared" si="1328"/>
        <v>0</v>
      </c>
      <c r="E2999">
        <v>11972</v>
      </c>
      <c r="F2999" t="s">
        <v>11536</v>
      </c>
      <c r="G2999" t="s">
        <v>28</v>
      </c>
      <c r="H2999" t="str">
        <f t="shared" si="1329"/>
        <v>06</v>
      </c>
      <c r="I2999" t="str">
        <f t="shared" si="1330"/>
        <v>Jun</v>
      </c>
      <c r="J2999" t="s">
        <v>492</v>
      </c>
      <c r="K2999" t="str">
        <f t="shared" si="1331"/>
        <v>07</v>
      </c>
      <c r="L2999" t="str">
        <f t="shared" si="1332"/>
        <v>Jun</v>
      </c>
      <c r="M2999" s="36">
        <v>1</v>
      </c>
      <c r="N2999">
        <f t="shared" si="1333"/>
        <v>1</v>
      </c>
      <c r="O2999">
        <f t="shared" si="1334"/>
        <v>0</v>
      </c>
      <c r="P2999">
        <f t="shared" si="1335"/>
        <v>0</v>
      </c>
      <c r="Q2999" t="s">
        <v>11537</v>
      </c>
      <c r="R2999" t="s">
        <v>25</v>
      </c>
      <c r="S2999" s="36">
        <v>2</v>
      </c>
      <c r="T2999" s="36">
        <v>0</v>
      </c>
      <c r="U2999" s="2">
        <f>SUMIFS(UBB!L:L,UBB!D:D,'Резервации 2026'!E2999)</f>
        <v>161.49288309999997</v>
      </c>
      <c r="V2999" s="2">
        <f t="shared" ref="V2999:V3006" si="1351">+U2999/M2999</f>
        <v>161.49288309999997</v>
      </c>
      <c r="W2999" t="s">
        <v>227</v>
      </c>
      <c r="X2999" t="s">
        <v>11538</v>
      </c>
      <c r="Z2999" t="str">
        <f t="shared" si="1337"/>
        <v>Jun</v>
      </c>
      <c r="AA2999" s="6">
        <f t="shared" si="1344"/>
        <v>0</v>
      </c>
      <c r="AB2999" s="6">
        <f t="shared" si="1344"/>
        <v>1</v>
      </c>
      <c r="AC2999" s="6">
        <f t="shared" si="1344"/>
        <v>0</v>
      </c>
      <c r="AD2999" s="6">
        <f t="shared" si="1344"/>
        <v>0</v>
      </c>
      <c r="AE2999" s="6">
        <f t="shared" si="1344"/>
        <v>0</v>
      </c>
      <c r="AF2999" s="6">
        <f t="shared" si="1338"/>
        <v>1</v>
      </c>
      <c r="AG2999" s="6">
        <f t="shared" si="1339"/>
        <v>0</v>
      </c>
      <c r="AH2999" s="14" t="str">
        <f>LEFT(X2999,2)&amp;"."&amp;VLOOKUP(MID(X2999,4,3),'Data validation'!$A$1:$B$12,2,FALSE)&amp;".2025"</f>
        <v>04.06.2025</v>
      </c>
      <c r="AI2999">
        <f t="shared" si="1340"/>
        <v>23</v>
      </c>
      <c r="AJ2999" t="str">
        <f>H2999&amp;"."&amp;VLOOKUP(I2999,'Data validation'!$A$1:$B$12,2,FALSE)&amp;".2026"</f>
        <v>06.06.2026</v>
      </c>
      <c r="AK2999">
        <f t="shared" si="1341"/>
        <v>23</v>
      </c>
      <c r="AL2999" t="e">
        <f>VLOOKUP(E2999,[2]Sheet1!$A:$B,2,FALSE)</f>
        <v>#N/A</v>
      </c>
    </row>
    <row r="3000" spans="1:38" x14ac:dyDescent="0.25">
      <c r="A3000" t="str">
        <f>VLOOKUP(Q3000,'Data validation'!$K$2:$L$50,2,FALSE)</f>
        <v>TO</v>
      </c>
      <c r="B3000">
        <f t="shared" si="1326"/>
        <v>1</v>
      </c>
      <c r="C3000">
        <f t="shared" si="1327"/>
        <v>0</v>
      </c>
      <c r="D3000">
        <f t="shared" si="1328"/>
        <v>0</v>
      </c>
      <c r="E3000">
        <v>11961</v>
      </c>
      <c r="F3000" t="s">
        <v>11536</v>
      </c>
      <c r="G3000" t="s">
        <v>28</v>
      </c>
      <c r="H3000" t="str">
        <f t="shared" si="1329"/>
        <v>06</v>
      </c>
      <c r="I3000" t="str">
        <f t="shared" si="1330"/>
        <v>Jun</v>
      </c>
      <c r="J3000" t="s">
        <v>492</v>
      </c>
      <c r="K3000" t="str">
        <f t="shared" si="1331"/>
        <v>07</v>
      </c>
      <c r="L3000" t="str">
        <f t="shared" si="1332"/>
        <v>Jun</v>
      </c>
      <c r="M3000" s="36">
        <v>1</v>
      </c>
      <c r="N3000">
        <f t="shared" si="1333"/>
        <v>1</v>
      </c>
      <c r="O3000">
        <f t="shared" si="1334"/>
        <v>0</v>
      </c>
      <c r="P3000">
        <f t="shared" si="1335"/>
        <v>0</v>
      </c>
      <c r="Q3000" t="s">
        <v>11537</v>
      </c>
      <c r="R3000" t="s">
        <v>25</v>
      </c>
      <c r="S3000" s="36">
        <v>2</v>
      </c>
      <c r="T3000" s="36">
        <v>0</v>
      </c>
      <c r="U3000" s="2">
        <f>SUMIFS(UBB!L:L,UBB!D:D,'Резервации 2026'!E3000)</f>
        <v>161.49288309999997</v>
      </c>
      <c r="V3000" s="2">
        <f t="shared" si="1351"/>
        <v>161.49288309999997</v>
      </c>
      <c r="W3000" t="s">
        <v>227</v>
      </c>
      <c r="X3000" t="s">
        <v>11541</v>
      </c>
      <c r="Z3000" t="str">
        <f t="shared" si="1337"/>
        <v>Jun</v>
      </c>
      <c r="AA3000" s="6">
        <f t="shared" si="1344"/>
        <v>0</v>
      </c>
      <c r="AB3000" s="6">
        <f t="shared" si="1344"/>
        <v>1</v>
      </c>
      <c r="AC3000" s="6">
        <f t="shared" si="1344"/>
        <v>0</v>
      </c>
      <c r="AD3000" s="6">
        <f t="shared" si="1344"/>
        <v>0</v>
      </c>
      <c r="AE3000" s="6">
        <f t="shared" si="1344"/>
        <v>0</v>
      </c>
      <c r="AF3000" s="6">
        <f t="shared" si="1338"/>
        <v>1</v>
      </c>
      <c r="AG3000" s="6">
        <f t="shared" si="1339"/>
        <v>0</v>
      </c>
      <c r="AH3000" s="14" t="str">
        <f>LEFT(X3000,2)&amp;"."&amp;VLOOKUP(MID(X3000,4,3),'Data validation'!$A$1:$B$12,2,FALSE)&amp;".2025"</f>
        <v>04.06.2025</v>
      </c>
      <c r="AI3000">
        <f t="shared" si="1340"/>
        <v>23</v>
      </c>
      <c r="AJ3000" t="str">
        <f>H3000&amp;"."&amp;VLOOKUP(I3000,'Data validation'!$A$1:$B$12,2,FALSE)&amp;".2026"</f>
        <v>06.06.2026</v>
      </c>
      <c r="AK3000">
        <f t="shared" si="1341"/>
        <v>23</v>
      </c>
      <c r="AL3000" t="e">
        <f>VLOOKUP(E3000,[2]Sheet1!$A:$B,2,FALSE)</f>
        <v>#N/A</v>
      </c>
    </row>
    <row r="3001" spans="1:38" x14ac:dyDescent="0.25">
      <c r="A3001" t="str">
        <f>VLOOKUP(Q3001,'Data validation'!$K$2:$L$50,2,FALSE)</f>
        <v>TO</v>
      </c>
      <c r="B3001">
        <f t="shared" ref="B3001:B3043" si="1352">AA3001+IF(I3001="Jun",IF(_xlfn.NUMBERVALUE(H3001)&gt;14,0,IF(_xlfn.NUMBERVALUE(K3001)&lt;14,M3001,15-_xlfn.NUMBERVALUE(H3001))),0)</f>
        <v>1</v>
      </c>
      <c r="C3001">
        <f t="shared" ref="C3001:C3043" si="1353">M3001-B3001-D3001</f>
        <v>0</v>
      </c>
      <c r="D3001">
        <f t="shared" ref="D3001:D3043" si="1354">IF(L3001="Jul",IF(_xlfn.NUMBERVALUE(K3001)&lt;11,0,IF(I3001="Jul",IF(_xlfn.NUMBERVALUE(H3001)&gt;11,M3001,_xlfn.NUMBERVALUE(K3001)-11),0)),0)+IF(L3001="Aug",IF(_xlfn.NUMBERVALUE(K3001)&gt;24,IF(_xlfn.NUMBERVALUE(H3001)&gt;24,0,25-_xlfn.NUMBERVALUE(H3001)),IF(I3001="Aug",M3001,_xlfn.NUMBERVALUE(K3001)-1+32-_xlfn.NUMBERVALUE(H3001))),0)</f>
        <v>0</v>
      </c>
      <c r="E3001">
        <v>11969</v>
      </c>
      <c r="F3001" t="s">
        <v>11536</v>
      </c>
      <c r="G3001" t="s">
        <v>28</v>
      </c>
      <c r="H3001" t="str">
        <f t="shared" ref="H3001:H3043" si="1355">LEFT(G3001,2)</f>
        <v>06</v>
      </c>
      <c r="I3001" t="str">
        <f t="shared" ref="I3001:I3043" si="1356">MID(G3001,4,3)</f>
        <v>Jun</v>
      </c>
      <c r="J3001" t="s">
        <v>492</v>
      </c>
      <c r="K3001" t="str">
        <f t="shared" ref="K3001:K3043" si="1357">LEFT(J3001,2)</f>
        <v>07</v>
      </c>
      <c r="L3001" t="str">
        <f t="shared" ref="L3001:L3043" si="1358">MID(J3001,4,3)</f>
        <v>Jun</v>
      </c>
      <c r="M3001" s="36">
        <v>1</v>
      </c>
      <c r="N3001">
        <f t="shared" ref="N3001:N3043" si="1359">+K3001-H3001</f>
        <v>1</v>
      </c>
      <c r="O3001">
        <f t="shared" ref="O3001:O3043" si="1360">IF(I3001=L3001,0,31-H3001)</f>
        <v>0</v>
      </c>
      <c r="P3001">
        <f t="shared" ref="P3001:P3043" si="1361">IF(I3001=L3001,0,K3001-1)</f>
        <v>0</v>
      </c>
      <c r="Q3001" t="s">
        <v>11537</v>
      </c>
      <c r="R3001" t="s">
        <v>25</v>
      </c>
      <c r="S3001" s="36">
        <v>2</v>
      </c>
      <c r="T3001" s="36">
        <v>0</v>
      </c>
      <c r="U3001" s="2">
        <f>SUMIFS(UBB!L:L,UBB!D:D,'Резервации 2026'!E3001)</f>
        <v>161.49288309999997</v>
      </c>
      <c r="V3001" s="2">
        <f t="shared" si="1351"/>
        <v>161.49288309999997</v>
      </c>
      <c r="W3001" t="s">
        <v>227</v>
      </c>
      <c r="X3001" t="s">
        <v>11541</v>
      </c>
      <c r="Z3001" t="str">
        <f t="shared" ref="Z3001:Z3043" si="1362">MID(X3001,4,3)</f>
        <v>Jun</v>
      </c>
      <c r="AA3001" s="6">
        <f t="shared" ref="AA3001:AE3040" si="1363">IF($I3001=AA$1,IF($L3001=AA$1,$M3001,$O3001),IF($L3001=AA$1,$P3001,0))</f>
        <v>0</v>
      </c>
      <c r="AB3001" s="6">
        <f t="shared" si="1363"/>
        <v>1</v>
      </c>
      <c r="AC3001" s="6">
        <f t="shared" si="1363"/>
        <v>0</v>
      </c>
      <c r="AD3001" s="6">
        <f t="shared" si="1363"/>
        <v>0</v>
      </c>
      <c r="AE3001" s="6">
        <f t="shared" si="1363"/>
        <v>0</v>
      </c>
      <c r="AF3001" s="6">
        <f t="shared" ref="AF3001:AF3043" si="1364">SUM(AA3001:AE3001)</f>
        <v>1</v>
      </c>
      <c r="AG3001" s="6">
        <f t="shared" ref="AG3001:AG3043" si="1365">+AF3001-M3001</f>
        <v>0</v>
      </c>
      <c r="AH3001" s="14" t="str">
        <f>LEFT(X3001,2)&amp;"."&amp;VLOOKUP(MID(X3001,4,3),'Data validation'!$A$1:$B$12,2,FALSE)&amp;".2025"</f>
        <v>04.06.2025</v>
      </c>
      <c r="AI3001">
        <f t="shared" ref="AI3001:AI3043" si="1366">WEEKNUM(AH3001)</f>
        <v>23</v>
      </c>
      <c r="AJ3001" t="str">
        <f>H3001&amp;"."&amp;VLOOKUP(I3001,'Data validation'!$A$1:$B$12,2,FALSE)&amp;".2026"</f>
        <v>06.06.2026</v>
      </c>
      <c r="AK3001">
        <f t="shared" ref="AK3001:AK3043" si="1367">WEEKNUM(AJ3001)</f>
        <v>23</v>
      </c>
      <c r="AL3001" t="e">
        <f>VLOOKUP(E3001,[2]Sheet1!$A:$B,2,FALSE)</f>
        <v>#N/A</v>
      </c>
    </row>
    <row r="3002" spans="1:38" x14ac:dyDescent="0.25">
      <c r="A3002" t="str">
        <f>VLOOKUP(Q3002,'Data validation'!$K$2:$L$50,2,FALSE)</f>
        <v>TO</v>
      </c>
      <c r="B3002">
        <f t="shared" si="1352"/>
        <v>1</v>
      </c>
      <c r="C3002">
        <f t="shared" si="1353"/>
        <v>0</v>
      </c>
      <c r="D3002">
        <f t="shared" si="1354"/>
        <v>0</v>
      </c>
      <c r="E3002">
        <v>11998</v>
      </c>
      <c r="F3002" t="s">
        <v>11536</v>
      </c>
      <c r="G3002" t="s">
        <v>28</v>
      </c>
      <c r="H3002" t="str">
        <f t="shared" si="1355"/>
        <v>06</v>
      </c>
      <c r="I3002" t="str">
        <f t="shared" si="1356"/>
        <v>Jun</v>
      </c>
      <c r="J3002" t="s">
        <v>492</v>
      </c>
      <c r="K3002" t="str">
        <f t="shared" si="1357"/>
        <v>07</v>
      </c>
      <c r="L3002" t="str">
        <f t="shared" si="1358"/>
        <v>Jun</v>
      </c>
      <c r="M3002" s="36">
        <v>1</v>
      </c>
      <c r="N3002">
        <f t="shared" si="1359"/>
        <v>1</v>
      </c>
      <c r="O3002">
        <f t="shared" si="1360"/>
        <v>0</v>
      </c>
      <c r="P3002">
        <f t="shared" si="1361"/>
        <v>0</v>
      </c>
      <c r="Q3002" t="s">
        <v>11537</v>
      </c>
      <c r="R3002" t="s">
        <v>17</v>
      </c>
      <c r="S3002" s="36">
        <v>3</v>
      </c>
      <c r="T3002" s="36">
        <v>0</v>
      </c>
      <c r="U3002" s="2">
        <f>SUMIFS(UBB!L:L,UBB!D:D,'Резервации 2026'!E3002)</f>
        <v>242.22954549999997</v>
      </c>
      <c r="V3002" s="2">
        <f t="shared" si="1351"/>
        <v>242.22954549999997</v>
      </c>
      <c r="W3002" t="s">
        <v>227</v>
      </c>
      <c r="X3002" t="s">
        <v>11538</v>
      </c>
      <c r="Z3002" t="str">
        <f t="shared" si="1362"/>
        <v>Jun</v>
      </c>
      <c r="AA3002" s="6">
        <f t="shared" si="1363"/>
        <v>0</v>
      </c>
      <c r="AB3002" s="6">
        <f t="shared" si="1363"/>
        <v>1</v>
      </c>
      <c r="AC3002" s="6">
        <f t="shared" si="1363"/>
        <v>0</v>
      </c>
      <c r="AD3002" s="6">
        <f t="shared" si="1363"/>
        <v>0</v>
      </c>
      <c r="AE3002" s="6">
        <f t="shared" si="1363"/>
        <v>0</v>
      </c>
      <c r="AF3002" s="6">
        <f t="shared" si="1364"/>
        <v>1</v>
      </c>
      <c r="AG3002" s="6">
        <f t="shared" si="1365"/>
        <v>0</v>
      </c>
      <c r="AH3002" s="14" t="str">
        <f>LEFT(X3002,2)&amp;"."&amp;VLOOKUP(MID(X3002,4,3),'Data validation'!$A$1:$B$12,2,FALSE)&amp;".2025"</f>
        <v>04.06.2025</v>
      </c>
      <c r="AI3002">
        <f t="shared" si="1366"/>
        <v>23</v>
      </c>
      <c r="AJ3002" t="str">
        <f>H3002&amp;"."&amp;VLOOKUP(I3002,'Data validation'!$A$1:$B$12,2,FALSE)&amp;".2026"</f>
        <v>06.06.2026</v>
      </c>
      <c r="AK3002">
        <f t="shared" si="1367"/>
        <v>23</v>
      </c>
      <c r="AL3002" t="e">
        <f>VLOOKUP(E3002,[2]Sheet1!$A:$B,2,FALSE)</f>
        <v>#N/A</v>
      </c>
    </row>
    <row r="3003" spans="1:38" x14ac:dyDescent="0.25">
      <c r="A3003" t="str">
        <f>VLOOKUP(Q3003,'Data validation'!$K$2:$L$50,2,FALSE)</f>
        <v>TO</v>
      </c>
      <c r="B3003">
        <f t="shared" si="1352"/>
        <v>1</v>
      </c>
      <c r="C3003">
        <f t="shared" si="1353"/>
        <v>0</v>
      </c>
      <c r="D3003">
        <f t="shared" si="1354"/>
        <v>0</v>
      </c>
      <c r="E3003">
        <v>11963</v>
      </c>
      <c r="F3003" t="s">
        <v>11536</v>
      </c>
      <c r="G3003" t="s">
        <v>28</v>
      </c>
      <c r="H3003" t="str">
        <f t="shared" si="1355"/>
        <v>06</v>
      </c>
      <c r="I3003" t="str">
        <f t="shared" si="1356"/>
        <v>Jun</v>
      </c>
      <c r="J3003" t="s">
        <v>492</v>
      </c>
      <c r="K3003" t="str">
        <f t="shared" si="1357"/>
        <v>07</v>
      </c>
      <c r="L3003" t="str">
        <f t="shared" si="1358"/>
        <v>Jun</v>
      </c>
      <c r="M3003" s="36">
        <v>1</v>
      </c>
      <c r="N3003">
        <f t="shared" si="1359"/>
        <v>1</v>
      </c>
      <c r="O3003">
        <f t="shared" si="1360"/>
        <v>0</v>
      </c>
      <c r="P3003">
        <f t="shared" si="1361"/>
        <v>0</v>
      </c>
      <c r="Q3003" t="s">
        <v>11537</v>
      </c>
      <c r="R3003" t="s">
        <v>25</v>
      </c>
      <c r="S3003" s="36">
        <v>2</v>
      </c>
      <c r="T3003" s="36">
        <v>0</v>
      </c>
      <c r="U3003" s="2">
        <f>SUMIFS(UBB!L:L,UBB!D:D,'Резервации 2026'!E3003)</f>
        <v>161.49288309999997</v>
      </c>
      <c r="V3003" s="2">
        <f t="shared" si="1351"/>
        <v>161.49288309999997</v>
      </c>
      <c r="W3003" t="s">
        <v>227</v>
      </c>
      <c r="X3003" t="s">
        <v>11541</v>
      </c>
      <c r="Z3003" t="str">
        <f t="shared" si="1362"/>
        <v>Jun</v>
      </c>
      <c r="AA3003" s="6">
        <f t="shared" si="1363"/>
        <v>0</v>
      </c>
      <c r="AB3003" s="6">
        <f t="shared" si="1363"/>
        <v>1</v>
      </c>
      <c r="AC3003" s="6">
        <f t="shared" si="1363"/>
        <v>0</v>
      </c>
      <c r="AD3003" s="6">
        <f t="shared" si="1363"/>
        <v>0</v>
      </c>
      <c r="AE3003" s="6">
        <f t="shared" si="1363"/>
        <v>0</v>
      </c>
      <c r="AF3003" s="6">
        <f t="shared" si="1364"/>
        <v>1</v>
      </c>
      <c r="AG3003" s="6">
        <f t="shared" si="1365"/>
        <v>0</v>
      </c>
      <c r="AH3003" s="14" t="str">
        <f>LEFT(X3003,2)&amp;"."&amp;VLOOKUP(MID(X3003,4,3),'Data validation'!$A$1:$B$12,2,FALSE)&amp;".2025"</f>
        <v>04.06.2025</v>
      </c>
      <c r="AI3003">
        <f t="shared" si="1366"/>
        <v>23</v>
      </c>
      <c r="AJ3003" t="str">
        <f>H3003&amp;"."&amp;VLOOKUP(I3003,'Data validation'!$A$1:$B$12,2,FALSE)&amp;".2026"</f>
        <v>06.06.2026</v>
      </c>
      <c r="AK3003">
        <f t="shared" si="1367"/>
        <v>23</v>
      </c>
      <c r="AL3003" t="e">
        <f>VLOOKUP(E3003,[2]Sheet1!$A:$B,2,FALSE)</f>
        <v>#N/A</v>
      </c>
    </row>
    <row r="3004" spans="1:38" x14ac:dyDescent="0.25">
      <c r="A3004" t="str">
        <f>VLOOKUP(Q3004,'Data validation'!$K$2:$L$50,2,FALSE)</f>
        <v>TO</v>
      </c>
      <c r="B3004">
        <f t="shared" si="1352"/>
        <v>1</v>
      </c>
      <c r="C3004">
        <f t="shared" si="1353"/>
        <v>0</v>
      </c>
      <c r="D3004">
        <f t="shared" si="1354"/>
        <v>0</v>
      </c>
      <c r="E3004">
        <v>11989</v>
      </c>
      <c r="F3004" t="s">
        <v>11536</v>
      </c>
      <c r="G3004" t="s">
        <v>28</v>
      </c>
      <c r="H3004" t="str">
        <f t="shared" si="1355"/>
        <v>06</v>
      </c>
      <c r="I3004" t="str">
        <f t="shared" si="1356"/>
        <v>Jun</v>
      </c>
      <c r="J3004" t="s">
        <v>492</v>
      </c>
      <c r="K3004" t="str">
        <f t="shared" si="1357"/>
        <v>07</v>
      </c>
      <c r="L3004" t="str">
        <f t="shared" si="1358"/>
        <v>Jun</v>
      </c>
      <c r="M3004" s="36">
        <v>1</v>
      </c>
      <c r="N3004">
        <f t="shared" si="1359"/>
        <v>1</v>
      </c>
      <c r="O3004">
        <f t="shared" si="1360"/>
        <v>0</v>
      </c>
      <c r="P3004">
        <f t="shared" si="1361"/>
        <v>0</v>
      </c>
      <c r="Q3004" t="s">
        <v>11537</v>
      </c>
      <c r="R3004" t="s">
        <v>17</v>
      </c>
      <c r="S3004" s="36">
        <v>2</v>
      </c>
      <c r="T3004" s="36">
        <v>0</v>
      </c>
      <c r="U3004" s="2">
        <f>SUMIFS(UBB!L:L,UBB!D:D,'Резервации 2026'!E3004)</f>
        <v>161.49288309999997</v>
      </c>
      <c r="V3004" s="2">
        <f t="shared" si="1351"/>
        <v>161.49288309999997</v>
      </c>
      <c r="W3004" t="s">
        <v>227</v>
      </c>
      <c r="X3004" t="s">
        <v>11538</v>
      </c>
      <c r="Z3004" t="str">
        <f t="shared" si="1362"/>
        <v>Jun</v>
      </c>
      <c r="AA3004" s="6">
        <f t="shared" si="1363"/>
        <v>0</v>
      </c>
      <c r="AB3004" s="6">
        <f t="shared" si="1363"/>
        <v>1</v>
      </c>
      <c r="AC3004" s="6">
        <f t="shared" si="1363"/>
        <v>0</v>
      </c>
      <c r="AD3004" s="6">
        <f t="shared" si="1363"/>
        <v>0</v>
      </c>
      <c r="AE3004" s="6">
        <f t="shared" si="1363"/>
        <v>0</v>
      </c>
      <c r="AF3004" s="6">
        <f t="shared" si="1364"/>
        <v>1</v>
      </c>
      <c r="AG3004" s="6">
        <f t="shared" si="1365"/>
        <v>0</v>
      </c>
      <c r="AH3004" s="14" t="str">
        <f>LEFT(X3004,2)&amp;"."&amp;VLOOKUP(MID(X3004,4,3),'Data validation'!$A$1:$B$12,2,FALSE)&amp;".2025"</f>
        <v>04.06.2025</v>
      </c>
      <c r="AI3004">
        <f t="shared" si="1366"/>
        <v>23</v>
      </c>
      <c r="AJ3004" t="str">
        <f>H3004&amp;"."&amp;VLOOKUP(I3004,'Data validation'!$A$1:$B$12,2,FALSE)&amp;".2026"</f>
        <v>06.06.2026</v>
      </c>
      <c r="AK3004">
        <f t="shared" si="1367"/>
        <v>23</v>
      </c>
      <c r="AL3004" t="e">
        <f>VLOOKUP(E3004,[2]Sheet1!$A:$B,2,FALSE)</f>
        <v>#N/A</v>
      </c>
    </row>
    <row r="3005" spans="1:38" x14ac:dyDescent="0.25">
      <c r="A3005" t="str">
        <f>VLOOKUP(Q3005,'Data validation'!$K$2:$L$50,2,FALSE)</f>
        <v>TO</v>
      </c>
      <c r="B3005">
        <f t="shared" si="1352"/>
        <v>2</v>
      </c>
      <c r="C3005">
        <f t="shared" si="1353"/>
        <v>0</v>
      </c>
      <c r="D3005">
        <f t="shared" si="1354"/>
        <v>0</v>
      </c>
      <c r="E3005">
        <v>11990</v>
      </c>
      <c r="F3005" t="s">
        <v>11536</v>
      </c>
      <c r="G3005" t="s">
        <v>2076</v>
      </c>
      <c r="H3005" t="str">
        <f t="shared" si="1355"/>
        <v>05</v>
      </c>
      <c r="I3005" t="str">
        <f t="shared" si="1356"/>
        <v>Jun</v>
      </c>
      <c r="J3005" t="s">
        <v>492</v>
      </c>
      <c r="K3005" t="str">
        <f t="shared" si="1357"/>
        <v>07</v>
      </c>
      <c r="L3005" t="str">
        <f t="shared" si="1358"/>
        <v>Jun</v>
      </c>
      <c r="M3005" s="36">
        <v>2</v>
      </c>
      <c r="N3005">
        <f t="shared" si="1359"/>
        <v>2</v>
      </c>
      <c r="O3005">
        <f t="shared" si="1360"/>
        <v>0</v>
      </c>
      <c r="P3005">
        <f t="shared" si="1361"/>
        <v>0</v>
      </c>
      <c r="Q3005" t="s">
        <v>11537</v>
      </c>
      <c r="R3005" t="s">
        <v>20</v>
      </c>
      <c r="S3005" s="36">
        <v>2</v>
      </c>
      <c r="T3005" s="36">
        <v>0</v>
      </c>
      <c r="U3005" s="2">
        <f>SUMIFS(UBB!L:L,UBB!D:D,'Резервации 2026'!E3005)</f>
        <v>337.3415584</v>
      </c>
      <c r="V3005" s="2">
        <f t="shared" si="1351"/>
        <v>168.6707792</v>
      </c>
      <c r="W3005" t="s">
        <v>227</v>
      </c>
      <c r="X3005" t="s">
        <v>11538</v>
      </c>
      <c r="Z3005" t="str">
        <f t="shared" si="1362"/>
        <v>Jun</v>
      </c>
      <c r="AA3005" s="6">
        <f t="shared" si="1363"/>
        <v>0</v>
      </c>
      <c r="AB3005" s="6">
        <f t="shared" si="1363"/>
        <v>2</v>
      </c>
      <c r="AC3005" s="6">
        <f t="shared" si="1363"/>
        <v>0</v>
      </c>
      <c r="AD3005" s="6">
        <f t="shared" si="1363"/>
        <v>0</v>
      </c>
      <c r="AE3005" s="6">
        <f t="shared" si="1363"/>
        <v>0</v>
      </c>
      <c r="AF3005" s="6">
        <f t="shared" si="1364"/>
        <v>2</v>
      </c>
      <c r="AG3005" s="6">
        <f t="shared" si="1365"/>
        <v>0</v>
      </c>
      <c r="AH3005" s="14" t="str">
        <f>LEFT(X3005,2)&amp;"."&amp;VLOOKUP(MID(X3005,4,3),'Data validation'!$A$1:$B$12,2,FALSE)&amp;".2025"</f>
        <v>04.06.2025</v>
      </c>
      <c r="AI3005">
        <f t="shared" si="1366"/>
        <v>23</v>
      </c>
      <c r="AJ3005" t="str">
        <f>H3005&amp;"."&amp;VLOOKUP(I3005,'Data validation'!$A$1:$B$12,2,FALSE)&amp;".2026"</f>
        <v>05.06.2026</v>
      </c>
      <c r="AK3005">
        <f t="shared" si="1367"/>
        <v>23</v>
      </c>
      <c r="AL3005" t="e">
        <f>VLOOKUP(E3005,[2]Sheet1!$A:$B,2,FALSE)</f>
        <v>#N/A</v>
      </c>
    </row>
    <row r="3006" spans="1:38" x14ac:dyDescent="0.25">
      <c r="A3006" t="str">
        <f>VLOOKUP(Q3006,'Data validation'!$K$2:$L$50,2,FALSE)</f>
        <v>TO</v>
      </c>
      <c r="B3006">
        <f t="shared" si="1352"/>
        <v>0</v>
      </c>
      <c r="C3006">
        <f t="shared" si="1353"/>
        <v>0</v>
      </c>
      <c r="D3006">
        <f t="shared" si="1354"/>
        <v>5</v>
      </c>
      <c r="E3006">
        <v>11727</v>
      </c>
      <c r="F3006" t="s">
        <v>11588</v>
      </c>
      <c r="G3006" t="s">
        <v>135</v>
      </c>
      <c r="H3006" t="str">
        <f t="shared" si="1355"/>
        <v>01</v>
      </c>
      <c r="I3006" t="str">
        <f t="shared" si="1356"/>
        <v>Aug</v>
      </c>
      <c r="J3006" t="s">
        <v>136</v>
      </c>
      <c r="K3006" t="str">
        <f t="shared" si="1357"/>
        <v>06</v>
      </c>
      <c r="L3006" t="str">
        <f t="shared" si="1358"/>
        <v>Aug</v>
      </c>
      <c r="M3006" s="36">
        <v>5</v>
      </c>
      <c r="N3006">
        <f t="shared" si="1359"/>
        <v>5</v>
      </c>
      <c r="O3006">
        <f t="shared" si="1360"/>
        <v>0</v>
      </c>
      <c r="P3006">
        <f t="shared" si="1361"/>
        <v>0</v>
      </c>
      <c r="Q3006" t="s">
        <v>81</v>
      </c>
      <c r="R3006" t="s">
        <v>17</v>
      </c>
      <c r="S3006" s="36">
        <v>3</v>
      </c>
      <c r="T3006" s="36">
        <v>1</v>
      </c>
      <c r="U3006" s="2">
        <f>SUMIFS(SLR!L:L,SLR!D:D,'Резервации 2026'!E3006)</f>
        <v>3003.6659224999999</v>
      </c>
      <c r="V3006" s="2">
        <f t="shared" si="1351"/>
        <v>600.73318449999999</v>
      </c>
      <c r="W3006" t="s">
        <v>262</v>
      </c>
      <c r="X3006" t="s">
        <v>11583</v>
      </c>
      <c r="Y3006" t="s">
        <v>1492</v>
      </c>
      <c r="Z3006" t="str">
        <f t="shared" si="1362"/>
        <v>May</v>
      </c>
      <c r="AA3006" s="6">
        <f t="shared" si="1363"/>
        <v>0</v>
      </c>
      <c r="AB3006" s="6">
        <f t="shared" si="1363"/>
        <v>0</v>
      </c>
      <c r="AC3006" s="6">
        <f t="shared" si="1363"/>
        <v>0</v>
      </c>
      <c r="AD3006" s="6">
        <f t="shared" si="1363"/>
        <v>5</v>
      </c>
      <c r="AE3006" s="6">
        <f t="shared" si="1363"/>
        <v>0</v>
      </c>
      <c r="AF3006" s="6">
        <f t="shared" si="1364"/>
        <v>5</v>
      </c>
      <c r="AG3006" s="6">
        <f t="shared" si="1365"/>
        <v>0</v>
      </c>
      <c r="AH3006" s="14" t="str">
        <f>LEFT(X3006,2)&amp;"."&amp;VLOOKUP(MID(X3006,4,3),'Data validation'!$A$1:$B$12,2,FALSE)&amp;".2025"</f>
        <v>27.05.2025</v>
      </c>
      <c r="AI3006">
        <f t="shared" si="1366"/>
        <v>22</v>
      </c>
      <c r="AJ3006" t="str">
        <f>H3006&amp;"."&amp;VLOOKUP(I3006,'Data validation'!$A$1:$B$12,2,FALSE)&amp;".2026"</f>
        <v>01.08.2026</v>
      </c>
      <c r="AK3006">
        <f t="shared" si="1367"/>
        <v>31</v>
      </c>
      <c r="AL3006" t="e">
        <f>VLOOKUP(E3006,[2]Sheet1!$A:$B,2,FALSE)</f>
        <v>#N/A</v>
      </c>
    </row>
    <row r="3007" spans="1:38" x14ac:dyDescent="0.25">
      <c r="A3007" t="str">
        <f>VLOOKUP(Q3007,'Data validation'!$K$2:$L$50,2,FALSE)</f>
        <v>TO</v>
      </c>
      <c r="B3007">
        <f t="shared" si="1352"/>
        <v>1</v>
      </c>
      <c r="C3007">
        <f t="shared" si="1353"/>
        <v>0</v>
      </c>
      <c r="D3007">
        <f t="shared" si="1354"/>
        <v>0</v>
      </c>
      <c r="E3007">
        <v>11968</v>
      </c>
      <c r="F3007" t="s">
        <v>11536</v>
      </c>
      <c r="G3007" t="s">
        <v>28</v>
      </c>
      <c r="H3007" t="str">
        <f t="shared" si="1355"/>
        <v>06</v>
      </c>
      <c r="I3007" t="str">
        <f t="shared" si="1356"/>
        <v>Jun</v>
      </c>
      <c r="J3007" t="s">
        <v>492</v>
      </c>
      <c r="K3007" t="str">
        <f t="shared" si="1357"/>
        <v>07</v>
      </c>
      <c r="L3007" t="str">
        <f t="shared" si="1358"/>
        <v>Jun</v>
      </c>
      <c r="M3007" s="36">
        <v>1</v>
      </c>
      <c r="N3007">
        <f t="shared" si="1359"/>
        <v>1</v>
      </c>
      <c r="O3007">
        <f t="shared" si="1360"/>
        <v>0</v>
      </c>
      <c r="P3007">
        <f t="shared" si="1361"/>
        <v>0</v>
      </c>
      <c r="Q3007" t="s">
        <v>11537</v>
      </c>
      <c r="R3007" t="s">
        <v>25</v>
      </c>
      <c r="S3007" s="36">
        <v>2</v>
      </c>
      <c r="T3007" s="36">
        <v>0</v>
      </c>
      <c r="U3007" s="2">
        <f>SUMIFS(UBB!L:L,UBB!D:D,'Резервации 2026'!E3007)</f>
        <v>161.49288309999997</v>
      </c>
      <c r="V3007" s="2">
        <f t="shared" ref="V3007:V3010" si="1368">+U3007/M3007</f>
        <v>161.49288309999997</v>
      </c>
      <c r="W3007" t="s">
        <v>227</v>
      </c>
      <c r="X3007" t="s">
        <v>11541</v>
      </c>
      <c r="Z3007" t="str">
        <f t="shared" si="1362"/>
        <v>Jun</v>
      </c>
      <c r="AA3007" s="6">
        <f t="shared" si="1363"/>
        <v>0</v>
      </c>
      <c r="AB3007" s="6">
        <f t="shared" si="1363"/>
        <v>1</v>
      </c>
      <c r="AC3007" s="6">
        <f t="shared" si="1363"/>
        <v>0</v>
      </c>
      <c r="AD3007" s="6">
        <f t="shared" si="1363"/>
        <v>0</v>
      </c>
      <c r="AE3007" s="6">
        <f t="shared" si="1363"/>
        <v>0</v>
      </c>
      <c r="AF3007" s="6">
        <f t="shared" si="1364"/>
        <v>1</v>
      </c>
      <c r="AG3007" s="6">
        <f t="shared" si="1365"/>
        <v>0</v>
      </c>
      <c r="AH3007" s="14" t="str">
        <f>LEFT(X3007,2)&amp;"."&amp;VLOOKUP(MID(X3007,4,3),'Data validation'!$A$1:$B$12,2,FALSE)&amp;".2025"</f>
        <v>04.06.2025</v>
      </c>
      <c r="AI3007">
        <f t="shared" si="1366"/>
        <v>23</v>
      </c>
      <c r="AJ3007" t="str">
        <f>H3007&amp;"."&amp;VLOOKUP(I3007,'Data validation'!$A$1:$B$12,2,FALSE)&amp;".2026"</f>
        <v>06.06.2026</v>
      </c>
      <c r="AK3007">
        <f t="shared" si="1367"/>
        <v>23</v>
      </c>
      <c r="AL3007" t="e">
        <f>VLOOKUP(E3007,[2]Sheet1!$A:$B,2,FALSE)</f>
        <v>#N/A</v>
      </c>
    </row>
    <row r="3008" spans="1:38" x14ac:dyDescent="0.25">
      <c r="A3008" t="str">
        <f>VLOOKUP(Q3008,'Data validation'!$K$2:$L$50,2,FALSE)</f>
        <v>TO</v>
      </c>
      <c r="B3008">
        <f t="shared" si="1352"/>
        <v>1</v>
      </c>
      <c r="C3008">
        <f t="shared" si="1353"/>
        <v>0</v>
      </c>
      <c r="D3008">
        <f t="shared" si="1354"/>
        <v>0</v>
      </c>
      <c r="E3008">
        <v>11996</v>
      </c>
      <c r="F3008" t="s">
        <v>11536</v>
      </c>
      <c r="G3008" t="s">
        <v>28</v>
      </c>
      <c r="H3008" t="str">
        <f t="shared" si="1355"/>
        <v>06</v>
      </c>
      <c r="I3008" t="str">
        <f t="shared" si="1356"/>
        <v>Jun</v>
      </c>
      <c r="J3008" t="s">
        <v>492</v>
      </c>
      <c r="K3008" t="str">
        <f t="shared" si="1357"/>
        <v>07</v>
      </c>
      <c r="L3008" t="str">
        <f t="shared" si="1358"/>
        <v>Jun</v>
      </c>
      <c r="M3008" s="36">
        <v>1</v>
      </c>
      <c r="N3008">
        <f t="shared" si="1359"/>
        <v>1</v>
      </c>
      <c r="O3008">
        <f t="shared" si="1360"/>
        <v>0</v>
      </c>
      <c r="P3008">
        <f t="shared" si="1361"/>
        <v>0</v>
      </c>
      <c r="Q3008" t="s">
        <v>11537</v>
      </c>
      <c r="R3008" t="s">
        <v>20</v>
      </c>
      <c r="S3008" s="36">
        <v>3</v>
      </c>
      <c r="T3008" s="36">
        <v>0</v>
      </c>
      <c r="U3008" s="2">
        <f>SUMIFS(UBB!L:L,UBB!D:D,'Резервации 2026'!E3008)</f>
        <v>242.22954549999997</v>
      </c>
      <c r="V3008" s="2">
        <f t="shared" si="1368"/>
        <v>242.22954549999997</v>
      </c>
      <c r="W3008" t="s">
        <v>227</v>
      </c>
      <c r="X3008" t="s">
        <v>11538</v>
      </c>
      <c r="Z3008" t="str">
        <f t="shared" si="1362"/>
        <v>Jun</v>
      </c>
      <c r="AA3008" s="6">
        <f t="shared" si="1363"/>
        <v>0</v>
      </c>
      <c r="AB3008" s="6">
        <f t="shared" si="1363"/>
        <v>1</v>
      </c>
      <c r="AC3008" s="6">
        <f t="shared" si="1363"/>
        <v>0</v>
      </c>
      <c r="AD3008" s="6">
        <f t="shared" si="1363"/>
        <v>0</v>
      </c>
      <c r="AE3008" s="6">
        <f t="shared" si="1363"/>
        <v>0</v>
      </c>
      <c r="AF3008" s="6">
        <f t="shared" si="1364"/>
        <v>1</v>
      </c>
      <c r="AG3008" s="6">
        <f t="shared" si="1365"/>
        <v>0</v>
      </c>
      <c r="AH3008" s="14" t="str">
        <f>LEFT(X3008,2)&amp;"."&amp;VLOOKUP(MID(X3008,4,3),'Data validation'!$A$1:$B$12,2,FALSE)&amp;".2025"</f>
        <v>04.06.2025</v>
      </c>
      <c r="AI3008">
        <f t="shared" si="1366"/>
        <v>23</v>
      </c>
      <c r="AJ3008" t="str">
        <f>H3008&amp;"."&amp;VLOOKUP(I3008,'Data validation'!$A$1:$B$12,2,FALSE)&amp;".2026"</f>
        <v>06.06.2026</v>
      </c>
      <c r="AK3008">
        <f t="shared" si="1367"/>
        <v>23</v>
      </c>
      <c r="AL3008" t="e">
        <f>VLOOKUP(E3008,[2]Sheet1!$A:$B,2,FALSE)</f>
        <v>#N/A</v>
      </c>
    </row>
    <row r="3009" spans="1:38" x14ac:dyDescent="0.25">
      <c r="A3009" t="str">
        <f>VLOOKUP(Q3009,'Data validation'!$K$2:$L$50,2,FALSE)</f>
        <v>TO</v>
      </c>
      <c r="B3009">
        <f t="shared" si="1352"/>
        <v>1</v>
      </c>
      <c r="C3009">
        <f t="shared" si="1353"/>
        <v>0</v>
      </c>
      <c r="D3009">
        <f t="shared" si="1354"/>
        <v>0</v>
      </c>
      <c r="E3009">
        <v>11997</v>
      </c>
      <c r="F3009" t="s">
        <v>11536</v>
      </c>
      <c r="G3009" t="s">
        <v>28</v>
      </c>
      <c r="H3009" t="str">
        <f t="shared" si="1355"/>
        <v>06</v>
      </c>
      <c r="I3009" t="str">
        <f t="shared" si="1356"/>
        <v>Jun</v>
      </c>
      <c r="J3009" t="s">
        <v>492</v>
      </c>
      <c r="K3009" t="str">
        <f t="shared" si="1357"/>
        <v>07</v>
      </c>
      <c r="L3009" t="str">
        <f t="shared" si="1358"/>
        <v>Jun</v>
      </c>
      <c r="M3009" s="36">
        <v>1</v>
      </c>
      <c r="N3009">
        <f t="shared" si="1359"/>
        <v>1</v>
      </c>
      <c r="O3009">
        <f t="shared" si="1360"/>
        <v>0</v>
      </c>
      <c r="P3009">
        <f t="shared" si="1361"/>
        <v>0</v>
      </c>
      <c r="Q3009" t="s">
        <v>11537</v>
      </c>
      <c r="R3009" t="s">
        <v>17</v>
      </c>
      <c r="S3009" s="36">
        <v>3</v>
      </c>
      <c r="T3009" s="36">
        <v>0</v>
      </c>
      <c r="U3009" s="2">
        <f>SUMIFS(UBB!L:L,UBB!D:D,'Резервации 2026'!E3009)</f>
        <v>242.22954549999997</v>
      </c>
      <c r="V3009" s="2">
        <f t="shared" si="1368"/>
        <v>242.22954549999997</v>
      </c>
      <c r="W3009" t="s">
        <v>227</v>
      </c>
      <c r="X3009" t="s">
        <v>11538</v>
      </c>
      <c r="Z3009" t="str">
        <f t="shared" si="1362"/>
        <v>Jun</v>
      </c>
      <c r="AA3009" s="6">
        <f t="shared" si="1363"/>
        <v>0</v>
      </c>
      <c r="AB3009" s="6">
        <f t="shared" si="1363"/>
        <v>1</v>
      </c>
      <c r="AC3009" s="6">
        <f t="shared" si="1363"/>
        <v>0</v>
      </c>
      <c r="AD3009" s="6">
        <f t="shared" si="1363"/>
        <v>0</v>
      </c>
      <c r="AE3009" s="6">
        <f t="shared" si="1363"/>
        <v>0</v>
      </c>
      <c r="AF3009" s="6">
        <f t="shared" si="1364"/>
        <v>1</v>
      </c>
      <c r="AG3009" s="6">
        <f t="shared" si="1365"/>
        <v>0</v>
      </c>
      <c r="AH3009" s="14" t="str">
        <f>LEFT(X3009,2)&amp;"."&amp;VLOOKUP(MID(X3009,4,3),'Data validation'!$A$1:$B$12,2,FALSE)&amp;".2025"</f>
        <v>04.06.2025</v>
      </c>
      <c r="AI3009">
        <f t="shared" si="1366"/>
        <v>23</v>
      </c>
      <c r="AJ3009" t="str">
        <f>H3009&amp;"."&amp;VLOOKUP(I3009,'Data validation'!$A$1:$B$12,2,FALSE)&amp;".2026"</f>
        <v>06.06.2026</v>
      </c>
      <c r="AK3009">
        <f t="shared" si="1367"/>
        <v>23</v>
      </c>
      <c r="AL3009" t="e">
        <f>VLOOKUP(E3009,[2]Sheet1!$A:$B,2,FALSE)</f>
        <v>#N/A</v>
      </c>
    </row>
    <row r="3010" spans="1:38" x14ac:dyDescent="0.25">
      <c r="A3010" t="str">
        <f>VLOOKUP(Q3010,'Data validation'!$K$2:$L$50,2,FALSE)</f>
        <v>TO</v>
      </c>
      <c r="B3010">
        <f t="shared" si="1352"/>
        <v>1</v>
      </c>
      <c r="C3010">
        <f t="shared" si="1353"/>
        <v>0</v>
      </c>
      <c r="D3010">
        <f t="shared" si="1354"/>
        <v>0</v>
      </c>
      <c r="E3010">
        <v>11955</v>
      </c>
      <c r="F3010" t="s">
        <v>11536</v>
      </c>
      <c r="G3010" t="s">
        <v>28</v>
      </c>
      <c r="H3010" t="str">
        <f t="shared" si="1355"/>
        <v>06</v>
      </c>
      <c r="I3010" t="str">
        <f t="shared" si="1356"/>
        <v>Jun</v>
      </c>
      <c r="J3010" t="s">
        <v>492</v>
      </c>
      <c r="K3010" t="str">
        <f t="shared" si="1357"/>
        <v>07</v>
      </c>
      <c r="L3010" t="str">
        <f t="shared" si="1358"/>
        <v>Jun</v>
      </c>
      <c r="M3010" s="36">
        <v>1</v>
      </c>
      <c r="N3010">
        <f t="shared" si="1359"/>
        <v>1</v>
      </c>
      <c r="O3010">
        <f t="shared" si="1360"/>
        <v>0</v>
      </c>
      <c r="P3010">
        <f t="shared" si="1361"/>
        <v>0</v>
      </c>
      <c r="Q3010" t="s">
        <v>11537</v>
      </c>
      <c r="R3010" t="s">
        <v>20</v>
      </c>
      <c r="S3010" s="36">
        <v>2</v>
      </c>
      <c r="T3010" s="36">
        <v>0</v>
      </c>
      <c r="U3010" s="2">
        <f>SUMIFS(UBB!L:L,UBB!D:D,'Резервации 2026'!E3010)</f>
        <v>161.49288309999997</v>
      </c>
      <c r="V3010" s="2">
        <f t="shared" si="1368"/>
        <v>161.49288309999997</v>
      </c>
      <c r="W3010" t="s">
        <v>227</v>
      </c>
      <c r="X3010" t="s">
        <v>11541</v>
      </c>
      <c r="Z3010" t="str">
        <f t="shared" si="1362"/>
        <v>Jun</v>
      </c>
      <c r="AA3010" s="6">
        <f t="shared" si="1363"/>
        <v>0</v>
      </c>
      <c r="AB3010" s="6">
        <f t="shared" si="1363"/>
        <v>1</v>
      </c>
      <c r="AC3010" s="6">
        <f t="shared" si="1363"/>
        <v>0</v>
      </c>
      <c r="AD3010" s="6">
        <f t="shared" si="1363"/>
        <v>0</v>
      </c>
      <c r="AE3010" s="6">
        <f t="shared" si="1363"/>
        <v>0</v>
      </c>
      <c r="AF3010" s="6">
        <f t="shared" si="1364"/>
        <v>1</v>
      </c>
      <c r="AG3010" s="6">
        <f t="shared" si="1365"/>
        <v>0</v>
      </c>
      <c r="AH3010" s="14" t="str">
        <f>LEFT(X3010,2)&amp;"."&amp;VLOOKUP(MID(X3010,4,3),'Data validation'!$A$1:$B$12,2,FALSE)&amp;".2025"</f>
        <v>04.06.2025</v>
      </c>
      <c r="AI3010">
        <f t="shared" si="1366"/>
        <v>23</v>
      </c>
      <c r="AJ3010" t="str">
        <f>H3010&amp;"."&amp;VLOOKUP(I3010,'Data validation'!$A$1:$B$12,2,FALSE)&amp;".2026"</f>
        <v>06.06.2026</v>
      </c>
      <c r="AK3010">
        <f t="shared" si="1367"/>
        <v>23</v>
      </c>
      <c r="AL3010" t="e">
        <f>VLOOKUP(E3010,[2]Sheet1!$A:$B,2,FALSE)</f>
        <v>#N/A</v>
      </c>
    </row>
    <row r="3011" spans="1:38" x14ac:dyDescent="0.25">
      <c r="A3011" t="str">
        <f>VLOOKUP(Q3011,'Data validation'!$K$2:$L$50,2,FALSE)</f>
        <v>BOOKING</v>
      </c>
      <c r="B3011">
        <f t="shared" si="1352"/>
        <v>0</v>
      </c>
      <c r="C3011">
        <f t="shared" si="1353"/>
        <v>0</v>
      </c>
      <c r="D3011">
        <f t="shared" si="1354"/>
        <v>3</v>
      </c>
      <c r="E3011">
        <v>11609</v>
      </c>
      <c r="F3011" t="s">
        <v>11589</v>
      </c>
      <c r="G3011" t="s">
        <v>558</v>
      </c>
      <c r="H3011" t="str">
        <f t="shared" si="1355"/>
        <v>16</v>
      </c>
      <c r="I3011" t="str">
        <f t="shared" si="1356"/>
        <v>Jul</v>
      </c>
      <c r="J3011" t="s">
        <v>155</v>
      </c>
      <c r="K3011" t="str">
        <f t="shared" si="1357"/>
        <v>19</v>
      </c>
      <c r="L3011" t="str">
        <f t="shared" si="1358"/>
        <v>Jul</v>
      </c>
      <c r="M3011" s="36">
        <v>3</v>
      </c>
      <c r="N3011">
        <f t="shared" si="1359"/>
        <v>3</v>
      </c>
      <c r="O3011">
        <f t="shared" si="1360"/>
        <v>0</v>
      </c>
      <c r="P3011">
        <f t="shared" si="1361"/>
        <v>0</v>
      </c>
      <c r="Q3011" t="s">
        <v>587</v>
      </c>
      <c r="R3011" t="s">
        <v>17</v>
      </c>
      <c r="S3011" s="36">
        <v>1</v>
      </c>
      <c r="T3011" s="36">
        <v>2</v>
      </c>
      <c r="U3011" s="2">
        <v>1430.1603148623851</v>
      </c>
      <c r="V3011" s="2">
        <v>476.72010495412843</v>
      </c>
      <c r="W3011" t="s">
        <v>262</v>
      </c>
      <c r="X3011" t="s">
        <v>11590</v>
      </c>
      <c r="Y3011" t="s">
        <v>11481</v>
      </c>
      <c r="Z3011" t="str">
        <f t="shared" si="1362"/>
        <v>May</v>
      </c>
      <c r="AA3011" s="6">
        <f t="shared" si="1363"/>
        <v>0</v>
      </c>
      <c r="AB3011" s="6">
        <f t="shared" si="1363"/>
        <v>0</v>
      </c>
      <c r="AC3011" s="6">
        <f t="shared" si="1363"/>
        <v>3</v>
      </c>
      <c r="AD3011" s="6">
        <f t="shared" si="1363"/>
        <v>0</v>
      </c>
      <c r="AE3011" s="6">
        <f t="shared" si="1363"/>
        <v>0</v>
      </c>
      <c r="AF3011" s="6">
        <f t="shared" si="1364"/>
        <v>3</v>
      </c>
      <c r="AG3011" s="6">
        <f t="shared" si="1365"/>
        <v>0</v>
      </c>
      <c r="AH3011" s="14" t="str">
        <f>LEFT(X3011,2)&amp;"."&amp;VLOOKUP(MID(X3011,4,3),'Data validation'!$A$1:$B$12,2,FALSE)&amp;".2025"</f>
        <v>21.05.2025</v>
      </c>
      <c r="AI3011">
        <f t="shared" si="1366"/>
        <v>21</v>
      </c>
      <c r="AJ3011" t="str">
        <f>H3011&amp;"."&amp;VLOOKUP(I3011,'Data validation'!$A$1:$B$12,2,FALSE)&amp;".2026"</f>
        <v>16.07.2026</v>
      </c>
      <c r="AK3011">
        <f t="shared" si="1367"/>
        <v>29</v>
      </c>
      <c r="AL3011" t="e">
        <f>VLOOKUP(E3011,[2]Sheet1!$A:$B,2,FALSE)</f>
        <v>#N/A</v>
      </c>
    </row>
    <row r="3012" spans="1:38" x14ac:dyDescent="0.25">
      <c r="A3012" t="str">
        <f>VLOOKUP(Q3012,'Data validation'!$K$2:$L$50,2,FALSE)</f>
        <v>TO</v>
      </c>
      <c r="B3012">
        <f t="shared" si="1352"/>
        <v>1</v>
      </c>
      <c r="C3012">
        <f t="shared" si="1353"/>
        <v>0</v>
      </c>
      <c r="D3012">
        <f t="shared" si="1354"/>
        <v>0</v>
      </c>
      <c r="E3012">
        <v>11949</v>
      </c>
      <c r="F3012" t="s">
        <v>11536</v>
      </c>
      <c r="G3012" t="s">
        <v>28</v>
      </c>
      <c r="H3012" t="str">
        <f t="shared" si="1355"/>
        <v>06</v>
      </c>
      <c r="I3012" t="str">
        <f t="shared" si="1356"/>
        <v>Jun</v>
      </c>
      <c r="J3012" t="s">
        <v>492</v>
      </c>
      <c r="K3012" t="str">
        <f t="shared" si="1357"/>
        <v>07</v>
      </c>
      <c r="L3012" t="str">
        <f t="shared" si="1358"/>
        <v>Jun</v>
      </c>
      <c r="M3012" s="36">
        <v>1</v>
      </c>
      <c r="N3012">
        <f t="shared" si="1359"/>
        <v>1</v>
      </c>
      <c r="O3012">
        <f t="shared" si="1360"/>
        <v>0</v>
      </c>
      <c r="P3012">
        <f t="shared" si="1361"/>
        <v>0</v>
      </c>
      <c r="Q3012" t="s">
        <v>11537</v>
      </c>
      <c r="R3012" t="s">
        <v>17</v>
      </c>
      <c r="S3012" s="36">
        <v>1</v>
      </c>
      <c r="T3012" s="36">
        <v>0</v>
      </c>
      <c r="U3012" s="2">
        <f>SUMIFS(UBB!L:L,UBB!D:D,'Резервации 2026'!E3012)</f>
        <v>113.04697399999999</v>
      </c>
      <c r="V3012" s="2">
        <f t="shared" ref="V3012:V3013" si="1369">+U3012/M3012</f>
        <v>113.04697399999999</v>
      </c>
      <c r="W3012" t="s">
        <v>227</v>
      </c>
      <c r="X3012" t="s">
        <v>11541</v>
      </c>
      <c r="Z3012" t="str">
        <f t="shared" si="1362"/>
        <v>Jun</v>
      </c>
      <c r="AA3012" s="6">
        <f t="shared" si="1363"/>
        <v>0</v>
      </c>
      <c r="AB3012" s="6">
        <f t="shared" si="1363"/>
        <v>1</v>
      </c>
      <c r="AC3012" s="6">
        <f t="shared" si="1363"/>
        <v>0</v>
      </c>
      <c r="AD3012" s="6">
        <f t="shared" si="1363"/>
        <v>0</v>
      </c>
      <c r="AE3012" s="6">
        <f t="shared" si="1363"/>
        <v>0</v>
      </c>
      <c r="AF3012" s="6">
        <f t="shared" si="1364"/>
        <v>1</v>
      </c>
      <c r="AG3012" s="6">
        <f t="shared" si="1365"/>
        <v>0</v>
      </c>
      <c r="AH3012" s="14" t="str">
        <f>LEFT(X3012,2)&amp;"."&amp;VLOOKUP(MID(X3012,4,3),'Data validation'!$A$1:$B$12,2,FALSE)&amp;".2025"</f>
        <v>04.06.2025</v>
      </c>
      <c r="AI3012">
        <f t="shared" si="1366"/>
        <v>23</v>
      </c>
      <c r="AJ3012" t="str">
        <f>H3012&amp;"."&amp;VLOOKUP(I3012,'Data validation'!$A$1:$B$12,2,FALSE)&amp;".2026"</f>
        <v>06.06.2026</v>
      </c>
      <c r="AK3012">
        <f t="shared" si="1367"/>
        <v>23</v>
      </c>
      <c r="AL3012" t="e">
        <f>VLOOKUP(E3012,[2]Sheet1!$A:$B,2,FALSE)</f>
        <v>#N/A</v>
      </c>
    </row>
    <row r="3013" spans="1:38" x14ac:dyDescent="0.25">
      <c r="A3013" t="str">
        <f>VLOOKUP(Q3013,'Data validation'!$K$2:$L$50,2,FALSE)</f>
        <v>TO</v>
      </c>
      <c r="B3013">
        <f t="shared" si="1352"/>
        <v>1</v>
      </c>
      <c r="C3013">
        <f t="shared" si="1353"/>
        <v>0</v>
      </c>
      <c r="D3013">
        <f t="shared" si="1354"/>
        <v>0</v>
      </c>
      <c r="E3013">
        <v>11974</v>
      </c>
      <c r="F3013" t="s">
        <v>11536</v>
      </c>
      <c r="G3013" t="s">
        <v>28</v>
      </c>
      <c r="H3013" t="str">
        <f t="shared" si="1355"/>
        <v>06</v>
      </c>
      <c r="I3013" t="str">
        <f t="shared" si="1356"/>
        <v>Jun</v>
      </c>
      <c r="J3013" t="s">
        <v>492</v>
      </c>
      <c r="K3013" t="str">
        <f t="shared" si="1357"/>
        <v>07</v>
      </c>
      <c r="L3013" t="str">
        <f t="shared" si="1358"/>
        <v>Jun</v>
      </c>
      <c r="M3013" s="36">
        <v>1</v>
      </c>
      <c r="N3013">
        <f t="shared" si="1359"/>
        <v>1</v>
      </c>
      <c r="O3013">
        <f t="shared" si="1360"/>
        <v>0</v>
      </c>
      <c r="P3013">
        <f t="shared" si="1361"/>
        <v>0</v>
      </c>
      <c r="Q3013" t="s">
        <v>11537</v>
      </c>
      <c r="R3013" t="s">
        <v>20</v>
      </c>
      <c r="S3013" s="36">
        <v>2</v>
      </c>
      <c r="T3013" s="36">
        <v>0</v>
      </c>
      <c r="U3013" s="2">
        <f>SUMIFS(UBB!L:L,UBB!D:D,'Резервации 2026'!E3013)</f>
        <v>161.49288309999997</v>
      </c>
      <c r="V3013" s="2">
        <f t="shared" si="1369"/>
        <v>161.49288309999997</v>
      </c>
      <c r="W3013" t="s">
        <v>227</v>
      </c>
      <c r="X3013" t="s">
        <v>11538</v>
      </c>
      <c r="Z3013" t="str">
        <f t="shared" si="1362"/>
        <v>Jun</v>
      </c>
      <c r="AA3013" s="6">
        <f t="shared" si="1363"/>
        <v>0</v>
      </c>
      <c r="AB3013" s="6">
        <f t="shared" si="1363"/>
        <v>1</v>
      </c>
      <c r="AC3013" s="6">
        <f t="shared" si="1363"/>
        <v>0</v>
      </c>
      <c r="AD3013" s="6">
        <f t="shared" si="1363"/>
        <v>0</v>
      </c>
      <c r="AE3013" s="6">
        <f t="shared" si="1363"/>
        <v>0</v>
      </c>
      <c r="AF3013" s="6">
        <f t="shared" si="1364"/>
        <v>1</v>
      </c>
      <c r="AG3013" s="6">
        <f t="shared" si="1365"/>
        <v>0</v>
      </c>
      <c r="AH3013" s="14" t="str">
        <f>LEFT(X3013,2)&amp;"."&amp;VLOOKUP(MID(X3013,4,3),'Data validation'!$A$1:$B$12,2,FALSE)&amp;".2025"</f>
        <v>04.06.2025</v>
      </c>
      <c r="AI3013">
        <f t="shared" si="1366"/>
        <v>23</v>
      </c>
      <c r="AJ3013" t="str">
        <f>H3013&amp;"."&amp;VLOOKUP(I3013,'Data validation'!$A$1:$B$12,2,FALSE)&amp;".2026"</f>
        <v>06.06.2026</v>
      </c>
      <c r="AK3013">
        <f t="shared" si="1367"/>
        <v>23</v>
      </c>
      <c r="AL3013" t="e">
        <f>VLOOKUP(E3013,[2]Sheet1!$A:$B,2,FALSE)</f>
        <v>#N/A</v>
      </c>
    </row>
    <row r="3014" spans="1:38" x14ac:dyDescent="0.25">
      <c r="A3014" t="str">
        <f>VLOOKUP(Q3014,'Data validation'!$K$2:$L$50,2,FALSE)</f>
        <v>BOOKING</v>
      </c>
      <c r="B3014">
        <f t="shared" si="1352"/>
        <v>0</v>
      </c>
      <c r="C3014">
        <f t="shared" si="1353"/>
        <v>4</v>
      </c>
      <c r="D3014">
        <f t="shared" si="1354"/>
        <v>0</v>
      </c>
      <c r="E3014">
        <v>12035</v>
      </c>
      <c r="F3014" t="s">
        <v>11591</v>
      </c>
      <c r="G3014" t="s">
        <v>280</v>
      </c>
      <c r="H3014" t="str">
        <f t="shared" si="1355"/>
        <v>15</v>
      </c>
      <c r="I3014" t="str">
        <f t="shared" si="1356"/>
        <v>Jun</v>
      </c>
      <c r="J3014" t="s">
        <v>151</v>
      </c>
      <c r="K3014" t="str">
        <f t="shared" si="1357"/>
        <v>19</v>
      </c>
      <c r="L3014" t="str">
        <f t="shared" si="1358"/>
        <v>Jun</v>
      </c>
      <c r="M3014" s="36">
        <v>4</v>
      </c>
      <c r="N3014">
        <f t="shared" si="1359"/>
        <v>4</v>
      </c>
      <c r="O3014">
        <f t="shared" si="1360"/>
        <v>0</v>
      </c>
      <c r="P3014">
        <f t="shared" si="1361"/>
        <v>0</v>
      </c>
      <c r="Q3014" t="s">
        <v>587</v>
      </c>
      <c r="R3014" t="s">
        <v>20</v>
      </c>
      <c r="S3014" s="36">
        <v>2</v>
      </c>
      <c r="T3014" s="36">
        <v>1</v>
      </c>
      <c r="U3014" s="2">
        <v>1418.5329952293575</v>
      </c>
      <c r="V3014" s="2">
        <v>354.63324880733938</v>
      </c>
      <c r="W3014" t="s">
        <v>262</v>
      </c>
      <c r="X3014" t="s">
        <v>11592</v>
      </c>
      <c r="Y3014" t="s">
        <v>492</v>
      </c>
      <c r="Z3014" t="str">
        <f t="shared" si="1362"/>
        <v>Jun</v>
      </c>
      <c r="AA3014" s="6">
        <f t="shared" si="1363"/>
        <v>0</v>
      </c>
      <c r="AB3014" s="6">
        <f t="shared" si="1363"/>
        <v>4</v>
      </c>
      <c r="AC3014" s="6">
        <f t="shared" si="1363"/>
        <v>0</v>
      </c>
      <c r="AD3014" s="6">
        <f t="shared" si="1363"/>
        <v>0</v>
      </c>
      <c r="AE3014" s="6">
        <f t="shared" si="1363"/>
        <v>0</v>
      </c>
      <c r="AF3014" s="6">
        <f t="shared" si="1364"/>
        <v>4</v>
      </c>
      <c r="AG3014" s="6">
        <f t="shared" si="1365"/>
        <v>0</v>
      </c>
      <c r="AH3014" s="14" t="str">
        <f>LEFT(X3014,2)&amp;"."&amp;VLOOKUP(MID(X3014,4,3),'Data validation'!$A$1:$B$12,2,FALSE)&amp;".2025"</f>
        <v>07.06.2025</v>
      </c>
      <c r="AI3014">
        <f t="shared" si="1366"/>
        <v>23</v>
      </c>
      <c r="AJ3014" t="str">
        <f>H3014&amp;"."&amp;VLOOKUP(I3014,'Data validation'!$A$1:$B$12,2,FALSE)&amp;".2026"</f>
        <v>15.06.2026</v>
      </c>
      <c r="AK3014">
        <f t="shared" si="1367"/>
        <v>25</v>
      </c>
      <c r="AL3014" t="e">
        <f>VLOOKUP(E3014,[2]Sheet1!$A:$B,2,FALSE)</f>
        <v>#N/A</v>
      </c>
    </row>
    <row r="3015" spans="1:38" x14ac:dyDescent="0.25">
      <c r="A3015" t="str">
        <f>VLOOKUP(Q3015,'Data validation'!$K$2:$L$50,2,FALSE)</f>
        <v>TO</v>
      </c>
      <c r="B3015">
        <f t="shared" si="1352"/>
        <v>1</v>
      </c>
      <c r="C3015">
        <f t="shared" si="1353"/>
        <v>0</v>
      </c>
      <c r="D3015">
        <f t="shared" si="1354"/>
        <v>0</v>
      </c>
      <c r="E3015">
        <v>11999</v>
      </c>
      <c r="F3015" t="s">
        <v>11536</v>
      </c>
      <c r="G3015" t="s">
        <v>28</v>
      </c>
      <c r="H3015" t="str">
        <f t="shared" si="1355"/>
        <v>06</v>
      </c>
      <c r="I3015" t="str">
        <f t="shared" si="1356"/>
        <v>Jun</v>
      </c>
      <c r="J3015" t="s">
        <v>492</v>
      </c>
      <c r="K3015" t="str">
        <f t="shared" si="1357"/>
        <v>07</v>
      </c>
      <c r="L3015" t="str">
        <f t="shared" si="1358"/>
        <v>Jun</v>
      </c>
      <c r="M3015" s="36">
        <v>1</v>
      </c>
      <c r="N3015">
        <f t="shared" si="1359"/>
        <v>1</v>
      </c>
      <c r="O3015">
        <f t="shared" si="1360"/>
        <v>0</v>
      </c>
      <c r="P3015">
        <f t="shared" si="1361"/>
        <v>0</v>
      </c>
      <c r="Q3015" t="s">
        <v>11537</v>
      </c>
      <c r="R3015" t="s">
        <v>20</v>
      </c>
      <c r="S3015" s="36">
        <v>3</v>
      </c>
      <c r="T3015" s="36">
        <v>0</v>
      </c>
      <c r="U3015" s="2">
        <f>SUMIFS(UBB!L:L,UBB!D:D,'Резервации 2026'!E3015)</f>
        <v>242.22954549999997</v>
      </c>
      <c r="V3015" s="2">
        <f t="shared" ref="V3015:V3016" si="1370">+U3015/M3015</f>
        <v>242.22954549999997</v>
      </c>
      <c r="W3015" t="s">
        <v>227</v>
      </c>
      <c r="X3015" t="s">
        <v>11538</v>
      </c>
      <c r="Z3015" t="str">
        <f t="shared" si="1362"/>
        <v>Jun</v>
      </c>
      <c r="AA3015" s="6">
        <f t="shared" si="1363"/>
        <v>0</v>
      </c>
      <c r="AB3015" s="6">
        <f t="shared" si="1363"/>
        <v>1</v>
      </c>
      <c r="AC3015" s="6">
        <f t="shared" si="1363"/>
        <v>0</v>
      </c>
      <c r="AD3015" s="6">
        <f t="shared" si="1363"/>
        <v>0</v>
      </c>
      <c r="AE3015" s="6">
        <f t="shared" si="1363"/>
        <v>0</v>
      </c>
      <c r="AF3015" s="6">
        <f t="shared" si="1364"/>
        <v>1</v>
      </c>
      <c r="AG3015" s="6">
        <f t="shared" si="1365"/>
        <v>0</v>
      </c>
      <c r="AH3015" s="14" t="str">
        <f>LEFT(X3015,2)&amp;"."&amp;VLOOKUP(MID(X3015,4,3),'Data validation'!$A$1:$B$12,2,FALSE)&amp;".2025"</f>
        <v>04.06.2025</v>
      </c>
      <c r="AI3015">
        <f t="shared" si="1366"/>
        <v>23</v>
      </c>
      <c r="AJ3015" t="str">
        <f>H3015&amp;"."&amp;VLOOKUP(I3015,'Data validation'!$A$1:$B$12,2,FALSE)&amp;".2026"</f>
        <v>06.06.2026</v>
      </c>
      <c r="AK3015">
        <f t="shared" si="1367"/>
        <v>23</v>
      </c>
      <c r="AL3015" t="e">
        <f>VLOOKUP(E3015,[2]Sheet1!$A:$B,2,FALSE)</f>
        <v>#N/A</v>
      </c>
    </row>
    <row r="3016" spans="1:38" x14ac:dyDescent="0.25">
      <c r="A3016" t="str">
        <f>VLOOKUP(Q3016,'Data validation'!$K$2:$L$50,2,FALSE)</f>
        <v>TO</v>
      </c>
      <c r="B3016">
        <f t="shared" si="1352"/>
        <v>1</v>
      </c>
      <c r="C3016">
        <f t="shared" si="1353"/>
        <v>0</v>
      </c>
      <c r="D3016">
        <f t="shared" si="1354"/>
        <v>0</v>
      </c>
      <c r="E3016">
        <v>11954</v>
      </c>
      <c r="F3016" t="s">
        <v>11536</v>
      </c>
      <c r="G3016" t="s">
        <v>28</v>
      </c>
      <c r="H3016" t="str">
        <f t="shared" si="1355"/>
        <v>06</v>
      </c>
      <c r="I3016" t="str">
        <f t="shared" si="1356"/>
        <v>Jun</v>
      </c>
      <c r="J3016" t="s">
        <v>492</v>
      </c>
      <c r="K3016" t="str">
        <f t="shared" si="1357"/>
        <v>07</v>
      </c>
      <c r="L3016" t="str">
        <f t="shared" si="1358"/>
        <v>Jun</v>
      </c>
      <c r="M3016" s="36">
        <v>1</v>
      </c>
      <c r="N3016">
        <f t="shared" si="1359"/>
        <v>1</v>
      </c>
      <c r="O3016">
        <f t="shared" si="1360"/>
        <v>0</v>
      </c>
      <c r="P3016">
        <f t="shared" si="1361"/>
        <v>0</v>
      </c>
      <c r="Q3016" t="s">
        <v>11537</v>
      </c>
      <c r="R3016" t="s">
        <v>20</v>
      </c>
      <c r="S3016" s="36">
        <v>2</v>
      </c>
      <c r="T3016" s="36">
        <v>0</v>
      </c>
      <c r="U3016" s="2">
        <f>SUMIFS(UBB!L:L,UBB!D:D,'Резервации 2026'!E3016)</f>
        <v>161.49288309999997</v>
      </c>
      <c r="V3016" s="2">
        <f t="shared" si="1370"/>
        <v>161.49288309999997</v>
      </c>
      <c r="W3016" t="s">
        <v>227</v>
      </c>
      <c r="X3016" t="s">
        <v>11541</v>
      </c>
      <c r="Z3016" t="str">
        <f t="shared" si="1362"/>
        <v>Jun</v>
      </c>
      <c r="AA3016" s="6">
        <f t="shared" si="1363"/>
        <v>0</v>
      </c>
      <c r="AB3016" s="6">
        <f t="shared" si="1363"/>
        <v>1</v>
      </c>
      <c r="AC3016" s="6">
        <f t="shared" si="1363"/>
        <v>0</v>
      </c>
      <c r="AD3016" s="6">
        <f t="shared" si="1363"/>
        <v>0</v>
      </c>
      <c r="AE3016" s="6">
        <f t="shared" si="1363"/>
        <v>0</v>
      </c>
      <c r="AF3016" s="6">
        <f t="shared" si="1364"/>
        <v>1</v>
      </c>
      <c r="AG3016" s="6">
        <f t="shared" si="1365"/>
        <v>0</v>
      </c>
      <c r="AH3016" s="14" t="str">
        <f>LEFT(X3016,2)&amp;"."&amp;VLOOKUP(MID(X3016,4,3),'Data validation'!$A$1:$B$12,2,FALSE)&amp;".2025"</f>
        <v>04.06.2025</v>
      </c>
      <c r="AI3016">
        <f t="shared" si="1366"/>
        <v>23</v>
      </c>
      <c r="AJ3016" t="str">
        <f>H3016&amp;"."&amp;VLOOKUP(I3016,'Data validation'!$A$1:$B$12,2,FALSE)&amp;".2026"</f>
        <v>06.06.2026</v>
      </c>
      <c r="AK3016">
        <f t="shared" si="1367"/>
        <v>23</v>
      </c>
      <c r="AL3016" t="e">
        <f>VLOOKUP(E3016,[2]Sheet1!$A:$B,2,FALSE)</f>
        <v>#N/A</v>
      </c>
    </row>
    <row r="3017" spans="1:38" x14ac:dyDescent="0.25">
      <c r="A3017" t="str">
        <f>VLOOKUP(Q3017,'Data validation'!$K$2:$L$50,2,FALSE)</f>
        <v>BOOKING</v>
      </c>
      <c r="B3017">
        <f t="shared" si="1352"/>
        <v>2</v>
      </c>
      <c r="C3017">
        <f t="shared" si="1353"/>
        <v>-1</v>
      </c>
      <c r="D3017">
        <f t="shared" si="1354"/>
        <v>0</v>
      </c>
      <c r="E3017">
        <v>12036</v>
      </c>
      <c r="F3017" t="s">
        <v>11593</v>
      </c>
      <c r="G3017" t="s">
        <v>248</v>
      </c>
      <c r="H3017" t="str">
        <f t="shared" si="1355"/>
        <v>13</v>
      </c>
      <c r="I3017" t="str">
        <f t="shared" si="1356"/>
        <v>Jun</v>
      </c>
      <c r="J3017" t="s">
        <v>1926</v>
      </c>
      <c r="K3017" t="str">
        <f t="shared" si="1357"/>
        <v>14</v>
      </c>
      <c r="L3017" t="str">
        <f t="shared" si="1358"/>
        <v>Jun</v>
      </c>
      <c r="M3017" s="36">
        <v>1</v>
      </c>
      <c r="N3017">
        <f t="shared" si="1359"/>
        <v>1</v>
      </c>
      <c r="O3017">
        <f t="shared" si="1360"/>
        <v>0</v>
      </c>
      <c r="P3017">
        <f t="shared" si="1361"/>
        <v>0</v>
      </c>
      <c r="Q3017" t="s">
        <v>587</v>
      </c>
      <c r="R3017" t="s">
        <v>48</v>
      </c>
      <c r="S3017" s="36">
        <v>2</v>
      </c>
      <c r="T3017" s="36">
        <v>1</v>
      </c>
      <c r="U3017" s="2">
        <v>309.57738522935773</v>
      </c>
      <c r="V3017" s="2">
        <v>309.57738522935773</v>
      </c>
      <c r="W3017" t="s">
        <v>227</v>
      </c>
      <c r="X3017" t="s">
        <v>11594</v>
      </c>
      <c r="Y3017" t="s">
        <v>492</v>
      </c>
      <c r="Z3017" t="str">
        <f t="shared" si="1362"/>
        <v>Jun</v>
      </c>
      <c r="AA3017" s="6">
        <f t="shared" si="1363"/>
        <v>0</v>
      </c>
      <c r="AB3017" s="6">
        <f t="shared" si="1363"/>
        <v>1</v>
      </c>
      <c r="AC3017" s="6">
        <f t="shared" si="1363"/>
        <v>0</v>
      </c>
      <c r="AD3017" s="6">
        <f t="shared" si="1363"/>
        <v>0</v>
      </c>
      <c r="AE3017" s="6">
        <f t="shared" si="1363"/>
        <v>0</v>
      </c>
      <c r="AF3017" s="6">
        <f t="shared" si="1364"/>
        <v>1</v>
      </c>
      <c r="AG3017" s="6">
        <f t="shared" si="1365"/>
        <v>0</v>
      </c>
      <c r="AH3017" s="14" t="str">
        <f>LEFT(X3017,2)&amp;"."&amp;VLOOKUP(MID(X3017,4,3),'Data validation'!$A$1:$B$12,2,FALSE)&amp;".2025"</f>
        <v>07.06.2025</v>
      </c>
      <c r="AI3017">
        <f t="shared" si="1366"/>
        <v>23</v>
      </c>
      <c r="AJ3017" t="str">
        <f>H3017&amp;"."&amp;VLOOKUP(I3017,'Data validation'!$A$1:$B$12,2,FALSE)&amp;".2026"</f>
        <v>13.06.2026</v>
      </c>
      <c r="AK3017">
        <f t="shared" si="1367"/>
        <v>24</v>
      </c>
      <c r="AL3017" t="e">
        <f>VLOOKUP(E3017,[2]Sheet1!$A:$B,2,FALSE)</f>
        <v>#N/A</v>
      </c>
    </row>
    <row r="3018" spans="1:38" x14ac:dyDescent="0.25">
      <c r="A3018" t="str">
        <f>VLOOKUP(Q3018,'Data validation'!$K$2:$L$50,2,FALSE)</f>
        <v>BOOKING</v>
      </c>
      <c r="B3018">
        <f t="shared" si="1352"/>
        <v>2</v>
      </c>
      <c r="C3018">
        <f t="shared" si="1353"/>
        <v>-1</v>
      </c>
      <c r="D3018">
        <f t="shared" si="1354"/>
        <v>0</v>
      </c>
      <c r="E3018">
        <v>12037</v>
      </c>
      <c r="F3018" t="s">
        <v>11593</v>
      </c>
      <c r="G3018" t="s">
        <v>248</v>
      </c>
      <c r="H3018" t="str">
        <f t="shared" si="1355"/>
        <v>13</v>
      </c>
      <c r="I3018" t="str">
        <f t="shared" si="1356"/>
        <v>Jun</v>
      </c>
      <c r="J3018" t="s">
        <v>1926</v>
      </c>
      <c r="K3018" t="str">
        <f t="shared" si="1357"/>
        <v>14</v>
      </c>
      <c r="L3018" t="str">
        <f t="shared" si="1358"/>
        <v>Jun</v>
      </c>
      <c r="M3018" s="36">
        <v>1</v>
      </c>
      <c r="N3018">
        <f t="shared" si="1359"/>
        <v>1</v>
      </c>
      <c r="O3018">
        <f t="shared" si="1360"/>
        <v>0</v>
      </c>
      <c r="P3018">
        <f t="shared" si="1361"/>
        <v>0</v>
      </c>
      <c r="Q3018" t="s">
        <v>587</v>
      </c>
      <c r="R3018" t="s">
        <v>48</v>
      </c>
      <c r="S3018" s="36">
        <v>2</v>
      </c>
      <c r="T3018" s="36">
        <v>1</v>
      </c>
      <c r="U3018" s="2">
        <v>309.57738522935773</v>
      </c>
      <c r="V3018" s="2">
        <v>309.57738522935773</v>
      </c>
      <c r="X3018" t="s">
        <v>11594</v>
      </c>
      <c r="Y3018" t="s">
        <v>492</v>
      </c>
      <c r="Z3018" t="str">
        <f t="shared" si="1362"/>
        <v>Jun</v>
      </c>
      <c r="AA3018" s="6">
        <f t="shared" si="1363"/>
        <v>0</v>
      </c>
      <c r="AB3018" s="6">
        <f t="shared" si="1363"/>
        <v>1</v>
      </c>
      <c r="AC3018" s="6">
        <f t="shared" si="1363"/>
        <v>0</v>
      </c>
      <c r="AD3018" s="6">
        <f t="shared" si="1363"/>
        <v>0</v>
      </c>
      <c r="AE3018" s="6">
        <f t="shared" si="1363"/>
        <v>0</v>
      </c>
      <c r="AF3018" s="6">
        <f t="shared" si="1364"/>
        <v>1</v>
      </c>
      <c r="AG3018" s="6">
        <f t="shared" si="1365"/>
        <v>0</v>
      </c>
      <c r="AH3018" s="14" t="str">
        <f>LEFT(X3018,2)&amp;"."&amp;VLOOKUP(MID(X3018,4,3),'Data validation'!$A$1:$B$12,2,FALSE)&amp;".2025"</f>
        <v>07.06.2025</v>
      </c>
      <c r="AI3018">
        <f t="shared" si="1366"/>
        <v>23</v>
      </c>
      <c r="AJ3018" t="str">
        <f>H3018&amp;"."&amp;VLOOKUP(I3018,'Data validation'!$A$1:$B$12,2,FALSE)&amp;".2026"</f>
        <v>13.06.2026</v>
      </c>
      <c r="AK3018">
        <f t="shared" si="1367"/>
        <v>24</v>
      </c>
      <c r="AL3018" t="e">
        <f>VLOOKUP(E3018,[2]Sheet1!$A:$B,2,FALSE)</f>
        <v>#N/A</v>
      </c>
    </row>
    <row r="3019" spans="1:38" x14ac:dyDescent="0.25">
      <c r="A3019" t="str">
        <f>VLOOKUP(Q3019,'Data validation'!$K$2:$L$50,2,FALSE)</f>
        <v>TO</v>
      </c>
      <c r="B3019">
        <f t="shared" si="1352"/>
        <v>1</v>
      </c>
      <c r="C3019">
        <f t="shared" si="1353"/>
        <v>0</v>
      </c>
      <c r="D3019">
        <f t="shared" si="1354"/>
        <v>0</v>
      </c>
      <c r="E3019">
        <v>11988</v>
      </c>
      <c r="F3019" t="s">
        <v>11536</v>
      </c>
      <c r="G3019" t="s">
        <v>28</v>
      </c>
      <c r="H3019" t="str">
        <f t="shared" si="1355"/>
        <v>06</v>
      </c>
      <c r="I3019" t="str">
        <f t="shared" si="1356"/>
        <v>Jun</v>
      </c>
      <c r="J3019" t="s">
        <v>492</v>
      </c>
      <c r="K3019" t="str">
        <f t="shared" si="1357"/>
        <v>07</v>
      </c>
      <c r="L3019" t="str">
        <f t="shared" si="1358"/>
        <v>Jun</v>
      </c>
      <c r="M3019" s="36">
        <v>1</v>
      </c>
      <c r="N3019">
        <f t="shared" si="1359"/>
        <v>1</v>
      </c>
      <c r="O3019">
        <f t="shared" si="1360"/>
        <v>0</v>
      </c>
      <c r="P3019">
        <f t="shared" si="1361"/>
        <v>0</v>
      </c>
      <c r="Q3019" t="s">
        <v>11537</v>
      </c>
      <c r="R3019" t="s">
        <v>17</v>
      </c>
      <c r="S3019" s="36">
        <v>2</v>
      </c>
      <c r="T3019" s="36">
        <v>0</v>
      </c>
      <c r="U3019" s="2">
        <f>SUMIFS(UBB!L:L,UBB!D:D,'Резервации 2026'!E3019)</f>
        <v>161.49288309999997</v>
      </c>
      <c r="V3019" s="2">
        <f t="shared" ref="V3019" si="1371">+U3019/M3019</f>
        <v>161.49288309999997</v>
      </c>
      <c r="W3019" t="s">
        <v>227</v>
      </c>
      <c r="X3019" t="s">
        <v>11538</v>
      </c>
      <c r="Z3019" t="str">
        <f t="shared" si="1362"/>
        <v>Jun</v>
      </c>
      <c r="AA3019" s="6">
        <f t="shared" si="1363"/>
        <v>0</v>
      </c>
      <c r="AB3019" s="6">
        <f t="shared" si="1363"/>
        <v>1</v>
      </c>
      <c r="AC3019" s="6">
        <f t="shared" si="1363"/>
        <v>0</v>
      </c>
      <c r="AD3019" s="6">
        <f t="shared" si="1363"/>
        <v>0</v>
      </c>
      <c r="AE3019" s="6">
        <f t="shared" si="1363"/>
        <v>0</v>
      </c>
      <c r="AF3019" s="6">
        <f t="shared" si="1364"/>
        <v>1</v>
      </c>
      <c r="AG3019" s="6">
        <f t="shared" si="1365"/>
        <v>0</v>
      </c>
      <c r="AH3019" s="14" t="str">
        <f>LEFT(X3019,2)&amp;"."&amp;VLOOKUP(MID(X3019,4,3),'Data validation'!$A$1:$B$12,2,FALSE)&amp;".2025"</f>
        <v>04.06.2025</v>
      </c>
      <c r="AI3019">
        <f t="shared" si="1366"/>
        <v>23</v>
      </c>
      <c r="AJ3019" t="str">
        <f>H3019&amp;"."&amp;VLOOKUP(I3019,'Data validation'!$A$1:$B$12,2,FALSE)&amp;".2026"</f>
        <v>06.06.2026</v>
      </c>
      <c r="AK3019">
        <f t="shared" si="1367"/>
        <v>23</v>
      </c>
      <c r="AL3019" t="e">
        <f>VLOOKUP(E3019,[2]Sheet1!$A:$B,2,FALSE)</f>
        <v>#N/A</v>
      </c>
    </row>
    <row r="3020" spans="1:38" x14ac:dyDescent="0.25">
      <c r="A3020" t="str">
        <f>VLOOKUP(Q3020,'Data validation'!$K$2:$L$50,2,FALSE)</f>
        <v>INDIVIDUAL</v>
      </c>
      <c r="B3020">
        <f t="shared" si="1352"/>
        <v>1</v>
      </c>
      <c r="C3020">
        <f t="shared" si="1353"/>
        <v>0</v>
      </c>
      <c r="D3020">
        <f t="shared" si="1354"/>
        <v>0</v>
      </c>
      <c r="E3020">
        <v>12016</v>
      </c>
      <c r="G3020" t="s">
        <v>28</v>
      </c>
      <c r="H3020" t="str">
        <f t="shared" si="1355"/>
        <v>06</v>
      </c>
      <c r="I3020" t="str">
        <f t="shared" si="1356"/>
        <v>Jun</v>
      </c>
      <c r="J3020" t="s">
        <v>492</v>
      </c>
      <c r="K3020" t="str">
        <f t="shared" si="1357"/>
        <v>07</v>
      </c>
      <c r="L3020" t="str">
        <f t="shared" si="1358"/>
        <v>Jun</v>
      </c>
      <c r="M3020" s="36">
        <v>1</v>
      </c>
      <c r="N3020">
        <f t="shared" si="1359"/>
        <v>1</v>
      </c>
      <c r="O3020">
        <f t="shared" si="1360"/>
        <v>0</v>
      </c>
      <c r="P3020">
        <f t="shared" si="1361"/>
        <v>0</v>
      </c>
      <c r="Q3020" t="s">
        <v>24</v>
      </c>
      <c r="R3020" t="s">
        <v>17</v>
      </c>
      <c r="S3020" s="36">
        <v>2</v>
      </c>
      <c r="T3020" s="36">
        <v>0</v>
      </c>
      <c r="U3020" s="2">
        <v>276.32827522935776</v>
      </c>
      <c r="V3020" s="2">
        <v>276.32827522935776</v>
      </c>
      <c r="W3020" t="s">
        <v>262</v>
      </c>
      <c r="X3020" t="s">
        <v>11595</v>
      </c>
      <c r="Z3020" t="str">
        <f t="shared" si="1362"/>
        <v>Jun</v>
      </c>
      <c r="AA3020" s="6">
        <f t="shared" si="1363"/>
        <v>0</v>
      </c>
      <c r="AB3020" s="6">
        <f t="shared" si="1363"/>
        <v>1</v>
      </c>
      <c r="AC3020" s="6">
        <f t="shared" si="1363"/>
        <v>0</v>
      </c>
      <c r="AD3020" s="6">
        <f t="shared" si="1363"/>
        <v>0</v>
      </c>
      <c r="AE3020" s="6">
        <f t="shared" si="1363"/>
        <v>0</v>
      </c>
      <c r="AF3020" s="6">
        <f t="shared" si="1364"/>
        <v>1</v>
      </c>
      <c r="AG3020" s="6">
        <f t="shared" si="1365"/>
        <v>0</v>
      </c>
      <c r="AH3020" s="14" t="str">
        <f>LEFT(X3020,2)&amp;"."&amp;VLOOKUP(MID(X3020,4,3),'Data validation'!$A$1:$B$12,2,FALSE)&amp;".2025"</f>
        <v>06.06.2025</v>
      </c>
      <c r="AI3020">
        <f t="shared" si="1366"/>
        <v>23</v>
      </c>
      <c r="AJ3020" t="str">
        <f>H3020&amp;"."&amp;VLOOKUP(I3020,'Data validation'!$A$1:$B$12,2,FALSE)&amp;".2026"</f>
        <v>06.06.2026</v>
      </c>
      <c r="AK3020">
        <f t="shared" si="1367"/>
        <v>23</v>
      </c>
      <c r="AL3020" t="e">
        <f>VLOOKUP(E3020,[2]Sheet1!$A:$B,2,FALSE)</f>
        <v>#N/A</v>
      </c>
    </row>
    <row r="3021" spans="1:38" x14ac:dyDescent="0.25">
      <c r="A3021" t="str">
        <f>VLOOKUP(Q3021,'Data validation'!$K$2:$L$50,2,FALSE)</f>
        <v>BOOKING</v>
      </c>
      <c r="B3021">
        <f t="shared" si="1352"/>
        <v>0</v>
      </c>
      <c r="C3021">
        <f t="shared" si="1353"/>
        <v>0</v>
      </c>
      <c r="D3021">
        <f t="shared" si="1354"/>
        <v>4</v>
      </c>
      <c r="E3021">
        <v>11911</v>
      </c>
      <c r="F3021" t="s">
        <v>11596</v>
      </c>
      <c r="G3021" t="s">
        <v>160</v>
      </c>
      <c r="H3021" t="str">
        <f t="shared" si="1355"/>
        <v>04</v>
      </c>
      <c r="I3021" t="str">
        <f t="shared" si="1356"/>
        <v>Aug</v>
      </c>
      <c r="J3021" t="s">
        <v>259</v>
      </c>
      <c r="K3021" t="str">
        <f t="shared" si="1357"/>
        <v>08</v>
      </c>
      <c r="L3021" t="str">
        <f t="shared" si="1358"/>
        <v>Aug</v>
      </c>
      <c r="M3021" s="36">
        <v>4</v>
      </c>
      <c r="N3021">
        <f t="shared" si="1359"/>
        <v>4</v>
      </c>
      <c r="O3021">
        <f t="shared" si="1360"/>
        <v>0</v>
      </c>
      <c r="P3021">
        <f t="shared" si="1361"/>
        <v>0</v>
      </c>
      <c r="Q3021" t="s">
        <v>587</v>
      </c>
      <c r="R3021" t="s">
        <v>188</v>
      </c>
      <c r="S3021" s="36">
        <v>2</v>
      </c>
      <c r="T3021" s="36">
        <v>1</v>
      </c>
      <c r="U3021" s="2">
        <v>2151.0541321100914</v>
      </c>
      <c r="V3021" s="2">
        <v>537.76353302752284</v>
      </c>
      <c r="W3021" t="s">
        <v>227</v>
      </c>
      <c r="X3021" t="s">
        <v>11597</v>
      </c>
      <c r="Y3021" t="s">
        <v>4651</v>
      </c>
      <c r="Z3021" t="str">
        <f t="shared" si="1362"/>
        <v>Jun</v>
      </c>
      <c r="AA3021" s="6">
        <f t="shared" si="1363"/>
        <v>0</v>
      </c>
      <c r="AB3021" s="6">
        <f t="shared" si="1363"/>
        <v>0</v>
      </c>
      <c r="AC3021" s="6">
        <f t="shared" si="1363"/>
        <v>0</v>
      </c>
      <c r="AD3021" s="6">
        <f t="shared" si="1363"/>
        <v>4</v>
      </c>
      <c r="AE3021" s="6">
        <f t="shared" si="1363"/>
        <v>0</v>
      </c>
      <c r="AF3021" s="6">
        <f t="shared" si="1364"/>
        <v>4</v>
      </c>
      <c r="AG3021" s="6">
        <f t="shared" si="1365"/>
        <v>0</v>
      </c>
      <c r="AH3021" s="14" t="str">
        <f>LEFT(X3021,2)&amp;"."&amp;VLOOKUP(MID(X3021,4,3),'Data validation'!$A$1:$B$12,2,FALSE)&amp;".2025"</f>
        <v>02.06.2025</v>
      </c>
      <c r="AI3021">
        <f t="shared" si="1366"/>
        <v>23</v>
      </c>
      <c r="AJ3021" t="str">
        <f>H3021&amp;"."&amp;VLOOKUP(I3021,'Data validation'!$A$1:$B$12,2,FALSE)&amp;".2026"</f>
        <v>04.08.2026</v>
      </c>
      <c r="AK3021">
        <f t="shared" si="1367"/>
        <v>32</v>
      </c>
      <c r="AL3021" t="e">
        <f>VLOOKUP(E3021,[2]Sheet1!$A:$B,2,FALSE)</f>
        <v>#N/A</v>
      </c>
    </row>
    <row r="3022" spans="1:38" x14ac:dyDescent="0.25">
      <c r="A3022" t="str">
        <f>VLOOKUP(Q3022,'Data validation'!$K$2:$L$50,2,FALSE)</f>
        <v>BOOKING</v>
      </c>
      <c r="B3022">
        <f t="shared" si="1352"/>
        <v>0</v>
      </c>
      <c r="C3022">
        <f t="shared" si="1353"/>
        <v>2</v>
      </c>
      <c r="D3022">
        <f t="shared" si="1354"/>
        <v>0</v>
      </c>
      <c r="E3022">
        <v>11929</v>
      </c>
      <c r="F3022" t="s">
        <v>11598</v>
      </c>
      <c r="G3022" t="s">
        <v>125</v>
      </c>
      <c r="H3022" t="str">
        <f t="shared" si="1355"/>
        <v>21</v>
      </c>
      <c r="I3022" t="str">
        <f t="shared" si="1356"/>
        <v>Jun</v>
      </c>
      <c r="J3022" t="s">
        <v>1989</v>
      </c>
      <c r="K3022" t="str">
        <f t="shared" si="1357"/>
        <v>23</v>
      </c>
      <c r="L3022" t="str">
        <f t="shared" si="1358"/>
        <v>Jun</v>
      </c>
      <c r="M3022" s="36">
        <v>2</v>
      </c>
      <c r="N3022">
        <f t="shared" si="1359"/>
        <v>2</v>
      </c>
      <c r="O3022">
        <f t="shared" si="1360"/>
        <v>0</v>
      </c>
      <c r="P3022">
        <f t="shared" si="1361"/>
        <v>0</v>
      </c>
      <c r="Q3022" t="s">
        <v>587</v>
      </c>
      <c r="R3022" t="s">
        <v>63</v>
      </c>
      <c r="S3022" s="36">
        <v>2</v>
      </c>
      <c r="T3022" s="36">
        <v>2</v>
      </c>
      <c r="U3022" s="2">
        <v>886.5831220183486</v>
      </c>
      <c r="V3022" s="2">
        <v>443.2915610091743</v>
      </c>
      <c r="W3022" t="s">
        <v>262</v>
      </c>
      <c r="X3022" t="s">
        <v>11599</v>
      </c>
      <c r="Y3022" t="s">
        <v>10224</v>
      </c>
      <c r="Z3022" t="str">
        <f t="shared" si="1362"/>
        <v>Jun</v>
      </c>
      <c r="AA3022" s="6">
        <f t="shared" si="1363"/>
        <v>0</v>
      </c>
      <c r="AB3022" s="6">
        <f t="shared" si="1363"/>
        <v>2</v>
      </c>
      <c r="AC3022" s="6">
        <f t="shared" si="1363"/>
        <v>0</v>
      </c>
      <c r="AD3022" s="6">
        <f t="shared" si="1363"/>
        <v>0</v>
      </c>
      <c r="AE3022" s="6">
        <f t="shared" si="1363"/>
        <v>0</v>
      </c>
      <c r="AF3022" s="6">
        <f t="shared" si="1364"/>
        <v>2</v>
      </c>
      <c r="AG3022" s="6">
        <f t="shared" si="1365"/>
        <v>0</v>
      </c>
      <c r="AH3022" s="14" t="str">
        <f>LEFT(X3022,2)&amp;"."&amp;VLOOKUP(MID(X3022,4,3),'Data validation'!$A$1:$B$12,2,FALSE)&amp;".2025"</f>
        <v>04.06.2025</v>
      </c>
      <c r="AI3022">
        <f t="shared" si="1366"/>
        <v>23</v>
      </c>
      <c r="AJ3022" t="str">
        <f>H3022&amp;"."&amp;VLOOKUP(I3022,'Data validation'!$A$1:$B$12,2,FALSE)&amp;".2026"</f>
        <v>21.06.2026</v>
      </c>
      <c r="AK3022">
        <f t="shared" si="1367"/>
        <v>26</v>
      </c>
      <c r="AL3022" t="e">
        <f>VLOOKUP(E3022,[2]Sheet1!$A:$B,2,FALSE)</f>
        <v>#N/A</v>
      </c>
    </row>
    <row r="3023" spans="1:38" x14ac:dyDescent="0.25">
      <c r="A3023" t="str">
        <f>VLOOKUP(Q3023,'Data validation'!$K$2:$L$50,2,FALSE)</f>
        <v>BOOKING</v>
      </c>
      <c r="B3023">
        <f t="shared" si="1352"/>
        <v>0</v>
      </c>
      <c r="C3023">
        <f t="shared" si="1353"/>
        <v>0</v>
      </c>
      <c r="D3023">
        <f t="shared" si="1354"/>
        <v>3</v>
      </c>
      <c r="E3023">
        <v>12039</v>
      </c>
      <c r="F3023" t="s">
        <v>11600</v>
      </c>
      <c r="G3023" t="s">
        <v>558</v>
      </c>
      <c r="H3023" t="str">
        <f t="shared" si="1355"/>
        <v>16</v>
      </c>
      <c r="I3023" t="str">
        <f t="shared" si="1356"/>
        <v>Jul</v>
      </c>
      <c r="J3023" t="s">
        <v>155</v>
      </c>
      <c r="K3023" t="str">
        <f t="shared" si="1357"/>
        <v>19</v>
      </c>
      <c r="L3023" t="str">
        <f t="shared" si="1358"/>
        <v>Jul</v>
      </c>
      <c r="M3023" s="36">
        <v>3</v>
      </c>
      <c r="N3023">
        <f t="shared" si="1359"/>
        <v>3</v>
      </c>
      <c r="O3023">
        <f t="shared" si="1360"/>
        <v>0</v>
      </c>
      <c r="P3023">
        <f t="shared" si="1361"/>
        <v>0</v>
      </c>
      <c r="Q3023" t="s">
        <v>587</v>
      </c>
      <c r="R3023" t="s">
        <v>63</v>
      </c>
      <c r="S3023" s="36">
        <v>2</v>
      </c>
      <c r="T3023" s="36">
        <v>2</v>
      </c>
      <c r="U3023" s="2">
        <v>1977.8286016513759</v>
      </c>
      <c r="V3023" s="2">
        <v>659.27620055045873</v>
      </c>
      <c r="W3023" t="s">
        <v>262</v>
      </c>
      <c r="X3023" t="s">
        <v>11601</v>
      </c>
      <c r="Y3023" t="s">
        <v>492</v>
      </c>
      <c r="Z3023" t="str">
        <f t="shared" si="1362"/>
        <v>Jun</v>
      </c>
      <c r="AA3023" s="6">
        <f t="shared" si="1363"/>
        <v>0</v>
      </c>
      <c r="AB3023" s="6">
        <f t="shared" si="1363"/>
        <v>0</v>
      </c>
      <c r="AC3023" s="6">
        <f t="shared" si="1363"/>
        <v>3</v>
      </c>
      <c r="AD3023" s="6">
        <f t="shared" si="1363"/>
        <v>0</v>
      </c>
      <c r="AE3023" s="6">
        <f t="shared" si="1363"/>
        <v>0</v>
      </c>
      <c r="AF3023" s="6">
        <f t="shared" si="1364"/>
        <v>3</v>
      </c>
      <c r="AG3023" s="6">
        <f t="shared" si="1365"/>
        <v>0</v>
      </c>
      <c r="AH3023" s="14" t="str">
        <f>LEFT(X3023,2)&amp;"."&amp;VLOOKUP(MID(X3023,4,3),'Data validation'!$A$1:$B$12,2,FALSE)&amp;".2025"</f>
        <v>07.06.2025</v>
      </c>
      <c r="AI3023">
        <f t="shared" si="1366"/>
        <v>23</v>
      </c>
      <c r="AJ3023" t="str">
        <f>H3023&amp;"."&amp;VLOOKUP(I3023,'Data validation'!$A$1:$B$12,2,FALSE)&amp;".2026"</f>
        <v>16.07.2026</v>
      </c>
      <c r="AK3023">
        <f t="shared" si="1367"/>
        <v>29</v>
      </c>
      <c r="AL3023" t="e">
        <f>VLOOKUP(E3023,[2]Sheet1!$A:$B,2,FALSE)</f>
        <v>#N/A</v>
      </c>
    </row>
    <row r="3024" spans="1:38" x14ac:dyDescent="0.25">
      <c r="A3024" t="str">
        <f>VLOOKUP(Q3024,'Data validation'!$K$2:$L$50,2,FALSE)</f>
        <v>BOOKING</v>
      </c>
      <c r="B3024">
        <f t="shared" si="1352"/>
        <v>0</v>
      </c>
      <c r="C3024">
        <f t="shared" si="1353"/>
        <v>1</v>
      </c>
      <c r="D3024">
        <f t="shared" si="1354"/>
        <v>3</v>
      </c>
      <c r="E3024">
        <v>11874</v>
      </c>
      <c r="F3024" t="s">
        <v>11602</v>
      </c>
      <c r="G3024" t="s">
        <v>182</v>
      </c>
      <c r="H3024" t="str">
        <f t="shared" si="1355"/>
        <v>10</v>
      </c>
      <c r="I3024" t="str">
        <f t="shared" si="1356"/>
        <v>Jul</v>
      </c>
      <c r="J3024" t="s">
        <v>114</v>
      </c>
      <c r="K3024" t="str">
        <f t="shared" si="1357"/>
        <v>14</v>
      </c>
      <c r="L3024" t="str">
        <f t="shared" si="1358"/>
        <v>Jul</v>
      </c>
      <c r="M3024" s="36">
        <v>4</v>
      </c>
      <c r="N3024">
        <f t="shared" si="1359"/>
        <v>4</v>
      </c>
      <c r="O3024">
        <f t="shared" si="1360"/>
        <v>0</v>
      </c>
      <c r="P3024">
        <f t="shared" si="1361"/>
        <v>0</v>
      </c>
      <c r="Q3024" t="s">
        <v>587</v>
      </c>
      <c r="R3024" t="s">
        <v>17</v>
      </c>
      <c r="S3024" s="36">
        <v>2</v>
      </c>
      <c r="T3024" s="36">
        <v>1</v>
      </c>
      <c r="U3024" s="2">
        <v>1906.8804198165137</v>
      </c>
      <c r="V3024" s="2">
        <v>476.72010495412843</v>
      </c>
      <c r="W3024" t="s">
        <v>227</v>
      </c>
      <c r="X3024" t="s">
        <v>11603</v>
      </c>
      <c r="Y3024" t="s">
        <v>3113</v>
      </c>
      <c r="Z3024" t="str">
        <f t="shared" si="1362"/>
        <v>May</v>
      </c>
      <c r="AA3024" s="6">
        <f t="shared" si="1363"/>
        <v>0</v>
      </c>
      <c r="AB3024" s="6">
        <f t="shared" si="1363"/>
        <v>0</v>
      </c>
      <c r="AC3024" s="6">
        <f t="shared" si="1363"/>
        <v>4</v>
      </c>
      <c r="AD3024" s="6">
        <f t="shared" si="1363"/>
        <v>0</v>
      </c>
      <c r="AE3024" s="6">
        <f t="shared" si="1363"/>
        <v>0</v>
      </c>
      <c r="AF3024" s="6">
        <f t="shared" si="1364"/>
        <v>4</v>
      </c>
      <c r="AG3024" s="6">
        <f t="shared" si="1365"/>
        <v>0</v>
      </c>
      <c r="AH3024" s="14" t="str">
        <f>LEFT(X3024,2)&amp;"."&amp;VLOOKUP(MID(X3024,4,3),'Data validation'!$A$1:$B$12,2,FALSE)&amp;".2025"</f>
        <v>30.05.2025</v>
      </c>
      <c r="AI3024">
        <f t="shared" si="1366"/>
        <v>22</v>
      </c>
      <c r="AJ3024" t="str">
        <f>H3024&amp;"."&amp;VLOOKUP(I3024,'Data validation'!$A$1:$B$12,2,FALSE)&amp;".2026"</f>
        <v>10.07.2026</v>
      </c>
      <c r="AK3024">
        <f t="shared" si="1367"/>
        <v>28</v>
      </c>
      <c r="AL3024" t="e">
        <f>VLOOKUP(E3024,[2]Sheet1!$A:$B,2,FALSE)</f>
        <v>#N/A</v>
      </c>
    </row>
    <row r="3025" spans="1:38" x14ac:dyDescent="0.25">
      <c r="A3025" t="str">
        <f>VLOOKUP(Q3025,'Data validation'!$K$2:$L$50,2,FALSE)</f>
        <v>BOOKING</v>
      </c>
      <c r="B3025">
        <f t="shared" si="1352"/>
        <v>0</v>
      </c>
      <c r="C3025">
        <f t="shared" si="1353"/>
        <v>0</v>
      </c>
      <c r="D3025">
        <f t="shared" si="1354"/>
        <v>3</v>
      </c>
      <c r="E3025">
        <v>12040</v>
      </c>
      <c r="F3025" t="s">
        <v>11604</v>
      </c>
      <c r="G3025" t="s">
        <v>114</v>
      </c>
      <c r="H3025" t="str">
        <f t="shared" si="1355"/>
        <v>14</v>
      </c>
      <c r="I3025" t="str">
        <f t="shared" si="1356"/>
        <v>Jul</v>
      </c>
      <c r="J3025" t="s">
        <v>236</v>
      </c>
      <c r="K3025" t="str">
        <f t="shared" si="1357"/>
        <v>17</v>
      </c>
      <c r="L3025" t="str">
        <f t="shared" si="1358"/>
        <v>Jul</v>
      </c>
      <c r="M3025" s="36">
        <v>3</v>
      </c>
      <c r="N3025">
        <f t="shared" si="1359"/>
        <v>3</v>
      </c>
      <c r="O3025">
        <f t="shared" si="1360"/>
        <v>0</v>
      </c>
      <c r="P3025">
        <f t="shared" si="1361"/>
        <v>0</v>
      </c>
      <c r="Q3025" t="s">
        <v>587</v>
      </c>
      <c r="R3025" t="s">
        <v>110</v>
      </c>
      <c r="S3025" s="36">
        <v>3</v>
      </c>
      <c r="T3025" s="36">
        <v>2</v>
      </c>
      <c r="U3025" s="2">
        <v>3066.7055532110089</v>
      </c>
      <c r="V3025" s="2">
        <v>1022.2351844036698</v>
      </c>
      <c r="W3025" t="s">
        <v>227</v>
      </c>
      <c r="X3025" t="s">
        <v>11605</v>
      </c>
      <c r="Y3025" t="s">
        <v>492</v>
      </c>
      <c r="Z3025" t="str">
        <f t="shared" si="1362"/>
        <v>Jun</v>
      </c>
      <c r="AA3025" s="6">
        <f t="shared" si="1363"/>
        <v>0</v>
      </c>
      <c r="AB3025" s="6">
        <f t="shared" si="1363"/>
        <v>0</v>
      </c>
      <c r="AC3025" s="6">
        <f t="shared" si="1363"/>
        <v>3</v>
      </c>
      <c r="AD3025" s="6">
        <f t="shared" si="1363"/>
        <v>0</v>
      </c>
      <c r="AE3025" s="6">
        <f t="shared" si="1363"/>
        <v>0</v>
      </c>
      <c r="AF3025" s="6">
        <f t="shared" si="1364"/>
        <v>3</v>
      </c>
      <c r="AG3025" s="6">
        <f t="shared" si="1365"/>
        <v>0</v>
      </c>
      <c r="AH3025" s="14" t="str">
        <f>LEFT(X3025,2)&amp;"."&amp;VLOOKUP(MID(X3025,4,3),'Data validation'!$A$1:$B$12,2,FALSE)&amp;".2025"</f>
        <v>07.06.2025</v>
      </c>
      <c r="AI3025">
        <f t="shared" si="1366"/>
        <v>23</v>
      </c>
      <c r="AJ3025" t="str">
        <f>H3025&amp;"."&amp;VLOOKUP(I3025,'Data validation'!$A$1:$B$12,2,FALSE)&amp;".2026"</f>
        <v>14.07.2026</v>
      </c>
      <c r="AK3025">
        <f t="shared" si="1367"/>
        <v>29</v>
      </c>
      <c r="AL3025" t="e">
        <f>VLOOKUP(E3025,[2]Sheet1!$A:$B,2,FALSE)</f>
        <v>#N/A</v>
      </c>
    </row>
    <row r="3026" spans="1:38" x14ac:dyDescent="0.25">
      <c r="A3026" t="str">
        <f>VLOOKUP(Q3026,'Data validation'!$K$2:$L$50,2,FALSE)</f>
        <v>BOOKING</v>
      </c>
      <c r="B3026">
        <f t="shared" si="1352"/>
        <v>0</v>
      </c>
      <c r="C3026">
        <f t="shared" si="1353"/>
        <v>0</v>
      </c>
      <c r="D3026">
        <f t="shared" si="1354"/>
        <v>7</v>
      </c>
      <c r="E3026">
        <v>11499</v>
      </c>
      <c r="F3026" t="s">
        <v>11606</v>
      </c>
      <c r="G3026" t="s">
        <v>167</v>
      </c>
      <c r="H3026" t="str">
        <f t="shared" si="1355"/>
        <v>30</v>
      </c>
      <c r="I3026" t="str">
        <f t="shared" si="1356"/>
        <v>Jul</v>
      </c>
      <c r="J3026" t="s">
        <v>136</v>
      </c>
      <c r="K3026" t="str">
        <f t="shared" si="1357"/>
        <v>06</v>
      </c>
      <c r="L3026" t="str">
        <f t="shared" si="1358"/>
        <v>Aug</v>
      </c>
      <c r="M3026" s="36">
        <v>7</v>
      </c>
      <c r="N3026">
        <f t="shared" si="1359"/>
        <v>-24</v>
      </c>
      <c r="O3026">
        <f t="shared" si="1360"/>
        <v>1</v>
      </c>
      <c r="P3026">
        <f t="shared" si="1361"/>
        <v>5</v>
      </c>
      <c r="Q3026" t="s">
        <v>587</v>
      </c>
      <c r="R3026" t="s">
        <v>188</v>
      </c>
      <c r="S3026" s="36">
        <v>2</v>
      </c>
      <c r="T3026" s="36">
        <v>0</v>
      </c>
      <c r="U3026" s="2">
        <v>3764.3447311926602</v>
      </c>
      <c r="V3026" s="2">
        <v>537.76353302752284</v>
      </c>
      <c r="W3026" t="s">
        <v>1025</v>
      </c>
      <c r="X3026" t="s">
        <v>11607</v>
      </c>
      <c r="Y3026" t="s">
        <v>11330</v>
      </c>
      <c r="Z3026" t="str">
        <f t="shared" si="1362"/>
        <v>May</v>
      </c>
      <c r="AA3026" s="6">
        <f t="shared" si="1363"/>
        <v>0</v>
      </c>
      <c r="AB3026" s="6">
        <f t="shared" si="1363"/>
        <v>0</v>
      </c>
      <c r="AC3026" s="6">
        <f t="shared" si="1363"/>
        <v>1</v>
      </c>
      <c r="AD3026" s="6">
        <f t="shared" si="1363"/>
        <v>5</v>
      </c>
      <c r="AE3026" s="6">
        <f t="shared" si="1363"/>
        <v>0</v>
      </c>
      <c r="AF3026" s="6">
        <f t="shared" si="1364"/>
        <v>6</v>
      </c>
      <c r="AG3026" s="6">
        <f t="shared" si="1365"/>
        <v>-1</v>
      </c>
      <c r="AH3026" s="14" t="str">
        <f>LEFT(X3026,2)&amp;"."&amp;VLOOKUP(MID(X3026,4,3),'Data validation'!$A$1:$B$12,2,FALSE)&amp;".2025"</f>
        <v>16.05.2025</v>
      </c>
      <c r="AI3026">
        <f t="shared" si="1366"/>
        <v>20</v>
      </c>
      <c r="AJ3026" t="str">
        <f>H3026&amp;"."&amp;VLOOKUP(I3026,'Data validation'!$A$1:$B$12,2,FALSE)&amp;".2026"</f>
        <v>30.07.2026</v>
      </c>
      <c r="AK3026">
        <f t="shared" si="1367"/>
        <v>31</v>
      </c>
      <c r="AL3026" t="e">
        <f>VLOOKUP(E3026,[2]Sheet1!$A:$B,2,FALSE)</f>
        <v>#N/A</v>
      </c>
    </row>
    <row r="3027" spans="1:38" x14ac:dyDescent="0.25">
      <c r="A3027" t="str">
        <f>VLOOKUP(Q3027,'Data validation'!$K$2:$L$50,2,FALSE)</f>
        <v>BOOKING</v>
      </c>
      <c r="B3027">
        <f t="shared" si="1352"/>
        <v>1</v>
      </c>
      <c r="C3027">
        <f t="shared" si="1353"/>
        <v>1</v>
      </c>
      <c r="D3027">
        <f t="shared" si="1354"/>
        <v>0</v>
      </c>
      <c r="E3027">
        <v>11813</v>
      </c>
      <c r="F3027" t="s">
        <v>11608</v>
      </c>
      <c r="G3027" t="s">
        <v>3113</v>
      </c>
      <c r="H3027" t="str">
        <f t="shared" si="1355"/>
        <v>30</v>
      </c>
      <c r="I3027" t="str">
        <f t="shared" si="1356"/>
        <v>May</v>
      </c>
      <c r="J3027" t="s">
        <v>27</v>
      </c>
      <c r="K3027" t="str">
        <f t="shared" si="1357"/>
        <v>01</v>
      </c>
      <c r="L3027" t="str">
        <f t="shared" si="1358"/>
        <v>Jun</v>
      </c>
      <c r="M3027" s="36">
        <v>2</v>
      </c>
      <c r="N3027">
        <f t="shared" si="1359"/>
        <v>-29</v>
      </c>
      <c r="O3027">
        <f t="shared" si="1360"/>
        <v>1</v>
      </c>
      <c r="P3027">
        <f t="shared" si="1361"/>
        <v>0</v>
      </c>
      <c r="Q3027" t="s">
        <v>587</v>
      </c>
      <c r="R3027" t="s">
        <v>63</v>
      </c>
      <c r="S3027" s="36">
        <v>2</v>
      </c>
      <c r="T3027" s="36">
        <v>2</v>
      </c>
      <c r="U3027" s="2">
        <f>SUMIFS(Booking!L:L,Booking!D:D,'Резервации 2026'!E3027)</f>
        <v>643.11602059999996</v>
      </c>
      <c r="V3027" s="2">
        <f t="shared" ref="V3027" si="1372">+U3027/M3027</f>
        <v>321.55801029999998</v>
      </c>
      <c r="W3027" t="s">
        <v>262</v>
      </c>
      <c r="X3027" t="s">
        <v>11609</v>
      </c>
      <c r="Y3027" t="s">
        <v>1483</v>
      </c>
      <c r="Z3027" t="str">
        <f t="shared" si="1362"/>
        <v>May</v>
      </c>
      <c r="AA3027" s="6">
        <f t="shared" si="1363"/>
        <v>1</v>
      </c>
      <c r="AB3027" s="6">
        <f t="shared" si="1363"/>
        <v>0</v>
      </c>
      <c r="AC3027" s="6">
        <f t="shared" si="1363"/>
        <v>0</v>
      </c>
      <c r="AD3027" s="6">
        <f t="shared" si="1363"/>
        <v>0</v>
      </c>
      <c r="AE3027" s="6">
        <f t="shared" si="1363"/>
        <v>0</v>
      </c>
      <c r="AF3027" s="6">
        <f t="shared" si="1364"/>
        <v>1</v>
      </c>
      <c r="AG3027" s="6">
        <f t="shared" si="1365"/>
        <v>-1</v>
      </c>
      <c r="AH3027" s="14" t="str">
        <f>LEFT(X3027,2)&amp;"."&amp;VLOOKUP(MID(X3027,4,3),'Data validation'!$A$1:$B$12,2,FALSE)&amp;".2025"</f>
        <v>27.05.2025</v>
      </c>
      <c r="AI3027">
        <f t="shared" si="1366"/>
        <v>22</v>
      </c>
      <c r="AJ3027" t="str">
        <f>H3027&amp;"."&amp;VLOOKUP(I3027,'Data validation'!$A$1:$B$12,2,FALSE)&amp;".2026"</f>
        <v>30.05.2026</v>
      </c>
      <c r="AK3027">
        <f t="shared" si="1367"/>
        <v>22</v>
      </c>
      <c r="AL3027" t="e">
        <f>VLOOKUP(E3027,[2]Sheet1!$A:$B,2,FALSE)</f>
        <v>#N/A</v>
      </c>
    </row>
    <row r="3028" spans="1:38" x14ac:dyDescent="0.25">
      <c r="A3028" t="str">
        <f>VLOOKUP(Q3028,'Data validation'!$K$2:$L$50,2,FALSE)</f>
        <v>TO</v>
      </c>
      <c r="B3028">
        <f t="shared" si="1352"/>
        <v>0</v>
      </c>
      <c r="C3028">
        <f t="shared" si="1353"/>
        <v>0</v>
      </c>
      <c r="D3028">
        <f t="shared" si="1354"/>
        <v>6</v>
      </c>
      <c r="E3028">
        <v>12041</v>
      </c>
      <c r="F3028" t="s">
        <v>11610</v>
      </c>
      <c r="G3028" t="s">
        <v>235</v>
      </c>
      <c r="H3028" t="str">
        <f t="shared" si="1355"/>
        <v>12</v>
      </c>
      <c r="I3028" t="str">
        <f t="shared" si="1356"/>
        <v>Jul</v>
      </c>
      <c r="J3028" t="s">
        <v>33</v>
      </c>
      <c r="K3028" t="str">
        <f t="shared" si="1357"/>
        <v>18</v>
      </c>
      <c r="L3028" t="str">
        <f t="shared" si="1358"/>
        <v>Jul</v>
      </c>
      <c r="M3028" s="36">
        <v>6</v>
      </c>
      <c r="N3028">
        <f t="shared" si="1359"/>
        <v>6</v>
      </c>
      <c r="O3028">
        <f t="shared" si="1360"/>
        <v>0</v>
      </c>
      <c r="P3028">
        <f t="shared" si="1361"/>
        <v>0</v>
      </c>
      <c r="Q3028" t="s">
        <v>3132</v>
      </c>
      <c r="R3028" t="s">
        <v>63</v>
      </c>
      <c r="S3028" s="36">
        <v>2</v>
      </c>
      <c r="T3028" s="36">
        <v>2</v>
      </c>
      <c r="U3028" s="2">
        <f>SUMIFS(Avatar!L:L,Avatar!D:D,'Резервации 2026'!E3028)</f>
        <v>3418.1649744000001</v>
      </c>
      <c r="V3028" s="2">
        <f>+U3028/M3028</f>
        <v>569.69416239999998</v>
      </c>
      <c r="W3028" t="s">
        <v>262</v>
      </c>
      <c r="X3028" t="s">
        <v>11611</v>
      </c>
      <c r="Y3028" t="s">
        <v>492</v>
      </c>
      <c r="Z3028" t="str">
        <f t="shared" si="1362"/>
        <v>Jun</v>
      </c>
      <c r="AA3028" s="6">
        <f t="shared" si="1363"/>
        <v>0</v>
      </c>
      <c r="AB3028" s="6">
        <f t="shared" si="1363"/>
        <v>0</v>
      </c>
      <c r="AC3028" s="6">
        <f t="shared" si="1363"/>
        <v>6</v>
      </c>
      <c r="AD3028" s="6">
        <f t="shared" si="1363"/>
        <v>0</v>
      </c>
      <c r="AE3028" s="6">
        <f t="shared" si="1363"/>
        <v>0</v>
      </c>
      <c r="AF3028" s="6">
        <f t="shared" si="1364"/>
        <v>6</v>
      </c>
      <c r="AG3028" s="6">
        <f t="shared" si="1365"/>
        <v>0</v>
      </c>
      <c r="AH3028" s="14" t="str">
        <f>LEFT(X3028,2)&amp;"."&amp;VLOOKUP(MID(X3028,4,3),'Data validation'!$A$1:$B$12,2,FALSE)&amp;".2025"</f>
        <v>07.06.2025</v>
      </c>
      <c r="AI3028">
        <f t="shared" si="1366"/>
        <v>23</v>
      </c>
      <c r="AJ3028" t="str">
        <f>H3028&amp;"."&amp;VLOOKUP(I3028,'Data validation'!$A$1:$B$12,2,FALSE)&amp;".2026"</f>
        <v>12.07.2026</v>
      </c>
      <c r="AK3028">
        <f t="shared" si="1367"/>
        <v>29</v>
      </c>
      <c r="AL3028" t="e">
        <f>VLOOKUP(E3028,[2]Sheet1!$A:$B,2,FALSE)</f>
        <v>#N/A</v>
      </c>
    </row>
    <row r="3029" spans="1:38" x14ac:dyDescent="0.25">
      <c r="A3029" t="str">
        <f>VLOOKUP(Q3029,'Data validation'!$K$2:$L$50,2,FALSE)</f>
        <v>BOOKING</v>
      </c>
      <c r="B3029">
        <f t="shared" si="1352"/>
        <v>2</v>
      </c>
      <c r="C3029">
        <f t="shared" si="1353"/>
        <v>0</v>
      </c>
      <c r="D3029">
        <f t="shared" si="1354"/>
        <v>0</v>
      </c>
      <c r="E3029">
        <v>11815</v>
      </c>
      <c r="F3029" t="s">
        <v>11612</v>
      </c>
      <c r="G3029" t="s">
        <v>1869</v>
      </c>
      <c r="H3029" t="str">
        <f t="shared" si="1355"/>
        <v>29</v>
      </c>
      <c r="I3029" t="str">
        <f t="shared" si="1356"/>
        <v>May</v>
      </c>
      <c r="J3029" t="s">
        <v>364</v>
      </c>
      <c r="K3029" t="str">
        <f t="shared" si="1357"/>
        <v>31</v>
      </c>
      <c r="L3029" t="str">
        <f t="shared" si="1358"/>
        <v>May</v>
      </c>
      <c r="M3029" s="36">
        <v>2</v>
      </c>
      <c r="N3029">
        <f t="shared" si="1359"/>
        <v>2</v>
      </c>
      <c r="O3029">
        <f t="shared" si="1360"/>
        <v>0</v>
      </c>
      <c r="P3029">
        <f t="shared" si="1361"/>
        <v>0</v>
      </c>
      <c r="Q3029" t="s">
        <v>587</v>
      </c>
      <c r="R3029" t="s">
        <v>17</v>
      </c>
      <c r="S3029" s="36">
        <v>2</v>
      </c>
      <c r="T3029" s="36">
        <v>0</v>
      </c>
      <c r="U3029" s="2">
        <f>SUMIFS(Booking!L:L,Booking!D:D,'Резервации 2026'!E3029)</f>
        <v>494.16000779999996</v>
      </c>
      <c r="V3029" s="2">
        <f t="shared" ref="V3029:V3030" si="1373">+U3029/M3029</f>
        <v>247.08000389999998</v>
      </c>
      <c r="W3029" t="s">
        <v>262</v>
      </c>
      <c r="X3029" t="s">
        <v>11613</v>
      </c>
      <c r="Y3029" t="s">
        <v>1483</v>
      </c>
      <c r="Z3029" t="str">
        <f t="shared" si="1362"/>
        <v>May</v>
      </c>
      <c r="AA3029" s="6">
        <f t="shared" si="1363"/>
        <v>2</v>
      </c>
      <c r="AB3029" s="6">
        <f t="shared" si="1363"/>
        <v>0</v>
      </c>
      <c r="AC3029" s="6">
        <f t="shared" si="1363"/>
        <v>0</v>
      </c>
      <c r="AD3029" s="6">
        <f t="shared" si="1363"/>
        <v>0</v>
      </c>
      <c r="AE3029" s="6">
        <f t="shared" si="1363"/>
        <v>0</v>
      </c>
      <c r="AF3029" s="6">
        <f t="shared" si="1364"/>
        <v>2</v>
      </c>
      <c r="AG3029" s="6">
        <f t="shared" si="1365"/>
        <v>0</v>
      </c>
      <c r="AH3029" s="14" t="str">
        <f>LEFT(X3029,2)&amp;"."&amp;VLOOKUP(MID(X3029,4,3),'Data validation'!$A$1:$B$12,2,FALSE)&amp;".2025"</f>
        <v>27.05.2025</v>
      </c>
      <c r="AI3029">
        <f t="shared" si="1366"/>
        <v>22</v>
      </c>
      <c r="AJ3029" t="str">
        <f>H3029&amp;"."&amp;VLOOKUP(I3029,'Data validation'!$A$1:$B$12,2,FALSE)&amp;".2026"</f>
        <v>29.05.2026</v>
      </c>
      <c r="AK3029">
        <f t="shared" si="1367"/>
        <v>22</v>
      </c>
      <c r="AL3029" t="e">
        <f>VLOOKUP(E3029,[2]Sheet1!$A:$B,2,FALSE)</f>
        <v>#N/A</v>
      </c>
    </row>
    <row r="3030" spans="1:38" x14ac:dyDescent="0.25">
      <c r="A3030" t="str">
        <f>VLOOKUP(Q3030,'Data validation'!$K$2:$L$50,2,FALSE)</f>
        <v>TO</v>
      </c>
      <c r="B3030">
        <f t="shared" si="1352"/>
        <v>0</v>
      </c>
      <c r="C3030">
        <f t="shared" si="1353"/>
        <v>0</v>
      </c>
      <c r="D3030">
        <f t="shared" si="1354"/>
        <v>5</v>
      </c>
      <c r="E3030">
        <v>11912</v>
      </c>
      <c r="F3030" t="s">
        <v>11614</v>
      </c>
      <c r="G3030" t="s">
        <v>135</v>
      </c>
      <c r="H3030" t="str">
        <f t="shared" si="1355"/>
        <v>01</v>
      </c>
      <c r="I3030" t="str">
        <f t="shared" si="1356"/>
        <v>Aug</v>
      </c>
      <c r="J3030" t="s">
        <v>136</v>
      </c>
      <c r="K3030" t="str">
        <f t="shared" si="1357"/>
        <v>06</v>
      </c>
      <c r="L3030" t="str">
        <f t="shared" si="1358"/>
        <v>Aug</v>
      </c>
      <c r="M3030" s="36">
        <v>5</v>
      </c>
      <c r="N3030">
        <f t="shared" si="1359"/>
        <v>5</v>
      </c>
      <c r="O3030">
        <f t="shared" si="1360"/>
        <v>0</v>
      </c>
      <c r="P3030">
        <f t="shared" si="1361"/>
        <v>0</v>
      </c>
      <c r="Q3030" t="s">
        <v>81</v>
      </c>
      <c r="R3030" t="s">
        <v>20</v>
      </c>
      <c r="S3030" s="36">
        <v>2</v>
      </c>
      <c r="T3030" s="36">
        <v>1</v>
      </c>
      <c r="U3030" s="2">
        <f>SUMIFS(SLR!L:L,SLR!D:D,'Резервации 2026'!E3030)</f>
        <v>2278.737533</v>
      </c>
      <c r="V3030" s="2">
        <f t="shared" si="1373"/>
        <v>455.74750660000001</v>
      </c>
      <c r="W3030" t="s">
        <v>262</v>
      </c>
      <c r="X3030" t="s">
        <v>11615</v>
      </c>
      <c r="Y3030" t="s">
        <v>4651</v>
      </c>
      <c r="Z3030" t="str">
        <f t="shared" si="1362"/>
        <v>Jun</v>
      </c>
      <c r="AA3030" s="6">
        <f t="shared" si="1363"/>
        <v>0</v>
      </c>
      <c r="AB3030" s="6">
        <f t="shared" si="1363"/>
        <v>0</v>
      </c>
      <c r="AC3030" s="6">
        <f t="shared" si="1363"/>
        <v>0</v>
      </c>
      <c r="AD3030" s="6">
        <f t="shared" si="1363"/>
        <v>5</v>
      </c>
      <c r="AE3030" s="6">
        <f t="shared" si="1363"/>
        <v>0</v>
      </c>
      <c r="AF3030" s="6">
        <f t="shared" si="1364"/>
        <v>5</v>
      </c>
      <c r="AG3030" s="6">
        <f t="shared" si="1365"/>
        <v>0</v>
      </c>
      <c r="AH3030" s="14" t="str">
        <f>LEFT(X3030,2)&amp;"."&amp;VLOOKUP(MID(X3030,4,3),'Data validation'!$A$1:$B$12,2,FALSE)&amp;".2025"</f>
        <v>02.06.2025</v>
      </c>
      <c r="AI3030">
        <f t="shared" si="1366"/>
        <v>23</v>
      </c>
      <c r="AJ3030" t="str">
        <f>H3030&amp;"."&amp;VLOOKUP(I3030,'Data validation'!$A$1:$B$12,2,FALSE)&amp;".2026"</f>
        <v>01.08.2026</v>
      </c>
      <c r="AK3030">
        <f t="shared" si="1367"/>
        <v>31</v>
      </c>
      <c r="AL3030" t="e">
        <f>VLOOKUP(E3030,[2]Sheet1!$A:$B,2,FALSE)</f>
        <v>#N/A</v>
      </c>
    </row>
    <row r="3031" spans="1:38" x14ac:dyDescent="0.25">
      <c r="A3031" t="str">
        <f>VLOOKUP(Q3031,'Data validation'!$K$2:$L$50,2,FALSE)</f>
        <v>BOOKING</v>
      </c>
      <c r="B3031">
        <f t="shared" si="1352"/>
        <v>0</v>
      </c>
      <c r="C3031">
        <f t="shared" si="1353"/>
        <v>2</v>
      </c>
      <c r="D3031">
        <f t="shared" si="1354"/>
        <v>0</v>
      </c>
      <c r="E3031">
        <v>11818</v>
      </c>
      <c r="F3031" t="s">
        <v>11616</v>
      </c>
      <c r="G3031" t="s">
        <v>844</v>
      </c>
      <c r="H3031" t="str">
        <f t="shared" si="1355"/>
        <v>04</v>
      </c>
      <c r="I3031" t="str">
        <f t="shared" si="1356"/>
        <v>Sep</v>
      </c>
      <c r="J3031" t="s">
        <v>214</v>
      </c>
      <c r="K3031" t="str">
        <f t="shared" si="1357"/>
        <v>06</v>
      </c>
      <c r="L3031" t="str">
        <f t="shared" si="1358"/>
        <v>Sep</v>
      </c>
      <c r="M3031" s="36">
        <v>2</v>
      </c>
      <c r="N3031">
        <f t="shared" si="1359"/>
        <v>2</v>
      </c>
      <c r="O3031">
        <f t="shared" si="1360"/>
        <v>0</v>
      </c>
      <c r="P3031">
        <f t="shared" si="1361"/>
        <v>0</v>
      </c>
      <c r="Q3031" t="s">
        <v>587</v>
      </c>
      <c r="R3031" t="s">
        <v>17</v>
      </c>
      <c r="S3031" s="36">
        <v>2</v>
      </c>
      <c r="T3031" s="36">
        <v>2</v>
      </c>
      <c r="U3031" s="2">
        <v>933.95368348623845</v>
      </c>
      <c r="V3031" s="2">
        <v>466.97684174311922</v>
      </c>
      <c r="W3031" t="s">
        <v>262</v>
      </c>
      <c r="X3031" t="s">
        <v>11617</v>
      </c>
      <c r="Y3031" t="s">
        <v>1483</v>
      </c>
      <c r="Z3031" t="str">
        <f t="shared" si="1362"/>
        <v>May</v>
      </c>
      <c r="AA3031" s="6">
        <f t="shared" si="1363"/>
        <v>0</v>
      </c>
      <c r="AB3031" s="6">
        <f t="shared" si="1363"/>
        <v>0</v>
      </c>
      <c r="AC3031" s="6">
        <f t="shared" si="1363"/>
        <v>0</v>
      </c>
      <c r="AD3031" s="6">
        <f t="shared" si="1363"/>
        <v>0</v>
      </c>
      <c r="AE3031" s="6">
        <f t="shared" si="1363"/>
        <v>2</v>
      </c>
      <c r="AF3031" s="6">
        <f t="shared" si="1364"/>
        <v>2</v>
      </c>
      <c r="AG3031" s="6">
        <f t="shared" si="1365"/>
        <v>0</v>
      </c>
      <c r="AH3031" s="14" t="str">
        <f>LEFT(X3031,2)&amp;"."&amp;VLOOKUP(MID(X3031,4,3),'Data validation'!$A$1:$B$12,2,FALSE)&amp;".2025"</f>
        <v>27.05.2025</v>
      </c>
      <c r="AI3031">
        <f t="shared" si="1366"/>
        <v>22</v>
      </c>
      <c r="AJ3031" t="str">
        <f>H3031&amp;"."&amp;VLOOKUP(I3031,'Data validation'!$A$1:$B$12,2,FALSE)&amp;".2026"</f>
        <v>04.09.2026</v>
      </c>
      <c r="AK3031">
        <f t="shared" si="1367"/>
        <v>36</v>
      </c>
      <c r="AL3031" t="e">
        <f>VLOOKUP(E3031,[2]Sheet1!$A:$B,2,FALSE)</f>
        <v>#N/A</v>
      </c>
    </row>
    <row r="3032" spans="1:38" x14ac:dyDescent="0.25">
      <c r="A3032" t="str">
        <f>VLOOKUP(Q3032,'Data validation'!$K$2:$L$50,2,FALSE)</f>
        <v>TO</v>
      </c>
      <c r="B3032">
        <f t="shared" si="1352"/>
        <v>0</v>
      </c>
      <c r="C3032">
        <f t="shared" si="1353"/>
        <v>4</v>
      </c>
      <c r="D3032">
        <f t="shared" si="1354"/>
        <v>1</v>
      </c>
      <c r="E3032">
        <v>11819</v>
      </c>
      <c r="F3032" t="s">
        <v>11618</v>
      </c>
      <c r="G3032" t="s">
        <v>53</v>
      </c>
      <c r="H3032" t="str">
        <f t="shared" si="1355"/>
        <v>24</v>
      </c>
      <c r="I3032" t="str">
        <f t="shared" si="1356"/>
        <v>Aug</v>
      </c>
      <c r="J3032" t="s">
        <v>131</v>
      </c>
      <c r="K3032" t="str">
        <f t="shared" si="1357"/>
        <v>29</v>
      </c>
      <c r="L3032" t="str">
        <f t="shared" si="1358"/>
        <v>Aug</v>
      </c>
      <c r="M3032" s="36">
        <v>5</v>
      </c>
      <c r="N3032">
        <f t="shared" si="1359"/>
        <v>5</v>
      </c>
      <c r="O3032">
        <f t="shared" si="1360"/>
        <v>0</v>
      </c>
      <c r="P3032">
        <f t="shared" si="1361"/>
        <v>0</v>
      </c>
      <c r="Q3032" t="s">
        <v>81</v>
      </c>
      <c r="R3032" t="s">
        <v>20</v>
      </c>
      <c r="S3032" s="36">
        <v>2</v>
      </c>
      <c r="T3032" s="36">
        <v>2</v>
      </c>
      <c r="U3032" s="2">
        <f>SUMIFS(SLR!L:L,SLR!D:D,'Резервации 2026'!E3032)</f>
        <v>2579.2508124999999</v>
      </c>
      <c r="V3032" s="2">
        <f t="shared" ref="V3032" si="1374">+U3032/M3032</f>
        <v>515.85016250000001</v>
      </c>
      <c r="W3032" t="s">
        <v>262</v>
      </c>
      <c r="X3032" t="s">
        <v>11619</v>
      </c>
      <c r="Y3032" t="s">
        <v>1483</v>
      </c>
      <c r="Z3032" t="str">
        <f t="shared" si="1362"/>
        <v>May</v>
      </c>
      <c r="AA3032" s="6">
        <f t="shared" si="1363"/>
        <v>0</v>
      </c>
      <c r="AB3032" s="6">
        <f t="shared" si="1363"/>
        <v>0</v>
      </c>
      <c r="AC3032" s="6">
        <f t="shared" si="1363"/>
        <v>0</v>
      </c>
      <c r="AD3032" s="6">
        <f t="shared" si="1363"/>
        <v>5</v>
      </c>
      <c r="AE3032" s="6">
        <f t="shared" si="1363"/>
        <v>0</v>
      </c>
      <c r="AF3032" s="6">
        <f t="shared" si="1364"/>
        <v>5</v>
      </c>
      <c r="AG3032" s="6">
        <f t="shared" si="1365"/>
        <v>0</v>
      </c>
      <c r="AH3032" s="14" t="str">
        <f>LEFT(X3032,2)&amp;"."&amp;VLOOKUP(MID(X3032,4,3),'Data validation'!$A$1:$B$12,2,FALSE)&amp;".2025"</f>
        <v>27.05.2025</v>
      </c>
      <c r="AI3032">
        <f t="shared" si="1366"/>
        <v>22</v>
      </c>
      <c r="AJ3032" t="str">
        <f>H3032&amp;"."&amp;VLOOKUP(I3032,'Data validation'!$A$1:$B$12,2,FALSE)&amp;".2026"</f>
        <v>24.08.2026</v>
      </c>
      <c r="AK3032">
        <f t="shared" si="1367"/>
        <v>35</v>
      </c>
      <c r="AL3032" t="e">
        <f>VLOOKUP(E3032,[2]Sheet1!$A:$B,2,FALSE)</f>
        <v>#N/A</v>
      </c>
    </row>
    <row r="3033" spans="1:38" x14ac:dyDescent="0.25">
      <c r="A3033" t="str">
        <f>VLOOKUP(Q3033,'Data validation'!$K$2:$L$50,2,FALSE)</f>
        <v>BOOKING</v>
      </c>
      <c r="B3033">
        <f t="shared" si="1352"/>
        <v>4</v>
      </c>
      <c r="C3033">
        <f t="shared" si="1353"/>
        <v>0</v>
      </c>
      <c r="D3033">
        <f t="shared" si="1354"/>
        <v>0</v>
      </c>
      <c r="E3033">
        <v>12038</v>
      </c>
      <c r="F3033" t="s">
        <v>11620</v>
      </c>
      <c r="G3033" t="s">
        <v>193</v>
      </c>
      <c r="H3033" t="str">
        <f t="shared" si="1355"/>
        <v>08</v>
      </c>
      <c r="I3033" t="str">
        <f t="shared" si="1356"/>
        <v>Jun</v>
      </c>
      <c r="J3033" t="s">
        <v>1448</v>
      </c>
      <c r="K3033" t="str">
        <f t="shared" si="1357"/>
        <v>12</v>
      </c>
      <c r="L3033" t="str">
        <f t="shared" si="1358"/>
        <v>Jun</v>
      </c>
      <c r="M3033" s="36">
        <v>4</v>
      </c>
      <c r="N3033">
        <f t="shared" si="1359"/>
        <v>4</v>
      </c>
      <c r="O3033">
        <f t="shared" si="1360"/>
        <v>0</v>
      </c>
      <c r="P3033">
        <f t="shared" si="1361"/>
        <v>0</v>
      </c>
      <c r="Q3033" t="s">
        <v>587</v>
      </c>
      <c r="R3033" t="s">
        <v>17</v>
      </c>
      <c r="S3033" s="36">
        <v>2</v>
      </c>
      <c r="T3033" s="36">
        <v>2</v>
      </c>
      <c r="U3033" s="2">
        <f>SUMIFS(Booking!L:L,Booking!D:D,'Резервации 2026'!E3033)</f>
        <v>1235.4586943999998</v>
      </c>
      <c r="V3033" s="2">
        <f t="shared" ref="V3033" si="1375">+U3033/M3033</f>
        <v>308.86467359999995</v>
      </c>
      <c r="W3033" t="s">
        <v>262</v>
      </c>
      <c r="X3033" t="s">
        <v>11621</v>
      </c>
      <c r="Y3033" t="s">
        <v>492</v>
      </c>
      <c r="Z3033" t="str">
        <f t="shared" si="1362"/>
        <v>Jun</v>
      </c>
      <c r="AA3033" s="6">
        <f t="shared" si="1363"/>
        <v>0</v>
      </c>
      <c r="AB3033" s="6">
        <f t="shared" si="1363"/>
        <v>4</v>
      </c>
      <c r="AC3033" s="6">
        <f t="shared" si="1363"/>
        <v>0</v>
      </c>
      <c r="AD3033" s="6">
        <f t="shared" si="1363"/>
        <v>0</v>
      </c>
      <c r="AE3033" s="6">
        <f t="shared" si="1363"/>
        <v>0</v>
      </c>
      <c r="AF3033" s="6">
        <f t="shared" si="1364"/>
        <v>4</v>
      </c>
      <c r="AG3033" s="6">
        <f t="shared" si="1365"/>
        <v>0</v>
      </c>
      <c r="AH3033" s="14" t="str">
        <f>LEFT(X3033,2)&amp;"."&amp;VLOOKUP(MID(X3033,4,3),'Data validation'!$A$1:$B$12,2,FALSE)&amp;".2025"</f>
        <v>07.06.2025</v>
      </c>
      <c r="AI3033">
        <f t="shared" si="1366"/>
        <v>23</v>
      </c>
      <c r="AJ3033" t="str">
        <f>H3033&amp;"."&amp;VLOOKUP(I3033,'Data validation'!$A$1:$B$12,2,FALSE)&amp;".2026"</f>
        <v>08.06.2026</v>
      </c>
      <c r="AK3033">
        <f t="shared" si="1367"/>
        <v>24</v>
      </c>
      <c r="AL3033" t="e">
        <f>VLOOKUP(E3033,[2]Sheet1!$A:$B,2,FALSE)</f>
        <v>#N/A</v>
      </c>
    </row>
    <row r="3034" spans="1:38" x14ac:dyDescent="0.25">
      <c r="A3034" t="str">
        <f>VLOOKUP(Q3034,'Data validation'!$K$2:$L$50,2,FALSE)</f>
        <v>BOOKING</v>
      </c>
      <c r="B3034">
        <f t="shared" si="1352"/>
        <v>0</v>
      </c>
      <c r="C3034">
        <f t="shared" si="1353"/>
        <v>2</v>
      </c>
      <c r="D3034">
        <f t="shared" si="1354"/>
        <v>0</v>
      </c>
      <c r="E3034">
        <v>12042</v>
      </c>
      <c r="F3034" t="s">
        <v>11622</v>
      </c>
      <c r="G3034" t="s">
        <v>151</v>
      </c>
      <c r="H3034" t="str">
        <f t="shared" si="1355"/>
        <v>19</v>
      </c>
      <c r="I3034" t="str">
        <f t="shared" si="1356"/>
        <v>Jun</v>
      </c>
      <c r="J3034" t="s">
        <v>125</v>
      </c>
      <c r="K3034" t="str">
        <f t="shared" si="1357"/>
        <v>21</v>
      </c>
      <c r="L3034" t="str">
        <f t="shared" si="1358"/>
        <v>Jun</v>
      </c>
      <c r="M3034" s="36">
        <v>2</v>
      </c>
      <c r="N3034">
        <f t="shared" si="1359"/>
        <v>2</v>
      </c>
      <c r="O3034">
        <f t="shared" si="1360"/>
        <v>0</v>
      </c>
      <c r="P3034">
        <f t="shared" si="1361"/>
        <v>0</v>
      </c>
      <c r="Q3034" t="s">
        <v>587</v>
      </c>
      <c r="R3034" t="s">
        <v>57</v>
      </c>
      <c r="S3034" s="36">
        <v>5</v>
      </c>
      <c r="T3034" s="36">
        <v>1</v>
      </c>
      <c r="U3034" s="2">
        <v>1520.8462306422018</v>
      </c>
      <c r="V3034" s="2">
        <v>760.42311532110091</v>
      </c>
      <c r="W3034" t="s">
        <v>227</v>
      </c>
      <c r="X3034" t="s">
        <v>11623</v>
      </c>
      <c r="Y3034" t="s">
        <v>492</v>
      </c>
      <c r="Z3034" t="str">
        <f t="shared" si="1362"/>
        <v>Jun</v>
      </c>
      <c r="AA3034" s="6">
        <f t="shared" si="1363"/>
        <v>0</v>
      </c>
      <c r="AB3034" s="6">
        <f t="shared" si="1363"/>
        <v>2</v>
      </c>
      <c r="AC3034" s="6">
        <f t="shared" si="1363"/>
        <v>0</v>
      </c>
      <c r="AD3034" s="6">
        <f t="shared" si="1363"/>
        <v>0</v>
      </c>
      <c r="AE3034" s="6">
        <f t="shared" si="1363"/>
        <v>0</v>
      </c>
      <c r="AF3034" s="6">
        <f t="shared" si="1364"/>
        <v>2</v>
      </c>
      <c r="AG3034" s="6">
        <f t="shared" si="1365"/>
        <v>0</v>
      </c>
      <c r="AH3034" s="14" t="str">
        <f>LEFT(X3034,2)&amp;"."&amp;VLOOKUP(MID(X3034,4,3),'Data validation'!$A$1:$B$12,2,FALSE)&amp;".2025"</f>
        <v>07.06.2025</v>
      </c>
      <c r="AI3034">
        <f t="shared" si="1366"/>
        <v>23</v>
      </c>
      <c r="AJ3034" t="str">
        <f>H3034&amp;"."&amp;VLOOKUP(I3034,'Data validation'!$A$1:$B$12,2,FALSE)&amp;".2026"</f>
        <v>19.06.2026</v>
      </c>
      <c r="AK3034">
        <f t="shared" si="1367"/>
        <v>25</v>
      </c>
      <c r="AL3034" t="e">
        <f>VLOOKUP(E3034,[2]Sheet1!$A:$B,2,FALSE)</f>
        <v>#N/A</v>
      </c>
    </row>
    <row r="3035" spans="1:38" x14ac:dyDescent="0.25">
      <c r="A3035" t="str">
        <f>VLOOKUP(Q3035,'Data validation'!$K$2:$L$50,2,FALSE)</f>
        <v>BOOKING</v>
      </c>
      <c r="B3035">
        <f t="shared" si="1352"/>
        <v>0</v>
      </c>
      <c r="C3035">
        <f t="shared" si="1353"/>
        <v>5</v>
      </c>
      <c r="D3035">
        <f t="shared" si="1354"/>
        <v>0</v>
      </c>
      <c r="E3035">
        <v>11820</v>
      </c>
      <c r="F3035" t="s">
        <v>11624</v>
      </c>
      <c r="G3035" t="s">
        <v>276</v>
      </c>
      <c r="H3035" t="str">
        <f t="shared" si="1355"/>
        <v>28</v>
      </c>
      <c r="I3035" t="str">
        <f t="shared" si="1356"/>
        <v>Jun</v>
      </c>
      <c r="J3035" t="s">
        <v>181</v>
      </c>
      <c r="K3035" t="str">
        <f t="shared" si="1357"/>
        <v>03</v>
      </c>
      <c r="L3035" t="str">
        <f t="shared" si="1358"/>
        <v>Jul</v>
      </c>
      <c r="M3035" s="36">
        <v>5</v>
      </c>
      <c r="N3035">
        <f t="shared" si="1359"/>
        <v>-25</v>
      </c>
      <c r="O3035">
        <f t="shared" si="1360"/>
        <v>3</v>
      </c>
      <c r="P3035">
        <f t="shared" si="1361"/>
        <v>2</v>
      </c>
      <c r="Q3035" t="s">
        <v>587</v>
      </c>
      <c r="R3035" t="s">
        <v>63</v>
      </c>
      <c r="S3035" s="36">
        <v>2</v>
      </c>
      <c r="T3035" s="36">
        <v>1</v>
      </c>
      <c r="U3035" s="2">
        <v>2331.9235486238526</v>
      </c>
      <c r="V3035" s="2">
        <v>466.38470972477063</v>
      </c>
      <c r="W3035" t="s">
        <v>262</v>
      </c>
      <c r="X3035" t="s">
        <v>11625</v>
      </c>
      <c r="Y3035" t="s">
        <v>1483</v>
      </c>
      <c r="Z3035" t="str">
        <f t="shared" si="1362"/>
        <v>May</v>
      </c>
      <c r="AA3035" s="6">
        <f t="shared" si="1363"/>
        <v>0</v>
      </c>
      <c r="AB3035" s="6">
        <f t="shared" si="1363"/>
        <v>3</v>
      </c>
      <c r="AC3035" s="6">
        <f t="shared" si="1363"/>
        <v>2</v>
      </c>
      <c r="AD3035" s="6">
        <f t="shared" si="1363"/>
        <v>0</v>
      </c>
      <c r="AE3035" s="6">
        <f t="shared" si="1363"/>
        <v>0</v>
      </c>
      <c r="AF3035" s="6">
        <f t="shared" si="1364"/>
        <v>5</v>
      </c>
      <c r="AG3035" s="6">
        <f t="shared" si="1365"/>
        <v>0</v>
      </c>
      <c r="AH3035" s="14" t="str">
        <f>LEFT(X3035,2)&amp;"."&amp;VLOOKUP(MID(X3035,4,3),'Data validation'!$A$1:$B$12,2,FALSE)&amp;".2025"</f>
        <v>27.05.2025</v>
      </c>
      <c r="AI3035">
        <f t="shared" si="1366"/>
        <v>22</v>
      </c>
      <c r="AJ3035" t="str">
        <f>H3035&amp;"."&amp;VLOOKUP(I3035,'Data validation'!$A$1:$B$12,2,FALSE)&amp;".2026"</f>
        <v>28.06.2026</v>
      </c>
      <c r="AK3035">
        <f t="shared" si="1367"/>
        <v>27</v>
      </c>
      <c r="AL3035" t="e">
        <f>VLOOKUP(E3035,[2]Sheet1!$A:$B,2,FALSE)</f>
        <v>#N/A</v>
      </c>
    </row>
    <row r="3036" spans="1:38" x14ac:dyDescent="0.25">
      <c r="A3036" t="str">
        <f>VLOOKUP(Q3036,'Data validation'!$K$2:$L$50,2,FALSE)</f>
        <v>BOOKING</v>
      </c>
      <c r="B3036">
        <f t="shared" si="1352"/>
        <v>0</v>
      </c>
      <c r="C3036">
        <f t="shared" si="1353"/>
        <v>5</v>
      </c>
      <c r="D3036">
        <f t="shared" si="1354"/>
        <v>0</v>
      </c>
      <c r="E3036">
        <v>11913</v>
      </c>
      <c r="F3036" t="s">
        <v>11626</v>
      </c>
      <c r="G3036" t="s">
        <v>126</v>
      </c>
      <c r="H3036" t="str">
        <f t="shared" si="1355"/>
        <v>27</v>
      </c>
      <c r="I3036" t="str">
        <f t="shared" si="1356"/>
        <v>Jun</v>
      </c>
      <c r="J3036" t="s">
        <v>120</v>
      </c>
      <c r="K3036" t="str">
        <f t="shared" si="1357"/>
        <v>02</v>
      </c>
      <c r="L3036" t="str">
        <f t="shared" si="1358"/>
        <v>Jul</v>
      </c>
      <c r="M3036" s="36">
        <v>5</v>
      </c>
      <c r="N3036">
        <f t="shared" si="1359"/>
        <v>-25</v>
      </c>
      <c r="O3036">
        <f t="shared" si="1360"/>
        <v>4</v>
      </c>
      <c r="P3036">
        <f t="shared" si="1361"/>
        <v>1</v>
      </c>
      <c r="Q3036" t="s">
        <v>587</v>
      </c>
      <c r="R3036" t="s">
        <v>20</v>
      </c>
      <c r="S3036" s="36">
        <v>2</v>
      </c>
      <c r="T3036" s="36">
        <v>2</v>
      </c>
      <c r="U3036" s="2">
        <v>2761.4884128440367</v>
      </c>
      <c r="V3036" s="2">
        <v>552.2976825688072</v>
      </c>
      <c r="W3036" t="s">
        <v>262</v>
      </c>
      <c r="X3036" t="s">
        <v>11627</v>
      </c>
      <c r="Y3036" t="s">
        <v>4651</v>
      </c>
      <c r="Z3036" t="str">
        <f t="shared" si="1362"/>
        <v>Jun</v>
      </c>
      <c r="AA3036" s="6">
        <f t="shared" si="1363"/>
        <v>0</v>
      </c>
      <c r="AB3036" s="6">
        <f t="shared" si="1363"/>
        <v>4</v>
      </c>
      <c r="AC3036" s="6">
        <f t="shared" si="1363"/>
        <v>1</v>
      </c>
      <c r="AD3036" s="6">
        <f t="shared" si="1363"/>
        <v>0</v>
      </c>
      <c r="AE3036" s="6">
        <f t="shared" si="1363"/>
        <v>0</v>
      </c>
      <c r="AF3036" s="6">
        <f t="shared" si="1364"/>
        <v>5</v>
      </c>
      <c r="AG3036" s="6">
        <f t="shared" si="1365"/>
        <v>0</v>
      </c>
      <c r="AH3036" s="14" t="str">
        <f>LEFT(X3036,2)&amp;"."&amp;VLOOKUP(MID(X3036,4,3),'Data validation'!$A$1:$B$12,2,FALSE)&amp;".2025"</f>
        <v>02.06.2025</v>
      </c>
      <c r="AI3036">
        <f t="shared" si="1366"/>
        <v>23</v>
      </c>
      <c r="AJ3036" t="str">
        <f>H3036&amp;"."&amp;VLOOKUP(I3036,'Data validation'!$A$1:$B$12,2,FALSE)&amp;".2026"</f>
        <v>27.06.2026</v>
      </c>
      <c r="AK3036">
        <f t="shared" si="1367"/>
        <v>26</v>
      </c>
      <c r="AL3036" t="e">
        <f>VLOOKUP(E3036,[2]Sheet1!$A:$B,2,FALSE)</f>
        <v>#N/A</v>
      </c>
    </row>
    <row r="3037" spans="1:38" x14ac:dyDescent="0.25">
      <c r="A3037" t="str">
        <f>VLOOKUP(Q3037,'Data validation'!$K$2:$L$50,2,FALSE)</f>
        <v>BOOKING</v>
      </c>
      <c r="B3037">
        <f t="shared" si="1352"/>
        <v>0</v>
      </c>
      <c r="C3037">
        <f t="shared" si="1353"/>
        <v>3</v>
      </c>
      <c r="D3037">
        <f t="shared" si="1354"/>
        <v>2</v>
      </c>
      <c r="E3037">
        <v>11825</v>
      </c>
      <c r="F3037" t="s">
        <v>11628</v>
      </c>
      <c r="G3037" t="s">
        <v>195</v>
      </c>
      <c r="H3037" t="str">
        <f t="shared" si="1355"/>
        <v>23</v>
      </c>
      <c r="I3037" t="str">
        <f t="shared" si="1356"/>
        <v>Aug</v>
      </c>
      <c r="J3037" t="s">
        <v>843</v>
      </c>
      <c r="K3037" t="str">
        <f t="shared" si="1357"/>
        <v>28</v>
      </c>
      <c r="L3037" t="str">
        <f t="shared" si="1358"/>
        <v>Aug</v>
      </c>
      <c r="M3037" s="36">
        <v>5</v>
      </c>
      <c r="N3037">
        <f t="shared" si="1359"/>
        <v>5</v>
      </c>
      <c r="O3037">
        <f t="shared" si="1360"/>
        <v>0</v>
      </c>
      <c r="P3037">
        <f t="shared" si="1361"/>
        <v>0</v>
      </c>
      <c r="Q3037" t="s">
        <v>587</v>
      </c>
      <c r="R3037" t="s">
        <v>63</v>
      </c>
      <c r="S3037" s="36">
        <v>2</v>
      </c>
      <c r="T3037" s="36">
        <v>2</v>
      </c>
      <c r="U3037" s="2">
        <v>2819.660897798165</v>
      </c>
      <c r="V3037" s="2">
        <v>563.92500220183479</v>
      </c>
      <c r="W3037" t="s">
        <v>4295</v>
      </c>
      <c r="X3037" t="s">
        <v>11629</v>
      </c>
      <c r="Y3037" t="s">
        <v>1483</v>
      </c>
      <c r="Z3037" t="str">
        <f t="shared" si="1362"/>
        <v>May</v>
      </c>
      <c r="AA3037" s="6">
        <f t="shared" si="1363"/>
        <v>0</v>
      </c>
      <c r="AB3037" s="6">
        <f t="shared" si="1363"/>
        <v>0</v>
      </c>
      <c r="AC3037" s="6">
        <f t="shared" si="1363"/>
        <v>0</v>
      </c>
      <c r="AD3037" s="6">
        <f t="shared" si="1363"/>
        <v>5</v>
      </c>
      <c r="AE3037" s="6">
        <f t="shared" si="1363"/>
        <v>0</v>
      </c>
      <c r="AF3037" s="6">
        <f t="shared" si="1364"/>
        <v>5</v>
      </c>
      <c r="AG3037" s="6">
        <f t="shared" si="1365"/>
        <v>0</v>
      </c>
      <c r="AH3037" s="14" t="str">
        <f>LEFT(X3037,2)&amp;"."&amp;VLOOKUP(MID(X3037,4,3),'Data validation'!$A$1:$B$12,2,FALSE)&amp;".2025"</f>
        <v>27.05.2025</v>
      </c>
      <c r="AI3037">
        <f t="shared" si="1366"/>
        <v>22</v>
      </c>
      <c r="AJ3037" t="str">
        <f>H3037&amp;"."&amp;VLOOKUP(I3037,'Data validation'!$A$1:$B$12,2,FALSE)&amp;".2026"</f>
        <v>23.08.2026</v>
      </c>
      <c r="AK3037">
        <f t="shared" si="1367"/>
        <v>35</v>
      </c>
      <c r="AL3037" t="e">
        <f>VLOOKUP(E3037,[2]Sheet1!$A:$B,2,FALSE)</f>
        <v>#N/A</v>
      </c>
    </row>
    <row r="3038" spans="1:38" x14ac:dyDescent="0.25">
      <c r="A3038" t="str">
        <f>VLOOKUP(Q3038,'Data validation'!$K$2:$L$50,2,FALSE)</f>
        <v>TO</v>
      </c>
      <c r="B3038">
        <f t="shared" si="1352"/>
        <v>0</v>
      </c>
      <c r="C3038">
        <f t="shared" si="1353"/>
        <v>5</v>
      </c>
      <c r="D3038">
        <f t="shared" si="1354"/>
        <v>0</v>
      </c>
      <c r="E3038">
        <v>12044</v>
      </c>
      <c r="F3038" t="s">
        <v>11630</v>
      </c>
      <c r="G3038" t="s">
        <v>45</v>
      </c>
      <c r="H3038" t="str">
        <f t="shared" si="1355"/>
        <v>04</v>
      </c>
      <c r="I3038" t="str">
        <f t="shared" si="1356"/>
        <v>Jul</v>
      </c>
      <c r="J3038" t="s">
        <v>224</v>
      </c>
      <c r="K3038" t="str">
        <f t="shared" si="1357"/>
        <v>09</v>
      </c>
      <c r="L3038" t="str">
        <f t="shared" si="1358"/>
        <v>Jul</v>
      </c>
      <c r="M3038" s="36">
        <v>5</v>
      </c>
      <c r="N3038">
        <f t="shared" si="1359"/>
        <v>5</v>
      </c>
      <c r="O3038">
        <f t="shared" si="1360"/>
        <v>0</v>
      </c>
      <c r="P3038">
        <f t="shared" si="1361"/>
        <v>0</v>
      </c>
      <c r="Q3038" t="s">
        <v>81</v>
      </c>
      <c r="R3038" t="s">
        <v>20</v>
      </c>
      <c r="S3038" s="36">
        <v>2</v>
      </c>
      <c r="T3038" s="36">
        <v>1</v>
      </c>
      <c r="U3038" s="2">
        <f>SUMIFS(SLR!L:L,SLR!D:D,'Резервации 2026'!E3038)</f>
        <v>2063.40065</v>
      </c>
      <c r="V3038" s="2">
        <f t="shared" ref="V3038" si="1376">+U3038/M3038</f>
        <v>412.68013000000002</v>
      </c>
      <c r="W3038" t="s">
        <v>262</v>
      </c>
      <c r="X3038" t="s">
        <v>11631</v>
      </c>
      <c r="Y3038" t="s">
        <v>492</v>
      </c>
      <c r="Z3038" t="str">
        <f t="shared" si="1362"/>
        <v>Jun</v>
      </c>
      <c r="AA3038" s="6">
        <f t="shared" si="1363"/>
        <v>0</v>
      </c>
      <c r="AB3038" s="6">
        <f t="shared" si="1363"/>
        <v>0</v>
      </c>
      <c r="AC3038" s="6">
        <f t="shared" si="1363"/>
        <v>5</v>
      </c>
      <c r="AD3038" s="6">
        <f t="shared" si="1363"/>
        <v>0</v>
      </c>
      <c r="AE3038" s="6">
        <f t="shared" si="1363"/>
        <v>0</v>
      </c>
      <c r="AF3038" s="6">
        <f t="shared" si="1364"/>
        <v>5</v>
      </c>
      <c r="AG3038" s="6">
        <f t="shared" si="1365"/>
        <v>0</v>
      </c>
      <c r="AH3038" s="14" t="str">
        <f>LEFT(X3038,2)&amp;"."&amp;VLOOKUP(MID(X3038,4,3),'Data validation'!$A$1:$B$12,2,FALSE)&amp;".2025"</f>
        <v>07.06.2025</v>
      </c>
      <c r="AI3038">
        <f t="shared" si="1366"/>
        <v>23</v>
      </c>
      <c r="AJ3038" t="str">
        <f>H3038&amp;"."&amp;VLOOKUP(I3038,'Data validation'!$A$1:$B$12,2,FALSE)&amp;".2026"</f>
        <v>04.07.2026</v>
      </c>
      <c r="AK3038">
        <f t="shared" si="1367"/>
        <v>27</v>
      </c>
      <c r="AL3038" t="e">
        <f>VLOOKUP(E3038,[2]Sheet1!$A:$B,2,FALSE)</f>
        <v>#N/A</v>
      </c>
    </row>
    <row r="3039" spans="1:38" x14ac:dyDescent="0.25">
      <c r="A3039" t="str">
        <f>VLOOKUP(Q3039,'Data validation'!$K$2:$L$50,2,FALSE)</f>
        <v>BOOKING</v>
      </c>
      <c r="B3039">
        <f t="shared" si="1352"/>
        <v>1</v>
      </c>
      <c r="C3039">
        <f t="shared" si="1353"/>
        <v>0</v>
      </c>
      <c r="D3039">
        <f t="shared" si="1354"/>
        <v>0</v>
      </c>
      <c r="E3039">
        <v>11927</v>
      </c>
      <c r="F3039" t="s">
        <v>11632</v>
      </c>
      <c r="G3039" t="s">
        <v>28</v>
      </c>
      <c r="H3039" t="str">
        <f t="shared" si="1355"/>
        <v>06</v>
      </c>
      <c r="I3039" t="str">
        <f t="shared" si="1356"/>
        <v>Jun</v>
      </c>
      <c r="J3039" t="s">
        <v>492</v>
      </c>
      <c r="K3039" t="str">
        <f t="shared" si="1357"/>
        <v>07</v>
      </c>
      <c r="L3039" t="str">
        <f t="shared" si="1358"/>
        <v>Jun</v>
      </c>
      <c r="M3039" s="36">
        <v>1</v>
      </c>
      <c r="N3039">
        <f t="shared" si="1359"/>
        <v>1</v>
      </c>
      <c r="O3039">
        <f t="shared" si="1360"/>
        <v>0</v>
      </c>
      <c r="P3039">
        <f t="shared" si="1361"/>
        <v>0</v>
      </c>
      <c r="Q3039" t="s">
        <v>587</v>
      </c>
      <c r="R3039" t="s">
        <v>188</v>
      </c>
      <c r="S3039" s="36">
        <v>2</v>
      </c>
      <c r="T3039" s="36">
        <v>1</v>
      </c>
      <c r="U3039" s="2">
        <f>SUMIFS(Booking!L:L,Booking!D:D,'Резервации 2026'!E3039)</f>
        <v>299.39845640000004</v>
      </c>
      <c r="V3039" s="2">
        <f t="shared" ref="V3039:V3040" si="1377">+U3039/M3039</f>
        <v>299.39845640000004</v>
      </c>
      <c r="W3039" t="s">
        <v>227</v>
      </c>
      <c r="X3039" t="s">
        <v>11633</v>
      </c>
      <c r="Y3039" t="s">
        <v>365</v>
      </c>
      <c r="Z3039" t="str">
        <f t="shared" si="1362"/>
        <v>Jun</v>
      </c>
      <c r="AA3039" s="6">
        <f t="shared" si="1363"/>
        <v>0</v>
      </c>
      <c r="AB3039" s="6">
        <f t="shared" si="1363"/>
        <v>1</v>
      </c>
      <c r="AC3039" s="6">
        <f t="shared" si="1363"/>
        <v>0</v>
      </c>
      <c r="AD3039" s="6">
        <f t="shared" si="1363"/>
        <v>0</v>
      </c>
      <c r="AE3039" s="6">
        <f t="shared" si="1363"/>
        <v>0</v>
      </c>
      <c r="AF3039" s="6">
        <f t="shared" si="1364"/>
        <v>1</v>
      </c>
      <c r="AG3039" s="6">
        <f t="shared" si="1365"/>
        <v>0</v>
      </c>
      <c r="AH3039" s="14" t="str">
        <f>LEFT(X3039,2)&amp;"."&amp;VLOOKUP(MID(X3039,4,3),'Data validation'!$A$1:$B$12,2,FALSE)&amp;".2025"</f>
        <v>03.06.2025</v>
      </c>
      <c r="AI3039">
        <f t="shared" si="1366"/>
        <v>23</v>
      </c>
      <c r="AJ3039" t="str">
        <f>H3039&amp;"."&amp;VLOOKUP(I3039,'Data validation'!$A$1:$B$12,2,FALSE)&amp;".2026"</f>
        <v>06.06.2026</v>
      </c>
      <c r="AK3039">
        <f t="shared" si="1367"/>
        <v>23</v>
      </c>
      <c r="AL3039" t="e">
        <f>VLOOKUP(E3039,[2]Sheet1!$A:$B,2,FALSE)</f>
        <v>#N/A</v>
      </c>
    </row>
    <row r="3040" spans="1:38" x14ac:dyDescent="0.25">
      <c r="A3040" t="str">
        <f>VLOOKUP(Q3040,'Data validation'!$K$2:$L$50,2,FALSE)</f>
        <v>TO</v>
      </c>
      <c r="B3040">
        <f t="shared" si="1352"/>
        <v>0</v>
      </c>
      <c r="C3040">
        <f t="shared" si="1353"/>
        <v>0</v>
      </c>
      <c r="D3040">
        <f t="shared" si="1354"/>
        <v>6</v>
      </c>
      <c r="E3040">
        <v>11392</v>
      </c>
      <c r="F3040" t="s">
        <v>11634</v>
      </c>
      <c r="G3040" t="s">
        <v>84</v>
      </c>
      <c r="H3040" t="str">
        <f t="shared" si="1355"/>
        <v>20</v>
      </c>
      <c r="I3040" t="str">
        <f t="shared" si="1356"/>
        <v>Jul</v>
      </c>
      <c r="J3040" t="s">
        <v>85</v>
      </c>
      <c r="K3040" t="str">
        <f t="shared" si="1357"/>
        <v>26</v>
      </c>
      <c r="L3040" t="str">
        <f t="shared" si="1358"/>
        <v>Jul</v>
      </c>
      <c r="M3040" s="36">
        <v>6</v>
      </c>
      <c r="N3040">
        <f t="shared" si="1359"/>
        <v>6</v>
      </c>
      <c r="O3040">
        <f t="shared" si="1360"/>
        <v>0</v>
      </c>
      <c r="P3040">
        <f t="shared" si="1361"/>
        <v>0</v>
      </c>
      <c r="Q3040" t="s">
        <v>81</v>
      </c>
      <c r="R3040" t="s">
        <v>17</v>
      </c>
      <c r="S3040" s="36">
        <v>2</v>
      </c>
      <c r="T3040" s="36">
        <v>2</v>
      </c>
      <c r="U3040" s="2">
        <f>SUMIFS(SLR!L:L,SLR!D:D,'Резервации 2026'!E3040)</f>
        <v>3337.428312</v>
      </c>
      <c r="V3040" s="2">
        <f t="shared" si="1377"/>
        <v>556.23805200000004</v>
      </c>
      <c r="W3040" t="s">
        <v>262</v>
      </c>
      <c r="X3040" t="s">
        <v>11635</v>
      </c>
      <c r="Y3040" t="s">
        <v>11192</v>
      </c>
      <c r="Z3040" t="str">
        <f t="shared" si="1362"/>
        <v>May</v>
      </c>
      <c r="AA3040" s="6">
        <f t="shared" si="1363"/>
        <v>0</v>
      </c>
      <c r="AB3040" s="6">
        <f t="shared" si="1363"/>
        <v>0</v>
      </c>
      <c r="AC3040" s="6">
        <f t="shared" si="1363"/>
        <v>6</v>
      </c>
      <c r="AD3040" s="6">
        <f t="shared" si="1363"/>
        <v>0</v>
      </c>
      <c r="AE3040" s="6">
        <f t="shared" si="1363"/>
        <v>0</v>
      </c>
      <c r="AF3040" s="6">
        <f t="shared" si="1364"/>
        <v>6</v>
      </c>
      <c r="AG3040" s="6">
        <f t="shared" si="1365"/>
        <v>0</v>
      </c>
      <c r="AH3040" s="14" t="str">
        <f>LEFT(X3040,2)&amp;"."&amp;VLOOKUP(MID(X3040,4,3),'Data validation'!$A$1:$B$12,2,FALSE)&amp;".2025"</f>
        <v>11.05.2025</v>
      </c>
      <c r="AI3040">
        <f t="shared" si="1366"/>
        <v>20</v>
      </c>
      <c r="AJ3040" t="str">
        <f>H3040&amp;"."&amp;VLOOKUP(I3040,'Data validation'!$A$1:$B$12,2,FALSE)&amp;".2026"</f>
        <v>20.07.2026</v>
      </c>
      <c r="AK3040">
        <f t="shared" si="1367"/>
        <v>30</v>
      </c>
      <c r="AL3040" t="e">
        <f>VLOOKUP(E3040,[2]Sheet1!$A:$B,2,FALSE)</f>
        <v>#N/A</v>
      </c>
    </row>
    <row r="3041" spans="1:38" x14ac:dyDescent="0.25">
      <c r="A3041" t="str">
        <f>VLOOKUP(Q3041,'Data validation'!$K$2:$L$50,2,FALSE)</f>
        <v>BOOKING</v>
      </c>
      <c r="B3041">
        <f t="shared" si="1352"/>
        <v>3</v>
      </c>
      <c r="C3041">
        <f t="shared" si="1353"/>
        <v>0</v>
      </c>
      <c r="D3041">
        <f t="shared" si="1354"/>
        <v>0</v>
      </c>
      <c r="E3041">
        <v>11728</v>
      </c>
      <c r="F3041" t="s">
        <v>11636</v>
      </c>
      <c r="G3041" t="s">
        <v>825</v>
      </c>
      <c r="H3041" t="str">
        <f t="shared" si="1355"/>
        <v>10</v>
      </c>
      <c r="I3041" t="str">
        <f t="shared" si="1356"/>
        <v>Jun</v>
      </c>
      <c r="J3041" t="s">
        <v>248</v>
      </c>
      <c r="K3041" t="str">
        <f t="shared" si="1357"/>
        <v>13</v>
      </c>
      <c r="L3041" t="str">
        <f t="shared" si="1358"/>
        <v>Jun</v>
      </c>
      <c r="M3041" s="36">
        <v>3</v>
      </c>
      <c r="N3041">
        <f t="shared" si="1359"/>
        <v>3</v>
      </c>
      <c r="O3041">
        <f t="shared" si="1360"/>
        <v>0</v>
      </c>
      <c r="P3041">
        <f t="shared" si="1361"/>
        <v>0</v>
      </c>
      <c r="Q3041" t="s">
        <v>587</v>
      </c>
      <c r="R3041" t="s">
        <v>25</v>
      </c>
      <c r="S3041" s="36">
        <v>2</v>
      </c>
      <c r="T3041" s="36">
        <v>0</v>
      </c>
      <c r="U3041" s="2">
        <f>SUMIFS(Booking!L:L,Booking!D:D,'Резервации 2026'!E3041)</f>
        <v>789.17740500000002</v>
      </c>
      <c r="V3041" s="2">
        <f t="shared" ref="V3041" si="1378">+U3041/M3041</f>
        <v>263.05913500000003</v>
      </c>
      <c r="W3041" t="s">
        <v>11520</v>
      </c>
      <c r="X3041" t="s">
        <v>11637</v>
      </c>
      <c r="Y3041" t="s">
        <v>1483</v>
      </c>
      <c r="Z3041" t="str">
        <f t="shared" si="1362"/>
        <v>May</v>
      </c>
      <c r="AA3041" s="6">
        <f t="shared" ref="AA3041:AE3051" si="1379">IF($I3041=AA$1,IF($L3041=AA$1,$M3041,$O3041),IF($L3041=AA$1,$P3041,0))</f>
        <v>0</v>
      </c>
      <c r="AB3041" s="6">
        <f t="shared" si="1379"/>
        <v>3</v>
      </c>
      <c r="AC3041" s="6">
        <f t="shared" si="1379"/>
        <v>0</v>
      </c>
      <c r="AD3041" s="6">
        <f t="shared" si="1379"/>
        <v>0</v>
      </c>
      <c r="AE3041" s="6">
        <f t="shared" si="1379"/>
        <v>0</v>
      </c>
      <c r="AF3041" s="6">
        <f t="shared" si="1364"/>
        <v>3</v>
      </c>
      <c r="AG3041" s="6">
        <f t="shared" si="1365"/>
        <v>0</v>
      </c>
      <c r="AH3041" s="14" t="str">
        <f>LEFT(X3041,2)&amp;"."&amp;VLOOKUP(MID(X3041,4,3),'Data validation'!$A$1:$B$12,2,FALSE)&amp;".2025"</f>
        <v>27.05.2025</v>
      </c>
      <c r="AI3041">
        <f t="shared" si="1366"/>
        <v>22</v>
      </c>
      <c r="AJ3041" t="str">
        <f>H3041&amp;"."&amp;VLOOKUP(I3041,'Data validation'!$A$1:$B$12,2,FALSE)&amp;".2026"</f>
        <v>10.06.2026</v>
      </c>
      <c r="AK3041">
        <f t="shared" si="1367"/>
        <v>24</v>
      </c>
      <c r="AL3041" t="e">
        <f>VLOOKUP(E3041,[2]Sheet1!$A:$B,2,FALSE)</f>
        <v>#N/A</v>
      </c>
    </row>
    <row r="3042" spans="1:38" x14ac:dyDescent="0.25">
      <c r="A3042" t="str">
        <f>VLOOKUP(Q3042,'Data validation'!$K$2:$L$50,2,FALSE)</f>
        <v>BOOKING</v>
      </c>
      <c r="B3042">
        <f t="shared" si="1352"/>
        <v>3</v>
      </c>
      <c r="C3042">
        <f t="shared" si="1353"/>
        <v>0</v>
      </c>
      <c r="D3042">
        <f t="shared" si="1354"/>
        <v>0</v>
      </c>
      <c r="E3042">
        <v>11627</v>
      </c>
      <c r="F3042" t="s">
        <v>11639</v>
      </c>
      <c r="G3042" t="s">
        <v>825</v>
      </c>
      <c r="H3042" t="str">
        <f t="shared" si="1355"/>
        <v>10</v>
      </c>
      <c r="I3042" t="str">
        <f t="shared" si="1356"/>
        <v>Jun</v>
      </c>
      <c r="J3042" t="s">
        <v>248</v>
      </c>
      <c r="K3042" t="str">
        <f t="shared" si="1357"/>
        <v>13</v>
      </c>
      <c r="L3042" t="str">
        <f t="shared" si="1358"/>
        <v>Jun</v>
      </c>
      <c r="M3042" s="36">
        <v>3</v>
      </c>
      <c r="N3042">
        <f t="shared" si="1359"/>
        <v>3</v>
      </c>
      <c r="O3042">
        <f t="shared" si="1360"/>
        <v>0</v>
      </c>
      <c r="P3042">
        <f t="shared" si="1361"/>
        <v>0</v>
      </c>
      <c r="Q3042" t="s">
        <v>587</v>
      </c>
      <c r="R3042" t="s">
        <v>63</v>
      </c>
      <c r="S3042" s="36">
        <v>2</v>
      </c>
      <c r="T3042" s="36">
        <v>2</v>
      </c>
      <c r="U3042" s="2">
        <f>SUMIFS(Booking!L:L,Booking!D:D,'Резервации 2026'!E3042)</f>
        <v>964.67403090000005</v>
      </c>
      <c r="V3042" s="2">
        <f t="shared" ref="V3042" si="1380">+U3042/M3042</f>
        <v>321.55801030000003</v>
      </c>
      <c r="W3042" t="s">
        <v>262</v>
      </c>
      <c r="X3042" t="s">
        <v>11640</v>
      </c>
      <c r="Y3042" t="s">
        <v>1482</v>
      </c>
      <c r="Z3042" t="str">
        <f t="shared" si="1362"/>
        <v>May</v>
      </c>
      <c r="AA3042" s="6">
        <f t="shared" si="1379"/>
        <v>0</v>
      </c>
      <c r="AB3042" s="6">
        <f t="shared" si="1379"/>
        <v>3</v>
      </c>
      <c r="AC3042" s="6">
        <f t="shared" si="1379"/>
        <v>0</v>
      </c>
      <c r="AD3042" s="6">
        <f t="shared" si="1379"/>
        <v>0</v>
      </c>
      <c r="AE3042" s="6">
        <f t="shared" si="1379"/>
        <v>0</v>
      </c>
      <c r="AF3042" s="6">
        <f t="shared" si="1364"/>
        <v>3</v>
      </c>
      <c r="AG3042" s="6">
        <f t="shared" si="1365"/>
        <v>0</v>
      </c>
      <c r="AH3042" s="14" t="str">
        <f>LEFT(X3042,2)&amp;"."&amp;VLOOKUP(MID(X3042,4,3),'Data validation'!$A$1:$B$12,2,FALSE)&amp;".2025"</f>
        <v>22.05.2025</v>
      </c>
      <c r="AI3042">
        <f t="shared" si="1366"/>
        <v>21</v>
      </c>
      <c r="AJ3042" t="str">
        <f>H3042&amp;"."&amp;VLOOKUP(I3042,'Data validation'!$A$1:$B$12,2,FALSE)&amp;".2026"</f>
        <v>10.06.2026</v>
      </c>
      <c r="AK3042">
        <f t="shared" si="1367"/>
        <v>24</v>
      </c>
      <c r="AL3042" t="e">
        <f>VLOOKUP(E3042,[2]Sheet1!$A:$B,2,FALSE)</f>
        <v>#N/A</v>
      </c>
    </row>
    <row r="3043" spans="1:38" x14ac:dyDescent="0.25">
      <c r="A3043" t="str">
        <f>VLOOKUP(Q3043,'Data validation'!$K$2:$L$50,2,FALSE)</f>
        <v>BOOKING</v>
      </c>
      <c r="B3043">
        <f t="shared" si="1352"/>
        <v>0</v>
      </c>
      <c r="C3043">
        <f t="shared" si="1353"/>
        <v>4</v>
      </c>
      <c r="D3043">
        <f t="shared" si="1354"/>
        <v>0</v>
      </c>
      <c r="E3043">
        <v>11395</v>
      </c>
      <c r="F3043" t="s">
        <v>11641</v>
      </c>
      <c r="G3043" t="s">
        <v>275</v>
      </c>
      <c r="H3043" t="str">
        <f t="shared" si="1355"/>
        <v>22</v>
      </c>
      <c r="I3043" t="str">
        <f t="shared" si="1356"/>
        <v>Jun</v>
      </c>
      <c r="J3043" t="s">
        <v>950</v>
      </c>
      <c r="K3043" t="str">
        <f t="shared" si="1357"/>
        <v>26</v>
      </c>
      <c r="L3043" t="str">
        <f t="shared" si="1358"/>
        <v>Jun</v>
      </c>
      <c r="M3043" s="36">
        <v>4</v>
      </c>
      <c r="N3043">
        <f t="shared" si="1359"/>
        <v>4</v>
      </c>
      <c r="O3043">
        <f t="shared" si="1360"/>
        <v>0</v>
      </c>
      <c r="P3043">
        <f t="shared" si="1361"/>
        <v>0</v>
      </c>
      <c r="Q3043" t="s">
        <v>587</v>
      </c>
      <c r="R3043" t="s">
        <v>63</v>
      </c>
      <c r="S3043" s="36">
        <v>2</v>
      </c>
      <c r="T3043" s="36">
        <v>2</v>
      </c>
      <c r="U3043" s="2">
        <v>1882.1903089908255</v>
      </c>
      <c r="V3043" s="2">
        <v>470.54757724770639</v>
      </c>
      <c r="W3043" t="s">
        <v>262</v>
      </c>
      <c r="X3043" t="s">
        <v>11642</v>
      </c>
      <c r="Y3043" t="s">
        <v>11638</v>
      </c>
      <c r="Z3043" t="str">
        <f t="shared" si="1362"/>
        <v>May</v>
      </c>
      <c r="AA3043" s="6">
        <f t="shared" si="1379"/>
        <v>0</v>
      </c>
      <c r="AB3043" s="6">
        <f t="shared" si="1379"/>
        <v>4</v>
      </c>
      <c r="AC3043" s="6">
        <f t="shared" si="1379"/>
        <v>0</v>
      </c>
      <c r="AD3043" s="6">
        <f t="shared" si="1379"/>
        <v>0</v>
      </c>
      <c r="AE3043" s="6">
        <f t="shared" si="1379"/>
        <v>0</v>
      </c>
      <c r="AF3043" s="6">
        <f t="shared" si="1364"/>
        <v>4</v>
      </c>
      <c r="AG3043" s="6">
        <f t="shared" si="1365"/>
        <v>0</v>
      </c>
      <c r="AH3043" s="14" t="str">
        <f>LEFT(X3043,2)&amp;"."&amp;VLOOKUP(MID(X3043,4,3),'Data validation'!$A$1:$B$12,2,FALSE)&amp;".2025"</f>
        <v>11.05.2025</v>
      </c>
      <c r="AI3043">
        <f t="shared" si="1366"/>
        <v>20</v>
      </c>
      <c r="AJ3043" t="str">
        <f>H3043&amp;"."&amp;VLOOKUP(I3043,'Data validation'!$A$1:$B$12,2,FALSE)&amp;".2026"</f>
        <v>22.06.2026</v>
      </c>
      <c r="AK3043">
        <f t="shared" si="1367"/>
        <v>26</v>
      </c>
      <c r="AL3043" t="e">
        <f>VLOOKUP(E3043,[2]Sheet1!$A:$B,2,FALSE)</f>
        <v>#N/A</v>
      </c>
    </row>
    <row r="3044" spans="1:38" x14ac:dyDescent="0.25">
      <c r="A3044" t="str">
        <f>VLOOKUP(Q3044,'Data validation'!$K$2:$L$50,2,FALSE)</f>
        <v>BOOKING</v>
      </c>
      <c r="B3044">
        <f t="shared" ref="B3044:B3065" si="1381">AA3044+IF(I3044="Jun",IF(_xlfn.NUMBERVALUE(H3044)&gt;14,0,IF(_xlfn.NUMBERVALUE(K3044)&lt;14,M3044,15-_xlfn.NUMBERVALUE(H3044))),0)</f>
        <v>0</v>
      </c>
      <c r="C3044">
        <f t="shared" ref="C3044:C3065" si="1382">M3044-B3044-D3044</f>
        <v>0</v>
      </c>
      <c r="D3044">
        <f t="shared" ref="D3044:D3065" si="1383">IF(L3044="Jul",IF(_xlfn.NUMBERVALUE(K3044)&lt;11,0,IF(I3044="Jul",IF(_xlfn.NUMBERVALUE(H3044)&gt;11,M3044,_xlfn.NUMBERVALUE(K3044)-11),0)),0)+IF(L3044="Aug",IF(_xlfn.NUMBERVALUE(K3044)&gt;24,IF(_xlfn.NUMBERVALUE(H3044)&gt;24,0,25-_xlfn.NUMBERVALUE(H3044)),IF(I3044="Aug",M3044,_xlfn.NUMBERVALUE(K3044)-1+32-_xlfn.NUMBERVALUE(H3044))),0)</f>
        <v>5</v>
      </c>
      <c r="E3044">
        <v>11503</v>
      </c>
      <c r="F3044" t="s">
        <v>11643</v>
      </c>
      <c r="G3044" t="s">
        <v>340</v>
      </c>
      <c r="H3044" t="str">
        <f t="shared" ref="H3044:H3065" si="1384">LEFT(G3044,2)</f>
        <v>03</v>
      </c>
      <c r="I3044" t="str">
        <f t="shared" ref="I3044:I3065" si="1385">MID(G3044,4,3)</f>
        <v>Aug</v>
      </c>
      <c r="J3044" t="s">
        <v>259</v>
      </c>
      <c r="K3044" t="str">
        <f t="shared" ref="K3044:K3065" si="1386">LEFT(J3044,2)</f>
        <v>08</v>
      </c>
      <c r="L3044" t="str">
        <f t="shared" ref="L3044:L3065" si="1387">MID(J3044,4,3)</f>
        <v>Aug</v>
      </c>
      <c r="M3044" s="36">
        <v>5</v>
      </c>
      <c r="N3044">
        <f t="shared" ref="N3044:N3065" si="1388">+K3044-H3044</f>
        <v>5</v>
      </c>
      <c r="O3044">
        <f t="shared" ref="O3044:O3065" si="1389">IF(I3044=L3044,0,31-H3044)</f>
        <v>0</v>
      </c>
      <c r="P3044">
        <f t="shared" ref="P3044:P3065" si="1390">IF(I3044=L3044,0,K3044-1)</f>
        <v>0</v>
      </c>
      <c r="Q3044" t="s">
        <v>587</v>
      </c>
      <c r="R3044" t="s">
        <v>17</v>
      </c>
      <c r="S3044" s="36">
        <v>2</v>
      </c>
      <c r="T3044" s="36">
        <v>1</v>
      </c>
      <c r="U3044" s="2">
        <v>2383.6005247706421</v>
      </c>
      <c r="V3044" s="2">
        <v>476.72010495412843</v>
      </c>
      <c r="W3044" t="s">
        <v>262</v>
      </c>
      <c r="X3044" t="s">
        <v>11644</v>
      </c>
      <c r="Y3044" t="s">
        <v>9455</v>
      </c>
      <c r="Z3044" t="str">
        <f t="shared" ref="Z3044:Z3065" si="1391">MID(X3044,4,3)</f>
        <v>May</v>
      </c>
      <c r="AA3044" s="6">
        <f t="shared" si="1379"/>
        <v>0</v>
      </c>
      <c r="AB3044" s="6">
        <f t="shared" si="1379"/>
        <v>0</v>
      </c>
      <c r="AC3044" s="6">
        <f t="shared" si="1379"/>
        <v>0</v>
      </c>
      <c r="AD3044" s="6">
        <f t="shared" si="1379"/>
        <v>5</v>
      </c>
      <c r="AE3044" s="6">
        <f t="shared" si="1379"/>
        <v>0</v>
      </c>
      <c r="AF3044" s="6">
        <f t="shared" ref="AF3044:AF3065" si="1392">SUM(AA3044:AE3044)</f>
        <v>5</v>
      </c>
      <c r="AG3044" s="6">
        <f t="shared" ref="AG3044:AG3065" si="1393">+AF3044-M3044</f>
        <v>0</v>
      </c>
      <c r="AH3044" s="14" t="str">
        <f>LEFT(X3044,2)&amp;"."&amp;VLOOKUP(MID(X3044,4,3),'Data validation'!$A$1:$B$12,2,FALSE)&amp;".2025"</f>
        <v>17.05.2025</v>
      </c>
      <c r="AI3044">
        <f t="shared" ref="AI3044:AI3065" si="1394">WEEKNUM(AH3044)</f>
        <v>20</v>
      </c>
      <c r="AJ3044" t="str">
        <f>H3044&amp;"."&amp;VLOOKUP(I3044,'Data validation'!$A$1:$B$12,2,FALSE)&amp;".2026"</f>
        <v>03.08.2026</v>
      </c>
      <c r="AK3044">
        <f t="shared" ref="AK3044:AK3065" si="1395">WEEKNUM(AJ3044)</f>
        <v>32</v>
      </c>
      <c r="AL3044" t="e">
        <f>VLOOKUP(E3044,[2]Sheet1!$A:$B,2,FALSE)</f>
        <v>#N/A</v>
      </c>
    </row>
    <row r="3045" spans="1:38" x14ac:dyDescent="0.25">
      <c r="A3045" t="str">
        <f>VLOOKUP(Q3045,'Data validation'!$K$2:$L$50,2,FALSE)</f>
        <v>BOOKING</v>
      </c>
      <c r="B3045">
        <f t="shared" si="1381"/>
        <v>0</v>
      </c>
      <c r="C3045">
        <f t="shared" si="1382"/>
        <v>3</v>
      </c>
      <c r="D3045">
        <f t="shared" si="1383"/>
        <v>0</v>
      </c>
      <c r="E3045">
        <v>11504</v>
      </c>
      <c r="F3045" t="s">
        <v>11645</v>
      </c>
      <c r="G3045" t="s">
        <v>520</v>
      </c>
      <c r="H3045" t="str">
        <f t="shared" si="1384"/>
        <v>26</v>
      </c>
      <c r="I3045" t="str">
        <f t="shared" si="1385"/>
        <v>Aug</v>
      </c>
      <c r="J3045" t="s">
        <v>131</v>
      </c>
      <c r="K3045" t="str">
        <f t="shared" si="1386"/>
        <v>29</v>
      </c>
      <c r="L3045" t="str">
        <f t="shared" si="1387"/>
        <v>Aug</v>
      </c>
      <c r="M3045" s="36">
        <v>3</v>
      </c>
      <c r="N3045">
        <f t="shared" si="1388"/>
        <v>3</v>
      </c>
      <c r="O3045">
        <f t="shared" si="1389"/>
        <v>0</v>
      </c>
      <c r="P3045">
        <f t="shared" si="1390"/>
        <v>0</v>
      </c>
      <c r="Q3045" t="s">
        <v>587</v>
      </c>
      <c r="R3045" t="s">
        <v>20</v>
      </c>
      <c r="S3045" s="36">
        <v>2</v>
      </c>
      <c r="T3045" s="36">
        <v>0</v>
      </c>
      <c r="U3045" s="2">
        <v>1325.5144381651376</v>
      </c>
      <c r="V3045" s="2">
        <v>441.83814605504585</v>
      </c>
      <c r="W3045" t="s">
        <v>5590</v>
      </c>
      <c r="X3045" t="s">
        <v>11646</v>
      </c>
      <c r="Y3045" t="s">
        <v>9455</v>
      </c>
      <c r="Z3045" t="str">
        <f t="shared" si="1391"/>
        <v>May</v>
      </c>
      <c r="AA3045" s="6">
        <f t="shared" si="1379"/>
        <v>0</v>
      </c>
      <c r="AB3045" s="6">
        <f t="shared" si="1379"/>
        <v>0</v>
      </c>
      <c r="AC3045" s="6">
        <f t="shared" si="1379"/>
        <v>0</v>
      </c>
      <c r="AD3045" s="6">
        <f t="shared" si="1379"/>
        <v>3</v>
      </c>
      <c r="AE3045" s="6">
        <f t="shared" si="1379"/>
        <v>0</v>
      </c>
      <c r="AF3045" s="6">
        <f t="shared" si="1392"/>
        <v>3</v>
      </c>
      <c r="AG3045" s="6">
        <f t="shared" si="1393"/>
        <v>0</v>
      </c>
      <c r="AH3045" s="14" t="str">
        <f>LEFT(X3045,2)&amp;"."&amp;VLOOKUP(MID(X3045,4,3),'Data validation'!$A$1:$B$12,2,FALSE)&amp;".2025"</f>
        <v>17.05.2025</v>
      </c>
      <c r="AI3045">
        <f t="shared" si="1394"/>
        <v>20</v>
      </c>
      <c r="AJ3045" t="str">
        <f>H3045&amp;"."&amp;VLOOKUP(I3045,'Data validation'!$A$1:$B$12,2,FALSE)&amp;".2026"</f>
        <v>26.08.2026</v>
      </c>
      <c r="AK3045">
        <f t="shared" si="1395"/>
        <v>35</v>
      </c>
      <c r="AL3045" t="e">
        <f>VLOOKUP(E3045,[2]Sheet1!$A:$B,2,FALSE)</f>
        <v>#N/A</v>
      </c>
    </row>
    <row r="3046" spans="1:38" x14ac:dyDescent="0.25">
      <c r="A3046" t="str">
        <f>VLOOKUP(Q3046,'Data validation'!$K$2:$L$50,2,FALSE)</f>
        <v>TO</v>
      </c>
      <c r="B3046">
        <f t="shared" si="1381"/>
        <v>1</v>
      </c>
      <c r="C3046">
        <f t="shared" si="1382"/>
        <v>1</v>
      </c>
      <c r="D3046">
        <f t="shared" si="1383"/>
        <v>0</v>
      </c>
      <c r="E3046">
        <v>11614</v>
      </c>
      <c r="F3046" t="s">
        <v>11647</v>
      </c>
      <c r="G3046" t="s">
        <v>3113</v>
      </c>
      <c r="H3046" t="str">
        <f t="shared" si="1384"/>
        <v>30</v>
      </c>
      <c r="I3046" t="str">
        <f t="shared" si="1385"/>
        <v>May</v>
      </c>
      <c r="J3046" t="s">
        <v>27</v>
      </c>
      <c r="K3046" t="str">
        <f t="shared" si="1386"/>
        <v>01</v>
      </c>
      <c r="L3046" t="str">
        <f t="shared" si="1387"/>
        <v>Jun</v>
      </c>
      <c r="M3046" s="36">
        <v>2</v>
      </c>
      <c r="N3046">
        <f t="shared" si="1388"/>
        <v>-29</v>
      </c>
      <c r="O3046">
        <f t="shared" si="1389"/>
        <v>1</v>
      </c>
      <c r="P3046">
        <f t="shared" si="1390"/>
        <v>0</v>
      </c>
      <c r="Q3046" t="s">
        <v>81</v>
      </c>
      <c r="R3046" t="s">
        <v>17</v>
      </c>
      <c r="S3046" s="36">
        <v>1</v>
      </c>
      <c r="T3046" s="36">
        <v>1</v>
      </c>
      <c r="U3046" s="2">
        <f>SUMIFS(SLR!L:L,SLR!D:D,'Резервации 2026'!E3046)</f>
        <v>351.69735059999999</v>
      </c>
      <c r="V3046" s="2">
        <f t="shared" ref="V3046" si="1396">+U3046/M3046</f>
        <v>175.8486753</v>
      </c>
      <c r="W3046" t="s">
        <v>262</v>
      </c>
      <c r="X3046" t="s">
        <v>11648</v>
      </c>
      <c r="Y3046" t="s">
        <v>11481</v>
      </c>
      <c r="Z3046" t="str">
        <f t="shared" si="1391"/>
        <v>May</v>
      </c>
      <c r="AA3046" s="6">
        <f t="shared" si="1379"/>
        <v>1</v>
      </c>
      <c r="AB3046" s="6">
        <f t="shared" si="1379"/>
        <v>0</v>
      </c>
      <c r="AC3046" s="6">
        <f t="shared" si="1379"/>
        <v>0</v>
      </c>
      <c r="AD3046" s="6">
        <f t="shared" si="1379"/>
        <v>0</v>
      </c>
      <c r="AE3046" s="6">
        <f t="shared" si="1379"/>
        <v>0</v>
      </c>
      <c r="AF3046" s="6">
        <f t="shared" si="1392"/>
        <v>1</v>
      </c>
      <c r="AG3046" s="6">
        <f t="shared" si="1393"/>
        <v>-1</v>
      </c>
      <c r="AH3046" s="14" t="str">
        <f>LEFT(X3046,2)&amp;"."&amp;VLOOKUP(MID(X3046,4,3),'Data validation'!$A$1:$B$12,2,FALSE)&amp;".2025"</f>
        <v>21.05.2025</v>
      </c>
      <c r="AI3046">
        <f t="shared" si="1394"/>
        <v>21</v>
      </c>
      <c r="AJ3046" t="str">
        <f>H3046&amp;"."&amp;VLOOKUP(I3046,'Data validation'!$A$1:$B$12,2,FALSE)&amp;".2026"</f>
        <v>30.05.2026</v>
      </c>
      <c r="AK3046">
        <f t="shared" si="1395"/>
        <v>22</v>
      </c>
      <c r="AL3046" t="e">
        <f>VLOOKUP(E3046,[2]Sheet1!$A:$B,2,FALSE)</f>
        <v>#N/A</v>
      </c>
    </row>
    <row r="3047" spans="1:38" x14ac:dyDescent="0.25">
      <c r="A3047" t="str">
        <f>VLOOKUP(Q3047,'Data validation'!$K$2:$L$50,2,FALSE)</f>
        <v>BOOKING</v>
      </c>
      <c r="B3047">
        <f t="shared" si="1381"/>
        <v>2</v>
      </c>
      <c r="C3047">
        <f t="shared" si="1382"/>
        <v>0</v>
      </c>
      <c r="D3047">
        <f t="shared" si="1383"/>
        <v>0</v>
      </c>
      <c r="E3047">
        <v>11615</v>
      </c>
      <c r="F3047" t="s">
        <v>11649</v>
      </c>
      <c r="G3047" t="s">
        <v>9886</v>
      </c>
      <c r="H3047" t="str">
        <f t="shared" si="1384"/>
        <v>28</v>
      </c>
      <c r="I3047" t="str">
        <f t="shared" si="1385"/>
        <v>May</v>
      </c>
      <c r="J3047" t="s">
        <v>3113</v>
      </c>
      <c r="K3047" t="str">
        <f t="shared" si="1386"/>
        <v>30</v>
      </c>
      <c r="L3047" t="str">
        <f t="shared" si="1387"/>
        <v>May</v>
      </c>
      <c r="M3047" s="36">
        <v>2</v>
      </c>
      <c r="N3047">
        <f t="shared" si="1388"/>
        <v>2</v>
      </c>
      <c r="O3047">
        <f t="shared" si="1389"/>
        <v>0</v>
      </c>
      <c r="P3047">
        <f t="shared" si="1390"/>
        <v>0</v>
      </c>
      <c r="Q3047" t="s">
        <v>587</v>
      </c>
      <c r="R3047" t="s">
        <v>25</v>
      </c>
      <c r="S3047" s="36">
        <v>2</v>
      </c>
      <c r="T3047" s="36">
        <v>0</v>
      </c>
      <c r="U3047" s="2">
        <f>SUMIFS(Booking!L:L,Booking!D:D,'Резервации 2026'!E3047)</f>
        <v>526.11826999999994</v>
      </c>
      <c r="V3047" s="2">
        <f t="shared" ref="V3047" si="1397">+U3047/M3047</f>
        <v>263.05913499999997</v>
      </c>
      <c r="W3047" t="s">
        <v>262</v>
      </c>
      <c r="X3047" t="s">
        <v>11650</v>
      </c>
      <c r="Y3047" t="s">
        <v>11481</v>
      </c>
      <c r="Z3047" t="str">
        <f t="shared" si="1391"/>
        <v>May</v>
      </c>
      <c r="AA3047" s="6">
        <f t="shared" si="1379"/>
        <v>2</v>
      </c>
      <c r="AB3047" s="6">
        <f t="shared" si="1379"/>
        <v>0</v>
      </c>
      <c r="AC3047" s="6">
        <f t="shared" si="1379"/>
        <v>0</v>
      </c>
      <c r="AD3047" s="6">
        <f t="shared" si="1379"/>
        <v>0</v>
      </c>
      <c r="AE3047" s="6">
        <f t="shared" si="1379"/>
        <v>0</v>
      </c>
      <c r="AF3047" s="6">
        <f t="shared" si="1392"/>
        <v>2</v>
      </c>
      <c r="AG3047" s="6">
        <f t="shared" si="1393"/>
        <v>0</v>
      </c>
      <c r="AH3047" s="14" t="str">
        <f>LEFT(X3047,2)&amp;"."&amp;VLOOKUP(MID(X3047,4,3),'Data validation'!$A$1:$B$12,2,FALSE)&amp;".2025"</f>
        <v>21.05.2025</v>
      </c>
      <c r="AI3047">
        <f t="shared" si="1394"/>
        <v>21</v>
      </c>
      <c r="AJ3047" t="str">
        <f>H3047&amp;"."&amp;VLOOKUP(I3047,'Data validation'!$A$1:$B$12,2,FALSE)&amp;".2026"</f>
        <v>28.05.2026</v>
      </c>
      <c r="AK3047">
        <f t="shared" si="1395"/>
        <v>22</v>
      </c>
      <c r="AL3047" t="e">
        <f>VLOOKUP(E3047,[2]Sheet1!$A:$B,2,FALSE)</f>
        <v>#N/A</v>
      </c>
    </row>
    <row r="3048" spans="1:38" x14ac:dyDescent="0.25">
      <c r="A3048" t="str">
        <f>VLOOKUP(Q3048,'Data validation'!$K$2:$L$50,2,FALSE)</f>
        <v>TO</v>
      </c>
      <c r="B3048">
        <f t="shared" si="1381"/>
        <v>0</v>
      </c>
      <c r="C3048">
        <f t="shared" si="1382"/>
        <v>4</v>
      </c>
      <c r="D3048">
        <f t="shared" si="1383"/>
        <v>0</v>
      </c>
      <c r="E3048">
        <v>11611</v>
      </c>
      <c r="F3048" t="s">
        <v>11651</v>
      </c>
      <c r="G3048" t="s">
        <v>45</v>
      </c>
      <c r="H3048" t="str">
        <f t="shared" si="1384"/>
        <v>04</v>
      </c>
      <c r="I3048" t="str">
        <f t="shared" si="1385"/>
        <v>Jul</v>
      </c>
      <c r="J3048" t="s">
        <v>593</v>
      </c>
      <c r="K3048" t="str">
        <f t="shared" si="1386"/>
        <v>08</v>
      </c>
      <c r="L3048" t="str">
        <f t="shared" si="1387"/>
        <v>Jul</v>
      </c>
      <c r="M3048" s="36">
        <v>4</v>
      </c>
      <c r="N3048">
        <f t="shared" si="1388"/>
        <v>4</v>
      </c>
      <c r="O3048">
        <f t="shared" si="1389"/>
        <v>0</v>
      </c>
      <c r="P3048">
        <f t="shared" si="1390"/>
        <v>0</v>
      </c>
      <c r="Q3048" t="s">
        <v>158</v>
      </c>
      <c r="R3048" t="s">
        <v>17</v>
      </c>
      <c r="S3048" s="36">
        <v>3</v>
      </c>
      <c r="T3048" s="36">
        <v>0</v>
      </c>
      <c r="U3048" s="2">
        <f>SUMIFS(DTS!L:L,DTS!D:D,'Резервации 2026'!E3048)</f>
        <v>2170.4236676</v>
      </c>
      <c r="V3048" s="2">
        <f>+U3048/M3048</f>
        <v>542.60591690000001</v>
      </c>
      <c r="X3048" t="s">
        <v>11652</v>
      </c>
      <c r="Y3048" t="s">
        <v>11481</v>
      </c>
      <c r="Z3048" t="str">
        <f t="shared" si="1391"/>
        <v>May</v>
      </c>
      <c r="AA3048" s="6">
        <f t="shared" si="1379"/>
        <v>0</v>
      </c>
      <c r="AB3048" s="6">
        <f t="shared" si="1379"/>
        <v>0</v>
      </c>
      <c r="AC3048" s="6">
        <f t="shared" si="1379"/>
        <v>4</v>
      </c>
      <c r="AD3048" s="6">
        <f t="shared" si="1379"/>
        <v>0</v>
      </c>
      <c r="AE3048" s="6">
        <f t="shared" si="1379"/>
        <v>0</v>
      </c>
      <c r="AF3048" s="6">
        <f t="shared" si="1392"/>
        <v>4</v>
      </c>
      <c r="AG3048" s="6">
        <f t="shared" si="1393"/>
        <v>0</v>
      </c>
      <c r="AH3048" s="14" t="str">
        <f>LEFT(X3048,2)&amp;"."&amp;VLOOKUP(MID(X3048,4,3),'Data validation'!$A$1:$B$12,2,FALSE)&amp;".2025"</f>
        <v>21.05.2025</v>
      </c>
      <c r="AI3048">
        <f t="shared" si="1394"/>
        <v>21</v>
      </c>
      <c r="AJ3048" t="str">
        <f>H3048&amp;"."&amp;VLOOKUP(I3048,'Data validation'!$A$1:$B$12,2,FALSE)&amp;".2026"</f>
        <v>04.07.2026</v>
      </c>
      <c r="AK3048">
        <f t="shared" si="1395"/>
        <v>27</v>
      </c>
      <c r="AL3048" t="e">
        <f>VLOOKUP(E3048,[2]Sheet1!$A:$B,2,FALSE)</f>
        <v>#N/A</v>
      </c>
    </row>
    <row r="3049" spans="1:38" x14ac:dyDescent="0.25">
      <c r="A3049" t="str">
        <f>VLOOKUP(Q3049,'Data validation'!$K$2:$L$50,2,FALSE)</f>
        <v>BOOKING</v>
      </c>
      <c r="B3049">
        <f t="shared" si="1381"/>
        <v>0</v>
      </c>
      <c r="C3049">
        <f t="shared" si="1382"/>
        <v>0</v>
      </c>
      <c r="D3049">
        <f t="shared" si="1383"/>
        <v>5</v>
      </c>
      <c r="E3049">
        <v>11616</v>
      </c>
      <c r="F3049" t="s">
        <v>11653</v>
      </c>
      <c r="G3049" t="s">
        <v>84</v>
      </c>
      <c r="H3049" t="str">
        <f t="shared" si="1384"/>
        <v>20</v>
      </c>
      <c r="I3049" t="str">
        <f t="shared" si="1385"/>
        <v>Jul</v>
      </c>
      <c r="J3049" t="s">
        <v>107</v>
      </c>
      <c r="K3049" t="str">
        <f t="shared" si="1386"/>
        <v>25</v>
      </c>
      <c r="L3049" t="str">
        <f t="shared" si="1387"/>
        <v>Jul</v>
      </c>
      <c r="M3049" s="36">
        <v>5</v>
      </c>
      <c r="N3049">
        <f t="shared" si="1388"/>
        <v>5</v>
      </c>
      <c r="O3049">
        <f t="shared" si="1389"/>
        <v>0</v>
      </c>
      <c r="P3049">
        <f t="shared" si="1390"/>
        <v>0</v>
      </c>
      <c r="Q3049" t="s">
        <v>587</v>
      </c>
      <c r="R3049" t="s">
        <v>20</v>
      </c>
      <c r="S3049" s="36">
        <v>2</v>
      </c>
      <c r="T3049" s="36">
        <v>0</v>
      </c>
      <c r="U3049" s="2">
        <v>2441.7371229357796</v>
      </c>
      <c r="V3049" s="2">
        <v>488.34742458715596</v>
      </c>
      <c r="W3049" t="s">
        <v>262</v>
      </c>
      <c r="X3049" t="s">
        <v>11654</v>
      </c>
      <c r="Y3049" t="s">
        <v>11481</v>
      </c>
      <c r="Z3049" t="str">
        <f t="shared" si="1391"/>
        <v>May</v>
      </c>
      <c r="AA3049" s="6">
        <f t="shared" si="1379"/>
        <v>0</v>
      </c>
      <c r="AB3049" s="6">
        <f t="shared" si="1379"/>
        <v>0</v>
      </c>
      <c r="AC3049" s="6">
        <f t="shared" si="1379"/>
        <v>5</v>
      </c>
      <c r="AD3049" s="6">
        <f t="shared" si="1379"/>
        <v>0</v>
      </c>
      <c r="AE3049" s="6">
        <f t="shared" si="1379"/>
        <v>0</v>
      </c>
      <c r="AF3049" s="6">
        <f t="shared" si="1392"/>
        <v>5</v>
      </c>
      <c r="AG3049" s="6">
        <f t="shared" si="1393"/>
        <v>0</v>
      </c>
      <c r="AH3049" s="14" t="str">
        <f>LEFT(X3049,2)&amp;"."&amp;VLOOKUP(MID(X3049,4,3),'Data validation'!$A$1:$B$12,2,FALSE)&amp;".2025"</f>
        <v>21.05.2025</v>
      </c>
      <c r="AI3049">
        <f t="shared" si="1394"/>
        <v>21</v>
      </c>
      <c r="AJ3049" t="str">
        <f>H3049&amp;"."&amp;VLOOKUP(I3049,'Data validation'!$A$1:$B$12,2,FALSE)&amp;".2026"</f>
        <v>20.07.2026</v>
      </c>
      <c r="AK3049">
        <f t="shared" si="1395"/>
        <v>30</v>
      </c>
      <c r="AL3049" t="e">
        <f>VLOOKUP(E3049,[2]Sheet1!$A:$B,2,FALSE)</f>
        <v>#N/A</v>
      </c>
    </row>
    <row r="3050" spans="1:38" x14ac:dyDescent="0.25">
      <c r="A3050" t="str">
        <f>VLOOKUP(Q3050,'Data validation'!$K$2:$L$50,2,FALSE)</f>
        <v>BOOKING</v>
      </c>
      <c r="B3050">
        <f t="shared" si="1381"/>
        <v>0</v>
      </c>
      <c r="C3050">
        <f t="shared" si="1382"/>
        <v>7</v>
      </c>
      <c r="D3050">
        <f t="shared" si="1383"/>
        <v>0</v>
      </c>
      <c r="E3050">
        <v>11620</v>
      </c>
      <c r="F3050" t="s">
        <v>11655</v>
      </c>
      <c r="G3050" t="s">
        <v>54</v>
      </c>
      <c r="H3050" t="str">
        <f t="shared" si="1384"/>
        <v>30</v>
      </c>
      <c r="I3050" t="str">
        <f t="shared" si="1385"/>
        <v>Aug</v>
      </c>
      <c r="J3050" t="s">
        <v>214</v>
      </c>
      <c r="K3050" t="str">
        <f t="shared" si="1386"/>
        <v>06</v>
      </c>
      <c r="L3050" t="str">
        <f t="shared" si="1387"/>
        <v>Sep</v>
      </c>
      <c r="M3050" s="36">
        <v>7</v>
      </c>
      <c r="N3050">
        <f t="shared" si="1388"/>
        <v>-24</v>
      </c>
      <c r="O3050">
        <f t="shared" si="1389"/>
        <v>1</v>
      </c>
      <c r="P3050">
        <f t="shared" si="1390"/>
        <v>5</v>
      </c>
      <c r="Q3050" t="s">
        <v>587</v>
      </c>
      <c r="R3050" t="s">
        <v>63</v>
      </c>
      <c r="S3050" s="36">
        <v>2</v>
      </c>
      <c r="T3050" s="36">
        <v>1</v>
      </c>
      <c r="U3050" s="2">
        <v>2712.3952855045873</v>
      </c>
      <c r="V3050" s="2">
        <v>387.4876041284403</v>
      </c>
      <c r="W3050" t="s">
        <v>262</v>
      </c>
      <c r="X3050" t="s">
        <v>11656</v>
      </c>
      <c r="Y3050" t="s">
        <v>11481</v>
      </c>
      <c r="Z3050" t="str">
        <f t="shared" si="1391"/>
        <v>May</v>
      </c>
      <c r="AA3050" s="6">
        <f t="shared" si="1379"/>
        <v>0</v>
      </c>
      <c r="AB3050" s="6">
        <f t="shared" si="1379"/>
        <v>0</v>
      </c>
      <c r="AC3050" s="6">
        <f t="shared" si="1379"/>
        <v>0</v>
      </c>
      <c r="AD3050" s="6">
        <f t="shared" si="1379"/>
        <v>1</v>
      </c>
      <c r="AE3050" s="6">
        <f t="shared" si="1379"/>
        <v>5</v>
      </c>
      <c r="AF3050" s="6">
        <f t="shared" si="1392"/>
        <v>6</v>
      </c>
      <c r="AG3050" s="6">
        <f t="shared" si="1393"/>
        <v>-1</v>
      </c>
      <c r="AH3050" s="14" t="str">
        <f>LEFT(X3050,2)&amp;"."&amp;VLOOKUP(MID(X3050,4,3),'Data validation'!$A$1:$B$12,2,FALSE)&amp;".2025"</f>
        <v>22.05.2025</v>
      </c>
      <c r="AI3050">
        <f t="shared" si="1394"/>
        <v>21</v>
      </c>
      <c r="AJ3050" t="str">
        <f>H3050&amp;"."&amp;VLOOKUP(I3050,'Data validation'!$A$1:$B$12,2,FALSE)&amp;".2026"</f>
        <v>30.08.2026</v>
      </c>
      <c r="AK3050">
        <f t="shared" si="1395"/>
        <v>36</v>
      </c>
      <c r="AL3050" t="e">
        <f>VLOOKUP(E3050,[2]Sheet1!$A:$B,2,FALSE)</f>
        <v>#N/A</v>
      </c>
    </row>
    <row r="3051" spans="1:38" x14ac:dyDescent="0.25">
      <c r="A3051" t="str">
        <f>VLOOKUP(Q3051,'Data validation'!$K$2:$L$50,2,FALSE)</f>
        <v>ITAKA</v>
      </c>
      <c r="B3051">
        <f t="shared" si="1381"/>
        <v>3</v>
      </c>
      <c r="C3051">
        <f t="shared" si="1382"/>
        <v>4</v>
      </c>
      <c r="D3051">
        <f t="shared" si="1383"/>
        <v>0</v>
      </c>
      <c r="E3051">
        <v>11443</v>
      </c>
      <c r="F3051" t="s">
        <v>11657</v>
      </c>
      <c r="G3051" t="s">
        <v>1448</v>
      </c>
      <c r="H3051" t="str">
        <f t="shared" si="1384"/>
        <v>12</v>
      </c>
      <c r="I3051" t="str">
        <f t="shared" si="1385"/>
        <v>Jun</v>
      </c>
      <c r="J3051" t="s">
        <v>151</v>
      </c>
      <c r="K3051" t="str">
        <f t="shared" si="1386"/>
        <v>19</v>
      </c>
      <c r="L3051" t="str">
        <f t="shared" si="1387"/>
        <v>Jun</v>
      </c>
      <c r="M3051" s="36">
        <v>7</v>
      </c>
      <c r="N3051">
        <f t="shared" si="1388"/>
        <v>7</v>
      </c>
      <c r="O3051">
        <f t="shared" si="1389"/>
        <v>0</v>
      </c>
      <c r="P3051">
        <f t="shared" si="1390"/>
        <v>0</v>
      </c>
      <c r="Q3051" t="s">
        <v>1445</v>
      </c>
      <c r="R3051" t="s">
        <v>20</v>
      </c>
      <c r="S3051" s="36">
        <v>2</v>
      </c>
      <c r="T3051" s="36">
        <v>1</v>
      </c>
      <c r="U3051" s="2">
        <f>SUMIFS(Itaka!L:L,Itaka!D:D,'Резервации 2026'!E3051)</f>
        <v>1394.1351822999998</v>
      </c>
      <c r="V3051" s="2">
        <f t="shared" ref="V3051" si="1398">+U3051/M3051</f>
        <v>199.16216889999995</v>
      </c>
      <c r="W3051" t="s">
        <v>4628</v>
      </c>
      <c r="X3051" t="s">
        <v>11658</v>
      </c>
      <c r="Y3051" t="s">
        <v>11117</v>
      </c>
      <c r="Z3051" t="str">
        <f t="shared" si="1391"/>
        <v>May</v>
      </c>
      <c r="AA3051" s="6">
        <f t="shared" si="1379"/>
        <v>0</v>
      </c>
      <c r="AB3051" s="6">
        <f t="shared" si="1379"/>
        <v>7</v>
      </c>
      <c r="AC3051" s="6">
        <f t="shared" si="1379"/>
        <v>0</v>
      </c>
      <c r="AD3051" s="6">
        <f t="shared" si="1379"/>
        <v>0</v>
      </c>
      <c r="AE3051" s="6">
        <f t="shared" si="1379"/>
        <v>0</v>
      </c>
      <c r="AF3051" s="6">
        <f t="shared" si="1392"/>
        <v>7</v>
      </c>
      <c r="AG3051" s="6">
        <f t="shared" si="1393"/>
        <v>0</v>
      </c>
      <c r="AH3051" s="14" t="str">
        <f>LEFT(X3051,2)&amp;"."&amp;VLOOKUP(MID(X3051,4,3),'Data validation'!$A$1:$B$12,2,FALSE)&amp;".2025"</f>
        <v>11.05.2025</v>
      </c>
      <c r="AI3051">
        <f t="shared" si="1394"/>
        <v>20</v>
      </c>
      <c r="AJ3051" t="str">
        <f>H3051&amp;"."&amp;VLOOKUP(I3051,'Data validation'!$A$1:$B$12,2,FALSE)&amp;".2026"</f>
        <v>12.06.2026</v>
      </c>
      <c r="AK3051">
        <f t="shared" si="1395"/>
        <v>24</v>
      </c>
      <c r="AL3051" t="e">
        <f>VLOOKUP(E3051,[2]Sheet1!$A:$B,2,FALSE)</f>
        <v>#N/A</v>
      </c>
    </row>
    <row r="3052" spans="1:38" x14ac:dyDescent="0.25">
      <c r="A3052" t="str">
        <f>VLOOKUP(Q3052,'Data validation'!$K$2:$L$50,2,FALSE)</f>
        <v>BOOKING</v>
      </c>
      <c r="B3052">
        <f t="shared" si="1381"/>
        <v>0</v>
      </c>
      <c r="C3052">
        <f t="shared" si="1382"/>
        <v>5</v>
      </c>
      <c r="D3052">
        <f t="shared" si="1383"/>
        <v>0</v>
      </c>
      <c r="E3052">
        <v>11446</v>
      </c>
      <c r="F3052" t="s">
        <v>11659</v>
      </c>
      <c r="G3052" t="s">
        <v>523</v>
      </c>
      <c r="H3052" t="str">
        <f t="shared" si="1384"/>
        <v>25</v>
      </c>
      <c r="I3052" t="str">
        <f t="shared" si="1385"/>
        <v>Aug</v>
      </c>
      <c r="J3052" t="s">
        <v>54</v>
      </c>
      <c r="K3052" t="str">
        <f t="shared" si="1386"/>
        <v>30</v>
      </c>
      <c r="L3052" t="str">
        <f t="shared" si="1387"/>
        <v>Aug</v>
      </c>
      <c r="M3052" s="36">
        <v>5</v>
      </c>
      <c r="N3052">
        <f t="shared" si="1388"/>
        <v>5</v>
      </c>
      <c r="O3052">
        <f t="shared" si="1389"/>
        <v>0</v>
      </c>
      <c r="P3052">
        <f t="shared" si="1390"/>
        <v>0</v>
      </c>
      <c r="Q3052" t="s">
        <v>587</v>
      </c>
      <c r="R3052" t="s">
        <v>17</v>
      </c>
      <c r="S3052" s="36">
        <v>2</v>
      </c>
      <c r="T3052" s="36">
        <v>1</v>
      </c>
      <c r="U3052" s="2">
        <v>2151.0541321100914</v>
      </c>
      <c r="V3052" s="2">
        <v>430.21082642201827</v>
      </c>
      <c r="W3052" t="s">
        <v>262</v>
      </c>
      <c r="X3052" t="s">
        <v>11660</v>
      </c>
      <c r="Y3052" t="s">
        <v>11638</v>
      </c>
      <c r="Z3052" t="str">
        <f t="shared" si="1391"/>
        <v>May</v>
      </c>
      <c r="AA3052" s="6">
        <f t="shared" ref="AA3052:AE3077" si="1399">IF($I3052=AA$1,IF($L3052=AA$1,$M3052,$O3052),IF($L3052=AA$1,$P3052,0))</f>
        <v>0</v>
      </c>
      <c r="AB3052" s="6">
        <f t="shared" si="1399"/>
        <v>0</v>
      </c>
      <c r="AC3052" s="6">
        <f t="shared" si="1399"/>
        <v>0</v>
      </c>
      <c r="AD3052" s="6">
        <f t="shared" si="1399"/>
        <v>5</v>
      </c>
      <c r="AE3052" s="6">
        <f t="shared" si="1399"/>
        <v>0</v>
      </c>
      <c r="AF3052" s="6">
        <f t="shared" si="1392"/>
        <v>5</v>
      </c>
      <c r="AG3052" s="6">
        <f t="shared" si="1393"/>
        <v>0</v>
      </c>
      <c r="AH3052" s="14" t="str">
        <f>LEFT(X3052,2)&amp;"."&amp;VLOOKUP(MID(X3052,4,3),'Data validation'!$A$1:$B$12,2,FALSE)&amp;".2025"</f>
        <v>11.05.2025</v>
      </c>
      <c r="AI3052">
        <f t="shared" si="1394"/>
        <v>20</v>
      </c>
      <c r="AJ3052" t="str">
        <f>H3052&amp;"."&amp;VLOOKUP(I3052,'Data validation'!$A$1:$B$12,2,FALSE)&amp;".2026"</f>
        <v>25.08.2026</v>
      </c>
      <c r="AK3052">
        <f t="shared" si="1395"/>
        <v>35</v>
      </c>
      <c r="AL3052" t="e">
        <f>VLOOKUP(E3052,[2]Sheet1!$A:$B,2,FALSE)</f>
        <v>#N/A</v>
      </c>
    </row>
    <row r="3053" spans="1:38" x14ac:dyDescent="0.25">
      <c r="A3053" t="str">
        <f>VLOOKUP(Q3053,'Data validation'!$K$2:$L$50,2,FALSE)</f>
        <v>BOOKING</v>
      </c>
      <c r="B3053">
        <f t="shared" si="1381"/>
        <v>0</v>
      </c>
      <c r="C3053">
        <f t="shared" si="1382"/>
        <v>8</v>
      </c>
      <c r="D3053">
        <f t="shared" si="1383"/>
        <v>0</v>
      </c>
      <c r="E3053">
        <v>11915</v>
      </c>
      <c r="F3053" t="s">
        <v>11661</v>
      </c>
      <c r="G3053" t="s">
        <v>5669</v>
      </c>
      <c r="H3053" t="str">
        <f t="shared" si="1384"/>
        <v>18</v>
      </c>
      <c r="I3053" t="str">
        <f t="shared" si="1385"/>
        <v>Jun</v>
      </c>
      <c r="J3053" t="s">
        <v>950</v>
      </c>
      <c r="K3053" t="str">
        <f t="shared" si="1386"/>
        <v>26</v>
      </c>
      <c r="L3053" t="str">
        <f t="shared" si="1387"/>
        <v>Jun</v>
      </c>
      <c r="M3053" s="36">
        <v>8</v>
      </c>
      <c r="N3053">
        <f t="shared" si="1388"/>
        <v>8</v>
      </c>
      <c r="O3053">
        <f t="shared" si="1389"/>
        <v>0</v>
      </c>
      <c r="P3053">
        <f t="shared" si="1390"/>
        <v>0</v>
      </c>
      <c r="Q3053" t="s">
        <v>587</v>
      </c>
      <c r="R3053" t="s">
        <v>20</v>
      </c>
      <c r="S3053" s="36">
        <v>2</v>
      </c>
      <c r="T3053" s="36">
        <v>2</v>
      </c>
      <c r="U3053" s="2">
        <v>3947.7082795412844</v>
      </c>
      <c r="V3053" s="2">
        <v>493.46129201834856</v>
      </c>
      <c r="W3053" t="s">
        <v>7515</v>
      </c>
      <c r="X3053" t="s">
        <v>11662</v>
      </c>
      <c r="Y3053" t="s">
        <v>4651</v>
      </c>
      <c r="Z3053" t="str">
        <f t="shared" si="1391"/>
        <v>Jun</v>
      </c>
      <c r="AA3053" s="6">
        <f t="shared" si="1399"/>
        <v>0</v>
      </c>
      <c r="AB3053" s="6">
        <f t="shared" si="1399"/>
        <v>8</v>
      </c>
      <c r="AC3053" s="6">
        <f t="shared" si="1399"/>
        <v>0</v>
      </c>
      <c r="AD3053" s="6">
        <f t="shared" si="1399"/>
        <v>0</v>
      </c>
      <c r="AE3053" s="6">
        <f t="shared" si="1399"/>
        <v>0</v>
      </c>
      <c r="AF3053" s="6">
        <f t="shared" si="1392"/>
        <v>8</v>
      </c>
      <c r="AG3053" s="6">
        <f t="shared" si="1393"/>
        <v>0</v>
      </c>
      <c r="AH3053" s="14" t="str">
        <f>LEFT(X3053,2)&amp;"."&amp;VLOOKUP(MID(X3053,4,3),'Data validation'!$A$1:$B$12,2,FALSE)&amp;".2025"</f>
        <v>02.06.2025</v>
      </c>
      <c r="AI3053">
        <f t="shared" si="1394"/>
        <v>23</v>
      </c>
      <c r="AJ3053" t="str">
        <f>H3053&amp;"."&amp;VLOOKUP(I3053,'Data validation'!$A$1:$B$12,2,FALSE)&amp;".2026"</f>
        <v>18.06.2026</v>
      </c>
      <c r="AK3053">
        <f t="shared" si="1395"/>
        <v>25</v>
      </c>
      <c r="AL3053" t="e">
        <f>VLOOKUP(E3053,[2]Sheet1!$A:$B,2,FALSE)</f>
        <v>#N/A</v>
      </c>
    </row>
    <row r="3054" spans="1:38" x14ac:dyDescent="0.25">
      <c r="A3054" t="str">
        <f>VLOOKUP(Q3054,'Data validation'!$K$2:$L$50,2,FALSE)</f>
        <v>BOOKING</v>
      </c>
      <c r="B3054">
        <f t="shared" si="1381"/>
        <v>1</v>
      </c>
      <c r="C3054">
        <f t="shared" si="1382"/>
        <v>1</v>
      </c>
      <c r="D3054">
        <f t="shared" si="1383"/>
        <v>0</v>
      </c>
      <c r="E3054">
        <v>11506</v>
      </c>
      <c r="F3054" t="s">
        <v>11663</v>
      </c>
      <c r="G3054" t="s">
        <v>3113</v>
      </c>
      <c r="H3054" t="str">
        <f t="shared" si="1384"/>
        <v>30</v>
      </c>
      <c r="I3054" t="str">
        <f t="shared" si="1385"/>
        <v>May</v>
      </c>
      <c r="J3054" t="s">
        <v>27</v>
      </c>
      <c r="K3054" t="str">
        <f t="shared" si="1386"/>
        <v>01</v>
      </c>
      <c r="L3054" t="str">
        <f t="shared" si="1387"/>
        <v>Jun</v>
      </c>
      <c r="M3054" s="36">
        <v>2</v>
      </c>
      <c r="N3054">
        <f t="shared" si="1388"/>
        <v>-29</v>
      </c>
      <c r="O3054">
        <f t="shared" si="1389"/>
        <v>1</v>
      </c>
      <c r="P3054">
        <f t="shared" si="1390"/>
        <v>0</v>
      </c>
      <c r="Q3054" t="s">
        <v>587</v>
      </c>
      <c r="R3054" t="s">
        <v>63</v>
      </c>
      <c r="S3054" s="36">
        <v>2</v>
      </c>
      <c r="T3054" s="36">
        <v>2</v>
      </c>
      <c r="U3054" s="2">
        <f>SUMIFS(Booking!L:L,Booking!D:D,'Резервации 2026'!E3054)</f>
        <v>643.11602059999996</v>
      </c>
      <c r="V3054" s="2">
        <f t="shared" ref="V3054" si="1400">+U3054/M3054</f>
        <v>321.55801029999998</v>
      </c>
      <c r="W3054" t="s">
        <v>262</v>
      </c>
      <c r="X3054" t="s">
        <v>11664</v>
      </c>
      <c r="Y3054" t="s">
        <v>9455</v>
      </c>
      <c r="Z3054" t="str">
        <f t="shared" si="1391"/>
        <v>May</v>
      </c>
      <c r="AA3054" s="6">
        <f t="shared" si="1399"/>
        <v>1</v>
      </c>
      <c r="AB3054" s="6">
        <f t="shared" si="1399"/>
        <v>0</v>
      </c>
      <c r="AC3054" s="6">
        <f t="shared" si="1399"/>
        <v>0</v>
      </c>
      <c r="AD3054" s="6">
        <f t="shared" si="1399"/>
        <v>0</v>
      </c>
      <c r="AE3054" s="6">
        <f t="shared" si="1399"/>
        <v>0</v>
      </c>
      <c r="AF3054" s="6">
        <f t="shared" si="1392"/>
        <v>1</v>
      </c>
      <c r="AG3054" s="6">
        <f t="shared" si="1393"/>
        <v>-1</v>
      </c>
      <c r="AH3054" s="14" t="str">
        <f>LEFT(X3054,2)&amp;"."&amp;VLOOKUP(MID(X3054,4,3),'Data validation'!$A$1:$B$12,2,FALSE)&amp;".2025"</f>
        <v>17.05.2025</v>
      </c>
      <c r="AI3054">
        <f t="shared" si="1394"/>
        <v>20</v>
      </c>
      <c r="AJ3054" t="str">
        <f>H3054&amp;"."&amp;VLOOKUP(I3054,'Data validation'!$A$1:$B$12,2,FALSE)&amp;".2026"</f>
        <v>30.05.2026</v>
      </c>
      <c r="AK3054">
        <f t="shared" si="1395"/>
        <v>22</v>
      </c>
      <c r="AL3054" t="e">
        <f>VLOOKUP(E3054,[2]Sheet1!$A:$B,2,FALSE)</f>
        <v>#N/A</v>
      </c>
    </row>
    <row r="3055" spans="1:38" x14ac:dyDescent="0.25">
      <c r="A3055" t="str">
        <f>VLOOKUP(Q3055,'Data validation'!$K$2:$L$50,2,FALSE)</f>
        <v>TO</v>
      </c>
      <c r="B3055">
        <f t="shared" si="1381"/>
        <v>0</v>
      </c>
      <c r="C3055">
        <f t="shared" si="1382"/>
        <v>4</v>
      </c>
      <c r="D3055">
        <f t="shared" si="1383"/>
        <v>1</v>
      </c>
      <c r="E3055">
        <v>11508</v>
      </c>
      <c r="F3055" t="s">
        <v>11665</v>
      </c>
      <c r="G3055" t="s">
        <v>72</v>
      </c>
      <c r="H3055" t="str">
        <f t="shared" si="1384"/>
        <v>07</v>
      </c>
      <c r="I3055" t="str">
        <f t="shared" si="1385"/>
        <v>Jul</v>
      </c>
      <c r="J3055" t="s">
        <v>235</v>
      </c>
      <c r="K3055" t="str">
        <f t="shared" si="1386"/>
        <v>12</v>
      </c>
      <c r="L3055" t="str">
        <f t="shared" si="1387"/>
        <v>Jul</v>
      </c>
      <c r="M3055" s="36">
        <v>5</v>
      </c>
      <c r="N3055">
        <f t="shared" si="1388"/>
        <v>5</v>
      </c>
      <c r="O3055">
        <f t="shared" si="1389"/>
        <v>0</v>
      </c>
      <c r="P3055">
        <f t="shared" si="1390"/>
        <v>0</v>
      </c>
      <c r="Q3055" t="s">
        <v>3132</v>
      </c>
      <c r="R3055" t="s">
        <v>63</v>
      </c>
      <c r="S3055" s="36">
        <v>2</v>
      </c>
      <c r="T3055" s="36">
        <v>1</v>
      </c>
      <c r="U3055" s="2">
        <f>SUMIFS(Avatar!L:L,Avatar!D:D,'Резервации 2026'!E3055)</f>
        <v>2192.6027798</v>
      </c>
      <c r="V3055" s="2">
        <f>+U3055/M3055</f>
        <v>438.52055596000002</v>
      </c>
      <c r="W3055" t="s">
        <v>1025</v>
      </c>
      <c r="X3055" t="s">
        <v>11664</v>
      </c>
      <c r="Y3055" t="s">
        <v>9455</v>
      </c>
      <c r="Z3055" t="str">
        <f t="shared" si="1391"/>
        <v>May</v>
      </c>
      <c r="AA3055" s="6">
        <f t="shared" si="1399"/>
        <v>0</v>
      </c>
      <c r="AB3055" s="6">
        <f t="shared" si="1399"/>
        <v>0</v>
      </c>
      <c r="AC3055" s="6">
        <f t="shared" si="1399"/>
        <v>5</v>
      </c>
      <c r="AD3055" s="6">
        <f t="shared" si="1399"/>
        <v>0</v>
      </c>
      <c r="AE3055" s="6">
        <f t="shared" si="1399"/>
        <v>0</v>
      </c>
      <c r="AF3055" s="6">
        <f t="shared" si="1392"/>
        <v>5</v>
      </c>
      <c r="AG3055" s="6">
        <f t="shared" si="1393"/>
        <v>0</v>
      </c>
      <c r="AH3055" s="14" t="str">
        <f>LEFT(X3055,2)&amp;"."&amp;VLOOKUP(MID(X3055,4,3),'Data validation'!$A$1:$B$12,2,FALSE)&amp;".2025"</f>
        <v>17.05.2025</v>
      </c>
      <c r="AI3055">
        <f t="shared" si="1394"/>
        <v>20</v>
      </c>
      <c r="AJ3055" t="str">
        <f>H3055&amp;"."&amp;VLOOKUP(I3055,'Data validation'!$A$1:$B$12,2,FALSE)&amp;".2026"</f>
        <v>07.07.2026</v>
      </c>
      <c r="AK3055">
        <f t="shared" si="1395"/>
        <v>28</v>
      </c>
      <c r="AL3055" t="e">
        <f>VLOOKUP(E3055,[2]Sheet1!$A:$B,2,FALSE)</f>
        <v>#N/A</v>
      </c>
    </row>
    <row r="3056" spans="1:38" x14ac:dyDescent="0.25">
      <c r="A3056" t="str">
        <f>VLOOKUP(Q3056,'Data validation'!$K$2:$L$50,2,FALSE)</f>
        <v>TO</v>
      </c>
      <c r="B3056">
        <f t="shared" si="1381"/>
        <v>0</v>
      </c>
      <c r="C3056">
        <f t="shared" si="1382"/>
        <v>5</v>
      </c>
      <c r="D3056">
        <f t="shared" si="1383"/>
        <v>0</v>
      </c>
      <c r="E3056">
        <v>11830</v>
      </c>
      <c r="F3056" t="s">
        <v>11666</v>
      </c>
      <c r="G3056" t="s">
        <v>45</v>
      </c>
      <c r="H3056" t="str">
        <f t="shared" si="1384"/>
        <v>04</v>
      </c>
      <c r="I3056" t="str">
        <f t="shared" si="1385"/>
        <v>Jul</v>
      </c>
      <c r="J3056" t="s">
        <v>224</v>
      </c>
      <c r="K3056" t="str">
        <f t="shared" si="1386"/>
        <v>09</v>
      </c>
      <c r="L3056" t="str">
        <f t="shared" si="1387"/>
        <v>Jul</v>
      </c>
      <c r="M3056" s="36">
        <v>5</v>
      </c>
      <c r="N3056">
        <f t="shared" si="1388"/>
        <v>5</v>
      </c>
      <c r="O3056">
        <f t="shared" si="1389"/>
        <v>0</v>
      </c>
      <c r="P3056">
        <f t="shared" si="1390"/>
        <v>0</v>
      </c>
      <c r="Q3056" t="s">
        <v>116</v>
      </c>
      <c r="R3056" t="s">
        <v>20</v>
      </c>
      <c r="S3056" s="36">
        <v>2</v>
      </c>
      <c r="T3056" s="36">
        <v>2</v>
      </c>
      <c r="U3056" s="2">
        <f>SUMIFS(Solvex!L:L,Solvex!D:D,'Резервации 2026'!E3056)</f>
        <v>2579.2508124999999</v>
      </c>
      <c r="V3056" s="2">
        <f t="shared" ref="V3056" si="1401">+U3056/M3056</f>
        <v>515.85016250000001</v>
      </c>
      <c r="W3056" t="s">
        <v>262</v>
      </c>
      <c r="X3056" t="s">
        <v>11667</v>
      </c>
      <c r="Y3056" t="s">
        <v>9886</v>
      </c>
      <c r="Z3056" t="str">
        <f t="shared" si="1391"/>
        <v>May</v>
      </c>
      <c r="AA3056" s="6">
        <f t="shared" si="1399"/>
        <v>0</v>
      </c>
      <c r="AB3056" s="6">
        <f t="shared" si="1399"/>
        <v>0</v>
      </c>
      <c r="AC3056" s="6">
        <f t="shared" si="1399"/>
        <v>5</v>
      </c>
      <c r="AD3056" s="6">
        <f t="shared" si="1399"/>
        <v>0</v>
      </c>
      <c r="AE3056" s="6">
        <f t="shared" si="1399"/>
        <v>0</v>
      </c>
      <c r="AF3056" s="6">
        <f t="shared" si="1392"/>
        <v>5</v>
      </c>
      <c r="AG3056" s="6">
        <f t="shared" si="1393"/>
        <v>0</v>
      </c>
      <c r="AH3056" s="14" t="str">
        <f>LEFT(X3056,2)&amp;"."&amp;VLOOKUP(MID(X3056,4,3),'Data validation'!$A$1:$B$12,2,FALSE)&amp;".2025"</f>
        <v>28.05.2025</v>
      </c>
      <c r="AI3056">
        <f t="shared" si="1394"/>
        <v>22</v>
      </c>
      <c r="AJ3056" t="str">
        <f>H3056&amp;"."&amp;VLOOKUP(I3056,'Data validation'!$A$1:$B$12,2,FALSE)&amp;".2026"</f>
        <v>04.07.2026</v>
      </c>
      <c r="AK3056">
        <f t="shared" si="1395"/>
        <v>27</v>
      </c>
      <c r="AL3056" t="e">
        <f>VLOOKUP(E3056,[2]Sheet1!$A:$B,2,FALSE)</f>
        <v>#N/A</v>
      </c>
    </row>
    <row r="3057" spans="1:38" x14ac:dyDescent="0.25">
      <c r="A3057" t="str">
        <f>VLOOKUP(Q3057,'Data validation'!$K$2:$L$50,2,FALSE)</f>
        <v>TO</v>
      </c>
      <c r="B3057">
        <f t="shared" si="1381"/>
        <v>2</v>
      </c>
      <c r="C3057">
        <f t="shared" si="1382"/>
        <v>1</v>
      </c>
      <c r="D3057">
        <f t="shared" si="1383"/>
        <v>0</v>
      </c>
      <c r="E3057">
        <v>11505</v>
      </c>
      <c r="F3057" t="s">
        <v>11668</v>
      </c>
      <c r="G3057" t="s">
        <v>1869</v>
      </c>
      <c r="H3057" t="str">
        <f t="shared" si="1384"/>
        <v>29</v>
      </c>
      <c r="I3057" t="str">
        <f t="shared" si="1385"/>
        <v>May</v>
      </c>
      <c r="J3057" t="s">
        <v>27</v>
      </c>
      <c r="K3057" t="str">
        <f t="shared" si="1386"/>
        <v>01</v>
      </c>
      <c r="L3057" t="str">
        <f t="shared" si="1387"/>
        <v>Jun</v>
      </c>
      <c r="M3057" s="36">
        <v>3</v>
      </c>
      <c r="N3057">
        <f t="shared" si="1388"/>
        <v>-28</v>
      </c>
      <c r="O3057">
        <f t="shared" si="1389"/>
        <v>2</v>
      </c>
      <c r="P3057">
        <f t="shared" si="1390"/>
        <v>0</v>
      </c>
      <c r="Q3057" t="s">
        <v>81</v>
      </c>
      <c r="R3057" t="s">
        <v>20</v>
      </c>
      <c r="S3057" s="36">
        <v>2</v>
      </c>
      <c r="T3057" s="36">
        <v>1</v>
      </c>
      <c r="U3057" s="2">
        <f>SUMIFS(SLR!L:L,SLR!D:D,'Резервации 2026'!E3057)</f>
        <v>785.89161059999992</v>
      </c>
      <c r="V3057" s="2">
        <f t="shared" ref="V3057:V3058" si="1402">+U3057/M3057</f>
        <v>261.96387019999997</v>
      </c>
      <c r="W3057" t="s">
        <v>262</v>
      </c>
      <c r="X3057" t="s">
        <v>11669</v>
      </c>
      <c r="Y3057" t="s">
        <v>9455</v>
      </c>
      <c r="Z3057" t="str">
        <f t="shared" si="1391"/>
        <v>May</v>
      </c>
      <c r="AA3057" s="6">
        <f t="shared" si="1399"/>
        <v>2</v>
      </c>
      <c r="AB3057" s="6">
        <f t="shared" si="1399"/>
        <v>0</v>
      </c>
      <c r="AC3057" s="6">
        <f t="shared" si="1399"/>
        <v>0</v>
      </c>
      <c r="AD3057" s="6">
        <f t="shared" si="1399"/>
        <v>0</v>
      </c>
      <c r="AE3057" s="6">
        <f t="shared" si="1399"/>
        <v>0</v>
      </c>
      <c r="AF3057" s="6">
        <f t="shared" si="1392"/>
        <v>2</v>
      </c>
      <c r="AG3057" s="6">
        <f t="shared" si="1393"/>
        <v>-1</v>
      </c>
      <c r="AH3057" s="14" t="str">
        <f>LEFT(X3057,2)&amp;"."&amp;VLOOKUP(MID(X3057,4,3),'Data validation'!$A$1:$B$12,2,FALSE)&amp;".2025"</f>
        <v>17.05.2025</v>
      </c>
      <c r="AI3057">
        <f t="shared" si="1394"/>
        <v>20</v>
      </c>
      <c r="AJ3057" t="str">
        <f>H3057&amp;"."&amp;VLOOKUP(I3057,'Data validation'!$A$1:$B$12,2,FALSE)&amp;".2026"</f>
        <v>29.05.2026</v>
      </c>
      <c r="AK3057">
        <f t="shared" si="1395"/>
        <v>22</v>
      </c>
      <c r="AL3057" t="e">
        <f>VLOOKUP(E3057,[2]Sheet1!$A:$B,2,FALSE)</f>
        <v>#N/A</v>
      </c>
    </row>
    <row r="3058" spans="1:38" x14ac:dyDescent="0.25">
      <c r="A3058" t="str">
        <f>VLOOKUP(Q3058,'Data validation'!$K$2:$L$50,2,FALSE)</f>
        <v>TO</v>
      </c>
      <c r="B3058">
        <f t="shared" si="1381"/>
        <v>0</v>
      </c>
      <c r="C3058">
        <f t="shared" si="1382"/>
        <v>0</v>
      </c>
      <c r="D3058">
        <f t="shared" si="1383"/>
        <v>7</v>
      </c>
      <c r="E3058">
        <v>11509</v>
      </c>
      <c r="F3058" t="s">
        <v>11670</v>
      </c>
      <c r="G3058" t="s">
        <v>350</v>
      </c>
      <c r="H3058" t="str">
        <f t="shared" si="1384"/>
        <v>11</v>
      </c>
      <c r="I3058" t="str">
        <f t="shared" si="1385"/>
        <v>Aug</v>
      </c>
      <c r="J3058" t="s">
        <v>168</v>
      </c>
      <c r="K3058" t="str">
        <f t="shared" si="1386"/>
        <v>18</v>
      </c>
      <c r="L3058" t="str">
        <f t="shared" si="1387"/>
        <v>Aug</v>
      </c>
      <c r="M3058" s="36">
        <v>7</v>
      </c>
      <c r="N3058">
        <f t="shared" si="1388"/>
        <v>7</v>
      </c>
      <c r="O3058">
        <f t="shared" si="1389"/>
        <v>0</v>
      </c>
      <c r="P3058">
        <f t="shared" si="1390"/>
        <v>0</v>
      </c>
      <c r="Q3058" t="s">
        <v>138</v>
      </c>
      <c r="R3058" t="s">
        <v>57</v>
      </c>
      <c r="S3058" s="36">
        <v>2</v>
      </c>
      <c r="T3058" s="36">
        <v>2</v>
      </c>
      <c r="U3058" s="2">
        <f>SUMIFS(TediKam!L:L,TediKam!D:D,'Резервации 2026'!E3058)</f>
        <v>5652.1140003999999</v>
      </c>
      <c r="V3058" s="2">
        <f t="shared" si="1402"/>
        <v>807.4448572</v>
      </c>
      <c r="W3058" t="s">
        <v>1025</v>
      </c>
      <c r="X3058" t="s">
        <v>11671</v>
      </c>
      <c r="Y3058" t="s">
        <v>9455</v>
      </c>
      <c r="Z3058" t="str">
        <f t="shared" si="1391"/>
        <v>May</v>
      </c>
      <c r="AA3058" s="6">
        <f t="shared" si="1399"/>
        <v>0</v>
      </c>
      <c r="AB3058" s="6">
        <f t="shared" si="1399"/>
        <v>0</v>
      </c>
      <c r="AC3058" s="6">
        <f t="shared" si="1399"/>
        <v>0</v>
      </c>
      <c r="AD3058" s="6">
        <f t="shared" si="1399"/>
        <v>7</v>
      </c>
      <c r="AE3058" s="6">
        <f t="shared" si="1399"/>
        <v>0</v>
      </c>
      <c r="AF3058" s="6">
        <f t="shared" si="1392"/>
        <v>7</v>
      </c>
      <c r="AG3058" s="6">
        <f t="shared" si="1393"/>
        <v>0</v>
      </c>
      <c r="AH3058" s="14" t="str">
        <f>LEFT(X3058,2)&amp;"."&amp;VLOOKUP(MID(X3058,4,3),'Data validation'!$A$1:$B$12,2,FALSE)&amp;".2025"</f>
        <v>18.05.2025</v>
      </c>
      <c r="AI3058">
        <f t="shared" si="1394"/>
        <v>21</v>
      </c>
      <c r="AJ3058" t="str">
        <f>H3058&amp;"."&amp;VLOOKUP(I3058,'Data validation'!$A$1:$B$12,2,FALSE)&amp;".2026"</f>
        <v>11.08.2026</v>
      </c>
      <c r="AK3058">
        <f t="shared" si="1395"/>
        <v>33</v>
      </c>
      <c r="AL3058" t="e">
        <f>VLOOKUP(E3058,[2]Sheet1!$A:$B,2,FALSE)</f>
        <v>#N/A</v>
      </c>
    </row>
    <row r="3059" spans="1:38" x14ac:dyDescent="0.25">
      <c r="A3059" t="str">
        <f>VLOOKUP(Q3059,'Data validation'!$K$2:$L$50,2,FALSE)</f>
        <v>TO</v>
      </c>
      <c r="B3059">
        <f t="shared" si="1381"/>
        <v>0</v>
      </c>
      <c r="C3059">
        <f t="shared" si="1382"/>
        <v>4</v>
      </c>
      <c r="D3059">
        <f t="shared" si="1383"/>
        <v>1</v>
      </c>
      <c r="E3059">
        <v>11507</v>
      </c>
      <c r="F3059" t="s">
        <v>11665</v>
      </c>
      <c r="G3059" t="s">
        <v>72</v>
      </c>
      <c r="H3059" t="str">
        <f t="shared" si="1384"/>
        <v>07</v>
      </c>
      <c r="I3059" t="str">
        <f t="shared" si="1385"/>
        <v>Jul</v>
      </c>
      <c r="J3059" t="s">
        <v>235</v>
      </c>
      <c r="K3059" t="str">
        <f t="shared" si="1386"/>
        <v>12</v>
      </c>
      <c r="L3059" t="str">
        <f t="shared" si="1387"/>
        <v>Jul</v>
      </c>
      <c r="M3059" s="36">
        <v>5</v>
      </c>
      <c r="N3059">
        <f t="shared" si="1388"/>
        <v>5</v>
      </c>
      <c r="O3059">
        <f t="shared" si="1389"/>
        <v>0</v>
      </c>
      <c r="P3059">
        <f t="shared" si="1390"/>
        <v>0</v>
      </c>
      <c r="Q3059" t="s">
        <v>3132</v>
      </c>
      <c r="R3059" t="s">
        <v>63</v>
      </c>
      <c r="S3059" s="36">
        <v>2</v>
      </c>
      <c r="T3059" s="36">
        <v>0</v>
      </c>
      <c r="U3059" s="2">
        <f>SUMIFS(Avatar!L:L,Avatar!D:D,'Резервации 2026'!E3059)</f>
        <v>2192.6027798</v>
      </c>
      <c r="V3059" s="2">
        <f>+U3059/M3059</f>
        <v>438.52055596000002</v>
      </c>
      <c r="W3059" t="s">
        <v>1025</v>
      </c>
      <c r="X3059" t="s">
        <v>11664</v>
      </c>
      <c r="Y3059" t="s">
        <v>9455</v>
      </c>
      <c r="Z3059" t="str">
        <f t="shared" si="1391"/>
        <v>May</v>
      </c>
      <c r="AA3059" s="6">
        <f t="shared" si="1399"/>
        <v>0</v>
      </c>
      <c r="AB3059" s="6">
        <f t="shared" si="1399"/>
        <v>0</v>
      </c>
      <c r="AC3059" s="6">
        <f t="shared" si="1399"/>
        <v>5</v>
      </c>
      <c r="AD3059" s="6">
        <f t="shared" si="1399"/>
        <v>0</v>
      </c>
      <c r="AE3059" s="6">
        <f t="shared" si="1399"/>
        <v>0</v>
      </c>
      <c r="AF3059" s="6">
        <f t="shared" si="1392"/>
        <v>5</v>
      </c>
      <c r="AG3059" s="6">
        <f t="shared" si="1393"/>
        <v>0</v>
      </c>
      <c r="AH3059" s="14" t="str">
        <f>LEFT(X3059,2)&amp;"."&amp;VLOOKUP(MID(X3059,4,3),'Data validation'!$A$1:$B$12,2,FALSE)&amp;".2025"</f>
        <v>17.05.2025</v>
      </c>
      <c r="AI3059">
        <f t="shared" si="1394"/>
        <v>20</v>
      </c>
      <c r="AJ3059" t="str">
        <f>H3059&amp;"."&amp;VLOOKUP(I3059,'Data validation'!$A$1:$B$12,2,FALSE)&amp;".2026"</f>
        <v>07.07.2026</v>
      </c>
      <c r="AK3059">
        <f t="shared" si="1395"/>
        <v>28</v>
      </c>
      <c r="AL3059" t="e">
        <f>VLOOKUP(E3059,[2]Sheet1!$A:$B,2,FALSE)</f>
        <v>#N/A</v>
      </c>
    </row>
    <row r="3060" spans="1:38" x14ac:dyDescent="0.25">
      <c r="A3060" t="str">
        <f>VLOOKUP(Q3060,'Data validation'!$K$2:$L$50,2,FALSE)</f>
        <v>BOOKING</v>
      </c>
      <c r="B3060">
        <f t="shared" si="1381"/>
        <v>1</v>
      </c>
      <c r="C3060">
        <f t="shared" si="1382"/>
        <v>1</v>
      </c>
      <c r="D3060">
        <f t="shared" si="1383"/>
        <v>0</v>
      </c>
      <c r="E3060">
        <v>11447</v>
      </c>
      <c r="F3060" t="s">
        <v>11672</v>
      </c>
      <c r="G3060" t="s">
        <v>3113</v>
      </c>
      <c r="H3060" t="str">
        <f t="shared" si="1384"/>
        <v>30</v>
      </c>
      <c r="I3060" t="str">
        <f t="shared" si="1385"/>
        <v>May</v>
      </c>
      <c r="J3060" t="s">
        <v>27</v>
      </c>
      <c r="K3060" t="str">
        <f t="shared" si="1386"/>
        <v>01</v>
      </c>
      <c r="L3060" t="str">
        <f t="shared" si="1387"/>
        <v>Jun</v>
      </c>
      <c r="M3060" s="36">
        <v>2</v>
      </c>
      <c r="N3060">
        <f t="shared" si="1388"/>
        <v>-29</v>
      </c>
      <c r="O3060">
        <f t="shared" si="1389"/>
        <v>1</v>
      </c>
      <c r="P3060">
        <f t="shared" si="1390"/>
        <v>0</v>
      </c>
      <c r="Q3060" t="s">
        <v>587</v>
      </c>
      <c r="R3060" t="s">
        <v>63</v>
      </c>
      <c r="S3060" s="36">
        <v>2</v>
      </c>
      <c r="T3060" s="36">
        <v>1</v>
      </c>
      <c r="U3060" s="2">
        <f>SUMIFS(Booking!L:L,Booking!D:D,'Резервации 2026'!E3060)</f>
        <v>514.50063980000004</v>
      </c>
      <c r="V3060" s="2">
        <f t="shared" ref="V3060" si="1403">+U3060/M3060</f>
        <v>257.25031990000002</v>
      </c>
      <c r="W3060" t="s">
        <v>262</v>
      </c>
      <c r="X3060" t="s">
        <v>11673</v>
      </c>
      <c r="Y3060" t="s">
        <v>11638</v>
      </c>
      <c r="Z3060" t="str">
        <f t="shared" si="1391"/>
        <v>May</v>
      </c>
      <c r="AA3060" s="6">
        <f t="shared" si="1399"/>
        <v>1</v>
      </c>
      <c r="AB3060" s="6">
        <f t="shared" si="1399"/>
        <v>0</v>
      </c>
      <c r="AC3060" s="6">
        <f t="shared" si="1399"/>
        <v>0</v>
      </c>
      <c r="AD3060" s="6">
        <f t="shared" si="1399"/>
        <v>0</v>
      </c>
      <c r="AE3060" s="6">
        <f t="shared" si="1399"/>
        <v>0</v>
      </c>
      <c r="AF3060" s="6">
        <f t="shared" si="1392"/>
        <v>1</v>
      </c>
      <c r="AG3060" s="6">
        <f t="shared" si="1393"/>
        <v>-1</v>
      </c>
      <c r="AH3060" s="14" t="str">
        <f>LEFT(X3060,2)&amp;"."&amp;VLOOKUP(MID(X3060,4,3),'Data validation'!$A$1:$B$12,2,FALSE)&amp;".2025"</f>
        <v>11.05.2025</v>
      </c>
      <c r="AI3060">
        <f t="shared" si="1394"/>
        <v>20</v>
      </c>
      <c r="AJ3060" t="str">
        <f>H3060&amp;"."&amp;VLOOKUP(I3060,'Data validation'!$A$1:$B$12,2,FALSE)&amp;".2026"</f>
        <v>30.05.2026</v>
      </c>
      <c r="AK3060">
        <f t="shared" si="1395"/>
        <v>22</v>
      </c>
      <c r="AL3060" t="e">
        <f>VLOOKUP(E3060,[2]Sheet1!$A:$B,2,FALSE)</f>
        <v>#N/A</v>
      </c>
    </row>
    <row r="3061" spans="1:38" x14ac:dyDescent="0.25">
      <c r="A3061" t="str">
        <f>VLOOKUP(Q3061,'Data validation'!$K$2:$L$50,2,FALSE)</f>
        <v>TO</v>
      </c>
      <c r="B3061">
        <f t="shared" si="1381"/>
        <v>0</v>
      </c>
      <c r="C3061">
        <f t="shared" si="1382"/>
        <v>0</v>
      </c>
      <c r="D3061">
        <f t="shared" si="1383"/>
        <v>4</v>
      </c>
      <c r="E3061">
        <v>11510</v>
      </c>
      <c r="F3061" t="s">
        <v>11674</v>
      </c>
      <c r="G3061" t="s">
        <v>168</v>
      </c>
      <c r="H3061" t="str">
        <f t="shared" si="1384"/>
        <v>18</v>
      </c>
      <c r="I3061" t="str">
        <f t="shared" si="1385"/>
        <v>Aug</v>
      </c>
      <c r="J3061" t="s">
        <v>91</v>
      </c>
      <c r="K3061" t="str">
        <f t="shared" si="1386"/>
        <v>22</v>
      </c>
      <c r="L3061" t="str">
        <f t="shared" si="1387"/>
        <v>Aug</v>
      </c>
      <c r="M3061" s="36">
        <v>4</v>
      </c>
      <c r="N3061">
        <f t="shared" si="1388"/>
        <v>4</v>
      </c>
      <c r="O3061">
        <f t="shared" si="1389"/>
        <v>0</v>
      </c>
      <c r="P3061">
        <f t="shared" si="1390"/>
        <v>0</v>
      </c>
      <c r="Q3061" t="s">
        <v>3132</v>
      </c>
      <c r="R3061" t="s">
        <v>188</v>
      </c>
      <c r="S3061" s="36">
        <v>2</v>
      </c>
      <c r="T3061" s="36">
        <v>2</v>
      </c>
      <c r="U3061" s="2">
        <f>SUMIFS(Avatar!L:L,Avatar!D:D,'Резервации 2026'!E3061)</f>
        <v>2512.0680520000001</v>
      </c>
      <c r="V3061" s="2">
        <f>+U3061/M3061</f>
        <v>628.01701300000002</v>
      </c>
      <c r="W3061" t="s">
        <v>1025</v>
      </c>
      <c r="X3061" t="s">
        <v>11675</v>
      </c>
      <c r="Y3061" t="s">
        <v>9455</v>
      </c>
      <c r="Z3061" t="str">
        <f t="shared" si="1391"/>
        <v>May</v>
      </c>
      <c r="AA3061" s="6">
        <f t="shared" si="1399"/>
        <v>0</v>
      </c>
      <c r="AB3061" s="6">
        <f t="shared" si="1399"/>
        <v>0</v>
      </c>
      <c r="AC3061" s="6">
        <f t="shared" si="1399"/>
        <v>0</v>
      </c>
      <c r="AD3061" s="6">
        <f t="shared" si="1399"/>
        <v>4</v>
      </c>
      <c r="AE3061" s="6">
        <f t="shared" si="1399"/>
        <v>0</v>
      </c>
      <c r="AF3061" s="6">
        <f t="shared" si="1392"/>
        <v>4</v>
      </c>
      <c r="AG3061" s="6">
        <f t="shared" si="1393"/>
        <v>0</v>
      </c>
      <c r="AH3061" s="14" t="str">
        <f>LEFT(X3061,2)&amp;"."&amp;VLOOKUP(MID(X3061,4,3),'Data validation'!$A$1:$B$12,2,FALSE)&amp;".2025"</f>
        <v>18.05.2025</v>
      </c>
      <c r="AI3061">
        <f t="shared" si="1394"/>
        <v>21</v>
      </c>
      <c r="AJ3061" t="str">
        <f>H3061&amp;"."&amp;VLOOKUP(I3061,'Data validation'!$A$1:$B$12,2,FALSE)&amp;".2026"</f>
        <v>18.08.2026</v>
      </c>
      <c r="AK3061">
        <f t="shared" si="1395"/>
        <v>34</v>
      </c>
      <c r="AL3061" t="e">
        <f>VLOOKUP(E3061,[2]Sheet1!$A:$B,2,FALSE)</f>
        <v>#N/A</v>
      </c>
    </row>
    <row r="3062" spans="1:38" x14ac:dyDescent="0.25">
      <c r="A3062" t="str">
        <f>VLOOKUP(Q3062,'Data validation'!$K$2:$L$50,2,FALSE)</f>
        <v>TO</v>
      </c>
      <c r="B3062">
        <f t="shared" si="1381"/>
        <v>2</v>
      </c>
      <c r="C3062">
        <f t="shared" si="1382"/>
        <v>1</v>
      </c>
      <c r="D3062">
        <f t="shared" si="1383"/>
        <v>0</v>
      </c>
      <c r="E3062">
        <v>11394</v>
      </c>
      <c r="F3062" t="s">
        <v>11676</v>
      </c>
      <c r="G3062" t="s">
        <v>1869</v>
      </c>
      <c r="H3062" t="str">
        <f t="shared" si="1384"/>
        <v>29</v>
      </c>
      <c r="I3062" t="str">
        <f t="shared" si="1385"/>
        <v>May</v>
      </c>
      <c r="J3062" t="s">
        <v>27</v>
      </c>
      <c r="K3062" t="str">
        <f t="shared" si="1386"/>
        <v>01</v>
      </c>
      <c r="L3062" t="str">
        <f t="shared" si="1387"/>
        <v>Jun</v>
      </c>
      <c r="M3062" s="36">
        <v>3</v>
      </c>
      <c r="N3062">
        <f t="shared" si="1388"/>
        <v>-28</v>
      </c>
      <c r="O3062">
        <f t="shared" si="1389"/>
        <v>2</v>
      </c>
      <c r="P3062">
        <f t="shared" si="1390"/>
        <v>0</v>
      </c>
      <c r="Q3062" t="s">
        <v>81</v>
      </c>
      <c r="R3062" t="s">
        <v>63</v>
      </c>
      <c r="S3062" s="36">
        <v>2</v>
      </c>
      <c r="T3062" s="36">
        <v>2</v>
      </c>
      <c r="U3062" s="2">
        <f>SUMIFS(SLR!L:L,SLR!D:D,'Резервации 2026'!E3062)</f>
        <v>982.39385070000003</v>
      </c>
      <c r="V3062" s="2">
        <f t="shared" ref="V3062" si="1404">+U3062/M3062</f>
        <v>327.46461690000001</v>
      </c>
      <c r="W3062" t="s">
        <v>262</v>
      </c>
      <c r="X3062" t="s">
        <v>11677</v>
      </c>
      <c r="Y3062" t="s">
        <v>11192</v>
      </c>
      <c r="Z3062" t="str">
        <f t="shared" si="1391"/>
        <v>May</v>
      </c>
      <c r="AA3062" s="6">
        <f t="shared" si="1399"/>
        <v>2</v>
      </c>
      <c r="AB3062" s="6">
        <f t="shared" si="1399"/>
        <v>0</v>
      </c>
      <c r="AC3062" s="6">
        <f t="shared" si="1399"/>
        <v>0</v>
      </c>
      <c r="AD3062" s="6">
        <f t="shared" si="1399"/>
        <v>0</v>
      </c>
      <c r="AE3062" s="6">
        <f t="shared" si="1399"/>
        <v>0</v>
      </c>
      <c r="AF3062" s="6">
        <f t="shared" si="1392"/>
        <v>2</v>
      </c>
      <c r="AG3062" s="6">
        <f t="shared" si="1393"/>
        <v>-1</v>
      </c>
      <c r="AH3062" s="14" t="str">
        <f>LEFT(X3062,2)&amp;"."&amp;VLOOKUP(MID(X3062,4,3),'Data validation'!$A$1:$B$12,2,FALSE)&amp;".2025"</f>
        <v>11.05.2025</v>
      </c>
      <c r="AI3062">
        <f t="shared" si="1394"/>
        <v>20</v>
      </c>
      <c r="AJ3062" t="str">
        <f>H3062&amp;"."&amp;VLOOKUP(I3062,'Data validation'!$A$1:$B$12,2,FALSE)&amp;".2026"</f>
        <v>29.05.2026</v>
      </c>
      <c r="AK3062">
        <f t="shared" si="1395"/>
        <v>22</v>
      </c>
      <c r="AL3062" t="e">
        <f>VLOOKUP(E3062,[2]Sheet1!$A:$B,2,FALSE)</f>
        <v>#N/A</v>
      </c>
    </row>
    <row r="3063" spans="1:38" x14ac:dyDescent="0.25">
      <c r="A3063" t="str">
        <f>VLOOKUP(Q3063,'Data validation'!$K$2:$L$50,2,FALSE)</f>
        <v>BOOKING</v>
      </c>
      <c r="B3063">
        <f t="shared" si="1381"/>
        <v>2</v>
      </c>
      <c r="C3063">
        <f t="shared" si="1382"/>
        <v>1</v>
      </c>
      <c r="D3063">
        <f t="shared" si="1383"/>
        <v>0</v>
      </c>
      <c r="E3063">
        <v>11763</v>
      </c>
      <c r="F3063" t="s">
        <v>11678</v>
      </c>
      <c r="G3063" t="s">
        <v>1869</v>
      </c>
      <c r="H3063" t="str">
        <f t="shared" si="1384"/>
        <v>29</v>
      </c>
      <c r="I3063" t="str">
        <f t="shared" si="1385"/>
        <v>May</v>
      </c>
      <c r="J3063" t="s">
        <v>27</v>
      </c>
      <c r="K3063" t="str">
        <f t="shared" si="1386"/>
        <v>01</v>
      </c>
      <c r="L3063" t="str">
        <f t="shared" si="1387"/>
        <v>Jun</v>
      </c>
      <c r="M3063" s="36">
        <v>3</v>
      </c>
      <c r="N3063">
        <f t="shared" si="1388"/>
        <v>-28</v>
      </c>
      <c r="O3063">
        <f t="shared" si="1389"/>
        <v>2</v>
      </c>
      <c r="P3063">
        <f t="shared" si="1390"/>
        <v>0</v>
      </c>
      <c r="Q3063" t="s">
        <v>587</v>
      </c>
      <c r="R3063" t="s">
        <v>17</v>
      </c>
      <c r="S3063" s="36">
        <v>2</v>
      </c>
      <c r="T3063" s="36">
        <v>2</v>
      </c>
      <c r="U3063" s="2">
        <f>SUMIFS(Booking!L:L,Booking!D:D,'Резервации 2026'!E3063)</f>
        <v>926.59402079999995</v>
      </c>
      <c r="V3063" s="2">
        <f t="shared" ref="V3063" si="1405">+U3063/M3063</f>
        <v>308.8646736</v>
      </c>
      <c r="W3063" t="s">
        <v>262</v>
      </c>
      <c r="X3063" t="s">
        <v>11679</v>
      </c>
      <c r="Y3063" t="s">
        <v>1483</v>
      </c>
      <c r="Z3063" t="str">
        <f t="shared" si="1391"/>
        <v>May</v>
      </c>
      <c r="AA3063" s="6">
        <f t="shared" si="1399"/>
        <v>2</v>
      </c>
      <c r="AB3063" s="6">
        <f t="shared" si="1399"/>
        <v>0</v>
      </c>
      <c r="AC3063" s="6">
        <f t="shared" si="1399"/>
        <v>0</v>
      </c>
      <c r="AD3063" s="6">
        <f t="shared" si="1399"/>
        <v>0</v>
      </c>
      <c r="AE3063" s="6">
        <f t="shared" si="1399"/>
        <v>0</v>
      </c>
      <c r="AF3063" s="6">
        <f t="shared" si="1392"/>
        <v>2</v>
      </c>
      <c r="AG3063" s="6">
        <f t="shared" si="1393"/>
        <v>-1</v>
      </c>
      <c r="AH3063" s="14" t="str">
        <f>LEFT(X3063,2)&amp;"."&amp;VLOOKUP(MID(X3063,4,3),'Data validation'!$A$1:$B$12,2,FALSE)&amp;".2025"</f>
        <v>27.05.2025</v>
      </c>
      <c r="AI3063">
        <f t="shared" si="1394"/>
        <v>22</v>
      </c>
      <c r="AJ3063" t="str">
        <f>H3063&amp;"."&amp;VLOOKUP(I3063,'Data validation'!$A$1:$B$12,2,FALSE)&amp;".2026"</f>
        <v>29.05.2026</v>
      </c>
      <c r="AK3063">
        <f t="shared" si="1395"/>
        <v>22</v>
      </c>
      <c r="AL3063" t="e">
        <f>VLOOKUP(E3063,[2]Sheet1!$A:$B,2,FALSE)</f>
        <v>#N/A</v>
      </c>
    </row>
    <row r="3064" spans="1:38" x14ac:dyDescent="0.25">
      <c r="A3064" t="str">
        <f>VLOOKUP(Q3064,'Data validation'!$K$2:$L$50,2,FALSE)</f>
        <v>BOOKING</v>
      </c>
      <c r="B3064">
        <f t="shared" si="1381"/>
        <v>0</v>
      </c>
      <c r="C3064">
        <f t="shared" si="1382"/>
        <v>3</v>
      </c>
      <c r="D3064">
        <f t="shared" si="1383"/>
        <v>0</v>
      </c>
      <c r="E3064">
        <v>11917</v>
      </c>
      <c r="F3064" t="s">
        <v>11680</v>
      </c>
      <c r="G3064" t="s">
        <v>275</v>
      </c>
      <c r="H3064" t="str">
        <f t="shared" si="1384"/>
        <v>22</v>
      </c>
      <c r="I3064" t="str">
        <f t="shared" si="1385"/>
        <v>Jun</v>
      </c>
      <c r="J3064" t="s">
        <v>303</v>
      </c>
      <c r="K3064" t="str">
        <f t="shared" si="1386"/>
        <v>25</v>
      </c>
      <c r="L3064" t="str">
        <f t="shared" si="1387"/>
        <v>Jun</v>
      </c>
      <c r="M3064" s="36">
        <v>3</v>
      </c>
      <c r="N3064">
        <f t="shared" si="1388"/>
        <v>3</v>
      </c>
      <c r="O3064">
        <f t="shared" si="1389"/>
        <v>0</v>
      </c>
      <c r="P3064">
        <f t="shared" si="1390"/>
        <v>0</v>
      </c>
      <c r="Q3064" t="s">
        <v>587</v>
      </c>
      <c r="R3064" t="s">
        <v>17</v>
      </c>
      <c r="S3064" s="36">
        <v>2</v>
      </c>
      <c r="T3064" s="36">
        <v>2</v>
      </c>
      <c r="U3064" s="2">
        <v>1297.1997616513761</v>
      </c>
      <c r="V3064" s="2">
        <v>432.39992055045866</v>
      </c>
      <c r="X3064" t="s">
        <v>11681</v>
      </c>
      <c r="Y3064" t="s">
        <v>4651</v>
      </c>
      <c r="Z3064" t="str">
        <f t="shared" si="1391"/>
        <v>Jun</v>
      </c>
      <c r="AA3064" s="6">
        <f t="shared" si="1399"/>
        <v>0</v>
      </c>
      <c r="AB3064" s="6">
        <f t="shared" si="1399"/>
        <v>3</v>
      </c>
      <c r="AC3064" s="6">
        <f t="shared" si="1399"/>
        <v>0</v>
      </c>
      <c r="AD3064" s="6">
        <f t="shared" si="1399"/>
        <v>0</v>
      </c>
      <c r="AE3064" s="6">
        <f t="shared" si="1399"/>
        <v>0</v>
      </c>
      <c r="AF3064" s="6">
        <f t="shared" si="1392"/>
        <v>3</v>
      </c>
      <c r="AG3064" s="6">
        <f t="shared" si="1393"/>
        <v>0</v>
      </c>
      <c r="AH3064" s="14" t="str">
        <f>LEFT(X3064,2)&amp;"."&amp;VLOOKUP(MID(X3064,4,3),'Data validation'!$A$1:$B$12,2,FALSE)&amp;".2025"</f>
        <v>02.06.2025</v>
      </c>
      <c r="AI3064">
        <f t="shared" si="1394"/>
        <v>23</v>
      </c>
      <c r="AJ3064" t="str">
        <f>H3064&amp;"."&amp;VLOOKUP(I3064,'Data validation'!$A$1:$B$12,2,FALSE)&amp;".2026"</f>
        <v>22.06.2026</v>
      </c>
      <c r="AK3064">
        <f t="shared" si="1395"/>
        <v>26</v>
      </c>
      <c r="AL3064" t="e">
        <f>VLOOKUP(E3064,[2]Sheet1!$A:$B,2,FALSE)</f>
        <v>#N/A</v>
      </c>
    </row>
    <row r="3065" spans="1:38" x14ac:dyDescent="0.25">
      <c r="A3065" t="str">
        <f>VLOOKUP(Q3065,'Data validation'!$K$2:$L$50,2,FALSE)</f>
        <v>BOOKING</v>
      </c>
      <c r="B3065">
        <f t="shared" si="1381"/>
        <v>0</v>
      </c>
      <c r="C3065">
        <f t="shared" si="1382"/>
        <v>3</v>
      </c>
      <c r="D3065">
        <f t="shared" si="1383"/>
        <v>0</v>
      </c>
      <c r="E3065">
        <v>11916</v>
      </c>
      <c r="F3065" t="s">
        <v>11680</v>
      </c>
      <c r="G3065" t="s">
        <v>275</v>
      </c>
      <c r="H3065" t="str">
        <f t="shared" si="1384"/>
        <v>22</v>
      </c>
      <c r="I3065" t="str">
        <f t="shared" si="1385"/>
        <v>Jun</v>
      </c>
      <c r="J3065" t="s">
        <v>303</v>
      </c>
      <c r="K3065" t="str">
        <f t="shared" si="1386"/>
        <v>25</v>
      </c>
      <c r="L3065" t="str">
        <f t="shared" si="1387"/>
        <v>Jun</v>
      </c>
      <c r="M3065" s="36">
        <v>3</v>
      </c>
      <c r="N3065">
        <f t="shared" si="1388"/>
        <v>3</v>
      </c>
      <c r="O3065">
        <f t="shared" si="1389"/>
        <v>0</v>
      </c>
      <c r="P3065">
        <f t="shared" si="1390"/>
        <v>0</v>
      </c>
      <c r="Q3065" t="s">
        <v>587</v>
      </c>
      <c r="R3065" t="s">
        <v>17</v>
      </c>
      <c r="S3065" s="36">
        <v>2</v>
      </c>
      <c r="T3065" s="36">
        <v>2</v>
      </c>
      <c r="U3065" s="2">
        <v>1297.1997616513761</v>
      </c>
      <c r="V3065" s="2">
        <v>432.39992055045866</v>
      </c>
      <c r="W3065" t="s">
        <v>262</v>
      </c>
      <c r="X3065" t="s">
        <v>11681</v>
      </c>
      <c r="Y3065" t="s">
        <v>4651</v>
      </c>
      <c r="Z3065" t="str">
        <f t="shared" si="1391"/>
        <v>Jun</v>
      </c>
      <c r="AA3065" s="6">
        <f t="shared" si="1399"/>
        <v>0</v>
      </c>
      <c r="AB3065" s="6">
        <f t="shared" si="1399"/>
        <v>3</v>
      </c>
      <c r="AC3065" s="6">
        <f t="shared" si="1399"/>
        <v>0</v>
      </c>
      <c r="AD3065" s="6">
        <f t="shared" si="1399"/>
        <v>0</v>
      </c>
      <c r="AE3065" s="6">
        <f t="shared" si="1399"/>
        <v>0</v>
      </c>
      <c r="AF3065" s="6">
        <f t="shared" si="1392"/>
        <v>3</v>
      </c>
      <c r="AG3065" s="6">
        <f t="shared" si="1393"/>
        <v>0</v>
      </c>
      <c r="AH3065" s="14" t="str">
        <f>LEFT(X3065,2)&amp;"."&amp;VLOOKUP(MID(X3065,4,3),'Data validation'!$A$1:$B$12,2,FALSE)&amp;".2025"</f>
        <v>02.06.2025</v>
      </c>
      <c r="AI3065">
        <f t="shared" si="1394"/>
        <v>23</v>
      </c>
      <c r="AJ3065" t="str">
        <f>H3065&amp;"."&amp;VLOOKUP(I3065,'Data validation'!$A$1:$B$12,2,FALSE)&amp;".2026"</f>
        <v>22.06.2026</v>
      </c>
      <c r="AK3065">
        <f t="shared" si="1395"/>
        <v>26</v>
      </c>
      <c r="AL3065" t="e">
        <f>VLOOKUP(E3065,[2]Sheet1!$A:$B,2,FALSE)</f>
        <v>#N/A</v>
      </c>
    </row>
    <row r="3066" spans="1:38" x14ac:dyDescent="0.25">
      <c r="A3066" t="str">
        <f>VLOOKUP(Q3066,'Data validation'!$K$2:$L$50,2,FALSE)</f>
        <v>BOOKING</v>
      </c>
      <c r="B3066">
        <f t="shared" ref="B3066:B3106" si="1406">AA3066+IF(I3066="Jun",IF(_xlfn.NUMBERVALUE(H3066)&gt;14,0,IF(_xlfn.NUMBERVALUE(K3066)&lt;14,M3066,15-_xlfn.NUMBERVALUE(H3066))),0)</f>
        <v>2</v>
      </c>
      <c r="C3066">
        <f t="shared" ref="C3066:C3106" si="1407">M3066-B3066-D3066</f>
        <v>1</v>
      </c>
      <c r="D3066">
        <f t="shared" ref="D3066:D3106" si="1408">IF(L3066="Jul",IF(_xlfn.NUMBERVALUE(K3066)&lt;11,0,IF(I3066="Jul",IF(_xlfn.NUMBERVALUE(H3066)&gt;11,M3066,_xlfn.NUMBERVALUE(K3066)-11),0)),0)+IF(L3066="Aug",IF(_xlfn.NUMBERVALUE(K3066)&gt;24,IF(_xlfn.NUMBERVALUE(H3066)&gt;24,0,25-_xlfn.NUMBERVALUE(H3066)),IF(I3066="Aug",M3066,_xlfn.NUMBERVALUE(K3066)-1+32-_xlfn.NUMBERVALUE(H3066))),0)</f>
        <v>0</v>
      </c>
      <c r="E3066">
        <v>11559</v>
      </c>
      <c r="F3066" t="s">
        <v>11682</v>
      </c>
      <c r="G3066" t="s">
        <v>1869</v>
      </c>
      <c r="H3066" t="str">
        <f t="shared" ref="H3066:H3106" si="1409">LEFT(G3066,2)</f>
        <v>29</v>
      </c>
      <c r="I3066" t="str">
        <f t="shared" ref="I3066:I3106" si="1410">MID(G3066,4,3)</f>
        <v>May</v>
      </c>
      <c r="J3066" t="s">
        <v>27</v>
      </c>
      <c r="K3066" t="str">
        <f t="shared" ref="K3066:K3106" si="1411">LEFT(J3066,2)</f>
        <v>01</v>
      </c>
      <c r="L3066" t="str">
        <f t="shared" ref="L3066:L3106" si="1412">MID(J3066,4,3)</f>
        <v>Jun</v>
      </c>
      <c r="M3066" s="36">
        <v>3</v>
      </c>
      <c r="N3066">
        <f t="shared" ref="N3066:N3106" si="1413">+K3066-H3066</f>
        <v>-28</v>
      </c>
      <c r="O3066">
        <f t="shared" ref="O3066:O3106" si="1414">IF(I3066=L3066,0,31-H3066)</f>
        <v>2</v>
      </c>
      <c r="P3066">
        <f t="shared" ref="P3066:P3106" si="1415">IF(I3066=L3066,0,K3066-1)</f>
        <v>0</v>
      </c>
      <c r="Q3066" t="s">
        <v>587</v>
      </c>
      <c r="R3066" t="s">
        <v>63</v>
      </c>
      <c r="S3066" s="36">
        <v>2</v>
      </c>
      <c r="T3066" s="36">
        <v>2</v>
      </c>
      <c r="U3066" s="2">
        <f>SUMIFS(Booking!L:L,Booking!D:D,'Резервации 2026'!E3066)</f>
        <v>964.67403090000005</v>
      </c>
      <c r="V3066" s="2">
        <f t="shared" ref="V3066:V3068" si="1416">+U3066/M3066</f>
        <v>321.55801030000003</v>
      </c>
      <c r="W3066" t="s">
        <v>262</v>
      </c>
      <c r="X3066" t="s">
        <v>11683</v>
      </c>
      <c r="Y3066" t="s">
        <v>11684</v>
      </c>
      <c r="Z3066" t="str">
        <f t="shared" ref="Z3066:Z3106" si="1417">MID(X3066,4,3)</f>
        <v>May</v>
      </c>
      <c r="AA3066" s="6">
        <f t="shared" si="1399"/>
        <v>2</v>
      </c>
      <c r="AB3066" s="6">
        <f t="shared" si="1399"/>
        <v>0</v>
      </c>
      <c r="AC3066" s="6">
        <f t="shared" si="1399"/>
        <v>0</v>
      </c>
      <c r="AD3066" s="6">
        <f t="shared" si="1399"/>
        <v>0</v>
      </c>
      <c r="AE3066" s="6">
        <f t="shared" si="1399"/>
        <v>0</v>
      </c>
      <c r="AF3066" s="6">
        <f t="shared" ref="AF3066:AF3106" si="1418">SUM(AA3066:AE3066)</f>
        <v>2</v>
      </c>
      <c r="AG3066" s="6">
        <f t="shared" ref="AG3066:AG3106" si="1419">+AF3066-M3066</f>
        <v>-1</v>
      </c>
      <c r="AH3066" s="14" t="str">
        <f>LEFT(X3066,2)&amp;"."&amp;VLOOKUP(MID(X3066,4,3),'Data validation'!$A$1:$B$12,2,FALSE)&amp;".2025"</f>
        <v>18.05.2025</v>
      </c>
      <c r="AI3066">
        <f t="shared" ref="AI3066:AI3106" si="1420">WEEKNUM(AH3066)</f>
        <v>21</v>
      </c>
      <c r="AJ3066" t="str">
        <f>H3066&amp;"."&amp;VLOOKUP(I3066,'Data validation'!$A$1:$B$12,2,FALSE)&amp;".2026"</f>
        <v>29.05.2026</v>
      </c>
      <c r="AK3066">
        <f t="shared" ref="AK3066:AK3106" si="1421">WEEKNUM(AJ3066)</f>
        <v>22</v>
      </c>
      <c r="AL3066" t="e">
        <f>VLOOKUP(E3066,[2]Sheet1!$A:$B,2,FALSE)</f>
        <v>#N/A</v>
      </c>
    </row>
    <row r="3067" spans="1:38" x14ac:dyDescent="0.25">
      <c r="A3067" t="str">
        <f>VLOOKUP(Q3067,'Data validation'!$K$2:$L$50,2,FALSE)</f>
        <v>TO</v>
      </c>
      <c r="B3067">
        <f t="shared" si="1406"/>
        <v>0</v>
      </c>
      <c r="C3067">
        <f t="shared" si="1407"/>
        <v>6</v>
      </c>
      <c r="D3067">
        <f t="shared" si="1408"/>
        <v>0</v>
      </c>
      <c r="E3067">
        <v>11448</v>
      </c>
      <c r="F3067" t="s">
        <v>11685</v>
      </c>
      <c r="G3067" t="s">
        <v>313</v>
      </c>
      <c r="H3067" t="str">
        <f t="shared" si="1409"/>
        <v>05</v>
      </c>
      <c r="I3067" t="str">
        <f t="shared" si="1410"/>
        <v>Jul</v>
      </c>
      <c r="J3067" t="s">
        <v>323</v>
      </c>
      <c r="K3067" t="str">
        <f t="shared" si="1411"/>
        <v>11</v>
      </c>
      <c r="L3067" t="str">
        <f t="shared" si="1412"/>
        <v>Jul</v>
      </c>
      <c r="M3067" s="36">
        <v>6</v>
      </c>
      <c r="N3067">
        <f t="shared" si="1413"/>
        <v>6</v>
      </c>
      <c r="O3067">
        <f t="shared" si="1414"/>
        <v>0</v>
      </c>
      <c r="P3067">
        <f t="shared" si="1415"/>
        <v>0</v>
      </c>
      <c r="Q3067" t="s">
        <v>56</v>
      </c>
      <c r="R3067" t="s">
        <v>48</v>
      </c>
      <c r="S3067" s="36">
        <v>2</v>
      </c>
      <c r="T3067" s="36">
        <v>2</v>
      </c>
      <c r="U3067" s="2">
        <f>SUMIFS(Novoton!L:L,Novoton!D:D,'Резервации 2026'!E3067)</f>
        <v>2379.3845447999997</v>
      </c>
      <c r="V3067" s="2">
        <f t="shared" si="1416"/>
        <v>396.56409079999997</v>
      </c>
      <c r="W3067" t="s">
        <v>262</v>
      </c>
      <c r="X3067" t="s">
        <v>11686</v>
      </c>
      <c r="Y3067" t="s">
        <v>11687</v>
      </c>
      <c r="Z3067" t="str">
        <f t="shared" si="1417"/>
        <v>May</v>
      </c>
      <c r="AA3067" s="6">
        <f t="shared" si="1399"/>
        <v>0</v>
      </c>
      <c r="AB3067" s="6">
        <f t="shared" si="1399"/>
        <v>0</v>
      </c>
      <c r="AC3067" s="6">
        <f t="shared" si="1399"/>
        <v>6</v>
      </c>
      <c r="AD3067" s="6">
        <f t="shared" si="1399"/>
        <v>0</v>
      </c>
      <c r="AE3067" s="6">
        <f t="shared" si="1399"/>
        <v>0</v>
      </c>
      <c r="AF3067" s="6">
        <f t="shared" si="1418"/>
        <v>6</v>
      </c>
      <c r="AG3067" s="6">
        <f t="shared" si="1419"/>
        <v>0</v>
      </c>
      <c r="AH3067" s="14" t="str">
        <f>LEFT(X3067,2)&amp;"."&amp;VLOOKUP(MID(X3067,4,3),'Data validation'!$A$1:$B$12,2,FALSE)&amp;".2025"</f>
        <v>12.05.2025</v>
      </c>
      <c r="AI3067">
        <f t="shared" si="1420"/>
        <v>20</v>
      </c>
      <c r="AJ3067" t="str">
        <f>H3067&amp;"."&amp;VLOOKUP(I3067,'Data validation'!$A$1:$B$12,2,FALSE)&amp;".2026"</f>
        <v>05.07.2026</v>
      </c>
      <c r="AK3067">
        <f t="shared" si="1421"/>
        <v>28</v>
      </c>
      <c r="AL3067" t="e">
        <f>VLOOKUP(E3067,[2]Sheet1!$A:$B,2,FALSE)</f>
        <v>#N/A</v>
      </c>
    </row>
    <row r="3068" spans="1:38" x14ac:dyDescent="0.25">
      <c r="A3068" t="str">
        <f>VLOOKUP(Q3068,'Data validation'!$K$2:$L$50,2,FALSE)</f>
        <v>TO</v>
      </c>
      <c r="B3068">
        <f t="shared" si="1406"/>
        <v>1</v>
      </c>
      <c r="C3068">
        <f t="shared" si="1407"/>
        <v>0</v>
      </c>
      <c r="D3068">
        <f t="shared" si="1408"/>
        <v>0</v>
      </c>
      <c r="E3068">
        <v>11684</v>
      </c>
      <c r="F3068" t="s">
        <v>11399</v>
      </c>
      <c r="G3068" t="s">
        <v>10224</v>
      </c>
      <c r="H3068" t="str">
        <f t="shared" si="1409"/>
        <v>04</v>
      </c>
      <c r="I3068" t="str">
        <f t="shared" si="1410"/>
        <v>Jun</v>
      </c>
      <c r="J3068" t="s">
        <v>2076</v>
      </c>
      <c r="K3068" t="str">
        <f t="shared" si="1411"/>
        <v>05</v>
      </c>
      <c r="L3068" t="str">
        <f t="shared" si="1412"/>
        <v>Jun</v>
      </c>
      <c r="M3068" s="36">
        <v>1</v>
      </c>
      <c r="N3068">
        <f t="shared" si="1413"/>
        <v>1</v>
      </c>
      <c r="O3068">
        <f t="shared" si="1414"/>
        <v>0</v>
      </c>
      <c r="P3068">
        <f t="shared" si="1415"/>
        <v>0</v>
      </c>
      <c r="Q3068" t="s">
        <v>11400</v>
      </c>
      <c r="R3068" t="s">
        <v>20</v>
      </c>
      <c r="S3068" s="36">
        <v>1</v>
      </c>
      <c r="T3068" s="36">
        <v>0</v>
      </c>
      <c r="U3068" s="2">
        <f>SUMIFS(KarinDom!L:L,KarinDom!D:D,'Резервации 2026'!E3068)</f>
        <v>158.26576360000001</v>
      </c>
      <c r="V3068" s="2">
        <f t="shared" si="1416"/>
        <v>158.26576360000001</v>
      </c>
      <c r="W3068" t="s">
        <v>227</v>
      </c>
      <c r="X3068" t="s">
        <v>11401</v>
      </c>
      <c r="Z3068" t="str">
        <f t="shared" si="1417"/>
        <v>May</v>
      </c>
      <c r="AA3068" s="6">
        <f t="shared" si="1399"/>
        <v>0</v>
      </c>
      <c r="AB3068" s="6">
        <f t="shared" si="1399"/>
        <v>1</v>
      </c>
      <c r="AC3068" s="6">
        <f t="shared" si="1399"/>
        <v>0</v>
      </c>
      <c r="AD3068" s="6">
        <f t="shared" si="1399"/>
        <v>0</v>
      </c>
      <c r="AE3068" s="6">
        <f t="shared" si="1399"/>
        <v>0</v>
      </c>
      <c r="AF3068" s="6">
        <f t="shared" si="1418"/>
        <v>1</v>
      </c>
      <c r="AG3068" s="6">
        <f t="shared" si="1419"/>
        <v>0</v>
      </c>
      <c r="AH3068" s="14" t="str">
        <f>LEFT(X3068,2)&amp;"."&amp;VLOOKUP(MID(X3068,4,3),'Data validation'!$A$1:$B$12,2,FALSE)&amp;".2025"</f>
        <v>26.05.2025</v>
      </c>
      <c r="AI3068">
        <f t="shared" si="1420"/>
        <v>22</v>
      </c>
      <c r="AJ3068" t="str">
        <f>H3068&amp;"."&amp;VLOOKUP(I3068,'Data validation'!$A$1:$B$12,2,FALSE)&amp;".2026"</f>
        <v>04.06.2026</v>
      </c>
      <c r="AK3068">
        <f t="shared" si="1421"/>
        <v>23</v>
      </c>
      <c r="AL3068" t="e">
        <f>VLOOKUP(E3068,[2]Sheet1!$A:$B,2,FALSE)</f>
        <v>#N/A</v>
      </c>
    </row>
    <row r="3069" spans="1:38" x14ac:dyDescent="0.25">
      <c r="A3069" t="str">
        <f>VLOOKUP(Q3069,'Data validation'!$K$2:$L$50,2,FALSE)</f>
        <v>INDIVIDUAL</v>
      </c>
      <c r="B3069">
        <f t="shared" si="1406"/>
        <v>3</v>
      </c>
      <c r="C3069">
        <f t="shared" si="1407"/>
        <v>0</v>
      </c>
      <c r="D3069">
        <f t="shared" si="1408"/>
        <v>0</v>
      </c>
      <c r="E3069">
        <v>11450</v>
      </c>
      <c r="F3069" t="s">
        <v>9453</v>
      </c>
      <c r="G3069" t="s">
        <v>9454</v>
      </c>
      <c r="H3069" t="str">
        <f t="shared" si="1409"/>
        <v>14</v>
      </c>
      <c r="I3069" t="str">
        <f t="shared" si="1410"/>
        <v>May</v>
      </c>
      <c r="J3069" t="s">
        <v>9455</v>
      </c>
      <c r="K3069" t="str">
        <f t="shared" si="1411"/>
        <v>17</v>
      </c>
      <c r="L3069" t="str">
        <f t="shared" si="1412"/>
        <v>May</v>
      </c>
      <c r="M3069" s="36">
        <v>3</v>
      </c>
      <c r="N3069">
        <f t="shared" si="1413"/>
        <v>3</v>
      </c>
      <c r="O3069">
        <f t="shared" si="1414"/>
        <v>0</v>
      </c>
      <c r="P3069">
        <f t="shared" si="1415"/>
        <v>0</v>
      </c>
      <c r="Q3069" t="s">
        <v>24</v>
      </c>
      <c r="R3069" t="s">
        <v>20</v>
      </c>
      <c r="S3069" s="36">
        <v>1</v>
      </c>
      <c r="T3069" s="36">
        <v>0</v>
      </c>
      <c r="U3069" s="2">
        <v>0</v>
      </c>
      <c r="V3069" s="2">
        <v>0</v>
      </c>
      <c r="W3069" t="s">
        <v>227</v>
      </c>
      <c r="X3069" t="s">
        <v>11688</v>
      </c>
      <c r="Y3069" t="s">
        <v>11687</v>
      </c>
      <c r="Z3069" t="str">
        <f t="shared" si="1417"/>
        <v>May</v>
      </c>
      <c r="AA3069" s="6">
        <f t="shared" si="1399"/>
        <v>3</v>
      </c>
      <c r="AB3069" s="6">
        <f t="shared" si="1399"/>
        <v>0</v>
      </c>
      <c r="AC3069" s="6">
        <f t="shared" si="1399"/>
        <v>0</v>
      </c>
      <c r="AD3069" s="6">
        <f t="shared" si="1399"/>
        <v>0</v>
      </c>
      <c r="AE3069" s="6">
        <f t="shared" si="1399"/>
        <v>0</v>
      </c>
      <c r="AF3069" s="6">
        <f t="shared" si="1418"/>
        <v>3</v>
      </c>
      <c r="AG3069" s="6">
        <f t="shared" si="1419"/>
        <v>0</v>
      </c>
      <c r="AH3069" s="14" t="str">
        <f>LEFT(X3069,2)&amp;"."&amp;VLOOKUP(MID(X3069,4,3),'Data validation'!$A$1:$B$12,2,FALSE)&amp;".2025"</f>
        <v>12.05.2025</v>
      </c>
      <c r="AI3069">
        <f t="shared" si="1420"/>
        <v>20</v>
      </c>
      <c r="AJ3069" t="str">
        <f>H3069&amp;"."&amp;VLOOKUP(I3069,'Data validation'!$A$1:$B$12,2,FALSE)&amp;".2026"</f>
        <v>14.05.2026</v>
      </c>
      <c r="AK3069">
        <f t="shared" si="1421"/>
        <v>20</v>
      </c>
      <c r="AL3069" t="e">
        <f>VLOOKUP(E3069,[2]Sheet1!$A:$B,2,FALSE)</f>
        <v>#N/A</v>
      </c>
    </row>
    <row r="3070" spans="1:38" x14ac:dyDescent="0.25">
      <c r="A3070" t="str">
        <f>VLOOKUP(Q3070,'Data validation'!$K$2:$L$50,2,FALSE)</f>
        <v>TO</v>
      </c>
      <c r="B3070">
        <f t="shared" si="1406"/>
        <v>1</v>
      </c>
      <c r="C3070">
        <f t="shared" si="1407"/>
        <v>0</v>
      </c>
      <c r="D3070">
        <f t="shared" si="1408"/>
        <v>0</v>
      </c>
      <c r="E3070">
        <v>11701</v>
      </c>
      <c r="F3070" t="s">
        <v>11399</v>
      </c>
      <c r="G3070" t="s">
        <v>10224</v>
      </c>
      <c r="H3070" t="str">
        <f t="shared" si="1409"/>
        <v>04</v>
      </c>
      <c r="I3070" t="str">
        <f t="shared" si="1410"/>
        <v>Jun</v>
      </c>
      <c r="J3070" t="s">
        <v>2076</v>
      </c>
      <c r="K3070" t="str">
        <f t="shared" si="1411"/>
        <v>05</v>
      </c>
      <c r="L3070" t="str">
        <f t="shared" si="1412"/>
        <v>Jun</v>
      </c>
      <c r="M3070" s="36">
        <v>1</v>
      </c>
      <c r="N3070">
        <f t="shared" si="1413"/>
        <v>1</v>
      </c>
      <c r="O3070">
        <f t="shared" si="1414"/>
        <v>0</v>
      </c>
      <c r="P3070">
        <f t="shared" si="1415"/>
        <v>0</v>
      </c>
      <c r="Q3070" t="s">
        <v>11400</v>
      </c>
      <c r="R3070" t="s">
        <v>17</v>
      </c>
      <c r="S3070" s="36">
        <v>2</v>
      </c>
      <c r="T3070" s="36">
        <v>0</v>
      </c>
      <c r="U3070" s="2">
        <f>SUMIFS(KarinDom!L:L,KarinDom!D:D,'Резервации 2026'!E3070)</f>
        <v>226.09394799999998</v>
      </c>
      <c r="V3070" s="2">
        <f t="shared" ref="V3070" si="1422">+U3070/M3070</f>
        <v>226.09394799999998</v>
      </c>
      <c r="W3070" t="s">
        <v>227</v>
      </c>
      <c r="X3070" t="s">
        <v>11401</v>
      </c>
      <c r="Z3070" t="str">
        <f t="shared" si="1417"/>
        <v>May</v>
      </c>
      <c r="AA3070" s="6">
        <f t="shared" si="1399"/>
        <v>0</v>
      </c>
      <c r="AB3070" s="6">
        <f t="shared" si="1399"/>
        <v>1</v>
      </c>
      <c r="AC3070" s="6">
        <f t="shared" si="1399"/>
        <v>0</v>
      </c>
      <c r="AD3070" s="6">
        <f t="shared" si="1399"/>
        <v>0</v>
      </c>
      <c r="AE3070" s="6">
        <f t="shared" si="1399"/>
        <v>0</v>
      </c>
      <c r="AF3070" s="6">
        <f t="shared" si="1418"/>
        <v>1</v>
      </c>
      <c r="AG3070" s="6">
        <f t="shared" si="1419"/>
        <v>0</v>
      </c>
      <c r="AH3070" s="14" t="str">
        <f>LEFT(X3070,2)&amp;"."&amp;VLOOKUP(MID(X3070,4,3),'Data validation'!$A$1:$B$12,2,FALSE)&amp;".2025"</f>
        <v>26.05.2025</v>
      </c>
      <c r="AI3070">
        <f t="shared" si="1420"/>
        <v>22</v>
      </c>
      <c r="AJ3070" t="str">
        <f>H3070&amp;"."&amp;VLOOKUP(I3070,'Data validation'!$A$1:$B$12,2,FALSE)&amp;".2026"</f>
        <v>04.06.2026</v>
      </c>
      <c r="AK3070">
        <f t="shared" si="1421"/>
        <v>23</v>
      </c>
      <c r="AL3070" t="e">
        <f>VLOOKUP(E3070,[2]Sheet1!$A:$B,2,FALSE)</f>
        <v>#N/A</v>
      </c>
    </row>
    <row r="3071" spans="1:38" x14ac:dyDescent="0.25">
      <c r="A3071" t="str">
        <f>VLOOKUP(Q3071,'Data validation'!$K$2:$L$50,2,FALSE)</f>
        <v>TO</v>
      </c>
      <c r="B3071">
        <f t="shared" si="1406"/>
        <v>0</v>
      </c>
      <c r="C3071">
        <f t="shared" si="1407"/>
        <v>0</v>
      </c>
      <c r="D3071">
        <f t="shared" si="1408"/>
        <v>5</v>
      </c>
      <c r="E3071">
        <v>11622</v>
      </c>
      <c r="F3071" t="s">
        <v>11689</v>
      </c>
      <c r="G3071" t="s">
        <v>94</v>
      </c>
      <c r="H3071" t="str">
        <f t="shared" si="1409"/>
        <v>27</v>
      </c>
      <c r="I3071" t="str">
        <f t="shared" si="1410"/>
        <v>Jul</v>
      </c>
      <c r="J3071" t="s">
        <v>135</v>
      </c>
      <c r="K3071" t="str">
        <f t="shared" si="1411"/>
        <v>01</v>
      </c>
      <c r="L3071" t="str">
        <f t="shared" si="1412"/>
        <v>Aug</v>
      </c>
      <c r="M3071" s="36">
        <v>5</v>
      </c>
      <c r="N3071">
        <f t="shared" si="1413"/>
        <v>-26</v>
      </c>
      <c r="O3071">
        <f t="shared" si="1414"/>
        <v>4</v>
      </c>
      <c r="P3071">
        <f t="shared" si="1415"/>
        <v>0</v>
      </c>
      <c r="Q3071" t="s">
        <v>162</v>
      </c>
      <c r="R3071" t="s">
        <v>20</v>
      </c>
      <c r="S3071" s="36">
        <v>2</v>
      </c>
      <c r="T3071" s="36">
        <v>1</v>
      </c>
      <c r="U3071" s="2">
        <f>SUMIFS(Magelan!L:L,Magelan!D:D,'Резервации 2026'!E3071)</f>
        <v>2278.737533</v>
      </c>
      <c r="V3071" s="2">
        <f t="shared" ref="V3071" si="1423">+U3071/M3071</f>
        <v>455.74750660000001</v>
      </c>
      <c r="W3071" t="s">
        <v>262</v>
      </c>
      <c r="X3071" t="s">
        <v>11518</v>
      </c>
      <c r="Y3071" t="s">
        <v>1482</v>
      </c>
      <c r="Z3071" t="str">
        <f t="shared" si="1417"/>
        <v>May</v>
      </c>
      <c r="AA3071" s="6">
        <f t="shared" si="1399"/>
        <v>0</v>
      </c>
      <c r="AB3071" s="6">
        <f t="shared" si="1399"/>
        <v>0</v>
      </c>
      <c r="AC3071" s="6">
        <f t="shared" si="1399"/>
        <v>4</v>
      </c>
      <c r="AD3071" s="6">
        <f t="shared" si="1399"/>
        <v>0</v>
      </c>
      <c r="AE3071" s="6">
        <f t="shared" si="1399"/>
        <v>0</v>
      </c>
      <c r="AF3071" s="6">
        <f t="shared" si="1418"/>
        <v>4</v>
      </c>
      <c r="AG3071" s="6">
        <f t="shared" si="1419"/>
        <v>-1</v>
      </c>
      <c r="AH3071" s="14" t="str">
        <f>LEFT(X3071,2)&amp;"."&amp;VLOOKUP(MID(X3071,4,3),'Data validation'!$A$1:$B$12,2,FALSE)&amp;".2025"</f>
        <v>22.05.2025</v>
      </c>
      <c r="AI3071">
        <f t="shared" si="1420"/>
        <v>21</v>
      </c>
      <c r="AJ3071" t="str">
        <f>H3071&amp;"."&amp;VLOOKUP(I3071,'Data validation'!$A$1:$B$12,2,FALSE)&amp;".2026"</f>
        <v>27.07.2026</v>
      </c>
      <c r="AK3071">
        <f t="shared" si="1421"/>
        <v>31</v>
      </c>
      <c r="AL3071" t="e">
        <f>VLOOKUP(E3071,[2]Sheet1!$A:$B,2,FALSE)</f>
        <v>#N/A</v>
      </c>
    </row>
    <row r="3072" spans="1:38" x14ac:dyDescent="0.25">
      <c r="A3072" t="str">
        <f>VLOOKUP(Q3072,'Data validation'!$K$2:$L$50,2,FALSE)</f>
        <v>BOOKING</v>
      </c>
      <c r="B3072">
        <f t="shared" si="1406"/>
        <v>0</v>
      </c>
      <c r="C3072">
        <f t="shared" si="1407"/>
        <v>0</v>
      </c>
      <c r="D3072">
        <f t="shared" si="1408"/>
        <v>3</v>
      </c>
      <c r="E3072">
        <v>11457</v>
      </c>
      <c r="F3072" t="s">
        <v>11690</v>
      </c>
      <c r="G3072" t="s">
        <v>519</v>
      </c>
      <c r="H3072" t="str">
        <f t="shared" si="1409"/>
        <v>21</v>
      </c>
      <c r="I3072" t="str">
        <f t="shared" si="1410"/>
        <v>Aug</v>
      </c>
      <c r="J3072" t="s">
        <v>53</v>
      </c>
      <c r="K3072" t="str">
        <f t="shared" si="1411"/>
        <v>24</v>
      </c>
      <c r="L3072" t="str">
        <f t="shared" si="1412"/>
        <v>Aug</v>
      </c>
      <c r="M3072" s="36">
        <v>3</v>
      </c>
      <c r="N3072">
        <f t="shared" si="1413"/>
        <v>3</v>
      </c>
      <c r="O3072">
        <f t="shared" si="1414"/>
        <v>0</v>
      </c>
      <c r="P3072">
        <f t="shared" si="1415"/>
        <v>0</v>
      </c>
      <c r="Q3072" t="s">
        <v>587</v>
      </c>
      <c r="R3072" t="s">
        <v>188</v>
      </c>
      <c r="S3072" s="36">
        <v>2</v>
      </c>
      <c r="T3072" s="36">
        <v>2</v>
      </c>
      <c r="U3072" s="2">
        <v>2016.6401639449541</v>
      </c>
      <c r="V3072" s="2">
        <v>672.21338798165129</v>
      </c>
      <c r="W3072" t="s">
        <v>262</v>
      </c>
      <c r="X3072" t="s">
        <v>11691</v>
      </c>
      <c r="Y3072" t="s">
        <v>11687</v>
      </c>
      <c r="Z3072" t="str">
        <f t="shared" si="1417"/>
        <v>May</v>
      </c>
      <c r="AA3072" s="6">
        <f t="shared" si="1399"/>
        <v>0</v>
      </c>
      <c r="AB3072" s="6">
        <f t="shared" si="1399"/>
        <v>0</v>
      </c>
      <c r="AC3072" s="6">
        <f t="shared" si="1399"/>
        <v>0</v>
      </c>
      <c r="AD3072" s="6">
        <f t="shared" si="1399"/>
        <v>3</v>
      </c>
      <c r="AE3072" s="6">
        <f t="shared" si="1399"/>
        <v>0</v>
      </c>
      <c r="AF3072" s="6">
        <f t="shared" si="1418"/>
        <v>3</v>
      </c>
      <c r="AG3072" s="6">
        <f t="shared" si="1419"/>
        <v>0</v>
      </c>
      <c r="AH3072" s="14" t="str">
        <f>LEFT(X3072,2)&amp;"."&amp;VLOOKUP(MID(X3072,4,3),'Data validation'!$A$1:$B$12,2,FALSE)&amp;".2025"</f>
        <v>12.05.2025</v>
      </c>
      <c r="AI3072">
        <f t="shared" si="1420"/>
        <v>20</v>
      </c>
      <c r="AJ3072" t="str">
        <f>H3072&amp;"."&amp;VLOOKUP(I3072,'Data validation'!$A$1:$B$12,2,FALSE)&amp;".2026"</f>
        <v>21.08.2026</v>
      </c>
      <c r="AK3072">
        <f t="shared" si="1421"/>
        <v>34</v>
      </c>
      <c r="AL3072" t="e">
        <f>VLOOKUP(E3072,[2]Sheet1!$A:$B,2,FALSE)</f>
        <v>#N/A</v>
      </c>
    </row>
    <row r="3073" spans="1:38" x14ac:dyDescent="0.25">
      <c r="A3073" t="str">
        <f>VLOOKUP(Q3073,'Data validation'!$K$2:$L$50,2,FALSE)</f>
        <v>INDIVIDUAL</v>
      </c>
      <c r="B3073">
        <f t="shared" si="1406"/>
        <v>3</v>
      </c>
      <c r="C3073">
        <f t="shared" si="1407"/>
        <v>0</v>
      </c>
      <c r="D3073">
        <f t="shared" si="1408"/>
        <v>0</v>
      </c>
      <c r="E3073">
        <v>11454</v>
      </c>
      <c r="F3073" t="s">
        <v>9453</v>
      </c>
      <c r="G3073" t="s">
        <v>9454</v>
      </c>
      <c r="H3073" t="str">
        <f t="shared" si="1409"/>
        <v>14</v>
      </c>
      <c r="I3073" t="str">
        <f t="shared" si="1410"/>
        <v>May</v>
      </c>
      <c r="J3073" t="s">
        <v>9455</v>
      </c>
      <c r="K3073" t="str">
        <f t="shared" si="1411"/>
        <v>17</v>
      </c>
      <c r="L3073" t="str">
        <f t="shared" si="1412"/>
        <v>May</v>
      </c>
      <c r="M3073" s="36">
        <v>3</v>
      </c>
      <c r="N3073">
        <f t="shared" si="1413"/>
        <v>3</v>
      </c>
      <c r="O3073">
        <f t="shared" si="1414"/>
        <v>0</v>
      </c>
      <c r="P3073">
        <f t="shared" si="1415"/>
        <v>0</v>
      </c>
      <c r="Q3073" t="s">
        <v>24</v>
      </c>
      <c r="R3073" t="s">
        <v>20</v>
      </c>
      <c r="S3073" s="36">
        <v>1</v>
      </c>
      <c r="T3073" s="36">
        <v>0</v>
      </c>
      <c r="U3073" s="2">
        <v>0</v>
      </c>
      <c r="V3073" s="2">
        <v>0</v>
      </c>
      <c r="W3073" t="s">
        <v>227</v>
      </c>
      <c r="X3073" t="s">
        <v>11692</v>
      </c>
      <c r="Y3073" t="s">
        <v>11687</v>
      </c>
      <c r="Z3073" t="str">
        <f t="shared" si="1417"/>
        <v>May</v>
      </c>
      <c r="AA3073" s="6">
        <f t="shared" si="1399"/>
        <v>3</v>
      </c>
      <c r="AB3073" s="6">
        <f t="shared" si="1399"/>
        <v>0</v>
      </c>
      <c r="AC3073" s="6">
        <f t="shared" si="1399"/>
        <v>0</v>
      </c>
      <c r="AD3073" s="6">
        <f t="shared" si="1399"/>
        <v>0</v>
      </c>
      <c r="AE3073" s="6">
        <f t="shared" si="1399"/>
        <v>0</v>
      </c>
      <c r="AF3073" s="6">
        <f t="shared" si="1418"/>
        <v>3</v>
      </c>
      <c r="AG3073" s="6">
        <f t="shared" si="1419"/>
        <v>0</v>
      </c>
      <c r="AH3073" s="14" t="str">
        <f>LEFT(X3073,2)&amp;"."&amp;VLOOKUP(MID(X3073,4,3),'Data validation'!$A$1:$B$12,2,FALSE)&amp;".2025"</f>
        <v>12.05.2025</v>
      </c>
      <c r="AI3073">
        <f t="shared" si="1420"/>
        <v>20</v>
      </c>
      <c r="AJ3073" t="str">
        <f>H3073&amp;"."&amp;VLOOKUP(I3073,'Data validation'!$A$1:$B$12,2,FALSE)&amp;".2026"</f>
        <v>14.05.2026</v>
      </c>
      <c r="AK3073">
        <f t="shared" si="1421"/>
        <v>20</v>
      </c>
      <c r="AL3073" t="e">
        <f>VLOOKUP(E3073,[2]Sheet1!$A:$B,2,FALSE)</f>
        <v>#N/A</v>
      </c>
    </row>
    <row r="3074" spans="1:38" x14ac:dyDescent="0.25">
      <c r="A3074" t="str">
        <f>VLOOKUP(Q3074,'Data validation'!$K$2:$L$50,2,FALSE)</f>
        <v>INDIVIDUAL</v>
      </c>
      <c r="B3074">
        <f t="shared" si="1406"/>
        <v>3</v>
      </c>
      <c r="C3074">
        <f t="shared" si="1407"/>
        <v>0</v>
      </c>
      <c r="D3074">
        <f t="shared" si="1408"/>
        <v>0</v>
      </c>
      <c r="E3074">
        <v>11456</v>
      </c>
      <c r="F3074" t="s">
        <v>9453</v>
      </c>
      <c r="G3074" t="s">
        <v>9454</v>
      </c>
      <c r="H3074" t="str">
        <f t="shared" si="1409"/>
        <v>14</v>
      </c>
      <c r="I3074" t="str">
        <f t="shared" si="1410"/>
        <v>May</v>
      </c>
      <c r="J3074" t="s">
        <v>9455</v>
      </c>
      <c r="K3074" t="str">
        <f t="shared" si="1411"/>
        <v>17</v>
      </c>
      <c r="L3074" t="str">
        <f t="shared" si="1412"/>
        <v>May</v>
      </c>
      <c r="M3074" s="36">
        <v>3</v>
      </c>
      <c r="N3074">
        <f t="shared" si="1413"/>
        <v>3</v>
      </c>
      <c r="O3074">
        <f t="shared" si="1414"/>
        <v>0</v>
      </c>
      <c r="P3074">
        <f t="shared" si="1415"/>
        <v>0</v>
      </c>
      <c r="Q3074" t="s">
        <v>24</v>
      </c>
      <c r="R3074" t="s">
        <v>20</v>
      </c>
      <c r="S3074" s="36">
        <v>1</v>
      </c>
      <c r="T3074" s="36">
        <v>0</v>
      </c>
      <c r="U3074" s="2">
        <v>0</v>
      </c>
      <c r="V3074" s="2">
        <v>0</v>
      </c>
      <c r="W3074" t="s">
        <v>227</v>
      </c>
      <c r="X3074" t="s">
        <v>11691</v>
      </c>
      <c r="Y3074" t="s">
        <v>11687</v>
      </c>
      <c r="Z3074" t="str">
        <f t="shared" si="1417"/>
        <v>May</v>
      </c>
      <c r="AA3074" s="6">
        <f t="shared" si="1399"/>
        <v>3</v>
      </c>
      <c r="AB3074" s="6">
        <f t="shared" si="1399"/>
        <v>0</v>
      </c>
      <c r="AC3074" s="6">
        <f t="shared" si="1399"/>
        <v>0</v>
      </c>
      <c r="AD3074" s="6">
        <f t="shared" si="1399"/>
        <v>0</v>
      </c>
      <c r="AE3074" s="6">
        <f t="shared" si="1399"/>
        <v>0</v>
      </c>
      <c r="AF3074" s="6">
        <f t="shared" si="1418"/>
        <v>3</v>
      </c>
      <c r="AG3074" s="6">
        <f t="shared" si="1419"/>
        <v>0</v>
      </c>
      <c r="AH3074" s="14" t="str">
        <f>LEFT(X3074,2)&amp;"."&amp;VLOOKUP(MID(X3074,4,3),'Data validation'!$A$1:$B$12,2,FALSE)&amp;".2025"</f>
        <v>12.05.2025</v>
      </c>
      <c r="AI3074">
        <f t="shared" si="1420"/>
        <v>20</v>
      </c>
      <c r="AJ3074" t="str">
        <f>H3074&amp;"."&amp;VLOOKUP(I3074,'Data validation'!$A$1:$B$12,2,FALSE)&amp;".2026"</f>
        <v>14.05.2026</v>
      </c>
      <c r="AK3074">
        <f t="shared" si="1421"/>
        <v>20</v>
      </c>
      <c r="AL3074" t="e">
        <f>VLOOKUP(E3074,[2]Sheet1!$A:$B,2,FALSE)</f>
        <v>#N/A</v>
      </c>
    </row>
    <row r="3075" spans="1:38" x14ac:dyDescent="0.25">
      <c r="A3075" t="str">
        <f>VLOOKUP(Q3075,'Data validation'!$K$2:$L$50,2,FALSE)</f>
        <v>TO</v>
      </c>
      <c r="B3075">
        <f t="shared" si="1406"/>
        <v>0</v>
      </c>
      <c r="C3075">
        <f t="shared" si="1407"/>
        <v>0</v>
      </c>
      <c r="D3075">
        <f t="shared" si="1408"/>
        <v>5</v>
      </c>
      <c r="E3075">
        <v>11458</v>
      </c>
      <c r="F3075" t="s">
        <v>11693</v>
      </c>
      <c r="G3075" t="s">
        <v>259</v>
      </c>
      <c r="H3075" t="str">
        <f t="shared" si="1409"/>
        <v>08</v>
      </c>
      <c r="I3075" t="str">
        <f t="shared" si="1410"/>
        <v>Aug</v>
      </c>
      <c r="J3075" t="s">
        <v>475</v>
      </c>
      <c r="K3075" t="str">
        <f t="shared" si="1411"/>
        <v>13</v>
      </c>
      <c r="L3075" t="str">
        <f t="shared" si="1412"/>
        <v>Aug</v>
      </c>
      <c r="M3075" s="36">
        <v>5</v>
      </c>
      <c r="N3075">
        <f t="shared" si="1413"/>
        <v>5</v>
      </c>
      <c r="O3075">
        <f t="shared" si="1414"/>
        <v>0</v>
      </c>
      <c r="P3075">
        <f t="shared" si="1415"/>
        <v>0</v>
      </c>
      <c r="Q3075" t="s">
        <v>56</v>
      </c>
      <c r="R3075" t="s">
        <v>188</v>
      </c>
      <c r="S3075" s="36">
        <v>2</v>
      </c>
      <c r="T3075" s="36">
        <v>2</v>
      </c>
      <c r="U3075" s="2">
        <f>SUMIFS(Novoton!L:L,Novoton!D:D,'Резервации 2026'!E3075)</f>
        <v>2041.1041879999998</v>
      </c>
      <c r="V3075" s="2">
        <f t="shared" ref="V3075" si="1424">+U3075/M3075</f>
        <v>408.22083759999998</v>
      </c>
      <c r="W3075" t="s">
        <v>262</v>
      </c>
      <c r="X3075" t="s">
        <v>11694</v>
      </c>
      <c r="Y3075" t="s">
        <v>11687</v>
      </c>
      <c r="Z3075" t="str">
        <f t="shared" si="1417"/>
        <v>May</v>
      </c>
      <c r="AA3075" s="6">
        <f t="shared" si="1399"/>
        <v>0</v>
      </c>
      <c r="AB3075" s="6">
        <f t="shared" si="1399"/>
        <v>0</v>
      </c>
      <c r="AC3075" s="6">
        <f t="shared" si="1399"/>
        <v>0</v>
      </c>
      <c r="AD3075" s="6">
        <f t="shared" si="1399"/>
        <v>5</v>
      </c>
      <c r="AE3075" s="6">
        <f t="shared" si="1399"/>
        <v>0</v>
      </c>
      <c r="AF3075" s="6">
        <f t="shared" si="1418"/>
        <v>5</v>
      </c>
      <c r="AG3075" s="6">
        <f t="shared" si="1419"/>
        <v>0</v>
      </c>
      <c r="AH3075" s="14" t="str">
        <f>LEFT(X3075,2)&amp;"."&amp;VLOOKUP(MID(X3075,4,3),'Data validation'!$A$1:$B$12,2,FALSE)&amp;".2025"</f>
        <v>12.05.2025</v>
      </c>
      <c r="AI3075">
        <f t="shared" si="1420"/>
        <v>20</v>
      </c>
      <c r="AJ3075" t="str">
        <f>H3075&amp;"."&amp;VLOOKUP(I3075,'Data validation'!$A$1:$B$12,2,FALSE)&amp;".2026"</f>
        <v>08.08.2026</v>
      </c>
      <c r="AK3075">
        <f t="shared" si="1421"/>
        <v>32</v>
      </c>
      <c r="AL3075" t="e">
        <f>VLOOKUP(E3075,[2]Sheet1!$A:$B,2,FALSE)</f>
        <v>#N/A</v>
      </c>
    </row>
    <row r="3076" spans="1:38" x14ac:dyDescent="0.25">
      <c r="A3076" t="str">
        <f>VLOOKUP(Q3076,'Data validation'!$K$2:$L$50,2,FALSE)</f>
        <v>BOOKING</v>
      </c>
      <c r="B3076">
        <f t="shared" si="1406"/>
        <v>0</v>
      </c>
      <c r="C3076">
        <f t="shared" si="1407"/>
        <v>0</v>
      </c>
      <c r="D3076">
        <f t="shared" si="1408"/>
        <v>9</v>
      </c>
      <c r="E3076">
        <v>11626</v>
      </c>
      <c r="F3076" t="s">
        <v>11695</v>
      </c>
      <c r="G3076" t="s">
        <v>543</v>
      </c>
      <c r="H3076" t="str">
        <f t="shared" si="1409"/>
        <v>16</v>
      </c>
      <c r="I3076" t="str">
        <f t="shared" si="1410"/>
        <v>Aug</v>
      </c>
      <c r="J3076" t="s">
        <v>523</v>
      </c>
      <c r="K3076" t="str">
        <f t="shared" si="1411"/>
        <v>25</v>
      </c>
      <c r="L3076" t="str">
        <f t="shared" si="1412"/>
        <v>Aug</v>
      </c>
      <c r="M3076" s="36">
        <v>9</v>
      </c>
      <c r="N3076">
        <f t="shared" si="1413"/>
        <v>9</v>
      </c>
      <c r="O3076">
        <f t="shared" si="1414"/>
        <v>0</v>
      </c>
      <c r="P3076">
        <f t="shared" si="1415"/>
        <v>0</v>
      </c>
      <c r="Q3076" t="s">
        <v>587</v>
      </c>
      <c r="R3076" t="s">
        <v>188</v>
      </c>
      <c r="S3076" s="36">
        <v>2</v>
      </c>
      <c r="T3076" s="36">
        <v>2</v>
      </c>
      <c r="U3076" s="2">
        <v>6476.9912242201826</v>
      </c>
      <c r="V3076" s="2">
        <v>719.6736664220183</v>
      </c>
      <c r="X3076" t="s">
        <v>11696</v>
      </c>
      <c r="Y3076" t="s">
        <v>1482</v>
      </c>
      <c r="Z3076" t="str">
        <f t="shared" si="1417"/>
        <v>May</v>
      </c>
      <c r="AA3076" s="6">
        <f t="shared" si="1399"/>
        <v>0</v>
      </c>
      <c r="AB3076" s="6">
        <f t="shared" si="1399"/>
        <v>0</v>
      </c>
      <c r="AC3076" s="6">
        <f t="shared" si="1399"/>
        <v>0</v>
      </c>
      <c r="AD3076" s="6">
        <f t="shared" si="1399"/>
        <v>9</v>
      </c>
      <c r="AE3076" s="6">
        <f t="shared" si="1399"/>
        <v>0</v>
      </c>
      <c r="AF3076" s="6">
        <f t="shared" si="1418"/>
        <v>9</v>
      </c>
      <c r="AG3076" s="6">
        <f t="shared" si="1419"/>
        <v>0</v>
      </c>
      <c r="AH3076" s="14" t="str">
        <f>LEFT(X3076,2)&amp;"."&amp;VLOOKUP(MID(X3076,4,3),'Data validation'!$A$1:$B$12,2,FALSE)&amp;".2025"</f>
        <v>22.05.2025</v>
      </c>
      <c r="AI3076">
        <f t="shared" si="1420"/>
        <v>21</v>
      </c>
      <c r="AJ3076" t="str">
        <f>H3076&amp;"."&amp;VLOOKUP(I3076,'Data validation'!$A$1:$B$12,2,FALSE)&amp;".2026"</f>
        <v>16.08.2026</v>
      </c>
      <c r="AK3076">
        <f t="shared" si="1421"/>
        <v>34</v>
      </c>
      <c r="AL3076" t="e">
        <f>VLOOKUP(E3076,[2]Sheet1!$A:$B,2,FALSE)</f>
        <v>#N/A</v>
      </c>
    </row>
    <row r="3077" spans="1:38" x14ac:dyDescent="0.25">
      <c r="A3077" t="str">
        <f>VLOOKUP(Q3077,'Data validation'!$K$2:$L$50,2,FALSE)</f>
        <v>TO</v>
      </c>
      <c r="B3077">
        <f t="shared" si="1406"/>
        <v>1</v>
      </c>
      <c r="C3077">
        <f t="shared" si="1407"/>
        <v>0</v>
      </c>
      <c r="D3077">
        <f t="shared" si="1408"/>
        <v>0</v>
      </c>
      <c r="E3077">
        <v>11704</v>
      </c>
      <c r="F3077" t="s">
        <v>11399</v>
      </c>
      <c r="G3077" t="s">
        <v>10224</v>
      </c>
      <c r="H3077" t="str">
        <f t="shared" si="1409"/>
        <v>04</v>
      </c>
      <c r="I3077" t="str">
        <f t="shared" si="1410"/>
        <v>Jun</v>
      </c>
      <c r="J3077" t="s">
        <v>2076</v>
      </c>
      <c r="K3077" t="str">
        <f t="shared" si="1411"/>
        <v>05</v>
      </c>
      <c r="L3077" t="str">
        <f t="shared" si="1412"/>
        <v>Jun</v>
      </c>
      <c r="M3077" s="36">
        <v>1</v>
      </c>
      <c r="N3077">
        <f t="shared" si="1413"/>
        <v>1</v>
      </c>
      <c r="O3077">
        <f t="shared" si="1414"/>
        <v>0</v>
      </c>
      <c r="P3077">
        <f t="shared" si="1415"/>
        <v>0</v>
      </c>
      <c r="Q3077" t="s">
        <v>11400</v>
      </c>
      <c r="R3077" t="s">
        <v>17</v>
      </c>
      <c r="S3077" s="36">
        <v>2</v>
      </c>
      <c r="T3077" s="36">
        <v>0</v>
      </c>
      <c r="U3077" s="2">
        <f>SUMIFS(KarinDom!L:L,KarinDom!D:D,'Резервации 2026'!E3077)</f>
        <v>226.09394799999998</v>
      </c>
      <c r="V3077" s="2">
        <f t="shared" ref="V3077" si="1425">+U3077/M3077</f>
        <v>226.09394799999998</v>
      </c>
      <c r="W3077" t="s">
        <v>227</v>
      </c>
      <c r="X3077" t="s">
        <v>11401</v>
      </c>
      <c r="Z3077" t="str">
        <f t="shared" si="1417"/>
        <v>May</v>
      </c>
      <c r="AA3077" s="6">
        <f t="shared" si="1399"/>
        <v>0</v>
      </c>
      <c r="AB3077" s="6">
        <f t="shared" si="1399"/>
        <v>1</v>
      </c>
      <c r="AC3077" s="6">
        <f t="shared" si="1399"/>
        <v>0</v>
      </c>
      <c r="AD3077" s="6">
        <f t="shared" si="1399"/>
        <v>0</v>
      </c>
      <c r="AE3077" s="6">
        <f t="shared" si="1399"/>
        <v>0</v>
      </c>
      <c r="AF3077" s="6">
        <f t="shared" si="1418"/>
        <v>1</v>
      </c>
      <c r="AG3077" s="6">
        <f t="shared" si="1419"/>
        <v>0</v>
      </c>
      <c r="AH3077" s="14" t="str">
        <f>LEFT(X3077,2)&amp;"."&amp;VLOOKUP(MID(X3077,4,3),'Data validation'!$A$1:$B$12,2,FALSE)&amp;".2025"</f>
        <v>26.05.2025</v>
      </c>
      <c r="AI3077">
        <f t="shared" si="1420"/>
        <v>22</v>
      </c>
      <c r="AJ3077" t="str">
        <f>H3077&amp;"."&amp;VLOOKUP(I3077,'Data validation'!$A$1:$B$12,2,FALSE)&amp;".2026"</f>
        <v>04.06.2026</v>
      </c>
      <c r="AK3077">
        <f t="shared" si="1421"/>
        <v>23</v>
      </c>
      <c r="AL3077" t="e">
        <f>VLOOKUP(E3077,[2]Sheet1!$A:$B,2,FALSE)</f>
        <v>#N/A</v>
      </c>
    </row>
    <row r="3078" spans="1:38" x14ac:dyDescent="0.25">
      <c r="A3078" t="str">
        <f>VLOOKUP(Q3078,'Data validation'!$K$2:$L$50,2,FALSE)</f>
        <v>TOPOLA SKIES</v>
      </c>
      <c r="B3078">
        <f t="shared" si="1406"/>
        <v>0</v>
      </c>
      <c r="C3078">
        <f t="shared" si="1407"/>
        <v>0</v>
      </c>
      <c r="D3078">
        <f t="shared" si="1408"/>
        <v>4</v>
      </c>
      <c r="E3078">
        <v>11459</v>
      </c>
      <c r="F3078" t="s">
        <v>11697</v>
      </c>
      <c r="G3078" t="s">
        <v>528</v>
      </c>
      <c r="H3078" t="str">
        <f t="shared" si="1409"/>
        <v>23</v>
      </c>
      <c r="I3078" t="str">
        <f t="shared" si="1410"/>
        <v>Jul</v>
      </c>
      <c r="J3078" t="s">
        <v>94</v>
      </c>
      <c r="K3078" t="str">
        <f t="shared" si="1411"/>
        <v>27</v>
      </c>
      <c r="L3078" t="str">
        <f t="shared" si="1412"/>
        <v>Jul</v>
      </c>
      <c r="M3078" s="36">
        <v>4</v>
      </c>
      <c r="N3078">
        <f t="shared" si="1413"/>
        <v>4</v>
      </c>
      <c r="O3078">
        <f t="shared" si="1414"/>
        <v>0</v>
      </c>
      <c r="P3078">
        <f t="shared" si="1415"/>
        <v>0</v>
      </c>
      <c r="Q3078" t="s">
        <v>35</v>
      </c>
      <c r="R3078" t="s">
        <v>20</v>
      </c>
      <c r="S3078" s="36">
        <v>2</v>
      </c>
      <c r="T3078" s="36">
        <v>2</v>
      </c>
      <c r="U3078" s="2">
        <v>2599.5672209174309</v>
      </c>
      <c r="V3078" s="2">
        <v>649.89180522935771</v>
      </c>
      <c r="X3078" t="s">
        <v>11698</v>
      </c>
      <c r="Y3078" t="s">
        <v>11687</v>
      </c>
      <c r="Z3078" t="str">
        <f t="shared" si="1417"/>
        <v>May</v>
      </c>
      <c r="AA3078" s="6">
        <f t="shared" ref="AA3078:AE3106" si="1426">IF($I3078=AA$1,IF($L3078=AA$1,$M3078,$O3078),IF($L3078=AA$1,$P3078,0))</f>
        <v>0</v>
      </c>
      <c r="AB3078" s="6">
        <f t="shared" si="1426"/>
        <v>0</v>
      </c>
      <c r="AC3078" s="6">
        <f t="shared" si="1426"/>
        <v>4</v>
      </c>
      <c r="AD3078" s="6">
        <f t="shared" si="1426"/>
        <v>0</v>
      </c>
      <c r="AE3078" s="6">
        <f t="shared" si="1426"/>
        <v>0</v>
      </c>
      <c r="AF3078" s="6">
        <f t="shared" si="1418"/>
        <v>4</v>
      </c>
      <c r="AG3078" s="6">
        <f t="shared" si="1419"/>
        <v>0</v>
      </c>
      <c r="AH3078" s="14" t="str">
        <f>LEFT(X3078,2)&amp;"."&amp;VLOOKUP(MID(X3078,4,3),'Data validation'!$A$1:$B$12,2,FALSE)&amp;".2025"</f>
        <v>12.05.2025</v>
      </c>
      <c r="AI3078">
        <f t="shared" si="1420"/>
        <v>20</v>
      </c>
      <c r="AJ3078" t="str">
        <f>H3078&amp;"."&amp;VLOOKUP(I3078,'Data validation'!$A$1:$B$12,2,FALSE)&amp;".2026"</f>
        <v>23.07.2026</v>
      </c>
      <c r="AK3078">
        <f t="shared" si="1421"/>
        <v>30</v>
      </c>
      <c r="AL3078" t="e">
        <f>VLOOKUP(E3078,[2]Sheet1!$A:$B,2,FALSE)</f>
        <v>#N/A</v>
      </c>
    </row>
    <row r="3079" spans="1:38" x14ac:dyDescent="0.25">
      <c r="A3079" t="str">
        <f>VLOOKUP(Q3079,'Data validation'!$K$2:$L$50,2,FALSE)</f>
        <v>TOPOLA SKIES</v>
      </c>
      <c r="B3079">
        <f t="shared" si="1406"/>
        <v>0</v>
      </c>
      <c r="C3079">
        <f t="shared" si="1407"/>
        <v>0</v>
      </c>
      <c r="D3079">
        <f t="shared" si="1408"/>
        <v>5</v>
      </c>
      <c r="E3079">
        <v>11460</v>
      </c>
      <c r="F3079" t="s">
        <v>11699</v>
      </c>
      <c r="G3079" t="s">
        <v>94</v>
      </c>
      <c r="H3079" t="str">
        <f t="shared" si="1409"/>
        <v>27</v>
      </c>
      <c r="I3079" t="str">
        <f t="shared" si="1410"/>
        <v>Jul</v>
      </c>
      <c r="J3079" t="s">
        <v>135</v>
      </c>
      <c r="K3079" t="str">
        <f t="shared" si="1411"/>
        <v>01</v>
      </c>
      <c r="L3079" t="str">
        <f t="shared" si="1412"/>
        <v>Aug</v>
      </c>
      <c r="M3079" s="36">
        <v>5</v>
      </c>
      <c r="N3079">
        <f t="shared" si="1413"/>
        <v>-26</v>
      </c>
      <c r="O3079">
        <f t="shared" si="1414"/>
        <v>4</v>
      </c>
      <c r="P3079">
        <f t="shared" si="1415"/>
        <v>0</v>
      </c>
      <c r="Q3079" t="s">
        <v>35</v>
      </c>
      <c r="R3079" t="s">
        <v>188</v>
      </c>
      <c r="S3079" s="36">
        <v>2</v>
      </c>
      <c r="T3079" s="36">
        <v>2</v>
      </c>
      <c r="U3079" s="2">
        <v>3579.7072018348622</v>
      </c>
      <c r="V3079" s="2">
        <v>715.94144036697242</v>
      </c>
      <c r="X3079" t="s">
        <v>11700</v>
      </c>
      <c r="Y3079" t="s">
        <v>11687</v>
      </c>
      <c r="Z3079" t="str">
        <f t="shared" si="1417"/>
        <v>May</v>
      </c>
      <c r="AA3079" s="6">
        <f t="shared" si="1426"/>
        <v>0</v>
      </c>
      <c r="AB3079" s="6">
        <f t="shared" si="1426"/>
        <v>0</v>
      </c>
      <c r="AC3079" s="6">
        <f t="shared" si="1426"/>
        <v>4</v>
      </c>
      <c r="AD3079" s="6">
        <f t="shared" si="1426"/>
        <v>0</v>
      </c>
      <c r="AE3079" s="6">
        <f t="shared" si="1426"/>
        <v>0</v>
      </c>
      <c r="AF3079" s="6">
        <f t="shared" si="1418"/>
        <v>4</v>
      </c>
      <c r="AG3079" s="6">
        <f t="shared" si="1419"/>
        <v>-1</v>
      </c>
      <c r="AH3079" s="14" t="str">
        <f>LEFT(X3079,2)&amp;"."&amp;VLOOKUP(MID(X3079,4,3),'Data validation'!$A$1:$B$12,2,FALSE)&amp;".2025"</f>
        <v>12.05.2025</v>
      </c>
      <c r="AI3079">
        <f t="shared" si="1420"/>
        <v>20</v>
      </c>
      <c r="AJ3079" t="str">
        <f>H3079&amp;"."&amp;VLOOKUP(I3079,'Data validation'!$A$1:$B$12,2,FALSE)&amp;".2026"</f>
        <v>27.07.2026</v>
      </c>
      <c r="AK3079">
        <f t="shared" si="1421"/>
        <v>31</v>
      </c>
      <c r="AL3079" t="e">
        <f>VLOOKUP(E3079,[2]Sheet1!$A:$B,2,FALSE)</f>
        <v>#N/A</v>
      </c>
    </row>
    <row r="3080" spans="1:38" x14ac:dyDescent="0.25">
      <c r="A3080" t="str">
        <f>VLOOKUP(Q3080,'Data validation'!$K$2:$L$50,2,FALSE)</f>
        <v>TO</v>
      </c>
      <c r="B3080">
        <f t="shared" si="1406"/>
        <v>1</v>
      </c>
      <c r="C3080">
        <f t="shared" si="1407"/>
        <v>0</v>
      </c>
      <c r="D3080">
        <f t="shared" si="1408"/>
        <v>0</v>
      </c>
      <c r="E3080">
        <v>11690</v>
      </c>
      <c r="F3080" t="s">
        <v>11399</v>
      </c>
      <c r="G3080" t="s">
        <v>10224</v>
      </c>
      <c r="H3080" t="str">
        <f t="shared" si="1409"/>
        <v>04</v>
      </c>
      <c r="I3080" t="str">
        <f t="shared" si="1410"/>
        <v>Jun</v>
      </c>
      <c r="J3080" t="s">
        <v>2076</v>
      </c>
      <c r="K3080" t="str">
        <f t="shared" si="1411"/>
        <v>05</v>
      </c>
      <c r="L3080" t="str">
        <f t="shared" si="1412"/>
        <v>Jun</v>
      </c>
      <c r="M3080" s="36">
        <v>1</v>
      </c>
      <c r="N3080">
        <f t="shared" si="1413"/>
        <v>1</v>
      </c>
      <c r="O3080">
        <f t="shared" si="1414"/>
        <v>0</v>
      </c>
      <c r="P3080">
        <f t="shared" si="1415"/>
        <v>0</v>
      </c>
      <c r="Q3080" t="s">
        <v>11400</v>
      </c>
      <c r="R3080" t="s">
        <v>20</v>
      </c>
      <c r="S3080" s="36">
        <v>2</v>
      </c>
      <c r="T3080" s="36">
        <v>0</v>
      </c>
      <c r="U3080" s="2">
        <f>SUMIFS(KarinDom!L:L,KarinDom!D:D,'Резервации 2026'!E3080)</f>
        <v>226.09394799999998</v>
      </c>
      <c r="V3080" s="2">
        <f t="shared" ref="V3080" si="1427">+U3080/M3080</f>
        <v>226.09394799999998</v>
      </c>
      <c r="W3080" t="s">
        <v>227</v>
      </c>
      <c r="X3080" t="s">
        <v>11401</v>
      </c>
      <c r="Z3080" t="str">
        <f t="shared" si="1417"/>
        <v>May</v>
      </c>
      <c r="AA3080" s="6">
        <f t="shared" si="1426"/>
        <v>0</v>
      </c>
      <c r="AB3080" s="6">
        <f t="shared" si="1426"/>
        <v>1</v>
      </c>
      <c r="AC3080" s="6">
        <f t="shared" si="1426"/>
        <v>0</v>
      </c>
      <c r="AD3080" s="6">
        <f t="shared" si="1426"/>
        <v>0</v>
      </c>
      <c r="AE3080" s="6">
        <f t="shared" si="1426"/>
        <v>0</v>
      </c>
      <c r="AF3080" s="6">
        <f t="shared" si="1418"/>
        <v>1</v>
      </c>
      <c r="AG3080" s="6">
        <f t="shared" si="1419"/>
        <v>0</v>
      </c>
      <c r="AH3080" s="14" t="str">
        <f>LEFT(X3080,2)&amp;"."&amp;VLOOKUP(MID(X3080,4,3),'Data validation'!$A$1:$B$12,2,FALSE)&amp;".2025"</f>
        <v>26.05.2025</v>
      </c>
      <c r="AI3080">
        <f t="shared" si="1420"/>
        <v>22</v>
      </c>
      <c r="AJ3080" t="str">
        <f>H3080&amp;"."&amp;VLOOKUP(I3080,'Data validation'!$A$1:$B$12,2,FALSE)&amp;".2026"</f>
        <v>04.06.2026</v>
      </c>
      <c r="AK3080">
        <f t="shared" si="1421"/>
        <v>23</v>
      </c>
      <c r="AL3080" t="e">
        <f>VLOOKUP(E3080,[2]Sheet1!$A:$B,2,FALSE)</f>
        <v>#N/A</v>
      </c>
    </row>
    <row r="3081" spans="1:38" x14ac:dyDescent="0.25">
      <c r="A3081" t="str">
        <f>VLOOKUP(Q3081,'Data validation'!$K$2:$L$50,2,FALSE)</f>
        <v>TO</v>
      </c>
      <c r="B3081">
        <f t="shared" si="1406"/>
        <v>0</v>
      </c>
      <c r="C3081">
        <f t="shared" si="1407"/>
        <v>0</v>
      </c>
      <c r="D3081">
        <f t="shared" si="1408"/>
        <v>6</v>
      </c>
      <c r="E3081">
        <v>11841</v>
      </c>
      <c r="F3081" t="s">
        <v>11701</v>
      </c>
      <c r="G3081" t="s">
        <v>114</v>
      </c>
      <c r="H3081" t="str">
        <f t="shared" si="1409"/>
        <v>14</v>
      </c>
      <c r="I3081" t="str">
        <f t="shared" si="1410"/>
        <v>Jul</v>
      </c>
      <c r="J3081" t="s">
        <v>84</v>
      </c>
      <c r="K3081" t="str">
        <f t="shared" si="1411"/>
        <v>20</v>
      </c>
      <c r="L3081" t="str">
        <f t="shared" si="1412"/>
        <v>Jul</v>
      </c>
      <c r="M3081" s="36">
        <v>6</v>
      </c>
      <c r="N3081">
        <f t="shared" si="1413"/>
        <v>6</v>
      </c>
      <c r="O3081">
        <f t="shared" si="1414"/>
        <v>0</v>
      </c>
      <c r="P3081">
        <f t="shared" si="1415"/>
        <v>0</v>
      </c>
      <c r="Q3081" t="s">
        <v>116</v>
      </c>
      <c r="R3081" t="s">
        <v>20</v>
      </c>
      <c r="S3081" s="36">
        <v>2</v>
      </c>
      <c r="T3081" s="36">
        <v>0</v>
      </c>
      <c r="U3081" s="2">
        <f>SUMIFS(Solvex!L:L,Solvex!D:D,'Резервации 2026'!E3081)</f>
        <v>2734.4850395999997</v>
      </c>
      <c r="V3081" s="2">
        <f t="shared" ref="V3081" si="1428">+U3081/M3081</f>
        <v>455.74750659999995</v>
      </c>
      <c r="W3081" t="s">
        <v>262</v>
      </c>
      <c r="X3081" t="s">
        <v>11702</v>
      </c>
      <c r="Y3081" t="s">
        <v>9886</v>
      </c>
      <c r="Z3081" t="str">
        <f t="shared" si="1417"/>
        <v>May</v>
      </c>
      <c r="AA3081" s="6">
        <f t="shared" si="1426"/>
        <v>0</v>
      </c>
      <c r="AB3081" s="6">
        <f t="shared" si="1426"/>
        <v>0</v>
      </c>
      <c r="AC3081" s="6">
        <f t="shared" si="1426"/>
        <v>6</v>
      </c>
      <c r="AD3081" s="6">
        <f t="shared" si="1426"/>
        <v>0</v>
      </c>
      <c r="AE3081" s="6">
        <f t="shared" si="1426"/>
        <v>0</v>
      </c>
      <c r="AF3081" s="6">
        <f t="shared" si="1418"/>
        <v>6</v>
      </c>
      <c r="AG3081" s="6">
        <f t="shared" si="1419"/>
        <v>0</v>
      </c>
      <c r="AH3081" s="14" t="str">
        <f>LEFT(X3081,2)&amp;"."&amp;VLOOKUP(MID(X3081,4,3),'Data validation'!$A$1:$B$12,2,FALSE)&amp;".2025"</f>
        <v>28.05.2025</v>
      </c>
      <c r="AI3081">
        <f t="shared" si="1420"/>
        <v>22</v>
      </c>
      <c r="AJ3081" t="str">
        <f>H3081&amp;"."&amp;VLOOKUP(I3081,'Data validation'!$A$1:$B$12,2,FALSE)&amp;".2026"</f>
        <v>14.07.2026</v>
      </c>
      <c r="AK3081">
        <f t="shared" si="1421"/>
        <v>29</v>
      </c>
      <c r="AL3081" t="e">
        <f>VLOOKUP(E3081,[2]Sheet1!$A:$B,2,FALSE)</f>
        <v>#N/A</v>
      </c>
    </row>
    <row r="3082" spans="1:38" x14ac:dyDescent="0.25">
      <c r="A3082" t="str">
        <f>VLOOKUP(Q3082,'Data validation'!$K$2:$L$50,2,FALSE)</f>
        <v>BOOKING</v>
      </c>
      <c r="B3082">
        <f t="shared" si="1406"/>
        <v>2</v>
      </c>
      <c r="C3082">
        <f t="shared" si="1407"/>
        <v>0</v>
      </c>
      <c r="D3082">
        <f t="shared" si="1408"/>
        <v>0</v>
      </c>
      <c r="E3082">
        <v>11628</v>
      </c>
      <c r="F3082" t="s">
        <v>11703</v>
      </c>
      <c r="G3082" t="s">
        <v>7438</v>
      </c>
      <c r="H3082" t="str">
        <f t="shared" si="1409"/>
        <v>23</v>
      </c>
      <c r="I3082" t="str">
        <f t="shared" si="1410"/>
        <v>May</v>
      </c>
      <c r="J3082" t="s">
        <v>3637</v>
      </c>
      <c r="K3082" t="str">
        <f t="shared" si="1411"/>
        <v>25</v>
      </c>
      <c r="L3082" t="str">
        <f t="shared" si="1412"/>
        <v>May</v>
      </c>
      <c r="M3082" s="36">
        <v>2</v>
      </c>
      <c r="N3082">
        <f t="shared" si="1413"/>
        <v>2</v>
      </c>
      <c r="O3082">
        <f t="shared" si="1414"/>
        <v>0</v>
      </c>
      <c r="P3082">
        <f t="shared" si="1415"/>
        <v>0</v>
      </c>
      <c r="Q3082" t="s">
        <v>587</v>
      </c>
      <c r="R3082" t="s">
        <v>110</v>
      </c>
      <c r="S3082" s="36">
        <v>2</v>
      </c>
      <c r="T3082" s="36">
        <v>2</v>
      </c>
      <c r="U3082" s="2">
        <f>SUMIFS(Booking!L:L,Booking!D:D,'Резервации 2026'!E3082)</f>
        <v>950.53337999999997</v>
      </c>
      <c r="V3082" s="2">
        <f t="shared" ref="V3082" si="1429">+U3082/M3082</f>
        <v>475.26668999999998</v>
      </c>
      <c r="W3082" t="s">
        <v>11704</v>
      </c>
      <c r="X3082" t="s">
        <v>11705</v>
      </c>
      <c r="Y3082" t="s">
        <v>1482</v>
      </c>
      <c r="Z3082" t="str">
        <f t="shared" si="1417"/>
        <v>May</v>
      </c>
      <c r="AA3082" s="6">
        <f t="shared" si="1426"/>
        <v>2</v>
      </c>
      <c r="AB3082" s="6">
        <f t="shared" si="1426"/>
        <v>0</v>
      </c>
      <c r="AC3082" s="6">
        <f t="shared" si="1426"/>
        <v>0</v>
      </c>
      <c r="AD3082" s="6">
        <f t="shared" si="1426"/>
        <v>0</v>
      </c>
      <c r="AE3082" s="6">
        <f t="shared" si="1426"/>
        <v>0</v>
      </c>
      <c r="AF3082" s="6">
        <f t="shared" si="1418"/>
        <v>2</v>
      </c>
      <c r="AG3082" s="6">
        <f t="shared" si="1419"/>
        <v>0</v>
      </c>
      <c r="AH3082" s="14" t="str">
        <f>LEFT(X3082,2)&amp;"."&amp;VLOOKUP(MID(X3082,4,3),'Data validation'!$A$1:$B$12,2,FALSE)&amp;".2025"</f>
        <v>22.05.2025</v>
      </c>
      <c r="AI3082">
        <f t="shared" si="1420"/>
        <v>21</v>
      </c>
      <c r="AJ3082" t="str">
        <f>H3082&amp;"."&amp;VLOOKUP(I3082,'Data validation'!$A$1:$B$12,2,FALSE)&amp;".2026"</f>
        <v>23.05.2026</v>
      </c>
      <c r="AK3082">
        <f t="shared" si="1421"/>
        <v>21</v>
      </c>
      <c r="AL3082" t="e">
        <f>VLOOKUP(E3082,[2]Sheet1!$A:$B,2,FALSE)</f>
        <v>#N/A</v>
      </c>
    </row>
    <row r="3083" spans="1:38" x14ac:dyDescent="0.25">
      <c r="A3083" t="str">
        <f>VLOOKUP(Q3083,'Data validation'!$K$2:$L$50,2,FALSE)</f>
        <v>INDIVIDUAL</v>
      </c>
      <c r="B3083">
        <f t="shared" si="1406"/>
        <v>0</v>
      </c>
      <c r="C3083">
        <f t="shared" si="1407"/>
        <v>0</v>
      </c>
      <c r="D3083">
        <f t="shared" si="1408"/>
        <v>6</v>
      </c>
      <c r="E3083">
        <v>11461</v>
      </c>
      <c r="F3083" t="s">
        <v>11706</v>
      </c>
      <c r="G3083" t="s">
        <v>79</v>
      </c>
      <c r="H3083" t="str">
        <f t="shared" si="1409"/>
        <v>09</v>
      </c>
      <c r="I3083" t="str">
        <f t="shared" si="1410"/>
        <v>Aug</v>
      </c>
      <c r="J3083" t="s">
        <v>90</v>
      </c>
      <c r="K3083" t="str">
        <f t="shared" si="1411"/>
        <v>15</v>
      </c>
      <c r="L3083" t="str">
        <f t="shared" si="1412"/>
        <v>Aug</v>
      </c>
      <c r="M3083" s="36">
        <v>6</v>
      </c>
      <c r="N3083">
        <f t="shared" si="1413"/>
        <v>6</v>
      </c>
      <c r="O3083">
        <f t="shared" si="1414"/>
        <v>0</v>
      </c>
      <c r="P3083">
        <f t="shared" si="1415"/>
        <v>0</v>
      </c>
      <c r="Q3083" t="s">
        <v>24</v>
      </c>
      <c r="R3083" t="s">
        <v>48</v>
      </c>
      <c r="S3083" s="36">
        <v>2</v>
      </c>
      <c r="T3083" s="36">
        <v>1</v>
      </c>
      <c r="U3083" s="2">
        <v>2607.5340880733943</v>
      </c>
      <c r="V3083" s="2">
        <v>434.58901467889899</v>
      </c>
      <c r="X3083" t="s">
        <v>11707</v>
      </c>
      <c r="Y3083" t="s">
        <v>11687</v>
      </c>
      <c r="Z3083" t="str">
        <f t="shared" si="1417"/>
        <v>May</v>
      </c>
      <c r="AA3083" s="6">
        <f t="shared" si="1426"/>
        <v>0</v>
      </c>
      <c r="AB3083" s="6">
        <f t="shared" si="1426"/>
        <v>0</v>
      </c>
      <c r="AC3083" s="6">
        <f t="shared" si="1426"/>
        <v>0</v>
      </c>
      <c r="AD3083" s="6">
        <f t="shared" si="1426"/>
        <v>6</v>
      </c>
      <c r="AE3083" s="6">
        <f t="shared" si="1426"/>
        <v>0</v>
      </c>
      <c r="AF3083" s="6">
        <f t="shared" si="1418"/>
        <v>6</v>
      </c>
      <c r="AG3083" s="6">
        <f t="shared" si="1419"/>
        <v>0</v>
      </c>
      <c r="AH3083" s="14" t="str">
        <f>LEFT(X3083,2)&amp;"."&amp;VLOOKUP(MID(X3083,4,3),'Data validation'!$A$1:$B$12,2,FALSE)&amp;".2025"</f>
        <v>12.05.2025</v>
      </c>
      <c r="AI3083">
        <f t="shared" si="1420"/>
        <v>20</v>
      </c>
      <c r="AJ3083" t="str">
        <f>H3083&amp;"."&amp;VLOOKUP(I3083,'Data validation'!$A$1:$B$12,2,FALSE)&amp;".2026"</f>
        <v>09.08.2026</v>
      </c>
      <c r="AK3083">
        <f t="shared" si="1421"/>
        <v>33</v>
      </c>
      <c r="AL3083" t="e">
        <f>VLOOKUP(E3083,[2]Sheet1!$A:$B,2,FALSE)</f>
        <v>#N/A</v>
      </c>
    </row>
    <row r="3084" spans="1:38" x14ac:dyDescent="0.25">
      <c r="A3084" t="str">
        <f>VLOOKUP(Q3084,'Data validation'!$K$2:$L$50,2,FALSE)</f>
        <v>INDIVIDUAL</v>
      </c>
      <c r="B3084">
        <f t="shared" si="1406"/>
        <v>3</v>
      </c>
      <c r="C3084">
        <f t="shared" si="1407"/>
        <v>0</v>
      </c>
      <c r="D3084">
        <f t="shared" si="1408"/>
        <v>0</v>
      </c>
      <c r="E3084">
        <v>11451</v>
      </c>
      <c r="F3084" t="s">
        <v>9453</v>
      </c>
      <c r="G3084" t="s">
        <v>9454</v>
      </c>
      <c r="H3084" t="str">
        <f t="shared" si="1409"/>
        <v>14</v>
      </c>
      <c r="I3084" t="str">
        <f t="shared" si="1410"/>
        <v>May</v>
      </c>
      <c r="J3084" t="s">
        <v>9455</v>
      </c>
      <c r="K3084" t="str">
        <f t="shared" si="1411"/>
        <v>17</v>
      </c>
      <c r="L3084" t="str">
        <f t="shared" si="1412"/>
        <v>May</v>
      </c>
      <c r="M3084" s="36">
        <v>3</v>
      </c>
      <c r="N3084">
        <f t="shared" si="1413"/>
        <v>3</v>
      </c>
      <c r="O3084">
        <f t="shared" si="1414"/>
        <v>0</v>
      </c>
      <c r="P3084">
        <f t="shared" si="1415"/>
        <v>0</v>
      </c>
      <c r="Q3084" t="s">
        <v>24</v>
      </c>
      <c r="R3084" t="s">
        <v>20</v>
      </c>
      <c r="S3084" s="36">
        <v>1</v>
      </c>
      <c r="T3084" s="36">
        <v>0</v>
      </c>
      <c r="U3084" s="2">
        <v>0</v>
      </c>
      <c r="V3084" s="2">
        <v>0</v>
      </c>
      <c r="W3084" t="s">
        <v>227</v>
      </c>
      <c r="X3084" t="s">
        <v>11708</v>
      </c>
      <c r="Y3084" t="s">
        <v>11687</v>
      </c>
      <c r="Z3084" t="str">
        <f t="shared" si="1417"/>
        <v>May</v>
      </c>
      <c r="AA3084" s="6">
        <f t="shared" si="1426"/>
        <v>3</v>
      </c>
      <c r="AB3084" s="6">
        <f t="shared" si="1426"/>
        <v>0</v>
      </c>
      <c r="AC3084" s="6">
        <f t="shared" si="1426"/>
        <v>0</v>
      </c>
      <c r="AD3084" s="6">
        <f t="shared" si="1426"/>
        <v>0</v>
      </c>
      <c r="AE3084" s="6">
        <f t="shared" si="1426"/>
        <v>0</v>
      </c>
      <c r="AF3084" s="6">
        <f t="shared" si="1418"/>
        <v>3</v>
      </c>
      <c r="AG3084" s="6">
        <f t="shared" si="1419"/>
        <v>0</v>
      </c>
      <c r="AH3084" s="14" t="str">
        <f>LEFT(X3084,2)&amp;"."&amp;VLOOKUP(MID(X3084,4,3),'Data validation'!$A$1:$B$12,2,FALSE)&amp;".2025"</f>
        <v>12.05.2025</v>
      </c>
      <c r="AI3084">
        <f t="shared" si="1420"/>
        <v>20</v>
      </c>
      <c r="AJ3084" t="str">
        <f>H3084&amp;"."&amp;VLOOKUP(I3084,'Data validation'!$A$1:$B$12,2,FALSE)&amp;".2026"</f>
        <v>14.05.2026</v>
      </c>
      <c r="AK3084">
        <f t="shared" si="1421"/>
        <v>20</v>
      </c>
      <c r="AL3084" t="e">
        <f>VLOOKUP(E3084,[2]Sheet1!$A:$B,2,FALSE)</f>
        <v>#N/A</v>
      </c>
    </row>
    <row r="3085" spans="1:38" x14ac:dyDescent="0.25">
      <c r="A3085" t="str">
        <f>VLOOKUP(Q3085,'Data validation'!$K$2:$L$50,2,FALSE)</f>
        <v>INDIVIDUAL</v>
      </c>
      <c r="B3085">
        <f t="shared" si="1406"/>
        <v>1</v>
      </c>
      <c r="C3085">
        <f t="shared" si="1407"/>
        <v>0</v>
      </c>
      <c r="D3085">
        <f t="shared" si="1408"/>
        <v>0</v>
      </c>
      <c r="E3085">
        <v>11452</v>
      </c>
      <c r="F3085" t="s">
        <v>9453</v>
      </c>
      <c r="G3085" t="s">
        <v>10508</v>
      </c>
      <c r="H3085" t="str">
        <f t="shared" si="1409"/>
        <v>15</v>
      </c>
      <c r="I3085" t="str">
        <f t="shared" si="1410"/>
        <v>May</v>
      </c>
      <c r="J3085" t="s">
        <v>11330</v>
      </c>
      <c r="K3085" t="str">
        <f t="shared" si="1411"/>
        <v>16</v>
      </c>
      <c r="L3085" t="str">
        <f t="shared" si="1412"/>
        <v>May</v>
      </c>
      <c r="M3085" s="36">
        <v>1</v>
      </c>
      <c r="N3085">
        <f t="shared" si="1413"/>
        <v>1</v>
      </c>
      <c r="O3085">
        <f t="shared" si="1414"/>
        <v>0</v>
      </c>
      <c r="P3085">
        <f t="shared" si="1415"/>
        <v>0</v>
      </c>
      <c r="Q3085" t="s">
        <v>24</v>
      </c>
      <c r="R3085" t="s">
        <v>17</v>
      </c>
      <c r="S3085" s="36">
        <v>1</v>
      </c>
      <c r="T3085" s="36">
        <v>0</v>
      </c>
      <c r="U3085" s="2">
        <v>0</v>
      </c>
      <c r="V3085" s="2">
        <v>0</v>
      </c>
      <c r="W3085" t="s">
        <v>227</v>
      </c>
      <c r="X3085" t="s">
        <v>11709</v>
      </c>
      <c r="Y3085" t="s">
        <v>11687</v>
      </c>
      <c r="Z3085" t="str">
        <f t="shared" si="1417"/>
        <v>May</v>
      </c>
      <c r="AA3085" s="6">
        <f t="shared" si="1426"/>
        <v>1</v>
      </c>
      <c r="AB3085" s="6">
        <f t="shared" si="1426"/>
        <v>0</v>
      </c>
      <c r="AC3085" s="6">
        <f t="shared" si="1426"/>
        <v>0</v>
      </c>
      <c r="AD3085" s="6">
        <f t="shared" si="1426"/>
        <v>0</v>
      </c>
      <c r="AE3085" s="6">
        <f t="shared" si="1426"/>
        <v>0</v>
      </c>
      <c r="AF3085" s="6">
        <f t="shared" si="1418"/>
        <v>1</v>
      </c>
      <c r="AG3085" s="6">
        <f t="shared" si="1419"/>
        <v>0</v>
      </c>
      <c r="AH3085" s="14" t="str">
        <f>LEFT(X3085,2)&amp;"."&amp;VLOOKUP(MID(X3085,4,3),'Data validation'!$A$1:$B$12,2,FALSE)&amp;".2025"</f>
        <v>12.05.2025</v>
      </c>
      <c r="AI3085">
        <f t="shared" si="1420"/>
        <v>20</v>
      </c>
      <c r="AJ3085" t="str">
        <f>H3085&amp;"."&amp;VLOOKUP(I3085,'Data validation'!$A$1:$B$12,2,FALSE)&amp;".2026"</f>
        <v>15.05.2026</v>
      </c>
      <c r="AK3085">
        <f t="shared" si="1421"/>
        <v>20</v>
      </c>
      <c r="AL3085" t="e">
        <f>VLOOKUP(E3085,[2]Sheet1!$A:$B,2,FALSE)</f>
        <v>#N/A</v>
      </c>
    </row>
    <row r="3086" spans="1:38" x14ac:dyDescent="0.25">
      <c r="A3086" t="str">
        <f>VLOOKUP(Q3086,'Data validation'!$K$2:$L$50,2,FALSE)</f>
        <v>INDIVIDUAL</v>
      </c>
      <c r="B3086">
        <f t="shared" si="1406"/>
        <v>2</v>
      </c>
      <c r="C3086">
        <f t="shared" si="1407"/>
        <v>0</v>
      </c>
      <c r="D3086">
        <f t="shared" si="1408"/>
        <v>0</v>
      </c>
      <c r="E3086">
        <v>11449</v>
      </c>
      <c r="F3086" t="s">
        <v>9453</v>
      </c>
      <c r="G3086" t="s">
        <v>9454</v>
      </c>
      <c r="H3086" t="str">
        <f t="shared" si="1409"/>
        <v>14</v>
      </c>
      <c r="I3086" t="str">
        <f t="shared" si="1410"/>
        <v>May</v>
      </c>
      <c r="J3086" t="s">
        <v>11330</v>
      </c>
      <c r="K3086" t="str">
        <f t="shared" si="1411"/>
        <v>16</v>
      </c>
      <c r="L3086" t="str">
        <f t="shared" si="1412"/>
        <v>May</v>
      </c>
      <c r="M3086" s="36">
        <v>2</v>
      </c>
      <c r="N3086">
        <f t="shared" si="1413"/>
        <v>2</v>
      </c>
      <c r="O3086">
        <f t="shared" si="1414"/>
        <v>0</v>
      </c>
      <c r="P3086">
        <f t="shared" si="1415"/>
        <v>0</v>
      </c>
      <c r="Q3086" t="s">
        <v>24</v>
      </c>
      <c r="R3086" t="s">
        <v>20</v>
      </c>
      <c r="S3086" s="36">
        <v>1</v>
      </c>
      <c r="T3086" s="36">
        <v>0</v>
      </c>
      <c r="U3086" s="2">
        <v>0</v>
      </c>
      <c r="V3086" s="2">
        <v>0</v>
      </c>
      <c r="W3086" t="s">
        <v>227</v>
      </c>
      <c r="X3086" t="s">
        <v>11710</v>
      </c>
      <c r="Y3086" t="s">
        <v>11687</v>
      </c>
      <c r="Z3086" t="str">
        <f t="shared" si="1417"/>
        <v>May</v>
      </c>
      <c r="AA3086" s="6">
        <f t="shared" si="1426"/>
        <v>2</v>
      </c>
      <c r="AB3086" s="6">
        <f t="shared" si="1426"/>
        <v>0</v>
      </c>
      <c r="AC3086" s="6">
        <f t="shared" si="1426"/>
        <v>0</v>
      </c>
      <c r="AD3086" s="6">
        <f t="shared" si="1426"/>
        <v>0</v>
      </c>
      <c r="AE3086" s="6">
        <f t="shared" si="1426"/>
        <v>0</v>
      </c>
      <c r="AF3086" s="6">
        <f t="shared" si="1418"/>
        <v>2</v>
      </c>
      <c r="AG3086" s="6">
        <f t="shared" si="1419"/>
        <v>0</v>
      </c>
      <c r="AH3086" s="14" t="str">
        <f>LEFT(X3086,2)&amp;"."&amp;VLOOKUP(MID(X3086,4,3),'Data validation'!$A$1:$B$12,2,FALSE)&amp;".2025"</f>
        <v>12.05.2025</v>
      </c>
      <c r="AI3086">
        <f t="shared" si="1420"/>
        <v>20</v>
      </c>
      <c r="AJ3086" t="str">
        <f>H3086&amp;"."&amp;VLOOKUP(I3086,'Data validation'!$A$1:$B$12,2,FALSE)&amp;".2026"</f>
        <v>14.05.2026</v>
      </c>
      <c r="AK3086">
        <f t="shared" si="1421"/>
        <v>20</v>
      </c>
      <c r="AL3086" t="e">
        <f>VLOOKUP(E3086,[2]Sheet1!$A:$B,2,FALSE)</f>
        <v>#N/A</v>
      </c>
    </row>
    <row r="3087" spans="1:38" x14ac:dyDescent="0.25">
      <c r="A3087" t="str">
        <f>VLOOKUP(Q3087,'Data validation'!$K$2:$L$50,2,FALSE)</f>
        <v>TO</v>
      </c>
      <c r="B3087">
        <f t="shared" si="1406"/>
        <v>0</v>
      </c>
      <c r="C3087">
        <f t="shared" si="1407"/>
        <v>5</v>
      </c>
      <c r="D3087">
        <f t="shared" si="1408"/>
        <v>0</v>
      </c>
      <c r="E3087">
        <v>11554</v>
      </c>
      <c r="F3087" t="s">
        <v>11711</v>
      </c>
      <c r="G3087" t="s">
        <v>213</v>
      </c>
      <c r="H3087" t="str">
        <f t="shared" si="1409"/>
        <v>01</v>
      </c>
      <c r="I3087" t="str">
        <f t="shared" si="1410"/>
        <v>Sep</v>
      </c>
      <c r="J3087" t="s">
        <v>214</v>
      </c>
      <c r="K3087" t="str">
        <f t="shared" si="1411"/>
        <v>06</v>
      </c>
      <c r="L3087" t="str">
        <f t="shared" si="1412"/>
        <v>Sep</v>
      </c>
      <c r="M3087" s="36">
        <v>5</v>
      </c>
      <c r="N3087">
        <f t="shared" si="1413"/>
        <v>5</v>
      </c>
      <c r="O3087">
        <f t="shared" si="1414"/>
        <v>0</v>
      </c>
      <c r="P3087">
        <f t="shared" si="1415"/>
        <v>0</v>
      </c>
      <c r="Q3087" t="s">
        <v>81</v>
      </c>
      <c r="R3087" t="s">
        <v>57</v>
      </c>
      <c r="S3087" s="36">
        <v>3</v>
      </c>
      <c r="T3087" s="36">
        <v>2</v>
      </c>
      <c r="U3087" s="2">
        <f>SUMIFS(SLR!L:L,SLR!D:D,'Резервации 2026'!E3087)</f>
        <v>3229.8576619999999</v>
      </c>
      <c r="V3087" s="2">
        <f t="shared" ref="V3087" si="1430">+U3087/M3087</f>
        <v>645.9715324</v>
      </c>
      <c r="W3087" t="s">
        <v>262</v>
      </c>
      <c r="X3087" t="s">
        <v>11712</v>
      </c>
      <c r="Y3087" t="s">
        <v>11684</v>
      </c>
      <c r="Z3087" t="str">
        <f t="shared" si="1417"/>
        <v>May</v>
      </c>
      <c r="AA3087" s="6">
        <f t="shared" si="1426"/>
        <v>0</v>
      </c>
      <c r="AB3087" s="6">
        <f t="shared" si="1426"/>
        <v>0</v>
      </c>
      <c r="AC3087" s="6">
        <f t="shared" si="1426"/>
        <v>0</v>
      </c>
      <c r="AD3087" s="6">
        <f t="shared" si="1426"/>
        <v>0</v>
      </c>
      <c r="AE3087" s="6">
        <f t="shared" si="1426"/>
        <v>5</v>
      </c>
      <c r="AF3087" s="6">
        <f t="shared" si="1418"/>
        <v>5</v>
      </c>
      <c r="AG3087" s="6">
        <f t="shared" si="1419"/>
        <v>0</v>
      </c>
      <c r="AH3087" s="14" t="str">
        <f>LEFT(X3087,2)&amp;"."&amp;VLOOKUP(MID(X3087,4,3),'Data validation'!$A$1:$B$12,2,FALSE)&amp;".2025"</f>
        <v>18.05.2025</v>
      </c>
      <c r="AI3087">
        <f t="shared" si="1420"/>
        <v>21</v>
      </c>
      <c r="AJ3087" t="str">
        <f>H3087&amp;"."&amp;VLOOKUP(I3087,'Data validation'!$A$1:$B$12,2,FALSE)&amp;".2026"</f>
        <v>01.09.2026</v>
      </c>
      <c r="AK3087">
        <f t="shared" si="1421"/>
        <v>36</v>
      </c>
      <c r="AL3087" t="e">
        <f>VLOOKUP(E3087,[2]Sheet1!$A:$B,2,FALSE)</f>
        <v>#N/A</v>
      </c>
    </row>
    <row r="3088" spans="1:38" x14ac:dyDescent="0.25">
      <c r="A3088" t="str">
        <f>VLOOKUP(Q3088,'Data validation'!$K$2:$L$50,2,FALSE)</f>
        <v>BOOKING</v>
      </c>
      <c r="B3088">
        <f t="shared" si="1406"/>
        <v>3</v>
      </c>
      <c r="C3088">
        <f t="shared" si="1407"/>
        <v>0</v>
      </c>
      <c r="D3088">
        <f t="shared" si="1408"/>
        <v>0</v>
      </c>
      <c r="E3088">
        <v>11462</v>
      </c>
      <c r="F3088" t="s">
        <v>11713</v>
      </c>
      <c r="G3088" t="s">
        <v>10224</v>
      </c>
      <c r="H3088" t="str">
        <f t="shared" si="1409"/>
        <v>04</v>
      </c>
      <c r="I3088" t="str">
        <f t="shared" si="1410"/>
        <v>Jun</v>
      </c>
      <c r="J3088" t="s">
        <v>492</v>
      </c>
      <c r="K3088" t="str">
        <f t="shared" si="1411"/>
        <v>07</v>
      </c>
      <c r="L3088" t="str">
        <f t="shared" si="1412"/>
        <v>Jun</v>
      </c>
      <c r="M3088" s="36">
        <v>3</v>
      </c>
      <c r="N3088">
        <f t="shared" si="1413"/>
        <v>3</v>
      </c>
      <c r="O3088">
        <f t="shared" si="1414"/>
        <v>0</v>
      </c>
      <c r="P3088">
        <f t="shared" si="1415"/>
        <v>0</v>
      </c>
      <c r="Q3088" t="s">
        <v>587</v>
      </c>
      <c r="R3088" t="s">
        <v>63</v>
      </c>
      <c r="S3088" s="36">
        <v>2</v>
      </c>
      <c r="T3088" s="36">
        <v>0</v>
      </c>
      <c r="U3088" s="2">
        <f>SUMIFS(Booking!L:L,Booking!D:D,'Резервации 2026'!E3088)</f>
        <v>771.75095969999995</v>
      </c>
      <c r="V3088" s="2">
        <f t="shared" ref="V3088:V3089" si="1431">+U3088/M3088</f>
        <v>257.25031989999997</v>
      </c>
      <c r="W3088" t="s">
        <v>227</v>
      </c>
      <c r="X3088" t="s">
        <v>11714</v>
      </c>
      <c r="Y3088" t="s">
        <v>11687</v>
      </c>
      <c r="Z3088" t="str">
        <f t="shared" si="1417"/>
        <v>May</v>
      </c>
      <c r="AA3088" s="6">
        <f t="shared" si="1426"/>
        <v>0</v>
      </c>
      <c r="AB3088" s="6">
        <f t="shared" si="1426"/>
        <v>3</v>
      </c>
      <c r="AC3088" s="6">
        <f t="shared" si="1426"/>
        <v>0</v>
      </c>
      <c r="AD3088" s="6">
        <f t="shared" si="1426"/>
        <v>0</v>
      </c>
      <c r="AE3088" s="6">
        <f t="shared" si="1426"/>
        <v>0</v>
      </c>
      <c r="AF3088" s="6">
        <f t="shared" si="1418"/>
        <v>3</v>
      </c>
      <c r="AG3088" s="6">
        <f t="shared" si="1419"/>
        <v>0</v>
      </c>
      <c r="AH3088" s="14" t="str">
        <f>LEFT(X3088,2)&amp;"."&amp;VLOOKUP(MID(X3088,4,3),'Data validation'!$A$1:$B$12,2,FALSE)&amp;".2025"</f>
        <v>12.05.2025</v>
      </c>
      <c r="AI3088">
        <f t="shared" si="1420"/>
        <v>20</v>
      </c>
      <c r="AJ3088" t="str">
        <f>H3088&amp;"."&amp;VLOOKUP(I3088,'Data validation'!$A$1:$B$12,2,FALSE)&amp;".2026"</f>
        <v>04.06.2026</v>
      </c>
      <c r="AK3088">
        <f t="shared" si="1421"/>
        <v>23</v>
      </c>
      <c r="AL3088" t="e">
        <f>VLOOKUP(E3088,[2]Sheet1!$A:$B,2,FALSE)</f>
        <v>#N/A</v>
      </c>
    </row>
    <row r="3089" spans="1:38" x14ac:dyDescent="0.25">
      <c r="A3089" t="str">
        <f>VLOOKUP(Q3089,'Data validation'!$K$2:$L$50,2,FALSE)</f>
        <v>BOOKING</v>
      </c>
      <c r="B3089">
        <f t="shared" si="1406"/>
        <v>1</v>
      </c>
      <c r="C3089">
        <f t="shared" si="1407"/>
        <v>1</v>
      </c>
      <c r="D3089">
        <f t="shared" si="1408"/>
        <v>0</v>
      </c>
      <c r="E3089">
        <v>11844</v>
      </c>
      <c r="F3089" t="s">
        <v>11715</v>
      </c>
      <c r="G3089" t="s">
        <v>3113</v>
      </c>
      <c r="H3089" t="str">
        <f t="shared" si="1409"/>
        <v>30</v>
      </c>
      <c r="I3089" t="str">
        <f t="shared" si="1410"/>
        <v>May</v>
      </c>
      <c r="J3089" t="s">
        <v>27</v>
      </c>
      <c r="K3089" t="str">
        <f t="shared" si="1411"/>
        <v>01</v>
      </c>
      <c r="L3089" t="str">
        <f t="shared" si="1412"/>
        <v>Jun</v>
      </c>
      <c r="M3089" s="36">
        <v>2</v>
      </c>
      <c r="N3089">
        <f t="shared" si="1413"/>
        <v>-29</v>
      </c>
      <c r="O3089">
        <f t="shared" si="1414"/>
        <v>1</v>
      </c>
      <c r="P3089">
        <f t="shared" si="1415"/>
        <v>0</v>
      </c>
      <c r="Q3089" t="s">
        <v>587</v>
      </c>
      <c r="R3089" t="s">
        <v>20</v>
      </c>
      <c r="S3089" s="36">
        <v>2</v>
      </c>
      <c r="T3089" s="36">
        <v>2</v>
      </c>
      <c r="U3089" s="2">
        <f>SUMIFS(Booking!L:L,Booking!D:D,'Резервации 2026'!E3089)</f>
        <v>714.6211654</v>
      </c>
      <c r="V3089" s="2">
        <f t="shared" si="1431"/>
        <v>357.3105827</v>
      </c>
      <c r="W3089" t="s">
        <v>262</v>
      </c>
      <c r="X3089" t="s">
        <v>11716</v>
      </c>
      <c r="Y3089" t="s">
        <v>9886</v>
      </c>
      <c r="Z3089" t="str">
        <f t="shared" si="1417"/>
        <v>May</v>
      </c>
      <c r="AA3089" s="6">
        <f t="shared" si="1426"/>
        <v>1</v>
      </c>
      <c r="AB3089" s="6">
        <f t="shared" si="1426"/>
        <v>0</v>
      </c>
      <c r="AC3089" s="6">
        <f t="shared" si="1426"/>
        <v>0</v>
      </c>
      <c r="AD3089" s="6">
        <f t="shared" si="1426"/>
        <v>0</v>
      </c>
      <c r="AE3089" s="6">
        <f t="shared" si="1426"/>
        <v>0</v>
      </c>
      <c r="AF3089" s="6">
        <f t="shared" si="1418"/>
        <v>1</v>
      </c>
      <c r="AG3089" s="6">
        <f t="shared" si="1419"/>
        <v>-1</v>
      </c>
      <c r="AH3089" s="14" t="str">
        <f>LEFT(X3089,2)&amp;"."&amp;VLOOKUP(MID(X3089,4,3),'Data validation'!$A$1:$B$12,2,FALSE)&amp;".2025"</f>
        <v>28.05.2025</v>
      </c>
      <c r="AI3089">
        <f t="shared" si="1420"/>
        <v>22</v>
      </c>
      <c r="AJ3089" t="str">
        <f>H3089&amp;"."&amp;VLOOKUP(I3089,'Data validation'!$A$1:$B$12,2,FALSE)&amp;".2026"</f>
        <v>30.05.2026</v>
      </c>
      <c r="AK3089">
        <f t="shared" si="1421"/>
        <v>22</v>
      </c>
      <c r="AL3089" t="e">
        <f>VLOOKUP(E3089,[2]Sheet1!$A:$B,2,FALSE)</f>
        <v>#N/A</v>
      </c>
    </row>
    <row r="3090" spans="1:38" x14ac:dyDescent="0.25">
      <c r="A3090" t="str">
        <f>VLOOKUP(Q3090,'Data validation'!$K$2:$L$50,2,FALSE)</f>
        <v>BOOKING</v>
      </c>
      <c r="B3090">
        <f t="shared" si="1406"/>
        <v>0</v>
      </c>
      <c r="C3090">
        <f t="shared" si="1407"/>
        <v>0</v>
      </c>
      <c r="D3090">
        <f t="shared" si="1408"/>
        <v>6</v>
      </c>
      <c r="E3090">
        <v>11845</v>
      </c>
      <c r="F3090" t="s">
        <v>11717</v>
      </c>
      <c r="G3090" t="s">
        <v>326</v>
      </c>
      <c r="H3090" t="str">
        <f t="shared" si="1409"/>
        <v>10</v>
      </c>
      <c r="I3090" t="str">
        <f t="shared" si="1410"/>
        <v>Aug</v>
      </c>
      <c r="J3090" t="s">
        <v>543</v>
      </c>
      <c r="K3090" t="str">
        <f t="shared" si="1411"/>
        <v>16</v>
      </c>
      <c r="L3090" t="str">
        <f t="shared" si="1412"/>
        <v>Aug</v>
      </c>
      <c r="M3090" s="36">
        <v>6</v>
      </c>
      <c r="N3090">
        <f t="shared" si="1413"/>
        <v>6</v>
      </c>
      <c r="O3090">
        <f t="shared" si="1414"/>
        <v>0</v>
      </c>
      <c r="P3090">
        <f t="shared" si="1415"/>
        <v>0</v>
      </c>
      <c r="Q3090" t="s">
        <v>587</v>
      </c>
      <c r="R3090" t="s">
        <v>63</v>
      </c>
      <c r="S3090" s="36">
        <v>2</v>
      </c>
      <c r="T3090" s="36">
        <v>2</v>
      </c>
      <c r="U3090" s="2">
        <v>3662.6056844036693</v>
      </c>
      <c r="V3090" s="2">
        <v>610.43428073394489</v>
      </c>
      <c r="W3090" t="s">
        <v>262</v>
      </c>
      <c r="X3090" t="s">
        <v>11718</v>
      </c>
      <c r="Y3090" t="s">
        <v>9886</v>
      </c>
      <c r="Z3090" t="str">
        <f t="shared" si="1417"/>
        <v>May</v>
      </c>
      <c r="AA3090" s="6">
        <f t="shared" si="1426"/>
        <v>0</v>
      </c>
      <c r="AB3090" s="6">
        <f t="shared" si="1426"/>
        <v>0</v>
      </c>
      <c r="AC3090" s="6">
        <f t="shared" si="1426"/>
        <v>0</v>
      </c>
      <c r="AD3090" s="6">
        <f t="shared" si="1426"/>
        <v>6</v>
      </c>
      <c r="AE3090" s="6">
        <f t="shared" si="1426"/>
        <v>0</v>
      </c>
      <c r="AF3090" s="6">
        <f t="shared" si="1418"/>
        <v>6</v>
      </c>
      <c r="AG3090" s="6">
        <f t="shared" si="1419"/>
        <v>0</v>
      </c>
      <c r="AH3090" s="14" t="str">
        <f>LEFT(X3090,2)&amp;"."&amp;VLOOKUP(MID(X3090,4,3),'Data validation'!$A$1:$B$12,2,FALSE)&amp;".2025"</f>
        <v>28.05.2025</v>
      </c>
      <c r="AI3090">
        <f t="shared" si="1420"/>
        <v>22</v>
      </c>
      <c r="AJ3090" t="str">
        <f>H3090&amp;"."&amp;VLOOKUP(I3090,'Data validation'!$A$1:$B$12,2,FALSE)&amp;".2026"</f>
        <v>10.08.2026</v>
      </c>
      <c r="AK3090">
        <f t="shared" si="1421"/>
        <v>33</v>
      </c>
      <c r="AL3090" t="e">
        <f>VLOOKUP(E3090,[2]Sheet1!$A:$B,2,FALSE)</f>
        <v>#N/A</v>
      </c>
    </row>
    <row r="3091" spans="1:38" x14ac:dyDescent="0.25">
      <c r="A3091" t="str">
        <f>VLOOKUP(Q3091,'Data validation'!$K$2:$L$50,2,FALSE)</f>
        <v>BOOKING</v>
      </c>
      <c r="B3091">
        <f t="shared" si="1406"/>
        <v>0</v>
      </c>
      <c r="C3091">
        <f t="shared" si="1407"/>
        <v>4</v>
      </c>
      <c r="D3091">
        <f t="shared" si="1408"/>
        <v>0</v>
      </c>
      <c r="E3091">
        <v>11463</v>
      </c>
      <c r="F3091" t="s">
        <v>11719</v>
      </c>
      <c r="G3091" t="s">
        <v>71</v>
      </c>
      <c r="H3091" t="str">
        <f t="shared" si="1409"/>
        <v>30</v>
      </c>
      <c r="I3091" t="str">
        <f t="shared" si="1410"/>
        <v>Jun</v>
      </c>
      <c r="J3091" t="s">
        <v>45</v>
      </c>
      <c r="K3091" t="str">
        <f t="shared" si="1411"/>
        <v>04</v>
      </c>
      <c r="L3091" t="str">
        <f t="shared" si="1412"/>
        <v>Jul</v>
      </c>
      <c r="M3091" s="36">
        <v>4</v>
      </c>
      <c r="N3091">
        <f t="shared" si="1413"/>
        <v>-26</v>
      </c>
      <c r="O3091">
        <f t="shared" si="1414"/>
        <v>1</v>
      </c>
      <c r="P3091">
        <f t="shared" si="1415"/>
        <v>3</v>
      </c>
      <c r="Q3091" t="s">
        <v>587</v>
      </c>
      <c r="R3091" t="s">
        <v>17</v>
      </c>
      <c r="S3091" s="36">
        <v>2</v>
      </c>
      <c r="T3091" s="36">
        <v>1</v>
      </c>
      <c r="U3091" s="2">
        <v>1720.8433056880731</v>
      </c>
      <c r="V3091" s="2">
        <v>430.21082642201827</v>
      </c>
      <c r="W3091" t="s">
        <v>262</v>
      </c>
      <c r="X3091" t="s">
        <v>11720</v>
      </c>
      <c r="Y3091" t="s">
        <v>11687</v>
      </c>
      <c r="Z3091" t="str">
        <f t="shared" si="1417"/>
        <v>May</v>
      </c>
      <c r="AA3091" s="6">
        <f t="shared" si="1426"/>
        <v>0</v>
      </c>
      <c r="AB3091" s="6">
        <f t="shared" si="1426"/>
        <v>1</v>
      </c>
      <c r="AC3091" s="6">
        <f t="shared" si="1426"/>
        <v>3</v>
      </c>
      <c r="AD3091" s="6">
        <f t="shared" si="1426"/>
        <v>0</v>
      </c>
      <c r="AE3091" s="6">
        <f t="shared" si="1426"/>
        <v>0</v>
      </c>
      <c r="AF3091" s="6">
        <f t="shared" si="1418"/>
        <v>4</v>
      </c>
      <c r="AG3091" s="6">
        <f t="shared" si="1419"/>
        <v>0</v>
      </c>
      <c r="AH3091" s="14" t="str">
        <f>LEFT(X3091,2)&amp;"."&amp;VLOOKUP(MID(X3091,4,3),'Data validation'!$A$1:$B$12,2,FALSE)&amp;".2025"</f>
        <v>12.05.2025</v>
      </c>
      <c r="AI3091">
        <f t="shared" si="1420"/>
        <v>20</v>
      </c>
      <c r="AJ3091" t="str">
        <f>H3091&amp;"."&amp;VLOOKUP(I3091,'Data validation'!$A$1:$B$12,2,FALSE)&amp;".2026"</f>
        <v>30.06.2026</v>
      </c>
      <c r="AK3091">
        <f t="shared" si="1421"/>
        <v>27</v>
      </c>
      <c r="AL3091" t="e">
        <f>VLOOKUP(E3091,[2]Sheet1!$A:$B,2,FALSE)</f>
        <v>#N/A</v>
      </c>
    </row>
    <row r="3092" spans="1:38" x14ac:dyDescent="0.25">
      <c r="A3092" t="str">
        <f>VLOOKUP(Q3092,'Data validation'!$K$2:$L$50,2,FALSE)</f>
        <v>BOOKING</v>
      </c>
      <c r="B3092">
        <f t="shared" si="1406"/>
        <v>0</v>
      </c>
      <c r="C3092">
        <f t="shared" si="1407"/>
        <v>4</v>
      </c>
      <c r="D3092">
        <f t="shared" si="1408"/>
        <v>0</v>
      </c>
      <c r="E3092">
        <v>11464</v>
      </c>
      <c r="F3092" t="s">
        <v>11719</v>
      </c>
      <c r="G3092" t="s">
        <v>71</v>
      </c>
      <c r="H3092" t="str">
        <f t="shared" si="1409"/>
        <v>30</v>
      </c>
      <c r="I3092" t="str">
        <f t="shared" si="1410"/>
        <v>Jun</v>
      </c>
      <c r="J3092" t="s">
        <v>45</v>
      </c>
      <c r="K3092" t="str">
        <f t="shared" si="1411"/>
        <v>04</v>
      </c>
      <c r="L3092" t="str">
        <f t="shared" si="1412"/>
        <v>Jul</v>
      </c>
      <c r="M3092" s="36">
        <v>4</v>
      </c>
      <c r="N3092">
        <f t="shared" si="1413"/>
        <v>-26</v>
      </c>
      <c r="O3092">
        <f t="shared" si="1414"/>
        <v>1</v>
      </c>
      <c r="P3092">
        <f t="shared" si="1415"/>
        <v>3</v>
      </c>
      <c r="Q3092" t="s">
        <v>587</v>
      </c>
      <c r="R3092" t="s">
        <v>17</v>
      </c>
      <c r="S3092" s="36">
        <v>2</v>
      </c>
      <c r="T3092" s="36">
        <v>1</v>
      </c>
      <c r="U3092" s="2">
        <v>1720.8433056880731</v>
      </c>
      <c r="V3092" s="2">
        <v>430.21082642201827</v>
      </c>
      <c r="X3092" t="s">
        <v>11720</v>
      </c>
      <c r="Y3092" t="s">
        <v>11687</v>
      </c>
      <c r="Z3092" t="str">
        <f t="shared" si="1417"/>
        <v>May</v>
      </c>
      <c r="AA3092" s="6">
        <f t="shared" si="1426"/>
        <v>0</v>
      </c>
      <c r="AB3092" s="6">
        <f t="shared" si="1426"/>
        <v>1</v>
      </c>
      <c r="AC3092" s="6">
        <f t="shared" si="1426"/>
        <v>3</v>
      </c>
      <c r="AD3092" s="6">
        <f t="shared" si="1426"/>
        <v>0</v>
      </c>
      <c r="AE3092" s="6">
        <f t="shared" si="1426"/>
        <v>0</v>
      </c>
      <c r="AF3092" s="6">
        <f t="shared" si="1418"/>
        <v>4</v>
      </c>
      <c r="AG3092" s="6">
        <f t="shared" si="1419"/>
        <v>0</v>
      </c>
      <c r="AH3092" s="14" t="str">
        <f>LEFT(X3092,2)&amp;"."&amp;VLOOKUP(MID(X3092,4,3),'Data validation'!$A$1:$B$12,2,FALSE)&amp;".2025"</f>
        <v>12.05.2025</v>
      </c>
      <c r="AI3092">
        <f t="shared" si="1420"/>
        <v>20</v>
      </c>
      <c r="AJ3092" t="str">
        <f>H3092&amp;"."&amp;VLOOKUP(I3092,'Data validation'!$A$1:$B$12,2,FALSE)&amp;".2026"</f>
        <v>30.06.2026</v>
      </c>
      <c r="AK3092">
        <f t="shared" si="1421"/>
        <v>27</v>
      </c>
      <c r="AL3092" t="e">
        <f>VLOOKUP(E3092,[2]Sheet1!$A:$B,2,FALSE)</f>
        <v>#N/A</v>
      </c>
    </row>
    <row r="3093" spans="1:38" x14ac:dyDescent="0.25">
      <c r="A3093" t="str">
        <f>VLOOKUP(Q3093,'Data validation'!$K$2:$L$50,2,FALSE)</f>
        <v>BOOKING</v>
      </c>
      <c r="B3093">
        <f t="shared" si="1406"/>
        <v>0</v>
      </c>
      <c r="C3093">
        <f t="shared" si="1407"/>
        <v>5</v>
      </c>
      <c r="D3093">
        <f t="shared" si="1408"/>
        <v>0</v>
      </c>
      <c r="E3093">
        <v>11846</v>
      </c>
      <c r="F3093" t="s">
        <v>11721</v>
      </c>
      <c r="G3093" t="s">
        <v>250</v>
      </c>
      <c r="H3093" t="str">
        <f t="shared" si="1409"/>
        <v>31</v>
      </c>
      <c r="I3093" t="str">
        <f t="shared" si="1410"/>
        <v>Aug</v>
      </c>
      <c r="J3093" t="s">
        <v>694</v>
      </c>
      <c r="K3093" t="str">
        <f t="shared" si="1411"/>
        <v>05</v>
      </c>
      <c r="L3093" t="str">
        <f t="shared" si="1412"/>
        <v>Sep</v>
      </c>
      <c r="M3093" s="36">
        <v>5</v>
      </c>
      <c r="N3093">
        <f t="shared" si="1413"/>
        <v>-26</v>
      </c>
      <c r="O3093">
        <f t="shared" si="1414"/>
        <v>0</v>
      </c>
      <c r="P3093">
        <f t="shared" si="1415"/>
        <v>4</v>
      </c>
      <c r="Q3093" t="s">
        <v>587</v>
      </c>
      <c r="R3093" t="s">
        <v>20</v>
      </c>
      <c r="S3093" s="36">
        <v>2</v>
      </c>
      <c r="T3093" s="36">
        <v>0</v>
      </c>
      <c r="U3093" s="2">
        <v>1773.1662440366972</v>
      </c>
      <c r="V3093" s="2">
        <v>354.63324880733938</v>
      </c>
      <c r="W3093" t="s">
        <v>262</v>
      </c>
      <c r="X3093" t="s">
        <v>11722</v>
      </c>
      <c r="Y3093" t="s">
        <v>9886</v>
      </c>
      <c r="Z3093" t="str">
        <f t="shared" si="1417"/>
        <v>May</v>
      </c>
      <c r="AA3093" s="6">
        <f t="shared" si="1426"/>
        <v>0</v>
      </c>
      <c r="AB3093" s="6">
        <f t="shared" si="1426"/>
        <v>0</v>
      </c>
      <c r="AC3093" s="6">
        <f t="shared" si="1426"/>
        <v>0</v>
      </c>
      <c r="AD3093" s="6">
        <f t="shared" si="1426"/>
        <v>0</v>
      </c>
      <c r="AE3093" s="6">
        <f t="shared" si="1426"/>
        <v>4</v>
      </c>
      <c r="AF3093" s="6">
        <f t="shared" si="1418"/>
        <v>4</v>
      </c>
      <c r="AG3093" s="6">
        <f t="shared" si="1419"/>
        <v>-1</v>
      </c>
      <c r="AH3093" s="14" t="str">
        <f>LEFT(X3093,2)&amp;"."&amp;VLOOKUP(MID(X3093,4,3),'Data validation'!$A$1:$B$12,2,FALSE)&amp;".2025"</f>
        <v>28.05.2025</v>
      </c>
      <c r="AI3093">
        <f t="shared" si="1420"/>
        <v>22</v>
      </c>
      <c r="AJ3093" t="str">
        <f>H3093&amp;"."&amp;VLOOKUP(I3093,'Data validation'!$A$1:$B$12,2,FALSE)&amp;".2026"</f>
        <v>31.08.2026</v>
      </c>
      <c r="AK3093">
        <f t="shared" si="1421"/>
        <v>36</v>
      </c>
      <c r="AL3093" t="e">
        <f>VLOOKUP(E3093,[2]Sheet1!$A:$B,2,FALSE)</f>
        <v>#N/A</v>
      </c>
    </row>
    <row r="3094" spans="1:38" x14ac:dyDescent="0.25">
      <c r="A3094" t="str">
        <f>VLOOKUP(Q3094,'Data validation'!$K$2:$L$50,2,FALSE)</f>
        <v>INDIVIDUAL</v>
      </c>
      <c r="B3094">
        <f t="shared" si="1406"/>
        <v>1</v>
      </c>
      <c r="C3094">
        <f t="shared" si="1407"/>
        <v>1</v>
      </c>
      <c r="D3094">
        <f t="shared" si="1408"/>
        <v>0</v>
      </c>
      <c r="E3094">
        <v>11630</v>
      </c>
      <c r="G3094" t="s">
        <v>3113</v>
      </c>
      <c r="H3094" t="str">
        <f t="shared" si="1409"/>
        <v>30</v>
      </c>
      <c r="I3094" t="str">
        <f t="shared" si="1410"/>
        <v>May</v>
      </c>
      <c r="J3094" t="s">
        <v>27</v>
      </c>
      <c r="K3094" t="str">
        <f t="shared" si="1411"/>
        <v>01</v>
      </c>
      <c r="L3094" t="str">
        <f t="shared" si="1412"/>
        <v>Jun</v>
      </c>
      <c r="M3094" s="36">
        <v>2</v>
      </c>
      <c r="N3094">
        <f t="shared" si="1413"/>
        <v>-29</v>
      </c>
      <c r="O3094">
        <f t="shared" si="1414"/>
        <v>1</v>
      </c>
      <c r="P3094">
        <f t="shared" si="1415"/>
        <v>0</v>
      </c>
      <c r="Q3094" t="s">
        <v>24</v>
      </c>
      <c r="R3094" t="s">
        <v>48</v>
      </c>
      <c r="S3094" s="36">
        <v>3</v>
      </c>
      <c r="T3094" s="36">
        <v>1</v>
      </c>
      <c r="U3094" s="2">
        <v>764.38860550458708</v>
      </c>
      <c r="V3094" s="2">
        <v>382.19430275229354</v>
      </c>
      <c r="W3094" t="s">
        <v>262</v>
      </c>
      <c r="X3094" t="s">
        <v>11723</v>
      </c>
      <c r="Z3094" t="str">
        <f t="shared" si="1417"/>
        <v>May</v>
      </c>
      <c r="AA3094" s="6">
        <f t="shared" si="1426"/>
        <v>1</v>
      </c>
      <c r="AB3094" s="6">
        <f t="shared" si="1426"/>
        <v>0</v>
      </c>
      <c r="AC3094" s="6">
        <f t="shared" si="1426"/>
        <v>0</v>
      </c>
      <c r="AD3094" s="6">
        <f t="shared" si="1426"/>
        <v>0</v>
      </c>
      <c r="AE3094" s="6">
        <f t="shared" si="1426"/>
        <v>0</v>
      </c>
      <c r="AF3094" s="6">
        <f t="shared" si="1418"/>
        <v>1</v>
      </c>
      <c r="AG3094" s="6">
        <f t="shared" si="1419"/>
        <v>-1</v>
      </c>
      <c r="AH3094" s="14" t="str">
        <f>LEFT(X3094,2)&amp;"."&amp;VLOOKUP(MID(X3094,4,3),'Data validation'!$A$1:$B$12,2,FALSE)&amp;".2025"</f>
        <v>23.05.2025</v>
      </c>
      <c r="AI3094">
        <f t="shared" si="1420"/>
        <v>21</v>
      </c>
      <c r="AJ3094" t="str">
        <f>H3094&amp;"."&amp;VLOOKUP(I3094,'Data validation'!$A$1:$B$12,2,FALSE)&amp;".2026"</f>
        <v>30.05.2026</v>
      </c>
      <c r="AK3094">
        <f t="shared" si="1421"/>
        <v>22</v>
      </c>
      <c r="AL3094" t="e">
        <f>VLOOKUP(E3094,[2]Sheet1!$A:$B,2,FALSE)</f>
        <v>#N/A</v>
      </c>
    </row>
    <row r="3095" spans="1:38" x14ac:dyDescent="0.25">
      <c r="A3095" t="str">
        <f>VLOOKUP(Q3095,'Data validation'!$K$2:$L$50,2,FALSE)</f>
        <v>BOOKING</v>
      </c>
      <c r="B3095">
        <f t="shared" si="1406"/>
        <v>0</v>
      </c>
      <c r="C3095">
        <f t="shared" si="1407"/>
        <v>4</v>
      </c>
      <c r="D3095">
        <f t="shared" si="1408"/>
        <v>0</v>
      </c>
      <c r="E3095">
        <v>11918</v>
      </c>
      <c r="F3095" t="s">
        <v>11724</v>
      </c>
      <c r="G3095" t="s">
        <v>44</v>
      </c>
      <c r="H3095" t="str">
        <f t="shared" si="1409"/>
        <v>29</v>
      </c>
      <c r="I3095" t="str">
        <f t="shared" si="1410"/>
        <v>Jun</v>
      </c>
      <c r="J3095" t="s">
        <v>181</v>
      </c>
      <c r="K3095" t="str">
        <f t="shared" si="1411"/>
        <v>03</v>
      </c>
      <c r="L3095" t="str">
        <f t="shared" si="1412"/>
        <v>Jul</v>
      </c>
      <c r="M3095" s="36">
        <v>4</v>
      </c>
      <c r="N3095">
        <f t="shared" si="1413"/>
        <v>-26</v>
      </c>
      <c r="O3095">
        <f t="shared" si="1414"/>
        <v>2</v>
      </c>
      <c r="P3095">
        <f t="shared" si="1415"/>
        <v>2</v>
      </c>
      <c r="Q3095" t="s">
        <v>587</v>
      </c>
      <c r="R3095" t="s">
        <v>63</v>
      </c>
      <c r="S3095" s="36">
        <v>2</v>
      </c>
      <c r="T3095" s="36">
        <v>1</v>
      </c>
      <c r="U3095" s="2">
        <v>1767.3525842201834</v>
      </c>
      <c r="V3095" s="2">
        <v>441.83814605504585</v>
      </c>
      <c r="X3095" t="s">
        <v>11725</v>
      </c>
      <c r="Y3095" t="s">
        <v>4651</v>
      </c>
      <c r="Z3095" t="str">
        <f t="shared" si="1417"/>
        <v>Jun</v>
      </c>
      <c r="AA3095" s="6">
        <f t="shared" si="1426"/>
        <v>0</v>
      </c>
      <c r="AB3095" s="6">
        <f t="shared" si="1426"/>
        <v>2</v>
      </c>
      <c r="AC3095" s="6">
        <f t="shared" si="1426"/>
        <v>2</v>
      </c>
      <c r="AD3095" s="6">
        <f t="shared" si="1426"/>
        <v>0</v>
      </c>
      <c r="AE3095" s="6">
        <f t="shared" si="1426"/>
        <v>0</v>
      </c>
      <c r="AF3095" s="6">
        <f t="shared" si="1418"/>
        <v>4</v>
      </c>
      <c r="AG3095" s="6">
        <f t="shared" si="1419"/>
        <v>0</v>
      </c>
      <c r="AH3095" s="14" t="str">
        <f>LEFT(X3095,2)&amp;"."&amp;VLOOKUP(MID(X3095,4,3),'Data validation'!$A$1:$B$12,2,FALSE)&amp;".2025"</f>
        <v>02.06.2025</v>
      </c>
      <c r="AI3095">
        <f t="shared" si="1420"/>
        <v>23</v>
      </c>
      <c r="AJ3095" t="str">
        <f>H3095&amp;"."&amp;VLOOKUP(I3095,'Data validation'!$A$1:$B$12,2,FALSE)&amp;".2026"</f>
        <v>29.06.2026</v>
      </c>
      <c r="AK3095">
        <f t="shared" si="1421"/>
        <v>27</v>
      </c>
      <c r="AL3095" t="e">
        <f>VLOOKUP(E3095,[2]Sheet1!$A:$B,2,FALSE)</f>
        <v>#N/A</v>
      </c>
    </row>
    <row r="3096" spans="1:38" x14ac:dyDescent="0.25">
      <c r="A3096" t="str">
        <f>VLOOKUP(Q3096,'Data validation'!$K$2:$L$50,2,FALSE)</f>
        <v>TO</v>
      </c>
      <c r="B3096">
        <f t="shared" si="1406"/>
        <v>2</v>
      </c>
      <c r="C3096">
        <f t="shared" si="1407"/>
        <v>1</v>
      </c>
      <c r="D3096">
        <f t="shared" si="1408"/>
        <v>0</v>
      </c>
      <c r="E3096">
        <v>11555</v>
      </c>
      <c r="F3096" t="s">
        <v>11726</v>
      </c>
      <c r="G3096" t="s">
        <v>1869</v>
      </c>
      <c r="H3096" t="str">
        <f t="shared" si="1409"/>
        <v>29</v>
      </c>
      <c r="I3096" t="str">
        <f t="shared" si="1410"/>
        <v>May</v>
      </c>
      <c r="J3096" t="s">
        <v>27</v>
      </c>
      <c r="K3096" t="str">
        <f t="shared" si="1411"/>
        <v>01</v>
      </c>
      <c r="L3096" t="str">
        <f t="shared" si="1412"/>
        <v>Jun</v>
      </c>
      <c r="M3096" s="36">
        <v>3</v>
      </c>
      <c r="N3096">
        <f t="shared" si="1413"/>
        <v>-28</v>
      </c>
      <c r="O3096">
        <f t="shared" si="1414"/>
        <v>2</v>
      </c>
      <c r="P3096">
        <f t="shared" si="1415"/>
        <v>0</v>
      </c>
      <c r="Q3096" t="s">
        <v>162</v>
      </c>
      <c r="R3096" t="s">
        <v>63</v>
      </c>
      <c r="S3096" s="36">
        <v>3</v>
      </c>
      <c r="T3096" s="36">
        <v>0</v>
      </c>
      <c r="U3096" s="2">
        <f>SUMIFS(Magelan!L:L,Magelan!D:D,'Резервации 2026'!E3096)</f>
        <v>1060.9595418000001</v>
      </c>
      <c r="V3096" s="2">
        <f t="shared" ref="V3096" si="1432">+U3096/M3096</f>
        <v>353.65318060000004</v>
      </c>
      <c r="W3096" t="s">
        <v>262</v>
      </c>
      <c r="X3096" t="s">
        <v>11727</v>
      </c>
      <c r="Y3096" t="s">
        <v>11684</v>
      </c>
      <c r="Z3096" t="str">
        <f t="shared" si="1417"/>
        <v>May</v>
      </c>
      <c r="AA3096" s="6">
        <f t="shared" si="1426"/>
        <v>2</v>
      </c>
      <c r="AB3096" s="6">
        <f t="shared" si="1426"/>
        <v>0</v>
      </c>
      <c r="AC3096" s="6">
        <f t="shared" si="1426"/>
        <v>0</v>
      </c>
      <c r="AD3096" s="6">
        <f t="shared" si="1426"/>
        <v>0</v>
      </c>
      <c r="AE3096" s="6">
        <f t="shared" si="1426"/>
        <v>0</v>
      </c>
      <c r="AF3096" s="6">
        <f t="shared" si="1418"/>
        <v>2</v>
      </c>
      <c r="AG3096" s="6">
        <f t="shared" si="1419"/>
        <v>-1</v>
      </c>
      <c r="AH3096" s="14" t="str">
        <f>LEFT(X3096,2)&amp;"."&amp;VLOOKUP(MID(X3096,4,3),'Data validation'!$A$1:$B$12,2,FALSE)&amp;".2025"</f>
        <v>18.05.2025</v>
      </c>
      <c r="AI3096">
        <f t="shared" si="1420"/>
        <v>21</v>
      </c>
      <c r="AJ3096" t="str">
        <f>H3096&amp;"."&amp;VLOOKUP(I3096,'Data validation'!$A$1:$B$12,2,FALSE)&amp;".2026"</f>
        <v>29.05.2026</v>
      </c>
      <c r="AK3096">
        <f t="shared" si="1421"/>
        <v>22</v>
      </c>
      <c r="AL3096" t="e">
        <f>VLOOKUP(E3096,[2]Sheet1!$A:$B,2,FALSE)</f>
        <v>#N/A</v>
      </c>
    </row>
    <row r="3097" spans="1:38" x14ac:dyDescent="0.25">
      <c r="A3097" t="str">
        <f>VLOOKUP(Q3097,'Data validation'!$K$2:$L$50,2,FALSE)</f>
        <v>BOOKING</v>
      </c>
      <c r="B3097">
        <f t="shared" si="1406"/>
        <v>0</v>
      </c>
      <c r="C3097">
        <f t="shared" si="1407"/>
        <v>0</v>
      </c>
      <c r="D3097">
        <f t="shared" si="1408"/>
        <v>3</v>
      </c>
      <c r="E3097">
        <v>11849</v>
      </c>
      <c r="F3097" t="s">
        <v>11728</v>
      </c>
      <c r="G3097" t="s">
        <v>160</v>
      </c>
      <c r="H3097" t="str">
        <f t="shared" si="1409"/>
        <v>04</v>
      </c>
      <c r="I3097" t="str">
        <f t="shared" si="1410"/>
        <v>Aug</v>
      </c>
      <c r="J3097" t="s">
        <v>646</v>
      </c>
      <c r="K3097" t="str">
        <f t="shared" si="1411"/>
        <v>07</v>
      </c>
      <c r="L3097" t="str">
        <f t="shared" si="1412"/>
        <v>Aug</v>
      </c>
      <c r="M3097" s="36">
        <v>3</v>
      </c>
      <c r="N3097">
        <f t="shared" si="1413"/>
        <v>3</v>
      </c>
      <c r="O3097">
        <f t="shared" si="1414"/>
        <v>0</v>
      </c>
      <c r="P3097">
        <f t="shared" si="1415"/>
        <v>0</v>
      </c>
      <c r="Q3097" t="s">
        <v>587</v>
      </c>
      <c r="R3097" t="s">
        <v>17</v>
      </c>
      <c r="S3097" s="36">
        <v>2</v>
      </c>
      <c r="T3097" s="36">
        <v>1</v>
      </c>
      <c r="U3097" s="2">
        <v>1430.1603148623851</v>
      </c>
      <c r="V3097" s="2">
        <v>476.72010495412843</v>
      </c>
      <c r="W3097" t="s">
        <v>262</v>
      </c>
      <c r="X3097" t="s">
        <v>11729</v>
      </c>
      <c r="Y3097" t="s">
        <v>1869</v>
      </c>
      <c r="Z3097" t="str">
        <f t="shared" si="1417"/>
        <v>May</v>
      </c>
      <c r="AA3097" s="6">
        <f t="shared" si="1426"/>
        <v>0</v>
      </c>
      <c r="AB3097" s="6">
        <f t="shared" si="1426"/>
        <v>0</v>
      </c>
      <c r="AC3097" s="6">
        <f t="shared" si="1426"/>
        <v>0</v>
      </c>
      <c r="AD3097" s="6">
        <f t="shared" si="1426"/>
        <v>3</v>
      </c>
      <c r="AE3097" s="6">
        <f t="shared" si="1426"/>
        <v>0</v>
      </c>
      <c r="AF3097" s="6">
        <f t="shared" si="1418"/>
        <v>3</v>
      </c>
      <c r="AG3097" s="6">
        <f t="shared" si="1419"/>
        <v>0</v>
      </c>
      <c r="AH3097" s="14" t="str">
        <f>LEFT(X3097,2)&amp;"."&amp;VLOOKUP(MID(X3097,4,3),'Data validation'!$A$1:$B$12,2,FALSE)&amp;".2025"</f>
        <v>29.05.2025</v>
      </c>
      <c r="AI3097">
        <f t="shared" si="1420"/>
        <v>22</v>
      </c>
      <c r="AJ3097" t="str">
        <f>H3097&amp;"."&amp;VLOOKUP(I3097,'Data validation'!$A$1:$B$12,2,FALSE)&amp;".2026"</f>
        <v>04.08.2026</v>
      </c>
      <c r="AK3097">
        <f t="shared" si="1421"/>
        <v>32</v>
      </c>
      <c r="AL3097" t="e">
        <f>VLOOKUP(E3097,[2]Sheet1!$A:$B,2,FALSE)</f>
        <v>#N/A</v>
      </c>
    </row>
    <row r="3098" spans="1:38" x14ac:dyDescent="0.25">
      <c r="A3098" t="str">
        <f>VLOOKUP(Q3098,'Data validation'!$K$2:$L$50,2,FALSE)</f>
        <v>BOOKING</v>
      </c>
      <c r="B3098">
        <f t="shared" si="1406"/>
        <v>0</v>
      </c>
      <c r="C3098">
        <f t="shared" si="1407"/>
        <v>0</v>
      </c>
      <c r="D3098">
        <f t="shared" si="1408"/>
        <v>3</v>
      </c>
      <c r="E3098">
        <v>11850</v>
      </c>
      <c r="F3098" t="s">
        <v>11728</v>
      </c>
      <c r="G3098" t="s">
        <v>160</v>
      </c>
      <c r="H3098" t="str">
        <f t="shared" si="1409"/>
        <v>04</v>
      </c>
      <c r="I3098" t="str">
        <f t="shared" si="1410"/>
        <v>Aug</v>
      </c>
      <c r="J3098" t="s">
        <v>646</v>
      </c>
      <c r="K3098" t="str">
        <f t="shared" si="1411"/>
        <v>07</v>
      </c>
      <c r="L3098" t="str">
        <f t="shared" si="1412"/>
        <v>Aug</v>
      </c>
      <c r="M3098" s="36">
        <v>3</v>
      </c>
      <c r="N3098">
        <f t="shared" si="1413"/>
        <v>3</v>
      </c>
      <c r="O3098">
        <f t="shared" si="1414"/>
        <v>0</v>
      </c>
      <c r="P3098">
        <f t="shared" si="1415"/>
        <v>0</v>
      </c>
      <c r="Q3098" t="s">
        <v>587</v>
      </c>
      <c r="R3098" t="s">
        <v>17</v>
      </c>
      <c r="S3098" s="36">
        <v>2</v>
      </c>
      <c r="T3098" s="36">
        <v>1</v>
      </c>
      <c r="U3098" s="2">
        <v>1430.1603148623851</v>
      </c>
      <c r="V3098" s="2">
        <v>476.72010495412843</v>
      </c>
      <c r="X3098" t="s">
        <v>11729</v>
      </c>
      <c r="Y3098" t="s">
        <v>1869</v>
      </c>
      <c r="Z3098" t="str">
        <f t="shared" si="1417"/>
        <v>May</v>
      </c>
      <c r="AA3098" s="6">
        <f t="shared" si="1426"/>
        <v>0</v>
      </c>
      <c r="AB3098" s="6">
        <f t="shared" si="1426"/>
        <v>0</v>
      </c>
      <c r="AC3098" s="6">
        <f t="shared" si="1426"/>
        <v>0</v>
      </c>
      <c r="AD3098" s="6">
        <f t="shared" si="1426"/>
        <v>3</v>
      </c>
      <c r="AE3098" s="6">
        <f t="shared" si="1426"/>
        <v>0</v>
      </c>
      <c r="AF3098" s="6">
        <f t="shared" si="1418"/>
        <v>3</v>
      </c>
      <c r="AG3098" s="6">
        <f t="shared" si="1419"/>
        <v>0</v>
      </c>
      <c r="AH3098" s="14" t="str">
        <f>LEFT(X3098,2)&amp;"."&amp;VLOOKUP(MID(X3098,4,3),'Data validation'!$A$1:$B$12,2,FALSE)&amp;".2025"</f>
        <v>29.05.2025</v>
      </c>
      <c r="AI3098">
        <f t="shared" si="1420"/>
        <v>22</v>
      </c>
      <c r="AJ3098" t="str">
        <f>H3098&amp;"."&amp;VLOOKUP(I3098,'Data validation'!$A$1:$B$12,2,FALSE)&amp;".2026"</f>
        <v>04.08.2026</v>
      </c>
      <c r="AK3098">
        <f t="shared" si="1421"/>
        <v>32</v>
      </c>
      <c r="AL3098" t="e">
        <f>VLOOKUP(E3098,[2]Sheet1!$A:$B,2,FALSE)</f>
        <v>#N/A</v>
      </c>
    </row>
    <row r="3099" spans="1:38" x14ac:dyDescent="0.25">
      <c r="A3099" t="str">
        <f>VLOOKUP(Q3099,'Data validation'!$K$2:$L$50,2,FALSE)</f>
        <v>BOOKING</v>
      </c>
      <c r="B3099">
        <f t="shared" si="1406"/>
        <v>0</v>
      </c>
      <c r="C3099">
        <f t="shared" si="1407"/>
        <v>0</v>
      </c>
      <c r="D3099">
        <f t="shared" si="1408"/>
        <v>3</v>
      </c>
      <c r="E3099">
        <v>11851</v>
      </c>
      <c r="F3099" t="s">
        <v>11728</v>
      </c>
      <c r="G3099" t="s">
        <v>160</v>
      </c>
      <c r="H3099" t="str">
        <f t="shared" si="1409"/>
        <v>04</v>
      </c>
      <c r="I3099" t="str">
        <f t="shared" si="1410"/>
        <v>Aug</v>
      </c>
      <c r="J3099" t="s">
        <v>646</v>
      </c>
      <c r="K3099" t="str">
        <f t="shared" si="1411"/>
        <v>07</v>
      </c>
      <c r="L3099" t="str">
        <f t="shared" si="1412"/>
        <v>Aug</v>
      </c>
      <c r="M3099" s="36">
        <v>3</v>
      </c>
      <c r="N3099">
        <f t="shared" si="1413"/>
        <v>3</v>
      </c>
      <c r="O3099">
        <f t="shared" si="1414"/>
        <v>0</v>
      </c>
      <c r="P3099">
        <f t="shared" si="1415"/>
        <v>0</v>
      </c>
      <c r="Q3099" t="s">
        <v>587</v>
      </c>
      <c r="R3099" t="s">
        <v>17</v>
      </c>
      <c r="S3099" s="36">
        <v>3</v>
      </c>
      <c r="T3099" s="36">
        <v>0</v>
      </c>
      <c r="U3099" s="2">
        <v>1930.727191100917</v>
      </c>
      <c r="V3099" s="2">
        <v>643.57573036697249</v>
      </c>
      <c r="X3099" t="s">
        <v>11729</v>
      </c>
      <c r="Y3099" t="s">
        <v>1869</v>
      </c>
      <c r="Z3099" t="str">
        <f t="shared" si="1417"/>
        <v>May</v>
      </c>
      <c r="AA3099" s="6">
        <f t="shared" si="1426"/>
        <v>0</v>
      </c>
      <c r="AB3099" s="6">
        <f t="shared" si="1426"/>
        <v>0</v>
      </c>
      <c r="AC3099" s="6">
        <f t="shared" si="1426"/>
        <v>0</v>
      </c>
      <c r="AD3099" s="6">
        <f t="shared" si="1426"/>
        <v>3</v>
      </c>
      <c r="AE3099" s="6">
        <f t="shared" si="1426"/>
        <v>0</v>
      </c>
      <c r="AF3099" s="6">
        <f t="shared" si="1418"/>
        <v>3</v>
      </c>
      <c r="AG3099" s="6">
        <f t="shared" si="1419"/>
        <v>0</v>
      </c>
      <c r="AH3099" s="14" t="str">
        <f>LEFT(X3099,2)&amp;"."&amp;VLOOKUP(MID(X3099,4,3),'Data validation'!$A$1:$B$12,2,FALSE)&amp;".2025"</f>
        <v>29.05.2025</v>
      </c>
      <c r="AI3099">
        <f t="shared" si="1420"/>
        <v>22</v>
      </c>
      <c r="AJ3099" t="str">
        <f>H3099&amp;"."&amp;VLOOKUP(I3099,'Data validation'!$A$1:$B$12,2,FALSE)&amp;".2026"</f>
        <v>04.08.2026</v>
      </c>
      <c r="AK3099">
        <f t="shared" si="1421"/>
        <v>32</v>
      </c>
      <c r="AL3099" t="e">
        <f>VLOOKUP(E3099,[2]Sheet1!$A:$B,2,FALSE)</f>
        <v>#N/A</v>
      </c>
    </row>
    <row r="3100" spans="1:38" x14ac:dyDescent="0.25">
      <c r="A3100" t="str">
        <f>VLOOKUP(Q3100,'Data validation'!$K$2:$L$50,2,FALSE)</f>
        <v>BOOKING</v>
      </c>
      <c r="B3100">
        <f t="shared" si="1406"/>
        <v>0</v>
      </c>
      <c r="C3100">
        <f t="shared" si="1407"/>
        <v>0</v>
      </c>
      <c r="D3100">
        <f t="shared" si="1408"/>
        <v>7</v>
      </c>
      <c r="E3100">
        <v>11919</v>
      </c>
      <c r="F3100" t="s">
        <v>11730</v>
      </c>
      <c r="G3100" t="s">
        <v>646</v>
      </c>
      <c r="H3100" t="str">
        <f t="shared" si="1409"/>
        <v>07</v>
      </c>
      <c r="I3100" t="str">
        <f t="shared" si="1410"/>
        <v>Aug</v>
      </c>
      <c r="J3100" t="s">
        <v>1443</v>
      </c>
      <c r="K3100" t="str">
        <f t="shared" si="1411"/>
        <v>14</v>
      </c>
      <c r="L3100" t="str">
        <f t="shared" si="1412"/>
        <v>Aug</v>
      </c>
      <c r="M3100" s="36">
        <v>7</v>
      </c>
      <c r="N3100">
        <f t="shared" si="1413"/>
        <v>7</v>
      </c>
      <c r="O3100">
        <f t="shared" si="1414"/>
        <v>0</v>
      </c>
      <c r="P3100">
        <f t="shared" si="1415"/>
        <v>0</v>
      </c>
      <c r="Q3100" t="s">
        <v>587</v>
      </c>
      <c r="R3100" t="s">
        <v>63</v>
      </c>
      <c r="S3100" s="36">
        <v>2</v>
      </c>
      <c r="T3100" s="36">
        <v>2</v>
      </c>
      <c r="U3100" s="2">
        <v>4614.9334038532106</v>
      </c>
      <c r="V3100" s="2">
        <v>659.27620055045873</v>
      </c>
      <c r="W3100" t="s">
        <v>4628</v>
      </c>
      <c r="X3100" t="s">
        <v>11731</v>
      </c>
      <c r="Y3100" t="s">
        <v>4651</v>
      </c>
      <c r="Z3100" t="str">
        <f t="shared" si="1417"/>
        <v>Jun</v>
      </c>
      <c r="AA3100" s="6">
        <f t="shared" si="1426"/>
        <v>0</v>
      </c>
      <c r="AB3100" s="6">
        <f t="shared" si="1426"/>
        <v>0</v>
      </c>
      <c r="AC3100" s="6">
        <f t="shared" si="1426"/>
        <v>0</v>
      </c>
      <c r="AD3100" s="6">
        <f t="shared" si="1426"/>
        <v>7</v>
      </c>
      <c r="AE3100" s="6">
        <f t="shared" si="1426"/>
        <v>0</v>
      </c>
      <c r="AF3100" s="6">
        <f t="shared" si="1418"/>
        <v>7</v>
      </c>
      <c r="AG3100" s="6">
        <f t="shared" si="1419"/>
        <v>0</v>
      </c>
      <c r="AH3100" s="14" t="str">
        <f>LEFT(X3100,2)&amp;"."&amp;VLOOKUP(MID(X3100,4,3),'Data validation'!$A$1:$B$12,2,FALSE)&amp;".2025"</f>
        <v>03.06.2025</v>
      </c>
      <c r="AI3100">
        <f t="shared" si="1420"/>
        <v>23</v>
      </c>
      <c r="AJ3100" t="str">
        <f>H3100&amp;"."&amp;VLOOKUP(I3100,'Data validation'!$A$1:$B$12,2,FALSE)&amp;".2026"</f>
        <v>07.08.2026</v>
      </c>
      <c r="AK3100">
        <f t="shared" si="1421"/>
        <v>32</v>
      </c>
      <c r="AL3100" t="e">
        <f>VLOOKUP(E3100,[2]Sheet1!$A:$B,2,FALSE)</f>
        <v>#N/A</v>
      </c>
    </row>
    <row r="3101" spans="1:38" x14ac:dyDescent="0.25">
      <c r="A3101" t="str">
        <f>VLOOKUP(Q3101,'Data validation'!$K$2:$L$50,2,FALSE)</f>
        <v>BOOKING</v>
      </c>
      <c r="B3101">
        <f t="shared" si="1406"/>
        <v>0</v>
      </c>
      <c r="C3101">
        <f t="shared" si="1407"/>
        <v>0</v>
      </c>
      <c r="D3101">
        <f t="shared" si="1408"/>
        <v>3</v>
      </c>
      <c r="E3101">
        <v>11632</v>
      </c>
      <c r="F3101" t="s">
        <v>11732</v>
      </c>
      <c r="G3101" t="s">
        <v>475</v>
      </c>
      <c r="H3101" t="str">
        <f t="shared" si="1409"/>
        <v>13</v>
      </c>
      <c r="I3101" t="str">
        <f t="shared" si="1410"/>
        <v>Aug</v>
      </c>
      <c r="J3101" t="s">
        <v>543</v>
      </c>
      <c r="K3101" t="str">
        <f t="shared" si="1411"/>
        <v>16</v>
      </c>
      <c r="L3101" t="str">
        <f t="shared" si="1412"/>
        <v>Aug</v>
      </c>
      <c r="M3101" s="36">
        <v>3</v>
      </c>
      <c r="N3101">
        <f t="shared" si="1413"/>
        <v>3</v>
      </c>
      <c r="O3101">
        <f t="shared" si="1414"/>
        <v>0</v>
      </c>
      <c r="P3101">
        <f t="shared" si="1415"/>
        <v>0</v>
      </c>
      <c r="Q3101" t="s">
        <v>587</v>
      </c>
      <c r="R3101" t="s">
        <v>63</v>
      </c>
      <c r="S3101" s="36">
        <v>2</v>
      </c>
      <c r="T3101" s="36">
        <v>1</v>
      </c>
      <c r="U3101" s="2">
        <v>1465.0422737614679</v>
      </c>
      <c r="V3101" s="2">
        <v>488.34742458715596</v>
      </c>
      <c r="W3101" t="s">
        <v>262</v>
      </c>
      <c r="X3101" t="s">
        <v>11733</v>
      </c>
      <c r="Y3101" t="s">
        <v>7438</v>
      </c>
      <c r="Z3101" t="str">
        <f t="shared" si="1417"/>
        <v>May</v>
      </c>
      <c r="AA3101" s="6">
        <f t="shared" si="1426"/>
        <v>0</v>
      </c>
      <c r="AB3101" s="6">
        <f t="shared" si="1426"/>
        <v>0</v>
      </c>
      <c r="AC3101" s="6">
        <f t="shared" si="1426"/>
        <v>0</v>
      </c>
      <c r="AD3101" s="6">
        <f t="shared" si="1426"/>
        <v>3</v>
      </c>
      <c r="AE3101" s="6">
        <f t="shared" si="1426"/>
        <v>0</v>
      </c>
      <c r="AF3101" s="6">
        <f t="shared" si="1418"/>
        <v>3</v>
      </c>
      <c r="AG3101" s="6">
        <f t="shared" si="1419"/>
        <v>0</v>
      </c>
      <c r="AH3101" s="14" t="str">
        <f>LEFT(X3101,2)&amp;"."&amp;VLOOKUP(MID(X3101,4,3),'Data validation'!$A$1:$B$12,2,FALSE)&amp;".2025"</f>
        <v>23.05.2025</v>
      </c>
      <c r="AI3101">
        <f t="shared" si="1420"/>
        <v>21</v>
      </c>
      <c r="AJ3101" t="str">
        <f>H3101&amp;"."&amp;VLOOKUP(I3101,'Data validation'!$A$1:$B$12,2,FALSE)&amp;".2026"</f>
        <v>13.08.2026</v>
      </c>
      <c r="AK3101">
        <f t="shared" si="1421"/>
        <v>33</v>
      </c>
      <c r="AL3101" t="e">
        <f>VLOOKUP(E3101,[2]Sheet1!$A:$B,2,FALSE)</f>
        <v>#N/A</v>
      </c>
    </row>
    <row r="3102" spans="1:38" x14ac:dyDescent="0.25">
      <c r="A3102" t="str">
        <f>VLOOKUP(Q3102,'Data validation'!$K$2:$L$50,2,FALSE)</f>
        <v>BOOKING</v>
      </c>
      <c r="B3102">
        <f t="shared" si="1406"/>
        <v>3</v>
      </c>
      <c r="C3102">
        <f t="shared" si="1407"/>
        <v>0</v>
      </c>
      <c r="D3102">
        <f t="shared" si="1408"/>
        <v>0</v>
      </c>
      <c r="E3102">
        <v>11556</v>
      </c>
      <c r="F3102" t="s">
        <v>11734</v>
      </c>
      <c r="G3102" t="s">
        <v>1448</v>
      </c>
      <c r="H3102" t="str">
        <f t="shared" si="1409"/>
        <v>12</v>
      </c>
      <c r="I3102" t="str">
        <f t="shared" si="1410"/>
        <v>Jun</v>
      </c>
      <c r="J3102" t="s">
        <v>280</v>
      </c>
      <c r="K3102" t="str">
        <f t="shared" si="1411"/>
        <v>15</v>
      </c>
      <c r="L3102" t="str">
        <f t="shared" si="1412"/>
        <v>Jun</v>
      </c>
      <c r="M3102" s="36">
        <v>3</v>
      </c>
      <c r="N3102">
        <f t="shared" si="1413"/>
        <v>3</v>
      </c>
      <c r="O3102">
        <f t="shared" si="1414"/>
        <v>0</v>
      </c>
      <c r="P3102">
        <f t="shared" si="1415"/>
        <v>0</v>
      </c>
      <c r="Q3102" t="s">
        <v>587</v>
      </c>
      <c r="R3102" t="s">
        <v>48</v>
      </c>
      <c r="S3102" s="36">
        <v>2</v>
      </c>
      <c r="T3102" s="36">
        <v>1</v>
      </c>
      <c r="U3102" s="2">
        <v>928.73215568807336</v>
      </c>
      <c r="V3102" s="2">
        <v>309.57738522935773</v>
      </c>
      <c r="W3102" t="s">
        <v>262</v>
      </c>
      <c r="X3102" t="s">
        <v>11735</v>
      </c>
      <c r="Y3102" t="s">
        <v>11684</v>
      </c>
      <c r="Z3102" t="str">
        <f t="shared" si="1417"/>
        <v>May</v>
      </c>
      <c r="AA3102" s="6">
        <f t="shared" si="1426"/>
        <v>0</v>
      </c>
      <c r="AB3102" s="6">
        <f t="shared" si="1426"/>
        <v>3</v>
      </c>
      <c r="AC3102" s="6">
        <f t="shared" si="1426"/>
        <v>0</v>
      </c>
      <c r="AD3102" s="6">
        <f t="shared" si="1426"/>
        <v>0</v>
      </c>
      <c r="AE3102" s="6">
        <f t="shared" si="1426"/>
        <v>0</v>
      </c>
      <c r="AF3102" s="6">
        <f t="shared" si="1418"/>
        <v>3</v>
      </c>
      <c r="AG3102" s="6">
        <f t="shared" si="1419"/>
        <v>0</v>
      </c>
      <c r="AH3102" s="14" t="str">
        <f>LEFT(X3102,2)&amp;"."&amp;VLOOKUP(MID(X3102,4,3),'Data validation'!$A$1:$B$12,2,FALSE)&amp;".2025"</f>
        <v>18.05.2025</v>
      </c>
      <c r="AI3102">
        <f t="shared" si="1420"/>
        <v>21</v>
      </c>
      <c r="AJ3102" t="str">
        <f>H3102&amp;"."&amp;VLOOKUP(I3102,'Data validation'!$A$1:$B$12,2,FALSE)&amp;".2026"</f>
        <v>12.06.2026</v>
      </c>
      <c r="AK3102">
        <f t="shared" si="1421"/>
        <v>24</v>
      </c>
      <c r="AL3102" t="e">
        <f>VLOOKUP(E3102,[2]Sheet1!$A:$B,2,FALSE)</f>
        <v>#N/A</v>
      </c>
    </row>
    <row r="3103" spans="1:38" x14ac:dyDescent="0.25">
      <c r="A3103" t="str">
        <f>VLOOKUP(Q3103,'Data validation'!$K$2:$L$50,2,FALSE)</f>
        <v>INDIVIDUAL</v>
      </c>
      <c r="B3103">
        <f t="shared" si="1406"/>
        <v>0</v>
      </c>
      <c r="C3103">
        <f t="shared" si="1407"/>
        <v>5</v>
      </c>
      <c r="D3103">
        <f t="shared" si="1408"/>
        <v>0</v>
      </c>
      <c r="E3103">
        <v>11920</v>
      </c>
      <c r="F3103" t="s">
        <v>11736</v>
      </c>
      <c r="G3103" t="s">
        <v>283</v>
      </c>
      <c r="H3103" t="str">
        <f t="shared" si="1409"/>
        <v>20</v>
      </c>
      <c r="I3103" t="str">
        <f t="shared" si="1410"/>
        <v>Jun</v>
      </c>
      <c r="J3103" t="s">
        <v>303</v>
      </c>
      <c r="K3103" t="str">
        <f t="shared" si="1411"/>
        <v>25</v>
      </c>
      <c r="L3103" t="str">
        <f t="shared" si="1412"/>
        <v>Jun</v>
      </c>
      <c r="M3103" s="36">
        <v>5</v>
      </c>
      <c r="N3103">
        <f t="shared" si="1413"/>
        <v>5</v>
      </c>
      <c r="O3103">
        <f t="shared" si="1414"/>
        <v>0</v>
      </c>
      <c r="P3103">
        <f t="shared" si="1415"/>
        <v>0</v>
      </c>
      <c r="Q3103" t="s">
        <v>24</v>
      </c>
      <c r="R3103" t="s">
        <v>57</v>
      </c>
      <c r="S3103" s="36">
        <v>3</v>
      </c>
      <c r="T3103" s="36">
        <v>2</v>
      </c>
      <c r="U3103" s="2">
        <v>4263.350532110092</v>
      </c>
      <c r="V3103" s="2">
        <v>852.67010642201831</v>
      </c>
      <c r="W3103" t="s">
        <v>262</v>
      </c>
      <c r="X3103" t="s">
        <v>11737</v>
      </c>
      <c r="Y3103" t="s">
        <v>365</v>
      </c>
      <c r="Z3103" t="str">
        <f t="shared" si="1417"/>
        <v>Jun</v>
      </c>
      <c r="AA3103" s="6">
        <f t="shared" si="1426"/>
        <v>0</v>
      </c>
      <c r="AB3103" s="6">
        <f t="shared" si="1426"/>
        <v>5</v>
      </c>
      <c r="AC3103" s="6">
        <f t="shared" si="1426"/>
        <v>0</v>
      </c>
      <c r="AD3103" s="6">
        <f t="shared" si="1426"/>
        <v>0</v>
      </c>
      <c r="AE3103" s="6">
        <f t="shared" si="1426"/>
        <v>0</v>
      </c>
      <c r="AF3103" s="6">
        <f t="shared" si="1418"/>
        <v>5</v>
      </c>
      <c r="AG3103" s="6">
        <f t="shared" si="1419"/>
        <v>0</v>
      </c>
      <c r="AH3103" s="14" t="str">
        <f>LEFT(X3103,2)&amp;"."&amp;VLOOKUP(MID(X3103,4,3),'Data validation'!$A$1:$B$12,2,FALSE)&amp;".2025"</f>
        <v>03.06.2025</v>
      </c>
      <c r="AI3103">
        <f t="shared" si="1420"/>
        <v>23</v>
      </c>
      <c r="AJ3103" t="str">
        <f>H3103&amp;"."&amp;VLOOKUP(I3103,'Data validation'!$A$1:$B$12,2,FALSE)&amp;".2026"</f>
        <v>20.06.2026</v>
      </c>
      <c r="AK3103">
        <f t="shared" si="1421"/>
        <v>25</v>
      </c>
      <c r="AL3103" t="e">
        <f>VLOOKUP(E3103,[2]Sheet1!$A:$B,2,FALSE)</f>
        <v>#N/A</v>
      </c>
    </row>
    <row r="3104" spans="1:38" x14ac:dyDescent="0.25">
      <c r="A3104" t="str">
        <f>VLOOKUP(Q3104,'Data validation'!$K$2:$L$50,2,FALSE)</f>
        <v>BOOKING</v>
      </c>
      <c r="B3104">
        <f t="shared" si="1406"/>
        <v>0</v>
      </c>
      <c r="C3104">
        <f t="shared" si="1407"/>
        <v>0</v>
      </c>
      <c r="D3104">
        <f t="shared" si="1408"/>
        <v>3</v>
      </c>
      <c r="E3104">
        <v>11634</v>
      </c>
      <c r="F3104" t="s">
        <v>11738</v>
      </c>
      <c r="G3104" t="s">
        <v>94</v>
      </c>
      <c r="H3104" t="str">
        <f t="shared" si="1409"/>
        <v>27</v>
      </c>
      <c r="I3104" t="str">
        <f t="shared" si="1410"/>
        <v>Jul</v>
      </c>
      <c r="J3104" t="s">
        <v>167</v>
      </c>
      <c r="K3104" t="str">
        <f t="shared" si="1411"/>
        <v>30</v>
      </c>
      <c r="L3104" t="str">
        <f t="shared" si="1412"/>
        <v>Jul</v>
      </c>
      <c r="M3104" s="36">
        <v>3</v>
      </c>
      <c r="N3104">
        <f t="shared" si="1413"/>
        <v>3</v>
      </c>
      <c r="O3104">
        <f t="shared" si="1414"/>
        <v>0</v>
      </c>
      <c r="P3104">
        <f t="shared" si="1415"/>
        <v>0</v>
      </c>
      <c r="Q3104" t="s">
        <v>587</v>
      </c>
      <c r="R3104" t="s">
        <v>20</v>
      </c>
      <c r="S3104" s="36">
        <v>2</v>
      </c>
      <c r="T3104" s="36">
        <v>2</v>
      </c>
      <c r="U3104" s="2">
        <v>1977.8286016513759</v>
      </c>
      <c r="V3104" s="2">
        <v>659.27620055045873</v>
      </c>
      <c r="W3104" t="s">
        <v>262</v>
      </c>
      <c r="X3104" t="s">
        <v>11739</v>
      </c>
      <c r="Y3104" t="s">
        <v>7438</v>
      </c>
      <c r="Z3104" t="str">
        <f t="shared" si="1417"/>
        <v>May</v>
      </c>
      <c r="AA3104" s="6">
        <f t="shared" si="1426"/>
        <v>0</v>
      </c>
      <c r="AB3104" s="6">
        <f t="shared" si="1426"/>
        <v>0</v>
      </c>
      <c r="AC3104" s="6">
        <f t="shared" si="1426"/>
        <v>3</v>
      </c>
      <c r="AD3104" s="6">
        <f t="shared" si="1426"/>
        <v>0</v>
      </c>
      <c r="AE3104" s="6">
        <f t="shared" si="1426"/>
        <v>0</v>
      </c>
      <c r="AF3104" s="6">
        <f t="shared" si="1418"/>
        <v>3</v>
      </c>
      <c r="AG3104" s="6">
        <f t="shared" si="1419"/>
        <v>0</v>
      </c>
      <c r="AH3104" s="14" t="str">
        <f>LEFT(X3104,2)&amp;"."&amp;VLOOKUP(MID(X3104,4,3),'Data validation'!$A$1:$B$12,2,FALSE)&amp;".2025"</f>
        <v>23.05.2025</v>
      </c>
      <c r="AI3104">
        <f t="shared" si="1420"/>
        <v>21</v>
      </c>
      <c r="AJ3104" t="str">
        <f>H3104&amp;"."&amp;VLOOKUP(I3104,'Data validation'!$A$1:$B$12,2,FALSE)&amp;".2026"</f>
        <v>27.07.2026</v>
      </c>
      <c r="AK3104">
        <f t="shared" si="1421"/>
        <v>31</v>
      </c>
      <c r="AL3104" t="e">
        <f>VLOOKUP(E3104,[2]Sheet1!$A:$B,2,FALSE)</f>
        <v>#N/A</v>
      </c>
    </row>
    <row r="3105" spans="1:38" x14ac:dyDescent="0.25">
      <c r="A3105" t="str">
        <f>VLOOKUP(Q3105,'Data validation'!$K$2:$L$50,2,FALSE)</f>
        <v>BOOKING</v>
      </c>
      <c r="B3105">
        <f t="shared" si="1406"/>
        <v>0</v>
      </c>
      <c r="C3105">
        <f t="shared" si="1407"/>
        <v>5</v>
      </c>
      <c r="D3105">
        <f t="shared" si="1408"/>
        <v>0</v>
      </c>
      <c r="E3105">
        <v>11636</v>
      </c>
      <c r="F3105" t="s">
        <v>11740</v>
      </c>
      <c r="G3105" t="s">
        <v>250</v>
      </c>
      <c r="H3105" t="str">
        <f t="shared" si="1409"/>
        <v>31</v>
      </c>
      <c r="I3105" t="str">
        <f t="shared" si="1410"/>
        <v>Aug</v>
      </c>
      <c r="J3105" t="s">
        <v>694</v>
      </c>
      <c r="K3105" t="str">
        <f t="shared" si="1411"/>
        <v>05</v>
      </c>
      <c r="L3105" t="str">
        <f t="shared" si="1412"/>
        <v>Sep</v>
      </c>
      <c r="M3105" s="36">
        <v>5</v>
      </c>
      <c r="N3105">
        <f t="shared" si="1413"/>
        <v>-26</v>
      </c>
      <c r="O3105">
        <f t="shared" si="1414"/>
        <v>0</v>
      </c>
      <c r="P3105">
        <f t="shared" si="1415"/>
        <v>4</v>
      </c>
      <c r="Q3105" t="s">
        <v>587</v>
      </c>
      <c r="R3105" t="s">
        <v>20</v>
      </c>
      <c r="S3105" s="36">
        <v>2</v>
      </c>
      <c r="T3105" s="36">
        <v>0</v>
      </c>
      <c r="U3105" s="2">
        <v>1773.1662440366972</v>
      </c>
      <c r="V3105" s="2">
        <v>354.63324880733938</v>
      </c>
      <c r="X3105" t="s">
        <v>11741</v>
      </c>
      <c r="Y3105" t="s">
        <v>7438</v>
      </c>
      <c r="Z3105" t="str">
        <f t="shared" si="1417"/>
        <v>May</v>
      </c>
      <c r="AA3105" s="6">
        <f t="shared" si="1426"/>
        <v>0</v>
      </c>
      <c r="AB3105" s="6">
        <f t="shared" si="1426"/>
        <v>0</v>
      </c>
      <c r="AC3105" s="6">
        <f t="shared" si="1426"/>
        <v>0</v>
      </c>
      <c r="AD3105" s="6">
        <f t="shared" si="1426"/>
        <v>0</v>
      </c>
      <c r="AE3105" s="6">
        <f t="shared" si="1426"/>
        <v>4</v>
      </c>
      <c r="AF3105" s="6">
        <f t="shared" si="1418"/>
        <v>4</v>
      </c>
      <c r="AG3105" s="6">
        <f t="shared" si="1419"/>
        <v>-1</v>
      </c>
      <c r="AH3105" s="14" t="str">
        <f>LEFT(X3105,2)&amp;"."&amp;VLOOKUP(MID(X3105,4,3),'Data validation'!$A$1:$B$12,2,FALSE)&amp;".2025"</f>
        <v>23.05.2025</v>
      </c>
      <c r="AI3105">
        <f t="shared" si="1420"/>
        <v>21</v>
      </c>
      <c r="AJ3105" t="str">
        <f>H3105&amp;"."&amp;VLOOKUP(I3105,'Data validation'!$A$1:$B$12,2,FALSE)&amp;".2026"</f>
        <v>31.08.2026</v>
      </c>
      <c r="AK3105">
        <f t="shared" si="1421"/>
        <v>36</v>
      </c>
      <c r="AL3105" t="e">
        <f>VLOOKUP(E3105,[2]Sheet1!$A:$B,2,FALSE)</f>
        <v>#N/A</v>
      </c>
    </row>
    <row r="3106" spans="1:38" x14ac:dyDescent="0.25">
      <c r="A3106" t="str">
        <f>VLOOKUP(Q3106,'Data validation'!$K$2:$L$50,2,FALSE)</f>
        <v>BOOKING</v>
      </c>
      <c r="B3106">
        <f t="shared" si="1406"/>
        <v>0</v>
      </c>
      <c r="C3106">
        <f t="shared" si="1407"/>
        <v>3</v>
      </c>
      <c r="D3106">
        <f t="shared" si="1408"/>
        <v>0</v>
      </c>
      <c r="E3106">
        <v>11921</v>
      </c>
      <c r="F3106" t="s">
        <v>11742</v>
      </c>
      <c r="G3106" t="s">
        <v>844</v>
      </c>
      <c r="H3106" t="str">
        <f t="shared" si="1409"/>
        <v>04</v>
      </c>
      <c r="I3106" t="str">
        <f t="shared" si="1410"/>
        <v>Sep</v>
      </c>
      <c r="J3106" t="s">
        <v>251</v>
      </c>
      <c r="K3106" t="str">
        <f t="shared" si="1411"/>
        <v>07</v>
      </c>
      <c r="L3106" t="str">
        <f t="shared" si="1412"/>
        <v>Sep</v>
      </c>
      <c r="M3106" s="36">
        <v>3</v>
      </c>
      <c r="N3106">
        <f t="shared" si="1413"/>
        <v>3</v>
      </c>
      <c r="O3106">
        <f t="shared" si="1414"/>
        <v>0</v>
      </c>
      <c r="P3106">
        <f t="shared" si="1415"/>
        <v>0</v>
      </c>
      <c r="Q3106" t="s">
        <v>587</v>
      </c>
      <c r="R3106" t="s">
        <v>48</v>
      </c>
      <c r="S3106" s="36">
        <v>2</v>
      </c>
      <c r="T3106" s="36">
        <v>1</v>
      </c>
      <c r="U3106" s="2">
        <v>1361.3653403669725</v>
      </c>
      <c r="V3106" s="2">
        <v>453.78844678899077</v>
      </c>
      <c r="W3106" t="s">
        <v>227</v>
      </c>
      <c r="X3106" t="s">
        <v>11743</v>
      </c>
      <c r="Y3106" t="s">
        <v>365</v>
      </c>
      <c r="Z3106" t="str">
        <f t="shared" si="1417"/>
        <v>Jun</v>
      </c>
      <c r="AA3106" s="6">
        <f t="shared" si="1426"/>
        <v>0</v>
      </c>
      <c r="AB3106" s="6">
        <f t="shared" si="1426"/>
        <v>0</v>
      </c>
      <c r="AC3106" s="6">
        <f t="shared" si="1426"/>
        <v>0</v>
      </c>
      <c r="AD3106" s="6">
        <f t="shared" si="1426"/>
        <v>0</v>
      </c>
      <c r="AE3106" s="6">
        <f t="shared" si="1426"/>
        <v>3</v>
      </c>
      <c r="AF3106" s="6">
        <f t="shared" si="1418"/>
        <v>3</v>
      </c>
      <c r="AG3106" s="6">
        <f t="shared" si="1419"/>
        <v>0</v>
      </c>
      <c r="AH3106" s="14" t="str">
        <f>LEFT(X3106,2)&amp;"."&amp;VLOOKUP(MID(X3106,4,3),'Data validation'!$A$1:$B$12,2,FALSE)&amp;".2025"</f>
        <v>03.06.2025</v>
      </c>
      <c r="AI3106">
        <f t="shared" si="1420"/>
        <v>23</v>
      </c>
      <c r="AJ3106" t="str">
        <f>H3106&amp;"."&amp;VLOOKUP(I3106,'Data validation'!$A$1:$B$12,2,FALSE)&amp;".2026"</f>
        <v>04.09.2026</v>
      </c>
      <c r="AK3106">
        <f t="shared" si="1421"/>
        <v>36</v>
      </c>
      <c r="AL3106" t="e">
        <f>VLOOKUP(E3106,[2]Sheet1!$A:$B,2,FALSE)</f>
        <v>#N/A</v>
      </c>
    </row>
    <row r="3107" spans="1:38" x14ac:dyDescent="0.25">
      <c r="A3107" t="str">
        <f>VLOOKUP(Q3107,'Data validation'!$K$2:$L$50,2,FALSE)</f>
        <v>BOOKING</v>
      </c>
      <c r="B3107">
        <f t="shared" ref="B3107:B3152" si="1433">AA3107+IF(I3107="Jun",IF(_xlfn.NUMBERVALUE(H3107)&gt;14,0,IF(_xlfn.NUMBERVALUE(K3107)&lt;14,M3107,15-_xlfn.NUMBERVALUE(H3107))),0)</f>
        <v>2</v>
      </c>
      <c r="C3107">
        <f t="shared" ref="C3107:C3152" si="1434">M3107-B3107-D3107</f>
        <v>1</v>
      </c>
      <c r="D3107">
        <f t="shared" ref="D3107:D3152" si="1435">IF(L3107="Jul",IF(_xlfn.NUMBERVALUE(K3107)&lt;11,0,IF(I3107="Jul",IF(_xlfn.NUMBERVALUE(H3107)&gt;11,M3107,_xlfn.NUMBERVALUE(K3107)-11),0)),0)+IF(L3107="Aug",IF(_xlfn.NUMBERVALUE(K3107)&gt;24,IF(_xlfn.NUMBERVALUE(H3107)&gt;24,0,25-_xlfn.NUMBERVALUE(H3107)),IF(I3107="Aug",M3107,_xlfn.NUMBERVALUE(K3107)-1+32-_xlfn.NUMBERVALUE(H3107))),0)</f>
        <v>0</v>
      </c>
      <c r="E3107">
        <v>11465</v>
      </c>
      <c r="F3107" t="s">
        <v>11744</v>
      </c>
      <c r="G3107" t="s">
        <v>1869</v>
      </c>
      <c r="H3107" t="str">
        <f t="shared" ref="H3107:H3152" si="1436">LEFT(G3107,2)</f>
        <v>29</v>
      </c>
      <c r="I3107" t="str">
        <f t="shared" ref="I3107:I3152" si="1437">MID(G3107,4,3)</f>
        <v>May</v>
      </c>
      <c r="J3107" t="s">
        <v>27</v>
      </c>
      <c r="K3107" t="str">
        <f t="shared" ref="K3107:K3152" si="1438">LEFT(J3107,2)</f>
        <v>01</v>
      </c>
      <c r="L3107" t="str">
        <f t="shared" ref="L3107:L3152" si="1439">MID(J3107,4,3)</f>
        <v>Jun</v>
      </c>
      <c r="M3107" s="36">
        <v>3</v>
      </c>
      <c r="N3107">
        <f t="shared" ref="N3107:N3152" si="1440">+K3107-H3107</f>
        <v>-28</v>
      </c>
      <c r="O3107">
        <f t="shared" ref="O3107:O3152" si="1441">IF(I3107=L3107,0,31-H3107)</f>
        <v>2</v>
      </c>
      <c r="P3107">
        <f t="shared" ref="P3107:P3152" si="1442">IF(I3107=L3107,0,K3107-1)</f>
        <v>0</v>
      </c>
      <c r="Q3107" t="s">
        <v>587</v>
      </c>
      <c r="R3107" t="s">
        <v>25</v>
      </c>
      <c r="S3107" s="36">
        <v>2</v>
      </c>
      <c r="T3107" s="36">
        <v>1</v>
      </c>
      <c r="U3107" s="2">
        <f>SUMIFS(Booking!L:L,Booking!D:D,'Резервации 2026'!E3107)</f>
        <v>789.17740500000002</v>
      </c>
      <c r="V3107" s="2">
        <f t="shared" ref="V3107:V3110" si="1443">+U3107/M3107</f>
        <v>263.05913500000003</v>
      </c>
      <c r="W3107" t="s">
        <v>262</v>
      </c>
      <c r="X3107" t="s">
        <v>11745</v>
      </c>
      <c r="Y3107" t="s">
        <v>11687</v>
      </c>
      <c r="Z3107" t="str">
        <f t="shared" ref="Z3107:Z3152" si="1444">MID(X3107,4,3)</f>
        <v>May</v>
      </c>
      <c r="AA3107" s="6">
        <f t="shared" ref="AA3107:AE3152" si="1445">IF($I3107=AA$1,IF($L3107=AA$1,$M3107,$O3107),IF($L3107=AA$1,$P3107,0))</f>
        <v>2</v>
      </c>
      <c r="AB3107" s="6">
        <f t="shared" si="1445"/>
        <v>0</v>
      </c>
      <c r="AC3107" s="6">
        <f t="shared" si="1445"/>
        <v>0</v>
      </c>
      <c r="AD3107" s="6">
        <f t="shared" si="1445"/>
        <v>0</v>
      </c>
      <c r="AE3107" s="6">
        <f t="shared" si="1445"/>
        <v>0</v>
      </c>
      <c r="AF3107" s="6">
        <f t="shared" ref="AF3107:AF3152" si="1446">SUM(AA3107:AE3107)</f>
        <v>2</v>
      </c>
      <c r="AG3107" s="6">
        <f t="shared" ref="AG3107:AG3152" si="1447">+AF3107-M3107</f>
        <v>-1</v>
      </c>
      <c r="AH3107" s="14" t="str">
        <f>LEFT(X3107,2)&amp;"."&amp;VLOOKUP(MID(X3107,4,3),'Data validation'!$A$1:$B$12,2,FALSE)&amp;".2025"</f>
        <v>12.05.2025</v>
      </c>
      <c r="AI3107">
        <f t="shared" ref="AI3107:AI3152" si="1448">WEEKNUM(AH3107)</f>
        <v>20</v>
      </c>
      <c r="AJ3107" t="str">
        <f>H3107&amp;"."&amp;VLOOKUP(I3107,'Data validation'!$A$1:$B$12,2,FALSE)&amp;".2026"</f>
        <v>29.05.2026</v>
      </c>
      <c r="AK3107">
        <f t="shared" ref="AK3107:AK3152" si="1449">WEEKNUM(AJ3107)</f>
        <v>22</v>
      </c>
      <c r="AL3107" t="e">
        <f>VLOOKUP(E3107,[2]Sheet1!$A:$B,2,FALSE)</f>
        <v>#N/A</v>
      </c>
    </row>
    <row r="3108" spans="1:38" x14ac:dyDescent="0.25">
      <c r="A3108" t="str">
        <f>VLOOKUP(Q3108,'Data validation'!$K$2:$L$50,2,FALSE)</f>
        <v>BOOKING</v>
      </c>
      <c r="B3108">
        <f t="shared" si="1433"/>
        <v>2</v>
      </c>
      <c r="C3108">
        <f t="shared" si="1434"/>
        <v>1</v>
      </c>
      <c r="D3108">
        <f t="shared" si="1435"/>
        <v>0</v>
      </c>
      <c r="E3108">
        <v>11558</v>
      </c>
      <c r="F3108" t="s">
        <v>11746</v>
      </c>
      <c r="G3108" t="s">
        <v>1869</v>
      </c>
      <c r="H3108" t="str">
        <f t="shared" si="1436"/>
        <v>29</v>
      </c>
      <c r="I3108" t="str">
        <f t="shared" si="1437"/>
        <v>May</v>
      </c>
      <c r="J3108" t="s">
        <v>27</v>
      </c>
      <c r="K3108" t="str">
        <f t="shared" si="1438"/>
        <v>01</v>
      </c>
      <c r="L3108" t="str">
        <f t="shared" si="1439"/>
        <v>Jun</v>
      </c>
      <c r="M3108" s="36">
        <v>3</v>
      </c>
      <c r="N3108">
        <f t="shared" si="1440"/>
        <v>-28</v>
      </c>
      <c r="O3108">
        <f t="shared" si="1441"/>
        <v>2</v>
      </c>
      <c r="P3108">
        <f t="shared" si="1442"/>
        <v>0</v>
      </c>
      <c r="Q3108" t="s">
        <v>587</v>
      </c>
      <c r="R3108" t="s">
        <v>17</v>
      </c>
      <c r="S3108" s="36">
        <v>2</v>
      </c>
      <c r="T3108" s="36">
        <v>2</v>
      </c>
      <c r="U3108" s="2">
        <f>SUMIFS(Booking!L:L,Booking!D:D,'Резервации 2026'!E3108)</f>
        <v>1000.7004195</v>
      </c>
      <c r="V3108" s="2">
        <f t="shared" si="1443"/>
        <v>333.56680649999998</v>
      </c>
      <c r="W3108" t="s">
        <v>262</v>
      </c>
      <c r="X3108" t="s">
        <v>11747</v>
      </c>
      <c r="Y3108" t="s">
        <v>11684</v>
      </c>
      <c r="Z3108" t="str">
        <f t="shared" si="1444"/>
        <v>May</v>
      </c>
      <c r="AA3108" s="6">
        <f t="shared" si="1445"/>
        <v>2</v>
      </c>
      <c r="AB3108" s="6">
        <f t="shared" si="1445"/>
        <v>0</v>
      </c>
      <c r="AC3108" s="6">
        <f t="shared" si="1445"/>
        <v>0</v>
      </c>
      <c r="AD3108" s="6">
        <f t="shared" si="1445"/>
        <v>0</v>
      </c>
      <c r="AE3108" s="6">
        <f t="shared" si="1445"/>
        <v>0</v>
      </c>
      <c r="AF3108" s="6">
        <f t="shared" si="1446"/>
        <v>2</v>
      </c>
      <c r="AG3108" s="6">
        <f t="shared" si="1447"/>
        <v>-1</v>
      </c>
      <c r="AH3108" s="14" t="str">
        <f>LEFT(X3108,2)&amp;"."&amp;VLOOKUP(MID(X3108,4,3),'Data validation'!$A$1:$B$12,2,FALSE)&amp;".2025"</f>
        <v>18.05.2025</v>
      </c>
      <c r="AI3108">
        <f t="shared" si="1448"/>
        <v>21</v>
      </c>
      <c r="AJ3108" t="str">
        <f>H3108&amp;"."&amp;VLOOKUP(I3108,'Data validation'!$A$1:$B$12,2,FALSE)&amp;".2026"</f>
        <v>29.05.2026</v>
      </c>
      <c r="AK3108">
        <f t="shared" si="1449"/>
        <v>22</v>
      </c>
      <c r="AL3108" t="e">
        <f>VLOOKUP(E3108,[2]Sheet1!$A:$B,2,FALSE)</f>
        <v>#N/A</v>
      </c>
    </row>
    <row r="3109" spans="1:38" x14ac:dyDescent="0.25">
      <c r="A3109" t="str">
        <f>VLOOKUP(Q3109,'Data validation'!$K$2:$L$50,2,FALSE)</f>
        <v>BOOKING</v>
      </c>
      <c r="B3109">
        <f t="shared" si="1433"/>
        <v>2</v>
      </c>
      <c r="C3109">
        <f t="shared" si="1434"/>
        <v>1</v>
      </c>
      <c r="D3109">
        <f t="shared" si="1435"/>
        <v>0</v>
      </c>
      <c r="E3109">
        <v>11466</v>
      </c>
      <c r="F3109" t="s">
        <v>11748</v>
      </c>
      <c r="G3109" t="s">
        <v>1869</v>
      </c>
      <c r="H3109" t="str">
        <f t="shared" si="1436"/>
        <v>29</v>
      </c>
      <c r="I3109" t="str">
        <f t="shared" si="1437"/>
        <v>May</v>
      </c>
      <c r="J3109" t="s">
        <v>27</v>
      </c>
      <c r="K3109" t="str">
        <f t="shared" si="1438"/>
        <v>01</v>
      </c>
      <c r="L3109" t="str">
        <f t="shared" si="1439"/>
        <v>Jun</v>
      </c>
      <c r="M3109" s="36">
        <v>3</v>
      </c>
      <c r="N3109">
        <f t="shared" si="1440"/>
        <v>-28</v>
      </c>
      <c r="O3109">
        <f t="shared" si="1441"/>
        <v>2</v>
      </c>
      <c r="P3109">
        <f t="shared" si="1442"/>
        <v>0</v>
      </c>
      <c r="Q3109" t="s">
        <v>587</v>
      </c>
      <c r="R3109" t="s">
        <v>25</v>
      </c>
      <c r="S3109" s="36">
        <v>2</v>
      </c>
      <c r="T3109" s="36">
        <v>1</v>
      </c>
      <c r="U3109" s="2">
        <f>SUMIFS(Booking!L:L,Booking!D:D,'Резервации 2026'!E3109)</f>
        <v>789.17740500000002</v>
      </c>
      <c r="V3109" s="2">
        <f t="shared" si="1443"/>
        <v>263.05913500000003</v>
      </c>
      <c r="W3109" t="s">
        <v>262</v>
      </c>
      <c r="X3109" t="s">
        <v>11749</v>
      </c>
      <c r="Y3109" t="s">
        <v>11687</v>
      </c>
      <c r="Z3109" t="str">
        <f t="shared" si="1444"/>
        <v>May</v>
      </c>
      <c r="AA3109" s="6">
        <f t="shared" si="1445"/>
        <v>2</v>
      </c>
      <c r="AB3109" s="6">
        <f t="shared" si="1445"/>
        <v>0</v>
      </c>
      <c r="AC3109" s="6">
        <f t="shared" si="1445"/>
        <v>0</v>
      </c>
      <c r="AD3109" s="6">
        <f t="shared" si="1445"/>
        <v>0</v>
      </c>
      <c r="AE3109" s="6">
        <f t="shared" si="1445"/>
        <v>0</v>
      </c>
      <c r="AF3109" s="6">
        <f t="shared" si="1446"/>
        <v>2</v>
      </c>
      <c r="AG3109" s="6">
        <f t="shared" si="1447"/>
        <v>-1</v>
      </c>
      <c r="AH3109" s="14" t="str">
        <f>LEFT(X3109,2)&amp;"."&amp;VLOOKUP(MID(X3109,4,3),'Data validation'!$A$1:$B$12,2,FALSE)&amp;".2025"</f>
        <v>12.05.2025</v>
      </c>
      <c r="AI3109">
        <f t="shared" si="1448"/>
        <v>20</v>
      </c>
      <c r="AJ3109" t="str">
        <f>H3109&amp;"."&amp;VLOOKUP(I3109,'Data validation'!$A$1:$B$12,2,FALSE)&amp;".2026"</f>
        <v>29.05.2026</v>
      </c>
      <c r="AK3109">
        <f t="shared" si="1449"/>
        <v>22</v>
      </c>
      <c r="AL3109" t="e">
        <f>VLOOKUP(E3109,[2]Sheet1!$A:$B,2,FALSE)</f>
        <v>#N/A</v>
      </c>
    </row>
    <row r="3110" spans="1:38" x14ac:dyDescent="0.25">
      <c r="A3110" t="str">
        <f>VLOOKUP(Q3110,'Data validation'!$K$2:$L$50,2,FALSE)</f>
        <v>TO</v>
      </c>
      <c r="B3110">
        <f t="shared" si="1433"/>
        <v>0</v>
      </c>
      <c r="C3110">
        <f t="shared" si="1434"/>
        <v>0</v>
      </c>
      <c r="D3110">
        <f t="shared" si="1435"/>
        <v>4</v>
      </c>
      <c r="E3110">
        <v>11570</v>
      </c>
      <c r="F3110" t="s">
        <v>11750</v>
      </c>
      <c r="G3110" t="s">
        <v>528</v>
      </c>
      <c r="H3110" t="str">
        <f t="shared" si="1436"/>
        <v>23</v>
      </c>
      <c r="I3110" t="str">
        <f t="shared" si="1437"/>
        <v>Jul</v>
      </c>
      <c r="J3110" t="s">
        <v>94</v>
      </c>
      <c r="K3110" t="str">
        <f t="shared" si="1438"/>
        <v>27</v>
      </c>
      <c r="L3110" t="str">
        <f t="shared" si="1439"/>
        <v>Jul</v>
      </c>
      <c r="M3110" s="36">
        <v>4</v>
      </c>
      <c r="N3110">
        <f t="shared" si="1440"/>
        <v>4</v>
      </c>
      <c r="O3110">
        <f t="shared" si="1441"/>
        <v>0</v>
      </c>
      <c r="P3110">
        <f t="shared" si="1442"/>
        <v>0</v>
      </c>
      <c r="Q3110" t="s">
        <v>81</v>
      </c>
      <c r="R3110" t="s">
        <v>20</v>
      </c>
      <c r="S3110" s="36">
        <v>3</v>
      </c>
      <c r="T3110" s="36">
        <v>0</v>
      </c>
      <c r="U3110" s="2">
        <f>SUMIFS(SLR!L:L,SLR!D:D,'Резервации 2026'!E3110)</f>
        <v>2461.0600055999998</v>
      </c>
      <c r="V3110" s="2">
        <f t="shared" si="1443"/>
        <v>615.26500139999996</v>
      </c>
      <c r="W3110" t="s">
        <v>262</v>
      </c>
      <c r="X3110" t="s">
        <v>11751</v>
      </c>
      <c r="Y3110" t="s">
        <v>11684</v>
      </c>
      <c r="Z3110" t="str">
        <f t="shared" si="1444"/>
        <v>May</v>
      </c>
      <c r="AA3110" s="6">
        <f t="shared" si="1445"/>
        <v>0</v>
      </c>
      <c r="AB3110" s="6">
        <f t="shared" si="1445"/>
        <v>0</v>
      </c>
      <c r="AC3110" s="6">
        <f t="shared" si="1445"/>
        <v>4</v>
      </c>
      <c r="AD3110" s="6">
        <f t="shared" si="1445"/>
        <v>0</v>
      </c>
      <c r="AE3110" s="6">
        <f t="shared" si="1445"/>
        <v>0</v>
      </c>
      <c r="AF3110" s="6">
        <f t="shared" si="1446"/>
        <v>4</v>
      </c>
      <c r="AG3110" s="6">
        <f t="shared" si="1447"/>
        <v>0</v>
      </c>
      <c r="AH3110" s="14" t="str">
        <f>LEFT(X3110,2)&amp;"."&amp;VLOOKUP(MID(X3110,4,3),'Data validation'!$A$1:$B$12,2,FALSE)&amp;".2025"</f>
        <v>19.05.2025</v>
      </c>
      <c r="AI3110">
        <f t="shared" si="1448"/>
        <v>21</v>
      </c>
      <c r="AJ3110" t="str">
        <f>H3110&amp;"."&amp;VLOOKUP(I3110,'Data validation'!$A$1:$B$12,2,FALSE)&amp;".2026"</f>
        <v>23.07.2026</v>
      </c>
      <c r="AK3110">
        <f t="shared" si="1449"/>
        <v>30</v>
      </c>
      <c r="AL3110" t="e">
        <f>VLOOKUP(E3110,[2]Sheet1!$A:$B,2,FALSE)</f>
        <v>#N/A</v>
      </c>
    </row>
    <row r="3111" spans="1:38" x14ac:dyDescent="0.25">
      <c r="A3111" t="str">
        <f>VLOOKUP(Q3111,'Data validation'!$K$2:$L$50,2,FALSE)</f>
        <v>INDIVIDUAL</v>
      </c>
      <c r="B3111">
        <f t="shared" si="1433"/>
        <v>0</v>
      </c>
      <c r="C3111">
        <f t="shared" si="1434"/>
        <v>6</v>
      </c>
      <c r="D3111">
        <f t="shared" si="1435"/>
        <v>0</v>
      </c>
      <c r="E3111">
        <v>11467</v>
      </c>
      <c r="F3111" t="s">
        <v>11752</v>
      </c>
      <c r="G3111" t="s">
        <v>251</v>
      </c>
      <c r="H3111" t="str">
        <f t="shared" si="1436"/>
        <v>07</v>
      </c>
      <c r="I3111" t="str">
        <f t="shared" si="1437"/>
        <v>Sep</v>
      </c>
      <c r="J3111" t="s">
        <v>7136</v>
      </c>
      <c r="K3111" t="str">
        <f t="shared" si="1438"/>
        <v>13</v>
      </c>
      <c r="L3111" t="str">
        <f t="shared" si="1439"/>
        <v>Sep</v>
      </c>
      <c r="M3111" s="36">
        <v>6</v>
      </c>
      <c r="N3111">
        <f t="shared" si="1440"/>
        <v>6</v>
      </c>
      <c r="O3111">
        <f t="shared" si="1441"/>
        <v>0</v>
      </c>
      <c r="P3111">
        <f t="shared" si="1442"/>
        <v>0</v>
      </c>
      <c r="Q3111" t="s">
        <v>24</v>
      </c>
      <c r="R3111" t="s">
        <v>63</v>
      </c>
      <c r="S3111" s="36">
        <v>2</v>
      </c>
      <c r="T3111" s="36">
        <v>1</v>
      </c>
      <c r="U3111" s="2">
        <v>1736.9205871559632</v>
      </c>
      <c r="V3111" s="2">
        <v>289.4807833944954</v>
      </c>
      <c r="X3111" t="s">
        <v>11753</v>
      </c>
      <c r="Y3111" t="s">
        <v>11337</v>
      </c>
      <c r="Z3111" t="str">
        <f t="shared" si="1444"/>
        <v>May</v>
      </c>
      <c r="AA3111" s="6">
        <f t="shared" si="1445"/>
        <v>0</v>
      </c>
      <c r="AB3111" s="6">
        <f t="shared" si="1445"/>
        <v>0</v>
      </c>
      <c r="AC3111" s="6">
        <f t="shared" si="1445"/>
        <v>0</v>
      </c>
      <c r="AD3111" s="6">
        <f t="shared" si="1445"/>
        <v>0</v>
      </c>
      <c r="AE3111" s="6">
        <f t="shared" si="1445"/>
        <v>6</v>
      </c>
      <c r="AF3111" s="6">
        <f t="shared" si="1446"/>
        <v>6</v>
      </c>
      <c r="AG3111" s="6">
        <f t="shared" si="1447"/>
        <v>0</v>
      </c>
      <c r="AH3111" s="14" t="str">
        <f>LEFT(X3111,2)&amp;"."&amp;VLOOKUP(MID(X3111,4,3),'Data validation'!$A$1:$B$12,2,FALSE)&amp;".2025"</f>
        <v>13.05.2025</v>
      </c>
      <c r="AI3111">
        <f t="shared" si="1448"/>
        <v>20</v>
      </c>
      <c r="AJ3111" t="str">
        <f>H3111&amp;"."&amp;VLOOKUP(I3111,'Data validation'!$A$1:$B$12,2,FALSE)&amp;".2026"</f>
        <v>07.09.2026</v>
      </c>
      <c r="AK3111">
        <f t="shared" si="1449"/>
        <v>37</v>
      </c>
      <c r="AL3111" t="e">
        <f>VLOOKUP(E3111,[2]Sheet1!$A:$B,2,FALSE)</f>
        <v>#N/A</v>
      </c>
    </row>
    <row r="3112" spans="1:38" x14ac:dyDescent="0.25">
      <c r="A3112" t="str">
        <f>VLOOKUP(Q3112,'Data validation'!$K$2:$L$50,2,FALSE)</f>
        <v>BOOKING</v>
      </c>
      <c r="B3112">
        <f t="shared" si="1433"/>
        <v>2</v>
      </c>
      <c r="C3112">
        <f t="shared" si="1434"/>
        <v>0</v>
      </c>
      <c r="D3112">
        <f t="shared" si="1435"/>
        <v>0</v>
      </c>
      <c r="E3112">
        <v>11624</v>
      </c>
      <c r="F3112" t="s">
        <v>11754</v>
      </c>
      <c r="G3112" t="s">
        <v>1483</v>
      </c>
      <c r="H3112" t="str">
        <f t="shared" si="1436"/>
        <v>27</v>
      </c>
      <c r="I3112" t="str">
        <f t="shared" si="1437"/>
        <v>May</v>
      </c>
      <c r="J3112" t="s">
        <v>1869</v>
      </c>
      <c r="K3112" t="str">
        <f t="shared" si="1438"/>
        <v>29</v>
      </c>
      <c r="L3112" t="str">
        <f t="shared" si="1439"/>
        <v>May</v>
      </c>
      <c r="M3112" s="36">
        <v>2</v>
      </c>
      <c r="N3112">
        <f t="shared" si="1440"/>
        <v>2</v>
      </c>
      <c r="O3112">
        <f t="shared" si="1441"/>
        <v>0</v>
      </c>
      <c r="P3112">
        <f t="shared" si="1442"/>
        <v>0</v>
      </c>
      <c r="Q3112" t="s">
        <v>587</v>
      </c>
      <c r="R3112" t="s">
        <v>17</v>
      </c>
      <c r="S3112" s="36">
        <v>2</v>
      </c>
      <c r="T3112" s="36">
        <v>0</v>
      </c>
      <c r="U3112" s="2">
        <f>SUMIFS(Booking!L:L,Booking!D:D,'Резервации 2026'!E3112)</f>
        <v>494.16000779999996</v>
      </c>
      <c r="V3112" s="2">
        <f t="shared" ref="V3112:V3117" si="1450">+U3112/M3112</f>
        <v>247.08000389999998</v>
      </c>
      <c r="W3112" t="s">
        <v>227</v>
      </c>
      <c r="X3112" t="s">
        <v>11755</v>
      </c>
      <c r="Y3112" t="s">
        <v>1482</v>
      </c>
      <c r="Z3112" t="str">
        <f t="shared" si="1444"/>
        <v>May</v>
      </c>
      <c r="AA3112" s="6">
        <f t="shared" si="1445"/>
        <v>2</v>
      </c>
      <c r="AB3112" s="6">
        <f t="shared" si="1445"/>
        <v>0</v>
      </c>
      <c r="AC3112" s="6">
        <f t="shared" si="1445"/>
        <v>0</v>
      </c>
      <c r="AD3112" s="6">
        <f t="shared" si="1445"/>
        <v>0</v>
      </c>
      <c r="AE3112" s="6">
        <f t="shared" si="1445"/>
        <v>0</v>
      </c>
      <c r="AF3112" s="6">
        <f t="shared" si="1446"/>
        <v>2</v>
      </c>
      <c r="AG3112" s="6">
        <f t="shared" si="1447"/>
        <v>0</v>
      </c>
      <c r="AH3112" s="14" t="str">
        <f>LEFT(X3112,2)&amp;"."&amp;VLOOKUP(MID(X3112,4,3),'Data validation'!$A$1:$B$12,2,FALSE)&amp;".2025"</f>
        <v>22.05.2025</v>
      </c>
      <c r="AI3112">
        <f t="shared" si="1448"/>
        <v>21</v>
      </c>
      <c r="AJ3112" t="str">
        <f>H3112&amp;"."&amp;VLOOKUP(I3112,'Data validation'!$A$1:$B$12,2,FALSE)&amp;".2026"</f>
        <v>27.05.2026</v>
      </c>
      <c r="AK3112">
        <f t="shared" si="1449"/>
        <v>22</v>
      </c>
      <c r="AL3112" t="e">
        <f>VLOOKUP(E3112,[2]Sheet1!$A:$B,2,FALSE)</f>
        <v>#N/A</v>
      </c>
    </row>
    <row r="3113" spans="1:38" x14ac:dyDescent="0.25">
      <c r="A3113" t="str">
        <f>VLOOKUP(Q3113,'Data validation'!$K$2:$L$50,2,FALSE)</f>
        <v>BOOKING</v>
      </c>
      <c r="B3113">
        <f t="shared" si="1433"/>
        <v>1</v>
      </c>
      <c r="C3113">
        <f t="shared" si="1434"/>
        <v>1</v>
      </c>
      <c r="D3113">
        <f t="shared" si="1435"/>
        <v>0</v>
      </c>
      <c r="E3113">
        <v>11725</v>
      </c>
      <c r="F3113" t="s">
        <v>11756</v>
      </c>
      <c r="G3113" t="s">
        <v>3113</v>
      </c>
      <c r="H3113" t="str">
        <f t="shared" si="1436"/>
        <v>30</v>
      </c>
      <c r="I3113" t="str">
        <f t="shared" si="1437"/>
        <v>May</v>
      </c>
      <c r="J3113" t="s">
        <v>27</v>
      </c>
      <c r="K3113" t="str">
        <f t="shared" si="1438"/>
        <v>01</v>
      </c>
      <c r="L3113" t="str">
        <f t="shared" si="1439"/>
        <v>Jun</v>
      </c>
      <c r="M3113" s="36">
        <v>2</v>
      </c>
      <c r="N3113">
        <f t="shared" si="1440"/>
        <v>-29</v>
      </c>
      <c r="O3113">
        <f t="shared" si="1441"/>
        <v>1</v>
      </c>
      <c r="P3113">
        <f t="shared" si="1442"/>
        <v>0</v>
      </c>
      <c r="Q3113" t="s">
        <v>587</v>
      </c>
      <c r="R3113" t="s">
        <v>188</v>
      </c>
      <c r="S3113" s="36">
        <v>2</v>
      </c>
      <c r="T3113" s="36">
        <v>2</v>
      </c>
      <c r="U3113" s="2">
        <f>SUMIFS(Booking!L:L,Booking!D:D,'Резервации 2026'!E3113)</f>
        <v>748.53525760000002</v>
      </c>
      <c r="V3113" s="2">
        <f t="shared" si="1450"/>
        <v>374.26762880000001</v>
      </c>
      <c r="W3113" t="s">
        <v>262</v>
      </c>
      <c r="X3113" t="s">
        <v>11757</v>
      </c>
      <c r="Y3113" t="s">
        <v>1483</v>
      </c>
      <c r="Z3113" t="str">
        <f t="shared" si="1444"/>
        <v>May</v>
      </c>
      <c r="AA3113" s="6">
        <f t="shared" si="1445"/>
        <v>1</v>
      </c>
      <c r="AB3113" s="6">
        <f t="shared" si="1445"/>
        <v>0</v>
      </c>
      <c r="AC3113" s="6">
        <f t="shared" si="1445"/>
        <v>0</v>
      </c>
      <c r="AD3113" s="6">
        <f t="shared" si="1445"/>
        <v>0</v>
      </c>
      <c r="AE3113" s="6">
        <f t="shared" si="1445"/>
        <v>0</v>
      </c>
      <c r="AF3113" s="6">
        <f t="shared" si="1446"/>
        <v>1</v>
      </c>
      <c r="AG3113" s="6">
        <f t="shared" si="1447"/>
        <v>-1</v>
      </c>
      <c r="AH3113" s="14" t="str">
        <f>LEFT(X3113,2)&amp;"."&amp;VLOOKUP(MID(X3113,4,3),'Data validation'!$A$1:$B$12,2,FALSE)&amp;".2025"</f>
        <v>27.05.2025</v>
      </c>
      <c r="AI3113">
        <f t="shared" si="1448"/>
        <v>22</v>
      </c>
      <c r="AJ3113" t="str">
        <f>H3113&amp;"."&amp;VLOOKUP(I3113,'Data validation'!$A$1:$B$12,2,FALSE)&amp;".2026"</f>
        <v>30.05.2026</v>
      </c>
      <c r="AK3113">
        <f t="shared" si="1449"/>
        <v>22</v>
      </c>
      <c r="AL3113" t="e">
        <f>VLOOKUP(E3113,[2]Sheet1!$A:$B,2,FALSE)</f>
        <v>#N/A</v>
      </c>
    </row>
    <row r="3114" spans="1:38" x14ac:dyDescent="0.25">
      <c r="A3114" t="str">
        <f>VLOOKUP(Q3114,'Data validation'!$K$2:$L$50,2,FALSE)</f>
        <v>BOOKING</v>
      </c>
      <c r="B3114">
        <f t="shared" si="1433"/>
        <v>1</v>
      </c>
      <c r="C3114">
        <f t="shared" si="1434"/>
        <v>1</v>
      </c>
      <c r="D3114">
        <f t="shared" si="1435"/>
        <v>0</v>
      </c>
      <c r="E3114">
        <v>11724</v>
      </c>
      <c r="F3114" t="s">
        <v>11758</v>
      </c>
      <c r="G3114" t="s">
        <v>3113</v>
      </c>
      <c r="H3114" t="str">
        <f t="shared" si="1436"/>
        <v>30</v>
      </c>
      <c r="I3114" t="str">
        <f t="shared" si="1437"/>
        <v>May</v>
      </c>
      <c r="J3114" t="s">
        <v>27</v>
      </c>
      <c r="K3114" t="str">
        <f t="shared" si="1438"/>
        <v>01</v>
      </c>
      <c r="L3114" t="str">
        <f t="shared" si="1439"/>
        <v>Jun</v>
      </c>
      <c r="M3114" s="36">
        <v>2</v>
      </c>
      <c r="N3114">
        <f t="shared" si="1440"/>
        <v>-29</v>
      </c>
      <c r="O3114">
        <f t="shared" si="1441"/>
        <v>1</v>
      </c>
      <c r="P3114">
        <f t="shared" si="1442"/>
        <v>0</v>
      </c>
      <c r="Q3114" t="s">
        <v>587</v>
      </c>
      <c r="R3114" t="s">
        <v>63</v>
      </c>
      <c r="S3114" s="36">
        <v>3</v>
      </c>
      <c r="T3114" s="36">
        <v>1</v>
      </c>
      <c r="U3114" s="2">
        <f>SUMIFS(Booking!L:L,Booking!D:D,'Резервации 2026'!E3114)</f>
        <v>694.59346619999997</v>
      </c>
      <c r="V3114" s="2">
        <f t="shared" si="1450"/>
        <v>347.29673309999998</v>
      </c>
      <c r="W3114" t="s">
        <v>262</v>
      </c>
      <c r="X3114" t="s">
        <v>11759</v>
      </c>
      <c r="Y3114" t="s">
        <v>1483</v>
      </c>
      <c r="Z3114" t="str">
        <f t="shared" si="1444"/>
        <v>May</v>
      </c>
      <c r="AA3114" s="6">
        <f t="shared" si="1445"/>
        <v>1</v>
      </c>
      <c r="AB3114" s="6">
        <f t="shared" si="1445"/>
        <v>0</v>
      </c>
      <c r="AC3114" s="6">
        <f t="shared" si="1445"/>
        <v>0</v>
      </c>
      <c r="AD3114" s="6">
        <f t="shared" si="1445"/>
        <v>0</v>
      </c>
      <c r="AE3114" s="6">
        <f t="shared" si="1445"/>
        <v>0</v>
      </c>
      <c r="AF3114" s="6">
        <f t="shared" si="1446"/>
        <v>1</v>
      </c>
      <c r="AG3114" s="6">
        <f t="shared" si="1447"/>
        <v>-1</v>
      </c>
      <c r="AH3114" s="14" t="str">
        <f>LEFT(X3114,2)&amp;"."&amp;VLOOKUP(MID(X3114,4,3),'Data validation'!$A$1:$B$12,2,FALSE)&amp;".2025"</f>
        <v>27.05.2025</v>
      </c>
      <c r="AI3114">
        <f t="shared" si="1448"/>
        <v>22</v>
      </c>
      <c r="AJ3114" t="str">
        <f>H3114&amp;"."&amp;VLOOKUP(I3114,'Data validation'!$A$1:$B$12,2,FALSE)&amp;".2026"</f>
        <v>30.05.2026</v>
      </c>
      <c r="AK3114">
        <f t="shared" si="1449"/>
        <v>22</v>
      </c>
      <c r="AL3114" t="e">
        <f>VLOOKUP(E3114,[2]Sheet1!$A:$B,2,FALSE)</f>
        <v>#N/A</v>
      </c>
    </row>
    <row r="3115" spans="1:38" x14ac:dyDescent="0.25">
      <c r="A3115" t="str">
        <f>VLOOKUP(Q3115,'Data validation'!$K$2:$L$50,2,FALSE)</f>
        <v>BOOKING</v>
      </c>
      <c r="B3115">
        <f t="shared" si="1433"/>
        <v>1</v>
      </c>
      <c r="C3115">
        <f t="shared" si="1434"/>
        <v>1</v>
      </c>
      <c r="D3115">
        <f t="shared" si="1435"/>
        <v>0</v>
      </c>
      <c r="E3115">
        <v>11840</v>
      </c>
      <c r="F3115" t="s">
        <v>11760</v>
      </c>
      <c r="G3115" t="s">
        <v>3113</v>
      </c>
      <c r="H3115" t="str">
        <f t="shared" si="1436"/>
        <v>30</v>
      </c>
      <c r="I3115" t="str">
        <f t="shared" si="1437"/>
        <v>May</v>
      </c>
      <c r="J3115" t="s">
        <v>27</v>
      </c>
      <c r="K3115" t="str">
        <f t="shared" si="1438"/>
        <v>01</v>
      </c>
      <c r="L3115" t="str">
        <f t="shared" si="1439"/>
        <v>Jun</v>
      </c>
      <c r="M3115" s="36">
        <v>2</v>
      </c>
      <c r="N3115">
        <f t="shared" si="1440"/>
        <v>-29</v>
      </c>
      <c r="O3115">
        <f t="shared" si="1441"/>
        <v>1</v>
      </c>
      <c r="P3115">
        <f t="shared" si="1442"/>
        <v>0</v>
      </c>
      <c r="Q3115" t="s">
        <v>587</v>
      </c>
      <c r="R3115" t="s">
        <v>188</v>
      </c>
      <c r="S3115" s="36">
        <v>2</v>
      </c>
      <c r="T3115" s="36">
        <v>1</v>
      </c>
      <c r="U3115" s="2">
        <f>SUMIFS(Booking!L:L,Booking!D:D,'Резервации 2026'!E3115)</f>
        <v>665.33424939999998</v>
      </c>
      <c r="V3115" s="2">
        <f t="shared" si="1450"/>
        <v>332.66712469999999</v>
      </c>
      <c r="W3115" t="s">
        <v>262</v>
      </c>
      <c r="X3115" t="s">
        <v>11761</v>
      </c>
      <c r="Y3115" t="s">
        <v>9886</v>
      </c>
      <c r="Z3115" t="str">
        <f t="shared" si="1444"/>
        <v>May</v>
      </c>
      <c r="AA3115" s="6">
        <f t="shared" si="1445"/>
        <v>1</v>
      </c>
      <c r="AB3115" s="6">
        <f t="shared" si="1445"/>
        <v>0</v>
      </c>
      <c r="AC3115" s="6">
        <f t="shared" si="1445"/>
        <v>0</v>
      </c>
      <c r="AD3115" s="6">
        <f t="shared" si="1445"/>
        <v>0</v>
      </c>
      <c r="AE3115" s="6">
        <f t="shared" si="1445"/>
        <v>0</v>
      </c>
      <c r="AF3115" s="6">
        <f t="shared" si="1446"/>
        <v>1</v>
      </c>
      <c r="AG3115" s="6">
        <f t="shared" si="1447"/>
        <v>-1</v>
      </c>
      <c r="AH3115" s="14" t="str">
        <f>LEFT(X3115,2)&amp;"."&amp;VLOOKUP(MID(X3115,4,3),'Data validation'!$A$1:$B$12,2,FALSE)&amp;".2025"</f>
        <v>28.05.2025</v>
      </c>
      <c r="AI3115">
        <f t="shared" si="1448"/>
        <v>22</v>
      </c>
      <c r="AJ3115" t="str">
        <f>H3115&amp;"."&amp;VLOOKUP(I3115,'Data validation'!$A$1:$B$12,2,FALSE)&amp;".2026"</f>
        <v>30.05.2026</v>
      </c>
      <c r="AK3115">
        <f t="shared" si="1449"/>
        <v>22</v>
      </c>
      <c r="AL3115" t="e">
        <f>VLOOKUP(E3115,[2]Sheet1!$A:$B,2,FALSE)</f>
        <v>#N/A</v>
      </c>
    </row>
    <row r="3116" spans="1:38" x14ac:dyDescent="0.25">
      <c r="A3116" t="str">
        <f>VLOOKUP(Q3116,'Data validation'!$K$2:$L$50,2,FALSE)</f>
        <v>BOOKING</v>
      </c>
      <c r="B3116">
        <f t="shared" si="1433"/>
        <v>1</v>
      </c>
      <c r="C3116">
        <f t="shared" si="1434"/>
        <v>1</v>
      </c>
      <c r="D3116">
        <f t="shared" si="1435"/>
        <v>0</v>
      </c>
      <c r="E3116">
        <v>11619</v>
      </c>
      <c r="F3116" t="s">
        <v>11501</v>
      </c>
      <c r="G3116" t="s">
        <v>3113</v>
      </c>
      <c r="H3116" t="str">
        <f t="shared" si="1436"/>
        <v>30</v>
      </c>
      <c r="I3116" t="str">
        <f t="shared" si="1437"/>
        <v>May</v>
      </c>
      <c r="J3116" t="s">
        <v>27</v>
      </c>
      <c r="K3116" t="str">
        <f t="shared" si="1438"/>
        <v>01</v>
      </c>
      <c r="L3116" t="str">
        <f t="shared" si="1439"/>
        <v>Jun</v>
      </c>
      <c r="M3116" s="36">
        <v>2</v>
      </c>
      <c r="N3116">
        <f t="shared" si="1440"/>
        <v>-29</v>
      </c>
      <c r="O3116">
        <f t="shared" si="1441"/>
        <v>1</v>
      </c>
      <c r="P3116">
        <f t="shared" si="1442"/>
        <v>0</v>
      </c>
      <c r="Q3116" t="s">
        <v>587</v>
      </c>
      <c r="R3116" t="s">
        <v>63</v>
      </c>
      <c r="S3116" s="36">
        <v>2</v>
      </c>
      <c r="T3116" s="36">
        <v>1</v>
      </c>
      <c r="U3116" s="2">
        <f>SUMIFS(Booking!L:L,Booking!D:D,'Резервации 2026'!E3116)</f>
        <v>514.50063980000004</v>
      </c>
      <c r="V3116" s="2">
        <f t="shared" si="1450"/>
        <v>257.25031990000002</v>
      </c>
      <c r="W3116" t="s">
        <v>262</v>
      </c>
      <c r="X3116" t="s">
        <v>11502</v>
      </c>
      <c r="Y3116" t="s">
        <v>11481</v>
      </c>
      <c r="Z3116" t="str">
        <f t="shared" si="1444"/>
        <v>May</v>
      </c>
      <c r="AA3116" s="6">
        <f t="shared" si="1445"/>
        <v>1</v>
      </c>
      <c r="AB3116" s="6">
        <f t="shared" si="1445"/>
        <v>0</v>
      </c>
      <c r="AC3116" s="6">
        <f t="shared" si="1445"/>
        <v>0</v>
      </c>
      <c r="AD3116" s="6">
        <f t="shared" si="1445"/>
        <v>0</v>
      </c>
      <c r="AE3116" s="6">
        <f t="shared" si="1445"/>
        <v>0</v>
      </c>
      <c r="AF3116" s="6">
        <f t="shared" si="1446"/>
        <v>1</v>
      </c>
      <c r="AG3116" s="6">
        <f t="shared" si="1447"/>
        <v>-1</v>
      </c>
      <c r="AH3116" s="14" t="str">
        <f>LEFT(X3116,2)&amp;"."&amp;VLOOKUP(MID(X3116,4,3),'Data validation'!$A$1:$B$12,2,FALSE)&amp;".2025"</f>
        <v>22.05.2025</v>
      </c>
      <c r="AI3116">
        <f t="shared" si="1448"/>
        <v>21</v>
      </c>
      <c r="AJ3116" t="str">
        <f>H3116&amp;"."&amp;VLOOKUP(I3116,'Data validation'!$A$1:$B$12,2,FALSE)&amp;".2026"</f>
        <v>30.05.2026</v>
      </c>
      <c r="AK3116">
        <f t="shared" si="1449"/>
        <v>22</v>
      </c>
      <c r="AL3116" t="e">
        <f>VLOOKUP(E3116,[2]Sheet1!$A:$B,2,FALSE)</f>
        <v>#N/A</v>
      </c>
    </row>
    <row r="3117" spans="1:38" x14ac:dyDescent="0.25">
      <c r="A3117" t="str">
        <f>VLOOKUP(Q3117,'Data validation'!$K$2:$L$50,2,FALSE)</f>
        <v>TO</v>
      </c>
      <c r="B3117">
        <f t="shared" si="1433"/>
        <v>3</v>
      </c>
      <c r="C3117">
        <f t="shared" si="1434"/>
        <v>0</v>
      </c>
      <c r="D3117">
        <f t="shared" si="1435"/>
        <v>0</v>
      </c>
      <c r="E3117">
        <v>11854</v>
      </c>
      <c r="F3117" t="s">
        <v>11762</v>
      </c>
      <c r="G3117" t="s">
        <v>2076</v>
      </c>
      <c r="H3117" t="str">
        <f t="shared" si="1436"/>
        <v>05</v>
      </c>
      <c r="I3117" t="str">
        <f t="shared" si="1437"/>
        <v>Jun</v>
      </c>
      <c r="J3117" t="s">
        <v>193</v>
      </c>
      <c r="K3117" t="str">
        <f t="shared" si="1438"/>
        <v>08</v>
      </c>
      <c r="L3117" t="str">
        <f t="shared" si="1439"/>
        <v>Jun</v>
      </c>
      <c r="M3117" s="36">
        <v>3</v>
      </c>
      <c r="N3117">
        <f t="shared" si="1440"/>
        <v>3</v>
      </c>
      <c r="O3117">
        <f t="shared" si="1441"/>
        <v>0</v>
      </c>
      <c r="P3117">
        <f t="shared" si="1442"/>
        <v>0</v>
      </c>
      <c r="Q3117" t="s">
        <v>81</v>
      </c>
      <c r="R3117" t="s">
        <v>17</v>
      </c>
      <c r="S3117" s="36">
        <v>1</v>
      </c>
      <c r="T3117" s="36">
        <v>1</v>
      </c>
      <c r="U3117" s="2">
        <f>SUMIFS(SLR!L:L,SLR!D:D,'Резервации 2026'!E3117)</f>
        <v>527.54602590000002</v>
      </c>
      <c r="V3117" s="2">
        <f t="shared" si="1450"/>
        <v>175.8486753</v>
      </c>
      <c r="W3117" t="s">
        <v>262</v>
      </c>
      <c r="X3117" t="s">
        <v>11763</v>
      </c>
      <c r="Y3117" t="s">
        <v>1869</v>
      </c>
      <c r="Z3117" t="str">
        <f t="shared" si="1444"/>
        <v>May</v>
      </c>
      <c r="AA3117" s="6">
        <f t="shared" si="1445"/>
        <v>0</v>
      </c>
      <c r="AB3117" s="6">
        <f t="shared" si="1445"/>
        <v>3</v>
      </c>
      <c r="AC3117" s="6">
        <f t="shared" si="1445"/>
        <v>0</v>
      </c>
      <c r="AD3117" s="6">
        <f t="shared" si="1445"/>
        <v>0</v>
      </c>
      <c r="AE3117" s="6">
        <f t="shared" si="1445"/>
        <v>0</v>
      </c>
      <c r="AF3117" s="6">
        <f t="shared" si="1446"/>
        <v>3</v>
      </c>
      <c r="AG3117" s="6">
        <f t="shared" si="1447"/>
        <v>0</v>
      </c>
      <c r="AH3117" s="14" t="str">
        <f>LEFT(X3117,2)&amp;"."&amp;VLOOKUP(MID(X3117,4,3),'Data validation'!$A$1:$B$12,2,FALSE)&amp;".2025"</f>
        <v>29.05.2025</v>
      </c>
      <c r="AI3117">
        <f t="shared" si="1448"/>
        <v>22</v>
      </c>
      <c r="AJ3117" t="str">
        <f>H3117&amp;"."&amp;VLOOKUP(I3117,'Data validation'!$A$1:$B$12,2,FALSE)&amp;".2026"</f>
        <v>05.06.2026</v>
      </c>
      <c r="AK3117">
        <f t="shared" si="1449"/>
        <v>23</v>
      </c>
      <c r="AL3117" t="e">
        <f>VLOOKUP(E3117,[2]Sheet1!$A:$B,2,FALSE)</f>
        <v>#N/A</v>
      </c>
    </row>
    <row r="3118" spans="1:38" x14ac:dyDescent="0.25">
      <c r="A3118" t="str">
        <f>VLOOKUP(Q3118,'Data validation'!$K$2:$L$50,2,FALSE)</f>
        <v>BOOKING</v>
      </c>
      <c r="B3118">
        <f t="shared" si="1433"/>
        <v>1</v>
      </c>
      <c r="C3118">
        <f t="shared" si="1434"/>
        <v>1</v>
      </c>
      <c r="D3118">
        <f t="shared" si="1435"/>
        <v>0</v>
      </c>
      <c r="E3118">
        <v>11839</v>
      </c>
      <c r="F3118" t="s">
        <v>11764</v>
      </c>
      <c r="G3118" t="s">
        <v>3113</v>
      </c>
      <c r="H3118" t="str">
        <f t="shared" si="1436"/>
        <v>30</v>
      </c>
      <c r="I3118" t="str">
        <f t="shared" si="1437"/>
        <v>May</v>
      </c>
      <c r="J3118" t="s">
        <v>27</v>
      </c>
      <c r="K3118" t="str">
        <f t="shared" si="1438"/>
        <v>01</v>
      </c>
      <c r="L3118" t="str">
        <f t="shared" si="1439"/>
        <v>Jun</v>
      </c>
      <c r="M3118" s="36">
        <v>2</v>
      </c>
      <c r="N3118">
        <f t="shared" si="1440"/>
        <v>-29</v>
      </c>
      <c r="O3118">
        <f t="shared" si="1441"/>
        <v>1</v>
      </c>
      <c r="P3118">
        <f t="shared" si="1442"/>
        <v>0</v>
      </c>
      <c r="Q3118" t="s">
        <v>587</v>
      </c>
      <c r="R3118" t="s">
        <v>63</v>
      </c>
      <c r="S3118" s="36">
        <v>2</v>
      </c>
      <c r="T3118" s="36">
        <v>1</v>
      </c>
      <c r="U3118" s="2">
        <f>SUMIFS(Booking!L:L,Booking!D:D,'Резервации 2026'!E3118)</f>
        <v>571.68910900000003</v>
      </c>
      <c r="V3118" s="2">
        <f t="shared" ref="V3118:V3119" si="1451">+U3118/M3118</f>
        <v>285.84455450000002</v>
      </c>
      <c r="W3118" t="s">
        <v>262</v>
      </c>
      <c r="X3118" t="s">
        <v>11765</v>
      </c>
      <c r="Y3118" t="s">
        <v>9886</v>
      </c>
      <c r="Z3118" t="str">
        <f t="shared" si="1444"/>
        <v>May</v>
      </c>
      <c r="AA3118" s="6">
        <f t="shared" si="1445"/>
        <v>1</v>
      </c>
      <c r="AB3118" s="6">
        <f t="shared" si="1445"/>
        <v>0</v>
      </c>
      <c r="AC3118" s="6">
        <f t="shared" si="1445"/>
        <v>0</v>
      </c>
      <c r="AD3118" s="6">
        <f t="shared" si="1445"/>
        <v>0</v>
      </c>
      <c r="AE3118" s="6">
        <f t="shared" si="1445"/>
        <v>0</v>
      </c>
      <c r="AF3118" s="6">
        <f t="shared" si="1446"/>
        <v>1</v>
      </c>
      <c r="AG3118" s="6">
        <f t="shared" si="1447"/>
        <v>-1</v>
      </c>
      <c r="AH3118" s="14" t="str">
        <f>LEFT(X3118,2)&amp;"."&amp;VLOOKUP(MID(X3118,4,3),'Data validation'!$A$1:$B$12,2,FALSE)&amp;".2025"</f>
        <v>28.05.2025</v>
      </c>
      <c r="AI3118">
        <f t="shared" si="1448"/>
        <v>22</v>
      </c>
      <c r="AJ3118" t="str">
        <f>H3118&amp;"."&amp;VLOOKUP(I3118,'Data validation'!$A$1:$B$12,2,FALSE)&amp;".2026"</f>
        <v>30.05.2026</v>
      </c>
      <c r="AK3118">
        <f t="shared" si="1449"/>
        <v>22</v>
      </c>
      <c r="AL3118" t="e">
        <f>VLOOKUP(E3118,[2]Sheet1!$A:$B,2,FALSE)</f>
        <v>#N/A</v>
      </c>
    </row>
    <row r="3119" spans="1:38" x14ac:dyDescent="0.25">
      <c r="A3119" t="str">
        <f>VLOOKUP(Q3119,'Data validation'!$K$2:$L$50,2,FALSE)</f>
        <v>BOOKING</v>
      </c>
      <c r="B3119">
        <f t="shared" si="1433"/>
        <v>1</v>
      </c>
      <c r="C3119">
        <f t="shared" si="1434"/>
        <v>1</v>
      </c>
      <c r="D3119">
        <f t="shared" si="1435"/>
        <v>0</v>
      </c>
      <c r="E3119">
        <v>11856</v>
      </c>
      <c r="F3119" t="s">
        <v>11497</v>
      </c>
      <c r="G3119" t="s">
        <v>3113</v>
      </c>
      <c r="H3119" t="str">
        <f t="shared" si="1436"/>
        <v>30</v>
      </c>
      <c r="I3119" t="str">
        <f t="shared" si="1437"/>
        <v>May</v>
      </c>
      <c r="J3119" t="s">
        <v>27</v>
      </c>
      <c r="K3119" t="str">
        <f t="shared" si="1438"/>
        <v>01</v>
      </c>
      <c r="L3119" t="str">
        <f t="shared" si="1439"/>
        <v>Jun</v>
      </c>
      <c r="M3119" s="36">
        <v>2</v>
      </c>
      <c r="N3119">
        <f t="shared" si="1440"/>
        <v>-29</v>
      </c>
      <c r="O3119">
        <f t="shared" si="1441"/>
        <v>1</v>
      </c>
      <c r="P3119">
        <f t="shared" si="1442"/>
        <v>0</v>
      </c>
      <c r="Q3119" t="s">
        <v>587</v>
      </c>
      <c r="R3119" t="s">
        <v>17</v>
      </c>
      <c r="S3119" s="36">
        <v>2</v>
      </c>
      <c r="T3119" s="36">
        <v>1</v>
      </c>
      <c r="U3119" s="2">
        <f>SUMIFS(Booking!L:L,Booking!D:D,'Резервации 2026'!E3119)</f>
        <v>494.16000779999996</v>
      </c>
      <c r="V3119" s="2">
        <f t="shared" si="1451"/>
        <v>247.08000389999998</v>
      </c>
      <c r="W3119" t="s">
        <v>262</v>
      </c>
      <c r="X3119" t="s">
        <v>11498</v>
      </c>
      <c r="Y3119" t="s">
        <v>1869</v>
      </c>
      <c r="Z3119" t="str">
        <f t="shared" si="1444"/>
        <v>May</v>
      </c>
      <c r="AA3119" s="6">
        <f t="shared" si="1445"/>
        <v>1</v>
      </c>
      <c r="AB3119" s="6">
        <f t="shared" si="1445"/>
        <v>0</v>
      </c>
      <c r="AC3119" s="6">
        <f t="shared" si="1445"/>
        <v>0</v>
      </c>
      <c r="AD3119" s="6">
        <f t="shared" si="1445"/>
        <v>0</v>
      </c>
      <c r="AE3119" s="6">
        <f t="shared" si="1445"/>
        <v>0</v>
      </c>
      <c r="AF3119" s="6">
        <f t="shared" si="1446"/>
        <v>1</v>
      </c>
      <c r="AG3119" s="6">
        <f t="shared" si="1447"/>
        <v>-1</v>
      </c>
      <c r="AH3119" s="14" t="str">
        <f>LEFT(X3119,2)&amp;"."&amp;VLOOKUP(MID(X3119,4,3),'Data validation'!$A$1:$B$12,2,FALSE)&amp;".2025"</f>
        <v>29.05.2025</v>
      </c>
      <c r="AI3119">
        <f t="shared" si="1448"/>
        <v>22</v>
      </c>
      <c r="AJ3119" t="str">
        <f>H3119&amp;"."&amp;VLOOKUP(I3119,'Data validation'!$A$1:$B$12,2,FALSE)&amp;".2026"</f>
        <v>30.05.2026</v>
      </c>
      <c r="AK3119">
        <f t="shared" si="1449"/>
        <v>22</v>
      </c>
      <c r="AL3119" t="e">
        <f>VLOOKUP(E3119,[2]Sheet1!$A:$B,2,FALSE)</f>
        <v>#N/A</v>
      </c>
    </row>
    <row r="3120" spans="1:38" x14ac:dyDescent="0.25">
      <c r="A3120" t="str">
        <f>VLOOKUP(Q3120,'Data validation'!$K$2:$L$50,2,FALSE)</f>
        <v>TOPOLA SKIES</v>
      </c>
      <c r="B3120">
        <f t="shared" si="1433"/>
        <v>1</v>
      </c>
      <c r="C3120">
        <f t="shared" si="1434"/>
        <v>0</v>
      </c>
      <c r="D3120">
        <f t="shared" si="1435"/>
        <v>0</v>
      </c>
      <c r="E3120">
        <v>11497</v>
      </c>
      <c r="F3120" t="s">
        <v>11766</v>
      </c>
      <c r="G3120" t="s">
        <v>3113</v>
      </c>
      <c r="H3120" t="str">
        <f t="shared" si="1436"/>
        <v>30</v>
      </c>
      <c r="I3120" t="str">
        <f t="shared" si="1437"/>
        <v>May</v>
      </c>
      <c r="J3120" t="s">
        <v>364</v>
      </c>
      <c r="K3120" t="str">
        <f t="shared" si="1438"/>
        <v>31</v>
      </c>
      <c r="L3120" t="str">
        <f t="shared" si="1439"/>
        <v>May</v>
      </c>
      <c r="M3120" s="36">
        <v>1</v>
      </c>
      <c r="N3120">
        <f t="shared" si="1440"/>
        <v>1</v>
      </c>
      <c r="O3120">
        <f t="shared" si="1441"/>
        <v>0</v>
      </c>
      <c r="P3120">
        <f t="shared" si="1442"/>
        <v>0</v>
      </c>
      <c r="Q3120" t="s">
        <v>35</v>
      </c>
      <c r="R3120" t="s">
        <v>188</v>
      </c>
      <c r="S3120" s="36">
        <v>3</v>
      </c>
      <c r="U3120" s="2">
        <v>452.98099403669715</v>
      </c>
      <c r="V3120" s="2">
        <v>452.98099403669715</v>
      </c>
      <c r="W3120" t="s">
        <v>227</v>
      </c>
      <c r="X3120" t="s">
        <v>11767</v>
      </c>
      <c r="Y3120" t="s">
        <v>11330</v>
      </c>
      <c r="Z3120" t="str">
        <f t="shared" si="1444"/>
        <v>May</v>
      </c>
      <c r="AA3120" s="6">
        <f t="shared" si="1445"/>
        <v>1</v>
      </c>
      <c r="AB3120" s="6">
        <f t="shared" si="1445"/>
        <v>0</v>
      </c>
      <c r="AC3120" s="6">
        <f t="shared" si="1445"/>
        <v>0</v>
      </c>
      <c r="AD3120" s="6">
        <f t="shared" si="1445"/>
        <v>0</v>
      </c>
      <c r="AE3120" s="6">
        <f t="shared" si="1445"/>
        <v>0</v>
      </c>
      <c r="AF3120" s="6">
        <f t="shared" si="1446"/>
        <v>1</v>
      </c>
      <c r="AG3120" s="6">
        <f t="shared" si="1447"/>
        <v>0</v>
      </c>
      <c r="AH3120" s="14" t="str">
        <f>LEFT(X3120,2)&amp;"."&amp;VLOOKUP(MID(X3120,4,3),'Data validation'!$A$1:$B$12,2,FALSE)&amp;".2025"</f>
        <v>16.05.2025</v>
      </c>
      <c r="AI3120">
        <f t="shared" si="1448"/>
        <v>20</v>
      </c>
      <c r="AJ3120" t="str">
        <f>H3120&amp;"."&amp;VLOOKUP(I3120,'Data validation'!$A$1:$B$12,2,FALSE)&amp;".2026"</f>
        <v>30.05.2026</v>
      </c>
      <c r="AK3120">
        <f t="shared" si="1449"/>
        <v>22</v>
      </c>
      <c r="AL3120" t="e">
        <f>VLOOKUP(E3120,[2]Sheet1!$A:$B,2,FALSE)</f>
        <v>#N/A</v>
      </c>
    </row>
    <row r="3121" spans="1:38" x14ac:dyDescent="0.25">
      <c r="A3121" t="str">
        <f>VLOOKUP(Q3121,'Data validation'!$K$2:$L$50,2,FALSE)</f>
        <v>BOOKING</v>
      </c>
      <c r="B3121">
        <f t="shared" si="1433"/>
        <v>1</v>
      </c>
      <c r="C3121">
        <f t="shared" si="1434"/>
        <v>1</v>
      </c>
      <c r="D3121">
        <f t="shared" si="1435"/>
        <v>0</v>
      </c>
      <c r="E3121">
        <v>11809</v>
      </c>
      <c r="F3121" t="s">
        <v>11768</v>
      </c>
      <c r="G3121" t="s">
        <v>3113</v>
      </c>
      <c r="H3121" t="str">
        <f t="shared" si="1436"/>
        <v>30</v>
      </c>
      <c r="I3121" t="str">
        <f t="shared" si="1437"/>
        <v>May</v>
      </c>
      <c r="J3121" t="s">
        <v>27</v>
      </c>
      <c r="K3121" t="str">
        <f t="shared" si="1438"/>
        <v>01</v>
      </c>
      <c r="L3121" t="str">
        <f t="shared" si="1439"/>
        <v>Jun</v>
      </c>
      <c r="M3121" s="36">
        <v>2</v>
      </c>
      <c r="N3121">
        <f t="shared" si="1440"/>
        <v>-29</v>
      </c>
      <c r="O3121">
        <f t="shared" si="1441"/>
        <v>1</v>
      </c>
      <c r="P3121">
        <f t="shared" si="1442"/>
        <v>0</v>
      </c>
      <c r="Q3121" t="s">
        <v>587</v>
      </c>
      <c r="R3121" t="s">
        <v>17</v>
      </c>
      <c r="S3121" s="36">
        <v>2</v>
      </c>
      <c r="T3121" s="36">
        <v>0</v>
      </c>
      <c r="U3121" s="2">
        <f>SUMIFS(Booking!L:L,Booking!D:D,'Резервации 2026'!E3121)</f>
        <v>549.07971420000001</v>
      </c>
      <c r="V3121" s="2">
        <f t="shared" ref="V3121:V3126" si="1452">+U3121/M3121</f>
        <v>274.53985710000001</v>
      </c>
      <c r="W3121" t="s">
        <v>262</v>
      </c>
      <c r="X3121" t="s">
        <v>11769</v>
      </c>
      <c r="Y3121" t="s">
        <v>1483</v>
      </c>
      <c r="Z3121" t="str">
        <f t="shared" si="1444"/>
        <v>May</v>
      </c>
      <c r="AA3121" s="6">
        <f t="shared" si="1445"/>
        <v>1</v>
      </c>
      <c r="AB3121" s="6">
        <f t="shared" si="1445"/>
        <v>0</v>
      </c>
      <c r="AC3121" s="6">
        <f t="shared" si="1445"/>
        <v>0</v>
      </c>
      <c r="AD3121" s="6">
        <f t="shared" si="1445"/>
        <v>0</v>
      </c>
      <c r="AE3121" s="6">
        <f t="shared" si="1445"/>
        <v>0</v>
      </c>
      <c r="AF3121" s="6">
        <f t="shared" si="1446"/>
        <v>1</v>
      </c>
      <c r="AG3121" s="6">
        <f t="shared" si="1447"/>
        <v>-1</v>
      </c>
      <c r="AH3121" s="14" t="str">
        <f>LEFT(X3121,2)&amp;"."&amp;VLOOKUP(MID(X3121,4,3),'Data validation'!$A$1:$B$12,2,FALSE)&amp;".2025"</f>
        <v>27.05.2025</v>
      </c>
      <c r="AI3121">
        <f t="shared" si="1448"/>
        <v>22</v>
      </c>
      <c r="AJ3121" t="str">
        <f>H3121&amp;"."&amp;VLOOKUP(I3121,'Data validation'!$A$1:$B$12,2,FALSE)&amp;".2026"</f>
        <v>30.05.2026</v>
      </c>
      <c r="AK3121">
        <f t="shared" si="1449"/>
        <v>22</v>
      </c>
      <c r="AL3121" t="e">
        <f>VLOOKUP(E3121,[2]Sheet1!$A:$B,2,FALSE)</f>
        <v>#N/A</v>
      </c>
    </row>
    <row r="3122" spans="1:38" x14ac:dyDescent="0.25">
      <c r="A3122" t="str">
        <f>VLOOKUP(Q3122,'Data validation'!$K$2:$L$50,2,FALSE)</f>
        <v>BOOKING</v>
      </c>
      <c r="B3122">
        <f t="shared" si="1433"/>
        <v>1</v>
      </c>
      <c r="C3122">
        <f t="shared" si="1434"/>
        <v>1</v>
      </c>
      <c r="D3122">
        <f t="shared" si="1435"/>
        <v>0</v>
      </c>
      <c r="E3122">
        <v>11808</v>
      </c>
      <c r="F3122" t="s">
        <v>11768</v>
      </c>
      <c r="G3122" t="s">
        <v>3113</v>
      </c>
      <c r="H3122" t="str">
        <f t="shared" si="1436"/>
        <v>30</v>
      </c>
      <c r="I3122" t="str">
        <f t="shared" si="1437"/>
        <v>May</v>
      </c>
      <c r="J3122" t="s">
        <v>27</v>
      </c>
      <c r="K3122" t="str">
        <f t="shared" si="1438"/>
        <v>01</v>
      </c>
      <c r="L3122" t="str">
        <f t="shared" si="1439"/>
        <v>Jun</v>
      </c>
      <c r="M3122" s="36">
        <v>2</v>
      </c>
      <c r="N3122">
        <f t="shared" si="1440"/>
        <v>-29</v>
      </c>
      <c r="O3122">
        <f t="shared" si="1441"/>
        <v>1</v>
      </c>
      <c r="P3122">
        <f t="shared" si="1442"/>
        <v>0</v>
      </c>
      <c r="Q3122" t="s">
        <v>587</v>
      </c>
      <c r="R3122" t="s">
        <v>17</v>
      </c>
      <c r="S3122" s="36">
        <v>2</v>
      </c>
      <c r="T3122" s="36">
        <v>0</v>
      </c>
      <c r="U3122" s="2">
        <f>SUMIFS(Booking!L:L,Booking!D:D,'Резервации 2026'!E3122)</f>
        <v>549.07971420000001</v>
      </c>
      <c r="V3122" s="2">
        <f t="shared" si="1452"/>
        <v>274.53985710000001</v>
      </c>
      <c r="W3122" t="s">
        <v>262</v>
      </c>
      <c r="X3122" t="s">
        <v>11769</v>
      </c>
      <c r="Y3122" t="s">
        <v>1483</v>
      </c>
      <c r="Z3122" t="str">
        <f t="shared" si="1444"/>
        <v>May</v>
      </c>
      <c r="AA3122" s="6">
        <f t="shared" si="1445"/>
        <v>1</v>
      </c>
      <c r="AB3122" s="6">
        <f t="shared" si="1445"/>
        <v>0</v>
      </c>
      <c r="AC3122" s="6">
        <f t="shared" si="1445"/>
        <v>0</v>
      </c>
      <c r="AD3122" s="6">
        <f t="shared" si="1445"/>
        <v>0</v>
      </c>
      <c r="AE3122" s="6">
        <f t="shared" si="1445"/>
        <v>0</v>
      </c>
      <c r="AF3122" s="6">
        <f t="shared" si="1446"/>
        <v>1</v>
      </c>
      <c r="AG3122" s="6">
        <f t="shared" si="1447"/>
        <v>-1</v>
      </c>
      <c r="AH3122" s="14" t="str">
        <f>LEFT(X3122,2)&amp;"."&amp;VLOOKUP(MID(X3122,4,3),'Data validation'!$A$1:$B$12,2,FALSE)&amp;".2025"</f>
        <v>27.05.2025</v>
      </c>
      <c r="AI3122">
        <f t="shared" si="1448"/>
        <v>22</v>
      </c>
      <c r="AJ3122" t="str">
        <f>H3122&amp;"."&amp;VLOOKUP(I3122,'Data validation'!$A$1:$B$12,2,FALSE)&amp;".2026"</f>
        <v>30.05.2026</v>
      </c>
      <c r="AK3122">
        <f t="shared" si="1449"/>
        <v>22</v>
      </c>
      <c r="AL3122" t="e">
        <f>VLOOKUP(E3122,[2]Sheet1!$A:$B,2,FALSE)</f>
        <v>#N/A</v>
      </c>
    </row>
    <row r="3123" spans="1:38" x14ac:dyDescent="0.25">
      <c r="A3123" t="str">
        <f>VLOOKUP(Q3123,'Data validation'!$K$2:$L$50,2,FALSE)</f>
        <v>BOOKING</v>
      </c>
      <c r="B3123">
        <f t="shared" si="1433"/>
        <v>1</v>
      </c>
      <c r="C3123">
        <f t="shared" si="1434"/>
        <v>1</v>
      </c>
      <c r="D3123">
        <f t="shared" si="1435"/>
        <v>0</v>
      </c>
      <c r="E3123">
        <v>11718</v>
      </c>
      <c r="F3123" t="s">
        <v>11770</v>
      </c>
      <c r="G3123" t="s">
        <v>3113</v>
      </c>
      <c r="H3123" t="str">
        <f t="shared" si="1436"/>
        <v>30</v>
      </c>
      <c r="I3123" t="str">
        <f t="shared" si="1437"/>
        <v>May</v>
      </c>
      <c r="J3123" t="s">
        <v>27</v>
      </c>
      <c r="K3123" t="str">
        <f t="shared" si="1438"/>
        <v>01</v>
      </c>
      <c r="L3123" t="str">
        <f t="shared" si="1439"/>
        <v>Jun</v>
      </c>
      <c r="M3123" s="36">
        <v>2</v>
      </c>
      <c r="N3123">
        <f t="shared" si="1440"/>
        <v>-29</v>
      </c>
      <c r="O3123">
        <f t="shared" si="1441"/>
        <v>1</v>
      </c>
      <c r="P3123">
        <f t="shared" si="1442"/>
        <v>0</v>
      </c>
      <c r="Q3123" t="s">
        <v>587</v>
      </c>
      <c r="R3123" t="s">
        <v>17</v>
      </c>
      <c r="S3123" s="36">
        <v>2</v>
      </c>
      <c r="T3123" s="36">
        <v>0</v>
      </c>
      <c r="U3123" s="2">
        <f>SUMIFS(Booking!L:L,Booking!D:D,'Резервации 2026'!E3123)</f>
        <v>494.16000779999996</v>
      </c>
      <c r="V3123" s="2">
        <f t="shared" si="1452"/>
        <v>247.08000389999998</v>
      </c>
      <c r="W3123" t="s">
        <v>262</v>
      </c>
      <c r="X3123" t="s">
        <v>11771</v>
      </c>
      <c r="Y3123" t="s">
        <v>1492</v>
      </c>
      <c r="Z3123" t="str">
        <f t="shared" si="1444"/>
        <v>May</v>
      </c>
      <c r="AA3123" s="6">
        <f t="shared" si="1445"/>
        <v>1</v>
      </c>
      <c r="AB3123" s="6">
        <f t="shared" si="1445"/>
        <v>0</v>
      </c>
      <c r="AC3123" s="6">
        <f t="shared" si="1445"/>
        <v>0</v>
      </c>
      <c r="AD3123" s="6">
        <f t="shared" si="1445"/>
        <v>0</v>
      </c>
      <c r="AE3123" s="6">
        <f t="shared" si="1445"/>
        <v>0</v>
      </c>
      <c r="AF3123" s="6">
        <f t="shared" si="1446"/>
        <v>1</v>
      </c>
      <c r="AG3123" s="6">
        <f t="shared" si="1447"/>
        <v>-1</v>
      </c>
      <c r="AH3123" s="14" t="str">
        <f>LEFT(X3123,2)&amp;"."&amp;VLOOKUP(MID(X3123,4,3),'Data validation'!$A$1:$B$12,2,FALSE)&amp;".2025"</f>
        <v>26.05.2025</v>
      </c>
      <c r="AI3123">
        <f t="shared" si="1448"/>
        <v>22</v>
      </c>
      <c r="AJ3123" t="str">
        <f>H3123&amp;"."&amp;VLOOKUP(I3123,'Data validation'!$A$1:$B$12,2,FALSE)&amp;".2026"</f>
        <v>30.05.2026</v>
      </c>
      <c r="AK3123">
        <f t="shared" si="1449"/>
        <v>22</v>
      </c>
      <c r="AL3123" t="e">
        <f>VLOOKUP(E3123,[2]Sheet1!$A:$B,2,FALSE)</f>
        <v>#N/A</v>
      </c>
    </row>
    <row r="3124" spans="1:38" x14ac:dyDescent="0.25">
      <c r="A3124" t="str">
        <f>VLOOKUP(Q3124,'Data validation'!$K$2:$L$50,2,FALSE)</f>
        <v>BOOKING</v>
      </c>
      <c r="B3124">
        <f t="shared" si="1433"/>
        <v>1</v>
      </c>
      <c r="C3124">
        <f t="shared" si="1434"/>
        <v>1</v>
      </c>
      <c r="D3124">
        <f t="shared" si="1435"/>
        <v>0</v>
      </c>
      <c r="E3124">
        <v>11719</v>
      </c>
      <c r="F3124" t="s">
        <v>11770</v>
      </c>
      <c r="G3124" t="s">
        <v>3113</v>
      </c>
      <c r="H3124" t="str">
        <f t="shared" si="1436"/>
        <v>30</v>
      </c>
      <c r="I3124" t="str">
        <f t="shared" si="1437"/>
        <v>May</v>
      </c>
      <c r="J3124" t="s">
        <v>27</v>
      </c>
      <c r="K3124" t="str">
        <f t="shared" si="1438"/>
        <v>01</v>
      </c>
      <c r="L3124" t="str">
        <f t="shared" si="1439"/>
        <v>Jun</v>
      </c>
      <c r="M3124" s="36">
        <v>2</v>
      </c>
      <c r="N3124">
        <f t="shared" si="1440"/>
        <v>-29</v>
      </c>
      <c r="O3124">
        <f t="shared" si="1441"/>
        <v>1</v>
      </c>
      <c r="P3124">
        <f t="shared" si="1442"/>
        <v>0</v>
      </c>
      <c r="Q3124" t="s">
        <v>587</v>
      </c>
      <c r="R3124" t="s">
        <v>17</v>
      </c>
      <c r="S3124" s="36">
        <v>2</v>
      </c>
      <c r="T3124" s="36">
        <v>0</v>
      </c>
      <c r="U3124" s="2">
        <f>SUMIFS(Booking!L:L,Booking!D:D,'Резервации 2026'!E3124)</f>
        <v>494.16000779999996</v>
      </c>
      <c r="V3124" s="2">
        <f t="shared" si="1452"/>
        <v>247.08000389999998</v>
      </c>
      <c r="W3124" t="s">
        <v>262</v>
      </c>
      <c r="X3124" t="s">
        <v>11771</v>
      </c>
      <c r="Y3124" t="s">
        <v>1492</v>
      </c>
      <c r="Z3124" t="str">
        <f t="shared" si="1444"/>
        <v>May</v>
      </c>
      <c r="AA3124" s="6">
        <f t="shared" si="1445"/>
        <v>1</v>
      </c>
      <c r="AB3124" s="6">
        <f t="shared" si="1445"/>
        <v>0</v>
      </c>
      <c r="AC3124" s="6">
        <f t="shared" si="1445"/>
        <v>0</v>
      </c>
      <c r="AD3124" s="6">
        <f t="shared" si="1445"/>
        <v>0</v>
      </c>
      <c r="AE3124" s="6">
        <f t="shared" si="1445"/>
        <v>0</v>
      </c>
      <c r="AF3124" s="6">
        <f t="shared" si="1446"/>
        <v>1</v>
      </c>
      <c r="AG3124" s="6">
        <f t="shared" si="1447"/>
        <v>-1</v>
      </c>
      <c r="AH3124" s="14" t="str">
        <f>LEFT(X3124,2)&amp;"."&amp;VLOOKUP(MID(X3124,4,3),'Data validation'!$A$1:$B$12,2,FALSE)&amp;".2025"</f>
        <v>26.05.2025</v>
      </c>
      <c r="AI3124">
        <f t="shared" si="1448"/>
        <v>22</v>
      </c>
      <c r="AJ3124" t="str">
        <f>H3124&amp;"."&amp;VLOOKUP(I3124,'Data validation'!$A$1:$B$12,2,FALSE)&amp;".2026"</f>
        <v>30.05.2026</v>
      </c>
      <c r="AK3124">
        <f t="shared" si="1449"/>
        <v>22</v>
      </c>
      <c r="AL3124" t="e">
        <f>VLOOKUP(E3124,[2]Sheet1!$A:$B,2,FALSE)</f>
        <v>#N/A</v>
      </c>
    </row>
    <row r="3125" spans="1:38" x14ac:dyDescent="0.25">
      <c r="A3125" t="str">
        <f>VLOOKUP(Q3125,'Data validation'!$K$2:$L$50,2,FALSE)</f>
        <v>BOOKING</v>
      </c>
      <c r="B3125">
        <f t="shared" si="1433"/>
        <v>1</v>
      </c>
      <c r="C3125">
        <f t="shared" si="1434"/>
        <v>1</v>
      </c>
      <c r="D3125">
        <f t="shared" si="1435"/>
        <v>0</v>
      </c>
      <c r="E3125">
        <v>11835</v>
      </c>
      <c r="F3125" t="s">
        <v>11772</v>
      </c>
      <c r="G3125" t="s">
        <v>3113</v>
      </c>
      <c r="H3125" t="str">
        <f t="shared" si="1436"/>
        <v>30</v>
      </c>
      <c r="I3125" t="str">
        <f t="shared" si="1437"/>
        <v>May</v>
      </c>
      <c r="J3125" t="s">
        <v>27</v>
      </c>
      <c r="K3125" t="str">
        <f t="shared" si="1438"/>
        <v>01</v>
      </c>
      <c r="L3125" t="str">
        <f t="shared" si="1439"/>
        <v>Jun</v>
      </c>
      <c r="M3125" s="36">
        <v>2</v>
      </c>
      <c r="N3125">
        <f t="shared" si="1440"/>
        <v>-29</v>
      </c>
      <c r="O3125">
        <f t="shared" si="1441"/>
        <v>1</v>
      </c>
      <c r="P3125">
        <f t="shared" si="1442"/>
        <v>0</v>
      </c>
      <c r="Q3125" t="s">
        <v>587</v>
      </c>
      <c r="R3125" t="s">
        <v>110</v>
      </c>
      <c r="S3125" s="36">
        <v>3</v>
      </c>
      <c r="T3125" s="36">
        <v>2</v>
      </c>
      <c r="U3125" s="2">
        <f>SUMIFS(Booking!L:L,Booking!D:D,'Резервации 2026'!E3125)</f>
        <v>950.53337999999997</v>
      </c>
      <c r="V3125" s="2">
        <f t="shared" si="1452"/>
        <v>475.26668999999998</v>
      </c>
      <c r="W3125" t="s">
        <v>262</v>
      </c>
      <c r="X3125" t="s">
        <v>11773</v>
      </c>
      <c r="Y3125" t="s">
        <v>9886</v>
      </c>
      <c r="Z3125" t="str">
        <f t="shared" si="1444"/>
        <v>May</v>
      </c>
      <c r="AA3125" s="6">
        <f t="shared" si="1445"/>
        <v>1</v>
      </c>
      <c r="AB3125" s="6">
        <f t="shared" si="1445"/>
        <v>0</v>
      </c>
      <c r="AC3125" s="6">
        <f t="shared" si="1445"/>
        <v>0</v>
      </c>
      <c r="AD3125" s="6">
        <f t="shared" si="1445"/>
        <v>0</v>
      </c>
      <c r="AE3125" s="6">
        <f t="shared" si="1445"/>
        <v>0</v>
      </c>
      <c r="AF3125" s="6">
        <f t="shared" si="1446"/>
        <v>1</v>
      </c>
      <c r="AG3125" s="6">
        <f t="shared" si="1447"/>
        <v>-1</v>
      </c>
      <c r="AH3125" s="14" t="str">
        <f>LEFT(X3125,2)&amp;"."&amp;VLOOKUP(MID(X3125,4,3),'Data validation'!$A$1:$B$12,2,FALSE)&amp;".2025"</f>
        <v>28.05.2025</v>
      </c>
      <c r="AI3125">
        <f t="shared" si="1448"/>
        <v>22</v>
      </c>
      <c r="AJ3125" t="str">
        <f>H3125&amp;"."&amp;VLOOKUP(I3125,'Data validation'!$A$1:$B$12,2,FALSE)&amp;".2026"</f>
        <v>30.05.2026</v>
      </c>
      <c r="AK3125">
        <f t="shared" si="1449"/>
        <v>22</v>
      </c>
      <c r="AL3125" t="e">
        <f>VLOOKUP(E3125,[2]Sheet1!$A:$B,2,FALSE)</f>
        <v>#N/A</v>
      </c>
    </row>
    <row r="3126" spans="1:38" x14ac:dyDescent="0.25">
      <c r="A3126" t="str">
        <f>VLOOKUP(Q3126,'Data validation'!$K$2:$L$50,2,FALSE)</f>
        <v>BOOKING</v>
      </c>
      <c r="B3126">
        <f t="shared" si="1433"/>
        <v>1</v>
      </c>
      <c r="C3126">
        <f t="shared" si="1434"/>
        <v>2</v>
      </c>
      <c r="D3126">
        <f t="shared" si="1435"/>
        <v>0</v>
      </c>
      <c r="E3126">
        <v>11721</v>
      </c>
      <c r="F3126" t="s">
        <v>11774</v>
      </c>
      <c r="G3126" t="s">
        <v>3113</v>
      </c>
      <c r="H3126" t="str">
        <f t="shared" si="1436"/>
        <v>30</v>
      </c>
      <c r="I3126" t="str">
        <f t="shared" si="1437"/>
        <v>May</v>
      </c>
      <c r="J3126" t="s">
        <v>4651</v>
      </c>
      <c r="K3126" t="str">
        <f t="shared" si="1438"/>
        <v>02</v>
      </c>
      <c r="L3126" t="str">
        <f t="shared" si="1439"/>
        <v>Jun</v>
      </c>
      <c r="M3126" s="36">
        <v>3</v>
      </c>
      <c r="N3126">
        <f t="shared" si="1440"/>
        <v>-28</v>
      </c>
      <c r="O3126">
        <f t="shared" si="1441"/>
        <v>1</v>
      </c>
      <c r="P3126">
        <f t="shared" si="1442"/>
        <v>1</v>
      </c>
      <c r="Q3126" t="s">
        <v>587</v>
      </c>
      <c r="R3126" t="s">
        <v>63</v>
      </c>
      <c r="S3126" s="36">
        <v>2</v>
      </c>
      <c r="T3126" s="36">
        <v>2</v>
      </c>
      <c r="U3126" s="2">
        <f>SUMIFS(Booking!L:L,Booking!D:D,'Резервации 2026'!E3126)</f>
        <v>1041.8901992999999</v>
      </c>
      <c r="V3126" s="2">
        <f t="shared" si="1452"/>
        <v>347.29673309999998</v>
      </c>
      <c r="W3126" t="s">
        <v>262</v>
      </c>
      <c r="X3126" t="s">
        <v>11775</v>
      </c>
      <c r="Y3126" t="s">
        <v>1492</v>
      </c>
      <c r="Z3126" t="str">
        <f t="shared" si="1444"/>
        <v>May</v>
      </c>
      <c r="AA3126" s="6">
        <f t="shared" si="1445"/>
        <v>1</v>
      </c>
      <c r="AB3126" s="6">
        <f t="shared" si="1445"/>
        <v>1</v>
      </c>
      <c r="AC3126" s="6">
        <f t="shared" si="1445"/>
        <v>0</v>
      </c>
      <c r="AD3126" s="6">
        <f t="shared" si="1445"/>
        <v>0</v>
      </c>
      <c r="AE3126" s="6">
        <f t="shared" si="1445"/>
        <v>0</v>
      </c>
      <c r="AF3126" s="6">
        <f t="shared" si="1446"/>
        <v>2</v>
      </c>
      <c r="AG3126" s="6">
        <f t="shared" si="1447"/>
        <v>-1</v>
      </c>
      <c r="AH3126" s="14" t="str">
        <f>LEFT(X3126,2)&amp;"."&amp;VLOOKUP(MID(X3126,4,3),'Data validation'!$A$1:$B$12,2,FALSE)&amp;".2025"</f>
        <v>26.05.2025</v>
      </c>
      <c r="AI3126">
        <f t="shared" si="1448"/>
        <v>22</v>
      </c>
      <c r="AJ3126" t="str">
        <f>H3126&amp;"."&amp;VLOOKUP(I3126,'Data validation'!$A$1:$B$12,2,FALSE)&amp;".2026"</f>
        <v>30.05.2026</v>
      </c>
      <c r="AK3126">
        <f t="shared" si="1449"/>
        <v>22</v>
      </c>
      <c r="AL3126" t="e">
        <f>VLOOKUP(E3126,[2]Sheet1!$A:$B,2,FALSE)</f>
        <v>#N/A</v>
      </c>
    </row>
    <row r="3127" spans="1:38" x14ac:dyDescent="0.25">
      <c r="A3127" t="str">
        <f>VLOOKUP(Q3127,'Data validation'!$K$2:$L$50,2,FALSE)</f>
        <v>TO</v>
      </c>
      <c r="B3127">
        <f t="shared" si="1433"/>
        <v>0</v>
      </c>
      <c r="C3127">
        <f t="shared" si="1434"/>
        <v>5</v>
      </c>
      <c r="D3127">
        <f t="shared" si="1435"/>
        <v>0</v>
      </c>
      <c r="E3127">
        <v>11560</v>
      </c>
      <c r="F3127" t="s">
        <v>11776</v>
      </c>
      <c r="G3127" t="s">
        <v>45</v>
      </c>
      <c r="H3127" t="str">
        <f t="shared" si="1436"/>
        <v>04</v>
      </c>
      <c r="I3127" t="str">
        <f t="shared" si="1437"/>
        <v>Jul</v>
      </c>
      <c r="J3127" t="s">
        <v>224</v>
      </c>
      <c r="K3127" t="str">
        <f t="shared" si="1438"/>
        <v>09</v>
      </c>
      <c r="L3127" t="str">
        <f t="shared" si="1439"/>
        <v>Jul</v>
      </c>
      <c r="M3127" s="36">
        <v>5</v>
      </c>
      <c r="N3127">
        <f t="shared" si="1440"/>
        <v>5</v>
      </c>
      <c r="O3127">
        <f t="shared" si="1441"/>
        <v>0</v>
      </c>
      <c r="P3127">
        <f t="shared" si="1442"/>
        <v>0</v>
      </c>
      <c r="Q3127" t="s">
        <v>158</v>
      </c>
      <c r="R3127" t="s">
        <v>17</v>
      </c>
      <c r="S3127" s="36">
        <v>2</v>
      </c>
      <c r="T3127" s="36">
        <v>1</v>
      </c>
      <c r="U3127" s="2">
        <f>SUMIFS(DTS!L:L,DTS!D:D,'Резервации 2026'!E3127)</f>
        <v>2009.615325</v>
      </c>
      <c r="V3127" s="2">
        <f>+U3127/M3127</f>
        <v>401.92306500000001</v>
      </c>
      <c r="X3127" t="s">
        <v>11777</v>
      </c>
      <c r="Y3127" t="s">
        <v>11684</v>
      </c>
      <c r="Z3127" t="str">
        <f t="shared" si="1444"/>
        <v>May</v>
      </c>
      <c r="AA3127" s="6">
        <f t="shared" si="1445"/>
        <v>0</v>
      </c>
      <c r="AB3127" s="6">
        <f t="shared" si="1445"/>
        <v>0</v>
      </c>
      <c r="AC3127" s="6">
        <f t="shared" si="1445"/>
        <v>5</v>
      </c>
      <c r="AD3127" s="6">
        <f t="shared" si="1445"/>
        <v>0</v>
      </c>
      <c r="AE3127" s="6">
        <f t="shared" si="1445"/>
        <v>0</v>
      </c>
      <c r="AF3127" s="6">
        <f t="shared" si="1446"/>
        <v>5</v>
      </c>
      <c r="AG3127" s="6">
        <f t="shared" si="1447"/>
        <v>0</v>
      </c>
      <c r="AH3127" s="14" t="str">
        <f>LEFT(X3127,2)&amp;"."&amp;VLOOKUP(MID(X3127,4,3),'Data validation'!$A$1:$B$12,2,FALSE)&amp;".2025"</f>
        <v>18.05.2025</v>
      </c>
      <c r="AI3127">
        <f t="shared" si="1448"/>
        <v>21</v>
      </c>
      <c r="AJ3127" t="str">
        <f>H3127&amp;"."&amp;VLOOKUP(I3127,'Data validation'!$A$1:$B$12,2,FALSE)&amp;".2026"</f>
        <v>04.07.2026</v>
      </c>
      <c r="AK3127">
        <f t="shared" si="1449"/>
        <v>27</v>
      </c>
      <c r="AL3127" t="e">
        <f>VLOOKUP(E3127,[2]Sheet1!$A:$B,2,FALSE)</f>
        <v>#N/A</v>
      </c>
    </row>
    <row r="3128" spans="1:38" x14ac:dyDescent="0.25">
      <c r="A3128" t="str">
        <f>VLOOKUP(Q3128,'Data validation'!$K$2:$L$50,2,FALSE)</f>
        <v>BOOKING</v>
      </c>
      <c r="B3128">
        <f t="shared" si="1433"/>
        <v>1</v>
      </c>
      <c r="C3128">
        <f t="shared" si="1434"/>
        <v>2</v>
      </c>
      <c r="D3128">
        <f t="shared" si="1435"/>
        <v>0</v>
      </c>
      <c r="E3128">
        <v>11829</v>
      </c>
      <c r="F3128" t="s">
        <v>11778</v>
      </c>
      <c r="G3128" t="s">
        <v>3113</v>
      </c>
      <c r="H3128" t="str">
        <f t="shared" si="1436"/>
        <v>30</v>
      </c>
      <c r="I3128" t="str">
        <f t="shared" si="1437"/>
        <v>May</v>
      </c>
      <c r="J3128" t="s">
        <v>4651</v>
      </c>
      <c r="K3128" t="str">
        <f t="shared" si="1438"/>
        <v>02</v>
      </c>
      <c r="L3128" t="str">
        <f t="shared" si="1439"/>
        <v>Jun</v>
      </c>
      <c r="M3128" s="36">
        <v>3</v>
      </c>
      <c r="N3128">
        <f t="shared" si="1440"/>
        <v>-28</v>
      </c>
      <c r="O3128">
        <f t="shared" si="1441"/>
        <v>1</v>
      </c>
      <c r="P3128">
        <f t="shared" si="1442"/>
        <v>1</v>
      </c>
      <c r="Q3128" t="s">
        <v>587</v>
      </c>
      <c r="R3128" t="s">
        <v>63</v>
      </c>
      <c r="S3128" s="36">
        <v>2</v>
      </c>
      <c r="T3128" s="36">
        <v>2</v>
      </c>
      <c r="U3128" s="2">
        <f>SUMIFS(Booking!L:L,Booking!D:D,'Резервации 2026'!E3128)</f>
        <v>1041.8901992999999</v>
      </c>
      <c r="V3128" s="2">
        <f t="shared" ref="V3128:V3133" si="1453">+U3128/M3128</f>
        <v>347.29673309999998</v>
      </c>
      <c r="W3128" t="s">
        <v>262</v>
      </c>
      <c r="X3128" t="s">
        <v>11779</v>
      </c>
      <c r="Y3128" t="s">
        <v>9886</v>
      </c>
      <c r="Z3128" t="str">
        <f t="shared" si="1444"/>
        <v>May</v>
      </c>
      <c r="AA3128" s="6">
        <f t="shared" si="1445"/>
        <v>1</v>
      </c>
      <c r="AB3128" s="6">
        <f t="shared" si="1445"/>
        <v>1</v>
      </c>
      <c r="AC3128" s="6">
        <f t="shared" si="1445"/>
        <v>0</v>
      </c>
      <c r="AD3128" s="6">
        <f t="shared" si="1445"/>
        <v>0</v>
      </c>
      <c r="AE3128" s="6">
        <f t="shared" si="1445"/>
        <v>0</v>
      </c>
      <c r="AF3128" s="6">
        <f t="shared" si="1446"/>
        <v>2</v>
      </c>
      <c r="AG3128" s="6">
        <f t="shared" si="1447"/>
        <v>-1</v>
      </c>
      <c r="AH3128" s="14" t="str">
        <f>LEFT(X3128,2)&amp;"."&amp;VLOOKUP(MID(X3128,4,3),'Data validation'!$A$1:$B$12,2,FALSE)&amp;".2025"</f>
        <v>28.05.2025</v>
      </c>
      <c r="AI3128">
        <f t="shared" si="1448"/>
        <v>22</v>
      </c>
      <c r="AJ3128" t="str">
        <f>H3128&amp;"."&amp;VLOOKUP(I3128,'Data validation'!$A$1:$B$12,2,FALSE)&amp;".2026"</f>
        <v>30.05.2026</v>
      </c>
      <c r="AK3128">
        <f t="shared" si="1449"/>
        <v>22</v>
      </c>
      <c r="AL3128" t="e">
        <f>VLOOKUP(E3128,[2]Sheet1!$A:$B,2,FALSE)</f>
        <v>#N/A</v>
      </c>
    </row>
    <row r="3129" spans="1:38" x14ac:dyDescent="0.25">
      <c r="A3129" t="str">
        <f>VLOOKUP(Q3129,'Data validation'!$K$2:$L$50,2,FALSE)</f>
        <v>BOOKING</v>
      </c>
      <c r="B3129">
        <f t="shared" si="1433"/>
        <v>1</v>
      </c>
      <c r="C3129">
        <f t="shared" si="1434"/>
        <v>1</v>
      </c>
      <c r="D3129">
        <f t="shared" si="1435"/>
        <v>0</v>
      </c>
      <c r="E3129">
        <v>11812</v>
      </c>
      <c r="F3129" t="s">
        <v>11780</v>
      </c>
      <c r="G3129" t="s">
        <v>3113</v>
      </c>
      <c r="H3129" t="str">
        <f t="shared" si="1436"/>
        <v>30</v>
      </c>
      <c r="I3129" t="str">
        <f t="shared" si="1437"/>
        <v>May</v>
      </c>
      <c r="J3129" t="s">
        <v>27</v>
      </c>
      <c r="K3129" t="str">
        <f t="shared" si="1438"/>
        <v>01</v>
      </c>
      <c r="L3129" t="str">
        <f t="shared" si="1439"/>
        <v>Jun</v>
      </c>
      <c r="M3129" s="36">
        <v>2</v>
      </c>
      <c r="N3129">
        <f t="shared" si="1440"/>
        <v>-29</v>
      </c>
      <c r="O3129">
        <f t="shared" si="1441"/>
        <v>1</v>
      </c>
      <c r="P3129">
        <f t="shared" si="1442"/>
        <v>0</v>
      </c>
      <c r="Q3129" t="s">
        <v>587</v>
      </c>
      <c r="R3129" t="s">
        <v>63</v>
      </c>
      <c r="S3129" s="36">
        <v>2</v>
      </c>
      <c r="T3129" s="36">
        <v>2</v>
      </c>
      <c r="U3129" s="2">
        <f>SUMIFS(Booking!L:L,Booking!D:D,'Резервации 2026'!E3129)</f>
        <v>694.59346619999997</v>
      </c>
      <c r="V3129" s="2">
        <f t="shared" si="1453"/>
        <v>347.29673309999998</v>
      </c>
      <c r="W3129" t="s">
        <v>262</v>
      </c>
      <c r="X3129" t="s">
        <v>11781</v>
      </c>
      <c r="Y3129" t="s">
        <v>1483</v>
      </c>
      <c r="Z3129" t="str">
        <f t="shared" si="1444"/>
        <v>May</v>
      </c>
      <c r="AA3129" s="6">
        <f t="shared" si="1445"/>
        <v>1</v>
      </c>
      <c r="AB3129" s="6">
        <f t="shared" si="1445"/>
        <v>0</v>
      </c>
      <c r="AC3129" s="6">
        <f t="shared" si="1445"/>
        <v>0</v>
      </c>
      <c r="AD3129" s="6">
        <f t="shared" si="1445"/>
        <v>0</v>
      </c>
      <c r="AE3129" s="6">
        <f t="shared" si="1445"/>
        <v>0</v>
      </c>
      <c r="AF3129" s="6">
        <f t="shared" si="1446"/>
        <v>1</v>
      </c>
      <c r="AG3129" s="6">
        <f t="shared" si="1447"/>
        <v>-1</v>
      </c>
      <c r="AH3129" s="14" t="str">
        <f>LEFT(X3129,2)&amp;"."&amp;VLOOKUP(MID(X3129,4,3),'Data validation'!$A$1:$B$12,2,FALSE)&amp;".2025"</f>
        <v>27.05.2025</v>
      </c>
      <c r="AI3129">
        <f t="shared" si="1448"/>
        <v>22</v>
      </c>
      <c r="AJ3129" t="str">
        <f>H3129&amp;"."&amp;VLOOKUP(I3129,'Data validation'!$A$1:$B$12,2,FALSE)&amp;".2026"</f>
        <v>30.05.2026</v>
      </c>
      <c r="AK3129">
        <f t="shared" si="1449"/>
        <v>22</v>
      </c>
      <c r="AL3129" t="e">
        <f>VLOOKUP(E3129,[2]Sheet1!$A:$B,2,FALSE)</f>
        <v>#N/A</v>
      </c>
    </row>
    <row r="3130" spans="1:38" x14ac:dyDescent="0.25">
      <c r="A3130" t="str">
        <f>VLOOKUP(Q3130,'Data validation'!$K$2:$L$50,2,FALSE)</f>
        <v>BOOKING</v>
      </c>
      <c r="B3130">
        <f t="shared" si="1433"/>
        <v>1</v>
      </c>
      <c r="C3130">
        <f t="shared" si="1434"/>
        <v>1</v>
      </c>
      <c r="D3130">
        <f t="shared" si="1435"/>
        <v>0</v>
      </c>
      <c r="E3130">
        <v>11613</v>
      </c>
      <c r="F3130" t="s">
        <v>11782</v>
      </c>
      <c r="G3130" t="s">
        <v>3113</v>
      </c>
      <c r="H3130" t="str">
        <f t="shared" si="1436"/>
        <v>30</v>
      </c>
      <c r="I3130" t="str">
        <f t="shared" si="1437"/>
        <v>May</v>
      </c>
      <c r="J3130" t="s">
        <v>27</v>
      </c>
      <c r="K3130" t="str">
        <f t="shared" si="1438"/>
        <v>01</v>
      </c>
      <c r="L3130" t="str">
        <f t="shared" si="1439"/>
        <v>Jun</v>
      </c>
      <c r="M3130" s="36">
        <v>2</v>
      </c>
      <c r="N3130">
        <f t="shared" si="1440"/>
        <v>-29</v>
      </c>
      <c r="O3130">
        <f t="shared" si="1441"/>
        <v>1</v>
      </c>
      <c r="P3130">
        <f t="shared" si="1442"/>
        <v>0</v>
      </c>
      <c r="Q3130" t="s">
        <v>587</v>
      </c>
      <c r="R3130" t="s">
        <v>63</v>
      </c>
      <c r="S3130" s="36">
        <v>2</v>
      </c>
      <c r="T3130" s="36">
        <v>2</v>
      </c>
      <c r="U3130" s="2">
        <f>SUMIFS(Booking!L:L,Booking!D:D,'Резервации 2026'!E3130)</f>
        <v>694.59346619999997</v>
      </c>
      <c r="V3130" s="2">
        <f t="shared" si="1453"/>
        <v>347.29673309999998</v>
      </c>
      <c r="W3130" t="s">
        <v>262</v>
      </c>
      <c r="X3130" t="s">
        <v>11783</v>
      </c>
      <c r="Y3130" t="s">
        <v>11481</v>
      </c>
      <c r="Z3130" t="str">
        <f t="shared" si="1444"/>
        <v>May</v>
      </c>
      <c r="AA3130" s="6">
        <f t="shared" si="1445"/>
        <v>1</v>
      </c>
      <c r="AB3130" s="6">
        <f t="shared" si="1445"/>
        <v>0</v>
      </c>
      <c r="AC3130" s="6">
        <f t="shared" si="1445"/>
        <v>0</v>
      </c>
      <c r="AD3130" s="6">
        <f t="shared" si="1445"/>
        <v>0</v>
      </c>
      <c r="AE3130" s="6">
        <f t="shared" si="1445"/>
        <v>0</v>
      </c>
      <c r="AF3130" s="6">
        <f t="shared" si="1446"/>
        <v>1</v>
      </c>
      <c r="AG3130" s="6">
        <f t="shared" si="1447"/>
        <v>-1</v>
      </c>
      <c r="AH3130" s="14" t="str">
        <f>LEFT(X3130,2)&amp;"."&amp;VLOOKUP(MID(X3130,4,3),'Data validation'!$A$1:$B$12,2,FALSE)&amp;".2025"</f>
        <v>21.05.2025</v>
      </c>
      <c r="AI3130">
        <f t="shared" si="1448"/>
        <v>21</v>
      </c>
      <c r="AJ3130" t="str">
        <f>H3130&amp;"."&amp;VLOOKUP(I3130,'Data validation'!$A$1:$B$12,2,FALSE)&amp;".2026"</f>
        <v>30.05.2026</v>
      </c>
      <c r="AK3130">
        <f t="shared" si="1449"/>
        <v>22</v>
      </c>
      <c r="AL3130" t="e">
        <f>VLOOKUP(E3130,[2]Sheet1!$A:$B,2,FALSE)</f>
        <v>#N/A</v>
      </c>
    </row>
    <row r="3131" spans="1:38" x14ac:dyDescent="0.25">
      <c r="A3131" t="str">
        <f>VLOOKUP(Q3131,'Data validation'!$K$2:$L$50,2,FALSE)</f>
        <v>BOOKING</v>
      </c>
      <c r="B3131">
        <f t="shared" si="1433"/>
        <v>1</v>
      </c>
      <c r="C3131">
        <f t="shared" si="1434"/>
        <v>1</v>
      </c>
      <c r="D3131">
        <f t="shared" si="1435"/>
        <v>0</v>
      </c>
      <c r="E3131">
        <v>11597</v>
      </c>
      <c r="F3131" t="s">
        <v>11784</v>
      </c>
      <c r="G3131" t="s">
        <v>3113</v>
      </c>
      <c r="H3131" t="str">
        <f t="shared" si="1436"/>
        <v>30</v>
      </c>
      <c r="I3131" t="str">
        <f t="shared" si="1437"/>
        <v>May</v>
      </c>
      <c r="J3131" t="s">
        <v>27</v>
      </c>
      <c r="K3131" t="str">
        <f t="shared" si="1438"/>
        <v>01</v>
      </c>
      <c r="L3131" t="str">
        <f t="shared" si="1439"/>
        <v>Jun</v>
      </c>
      <c r="M3131" s="36">
        <v>2</v>
      </c>
      <c r="N3131">
        <f t="shared" si="1440"/>
        <v>-29</v>
      </c>
      <c r="O3131">
        <f t="shared" si="1441"/>
        <v>1</v>
      </c>
      <c r="P3131">
        <f t="shared" si="1442"/>
        <v>0</v>
      </c>
      <c r="Q3131" t="s">
        <v>587</v>
      </c>
      <c r="R3131" t="s">
        <v>17</v>
      </c>
      <c r="S3131" s="36">
        <v>1</v>
      </c>
      <c r="T3131" s="36">
        <v>2</v>
      </c>
      <c r="U3131" s="2">
        <f>SUMIFS(Booking!L:L,Booking!D:D,'Резервации 2026'!E3131)</f>
        <v>514.50063980000004</v>
      </c>
      <c r="V3131" s="2">
        <f t="shared" si="1453"/>
        <v>257.25031990000002</v>
      </c>
      <c r="W3131" t="s">
        <v>262</v>
      </c>
      <c r="X3131" t="s">
        <v>11785</v>
      </c>
      <c r="Y3131" t="s">
        <v>11368</v>
      </c>
      <c r="Z3131" t="str">
        <f t="shared" si="1444"/>
        <v>May</v>
      </c>
      <c r="AA3131" s="6">
        <f t="shared" si="1445"/>
        <v>1</v>
      </c>
      <c r="AB3131" s="6">
        <f t="shared" si="1445"/>
        <v>0</v>
      </c>
      <c r="AC3131" s="6">
        <f t="shared" si="1445"/>
        <v>0</v>
      </c>
      <c r="AD3131" s="6">
        <f t="shared" si="1445"/>
        <v>0</v>
      </c>
      <c r="AE3131" s="6">
        <f t="shared" si="1445"/>
        <v>0</v>
      </c>
      <c r="AF3131" s="6">
        <f t="shared" si="1446"/>
        <v>1</v>
      </c>
      <c r="AG3131" s="6">
        <f t="shared" si="1447"/>
        <v>-1</v>
      </c>
      <c r="AH3131" s="14" t="str">
        <f>LEFT(X3131,2)&amp;"."&amp;VLOOKUP(MID(X3131,4,3),'Data validation'!$A$1:$B$12,2,FALSE)&amp;".2025"</f>
        <v>20.05.2025</v>
      </c>
      <c r="AI3131">
        <f t="shared" si="1448"/>
        <v>21</v>
      </c>
      <c r="AJ3131" t="str">
        <f>H3131&amp;"."&amp;VLOOKUP(I3131,'Data validation'!$A$1:$B$12,2,FALSE)&amp;".2026"</f>
        <v>30.05.2026</v>
      </c>
      <c r="AK3131">
        <f t="shared" si="1449"/>
        <v>22</v>
      </c>
      <c r="AL3131" t="e">
        <f>VLOOKUP(E3131,[2]Sheet1!$A:$B,2,FALSE)</f>
        <v>#N/A</v>
      </c>
    </row>
    <row r="3132" spans="1:38" x14ac:dyDescent="0.25">
      <c r="A3132" t="str">
        <f>VLOOKUP(Q3132,'Data validation'!$K$2:$L$50,2,FALSE)</f>
        <v>BOOKING</v>
      </c>
      <c r="B3132">
        <f t="shared" si="1433"/>
        <v>1</v>
      </c>
      <c r="C3132">
        <f t="shared" si="1434"/>
        <v>1</v>
      </c>
      <c r="D3132">
        <f t="shared" si="1435"/>
        <v>0</v>
      </c>
      <c r="E3132">
        <v>11831</v>
      </c>
      <c r="F3132" t="s">
        <v>11786</v>
      </c>
      <c r="G3132" t="s">
        <v>3113</v>
      </c>
      <c r="H3132" t="str">
        <f t="shared" si="1436"/>
        <v>30</v>
      </c>
      <c r="I3132" t="str">
        <f t="shared" si="1437"/>
        <v>May</v>
      </c>
      <c r="J3132" t="s">
        <v>27</v>
      </c>
      <c r="K3132" t="str">
        <f t="shared" si="1438"/>
        <v>01</v>
      </c>
      <c r="L3132" t="str">
        <f t="shared" si="1439"/>
        <v>Jun</v>
      </c>
      <c r="M3132" s="36">
        <v>2</v>
      </c>
      <c r="N3132">
        <f t="shared" si="1440"/>
        <v>-29</v>
      </c>
      <c r="O3132">
        <f t="shared" si="1441"/>
        <v>1</v>
      </c>
      <c r="P3132">
        <f t="shared" si="1442"/>
        <v>0</v>
      </c>
      <c r="Q3132" t="s">
        <v>587</v>
      </c>
      <c r="R3132" t="s">
        <v>63</v>
      </c>
      <c r="S3132" s="36">
        <v>2</v>
      </c>
      <c r="T3132" s="36">
        <v>0</v>
      </c>
      <c r="U3132" s="2">
        <f>SUMIFS(Booking!L:L,Booking!D:D,'Резервации 2026'!E3132)</f>
        <v>514.50063980000004</v>
      </c>
      <c r="V3132" s="2">
        <f t="shared" si="1453"/>
        <v>257.25031990000002</v>
      </c>
      <c r="W3132" t="s">
        <v>262</v>
      </c>
      <c r="X3132" t="s">
        <v>11787</v>
      </c>
      <c r="Y3132" t="s">
        <v>9886</v>
      </c>
      <c r="Z3132" t="str">
        <f t="shared" si="1444"/>
        <v>May</v>
      </c>
      <c r="AA3132" s="6">
        <f t="shared" si="1445"/>
        <v>1</v>
      </c>
      <c r="AB3132" s="6">
        <f t="shared" si="1445"/>
        <v>0</v>
      </c>
      <c r="AC3132" s="6">
        <f t="shared" si="1445"/>
        <v>0</v>
      </c>
      <c r="AD3132" s="6">
        <f t="shared" si="1445"/>
        <v>0</v>
      </c>
      <c r="AE3132" s="6">
        <f t="shared" si="1445"/>
        <v>0</v>
      </c>
      <c r="AF3132" s="6">
        <f t="shared" si="1446"/>
        <v>1</v>
      </c>
      <c r="AG3132" s="6">
        <f t="shared" si="1447"/>
        <v>-1</v>
      </c>
      <c r="AH3132" s="14" t="str">
        <f>LEFT(X3132,2)&amp;"."&amp;VLOOKUP(MID(X3132,4,3),'Data validation'!$A$1:$B$12,2,FALSE)&amp;".2025"</f>
        <v>28.05.2025</v>
      </c>
      <c r="AI3132">
        <f t="shared" si="1448"/>
        <v>22</v>
      </c>
      <c r="AJ3132" t="str">
        <f>H3132&amp;"."&amp;VLOOKUP(I3132,'Data validation'!$A$1:$B$12,2,FALSE)&amp;".2026"</f>
        <v>30.05.2026</v>
      </c>
      <c r="AK3132">
        <f t="shared" si="1449"/>
        <v>22</v>
      </c>
      <c r="AL3132" t="e">
        <f>VLOOKUP(E3132,[2]Sheet1!$A:$B,2,FALSE)</f>
        <v>#N/A</v>
      </c>
    </row>
    <row r="3133" spans="1:38" x14ac:dyDescent="0.25">
      <c r="A3133" t="str">
        <f>VLOOKUP(Q3133,'Data validation'!$K$2:$L$50,2,FALSE)</f>
        <v>TO</v>
      </c>
      <c r="B3133">
        <f t="shared" si="1433"/>
        <v>1</v>
      </c>
      <c r="C3133">
        <f t="shared" si="1434"/>
        <v>1</v>
      </c>
      <c r="D3133">
        <f t="shared" si="1435"/>
        <v>0</v>
      </c>
      <c r="E3133">
        <v>11481</v>
      </c>
      <c r="F3133" t="s">
        <v>11788</v>
      </c>
      <c r="G3133" t="s">
        <v>3113</v>
      </c>
      <c r="H3133" t="str">
        <f t="shared" si="1436"/>
        <v>30</v>
      </c>
      <c r="I3133" t="str">
        <f t="shared" si="1437"/>
        <v>May</v>
      </c>
      <c r="J3133" t="s">
        <v>27</v>
      </c>
      <c r="K3133" t="str">
        <f t="shared" si="1438"/>
        <v>01</v>
      </c>
      <c r="L3133" t="str">
        <f t="shared" si="1439"/>
        <v>Jun</v>
      </c>
      <c r="M3133" s="36">
        <v>2</v>
      </c>
      <c r="N3133">
        <f t="shared" si="1440"/>
        <v>-29</v>
      </c>
      <c r="O3133">
        <f t="shared" si="1441"/>
        <v>1</v>
      </c>
      <c r="P3133">
        <f t="shared" si="1442"/>
        <v>0</v>
      </c>
      <c r="Q3133" t="s">
        <v>56</v>
      </c>
      <c r="R3133" t="s">
        <v>25</v>
      </c>
      <c r="S3133" s="36">
        <v>2</v>
      </c>
      <c r="T3133" s="36">
        <v>0</v>
      </c>
      <c r="U3133" s="2">
        <f>SUMIFS(Novoton!L:L,Novoton!D:D,'Резервации 2026'!E3133)</f>
        <v>538.3226492</v>
      </c>
      <c r="V3133" s="2">
        <f t="shared" si="1453"/>
        <v>269.1613246</v>
      </c>
      <c r="W3133" t="s">
        <v>262</v>
      </c>
      <c r="X3133" t="s">
        <v>11789</v>
      </c>
      <c r="Y3133" t="s">
        <v>9454</v>
      </c>
      <c r="Z3133" t="str">
        <f t="shared" si="1444"/>
        <v>May</v>
      </c>
      <c r="AA3133" s="6">
        <f t="shared" si="1445"/>
        <v>1</v>
      </c>
      <c r="AB3133" s="6">
        <f t="shared" si="1445"/>
        <v>0</v>
      </c>
      <c r="AC3133" s="6">
        <f t="shared" si="1445"/>
        <v>0</v>
      </c>
      <c r="AD3133" s="6">
        <f t="shared" si="1445"/>
        <v>0</v>
      </c>
      <c r="AE3133" s="6">
        <f t="shared" si="1445"/>
        <v>0</v>
      </c>
      <c r="AF3133" s="6">
        <f t="shared" si="1446"/>
        <v>1</v>
      </c>
      <c r="AG3133" s="6">
        <f t="shared" si="1447"/>
        <v>-1</v>
      </c>
      <c r="AH3133" s="14" t="str">
        <f>LEFT(X3133,2)&amp;"."&amp;VLOOKUP(MID(X3133,4,3),'Data validation'!$A$1:$B$12,2,FALSE)&amp;".2025"</f>
        <v>14.05.2025</v>
      </c>
      <c r="AI3133">
        <f t="shared" si="1448"/>
        <v>20</v>
      </c>
      <c r="AJ3133" t="str">
        <f>H3133&amp;"."&amp;VLOOKUP(I3133,'Data validation'!$A$1:$B$12,2,FALSE)&amp;".2026"</f>
        <v>30.05.2026</v>
      </c>
      <c r="AK3133">
        <f t="shared" si="1449"/>
        <v>22</v>
      </c>
      <c r="AL3133" t="e">
        <f>VLOOKUP(E3133,[2]Sheet1!$A:$B,2,FALSE)</f>
        <v>#N/A</v>
      </c>
    </row>
    <row r="3134" spans="1:38" x14ac:dyDescent="0.25">
      <c r="A3134" t="str">
        <f>VLOOKUP(Q3134,'Data validation'!$K$2:$L$50,2,FALSE)</f>
        <v>TOPOLA SKIES</v>
      </c>
      <c r="B3134">
        <f t="shared" si="1433"/>
        <v>1</v>
      </c>
      <c r="C3134">
        <f t="shared" si="1434"/>
        <v>0</v>
      </c>
      <c r="D3134">
        <f t="shared" si="1435"/>
        <v>0</v>
      </c>
      <c r="E3134">
        <v>11857</v>
      </c>
      <c r="F3134" t="s">
        <v>11790</v>
      </c>
      <c r="G3134" t="s">
        <v>3113</v>
      </c>
      <c r="H3134" t="str">
        <f t="shared" si="1436"/>
        <v>30</v>
      </c>
      <c r="I3134" t="str">
        <f t="shared" si="1437"/>
        <v>May</v>
      </c>
      <c r="J3134" t="s">
        <v>364</v>
      </c>
      <c r="K3134" t="str">
        <f t="shared" si="1438"/>
        <v>31</v>
      </c>
      <c r="L3134" t="str">
        <f t="shared" si="1439"/>
        <v>May</v>
      </c>
      <c r="M3134" s="36">
        <v>1</v>
      </c>
      <c r="N3134">
        <f t="shared" si="1440"/>
        <v>1</v>
      </c>
      <c r="O3134">
        <f t="shared" si="1441"/>
        <v>0</v>
      </c>
      <c r="P3134">
        <f t="shared" si="1442"/>
        <v>0</v>
      </c>
      <c r="Q3134" t="s">
        <v>35</v>
      </c>
      <c r="R3134" t="s">
        <v>63</v>
      </c>
      <c r="S3134" s="36">
        <v>2</v>
      </c>
      <c r="T3134" s="36">
        <v>2</v>
      </c>
      <c r="U3134" s="2">
        <v>361.1108142201835</v>
      </c>
      <c r="V3134" s="2">
        <v>361.1108142201835</v>
      </c>
      <c r="W3134" t="s">
        <v>5019</v>
      </c>
      <c r="X3134" t="s">
        <v>11791</v>
      </c>
      <c r="Y3134" t="s">
        <v>1869</v>
      </c>
      <c r="Z3134" t="str">
        <f t="shared" si="1444"/>
        <v>May</v>
      </c>
      <c r="AA3134" s="6">
        <f t="shared" si="1445"/>
        <v>1</v>
      </c>
      <c r="AB3134" s="6">
        <f t="shared" si="1445"/>
        <v>0</v>
      </c>
      <c r="AC3134" s="6">
        <f t="shared" si="1445"/>
        <v>0</v>
      </c>
      <c r="AD3134" s="6">
        <f t="shared" si="1445"/>
        <v>0</v>
      </c>
      <c r="AE3134" s="6">
        <f t="shared" si="1445"/>
        <v>0</v>
      </c>
      <c r="AF3134" s="6">
        <f t="shared" si="1446"/>
        <v>1</v>
      </c>
      <c r="AG3134" s="6">
        <f t="shared" si="1447"/>
        <v>0</v>
      </c>
      <c r="AH3134" s="14" t="str">
        <f>LEFT(X3134,2)&amp;"."&amp;VLOOKUP(MID(X3134,4,3),'Data validation'!$A$1:$B$12,2,FALSE)&amp;".2025"</f>
        <v>29.05.2025</v>
      </c>
      <c r="AI3134">
        <f t="shared" si="1448"/>
        <v>22</v>
      </c>
      <c r="AJ3134" t="str">
        <f>H3134&amp;"."&amp;VLOOKUP(I3134,'Data validation'!$A$1:$B$12,2,FALSE)&amp;".2026"</f>
        <v>30.05.2026</v>
      </c>
      <c r="AK3134">
        <f t="shared" si="1449"/>
        <v>22</v>
      </c>
      <c r="AL3134" t="e">
        <f>VLOOKUP(E3134,[2]Sheet1!$A:$B,2,FALSE)</f>
        <v>#N/A</v>
      </c>
    </row>
    <row r="3135" spans="1:38" x14ac:dyDescent="0.25">
      <c r="A3135" t="str">
        <f>VLOOKUP(Q3135,'Data validation'!$K$2:$L$50,2,FALSE)</f>
        <v>INDIVIDUAL</v>
      </c>
      <c r="B3135">
        <f t="shared" si="1433"/>
        <v>1</v>
      </c>
      <c r="C3135">
        <f t="shared" si="1434"/>
        <v>1</v>
      </c>
      <c r="D3135">
        <f t="shared" si="1435"/>
        <v>0</v>
      </c>
      <c r="E3135">
        <v>11832</v>
      </c>
      <c r="F3135" t="s">
        <v>11792</v>
      </c>
      <c r="G3135" t="s">
        <v>3113</v>
      </c>
      <c r="H3135" t="str">
        <f t="shared" si="1436"/>
        <v>30</v>
      </c>
      <c r="I3135" t="str">
        <f t="shared" si="1437"/>
        <v>May</v>
      </c>
      <c r="J3135" t="s">
        <v>27</v>
      </c>
      <c r="K3135" t="str">
        <f t="shared" si="1438"/>
        <v>01</v>
      </c>
      <c r="L3135" t="str">
        <f t="shared" si="1439"/>
        <v>Jun</v>
      </c>
      <c r="M3135" s="36">
        <v>2</v>
      </c>
      <c r="N3135">
        <f t="shared" si="1440"/>
        <v>-29</v>
      </c>
      <c r="O3135">
        <f t="shared" si="1441"/>
        <v>1</v>
      </c>
      <c r="P3135">
        <f t="shared" si="1442"/>
        <v>0</v>
      </c>
      <c r="Q3135" t="s">
        <v>24</v>
      </c>
      <c r="R3135" t="s">
        <v>57</v>
      </c>
      <c r="S3135" s="36">
        <v>4</v>
      </c>
      <c r="T3135" s="36">
        <v>1</v>
      </c>
      <c r="U3135" s="2">
        <v>900.04066788990826</v>
      </c>
      <c r="V3135" s="2">
        <v>450.02033394495413</v>
      </c>
      <c r="W3135" t="s">
        <v>262</v>
      </c>
      <c r="X3135" t="s">
        <v>11793</v>
      </c>
      <c r="Y3135" t="s">
        <v>9886</v>
      </c>
      <c r="Z3135" t="str">
        <f t="shared" si="1444"/>
        <v>May</v>
      </c>
      <c r="AA3135" s="6">
        <f t="shared" si="1445"/>
        <v>1</v>
      </c>
      <c r="AB3135" s="6">
        <f t="shared" si="1445"/>
        <v>0</v>
      </c>
      <c r="AC3135" s="6">
        <f t="shared" si="1445"/>
        <v>0</v>
      </c>
      <c r="AD3135" s="6">
        <f t="shared" si="1445"/>
        <v>0</v>
      </c>
      <c r="AE3135" s="6">
        <f t="shared" si="1445"/>
        <v>0</v>
      </c>
      <c r="AF3135" s="6">
        <f t="shared" si="1446"/>
        <v>1</v>
      </c>
      <c r="AG3135" s="6">
        <f t="shared" si="1447"/>
        <v>-1</v>
      </c>
      <c r="AH3135" s="14" t="str">
        <f>LEFT(X3135,2)&amp;"."&amp;VLOOKUP(MID(X3135,4,3),'Data validation'!$A$1:$B$12,2,FALSE)&amp;".2025"</f>
        <v>28.05.2025</v>
      </c>
      <c r="AI3135">
        <f t="shared" si="1448"/>
        <v>22</v>
      </c>
      <c r="AJ3135" t="str">
        <f>H3135&amp;"."&amp;VLOOKUP(I3135,'Data validation'!$A$1:$B$12,2,FALSE)&amp;".2026"</f>
        <v>30.05.2026</v>
      </c>
      <c r="AK3135">
        <f t="shared" si="1449"/>
        <v>22</v>
      </c>
      <c r="AL3135" t="e">
        <f>VLOOKUP(E3135,[2]Sheet1!$A:$B,2,FALSE)</f>
        <v>#N/A</v>
      </c>
    </row>
    <row r="3136" spans="1:38" x14ac:dyDescent="0.25">
      <c r="A3136" t="str">
        <f>VLOOKUP(Q3136,'Data validation'!$K$2:$L$50,2,FALSE)</f>
        <v>BOOKING</v>
      </c>
      <c r="B3136">
        <f t="shared" si="1433"/>
        <v>1</v>
      </c>
      <c r="C3136">
        <f t="shared" si="1434"/>
        <v>1</v>
      </c>
      <c r="D3136">
        <f t="shared" si="1435"/>
        <v>0</v>
      </c>
      <c r="E3136">
        <v>11603</v>
      </c>
      <c r="F3136" t="s">
        <v>11794</v>
      </c>
      <c r="G3136" t="s">
        <v>3113</v>
      </c>
      <c r="H3136" t="str">
        <f t="shared" si="1436"/>
        <v>30</v>
      </c>
      <c r="I3136" t="str">
        <f t="shared" si="1437"/>
        <v>May</v>
      </c>
      <c r="J3136" t="s">
        <v>27</v>
      </c>
      <c r="K3136" t="str">
        <f t="shared" si="1438"/>
        <v>01</v>
      </c>
      <c r="L3136" t="str">
        <f t="shared" si="1439"/>
        <v>Jun</v>
      </c>
      <c r="M3136" s="36">
        <v>2</v>
      </c>
      <c r="N3136">
        <f t="shared" si="1440"/>
        <v>-29</v>
      </c>
      <c r="O3136">
        <f t="shared" si="1441"/>
        <v>1</v>
      </c>
      <c r="P3136">
        <f t="shared" si="1442"/>
        <v>0</v>
      </c>
      <c r="Q3136" t="s">
        <v>587</v>
      </c>
      <c r="R3136" t="s">
        <v>17</v>
      </c>
      <c r="S3136" s="36">
        <v>2</v>
      </c>
      <c r="T3136" s="36">
        <v>1</v>
      </c>
      <c r="U3136" s="2">
        <f>SUMIFS(Booking!L:L,Booking!D:D,'Резервации 2026'!E3136)</f>
        <v>494.16000779999996</v>
      </c>
      <c r="V3136" s="2">
        <f t="shared" ref="V3136:V3137" si="1454">+U3136/M3136</f>
        <v>247.08000389999998</v>
      </c>
      <c r="W3136" t="s">
        <v>262</v>
      </c>
      <c r="X3136" t="s">
        <v>11795</v>
      </c>
      <c r="Y3136" t="s">
        <v>11481</v>
      </c>
      <c r="Z3136" t="str">
        <f t="shared" si="1444"/>
        <v>May</v>
      </c>
      <c r="AA3136" s="6">
        <f t="shared" si="1445"/>
        <v>1</v>
      </c>
      <c r="AB3136" s="6">
        <f t="shared" si="1445"/>
        <v>0</v>
      </c>
      <c r="AC3136" s="6">
        <f t="shared" si="1445"/>
        <v>0</v>
      </c>
      <c r="AD3136" s="6">
        <f t="shared" si="1445"/>
        <v>0</v>
      </c>
      <c r="AE3136" s="6">
        <f t="shared" si="1445"/>
        <v>0</v>
      </c>
      <c r="AF3136" s="6">
        <f t="shared" si="1446"/>
        <v>1</v>
      </c>
      <c r="AG3136" s="6">
        <f t="shared" si="1447"/>
        <v>-1</v>
      </c>
      <c r="AH3136" s="14" t="str">
        <f>LEFT(X3136,2)&amp;"."&amp;VLOOKUP(MID(X3136,4,3),'Data validation'!$A$1:$B$12,2,FALSE)&amp;".2025"</f>
        <v>21.05.2025</v>
      </c>
      <c r="AI3136">
        <f t="shared" si="1448"/>
        <v>21</v>
      </c>
      <c r="AJ3136" t="str">
        <f>H3136&amp;"."&amp;VLOOKUP(I3136,'Data validation'!$A$1:$B$12,2,FALSE)&amp;".2026"</f>
        <v>30.05.2026</v>
      </c>
      <c r="AK3136">
        <f t="shared" si="1449"/>
        <v>22</v>
      </c>
      <c r="AL3136" t="e">
        <f>VLOOKUP(E3136,[2]Sheet1!$A:$B,2,FALSE)</f>
        <v>#N/A</v>
      </c>
    </row>
    <row r="3137" spans="1:38" x14ac:dyDescent="0.25">
      <c r="A3137" t="str">
        <f>VLOOKUP(Q3137,'Data validation'!$K$2:$L$50,2,FALSE)</f>
        <v>BOOKING</v>
      </c>
      <c r="B3137">
        <f t="shared" si="1433"/>
        <v>1</v>
      </c>
      <c r="C3137">
        <f t="shared" si="1434"/>
        <v>1</v>
      </c>
      <c r="D3137">
        <f t="shared" si="1435"/>
        <v>0</v>
      </c>
      <c r="E3137">
        <v>11661</v>
      </c>
      <c r="F3137" t="s">
        <v>11796</v>
      </c>
      <c r="G3137" t="s">
        <v>3113</v>
      </c>
      <c r="H3137" t="str">
        <f t="shared" si="1436"/>
        <v>30</v>
      </c>
      <c r="I3137" t="str">
        <f t="shared" si="1437"/>
        <v>May</v>
      </c>
      <c r="J3137" t="s">
        <v>27</v>
      </c>
      <c r="K3137" t="str">
        <f t="shared" si="1438"/>
        <v>01</v>
      </c>
      <c r="L3137" t="str">
        <f t="shared" si="1439"/>
        <v>Jun</v>
      </c>
      <c r="M3137" s="36">
        <v>2</v>
      </c>
      <c r="N3137">
        <f t="shared" si="1440"/>
        <v>-29</v>
      </c>
      <c r="O3137">
        <f t="shared" si="1441"/>
        <v>1</v>
      </c>
      <c r="P3137">
        <f t="shared" si="1442"/>
        <v>0</v>
      </c>
      <c r="Q3137" t="s">
        <v>587</v>
      </c>
      <c r="R3137" t="s">
        <v>17</v>
      </c>
      <c r="S3137" s="36">
        <v>2</v>
      </c>
      <c r="T3137" s="36">
        <v>2</v>
      </c>
      <c r="U3137" s="2">
        <f>SUMIFS(Booking!L:L,Booking!D:D,'Резервации 2026'!E3137)</f>
        <v>617.72934719999989</v>
      </c>
      <c r="V3137" s="2">
        <f t="shared" si="1454"/>
        <v>308.86467359999995</v>
      </c>
      <c r="W3137" t="s">
        <v>262</v>
      </c>
      <c r="X3137" t="s">
        <v>11797</v>
      </c>
      <c r="Y3137" t="s">
        <v>7488</v>
      </c>
      <c r="Z3137" t="str">
        <f t="shared" si="1444"/>
        <v>May</v>
      </c>
      <c r="AA3137" s="6">
        <f t="shared" si="1445"/>
        <v>1</v>
      </c>
      <c r="AB3137" s="6">
        <f t="shared" si="1445"/>
        <v>0</v>
      </c>
      <c r="AC3137" s="6">
        <f t="shared" si="1445"/>
        <v>0</v>
      </c>
      <c r="AD3137" s="6">
        <f t="shared" si="1445"/>
        <v>0</v>
      </c>
      <c r="AE3137" s="6">
        <f t="shared" si="1445"/>
        <v>0</v>
      </c>
      <c r="AF3137" s="6">
        <f t="shared" si="1446"/>
        <v>1</v>
      </c>
      <c r="AG3137" s="6">
        <f t="shared" si="1447"/>
        <v>-1</v>
      </c>
      <c r="AH3137" s="14" t="str">
        <f>LEFT(X3137,2)&amp;"."&amp;VLOOKUP(MID(X3137,4,3),'Data validation'!$A$1:$B$12,2,FALSE)&amp;".2025"</f>
        <v>24.05.2025</v>
      </c>
      <c r="AI3137">
        <f t="shared" si="1448"/>
        <v>21</v>
      </c>
      <c r="AJ3137" t="str">
        <f>H3137&amp;"."&amp;VLOOKUP(I3137,'Data validation'!$A$1:$B$12,2,FALSE)&amp;".2026"</f>
        <v>30.05.2026</v>
      </c>
      <c r="AK3137">
        <f t="shared" si="1449"/>
        <v>22</v>
      </c>
      <c r="AL3137" t="e">
        <f>VLOOKUP(E3137,[2]Sheet1!$A:$B,2,FALSE)</f>
        <v>#N/A</v>
      </c>
    </row>
    <row r="3138" spans="1:38" x14ac:dyDescent="0.25">
      <c r="A3138" t="str">
        <f>VLOOKUP(Q3138,'Data validation'!$K$2:$L$50,2,FALSE)</f>
        <v>TOPOLA SKIES</v>
      </c>
      <c r="B3138">
        <f t="shared" si="1433"/>
        <v>1</v>
      </c>
      <c r="C3138">
        <f t="shared" si="1434"/>
        <v>1</v>
      </c>
      <c r="D3138">
        <f t="shared" si="1435"/>
        <v>0</v>
      </c>
      <c r="E3138">
        <v>11629</v>
      </c>
      <c r="F3138" t="s">
        <v>11798</v>
      </c>
      <c r="G3138" t="s">
        <v>3113</v>
      </c>
      <c r="H3138" t="str">
        <f t="shared" si="1436"/>
        <v>30</v>
      </c>
      <c r="I3138" t="str">
        <f t="shared" si="1437"/>
        <v>May</v>
      </c>
      <c r="J3138" t="s">
        <v>27</v>
      </c>
      <c r="K3138" t="str">
        <f t="shared" si="1438"/>
        <v>01</v>
      </c>
      <c r="L3138" t="str">
        <f t="shared" si="1439"/>
        <v>Jun</v>
      </c>
      <c r="M3138" s="36">
        <v>2</v>
      </c>
      <c r="N3138">
        <f t="shared" si="1440"/>
        <v>-29</v>
      </c>
      <c r="O3138">
        <f t="shared" si="1441"/>
        <v>1</v>
      </c>
      <c r="P3138">
        <f t="shared" si="1442"/>
        <v>0</v>
      </c>
      <c r="Q3138" t="s">
        <v>35</v>
      </c>
      <c r="R3138" t="s">
        <v>17</v>
      </c>
      <c r="S3138" s="36">
        <v>2</v>
      </c>
      <c r="T3138" s="36">
        <v>2</v>
      </c>
      <c r="U3138" s="2">
        <v>656.26171027522923</v>
      </c>
      <c r="V3138" s="2">
        <v>328.13085513761462</v>
      </c>
      <c r="W3138" t="s">
        <v>262</v>
      </c>
      <c r="X3138" t="s">
        <v>11799</v>
      </c>
      <c r="Y3138" t="s">
        <v>7438</v>
      </c>
      <c r="Z3138" t="str">
        <f t="shared" si="1444"/>
        <v>May</v>
      </c>
      <c r="AA3138" s="6">
        <f t="shared" si="1445"/>
        <v>1</v>
      </c>
      <c r="AB3138" s="6">
        <f t="shared" si="1445"/>
        <v>0</v>
      </c>
      <c r="AC3138" s="6">
        <f t="shared" si="1445"/>
        <v>0</v>
      </c>
      <c r="AD3138" s="6">
        <f t="shared" si="1445"/>
        <v>0</v>
      </c>
      <c r="AE3138" s="6">
        <f t="shared" si="1445"/>
        <v>0</v>
      </c>
      <c r="AF3138" s="6">
        <f t="shared" si="1446"/>
        <v>1</v>
      </c>
      <c r="AG3138" s="6">
        <f t="shared" si="1447"/>
        <v>-1</v>
      </c>
      <c r="AH3138" s="14" t="str">
        <f>LEFT(X3138,2)&amp;"."&amp;VLOOKUP(MID(X3138,4,3),'Data validation'!$A$1:$B$12,2,FALSE)&amp;".2025"</f>
        <v>23.05.2025</v>
      </c>
      <c r="AI3138">
        <f t="shared" si="1448"/>
        <v>21</v>
      </c>
      <c r="AJ3138" t="str">
        <f>H3138&amp;"."&amp;VLOOKUP(I3138,'Data validation'!$A$1:$B$12,2,FALSE)&amp;".2026"</f>
        <v>30.05.2026</v>
      </c>
      <c r="AK3138">
        <f t="shared" si="1449"/>
        <v>22</v>
      </c>
      <c r="AL3138" t="e">
        <f>VLOOKUP(E3138,[2]Sheet1!$A:$B,2,FALSE)</f>
        <v>#N/A</v>
      </c>
    </row>
    <row r="3139" spans="1:38" x14ac:dyDescent="0.25">
      <c r="A3139" t="str">
        <f>VLOOKUP(Q3139,'Data validation'!$K$2:$L$50,2,FALSE)</f>
        <v>BOOKING</v>
      </c>
      <c r="B3139">
        <f t="shared" si="1433"/>
        <v>1</v>
      </c>
      <c r="C3139">
        <f t="shared" si="1434"/>
        <v>1</v>
      </c>
      <c r="D3139">
        <f t="shared" si="1435"/>
        <v>0</v>
      </c>
      <c r="E3139">
        <v>11631</v>
      </c>
      <c r="F3139" t="s">
        <v>11800</v>
      </c>
      <c r="G3139" t="s">
        <v>3113</v>
      </c>
      <c r="H3139" t="str">
        <f t="shared" si="1436"/>
        <v>30</v>
      </c>
      <c r="I3139" t="str">
        <f t="shared" si="1437"/>
        <v>May</v>
      </c>
      <c r="J3139" t="s">
        <v>27</v>
      </c>
      <c r="K3139" t="str">
        <f t="shared" si="1438"/>
        <v>01</v>
      </c>
      <c r="L3139" t="str">
        <f t="shared" si="1439"/>
        <v>Jun</v>
      </c>
      <c r="M3139" s="36">
        <v>2</v>
      </c>
      <c r="N3139">
        <f t="shared" si="1440"/>
        <v>-29</v>
      </c>
      <c r="O3139">
        <f t="shared" si="1441"/>
        <v>1</v>
      </c>
      <c r="P3139">
        <f t="shared" si="1442"/>
        <v>0</v>
      </c>
      <c r="Q3139" t="s">
        <v>587</v>
      </c>
      <c r="R3139" t="s">
        <v>17</v>
      </c>
      <c r="S3139" s="36">
        <v>2</v>
      </c>
      <c r="T3139" s="36">
        <v>1</v>
      </c>
      <c r="U3139" s="2">
        <f>SUMIFS(Booking!L:L,Booking!D:D,'Резервации 2026'!E3139)</f>
        <v>667.13361300000008</v>
      </c>
      <c r="V3139" s="2">
        <f t="shared" ref="V3139:V3141" si="1455">+U3139/M3139</f>
        <v>333.56680650000004</v>
      </c>
      <c r="W3139" t="s">
        <v>262</v>
      </c>
      <c r="X3139" t="s">
        <v>11801</v>
      </c>
      <c r="Y3139" t="s">
        <v>7438</v>
      </c>
      <c r="Z3139" t="str">
        <f t="shared" si="1444"/>
        <v>May</v>
      </c>
      <c r="AA3139" s="6">
        <f t="shared" si="1445"/>
        <v>1</v>
      </c>
      <c r="AB3139" s="6">
        <f t="shared" si="1445"/>
        <v>0</v>
      </c>
      <c r="AC3139" s="6">
        <f t="shared" si="1445"/>
        <v>0</v>
      </c>
      <c r="AD3139" s="6">
        <f t="shared" si="1445"/>
        <v>0</v>
      </c>
      <c r="AE3139" s="6">
        <f t="shared" si="1445"/>
        <v>0</v>
      </c>
      <c r="AF3139" s="6">
        <f t="shared" si="1446"/>
        <v>1</v>
      </c>
      <c r="AG3139" s="6">
        <f t="shared" si="1447"/>
        <v>-1</v>
      </c>
      <c r="AH3139" s="14" t="str">
        <f>LEFT(X3139,2)&amp;"."&amp;VLOOKUP(MID(X3139,4,3),'Data validation'!$A$1:$B$12,2,FALSE)&amp;".2025"</f>
        <v>23.05.2025</v>
      </c>
      <c r="AI3139">
        <f t="shared" si="1448"/>
        <v>21</v>
      </c>
      <c r="AJ3139" t="str">
        <f>H3139&amp;"."&amp;VLOOKUP(I3139,'Data validation'!$A$1:$B$12,2,FALSE)&amp;".2026"</f>
        <v>30.05.2026</v>
      </c>
      <c r="AK3139">
        <f t="shared" si="1449"/>
        <v>22</v>
      </c>
      <c r="AL3139" t="e">
        <f>VLOOKUP(E3139,[2]Sheet1!$A:$B,2,FALSE)</f>
        <v>#N/A</v>
      </c>
    </row>
    <row r="3140" spans="1:38" x14ac:dyDescent="0.25">
      <c r="A3140" t="str">
        <f>VLOOKUP(Q3140,'Data validation'!$K$2:$L$50,2,FALSE)</f>
        <v>BOOKING</v>
      </c>
      <c r="B3140">
        <f t="shared" si="1433"/>
        <v>1</v>
      </c>
      <c r="C3140">
        <f t="shared" si="1434"/>
        <v>0</v>
      </c>
      <c r="D3140">
        <f t="shared" si="1435"/>
        <v>0</v>
      </c>
      <c r="E3140">
        <v>11501</v>
      </c>
      <c r="F3140" t="s">
        <v>11802</v>
      </c>
      <c r="G3140" t="s">
        <v>3113</v>
      </c>
      <c r="H3140" t="str">
        <f t="shared" si="1436"/>
        <v>30</v>
      </c>
      <c r="I3140" t="str">
        <f t="shared" si="1437"/>
        <v>May</v>
      </c>
      <c r="J3140" t="s">
        <v>364</v>
      </c>
      <c r="K3140" t="str">
        <f t="shared" si="1438"/>
        <v>31</v>
      </c>
      <c r="L3140" t="str">
        <f t="shared" si="1439"/>
        <v>May</v>
      </c>
      <c r="M3140" s="36">
        <v>1</v>
      </c>
      <c r="N3140">
        <f t="shared" si="1440"/>
        <v>1</v>
      </c>
      <c r="O3140">
        <f t="shared" si="1441"/>
        <v>0</v>
      </c>
      <c r="P3140">
        <f t="shared" si="1442"/>
        <v>0</v>
      </c>
      <c r="Q3140" t="s">
        <v>587</v>
      </c>
      <c r="R3140" t="s">
        <v>17</v>
      </c>
      <c r="S3140" s="36">
        <v>2</v>
      </c>
      <c r="T3140" s="36">
        <v>1</v>
      </c>
      <c r="U3140" s="2">
        <f>SUMIFS(Booking!L:L,Booking!D:D,'Резервации 2026'!E3140)</f>
        <v>333.56680650000004</v>
      </c>
      <c r="V3140" s="2">
        <f t="shared" si="1455"/>
        <v>333.56680650000004</v>
      </c>
      <c r="W3140" t="s">
        <v>262</v>
      </c>
      <c r="X3140" t="s">
        <v>11803</v>
      </c>
      <c r="Y3140" t="s">
        <v>11330</v>
      </c>
      <c r="Z3140" t="str">
        <f t="shared" si="1444"/>
        <v>May</v>
      </c>
      <c r="AA3140" s="6">
        <f t="shared" si="1445"/>
        <v>1</v>
      </c>
      <c r="AB3140" s="6">
        <f t="shared" si="1445"/>
        <v>0</v>
      </c>
      <c r="AC3140" s="6">
        <f t="shared" si="1445"/>
        <v>0</v>
      </c>
      <c r="AD3140" s="6">
        <f t="shared" si="1445"/>
        <v>0</v>
      </c>
      <c r="AE3140" s="6">
        <f t="shared" si="1445"/>
        <v>0</v>
      </c>
      <c r="AF3140" s="6">
        <f t="shared" si="1446"/>
        <v>1</v>
      </c>
      <c r="AG3140" s="6">
        <f t="shared" si="1447"/>
        <v>0</v>
      </c>
      <c r="AH3140" s="14" t="str">
        <f>LEFT(X3140,2)&amp;"."&amp;VLOOKUP(MID(X3140,4,3),'Data validation'!$A$1:$B$12,2,FALSE)&amp;".2025"</f>
        <v>16.05.2025</v>
      </c>
      <c r="AI3140">
        <f t="shared" si="1448"/>
        <v>20</v>
      </c>
      <c r="AJ3140" t="str">
        <f>H3140&amp;"."&amp;VLOOKUP(I3140,'Data validation'!$A$1:$B$12,2,FALSE)&amp;".2026"</f>
        <v>30.05.2026</v>
      </c>
      <c r="AK3140">
        <f t="shared" si="1449"/>
        <v>22</v>
      </c>
      <c r="AL3140" t="e">
        <f>VLOOKUP(E3140,[2]Sheet1!$A:$B,2,FALSE)</f>
        <v>#N/A</v>
      </c>
    </row>
    <row r="3141" spans="1:38" x14ac:dyDescent="0.25">
      <c r="A3141" t="str">
        <f>VLOOKUP(Q3141,'Data validation'!$K$2:$L$50,2,FALSE)</f>
        <v>BOOKING</v>
      </c>
      <c r="B3141">
        <f t="shared" si="1433"/>
        <v>1</v>
      </c>
      <c r="C3141">
        <f t="shared" si="1434"/>
        <v>1</v>
      </c>
      <c r="D3141">
        <f t="shared" si="1435"/>
        <v>0</v>
      </c>
      <c r="E3141">
        <v>11817</v>
      </c>
      <c r="F3141" t="s">
        <v>11804</v>
      </c>
      <c r="G3141" t="s">
        <v>3113</v>
      </c>
      <c r="H3141" t="str">
        <f t="shared" si="1436"/>
        <v>30</v>
      </c>
      <c r="I3141" t="str">
        <f t="shared" si="1437"/>
        <v>May</v>
      </c>
      <c r="J3141" t="s">
        <v>27</v>
      </c>
      <c r="K3141" t="str">
        <f t="shared" si="1438"/>
        <v>01</v>
      </c>
      <c r="L3141" t="str">
        <f t="shared" si="1439"/>
        <v>Jun</v>
      </c>
      <c r="M3141" s="36">
        <v>2</v>
      </c>
      <c r="N3141">
        <f t="shared" si="1440"/>
        <v>-29</v>
      </c>
      <c r="O3141">
        <f t="shared" si="1441"/>
        <v>1</v>
      </c>
      <c r="P3141">
        <f t="shared" si="1442"/>
        <v>0</v>
      </c>
      <c r="Q3141" t="s">
        <v>587</v>
      </c>
      <c r="R3141" t="s">
        <v>17</v>
      </c>
      <c r="S3141" s="36">
        <v>2</v>
      </c>
      <c r="T3141" s="36">
        <v>1</v>
      </c>
      <c r="U3141" s="2">
        <f>SUMIFS(Booking!L:L,Booking!D:D,'Резервации 2026'!E3141)</f>
        <v>494.16000779999996</v>
      </c>
      <c r="V3141" s="2">
        <f t="shared" si="1455"/>
        <v>247.08000389999998</v>
      </c>
      <c r="W3141" t="s">
        <v>262</v>
      </c>
      <c r="X3141" t="s">
        <v>11805</v>
      </c>
      <c r="Y3141" t="s">
        <v>1483</v>
      </c>
      <c r="Z3141" t="str">
        <f t="shared" si="1444"/>
        <v>May</v>
      </c>
      <c r="AA3141" s="6">
        <f t="shared" si="1445"/>
        <v>1</v>
      </c>
      <c r="AB3141" s="6">
        <f t="shared" si="1445"/>
        <v>0</v>
      </c>
      <c r="AC3141" s="6">
        <f t="shared" si="1445"/>
        <v>0</v>
      </c>
      <c r="AD3141" s="6">
        <f t="shared" si="1445"/>
        <v>0</v>
      </c>
      <c r="AE3141" s="6">
        <f t="shared" si="1445"/>
        <v>0</v>
      </c>
      <c r="AF3141" s="6">
        <f t="shared" si="1446"/>
        <v>1</v>
      </c>
      <c r="AG3141" s="6">
        <f t="shared" si="1447"/>
        <v>-1</v>
      </c>
      <c r="AH3141" s="14" t="str">
        <f>LEFT(X3141,2)&amp;"."&amp;VLOOKUP(MID(X3141,4,3),'Data validation'!$A$1:$B$12,2,FALSE)&amp;".2025"</f>
        <v>27.05.2025</v>
      </c>
      <c r="AI3141">
        <f t="shared" si="1448"/>
        <v>22</v>
      </c>
      <c r="AJ3141" t="str">
        <f>H3141&amp;"."&amp;VLOOKUP(I3141,'Data validation'!$A$1:$B$12,2,FALSE)&amp;".2026"</f>
        <v>30.05.2026</v>
      </c>
      <c r="AK3141">
        <f t="shared" si="1449"/>
        <v>22</v>
      </c>
      <c r="AL3141" t="e">
        <f>VLOOKUP(E3141,[2]Sheet1!$A:$B,2,FALSE)</f>
        <v>#N/A</v>
      </c>
    </row>
    <row r="3142" spans="1:38" x14ac:dyDescent="0.25">
      <c r="A3142" t="str">
        <f>VLOOKUP(Q3142,'Data validation'!$K$2:$L$50,2,FALSE)</f>
        <v>BOOKING</v>
      </c>
      <c r="B3142">
        <f t="shared" si="1433"/>
        <v>0</v>
      </c>
      <c r="C3142">
        <f t="shared" si="1434"/>
        <v>0</v>
      </c>
      <c r="D3142">
        <f t="shared" si="1435"/>
        <v>3</v>
      </c>
      <c r="E3142">
        <v>11637</v>
      </c>
      <c r="F3142" t="s">
        <v>11806</v>
      </c>
      <c r="G3142" t="s">
        <v>84</v>
      </c>
      <c r="H3142" t="str">
        <f t="shared" si="1436"/>
        <v>20</v>
      </c>
      <c r="I3142" t="str">
        <f t="shared" si="1437"/>
        <v>Jul</v>
      </c>
      <c r="J3142" t="s">
        <v>528</v>
      </c>
      <c r="K3142" t="str">
        <f t="shared" si="1438"/>
        <v>23</v>
      </c>
      <c r="L3142" t="str">
        <f t="shared" si="1439"/>
        <v>Jul</v>
      </c>
      <c r="M3142" s="36">
        <v>3</v>
      </c>
      <c r="N3142">
        <f t="shared" si="1440"/>
        <v>3</v>
      </c>
      <c r="O3142">
        <f t="shared" si="1441"/>
        <v>0</v>
      </c>
      <c r="P3142">
        <f t="shared" si="1442"/>
        <v>0</v>
      </c>
      <c r="Q3142" t="s">
        <v>587</v>
      </c>
      <c r="R3142" t="s">
        <v>20</v>
      </c>
      <c r="S3142" s="36">
        <v>2</v>
      </c>
      <c r="T3142" s="36">
        <v>1</v>
      </c>
      <c r="U3142" s="2">
        <v>1977.8286016513759</v>
      </c>
      <c r="V3142" s="2">
        <v>659.27620055045873</v>
      </c>
      <c r="W3142" t="s">
        <v>262</v>
      </c>
      <c r="X3142" t="s">
        <v>11807</v>
      </c>
      <c r="Y3142" t="s">
        <v>7438</v>
      </c>
      <c r="Z3142" t="str">
        <f t="shared" si="1444"/>
        <v>May</v>
      </c>
      <c r="AA3142" s="6">
        <f t="shared" si="1445"/>
        <v>0</v>
      </c>
      <c r="AB3142" s="6">
        <f t="shared" si="1445"/>
        <v>0</v>
      </c>
      <c r="AC3142" s="6">
        <f t="shared" si="1445"/>
        <v>3</v>
      </c>
      <c r="AD3142" s="6">
        <f t="shared" si="1445"/>
        <v>0</v>
      </c>
      <c r="AE3142" s="6">
        <f t="shared" si="1445"/>
        <v>0</v>
      </c>
      <c r="AF3142" s="6">
        <f t="shared" si="1446"/>
        <v>3</v>
      </c>
      <c r="AG3142" s="6">
        <f t="shared" si="1447"/>
        <v>0</v>
      </c>
      <c r="AH3142" s="14" t="str">
        <f>LEFT(X3142,2)&amp;"."&amp;VLOOKUP(MID(X3142,4,3),'Data validation'!$A$1:$B$12,2,FALSE)&amp;".2025"</f>
        <v>23.05.2025</v>
      </c>
      <c r="AI3142">
        <f t="shared" si="1448"/>
        <v>21</v>
      </c>
      <c r="AJ3142" t="str">
        <f>H3142&amp;"."&amp;VLOOKUP(I3142,'Data validation'!$A$1:$B$12,2,FALSE)&amp;".2026"</f>
        <v>20.07.2026</v>
      </c>
      <c r="AK3142">
        <f t="shared" si="1449"/>
        <v>30</v>
      </c>
      <c r="AL3142" t="e">
        <f>VLOOKUP(E3142,[2]Sheet1!$A:$B,2,FALSE)</f>
        <v>#N/A</v>
      </c>
    </row>
    <row r="3143" spans="1:38" x14ac:dyDescent="0.25">
      <c r="A3143" t="str">
        <f>VLOOKUP(Q3143,'Data validation'!$K$2:$L$50,2,FALSE)</f>
        <v>BOOKING</v>
      </c>
      <c r="B3143">
        <f t="shared" si="1433"/>
        <v>0</v>
      </c>
      <c r="C3143">
        <f t="shared" si="1434"/>
        <v>0</v>
      </c>
      <c r="D3143">
        <f t="shared" si="1435"/>
        <v>3</v>
      </c>
      <c r="E3143">
        <v>11638</v>
      </c>
      <c r="F3143" t="s">
        <v>11808</v>
      </c>
      <c r="G3143" t="s">
        <v>94</v>
      </c>
      <c r="H3143" t="str">
        <f t="shared" si="1436"/>
        <v>27</v>
      </c>
      <c r="I3143" t="str">
        <f t="shared" si="1437"/>
        <v>Jul</v>
      </c>
      <c r="J3143" t="s">
        <v>167</v>
      </c>
      <c r="K3143" t="str">
        <f t="shared" si="1438"/>
        <v>30</v>
      </c>
      <c r="L3143" t="str">
        <f t="shared" si="1439"/>
        <v>Jul</v>
      </c>
      <c r="M3143" s="36">
        <v>3</v>
      </c>
      <c r="N3143">
        <f t="shared" si="1440"/>
        <v>3</v>
      </c>
      <c r="O3143">
        <f t="shared" si="1441"/>
        <v>0</v>
      </c>
      <c r="P3143">
        <f t="shared" si="1442"/>
        <v>0</v>
      </c>
      <c r="Q3143" t="s">
        <v>587</v>
      </c>
      <c r="R3143" t="s">
        <v>20</v>
      </c>
      <c r="S3143" s="36">
        <v>2</v>
      </c>
      <c r="T3143" s="36">
        <v>1</v>
      </c>
      <c r="U3143" s="2">
        <v>1977.8286016513759</v>
      </c>
      <c r="V3143" s="2">
        <v>659.27620055045873</v>
      </c>
      <c r="W3143" t="s">
        <v>262</v>
      </c>
      <c r="X3143" t="s">
        <v>11809</v>
      </c>
      <c r="Y3143" t="s">
        <v>7438</v>
      </c>
      <c r="Z3143" t="str">
        <f t="shared" si="1444"/>
        <v>May</v>
      </c>
      <c r="AA3143" s="6">
        <f t="shared" si="1445"/>
        <v>0</v>
      </c>
      <c r="AB3143" s="6">
        <f t="shared" si="1445"/>
        <v>0</v>
      </c>
      <c r="AC3143" s="6">
        <f t="shared" si="1445"/>
        <v>3</v>
      </c>
      <c r="AD3143" s="6">
        <f t="shared" si="1445"/>
        <v>0</v>
      </c>
      <c r="AE3143" s="6">
        <f t="shared" si="1445"/>
        <v>0</v>
      </c>
      <c r="AF3143" s="6">
        <f t="shared" si="1446"/>
        <v>3</v>
      </c>
      <c r="AG3143" s="6">
        <f t="shared" si="1447"/>
        <v>0</v>
      </c>
      <c r="AH3143" s="14" t="str">
        <f>LEFT(X3143,2)&amp;"."&amp;VLOOKUP(MID(X3143,4,3),'Data validation'!$A$1:$B$12,2,FALSE)&amp;".2025"</f>
        <v>23.05.2025</v>
      </c>
      <c r="AI3143">
        <f t="shared" si="1448"/>
        <v>21</v>
      </c>
      <c r="AJ3143" t="str">
        <f>H3143&amp;"."&amp;VLOOKUP(I3143,'Data validation'!$A$1:$B$12,2,FALSE)&amp;".2026"</f>
        <v>27.07.2026</v>
      </c>
      <c r="AK3143">
        <f t="shared" si="1449"/>
        <v>31</v>
      </c>
      <c r="AL3143" t="e">
        <f>VLOOKUP(E3143,[2]Sheet1!$A:$B,2,FALSE)</f>
        <v>#N/A</v>
      </c>
    </row>
    <row r="3144" spans="1:38" x14ac:dyDescent="0.25">
      <c r="A3144" t="str">
        <f>VLOOKUP(Q3144,'Data validation'!$K$2:$L$50,2,FALSE)</f>
        <v>BOOKING</v>
      </c>
      <c r="B3144">
        <f t="shared" si="1433"/>
        <v>0</v>
      </c>
      <c r="C3144">
        <f t="shared" si="1434"/>
        <v>0</v>
      </c>
      <c r="D3144">
        <f t="shared" si="1435"/>
        <v>3</v>
      </c>
      <c r="E3144">
        <v>11639</v>
      </c>
      <c r="F3144" t="s">
        <v>11810</v>
      </c>
      <c r="G3144" t="s">
        <v>84</v>
      </c>
      <c r="H3144" t="str">
        <f t="shared" si="1436"/>
        <v>20</v>
      </c>
      <c r="I3144" t="str">
        <f t="shared" si="1437"/>
        <v>Jul</v>
      </c>
      <c r="J3144" t="s">
        <v>528</v>
      </c>
      <c r="K3144" t="str">
        <f t="shared" si="1438"/>
        <v>23</v>
      </c>
      <c r="L3144" t="str">
        <f t="shared" si="1439"/>
        <v>Jul</v>
      </c>
      <c r="M3144" s="36">
        <v>3</v>
      </c>
      <c r="N3144">
        <f t="shared" si="1440"/>
        <v>3</v>
      </c>
      <c r="O3144">
        <f t="shared" si="1441"/>
        <v>0</v>
      </c>
      <c r="P3144">
        <f t="shared" si="1442"/>
        <v>0</v>
      </c>
      <c r="Q3144" t="s">
        <v>587</v>
      </c>
      <c r="R3144" t="s">
        <v>20</v>
      </c>
      <c r="S3144" s="36">
        <v>2</v>
      </c>
      <c r="T3144" s="36">
        <v>2</v>
      </c>
      <c r="U3144" s="2">
        <v>1977.8286016513759</v>
      </c>
      <c r="V3144" s="2">
        <v>659.27620055045873</v>
      </c>
      <c r="W3144" t="s">
        <v>262</v>
      </c>
      <c r="X3144" t="s">
        <v>11811</v>
      </c>
      <c r="Y3144" t="s">
        <v>7438</v>
      </c>
      <c r="Z3144" t="str">
        <f t="shared" si="1444"/>
        <v>May</v>
      </c>
      <c r="AA3144" s="6">
        <f t="shared" si="1445"/>
        <v>0</v>
      </c>
      <c r="AB3144" s="6">
        <f t="shared" si="1445"/>
        <v>0</v>
      </c>
      <c r="AC3144" s="6">
        <f t="shared" si="1445"/>
        <v>3</v>
      </c>
      <c r="AD3144" s="6">
        <f t="shared" si="1445"/>
        <v>0</v>
      </c>
      <c r="AE3144" s="6">
        <f t="shared" si="1445"/>
        <v>0</v>
      </c>
      <c r="AF3144" s="6">
        <f t="shared" si="1446"/>
        <v>3</v>
      </c>
      <c r="AG3144" s="6">
        <f t="shared" si="1447"/>
        <v>0</v>
      </c>
      <c r="AH3144" s="14" t="str">
        <f>LEFT(X3144,2)&amp;"."&amp;VLOOKUP(MID(X3144,4,3),'Data validation'!$A$1:$B$12,2,FALSE)&amp;".2025"</f>
        <v>23.05.2025</v>
      </c>
      <c r="AI3144">
        <f t="shared" si="1448"/>
        <v>21</v>
      </c>
      <c r="AJ3144" t="str">
        <f>H3144&amp;"."&amp;VLOOKUP(I3144,'Data validation'!$A$1:$B$12,2,FALSE)&amp;".2026"</f>
        <v>20.07.2026</v>
      </c>
      <c r="AK3144">
        <f t="shared" si="1449"/>
        <v>30</v>
      </c>
      <c r="AL3144" t="e">
        <f>VLOOKUP(E3144,[2]Sheet1!$A:$B,2,FALSE)</f>
        <v>#N/A</v>
      </c>
    </row>
    <row r="3145" spans="1:38" x14ac:dyDescent="0.25">
      <c r="A3145" t="str">
        <f>VLOOKUP(Q3145,'Data validation'!$K$2:$L$50,2,FALSE)</f>
        <v>BOOKING</v>
      </c>
      <c r="B3145">
        <f t="shared" si="1433"/>
        <v>0</v>
      </c>
      <c r="C3145">
        <f t="shared" si="1434"/>
        <v>0</v>
      </c>
      <c r="D3145">
        <f t="shared" si="1435"/>
        <v>3</v>
      </c>
      <c r="E3145">
        <v>11640</v>
      </c>
      <c r="F3145" t="s">
        <v>11812</v>
      </c>
      <c r="G3145" t="s">
        <v>84</v>
      </c>
      <c r="H3145" t="str">
        <f t="shared" si="1436"/>
        <v>20</v>
      </c>
      <c r="I3145" t="str">
        <f t="shared" si="1437"/>
        <v>Jul</v>
      </c>
      <c r="J3145" t="s">
        <v>528</v>
      </c>
      <c r="K3145" t="str">
        <f t="shared" si="1438"/>
        <v>23</v>
      </c>
      <c r="L3145" t="str">
        <f t="shared" si="1439"/>
        <v>Jul</v>
      </c>
      <c r="M3145" s="36">
        <v>3</v>
      </c>
      <c r="N3145">
        <f t="shared" si="1440"/>
        <v>3</v>
      </c>
      <c r="O3145">
        <f t="shared" si="1441"/>
        <v>0</v>
      </c>
      <c r="P3145">
        <f t="shared" si="1442"/>
        <v>0</v>
      </c>
      <c r="Q3145" t="s">
        <v>587</v>
      </c>
      <c r="R3145" t="s">
        <v>20</v>
      </c>
      <c r="S3145" s="36">
        <v>3</v>
      </c>
      <c r="T3145" s="36">
        <v>0</v>
      </c>
      <c r="U3145" s="2">
        <v>1977.8286016513759</v>
      </c>
      <c r="V3145" s="2">
        <v>659.27620055045873</v>
      </c>
      <c r="W3145" t="s">
        <v>262</v>
      </c>
      <c r="X3145" t="s">
        <v>11813</v>
      </c>
      <c r="Y3145" t="s">
        <v>7438</v>
      </c>
      <c r="Z3145" t="str">
        <f t="shared" si="1444"/>
        <v>May</v>
      </c>
      <c r="AA3145" s="6">
        <f t="shared" si="1445"/>
        <v>0</v>
      </c>
      <c r="AB3145" s="6">
        <f t="shared" si="1445"/>
        <v>0</v>
      </c>
      <c r="AC3145" s="6">
        <f t="shared" si="1445"/>
        <v>3</v>
      </c>
      <c r="AD3145" s="6">
        <f t="shared" si="1445"/>
        <v>0</v>
      </c>
      <c r="AE3145" s="6">
        <f t="shared" si="1445"/>
        <v>0</v>
      </c>
      <c r="AF3145" s="6">
        <f t="shared" si="1446"/>
        <v>3</v>
      </c>
      <c r="AG3145" s="6">
        <f t="shared" si="1447"/>
        <v>0</v>
      </c>
      <c r="AH3145" s="14" t="str">
        <f>LEFT(X3145,2)&amp;"."&amp;VLOOKUP(MID(X3145,4,3),'Data validation'!$A$1:$B$12,2,FALSE)&amp;".2025"</f>
        <v>23.05.2025</v>
      </c>
      <c r="AI3145">
        <f t="shared" si="1448"/>
        <v>21</v>
      </c>
      <c r="AJ3145" t="str">
        <f>H3145&amp;"."&amp;VLOOKUP(I3145,'Data validation'!$A$1:$B$12,2,FALSE)&amp;".2026"</f>
        <v>20.07.2026</v>
      </c>
      <c r="AK3145">
        <f t="shared" si="1449"/>
        <v>30</v>
      </c>
      <c r="AL3145" t="e">
        <f>VLOOKUP(E3145,[2]Sheet1!$A:$B,2,FALSE)</f>
        <v>#N/A</v>
      </c>
    </row>
    <row r="3146" spans="1:38" x14ac:dyDescent="0.25">
      <c r="A3146" t="str">
        <f>VLOOKUP(Q3146,'Data validation'!$K$2:$L$50,2,FALSE)</f>
        <v>BOOKING</v>
      </c>
      <c r="B3146">
        <f t="shared" si="1433"/>
        <v>0</v>
      </c>
      <c r="C3146">
        <f t="shared" si="1434"/>
        <v>0</v>
      </c>
      <c r="D3146">
        <f t="shared" si="1435"/>
        <v>3</v>
      </c>
      <c r="E3146">
        <v>11641</v>
      </c>
      <c r="F3146" t="s">
        <v>11814</v>
      </c>
      <c r="G3146" t="s">
        <v>94</v>
      </c>
      <c r="H3146" t="str">
        <f t="shared" si="1436"/>
        <v>27</v>
      </c>
      <c r="I3146" t="str">
        <f t="shared" si="1437"/>
        <v>Jul</v>
      </c>
      <c r="J3146" t="s">
        <v>167</v>
      </c>
      <c r="K3146" t="str">
        <f t="shared" si="1438"/>
        <v>30</v>
      </c>
      <c r="L3146" t="str">
        <f t="shared" si="1439"/>
        <v>Jul</v>
      </c>
      <c r="M3146" s="36">
        <v>3</v>
      </c>
      <c r="N3146">
        <f t="shared" si="1440"/>
        <v>3</v>
      </c>
      <c r="O3146">
        <f t="shared" si="1441"/>
        <v>0</v>
      </c>
      <c r="P3146">
        <f t="shared" si="1442"/>
        <v>0</v>
      </c>
      <c r="Q3146" t="s">
        <v>587</v>
      </c>
      <c r="R3146" t="s">
        <v>20</v>
      </c>
      <c r="S3146" s="36">
        <v>3</v>
      </c>
      <c r="T3146" s="36">
        <v>0</v>
      </c>
      <c r="U3146" s="2">
        <v>1977.8286016513759</v>
      </c>
      <c r="V3146" s="2">
        <v>659.27620055045873</v>
      </c>
      <c r="W3146" t="s">
        <v>262</v>
      </c>
      <c r="X3146" t="s">
        <v>11815</v>
      </c>
      <c r="Y3146" t="s">
        <v>7438</v>
      </c>
      <c r="Z3146" t="str">
        <f t="shared" si="1444"/>
        <v>May</v>
      </c>
      <c r="AA3146" s="6">
        <f t="shared" si="1445"/>
        <v>0</v>
      </c>
      <c r="AB3146" s="6">
        <f t="shared" si="1445"/>
        <v>0</v>
      </c>
      <c r="AC3146" s="6">
        <f t="shared" si="1445"/>
        <v>3</v>
      </c>
      <c r="AD3146" s="6">
        <f t="shared" si="1445"/>
        <v>0</v>
      </c>
      <c r="AE3146" s="6">
        <f t="shared" si="1445"/>
        <v>0</v>
      </c>
      <c r="AF3146" s="6">
        <f t="shared" si="1446"/>
        <v>3</v>
      </c>
      <c r="AG3146" s="6">
        <f t="shared" si="1447"/>
        <v>0</v>
      </c>
      <c r="AH3146" s="14" t="str">
        <f>LEFT(X3146,2)&amp;"."&amp;VLOOKUP(MID(X3146,4,3),'Data validation'!$A$1:$B$12,2,FALSE)&amp;".2025"</f>
        <v>23.05.2025</v>
      </c>
      <c r="AI3146">
        <f t="shared" si="1448"/>
        <v>21</v>
      </c>
      <c r="AJ3146" t="str">
        <f>H3146&amp;"."&amp;VLOOKUP(I3146,'Data validation'!$A$1:$B$12,2,FALSE)&amp;".2026"</f>
        <v>27.07.2026</v>
      </c>
      <c r="AK3146">
        <f t="shared" si="1449"/>
        <v>31</v>
      </c>
      <c r="AL3146" t="e">
        <f>VLOOKUP(E3146,[2]Sheet1!$A:$B,2,FALSE)</f>
        <v>#N/A</v>
      </c>
    </row>
    <row r="3147" spans="1:38" x14ac:dyDescent="0.25">
      <c r="A3147" t="str">
        <f>VLOOKUP(Q3147,'Data validation'!$K$2:$L$50,2,FALSE)</f>
        <v>BOOKING</v>
      </c>
      <c r="B3147">
        <f t="shared" si="1433"/>
        <v>1</v>
      </c>
      <c r="C3147">
        <f t="shared" si="1434"/>
        <v>1</v>
      </c>
      <c r="D3147">
        <f t="shared" si="1435"/>
        <v>0</v>
      </c>
      <c r="E3147">
        <v>11642</v>
      </c>
      <c r="F3147" t="s">
        <v>11816</v>
      </c>
      <c r="G3147" t="s">
        <v>3113</v>
      </c>
      <c r="H3147" t="str">
        <f t="shared" si="1436"/>
        <v>30</v>
      </c>
      <c r="I3147" t="str">
        <f t="shared" si="1437"/>
        <v>May</v>
      </c>
      <c r="J3147" t="s">
        <v>27</v>
      </c>
      <c r="K3147" t="str">
        <f t="shared" si="1438"/>
        <v>01</v>
      </c>
      <c r="L3147" t="str">
        <f t="shared" si="1439"/>
        <v>Jun</v>
      </c>
      <c r="M3147" s="36">
        <v>2</v>
      </c>
      <c r="N3147">
        <f t="shared" si="1440"/>
        <v>-29</v>
      </c>
      <c r="O3147">
        <f t="shared" si="1441"/>
        <v>1</v>
      </c>
      <c r="P3147">
        <f t="shared" si="1442"/>
        <v>0</v>
      </c>
      <c r="Q3147" t="s">
        <v>587</v>
      </c>
      <c r="R3147" t="s">
        <v>57</v>
      </c>
      <c r="S3147" s="36">
        <v>2</v>
      </c>
      <c r="T3147" s="36">
        <v>2</v>
      </c>
      <c r="U3147" s="2">
        <f>SUMIFS(Booking!L:L,Booking!D:D,'Резервации 2026'!E3147)</f>
        <v>842.96272999999997</v>
      </c>
      <c r="V3147" s="2">
        <f t="shared" ref="V3147" si="1456">+U3147/M3147</f>
        <v>421.48136499999998</v>
      </c>
      <c r="W3147" t="s">
        <v>262</v>
      </c>
      <c r="X3147" t="s">
        <v>11817</v>
      </c>
      <c r="Y3147" t="s">
        <v>7438</v>
      </c>
      <c r="Z3147" t="str">
        <f t="shared" si="1444"/>
        <v>May</v>
      </c>
      <c r="AA3147" s="6">
        <f t="shared" si="1445"/>
        <v>1</v>
      </c>
      <c r="AB3147" s="6">
        <f t="shared" si="1445"/>
        <v>0</v>
      </c>
      <c r="AC3147" s="6">
        <f t="shared" si="1445"/>
        <v>0</v>
      </c>
      <c r="AD3147" s="6">
        <f t="shared" si="1445"/>
        <v>0</v>
      </c>
      <c r="AE3147" s="6">
        <f t="shared" si="1445"/>
        <v>0</v>
      </c>
      <c r="AF3147" s="6">
        <f t="shared" si="1446"/>
        <v>1</v>
      </c>
      <c r="AG3147" s="6">
        <f t="shared" si="1447"/>
        <v>-1</v>
      </c>
      <c r="AH3147" s="14" t="str">
        <f>LEFT(X3147,2)&amp;"."&amp;VLOOKUP(MID(X3147,4,3),'Data validation'!$A$1:$B$12,2,FALSE)&amp;".2025"</f>
        <v>23.05.2025</v>
      </c>
      <c r="AI3147">
        <f t="shared" si="1448"/>
        <v>21</v>
      </c>
      <c r="AJ3147" t="str">
        <f>H3147&amp;"."&amp;VLOOKUP(I3147,'Data validation'!$A$1:$B$12,2,FALSE)&amp;".2026"</f>
        <v>30.05.2026</v>
      </c>
      <c r="AK3147">
        <f t="shared" si="1449"/>
        <v>22</v>
      </c>
      <c r="AL3147" t="e">
        <f>VLOOKUP(E3147,[2]Sheet1!$A:$B,2,FALSE)</f>
        <v>#N/A</v>
      </c>
    </row>
    <row r="3148" spans="1:38" x14ac:dyDescent="0.25">
      <c r="A3148" t="str">
        <f>VLOOKUP(Q3148,'Data validation'!$K$2:$L$50,2,FALSE)</f>
        <v>ITAKA</v>
      </c>
      <c r="B3148">
        <f t="shared" si="1433"/>
        <v>0</v>
      </c>
      <c r="C3148">
        <f t="shared" si="1434"/>
        <v>0</v>
      </c>
      <c r="D3148">
        <f t="shared" si="1435"/>
        <v>7</v>
      </c>
      <c r="E3148">
        <v>11852</v>
      </c>
      <c r="F3148" t="s">
        <v>11818</v>
      </c>
      <c r="G3148" t="s">
        <v>495</v>
      </c>
      <c r="H3148" t="str">
        <f t="shared" si="1436"/>
        <v>28</v>
      </c>
      <c r="I3148" t="str">
        <f t="shared" si="1437"/>
        <v>Jul</v>
      </c>
      <c r="J3148" t="s">
        <v>160</v>
      </c>
      <c r="K3148" t="str">
        <f t="shared" si="1438"/>
        <v>04</v>
      </c>
      <c r="L3148" t="str">
        <f t="shared" si="1439"/>
        <v>Aug</v>
      </c>
      <c r="M3148" s="36">
        <v>7</v>
      </c>
      <c r="N3148">
        <f t="shared" si="1440"/>
        <v>-24</v>
      </c>
      <c r="O3148">
        <f t="shared" si="1441"/>
        <v>3</v>
      </c>
      <c r="P3148">
        <f t="shared" si="1442"/>
        <v>3</v>
      </c>
      <c r="Q3148" t="s">
        <v>1445</v>
      </c>
      <c r="R3148" t="s">
        <v>20</v>
      </c>
      <c r="S3148" s="36">
        <v>2</v>
      </c>
      <c r="T3148" s="36">
        <v>0</v>
      </c>
      <c r="U3148" s="2">
        <f>SUMIFS(Itaka!L:L,Itaka!D:D,'Резервации 2026'!E3148)</f>
        <v>1808.6929091</v>
      </c>
      <c r="V3148" s="2">
        <f t="shared" ref="V3148:V3151" si="1457">+U3148/M3148</f>
        <v>258.38470130000002</v>
      </c>
      <c r="W3148" t="s">
        <v>4628</v>
      </c>
      <c r="X3148" t="s">
        <v>11819</v>
      </c>
      <c r="Y3148" t="s">
        <v>3637</v>
      </c>
      <c r="Z3148" t="str">
        <f t="shared" si="1444"/>
        <v>May</v>
      </c>
      <c r="AA3148" s="6">
        <f t="shared" si="1445"/>
        <v>0</v>
      </c>
      <c r="AB3148" s="6">
        <f t="shared" si="1445"/>
        <v>0</v>
      </c>
      <c r="AC3148" s="6">
        <f t="shared" si="1445"/>
        <v>3</v>
      </c>
      <c r="AD3148" s="6">
        <f t="shared" si="1445"/>
        <v>3</v>
      </c>
      <c r="AE3148" s="6">
        <f t="shared" si="1445"/>
        <v>0</v>
      </c>
      <c r="AF3148" s="6">
        <f t="shared" si="1446"/>
        <v>6</v>
      </c>
      <c r="AG3148" s="6">
        <f t="shared" si="1447"/>
        <v>-1</v>
      </c>
      <c r="AH3148" s="14" t="str">
        <f>LEFT(X3148,2)&amp;"."&amp;VLOOKUP(MID(X3148,4,3),'Data validation'!$A$1:$B$12,2,FALSE)&amp;".2025"</f>
        <v>29.05.2025</v>
      </c>
      <c r="AI3148">
        <f t="shared" si="1448"/>
        <v>22</v>
      </c>
      <c r="AJ3148" t="str">
        <f>H3148&amp;"."&amp;VLOOKUP(I3148,'Data validation'!$A$1:$B$12,2,FALSE)&amp;".2026"</f>
        <v>28.07.2026</v>
      </c>
      <c r="AK3148">
        <f t="shared" si="1449"/>
        <v>31</v>
      </c>
      <c r="AL3148" t="e">
        <f>VLOOKUP(E3148,[2]Sheet1!$A:$B,2,FALSE)</f>
        <v>#N/A</v>
      </c>
    </row>
    <row r="3149" spans="1:38" x14ac:dyDescent="0.25">
      <c r="A3149" t="str">
        <f>VLOOKUP(Q3149,'Data validation'!$K$2:$L$50,2,FALSE)</f>
        <v>BOOKING</v>
      </c>
      <c r="B3149">
        <f t="shared" si="1433"/>
        <v>1</v>
      </c>
      <c r="C3149">
        <f t="shared" si="1434"/>
        <v>1</v>
      </c>
      <c r="D3149">
        <f t="shared" si="1435"/>
        <v>0</v>
      </c>
      <c r="E3149">
        <v>11643</v>
      </c>
      <c r="F3149" t="s">
        <v>11820</v>
      </c>
      <c r="G3149" t="s">
        <v>3113</v>
      </c>
      <c r="H3149" t="str">
        <f t="shared" si="1436"/>
        <v>30</v>
      </c>
      <c r="I3149" t="str">
        <f t="shared" si="1437"/>
        <v>May</v>
      </c>
      <c r="J3149" t="s">
        <v>27</v>
      </c>
      <c r="K3149" t="str">
        <f t="shared" si="1438"/>
        <v>01</v>
      </c>
      <c r="L3149" t="str">
        <f t="shared" si="1439"/>
        <v>Jun</v>
      </c>
      <c r="M3149" s="36">
        <v>2</v>
      </c>
      <c r="N3149">
        <f t="shared" si="1440"/>
        <v>-29</v>
      </c>
      <c r="O3149">
        <f t="shared" si="1441"/>
        <v>1</v>
      </c>
      <c r="P3149">
        <f t="shared" si="1442"/>
        <v>0</v>
      </c>
      <c r="Q3149" t="s">
        <v>587</v>
      </c>
      <c r="R3149" t="s">
        <v>17</v>
      </c>
      <c r="S3149" s="36">
        <v>2</v>
      </c>
      <c r="T3149" s="36">
        <v>1</v>
      </c>
      <c r="U3149" s="2">
        <f>SUMIFS(Booking!L:L,Booking!D:D,'Резервации 2026'!E3149)</f>
        <v>494.16000779999996</v>
      </c>
      <c r="V3149" s="2">
        <f t="shared" si="1457"/>
        <v>247.08000389999998</v>
      </c>
      <c r="W3149" t="s">
        <v>262</v>
      </c>
      <c r="X3149" t="s">
        <v>11821</v>
      </c>
      <c r="Y3149" t="s">
        <v>7438</v>
      </c>
      <c r="Z3149" t="str">
        <f t="shared" si="1444"/>
        <v>May</v>
      </c>
      <c r="AA3149" s="6">
        <f t="shared" si="1445"/>
        <v>1</v>
      </c>
      <c r="AB3149" s="6">
        <f t="shared" si="1445"/>
        <v>0</v>
      </c>
      <c r="AC3149" s="6">
        <f t="shared" si="1445"/>
        <v>0</v>
      </c>
      <c r="AD3149" s="6">
        <f t="shared" si="1445"/>
        <v>0</v>
      </c>
      <c r="AE3149" s="6">
        <f t="shared" si="1445"/>
        <v>0</v>
      </c>
      <c r="AF3149" s="6">
        <f t="shared" si="1446"/>
        <v>1</v>
      </c>
      <c r="AG3149" s="6">
        <f t="shared" si="1447"/>
        <v>-1</v>
      </c>
      <c r="AH3149" s="14" t="str">
        <f>LEFT(X3149,2)&amp;"."&amp;VLOOKUP(MID(X3149,4,3),'Data validation'!$A$1:$B$12,2,FALSE)&amp;".2025"</f>
        <v>23.05.2025</v>
      </c>
      <c r="AI3149">
        <f t="shared" si="1448"/>
        <v>21</v>
      </c>
      <c r="AJ3149" t="str">
        <f>H3149&amp;"."&amp;VLOOKUP(I3149,'Data validation'!$A$1:$B$12,2,FALSE)&amp;".2026"</f>
        <v>30.05.2026</v>
      </c>
      <c r="AK3149">
        <f t="shared" si="1449"/>
        <v>22</v>
      </c>
      <c r="AL3149" t="e">
        <f>VLOOKUP(E3149,[2]Sheet1!$A:$B,2,FALSE)</f>
        <v>#N/A</v>
      </c>
    </row>
    <row r="3150" spans="1:38" x14ac:dyDescent="0.25">
      <c r="A3150" t="str">
        <f>VLOOKUP(Q3150,'Data validation'!$K$2:$L$50,2,FALSE)</f>
        <v>BOOKING</v>
      </c>
      <c r="B3150">
        <f t="shared" si="1433"/>
        <v>1</v>
      </c>
      <c r="C3150">
        <f t="shared" si="1434"/>
        <v>1</v>
      </c>
      <c r="D3150">
        <f t="shared" si="1435"/>
        <v>0</v>
      </c>
      <c r="E3150">
        <v>11644</v>
      </c>
      <c r="F3150" t="s">
        <v>11822</v>
      </c>
      <c r="G3150" t="s">
        <v>3113</v>
      </c>
      <c r="H3150" t="str">
        <f t="shared" si="1436"/>
        <v>30</v>
      </c>
      <c r="I3150" t="str">
        <f t="shared" si="1437"/>
        <v>May</v>
      </c>
      <c r="J3150" t="s">
        <v>27</v>
      </c>
      <c r="K3150" t="str">
        <f t="shared" si="1438"/>
        <v>01</v>
      </c>
      <c r="L3150" t="str">
        <f t="shared" si="1439"/>
        <v>Jun</v>
      </c>
      <c r="M3150" s="36">
        <v>2</v>
      </c>
      <c r="N3150">
        <f t="shared" si="1440"/>
        <v>-29</v>
      </c>
      <c r="O3150">
        <f t="shared" si="1441"/>
        <v>1</v>
      </c>
      <c r="P3150">
        <f t="shared" si="1442"/>
        <v>0</v>
      </c>
      <c r="Q3150" t="s">
        <v>587</v>
      </c>
      <c r="R3150" t="s">
        <v>17</v>
      </c>
      <c r="S3150" s="36">
        <v>1</v>
      </c>
      <c r="T3150" s="36">
        <v>2</v>
      </c>
      <c r="U3150" s="2">
        <f>SUMIFS(Booking!L:L,Booking!D:D,'Резервации 2026'!E3150)</f>
        <v>494.16000779999996</v>
      </c>
      <c r="V3150" s="2">
        <f t="shared" si="1457"/>
        <v>247.08000389999998</v>
      </c>
      <c r="W3150" t="s">
        <v>262</v>
      </c>
      <c r="X3150" t="s">
        <v>11823</v>
      </c>
      <c r="Y3150" t="s">
        <v>7438</v>
      </c>
      <c r="Z3150" t="str">
        <f t="shared" si="1444"/>
        <v>May</v>
      </c>
      <c r="AA3150" s="6">
        <f t="shared" si="1445"/>
        <v>1</v>
      </c>
      <c r="AB3150" s="6">
        <f t="shared" si="1445"/>
        <v>0</v>
      </c>
      <c r="AC3150" s="6">
        <f t="shared" si="1445"/>
        <v>0</v>
      </c>
      <c r="AD3150" s="6">
        <f t="shared" si="1445"/>
        <v>0</v>
      </c>
      <c r="AE3150" s="6">
        <f t="shared" si="1445"/>
        <v>0</v>
      </c>
      <c r="AF3150" s="6">
        <f t="shared" si="1446"/>
        <v>1</v>
      </c>
      <c r="AG3150" s="6">
        <f t="shared" si="1447"/>
        <v>-1</v>
      </c>
      <c r="AH3150" s="14" t="str">
        <f>LEFT(X3150,2)&amp;"."&amp;VLOOKUP(MID(X3150,4,3),'Data validation'!$A$1:$B$12,2,FALSE)&amp;".2025"</f>
        <v>23.05.2025</v>
      </c>
      <c r="AI3150">
        <f t="shared" si="1448"/>
        <v>21</v>
      </c>
      <c r="AJ3150" t="str">
        <f>H3150&amp;"."&amp;VLOOKUP(I3150,'Data validation'!$A$1:$B$12,2,FALSE)&amp;".2026"</f>
        <v>30.05.2026</v>
      </c>
      <c r="AK3150">
        <f t="shared" si="1449"/>
        <v>22</v>
      </c>
      <c r="AL3150" t="e">
        <f>VLOOKUP(E3150,[2]Sheet1!$A:$B,2,FALSE)</f>
        <v>#N/A</v>
      </c>
    </row>
    <row r="3151" spans="1:38" x14ac:dyDescent="0.25">
      <c r="A3151" t="str">
        <f>VLOOKUP(Q3151,'Data validation'!$K$2:$L$50,2,FALSE)</f>
        <v>TO</v>
      </c>
      <c r="B3151">
        <f t="shared" si="1433"/>
        <v>0</v>
      </c>
      <c r="C3151">
        <f t="shared" si="1434"/>
        <v>0</v>
      </c>
      <c r="D3151">
        <f t="shared" si="1435"/>
        <v>5</v>
      </c>
      <c r="E3151">
        <v>11715</v>
      </c>
      <c r="F3151" t="s">
        <v>8667</v>
      </c>
      <c r="G3151" t="s">
        <v>94</v>
      </c>
      <c r="H3151" t="str">
        <f t="shared" si="1436"/>
        <v>27</v>
      </c>
      <c r="I3151" t="str">
        <f t="shared" si="1437"/>
        <v>Jul</v>
      </c>
      <c r="J3151" t="s">
        <v>135</v>
      </c>
      <c r="K3151" t="str">
        <f t="shared" si="1438"/>
        <v>01</v>
      </c>
      <c r="L3151" t="str">
        <f t="shared" si="1439"/>
        <v>Aug</v>
      </c>
      <c r="M3151" s="36">
        <v>5</v>
      </c>
      <c r="N3151">
        <f t="shared" si="1440"/>
        <v>-26</v>
      </c>
      <c r="O3151">
        <f t="shared" si="1441"/>
        <v>4</v>
      </c>
      <c r="P3151">
        <f t="shared" si="1442"/>
        <v>0</v>
      </c>
      <c r="Q3151" t="s">
        <v>162</v>
      </c>
      <c r="R3151" t="s">
        <v>188</v>
      </c>
      <c r="S3151" s="36">
        <v>2</v>
      </c>
      <c r="T3151" s="36">
        <v>2</v>
      </c>
      <c r="U3151" s="2">
        <f>SUMIFS(Magelan!L:L,Magelan!D:D,'Резервации 2026'!E3151)</f>
        <v>1884.0510389999999</v>
      </c>
      <c r="V3151" s="2">
        <f t="shared" si="1457"/>
        <v>376.8102078</v>
      </c>
      <c r="W3151" t="s">
        <v>262</v>
      </c>
      <c r="X3151" t="s">
        <v>11824</v>
      </c>
      <c r="Y3151" t="s">
        <v>1761</v>
      </c>
      <c r="Z3151" t="str">
        <f t="shared" si="1444"/>
        <v>May</v>
      </c>
      <c r="AA3151" s="6">
        <f t="shared" si="1445"/>
        <v>0</v>
      </c>
      <c r="AB3151" s="6">
        <f t="shared" si="1445"/>
        <v>0</v>
      </c>
      <c r="AC3151" s="6">
        <f t="shared" si="1445"/>
        <v>4</v>
      </c>
      <c r="AD3151" s="6">
        <f t="shared" si="1445"/>
        <v>0</v>
      </c>
      <c r="AE3151" s="6">
        <f t="shared" si="1445"/>
        <v>0</v>
      </c>
      <c r="AF3151" s="6">
        <f t="shared" si="1446"/>
        <v>4</v>
      </c>
      <c r="AG3151" s="6">
        <f t="shared" si="1447"/>
        <v>-1</v>
      </c>
      <c r="AH3151" s="14" t="str">
        <f>LEFT(X3151,2)&amp;"."&amp;VLOOKUP(MID(X3151,4,3),'Data validation'!$A$1:$B$12,2,FALSE)&amp;".2025"</f>
        <v>26.05.2025</v>
      </c>
      <c r="AI3151">
        <f t="shared" si="1448"/>
        <v>22</v>
      </c>
      <c r="AJ3151" t="str">
        <f>H3151&amp;"."&amp;VLOOKUP(I3151,'Data validation'!$A$1:$B$12,2,FALSE)&amp;".2026"</f>
        <v>27.07.2026</v>
      </c>
      <c r="AK3151">
        <f t="shared" si="1449"/>
        <v>31</v>
      </c>
      <c r="AL3151" t="e">
        <f>VLOOKUP(E3151,[2]Sheet1!$A:$B,2,FALSE)</f>
        <v>#N/A</v>
      </c>
    </row>
    <row r="3152" spans="1:38" x14ac:dyDescent="0.25">
      <c r="A3152" t="str">
        <f>VLOOKUP(Q3152,'Data validation'!$K$2:$L$50,2,FALSE)</f>
        <v>TO</v>
      </c>
      <c r="B3152">
        <f t="shared" si="1433"/>
        <v>0</v>
      </c>
      <c r="C3152">
        <f t="shared" si="1434"/>
        <v>0</v>
      </c>
      <c r="D3152">
        <f t="shared" si="1435"/>
        <v>7</v>
      </c>
      <c r="E3152">
        <v>11645</v>
      </c>
      <c r="F3152" t="s">
        <v>11825</v>
      </c>
      <c r="G3152" t="s">
        <v>135</v>
      </c>
      <c r="H3152" t="str">
        <f t="shared" si="1436"/>
        <v>01</v>
      </c>
      <c r="I3152" t="str">
        <f t="shared" si="1437"/>
        <v>Aug</v>
      </c>
      <c r="J3152" t="s">
        <v>259</v>
      </c>
      <c r="K3152" t="str">
        <f t="shared" si="1438"/>
        <v>08</v>
      </c>
      <c r="L3152" t="str">
        <f t="shared" si="1439"/>
        <v>Aug</v>
      </c>
      <c r="M3152" s="36">
        <v>7</v>
      </c>
      <c r="N3152">
        <f t="shared" si="1440"/>
        <v>7</v>
      </c>
      <c r="O3152">
        <f t="shared" si="1441"/>
        <v>0</v>
      </c>
      <c r="P3152">
        <f t="shared" si="1442"/>
        <v>0</v>
      </c>
      <c r="Q3152" t="s">
        <v>56</v>
      </c>
      <c r="R3152" t="s">
        <v>188</v>
      </c>
      <c r="S3152" s="36">
        <v>1</v>
      </c>
      <c r="T3152" s="36">
        <v>0</v>
      </c>
      <c r="U3152" s="2">
        <f>SUMIFS(Novoton!L:L,Novoton!D:D,'Резервации 2026'!E3152)</f>
        <v>1600.1818727999998</v>
      </c>
      <c r="V3152" s="2">
        <f t="shared" ref="V3152" si="1458">+U3152/M3152</f>
        <v>228.59741039999997</v>
      </c>
      <c r="W3152" t="s">
        <v>227</v>
      </c>
      <c r="X3152" t="s">
        <v>11826</v>
      </c>
      <c r="Y3152" t="s">
        <v>11368</v>
      </c>
      <c r="Z3152" t="str">
        <f t="shared" si="1444"/>
        <v>May</v>
      </c>
      <c r="AA3152" s="6">
        <f t="shared" si="1445"/>
        <v>0</v>
      </c>
      <c r="AB3152" s="6">
        <f t="shared" si="1445"/>
        <v>0</v>
      </c>
      <c r="AC3152" s="6">
        <f t="shared" si="1445"/>
        <v>0</v>
      </c>
      <c r="AD3152" s="6">
        <f t="shared" si="1445"/>
        <v>7</v>
      </c>
      <c r="AE3152" s="6">
        <f t="shared" si="1445"/>
        <v>0</v>
      </c>
      <c r="AF3152" s="6">
        <f t="shared" si="1446"/>
        <v>7</v>
      </c>
      <c r="AG3152" s="6">
        <f t="shared" si="1447"/>
        <v>0</v>
      </c>
      <c r="AH3152" s="14" t="str">
        <f>LEFT(X3152,2)&amp;"."&amp;VLOOKUP(MID(X3152,4,3),'Data validation'!$A$1:$B$12,2,FALSE)&amp;".2025"</f>
        <v>24.05.2025</v>
      </c>
      <c r="AI3152">
        <f t="shared" si="1448"/>
        <v>21</v>
      </c>
      <c r="AJ3152" t="str">
        <f>H3152&amp;"."&amp;VLOOKUP(I3152,'Data validation'!$A$1:$B$12,2,FALSE)&amp;".2026"</f>
        <v>01.08.2026</v>
      </c>
      <c r="AK3152">
        <f t="shared" si="1449"/>
        <v>31</v>
      </c>
      <c r="AL3152" t="e">
        <f>VLOOKUP(E3152,[2]Sheet1!$A:$B,2,FALSE)</f>
        <v>#N/A</v>
      </c>
    </row>
    <row r="3153" spans="1:38" x14ac:dyDescent="0.25">
      <c r="A3153" t="str">
        <f>VLOOKUP(Q3153,'Data validation'!$K$2:$L$50,2,FALSE)</f>
        <v>BOOKING</v>
      </c>
      <c r="B3153">
        <f t="shared" ref="B3153:B3198" si="1459">AA3153+IF(I3153="Jun",IF(_xlfn.NUMBERVALUE(H3153)&gt;14,0,IF(_xlfn.NUMBERVALUE(K3153)&lt;14,M3153,15-_xlfn.NUMBERVALUE(H3153))),0)</f>
        <v>0</v>
      </c>
      <c r="C3153">
        <f t="shared" ref="C3153:C3198" si="1460">M3153-B3153-D3153</f>
        <v>0</v>
      </c>
      <c r="D3153">
        <f t="shared" ref="D3153:D3198" si="1461">IF(L3153="Jul",IF(_xlfn.NUMBERVALUE(K3153)&lt;11,0,IF(I3153="Jul",IF(_xlfn.NUMBERVALUE(H3153)&gt;11,M3153,_xlfn.NUMBERVALUE(K3153)-11),0)),0)+IF(L3153="Aug",IF(_xlfn.NUMBERVALUE(K3153)&gt;24,IF(_xlfn.NUMBERVALUE(H3153)&gt;24,0,25-_xlfn.NUMBERVALUE(H3153)),IF(I3153="Aug",M3153,_xlfn.NUMBERVALUE(K3153)-1+32-_xlfn.NUMBERVALUE(H3153))),0)</f>
        <v>5</v>
      </c>
      <c r="E3153">
        <v>11648</v>
      </c>
      <c r="F3153" t="s">
        <v>11827</v>
      </c>
      <c r="G3153" t="s">
        <v>513</v>
      </c>
      <c r="H3153" t="str">
        <f t="shared" ref="H3153:H3198" si="1462">LEFT(G3153,2)</f>
        <v>29</v>
      </c>
      <c r="I3153" t="str">
        <f t="shared" ref="I3153:I3198" si="1463">MID(G3153,4,3)</f>
        <v>Jul</v>
      </c>
      <c r="J3153" t="s">
        <v>340</v>
      </c>
      <c r="K3153" t="str">
        <f t="shared" ref="K3153:K3198" si="1464">LEFT(J3153,2)</f>
        <v>03</v>
      </c>
      <c r="L3153" t="str">
        <f t="shared" ref="L3153:L3198" si="1465">MID(J3153,4,3)</f>
        <v>Aug</v>
      </c>
      <c r="M3153" s="36">
        <v>5</v>
      </c>
      <c r="N3153">
        <f t="shared" ref="N3153:N3198" si="1466">+K3153-H3153</f>
        <v>-26</v>
      </c>
      <c r="O3153">
        <f t="shared" ref="O3153:O3198" si="1467">IF(I3153=L3153,0,31-H3153)</f>
        <v>2</v>
      </c>
      <c r="P3153">
        <f t="shared" ref="P3153:P3198" si="1468">IF(I3153=L3153,0,K3153-1)</f>
        <v>2</v>
      </c>
      <c r="Q3153" t="s">
        <v>587</v>
      </c>
      <c r="R3153" t="s">
        <v>17</v>
      </c>
      <c r="S3153" s="36">
        <v>2</v>
      </c>
      <c r="T3153" s="36">
        <v>1</v>
      </c>
      <c r="U3153" s="2">
        <v>2383.6005247706421</v>
      </c>
      <c r="V3153" s="2">
        <v>476.72010495412843</v>
      </c>
      <c r="W3153" t="s">
        <v>262</v>
      </c>
      <c r="X3153" t="s">
        <v>11828</v>
      </c>
      <c r="Y3153" t="s">
        <v>7488</v>
      </c>
      <c r="Z3153" t="str">
        <f t="shared" ref="Z3153:Z3198" si="1469">MID(X3153,4,3)</f>
        <v>May</v>
      </c>
      <c r="AA3153" s="6">
        <f t="shared" ref="AA3153:AE3184" si="1470">IF($I3153=AA$1,IF($L3153=AA$1,$M3153,$O3153),IF($L3153=AA$1,$P3153,0))</f>
        <v>0</v>
      </c>
      <c r="AB3153" s="6">
        <f t="shared" si="1470"/>
        <v>0</v>
      </c>
      <c r="AC3153" s="6">
        <f t="shared" si="1470"/>
        <v>2</v>
      </c>
      <c r="AD3153" s="6">
        <f t="shared" si="1470"/>
        <v>2</v>
      </c>
      <c r="AE3153" s="6">
        <f t="shared" si="1470"/>
        <v>0</v>
      </c>
      <c r="AF3153" s="6">
        <f t="shared" ref="AF3153:AF3198" si="1471">SUM(AA3153:AE3153)</f>
        <v>4</v>
      </c>
      <c r="AG3153" s="6">
        <f t="shared" ref="AG3153:AG3198" si="1472">+AF3153-M3153</f>
        <v>-1</v>
      </c>
      <c r="AH3153" s="14" t="str">
        <f>LEFT(X3153,2)&amp;"."&amp;VLOOKUP(MID(X3153,4,3),'Data validation'!$A$1:$B$12,2,FALSE)&amp;".2025"</f>
        <v>24.05.2025</v>
      </c>
      <c r="AI3153">
        <f t="shared" ref="AI3153:AI3198" si="1473">WEEKNUM(AH3153)</f>
        <v>21</v>
      </c>
      <c r="AJ3153" t="str">
        <f>H3153&amp;"."&amp;VLOOKUP(I3153,'Data validation'!$A$1:$B$12,2,FALSE)&amp;".2026"</f>
        <v>29.07.2026</v>
      </c>
      <c r="AK3153">
        <f t="shared" ref="AK3153:AK3198" si="1474">WEEKNUM(AJ3153)</f>
        <v>31</v>
      </c>
      <c r="AL3153" t="e">
        <f>VLOOKUP(E3153,[2]Sheet1!$A:$B,2,FALSE)</f>
        <v>#N/A</v>
      </c>
    </row>
    <row r="3154" spans="1:38" x14ac:dyDescent="0.25">
      <c r="A3154" t="str">
        <f>VLOOKUP(Q3154,'Data validation'!$K$2:$L$50,2,FALSE)</f>
        <v>BOOKING</v>
      </c>
      <c r="B3154">
        <f t="shared" si="1459"/>
        <v>1</v>
      </c>
      <c r="C3154">
        <f t="shared" si="1460"/>
        <v>1</v>
      </c>
      <c r="D3154">
        <f t="shared" si="1461"/>
        <v>0</v>
      </c>
      <c r="E3154">
        <v>11608</v>
      </c>
      <c r="F3154" t="s">
        <v>11829</v>
      </c>
      <c r="G3154" t="s">
        <v>3113</v>
      </c>
      <c r="H3154" t="str">
        <f t="shared" si="1462"/>
        <v>30</v>
      </c>
      <c r="I3154" t="str">
        <f t="shared" si="1463"/>
        <v>May</v>
      </c>
      <c r="J3154" t="s">
        <v>27</v>
      </c>
      <c r="K3154" t="str">
        <f t="shared" si="1464"/>
        <v>01</v>
      </c>
      <c r="L3154" t="str">
        <f t="shared" si="1465"/>
        <v>Jun</v>
      </c>
      <c r="M3154" s="36">
        <v>2</v>
      </c>
      <c r="N3154">
        <f t="shared" si="1466"/>
        <v>-29</v>
      </c>
      <c r="O3154">
        <f t="shared" si="1467"/>
        <v>1</v>
      </c>
      <c r="P3154">
        <f t="shared" si="1468"/>
        <v>0</v>
      </c>
      <c r="Q3154" t="s">
        <v>587</v>
      </c>
      <c r="R3154" t="s">
        <v>110</v>
      </c>
      <c r="S3154" s="36">
        <v>2</v>
      </c>
      <c r="T3154" s="36">
        <v>2</v>
      </c>
      <c r="U3154" s="2">
        <f>SUMIFS(Booking!L:L,Booking!D:D,'Резервации 2026'!E3154)</f>
        <v>950.53337999999997</v>
      </c>
      <c r="V3154" s="2">
        <f t="shared" ref="V3154" si="1475">+U3154/M3154</f>
        <v>475.26668999999998</v>
      </c>
      <c r="W3154" t="s">
        <v>262</v>
      </c>
      <c r="X3154" t="s">
        <v>11830</v>
      </c>
      <c r="Y3154" t="s">
        <v>11481</v>
      </c>
      <c r="Z3154" t="str">
        <f t="shared" si="1469"/>
        <v>May</v>
      </c>
      <c r="AA3154" s="6">
        <f t="shared" si="1470"/>
        <v>1</v>
      </c>
      <c r="AB3154" s="6">
        <f t="shared" si="1470"/>
        <v>0</v>
      </c>
      <c r="AC3154" s="6">
        <f t="shared" si="1470"/>
        <v>0</v>
      </c>
      <c r="AD3154" s="6">
        <f t="shared" si="1470"/>
        <v>0</v>
      </c>
      <c r="AE3154" s="6">
        <f t="shared" si="1470"/>
        <v>0</v>
      </c>
      <c r="AF3154" s="6">
        <f t="shared" si="1471"/>
        <v>1</v>
      </c>
      <c r="AG3154" s="6">
        <f t="shared" si="1472"/>
        <v>-1</v>
      </c>
      <c r="AH3154" s="14" t="str">
        <f>LEFT(X3154,2)&amp;"."&amp;VLOOKUP(MID(X3154,4,3),'Data validation'!$A$1:$B$12,2,FALSE)&amp;".2025"</f>
        <v>21.05.2025</v>
      </c>
      <c r="AI3154">
        <f t="shared" si="1473"/>
        <v>21</v>
      </c>
      <c r="AJ3154" t="str">
        <f>H3154&amp;"."&amp;VLOOKUP(I3154,'Data validation'!$A$1:$B$12,2,FALSE)&amp;".2026"</f>
        <v>30.05.2026</v>
      </c>
      <c r="AK3154">
        <f t="shared" si="1474"/>
        <v>22</v>
      </c>
      <c r="AL3154" t="e">
        <f>VLOOKUP(E3154,[2]Sheet1!$A:$B,2,FALSE)</f>
        <v>#N/A</v>
      </c>
    </row>
    <row r="3155" spans="1:38" x14ac:dyDescent="0.25">
      <c r="A3155" t="str">
        <f>VLOOKUP(Q3155,'Data validation'!$K$2:$L$50,2,FALSE)</f>
        <v>ITAKA</v>
      </c>
      <c r="B3155">
        <f t="shared" si="1459"/>
        <v>0</v>
      </c>
      <c r="C3155">
        <f t="shared" si="1460"/>
        <v>7</v>
      </c>
      <c r="D3155">
        <f t="shared" si="1461"/>
        <v>0</v>
      </c>
      <c r="E3155">
        <v>11469</v>
      </c>
      <c r="F3155" t="s">
        <v>11831</v>
      </c>
      <c r="G3155" t="s">
        <v>950</v>
      </c>
      <c r="H3155" t="str">
        <f t="shared" si="1462"/>
        <v>26</v>
      </c>
      <c r="I3155" t="str">
        <f t="shared" si="1463"/>
        <v>Jun</v>
      </c>
      <c r="J3155" t="s">
        <v>181</v>
      </c>
      <c r="K3155" t="str">
        <f t="shared" si="1464"/>
        <v>03</v>
      </c>
      <c r="L3155" t="str">
        <f t="shared" si="1465"/>
        <v>Jul</v>
      </c>
      <c r="M3155" s="36">
        <v>7</v>
      </c>
      <c r="N3155">
        <f t="shared" si="1466"/>
        <v>-23</v>
      </c>
      <c r="O3155">
        <f t="shared" si="1467"/>
        <v>5</v>
      </c>
      <c r="P3155">
        <f t="shared" si="1468"/>
        <v>2</v>
      </c>
      <c r="Q3155" t="s">
        <v>1445</v>
      </c>
      <c r="R3155" t="s">
        <v>20</v>
      </c>
      <c r="S3155" s="36">
        <v>1</v>
      </c>
      <c r="T3155" s="36">
        <v>1</v>
      </c>
      <c r="U3155" s="2">
        <f>SUMIFS(Itaka!L:L,Itaka!D:D,'Резервации 2026'!E3155)</f>
        <v>1808.6929091</v>
      </c>
      <c r="V3155" s="2">
        <f t="shared" ref="V3155:V3156" si="1476">+U3155/M3155</f>
        <v>258.38470130000002</v>
      </c>
      <c r="W3155" t="s">
        <v>4628</v>
      </c>
      <c r="X3155" t="s">
        <v>11832</v>
      </c>
      <c r="Y3155" t="s">
        <v>11687</v>
      </c>
      <c r="Z3155" t="str">
        <f t="shared" si="1469"/>
        <v>May</v>
      </c>
      <c r="AA3155" s="6">
        <f t="shared" si="1470"/>
        <v>0</v>
      </c>
      <c r="AB3155" s="6">
        <f t="shared" si="1470"/>
        <v>5</v>
      </c>
      <c r="AC3155" s="6">
        <f t="shared" si="1470"/>
        <v>2</v>
      </c>
      <c r="AD3155" s="6">
        <f t="shared" si="1470"/>
        <v>0</v>
      </c>
      <c r="AE3155" s="6">
        <f t="shared" si="1470"/>
        <v>0</v>
      </c>
      <c r="AF3155" s="6">
        <f t="shared" si="1471"/>
        <v>7</v>
      </c>
      <c r="AG3155" s="6">
        <f t="shared" si="1472"/>
        <v>0</v>
      </c>
      <c r="AH3155" s="14" t="str">
        <f>LEFT(X3155,2)&amp;"."&amp;VLOOKUP(MID(X3155,4,3),'Data validation'!$A$1:$B$12,2,FALSE)&amp;".2025"</f>
        <v>13.05.2025</v>
      </c>
      <c r="AI3155">
        <f t="shared" si="1473"/>
        <v>20</v>
      </c>
      <c r="AJ3155" t="str">
        <f>H3155&amp;"."&amp;VLOOKUP(I3155,'Data validation'!$A$1:$B$12,2,FALSE)&amp;".2026"</f>
        <v>26.06.2026</v>
      </c>
      <c r="AK3155">
        <f t="shared" si="1474"/>
        <v>26</v>
      </c>
      <c r="AL3155" t="e">
        <f>VLOOKUP(E3155,[2]Sheet1!$A:$B,2,FALSE)</f>
        <v>#N/A</v>
      </c>
    </row>
    <row r="3156" spans="1:38" x14ac:dyDescent="0.25">
      <c r="A3156" t="str">
        <f>VLOOKUP(Q3156,'Data validation'!$K$2:$L$50,2,FALSE)</f>
        <v>ITAKA</v>
      </c>
      <c r="B3156">
        <f t="shared" si="1459"/>
        <v>0</v>
      </c>
      <c r="C3156">
        <f t="shared" si="1460"/>
        <v>7</v>
      </c>
      <c r="D3156">
        <f t="shared" si="1461"/>
        <v>0</v>
      </c>
      <c r="E3156">
        <v>11468</v>
      </c>
      <c r="F3156" t="s">
        <v>11831</v>
      </c>
      <c r="G3156" t="s">
        <v>950</v>
      </c>
      <c r="H3156" t="str">
        <f t="shared" si="1462"/>
        <v>26</v>
      </c>
      <c r="I3156" t="str">
        <f t="shared" si="1463"/>
        <v>Jun</v>
      </c>
      <c r="J3156" t="s">
        <v>181</v>
      </c>
      <c r="K3156" t="str">
        <f t="shared" si="1464"/>
        <v>03</v>
      </c>
      <c r="L3156" t="str">
        <f t="shared" si="1465"/>
        <v>Jul</v>
      </c>
      <c r="M3156" s="36">
        <v>7</v>
      </c>
      <c r="N3156">
        <f t="shared" si="1466"/>
        <v>-23</v>
      </c>
      <c r="O3156">
        <f t="shared" si="1467"/>
        <v>5</v>
      </c>
      <c r="P3156">
        <f t="shared" si="1468"/>
        <v>2</v>
      </c>
      <c r="Q3156" t="s">
        <v>1445</v>
      </c>
      <c r="R3156" t="s">
        <v>20</v>
      </c>
      <c r="S3156" s="36">
        <v>2</v>
      </c>
      <c r="T3156" s="36">
        <v>0</v>
      </c>
      <c r="U3156" s="2">
        <f>SUMIFS(Itaka!L:L,Itaka!D:D,'Резервации 2026'!E3156)</f>
        <v>1808.6929091</v>
      </c>
      <c r="V3156" s="2">
        <f t="shared" si="1476"/>
        <v>258.38470130000002</v>
      </c>
      <c r="W3156" t="s">
        <v>4628</v>
      </c>
      <c r="X3156" t="s">
        <v>11832</v>
      </c>
      <c r="Y3156" t="s">
        <v>11687</v>
      </c>
      <c r="Z3156" t="str">
        <f t="shared" si="1469"/>
        <v>May</v>
      </c>
      <c r="AA3156" s="6">
        <f t="shared" si="1470"/>
        <v>0</v>
      </c>
      <c r="AB3156" s="6">
        <f t="shared" si="1470"/>
        <v>5</v>
      </c>
      <c r="AC3156" s="6">
        <f t="shared" si="1470"/>
        <v>2</v>
      </c>
      <c r="AD3156" s="6">
        <f t="shared" si="1470"/>
        <v>0</v>
      </c>
      <c r="AE3156" s="6">
        <f t="shared" si="1470"/>
        <v>0</v>
      </c>
      <c r="AF3156" s="6">
        <f t="shared" si="1471"/>
        <v>7</v>
      </c>
      <c r="AG3156" s="6">
        <f t="shared" si="1472"/>
        <v>0</v>
      </c>
      <c r="AH3156" s="14" t="str">
        <f>LEFT(X3156,2)&amp;"."&amp;VLOOKUP(MID(X3156,4,3),'Data validation'!$A$1:$B$12,2,FALSE)&amp;".2025"</f>
        <v>13.05.2025</v>
      </c>
      <c r="AI3156">
        <f t="shared" si="1473"/>
        <v>20</v>
      </c>
      <c r="AJ3156" t="str">
        <f>H3156&amp;"."&amp;VLOOKUP(I3156,'Data validation'!$A$1:$B$12,2,FALSE)&amp;".2026"</f>
        <v>26.06.2026</v>
      </c>
      <c r="AK3156">
        <f t="shared" si="1474"/>
        <v>26</v>
      </c>
      <c r="AL3156" t="e">
        <f>VLOOKUP(E3156,[2]Sheet1!$A:$B,2,FALSE)</f>
        <v>#N/A</v>
      </c>
    </row>
    <row r="3157" spans="1:38" x14ac:dyDescent="0.25">
      <c r="A3157" t="str">
        <f>VLOOKUP(Q3157,'Data validation'!$K$2:$L$50,2,FALSE)</f>
        <v>BOOKING</v>
      </c>
      <c r="B3157">
        <f t="shared" si="1459"/>
        <v>1</v>
      </c>
      <c r="C3157">
        <f t="shared" si="1460"/>
        <v>2</v>
      </c>
      <c r="D3157">
        <f t="shared" si="1461"/>
        <v>0</v>
      </c>
      <c r="E3157">
        <v>11470</v>
      </c>
      <c r="F3157" t="s">
        <v>11833</v>
      </c>
      <c r="G3157" t="s">
        <v>3113</v>
      </c>
      <c r="H3157" t="str">
        <f t="shared" si="1462"/>
        <v>30</v>
      </c>
      <c r="I3157" t="str">
        <f t="shared" si="1463"/>
        <v>May</v>
      </c>
      <c r="J3157" t="s">
        <v>4651</v>
      </c>
      <c r="K3157" t="str">
        <f t="shared" si="1464"/>
        <v>02</v>
      </c>
      <c r="L3157" t="str">
        <f t="shared" si="1465"/>
        <v>Jun</v>
      </c>
      <c r="M3157" s="36">
        <v>3</v>
      </c>
      <c r="N3157">
        <f t="shared" si="1466"/>
        <v>-28</v>
      </c>
      <c r="O3157">
        <f t="shared" si="1467"/>
        <v>1</v>
      </c>
      <c r="P3157">
        <f t="shared" si="1468"/>
        <v>1</v>
      </c>
      <c r="Q3157" t="s">
        <v>587</v>
      </c>
      <c r="R3157" t="s">
        <v>25</v>
      </c>
      <c r="S3157" s="36">
        <v>2</v>
      </c>
      <c r="T3157" s="36">
        <v>1</v>
      </c>
      <c r="U3157" s="2">
        <f>SUMIFS(Booking!L:L,Booking!D:D,'Резервации 2026'!E3157)</f>
        <v>789.17740500000002</v>
      </c>
      <c r="V3157" s="2">
        <f t="shared" ref="V3157" si="1477">+U3157/M3157</f>
        <v>263.05913500000003</v>
      </c>
      <c r="W3157" t="s">
        <v>262</v>
      </c>
      <c r="X3157" t="s">
        <v>11834</v>
      </c>
      <c r="Y3157" t="s">
        <v>11337</v>
      </c>
      <c r="Z3157" t="str">
        <f t="shared" si="1469"/>
        <v>May</v>
      </c>
      <c r="AA3157" s="6">
        <f t="shared" si="1470"/>
        <v>1</v>
      </c>
      <c r="AB3157" s="6">
        <f t="shared" si="1470"/>
        <v>1</v>
      </c>
      <c r="AC3157" s="6">
        <f t="shared" si="1470"/>
        <v>0</v>
      </c>
      <c r="AD3157" s="6">
        <f t="shared" si="1470"/>
        <v>0</v>
      </c>
      <c r="AE3157" s="6">
        <f t="shared" si="1470"/>
        <v>0</v>
      </c>
      <c r="AF3157" s="6">
        <f t="shared" si="1471"/>
        <v>2</v>
      </c>
      <c r="AG3157" s="6">
        <f t="shared" si="1472"/>
        <v>-1</v>
      </c>
      <c r="AH3157" s="14" t="str">
        <f>LEFT(X3157,2)&amp;"."&amp;VLOOKUP(MID(X3157,4,3),'Data validation'!$A$1:$B$12,2,FALSE)&amp;".2025"</f>
        <v>13.05.2025</v>
      </c>
      <c r="AI3157">
        <f t="shared" si="1473"/>
        <v>20</v>
      </c>
      <c r="AJ3157" t="str">
        <f>H3157&amp;"."&amp;VLOOKUP(I3157,'Data validation'!$A$1:$B$12,2,FALSE)&amp;".2026"</f>
        <v>30.05.2026</v>
      </c>
      <c r="AK3157">
        <f t="shared" si="1474"/>
        <v>22</v>
      </c>
      <c r="AL3157" t="e">
        <f>VLOOKUP(E3157,[2]Sheet1!$A:$B,2,FALSE)</f>
        <v>#N/A</v>
      </c>
    </row>
    <row r="3158" spans="1:38" x14ac:dyDescent="0.25">
      <c r="A3158" t="str">
        <f>VLOOKUP(Q3158,'Data validation'!$K$2:$L$50,2,FALSE)</f>
        <v>BOOKING</v>
      </c>
      <c r="B3158">
        <f t="shared" si="1459"/>
        <v>0</v>
      </c>
      <c r="C3158">
        <f t="shared" si="1460"/>
        <v>0</v>
      </c>
      <c r="D3158">
        <f t="shared" si="1461"/>
        <v>5</v>
      </c>
      <c r="E3158">
        <v>11649</v>
      </c>
      <c r="F3158" t="s">
        <v>11827</v>
      </c>
      <c r="G3158" t="s">
        <v>513</v>
      </c>
      <c r="H3158" t="str">
        <f t="shared" si="1462"/>
        <v>29</v>
      </c>
      <c r="I3158" t="str">
        <f t="shared" si="1463"/>
        <v>Jul</v>
      </c>
      <c r="J3158" t="s">
        <v>340</v>
      </c>
      <c r="K3158" t="str">
        <f t="shared" si="1464"/>
        <v>03</v>
      </c>
      <c r="L3158" t="str">
        <f t="shared" si="1465"/>
        <v>Aug</v>
      </c>
      <c r="M3158" s="36">
        <v>5</v>
      </c>
      <c r="N3158">
        <f t="shared" si="1466"/>
        <v>-26</v>
      </c>
      <c r="O3158">
        <f t="shared" si="1467"/>
        <v>2</v>
      </c>
      <c r="P3158">
        <f t="shared" si="1468"/>
        <v>2</v>
      </c>
      <c r="Q3158" t="s">
        <v>587</v>
      </c>
      <c r="R3158" t="s">
        <v>188</v>
      </c>
      <c r="S3158" s="36">
        <v>3</v>
      </c>
      <c r="T3158" s="36">
        <v>0</v>
      </c>
      <c r="U3158" s="2">
        <v>3629.9487064220179</v>
      </c>
      <c r="V3158" s="2">
        <v>725.98974128440364</v>
      </c>
      <c r="X3158" t="s">
        <v>11828</v>
      </c>
      <c r="Y3158" t="s">
        <v>7488</v>
      </c>
      <c r="Z3158" t="str">
        <f t="shared" si="1469"/>
        <v>May</v>
      </c>
      <c r="AA3158" s="6">
        <f t="shared" si="1470"/>
        <v>0</v>
      </c>
      <c r="AB3158" s="6">
        <f t="shared" si="1470"/>
        <v>0</v>
      </c>
      <c r="AC3158" s="6">
        <f t="shared" si="1470"/>
        <v>2</v>
      </c>
      <c r="AD3158" s="6">
        <f t="shared" si="1470"/>
        <v>2</v>
      </c>
      <c r="AE3158" s="6">
        <f t="shared" si="1470"/>
        <v>0</v>
      </c>
      <c r="AF3158" s="6">
        <f t="shared" si="1471"/>
        <v>4</v>
      </c>
      <c r="AG3158" s="6">
        <f t="shared" si="1472"/>
        <v>-1</v>
      </c>
      <c r="AH3158" s="14" t="str">
        <f>LEFT(X3158,2)&amp;"."&amp;VLOOKUP(MID(X3158,4,3),'Data validation'!$A$1:$B$12,2,FALSE)&amp;".2025"</f>
        <v>24.05.2025</v>
      </c>
      <c r="AI3158">
        <f t="shared" si="1473"/>
        <v>21</v>
      </c>
      <c r="AJ3158" t="str">
        <f>H3158&amp;"."&amp;VLOOKUP(I3158,'Data validation'!$A$1:$B$12,2,FALSE)&amp;".2026"</f>
        <v>29.07.2026</v>
      </c>
      <c r="AK3158">
        <f t="shared" si="1474"/>
        <v>31</v>
      </c>
      <c r="AL3158" t="e">
        <f>VLOOKUP(E3158,[2]Sheet1!$A:$B,2,FALSE)</f>
        <v>#N/A</v>
      </c>
    </row>
    <row r="3159" spans="1:38" x14ac:dyDescent="0.25">
      <c r="A3159" t="str">
        <f>VLOOKUP(Q3159,'Data validation'!$K$2:$L$50,2,FALSE)</f>
        <v>BOOKING</v>
      </c>
      <c r="B3159">
        <f t="shared" si="1459"/>
        <v>0</v>
      </c>
      <c r="C3159">
        <f t="shared" si="1460"/>
        <v>0</v>
      </c>
      <c r="D3159">
        <f t="shared" si="1461"/>
        <v>3</v>
      </c>
      <c r="E3159">
        <v>11471</v>
      </c>
      <c r="F3159" t="s">
        <v>11835</v>
      </c>
      <c r="G3159" t="s">
        <v>495</v>
      </c>
      <c r="H3159" t="str">
        <f t="shared" si="1462"/>
        <v>28</v>
      </c>
      <c r="I3159" t="str">
        <f t="shared" si="1463"/>
        <v>Jul</v>
      </c>
      <c r="J3159" t="s">
        <v>108</v>
      </c>
      <c r="K3159" t="str">
        <f t="shared" si="1464"/>
        <v>31</v>
      </c>
      <c r="L3159" t="str">
        <f t="shared" si="1465"/>
        <v>Jul</v>
      </c>
      <c r="M3159" s="36">
        <v>3</v>
      </c>
      <c r="N3159">
        <f t="shared" si="1466"/>
        <v>3</v>
      </c>
      <c r="O3159">
        <f t="shared" si="1467"/>
        <v>0</v>
      </c>
      <c r="P3159">
        <f t="shared" si="1468"/>
        <v>0</v>
      </c>
      <c r="Q3159" t="s">
        <v>587</v>
      </c>
      <c r="R3159" t="s">
        <v>20</v>
      </c>
      <c r="S3159" s="36">
        <v>2</v>
      </c>
      <c r="T3159" s="36">
        <v>1</v>
      </c>
      <c r="U3159" s="2">
        <v>1465.0422737614679</v>
      </c>
      <c r="V3159" s="2">
        <v>488.34742458715596</v>
      </c>
      <c r="X3159" t="s">
        <v>11836</v>
      </c>
      <c r="Y3159" t="s">
        <v>11337</v>
      </c>
      <c r="Z3159" t="str">
        <f t="shared" si="1469"/>
        <v>May</v>
      </c>
      <c r="AA3159" s="6">
        <f t="shared" si="1470"/>
        <v>0</v>
      </c>
      <c r="AB3159" s="6">
        <f t="shared" si="1470"/>
        <v>0</v>
      </c>
      <c r="AC3159" s="6">
        <f t="shared" si="1470"/>
        <v>3</v>
      </c>
      <c r="AD3159" s="6">
        <f t="shared" si="1470"/>
        <v>0</v>
      </c>
      <c r="AE3159" s="6">
        <f t="shared" si="1470"/>
        <v>0</v>
      </c>
      <c r="AF3159" s="6">
        <f t="shared" si="1471"/>
        <v>3</v>
      </c>
      <c r="AG3159" s="6">
        <f t="shared" si="1472"/>
        <v>0</v>
      </c>
      <c r="AH3159" s="14" t="str">
        <f>LEFT(X3159,2)&amp;"."&amp;VLOOKUP(MID(X3159,4,3),'Data validation'!$A$1:$B$12,2,FALSE)&amp;".2025"</f>
        <v>13.05.2025</v>
      </c>
      <c r="AI3159">
        <f t="shared" si="1473"/>
        <v>20</v>
      </c>
      <c r="AJ3159" t="str">
        <f>H3159&amp;"."&amp;VLOOKUP(I3159,'Data validation'!$A$1:$B$12,2,FALSE)&amp;".2026"</f>
        <v>28.07.2026</v>
      </c>
      <c r="AK3159">
        <f t="shared" si="1474"/>
        <v>31</v>
      </c>
      <c r="AL3159" t="e">
        <f>VLOOKUP(E3159,[2]Sheet1!$A:$B,2,FALSE)</f>
        <v>#N/A</v>
      </c>
    </row>
    <row r="3160" spans="1:38" x14ac:dyDescent="0.25">
      <c r="A3160" t="str">
        <f>VLOOKUP(Q3160,'Data validation'!$K$2:$L$50,2,FALSE)</f>
        <v>BOOKING</v>
      </c>
      <c r="B3160">
        <f t="shared" si="1459"/>
        <v>0</v>
      </c>
      <c r="C3160">
        <f t="shared" si="1460"/>
        <v>0</v>
      </c>
      <c r="D3160">
        <f t="shared" si="1461"/>
        <v>3</v>
      </c>
      <c r="E3160">
        <v>11561</v>
      </c>
      <c r="F3160" t="s">
        <v>11837</v>
      </c>
      <c r="G3160" t="s">
        <v>108</v>
      </c>
      <c r="H3160" t="str">
        <f t="shared" si="1462"/>
        <v>31</v>
      </c>
      <c r="I3160" t="str">
        <f t="shared" si="1463"/>
        <v>Jul</v>
      </c>
      <c r="J3160" t="s">
        <v>340</v>
      </c>
      <c r="K3160" t="str">
        <f t="shared" si="1464"/>
        <v>03</v>
      </c>
      <c r="L3160" t="str">
        <f t="shared" si="1465"/>
        <v>Aug</v>
      </c>
      <c r="M3160" s="36">
        <v>3</v>
      </c>
      <c r="N3160">
        <f t="shared" si="1466"/>
        <v>-28</v>
      </c>
      <c r="O3160">
        <f t="shared" si="1467"/>
        <v>0</v>
      </c>
      <c r="P3160">
        <f t="shared" si="1468"/>
        <v>2</v>
      </c>
      <c r="Q3160" t="s">
        <v>587</v>
      </c>
      <c r="R3160" t="s">
        <v>188</v>
      </c>
      <c r="S3160" s="36">
        <v>2</v>
      </c>
      <c r="T3160" s="36">
        <v>1</v>
      </c>
      <c r="U3160" s="2">
        <v>1613.2905990825686</v>
      </c>
      <c r="V3160" s="2">
        <v>537.76353302752284</v>
      </c>
      <c r="W3160" t="s">
        <v>262</v>
      </c>
      <c r="X3160" t="s">
        <v>11838</v>
      </c>
      <c r="Y3160" t="s">
        <v>11684</v>
      </c>
      <c r="Z3160" t="str">
        <f t="shared" si="1469"/>
        <v>May</v>
      </c>
      <c r="AA3160" s="6">
        <f t="shared" si="1470"/>
        <v>0</v>
      </c>
      <c r="AB3160" s="6">
        <f t="shared" si="1470"/>
        <v>0</v>
      </c>
      <c r="AC3160" s="6">
        <f t="shared" si="1470"/>
        <v>0</v>
      </c>
      <c r="AD3160" s="6">
        <f t="shared" si="1470"/>
        <v>2</v>
      </c>
      <c r="AE3160" s="6">
        <f t="shared" si="1470"/>
        <v>0</v>
      </c>
      <c r="AF3160" s="6">
        <f t="shared" si="1471"/>
        <v>2</v>
      </c>
      <c r="AG3160" s="6">
        <f t="shared" si="1472"/>
        <v>-1</v>
      </c>
      <c r="AH3160" s="14" t="str">
        <f>LEFT(X3160,2)&amp;"."&amp;VLOOKUP(MID(X3160,4,3),'Data validation'!$A$1:$B$12,2,FALSE)&amp;".2025"</f>
        <v>18.05.2025</v>
      </c>
      <c r="AI3160">
        <f t="shared" si="1473"/>
        <v>21</v>
      </c>
      <c r="AJ3160" t="str">
        <f>H3160&amp;"."&amp;VLOOKUP(I3160,'Data validation'!$A$1:$B$12,2,FALSE)&amp;".2026"</f>
        <v>31.07.2026</v>
      </c>
      <c r="AK3160">
        <f t="shared" si="1474"/>
        <v>31</v>
      </c>
      <c r="AL3160" t="e">
        <f>VLOOKUP(E3160,[2]Sheet1!$A:$B,2,FALSE)</f>
        <v>#N/A</v>
      </c>
    </row>
    <row r="3161" spans="1:38" x14ac:dyDescent="0.25">
      <c r="A3161" t="str">
        <f>VLOOKUP(Q3161,'Data validation'!$K$2:$L$50,2,FALSE)</f>
        <v>TO</v>
      </c>
      <c r="B3161">
        <f t="shared" si="1459"/>
        <v>1</v>
      </c>
      <c r="C3161">
        <f t="shared" si="1460"/>
        <v>2</v>
      </c>
      <c r="D3161">
        <f t="shared" si="1461"/>
        <v>0</v>
      </c>
      <c r="E3161">
        <v>11651</v>
      </c>
      <c r="F3161" t="s">
        <v>11839</v>
      </c>
      <c r="G3161" t="s">
        <v>3113</v>
      </c>
      <c r="H3161" t="str">
        <f t="shared" si="1462"/>
        <v>30</v>
      </c>
      <c r="I3161" t="str">
        <f t="shared" si="1463"/>
        <v>May</v>
      </c>
      <c r="J3161" t="s">
        <v>4651</v>
      </c>
      <c r="K3161" t="str">
        <f t="shared" si="1464"/>
        <v>02</v>
      </c>
      <c r="L3161" t="str">
        <f t="shared" si="1465"/>
        <v>Jun</v>
      </c>
      <c r="M3161" s="36">
        <v>3</v>
      </c>
      <c r="N3161">
        <f t="shared" si="1466"/>
        <v>-28</v>
      </c>
      <c r="O3161">
        <f t="shared" si="1467"/>
        <v>1</v>
      </c>
      <c r="P3161">
        <f t="shared" si="1468"/>
        <v>1</v>
      </c>
      <c r="Q3161" t="s">
        <v>81</v>
      </c>
      <c r="R3161" t="s">
        <v>110</v>
      </c>
      <c r="S3161" s="36">
        <v>4</v>
      </c>
      <c r="T3161" s="36">
        <v>2</v>
      </c>
      <c r="U3161" s="2">
        <f>SUMIFS(SLR!L:L,SLR!D:D,'Резервации 2026'!E3161)</f>
        <v>1598.7736752000001</v>
      </c>
      <c r="V3161" s="2">
        <f t="shared" ref="V3161" si="1478">+U3161/M3161</f>
        <v>532.92455840000002</v>
      </c>
      <c r="W3161" t="s">
        <v>262</v>
      </c>
      <c r="X3161" t="s">
        <v>11840</v>
      </c>
      <c r="Y3161" t="s">
        <v>7488</v>
      </c>
      <c r="Z3161" t="str">
        <f t="shared" si="1469"/>
        <v>May</v>
      </c>
      <c r="AA3161" s="6">
        <f t="shared" si="1470"/>
        <v>1</v>
      </c>
      <c r="AB3161" s="6">
        <f t="shared" si="1470"/>
        <v>1</v>
      </c>
      <c r="AC3161" s="6">
        <f t="shared" si="1470"/>
        <v>0</v>
      </c>
      <c r="AD3161" s="6">
        <f t="shared" si="1470"/>
        <v>0</v>
      </c>
      <c r="AE3161" s="6">
        <f t="shared" si="1470"/>
        <v>0</v>
      </c>
      <c r="AF3161" s="6">
        <f t="shared" si="1471"/>
        <v>2</v>
      </c>
      <c r="AG3161" s="6">
        <f t="shared" si="1472"/>
        <v>-1</v>
      </c>
      <c r="AH3161" s="14" t="str">
        <f>LEFT(X3161,2)&amp;"."&amp;VLOOKUP(MID(X3161,4,3),'Data validation'!$A$1:$B$12,2,FALSE)&amp;".2025"</f>
        <v>24.05.2025</v>
      </c>
      <c r="AI3161">
        <f t="shared" si="1473"/>
        <v>21</v>
      </c>
      <c r="AJ3161" t="str">
        <f>H3161&amp;"."&amp;VLOOKUP(I3161,'Data validation'!$A$1:$B$12,2,FALSE)&amp;".2026"</f>
        <v>30.05.2026</v>
      </c>
      <c r="AK3161">
        <f t="shared" si="1474"/>
        <v>22</v>
      </c>
      <c r="AL3161" t="e">
        <f>VLOOKUP(E3161,[2]Sheet1!$A:$B,2,FALSE)</f>
        <v>#N/A</v>
      </c>
    </row>
    <row r="3162" spans="1:38" x14ac:dyDescent="0.25">
      <c r="A3162" t="str">
        <f>VLOOKUP(Q3162,'Data validation'!$K$2:$L$50,2,FALSE)</f>
        <v>BOOKING</v>
      </c>
      <c r="B3162">
        <f t="shared" si="1459"/>
        <v>0</v>
      </c>
      <c r="C3162">
        <f t="shared" si="1460"/>
        <v>8</v>
      </c>
      <c r="D3162">
        <f t="shared" si="1461"/>
        <v>0</v>
      </c>
      <c r="E3162">
        <v>11444</v>
      </c>
      <c r="F3162" t="s">
        <v>11841</v>
      </c>
      <c r="G3162" t="s">
        <v>126</v>
      </c>
      <c r="H3162" t="str">
        <f t="shared" si="1462"/>
        <v>27</v>
      </c>
      <c r="I3162" t="str">
        <f t="shared" si="1463"/>
        <v>Jun</v>
      </c>
      <c r="J3162" t="s">
        <v>313</v>
      </c>
      <c r="K3162" t="str">
        <f t="shared" si="1464"/>
        <v>05</v>
      </c>
      <c r="L3162" t="str">
        <f t="shared" si="1465"/>
        <v>Jul</v>
      </c>
      <c r="M3162" s="36">
        <v>8</v>
      </c>
      <c r="N3162">
        <f t="shared" si="1466"/>
        <v>-22</v>
      </c>
      <c r="O3162">
        <f t="shared" si="1467"/>
        <v>4</v>
      </c>
      <c r="P3162">
        <f t="shared" si="1468"/>
        <v>4</v>
      </c>
      <c r="Q3162" t="s">
        <v>587</v>
      </c>
      <c r="R3162" t="s">
        <v>20</v>
      </c>
      <c r="S3162" s="36">
        <v>2</v>
      </c>
      <c r="T3162" s="36">
        <v>2</v>
      </c>
      <c r="U3162" s="2">
        <v>4418.3814605504576</v>
      </c>
      <c r="V3162" s="2">
        <v>552.2976825688072</v>
      </c>
      <c r="X3162" t="s">
        <v>11842</v>
      </c>
      <c r="Y3162" t="s">
        <v>11638</v>
      </c>
      <c r="Z3162" t="str">
        <f t="shared" si="1469"/>
        <v>May</v>
      </c>
      <c r="AA3162" s="6">
        <f t="shared" si="1470"/>
        <v>0</v>
      </c>
      <c r="AB3162" s="6">
        <f t="shared" si="1470"/>
        <v>4</v>
      </c>
      <c r="AC3162" s="6">
        <f t="shared" si="1470"/>
        <v>4</v>
      </c>
      <c r="AD3162" s="6">
        <f t="shared" si="1470"/>
        <v>0</v>
      </c>
      <c r="AE3162" s="6">
        <f t="shared" si="1470"/>
        <v>0</v>
      </c>
      <c r="AF3162" s="6">
        <f t="shared" si="1471"/>
        <v>8</v>
      </c>
      <c r="AG3162" s="6">
        <f t="shared" si="1472"/>
        <v>0</v>
      </c>
      <c r="AH3162" s="14" t="str">
        <f>LEFT(X3162,2)&amp;"."&amp;VLOOKUP(MID(X3162,4,3),'Data validation'!$A$1:$B$12,2,FALSE)&amp;".2025"</f>
        <v>11.05.2025</v>
      </c>
      <c r="AI3162">
        <f t="shared" si="1473"/>
        <v>20</v>
      </c>
      <c r="AJ3162" t="str">
        <f>H3162&amp;"."&amp;VLOOKUP(I3162,'Data validation'!$A$1:$B$12,2,FALSE)&amp;".2026"</f>
        <v>27.06.2026</v>
      </c>
      <c r="AK3162">
        <f t="shared" si="1474"/>
        <v>26</v>
      </c>
      <c r="AL3162" t="e">
        <f>VLOOKUP(E3162,[2]Sheet1!$A:$B,2,FALSE)</f>
        <v>#N/A</v>
      </c>
    </row>
    <row r="3163" spans="1:38" x14ac:dyDescent="0.25">
      <c r="A3163" t="str">
        <f>VLOOKUP(Q3163,'Data validation'!$K$2:$L$50,2,FALSE)</f>
        <v>INDIVIDUAL</v>
      </c>
      <c r="B3163">
        <f t="shared" si="1459"/>
        <v>1</v>
      </c>
      <c r="C3163">
        <f t="shared" si="1460"/>
        <v>0</v>
      </c>
      <c r="D3163">
        <f t="shared" si="1461"/>
        <v>0</v>
      </c>
      <c r="E3163">
        <v>11922</v>
      </c>
      <c r="F3163" t="s">
        <v>11843</v>
      </c>
      <c r="G3163" t="s">
        <v>28</v>
      </c>
      <c r="H3163" t="str">
        <f t="shared" si="1462"/>
        <v>06</v>
      </c>
      <c r="I3163" t="str">
        <f t="shared" si="1463"/>
        <v>Jun</v>
      </c>
      <c r="J3163" t="s">
        <v>492</v>
      </c>
      <c r="K3163" t="str">
        <f t="shared" si="1464"/>
        <v>07</v>
      </c>
      <c r="L3163" t="str">
        <f t="shared" si="1465"/>
        <v>Jun</v>
      </c>
      <c r="M3163" s="36">
        <v>1</v>
      </c>
      <c r="N3163">
        <f t="shared" si="1466"/>
        <v>1</v>
      </c>
      <c r="O3163">
        <f t="shared" si="1467"/>
        <v>0</v>
      </c>
      <c r="P3163">
        <f t="shared" si="1468"/>
        <v>0</v>
      </c>
      <c r="Q3163" t="s">
        <v>24</v>
      </c>
      <c r="R3163" t="s">
        <v>17</v>
      </c>
      <c r="S3163" s="36">
        <v>3</v>
      </c>
      <c r="T3163" s="36">
        <v>1</v>
      </c>
      <c r="U3163" s="2">
        <v>373.04317155963298</v>
      </c>
      <c r="V3163" s="2">
        <v>373.04317155963298</v>
      </c>
      <c r="W3163" t="s">
        <v>262</v>
      </c>
      <c r="X3163" t="s">
        <v>11844</v>
      </c>
      <c r="Y3163" t="s">
        <v>365</v>
      </c>
      <c r="Z3163" t="str">
        <f t="shared" si="1469"/>
        <v>Jun</v>
      </c>
      <c r="AA3163" s="6">
        <f t="shared" si="1470"/>
        <v>0</v>
      </c>
      <c r="AB3163" s="6">
        <f t="shared" si="1470"/>
        <v>1</v>
      </c>
      <c r="AC3163" s="6">
        <f t="shared" si="1470"/>
        <v>0</v>
      </c>
      <c r="AD3163" s="6">
        <f t="shared" si="1470"/>
        <v>0</v>
      </c>
      <c r="AE3163" s="6">
        <f t="shared" si="1470"/>
        <v>0</v>
      </c>
      <c r="AF3163" s="6">
        <f t="shared" si="1471"/>
        <v>1</v>
      </c>
      <c r="AG3163" s="6">
        <f t="shared" si="1472"/>
        <v>0</v>
      </c>
      <c r="AH3163" s="14" t="str">
        <f>LEFT(X3163,2)&amp;"."&amp;VLOOKUP(MID(X3163,4,3),'Data validation'!$A$1:$B$12,2,FALSE)&amp;".2025"</f>
        <v>03.06.2025</v>
      </c>
      <c r="AI3163">
        <f t="shared" si="1473"/>
        <v>23</v>
      </c>
      <c r="AJ3163" t="str">
        <f>H3163&amp;"."&amp;VLOOKUP(I3163,'Data validation'!$A$1:$B$12,2,FALSE)&amp;".2026"</f>
        <v>06.06.2026</v>
      </c>
      <c r="AK3163">
        <f t="shared" si="1474"/>
        <v>23</v>
      </c>
      <c r="AL3163" t="e">
        <f>VLOOKUP(E3163,[2]Sheet1!$A:$B,2,FALSE)</f>
        <v>#N/A</v>
      </c>
    </row>
    <row r="3164" spans="1:38" x14ac:dyDescent="0.25">
      <c r="A3164" t="str">
        <f>VLOOKUP(Q3164,'Data validation'!$K$2:$L$50,2,FALSE)</f>
        <v>BOOKING</v>
      </c>
      <c r="B3164">
        <f t="shared" si="1459"/>
        <v>2</v>
      </c>
      <c r="C3164">
        <f t="shared" si="1460"/>
        <v>0</v>
      </c>
      <c r="D3164">
        <f t="shared" si="1461"/>
        <v>0</v>
      </c>
      <c r="E3164">
        <v>11816</v>
      </c>
      <c r="F3164" t="s">
        <v>11845</v>
      </c>
      <c r="G3164" t="s">
        <v>1869</v>
      </c>
      <c r="H3164" t="str">
        <f t="shared" si="1462"/>
        <v>29</v>
      </c>
      <c r="I3164" t="str">
        <f t="shared" si="1463"/>
        <v>May</v>
      </c>
      <c r="J3164" t="s">
        <v>364</v>
      </c>
      <c r="K3164" t="str">
        <f t="shared" si="1464"/>
        <v>31</v>
      </c>
      <c r="L3164" t="str">
        <f t="shared" si="1465"/>
        <v>May</v>
      </c>
      <c r="M3164" s="36">
        <v>2</v>
      </c>
      <c r="N3164">
        <f t="shared" si="1466"/>
        <v>2</v>
      </c>
      <c r="O3164">
        <f t="shared" si="1467"/>
        <v>0</v>
      </c>
      <c r="P3164">
        <f t="shared" si="1468"/>
        <v>0</v>
      </c>
      <c r="Q3164" t="s">
        <v>587</v>
      </c>
      <c r="R3164" t="s">
        <v>63</v>
      </c>
      <c r="S3164" s="36">
        <v>3</v>
      </c>
      <c r="T3164" s="36">
        <v>0</v>
      </c>
      <c r="U3164" s="2">
        <f>SUMIFS(Booking!L:L,Booking!D:D,'Резервации 2026'!E3164)</f>
        <v>694.59346619999997</v>
      </c>
      <c r="V3164" s="2">
        <f t="shared" ref="V3164:V3165" si="1479">+U3164/M3164</f>
        <v>347.29673309999998</v>
      </c>
      <c r="W3164" t="s">
        <v>262</v>
      </c>
      <c r="X3164" t="s">
        <v>11846</v>
      </c>
      <c r="Y3164" t="s">
        <v>1483</v>
      </c>
      <c r="Z3164" t="str">
        <f t="shared" si="1469"/>
        <v>May</v>
      </c>
      <c r="AA3164" s="6">
        <f t="shared" si="1470"/>
        <v>2</v>
      </c>
      <c r="AB3164" s="6">
        <f t="shared" si="1470"/>
        <v>0</v>
      </c>
      <c r="AC3164" s="6">
        <f t="shared" si="1470"/>
        <v>0</v>
      </c>
      <c r="AD3164" s="6">
        <f t="shared" si="1470"/>
        <v>0</v>
      </c>
      <c r="AE3164" s="6">
        <f t="shared" si="1470"/>
        <v>0</v>
      </c>
      <c r="AF3164" s="6">
        <f t="shared" si="1471"/>
        <v>2</v>
      </c>
      <c r="AG3164" s="6">
        <f t="shared" si="1472"/>
        <v>0</v>
      </c>
      <c r="AH3164" s="14" t="str">
        <f>LEFT(X3164,2)&amp;"."&amp;VLOOKUP(MID(X3164,4,3),'Data validation'!$A$1:$B$12,2,FALSE)&amp;".2025"</f>
        <v>27.05.2025</v>
      </c>
      <c r="AI3164">
        <f t="shared" si="1473"/>
        <v>22</v>
      </c>
      <c r="AJ3164" t="str">
        <f>H3164&amp;"."&amp;VLOOKUP(I3164,'Data validation'!$A$1:$B$12,2,FALSE)&amp;".2026"</f>
        <v>29.05.2026</v>
      </c>
      <c r="AK3164">
        <f t="shared" si="1474"/>
        <v>22</v>
      </c>
      <c r="AL3164" t="e">
        <f>VLOOKUP(E3164,[2]Sheet1!$A:$B,2,FALSE)</f>
        <v>#N/A</v>
      </c>
    </row>
    <row r="3165" spans="1:38" x14ac:dyDescent="0.25">
      <c r="A3165" t="str">
        <f>VLOOKUP(Q3165,'Data validation'!$K$2:$L$50,2,FALSE)</f>
        <v>BOOKING</v>
      </c>
      <c r="B3165">
        <f t="shared" si="1459"/>
        <v>2</v>
      </c>
      <c r="C3165">
        <f t="shared" si="1460"/>
        <v>0</v>
      </c>
      <c r="D3165">
        <f t="shared" si="1461"/>
        <v>0</v>
      </c>
      <c r="E3165">
        <v>11502</v>
      </c>
      <c r="F3165" t="s">
        <v>11847</v>
      </c>
      <c r="G3165" t="s">
        <v>1482</v>
      </c>
      <c r="H3165" t="str">
        <f t="shared" si="1462"/>
        <v>22</v>
      </c>
      <c r="I3165" t="str">
        <f t="shared" si="1463"/>
        <v>May</v>
      </c>
      <c r="J3165" t="s">
        <v>7488</v>
      </c>
      <c r="K3165" t="str">
        <f t="shared" si="1464"/>
        <v>24</v>
      </c>
      <c r="L3165" t="str">
        <f t="shared" si="1465"/>
        <v>May</v>
      </c>
      <c r="M3165" s="36">
        <v>2</v>
      </c>
      <c r="N3165">
        <f t="shared" si="1466"/>
        <v>2</v>
      </c>
      <c r="O3165">
        <f t="shared" si="1467"/>
        <v>0</v>
      </c>
      <c r="P3165">
        <f t="shared" si="1468"/>
        <v>0</v>
      </c>
      <c r="Q3165" t="s">
        <v>587</v>
      </c>
      <c r="R3165" t="s">
        <v>20</v>
      </c>
      <c r="S3165" s="36">
        <v>2</v>
      </c>
      <c r="T3165" s="36">
        <v>2</v>
      </c>
      <c r="U3165" s="2">
        <f>SUMIFS(Booking!L:L,Booking!D:D,'Резервации 2026'!E3165)</f>
        <v>643.11602059999996</v>
      </c>
      <c r="V3165" s="2">
        <f t="shared" si="1479"/>
        <v>321.55801029999998</v>
      </c>
      <c r="W3165" t="s">
        <v>262</v>
      </c>
      <c r="X3165" t="s">
        <v>11848</v>
      </c>
      <c r="Y3165" t="s">
        <v>11330</v>
      </c>
      <c r="Z3165" t="str">
        <f t="shared" si="1469"/>
        <v>May</v>
      </c>
      <c r="AA3165" s="6">
        <f t="shared" si="1470"/>
        <v>2</v>
      </c>
      <c r="AB3165" s="6">
        <f t="shared" si="1470"/>
        <v>0</v>
      </c>
      <c r="AC3165" s="6">
        <f t="shared" si="1470"/>
        <v>0</v>
      </c>
      <c r="AD3165" s="6">
        <f t="shared" si="1470"/>
        <v>0</v>
      </c>
      <c r="AE3165" s="6">
        <f t="shared" si="1470"/>
        <v>0</v>
      </c>
      <c r="AF3165" s="6">
        <f t="shared" si="1471"/>
        <v>2</v>
      </c>
      <c r="AG3165" s="6">
        <f t="shared" si="1472"/>
        <v>0</v>
      </c>
      <c r="AH3165" s="14" t="str">
        <f>LEFT(X3165,2)&amp;"."&amp;VLOOKUP(MID(X3165,4,3),'Data validation'!$A$1:$B$12,2,FALSE)&amp;".2025"</f>
        <v>16.05.2025</v>
      </c>
      <c r="AI3165">
        <f t="shared" si="1473"/>
        <v>20</v>
      </c>
      <c r="AJ3165" t="str">
        <f>H3165&amp;"."&amp;VLOOKUP(I3165,'Data validation'!$A$1:$B$12,2,FALSE)&amp;".2026"</f>
        <v>22.05.2026</v>
      </c>
      <c r="AK3165">
        <f t="shared" si="1474"/>
        <v>21</v>
      </c>
      <c r="AL3165" t="e">
        <f>VLOOKUP(E3165,[2]Sheet1!$A:$B,2,FALSE)</f>
        <v>#N/A</v>
      </c>
    </row>
    <row r="3166" spans="1:38" x14ac:dyDescent="0.25">
      <c r="A3166" t="str">
        <f>VLOOKUP(Q3166,'Data validation'!$K$2:$L$50,2,FALSE)</f>
        <v>BOOKING</v>
      </c>
      <c r="B3166">
        <f t="shared" si="1459"/>
        <v>0</v>
      </c>
      <c r="C3166">
        <f t="shared" si="1460"/>
        <v>0</v>
      </c>
      <c r="D3166">
        <f t="shared" si="1461"/>
        <v>9</v>
      </c>
      <c r="E3166">
        <v>11625</v>
      </c>
      <c r="F3166" t="s">
        <v>11695</v>
      </c>
      <c r="G3166" t="s">
        <v>543</v>
      </c>
      <c r="H3166" t="str">
        <f t="shared" si="1462"/>
        <v>16</v>
      </c>
      <c r="I3166" t="str">
        <f t="shared" si="1463"/>
        <v>Aug</v>
      </c>
      <c r="J3166" t="s">
        <v>523</v>
      </c>
      <c r="K3166" t="str">
        <f t="shared" si="1464"/>
        <v>25</v>
      </c>
      <c r="L3166" t="str">
        <f t="shared" si="1465"/>
        <v>Aug</v>
      </c>
      <c r="M3166" s="36">
        <v>9</v>
      </c>
      <c r="N3166">
        <f t="shared" si="1466"/>
        <v>9</v>
      </c>
      <c r="O3166">
        <f t="shared" si="1467"/>
        <v>0</v>
      </c>
      <c r="P3166">
        <f t="shared" si="1468"/>
        <v>0</v>
      </c>
      <c r="Q3166" t="s">
        <v>587</v>
      </c>
      <c r="R3166" t="s">
        <v>188</v>
      </c>
      <c r="S3166" s="36">
        <v>3</v>
      </c>
      <c r="T3166" s="36">
        <v>1</v>
      </c>
      <c r="U3166" s="2">
        <v>6476.9912242201826</v>
      </c>
      <c r="V3166" s="2">
        <v>719.6736664220183</v>
      </c>
      <c r="W3166" t="s">
        <v>1025</v>
      </c>
      <c r="X3166" t="s">
        <v>11696</v>
      </c>
      <c r="Y3166" t="s">
        <v>1482</v>
      </c>
      <c r="Z3166" t="str">
        <f t="shared" si="1469"/>
        <v>May</v>
      </c>
      <c r="AA3166" s="6">
        <f t="shared" si="1470"/>
        <v>0</v>
      </c>
      <c r="AB3166" s="6">
        <f t="shared" si="1470"/>
        <v>0</v>
      </c>
      <c r="AC3166" s="6">
        <f t="shared" si="1470"/>
        <v>0</v>
      </c>
      <c r="AD3166" s="6">
        <f t="shared" si="1470"/>
        <v>9</v>
      </c>
      <c r="AE3166" s="6">
        <f t="shared" si="1470"/>
        <v>0</v>
      </c>
      <c r="AF3166" s="6">
        <f t="shared" si="1471"/>
        <v>9</v>
      </c>
      <c r="AG3166" s="6">
        <f t="shared" si="1472"/>
        <v>0</v>
      </c>
      <c r="AH3166" s="14" t="str">
        <f>LEFT(X3166,2)&amp;"."&amp;VLOOKUP(MID(X3166,4,3),'Data validation'!$A$1:$B$12,2,FALSE)&amp;".2025"</f>
        <v>22.05.2025</v>
      </c>
      <c r="AI3166">
        <f t="shared" si="1473"/>
        <v>21</v>
      </c>
      <c r="AJ3166" t="str">
        <f>H3166&amp;"."&amp;VLOOKUP(I3166,'Data validation'!$A$1:$B$12,2,FALSE)&amp;".2026"</f>
        <v>16.08.2026</v>
      </c>
      <c r="AK3166">
        <f t="shared" si="1474"/>
        <v>34</v>
      </c>
      <c r="AL3166" t="e">
        <f>VLOOKUP(E3166,[2]Sheet1!$A:$B,2,FALSE)</f>
        <v>#N/A</v>
      </c>
    </row>
    <row r="3167" spans="1:38" x14ac:dyDescent="0.25">
      <c r="A3167" t="str">
        <f>VLOOKUP(Q3167,'Data validation'!$K$2:$L$50,2,FALSE)</f>
        <v>TO</v>
      </c>
      <c r="B3167">
        <f t="shared" si="1459"/>
        <v>0</v>
      </c>
      <c r="C3167">
        <f t="shared" si="1460"/>
        <v>0</v>
      </c>
      <c r="D3167">
        <f t="shared" si="1461"/>
        <v>5</v>
      </c>
      <c r="E3167">
        <v>11472</v>
      </c>
      <c r="F3167" t="s">
        <v>11849</v>
      </c>
      <c r="G3167" t="s">
        <v>235</v>
      </c>
      <c r="H3167" t="str">
        <f t="shared" si="1462"/>
        <v>12</v>
      </c>
      <c r="I3167" t="str">
        <f t="shared" si="1463"/>
        <v>Jul</v>
      </c>
      <c r="J3167" t="s">
        <v>236</v>
      </c>
      <c r="K3167" t="str">
        <f t="shared" si="1464"/>
        <v>17</v>
      </c>
      <c r="L3167" t="str">
        <f t="shared" si="1465"/>
        <v>Jul</v>
      </c>
      <c r="M3167" s="36">
        <v>5</v>
      </c>
      <c r="N3167">
        <f t="shared" si="1466"/>
        <v>5</v>
      </c>
      <c r="O3167">
        <f t="shared" si="1467"/>
        <v>0</v>
      </c>
      <c r="P3167">
        <f t="shared" si="1468"/>
        <v>0</v>
      </c>
      <c r="Q3167" t="s">
        <v>56</v>
      </c>
      <c r="R3167" t="s">
        <v>17</v>
      </c>
      <c r="S3167" s="36">
        <v>1</v>
      </c>
      <c r="T3167" s="36">
        <v>1</v>
      </c>
      <c r="U3167" s="2">
        <f>SUMIFS(Novoton!L:L,Novoton!D:D,'Резервации 2026'!E3167)</f>
        <v>1557.4274289999998</v>
      </c>
      <c r="V3167" s="2">
        <f t="shared" ref="V3167:V3168" si="1480">+U3167/M3167</f>
        <v>311.48548579999999</v>
      </c>
      <c r="W3167" t="s">
        <v>262</v>
      </c>
      <c r="X3167" t="s">
        <v>11850</v>
      </c>
      <c r="Y3167" t="s">
        <v>11337</v>
      </c>
      <c r="Z3167" t="str">
        <f t="shared" si="1469"/>
        <v>May</v>
      </c>
      <c r="AA3167" s="6">
        <f t="shared" si="1470"/>
        <v>0</v>
      </c>
      <c r="AB3167" s="6">
        <f t="shared" si="1470"/>
        <v>0</v>
      </c>
      <c r="AC3167" s="6">
        <f t="shared" si="1470"/>
        <v>5</v>
      </c>
      <c r="AD3167" s="6">
        <f t="shared" si="1470"/>
        <v>0</v>
      </c>
      <c r="AE3167" s="6">
        <f t="shared" si="1470"/>
        <v>0</v>
      </c>
      <c r="AF3167" s="6">
        <f t="shared" si="1471"/>
        <v>5</v>
      </c>
      <c r="AG3167" s="6">
        <f t="shared" si="1472"/>
        <v>0</v>
      </c>
      <c r="AH3167" s="14" t="str">
        <f>LEFT(X3167,2)&amp;"."&amp;VLOOKUP(MID(X3167,4,3),'Data validation'!$A$1:$B$12,2,FALSE)&amp;".2025"</f>
        <v>13.05.2025</v>
      </c>
      <c r="AI3167">
        <f t="shared" si="1473"/>
        <v>20</v>
      </c>
      <c r="AJ3167" t="str">
        <f>H3167&amp;"."&amp;VLOOKUP(I3167,'Data validation'!$A$1:$B$12,2,FALSE)&amp;".2026"</f>
        <v>12.07.2026</v>
      </c>
      <c r="AK3167">
        <f t="shared" si="1474"/>
        <v>29</v>
      </c>
      <c r="AL3167" t="e">
        <f>VLOOKUP(E3167,[2]Sheet1!$A:$B,2,FALSE)</f>
        <v>#N/A</v>
      </c>
    </row>
    <row r="3168" spans="1:38" x14ac:dyDescent="0.25">
      <c r="A3168" t="str">
        <f>VLOOKUP(Q3168,'Data validation'!$K$2:$L$50,2,FALSE)</f>
        <v>TO</v>
      </c>
      <c r="B3168">
        <f t="shared" si="1459"/>
        <v>0</v>
      </c>
      <c r="C3168">
        <f t="shared" si="1460"/>
        <v>0</v>
      </c>
      <c r="D3168">
        <f t="shared" si="1461"/>
        <v>5</v>
      </c>
      <c r="E3168">
        <v>11473</v>
      </c>
      <c r="F3168" t="s">
        <v>11851</v>
      </c>
      <c r="G3168" t="s">
        <v>235</v>
      </c>
      <c r="H3168" t="str">
        <f t="shared" si="1462"/>
        <v>12</v>
      </c>
      <c r="I3168" t="str">
        <f t="shared" si="1463"/>
        <v>Jul</v>
      </c>
      <c r="J3168" t="s">
        <v>236</v>
      </c>
      <c r="K3168" t="str">
        <f t="shared" si="1464"/>
        <v>17</v>
      </c>
      <c r="L3168" t="str">
        <f t="shared" si="1465"/>
        <v>Jul</v>
      </c>
      <c r="M3168" s="36">
        <v>5</v>
      </c>
      <c r="N3168">
        <f t="shared" si="1466"/>
        <v>5</v>
      </c>
      <c r="O3168">
        <f t="shared" si="1467"/>
        <v>0</v>
      </c>
      <c r="P3168">
        <f t="shared" si="1468"/>
        <v>0</v>
      </c>
      <c r="Q3168" t="s">
        <v>56</v>
      </c>
      <c r="R3168" t="s">
        <v>17</v>
      </c>
      <c r="S3168" s="36">
        <v>2</v>
      </c>
      <c r="T3168" s="36">
        <v>1</v>
      </c>
      <c r="U3168" s="2">
        <f>SUMIFS(Novoton!L:L,Novoton!D:D,'Резервации 2026'!E3168)</f>
        <v>2224.9522079999997</v>
      </c>
      <c r="V3168" s="2">
        <f t="shared" si="1480"/>
        <v>444.99044159999994</v>
      </c>
      <c r="W3168" t="s">
        <v>262</v>
      </c>
      <c r="X3168" t="s">
        <v>11850</v>
      </c>
      <c r="Y3168" t="s">
        <v>11337</v>
      </c>
      <c r="Z3168" t="str">
        <f t="shared" si="1469"/>
        <v>May</v>
      </c>
      <c r="AA3168" s="6">
        <f t="shared" si="1470"/>
        <v>0</v>
      </c>
      <c r="AB3168" s="6">
        <f t="shared" si="1470"/>
        <v>0</v>
      </c>
      <c r="AC3168" s="6">
        <f t="shared" si="1470"/>
        <v>5</v>
      </c>
      <c r="AD3168" s="6">
        <f t="shared" si="1470"/>
        <v>0</v>
      </c>
      <c r="AE3168" s="6">
        <f t="shared" si="1470"/>
        <v>0</v>
      </c>
      <c r="AF3168" s="6">
        <f t="shared" si="1471"/>
        <v>5</v>
      </c>
      <c r="AG3168" s="6">
        <f t="shared" si="1472"/>
        <v>0</v>
      </c>
      <c r="AH3168" s="14" t="str">
        <f>LEFT(X3168,2)&amp;"."&amp;VLOOKUP(MID(X3168,4,3),'Data validation'!$A$1:$B$12,2,FALSE)&amp;".2025"</f>
        <v>13.05.2025</v>
      </c>
      <c r="AI3168">
        <f t="shared" si="1473"/>
        <v>20</v>
      </c>
      <c r="AJ3168" t="str">
        <f>H3168&amp;"."&amp;VLOOKUP(I3168,'Data validation'!$A$1:$B$12,2,FALSE)&amp;".2026"</f>
        <v>12.07.2026</v>
      </c>
      <c r="AK3168">
        <f t="shared" si="1474"/>
        <v>29</v>
      </c>
      <c r="AL3168" t="e">
        <f>VLOOKUP(E3168,[2]Sheet1!$A:$B,2,FALSE)</f>
        <v>#N/A</v>
      </c>
    </row>
    <row r="3169" spans="1:38" x14ac:dyDescent="0.25">
      <c r="A3169" t="str">
        <f>VLOOKUP(Q3169,'Data validation'!$K$2:$L$50,2,FALSE)</f>
        <v>BOOKING</v>
      </c>
      <c r="B3169">
        <f t="shared" si="1459"/>
        <v>0</v>
      </c>
      <c r="C3169">
        <f t="shared" si="1460"/>
        <v>3</v>
      </c>
      <c r="D3169">
        <f t="shared" si="1461"/>
        <v>0</v>
      </c>
      <c r="E3169">
        <v>11652</v>
      </c>
      <c r="F3169" t="s">
        <v>11852</v>
      </c>
      <c r="G3169" t="s">
        <v>213</v>
      </c>
      <c r="H3169" t="str">
        <f t="shared" si="1462"/>
        <v>01</v>
      </c>
      <c r="I3169" t="str">
        <f t="shared" si="1463"/>
        <v>Sep</v>
      </c>
      <c r="J3169" t="s">
        <v>844</v>
      </c>
      <c r="K3169" t="str">
        <f t="shared" si="1464"/>
        <v>04</v>
      </c>
      <c r="L3169" t="str">
        <f t="shared" si="1465"/>
        <v>Sep</v>
      </c>
      <c r="M3169" s="36">
        <v>3</v>
      </c>
      <c r="N3169">
        <f t="shared" si="1466"/>
        <v>3</v>
      </c>
      <c r="O3169">
        <f t="shared" si="1467"/>
        <v>0</v>
      </c>
      <c r="P3169">
        <f t="shared" si="1468"/>
        <v>0</v>
      </c>
      <c r="Q3169" t="s">
        <v>587</v>
      </c>
      <c r="R3169" t="s">
        <v>63</v>
      </c>
      <c r="S3169" s="36">
        <v>2</v>
      </c>
      <c r="T3169" s="36">
        <v>2</v>
      </c>
      <c r="U3169" s="2">
        <v>1436.2431255963302</v>
      </c>
      <c r="V3169" s="2">
        <v>478.74770853211004</v>
      </c>
      <c r="W3169" t="s">
        <v>262</v>
      </c>
      <c r="X3169" t="s">
        <v>11853</v>
      </c>
      <c r="Y3169" t="s">
        <v>7488</v>
      </c>
      <c r="Z3169" t="str">
        <f t="shared" si="1469"/>
        <v>May</v>
      </c>
      <c r="AA3169" s="6">
        <f t="shared" si="1470"/>
        <v>0</v>
      </c>
      <c r="AB3169" s="6">
        <f t="shared" si="1470"/>
        <v>0</v>
      </c>
      <c r="AC3169" s="6">
        <f t="shared" si="1470"/>
        <v>0</v>
      </c>
      <c r="AD3169" s="6">
        <f t="shared" si="1470"/>
        <v>0</v>
      </c>
      <c r="AE3169" s="6">
        <f t="shared" si="1470"/>
        <v>3</v>
      </c>
      <c r="AF3169" s="6">
        <f t="shared" si="1471"/>
        <v>3</v>
      </c>
      <c r="AG3169" s="6">
        <f t="shared" si="1472"/>
        <v>0</v>
      </c>
      <c r="AH3169" s="14" t="str">
        <f>LEFT(X3169,2)&amp;"."&amp;VLOOKUP(MID(X3169,4,3),'Data validation'!$A$1:$B$12,2,FALSE)&amp;".2025"</f>
        <v>24.05.2025</v>
      </c>
      <c r="AI3169">
        <f t="shared" si="1473"/>
        <v>21</v>
      </c>
      <c r="AJ3169" t="str">
        <f>H3169&amp;"."&amp;VLOOKUP(I3169,'Data validation'!$A$1:$B$12,2,FALSE)&amp;".2026"</f>
        <v>01.09.2026</v>
      </c>
      <c r="AK3169">
        <f t="shared" si="1474"/>
        <v>36</v>
      </c>
      <c r="AL3169" t="e">
        <f>VLOOKUP(E3169,[2]Sheet1!$A:$B,2,FALSE)</f>
        <v>#N/A</v>
      </c>
    </row>
    <row r="3170" spans="1:38" x14ac:dyDescent="0.25">
      <c r="A3170" t="str">
        <f>VLOOKUP(Q3170,'Data validation'!$K$2:$L$50,2,FALSE)</f>
        <v>TOPOLA SKIES</v>
      </c>
      <c r="B3170">
        <f t="shared" si="1459"/>
        <v>2</v>
      </c>
      <c r="C3170">
        <f t="shared" si="1460"/>
        <v>1</v>
      </c>
      <c r="D3170">
        <f t="shared" si="1461"/>
        <v>0</v>
      </c>
      <c r="E3170">
        <v>11838</v>
      </c>
      <c r="F3170" t="s">
        <v>11854</v>
      </c>
      <c r="G3170" t="s">
        <v>1869</v>
      </c>
      <c r="H3170" t="str">
        <f t="shared" si="1462"/>
        <v>29</v>
      </c>
      <c r="I3170" t="str">
        <f t="shared" si="1463"/>
        <v>May</v>
      </c>
      <c r="J3170" t="s">
        <v>27</v>
      </c>
      <c r="K3170" t="str">
        <f t="shared" si="1464"/>
        <v>01</v>
      </c>
      <c r="L3170" t="str">
        <f t="shared" si="1465"/>
        <v>Jun</v>
      </c>
      <c r="M3170" s="36">
        <v>3</v>
      </c>
      <c r="N3170">
        <f t="shared" si="1466"/>
        <v>-28</v>
      </c>
      <c r="O3170">
        <f t="shared" si="1467"/>
        <v>2</v>
      </c>
      <c r="P3170">
        <f t="shared" si="1468"/>
        <v>0</v>
      </c>
      <c r="Q3170" t="s">
        <v>35</v>
      </c>
      <c r="R3170" t="s">
        <v>63</v>
      </c>
      <c r="S3170" s="36">
        <v>3</v>
      </c>
      <c r="T3170" s="36">
        <v>1</v>
      </c>
      <c r="U3170" s="2">
        <v>1111.4856286238532</v>
      </c>
      <c r="V3170" s="2">
        <v>370.49520954128434</v>
      </c>
      <c r="W3170" t="s">
        <v>262</v>
      </c>
      <c r="X3170" t="s">
        <v>11855</v>
      </c>
      <c r="Y3170" t="s">
        <v>9886</v>
      </c>
      <c r="Z3170" t="str">
        <f t="shared" si="1469"/>
        <v>May</v>
      </c>
      <c r="AA3170" s="6">
        <f t="shared" si="1470"/>
        <v>2</v>
      </c>
      <c r="AB3170" s="6">
        <f t="shared" si="1470"/>
        <v>0</v>
      </c>
      <c r="AC3170" s="6">
        <f t="shared" si="1470"/>
        <v>0</v>
      </c>
      <c r="AD3170" s="6">
        <f t="shared" si="1470"/>
        <v>0</v>
      </c>
      <c r="AE3170" s="6">
        <f t="shared" si="1470"/>
        <v>0</v>
      </c>
      <c r="AF3170" s="6">
        <f t="shared" si="1471"/>
        <v>2</v>
      </c>
      <c r="AG3170" s="6">
        <f t="shared" si="1472"/>
        <v>-1</v>
      </c>
      <c r="AH3170" s="14" t="str">
        <f>LEFT(X3170,2)&amp;"."&amp;VLOOKUP(MID(X3170,4,3),'Data validation'!$A$1:$B$12,2,FALSE)&amp;".2025"</f>
        <v>28.05.2025</v>
      </c>
      <c r="AI3170">
        <f t="shared" si="1473"/>
        <v>22</v>
      </c>
      <c r="AJ3170" t="str">
        <f>H3170&amp;"."&amp;VLOOKUP(I3170,'Data validation'!$A$1:$B$12,2,FALSE)&amp;".2026"</f>
        <v>29.05.2026</v>
      </c>
      <c r="AK3170">
        <f t="shared" si="1474"/>
        <v>22</v>
      </c>
      <c r="AL3170" t="e">
        <f>VLOOKUP(E3170,[2]Sheet1!$A:$B,2,FALSE)</f>
        <v>#N/A</v>
      </c>
    </row>
    <row r="3171" spans="1:38" x14ac:dyDescent="0.25">
      <c r="A3171" t="str">
        <f>VLOOKUP(Q3171,'Data validation'!$K$2:$L$50,2,FALSE)</f>
        <v>BOOKING</v>
      </c>
      <c r="B3171">
        <f t="shared" si="1459"/>
        <v>1</v>
      </c>
      <c r="C3171">
        <f t="shared" si="1460"/>
        <v>0</v>
      </c>
      <c r="D3171">
        <f t="shared" si="1461"/>
        <v>0</v>
      </c>
      <c r="E3171">
        <v>11495</v>
      </c>
      <c r="F3171" t="s">
        <v>11856</v>
      </c>
      <c r="G3171" t="s">
        <v>7488</v>
      </c>
      <c r="H3171" t="str">
        <f t="shared" si="1462"/>
        <v>24</v>
      </c>
      <c r="I3171" t="str">
        <f t="shared" si="1463"/>
        <v>May</v>
      </c>
      <c r="J3171" t="s">
        <v>3637</v>
      </c>
      <c r="K3171" t="str">
        <f t="shared" si="1464"/>
        <v>25</v>
      </c>
      <c r="L3171" t="str">
        <f t="shared" si="1465"/>
        <v>May</v>
      </c>
      <c r="M3171" s="36">
        <v>1</v>
      </c>
      <c r="N3171">
        <f t="shared" si="1466"/>
        <v>1</v>
      </c>
      <c r="O3171">
        <f t="shared" si="1467"/>
        <v>0</v>
      </c>
      <c r="P3171">
        <f t="shared" si="1468"/>
        <v>0</v>
      </c>
      <c r="Q3171" t="s">
        <v>587</v>
      </c>
      <c r="R3171" t="s">
        <v>17</v>
      </c>
      <c r="S3171" s="36">
        <v>2</v>
      </c>
      <c r="T3171" s="36">
        <v>0</v>
      </c>
      <c r="U3171" s="2">
        <f>SUMIFS(Booking!L:L,Booking!D:D,'Резервации 2026'!E3171)</f>
        <v>247.08000389999998</v>
      </c>
      <c r="V3171" s="2">
        <f t="shared" ref="V3171:V3174" si="1481">+U3171/M3171</f>
        <v>247.08000389999998</v>
      </c>
      <c r="W3171" t="s">
        <v>227</v>
      </c>
      <c r="X3171" t="s">
        <v>11857</v>
      </c>
      <c r="Y3171" t="s">
        <v>11330</v>
      </c>
      <c r="Z3171" t="str">
        <f t="shared" si="1469"/>
        <v>May</v>
      </c>
      <c r="AA3171" s="6">
        <f t="shared" si="1470"/>
        <v>1</v>
      </c>
      <c r="AB3171" s="6">
        <f t="shared" si="1470"/>
        <v>0</v>
      </c>
      <c r="AC3171" s="6">
        <f t="shared" si="1470"/>
        <v>0</v>
      </c>
      <c r="AD3171" s="6">
        <f t="shared" si="1470"/>
        <v>0</v>
      </c>
      <c r="AE3171" s="6">
        <f t="shared" si="1470"/>
        <v>0</v>
      </c>
      <c r="AF3171" s="6">
        <f t="shared" si="1471"/>
        <v>1</v>
      </c>
      <c r="AG3171" s="6">
        <f t="shared" si="1472"/>
        <v>0</v>
      </c>
      <c r="AH3171" s="14" t="str">
        <f>LEFT(X3171,2)&amp;"."&amp;VLOOKUP(MID(X3171,4,3),'Data validation'!$A$1:$B$12,2,FALSE)&amp;".2025"</f>
        <v>16.05.2025</v>
      </c>
      <c r="AI3171">
        <f t="shared" si="1473"/>
        <v>20</v>
      </c>
      <c r="AJ3171" t="str">
        <f>H3171&amp;"."&amp;VLOOKUP(I3171,'Data validation'!$A$1:$B$12,2,FALSE)&amp;".2026"</f>
        <v>24.05.2026</v>
      </c>
      <c r="AK3171">
        <f t="shared" si="1474"/>
        <v>22</v>
      </c>
      <c r="AL3171" t="e">
        <f>VLOOKUP(E3171,[2]Sheet1!$A:$B,2,FALSE)</f>
        <v>#N/A</v>
      </c>
    </row>
    <row r="3172" spans="1:38" x14ac:dyDescent="0.25">
      <c r="A3172" t="str">
        <f>VLOOKUP(Q3172,'Data validation'!$K$2:$L$50,2,FALSE)</f>
        <v>BOOKING</v>
      </c>
      <c r="B3172">
        <f t="shared" si="1459"/>
        <v>1</v>
      </c>
      <c r="C3172">
        <f t="shared" si="1460"/>
        <v>0</v>
      </c>
      <c r="D3172">
        <f t="shared" si="1461"/>
        <v>0</v>
      </c>
      <c r="E3172">
        <v>11494</v>
      </c>
      <c r="F3172" t="s">
        <v>11856</v>
      </c>
      <c r="G3172" t="s">
        <v>7488</v>
      </c>
      <c r="H3172" t="str">
        <f t="shared" si="1462"/>
        <v>24</v>
      </c>
      <c r="I3172" t="str">
        <f t="shared" si="1463"/>
        <v>May</v>
      </c>
      <c r="J3172" t="s">
        <v>3637</v>
      </c>
      <c r="K3172" t="str">
        <f t="shared" si="1464"/>
        <v>25</v>
      </c>
      <c r="L3172" t="str">
        <f t="shared" si="1465"/>
        <v>May</v>
      </c>
      <c r="M3172" s="36">
        <v>1</v>
      </c>
      <c r="N3172">
        <f t="shared" si="1466"/>
        <v>1</v>
      </c>
      <c r="O3172">
        <f t="shared" si="1467"/>
        <v>0</v>
      </c>
      <c r="P3172">
        <f t="shared" si="1468"/>
        <v>0</v>
      </c>
      <c r="Q3172" t="s">
        <v>587</v>
      </c>
      <c r="R3172" t="s">
        <v>17</v>
      </c>
      <c r="S3172" s="36">
        <v>2</v>
      </c>
      <c r="T3172" s="36">
        <v>0</v>
      </c>
      <c r="U3172" s="2">
        <f>SUMIFS(Booking!L:L,Booking!D:D,'Резервации 2026'!E3172)</f>
        <v>247.08000389999998</v>
      </c>
      <c r="V3172" s="2">
        <f t="shared" si="1481"/>
        <v>247.08000389999998</v>
      </c>
      <c r="W3172" t="s">
        <v>227</v>
      </c>
      <c r="X3172" t="s">
        <v>11857</v>
      </c>
      <c r="Y3172" t="s">
        <v>11330</v>
      </c>
      <c r="Z3172" t="str">
        <f t="shared" si="1469"/>
        <v>May</v>
      </c>
      <c r="AA3172" s="6">
        <f t="shared" si="1470"/>
        <v>1</v>
      </c>
      <c r="AB3172" s="6">
        <f t="shared" si="1470"/>
        <v>0</v>
      </c>
      <c r="AC3172" s="6">
        <f t="shared" si="1470"/>
        <v>0</v>
      </c>
      <c r="AD3172" s="6">
        <f t="shared" si="1470"/>
        <v>0</v>
      </c>
      <c r="AE3172" s="6">
        <f t="shared" si="1470"/>
        <v>0</v>
      </c>
      <c r="AF3172" s="6">
        <f t="shared" si="1471"/>
        <v>1</v>
      </c>
      <c r="AG3172" s="6">
        <f t="shared" si="1472"/>
        <v>0</v>
      </c>
      <c r="AH3172" s="14" t="str">
        <f>LEFT(X3172,2)&amp;"."&amp;VLOOKUP(MID(X3172,4,3),'Data validation'!$A$1:$B$12,2,FALSE)&amp;".2025"</f>
        <v>16.05.2025</v>
      </c>
      <c r="AI3172">
        <f t="shared" si="1473"/>
        <v>20</v>
      </c>
      <c r="AJ3172" t="str">
        <f>H3172&amp;"."&amp;VLOOKUP(I3172,'Data validation'!$A$1:$B$12,2,FALSE)&amp;".2026"</f>
        <v>24.05.2026</v>
      </c>
      <c r="AK3172">
        <f t="shared" si="1474"/>
        <v>22</v>
      </c>
      <c r="AL3172" t="e">
        <f>VLOOKUP(E3172,[2]Sheet1!$A:$B,2,FALSE)</f>
        <v>#N/A</v>
      </c>
    </row>
    <row r="3173" spans="1:38" x14ac:dyDescent="0.25">
      <c r="A3173" t="str">
        <f>VLOOKUP(Q3173,'Data validation'!$K$2:$L$50,2,FALSE)</f>
        <v>BOOKING</v>
      </c>
      <c r="B3173">
        <f t="shared" si="1459"/>
        <v>2</v>
      </c>
      <c r="C3173">
        <f t="shared" si="1460"/>
        <v>1</v>
      </c>
      <c r="D3173">
        <f t="shared" si="1461"/>
        <v>0</v>
      </c>
      <c r="E3173">
        <v>11580</v>
      </c>
      <c r="F3173" t="s">
        <v>11858</v>
      </c>
      <c r="G3173" t="s">
        <v>1869</v>
      </c>
      <c r="H3173" t="str">
        <f t="shared" si="1462"/>
        <v>29</v>
      </c>
      <c r="I3173" t="str">
        <f t="shared" si="1463"/>
        <v>May</v>
      </c>
      <c r="J3173" t="s">
        <v>27</v>
      </c>
      <c r="K3173" t="str">
        <f t="shared" si="1464"/>
        <v>01</v>
      </c>
      <c r="L3173" t="str">
        <f t="shared" si="1465"/>
        <v>Jun</v>
      </c>
      <c r="M3173" s="36">
        <v>3</v>
      </c>
      <c r="N3173">
        <f t="shared" si="1466"/>
        <v>-28</v>
      </c>
      <c r="O3173">
        <f t="shared" si="1467"/>
        <v>2</v>
      </c>
      <c r="P3173">
        <f t="shared" si="1468"/>
        <v>0</v>
      </c>
      <c r="Q3173" t="s">
        <v>587</v>
      </c>
      <c r="R3173" t="s">
        <v>17</v>
      </c>
      <c r="S3173" s="36">
        <v>2</v>
      </c>
      <c r="T3173" s="36">
        <v>0</v>
      </c>
      <c r="U3173" s="2">
        <f>SUMIFS(Booking!L:L,Booking!D:D,'Резервации 2026'!E3173)</f>
        <v>741.24001169999997</v>
      </c>
      <c r="V3173" s="2">
        <f t="shared" si="1481"/>
        <v>247.08000389999998</v>
      </c>
      <c r="W3173" t="s">
        <v>262</v>
      </c>
      <c r="X3173" t="s">
        <v>11859</v>
      </c>
      <c r="Y3173" t="s">
        <v>11368</v>
      </c>
      <c r="Z3173" t="str">
        <f t="shared" si="1469"/>
        <v>May</v>
      </c>
      <c r="AA3173" s="6">
        <f t="shared" si="1470"/>
        <v>2</v>
      </c>
      <c r="AB3173" s="6">
        <f t="shared" si="1470"/>
        <v>0</v>
      </c>
      <c r="AC3173" s="6">
        <f t="shared" si="1470"/>
        <v>0</v>
      </c>
      <c r="AD3173" s="6">
        <f t="shared" si="1470"/>
        <v>0</v>
      </c>
      <c r="AE3173" s="6">
        <f t="shared" si="1470"/>
        <v>0</v>
      </c>
      <c r="AF3173" s="6">
        <f t="shared" si="1471"/>
        <v>2</v>
      </c>
      <c r="AG3173" s="6">
        <f t="shared" si="1472"/>
        <v>-1</v>
      </c>
      <c r="AH3173" s="14" t="str">
        <f>LEFT(X3173,2)&amp;"."&amp;VLOOKUP(MID(X3173,4,3),'Data validation'!$A$1:$B$12,2,FALSE)&amp;".2025"</f>
        <v>20.05.2025</v>
      </c>
      <c r="AI3173">
        <f t="shared" si="1473"/>
        <v>21</v>
      </c>
      <c r="AJ3173" t="str">
        <f>H3173&amp;"."&amp;VLOOKUP(I3173,'Data validation'!$A$1:$B$12,2,FALSE)&amp;".2026"</f>
        <v>29.05.2026</v>
      </c>
      <c r="AK3173">
        <f t="shared" si="1474"/>
        <v>22</v>
      </c>
      <c r="AL3173" t="e">
        <f>VLOOKUP(E3173,[2]Sheet1!$A:$B,2,FALSE)</f>
        <v>#N/A</v>
      </c>
    </row>
    <row r="3174" spans="1:38" x14ac:dyDescent="0.25">
      <c r="A3174" t="str">
        <f>VLOOKUP(Q3174,'Data validation'!$K$2:$L$50,2,FALSE)</f>
        <v>BOOKING</v>
      </c>
      <c r="B3174">
        <f t="shared" si="1459"/>
        <v>2</v>
      </c>
      <c r="C3174">
        <f t="shared" si="1460"/>
        <v>1</v>
      </c>
      <c r="D3174">
        <f t="shared" si="1461"/>
        <v>0</v>
      </c>
      <c r="E3174">
        <v>11824</v>
      </c>
      <c r="F3174" t="s">
        <v>11860</v>
      </c>
      <c r="G3174" t="s">
        <v>1869</v>
      </c>
      <c r="H3174" t="str">
        <f t="shared" si="1462"/>
        <v>29</v>
      </c>
      <c r="I3174" t="str">
        <f t="shared" si="1463"/>
        <v>May</v>
      </c>
      <c r="J3174" t="s">
        <v>27</v>
      </c>
      <c r="K3174" t="str">
        <f t="shared" si="1464"/>
        <v>01</v>
      </c>
      <c r="L3174" t="str">
        <f t="shared" si="1465"/>
        <v>Jun</v>
      </c>
      <c r="M3174" s="36">
        <v>3</v>
      </c>
      <c r="N3174">
        <f t="shared" si="1466"/>
        <v>-28</v>
      </c>
      <c r="O3174">
        <f t="shared" si="1467"/>
        <v>2</v>
      </c>
      <c r="P3174">
        <f t="shared" si="1468"/>
        <v>0</v>
      </c>
      <c r="Q3174" t="s">
        <v>587</v>
      </c>
      <c r="R3174" t="s">
        <v>17</v>
      </c>
      <c r="S3174" s="36">
        <v>2</v>
      </c>
      <c r="T3174" s="36">
        <v>2</v>
      </c>
      <c r="U3174" s="2">
        <f>SUMIFS(Booking!L:L,Booking!D:D,'Резервации 2026'!E3174)</f>
        <v>926.59402079999995</v>
      </c>
      <c r="V3174" s="2">
        <f t="shared" si="1481"/>
        <v>308.8646736</v>
      </c>
      <c r="W3174" t="s">
        <v>262</v>
      </c>
      <c r="X3174" t="s">
        <v>11861</v>
      </c>
      <c r="Y3174" t="s">
        <v>1483</v>
      </c>
      <c r="Z3174" t="str">
        <f t="shared" si="1469"/>
        <v>May</v>
      </c>
      <c r="AA3174" s="6">
        <f t="shared" si="1470"/>
        <v>2</v>
      </c>
      <c r="AB3174" s="6">
        <f t="shared" si="1470"/>
        <v>0</v>
      </c>
      <c r="AC3174" s="6">
        <f t="shared" si="1470"/>
        <v>0</v>
      </c>
      <c r="AD3174" s="6">
        <f t="shared" si="1470"/>
        <v>0</v>
      </c>
      <c r="AE3174" s="6">
        <f t="shared" si="1470"/>
        <v>0</v>
      </c>
      <c r="AF3174" s="6">
        <f t="shared" si="1471"/>
        <v>2</v>
      </c>
      <c r="AG3174" s="6">
        <f t="shared" si="1472"/>
        <v>-1</v>
      </c>
      <c r="AH3174" s="14" t="str">
        <f>LEFT(X3174,2)&amp;"."&amp;VLOOKUP(MID(X3174,4,3),'Data validation'!$A$1:$B$12,2,FALSE)&amp;".2025"</f>
        <v>27.05.2025</v>
      </c>
      <c r="AI3174">
        <f t="shared" si="1473"/>
        <v>22</v>
      </c>
      <c r="AJ3174" t="str">
        <f>H3174&amp;"."&amp;VLOOKUP(I3174,'Data validation'!$A$1:$B$12,2,FALSE)&amp;".2026"</f>
        <v>29.05.2026</v>
      </c>
      <c r="AK3174">
        <f t="shared" si="1474"/>
        <v>22</v>
      </c>
      <c r="AL3174" t="e">
        <f>VLOOKUP(E3174,[2]Sheet1!$A:$B,2,FALSE)</f>
        <v>#N/A</v>
      </c>
    </row>
    <row r="3175" spans="1:38" x14ac:dyDescent="0.25">
      <c r="A3175" t="str">
        <f>VLOOKUP(Q3175,'Data validation'!$K$2:$L$50,2,FALSE)</f>
        <v>BOOKING</v>
      </c>
      <c r="B3175">
        <f t="shared" si="1459"/>
        <v>3</v>
      </c>
      <c r="C3175">
        <f t="shared" si="1460"/>
        <v>0</v>
      </c>
      <c r="D3175">
        <f t="shared" si="1461"/>
        <v>0</v>
      </c>
      <c r="E3175">
        <v>11859</v>
      </c>
      <c r="F3175" t="s">
        <v>11862</v>
      </c>
      <c r="G3175" t="s">
        <v>1448</v>
      </c>
      <c r="H3175" t="str">
        <f t="shared" si="1462"/>
        <v>12</v>
      </c>
      <c r="I3175" t="str">
        <f t="shared" si="1463"/>
        <v>Jun</v>
      </c>
      <c r="J3175" t="s">
        <v>280</v>
      </c>
      <c r="K3175" t="str">
        <f t="shared" si="1464"/>
        <v>15</v>
      </c>
      <c r="L3175" t="str">
        <f t="shared" si="1465"/>
        <v>Jun</v>
      </c>
      <c r="M3175" s="36">
        <v>3</v>
      </c>
      <c r="N3175">
        <f t="shared" si="1466"/>
        <v>3</v>
      </c>
      <c r="O3175">
        <f t="shared" si="1467"/>
        <v>0</v>
      </c>
      <c r="P3175">
        <f t="shared" si="1468"/>
        <v>0</v>
      </c>
      <c r="Q3175" t="s">
        <v>587</v>
      </c>
      <c r="R3175" t="s">
        <v>63</v>
      </c>
      <c r="S3175" s="36">
        <v>2</v>
      </c>
      <c r="T3175" s="36">
        <v>1</v>
      </c>
      <c r="U3175" s="2">
        <v>771.7633406422018</v>
      </c>
      <c r="V3175" s="2">
        <v>257.25444688073389</v>
      </c>
      <c r="W3175" t="s">
        <v>262</v>
      </c>
      <c r="X3175" t="s">
        <v>11863</v>
      </c>
      <c r="Y3175" t="s">
        <v>1869</v>
      </c>
      <c r="Z3175" t="str">
        <f t="shared" si="1469"/>
        <v>May</v>
      </c>
      <c r="AA3175" s="6">
        <f t="shared" si="1470"/>
        <v>0</v>
      </c>
      <c r="AB3175" s="6">
        <f t="shared" si="1470"/>
        <v>3</v>
      </c>
      <c r="AC3175" s="6">
        <f t="shared" si="1470"/>
        <v>0</v>
      </c>
      <c r="AD3175" s="6">
        <f t="shared" si="1470"/>
        <v>0</v>
      </c>
      <c r="AE3175" s="6">
        <f t="shared" si="1470"/>
        <v>0</v>
      </c>
      <c r="AF3175" s="6">
        <f t="shared" si="1471"/>
        <v>3</v>
      </c>
      <c r="AG3175" s="6">
        <f t="shared" si="1472"/>
        <v>0</v>
      </c>
      <c r="AH3175" s="14" t="str">
        <f>LEFT(X3175,2)&amp;"."&amp;VLOOKUP(MID(X3175,4,3),'Data validation'!$A$1:$B$12,2,FALSE)&amp;".2025"</f>
        <v>29.05.2025</v>
      </c>
      <c r="AI3175">
        <f t="shared" si="1473"/>
        <v>22</v>
      </c>
      <c r="AJ3175" t="str">
        <f>H3175&amp;"."&amp;VLOOKUP(I3175,'Data validation'!$A$1:$B$12,2,FALSE)&amp;".2026"</f>
        <v>12.06.2026</v>
      </c>
      <c r="AK3175">
        <f t="shared" si="1474"/>
        <v>24</v>
      </c>
      <c r="AL3175" t="e">
        <f>VLOOKUP(E3175,[2]Sheet1!$A:$B,2,FALSE)</f>
        <v>#N/A</v>
      </c>
    </row>
    <row r="3176" spans="1:38" x14ac:dyDescent="0.25">
      <c r="A3176" t="str">
        <f>VLOOKUP(Q3176,'Data validation'!$K$2:$L$50,2,FALSE)</f>
        <v>BOOKING</v>
      </c>
      <c r="B3176">
        <f t="shared" si="1459"/>
        <v>1</v>
      </c>
      <c r="C3176">
        <f t="shared" si="1460"/>
        <v>0</v>
      </c>
      <c r="D3176">
        <f t="shared" si="1461"/>
        <v>0</v>
      </c>
      <c r="E3176">
        <v>11861</v>
      </c>
      <c r="F3176" t="s">
        <v>11864</v>
      </c>
      <c r="G3176" t="s">
        <v>3113</v>
      </c>
      <c r="H3176" t="str">
        <f t="shared" si="1462"/>
        <v>30</v>
      </c>
      <c r="I3176" t="str">
        <f t="shared" si="1463"/>
        <v>May</v>
      </c>
      <c r="J3176" t="s">
        <v>364</v>
      </c>
      <c r="K3176" t="str">
        <f t="shared" si="1464"/>
        <v>31</v>
      </c>
      <c r="L3176" t="str">
        <f t="shared" si="1465"/>
        <v>May</v>
      </c>
      <c r="M3176" s="36">
        <v>1</v>
      </c>
      <c r="N3176">
        <f t="shared" si="1466"/>
        <v>1</v>
      </c>
      <c r="O3176">
        <f t="shared" si="1467"/>
        <v>0</v>
      </c>
      <c r="P3176">
        <f t="shared" si="1468"/>
        <v>0</v>
      </c>
      <c r="Q3176" t="s">
        <v>587</v>
      </c>
      <c r="R3176" t="s">
        <v>17</v>
      </c>
      <c r="S3176" s="36">
        <v>2</v>
      </c>
      <c r="T3176" s="36">
        <v>2</v>
      </c>
      <c r="U3176" s="2">
        <f>SUMIFS(Booking!L:L,Booking!D:D,'Резервации 2026'!E3176)</f>
        <v>333.56680650000004</v>
      </c>
      <c r="V3176" s="2">
        <f t="shared" ref="V3176:V3179" si="1482">+U3176/M3176</f>
        <v>333.56680650000004</v>
      </c>
      <c r="W3176" t="s">
        <v>262</v>
      </c>
      <c r="X3176" t="s">
        <v>11865</v>
      </c>
      <c r="Y3176" t="s">
        <v>1869</v>
      </c>
      <c r="Z3176" t="str">
        <f t="shared" si="1469"/>
        <v>May</v>
      </c>
      <c r="AA3176" s="6">
        <f t="shared" si="1470"/>
        <v>1</v>
      </c>
      <c r="AB3176" s="6">
        <f t="shared" si="1470"/>
        <v>0</v>
      </c>
      <c r="AC3176" s="6">
        <f t="shared" si="1470"/>
        <v>0</v>
      </c>
      <c r="AD3176" s="6">
        <f t="shared" si="1470"/>
        <v>0</v>
      </c>
      <c r="AE3176" s="6">
        <f t="shared" si="1470"/>
        <v>0</v>
      </c>
      <c r="AF3176" s="6">
        <f t="shared" si="1471"/>
        <v>1</v>
      </c>
      <c r="AG3176" s="6">
        <f t="shared" si="1472"/>
        <v>0</v>
      </c>
      <c r="AH3176" s="14" t="str">
        <f>LEFT(X3176,2)&amp;"."&amp;VLOOKUP(MID(X3176,4,3),'Data validation'!$A$1:$B$12,2,FALSE)&amp;".2025"</f>
        <v>29.05.2025</v>
      </c>
      <c r="AI3176">
        <f t="shared" si="1473"/>
        <v>22</v>
      </c>
      <c r="AJ3176" t="str">
        <f>H3176&amp;"."&amp;VLOOKUP(I3176,'Data validation'!$A$1:$B$12,2,FALSE)&amp;".2026"</f>
        <v>30.05.2026</v>
      </c>
      <c r="AK3176">
        <f t="shared" si="1474"/>
        <v>22</v>
      </c>
      <c r="AL3176" t="e">
        <f>VLOOKUP(E3176,[2]Sheet1!$A:$B,2,FALSE)</f>
        <v>#N/A</v>
      </c>
    </row>
    <row r="3177" spans="1:38" x14ac:dyDescent="0.25">
      <c r="A3177" t="str">
        <f>VLOOKUP(Q3177,'Data validation'!$K$2:$L$50,2,FALSE)</f>
        <v>BOOKING</v>
      </c>
      <c r="B3177">
        <f t="shared" si="1459"/>
        <v>2</v>
      </c>
      <c r="C3177">
        <f t="shared" si="1460"/>
        <v>1</v>
      </c>
      <c r="D3177">
        <f t="shared" si="1461"/>
        <v>0</v>
      </c>
      <c r="E3177">
        <v>11602</v>
      </c>
      <c r="F3177" t="s">
        <v>11866</v>
      </c>
      <c r="G3177" t="s">
        <v>1869</v>
      </c>
      <c r="H3177" t="str">
        <f t="shared" si="1462"/>
        <v>29</v>
      </c>
      <c r="I3177" t="str">
        <f t="shared" si="1463"/>
        <v>May</v>
      </c>
      <c r="J3177" t="s">
        <v>27</v>
      </c>
      <c r="K3177" t="str">
        <f t="shared" si="1464"/>
        <v>01</v>
      </c>
      <c r="L3177" t="str">
        <f t="shared" si="1465"/>
        <v>Jun</v>
      </c>
      <c r="M3177" s="36">
        <v>3</v>
      </c>
      <c r="N3177">
        <f t="shared" si="1466"/>
        <v>-28</v>
      </c>
      <c r="O3177">
        <f t="shared" si="1467"/>
        <v>2</v>
      </c>
      <c r="P3177">
        <f t="shared" si="1468"/>
        <v>0</v>
      </c>
      <c r="Q3177" t="s">
        <v>587</v>
      </c>
      <c r="R3177" t="s">
        <v>17</v>
      </c>
      <c r="S3177" s="36">
        <v>2</v>
      </c>
      <c r="T3177" s="36">
        <v>1</v>
      </c>
      <c r="U3177" s="2">
        <f>SUMIFS(Booking!L:L,Booking!D:D,'Резервации 2026'!E3177)</f>
        <v>741.24001169999997</v>
      </c>
      <c r="V3177" s="2">
        <f t="shared" si="1482"/>
        <v>247.08000389999998</v>
      </c>
      <c r="W3177" t="s">
        <v>262</v>
      </c>
      <c r="X3177" t="s">
        <v>11867</v>
      </c>
      <c r="Y3177" t="s">
        <v>11481</v>
      </c>
      <c r="Z3177" t="str">
        <f t="shared" si="1469"/>
        <v>May</v>
      </c>
      <c r="AA3177" s="6">
        <f t="shared" si="1470"/>
        <v>2</v>
      </c>
      <c r="AB3177" s="6">
        <f t="shared" si="1470"/>
        <v>0</v>
      </c>
      <c r="AC3177" s="6">
        <f t="shared" si="1470"/>
        <v>0</v>
      </c>
      <c r="AD3177" s="6">
        <f t="shared" si="1470"/>
        <v>0</v>
      </c>
      <c r="AE3177" s="6">
        <f t="shared" si="1470"/>
        <v>0</v>
      </c>
      <c r="AF3177" s="6">
        <f t="shared" si="1471"/>
        <v>2</v>
      </c>
      <c r="AG3177" s="6">
        <f t="shared" si="1472"/>
        <v>-1</v>
      </c>
      <c r="AH3177" s="14" t="str">
        <f>LEFT(X3177,2)&amp;"."&amp;VLOOKUP(MID(X3177,4,3),'Data validation'!$A$1:$B$12,2,FALSE)&amp;".2025"</f>
        <v>21.05.2025</v>
      </c>
      <c r="AI3177">
        <f t="shared" si="1473"/>
        <v>21</v>
      </c>
      <c r="AJ3177" t="str">
        <f>H3177&amp;"."&amp;VLOOKUP(I3177,'Data validation'!$A$1:$B$12,2,FALSE)&amp;".2026"</f>
        <v>29.05.2026</v>
      </c>
      <c r="AK3177">
        <f t="shared" si="1474"/>
        <v>22</v>
      </c>
      <c r="AL3177" t="e">
        <f>VLOOKUP(E3177,[2]Sheet1!$A:$B,2,FALSE)</f>
        <v>#N/A</v>
      </c>
    </row>
    <row r="3178" spans="1:38" x14ac:dyDescent="0.25">
      <c r="A3178" t="str">
        <f>VLOOKUP(Q3178,'Data validation'!$K$2:$L$50,2,FALSE)</f>
        <v>BOOKING</v>
      </c>
      <c r="B3178">
        <f t="shared" si="1459"/>
        <v>1</v>
      </c>
      <c r="C3178">
        <f t="shared" si="1460"/>
        <v>1</v>
      </c>
      <c r="D3178">
        <f t="shared" si="1461"/>
        <v>0</v>
      </c>
      <c r="E3178">
        <v>11862</v>
      </c>
      <c r="F3178" t="s">
        <v>11868</v>
      </c>
      <c r="G3178" t="s">
        <v>3113</v>
      </c>
      <c r="H3178" t="str">
        <f t="shared" si="1462"/>
        <v>30</v>
      </c>
      <c r="I3178" t="str">
        <f t="shared" si="1463"/>
        <v>May</v>
      </c>
      <c r="J3178" t="s">
        <v>27</v>
      </c>
      <c r="K3178" t="str">
        <f t="shared" si="1464"/>
        <v>01</v>
      </c>
      <c r="L3178" t="str">
        <f t="shared" si="1465"/>
        <v>Jun</v>
      </c>
      <c r="M3178" s="36">
        <v>2</v>
      </c>
      <c r="N3178">
        <f t="shared" si="1466"/>
        <v>-29</v>
      </c>
      <c r="O3178">
        <f t="shared" si="1467"/>
        <v>1</v>
      </c>
      <c r="P3178">
        <f t="shared" si="1468"/>
        <v>0</v>
      </c>
      <c r="Q3178" t="s">
        <v>587</v>
      </c>
      <c r="R3178" t="s">
        <v>17</v>
      </c>
      <c r="S3178" s="36">
        <v>2</v>
      </c>
      <c r="T3178" s="36">
        <v>0</v>
      </c>
      <c r="U3178" s="2">
        <f>SUMIFS(Booking!L:L,Booking!D:D,'Резервации 2026'!E3178)</f>
        <v>494.16000779999996</v>
      </c>
      <c r="V3178" s="2">
        <f t="shared" si="1482"/>
        <v>247.08000389999998</v>
      </c>
      <c r="W3178" t="s">
        <v>262</v>
      </c>
      <c r="X3178" t="s">
        <v>11869</v>
      </c>
      <c r="Y3178" t="s">
        <v>1869</v>
      </c>
      <c r="Z3178" t="str">
        <f t="shared" si="1469"/>
        <v>May</v>
      </c>
      <c r="AA3178" s="6">
        <f t="shared" si="1470"/>
        <v>1</v>
      </c>
      <c r="AB3178" s="6">
        <f t="shared" si="1470"/>
        <v>0</v>
      </c>
      <c r="AC3178" s="6">
        <f t="shared" si="1470"/>
        <v>0</v>
      </c>
      <c r="AD3178" s="6">
        <f t="shared" si="1470"/>
        <v>0</v>
      </c>
      <c r="AE3178" s="6">
        <f t="shared" si="1470"/>
        <v>0</v>
      </c>
      <c r="AF3178" s="6">
        <f t="shared" si="1471"/>
        <v>1</v>
      </c>
      <c r="AG3178" s="6">
        <f t="shared" si="1472"/>
        <v>-1</v>
      </c>
      <c r="AH3178" s="14" t="str">
        <f>LEFT(X3178,2)&amp;"."&amp;VLOOKUP(MID(X3178,4,3),'Data validation'!$A$1:$B$12,2,FALSE)&amp;".2025"</f>
        <v>29.05.2025</v>
      </c>
      <c r="AI3178">
        <f t="shared" si="1473"/>
        <v>22</v>
      </c>
      <c r="AJ3178" t="str">
        <f>H3178&amp;"."&amp;VLOOKUP(I3178,'Data validation'!$A$1:$B$12,2,FALSE)&amp;".2026"</f>
        <v>30.05.2026</v>
      </c>
      <c r="AK3178">
        <f t="shared" si="1474"/>
        <v>22</v>
      </c>
      <c r="AL3178" t="e">
        <f>VLOOKUP(E3178,[2]Sheet1!$A:$B,2,FALSE)</f>
        <v>#N/A</v>
      </c>
    </row>
    <row r="3179" spans="1:38" x14ac:dyDescent="0.25">
      <c r="A3179" t="str">
        <f>VLOOKUP(Q3179,'Data validation'!$K$2:$L$50,2,FALSE)</f>
        <v>BOOKING</v>
      </c>
      <c r="B3179">
        <f t="shared" si="1459"/>
        <v>2</v>
      </c>
      <c r="C3179">
        <f t="shared" si="1460"/>
        <v>1</v>
      </c>
      <c r="D3179">
        <f t="shared" si="1461"/>
        <v>0</v>
      </c>
      <c r="E3179">
        <v>11677</v>
      </c>
      <c r="F3179" t="s">
        <v>11870</v>
      </c>
      <c r="G3179" t="s">
        <v>1869</v>
      </c>
      <c r="H3179" t="str">
        <f t="shared" si="1462"/>
        <v>29</v>
      </c>
      <c r="I3179" t="str">
        <f t="shared" si="1463"/>
        <v>May</v>
      </c>
      <c r="J3179" t="s">
        <v>27</v>
      </c>
      <c r="K3179" t="str">
        <f t="shared" si="1464"/>
        <v>01</v>
      </c>
      <c r="L3179" t="str">
        <f t="shared" si="1465"/>
        <v>Jun</v>
      </c>
      <c r="M3179" s="36">
        <v>3</v>
      </c>
      <c r="N3179">
        <f t="shared" si="1466"/>
        <v>-28</v>
      </c>
      <c r="O3179">
        <f t="shared" si="1467"/>
        <v>2</v>
      </c>
      <c r="P3179">
        <f t="shared" si="1468"/>
        <v>0</v>
      </c>
      <c r="Q3179" t="s">
        <v>587</v>
      </c>
      <c r="R3179" t="s">
        <v>63</v>
      </c>
      <c r="S3179" s="36">
        <v>2</v>
      </c>
      <c r="T3179" s="36">
        <v>1</v>
      </c>
      <c r="U3179" s="2">
        <f>SUMIFS(Booking!L:L,Booking!D:D,'Резервации 2026'!E3179)</f>
        <v>771.75095969999995</v>
      </c>
      <c r="V3179" s="2">
        <f t="shared" si="1482"/>
        <v>257.25031989999997</v>
      </c>
      <c r="W3179" t="s">
        <v>262</v>
      </c>
      <c r="X3179" t="s">
        <v>11871</v>
      </c>
      <c r="Y3179" t="s">
        <v>1492</v>
      </c>
      <c r="Z3179" t="str">
        <f t="shared" si="1469"/>
        <v>May</v>
      </c>
      <c r="AA3179" s="6">
        <f t="shared" si="1470"/>
        <v>2</v>
      </c>
      <c r="AB3179" s="6">
        <f t="shared" si="1470"/>
        <v>0</v>
      </c>
      <c r="AC3179" s="6">
        <f t="shared" si="1470"/>
        <v>0</v>
      </c>
      <c r="AD3179" s="6">
        <f t="shared" si="1470"/>
        <v>0</v>
      </c>
      <c r="AE3179" s="6">
        <f t="shared" si="1470"/>
        <v>0</v>
      </c>
      <c r="AF3179" s="6">
        <f t="shared" si="1471"/>
        <v>2</v>
      </c>
      <c r="AG3179" s="6">
        <f t="shared" si="1472"/>
        <v>-1</v>
      </c>
      <c r="AH3179" s="14" t="str">
        <f>LEFT(X3179,2)&amp;"."&amp;VLOOKUP(MID(X3179,4,3),'Data validation'!$A$1:$B$12,2,FALSE)&amp;".2025"</f>
        <v>26.05.2025</v>
      </c>
      <c r="AI3179">
        <f t="shared" si="1473"/>
        <v>22</v>
      </c>
      <c r="AJ3179" t="str">
        <f>H3179&amp;"."&amp;VLOOKUP(I3179,'Data validation'!$A$1:$B$12,2,FALSE)&amp;".2026"</f>
        <v>29.05.2026</v>
      </c>
      <c r="AK3179">
        <f t="shared" si="1474"/>
        <v>22</v>
      </c>
      <c r="AL3179" t="e">
        <f>VLOOKUP(E3179,[2]Sheet1!$A:$B,2,FALSE)</f>
        <v>#N/A</v>
      </c>
    </row>
    <row r="3180" spans="1:38" x14ac:dyDescent="0.25">
      <c r="A3180" t="str">
        <f>VLOOKUP(Q3180,'Data validation'!$K$2:$L$50,2,FALSE)</f>
        <v>BOOKING</v>
      </c>
      <c r="B3180">
        <f t="shared" si="1459"/>
        <v>0</v>
      </c>
      <c r="C3180">
        <f t="shared" si="1460"/>
        <v>4</v>
      </c>
      <c r="D3180">
        <f t="shared" si="1461"/>
        <v>1</v>
      </c>
      <c r="E3180">
        <v>11863</v>
      </c>
      <c r="F3180" t="s">
        <v>11872</v>
      </c>
      <c r="G3180" t="s">
        <v>53</v>
      </c>
      <c r="H3180" t="str">
        <f t="shared" si="1462"/>
        <v>24</v>
      </c>
      <c r="I3180" t="str">
        <f t="shared" si="1463"/>
        <v>Aug</v>
      </c>
      <c r="J3180" t="s">
        <v>131</v>
      </c>
      <c r="K3180" t="str">
        <f t="shared" si="1464"/>
        <v>29</v>
      </c>
      <c r="L3180" t="str">
        <f t="shared" si="1465"/>
        <v>Aug</v>
      </c>
      <c r="M3180" s="36">
        <v>5</v>
      </c>
      <c r="N3180">
        <f t="shared" si="1466"/>
        <v>5</v>
      </c>
      <c r="O3180">
        <f t="shared" si="1467"/>
        <v>0</v>
      </c>
      <c r="P3180">
        <f t="shared" si="1468"/>
        <v>0</v>
      </c>
      <c r="Q3180" t="s">
        <v>587</v>
      </c>
      <c r="R3180" t="s">
        <v>17</v>
      </c>
      <c r="S3180" s="36">
        <v>2</v>
      </c>
      <c r="T3180" s="36">
        <v>1</v>
      </c>
      <c r="U3180" s="2">
        <v>2151.0541321100914</v>
      </c>
      <c r="V3180" s="2">
        <v>430.21082642201827</v>
      </c>
      <c r="W3180" t="s">
        <v>262</v>
      </c>
      <c r="X3180" t="s">
        <v>11873</v>
      </c>
      <c r="Y3180" t="s">
        <v>1869</v>
      </c>
      <c r="Z3180" t="str">
        <f t="shared" si="1469"/>
        <v>May</v>
      </c>
      <c r="AA3180" s="6">
        <f t="shared" si="1470"/>
        <v>0</v>
      </c>
      <c r="AB3180" s="6">
        <f t="shared" si="1470"/>
        <v>0</v>
      </c>
      <c r="AC3180" s="6">
        <f t="shared" si="1470"/>
        <v>0</v>
      </c>
      <c r="AD3180" s="6">
        <f t="shared" si="1470"/>
        <v>5</v>
      </c>
      <c r="AE3180" s="6">
        <f t="shared" si="1470"/>
        <v>0</v>
      </c>
      <c r="AF3180" s="6">
        <f t="shared" si="1471"/>
        <v>5</v>
      </c>
      <c r="AG3180" s="6">
        <f t="shared" si="1472"/>
        <v>0</v>
      </c>
      <c r="AH3180" s="14" t="str">
        <f>LEFT(X3180,2)&amp;"."&amp;VLOOKUP(MID(X3180,4,3),'Data validation'!$A$1:$B$12,2,FALSE)&amp;".2025"</f>
        <v>29.05.2025</v>
      </c>
      <c r="AI3180">
        <f t="shared" si="1473"/>
        <v>22</v>
      </c>
      <c r="AJ3180" t="str">
        <f>H3180&amp;"."&amp;VLOOKUP(I3180,'Data validation'!$A$1:$B$12,2,FALSE)&amp;".2026"</f>
        <v>24.08.2026</v>
      </c>
      <c r="AK3180">
        <f t="shared" si="1474"/>
        <v>35</v>
      </c>
      <c r="AL3180" t="e">
        <f>VLOOKUP(E3180,[2]Sheet1!$A:$B,2,FALSE)</f>
        <v>#N/A</v>
      </c>
    </row>
    <row r="3181" spans="1:38" x14ac:dyDescent="0.25">
      <c r="A3181" t="str">
        <f>VLOOKUP(Q3181,'Data validation'!$K$2:$L$50,2,FALSE)</f>
        <v>BOOKING</v>
      </c>
      <c r="B3181">
        <f t="shared" si="1459"/>
        <v>2</v>
      </c>
      <c r="C3181">
        <f t="shared" si="1460"/>
        <v>1</v>
      </c>
      <c r="D3181">
        <f t="shared" si="1461"/>
        <v>0</v>
      </c>
      <c r="E3181">
        <v>11847</v>
      </c>
      <c r="F3181" t="s">
        <v>11874</v>
      </c>
      <c r="G3181" t="s">
        <v>1869</v>
      </c>
      <c r="H3181" t="str">
        <f t="shared" si="1462"/>
        <v>29</v>
      </c>
      <c r="I3181" t="str">
        <f t="shared" si="1463"/>
        <v>May</v>
      </c>
      <c r="J3181" t="s">
        <v>27</v>
      </c>
      <c r="K3181" t="str">
        <f t="shared" si="1464"/>
        <v>01</v>
      </c>
      <c r="L3181" t="str">
        <f t="shared" si="1465"/>
        <v>Jun</v>
      </c>
      <c r="M3181" s="36">
        <v>3</v>
      </c>
      <c r="N3181">
        <f t="shared" si="1466"/>
        <v>-28</v>
      </c>
      <c r="O3181">
        <f t="shared" si="1467"/>
        <v>2</v>
      </c>
      <c r="P3181">
        <f t="shared" si="1468"/>
        <v>0</v>
      </c>
      <c r="Q3181" t="s">
        <v>587</v>
      </c>
      <c r="R3181" t="s">
        <v>48</v>
      </c>
      <c r="S3181" s="36">
        <v>2</v>
      </c>
      <c r="T3181" s="36">
        <v>1</v>
      </c>
      <c r="U3181" s="2">
        <f>SUMIFS(Booking!L:L,Booking!D:D,'Резервации 2026'!E3181)</f>
        <v>928.70631719999994</v>
      </c>
      <c r="V3181" s="2">
        <f t="shared" ref="V3181" si="1483">+U3181/M3181</f>
        <v>309.5687724</v>
      </c>
      <c r="W3181" t="s">
        <v>262</v>
      </c>
      <c r="X3181" t="s">
        <v>11875</v>
      </c>
      <c r="Y3181" t="s">
        <v>9886</v>
      </c>
      <c r="Z3181" t="str">
        <f t="shared" si="1469"/>
        <v>May</v>
      </c>
      <c r="AA3181" s="6">
        <f t="shared" si="1470"/>
        <v>2</v>
      </c>
      <c r="AB3181" s="6">
        <f t="shared" si="1470"/>
        <v>0</v>
      </c>
      <c r="AC3181" s="6">
        <f t="shared" si="1470"/>
        <v>0</v>
      </c>
      <c r="AD3181" s="6">
        <f t="shared" si="1470"/>
        <v>0</v>
      </c>
      <c r="AE3181" s="6">
        <f t="shared" si="1470"/>
        <v>0</v>
      </c>
      <c r="AF3181" s="6">
        <f t="shared" si="1471"/>
        <v>2</v>
      </c>
      <c r="AG3181" s="6">
        <f t="shared" si="1472"/>
        <v>-1</v>
      </c>
      <c r="AH3181" s="14" t="str">
        <f>LEFT(X3181,2)&amp;"."&amp;VLOOKUP(MID(X3181,4,3),'Data validation'!$A$1:$B$12,2,FALSE)&amp;".2025"</f>
        <v>28.05.2025</v>
      </c>
      <c r="AI3181">
        <f t="shared" si="1473"/>
        <v>22</v>
      </c>
      <c r="AJ3181" t="str">
        <f>H3181&amp;"."&amp;VLOOKUP(I3181,'Data validation'!$A$1:$B$12,2,FALSE)&amp;".2026"</f>
        <v>29.05.2026</v>
      </c>
      <c r="AK3181">
        <f t="shared" si="1474"/>
        <v>22</v>
      </c>
      <c r="AL3181" t="e">
        <f>VLOOKUP(E3181,[2]Sheet1!$A:$B,2,FALSE)</f>
        <v>#N/A</v>
      </c>
    </row>
    <row r="3182" spans="1:38" x14ac:dyDescent="0.25">
      <c r="A3182" t="str">
        <f>VLOOKUP(Q3182,'Data validation'!$K$2:$L$50,2,FALSE)</f>
        <v>BOOKING</v>
      </c>
      <c r="B3182">
        <f t="shared" si="1459"/>
        <v>0</v>
      </c>
      <c r="C3182">
        <f t="shared" si="1460"/>
        <v>4</v>
      </c>
      <c r="D3182">
        <f t="shared" si="1461"/>
        <v>3</v>
      </c>
      <c r="E3182">
        <v>11924</v>
      </c>
      <c r="F3182" t="s">
        <v>11876</v>
      </c>
      <c r="G3182" t="s">
        <v>91</v>
      </c>
      <c r="H3182" t="str">
        <f t="shared" si="1462"/>
        <v>22</v>
      </c>
      <c r="I3182" t="str">
        <f t="shared" si="1463"/>
        <v>Aug</v>
      </c>
      <c r="J3182" t="s">
        <v>131</v>
      </c>
      <c r="K3182" t="str">
        <f t="shared" si="1464"/>
        <v>29</v>
      </c>
      <c r="L3182" t="str">
        <f t="shared" si="1465"/>
        <v>Aug</v>
      </c>
      <c r="M3182" s="36">
        <v>7</v>
      </c>
      <c r="N3182">
        <f t="shared" si="1466"/>
        <v>7</v>
      </c>
      <c r="O3182">
        <f t="shared" si="1467"/>
        <v>0</v>
      </c>
      <c r="P3182">
        <f t="shared" si="1468"/>
        <v>0</v>
      </c>
      <c r="Q3182" t="s">
        <v>587</v>
      </c>
      <c r="R3182" t="s">
        <v>48</v>
      </c>
      <c r="S3182" s="36">
        <v>2</v>
      </c>
      <c r="T3182" s="36">
        <v>1</v>
      </c>
      <c r="U3182" s="2">
        <v>3640.8044600917428</v>
      </c>
      <c r="V3182" s="2">
        <v>520.10723284403662</v>
      </c>
      <c r="W3182" t="s">
        <v>262</v>
      </c>
      <c r="X3182" t="s">
        <v>11877</v>
      </c>
      <c r="Y3182" t="s">
        <v>365</v>
      </c>
      <c r="Z3182" t="str">
        <f t="shared" si="1469"/>
        <v>Jun</v>
      </c>
      <c r="AA3182" s="6">
        <f t="shared" si="1470"/>
        <v>0</v>
      </c>
      <c r="AB3182" s="6">
        <f t="shared" si="1470"/>
        <v>0</v>
      </c>
      <c r="AC3182" s="6">
        <f t="shared" si="1470"/>
        <v>0</v>
      </c>
      <c r="AD3182" s="6">
        <f t="shared" si="1470"/>
        <v>7</v>
      </c>
      <c r="AE3182" s="6">
        <f t="shared" si="1470"/>
        <v>0</v>
      </c>
      <c r="AF3182" s="6">
        <f t="shared" si="1471"/>
        <v>7</v>
      </c>
      <c r="AG3182" s="6">
        <f t="shared" si="1472"/>
        <v>0</v>
      </c>
      <c r="AH3182" s="14" t="str">
        <f>LEFT(X3182,2)&amp;"."&amp;VLOOKUP(MID(X3182,4,3),'Data validation'!$A$1:$B$12,2,FALSE)&amp;".2025"</f>
        <v>03.06.2025</v>
      </c>
      <c r="AI3182">
        <f t="shared" si="1473"/>
        <v>23</v>
      </c>
      <c r="AJ3182" t="str">
        <f>H3182&amp;"."&amp;VLOOKUP(I3182,'Data validation'!$A$1:$B$12,2,FALSE)&amp;".2026"</f>
        <v>22.08.2026</v>
      </c>
      <c r="AK3182">
        <f t="shared" si="1474"/>
        <v>34</v>
      </c>
      <c r="AL3182" t="e">
        <f>VLOOKUP(E3182,[2]Sheet1!$A:$B,2,FALSE)</f>
        <v>#N/A</v>
      </c>
    </row>
    <row r="3183" spans="1:38" x14ac:dyDescent="0.25">
      <c r="A3183" t="str">
        <f>VLOOKUP(Q3183,'Data validation'!$K$2:$L$50,2,FALSE)</f>
        <v>TOPOLA SKIES</v>
      </c>
      <c r="B3183">
        <f t="shared" si="1459"/>
        <v>0</v>
      </c>
      <c r="C3183">
        <f t="shared" si="1460"/>
        <v>0</v>
      </c>
      <c r="D3183">
        <f t="shared" si="1461"/>
        <v>5</v>
      </c>
      <c r="E3183">
        <v>11928</v>
      </c>
      <c r="F3183" t="s">
        <v>11878</v>
      </c>
      <c r="G3183" t="s">
        <v>85</v>
      </c>
      <c r="H3183" t="str">
        <f t="shared" si="1462"/>
        <v>26</v>
      </c>
      <c r="I3183" t="str">
        <f t="shared" si="1463"/>
        <v>Jul</v>
      </c>
      <c r="J3183" t="s">
        <v>108</v>
      </c>
      <c r="K3183" t="str">
        <f t="shared" si="1464"/>
        <v>31</v>
      </c>
      <c r="L3183" t="str">
        <f t="shared" si="1465"/>
        <v>Jul</v>
      </c>
      <c r="M3183" s="36">
        <v>5</v>
      </c>
      <c r="N3183">
        <f t="shared" si="1466"/>
        <v>5</v>
      </c>
      <c r="O3183">
        <f t="shared" si="1467"/>
        <v>0</v>
      </c>
      <c r="P3183">
        <f t="shared" si="1468"/>
        <v>0</v>
      </c>
      <c r="Q3183" t="s">
        <v>35</v>
      </c>
      <c r="R3183" t="s">
        <v>17</v>
      </c>
      <c r="S3183" s="36">
        <v>2</v>
      </c>
      <c r="T3183" s="36">
        <v>1</v>
      </c>
      <c r="U3183" s="2">
        <v>2539.887490825688</v>
      </c>
      <c r="V3183" s="2">
        <v>507.97749816513766</v>
      </c>
      <c r="X3183" t="s">
        <v>11879</v>
      </c>
      <c r="Y3183" t="s">
        <v>365</v>
      </c>
      <c r="Z3183" t="str">
        <f t="shared" si="1469"/>
        <v>Jun</v>
      </c>
      <c r="AA3183" s="6">
        <f t="shared" si="1470"/>
        <v>0</v>
      </c>
      <c r="AB3183" s="6">
        <f t="shared" si="1470"/>
        <v>0</v>
      </c>
      <c r="AC3183" s="6">
        <f t="shared" si="1470"/>
        <v>5</v>
      </c>
      <c r="AD3183" s="6">
        <f t="shared" si="1470"/>
        <v>0</v>
      </c>
      <c r="AE3183" s="6">
        <f t="shared" si="1470"/>
        <v>0</v>
      </c>
      <c r="AF3183" s="6">
        <f t="shared" si="1471"/>
        <v>5</v>
      </c>
      <c r="AG3183" s="6">
        <f t="shared" si="1472"/>
        <v>0</v>
      </c>
      <c r="AH3183" s="14" t="str">
        <f>LEFT(X3183,2)&amp;"."&amp;VLOOKUP(MID(X3183,4,3),'Data validation'!$A$1:$B$12,2,FALSE)&amp;".2025"</f>
        <v>03.06.2025</v>
      </c>
      <c r="AI3183">
        <f t="shared" si="1473"/>
        <v>23</v>
      </c>
      <c r="AJ3183" t="str">
        <f>H3183&amp;"."&amp;VLOOKUP(I3183,'Data validation'!$A$1:$B$12,2,FALSE)&amp;".2026"</f>
        <v>26.07.2026</v>
      </c>
      <c r="AK3183">
        <f t="shared" si="1474"/>
        <v>31</v>
      </c>
      <c r="AL3183" t="e">
        <f>VLOOKUP(E3183,[2]Sheet1!$A:$B,2,FALSE)</f>
        <v>#N/A</v>
      </c>
    </row>
    <row r="3184" spans="1:38" x14ac:dyDescent="0.25">
      <c r="A3184" t="str">
        <f>VLOOKUP(Q3184,'Data validation'!$K$2:$L$50,2,FALSE)</f>
        <v>TO</v>
      </c>
      <c r="B3184">
        <f t="shared" si="1459"/>
        <v>0</v>
      </c>
      <c r="C3184">
        <f t="shared" si="1460"/>
        <v>7</v>
      </c>
      <c r="D3184">
        <f t="shared" si="1461"/>
        <v>0</v>
      </c>
      <c r="E3184">
        <v>11930</v>
      </c>
      <c r="F3184" t="s">
        <v>10344</v>
      </c>
      <c r="G3184" t="s">
        <v>126</v>
      </c>
      <c r="H3184" t="str">
        <f t="shared" si="1462"/>
        <v>27</v>
      </c>
      <c r="I3184" t="str">
        <f t="shared" si="1463"/>
        <v>Jun</v>
      </c>
      <c r="J3184" t="s">
        <v>45</v>
      </c>
      <c r="K3184" t="str">
        <f t="shared" si="1464"/>
        <v>04</v>
      </c>
      <c r="L3184" t="str">
        <f t="shared" si="1465"/>
        <v>Jul</v>
      </c>
      <c r="M3184" s="36">
        <v>7</v>
      </c>
      <c r="N3184">
        <f t="shared" si="1466"/>
        <v>-23</v>
      </c>
      <c r="O3184">
        <f t="shared" si="1467"/>
        <v>4</v>
      </c>
      <c r="P3184">
        <f t="shared" si="1468"/>
        <v>3</v>
      </c>
      <c r="Q3184" t="s">
        <v>162</v>
      </c>
      <c r="R3184" t="s">
        <v>110</v>
      </c>
      <c r="S3184" s="36">
        <v>4</v>
      </c>
      <c r="T3184" s="36">
        <v>0</v>
      </c>
      <c r="U3184" s="2">
        <f>SUMIFS(Magelan!L:L,Magelan!D:D,'Резервации 2026'!E3184)</f>
        <v>4320.8196359999993</v>
      </c>
      <c r="V3184" s="2">
        <f t="shared" ref="V3184" si="1484">+U3184/M3184</f>
        <v>617.25994799999989</v>
      </c>
      <c r="W3184" t="s">
        <v>262</v>
      </c>
      <c r="X3184" t="s">
        <v>11880</v>
      </c>
      <c r="Y3184" t="s">
        <v>10346</v>
      </c>
      <c r="Z3184" t="str">
        <f t="shared" si="1469"/>
        <v>Jun</v>
      </c>
      <c r="AA3184" s="6">
        <f t="shared" si="1470"/>
        <v>0</v>
      </c>
      <c r="AB3184" s="6">
        <f t="shared" si="1470"/>
        <v>4</v>
      </c>
      <c r="AC3184" s="6">
        <f t="shared" si="1470"/>
        <v>3</v>
      </c>
      <c r="AD3184" s="6">
        <f t="shared" si="1470"/>
        <v>0</v>
      </c>
      <c r="AE3184" s="6">
        <f t="shared" si="1470"/>
        <v>0</v>
      </c>
      <c r="AF3184" s="6">
        <f t="shared" si="1471"/>
        <v>7</v>
      </c>
      <c r="AG3184" s="6">
        <f t="shared" si="1472"/>
        <v>0</v>
      </c>
      <c r="AH3184" s="14" t="str">
        <f>LEFT(X3184,2)&amp;"."&amp;VLOOKUP(MID(X3184,4,3),'Data validation'!$A$1:$B$12,2,FALSE)&amp;".2025"</f>
        <v>04.06.2025</v>
      </c>
      <c r="AI3184">
        <f t="shared" si="1473"/>
        <v>23</v>
      </c>
      <c r="AJ3184" t="str">
        <f>H3184&amp;"."&amp;VLOOKUP(I3184,'Data validation'!$A$1:$B$12,2,FALSE)&amp;".2026"</f>
        <v>27.06.2026</v>
      </c>
      <c r="AK3184">
        <f t="shared" si="1474"/>
        <v>26</v>
      </c>
      <c r="AL3184" t="e">
        <f>VLOOKUP(E3184,[2]Sheet1!$A:$B,2,FALSE)</f>
        <v>#N/A</v>
      </c>
    </row>
    <row r="3185" spans="1:38" x14ac:dyDescent="0.25">
      <c r="A3185" t="str">
        <f>VLOOKUP(Q3185,'Data validation'!$K$2:$L$50,2,FALSE)</f>
        <v>BOOKING</v>
      </c>
      <c r="B3185">
        <f t="shared" si="1459"/>
        <v>2</v>
      </c>
      <c r="C3185">
        <f t="shared" si="1460"/>
        <v>0</v>
      </c>
      <c r="D3185">
        <f t="shared" si="1461"/>
        <v>0</v>
      </c>
      <c r="E3185">
        <v>11931</v>
      </c>
      <c r="F3185" t="s">
        <v>11881</v>
      </c>
      <c r="G3185" t="s">
        <v>2076</v>
      </c>
      <c r="H3185" t="str">
        <f t="shared" si="1462"/>
        <v>05</v>
      </c>
      <c r="I3185" t="str">
        <f t="shared" si="1463"/>
        <v>Jun</v>
      </c>
      <c r="J3185" t="s">
        <v>492</v>
      </c>
      <c r="K3185" t="str">
        <f t="shared" si="1464"/>
        <v>07</v>
      </c>
      <c r="L3185" t="str">
        <f t="shared" si="1465"/>
        <v>Jun</v>
      </c>
      <c r="M3185" s="36">
        <v>2</v>
      </c>
      <c r="N3185">
        <f t="shared" si="1466"/>
        <v>2</v>
      </c>
      <c r="O3185">
        <f t="shared" si="1467"/>
        <v>0</v>
      </c>
      <c r="P3185">
        <f t="shared" si="1468"/>
        <v>0</v>
      </c>
      <c r="Q3185" t="s">
        <v>587</v>
      </c>
      <c r="R3185" t="s">
        <v>17</v>
      </c>
      <c r="S3185" s="36">
        <v>3</v>
      </c>
      <c r="T3185" s="36">
        <v>0</v>
      </c>
      <c r="U3185" s="2">
        <f>SUMIFS(Booking!L:L,Booking!D:D,'Резервации 2026'!E3185)</f>
        <v>667.13361300000008</v>
      </c>
      <c r="V3185" s="2">
        <f t="shared" ref="V3185" si="1485">+U3185/M3185</f>
        <v>333.56680650000004</v>
      </c>
      <c r="W3185" t="s">
        <v>262</v>
      </c>
      <c r="X3185" t="s">
        <v>11882</v>
      </c>
      <c r="Y3185" t="s">
        <v>10224</v>
      </c>
      <c r="Z3185" t="str">
        <f t="shared" si="1469"/>
        <v>Jun</v>
      </c>
      <c r="AA3185" s="6">
        <f t="shared" ref="AA3185:AE3218" si="1486">IF($I3185=AA$1,IF($L3185=AA$1,$M3185,$O3185),IF($L3185=AA$1,$P3185,0))</f>
        <v>0</v>
      </c>
      <c r="AB3185" s="6">
        <f t="shared" si="1486"/>
        <v>2</v>
      </c>
      <c r="AC3185" s="6">
        <f t="shared" si="1486"/>
        <v>0</v>
      </c>
      <c r="AD3185" s="6">
        <f t="shared" si="1486"/>
        <v>0</v>
      </c>
      <c r="AE3185" s="6">
        <f t="shared" si="1486"/>
        <v>0</v>
      </c>
      <c r="AF3185" s="6">
        <f t="shared" si="1471"/>
        <v>2</v>
      </c>
      <c r="AG3185" s="6">
        <f t="shared" si="1472"/>
        <v>0</v>
      </c>
      <c r="AH3185" s="14" t="str">
        <f>LEFT(X3185,2)&amp;"."&amp;VLOOKUP(MID(X3185,4,3),'Data validation'!$A$1:$B$12,2,FALSE)&amp;".2025"</f>
        <v>04.06.2025</v>
      </c>
      <c r="AI3185">
        <f t="shared" si="1473"/>
        <v>23</v>
      </c>
      <c r="AJ3185" t="str">
        <f>H3185&amp;"."&amp;VLOOKUP(I3185,'Data validation'!$A$1:$B$12,2,FALSE)&amp;".2026"</f>
        <v>05.06.2026</v>
      </c>
      <c r="AK3185">
        <f t="shared" si="1474"/>
        <v>23</v>
      </c>
      <c r="AL3185" t="e">
        <f>VLOOKUP(E3185,[2]Sheet1!$A:$B,2,FALSE)</f>
        <v>#N/A</v>
      </c>
    </row>
    <row r="3186" spans="1:38" x14ac:dyDescent="0.25">
      <c r="A3186" t="str">
        <f>VLOOKUP(Q3186,'Data validation'!$K$2:$L$50,2,FALSE)</f>
        <v>BOOKING</v>
      </c>
      <c r="B3186">
        <f t="shared" si="1459"/>
        <v>3</v>
      </c>
      <c r="C3186">
        <f t="shared" si="1460"/>
        <v>-1</v>
      </c>
      <c r="D3186">
        <f t="shared" si="1461"/>
        <v>0</v>
      </c>
      <c r="E3186">
        <v>11932</v>
      </c>
      <c r="F3186" t="s">
        <v>11883</v>
      </c>
      <c r="G3186" t="s">
        <v>1448</v>
      </c>
      <c r="H3186" t="str">
        <f t="shared" si="1462"/>
        <v>12</v>
      </c>
      <c r="I3186" t="str">
        <f t="shared" si="1463"/>
        <v>Jun</v>
      </c>
      <c r="J3186" t="s">
        <v>1926</v>
      </c>
      <c r="K3186" t="str">
        <f t="shared" si="1464"/>
        <v>14</v>
      </c>
      <c r="L3186" t="str">
        <f t="shared" si="1465"/>
        <v>Jun</v>
      </c>
      <c r="M3186" s="36">
        <v>2</v>
      </c>
      <c r="N3186">
        <f t="shared" si="1466"/>
        <v>2</v>
      </c>
      <c r="O3186">
        <f t="shared" si="1467"/>
        <v>0</v>
      </c>
      <c r="P3186">
        <f t="shared" si="1468"/>
        <v>0</v>
      </c>
      <c r="Q3186" t="s">
        <v>587</v>
      </c>
      <c r="R3186" t="s">
        <v>25</v>
      </c>
      <c r="S3186" s="36">
        <v>2</v>
      </c>
      <c r="T3186" s="36">
        <v>1</v>
      </c>
      <c r="U3186" s="2">
        <v>526.13621339449537</v>
      </c>
      <c r="V3186" s="2">
        <v>263.06810669724769</v>
      </c>
      <c r="W3186" t="s">
        <v>227</v>
      </c>
      <c r="X3186" t="s">
        <v>11884</v>
      </c>
      <c r="Y3186" t="s">
        <v>10224</v>
      </c>
      <c r="Z3186" t="str">
        <f t="shared" si="1469"/>
        <v>Jun</v>
      </c>
      <c r="AA3186" s="6">
        <f t="shared" si="1486"/>
        <v>0</v>
      </c>
      <c r="AB3186" s="6">
        <f t="shared" si="1486"/>
        <v>2</v>
      </c>
      <c r="AC3186" s="6">
        <f t="shared" si="1486"/>
        <v>0</v>
      </c>
      <c r="AD3186" s="6">
        <f t="shared" si="1486"/>
        <v>0</v>
      </c>
      <c r="AE3186" s="6">
        <f t="shared" si="1486"/>
        <v>0</v>
      </c>
      <c r="AF3186" s="6">
        <f t="shared" si="1471"/>
        <v>2</v>
      </c>
      <c r="AG3186" s="6">
        <f t="shared" si="1472"/>
        <v>0</v>
      </c>
      <c r="AH3186" s="14" t="str">
        <f>LEFT(X3186,2)&amp;"."&amp;VLOOKUP(MID(X3186,4,3),'Data validation'!$A$1:$B$12,2,FALSE)&amp;".2025"</f>
        <v>04.06.2025</v>
      </c>
      <c r="AI3186">
        <f t="shared" si="1473"/>
        <v>23</v>
      </c>
      <c r="AJ3186" t="str">
        <f>H3186&amp;"."&amp;VLOOKUP(I3186,'Data validation'!$A$1:$B$12,2,FALSE)&amp;".2026"</f>
        <v>12.06.2026</v>
      </c>
      <c r="AK3186">
        <f t="shared" si="1474"/>
        <v>24</v>
      </c>
      <c r="AL3186" t="e">
        <f>VLOOKUP(E3186,[2]Sheet1!$A:$B,2,FALSE)</f>
        <v>#N/A</v>
      </c>
    </row>
    <row r="3187" spans="1:38" x14ac:dyDescent="0.25">
      <c r="A3187" t="str">
        <f>VLOOKUP(Q3187,'Data validation'!$K$2:$L$50,2,FALSE)</f>
        <v>TO</v>
      </c>
      <c r="B3187">
        <f t="shared" si="1459"/>
        <v>0</v>
      </c>
      <c r="C3187">
        <f t="shared" si="1460"/>
        <v>7</v>
      </c>
      <c r="D3187">
        <f t="shared" si="1461"/>
        <v>0</v>
      </c>
      <c r="E3187">
        <v>11933</v>
      </c>
      <c r="F3187" t="s">
        <v>11885</v>
      </c>
      <c r="G3187" t="s">
        <v>950</v>
      </c>
      <c r="H3187" t="str">
        <f t="shared" si="1462"/>
        <v>26</v>
      </c>
      <c r="I3187" t="str">
        <f t="shared" si="1463"/>
        <v>Jun</v>
      </c>
      <c r="J3187" t="s">
        <v>181</v>
      </c>
      <c r="K3187" t="str">
        <f t="shared" si="1464"/>
        <v>03</v>
      </c>
      <c r="L3187" t="str">
        <f t="shared" si="1465"/>
        <v>Jul</v>
      </c>
      <c r="M3187" s="36">
        <v>7</v>
      </c>
      <c r="N3187">
        <f t="shared" si="1466"/>
        <v>-23</v>
      </c>
      <c r="O3187">
        <f t="shared" si="1467"/>
        <v>5</v>
      </c>
      <c r="P3187">
        <f t="shared" si="1468"/>
        <v>2</v>
      </c>
      <c r="Q3187" t="s">
        <v>158</v>
      </c>
      <c r="R3187" t="s">
        <v>20</v>
      </c>
      <c r="S3187" s="36">
        <v>1</v>
      </c>
      <c r="T3187" s="36">
        <v>2</v>
      </c>
      <c r="U3187" s="2">
        <f>SUMIFS(DTS!L:L,DTS!D:D,'Резервации 2026'!E3187)</f>
        <v>2888.76091</v>
      </c>
      <c r="V3187" s="2">
        <f>+U3187/M3187</f>
        <v>412.68013000000002</v>
      </c>
      <c r="X3187" t="s">
        <v>11886</v>
      </c>
      <c r="Y3187" t="s">
        <v>365</v>
      </c>
      <c r="Z3187" t="str">
        <f t="shared" si="1469"/>
        <v>Jun</v>
      </c>
      <c r="AA3187" s="6">
        <f t="shared" si="1486"/>
        <v>0</v>
      </c>
      <c r="AB3187" s="6">
        <f t="shared" si="1486"/>
        <v>5</v>
      </c>
      <c r="AC3187" s="6">
        <f t="shared" si="1486"/>
        <v>2</v>
      </c>
      <c r="AD3187" s="6">
        <f t="shared" si="1486"/>
        <v>0</v>
      </c>
      <c r="AE3187" s="6">
        <f t="shared" si="1486"/>
        <v>0</v>
      </c>
      <c r="AF3187" s="6">
        <f t="shared" si="1471"/>
        <v>7</v>
      </c>
      <c r="AG3187" s="6">
        <f t="shared" si="1472"/>
        <v>0</v>
      </c>
      <c r="AH3187" s="14" t="str">
        <f>LEFT(X3187,2)&amp;"."&amp;VLOOKUP(MID(X3187,4,3),'Data validation'!$A$1:$B$12,2,FALSE)&amp;".2025"</f>
        <v>04.06.2025</v>
      </c>
      <c r="AI3187">
        <f t="shared" si="1473"/>
        <v>23</v>
      </c>
      <c r="AJ3187" t="str">
        <f>H3187&amp;"."&amp;VLOOKUP(I3187,'Data validation'!$A$1:$B$12,2,FALSE)&amp;".2026"</f>
        <v>26.06.2026</v>
      </c>
      <c r="AK3187">
        <f t="shared" si="1474"/>
        <v>26</v>
      </c>
      <c r="AL3187" t="e">
        <f>VLOOKUP(E3187,[2]Sheet1!$A:$B,2,FALSE)</f>
        <v>#N/A</v>
      </c>
    </row>
    <row r="3188" spans="1:38" x14ac:dyDescent="0.25">
      <c r="A3188" t="str">
        <f>VLOOKUP(Q3188,'Data validation'!$K$2:$L$50,2,FALSE)</f>
        <v>BOOKING</v>
      </c>
      <c r="B3188">
        <f t="shared" si="1459"/>
        <v>3</v>
      </c>
      <c r="C3188">
        <f t="shared" si="1460"/>
        <v>-1</v>
      </c>
      <c r="D3188">
        <f t="shared" si="1461"/>
        <v>0</v>
      </c>
      <c r="E3188">
        <v>11934</v>
      </c>
      <c r="F3188" t="s">
        <v>11887</v>
      </c>
      <c r="G3188" t="s">
        <v>1448</v>
      </c>
      <c r="H3188" t="str">
        <f t="shared" si="1462"/>
        <v>12</v>
      </c>
      <c r="I3188" t="str">
        <f t="shared" si="1463"/>
        <v>Jun</v>
      </c>
      <c r="J3188" t="s">
        <v>1926</v>
      </c>
      <c r="K3188" t="str">
        <f t="shared" si="1464"/>
        <v>14</v>
      </c>
      <c r="L3188" t="str">
        <f t="shared" si="1465"/>
        <v>Jun</v>
      </c>
      <c r="M3188" s="36">
        <v>2</v>
      </c>
      <c r="N3188">
        <f t="shared" si="1466"/>
        <v>2</v>
      </c>
      <c r="O3188">
        <f t="shared" si="1467"/>
        <v>0</v>
      </c>
      <c r="P3188">
        <f t="shared" si="1468"/>
        <v>0</v>
      </c>
      <c r="Q3188" t="s">
        <v>587</v>
      </c>
      <c r="R3188" t="s">
        <v>20</v>
      </c>
      <c r="S3188" s="36">
        <v>2</v>
      </c>
      <c r="T3188" s="36">
        <v>1</v>
      </c>
      <c r="U3188" s="2">
        <v>514.50889376146779</v>
      </c>
      <c r="V3188" s="2">
        <v>257.25444688073389</v>
      </c>
      <c r="W3188" t="s">
        <v>227</v>
      </c>
      <c r="X3188" t="s">
        <v>11888</v>
      </c>
      <c r="Y3188" t="s">
        <v>10224</v>
      </c>
      <c r="Z3188" t="str">
        <f t="shared" si="1469"/>
        <v>Jun</v>
      </c>
      <c r="AA3188" s="6">
        <f t="shared" si="1486"/>
        <v>0</v>
      </c>
      <c r="AB3188" s="6">
        <f t="shared" si="1486"/>
        <v>2</v>
      </c>
      <c r="AC3188" s="6">
        <f t="shared" si="1486"/>
        <v>0</v>
      </c>
      <c r="AD3188" s="6">
        <f t="shared" si="1486"/>
        <v>0</v>
      </c>
      <c r="AE3188" s="6">
        <f t="shared" si="1486"/>
        <v>0</v>
      </c>
      <c r="AF3188" s="6">
        <f t="shared" si="1471"/>
        <v>2</v>
      </c>
      <c r="AG3188" s="6">
        <f t="shared" si="1472"/>
        <v>0</v>
      </c>
      <c r="AH3188" s="14" t="str">
        <f>LEFT(X3188,2)&amp;"."&amp;VLOOKUP(MID(X3188,4,3),'Data validation'!$A$1:$B$12,2,FALSE)&amp;".2025"</f>
        <v>04.06.2025</v>
      </c>
      <c r="AI3188">
        <f t="shared" si="1473"/>
        <v>23</v>
      </c>
      <c r="AJ3188" t="str">
        <f>H3188&amp;"."&amp;VLOOKUP(I3188,'Data validation'!$A$1:$B$12,2,FALSE)&amp;".2026"</f>
        <v>12.06.2026</v>
      </c>
      <c r="AK3188">
        <f t="shared" si="1474"/>
        <v>24</v>
      </c>
      <c r="AL3188" t="e">
        <f>VLOOKUP(E3188,[2]Sheet1!$A:$B,2,FALSE)</f>
        <v>#N/A</v>
      </c>
    </row>
    <row r="3189" spans="1:38" x14ac:dyDescent="0.25">
      <c r="A3189" t="str">
        <f>VLOOKUP(Q3189,'Data validation'!$K$2:$L$50,2,FALSE)</f>
        <v>ITAKA</v>
      </c>
      <c r="B3189">
        <f t="shared" si="1459"/>
        <v>3</v>
      </c>
      <c r="C3189">
        <f t="shared" si="1460"/>
        <v>4</v>
      </c>
      <c r="D3189">
        <f t="shared" si="1461"/>
        <v>0</v>
      </c>
      <c r="E3189">
        <v>11935</v>
      </c>
      <c r="F3189" t="s">
        <v>11889</v>
      </c>
      <c r="G3189" t="s">
        <v>1448</v>
      </c>
      <c r="H3189" t="str">
        <f t="shared" si="1462"/>
        <v>12</v>
      </c>
      <c r="I3189" t="str">
        <f t="shared" si="1463"/>
        <v>Jun</v>
      </c>
      <c r="J3189" t="s">
        <v>151</v>
      </c>
      <c r="K3189" t="str">
        <f t="shared" si="1464"/>
        <v>19</v>
      </c>
      <c r="L3189" t="str">
        <f t="shared" si="1465"/>
        <v>Jun</v>
      </c>
      <c r="M3189" s="36">
        <v>7</v>
      </c>
      <c r="N3189">
        <f t="shared" si="1466"/>
        <v>7</v>
      </c>
      <c r="O3189">
        <f t="shared" si="1467"/>
        <v>0</v>
      </c>
      <c r="P3189">
        <f t="shared" si="1468"/>
        <v>0</v>
      </c>
      <c r="Q3189" t="s">
        <v>1445</v>
      </c>
      <c r="R3189" t="s">
        <v>20</v>
      </c>
      <c r="S3189" s="36">
        <v>2</v>
      </c>
      <c r="T3189" s="36">
        <v>1</v>
      </c>
      <c r="U3189" s="2">
        <f>SUMIFS(Itaka!L:L,Itaka!D:D,'Резервации 2026'!E3189)</f>
        <v>1394.1351822999998</v>
      </c>
      <c r="V3189" s="2">
        <f t="shared" ref="V3189:V3201" si="1487">+U3189/M3189</f>
        <v>199.16216889999995</v>
      </c>
      <c r="W3189" t="s">
        <v>4628</v>
      </c>
      <c r="X3189" t="s">
        <v>11890</v>
      </c>
      <c r="Y3189" t="s">
        <v>365</v>
      </c>
      <c r="Z3189" t="str">
        <f t="shared" si="1469"/>
        <v>Jun</v>
      </c>
      <c r="AA3189" s="6">
        <f t="shared" si="1486"/>
        <v>0</v>
      </c>
      <c r="AB3189" s="6">
        <f t="shared" si="1486"/>
        <v>7</v>
      </c>
      <c r="AC3189" s="6">
        <f t="shared" si="1486"/>
        <v>0</v>
      </c>
      <c r="AD3189" s="6">
        <f t="shared" si="1486"/>
        <v>0</v>
      </c>
      <c r="AE3189" s="6">
        <f t="shared" si="1486"/>
        <v>0</v>
      </c>
      <c r="AF3189" s="6">
        <f t="shared" si="1471"/>
        <v>7</v>
      </c>
      <c r="AG3189" s="6">
        <f t="shared" si="1472"/>
        <v>0</v>
      </c>
      <c r="AH3189" s="14" t="str">
        <f>LEFT(X3189,2)&amp;"."&amp;VLOOKUP(MID(X3189,4,3),'Data validation'!$A$1:$B$12,2,FALSE)&amp;".2025"</f>
        <v>04.06.2025</v>
      </c>
      <c r="AI3189">
        <f t="shared" si="1473"/>
        <v>23</v>
      </c>
      <c r="AJ3189" t="str">
        <f>H3189&amp;"."&amp;VLOOKUP(I3189,'Data validation'!$A$1:$B$12,2,FALSE)&amp;".2026"</f>
        <v>12.06.2026</v>
      </c>
      <c r="AK3189">
        <f t="shared" si="1474"/>
        <v>24</v>
      </c>
      <c r="AL3189" t="e">
        <f>VLOOKUP(E3189,[2]Sheet1!$A:$B,2,FALSE)</f>
        <v>#N/A</v>
      </c>
    </row>
    <row r="3190" spans="1:38" x14ac:dyDescent="0.25">
      <c r="A3190" t="str">
        <f>VLOOKUP(Q3190,'Data validation'!$K$2:$L$50,2,FALSE)</f>
        <v>ITAKA</v>
      </c>
      <c r="B3190">
        <f t="shared" si="1459"/>
        <v>3</v>
      </c>
      <c r="C3190">
        <f t="shared" si="1460"/>
        <v>4</v>
      </c>
      <c r="D3190">
        <f t="shared" si="1461"/>
        <v>0</v>
      </c>
      <c r="E3190">
        <v>11936</v>
      </c>
      <c r="F3190" t="s">
        <v>11889</v>
      </c>
      <c r="G3190" t="s">
        <v>1448</v>
      </c>
      <c r="H3190" t="str">
        <f t="shared" si="1462"/>
        <v>12</v>
      </c>
      <c r="I3190" t="str">
        <f t="shared" si="1463"/>
        <v>Jun</v>
      </c>
      <c r="J3190" t="s">
        <v>151</v>
      </c>
      <c r="K3190" t="str">
        <f t="shared" si="1464"/>
        <v>19</v>
      </c>
      <c r="L3190" t="str">
        <f t="shared" si="1465"/>
        <v>Jun</v>
      </c>
      <c r="M3190" s="36">
        <v>7</v>
      </c>
      <c r="N3190">
        <f t="shared" si="1466"/>
        <v>7</v>
      </c>
      <c r="O3190">
        <f t="shared" si="1467"/>
        <v>0</v>
      </c>
      <c r="P3190">
        <f t="shared" si="1468"/>
        <v>0</v>
      </c>
      <c r="Q3190" t="s">
        <v>1445</v>
      </c>
      <c r="R3190" t="s">
        <v>20</v>
      </c>
      <c r="S3190" s="36">
        <v>1</v>
      </c>
      <c r="T3190" s="36">
        <v>2</v>
      </c>
      <c r="U3190" s="2">
        <f>SUMIFS(Itaka!L:L,Itaka!D:D,'Резервации 2026'!E3190)</f>
        <v>1758.4476364</v>
      </c>
      <c r="V3190" s="2">
        <f t="shared" si="1487"/>
        <v>251.20680519999999</v>
      </c>
      <c r="W3190" t="s">
        <v>4628</v>
      </c>
      <c r="X3190" t="s">
        <v>11890</v>
      </c>
      <c r="Y3190" t="s">
        <v>365</v>
      </c>
      <c r="Z3190" t="str">
        <f t="shared" si="1469"/>
        <v>Jun</v>
      </c>
      <c r="AA3190" s="6">
        <f t="shared" si="1486"/>
        <v>0</v>
      </c>
      <c r="AB3190" s="6">
        <f t="shared" si="1486"/>
        <v>7</v>
      </c>
      <c r="AC3190" s="6">
        <f t="shared" si="1486"/>
        <v>0</v>
      </c>
      <c r="AD3190" s="6">
        <f t="shared" si="1486"/>
        <v>0</v>
      </c>
      <c r="AE3190" s="6">
        <f t="shared" si="1486"/>
        <v>0</v>
      </c>
      <c r="AF3190" s="6">
        <f t="shared" si="1471"/>
        <v>7</v>
      </c>
      <c r="AG3190" s="6">
        <f t="shared" si="1472"/>
        <v>0</v>
      </c>
      <c r="AH3190" s="14" t="str">
        <f>LEFT(X3190,2)&amp;"."&amp;VLOOKUP(MID(X3190,4,3),'Data validation'!$A$1:$B$12,2,FALSE)&amp;".2025"</f>
        <v>04.06.2025</v>
      </c>
      <c r="AI3190">
        <f t="shared" si="1473"/>
        <v>23</v>
      </c>
      <c r="AJ3190" t="str">
        <f>H3190&amp;"."&amp;VLOOKUP(I3190,'Data validation'!$A$1:$B$12,2,FALSE)&amp;".2026"</f>
        <v>12.06.2026</v>
      </c>
      <c r="AK3190">
        <f t="shared" si="1474"/>
        <v>24</v>
      </c>
      <c r="AL3190" t="e">
        <f>VLOOKUP(E3190,[2]Sheet1!$A:$B,2,FALSE)</f>
        <v>#N/A</v>
      </c>
    </row>
    <row r="3191" spans="1:38" x14ac:dyDescent="0.25">
      <c r="A3191" t="str">
        <f>VLOOKUP(Q3191,'Data validation'!$K$2:$L$50,2,FALSE)</f>
        <v>TO</v>
      </c>
      <c r="B3191">
        <f t="shared" si="1459"/>
        <v>1</v>
      </c>
      <c r="C3191">
        <f t="shared" si="1460"/>
        <v>0</v>
      </c>
      <c r="D3191">
        <f t="shared" si="1461"/>
        <v>0</v>
      </c>
      <c r="E3191">
        <v>11693</v>
      </c>
      <c r="F3191" t="s">
        <v>11399</v>
      </c>
      <c r="G3191" t="s">
        <v>10224</v>
      </c>
      <c r="H3191" t="str">
        <f t="shared" si="1462"/>
        <v>04</v>
      </c>
      <c r="I3191" t="str">
        <f t="shared" si="1463"/>
        <v>Jun</v>
      </c>
      <c r="J3191" t="s">
        <v>2076</v>
      </c>
      <c r="K3191" t="str">
        <f t="shared" si="1464"/>
        <v>05</v>
      </c>
      <c r="L3191" t="str">
        <f t="shared" si="1465"/>
        <v>Jun</v>
      </c>
      <c r="M3191" s="36">
        <v>1</v>
      </c>
      <c r="N3191">
        <f t="shared" si="1466"/>
        <v>1</v>
      </c>
      <c r="O3191">
        <f t="shared" si="1467"/>
        <v>0</v>
      </c>
      <c r="P3191">
        <f t="shared" si="1468"/>
        <v>0</v>
      </c>
      <c r="Q3191" t="s">
        <v>11400</v>
      </c>
      <c r="R3191" t="s">
        <v>20</v>
      </c>
      <c r="S3191" s="36">
        <v>2</v>
      </c>
      <c r="T3191" s="36">
        <v>0</v>
      </c>
      <c r="U3191" s="2">
        <f>SUMIFS(KarinDom!L:L,KarinDom!D:D,'Резервации 2026'!E3191)</f>
        <v>226.09394799999998</v>
      </c>
      <c r="V3191" s="2">
        <f t="shared" si="1487"/>
        <v>226.09394799999998</v>
      </c>
      <c r="W3191" t="s">
        <v>227</v>
      </c>
      <c r="X3191" t="s">
        <v>11401</v>
      </c>
      <c r="Z3191" t="str">
        <f t="shared" si="1469"/>
        <v>May</v>
      </c>
      <c r="AA3191" s="6">
        <f t="shared" si="1486"/>
        <v>0</v>
      </c>
      <c r="AB3191" s="6">
        <f t="shared" si="1486"/>
        <v>1</v>
      </c>
      <c r="AC3191" s="6">
        <f t="shared" si="1486"/>
        <v>0</v>
      </c>
      <c r="AD3191" s="6">
        <f t="shared" si="1486"/>
        <v>0</v>
      </c>
      <c r="AE3191" s="6">
        <f t="shared" si="1486"/>
        <v>0</v>
      </c>
      <c r="AF3191" s="6">
        <f t="shared" si="1471"/>
        <v>1</v>
      </c>
      <c r="AG3191" s="6">
        <f t="shared" si="1472"/>
        <v>0</v>
      </c>
      <c r="AH3191" s="14" t="str">
        <f>LEFT(X3191,2)&amp;"."&amp;VLOOKUP(MID(X3191,4,3),'Data validation'!$A$1:$B$12,2,FALSE)&amp;".2025"</f>
        <v>26.05.2025</v>
      </c>
      <c r="AI3191">
        <f t="shared" si="1473"/>
        <v>22</v>
      </c>
      <c r="AJ3191" t="str">
        <f>H3191&amp;"."&amp;VLOOKUP(I3191,'Data validation'!$A$1:$B$12,2,FALSE)&amp;".2026"</f>
        <v>04.06.2026</v>
      </c>
      <c r="AK3191">
        <f t="shared" si="1474"/>
        <v>23</v>
      </c>
      <c r="AL3191" t="e">
        <f>VLOOKUP(E3191,[2]Sheet1!$A:$B,2,FALSE)</f>
        <v>#N/A</v>
      </c>
    </row>
    <row r="3192" spans="1:38" x14ac:dyDescent="0.25">
      <c r="A3192" t="str">
        <f>VLOOKUP(Q3192,'Data validation'!$K$2:$L$50,2,FALSE)</f>
        <v>TO</v>
      </c>
      <c r="B3192">
        <f t="shared" si="1459"/>
        <v>1</v>
      </c>
      <c r="C3192">
        <f t="shared" si="1460"/>
        <v>0</v>
      </c>
      <c r="D3192">
        <f t="shared" si="1461"/>
        <v>0</v>
      </c>
      <c r="E3192">
        <v>11688</v>
      </c>
      <c r="F3192" t="s">
        <v>11399</v>
      </c>
      <c r="G3192" t="s">
        <v>10224</v>
      </c>
      <c r="H3192" t="str">
        <f t="shared" si="1462"/>
        <v>04</v>
      </c>
      <c r="I3192" t="str">
        <f t="shared" si="1463"/>
        <v>Jun</v>
      </c>
      <c r="J3192" t="s">
        <v>2076</v>
      </c>
      <c r="K3192" t="str">
        <f t="shared" si="1464"/>
        <v>05</v>
      </c>
      <c r="L3192" t="str">
        <f t="shared" si="1465"/>
        <v>Jun</v>
      </c>
      <c r="M3192" s="36">
        <v>1</v>
      </c>
      <c r="N3192">
        <f t="shared" si="1466"/>
        <v>1</v>
      </c>
      <c r="O3192">
        <f t="shared" si="1467"/>
        <v>0</v>
      </c>
      <c r="P3192">
        <f t="shared" si="1468"/>
        <v>0</v>
      </c>
      <c r="Q3192" t="s">
        <v>11400</v>
      </c>
      <c r="R3192" t="s">
        <v>20</v>
      </c>
      <c r="S3192" s="36">
        <v>2</v>
      </c>
      <c r="T3192" s="36">
        <v>0</v>
      </c>
      <c r="U3192" s="2">
        <f>SUMIFS(KarinDom!L:L,KarinDom!D:D,'Резервации 2026'!E3192)</f>
        <v>226.09394799999998</v>
      </c>
      <c r="V3192" s="2">
        <f t="shared" si="1487"/>
        <v>226.09394799999998</v>
      </c>
      <c r="W3192" t="s">
        <v>227</v>
      </c>
      <c r="X3192" t="s">
        <v>11401</v>
      </c>
      <c r="Z3192" t="str">
        <f t="shared" si="1469"/>
        <v>May</v>
      </c>
      <c r="AA3192" s="6">
        <f t="shared" si="1486"/>
        <v>0</v>
      </c>
      <c r="AB3192" s="6">
        <f t="shared" si="1486"/>
        <v>1</v>
      </c>
      <c r="AC3192" s="6">
        <f t="shared" si="1486"/>
        <v>0</v>
      </c>
      <c r="AD3192" s="6">
        <f t="shared" si="1486"/>
        <v>0</v>
      </c>
      <c r="AE3192" s="6">
        <f t="shared" si="1486"/>
        <v>0</v>
      </c>
      <c r="AF3192" s="6">
        <f t="shared" si="1471"/>
        <v>1</v>
      </c>
      <c r="AG3192" s="6">
        <f t="shared" si="1472"/>
        <v>0</v>
      </c>
      <c r="AH3192" s="14" t="str">
        <f>LEFT(X3192,2)&amp;"."&amp;VLOOKUP(MID(X3192,4,3),'Data validation'!$A$1:$B$12,2,FALSE)&amp;".2025"</f>
        <v>26.05.2025</v>
      </c>
      <c r="AI3192">
        <f t="shared" si="1473"/>
        <v>22</v>
      </c>
      <c r="AJ3192" t="str">
        <f>H3192&amp;"."&amp;VLOOKUP(I3192,'Data validation'!$A$1:$B$12,2,FALSE)&amp;".2026"</f>
        <v>04.06.2026</v>
      </c>
      <c r="AK3192">
        <f t="shared" si="1474"/>
        <v>23</v>
      </c>
      <c r="AL3192" t="e">
        <f>VLOOKUP(E3192,[2]Sheet1!$A:$B,2,FALSE)</f>
        <v>#N/A</v>
      </c>
    </row>
    <row r="3193" spans="1:38" x14ac:dyDescent="0.25">
      <c r="A3193" t="str">
        <f>VLOOKUP(Q3193,'Data validation'!$K$2:$L$50,2,FALSE)</f>
        <v>TO</v>
      </c>
      <c r="B3193">
        <f t="shared" si="1459"/>
        <v>1</v>
      </c>
      <c r="C3193">
        <f t="shared" si="1460"/>
        <v>0</v>
      </c>
      <c r="D3193">
        <f t="shared" si="1461"/>
        <v>0</v>
      </c>
      <c r="E3193">
        <v>11681</v>
      </c>
      <c r="F3193" t="s">
        <v>11399</v>
      </c>
      <c r="G3193" t="s">
        <v>10224</v>
      </c>
      <c r="H3193" t="str">
        <f t="shared" si="1462"/>
        <v>04</v>
      </c>
      <c r="I3193" t="str">
        <f t="shared" si="1463"/>
        <v>Jun</v>
      </c>
      <c r="J3193" t="s">
        <v>2076</v>
      </c>
      <c r="K3193" t="str">
        <f t="shared" si="1464"/>
        <v>05</v>
      </c>
      <c r="L3193" t="str">
        <f t="shared" si="1465"/>
        <v>Jun</v>
      </c>
      <c r="M3193" s="36">
        <v>1</v>
      </c>
      <c r="N3193">
        <f t="shared" si="1466"/>
        <v>1</v>
      </c>
      <c r="O3193">
        <f t="shared" si="1467"/>
        <v>0</v>
      </c>
      <c r="P3193">
        <f t="shared" si="1468"/>
        <v>0</v>
      </c>
      <c r="Q3193" t="s">
        <v>11400</v>
      </c>
      <c r="R3193" t="s">
        <v>20</v>
      </c>
      <c r="S3193" s="36">
        <v>1</v>
      </c>
      <c r="T3193" s="36">
        <v>0</v>
      </c>
      <c r="U3193" s="2">
        <f>SUMIFS(KarinDom!L:L,KarinDom!D:D,'Резервации 2026'!E3193)</f>
        <v>158.26576360000001</v>
      </c>
      <c r="V3193" s="2">
        <f t="shared" si="1487"/>
        <v>158.26576360000001</v>
      </c>
      <c r="W3193" t="s">
        <v>227</v>
      </c>
      <c r="X3193" t="s">
        <v>11401</v>
      </c>
      <c r="Z3193" t="str">
        <f t="shared" si="1469"/>
        <v>May</v>
      </c>
      <c r="AA3193" s="6">
        <f t="shared" si="1486"/>
        <v>0</v>
      </c>
      <c r="AB3193" s="6">
        <f t="shared" si="1486"/>
        <v>1</v>
      </c>
      <c r="AC3193" s="6">
        <f t="shared" si="1486"/>
        <v>0</v>
      </c>
      <c r="AD3193" s="6">
        <f t="shared" si="1486"/>
        <v>0</v>
      </c>
      <c r="AE3193" s="6">
        <f t="shared" si="1486"/>
        <v>0</v>
      </c>
      <c r="AF3193" s="6">
        <f t="shared" si="1471"/>
        <v>1</v>
      </c>
      <c r="AG3193" s="6">
        <f t="shared" si="1472"/>
        <v>0</v>
      </c>
      <c r="AH3193" s="14" t="str">
        <f>LEFT(X3193,2)&amp;"."&amp;VLOOKUP(MID(X3193,4,3),'Data validation'!$A$1:$B$12,2,FALSE)&amp;".2025"</f>
        <v>26.05.2025</v>
      </c>
      <c r="AI3193">
        <f t="shared" si="1473"/>
        <v>22</v>
      </c>
      <c r="AJ3193" t="str">
        <f>H3193&amp;"."&amp;VLOOKUP(I3193,'Data validation'!$A$1:$B$12,2,FALSE)&amp;".2026"</f>
        <v>04.06.2026</v>
      </c>
      <c r="AK3193">
        <f t="shared" si="1474"/>
        <v>23</v>
      </c>
      <c r="AL3193" t="e">
        <f>VLOOKUP(E3193,[2]Sheet1!$A:$B,2,FALSE)</f>
        <v>#N/A</v>
      </c>
    </row>
    <row r="3194" spans="1:38" x14ac:dyDescent="0.25">
      <c r="A3194" t="str">
        <f>VLOOKUP(Q3194,'Data validation'!$K$2:$L$50,2,FALSE)</f>
        <v>TO</v>
      </c>
      <c r="B3194">
        <f t="shared" si="1459"/>
        <v>1</v>
      </c>
      <c r="C3194">
        <f t="shared" si="1460"/>
        <v>0</v>
      </c>
      <c r="D3194">
        <f t="shared" si="1461"/>
        <v>0</v>
      </c>
      <c r="E3194">
        <v>11703</v>
      </c>
      <c r="F3194" t="s">
        <v>11399</v>
      </c>
      <c r="G3194" t="s">
        <v>10224</v>
      </c>
      <c r="H3194" t="str">
        <f t="shared" si="1462"/>
        <v>04</v>
      </c>
      <c r="I3194" t="str">
        <f t="shared" si="1463"/>
        <v>Jun</v>
      </c>
      <c r="J3194" t="s">
        <v>2076</v>
      </c>
      <c r="K3194" t="str">
        <f t="shared" si="1464"/>
        <v>05</v>
      </c>
      <c r="L3194" t="str">
        <f t="shared" si="1465"/>
        <v>Jun</v>
      </c>
      <c r="M3194" s="36">
        <v>1</v>
      </c>
      <c r="N3194">
        <f t="shared" si="1466"/>
        <v>1</v>
      </c>
      <c r="O3194">
        <f t="shared" si="1467"/>
        <v>0</v>
      </c>
      <c r="P3194">
        <f t="shared" si="1468"/>
        <v>0</v>
      </c>
      <c r="Q3194" t="s">
        <v>11400</v>
      </c>
      <c r="R3194" t="s">
        <v>17</v>
      </c>
      <c r="S3194" s="36">
        <v>2</v>
      </c>
      <c r="T3194" s="36">
        <v>0</v>
      </c>
      <c r="U3194" s="2">
        <f>SUMIFS(KarinDom!L:L,KarinDom!D:D,'Резервации 2026'!E3194)</f>
        <v>226.09394799999998</v>
      </c>
      <c r="V3194" s="2">
        <f t="shared" si="1487"/>
        <v>226.09394799999998</v>
      </c>
      <c r="W3194" t="s">
        <v>227</v>
      </c>
      <c r="X3194" t="s">
        <v>11401</v>
      </c>
      <c r="Z3194" t="str">
        <f t="shared" si="1469"/>
        <v>May</v>
      </c>
      <c r="AA3194" s="6">
        <f t="shared" si="1486"/>
        <v>0</v>
      </c>
      <c r="AB3194" s="6">
        <f t="shared" si="1486"/>
        <v>1</v>
      </c>
      <c r="AC3194" s="6">
        <f t="shared" si="1486"/>
        <v>0</v>
      </c>
      <c r="AD3194" s="6">
        <f t="shared" si="1486"/>
        <v>0</v>
      </c>
      <c r="AE3194" s="6">
        <f t="shared" si="1486"/>
        <v>0</v>
      </c>
      <c r="AF3194" s="6">
        <f t="shared" si="1471"/>
        <v>1</v>
      </c>
      <c r="AG3194" s="6">
        <f t="shared" si="1472"/>
        <v>0</v>
      </c>
      <c r="AH3194" s="14" t="str">
        <f>LEFT(X3194,2)&amp;"."&amp;VLOOKUP(MID(X3194,4,3),'Data validation'!$A$1:$B$12,2,FALSE)&amp;".2025"</f>
        <v>26.05.2025</v>
      </c>
      <c r="AI3194">
        <f t="shared" si="1473"/>
        <v>22</v>
      </c>
      <c r="AJ3194" t="str">
        <f>H3194&amp;"."&amp;VLOOKUP(I3194,'Data validation'!$A$1:$B$12,2,FALSE)&amp;".2026"</f>
        <v>04.06.2026</v>
      </c>
      <c r="AK3194">
        <f t="shared" si="1474"/>
        <v>23</v>
      </c>
      <c r="AL3194" t="e">
        <f>VLOOKUP(E3194,[2]Sheet1!$A:$B,2,FALSE)</f>
        <v>#N/A</v>
      </c>
    </row>
    <row r="3195" spans="1:38" x14ac:dyDescent="0.25">
      <c r="A3195" t="str">
        <f>VLOOKUP(Q3195,'Data validation'!$K$2:$L$50,2,FALSE)</f>
        <v>TO</v>
      </c>
      <c r="B3195">
        <f t="shared" si="1459"/>
        <v>1</v>
      </c>
      <c r="C3195">
        <f t="shared" si="1460"/>
        <v>0</v>
      </c>
      <c r="D3195">
        <f t="shared" si="1461"/>
        <v>0</v>
      </c>
      <c r="E3195">
        <v>11692</v>
      </c>
      <c r="F3195" t="s">
        <v>11399</v>
      </c>
      <c r="G3195" t="s">
        <v>10224</v>
      </c>
      <c r="H3195" t="str">
        <f t="shared" si="1462"/>
        <v>04</v>
      </c>
      <c r="I3195" t="str">
        <f t="shared" si="1463"/>
        <v>Jun</v>
      </c>
      <c r="J3195" t="s">
        <v>2076</v>
      </c>
      <c r="K3195" t="str">
        <f t="shared" si="1464"/>
        <v>05</v>
      </c>
      <c r="L3195" t="str">
        <f t="shared" si="1465"/>
        <v>Jun</v>
      </c>
      <c r="M3195" s="36">
        <v>1</v>
      </c>
      <c r="N3195">
        <f t="shared" si="1466"/>
        <v>1</v>
      </c>
      <c r="O3195">
        <f t="shared" si="1467"/>
        <v>0</v>
      </c>
      <c r="P3195">
        <f t="shared" si="1468"/>
        <v>0</v>
      </c>
      <c r="Q3195" t="s">
        <v>11400</v>
      </c>
      <c r="R3195" t="s">
        <v>20</v>
      </c>
      <c r="S3195" s="36">
        <v>2</v>
      </c>
      <c r="T3195" s="36">
        <v>0</v>
      </c>
      <c r="U3195" s="2">
        <f>SUMIFS(KarinDom!L:L,KarinDom!D:D,'Резервации 2026'!E3195)</f>
        <v>226.09394799999998</v>
      </c>
      <c r="V3195" s="2">
        <f t="shared" si="1487"/>
        <v>226.09394799999998</v>
      </c>
      <c r="W3195" t="s">
        <v>227</v>
      </c>
      <c r="X3195" t="s">
        <v>11401</v>
      </c>
      <c r="Z3195" t="str">
        <f t="shared" si="1469"/>
        <v>May</v>
      </c>
      <c r="AA3195" s="6">
        <f t="shared" si="1486"/>
        <v>0</v>
      </c>
      <c r="AB3195" s="6">
        <f t="shared" si="1486"/>
        <v>1</v>
      </c>
      <c r="AC3195" s="6">
        <f t="shared" si="1486"/>
        <v>0</v>
      </c>
      <c r="AD3195" s="6">
        <f t="shared" si="1486"/>
        <v>0</v>
      </c>
      <c r="AE3195" s="6">
        <f t="shared" si="1486"/>
        <v>0</v>
      </c>
      <c r="AF3195" s="6">
        <f t="shared" si="1471"/>
        <v>1</v>
      </c>
      <c r="AG3195" s="6">
        <f t="shared" si="1472"/>
        <v>0</v>
      </c>
      <c r="AH3195" s="14" t="str">
        <f>LEFT(X3195,2)&amp;"."&amp;VLOOKUP(MID(X3195,4,3),'Data validation'!$A$1:$B$12,2,FALSE)&amp;".2025"</f>
        <v>26.05.2025</v>
      </c>
      <c r="AI3195">
        <f t="shared" si="1473"/>
        <v>22</v>
      </c>
      <c r="AJ3195" t="str">
        <f>H3195&amp;"."&amp;VLOOKUP(I3195,'Data validation'!$A$1:$B$12,2,FALSE)&amp;".2026"</f>
        <v>04.06.2026</v>
      </c>
      <c r="AK3195">
        <f t="shared" si="1474"/>
        <v>23</v>
      </c>
      <c r="AL3195" t="e">
        <f>VLOOKUP(E3195,[2]Sheet1!$A:$B,2,FALSE)</f>
        <v>#N/A</v>
      </c>
    </row>
    <row r="3196" spans="1:38" x14ac:dyDescent="0.25">
      <c r="A3196" t="str">
        <f>VLOOKUP(Q3196,'Data validation'!$K$2:$L$50,2,FALSE)</f>
        <v>TO</v>
      </c>
      <c r="B3196">
        <f t="shared" si="1459"/>
        <v>1</v>
      </c>
      <c r="C3196">
        <f t="shared" si="1460"/>
        <v>0</v>
      </c>
      <c r="D3196">
        <f t="shared" si="1461"/>
        <v>0</v>
      </c>
      <c r="E3196">
        <v>11828</v>
      </c>
      <c r="F3196" t="s">
        <v>11399</v>
      </c>
      <c r="G3196" t="s">
        <v>10224</v>
      </c>
      <c r="H3196" t="str">
        <f t="shared" si="1462"/>
        <v>04</v>
      </c>
      <c r="I3196" t="str">
        <f t="shared" si="1463"/>
        <v>Jun</v>
      </c>
      <c r="J3196" t="s">
        <v>2076</v>
      </c>
      <c r="K3196" t="str">
        <f t="shared" si="1464"/>
        <v>05</v>
      </c>
      <c r="L3196" t="str">
        <f t="shared" si="1465"/>
        <v>Jun</v>
      </c>
      <c r="M3196" s="36">
        <v>1</v>
      </c>
      <c r="N3196">
        <f t="shared" si="1466"/>
        <v>1</v>
      </c>
      <c r="O3196">
        <f t="shared" si="1467"/>
        <v>0</v>
      </c>
      <c r="P3196">
        <f t="shared" si="1468"/>
        <v>0</v>
      </c>
      <c r="Q3196" t="s">
        <v>11400</v>
      </c>
      <c r="R3196" t="s">
        <v>20</v>
      </c>
      <c r="S3196" s="36">
        <v>1</v>
      </c>
      <c r="T3196" s="36">
        <v>0</v>
      </c>
      <c r="U3196" s="2">
        <f>SUMIFS(KarinDom!L:L,KarinDom!D:D,'Резервации 2026'!E3196)</f>
        <v>158.26576360000001</v>
      </c>
      <c r="V3196" s="2">
        <f t="shared" si="1487"/>
        <v>158.26576360000001</v>
      </c>
      <c r="W3196" t="s">
        <v>227</v>
      </c>
      <c r="X3196" t="s">
        <v>11891</v>
      </c>
      <c r="Y3196" t="s">
        <v>9886</v>
      </c>
      <c r="Z3196" t="str">
        <f t="shared" si="1469"/>
        <v>May</v>
      </c>
      <c r="AA3196" s="6">
        <f t="shared" si="1486"/>
        <v>0</v>
      </c>
      <c r="AB3196" s="6">
        <f t="shared" si="1486"/>
        <v>1</v>
      </c>
      <c r="AC3196" s="6">
        <f t="shared" si="1486"/>
        <v>0</v>
      </c>
      <c r="AD3196" s="6">
        <f t="shared" si="1486"/>
        <v>0</v>
      </c>
      <c r="AE3196" s="6">
        <f t="shared" si="1486"/>
        <v>0</v>
      </c>
      <c r="AF3196" s="6">
        <f t="shared" si="1471"/>
        <v>1</v>
      </c>
      <c r="AG3196" s="6">
        <f t="shared" si="1472"/>
        <v>0</v>
      </c>
      <c r="AH3196" s="14" t="str">
        <f>LEFT(X3196,2)&amp;"."&amp;VLOOKUP(MID(X3196,4,3),'Data validation'!$A$1:$B$12,2,FALSE)&amp;".2025"</f>
        <v>28.05.2025</v>
      </c>
      <c r="AI3196">
        <f t="shared" si="1473"/>
        <v>22</v>
      </c>
      <c r="AJ3196" t="str">
        <f>H3196&amp;"."&amp;VLOOKUP(I3196,'Data validation'!$A$1:$B$12,2,FALSE)&amp;".2026"</f>
        <v>04.06.2026</v>
      </c>
      <c r="AK3196">
        <f t="shared" si="1474"/>
        <v>23</v>
      </c>
      <c r="AL3196" t="e">
        <f>VLOOKUP(E3196,[2]Sheet1!$A:$B,2,FALSE)</f>
        <v>#N/A</v>
      </c>
    </row>
    <row r="3197" spans="1:38" x14ac:dyDescent="0.25">
      <c r="A3197" t="str">
        <f>VLOOKUP(Q3197,'Data validation'!$K$2:$L$50,2,FALSE)</f>
        <v>TO</v>
      </c>
      <c r="B3197">
        <f t="shared" si="1459"/>
        <v>1</v>
      </c>
      <c r="C3197">
        <f t="shared" si="1460"/>
        <v>0</v>
      </c>
      <c r="D3197">
        <f t="shared" si="1461"/>
        <v>0</v>
      </c>
      <c r="E3197">
        <v>11696</v>
      </c>
      <c r="F3197" t="s">
        <v>11399</v>
      </c>
      <c r="G3197" t="s">
        <v>10224</v>
      </c>
      <c r="H3197" t="str">
        <f t="shared" si="1462"/>
        <v>04</v>
      </c>
      <c r="I3197" t="str">
        <f t="shared" si="1463"/>
        <v>Jun</v>
      </c>
      <c r="J3197" t="s">
        <v>2076</v>
      </c>
      <c r="K3197" t="str">
        <f t="shared" si="1464"/>
        <v>05</v>
      </c>
      <c r="L3197" t="str">
        <f t="shared" si="1465"/>
        <v>Jun</v>
      </c>
      <c r="M3197" s="36">
        <v>1</v>
      </c>
      <c r="N3197">
        <f t="shared" si="1466"/>
        <v>1</v>
      </c>
      <c r="O3197">
        <f t="shared" si="1467"/>
        <v>0</v>
      </c>
      <c r="P3197">
        <f t="shared" si="1468"/>
        <v>0</v>
      </c>
      <c r="Q3197" t="s">
        <v>11400</v>
      </c>
      <c r="R3197" t="s">
        <v>20</v>
      </c>
      <c r="S3197" s="36">
        <v>2</v>
      </c>
      <c r="T3197" s="36">
        <v>0</v>
      </c>
      <c r="U3197" s="2">
        <f>SUMIFS(KarinDom!L:L,KarinDom!D:D,'Резервации 2026'!E3197)</f>
        <v>226.09394799999998</v>
      </c>
      <c r="V3197" s="2">
        <f t="shared" si="1487"/>
        <v>226.09394799999998</v>
      </c>
      <c r="W3197" t="s">
        <v>227</v>
      </c>
      <c r="X3197" t="s">
        <v>11401</v>
      </c>
      <c r="Z3197" t="str">
        <f t="shared" si="1469"/>
        <v>May</v>
      </c>
      <c r="AA3197" s="6">
        <f t="shared" si="1486"/>
        <v>0</v>
      </c>
      <c r="AB3197" s="6">
        <f t="shared" si="1486"/>
        <v>1</v>
      </c>
      <c r="AC3197" s="6">
        <f t="shared" si="1486"/>
        <v>0</v>
      </c>
      <c r="AD3197" s="6">
        <f t="shared" si="1486"/>
        <v>0</v>
      </c>
      <c r="AE3197" s="6">
        <f t="shared" si="1486"/>
        <v>0</v>
      </c>
      <c r="AF3197" s="6">
        <f t="shared" si="1471"/>
        <v>1</v>
      </c>
      <c r="AG3197" s="6">
        <f t="shared" si="1472"/>
        <v>0</v>
      </c>
      <c r="AH3197" s="14" t="str">
        <f>LEFT(X3197,2)&amp;"."&amp;VLOOKUP(MID(X3197,4,3),'Data validation'!$A$1:$B$12,2,FALSE)&amp;".2025"</f>
        <v>26.05.2025</v>
      </c>
      <c r="AI3197">
        <f t="shared" si="1473"/>
        <v>22</v>
      </c>
      <c r="AJ3197" t="str">
        <f>H3197&amp;"."&amp;VLOOKUP(I3197,'Data validation'!$A$1:$B$12,2,FALSE)&amp;".2026"</f>
        <v>04.06.2026</v>
      </c>
      <c r="AK3197">
        <f t="shared" si="1474"/>
        <v>23</v>
      </c>
      <c r="AL3197" t="e">
        <f>VLOOKUP(E3197,[2]Sheet1!$A:$B,2,FALSE)</f>
        <v>#N/A</v>
      </c>
    </row>
    <row r="3198" spans="1:38" x14ac:dyDescent="0.25">
      <c r="A3198" t="str">
        <f>VLOOKUP(Q3198,'Data validation'!$K$2:$L$50,2,FALSE)</f>
        <v>TO</v>
      </c>
      <c r="B3198">
        <f t="shared" si="1459"/>
        <v>1</v>
      </c>
      <c r="C3198">
        <f t="shared" si="1460"/>
        <v>0</v>
      </c>
      <c r="D3198">
        <f t="shared" si="1461"/>
        <v>0</v>
      </c>
      <c r="E3198">
        <v>11705</v>
      </c>
      <c r="F3198" t="s">
        <v>11399</v>
      </c>
      <c r="G3198" t="s">
        <v>10224</v>
      </c>
      <c r="H3198" t="str">
        <f t="shared" si="1462"/>
        <v>04</v>
      </c>
      <c r="I3198" t="str">
        <f t="shared" si="1463"/>
        <v>Jun</v>
      </c>
      <c r="J3198" t="s">
        <v>2076</v>
      </c>
      <c r="K3198" t="str">
        <f t="shared" si="1464"/>
        <v>05</v>
      </c>
      <c r="L3198" t="str">
        <f t="shared" si="1465"/>
        <v>Jun</v>
      </c>
      <c r="M3198" s="36">
        <v>1</v>
      </c>
      <c r="N3198">
        <f t="shared" si="1466"/>
        <v>1</v>
      </c>
      <c r="O3198">
        <f t="shared" si="1467"/>
        <v>0</v>
      </c>
      <c r="P3198">
        <f t="shared" si="1468"/>
        <v>0</v>
      </c>
      <c r="Q3198" t="s">
        <v>11400</v>
      </c>
      <c r="R3198" t="s">
        <v>17</v>
      </c>
      <c r="S3198" s="36">
        <v>2</v>
      </c>
      <c r="T3198" s="36">
        <v>0</v>
      </c>
      <c r="U3198" s="2">
        <f>SUMIFS(KarinDom!L:L,KarinDom!D:D,'Резервации 2026'!E3198)</f>
        <v>226.09394799999998</v>
      </c>
      <c r="V3198" s="2">
        <f t="shared" si="1487"/>
        <v>226.09394799999998</v>
      </c>
      <c r="W3198" t="s">
        <v>227</v>
      </c>
      <c r="X3198" t="s">
        <v>11401</v>
      </c>
      <c r="Z3198" t="str">
        <f t="shared" si="1469"/>
        <v>May</v>
      </c>
      <c r="AA3198" s="6">
        <f t="shared" si="1486"/>
        <v>0</v>
      </c>
      <c r="AB3198" s="6">
        <f t="shared" si="1486"/>
        <v>1</v>
      </c>
      <c r="AC3198" s="6">
        <f t="shared" si="1486"/>
        <v>0</v>
      </c>
      <c r="AD3198" s="6">
        <f t="shared" si="1486"/>
        <v>0</v>
      </c>
      <c r="AE3198" s="6">
        <f t="shared" si="1486"/>
        <v>0</v>
      </c>
      <c r="AF3198" s="6">
        <f t="shared" si="1471"/>
        <v>1</v>
      </c>
      <c r="AG3198" s="6">
        <f t="shared" si="1472"/>
        <v>0</v>
      </c>
      <c r="AH3198" s="14" t="str">
        <f>LEFT(X3198,2)&amp;"."&amp;VLOOKUP(MID(X3198,4,3),'Data validation'!$A$1:$B$12,2,FALSE)&amp;".2025"</f>
        <v>26.05.2025</v>
      </c>
      <c r="AI3198">
        <f t="shared" si="1473"/>
        <v>22</v>
      </c>
      <c r="AJ3198" t="str">
        <f>H3198&amp;"."&amp;VLOOKUP(I3198,'Data validation'!$A$1:$B$12,2,FALSE)&amp;".2026"</f>
        <v>04.06.2026</v>
      </c>
      <c r="AK3198">
        <f t="shared" si="1474"/>
        <v>23</v>
      </c>
      <c r="AL3198" t="e">
        <f>VLOOKUP(E3198,[2]Sheet1!$A:$B,2,FALSE)</f>
        <v>#N/A</v>
      </c>
    </row>
    <row r="3199" spans="1:38" x14ac:dyDescent="0.25">
      <c r="A3199" t="str">
        <f>VLOOKUP(Q3199,'Data validation'!$K$2:$L$50,2,FALSE)</f>
        <v>TO</v>
      </c>
      <c r="B3199">
        <f t="shared" ref="B3199:B3218" si="1488">AA3199+IF(I3199="Jun",IF(_xlfn.NUMBERVALUE(H3199)&gt;14,0,IF(_xlfn.NUMBERVALUE(K3199)&lt;14,M3199,15-_xlfn.NUMBERVALUE(H3199))),0)</f>
        <v>1</v>
      </c>
      <c r="C3199">
        <f t="shared" ref="C3199:C3218" si="1489">M3199-B3199-D3199</f>
        <v>0</v>
      </c>
      <c r="D3199">
        <f t="shared" ref="D3199:D3218" si="1490">IF(L3199="Jul",IF(_xlfn.NUMBERVALUE(K3199)&lt;11,0,IF(I3199="Jul",IF(_xlfn.NUMBERVALUE(H3199)&gt;11,M3199,_xlfn.NUMBERVALUE(K3199)-11),0)),0)+IF(L3199="Aug",IF(_xlfn.NUMBERVALUE(K3199)&gt;24,IF(_xlfn.NUMBERVALUE(H3199)&gt;24,0,25-_xlfn.NUMBERVALUE(H3199)),IF(I3199="Aug",M3199,_xlfn.NUMBERVALUE(K3199)-1+32-_xlfn.NUMBERVALUE(H3199))),0)</f>
        <v>0</v>
      </c>
      <c r="E3199">
        <v>11694</v>
      </c>
      <c r="F3199" t="s">
        <v>11399</v>
      </c>
      <c r="G3199" t="s">
        <v>10224</v>
      </c>
      <c r="H3199" t="str">
        <f t="shared" ref="H3199:H3218" si="1491">LEFT(G3199,2)</f>
        <v>04</v>
      </c>
      <c r="I3199" t="str">
        <f t="shared" ref="I3199:I3218" si="1492">MID(G3199,4,3)</f>
        <v>Jun</v>
      </c>
      <c r="J3199" t="s">
        <v>2076</v>
      </c>
      <c r="K3199" t="str">
        <f t="shared" ref="K3199:K3218" si="1493">LEFT(J3199,2)</f>
        <v>05</v>
      </c>
      <c r="L3199" t="str">
        <f t="shared" ref="L3199:L3218" si="1494">MID(J3199,4,3)</f>
        <v>Jun</v>
      </c>
      <c r="M3199" s="36">
        <v>1</v>
      </c>
      <c r="N3199">
        <f t="shared" ref="N3199:N3218" si="1495">+K3199-H3199</f>
        <v>1</v>
      </c>
      <c r="O3199">
        <f t="shared" ref="O3199:O3218" si="1496">IF(I3199=L3199,0,31-H3199)</f>
        <v>0</v>
      </c>
      <c r="P3199">
        <f t="shared" ref="P3199:P3218" si="1497">IF(I3199=L3199,0,K3199-1)</f>
        <v>0</v>
      </c>
      <c r="Q3199" t="s">
        <v>11400</v>
      </c>
      <c r="R3199" t="s">
        <v>20</v>
      </c>
      <c r="S3199" s="36">
        <v>2</v>
      </c>
      <c r="T3199" s="36">
        <v>0</v>
      </c>
      <c r="U3199" s="2">
        <f>SUMIFS(KarinDom!L:L,KarinDom!D:D,'Резервации 2026'!E3199)</f>
        <v>226.09394799999998</v>
      </c>
      <c r="V3199" s="2">
        <f t="shared" si="1487"/>
        <v>226.09394799999998</v>
      </c>
      <c r="W3199" t="s">
        <v>227</v>
      </c>
      <c r="X3199" t="s">
        <v>11401</v>
      </c>
      <c r="Z3199" t="str">
        <f t="shared" ref="Z3199:Z3218" si="1498">MID(X3199,4,3)</f>
        <v>May</v>
      </c>
      <c r="AA3199" s="6">
        <f t="shared" si="1486"/>
        <v>0</v>
      </c>
      <c r="AB3199" s="6">
        <f t="shared" si="1486"/>
        <v>1</v>
      </c>
      <c r="AC3199" s="6">
        <f t="shared" si="1486"/>
        <v>0</v>
      </c>
      <c r="AD3199" s="6">
        <f t="shared" si="1486"/>
        <v>0</v>
      </c>
      <c r="AE3199" s="6">
        <f t="shared" si="1486"/>
        <v>0</v>
      </c>
      <c r="AF3199" s="6">
        <f t="shared" ref="AF3199:AF3218" si="1499">SUM(AA3199:AE3199)</f>
        <v>1</v>
      </c>
      <c r="AG3199" s="6">
        <f t="shared" ref="AG3199:AG3218" si="1500">+AF3199-M3199</f>
        <v>0</v>
      </c>
      <c r="AH3199" s="14" t="str">
        <f>LEFT(X3199,2)&amp;"."&amp;VLOOKUP(MID(X3199,4,3),'Data validation'!$A$1:$B$12,2,FALSE)&amp;".2025"</f>
        <v>26.05.2025</v>
      </c>
      <c r="AI3199">
        <f t="shared" ref="AI3199:AI3218" si="1501">WEEKNUM(AH3199)</f>
        <v>22</v>
      </c>
      <c r="AJ3199" t="str">
        <f>H3199&amp;"."&amp;VLOOKUP(I3199,'Data validation'!$A$1:$B$12,2,FALSE)&amp;".2026"</f>
        <v>04.06.2026</v>
      </c>
      <c r="AK3199">
        <f t="shared" ref="AK3199:AK3218" si="1502">WEEKNUM(AJ3199)</f>
        <v>23</v>
      </c>
      <c r="AL3199" t="e">
        <f>VLOOKUP(E3199,[2]Sheet1!$A:$B,2,FALSE)</f>
        <v>#N/A</v>
      </c>
    </row>
    <row r="3200" spans="1:38" x14ac:dyDescent="0.25">
      <c r="A3200" t="str">
        <f>VLOOKUP(Q3200,'Data validation'!$K$2:$L$50,2,FALSE)</f>
        <v>TO</v>
      </c>
      <c r="B3200">
        <f t="shared" si="1488"/>
        <v>1</v>
      </c>
      <c r="C3200">
        <f t="shared" si="1489"/>
        <v>0</v>
      </c>
      <c r="D3200">
        <f t="shared" si="1490"/>
        <v>0</v>
      </c>
      <c r="E3200">
        <v>11695</v>
      </c>
      <c r="F3200" t="s">
        <v>11399</v>
      </c>
      <c r="G3200" t="s">
        <v>10224</v>
      </c>
      <c r="H3200" t="str">
        <f t="shared" si="1491"/>
        <v>04</v>
      </c>
      <c r="I3200" t="str">
        <f t="shared" si="1492"/>
        <v>Jun</v>
      </c>
      <c r="J3200" t="s">
        <v>2076</v>
      </c>
      <c r="K3200" t="str">
        <f t="shared" si="1493"/>
        <v>05</v>
      </c>
      <c r="L3200" t="str">
        <f t="shared" si="1494"/>
        <v>Jun</v>
      </c>
      <c r="M3200" s="36">
        <v>1</v>
      </c>
      <c r="N3200">
        <f t="shared" si="1495"/>
        <v>1</v>
      </c>
      <c r="O3200">
        <f t="shared" si="1496"/>
        <v>0</v>
      </c>
      <c r="P3200">
        <f t="shared" si="1497"/>
        <v>0</v>
      </c>
      <c r="Q3200" t="s">
        <v>11400</v>
      </c>
      <c r="R3200" t="s">
        <v>20</v>
      </c>
      <c r="S3200" s="36">
        <v>2</v>
      </c>
      <c r="T3200" s="36">
        <v>0</v>
      </c>
      <c r="U3200" s="2">
        <f>SUMIFS(KarinDom!L:L,KarinDom!D:D,'Резервации 2026'!E3200)</f>
        <v>226.09394799999998</v>
      </c>
      <c r="V3200" s="2">
        <f t="shared" si="1487"/>
        <v>226.09394799999998</v>
      </c>
      <c r="W3200" t="s">
        <v>227</v>
      </c>
      <c r="X3200" t="s">
        <v>11401</v>
      </c>
      <c r="Z3200" t="str">
        <f t="shared" si="1498"/>
        <v>May</v>
      </c>
      <c r="AA3200" s="6">
        <f t="shared" si="1486"/>
        <v>0</v>
      </c>
      <c r="AB3200" s="6">
        <f t="shared" si="1486"/>
        <v>1</v>
      </c>
      <c r="AC3200" s="6">
        <f t="shared" si="1486"/>
        <v>0</v>
      </c>
      <c r="AD3200" s="6">
        <f t="shared" si="1486"/>
        <v>0</v>
      </c>
      <c r="AE3200" s="6">
        <f t="shared" si="1486"/>
        <v>0</v>
      </c>
      <c r="AF3200" s="6">
        <f t="shared" si="1499"/>
        <v>1</v>
      </c>
      <c r="AG3200" s="6">
        <f t="shared" si="1500"/>
        <v>0</v>
      </c>
      <c r="AH3200" s="14" t="str">
        <f>LEFT(X3200,2)&amp;"."&amp;VLOOKUP(MID(X3200,4,3),'Data validation'!$A$1:$B$12,2,FALSE)&amp;".2025"</f>
        <v>26.05.2025</v>
      </c>
      <c r="AI3200">
        <f t="shared" si="1501"/>
        <v>22</v>
      </c>
      <c r="AJ3200" t="str">
        <f>H3200&amp;"."&amp;VLOOKUP(I3200,'Data validation'!$A$1:$B$12,2,FALSE)&amp;".2026"</f>
        <v>04.06.2026</v>
      </c>
      <c r="AK3200">
        <f t="shared" si="1502"/>
        <v>23</v>
      </c>
      <c r="AL3200" t="e">
        <f>VLOOKUP(E3200,[2]Sheet1!$A:$B,2,FALSE)</f>
        <v>#N/A</v>
      </c>
    </row>
    <row r="3201" spans="1:38" x14ac:dyDescent="0.25">
      <c r="A3201" t="str">
        <f>VLOOKUP(Q3201,'Data validation'!$K$2:$L$50,2,FALSE)</f>
        <v>TO</v>
      </c>
      <c r="B3201">
        <f t="shared" si="1488"/>
        <v>1</v>
      </c>
      <c r="C3201">
        <f t="shared" si="1489"/>
        <v>0</v>
      </c>
      <c r="D3201">
        <f t="shared" si="1490"/>
        <v>0</v>
      </c>
      <c r="E3201">
        <v>11686</v>
      </c>
      <c r="F3201" t="s">
        <v>11399</v>
      </c>
      <c r="G3201" t="s">
        <v>10224</v>
      </c>
      <c r="H3201" t="str">
        <f t="shared" si="1491"/>
        <v>04</v>
      </c>
      <c r="I3201" t="str">
        <f t="shared" si="1492"/>
        <v>Jun</v>
      </c>
      <c r="J3201" t="s">
        <v>2076</v>
      </c>
      <c r="K3201" t="str">
        <f t="shared" si="1493"/>
        <v>05</v>
      </c>
      <c r="L3201" t="str">
        <f t="shared" si="1494"/>
        <v>Jun</v>
      </c>
      <c r="M3201" s="36">
        <v>1</v>
      </c>
      <c r="N3201">
        <f t="shared" si="1495"/>
        <v>1</v>
      </c>
      <c r="O3201">
        <f t="shared" si="1496"/>
        <v>0</v>
      </c>
      <c r="P3201">
        <f t="shared" si="1497"/>
        <v>0</v>
      </c>
      <c r="Q3201" t="s">
        <v>11400</v>
      </c>
      <c r="R3201" t="s">
        <v>17</v>
      </c>
      <c r="S3201" s="36">
        <v>2</v>
      </c>
      <c r="T3201" s="36">
        <v>0</v>
      </c>
      <c r="U3201" s="2">
        <f>SUMIFS(KarinDom!L:L,KarinDom!D:D,'Резервации 2026'!E3201)</f>
        <v>226.09394799999998</v>
      </c>
      <c r="V3201" s="2">
        <f t="shared" si="1487"/>
        <v>226.09394799999998</v>
      </c>
      <c r="W3201" t="s">
        <v>227</v>
      </c>
      <c r="X3201" t="s">
        <v>11401</v>
      </c>
      <c r="Z3201" t="str">
        <f t="shared" si="1498"/>
        <v>May</v>
      </c>
      <c r="AA3201" s="6">
        <f t="shared" si="1486"/>
        <v>0</v>
      </c>
      <c r="AB3201" s="6">
        <f t="shared" si="1486"/>
        <v>1</v>
      </c>
      <c r="AC3201" s="6">
        <f t="shared" si="1486"/>
        <v>0</v>
      </c>
      <c r="AD3201" s="6">
        <f t="shared" si="1486"/>
        <v>0</v>
      </c>
      <c r="AE3201" s="6">
        <f t="shared" si="1486"/>
        <v>0</v>
      </c>
      <c r="AF3201" s="6">
        <f t="shared" si="1499"/>
        <v>1</v>
      </c>
      <c r="AG3201" s="6">
        <f t="shared" si="1500"/>
        <v>0</v>
      </c>
      <c r="AH3201" s="14" t="str">
        <f>LEFT(X3201,2)&amp;"."&amp;VLOOKUP(MID(X3201,4,3),'Data validation'!$A$1:$B$12,2,FALSE)&amp;".2025"</f>
        <v>26.05.2025</v>
      </c>
      <c r="AI3201">
        <f t="shared" si="1501"/>
        <v>22</v>
      </c>
      <c r="AJ3201" t="str">
        <f>H3201&amp;"."&amp;VLOOKUP(I3201,'Data validation'!$A$1:$B$12,2,FALSE)&amp;".2026"</f>
        <v>04.06.2026</v>
      </c>
      <c r="AK3201">
        <f t="shared" si="1502"/>
        <v>23</v>
      </c>
      <c r="AL3201" t="e">
        <f>VLOOKUP(E3201,[2]Sheet1!$A:$B,2,FALSE)</f>
        <v>#N/A</v>
      </c>
    </row>
    <row r="3202" spans="1:38" x14ac:dyDescent="0.25">
      <c r="A3202" t="str">
        <f>VLOOKUP(Q3202,'Data validation'!$K$2:$L$50,2,FALSE)</f>
        <v>BOOKING</v>
      </c>
      <c r="B3202">
        <f t="shared" si="1488"/>
        <v>0</v>
      </c>
      <c r="C3202">
        <f t="shared" si="1489"/>
        <v>5</v>
      </c>
      <c r="D3202">
        <f t="shared" si="1490"/>
        <v>0</v>
      </c>
      <c r="E3202">
        <v>11937</v>
      </c>
      <c r="F3202" t="s">
        <v>11892</v>
      </c>
      <c r="G3202" t="s">
        <v>523</v>
      </c>
      <c r="H3202" t="str">
        <f t="shared" si="1491"/>
        <v>25</v>
      </c>
      <c r="I3202" t="str">
        <f t="shared" si="1492"/>
        <v>Aug</v>
      </c>
      <c r="J3202" t="s">
        <v>54</v>
      </c>
      <c r="K3202" t="str">
        <f t="shared" si="1493"/>
        <v>30</v>
      </c>
      <c r="L3202" t="str">
        <f t="shared" si="1494"/>
        <v>Aug</v>
      </c>
      <c r="M3202" s="36">
        <v>5</v>
      </c>
      <c r="N3202">
        <f t="shared" si="1495"/>
        <v>5</v>
      </c>
      <c r="O3202">
        <f t="shared" si="1496"/>
        <v>0</v>
      </c>
      <c r="P3202">
        <f t="shared" si="1497"/>
        <v>0</v>
      </c>
      <c r="Q3202" t="s">
        <v>587</v>
      </c>
      <c r="R3202" t="s">
        <v>17</v>
      </c>
      <c r="S3202" s="36">
        <v>1</v>
      </c>
      <c r="T3202" s="36">
        <v>2</v>
      </c>
      <c r="U3202" s="2">
        <v>2270.5571394495414</v>
      </c>
      <c r="V3202" s="2">
        <v>454.11142788990827</v>
      </c>
      <c r="W3202" t="s">
        <v>5019</v>
      </c>
      <c r="X3202" t="s">
        <v>11893</v>
      </c>
      <c r="Y3202" t="s">
        <v>10224</v>
      </c>
      <c r="Z3202" t="str">
        <f t="shared" si="1498"/>
        <v>Jun</v>
      </c>
      <c r="AA3202" s="6">
        <f t="shared" si="1486"/>
        <v>0</v>
      </c>
      <c r="AB3202" s="6">
        <f t="shared" si="1486"/>
        <v>0</v>
      </c>
      <c r="AC3202" s="6">
        <f t="shared" si="1486"/>
        <v>0</v>
      </c>
      <c r="AD3202" s="6">
        <f t="shared" si="1486"/>
        <v>5</v>
      </c>
      <c r="AE3202" s="6">
        <f t="shared" si="1486"/>
        <v>0</v>
      </c>
      <c r="AF3202" s="6">
        <f t="shared" si="1499"/>
        <v>5</v>
      </c>
      <c r="AG3202" s="6">
        <f t="shared" si="1500"/>
        <v>0</v>
      </c>
      <c r="AH3202" s="14" t="str">
        <f>LEFT(X3202,2)&amp;"."&amp;VLOOKUP(MID(X3202,4,3),'Data validation'!$A$1:$B$12,2,FALSE)&amp;".2025"</f>
        <v>04.06.2025</v>
      </c>
      <c r="AI3202">
        <f t="shared" si="1501"/>
        <v>23</v>
      </c>
      <c r="AJ3202" t="str">
        <f>H3202&amp;"."&amp;VLOOKUP(I3202,'Data validation'!$A$1:$B$12,2,FALSE)&amp;".2026"</f>
        <v>25.08.2026</v>
      </c>
      <c r="AK3202">
        <f t="shared" si="1502"/>
        <v>35</v>
      </c>
      <c r="AL3202" t="e">
        <f>VLOOKUP(E3202,[2]Sheet1!$A:$B,2,FALSE)</f>
        <v>#N/A</v>
      </c>
    </row>
    <row r="3203" spans="1:38" x14ac:dyDescent="0.25">
      <c r="A3203" t="str">
        <f>VLOOKUP(Q3203,'Data validation'!$K$2:$L$50,2,FALSE)</f>
        <v>TO</v>
      </c>
      <c r="B3203">
        <f t="shared" si="1488"/>
        <v>1</v>
      </c>
      <c r="C3203">
        <f t="shared" si="1489"/>
        <v>0</v>
      </c>
      <c r="D3203">
        <f t="shared" si="1490"/>
        <v>0</v>
      </c>
      <c r="E3203">
        <v>11683</v>
      </c>
      <c r="F3203" t="s">
        <v>11399</v>
      </c>
      <c r="G3203" t="s">
        <v>10224</v>
      </c>
      <c r="H3203" t="str">
        <f t="shared" si="1491"/>
        <v>04</v>
      </c>
      <c r="I3203" t="str">
        <f t="shared" si="1492"/>
        <v>Jun</v>
      </c>
      <c r="J3203" t="s">
        <v>2076</v>
      </c>
      <c r="K3203" t="str">
        <f t="shared" si="1493"/>
        <v>05</v>
      </c>
      <c r="L3203" t="str">
        <f t="shared" si="1494"/>
        <v>Jun</v>
      </c>
      <c r="M3203" s="36">
        <v>1</v>
      </c>
      <c r="N3203">
        <f t="shared" si="1495"/>
        <v>1</v>
      </c>
      <c r="O3203">
        <f t="shared" si="1496"/>
        <v>0</v>
      </c>
      <c r="P3203">
        <f t="shared" si="1497"/>
        <v>0</v>
      </c>
      <c r="Q3203" t="s">
        <v>11400</v>
      </c>
      <c r="R3203" t="s">
        <v>20</v>
      </c>
      <c r="S3203" s="36">
        <v>1</v>
      </c>
      <c r="T3203" s="36">
        <v>0</v>
      </c>
      <c r="U3203" s="2">
        <f>SUMIFS(KarinDom!L:L,KarinDom!D:D,'Резервации 2026'!E3203)</f>
        <v>158.26576360000001</v>
      </c>
      <c r="V3203" s="2">
        <f t="shared" ref="V3203:V3210" si="1503">+U3203/M3203</f>
        <v>158.26576360000001</v>
      </c>
      <c r="W3203" t="s">
        <v>227</v>
      </c>
      <c r="X3203" t="s">
        <v>11401</v>
      </c>
      <c r="Z3203" t="str">
        <f t="shared" si="1498"/>
        <v>May</v>
      </c>
      <c r="AA3203" s="6">
        <f t="shared" si="1486"/>
        <v>0</v>
      </c>
      <c r="AB3203" s="6">
        <f t="shared" si="1486"/>
        <v>1</v>
      </c>
      <c r="AC3203" s="6">
        <f t="shared" si="1486"/>
        <v>0</v>
      </c>
      <c r="AD3203" s="6">
        <f t="shared" si="1486"/>
        <v>0</v>
      </c>
      <c r="AE3203" s="6">
        <f t="shared" si="1486"/>
        <v>0</v>
      </c>
      <c r="AF3203" s="6">
        <f t="shared" si="1499"/>
        <v>1</v>
      </c>
      <c r="AG3203" s="6">
        <f t="shared" si="1500"/>
        <v>0</v>
      </c>
      <c r="AH3203" s="14" t="str">
        <f>LEFT(X3203,2)&amp;"."&amp;VLOOKUP(MID(X3203,4,3),'Data validation'!$A$1:$B$12,2,FALSE)&amp;".2025"</f>
        <v>26.05.2025</v>
      </c>
      <c r="AI3203">
        <f t="shared" si="1501"/>
        <v>22</v>
      </c>
      <c r="AJ3203" t="str">
        <f>H3203&amp;"."&amp;VLOOKUP(I3203,'Data validation'!$A$1:$B$12,2,FALSE)&amp;".2026"</f>
        <v>04.06.2026</v>
      </c>
      <c r="AK3203">
        <f t="shared" si="1502"/>
        <v>23</v>
      </c>
      <c r="AL3203" t="e">
        <f>VLOOKUP(E3203,[2]Sheet1!$A:$B,2,FALSE)</f>
        <v>#N/A</v>
      </c>
    </row>
    <row r="3204" spans="1:38" x14ac:dyDescent="0.25">
      <c r="A3204" t="str">
        <f>VLOOKUP(Q3204,'Data validation'!$K$2:$L$50,2,FALSE)</f>
        <v>TO</v>
      </c>
      <c r="B3204">
        <f t="shared" si="1488"/>
        <v>1</v>
      </c>
      <c r="C3204">
        <f t="shared" si="1489"/>
        <v>0</v>
      </c>
      <c r="D3204">
        <f t="shared" si="1490"/>
        <v>0</v>
      </c>
      <c r="E3204">
        <v>11685</v>
      </c>
      <c r="F3204" t="s">
        <v>11399</v>
      </c>
      <c r="G3204" t="s">
        <v>10224</v>
      </c>
      <c r="H3204" t="str">
        <f t="shared" si="1491"/>
        <v>04</v>
      </c>
      <c r="I3204" t="str">
        <f t="shared" si="1492"/>
        <v>Jun</v>
      </c>
      <c r="J3204" t="s">
        <v>2076</v>
      </c>
      <c r="K3204" t="str">
        <f t="shared" si="1493"/>
        <v>05</v>
      </c>
      <c r="L3204" t="str">
        <f t="shared" si="1494"/>
        <v>Jun</v>
      </c>
      <c r="M3204" s="36">
        <v>1</v>
      </c>
      <c r="N3204">
        <f t="shared" si="1495"/>
        <v>1</v>
      </c>
      <c r="O3204">
        <f t="shared" si="1496"/>
        <v>0</v>
      </c>
      <c r="P3204">
        <f t="shared" si="1497"/>
        <v>0</v>
      </c>
      <c r="Q3204" t="s">
        <v>11400</v>
      </c>
      <c r="R3204" t="s">
        <v>20</v>
      </c>
      <c r="S3204" s="36">
        <v>1</v>
      </c>
      <c r="T3204" s="36">
        <v>0</v>
      </c>
      <c r="U3204" s="2">
        <f>SUMIFS(KarinDom!L:L,KarinDom!D:D,'Резервации 2026'!E3204)</f>
        <v>158.26576360000001</v>
      </c>
      <c r="V3204" s="2">
        <f t="shared" si="1503"/>
        <v>158.26576360000001</v>
      </c>
      <c r="W3204" t="s">
        <v>227</v>
      </c>
      <c r="X3204" t="s">
        <v>11401</v>
      </c>
      <c r="Z3204" t="str">
        <f t="shared" si="1498"/>
        <v>May</v>
      </c>
      <c r="AA3204" s="6">
        <f t="shared" si="1486"/>
        <v>0</v>
      </c>
      <c r="AB3204" s="6">
        <f t="shared" si="1486"/>
        <v>1</v>
      </c>
      <c r="AC3204" s="6">
        <f t="shared" si="1486"/>
        <v>0</v>
      </c>
      <c r="AD3204" s="6">
        <f t="shared" si="1486"/>
        <v>0</v>
      </c>
      <c r="AE3204" s="6">
        <f t="shared" si="1486"/>
        <v>0</v>
      </c>
      <c r="AF3204" s="6">
        <f t="shared" si="1499"/>
        <v>1</v>
      </c>
      <c r="AG3204" s="6">
        <f t="shared" si="1500"/>
        <v>0</v>
      </c>
      <c r="AH3204" s="14" t="str">
        <f>LEFT(X3204,2)&amp;"."&amp;VLOOKUP(MID(X3204,4,3),'Data validation'!$A$1:$B$12,2,FALSE)&amp;".2025"</f>
        <v>26.05.2025</v>
      </c>
      <c r="AI3204">
        <f t="shared" si="1501"/>
        <v>22</v>
      </c>
      <c r="AJ3204" t="str">
        <f>H3204&amp;"."&amp;VLOOKUP(I3204,'Data validation'!$A$1:$B$12,2,FALSE)&amp;".2026"</f>
        <v>04.06.2026</v>
      </c>
      <c r="AK3204">
        <f t="shared" si="1502"/>
        <v>23</v>
      </c>
      <c r="AL3204" t="e">
        <f>VLOOKUP(E3204,[2]Sheet1!$A:$B,2,FALSE)</f>
        <v>#N/A</v>
      </c>
    </row>
    <row r="3205" spans="1:38" x14ac:dyDescent="0.25">
      <c r="A3205" t="str">
        <f>VLOOKUP(Q3205,'Data validation'!$K$2:$L$50,2,FALSE)</f>
        <v>TO</v>
      </c>
      <c r="B3205">
        <f t="shared" si="1488"/>
        <v>1</v>
      </c>
      <c r="C3205">
        <f t="shared" si="1489"/>
        <v>0</v>
      </c>
      <c r="D3205">
        <f t="shared" si="1490"/>
        <v>0</v>
      </c>
      <c r="E3205">
        <v>11708</v>
      </c>
      <c r="F3205" t="s">
        <v>11399</v>
      </c>
      <c r="G3205" t="s">
        <v>10224</v>
      </c>
      <c r="H3205" t="str">
        <f t="shared" si="1491"/>
        <v>04</v>
      </c>
      <c r="I3205" t="str">
        <f t="shared" si="1492"/>
        <v>Jun</v>
      </c>
      <c r="J3205" t="s">
        <v>2076</v>
      </c>
      <c r="K3205" t="str">
        <f t="shared" si="1493"/>
        <v>05</v>
      </c>
      <c r="L3205" t="str">
        <f t="shared" si="1494"/>
        <v>Jun</v>
      </c>
      <c r="M3205" s="36">
        <v>1</v>
      </c>
      <c r="N3205">
        <f t="shared" si="1495"/>
        <v>1</v>
      </c>
      <c r="O3205">
        <f t="shared" si="1496"/>
        <v>0</v>
      </c>
      <c r="P3205">
        <f t="shared" si="1497"/>
        <v>0</v>
      </c>
      <c r="Q3205" t="s">
        <v>11400</v>
      </c>
      <c r="R3205" t="s">
        <v>17</v>
      </c>
      <c r="S3205" s="36">
        <v>2</v>
      </c>
      <c r="T3205" s="36">
        <v>0</v>
      </c>
      <c r="U3205" s="2">
        <f>SUMIFS(KarinDom!L:L,KarinDom!D:D,'Резервации 2026'!E3205)</f>
        <v>226.09394799999998</v>
      </c>
      <c r="V3205" s="2">
        <f t="shared" si="1503"/>
        <v>226.09394799999998</v>
      </c>
      <c r="X3205" t="s">
        <v>11401</v>
      </c>
      <c r="Z3205" t="str">
        <f t="shared" si="1498"/>
        <v>May</v>
      </c>
      <c r="AA3205" s="6">
        <f t="shared" si="1486"/>
        <v>0</v>
      </c>
      <c r="AB3205" s="6">
        <f t="shared" si="1486"/>
        <v>1</v>
      </c>
      <c r="AC3205" s="6">
        <f t="shared" si="1486"/>
        <v>0</v>
      </c>
      <c r="AD3205" s="6">
        <f t="shared" si="1486"/>
        <v>0</v>
      </c>
      <c r="AE3205" s="6">
        <f t="shared" si="1486"/>
        <v>0</v>
      </c>
      <c r="AF3205" s="6">
        <f t="shared" si="1499"/>
        <v>1</v>
      </c>
      <c r="AG3205" s="6">
        <f t="shared" si="1500"/>
        <v>0</v>
      </c>
      <c r="AH3205" s="14" t="str">
        <f>LEFT(X3205,2)&amp;"."&amp;VLOOKUP(MID(X3205,4,3),'Data validation'!$A$1:$B$12,2,FALSE)&amp;".2025"</f>
        <v>26.05.2025</v>
      </c>
      <c r="AI3205">
        <f t="shared" si="1501"/>
        <v>22</v>
      </c>
      <c r="AJ3205" t="str">
        <f>H3205&amp;"."&amp;VLOOKUP(I3205,'Data validation'!$A$1:$B$12,2,FALSE)&amp;".2026"</f>
        <v>04.06.2026</v>
      </c>
      <c r="AK3205">
        <f t="shared" si="1502"/>
        <v>23</v>
      </c>
      <c r="AL3205" t="e">
        <f>VLOOKUP(E3205,[2]Sheet1!$A:$B,2,FALSE)</f>
        <v>#N/A</v>
      </c>
    </row>
    <row r="3206" spans="1:38" x14ac:dyDescent="0.25">
      <c r="A3206" t="str">
        <f>VLOOKUP(Q3206,'Data validation'!$K$2:$L$50,2,FALSE)</f>
        <v>TO</v>
      </c>
      <c r="B3206">
        <f t="shared" si="1488"/>
        <v>1</v>
      </c>
      <c r="C3206">
        <f t="shared" si="1489"/>
        <v>0</v>
      </c>
      <c r="D3206">
        <f t="shared" si="1490"/>
        <v>0</v>
      </c>
      <c r="E3206">
        <v>11699</v>
      </c>
      <c r="F3206" t="s">
        <v>11399</v>
      </c>
      <c r="G3206" t="s">
        <v>10224</v>
      </c>
      <c r="H3206" t="str">
        <f t="shared" si="1491"/>
        <v>04</v>
      </c>
      <c r="I3206" t="str">
        <f t="shared" si="1492"/>
        <v>Jun</v>
      </c>
      <c r="J3206" t="s">
        <v>2076</v>
      </c>
      <c r="K3206" t="str">
        <f t="shared" si="1493"/>
        <v>05</v>
      </c>
      <c r="L3206" t="str">
        <f t="shared" si="1494"/>
        <v>Jun</v>
      </c>
      <c r="M3206" s="36">
        <v>1</v>
      </c>
      <c r="N3206">
        <f t="shared" si="1495"/>
        <v>1</v>
      </c>
      <c r="O3206">
        <f t="shared" si="1496"/>
        <v>0</v>
      </c>
      <c r="P3206">
        <f t="shared" si="1497"/>
        <v>0</v>
      </c>
      <c r="Q3206" t="s">
        <v>11400</v>
      </c>
      <c r="R3206" t="s">
        <v>20</v>
      </c>
      <c r="S3206" s="36">
        <v>2</v>
      </c>
      <c r="T3206" s="36">
        <v>0</v>
      </c>
      <c r="U3206" s="2">
        <f>SUMIFS(KarinDom!L:L,KarinDom!D:D,'Резервации 2026'!E3206)</f>
        <v>226.09394799999998</v>
      </c>
      <c r="V3206" s="2">
        <f t="shared" si="1503"/>
        <v>226.09394799999998</v>
      </c>
      <c r="W3206" t="s">
        <v>227</v>
      </c>
      <c r="X3206" t="s">
        <v>11401</v>
      </c>
      <c r="Z3206" t="str">
        <f t="shared" si="1498"/>
        <v>May</v>
      </c>
      <c r="AA3206" s="6">
        <f t="shared" si="1486"/>
        <v>0</v>
      </c>
      <c r="AB3206" s="6">
        <f t="shared" si="1486"/>
        <v>1</v>
      </c>
      <c r="AC3206" s="6">
        <f t="shared" si="1486"/>
        <v>0</v>
      </c>
      <c r="AD3206" s="6">
        <f t="shared" si="1486"/>
        <v>0</v>
      </c>
      <c r="AE3206" s="6">
        <f t="shared" si="1486"/>
        <v>0</v>
      </c>
      <c r="AF3206" s="6">
        <f t="shared" si="1499"/>
        <v>1</v>
      </c>
      <c r="AG3206" s="6">
        <f t="shared" si="1500"/>
        <v>0</v>
      </c>
      <c r="AH3206" s="14" t="str">
        <f>LEFT(X3206,2)&amp;"."&amp;VLOOKUP(MID(X3206,4,3),'Data validation'!$A$1:$B$12,2,FALSE)&amp;".2025"</f>
        <v>26.05.2025</v>
      </c>
      <c r="AI3206">
        <f t="shared" si="1501"/>
        <v>22</v>
      </c>
      <c r="AJ3206" t="str">
        <f>H3206&amp;"."&amp;VLOOKUP(I3206,'Data validation'!$A$1:$B$12,2,FALSE)&amp;".2026"</f>
        <v>04.06.2026</v>
      </c>
      <c r="AK3206">
        <f t="shared" si="1502"/>
        <v>23</v>
      </c>
      <c r="AL3206" t="e">
        <f>VLOOKUP(E3206,[2]Sheet1!$A:$B,2,FALSE)</f>
        <v>#N/A</v>
      </c>
    </row>
    <row r="3207" spans="1:38" x14ac:dyDescent="0.25">
      <c r="A3207" t="str">
        <f>VLOOKUP(Q3207,'Data validation'!$K$2:$L$50,2,FALSE)</f>
        <v>TO</v>
      </c>
      <c r="B3207">
        <f t="shared" si="1488"/>
        <v>1</v>
      </c>
      <c r="C3207">
        <f t="shared" si="1489"/>
        <v>0</v>
      </c>
      <c r="D3207">
        <f t="shared" si="1490"/>
        <v>0</v>
      </c>
      <c r="E3207">
        <v>11689</v>
      </c>
      <c r="F3207" t="s">
        <v>11399</v>
      </c>
      <c r="G3207" t="s">
        <v>10224</v>
      </c>
      <c r="H3207" t="str">
        <f t="shared" si="1491"/>
        <v>04</v>
      </c>
      <c r="I3207" t="str">
        <f t="shared" si="1492"/>
        <v>Jun</v>
      </c>
      <c r="J3207" t="s">
        <v>2076</v>
      </c>
      <c r="K3207" t="str">
        <f t="shared" si="1493"/>
        <v>05</v>
      </c>
      <c r="L3207" t="str">
        <f t="shared" si="1494"/>
        <v>Jun</v>
      </c>
      <c r="M3207" s="36">
        <v>1</v>
      </c>
      <c r="N3207">
        <f t="shared" si="1495"/>
        <v>1</v>
      </c>
      <c r="O3207">
        <f t="shared" si="1496"/>
        <v>0</v>
      </c>
      <c r="P3207">
        <f t="shared" si="1497"/>
        <v>0</v>
      </c>
      <c r="Q3207" t="s">
        <v>11400</v>
      </c>
      <c r="R3207" t="s">
        <v>20</v>
      </c>
      <c r="S3207" s="36">
        <v>2</v>
      </c>
      <c r="T3207" s="36">
        <v>0</v>
      </c>
      <c r="U3207" s="2">
        <f>SUMIFS(KarinDom!L:L,KarinDom!D:D,'Резервации 2026'!E3207)</f>
        <v>226.09394799999998</v>
      </c>
      <c r="V3207" s="2">
        <f t="shared" si="1503"/>
        <v>226.09394799999998</v>
      </c>
      <c r="W3207" t="s">
        <v>227</v>
      </c>
      <c r="X3207" t="s">
        <v>11401</v>
      </c>
      <c r="Z3207" t="str">
        <f t="shared" si="1498"/>
        <v>May</v>
      </c>
      <c r="AA3207" s="6">
        <f t="shared" si="1486"/>
        <v>0</v>
      </c>
      <c r="AB3207" s="6">
        <f t="shared" si="1486"/>
        <v>1</v>
      </c>
      <c r="AC3207" s="6">
        <f t="shared" si="1486"/>
        <v>0</v>
      </c>
      <c r="AD3207" s="6">
        <f t="shared" si="1486"/>
        <v>0</v>
      </c>
      <c r="AE3207" s="6">
        <f t="shared" si="1486"/>
        <v>0</v>
      </c>
      <c r="AF3207" s="6">
        <f t="shared" si="1499"/>
        <v>1</v>
      </c>
      <c r="AG3207" s="6">
        <f t="shared" si="1500"/>
        <v>0</v>
      </c>
      <c r="AH3207" s="14" t="str">
        <f>LEFT(X3207,2)&amp;"."&amp;VLOOKUP(MID(X3207,4,3),'Data validation'!$A$1:$B$12,2,FALSE)&amp;".2025"</f>
        <v>26.05.2025</v>
      </c>
      <c r="AI3207">
        <f t="shared" si="1501"/>
        <v>22</v>
      </c>
      <c r="AJ3207" t="str">
        <f>H3207&amp;"."&amp;VLOOKUP(I3207,'Data validation'!$A$1:$B$12,2,FALSE)&amp;".2026"</f>
        <v>04.06.2026</v>
      </c>
      <c r="AK3207">
        <f t="shared" si="1502"/>
        <v>23</v>
      </c>
      <c r="AL3207" t="e">
        <f>VLOOKUP(E3207,[2]Sheet1!$A:$B,2,FALSE)</f>
        <v>#N/A</v>
      </c>
    </row>
    <row r="3208" spans="1:38" x14ac:dyDescent="0.25">
      <c r="A3208" t="str">
        <f>VLOOKUP(Q3208,'Data validation'!$K$2:$L$50,2,FALSE)</f>
        <v>TO</v>
      </c>
      <c r="B3208">
        <f t="shared" si="1488"/>
        <v>1</v>
      </c>
      <c r="C3208">
        <f t="shared" si="1489"/>
        <v>0</v>
      </c>
      <c r="D3208">
        <f t="shared" si="1490"/>
        <v>0</v>
      </c>
      <c r="E3208">
        <v>11707</v>
      </c>
      <c r="F3208" t="s">
        <v>11399</v>
      </c>
      <c r="G3208" t="s">
        <v>10224</v>
      </c>
      <c r="H3208" t="str">
        <f t="shared" si="1491"/>
        <v>04</v>
      </c>
      <c r="I3208" t="str">
        <f t="shared" si="1492"/>
        <v>Jun</v>
      </c>
      <c r="J3208" t="s">
        <v>2076</v>
      </c>
      <c r="K3208" t="str">
        <f t="shared" si="1493"/>
        <v>05</v>
      </c>
      <c r="L3208" t="str">
        <f t="shared" si="1494"/>
        <v>Jun</v>
      </c>
      <c r="M3208" s="36">
        <v>1</v>
      </c>
      <c r="N3208">
        <f t="shared" si="1495"/>
        <v>1</v>
      </c>
      <c r="O3208">
        <f t="shared" si="1496"/>
        <v>0</v>
      </c>
      <c r="P3208">
        <f t="shared" si="1497"/>
        <v>0</v>
      </c>
      <c r="Q3208" t="s">
        <v>11400</v>
      </c>
      <c r="R3208" t="s">
        <v>17</v>
      </c>
      <c r="S3208" s="36">
        <v>2</v>
      </c>
      <c r="T3208" s="36">
        <v>0</v>
      </c>
      <c r="U3208" s="2">
        <f>SUMIFS(KarinDom!L:L,KarinDom!D:D,'Резервации 2026'!E3208)</f>
        <v>226.09394799999998</v>
      </c>
      <c r="V3208" s="2">
        <f t="shared" si="1503"/>
        <v>226.09394799999998</v>
      </c>
      <c r="W3208" t="s">
        <v>227</v>
      </c>
      <c r="X3208" t="s">
        <v>11401</v>
      </c>
      <c r="Z3208" t="str">
        <f t="shared" si="1498"/>
        <v>May</v>
      </c>
      <c r="AA3208" s="6">
        <f t="shared" si="1486"/>
        <v>0</v>
      </c>
      <c r="AB3208" s="6">
        <f t="shared" si="1486"/>
        <v>1</v>
      </c>
      <c r="AC3208" s="6">
        <f t="shared" si="1486"/>
        <v>0</v>
      </c>
      <c r="AD3208" s="6">
        <f t="shared" si="1486"/>
        <v>0</v>
      </c>
      <c r="AE3208" s="6">
        <f t="shared" si="1486"/>
        <v>0</v>
      </c>
      <c r="AF3208" s="6">
        <f t="shared" si="1499"/>
        <v>1</v>
      </c>
      <c r="AG3208" s="6">
        <f t="shared" si="1500"/>
        <v>0</v>
      </c>
      <c r="AH3208" s="14" t="str">
        <f>LEFT(X3208,2)&amp;"."&amp;VLOOKUP(MID(X3208,4,3),'Data validation'!$A$1:$B$12,2,FALSE)&amp;".2025"</f>
        <v>26.05.2025</v>
      </c>
      <c r="AI3208">
        <f t="shared" si="1501"/>
        <v>22</v>
      </c>
      <c r="AJ3208" t="str">
        <f>H3208&amp;"."&amp;VLOOKUP(I3208,'Data validation'!$A$1:$B$12,2,FALSE)&amp;".2026"</f>
        <v>04.06.2026</v>
      </c>
      <c r="AK3208">
        <f t="shared" si="1502"/>
        <v>23</v>
      </c>
      <c r="AL3208" t="e">
        <f>VLOOKUP(E3208,[2]Sheet1!$A:$B,2,FALSE)</f>
        <v>#N/A</v>
      </c>
    </row>
    <row r="3209" spans="1:38" x14ac:dyDescent="0.25">
      <c r="A3209" t="str">
        <f>VLOOKUP(Q3209,'Data validation'!$K$2:$L$50,2,FALSE)</f>
        <v>TO</v>
      </c>
      <c r="B3209">
        <f t="shared" si="1488"/>
        <v>1</v>
      </c>
      <c r="C3209">
        <f t="shared" si="1489"/>
        <v>0</v>
      </c>
      <c r="D3209">
        <f t="shared" si="1490"/>
        <v>0</v>
      </c>
      <c r="E3209">
        <v>11697</v>
      </c>
      <c r="F3209" t="s">
        <v>11399</v>
      </c>
      <c r="G3209" t="s">
        <v>10224</v>
      </c>
      <c r="H3209" t="str">
        <f t="shared" si="1491"/>
        <v>04</v>
      </c>
      <c r="I3209" t="str">
        <f t="shared" si="1492"/>
        <v>Jun</v>
      </c>
      <c r="J3209" t="s">
        <v>2076</v>
      </c>
      <c r="K3209" t="str">
        <f t="shared" si="1493"/>
        <v>05</v>
      </c>
      <c r="L3209" t="str">
        <f t="shared" si="1494"/>
        <v>Jun</v>
      </c>
      <c r="M3209" s="36">
        <v>1</v>
      </c>
      <c r="N3209">
        <f t="shared" si="1495"/>
        <v>1</v>
      </c>
      <c r="O3209">
        <f t="shared" si="1496"/>
        <v>0</v>
      </c>
      <c r="P3209">
        <f t="shared" si="1497"/>
        <v>0</v>
      </c>
      <c r="Q3209" t="s">
        <v>11400</v>
      </c>
      <c r="R3209" t="s">
        <v>20</v>
      </c>
      <c r="S3209" s="36">
        <v>2</v>
      </c>
      <c r="T3209" s="36">
        <v>0</v>
      </c>
      <c r="U3209" s="2">
        <f>SUMIFS(KarinDom!L:L,KarinDom!D:D,'Резервации 2026'!E3209)</f>
        <v>226.09394799999998</v>
      </c>
      <c r="V3209" s="2">
        <f t="shared" si="1503"/>
        <v>226.09394799999998</v>
      </c>
      <c r="W3209" t="s">
        <v>227</v>
      </c>
      <c r="X3209" t="s">
        <v>11401</v>
      </c>
      <c r="Z3209" t="str">
        <f t="shared" si="1498"/>
        <v>May</v>
      </c>
      <c r="AA3209" s="6">
        <f t="shared" si="1486"/>
        <v>0</v>
      </c>
      <c r="AB3209" s="6">
        <f t="shared" si="1486"/>
        <v>1</v>
      </c>
      <c r="AC3209" s="6">
        <f t="shared" si="1486"/>
        <v>0</v>
      </c>
      <c r="AD3209" s="6">
        <f t="shared" si="1486"/>
        <v>0</v>
      </c>
      <c r="AE3209" s="6">
        <f t="shared" si="1486"/>
        <v>0</v>
      </c>
      <c r="AF3209" s="6">
        <f t="shared" si="1499"/>
        <v>1</v>
      </c>
      <c r="AG3209" s="6">
        <f t="shared" si="1500"/>
        <v>0</v>
      </c>
      <c r="AH3209" s="14" t="str">
        <f>LEFT(X3209,2)&amp;"."&amp;VLOOKUP(MID(X3209,4,3),'Data validation'!$A$1:$B$12,2,FALSE)&amp;".2025"</f>
        <v>26.05.2025</v>
      </c>
      <c r="AI3209">
        <f t="shared" si="1501"/>
        <v>22</v>
      </c>
      <c r="AJ3209" t="str">
        <f>H3209&amp;"."&amp;VLOOKUP(I3209,'Data validation'!$A$1:$B$12,2,FALSE)&amp;".2026"</f>
        <v>04.06.2026</v>
      </c>
      <c r="AK3209">
        <f t="shared" si="1502"/>
        <v>23</v>
      </c>
      <c r="AL3209" t="e">
        <f>VLOOKUP(E3209,[2]Sheet1!$A:$B,2,FALSE)</f>
        <v>#N/A</v>
      </c>
    </row>
    <row r="3210" spans="1:38" x14ac:dyDescent="0.25">
      <c r="A3210" t="str">
        <f>VLOOKUP(Q3210,'Data validation'!$K$2:$L$50,2,FALSE)</f>
        <v>TO</v>
      </c>
      <c r="B3210">
        <f t="shared" si="1488"/>
        <v>1</v>
      </c>
      <c r="C3210">
        <f t="shared" si="1489"/>
        <v>0</v>
      </c>
      <c r="D3210">
        <f t="shared" si="1490"/>
        <v>0</v>
      </c>
      <c r="E3210">
        <v>11700</v>
      </c>
      <c r="F3210" t="s">
        <v>11399</v>
      </c>
      <c r="G3210" t="s">
        <v>10224</v>
      </c>
      <c r="H3210" t="str">
        <f t="shared" si="1491"/>
        <v>04</v>
      </c>
      <c r="I3210" t="str">
        <f t="shared" si="1492"/>
        <v>Jun</v>
      </c>
      <c r="J3210" t="s">
        <v>2076</v>
      </c>
      <c r="K3210" t="str">
        <f t="shared" si="1493"/>
        <v>05</v>
      </c>
      <c r="L3210" t="str">
        <f t="shared" si="1494"/>
        <v>Jun</v>
      </c>
      <c r="M3210" s="36">
        <v>1</v>
      </c>
      <c r="N3210">
        <f t="shared" si="1495"/>
        <v>1</v>
      </c>
      <c r="O3210">
        <f t="shared" si="1496"/>
        <v>0</v>
      </c>
      <c r="P3210">
        <f t="shared" si="1497"/>
        <v>0</v>
      </c>
      <c r="Q3210" t="s">
        <v>11400</v>
      </c>
      <c r="R3210" t="s">
        <v>20</v>
      </c>
      <c r="S3210" s="36">
        <v>2</v>
      </c>
      <c r="T3210" s="36">
        <v>0</v>
      </c>
      <c r="U3210" s="2">
        <f>SUMIFS(KarinDom!L:L,KarinDom!D:D,'Резервации 2026'!E3210)</f>
        <v>226.09394799999998</v>
      </c>
      <c r="V3210" s="2">
        <f t="shared" si="1503"/>
        <v>226.09394799999998</v>
      </c>
      <c r="W3210" t="s">
        <v>227</v>
      </c>
      <c r="X3210" t="s">
        <v>11401</v>
      </c>
      <c r="Z3210" t="str">
        <f t="shared" si="1498"/>
        <v>May</v>
      </c>
      <c r="AA3210" s="6">
        <f t="shared" si="1486"/>
        <v>0</v>
      </c>
      <c r="AB3210" s="6">
        <f t="shared" si="1486"/>
        <v>1</v>
      </c>
      <c r="AC3210" s="6">
        <f t="shared" si="1486"/>
        <v>0</v>
      </c>
      <c r="AD3210" s="6">
        <f t="shared" si="1486"/>
        <v>0</v>
      </c>
      <c r="AE3210" s="6">
        <f t="shared" si="1486"/>
        <v>0</v>
      </c>
      <c r="AF3210" s="6">
        <f t="shared" si="1499"/>
        <v>1</v>
      </c>
      <c r="AG3210" s="6">
        <f t="shared" si="1500"/>
        <v>0</v>
      </c>
      <c r="AH3210" s="14" t="str">
        <f>LEFT(X3210,2)&amp;"."&amp;VLOOKUP(MID(X3210,4,3),'Data validation'!$A$1:$B$12,2,FALSE)&amp;".2025"</f>
        <v>26.05.2025</v>
      </c>
      <c r="AI3210">
        <f t="shared" si="1501"/>
        <v>22</v>
      </c>
      <c r="AJ3210" t="str">
        <f>H3210&amp;"."&amp;VLOOKUP(I3210,'Data validation'!$A$1:$B$12,2,FALSE)&amp;".2026"</f>
        <v>04.06.2026</v>
      </c>
      <c r="AK3210">
        <f t="shared" si="1502"/>
        <v>23</v>
      </c>
      <c r="AL3210" t="e">
        <f>VLOOKUP(E3210,[2]Sheet1!$A:$B,2,FALSE)</f>
        <v>#N/A</v>
      </c>
    </row>
    <row r="3211" spans="1:38" x14ac:dyDescent="0.25">
      <c r="A3211" t="str">
        <f>VLOOKUP(Q3211,'Data validation'!$K$2:$L$50,2,FALSE)</f>
        <v>BOOKING</v>
      </c>
      <c r="B3211">
        <f t="shared" si="1488"/>
        <v>3</v>
      </c>
      <c r="C3211">
        <f t="shared" si="1489"/>
        <v>0</v>
      </c>
      <c r="D3211">
        <f t="shared" si="1490"/>
        <v>0</v>
      </c>
      <c r="E3211">
        <v>11938</v>
      </c>
      <c r="F3211" t="s">
        <v>11894</v>
      </c>
      <c r="G3211" t="s">
        <v>1448</v>
      </c>
      <c r="H3211" t="str">
        <f t="shared" si="1491"/>
        <v>12</v>
      </c>
      <c r="I3211" t="str">
        <f t="shared" si="1492"/>
        <v>Jun</v>
      </c>
      <c r="J3211" t="s">
        <v>280</v>
      </c>
      <c r="K3211" t="str">
        <f t="shared" si="1493"/>
        <v>15</v>
      </c>
      <c r="L3211" t="str">
        <f t="shared" si="1494"/>
        <v>Jun</v>
      </c>
      <c r="M3211" s="36">
        <v>3</v>
      </c>
      <c r="N3211">
        <f t="shared" si="1495"/>
        <v>3</v>
      </c>
      <c r="O3211">
        <f t="shared" si="1496"/>
        <v>0</v>
      </c>
      <c r="P3211">
        <f t="shared" si="1497"/>
        <v>0</v>
      </c>
      <c r="Q3211" t="s">
        <v>587</v>
      </c>
      <c r="R3211" t="s">
        <v>20</v>
      </c>
      <c r="S3211" s="36">
        <v>2</v>
      </c>
      <c r="T3211" s="36">
        <v>2</v>
      </c>
      <c r="U3211" s="2">
        <v>1071.9204437614678</v>
      </c>
      <c r="V3211" s="2">
        <v>357.30681458715594</v>
      </c>
      <c r="W3211" t="s">
        <v>262</v>
      </c>
      <c r="X3211" t="s">
        <v>11895</v>
      </c>
      <c r="Y3211" t="s">
        <v>10224</v>
      </c>
      <c r="Z3211" t="str">
        <f t="shared" si="1498"/>
        <v>Jun</v>
      </c>
      <c r="AA3211" s="6">
        <f t="shared" si="1486"/>
        <v>0</v>
      </c>
      <c r="AB3211" s="6">
        <f t="shared" si="1486"/>
        <v>3</v>
      </c>
      <c r="AC3211" s="6">
        <f t="shared" si="1486"/>
        <v>0</v>
      </c>
      <c r="AD3211" s="6">
        <f t="shared" si="1486"/>
        <v>0</v>
      </c>
      <c r="AE3211" s="6">
        <f t="shared" si="1486"/>
        <v>0</v>
      </c>
      <c r="AF3211" s="6">
        <f t="shared" si="1499"/>
        <v>3</v>
      </c>
      <c r="AG3211" s="6">
        <f t="shared" si="1500"/>
        <v>0</v>
      </c>
      <c r="AH3211" s="14" t="str">
        <f>LEFT(X3211,2)&amp;"."&amp;VLOOKUP(MID(X3211,4,3),'Data validation'!$A$1:$B$12,2,FALSE)&amp;".2025"</f>
        <v>04.06.2025</v>
      </c>
      <c r="AI3211">
        <f t="shared" si="1501"/>
        <v>23</v>
      </c>
      <c r="AJ3211" t="str">
        <f>H3211&amp;"."&amp;VLOOKUP(I3211,'Data validation'!$A$1:$B$12,2,FALSE)&amp;".2026"</f>
        <v>12.06.2026</v>
      </c>
      <c r="AK3211">
        <f t="shared" si="1502"/>
        <v>24</v>
      </c>
      <c r="AL3211" t="e">
        <f>VLOOKUP(E3211,[2]Sheet1!$A:$B,2,FALSE)</f>
        <v>#N/A</v>
      </c>
    </row>
    <row r="3212" spans="1:38" x14ac:dyDescent="0.25">
      <c r="A3212" t="str">
        <f>VLOOKUP(Q3212,'Data validation'!$K$2:$L$50,2,FALSE)</f>
        <v>BOOKING</v>
      </c>
      <c r="B3212">
        <f t="shared" si="1488"/>
        <v>4</v>
      </c>
      <c r="C3212">
        <f t="shared" si="1489"/>
        <v>0</v>
      </c>
      <c r="D3212">
        <f t="shared" si="1490"/>
        <v>0</v>
      </c>
      <c r="E3212">
        <v>11939</v>
      </c>
      <c r="F3212" t="s">
        <v>11896</v>
      </c>
      <c r="G3212" t="s">
        <v>28</v>
      </c>
      <c r="H3212" t="str">
        <f t="shared" si="1491"/>
        <v>06</v>
      </c>
      <c r="I3212" t="str">
        <f t="shared" si="1492"/>
        <v>Jun</v>
      </c>
      <c r="J3212" t="s">
        <v>825</v>
      </c>
      <c r="K3212" t="str">
        <f t="shared" si="1493"/>
        <v>10</v>
      </c>
      <c r="L3212" t="str">
        <f t="shared" si="1494"/>
        <v>Jun</v>
      </c>
      <c r="M3212" s="36">
        <v>4</v>
      </c>
      <c r="N3212">
        <f t="shared" si="1495"/>
        <v>4</v>
      </c>
      <c r="O3212">
        <f t="shared" si="1496"/>
        <v>0</v>
      </c>
      <c r="P3212">
        <f t="shared" si="1497"/>
        <v>0</v>
      </c>
      <c r="Q3212" t="s">
        <v>587</v>
      </c>
      <c r="R3212" t="s">
        <v>63</v>
      </c>
      <c r="S3212" s="36">
        <v>2</v>
      </c>
      <c r="T3212" s="36">
        <v>2</v>
      </c>
      <c r="U3212" s="2">
        <f>SUMIFS(Booking!L:L,Booking!D:D,'Резервации 2026'!E3212)</f>
        <v>1286.2320411999999</v>
      </c>
      <c r="V3212" s="2">
        <f t="shared" ref="V3212:V3213" si="1504">+U3212/M3212</f>
        <v>321.55801029999998</v>
      </c>
      <c r="W3212" t="s">
        <v>227</v>
      </c>
      <c r="X3212" t="s">
        <v>11897</v>
      </c>
      <c r="Y3212" t="s">
        <v>10224</v>
      </c>
      <c r="Z3212" t="str">
        <f t="shared" si="1498"/>
        <v>Jun</v>
      </c>
      <c r="AA3212" s="6">
        <f t="shared" si="1486"/>
        <v>0</v>
      </c>
      <c r="AB3212" s="6">
        <f t="shared" si="1486"/>
        <v>4</v>
      </c>
      <c r="AC3212" s="6">
        <f t="shared" si="1486"/>
        <v>0</v>
      </c>
      <c r="AD3212" s="6">
        <f t="shared" si="1486"/>
        <v>0</v>
      </c>
      <c r="AE3212" s="6">
        <f t="shared" si="1486"/>
        <v>0</v>
      </c>
      <c r="AF3212" s="6">
        <f t="shared" si="1499"/>
        <v>4</v>
      </c>
      <c r="AG3212" s="6">
        <f t="shared" si="1500"/>
        <v>0</v>
      </c>
      <c r="AH3212" s="14" t="str">
        <f>LEFT(X3212,2)&amp;"."&amp;VLOOKUP(MID(X3212,4,3),'Data validation'!$A$1:$B$12,2,FALSE)&amp;".2025"</f>
        <v>04.06.2025</v>
      </c>
      <c r="AI3212">
        <f t="shared" si="1501"/>
        <v>23</v>
      </c>
      <c r="AJ3212" t="str">
        <f>H3212&amp;"."&amp;VLOOKUP(I3212,'Data validation'!$A$1:$B$12,2,FALSE)&amp;".2026"</f>
        <v>06.06.2026</v>
      </c>
      <c r="AK3212">
        <f t="shared" si="1502"/>
        <v>23</v>
      </c>
      <c r="AL3212" t="e">
        <f>VLOOKUP(E3212,[2]Sheet1!$A:$B,2,FALSE)</f>
        <v>#N/A</v>
      </c>
    </row>
    <row r="3213" spans="1:38" x14ac:dyDescent="0.25">
      <c r="A3213" t="str">
        <f>VLOOKUP(Q3213,'Data validation'!$K$2:$L$50,2,FALSE)</f>
        <v>BOOKING</v>
      </c>
      <c r="B3213">
        <f t="shared" si="1488"/>
        <v>3</v>
      </c>
      <c r="C3213">
        <f t="shared" si="1489"/>
        <v>0</v>
      </c>
      <c r="D3213">
        <f t="shared" si="1490"/>
        <v>0</v>
      </c>
      <c r="E3213">
        <v>11617</v>
      </c>
      <c r="F3213" t="s">
        <v>11898</v>
      </c>
      <c r="G3213" t="s">
        <v>2076</v>
      </c>
      <c r="H3213" t="str">
        <f t="shared" si="1491"/>
        <v>05</v>
      </c>
      <c r="I3213" t="str">
        <f t="shared" si="1492"/>
        <v>Jun</v>
      </c>
      <c r="J3213" t="s">
        <v>193</v>
      </c>
      <c r="K3213" t="str">
        <f t="shared" si="1493"/>
        <v>08</v>
      </c>
      <c r="L3213" t="str">
        <f t="shared" si="1494"/>
        <v>Jun</v>
      </c>
      <c r="M3213" s="36">
        <v>3</v>
      </c>
      <c r="N3213">
        <f t="shared" si="1495"/>
        <v>3</v>
      </c>
      <c r="O3213">
        <f t="shared" si="1496"/>
        <v>0</v>
      </c>
      <c r="P3213">
        <f t="shared" si="1497"/>
        <v>0</v>
      </c>
      <c r="Q3213" t="s">
        <v>587</v>
      </c>
      <c r="R3213" t="s">
        <v>63</v>
      </c>
      <c r="S3213" s="36">
        <v>2</v>
      </c>
      <c r="T3213" s="36">
        <v>1</v>
      </c>
      <c r="U3213" s="2">
        <f>SUMIFS(Booking!L:L,Booking!D:D,'Резервации 2026'!E3213)</f>
        <v>771.75095969999995</v>
      </c>
      <c r="V3213" s="2">
        <f t="shared" si="1504"/>
        <v>257.25031989999997</v>
      </c>
      <c r="W3213" t="s">
        <v>262</v>
      </c>
      <c r="X3213" t="s">
        <v>11899</v>
      </c>
      <c r="Y3213" t="s">
        <v>11481</v>
      </c>
      <c r="Z3213" t="str">
        <f t="shared" si="1498"/>
        <v>May</v>
      </c>
      <c r="AA3213" s="6">
        <f t="shared" si="1486"/>
        <v>0</v>
      </c>
      <c r="AB3213" s="6">
        <f t="shared" si="1486"/>
        <v>3</v>
      </c>
      <c r="AC3213" s="6">
        <f t="shared" si="1486"/>
        <v>0</v>
      </c>
      <c r="AD3213" s="6">
        <f t="shared" si="1486"/>
        <v>0</v>
      </c>
      <c r="AE3213" s="6">
        <f t="shared" si="1486"/>
        <v>0</v>
      </c>
      <c r="AF3213" s="6">
        <f t="shared" si="1499"/>
        <v>3</v>
      </c>
      <c r="AG3213" s="6">
        <f t="shared" si="1500"/>
        <v>0</v>
      </c>
      <c r="AH3213" s="14" t="str">
        <f>LEFT(X3213,2)&amp;"."&amp;VLOOKUP(MID(X3213,4,3),'Data validation'!$A$1:$B$12,2,FALSE)&amp;".2025"</f>
        <v>21.05.2025</v>
      </c>
      <c r="AI3213">
        <f t="shared" si="1501"/>
        <v>21</v>
      </c>
      <c r="AJ3213" t="str">
        <f>H3213&amp;"."&amp;VLOOKUP(I3213,'Data validation'!$A$1:$B$12,2,FALSE)&amp;".2026"</f>
        <v>05.06.2026</v>
      </c>
      <c r="AK3213">
        <f t="shared" si="1502"/>
        <v>23</v>
      </c>
      <c r="AL3213" t="e">
        <f>VLOOKUP(E3213,[2]Sheet1!$A:$B,2,FALSE)</f>
        <v>#N/A</v>
      </c>
    </row>
    <row r="3214" spans="1:38" x14ac:dyDescent="0.25">
      <c r="A3214" t="str">
        <f>VLOOKUP(Q3214,'Data validation'!$K$2:$L$50,2,FALSE)</f>
        <v>BOOKING</v>
      </c>
      <c r="B3214">
        <f t="shared" si="1488"/>
        <v>3</v>
      </c>
      <c r="C3214">
        <f t="shared" si="1489"/>
        <v>0</v>
      </c>
      <c r="D3214">
        <f t="shared" si="1490"/>
        <v>0</v>
      </c>
      <c r="E3214">
        <v>11821</v>
      </c>
      <c r="F3214" t="s">
        <v>11900</v>
      </c>
      <c r="G3214" t="s">
        <v>2076</v>
      </c>
      <c r="H3214" t="str">
        <f t="shared" si="1491"/>
        <v>05</v>
      </c>
      <c r="I3214" t="str">
        <f t="shared" si="1492"/>
        <v>Jun</v>
      </c>
      <c r="J3214" t="s">
        <v>193</v>
      </c>
      <c r="K3214" t="str">
        <f t="shared" si="1493"/>
        <v>08</v>
      </c>
      <c r="L3214" t="str">
        <f t="shared" si="1494"/>
        <v>Jun</v>
      </c>
      <c r="M3214" s="36">
        <v>3</v>
      </c>
      <c r="N3214">
        <f t="shared" si="1495"/>
        <v>3</v>
      </c>
      <c r="O3214">
        <f t="shared" si="1496"/>
        <v>0</v>
      </c>
      <c r="P3214">
        <f t="shared" si="1497"/>
        <v>0</v>
      </c>
      <c r="Q3214" t="s">
        <v>587</v>
      </c>
      <c r="R3214" t="s">
        <v>48</v>
      </c>
      <c r="S3214" s="36">
        <v>2</v>
      </c>
      <c r="T3214" s="36">
        <v>1</v>
      </c>
      <c r="U3214" s="2">
        <v>89.716972477064203</v>
      </c>
      <c r="V3214" s="2">
        <v>29.911638623853211</v>
      </c>
      <c r="W3214" t="s">
        <v>262</v>
      </c>
      <c r="X3214" t="s">
        <v>11901</v>
      </c>
      <c r="Y3214" t="s">
        <v>1483</v>
      </c>
      <c r="Z3214" t="str">
        <f t="shared" si="1498"/>
        <v>May</v>
      </c>
      <c r="AA3214" s="6">
        <f t="shared" si="1486"/>
        <v>0</v>
      </c>
      <c r="AB3214" s="6">
        <f t="shared" si="1486"/>
        <v>3</v>
      </c>
      <c r="AC3214" s="6">
        <f t="shared" si="1486"/>
        <v>0</v>
      </c>
      <c r="AD3214" s="6">
        <f t="shared" si="1486"/>
        <v>0</v>
      </c>
      <c r="AE3214" s="6">
        <f t="shared" si="1486"/>
        <v>0</v>
      </c>
      <c r="AF3214" s="6">
        <f t="shared" si="1499"/>
        <v>3</v>
      </c>
      <c r="AG3214" s="6">
        <f t="shared" si="1500"/>
        <v>0</v>
      </c>
      <c r="AH3214" s="14" t="str">
        <f>LEFT(X3214,2)&amp;"."&amp;VLOOKUP(MID(X3214,4,3),'Data validation'!$A$1:$B$12,2,FALSE)&amp;".2025"</f>
        <v>27.05.2025</v>
      </c>
      <c r="AI3214">
        <f t="shared" si="1501"/>
        <v>22</v>
      </c>
      <c r="AJ3214" t="str">
        <f>H3214&amp;"."&amp;VLOOKUP(I3214,'Data validation'!$A$1:$B$12,2,FALSE)&amp;".2026"</f>
        <v>05.06.2026</v>
      </c>
      <c r="AK3214">
        <f t="shared" si="1502"/>
        <v>23</v>
      </c>
      <c r="AL3214" t="e">
        <f>VLOOKUP(E3214,[2]Sheet1!$A:$B,2,FALSE)</f>
        <v>#N/A</v>
      </c>
    </row>
    <row r="3215" spans="1:38" x14ac:dyDescent="0.25">
      <c r="A3215" t="str">
        <f>VLOOKUP(Q3215,'Data validation'!$K$2:$L$50,2,FALSE)</f>
        <v>BOOKING</v>
      </c>
      <c r="B3215">
        <f t="shared" si="1488"/>
        <v>5</v>
      </c>
      <c r="C3215">
        <f t="shared" si="1489"/>
        <v>0</v>
      </c>
      <c r="D3215">
        <f t="shared" si="1490"/>
        <v>0</v>
      </c>
      <c r="E3215">
        <v>11853</v>
      </c>
      <c r="F3215" t="s">
        <v>11902</v>
      </c>
      <c r="G3215" t="s">
        <v>2076</v>
      </c>
      <c r="H3215" t="str">
        <f t="shared" si="1491"/>
        <v>05</v>
      </c>
      <c r="I3215" t="str">
        <f t="shared" si="1492"/>
        <v>Jun</v>
      </c>
      <c r="J3215" t="s">
        <v>825</v>
      </c>
      <c r="K3215" t="str">
        <f t="shared" si="1493"/>
        <v>10</v>
      </c>
      <c r="L3215" t="str">
        <f t="shared" si="1494"/>
        <v>Jun</v>
      </c>
      <c r="M3215" s="36">
        <v>5</v>
      </c>
      <c r="N3215">
        <f t="shared" si="1495"/>
        <v>5</v>
      </c>
      <c r="O3215">
        <f t="shared" si="1496"/>
        <v>0</v>
      </c>
      <c r="P3215">
        <f t="shared" si="1497"/>
        <v>0</v>
      </c>
      <c r="Q3215" t="s">
        <v>587</v>
      </c>
      <c r="R3215" t="s">
        <v>63</v>
      </c>
      <c r="S3215" s="36">
        <v>2</v>
      </c>
      <c r="T3215" s="36">
        <v>1</v>
      </c>
      <c r="U3215" s="2">
        <f>SUMIFS(Booking!L:L,Booking!D:D,'Резервации 2026'!E3215)</f>
        <v>1832.9060844999999</v>
      </c>
      <c r="V3215" s="2">
        <f t="shared" ref="V3215:V3218" si="1505">+U3215/M3215</f>
        <v>366.58121689999996</v>
      </c>
      <c r="W3215" t="s">
        <v>262</v>
      </c>
      <c r="X3215" t="s">
        <v>11903</v>
      </c>
      <c r="Y3215" t="s">
        <v>1869</v>
      </c>
      <c r="Z3215" t="str">
        <f t="shared" si="1498"/>
        <v>May</v>
      </c>
      <c r="AA3215" s="6">
        <f t="shared" si="1486"/>
        <v>0</v>
      </c>
      <c r="AB3215" s="6">
        <f t="shared" si="1486"/>
        <v>5</v>
      </c>
      <c r="AC3215" s="6">
        <f t="shared" si="1486"/>
        <v>0</v>
      </c>
      <c r="AD3215" s="6">
        <f t="shared" si="1486"/>
        <v>0</v>
      </c>
      <c r="AE3215" s="6">
        <f t="shared" si="1486"/>
        <v>0</v>
      </c>
      <c r="AF3215" s="6">
        <f t="shared" si="1499"/>
        <v>5</v>
      </c>
      <c r="AG3215" s="6">
        <f t="shared" si="1500"/>
        <v>0</v>
      </c>
      <c r="AH3215" s="14" t="str">
        <f>LEFT(X3215,2)&amp;"."&amp;VLOOKUP(MID(X3215,4,3),'Data validation'!$A$1:$B$12,2,FALSE)&amp;".2025"</f>
        <v>29.05.2025</v>
      </c>
      <c r="AI3215">
        <f t="shared" si="1501"/>
        <v>22</v>
      </c>
      <c r="AJ3215" t="str">
        <f>H3215&amp;"."&amp;VLOOKUP(I3215,'Data validation'!$A$1:$B$12,2,FALSE)&amp;".2026"</f>
        <v>05.06.2026</v>
      </c>
      <c r="AK3215">
        <f t="shared" si="1502"/>
        <v>23</v>
      </c>
      <c r="AL3215" t="e">
        <f>VLOOKUP(E3215,[2]Sheet1!$A:$B,2,FALSE)</f>
        <v>#N/A</v>
      </c>
    </row>
    <row r="3216" spans="1:38" x14ac:dyDescent="0.25">
      <c r="A3216" t="str">
        <f>VLOOKUP(Q3216,'Data validation'!$K$2:$L$50,2,FALSE)</f>
        <v>BOOKING</v>
      </c>
      <c r="B3216">
        <f t="shared" si="1488"/>
        <v>3</v>
      </c>
      <c r="C3216">
        <f t="shared" si="1489"/>
        <v>0</v>
      </c>
      <c r="D3216">
        <f t="shared" si="1490"/>
        <v>0</v>
      </c>
      <c r="E3216">
        <v>11822</v>
      </c>
      <c r="F3216" t="s">
        <v>11904</v>
      </c>
      <c r="G3216" t="s">
        <v>2076</v>
      </c>
      <c r="H3216" t="str">
        <f t="shared" si="1491"/>
        <v>05</v>
      </c>
      <c r="I3216" t="str">
        <f t="shared" si="1492"/>
        <v>Jun</v>
      </c>
      <c r="J3216" t="s">
        <v>193</v>
      </c>
      <c r="K3216" t="str">
        <f t="shared" si="1493"/>
        <v>08</v>
      </c>
      <c r="L3216" t="str">
        <f t="shared" si="1494"/>
        <v>Jun</v>
      </c>
      <c r="M3216" s="36">
        <v>3</v>
      </c>
      <c r="N3216">
        <f t="shared" si="1495"/>
        <v>3</v>
      </c>
      <c r="O3216">
        <f t="shared" si="1496"/>
        <v>0</v>
      </c>
      <c r="P3216">
        <f t="shared" si="1497"/>
        <v>0</v>
      </c>
      <c r="Q3216" t="s">
        <v>587</v>
      </c>
      <c r="R3216" t="s">
        <v>48</v>
      </c>
      <c r="S3216" s="36">
        <v>2</v>
      </c>
      <c r="T3216" s="36">
        <v>1</v>
      </c>
      <c r="U3216" s="2">
        <f>SUMIFS(Booking!L:L,Booking!D:D,'Резервации 2026'!E3216)</f>
        <v>928.70631719999994</v>
      </c>
      <c r="V3216" s="2">
        <f t="shared" si="1505"/>
        <v>309.5687724</v>
      </c>
      <c r="W3216" t="s">
        <v>262</v>
      </c>
      <c r="X3216" t="s">
        <v>11905</v>
      </c>
      <c r="Y3216" t="s">
        <v>1483</v>
      </c>
      <c r="Z3216" t="str">
        <f t="shared" si="1498"/>
        <v>May</v>
      </c>
      <c r="AA3216" s="6">
        <f t="shared" si="1486"/>
        <v>0</v>
      </c>
      <c r="AB3216" s="6">
        <f t="shared" si="1486"/>
        <v>3</v>
      </c>
      <c r="AC3216" s="6">
        <f t="shared" si="1486"/>
        <v>0</v>
      </c>
      <c r="AD3216" s="6">
        <f t="shared" si="1486"/>
        <v>0</v>
      </c>
      <c r="AE3216" s="6">
        <f t="shared" si="1486"/>
        <v>0</v>
      </c>
      <c r="AF3216" s="6">
        <f t="shared" si="1499"/>
        <v>3</v>
      </c>
      <c r="AG3216" s="6">
        <f t="shared" si="1500"/>
        <v>0</v>
      </c>
      <c r="AH3216" s="14" t="str">
        <f>LEFT(X3216,2)&amp;"."&amp;VLOOKUP(MID(X3216,4,3),'Data validation'!$A$1:$B$12,2,FALSE)&amp;".2025"</f>
        <v>27.05.2025</v>
      </c>
      <c r="AI3216">
        <f t="shared" si="1501"/>
        <v>22</v>
      </c>
      <c r="AJ3216" t="str">
        <f>H3216&amp;"."&amp;VLOOKUP(I3216,'Data validation'!$A$1:$B$12,2,FALSE)&amp;".2026"</f>
        <v>05.06.2026</v>
      </c>
      <c r="AK3216">
        <f t="shared" si="1502"/>
        <v>23</v>
      </c>
      <c r="AL3216" t="e">
        <f>VLOOKUP(E3216,[2]Sheet1!$A:$B,2,FALSE)</f>
        <v>#N/A</v>
      </c>
    </row>
    <row r="3217" spans="1:38" x14ac:dyDescent="0.25">
      <c r="A3217" t="str">
        <f>VLOOKUP(Q3217,'Data validation'!$K$2:$L$50,2,FALSE)</f>
        <v>BOOKING</v>
      </c>
      <c r="B3217">
        <f t="shared" si="1488"/>
        <v>2</v>
      </c>
      <c r="C3217">
        <f t="shared" si="1489"/>
        <v>0</v>
      </c>
      <c r="D3217">
        <f t="shared" si="1490"/>
        <v>0</v>
      </c>
      <c r="E3217">
        <v>11814</v>
      </c>
      <c r="F3217" t="s">
        <v>11906</v>
      </c>
      <c r="G3217" t="s">
        <v>2076</v>
      </c>
      <c r="H3217" t="str">
        <f t="shared" si="1491"/>
        <v>05</v>
      </c>
      <c r="I3217" t="str">
        <f t="shared" si="1492"/>
        <v>Jun</v>
      </c>
      <c r="J3217" t="s">
        <v>492</v>
      </c>
      <c r="K3217" t="str">
        <f t="shared" si="1493"/>
        <v>07</v>
      </c>
      <c r="L3217" t="str">
        <f t="shared" si="1494"/>
        <v>Jun</v>
      </c>
      <c r="M3217" s="36">
        <v>2</v>
      </c>
      <c r="N3217">
        <f t="shared" si="1495"/>
        <v>2</v>
      </c>
      <c r="O3217">
        <f t="shared" si="1496"/>
        <v>0</v>
      </c>
      <c r="P3217">
        <f t="shared" si="1497"/>
        <v>0</v>
      </c>
      <c r="Q3217" t="s">
        <v>587</v>
      </c>
      <c r="R3217" t="s">
        <v>17</v>
      </c>
      <c r="S3217" s="36">
        <v>2</v>
      </c>
      <c r="T3217" s="36">
        <v>1</v>
      </c>
      <c r="U3217" s="2">
        <f>SUMIFS(Booking!L:L,Booking!D:D,'Резервации 2026'!E3217)</f>
        <v>494.16000779999996</v>
      </c>
      <c r="V3217" s="2">
        <f t="shared" si="1505"/>
        <v>247.08000389999998</v>
      </c>
      <c r="W3217" t="s">
        <v>262</v>
      </c>
      <c r="X3217" t="s">
        <v>11907</v>
      </c>
      <c r="Y3217" t="s">
        <v>1483</v>
      </c>
      <c r="Z3217" t="str">
        <f t="shared" si="1498"/>
        <v>May</v>
      </c>
      <c r="AA3217" s="6">
        <f t="shared" si="1486"/>
        <v>0</v>
      </c>
      <c r="AB3217" s="6">
        <f t="shared" si="1486"/>
        <v>2</v>
      </c>
      <c r="AC3217" s="6">
        <f t="shared" si="1486"/>
        <v>0</v>
      </c>
      <c r="AD3217" s="6">
        <f t="shared" si="1486"/>
        <v>0</v>
      </c>
      <c r="AE3217" s="6">
        <f t="shared" si="1486"/>
        <v>0</v>
      </c>
      <c r="AF3217" s="6">
        <f t="shared" si="1499"/>
        <v>2</v>
      </c>
      <c r="AG3217" s="6">
        <f t="shared" si="1500"/>
        <v>0</v>
      </c>
      <c r="AH3217" s="14" t="str">
        <f>LEFT(X3217,2)&amp;"."&amp;VLOOKUP(MID(X3217,4,3),'Data validation'!$A$1:$B$12,2,FALSE)&amp;".2025"</f>
        <v>27.05.2025</v>
      </c>
      <c r="AI3217">
        <f t="shared" si="1501"/>
        <v>22</v>
      </c>
      <c r="AJ3217" t="str">
        <f>H3217&amp;"."&amp;VLOOKUP(I3217,'Data validation'!$A$1:$B$12,2,FALSE)&amp;".2026"</f>
        <v>05.06.2026</v>
      </c>
      <c r="AK3217">
        <f t="shared" si="1502"/>
        <v>23</v>
      </c>
      <c r="AL3217" t="e">
        <f>VLOOKUP(E3217,[2]Sheet1!$A:$B,2,FALSE)</f>
        <v>#N/A</v>
      </c>
    </row>
    <row r="3218" spans="1:38" x14ac:dyDescent="0.25">
      <c r="A3218" t="str">
        <f>VLOOKUP(Q3218,'Data validation'!$K$2:$L$50,2,FALSE)</f>
        <v>BOOKING</v>
      </c>
      <c r="B3218">
        <f t="shared" si="1488"/>
        <v>2</v>
      </c>
      <c r="C3218">
        <f t="shared" si="1489"/>
        <v>0</v>
      </c>
      <c r="D3218">
        <f t="shared" si="1490"/>
        <v>0</v>
      </c>
      <c r="E3218">
        <v>11811</v>
      </c>
      <c r="F3218" t="s">
        <v>11908</v>
      </c>
      <c r="G3218" t="s">
        <v>2076</v>
      </c>
      <c r="H3218" t="str">
        <f t="shared" si="1491"/>
        <v>05</v>
      </c>
      <c r="I3218" t="str">
        <f t="shared" si="1492"/>
        <v>Jun</v>
      </c>
      <c r="J3218" t="s">
        <v>492</v>
      </c>
      <c r="K3218" t="str">
        <f t="shared" si="1493"/>
        <v>07</v>
      </c>
      <c r="L3218" t="str">
        <f t="shared" si="1494"/>
        <v>Jun</v>
      </c>
      <c r="M3218" s="36">
        <v>2</v>
      </c>
      <c r="N3218">
        <f t="shared" si="1495"/>
        <v>2</v>
      </c>
      <c r="O3218">
        <f t="shared" si="1496"/>
        <v>0</v>
      </c>
      <c r="P3218">
        <f t="shared" si="1497"/>
        <v>0</v>
      </c>
      <c r="Q3218" t="s">
        <v>587</v>
      </c>
      <c r="R3218" t="s">
        <v>17</v>
      </c>
      <c r="S3218" s="36">
        <v>2</v>
      </c>
      <c r="T3218" s="36">
        <v>1</v>
      </c>
      <c r="U3218" s="2">
        <f>SUMIFS(Booking!L:L,Booking!D:D,'Резервации 2026'!E3218)</f>
        <v>494.16000779999996</v>
      </c>
      <c r="V3218" s="2">
        <f t="shared" si="1505"/>
        <v>247.08000389999998</v>
      </c>
      <c r="W3218" t="s">
        <v>262</v>
      </c>
      <c r="X3218" t="s">
        <v>11909</v>
      </c>
      <c r="Y3218" t="s">
        <v>1483</v>
      </c>
      <c r="Z3218" t="str">
        <f t="shared" si="1498"/>
        <v>May</v>
      </c>
      <c r="AA3218" s="6">
        <f t="shared" si="1486"/>
        <v>0</v>
      </c>
      <c r="AB3218" s="6">
        <f t="shared" si="1486"/>
        <v>2</v>
      </c>
      <c r="AC3218" s="6">
        <f t="shared" si="1486"/>
        <v>0</v>
      </c>
      <c r="AD3218" s="6">
        <f t="shared" si="1486"/>
        <v>0</v>
      </c>
      <c r="AE3218" s="6">
        <f t="shared" si="1486"/>
        <v>0</v>
      </c>
      <c r="AF3218" s="6">
        <f t="shared" si="1499"/>
        <v>2</v>
      </c>
      <c r="AG3218" s="6">
        <f t="shared" si="1500"/>
        <v>0</v>
      </c>
      <c r="AH3218" s="14" t="str">
        <f>LEFT(X3218,2)&amp;"."&amp;VLOOKUP(MID(X3218,4,3),'Data validation'!$A$1:$B$12,2,FALSE)&amp;".2025"</f>
        <v>27.05.2025</v>
      </c>
      <c r="AI3218">
        <f t="shared" si="1501"/>
        <v>22</v>
      </c>
      <c r="AJ3218" t="str">
        <f>H3218&amp;"."&amp;VLOOKUP(I3218,'Data validation'!$A$1:$B$12,2,FALSE)&amp;".2026"</f>
        <v>05.06.2026</v>
      </c>
      <c r="AK3218">
        <f t="shared" si="1502"/>
        <v>23</v>
      </c>
      <c r="AL3218" t="e">
        <f>VLOOKUP(E3218,[2]Sheet1!$A:$B,2,FALSE)</f>
        <v>#N/A</v>
      </c>
    </row>
  </sheetData>
  <autoFilter ref="A1:AN3218" xr:uid="{00000000-0001-0000-0000-000000000000}"/>
  <phoneticPr fontId="2" type="noConversion"/>
  <conditionalFormatting sqref="E1:E1048576">
    <cfRule type="duplicateValues" dxfId="40" priority="1"/>
  </conditionalFormatting>
  <conditionalFormatting sqref="E2:E1979">
    <cfRule type="duplicateValues" dxfId="39" priority="18"/>
  </conditionalFormatting>
  <conditionalFormatting sqref="E1980:E2001">
    <cfRule type="duplicateValues" dxfId="38" priority="12"/>
  </conditionalFormatting>
  <conditionalFormatting sqref="E1980:E1048576 E1">
    <cfRule type="duplicateValues" dxfId="37" priority="5"/>
  </conditionalFormatting>
  <pageMargins left="0.7" right="0.7" top="0.75" bottom="0.75" header="0.3" footer="0.3"/>
  <pageSetup paperSize="9" orientation="portrait" verticalDpi="0" r:id="rId1"/>
  <ignoredErrors>
    <ignoredError sqref="Q1 E1 J1 M1 R1 S1:T1 U1:V1 W1 X1 Y1 F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CF0A-0AB3-4D57-9E31-1AB5ED102F9F}">
  <dimension ref="A1:AX221"/>
  <sheetViews>
    <sheetView showGridLines="0" tabSelected="1" topLeftCell="A58" zoomScale="85" zoomScaleNormal="85" workbookViewId="0">
      <selection activeCell="F64" sqref="F64"/>
    </sheetView>
  </sheetViews>
  <sheetFormatPr defaultRowHeight="15.75" x14ac:dyDescent="0.25"/>
  <cols>
    <col min="2" max="2" width="10.75" bestFit="1" customWidth="1"/>
    <col min="4" max="4" width="14.625" bestFit="1" customWidth="1"/>
    <col min="5" max="5" width="41.5" bestFit="1" customWidth="1"/>
    <col min="6" max="6" width="11.25" bestFit="1" customWidth="1"/>
    <col min="7" max="7" width="17.375" bestFit="1" customWidth="1"/>
    <col min="8" max="8" width="16.25" bestFit="1" customWidth="1"/>
    <col min="9" max="9" width="14" bestFit="1" customWidth="1"/>
    <col min="10" max="10" width="16.25" customWidth="1"/>
    <col min="11" max="11" width="5.125" bestFit="1" customWidth="1"/>
    <col min="12" max="12" width="6.75" bestFit="1" customWidth="1"/>
    <col min="13" max="13" width="5.125" bestFit="1" customWidth="1"/>
    <col min="14" max="14" width="14.625" bestFit="1" customWidth="1"/>
    <col min="15" max="15" width="16.75" bestFit="1" customWidth="1"/>
    <col min="16" max="17" width="4.125" bestFit="1" customWidth="1"/>
    <col min="18" max="18" width="5.625" bestFit="1" customWidth="1"/>
    <col min="19" max="29" width="4.125" bestFit="1" customWidth="1"/>
    <col min="30" max="30" width="5.625" bestFit="1" customWidth="1"/>
    <col min="31" max="48" width="4.125" bestFit="1" customWidth="1"/>
    <col min="49" max="49" width="10.875" bestFit="1" customWidth="1"/>
    <col min="50" max="50" width="6.625" bestFit="1" customWidth="1"/>
  </cols>
  <sheetData>
    <row r="1" spans="1:12" x14ac:dyDescent="0.25">
      <c r="A1" t="s">
        <v>2839</v>
      </c>
    </row>
    <row r="5" spans="1:12" x14ac:dyDescent="0.25">
      <c r="D5" s="4" t="s">
        <v>3855</v>
      </c>
      <c r="E5" t="s">
        <v>4549</v>
      </c>
    </row>
    <row r="7" spans="1:12" x14ac:dyDescent="0.25">
      <c r="D7" s="4" t="s">
        <v>2842</v>
      </c>
      <c r="E7" t="s">
        <v>2845</v>
      </c>
      <c r="F7" t="s">
        <v>2844</v>
      </c>
    </row>
    <row r="8" spans="1:12" x14ac:dyDescent="0.25">
      <c r="D8" s="5">
        <v>43</v>
      </c>
      <c r="E8" s="2">
        <v>3580.6043715596325</v>
      </c>
      <c r="F8" s="2">
        <v>10</v>
      </c>
      <c r="G8" s="2">
        <f>E8/F8</f>
        <v>358.06043715596326</v>
      </c>
      <c r="H8" s="11">
        <f>+G8/L8-1</f>
        <v>7.8958809881344072E-2</v>
      </c>
      <c r="I8" s="7" t="s">
        <v>2123</v>
      </c>
      <c r="J8" s="8">
        <v>22898.158796700001</v>
      </c>
      <c r="K8" s="9">
        <v>69</v>
      </c>
      <c r="L8" s="10">
        <f t="shared" ref="L8:L13" si="0">J8/K8</f>
        <v>331.85737386521743</v>
      </c>
    </row>
    <row r="9" spans="1:12" x14ac:dyDescent="0.25">
      <c r="D9" s="5">
        <v>44</v>
      </c>
      <c r="E9" s="2">
        <v>111823.88153421834</v>
      </c>
      <c r="F9" s="2">
        <v>299</v>
      </c>
      <c r="G9" s="2">
        <f>E9/F9</f>
        <v>373.99291483016168</v>
      </c>
      <c r="H9" s="11">
        <f>+G9/L9-1</f>
        <v>0.31123999186496598</v>
      </c>
      <c r="I9" s="7" t="s">
        <v>2117</v>
      </c>
      <c r="J9" s="8">
        <v>32229.950000000004</v>
      </c>
      <c r="K9" s="9">
        <v>113</v>
      </c>
      <c r="L9" s="10">
        <f t="shared" si="0"/>
        <v>285.22079646017704</v>
      </c>
    </row>
    <row r="10" spans="1:12" x14ac:dyDescent="0.25">
      <c r="D10" s="5">
        <v>45</v>
      </c>
      <c r="E10" s="2">
        <v>180289.42158688343</v>
      </c>
      <c r="F10" s="2">
        <v>546</v>
      </c>
      <c r="G10" s="2">
        <f t="shared" ref="G10:G25" si="1">E10/F10</f>
        <v>330.20040583678286</v>
      </c>
      <c r="H10" s="11">
        <f t="shared" ref="H10:H13" si="2">+G10/L10-1</f>
        <v>9.9836678428420589E-2</v>
      </c>
      <c r="J10" s="8">
        <v>250989.57390110006</v>
      </c>
      <c r="K10" s="9">
        <v>836</v>
      </c>
      <c r="L10" s="10">
        <f t="shared" si="0"/>
        <v>300.22676303959338</v>
      </c>
    </row>
    <row r="11" spans="1:12" x14ac:dyDescent="0.25">
      <c r="D11" s="5">
        <v>46</v>
      </c>
      <c r="E11" s="2">
        <v>449814.08754447347</v>
      </c>
      <c r="F11" s="2">
        <v>1366</v>
      </c>
      <c r="G11" s="2">
        <f t="shared" si="1"/>
        <v>329.29288985686196</v>
      </c>
      <c r="H11" s="11">
        <f t="shared" si="2"/>
        <v>0.12952189990777829</v>
      </c>
      <c r="J11" s="8">
        <v>342842.7890626</v>
      </c>
      <c r="K11" s="9">
        <v>1176</v>
      </c>
      <c r="L11" s="10">
        <f t="shared" si="0"/>
        <v>291.53298389676871</v>
      </c>
    </row>
    <row r="12" spans="1:12" x14ac:dyDescent="0.25">
      <c r="D12" s="5">
        <v>47</v>
      </c>
      <c r="E12" s="2">
        <v>313954.91137498157</v>
      </c>
      <c r="F12" s="2">
        <v>937</v>
      </c>
      <c r="G12" s="2">
        <f t="shared" si="1"/>
        <v>335.0639395677498</v>
      </c>
      <c r="H12" s="11">
        <f t="shared" si="2"/>
        <v>0.18949622191387627</v>
      </c>
      <c r="J12" s="8">
        <v>400275.21681379969</v>
      </c>
      <c r="K12" s="9">
        <v>1421</v>
      </c>
      <c r="L12" s="10">
        <f t="shared" si="0"/>
        <v>281.6855853721321</v>
      </c>
    </row>
    <row r="13" spans="1:12" x14ac:dyDescent="0.25">
      <c r="D13" s="5">
        <v>48</v>
      </c>
      <c r="E13" s="2">
        <v>319919.66085333476</v>
      </c>
      <c r="F13" s="2">
        <v>902</v>
      </c>
      <c r="G13" s="2">
        <f t="shared" si="1"/>
        <v>354.67811624538223</v>
      </c>
      <c r="H13" s="11">
        <f t="shared" si="2"/>
        <v>0.17118595395306091</v>
      </c>
      <c r="J13" s="8">
        <v>322823.94665119977</v>
      </c>
      <c r="K13" s="9">
        <v>1066</v>
      </c>
      <c r="L13" s="10">
        <f t="shared" si="0"/>
        <v>302.83672293733565</v>
      </c>
    </row>
    <row r="14" spans="1:12" x14ac:dyDescent="0.25">
      <c r="D14" s="5">
        <v>49</v>
      </c>
      <c r="E14" s="2">
        <v>176850.75592540464</v>
      </c>
      <c r="F14" s="2">
        <v>466</v>
      </c>
      <c r="G14" s="2">
        <f t="shared" si="1"/>
        <v>379.50805992576102</v>
      </c>
      <c r="J14" s="8">
        <v>22467.438835800007</v>
      </c>
      <c r="K14" s="9">
        <v>67</v>
      </c>
    </row>
    <row r="15" spans="1:12" x14ac:dyDescent="0.25">
      <c r="D15" s="5">
        <v>50</v>
      </c>
      <c r="E15" s="2">
        <v>103759.68240858808</v>
      </c>
      <c r="F15" s="2">
        <v>264</v>
      </c>
      <c r="G15" s="2">
        <f t="shared" si="1"/>
        <v>393.02910003253061</v>
      </c>
      <c r="J15" s="2"/>
      <c r="K15" s="2"/>
    </row>
    <row r="16" spans="1:12" x14ac:dyDescent="0.25">
      <c r="D16" s="5">
        <v>51</v>
      </c>
      <c r="E16" s="2">
        <v>76043.252842585309</v>
      </c>
      <c r="F16" s="2">
        <v>200</v>
      </c>
      <c r="G16" s="2">
        <f t="shared" si="1"/>
        <v>380.21626421292655</v>
      </c>
      <c r="J16" s="2"/>
      <c r="K16" s="2"/>
    </row>
    <row r="17" spans="4:11" x14ac:dyDescent="0.25">
      <c r="D17" s="5">
        <v>52</v>
      </c>
      <c r="E17" s="2">
        <v>74641.485078568803</v>
      </c>
      <c r="F17" s="2">
        <v>197</v>
      </c>
      <c r="G17" s="2">
        <f t="shared" si="1"/>
        <v>378.89078720085689</v>
      </c>
      <c r="J17" s="2"/>
      <c r="K17" s="2"/>
    </row>
    <row r="18" spans="4:11" x14ac:dyDescent="0.25">
      <c r="D18" s="5">
        <v>53</v>
      </c>
      <c r="E18" s="2">
        <v>170959.69297032015</v>
      </c>
      <c r="F18" s="2">
        <v>440</v>
      </c>
      <c r="G18" s="2">
        <f t="shared" si="1"/>
        <v>388.54475675072763</v>
      </c>
      <c r="J18" s="2"/>
      <c r="K18" s="2"/>
    </row>
    <row r="19" spans="4:11" x14ac:dyDescent="0.25">
      <c r="D19" s="5">
        <v>1</v>
      </c>
      <c r="E19" s="2">
        <v>45096.978533826601</v>
      </c>
      <c r="F19" s="2">
        <v>122</v>
      </c>
      <c r="G19" s="2">
        <f t="shared" si="1"/>
        <v>369.64736503136561</v>
      </c>
      <c r="J19" s="2"/>
      <c r="K19" s="2"/>
    </row>
    <row r="20" spans="4:11" x14ac:dyDescent="0.25">
      <c r="D20" s="5">
        <v>2</v>
      </c>
      <c r="E20" s="2">
        <v>125536.29556062476</v>
      </c>
      <c r="F20" s="2">
        <v>298</v>
      </c>
      <c r="G20" s="2">
        <f t="shared" si="1"/>
        <v>421.26273678062</v>
      </c>
      <c r="J20" s="2"/>
      <c r="K20" s="2"/>
    </row>
    <row r="21" spans="4:11" x14ac:dyDescent="0.25">
      <c r="D21" s="5">
        <v>3</v>
      </c>
      <c r="E21" s="2">
        <v>230839.20984052573</v>
      </c>
      <c r="F21" s="2">
        <v>588</v>
      </c>
      <c r="G21" s="2">
        <f t="shared" si="1"/>
        <v>392.58369020497571</v>
      </c>
      <c r="J21" s="2"/>
      <c r="K21" s="2"/>
    </row>
    <row r="22" spans="4:11" x14ac:dyDescent="0.25">
      <c r="D22" s="5">
        <v>4</v>
      </c>
      <c r="E22" s="2">
        <v>251540.03610615508</v>
      </c>
      <c r="F22" s="2">
        <v>625</v>
      </c>
      <c r="G22" s="2">
        <f t="shared" si="1"/>
        <v>402.46405776984813</v>
      </c>
      <c r="J22" s="2"/>
      <c r="K22" s="2"/>
    </row>
    <row r="23" spans="4:11" x14ac:dyDescent="0.25">
      <c r="D23" s="5">
        <v>5</v>
      </c>
      <c r="E23" s="2">
        <v>394148.84566356527</v>
      </c>
      <c r="F23" s="2">
        <v>1015</v>
      </c>
      <c r="G23" s="2">
        <f t="shared" si="1"/>
        <v>388.32398587543378</v>
      </c>
      <c r="J23" s="2"/>
      <c r="K23" s="2"/>
    </row>
    <row r="24" spans="4:11" x14ac:dyDescent="0.25">
      <c r="D24" s="5">
        <v>6</v>
      </c>
      <c r="E24" s="2">
        <v>153206.05830509172</v>
      </c>
      <c r="F24" s="2">
        <v>412</v>
      </c>
      <c r="G24" s="2">
        <f t="shared" si="1"/>
        <v>371.85936481818379</v>
      </c>
      <c r="J24" s="2"/>
      <c r="K24" s="2"/>
    </row>
    <row r="25" spans="4:11" x14ac:dyDescent="0.25">
      <c r="D25" s="5">
        <v>7</v>
      </c>
      <c r="E25" s="2">
        <v>114383.21159014953</v>
      </c>
      <c r="F25" s="2">
        <v>284</v>
      </c>
      <c r="G25" s="2">
        <f t="shared" si="1"/>
        <v>402.75778728925889</v>
      </c>
      <c r="J25" s="2"/>
      <c r="K25" s="2"/>
    </row>
    <row r="26" spans="4:11" x14ac:dyDescent="0.25">
      <c r="D26" s="5">
        <v>8</v>
      </c>
      <c r="E26" s="2">
        <v>146746.58593465321</v>
      </c>
      <c r="F26" s="2">
        <v>382</v>
      </c>
      <c r="J26" s="2"/>
      <c r="K26" s="2"/>
    </row>
    <row r="27" spans="4:11" x14ac:dyDescent="0.25">
      <c r="D27" s="5">
        <v>9</v>
      </c>
      <c r="E27" s="2">
        <v>144701.4376644018</v>
      </c>
      <c r="F27" s="2">
        <v>353</v>
      </c>
      <c r="J27" s="2"/>
      <c r="K27" s="2"/>
    </row>
    <row r="28" spans="4:11" x14ac:dyDescent="0.25">
      <c r="D28" s="5">
        <v>10</v>
      </c>
      <c r="E28" s="2">
        <v>134118.82875285501</v>
      </c>
      <c r="F28" s="2">
        <v>342</v>
      </c>
      <c r="J28" s="2"/>
      <c r="K28" s="2"/>
    </row>
    <row r="29" spans="4:11" x14ac:dyDescent="0.25">
      <c r="D29" s="5">
        <v>11</v>
      </c>
      <c r="E29" s="2">
        <v>127051.44548125048</v>
      </c>
      <c r="F29" s="2">
        <v>302</v>
      </c>
      <c r="J29" s="2"/>
      <c r="K29" s="2"/>
    </row>
    <row r="30" spans="4:11" x14ac:dyDescent="0.25">
      <c r="D30" s="5">
        <v>12</v>
      </c>
      <c r="E30" s="2">
        <v>146008.81276620369</v>
      </c>
      <c r="F30" s="2">
        <v>404</v>
      </c>
      <c r="J30" s="2"/>
      <c r="K30" s="2"/>
    </row>
    <row r="31" spans="4:11" x14ac:dyDescent="0.25">
      <c r="D31" s="5">
        <v>13</v>
      </c>
      <c r="E31" s="2">
        <v>165316.97323410824</v>
      </c>
      <c r="F31" s="2">
        <v>459</v>
      </c>
      <c r="J31" s="2"/>
      <c r="K31" s="2"/>
    </row>
    <row r="32" spans="4:11" x14ac:dyDescent="0.25">
      <c r="D32" s="5">
        <v>14</v>
      </c>
      <c r="E32" s="2">
        <v>148237.01524068252</v>
      </c>
      <c r="F32" s="2">
        <v>379</v>
      </c>
      <c r="J32" s="2"/>
      <c r="K32" s="2"/>
    </row>
    <row r="33" spans="4:11" x14ac:dyDescent="0.25">
      <c r="D33" s="5">
        <v>15</v>
      </c>
      <c r="E33" s="2">
        <v>63086.118995769728</v>
      </c>
      <c r="F33" s="2">
        <v>151</v>
      </c>
      <c r="J33" s="2"/>
      <c r="K33" s="2"/>
    </row>
    <row r="34" spans="4:11" x14ac:dyDescent="0.25">
      <c r="D34" s="5">
        <v>16</v>
      </c>
      <c r="E34" s="2">
        <v>85182.916770691736</v>
      </c>
      <c r="F34" s="2">
        <v>198</v>
      </c>
      <c r="J34" s="2"/>
      <c r="K34" s="2"/>
    </row>
    <row r="35" spans="4:11" x14ac:dyDescent="0.25">
      <c r="D35" s="5">
        <v>17</v>
      </c>
      <c r="E35" s="2">
        <v>244054.61355091681</v>
      </c>
      <c r="F35" s="2">
        <v>649</v>
      </c>
      <c r="J35" s="2"/>
      <c r="K35" s="2"/>
    </row>
    <row r="36" spans="4:11" x14ac:dyDescent="0.25">
      <c r="D36" s="5">
        <v>18</v>
      </c>
      <c r="E36" s="2">
        <v>224927.18038784133</v>
      </c>
      <c r="F36" s="2">
        <v>542</v>
      </c>
      <c r="J36" s="2"/>
      <c r="K36" s="2"/>
    </row>
    <row r="37" spans="4:11" x14ac:dyDescent="0.25">
      <c r="D37" s="5">
        <v>19</v>
      </c>
      <c r="E37" s="2">
        <v>134863.42005234497</v>
      </c>
      <c r="F37" s="2">
        <v>295</v>
      </c>
      <c r="J37" s="2"/>
      <c r="K37" s="2"/>
    </row>
    <row r="38" spans="4:11" x14ac:dyDescent="0.25">
      <c r="D38" s="5">
        <v>20</v>
      </c>
      <c r="E38" s="2">
        <v>93635.946922396324</v>
      </c>
      <c r="F38" s="2">
        <v>224</v>
      </c>
      <c r="J38" s="2"/>
      <c r="K38" s="2"/>
    </row>
    <row r="39" spans="4:11" x14ac:dyDescent="0.25">
      <c r="D39" s="5">
        <v>21</v>
      </c>
      <c r="E39" s="2">
        <v>151832.83919945318</v>
      </c>
      <c r="F39" s="2">
        <v>296</v>
      </c>
      <c r="J39" s="2"/>
      <c r="K39" s="2"/>
    </row>
    <row r="40" spans="4:11" x14ac:dyDescent="0.25">
      <c r="D40" s="5">
        <v>22</v>
      </c>
      <c r="E40" s="2">
        <v>166994.67200660004</v>
      </c>
      <c r="F40" s="2">
        <v>345</v>
      </c>
      <c r="J40" s="2"/>
      <c r="K40" s="2"/>
    </row>
    <row r="41" spans="4:11" x14ac:dyDescent="0.25">
      <c r="D41" s="5">
        <v>23</v>
      </c>
      <c r="E41" s="2">
        <v>149869.76724543478</v>
      </c>
      <c r="F41" s="2">
        <v>364</v>
      </c>
      <c r="J41" s="2"/>
      <c r="K41" s="2"/>
    </row>
    <row r="42" spans="4:11" x14ac:dyDescent="0.25">
      <c r="D42" s="5" t="s">
        <v>2843</v>
      </c>
      <c r="E42" s="2">
        <v>5623016.646296462</v>
      </c>
      <c r="F42" s="2">
        <v>14656</v>
      </c>
      <c r="J42" s="2"/>
      <c r="K42" s="2"/>
    </row>
    <row r="43" spans="4:11" x14ac:dyDescent="0.25">
      <c r="D43" s="5"/>
      <c r="E43" s="2"/>
      <c r="F43" s="2"/>
      <c r="J43" s="2"/>
      <c r="K43" s="2"/>
    </row>
    <row r="44" spans="4:11" x14ac:dyDescent="0.25">
      <c r="J44" s="2"/>
      <c r="K44" s="2"/>
    </row>
    <row r="45" spans="4:11" x14ac:dyDescent="0.25">
      <c r="D45" s="15" t="s">
        <v>2861</v>
      </c>
      <c r="E45" s="15" t="s">
        <v>2862</v>
      </c>
      <c r="F45" s="15" t="s">
        <v>2863</v>
      </c>
      <c r="G45" s="15" t="s">
        <v>2859</v>
      </c>
      <c r="H45" s="15" t="s">
        <v>2860</v>
      </c>
      <c r="I45" s="19" t="s">
        <v>3360</v>
      </c>
      <c r="J45" s="19" t="s">
        <v>3361</v>
      </c>
      <c r="K45" s="2"/>
    </row>
    <row r="46" spans="4:11" x14ac:dyDescent="0.25">
      <c r="D46" s="16">
        <v>40</v>
      </c>
      <c r="E46" s="17"/>
      <c r="F46" s="17"/>
      <c r="G46" s="18">
        <v>930.6</v>
      </c>
      <c r="H46" s="17">
        <v>6</v>
      </c>
      <c r="I46" s="21">
        <f>+F46-H46</f>
        <v>-6</v>
      </c>
      <c r="J46" s="22">
        <f>+E46-G46</f>
        <v>-930.6</v>
      </c>
      <c r="K46" s="2"/>
    </row>
    <row r="47" spans="4:11" x14ac:dyDescent="0.25">
      <c r="D47" s="16">
        <v>41</v>
      </c>
      <c r="E47" s="17"/>
      <c r="F47" s="17"/>
      <c r="G47" s="18">
        <v>1444.2</v>
      </c>
      <c r="H47" s="18">
        <v>14</v>
      </c>
      <c r="I47" s="21">
        <f t="shared" ref="I47:I55" si="3">+F47-H47</f>
        <v>-14</v>
      </c>
      <c r="J47" s="22">
        <f t="shared" ref="J47:J55" si="4">+E47-G47</f>
        <v>-1444.2</v>
      </c>
      <c r="K47" s="2"/>
    </row>
    <row r="48" spans="4:11" x14ac:dyDescent="0.25">
      <c r="D48" s="16">
        <v>42</v>
      </c>
      <c r="E48" s="17"/>
      <c r="F48" s="17"/>
      <c r="G48" s="18">
        <v>25583.794173499999</v>
      </c>
      <c r="H48" s="18">
        <v>77</v>
      </c>
      <c r="I48" s="21">
        <f t="shared" si="3"/>
        <v>-77</v>
      </c>
      <c r="J48" s="22">
        <f t="shared" si="4"/>
        <v>-25583.794173499999</v>
      </c>
      <c r="K48" s="2"/>
    </row>
    <row r="49" spans="2:11" x14ac:dyDescent="0.25">
      <c r="D49" s="16">
        <v>43</v>
      </c>
      <c r="E49" s="18">
        <v>3580.6043715596325</v>
      </c>
      <c r="F49" s="18">
        <v>10</v>
      </c>
      <c r="G49" s="18">
        <v>22898.158796700001</v>
      </c>
      <c r="H49" s="18">
        <v>69</v>
      </c>
      <c r="I49" s="21">
        <f t="shared" si="3"/>
        <v>-59</v>
      </c>
      <c r="J49" s="22">
        <f t="shared" si="4"/>
        <v>-19317.55442514037</v>
      </c>
      <c r="K49" s="2"/>
    </row>
    <row r="50" spans="2:11" x14ac:dyDescent="0.25">
      <c r="D50" s="16">
        <v>44</v>
      </c>
      <c r="E50" s="18">
        <v>111823.88153421834</v>
      </c>
      <c r="F50" s="18">
        <v>299</v>
      </c>
      <c r="G50" s="18">
        <v>32229.950000000004</v>
      </c>
      <c r="H50" s="18">
        <v>113</v>
      </c>
      <c r="I50" s="21">
        <f t="shared" si="3"/>
        <v>186</v>
      </c>
      <c r="J50" s="22">
        <f t="shared" si="4"/>
        <v>79593.93153421834</v>
      </c>
      <c r="K50" s="2"/>
    </row>
    <row r="51" spans="2:11" x14ac:dyDescent="0.25">
      <c r="D51" s="16">
        <v>45</v>
      </c>
      <c r="E51" s="18">
        <v>180289.42158688343</v>
      </c>
      <c r="F51" s="18">
        <v>546</v>
      </c>
      <c r="G51" s="18">
        <v>250989.57390110006</v>
      </c>
      <c r="H51" s="18">
        <v>836</v>
      </c>
      <c r="I51" s="21">
        <f t="shared" si="3"/>
        <v>-290</v>
      </c>
      <c r="J51" s="22">
        <f t="shared" si="4"/>
        <v>-70700.152314216626</v>
      </c>
      <c r="K51" s="2"/>
    </row>
    <row r="52" spans="2:11" x14ac:dyDescent="0.25">
      <c r="B52" s="33" t="s">
        <v>5343</v>
      </c>
      <c r="D52" s="16">
        <v>46</v>
      </c>
      <c r="E52" s="18">
        <v>449814.08754447347</v>
      </c>
      <c r="F52" s="18">
        <v>1366</v>
      </c>
      <c r="G52" s="18">
        <v>342842.7890626</v>
      </c>
      <c r="H52" s="18">
        <v>1176</v>
      </c>
      <c r="I52" s="21">
        <f t="shared" si="3"/>
        <v>190</v>
      </c>
      <c r="J52" s="22">
        <f t="shared" si="4"/>
        <v>106971.29848187347</v>
      </c>
      <c r="K52" s="2"/>
    </row>
    <row r="53" spans="2:11" x14ac:dyDescent="0.25">
      <c r="B53" s="33">
        <f>[1]refresh!$K$114</f>
        <v>0</v>
      </c>
      <c r="D53" s="16">
        <v>47</v>
      </c>
      <c r="E53" s="18">
        <v>313954.91137498157</v>
      </c>
      <c r="F53" s="18">
        <v>937</v>
      </c>
      <c r="G53" s="18">
        <v>400275.21681379969</v>
      </c>
      <c r="H53" s="18">
        <v>1421</v>
      </c>
      <c r="I53" s="21">
        <f t="shared" si="3"/>
        <v>-484</v>
      </c>
      <c r="J53" s="22">
        <f t="shared" si="4"/>
        <v>-86320.305438818119</v>
      </c>
      <c r="K53" s="2"/>
    </row>
    <row r="54" spans="2:11" x14ac:dyDescent="0.25">
      <c r="D54" s="16">
        <v>48</v>
      </c>
      <c r="E54" s="18">
        <v>319919.66085333476</v>
      </c>
      <c r="F54" s="18">
        <v>902</v>
      </c>
      <c r="G54" s="18">
        <v>322823.94665119977</v>
      </c>
      <c r="H54" s="18">
        <v>1066</v>
      </c>
      <c r="I54" s="21">
        <f t="shared" si="3"/>
        <v>-164</v>
      </c>
      <c r="J54" s="22">
        <f t="shared" si="4"/>
        <v>-2904.2857978650136</v>
      </c>
      <c r="K54" s="2"/>
    </row>
    <row r="55" spans="2:11" x14ac:dyDescent="0.25">
      <c r="D55" s="16">
        <v>49</v>
      </c>
      <c r="E55" s="18">
        <v>176850.75592540464</v>
      </c>
      <c r="F55" s="18">
        <v>466</v>
      </c>
      <c r="G55" s="18">
        <v>86172.749575000009</v>
      </c>
      <c r="H55" s="18">
        <v>273</v>
      </c>
      <c r="I55" s="21">
        <f t="shared" si="3"/>
        <v>193</v>
      </c>
      <c r="J55" s="22">
        <f t="shared" si="4"/>
        <v>90678.006350404627</v>
      </c>
      <c r="K55" s="2"/>
    </row>
    <row r="56" spans="2:11" x14ac:dyDescent="0.25">
      <c r="D56" s="16">
        <v>50</v>
      </c>
      <c r="E56" s="18">
        <v>103759.68240858808</v>
      </c>
      <c r="F56" s="18">
        <v>264</v>
      </c>
      <c r="G56" s="18">
        <v>267259.50770099991</v>
      </c>
      <c r="H56" s="18">
        <v>951</v>
      </c>
      <c r="I56" s="21">
        <f t="shared" ref="I56" si="5">+F56-H56</f>
        <v>-687</v>
      </c>
      <c r="J56" s="22">
        <f t="shared" ref="J56" si="6">+E56-G56</f>
        <v>-163499.82529241184</v>
      </c>
      <c r="K56" s="2"/>
    </row>
    <row r="57" spans="2:11" x14ac:dyDescent="0.25">
      <c r="D57" s="16">
        <v>51</v>
      </c>
      <c r="E57" s="18">
        <v>76043.252842585309</v>
      </c>
      <c r="F57" s="18">
        <v>200</v>
      </c>
      <c r="G57" s="18">
        <v>101143.86852859997</v>
      </c>
      <c r="H57" s="18">
        <v>284</v>
      </c>
      <c r="I57" s="21">
        <f t="shared" ref="I57:I61" si="7">+F57-H57</f>
        <v>-84</v>
      </c>
      <c r="J57" s="22">
        <f t="shared" ref="J57:J61" si="8">+E57-G57</f>
        <v>-25100.615686014658</v>
      </c>
      <c r="K57" s="2"/>
    </row>
    <row r="58" spans="2:11" x14ac:dyDescent="0.25">
      <c r="D58" s="16">
        <v>52</v>
      </c>
      <c r="E58" s="18">
        <v>74641.485078568803</v>
      </c>
      <c r="F58" s="18">
        <v>197</v>
      </c>
      <c r="G58" s="18">
        <v>173443.6264526</v>
      </c>
      <c r="H58" s="18">
        <v>497</v>
      </c>
      <c r="I58" s="21">
        <f t="shared" si="7"/>
        <v>-300</v>
      </c>
      <c r="J58" s="22">
        <f t="shared" si="8"/>
        <v>-98802.141374031198</v>
      </c>
      <c r="K58" s="2"/>
    </row>
    <row r="59" spans="2:11" x14ac:dyDescent="0.25">
      <c r="D59" s="16">
        <v>53</v>
      </c>
      <c r="E59" s="18">
        <v>170959.69297032015</v>
      </c>
      <c r="F59" s="18">
        <v>440</v>
      </c>
      <c r="G59" s="18">
        <v>175203.38902960002</v>
      </c>
      <c r="H59" s="18">
        <v>534</v>
      </c>
      <c r="I59" s="21">
        <f t="shared" si="7"/>
        <v>-94</v>
      </c>
      <c r="J59" s="22">
        <f t="shared" si="8"/>
        <v>-4243.6960592798714</v>
      </c>
      <c r="K59" s="2"/>
    </row>
    <row r="60" spans="2:11" x14ac:dyDescent="0.25">
      <c r="D60" s="16">
        <v>1</v>
      </c>
      <c r="E60" s="18">
        <v>45096.978533826601</v>
      </c>
      <c r="F60" s="18">
        <v>122</v>
      </c>
      <c r="G60" s="18">
        <v>64108.356829999997</v>
      </c>
      <c r="H60" s="18">
        <v>154</v>
      </c>
      <c r="I60" s="21">
        <f t="shared" si="7"/>
        <v>-32</v>
      </c>
      <c r="J60" s="22">
        <f t="shared" si="8"/>
        <v>-19011.378296173396</v>
      </c>
      <c r="K60" s="2"/>
    </row>
    <row r="61" spans="2:11" x14ac:dyDescent="0.25">
      <c r="D61" s="16">
        <v>2</v>
      </c>
      <c r="E61" s="18">
        <v>125536.29556062476</v>
      </c>
      <c r="F61" s="18">
        <v>298</v>
      </c>
      <c r="G61" s="18">
        <v>195619.72698750003</v>
      </c>
      <c r="H61" s="18">
        <v>559</v>
      </c>
      <c r="I61" s="21">
        <f t="shared" si="7"/>
        <v>-261</v>
      </c>
      <c r="J61" s="22">
        <f t="shared" si="8"/>
        <v>-70083.431426875279</v>
      </c>
      <c r="K61" s="2"/>
    </row>
    <row r="62" spans="2:11" x14ac:dyDescent="0.25">
      <c r="D62" s="16">
        <v>3</v>
      </c>
      <c r="E62" s="18">
        <v>230839.20984052573</v>
      </c>
      <c r="F62" s="18">
        <v>588</v>
      </c>
      <c r="G62" s="18">
        <v>255987.58983890023</v>
      </c>
      <c r="H62" s="18">
        <v>700</v>
      </c>
      <c r="I62" s="21">
        <f t="shared" ref="I62" si="9">+F62-H62</f>
        <v>-112</v>
      </c>
      <c r="J62" s="22">
        <f t="shared" ref="J62" si="10">+E62-G62</f>
        <v>-25148.379998374498</v>
      </c>
      <c r="K62" s="2"/>
    </row>
    <row r="63" spans="2:11" x14ac:dyDescent="0.25">
      <c r="D63" s="16">
        <v>4</v>
      </c>
      <c r="E63" s="18">
        <v>251540.03610615508</v>
      </c>
      <c r="F63" s="18">
        <v>625</v>
      </c>
      <c r="G63" s="18">
        <v>246472.00181709998</v>
      </c>
      <c r="H63" s="18">
        <v>683</v>
      </c>
      <c r="I63" s="21">
        <f t="shared" ref="I63" si="11">+F63-H63</f>
        <v>-58</v>
      </c>
      <c r="J63" s="22">
        <f t="shared" ref="J63" si="12">+E63-G63</f>
        <v>5068.0342890550965</v>
      </c>
      <c r="K63" s="2"/>
    </row>
    <row r="64" spans="2:11" x14ac:dyDescent="0.25">
      <c r="D64" s="16">
        <v>5</v>
      </c>
      <c r="E64" s="18">
        <v>394148.84566356527</v>
      </c>
      <c r="F64" s="18">
        <v>1015</v>
      </c>
      <c r="G64" s="18">
        <v>382528.25254260009</v>
      </c>
      <c r="H64" s="18">
        <v>1049</v>
      </c>
      <c r="I64" s="21">
        <f t="shared" ref="I64" si="13">+F64-H64</f>
        <v>-34</v>
      </c>
      <c r="J64" s="22">
        <f t="shared" ref="J64" si="14">+E64-G64</f>
        <v>11620.593120965175</v>
      </c>
      <c r="K64" s="2"/>
    </row>
    <row r="65" spans="4:11" x14ac:dyDescent="0.25">
      <c r="D65" s="16">
        <v>6</v>
      </c>
      <c r="E65" s="18">
        <v>153206.05830509172</v>
      </c>
      <c r="F65" s="18">
        <v>412</v>
      </c>
      <c r="G65" s="18">
        <v>162187.76129979995</v>
      </c>
      <c r="H65" s="18">
        <v>417</v>
      </c>
      <c r="I65" s="21">
        <f t="shared" ref="I65" si="15">+F65-H65</f>
        <v>-5</v>
      </c>
      <c r="J65" s="22">
        <f t="shared" ref="J65" si="16">+E65-G65</f>
        <v>-8981.7029947082337</v>
      </c>
      <c r="K65" s="2"/>
    </row>
    <row r="66" spans="4:11" x14ac:dyDescent="0.25">
      <c r="D66" s="16">
        <v>7</v>
      </c>
      <c r="E66" s="18">
        <v>114383.21159014953</v>
      </c>
      <c r="F66" s="18">
        <v>284</v>
      </c>
      <c r="G66" s="18">
        <v>161483.00975840003</v>
      </c>
      <c r="H66" s="18">
        <v>390</v>
      </c>
      <c r="I66" s="21">
        <f t="shared" ref="I66" si="17">+F66-H66</f>
        <v>-106</v>
      </c>
      <c r="J66" s="22">
        <f t="shared" ref="J66" si="18">+E66-G66</f>
        <v>-47099.798168250505</v>
      </c>
      <c r="K66" s="2"/>
    </row>
    <row r="67" spans="4:11" x14ac:dyDescent="0.25">
      <c r="D67" s="16">
        <v>8</v>
      </c>
      <c r="E67" s="18">
        <v>146746.58593465321</v>
      </c>
      <c r="F67" s="18">
        <v>382</v>
      </c>
      <c r="G67" s="18">
        <v>126602.02416559997</v>
      </c>
      <c r="H67" s="18">
        <v>314</v>
      </c>
      <c r="I67" s="21">
        <f t="shared" ref="I67" si="19">+F67-H67</f>
        <v>68</v>
      </c>
      <c r="J67" s="22">
        <f t="shared" ref="J67" si="20">+E67-G67</f>
        <v>20144.561769053238</v>
      </c>
      <c r="K67" s="2"/>
    </row>
    <row r="68" spans="4:11" x14ac:dyDescent="0.25">
      <c r="D68" s="16">
        <v>9</v>
      </c>
      <c r="E68" s="18">
        <v>144701.4376644018</v>
      </c>
      <c r="F68" s="18">
        <v>353</v>
      </c>
      <c r="G68" s="18">
        <v>220208.98419379999</v>
      </c>
      <c r="H68" s="18">
        <v>550</v>
      </c>
      <c r="I68" s="21">
        <f t="shared" ref="I68" si="21">+F68-H68</f>
        <v>-197</v>
      </c>
      <c r="J68" s="22">
        <f t="shared" ref="J68" si="22">+E68-G68</f>
        <v>-75507.546529398183</v>
      </c>
      <c r="K68" s="2"/>
    </row>
    <row r="69" spans="4:11" x14ac:dyDescent="0.25">
      <c r="D69" s="16">
        <v>10</v>
      </c>
      <c r="E69" s="18">
        <v>134118.82875285501</v>
      </c>
      <c r="F69" s="18">
        <v>342</v>
      </c>
      <c r="G69" s="18">
        <v>141737.983152</v>
      </c>
      <c r="H69" s="18">
        <v>360</v>
      </c>
      <c r="I69" s="21">
        <f t="shared" ref="I69" si="23">+F69-H69</f>
        <v>-18</v>
      </c>
      <c r="J69" s="22">
        <f t="shared" ref="J69" si="24">+E69-G69</f>
        <v>-7619.1543991449871</v>
      </c>
      <c r="K69" s="2"/>
    </row>
    <row r="70" spans="4:11" x14ac:dyDescent="0.25">
      <c r="D70" s="16">
        <v>11</v>
      </c>
      <c r="E70" s="18">
        <v>127051.44548125048</v>
      </c>
      <c r="F70" s="18">
        <v>302</v>
      </c>
      <c r="G70" s="18">
        <v>145613.65962879997</v>
      </c>
      <c r="H70" s="18">
        <v>373</v>
      </c>
      <c r="I70" s="21">
        <f t="shared" ref="I70" si="25">+F70-H70</f>
        <v>-71</v>
      </c>
      <c r="J70" s="22">
        <f t="shared" ref="J70" si="26">+E70-G70</f>
        <v>-18562.214147549486</v>
      </c>
      <c r="K70" s="2"/>
    </row>
    <row r="71" spans="4:11" x14ac:dyDescent="0.25">
      <c r="D71" s="16">
        <v>12</v>
      </c>
      <c r="E71" s="18">
        <v>146008.81276620369</v>
      </c>
      <c r="F71" s="18">
        <v>404</v>
      </c>
      <c r="G71" s="18">
        <v>117602.94636499995</v>
      </c>
      <c r="H71" s="18">
        <v>340</v>
      </c>
      <c r="I71" s="21">
        <f t="shared" ref="I71" si="27">+F71-H71</f>
        <v>64</v>
      </c>
      <c r="J71" s="22">
        <f t="shared" ref="J71" si="28">+E71-G71</f>
        <v>28405.866401203733</v>
      </c>
      <c r="K71" s="2"/>
    </row>
    <row r="72" spans="4:11" x14ac:dyDescent="0.25">
      <c r="D72" s="16">
        <v>13</v>
      </c>
      <c r="E72" s="18">
        <v>165316.97323410824</v>
      </c>
      <c r="F72" s="18">
        <v>459</v>
      </c>
      <c r="G72" s="18">
        <v>184967.7802796</v>
      </c>
      <c r="H72" s="18">
        <v>436</v>
      </c>
      <c r="I72" s="21">
        <f t="shared" ref="I72" si="29">+F72-H72</f>
        <v>23</v>
      </c>
      <c r="J72" s="22">
        <f t="shared" ref="J72" si="30">+E72-G72</f>
        <v>-19650.807045491762</v>
      </c>
      <c r="K72" s="2"/>
    </row>
    <row r="73" spans="4:11" x14ac:dyDescent="0.25">
      <c r="D73" s="16">
        <v>14</v>
      </c>
      <c r="E73" s="18">
        <v>148237.01524068252</v>
      </c>
      <c r="F73" s="18">
        <v>379</v>
      </c>
      <c r="G73" s="18">
        <v>80457.822350799994</v>
      </c>
      <c r="H73" s="18">
        <v>213</v>
      </c>
      <c r="I73" s="21">
        <f t="shared" ref="I73" si="31">+F73-H73</f>
        <v>166</v>
      </c>
      <c r="J73" s="22">
        <f t="shared" ref="J73" si="32">+E73-G73</f>
        <v>67779.192889882528</v>
      </c>
      <c r="K73" s="2"/>
    </row>
    <row r="74" spans="4:11" x14ac:dyDescent="0.25">
      <c r="D74" s="16">
        <v>15</v>
      </c>
      <c r="E74" s="18">
        <v>63086.118995769728</v>
      </c>
      <c r="F74" s="18">
        <v>151</v>
      </c>
      <c r="G74" s="18">
        <v>35257.599560000002</v>
      </c>
      <c r="H74" s="18">
        <v>71</v>
      </c>
      <c r="I74" s="21">
        <f t="shared" ref="I74" si="33">+F74-H74</f>
        <v>80</v>
      </c>
      <c r="J74" s="22">
        <f t="shared" ref="J74" si="34">+E74-G74</f>
        <v>27828.519435769726</v>
      </c>
      <c r="K74" s="2"/>
    </row>
    <row r="75" spans="4:11" x14ac:dyDescent="0.25">
      <c r="D75" s="16">
        <v>16</v>
      </c>
      <c r="E75" s="18">
        <v>85182.916770691736</v>
      </c>
      <c r="F75" s="18">
        <v>198</v>
      </c>
      <c r="G75" s="18">
        <v>15836.973527999999</v>
      </c>
      <c r="H75" s="18">
        <v>48</v>
      </c>
      <c r="I75" s="21">
        <f t="shared" ref="I75" si="35">+F75-H75</f>
        <v>150</v>
      </c>
      <c r="J75" s="22">
        <f t="shared" ref="J75" si="36">+E75-G75</f>
        <v>69345.943242691734</v>
      </c>
      <c r="K75" s="2"/>
    </row>
    <row r="76" spans="4:11" x14ac:dyDescent="0.25">
      <c r="D76" s="16">
        <v>17</v>
      </c>
      <c r="E76" s="18">
        <v>244054.61355091681</v>
      </c>
      <c r="F76" s="18">
        <v>649</v>
      </c>
      <c r="G76" s="18">
        <v>22285.448683999999</v>
      </c>
      <c r="H76" s="18">
        <v>53</v>
      </c>
      <c r="I76" s="21">
        <f t="shared" ref="I76" si="37">+F76-H76</f>
        <v>596</v>
      </c>
      <c r="J76" s="22">
        <f t="shared" ref="J76" si="38">+E76-G76</f>
        <v>221769.16486691681</v>
      </c>
      <c r="K76" s="2"/>
    </row>
    <row r="77" spans="4:11" x14ac:dyDescent="0.25">
      <c r="D77" s="16">
        <v>18</v>
      </c>
      <c r="E77" s="18">
        <v>224927.18038784133</v>
      </c>
      <c r="F77" s="18">
        <v>542</v>
      </c>
      <c r="G77" s="18">
        <v>45282.747723</v>
      </c>
      <c r="H77" s="18">
        <v>90</v>
      </c>
      <c r="I77" s="21">
        <f t="shared" ref="I77" si="39">+F77-H77</f>
        <v>452</v>
      </c>
      <c r="J77" s="22">
        <f t="shared" ref="J77" si="40">+E77-G77</f>
        <v>179644.43266484133</v>
      </c>
      <c r="K77" s="2"/>
    </row>
    <row r="78" spans="4:11" x14ac:dyDescent="0.25">
      <c r="D78" s="16">
        <v>19</v>
      </c>
      <c r="E78" s="18">
        <v>134863.42005234497</v>
      </c>
      <c r="F78" s="18">
        <v>295</v>
      </c>
      <c r="G78" s="18">
        <v>64594.416329000007</v>
      </c>
      <c r="H78" s="18">
        <v>181</v>
      </c>
      <c r="I78" s="21">
        <f t="shared" ref="I78" si="41">+F78-H78</f>
        <v>114</v>
      </c>
      <c r="J78" s="22">
        <f t="shared" ref="J78" si="42">+E78-G78</f>
        <v>70269.003723344969</v>
      </c>
      <c r="K78" s="2"/>
    </row>
    <row r="79" spans="4:11" x14ac:dyDescent="0.25">
      <c r="D79" s="16">
        <v>20</v>
      </c>
      <c r="E79" s="18">
        <v>93635.946922396324</v>
      </c>
      <c r="F79" s="18">
        <v>224</v>
      </c>
      <c r="G79" s="18">
        <v>116676.55611299991</v>
      </c>
      <c r="H79" s="18">
        <v>335</v>
      </c>
      <c r="I79" s="21">
        <f t="shared" ref="I79:I82" si="43">+F79-H79</f>
        <v>-111</v>
      </c>
      <c r="J79" s="22">
        <f t="shared" ref="J79:J82" si="44">+E79-G79</f>
        <v>-23040.609190603587</v>
      </c>
      <c r="K79" s="2"/>
    </row>
    <row r="80" spans="4:11" x14ac:dyDescent="0.25">
      <c r="D80" s="16">
        <v>21</v>
      </c>
      <c r="E80" s="18">
        <v>151832.83919945318</v>
      </c>
      <c r="F80" s="18">
        <v>296</v>
      </c>
      <c r="G80" s="18">
        <v>66834.877174000008</v>
      </c>
      <c r="H80" s="18">
        <v>185</v>
      </c>
      <c r="I80" s="21">
        <f t="shared" si="43"/>
        <v>111</v>
      </c>
      <c r="J80" s="22">
        <f t="shared" si="44"/>
        <v>84997.962025453176</v>
      </c>
      <c r="K80" s="2"/>
    </row>
    <row r="81" spans="4:50" x14ac:dyDescent="0.25">
      <c r="D81" s="16">
        <v>22</v>
      </c>
      <c r="E81" s="18">
        <v>166994.67200660004</v>
      </c>
      <c r="F81" s="18">
        <v>345</v>
      </c>
      <c r="G81" s="18">
        <v>69958.452843000021</v>
      </c>
      <c r="H81" s="18">
        <v>198</v>
      </c>
      <c r="I81" s="21">
        <f t="shared" si="43"/>
        <v>147</v>
      </c>
      <c r="J81" s="22">
        <f t="shared" si="44"/>
        <v>97036.219163600021</v>
      </c>
      <c r="K81" s="2"/>
    </row>
    <row r="82" spans="4:50" x14ac:dyDescent="0.25">
      <c r="D82" s="16">
        <v>23</v>
      </c>
      <c r="E82" s="18">
        <v>149869.76724543478</v>
      </c>
      <c r="F82" s="18">
        <v>364</v>
      </c>
      <c r="G82" s="18">
        <v>175144.665729</v>
      </c>
      <c r="H82" s="18">
        <v>617</v>
      </c>
      <c r="I82" s="21">
        <f t="shared" si="43"/>
        <v>-253</v>
      </c>
      <c r="J82" s="22">
        <f t="shared" si="44"/>
        <v>-25274.898483565223</v>
      </c>
      <c r="K82" s="2"/>
    </row>
    <row r="83" spans="4:50" ht="16.5" thickBot="1" x14ac:dyDescent="0.3">
      <c r="D83" s="26"/>
      <c r="E83" s="20">
        <f>SUM(E49:E82)</f>
        <v>5623016.646296462</v>
      </c>
      <c r="F83" s="20">
        <f>SUM(F49:F82)</f>
        <v>14656</v>
      </c>
      <c r="G83" s="20">
        <f>SUM(G46:G82)</f>
        <v>5300691.0075786011</v>
      </c>
      <c r="H83" s="20">
        <f>SUM(H46:H82)</f>
        <v>15633</v>
      </c>
      <c r="I83" s="23">
        <f>SUM(I46:I82)</f>
        <v>-977</v>
      </c>
      <c r="J83" s="23">
        <f>SUM(J46:J82)</f>
        <v>322325.63871786115</v>
      </c>
      <c r="M83" s="11">
        <f>+I83/H83</f>
        <v>-6.2496002046951958E-2</v>
      </c>
      <c r="N83" s="11">
        <f>+J83/G83</f>
        <v>6.0808230145281028E-2</v>
      </c>
    </row>
    <row r="84" spans="4:50" ht="17.25" thickTop="1" thickBot="1" x14ac:dyDescent="0.3">
      <c r="D84" s="24" t="s">
        <v>11</v>
      </c>
      <c r="E84" s="25"/>
      <c r="F84" s="25">
        <f>+E83/F83</f>
        <v>383.66652881389615</v>
      </c>
      <c r="G84" s="25"/>
      <c r="H84" s="25">
        <f>+G83/H83</f>
        <v>339.07062032742283</v>
      </c>
      <c r="I84" s="24"/>
      <c r="J84" s="25"/>
    </row>
    <row r="85" spans="4:50" ht="16.5" thickTop="1" x14ac:dyDescent="0.25">
      <c r="E85" s="2"/>
      <c r="F85" s="2"/>
      <c r="G85" s="2"/>
      <c r="H85" s="11">
        <f>(F84-H84)/H84</f>
        <v>0.13152395345668513</v>
      </c>
    </row>
    <row r="86" spans="4:50" x14ac:dyDescent="0.25">
      <c r="E86" s="2"/>
      <c r="F86" s="2"/>
      <c r="G86" s="2"/>
      <c r="H86" s="11"/>
    </row>
    <row r="87" spans="4:50" x14ac:dyDescent="0.25">
      <c r="E87" s="2"/>
      <c r="F87" s="2"/>
      <c r="G87" s="2"/>
      <c r="H87" s="11"/>
    </row>
    <row r="88" spans="4:50" x14ac:dyDescent="0.25">
      <c r="D88" s="4" t="s">
        <v>2847</v>
      </c>
      <c r="E88" t="s">
        <v>4178</v>
      </c>
      <c r="F88" s="2"/>
      <c r="G88" s="2"/>
      <c r="H88" s="11"/>
    </row>
    <row r="89" spans="4:50" x14ac:dyDescent="0.25">
      <c r="D89" s="4" t="s">
        <v>3855</v>
      </c>
      <c r="E89" t="s">
        <v>4549</v>
      </c>
      <c r="N89" s="4" t="s">
        <v>3855</v>
      </c>
      <c r="O89" t="s">
        <v>4549</v>
      </c>
    </row>
    <row r="91" spans="4:50" x14ac:dyDescent="0.25">
      <c r="D91" s="4" t="s">
        <v>2842</v>
      </c>
      <c r="E91" t="s">
        <v>2844</v>
      </c>
      <c r="N91" s="4" t="s">
        <v>2844</v>
      </c>
      <c r="O91" s="4" t="s">
        <v>3555</v>
      </c>
    </row>
    <row r="92" spans="4:50" x14ac:dyDescent="0.25">
      <c r="D92" s="12" t="s">
        <v>48</v>
      </c>
      <c r="E92" s="2">
        <v>853</v>
      </c>
      <c r="G92" s="27" t="s">
        <v>48</v>
      </c>
      <c r="H92" s="8">
        <v>773</v>
      </c>
      <c r="I92" s="2">
        <f t="shared" ref="I92:I94" si="45">+E92-H92</f>
        <v>80</v>
      </c>
      <c r="N92" s="4" t="s">
        <v>2842</v>
      </c>
      <c r="O92">
        <v>43</v>
      </c>
      <c r="P92">
        <v>44</v>
      </c>
      <c r="Q92">
        <v>45</v>
      </c>
      <c r="R92">
        <v>46</v>
      </c>
      <c r="S92">
        <v>47</v>
      </c>
      <c r="T92">
        <v>48</v>
      </c>
      <c r="U92">
        <v>49</v>
      </c>
      <c r="V92">
        <v>50</v>
      </c>
      <c r="W92">
        <v>51</v>
      </c>
      <c r="X92">
        <v>52</v>
      </c>
      <c r="Y92">
        <v>53</v>
      </c>
      <c r="Z92">
        <v>1</v>
      </c>
      <c r="AA92">
        <v>2</v>
      </c>
      <c r="AB92">
        <v>3</v>
      </c>
      <c r="AC92">
        <v>4</v>
      </c>
      <c r="AD92">
        <v>5</v>
      </c>
      <c r="AE92">
        <v>6</v>
      </c>
      <c r="AF92">
        <v>7</v>
      </c>
      <c r="AG92">
        <v>8</v>
      </c>
      <c r="AH92">
        <v>9</v>
      </c>
      <c r="AI92">
        <v>10</v>
      </c>
      <c r="AJ92">
        <v>11</v>
      </c>
      <c r="AK92">
        <v>12</v>
      </c>
      <c r="AL92">
        <v>13</v>
      </c>
      <c r="AM92">
        <v>14</v>
      </c>
      <c r="AN92">
        <v>15</v>
      </c>
      <c r="AO92">
        <v>17</v>
      </c>
      <c r="AP92">
        <v>18</v>
      </c>
      <c r="AQ92">
        <v>16</v>
      </c>
      <c r="AR92">
        <v>19</v>
      </c>
      <c r="AS92">
        <v>21</v>
      </c>
      <c r="AT92">
        <v>20</v>
      </c>
      <c r="AU92">
        <v>22</v>
      </c>
      <c r="AV92">
        <v>23</v>
      </c>
      <c r="AW92" t="s">
        <v>2843</v>
      </c>
      <c r="AX92" s="34">
        <v>4</v>
      </c>
    </row>
    <row r="93" spans="4:50" x14ac:dyDescent="0.25">
      <c r="D93" s="12" t="s">
        <v>63</v>
      </c>
      <c r="E93" s="2">
        <v>3260</v>
      </c>
      <c r="G93" s="27" t="s">
        <v>63</v>
      </c>
      <c r="H93" s="8">
        <v>1303</v>
      </c>
      <c r="I93" s="2">
        <f t="shared" si="45"/>
        <v>1957</v>
      </c>
      <c r="N93" s="12" t="s">
        <v>48</v>
      </c>
      <c r="O93" s="2"/>
      <c r="P93" s="2">
        <v>49</v>
      </c>
      <c r="Q93" s="2">
        <v>60</v>
      </c>
      <c r="R93" s="2">
        <v>135</v>
      </c>
      <c r="S93" s="2">
        <v>49</v>
      </c>
      <c r="T93" s="2">
        <v>80</v>
      </c>
      <c r="U93" s="2">
        <v>10</v>
      </c>
      <c r="V93" s="2">
        <v>19</v>
      </c>
      <c r="W93" s="2">
        <v>7</v>
      </c>
      <c r="X93" s="2">
        <v>13</v>
      </c>
      <c r="Y93" s="2">
        <v>33</v>
      </c>
      <c r="Z93" s="2">
        <v>4</v>
      </c>
      <c r="AA93" s="2">
        <v>21</v>
      </c>
      <c r="AB93" s="2">
        <v>33</v>
      </c>
      <c r="AC93" s="2">
        <v>35</v>
      </c>
      <c r="AD93" s="2">
        <v>63</v>
      </c>
      <c r="AE93" s="2">
        <v>17</v>
      </c>
      <c r="AF93" s="2">
        <v>30</v>
      </c>
      <c r="AG93" s="2">
        <v>15</v>
      </c>
      <c r="AH93" s="2">
        <v>5</v>
      </c>
      <c r="AI93" s="2">
        <v>27</v>
      </c>
      <c r="AJ93" s="2">
        <v>24</v>
      </c>
      <c r="AK93" s="2">
        <v>6</v>
      </c>
      <c r="AL93" s="2">
        <v>5</v>
      </c>
      <c r="AM93" s="2">
        <v>6</v>
      </c>
      <c r="AN93" s="2"/>
      <c r="AO93" s="2">
        <v>12</v>
      </c>
      <c r="AP93" s="2">
        <v>24</v>
      </c>
      <c r="AQ93" s="2">
        <v>11</v>
      </c>
      <c r="AR93" s="2">
        <v>3</v>
      </c>
      <c r="AS93" s="2">
        <v>4</v>
      </c>
      <c r="AT93" s="2">
        <v>12</v>
      </c>
      <c r="AU93" s="2">
        <v>22</v>
      </c>
      <c r="AV93" s="2">
        <v>19</v>
      </c>
      <c r="AW93" s="2">
        <v>853</v>
      </c>
      <c r="AX93" s="11">
        <f t="shared" ref="AX93:AX101" si="46">+AC93/AC$102</f>
        <v>5.6000000000000001E-2</v>
      </c>
    </row>
    <row r="94" spans="4:50" x14ac:dyDescent="0.25">
      <c r="D94" s="12" t="s">
        <v>690</v>
      </c>
      <c r="E94" s="2">
        <v>41</v>
      </c>
      <c r="G94" s="27" t="s">
        <v>690</v>
      </c>
      <c r="H94" s="8">
        <v>69</v>
      </c>
      <c r="I94" s="2">
        <f t="shared" si="45"/>
        <v>-28</v>
      </c>
      <c r="N94" s="12" t="s">
        <v>63</v>
      </c>
      <c r="O94" s="2"/>
      <c r="P94" s="2">
        <v>88</v>
      </c>
      <c r="Q94" s="2">
        <v>161</v>
      </c>
      <c r="R94" s="2">
        <v>328</v>
      </c>
      <c r="S94" s="2">
        <v>247</v>
      </c>
      <c r="T94" s="2">
        <v>231</v>
      </c>
      <c r="U94" s="2">
        <v>109</v>
      </c>
      <c r="V94" s="2">
        <v>49</v>
      </c>
      <c r="W94" s="2">
        <v>37</v>
      </c>
      <c r="X94" s="2">
        <v>88</v>
      </c>
      <c r="Y94" s="2">
        <v>168</v>
      </c>
      <c r="Z94" s="2">
        <v>33</v>
      </c>
      <c r="AA94" s="2">
        <v>46</v>
      </c>
      <c r="AB94" s="2">
        <v>146</v>
      </c>
      <c r="AC94" s="2">
        <v>141</v>
      </c>
      <c r="AD94" s="2">
        <v>332</v>
      </c>
      <c r="AE94" s="2">
        <v>82</v>
      </c>
      <c r="AF94" s="2">
        <v>17</v>
      </c>
      <c r="AG94" s="2">
        <v>34</v>
      </c>
      <c r="AH94" s="2">
        <v>63</v>
      </c>
      <c r="AI94" s="2">
        <v>36</v>
      </c>
      <c r="AJ94" s="2">
        <v>69</v>
      </c>
      <c r="AK94" s="2">
        <v>90</v>
      </c>
      <c r="AL94" s="2">
        <v>41</v>
      </c>
      <c r="AM94" s="2">
        <v>30</v>
      </c>
      <c r="AN94" s="2">
        <v>48</v>
      </c>
      <c r="AO94" s="2">
        <v>71</v>
      </c>
      <c r="AP94" s="2">
        <v>163</v>
      </c>
      <c r="AQ94" s="2">
        <v>61</v>
      </c>
      <c r="AR94" s="2">
        <v>71</v>
      </c>
      <c r="AS94" s="2">
        <v>44</v>
      </c>
      <c r="AT94" s="2">
        <v>31</v>
      </c>
      <c r="AU94" s="2">
        <v>50</v>
      </c>
      <c r="AV94" s="2">
        <v>55</v>
      </c>
      <c r="AW94" s="2">
        <v>3260</v>
      </c>
      <c r="AX94" s="11">
        <f t="shared" si="46"/>
        <v>0.22559999999999999</v>
      </c>
    </row>
    <row r="95" spans="4:50" x14ac:dyDescent="0.25">
      <c r="D95" s="12" t="s">
        <v>188</v>
      </c>
      <c r="E95" s="2">
        <v>1047</v>
      </c>
      <c r="G95" s="27" t="s">
        <v>188</v>
      </c>
      <c r="H95" s="8">
        <v>1622</v>
      </c>
      <c r="I95" s="2">
        <f>+E95-H95</f>
        <v>-575</v>
      </c>
      <c r="N95" s="12" t="s">
        <v>690</v>
      </c>
      <c r="O95" s="2"/>
      <c r="P95" s="2"/>
      <c r="Q95" s="2"/>
      <c r="R95" s="2">
        <v>8</v>
      </c>
      <c r="S95" s="2"/>
      <c r="T95" s="2"/>
      <c r="U95" s="2"/>
      <c r="V95" s="2"/>
      <c r="W95" s="2"/>
      <c r="X95" s="2"/>
      <c r="Y95" s="2">
        <v>5</v>
      </c>
      <c r="Z95" s="2"/>
      <c r="AA95" s="2"/>
      <c r="AB95" s="2"/>
      <c r="AC95" s="2"/>
      <c r="AD95" s="2">
        <v>6</v>
      </c>
      <c r="AE95" s="2">
        <v>5</v>
      </c>
      <c r="AF95" s="2"/>
      <c r="AG95" s="2"/>
      <c r="AH95" s="2">
        <v>6</v>
      </c>
      <c r="AI95" s="2"/>
      <c r="AJ95" s="2"/>
      <c r="AK95" s="2"/>
      <c r="AL95" s="2"/>
      <c r="AM95" s="2">
        <v>7</v>
      </c>
      <c r="AN95" s="2"/>
      <c r="AO95" s="2">
        <v>4</v>
      </c>
      <c r="AP95" s="2"/>
      <c r="AQ95" s="2"/>
      <c r="AR95" s="2"/>
      <c r="AS95" s="2"/>
      <c r="AT95" s="2"/>
      <c r="AU95" s="2"/>
      <c r="AV95" s="2"/>
      <c r="AW95" s="2">
        <v>41</v>
      </c>
      <c r="AX95" s="11">
        <f t="shared" si="46"/>
        <v>0</v>
      </c>
    </row>
    <row r="96" spans="4:50" x14ac:dyDescent="0.25">
      <c r="D96" s="12" t="s">
        <v>110</v>
      </c>
      <c r="E96" s="2">
        <v>487</v>
      </c>
      <c r="G96" s="27" t="s">
        <v>110</v>
      </c>
      <c r="H96" s="8">
        <v>407</v>
      </c>
      <c r="I96" s="2">
        <f t="shared" ref="I96:I100" si="47">+E96-H96</f>
        <v>80</v>
      </c>
      <c r="N96" s="12" t="s">
        <v>188</v>
      </c>
      <c r="O96" s="2"/>
      <c r="P96" s="2">
        <v>24</v>
      </c>
      <c r="Q96" s="2">
        <v>13</v>
      </c>
      <c r="R96" s="2">
        <v>6</v>
      </c>
      <c r="S96" s="2">
        <v>40</v>
      </c>
      <c r="T96" s="2">
        <v>27</v>
      </c>
      <c r="U96" s="2">
        <v>40</v>
      </c>
      <c r="V96" s="2">
        <v>27</v>
      </c>
      <c r="W96" s="2">
        <v>5</v>
      </c>
      <c r="X96" s="2"/>
      <c r="Y96" s="2">
        <v>15</v>
      </c>
      <c r="Z96" s="2"/>
      <c r="AA96" s="2">
        <v>17</v>
      </c>
      <c r="AB96" s="2">
        <v>44</v>
      </c>
      <c r="AC96" s="2">
        <v>48</v>
      </c>
      <c r="AD96" s="2">
        <v>65</v>
      </c>
      <c r="AE96" s="2">
        <v>45</v>
      </c>
      <c r="AF96" s="2">
        <v>18</v>
      </c>
      <c r="AG96" s="2">
        <v>28</v>
      </c>
      <c r="AH96" s="2">
        <v>44</v>
      </c>
      <c r="AI96" s="2">
        <v>46</v>
      </c>
      <c r="AJ96" s="2">
        <v>39</v>
      </c>
      <c r="AK96" s="2">
        <v>36</v>
      </c>
      <c r="AL96" s="2">
        <v>35</v>
      </c>
      <c r="AM96" s="2">
        <v>26</v>
      </c>
      <c r="AN96" s="2">
        <v>14</v>
      </c>
      <c r="AO96" s="2">
        <v>82</v>
      </c>
      <c r="AP96" s="2">
        <v>38</v>
      </c>
      <c r="AQ96" s="2">
        <v>30</v>
      </c>
      <c r="AR96" s="2">
        <v>41</v>
      </c>
      <c r="AS96" s="2">
        <v>63</v>
      </c>
      <c r="AT96" s="2">
        <v>30</v>
      </c>
      <c r="AU96" s="2">
        <v>56</v>
      </c>
      <c r="AV96" s="2">
        <v>5</v>
      </c>
      <c r="AW96" s="2">
        <v>1047</v>
      </c>
      <c r="AX96" s="11">
        <f t="shared" si="46"/>
        <v>7.6799999999999993E-2</v>
      </c>
    </row>
    <row r="97" spans="2:50" x14ac:dyDescent="0.25">
      <c r="D97" s="12" t="s">
        <v>57</v>
      </c>
      <c r="E97" s="2">
        <v>826</v>
      </c>
      <c r="G97" s="27" t="s">
        <v>57</v>
      </c>
      <c r="H97" s="8">
        <v>675</v>
      </c>
      <c r="I97" s="2">
        <f t="shared" si="47"/>
        <v>151</v>
      </c>
      <c r="N97" s="12" t="s">
        <v>110</v>
      </c>
      <c r="O97" s="2"/>
      <c r="P97" s="2">
        <v>5</v>
      </c>
      <c r="Q97" s="2">
        <v>15</v>
      </c>
      <c r="R97" s="2">
        <v>97</v>
      </c>
      <c r="S97" s="2">
        <v>66</v>
      </c>
      <c r="T97" s="2">
        <v>30</v>
      </c>
      <c r="U97" s="2">
        <v>22</v>
      </c>
      <c r="V97" s="2"/>
      <c r="W97" s="2">
        <v>21</v>
      </c>
      <c r="X97" s="2">
        <v>18</v>
      </c>
      <c r="Y97" s="2">
        <v>5</v>
      </c>
      <c r="Z97" s="2"/>
      <c r="AA97" s="2">
        <v>17</v>
      </c>
      <c r="AB97" s="2">
        <v>15</v>
      </c>
      <c r="AC97" s="2">
        <v>27</v>
      </c>
      <c r="AD97" s="2">
        <v>38</v>
      </c>
      <c r="AE97" s="2"/>
      <c r="AF97" s="2">
        <v>6</v>
      </c>
      <c r="AG97" s="2">
        <v>9</v>
      </c>
      <c r="AH97" s="2">
        <v>11</v>
      </c>
      <c r="AI97" s="2"/>
      <c r="AJ97" s="2">
        <v>4</v>
      </c>
      <c r="AK97" s="2">
        <v>7</v>
      </c>
      <c r="AL97" s="2"/>
      <c r="AM97" s="2">
        <v>10</v>
      </c>
      <c r="AN97" s="2"/>
      <c r="AO97" s="2">
        <v>19</v>
      </c>
      <c r="AP97" s="2">
        <v>16</v>
      </c>
      <c r="AQ97" s="2">
        <v>2</v>
      </c>
      <c r="AR97" s="2">
        <v>2</v>
      </c>
      <c r="AS97" s="2">
        <v>6</v>
      </c>
      <c r="AT97" s="2"/>
      <c r="AU97" s="2">
        <v>4</v>
      </c>
      <c r="AV97" s="2">
        <v>15</v>
      </c>
      <c r="AW97" s="2">
        <v>487</v>
      </c>
      <c r="AX97" s="11">
        <f t="shared" si="46"/>
        <v>4.3200000000000002E-2</v>
      </c>
    </row>
    <row r="98" spans="2:50" x14ac:dyDescent="0.25">
      <c r="D98" s="12" t="s">
        <v>17</v>
      </c>
      <c r="E98" s="2">
        <v>4281</v>
      </c>
      <c r="G98" s="27" t="s">
        <v>17</v>
      </c>
      <c r="H98" s="8">
        <v>5667</v>
      </c>
      <c r="I98" s="2">
        <f t="shared" si="47"/>
        <v>-1386</v>
      </c>
      <c r="N98" s="12" t="s">
        <v>57</v>
      </c>
      <c r="O98" s="2"/>
      <c r="P98" s="2">
        <v>36</v>
      </c>
      <c r="Q98" s="2">
        <v>25</v>
      </c>
      <c r="R98" s="2">
        <v>69</v>
      </c>
      <c r="S98" s="2">
        <v>57</v>
      </c>
      <c r="T98" s="2">
        <v>86</v>
      </c>
      <c r="U98" s="2">
        <v>61</v>
      </c>
      <c r="V98" s="2">
        <v>32</v>
      </c>
      <c r="W98" s="2">
        <v>27</v>
      </c>
      <c r="X98" s="2">
        <v>10</v>
      </c>
      <c r="Y98" s="2">
        <v>33</v>
      </c>
      <c r="Z98" s="2">
        <v>6</v>
      </c>
      <c r="AA98" s="2">
        <v>19</v>
      </c>
      <c r="AB98" s="2">
        <v>33</v>
      </c>
      <c r="AC98" s="2">
        <v>65</v>
      </c>
      <c r="AD98" s="2">
        <v>38</v>
      </c>
      <c r="AE98" s="2">
        <v>16</v>
      </c>
      <c r="AF98" s="2">
        <v>14</v>
      </c>
      <c r="AG98" s="2">
        <v>10</v>
      </c>
      <c r="AH98" s="2">
        <v>21</v>
      </c>
      <c r="AI98" s="2">
        <v>12</v>
      </c>
      <c r="AJ98" s="2">
        <v>15</v>
      </c>
      <c r="AK98" s="2">
        <v>6</v>
      </c>
      <c r="AL98" s="2">
        <v>19</v>
      </c>
      <c r="AM98" s="2">
        <v>25</v>
      </c>
      <c r="AN98" s="2">
        <v>7</v>
      </c>
      <c r="AO98" s="2">
        <v>13</v>
      </c>
      <c r="AP98" s="2">
        <v>18</v>
      </c>
      <c r="AQ98" s="2">
        <v>8</v>
      </c>
      <c r="AR98" s="2">
        <v>12</v>
      </c>
      <c r="AS98" s="2">
        <v>13</v>
      </c>
      <c r="AT98" s="2"/>
      <c r="AU98" s="2">
        <v>6</v>
      </c>
      <c r="AV98" s="2">
        <v>14</v>
      </c>
      <c r="AW98" s="2">
        <v>826</v>
      </c>
      <c r="AX98" s="11">
        <f t="shared" si="46"/>
        <v>0.104</v>
      </c>
    </row>
    <row r="99" spans="2:50" x14ac:dyDescent="0.25">
      <c r="D99" s="12" t="s">
        <v>25</v>
      </c>
      <c r="E99" s="2">
        <v>983</v>
      </c>
      <c r="G99" s="27" t="s">
        <v>25</v>
      </c>
      <c r="H99" s="8">
        <v>1084</v>
      </c>
      <c r="I99" s="2">
        <f t="shared" si="47"/>
        <v>-101</v>
      </c>
      <c r="N99" s="12" t="s">
        <v>17</v>
      </c>
      <c r="O99" s="2"/>
      <c r="P99" s="2">
        <v>56</v>
      </c>
      <c r="Q99" s="2">
        <v>172</v>
      </c>
      <c r="R99" s="2">
        <v>372</v>
      </c>
      <c r="S99" s="2">
        <v>291</v>
      </c>
      <c r="T99" s="2">
        <v>223</v>
      </c>
      <c r="U99" s="2">
        <v>140</v>
      </c>
      <c r="V99" s="2">
        <v>116</v>
      </c>
      <c r="W99" s="2">
        <v>71</v>
      </c>
      <c r="X99" s="2">
        <v>33</v>
      </c>
      <c r="Y99" s="2">
        <v>109</v>
      </c>
      <c r="Z99" s="2">
        <v>32</v>
      </c>
      <c r="AA99" s="2">
        <v>40</v>
      </c>
      <c r="AB99" s="2">
        <v>149</v>
      </c>
      <c r="AC99" s="2">
        <v>169</v>
      </c>
      <c r="AD99" s="2">
        <v>220</v>
      </c>
      <c r="AE99" s="2">
        <v>85</v>
      </c>
      <c r="AF99" s="2">
        <v>113</v>
      </c>
      <c r="AG99" s="2">
        <v>169</v>
      </c>
      <c r="AH99" s="2">
        <v>113</v>
      </c>
      <c r="AI99" s="2">
        <v>86</v>
      </c>
      <c r="AJ99" s="2">
        <v>81</v>
      </c>
      <c r="AK99" s="2">
        <v>152</v>
      </c>
      <c r="AL99" s="2">
        <v>103</v>
      </c>
      <c r="AM99" s="2">
        <v>98</v>
      </c>
      <c r="AN99" s="2">
        <v>25</v>
      </c>
      <c r="AO99" s="2">
        <v>304</v>
      </c>
      <c r="AP99" s="2">
        <v>195</v>
      </c>
      <c r="AQ99" s="2">
        <v>56</v>
      </c>
      <c r="AR99" s="2">
        <v>102</v>
      </c>
      <c r="AS99" s="2">
        <v>95</v>
      </c>
      <c r="AT99" s="2">
        <v>72</v>
      </c>
      <c r="AU99" s="2">
        <v>127</v>
      </c>
      <c r="AV99" s="2">
        <v>112</v>
      </c>
      <c r="AW99" s="2">
        <v>4281</v>
      </c>
      <c r="AX99" s="11">
        <f t="shared" si="46"/>
        <v>0.27039999999999997</v>
      </c>
    </row>
    <row r="100" spans="2:50" ht="16.5" thickBot="1" x14ac:dyDescent="0.3">
      <c r="D100" s="12" t="s">
        <v>20</v>
      </c>
      <c r="E100" s="2">
        <v>2878</v>
      </c>
      <c r="G100" s="27" t="s">
        <v>20</v>
      </c>
      <c r="H100" s="8">
        <v>2698</v>
      </c>
      <c r="I100" s="2">
        <f t="shared" si="47"/>
        <v>180</v>
      </c>
      <c r="N100" s="12" t="s">
        <v>25</v>
      </c>
      <c r="O100" s="2">
        <v>5</v>
      </c>
      <c r="P100" s="2">
        <v>18</v>
      </c>
      <c r="Q100" s="2">
        <v>25</v>
      </c>
      <c r="R100" s="2">
        <v>181</v>
      </c>
      <c r="S100" s="2">
        <v>57</v>
      </c>
      <c r="T100" s="2">
        <v>98</v>
      </c>
      <c r="U100" s="2">
        <v>20</v>
      </c>
      <c r="V100" s="2"/>
      <c r="W100" s="2">
        <v>17</v>
      </c>
      <c r="X100" s="2">
        <v>27</v>
      </c>
      <c r="Y100" s="2">
        <v>16</v>
      </c>
      <c r="Z100" s="2">
        <v>6</v>
      </c>
      <c r="AA100" s="2">
        <v>46</v>
      </c>
      <c r="AB100" s="2">
        <v>93</v>
      </c>
      <c r="AC100" s="2">
        <v>21</v>
      </c>
      <c r="AD100" s="2">
        <v>115</v>
      </c>
      <c r="AE100" s="2">
        <v>26</v>
      </c>
      <c r="AF100" s="2">
        <v>17</v>
      </c>
      <c r="AG100" s="2">
        <v>39</v>
      </c>
      <c r="AH100" s="2">
        <v>22</v>
      </c>
      <c r="AI100" s="2">
        <v>5</v>
      </c>
      <c r="AJ100" s="2">
        <v>20</v>
      </c>
      <c r="AK100" s="2">
        <v>8</v>
      </c>
      <c r="AL100" s="2">
        <v>10</v>
      </c>
      <c r="AM100" s="2">
        <v>9</v>
      </c>
      <c r="AN100" s="2">
        <v>15</v>
      </c>
      <c r="AO100" s="2">
        <v>6</v>
      </c>
      <c r="AP100" s="2">
        <v>4</v>
      </c>
      <c r="AQ100" s="2">
        <v>5</v>
      </c>
      <c r="AR100" s="2">
        <v>10</v>
      </c>
      <c r="AS100" s="2">
        <v>2</v>
      </c>
      <c r="AT100" s="2">
        <v>7</v>
      </c>
      <c r="AU100" s="2">
        <v>7</v>
      </c>
      <c r="AV100" s="2">
        <v>26</v>
      </c>
      <c r="AW100" s="2">
        <v>983</v>
      </c>
      <c r="AX100" s="11">
        <f t="shared" si="46"/>
        <v>3.3599999999999998E-2</v>
      </c>
    </row>
    <row r="101" spans="2:50" ht="16.5" thickTop="1" x14ac:dyDescent="0.25">
      <c r="D101" s="12" t="s">
        <v>2843</v>
      </c>
      <c r="E101" s="2">
        <v>14656</v>
      </c>
      <c r="G101" s="13" t="s">
        <v>2843</v>
      </c>
      <c r="H101" s="29">
        <f>SUM(H92:H100)</f>
        <v>14298</v>
      </c>
      <c r="I101" s="2">
        <f t="shared" ref="I101" si="48">+H101-E101</f>
        <v>-358</v>
      </c>
      <c r="N101" s="12" t="s">
        <v>20</v>
      </c>
      <c r="O101" s="2">
        <v>5</v>
      </c>
      <c r="P101" s="2">
        <v>23</v>
      </c>
      <c r="Q101" s="2">
        <v>75</v>
      </c>
      <c r="R101" s="2">
        <v>170</v>
      </c>
      <c r="S101" s="2">
        <v>130</v>
      </c>
      <c r="T101" s="2">
        <v>127</v>
      </c>
      <c r="U101" s="2">
        <v>64</v>
      </c>
      <c r="V101" s="2">
        <v>21</v>
      </c>
      <c r="W101" s="2">
        <v>15</v>
      </c>
      <c r="X101" s="2">
        <v>8</v>
      </c>
      <c r="Y101" s="2">
        <v>56</v>
      </c>
      <c r="Z101" s="2">
        <v>41</v>
      </c>
      <c r="AA101" s="2">
        <v>92</v>
      </c>
      <c r="AB101" s="2">
        <v>75</v>
      </c>
      <c r="AC101" s="2">
        <v>119</v>
      </c>
      <c r="AD101" s="2">
        <v>138</v>
      </c>
      <c r="AE101" s="2">
        <v>136</v>
      </c>
      <c r="AF101" s="2">
        <v>69</v>
      </c>
      <c r="AG101" s="2">
        <v>78</v>
      </c>
      <c r="AH101" s="2">
        <v>68</v>
      </c>
      <c r="AI101" s="2">
        <v>130</v>
      </c>
      <c r="AJ101" s="2">
        <v>50</v>
      </c>
      <c r="AK101" s="2">
        <v>99</v>
      </c>
      <c r="AL101" s="2">
        <v>246</v>
      </c>
      <c r="AM101" s="2">
        <v>168</v>
      </c>
      <c r="AN101" s="2">
        <v>42</v>
      </c>
      <c r="AO101" s="2">
        <v>138</v>
      </c>
      <c r="AP101" s="2">
        <v>84</v>
      </c>
      <c r="AQ101" s="2">
        <v>25</v>
      </c>
      <c r="AR101" s="2">
        <v>54</v>
      </c>
      <c r="AS101" s="2">
        <v>69</v>
      </c>
      <c r="AT101" s="2">
        <v>72</v>
      </c>
      <c r="AU101" s="2">
        <v>73</v>
      </c>
      <c r="AV101" s="2">
        <v>118</v>
      </c>
      <c r="AW101" s="2">
        <v>2878</v>
      </c>
      <c r="AX101" s="11">
        <f t="shared" si="46"/>
        <v>0.19040000000000001</v>
      </c>
    </row>
    <row r="102" spans="2:50" x14ac:dyDescent="0.25">
      <c r="N102" s="12" t="s">
        <v>2843</v>
      </c>
      <c r="O102" s="2">
        <v>10</v>
      </c>
      <c r="P102" s="2">
        <v>299</v>
      </c>
      <c r="Q102" s="2">
        <v>546</v>
      </c>
      <c r="R102" s="2">
        <v>1366</v>
      </c>
      <c r="S102" s="2">
        <v>937</v>
      </c>
      <c r="T102" s="2">
        <v>902</v>
      </c>
      <c r="U102" s="2">
        <v>466</v>
      </c>
      <c r="V102" s="2">
        <v>264</v>
      </c>
      <c r="W102" s="2">
        <v>200</v>
      </c>
      <c r="X102" s="2">
        <v>197</v>
      </c>
      <c r="Y102" s="2">
        <v>440</v>
      </c>
      <c r="Z102" s="2">
        <v>122</v>
      </c>
      <c r="AA102" s="2">
        <v>298</v>
      </c>
      <c r="AB102" s="2">
        <v>588</v>
      </c>
      <c r="AC102" s="2">
        <v>625</v>
      </c>
      <c r="AD102" s="2">
        <v>1015</v>
      </c>
      <c r="AE102" s="2">
        <v>412</v>
      </c>
      <c r="AF102" s="2">
        <v>284</v>
      </c>
      <c r="AG102" s="2">
        <v>382</v>
      </c>
      <c r="AH102" s="2">
        <v>353</v>
      </c>
      <c r="AI102" s="2">
        <v>342</v>
      </c>
      <c r="AJ102" s="2">
        <v>302</v>
      </c>
      <c r="AK102" s="2">
        <v>404</v>
      </c>
      <c r="AL102" s="2">
        <v>459</v>
      </c>
      <c r="AM102" s="2">
        <v>379</v>
      </c>
      <c r="AN102" s="2">
        <v>151</v>
      </c>
      <c r="AO102" s="2">
        <v>649</v>
      </c>
      <c r="AP102" s="2">
        <v>542</v>
      </c>
      <c r="AQ102" s="2">
        <v>198</v>
      </c>
      <c r="AR102" s="2">
        <v>295</v>
      </c>
      <c r="AS102" s="2">
        <v>296</v>
      </c>
      <c r="AT102" s="2">
        <v>224</v>
      </c>
      <c r="AU102" s="2">
        <v>345</v>
      </c>
      <c r="AV102" s="2">
        <v>364</v>
      </c>
      <c r="AW102" s="2">
        <v>14656</v>
      </c>
    </row>
    <row r="104" spans="2:50" x14ac:dyDescent="0.25">
      <c r="D104" s="31" t="s">
        <v>3363</v>
      </c>
      <c r="E104" s="30">
        <v>2026</v>
      </c>
      <c r="F104" s="30">
        <v>2025</v>
      </c>
      <c r="G104" s="30" t="s">
        <v>3362</v>
      </c>
    </row>
    <row r="105" spans="2:50" x14ac:dyDescent="0.25">
      <c r="B105" s="33" t="s">
        <v>5343</v>
      </c>
      <c r="D105" s="27" t="s">
        <v>48</v>
      </c>
      <c r="E105" s="8">
        <v>853</v>
      </c>
      <c r="F105" s="9">
        <v>778</v>
      </c>
      <c r="G105" s="2">
        <f>+E105-F105</f>
        <v>75</v>
      </c>
    </row>
    <row r="106" spans="2:50" x14ac:dyDescent="0.25">
      <c r="B106" s="33">
        <f>[1]refresh!$K$114</f>
        <v>0</v>
      </c>
      <c r="D106" s="27" t="s">
        <v>63</v>
      </c>
      <c r="E106" s="8">
        <v>3260</v>
      </c>
      <c r="F106" s="9">
        <v>1390</v>
      </c>
      <c r="G106" s="2">
        <f t="shared" ref="G106:G113" si="49">+E106-F106</f>
        <v>1870</v>
      </c>
    </row>
    <row r="107" spans="2:50" x14ac:dyDescent="0.25">
      <c r="D107" s="27" t="s">
        <v>690</v>
      </c>
      <c r="E107" s="8">
        <v>41</v>
      </c>
      <c r="F107" s="9">
        <v>73</v>
      </c>
      <c r="G107" s="2">
        <f t="shared" si="49"/>
        <v>-32</v>
      </c>
    </row>
    <row r="108" spans="2:50" x14ac:dyDescent="0.25">
      <c r="D108" s="27" t="s">
        <v>188</v>
      </c>
      <c r="E108" s="8">
        <v>1047</v>
      </c>
      <c r="F108" s="9">
        <v>1739</v>
      </c>
      <c r="G108" s="2">
        <f t="shared" si="49"/>
        <v>-692</v>
      </c>
    </row>
    <row r="109" spans="2:50" x14ac:dyDescent="0.25">
      <c r="D109" s="27" t="s">
        <v>110</v>
      </c>
      <c r="E109" s="8">
        <v>487</v>
      </c>
      <c r="F109" s="9">
        <v>416</v>
      </c>
      <c r="G109" s="2">
        <f t="shared" si="49"/>
        <v>71</v>
      </c>
    </row>
    <row r="110" spans="2:50" x14ac:dyDescent="0.25">
      <c r="D110" s="27" t="s">
        <v>57</v>
      </c>
      <c r="E110" s="8">
        <v>826</v>
      </c>
      <c r="F110" s="9">
        <v>719</v>
      </c>
      <c r="G110" s="2">
        <f t="shared" si="49"/>
        <v>107</v>
      </c>
    </row>
    <row r="111" spans="2:50" x14ac:dyDescent="0.25">
      <c r="D111" s="27" t="s">
        <v>17</v>
      </c>
      <c r="E111" s="8">
        <v>4281</v>
      </c>
      <c r="F111" s="9">
        <v>6381</v>
      </c>
      <c r="G111" s="2">
        <f t="shared" si="49"/>
        <v>-2100</v>
      </c>
    </row>
    <row r="112" spans="2:50" x14ac:dyDescent="0.25">
      <c r="D112" s="27" t="s">
        <v>25</v>
      </c>
      <c r="E112" s="8">
        <v>983</v>
      </c>
      <c r="F112" s="9">
        <v>1121</v>
      </c>
      <c r="G112" s="2">
        <f t="shared" si="49"/>
        <v>-138</v>
      </c>
    </row>
    <row r="113" spans="4:32" ht="16.5" thickBot="1" x14ac:dyDescent="0.3">
      <c r="D113" s="27" t="s">
        <v>20</v>
      </c>
      <c r="E113" s="8">
        <v>2878</v>
      </c>
      <c r="F113" s="9">
        <v>3016</v>
      </c>
      <c r="G113" s="2">
        <f t="shared" si="49"/>
        <v>-138</v>
      </c>
    </row>
    <row r="114" spans="4:32" ht="16.5" thickTop="1" x14ac:dyDescent="0.25">
      <c r="D114" s="28" t="s">
        <v>2843</v>
      </c>
      <c r="E114" s="29">
        <f>SUM(E105:E113)</f>
        <v>14656</v>
      </c>
      <c r="F114" s="29">
        <f>SUM(F105:F113)</f>
        <v>15633</v>
      </c>
      <c r="G114" s="29">
        <f>SUM(G105:G113)</f>
        <v>-977</v>
      </c>
    </row>
    <row r="117" spans="4:32" x14ac:dyDescent="0.25">
      <c r="D117" t="s">
        <v>3559</v>
      </c>
      <c r="F117" s="1">
        <f>10+13</f>
        <v>23</v>
      </c>
      <c r="G117" s="1">
        <f>18+9+8+22</f>
        <v>57</v>
      </c>
      <c r="H117" s="1">
        <f>22+23</f>
        <v>45</v>
      </c>
    </row>
    <row r="118" spans="4:32" ht="31.5" x14ac:dyDescent="0.25">
      <c r="F118" t="s">
        <v>3552</v>
      </c>
      <c r="G118" s="32" t="s">
        <v>3554</v>
      </c>
      <c r="H118" t="s">
        <v>3553</v>
      </c>
      <c r="P118" t="s">
        <v>3563</v>
      </c>
      <c r="Q118" t="s">
        <v>3564</v>
      </c>
      <c r="R118" t="s">
        <v>3566</v>
      </c>
      <c r="S118" t="s">
        <v>3565</v>
      </c>
      <c r="T118" t="s">
        <v>3567</v>
      </c>
      <c r="U118" t="s">
        <v>3568</v>
      </c>
      <c r="V118" t="s">
        <v>3569</v>
      </c>
    </row>
    <row r="119" spans="4:32" x14ac:dyDescent="0.25">
      <c r="D119" s="31" t="s">
        <v>3363</v>
      </c>
      <c r="E119" s="31" t="s">
        <v>3560</v>
      </c>
      <c r="F119" s="31" t="s">
        <v>3549</v>
      </c>
      <c r="G119" s="31" t="s">
        <v>3550</v>
      </c>
      <c r="H119" s="31" t="s">
        <v>3551</v>
      </c>
      <c r="I119" s="31"/>
      <c r="J119" s="31"/>
      <c r="K119" s="31"/>
      <c r="N119" s="31" t="s">
        <v>3560</v>
      </c>
      <c r="O119" s="31" t="s">
        <v>3363</v>
      </c>
      <c r="P119">
        <v>21</v>
      </c>
      <c r="Q119">
        <v>22</v>
      </c>
      <c r="R119">
        <v>23</v>
      </c>
      <c r="S119">
        <v>24</v>
      </c>
      <c r="T119">
        <v>25</v>
      </c>
      <c r="U119">
        <v>26</v>
      </c>
      <c r="V119">
        <v>27</v>
      </c>
      <c r="W119">
        <v>28</v>
      </c>
      <c r="X119">
        <v>29</v>
      </c>
      <c r="Y119">
        <v>30</v>
      </c>
      <c r="Z119">
        <v>31</v>
      </c>
      <c r="AA119">
        <v>32</v>
      </c>
      <c r="AB119">
        <v>33</v>
      </c>
      <c r="AC119">
        <v>34</v>
      </c>
      <c r="AD119">
        <v>35</v>
      </c>
      <c r="AE119">
        <v>36</v>
      </c>
      <c r="AF119">
        <v>37</v>
      </c>
    </row>
    <row r="120" spans="4:32" x14ac:dyDescent="0.25">
      <c r="D120" s="27" t="s">
        <v>48</v>
      </c>
      <c r="E120">
        <v>18</v>
      </c>
      <c r="F120" s="11">
        <f>(F135/($E120*F$117))</f>
        <v>4.5893719806763288E-2</v>
      </c>
      <c r="G120" s="11">
        <f>(G135/($E120*G$117))</f>
        <v>0.32553606237816762</v>
      </c>
      <c r="H120" s="11">
        <f>(H135/($E120*H$117))</f>
        <v>0.60246913580246919</v>
      </c>
      <c r="N120">
        <v>18</v>
      </c>
      <c r="O120" s="27" t="s">
        <v>48</v>
      </c>
      <c r="P120" s="11">
        <f>P136/(7*$N120)</f>
        <v>0</v>
      </c>
      <c r="Q120" s="11">
        <f t="shared" ref="Q120:AF128" si="50">Q136/(7*$N120)</f>
        <v>0</v>
      </c>
      <c r="R120" s="11">
        <f t="shared" si="50"/>
        <v>0</v>
      </c>
      <c r="S120" s="11">
        <f t="shared" si="50"/>
        <v>0</v>
      </c>
      <c r="T120" s="11">
        <f t="shared" si="50"/>
        <v>0.22222222222222221</v>
      </c>
      <c r="U120" s="11">
        <f t="shared" si="50"/>
        <v>0.59523809523809523</v>
      </c>
      <c r="V120" s="11">
        <f t="shared" si="50"/>
        <v>0.60317460317460314</v>
      </c>
      <c r="W120" s="11">
        <f t="shared" si="50"/>
        <v>0.3888888888888889</v>
      </c>
      <c r="X120" s="11">
        <f t="shared" si="50"/>
        <v>0.36507936507936506</v>
      </c>
      <c r="Y120" s="11">
        <f t="shared" si="50"/>
        <v>1.0555555555555556</v>
      </c>
      <c r="Z120" s="11">
        <f t="shared" si="50"/>
        <v>0.6428571428571429</v>
      </c>
      <c r="AA120" s="11">
        <f t="shared" si="50"/>
        <v>0.23809523809523808</v>
      </c>
      <c r="AB120" s="11">
        <f t="shared" si="50"/>
        <v>0.37301587301587302</v>
      </c>
      <c r="AC120" s="11">
        <f t="shared" si="50"/>
        <v>0.27777777777777779</v>
      </c>
      <c r="AD120" s="11">
        <f t="shared" si="50"/>
        <v>0.22222222222222221</v>
      </c>
      <c r="AE120" s="11">
        <f t="shared" si="50"/>
        <v>8.7301587301587297E-2</v>
      </c>
      <c r="AF120" s="11">
        <f t="shared" si="50"/>
        <v>0</v>
      </c>
    </row>
    <row r="121" spans="4:32" x14ac:dyDescent="0.25">
      <c r="D121" s="27" t="s">
        <v>63</v>
      </c>
      <c r="E121">
        <v>62</v>
      </c>
      <c r="F121" s="11">
        <f t="shared" ref="F121:G128" si="51">(F136/($E121*F$117))</f>
        <v>5.6802244039270686E-2</v>
      </c>
      <c r="G121" s="11">
        <f t="shared" si="51"/>
        <v>0.37775891341256368</v>
      </c>
      <c r="H121" s="11">
        <f t="shared" ref="H121" si="52">(H136/($E121*H$117))</f>
        <v>0.68960573476702514</v>
      </c>
      <c r="N121">
        <v>62</v>
      </c>
      <c r="O121" s="27" t="s">
        <v>63</v>
      </c>
      <c r="P121" s="11">
        <f t="shared" ref="P121:AE128" si="53">P137/(7*$N121)</f>
        <v>0</v>
      </c>
      <c r="Q121" s="11">
        <f t="shared" si="53"/>
        <v>2.0737327188940093E-2</v>
      </c>
      <c r="R121" s="11">
        <f t="shared" si="53"/>
        <v>5.7603686635944701E-2</v>
      </c>
      <c r="S121" s="11">
        <f t="shared" si="53"/>
        <v>2.3041474654377881E-2</v>
      </c>
      <c r="T121" s="11">
        <f t="shared" si="53"/>
        <v>9.9078341013824886E-2</v>
      </c>
      <c r="U121" s="11">
        <f t="shared" si="53"/>
        <v>0.45391705069124422</v>
      </c>
      <c r="V121" s="11">
        <f t="shared" si="53"/>
        <v>0.62903225806451613</v>
      </c>
      <c r="W121" s="11">
        <f t="shared" si="53"/>
        <v>0.34562211981566821</v>
      </c>
      <c r="X121" s="11">
        <f t="shared" si="53"/>
        <v>0.44700460829493088</v>
      </c>
      <c r="Y121" s="11">
        <f t="shared" si="53"/>
        <v>0.70737327188940091</v>
      </c>
      <c r="Z121" s="11">
        <f t="shared" si="53"/>
        <v>0.62672811059907829</v>
      </c>
      <c r="AA121" s="11">
        <f t="shared" si="53"/>
        <v>0.32718894009216593</v>
      </c>
      <c r="AB121" s="11">
        <f t="shared" si="53"/>
        <v>0.4447004608294931</v>
      </c>
      <c r="AC121" s="11">
        <f t="shared" si="53"/>
        <v>0.35023041474654376</v>
      </c>
      <c r="AD121" s="11">
        <f t="shared" si="53"/>
        <v>0.31105990783410137</v>
      </c>
      <c r="AE121" s="11">
        <f t="shared" si="53"/>
        <v>0.12442396313364056</v>
      </c>
      <c r="AF121" s="11">
        <f t="shared" si="50"/>
        <v>2.9953917050691243E-2</v>
      </c>
    </row>
    <row r="122" spans="4:32" x14ac:dyDescent="0.25">
      <c r="D122" s="27" t="s">
        <v>690</v>
      </c>
      <c r="E122">
        <v>4</v>
      </c>
      <c r="F122" s="11">
        <f t="shared" si="51"/>
        <v>9.7826086956521743E-2</v>
      </c>
      <c r="G122" s="11">
        <f t="shared" si="51"/>
        <v>3.0701754385964911E-2</v>
      </c>
      <c r="H122" s="11">
        <f t="shared" ref="H122" si="54">(H137/($E122*H$117))</f>
        <v>0.15</v>
      </c>
      <c r="N122">
        <v>4</v>
      </c>
      <c r="O122" s="27" t="s">
        <v>690</v>
      </c>
      <c r="P122" s="11">
        <f t="shared" si="53"/>
        <v>0.17857142857142858</v>
      </c>
      <c r="Q122" s="11">
        <f t="shared" si="50"/>
        <v>0</v>
      </c>
      <c r="R122" s="11">
        <f t="shared" si="50"/>
        <v>0</v>
      </c>
      <c r="S122" s="11">
        <f t="shared" si="50"/>
        <v>0.2857142857142857</v>
      </c>
      <c r="T122" s="11">
        <f t="shared" si="50"/>
        <v>0</v>
      </c>
      <c r="U122" s="11">
        <f t="shared" si="50"/>
        <v>0</v>
      </c>
      <c r="V122" s="11">
        <f t="shared" si="50"/>
        <v>0.21428571428571427</v>
      </c>
      <c r="W122" s="11">
        <f t="shared" si="50"/>
        <v>0</v>
      </c>
      <c r="X122" s="11">
        <f t="shared" si="50"/>
        <v>0</v>
      </c>
      <c r="Y122" s="11">
        <f t="shared" si="50"/>
        <v>0</v>
      </c>
      <c r="Z122" s="11">
        <f t="shared" si="50"/>
        <v>0</v>
      </c>
      <c r="AA122" s="11">
        <f t="shared" si="50"/>
        <v>0</v>
      </c>
      <c r="AB122" s="11">
        <f t="shared" si="50"/>
        <v>0</v>
      </c>
      <c r="AC122" s="11">
        <f t="shared" si="50"/>
        <v>0</v>
      </c>
      <c r="AD122" s="11">
        <f t="shared" si="50"/>
        <v>0.17857142857142858</v>
      </c>
      <c r="AE122" s="11">
        <f t="shared" si="50"/>
        <v>0</v>
      </c>
      <c r="AF122" s="11">
        <f t="shared" si="50"/>
        <v>0</v>
      </c>
    </row>
    <row r="123" spans="4:32" x14ac:dyDescent="0.25">
      <c r="D123" s="27" t="s">
        <v>188</v>
      </c>
      <c r="E123">
        <v>57</v>
      </c>
      <c r="F123" s="11">
        <f t="shared" si="51"/>
        <v>2.9748283752860413E-2</v>
      </c>
      <c r="G123" s="11">
        <f t="shared" si="51"/>
        <v>9.6029547553093259E-2</v>
      </c>
      <c r="H123" s="11">
        <f t="shared" ref="H123" si="55">(H138/($E123*H$117))</f>
        <v>0.27407407407407408</v>
      </c>
      <c r="N123">
        <v>57</v>
      </c>
      <c r="O123" s="27" t="s">
        <v>188</v>
      </c>
      <c r="P123" s="11">
        <f t="shared" si="53"/>
        <v>1.2531328320802004E-2</v>
      </c>
      <c r="Q123" s="11">
        <f t="shared" si="50"/>
        <v>0</v>
      </c>
      <c r="R123" s="11">
        <f t="shared" si="50"/>
        <v>1.7543859649122806E-2</v>
      </c>
      <c r="S123" s="11">
        <f t="shared" si="50"/>
        <v>3.5087719298245612E-2</v>
      </c>
      <c r="T123" s="11">
        <f t="shared" si="50"/>
        <v>5.0125313283208017E-2</v>
      </c>
      <c r="U123" s="11">
        <f t="shared" si="50"/>
        <v>8.771929824561403E-2</v>
      </c>
      <c r="V123" s="11">
        <f t="shared" si="50"/>
        <v>0.12030075187969924</v>
      </c>
      <c r="W123" s="11">
        <f t="shared" si="50"/>
        <v>3.007518796992481E-2</v>
      </c>
      <c r="X123" s="11">
        <f t="shared" si="50"/>
        <v>5.5137844611528819E-2</v>
      </c>
      <c r="Y123" s="11">
        <f t="shared" si="50"/>
        <v>0.10776942355889724</v>
      </c>
      <c r="Z123" s="11">
        <f t="shared" si="50"/>
        <v>3.7593984962406013E-2</v>
      </c>
      <c r="AA123" s="11">
        <f t="shared" si="50"/>
        <v>4.0100250626566414E-2</v>
      </c>
      <c r="AB123" s="11">
        <f t="shared" si="50"/>
        <v>0</v>
      </c>
      <c r="AC123" s="11">
        <f t="shared" si="50"/>
        <v>0.21553884711779447</v>
      </c>
      <c r="AD123" s="11">
        <f t="shared" si="50"/>
        <v>8.5213032581453629E-2</v>
      </c>
      <c r="AE123" s="11">
        <f t="shared" si="50"/>
        <v>4.7619047619047616E-2</v>
      </c>
      <c r="AF123" s="11">
        <f t="shared" si="50"/>
        <v>1.7543859649122806E-2</v>
      </c>
    </row>
    <row r="124" spans="4:32" x14ac:dyDescent="0.25">
      <c r="D124" s="27" t="s">
        <v>110</v>
      </c>
      <c r="E124">
        <v>8</v>
      </c>
      <c r="F124" s="11">
        <f t="shared" si="51"/>
        <v>0.14130434782608695</v>
      </c>
      <c r="G124" s="11">
        <f t="shared" si="51"/>
        <v>0.44298245614035087</v>
      </c>
      <c r="H124" s="11">
        <f t="shared" ref="H124" si="56">(H139/($E124*H$117))</f>
        <v>0.82499999999999996</v>
      </c>
      <c r="N124">
        <v>8</v>
      </c>
      <c r="O124" s="27" t="s">
        <v>110</v>
      </c>
      <c r="P124" s="11">
        <f t="shared" si="53"/>
        <v>8.9285714285714288E-2</v>
      </c>
      <c r="Q124" s="11">
        <f t="shared" si="50"/>
        <v>0</v>
      </c>
      <c r="R124" s="11">
        <f t="shared" si="50"/>
        <v>0</v>
      </c>
      <c r="S124" s="11">
        <f t="shared" si="50"/>
        <v>0</v>
      </c>
      <c r="T124" s="11">
        <f t="shared" si="50"/>
        <v>0.44642857142857145</v>
      </c>
      <c r="U124" s="11">
        <f t="shared" si="50"/>
        <v>0.6964285714285714</v>
      </c>
      <c r="V124" s="11">
        <f t="shared" si="50"/>
        <v>0.7321428571428571</v>
      </c>
      <c r="W124" s="11">
        <f t="shared" si="50"/>
        <v>0.26785714285714285</v>
      </c>
      <c r="X124" s="11">
        <f t="shared" si="50"/>
        <v>0.6964285714285714</v>
      </c>
      <c r="Y124" s="11">
        <f t="shared" si="50"/>
        <v>1.0178571428571428</v>
      </c>
      <c r="Z124" s="11">
        <f t="shared" si="50"/>
        <v>0.6071428571428571</v>
      </c>
      <c r="AA124" s="11">
        <f t="shared" si="50"/>
        <v>0.6607142857142857</v>
      </c>
      <c r="AB124" s="11">
        <f t="shared" si="50"/>
        <v>1.2678571428571428</v>
      </c>
      <c r="AC124" s="11">
        <f t="shared" si="50"/>
        <v>0.625</v>
      </c>
      <c r="AD124" s="11">
        <f t="shared" si="50"/>
        <v>0.5535714285714286</v>
      </c>
      <c r="AE124" s="11">
        <f t="shared" si="50"/>
        <v>0.125</v>
      </c>
      <c r="AF124" s="11">
        <f t="shared" si="50"/>
        <v>0</v>
      </c>
    </row>
    <row r="125" spans="4:32" x14ac:dyDescent="0.25">
      <c r="D125" s="27" t="s">
        <v>57</v>
      </c>
      <c r="E125">
        <v>13</v>
      </c>
      <c r="F125" s="11">
        <f t="shared" si="51"/>
        <v>0.15384615384615385</v>
      </c>
      <c r="G125" s="11">
        <f t="shared" si="51"/>
        <v>0.46018893387314441</v>
      </c>
      <c r="H125" s="11">
        <f t="shared" ref="H125" si="57">(H140/($E125*H$117))</f>
        <v>0.81709401709401708</v>
      </c>
      <c r="N125">
        <v>13</v>
      </c>
      <c r="O125" s="27" t="s">
        <v>57</v>
      </c>
      <c r="P125" s="11">
        <f t="shared" si="53"/>
        <v>0</v>
      </c>
      <c r="Q125" s="11">
        <f t="shared" si="50"/>
        <v>3.2967032967032968E-2</v>
      </c>
      <c r="R125" s="11">
        <f t="shared" si="50"/>
        <v>9.8901098901098897E-2</v>
      </c>
      <c r="S125" s="11">
        <f t="shared" si="50"/>
        <v>0.13186813186813187</v>
      </c>
      <c r="T125" s="11">
        <f t="shared" si="50"/>
        <v>0.25274725274725274</v>
      </c>
      <c r="U125" s="11">
        <f t="shared" si="50"/>
        <v>0.70329670329670335</v>
      </c>
      <c r="V125" s="11">
        <f t="shared" si="50"/>
        <v>0.5494505494505495</v>
      </c>
      <c r="W125" s="11">
        <f t="shared" si="50"/>
        <v>0.36263736263736263</v>
      </c>
      <c r="X125" s="11">
        <f t="shared" si="50"/>
        <v>0.68131868131868134</v>
      </c>
      <c r="Y125" s="11">
        <f t="shared" si="50"/>
        <v>0.79120879120879117</v>
      </c>
      <c r="Z125" s="11">
        <f t="shared" si="50"/>
        <v>0.74725274725274726</v>
      </c>
      <c r="AA125" s="11">
        <f t="shared" si="50"/>
        <v>0.65934065934065933</v>
      </c>
      <c r="AB125" s="11">
        <f t="shared" si="50"/>
        <v>1.054945054945055</v>
      </c>
      <c r="AC125" s="11">
        <f t="shared" si="50"/>
        <v>0.84615384615384615</v>
      </c>
      <c r="AD125" s="11">
        <f t="shared" si="50"/>
        <v>0.90109890109890112</v>
      </c>
      <c r="AE125" s="11">
        <f t="shared" si="50"/>
        <v>4.3956043956043959E-2</v>
      </c>
      <c r="AF125" s="11">
        <f t="shared" si="50"/>
        <v>0</v>
      </c>
    </row>
    <row r="126" spans="4:32" x14ac:dyDescent="0.25">
      <c r="D126" s="27" t="s">
        <v>17</v>
      </c>
      <c r="E126">
        <v>159</v>
      </c>
      <c r="F126" s="11">
        <f t="shared" si="51"/>
        <v>5.5783429040196883E-2</v>
      </c>
      <c r="G126" s="11">
        <f t="shared" si="51"/>
        <v>0.20655412115193644</v>
      </c>
      <c r="H126" s="11">
        <f t="shared" ref="H126" si="58">(H141/($E126*H$117))</f>
        <v>0.30705800139762401</v>
      </c>
      <c r="N126">
        <v>159</v>
      </c>
      <c r="O126" s="27" t="s">
        <v>17</v>
      </c>
      <c r="P126" s="11">
        <f t="shared" si="53"/>
        <v>0</v>
      </c>
      <c r="Q126" s="11">
        <f t="shared" si="50"/>
        <v>5.3908355795148251E-2</v>
      </c>
      <c r="R126" s="11">
        <f t="shared" si="50"/>
        <v>1.9766397124887692E-2</v>
      </c>
      <c r="S126" s="11">
        <f t="shared" si="50"/>
        <v>5.480682839173405E-2</v>
      </c>
      <c r="T126" s="11">
        <f t="shared" si="50"/>
        <v>8.445642407906559E-2</v>
      </c>
      <c r="U126" s="11">
        <f t="shared" si="50"/>
        <v>0.26864330637915546</v>
      </c>
      <c r="V126" s="11">
        <f t="shared" si="50"/>
        <v>0.27403414195867026</v>
      </c>
      <c r="W126" s="11">
        <f t="shared" si="50"/>
        <v>0.12488769092542677</v>
      </c>
      <c r="X126" s="11">
        <f t="shared" si="50"/>
        <v>0.18688230008984727</v>
      </c>
      <c r="Y126" s="11">
        <f t="shared" si="50"/>
        <v>0.21203953279424978</v>
      </c>
      <c r="Z126" s="11">
        <f t="shared" si="50"/>
        <v>0.24258760107816713</v>
      </c>
      <c r="AA126" s="11">
        <f t="shared" si="50"/>
        <v>0.1527403414195867</v>
      </c>
      <c r="AB126" s="11">
        <f t="shared" si="50"/>
        <v>0.12668463611859837</v>
      </c>
      <c r="AC126" s="11">
        <f t="shared" si="50"/>
        <v>0.13477088948787061</v>
      </c>
      <c r="AD126" s="11">
        <f t="shared" si="50"/>
        <v>7.8167115902964962E-2</v>
      </c>
      <c r="AE126" s="11">
        <f t="shared" si="50"/>
        <v>0.13566936208445643</v>
      </c>
      <c r="AF126" s="11">
        <f t="shared" si="50"/>
        <v>4.4923629829290209E-3</v>
      </c>
    </row>
    <row r="127" spans="4:32" x14ac:dyDescent="0.25">
      <c r="D127" s="27" t="s">
        <v>25</v>
      </c>
      <c r="E127">
        <v>20</v>
      </c>
      <c r="F127" s="11">
        <f t="shared" si="51"/>
        <v>6.7391304347826086E-2</v>
      </c>
      <c r="G127" s="11">
        <f t="shared" si="51"/>
        <v>0.2982456140350877</v>
      </c>
      <c r="H127" s="11">
        <f t="shared" ref="H127" si="59">(H142/($E127*H$117))</f>
        <v>0.66888888888888887</v>
      </c>
      <c r="N127">
        <v>20</v>
      </c>
      <c r="O127" s="27" t="s">
        <v>25</v>
      </c>
      <c r="P127" s="11">
        <f t="shared" si="53"/>
        <v>0</v>
      </c>
      <c r="Q127" s="11">
        <f t="shared" si="50"/>
        <v>0</v>
      </c>
      <c r="R127" s="11">
        <f t="shared" si="50"/>
        <v>0</v>
      </c>
      <c r="S127" s="11">
        <f t="shared" si="50"/>
        <v>7.1428571428571425E-2</v>
      </c>
      <c r="T127" s="11">
        <f t="shared" si="50"/>
        <v>0.1</v>
      </c>
      <c r="U127" s="11">
        <f t="shared" si="50"/>
        <v>0.39285714285714285</v>
      </c>
      <c r="V127" s="11">
        <f t="shared" si="50"/>
        <v>0.35714285714285715</v>
      </c>
      <c r="W127" s="11">
        <f t="shared" si="50"/>
        <v>0.24285714285714285</v>
      </c>
      <c r="X127" s="11">
        <f t="shared" si="50"/>
        <v>0.42142857142857143</v>
      </c>
      <c r="Y127" s="11">
        <f t="shared" si="50"/>
        <v>0.69285714285714284</v>
      </c>
      <c r="Z127" s="11">
        <f t="shared" si="50"/>
        <v>0.98571428571428577</v>
      </c>
      <c r="AA127" s="11">
        <f t="shared" si="50"/>
        <v>0.32142857142857145</v>
      </c>
      <c r="AB127" s="11">
        <f t="shared" si="50"/>
        <v>0.39285714285714285</v>
      </c>
      <c r="AC127" s="11">
        <f t="shared" si="50"/>
        <v>0.43571428571428572</v>
      </c>
      <c r="AD127" s="11">
        <f t="shared" si="50"/>
        <v>0.35714285714285715</v>
      </c>
      <c r="AE127" s="11">
        <f t="shared" si="50"/>
        <v>0.11428571428571428</v>
      </c>
      <c r="AF127" s="11">
        <f t="shared" si="50"/>
        <v>0</v>
      </c>
    </row>
    <row r="128" spans="4:32" ht="16.5" thickBot="1" x14ac:dyDescent="0.3">
      <c r="D128" s="27" t="s">
        <v>20</v>
      </c>
      <c r="E128">
        <v>69</v>
      </c>
      <c r="F128" s="11">
        <f t="shared" si="51"/>
        <v>7.1833648393194713E-2</v>
      </c>
      <c r="G128" s="11">
        <f t="shared" si="51"/>
        <v>0.28197304856343758</v>
      </c>
      <c r="H128" s="11">
        <f t="shared" ref="H128" si="60">(H143/($E128*H$117))</f>
        <v>0.48019323671497582</v>
      </c>
      <c r="N128">
        <v>69</v>
      </c>
      <c r="O128" s="27" t="s">
        <v>20</v>
      </c>
      <c r="P128" s="11">
        <f t="shared" si="53"/>
        <v>0</v>
      </c>
      <c r="Q128" s="11">
        <f t="shared" si="50"/>
        <v>1.4492753623188406E-2</v>
      </c>
      <c r="R128" s="11">
        <f t="shared" si="50"/>
        <v>1.0351966873706004E-2</v>
      </c>
      <c r="S128" s="11">
        <f t="shared" si="50"/>
        <v>6.2111801242236021E-3</v>
      </c>
      <c r="T128" s="11">
        <f t="shared" si="50"/>
        <v>0.25051759834368531</v>
      </c>
      <c r="U128" s="11">
        <f t="shared" si="50"/>
        <v>0.17598343685300208</v>
      </c>
      <c r="V128" s="11">
        <f t="shared" si="50"/>
        <v>0.24637681159420291</v>
      </c>
      <c r="W128" s="11">
        <f t="shared" si="50"/>
        <v>6.4182194616977231E-2</v>
      </c>
      <c r="X128" s="11">
        <f t="shared" si="50"/>
        <v>0.21532091097308489</v>
      </c>
      <c r="Y128" s="11">
        <f t="shared" si="50"/>
        <v>0.38716356107660455</v>
      </c>
      <c r="Z128" s="11">
        <f t="shared" si="50"/>
        <v>0.20910973084886128</v>
      </c>
      <c r="AA128" s="11">
        <f t="shared" si="50"/>
        <v>0.20910973084886128</v>
      </c>
      <c r="AB128" s="11">
        <f t="shared" si="50"/>
        <v>0.30434782608695654</v>
      </c>
      <c r="AC128" s="11">
        <f t="shared" si="50"/>
        <v>0.21532091097308489</v>
      </c>
      <c r="AD128" s="11">
        <f t="shared" si="50"/>
        <v>7.8674948240165632E-2</v>
      </c>
      <c r="AE128" s="11">
        <f t="shared" si="50"/>
        <v>7.4534161490683232E-2</v>
      </c>
      <c r="AF128" s="11">
        <f t="shared" si="50"/>
        <v>0</v>
      </c>
    </row>
    <row r="129" spans="4:33" ht="16.5" thickTop="1" x14ac:dyDescent="0.25">
      <c r="D129" s="28" t="s">
        <v>2843</v>
      </c>
      <c r="E129">
        <f>SUM(E120:E128)</f>
        <v>410</v>
      </c>
      <c r="N129">
        <f>SUM(N120:N128)</f>
        <v>410</v>
      </c>
      <c r="O129" s="28" t="s">
        <v>2843</v>
      </c>
    </row>
    <row r="132" spans="4:33" x14ac:dyDescent="0.25">
      <c r="D132" s="4" t="s">
        <v>2847</v>
      </c>
      <c r="E132" t="s">
        <v>4178</v>
      </c>
      <c r="O132" s="4" t="s">
        <v>2847</v>
      </c>
      <c r="P132" t="s">
        <v>4178</v>
      </c>
    </row>
    <row r="134" spans="4:33" x14ac:dyDescent="0.25">
      <c r="D134" s="4" t="s">
        <v>2842</v>
      </c>
      <c r="E134" t="s">
        <v>2844</v>
      </c>
      <c r="F134" t="s">
        <v>3556</v>
      </c>
      <c r="G134" t="s">
        <v>3557</v>
      </c>
      <c r="H134" t="s">
        <v>3558</v>
      </c>
      <c r="O134" s="4" t="s">
        <v>2844</v>
      </c>
      <c r="P134" s="4" t="s">
        <v>3555</v>
      </c>
    </row>
    <row r="135" spans="4:33" x14ac:dyDescent="0.25">
      <c r="D135" s="12" t="s">
        <v>48</v>
      </c>
      <c r="E135" s="2">
        <v>820</v>
      </c>
      <c r="F135" s="2">
        <v>19</v>
      </c>
      <c r="G135" s="2">
        <v>334</v>
      </c>
      <c r="H135" s="2">
        <v>488</v>
      </c>
      <c r="O135" s="4" t="s">
        <v>2842</v>
      </c>
      <c r="P135">
        <v>21</v>
      </c>
      <c r="Q135">
        <v>22</v>
      </c>
      <c r="R135">
        <v>23</v>
      </c>
      <c r="S135">
        <v>24</v>
      </c>
      <c r="T135">
        <v>25</v>
      </c>
      <c r="U135">
        <v>26</v>
      </c>
      <c r="V135">
        <v>27</v>
      </c>
      <c r="W135">
        <v>28</v>
      </c>
      <c r="X135">
        <v>29</v>
      </c>
      <c r="Y135">
        <v>30</v>
      </c>
      <c r="Z135">
        <v>31</v>
      </c>
      <c r="AA135">
        <v>32</v>
      </c>
      <c r="AB135">
        <v>33</v>
      </c>
      <c r="AC135">
        <v>34</v>
      </c>
      <c r="AD135">
        <v>35</v>
      </c>
      <c r="AE135">
        <v>36</v>
      </c>
      <c r="AF135">
        <v>37</v>
      </c>
      <c r="AG135" t="s">
        <v>2843</v>
      </c>
    </row>
    <row r="136" spans="4:33" x14ac:dyDescent="0.25">
      <c r="D136" s="12" t="s">
        <v>63</v>
      </c>
      <c r="E136" s="2">
        <v>3246</v>
      </c>
      <c r="F136" s="2">
        <v>81</v>
      </c>
      <c r="G136" s="2">
        <v>1335</v>
      </c>
      <c r="H136" s="2">
        <v>1924</v>
      </c>
      <c r="O136" s="12" t="s">
        <v>48</v>
      </c>
      <c r="P136" s="2"/>
      <c r="Q136" s="2"/>
      <c r="R136" s="2"/>
      <c r="S136" s="2"/>
      <c r="T136" s="2">
        <v>28</v>
      </c>
      <c r="U136" s="2">
        <v>75</v>
      </c>
      <c r="V136" s="2">
        <v>76</v>
      </c>
      <c r="W136" s="2">
        <v>49</v>
      </c>
      <c r="X136" s="2">
        <v>46</v>
      </c>
      <c r="Y136" s="2">
        <v>133</v>
      </c>
      <c r="Z136" s="2">
        <v>81</v>
      </c>
      <c r="AA136" s="2">
        <v>30</v>
      </c>
      <c r="AB136" s="2">
        <v>47</v>
      </c>
      <c r="AC136" s="2">
        <v>35</v>
      </c>
      <c r="AD136" s="2">
        <v>28</v>
      </c>
      <c r="AE136" s="2">
        <v>11</v>
      </c>
      <c r="AF136" s="2"/>
      <c r="AG136" s="2">
        <v>639</v>
      </c>
    </row>
    <row r="137" spans="4:33" x14ac:dyDescent="0.25">
      <c r="D137" s="12" t="s">
        <v>690</v>
      </c>
      <c r="E137" s="2">
        <v>41</v>
      </c>
      <c r="F137" s="2">
        <v>9</v>
      </c>
      <c r="G137" s="2">
        <v>7</v>
      </c>
      <c r="H137" s="2">
        <v>27</v>
      </c>
      <c r="O137" s="12" t="s">
        <v>63</v>
      </c>
      <c r="P137" s="2"/>
      <c r="Q137" s="2">
        <v>9</v>
      </c>
      <c r="R137" s="2">
        <v>25</v>
      </c>
      <c r="S137" s="2">
        <v>10</v>
      </c>
      <c r="T137" s="2">
        <v>43</v>
      </c>
      <c r="U137" s="2">
        <v>197</v>
      </c>
      <c r="V137" s="2">
        <v>273</v>
      </c>
      <c r="W137" s="2">
        <v>150</v>
      </c>
      <c r="X137" s="2">
        <v>194</v>
      </c>
      <c r="Y137" s="2">
        <v>307</v>
      </c>
      <c r="Z137" s="2">
        <v>272</v>
      </c>
      <c r="AA137" s="2">
        <v>142</v>
      </c>
      <c r="AB137" s="2">
        <v>193</v>
      </c>
      <c r="AC137" s="2">
        <v>152</v>
      </c>
      <c r="AD137" s="2">
        <v>135</v>
      </c>
      <c r="AE137" s="2">
        <v>54</v>
      </c>
      <c r="AF137" s="2">
        <v>13</v>
      </c>
      <c r="AG137" s="2">
        <v>2169</v>
      </c>
    </row>
    <row r="138" spans="4:33" x14ac:dyDescent="0.25">
      <c r="D138" s="12" t="s">
        <v>188</v>
      </c>
      <c r="E138" s="2">
        <v>1026</v>
      </c>
      <c r="F138" s="2">
        <v>39</v>
      </c>
      <c r="G138" s="2">
        <v>312</v>
      </c>
      <c r="H138" s="2">
        <v>703</v>
      </c>
      <c r="O138" s="12" t="s">
        <v>690</v>
      </c>
      <c r="P138" s="2">
        <v>5</v>
      </c>
      <c r="Q138" s="2"/>
      <c r="R138" s="2"/>
      <c r="S138" s="2">
        <v>8</v>
      </c>
      <c r="T138" s="2"/>
      <c r="U138" s="2"/>
      <c r="V138" s="2">
        <v>6</v>
      </c>
      <c r="W138" s="2"/>
      <c r="X138" s="2"/>
      <c r="Y138" s="2"/>
      <c r="Z138" s="2"/>
      <c r="AA138" s="2"/>
      <c r="AB138" s="2"/>
      <c r="AC138" s="2"/>
      <c r="AD138" s="2">
        <v>5</v>
      </c>
      <c r="AE138" s="2"/>
      <c r="AF138" s="2"/>
      <c r="AG138" s="2">
        <v>24</v>
      </c>
    </row>
    <row r="139" spans="4:33" x14ac:dyDescent="0.25">
      <c r="D139" s="12" t="s">
        <v>110</v>
      </c>
      <c r="E139" s="2">
        <v>512</v>
      </c>
      <c r="F139" s="2">
        <v>26</v>
      </c>
      <c r="G139" s="2">
        <v>202</v>
      </c>
      <c r="H139" s="2">
        <v>297</v>
      </c>
      <c r="O139" s="12" t="s">
        <v>188</v>
      </c>
      <c r="P139" s="2">
        <v>5</v>
      </c>
      <c r="Q139" s="2"/>
      <c r="R139" s="2">
        <v>7</v>
      </c>
      <c r="S139" s="2">
        <v>14</v>
      </c>
      <c r="T139" s="2">
        <v>20</v>
      </c>
      <c r="U139" s="2">
        <v>35</v>
      </c>
      <c r="V139" s="2">
        <v>48</v>
      </c>
      <c r="W139" s="2">
        <v>12</v>
      </c>
      <c r="X139" s="2">
        <v>22</v>
      </c>
      <c r="Y139" s="2">
        <v>43</v>
      </c>
      <c r="Z139" s="2">
        <v>15</v>
      </c>
      <c r="AA139" s="2">
        <v>16</v>
      </c>
      <c r="AB139" s="2"/>
      <c r="AC139" s="2">
        <v>86</v>
      </c>
      <c r="AD139" s="2">
        <v>34</v>
      </c>
      <c r="AE139" s="2">
        <v>19</v>
      </c>
      <c r="AF139" s="2">
        <v>7</v>
      </c>
      <c r="AG139" s="2">
        <v>383</v>
      </c>
    </row>
    <row r="140" spans="4:33" x14ac:dyDescent="0.25">
      <c r="D140" s="12" t="s">
        <v>57</v>
      </c>
      <c r="E140" s="2">
        <v>836</v>
      </c>
      <c r="F140" s="2">
        <v>46</v>
      </c>
      <c r="G140" s="2">
        <v>341</v>
      </c>
      <c r="H140" s="2">
        <v>478</v>
      </c>
      <c r="O140" s="12" t="s">
        <v>110</v>
      </c>
      <c r="P140" s="2">
        <v>5</v>
      </c>
      <c r="Q140" s="2"/>
      <c r="R140" s="2"/>
      <c r="S140" s="2"/>
      <c r="T140" s="2">
        <v>25</v>
      </c>
      <c r="U140" s="2">
        <v>39</v>
      </c>
      <c r="V140" s="2">
        <v>41</v>
      </c>
      <c r="W140" s="2">
        <v>15</v>
      </c>
      <c r="X140" s="2">
        <v>39</v>
      </c>
      <c r="Y140" s="2">
        <v>57</v>
      </c>
      <c r="Z140" s="2">
        <v>34</v>
      </c>
      <c r="AA140" s="2">
        <v>37</v>
      </c>
      <c r="AB140" s="2">
        <v>71</v>
      </c>
      <c r="AC140" s="2">
        <v>35</v>
      </c>
      <c r="AD140" s="2">
        <v>31</v>
      </c>
      <c r="AE140" s="2">
        <v>7</v>
      </c>
      <c r="AF140" s="2"/>
      <c r="AG140" s="2">
        <v>436</v>
      </c>
    </row>
    <row r="141" spans="4:33" x14ac:dyDescent="0.25">
      <c r="D141" s="12" t="s">
        <v>17</v>
      </c>
      <c r="E141" s="2">
        <v>4156</v>
      </c>
      <c r="F141" s="2">
        <v>204</v>
      </c>
      <c r="G141" s="2">
        <v>1872</v>
      </c>
      <c r="H141" s="2">
        <v>2197</v>
      </c>
      <c r="O141" s="12" t="s">
        <v>57</v>
      </c>
      <c r="P141" s="2"/>
      <c r="Q141" s="2">
        <v>3</v>
      </c>
      <c r="R141" s="2">
        <v>9</v>
      </c>
      <c r="S141" s="2">
        <v>12</v>
      </c>
      <c r="T141" s="2">
        <v>23</v>
      </c>
      <c r="U141" s="2">
        <v>64</v>
      </c>
      <c r="V141" s="2">
        <v>50</v>
      </c>
      <c r="W141" s="2">
        <v>33</v>
      </c>
      <c r="X141" s="2">
        <v>62</v>
      </c>
      <c r="Y141" s="2">
        <v>72</v>
      </c>
      <c r="Z141" s="2">
        <v>68</v>
      </c>
      <c r="AA141" s="2">
        <v>60</v>
      </c>
      <c r="AB141" s="2">
        <v>96</v>
      </c>
      <c r="AC141" s="2">
        <v>77</v>
      </c>
      <c r="AD141" s="2">
        <v>82</v>
      </c>
      <c r="AE141" s="2">
        <v>4</v>
      </c>
      <c r="AF141" s="2"/>
      <c r="AG141" s="2">
        <v>715</v>
      </c>
    </row>
    <row r="142" spans="4:33" x14ac:dyDescent="0.25">
      <c r="D142" s="12" t="s">
        <v>25</v>
      </c>
      <c r="E142" s="2">
        <v>951</v>
      </c>
      <c r="F142" s="2">
        <v>31</v>
      </c>
      <c r="G142" s="2">
        <v>340</v>
      </c>
      <c r="H142" s="2">
        <v>602</v>
      </c>
      <c r="O142" s="12" t="s">
        <v>17</v>
      </c>
      <c r="P142" s="2"/>
      <c r="Q142" s="2">
        <v>60</v>
      </c>
      <c r="R142" s="2">
        <v>22</v>
      </c>
      <c r="S142" s="2">
        <v>61</v>
      </c>
      <c r="T142" s="2">
        <v>94</v>
      </c>
      <c r="U142" s="2">
        <v>299</v>
      </c>
      <c r="V142" s="2">
        <v>305</v>
      </c>
      <c r="W142" s="2">
        <v>139</v>
      </c>
      <c r="X142" s="2">
        <v>208</v>
      </c>
      <c r="Y142" s="2">
        <v>236</v>
      </c>
      <c r="Z142" s="2">
        <v>270</v>
      </c>
      <c r="AA142" s="2">
        <v>170</v>
      </c>
      <c r="AB142" s="2">
        <v>141</v>
      </c>
      <c r="AC142" s="2">
        <v>150</v>
      </c>
      <c r="AD142" s="2">
        <v>87</v>
      </c>
      <c r="AE142" s="2">
        <v>151</v>
      </c>
      <c r="AF142" s="2">
        <v>5</v>
      </c>
      <c r="AG142" s="2">
        <v>2398</v>
      </c>
    </row>
    <row r="143" spans="4:33" x14ac:dyDescent="0.25">
      <c r="D143" s="12" t="s">
        <v>20</v>
      </c>
      <c r="E143" s="2">
        <v>2658</v>
      </c>
      <c r="F143" s="2">
        <v>114</v>
      </c>
      <c r="G143" s="2">
        <v>1109</v>
      </c>
      <c r="H143" s="2">
        <v>1491</v>
      </c>
      <c r="O143" s="12" t="s">
        <v>25</v>
      </c>
      <c r="P143" s="2"/>
      <c r="Q143" s="2"/>
      <c r="R143" s="2"/>
      <c r="S143" s="2">
        <v>10</v>
      </c>
      <c r="T143" s="2">
        <v>14</v>
      </c>
      <c r="U143" s="2">
        <v>55</v>
      </c>
      <c r="V143" s="2">
        <v>50</v>
      </c>
      <c r="W143" s="2">
        <v>34</v>
      </c>
      <c r="X143" s="2">
        <v>59</v>
      </c>
      <c r="Y143" s="2">
        <v>97</v>
      </c>
      <c r="Z143" s="2">
        <v>138</v>
      </c>
      <c r="AA143" s="2">
        <v>45</v>
      </c>
      <c r="AB143" s="2">
        <v>55</v>
      </c>
      <c r="AC143" s="2">
        <v>61</v>
      </c>
      <c r="AD143" s="2">
        <v>50</v>
      </c>
      <c r="AE143" s="2">
        <v>16</v>
      </c>
      <c r="AF143" s="2"/>
      <c r="AG143" s="2">
        <v>684</v>
      </c>
    </row>
    <row r="144" spans="4:33" x14ac:dyDescent="0.25">
      <c r="D144" s="12" t="s">
        <v>2843</v>
      </c>
      <c r="E144" s="2">
        <v>14246</v>
      </c>
      <c r="F144" s="2">
        <v>569</v>
      </c>
      <c r="G144" s="2">
        <v>5852</v>
      </c>
      <c r="H144" s="2">
        <v>8207</v>
      </c>
      <c r="O144" s="12" t="s">
        <v>20</v>
      </c>
      <c r="P144" s="2"/>
      <c r="Q144" s="2">
        <v>7</v>
      </c>
      <c r="R144" s="2">
        <v>5</v>
      </c>
      <c r="S144" s="2">
        <v>3</v>
      </c>
      <c r="T144" s="2">
        <v>121</v>
      </c>
      <c r="U144" s="2">
        <v>85</v>
      </c>
      <c r="V144" s="2">
        <v>119</v>
      </c>
      <c r="W144" s="2">
        <v>31</v>
      </c>
      <c r="X144" s="2">
        <v>104</v>
      </c>
      <c r="Y144" s="2">
        <v>187</v>
      </c>
      <c r="Z144" s="2">
        <v>101</v>
      </c>
      <c r="AA144" s="2">
        <v>101</v>
      </c>
      <c r="AB144" s="2">
        <v>147</v>
      </c>
      <c r="AC144" s="2">
        <v>104</v>
      </c>
      <c r="AD144" s="2">
        <v>38</v>
      </c>
      <c r="AE144" s="2">
        <v>36</v>
      </c>
      <c r="AF144" s="2"/>
      <c r="AG144" s="2">
        <v>1189</v>
      </c>
    </row>
    <row r="145" spans="4:33" x14ac:dyDescent="0.25">
      <c r="O145" s="12" t="s">
        <v>2843</v>
      </c>
      <c r="P145" s="2">
        <v>15</v>
      </c>
      <c r="Q145" s="2">
        <v>79</v>
      </c>
      <c r="R145" s="2">
        <v>68</v>
      </c>
      <c r="S145" s="2">
        <v>118</v>
      </c>
      <c r="T145" s="2">
        <v>368</v>
      </c>
      <c r="U145" s="2">
        <v>849</v>
      </c>
      <c r="V145" s="2">
        <v>968</v>
      </c>
      <c r="W145" s="2">
        <v>463</v>
      </c>
      <c r="X145" s="2">
        <v>734</v>
      </c>
      <c r="Y145" s="2">
        <v>1132</v>
      </c>
      <c r="Z145" s="2">
        <v>979</v>
      </c>
      <c r="AA145" s="2">
        <v>601</v>
      </c>
      <c r="AB145" s="2">
        <v>750</v>
      </c>
      <c r="AC145" s="2">
        <v>700</v>
      </c>
      <c r="AD145" s="2">
        <v>490</v>
      </c>
      <c r="AE145" s="2">
        <v>298</v>
      </c>
      <c r="AF145" s="2">
        <v>25</v>
      </c>
      <c r="AG145" s="2">
        <v>8637</v>
      </c>
    </row>
    <row r="149" spans="4:33" x14ac:dyDescent="0.25">
      <c r="D149" s="4" t="s">
        <v>3855</v>
      </c>
      <c r="E149" t="s">
        <v>4549</v>
      </c>
    </row>
    <row r="150" spans="4:33" x14ac:dyDescent="0.25">
      <c r="D150" s="4" t="s">
        <v>2847</v>
      </c>
      <c r="E150" t="s">
        <v>4178</v>
      </c>
    </row>
    <row r="152" spans="4:33" x14ac:dyDescent="0.25">
      <c r="D152" s="4" t="s">
        <v>2842</v>
      </c>
      <c r="E152" t="s">
        <v>2844</v>
      </c>
      <c r="F152" s="30">
        <v>2025</v>
      </c>
    </row>
    <row r="153" spans="4:33" x14ac:dyDescent="0.25">
      <c r="D153" s="5" t="s">
        <v>587</v>
      </c>
      <c r="E153" s="2">
        <v>1681</v>
      </c>
      <c r="F153" s="2">
        <v>1220</v>
      </c>
      <c r="G153" s="2">
        <f>+E153-F153</f>
        <v>461</v>
      </c>
    </row>
    <row r="154" spans="4:33" x14ac:dyDescent="0.25">
      <c r="D154" s="5" t="s">
        <v>24</v>
      </c>
      <c r="E154" s="2">
        <v>469</v>
      </c>
      <c r="F154" s="2">
        <v>335</v>
      </c>
      <c r="G154" s="2">
        <f>+E154-F154</f>
        <v>134</v>
      </c>
    </row>
    <row r="155" spans="4:33" x14ac:dyDescent="0.25">
      <c r="D155" s="5" t="s">
        <v>2840</v>
      </c>
      <c r="E155" s="2">
        <v>1199</v>
      </c>
      <c r="F155" s="2">
        <v>942</v>
      </c>
      <c r="G155" s="2">
        <f>+E155-F155</f>
        <v>257</v>
      </c>
    </row>
    <row r="156" spans="4:33" x14ac:dyDescent="0.25">
      <c r="D156" s="5" t="s">
        <v>2841</v>
      </c>
      <c r="E156" s="2">
        <v>10283</v>
      </c>
      <c r="F156" s="2">
        <v>12444</v>
      </c>
      <c r="G156" s="2">
        <f>+E156-F156</f>
        <v>-2161</v>
      </c>
    </row>
    <row r="157" spans="4:33" x14ac:dyDescent="0.25">
      <c r="D157" s="5" t="s">
        <v>35</v>
      </c>
      <c r="E157" s="2">
        <v>1024</v>
      </c>
      <c r="F157" s="2">
        <v>692</v>
      </c>
      <c r="G157" s="2">
        <f>+E157-F157</f>
        <v>332</v>
      </c>
    </row>
    <row r="158" spans="4:33" x14ac:dyDescent="0.25">
      <c r="D158" s="5" t="s">
        <v>2843</v>
      </c>
      <c r="E158" s="36">
        <v>14656</v>
      </c>
    </row>
    <row r="159" spans="4:33" x14ac:dyDescent="0.25">
      <c r="F159" s="2">
        <f>SUM(F153:F157)</f>
        <v>15633</v>
      </c>
      <c r="G159" s="2">
        <f>+E159-F159</f>
        <v>-15633</v>
      </c>
    </row>
    <row r="164" spans="4:8" x14ac:dyDescent="0.25">
      <c r="D164" s="4" t="s">
        <v>3855</v>
      </c>
      <c r="E164" t="s">
        <v>4549</v>
      </c>
    </row>
    <row r="165" spans="4:8" x14ac:dyDescent="0.25">
      <c r="D165" s="4" t="s">
        <v>14</v>
      </c>
      <c r="E165" t="s">
        <v>2841</v>
      </c>
    </row>
    <row r="167" spans="4:8" x14ac:dyDescent="0.25">
      <c r="D167" s="4" t="s">
        <v>2842</v>
      </c>
      <c r="E167" t="s">
        <v>2844</v>
      </c>
      <c r="F167" s="30">
        <v>2024</v>
      </c>
      <c r="G167" s="30" t="s">
        <v>3362</v>
      </c>
      <c r="H167" s="30" t="s">
        <v>4979</v>
      </c>
    </row>
    <row r="168" spans="4:8" x14ac:dyDescent="0.25">
      <c r="D168" s="5" t="s">
        <v>158</v>
      </c>
      <c r="E168" s="2">
        <v>485</v>
      </c>
      <c r="F168" s="2">
        <v>479</v>
      </c>
      <c r="G168" s="2">
        <f>+E168-F168</f>
        <v>6</v>
      </c>
      <c r="H168" s="11">
        <f>+G168/F168</f>
        <v>1.2526096033402923E-2</v>
      </c>
    </row>
    <row r="169" spans="4:8" x14ac:dyDescent="0.25">
      <c r="D169" s="5" t="s">
        <v>162</v>
      </c>
      <c r="E169" s="2">
        <v>1866</v>
      </c>
      <c r="F169" s="2">
        <v>2411</v>
      </c>
      <c r="G169" s="2">
        <f t="shared" ref="G169:G173" si="61">+E169-F169</f>
        <v>-545</v>
      </c>
      <c r="H169" s="11">
        <f t="shared" ref="H169:H174" si="62">+G169/F169</f>
        <v>-0.226047283284944</v>
      </c>
    </row>
    <row r="170" spans="4:8" x14ac:dyDescent="0.25">
      <c r="D170" s="5" t="s">
        <v>56</v>
      </c>
      <c r="E170" s="2">
        <v>1508</v>
      </c>
      <c r="F170" s="2">
        <v>1868</v>
      </c>
      <c r="G170" s="2">
        <f t="shared" si="61"/>
        <v>-360</v>
      </c>
      <c r="H170" s="11">
        <f t="shared" si="62"/>
        <v>-0.19271948608137046</v>
      </c>
    </row>
    <row r="171" spans="4:8" x14ac:dyDescent="0.25">
      <c r="D171" s="5" t="s">
        <v>81</v>
      </c>
      <c r="E171" s="2">
        <v>4228</v>
      </c>
      <c r="F171" s="2">
        <v>3790</v>
      </c>
      <c r="G171" s="2">
        <f t="shared" si="61"/>
        <v>438</v>
      </c>
      <c r="H171" s="11">
        <f t="shared" si="62"/>
        <v>0.11556728232189974</v>
      </c>
    </row>
    <row r="172" spans="4:8" x14ac:dyDescent="0.25">
      <c r="D172" s="5" t="s">
        <v>138</v>
      </c>
      <c r="E172" s="2">
        <v>217</v>
      </c>
      <c r="F172" s="2">
        <v>553</v>
      </c>
      <c r="G172" s="2">
        <f t="shared" si="61"/>
        <v>-336</v>
      </c>
      <c r="H172" s="11">
        <f t="shared" si="62"/>
        <v>-0.60759493670886078</v>
      </c>
    </row>
    <row r="173" spans="4:8" ht="16.5" thickBot="1" x14ac:dyDescent="0.3">
      <c r="D173" s="5" t="s">
        <v>116</v>
      </c>
      <c r="E173" s="2">
        <v>1354</v>
      </c>
      <c r="F173" s="2">
        <v>1870</v>
      </c>
      <c r="G173" s="2">
        <f t="shared" si="61"/>
        <v>-516</v>
      </c>
      <c r="H173" s="11">
        <f t="shared" si="62"/>
        <v>-0.27593582887700535</v>
      </c>
    </row>
    <row r="174" spans="4:8" ht="16.5" thickTop="1" x14ac:dyDescent="0.25">
      <c r="D174" s="5" t="s">
        <v>2843</v>
      </c>
      <c r="E174" s="2">
        <v>9658</v>
      </c>
      <c r="F174" s="29">
        <f>SUM(F168:F173)</f>
        <v>10971</v>
      </c>
      <c r="G174" s="29">
        <f>SUM(G168:G173)</f>
        <v>-1313</v>
      </c>
      <c r="H174" s="35">
        <f t="shared" si="62"/>
        <v>-0.11967915413362501</v>
      </c>
    </row>
    <row r="175" spans="4:8" x14ac:dyDescent="0.25">
      <c r="F175" s="2"/>
      <c r="G175" s="2"/>
      <c r="H175" s="11"/>
    </row>
    <row r="176" spans="4:8" x14ac:dyDescent="0.25">
      <c r="F176" s="2"/>
      <c r="G176" s="2"/>
      <c r="H176" s="11"/>
    </row>
    <row r="177" spans="4:8" x14ac:dyDescent="0.25">
      <c r="F177" s="2"/>
      <c r="G177" s="2"/>
      <c r="H177" s="11"/>
    </row>
    <row r="178" spans="4:8" x14ac:dyDescent="0.25">
      <c r="F178" s="2"/>
      <c r="G178" s="2"/>
      <c r="H178" s="11"/>
    </row>
    <row r="179" spans="4:8" x14ac:dyDescent="0.25">
      <c r="F179" s="2"/>
      <c r="G179" s="2"/>
      <c r="H179" s="11"/>
    </row>
    <row r="180" spans="4:8" x14ac:dyDescent="0.25">
      <c r="F180" s="2"/>
      <c r="G180" s="2"/>
      <c r="H180" s="11"/>
    </row>
    <row r="181" spans="4:8" x14ac:dyDescent="0.25">
      <c r="F181" s="2"/>
      <c r="G181" s="2"/>
      <c r="H181" s="11"/>
    </row>
    <row r="182" spans="4:8" x14ac:dyDescent="0.25">
      <c r="F182" s="2"/>
      <c r="G182" s="2"/>
      <c r="H182" s="11"/>
    </row>
    <row r="183" spans="4:8" x14ac:dyDescent="0.25">
      <c r="F183" s="2"/>
      <c r="G183" s="2"/>
      <c r="H183" s="11"/>
    </row>
    <row r="184" spans="4:8" x14ac:dyDescent="0.25">
      <c r="F184" s="2"/>
      <c r="G184" s="2"/>
      <c r="H184" s="11"/>
    </row>
    <row r="185" spans="4:8" x14ac:dyDescent="0.25">
      <c r="F185" s="2"/>
      <c r="G185" s="2"/>
      <c r="H185" s="11"/>
    </row>
    <row r="186" spans="4:8" x14ac:dyDescent="0.25">
      <c r="F186" s="2"/>
      <c r="G186" s="2"/>
      <c r="H186" s="11"/>
    </row>
    <row r="187" spans="4:8" x14ac:dyDescent="0.25">
      <c r="F187" s="2"/>
      <c r="G187" s="2"/>
      <c r="H187" s="11"/>
    </row>
    <row r="190" spans="4:8" x14ac:dyDescent="0.25">
      <c r="D190" s="4" t="s">
        <v>3855</v>
      </c>
      <c r="E190" t="s">
        <v>4549</v>
      </c>
    </row>
    <row r="191" spans="4:8" x14ac:dyDescent="0.25">
      <c r="D191" s="4" t="s">
        <v>14</v>
      </c>
      <c r="E191" t="s">
        <v>2841</v>
      </c>
    </row>
    <row r="192" spans="4:8" x14ac:dyDescent="0.25">
      <c r="D192" s="4" t="s">
        <v>5</v>
      </c>
      <c r="E192" t="s">
        <v>116</v>
      </c>
    </row>
    <row r="194" spans="4:8" x14ac:dyDescent="0.25">
      <c r="D194" s="4" t="s">
        <v>2842</v>
      </c>
      <c r="E194" t="s">
        <v>2844</v>
      </c>
      <c r="F194" s="30">
        <v>2024</v>
      </c>
      <c r="G194" s="30" t="s">
        <v>3362</v>
      </c>
      <c r="H194" s="30" t="s">
        <v>4979</v>
      </c>
    </row>
    <row r="195" spans="4:8" x14ac:dyDescent="0.25">
      <c r="D195" s="5" t="s">
        <v>48</v>
      </c>
      <c r="E195" s="2">
        <v>42</v>
      </c>
      <c r="F195" s="2">
        <v>74</v>
      </c>
      <c r="G195" s="2">
        <f>+E195-F195</f>
        <v>-32</v>
      </c>
      <c r="H195" s="11">
        <f>+G195/F195</f>
        <v>-0.43243243243243246</v>
      </c>
    </row>
    <row r="196" spans="4:8" x14ac:dyDescent="0.25">
      <c r="D196" s="5" t="s">
        <v>63</v>
      </c>
      <c r="E196" s="2">
        <v>201</v>
      </c>
      <c r="F196" s="2">
        <v>77</v>
      </c>
      <c r="G196" s="2">
        <f t="shared" ref="G196:G203" si="63">+E196-F196</f>
        <v>124</v>
      </c>
      <c r="H196" s="11">
        <f>+G196/F196</f>
        <v>1.6103896103896105</v>
      </c>
    </row>
    <row r="197" spans="4:8" x14ac:dyDescent="0.25">
      <c r="D197" s="5" t="s">
        <v>690</v>
      </c>
      <c r="E197" s="2">
        <v>8</v>
      </c>
      <c r="F197" s="2">
        <v>7</v>
      </c>
      <c r="G197" s="2">
        <f t="shared" si="63"/>
        <v>1</v>
      </c>
      <c r="H197" s="11">
        <f t="shared" ref="H197:H201" si="64">+G197/F197</f>
        <v>0.14285714285714285</v>
      </c>
    </row>
    <row r="198" spans="4:8" x14ac:dyDescent="0.25">
      <c r="D198" s="5" t="s">
        <v>188</v>
      </c>
      <c r="E198" s="2">
        <v>109</v>
      </c>
      <c r="F198" s="2">
        <v>145</v>
      </c>
      <c r="G198" s="2">
        <f t="shared" si="63"/>
        <v>-36</v>
      </c>
      <c r="H198" s="11">
        <f t="shared" si="64"/>
        <v>-0.24827586206896551</v>
      </c>
    </row>
    <row r="199" spans="4:8" x14ac:dyDescent="0.25">
      <c r="D199" s="5" t="s">
        <v>110</v>
      </c>
      <c r="E199" s="2">
        <v>60</v>
      </c>
      <c r="F199" s="2">
        <v>48</v>
      </c>
      <c r="G199" s="2">
        <f t="shared" si="63"/>
        <v>12</v>
      </c>
      <c r="H199" s="11">
        <f t="shared" si="64"/>
        <v>0.25</v>
      </c>
    </row>
    <row r="200" spans="4:8" x14ac:dyDescent="0.25">
      <c r="D200" s="5" t="s">
        <v>57</v>
      </c>
      <c r="E200" s="2">
        <v>121</v>
      </c>
      <c r="F200" s="2">
        <v>83</v>
      </c>
      <c r="G200" s="2">
        <f t="shared" si="63"/>
        <v>38</v>
      </c>
      <c r="H200" s="11">
        <f t="shared" si="64"/>
        <v>0.45783132530120479</v>
      </c>
    </row>
    <row r="201" spans="4:8" x14ac:dyDescent="0.25">
      <c r="D201" s="5" t="s">
        <v>17</v>
      </c>
      <c r="E201" s="2">
        <v>490</v>
      </c>
      <c r="F201" s="2">
        <v>332</v>
      </c>
      <c r="G201" s="2">
        <f t="shared" si="63"/>
        <v>158</v>
      </c>
      <c r="H201" s="11">
        <f t="shared" si="64"/>
        <v>0.4759036144578313</v>
      </c>
    </row>
    <row r="202" spans="4:8" x14ac:dyDescent="0.25">
      <c r="D202" s="5" t="s">
        <v>25</v>
      </c>
      <c r="E202" s="2">
        <v>115</v>
      </c>
      <c r="F202" s="2">
        <v>57</v>
      </c>
      <c r="G202" s="2">
        <f t="shared" si="63"/>
        <v>58</v>
      </c>
      <c r="H202" s="11">
        <f t="shared" ref="H202:H203" si="65">+G202/F202</f>
        <v>1.0175438596491229</v>
      </c>
    </row>
    <row r="203" spans="4:8" x14ac:dyDescent="0.25">
      <c r="D203" s="5" t="s">
        <v>20</v>
      </c>
      <c r="E203" s="2">
        <v>208</v>
      </c>
      <c r="F203" s="2">
        <v>195</v>
      </c>
      <c r="G203" s="2">
        <f t="shared" si="63"/>
        <v>13</v>
      </c>
      <c r="H203" s="11">
        <f t="shared" si="65"/>
        <v>6.6666666666666666E-2</v>
      </c>
    </row>
    <row r="204" spans="4:8" x14ac:dyDescent="0.25">
      <c r="D204" s="5" t="s">
        <v>2843</v>
      </c>
      <c r="E204" s="2">
        <v>1354</v>
      </c>
      <c r="F204" s="2"/>
      <c r="G204" s="2"/>
      <c r="H204" s="11"/>
    </row>
    <row r="205" spans="4:8" x14ac:dyDescent="0.25">
      <c r="F205" s="2"/>
      <c r="G205" s="2"/>
      <c r="H205" s="11"/>
    </row>
    <row r="206" spans="4:8" x14ac:dyDescent="0.25">
      <c r="F206" s="2"/>
      <c r="G206" s="2"/>
      <c r="H206" s="11"/>
    </row>
    <row r="207" spans="4:8" x14ac:dyDescent="0.25">
      <c r="D207" s="4" t="s">
        <v>3855</v>
      </c>
      <c r="E207" t="s">
        <v>4549</v>
      </c>
      <c r="F207" s="2"/>
      <c r="G207" s="2"/>
      <c r="H207" s="11"/>
    </row>
    <row r="208" spans="4:8" x14ac:dyDescent="0.25">
      <c r="D208" s="4" t="s">
        <v>2847</v>
      </c>
      <c r="E208" t="s">
        <v>4178</v>
      </c>
      <c r="F208" s="2"/>
      <c r="G208" s="2"/>
      <c r="H208" s="11"/>
    </row>
    <row r="209" spans="4:10" x14ac:dyDescent="0.25">
      <c r="F209" s="2"/>
      <c r="G209" s="2"/>
      <c r="H209" s="11"/>
    </row>
    <row r="210" spans="4:10" x14ac:dyDescent="0.25">
      <c r="D210" s="4" t="s">
        <v>2842</v>
      </c>
      <c r="E210" t="s">
        <v>2845</v>
      </c>
      <c r="F210" t="s">
        <v>2844</v>
      </c>
      <c r="G210" s="30" t="s">
        <v>13636</v>
      </c>
      <c r="H210" s="30" t="s">
        <v>6748</v>
      </c>
      <c r="I210" s="30" t="s">
        <v>3362</v>
      </c>
      <c r="J210" s="30" t="s">
        <v>4979</v>
      </c>
    </row>
    <row r="211" spans="4:10" x14ac:dyDescent="0.25">
      <c r="D211" s="5" t="s">
        <v>48</v>
      </c>
      <c r="E211" s="2">
        <v>351717.53512446774</v>
      </c>
      <c r="F211" s="2">
        <v>853</v>
      </c>
      <c r="G211" s="2">
        <f>+E211/F211</f>
        <v>412.33005290090006</v>
      </c>
      <c r="H211" s="2">
        <v>383.04140534652942</v>
      </c>
      <c r="I211" s="2">
        <f>+G211-H211</f>
        <v>29.288647554370641</v>
      </c>
      <c r="J211" s="11">
        <f>+I211/H211</f>
        <v>7.6463398331242605E-2</v>
      </c>
    </row>
    <row r="212" spans="4:10" x14ac:dyDescent="0.25">
      <c r="D212" s="5" t="s">
        <v>63</v>
      </c>
      <c r="E212" s="2">
        <v>1275749.9082997013</v>
      </c>
      <c r="F212" s="2">
        <v>3260</v>
      </c>
      <c r="G212" s="2">
        <f t="shared" ref="G212:G219" si="66">+E212/F212</f>
        <v>391.33432769929487</v>
      </c>
      <c r="H212" s="2">
        <v>371.71313069237448</v>
      </c>
      <c r="I212" s="2">
        <f t="shared" ref="I212:I219" si="67">+G212-H212</f>
        <v>19.621197006920397</v>
      </c>
      <c r="J212" s="11">
        <f t="shared" ref="J212:J219" si="68">+I212/H212</f>
        <v>5.2785859273716845E-2</v>
      </c>
    </row>
    <row r="213" spans="4:10" x14ac:dyDescent="0.25">
      <c r="D213" s="5" t="s">
        <v>690</v>
      </c>
      <c r="E213" s="2">
        <v>19658.124666030275</v>
      </c>
      <c r="F213" s="2">
        <v>41</v>
      </c>
      <c r="G213" s="2">
        <f t="shared" si="66"/>
        <v>479.46645526903109</v>
      </c>
      <c r="H213" s="2">
        <v>493.64407813698625</v>
      </c>
      <c r="I213" s="2">
        <f t="shared" si="67"/>
        <v>-14.177622867955165</v>
      </c>
      <c r="J213" s="11">
        <f t="shared" si="68"/>
        <v>-2.8720334135196236E-2</v>
      </c>
    </row>
    <row r="214" spans="4:10" x14ac:dyDescent="0.25">
      <c r="D214" s="5" t="s">
        <v>188</v>
      </c>
      <c r="E214" s="2">
        <v>520695.34428598074</v>
      </c>
      <c r="F214" s="2">
        <v>1047</v>
      </c>
      <c r="G214" s="2">
        <f t="shared" si="66"/>
        <v>497.32124573637128</v>
      </c>
      <c r="H214" s="2">
        <v>381.15322334094321</v>
      </c>
      <c r="I214" s="2">
        <f t="shared" si="67"/>
        <v>116.16802239542807</v>
      </c>
      <c r="J214" s="11">
        <f t="shared" si="68"/>
        <v>0.30478037513935774</v>
      </c>
    </row>
    <row r="215" spans="4:10" x14ac:dyDescent="0.25">
      <c r="D215" s="5" t="s">
        <v>110</v>
      </c>
      <c r="E215" s="2">
        <v>286104.54926208797</v>
      </c>
      <c r="F215" s="2">
        <v>487</v>
      </c>
      <c r="G215" s="2">
        <f t="shared" si="66"/>
        <v>587.48367404946191</v>
      </c>
      <c r="H215" s="2">
        <v>507.74943962740355</v>
      </c>
      <c r="I215" s="2">
        <f t="shared" si="67"/>
        <v>79.734234422058364</v>
      </c>
      <c r="J215" s="11">
        <f t="shared" si="68"/>
        <v>0.15703460840955119</v>
      </c>
    </row>
    <row r="216" spans="4:10" x14ac:dyDescent="0.25">
      <c r="D216" s="5" t="s">
        <v>57</v>
      </c>
      <c r="E216" s="2">
        <v>476195.36868437257</v>
      </c>
      <c r="F216" s="2">
        <v>826</v>
      </c>
      <c r="G216" s="2">
        <f t="shared" si="66"/>
        <v>576.50771027163751</v>
      </c>
      <c r="H216" s="2">
        <v>531.7071815458969</v>
      </c>
      <c r="I216" s="2">
        <f t="shared" si="67"/>
        <v>44.800528725740605</v>
      </c>
      <c r="J216" s="11">
        <f t="shared" si="68"/>
        <v>8.4257896602950869E-2</v>
      </c>
    </row>
    <row r="217" spans="4:10" x14ac:dyDescent="0.25">
      <c r="D217" s="5" t="s">
        <v>17</v>
      </c>
      <c r="E217" s="2">
        <v>1425170.5694271461</v>
      </c>
      <c r="F217" s="2">
        <v>4281</v>
      </c>
      <c r="G217" s="2">
        <f t="shared" si="66"/>
        <v>332.9059961287424</v>
      </c>
      <c r="H217" s="2">
        <v>305.7553923239609</v>
      </c>
      <c r="I217" s="2">
        <f t="shared" si="67"/>
        <v>27.150603804781497</v>
      </c>
      <c r="J217" s="11">
        <f t="shared" si="68"/>
        <v>8.8798446360724426E-2</v>
      </c>
    </row>
    <row r="218" spans="4:10" x14ac:dyDescent="0.25">
      <c r="D218" s="5" t="s">
        <v>25</v>
      </c>
      <c r="E218" s="2">
        <v>331363.86778666894</v>
      </c>
      <c r="F218" s="2">
        <v>983</v>
      </c>
      <c r="G218" s="2">
        <f t="shared" si="66"/>
        <v>337.09447384198262</v>
      </c>
      <c r="H218" s="2">
        <v>321.94692857020522</v>
      </c>
      <c r="I218" s="2">
        <f t="shared" si="67"/>
        <v>15.147545271777403</v>
      </c>
      <c r="J218" s="11">
        <f t="shared" si="68"/>
        <v>4.7049820723710556E-2</v>
      </c>
    </row>
    <row r="219" spans="4:10" x14ac:dyDescent="0.25">
      <c r="D219" s="5" t="s">
        <v>20</v>
      </c>
      <c r="E219" s="2">
        <v>936361.37876000605</v>
      </c>
      <c r="F219" s="2">
        <v>2878</v>
      </c>
      <c r="G219" s="2">
        <f t="shared" si="66"/>
        <v>325.35141722029397</v>
      </c>
      <c r="H219" s="2">
        <v>292.33858544423134</v>
      </c>
      <c r="I219" s="2">
        <f t="shared" si="67"/>
        <v>33.012831776062626</v>
      </c>
      <c r="J219" s="11">
        <f t="shared" si="68"/>
        <v>0.11292670013401429</v>
      </c>
    </row>
    <row r="220" spans="4:10" x14ac:dyDescent="0.25">
      <c r="D220" s="5" t="s">
        <v>8879</v>
      </c>
      <c r="E220" s="2"/>
      <c r="F220" s="2"/>
      <c r="I220" s="2"/>
      <c r="J220" s="11"/>
    </row>
    <row r="221" spans="4:10" x14ac:dyDescent="0.25">
      <c r="D221" s="5" t="s">
        <v>2843</v>
      </c>
      <c r="E221" s="2">
        <v>5623016.6462964611</v>
      </c>
      <c r="F221" s="2">
        <v>14656</v>
      </c>
    </row>
  </sheetData>
  <conditionalFormatting sqref="F120:H128">
    <cfRule type="cellIs" dxfId="36" priority="2" operator="greaterThan">
      <formula>0.4</formula>
    </cfRule>
  </conditionalFormatting>
  <conditionalFormatting sqref="G105:G113">
    <cfRule type="cellIs" dxfId="35" priority="3" operator="lessThan">
      <formula>0</formula>
    </cfRule>
    <cfRule type="cellIs" dxfId="34" priority="4" operator="greaterThan">
      <formula>0</formula>
    </cfRule>
  </conditionalFormatting>
  <conditionalFormatting sqref="I46:J83">
    <cfRule type="cellIs" dxfId="33" priority="5" operator="greaterThan">
      <formula>0</formula>
    </cfRule>
    <cfRule type="cellIs" dxfId="32" priority="6" operator="lessThan">
      <formula>0</formula>
    </cfRule>
  </conditionalFormatting>
  <conditionalFormatting sqref="P120:AF128">
    <cfRule type="cellIs" dxfId="31" priority="1" operator="greaterThan">
      <formula>0.4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2E87-69D9-4D15-BD4E-0D0DFA0F2BA0}">
  <sheetPr>
    <tabColor rgb="FF00B0F0"/>
  </sheetPr>
  <dimension ref="A1:L69"/>
  <sheetViews>
    <sheetView workbookViewId="0">
      <selection activeCell="D8" sqref="D8"/>
    </sheetView>
  </sheetViews>
  <sheetFormatPr defaultRowHeight="15.75" x14ac:dyDescent="0.25"/>
  <cols>
    <col min="12" max="12" width="17.75" bestFit="1" customWidth="1"/>
    <col min="13" max="13" width="7.875" bestFit="1" customWidth="1"/>
  </cols>
  <sheetData>
    <row r="1" spans="1:12" x14ac:dyDescent="0.25">
      <c r="A1" t="s">
        <v>2124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6" spans="1:12" x14ac:dyDescent="0.25">
      <c r="A6" t="s">
        <v>950</v>
      </c>
      <c r="L6">
        <v>1810.707414</v>
      </c>
    </row>
    <row r="7" spans="1:12" x14ac:dyDescent="0.25">
      <c r="C7" t="s">
        <v>2131</v>
      </c>
      <c r="L7">
        <v>1810.707414</v>
      </c>
    </row>
    <row r="8" spans="1:12" x14ac:dyDescent="0.25">
      <c r="D8" t="s">
        <v>2099</v>
      </c>
      <c r="E8" t="s">
        <v>2132</v>
      </c>
      <c r="F8" t="s">
        <v>950</v>
      </c>
      <c r="G8" t="s">
        <v>29</v>
      </c>
      <c r="H8" t="s">
        <v>2133</v>
      </c>
      <c r="I8" t="s">
        <v>2134</v>
      </c>
      <c r="J8" t="s">
        <v>2100</v>
      </c>
      <c r="K8" t="s">
        <v>2135</v>
      </c>
      <c r="L8">
        <v>1810.707414</v>
      </c>
    </row>
    <row r="9" spans="1:12" x14ac:dyDescent="0.25">
      <c r="A9" t="s">
        <v>120</v>
      </c>
      <c r="L9" s="3">
        <v>5216.4919845000004</v>
      </c>
    </row>
    <row r="10" spans="1:12" x14ac:dyDescent="0.25">
      <c r="C10" t="s">
        <v>2136</v>
      </c>
      <c r="L10" s="3">
        <v>2347.2893745000001</v>
      </c>
    </row>
    <row r="11" spans="1:12" x14ac:dyDescent="0.25">
      <c r="D11" t="s">
        <v>223</v>
      </c>
      <c r="E11" t="s">
        <v>2132</v>
      </c>
      <c r="F11" t="s">
        <v>120</v>
      </c>
      <c r="G11" t="s">
        <v>61</v>
      </c>
      <c r="H11" t="s">
        <v>63</v>
      </c>
      <c r="I11" t="s">
        <v>2137</v>
      </c>
      <c r="J11" t="s">
        <v>225</v>
      </c>
      <c r="K11" t="s">
        <v>2135</v>
      </c>
      <c r="L11" s="3">
        <v>2347.2893745000001</v>
      </c>
    </row>
    <row r="12" spans="1:12" x14ac:dyDescent="0.25">
      <c r="C12" t="s">
        <v>2138</v>
      </c>
      <c r="L12" s="3">
        <v>2869.2026099999998</v>
      </c>
    </row>
    <row r="13" spans="1:12" x14ac:dyDescent="0.25">
      <c r="D13" t="s">
        <v>794</v>
      </c>
      <c r="E13" t="s">
        <v>2132</v>
      </c>
      <c r="F13" t="s">
        <v>120</v>
      </c>
      <c r="G13" t="s">
        <v>50</v>
      </c>
      <c r="H13" t="s">
        <v>57</v>
      </c>
      <c r="I13" t="s">
        <v>2139</v>
      </c>
      <c r="J13" t="s">
        <v>795</v>
      </c>
      <c r="K13" t="s">
        <v>2135</v>
      </c>
      <c r="L13" s="3">
        <v>2869.2026099999998</v>
      </c>
    </row>
    <row r="14" spans="1:12" x14ac:dyDescent="0.25">
      <c r="A14" t="s">
        <v>45</v>
      </c>
      <c r="L14" s="3">
        <v>4170.0251429999998</v>
      </c>
    </row>
    <row r="15" spans="1:12" x14ac:dyDescent="0.25">
      <c r="C15" t="s">
        <v>2140</v>
      </c>
      <c r="L15">
        <v>1205.7691950000001</v>
      </c>
    </row>
    <row r="16" spans="1:12" x14ac:dyDescent="0.25">
      <c r="D16" t="s">
        <v>1379</v>
      </c>
      <c r="E16" t="s">
        <v>2132</v>
      </c>
      <c r="F16" t="s">
        <v>45</v>
      </c>
      <c r="G16" t="s">
        <v>29</v>
      </c>
      <c r="H16" t="s">
        <v>17</v>
      </c>
      <c r="I16" t="s">
        <v>2141</v>
      </c>
      <c r="J16" t="s">
        <v>1380</v>
      </c>
      <c r="K16" t="s">
        <v>18</v>
      </c>
      <c r="L16">
        <v>1205.7691950000001</v>
      </c>
    </row>
    <row r="17" spans="1:12" x14ac:dyDescent="0.25">
      <c r="C17" t="s">
        <v>2142</v>
      </c>
      <c r="L17">
        <v>1205.7691950000001</v>
      </c>
    </row>
    <row r="18" spans="1:12" x14ac:dyDescent="0.25">
      <c r="D18" t="s">
        <v>1382</v>
      </c>
      <c r="E18" t="s">
        <v>2132</v>
      </c>
      <c r="F18" t="s">
        <v>45</v>
      </c>
      <c r="G18" t="s">
        <v>29</v>
      </c>
      <c r="H18" t="s">
        <v>17</v>
      </c>
      <c r="I18" t="s">
        <v>2141</v>
      </c>
      <c r="J18" t="s">
        <v>1383</v>
      </c>
      <c r="K18" t="s">
        <v>18</v>
      </c>
      <c r="L18">
        <v>1205.7691950000001</v>
      </c>
    </row>
    <row r="19" spans="1:12" x14ac:dyDescent="0.25">
      <c r="C19" t="s">
        <v>2143</v>
      </c>
      <c r="L19">
        <v>844.03843649999999</v>
      </c>
    </row>
    <row r="20" spans="1:12" x14ac:dyDescent="0.25">
      <c r="D20" t="s">
        <v>1570</v>
      </c>
      <c r="E20" t="s">
        <v>2132</v>
      </c>
      <c r="F20" t="s">
        <v>45</v>
      </c>
      <c r="G20" t="s">
        <v>29</v>
      </c>
      <c r="H20" t="s">
        <v>17</v>
      </c>
      <c r="I20" t="s">
        <v>2144</v>
      </c>
      <c r="J20" t="s">
        <v>1571</v>
      </c>
      <c r="K20" t="s">
        <v>18</v>
      </c>
      <c r="L20">
        <v>844.03843649999999</v>
      </c>
    </row>
    <row r="21" spans="1:12" x14ac:dyDescent="0.25">
      <c r="C21" t="s">
        <v>4105</v>
      </c>
      <c r="L21">
        <v>914.44831650000003</v>
      </c>
    </row>
    <row r="22" spans="1:12" x14ac:dyDescent="0.25">
      <c r="D22" t="s">
        <v>3620</v>
      </c>
      <c r="E22" t="s">
        <v>2132</v>
      </c>
      <c r="F22" t="s">
        <v>45</v>
      </c>
      <c r="G22" t="s">
        <v>29</v>
      </c>
      <c r="H22" t="s">
        <v>2146</v>
      </c>
      <c r="I22" t="s">
        <v>2144</v>
      </c>
      <c r="J22" t="s">
        <v>4106</v>
      </c>
      <c r="K22" t="s">
        <v>2135</v>
      </c>
      <c r="L22">
        <v>914.44831650000003</v>
      </c>
    </row>
    <row r="23" spans="1:12" x14ac:dyDescent="0.25">
      <c r="A23" t="s">
        <v>313</v>
      </c>
      <c r="L23" s="3">
        <v>2852.0499808999998</v>
      </c>
    </row>
    <row r="24" spans="1:12" x14ac:dyDescent="0.25">
      <c r="C24" t="s">
        <v>6080</v>
      </c>
      <c r="L24" s="3">
        <v>2852.0499808999998</v>
      </c>
    </row>
    <row r="25" spans="1:12" x14ac:dyDescent="0.25">
      <c r="D25" t="s">
        <v>6081</v>
      </c>
      <c r="E25" t="s">
        <v>2132</v>
      </c>
      <c r="F25" t="s">
        <v>313</v>
      </c>
      <c r="G25" t="s">
        <v>61</v>
      </c>
      <c r="H25" t="s">
        <v>63</v>
      </c>
      <c r="I25" t="s">
        <v>2134</v>
      </c>
      <c r="J25" t="s">
        <v>6082</v>
      </c>
      <c r="K25" t="s">
        <v>2135</v>
      </c>
      <c r="L25" s="3">
        <v>2852.0499808999998</v>
      </c>
    </row>
    <row r="26" spans="1:12" x14ac:dyDescent="0.25">
      <c r="A26" t="s">
        <v>114</v>
      </c>
      <c r="L26" s="3">
        <v>3445.6835025</v>
      </c>
    </row>
    <row r="27" spans="1:12" x14ac:dyDescent="0.25">
      <c r="C27" t="s">
        <v>2145</v>
      </c>
      <c r="L27">
        <v>1446.1407019999999</v>
      </c>
    </row>
    <row r="28" spans="1:12" x14ac:dyDescent="0.25">
      <c r="D28" t="s">
        <v>1467</v>
      </c>
      <c r="E28" t="s">
        <v>2132</v>
      </c>
      <c r="F28" t="s">
        <v>114</v>
      </c>
      <c r="G28" t="s">
        <v>29</v>
      </c>
      <c r="H28" t="s">
        <v>2146</v>
      </c>
      <c r="I28" t="s">
        <v>2141</v>
      </c>
      <c r="J28" t="s">
        <v>1468</v>
      </c>
      <c r="K28" t="s">
        <v>2135</v>
      </c>
      <c r="L28">
        <v>1446.1407019999999</v>
      </c>
    </row>
    <row r="29" spans="1:12" x14ac:dyDescent="0.25">
      <c r="C29" t="s">
        <v>2147</v>
      </c>
      <c r="L29" s="3">
        <v>1999.5428005000001</v>
      </c>
    </row>
    <row r="30" spans="1:12" x14ac:dyDescent="0.25">
      <c r="D30" t="s">
        <v>1470</v>
      </c>
      <c r="E30" t="s">
        <v>2132</v>
      </c>
      <c r="F30" t="s">
        <v>114</v>
      </c>
      <c r="G30" t="s">
        <v>29</v>
      </c>
      <c r="H30" t="s">
        <v>2133</v>
      </c>
      <c r="I30" t="s">
        <v>2134</v>
      </c>
      <c r="J30" t="s">
        <v>1468</v>
      </c>
      <c r="K30" t="s">
        <v>2135</v>
      </c>
      <c r="L30" s="3">
        <v>1999.5428005000001</v>
      </c>
    </row>
    <row r="31" spans="1:12" x14ac:dyDescent="0.25">
      <c r="A31" t="s">
        <v>33</v>
      </c>
      <c r="L31">
        <v>1914.2099376000001</v>
      </c>
    </row>
    <row r="32" spans="1:12" x14ac:dyDescent="0.25">
      <c r="C32" t="s">
        <v>4107</v>
      </c>
      <c r="L32">
        <v>1914.2099376000001</v>
      </c>
    </row>
    <row r="33" spans="1:12" x14ac:dyDescent="0.25">
      <c r="D33" t="s">
        <v>4108</v>
      </c>
      <c r="E33" t="s">
        <v>2132</v>
      </c>
      <c r="F33" t="s">
        <v>33</v>
      </c>
      <c r="G33" t="s">
        <v>50</v>
      </c>
      <c r="H33" t="s">
        <v>2133</v>
      </c>
      <c r="I33" t="s">
        <v>2141</v>
      </c>
      <c r="J33" t="s">
        <v>4109</v>
      </c>
      <c r="K33" t="s">
        <v>2135</v>
      </c>
      <c r="L33">
        <v>1914.2099376000001</v>
      </c>
    </row>
    <row r="34" spans="1:12" x14ac:dyDescent="0.25">
      <c r="A34" t="s">
        <v>155</v>
      </c>
      <c r="L34" s="3">
        <v>2734.4850395999997</v>
      </c>
    </row>
    <row r="35" spans="1:12" x14ac:dyDescent="0.25">
      <c r="C35" t="s">
        <v>13498</v>
      </c>
      <c r="L35" s="3">
        <v>2734.4850395999997</v>
      </c>
    </row>
    <row r="36" spans="1:12" x14ac:dyDescent="0.25">
      <c r="D36" t="s">
        <v>13499</v>
      </c>
      <c r="E36" t="s">
        <v>2132</v>
      </c>
      <c r="F36" t="s">
        <v>155</v>
      </c>
      <c r="G36" t="s">
        <v>50</v>
      </c>
      <c r="H36" t="s">
        <v>2133</v>
      </c>
      <c r="I36" t="s">
        <v>2141</v>
      </c>
      <c r="J36" t="s">
        <v>13500</v>
      </c>
      <c r="K36" t="s">
        <v>2135</v>
      </c>
      <c r="L36" s="3">
        <v>2734.4850395999997</v>
      </c>
    </row>
    <row r="37" spans="1:12" x14ac:dyDescent="0.25">
      <c r="A37" t="s">
        <v>84</v>
      </c>
      <c r="L37" s="3">
        <v>4870.4860991999994</v>
      </c>
    </row>
    <row r="38" spans="1:12" x14ac:dyDescent="0.25">
      <c r="C38" t="s">
        <v>11067</v>
      </c>
      <c r="L38" s="3">
        <v>2136.0010595999997</v>
      </c>
    </row>
    <row r="39" spans="1:12" x14ac:dyDescent="0.25">
      <c r="D39" t="s">
        <v>11068</v>
      </c>
      <c r="E39" t="s">
        <v>2132</v>
      </c>
      <c r="F39" t="s">
        <v>84</v>
      </c>
      <c r="G39" t="s">
        <v>50</v>
      </c>
      <c r="H39" t="s">
        <v>2146</v>
      </c>
      <c r="I39" t="s">
        <v>2141</v>
      </c>
      <c r="J39" t="s">
        <v>11069</v>
      </c>
      <c r="K39" t="s">
        <v>2135</v>
      </c>
      <c r="L39" s="3">
        <v>2136.0010595999997</v>
      </c>
    </row>
    <row r="40" spans="1:12" x14ac:dyDescent="0.25">
      <c r="C40" t="s">
        <v>13501</v>
      </c>
      <c r="L40" s="3">
        <v>2734.4850395999997</v>
      </c>
    </row>
    <row r="41" spans="1:12" x14ac:dyDescent="0.25">
      <c r="D41" t="s">
        <v>13502</v>
      </c>
      <c r="E41" t="s">
        <v>2132</v>
      </c>
      <c r="F41" t="s">
        <v>84</v>
      </c>
      <c r="G41" t="s">
        <v>50</v>
      </c>
      <c r="H41" t="s">
        <v>2133</v>
      </c>
      <c r="I41" t="s">
        <v>2156</v>
      </c>
      <c r="J41" t="s">
        <v>13503</v>
      </c>
      <c r="K41" t="s">
        <v>2135</v>
      </c>
      <c r="L41" s="3">
        <v>2734.4850395999997</v>
      </c>
    </row>
    <row r="42" spans="1:12" x14ac:dyDescent="0.25">
      <c r="A42" t="s">
        <v>94</v>
      </c>
      <c r="L42" s="3">
        <v>2461.1773554000001</v>
      </c>
    </row>
    <row r="43" spans="1:12" x14ac:dyDescent="0.25">
      <c r="C43" t="s">
        <v>2148</v>
      </c>
      <c r="L43" s="3">
        <v>2461.1773554000001</v>
      </c>
    </row>
    <row r="44" spans="1:12" x14ac:dyDescent="0.25">
      <c r="D44" t="s">
        <v>455</v>
      </c>
      <c r="E44" t="s">
        <v>2132</v>
      </c>
      <c r="F44" t="s">
        <v>94</v>
      </c>
      <c r="G44" t="s">
        <v>106</v>
      </c>
      <c r="H44" t="s">
        <v>63</v>
      </c>
      <c r="I44" t="s">
        <v>2141</v>
      </c>
      <c r="J44" t="s">
        <v>456</v>
      </c>
      <c r="K44" t="s">
        <v>18</v>
      </c>
      <c r="L44" s="3">
        <v>2461.1773554000001</v>
      </c>
    </row>
    <row r="45" spans="1:12" x14ac:dyDescent="0.25">
      <c r="A45" t="s">
        <v>160</v>
      </c>
      <c r="L45" s="3">
        <v>1999.5428005000001</v>
      </c>
    </row>
    <row r="46" spans="1:12" x14ac:dyDescent="0.25">
      <c r="C46" t="s">
        <v>4110</v>
      </c>
      <c r="L46" s="3">
        <v>1999.5428005000001</v>
      </c>
    </row>
    <row r="47" spans="1:12" x14ac:dyDescent="0.25">
      <c r="D47" t="s">
        <v>3587</v>
      </c>
      <c r="E47" t="s">
        <v>2132</v>
      </c>
      <c r="F47" t="s">
        <v>160</v>
      </c>
      <c r="G47" t="s">
        <v>29</v>
      </c>
      <c r="H47" t="s">
        <v>63</v>
      </c>
      <c r="I47" t="s">
        <v>2167</v>
      </c>
      <c r="J47" t="s">
        <v>4111</v>
      </c>
      <c r="K47" t="s">
        <v>2135</v>
      </c>
      <c r="L47" s="3">
        <v>1999.5428005000001</v>
      </c>
    </row>
    <row r="48" spans="1:12" x14ac:dyDescent="0.25">
      <c r="A48" t="s">
        <v>326</v>
      </c>
      <c r="L48">
        <v>1709.1998369999999</v>
      </c>
    </row>
    <row r="49" spans="1:12" x14ac:dyDescent="0.25">
      <c r="C49" t="s">
        <v>9428</v>
      </c>
      <c r="L49">
        <v>1709.1998369999999</v>
      </c>
    </row>
    <row r="50" spans="1:12" x14ac:dyDescent="0.25">
      <c r="D50" t="s">
        <v>9429</v>
      </c>
      <c r="E50" t="s">
        <v>2132</v>
      </c>
      <c r="F50" t="s">
        <v>326</v>
      </c>
      <c r="G50" t="s">
        <v>29</v>
      </c>
      <c r="H50" t="s">
        <v>2133</v>
      </c>
      <c r="I50" t="s">
        <v>2141</v>
      </c>
      <c r="J50" t="s">
        <v>9430</v>
      </c>
      <c r="K50" t="s">
        <v>2135</v>
      </c>
      <c r="L50">
        <v>1709.1998369999999</v>
      </c>
    </row>
    <row r="51" spans="1:12" x14ac:dyDescent="0.25">
      <c r="A51" t="s">
        <v>90</v>
      </c>
      <c r="L51" s="3">
        <v>6290.7316119999996</v>
      </c>
    </row>
    <row r="52" spans="1:12" x14ac:dyDescent="0.25">
      <c r="C52" t="s">
        <v>4112</v>
      </c>
      <c r="L52">
        <v>1446.1407019999999</v>
      </c>
    </row>
    <row r="53" spans="1:12" x14ac:dyDescent="0.25">
      <c r="D53" t="s">
        <v>3784</v>
      </c>
      <c r="E53" t="s">
        <v>2132</v>
      </c>
      <c r="F53" t="s">
        <v>90</v>
      </c>
      <c r="G53" t="s">
        <v>29</v>
      </c>
      <c r="H53" t="s">
        <v>2146</v>
      </c>
      <c r="I53" t="s">
        <v>2141</v>
      </c>
      <c r="J53" t="s">
        <v>4113</v>
      </c>
      <c r="K53" t="s">
        <v>2135</v>
      </c>
      <c r="L53">
        <v>1446.1407019999999</v>
      </c>
    </row>
    <row r="54" spans="1:12" x14ac:dyDescent="0.25">
      <c r="C54" t="s">
        <v>4114</v>
      </c>
      <c r="L54">
        <v>1952.3095060000001</v>
      </c>
    </row>
    <row r="55" spans="1:12" x14ac:dyDescent="0.25">
      <c r="D55" t="s">
        <v>3786</v>
      </c>
      <c r="E55" t="s">
        <v>2132</v>
      </c>
      <c r="F55" t="s">
        <v>90</v>
      </c>
      <c r="G55" t="s">
        <v>29</v>
      </c>
      <c r="H55" t="s">
        <v>2146</v>
      </c>
      <c r="I55" t="s">
        <v>2134</v>
      </c>
      <c r="J55" t="s">
        <v>4113</v>
      </c>
      <c r="K55" t="s">
        <v>2135</v>
      </c>
      <c r="L55">
        <v>1952.3095060000001</v>
      </c>
    </row>
    <row r="56" spans="1:12" x14ac:dyDescent="0.25">
      <c r="C56" t="s">
        <v>4115</v>
      </c>
      <c r="L56">
        <v>1446.1407019999999</v>
      </c>
    </row>
    <row r="57" spans="1:12" x14ac:dyDescent="0.25">
      <c r="D57" t="s">
        <v>3787</v>
      </c>
      <c r="E57" t="s">
        <v>2132</v>
      </c>
      <c r="F57" t="s">
        <v>90</v>
      </c>
      <c r="G57" t="s">
        <v>29</v>
      </c>
      <c r="H57" t="s">
        <v>2146</v>
      </c>
      <c r="I57" t="s">
        <v>2156</v>
      </c>
      <c r="J57" t="s">
        <v>4113</v>
      </c>
      <c r="K57" t="s">
        <v>2135</v>
      </c>
      <c r="L57">
        <v>1446.1407019999999</v>
      </c>
    </row>
    <row r="58" spans="1:12" x14ac:dyDescent="0.25">
      <c r="C58" t="s">
        <v>4116</v>
      </c>
      <c r="L58">
        <v>1446.1407019999999</v>
      </c>
    </row>
    <row r="59" spans="1:12" x14ac:dyDescent="0.25">
      <c r="D59" t="s">
        <v>3788</v>
      </c>
      <c r="E59" t="s">
        <v>2132</v>
      </c>
      <c r="F59" t="s">
        <v>90</v>
      </c>
      <c r="G59" t="s">
        <v>29</v>
      </c>
      <c r="H59" t="s">
        <v>2146</v>
      </c>
      <c r="I59" t="s">
        <v>2156</v>
      </c>
      <c r="J59" t="s">
        <v>4113</v>
      </c>
      <c r="K59" t="s">
        <v>2135</v>
      </c>
      <c r="L59">
        <v>1446.1407019999999</v>
      </c>
    </row>
    <row r="60" spans="1:12" x14ac:dyDescent="0.25">
      <c r="A60" t="s">
        <v>91</v>
      </c>
      <c r="L60">
        <v>1702.7651562999999</v>
      </c>
    </row>
    <row r="61" spans="1:12" x14ac:dyDescent="0.25">
      <c r="C61" t="s">
        <v>3260</v>
      </c>
      <c r="L61">
        <v>1702.7651562999999</v>
      </c>
    </row>
    <row r="62" spans="1:12" x14ac:dyDescent="0.25">
      <c r="D62" t="s">
        <v>2926</v>
      </c>
      <c r="E62" t="s">
        <v>2132</v>
      </c>
      <c r="F62" t="s">
        <v>91</v>
      </c>
      <c r="G62" t="s">
        <v>29</v>
      </c>
      <c r="H62" t="s">
        <v>2146</v>
      </c>
      <c r="I62" t="s">
        <v>2137</v>
      </c>
      <c r="J62" t="s">
        <v>2927</v>
      </c>
      <c r="K62" t="s">
        <v>2135</v>
      </c>
      <c r="L62">
        <v>1702.7651562999999</v>
      </c>
    </row>
    <row r="63" spans="1:12" x14ac:dyDescent="0.25">
      <c r="A63" t="s">
        <v>250</v>
      </c>
      <c r="L63">
        <v>1600.1818727999998</v>
      </c>
    </row>
    <row r="64" spans="1:12" x14ac:dyDescent="0.25">
      <c r="C64" t="s">
        <v>3261</v>
      </c>
      <c r="L64">
        <v>1600.1818727999998</v>
      </c>
    </row>
    <row r="65" spans="1:12" x14ac:dyDescent="0.25">
      <c r="D65" t="s">
        <v>3129</v>
      </c>
      <c r="E65" t="s">
        <v>2132</v>
      </c>
      <c r="F65" t="s">
        <v>250</v>
      </c>
      <c r="G65" t="s">
        <v>61</v>
      </c>
      <c r="H65" t="s">
        <v>2146</v>
      </c>
      <c r="I65" t="s">
        <v>2141</v>
      </c>
      <c r="J65" t="s">
        <v>3130</v>
      </c>
      <c r="K65" t="s">
        <v>2135</v>
      </c>
      <c r="L65">
        <v>1600.1818727999998</v>
      </c>
    </row>
    <row r="66" spans="1:12" x14ac:dyDescent="0.25">
      <c r="A66" t="s">
        <v>1614</v>
      </c>
      <c r="L66">
        <v>1908.4597973999998</v>
      </c>
    </row>
    <row r="67" spans="1:12" x14ac:dyDescent="0.25">
      <c r="C67" t="s">
        <v>3262</v>
      </c>
      <c r="L67">
        <v>1908.4597973999998</v>
      </c>
    </row>
    <row r="68" spans="1:12" x14ac:dyDescent="0.25">
      <c r="D68" t="s">
        <v>3263</v>
      </c>
      <c r="E68" t="s">
        <v>2132</v>
      </c>
      <c r="F68" t="s">
        <v>1614</v>
      </c>
      <c r="G68" t="s">
        <v>50</v>
      </c>
      <c r="H68" t="s">
        <v>2133</v>
      </c>
      <c r="I68" t="s">
        <v>2167</v>
      </c>
      <c r="J68" t="s">
        <v>3264</v>
      </c>
      <c r="K68" t="s">
        <v>2135</v>
      </c>
      <c r="L68">
        <v>1908.4597973999998</v>
      </c>
    </row>
    <row r="69" spans="1:12" x14ac:dyDescent="0.25">
      <c r="L69" t="e">
        <v>#VALUE!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CBCF-CC0C-49CB-825C-4F0C9F35AC24}">
  <sheetPr>
    <tabColor rgb="FF00B0F0"/>
  </sheetPr>
  <dimension ref="A1:L1016"/>
  <sheetViews>
    <sheetView topLeftCell="A110" zoomScale="85" zoomScaleNormal="85" workbookViewId="0">
      <selection activeCell="D129" sqref="A129:XFD129"/>
    </sheetView>
  </sheetViews>
  <sheetFormatPr defaultRowHeight="15.75" x14ac:dyDescent="0.25"/>
  <sheetData>
    <row r="1" spans="1:12" x14ac:dyDescent="0.25">
      <c r="A1" t="s">
        <v>2124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7" spans="1:12" x14ac:dyDescent="0.25">
      <c r="B7" t="s">
        <v>16</v>
      </c>
      <c r="C7" t="s">
        <v>1</v>
      </c>
      <c r="D7" t="s">
        <v>2126</v>
      </c>
      <c r="E7" t="s">
        <v>2127</v>
      </c>
      <c r="F7" t="s">
        <v>2</v>
      </c>
      <c r="G7" t="s">
        <v>4</v>
      </c>
      <c r="H7" t="s">
        <v>2128</v>
      </c>
      <c r="I7" t="s">
        <v>2129</v>
      </c>
      <c r="J7" t="s">
        <v>2130</v>
      </c>
      <c r="K7" t="s">
        <v>7</v>
      </c>
      <c r="L7" t="s">
        <v>16</v>
      </c>
    </row>
    <row r="8" spans="1:12" x14ac:dyDescent="0.25">
      <c r="A8" t="s">
        <v>1482</v>
      </c>
      <c r="L8">
        <v>643.11602059999996</v>
      </c>
    </row>
    <row r="9" spans="1:12" x14ac:dyDescent="0.25">
      <c r="C9" t="s">
        <v>11910</v>
      </c>
      <c r="L9">
        <v>643.11602059999996</v>
      </c>
    </row>
    <row r="10" spans="1:12" x14ac:dyDescent="0.25">
      <c r="D10" t="s">
        <v>11911</v>
      </c>
      <c r="F10" t="s">
        <v>1482</v>
      </c>
      <c r="G10" t="s">
        <v>19</v>
      </c>
      <c r="H10" t="s">
        <v>20</v>
      </c>
      <c r="I10" t="s">
        <v>2137</v>
      </c>
      <c r="J10" t="s">
        <v>11912</v>
      </c>
      <c r="K10" t="s">
        <v>18</v>
      </c>
      <c r="L10">
        <v>643.11602059999996</v>
      </c>
    </row>
    <row r="11" spans="1:12" x14ac:dyDescent="0.25">
      <c r="A11" t="s">
        <v>7438</v>
      </c>
      <c r="L11">
        <v>950.53337999999997</v>
      </c>
    </row>
    <row r="12" spans="1:12" x14ac:dyDescent="0.25">
      <c r="C12" t="s">
        <v>11913</v>
      </c>
      <c r="L12">
        <v>950.53337999999997</v>
      </c>
    </row>
    <row r="13" spans="1:12" x14ac:dyDescent="0.25">
      <c r="D13" t="s">
        <v>11914</v>
      </c>
      <c r="F13" t="s">
        <v>7438</v>
      </c>
      <c r="G13" t="s">
        <v>19</v>
      </c>
      <c r="H13" t="s">
        <v>110</v>
      </c>
      <c r="I13" t="s">
        <v>2137</v>
      </c>
      <c r="J13" t="s">
        <v>11915</v>
      </c>
      <c r="K13" t="s">
        <v>2149</v>
      </c>
      <c r="L13">
        <v>950.53337999999997</v>
      </c>
    </row>
    <row r="14" spans="1:12" x14ac:dyDescent="0.25">
      <c r="A14" t="s">
        <v>7488</v>
      </c>
      <c r="L14">
        <v>1523.1612874</v>
      </c>
    </row>
    <row r="15" spans="1:12" x14ac:dyDescent="0.25">
      <c r="C15" t="s">
        <v>11916</v>
      </c>
      <c r="L15">
        <v>1029.0012796000001</v>
      </c>
    </row>
    <row r="16" spans="1:12" x14ac:dyDescent="0.25">
      <c r="D16" t="s">
        <v>11917</v>
      </c>
      <c r="F16" t="s">
        <v>7488</v>
      </c>
      <c r="G16" t="s">
        <v>36</v>
      </c>
      <c r="H16" t="s">
        <v>63</v>
      </c>
      <c r="I16" t="s">
        <v>2141</v>
      </c>
      <c r="J16" t="s">
        <v>11918</v>
      </c>
      <c r="K16" t="s">
        <v>2149</v>
      </c>
      <c r="L16">
        <v>1029.0012796000001</v>
      </c>
    </row>
    <row r="17" spans="1:12" x14ac:dyDescent="0.25">
      <c r="C17" t="s">
        <v>11919</v>
      </c>
      <c r="L17">
        <v>494.16000779999996</v>
      </c>
    </row>
    <row r="18" spans="1:12" x14ac:dyDescent="0.25">
      <c r="D18" t="s">
        <v>11920</v>
      </c>
      <c r="F18" t="s">
        <v>7488</v>
      </c>
      <c r="G18" t="s">
        <v>10196</v>
      </c>
      <c r="H18" t="s">
        <v>17</v>
      </c>
      <c r="I18" t="s">
        <v>2156</v>
      </c>
      <c r="J18" t="s">
        <v>11921</v>
      </c>
      <c r="K18" t="s">
        <v>2149</v>
      </c>
      <c r="L18">
        <v>247.08000389999998</v>
      </c>
    </row>
    <row r="19" spans="1:12" x14ac:dyDescent="0.25">
      <c r="D19" t="s">
        <v>11922</v>
      </c>
      <c r="F19" t="s">
        <v>7488</v>
      </c>
      <c r="G19" t="s">
        <v>10196</v>
      </c>
      <c r="H19" t="s">
        <v>17</v>
      </c>
      <c r="I19" t="s">
        <v>2156</v>
      </c>
      <c r="J19" t="s">
        <v>11923</v>
      </c>
      <c r="K19" t="s">
        <v>2149</v>
      </c>
      <c r="L19">
        <v>247.08000389999998</v>
      </c>
    </row>
    <row r="20" spans="1:12" x14ac:dyDescent="0.25">
      <c r="A20" t="s">
        <v>1492</v>
      </c>
      <c r="L20">
        <v>1685.9254599999999</v>
      </c>
    </row>
    <row r="21" spans="1:12" x14ac:dyDescent="0.25">
      <c r="C21" t="s">
        <v>11924</v>
      </c>
      <c r="L21">
        <v>1685.9254599999999</v>
      </c>
    </row>
    <row r="22" spans="1:12" x14ac:dyDescent="0.25">
      <c r="D22" t="s">
        <v>11925</v>
      </c>
      <c r="F22" t="s">
        <v>1492</v>
      </c>
      <c r="G22" t="s">
        <v>36</v>
      </c>
      <c r="H22" t="s">
        <v>57</v>
      </c>
      <c r="I22" t="s">
        <v>2163</v>
      </c>
      <c r="J22" t="s">
        <v>11926</v>
      </c>
      <c r="K22" t="s">
        <v>2149</v>
      </c>
      <c r="L22">
        <v>1685.9254599999999</v>
      </c>
    </row>
    <row r="23" spans="1:12" x14ac:dyDescent="0.25">
      <c r="A23" t="s">
        <v>1483</v>
      </c>
      <c r="L23">
        <v>494.16000779999996</v>
      </c>
    </row>
    <row r="24" spans="1:12" x14ac:dyDescent="0.25">
      <c r="C24" t="s">
        <v>11927</v>
      </c>
      <c r="L24">
        <v>494.16000779999996</v>
      </c>
    </row>
    <row r="25" spans="1:12" x14ac:dyDescent="0.25">
      <c r="D25" t="s">
        <v>11928</v>
      </c>
      <c r="F25" t="s">
        <v>1483</v>
      </c>
      <c r="G25" t="s">
        <v>19</v>
      </c>
      <c r="H25" t="s">
        <v>17</v>
      </c>
      <c r="I25" t="s">
        <v>2156</v>
      </c>
      <c r="J25" t="s">
        <v>11929</v>
      </c>
      <c r="K25" t="s">
        <v>2149</v>
      </c>
      <c r="L25">
        <v>494.16000779999996</v>
      </c>
    </row>
    <row r="26" spans="1:12" x14ac:dyDescent="0.25">
      <c r="A26" t="s">
        <v>9886</v>
      </c>
      <c r="L26">
        <v>526.11826999999994</v>
      </c>
    </row>
    <row r="27" spans="1:12" x14ac:dyDescent="0.25">
      <c r="C27" t="s">
        <v>11930</v>
      </c>
      <c r="L27">
        <v>526.11826999999994</v>
      </c>
    </row>
    <row r="28" spans="1:12" x14ac:dyDescent="0.25">
      <c r="D28" t="s">
        <v>11931</v>
      </c>
      <c r="F28" t="s">
        <v>9886</v>
      </c>
      <c r="G28" t="s">
        <v>19</v>
      </c>
      <c r="H28" t="s">
        <v>25</v>
      </c>
      <c r="I28" t="s">
        <v>2156</v>
      </c>
      <c r="J28" t="s">
        <v>11932</v>
      </c>
      <c r="K28" t="s">
        <v>2149</v>
      </c>
      <c r="L28">
        <v>526.11826999999994</v>
      </c>
    </row>
    <row r="29" spans="1:12" x14ac:dyDescent="0.25">
      <c r="A29" t="s">
        <v>1869</v>
      </c>
      <c r="L29" s="3">
        <v>29758.461965800001</v>
      </c>
    </row>
    <row r="30" spans="1:12" x14ac:dyDescent="0.25">
      <c r="C30" t="s">
        <v>11933</v>
      </c>
      <c r="L30">
        <v>1264.4440950000001</v>
      </c>
    </row>
    <row r="31" spans="1:12" x14ac:dyDescent="0.25">
      <c r="D31" t="s">
        <v>11934</v>
      </c>
      <c r="F31" t="s">
        <v>1869</v>
      </c>
      <c r="G31" t="s">
        <v>21</v>
      </c>
      <c r="H31" t="s">
        <v>57</v>
      </c>
      <c r="I31" t="s">
        <v>2162</v>
      </c>
      <c r="J31" t="s">
        <v>11935</v>
      </c>
      <c r="K31" t="s">
        <v>2149</v>
      </c>
      <c r="L31">
        <v>1264.4440950000001</v>
      </c>
    </row>
    <row r="32" spans="1:12" x14ac:dyDescent="0.25">
      <c r="C32" t="s">
        <v>11936</v>
      </c>
      <c r="L32">
        <v>514.50063980000004</v>
      </c>
    </row>
    <row r="33" spans="3:12" x14ac:dyDescent="0.25">
      <c r="D33" t="s">
        <v>11937</v>
      </c>
      <c r="F33" t="s">
        <v>1869</v>
      </c>
      <c r="G33" t="s">
        <v>19</v>
      </c>
      <c r="H33" t="s">
        <v>20</v>
      </c>
      <c r="I33" t="s">
        <v>2156</v>
      </c>
      <c r="J33" t="s">
        <v>11938</v>
      </c>
      <c r="K33" t="s">
        <v>18</v>
      </c>
      <c r="L33">
        <v>514.50063980000004</v>
      </c>
    </row>
    <row r="34" spans="3:12" x14ac:dyDescent="0.25">
      <c r="C34" t="s">
        <v>11939</v>
      </c>
      <c r="L34">
        <v>1000.7004195</v>
      </c>
    </row>
    <row r="35" spans="3:12" x14ac:dyDescent="0.25">
      <c r="D35" t="s">
        <v>11940</v>
      </c>
      <c r="F35" t="s">
        <v>1869</v>
      </c>
      <c r="G35" t="s">
        <v>21</v>
      </c>
      <c r="H35" t="s">
        <v>17</v>
      </c>
      <c r="I35" t="s">
        <v>2137</v>
      </c>
      <c r="J35" t="s">
        <v>11941</v>
      </c>
      <c r="K35" t="s">
        <v>2149</v>
      </c>
      <c r="L35">
        <v>1000.7004195</v>
      </c>
    </row>
    <row r="36" spans="3:12" x14ac:dyDescent="0.25">
      <c r="C36" t="s">
        <v>11942</v>
      </c>
      <c r="L36">
        <v>789.17740500000002</v>
      </c>
    </row>
    <row r="37" spans="3:12" x14ac:dyDescent="0.25">
      <c r="D37" t="s">
        <v>11943</v>
      </c>
      <c r="F37" t="s">
        <v>1869</v>
      </c>
      <c r="G37" t="s">
        <v>21</v>
      </c>
      <c r="H37" t="s">
        <v>25</v>
      </c>
      <c r="I37" t="s">
        <v>2141</v>
      </c>
      <c r="J37" t="s">
        <v>11944</v>
      </c>
      <c r="K37" t="s">
        <v>2149</v>
      </c>
      <c r="L37">
        <v>789.17740500000002</v>
      </c>
    </row>
    <row r="38" spans="3:12" x14ac:dyDescent="0.25">
      <c r="C38" t="s">
        <v>11945</v>
      </c>
      <c r="L38">
        <v>694.59346619999997</v>
      </c>
    </row>
    <row r="39" spans="3:12" x14ac:dyDescent="0.25">
      <c r="D39" t="s">
        <v>11946</v>
      </c>
      <c r="F39" t="s">
        <v>1869</v>
      </c>
      <c r="G39" t="s">
        <v>19</v>
      </c>
      <c r="H39" t="s">
        <v>63</v>
      </c>
      <c r="I39" t="s">
        <v>2134</v>
      </c>
      <c r="J39" t="s">
        <v>11947</v>
      </c>
      <c r="K39" t="s">
        <v>2149</v>
      </c>
      <c r="L39">
        <v>694.59346619999997</v>
      </c>
    </row>
    <row r="40" spans="3:12" x14ac:dyDescent="0.25">
      <c r="C40" t="s">
        <v>11948</v>
      </c>
      <c r="L40">
        <v>789.17740500000002</v>
      </c>
    </row>
    <row r="41" spans="3:12" x14ac:dyDescent="0.25">
      <c r="D41" t="s">
        <v>11949</v>
      </c>
      <c r="F41" t="s">
        <v>1869</v>
      </c>
      <c r="G41" t="s">
        <v>21</v>
      </c>
      <c r="H41" t="s">
        <v>25</v>
      </c>
      <c r="I41" t="s">
        <v>2156</v>
      </c>
      <c r="J41" t="s">
        <v>11950</v>
      </c>
      <c r="K41" t="s">
        <v>2149</v>
      </c>
      <c r="L41">
        <v>789.17740500000002</v>
      </c>
    </row>
    <row r="42" spans="3:12" x14ac:dyDescent="0.25">
      <c r="C42" t="s">
        <v>11951</v>
      </c>
      <c r="L42">
        <v>1264.4440950000001</v>
      </c>
    </row>
    <row r="43" spans="3:12" x14ac:dyDescent="0.25">
      <c r="D43" t="s">
        <v>11952</v>
      </c>
      <c r="F43" t="s">
        <v>1869</v>
      </c>
      <c r="G43" t="s">
        <v>21</v>
      </c>
      <c r="H43" t="s">
        <v>57</v>
      </c>
      <c r="I43" t="s">
        <v>2163</v>
      </c>
      <c r="J43" t="s">
        <v>11953</v>
      </c>
      <c r="K43" t="s">
        <v>2149</v>
      </c>
      <c r="L43">
        <v>1264.4440950000001</v>
      </c>
    </row>
    <row r="44" spans="3:12" x14ac:dyDescent="0.25">
      <c r="C44" t="s">
        <v>11954</v>
      </c>
      <c r="L44">
        <v>494.16000779999996</v>
      </c>
    </row>
    <row r="45" spans="3:12" x14ac:dyDescent="0.25">
      <c r="D45" t="s">
        <v>11955</v>
      </c>
      <c r="F45" t="s">
        <v>1869</v>
      </c>
      <c r="G45" t="s">
        <v>19</v>
      </c>
      <c r="H45" t="s">
        <v>17</v>
      </c>
      <c r="I45" t="s">
        <v>2156</v>
      </c>
      <c r="J45" t="s">
        <v>11956</v>
      </c>
      <c r="K45" t="s">
        <v>2149</v>
      </c>
      <c r="L45">
        <v>494.16000779999996</v>
      </c>
    </row>
    <row r="46" spans="3:12" x14ac:dyDescent="0.25">
      <c r="C46" t="s">
        <v>11957</v>
      </c>
      <c r="L46">
        <v>771.75095969999995</v>
      </c>
    </row>
    <row r="47" spans="3:12" x14ac:dyDescent="0.25">
      <c r="D47" t="s">
        <v>11958</v>
      </c>
      <c r="F47" t="s">
        <v>1869</v>
      </c>
      <c r="G47" t="s">
        <v>21</v>
      </c>
      <c r="H47" t="s">
        <v>63</v>
      </c>
      <c r="I47" t="s">
        <v>2141</v>
      </c>
      <c r="J47" t="s">
        <v>11959</v>
      </c>
      <c r="K47" t="s">
        <v>2149</v>
      </c>
      <c r="L47">
        <v>771.75095969999995</v>
      </c>
    </row>
    <row r="48" spans="3:12" x14ac:dyDescent="0.25">
      <c r="C48" t="s">
        <v>11960</v>
      </c>
      <c r="L48">
        <v>789.17740500000002</v>
      </c>
    </row>
    <row r="49" spans="3:12" x14ac:dyDescent="0.25">
      <c r="D49" t="s">
        <v>11961</v>
      </c>
      <c r="F49" t="s">
        <v>1869</v>
      </c>
      <c r="G49" t="s">
        <v>21</v>
      </c>
      <c r="H49" t="s">
        <v>25</v>
      </c>
      <c r="I49" t="s">
        <v>2141</v>
      </c>
      <c r="J49" t="s">
        <v>11962</v>
      </c>
      <c r="K49" t="s">
        <v>2149</v>
      </c>
      <c r="L49">
        <v>789.17740500000002</v>
      </c>
    </row>
    <row r="50" spans="3:12" x14ac:dyDescent="0.25">
      <c r="C50" t="s">
        <v>11963</v>
      </c>
      <c r="L50">
        <v>1671.7652507999999</v>
      </c>
    </row>
    <row r="51" spans="3:12" x14ac:dyDescent="0.25">
      <c r="D51" t="s">
        <v>11964</v>
      </c>
      <c r="F51" t="s">
        <v>1869</v>
      </c>
      <c r="G51" t="s">
        <v>19</v>
      </c>
      <c r="H51" t="s">
        <v>48</v>
      </c>
      <c r="I51" t="s">
        <v>2137</v>
      </c>
      <c r="J51" t="s">
        <v>11965</v>
      </c>
      <c r="K51" t="s">
        <v>2149</v>
      </c>
      <c r="L51">
        <v>835.88262539999994</v>
      </c>
    </row>
    <row r="52" spans="3:12" x14ac:dyDescent="0.25">
      <c r="D52" t="s">
        <v>11966</v>
      </c>
      <c r="F52" t="s">
        <v>1869</v>
      </c>
      <c r="G52" t="s">
        <v>19</v>
      </c>
      <c r="H52" t="s">
        <v>48</v>
      </c>
      <c r="I52" t="s">
        <v>2137</v>
      </c>
      <c r="J52" t="s">
        <v>11967</v>
      </c>
      <c r="K52" t="s">
        <v>2149</v>
      </c>
      <c r="L52">
        <v>835.88262539999994</v>
      </c>
    </row>
    <row r="53" spans="3:12" x14ac:dyDescent="0.25">
      <c r="C53" t="s">
        <v>11968</v>
      </c>
      <c r="L53">
        <v>771.75095969999995</v>
      </c>
    </row>
    <row r="54" spans="3:12" x14ac:dyDescent="0.25">
      <c r="D54" t="s">
        <v>11969</v>
      </c>
      <c r="F54" t="s">
        <v>1869</v>
      </c>
      <c r="G54" t="s">
        <v>21</v>
      </c>
      <c r="H54" t="s">
        <v>63</v>
      </c>
      <c r="I54" t="s">
        <v>2141</v>
      </c>
      <c r="J54" t="s">
        <v>11970</v>
      </c>
      <c r="K54" t="s">
        <v>2149</v>
      </c>
      <c r="L54">
        <v>771.75095969999995</v>
      </c>
    </row>
    <row r="55" spans="3:12" x14ac:dyDescent="0.25">
      <c r="C55" t="s">
        <v>11971</v>
      </c>
      <c r="L55">
        <v>928.70631719999994</v>
      </c>
    </row>
    <row r="56" spans="3:12" x14ac:dyDescent="0.25">
      <c r="D56" t="s">
        <v>11972</v>
      </c>
      <c r="F56" t="s">
        <v>1869</v>
      </c>
      <c r="G56" t="s">
        <v>21</v>
      </c>
      <c r="H56" t="s">
        <v>48</v>
      </c>
      <c r="I56" t="s">
        <v>2141</v>
      </c>
      <c r="J56" t="s">
        <v>11973</v>
      </c>
      <c r="K56" t="s">
        <v>2149</v>
      </c>
      <c r="L56">
        <v>928.70631719999994</v>
      </c>
    </row>
    <row r="57" spans="3:12" x14ac:dyDescent="0.25">
      <c r="C57" t="s">
        <v>11974</v>
      </c>
      <c r="L57">
        <v>1264.4440950000001</v>
      </c>
    </row>
    <row r="58" spans="3:12" x14ac:dyDescent="0.25">
      <c r="D58" t="s">
        <v>11975</v>
      </c>
      <c r="F58" t="s">
        <v>1869</v>
      </c>
      <c r="G58" t="s">
        <v>21</v>
      </c>
      <c r="H58" t="s">
        <v>57</v>
      </c>
      <c r="I58" t="s">
        <v>2139</v>
      </c>
      <c r="J58" t="s">
        <v>11976</v>
      </c>
      <c r="K58" t="s">
        <v>2149</v>
      </c>
      <c r="L58">
        <v>1264.4440950000001</v>
      </c>
    </row>
    <row r="59" spans="3:12" x14ac:dyDescent="0.25">
      <c r="C59" t="s">
        <v>11977</v>
      </c>
      <c r="L59">
        <v>1041.8901992999999</v>
      </c>
    </row>
    <row r="60" spans="3:12" x14ac:dyDescent="0.25">
      <c r="D60" t="s">
        <v>11978</v>
      </c>
      <c r="F60" t="s">
        <v>1869</v>
      </c>
      <c r="G60" t="s">
        <v>21</v>
      </c>
      <c r="H60" t="s">
        <v>63</v>
      </c>
      <c r="I60" t="s">
        <v>2137</v>
      </c>
      <c r="J60" t="s">
        <v>11979</v>
      </c>
      <c r="K60" t="s">
        <v>2149</v>
      </c>
      <c r="L60">
        <v>1041.8901992999999</v>
      </c>
    </row>
    <row r="61" spans="3:12" x14ac:dyDescent="0.25">
      <c r="C61" t="s">
        <v>11980</v>
      </c>
      <c r="L61">
        <v>926.59402079999995</v>
      </c>
    </row>
    <row r="62" spans="3:12" x14ac:dyDescent="0.25">
      <c r="D62" t="s">
        <v>11981</v>
      </c>
      <c r="F62" t="s">
        <v>1869</v>
      </c>
      <c r="G62" t="s">
        <v>21</v>
      </c>
      <c r="H62" t="s">
        <v>17</v>
      </c>
      <c r="I62" t="s">
        <v>2137</v>
      </c>
      <c r="J62" t="s">
        <v>11982</v>
      </c>
      <c r="K62" t="s">
        <v>2149</v>
      </c>
      <c r="L62">
        <v>926.59402079999995</v>
      </c>
    </row>
    <row r="63" spans="3:12" x14ac:dyDescent="0.25">
      <c r="C63" t="s">
        <v>11983</v>
      </c>
      <c r="L63">
        <v>1685.9254599999999</v>
      </c>
    </row>
    <row r="64" spans="3:12" x14ac:dyDescent="0.25">
      <c r="D64" t="s">
        <v>11984</v>
      </c>
      <c r="F64" t="s">
        <v>1869</v>
      </c>
      <c r="G64" t="s">
        <v>36</v>
      </c>
      <c r="H64" t="s">
        <v>57</v>
      </c>
      <c r="I64" t="s">
        <v>2152</v>
      </c>
      <c r="J64" t="s">
        <v>11985</v>
      </c>
      <c r="K64" t="s">
        <v>2149</v>
      </c>
      <c r="L64">
        <v>1685.9254599999999</v>
      </c>
    </row>
    <row r="65" spans="3:12" x14ac:dyDescent="0.25">
      <c r="C65" t="s">
        <v>11986</v>
      </c>
      <c r="L65">
        <v>964.67403090000005</v>
      </c>
    </row>
    <row r="66" spans="3:12" x14ac:dyDescent="0.25">
      <c r="D66" t="s">
        <v>11987</v>
      </c>
      <c r="F66" t="s">
        <v>1869</v>
      </c>
      <c r="G66" t="s">
        <v>21</v>
      </c>
      <c r="H66" t="s">
        <v>63</v>
      </c>
      <c r="I66" t="s">
        <v>2137</v>
      </c>
      <c r="J66" t="s">
        <v>11988</v>
      </c>
      <c r="K66" t="s">
        <v>2149</v>
      </c>
      <c r="L66">
        <v>964.67403090000005</v>
      </c>
    </row>
    <row r="67" spans="3:12" x14ac:dyDescent="0.25">
      <c r="C67" t="s">
        <v>11989</v>
      </c>
      <c r="L67">
        <v>741.24001169999997</v>
      </c>
    </row>
    <row r="68" spans="3:12" x14ac:dyDescent="0.25">
      <c r="D68" t="s">
        <v>11990</v>
      </c>
      <c r="F68" t="s">
        <v>1869</v>
      </c>
      <c r="G68" t="s">
        <v>21</v>
      </c>
      <c r="H68" t="s">
        <v>17</v>
      </c>
      <c r="I68" t="s">
        <v>2156</v>
      </c>
      <c r="J68" t="s">
        <v>11991</v>
      </c>
      <c r="K68" t="s">
        <v>2149</v>
      </c>
      <c r="L68">
        <v>741.24001169999997</v>
      </c>
    </row>
    <row r="69" spans="3:12" x14ac:dyDescent="0.25">
      <c r="C69" t="s">
        <v>11992</v>
      </c>
      <c r="L69">
        <v>1710.9600839999998</v>
      </c>
    </row>
    <row r="70" spans="3:12" x14ac:dyDescent="0.25">
      <c r="D70" t="s">
        <v>11993</v>
      </c>
      <c r="F70" t="s">
        <v>1869</v>
      </c>
      <c r="G70" t="s">
        <v>21</v>
      </c>
      <c r="H70" t="s">
        <v>110</v>
      </c>
      <c r="I70" t="s">
        <v>2162</v>
      </c>
      <c r="J70" t="s">
        <v>11994</v>
      </c>
      <c r="K70" t="s">
        <v>2149</v>
      </c>
      <c r="L70">
        <v>1710.9600839999998</v>
      </c>
    </row>
    <row r="71" spans="3:12" x14ac:dyDescent="0.25">
      <c r="C71" t="s">
        <v>11995</v>
      </c>
      <c r="L71">
        <v>771.75095969999995</v>
      </c>
    </row>
    <row r="72" spans="3:12" x14ac:dyDescent="0.25">
      <c r="D72" t="s">
        <v>11996</v>
      </c>
      <c r="F72" t="s">
        <v>1869</v>
      </c>
      <c r="G72" t="s">
        <v>21</v>
      </c>
      <c r="H72" t="s">
        <v>20</v>
      </c>
      <c r="I72" t="s">
        <v>2156</v>
      </c>
      <c r="J72" t="s">
        <v>11997</v>
      </c>
      <c r="K72" t="s">
        <v>18</v>
      </c>
      <c r="L72">
        <v>771.75095969999995</v>
      </c>
    </row>
    <row r="73" spans="3:12" x14ac:dyDescent="0.25">
      <c r="C73" t="s">
        <v>11998</v>
      </c>
      <c r="L73">
        <v>514.50063980000004</v>
      </c>
    </row>
    <row r="74" spans="3:12" x14ac:dyDescent="0.25">
      <c r="D74" t="s">
        <v>11999</v>
      </c>
      <c r="F74" t="s">
        <v>1869</v>
      </c>
      <c r="G74" t="s">
        <v>19</v>
      </c>
      <c r="H74" t="s">
        <v>20</v>
      </c>
      <c r="I74" t="s">
        <v>2156</v>
      </c>
      <c r="J74" t="s">
        <v>12000</v>
      </c>
      <c r="K74" t="s">
        <v>18</v>
      </c>
      <c r="L74">
        <v>514.50063980000004</v>
      </c>
    </row>
    <row r="75" spans="3:12" x14ac:dyDescent="0.25">
      <c r="C75" t="s">
        <v>12001</v>
      </c>
      <c r="L75">
        <v>1425.80007</v>
      </c>
    </row>
    <row r="76" spans="3:12" x14ac:dyDescent="0.25">
      <c r="D76" t="s">
        <v>12002</v>
      </c>
      <c r="F76" t="s">
        <v>1869</v>
      </c>
      <c r="G76" t="s">
        <v>21</v>
      </c>
      <c r="H76" t="s">
        <v>110</v>
      </c>
      <c r="I76" t="s">
        <v>2167</v>
      </c>
      <c r="J76" t="s">
        <v>12003</v>
      </c>
      <c r="K76" t="s">
        <v>2149</v>
      </c>
      <c r="L76">
        <v>1425.80007</v>
      </c>
    </row>
    <row r="77" spans="3:12" x14ac:dyDescent="0.25">
      <c r="C77" t="s">
        <v>12004</v>
      </c>
      <c r="L77">
        <v>741.24001169999997</v>
      </c>
    </row>
    <row r="78" spans="3:12" x14ac:dyDescent="0.25">
      <c r="D78" t="s">
        <v>12005</v>
      </c>
      <c r="F78" t="s">
        <v>1869</v>
      </c>
      <c r="G78" t="s">
        <v>21</v>
      </c>
      <c r="H78" t="s">
        <v>17</v>
      </c>
      <c r="I78" t="s">
        <v>2141</v>
      </c>
      <c r="J78" t="s">
        <v>12006</v>
      </c>
      <c r="K78" t="s">
        <v>2149</v>
      </c>
      <c r="L78">
        <v>741.24001169999997</v>
      </c>
    </row>
    <row r="79" spans="3:12" x14ac:dyDescent="0.25">
      <c r="C79" t="s">
        <v>12007</v>
      </c>
      <c r="L79">
        <v>771.75095969999995</v>
      </c>
    </row>
    <row r="80" spans="3:12" x14ac:dyDescent="0.25">
      <c r="D80" t="s">
        <v>12008</v>
      </c>
      <c r="F80" t="s">
        <v>1869</v>
      </c>
      <c r="G80" t="s">
        <v>21</v>
      </c>
      <c r="H80" t="s">
        <v>63</v>
      </c>
      <c r="I80" t="s">
        <v>2141</v>
      </c>
      <c r="J80" t="s">
        <v>12009</v>
      </c>
      <c r="K80" t="s">
        <v>2149</v>
      </c>
      <c r="L80">
        <v>771.75095969999995</v>
      </c>
    </row>
    <row r="81" spans="1:12" x14ac:dyDescent="0.25">
      <c r="C81" t="s">
        <v>12010</v>
      </c>
      <c r="L81">
        <v>926.59402079999995</v>
      </c>
    </row>
    <row r="82" spans="1:12" x14ac:dyDescent="0.25">
      <c r="D82" t="s">
        <v>12011</v>
      </c>
      <c r="F82" t="s">
        <v>1869</v>
      </c>
      <c r="G82" t="s">
        <v>21</v>
      </c>
      <c r="H82" t="s">
        <v>17</v>
      </c>
      <c r="I82" t="s">
        <v>2137</v>
      </c>
      <c r="J82" t="s">
        <v>12012</v>
      </c>
      <c r="K82" t="s">
        <v>2149</v>
      </c>
      <c r="L82">
        <v>926.59402079999995</v>
      </c>
    </row>
    <row r="83" spans="1:12" x14ac:dyDescent="0.25">
      <c r="C83" t="s">
        <v>12013</v>
      </c>
      <c r="L83">
        <v>964.67403090000005</v>
      </c>
    </row>
    <row r="84" spans="1:12" x14ac:dyDescent="0.25">
      <c r="D84" t="s">
        <v>12014</v>
      </c>
      <c r="F84" t="s">
        <v>1869</v>
      </c>
      <c r="G84" t="s">
        <v>21</v>
      </c>
      <c r="H84" t="s">
        <v>63</v>
      </c>
      <c r="I84" t="s">
        <v>2137</v>
      </c>
      <c r="J84" t="s">
        <v>12015</v>
      </c>
      <c r="K84" t="s">
        <v>2149</v>
      </c>
      <c r="L84">
        <v>964.67403090000005</v>
      </c>
    </row>
    <row r="85" spans="1:12" x14ac:dyDescent="0.25">
      <c r="C85" t="s">
        <v>12016</v>
      </c>
      <c r="L85">
        <v>1264.4440950000001</v>
      </c>
    </row>
    <row r="86" spans="1:12" x14ac:dyDescent="0.25">
      <c r="D86" t="s">
        <v>12017</v>
      </c>
      <c r="F86" t="s">
        <v>1869</v>
      </c>
      <c r="G86" t="s">
        <v>21</v>
      </c>
      <c r="H86" t="s">
        <v>57</v>
      </c>
      <c r="I86" t="s">
        <v>2152</v>
      </c>
      <c r="J86" t="s">
        <v>12018</v>
      </c>
      <c r="K86" t="s">
        <v>2149</v>
      </c>
      <c r="L86">
        <v>1264.4440950000001</v>
      </c>
    </row>
    <row r="87" spans="1:12" x14ac:dyDescent="0.25">
      <c r="C87" t="s">
        <v>12019</v>
      </c>
      <c r="L87">
        <v>1041.8901992999999</v>
      </c>
    </row>
    <row r="88" spans="1:12" x14ac:dyDescent="0.25">
      <c r="D88" t="s">
        <v>12020</v>
      </c>
      <c r="F88" t="s">
        <v>1869</v>
      </c>
      <c r="G88" t="s">
        <v>21</v>
      </c>
      <c r="H88" t="s">
        <v>63</v>
      </c>
      <c r="I88" t="s">
        <v>2137</v>
      </c>
      <c r="J88" t="s">
        <v>12021</v>
      </c>
      <c r="K88" t="s">
        <v>2149</v>
      </c>
      <c r="L88">
        <v>1041.8901992999999</v>
      </c>
    </row>
    <row r="89" spans="1:12" x14ac:dyDescent="0.25">
      <c r="C89" t="s">
        <v>12022</v>
      </c>
      <c r="L89">
        <v>514.50063980000004</v>
      </c>
    </row>
    <row r="90" spans="1:12" x14ac:dyDescent="0.25">
      <c r="D90" t="s">
        <v>12023</v>
      </c>
      <c r="F90" t="s">
        <v>1869</v>
      </c>
      <c r="G90" t="s">
        <v>19</v>
      </c>
      <c r="H90" t="s">
        <v>63</v>
      </c>
      <c r="I90" t="s">
        <v>2141</v>
      </c>
      <c r="J90" t="s">
        <v>12024</v>
      </c>
      <c r="K90" t="s">
        <v>2149</v>
      </c>
      <c r="L90">
        <v>514.50063980000004</v>
      </c>
    </row>
    <row r="91" spans="1:12" x14ac:dyDescent="0.25">
      <c r="C91" t="s">
        <v>12025</v>
      </c>
      <c r="L91">
        <v>741.24001169999997</v>
      </c>
    </row>
    <row r="92" spans="1:12" x14ac:dyDescent="0.25">
      <c r="D92" t="s">
        <v>12026</v>
      </c>
      <c r="F92" t="s">
        <v>1869</v>
      </c>
      <c r="G92" t="s">
        <v>21</v>
      </c>
      <c r="H92" t="s">
        <v>17</v>
      </c>
      <c r="I92" t="s">
        <v>2156</v>
      </c>
      <c r="J92" t="s">
        <v>12027</v>
      </c>
      <c r="K92" t="s">
        <v>2149</v>
      </c>
      <c r="L92">
        <v>741.24001169999997</v>
      </c>
    </row>
    <row r="93" spans="1:12" x14ac:dyDescent="0.25">
      <c r="A93" t="s">
        <v>3113</v>
      </c>
      <c r="L93" s="3">
        <v>36632.695899999999</v>
      </c>
    </row>
    <row r="94" spans="1:12" x14ac:dyDescent="0.25">
      <c r="C94" t="s">
        <v>12028</v>
      </c>
      <c r="L94">
        <v>494.16000779999996</v>
      </c>
    </row>
    <row r="95" spans="1:12" x14ac:dyDescent="0.25">
      <c r="D95" t="s">
        <v>12029</v>
      </c>
      <c r="F95" t="s">
        <v>3113</v>
      </c>
      <c r="G95" t="s">
        <v>19</v>
      </c>
      <c r="H95" t="s">
        <v>17</v>
      </c>
      <c r="I95" t="s">
        <v>3223</v>
      </c>
      <c r="J95" t="s">
        <v>12030</v>
      </c>
      <c r="K95" t="s">
        <v>2149</v>
      </c>
      <c r="L95">
        <v>494.16000779999996</v>
      </c>
    </row>
    <row r="96" spans="1:12" x14ac:dyDescent="0.25">
      <c r="C96" t="s">
        <v>12031</v>
      </c>
      <c r="L96">
        <v>617.72934719999989</v>
      </c>
    </row>
    <row r="97" spans="3:12" x14ac:dyDescent="0.25">
      <c r="D97" t="s">
        <v>12032</v>
      </c>
      <c r="F97" t="s">
        <v>3113</v>
      </c>
      <c r="G97" t="s">
        <v>19</v>
      </c>
      <c r="H97" t="s">
        <v>17</v>
      </c>
      <c r="I97" t="s">
        <v>2137</v>
      </c>
      <c r="J97" t="s">
        <v>12033</v>
      </c>
      <c r="K97" t="s">
        <v>2149</v>
      </c>
      <c r="L97">
        <v>617.72934719999989</v>
      </c>
    </row>
    <row r="98" spans="3:12" x14ac:dyDescent="0.25">
      <c r="C98" t="s">
        <v>12034</v>
      </c>
      <c r="L98">
        <v>1389.1869323999999</v>
      </c>
    </row>
    <row r="99" spans="3:12" x14ac:dyDescent="0.25">
      <c r="D99" t="s">
        <v>12035</v>
      </c>
      <c r="F99" t="s">
        <v>3113</v>
      </c>
      <c r="G99" t="s">
        <v>19</v>
      </c>
      <c r="H99" t="s">
        <v>63</v>
      </c>
      <c r="I99" t="s">
        <v>2137</v>
      </c>
      <c r="J99" t="s">
        <v>12036</v>
      </c>
      <c r="K99" t="s">
        <v>2149</v>
      </c>
      <c r="L99">
        <v>694.59346619999997</v>
      </c>
    </row>
    <row r="100" spans="3:12" x14ac:dyDescent="0.25">
      <c r="D100" t="s">
        <v>12037</v>
      </c>
      <c r="F100" t="s">
        <v>3113</v>
      </c>
      <c r="G100" t="s">
        <v>19</v>
      </c>
      <c r="H100" t="s">
        <v>63</v>
      </c>
      <c r="I100" t="s">
        <v>2137</v>
      </c>
      <c r="J100" t="s">
        <v>12038</v>
      </c>
      <c r="K100" t="s">
        <v>2149</v>
      </c>
      <c r="L100">
        <v>694.59346619999997</v>
      </c>
    </row>
    <row r="101" spans="3:12" x14ac:dyDescent="0.25">
      <c r="C101" t="s">
        <v>12039</v>
      </c>
      <c r="L101">
        <v>694.59346619999997</v>
      </c>
    </row>
    <row r="102" spans="3:12" x14ac:dyDescent="0.25">
      <c r="D102" t="s">
        <v>12040</v>
      </c>
      <c r="F102" t="s">
        <v>3113</v>
      </c>
      <c r="G102" t="s">
        <v>19</v>
      </c>
      <c r="H102" t="s">
        <v>63</v>
      </c>
      <c r="I102" t="s">
        <v>2167</v>
      </c>
      <c r="J102" t="s">
        <v>12041</v>
      </c>
      <c r="K102" t="s">
        <v>2149</v>
      </c>
      <c r="L102">
        <v>694.59346619999997</v>
      </c>
    </row>
    <row r="103" spans="3:12" x14ac:dyDescent="0.25">
      <c r="C103" t="s">
        <v>12042</v>
      </c>
      <c r="L103">
        <v>694.59346619999997</v>
      </c>
    </row>
    <row r="104" spans="3:12" x14ac:dyDescent="0.25">
      <c r="D104" t="s">
        <v>12043</v>
      </c>
      <c r="F104" t="s">
        <v>3113</v>
      </c>
      <c r="G104" t="s">
        <v>19</v>
      </c>
      <c r="H104" t="s">
        <v>63</v>
      </c>
      <c r="I104" t="s">
        <v>2167</v>
      </c>
      <c r="J104" t="s">
        <v>12044</v>
      </c>
      <c r="K104" t="s">
        <v>2149</v>
      </c>
      <c r="L104">
        <v>694.59346619999997</v>
      </c>
    </row>
    <row r="105" spans="3:12" x14ac:dyDescent="0.25">
      <c r="C105" t="s">
        <v>12045</v>
      </c>
      <c r="L105">
        <v>665.33424939999998</v>
      </c>
    </row>
    <row r="106" spans="3:12" x14ac:dyDescent="0.25">
      <c r="D106" t="s">
        <v>12046</v>
      </c>
      <c r="F106" t="s">
        <v>3113</v>
      </c>
      <c r="G106" t="s">
        <v>19</v>
      </c>
      <c r="H106" t="s">
        <v>188</v>
      </c>
      <c r="I106" t="s">
        <v>2141</v>
      </c>
      <c r="J106" t="s">
        <v>12047</v>
      </c>
      <c r="K106" t="s">
        <v>2149</v>
      </c>
      <c r="L106">
        <v>665.33424939999998</v>
      </c>
    </row>
    <row r="107" spans="3:12" x14ac:dyDescent="0.25">
      <c r="C107" t="s">
        <v>12048</v>
      </c>
      <c r="L107">
        <v>494.16000779999996</v>
      </c>
    </row>
    <row r="108" spans="3:12" x14ac:dyDescent="0.25">
      <c r="D108" t="s">
        <v>12049</v>
      </c>
      <c r="F108" t="s">
        <v>3113</v>
      </c>
      <c r="G108" t="s">
        <v>19</v>
      </c>
      <c r="H108" t="s">
        <v>17</v>
      </c>
      <c r="I108" t="s">
        <v>2141</v>
      </c>
      <c r="J108" t="s">
        <v>12050</v>
      </c>
      <c r="K108" t="s">
        <v>2149</v>
      </c>
      <c r="L108">
        <v>494.16000779999996</v>
      </c>
    </row>
    <row r="109" spans="3:12" x14ac:dyDescent="0.25">
      <c r="C109" t="s">
        <v>12051</v>
      </c>
      <c r="L109">
        <v>333.56680650000004</v>
      </c>
    </row>
    <row r="110" spans="3:12" x14ac:dyDescent="0.25">
      <c r="D110" t="s">
        <v>12052</v>
      </c>
      <c r="F110" t="s">
        <v>3113</v>
      </c>
      <c r="G110" t="s">
        <v>10196</v>
      </c>
      <c r="H110" t="s">
        <v>17</v>
      </c>
      <c r="I110" t="s">
        <v>2137</v>
      </c>
      <c r="J110" t="s">
        <v>12053</v>
      </c>
      <c r="K110" t="s">
        <v>2149</v>
      </c>
      <c r="L110">
        <v>333.56680650000004</v>
      </c>
    </row>
    <row r="111" spans="3:12" x14ac:dyDescent="0.25">
      <c r="C111" t="s">
        <v>12054</v>
      </c>
      <c r="L111">
        <v>1264.4440950000001</v>
      </c>
    </row>
    <row r="112" spans="3:12" x14ac:dyDescent="0.25">
      <c r="D112" t="s">
        <v>12055</v>
      </c>
      <c r="F112" t="s">
        <v>3113</v>
      </c>
      <c r="G112" t="s">
        <v>21</v>
      </c>
      <c r="H112" t="s">
        <v>57</v>
      </c>
      <c r="I112" t="s">
        <v>2137</v>
      </c>
      <c r="J112" t="s">
        <v>12056</v>
      </c>
      <c r="K112" t="s">
        <v>2149</v>
      </c>
      <c r="L112">
        <v>1264.4440950000001</v>
      </c>
    </row>
    <row r="113" spans="3:12" x14ac:dyDescent="0.25">
      <c r="C113" t="s">
        <v>12057</v>
      </c>
      <c r="L113">
        <v>1041.8901992999999</v>
      </c>
    </row>
    <row r="114" spans="3:12" x14ac:dyDescent="0.25">
      <c r="D114" t="s">
        <v>12058</v>
      </c>
      <c r="F114" t="s">
        <v>3113</v>
      </c>
      <c r="G114" t="s">
        <v>21</v>
      </c>
      <c r="H114" t="s">
        <v>63</v>
      </c>
      <c r="I114" t="s">
        <v>2137</v>
      </c>
      <c r="J114" t="s">
        <v>12059</v>
      </c>
      <c r="K114" t="s">
        <v>2149</v>
      </c>
      <c r="L114">
        <v>1041.8901992999999</v>
      </c>
    </row>
    <row r="115" spans="3:12" x14ac:dyDescent="0.25">
      <c r="C115" t="s">
        <v>12060</v>
      </c>
      <c r="L115">
        <v>494.16000779999996</v>
      </c>
    </row>
    <row r="116" spans="3:12" x14ac:dyDescent="0.25">
      <c r="D116" t="s">
        <v>12061</v>
      </c>
      <c r="F116" t="s">
        <v>3113</v>
      </c>
      <c r="G116" t="s">
        <v>19</v>
      </c>
      <c r="H116" t="s">
        <v>17</v>
      </c>
      <c r="I116" t="s">
        <v>2141</v>
      </c>
      <c r="J116" t="s">
        <v>12062</v>
      </c>
      <c r="K116" t="s">
        <v>2149</v>
      </c>
      <c r="L116">
        <v>494.16000779999996</v>
      </c>
    </row>
    <row r="117" spans="3:12" x14ac:dyDescent="0.25">
      <c r="C117" t="s">
        <v>12063</v>
      </c>
      <c r="L117">
        <v>1209.094106</v>
      </c>
    </row>
    <row r="118" spans="3:12" x14ac:dyDescent="0.25">
      <c r="D118" t="s">
        <v>12064</v>
      </c>
      <c r="F118" t="s">
        <v>3113</v>
      </c>
      <c r="G118" t="s">
        <v>19</v>
      </c>
      <c r="H118" t="s">
        <v>63</v>
      </c>
      <c r="I118" t="s">
        <v>2167</v>
      </c>
      <c r="J118" t="s">
        <v>12065</v>
      </c>
      <c r="K118" t="s">
        <v>2149</v>
      </c>
      <c r="L118">
        <v>694.59346619999997</v>
      </c>
    </row>
    <row r="119" spans="3:12" x14ac:dyDescent="0.25">
      <c r="D119" t="s">
        <v>12066</v>
      </c>
      <c r="F119" t="s">
        <v>3113</v>
      </c>
      <c r="G119" t="s">
        <v>19</v>
      </c>
      <c r="H119" t="s">
        <v>63</v>
      </c>
      <c r="I119" t="s">
        <v>2141</v>
      </c>
      <c r="J119" t="s">
        <v>12067</v>
      </c>
      <c r="K119" t="s">
        <v>2149</v>
      </c>
      <c r="L119">
        <v>514.50063980000004</v>
      </c>
    </row>
    <row r="120" spans="3:12" x14ac:dyDescent="0.25">
      <c r="C120" t="s">
        <v>12068</v>
      </c>
      <c r="L120">
        <v>950.53337999999997</v>
      </c>
    </row>
    <row r="121" spans="3:12" x14ac:dyDescent="0.25">
      <c r="D121" t="s">
        <v>12069</v>
      </c>
      <c r="F121" t="s">
        <v>3113</v>
      </c>
      <c r="G121" t="s">
        <v>19</v>
      </c>
      <c r="H121" t="s">
        <v>110</v>
      </c>
      <c r="I121" t="s">
        <v>2137</v>
      </c>
      <c r="J121" t="s">
        <v>12070</v>
      </c>
      <c r="K121" t="s">
        <v>2149</v>
      </c>
      <c r="L121">
        <v>950.53337999999997</v>
      </c>
    </row>
    <row r="122" spans="3:12" x14ac:dyDescent="0.25">
      <c r="C122" t="s">
        <v>12071</v>
      </c>
      <c r="L122">
        <v>748.53525760000002</v>
      </c>
    </row>
    <row r="123" spans="3:12" x14ac:dyDescent="0.25">
      <c r="D123" t="s">
        <v>12072</v>
      </c>
      <c r="F123" t="s">
        <v>3113</v>
      </c>
      <c r="G123" t="s">
        <v>19</v>
      </c>
      <c r="H123" t="s">
        <v>188</v>
      </c>
      <c r="I123" t="s">
        <v>2137</v>
      </c>
      <c r="J123" t="s">
        <v>12073</v>
      </c>
      <c r="K123" t="s">
        <v>2149</v>
      </c>
      <c r="L123">
        <v>748.53525760000002</v>
      </c>
    </row>
    <row r="124" spans="3:12" x14ac:dyDescent="0.25">
      <c r="C124" t="s">
        <v>12074</v>
      </c>
      <c r="L124">
        <v>842.96272999999997</v>
      </c>
    </row>
    <row r="125" spans="3:12" x14ac:dyDescent="0.25">
      <c r="D125" t="s">
        <v>12075</v>
      </c>
      <c r="F125" t="s">
        <v>3113</v>
      </c>
      <c r="G125" t="s">
        <v>19</v>
      </c>
      <c r="H125" t="s">
        <v>57</v>
      </c>
      <c r="I125" t="s">
        <v>2137</v>
      </c>
      <c r="J125" t="s">
        <v>12076</v>
      </c>
      <c r="K125" t="s">
        <v>2149</v>
      </c>
      <c r="L125">
        <v>842.96272999999997</v>
      </c>
    </row>
    <row r="126" spans="3:12" x14ac:dyDescent="0.25">
      <c r="C126" t="s">
        <v>12077</v>
      </c>
      <c r="L126">
        <v>842.96272999999997</v>
      </c>
    </row>
    <row r="127" spans="3:12" x14ac:dyDescent="0.25">
      <c r="D127" t="s">
        <v>12078</v>
      </c>
      <c r="F127" t="s">
        <v>3113</v>
      </c>
      <c r="G127" t="s">
        <v>19</v>
      </c>
      <c r="H127" t="s">
        <v>57</v>
      </c>
      <c r="I127" t="s">
        <v>2162</v>
      </c>
      <c r="J127" t="s">
        <v>12079</v>
      </c>
      <c r="K127" t="s">
        <v>2149</v>
      </c>
      <c r="L127">
        <v>842.96272999999997</v>
      </c>
    </row>
    <row r="128" spans="3:12" x14ac:dyDescent="0.25">
      <c r="C128" t="s">
        <v>12080</v>
      </c>
      <c r="L128">
        <v>950.53337999999997</v>
      </c>
    </row>
    <row r="129" spans="3:12" x14ac:dyDescent="0.25">
      <c r="D129" t="s">
        <v>12081</v>
      </c>
      <c r="F129" t="s">
        <v>3113</v>
      </c>
      <c r="G129" t="s">
        <v>19</v>
      </c>
      <c r="H129" t="s">
        <v>110</v>
      </c>
      <c r="I129" t="s">
        <v>2162</v>
      </c>
      <c r="J129" t="s">
        <v>12082</v>
      </c>
      <c r="K129" t="s">
        <v>2149</v>
      </c>
      <c r="L129">
        <v>950.53337999999997</v>
      </c>
    </row>
    <row r="130" spans="3:12" x14ac:dyDescent="0.25">
      <c r="C130" t="s">
        <v>12083</v>
      </c>
      <c r="L130">
        <v>988.32001559999992</v>
      </c>
    </row>
    <row r="131" spans="3:12" x14ac:dyDescent="0.25">
      <c r="D131" t="s">
        <v>12084</v>
      </c>
      <c r="F131" t="s">
        <v>3113</v>
      </c>
      <c r="G131" t="s">
        <v>19</v>
      </c>
      <c r="H131" t="s">
        <v>17</v>
      </c>
      <c r="I131" t="s">
        <v>2141</v>
      </c>
      <c r="J131" t="s">
        <v>12085</v>
      </c>
      <c r="K131" t="s">
        <v>2149</v>
      </c>
      <c r="L131">
        <v>494.16000779999996</v>
      </c>
    </row>
    <row r="132" spans="3:12" x14ac:dyDescent="0.25">
      <c r="D132" t="s">
        <v>12086</v>
      </c>
      <c r="F132" t="s">
        <v>3113</v>
      </c>
      <c r="G132" t="s">
        <v>19</v>
      </c>
      <c r="H132" t="s">
        <v>17</v>
      </c>
      <c r="I132" t="s">
        <v>2141</v>
      </c>
      <c r="J132" t="s">
        <v>12087</v>
      </c>
      <c r="K132" t="s">
        <v>2149</v>
      </c>
      <c r="L132">
        <v>494.16000779999996</v>
      </c>
    </row>
    <row r="133" spans="3:12" x14ac:dyDescent="0.25">
      <c r="C133" t="s">
        <v>12088</v>
      </c>
      <c r="L133">
        <v>789.17740500000002</v>
      </c>
    </row>
    <row r="134" spans="3:12" x14ac:dyDescent="0.25">
      <c r="D134" t="s">
        <v>12089</v>
      </c>
      <c r="F134" t="s">
        <v>3113</v>
      </c>
      <c r="G134" t="s">
        <v>21</v>
      </c>
      <c r="H134" t="s">
        <v>25</v>
      </c>
      <c r="I134" t="s">
        <v>2141</v>
      </c>
      <c r="J134" t="s">
        <v>12090</v>
      </c>
      <c r="K134" t="s">
        <v>2149</v>
      </c>
      <c r="L134">
        <v>789.17740500000002</v>
      </c>
    </row>
    <row r="135" spans="3:12" x14ac:dyDescent="0.25">
      <c r="C135" t="s">
        <v>12091</v>
      </c>
      <c r="L135">
        <v>950.53337999999997</v>
      </c>
    </row>
    <row r="136" spans="3:12" x14ac:dyDescent="0.25">
      <c r="D136" t="s">
        <v>12092</v>
      </c>
      <c r="F136" t="s">
        <v>3113</v>
      </c>
      <c r="G136" t="s">
        <v>19</v>
      </c>
      <c r="H136" t="s">
        <v>110</v>
      </c>
      <c r="I136" t="s">
        <v>2139</v>
      </c>
      <c r="J136" t="s">
        <v>12093</v>
      </c>
      <c r="K136" t="s">
        <v>2149</v>
      </c>
      <c r="L136">
        <v>950.53337999999997</v>
      </c>
    </row>
    <row r="137" spans="3:12" x14ac:dyDescent="0.25">
      <c r="C137" t="s">
        <v>12094</v>
      </c>
      <c r="L137">
        <v>842.96272999999997</v>
      </c>
    </row>
    <row r="138" spans="3:12" x14ac:dyDescent="0.25">
      <c r="D138" t="s">
        <v>12095</v>
      </c>
      <c r="F138" t="s">
        <v>3113</v>
      </c>
      <c r="G138" t="s">
        <v>19</v>
      </c>
      <c r="H138" t="s">
        <v>57</v>
      </c>
      <c r="I138" t="s">
        <v>2162</v>
      </c>
      <c r="J138" t="s">
        <v>12096</v>
      </c>
      <c r="K138" t="s">
        <v>2149</v>
      </c>
      <c r="L138">
        <v>842.96272999999997</v>
      </c>
    </row>
    <row r="139" spans="3:12" x14ac:dyDescent="0.25">
      <c r="C139" t="s">
        <v>12097</v>
      </c>
      <c r="L139">
        <v>333.56680650000004</v>
      </c>
    </row>
    <row r="140" spans="3:12" x14ac:dyDescent="0.25">
      <c r="D140" t="s">
        <v>12098</v>
      </c>
      <c r="F140" t="s">
        <v>3113</v>
      </c>
      <c r="G140" t="s">
        <v>10196</v>
      </c>
      <c r="H140" t="s">
        <v>17</v>
      </c>
      <c r="I140" t="s">
        <v>2141</v>
      </c>
      <c r="J140" t="s">
        <v>12099</v>
      </c>
      <c r="K140" t="s">
        <v>2149</v>
      </c>
      <c r="L140">
        <v>333.56680650000004</v>
      </c>
    </row>
    <row r="141" spans="3:12" x14ac:dyDescent="0.25">
      <c r="C141" t="s">
        <v>12100</v>
      </c>
      <c r="L141">
        <v>571.68910900000003</v>
      </c>
    </row>
    <row r="142" spans="3:12" x14ac:dyDescent="0.25">
      <c r="D142" t="s">
        <v>12101</v>
      </c>
      <c r="F142" t="s">
        <v>3113</v>
      </c>
      <c r="G142" t="s">
        <v>19</v>
      </c>
      <c r="H142" t="s">
        <v>20</v>
      </c>
      <c r="I142" t="s">
        <v>2156</v>
      </c>
      <c r="J142" t="s">
        <v>12102</v>
      </c>
      <c r="K142" t="s">
        <v>18</v>
      </c>
      <c r="L142">
        <v>571.68910900000003</v>
      </c>
    </row>
    <row r="143" spans="3:12" x14ac:dyDescent="0.25">
      <c r="C143" t="s">
        <v>12103</v>
      </c>
      <c r="L143">
        <v>667.13361300000008</v>
      </c>
    </row>
    <row r="144" spans="3:12" x14ac:dyDescent="0.25">
      <c r="D144" t="s">
        <v>12104</v>
      </c>
      <c r="F144" t="s">
        <v>3113</v>
      </c>
      <c r="G144" t="s">
        <v>19</v>
      </c>
      <c r="H144" t="s">
        <v>17</v>
      </c>
      <c r="I144" t="s">
        <v>2141</v>
      </c>
      <c r="J144" t="s">
        <v>12105</v>
      </c>
      <c r="K144" t="s">
        <v>2149</v>
      </c>
      <c r="L144">
        <v>667.13361300000008</v>
      </c>
    </row>
    <row r="145" spans="3:12" x14ac:dyDescent="0.25">
      <c r="C145" t="s">
        <v>12106</v>
      </c>
      <c r="L145">
        <v>514.50063980000004</v>
      </c>
    </row>
    <row r="146" spans="3:12" x14ac:dyDescent="0.25">
      <c r="D146" t="s">
        <v>12107</v>
      </c>
      <c r="F146" t="s">
        <v>3113</v>
      </c>
      <c r="G146" t="s">
        <v>19</v>
      </c>
      <c r="H146" t="s">
        <v>63</v>
      </c>
      <c r="I146" t="s">
        <v>2156</v>
      </c>
      <c r="J146" t="s">
        <v>12108</v>
      </c>
      <c r="K146" t="s">
        <v>2149</v>
      </c>
      <c r="L146">
        <v>514.50063980000004</v>
      </c>
    </row>
    <row r="147" spans="3:12" x14ac:dyDescent="0.25">
      <c r="C147" t="s">
        <v>12109</v>
      </c>
      <c r="L147">
        <v>694.59346619999997</v>
      </c>
    </row>
    <row r="148" spans="3:12" x14ac:dyDescent="0.25">
      <c r="D148" t="s">
        <v>12110</v>
      </c>
      <c r="F148" t="s">
        <v>3113</v>
      </c>
      <c r="G148" t="s">
        <v>19</v>
      </c>
      <c r="H148" t="s">
        <v>63</v>
      </c>
      <c r="I148" t="s">
        <v>2137</v>
      </c>
      <c r="J148" t="s">
        <v>12111</v>
      </c>
      <c r="K148" t="s">
        <v>2149</v>
      </c>
      <c r="L148">
        <v>694.59346619999997</v>
      </c>
    </row>
    <row r="149" spans="3:12" x14ac:dyDescent="0.25">
      <c r="C149" t="s">
        <v>12112</v>
      </c>
      <c r="L149">
        <v>494.16000779999996</v>
      </c>
    </row>
    <row r="150" spans="3:12" x14ac:dyDescent="0.25">
      <c r="D150" t="s">
        <v>12113</v>
      </c>
      <c r="F150" t="s">
        <v>3113</v>
      </c>
      <c r="G150" t="s">
        <v>19</v>
      </c>
      <c r="H150" t="s">
        <v>17</v>
      </c>
      <c r="I150" t="s">
        <v>2137</v>
      </c>
      <c r="J150" t="s">
        <v>12114</v>
      </c>
      <c r="K150" t="s">
        <v>2149</v>
      </c>
      <c r="L150">
        <v>494.16000779999996</v>
      </c>
    </row>
    <row r="151" spans="3:12" x14ac:dyDescent="0.25">
      <c r="C151" t="s">
        <v>12115</v>
      </c>
      <c r="L151">
        <v>842.96272999999997</v>
      </c>
    </row>
    <row r="152" spans="3:12" x14ac:dyDescent="0.25">
      <c r="D152" t="s">
        <v>12116</v>
      </c>
      <c r="F152" t="s">
        <v>3113</v>
      </c>
      <c r="G152" t="s">
        <v>19</v>
      </c>
      <c r="H152" t="s">
        <v>57</v>
      </c>
      <c r="I152" t="s">
        <v>2152</v>
      </c>
      <c r="J152" t="s">
        <v>12117</v>
      </c>
      <c r="K152" t="s">
        <v>2149</v>
      </c>
      <c r="L152">
        <v>842.96272999999997</v>
      </c>
    </row>
    <row r="153" spans="3:12" x14ac:dyDescent="0.25">
      <c r="C153" t="s">
        <v>12118</v>
      </c>
      <c r="L153">
        <v>526.11826999999994</v>
      </c>
    </row>
    <row r="154" spans="3:12" x14ac:dyDescent="0.25">
      <c r="D154" t="s">
        <v>12119</v>
      </c>
      <c r="F154" t="s">
        <v>3113</v>
      </c>
      <c r="G154" t="s">
        <v>19</v>
      </c>
      <c r="H154" t="s">
        <v>25</v>
      </c>
      <c r="I154" t="s">
        <v>2156</v>
      </c>
      <c r="J154" t="s">
        <v>12120</v>
      </c>
      <c r="K154" t="s">
        <v>2149</v>
      </c>
      <c r="L154">
        <v>526.11826999999994</v>
      </c>
    </row>
    <row r="155" spans="3:12" x14ac:dyDescent="0.25">
      <c r="C155" t="s">
        <v>12121</v>
      </c>
      <c r="L155">
        <v>988.32001559999992</v>
      </c>
    </row>
    <row r="156" spans="3:12" x14ac:dyDescent="0.25">
      <c r="D156" t="s">
        <v>12122</v>
      </c>
      <c r="F156" t="s">
        <v>3113</v>
      </c>
      <c r="G156" t="s">
        <v>19</v>
      </c>
      <c r="H156" t="s">
        <v>17</v>
      </c>
      <c r="I156" t="s">
        <v>2156</v>
      </c>
      <c r="J156" t="s">
        <v>12123</v>
      </c>
      <c r="K156" t="s">
        <v>2149</v>
      </c>
      <c r="L156">
        <v>494.16000779999996</v>
      </c>
    </row>
    <row r="157" spans="3:12" x14ac:dyDescent="0.25">
      <c r="D157" t="s">
        <v>12124</v>
      </c>
      <c r="F157" t="s">
        <v>3113</v>
      </c>
      <c r="G157" t="s">
        <v>19</v>
      </c>
      <c r="H157" t="s">
        <v>17</v>
      </c>
      <c r="I157" t="s">
        <v>2156</v>
      </c>
      <c r="J157" t="s">
        <v>12125</v>
      </c>
      <c r="K157" t="s">
        <v>2149</v>
      </c>
      <c r="L157">
        <v>494.16000779999996</v>
      </c>
    </row>
    <row r="158" spans="3:12" x14ac:dyDescent="0.25">
      <c r="C158" t="s">
        <v>12126</v>
      </c>
      <c r="L158">
        <v>526.11826999999994</v>
      </c>
    </row>
    <row r="159" spans="3:12" x14ac:dyDescent="0.25">
      <c r="D159" t="s">
        <v>12127</v>
      </c>
      <c r="F159" t="s">
        <v>3113</v>
      </c>
      <c r="G159" t="s">
        <v>19</v>
      </c>
      <c r="H159" t="s">
        <v>25</v>
      </c>
      <c r="I159" t="s">
        <v>2141</v>
      </c>
      <c r="J159" t="s">
        <v>12128</v>
      </c>
      <c r="K159" t="s">
        <v>2149</v>
      </c>
      <c r="L159">
        <v>526.11826999999994</v>
      </c>
    </row>
    <row r="160" spans="3:12" x14ac:dyDescent="0.25">
      <c r="C160" t="s">
        <v>12129</v>
      </c>
      <c r="L160">
        <v>1098.1594284</v>
      </c>
    </row>
    <row r="161" spans="3:12" x14ac:dyDescent="0.25">
      <c r="D161" t="s">
        <v>12130</v>
      </c>
      <c r="F161" t="s">
        <v>3113</v>
      </c>
      <c r="G161" t="s">
        <v>19</v>
      </c>
      <c r="H161" t="s">
        <v>17</v>
      </c>
      <c r="I161" t="s">
        <v>2156</v>
      </c>
      <c r="J161" t="s">
        <v>12131</v>
      </c>
      <c r="K161" t="s">
        <v>2149</v>
      </c>
      <c r="L161">
        <v>549.07971420000001</v>
      </c>
    </row>
    <row r="162" spans="3:12" x14ac:dyDescent="0.25">
      <c r="D162" t="s">
        <v>12132</v>
      </c>
      <c r="F162" t="s">
        <v>3113</v>
      </c>
      <c r="G162" t="s">
        <v>19</v>
      </c>
      <c r="H162" t="s">
        <v>17</v>
      </c>
      <c r="I162" t="s">
        <v>2156</v>
      </c>
      <c r="J162" t="s">
        <v>12133</v>
      </c>
      <c r="K162" t="s">
        <v>2149</v>
      </c>
      <c r="L162">
        <v>549.07971420000001</v>
      </c>
    </row>
    <row r="163" spans="3:12" x14ac:dyDescent="0.25">
      <c r="C163" t="s">
        <v>12134</v>
      </c>
      <c r="L163">
        <v>617.72934719999989</v>
      </c>
    </row>
    <row r="164" spans="3:12" x14ac:dyDescent="0.25">
      <c r="D164" t="s">
        <v>12135</v>
      </c>
      <c r="F164" t="s">
        <v>3113</v>
      </c>
      <c r="G164" t="s">
        <v>19</v>
      </c>
      <c r="H164" t="s">
        <v>17</v>
      </c>
      <c r="I164" t="s">
        <v>2137</v>
      </c>
      <c r="J164" t="s">
        <v>12136</v>
      </c>
      <c r="K164" t="s">
        <v>2149</v>
      </c>
      <c r="L164">
        <v>617.72934719999989</v>
      </c>
    </row>
    <row r="165" spans="3:12" x14ac:dyDescent="0.25">
      <c r="C165" t="s">
        <v>12137</v>
      </c>
      <c r="L165">
        <v>514.50063980000004</v>
      </c>
    </row>
    <row r="166" spans="3:12" x14ac:dyDescent="0.25">
      <c r="D166" t="s">
        <v>12138</v>
      </c>
      <c r="F166" t="s">
        <v>3113</v>
      </c>
      <c r="G166" t="s">
        <v>19</v>
      </c>
      <c r="H166" t="s">
        <v>63</v>
      </c>
      <c r="I166" t="s">
        <v>2141</v>
      </c>
      <c r="J166" t="s">
        <v>12139</v>
      </c>
      <c r="K166" t="s">
        <v>2149</v>
      </c>
      <c r="L166">
        <v>514.50063980000004</v>
      </c>
    </row>
    <row r="167" spans="3:12" x14ac:dyDescent="0.25">
      <c r="C167" t="s">
        <v>12140</v>
      </c>
      <c r="L167">
        <v>494.16000779999996</v>
      </c>
    </row>
    <row r="168" spans="3:12" x14ac:dyDescent="0.25">
      <c r="D168" t="s">
        <v>12141</v>
      </c>
      <c r="F168" t="s">
        <v>3113</v>
      </c>
      <c r="G168" t="s">
        <v>19</v>
      </c>
      <c r="H168" t="s">
        <v>17</v>
      </c>
      <c r="I168" t="s">
        <v>2156</v>
      </c>
      <c r="J168" t="s">
        <v>12142</v>
      </c>
      <c r="K168" t="s">
        <v>2149</v>
      </c>
      <c r="L168">
        <v>494.16000779999996</v>
      </c>
    </row>
    <row r="169" spans="3:12" x14ac:dyDescent="0.25">
      <c r="C169" t="s">
        <v>12143</v>
      </c>
      <c r="L169">
        <v>714.6211654</v>
      </c>
    </row>
    <row r="170" spans="3:12" x14ac:dyDescent="0.25">
      <c r="D170" t="s">
        <v>12144</v>
      </c>
      <c r="F170" t="s">
        <v>3113</v>
      </c>
      <c r="G170" t="s">
        <v>19</v>
      </c>
      <c r="H170" t="s">
        <v>20</v>
      </c>
      <c r="I170" t="s">
        <v>2137</v>
      </c>
      <c r="J170" t="s">
        <v>12145</v>
      </c>
      <c r="K170" t="s">
        <v>18</v>
      </c>
      <c r="L170">
        <v>714.6211654</v>
      </c>
    </row>
    <row r="171" spans="3:12" x14ac:dyDescent="0.25">
      <c r="C171" t="s">
        <v>12146</v>
      </c>
      <c r="L171">
        <v>643.11602059999996</v>
      </c>
    </row>
    <row r="172" spans="3:12" x14ac:dyDescent="0.25">
      <c r="D172" t="s">
        <v>12147</v>
      </c>
      <c r="F172" t="s">
        <v>3113</v>
      </c>
      <c r="G172" t="s">
        <v>19</v>
      </c>
      <c r="H172" t="s">
        <v>63</v>
      </c>
      <c r="I172" t="s">
        <v>2137</v>
      </c>
      <c r="J172" t="s">
        <v>12148</v>
      </c>
      <c r="K172" t="s">
        <v>2149</v>
      </c>
      <c r="L172">
        <v>643.11602059999996</v>
      </c>
    </row>
    <row r="173" spans="3:12" x14ac:dyDescent="0.25">
      <c r="C173" t="s">
        <v>12149</v>
      </c>
      <c r="L173">
        <v>694.59346619999997</v>
      </c>
    </row>
    <row r="174" spans="3:12" x14ac:dyDescent="0.25">
      <c r="D174" t="s">
        <v>12150</v>
      </c>
      <c r="F174" t="s">
        <v>3113</v>
      </c>
      <c r="G174" t="s">
        <v>19</v>
      </c>
      <c r="H174" t="s">
        <v>63</v>
      </c>
      <c r="I174" t="s">
        <v>2137</v>
      </c>
      <c r="J174" t="s">
        <v>12151</v>
      </c>
      <c r="K174" t="s">
        <v>2149</v>
      </c>
      <c r="L174">
        <v>694.59346619999997</v>
      </c>
    </row>
    <row r="175" spans="3:12" x14ac:dyDescent="0.25">
      <c r="C175" t="s">
        <v>12152</v>
      </c>
      <c r="L175">
        <v>494.16000779999996</v>
      </c>
    </row>
    <row r="176" spans="3:12" x14ac:dyDescent="0.25">
      <c r="D176" t="s">
        <v>12153</v>
      </c>
      <c r="F176" t="s">
        <v>3113</v>
      </c>
      <c r="G176" t="s">
        <v>19</v>
      </c>
      <c r="H176" t="s">
        <v>17</v>
      </c>
      <c r="I176" t="s">
        <v>2141</v>
      </c>
      <c r="J176" t="s">
        <v>12154</v>
      </c>
      <c r="K176" t="s">
        <v>2149</v>
      </c>
      <c r="L176">
        <v>494.16000779999996</v>
      </c>
    </row>
    <row r="177" spans="3:12" x14ac:dyDescent="0.25">
      <c r="C177" t="s">
        <v>12155</v>
      </c>
      <c r="L177">
        <v>494.16000779999996</v>
      </c>
    </row>
    <row r="178" spans="3:12" x14ac:dyDescent="0.25">
      <c r="D178" t="s">
        <v>12156</v>
      </c>
      <c r="F178" t="s">
        <v>3113</v>
      </c>
      <c r="G178" t="s">
        <v>19</v>
      </c>
      <c r="H178" t="s">
        <v>17</v>
      </c>
      <c r="I178" t="s">
        <v>2141</v>
      </c>
      <c r="J178" t="s">
        <v>12157</v>
      </c>
      <c r="K178" t="s">
        <v>2149</v>
      </c>
      <c r="L178">
        <v>494.16000779999996</v>
      </c>
    </row>
    <row r="179" spans="3:12" x14ac:dyDescent="0.25">
      <c r="C179" t="s">
        <v>12158</v>
      </c>
      <c r="L179">
        <v>643.11602059999996</v>
      </c>
    </row>
    <row r="180" spans="3:12" x14ac:dyDescent="0.25">
      <c r="D180" t="s">
        <v>12159</v>
      </c>
      <c r="F180" t="s">
        <v>3113</v>
      </c>
      <c r="G180" t="s">
        <v>19</v>
      </c>
      <c r="H180" t="s">
        <v>63</v>
      </c>
      <c r="I180" t="s">
        <v>2137</v>
      </c>
      <c r="J180" t="s">
        <v>12160</v>
      </c>
      <c r="K180" t="s">
        <v>2149</v>
      </c>
      <c r="L180">
        <v>643.11602059999996</v>
      </c>
    </row>
    <row r="181" spans="3:12" x14ac:dyDescent="0.25">
      <c r="C181" t="s">
        <v>12161</v>
      </c>
      <c r="L181">
        <v>950.53337999999997</v>
      </c>
    </row>
    <row r="182" spans="3:12" x14ac:dyDescent="0.25">
      <c r="D182" t="s">
        <v>12162</v>
      </c>
      <c r="F182" t="s">
        <v>3113</v>
      </c>
      <c r="G182" t="s">
        <v>19</v>
      </c>
      <c r="H182" t="s">
        <v>110</v>
      </c>
      <c r="I182" t="s">
        <v>2137</v>
      </c>
      <c r="J182" t="s">
        <v>12163</v>
      </c>
      <c r="K182" t="s">
        <v>2149</v>
      </c>
      <c r="L182">
        <v>950.53337999999997</v>
      </c>
    </row>
    <row r="183" spans="3:12" x14ac:dyDescent="0.25">
      <c r="C183" t="s">
        <v>12164</v>
      </c>
      <c r="L183">
        <v>1041.8901992999999</v>
      </c>
    </row>
    <row r="184" spans="3:12" x14ac:dyDescent="0.25">
      <c r="D184" t="s">
        <v>12165</v>
      </c>
      <c r="F184" t="s">
        <v>3113</v>
      </c>
      <c r="G184" t="s">
        <v>21</v>
      </c>
      <c r="H184" t="s">
        <v>63</v>
      </c>
      <c r="I184" t="s">
        <v>2137</v>
      </c>
      <c r="J184" t="s">
        <v>12166</v>
      </c>
      <c r="K184" t="s">
        <v>2149</v>
      </c>
      <c r="L184">
        <v>1041.8901992999999</v>
      </c>
    </row>
    <row r="185" spans="3:12" x14ac:dyDescent="0.25">
      <c r="C185" t="s">
        <v>12167</v>
      </c>
      <c r="L185">
        <v>694.59346619999997</v>
      </c>
    </row>
    <row r="186" spans="3:12" x14ac:dyDescent="0.25">
      <c r="D186" t="s">
        <v>12168</v>
      </c>
      <c r="F186" t="s">
        <v>3113</v>
      </c>
      <c r="G186" t="s">
        <v>19</v>
      </c>
      <c r="H186" t="s">
        <v>20</v>
      </c>
      <c r="I186" t="s">
        <v>2141</v>
      </c>
      <c r="J186" t="s">
        <v>12169</v>
      </c>
      <c r="K186" t="s">
        <v>18</v>
      </c>
      <c r="L186">
        <v>694.59346619999997</v>
      </c>
    </row>
    <row r="187" spans="3:12" x14ac:dyDescent="0.25">
      <c r="C187" t="s">
        <v>12170</v>
      </c>
      <c r="L187">
        <v>494.16000779999996</v>
      </c>
    </row>
    <row r="188" spans="3:12" x14ac:dyDescent="0.25">
      <c r="D188" t="s">
        <v>12171</v>
      </c>
      <c r="F188" t="s">
        <v>3113</v>
      </c>
      <c r="G188" t="s">
        <v>19</v>
      </c>
      <c r="H188" t="s">
        <v>17</v>
      </c>
      <c r="I188" t="s">
        <v>2156</v>
      </c>
      <c r="J188" t="s">
        <v>12172</v>
      </c>
      <c r="K188" t="s">
        <v>2149</v>
      </c>
      <c r="L188">
        <v>494.16000779999996</v>
      </c>
    </row>
    <row r="189" spans="3:12" x14ac:dyDescent="0.25">
      <c r="C189" t="s">
        <v>12173</v>
      </c>
      <c r="L189">
        <v>494.16000779999996</v>
      </c>
    </row>
    <row r="190" spans="3:12" x14ac:dyDescent="0.25">
      <c r="D190" t="s">
        <v>12174</v>
      </c>
      <c r="F190" t="s">
        <v>3113</v>
      </c>
      <c r="G190" t="s">
        <v>19</v>
      </c>
      <c r="H190" t="s">
        <v>17</v>
      </c>
      <c r="I190" t="s">
        <v>2141</v>
      </c>
      <c r="J190" t="s">
        <v>12175</v>
      </c>
      <c r="K190" t="s">
        <v>2149</v>
      </c>
      <c r="L190">
        <v>494.16000779999996</v>
      </c>
    </row>
    <row r="191" spans="3:12" x14ac:dyDescent="0.25">
      <c r="C191" t="s">
        <v>12176</v>
      </c>
      <c r="L191">
        <v>842.96272999999997</v>
      </c>
    </row>
    <row r="192" spans="3:12" x14ac:dyDescent="0.25">
      <c r="D192" t="s">
        <v>12177</v>
      </c>
      <c r="F192" t="s">
        <v>3113</v>
      </c>
      <c r="G192" t="s">
        <v>19</v>
      </c>
      <c r="H192" t="s">
        <v>57</v>
      </c>
      <c r="I192" t="s">
        <v>2137</v>
      </c>
      <c r="J192" t="s">
        <v>12178</v>
      </c>
      <c r="K192" t="s">
        <v>2149</v>
      </c>
      <c r="L192">
        <v>842.96272999999997</v>
      </c>
    </row>
    <row r="193" spans="1:12" x14ac:dyDescent="0.25">
      <c r="C193" t="s">
        <v>12179</v>
      </c>
      <c r="L193">
        <v>494.16000779999996</v>
      </c>
    </row>
    <row r="194" spans="1:12" x14ac:dyDescent="0.25">
      <c r="D194" t="s">
        <v>12180</v>
      </c>
      <c r="F194" t="s">
        <v>3113</v>
      </c>
      <c r="G194" t="s">
        <v>19</v>
      </c>
      <c r="H194" t="s">
        <v>17</v>
      </c>
      <c r="I194" t="s">
        <v>3223</v>
      </c>
      <c r="J194" t="s">
        <v>12181</v>
      </c>
      <c r="K194" t="s">
        <v>2149</v>
      </c>
      <c r="L194">
        <v>494.16000779999996</v>
      </c>
    </row>
    <row r="195" spans="1:12" x14ac:dyDescent="0.25">
      <c r="C195" t="s">
        <v>12182</v>
      </c>
      <c r="L195">
        <v>571.68910900000003</v>
      </c>
    </row>
    <row r="196" spans="1:12" x14ac:dyDescent="0.25">
      <c r="D196" t="s">
        <v>12183</v>
      </c>
      <c r="F196" t="s">
        <v>3113</v>
      </c>
      <c r="G196" t="s">
        <v>19</v>
      </c>
      <c r="H196" t="s">
        <v>63</v>
      </c>
      <c r="I196" t="s">
        <v>2141</v>
      </c>
      <c r="J196" t="s">
        <v>12184</v>
      </c>
      <c r="K196" t="s">
        <v>2149</v>
      </c>
      <c r="L196">
        <v>571.68910900000003</v>
      </c>
    </row>
    <row r="197" spans="1:12" x14ac:dyDescent="0.25">
      <c r="C197" t="s">
        <v>12185</v>
      </c>
      <c r="L197">
        <v>667.13361300000008</v>
      </c>
    </row>
    <row r="198" spans="1:12" x14ac:dyDescent="0.25">
      <c r="D198" t="s">
        <v>12186</v>
      </c>
      <c r="F198" t="s">
        <v>3113</v>
      </c>
      <c r="G198" t="s">
        <v>19</v>
      </c>
      <c r="H198" t="s">
        <v>17</v>
      </c>
      <c r="I198" t="s">
        <v>2141</v>
      </c>
      <c r="J198" t="s">
        <v>12187</v>
      </c>
      <c r="K198" t="s">
        <v>2149</v>
      </c>
      <c r="L198">
        <v>667.13361300000008</v>
      </c>
    </row>
    <row r="199" spans="1:12" x14ac:dyDescent="0.25">
      <c r="C199" t="s">
        <v>12188</v>
      </c>
      <c r="L199">
        <v>514.50063980000004</v>
      </c>
    </row>
    <row r="200" spans="1:12" x14ac:dyDescent="0.25">
      <c r="D200" t="s">
        <v>12189</v>
      </c>
      <c r="F200" t="s">
        <v>3113</v>
      </c>
      <c r="G200" t="s">
        <v>19</v>
      </c>
      <c r="H200" t="s">
        <v>63</v>
      </c>
      <c r="I200" t="s">
        <v>3223</v>
      </c>
      <c r="J200" t="s">
        <v>12190</v>
      </c>
      <c r="K200" t="s">
        <v>2149</v>
      </c>
      <c r="L200">
        <v>514.50063980000004</v>
      </c>
    </row>
    <row r="201" spans="1:12" x14ac:dyDescent="0.25">
      <c r="A201" t="s">
        <v>27</v>
      </c>
      <c r="L201" s="3">
        <v>3312.8630871999999</v>
      </c>
    </row>
    <row r="202" spans="1:12" x14ac:dyDescent="0.25">
      <c r="C202" t="s">
        <v>12191</v>
      </c>
      <c r="L202">
        <v>1238.2750896</v>
      </c>
    </row>
    <row r="203" spans="1:12" x14ac:dyDescent="0.25">
      <c r="D203" t="s">
        <v>12192</v>
      </c>
      <c r="F203" t="s">
        <v>27</v>
      </c>
      <c r="G203" t="s">
        <v>36</v>
      </c>
      <c r="H203" t="s">
        <v>48</v>
      </c>
      <c r="I203" t="s">
        <v>2141</v>
      </c>
      <c r="J203" t="s">
        <v>12193</v>
      </c>
      <c r="K203" t="s">
        <v>2149</v>
      </c>
      <c r="L203">
        <v>1238.2750896</v>
      </c>
    </row>
    <row r="204" spans="1:12" x14ac:dyDescent="0.25">
      <c r="C204" t="s">
        <v>12194</v>
      </c>
      <c r="L204">
        <v>1045.586718</v>
      </c>
    </row>
    <row r="205" spans="1:12" x14ac:dyDescent="0.25">
      <c r="D205" t="s">
        <v>12195</v>
      </c>
      <c r="F205" t="s">
        <v>27</v>
      </c>
      <c r="G205" t="s">
        <v>19</v>
      </c>
      <c r="H205" t="s">
        <v>110</v>
      </c>
      <c r="I205" t="s">
        <v>2370</v>
      </c>
      <c r="J205" t="s">
        <v>12196</v>
      </c>
      <c r="K205" t="s">
        <v>2149</v>
      </c>
      <c r="L205">
        <v>1045.586718</v>
      </c>
    </row>
    <row r="206" spans="1:12" x14ac:dyDescent="0.25">
      <c r="C206" t="s">
        <v>12197</v>
      </c>
      <c r="L206">
        <v>1029.0012796000001</v>
      </c>
    </row>
    <row r="207" spans="1:12" x14ac:dyDescent="0.25">
      <c r="D207" t="s">
        <v>12198</v>
      </c>
      <c r="F207" t="s">
        <v>27</v>
      </c>
      <c r="G207" t="s">
        <v>36</v>
      </c>
      <c r="H207" t="s">
        <v>20</v>
      </c>
      <c r="I207" t="s">
        <v>2141</v>
      </c>
      <c r="J207" t="s">
        <v>12199</v>
      </c>
      <c r="K207" t="s">
        <v>18</v>
      </c>
      <c r="L207">
        <v>1029.0012796000001</v>
      </c>
    </row>
    <row r="208" spans="1:12" x14ac:dyDescent="0.25">
      <c r="A208" t="s">
        <v>365</v>
      </c>
      <c r="L208">
        <v>988.32001559999992</v>
      </c>
    </row>
    <row r="209" spans="1:12" x14ac:dyDescent="0.25">
      <c r="C209" t="s">
        <v>12200</v>
      </c>
      <c r="L209">
        <v>988.32001559999992</v>
      </c>
    </row>
    <row r="210" spans="1:12" x14ac:dyDescent="0.25">
      <c r="D210" t="s">
        <v>12201</v>
      </c>
      <c r="F210" t="s">
        <v>365</v>
      </c>
      <c r="G210" t="s">
        <v>36</v>
      </c>
      <c r="H210" t="s">
        <v>17</v>
      </c>
      <c r="I210" t="s">
        <v>2156</v>
      </c>
      <c r="J210" t="s">
        <v>12202</v>
      </c>
      <c r="K210" t="s">
        <v>2149</v>
      </c>
      <c r="L210">
        <v>988.32001559999992</v>
      </c>
    </row>
    <row r="211" spans="1:12" x14ac:dyDescent="0.25">
      <c r="A211" t="s">
        <v>10224</v>
      </c>
      <c r="L211" s="3">
        <v>3514.0984358999999</v>
      </c>
    </row>
    <row r="212" spans="1:12" x14ac:dyDescent="0.25">
      <c r="C212" t="s">
        <v>12203</v>
      </c>
      <c r="L212">
        <v>771.75095969999995</v>
      </c>
    </row>
    <row r="213" spans="1:12" x14ac:dyDescent="0.25">
      <c r="D213" t="s">
        <v>12204</v>
      </c>
      <c r="F213" t="s">
        <v>10224</v>
      </c>
      <c r="G213" t="s">
        <v>21</v>
      </c>
      <c r="H213" t="s">
        <v>63</v>
      </c>
      <c r="I213" t="s">
        <v>2156</v>
      </c>
      <c r="J213" t="s">
        <v>12205</v>
      </c>
      <c r="K213" t="s">
        <v>2149</v>
      </c>
      <c r="L213">
        <v>771.75095969999995</v>
      </c>
    </row>
    <row r="214" spans="1:12" x14ac:dyDescent="0.25">
      <c r="C214" t="s">
        <v>12206</v>
      </c>
      <c r="L214">
        <v>771.75095969999995</v>
      </c>
    </row>
    <row r="215" spans="1:12" x14ac:dyDescent="0.25">
      <c r="D215" t="s">
        <v>12207</v>
      </c>
      <c r="F215" t="s">
        <v>10224</v>
      </c>
      <c r="G215" t="s">
        <v>21</v>
      </c>
      <c r="H215" t="s">
        <v>63</v>
      </c>
      <c r="I215" t="s">
        <v>2141</v>
      </c>
      <c r="J215" t="s">
        <v>12208</v>
      </c>
      <c r="K215" t="s">
        <v>2149</v>
      </c>
      <c r="L215">
        <v>771.75095969999995</v>
      </c>
    </row>
    <row r="216" spans="1:12" x14ac:dyDescent="0.25">
      <c r="C216" t="s">
        <v>12209</v>
      </c>
      <c r="L216">
        <v>928.70631719999994</v>
      </c>
    </row>
    <row r="217" spans="1:12" x14ac:dyDescent="0.25">
      <c r="D217" t="s">
        <v>12210</v>
      </c>
      <c r="F217" t="s">
        <v>10224</v>
      </c>
      <c r="G217" t="s">
        <v>21</v>
      </c>
      <c r="H217" t="s">
        <v>48</v>
      </c>
      <c r="I217" t="s">
        <v>2141</v>
      </c>
      <c r="J217" t="s">
        <v>12211</v>
      </c>
      <c r="K217" t="s">
        <v>2149</v>
      </c>
      <c r="L217">
        <v>928.70631719999994</v>
      </c>
    </row>
    <row r="218" spans="1:12" x14ac:dyDescent="0.25">
      <c r="C218" t="s">
        <v>12212</v>
      </c>
      <c r="L218">
        <v>1041.8901992999999</v>
      </c>
    </row>
    <row r="219" spans="1:12" x14ac:dyDescent="0.25">
      <c r="D219" t="s">
        <v>12213</v>
      </c>
      <c r="F219" t="s">
        <v>10224</v>
      </c>
      <c r="G219" t="s">
        <v>21</v>
      </c>
      <c r="H219" t="s">
        <v>63</v>
      </c>
      <c r="I219" t="s">
        <v>2137</v>
      </c>
      <c r="J219" t="s">
        <v>12214</v>
      </c>
      <c r="K219" t="s">
        <v>2149</v>
      </c>
      <c r="L219">
        <v>1041.8901992999999</v>
      </c>
    </row>
    <row r="220" spans="1:12" x14ac:dyDescent="0.25">
      <c r="A220" t="s">
        <v>2076</v>
      </c>
      <c r="L220" s="3">
        <v>9220.7018601</v>
      </c>
    </row>
    <row r="221" spans="1:12" x14ac:dyDescent="0.25">
      <c r="C221" t="s">
        <v>12215</v>
      </c>
      <c r="L221">
        <v>1832.9060844999999</v>
      </c>
    </row>
    <row r="222" spans="1:12" x14ac:dyDescent="0.25">
      <c r="D222" t="s">
        <v>12216</v>
      </c>
      <c r="F222" t="s">
        <v>2076</v>
      </c>
      <c r="G222" t="s">
        <v>29</v>
      </c>
      <c r="H222" t="s">
        <v>63</v>
      </c>
      <c r="I222" t="s">
        <v>2141</v>
      </c>
      <c r="J222" t="s">
        <v>12217</v>
      </c>
      <c r="K222" t="s">
        <v>2149</v>
      </c>
      <c r="L222">
        <v>1832.9060844999999</v>
      </c>
    </row>
    <row r="223" spans="1:12" x14ac:dyDescent="0.25">
      <c r="C223" t="s">
        <v>12218</v>
      </c>
      <c r="L223">
        <v>667.13361300000008</v>
      </c>
    </row>
    <row r="224" spans="1:12" x14ac:dyDescent="0.25">
      <c r="D224" t="s">
        <v>12219</v>
      </c>
      <c r="F224" t="s">
        <v>2076</v>
      </c>
      <c r="G224" t="s">
        <v>19</v>
      </c>
      <c r="H224" t="s">
        <v>17</v>
      </c>
      <c r="I224" t="s">
        <v>2134</v>
      </c>
      <c r="J224" t="s">
        <v>12220</v>
      </c>
      <c r="K224" t="s">
        <v>2149</v>
      </c>
      <c r="L224">
        <v>667.13361300000008</v>
      </c>
    </row>
    <row r="225" spans="3:12" x14ac:dyDescent="0.25">
      <c r="C225" t="s">
        <v>12221</v>
      </c>
      <c r="L225">
        <v>857.53366349999999</v>
      </c>
    </row>
    <row r="226" spans="3:12" x14ac:dyDescent="0.25">
      <c r="D226" t="s">
        <v>12222</v>
      </c>
      <c r="F226" t="s">
        <v>2076</v>
      </c>
      <c r="G226" t="s">
        <v>21</v>
      </c>
      <c r="H226" t="s">
        <v>63</v>
      </c>
      <c r="I226" t="s">
        <v>2141</v>
      </c>
      <c r="J226" t="s">
        <v>12223</v>
      </c>
      <c r="K226" t="s">
        <v>2149</v>
      </c>
      <c r="L226">
        <v>857.53366349999999</v>
      </c>
    </row>
    <row r="227" spans="3:12" x14ac:dyDescent="0.25">
      <c r="C227" t="s">
        <v>12224</v>
      </c>
      <c r="L227">
        <v>928.70631719999994</v>
      </c>
    </row>
    <row r="228" spans="3:12" x14ac:dyDescent="0.25">
      <c r="D228" t="s">
        <v>12225</v>
      </c>
      <c r="F228" t="s">
        <v>2076</v>
      </c>
      <c r="G228" t="s">
        <v>21</v>
      </c>
      <c r="H228" t="s">
        <v>48</v>
      </c>
      <c r="I228" t="s">
        <v>2141</v>
      </c>
      <c r="J228" t="s">
        <v>12226</v>
      </c>
      <c r="K228" t="s">
        <v>2149</v>
      </c>
      <c r="L228">
        <v>928.70631719999994</v>
      </c>
    </row>
    <row r="229" spans="3:12" x14ac:dyDescent="0.25">
      <c r="C229" t="s">
        <v>12227</v>
      </c>
      <c r="L229">
        <v>927.29811959999995</v>
      </c>
    </row>
    <row r="230" spans="3:12" x14ac:dyDescent="0.25">
      <c r="D230" t="s">
        <v>12228</v>
      </c>
      <c r="F230" t="s">
        <v>2076</v>
      </c>
      <c r="G230" t="s">
        <v>19</v>
      </c>
      <c r="H230" t="s">
        <v>57</v>
      </c>
      <c r="I230" t="s">
        <v>2365</v>
      </c>
      <c r="J230" t="s">
        <v>12229</v>
      </c>
      <c r="K230" t="s">
        <v>2149</v>
      </c>
      <c r="L230">
        <v>927.29811959999995</v>
      </c>
    </row>
    <row r="231" spans="3:12" x14ac:dyDescent="0.25">
      <c r="C231" t="s">
        <v>12230</v>
      </c>
      <c r="L231">
        <v>1235.4586943999998</v>
      </c>
    </row>
    <row r="232" spans="3:12" x14ac:dyDescent="0.25">
      <c r="D232" t="s">
        <v>12231</v>
      </c>
      <c r="F232" t="s">
        <v>2076</v>
      </c>
      <c r="G232" t="s">
        <v>36</v>
      </c>
      <c r="H232" t="s">
        <v>17</v>
      </c>
      <c r="I232" t="s">
        <v>2137</v>
      </c>
      <c r="J232" t="s">
        <v>12232</v>
      </c>
      <c r="K232" t="s">
        <v>2149</v>
      </c>
      <c r="L232">
        <v>1235.4586943999998</v>
      </c>
    </row>
    <row r="233" spans="3:12" x14ac:dyDescent="0.25">
      <c r="C233" t="s">
        <v>12233</v>
      </c>
      <c r="L233">
        <v>771.75095969999995</v>
      </c>
    </row>
    <row r="234" spans="3:12" x14ac:dyDescent="0.25">
      <c r="D234" t="s">
        <v>12234</v>
      </c>
      <c r="F234" t="s">
        <v>2076</v>
      </c>
      <c r="G234" t="s">
        <v>21</v>
      </c>
      <c r="H234" t="s">
        <v>63</v>
      </c>
      <c r="I234" t="s">
        <v>2141</v>
      </c>
      <c r="J234" t="s">
        <v>12235</v>
      </c>
      <c r="K234" t="s">
        <v>2149</v>
      </c>
      <c r="L234">
        <v>771.75095969999995</v>
      </c>
    </row>
    <row r="235" spans="3:12" x14ac:dyDescent="0.25">
      <c r="C235" t="s">
        <v>12236</v>
      </c>
      <c r="L235">
        <v>494.16000779999996</v>
      </c>
    </row>
    <row r="236" spans="3:12" x14ac:dyDescent="0.25">
      <c r="D236" t="s">
        <v>12237</v>
      </c>
      <c r="F236" t="s">
        <v>2076</v>
      </c>
      <c r="G236" t="s">
        <v>19</v>
      </c>
      <c r="H236" t="s">
        <v>17</v>
      </c>
      <c r="I236" t="s">
        <v>2141</v>
      </c>
      <c r="J236" t="s">
        <v>12238</v>
      </c>
      <c r="K236" t="s">
        <v>2149</v>
      </c>
      <c r="L236">
        <v>494.16000779999996</v>
      </c>
    </row>
    <row r="237" spans="3:12" x14ac:dyDescent="0.25">
      <c r="C237" t="s">
        <v>12239</v>
      </c>
      <c r="L237">
        <v>494.16000779999996</v>
      </c>
    </row>
    <row r="238" spans="3:12" x14ac:dyDescent="0.25">
      <c r="D238" t="s">
        <v>12240</v>
      </c>
      <c r="F238" t="s">
        <v>2076</v>
      </c>
      <c r="G238" t="s">
        <v>19</v>
      </c>
      <c r="H238" t="s">
        <v>17</v>
      </c>
      <c r="I238" t="s">
        <v>2141</v>
      </c>
      <c r="J238" t="s">
        <v>12241</v>
      </c>
      <c r="K238" t="s">
        <v>2149</v>
      </c>
      <c r="L238">
        <v>494.16000779999996</v>
      </c>
    </row>
    <row r="239" spans="3:12" x14ac:dyDescent="0.25">
      <c r="C239" t="s">
        <v>12242</v>
      </c>
      <c r="L239">
        <v>1011.5943926</v>
      </c>
    </row>
    <row r="240" spans="3:12" x14ac:dyDescent="0.25">
      <c r="D240" t="s">
        <v>12243</v>
      </c>
      <c r="F240" t="s">
        <v>2076</v>
      </c>
      <c r="G240" t="s">
        <v>19</v>
      </c>
      <c r="H240" t="s">
        <v>57</v>
      </c>
      <c r="I240" t="s">
        <v>2297</v>
      </c>
      <c r="J240" t="s">
        <v>12244</v>
      </c>
      <c r="K240" t="s">
        <v>2149</v>
      </c>
      <c r="L240">
        <v>1011.5943926</v>
      </c>
    </row>
    <row r="241" spans="1:12" x14ac:dyDescent="0.25">
      <c r="A241" t="s">
        <v>28</v>
      </c>
      <c r="L241" s="3">
        <v>2374.8079026</v>
      </c>
    </row>
    <row r="242" spans="1:12" x14ac:dyDescent="0.25">
      <c r="C242" t="s">
        <v>12245</v>
      </c>
      <c r="L242">
        <v>789.17740500000002</v>
      </c>
    </row>
    <row r="243" spans="1:12" x14ac:dyDescent="0.25">
      <c r="D243" t="s">
        <v>12246</v>
      </c>
      <c r="F243" t="s">
        <v>28</v>
      </c>
      <c r="G243" t="s">
        <v>21</v>
      </c>
      <c r="H243" t="s">
        <v>25</v>
      </c>
      <c r="I243" t="s">
        <v>2156</v>
      </c>
      <c r="J243" t="s">
        <v>12247</v>
      </c>
      <c r="K243" t="s">
        <v>2149</v>
      </c>
      <c r="L243">
        <v>789.17740500000002</v>
      </c>
    </row>
    <row r="244" spans="1:12" x14ac:dyDescent="0.25">
      <c r="C244" t="s">
        <v>12248</v>
      </c>
      <c r="L244">
        <v>299.39845640000004</v>
      </c>
    </row>
    <row r="245" spans="1:12" x14ac:dyDescent="0.25">
      <c r="D245" t="s">
        <v>12249</v>
      </c>
      <c r="F245" t="s">
        <v>28</v>
      </c>
      <c r="G245" t="s">
        <v>10196</v>
      </c>
      <c r="H245" t="s">
        <v>188</v>
      </c>
      <c r="I245" t="s">
        <v>2141</v>
      </c>
      <c r="J245" t="s">
        <v>12250</v>
      </c>
      <c r="K245" t="s">
        <v>2149</v>
      </c>
      <c r="L245">
        <v>299.39845640000004</v>
      </c>
    </row>
    <row r="246" spans="1:12" x14ac:dyDescent="0.25">
      <c r="C246" t="s">
        <v>12251</v>
      </c>
      <c r="L246">
        <v>1286.2320411999999</v>
      </c>
    </row>
    <row r="247" spans="1:12" x14ac:dyDescent="0.25">
      <c r="D247" t="s">
        <v>12252</v>
      </c>
      <c r="F247" t="s">
        <v>28</v>
      </c>
      <c r="G247" t="s">
        <v>36</v>
      </c>
      <c r="H247" t="s">
        <v>63</v>
      </c>
      <c r="I247" t="s">
        <v>2137</v>
      </c>
      <c r="J247" t="s">
        <v>12253</v>
      </c>
      <c r="K247" t="s">
        <v>2149</v>
      </c>
      <c r="L247">
        <v>1286.2320411999999</v>
      </c>
    </row>
    <row r="248" spans="1:12" x14ac:dyDescent="0.25">
      <c r="A248" t="s">
        <v>492</v>
      </c>
      <c r="L248">
        <v>1853.1880415999999</v>
      </c>
    </row>
    <row r="249" spans="1:12" x14ac:dyDescent="0.25">
      <c r="C249" t="s">
        <v>12254</v>
      </c>
      <c r="L249">
        <v>1853.1880415999999</v>
      </c>
    </row>
    <row r="250" spans="1:12" x14ac:dyDescent="0.25">
      <c r="D250" t="s">
        <v>12255</v>
      </c>
      <c r="F250" t="s">
        <v>492</v>
      </c>
      <c r="G250" t="s">
        <v>50</v>
      </c>
      <c r="H250" t="s">
        <v>17</v>
      </c>
      <c r="I250" t="s">
        <v>2137</v>
      </c>
      <c r="J250" t="s">
        <v>12256</v>
      </c>
      <c r="K250" t="s">
        <v>2149</v>
      </c>
      <c r="L250">
        <v>1853.1880415999999</v>
      </c>
    </row>
    <row r="251" spans="1:12" x14ac:dyDescent="0.25">
      <c r="A251" t="s">
        <v>193</v>
      </c>
      <c r="L251" s="3">
        <v>3204.8034796999996</v>
      </c>
    </row>
    <row r="252" spans="1:12" x14ac:dyDescent="0.25">
      <c r="C252" t="s">
        <v>12257</v>
      </c>
      <c r="L252">
        <v>1235.4586943999998</v>
      </c>
    </row>
    <row r="253" spans="1:12" x14ac:dyDescent="0.25">
      <c r="D253" t="s">
        <v>12258</v>
      </c>
      <c r="F253" t="s">
        <v>193</v>
      </c>
      <c r="G253" t="s">
        <v>36</v>
      </c>
      <c r="H253" t="s">
        <v>17</v>
      </c>
      <c r="I253" t="s">
        <v>2137</v>
      </c>
      <c r="J253" t="s">
        <v>12259</v>
      </c>
      <c r="K253" t="s">
        <v>2149</v>
      </c>
      <c r="L253">
        <v>1235.4586943999998</v>
      </c>
    </row>
    <row r="254" spans="1:12" x14ac:dyDescent="0.25">
      <c r="C254" t="s">
        <v>12260</v>
      </c>
      <c r="L254">
        <v>1197.5938256000002</v>
      </c>
    </row>
    <row r="255" spans="1:12" x14ac:dyDescent="0.25">
      <c r="D255" t="s">
        <v>12261</v>
      </c>
      <c r="F255" t="s">
        <v>193</v>
      </c>
      <c r="G255" t="s">
        <v>36</v>
      </c>
      <c r="H255" t="s">
        <v>188</v>
      </c>
      <c r="I255" t="s">
        <v>2141</v>
      </c>
      <c r="J255" t="s">
        <v>12262</v>
      </c>
      <c r="K255" t="s">
        <v>2149</v>
      </c>
      <c r="L255">
        <v>1197.5938256000002</v>
      </c>
    </row>
    <row r="256" spans="1:12" x14ac:dyDescent="0.25">
      <c r="C256" t="s">
        <v>12263</v>
      </c>
      <c r="L256">
        <v>771.75095969999995</v>
      </c>
    </row>
    <row r="257" spans="1:12" x14ac:dyDescent="0.25">
      <c r="D257" t="s">
        <v>12264</v>
      </c>
      <c r="F257" t="s">
        <v>193</v>
      </c>
      <c r="G257" t="s">
        <v>21</v>
      </c>
      <c r="H257" t="s">
        <v>20</v>
      </c>
      <c r="I257" t="s">
        <v>2141</v>
      </c>
      <c r="J257" t="s">
        <v>12265</v>
      </c>
      <c r="K257" t="s">
        <v>18</v>
      </c>
      <c r="L257">
        <v>771.75095969999995</v>
      </c>
    </row>
    <row r="258" spans="1:12" x14ac:dyDescent="0.25">
      <c r="A258" t="s">
        <v>22</v>
      </c>
      <c r="L258">
        <v>514.50063980000004</v>
      </c>
    </row>
    <row r="259" spans="1:12" x14ac:dyDescent="0.25">
      <c r="C259" t="s">
        <v>12266</v>
      </c>
      <c r="L259">
        <v>514.50063980000004</v>
      </c>
    </row>
    <row r="260" spans="1:12" x14ac:dyDescent="0.25">
      <c r="D260" t="s">
        <v>12267</v>
      </c>
      <c r="F260" t="s">
        <v>22</v>
      </c>
      <c r="G260" t="s">
        <v>19</v>
      </c>
      <c r="H260" t="s">
        <v>63</v>
      </c>
      <c r="I260" t="s">
        <v>2141</v>
      </c>
      <c r="J260" t="s">
        <v>12268</v>
      </c>
      <c r="K260" t="s">
        <v>2149</v>
      </c>
      <c r="L260">
        <v>514.50063980000004</v>
      </c>
    </row>
    <row r="261" spans="1:12" x14ac:dyDescent="0.25">
      <c r="A261" t="s">
        <v>825</v>
      </c>
      <c r="L261" s="3">
        <v>3394.7341310000002</v>
      </c>
    </row>
    <row r="262" spans="1:12" x14ac:dyDescent="0.25">
      <c r="C262" t="s">
        <v>12269</v>
      </c>
      <c r="L262">
        <v>789.17740500000002</v>
      </c>
    </row>
    <row r="263" spans="1:12" x14ac:dyDescent="0.25">
      <c r="D263" t="s">
        <v>12270</v>
      </c>
      <c r="F263" t="s">
        <v>825</v>
      </c>
      <c r="G263" t="s">
        <v>21</v>
      </c>
      <c r="H263" t="s">
        <v>25</v>
      </c>
      <c r="I263" t="s">
        <v>2156</v>
      </c>
      <c r="J263" t="s">
        <v>12271</v>
      </c>
      <c r="K263" t="s">
        <v>2149</v>
      </c>
      <c r="L263">
        <v>789.17740500000002</v>
      </c>
    </row>
    <row r="264" spans="1:12" x14ac:dyDescent="0.25">
      <c r="C264" t="s">
        <v>12272</v>
      </c>
      <c r="L264">
        <v>964.67403090000005</v>
      </c>
    </row>
    <row r="265" spans="1:12" x14ac:dyDescent="0.25">
      <c r="D265" t="s">
        <v>12273</v>
      </c>
      <c r="F265" t="s">
        <v>825</v>
      </c>
      <c r="G265" t="s">
        <v>21</v>
      </c>
      <c r="H265" t="s">
        <v>63</v>
      </c>
      <c r="I265" t="s">
        <v>2137</v>
      </c>
      <c r="J265" t="s">
        <v>12274</v>
      </c>
      <c r="K265" t="s">
        <v>2149</v>
      </c>
      <c r="L265">
        <v>964.67403090000005</v>
      </c>
    </row>
    <row r="266" spans="1:12" x14ac:dyDescent="0.25">
      <c r="C266" t="s">
        <v>12275</v>
      </c>
      <c r="L266">
        <v>1640.8826951000001</v>
      </c>
    </row>
    <row r="267" spans="1:12" x14ac:dyDescent="0.25">
      <c r="D267" t="s">
        <v>12276</v>
      </c>
      <c r="F267" t="s">
        <v>825</v>
      </c>
      <c r="G267" t="s">
        <v>50</v>
      </c>
      <c r="H267" t="s">
        <v>20</v>
      </c>
      <c r="I267" t="s">
        <v>2141</v>
      </c>
      <c r="J267" t="s">
        <v>12277</v>
      </c>
      <c r="K267" t="s">
        <v>18</v>
      </c>
      <c r="L267">
        <v>1640.8826951000001</v>
      </c>
    </row>
    <row r="268" spans="1:12" x14ac:dyDescent="0.25">
      <c r="A268" t="s">
        <v>23</v>
      </c>
      <c r="L268" s="3">
        <v>5081.2658983000001</v>
      </c>
    </row>
    <row r="269" spans="1:12" x14ac:dyDescent="0.25">
      <c r="C269" t="s">
        <v>12278</v>
      </c>
      <c r="L269">
        <v>1425.80007</v>
      </c>
    </row>
    <row r="270" spans="1:12" x14ac:dyDescent="0.25">
      <c r="D270" t="s">
        <v>12279</v>
      </c>
      <c r="F270" t="s">
        <v>23</v>
      </c>
      <c r="G270" t="s">
        <v>21</v>
      </c>
      <c r="H270" t="s">
        <v>110</v>
      </c>
      <c r="I270" t="s">
        <v>2163</v>
      </c>
      <c r="J270" t="s">
        <v>12280</v>
      </c>
      <c r="K270" t="s">
        <v>2149</v>
      </c>
      <c r="L270">
        <v>1425.80007</v>
      </c>
    </row>
    <row r="271" spans="1:12" x14ac:dyDescent="0.25">
      <c r="C271" t="s">
        <v>12281</v>
      </c>
      <c r="L271">
        <v>796.15971809999996</v>
      </c>
    </row>
    <row r="272" spans="1:12" x14ac:dyDescent="0.25">
      <c r="D272" t="s">
        <v>12282</v>
      </c>
      <c r="F272" t="s">
        <v>23</v>
      </c>
      <c r="G272" t="s">
        <v>21</v>
      </c>
      <c r="H272" t="s">
        <v>17</v>
      </c>
      <c r="I272" t="s">
        <v>2156</v>
      </c>
      <c r="J272" t="s">
        <v>3169</v>
      </c>
      <c r="K272" t="s">
        <v>2149</v>
      </c>
      <c r="L272">
        <v>796.15971809999996</v>
      </c>
    </row>
    <row r="273" spans="1:12" x14ac:dyDescent="0.25">
      <c r="C273" t="s">
        <v>3265</v>
      </c>
      <c r="L273">
        <v>1074.8263764999999</v>
      </c>
    </row>
    <row r="274" spans="1:12" x14ac:dyDescent="0.25">
      <c r="D274" t="s">
        <v>3168</v>
      </c>
      <c r="F274" t="s">
        <v>23</v>
      </c>
      <c r="G274" t="s">
        <v>21</v>
      </c>
      <c r="H274" t="s">
        <v>17</v>
      </c>
      <c r="I274" t="s">
        <v>2137</v>
      </c>
      <c r="J274" t="s">
        <v>3169</v>
      </c>
      <c r="K274" t="s">
        <v>2149</v>
      </c>
      <c r="L274">
        <v>1074.8263764999999</v>
      </c>
    </row>
    <row r="275" spans="1:12" x14ac:dyDescent="0.25">
      <c r="C275" t="s">
        <v>12283</v>
      </c>
      <c r="L275">
        <v>988.32001559999992</v>
      </c>
    </row>
    <row r="276" spans="1:12" x14ac:dyDescent="0.25">
      <c r="D276" t="s">
        <v>12284</v>
      </c>
      <c r="F276" t="s">
        <v>23</v>
      </c>
      <c r="G276" t="s">
        <v>36</v>
      </c>
      <c r="H276" t="s">
        <v>17</v>
      </c>
      <c r="I276" t="s">
        <v>2141</v>
      </c>
      <c r="J276" t="s">
        <v>12285</v>
      </c>
      <c r="K276" t="s">
        <v>2149</v>
      </c>
      <c r="L276">
        <v>988.32001559999992</v>
      </c>
    </row>
    <row r="277" spans="1:12" x14ac:dyDescent="0.25">
      <c r="C277" t="s">
        <v>12286</v>
      </c>
      <c r="L277">
        <v>796.15971809999996</v>
      </c>
    </row>
    <row r="278" spans="1:12" x14ac:dyDescent="0.25">
      <c r="D278" t="s">
        <v>12287</v>
      </c>
      <c r="F278" t="s">
        <v>23</v>
      </c>
      <c r="G278" t="s">
        <v>21</v>
      </c>
      <c r="H278" t="s">
        <v>17</v>
      </c>
      <c r="I278" t="s">
        <v>2156</v>
      </c>
      <c r="J278" t="s">
        <v>3169</v>
      </c>
      <c r="K278" t="s">
        <v>2149</v>
      </c>
      <c r="L278">
        <v>796.15971809999996</v>
      </c>
    </row>
    <row r="279" spans="1:12" x14ac:dyDescent="0.25">
      <c r="A279" t="s">
        <v>1448</v>
      </c>
      <c r="L279" s="3">
        <v>11563.962224800001</v>
      </c>
    </row>
    <row r="280" spans="1:12" x14ac:dyDescent="0.25">
      <c r="C280" t="s">
        <v>12288</v>
      </c>
      <c r="L280">
        <v>1071.9317481</v>
      </c>
    </row>
    <row r="281" spans="1:12" x14ac:dyDescent="0.25">
      <c r="D281" t="s">
        <v>12289</v>
      </c>
      <c r="F281" t="s">
        <v>1448</v>
      </c>
      <c r="G281" t="s">
        <v>21</v>
      </c>
      <c r="H281" t="s">
        <v>20</v>
      </c>
      <c r="I281" t="s">
        <v>2137</v>
      </c>
      <c r="J281" t="s">
        <v>12290</v>
      </c>
      <c r="K281" t="s">
        <v>18</v>
      </c>
      <c r="L281">
        <v>1071.9317481</v>
      </c>
    </row>
    <row r="282" spans="1:12" x14ac:dyDescent="0.25">
      <c r="C282" t="s">
        <v>12291</v>
      </c>
      <c r="L282">
        <v>1000.7004195</v>
      </c>
    </row>
    <row r="283" spans="1:12" x14ac:dyDescent="0.25">
      <c r="D283" t="s">
        <v>12292</v>
      </c>
      <c r="F283" t="s">
        <v>1448</v>
      </c>
      <c r="G283" t="s">
        <v>21</v>
      </c>
      <c r="H283" t="s">
        <v>17</v>
      </c>
      <c r="I283" t="s">
        <v>2167</v>
      </c>
      <c r="J283" t="s">
        <v>12293</v>
      </c>
      <c r="K283" t="s">
        <v>2149</v>
      </c>
      <c r="L283">
        <v>1000.7004195</v>
      </c>
    </row>
    <row r="284" spans="1:12" x14ac:dyDescent="0.25">
      <c r="C284" t="s">
        <v>12294</v>
      </c>
      <c r="L284">
        <v>494.16000779999996</v>
      </c>
    </row>
    <row r="285" spans="1:12" x14ac:dyDescent="0.25">
      <c r="D285" t="s">
        <v>12295</v>
      </c>
      <c r="F285" t="s">
        <v>1448</v>
      </c>
      <c r="G285" t="s">
        <v>19</v>
      </c>
      <c r="H285" t="s">
        <v>17</v>
      </c>
      <c r="I285" t="s">
        <v>2156</v>
      </c>
      <c r="J285" t="s">
        <v>12296</v>
      </c>
      <c r="K285" t="s">
        <v>2149</v>
      </c>
      <c r="L285">
        <v>494.16000779999996</v>
      </c>
    </row>
    <row r="286" spans="1:12" x14ac:dyDescent="0.25">
      <c r="C286" t="s">
        <v>12297</v>
      </c>
      <c r="L286">
        <v>514.50063980000004</v>
      </c>
    </row>
    <row r="287" spans="1:12" x14ac:dyDescent="0.25">
      <c r="D287" t="s">
        <v>12298</v>
      </c>
      <c r="F287" t="s">
        <v>1448</v>
      </c>
      <c r="G287" t="s">
        <v>19</v>
      </c>
      <c r="H287" t="s">
        <v>20</v>
      </c>
      <c r="I287" t="s">
        <v>2141</v>
      </c>
      <c r="J287" t="s">
        <v>12299</v>
      </c>
      <c r="K287" t="s">
        <v>18</v>
      </c>
      <c r="L287">
        <v>514.50063980000004</v>
      </c>
    </row>
    <row r="288" spans="1:12" x14ac:dyDescent="0.25">
      <c r="C288" t="s">
        <v>12300</v>
      </c>
      <c r="L288">
        <v>694.59346619999997</v>
      </c>
    </row>
    <row r="289" spans="3:12" x14ac:dyDescent="0.25">
      <c r="D289" t="s">
        <v>12301</v>
      </c>
      <c r="F289" t="s">
        <v>1448</v>
      </c>
      <c r="G289" t="s">
        <v>19</v>
      </c>
      <c r="H289" t="s">
        <v>20</v>
      </c>
      <c r="I289" t="s">
        <v>2134</v>
      </c>
      <c r="J289" t="s">
        <v>12302</v>
      </c>
      <c r="K289" t="s">
        <v>18</v>
      </c>
      <c r="L289">
        <v>694.59346619999997</v>
      </c>
    </row>
    <row r="290" spans="3:12" x14ac:dyDescent="0.25">
      <c r="C290" t="s">
        <v>12303</v>
      </c>
      <c r="L290">
        <v>494.16000779999996</v>
      </c>
    </row>
    <row r="291" spans="3:12" x14ac:dyDescent="0.25">
      <c r="D291" t="s">
        <v>12304</v>
      </c>
      <c r="F291" t="s">
        <v>1448</v>
      </c>
      <c r="G291" t="s">
        <v>19</v>
      </c>
      <c r="H291" t="s">
        <v>17</v>
      </c>
      <c r="I291" t="s">
        <v>2156</v>
      </c>
      <c r="J291" t="s">
        <v>12305</v>
      </c>
      <c r="K291" t="s">
        <v>2149</v>
      </c>
      <c r="L291">
        <v>494.16000779999996</v>
      </c>
    </row>
    <row r="292" spans="3:12" x14ac:dyDescent="0.25">
      <c r="C292" t="s">
        <v>12306</v>
      </c>
      <c r="L292">
        <v>771.75095969999995</v>
      </c>
    </row>
    <row r="293" spans="3:12" x14ac:dyDescent="0.25">
      <c r="D293" t="s">
        <v>12307</v>
      </c>
      <c r="F293" t="s">
        <v>1448</v>
      </c>
      <c r="G293" t="s">
        <v>21</v>
      </c>
      <c r="H293" t="s">
        <v>63</v>
      </c>
      <c r="I293" t="s">
        <v>2141</v>
      </c>
      <c r="J293" t="s">
        <v>12308</v>
      </c>
      <c r="K293" t="s">
        <v>2149</v>
      </c>
      <c r="L293">
        <v>771.75095969999995</v>
      </c>
    </row>
    <row r="294" spans="3:12" x14ac:dyDescent="0.25">
      <c r="C294" t="s">
        <v>12309</v>
      </c>
      <c r="L294">
        <v>741.24001169999997</v>
      </c>
    </row>
    <row r="295" spans="3:12" x14ac:dyDescent="0.25">
      <c r="D295" t="s">
        <v>12310</v>
      </c>
      <c r="F295" t="s">
        <v>1448</v>
      </c>
      <c r="G295" t="s">
        <v>21</v>
      </c>
      <c r="H295" t="s">
        <v>17</v>
      </c>
      <c r="I295" t="s">
        <v>2141</v>
      </c>
      <c r="J295" t="s">
        <v>12311</v>
      </c>
      <c r="K295" t="s">
        <v>2149</v>
      </c>
      <c r="L295">
        <v>741.24001169999997</v>
      </c>
    </row>
    <row r="296" spans="3:12" x14ac:dyDescent="0.25">
      <c r="C296" t="s">
        <v>12312</v>
      </c>
      <c r="L296">
        <v>494.16000779999996</v>
      </c>
    </row>
    <row r="297" spans="3:12" x14ac:dyDescent="0.25">
      <c r="D297" t="s">
        <v>12313</v>
      </c>
      <c r="F297" t="s">
        <v>1448</v>
      </c>
      <c r="G297" t="s">
        <v>19</v>
      </c>
      <c r="H297" t="s">
        <v>17</v>
      </c>
      <c r="I297" t="s">
        <v>2156</v>
      </c>
      <c r="J297" t="s">
        <v>12314</v>
      </c>
      <c r="K297" t="s">
        <v>2149</v>
      </c>
      <c r="L297">
        <v>494.16000779999996</v>
      </c>
    </row>
    <row r="298" spans="3:12" x14ac:dyDescent="0.25">
      <c r="C298" t="s">
        <v>12315</v>
      </c>
      <c r="L298">
        <v>257.25031990000002</v>
      </c>
    </row>
    <row r="299" spans="3:12" x14ac:dyDescent="0.25">
      <c r="D299" t="s">
        <v>12316</v>
      </c>
      <c r="F299" t="s">
        <v>1448</v>
      </c>
      <c r="G299" t="s">
        <v>10196</v>
      </c>
      <c r="H299" t="s">
        <v>63</v>
      </c>
      <c r="I299" t="s">
        <v>2141</v>
      </c>
      <c r="J299" t="s">
        <v>12317</v>
      </c>
      <c r="K299" t="s">
        <v>2149</v>
      </c>
      <c r="L299">
        <v>257.25031990000002</v>
      </c>
    </row>
    <row r="300" spans="3:12" x14ac:dyDescent="0.25">
      <c r="C300" t="s">
        <v>12318</v>
      </c>
      <c r="L300">
        <v>494.16000779999996</v>
      </c>
    </row>
    <row r="301" spans="3:12" x14ac:dyDescent="0.25">
      <c r="D301" t="s">
        <v>12319</v>
      </c>
      <c r="F301" t="s">
        <v>1448</v>
      </c>
      <c r="G301" t="s">
        <v>19</v>
      </c>
      <c r="H301" t="s">
        <v>17</v>
      </c>
      <c r="I301" t="s">
        <v>2144</v>
      </c>
      <c r="J301" t="s">
        <v>12320</v>
      </c>
      <c r="K301" t="s">
        <v>2149</v>
      </c>
      <c r="L301">
        <v>494.16000779999996</v>
      </c>
    </row>
    <row r="302" spans="3:12" x14ac:dyDescent="0.25">
      <c r="C302" t="s">
        <v>12321</v>
      </c>
      <c r="L302">
        <v>526.11826999999994</v>
      </c>
    </row>
    <row r="303" spans="3:12" x14ac:dyDescent="0.25">
      <c r="D303" t="s">
        <v>12322</v>
      </c>
      <c r="F303" t="s">
        <v>1448</v>
      </c>
      <c r="G303" t="s">
        <v>19</v>
      </c>
      <c r="H303" t="s">
        <v>25</v>
      </c>
      <c r="I303" t="s">
        <v>2141</v>
      </c>
      <c r="J303" t="s">
        <v>12323</v>
      </c>
      <c r="K303" t="s">
        <v>2149</v>
      </c>
      <c r="L303">
        <v>526.11826999999994</v>
      </c>
    </row>
    <row r="304" spans="3:12" x14ac:dyDescent="0.25">
      <c r="C304" t="s">
        <v>12324</v>
      </c>
      <c r="L304">
        <v>928.70631719999994</v>
      </c>
    </row>
    <row r="305" spans="1:12" x14ac:dyDescent="0.25">
      <c r="D305" t="s">
        <v>12325</v>
      </c>
      <c r="F305" t="s">
        <v>1448</v>
      </c>
      <c r="G305" t="s">
        <v>21</v>
      </c>
      <c r="H305" t="s">
        <v>48</v>
      </c>
      <c r="I305" t="s">
        <v>2141</v>
      </c>
      <c r="J305" t="s">
        <v>12326</v>
      </c>
      <c r="K305" t="s">
        <v>2149</v>
      </c>
      <c r="L305">
        <v>928.70631719999994</v>
      </c>
    </row>
    <row r="306" spans="1:12" x14ac:dyDescent="0.25">
      <c r="C306" t="s">
        <v>12327</v>
      </c>
      <c r="L306">
        <v>514.50063980000004</v>
      </c>
    </row>
    <row r="307" spans="1:12" x14ac:dyDescent="0.25">
      <c r="D307" t="s">
        <v>12328</v>
      </c>
      <c r="F307" t="s">
        <v>1448</v>
      </c>
      <c r="G307" t="s">
        <v>19</v>
      </c>
      <c r="H307" t="s">
        <v>63</v>
      </c>
      <c r="I307" t="s">
        <v>2141</v>
      </c>
      <c r="J307" t="s">
        <v>12320</v>
      </c>
      <c r="K307" t="s">
        <v>2149</v>
      </c>
      <c r="L307">
        <v>514.50063980000004</v>
      </c>
    </row>
    <row r="308" spans="1:12" x14ac:dyDescent="0.25">
      <c r="C308" t="s">
        <v>12329</v>
      </c>
      <c r="L308">
        <v>741.24001169999997</v>
      </c>
    </row>
    <row r="309" spans="1:12" x14ac:dyDescent="0.25">
      <c r="D309" t="s">
        <v>12330</v>
      </c>
      <c r="F309" t="s">
        <v>1448</v>
      </c>
      <c r="G309" t="s">
        <v>21</v>
      </c>
      <c r="H309" t="s">
        <v>17</v>
      </c>
      <c r="I309" t="s">
        <v>2141</v>
      </c>
      <c r="J309" t="s">
        <v>12331</v>
      </c>
      <c r="K309" t="s">
        <v>2149</v>
      </c>
      <c r="L309">
        <v>741.24001169999997</v>
      </c>
    </row>
    <row r="310" spans="1:12" x14ac:dyDescent="0.25">
      <c r="C310" t="s">
        <v>12332</v>
      </c>
      <c r="L310">
        <v>667.13361300000008</v>
      </c>
    </row>
    <row r="311" spans="1:12" x14ac:dyDescent="0.25">
      <c r="D311" t="s">
        <v>12333</v>
      </c>
      <c r="F311" t="s">
        <v>1448</v>
      </c>
      <c r="G311" t="s">
        <v>19</v>
      </c>
      <c r="H311" t="s">
        <v>17</v>
      </c>
      <c r="I311" t="s">
        <v>2137</v>
      </c>
      <c r="J311" t="s">
        <v>12334</v>
      </c>
      <c r="K311" t="s">
        <v>2149</v>
      </c>
      <c r="L311">
        <v>667.13361300000008</v>
      </c>
    </row>
    <row r="312" spans="1:12" x14ac:dyDescent="0.25">
      <c r="C312" t="s">
        <v>12335</v>
      </c>
      <c r="L312">
        <v>1157.6557769999999</v>
      </c>
    </row>
    <row r="313" spans="1:12" x14ac:dyDescent="0.25">
      <c r="D313" t="s">
        <v>12336</v>
      </c>
      <c r="F313" t="s">
        <v>1448</v>
      </c>
      <c r="G313" t="s">
        <v>21</v>
      </c>
      <c r="H313" t="s">
        <v>63</v>
      </c>
      <c r="I313" t="s">
        <v>2167</v>
      </c>
      <c r="J313" t="s">
        <v>12337</v>
      </c>
      <c r="K313" t="s">
        <v>2149</v>
      </c>
      <c r="L313">
        <v>1157.6557769999999</v>
      </c>
    </row>
    <row r="314" spans="1:12" x14ac:dyDescent="0.25">
      <c r="A314" t="s">
        <v>248</v>
      </c>
      <c r="L314">
        <v>1560.8110148999999</v>
      </c>
    </row>
    <row r="315" spans="1:12" x14ac:dyDescent="0.25">
      <c r="C315" t="s">
        <v>12338</v>
      </c>
      <c r="L315">
        <v>694.59346619999997</v>
      </c>
    </row>
    <row r="316" spans="1:12" x14ac:dyDescent="0.25">
      <c r="D316" t="s">
        <v>12339</v>
      </c>
      <c r="F316" t="s">
        <v>248</v>
      </c>
      <c r="G316" t="s">
        <v>19</v>
      </c>
      <c r="H316" t="s">
        <v>63</v>
      </c>
      <c r="I316" t="s">
        <v>2137</v>
      </c>
      <c r="J316" t="s">
        <v>12340</v>
      </c>
      <c r="K316" t="s">
        <v>2149</v>
      </c>
      <c r="L316">
        <v>694.59346619999997</v>
      </c>
    </row>
    <row r="317" spans="1:12" x14ac:dyDescent="0.25">
      <c r="C317" t="s">
        <v>12341</v>
      </c>
      <c r="L317">
        <v>247.08000389999998</v>
      </c>
    </row>
    <row r="318" spans="1:12" x14ac:dyDescent="0.25">
      <c r="D318" t="s">
        <v>12342</v>
      </c>
      <c r="F318" t="s">
        <v>248</v>
      </c>
      <c r="G318" t="s">
        <v>10196</v>
      </c>
      <c r="H318" t="s">
        <v>17</v>
      </c>
      <c r="I318" t="s">
        <v>2156</v>
      </c>
      <c r="J318" t="s">
        <v>12343</v>
      </c>
      <c r="K318" t="s">
        <v>2149</v>
      </c>
      <c r="L318">
        <v>247.08000389999998</v>
      </c>
    </row>
    <row r="319" spans="1:12" x14ac:dyDescent="0.25">
      <c r="C319" t="s">
        <v>12344</v>
      </c>
      <c r="L319">
        <v>619.1375448</v>
      </c>
    </row>
    <row r="320" spans="1:12" x14ac:dyDescent="0.25">
      <c r="D320" t="s">
        <v>12345</v>
      </c>
      <c r="F320" t="s">
        <v>248</v>
      </c>
      <c r="G320" t="s">
        <v>10196</v>
      </c>
      <c r="H320" t="s">
        <v>48</v>
      </c>
      <c r="I320" t="s">
        <v>2141</v>
      </c>
      <c r="J320" t="s">
        <v>12346</v>
      </c>
      <c r="K320" t="s">
        <v>2149</v>
      </c>
      <c r="L320">
        <v>309.5687724</v>
      </c>
    </row>
    <row r="321" spans="1:12" x14ac:dyDescent="0.25">
      <c r="D321" t="s">
        <v>12347</v>
      </c>
      <c r="F321" t="s">
        <v>248</v>
      </c>
      <c r="G321" t="s">
        <v>10196</v>
      </c>
      <c r="H321" t="s">
        <v>48</v>
      </c>
      <c r="I321" t="s">
        <v>2141</v>
      </c>
      <c r="J321" t="s">
        <v>12346</v>
      </c>
      <c r="K321" t="s">
        <v>2149</v>
      </c>
      <c r="L321">
        <v>309.5687724</v>
      </c>
    </row>
    <row r="322" spans="1:12" x14ac:dyDescent="0.25">
      <c r="A322" t="s">
        <v>1926</v>
      </c>
      <c r="L322">
        <v>938.89619149999999</v>
      </c>
    </row>
    <row r="323" spans="1:12" x14ac:dyDescent="0.25">
      <c r="C323" t="s">
        <v>12348</v>
      </c>
      <c r="L323">
        <v>938.89619149999999</v>
      </c>
    </row>
    <row r="324" spans="1:12" x14ac:dyDescent="0.25">
      <c r="D324" t="s">
        <v>12349</v>
      </c>
      <c r="F324" t="s">
        <v>1926</v>
      </c>
      <c r="G324" t="s">
        <v>21</v>
      </c>
      <c r="H324" t="s">
        <v>17</v>
      </c>
      <c r="I324" t="s">
        <v>2156</v>
      </c>
      <c r="J324" t="s">
        <v>12350</v>
      </c>
      <c r="K324" t="s">
        <v>2149</v>
      </c>
      <c r="L324">
        <v>938.89619149999999</v>
      </c>
    </row>
    <row r="325" spans="1:12" x14ac:dyDescent="0.25">
      <c r="A325" t="s">
        <v>280</v>
      </c>
      <c r="L325" s="3">
        <v>4752.0410343999993</v>
      </c>
    </row>
    <row r="326" spans="1:12" x14ac:dyDescent="0.25">
      <c r="C326" t="s">
        <v>12351</v>
      </c>
      <c r="L326">
        <v>1418.5243823999999</v>
      </c>
    </row>
    <row r="327" spans="1:12" x14ac:dyDescent="0.25">
      <c r="D327" t="s">
        <v>12352</v>
      </c>
      <c r="F327" t="s">
        <v>280</v>
      </c>
      <c r="G327" t="s">
        <v>36</v>
      </c>
      <c r="H327" t="s">
        <v>20</v>
      </c>
      <c r="I327" t="s">
        <v>2141</v>
      </c>
      <c r="J327" t="s">
        <v>12353</v>
      </c>
      <c r="K327" t="s">
        <v>18</v>
      </c>
      <c r="L327">
        <v>1418.5243823999999</v>
      </c>
    </row>
    <row r="328" spans="1:12" x14ac:dyDescent="0.25">
      <c r="C328" t="s">
        <v>12354</v>
      </c>
      <c r="L328" s="3">
        <v>3333.5166520000002</v>
      </c>
    </row>
    <row r="329" spans="1:12" x14ac:dyDescent="0.25">
      <c r="D329" t="s">
        <v>12355</v>
      </c>
      <c r="F329" t="s">
        <v>280</v>
      </c>
      <c r="G329" t="s">
        <v>36</v>
      </c>
      <c r="H329" t="s">
        <v>20</v>
      </c>
      <c r="I329" t="s">
        <v>2141</v>
      </c>
      <c r="J329" t="s">
        <v>12356</v>
      </c>
      <c r="K329" t="s">
        <v>18</v>
      </c>
      <c r="L329">
        <v>1914.9922695999999</v>
      </c>
    </row>
    <row r="330" spans="1:12" x14ac:dyDescent="0.25">
      <c r="D330" t="s">
        <v>12357</v>
      </c>
      <c r="F330" t="s">
        <v>280</v>
      </c>
      <c r="G330" t="s">
        <v>36</v>
      </c>
      <c r="H330" t="s">
        <v>20</v>
      </c>
      <c r="I330" t="s">
        <v>2156</v>
      </c>
      <c r="J330" t="s">
        <v>12356</v>
      </c>
      <c r="K330" t="s">
        <v>18</v>
      </c>
      <c r="L330">
        <v>1418.5243823999999</v>
      </c>
    </row>
    <row r="331" spans="1:12" x14ac:dyDescent="0.25">
      <c r="A331" t="s">
        <v>1453</v>
      </c>
      <c r="L331">
        <v>1493.3935547999999</v>
      </c>
    </row>
    <row r="332" spans="1:12" x14ac:dyDescent="0.25">
      <c r="C332" t="s">
        <v>12358</v>
      </c>
      <c r="L332">
        <v>1493.3935547999999</v>
      </c>
    </row>
    <row r="333" spans="1:12" x14ac:dyDescent="0.25">
      <c r="D333" t="s">
        <v>8475</v>
      </c>
      <c r="F333" t="s">
        <v>1453</v>
      </c>
      <c r="G333" t="s">
        <v>21</v>
      </c>
      <c r="H333" t="s">
        <v>188</v>
      </c>
      <c r="I333" t="s">
        <v>2137</v>
      </c>
      <c r="J333" t="s">
        <v>12359</v>
      </c>
      <c r="K333" t="s">
        <v>2149</v>
      </c>
      <c r="L333">
        <v>1493.3935547999999</v>
      </c>
    </row>
    <row r="334" spans="1:12" x14ac:dyDescent="0.25">
      <c r="A334" t="s">
        <v>4699</v>
      </c>
      <c r="L334">
        <v>1383.6323752000001</v>
      </c>
    </row>
    <row r="335" spans="1:12" x14ac:dyDescent="0.25">
      <c r="C335" t="s">
        <v>12360</v>
      </c>
      <c r="L335">
        <v>1383.6323752000001</v>
      </c>
    </row>
    <row r="336" spans="1:12" x14ac:dyDescent="0.25">
      <c r="D336" t="s">
        <v>12361</v>
      </c>
      <c r="F336" t="s">
        <v>4699</v>
      </c>
      <c r="G336" t="s">
        <v>19</v>
      </c>
      <c r="H336" t="s">
        <v>17</v>
      </c>
      <c r="I336" t="s">
        <v>2141</v>
      </c>
      <c r="J336" t="s">
        <v>12362</v>
      </c>
      <c r="K336" t="s">
        <v>2149</v>
      </c>
      <c r="L336">
        <v>691.81618760000003</v>
      </c>
    </row>
    <row r="337" spans="1:12" x14ac:dyDescent="0.25">
      <c r="D337" t="s">
        <v>12363</v>
      </c>
      <c r="F337" t="s">
        <v>4699</v>
      </c>
      <c r="G337" t="s">
        <v>19</v>
      </c>
      <c r="H337" t="s">
        <v>17</v>
      </c>
      <c r="I337" t="s">
        <v>2156</v>
      </c>
      <c r="J337" t="s">
        <v>12362</v>
      </c>
      <c r="K337" t="s">
        <v>2149</v>
      </c>
      <c r="L337">
        <v>691.81618760000003</v>
      </c>
    </row>
    <row r="338" spans="1:12" x14ac:dyDescent="0.25">
      <c r="A338" t="s">
        <v>5669</v>
      </c>
      <c r="L338" s="3">
        <v>6315.2968368000002</v>
      </c>
    </row>
    <row r="339" spans="1:12" x14ac:dyDescent="0.25">
      <c r="C339" t="s">
        <v>12364</v>
      </c>
      <c r="L339">
        <v>1329.8666085</v>
      </c>
    </row>
    <row r="340" spans="1:12" x14ac:dyDescent="0.25">
      <c r="D340" t="s">
        <v>12365</v>
      </c>
      <c r="F340" t="s">
        <v>5669</v>
      </c>
      <c r="G340" t="s">
        <v>21</v>
      </c>
      <c r="H340" t="s">
        <v>20</v>
      </c>
      <c r="I340" t="s">
        <v>2137</v>
      </c>
      <c r="J340" t="s">
        <v>12366</v>
      </c>
      <c r="K340" t="s">
        <v>18</v>
      </c>
      <c r="L340">
        <v>1329.8666085</v>
      </c>
    </row>
    <row r="341" spans="1:12" x14ac:dyDescent="0.25">
      <c r="C341" t="s">
        <v>12367</v>
      </c>
      <c r="L341">
        <v>1037.7242814000001</v>
      </c>
    </row>
    <row r="342" spans="1:12" x14ac:dyDescent="0.25">
      <c r="D342" t="s">
        <v>12368</v>
      </c>
      <c r="F342" t="s">
        <v>5669</v>
      </c>
      <c r="G342" t="s">
        <v>21</v>
      </c>
      <c r="H342" t="s">
        <v>17</v>
      </c>
      <c r="I342" t="s">
        <v>2156</v>
      </c>
      <c r="J342" t="s">
        <v>12369</v>
      </c>
      <c r="K342" t="s">
        <v>2149</v>
      </c>
      <c r="L342">
        <v>1037.7242814000001</v>
      </c>
    </row>
    <row r="343" spans="1:12" x14ac:dyDescent="0.25">
      <c r="C343" t="s">
        <v>12370</v>
      </c>
      <c r="L343" s="3">
        <v>3947.7059469000001</v>
      </c>
    </row>
    <row r="344" spans="1:12" x14ac:dyDescent="0.25">
      <c r="D344" t="s">
        <v>12371</v>
      </c>
      <c r="F344" t="s">
        <v>5669</v>
      </c>
      <c r="G344" t="s">
        <v>122</v>
      </c>
      <c r="H344" t="s">
        <v>20</v>
      </c>
      <c r="I344" t="s">
        <v>2137</v>
      </c>
      <c r="J344" t="s">
        <v>12372</v>
      </c>
      <c r="K344" t="s">
        <v>18</v>
      </c>
      <c r="L344" s="3">
        <v>3947.7059469000001</v>
      </c>
    </row>
    <row r="345" spans="1:12" x14ac:dyDescent="0.25">
      <c r="A345" t="s">
        <v>151</v>
      </c>
      <c r="L345" s="3">
        <v>12345.2967515</v>
      </c>
    </row>
    <row r="346" spans="1:12" x14ac:dyDescent="0.25">
      <c r="C346" t="s">
        <v>12373</v>
      </c>
      <c r="L346">
        <v>1520.8534079999999</v>
      </c>
    </row>
    <row r="347" spans="1:12" x14ac:dyDescent="0.25">
      <c r="D347" t="s">
        <v>12374</v>
      </c>
      <c r="F347" t="s">
        <v>151</v>
      </c>
      <c r="G347" t="s">
        <v>19</v>
      </c>
      <c r="H347" t="s">
        <v>57</v>
      </c>
      <c r="I347" t="s">
        <v>2354</v>
      </c>
      <c r="J347" t="s">
        <v>12375</v>
      </c>
      <c r="K347" t="s">
        <v>2149</v>
      </c>
      <c r="L347">
        <v>1520.8534079999999</v>
      </c>
    </row>
    <row r="348" spans="1:12" x14ac:dyDescent="0.25">
      <c r="C348" t="s">
        <v>12376</v>
      </c>
      <c r="L348">
        <v>886.57773899999995</v>
      </c>
    </row>
    <row r="349" spans="1:12" x14ac:dyDescent="0.25">
      <c r="D349" t="s">
        <v>12377</v>
      </c>
      <c r="F349" t="s">
        <v>151</v>
      </c>
      <c r="G349" t="s">
        <v>19</v>
      </c>
      <c r="H349" t="s">
        <v>63</v>
      </c>
      <c r="I349" t="s">
        <v>2137</v>
      </c>
      <c r="J349" t="s">
        <v>12378</v>
      </c>
      <c r="K349" t="s">
        <v>2149</v>
      </c>
      <c r="L349">
        <v>886.57773899999995</v>
      </c>
    </row>
    <row r="350" spans="1:12" x14ac:dyDescent="0.25">
      <c r="C350" t="s">
        <v>12379</v>
      </c>
      <c r="L350" s="3">
        <v>2627.266439</v>
      </c>
    </row>
    <row r="351" spans="1:12" x14ac:dyDescent="0.25">
      <c r="D351" t="s">
        <v>12380</v>
      </c>
      <c r="F351" t="s">
        <v>151</v>
      </c>
      <c r="G351" t="s">
        <v>29</v>
      </c>
      <c r="H351" t="s">
        <v>188</v>
      </c>
      <c r="I351" t="s">
        <v>2137</v>
      </c>
      <c r="J351" t="s">
        <v>12381</v>
      </c>
      <c r="K351" t="s">
        <v>2149</v>
      </c>
      <c r="L351" s="3">
        <v>2627.266439</v>
      </c>
    </row>
    <row r="352" spans="1:12" x14ac:dyDescent="0.25">
      <c r="C352" t="s">
        <v>12382</v>
      </c>
      <c r="L352">
        <v>1773.1554779999999</v>
      </c>
    </row>
    <row r="353" spans="1:12" x14ac:dyDescent="0.25">
      <c r="D353" t="s">
        <v>12383</v>
      </c>
      <c r="F353" t="s">
        <v>151</v>
      </c>
      <c r="G353" t="s">
        <v>36</v>
      </c>
      <c r="H353" t="s">
        <v>63</v>
      </c>
      <c r="I353" t="s">
        <v>2137</v>
      </c>
      <c r="J353" t="s">
        <v>12384</v>
      </c>
      <c r="K353" t="s">
        <v>2149</v>
      </c>
      <c r="L353">
        <v>1773.1554779999999</v>
      </c>
    </row>
    <row r="354" spans="1:12" x14ac:dyDescent="0.25">
      <c r="C354" t="s">
        <v>12385</v>
      </c>
      <c r="L354" s="3">
        <v>1991.1327314999999</v>
      </c>
    </row>
    <row r="355" spans="1:12" x14ac:dyDescent="0.25">
      <c r="D355" t="s">
        <v>12386</v>
      </c>
      <c r="F355" t="s">
        <v>151</v>
      </c>
      <c r="G355" t="s">
        <v>29</v>
      </c>
      <c r="H355" t="s">
        <v>188</v>
      </c>
      <c r="I355" t="s">
        <v>2141</v>
      </c>
      <c r="J355" t="s">
        <v>12387</v>
      </c>
      <c r="K355" t="s">
        <v>2149</v>
      </c>
      <c r="L355" s="3">
        <v>1991.1327314999999</v>
      </c>
    </row>
    <row r="356" spans="1:12" x14ac:dyDescent="0.25">
      <c r="C356" t="s">
        <v>12388</v>
      </c>
      <c r="L356" s="3">
        <v>3546.3109559999998</v>
      </c>
    </row>
    <row r="357" spans="1:12" x14ac:dyDescent="0.25">
      <c r="D357" t="s">
        <v>12389</v>
      </c>
      <c r="F357" t="s">
        <v>151</v>
      </c>
      <c r="G357" t="s">
        <v>29</v>
      </c>
      <c r="H357" t="s">
        <v>63</v>
      </c>
      <c r="I357" t="s">
        <v>2246</v>
      </c>
      <c r="J357" t="s">
        <v>12390</v>
      </c>
      <c r="K357" t="s">
        <v>2149</v>
      </c>
      <c r="L357">
        <v>1773.1554779999999</v>
      </c>
    </row>
    <row r="358" spans="1:12" x14ac:dyDescent="0.25">
      <c r="D358" t="s">
        <v>12391</v>
      </c>
      <c r="F358" t="s">
        <v>151</v>
      </c>
      <c r="G358" t="s">
        <v>29</v>
      </c>
      <c r="H358" t="s">
        <v>63</v>
      </c>
      <c r="I358" t="s">
        <v>2144</v>
      </c>
      <c r="J358" t="s">
        <v>12390</v>
      </c>
      <c r="K358" t="s">
        <v>2149</v>
      </c>
      <c r="L358">
        <v>1773.1554779999999</v>
      </c>
    </row>
    <row r="359" spans="1:12" x14ac:dyDescent="0.25">
      <c r="A359" t="s">
        <v>283</v>
      </c>
      <c r="L359" s="3">
        <v>10052.183868</v>
      </c>
    </row>
    <row r="360" spans="1:12" x14ac:dyDescent="0.25">
      <c r="C360" t="s">
        <v>12392</v>
      </c>
      <c r="L360" s="3">
        <v>4065.4664711999999</v>
      </c>
    </row>
    <row r="361" spans="1:12" x14ac:dyDescent="0.25">
      <c r="D361" t="s">
        <v>12393</v>
      </c>
      <c r="F361" t="s">
        <v>283</v>
      </c>
      <c r="G361" t="s">
        <v>36</v>
      </c>
      <c r="H361" t="s">
        <v>20</v>
      </c>
      <c r="I361" t="s">
        <v>2167</v>
      </c>
      <c r="J361" t="s">
        <v>2957</v>
      </c>
      <c r="K361" t="s">
        <v>18</v>
      </c>
      <c r="L361">
        <v>1914.9922695999999</v>
      </c>
    </row>
    <row r="362" spans="1:12" x14ac:dyDescent="0.25">
      <c r="D362" t="s">
        <v>12394</v>
      </c>
      <c r="F362" t="s">
        <v>283</v>
      </c>
      <c r="G362" t="s">
        <v>36</v>
      </c>
      <c r="H362" t="s">
        <v>188</v>
      </c>
      <c r="I362" t="s">
        <v>2167</v>
      </c>
      <c r="J362" t="s">
        <v>2957</v>
      </c>
      <c r="K362" t="s">
        <v>2149</v>
      </c>
      <c r="L362" s="3">
        <v>2150.4742016</v>
      </c>
    </row>
    <row r="363" spans="1:12" x14ac:dyDescent="0.25">
      <c r="C363" t="s">
        <v>12395</v>
      </c>
      <c r="L363">
        <v>1383.6323752000001</v>
      </c>
    </row>
    <row r="364" spans="1:12" x14ac:dyDescent="0.25">
      <c r="D364" t="s">
        <v>12396</v>
      </c>
      <c r="F364" t="s">
        <v>283</v>
      </c>
      <c r="G364" t="s">
        <v>36</v>
      </c>
      <c r="H364" t="s">
        <v>17</v>
      </c>
      <c r="I364" t="s">
        <v>2156</v>
      </c>
      <c r="J364" t="s">
        <v>12397</v>
      </c>
      <c r="K364" t="s">
        <v>2149</v>
      </c>
      <c r="L364">
        <v>1383.6323752000001</v>
      </c>
    </row>
    <row r="365" spans="1:12" x14ac:dyDescent="0.25">
      <c r="C365" t="s">
        <v>12398</v>
      </c>
      <c r="L365" s="3">
        <v>2688.092752</v>
      </c>
    </row>
    <row r="366" spans="1:12" x14ac:dyDescent="0.25">
      <c r="D366" t="s">
        <v>12399</v>
      </c>
      <c r="F366" t="s">
        <v>283</v>
      </c>
      <c r="G366" t="s">
        <v>29</v>
      </c>
      <c r="H366" t="s">
        <v>188</v>
      </c>
      <c r="I366" t="s">
        <v>2137</v>
      </c>
      <c r="J366" t="s">
        <v>12400</v>
      </c>
      <c r="K366" t="s">
        <v>2149</v>
      </c>
      <c r="L366" s="3">
        <v>2688.092752</v>
      </c>
    </row>
    <row r="367" spans="1:12" x14ac:dyDescent="0.25">
      <c r="C367" t="s">
        <v>12401</v>
      </c>
      <c r="L367">
        <v>1914.9922695999999</v>
      </c>
    </row>
    <row r="368" spans="1:12" x14ac:dyDescent="0.25">
      <c r="D368" t="s">
        <v>12402</v>
      </c>
      <c r="F368" t="s">
        <v>283</v>
      </c>
      <c r="G368" t="s">
        <v>36</v>
      </c>
      <c r="H368" t="s">
        <v>63</v>
      </c>
      <c r="I368" t="s">
        <v>2137</v>
      </c>
      <c r="J368" t="s">
        <v>12403</v>
      </c>
      <c r="K368" t="s">
        <v>2149</v>
      </c>
      <c r="L368">
        <v>1914.9922695999999</v>
      </c>
    </row>
    <row r="369" spans="1:12" x14ac:dyDescent="0.25">
      <c r="A369" t="s">
        <v>125</v>
      </c>
      <c r="L369" s="3">
        <v>15652.7617479</v>
      </c>
    </row>
    <row r="370" spans="1:12" x14ac:dyDescent="0.25">
      <c r="C370" t="s">
        <v>12404</v>
      </c>
      <c r="L370">
        <v>1773.1554779999999</v>
      </c>
    </row>
    <row r="371" spans="1:12" x14ac:dyDescent="0.25">
      <c r="D371" t="s">
        <v>12405</v>
      </c>
      <c r="F371" t="s">
        <v>125</v>
      </c>
      <c r="G371" t="s">
        <v>36</v>
      </c>
      <c r="H371" t="s">
        <v>63</v>
      </c>
      <c r="I371" t="s">
        <v>2137</v>
      </c>
      <c r="J371" t="s">
        <v>12406</v>
      </c>
      <c r="K371" t="s">
        <v>2149</v>
      </c>
      <c r="L371">
        <v>1773.1554779999999</v>
      </c>
    </row>
    <row r="372" spans="1:12" x14ac:dyDescent="0.25">
      <c r="C372" t="s">
        <v>12407</v>
      </c>
      <c r="L372">
        <v>886.57773899999995</v>
      </c>
    </row>
    <row r="373" spans="1:12" x14ac:dyDescent="0.25">
      <c r="D373" t="s">
        <v>12408</v>
      </c>
      <c r="F373" t="s">
        <v>125</v>
      </c>
      <c r="G373" t="s">
        <v>19</v>
      </c>
      <c r="H373" t="s">
        <v>63</v>
      </c>
      <c r="I373" t="s">
        <v>2137</v>
      </c>
      <c r="J373" t="s">
        <v>12409</v>
      </c>
      <c r="K373" t="s">
        <v>2149</v>
      </c>
      <c r="L373">
        <v>886.57773899999995</v>
      </c>
    </row>
    <row r="374" spans="1:12" x14ac:dyDescent="0.25">
      <c r="C374" t="s">
        <v>12410</v>
      </c>
      <c r="L374">
        <v>1436.2442022</v>
      </c>
    </row>
    <row r="375" spans="1:12" x14ac:dyDescent="0.25">
      <c r="D375" t="s">
        <v>12411</v>
      </c>
      <c r="F375" t="s">
        <v>125</v>
      </c>
      <c r="G375" t="s">
        <v>21</v>
      </c>
      <c r="H375" t="s">
        <v>63</v>
      </c>
      <c r="I375" t="s">
        <v>2137</v>
      </c>
      <c r="J375" t="s">
        <v>12412</v>
      </c>
      <c r="K375" t="s">
        <v>2149</v>
      </c>
      <c r="L375">
        <v>1436.2442022</v>
      </c>
    </row>
    <row r="376" spans="1:12" x14ac:dyDescent="0.25">
      <c r="C376" t="s">
        <v>12413</v>
      </c>
      <c r="L376" s="3">
        <v>3430.0955374</v>
      </c>
    </row>
    <row r="377" spans="1:12" x14ac:dyDescent="0.25">
      <c r="D377" t="s">
        <v>12414</v>
      </c>
      <c r="F377" t="s">
        <v>125</v>
      </c>
      <c r="G377" t="s">
        <v>61</v>
      </c>
      <c r="H377" t="s">
        <v>63</v>
      </c>
      <c r="I377" t="s">
        <v>2137</v>
      </c>
      <c r="J377" t="s">
        <v>12415</v>
      </c>
      <c r="K377" t="s">
        <v>2149</v>
      </c>
      <c r="L377" s="3">
        <v>3430.0955374</v>
      </c>
    </row>
    <row r="378" spans="1:12" x14ac:dyDescent="0.25">
      <c r="C378" t="s">
        <v>12416</v>
      </c>
      <c r="L378" s="3">
        <v>2334.9089706</v>
      </c>
    </row>
    <row r="379" spans="1:12" x14ac:dyDescent="0.25">
      <c r="D379" t="s">
        <v>12417</v>
      </c>
      <c r="F379" t="s">
        <v>125</v>
      </c>
      <c r="G379" t="s">
        <v>21</v>
      </c>
      <c r="H379" t="s">
        <v>17</v>
      </c>
      <c r="I379" t="s">
        <v>2137</v>
      </c>
      <c r="J379" t="s">
        <v>12418</v>
      </c>
      <c r="K379" t="s">
        <v>2149</v>
      </c>
      <c r="L379">
        <v>1297.1846892000001</v>
      </c>
    </row>
    <row r="380" spans="1:12" x14ac:dyDescent="0.25">
      <c r="D380" t="s">
        <v>12419</v>
      </c>
      <c r="F380" t="s">
        <v>125</v>
      </c>
      <c r="G380" t="s">
        <v>21</v>
      </c>
      <c r="H380" t="s">
        <v>17</v>
      </c>
      <c r="I380" t="s">
        <v>2141</v>
      </c>
      <c r="J380" t="s">
        <v>12418</v>
      </c>
      <c r="K380" t="s">
        <v>2149</v>
      </c>
      <c r="L380">
        <v>1037.7242814000001</v>
      </c>
    </row>
    <row r="381" spans="1:12" x14ac:dyDescent="0.25">
      <c r="C381" t="s">
        <v>12420</v>
      </c>
      <c r="L381" s="3">
        <v>2088.5135071999998</v>
      </c>
    </row>
    <row r="382" spans="1:12" x14ac:dyDescent="0.25">
      <c r="D382" t="s">
        <v>12421</v>
      </c>
      <c r="F382" t="s">
        <v>125</v>
      </c>
      <c r="G382" t="s">
        <v>29</v>
      </c>
      <c r="H382" t="s">
        <v>188</v>
      </c>
      <c r="I382" t="s">
        <v>2141</v>
      </c>
      <c r="J382" t="s">
        <v>12422</v>
      </c>
      <c r="K382" t="s">
        <v>2149</v>
      </c>
      <c r="L382" s="3">
        <v>2088.5135071999998</v>
      </c>
    </row>
    <row r="383" spans="1:12" x14ac:dyDescent="0.25">
      <c r="C383" t="s">
        <v>12423</v>
      </c>
      <c r="L383">
        <v>1090.0622922</v>
      </c>
    </row>
    <row r="384" spans="1:12" x14ac:dyDescent="0.25">
      <c r="D384" t="s">
        <v>12424</v>
      </c>
      <c r="F384" t="s">
        <v>125</v>
      </c>
      <c r="G384" t="s">
        <v>21</v>
      </c>
      <c r="H384" t="s">
        <v>25</v>
      </c>
      <c r="I384" t="s">
        <v>2141</v>
      </c>
      <c r="J384" t="s">
        <v>12425</v>
      </c>
      <c r="K384" t="s">
        <v>2149</v>
      </c>
      <c r="L384">
        <v>1090.0622922</v>
      </c>
    </row>
    <row r="385" spans="1:12" x14ac:dyDescent="0.25">
      <c r="C385" t="s">
        <v>3267</v>
      </c>
      <c r="L385">
        <v>1418.5243823999999</v>
      </c>
    </row>
    <row r="386" spans="1:12" x14ac:dyDescent="0.25">
      <c r="D386" t="s">
        <v>2973</v>
      </c>
      <c r="F386" t="s">
        <v>125</v>
      </c>
      <c r="G386" t="s">
        <v>36</v>
      </c>
      <c r="H386" t="s">
        <v>63</v>
      </c>
      <c r="I386" t="s">
        <v>2141</v>
      </c>
      <c r="J386" t="s">
        <v>2974</v>
      </c>
      <c r="K386" t="s">
        <v>2149</v>
      </c>
      <c r="L386">
        <v>1418.5243823999999</v>
      </c>
    </row>
    <row r="387" spans="1:12" x14ac:dyDescent="0.25">
      <c r="C387" t="s">
        <v>12426</v>
      </c>
      <c r="L387">
        <v>1194.6796389000001</v>
      </c>
    </row>
    <row r="388" spans="1:12" x14ac:dyDescent="0.25">
      <c r="D388" t="s">
        <v>12427</v>
      </c>
      <c r="F388" t="s">
        <v>125</v>
      </c>
      <c r="G388" t="s">
        <v>21</v>
      </c>
      <c r="H388" t="s">
        <v>188</v>
      </c>
      <c r="I388" t="s">
        <v>2141</v>
      </c>
      <c r="J388" t="s">
        <v>12428</v>
      </c>
      <c r="K388" t="s">
        <v>2149</v>
      </c>
      <c r="L388">
        <v>1194.6796389000001</v>
      </c>
    </row>
    <row r="389" spans="1:12" x14ac:dyDescent="0.25">
      <c r="A389" t="s">
        <v>275</v>
      </c>
      <c r="L389" s="3">
        <v>14729.551313</v>
      </c>
    </row>
    <row r="390" spans="1:12" x14ac:dyDescent="0.25">
      <c r="C390" t="s">
        <v>12429</v>
      </c>
      <c r="L390" s="3">
        <v>2594.3693784000002</v>
      </c>
    </row>
    <row r="391" spans="1:12" x14ac:dyDescent="0.25">
      <c r="D391" t="s">
        <v>12430</v>
      </c>
      <c r="F391" t="s">
        <v>275</v>
      </c>
      <c r="G391" t="s">
        <v>21</v>
      </c>
      <c r="H391" t="s">
        <v>17</v>
      </c>
      <c r="I391" t="s">
        <v>2137</v>
      </c>
      <c r="J391" t="s">
        <v>12431</v>
      </c>
      <c r="K391" t="s">
        <v>2149</v>
      </c>
      <c r="L391">
        <v>1297.1846892000001</v>
      </c>
    </row>
    <row r="392" spans="1:12" x14ac:dyDescent="0.25">
      <c r="D392" t="s">
        <v>12432</v>
      </c>
      <c r="F392" t="s">
        <v>275</v>
      </c>
      <c r="G392" t="s">
        <v>21</v>
      </c>
      <c r="H392" t="s">
        <v>17</v>
      </c>
      <c r="I392" t="s">
        <v>2137</v>
      </c>
      <c r="J392" t="s">
        <v>12431</v>
      </c>
      <c r="K392" t="s">
        <v>2149</v>
      </c>
      <c r="L392">
        <v>1297.1846892000001</v>
      </c>
    </row>
    <row r="393" spans="1:12" x14ac:dyDescent="0.25">
      <c r="C393" t="s">
        <v>12433</v>
      </c>
      <c r="L393">
        <v>1505.7348420999999</v>
      </c>
    </row>
    <row r="394" spans="1:12" x14ac:dyDescent="0.25">
      <c r="D394" t="s">
        <v>12434</v>
      </c>
      <c r="F394" t="s">
        <v>275</v>
      </c>
      <c r="G394" t="s">
        <v>36</v>
      </c>
      <c r="H394" t="s">
        <v>20</v>
      </c>
      <c r="I394" t="s">
        <v>2156</v>
      </c>
      <c r="J394" t="s">
        <v>12435</v>
      </c>
      <c r="K394" t="s">
        <v>18</v>
      </c>
      <c r="L394">
        <v>1505.7348420999999</v>
      </c>
    </row>
    <row r="395" spans="1:12" x14ac:dyDescent="0.25">
      <c r="C395" t="s">
        <v>12436</v>
      </c>
      <c r="L395">
        <v>1882.1930004999999</v>
      </c>
    </row>
    <row r="396" spans="1:12" x14ac:dyDescent="0.25">
      <c r="D396" t="s">
        <v>12437</v>
      </c>
      <c r="F396" t="s">
        <v>275</v>
      </c>
      <c r="G396" t="s">
        <v>36</v>
      </c>
      <c r="H396" t="s">
        <v>63</v>
      </c>
      <c r="I396" t="s">
        <v>2137</v>
      </c>
      <c r="J396" t="s">
        <v>12438</v>
      </c>
      <c r="K396" t="s">
        <v>2149</v>
      </c>
      <c r="L396">
        <v>1882.1930004999999</v>
      </c>
    </row>
    <row r="397" spans="1:12" x14ac:dyDescent="0.25">
      <c r="C397" t="s">
        <v>12439</v>
      </c>
      <c r="L397" s="3">
        <v>2389.4179527000001</v>
      </c>
    </row>
    <row r="398" spans="1:12" x14ac:dyDescent="0.25">
      <c r="D398" t="s">
        <v>12440</v>
      </c>
      <c r="F398" t="s">
        <v>275</v>
      </c>
      <c r="G398" t="s">
        <v>50</v>
      </c>
      <c r="H398" t="s">
        <v>20</v>
      </c>
      <c r="I398" t="s">
        <v>2156</v>
      </c>
      <c r="J398" t="s">
        <v>12441</v>
      </c>
      <c r="K398" t="s">
        <v>18</v>
      </c>
      <c r="L398" s="3">
        <v>2389.4179527000001</v>
      </c>
    </row>
    <row r="399" spans="1:12" x14ac:dyDescent="0.25">
      <c r="C399" t="s">
        <v>12442</v>
      </c>
      <c r="L399">
        <v>1882.1930004999999</v>
      </c>
    </row>
    <row r="400" spans="1:12" x14ac:dyDescent="0.25">
      <c r="D400" t="s">
        <v>12443</v>
      </c>
      <c r="F400" t="s">
        <v>275</v>
      </c>
      <c r="G400" t="s">
        <v>36</v>
      </c>
      <c r="H400" t="s">
        <v>63</v>
      </c>
      <c r="I400" t="s">
        <v>2137</v>
      </c>
      <c r="J400" t="s">
        <v>12444</v>
      </c>
      <c r="K400" t="s">
        <v>2149</v>
      </c>
      <c r="L400">
        <v>1882.1930004999999</v>
      </c>
    </row>
    <row r="401" spans="1:12" x14ac:dyDescent="0.25">
      <c r="C401" t="s">
        <v>3266</v>
      </c>
      <c r="L401">
        <v>730.24824709999996</v>
      </c>
    </row>
    <row r="402" spans="1:12" x14ac:dyDescent="0.25">
      <c r="D402" t="s">
        <v>2899</v>
      </c>
      <c r="F402" t="s">
        <v>275</v>
      </c>
      <c r="G402" t="s">
        <v>19</v>
      </c>
      <c r="H402" t="s">
        <v>17</v>
      </c>
      <c r="I402" t="s">
        <v>2156</v>
      </c>
      <c r="J402" t="s">
        <v>2900</v>
      </c>
      <c r="K402" t="s">
        <v>2149</v>
      </c>
      <c r="L402">
        <v>730.24824709999996</v>
      </c>
    </row>
    <row r="403" spans="1:12" x14ac:dyDescent="0.25">
      <c r="C403" t="s">
        <v>12445</v>
      </c>
      <c r="L403" s="3">
        <v>2681.5016049000001</v>
      </c>
    </row>
    <row r="404" spans="1:12" x14ac:dyDescent="0.25">
      <c r="D404" t="s">
        <v>12446</v>
      </c>
      <c r="F404" t="s">
        <v>275</v>
      </c>
      <c r="G404" t="s">
        <v>50</v>
      </c>
      <c r="H404" t="s">
        <v>188</v>
      </c>
      <c r="I404" t="s">
        <v>2141</v>
      </c>
      <c r="J404" t="s">
        <v>12447</v>
      </c>
      <c r="K404" t="s">
        <v>2149</v>
      </c>
      <c r="L404" s="3">
        <v>2681.5016049000001</v>
      </c>
    </row>
    <row r="405" spans="1:12" x14ac:dyDescent="0.25">
      <c r="C405" t="s">
        <v>12448</v>
      </c>
      <c r="L405">
        <v>1063.8932867999999</v>
      </c>
    </row>
    <row r="406" spans="1:12" x14ac:dyDescent="0.25">
      <c r="D406" t="s">
        <v>12449</v>
      </c>
      <c r="F406" t="s">
        <v>275</v>
      </c>
      <c r="G406" t="s">
        <v>21</v>
      </c>
      <c r="H406" t="s">
        <v>63</v>
      </c>
      <c r="I406" t="s">
        <v>2141</v>
      </c>
      <c r="J406" t="s">
        <v>12450</v>
      </c>
      <c r="K406" t="s">
        <v>2149</v>
      </c>
      <c r="L406">
        <v>1063.8932867999999</v>
      </c>
    </row>
    <row r="407" spans="1:12" x14ac:dyDescent="0.25">
      <c r="A407" t="s">
        <v>1989</v>
      </c>
      <c r="L407" s="3">
        <v>2478.0366100000001</v>
      </c>
    </row>
    <row r="408" spans="1:12" x14ac:dyDescent="0.25">
      <c r="C408" t="s">
        <v>12451</v>
      </c>
      <c r="L408" s="3">
        <v>2478.0366100000001</v>
      </c>
    </row>
    <row r="409" spans="1:12" x14ac:dyDescent="0.25">
      <c r="D409" t="s">
        <v>12452</v>
      </c>
      <c r="F409" t="s">
        <v>1989</v>
      </c>
      <c r="G409" t="s">
        <v>29</v>
      </c>
      <c r="H409" t="s">
        <v>17</v>
      </c>
      <c r="I409" t="s">
        <v>2137</v>
      </c>
      <c r="J409" t="s">
        <v>12453</v>
      </c>
      <c r="K409" t="s">
        <v>2149</v>
      </c>
      <c r="L409" s="3">
        <v>2478.0366100000001</v>
      </c>
    </row>
    <row r="410" spans="1:12" x14ac:dyDescent="0.25">
      <c r="A410" t="s">
        <v>152</v>
      </c>
      <c r="L410">
        <v>1552.2249211999999</v>
      </c>
    </row>
    <row r="411" spans="1:12" x14ac:dyDescent="0.25">
      <c r="C411" t="s">
        <v>12454</v>
      </c>
      <c r="L411">
        <v>1552.2249211999999</v>
      </c>
    </row>
    <row r="412" spans="1:12" x14ac:dyDescent="0.25">
      <c r="D412" t="s">
        <v>12455</v>
      </c>
      <c r="F412" t="s">
        <v>152</v>
      </c>
      <c r="G412" t="s">
        <v>19</v>
      </c>
      <c r="H412" t="s">
        <v>17</v>
      </c>
      <c r="I412" t="s">
        <v>2141</v>
      </c>
      <c r="J412" t="s">
        <v>12456</v>
      </c>
      <c r="K412" t="s">
        <v>2149</v>
      </c>
      <c r="L412">
        <v>776.11246059999996</v>
      </c>
    </row>
    <row r="413" spans="1:12" x14ac:dyDescent="0.25">
      <c r="D413" t="s">
        <v>12457</v>
      </c>
      <c r="F413" t="s">
        <v>152</v>
      </c>
      <c r="G413" t="s">
        <v>19</v>
      </c>
      <c r="H413" t="s">
        <v>17</v>
      </c>
      <c r="I413" t="s">
        <v>2156</v>
      </c>
      <c r="J413" t="s">
        <v>12456</v>
      </c>
      <c r="K413" t="s">
        <v>2149</v>
      </c>
      <c r="L413">
        <v>776.11246059999996</v>
      </c>
    </row>
    <row r="414" spans="1:12" x14ac:dyDescent="0.25">
      <c r="A414" t="s">
        <v>303</v>
      </c>
      <c r="L414" s="3">
        <v>3556.7746465</v>
      </c>
    </row>
    <row r="415" spans="1:12" x14ac:dyDescent="0.25">
      <c r="C415" t="s">
        <v>12458</v>
      </c>
      <c r="L415">
        <v>883.68311059999996</v>
      </c>
    </row>
    <row r="416" spans="1:12" x14ac:dyDescent="0.25">
      <c r="D416" t="s">
        <v>12459</v>
      </c>
      <c r="F416" t="s">
        <v>303</v>
      </c>
      <c r="G416" t="s">
        <v>19</v>
      </c>
      <c r="H416" t="s">
        <v>20</v>
      </c>
      <c r="I416" t="s">
        <v>2141</v>
      </c>
      <c r="J416" t="s">
        <v>12460</v>
      </c>
      <c r="K416" t="s">
        <v>18</v>
      </c>
      <c r="L416">
        <v>883.68311059999996</v>
      </c>
    </row>
    <row r="417" spans="1:12" x14ac:dyDescent="0.25">
      <c r="C417" t="s">
        <v>12461</v>
      </c>
      <c r="L417">
        <v>1789.4084252999999</v>
      </c>
    </row>
    <row r="418" spans="1:12" x14ac:dyDescent="0.25">
      <c r="D418" t="s">
        <v>12462</v>
      </c>
      <c r="F418" t="s">
        <v>303</v>
      </c>
      <c r="G418" t="s">
        <v>21</v>
      </c>
      <c r="H418" t="s">
        <v>20</v>
      </c>
      <c r="I418" t="s">
        <v>2137</v>
      </c>
      <c r="J418" t="s">
        <v>12463</v>
      </c>
      <c r="K418" t="s">
        <v>18</v>
      </c>
      <c r="L418">
        <v>1789.4084252999999</v>
      </c>
    </row>
    <row r="419" spans="1:12" x14ac:dyDescent="0.25">
      <c r="C419" t="s">
        <v>12464</v>
      </c>
      <c r="L419">
        <v>883.68311059999996</v>
      </c>
    </row>
    <row r="420" spans="1:12" x14ac:dyDescent="0.25">
      <c r="D420" t="s">
        <v>12465</v>
      </c>
      <c r="F420" t="s">
        <v>303</v>
      </c>
      <c r="G420" t="s">
        <v>19</v>
      </c>
      <c r="H420" t="s">
        <v>20</v>
      </c>
      <c r="I420" t="s">
        <v>2141</v>
      </c>
      <c r="J420" t="s">
        <v>12466</v>
      </c>
      <c r="K420" t="s">
        <v>18</v>
      </c>
      <c r="L420">
        <v>883.68311059999996</v>
      </c>
    </row>
    <row r="421" spans="1:12" x14ac:dyDescent="0.25">
      <c r="A421" t="s">
        <v>950</v>
      </c>
      <c r="L421" s="3">
        <v>7400.8802783000001</v>
      </c>
    </row>
    <row r="422" spans="1:12" x14ac:dyDescent="0.25">
      <c r="C422" t="s">
        <v>12467</v>
      </c>
      <c r="L422">
        <v>1656.9205010999999</v>
      </c>
    </row>
    <row r="423" spans="1:12" x14ac:dyDescent="0.25">
      <c r="D423" t="s">
        <v>12468</v>
      </c>
      <c r="F423" t="s">
        <v>950</v>
      </c>
      <c r="G423" t="s">
        <v>21</v>
      </c>
      <c r="H423" t="s">
        <v>63</v>
      </c>
      <c r="I423" t="s">
        <v>2137</v>
      </c>
      <c r="J423" t="s">
        <v>12469</v>
      </c>
      <c r="K423" t="s">
        <v>2149</v>
      </c>
      <c r="L423">
        <v>1656.9205010999999</v>
      </c>
    </row>
    <row r="424" spans="1:12" x14ac:dyDescent="0.25">
      <c r="C424" t="s">
        <v>12470</v>
      </c>
      <c r="L424" s="3">
        <v>2209.2273347999999</v>
      </c>
    </row>
    <row r="425" spans="1:12" x14ac:dyDescent="0.25">
      <c r="D425" t="s">
        <v>12471</v>
      </c>
      <c r="F425" t="s">
        <v>950</v>
      </c>
      <c r="G425" t="s">
        <v>36</v>
      </c>
      <c r="H425" t="s">
        <v>63</v>
      </c>
      <c r="I425" t="s">
        <v>2137</v>
      </c>
      <c r="J425" t="s">
        <v>12472</v>
      </c>
      <c r="K425" t="s">
        <v>2149</v>
      </c>
      <c r="L425" s="3">
        <v>2209.2273347999999</v>
      </c>
    </row>
    <row r="426" spans="1:12" x14ac:dyDescent="0.25">
      <c r="C426" t="s">
        <v>12473</v>
      </c>
      <c r="L426" s="3">
        <v>2651.0493317999999</v>
      </c>
    </row>
    <row r="427" spans="1:12" x14ac:dyDescent="0.25">
      <c r="D427" t="s">
        <v>12474</v>
      </c>
      <c r="F427" t="s">
        <v>950</v>
      </c>
      <c r="G427" t="s">
        <v>19</v>
      </c>
      <c r="H427" t="s">
        <v>63</v>
      </c>
      <c r="I427" t="s">
        <v>2141</v>
      </c>
      <c r="J427" t="s">
        <v>12475</v>
      </c>
      <c r="K427" t="s">
        <v>2149</v>
      </c>
      <c r="L427">
        <v>883.68311059999996</v>
      </c>
    </row>
    <row r="428" spans="1:12" x14ac:dyDescent="0.25">
      <c r="D428" t="s">
        <v>12476</v>
      </c>
      <c r="F428" t="s">
        <v>950</v>
      </c>
      <c r="G428" t="s">
        <v>19</v>
      </c>
      <c r="H428" t="s">
        <v>63</v>
      </c>
      <c r="I428" t="s">
        <v>2141</v>
      </c>
      <c r="J428" t="s">
        <v>12475</v>
      </c>
      <c r="K428" t="s">
        <v>2149</v>
      </c>
      <c r="L428">
        <v>883.68311059999996</v>
      </c>
    </row>
    <row r="429" spans="1:12" x14ac:dyDescent="0.25">
      <c r="D429" t="s">
        <v>12477</v>
      </c>
      <c r="F429" t="s">
        <v>950</v>
      </c>
      <c r="G429" t="s">
        <v>19</v>
      </c>
      <c r="H429" t="s">
        <v>63</v>
      </c>
      <c r="I429" t="s">
        <v>2141</v>
      </c>
      <c r="J429" t="s">
        <v>12475</v>
      </c>
      <c r="K429" t="s">
        <v>2149</v>
      </c>
      <c r="L429">
        <v>883.68311059999996</v>
      </c>
    </row>
    <row r="430" spans="1:12" x14ac:dyDescent="0.25">
      <c r="C430" t="s">
        <v>12478</v>
      </c>
      <c r="L430">
        <v>883.68311059999996</v>
      </c>
    </row>
    <row r="431" spans="1:12" x14ac:dyDescent="0.25">
      <c r="D431" t="s">
        <v>12479</v>
      </c>
      <c r="F431" t="s">
        <v>950</v>
      </c>
      <c r="G431" t="s">
        <v>19</v>
      </c>
      <c r="H431" t="s">
        <v>63</v>
      </c>
      <c r="I431" t="s">
        <v>2156</v>
      </c>
      <c r="J431" t="s">
        <v>12475</v>
      </c>
      <c r="K431" t="s">
        <v>2149</v>
      </c>
      <c r="L431">
        <v>883.68311059999996</v>
      </c>
    </row>
    <row r="432" spans="1:12" x14ac:dyDescent="0.25">
      <c r="A432" t="s">
        <v>126</v>
      </c>
      <c r="L432" s="3">
        <v>7179.9888381000001</v>
      </c>
    </row>
    <row r="433" spans="1:12" x14ac:dyDescent="0.25">
      <c r="C433" t="s">
        <v>12480</v>
      </c>
      <c r="L433" s="3">
        <v>4418.4546695999998</v>
      </c>
    </row>
    <row r="434" spans="1:12" x14ac:dyDescent="0.25">
      <c r="D434" t="s">
        <v>12481</v>
      </c>
      <c r="F434" t="s">
        <v>126</v>
      </c>
      <c r="G434" t="s">
        <v>122</v>
      </c>
      <c r="H434" t="s">
        <v>20</v>
      </c>
      <c r="I434" t="s">
        <v>2137</v>
      </c>
      <c r="J434" t="s">
        <v>12482</v>
      </c>
      <c r="K434" t="s">
        <v>18</v>
      </c>
      <c r="L434" s="3">
        <v>4418.4546695999998</v>
      </c>
    </row>
    <row r="435" spans="1:12" x14ac:dyDescent="0.25">
      <c r="C435" t="s">
        <v>12483</v>
      </c>
      <c r="L435" s="3">
        <v>2761.5341684999999</v>
      </c>
    </row>
    <row r="436" spans="1:12" x14ac:dyDescent="0.25">
      <c r="D436" t="s">
        <v>12484</v>
      </c>
      <c r="F436" t="s">
        <v>126</v>
      </c>
      <c r="G436" t="s">
        <v>29</v>
      </c>
      <c r="H436" t="s">
        <v>20</v>
      </c>
      <c r="I436" t="s">
        <v>2137</v>
      </c>
      <c r="J436" t="s">
        <v>12485</v>
      </c>
      <c r="K436" t="s">
        <v>18</v>
      </c>
      <c r="L436" s="3">
        <v>2761.5341684999999</v>
      </c>
    </row>
    <row r="437" spans="1:12" x14ac:dyDescent="0.25">
      <c r="A437" t="s">
        <v>276</v>
      </c>
      <c r="L437" s="3">
        <v>8202.5163204</v>
      </c>
    </row>
    <row r="438" spans="1:12" x14ac:dyDescent="0.25">
      <c r="C438" t="s">
        <v>12486</v>
      </c>
      <c r="L438" s="3">
        <v>2385.8779004000003</v>
      </c>
    </row>
    <row r="439" spans="1:12" x14ac:dyDescent="0.25">
      <c r="D439" t="s">
        <v>12487</v>
      </c>
      <c r="F439" t="s">
        <v>276</v>
      </c>
      <c r="G439" t="s">
        <v>36</v>
      </c>
      <c r="H439" t="s">
        <v>63</v>
      </c>
      <c r="I439" t="s">
        <v>2167</v>
      </c>
      <c r="J439" t="s">
        <v>12488</v>
      </c>
      <c r="K439" t="s">
        <v>2149</v>
      </c>
      <c r="L439" s="3">
        <v>2385.8779004000003</v>
      </c>
    </row>
    <row r="440" spans="1:12" x14ac:dyDescent="0.25">
      <c r="C440" t="s">
        <v>12489</v>
      </c>
      <c r="L440" s="3">
        <v>3484.702311</v>
      </c>
    </row>
    <row r="441" spans="1:12" x14ac:dyDescent="0.25">
      <c r="D441" t="s">
        <v>12490</v>
      </c>
      <c r="F441" t="s">
        <v>276</v>
      </c>
      <c r="G441" t="s">
        <v>50</v>
      </c>
      <c r="H441" t="s">
        <v>17</v>
      </c>
      <c r="I441" t="s">
        <v>2141</v>
      </c>
      <c r="J441" t="s">
        <v>12491</v>
      </c>
      <c r="K441" t="s">
        <v>2149</v>
      </c>
      <c r="L441" s="3">
        <v>3484.702311</v>
      </c>
    </row>
    <row r="442" spans="1:12" x14ac:dyDescent="0.25">
      <c r="C442" t="s">
        <v>12492</v>
      </c>
      <c r="L442" s="3">
        <v>2331.9361089999998</v>
      </c>
    </row>
    <row r="443" spans="1:12" x14ac:dyDescent="0.25">
      <c r="D443" t="s">
        <v>12493</v>
      </c>
      <c r="F443" t="s">
        <v>276</v>
      </c>
      <c r="G443" t="s">
        <v>29</v>
      </c>
      <c r="H443" t="s">
        <v>63</v>
      </c>
      <c r="I443" t="s">
        <v>2141</v>
      </c>
      <c r="J443" t="s">
        <v>12494</v>
      </c>
      <c r="K443" t="s">
        <v>2149</v>
      </c>
      <c r="L443" s="3">
        <v>2331.9361089999998</v>
      </c>
    </row>
    <row r="444" spans="1:12" x14ac:dyDescent="0.25">
      <c r="A444" t="s">
        <v>44</v>
      </c>
      <c r="L444" s="3">
        <v>8168.2110622</v>
      </c>
    </row>
    <row r="445" spans="1:12" x14ac:dyDescent="0.25">
      <c r="C445" t="s">
        <v>12495</v>
      </c>
      <c r="L445">
        <v>1767.3662211999999</v>
      </c>
    </row>
    <row r="446" spans="1:12" x14ac:dyDescent="0.25">
      <c r="D446" t="s">
        <v>12496</v>
      </c>
      <c r="F446" t="s">
        <v>44</v>
      </c>
      <c r="G446" t="s">
        <v>36</v>
      </c>
      <c r="H446" t="s">
        <v>63</v>
      </c>
      <c r="I446" t="s">
        <v>2141</v>
      </c>
      <c r="J446" t="s">
        <v>12497</v>
      </c>
      <c r="K446" t="s">
        <v>2149</v>
      </c>
      <c r="L446">
        <v>1767.3662211999999</v>
      </c>
    </row>
    <row r="447" spans="1:12" x14ac:dyDescent="0.25">
      <c r="C447" t="s">
        <v>12498</v>
      </c>
      <c r="L447" s="3">
        <v>2651.0493317999999</v>
      </c>
    </row>
    <row r="448" spans="1:12" x14ac:dyDescent="0.25">
      <c r="D448" t="s">
        <v>12499</v>
      </c>
      <c r="F448" t="s">
        <v>44</v>
      </c>
      <c r="G448" t="s">
        <v>21</v>
      </c>
      <c r="H448" t="s">
        <v>20</v>
      </c>
      <c r="I448" t="s">
        <v>2141</v>
      </c>
      <c r="J448" t="s">
        <v>12500</v>
      </c>
      <c r="K448" t="s">
        <v>18</v>
      </c>
      <c r="L448">
        <v>1325.5246658999999</v>
      </c>
    </row>
    <row r="449" spans="1:12" x14ac:dyDescent="0.25">
      <c r="D449" t="s">
        <v>12501</v>
      </c>
      <c r="F449" t="s">
        <v>44</v>
      </c>
      <c r="G449" t="s">
        <v>21</v>
      </c>
      <c r="H449" t="s">
        <v>20</v>
      </c>
      <c r="I449" t="s">
        <v>2141</v>
      </c>
      <c r="J449" t="s">
        <v>12500</v>
      </c>
      <c r="K449" t="s">
        <v>18</v>
      </c>
      <c r="L449">
        <v>1325.5246658999999</v>
      </c>
    </row>
    <row r="450" spans="1:12" x14ac:dyDescent="0.25">
      <c r="C450" t="s">
        <v>12502</v>
      </c>
      <c r="L450">
        <v>1767.3662211999999</v>
      </c>
    </row>
    <row r="451" spans="1:12" x14ac:dyDescent="0.25">
      <c r="D451" t="s">
        <v>12503</v>
      </c>
      <c r="F451" t="s">
        <v>44</v>
      </c>
      <c r="G451" t="s">
        <v>36</v>
      </c>
      <c r="H451" t="s">
        <v>20</v>
      </c>
      <c r="I451" t="s">
        <v>2141</v>
      </c>
      <c r="J451" t="s">
        <v>12504</v>
      </c>
      <c r="K451" t="s">
        <v>18</v>
      </c>
      <c r="L451">
        <v>1767.3662211999999</v>
      </c>
    </row>
    <row r="452" spans="1:12" x14ac:dyDescent="0.25">
      <c r="C452" t="s">
        <v>12505</v>
      </c>
      <c r="L452" s="3">
        <v>1982.429288</v>
      </c>
    </row>
    <row r="453" spans="1:12" x14ac:dyDescent="0.25">
      <c r="D453" t="s">
        <v>12506</v>
      </c>
      <c r="F453" t="s">
        <v>44</v>
      </c>
      <c r="G453" t="s">
        <v>36</v>
      </c>
      <c r="H453" t="s">
        <v>188</v>
      </c>
      <c r="I453" t="s">
        <v>2141</v>
      </c>
      <c r="J453" t="s">
        <v>12507</v>
      </c>
      <c r="K453" t="s">
        <v>2149</v>
      </c>
      <c r="L453" s="3">
        <v>1982.429288</v>
      </c>
    </row>
    <row r="454" spans="1:12" x14ac:dyDescent="0.25">
      <c r="A454" t="s">
        <v>71</v>
      </c>
      <c r="L454" s="3">
        <v>16780.552000799998</v>
      </c>
    </row>
    <row r="455" spans="1:12" x14ac:dyDescent="0.25">
      <c r="C455" t="s">
        <v>12508</v>
      </c>
      <c r="L455" s="3">
        <v>3226.5327510000002</v>
      </c>
    </row>
    <row r="456" spans="1:12" x14ac:dyDescent="0.25">
      <c r="D456" t="s">
        <v>12509</v>
      </c>
      <c r="F456" t="s">
        <v>71</v>
      </c>
      <c r="G456" t="s">
        <v>50</v>
      </c>
      <c r="H456" t="s">
        <v>17</v>
      </c>
      <c r="I456" t="s">
        <v>2137</v>
      </c>
      <c r="J456" t="s">
        <v>3966</v>
      </c>
      <c r="K456" t="s">
        <v>2149</v>
      </c>
      <c r="L456" s="3">
        <v>3226.5327510000002</v>
      </c>
    </row>
    <row r="457" spans="1:12" x14ac:dyDescent="0.25">
      <c r="C457" t="s">
        <v>3268</v>
      </c>
      <c r="L457" s="3">
        <v>3866.1478358999998</v>
      </c>
    </row>
    <row r="458" spans="1:12" x14ac:dyDescent="0.25">
      <c r="D458" t="s">
        <v>2962</v>
      </c>
      <c r="F458" t="s">
        <v>71</v>
      </c>
      <c r="G458" t="s">
        <v>61</v>
      </c>
      <c r="H458" t="s">
        <v>63</v>
      </c>
      <c r="I458" t="s">
        <v>2137</v>
      </c>
      <c r="J458" t="s">
        <v>2963</v>
      </c>
      <c r="K458" t="s">
        <v>2149</v>
      </c>
      <c r="L458" s="3">
        <v>3866.1478358999998</v>
      </c>
    </row>
    <row r="459" spans="1:12" x14ac:dyDescent="0.25">
      <c r="C459" t="s">
        <v>12510</v>
      </c>
      <c r="L459" s="3">
        <v>3441.6349344</v>
      </c>
    </row>
    <row r="460" spans="1:12" x14ac:dyDescent="0.25">
      <c r="D460" t="s">
        <v>12511</v>
      </c>
      <c r="F460" t="s">
        <v>71</v>
      </c>
      <c r="G460" t="s">
        <v>36</v>
      </c>
      <c r="H460" t="s">
        <v>17</v>
      </c>
      <c r="I460" t="s">
        <v>2141</v>
      </c>
      <c r="J460" t="s">
        <v>12512</v>
      </c>
      <c r="K460" t="s">
        <v>2149</v>
      </c>
      <c r="L460">
        <v>1720.8174672</v>
      </c>
    </row>
    <row r="461" spans="1:12" x14ac:dyDescent="0.25">
      <c r="D461" t="s">
        <v>12513</v>
      </c>
      <c r="F461" t="s">
        <v>71</v>
      </c>
      <c r="G461" t="s">
        <v>36</v>
      </c>
      <c r="H461" t="s">
        <v>17</v>
      </c>
      <c r="I461" t="s">
        <v>2141</v>
      </c>
      <c r="J461" t="s">
        <v>12512</v>
      </c>
      <c r="K461" t="s">
        <v>2149</v>
      </c>
      <c r="L461">
        <v>1720.8174672</v>
      </c>
    </row>
    <row r="462" spans="1:12" x14ac:dyDescent="0.25">
      <c r="C462" t="s">
        <v>12514</v>
      </c>
      <c r="L462" s="3">
        <v>2761.5341684999999</v>
      </c>
    </row>
    <row r="463" spans="1:12" x14ac:dyDescent="0.25">
      <c r="D463" t="s">
        <v>12515</v>
      </c>
      <c r="F463" t="s">
        <v>71</v>
      </c>
      <c r="G463" t="s">
        <v>29</v>
      </c>
      <c r="H463" t="s">
        <v>63</v>
      </c>
      <c r="I463" t="s">
        <v>2137</v>
      </c>
      <c r="J463" t="s">
        <v>12516</v>
      </c>
      <c r="K463" t="s">
        <v>2149</v>
      </c>
      <c r="L463" s="3">
        <v>2761.5341684999999</v>
      </c>
    </row>
    <row r="464" spans="1:12" x14ac:dyDescent="0.25">
      <c r="C464" t="s">
        <v>12517</v>
      </c>
      <c r="L464" s="3">
        <v>3484.702311</v>
      </c>
    </row>
    <row r="465" spans="1:12" x14ac:dyDescent="0.25">
      <c r="D465" t="s">
        <v>12518</v>
      </c>
      <c r="F465" t="s">
        <v>71</v>
      </c>
      <c r="G465" t="s">
        <v>50</v>
      </c>
      <c r="H465" t="s">
        <v>17</v>
      </c>
      <c r="I465" t="s">
        <v>2167</v>
      </c>
      <c r="J465" t="s">
        <v>12519</v>
      </c>
      <c r="K465" t="s">
        <v>2149</v>
      </c>
      <c r="L465" s="3">
        <v>3484.702311</v>
      </c>
    </row>
    <row r="466" spans="1:12" x14ac:dyDescent="0.25">
      <c r="A466" t="s">
        <v>172</v>
      </c>
      <c r="L466" s="3">
        <v>9872.6973488999993</v>
      </c>
    </row>
    <row r="467" spans="1:12" x14ac:dyDescent="0.25">
      <c r="C467" t="s">
        <v>12520</v>
      </c>
      <c r="L467">
        <v>1767.3662211999999</v>
      </c>
    </row>
    <row r="468" spans="1:12" x14ac:dyDescent="0.25">
      <c r="D468" t="s">
        <v>12521</v>
      </c>
      <c r="F468" t="s">
        <v>172</v>
      </c>
      <c r="G468" t="s">
        <v>36</v>
      </c>
      <c r="H468" t="s">
        <v>20</v>
      </c>
      <c r="I468" t="s">
        <v>2141</v>
      </c>
      <c r="J468" t="s">
        <v>12522</v>
      </c>
      <c r="K468" t="s">
        <v>18</v>
      </c>
      <c r="L468">
        <v>1767.3662211999999</v>
      </c>
    </row>
    <row r="469" spans="1:12" x14ac:dyDescent="0.25">
      <c r="C469" t="s">
        <v>12523</v>
      </c>
      <c r="L469" s="3">
        <v>2209.2273347999999</v>
      </c>
    </row>
    <row r="470" spans="1:12" x14ac:dyDescent="0.25">
      <c r="D470" t="s">
        <v>12524</v>
      </c>
      <c r="F470" t="s">
        <v>172</v>
      </c>
      <c r="G470" t="s">
        <v>36</v>
      </c>
      <c r="H470" t="s">
        <v>63</v>
      </c>
      <c r="I470" t="s">
        <v>2137</v>
      </c>
      <c r="J470" t="s">
        <v>12525</v>
      </c>
      <c r="K470" t="s">
        <v>2149</v>
      </c>
      <c r="L470" s="3">
        <v>2209.2273347999999</v>
      </c>
    </row>
    <row r="471" spans="1:12" x14ac:dyDescent="0.25">
      <c r="C471" t="s">
        <v>12526</v>
      </c>
      <c r="L471">
        <v>1720.8174672</v>
      </c>
    </row>
    <row r="472" spans="1:12" x14ac:dyDescent="0.25">
      <c r="D472" t="s">
        <v>12527</v>
      </c>
      <c r="F472" t="s">
        <v>172</v>
      </c>
      <c r="G472" t="s">
        <v>36</v>
      </c>
      <c r="H472" t="s">
        <v>17</v>
      </c>
      <c r="I472" t="s">
        <v>3223</v>
      </c>
      <c r="J472" t="s">
        <v>12528</v>
      </c>
      <c r="K472" t="s">
        <v>2149</v>
      </c>
      <c r="L472">
        <v>1720.8174672</v>
      </c>
    </row>
    <row r="473" spans="1:12" x14ac:dyDescent="0.25">
      <c r="C473" t="s">
        <v>12529</v>
      </c>
      <c r="L473" s="3">
        <v>2385.8779004000003</v>
      </c>
    </row>
    <row r="474" spans="1:12" x14ac:dyDescent="0.25">
      <c r="D474" t="s">
        <v>12530</v>
      </c>
      <c r="F474" t="s">
        <v>172</v>
      </c>
      <c r="G474" t="s">
        <v>36</v>
      </c>
      <c r="H474" t="s">
        <v>63</v>
      </c>
      <c r="I474" t="s">
        <v>2141</v>
      </c>
      <c r="J474" t="s">
        <v>12531</v>
      </c>
      <c r="K474" t="s">
        <v>2149</v>
      </c>
      <c r="L474" s="3">
        <v>2385.8779004000003</v>
      </c>
    </row>
    <row r="475" spans="1:12" x14ac:dyDescent="0.25">
      <c r="C475" t="s">
        <v>12532</v>
      </c>
      <c r="L475">
        <v>1789.4084252999999</v>
      </c>
    </row>
    <row r="476" spans="1:12" x14ac:dyDescent="0.25">
      <c r="D476" t="s">
        <v>12533</v>
      </c>
      <c r="F476" t="s">
        <v>172</v>
      </c>
      <c r="G476" t="s">
        <v>21</v>
      </c>
      <c r="H476" t="s">
        <v>63</v>
      </c>
      <c r="I476" t="s">
        <v>2137</v>
      </c>
      <c r="J476" t="s">
        <v>12534</v>
      </c>
      <c r="K476" t="s">
        <v>2149</v>
      </c>
      <c r="L476">
        <v>1789.4084252999999</v>
      </c>
    </row>
    <row r="477" spans="1:12" x14ac:dyDescent="0.25">
      <c r="A477" t="s">
        <v>181</v>
      </c>
      <c r="L477" s="3">
        <v>5539.106143</v>
      </c>
    </row>
    <row r="478" spans="1:12" x14ac:dyDescent="0.25">
      <c r="C478" t="s">
        <v>12535</v>
      </c>
      <c r="L478">
        <v>1290.6131003999999</v>
      </c>
    </row>
    <row r="479" spans="1:12" x14ac:dyDescent="0.25">
      <c r="D479" t="s">
        <v>12536</v>
      </c>
      <c r="F479" t="s">
        <v>181</v>
      </c>
      <c r="G479" t="s">
        <v>21</v>
      </c>
      <c r="H479" t="s">
        <v>17</v>
      </c>
      <c r="I479" t="s">
        <v>2156</v>
      </c>
      <c r="J479" t="s">
        <v>1568</v>
      </c>
      <c r="K479" t="s">
        <v>2149</v>
      </c>
      <c r="L479">
        <v>1290.6131003999999</v>
      </c>
    </row>
    <row r="480" spans="1:12" x14ac:dyDescent="0.25">
      <c r="C480" t="s">
        <v>12537</v>
      </c>
      <c r="L480">
        <v>1796.3907383999999</v>
      </c>
    </row>
    <row r="481" spans="1:12" x14ac:dyDescent="0.25">
      <c r="D481" t="s">
        <v>12538</v>
      </c>
      <c r="F481" t="s">
        <v>181</v>
      </c>
      <c r="G481" t="s">
        <v>36</v>
      </c>
      <c r="H481" t="s">
        <v>25</v>
      </c>
      <c r="I481" t="s">
        <v>2141</v>
      </c>
      <c r="J481" t="s">
        <v>12539</v>
      </c>
      <c r="K481" t="s">
        <v>2149</v>
      </c>
      <c r="L481">
        <v>1796.3907383999999</v>
      </c>
    </row>
    <row r="482" spans="1:12" x14ac:dyDescent="0.25">
      <c r="C482" t="s">
        <v>2150</v>
      </c>
      <c r="L482">
        <v>1161.4892038</v>
      </c>
    </row>
    <row r="483" spans="1:12" x14ac:dyDescent="0.25">
      <c r="D483" t="s">
        <v>1567</v>
      </c>
      <c r="F483" t="s">
        <v>181</v>
      </c>
      <c r="G483" t="s">
        <v>19</v>
      </c>
      <c r="H483" t="s">
        <v>17</v>
      </c>
      <c r="I483" t="s">
        <v>2137</v>
      </c>
      <c r="J483" t="s">
        <v>1568</v>
      </c>
      <c r="K483" t="s">
        <v>2149</v>
      </c>
      <c r="L483">
        <v>1161.4892038</v>
      </c>
    </row>
    <row r="484" spans="1:12" x14ac:dyDescent="0.25">
      <c r="C484" t="s">
        <v>12540</v>
      </c>
      <c r="L484">
        <v>1290.6131003999999</v>
      </c>
    </row>
    <row r="485" spans="1:12" x14ac:dyDescent="0.25">
      <c r="D485" t="s">
        <v>12541</v>
      </c>
      <c r="F485" t="s">
        <v>181</v>
      </c>
      <c r="G485" t="s">
        <v>21</v>
      </c>
      <c r="H485" t="s">
        <v>17</v>
      </c>
      <c r="I485" t="s">
        <v>2141</v>
      </c>
      <c r="J485" t="s">
        <v>12542</v>
      </c>
      <c r="K485" t="s">
        <v>2149</v>
      </c>
      <c r="L485">
        <v>1290.6131003999999</v>
      </c>
    </row>
    <row r="486" spans="1:12" x14ac:dyDescent="0.25">
      <c r="A486" t="s">
        <v>45</v>
      </c>
      <c r="L486" s="3">
        <v>9399.6016301999989</v>
      </c>
    </row>
    <row r="487" spans="1:12" x14ac:dyDescent="0.25">
      <c r="C487" t="s">
        <v>12543</v>
      </c>
      <c r="L487" s="3">
        <v>2903.9185925000002</v>
      </c>
    </row>
    <row r="488" spans="1:12" x14ac:dyDescent="0.25">
      <c r="D488" t="s">
        <v>12544</v>
      </c>
      <c r="F488" t="s">
        <v>45</v>
      </c>
      <c r="G488" t="s">
        <v>29</v>
      </c>
      <c r="H488" t="s">
        <v>17</v>
      </c>
      <c r="I488" t="s">
        <v>2137</v>
      </c>
      <c r="J488" t="s">
        <v>12545</v>
      </c>
      <c r="K488" t="s">
        <v>2149</v>
      </c>
      <c r="L488" s="3">
        <v>2903.9185925000002</v>
      </c>
    </row>
    <row r="489" spans="1:12" x14ac:dyDescent="0.25">
      <c r="C489" t="s">
        <v>12546</v>
      </c>
      <c r="L489" s="3">
        <v>2982.3473754999995</v>
      </c>
    </row>
    <row r="490" spans="1:12" x14ac:dyDescent="0.25">
      <c r="D490" t="s">
        <v>12547</v>
      </c>
      <c r="F490" t="s">
        <v>45</v>
      </c>
      <c r="G490" t="s">
        <v>29</v>
      </c>
      <c r="H490" t="s">
        <v>63</v>
      </c>
      <c r="I490" t="s">
        <v>2137</v>
      </c>
      <c r="J490" t="s">
        <v>12548</v>
      </c>
      <c r="K490" t="s">
        <v>2149</v>
      </c>
      <c r="L490" s="3">
        <v>2982.3473754999995</v>
      </c>
    </row>
    <row r="491" spans="1:12" x14ac:dyDescent="0.25">
      <c r="C491" t="s">
        <v>12549</v>
      </c>
      <c r="L491">
        <v>1720.8174672</v>
      </c>
    </row>
    <row r="492" spans="1:12" x14ac:dyDescent="0.25">
      <c r="D492" t="s">
        <v>12550</v>
      </c>
      <c r="F492" t="s">
        <v>45</v>
      </c>
      <c r="G492" t="s">
        <v>36</v>
      </c>
      <c r="H492" t="s">
        <v>17</v>
      </c>
      <c r="I492" t="s">
        <v>2141</v>
      </c>
      <c r="J492" t="s">
        <v>12551</v>
      </c>
      <c r="K492" t="s">
        <v>2149</v>
      </c>
      <c r="L492">
        <v>1720.8174672</v>
      </c>
    </row>
    <row r="493" spans="1:12" x14ac:dyDescent="0.25">
      <c r="C493" t="s">
        <v>12552</v>
      </c>
      <c r="L493">
        <v>1792.5181949999999</v>
      </c>
    </row>
    <row r="494" spans="1:12" x14ac:dyDescent="0.25">
      <c r="D494" t="s">
        <v>12553</v>
      </c>
      <c r="F494" t="s">
        <v>45</v>
      </c>
      <c r="G494" t="s">
        <v>21</v>
      </c>
      <c r="H494" t="s">
        <v>17</v>
      </c>
      <c r="I494" t="s">
        <v>2137</v>
      </c>
      <c r="J494" t="s">
        <v>12554</v>
      </c>
      <c r="K494" t="s">
        <v>2149</v>
      </c>
      <c r="L494">
        <v>1792.5181949999999</v>
      </c>
    </row>
    <row r="495" spans="1:12" x14ac:dyDescent="0.25">
      <c r="A495" t="s">
        <v>313</v>
      </c>
      <c r="L495" s="3">
        <v>8819.3459858000006</v>
      </c>
    </row>
    <row r="496" spans="1:12" x14ac:dyDescent="0.25">
      <c r="C496" t="s">
        <v>12555</v>
      </c>
      <c r="L496" s="3">
        <v>2197.5314713999996</v>
      </c>
    </row>
    <row r="497" spans="1:12" x14ac:dyDescent="0.25">
      <c r="D497" t="s">
        <v>12556</v>
      </c>
      <c r="F497" t="s">
        <v>313</v>
      </c>
      <c r="G497" t="s">
        <v>29</v>
      </c>
      <c r="H497" t="s">
        <v>17</v>
      </c>
      <c r="I497" t="s">
        <v>2141</v>
      </c>
      <c r="J497" t="s">
        <v>12557</v>
      </c>
      <c r="K497" t="s">
        <v>2149</v>
      </c>
      <c r="L497" s="3">
        <v>2197.5314713999996</v>
      </c>
    </row>
    <row r="498" spans="1:12" x14ac:dyDescent="0.25">
      <c r="C498" t="s">
        <v>12558</v>
      </c>
      <c r="L498" s="3">
        <v>4040.5883136000002</v>
      </c>
    </row>
    <row r="499" spans="1:12" x14ac:dyDescent="0.25">
      <c r="D499" t="s">
        <v>12559</v>
      </c>
      <c r="F499" t="s">
        <v>313</v>
      </c>
      <c r="G499" t="s">
        <v>61</v>
      </c>
      <c r="H499" t="s">
        <v>20</v>
      </c>
      <c r="I499" t="s">
        <v>2137</v>
      </c>
      <c r="J499" t="s">
        <v>12560</v>
      </c>
      <c r="K499" t="s">
        <v>18</v>
      </c>
      <c r="L499" s="3">
        <v>4040.5883136000002</v>
      </c>
    </row>
    <row r="500" spans="1:12" x14ac:dyDescent="0.25">
      <c r="C500" t="s">
        <v>12561</v>
      </c>
      <c r="L500" s="3">
        <v>2581.2262007999998</v>
      </c>
    </row>
    <row r="501" spans="1:12" x14ac:dyDescent="0.25">
      <c r="D501" t="s">
        <v>12562</v>
      </c>
      <c r="F501" t="s">
        <v>313</v>
      </c>
      <c r="G501" t="s">
        <v>21</v>
      </c>
      <c r="H501" t="s">
        <v>17</v>
      </c>
      <c r="I501" t="s">
        <v>2144</v>
      </c>
      <c r="J501" t="s">
        <v>12563</v>
      </c>
      <c r="K501" t="s">
        <v>2149</v>
      </c>
      <c r="L501">
        <v>1290.6131003999999</v>
      </c>
    </row>
    <row r="502" spans="1:12" x14ac:dyDescent="0.25">
      <c r="D502" t="s">
        <v>12564</v>
      </c>
      <c r="F502" t="s">
        <v>313</v>
      </c>
      <c r="G502" t="s">
        <v>21</v>
      </c>
      <c r="H502" t="s">
        <v>17</v>
      </c>
      <c r="I502" t="s">
        <v>2144</v>
      </c>
      <c r="J502" t="s">
        <v>12563</v>
      </c>
      <c r="K502" t="s">
        <v>2149</v>
      </c>
      <c r="L502">
        <v>1290.6131003999999</v>
      </c>
    </row>
    <row r="503" spans="1:12" x14ac:dyDescent="0.25">
      <c r="A503" t="s">
        <v>173</v>
      </c>
      <c r="L503" s="3">
        <v>7665.2498193999991</v>
      </c>
    </row>
    <row r="504" spans="1:12" x14ac:dyDescent="0.25">
      <c r="C504" t="s">
        <v>12565</v>
      </c>
      <c r="L504">
        <v>1347.2930538000001</v>
      </c>
    </row>
    <row r="505" spans="1:12" x14ac:dyDescent="0.25">
      <c r="D505" t="s">
        <v>12566</v>
      </c>
      <c r="F505" t="s">
        <v>173</v>
      </c>
      <c r="G505" t="s">
        <v>21</v>
      </c>
      <c r="H505" t="s">
        <v>25</v>
      </c>
      <c r="I505" t="s">
        <v>2141</v>
      </c>
      <c r="J505" t="s">
        <v>12567</v>
      </c>
      <c r="K505" t="s">
        <v>2149</v>
      </c>
      <c r="L505">
        <v>1347.2930538000001</v>
      </c>
    </row>
    <row r="506" spans="1:12" x14ac:dyDescent="0.25">
      <c r="C506" t="s">
        <v>12568</v>
      </c>
      <c r="L506" s="3">
        <v>2209.1882181999999</v>
      </c>
    </row>
    <row r="507" spans="1:12" x14ac:dyDescent="0.25">
      <c r="D507" t="s">
        <v>12569</v>
      </c>
      <c r="F507" t="s">
        <v>173</v>
      </c>
      <c r="G507" t="s">
        <v>36</v>
      </c>
      <c r="H507" t="s">
        <v>17</v>
      </c>
      <c r="I507" t="s">
        <v>2137</v>
      </c>
      <c r="J507" t="s">
        <v>12570</v>
      </c>
      <c r="K507" t="s">
        <v>2149</v>
      </c>
      <c r="L507" s="3">
        <v>2209.1882181999999</v>
      </c>
    </row>
    <row r="508" spans="1:12" x14ac:dyDescent="0.25">
      <c r="C508" t="s">
        <v>12571</v>
      </c>
      <c r="L508">
        <v>1841.4530616</v>
      </c>
    </row>
    <row r="509" spans="1:12" x14ac:dyDescent="0.25">
      <c r="D509" t="s">
        <v>12572</v>
      </c>
      <c r="F509" t="s">
        <v>173</v>
      </c>
      <c r="G509" t="s">
        <v>36</v>
      </c>
      <c r="H509" t="s">
        <v>25</v>
      </c>
      <c r="I509" t="s">
        <v>2141</v>
      </c>
      <c r="J509" t="s">
        <v>12573</v>
      </c>
      <c r="K509" t="s">
        <v>2149</v>
      </c>
      <c r="L509">
        <v>1841.4530616</v>
      </c>
    </row>
    <row r="510" spans="1:12" x14ac:dyDescent="0.25">
      <c r="C510" t="s">
        <v>12574</v>
      </c>
      <c r="L510" s="3">
        <v>2267.3154857999998</v>
      </c>
    </row>
    <row r="511" spans="1:12" x14ac:dyDescent="0.25">
      <c r="D511" t="s">
        <v>12575</v>
      </c>
      <c r="F511" t="s">
        <v>173</v>
      </c>
      <c r="G511" t="s">
        <v>36</v>
      </c>
      <c r="H511" t="s">
        <v>63</v>
      </c>
      <c r="I511" t="s">
        <v>2137</v>
      </c>
      <c r="J511" t="s">
        <v>12576</v>
      </c>
      <c r="K511" t="s">
        <v>2149</v>
      </c>
      <c r="L511" s="3">
        <v>2267.3154857999998</v>
      </c>
    </row>
    <row r="512" spans="1:12" x14ac:dyDescent="0.25">
      <c r="A512" t="s">
        <v>593</v>
      </c>
      <c r="L512" s="3">
        <v>2767.2647504000001</v>
      </c>
    </row>
    <row r="513" spans="1:12" x14ac:dyDescent="0.25">
      <c r="C513" t="s">
        <v>12577</v>
      </c>
      <c r="L513" s="3">
        <v>2767.2647504000001</v>
      </c>
    </row>
    <row r="514" spans="1:12" x14ac:dyDescent="0.25">
      <c r="D514" t="s">
        <v>12578</v>
      </c>
      <c r="F514" t="s">
        <v>593</v>
      </c>
      <c r="G514" t="s">
        <v>21</v>
      </c>
      <c r="H514" t="s">
        <v>17</v>
      </c>
      <c r="I514" t="s">
        <v>2144</v>
      </c>
      <c r="J514" t="s">
        <v>12563</v>
      </c>
      <c r="K514" t="s">
        <v>2149</v>
      </c>
      <c r="L514">
        <v>1383.6323752000001</v>
      </c>
    </row>
    <row r="515" spans="1:12" x14ac:dyDescent="0.25">
      <c r="D515" t="s">
        <v>12579</v>
      </c>
      <c r="F515" t="s">
        <v>593</v>
      </c>
      <c r="G515" t="s">
        <v>21</v>
      </c>
      <c r="H515" t="s">
        <v>17</v>
      </c>
      <c r="I515" t="s">
        <v>2144</v>
      </c>
      <c r="J515" t="s">
        <v>12563</v>
      </c>
      <c r="K515" t="s">
        <v>2149</v>
      </c>
      <c r="L515">
        <v>1383.6323752000001</v>
      </c>
    </row>
    <row r="516" spans="1:12" x14ac:dyDescent="0.25">
      <c r="A516" t="s">
        <v>224</v>
      </c>
      <c r="L516">
        <v>1953.4047708000001</v>
      </c>
    </row>
    <row r="517" spans="1:12" x14ac:dyDescent="0.25">
      <c r="C517" t="s">
        <v>12580</v>
      </c>
      <c r="L517">
        <v>1953.4047708000001</v>
      </c>
    </row>
    <row r="518" spans="1:12" x14ac:dyDescent="0.25">
      <c r="D518" t="s">
        <v>12581</v>
      </c>
      <c r="F518" t="s">
        <v>224</v>
      </c>
      <c r="G518" t="s">
        <v>36</v>
      </c>
      <c r="H518" t="s">
        <v>20</v>
      </c>
      <c r="I518" t="s">
        <v>2141</v>
      </c>
      <c r="J518" t="s">
        <v>12582</v>
      </c>
      <c r="K518" t="s">
        <v>18</v>
      </c>
      <c r="L518">
        <v>1953.4047708000001</v>
      </c>
    </row>
    <row r="519" spans="1:12" x14ac:dyDescent="0.25">
      <c r="A519" t="s">
        <v>182</v>
      </c>
      <c r="L519" s="3">
        <v>6790.3288272</v>
      </c>
    </row>
    <row r="520" spans="1:12" x14ac:dyDescent="0.25">
      <c r="C520" t="s">
        <v>12583</v>
      </c>
      <c r="L520" s="3">
        <v>2713.0491428</v>
      </c>
    </row>
    <row r="521" spans="1:12" x14ac:dyDescent="0.25">
      <c r="D521" t="s">
        <v>12584</v>
      </c>
      <c r="F521" t="s">
        <v>182</v>
      </c>
      <c r="G521" t="s">
        <v>36</v>
      </c>
      <c r="H521" t="s">
        <v>63</v>
      </c>
      <c r="I521" t="s">
        <v>2137</v>
      </c>
      <c r="J521" t="s">
        <v>12585</v>
      </c>
      <c r="K521" t="s">
        <v>2149</v>
      </c>
      <c r="L521" s="3">
        <v>2713.0491428</v>
      </c>
    </row>
    <row r="522" spans="1:12" x14ac:dyDescent="0.25">
      <c r="C522" t="s">
        <v>12586</v>
      </c>
      <c r="L522">
        <v>1906.8560168000001</v>
      </c>
    </row>
    <row r="523" spans="1:12" x14ac:dyDescent="0.25">
      <c r="D523" t="s">
        <v>12587</v>
      </c>
      <c r="F523" t="s">
        <v>182</v>
      </c>
      <c r="G523" t="s">
        <v>36</v>
      </c>
      <c r="H523" t="s">
        <v>17</v>
      </c>
      <c r="I523" t="s">
        <v>2141</v>
      </c>
      <c r="J523" t="s">
        <v>12588</v>
      </c>
      <c r="K523" t="s">
        <v>2149</v>
      </c>
      <c r="L523">
        <v>1906.8560168000001</v>
      </c>
    </row>
    <row r="524" spans="1:12" x14ac:dyDescent="0.25">
      <c r="C524" t="s">
        <v>12589</v>
      </c>
      <c r="L524" s="3">
        <v>2170.4236676</v>
      </c>
    </row>
    <row r="525" spans="1:12" x14ac:dyDescent="0.25">
      <c r="D525" t="s">
        <v>12590</v>
      </c>
      <c r="F525" t="s">
        <v>182</v>
      </c>
      <c r="G525" t="s">
        <v>36</v>
      </c>
      <c r="H525" t="s">
        <v>63</v>
      </c>
      <c r="I525" t="s">
        <v>2156</v>
      </c>
      <c r="J525" t="s">
        <v>12585</v>
      </c>
      <c r="K525" t="s">
        <v>2149</v>
      </c>
      <c r="L525" s="3">
        <v>2170.4236676</v>
      </c>
    </row>
    <row r="526" spans="1:12" x14ac:dyDescent="0.25">
      <c r="A526" t="s">
        <v>32</v>
      </c>
      <c r="L526" s="3">
        <v>9183.2868321999995</v>
      </c>
    </row>
    <row r="527" spans="1:12" x14ac:dyDescent="0.25">
      <c r="C527" t="s">
        <v>12591</v>
      </c>
      <c r="L527">
        <v>1953.4047708000001</v>
      </c>
    </row>
    <row r="528" spans="1:12" x14ac:dyDescent="0.25">
      <c r="D528" t="s">
        <v>12592</v>
      </c>
      <c r="F528" t="s">
        <v>32</v>
      </c>
      <c r="G528" t="s">
        <v>36</v>
      </c>
      <c r="H528" t="s">
        <v>20</v>
      </c>
      <c r="I528" t="s">
        <v>3223</v>
      </c>
      <c r="J528" t="s">
        <v>12593</v>
      </c>
      <c r="K528" t="s">
        <v>18</v>
      </c>
      <c r="L528">
        <v>1953.4047708000001</v>
      </c>
    </row>
    <row r="529" spans="1:12" x14ac:dyDescent="0.25">
      <c r="C529" t="s">
        <v>3269</v>
      </c>
      <c r="L529" s="3">
        <v>2209.2273347999999</v>
      </c>
    </row>
    <row r="530" spans="1:12" x14ac:dyDescent="0.25">
      <c r="D530" t="s">
        <v>3195</v>
      </c>
      <c r="F530" t="s">
        <v>32</v>
      </c>
      <c r="G530" t="s">
        <v>36</v>
      </c>
      <c r="H530" t="s">
        <v>48</v>
      </c>
      <c r="I530" t="s">
        <v>2141</v>
      </c>
      <c r="J530" t="s">
        <v>3196</v>
      </c>
      <c r="K530" t="s">
        <v>2149</v>
      </c>
      <c r="L530" s="3">
        <v>2209.2273347999999</v>
      </c>
    </row>
    <row r="531" spans="1:12" x14ac:dyDescent="0.25">
      <c r="C531" t="s">
        <v>12594</v>
      </c>
      <c r="L531" s="3">
        <v>2383.570021</v>
      </c>
    </row>
    <row r="532" spans="1:12" x14ac:dyDescent="0.25">
      <c r="D532" t="s">
        <v>12595</v>
      </c>
      <c r="F532" t="s">
        <v>32</v>
      </c>
      <c r="G532" t="s">
        <v>29</v>
      </c>
      <c r="H532" t="s">
        <v>17</v>
      </c>
      <c r="I532" t="s">
        <v>2141</v>
      </c>
      <c r="J532" t="s">
        <v>12596</v>
      </c>
      <c r="K532" t="s">
        <v>2149</v>
      </c>
      <c r="L532" s="3">
        <v>2383.570021</v>
      </c>
    </row>
    <row r="533" spans="1:12" x14ac:dyDescent="0.25">
      <c r="C533" t="s">
        <v>12597</v>
      </c>
      <c r="L533" s="3">
        <v>2637.0847055999998</v>
      </c>
    </row>
    <row r="534" spans="1:12" x14ac:dyDescent="0.25">
      <c r="D534" t="s">
        <v>12598</v>
      </c>
      <c r="F534" t="s">
        <v>32</v>
      </c>
      <c r="G534" t="s">
        <v>36</v>
      </c>
      <c r="H534" t="s">
        <v>63</v>
      </c>
      <c r="I534" t="s">
        <v>2137</v>
      </c>
      <c r="J534" t="s">
        <v>12599</v>
      </c>
      <c r="K534" t="s">
        <v>2149</v>
      </c>
      <c r="L534" s="3">
        <v>2637.0847055999998</v>
      </c>
    </row>
    <row r="535" spans="1:12" x14ac:dyDescent="0.25">
      <c r="A535" t="s">
        <v>114</v>
      </c>
      <c r="L535" s="3">
        <v>3066.7023233999998</v>
      </c>
    </row>
    <row r="536" spans="1:12" x14ac:dyDescent="0.25">
      <c r="C536" t="s">
        <v>12600</v>
      </c>
      <c r="L536" s="3">
        <v>3066.7023233999998</v>
      </c>
    </row>
    <row r="537" spans="1:12" x14ac:dyDescent="0.25">
      <c r="D537" t="s">
        <v>12601</v>
      </c>
      <c r="F537" t="s">
        <v>114</v>
      </c>
      <c r="G537" t="s">
        <v>21</v>
      </c>
      <c r="H537" t="s">
        <v>110</v>
      </c>
      <c r="I537" t="s">
        <v>2139</v>
      </c>
      <c r="J537" t="s">
        <v>12602</v>
      </c>
      <c r="K537" t="s">
        <v>2149</v>
      </c>
      <c r="L537" s="3">
        <v>3066.7023233999998</v>
      </c>
    </row>
    <row r="538" spans="1:12" x14ac:dyDescent="0.25">
      <c r="A538" t="s">
        <v>485</v>
      </c>
      <c r="L538" s="3">
        <v>4825.3259845000002</v>
      </c>
    </row>
    <row r="539" spans="1:12" x14ac:dyDescent="0.25">
      <c r="C539" t="s">
        <v>12603</v>
      </c>
      <c r="L539" s="3">
        <v>2383.570021</v>
      </c>
    </row>
    <row r="540" spans="1:12" x14ac:dyDescent="0.25">
      <c r="D540" t="s">
        <v>12604</v>
      </c>
      <c r="F540" t="s">
        <v>485</v>
      </c>
      <c r="G540" t="s">
        <v>29</v>
      </c>
      <c r="H540" t="s">
        <v>17</v>
      </c>
      <c r="I540" t="s">
        <v>2156</v>
      </c>
      <c r="J540" t="s">
        <v>12605</v>
      </c>
      <c r="K540" t="s">
        <v>2149</v>
      </c>
      <c r="L540" s="3">
        <v>2383.570021</v>
      </c>
    </row>
    <row r="541" spans="1:12" x14ac:dyDescent="0.25">
      <c r="C541" t="s">
        <v>12606</v>
      </c>
      <c r="L541" s="3">
        <v>2441.7559635000002</v>
      </c>
    </row>
    <row r="542" spans="1:12" x14ac:dyDescent="0.25">
      <c r="D542" t="s">
        <v>12607</v>
      </c>
      <c r="F542" t="s">
        <v>485</v>
      </c>
      <c r="G542" t="s">
        <v>29</v>
      </c>
      <c r="H542" t="s">
        <v>20</v>
      </c>
      <c r="I542" t="s">
        <v>2141</v>
      </c>
      <c r="J542" t="s">
        <v>12608</v>
      </c>
      <c r="K542" t="s">
        <v>18</v>
      </c>
      <c r="L542" s="3">
        <v>2441.7559635000002</v>
      </c>
    </row>
    <row r="543" spans="1:12" x14ac:dyDescent="0.25">
      <c r="A543" t="s">
        <v>558</v>
      </c>
      <c r="L543" s="3">
        <v>4873.0091198999999</v>
      </c>
    </row>
    <row r="544" spans="1:12" x14ac:dyDescent="0.25">
      <c r="C544" t="s">
        <v>12609</v>
      </c>
      <c r="L544" s="3">
        <v>1977.8135291999999</v>
      </c>
    </row>
    <row r="545" spans="1:12" x14ac:dyDescent="0.25">
      <c r="D545" t="s">
        <v>12610</v>
      </c>
      <c r="F545" t="s">
        <v>558</v>
      </c>
      <c r="G545" t="s">
        <v>21</v>
      </c>
      <c r="H545" t="s">
        <v>63</v>
      </c>
      <c r="I545" t="s">
        <v>2137</v>
      </c>
      <c r="J545" t="s">
        <v>12611</v>
      </c>
      <c r="K545" t="s">
        <v>2149</v>
      </c>
      <c r="L545" s="3">
        <v>1977.8135291999999</v>
      </c>
    </row>
    <row r="546" spans="1:12" x14ac:dyDescent="0.25">
      <c r="C546" t="s">
        <v>12612</v>
      </c>
      <c r="L546">
        <v>1430.1420126</v>
      </c>
    </row>
    <row r="547" spans="1:12" x14ac:dyDescent="0.25">
      <c r="D547" t="s">
        <v>12613</v>
      </c>
      <c r="F547" t="s">
        <v>558</v>
      </c>
      <c r="G547" t="s">
        <v>21</v>
      </c>
      <c r="H547" t="s">
        <v>17</v>
      </c>
      <c r="I547" t="s">
        <v>3223</v>
      </c>
      <c r="J547" t="s">
        <v>12614</v>
      </c>
      <c r="K547" t="s">
        <v>2149</v>
      </c>
      <c r="L547">
        <v>1430.1420126</v>
      </c>
    </row>
    <row r="548" spans="1:12" x14ac:dyDescent="0.25">
      <c r="C548" t="s">
        <v>12615</v>
      </c>
      <c r="L548">
        <v>1465.0535781000001</v>
      </c>
    </row>
    <row r="549" spans="1:12" x14ac:dyDescent="0.25">
      <c r="D549" t="s">
        <v>12616</v>
      </c>
      <c r="F549" t="s">
        <v>558</v>
      </c>
      <c r="G549" t="s">
        <v>21</v>
      </c>
      <c r="H549" t="s">
        <v>20</v>
      </c>
      <c r="I549" t="s">
        <v>2156</v>
      </c>
      <c r="J549" t="s">
        <v>12617</v>
      </c>
      <c r="K549" t="s">
        <v>18</v>
      </c>
      <c r="L549">
        <v>1465.0535781000001</v>
      </c>
    </row>
    <row r="550" spans="1:12" x14ac:dyDescent="0.25">
      <c r="A550" t="s">
        <v>236</v>
      </c>
      <c r="L550" s="3">
        <v>9025.8034005999998</v>
      </c>
    </row>
    <row r="551" spans="1:12" x14ac:dyDescent="0.25">
      <c r="C551" t="s">
        <v>12618</v>
      </c>
      <c r="L551" s="3">
        <v>5807.8763016000003</v>
      </c>
    </row>
    <row r="552" spans="1:12" x14ac:dyDescent="0.25">
      <c r="D552" t="s">
        <v>12619</v>
      </c>
      <c r="F552" t="s">
        <v>236</v>
      </c>
      <c r="G552" t="s">
        <v>122</v>
      </c>
      <c r="H552" t="s">
        <v>188</v>
      </c>
      <c r="I552" t="s">
        <v>2137</v>
      </c>
      <c r="J552" t="s">
        <v>12620</v>
      </c>
      <c r="K552" t="s">
        <v>2149</v>
      </c>
      <c r="L552" s="3">
        <v>5807.8763016000003</v>
      </c>
    </row>
    <row r="553" spans="1:12" x14ac:dyDescent="0.25">
      <c r="C553" t="s">
        <v>12621</v>
      </c>
      <c r="L553" s="3">
        <v>3217.927099</v>
      </c>
    </row>
    <row r="554" spans="1:12" x14ac:dyDescent="0.25">
      <c r="D554" t="s">
        <v>12622</v>
      </c>
      <c r="F554" t="s">
        <v>236</v>
      </c>
      <c r="G554" t="s">
        <v>29</v>
      </c>
      <c r="H554" t="s">
        <v>17</v>
      </c>
      <c r="I554" t="s">
        <v>2141</v>
      </c>
      <c r="J554" t="s">
        <v>12623</v>
      </c>
      <c r="K554" t="s">
        <v>2149</v>
      </c>
      <c r="L554" s="3">
        <v>3217.927099</v>
      </c>
    </row>
    <row r="555" spans="1:12" x14ac:dyDescent="0.25">
      <c r="A555" t="s">
        <v>155</v>
      </c>
      <c r="L555" s="3">
        <v>2648.4871945</v>
      </c>
    </row>
    <row r="556" spans="1:12" x14ac:dyDescent="0.25">
      <c r="C556" t="s">
        <v>12624</v>
      </c>
      <c r="L556" s="3">
        <v>2648.4871945</v>
      </c>
    </row>
    <row r="557" spans="1:12" x14ac:dyDescent="0.25">
      <c r="D557" t="s">
        <v>12625</v>
      </c>
      <c r="F557" t="s">
        <v>155</v>
      </c>
      <c r="G557" t="s">
        <v>29</v>
      </c>
      <c r="H557" t="s">
        <v>17</v>
      </c>
      <c r="I557" t="s">
        <v>2141</v>
      </c>
      <c r="J557" t="s">
        <v>12626</v>
      </c>
      <c r="K557" t="s">
        <v>2149</v>
      </c>
      <c r="L557" s="3">
        <v>2648.4871945</v>
      </c>
    </row>
    <row r="558" spans="1:12" x14ac:dyDescent="0.25">
      <c r="A558" t="s">
        <v>84</v>
      </c>
      <c r="L558" s="3">
        <v>36031.962715499998</v>
      </c>
    </row>
    <row r="559" spans="1:12" x14ac:dyDescent="0.25">
      <c r="C559" t="s">
        <v>12627</v>
      </c>
      <c r="L559" s="3">
        <v>4033.3126259999995</v>
      </c>
    </row>
    <row r="560" spans="1:12" x14ac:dyDescent="0.25">
      <c r="D560" t="s">
        <v>12628</v>
      </c>
      <c r="F560" t="s">
        <v>84</v>
      </c>
      <c r="G560" t="s">
        <v>50</v>
      </c>
      <c r="H560" t="s">
        <v>188</v>
      </c>
      <c r="I560" t="s">
        <v>2137</v>
      </c>
      <c r="J560" t="s">
        <v>12629</v>
      </c>
      <c r="K560" t="s">
        <v>2149</v>
      </c>
      <c r="L560" s="3">
        <v>4033.3126259999995</v>
      </c>
    </row>
    <row r="561" spans="3:12" x14ac:dyDescent="0.25">
      <c r="C561" t="s">
        <v>12630</v>
      </c>
      <c r="L561" s="3">
        <v>3629.9226884999998</v>
      </c>
    </row>
    <row r="562" spans="3:12" x14ac:dyDescent="0.25">
      <c r="D562" t="s">
        <v>12631</v>
      </c>
      <c r="F562" t="s">
        <v>84</v>
      </c>
      <c r="G562" t="s">
        <v>29</v>
      </c>
      <c r="H562" t="s">
        <v>188</v>
      </c>
      <c r="I562" t="s">
        <v>2137</v>
      </c>
      <c r="J562" t="s">
        <v>12632</v>
      </c>
      <c r="K562" t="s">
        <v>2149</v>
      </c>
      <c r="L562" s="3">
        <v>3629.9226884999998</v>
      </c>
    </row>
    <row r="563" spans="3:12" x14ac:dyDescent="0.25">
      <c r="C563" t="s">
        <v>12633</v>
      </c>
      <c r="L563" s="3">
        <v>2441.7559635000002</v>
      </c>
    </row>
    <row r="564" spans="3:12" x14ac:dyDescent="0.25">
      <c r="D564" t="s">
        <v>12634</v>
      </c>
      <c r="F564" t="s">
        <v>84</v>
      </c>
      <c r="G564" t="s">
        <v>29</v>
      </c>
      <c r="H564" t="s">
        <v>20</v>
      </c>
      <c r="I564" t="s">
        <v>2156</v>
      </c>
      <c r="J564" t="s">
        <v>12635</v>
      </c>
      <c r="K564" t="s">
        <v>18</v>
      </c>
      <c r="L564" s="3">
        <v>2441.7559635000002</v>
      </c>
    </row>
    <row r="565" spans="3:12" x14ac:dyDescent="0.25">
      <c r="C565" t="s">
        <v>12636</v>
      </c>
      <c r="L565" s="3">
        <v>4033.3126259999995</v>
      </c>
    </row>
    <row r="566" spans="3:12" x14ac:dyDescent="0.25">
      <c r="D566" t="s">
        <v>12637</v>
      </c>
      <c r="F566" t="s">
        <v>84</v>
      </c>
      <c r="G566" t="s">
        <v>50</v>
      </c>
      <c r="H566" t="s">
        <v>188</v>
      </c>
      <c r="I566" t="s">
        <v>2137</v>
      </c>
      <c r="J566" t="s">
        <v>12638</v>
      </c>
      <c r="K566" t="s">
        <v>2149</v>
      </c>
      <c r="L566" s="3">
        <v>4033.3126259999995</v>
      </c>
    </row>
    <row r="567" spans="3:12" x14ac:dyDescent="0.25">
      <c r="C567" t="s">
        <v>12639</v>
      </c>
      <c r="L567" s="3">
        <v>1977.8135291999999</v>
      </c>
    </row>
    <row r="568" spans="3:12" x14ac:dyDescent="0.25">
      <c r="D568" t="s">
        <v>12640</v>
      </c>
      <c r="F568" t="s">
        <v>84</v>
      </c>
      <c r="G568" t="s">
        <v>21</v>
      </c>
      <c r="H568" t="s">
        <v>20</v>
      </c>
      <c r="I568" t="s">
        <v>2137</v>
      </c>
      <c r="J568" t="s">
        <v>12641</v>
      </c>
      <c r="K568" t="s">
        <v>18</v>
      </c>
      <c r="L568" s="3">
        <v>1977.8135291999999</v>
      </c>
    </row>
    <row r="569" spans="3:12" x14ac:dyDescent="0.25">
      <c r="C569" t="s">
        <v>12642</v>
      </c>
      <c r="L569" s="3">
        <v>1977.8135291999999</v>
      </c>
    </row>
    <row r="570" spans="3:12" x14ac:dyDescent="0.25">
      <c r="D570" t="s">
        <v>12643</v>
      </c>
      <c r="F570" t="s">
        <v>84</v>
      </c>
      <c r="G570" t="s">
        <v>21</v>
      </c>
      <c r="H570" t="s">
        <v>20</v>
      </c>
      <c r="I570" t="s">
        <v>2141</v>
      </c>
      <c r="J570" t="s">
        <v>12641</v>
      </c>
      <c r="K570" t="s">
        <v>18</v>
      </c>
      <c r="L570" s="3">
        <v>1977.8135291999999</v>
      </c>
    </row>
    <row r="571" spans="3:12" x14ac:dyDescent="0.25">
      <c r="C571" t="s">
        <v>12644</v>
      </c>
      <c r="L571" s="3">
        <v>5243.8540462000001</v>
      </c>
    </row>
    <row r="572" spans="3:12" x14ac:dyDescent="0.25">
      <c r="D572" t="s">
        <v>12645</v>
      </c>
      <c r="F572" t="s">
        <v>84</v>
      </c>
      <c r="G572" t="s">
        <v>67</v>
      </c>
      <c r="H572" t="s">
        <v>17</v>
      </c>
      <c r="I572" t="s">
        <v>3223</v>
      </c>
      <c r="J572" t="s">
        <v>12646</v>
      </c>
      <c r="K572" t="s">
        <v>2149</v>
      </c>
      <c r="L572" s="3">
        <v>5243.8540462000001</v>
      </c>
    </row>
    <row r="573" spans="3:12" x14ac:dyDescent="0.25">
      <c r="C573" t="s">
        <v>12647</v>
      </c>
      <c r="L573" s="3">
        <v>4033.3126259999995</v>
      </c>
    </row>
    <row r="574" spans="3:12" x14ac:dyDescent="0.25">
      <c r="D574" t="s">
        <v>12648</v>
      </c>
      <c r="F574" t="s">
        <v>84</v>
      </c>
      <c r="G574" t="s">
        <v>50</v>
      </c>
      <c r="H574" t="s">
        <v>188</v>
      </c>
      <c r="I574" t="s">
        <v>2137</v>
      </c>
      <c r="J574" t="s">
        <v>12649</v>
      </c>
      <c r="K574" t="s">
        <v>2149</v>
      </c>
      <c r="L574" s="3">
        <v>4033.3126259999995</v>
      </c>
    </row>
    <row r="575" spans="3:12" x14ac:dyDescent="0.25">
      <c r="C575" t="s">
        <v>12650</v>
      </c>
      <c r="L575" s="3">
        <v>4108.7098724999996</v>
      </c>
    </row>
    <row r="576" spans="3:12" x14ac:dyDescent="0.25">
      <c r="D576" t="s">
        <v>12651</v>
      </c>
      <c r="F576" t="s">
        <v>84</v>
      </c>
      <c r="G576" t="s">
        <v>21</v>
      </c>
      <c r="H576" t="s">
        <v>188</v>
      </c>
      <c r="I576" t="s">
        <v>2137</v>
      </c>
      <c r="J576" t="s">
        <v>12652</v>
      </c>
      <c r="K576" t="s">
        <v>2149</v>
      </c>
      <c r="L576" s="3">
        <v>2177.9536131</v>
      </c>
    </row>
    <row r="577" spans="1:12" x14ac:dyDescent="0.25">
      <c r="D577" t="s">
        <v>12653</v>
      </c>
      <c r="F577" t="s">
        <v>84</v>
      </c>
      <c r="G577" t="s">
        <v>21</v>
      </c>
      <c r="H577" t="s">
        <v>17</v>
      </c>
      <c r="I577" t="s">
        <v>2167</v>
      </c>
      <c r="J577" t="s">
        <v>12654</v>
      </c>
      <c r="K577" t="s">
        <v>2149</v>
      </c>
      <c r="L577">
        <v>1930.7562593999999</v>
      </c>
    </row>
    <row r="578" spans="1:12" x14ac:dyDescent="0.25">
      <c r="C578" t="s">
        <v>12655</v>
      </c>
      <c r="L578" s="3">
        <v>2574.3416791999998</v>
      </c>
    </row>
    <row r="579" spans="1:12" x14ac:dyDescent="0.25">
      <c r="D579" t="s">
        <v>12656</v>
      </c>
      <c r="F579" t="s">
        <v>84</v>
      </c>
      <c r="G579" t="s">
        <v>36</v>
      </c>
      <c r="H579" t="s">
        <v>17</v>
      </c>
      <c r="I579" t="s">
        <v>2137</v>
      </c>
      <c r="J579" t="s">
        <v>12657</v>
      </c>
      <c r="K579" t="s">
        <v>2149</v>
      </c>
      <c r="L579" s="3">
        <v>2574.3416791999998</v>
      </c>
    </row>
    <row r="580" spans="1:12" x14ac:dyDescent="0.25">
      <c r="C580" t="s">
        <v>12658</v>
      </c>
      <c r="L580" s="3">
        <v>1977.8135291999999</v>
      </c>
    </row>
    <row r="581" spans="1:12" x14ac:dyDescent="0.25">
      <c r="D581" t="s">
        <v>12659</v>
      </c>
      <c r="F581" t="s">
        <v>84</v>
      </c>
      <c r="G581" t="s">
        <v>21</v>
      </c>
      <c r="H581" t="s">
        <v>20</v>
      </c>
      <c r="I581" t="s">
        <v>2134</v>
      </c>
      <c r="J581" t="s">
        <v>12641</v>
      </c>
      <c r="K581" t="s">
        <v>18</v>
      </c>
      <c r="L581" s="3">
        <v>1977.8135291999999</v>
      </c>
    </row>
    <row r="582" spans="1:12" x14ac:dyDescent="0.25">
      <c r="A582" t="s">
        <v>93</v>
      </c>
      <c r="L582" s="3">
        <v>14752.121591200001</v>
      </c>
    </row>
    <row r="583" spans="1:12" x14ac:dyDescent="0.25">
      <c r="C583" t="s">
        <v>12660</v>
      </c>
      <c r="L583" s="3">
        <v>3906.8095416000001</v>
      </c>
    </row>
    <row r="584" spans="1:12" x14ac:dyDescent="0.25">
      <c r="D584" t="s">
        <v>12661</v>
      </c>
      <c r="F584" t="s">
        <v>93</v>
      </c>
      <c r="G584" t="s">
        <v>122</v>
      </c>
      <c r="H584" t="s">
        <v>20</v>
      </c>
      <c r="I584" t="s">
        <v>2141</v>
      </c>
      <c r="J584" t="s">
        <v>12662</v>
      </c>
      <c r="K584" t="s">
        <v>18</v>
      </c>
      <c r="L584" s="3">
        <v>3906.8095416000001</v>
      </c>
    </row>
    <row r="585" spans="1:12" x14ac:dyDescent="0.25">
      <c r="C585" t="s">
        <v>12663</v>
      </c>
      <c r="L585" s="3">
        <v>6673.9960588000004</v>
      </c>
    </row>
    <row r="586" spans="1:12" x14ac:dyDescent="0.25">
      <c r="D586" t="s">
        <v>12664</v>
      </c>
      <c r="F586" t="s">
        <v>93</v>
      </c>
      <c r="G586" t="s">
        <v>61</v>
      </c>
      <c r="H586" t="s">
        <v>17</v>
      </c>
      <c r="I586" t="s">
        <v>3223</v>
      </c>
      <c r="J586" t="s">
        <v>12665</v>
      </c>
      <c r="K586" t="s">
        <v>2149</v>
      </c>
      <c r="L586" s="3">
        <v>3336.9980294000002</v>
      </c>
    </row>
    <row r="587" spans="1:12" x14ac:dyDescent="0.25">
      <c r="D587" t="s">
        <v>12666</v>
      </c>
      <c r="F587" t="s">
        <v>93</v>
      </c>
      <c r="G587" t="s">
        <v>61</v>
      </c>
      <c r="H587" t="s">
        <v>17</v>
      </c>
      <c r="I587" t="s">
        <v>3223</v>
      </c>
      <c r="J587" t="s">
        <v>12665</v>
      </c>
      <c r="K587" t="s">
        <v>2149</v>
      </c>
      <c r="L587" s="3">
        <v>3336.9980294000002</v>
      </c>
    </row>
    <row r="588" spans="1:12" x14ac:dyDescent="0.25">
      <c r="C588" t="s">
        <v>12667</v>
      </c>
      <c r="L588" s="3">
        <v>4171.3159908000007</v>
      </c>
    </row>
    <row r="589" spans="1:12" x14ac:dyDescent="0.25">
      <c r="D589" t="s">
        <v>12668</v>
      </c>
      <c r="F589" t="s">
        <v>93</v>
      </c>
      <c r="G589" t="s">
        <v>61</v>
      </c>
      <c r="H589" t="s">
        <v>17</v>
      </c>
      <c r="I589" t="s">
        <v>2137</v>
      </c>
      <c r="J589" t="s">
        <v>12665</v>
      </c>
      <c r="K589" t="s">
        <v>2149</v>
      </c>
      <c r="L589" s="3">
        <v>4171.3159908000007</v>
      </c>
    </row>
    <row r="590" spans="1:12" x14ac:dyDescent="0.25">
      <c r="A590" t="s">
        <v>538</v>
      </c>
      <c r="L590" s="3">
        <v>7658.8738136000002</v>
      </c>
    </row>
    <row r="591" spans="1:12" x14ac:dyDescent="0.25">
      <c r="C591" t="s">
        <v>12669</v>
      </c>
      <c r="L591">
        <v>1953.4047708000001</v>
      </c>
    </row>
    <row r="592" spans="1:12" x14ac:dyDescent="0.25">
      <c r="D592" t="s">
        <v>12670</v>
      </c>
      <c r="F592" t="s">
        <v>538</v>
      </c>
      <c r="G592" t="s">
        <v>36</v>
      </c>
      <c r="H592" t="s">
        <v>20</v>
      </c>
      <c r="I592" t="s">
        <v>2141</v>
      </c>
      <c r="J592" t="s">
        <v>12671</v>
      </c>
      <c r="K592" t="s">
        <v>18</v>
      </c>
      <c r="L592">
        <v>1953.4047708000001</v>
      </c>
    </row>
    <row r="593" spans="1:12" x14ac:dyDescent="0.25">
      <c r="C593" t="s">
        <v>12672</v>
      </c>
      <c r="L593" s="3">
        <v>5705.4690427999994</v>
      </c>
    </row>
    <row r="594" spans="1:12" x14ac:dyDescent="0.25">
      <c r="D594" t="s">
        <v>12673</v>
      </c>
      <c r="F594" t="s">
        <v>538</v>
      </c>
      <c r="G594" t="s">
        <v>36</v>
      </c>
      <c r="H594" t="s">
        <v>17</v>
      </c>
      <c r="I594" t="s">
        <v>2141</v>
      </c>
      <c r="J594" t="s">
        <v>12674</v>
      </c>
      <c r="K594" t="s">
        <v>2149</v>
      </c>
      <c r="L594">
        <v>1906.8560168000001</v>
      </c>
    </row>
    <row r="595" spans="1:12" x14ac:dyDescent="0.25">
      <c r="D595" t="s">
        <v>12675</v>
      </c>
      <c r="F595" t="s">
        <v>538</v>
      </c>
      <c r="G595" t="s">
        <v>36</v>
      </c>
      <c r="H595" t="s">
        <v>57</v>
      </c>
      <c r="I595" t="s">
        <v>2370</v>
      </c>
      <c r="J595" t="s">
        <v>12674</v>
      </c>
      <c r="K595" t="s">
        <v>2149</v>
      </c>
      <c r="L595" s="3">
        <v>3798.613026</v>
      </c>
    </row>
    <row r="596" spans="1:12" x14ac:dyDescent="0.25">
      <c r="A596" t="s">
        <v>528</v>
      </c>
      <c r="L596" s="3">
        <v>6113.0444564999998</v>
      </c>
    </row>
    <row r="597" spans="1:12" x14ac:dyDescent="0.25">
      <c r="C597" t="s">
        <v>12676</v>
      </c>
      <c r="L597">
        <v>1465.0535781000001</v>
      </c>
    </row>
    <row r="598" spans="1:12" x14ac:dyDescent="0.25">
      <c r="D598" t="s">
        <v>12677</v>
      </c>
      <c r="F598" t="s">
        <v>528</v>
      </c>
      <c r="G598" t="s">
        <v>21</v>
      </c>
      <c r="H598" t="s">
        <v>20</v>
      </c>
      <c r="I598" t="s">
        <v>2141</v>
      </c>
      <c r="J598" t="s">
        <v>12678</v>
      </c>
      <c r="K598" t="s">
        <v>18</v>
      </c>
      <c r="L598">
        <v>1465.0535781000001</v>
      </c>
    </row>
    <row r="599" spans="1:12" x14ac:dyDescent="0.25">
      <c r="C599" t="s">
        <v>12679</v>
      </c>
      <c r="L599">
        <v>1430.1420126</v>
      </c>
    </row>
    <row r="600" spans="1:12" x14ac:dyDescent="0.25">
      <c r="D600" t="s">
        <v>12680</v>
      </c>
      <c r="F600" t="s">
        <v>528</v>
      </c>
      <c r="G600" t="s">
        <v>21</v>
      </c>
      <c r="H600" t="s">
        <v>17</v>
      </c>
      <c r="I600" t="s">
        <v>2156</v>
      </c>
      <c r="J600" t="s">
        <v>12681</v>
      </c>
      <c r="K600" t="s">
        <v>2149</v>
      </c>
      <c r="L600">
        <v>1430.1420126</v>
      </c>
    </row>
    <row r="601" spans="1:12" x14ac:dyDescent="0.25">
      <c r="C601" t="s">
        <v>12682</v>
      </c>
      <c r="L601">
        <v>1430.1420126</v>
      </c>
    </row>
    <row r="602" spans="1:12" x14ac:dyDescent="0.25">
      <c r="D602" t="s">
        <v>12683</v>
      </c>
      <c r="F602" t="s">
        <v>528</v>
      </c>
      <c r="G602" t="s">
        <v>21</v>
      </c>
      <c r="H602" t="s">
        <v>17</v>
      </c>
      <c r="I602" t="s">
        <v>2141</v>
      </c>
      <c r="J602" t="s">
        <v>12684</v>
      </c>
      <c r="K602" t="s">
        <v>2149</v>
      </c>
      <c r="L602">
        <v>1430.1420126</v>
      </c>
    </row>
    <row r="603" spans="1:12" x14ac:dyDescent="0.25">
      <c r="C603" t="s">
        <v>12685</v>
      </c>
      <c r="L603">
        <v>1787.7068531999998</v>
      </c>
    </row>
    <row r="604" spans="1:12" x14ac:dyDescent="0.25">
      <c r="D604" t="s">
        <v>12686</v>
      </c>
      <c r="F604" t="s">
        <v>528</v>
      </c>
      <c r="G604" t="s">
        <v>21</v>
      </c>
      <c r="H604" t="s">
        <v>17</v>
      </c>
      <c r="I604" t="s">
        <v>2137</v>
      </c>
      <c r="J604" t="s">
        <v>12687</v>
      </c>
      <c r="K604" t="s">
        <v>2149</v>
      </c>
      <c r="L604">
        <v>1787.7068531999998</v>
      </c>
    </row>
    <row r="605" spans="1:12" x14ac:dyDescent="0.25">
      <c r="A605" t="s">
        <v>156</v>
      </c>
      <c r="L605" s="3">
        <v>5594.4170154000003</v>
      </c>
    </row>
    <row r="606" spans="1:12" x14ac:dyDescent="0.25">
      <c r="C606" t="s">
        <v>12688</v>
      </c>
      <c r="L606" s="3">
        <v>1986.3213897000001</v>
      </c>
    </row>
    <row r="607" spans="1:12" x14ac:dyDescent="0.25">
      <c r="D607" t="s">
        <v>12689</v>
      </c>
      <c r="F607" t="s">
        <v>156</v>
      </c>
      <c r="G607" t="s">
        <v>21</v>
      </c>
      <c r="H607" t="s">
        <v>17</v>
      </c>
      <c r="I607" t="s">
        <v>2137</v>
      </c>
      <c r="J607" t="s">
        <v>12690</v>
      </c>
      <c r="K607" t="s">
        <v>2149</v>
      </c>
      <c r="L607" s="3">
        <v>1986.3213897000001</v>
      </c>
    </row>
    <row r="608" spans="1:12" x14ac:dyDescent="0.25">
      <c r="C608" t="s">
        <v>12691</v>
      </c>
      <c r="L608">
        <v>1430.1420126</v>
      </c>
    </row>
    <row r="609" spans="1:12" x14ac:dyDescent="0.25">
      <c r="D609" t="s">
        <v>12692</v>
      </c>
      <c r="F609" t="s">
        <v>156</v>
      </c>
      <c r="G609" t="s">
        <v>21</v>
      </c>
      <c r="H609" t="s">
        <v>17</v>
      </c>
      <c r="I609" t="s">
        <v>2141</v>
      </c>
      <c r="J609" t="s">
        <v>12693</v>
      </c>
      <c r="K609" t="s">
        <v>2149</v>
      </c>
      <c r="L609">
        <v>1430.1420126</v>
      </c>
    </row>
    <row r="610" spans="1:12" x14ac:dyDescent="0.25">
      <c r="C610" t="s">
        <v>12694</v>
      </c>
      <c r="L610" s="3">
        <v>2177.9536131</v>
      </c>
    </row>
    <row r="611" spans="1:12" x14ac:dyDescent="0.25">
      <c r="D611" t="s">
        <v>12695</v>
      </c>
      <c r="F611" t="s">
        <v>156</v>
      </c>
      <c r="G611" t="s">
        <v>21</v>
      </c>
      <c r="H611" t="s">
        <v>188</v>
      </c>
      <c r="I611" t="s">
        <v>2137</v>
      </c>
      <c r="J611" t="s">
        <v>12696</v>
      </c>
      <c r="K611" t="s">
        <v>2149</v>
      </c>
      <c r="L611" s="3">
        <v>2177.9536131</v>
      </c>
    </row>
    <row r="612" spans="1:12" x14ac:dyDescent="0.25">
      <c r="A612" t="s">
        <v>107</v>
      </c>
      <c r="L612" s="3">
        <v>2441.7559635000002</v>
      </c>
    </row>
    <row r="613" spans="1:12" x14ac:dyDescent="0.25">
      <c r="C613" t="s">
        <v>3457</v>
      </c>
      <c r="L613" s="3">
        <v>2441.7559635000002</v>
      </c>
    </row>
    <row r="614" spans="1:12" x14ac:dyDescent="0.25">
      <c r="D614" t="s">
        <v>3404</v>
      </c>
      <c r="F614" t="s">
        <v>107</v>
      </c>
      <c r="G614" t="s">
        <v>29</v>
      </c>
      <c r="H614" t="s">
        <v>63</v>
      </c>
      <c r="I614" t="s">
        <v>2141</v>
      </c>
      <c r="J614" t="s">
        <v>3458</v>
      </c>
      <c r="K614" t="s">
        <v>2149</v>
      </c>
      <c r="L614" s="3">
        <v>2441.7559635000002</v>
      </c>
    </row>
    <row r="615" spans="1:12" x14ac:dyDescent="0.25">
      <c r="A615" t="s">
        <v>85</v>
      </c>
      <c r="L615" s="3">
        <v>9604.1032149999992</v>
      </c>
    </row>
    <row r="616" spans="1:12" x14ac:dyDescent="0.25">
      <c r="C616" t="s">
        <v>12697</v>
      </c>
      <c r="L616" s="3">
        <v>2930.1071562000002</v>
      </c>
    </row>
    <row r="617" spans="1:12" x14ac:dyDescent="0.25">
      <c r="D617" t="s">
        <v>12698</v>
      </c>
      <c r="F617" t="s">
        <v>85</v>
      </c>
      <c r="G617" t="s">
        <v>50</v>
      </c>
      <c r="H617" t="s">
        <v>63</v>
      </c>
      <c r="I617" t="s">
        <v>2141</v>
      </c>
      <c r="J617" t="s">
        <v>12699</v>
      </c>
      <c r="K617" t="s">
        <v>2149</v>
      </c>
      <c r="L617" s="3">
        <v>2930.1071562000002</v>
      </c>
    </row>
    <row r="618" spans="1:12" x14ac:dyDescent="0.25">
      <c r="C618" t="s">
        <v>12700</v>
      </c>
      <c r="L618" s="3">
        <v>6673.9960588000004</v>
      </c>
    </row>
    <row r="619" spans="1:12" x14ac:dyDescent="0.25">
      <c r="D619" t="s">
        <v>12701</v>
      </c>
      <c r="F619" t="s">
        <v>85</v>
      </c>
      <c r="G619" t="s">
        <v>61</v>
      </c>
      <c r="H619" t="s">
        <v>17</v>
      </c>
      <c r="I619" t="s">
        <v>3223</v>
      </c>
      <c r="J619" t="s">
        <v>12702</v>
      </c>
      <c r="K619" t="s">
        <v>2149</v>
      </c>
      <c r="L619" s="3">
        <v>3336.9980294000002</v>
      </c>
    </row>
    <row r="620" spans="1:12" x14ac:dyDescent="0.25">
      <c r="D620" t="s">
        <v>12703</v>
      </c>
      <c r="F620" t="s">
        <v>85</v>
      </c>
      <c r="G620" t="s">
        <v>61</v>
      </c>
      <c r="H620" t="s">
        <v>17</v>
      </c>
      <c r="I620" t="s">
        <v>3223</v>
      </c>
      <c r="J620" t="s">
        <v>12702</v>
      </c>
      <c r="K620" t="s">
        <v>2149</v>
      </c>
      <c r="L620" s="3">
        <v>3336.9980294000002</v>
      </c>
    </row>
    <row r="621" spans="1:12" x14ac:dyDescent="0.25">
      <c r="A621" t="s">
        <v>94</v>
      </c>
      <c r="L621" s="3">
        <v>21764.0655157</v>
      </c>
    </row>
    <row r="622" spans="1:12" x14ac:dyDescent="0.25">
      <c r="C622" t="s">
        <v>12704</v>
      </c>
      <c r="L622" s="3">
        <v>4273.0387091000002</v>
      </c>
    </row>
    <row r="623" spans="1:12" x14ac:dyDescent="0.25">
      <c r="D623" t="s">
        <v>12705</v>
      </c>
      <c r="F623" t="s">
        <v>94</v>
      </c>
      <c r="G623" t="s">
        <v>61</v>
      </c>
      <c r="H623" t="s">
        <v>63</v>
      </c>
      <c r="I623" t="s">
        <v>2137</v>
      </c>
      <c r="J623" t="s">
        <v>12706</v>
      </c>
      <c r="K623" t="s">
        <v>2149</v>
      </c>
      <c r="L623" s="3">
        <v>4273.0387091000002</v>
      </c>
    </row>
    <row r="624" spans="1:12" x14ac:dyDescent="0.25">
      <c r="C624" t="s">
        <v>3459</v>
      </c>
      <c r="L624" s="3">
        <v>4767.2182751999999</v>
      </c>
    </row>
    <row r="625" spans="1:12" x14ac:dyDescent="0.25">
      <c r="D625" t="s">
        <v>3370</v>
      </c>
      <c r="F625" t="s">
        <v>94</v>
      </c>
      <c r="G625" t="s">
        <v>36</v>
      </c>
      <c r="H625" t="s">
        <v>17</v>
      </c>
      <c r="I625" t="s">
        <v>2137</v>
      </c>
      <c r="J625" t="s">
        <v>3460</v>
      </c>
      <c r="K625" t="s">
        <v>2149</v>
      </c>
      <c r="L625" s="3">
        <v>2383.6091375999999</v>
      </c>
    </row>
    <row r="626" spans="1:12" x14ac:dyDescent="0.25">
      <c r="D626" t="s">
        <v>3371</v>
      </c>
      <c r="F626" t="s">
        <v>94</v>
      </c>
      <c r="G626" t="s">
        <v>36</v>
      </c>
      <c r="H626" t="s">
        <v>17</v>
      </c>
      <c r="I626" t="s">
        <v>2137</v>
      </c>
      <c r="J626" t="s">
        <v>3460</v>
      </c>
      <c r="K626" t="s">
        <v>2149</v>
      </c>
      <c r="L626" s="3">
        <v>2383.6091375999999</v>
      </c>
    </row>
    <row r="627" spans="1:12" x14ac:dyDescent="0.25">
      <c r="C627" t="s">
        <v>12707</v>
      </c>
      <c r="L627" s="3">
        <v>1977.8135291999999</v>
      </c>
    </row>
    <row r="628" spans="1:12" x14ac:dyDescent="0.25">
      <c r="D628" t="s">
        <v>12708</v>
      </c>
      <c r="F628" t="s">
        <v>94</v>
      </c>
      <c r="G628" t="s">
        <v>21</v>
      </c>
      <c r="H628" t="s">
        <v>20</v>
      </c>
      <c r="I628" t="s">
        <v>2134</v>
      </c>
      <c r="J628" t="s">
        <v>12641</v>
      </c>
      <c r="K628" t="s">
        <v>18</v>
      </c>
      <c r="L628" s="3">
        <v>1977.8135291999999</v>
      </c>
    </row>
    <row r="629" spans="1:12" x14ac:dyDescent="0.25">
      <c r="C629" t="s">
        <v>12709</v>
      </c>
      <c r="L629" s="3">
        <v>1977.8135291999999</v>
      </c>
    </row>
    <row r="630" spans="1:12" x14ac:dyDescent="0.25">
      <c r="D630" t="s">
        <v>12710</v>
      </c>
      <c r="F630" t="s">
        <v>94</v>
      </c>
      <c r="G630" t="s">
        <v>21</v>
      </c>
      <c r="H630" t="s">
        <v>20</v>
      </c>
      <c r="I630" t="s">
        <v>2141</v>
      </c>
      <c r="J630" t="s">
        <v>12641</v>
      </c>
      <c r="K630" t="s">
        <v>18</v>
      </c>
      <c r="L630" s="3">
        <v>1977.8135291999999</v>
      </c>
    </row>
    <row r="631" spans="1:12" x14ac:dyDescent="0.25">
      <c r="C631" t="s">
        <v>12711</v>
      </c>
      <c r="L631">
        <v>1906.8560168000001</v>
      </c>
    </row>
    <row r="632" spans="1:12" x14ac:dyDescent="0.25">
      <c r="D632" t="s">
        <v>12712</v>
      </c>
      <c r="F632" t="s">
        <v>94</v>
      </c>
      <c r="G632" t="s">
        <v>36</v>
      </c>
      <c r="H632" t="s">
        <v>17</v>
      </c>
      <c r="I632" t="s">
        <v>3223</v>
      </c>
      <c r="J632" t="s">
        <v>12614</v>
      </c>
      <c r="K632" t="s">
        <v>2149</v>
      </c>
      <c r="L632">
        <v>1906.8560168000001</v>
      </c>
    </row>
    <row r="633" spans="1:12" x14ac:dyDescent="0.25">
      <c r="C633" t="s">
        <v>12713</v>
      </c>
      <c r="L633" s="3">
        <v>1977.8135291999999</v>
      </c>
    </row>
    <row r="634" spans="1:12" x14ac:dyDescent="0.25">
      <c r="D634" t="s">
        <v>12714</v>
      </c>
      <c r="F634" t="s">
        <v>94</v>
      </c>
      <c r="G634" t="s">
        <v>21</v>
      </c>
      <c r="H634" t="s">
        <v>20</v>
      </c>
      <c r="I634" t="s">
        <v>2137</v>
      </c>
      <c r="J634" t="s">
        <v>12641</v>
      </c>
      <c r="K634" t="s">
        <v>18</v>
      </c>
      <c r="L634" s="3">
        <v>1977.8135291999999</v>
      </c>
    </row>
    <row r="635" spans="1:12" x14ac:dyDescent="0.25">
      <c r="C635" t="s">
        <v>12715</v>
      </c>
      <c r="L635" s="3">
        <v>4883.5119270000005</v>
      </c>
    </row>
    <row r="636" spans="1:12" x14ac:dyDescent="0.25">
      <c r="D636" t="s">
        <v>12716</v>
      </c>
      <c r="F636" t="s">
        <v>94</v>
      </c>
      <c r="G636" t="s">
        <v>29</v>
      </c>
      <c r="H636" t="s">
        <v>20</v>
      </c>
      <c r="I636" t="s">
        <v>2156</v>
      </c>
      <c r="J636" t="s">
        <v>12717</v>
      </c>
      <c r="K636" t="s">
        <v>18</v>
      </c>
      <c r="L636" s="3">
        <v>2441.7559635000002</v>
      </c>
    </row>
    <row r="637" spans="1:12" x14ac:dyDescent="0.25">
      <c r="D637" t="s">
        <v>12718</v>
      </c>
      <c r="F637" t="s">
        <v>94</v>
      </c>
      <c r="G637" t="s">
        <v>29</v>
      </c>
      <c r="H637" t="s">
        <v>20</v>
      </c>
      <c r="I637" t="s">
        <v>2156</v>
      </c>
      <c r="J637" t="s">
        <v>12717</v>
      </c>
      <c r="K637" t="s">
        <v>18</v>
      </c>
      <c r="L637" s="3">
        <v>2441.7559635000002</v>
      </c>
    </row>
    <row r="638" spans="1:12" x14ac:dyDescent="0.25">
      <c r="A638" t="s">
        <v>495</v>
      </c>
      <c r="L638" s="3">
        <v>9986.8982625999997</v>
      </c>
    </row>
    <row r="639" spans="1:12" x14ac:dyDescent="0.25">
      <c r="C639" t="s">
        <v>12719</v>
      </c>
      <c r="L639" s="3">
        <v>2151.0218339999997</v>
      </c>
    </row>
    <row r="640" spans="1:12" x14ac:dyDescent="0.25">
      <c r="D640" t="s">
        <v>12720</v>
      </c>
      <c r="F640" t="s">
        <v>495</v>
      </c>
      <c r="G640" t="s">
        <v>36</v>
      </c>
      <c r="H640" t="s">
        <v>188</v>
      </c>
      <c r="I640" t="s">
        <v>2156</v>
      </c>
      <c r="J640" t="s">
        <v>12721</v>
      </c>
      <c r="K640" t="s">
        <v>2149</v>
      </c>
      <c r="L640" s="3">
        <v>2151.0218339999997</v>
      </c>
    </row>
    <row r="641" spans="1:12" x14ac:dyDescent="0.25">
      <c r="C641" t="s">
        <v>12722</v>
      </c>
      <c r="L641">
        <v>1465.0535781000001</v>
      </c>
    </row>
    <row r="642" spans="1:12" x14ac:dyDescent="0.25">
      <c r="D642" t="s">
        <v>12723</v>
      </c>
      <c r="F642" t="s">
        <v>495</v>
      </c>
      <c r="G642" t="s">
        <v>21</v>
      </c>
      <c r="H642" t="s">
        <v>20</v>
      </c>
      <c r="I642" t="s">
        <v>2141</v>
      </c>
      <c r="J642" t="s">
        <v>12724</v>
      </c>
      <c r="K642" t="s">
        <v>18</v>
      </c>
      <c r="L642">
        <v>1465.0535781000001</v>
      </c>
    </row>
    <row r="643" spans="1:12" x14ac:dyDescent="0.25">
      <c r="C643" t="s">
        <v>12725</v>
      </c>
      <c r="L643" s="3">
        <v>2979.511422</v>
      </c>
    </row>
    <row r="644" spans="1:12" x14ac:dyDescent="0.25">
      <c r="D644" t="s">
        <v>12726</v>
      </c>
      <c r="F644" t="s">
        <v>495</v>
      </c>
      <c r="G644" t="s">
        <v>29</v>
      </c>
      <c r="H644" t="s">
        <v>17</v>
      </c>
      <c r="I644" t="s">
        <v>2137</v>
      </c>
      <c r="J644" t="s">
        <v>3201</v>
      </c>
      <c r="K644" t="s">
        <v>2149</v>
      </c>
      <c r="L644" s="3">
        <v>2979.511422</v>
      </c>
    </row>
    <row r="645" spans="1:12" x14ac:dyDescent="0.25">
      <c r="C645" t="s">
        <v>12727</v>
      </c>
      <c r="L645" s="3">
        <v>3391.3114285000001</v>
      </c>
    </row>
    <row r="646" spans="1:12" x14ac:dyDescent="0.25">
      <c r="D646" t="s">
        <v>12728</v>
      </c>
      <c r="F646" t="s">
        <v>495</v>
      </c>
      <c r="G646" t="s">
        <v>29</v>
      </c>
      <c r="H646" t="s">
        <v>63</v>
      </c>
      <c r="I646" t="s">
        <v>2137</v>
      </c>
      <c r="J646" t="s">
        <v>12729</v>
      </c>
      <c r="K646" t="s">
        <v>2149</v>
      </c>
      <c r="L646" s="3">
        <v>3391.3114285000001</v>
      </c>
    </row>
    <row r="647" spans="1:12" x14ac:dyDescent="0.25">
      <c r="A647" t="s">
        <v>513</v>
      </c>
      <c r="L647" s="3">
        <v>6013.4927095000003</v>
      </c>
    </row>
    <row r="648" spans="1:12" x14ac:dyDescent="0.25">
      <c r="C648" t="s">
        <v>12730</v>
      </c>
      <c r="L648" s="3">
        <v>6013.4927095000003</v>
      </c>
    </row>
    <row r="649" spans="1:12" x14ac:dyDescent="0.25">
      <c r="D649" t="s">
        <v>12731</v>
      </c>
      <c r="F649" t="s">
        <v>513</v>
      </c>
      <c r="G649" t="s">
        <v>29</v>
      </c>
      <c r="H649" t="s">
        <v>17</v>
      </c>
      <c r="I649" t="s">
        <v>2141</v>
      </c>
      <c r="J649" t="s">
        <v>12732</v>
      </c>
      <c r="K649" t="s">
        <v>2149</v>
      </c>
      <c r="L649" s="3">
        <v>2383.570021</v>
      </c>
    </row>
    <row r="650" spans="1:12" x14ac:dyDescent="0.25">
      <c r="D650" t="s">
        <v>12733</v>
      </c>
      <c r="F650" t="s">
        <v>513</v>
      </c>
      <c r="G650" t="s">
        <v>29</v>
      </c>
      <c r="H650" t="s">
        <v>188</v>
      </c>
      <c r="I650" t="s">
        <v>2134</v>
      </c>
      <c r="J650" t="s">
        <v>12732</v>
      </c>
      <c r="K650" t="s">
        <v>2149</v>
      </c>
      <c r="L650" s="3">
        <v>3629.9226884999998</v>
      </c>
    </row>
    <row r="651" spans="1:12" x14ac:dyDescent="0.25">
      <c r="A651" t="s">
        <v>167</v>
      </c>
      <c r="L651" s="3">
        <v>12143.4746538</v>
      </c>
    </row>
    <row r="652" spans="1:12" x14ac:dyDescent="0.25">
      <c r="C652" t="s">
        <v>12734</v>
      </c>
      <c r="L652" s="3">
        <v>8379.1864442999995</v>
      </c>
    </row>
    <row r="653" spans="1:12" x14ac:dyDescent="0.25">
      <c r="D653" t="s">
        <v>12735</v>
      </c>
      <c r="F653" t="s">
        <v>167</v>
      </c>
      <c r="G653" t="s">
        <v>61</v>
      </c>
      <c r="H653" t="s">
        <v>20</v>
      </c>
      <c r="I653" t="s">
        <v>2134</v>
      </c>
      <c r="J653" t="s">
        <v>12736</v>
      </c>
      <c r="K653" t="s">
        <v>18</v>
      </c>
      <c r="L653" s="3">
        <v>4614.8982348</v>
      </c>
    </row>
    <row r="654" spans="1:12" x14ac:dyDescent="0.25">
      <c r="D654" t="s">
        <v>12737</v>
      </c>
      <c r="F654" t="s">
        <v>167</v>
      </c>
      <c r="G654" t="s">
        <v>61</v>
      </c>
      <c r="H654" t="s">
        <v>188</v>
      </c>
      <c r="I654" t="s">
        <v>2156</v>
      </c>
      <c r="J654" t="s">
        <v>12736</v>
      </c>
      <c r="K654" t="s">
        <v>2149</v>
      </c>
      <c r="L654" s="3">
        <v>3764.2882095</v>
      </c>
    </row>
    <row r="655" spans="1:12" x14ac:dyDescent="0.25">
      <c r="C655" t="s">
        <v>12738</v>
      </c>
      <c r="L655" s="3">
        <v>3764.2882095</v>
      </c>
    </row>
    <row r="656" spans="1:12" x14ac:dyDescent="0.25">
      <c r="D656" t="s">
        <v>12739</v>
      </c>
      <c r="F656" t="s">
        <v>167</v>
      </c>
      <c r="G656" t="s">
        <v>61</v>
      </c>
      <c r="H656" t="s">
        <v>188</v>
      </c>
      <c r="I656" t="s">
        <v>2156</v>
      </c>
      <c r="J656" t="s">
        <v>12740</v>
      </c>
      <c r="K656" t="s">
        <v>2149</v>
      </c>
      <c r="L656" s="3">
        <v>3764.2882095</v>
      </c>
    </row>
    <row r="657" spans="1:12" x14ac:dyDescent="0.25">
      <c r="A657" t="s">
        <v>108</v>
      </c>
      <c r="L657">
        <v>1613.2663755000001</v>
      </c>
    </row>
    <row r="658" spans="1:12" x14ac:dyDescent="0.25">
      <c r="C658" t="s">
        <v>12741</v>
      </c>
      <c r="L658">
        <v>1613.2663755000001</v>
      </c>
    </row>
    <row r="659" spans="1:12" x14ac:dyDescent="0.25">
      <c r="D659" t="s">
        <v>12742</v>
      </c>
      <c r="F659" t="s">
        <v>108</v>
      </c>
      <c r="G659" t="s">
        <v>21</v>
      </c>
      <c r="H659" t="s">
        <v>188</v>
      </c>
      <c r="I659" t="s">
        <v>2141</v>
      </c>
      <c r="J659" t="s">
        <v>12743</v>
      </c>
      <c r="K659" t="s">
        <v>2149</v>
      </c>
      <c r="L659">
        <v>1613.2663755000001</v>
      </c>
    </row>
    <row r="660" spans="1:12" x14ac:dyDescent="0.25">
      <c r="A660" t="s">
        <v>340</v>
      </c>
      <c r="L660" s="3">
        <v>10955.777328</v>
      </c>
    </row>
    <row r="661" spans="1:12" x14ac:dyDescent="0.25">
      <c r="C661" t="s">
        <v>12744</v>
      </c>
      <c r="L661" s="3">
        <v>2903.9381508000001</v>
      </c>
    </row>
    <row r="662" spans="1:12" x14ac:dyDescent="0.25">
      <c r="D662" t="s">
        <v>12745</v>
      </c>
      <c r="F662" t="s">
        <v>340</v>
      </c>
      <c r="G662" t="s">
        <v>36</v>
      </c>
      <c r="H662" t="s">
        <v>188</v>
      </c>
      <c r="I662" t="s">
        <v>2137</v>
      </c>
      <c r="J662" t="s">
        <v>12746</v>
      </c>
      <c r="K662" t="s">
        <v>2149</v>
      </c>
      <c r="L662" s="3">
        <v>2903.9381508000001</v>
      </c>
    </row>
    <row r="663" spans="1:12" x14ac:dyDescent="0.25">
      <c r="C663" t="s">
        <v>12747</v>
      </c>
      <c r="L663" s="3">
        <v>2441.7364052000003</v>
      </c>
    </row>
    <row r="664" spans="1:12" x14ac:dyDescent="0.25">
      <c r="D664" t="s">
        <v>12748</v>
      </c>
      <c r="F664" t="s">
        <v>340</v>
      </c>
      <c r="G664" t="s">
        <v>36</v>
      </c>
      <c r="H664" t="s">
        <v>20</v>
      </c>
      <c r="I664" t="s">
        <v>2137</v>
      </c>
      <c r="J664" t="s">
        <v>12749</v>
      </c>
      <c r="K664" t="s">
        <v>18</v>
      </c>
      <c r="L664" s="3">
        <v>2441.7364052000003</v>
      </c>
    </row>
    <row r="665" spans="1:12" x14ac:dyDescent="0.25">
      <c r="C665" t="s">
        <v>12750</v>
      </c>
      <c r="L665" s="3">
        <v>2383.570021</v>
      </c>
    </row>
    <row r="666" spans="1:12" x14ac:dyDescent="0.25">
      <c r="D666" t="s">
        <v>12751</v>
      </c>
      <c r="F666" t="s">
        <v>340</v>
      </c>
      <c r="G666" t="s">
        <v>29</v>
      </c>
      <c r="H666" t="s">
        <v>17</v>
      </c>
      <c r="I666" t="s">
        <v>2141</v>
      </c>
      <c r="J666" t="s">
        <v>12752</v>
      </c>
      <c r="K666" t="s">
        <v>2149</v>
      </c>
      <c r="L666" s="3">
        <v>2383.570021</v>
      </c>
    </row>
    <row r="667" spans="1:12" x14ac:dyDescent="0.25">
      <c r="C667" t="s">
        <v>12753</v>
      </c>
      <c r="L667" s="3">
        <v>3226.5327510000002</v>
      </c>
    </row>
    <row r="668" spans="1:12" x14ac:dyDescent="0.25">
      <c r="D668" t="s">
        <v>12754</v>
      </c>
      <c r="F668" t="s">
        <v>340</v>
      </c>
      <c r="G668" t="s">
        <v>50</v>
      </c>
      <c r="H668" t="s">
        <v>188</v>
      </c>
      <c r="I668" t="s">
        <v>2141</v>
      </c>
      <c r="J668" t="s">
        <v>12755</v>
      </c>
      <c r="K668" t="s">
        <v>2149</v>
      </c>
      <c r="L668" s="3">
        <v>3226.5327510000002</v>
      </c>
    </row>
    <row r="669" spans="1:12" x14ac:dyDescent="0.25">
      <c r="A669" t="s">
        <v>160</v>
      </c>
      <c r="L669" s="3">
        <v>10676.523920599999</v>
      </c>
    </row>
    <row r="670" spans="1:12" x14ac:dyDescent="0.25">
      <c r="C670" t="s">
        <v>12756</v>
      </c>
      <c r="L670" s="3">
        <v>3734.4618020000003</v>
      </c>
    </row>
    <row r="671" spans="1:12" x14ac:dyDescent="0.25">
      <c r="D671" t="s">
        <v>12757</v>
      </c>
      <c r="F671" t="s">
        <v>160</v>
      </c>
      <c r="G671" t="s">
        <v>29</v>
      </c>
      <c r="H671" t="s">
        <v>188</v>
      </c>
      <c r="I671" t="s">
        <v>2137</v>
      </c>
      <c r="J671" t="s">
        <v>12758</v>
      </c>
      <c r="K671" t="s">
        <v>2149</v>
      </c>
      <c r="L671" s="3">
        <v>3734.4618020000003</v>
      </c>
    </row>
    <row r="672" spans="1:12" x14ac:dyDescent="0.25">
      <c r="C672" t="s">
        <v>12759</v>
      </c>
      <c r="L672" s="3">
        <v>4791.0402845999997</v>
      </c>
    </row>
    <row r="673" spans="1:12" x14ac:dyDescent="0.25">
      <c r="D673" t="s">
        <v>12760</v>
      </c>
      <c r="F673" t="s">
        <v>160</v>
      </c>
      <c r="G673" t="s">
        <v>21</v>
      </c>
      <c r="H673" t="s">
        <v>17</v>
      </c>
      <c r="I673" t="s">
        <v>2141</v>
      </c>
      <c r="J673" t="s">
        <v>12761</v>
      </c>
      <c r="K673" t="s">
        <v>2149</v>
      </c>
      <c r="L673">
        <v>1430.1420126</v>
      </c>
    </row>
    <row r="674" spans="1:12" x14ac:dyDescent="0.25">
      <c r="D674" t="s">
        <v>12762</v>
      </c>
      <c r="F674" t="s">
        <v>160</v>
      </c>
      <c r="G674" t="s">
        <v>21</v>
      </c>
      <c r="H674" t="s">
        <v>17</v>
      </c>
      <c r="I674" t="s">
        <v>2141</v>
      </c>
      <c r="J674" t="s">
        <v>12761</v>
      </c>
      <c r="K674" t="s">
        <v>2149</v>
      </c>
      <c r="L674">
        <v>1430.1420126</v>
      </c>
    </row>
    <row r="675" spans="1:12" x14ac:dyDescent="0.25">
      <c r="D675" t="s">
        <v>12763</v>
      </c>
      <c r="F675" t="s">
        <v>160</v>
      </c>
      <c r="G675" t="s">
        <v>21</v>
      </c>
      <c r="H675" t="s">
        <v>17</v>
      </c>
      <c r="I675" t="s">
        <v>2134</v>
      </c>
      <c r="J675" t="s">
        <v>12761</v>
      </c>
      <c r="K675" t="s">
        <v>2149</v>
      </c>
      <c r="L675">
        <v>1930.7562593999999</v>
      </c>
    </row>
    <row r="676" spans="1:12" x14ac:dyDescent="0.25">
      <c r="C676" t="s">
        <v>12764</v>
      </c>
      <c r="L676" s="3">
        <v>2151.0218339999997</v>
      </c>
    </row>
    <row r="677" spans="1:12" x14ac:dyDescent="0.25">
      <c r="D677" t="s">
        <v>12765</v>
      </c>
      <c r="F677" t="s">
        <v>160</v>
      </c>
      <c r="G677" t="s">
        <v>36</v>
      </c>
      <c r="H677" t="s">
        <v>188</v>
      </c>
      <c r="I677" t="s">
        <v>2141</v>
      </c>
      <c r="J677" t="s">
        <v>12766</v>
      </c>
      <c r="K677" t="s">
        <v>2149</v>
      </c>
      <c r="L677" s="3">
        <v>2151.0218339999997</v>
      </c>
    </row>
    <row r="678" spans="1:12" x14ac:dyDescent="0.25">
      <c r="A678" t="s">
        <v>290</v>
      </c>
      <c r="L678" s="3">
        <v>4957.9508168000002</v>
      </c>
    </row>
    <row r="679" spans="1:12" x14ac:dyDescent="0.25">
      <c r="C679" t="s">
        <v>12767</v>
      </c>
      <c r="L679" s="3">
        <v>4957.9508168000002</v>
      </c>
    </row>
    <row r="680" spans="1:12" x14ac:dyDescent="0.25">
      <c r="D680" t="s">
        <v>12768</v>
      </c>
      <c r="F680" t="s">
        <v>290</v>
      </c>
      <c r="G680" t="s">
        <v>36</v>
      </c>
      <c r="H680" t="s">
        <v>17</v>
      </c>
      <c r="I680" t="s">
        <v>2137</v>
      </c>
      <c r="J680" t="s">
        <v>12769</v>
      </c>
      <c r="K680" t="s">
        <v>2149</v>
      </c>
      <c r="L680" s="3">
        <v>2574.3416791999998</v>
      </c>
    </row>
    <row r="681" spans="1:12" x14ac:dyDescent="0.25">
      <c r="D681" t="s">
        <v>12770</v>
      </c>
      <c r="F681" t="s">
        <v>290</v>
      </c>
      <c r="G681" t="s">
        <v>36</v>
      </c>
      <c r="H681" t="s">
        <v>17</v>
      </c>
      <c r="I681" t="s">
        <v>2137</v>
      </c>
      <c r="J681" t="s">
        <v>12769</v>
      </c>
      <c r="K681" t="s">
        <v>2149</v>
      </c>
      <c r="L681" s="3">
        <v>2383.6091375999999</v>
      </c>
    </row>
    <row r="682" spans="1:12" x14ac:dyDescent="0.25">
      <c r="A682" t="s">
        <v>136</v>
      </c>
      <c r="L682">
        <v>1482.4800233999999</v>
      </c>
    </row>
    <row r="683" spans="1:12" x14ac:dyDescent="0.25">
      <c r="C683" t="s">
        <v>3270</v>
      </c>
      <c r="L683">
        <v>1482.4800233999999</v>
      </c>
    </row>
    <row r="684" spans="1:12" x14ac:dyDescent="0.25">
      <c r="D684" t="s">
        <v>2976</v>
      </c>
      <c r="F684" t="s">
        <v>136</v>
      </c>
      <c r="G684" t="s">
        <v>21</v>
      </c>
      <c r="H684" t="s">
        <v>25</v>
      </c>
      <c r="I684" t="s">
        <v>2141</v>
      </c>
      <c r="J684" t="s">
        <v>2977</v>
      </c>
      <c r="K684" t="s">
        <v>2149</v>
      </c>
      <c r="L684">
        <v>1482.4800233999999</v>
      </c>
    </row>
    <row r="685" spans="1:12" x14ac:dyDescent="0.25">
      <c r="A685" t="s">
        <v>646</v>
      </c>
      <c r="L685" s="3">
        <v>4614.8982348</v>
      </c>
    </row>
    <row r="686" spans="1:12" x14ac:dyDescent="0.25">
      <c r="C686" t="s">
        <v>12771</v>
      </c>
      <c r="L686" s="3">
        <v>4614.8982348</v>
      </c>
    </row>
    <row r="687" spans="1:12" x14ac:dyDescent="0.25">
      <c r="D687" t="s">
        <v>12772</v>
      </c>
      <c r="F687" t="s">
        <v>646</v>
      </c>
      <c r="G687" t="s">
        <v>61</v>
      </c>
      <c r="H687" t="s">
        <v>63</v>
      </c>
      <c r="I687" t="s">
        <v>2137</v>
      </c>
      <c r="J687" t="s">
        <v>12773</v>
      </c>
      <c r="K687" t="s">
        <v>2149</v>
      </c>
      <c r="L687" s="3">
        <v>4614.8982348</v>
      </c>
    </row>
    <row r="688" spans="1:12" x14ac:dyDescent="0.25">
      <c r="A688" t="s">
        <v>259</v>
      </c>
      <c r="L688" s="3">
        <v>13196.8846918</v>
      </c>
    </row>
    <row r="689" spans="1:12" x14ac:dyDescent="0.25">
      <c r="C689" t="s">
        <v>12774</v>
      </c>
      <c r="L689" s="3">
        <v>6522.8886329999996</v>
      </c>
    </row>
    <row r="690" spans="1:12" x14ac:dyDescent="0.25">
      <c r="D690" t="s">
        <v>12775</v>
      </c>
      <c r="F690" t="s">
        <v>259</v>
      </c>
      <c r="G690" t="s">
        <v>50</v>
      </c>
      <c r="H690" t="s">
        <v>63</v>
      </c>
      <c r="I690" t="s">
        <v>2137</v>
      </c>
      <c r="J690" t="s">
        <v>12776</v>
      </c>
      <c r="K690" t="s">
        <v>2149</v>
      </c>
      <c r="L690" s="3">
        <v>3662.6046077999999</v>
      </c>
    </row>
    <row r="691" spans="1:12" x14ac:dyDescent="0.25">
      <c r="D691" t="s">
        <v>12777</v>
      </c>
      <c r="F691" t="s">
        <v>259</v>
      </c>
      <c r="G691" t="s">
        <v>50</v>
      </c>
      <c r="H691" t="s">
        <v>17</v>
      </c>
      <c r="I691" t="s">
        <v>2141</v>
      </c>
      <c r="J691" t="s">
        <v>12776</v>
      </c>
      <c r="K691" t="s">
        <v>2149</v>
      </c>
      <c r="L691" s="3">
        <v>2860.2840252000001</v>
      </c>
    </row>
    <row r="692" spans="1:12" x14ac:dyDescent="0.25">
      <c r="C692" t="s">
        <v>12778</v>
      </c>
      <c r="L692" s="3">
        <v>6673.9960588000004</v>
      </c>
    </row>
    <row r="693" spans="1:12" x14ac:dyDescent="0.25">
      <c r="D693" t="s">
        <v>12779</v>
      </c>
      <c r="F693" t="s">
        <v>259</v>
      </c>
      <c r="G693" t="s">
        <v>61</v>
      </c>
      <c r="H693" t="s">
        <v>17</v>
      </c>
      <c r="I693" t="s">
        <v>3223</v>
      </c>
      <c r="J693" t="s">
        <v>12780</v>
      </c>
      <c r="K693" t="s">
        <v>2149</v>
      </c>
      <c r="L693" s="3">
        <v>3336.9980294000002</v>
      </c>
    </row>
    <row r="694" spans="1:12" x14ac:dyDescent="0.25">
      <c r="D694" t="s">
        <v>12781</v>
      </c>
      <c r="F694" t="s">
        <v>259</v>
      </c>
      <c r="G694" t="s">
        <v>61</v>
      </c>
      <c r="H694" t="s">
        <v>17</v>
      </c>
      <c r="I694" t="s">
        <v>3223</v>
      </c>
      <c r="J694" t="s">
        <v>12780</v>
      </c>
      <c r="K694" t="s">
        <v>2149</v>
      </c>
      <c r="L694" s="3">
        <v>3336.9980294000002</v>
      </c>
    </row>
    <row r="695" spans="1:12" x14ac:dyDescent="0.25">
      <c r="A695" t="s">
        <v>79</v>
      </c>
      <c r="L695" s="3">
        <v>2860.2840252000001</v>
      </c>
    </row>
    <row r="696" spans="1:12" x14ac:dyDescent="0.25">
      <c r="C696" t="s">
        <v>12782</v>
      </c>
      <c r="L696" s="3">
        <v>2860.2840252000001</v>
      </c>
    </row>
    <row r="697" spans="1:12" x14ac:dyDescent="0.25">
      <c r="D697" t="s">
        <v>12783</v>
      </c>
      <c r="F697" t="s">
        <v>79</v>
      </c>
      <c r="G697" t="s">
        <v>50</v>
      </c>
      <c r="H697" t="s">
        <v>17</v>
      </c>
      <c r="I697" t="s">
        <v>2141</v>
      </c>
      <c r="J697" t="s">
        <v>12784</v>
      </c>
      <c r="K697" t="s">
        <v>2149</v>
      </c>
      <c r="L697" s="3">
        <v>2860.2840252000001</v>
      </c>
    </row>
    <row r="698" spans="1:12" x14ac:dyDescent="0.25">
      <c r="A698" t="s">
        <v>326</v>
      </c>
      <c r="L698" s="3">
        <v>20813.277877799999</v>
      </c>
    </row>
    <row r="699" spans="1:12" x14ac:dyDescent="0.25">
      <c r="C699" t="s">
        <v>12785</v>
      </c>
      <c r="L699" s="3">
        <v>2637.0847055999998</v>
      </c>
    </row>
    <row r="700" spans="1:12" x14ac:dyDescent="0.25">
      <c r="D700" t="s">
        <v>12786</v>
      </c>
      <c r="F700" t="s">
        <v>326</v>
      </c>
      <c r="G700" t="s">
        <v>36</v>
      </c>
      <c r="H700" t="s">
        <v>63</v>
      </c>
      <c r="I700" t="s">
        <v>2167</v>
      </c>
      <c r="J700" t="s">
        <v>12787</v>
      </c>
      <c r="K700" t="s">
        <v>2149</v>
      </c>
      <c r="L700" s="3">
        <v>2637.0847055999998</v>
      </c>
    </row>
    <row r="701" spans="1:12" x14ac:dyDescent="0.25">
      <c r="C701" t="s">
        <v>12788</v>
      </c>
      <c r="L701" s="3">
        <v>4355.9072262</v>
      </c>
    </row>
    <row r="702" spans="1:12" x14ac:dyDescent="0.25">
      <c r="D702" t="s">
        <v>12789</v>
      </c>
      <c r="F702" t="s">
        <v>326</v>
      </c>
      <c r="G702" t="s">
        <v>50</v>
      </c>
      <c r="H702" t="s">
        <v>188</v>
      </c>
      <c r="I702" t="s">
        <v>2167</v>
      </c>
      <c r="J702" t="s">
        <v>12790</v>
      </c>
      <c r="K702" t="s">
        <v>2149</v>
      </c>
      <c r="L702" s="3">
        <v>4355.9072262</v>
      </c>
    </row>
    <row r="703" spans="1:12" x14ac:dyDescent="0.25">
      <c r="C703" t="s">
        <v>12791</v>
      </c>
      <c r="L703" s="3">
        <v>2441.7559635000002</v>
      </c>
    </row>
    <row r="704" spans="1:12" x14ac:dyDescent="0.25">
      <c r="D704" t="s">
        <v>12792</v>
      </c>
      <c r="F704" t="s">
        <v>326</v>
      </c>
      <c r="G704" t="s">
        <v>29</v>
      </c>
      <c r="H704" t="s">
        <v>63</v>
      </c>
      <c r="I704" t="s">
        <v>2141</v>
      </c>
      <c r="J704" t="s">
        <v>12793</v>
      </c>
      <c r="K704" t="s">
        <v>2149</v>
      </c>
      <c r="L704" s="3">
        <v>2441.7559635000002</v>
      </c>
    </row>
    <row r="705" spans="1:12" x14ac:dyDescent="0.25">
      <c r="C705" t="s">
        <v>12794</v>
      </c>
      <c r="L705" s="3">
        <v>2441.7559635000002</v>
      </c>
    </row>
    <row r="706" spans="1:12" x14ac:dyDescent="0.25">
      <c r="D706" t="s">
        <v>12795</v>
      </c>
      <c r="F706" t="s">
        <v>326</v>
      </c>
      <c r="G706" t="s">
        <v>29</v>
      </c>
      <c r="H706" t="s">
        <v>63</v>
      </c>
      <c r="I706" t="s">
        <v>3223</v>
      </c>
      <c r="J706" t="s">
        <v>12796</v>
      </c>
      <c r="K706" t="s">
        <v>2149</v>
      </c>
      <c r="L706" s="3">
        <v>2441.7559635000002</v>
      </c>
    </row>
    <row r="707" spans="1:12" x14ac:dyDescent="0.25">
      <c r="C707" t="s">
        <v>12797</v>
      </c>
      <c r="L707" s="3">
        <v>3662.6046077999999</v>
      </c>
    </row>
    <row r="708" spans="1:12" x14ac:dyDescent="0.25">
      <c r="D708" t="s">
        <v>12798</v>
      </c>
      <c r="F708" t="s">
        <v>326</v>
      </c>
      <c r="G708" t="s">
        <v>50</v>
      </c>
      <c r="H708" t="s">
        <v>63</v>
      </c>
      <c r="I708" t="s">
        <v>2137</v>
      </c>
      <c r="J708" t="s">
        <v>12799</v>
      </c>
      <c r="K708" t="s">
        <v>2149</v>
      </c>
      <c r="L708" s="3">
        <v>3662.6046077999999</v>
      </c>
    </row>
    <row r="709" spans="1:12" x14ac:dyDescent="0.25">
      <c r="C709" t="s">
        <v>12800</v>
      </c>
      <c r="L709" s="3">
        <v>2637.0847055999998</v>
      </c>
    </row>
    <row r="710" spans="1:12" x14ac:dyDescent="0.25">
      <c r="D710" t="s">
        <v>12801</v>
      </c>
      <c r="F710" t="s">
        <v>326</v>
      </c>
      <c r="G710" t="s">
        <v>36</v>
      </c>
      <c r="H710" t="s">
        <v>63</v>
      </c>
      <c r="I710" t="s">
        <v>2167</v>
      </c>
      <c r="J710" t="s">
        <v>12802</v>
      </c>
      <c r="K710" t="s">
        <v>2149</v>
      </c>
      <c r="L710" s="3">
        <v>2637.0847055999998</v>
      </c>
    </row>
    <row r="711" spans="1:12" x14ac:dyDescent="0.25">
      <c r="C711" t="s">
        <v>12803</v>
      </c>
      <c r="L711" s="3">
        <v>2637.0847055999998</v>
      </c>
    </row>
    <row r="712" spans="1:12" x14ac:dyDescent="0.25">
      <c r="D712" t="s">
        <v>12804</v>
      </c>
      <c r="F712" t="s">
        <v>326</v>
      </c>
      <c r="G712" t="s">
        <v>36</v>
      </c>
      <c r="H712" t="s">
        <v>63</v>
      </c>
      <c r="I712" t="s">
        <v>2167</v>
      </c>
      <c r="J712" t="s">
        <v>12805</v>
      </c>
      <c r="K712" t="s">
        <v>2149</v>
      </c>
      <c r="L712" s="3">
        <v>2637.0847055999998</v>
      </c>
    </row>
    <row r="713" spans="1:12" x14ac:dyDescent="0.25">
      <c r="A713" t="s">
        <v>350</v>
      </c>
      <c r="L713" s="3">
        <v>5982.2385461000003</v>
      </c>
    </row>
    <row r="714" spans="1:12" x14ac:dyDescent="0.25">
      <c r="C714" t="s">
        <v>12806</v>
      </c>
      <c r="L714" s="3">
        <v>3052.1705064999996</v>
      </c>
    </row>
    <row r="715" spans="1:12" x14ac:dyDescent="0.25">
      <c r="D715" t="s">
        <v>12807</v>
      </c>
      <c r="F715" t="s">
        <v>350</v>
      </c>
      <c r="G715" t="s">
        <v>29</v>
      </c>
      <c r="H715" t="s">
        <v>63</v>
      </c>
      <c r="I715" t="s">
        <v>2137</v>
      </c>
      <c r="J715" t="s">
        <v>12808</v>
      </c>
      <c r="K715" t="s">
        <v>2149</v>
      </c>
      <c r="L715" s="3">
        <v>3052.1705064999996</v>
      </c>
    </row>
    <row r="716" spans="1:12" x14ac:dyDescent="0.25">
      <c r="C716" t="s">
        <v>12809</v>
      </c>
      <c r="L716" s="3">
        <v>2930.0680395999998</v>
      </c>
    </row>
    <row r="717" spans="1:12" x14ac:dyDescent="0.25">
      <c r="D717" t="s">
        <v>12810</v>
      </c>
      <c r="F717" t="s">
        <v>350</v>
      </c>
      <c r="G717" t="s">
        <v>36</v>
      </c>
      <c r="H717" t="s">
        <v>63</v>
      </c>
      <c r="I717" t="s">
        <v>2137</v>
      </c>
      <c r="J717" t="s">
        <v>12811</v>
      </c>
      <c r="K717" t="s">
        <v>2149</v>
      </c>
      <c r="L717" s="3">
        <v>2930.0680395999998</v>
      </c>
    </row>
    <row r="718" spans="1:12" x14ac:dyDescent="0.25">
      <c r="A718" t="s">
        <v>354</v>
      </c>
      <c r="L718" s="3">
        <v>8442.9856189000002</v>
      </c>
    </row>
    <row r="719" spans="1:12" x14ac:dyDescent="0.25">
      <c r="C719" t="s">
        <v>12812</v>
      </c>
      <c r="L719" s="3">
        <v>5081.8917639000001</v>
      </c>
    </row>
    <row r="720" spans="1:12" x14ac:dyDescent="0.25">
      <c r="D720" t="s">
        <v>12813</v>
      </c>
      <c r="F720" t="s">
        <v>354</v>
      </c>
      <c r="G720" t="s">
        <v>61</v>
      </c>
      <c r="H720" t="s">
        <v>188</v>
      </c>
      <c r="I720" t="s">
        <v>2137</v>
      </c>
      <c r="J720" t="s">
        <v>12814</v>
      </c>
      <c r="K720" t="s">
        <v>2149</v>
      </c>
      <c r="L720" s="3">
        <v>5081.8917639000001</v>
      </c>
    </row>
    <row r="721" spans="1:12" x14ac:dyDescent="0.25">
      <c r="C721" t="s">
        <v>12815</v>
      </c>
      <c r="L721" s="3">
        <v>3361.0938550000001</v>
      </c>
    </row>
    <row r="722" spans="1:12" x14ac:dyDescent="0.25">
      <c r="D722" t="s">
        <v>12816</v>
      </c>
      <c r="F722" t="s">
        <v>354</v>
      </c>
      <c r="G722" t="s">
        <v>29</v>
      </c>
      <c r="H722" t="s">
        <v>188</v>
      </c>
      <c r="I722" t="s">
        <v>2137</v>
      </c>
      <c r="J722" t="s">
        <v>12817</v>
      </c>
      <c r="K722" t="s">
        <v>2149</v>
      </c>
      <c r="L722" s="3">
        <v>3361.0938550000001</v>
      </c>
    </row>
    <row r="723" spans="1:12" x14ac:dyDescent="0.25">
      <c r="A723" t="s">
        <v>475</v>
      </c>
      <c r="L723" s="3">
        <v>45280.417803299999</v>
      </c>
    </row>
    <row r="724" spans="1:12" x14ac:dyDescent="0.25">
      <c r="C724" t="s">
        <v>12818</v>
      </c>
      <c r="L724" s="3">
        <v>7528.576419</v>
      </c>
    </row>
    <row r="725" spans="1:12" x14ac:dyDescent="0.25">
      <c r="D725" t="s">
        <v>12819</v>
      </c>
      <c r="F725" t="s">
        <v>475</v>
      </c>
      <c r="G725" t="s">
        <v>61</v>
      </c>
      <c r="H725" t="s">
        <v>188</v>
      </c>
      <c r="I725" t="s">
        <v>2144</v>
      </c>
      <c r="J725" t="s">
        <v>12820</v>
      </c>
      <c r="K725" t="s">
        <v>2149</v>
      </c>
      <c r="L725" s="3">
        <v>3764.2882095</v>
      </c>
    </row>
    <row r="726" spans="1:12" x14ac:dyDescent="0.25">
      <c r="D726" t="s">
        <v>12821</v>
      </c>
      <c r="F726" t="s">
        <v>475</v>
      </c>
      <c r="G726" t="s">
        <v>61</v>
      </c>
      <c r="H726" t="s">
        <v>188</v>
      </c>
      <c r="I726" t="s">
        <v>3223</v>
      </c>
      <c r="J726" t="s">
        <v>12820</v>
      </c>
      <c r="K726" t="s">
        <v>2149</v>
      </c>
      <c r="L726" s="3">
        <v>3764.2882095</v>
      </c>
    </row>
    <row r="727" spans="1:12" x14ac:dyDescent="0.25">
      <c r="C727" t="s">
        <v>12822</v>
      </c>
      <c r="L727">
        <v>1787.7068531999998</v>
      </c>
    </row>
    <row r="728" spans="1:12" x14ac:dyDescent="0.25">
      <c r="D728" t="s">
        <v>12823</v>
      </c>
      <c r="F728" t="s">
        <v>475</v>
      </c>
      <c r="G728" t="s">
        <v>21</v>
      </c>
      <c r="H728" t="s">
        <v>17</v>
      </c>
      <c r="I728" t="s">
        <v>2137</v>
      </c>
      <c r="J728" t="s">
        <v>12824</v>
      </c>
      <c r="K728" t="s">
        <v>2149</v>
      </c>
      <c r="L728">
        <v>1787.7068531999998</v>
      </c>
    </row>
    <row r="729" spans="1:12" x14ac:dyDescent="0.25">
      <c r="C729" t="s">
        <v>12825</v>
      </c>
      <c r="L729" s="3">
        <v>3662.6046077999999</v>
      </c>
    </row>
    <row r="730" spans="1:12" x14ac:dyDescent="0.25">
      <c r="D730" t="s">
        <v>12826</v>
      </c>
      <c r="F730" t="s">
        <v>475</v>
      </c>
      <c r="G730" t="s">
        <v>50</v>
      </c>
      <c r="H730" t="s">
        <v>63</v>
      </c>
      <c r="I730" t="s">
        <v>2137</v>
      </c>
      <c r="J730" t="s">
        <v>12827</v>
      </c>
      <c r="K730" t="s">
        <v>2149</v>
      </c>
      <c r="L730" s="3">
        <v>3662.6046077999999</v>
      </c>
    </row>
    <row r="731" spans="1:12" x14ac:dyDescent="0.25">
      <c r="C731" t="s">
        <v>12828</v>
      </c>
      <c r="L731" s="3">
        <v>4069.5737141999994</v>
      </c>
    </row>
    <row r="732" spans="1:12" x14ac:dyDescent="0.25">
      <c r="D732" t="s">
        <v>12829</v>
      </c>
      <c r="F732" t="s">
        <v>475</v>
      </c>
      <c r="G732" t="s">
        <v>50</v>
      </c>
      <c r="H732" t="s">
        <v>63</v>
      </c>
      <c r="I732" t="s">
        <v>2137</v>
      </c>
      <c r="J732" t="s">
        <v>12830</v>
      </c>
      <c r="K732" t="s">
        <v>2149</v>
      </c>
      <c r="L732" s="3">
        <v>4069.5737141999994</v>
      </c>
    </row>
    <row r="733" spans="1:12" x14ac:dyDescent="0.25">
      <c r="C733" t="s">
        <v>12831</v>
      </c>
      <c r="L733">
        <v>1465.0535781000001</v>
      </c>
    </row>
    <row r="734" spans="1:12" x14ac:dyDescent="0.25">
      <c r="D734" t="s">
        <v>12832</v>
      </c>
      <c r="F734" t="s">
        <v>475</v>
      </c>
      <c r="G734" t="s">
        <v>21</v>
      </c>
      <c r="H734" t="s">
        <v>63</v>
      </c>
      <c r="I734" t="s">
        <v>2141</v>
      </c>
      <c r="J734" t="s">
        <v>12833</v>
      </c>
      <c r="K734" t="s">
        <v>2149</v>
      </c>
      <c r="L734">
        <v>1465.0535781000001</v>
      </c>
    </row>
    <row r="735" spans="1:12" x14ac:dyDescent="0.25">
      <c r="C735" t="s">
        <v>12834</v>
      </c>
      <c r="L735" s="3">
        <v>3662.6046077999999</v>
      </c>
    </row>
    <row r="736" spans="1:12" x14ac:dyDescent="0.25">
      <c r="D736" t="s">
        <v>12835</v>
      </c>
      <c r="F736" t="s">
        <v>475</v>
      </c>
      <c r="G736" t="s">
        <v>50</v>
      </c>
      <c r="H736" t="s">
        <v>63</v>
      </c>
      <c r="I736" t="s">
        <v>2137</v>
      </c>
      <c r="J736" t="s">
        <v>12836</v>
      </c>
      <c r="K736" t="s">
        <v>2149</v>
      </c>
      <c r="L736" s="3">
        <v>3662.6046077999999</v>
      </c>
    </row>
    <row r="737" spans="1:12" x14ac:dyDescent="0.25">
      <c r="C737" t="s">
        <v>2151</v>
      </c>
      <c r="L737">
        <v>1930.5802347000001</v>
      </c>
    </row>
    <row r="738" spans="1:12" x14ac:dyDescent="0.25">
      <c r="D738" t="s">
        <v>585</v>
      </c>
      <c r="F738" t="s">
        <v>475</v>
      </c>
      <c r="G738" t="s">
        <v>21</v>
      </c>
      <c r="H738" t="s">
        <v>17</v>
      </c>
      <c r="I738" t="s">
        <v>2137</v>
      </c>
      <c r="J738" t="s">
        <v>586</v>
      </c>
      <c r="K738" t="s">
        <v>2149</v>
      </c>
      <c r="L738">
        <v>1930.5802347000001</v>
      </c>
    </row>
    <row r="739" spans="1:12" x14ac:dyDescent="0.25">
      <c r="C739" t="s">
        <v>12837</v>
      </c>
      <c r="L739" s="3">
        <v>3608.3498835999999</v>
      </c>
    </row>
    <row r="740" spans="1:12" x14ac:dyDescent="0.25">
      <c r="D740" t="s">
        <v>12838</v>
      </c>
      <c r="F740" t="s">
        <v>475</v>
      </c>
      <c r="G740" t="s">
        <v>61</v>
      </c>
      <c r="H740" t="s">
        <v>63</v>
      </c>
      <c r="I740" t="s">
        <v>2141</v>
      </c>
      <c r="J740" t="s">
        <v>12839</v>
      </c>
      <c r="K740" t="s">
        <v>2149</v>
      </c>
      <c r="L740" s="3">
        <v>3608.3498835999999</v>
      </c>
    </row>
    <row r="741" spans="1:12" x14ac:dyDescent="0.25">
      <c r="C741" t="s">
        <v>12840</v>
      </c>
      <c r="L741" s="3">
        <v>4705.5313969999997</v>
      </c>
    </row>
    <row r="742" spans="1:12" x14ac:dyDescent="0.25">
      <c r="D742" t="s">
        <v>12841</v>
      </c>
      <c r="F742" t="s">
        <v>475</v>
      </c>
      <c r="G742" t="s">
        <v>61</v>
      </c>
      <c r="H742" t="s">
        <v>188</v>
      </c>
      <c r="I742" t="s">
        <v>2137</v>
      </c>
      <c r="J742" t="s">
        <v>12842</v>
      </c>
      <c r="K742" t="s">
        <v>2149</v>
      </c>
      <c r="L742" s="3">
        <v>4705.5313969999997</v>
      </c>
    </row>
    <row r="743" spans="1:12" x14ac:dyDescent="0.25">
      <c r="C743" t="s">
        <v>12843</v>
      </c>
      <c r="L743" s="3">
        <v>4069.5737141999994</v>
      </c>
    </row>
    <row r="744" spans="1:12" x14ac:dyDescent="0.25">
      <c r="D744" t="s">
        <v>12844</v>
      </c>
      <c r="F744" t="s">
        <v>475</v>
      </c>
      <c r="G744" t="s">
        <v>50</v>
      </c>
      <c r="H744" t="s">
        <v>63</v>
      </c>
      <c r="I744" t="s">
        <v>2137</v>
      </c>
      <c r="J744" t="s">
        <v>12845</v>
      </c>
      <c r="K744" t="s">
        <v>2149</v>
      </c>
      <c r="L744" s="3">
        <v>4069.5737141999994</v>
      </c>
    </row>
    <row r="745" spans="1:12" x14ac:dyDescent="0.25">
      <c r="C745" t="s">
        <v>12846</v>
      </c>
      <c r="L745" s="3">
        <v>3662.6046077999999</v>
      </c>
    </row>
    <row r="746" spans="1:12" x14ac:dyDescent="0.25">
      <c r="D746" t="s">
        <v>12847</v>
      </c>
      <c r="F746" t="s">
        <v>475</v>
      </c>
      <c r="G746" t="s">
        <v>50</v>
      </c>
      <c r="H746" t="s">
        <v>63</v>
      </c>
      <c r="I746" t="s">
        <v>2137</v>
      </c>
      <c r="J746" t="s">
        <v>12848</v>
      </c>
      <c r="K746" t="s">
        <v>2149</v>
      </c>
      <c r="L746" s="3">
        <v>3662.6046077999999</v>
      </c>
    </row>
    <row r="747" spans="1:12" x14ac:dyDescent="0.25">
      <c r="C747" t="s">
        <v>12849</v>
      </c>
      <c r="L747" s="3">
        <v>3662.6046077999999</v>
      </c>
    </row>
    <row r="748" spans="1:12" x14ac:dyDescent="0.25">
      <c r="D748" t="s">
        <v>12850</v>
      </c>
      <c r="F748" t="s">
        <v>475</v>
      </c>
      <c r="G748" t="s">
        <v>50</v>
      </c>
      <c r="H748" t="s">
        <v>20</v>
      </c>
      <c r="I748" t="s">
        <v>2137</v>
      </c>
      <c r="J748" t="s">
        <v>12851</v>
      </c>
      <c r="K748" t="s">
        <v>18</v>
      </c>
      <c r="L748" s="3">
        <v>3662.6046077999999</v>
      </c>
    </row>
    <row r="749" spans="1:12" x14ac:dyDescent="0.25">
      <c r="C749" t="s">
        <v>12852</v>
      </c>
      <c r="L749">
        <v>1465.0535781000001</v>
      </c>
    </row>
    <row r="750" spans="1:12" x14ac:dyDescent="0.25">
      <c r="D750" t="s">
        <v>12853</v>
      </c>
      <c r="F750" t="s">
        <v>475</v>
      </c>
      <c r="G750" t="s">
        <v>21</v>
      </c>
      <c r="H750" t="s">
        <v>63</v>
      </c>
      <c r="I750" t="s">
        <v>2141</v>
      </c>
      <c r="J750" t="s">
        <v>12854</v>
      </c>
      <c r="K750" t="s">
        <v>2149</v>
      </c>
      <c r="L750">
        <v>1465.0535781000001</v>
      </c>
    </row>
    <row r="751" spans="1:12" x14ac:dyDescent="0.25">
      <c r="A751" t="s">
        <v>1443</v>
      </c>
      <c r="L751" s="3">
        <v>21711.160314199999</v>
      </c>
    </row>
    <row r="752" spans="1:12" x14ac:dyDescent="0.25">
      <c r="C752" t="s">
        <v>12855</v>
      </c>
      <c r="L752" s="3">
        <v>5860.2143124000004</v>
      </c>
    </row>
    <row r="753" spans="1:12" x14ac:dyDescent="0.25">
      <c r="D753" t="s">
        <v>12856</v>
      </c>
      <c r="F753" t="s">
        <v>1443</v>
      </c>
      <c r="G753" t="s">
        <v>50</v>
      </c>
      <c r="H753" t="s">
        <v>20</v>
      </c>
      <c r="I753" t="s">
        <v>3223</v>
      </c>
      <c r="J753" t="s">
        <v>12857</v>
      </c>
      <c r="K753" t="s">
        <v>18</v>
      </c>
      <c r="L753" s="3">
        <v>2930.1071562000002</v>
      </c>
    </row>
    <row r="754" spans="1:12" x14ac:dyDescent="0.25">
      <c r="D754" t="s">
        <v>12858</v>
      </c>
      <c r="F754" t="s">
        <v>1443</v>
      </c>
      <c r="G754" t="s">
        <v>50</v>
      </c>
      <c r="H754" t="s">
        <v>20</v>
      </c>
      <c r="I754" t="s">
        <v>2144</v>
      </c>
      <c r="J754" t="s">
        <v>12857</v>
      </c>
      <c r="K754" t="s">
        <v>18</v>
      </c>
      <c r="L754" s="3">
        <v>2930.1071562000002</v>
      </c>
    </row>
    <row r="755" spans="1:12" x14ac:dyDescent="0.25">
      <c r="C755" t="s">
        <v>12859</v>
      </c>
      <c r="L755" s="3">
        <v>4883.5119270000005</v>
      </c>
    </row>
    <row r="756" spans="1:12" x14ac:dyDescent="0.25">
      <c r="D756" t="s">
        <v>12860</v>
      </c>
      <c r="F756" t="s">
        <v>1443</v>
      </c>
      <c r="G756" t="s">
        <v>100</v>
      </c>
      <c r="H756" t="s">
        <v>63</v>
      </c>
      <c r="I756" t="s">
        <v>2141</v>
      </c>
      <c r="J756" t="s">
        <v>12861</v>
      </c>
      <c r="K756" t="s">
        <v>2149</v>
      </c>
      <c r="L756" s="3">
        <v>4883.5119270000005</v>
      </c>
    </row>
    <row r="757" spans="1:12" x14ac:dyDescent="0.25">
      <c r="C757" t="s">
        <v>12862</v>
      </c>
      <c r="L757" s="3">
        <v>2903.9381508000001</v>
      </c>
    </row>
    <row r="758" spans="1:12" x14ac:dyDescent="0.25">
      <c r="D758" t="s">
        <v>12863</v>
      </c>
      <c r="F758" t="s">
        <v>1443</v>
      </c>
      <c r="G758" t="s">
        <v>36</v>
      </c>
      <c r="H758" t="s">
        <v>188</v>
      </c>
      <c r="I758" t="s">
        <v>2137</v>
      </c>
      <c r="J758" t="s">
        <v>12864</v>
      </c>
      <c r="K758" t="s">
        <v>2149</v>
      </c>
      <c r="L758" s="3">
        <v>2903.9381508000001</v>
      </c>
    </row>
    <row r="759" spans="1:12" x14ac:dyDescent="0.25">
      <c r="C759" t="s">
        <v>12865</v>
      </c>
      <c r="L759" s="3">
        <v>4767.140042</v>
      </c>
    </row>
    <row r="760" spans="1:12" x14ac:dyDescent="0.25">
      <c r="D760" t="s">
        <v>12866</v>
      </c>
      <c r="F760" t="s">
        <v>1443</v>
      </c>
      <c r="G760" t="s">
        <v>100</v>
      </c>
      <c r="H760" t="s">
        <v>17</v>
      </c>
      <c r="I760" t="s">
        <v>2141</v>
      </c>
      <c r="J760" t="s">
        <v>12861</v>
      </c>
      <c r="K760" t="s">
        <v>2149</v>
      </c>
      <c r="L760" s="3">
        <v>4767.140042</v>
      </c>
    </row>
    <row r="761" spans="1:12" x14ac:dyDescent="0.25">
      <c r="C761" t="s">
        <v>12867</v>
      </c>
      <c r="L761" s="3">
        <v>3296.3558820000003</v>
      </c>
    </row>
    <row r="762" spans="1:12" x14ac:dyDescent="0.25">
      <c r="D762" t="s">
        <v>12868</v>
      </c>
      <c r="F762" t="s">
        <v>1443</v>
      </c>
      <c r="G762" t="s">
        <v>29</v>
      </c>
      <c r="H762" t="s">
        <v>63</v>
      </c>
      <c r="I762" t="s">
        <v>2137</v>
      </c>
      <c r="J762" t="s">
        <v>12869</v>
      </c>
      <c r="K762" t="s">
        <v>2149</v>
      </c>
      <c r="L762" s="3">
        <v>3296.3558820000003</v>
      </c>
    </row>
    <row r="763" spans="1:12" x14ac:dyDescent="0.25">
      <c r="A763" t="s">
        <v>90</v>
      </c>
      <c r="L763" s="3">
        <v>10162.2579804</v>
      </c>
    </row>
    <row r="764" spans="1:12" x14ac:dyDescent="0.25">
      <c r="C764" t="s">
        <v>12870</v>
      </c>
      <c r="L764" s="3">
        <v>7572.2892195000004</v>
      </c>
    </row>
    <row r="765" spans="1:12" x14ac:dyDescent="0.25">
      <c r="D765" t="s">
        <v>12871</v>
      </c>
      <c r="F765" t="s">
        <v>90</v>
      </c>
      <c r="G765" t="s">
        <v>29</v>
      </c>
      <c r="H765" t="s">
        <v>20</v>
      </c>
      <c r="I765" t="s">
        <v>2156</v>
      </c>
      <c r="J765" t="s">
        <v>12872</v>
      </c>
      <c r="K765" t="s">
        <v>18</v>
      </c>
      <c r="L765" s="3">
        <v>2441.7559635000002</v>
      </c>
    </row>
    <row r="766" spans="1:12" x14ac:dyDescent="0.25">
      <c r="D766" t="s">
        <v>12873</v>
      </c>
      <c r="F766" t="s">
        <v>90</v>
      </c>
      <c r="G766" t="s">
        <v>29</v>
      </c>
      <c r="H766" t="s">
        <v>20</v>
      </c>
      <c r="I766" t="s">
        <v>2141</v>
      </c>
      <c r="J766" t="s">
        <v>12872</v>
      </c>
      <c r="K766" t="s">
        <v>18</v>
      </c>
      <c r="L766" s="3">
        <v>2441.7559635000002</v>
      </c>
    </row>
    <row r="767" spans="1:12" x14ac:dyDescent="0.25">
      <c r="D767" t="s">
        <v>12874</v>
      </c>
      <c r="F767" t="s">
        <v>90</v>
      </c>
      <c r="G767" t="s">
        <v>29</v>
      </c>
      <c r="H767" t="s">
        <v>188</v>
      </c>
      <c r="I767" t="s">
        <v>2156</v>
      </c>
      <c r="J767" t="s">
        <v>12872</v>
      </c>
      <c r="K767" t="s">
        <v>2149</v>
      </c>
      <c r="L767" s="3">
        <v>2688.7772924999999</v>
      </c>
    </row>
    <row r="768" spans="1:12" x14ac:dyDescent="0.25">
      <c r="C768" t="s">
        <v>3461</v>
      </c>
      <c r="L768" s="3">
        <v>2589.9687608999998</v>
      </c>
    </row>
    <row r="769" spans="1:12" x14ac:dyDescent="0.25">
      <c r="D769" t="s">
        <v>3402</v>
      </c>
      <c r="F769" t="s">
        <v>90</v>
      </c>
      <c r="G769" t="s">
        <v>21</v>
      </c>
      <c r="H769" t="s">
        <v>57</v>
      </c>
      <c r="I769" t="s">
        <v>2152</v>
      </c>
      <c r="J769" t="s">
        <v>3462</v>
      </c>
      <c r="K769" t="s">
        <v>2149</v>
      </c>
      <c r="L769" s="3">
        <v>2589.9687608999998</v>
      </c>
    </row>
    <row r="770" spans="1:12" x14ac:dyDescent="0.25">
      <c r="A770" t="s">
        <v>543</v>
      </c>
      <c r="L770" s="3">
        <v>25608.171147500001</v>
      </c>
    </row>
    <row r="771" spans="1:12" x14ac:dyDescent="0.25">
      <c r="C771" t="s">
        <v>12875</v>
      </c>
      <c r="L771" s="3">
        <v>5081.8917639000001</v>
      </c>
    </row>
    <row r="772" spans="1:12" x14ac:dyDescent="0.25">
      <c r="D772" t="s">
        <v>12876</v>
      </c>
      <c r="F772" t="s">
        <v>543</v>
      </c>
      <c r="G772" t="s">
        <v>61</v>
      </c>
      <c r="H772" t="s">
        <v>188</v>
      </c>
      <c r="I772" t="s">
        <v>2137</v>
      </c>
      <c r="J772" t="s">
        <v>12877</v>
      </c>
      <c r="K772" t="s">
        <v>2149</v>
      </c>
      <c r="L772" s="3">
        <v>5081.8917639000001</v>
      </c>
    </row>
    <row r="773" spans="1:12" x14ac:dyDescent="0.25">
      <c r="C773" t="s">
        <v>12878</v>
      </c>
      <c r="L773" s="3">
        <v>2441.7559635000002</v>
      </c>
    </row>
    <row r="774" spans="1:12" x14ac:dyDescent="0.25">
      <c r="D774" t="s">
        <v>12879</v>
      </c>
      <c r="F774" t="s">
        <v>543</v>
      </c>
      <c r="G774" t="s">
        <v>29</v>
      </c>
      <c r="H774" t="s">
        <v>63</v>
      </c>
      <c r="I774" t="s">
        <v>2141</v>
      </c>
      <c r="J774" t="s">
        <v>12880</v>
      </c>
      <c r="K774" t="s">
        <v>2149</v>
      </c>
      <c r="L774" s="3">
        <v>2441.7559635000002</v>
      </c>
    </row>
    <row r="775" spans="1:12" x14ac:dyDescent="0.25">
      <c r="C775" t="s">
        <v>12881</v>
      </c>
      <c r="L775" s="3">
        <v>2688.8750839999998</v>
      </c>
    </row>
    <row r="776" spans="1:12" x14ac:dyDescent="0.25">
      <c r="D776" t="s">
        <v>12882</v>
      </c>
      <c r="F776" t="s">
        <v>543</v>
      </c>
      <c r="G776" t="s">
        <v>36</v>
      </c>
      <c r="H776" t="s">
        <v>188</v>
      </c>
      <c r="I776" t="s">
        <v>2137</v>
      </c>
      <c r="J776" t="s">
        <v>12883</v>
      </c>
      <c r="K776" t="s">
        <v>2149</v>
      </c>
      <c r="L776" s="3">
        <v>2688.8750839999998</v>
      </c>
    </row>
    <row r="777" spans="1:12" x14ac:dyDescent="0.25">
      <c r="C777" t="s">
        <v>12884</v>
      </c>
      <c r="L777" s="3">
        <v>12953.892372599999</v>
      </c>
    </row>
    <row r="778" spans="1:12" x14ac:dyDescent="0.25">
      <c r="D778" t="s">
        <v>12885</v>
      </c>
      <c r="F778" t="s">
        <v>543</v>
      </c>
      <c r="G778" t="s">
        <v>106</v>
      </c>
      <c r="H778" t="s">
        <v>188</v>
      </c>
      <c r="I778" t="s">
        <v>2167</v>
      </c>
      <c r="J778" t="s">
        <v>12886</v>
      </c>
      <c r="K778" t="s">
        <v>2149</v>
      </c>
      <c r="L778" s="3">
        <v>6476.9461862999997</v>
      </c>
    </row>
    <row r="779" spans="1:12" x14ac:dyDescent="0.25">
      <c r="D779" t="s">
        <v>12887</v>
      </c>
      <c r="F779" t="s">
        <v>543</v>
      </c>
      <c r="G779" t="s">
        <v>106</v>
      </c>
      <c r="H779" t="s">
        <v>188</v>
      </c>
      <c r="I779" t="s">
        <v>2137</v>
      </c>
      <c r="J779" t="s">
        <v>12886</v>
      </c>
      <c r="K779" t="s">
        <v>2149</v>
      </c>
      <c r="L779" s="3">
        <v>6476.9461862999997</v>
      </c>
    </row>
    <row r="780" spans="1:12" x14ac:dyDescent="0.25">
      <c r="C780" t="s">
        <v>12888</v>
      </c>
      <c r="L780" s="3">
        <v>2441.7559635000002</v>
      </c>
    </row>
    <row r="781" spans="1:12" x14ac:dyDescent="0.25">
      <c r="D781" t="s">
        <v>12889</v>
      </c>
      <c r="F781" t="s">
        <v>543</v>
      </c>
      <c r="G781" t="s">
        <v>29</v>
      </c>
      <c r="H781" t="s">
        <v>63</v>
      </c>
      <c r="I781" t="s">
        <v>2141</v>
      </c>
      <c r="J781" t="s">
        <v>12890</v>
      </c>
      <c r="K781" t="s">
        <v>2149</v>
      </c>
      <c r="L781" s="3">
        <v>2441.7559635000002</v>
      </c>
    </row>
    <row r="782" spans="1:12" x14ac:dyDescent="0.25">
      <c r="A782" t="s">
        <v>60</v>
      </c>
      <c r="L782" s="3">
        <v>18869.065508</v>
      </c>
    </row>
    <row r="783" spans="1:12" x14ac:dyDescent="0.25">
      <c r="C783" t="s">
        <v>12891</v>
      </c>
      <c r="L783" s="3">
        <v>2930.1071562000002</v>
      </c>
    </row>
    <row r="784" spans="1:12" x14ac:dyDescent="0.25">
      <c r="D784" t="s">
        <v>12892</v>
      </c>
      <c r="F784" t="s">
        <v>60</v>
      </c>
      <c r="G784" t="s">
        <v>50</v>
      </c>
      <c r="H784" t="s">
        <v>63</v>
      </c>
      <c r="I784" t="s">
        <v>2141</v>
      </c>
      <c r="J784" t="s">
        <v>12893</v>
      </c>
      <c r="K784" t="s">
        <v>2149</v>
      </c>
      <c r="L784" s="3">
        <v>2930.1071562000002</v>
      </c>
    </row>
    <row r="785" spans="1:12" x14ac:dyDescent="0.25">
      <c r="C785" t="s">
        <v>12894</v>
      </c>
      <c r="L785" s="3">
        <v>5720.5680504000002</v>
      </c>
    </row>
    <row r="786" spans="1:12" x14ac:dyDescent="0.25">
      <c r="D786" t="s">
        <v>12895</v>
      </c>
      <c r="F786" t="s">
        <v>60</v>
      </c>
      <c r="G786" t="s">
        <v>50</v>
      </c>
      <c r="H786" t="s">
        <v>17</v>
      </c>
      <c r="I786" t="s">
        <v>2141</v>
      </c>
      <c r="J786" t="s">
        <v>12896</v>
      </c>
      <c r="K786" t="s">
        <v>2149</v>
      </c>
      <c r="L786" s="3">
        <v>2860.2840252000001</v>
      </c>
    </row>
    <row r="787" spans="1:12" x14ac:dyDescent="0.25">
      <c r="D787" t="s">
        <v>12897</v>
      </c>
      <c r="F787" t="s">
        <v>60</v>
      </c>
      <c r="G787" t="s">
        <v>50</v>
      </c>
      <c r="H787" t="s">
        <v>17</v>
      </c>
      <c r="I787" t="s">
        <v>2144</v>
      </c>
      <c r="J787" t="s">
        <v>12898</v>
      </c>
      <c r="K787" t="s">
        <v>2149</v>
      </c>
      <c r="L787" s="3">
        <v>2860.2840252000001</v>
      </c>
    </row>
    <row r="788" spans="1:12" x14ac:dyDescent="0.25">
      <c r="C788" t="s">
        <v>12899</v>
      </c>
      <c r="L788" s="3">
        <v>3955.6270583999999</v>
      </c>
    </row>
    <row r="789" spans="1:12" x14ac:dyDescent="0.25">
      <c r="D789" t="s">
        <v>12900</v>
      </c>
      <c r="F789" t="s">
        <v>60</v>
      </c>
      <c r="G789" t="s">
        <v>50</v>
      </c>
      <c r="H789" t="s">
        <v>63</v>
      </c>
      <c r="I789" t="s">
        <v>2141</v>
      </c>
      <c r="J789" t="s">
        <v>12901</v>
      </c>
      <c r="K789" t="s">
        <v>2149</v>
      </c>
      <c r="L789" s="3">
        <v>3955.6270583999999</v>
      </c>
    </row>
    <row r="790" spans="1:12" x14ac:dyDescent="0.25">
      <c r="C790" t="s">
        <v>12902</v>
      </c>
      <c r="L790" s="3">
        <v>4355.9072262</v>
      </c>
    </row>
    <row r="791" spans="1:12" x14ac:dyDescent="0.25">
      <c r="D791" t="s">
        <v>12903</v>
      </c>
      <c r="F791" t="s">
        <v>60</v>
      </c>
      <c r="G791" t="s">
        <v>50</v>
      </c>
      <c r="H791" t="s">
        <v>188</v>
      </c>
      <c r="I791" t="s">
        <v>2137</v>
      </c>
      <c r="J791" t="s">
        <v>12898</v>
      </c>
      <c r="K791" t="s">
        <v>2149</v>
      </c>
      <c r="L791" s="3">
        <v>4355.9072262</v>
      </c>
    </row>
    <row r="792" spans="1:12" x14ac:dyDescent="0.25">
      <c r="C792" t="s">
        <v>12904</v>
      </c>
      <c r="L792">
        <v>1906.8560168000001</v>
      </c>
    </row>
    <row r="793" spans="1:12" x14ac:dyDescent="0.25">
      <c r="D793" t="s">
        <v>12905</v>
      </c>
      <c r="F793" t="s">
        <v>60</v>
      </c>
      <c r="G793" t="s">
        <v>36</v>
      </c>
      <c r="H793" t="s">
        <v>17</v>
      </c>
      <c r="I793" t="s">
        <v>2141</v>
      </c>
      <c r="J793" t="s">
        <v>12906</v>
      </c>
      <c r="K793" t="s">
        <v>2149</v>
      </c>
      <c r="L793">
        <v>1906.8560168000001</v>
      </c>
    </row>
    <row r="794" spans="1:12" x14ac:dyDescent="0.25">
      <c r="A794" t="s">
        <v>168</v>
      </c>
      <c r="L794" s="3">
        <v>2151.0218339999997</v>
      </c>
    </row>
    <row r="795" spans="1:12" x14ac:dyDescent="0.25">
      <c r="C795" t="s">
        <v>12907</v>
      </c>
      <c r="L795" s="3">
        <v>2151.0218339999997</v>
      </c>
    </row>
    <row r="796" spans="1:12" x14ac:dyDescent="0.25">
      <c r="D796" t="s">
        <v>12908</v>
      </c>
      <c r="F796" t="s">
        <v>168</v>
      </c>
      <c r="G796" t="s">
        <v>36</v>
      </c>
      <c r="H796" t="s">
        <v>188</v>
      </c>
      <c r="I796" t="s">
        <v>2141</v>
      </c>
      <c r="J796" t="s">
        <v>12909</v>
      </c>
      <c r="K796" t="s">
        <v>2149</v>
      </c>
      <c r="L796" s="3">
        <v>2151.0218339999997</v>
      </c>
    </row>
    <row r="797" spans="1:12" x14ac:dyDescent="0.25">
      <c r="A797" t="s">
        <v>355</v>
      </c>
      <c r="L797" s="3">
        <v>4600.0143684999994</v>
      </c>
    </row>
    <row r="798" spans="1:12" x14ac:dyDescent="0.25">
      <c r="C798" t="s">
        <v>12910</v>
      </c>
      <c r="L798" s="3">
        <v>4600.0143684999994</v>
      </c>
    </row>
    <row r="799" spans="1:12" x14ac:dyDescent="0.25">
      <c r="D799" t="s">
        <v>12911</v>
      </c>
      <c r="F799" t="s">
        <v>355</v>
      </c>
      <c r="G799" t="s">
        <v>29</v>
      </c>
      <c r="H799" t="s">
        <v>110</v>
      </c>
      <c r="I799" t="s">
        <v>2152</v>
      </c>
      <c r="J799" t="s">
        <v>3463</v>
      </c>
      <c r="K799" t="s">
        <v>2149</v>
      </c>
      <c r="L799" s="3">
        <v>4600.0143684999994</v>
      </c>
    </row>
    <row r="800" spans="1:12" x14ac:dyDescent="0.25">
      <c r="A800" t="s">
        <v>519</v>
      </c>
      <c r="L800" s="3">
        <v>9686.7761491000001</v>
      </c>
    </row>
    <row r="801" spans="1:12" x14ac:dyDescent="0.25">
      <c r="C801" t="s">
        <v>12912</v>
      </c>
      <c r="L801">
        <v>1430.1420126</v>
      </c>
    </row>
    <row r="802" spans="1:12" x14ac:dyDescent="0.25">
      <c r="D802" t="s">
        <v>12913</v>
      </c>
      <c r="F802" t="s">
        <v>519</v>
      </c>
      <c r="G802" t="s">
        <v>21</v>
      </c>
      <c r="H802" t="s">
        <v>17</v>
      </c>
      <c r="I802" t="s">
        <v>2156</v>
      </c>
      <c r="J802" t="s">
        <v>12914</v>
      </c>
      <c r="K802" t="s">
        <v>2149</v>
      </c>
      <c r="L802">
        <v>1430.1420126</v>
      </c>
    </row>
    <row r="803" spans="1:12" x14ac:dyDescent="0.25">
      <c r="C803" t="s">
        <v>12915</v>
      </c>
      <c r="L803" s="3">
        <v>4883.4532521000001</v>
      </c>
    </row>
    <row r="804" spans="1:12" x14ac:dyDescent="0.25">
      <c r="D804" t="s">
        <v>12916</v>
      </c>
      <c r="F804" t="s">
        <v>519</v>
      </c>
      <c r="G804" t="s">
        <v>21</v>
      </c>
      <c r="H804" t="s">
        <v>63</v>
      </c>
      <c r="I804" t="s">
        <v>2246</v>
      </c>
      <c r="J804" t="s">
        <v>12917</v>
      </c>
      <c r="K804" t="s">
        <v>2149</v>
      </c>
      <c r="L804">
        <v>1627.8177506999998</v>
      </c>
    </row>
    <row r="805" spans="1:12" x14ac:dyDescent="0.25">
      <c r="D805" t="s">
        <v>12918</v>
      </c>
      <c r="F805" t="s">
        <v>519</v>
      </c>
      <c r="G805" t="s">
        <v>21</v>
      </c>
      <c r="H805" t="s">
        <v>63</v>
      </c>
      <c r="I805" t="s">
        <v>2156</v>
      </c>
      <c r="J805" t="s">
        <v>12917</v>
      </c>
      <c r="K805" t="s">
        <v>2149</v>
      </c>
      <c r="L805">
        <v>1627.8177506999998</v>
      </c>
    </row>
    <row r="806" spans="1:12" x14ac:dyDescent="0.25">
      <c r="D806" t="s">
        <v>12919</v>
      </c>
      <c r="F806" t="s">
        <v>519</v>
      </c>
      <c r="G806" t="s">
        <v>21</v>
      </c>
      <c r="H806" t="s">
        <v>63</v>
      </c>
      <c r="I806" t="s">
        <v>2246</v>
      </c>
      <c r="J806" t="s">
        <v>12917</v>
      </c>
      <c r="K806" t="s">
        <v>2149</v>
      </c>
      <c r="L806">
        <v>1627.8177506999998</v>
      </c>
    </row>
    <row r="807" spans="1:12" x14ac:dyDescent="0.25">
      <c r="C807" t="s">
        <v>12920</v>
      </c>
      <c r="L807" s="3">
        <v>2016.6563129999997</v>
      </c>
    </row>
    <row r="808" spans="1:12" x14ac:dyDescent="0.25">
      <c r="D808" t="s">
        <v>12921</v>
      </c>
      <c r="F808" t="s">
        <v>519</v>
      </c>
      <c r="G808" t="s">
        <v>21</v>
      </c>
      <c r="H808" t="s">
        <v>188</v>
      </c>
      <c r="I808" t="s">
        <v>2137</v>
      </c>
      <c r="J808" t="s">
        <v>12922</v>
      </c>
      <c r="K808" t="s">
        <v>2149</v>
      </c>
      <c r="L808" s="3">
        <v>2016.6563129999997</v>
      </c>
    </row>
    <row r="809" spans="1:12" x14ac:dyDescent="0.25">
      <c r="C809" t="s">
        <v>12923</v>
      </c>
      <c r="L809">
        <v>1356.5245714</v>
      </c>
    </row>
    <row r="810" spans="1:12" x14ac:dyDescent="0.25">
      <c r="D810" t="s">
        <v>12924</v>
      </c>
      <c r="F810" t="s">
        <v>519</v>
      </c>
      <c r="G810" t="s">
        <v>19</v>
      </c>
      <c r="H810" t="s">
        <v>20</v>
      </c>
      <c r="I810" t="s">
        <v>2137</v>
      </c>
      <c r="J810" t="s">
        <v>12925</v>
      </c>
      <c r="K810" t="s">
        <v>18</v>
      </c>
      <c r="L810">
        <v>1356.5245714</v>
      </c>
    </row>
    <row r="811" spans="1:12" x14ac:dyDescent="0.25">
      <c r="A811" t="s">
        <v>91</v>
      </c>
      <c r="L811" s="3">
        <v>20314.8541606</v>
      </c>
    </row>
    <row r="812" spans="1:12" x14ac:dyDescent="0.25">
      <c r="C812" t="s">
        <v>12926</v>
      </c>
      <c r="L812" s="3">
        <v>3640.8362198999998</v>
      </c>
    </row>
    <row r="813" spans="1:12" x14ac:dyDescent="0.25">
      <c r="D813" t="s">
        <v>12927</v>
      </c>
      <c r="F813" t="s">
        <v>91</v>
      </c>
      <c r="G813" t="s">
        <v>61</v>
      </c>
      <c r="H813" t="s">
        <v>48</v>
      </c>
      <c r="I813" t="s">
        <v>2141</v>
      </c>
      <c r="J813" t="s">
        <v>12928</v>
      </c>
      <c r="K813" t="s">
        <v>2149</v>
      </c>
      <c r="L813" s="3">
        <v>3640.8362198999998</v>
      </c>
    </row>
    <row r="814" spans="1:12" x14ac:dyDescent="0.25">
      <c r="C814" t="s">
        <v>12929</v>
      </c>
      <c r="L814" s="3">
        <v>2822.8103223999997</v>
      </c>
    </row>
    <row r="815" spans="1:12" x14ac:dyDescent="0.25">
      <c r="D815" t="s">
        <v>12930</v>
      </c>
      <c r="F815" t="s">
        <v>91</v>
      </c>
      <c r="G815" t="s">
        <v>50</v>
      </c>
      <c r="H815" t="s">
        <v>17</v>
      </c>
      <c r="I815" t="s">
        <v>3223</v>
      </c>
      <c r="J815" t="s">
        <v>12931</v>
      </c>
      <c r="K815" t="s">
        <v>2149</v>
      </c>
      <c r="L815" s="3">
        <v>2822.8103223999997</v>
      </c>
    </row>
    <row r="816" spans="1:12" x14ac:dyDescent="0.25">
      <c r="C816" t="s">
        <v>12932</v>
      </c>
      <c r="L816" s="3">
        <v>4441.9441879000005</v>
      </c>
    </row>
    <row r="817" spans="1:12" x14ac:dyDescent="0.25">
      <c r="D817" t="s">
        <v>12933</v>
      </c>
      <c r="F817" t="s">
        <v>91</v>
      </c>
      <c r="G817" t="s">
        <v>61</v>
      </c>
      <c r="H817" t="s">
        <v>188</v>
      </c>
      <c r="I817" t="s">
        <v>2137</v>
      </c>
      <c r="J817" t="s">
        <v>12934</v>
      </c>
      <c r="K817" t="s">
        <v>2149</v>
      </c>
      <c r="L817" s="3">
        <v>4441.9441879000005</v>
      </c>
    </row>
    <row r="818" spans="1:12" x14ac:dyDescent="0.25">
      <c r="C818" t="s">
        <v>3271</v>
      </c>
      <c r="L818" s="3">
        <v>5658.1575150999997</v>
      </c>
    </row>
    <row r="819" spans="1:12" x14ac:dyDescent="0.25">
      <c r="D819" t="s">
        <v>2948</v>
      </c>
      <c r="F819" t="s">
        <v>91</v>
      </c>
      <c r="G819" t="s">
        <v>61</v>
      </c>
      <c r="H819" t="s">
        <v>57</v>
      </c>
      <c r="I819" t="s">
        <v>2152</v>
      </c>
      <c r="J819" t="s">
        <v>2949</v>
      </c>
      <c r="K819" t="s">
        <v>2149</v>
      </c>
      <c r="L819" s="3">
        <v>5658.1575150999997</v>
      </c>
    </row>
    <row r="820" spans="1:12" x14ac:dyDescent="0.25">
      <c r="C820" t="s">
        <v>12935</v>
      </c>
      <c r="L820" s="3">
        <v>3751.1059153000001</v>
      </c>
    </row>
    <row r="821" spans="1:12" x14ac:dyDescent="0.25">
      <c r="D821" t="s">
        <v>12936</v>
      </c>
      <c r="F821" t="s">
        <v>91</v>
      </c>
      <c r="G821" t="s">
        <v>61</v>
      </c>
      <c r="H821" t="s">
        <v>188</v>
      </c>
      <c r="I821" t="s">
        <v>2141</v>
      </c>
      <c r="J821" t="s">
        <v>12937</v>
      </c>
      <c r="K821" t="s">
        <v>2149</v>
      </c>
      <c r="L821" s="3">
        <v>3751.1059153000001</v>
      </c>
    </row>
    <row r="822" spans="1:12" x14ac:dyDescent="0.25">
      <c r="A822" t="s">
        <v>195</v>
      </c>
      <c r="L822" s="3">
        <v>15442.2753233</v>
      </c>
    </row>
    <row r="823" spans="1:12" x14ac:dyDescent="0.25">
      <c r="C823" t="s">
        <v>12938</v>
      </c>
      <c r="L823" s="3">
        <v>2819.6809944000001</v>
      </c>
    </row>
    <row r="824" spans="1:12" x14ac:dyDescent="0.25">
      <c r="D824" t="s">
        <v>12939</v>
      </c>
      <c r="F824" t="s">
        <v>195</v>
      </c>
      <c r="G824" t="s">
        <v>29</v>
      </c>
      <c r="H824" t="s">
        <v>63</v>
      </c>
      <c r="I824" t="s">
        <v>2137</v>
      </c>
      <c r="J824" t="s">
        <v>12940</v>
      </c>
      <c r="K824" t="s">
        <v>2149</v>
      </c>
      <c r="L824" s="3">
        <v>2819.6809944000001</v>
      </c>
    </row>
    <row r="825" spans="1:12" x14ac:dyDescent="0.25">
      <c r="C825" t="s">
        <v>12941</v>
      </c>
      <c r="L825" s="3">
        <v>3057.9402049999999</v>
      </c>
    </row>
    <row r="826" spans="1:12" x14ac:dyDescent="0.25">
      <c r="D826" t="s">
        <v>12942</v>
      </c>
      <c r="F826" t="s">
        <v>195</v>
      </c>
      <c r="G826" t="s">
        <v>61</v>
      </c>
      <c r="H826" t="s">
        <v>17</v>
      </c>
      <c r="I826" t="s">
        <v>2141</v>
      </c>
      <c r="J826" t="s">
        <v>12943</v>
      </c>
      <c r="K826" t="s">
        <v>2149</v>
      </c>
      <c r="L826" s="3">
        <v>3057.9402049999999</v>
      </c>
    </row>
    <row r="827" spans="1:12" x14ac:dyDescent="0.25">
      <c r="C827" t="s">
        <v>12944</v>
      </c>
      <c r="L827" s="3">
        <v>2627.7358381999998</v>
      </c>
    </row>
    <row r="828" spans="1:12" x14ac:dyDescent="0.25">
      <c r="D828" t="s">
        <v>12945</v>
      </c>
      <c r="F828" t="s">
        <v>195</v>
      </c>
      <c r="G828" t="s">
        <v>50</v>
      </c>
      <c r="H828" t="s">
        <v>17</v>
      </c>
      <c r="I828" t="s">
        <v>2141</v>
      </c>
      <c r="J828" t="s">
        <v>12946</v>
      </c>
      <c r="K828" t="s">
        <v>2149</v>
      </c>
      <c r="L828" s="3">
        <v>2627.7358381999998</v>
      </c>
    </row>
    <row r="829" spans="1:12" x14ac:dyDescent="0.25">
      <c r="C829" t="s">
        <v>12947</v>
      </c>
      <c r="L829" s="3">
        <v>3534.6542092</v>
      </c>
    </row>
    <row r="830" spans="1:12" x14ac:dyDescent="0.25">
      <c r="D830" t="s">
        <v>12948</v>
      </c>
      <c r="F830" t="s">
        <v>195</v>
      </c>
      <c r="G830" t="s">
        <v>36</v>
      </c>
      <c r="H830" t="s">
        <v>17</v>
      </c>
      <c r="I830" t="s">
        <v>2144</v>
      </c>
      <c r="J830" t="s">
        <v>12949</v>
      </c>
      <c r="K830" t="s">
        <v>2149</v>
      </c>
      <c r="L830">
        <v>1767.3271046</v>
      </c>
    </row>
    <row r="831" spans="1:12" x14ac:dyDescent="0.25">
      <c r="D831" t="s">
        <v>12950</v>
      </c>
      <c r="F831" t="s">
        <v>195</v>
      </c>
      <c r="G831" t="s">
        <v>36</v>
      </c>
      <c r="H831" t="s">
        <v>17</v>
      </c>
      <c r="I831" t="s">
        <v>2141</v>
      </c>
      <c r="J831" t="s">
        <v>12949</v>
      </c>
      <c r="K831" t="s">
        <v>2149</v>
      </c>
      <c r="L831">
        <v>1767.3271046</v>
      </c>
    </row>
    <row r="832" spans="1:12" x14ac:dyDescent="0.25">
      <c r="C832" t="s">
        <v>12951</v>
      </c>
      <c r="L832" s="3">
        <v>3402.2640764999996</v>
      </c>
    </row>
    <row r="833" spans="1:12" x14ac:dyDescent="0.25">
      <c r="D833" t="s">
        <v>12952</v>
      </c>
      <c r="F833" t="s">
        <v>195</v>
      </c>
      <c r="G833" t="s">
        <v>29</v>
      </c>
      <c r="H833" t="s">
        <v>188</v>
      </c>
      <c r="I833" t="s">
        <v>2167</v>
      </c>
      <c r="J833" t="s">
        <v>12953</v>
      </c>
      <c r="K833" t="s">
        <v>2149</v>
      </c>
      <c r="L833" s="3">
        <v>3402.2640764999996</v>
      </c>
    </row>
    <row r="834" spans="1:12" x14ac:dyDescent="0.25">
      <c r="A834" t="s">
        <v>53</v>
      </c>
      <c r="L834" s="3">
        <v>21658.783186799999</v>
      </c>
    </row>
    <row r="835" spans="1:12" x14ac:dyDescent="0.25">
      <c r="C835" t="s">
        <v>12954</v>
      </c>
      <c r="L835" s="3">
        <v>2615.8248334999998</v>
      </c>
    </row>
    <row r="836" spans="1:12" x14ac:dyDescent="0.25">
      <c r="D836" t="s">
        <v>12955</v>
      </c>
      <c r="F836" t="s">
        <v>53</v>
      </c>
      <c r="G836" t="s">
        <v>29</v>
      </c>
      <c r="H836" t="s">
        <v>188</v>
      </c>
      <c r="I836" t="s">
        <v>2141</v>
      </c>
      <c r="J836" t="s">
        <v>12956</v>
      </c>
      <c r="K836" t="s">
        <v>2149</v>
      </c>
      <c r="L836" s="3">
        <v>2615.8248334999998</v>
      </c>
    </row>
    <row r="837" spans="1:12" x14ac:dyDescent="0.25">
      <c r="C837" t="s">
        <v>12957</v>
      </c>
      <c r="L837" s="3">
        <v>4175.2863256999999</v>
      </c>
    </row>
    <row r="838" spans="1:12" x14ac:dyDescent="0.25">
      <c r="D838" t="s">
        <v>12958</v>
      </c>
      <c r="F838" t="s">
        <v>53</v>
      </c>
      <c r="G838" t="s">
        <v>61</v>
      </c>
      <c r="H838" t="s">
        <v>63</v>
      </c>
      <c r="I838" t="s">
        <v>2137</v>
      </c>
      <c r="J838" t="s">
        <v>12959</v>
      </c>
      <c r="K838" t="s">
        <v>2149</v>
      </c>
      <c r="L838" s="3">
        <v>4175.2863256999999</v>
      </c>
    </row>
    <row r="839" spans="1:12" x14ac:dyDescent="0.25">
      <c r="C839" t="s">
        <v>12960</v>
      </c>
      <c r="L839" s="3">
        <v>2151.0218339999997</v>
      </c>
    </row>
    <row r="840" spans="1:12" x14ac:dyDescent="0.25">
      <c r="D840" t="s">
        <v>12961</v>
      </c>
      <c r="F840" t="s">
        <v>53</v>
      </c>
      <c r="G840" t="s">
        <v>29</v>
      </c>
      <c r="H840" t="s">
        <v>17</v>
      </c>
      <c r="I840" t="s">
        <v>2141</v>
      </c>
      <c r="J840" t="s">
        <v>12962</v>
      </c>
      <c r="K840" t="s">
        <v>2149</v>
      </c>
      <c r="L840" s="3">
        <v>2151.0218339999997</v>
      </c>
    </row>
    <row r="841" spans="1:12" x14ac:dyDescent="0.25">
      <c r="C841" t="s">
        <v>12963</v>
      </c>
      <c r="L841" s="3">
        <v>4302.0436679999993</v>
      </c>
    </row>
    <row r="842" spans="1:12" x14ac:dyDescent="0.25">
      <c r="D842" t="s">
        <v>12964</v>
      </c>
      <c r="F842" t="s">
        <v>53</v>
      </c>
      <c r="G842" t="s">
        <v>29</v>
      </c>
      <c r="H842" t="s">
        <v>17</v>
      </c>
      <c r="I842" t="s">
        <v>2144</v>
      </c>
      <c r="J842" t="s">
        <v>12965</v>
      </c>
      <c r="K842" t="s">
        <v>2149</v>
      </c>
      <c r="L842" s="3">
        <v>2151.0218339999997</v>
      </c>
    </row>
    <row r="843" spans="1:12" x14ac:dyDescent="0.25">
      <c r="D843" t="s">
        <v>12966</v>
      </c>
      <c r="F843" t="s">
        <v>53</v>
      </c>
      <c r="G843" t="s">
        <v>29</v>
      </c>
      <c r="H843" t="s">
        <v>17</v>
      </c>
      <c r="I843" t="s">
        <v>3223</v>
      </c>
      <c r="J843" t="s">
        <v>12965</v>
      </c>
      <c r="K843" t="s">
        <v>2149</v>
      </c>
      <c r="L843" s="3">
        <v>2151.0218339999997</v>
      </c>
    </row>
    <row r="844" spans="1:12" x14ac:dyDescent="0.25">
      <c r="C844" t="s">
        <v>12967</v>
      </c>
      <c r="L844" s="3">
        <v>2209.2273347999999</v>
      </c>
    </row>
    <row r="845" spans="1:12" x14ac:dyDescent="0.25">
      <c r="D845" t="s">
        <v>12968</v>
      </c>
      <c r="F845" t="s">
        <v>53</v>
      </c>
      <c r="G845" t="s">
        <v>36</v>
      </c>
      <c r="H845" t="s">
        <v>20</v>
      </c>
      <c r="I845" t="s">
        <v>2137</v>
      </c>
      <c r="J845" t="s">
        <v>12969</v>
      </c>
      <c r="K845" t="s">
        <v>18</v>
      </c>
      <c r="L845" s="3">
        <v>2209.2273347999999</v>
      </c>
    </row>
    <row r="846" spans="1:12" x14ac:dyDescent="0.25">
      <c r="C846" t="s">
        <v>12970</v>
      </c>
      <c r="L846">
        <v>1767.3662211999999</v>
      </c>
    </row>
    <row r="847" spans="1:12" x14ac:dyDescent="0.25">
      <c r="D847" t="s">
        <v>12971</v>
      </c>
      <c r="F847" t="s">
        <v>53</v>
      </c>
      <c r="G847" t="s">
        <v>36</v>
      </c>
      <c r="H847" t="s">
        <v>63</v>
      </c>
      <c r="I847" t="s">
        <v>2141</v>
      </c>
      <c r="J847" t="s">
        <v>12972</v>
      </c>
      <c r="K847" t="s">
        <v>2149</v>
      </c>
      <c r="L847">
        <v>1767.3662211999999</v>
      </c>
    </row>
    <row r="848" spans="1:12" x14ac:dyDescent="0.25">
      <c r="C848" t="s">
        <v>2153</v>
      </c>
      <c r="L848" s="3">
        <v>4438.0129695999995</v>
      </c>
    </row>
    <row r="849" spans="1:12" x14ac:dyDescent="0.25">
      <c r="D849" t="s">
        <v>1129</v>
      </c>
      <c r="F849" t="s">
        <v>53</v>
      </c>
      <c r="G849" t="s">
        <v>61</v>
      </c>
      <c r="H849" t="s">
        <v>48</v>
      </c>
      <c r="I849" t="s">
        <v>2137</v>
      </c>
      <c r="J849" t="s">
        <v>1130</v>
      </c>
      <c r="K849" t="s">
        <v>2149</v>
      </c>
      <c r="L849" s="3">
        <v>4438.0129695999995</v>
      </c>
    </row>
    <row r="850" spans="1:12" x14ac:dyDescent="0.25">
      <c r="A850" t="s">
        <v>523</v>
      </c>
      <c r="L850" s="3">
        <v>18054.5601045</v>
      </c>
    </row>
    <row r="851" spans="1:12" x14ac:dyDescent="0.25">
      <c r="C851" t="s">
        <v>12973</v>
      </c>
      <c r="L851" s="3">
        <v>2270.5230470000001</v>
      </c>
    </row>
    <row r="852" spans="1:12" x14ac:dyDescent="0.25">
      <c r="D852" t="s">
        <v>12974</v>
      </c>
      <c r="F852" t="s">
        <v>523</v>
      </c>
      <c r="G852" t="s">
        <v>29</v>
      </c>
      <c r="H852" t="s">
        <v>17</v>
      </c>
      <c r="I852" t="s">
        <v>3223</v>
      </c>
      <c r="J852" t="s">
        <v>12975</v>
      </c>
      <c r="K852" t="s">
        <v>2149</v>
      </c>
      <c r="L852" s="3">
        <v>2270.5230470000001</v>
      </c>
    </row>
    <row r="853" spans="1:12" x14ac:dyDescent="0.25">
      <c r="C853" t="s">
        <v>12976</v>
      </c>
      <c r="L853" s="3">
        <v>2151.0218339999997</v>
      </c>
    </row>
    <row r="854" spans="1:12" x14ac:dyDescent="0.25">
      <c r="D854" t="s">
        <v>12977</v>
      </c>
      <c r="F854" t="s">
        <v>523</v>
      </c>
      <c r="G854" t="s">
        <v>29</v>
      </c>
      <c r="H854" t="s">
        <v>17</v>
      </c>
      <c r="I854" t="s">
        <v>2156</v>
      </c>
      <c r="J854" t="s">
        <v>12978</v>
      </c>
      <c r="K854" t="s">
        <v>2149</v>
      </c>
      <c r="L854" s="3">
        <v>2151.0218339999997</v>
      </c>
    </row>
    <row r="855" spans="1:12" x14ac:dyDescent="0.25">
      <c r="C855" t="s">
        <v>12979</v>
      </c>
      <c r="L855" s="3">
        <v>4302.0436679999993</v>
      </c>
    </row>
    <row r="856" spans="1:12" x14ac:dyDescent="0.25">
      <c r="D856" t="s">
        <v>12980</v>
      </c>
      <c r="F856" t="s">
        <v>523</v>
      </c>
      <c r="G856" t="s">
        <v>29</v>
      </c>
      <c r="H856" t="s">
        <v>17</v>
      </c>
      <c r="I856" t="s">
        <v>2141</v>
      </c>
      <c r="J856" t="s">
        <v>12981</v>
      </c>
      <c r="K856" t="s">
        <v>2149</v>
      </c>
      <c r="L856" s="3">
        <v>2151.0218339999997</v>
      </c>
    </row>
    <row r="857" spans="1:12" x14ac:dyDescent="0.25">
      <c r="D857" t="s">
        <v>12982</v>
      </c>
      <c r="F857" t="s">
        <v>523</v>
      </c>
      <c r="G857" t="s">
        <v>29</v>
      </c>
      <c r="H857" t="s">
        <v>17</v>
      </c>
      <c r="I857" t="s">
        <v>3223</v>
      </c>
      <c r="J857" t="s">
        <v>12981</v>
      </c>
      <c r="K857" t="s">
        <v>2149</v>
      </c>
      <c r="L857" s="3">
        <v>2151.0218339999997</v>
      </c>
    </row>
    <row r="858" spans="1:12" x14ac:dyDescent="0.25">
      <c r="C858" t="s">
        <v>12983</v>
      </c>
      <c r="L858" s="3">
        <v>4970.7419449999998</v>
      </c>
    </row>
    <row r="859" spans="1:12" x14ac:dyDescent="0.25">
      <c r="D859" t="s">
        <v>12984</v>
      </c>
      <c r="F859" t="s">
        <v>523</v>
      </c>
      <c r="G859" t="s">
        <v>29</v>
      </c>
      <c r="H859" t="s">
        <v>63</v>
      </c>
      <c r="I859" t="s">
        <v>2137</v>
      </c>
      <c r="J859" t="s">
        <v>12985</v>
      </c>
      <c r="K859" t="s">
        <v>2149</v>
      </c>
      <c r="L859" s="3">
        <v>2761.5341684999999</v>
      </c>
    </row>
    <row r="860" spans="1:12" x14ac:dyDescent="0.25">
      <c r="D860" t="s">
        <v>12986</v>
      </c>
      <c r="F860" t="s">
        <v>523</v>
      </c>
      <c r="G860" t="s">
        <v>29</v>
      </c>
      <c r="H860" t="s">
        <v>20</v>
      </c>
      <c r="I860" t="s">
        <v>2141</v>
      </c>
      <c r="J860" t="s">
        <v>12985</v>
      </c>
      <c r="K860" t="s">
        <v>18</v>
      </c>
      <c r="L860" s="3">
        <v>2209.2077764999999</v>
      </c>
    </row>
    <row r="861" spans="1:12" x14ac:dyDescent="0.25">
      <c r="C861" t="s">
        <v>12987</v>
      </c>
      <c r="L861" s="3">
        <v>2151.0218339999997</v>
      </c>
    </row>
    <row r="862" spans="1:12" x14ac:dyDescent="0.25">
      <c r="D862" t="s">
        <v>12988</v>
      </c>
      <c r="F862" t="s">
        <v>523</v>
      </c>
      <c r="G862" t="s">
        <v>29</v>
      </c>
      <c r="H862" t="s">
        <v>17</v>
      </c>
      <c r="I862" t="s">
        <v>2141</v>
      </c>
      <c r="J862" t="s">
        <v>12985</v>
      </c>
      <c r="K862" t="s">
        <v>2149</v>
      </c>
      <c r="L862" s="3">
        <v>2151.0218339999997</v>
      </c>
    </row>
    <row r="863" spans="1:12" x14ac:dyDescent="0.25">
      <c r="C863" t="s">
        <v>12989</v>
      </c>
      <c r="L863" s="3">
        <v>2209.2077764999999</v>
      </c>
    </row>
    <row r="864" spans="1:12" x14ac:dyDescent="0.25">
      <c r="D864" t="s">
        <v>12990</v>
      </c>
      <c r="F864" t="s">
        <v>523</v>
      </c>
      <c r="G864" t="s">
        <v>29</v>
      </c>
      <c r="H864" t="s">
        <v>63</v>
      </c>
      <c r="I864" t="s">
        <v>2141</v>
      </c>
      <c r="J864" t="s">
        <v>12978</v>
      </c>
      <c r="K864" t="s">
        <v>2149</v>
      </c>
      <c r="L864" s="3">
        <v>2209.2077764999999</v>
      </c>
    </row>
    <row r="865" spans="1:12" x14ac:dyDescent="0.25">
      <c r="A865" t="s">
        <v>520</v>
      </c>
      <c r="L865" s="3">
        <v>4552.0574168999992</v>
      </c>
    </row>
    <row r="866" spans="1:12" x14ac:dyDescent="0.25">
      <c r="C866" t="s">
        <v>12991</v>
      </c>
      <c r="L866" s="3">
        <v>3226.5327510000002</v>
      </c>
    </row>
    <row r="867" spans="1:12" x14ac:dyDescent="0.25">
      <c r="D867" t="s">
        <v>12992</v>
      </c>
      <c r="F867" t="s">
        <v>520</v>
      </c>
      <c r="G867" t="s">
        <v>29</v>
      </c>
      <c r="H867" t="s">
        <v>17</v>
      </c>
      <c r="I867" t="s">
        <v>2167</v>
      </c>
      <c r="J867" t="s">
        <v>12993</v>
      </c>
      <c r="K867" t="s">
        <v>2149</v>
      </c>
      <c r="L867" s="3">
        <v>3226.5327510000002</v>
      </c>
    </row>
    <row r="868" spans="1:12" x14ac:dyDescent="0.25">
      <c r="C868" t="s">
        <v>12994</v>
      </c>
      <c r="L868">
        <v>1325.5246658999999</v>
      </c>
    </row>
    <row r="869" spans="1:12" x14ac:dyDescent="0.25">
      <c r="D869" t="s">
        <v>12995</v>
      </c>
      <c r="F869" t="s">
        <v>520</v>
      </c>
      <c r="G869" t="s">
        <v>21</v>
      </c>
      <c r="H869" t="s">
        <v>20</v>
      </c>
      <c r="I869" t="s">
        <v>2156</v>
      </c>
      <c r="J869" t="s">
        <v>12996</v>
      </c>
      <c r="K869" t="s">
        <v>18</v>
      </c>
      <c r="L869">
        <v>1325.5246658999999</v>
      </c>
    </row>
    <row r="870" spans="1:12" x14ac:dyDescent="0.25">
      <c r="A870" t="s">
        <v>238</v>
      </c>
      <c r="L870" s="3">
        <v>4153.2441215999997</v>
      </c>
    </row>
    <row r="871" spans="1:12" x14ac:dyDescent="0.25">
      <c r="C871" t="s">
        <v>12997</v>
      </c>
      <c r="L871" s="3">
        <v>2385.8779004000003</v>
      </c>
    </row>
    <row r="872" spans="1:12" x14ac:dyDescent="0.25">
      <c r="D872" t="s">
        <v>12998</v>
      </c>
      <c r="F872" t="s">
        <v>238</v>
      </c>
      <c r="G872" t="s">
        <v>36</v>
      </c>
      <c r="H872" t="s">
        <v>63</v>
      </c>
      <c r="I872" t="s">
        <v>2141</v>
      </c>
      <c r="J872" t="s">
        <v>12999</v>
      </c>
      <c r="K872" t="s">
        <v>2149</v>
      </c>
      <c r="L872" s="3">
        <v>2385.8779004000003</v>
      </c>
    </row>
    <row r="873" spans="1:12" x14ac:dyDescent="0.25">
      <c r="C873" t="s">
        <v>13000</v>
      </c>
      <c r="L873">
        <v>1767.3662211999999</v>
      </c>
    </row>
    <row r="874" spans="1:12" x14ac:dyDescent="0.25">
      <c r="D874" t="s">
        <v>13001</v>
      </c>
      <c r="F874" t="s">
        <v>238</v>
      </c>
      <c r="G874" t="s">
        <v>36</v>
      </c>
      <c r="H874" t="s">
        <v>63</v>
      </c>
      <c r="I874" t="s">
        <v>2141</v>
      </c>
      <c r="J874" t="s">
        <v>13002</v>
      </c>
      <c r="K874" t="s">
        <v>2149</v>
      </c>
      <c r="L874">
        <v>1767.3662211999999</v>
      </c>
    </row>
    <row r="875" spans="1:12" x14ac:dyDescent="0.25">
      <c r="A875" t="s">
        <v>131</v>
      </c>
      <c r="L875" s="3">
        <v>5917.9504139999999</v>
      </c>
    </row>
    <row r="876" spans="1:12" x14ac:dyDescent="0.25">
      <c r="C876" t="s">
        <v>13003</v>
      </c>
      <c r="L876" s="3">
        <v>2095.5153786000001</v>
      </c>
    </row>
    <row r="877" spans="1:12" x14ac:dyDescent="0.25">
      <c r="D877" t="s">
        <v>13004</v>
      </c>
      <c r="F877" t="s">
        <v>131</v>
      </c>
      <c r="G877" t="s">
        <v>36</v>
      </c>
      <c r="H877" t="s">
        <v>17</v>
      </c>
      <c r="I877" t="s">
        <v>2137</v>
      </c>
      <c r="J877" t="s">
        <v>12463</v>
      </c>
      <c r="K877" t="s">
        <v>2149</v>
      </c>
      <c r="L877" s="3">
        <v>2095.5153786000001</v>
      </c>
    </row>
    <row r="878" spans="1:12" x14ac:dyDescent="0.25">
      <c r="C878" t="s">
        <v>13005</v>
      </c>
      <c r="L878">
        <v>1238.3142061999999</v>
      </c>
    </row>
    <row r="879" spans="1:12" x14ac:dyDescent="0.25">
      <c r="D879" t="s">
        <v>13006</v>
      </c>
      <c r="F879" t="s">
        <v>131</v>
      </c>
      <c r="G879" t="s">
        <v>21</v>
      </c>
      <c r="H879" t="s">
        <v>20</v>
      </c>
      <c r="I879" t="s">
        <v>2141</v>
      </c>
      <c r="J879" t="s">
        <v>13007</v>
      </c>
      <c r="K879" t="s">
        <v>18</v>
      </c>
      <c r="L879">
        <v>1238.3142061999999</v>
      </c>
    </row>
    <row r="880" spans="1:12" x14ac:dyDescent="0.25">
      <c r="C880" t="s">
        <v>13008</v>
      </c>
      <c r="L880" s="3">
        <v>2584.1208292000001</v>
      </c>
    </row>
    <row r="881" spans="1:12" x14ac:dyDescent="0.25">
      <c r="D881" t="s">
        <v>13009</v>
      </c>
      <c r="F881" t="s">
        <v>131</v>
      </c>
      <c r="G881" t="s">
        <v>50</v>
      </c>
      <c r="H881" t="s">
        <v>188</v>
      </c>
      <c r="I881" t="s">
        <v>2141</v>
      </c>
      <c r="J881" t="s">
        <v>13010</v>
      </c>
      <c r="K881" t="s">
        <v>2149</v>
      </c>
      <c r="L881" s="3">
        <v>2584.1208292000001</v>
      </c>
    </row>
    <row r="882" spans="1:12" x14ac:dyDescent="0.25">
      <c r="A882" t="s">
        <v>54</v>
      </c>
      <c r="L882" s="3">
        <v>14551.5316664</v>
      </c>
    </row>
    <row r="883" spans="1:12" x14ac:dyDescent="0.25">
      <c r="C883" t="s">
        <v>13011</v>
      </c>
      <c r="L883">
        <v>1882.1930004999999</v>
      </c>
    </row>
    <row r="884" spans="1:12" x14ac:dyDescent="0.25">
      <c r="D884" t="s">
        <v>13012</v>
      </c>
      <c r="F884" t="s">
        <v>54</v>
      </c>
      <c r="G884" t="s">
        <v>36</v>
      </c>
      <c r="H884" t="s">
        <v>63</v>
      </c>
      <c r="I884" t="s">
        <v>2137</v>
      </c>
      <c r="J884" t="s">
        <v>13013</v>
      </c>
      <c r="K884" t="s">
        <v>2149</v>
      </c>
      <c r="L884">
        <v>1882.1930004999999</v>
      </c>
    </row>
    <row r="885" spans="1:12" x14ac:dyDescent="0.25">
      <c r="C885" t="s">
        <v>13014</v>
      </c>
      <c r="L885" s="3">
        <v>2712.3450439999997</v>
      </c>
    </row>
    <row r="886" spans="1:12" x14ac:dyDescent="0.25">
      <c r="D886" t="s">
        <v>13015</v>
      </c>
      <c r="F886" t="s">
        <v>54</v>
      </c>
      <c r="G886" t="s">
        <v>61</v>
      </c>
      <c r="H886" t="s">
        <v>63</v>
      </c>
      <c r="I886" t="s">
        <v>2141</v>
      </c>
      <c r="J886" t="s">
        <v>13016</v>
      </c>
      <c r="K886" t="s">
        <v>2149</v>
      </c>
      <c r="L886" s="3">
        <v>2712.3450439999997</v>
      </c>
    </row>
    <row r="887" spans="1:12" x14ac:dyDescent="0.25">
      <c r="C887" t="s">
        <v>13017</v>
      </c>
      <c r="L887" s="3">
        <v>2038.8549835000001</v>
      </c>
    </row>
    <row r="888" spans="1:12" x14ac:dyDescent="0.25">
      <c r="D888" t="s">
        <v>13018</v>
      </c>
      <c r="F888" t="s">
        <v>54</v>
      </c>
      <c r="G888" t="s">
        <v>36</v>
      </c>
      <c r="H888" t="s">
        <v>17</v>
      </c>
      <c r="I888" t="s">
        <v>2137</v>
      </c>
      <c r="J888" t="s">
        <v>13019</v>
      </c>
      <c r="K888" t="s">
        <v>2149</v>
      </c>
      <c r="L888" s="3">
        <v>2038.8549835000001</v>
      </c>
    </row>
    <row r="889" spans="1:12" x14ac:dyDescent="0.25">
      <c r="C889" t="s">
        <v>13020</v>
      </c>
      <c r="L889">
        <v>1505.7348420999999</v>
      </c>
    </row>
    <row r="890" spans="1:12" x14ac:dyDescent="0.25">
      <c r="D890" t="s">
        <v>13021</v>
      </c>
      <c r="F890" t="s">
        <v>54</v>
      </c>
      <c r="G890" t="s">
        <v>36</v>
      </c>
      <c r="H890" t="s">
        <v>63</v>
      </c>
      <c r="I890" t="s">
        <v>2141</v>
      </c>
      <c r="J890" t="s">
        <v>13022</v>
      </c>
      <c r="K890" t="s">
        <v>2149</v>
      </c>
      <c r="L890">
        <v>1505.7348420999999</v>
      </c>
    </row>
    <row r="891" spans="1:12" x14ac:dyDescent="0.25">
      <c r="C891" t="s">
        <v>13023</v>
      </c>
      <c r="L891">
        <v>1732.4937722999998</v>
      </c>
    </row>
    <row r="892" spans="1:12" x14ac:dyDescent="0.25">
      <c r="D892" t="s">
        <v>13024</v>
      </c>
      <c r="F892" t="s">
        <v>54</v>
      </c>
      <c r="G892" t="s">
        <v>36</v>
      </c>
      <c r="H892" t="s">
        <v>48</v>
      </c>
      <c r="I892" t="s">
        <v>2141</v>
      </c>
      <c r="J892" t="s">
        <v>13025</v>
      </c>
      <c r="K892" t="s">
        <v>2149</v>
      </c>
      <c r="L892">
        <v>1732.4937722999998</v>
      </c>
    </row>
    <row r="893" spans="1:12" x14ac:dyDescent="0.25">
      <c r="C893" t="s">
        <v>13026</v>
      </c>
      <c r="L893" s="3">
        <v>2819.5440862999999</v>
      </c>
    </row>
    <row r="894" spans="1:12" x14ac:dyDescent="0.25">
      <c r="D894" t="s">
        <v>13027</v>
      </c>
      <c r="F894" t="s">
        <v>54</v>
      </c>
      <c r="G894" t="s">
        <v>29</v>
      </c>
      <c r="H894" t="s">
        <v>188</v>
      </c>
      <c r="I894" t="s">
        <v>3223</v>
      </c>
      <c r="J894" t="s">
        <v>13028</v>
      </c>
      <c r="K894" t="s">
        <v>2149</v>
      </c>
      <c r="L894" s="3">
        <v>2819.5440862999999</v>
      </c>
    </row>
    <row r="895" spans="1:12" x14ac:dyDescent="0.25">
      <c r="C895" t="s">
        <v>13029</v>
      </c>
      <c r="L895">
        <v>1860.3659377000001</v>
      </c>
    </row>
    <row r="896" spans="1:12" x14ac:dyDescent="0.25">
      <c r="D896" t="s">
        <v>13030</v>
      </c>
      <c r="F896" t="s">
        <v>54</v>
      </c>
      <c r="G896" t="s">
        <v>29</v>
      </c>
      <c r="H896" t="s">
        <v>20</v>
      </c>
      <c r="I896" t="s">
        <v>2141</v>
      </c>
      <c r="J896" t="s">
        <v>13028</v>
      </c>
      <c r="K896" t="s">
        <v>18</v>
      </c>
      <c r="L896">
        <v>1860.3659377000001</v>
      </c>
    </row>
    <row r="897" spans="1:12" x14ac:dyDescent="0.25">
      <c r="A897" t="s">
        <v>250</v>
      </c>
      <c r="L897" s="3">
        <v>8573.6350629000008</v>
      </c>
    </row>
    <row r="898" spans="1:12" x14ac:dyDescent="0.25">
      <c r="C898" t="s">
        <v>13031</v>
      </c>
      <c r="L898">
        <v>1773.1554779999999</v>
      </c>
    </row>
    <row r="899" spans="1:12" x14ac:dyDescent="0.25">
      <c r="D899" t="s">
        <v>13032</v>
      </c>
      <c r="F899" t="s">
        <v>250</v>
      </c>
      <c r="G899" t="s">
        <v>29</v>
      </c>
      <c r="H899" t="s">
        <v>20</v>
      </c>
      <c r="I899" t="s">
        <v>2156</v>
      </c>
      <c r="J899" t="s">
        <v>13033</v>
      </c>
      <c r="K899" t="s">
        <v>18</v>
      </c>
      <c r="L899">
        <v>1773.1554779999999</v>
      </c>
    </row>
    <row r="900" spans="1:12" x14ac:dyDescent="0.25">
      <c r="C900" t="s">
        <v>13034</v>
      </c>
      <c r="L900" s="3">
        <v>2216.4443474999998</v>
      </c>
    </row>
    <row r="901" spans="1:12" x14ac:dyDescent="0.25">
      <c r="D901" t="s">
        <v>13035</v>
      </c>
      <c r="F901" t="s">
        <v>250</v>
      </c>
      <c r="G901" t="s">
        <v>29</v>
      </c>
      <c r="H901" t="s">
        <v>63</v>
      </c>
      <c r="I901" t="s">
        <v>2137</v>
      </c>
      <c r="J901" t="s">
        <v>13036</v>
      </c>
      <c r="K901" t="s">
        <v>2149</v>
      </c>
      <c r="L901" s="3">
        <v>2216.4443474999998</v>
      </c>
    </row>
    <row r="902" spans="1:12" x14ac:dyDescent="0.25">
      <c r="C902" t="s">
        <v>13037</v>
      </c>
      <c r="L902">
        <v>1773.1554779999999</v>
      </c>
    </row>
    <row r="903" spans="1:12" x14ac:dyDescent="0.25">
      <c r="D903" t="s">
        <v>13038</v>
      </c>
      <c r="F903" t="s">
        <v>250</v>
      </c>
      <c r="G903" t="s">
        <v>29</v>
      </c>
      <c r="H903" t="s">
        <v>20</v>
      </c>
      <c r="I903" t="s">
        <v>2156</v>
      </c>
      <c r="J903" t="s">
        <v>13039</v>
      </c>
      <c r="K903" t="s">
        <v>18</v>
      </c>
      <c r="L903">
        <v>1773.1554779999999</v>
      </c>
    </row>
    <row r="904" spans="1:12" x14ac:dyDescent="0.25">
      <c r="C904" t="s">
        <v>13040</v>
      </c>
      <c r="L904">
        <v>1773.1554779999999</v>
      </c>
    </row>
    <row r="905" spans="1:12" x14ac:dyDescent="0.25">
      <c r="D905" t="s">
        <v>13041</v>
      </c>
      <c r="F905" t="s">
        <v>250</v>
      </c>
      <c r="G905" t="s">
        <v>29</v>
      </c>
      <c r="H905" t="s">
        <v>20</v>
      </c>
      <c r="I905" t="s">
        <v>2141</v>
      </c>
      <c r="J905" t="s">
        <v>13002</v>
      </c>
      <c r="K905" t="s">
        <v>18</v>
      </c>
      <c r="L905">
        <v>1773.1554779999999</v>
      </c>
    </row>
    <row r="906" spans="1:12" x14ac:dyDescent="0.25">
      <c r="C906" t="s">
        <v>13042</v>
      </c>
      <c r="L906">
        <v>1037.7242814000001</v>
      </c>
    </row>
    <row r="907" spans="1:12" x14ac:dyDescent="0.25">
      <c r="D907" t="s">
        <v>13043</v>
      </c>
      <c r="F907" t="s">
        <v>250</v>
      </c>
      <c r="G907" t="s">
        <v>21</v>
      </c>
      <c r="H907" t="s">
        <v>17</v>
      </c>
      <c r="I907" t="s">
        <v>2156</v>
      </c>
      <c r="J907" t="s">
        <v>13044</v>
      </c>
      <c r="K907" t="s">
        <v>2149</v>
      </c>
      <c r="L907">
        <v>1037.7242814000001</v>
      </c>
    </row>
    <row r="908" spans="1:12" x14ac:dyDescent="0.25">
      <c r="A908" t="s">
        <v>213</v>
      </c>
      <c r="L908" s="3">
        <v>7472.3267482000001</v>
      </c>
    </row>
    <row r="909" spans="1:12" x14ac:dyDescent="0.25">
      <c r="C909" t="s">
        <v>13045</v>
      </c>
      <c r="L909">
        <v>933.94794159999992</v>
      </c>
    </row>
    <row r="910" spans="1:12" x14ac:dyDescent="0.25">
      <c r="D910" t="s">
        <v>13046</v>
      </c>
      <c r="F910" t="s">
        <v>213</v>
      </c>
      <c r="G910" t="s">
        <v>19</v>
      </c>
      <c r="H910" t="s">
        <v>17</v>
      </c>
      <c r="I910" t="s">
        <v>2137</v>
      </c>
      <c r="J910" t="s">
        <v>13047</v>
      </c>
      <c r="K910" t="s">
        <v>2149</v>
      </c>
      <c r="L910">
        <v>933.94794159999992</v>
      </c>
    </row>
    <row r="911" spans="1:12" x14ac:dyDescent="0.25">
      <c r="C911" t="s">
        <v>13048</v>
      </c>
      <c r="L911" s="3">
        <v>2334.869854</v>
      </c>
    </row>
    <row r="912" spans="1:12" x14ac:dyDescent="0.25">
      <c r="D912" t="s">
        <v>13049</v>
      </c>
      <c r="F912" t="s">
        <v>213</v>
      </c>
      <c r="G912" t="s">
        <v>29</v>
      </c>
      <c r="H912" t="s">
        <v>17</v>
      </c>
      <c r="I912" t="s">
        <v>2137</v>
      </c>
      <c r="J912" t="s">
        <v>13050</v>
      </c>
      <c r="K912" t="s">
        <v>2149</v>
      </c>
      <c r="L912" s="3">
        <v>2334.869854</v>
      </c>
    </row>
    <row r="913" spans="1:12" x14ac:dyDescent="0.25">
      <c r="C913" t="s">
        <v>13051</v>
      </c>
      <c r="L913">
        <v>1436.2442022</v>
      </c>
    </row>
    <row r="914" spans="1:12" x14ac:dyDescent="0.25">
      <c r="D914" t="s">
        <v>13052</v>
      </c>
      <c r="F914" t="s">
        <v>213</v>
      </c>
      <c r="G914" t="s">
        <v>21</v>
      </c>
      <c r="H914" t="s">
        <v>63</v>
      </c>
      <c r="I914" t="s">
        <v>2137</v>
      </c>
      <c r="J914" t="s">
        <v>13053</v>
      </c>
      <c r="K914" t="s">
        <v>2149</v>
      </c>
      <c r="L914">
        <v>1436.2442022</v>
      </c>
    </row>
    <row r="915" spans="1:12" x14ac:dyDescent="0.25">
      <c r="C915" t="s">
        <v>13054</v>
      </c>
      <c r="L915" s="3">
        <v>2767.2647504000001</v>
      </c>
    </row>
    <row r="916" spans="1:12" x14ac:dyDescent="0.25">
      <c r="D916" t="s">
        <v>13055</v>
      </c>
      <c r="F916" t="s">
        <v>213</v>
      </c>
      <c r="G916" t="s">
        <v>36</v>
      </c>
      <c r="H916" t="s">
        <v>17</v>
      </c>
      <c r="I916" t="s">
        <v>2144</v>
      </c>
      <c r="J916" t="s">
        <v>13056</v>
      </c>
      <c r="K916" t="s">
        <v>2149</v>
      </c>
      <c r="L916">
        <v>1383.6323752000001</v>
      </c>
    </row>
    <row r="917" spans="1:12" x14ac:dyDescent="0.25">
      <c r="D917" t="s">
        <v>13057</v>
      </c>
      <c r="F917" t="s">
        <v>213</v>
      </c>
      <c r="G917" t="s">
        <v>36</v>
      </c>
      <c r="H917" t="s">
        <v>17</v>
      </c>
      <c r="I917" t="s">
        <v>2144</v>
      </c>
      <c r="J917" t="s">
        <v>13056</v>
      </c>
      <c r="K917" t="s">
        <v>2149</v>
      </c>
      <c r="L917">
        <v>1383.6323752000001</v>
      </c>
    </row>
    <row r="918" spans="1:12" x14ac:dyDescent="0.25">
      <c r="A918" t="s">
        <v>1614</v>
      </c>
      <c r="L918" s="3">
        <v>3886.7427257999998</v>
      </c>
    </row>
    <row r="919" spans="1:12" x14ac:dyDescent="0.25">
      <c r="C919" t="s">
        <v>13058</v>
      </c>
      <c r="L919" s="3">
        <v>2450.4985236000002</v>
      </c>
    </row>
    <row r="920" spans="1:12" x14ac:dyDescent="0.25">
      <c r="D920" t="s">
        <v>13059</v>
      </c>
      <c r="F920" t="s">
        <v>1614</v>
      </c>
      <c r="G920" t="s">
        <v>50</v>
      </c>
      <c r="H920" t="s">
        <v>48</v>
      </c>
      <c r="I920" t="s">
        <v>2156</v>
      </c>
      <c r="J920" t="s">
        <v>13060</v>
      </c>
      <c r="K920" t="s">
        <v>2149</v>
      </c>
      <c r="L920" s="3">
        <v>2450.4985236000002</v>
      </c>
    </row>
    <row r="921" spans="1:12" x14ac:dyDescent="0.25">
      <c r="C921" t="s">
        <v>13061</v>
      </c>
      <c r="L921">
        <v>1436.2442022</v>
      </c>
    </row>
    <row r="922" spans="1:12" x14ac:dyDescent="0.25">
      <c r="D922" t="s">
        <v>13062</v>
      </c>
      <c r="F922" t="s">
        <v>1614</v>
      </c>
      <c r="G922" t="s">
        <v>21</v>
      </c>
      <c r="H922" t="s">
        <v>63</v>
      </c>
      <c r="I922" t="s">
        <v>2137</v>
      </c>
      <c r="J922" t="s">
        <v>13063</v>
      </c>
      <c r="K922" t="s">
        <v>2149</v>
      </c>
      <c r="L922">
        <v>1436.2442022</v>
      </c>
    </row>
    <row r="923" spans="1:12" x14ac:dyDescent="0.25">
      <c r="A923" t="s">
        <v>844</v>
      </c>
      <c r="L923" s="3">
        <v>4630.1928254000004</v>
      </c>
    </row>
    <row r="924" spans="1:12" x14ac:dyDescent="0.25">
      <c r="C924" t="s">
        <v>13064</v>
      </c>
      <c r="L924">
        <v>933.94794159999992</v>
      </c>
    </row>
    <row r="925" spans="1:12" x14ac:dyDescent="0.25">
      <c r="D925" t="s">
        <v>13065</v>
      </c>
      <c r="F925" t="s">
        <v>844</v>
      </c>
      <c r="G925" t="s">
        <v>19</v>
      </c>
      <c r="H925" t="s">
        <v>17</v>
      </c>
      <c r="I925" t="s">
        <v>2137</v>
      </c>
      <c r="J925" t="s">
        <v>13066</v>
      </c>
      <c r="K925" t="s">
        <v>2149</v>
      </c>
      <c r="L925">
        <v>933.94794159999992</v>
      </c>
    </row>
    <row r="926" spans="1:12" x14ac:dyDescent="0.25">
      <c r="C926" t="s">
        <v>13067</v>
      </c>
      <c r="L926" s="3">
        <v>2334.869854</v>
      </c>
    </row>
    <row r="927" spans="1:12" x14ac:dyDescent="0.25">
      <c r="D927" t="s">
        <v>13068</v>
      </c>
      <c r="F927" t="s">
        <v>844</v>
      </c>
      <c r="G927" t="s">
        <v>29</v>
      </c>
      <c r="H927" t="s">
        <v>17</v>
      </c>
      <c r="I927" t="s">
        <v>2137</v>
      </c>
      <c r="J927" t="s">
        <v>13069</v>
      </c>
      <c r="K927" t="s">
        <v>2149</v>
      </c>
      <c r="L927" s="3">
        <v>2334.869854</v>
      </c>
    </row>
    <row r="928" spans="1:12" x14ac:dyDescent="0.25">
      <c r="C928" t="s">
        <v>13070</v>
      </c>
      <c r="L928">
        <v>1361.3750297999998</v>
      </c>
    </row>
    <row r="929" spans="1:12" x14ac:dyDescent="0.25">
      <c r="D929" t="s">
        <v>13071</v>
      </c>
      <c r="F929" t="s">
        <v>844</v>
      </c>
      <c r="G929" t="s">
        <v>21</v>
      </c>
      <c r="H929" t="s">
        <v>48</v>
      </c>
      <c r="I929" t="s">
        <v>2141</v>
      </c>
      <c r="J929" t="s">
        <v>13072</v>
      </c>
      <c r="K929" t="s">
        <v>2149</v>
      </c>
      <c r="L929">
        <v>1361.3750297999998</v>
      </c>
    </row>
    <row r="930" spans="1:12" x14ac:dyDescent="0.25">
      <c r="A930" t="s">
        <v>694</v>
      </c>
      <c r="L930">
        <v>988.32001559999992</v>
      </c>
    </row>
    <row r="931" spans="1:12" x14ac:dyDescent="0.25">
      <c r="C931" t="s">
        <v>13073</v>
      </c>
      <c r="L931">
        <v>354.63109559999998</v>
      </c>
    </row>
    <row r="932" spans="1:12" x14ac:dyDescent="0.25">
      <c r="D932" t="s">
        <v>13074</v>
      </c>
      <c r="F932" t="s">
        <v>694</v>
      </c>
      <c r="G932" t="s">
        <v>10196</v>
      </c>
      <c r="H932" t="s">
        <v>20</v>
      </c>
      <c r="I932" t="s">
        <v>2156</v>
      </c>
      <c r="J932" t="s">
        <v>13075</v>
      </c>
      <c r="K932" t="s">
        <v>18</v>
      </c>
      <c r="L932">
        <v>354.63109559999998</v>
      </c>
    </row>
    <row r="933" spans="1:12" x14ac:dyDescent="0.25">
      <c r="C933" t="s">
        <v>13076</v>
      </c>
      <c r="L933">
        <v>633.68891999999994</v>
      </c>
    </row>
    <row r="934" spans="1:12" x14ac:dyDescent="0.25">
      <c r="D934" t="s">
        <v>13077</v>
      </c>
      <c r="F934" t="s">
        <v>694</v>
      </c>
      <c r="G934" t="s">
        <v>10196</v>
      </c>
      <c r="H934" t="s">
        <v>57</v>
      </c>
      <c r="I934" t="s">
        <v>2152</v>
      </c>
      <c r="J934" t="s">
        <v>13078</v>
      </c>
      <c r="K934" t="s">
        <v>2149</v>
      </c>
      <c r="L934">
        <v>633.68891999999994</v>
      </c>
    </row>
    <row r="935" spans="1:12" x14ac:dyDescent="0.25">
      <c r="A935" t="s">
        <v>251</v>
      </c>
      <c r="L935" s="3">
        <v>2191.703098</v>
      </c>
    </row>
    <row r="936" spans="1:12" x14ac:dyDescent="0.25">
      <c r="C936" t="s">
        <v>13079</v>
      </c>
      <c r="L936" s="3">
        <v>2191.703098</v>
      </c>
    </row>
    <row r="937" spans="1:12" x14ac:dyDescent="0.25">
      <c r="D937" t="s">
        <v>13080</v>
      </c>
      <c r="F937" t="s">
        <v>251</v>
      </c>
      <c r="G937" t="s">
        <v>50</v>
      </c>
      <c r="H937" t="s">
        <v>188</v>
      </c>
      <c r="I937" t="s">
        <v>2141</v>
      </c>
      <c r="J937" t="s">
        <v>13081</v>
      </c>
      <c r="K937" t="s">
        <v>2149</v>
      </c>
      <c r="L937" s="3">
        <v>2191.703098</v>
      </c>
    </row>
    <row r="938" spans="1:12" x14ac:dyDescent="0.25">
      <c r="A938" t="s">
        <v>4569</v>
      </c>
      <c r="L938" s="3">
        <v>2447.525662</v>
      </c>
    </row>
    <row r="939" spans="1:12" x14ac:dyDescent="0.25">
      <c r="C939" t="s">
        <v>13082</v>
      </c>
      <c r="L939" s="3">
        <v>2447.525662</v>
      </c>
    </row>
    <row r="940" spans="1:12" x14ac:dyDescent="0.25">
      <c r="D940" t="s">
        <v>13083</v>
      </c>
      <c r="F940" t="s">
        <v>4569</v>
      </c>
      <c r="G940" t="s">
        <v>36</v>
      </c>
      <c r="H940" t="s">
        <v>63</v>
      </c>
      <c r="I940" t="s">
        <v>2156</v>
      </c>
      <c r="J940" t="s">
        <v>13084</v>
      </c>
      <c r="K940" t="s">
        <v>2149</v>
      </c>
      <c r="L940">
        <v>1223.762831</v>
      </c>
    </row>
    <row r="941" spans="1:12" x14ac:dyDescent="0.25">
      <c r="D941" t="s">
        <v>13085</v>
      </c>
      <c r="F941" t="s">
        <v>4569</v>
      </c>
      <c r="G941" t="s">
        <v>36</v>
      </c>
      <c r="H941" t="s">
        <v>63</v>
      </c>
      <c r="I941" t="s">
        <v>2141</v>
      </c>
      <c r="J941" t="s">
        <v>13084</v>
      </c>
      <c r="K941" t="s">
        <v>2149</v>
      </c>
      <c r="L941">
        <v>1223.762831</v>
      </c>
    </row>
    <row r="942" spans="1:12" x14ac:dyDescent="0.25">
      <c r="A942" t="s">
        <v>427</v>
      </c>
      <c r="L942" s="3">
        <v>19124.125298300001</v>
      </c>
    </row>
    <row r="943" spans="1:12" x14ac:dyDescent="0.25">
      <c r="C943" t="s">
        <v>13086</v>
      </c>
      <c r="L943" s="3">
        <v>4941.6000779999995</v>
      </c>
    </row>
    <row r="944" spans="1:12" x14ac:dyDescent="0.25">
      <c r="D944" t="s">
        <v>13087</v>
      </c>
      <c r="F944" t="s">
        <v>427</v>
      </c>
      <c r="G944" t="s">
        <v>19</v>
      </c>
      <c r="H944" t="s">
        <v>17</v>
      </c>
      <c r="I944" t="s">
        <v>2156</v>
      </c>
      <c r="J944" t="s">
        <v>12317</v>
      </c>
      <c r="K944" t="s">
        <v>2149</v>
      </c>
      <c r="L944">
        <v>494.16000779999996</v>
      </c>
    </row>
    <row r="945" spans="3:12" x14ac:dyDescent="0.25">
      <c r="D945" t="s">
        <v>13088</v>
      </c>
      <c r="F945" t="s">
        <v>427</v>
      </c>
      <c r="G945" t="s">
        <v>19</v>
      </c>
      <c r="H945" t="s">
        <v>17</v>
      </c>
      <c r="I945" t="s">
        <v>2156</v>
      </c>
      <c r="J945" t="s">
        <v>12317</v>
      </c>
      <c r="K945" t="s">
        <v>2149</v>
      </c>
      <c r="L945">
        <v>494.16000779999996</v>
      </c>
    </row>
    <row r="946" spans="3:12" x14ac:dyDescent="0.25">
      <c r="D946" t="s">
        <v>13089</v>
      </c>
      <c r="F946" t="s">
        <v>427</v>
      </c>
      <c r="G946" t="s">
        <v>19</v>
      </c>
      <c r="H946" t="s">
        <v>17</v>
      </c>
      <c r="I946" t="s">
        <v>2156</v>
      </c>
      <c r="J946" t="s">
        <v>12317</v>
      </c>
      <c r="K946" t="s">
        <v>2149</v>
      </c>
      <c r="L946">
        <v>494.16000779999996</v>
      </c>
    </row>
    <row r="947" spans="3:12" x14ac:dyDescent="0.25">
      <c r="D947" t="s">
        <v>13090</v>
      </c>
      <c r="F947" t="s">
        <v>427</v>
      </c>
      <c r="G947" t="s">
        <v>19</v>
      </c>
      <c r="H947" t="s">
        <v>17</v>
      </c>
      <c r="I947" t="s">
        <v>2156</v>
      </c>
      <c r="J947" t="s">
        <v>12317</v>
      </c>
      <c r="K947" t="s">
        <v>2149</v>
      </c>
      <c r="L947">
        <v>494.16000779999996</v>
      </c>
    </row>
    <row r="948" spans="3:12" x14ac:dyDescent="0.25">
      <c r="D948" t="s">
        <v>13091</v>
      </c>
      <c r="F948" t="s">
        <v>427</v>
      </c>
      <c r="G948" t="s">
        <v>19</v>
      </c>
      <c r="H948" t="s">
        <v>17</v>
      </c>
      <c r="I948" t="s">
        <v>2156</v>
      </c>
      <c r="J948" t="s">
        <v>12317</v>
      </c>
      <c r="K948" t="s">
        <v>2149</v>
      </c>
      <c r="L948">
        <v>494.16000779999996</v>
      </c>
    </row>
    <row r="949" spans="3:12" x14ac:dyDescent="0.25">
      <c r="D949" t="s">
        <v>13092</v>
      </c>
      <c r="F949" t="s">
        <v>427</v>
      </c>
      <c r="G949" t="s">
        <v>19</v>
      </c>
      <c r="H949" t="s">
        <v>17</v>
      </c>
      <c r="I949" t="s">
        <v>2156</v>
      </c>
      <c r="J949" t="s">
        <v>12317</v>
      </c>
      <c r="K949" t="s">
        <v>2149</v>
      </c>
      <c r="L949">
        <v>494.16000779999996</v>
      </c>
    </row>
    <row r="950" spans="3:12" x14ac:dyDescent="0.25">
      <c r="D950" t="s">
        <v>13093</v>
      </c>
      <c r="F950" t="s">
        <v>427</v>
      </c>
      <c r="G950" t="s">
        <v>19</v>
      </c>
      <c r="H950" t="s">
        <v>17</v>
      </c>
      <c r="I950" t="s">
        <v>2156</v>
      </c>
      <c r="J950" t="s">
        <v>12317</v>
      </c>
      <c r="K950" t="s">
        <v>2149</v>
      </c>
      <c r="L950">
        <v>494.16000779999996</v>
      </c>
    </row>
    <row r="951" spans="3:12" x14ac:dyDescent="0.25">
      <c r="D951" t="s">
        <v>7810</v>
      </c>
      <c r="F951" t="s">
        <v>427</v>
      </c>
      <c r="G951" t="s">
        <v>19</v>
      </c>
      <c r="H951" t="s">
        <v>17</v>
      </c>
      <c r="I951" t="s">
        <v>2156</v>
      </c>
      <c r="J951" t="s">
        <v>12317</v>
      </c>
      <c r="K951" t="s">
        <v>2149</v>
      </c>
      <c r="L951">
        <v>494.16000779999996</v>
      </c>
    </row>
    <row r="952" spans="3:12" x14ac:dyDescent="0.25">
      <c r="D952" t="s">
        <v>13094</v>
      </c>
      <c r="F952" t="s">
        <v>427</v>
      </c>
      <c r="G952" t="s">
        <v>19</v>
      </c>
      <c r="H952" t="s">
        <v>17</v>
      </c>
      <c r="I952" t="s">
        <v>2156</v>
      </c>
      <c r="J952" t="s">
        <v>12317</v>
      </c>
      <c r="K952" t="s">
        <v>2149</v>
      </c>
      <c r="L952">
        <v>494.16000779999996</v>
      </c>
    </row>
    <row r="953" spans="3:12" x14ac:dyDescent="0.25">
      <c r="D953" t="s">
        <v>13095</v>
      </c>
      <c r="F953" t="s">
        <v>427</v>
      </c>
      <c r="G953" t="s">
        <v>19</v>
      </c>
      <c r="H953" t="s">
        <v>17</v>
      </c>
      <c r="I953" t="s">
        <v>2156</v>
      </c>
      <c r="J953" t="s">
        <v>12317</v>
      </c>
      <c r="K953" t="s">
        <v>2149</v>
      </c>
      <c r="L953">
        <v>494.16000779999996</v>
      </c>
    </row>
    <row r="954" spans="3:12" x14ac:dyDescent="0.25">
      <c r="C954" t="s">
        <v>13096</v>
      </c>
      <c r="L954" s="3">
        <v>8299.0560891999994</v>
      </c>
    </row>
    <row r="955" spans="3:12" x14ac:dyDescent="0.25">
      <c r="D955" t="s">
        <v>13097</v>
      </c>
      <c r="F955" t="s">
        <v>427</v>
      </c>
      <c r="G955" t="s">
        <v>19</v>
      </c>
      <c r="H955" t="s">
        <v>57</v>
      </c>
      <c r="I955" t="s">
        <v>2134</v>
      </c>
      <c r="J955" t="s">
        <v>12317</v>
      </c>
      <c r="K955" t="s">
        <v>2149</v>
      </c>
      <c r="L955">
        <v>1011.5943926</v>
      </c>
    </row>
    <row r="956" spans="3:12" x14ac:dyDescent="0.25">
      <c r="D956" t="s">
        <v>13098</v>
      </c>
      <c r="F956" t="s">
        <v>427</v>
      </c>
      <c r="G956" t="s">
        <v>19</v>
      </c>
      <c r="H956" t="s">
        <v>17</v>
      </c>
      <c r="I956" t="s">
        <v>2246</v>
      </c>
      <c r="J956" t="s">
        <v>12317</v>
      </c>
      <c r="K956" t="s">
        <v>2149</v>
      </c>
      <c r="L956">
        <v>494.16000779999996</v>
      </c>
    </row>
    <row r="957" spans="3:12" x14ac:dyDescent="0.25">
      <c r="D957" t="s">
        <v>13099</v>
      </c>
      <c r="F957" t="s">
        <v>427</v>
      </c>
      <c r="G957" t="s">
        <v>19</v>
      </c>
      <c r="H957" t="s">
        <v>17</v>
      </c>
      <c r="I957" t="s">
        <v>2246</v>
      </c>
      <c r="J957" t="s">
        <v>12317</v>
      </c>
      <c r="K957" t="s">
        <v>2149</v>
      </c>
      <c r="L957">
        <v>494.16000779999996</v>
      </c>
    </row>
    <row r="958" spans="3:12" x14ac:dyDescent="0.25">
      <c r="D958" t="s">
        <v>13100</v>
      </c>
      <c r="F958" t="s">
        <v>427</v>
      </c>
      <c r="G958" t="s">
        <v>19</v>
      </c>
      <c r="H958" t="s">
        <v>17</v>
      </c>
      <c r="I958" t="s">
        <v>2246</v>
      </c>
      <c r="J958" t="s">
        <v>12317</v>
      </c>
      <c r="K958" t="s">
        <v>2149</v>
      </c>
      <c r="L958">
        <v>494.16000779999996</v>
      </c>
    </row>
    <row r="959" spans="3:12" x14ac:dyDescent="0.25">
      <c r="D959" t="s">
        <v>13101</v>
      </c>
      <c r="F959" t="s">
        <v>427</v>
      </c>
      <c r="G959" t="s">
        <v>19</v>
      </c>
      <c r="H959" t="s">
        <v>17</v>
      </c>
      <c r="I959" t="s">
        <v>2156</v>
      </c>
      <c r="J959" t="s">
        <v>12317</v>
      </c>
      <c r="K959" t="s">
        <v>2149</v>
      </c>
      <c r="L959">
        <v>667.13361300000008</v>
      </c>
    </row>
    <row r="960" spans="3:12" x14ac:dyDescent="0.25">
      <c r="D960" t="s">
        <v>13102</v>
      </c>
      <c r="F960" t="s">
        <v>427</v>
      </c>
      <c r="G960" t="s">
        <v>19</v>
      </c>
      <c r="H960" t="s">
        <v>17</v>
      </c>
      <c r="I960" t="s">
        <v>2246</v>
      </c>
      <c r="J960" t="s">
        <v>12317</v>
      </c>
      <c r="K960" t="s">
        <v>2149</v>
      </c>
      <c r="L960">
        <v>494.16000779999996</v>
      </c>
    </row>
    <row r="961" spans="3:12" x14ac:dyDescent="0.25">
      <c r="D961" t="s">
        <v>13103</v>
      </c>
      <c r="F961" t="s">
        <v>427</v>
      </c>
      <c r="G961" t="s">
        <v>19</v>
      </c>
      <c r="H961" t="s">
        <v>17</v>
      </c>
      <c r="I961" t="s">
        <v>2246</v>
      </c>
      <c r="J961" t="s">
        <v>12317</v>
      </c>
      <c r="K961" t="s">
        <v>2149</v>
      </c>
      <c r="L961">
        <v>494.16000779999996</v>
      </c>
    </row>
    <row r="962" spans="3:12" x14ac:dyDescent="0.25">
      <c r="D962" t="s">
        <v>13104</v>
      </c>
      <c r="F962" t="s">
        <v>427</v>
      </c>
      <c r="G962" t="s">
        <v>19</v>
      </c>
      <c r="H962" t="s">
        <v>17</v>
      </c>
      <c r="I962" t="s">
        <v>2246</v>
      </c>
      <c r="J962" t="s">
        <v>12317</v>
      </c>
      <c r="K962" t="s">
        <v>2149</v>
      </c>
      <c r="L962">
        <v>494.16000779999996</v>
      </c>
    </row>
    <row r="963" spans="3:12" x14ac:dyDescent="0.25">
      <c r="D963" t="s">
        <v>13105</v>
      </c>
      <c r="F963" t="s">
        <v>427</v>
      </c>
      <c r="G963" t="s">
        <v>19</v>
      </c>
      <c r="H963" t="s">
        <v>17</v>
      </c>
      <c r="I963" t="s">
        <v>2156</v>
      </c>
      <c r="J963" t="s">
        <v>12317</v>
      </c>
      <c r="K963" t="s">
        <v>2149</v>
      </c>
      <c r="L963">
        <v>667.13361300000008</v>
      </c>
    </row>
    <row r="964" spans="3:12" x14ac:dyDescent="0.25">
      <c r="D964" t="s">
        <v>13106</v>
      </c>
      <c r="F964" t="s">
        <v>427</v>
      </c>
      <c r="G964" t="s">
        <v>19</v>
      </c>
      <c r="H964" t="s">
        <v>17</v>
      </c>
      <c r="I964" t="s">
        <v>2246</v>
      </c>
      <c r="J964" t="s">
        <v>12317</v>
      </c>
      <c r="K964" t="s">
        <v>2149</v>
      </c>
      <c r="L964">
        <v>494.16000779999996</v>
      </c>
    </row>
    <row r="965" spans="3:12" x14ac:dyDescent="0.25">
      <c r="D965" t="s">
        <v>13107</v>
      </c>
      <c r="F965" t="s">
        <v>427</v>
      </c>
      <c r="G965" t="s">
        <v>19</v>
      </c>
      <c r="H965" t="s">
        <v>57</v>
      </c>
      <c r="I965" t="s">
        <v>2134</v>
      </c>
      <c r="J965" t="s">
        <v>12317</v>
      </c>
      <c r="K965" t="s">
        <v>2149</v>
      </c>
      <c r="L965">
        <v>1011.5943926</v>
      </c>
    </row>
    <row r="966" spans="3:12" x14ac:dyDescent="0.25">
      <c r="D966" t="s">
        <v>13108</v>
      </c>
      <c r="F966" t="s">
        <v>427</v>
      </c>
      <c r="G966" t="s">
        <v>19</v>
      </c>
      <c r="H966" t="s">
        <v>17</v>
      </c>
      <c r="I966" t="s">
        <v>2246</v>
      </c>
      <c r="J966" t="s">
        <v>12317</v>
      </c>
      <c r="K966" t="s">
        <v>2149</v>
      </c>
      <c r="L966">
        <v>494.16000779999996</v>
      </c>
    </row>
    <row r="967" spans="3:12" x14ac:dyDescent="0.25">
      <c r="D967" t="s">
        <v>13109</v>
      </c>
      <c r="F967" t="s">
        <v>427</v>
      </c>
      <c r="G967" t="s">
        <v>19</v>
      </c>
      <c r="H967" t="s">
        <v>17</v>
      </c>
      <c r="I967" t="s">
        <v>2246</v>
      </c>
      <c r="J967" t="s">
        <v>12317</v>
      </c>
      <c r="K967" t="s">
        <v>2149</v>
      </c>
      <c r="L967">
        <v>494.16000779999996</v>
      </c>
    </row>
    <row r="968" spans="3:12" x14ac:dyDescent="0.25">
      <c r="D968" t="s">
        <v>13110</v>
      </c>
      <c r="F968" t="s">
        <v>427</v>
      </c>
      <c r="G968" t="s">
        <v>19</v>
      </c>
      <c r="H968" t="s">
        <v>17</v>
      </c>
      <c r="I968" t="s">
        <v>2246</v>
      </c>
      <c r="J968" t="s">
        <v>12317</v>
      </c>
      <c r="K968" t="s">
        <v>2149</v>
      </c>
      <c r="L968">
        <v>494.16000779999996</v>
      </c>
    </row>
    <row r="969" spans="3:12" x14ac:dyDescent="0.25">
      <c r="C969" t="s">
        <v>13111</v>
      </c>
      <c r="L969" s="3">
        <v>4493.9888241999997</v>
      </c>
    </row>
    <row r="970" spans="3:12" x14ac:dyDescent="0.25">
      <c r="D970" t="s">
        <v>13112</v>
      </c>
      <c r="F970" t="s">
        <v>427</v>
      </c>
      <c r="G970" t="s">
        <v>19</v>
      </c>
      <c r="H970" t="s">
        <v>57</v>
      </c>
      <c r="I970" t="s">
        <v>2307</v>
      </c>
      <c r="J970" t="s">
        <v>12317</v>
      </c>
      <c r="K970" t="s">
        <v>2149</v>
      </c>
      <c r="L970">
        <v>1011.5943926</v>
      </c>
    </row>
    <row r="971" spans="3:12" x14ac:dyDescent="0.25">
      <c r="D971" t="s">
        <v>13113</v>
      </c>
      <c r="F971" t="s">
        <v>427</v>
      </c>
      <c r="G971" t="s">
        <v>19</v>
      </c>
      <c r="H971" t="s">
        <v>17</v>
      </c>
      <c r="I971" t="s">
        <v>2156</v>
      </c>
      <c r="J971" t="s">
        <v>12317</v>
      </c>
      <c r="K971" t="s">
        <v>2149</v>
      </c>
      <c r="L971">
        <v>494.16000779999996</v>
      </c>
    </row>
    <row r="972" spans="3:12" x14ac:dyDescent="0.25">
      <c r="D972" t="s">
        <v>13114</v>
      </c>
      <c r="F972" t="s">
        <v>427</v>
      </c>
      <c r="G972" t="s">
        <v>19</v>
      </c>
      <c r="H972" t="s">
        <v>17</v>
      </c>
      <c r="I972" t="s">
        <v>2156</v>
      </c>
      <c r="J972" t="s">
        <v>12317</v>
      </c>
      <c r="K972" t="s">
        <v>2149</v>
      </c>
      <c r="L972">
        <v>494.16000779999996</v>
      </c>
    </row>
    <row r="973" spans="3:12" x14ac:dyDescent="0.25">
      <c r="D973" t="s">
        <v>13115</v>
      </c>
      <c r="F973" t="s">
        <v>427</v>
      </c>
      <c r="G973" t="s">
        <v>19</v>
      </c>
      <c r="H973" t="s">
        <v>57</v>
      </c>
      <c r="I973" t="s">
        <v>2307</v>
      </c>
      <c r="J973" t="s">
        <v>12317</v>
      </c>
      <c r="K973" t="s">
        <v>2149</v>
      </c>
      <c r="L973">
        <v>1011.5943926</v>
      </c>
    </row>
    <row r="974" spans="3:12" x14ac:dyDescent="0.25">
      <c r="D974" t="s">
        <v>13116</v>
      </c>
      <c r="F974" t="s">
        <v>427</v>
      </c>
      <c r="G974" t="s">
        <v>19</v>
      </c>
      <c r="H974" t="s">
        <v>17</v>
      </c>
      <c r="I974" t="s">
        <v>2156</v>
      </c>
      <c r="J974" t="s">
        <v>12317</v>
      </c>
      <c r="K974" t="s">
        <v>2149</v>
      </c>
      <c r="L974">
        <v>494.16000779999996</v>
      </c>
    </row>
    <row r="975" spans="3:12" x14ac:dyDescent="0.25">
      <c r="D975" t="s">
        <v>13117</v>
      </c>
      <c r="F975" t="s">
        <v>427</v>
      </c>
      <c r="G975" t="s">
        <v>19</v>
      </c>
      <c r="H975" t="s">
        <v>17</v>
      </c>
      <c r="I975" t="s">
        <v>2156</v>
      </c>
      <c r="J975" t="s">
        <v>12317</v>
      </c>
      <c r="K975" t="s">
        <v>2149</v>
      </c>
      <c r="L975">
        <v>494.16000779999996</v>
      </c>
    </row>
    <row r="976" spans="3:12" x14ac:dyDescent="0.25">
      <c r="D976" t="s">
        <v>13118</v>
      </c>
      <c r="F976" t="s">
        <v>427</v>
      </c>
      <c r="G976" t="s">
        <v>19</v>
      </c>
      <c r="H976" t="s">
        <v>17</v>
      </c>
      <c r="I976" t="s">
        <v>2156</v>
      </c>
      <c r="J976" t="s">
        <v>12317</v>
      </c>
      <c r="K976" t="s">
        <v>2149</v>
      </c>
      <c r="L976">
        <v>494.16000779999996</v>
      </c>
    </row>
    <row r="977" spans="1:12" x14ac:dyDescent="0.25">
      <c r="C977" t="s">
        <v>13119</v>
      </c>
      <c r="L977">
        <v>771.75095969999995</v>
      </c>
    </row>
    <row r="978" spans="1:12" x14ac:dyDescent="0.25">
      <c r="D978" t="s">
        <v>13120</v>
      </c>
      <c r="F978" t="s">
        <v>427</v>
      </c>
      <c r="G978" t="s">
        <v>21</v>
      </c>
      <c r="H978" t="s">
        <v>20</v>
      </c>
      <c r="I978" t="s">
        <v>2156</v>
      </c>
      <c r="J978" t="s">
        <v>13121</v>
      </c>
      <c r="K978" t="s">
        <v>18</v>
      </c>
      <c r="L978">
        <v>771.75095969999995</v>
      </c>
    </row>
    <row r="979" spans="1:12" x14ac:dyDescent="0.25">
      <c r="C979" t="s">
        <v>13122</v>
      </c>
      <c r="L979">
        <v>617.72934719999989</v>
      </c>
    </row>
    <row r="980" spans="1:12" x14ac:dyDescent="0.25">
      <c r="D980" t="s">
        <v>13123</v>
      </c>
      <c r="F980" t="s">
        <v>427</v>
      </c>
      <c r="G980" t="s">
        <v>19</v>
      </c>
      <c r="H980" t="s">
        <v>17</v>
      </c>
      <c r="I980" t="s">
        <v>2137</v>
      </c>
      <c r="J980" t="s">
        <v>13124</v>
      </c>
      <c r="K980" t="s">
        <v>2149</v>
      </c>
      <c r="L980">
        <v>617.72934719999989</v>
      </c>
    </row>
    <row r="981" spans="1:12" x14ac:dyDescent="0.25">
      <c r="A981" t="s">
        <v>1582</v>
      </c>
      <c r="L981" s="3">
        <v>8299.0560891999994</v>
      </c>
    </row>
    <row r="982" spans="1:12" x14ac:dyDescent="0.25">
      <c r="C982" t="s">
        <v>13125</v>
      </c>
      <c r="L982" s="3">
        <v>4149.5280445999997</v>
      </c>
    </row>
    <row r="983" spans="1:12" x14ac:dyDescent="0.25">
      <c r="D983" t="s">
        <v>13126</v>
      </c>
      <c r="F983" t="s">
        <v>1582</v>
      </c>
      <c r="G983" t="s">
        <v>10196</v>
      </c>
      <c r="H983" t="s">
        <v>17</v>
      </c>
      <c r="I983" t="s">
        <v>2246</v>
      </c>
      <c r="J983" t="s">
        <v>12317</v>
      </c>
      <c r="K983" t="s">
        <v>2149</v>
      </c>
      <c r="L983">
        <v>247.08000389999998</v>
      </c>
    </row>
    <row r="984" spans="1:12" x14ac:dyDescent="0.25">
      <c r="D984" t="s">
        <v>13127</v>
      </c>
      <c r="F984" t="s">
        <v>1582</v>
      </c>
      <c r="G984" t="s">
        <v>10196</v>
      </c>
      <c r="H984" t="s">
        <v>17</v>
      </c>
      <c r="I984" t="s">
        <v>2246</v>
      </c>
      <c r="J984" t="s">
        <v>12317</v>
      </c>
      <c r="K984" t="s">
        <v>2149</v>
      </c>
      <c r="L984">
        <v>247.08000389999998</v>
      </c>
    </row>
    <row r="985" spans="1:12" x14ac:dyDescent="0.25">
      <c r="D985" t="s">
        <v>13128</v>
      </c>
      <c r="F985" t="s">
        <v>1582</v>
      </c>
      <c r="G985" t="s">
        <v>10196</v>
      </c>
      <c r="H985" t="s">
        <v>57</v>
      </c>
      <c r="I985" t="s">
        <v>2134</v>
      </c>
      <c r="J985" t="s">
        <v>12317</v>
      </c>
      <c r="K985" t="s">
        <v>2149</v>
      </c>
      <c r="L985">
        <v>505.7971963</v>
      </c>
    </row>
    <row r="986" spans="1:12" x14ac:dyDescent="0.25">
      <c r="D986" t="s">
        <v>13129</v>
      </c>
      <c r="F986" t="s">
        <v>1582</v>
      </c>
      <c r="G986" t="s">
        <v>10196</v>
      </c>
      <c r="H986" t="s">
        <v>17</v>
      </c>
      <c r="I986" t="s">
        <v>2246</v>
      </c>
      <c r="J986" t="s">
        <v>12317</v>
      </c>
      <c r="K986" t="s">
        <v>2149</v>
      </c>
      <c r="L986">
        <v>247.08000389999998</v>
      </c>
    </row>
    <row r="987" spans="1:12" x14ac:dyDescent="0.25">
      <c r="D987" t="s">
        <v>13130</v>
      </c>
      <c r="F987" t="s">
        <v>1582</v>
      </c>
      <c r="G987" t="s">
        <v>10196</v>
      </c>
      <c r="H987" t="s">
        <v>17</v>
      </c>
      <c r="I987" t="s">
        <v>2246</v>
      </c>
      <c r="J987" t="s">
        <v>12317</v>
      </c>
      <c r="K987" t="s">
        <v>2149</v>
      </c>
      <c r="L987">
        <v>247.08000389999998</v>
      </c>
    </row>
    <row r="988" spans="1:12" x14ac:dyDescent="0.25">
      <c r="D988" t="s">
        <v>13131</v>
      </c>
      <c r="F988" t="s">
        <v>1582</v>
      </c>
      <c r="G988" t="s">
        <v>10196</v>
      </c>
      <c r="H988" t="s">
        <v>17</v>
      </c>
      <c r="I988" t="s">
        <v>2156</v>
      </c>
      <c r="J988" t="s">
        <v>12317</v>
      </c>
      <c r="K988" t="s">
        <v>2149</v>
      </c>
      <c r="L988">
        <v>333.56680650000004</v>
      </c>
    </row>
    <row r="989" spans="1:12" x14ac:dyDescent="0.25">
      <c r="D989" t="s">
        <v>13132</v>
      </c>
      <c r="F989" t="s">
        <v>1582</v>
      </c>
      <c r="G989" t="s">
        <v>10196</v>
      </c>
      <c r="H989" t="s">
        <v>17</v>
      </c>
      <c r="I989" t="s">
        <v>2246</v>
      </c>
      <c r="J989" t="s">
        <v>12317</v>
      </c>
      <c r="K989" t="s">
        <v>2149</v>
      </c>
      <c r="L989">
        <v>247.08000389999998</v>
      </c>
    </row>
    <row r="990" spans="1:12" x14ac:dyDescent="0.25">
      <c r="D990" t="s">
        <v>13133</v>
      </c>
      <c r="F990" t="s">
        <v>1582</v>
      </c>
      <c r="G990" t="s">
        <v>10196</v>
      </c>
      <c r="H990" t="s">
        <v>17</v>
      </c>
      <c r="I990" t="s">
        <v>2246</v>
      </c>
      <c r="J990" t="s">
        <v>12317</v>
      </c>
      <c r="K990" t="s">
        <v>2149</v>
      </c>
      <c r="L990">
        <v>247.08000389999998</v>
      </c>
    </row>
    <row r="991" spans="1:12" x14ac:dyDescent="0.25">
      <c r="D991" t="s">
        <v>13134</v>
      </c>
      <c r="F991" t="s">
        <v>1582</v>
      </c>
      <c r="G991" t="s">
        <v>10196</v>
      </c>
      <c r="H991" t="s">
        <v>17</v>
      </c>
      <c r="I991" t="s">
        <v>2156</v>
      </c>
      <c r="J991" t="s">
        <v>12317</v>
      </c>
      <c r="K991" t="s">
        <v>2149</v>
      </c>
      <c r="L991">
        <v>333.56680650000004</v>
      </c>
    </row>
    <row r="992" spans="1:12" x14ac:dyDescent="0.25">
      <c r="D992" t="s">
        <v>13135</v>
      </c>
      <c r="F992" t="s">
        <v>1582</v>
      </c>
      <c r="G992" t="s">
        <v>10196</v>
      </c>
      <c r="H992" t="s">
        <v>17</v>
      </c>
      <c r="I992" t="s">
        <v>2246</v>
      </c>
      <c r="J992" t="s">
        <v>12317</v>
      </c>
      <c r="K992" t="s">
        <v>2149</v>
      </c>
      <c r="L992">
        <v>247.08000389999998</v>
      </c>
    </row>
    <row r="993" spans="3:12" x14ac:dyDescent="0.25">
      <c r="D993" t="s">
        <v>13136</v>
      </c>
      <c r="F993" t="s">
        <v>1582</v>
      </c>
      <c r="G993" t="s">
        <v>10196</v>
      </c>
      <c r="H993" t="s">
        <v>17</v>
      </c>
      <c r="I993" t="s">
        <v>2246</v>
      </c>
      <c r="J993" t="s">
        <v>12317</v>
      </c>
      <c r="K993" t="s">
        <v>2149</v>
      </c>
      <c r="L993">
        <v>247.08000389999998</v>
      </c>
    </row>
    <row r="994" spans="3:12" x14ac:dyDescent="0.25">
      <c r="D994" t="s">
        <v>13137</v>
      </c>
      <c r="F994" t="s">
        <v>1582</v>
      </c>
      <c r="G994" t="s">
        <v>10196</v>
      </c>
      <c r="H994" t="s">
        <v>17</v>
      </c>
      <c r="I994" t="s">
        <v>2246</v>
      </c>
      <c r="J994" t="s">
        <v>12317</v>
      </c>
      <c r="K994" t="s">
        <v>2149</v>
      </c>
      <c r="L994">
        <v>247.08000389999998</v>
      </c>
    </row>
    <row r="995" spans="3:12" x14ac:dyDescent="0.25">
      <c r="D995" t="s">
        <v>13138</v>
      </c>
      <c r="F995" t="s">
        <v>1582</v>
      </c>
      <c r="G995" t="s">
        <v>10196</v>
      </c>
      <c r="H995" t="s">
        <v>57</v>
      </c>
      <c r="I995" t="s">
        <v>2134</v>
      </c>
      <c r="J995" t="s">
        <v>12317</v>
      </c>
      <c r="K995" t="s">
        <v>2149</v>
      </c>
      <c r="L995">
        <v>505.7971963</v>
      </c>
    </row>
    <row r="996" spans="3:12" x14ac:dyDescent="0.25">
      <c r="D996" t="s">
        <v>13139</v>
      </c>
      <c r="F996" t="s">
        <v>1582</v>
      </c>
      <c r="G996" t="s">
        <v>10196</v>
      </c>
      <c r="H996" t="s">
        <v>17</v>
      </c>
      <c r="I996" t="s">
        <v>2246</v>
      </c>
      <c r="J996" t="s">
        <v>12317</v>
      </c>
      <c r="K996" t="s">
        <v>2149</v>
      </c>
      <c r="L996">
        <v>247.08000389999998</v>
      </c>
    </row>
    <row r="997" spans="3:12" x14ac:dyDescent="0.25">
      <c r="C997" t="s">
        <v>13140</v>
      </c>
      <c r="L997" s="3">
        <v>4149.5280445999997</v>
      </c>
    </row>
    <row r="998" spans="3:12" x14ac:dyDescent="0.25">
      <c r="D998" t="s">
        <v>13141</v>
      </c>
      <c r="F998" t="s">
        <v>1582</v>
      </c>
      <c r="G998" t="s">
        <v>10196</v>
      </c>
      <c r="H998" t="s">
        <v>17</v>
      </c>
      <c r="I998" t="s">
        <v>2246</v>
      </c>
      <c r="J998" t="s">
        <v>12317</v>
      </c>
      <c r="K998" t="s">
        <v>2149</v>
      </c>
      <c r="L998">
        <v>247.08000389999998</v>
      </c>
    </row>
    <row r="999" spans="3:12" x14ac:dyDescent="0.25">
      <c r="D999" t="s">
        <v>13142</v>
      </c>
      <c r="F999" t="s">
        <v>1582</v>
      </c>
      <c r="G999" t="s">
        <v>10196</v>
      </c>
      <c r="H999" t="s">
        <v>17</v>
      </c>
      <c r="I999" t="s">
        <v>2246</v>
      </c>
      <c r="J999" t="s">
        <v>12317</v>
      </c>
      <c r="K999" t="s">
        <v>2149</v>
      </c>
      <c r="L999">
        <v>247.08000389999998</v>
      </c>
    </row>
    <row r="1000" spans="3:12" x14ac:dyDescent="0.25">
      <c r="D1000" t="s">
        <v>13143</v>
      </c>
      <c r="F1000" t="s">
        <v>1582</v>
      </c>
      <c r="G1000" t="s">
        <v>10196</v>
      </c>
      <c r="H1000" t="s">
        <v>17</v>
      </c>
      <c r="I1000" t="s">
        <v>2246</v>
      </c>
      <c r="J1000" t="s">
        <v>12317</v>
      </c>
      <c r="K1000" t="s">
        <v>2149</v>
      </c>
      <c r="L1000">
        <v>247.08000389999998</v>
      </c>
    </row>
    <row r="1001" spans="3:12" x14ac:dyDescent="0.25">
      <c r="D1001" t="s">
        <v>13144</v>
      </c>
      <c r="F1001" t="s">
        <v>1582</v>
      </c>
      <c r="G1001" t="s">
        <v>10196</v>
      </c>
      <c r="H1001" t="s">
        <v>17</v>
      </c>
      <c r="I1001" t="s">
        <v>2246</v>
      </c>
      <c r="J1001" t="s">
        <v>12317</v>
      </c>
      <c r="K1001" t="s">
        <v>2149</v>
      </c>
      <c r="L1001">
        <v>247.08000389999998</v>
      </c>
    </row>
    <row r="1002" spans="3:12" x14ac:dyDescent="0.25">
      <c r="D1002" t="s">
        <v>13145</v>
      </c>
      <c r="F1002" t="s">
        <v>1582</v>
      </c>
      <c r="G1002" t="s">
        <v>10196</v>
      </c>
      <c r="H1002" t="s">
        <v>17</v>
      </c>
      <c r="I1002" t="s">
        <v>2246</v>
      </c>
      <c r="J1002" t="s">
        <v>12317</v>
      </c>
      <c r="K1002" t="s">
        <v>2149</v>
      </c>
      <c r="L1002">
        <v>247.08000389999998</v>
      </c>
    </row>
    <row r="1003" spans="3:12" x14ac:dyDescent="0.25">
      <c r="D1003" t="s">
        <v>13146</v>
      </c>
      <c r="F1003" t="s">
        <v>1582</v>
      </c>
      <c r="G1003" t="s">
        <v>10196</v>
      </c>
      <c r="H1003" t="s">
        <v>17</v>
      </c>
      <c r="I1003" t="s">
        <v>2246</v>
      </c>
      <c r="J1003" t="s">
        <v>12317</v>
      </c>
      <c r="K1003" t="s">
        <v>2149</v>
      </c>
      <c r="L1003">
        <v>247.08000389999998</v>
      </c>
    </row>
    <row r="1004" spans="3:12" x14ac:dyDescent="0.25">
      <c r="D1004" t="s">
        <v>13147</v>
      </c>
      <c r="F1004" t="s">
        <v>1582</v>
      </c>
      <c r="G1004" t="s">
        <v>10196</v>
      </c>
      <c r="H1004" t="s">
        <v>57</v>
      </c>
      <c r="I1004" t="s">
        <v>2134</v>
      </c>
      <c r="J1004" t="s">
        <v>12317</v>
      </c>
      <c r="K1004" t="s">
        <v>2149</v>
      </c>
      <c r="L1004">
        <v>505.7971963</v>
      </c>
    </row>
    <row r="1005" spans="3:12" x14ac:dyDescent="0.25">
      <c r="D1005" t="s">
        <v>13148</v>
      </c>
      <c r="F1005" t="s">
        <v>1582</v>
      </c>
      <c r="G1005" t="s">
        <v>10196</v>
      </c>
      <c r="H1005" t="s">
        <v>17</v>
      </c>
      <c r="I1005" t="s">
        <v>2246</v>
      </c>
      <c r="J1005" t="s">
        <v>12317</v>
      </c>
      <c r="K1005" t="s">
        <v>2149</v>
      </c>
      <c r="L1005">
        <v>247.08000389999998</v>
      </c>
    </row>
    <row r="1006" spans="3:12" x14ac:dyDescent="0.25">
      <c r="D1006" t="s">
        <v>13149</v>
      </c>
      <c r="F1006" t="s">
        <v>1582</v>
      </c>
      <c r="G1006" t="s">
        <v>10196</v>
      </c>
      <c r="H1006" t="s">
        <v>57</v>
      </c>
      <c r="I1006" t="s">
        <v>2134</v>
      </c>
      <c r="J1006" t="s">
        <v>12317</v>
      </c>
      <c r="K1006" t="s">
        <v>2149</v>
      </c>
      <c r="L1006">
        <v>505.7971963</v>
      </c>
    </row>
    <row r="1007" spans="3:12" x14ac:dyDescent="0.25">
      <c r="D1007" t="s">
        <v>13150</v>
      </c>
      <c r="F1007" t="s">
        <v>1582</v>
      </c>
      <c r="G1007" t="s">
        <v>10196</v>
      </c>
      <c r="H1007" t="s">
        <v>17</v>
      </c>
      <c r="I1007" t="s">
        <v>2156</v>
      </c>
      <c r="J1007" t="s">
        <v>12317</v>
      </c>
      <c r="K1007" t="s">
        <v>2149</v>
      </c>
      <c r="L1007">
        <v>333.56680650000004</v>
      </c>
    </row>
    <row r="1008" spans="3:12" x14ac:dyDescent="0.25">
      <c r="D1008" t="s">
        <v>13151</v>
      </c>
      <c r="F1008" t="s">
        <v>1582</v>
      </c>
      <c r="G1008" t="s">
        <v>10196</v>
      </c>
      <c r="H1008" t="s">
        <v>17</v>
      </c>
      <c r="I1008" t="s">
        <v>2156</v>
      </c>
      <c r="J1008" t="s">
        <v>12317</v>
      </c>
      <c r="K1008" t="s">
        <v>2149</v>
      </c>
      <c r="L1008">
        <v>333.56680650000004</v>
      </c>
    </row>
    <row r="1009" spans="1:12" x14ac:dyDescent="0.25">
      <c r="D1009" t="s">
        <v>13152</v>
      </c>
      <c r="F1009" t="s">
        <v>1582</v>
      </c>
      <c r="G1009" t="s">
        <v>10196</v>
      </c>
      <c r="H1009" t="s">
        <v>17</v>
      </c>
      <c r="I1009" t="s">
        <v>2246</v>
      </c>
      <c r="J1009" t="s">
        <v>12317</v>
      </c>
      <c r="K1009" t="s">
        <v>2149</v>
      </c>
      <c r="L1009">
        <v>247.08000389999998</v>
      </c>
    </row>
    <row r="1010" spans="1:12" x14ac:dyDescent="0.25">
      <c r="D1010" t="s">
        <v>13153</v>
      </c>
      <c r="F1010" t="s">
        <v>1582</v>
      </c>
      <c r="G1010" t="s">
        <v>10196</v>
      </c>
      <c r="H1010" t="s">
        <v>17</v>
      </c>
      <c r="I1010" t="s">
        <v>2246</v>
      </c>
      <c r="J1010" t="s">
        <v>12317</v>
      </c>
      <c r="K1010" t="s">
        <v>2149</v>
      </c>
      <c r="L1010">
        <v>247.08000389999998</v>
      </c>
    </row>
    <row r="1011" spans="1:12" x14ac:dyDescent="0.25">
      <c r="D1011" t="s">
        <v>13154</v>
      </c>
      <c r="F1011" t="s">
        <v>1582</v>
      </c>
      <c r="G1011" t="s">
        <v>10196</v>
      </c>
      <c r="H1011" t="s">
        <v>17</v>
      </c>
      <c r="I1011" t="s">
        <v>2246</v>
      </c>
      <c r="J1011" t="s">
        <v>12317</v>
      </c>
      <c r="K1011" t="s">
        <v>2149</v>
      </c>
      <c r="L1011">
        <v>247.08000389999998</v>
      </c>
    </row>
    <row r="1012" spans="1:12" x14ac:dyDescent="0.25">
      <c r="A1012" t="s">
        <v>428</v>
      </c>
      <c r="L1012">
        <v>988.32001559999992</v>
      </c>
    </row>
    <row r="1013" spans="1:12" x14ac:dyDescent="0.25">
      <c r="C1013" t="s">
        <v>13155</v>
      </c>
      <c r="L1013">
        <v>988.32001559999992</v>
      </c>
    </row>
    <row r="1014" spans="1:12" x14ac:dyDescent="0.25">
      <c r="D1014" t="s">
        <v>13156</v>
      </c>
      <c r="F1014" t="s">
        <v>428</v>
      </c>
      <c r="G1014" t="s">
        <v>19</v>
      </c>
      <c r="H1014" t="s">
        <v>17</v>
      </c>
      <c r="I1014" t="s">
        <v>2156</v>
      </c>
      <c r="J1014" t="s">
        <v>13157</v>
      </c>
      <c r="K1014" t="s">
        <v>2149</v>
      </c>
      <c r="L1014">
        <v>494.16000779999996</v>
      </c>
    </row>
    <row r="1015" spans="1:12" x14ac:dyDescent="0.25">
      <c r="D1015" t="s">
        <v>13158</v>
      </c>
      <c r="F1015" t="s">
        <v>428</v>
      </c>
      <c r="G1015" t="s">
        <v>19</v>
      </c>
      <c r="H1015" t="s">
        <v>17</v>
      </c>
      <c r="I1015" t="s">
        <v>2156</v>
      </c>
      <c r="J1015" t="s">
        <v>13157</v>
      </c>
      <c r="K1015" t="s">
        <v>2149</v>
      </c>
      <c r="L1015">
        <v>494.16000779999996</v>
      </c>
    </row>
    <row r="1016" spans="1:12" x14ac:dyDescent="0.25">
      <c r="L1016" t="e">
        <v>#VALUE!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B9763-22D4-464D-B429-AE0C68E28672}">
  <sheetPr>
    <tabColor rgb="FF00B0F0"/>
  </sheetPr>
  <dimension ref="A1:L216"/>
  <sheetViews>
    <sheetView workbookViewId="0">
      <selection activeCell="L12" sqref="L12"/>
    </sheetView>
  </sheetViews>
  <sheetFormatPr defaultRowHeight="15.75" x14ac:dyDescent="0.25"/>
  <sheetData>
    <row r="1" spans="1:12" x14ac:dyDescent="0.25">
      <c r="A1" t="s">
        <v>2124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</row>
    <row r="3" spans="1:12" x14ac:dyDescent="0.25">
      <c r="L3" s="3"/>
    </row>
    <row r="6" spans="1:12" x14ac:dyDescent="0.25">
      <c r="A6" t="s">
        <v>1483</v>
      </c>
      <c r="L6">
        <v>1632.7268839999999</v>
      </c>
    </row>
    <row r="7" spans="1:12" x14ac:dyDescent="0.25">
      <c r="C7" t="s">
        <v>3272</v>
      </c>
      <c r="L7">
        <v>816.36344199999996</v>
      </c>
    </row>
    <row r="8" spans="1:12" x14ac:dyDescent="0.25">
      <c r="D8" t="s">
        <v>3008</v>
      </c>
      <c r="E8" t="s">
        <v>13214</v>
      </c>
      <c r="F8" t="s">
        <v>1483</v>
      </c>
      <c r="G8" t="s">
        <v>29</v>
      </c>
      <c r="H8" t="s">
        <v>2146</v>
      </c>
      <c r="I8" t="s">
        <v>2156</v>
      </c>
      <c r="J8" t="s">
        <v>13215</v>
      </c>
      <c r="K8" t="s">
        <v>2135</v>
      </c>
      <c r="L8">
        <v>816.36344199999996</v>
      </c>
    </row>
    <row r="9" spans="1:12" x14ac:dyDescent="0.25">
      <c r="C9" t="s">
        <v>3273</v>
      </c>
      <c r="L9">
        <v>816.36344199999996</v>
      </c>
    </row>
    <row r="10" spans="1:12" x14ac:dyDescent="0.25">
      <c r="D10" t="s">
        <v>3006</v>
      </c>
      <c r="E10" t="s">
        <v>13214</v>
      </c>
      <c r="F10" t="s">
        <v>1483</v>
      </c>
      <c r="G10" t="s">
        <v>29</v>
      </c>
      <c r="H10" t="s">
        <v>2146</v>
      </c>
      <c r="I10" t="s">
        <v>2156</v>
      </c>
      <c r="J10" t="s">
        <v>13216</v>
      </c>
      <c r="K10" t="s">
        <v>2135</v>
      </c>
      <c r="L10">
        <v>816.36344199999996</v>
      </c>
    </row>
    <row r="11" spans="1:12" x14ac:dyDescent="0.25">
      <c r="A11" t="s">
        <v>9886</v>
      </c>
      <c r="L11" s="3">
        <v>2052.839168</v>
      </c>
    </row>
    <row r="12" spans="1:12" x14ac:dyDescent="0.25">
      <c r="C12" t="s">
        <v>10729</v>
      </c>
      <c r="L12" s="3">
        <v>2052.839168</v>
      </c>
    </row>
    <row r="13" spans="1:12" x14ac:dyDescent="0.25">
      <c r="D13" t="s">
        <v>10730</v>
      </c>
      <c r="E13" t="s">
        <v>13214</v>
      </c>
      <c r="F13" t="s">
        <v>9886</v>
      </c>
      <c r="G13" t="s">
        <v>29</v>
      </c>
      <c r="H13" t="s">
        <v>63</v>
      </c>
      <c r="I13" t="s">
        <v>2141</v>
      </c>
      <c r="J13" t="s">
        <v>13217</v>
      </c>
      <c r="K13" t="s">
        <v>2135</v>
      </c>
      <c r="L13">
        <v>1047.9337139999998</v>
      </c>
    </row>
    <row r="14" spans="1:12" x14ac:dyDescent="0.25">
      <c r="D14" t="s">
        <v>10731</v>
      </c>
      <c r="E14" t="s">
        <v>13214</v>
      </c>
      <c r="F14" t="s">
        <v>9886</v>
      </c>
      <c r="G14" t="s">
        <v>29</v>
      </c>
      <c r="H14" t="s">
        <v>2146</v>
      </c>
      <c r="I14" t="s">
        <v>2156</v>
      </c>
      <c r="J14" t="s">
        <v>13218</v>
      </c>
      <c r="K14" t="s">
        <v>2135</v>
      </c>
      <c r="L14">
        <v>1004.9054539999998</v>
      </c>
    </row>
    <row r="15" spans="1:12" x14ac:dyDescent="0.25">
      <c r="A15" t="s">
        <v>1869</v>
      </c>
      <c r="L15" s="3">
        <v>5674.3909040999997</v>
      </c>
    </row>
    <row r="16" spans="1:12" x14ac:dyDescent="0.25">
      <c r="C16" t="s">
        <v>9927</v>
      </c>
      <c r="L16">
        <v>1090.1209670999999</v>
      </c>
    </row>
    <row r="17" spans="1:12" x14ac:dyDescent="0.25">
      <c r="D17" t="s">
        <v>9928</v>
      </c>
      <c r="E17" t="s">
        <v>13214</v>
      </c>
      <c r="F17" t="s">
        <v>1869</v>
      </c>
      <c r="G17" t="s">
        <v>21</v>
      </c>
      <c r="H17" t="s">
        <v>2164</v>
      </c>
      <c r="I17" t="s">
        <v>2167</v>
      </c>
      <c r="J17" t="s">
        <v>13219</v>
      </c>
      <c r="K17" t="s">
        <v>2135</v>
      </c>
      <c r="L17">
        <v>1090.1209670999999</v>
      </c>
    </row>
    <row r="18" spans="1:12" x14ac:dyDescent="0.25">
      <c r="C18" t="s">
        <v>2154</v>
      </c>
      <c r="L18">
        <v>753.58129900000006</v>
      </c>
    </row>
    <row r="19" spans="1:12" x14ac:dyDescent="0.25">
      <c r="D19" t="s">
        <v>1872</v>
      </c>
      <c r="E19" t="s">
        <v>13214</v>
      </c>
      <c r="F19" t="s">
        <v>1869</v>
      </c>
      <c r="G19" t="s">
        <v>29</v>
      </c>
      <c r="H19" t="s">
        <v>17</v>
      </c>
      <c r="I19" t="s">
        <v>2156</v>
      </c>
      <c r="J19" t="s">
        <v>1873</v>
      </c>
      <c r="K19" t="s">
        <v>18</v>
      </c>
      <c r="L19">
        <v>753.58129900000006</v>
      </c>
    </row>
    <row r="20" spans="1:12" x14ac:dyDescent="0.25">
      <c r="C20" t="s">
        <v>2157</v>
      </c>
      <c r="L20">
        <v>753.58129900000006</v>
      </c>
    </row>
    <row r="21" spans="1:12" x14ac:dyDescent="0.25">
      <c r="D21" t="s">
        <v>1876</v>
      </c>
      <c r="E21" t="s">
        <v>13214</v>
      </c>
      <c r="F21" t="s">
        <v>1869</v>
      </c>
      <c r="G21" t="s">
        <v>29</v>
      </c>
      <c r="H21" t="s">
        <v>17</v>
      </c>
      <c r="I21" t="s">
        <v>2156</v>
      </c>
      <c r="J21" t="s">
        <v>13220</v>
      </c>
      <c r="K21" t="s">
        <v>18</v>
      </c>
      <c r="L21">
        <v>753.58129900000006</v>
      </c>
    </row>
    <row r="22" spans="1:12" x14ac:dyDescent="0.25">
      <c r="C22" t="s">
        <v>2158</v>
      </c>
      <c r="L22">
        <v>753.58129900000006</v>
      </c>
    </row>
    <row r="23" spans="1:12" x14ac:dyDescent="0.25">
      <c r="D23" t="s">
        <v>1878</v>
      </c>
      <c r="E23" t="s">
        <v>13214</v>
      </c>
      <c r="F23" t="s">
        <v>1869</v>
      </c>
      <c r="G23" t="s">
        <v>29</v>
      </c>
      <c r="H23" t="s">
        <v>17</v>
      </c>
      <c r="I23" t="s">
        <v>2156</v>
      </c>
      <c r="J23" t="s">
        <v>1879</v>
      </c>
      <c r="K23" t="s">
        <v>18</v>
      </c>
      <c r="L23">
        <v>753.58129900000006</v>
      </c>
    </row>
    <row r="24" spans="1:12" x14ac:dyDescent="0.25">
      <c r="C24" t="s">
        <v>2159</v>
      </c>
      <c r="L24">
        <v>753.58129900000006</v>
      </c>
    </row>
    <row r="25" spans="1:12" x14ac:dyDescent="0.25">
      <c r="D25" t="s">
        <v>1868</v>
      </c>
      <c r="E25" t="s">
        <v>13214</v>
      </c>
      <c r="F25" t="s">
        <v>1869</v>
      </c>
      <c r="G25" t="s">
        <v>29</v>
      </c>
      <c r="H25" t="s">
        <v>17</v>
      </c>
      <c r="I25" t="s">
        <v>2156</v>
      </c>
      <c r="J25" t="s">
        <v>1870</v>
      </c>
      <c r="K25" t="s">
        <v>18</v>
      </c>
      <c r="L25">
        <v>753.58129900000006</v>
      </c>
    </row>
    <row r="26" spans="1:12" x14ac:dyDescent="0.25">
      <c r="C26" t="s">
        <v>2160</v>
      </c>
      <c r="L26">
        <v>753.58129900000006</v>
      </c>
    </row>
    <row r="27" spans="1:12" x14ac:dyDescent="0.25">
      <c r="D27" t="s">
        <v>1874</v>
      </c>
      <c r="E27" t="s">
        <v>13214</v>
      </c>
      <c r="F27" t="s">
        <v>1869</v>
      </c>
      <c r="G27" t="s">
        <v>29</v>
      </c>
      <c r="H27" t="s">
        <v>17</v>
      </c>
      <c r="I27" t="s">
        <v>2156</v>
      </c>
      <c r="J27" t="s">
        <v>1875</v>
      </c>
      <c r="K27" t="s">
        <v>18</v>
      </c>
      <c r="L27">
        <v>753.58129900000006</v>
      </c>
    </row>
    <row r="28" spans="1:12" x14ac:dyDescent="0.25">
      <c r="C28" t="s">
        <v>3275</v>
      </c>
      <c r="L28">
        <v>816.36344199999996</v>
      </c>
    </row>
    <row r="29" spans="1:12" x14ac:dyDescent="0.25">
      <c r="D29" t="s">
        <v>3144</v>
      </c>
      <c r="E29" t="s">
        <v>13214</v>
      </c>
      <c r="F29" t="s">
        <v>1869</v>
      </c>
      <c r="G29" t="s">
        <v>29</v>
      </c>
      <c r="H29" t="s">
        <v>2146</v>
      </c>
      <c r="I29" t="s">
        <v>2141</v>
      </c>
      <c r="J29" t="s">
        <v>3145</v>
      </c>
      <c r="K29" t="s">
        <v>2135</v>
      </c>
      <c r="L29">
        <v>816.36344199999996</v>
      </c>
    </row>
    <row r="30" spans="1:12" x14ac:dyDescent="0.25">
      <c r="A30" t="s">
        <v>3113</v>
      </c>
      <c r="L30">
        <v>1180.6563377999998</v>
      </c>
    </row>
    <row r="31" spans="1:12" x14ac:dyDescent="0.25">
      <c r="C31" t="s">
        <v>3274</v>
      </c>
      <c r="L31">
        <v>502.41361039999998</v>
      </c>
    </row>
    <row r="32" spans="1:12" x14ac:dyDescent="0.25">
      <c r="D32" t="s">
        <v>3115</v>
      </c>
      <c r="E32" t="s">
        <v>13214</v>
      </c>
      <c r="F32" t="s">
        <v>3113</v>
      </c>
      <c r="G32" t="s">
        <v>19</v>
      </c>
      <c r="H32" t="s">
        <v>2146</v>
      </c>
      <c r="I32" t="s">
        <v>2141</v>
      </c>
      <c r="J32" t="s">
        <v>13221</v>
      </c>
      <c r="K32" t="s">
        <v>2135</v>
      </c>
      <c r="L32">
        <v>502.41361039999998</v>
      </c>
    </row>
    <row r="33" spans="1:12" x14ac:dyDescent="0.25">
      <c r="C33" t="s">
        <v>3865</v>
      </c>
      <c r="L33">
        <v>678.24272739999992</v>
      </c>
    </row>
    <row r="34" spans="1:12" x14ac:dyDescent="0.25">
      <c r="D34" t="s">
        <v>3581</v>
      </c>
      <c r="E34" t="s">
        <v>13214</v>
      </c>
      <c r="F34" t="s">
        <v>3113</v>
      </c>
      <c r="G34" t="s">
        <v>19</v>
      </c>
      <c r="H34" t="s">
        <v>2146</v>
      </c>
      <c r="I34" t="s">
        <v>2167</v>
      </c>
      <c r="J34" t="s">
        <v>13222</v>
      </c>
      <c r="K34" t="s">
        <v>2135</v>
      </c>
      <c r="L34">
        <v>678.24272739999992</v>
      </c>
    </row>
    <row r="35" spans="1:12" x14ac:dyDescent="0.25">
      <c r="A35" t="s">
        <v>28</v>
      </c>
      <c r="L35">
        <v>1679.5103376</v>
      </c>
    </row>
    <row r="36" spans="1:12" x14ac:dyDescent="0.25">
      <c r="C36" t="s">
        <v>2161</v>
      </c>
      <c r="L36">
        <v>1679.5103376</v>
      </c>
    </row>
    <row r="37" spans="1:12" x14ac:dyDescent="0.25">
      <c r="D37" t="s">
        <v>1007</v>
      </c>
      <c r="E37" t="s">
        <v>2155</v>
      </c>
      <c r="F37" t="s">
        <v>28</v>
      </c>
      <c r="G37" t="s">
        <v>61</v>
      </c>
      <c r="H37" t="s">
        <v>57</v>
      </c>
      <c r="I37" t="s">
        <v>2162</v>
      </c>
      <c r="J37" t="s">
        <v>13223</v>
      </c>
      <c r="K37" t="s">
        <v>2135</v>
      </c>
      <c r="L37">
        <v>1679.5103376</v>
      </c>
    </row>
    <row r="38" spans="1:12" x14ac:dyDescent="0.25">
      <c r="A38" t="s">
        <v>280</v>
      </c>
      <c r="L38">
        <v>1449.856779</v>
      </c>
    </row>
    <row r="39" spans="1:12" x14ac:dyDescent="0.25">
      <c r="C39" t="s">
        <v>10732</v>
      </c>
      <c r="L39">
        <v>1449.856779</v>
      </c>
    </row>
    <row r="40" spans="1:12" x14ac:dyDescent="0.25">
      <c r="D40" t="s">
        <v>10733</v>
      </c>
      <c r="E40" t="s">
        <v>2155</v>
      </c>
      <c r="F40" t="s">
        <v>280</v>
      </c>
      <c r="G40" t="s">
        <v>29</v>
      </c>
      <c r="H40" t="s">
        <v>2133</v>
      </c>
      <c r="I40" t="s">
        <v>2156</v>
      </c>
      <c r="J40" t="s">
        <v>10734</v>
      </c>
      <c r="K40" t="s">
        <v>2135</v>
      </c>
      <c r="L40">
        <v>1449.856779</v>
      </c>
    </row>
    <row r="41" spans="1:12" x14ac:dyDescent="0.25">
      <c r="A41" t="s">
        <v>125</v>
      </c>
      <c r="L41" s="3">
        <v>4055.7655543999995</v>
      </c>
    </row>
    <row r="42" spans="1:12" x14ac:dyDescent="0.25">
      <c r="C42" t="s">
        <v>3276</v>
      </c>
      <c r="L42">
        <v>1210.65877</v>
      </c>
    </row>
    <row r="43" spans="1:12" x14ac:dyDescent="0.25">
      <c r="D43" t="s">
        <v>2891</v>
      </c>
      <c r="E43" t="s">
        <v>2155</v>
      </c>
      <c r="F43" t="s">
        <v>125</v>
      </c>
      <c r="G43" t="s">
        <v>29</v>
      </c>
      <c r="H43" t="s">
        <v>2133</v>
      </c>
      <c r="I43" t="s">
        <v>2141</v>
      </c>
      <c r="J43" t="s">
        <v>2892</v>
      </c>
      <c r="K43" t="s">
        <v>2135</v>
      </c>
      <c r="L43">
        <v>1210.65877</v>
      </c>
    </row>
    <row r="44" spans="1:12" x14ac:dyDescent="0.25">
      <c r="C44" t="s">
        <v>3277</v>
      </c>
      <c r="L44">
        <v>1634.4480143999999</v>
      </c>
    </row>
    <row r="45" spans="1:12" x14ac:dyDescent="0.25">
      <c r="D45" t="s">
        <v>2894</v>
      </c>
      <c r="E45" t="s">
        <v>2155</v>
      </c>
      <c r="F45" t="s">
        <v>125</v>
      </c>
      <c r="G45" t="s">
        <v>29</v>
      </c>
      <c r="H45" t="s">
        <v>63</v>
      </c>
      <c r="I45" t="s">
        <v>2134</v>
      </c>
      <c r="J45" t="s">
        <v>2895</v>
      </c>
      <c r="K45" t="s">
        <v>2135</v>
      </c>
      <c r="L45">
        <v>1634.4480143999999</v>
      </c>
    </row>
    <row r="46" spans="1:12" x14ac:dyDescent="0.25">
      <c r="C46" t="s">
        <v>3278</v>
      </c>
      <c r="L46">
        <v>1210.65877</v>
      </c>
    </row>
    <row r="47" spans="1:12" x14ac:dyDescent="0.25">
      <c r="D47" t="s">
        <v>2937</v>
      </c>
      <c r="E47" t="s">
        <v>2155</v>
      </c>
      <c r="F47" t="s">
        <v>125</v>
      </c>
      <c r="G47" t="s">
        <v>29</v>
      </c>
      <c r="H47" t="s">
        <v>2133</v>
      </c>
      <c r="I47" t="s">
        <v>2141</v>
      </c>
      <c r="J47" t="s">
        <v>2938</v>
      </c>
      <c r="K47" t="s">
        <v>2135</v>
      </c>
      <c r="L47">
        <v>1210.65877</v>
      </c>
    </row>
    <row r="48" spans="1:12" x14ac:dyDescent="0.25">
      <c r="A48" t="s">
        <v>275</v>
      </c>
      <c r="L48" s="3">
        <v>7592.7667595999992</v>
      </c>
    </row>
    <row r="49" spans="1:12" x14ac:dyDescent="0.25">
      <c r="C49" t="s">
        <v>2165</v>
      </c>
      <c r="L49" s="3">
        <v>7592.7667595999992</v>
      </c>
    </row>
    <row r="50" spans="1:12" x14ac:dyDescent="0.25">
      <c r="D50" t="s">
        <v>915</v>
      </c>
      <c r="E50" t="s">
        <v>2155</v>
      </c>
      <c r="F50" t="s">
        <v>275</v>
      </c>
      <c r="G50" t="s">
        <v>50</v>
      </c>
      <c r="H50" t="s">
        <v>110</v>
      </c>
      <c r="I50" t="s">
        <v>2162</v>
      </c>
      <c r="J50" t="s">
        <v>278</v>
      </c>
      <c r="K50" t="s">
        <v>2135</v>
      </c>
      <c r="L50" s="3">
        <v>2834.1736946999999</v>
      </c>
    </row>
    <row r="51" spans="1:12" x14ac:dyDescent="0.25">
      <c r="D51" t="s">
        <v>916</v>
      </c>
      <c r="E51" t="s">
        <v>2155</v>
      </c>
      <c r="F51" t="s">
        <v>275</v>
      </c>
      <c r="G51" t="s">
        <v>50</v>
      </c>
      <c r="H51" t="s">
        <v>110</v>
      </c>
      <c r="I51" t="s">
        <v>2163</v>
      </c>
      <c r="J51" t="s">
        <v>279</v>
      </c>
      <c r="K51" t="s">
        <v>2135</v>
      </c>
      <c r="L51" s="3">
        <v>2834.1736946999999</v>
      </c>
    </row>
    <row r="52" spans="1:12" x14ac:dyDescent="0.25">
      <c r="D52" t="s">
        <v>917</v>
      </c>
      <c r="E52" t="s">
        <v>2155</v>
      </c>
      <c r="F52" t="s">
        <v>275</v>
      </c>
      <c r="G52" t="s">
        <v>50</v>
      </c>
      <c r="H52" t="s">
        <v>2164</v>
      </c>
      <c r="I52" t="s">
        <v>2137</v>
      </c>
      <c r="J52" t="s">
        <v>277</v>
      </c>
      <c r="K52" t="s">
        <v>2135</v>
      </c>
      <c r="L52">
        <v>1924.4193702</v>
      </c>
    </row>
    <row r="53" spans="1:12" x14ac:dyDescent="0.25">
      <c r="A53" t="s">
        <v>1989</v>
      </c>
      <c r="L53" s="3">
        <v>4761.3899018000002</v>
      </c>
    </row>
    <row r="54" spans="1:12" x14ac:dyDescent="0.25">
      <c r="C54" t="s">
        <v>2166</v>
      </c>
      <c r="L54" s="3">
        <v>2380.6949509000001</v>
      </c>
    </row>
    <row r="55" spans="1:12" x14ac:dyDescent="0.25">
      <c r="D55" t="s">
        <v>1992</v>
      </c>
      <c r="E55" t="s">
        <v>2155</v>
      </c>
      <c r="F55" t="s">
        <v>1989</v>
      </c>
      <c r="G55" t="s">
        <v>61</v>
      </c>
      <c r="H55" t="s">
        <v>2146</v>
      </c>
      <c r="I55" t="s">
        <v>2167</v>
      </c>
      <c r="J55" t="s">
        <v>1993</v>
      </c>
      <c r="K55" t="s">
        <v>2135</v>
      </c>
      <c r="L55" s="3">
        <v>2380.6949509000001</v>
      </c>
    </row>
    <row r="56" spans="1:12" x14ac:dyDescent="0.25">
      <c r="C56" t="s">
        <v>2168</v>
      </c>
      <c r="L56" s="3">
        <v>2380.6949509000001</v>
      </c>
    </row>
    <row r="57" spans="1:12" x14ac:dyDescent="0.25">
      <c r="D57" t="s">
        <v>1988</v>
      </c>
      <c r="E57" t="s">
        <v>2155</v>
      </c>
      <c r="F57" t="s">
        <v>1989</v>
      </c>
      <c r="G57" t="s">
        <v>61</v>
      </c>
      <c r="H57" t="s">
        <v>2146</v>
      </c>
      <c r="I57" t="s">
        <v>2167</v>
      </c>
      <c r="J57" t="s">
        <v>1990</v>
      </c>
      <c r="K57" t="s">
        <v>2135</v>
      </c>
      <c r="L57" s="3">
        <v>2380.6949509000001</v>
      </c>
    </row>
    <row r="58" spans="1:12" x14ac:dyDescent="0.25">
      <c r="A58" t="s">
        <v>152</v>
      </c>
      <c r="L58">
        <v>1207.9792829</v>
      </c>
    </row>
    <row r="59" spans="1:12" x14ac:dyDescent="0.25">
      <c r="C59" t="s">
        <v>2169</v>
      </c>
      <c r="L59">
        <v>1207.9792829</v>
      </c>
    </row>
    <row r="60" spans="1:12" x14ac:dyDescent="0.25">
      <c r="D60" t="s">
        <v>1526</v>
      </c>
      <c r="E60" t="s">
        <v>2155</v>
      </c>
      <c r="F60" t="s">
        <v>152</v>
      </c>
      <c r="G60" t="s">
        <v>29</v>
      </c>
      <c r="H60" t="s">
        <v>63</v>
      </c>
      <c r="I60" t="s">
        <v>2141</v>
      </c>
      <c r="J60" t="s">
        <v>1527</v>
      </c>
      <c r="K60" t="s">
        <v>18</v>
      </c>
      <c r="L60">
        <v>1207.9792829</v>
      </c>
    </row>
    <row r="61" spans="1:12" x14ac:dyDescent="0.25">
      <c r="A61" t="s">
        <v>950</v>
      </c>
      <c r="L61" s="3">
        <v>2888.76091</v>
      </c>
    </row>
    <row r="62" spans="1:12" x14ac:dyDescent="0.25">
      <c r="C62" t="s">
        <v>13224</v>
      </c>
      <c r="L62" s="3">
        <v>2888.76091</v>
      </c>
    </row>
    <row r="63" spans="1:12" x14ac:dyDescent="0.25">
      <c r="D63" t="s">
        <v>13225</v>
      </c>
      <c r="E63" t="s">
        <v>2155</v>
      </c>
      <c r="F63" t="s">
        <v>950</v>
      </c>
      <c r="G63" t="s">
        <v>61</v>
      </c>
      <c r="H63" t="s">
        <v>2133</v>
      </c>
      <c r="I63" t="s">
        <v>3223</v>
      </c>
      <c r="J63" t="s">
        <v>13226</v>
      </c>
      <c r="K63" t="s">
        <v>2135</v>
      </c>
      <c r="L63" s="3">
        <v>2888.76091</v>
      </c>
    </row>
    <row r="64" spans="1:12" x14ac:dyDescent="0.25">
      <c r="A64" t="s">
        <v>126</v>
      </c>
      <c r="L64">
        <v>1918.4736469999998</v>
      </c>
    </row>
    <row r="65" spans="1:12" x14ac:dyDescent="0.25">
      <c r="C65" t="s">
        <v>2170</v>
      </c>
      <c r="L65">
        <v>1918.4736469999998</v>
      </c>
    </row>
    <row r="66" spans="1:12" x14ac:dyDescent="0.25">
      <c r="D66" t="s">
        <v>1887</v>
      </c>
      <c r="E66" t="s">
        <v>2155</v>
      </c>
      <c r="F66" t="s">
        <v>126</v>
      </c>
      <c r="G66" t="s">
        <v>29</v>
      </c>
      <c r="H66" t="s">
        <v>48</v>
      </c>
      <c r="I66" t="s">
        <v>2167</v>
      </c>
      <c r="J66" t="s">
        <v>1888</v>
      </c>
      <c r="K66" t="s">
        <v>2149</v>
      </c>
      <c r="L66">
        <v>1918.4736469999998</v>
      </c>
    </row>
    <row r="67" spans="1:12" x14ac:dyDescent="0.25">
      <c r="A67" t="s">
        <v>276</v>
      </c>
      <c r="L67" s="3">
        <v>3617.4249347999998</v>
      </c>
    </row>
    <row r="68" spans="1:12" x14ac:dyDescent="0.25">
      <c r="C68" t="s">
        <v>2171</v>
      </c>
      <c r="L68" s="3">
        <v>3617.4249347999998</v>
      </c>
    </row>
    <row r="69" spans="1:12" x14ac:dyDescent="0.25">
      <c r="D69" t="s">
        <v>1312</v>
      </c>
      <c r="E69" t="s">
        <v>2155</v>
      </c>
      <c r="F69" t="s">
        <v>276</v>
      </c>
      <c r="G69" t="s">
        <v>50</v>
      </c>
      <c r="H69" t="s">
        <v>17</v>
      </c>
      <c r="I69" t="s">
        <v>2137</v>
      </c>
      <c r="J69" t="s">
        <v>1313</v>
      </c>
      <c r="K69" t="s">
        <v>18</v>
      </c>
      <c r="L69">
        <v>1808.7124673999999</v>
      </c>
    </row>
    <row r="70" spans="1:12" x14ac:dyDescent="0.25">
      <c r="D70" t="s">
        <v>1315</v>
      </c>
      <c r="E70" t="s">
        <v>2155</v>
      </c>
      <c r="F70" t="s">
        <v>276</v>
      </c>
      <c r="G70" t="s">
        <v>50</v>
      </c>
      <c r="H70" t="s">
        <v>17</v>
      </c>
      <c r="I70" t="s">
        <v>2137</v>
      </c>
      <c r="J70" t="s">
        <v>1316</v>
      </c>
      <c r="K70" t="s">
        <v>18</v>
      </c>
      <c r="L70">
        <v>1808.7124673999999</v>
      </c>
    </row>
    <row r="71" spans="1:12" x14ac:dyDescent="0.25">
      <c r="A71" t="s">
        <v>44</v>
      </c>
      <c r="L71" s="3">
        <v>5528.3490779999993</v>
      </c>
    </row>
    <row r="72" spans="1:12" x14ac:dyDescent="0.25">
      <c r="C72" t="s">
        <v>2172</v>
      </c>
      <c r="L72">
        <v>1609.5698568</v>
      </c>
    </row>
    <row r="73" spans="1:12" x14ac:dyDescent="0.25">
      <c r="D73" t="s">
        <v>1999</v>
      </c>
      <c r="E73" t="s">
        <v>2155</v>
      </c>
      <c r="F73" t="s">
        <v>44</v>
      </c>
      <c r="G73" t="s">
        <v>50</v>
      </c>
      <c r="H73" t="s">
        <v>63</v>
      </c>
      <c r="I73" t="s">
        <v>2141</v>
      </c>
      <c r="J73" t="s">
        <v>2000</v>
      </c>
      <c r="K73" t="s">
        <v>2135</v>
      </c>
      <c r="L73">
        <v>1609.5698568</v>
      </c>
    </row>
    <row r="74" spans="1:12" x14ac:dyDescent="0.25">
      <c r="C74" t="s">
        <v>3866</v>
      </c>
      <c r="L74" s="3">
        <v>1959.3896106</v>
      </c>
    </row>
    <row r="75" spans="1:12" x14ac:dyDescent="0.25">
      <c r="D75" t="s">
        <v>3793</v>
      </c>
      <c r="E75" t="s">
        <v>2155</v>
      </c>
      <c r="F75" t="s">
        <v>44</v>
      </c>
      <c r="G75" t="s">
        <v>50</v>
      </c>
      <c r="H75" t="s">
        <v>2146</v>
      </c>
      <c r="I75" t="s">
        <v>2137</v>
      </c>
      <c r="J75" t="s">
        <v>3867</v>
      </c>
      <c r="K75" t="s">
        <v>2135</v>
      </c>
      <c r="L75" s="3">
        <v>1959.3896106</v>
      </c>
    </row>
    <row r="76" spans="1:12" x14ac:dyDescent="0.25">
      <c r="C76" t="s">
        <v>3868</v>
      </c>
      <c r="L76" s="3">
        <v>1959.3896106</v>
      </c>
    </row>
    <row r="77" spans="1:12" x14ac:dyDescent="0.25">
      <c r="D77" t="s">
        <v>3791</v>
      </c>
      <c r="E77" t="s">
        <v>2155</v>
      </c>
      <c r="F77" t="s">
        <v>44</v>
      </c>
      <c r="G77" t="s">
        <v>50</v>
      </c>
      <c r="H77" t="s">
        <v>2146</v>
      </c>
      <c r="I77" t="s">
        <v>2137</v>
      </c>
      <c r="J77" t="s">
        <v>3869</v>
      </c>
      <c r="K77" t="s">
        <v>2135</v>
      </c>
      <c r="L77" s="3">
        <v>1959.3896106</v>
      </c>
    </row>
    <row r="78" spans="1:12" x14ac:dyDescent="0.25">
      <c r="A78" t="s">
        <v>172</v>
      </c>
      <c r="L78">
        <v>1306.298857</v>
      </c>
    </row>
    <row r="79" spans="1:12" x14ac:dyDescent="0.25">
      <c r="C79" t="s">
        <v>3518</v>
      </c>
      <c r="L79">
        <v>1306.298857</v>
      </c>
    </row>
    <row r="80" spans="1:12" x14ac:dyDescent="0.25">
      <c r="D80" t="s">
        <v>3381</v>
      </c>
      <c r="E80" t="s">
        <v>2155</v>
      </c>
      <c r="F80" t="s">
        <v>172</v>
      </c>
      <c r="G80" t="s">
        <v>29</v>
      </c>
      <c r="H80" t="s">
        <v>2146</v>
      </c>
      <c r="I80" t="s">
        <v>2141</v>
      </c>
      <c r="J80" t="s">
        <v>3519</v>
      </c>
      <c r="K80" t="s">
        <v>2135</v>
      </c>
      <c r="L80">
        <v>1306.298857</v>
      </c>
    </row>
    <row r="81" spans="1:12" x14ac:dyDescent="0.25">
      <c r="A81" t="s">
        <v>120</v>
      </c>
      <c r="L81" s="3">
        <v>3299.2896270000001</v>
      </c>
    </row>
    <row r="82" spans="1:12" x14ac:dyDescent="0.25">
      <c r="C82" t="s">
        <v>2173</v>
      </c>
      <c r="L82">
        <v>1627.8373089999998</v>
      </c>
    </row>
    <row r="83" spans="1:12" x14ac:dyDescent="0.25">
      <c r="D83" t="s">
        <v>1317</v>
      </c>
      <c r="E83" t="s">
        <v>2155</v>
      </c>
      <c r="F83" t="s">
        <v>120</v>
      </c>
      <c r="G83" t="s">
        <v>29</v>
      </c>
      <c r="H83" t="s">
        <v>17</v>
      </c>
      <c r="I83" t="s">
        <v>2167</v>
      </c>
      <c r="J83" t="s">
        <v>1318</v>
      </c>
      <c r="K83" t="s">
        <v>18</v>
      </c>
      <c r="L83">
        <v>1627.8373089999998</v>
      </c>
    </row>
    <row r="84" spans="1:12" x14ac:dyDescent="0.25">
      <c r="C84" t="s">
        <v>2174</v>
      </c>
      <c r="L84">
        <v>1671.4523180000001</v>
      </c>
    </row>
    <row r="85" spans="1:12" x14ac:dyDescent="0.25">
      <c r="D85" t="s">
        <v>1769</v>
      </c>
      <c r="E85" t="s">
        <v>2155</v>
      </c>
      <c r="F85" t="s">
        <v>120</v>
      </c>
      <c r="G85" t="s">
        <v>29</v>
      </c>
      <c r="H85" t="s">
        <v>63</v>
      </c>
      <c r="I85" t="s">
        <v>2134</v>
      </c>
      <c r="J85" t="s">
        <v>1770</v>
      </c>
      <c r="K85" t="s">
        <v>18</v>
      </c>
      <c r="L85">
        <v>1671.4523180000001</v>
      </c>
    </row>
    <row r="86" spans="1:12" x14ac:dyDescent="0.25">
      <c r="A86" t="s">
        <v>45</v>
      </c>
      <c r="L86" s="3">
        <v>13350.2022055</v>
      </c>
    </row>
    <row r="87" spans="1:12" x14ac:dyDescent="0.25">
      <c r="C87" t="s">
        <v>6359</v>
      </c>
      <c r="L87">
        <v>1507.1625980000001</v>
      </c>
    </row>
    <row r="88" spans="1:12" x14ac:dyDescent="0.25">
      <c r="D88" t="s">
        <v>6360</v>
      </c>
      <c r="E88" t="s">
        <v>2155</v>
      </c>
      <c r="F88" t="s">
        <v>45</v>
      </c>
      <c r="G88" t="s">
        <v>29</v>
      </c>
      <c r="H88" t="s">
        <v>2146</v>
      </c>
      <c r="I88" t="s">
        <v>2141</v>
      </c>
      <c r="J88" t="s">
        <v>6361</v>
      </c>
      <c r="K88" t="s">
        <v>2135</v>
      </c>
      <c r="L88">
        <v>1507.1625980000001</v>
      </c>
    </row>
    <row r="89" spans="1:12" x14ac:dyDescent="0.25">
      <c r="C89" t="s">
        <v>13227</v>
      </c>
      <c r="L89" s="3">
        <v>2009.615325</v>
      </c>
    </row>
    <row r="90" spans="1:12" x14ac:dyDescent="0.25">
      <c r="D90" t="s">
        <v>13228</v>
      </c>
      <c r="E90" t="s">
        <v>2155</v>
      </c>
      <c r="F90" t="s">
        <v>45</v>
      </c>
      <c r="G90" t="s">
        <v>29</v>
      </c>
      <c r="H90" t="s">
        <v>2146</v>
      </c>
      <c r="I90" t="s">
        <v>2141</v>
      </c>
      <c r="J90" t="s">
        <v>13229</v>
      </c>
      <c r="K90" t="s">
        <v>2135</v>
      </c>
      <c r="L90" s="3">
        <v>2009.615325</v>
      </c>
    </row>
    <row r="91" spans="1:12" x14ac:dyDescent="0.25">
      <c r="C91" t="s">
        <v>13230</v>
      </c>
      <c r="L91" s="3">
        <v>2170.4236676</v>
      </c>
    </row>
    <row r="92" spans="1:12" x14ac:dyDescent="0.25">
      <c r="D92" t="s">
        <v>13231</v>
      </c>
      <c r="E92" t="s">
        <v>2155</v>
      </c>
      <c r="F92" t="s">
        <v>45</v>
      </c>
      <c r="G92" t="s">
        <v>36</v>
      </c>
      <c r="H92" t="s">
        <v>2146</v>
      </c>
      <c r="I92" t="s">
        <v>2134</v>
      </c>
      <c r="J92" t="s">
        <v>13232</v>
      </c>
      <c r="K92" t="s">
        <v>2135</v>
      </c>
      <c r="L92" s="3">
        <v>2170.4236676</v>
      </c>
    </row>
    <row r="93" spans="1:12" x14ac:dyDescent="0.25">
      <c r="C93" t="s">
        <v>10735</v>
      </c>
      <c r="L93" s="3">
        <v>2974.9347797999999</v>
      </c>
    </row>
    <row r="94" spans="1:12" x14ac:dyDescent="0.25">
      <c r="D94" t="s">
        <v>10736</v>
      </c>
      <c r="E94" t="s">
        <v>2155</v>
      </c>
      <c r="F94" t="s">
        <v>45</v>
      </c>
      <c r="G94" t="s">
        <v>61</v>
      </c>
      <c r="H94" t="s">
        <v>63</v>
      </c>
      <c r="I94" t="s">
        <v>2137</v>
      </c>
      <c r="J94" t="s">
        <v>10737</v>
      </c>
      <c r="K94" t="s">
        <v>2135</v>
      </c>
      <c r="L94" s="3">
        <v>2974.9347797999999</v>
      </c>
    </row>
    <row r="95" spans="1:12" x14ac:dyDescent="0.25">
      <c r="C95" t="s">
        <v>2175</v>
      </c>
      <c r="L95" s="3">
        <v>2075.4681211000002</v>
      </c>
    </row>
    <row r="96" spans="1:12" x14ac:dyDescent="0.25">
      <c r="D96" t="s">
        <v>1073</v>
      </c>
      <c r="E96" t="s">
        <v>2155</v>
      </c>
      <c r="F96" t="s">
        <v>45</v>
      </c>
      <c r="G96" t="s">
        <v>50</v>
      </c>
      <c r="H96" t="s">
        <v>25</v>
      </c>
      <c r="I96" t="s">
        <v>2134</v>
      </c>
      <c r="J96" t="s">
        <v>1074</v>
      </c>
      <c r="K96" t="s">
        <v>2149</v>
      </c>
      <c r="L96" s="3">
        <v>2075.4681211000002</v>
      </c>
    </row>
    <row r="97" spans="1:12" x14ac:dyDescent="0.25">
      <c r="C97" t="s">
        <v>3279</v>
      </c>
      <c r="L97">
        <v>1306.298857</v>
      </c>
    </row>
    <row r="98" spans="1:12" x14ac:dyDescent="0.25">
      <c r="D98" t="s">
        <v>3162</v>
      </c>
      <c r="E98" t="s">
        <v>2155</v>
      </c>
      <c r="F98" t="s">
        <v>45</v>
      </c>
      <c r="G98" t="s">
        <v>29</v>
      </c>
      <c r="H98" t="s">
        <v>2146</v>
      </c>
      <c r="I98" t="s">
        <v>2141</v>
      </c>
      <c r="J98" t="s">
        <v>3163</v>
      </c>
      <c r="K98" t="s">
        <v>2135</v>
      </c>
      <c r="L98">
        <v>1306.298857</v>
      </c>
    </row>
    <row r="99" spans="1:12" x14ac:dyDescent="0.25">
      <c r="C99" t="s">
        <v>3520</v>
      </c>
      <c r="L99">
        <v>1306.298857</v>
      </c>
    </row>
    <row r="100" spans="1:12" x14ac:dyDescent="0.25">
      <c r="D100" t="s">
        <v>3368</v>
      </c>
      <c r="E100" t="s">
        <v>2155</v>
      </c>
      <c r="F100" t="s">
        <v>45</v>
      </c>
      <c r="G100" t="s">
        <v>29</v>
      </c>
      <c r="H100" t="s">
        <v>2146</v>
      </c>
      <c r="I100" t="s">
        <v>2141</v>
      </c>
      <c r="J100" t="s">
        <v>3521</v>
      </c>
      <c r="K100" t="s">
        <v>2135</v>
      </c>
      <c r="L100">
        <v>1306.298857</v>
      </c>
    </row>
    <row r="101" spans="1:12" x14ac:dyDescent="0.25">
      <c r="A101" t="s">
        <v>173</v>
      </c>
      <c r="L101" s="3">
        <v>9169.1657395999991</v>
      </c>
    </row>
    <row r="102" spans="1:12" x14ac:dyDescent="0.25">
      <c r="C102" t="s">
        <v>4795</v>
      </c>
      <c r="L102" s="3">
        <v>7702.0976565999999</v>
      </c>
    </row>
    <row r="103" spans="1:12" x14ac:dyDescent="0.25">
      <c r="D103" t="s">
        <v>4660</v>
      </c>
      <c r="E103" t="s">
        <v>2155</v>
      </c>
      <c r="F103" t="s">
        <v>173</v>
      </c>
      <c r="G103" t="s">
        <v>29</v>
      </c>
      <c r="H103" t="s">
        <v>2146</v>
      </c>
      <c r="I103" t="s">
        <v>2137</v>
      </c>
      <c r="J103" t="s">
        <v>4796</v>
      </c>
      <c r="K103" t="s">
        <v>2135</v>
      </c>
      <c r="L103">
        <v>1833.8253245999999</v>
      </c>
    </row>
    <row r="104" spans="1:12" x14ac:dyDescent="0.25">
      <c r="D104" t="s">
        <v>4662</v>
      </c>
      <c r="E104" t="s">
        <v>2155</v>
      </c>
      <c r="F104" t="s">
        <v>173</v>
      </c>
      <c r="G104" t="s">
        <v>29</v>
      </c>
      <c r="H104" t="s">
        <v>2146</v>
      </c>
      <c r="I104" t="s">
        <v>2141</v>
      </c>
      <c r="J104" t="s">
        <v>4797</v>
      </c>
      <c r="K104" t="s">
        <v>2135</v>
      </c>
      <c r="L104">
        <v>1467.0680830000001</v>
      </c>
    </row>
    <row r="105" spans="1:12" x14ac:dyDescent="0.25">
      <c r="D105" t="s">
        <v>4663</v>
      </c>
      <c r="E105" t="s">
        <v>2155</v>
      </c>
      <c r="F105" t="s">
        <v>173</v>
      </c>
      <c r="G105" t="s">
        <v>29</v>
      </c>
      <c r="H105" t="s">
        <v>2146</v>
      </c>
      <c r="I105" t="s">
        <v>2141</v>
      </c>
      <c r="J105" t="s">
        <v>4798</v>
      </c>
      <c r="K105" t="s">
        <v>2135</v>
      </c>
      <c r="L105">
        <v>1467.0680830000001</v>
      </c>
    </row>
    <row r="106" spans="1:12" x14ac:dyDescent="0.25">
      <c r="D106" t="s">
        <v>4665</v>
      </c>
      <c r="E106" t="s">
        <v>2155</v>
      </c>
      <c r="F106" t="s">
        <v>173</v>
      </c>
      <c r="G106" t="s">
        <v>29</v>
      </c>
      <c r="H106" t="s">
        <v>2146</v>
      </c>
      <c r="I106" t="s">
        <v>2141</v>
      </c>
      <c r="J106" t="s">
        <v>4799</v>
      </c>
      <c r="K106" t="s">
        <v>2135</v>
      </c>
      <c r="L106">
        <v>1467.0680830000001</v>
      </c>
    </row>
    <row r="107" spans="1:12" x14ac:dyDescent="0.25">
      <c r="D107" t="s">
        <v>4666</v>
      </c>
      <c r="E107" t="s">
        <v>2155</v>
      </c>
      <c r="F107" t="s">
        <v>173</v>
      </c>
      <c r="G107" t="s">
        <v>29</v>
      </c>
      <c r="H107" t="s">
        <v>2146</v>
      </c>
      <c r="I107" t="s">
        <v>2141</v>
      </c>
      <c r="J107" t="s">
        <v>4800</v>
      </c>
      <c r="K107" t="s">
        <v>2135</v>
      </c>
      <c r="L107">
        <v>1467.0680830000001</v>
      </c>
    </row>
    <row r="108" spans="1:12" x14ac:dyDescent="0.25">
      <c r="C108" t="s">
        <v>4801</v>
      </c>
      <c r="L108">
        <v>1467.0680830000001</v>
      </c>
    </row>
    <row r="109" spans="1:12" x14ac:dyDescent="0.25">
      <c r="D109" t="s">
        <v>4667</v>
      </c>
      <c r="E109" t="s">
        <v>2155</v>
      </c>
      <c r="F109" t="s">
        <v>173</v>
      </c>
      <c r="G109" t="s">
        <v>29</v>
      </c>
      <c r="H109" t="s">
        <v>2146</v>
      </c>
      <c r="I109" t="s">
        <v>2141</v>
      </c>
      <c r="J109" t="s">
        <v>4802</v>
      </c>
      <c r="K109" t="s">
        <v>2135</v>
      </c>
      <c r="L109">
        <v>1467.0680830000001</v>
      </c>
    </row>
    <row r="110" spans="1:12" x14ac:dyDescent="0.25">
      <c r="A110" t="s">
        <v>224</v>
      </c>
      <c r="L110" s="3">
        <v>3757.3058963999997</v>
      </c>
    </row>
    <row r="111" spans="1:12" x14ac:dyDescent="0.25">
      <c r="C111" t="s">
        <v>9929</v>
      </c>
      <c r="L111" s="3">
        <v>2422.3345715999999</v>
      </c>
    </row>
    <row r="112" spans="1:12" x14ac:dyDescent="0.25">
      <c r="D112" t="s">
        <v>9930</v>
      </c>
      <c r="E112" t="s">
        <v>2155</v>
      </c>
      <c r="F112" t="s">
        <v>224</v>
      </c>
      <c r="G112" t="s">
        <v>21</v>
      </c>
      <c r="H112" t="s">
        <v>57</v>
      </c>
      <c r="I112" t="s">
        <v>2163</v>
      </c>
      <c r="J112" t="s">
        <v>9931</v>
      </c>
      <c r="K112" t="s">
        <v>2135</v>
      </c>
      <c r="L112" s="3">
        <v>2422.3345715999999</v>
      </c>
    </row>
    <row r="113" spans="1:12" x14ac:dyDescent="0.25">
      <c r="C113" t="s">
        <v>9932</v>
      </c>
      <c r="L113">
        <v>1334.9713247999998</v>
      </c>
    </row>
    <row r="114" spans="1:12" x14ac:dyDescent="0.25">
      <c r="D114" t="s">
        <v>9933</v>
      </c>
      <c r="E114" t="s">
        <v>2155</v>
      </c>
      <c r="F114" t="s">
        <v>224</v>
      </c>
      <c r="G114" t="s">
        <v>21</v>
      </c>
      <c r="H114" t="s">
        <v>2146</v>
      </c>
      <c r="I114" t="s">
        <v>2141</v>
      </c>
      <c r="J114" t="s">
        <v>9934</v>
      </c>
      <c r="K114" t="s">
        <v>2135</v>
      </c>
      <c r="L114">
        <v>1334.9713247999998</v>
      </c>
    </row>
    <row r="115" spans="1:12" x14ac:dyDescent="0.25">
      <c r="A115" t="s">
        <v>32</v>
      </c>
      <c r="L115" s="3">
        <v>5332.6096115999999</v>
      </c>
    </row>
    <row r="116" spans="1:12" x14ac:dyDescent="0.25">
      <c r="C116" t="s">
        <v>6362</v>
      </c>
      <c r="L116" s="3">
        <v>2051.0398043999999</v>
      </c>
    </row>
    <row r="117" spans="1:12" x14ac:dyDescent="0.25">
      <c r="D117" t="s">
        <v>6363</v>
      </c>
      <c r="E117" t="s">
        <v>2155</v>
      </c>
      <c r="F117" t="s">
        <v>32</v>
      </c>
      <c r="G117" t="s">
        <v>50</v>
      </c>
      <c r="H117" t="s">
        <v>63</v>
      </c>
      <c r="I117" t="s">
        <v>2141</v>
      </c>
      <c r="J117" t="s">
        <v>6364</v>
      </c>
      <c r="K117" t="s">
        <v>2135</v>
      </c>
      <c r="L117" s="3">
        <v>2051.0398043999999</v>
      </c>
    </row>
    <row r="118" spans="1:12" x14ac:dyDescent="0.25">
      <c r="C118" t="s">
        <v>3870</v>
      </c>
      <c r="L118">
        <v>1640.7849035999998</v>
      </c>
    </row>
    <row r="119" spans="1:12" x14ac:dyDescent="0.25">
      <c r="D119" t="s">
        <v>3583</v>
      </c>
      <c r="E119" t="s">
        <v>2155</v>
      </c>
      <c r="F119" t="s">
        <v>32</v>
      </c>
      <c r="G119" t="s">
        <v>50</v>
      </c>
      <c r="H119" t="s">
        <v>63</v>
      </c>
      <c r="I119" t="s">
        <v>2141</v>
      </c>
      <c r="J119" t="s">
        <v>3871</v>
      </c>
      <c r="K119" t="s">
        <v>18</v>
      </c>
      <c r="L119">
        <v>1640.7849035999998</v>
      </c>
    </row>
    <row r="120" spans="1:12" x14ac:dyDescent="0.25">
      <c r="C120" t="s">
        <v>3872</v>
      </c>
      <c r="L120">
        <v>1640.7849035999998</v>
      </c>
    </row>
    <row r="121" spans="1:12" x14ac:dyDescent="0.25">
      <c r="D121" t="s">
        <v>3585</v>
      </c>
      <c r="E121" t="s">
        <v>2155</v>
      </c>
      <c r="F121" t="s">
        <v>32</v>
      </c>
      <c r="G121" t="s">
        <v>50</v>
      </c>
      <c r="H121" t="s">
        <v>63</v>
      </c>
      <c r="I121" t="s">
        <v>2141</v>
      </c>
      <c r="J121" t="s">
        <v>3873</v>
      </c>
      <c r="K121" t="s">
        <v>18</v>
      </c>
      <c r="L121">
        <v>1640.7849035999998</v>
      </c>
    </row>
    <row r="122" spans="1:12" x14ac:dyDescent="0.25">
      <c r="A122" t="s">
        <v>485</v>
      </c>
      <c r="L122" s="3">
        <v>6755.0456540000005</v>
      </c>
    </row>
    <row r="123" spans="1:12" x14ac:dyDescent="0.25">
      <c r="C123" t="s">
        <v>10738</v>
      </c>
      <c r="L123" s="3">
        <v>4521.8007268000001</v>
      </c>
    </row>
    <row r="124" spans="1:12" x14ac:dyDescent="0.25">
      <c r="D124" t="s">
        <v>10739</v>
      </c>
      <c r="E124" t="s">
        <v>2155</v>
      </c>
      <c r="F124" t="s">
        <v>485</v>
      </c>
      <c r="G124" t="s">
        <v>61</v>
      </c>
      <c r="H124" t="s">
        <v>57</v>
      </c>
      <c r="I124" t="s">
        <v>2162</v>
      </c>
      <c r="J124" t="s">
        <v>10740</v>
      </c>
      <c r="K124" t="s">
        <v>2135</v>
      </c>
      <c r="L124" s="3">
        <v>4521.8007268000001</v>
      </c>
    </row>
    <row r="125" spans="1:12" x14ac:dyDescent="0.25">
      <c r="C125" t="s">
        <v>5703</v>
      </c>
      <c r="L125" s="3">
        <v>2233.2449271999999</v>
      </c>
    </row>
    <row r="126" spans="1:12" x14ac:dyDescent="0.25">
      <c r="D126" t="s">
        <v>5704</v>
      </c>
      <c r="E126" t="s">
        <v>2155</v>
      </c>
      <c r="F126" t="s">
        <v>485</v>
      </c>
      <c r="G126" t="s">
        <v>61</v>
      </c>
      <c r="H126" t="s">
        <v>2133</v>
      </c>
      <c r="I126" t="s">
        <v>2141</v>
      </c>
      <c r="J126" t="s">
        <v>5705</v>
      </c>
      <c r="K126" t="s">
        <v>2135</v>
      </c>
      <c r="L126" s="3">
        <v>2233.2449271999999</v>
      </c>
    </row>
    <row r="127" spans="1:12" x14ac:dyDescent="0.25">
      <c r="A127" t="s">
        <v>155</v>
      </c>
      <c r="L127" s="3">
        <v>12833.002520299999</v>
      </c>
    </row>
    <row r="128" spans="1:12" x14ac:dyDescent="0.25">
      <c r="C128" t="s">
        <v>13233</v>
      </c>
      <c r="L128" s="3">
        <v>2278.737533</v>
      </c>
    </row>
    <row r="129" spans="1:12" x14ac:dyDescent="0.25">
      <c r="D129" t="s">
        <v>13234</v>
      </c>
      <c r="E129" t="s">
        <v>2155</v>
      </c>
      <c r="F129" t="s">
        <v>155</v>
      </c>
      <c r="G129" t="s">
        <v>29</v>
      </c>
      <c r="H129" t="s">
        <v>2133</v>
      </c>
      <c r="I129" t="s">
        <v>2141</v>
      </c>
      <c r="J129" t="s">
        <v>13235</v>
      </c>
      <c r="K129" t="s">
        <v>2135</v>
      </c>
      <c r="L129" s="3">
        <v>2278.737533</v>
      </c>
    </row>
    <row r="130" spans="1:12" x14ac:dyDescent="0.25">
      <c r="C130" t="s">
        <v>2176</v>
      </c>
      <c r="L130">
        <v>1851.4864694999999</v>
      </c>
    </row>
    <row r="131" spans="1:12" x14ac:dyDescent="0.25">
      <c r="D131" t="s">
        <v>912</v>
      </c>
      <c r="E131" t="s">
        <v>2155</v>
      </c>
      <c r="F131" t="s">
        <v>155</v>
      </c>
      <c r="G131" t="s">
        <v>29</v>
      </c>
      <c r="H131" t="s">
        <v>2133</v>
      </c>
      <c r="I131" t="s">
        <v>2137</v>
      </c>
      <c r="J131" t="s">
        <v>165</v>
      </c>
      <c r="K131" t="s">
        <v>2135</v>
      </c>
      <c r="L131">
        <v>1851.4864694999999</v>
      </c>
    </row>
    <row r="132" spans="1:12" x14ac:dyDescent="0.25">
      <c r="C132" t="s">
        <v>2177</v>
      </c>
      <c r="L132">
        <v>1851.4864694999999</v>
      </c>
    </row>
    <row r="133" spans="1:12" x14ac:dyDescent="0.25">
      <c r="D133" t="s">
        <v>920</v>
      </c>
      <c r="E133" t="s">
        <v>2155</v>
      </c>
      <c r="F133" t="s">
        <v>155</v>
      </c>
      <c r="G133" t="s">
        <v>29</v>
      </c>
      <c r="H133" t="s">
        <v>2133</v>
      </c>
      <c r="I133" t="s">
        <v>2137</v>
      </c>
      <c r="J133" t="s">
        <v>157</v>
      </c>
      <c r="K133" t="s">
        <v>2135</v>
      </c>
      <c r="L133">
        <v>1851.4864694999999</v>
      </c>
    </row>
    <row r="134" spans="1:12" x14ac:dyDescent="0.25">
      <c r="C134" t="s">
        <v>2178</v>
      </c>
      <c r="L134">
        <v>1851.4864694999999</v>
      </c>
    </row>
    <row r="135" spans="1:12" x14ac:dyDescent="0.25">
      <c r="D135" t="s">
        <v>919</v>
      </c>
      <c r="E135" t="s">
        <v>2155</v>
      </c>
      <c r="F135" t="s">
        <v>155</v>
      </c>
      <c r="G135" t="s">
        <v>29</v>
      </c>
      <c r="H135" t="s">
        <v>2133</v>
      </c>
      <c r="I135" t="s">
        <v>2137</v>
      </c>
      <c r="J135" t="s">
        <v>166</v>
      </c>
      <c r="K135" t="s">
        <v>2135</v>
      </c>
      <c r="L135">
        <v>1851.4864694999999</v>
      </c>
    </row>
    <row r="136" spans="1:12" x14ac:dyDescent="0.25">
      <c r="C136" t="s">
        <v>2179</v>
      </c>
      <c r="L136" s="3">
        <v>4999.8055788000001</v>
      </c>
    </row>
    <row r="137" spans="1:12" x14ac:dyDescent="0.25">
      <c r="D137" t="s">
        <v>954</v>
      </c>
      <c r="E137" t="s">
        <v>2155</v>
      </c>
      <c r="F137" t="s">
        <v>155</v>
      </c>
      <c r="G137" t="s">
        <v>50</v>
      </c>
      <c r="H137" t="s">
        <v>25</v>
      </c>
      <c r="I137" t="s">
        <v>2141</v>
      </c>
      <c r="J137" t="s">
        <v>955</v>
      </c>
      <c r="K137" t="s">
        <v>2149</v>
      </c>
      <c r="L137">
        <v>1666.6018595999999</v>
      </c>
    </row>
    <row r="138" spans="1:12" x14ac:dyDescent="0.25">
      <c r="D138" t="s">
        <v>957</v>
      </c>
      <c r="E138" t="s">
        <v>2155</v>
      </c>
      <c r="F138" t="s">
        <v>155</v>
      </c>
      <c r="G138" t="s">
        <v>50</v>
      </c>
      <c r="H138" t="s">
        <v>25</v>
      </c>
      <c r="I138" t="s">
        <v>2156</v>
      </c>
      <c r="J138" t="s">
        <v>958</v>
      </c>
      <c r="K138" t="s">
        <v>2149</v>
      </c>
      <c r="L138">
        <v>1666.6018595999999</v>
      </c>
    </row>
    <row r="139" spans="1:12" x14ac:dyDescent="0.25">
      <c r="D139" t="s">
        <v>959</v>
      </c>
      <c r="E139" t="s">
        <v>2155</v>
      </c>
      <c r="F139" t="s">
        <v>155</v>
      </c>
      <c r="G139" t="s">
        <v>50</v>
      </c>
      <c r="H139" t="s">
        <v>25</v>
      </c>
      <c r="I139" t="s">
        <v>2156</v>
      </c>
      <c r="J139" t="s">
        <v>960</v>
      </c>
      <c r="K139" t="s">
        <v>2149</v>
      </c>
      <c r="L139">
        <v>1666.6018595999999</v>
      </c>
    </row>
    <row r="140" spans="1:12" x14ac:dyDescent="0.25">
      <c r="A140" t="s">
        <v>84</v>
      </c>
      <c r="L140" s="3">
        <v>5139.6278654999996</v>
      </c>
    </row>
    <row r="141" spans="1:12" x14ac:dyDescent="0.25">
      <c r="C141" t="s">
        <v>2180</v>
      </c>
      <c r="L141" s="3">
        <v>5139.6278654999996</v>
      </c>
    </row>
    <row r="142" spans="1:12" x14ac:dyDescent="0.25">
      <c r="D142" t="s">
        <v>1394</v>
      </c>
      <c r="E142" t="s">
        <v>2155</v>
      </c>
      <c r="F142" t="s">
        <v>84</v>
      </c>
      <c r="G142" t="s">
        <v>29</v>
      </c>
      <c r="H142" t="s">
        <v>17</v>
      </c>
      <c r="I142" t="s">
        <v>2137</v>
      </c>
      <c r="J142" t="s">
        <v>1395</v>
      </c>
      <c r="K142" t="s">
        <v>18</v>
      </c>
      <c r="L142">
        <v>1668.714156</v>
      </c>
    </row>
    <row r="143" spans="1:12" x14ac:dyDescent="0.25">
      <c r="D143" t="s">
        <v>1396</v>
      </c>
      <c r="E143" t="s">
        <v>2155</v>
      </c>
      <c r="F143" t="s">
        <v>84</v>
      </c>
      <c r="G143" t="s">
        <v>29</v>
      </c>
      <c r="H143" t="s">
        <v>17</v>
      </c>
      <c r="I143" t="s">
        <v>2167</v>
      </c>
      <c r="J143" t="s">
        <v>1397</v>
      </c>
      <c r="K143" t="s">
        <v>18</v>
      </c>
      <c r="L143">
        <v>1802.1995535000001</v>
      </c>
    </row>
    <row r="144" spans="1:12" x14ac:dyDescent="0.25">
      <c r="D144" t="s">
        <v>3159</v>
      </c>
      <c r="E144" t="s">
        <v>2155</v>
      </c>
      <c r="F144" t="s">
        <v>84</v>
      </c>
      <c r="G144" t="s">
        <v>29</v>
      </c>
      <c r="H144" t="s">
        <v>17</v>
      </c>
      <c r="I144" t="s">
        <v>2137</v>
      </c>
      <c r="J144" t="s">
        <v>3160</v>
      </c>
      <c r="K144" t="s">
        <v>18</v>
      </c>
      <c r="L144">
        <v>1668.714156</v>
      </c>
    </row>
    <row r="145" spans="1:12" x14ac:dyDescent="0.25">
      <c r="A145" t="s">
        <v>93</v>
      </c>
      <c r="L145" s="3">
        <v>3702.9729389999998</v>
      </c>
    </row>
    <row r="146" spans="1:12" x14ac:dyDescent="0.25">
      <c r="C146" t="s">
        <v>3280</v>
      </c>
      <c r="L146" s="3">
        <v>3702.9729389999998</v>
      </c>
    </row>
    <row r="147" spans="1:12" x14ac:dyDescent="0.25">
      <c r="D147" t="s">
        <v>2896</v>
      </c>
      <c r="E147" t="s">
        <v>2155</v>
      </c>
      <c r="F147" t="s">
        <v>93</v>
      </c>
      <c r="G147" t="s">
        <v>100</v>
      </c>
      <c r="H147" t="s">
        <v>2133</v>
      </c>
      <c r="I147" t="s">
        <v>2137</v>
      </c>
      <c r="J147" t="s">
        <v>2897</v>
      </c>
      <c r="K147" t="s">
        <v>2135</v>
      </c>
      <c r="L147" s="3">
        <v>3702.9729389999998</v>
      </c>
    </row>
    <row r="148" spans="1:12" x14ac:dyDescent="0.25">
      <c r="A148" t="s">
        <v>538</v>
      </c>
      <c r="L148" s="3">
        <v>2962.3001179999997</v>
      </c>
    </row>
    <row r="149" spans="1:12" x14ac:dyDescent="0.25">
      <c r="C149" t="s">
        <v>3281</v>
      </c>
      <c r="L149" s="3">
        <v>2962.3001179999997</v>
      </c>
    </row>
    <row r="150" spans="1:12" x14ac:dyDescent="0.25">
      <c r="D150" t="s">
        <v>2940</v>
      </c>
      <c r="E150" t="s">
        <v>2155</v>
      </c>
      <c r="F150" t="s">
        <v>538</v>
      </c>
      <c r="G150" t="s">
        <v>100</v>
      </c>
      <c r="H150" t="s">
        <v>63</v>
      </c>
      <c r="I150" t="s">
        <v>2141</v>
      </c>
      <c r="J150" t="s">
        <v>2941</v>
      </c>
      <c r="K150" t="s">
        <v>2135</v>
      </c>
      <c r="L150" s="3">
        <v>2962.3001179999997</v>
      </c>
    </row>
    <row r="151" spans="1:12" x14ac:dyDescent="0.25">
      <c r="A151" t="s">
        <v>156</v>
      </c>
      <c r="L151" s="3">
        <v>4922.1200111999997</v>
      </c>
    </row>
    <row r="152" spans="1:12" x14ac:dyDescent="0.25">
      <c r="C152" t="s">
        <v>13236</v>
      </c>
      <c r="L152" s="3">
        <v>4922.1200111999997</v>
      </c>
    </row>
    <row r="153" spans="1:12" x14ac:dyDescent="0.25">
      <c r="D153" t="s">
        <v>13237</v>
      </c>
      <c r="E153" t="s">
        <v>2155</v>
      </c>
      <c r="F153" t="s">
        <v>156</v>
      </c>
      <c r="G153" t="s">
        <v>21</v>
      </c>
      <c r="H153" t="s">
        <v>2133</v>
      </c>
      <c r="I153" t="s">
        <v>2137</v>
      </c>
      <c r="J153" t="s">
        <v>13238</v>
      </c>
      <c r="K153" t="s">
        <v>2135</v>
      </c>
      <c r="L153">
        <v>1709.0824872000001</v>
      </c>
    </row>
    <row r="154" spans="1:12" x14ac:dyDescent="0.25">
      <c r="D154" t="s">
        <v>13239</v>
      </c>
      <c r="E154" t="s">
        <v>2155</v>
      </c>
      <c r="F154" t="s">
        <v>156</v>
      </c>
      <c r="G154" t="s">
        <v>21</v>
      </c>
      <c r="H154" t="s">
        <v>2133</v>
      </c>
      <c r="I154" t="s">
        <v>2156</v>
      </c>
      <c r="J154" t="s">
        <v>13240</v>
      </c>
      <c r="K154" t="s">
        <v>2135</v>
      </c>
      <c r="L154">
        <v>1367.2425197999999</v>
      </c>
    </row>
    <row r="155" spans="1:12" x14ac:dyDescent="0.25">
      <c r="D155" t="s">
        <v>13241</v>
      </c>
      <c r="E155" t="s">
        <v>2155</v>
      </c>
      <c r="F155" t="s">
        <v>156</v>
      </c>
      <c r="G155" t="s">
        <v>21</v>
      </c>
      <c r="H155" t="s">
        <v>2133</v>
      </c>
      <c r="I155" t="s">
        <v>2134</v>
      </c>
      <c r="J155" t="s">
        <v>13242</v>
      </c>
      <c r="K155" t="s">
        <v>2135</v>
      </c>
      <c r="L155">
        <v>1845.7950042</v>
      </c>
    </row>
    <row r="156" spans="1:12" x14ac:dyDescent="0.25">
      <c r="A156" t="s">
        <v>85</v>
      </c>
      <c r="L156" s="3">
        <v>10045.338463</v>
      </c>
    </row>
    <row r="157" spans="1:12" x14ac:dyDescent="0.25">
      <c r="C157" t="s">
        <v>4803</v>
      </c>
      <c r="L157" s="3">
        <v>2025.2619649999999</v>
      </c>
    </row>
    <row r="158" spans="1:12" x14ac:dyDescent="0.25">
      <c r="D158" t="s">
        <v>4640</v>
      </c>
      <c r="E158" t="s">
        <v>2155</v>
      </c>
      <c r="F158" t="s">
        <v>85</v>
      </c>
      <c r="G158" t="s">
        <v>29</v>
      </c>
      <c r="H158" t="s">
        <v>2164</v>
      </c>
      <c r="I158" t="s">
        <v>2137</v>
      </c>
      <c r="J158" t="s">
        <v>4804</v>
      </c>
      <c r="K158" t="s">
        <v>2135</v>
      </c>
      <c r="L158" s="3">
        <v>2025.2619649999999</v>
      </c>
    </row>
    <row r="159" spans="1:12" x14ac:dyDescent="0.25">
      <c r="C159" t="s">
        <v>4805</v>
      </c>
      <c r="L159" s="3">
        <v>2187.3024805</v>
      </c>
    </row>
    <row r="160" spans="1:12" x14ac:dyDescent="0.25">
      <c r="D160" t="s">
        <v>4637</v>
      </c>
      <c r="E160" t="s">
        <v>2155</v>
      </c>
      <c r="F160" t="s">
        <v>85</v>
      </c>
      <c r="G160" t="s">
        <v>29</v>
      </c>
      <c r="H160" t="s">
        <v>2164</v>
      </c>
      <c r="I160" t="s">
        <v>2134</v>
      </c>
      <c r="J160" t="s">
        <v>4806</v>
      </c>
      <c r="K160" t="s">
        <v>2135</v>
      </c>
      <c r="L160" s="3">
        <v>2187.3024805</v>
      </c>
    </row>
    <row r="161" spans="1:12" x14ac:dyDescent="0.25">
      <c r="C161" t="s">
        <v>4807</v>
      </c>
      <c r="L161" s="3">
        <v>3807.5120524999998</v>
      </c>
    </row>
    <row r="162" spans="1:12" x14ac:dyDescent="0.25">
      <c r="D162" t="s">
        <v>4641</v>
      </c>
      <c r="E162" t="s">
        <v>2155</v>
      </c>
      <c r="F162" t="s">
        <v>85</v>
      </c>
      <c r="G162" t="s">
        <v>29</v>
      </c>
      <c r="H162" t="s">
        <v>2164</v>
      </c>
      <c r="I162" t="s">
        <v>2156</v>
      </c>
      <c r="J162" t="s">
        <v>4808</v>
      </c>
      <c r="K162" t="s">
        <v>2135</v>
      </c>
      <c r="L162">
        <v>1620.209572</v>
      </c>
    </row>
    <row r="163" spans="1:12" x14ac:dyDescent="0.25">
      <c r="D163" t="s">
        <v>4643</v>
      </c>
      <c r="E163" t="s">
        <v>2155</v>
      </c>
      <c r="F163" t="s">
        <v>85</v>
      </c>
      <c r="G163" t="s">
        <v>29</v>
      </c>
      <c r="H163" t="s">
        <v>2164</v>
      </c>
      <c r="I163" t="s">
        <v>2167</v>
      </c>
      <c r="J163" t="s">
        <v>4809</v>
      </c>
      <c r="K163" t="s">
        <v>2135</v>
      </c>
      <c r="L163" s="3">
        <v>2187.3024805</v>
      </c>
    </row>
    <row r="164" spans="1:12" x14ac:dyDescent="0.25">
      <c r="C164" t="s">
        <v>4810</v>
      </c>
      <c r="L164" s="3">
        <v>2025.2619649999999</v>
      </c>
    </row>
    <row r="165" spans="1:12" x14ac:dyDescent="0.25">
      <c r="D165" t="s">
        <v>4639</v>
      </c>
      <c r="E165" t="s">
        <v>2155</v>
      </c>
      <c r="F165" t="s">
        <v>85</v>
      </c>
      <c r="G165" t="s">
        <v>29</v>
      </c>
      <c r="H165" t="s">
        <v>2164</v>
      </c>
      <c r="I165" t="s">
        <v>2137</v>
      </c>
      <c r="J165" t="s">
        <v>4811</v>
      </c>
      <c r="K165" t="s">
        <v>2135</v>
      </c>
      <c r="L165" s="3">
        <v>2025.2619649999999</v>
      </c>
    </row>
    <row r="166" spans="1:12" x14ac:dyDescent="0.25">
      <c r="A166" t="s">
        <v>94</v>
      </c>
      <c r="L166" s="3">
        <v>4947.8587340000004</v>
      </c>
    </row>
    <row r="167" spans="1:12" x14ac:dyDescent="0.25">
      <c r="C167" t="s">
        <v>10741</v>
      </c>
      <c r="L167">
        <v>1823.029143</v>
      </c>
    </row>
    <row r="168" spans="1:12" x14ac:dyDescent="0.25">
      <c r="D168" t="s">
        <v>10742</v>
      </c>
      <c r="E168" t="s">
        <v>2155</v>
      </c>
      <c r="F168" t="s">
        <v>94</v>
      </c>
      <c r="G168" t="s">
        <v>29</v>
      </c>
      <c r="H168" t="s">
        <v>2133</v>
      </c>
      <c r="I168" t="s">
        <v>2156</v>
      </c>
      <c r="J168" t="s">
        <v>10743</v>
      </c>
      <c r="K168" t="s">
        <v>2135</v>
      </c>
      <c r="L168">
        <v>1823.029143</v>
      </c>
    </row>
    <row r="169" spans="1:12" x14ac:dyDescent="0.25">
      <c r="C169" t="s">
        <v>2181</v>
      </c>
      <c r="L169">
        <v>1735.9947079999999</v>
      </c>
    </row>
    <row r="170" spans="1:12" x14ac:dyDescent="0.25">
      <c r="D170" t="s">
        <v>1907</v>
      </c>
      <c r="E170" t="s">
        <v>2155</v>
      </c>
      <c r="F170" t="s">
        <v>94</v>
      </c>
      <c r="G170" t="s">
        <v>29</v>
      </c>
      <c r="H170" t="s">
        <v>25</v>
      </c>
      <c r="I170" t="s">
        <v>2137</v>
      </c>
      <c r="J170" t="s">
        <v>1908</v>
      </c>
      <c r="K170" t="s">
        <v>2149</v>
      </c>
      <c r="L170">
        <v>1735.9947079999999</v>
      </c>
    </row>
    <row r="171" spans="1:12" x14ac:dyDescent="0.25">
      <c r="C171" t="s">
        <v>2182</v>
      </c>
      <c r="L171">
        <v>1388.834883</v>
      </c>
    </row>
    <row r="172" spans="1:12" x14ac:dyDescent="0.25">
      <c r="D172" t="s">
        <v>1902</v>
      </c>
      <c r="E172" t="s">
        <v>2155</v>
      </c>
      <c r="F172" t="s">
        <v>94</v>
      </c>
      <c r="G172" t="s">
        <v>29</v>
      </c>
      <c r="H172" t="s">
        <v>25</v>
      </c>
      <c r="I172" t="s">
        <v>2141</v>
      </c>
      <c r="J172" t="s">
        <v>1903</v>
      </c>
      <c r="K172" t="s">
        <v>2149</v>
      </c>
      <c r="L172">
        <v>1388.834883</v>
      </c>
    </row>
    <row r="173" spans="1:12" x14ac:dyDescent="0.25">
      <c r="A173" t="s">
        <v>495</v>
      </c>
      <c r="L173" s="3">
        <v>6306.9454427000001</v>
      </c>
    </row>
    <row r="174" spans="1:12" x14ac:dyDescent="0.25">
      <c r="C174" t="s">
        <v>3874</v>
      </c>
      <c r="L174" s="3">
        <v>6306.9454427000001</v>
      </c>
    </row>
    <row r="175" spans="1:12" x14ac:dyDescent="0.25">
      <c r="D175" t="s">
        <v>3617</v>
      </c>
      <c r="E175" t="s">
        <v>2155</v>
      </c>
      <c r="F175" t="s">
        <v>495</v>
      </c>
      <c r="G175" t="s">
        <v>61</v>
      </c>
      <c r="H175" t="s">
        <v>57</v>
      </c>
      <c r="I175" t="s">
        <v>2162</v>
      </c>
      <c r="J175" t="s">
        <v>3875</v>
      </c>
      <c r="K175" t="s">
        <v>2135</v>
      </c>
      <c r="L175" s="3">
        <v>3673.9288634999998</v>
      </c>
    </row>
    <row r="176" spans="1:12" x14ac:dyDescent="0.25">
      <c r="D176" t="s">
        <v>3619</v>
      </c>
      <c r="E176" t="s">
        <v>2155</v>
      </c>
      <c r="F176" t="s">
        <v>495</v>
      </c>
      <c r="G176" t="s">
        <v>61</v>
      </c>
      <c r="H176" t="s">
        <v>2164</v>
      </c>
      <c r="I176" t="s">
        <v>2137</v>
      </c>
      <c r="J176" t="s">
        <v>3876</v>
      </c>
      <c r="K176" t="s">
        <v>2135</v>
      </c>
      <c r="L176" s="3">
        <v>2633.0165791999998</v>
      </c>
    </row>
    <row r="177" spans="1:12" x14ac:dyDescent="0.25">
      <c r="A177" t="s">
        <v>108</v>
      </c>
      <c r="L177">
        <v>1367.320753</v>
      </c>
    </row>
    <row r="178" spans="1:12" x14ac:dyDescent="0.25">
      <c r="C178" t="s">
        <v>2183</v>
      </c>
      <c r="L178">
        <v>1367.320753</v>
      </c>
    </row>
    <row r="179" spans="1:12" x14ac:dyDescent="0.25">
      <c r="D179" t="s">
        <v>1676</v>
      </c>
      <c r="E179" t="s">
        <v>2155</v>
      </c>
      <c r="F179" t="s">
        <v>108</v>
      </c>
      <c r="G179" t="s">
        <v>29</v>
      </c>
      <c r="H179" t="s">
        <v>63</v>
      </c>
      <c r="I179" t="s">
        <v>2141</v>
      </c>
      <c r="J179" t="s">
        <v>1677</v>
      </c>
      <c r="K179" t="s">
        <v>18</v>
      </c>
      <c r="L179">
        <v>1367.320753</v>
      </c>
    </row>
    <row r="180" spans="1:12" x14ac:dyDescent="0.25">
      <c r="A180" t="s">
        <v>160</v>
      </c>
      <c r="L180" s="3">
        <v>1999.5428005000001</v>
      </c>
    </row>
    <row r="181" spans="1:12" x14ac:dyDescent="0.25">
      <c r="C181" t="s">
        <v>3282</v>
      </c>
      <c r="L181" s="3">
        <v>1999.5428005000001</v>
      </c>
    </row>
    <row r="182" spans="1:12" x14ac:dyDescent="0.25">
      <c r="D182" t="s">
        <v>3150</v>
      </c>
      <c r="E182" t="s">
        <v>2155</v>
      </c>
      <c r="F182" t="s">
        <v>160</v>
      </c>
      <c r="G182" t="s">
        <v>29</v>
      </c>
      <c r="H182" t="s">
        <v>63</v>
      </c>
      <c r="I182" t="s">
        <v>2167</v>
      </c>
      <c r="J182" t="s">
        <v>3151</v>
      </c>
      <c r="K182" t="s">
        <v>2135</v>
      </c>
      <c r="L182" s="3">
        <v>1999.5428005000001</v>
      </c>
    </row>
    <row r="183" spans="1:12" x14ac:dyDescent="0.25">
      <c r="A183" t="s">
        <v>259</v>
      </c>
      <c r="L183" s="3">
        <v>5412.1727759999994</v>
      </c>
    </row>
    <row r="184" spans="1:12" x14ac:dyDescent="0.25">
      <c r="C184" t="s">
        <v>3877</v>
      </c>
      <c r="L184">
        <v>1851.4864694999999</v>
      </c>
    </row>
    <row r="185" spans="1:12" x14ac:dyDescent="0.25">
      <c r="D185" t="s">
        <v>3878</v>
      </c>
      <c r="E185" t="s">
        <v>2155</v>
      </c>
      <c r="F185" t="s">
        <v>259</v>
      </c>
      <c r="G185" t="s">
        <v>29</v>
      </c>
      <c r="H185" t="s">
        <v>2133</v>
      </c>
      <c r="I185" t="s">
        <v>2137</v>
      </c>
      <c r="J185" t="s">
        <v>3879</v>
      </c>
      <c r="K185" t="s">
        <v>2135</v>
      </c>
      <c r="L185">
        <v>1851.4864694999999</v>
      </c>
    </row>
    <row r="186" spans="1:12" x14ac:dyDescent="0.25">
      <c r="C186" t="s">
        <v>3880</v>
      </c>
      <c r="L186">
        <v>1851.4864694999999</v>
      </c>
    </row>
    <row r="187" spans="1:12" x14ac:dyDescent="0.25">
      <c r="D187" t="s">
        <v>3881</v>
      </c>
      <c r="E187" t="s">
        <v>2155</v>
      </c>
      <c r="F187" t="s">
        <v>259</v>
      </c>
      <c r="G187" t="s">
        <v>29</v>
      </c>
      <c r="H187" t="s">
        <v>2133</v>
      </c>
      <c r="I187" t="s">
        <v>2137</v>
      </c>
      <c r="J187" t="s">
        <v>3882</v>
      </c>
      <c r="K187" t="s">
        <v>2135</v>
      </c>
      <c r="L187">
        <v>1851.4864694999999</v>
      </c>
    </row>
    <row r="188" spans="1:12" x14ac:dyDescent="0.25">
      <c r="C188" t="s">
        <v>7583</v>
      </c>
      <c r="L188">
        <v>1709.1998369999999</v>
      </c>
    </row>
    <row r="189" spans="1:12" x14ac:dyDescent="0.25">
      <c r="D189" t="s">
        <v>7584</v>
      </c>
      <c r="E189" t="s">
        <v>2155</v>
      </c>
      <c r="F189" t="s">
        <v>259</v>
      </c>
      <c r="G189" t="s">
        <v>29</v>
      </c>
      <c r="H189" t="s">
        <v>2133</v>
      </c>
      <c r="I189" t="s">
        <v>3223</v>
      </c>
      <c r="J189" t="s">
        <v>7585</v>
      </c>
      <c r="K189" t="s">
        <v>2135</v>
      </c>
      <c r="L189">
        <v>1709.1998369999999</v>
      </c>
    </row>
    <row r="190" spans="1:12" x14ac:dyDescent="0.25">
      <c r="A190" t="s">
        <v>1443</v>
      </c>
      <c r="L190" s="3">
        <v>6592.6726474000006</v>
      </c>
    </row>
    <row r="191" spans="1:12" x14ac:dyDescent="0.25">
      <c r="C191" t="s">
        <v>2184</v>
      </c>
      <c r="L191" s="3">
        <v>2523.0793748999999</v>
      </c>
    </row>
    <row r="192" spans="1:12" x14ac:dyDescent="0.25">
      <c r="D192" t="s">
        <v>1524</v>
      </c>
      <c r="E192" t="s">
        <v>2155</v>
      </c>
      <c r="F192" t="s">
        <v>1443</v>
      </c>
      <c r="G192" t="s">
        <v>61</v>
      </c>
      <c r="H192" t="s">
        <v>17</v>
      </c>
      <c r="I192" t="s">
        <v>2134</v>
      </c>
      <c r="J192" t="s">
        <v>5706</v>
      </c>
      <c r="K192" t="s">
        <v>18</v>
      </c>
      <c r="L192" s="3">
        <v>2523.0793748999999</v>
      </c>
    </row>
    <row r="193" spans="1:12" x14ac:dyDescent="0.25">
      <c r="C193" t="s">
        <v>2185</v>
      </c>
      <c r="L193" s="3">
        <v>4069.5932724999998</v>
      </c>
    </row>
    <row r="194" spans="1:12" x14ac:dyDescent="0.25">
      <c r="D194" t="s">
        <v>1905</v>
      </c>
      <c r="E194" t="s">
        <v>2155</v>
      </c>
      <c r="F194" t="s">
        <v>1443</v>
      </c>
      <c r="G194" t="s">
        <v>61</v>
      </c>
      <c r="H194" t="s">
        <v>57</v>
      </c>
      <c r="I194" t="s">
        <v>2307</v>
      </c>
      <c r="J194" t="s">
        <v>1906</v>
      </c>
      <c r="K194" t="s">
        <v>2149</v>
      </c>
      <c r="L194" s="3">
        <v>4069.5932724999998</v>
      </c>
    </row>
    <row r="195" spans="1:12" x14ac:dyDescent="0.25">
      <c r="A195" t="s">
        <v>90</v>
      </c>
      <c r="L195" s="3">
        <v>3737.8649462000003</v>
      </c>
    </row>
    <row r="196" spans="1:12" x14ac:dyDescent="0.25">
      <c r="C196" t="s">
        <v>2186</v>
      </c>
      <c r="L196">
        <v>1868.9324731000002</v>
      </c>
    </row>
    <row r="197" spans="1:12" x14ac:dyDescent="0.25">
      <c r="D197" t="s">
        <v>1772</v>
      </c>
      <c r="E197" t="s">
        <v>2155</v>
      </c>
      <c r="F197" t="s">
        <v>90</v>
      </c>
      <c r="G197" t="s">
        <v>61</v>
      </c>
      <c r="H197" t="s">
        <v>17</v>
      </c>
      <c r="I197" t="s">
        <v>2141</v>
      </c>
      <c r="J197" t="s">
        <v>1773</v>
      </c>
      <c r="K197" t="s">
        <v>18</v>
      </c>
      <c r="L197">
        <v>1868.9324731000002</v>
      </c>
    </row>
    <row r="198" spans="1:12" x14ac:dyDescent="0.25">
      <c r="C198" t="s">
        <v>2187</v>
      </c>
      <c r="L198">
        <v>1868.9324731000002</v>
      </c>
    </row>
    <row r="199" spans="1:12" x14ac:dyDescent="0.25">
      <c r="D199" t="s">
        <v>1774</v>
      </c>
      <c r="E199" t="s">
        <v>2155</v>
      </c>
      <c r="F199" t="s">
        <v>90</v>
      </c>
      <c r="G199" t="s">
        <v>61</v>
      </c>
      <c r="H199" t="s">
        <v>17</v>
      </c>
      <c r="I199" t="s">
        <v>2156</v>
      </c>
      <c r="J199" t="s">
        <v>1775</v>
      </c>
      <c r="K199" t="s">
        <v>18</v>
      </c>
      <c r="L199">
        <v>1868.9324731000002</v>
      </c>
    </row>
    <row r="200" spans="1:12" x14ac:dyDescent="0.25">
      <c r="A200" t="s">
        <v>60</v>
      </c>
      <c r="L200" s="3">
        <v>3961.8270395</v>
      </c>
    </row>
    <row r="201" spans="1:12" x14ac:dyDescent="0.25">
      <c r="C201" t="s">
        <v>6920</v>
      </c>
      <c r="L201" s="3">
        <v>2252.7249939999997</v>
      </c>
    </row>
    <row r="202" spans="1:12" x14ac:dyDescent="0.25">
      <c r="D202" t="s">
        <v>6921</v>
      </c>
      <c r="E202" t="s">
        <v>2155</v>
      </c>
      <c r="F202" t="s">
        <v>60</v>
      </c>
      <c r="G202" t="s">
        <v>29</v>
      </c>
      <c r="H202" t="s">
        <v>2146</v>
      </c>
      <c r="I202" t="s">
        <v>2167</v>
      </c>
      <c r="J202" t="s">
        <v>6922</v>
      </c>
      <c r="K202" t="s">
        <v>2135</v>
      </c>
      <c r="L202" s="3">
        <v>2252.7249939999997</v>
      </c>
    </row>
    <row r="203" spans="1:12" x14ac:dyDescent="0.25">
      <c r="C203" t="s">
        <v>2188</v>
      </c>
      <c r="L203">
        <v>1709.1020455</v>
      </c>
    </row>
    <row r="204" spans="1:12" x14ac:dyDescent="0.25">
      <c r="D204" t="s">
        <v>1477</v>
      </c>
      <c r="E204" t="s">
        <v>2155</v>
      </c>
      <c r="F204" t="s">
        <v>60</v>
      </c>
      <c r="G204" t="s">
        <v>29</v>
      </c>
      <c r="H204" t="s">
        <v>63</v>
      </c>
      <c r="I204" t="s">
        <v>2137</v>
      </c>
      <c r="J204" t="s">
        <v>1478</v>
      </c>
      <c r="K204" t="s">
        <v>18</v>
      </c>
      <c r="L204">
        <v>1709.1020455</v>
      </c>
    </row>
    <row r="205" spans="1:12" x14ac:dyDescent="0.25">
      <c r="A205" t="s">
        <v>459</v>
      </c>
      <c r="L205" s="3">
        <v>4476.9731032</v>
      </c>
    </row>
    <row r="206" spans="1:12" x14ac:dyDescent="0.25">
      <c r="C206" t="s">
        <v>9935</v>
      </c>
      <c r="L206" s="3">
        <v>2869.8675921999998</v>
      </c>
    </row>
    <row r="207" spans="1:12" x14ac:dyDescent="0.25">
      <c r="D207" t="s">
        <v>9936</v>
      </c>
      <c r="E207" t="s">
        <v>2155</v>
      </c>
      <c r="F207" t="s">
        <v>459</v>
      </c>
      <c r="G207" t="s">
        <v>61</v>
      </c>
      <c r="H207" t="s">
        <v>2133</v>
      </c>
      <c r="I207" t="s">
        <v>2137</v>
      </c>
      <c r="J207" t="s">
        <v>9937</v>
      </c>
      <c r="K207" t="s">
        <v>2135</v>
      </c>
      <c r="L207" s="3">
        <v>2869.8675921999998</v>
      </c>
    </row>
    <row r="208" spans="1:12" x14ac:dyDescent="0.25">
      <c r="C208" t="s">
        <v>9938</v>
      </c>
      <c r="L208">
        <v>1607.105511</v>
      </c>
    </row>
    <row r="209" spans="1:12" x14ac:dyDescent="0.25">
      <c r="D209" t="s">
        <v>9939</v>
      </c>
      <c r="E209" t="s">
        <v>2155</v>
      </c>
      <c r="F209" t="s">
        <v>459</v>
      </c>
      <c r="G209" t="s">
        <v>61</v>
      </c>
      <c r="H209" t="s">
        <v>2133</v>
      </c>
      <c r="I209" t="s">
        <v>2246</v>
      </c>
      <c r="J209" t="s">
        <v>9940</v>
      </c>
      <c r="K209" t="s">
        <v>2135</v>
      </c>
      <c r="L209">
        <v>1607.105511</v>
      </c>
    </row>
    <row r="210" spans="1:12" x14ac:dyDescent="0.25">
      <c r="A210" t="s">
        <v>520</v>
      </c>
      <c r="L210">
        <v>1388.834883</v>
      </c>
    </row>
    <row r="211" spans="1:12" x14ac:dyDescent="0.25">
      <c r="C211" t="s">
        <v>2189</v>
      </c>
      <c r="L211">
        <v>1388.834883</v>
      </c>
    </row>
    <row r="212" spans="1:12" x14ac:dyDescent="0.25">
      <c r="D212" t="s">
        <v>1421</v>
      </c>
      <c r="E212" t="s">
        <v>2155</v>
      </c>
      <c r="F212" t="s">
        <v>520</v>
      </c>
      <c r="G212" t="s">
        <v>29</v>
      </c>
      <c r="H212" t="s">
        <v>188</v>
      </c>
      <c r="I212" t="s">
        <v>2141</v>
      </c>
      <c r="J212" t="s">
        <v>1422</v>
      </c>
      <c r="K212" t="s">
        <v>2149</v>
      </c>
      <c r="L212">
        <v>1388.834883</v>
      </c>
    </row>
    <row r="213" spans="1:12" x14ac:dyDescent="0.25">
      <c r="A213" t="s">
        <v>238</v>
      </c>
      <c r="L213" s="3">
        <v>2449.2663506999997</v>
      </c>
    </row>
    <row r="214" spans="1:12" x14ac:dyDescent="0.25">
      <c r="C214" t="s">
        <v>2190</v>
      </c>
      <c r="L214" s="3">
        <v>2449.2663506999997</v>
      </c>
    </row>
    <row r="215" spans="1:12" x14ac:dyDescent="0.25">
      <c r="D215" t="s">
        <v>918</v>
      </c>
      <c r="E215" t="s">
        <v>2155</v>
      </c>
      <c r="F215" t="s">
        <v>238</v>
      </c>
      <c r="G215" t="s">
        <v>29</v>
      </c>
      <c r="H215" t="s">
        <v>110</v>
      </c>
      <c r="I215" t="s">
        <v>2163</v>
      </c>
      <c r="J215" t="s">
        <v>239</v>
      </c>
      <c r="K215" t="s">
        <v>2135</v>
      </c>
      <c r="L215" s="3">
        <v>2449.2663506999997</v>
      </c>
    </row>
    <row r="216" spans="1:12" x14ac:dyDescent="0.25">
      <c r="L216" t="e">
        <v>#VALUE!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7A43-B8D1-4C83-8712-A9AC88D31855}">
  <sheetPr>
    <tabColor rgb="FF00B0F0"/>
  </sheetPr>
  <dimension ref="A1:L31"/>
  <sheetViews>
    <sheetView topLeftCell="A2" workbookViewId="0">
      <selection activeCell="L31" sqref="L31"/>
    </sheetView>
  </sheetViews>
  <sheetFormatPr defaultRowHeight="15.75" x14ac:dyDescent="0.25"/>
  <sheetData>
    <row r="1" spans="1:12" x14ac:dyDescent="0.25">
      <c r="A1" t="s">
        <v>2124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7" spans="1:12" x14ac:dyDescent="0.25">
      <c r="A7" t="s">
        <v>2124</v>
      </c>
      <c r="L7" t="s">
        <v>2125</v>
      </c>
    </row>
    <row r="8" spans="1:12" x14ac:dyDescent="0.25">
      <c r="B8" t="s">
        <v>16</v>
      </c>
      <c r="C8" t="s">
        <v>1</v>
      </c>
      <c r="D8" t="s">
        <v>2126</v>
      </c>
      <c r="E8" t="s">
        <v>2127</v>
      </c>
      <c r="F8" t="s">
        <v>2</v>
      </c>
      <c r="G8" t="s">
        <v>4</v>
      </c>
      <c r="H8" t="s">
        <v>2128</v>
      </c>
      <c r="I8" t="s">
        <v>2129</v>
      </c>
      <c r="J8" t="s">
        <v>2130</v>
      </c>
      <c r="K8" t="s">
        <v>7</v>
      </c>
      <c r="L8" t="s">
        <v>16</v>
      </c>
    </row>
    <row r="9" spans="1:12" x14ac:dyDescent="0.25">
      <c r="A9" t="s">
        <v>45</v>
      </c>
      <c r="L9" s="3">
        <v>2831.46</v>
      </c>
    </row>
    <row r="10" spans="1:12" x14ac:dyDescent="0.25">
      <c r="C10" t="s">
        <v>2191</v>
      </c>
      <c r="L10" s="3">
        <v>2831.46</v>
      </c>
    </row>
    <row r="11" spans="1:12" x14ac:dyDescent="0.25">
      <c r="D11" t="s">
        <v>1646</v>
      </c>
      <c r="F11" t="s">
        <v>45</v>
      </c>
      <c r="G11" t="s">
        <v>50</v>
      </c>
      <c r="H11" t="s">
        <v>110</v>
      </c>
      <c r="I11" t="s">
        <v>2162</v>
      </c>
      <c r="J11" t="s">
        <v>1647</v>
      </c>
      <c r="K11" t="s">
        <v>2149</v>
      </c>
      <c r="L11" s="3">
        <v>2831.46</v>
      </c>
    </row>
    <row r="12" spans="1:12" x14ac:dyDescent="0.25">
      <c r="A12" t="s">
        <v>33</v>
      </c>
      <c r="L12" s="3">
        <v>6090.75</v>
      </c>
    </row>
    <row r="13" spans="1:12" x14ac:dyDescent="0.25">
      <c r="C13" t="s">
        <v>3283</v>
      </c>
      <c r="L13" s="3">
        <v>6090.75</v>
      </c>
    </row>
    <row r="14" spans="1:12" x14ac:dyDescent="0.25">
      <c r="D14" t="s">
        <v>2879</v>
      </c>
      <c r="F14" t="s">
        <v>33</v>
      </c>
      <c r="G14" t="s">
        <v>122</v>
      </c>
      <c r="H14" t="s">
        <v>57</v>
      </c>
      <c r="I14" t="s">
        <v>2163</v>
      </c>
      <c r="J14" t="s">
        <v>2880</v>
      </c>
      <c r="K14" t="s">
        <v>2149</v>
      </c>
      <c r="L14" s="3">
        <v>3875.2</v>
      </c>
    </row>
    <row r="15" spans="1:12" x14ac:dyDescent="0.25">
      <c r="D15" t="s">
        <v>2882</v>
      </c>
      <c r="F15" t="s">
        <v>33</v>
      </c>
      <c r="G15" t="s">
        <v>29</v>
      </c>
      <c r="H15" t="s">
        <v>63</v>
      </c>
      <c r="I15" t="s">
        <v>2134</v>
      </c>
      <c r="J15" t="s">
        <v>2883</v>
      </c>
      <c r="K15" t="s">
        <v>2149</v>
      </c>
      <c r="L15" s="3">
        <v>2215.5500000000002</v>
      </c>
    </row>
    <row r="16" spans="1:12" x14ac:dyDescent="0.25">
      <c r="A16" t="s">
        <v>84</v>
      </c>
      <c r="L16" s="3">
        <v>1970.22</v>
      </c>
    </row>
    <row r="17" spans="1:12" x14ac:dyDescent="0.25">
      <c r="C17" t="s">
        <v>3284</v>
      </c>
      <c r="L17" s="3">
        <v>1970.22</v>
      </c>
    </row>
    <row r="18" spans="1:12" x14ac:dyDescent="0.25">
      <c r="D18" t="s">
        <v>2904</v>
      </c>
      <c r="F18" t="s">
        <v>84</v>
      </c>
      <c r="G18" t="s">
        <v>50</v>
      </c>
      <c r="H18" t="s">
        <v>63</v>
      </c>
      <c r="I18" t="s">
        <v>2156</v>
      </c>
      <c r="J18" t="s">
        <v>2905</v>
      </c>
      <c r="K18" t="s">
        <v>2149</v>
      </c>
      <c r="L18" s="3">
        <v>1970.22</v>
      </c>
    </row>
    <row r="19" spans="1:12" x14ac:dyDescent="0.25">
      <c r="A19" t="s">
        <v>93</v>
      </c>
      <c r="L19" s="3">
        <v>1641.3</v>
      </c>
    </row>
    <row r="20" spans="1:12" x14ac:dyDescent="0.25">
      <c r="C20" t="s">
        <v>3283</v>
      </c>
      <c r="L20" s="3">
        <v>1641.3</v>
      </c>
    </row>
    <row r="21" spans="1:12" x14ac:dyDescent="0.25">
      <c r="D21" t="s">
        <v>2885</v>
      </c>
      <c r="F21" t="s">
        <v>93</v>
      </c>
      <c r="G21" t="s">
        <v>29</v>
      </c>
      <c r="H21" t="s">
        <v>63</v>
      </c>
      <c r="I21" t="s">
        <v>2141</v>
      </c>
      <c r="J21" t="s">
        <v>2886</v>
      </c>
      <c r="K21" t="s">
        <v>2149</v>
      </c>
      <c r="L21" s="3">
        <v>1641.3</v>
      </c>
    </row>
    <row r="22" spans="1:12" x14ac:dyDescent="0.25">
      <c r="A22" t="s">
        <v>168</v>
      </c>
      <c r="L22" s="3">
        <v>10091.299999999999</v>
      </c>
    </row>
    <row r="23" spans="1:12" x14ac:dyDescent="0.25">
      <c r="C23" t="s">
        <v>3543</v>
      </c>
      <c r="L23" s="3">
        <v>10091.299999999999</v>
      </c>
    </row>
    <row r="24" spans="1:12" x14ac:dyDescent="0.25">
      <c r="D24" t="s">
        <v>3396</v>
      </c>
      <c r="F24" t="s">
        <v>168</v>
      </c>
      <c r="G24" t="s">
        <v>29</v>
      </c>
      <c r="H24" t="s">
        <v>188</v>
      </c>
      <c r="I24" t="s">
        <v>2152</v>
      </c>
      <c r="J24" t="s">
        <v>3544</v>
      </c>
      <c r="K24" t="s">
        <v>18</v>
      </c>
      <c r="L24" s="3">
        <v>2743.55</v>
      </c>
    </row>
    <row r="25" spans="1:12" x14ac:dyDescent="0.25">
      <c r="D25" t="s">
        <v>3397</v>
      </c>
      <c r="F25" t="s">
        <v>168</v>
      </c>
      <c r="G25" t="s">
        <v>29</v>
      </c>
      <c r="H25" t="s">
        <v>188</v>
      </c>
      <c r="I25" t="s">
        <v>2152</v>
      </c>
      <c r="J25" t="s">
        <v>3545</v>
      </c>
      <c r="K25" t="s">
        <v>18</v>
      </c>
      <c r="L25" s="3">
        <v>2449.25</v>
      </c>
    </row>
    <row r="26" spans="1:12" x14ac:dyDescent="0.25">
      <c r="D26" t="s">
        <v>3398</v>
      </c>
      <c r="F26" t="s">
        <v>168</v>
      </c>
      <c r="G26" t="s">
        <v>29</v>
      </c>
      <c r="H26" t="s">
        <v>188</v>
      </c>
      <c r="I26" t="s">
        <v>2137</v>
      </c>
      <c r="J26" t="s">
        <v>3546</v>
      </c>
      <c r="K26" t="s">
        <v>18</v>
      </c>
      <c r="L26" s="3">
        <v>2449.25</v>
      </c>
    </row>
    <row r="27" spans="1:12" x14ac:dyDescent="0.25">
      <c r="D27" t="s">
        <v>3399</v>
      </c>
      <c r="F27" t="s">
        <v>168</v>
      </c>
      <c r="G27" t="s">
        <v>29</v>
      </c>
      <c r="H27" t="s">
        <v>188</v>
      </c>
      <c r="I27" t="s">
        <v>2137</v>
      </c>
      <c r="J27" t="s">
        <v>3547</v>
      </c>
      <c r="K27" t="s">
        <v>18</v>
      </c>
      <c r="L27" s="3">
        <v>2449.25</v>
      </c>
    </row>
    <row r="28" spans="1:12" x14ac:dyDescent="0.25">
      <c r="A28" t="s">
        <v>91</v>
      </c>
      <c r="L28" s="3">
        <v>2038.35</v>
      </c>
    </row>
    <row r="29" spans="1:12" x14ac:dyDescent="0.25">
      <c r="C29" t="s">
        <v>2192</v>
      </c>
      <c r="L29" s="3">
        <v>2038.35</v>
      </c>
    </row>
    <row r="30" spans="1:12" x14ac:dyDescent="0.25">
      <c r="D30" t="s">
        <v>1560</v>
      </c>
      <c r="F30" t="s">
        <v>91</v>
      </c>
      <c r="G30" t="s">
        <v>29</v>
      </c>
      <c r="H30" t="s">
        <v>20</v>
      </c>
      <c r="I30" t="s">
        <v>2167</v>
      </c>
      <c r="J30" t="s">
        <v>1561</v>
      </c>
      <c r="K30" t="s">
        <v>18</v>
      </c>
      <c r="L30" s="3">
        <v>2038.35</v>
      </c>
    </row>
    <row r="31" spans="1:12" x14ac:dyDescent="0.25">
      <c r="L31" t="s">
        <v>3548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E515-5F36-4F68-8A34-1F10A333D25E}">
  <sheetPr>
    <tabColor rgb="FF00B0F0"/>
  </sheetPr>
  <dimension ref="A1:L293"/>
  <sheetViews>
    <sheetView workbookViewId="0">
      <selection activeCell="L11" sqref="L11"/>
    </sheetView>
  </sheetViews>
  <sheetFormatPr defaultRowHeight="15.75" x14ac:dyDescent="0.25"/>
  <sheetData>
    <row r="1" spans="1:12" x14ac:dyDescent="0.25">
      <c r="A1" t="s">
        <v>2124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</row>
    <row r="6" spans="1:12" x14ac:dyDescent="0.25">
      <c r="A6" t="s">
        <v>1448</v>
      </c>
      <c r="L6" s="3">
        <v>10550.412002200001</v>
      </c>
    </row>
    <row r="7" spans="1:12" x14ac:dyDescent="0.25">
      <c r="C7" t="s">
        <v>8981</v>
      </c>
      <c r="L7">
        <v>1394.1351822999998</v>
      </c>
    </row>
    <row r="8" spans="1:12" x14ac:dyDescent="0.25">
      <c r="D8" t="s">
        <v>8982</v>
      </c>
      <c r="E8" t="s">
        <v>2193</v>
      </c>
      <c r="F8" t="s">
        <v>1448</v>
      </c>
      <c r="G8" t="s">
        <v>61</v>
      </c>
      <c r="H8" t="s">
        <v>20</v>
      </c>
      <c r="I8" t="s">
        <v>2141</v>
      </c>
      <c r="J8" t="s">
        <v>8983</v>
      </c>
      <c r="K8" t="s">
        <v>2149</v>
      </c>
      <c r="L8">
        <v>1394.1351822999998</v>
      </c>
    </row>
    <row r="9" spans="1:12" x14ac:dyDescent="0.25">
      <c r="C9" t="s">
        <v>8984</v>
      </c>
      <c r="L9">
        <v>1394.1351822999998</v>
      </c>
    </row>
    <row r="10" spans="1:12" x14ac:dyDescent="0.25">
      <c r="D10" t="s">
        <v>8985</v>
      </c>
      <c r="E10" t="s">
        <v>2193</v>
      </c>
      <c r="F10" t="s">
        <v>1448</v>
      </c>
      <c r="G10" t="s">
        <v>61</v>
      </c>
      <c r="H10" t="s">
        <v>20</v>
      </c>
      <c r="I10" t="s">
        <v>2141</v>
      </c>
      <c r="J10" t="s">
        <v>8986</v>
      </c>
      <c r="K10" t="s">
        <v>2149</v>
      </c>
      <c r="L10">
        <v>1394.1351822999998</v>
      </c>
    </row>
    <row r="11" spans="1:12" x14ac:dyDescent="0.25">
      <c r="C11" t="s">
        <v>10672</v>
      </c>
      <c r="L11">
        <v>1394.1351822999998</v>
      </c>
    </row>
    <row r="12" spans="1:12" x14ac:dyDescent="0.25">
      <c r="D12" t="s">
        <v>10673</v>
      </c>
      <c r="E12" t="s">
        <v>2193</v>
      </c>
      <c r="F12" t="s">
        <v>1448</v>
      </c>
      <c r="G12" t="s">
        <v>61</v>
      </c>
      <c r="H12" t="s">
        <v>20</v>
      </c>
      <c r="I12" t="s">
        <v>2156</v>
      </c>
      <c r="J12" t="s">
        <v>10674</v>
      </c>
      <c r="K12" t="s">
        <v>2149</v>
      </c>
      <c r="L12">
        <v>1394.1351822999998</v>
      </c>
    </row>
    <row r="13" spans="1:12" x14ac:dyDescent="0.25">
      <c r="C13" t="s">
        <v>10675</v>
      </c>
      <c r="L13">
        <v>1821.2884543</v>
      </c>
    </row>
    <row r="14" spans="1:12" x14ac:dyDescent="0.25">
      <c r="D14" t="s">
        <v>10676</v>
      </c>
      <c r="E14" t="s">
        <v>2193</v>
      </c>
      <c r="F14" t="s">
        <v>1448</v>
      </c>
      <c r="G14" t="s">
        <v>61</v>
      </c>
      <c r="H14" t="s">
        <v>20</v>
      </c>
      <c r="I14" t="s">
        <v>2134</v>
      </c>
      <c r="J14" t="s">
        <v>10677</v>
      </c>
      <c r="K14" t="s">
        <v>2149</v>
      </c>
      <c r="L14">
        <v>1821.2884543</v>
      </c>
    </row>
    <row r="15" spans="1:12" x14ac:dyDescent="0.25">
      <c r="C15" t="s">
        <v>13159</v>
      </c>
      <c r="L15">
        <v>1394.1351822999998</v>
      </c>
    </row>
    <row r="16" spans="1:12" x14ac:dyDescent="0.25">
      <c r="D16" t="s">
        <v>13160</v>
      </c>
      <c r="E16" t="s">
        <v>2193</v>
      </c>
      <c r="F16" t="s">
        <v>1448</v>
      </c>
      <c r="G16" t="s">
        <v>61</v>
      </c>
      <c r="H16" t="s">
        <v>20</v>
      </c>
      <c r="I16" t="s">
        <v>2141</v>
      </c>
      <c r="J16" t="s">
        <v>13161</v>
      </c>
      <c r="K16" t="s">
        <v>2149</v>
      </c>
      <c r="L16">
        <v>1394.1351822999998</v>
      </c>
    </row>
    <row r="17" spans="1:12" x14ac:dyDescent="0.25">
      <c r="C17" t="s">
        <v>13162</v>
      </c>
      <c r="L17" s="3">
        <v>3152.5828187000002</v>
      </c>
    </row>
    <row r="18" spans="1:12" x14ac:dyDescent="0.25">
      <c r="D18" t="s">
        <v>13163</v>
      </c>
      <c r="E18" t="s">
        <v>2193</v>
      </c>
      <c r="F18" t="s">
        <v>1448</v>
      </c>
      <c r="G18" t="s">
        <v>61</v>
      </c>
      <c r="H18" t="s">
        <v>20</v>
      </c>
      <c r="I18" t="s">
        <v>2141</v>
      </c>
      <c r="J18" t="s">
        <v>13164</v>
      </c>
      <c r="K18" t="s">
        <v>2149</v>
      </c>
      <c r="L18">
        <v>1394.1351822999998</v>
      </c>
    </row>
    <row r="19" spans="1:12" x14ac:dyDescent="0.25">
      <c r="D19" t="s">
        <v>13165</v>
      </c>
      <c r="E19" t="s">
        <v>2193</v>
      </c>
      <c r="F19" t="s">
        <v>1448</v>
      </c>
      <c r="G19" t="s">
        <v>61</v>
      </c>
      <c r="H19" t="s">
        <v>20</v>
      </c>
      <c r="I19" t="s">
        <v>3223</v>
      </c>
      <c r="J19" t="s">
        <v>13166</v>
      </c>
      <c r="K19" t="s">
        <v>2149</v>
      </c>
      <c r="L19">
        <v>1758.4476364</v>
      </c>
    </row>
    <row r="20" spans="1:12" x14ac:dyDescent="0.25">
      <c r="A20" t="s">
        <v>1453</v>
      </c>
      <c r="L20" s="3">
        <v>13211.2600423</v>
      </c>
    </row>
    <row r="21" spans="1:12" x14ac:dyDescent="0.25">
      <c r="C21" t="s">
        <v>2194</v>
      </c>
      <c r="L21" s="3">
        <v>3025.1604941999999</v>
      </c>
    </row>
    <row r="22" spans="1:12" x14ac:dyDescent="0.25">
      <c r="D22" t="s">
        <v>1452</v>
      </c>
      <c r="E22" t="s">
        <v>2193</v>
      </c>
      <c r="F22" t="s">
        <v>1453</v>
      </c>
      <c r="G22" t="s">
        <v>1454</v>
      </c>
      <c r="H22" t="s">
        <v>20</v>
      </c>
      <c r="I22" t="s">
        <v>2156</v>
      </c>
      <c r="J22" t="s">
        <v>1455</v>
      </c>
      <c r="K22" t="s">
        <v>2149</v>
      </c>
      <c r="L22" s="3">
        <v>3025.1604941999999</v>
      </c>
    </row>
    <row r="23" spans="1:12" x14ac:dyDescent="0.25">
      <c r="C23" t="s">
        <v>6327</v>
      </c>
      <c r="L23" s="3">
        <v>2788.2703645999995</v>
      </c>
    </row>
    <row r="24" spans="1:12" x14ac:dyDescent="0.25">
      <c r="D24" t="s">
        <v>6328</v>
      </c>
      <c r="E24" t="s">
        <v>2193</v>
      </c>
      <c r="F24" t="s">
        <v>1453</v>
      </c>
      <c r="G24" t="s">
        <v>61</v>
      </c>
      <c r="H24" t="s">
        <v>20</v>
      </c>
      <c r="I24" t="s">
        <v>2141</v>
      </c>
      <c r="J24" t="s">
        <v>6329</v>
      </c>
      <c r="K24" t="s">
        <v>2149</v>
      </c>
      <c r="L24">
        <v>1394.1351822999998</v>
      </c>
    </row>
    <row r="25" spans="1:12" x14ac:dyDescent="0.25">
      <c r="D25" t="s">
        <v>6330</v>
      </c>
      <c r="E25" t="s">
        <v>2193</v>
      </c>
      <c r="F25" t="s">
        <v>1453</v>
      </c>
      <c r="G25" t="s">
        <v>61</v>
      </c>
      <c r="H25" t="s">
        <v>20</v>
      </c>
      <c r="I25" t="s">
        <v>2156</v>
      </c>
      <c r="J25" t="s">
        <v>6331</v>
      </c>
      <c r="K25" t="s">
        <v>2149</v>
      </c>
      <c r="L25">
        <v>1394.1351822999998</v>
      </c>
    </row>
    <row r="26" spans="1:12" x14ac:dyDescent="0.25">
      <c r="C26" t="s">
        <v>6896</v>
      </c>
      <c r="L26">
        <v>1394.1351822999998</v>
      </c>
    </row>
    <row r="27" spans="1:12" x14ac:dyDescent="0.25">
      <c r="D27" t="s">
        <v>6897</v>
      </c>
      <c r="E27" t="s">
        <v>2193</v>
      </c>
      <c r="F27" t="s">
        <v>1453</v>
      </c>
      <c r="G27" t="s">
        <v>61</v>
      </c>
      <c r="H27" t="s">
        <v>20</v>
      </c>
      <c r="I27" t="s">
        <v>2141</v>
      </c>
      <c r="J27" t="s">
        <v>6898</v>
      </c>
      <c r="K27" t="s">
        <v>2149</v>
      </c>
      <c r="L27">
        <v>1394.1351822999998</v>
      </c>
    </row>
    <row r="28" spans="1:12" x14ac:dyDescent="0.25">
      <c r="C28" t="s">
        <v>9286</v>
      </c>
      <c r="L28">
        <v>1821.2884543</v>
      </c>
    </row>
    <row r="29" spans="1:12" x14ac:dyDescent="0.25">
      <c r="D29" t="s">
        <v>9287</v>
      </c>
      <c r="E29" t="s">
        <v>2193</v>
      </c>
      <c r="F29" t="s">
        <v>1453</v>
      </c>
      <c r="G29" t="s">
        <v>61</v>
      </c>
      <c r="H29" t="s">
        <v>17</v>
      </c>
      <c r="I29" t="s">
        <v>2134</v>
      </c>
      <c r="J29" t="s">
        <v>9288</v>
      </c>
      <c r="K29" t="s">
        <v>2149</v>
      </c>
      <c r="L29">
        <v>1821.2884543</v>
      </c>
    </row>
    <row r="30" spans="1:12" x14ac:dyDescent="0.25">
      <c r="C30" t="s">
        <v>9289</v>
      </c>
      <c r="L30" s="3">
        <v>2788.2703645999995</v>
      </c>
    </row>
    <row r="31" spans="1:12" x14ac:dyDescent="0.25">
      <c r="D31" t="s">
        <v>9290</v>
      </c>
      <c r="E31" t="s">
        <v>2193</v>
      </c>
      <c r="F31" t="s">
        <v>1453</v>
      </c>
      <c r="G31" t="s">
        <v>61</v>
      </c>
      <c r="H31" t="s">
        <v>17</v>
      </c>
      <c r="I31" t="s">
        <v>2144</v>
      </c>
      <c r="J31" t="s">
        <v>9291</v>
      </c>
      <c r="K31" t="s">
        <v>2149</v>
      </c>
      <c r="L31">
        <v>1394.1351822999998</v>
      </c>
    </row>
    <row r="32" spans="1:12" x14ac:dyDescent="0.25">
      <c r="D32" t="s">
        <v>9292</v>
      </c>
      <c r="E32" t="s">
        <v>2193</v>
      </c>
      <c r="F32" t="s">
        <v>1453</v>
      </c>
      <c r="G32" t="s">
        <v>61</v>
      </c>
      <c r="H32" t="s">
        <v>17</v>
      </c>
      <c r="I32" t="s">
        <v>2156</v>
      </c>
      <c r="J32" t="s">
        <v>9293</v>
      </c>
      <c r="K32" t="s">
        <v>2149</v>
      </c>
      <c r="L32">
        <v>1394.1351822999998</v>
      </c>
    </row>
    <row r="33" spans="1:12" x14ac:dyDescent="0.25">
      <c r="C33" t="s">
        <v>11261</v>
      </c>
      <c r="L33">
        <v>1394.1351822999998</v>
      </c>
    </row>
    <row r="34" spans="1:12" x14ac:dyDescent="0.25">
      <c r="D34" t="s">
        <v>11262</v>
      </c>
      <c r="E34" t="s">
        <v>2193</v>
      </c>
      <c r="F34" t="s">
        <v>1453</v>
      </c>
      <c r="G34" t="s">
        <v>61</v>
      </c>
      <c r="H34" t="s">
        <v>17</v>
      </c>
      <c r="I34" t="s">
        <v>2144</v>
      </c>
      <c r="J34" t="s">
        <v>11263</v>
      </c>
      <c r="K34" t="s">
        <v>2149</v>
      </c>
      <c r="L34">
        <v>1394.1351822999998</v>
      </c>
    </row>
    <row r="35" spans="1:12" x14ac:dyDescent="0.25">
      <c r="A35" t="s">
        <v>151</v>
      </c>
      <c r="L35" s="3">
        <v>15579.8092889</v>
      </c>
    </row>
    <row r="36" spans="1:12" x14ac:dyDescent="0.25">
      <c r="C36" t="s">
        <v>4785</v>
      </c>
      <c r="L36">
        <v>1394.1351822999998</v>
      </c>
    </row>
    <row r="37" spans="1:12" x14ac:dyDescent="0.25">
      <c r="D37" t="s">
        <v>4627</v>
      </c>
      <c r="E37" t="s">
        <v>2193</v>
      </c>
      <c r="F37" t="s">
        <v>151</v>
      </c>
      <c r="G37" t="s">
        <v>61</v>
      </c>
      <c r="H37" t="s">
        <v>20</v>
      </c>
      <c r="I37" t="s">
        <v>2141</v>
      </c>
      <c r="J37" t="s">
        <v>4786</v>
      </c>
      <c r="K37" t="s">
        <v>2149</v>
      </c>
      <c r="L37">
        <v>1394.1351822999998</v>
      </c>
    </row>
    <row r="38" spans="1:12" x14ac:dyDescent="0.25">
      <c r="C38" t="s">
        <v>4787</v>
      </c>
      <c r="L38">
        <v>1394.1351822999998</v>
      </c>
    </row>
    <row r="39" spans="1:12" x14ac:dyDescent="0.25">
      <c r="D39" t="s">
        <v>4705</v>
      </c>
      <c r="E39" t="s">
        <v>2193</v>
      </c>
      <c r="F39" t="s">
        <v>151</v>
      </c>
      <c r="G39" t="s">
        <v>61</v>
      </c>
      <c r="H39" t="s">
        <v>20</v>
      </c>
      <c r="I39" t="s">
        <v>2156</v>
      </c>
      <c r="J39" t="s">
        <v>4788</v>
      </c>
      <c r="K39" t="s">
        <v>2149</v>
      </c>
      <c r="L39">
        <v>1394.1351822999998</v>
      </c>
    </row>
    <row r="40" spans="1:12" x14ac:dyDescent="0.25">
      <c r="C40" t="s">
        <v>6899</v>
      </c>
      <c r="L40">
        <v>1394.1351822999998</v>
      </c>
    </row>
    <row r="41" spans="1:12" x14ac:dyDescent="0.25">
      <c r="D41" t="s">
        <v>6900</v>
      </c>
      <c r="E41" t="s">
        <v>2193</v>
      </c>
      <c r="F41" t="s">
        <v>151</v>
      </c>
      <c r="G41" t="s">
        <v>61</v>
      </c>
      <c r="H41" t="s">
        <v>20</v>
      </c>
      <c r="I41" t="s">
        <v>2141</v>
      </c>
      <c r="J41" t="s">
        <v>6901</v>
      </c>
      <c r="K41" t="s">
        <v>2149</v>
      </c>
      <c r="L41">
        <v>1394.1351822999998</v>
      </c>
    </row>
    <row r="42" spans="1:12" x14ac:dyDescent="0.25">
      <c r="C42" t="s">
        <v>6633</v>
      </c>
      <c r="L42" s="3">
        <v>5456.5505586999998</v>
      </c>
    </row>
    <row r="43" spans="1:12" x14ac:dyDescent="0.25">
      <c r="D43" t="s">
        <v>6634</v>
      </c>
      <c r="E43" t="s">
        <v>2193</v>
      </c>
      <c r="F43" t="s">
        <v>151</v>
      </c>
      <c r="G43" t="s">
        <v>67</v>
      </c>
      <c r="H43" t="s">
        <v>20</v>
      </c>
      <c r="I43" t="s">
        <v>3223</v>
      </c>
      <c r="J43" t="s">
        <v>6635</v>
      </c>
      <c r="K43" t="s">
        <v>2149</v>
      </c>
      <c r="L43" s="3">
        <v>3028.8765711999999</v>
      </c>
    </row>
    <row r="44" spans="1:12" x14ac:dyDescent="0.25">
      <c r="D44" t="s">
        <v>6636</v>
      </c>
      <c r="E44" t="s">
        <v>2193</v>
      </c>
      <c r="F44" t="s">
        <v>151</v>
      </c>
      <c r="G44" t="s">
        <v>67</v>
      </c>
      <c r="H44" t="s">
        <v>20</v>
      </c>
      <c r="I44" t="s">
        <v>2156</v>
      </c>
      <c r="J44" t="s">
        <v>6637</v>
      </c>
      <c r="K44" t="s">
        <v>2149</v>
      </c>
      <c r="L44" s="3">
        <v>2427.6739874999998</v>
      </c>
    </row>
    <row r="45" spans="1:12" x14ac:dyDescent="0.25">
      <c r="C45" t="s">
        <v>9294</v>
      </c>
      <c r="L45" s="3">
        <v>3152.5828187000002</v>
      </c>
    </row>
    <row r="46" spans="1:12" x14ac:dyDescent="0.25">
      <c r="D46" t="s">
        <v>9295</v>
      </c>
      <c r="E46" t="s">
        <v>2193</v>
      </c>
      <c r="F46" t="s">
        <v>151</v>
      </c>
      <c r="G46" t="s">
        <v>61</v>
      </c>
      <c r="H46" t="s">
        <v>17</v>
      </c>
      <c r="I46" t="s">
        <v>3223</v>
      </c>
      <c r="J46" t="s">
        <v>9296</v>
      </c>
      <c r="K46" t="s">
        <v>2149</v>
      </c>
      <c r="L46">
        <v>1758.4476364</v>
      </c>
    </row>
    <row r="47" spans="1:12" x14ac:dyDescent="0.25">
      <c r="D47" t="s">
        <v>9297</v>
      </c>
      <c r="E47" t="s">
        <v>2193</v>
      </c>
      <c r="F47" t="s">
        <v>151</v>
      </c>
      <c r="G47" t="s">
        <v>61</v>
      </c>
      <c r="H47" t="s">
        <v>17</v>
      </c>
      <c r="I47" t="s">
        <v>2156</v>
      </c>
      <c r="J47" t="s">
        <v>9298</v>
      </c>
      <c r="K47" t="s">
        <v>2149</v>
      </c>
      <c r="L47">
        <v>1394.1351822999998</v>
      </c>
    </row>
    <row r="48" spans="1:12" x14ac:dyDescent="0.25">
      <c r="C48" t="s">
        <v>9299</v>
      </c>
      <c r="L48">
        <v>1394.1351822999998</v>
      </c>
    </row>
    <row r="49" spans="1:12" x14ac:dyDescent="0.25">
      <c r="D49" t="s">
        <v>9300</v>
      </c>
      <c r="E49" t="s">
        <v>2193</v>
      </c>
      <c r="F49" t="s">
        <v>151</v>
      </c>
      <c r="G49" t="s">
        <v>61</v>
      </c>
      <c r="H49" t="s">
        <v>17</v>
      </c>
      <c r="I49" t="s">
        <v>2156</v>
      </c>
      <c r="J49" t="s">
        <v>9301</v>
      </c>
      <c r="K49" t="s">
        <v>2149</v>
      </c>
      <c r="L49">
        <v>1394.1351822999998</v>
      </c>
    </row>
    <row r="50" spans="1:12" x14ac:dyDescent="0.25">
      <c r="C50" t="s">
        <v>9302</v>
      </c>
      <c r="L50">
        <v>1394.1351822999998</v>
      </c>
    </row>
    <row r="51" spans="1:12" x14ac:dyDescent="0.25">
      <c r="D51" t="s">
        <v>9303</v>
      </c>
      <c r="E51" t="s">
        <v>2193</v>
      </c>
      <c r="F51" t="s">
        <v>151</v>
      </c>
      <c r="G51" t="s">
        <v>61</v>
      </c>
      <c r="H51" t="s">
        <v>20</v>
      </c>
      <c r="I51" t="s">
        <v>2156</v>
      </c>
      <c r="J51" t="s">
        <v>9304</v>
      </c>
      <c r="K51" t="s">
        <v>2149</v>
      </c>
      <c r="L51">
        <v>1394.1351822999998</v>
      </c>
    </row>
    <row r="52" spans="1:12" x14ac:dyDescent="0.25">
      <c r="A52" t="s">
        <v>1989</v>
      </c>
      <c r="L52" s="3">
        <v>11417.1771833</v>
      </c>
    </row>
    <row r="53" spans="1:12" x14ac:dyDescent="0.25">
      <c r="C53" t="s">
        <v>6902</v>
      </c>
      <c r="L53">
        <v>1631.0253118999999</v>
      </c>
    </row>
    <row r="54" spans="1:12" x14ac:dyDescent="0.25">
      <c r="D54" t="s">
        <v>6903</v>
      </c>
      <c r="E54" t="s">
        <v>2193</v>
      </c>
      <c r="F54" t="s">
        <v>1989</v>
      </c>
      <c r="G54" t="s">
        <v>61</v>
      </c>
      <c r="H54" t="s">
        <v>17</v>
      </c>
      <c r="I54" t="s">
        <v>2141</v>
      </c>
      <c r="J54" t="s">
        <v>6904</v>
      </c>
      <c r="K54" t="s">
        <v>2149</v>
      </c>
      <c r="L54">
        <v>1631.0253118999999</v>
      </c>
    </row>
    <row r="55" spans="1:12" x14ac:dyDescent="0.25">
      <c r="C55" t="s">
        <v>7201</v>
      </c>
      <c r="L55">
        <v>1631.0253118999999</v>
      </c>
    </row>
    <row r="56" spans="1:12" x14ac:dyDescent="0.25">
      <c r="D56" t="s">
        <v>7202</v>
      </c>
      <c r="E56" t="s">
        <v>2193</v>
      </c>
      <c r="F56" t="s">
        <v>1989</v>
      </c>
      <c r="G56" t="s">
        <v>61</v>
      </c>
      <c r="H56" t="s">
        <v>20</v>
      </c>
      <c r="I56" t="s">
        <v>2156</v>
      </c>
      <c r="J56" t="s">
        <v>7203</v>
      </c>
      <c r="K56" t="s">
        <v>2149</v>
      </c>
      <c r="L56">
        <v>1631.0253118999999</v>
      </c>
    </row>
    <row r="57" spans="1:12" x14ac:dyDescent="0.25">
      <c r="C57" t="s">
        <v>9615</v>
      </c>
      <c r="L57">
        <v>1631.0253118999999</v>
      </c>
    </row>
    <row r="58" spans="1:12" x14ac:dyDescent="0.25">
      <c r="D58" t="s">
        <v>9616</v>
      </c>
      <c r="E58" t="s">
        <v>2193</v>
      </c>
      <c r="F58" t="s">
        <v>1989</v>
      </c>
      <c r="G58" t="s">
        <v>61</v>
      </c>
      <c r="H58" t="s">
        <v>17</v>
      </c>
      <c r="I58" t="s">
        <v>2156</v>
      </c>
      <c r="J58" t="s">
        <v>9617</v>
      </c>
      <c r="K58" t="s">
        <v>2149</v>
      </c>
      <c r="L58">
        <v>1631.0253118999999</v>
      </c>
    </row>
    <row r="59" spans="1:12" x14ac:dyDescent="0.25">
      <c r="C59" t="s">
        <v>9618</v>
      </c>
      <c r="L59">
        <v>1631.0253118999999</v>
      </c>
    </row>
    <row r="60" spans="1:12" x14ac:dyDescent="0.25">
      <c r="D60" t="s">
        <v>9619</v>
      </c>
      <c r="E60" t="s">
        <v>2193</v>
      </c>
      <c r="F60" t="s">
        <v>1989</v>
      </c>
      <c r="G60" t="s">
        <v>61</v>
      </c>
      <c r="H60" t="s">
        <v>20</v>
      </c>
      <c r="I60" t="s">
        <v>2141</v>
      </c>
      <c r="J60" t="s">
        <v>9620</v>
      </c>
      <c r="K60" t="s">
        <v>2149</v>
      </c>
      <c r="L60">
        <v>1631.0253118999999</v>
      </c>
    </row>
    <row r="61" spans="1:12" x14ac:dyDescent="0.25">
      <c r="C61" t="s">
        <v>9899</v>
      </c>
      <c r="L61">
        <v>1631.0253118999999</v>
      </c>
    </row>
    <row r="62" spans="1:12" x14ac:dyDescent="0.25">
      <c r="D62" t="s">
        <v>9900</v>
      </c>
      <c r="E62" t="s">
        <v>2193</v>
      </c>
      <c r="F62" t="s">
        <v>1989</v>
      </c>
      <c r="G62" t="s">
        <v>61</v>
      </c>
      <c r="H62" t="s">
        <v>20</v>
      </c>
      <c r="I62" t="s">
        <v>2156</v>
      </c>
      <c r="J62" t="s">
        <v>9901</v>
      </c>
      <c r="K62" t="s">
        <v>2149</v>
      </c>
      <c r="L62">
        <v>1631.0253118999999</v>
      </c>
    </row>
    <row r="63" spans="1:12" x14ac:dyDescent="0.25">
      <c r="C63" t="s">
        <v>9902</v>
      </c>
      <c r="L63">
        <v>1631.0253118999999</v>
      </c>
    </row>
    <row r="64" spans="1:12" x14ac:dyDescent="0.25">
      <c r="D64" t="s">
        <v>9903</v>
      </c>
      <c r="E64" t="s">
        <v>2193</v>
      </c>
      <c r="F64" t="s">
        <v>1989</v>
      </c>
      <c r="G64" t="s">
        <v>61</v>
      </c>
      <c r="H64" t="s">
        <v>17</v>
      </c>
      <c r="I64" t="s">
        <v>2156</v>
      </c>
      <c r="J64" t="s">
        <v>9904</v>
      </c>
      <c r="K64" t="s">
        <v>2149</v>
      </c>
      <c r="L64">
        <v>1631.0253118999999</v>
      </c>
    </row>
    <row r="65" spans="1:12" x14ac:dyDescent="0.25">
      <c r="C65" t="s">
        <v>9905</v>
      </c>
      <c r="L65">
        <v>1631.0253118999999</v>
      </c>
    </row>
    <row r="66" spans="1:12" x14ac:dyDescent="0.25">
      <c r="D66" t="s">
        <v>9906</v>
      </c>
      <c r="E66" t="s">
        <v>2193</v>
      </c>
      <c r="F66" t="s">
        <v>1989</v>
      </c>
      <c r="G66" t="s">
        <v>61</v>
      </c>
      <c r="H66" t="s">
        <v>17</v>
      </c>
      <c r="I66" t="s">
        <v>2156</v>
      </c>
      <c r="J66" t="s">
        <v>9907</v>
      </c>
      <c r="K66" t="s">
        <v>2149</v>
      </c>
      <c r="L66">
        <v>1631.0253118999999</v>
      </c>
    </row>
    <row r="67" spans="1:12" x14ac:dyDescent="0.25">
      <c r="A67" t="s">
        <v>950</v>
      </c>
      <c r="L67" s="3">
        <v>31668.095261199996</v>
      </c>
    </row>
    <row r="68" spans="1:12" x14ac:dyDescent="0.25">
      <c r="C68" t="s">
        <v>5694</v>
      </c>
      <c r="L68" s="3">
        <v>2842.2317143</v>
      </c>
    </row>
    <row r="69" spans="1:12" x14ac:dyDescent="0.25">
      <c r="D69" t="s">
        <v>5695</v>
      </c>
      <c r="E69" t="s">
        <v>2193</v>
      </c>
      <c r="F69" t="s">
        <v>950</v>
      </c>
      <c r="G69" t="s">
        <v>67</v>
      </c>
      <c r="H69" t="s">
        <v>20</v>
      </c>
      <c r="I69" t="s">
        <v>2141</v>
      </c>
      <c r="J69" t="s">
        <v>5696</v>
      </c>
      <c r="K69" t="s">
        <v>2149</v>
      </c>
      <c r="L69" s="3">
        <v>2842.2317143</v>
      </c>
    </row>
    <row r="70" spans="1:12" x14ac:dyDescent="0.25">
      <c r="C70" t="s">
        <v>7545</v>
      </c>
      <c r="L70" s="3">
        <v>2373.8495459000001</v>
      </c>
    </row>
    <row r="71" spans="1:12" x14ac:dyDescent="0.25">
      <c r="D71" t="s">
        <v>7546</v>
      </c>
      <c r="E71" t="s">
        <v>2193</v>
      </c>
      <c r="F71" t="s">
        <v>950</v>
      </c>
      <c r="G71" t="s">
        <v>61</v>
      </c>
      <c r="H71" t="s">
        <v>20</v>
      </c>
      <c r="I71" t="s">
        <v>2134</v>
      </c>
      <c r="J71" t="s">
        <v>7547</v>
      </c>
      <c r="K71" t="s">
        <v>2149</v>
      </c>
      <c r="L71" s="3">
        <v>2373.8495459000001</v>
      </c>
    </row>
    <row r="72" spans="1:12" x14ac:dyDescent="0.25">
      <c r="C72" t="s">
        <v>7548</v>
      </c>
      <c r="L72" s="3">
        <v>2373.8495459000001</v>
      </c>
    </row>
    <row r="73" spans="1:12" x14ac:dyDescent="0.25">
      <c r="D73" t="s">
        <v>7549</v>
      </c>
      <c r="E73" t="s">
        <v>2193</v>
      </c>
      <c r="F73" t="s">
        <v>950</v>
      </c>
      <c r="G73" t="s">
        <v>61</v>
      </c>
      <c r="H73" t="s">
        <v>20</v>
      </c>
      <c r="I73" t="s">
        <v>2134</v>
      </c>
      <c r="J73" t="s">
        <v>7550</v>
      </c>
      <c r="K73" t="s">
        <v>2149</v>
      </c>
      <c r="L73" s="3">
        <v>2373.8495459000001</v>
      </c>
    </row>
    <row r="74" spans="1:12" x14ac:dyDescent="0.25">
      <c r="C74" t="s">
        <v>7551</v>
      </c>
      <c r="L74">
        <v>1808.6929091</v>
      </c>
    </row>
    <row r="75" spans="1:12" x14ac:dyDescent="0.25">
      <c r="D75" t="s">
        <v>7552</v>
      </c>
      <c r="E75" t="s">
        <v>2193</v>
      </c>
      <c r="F75" t="s">
        <v>950</v>
      </c>
      <c r="G75" t="s">
        <v>61</v>
      </c>
      <c r="H75" t="s">
        <v>20</v>
      </c>
      <c r="I75" t="s">
        <v>2141</v>
      </c>
      <c r="J75" t="s">
        <v>7553</v>
      </c>
      <c r="K75" t="s">
        <v>2149</v>
      </c>
      <c r="L75">
        <v>1808.6929091</v>
      </c>
    </row>
    <row r="76" spans="1:12" x14ac:dyDescent="0.25">
      <c r="C76" t="s">
        <v>9305</v>
      </c>
      <c r="L76">
        <v>1808.6929091</v>
      </c>
    </row>
    <row r="77" spans="1:12" x14ac:dyDescent="0.25">
      <c r="D77" t="s">
        <v>9306</v>
      </c>
      <c r="E77" t="s">
        <v>2193</v>
      </c>
      <c r="F77" t="s">
        <v>950</v>
      </c>
      <c r="G77" t="s">
        <v>61</v>
      </c>
      <c r="H77" t="s">
        <v>20</v>
      </c>
      <c r="I77" t="s">
        <v>2141</v>
      </c>
      <c r="J77" t="s">
        <v>9307</v>
      </c>
      <c r="K77" t="s">
        <v>2149</v>
      </c>
      <c r="L77">
        <v>1808.6929091</v>
      </c>
    </row>
    <row r="78" spans="1:12" x14ac:dyDescent="0.25">
      <c r="C78" t="s">
        <v>10678</v>
      </c>
      <c r="L78">
        <v>1808.6929091</v>
      </c>
    </row>
    <row r="79" spans="1:12" x14ac:dyDescent="0.25">
      <c r="D79" t="s">
        <v>10679</v>
      </c>
      <c r="E79" t="s">
        <v>2193</v>
      </c>
      <c r="F79" t="s">
        <v>950</v>
      </c>
      <c r="G79" t="s">
        <v>61</v>
      </c>
      <c r="H79" t="s">
        <v>17</v>
      </c>
      <c r="I79" t="s">
        <v>2141</v>
      </c>
      <c r="J79" t="s">
        <v>10680</v>
      </c>
      <c r="K79" t="s">
        <v>2149</v>
      </c>
      <c r="L79">
        <v>1808.6929091</v>
      </c>
    </row>
    <row r="80" spans="1:12" x14ac:dyDescent="0.25">
      <c r="C80" t="s">
        <v>10681</v>
      </c>
      <c r="L80">
        <v>1808.6929091</v>
      </c>
    </row>
    <row r="81" spans="3:12" x14ac:dyDescent="0.25">
      <c r="D81" t="s">
        <v>10682</v>
      </c>
      <c r="E81" t="s">
        <v>2193</v>
      </c>
      <c r="F81" t="s">
        <v>950</v>
      </c>
      <c r="G81" t="s">
        <v>61</v>
      </c>
      <c r="H81" t="s">
        <v>17</v>
      </c>
      <c r="I81" t="s">
        <v>2141</v>
      </c>
      <c r="J81" t="s">
        <v>10683</v>
      </c>
      <c r="K81" t="s">
        <v>2149</v>
      </c>
      <c r="L81">
        <v>1808.6929091</v>
      </c>
    </row>
    <row r="82" spans="3:12" x14ac:dyDescent="0.25">
      <c r="C82" t="s">
        <v>11264</v>
      </c>
      <c r="L82" s="3">
        <v>2373.8495459000001</v>
      </c>
    </row>
    <row r="83" spans="3:12" x14ac:dyDescent="0.25">
      <c r="D83" t="s">
        <v>11265</v>
      </c>
      <c r="E83" t="s">
        <v>2193</v>
      </c>
      <c r="F83" t="s">
        <v>950</v>
      </c>
      <c r="G83" t="s">
        <v>61</v>
      </c>
      <c r="H83" t="s">
        <v>17</v>
      </c>
      <c r="I83" t="s">
        <v>2134</v>
      </c>
      <c r="J83" t="s">
        <v>11266</v>
      </c>
      <c r="K83" t="s">
        <v>2149</v>
      </c>
      <c r="L83" s="3">
        <v>2373.8495459000001</v>
      </c>
    </row>
    <row r="84" spans="3:12" x14ac:dyDescent="0.25">
      <c r="C84" t="s">
        <v>11267</v>
      </c>
      <c r="L84">
        <v>1808.6929091</v>
      </c>
    </row>
    <row r="85" spans="3:12" x14ac:dyDescent="0.25">
      <c r="D85" t="s">
        <v>11268</v>
      </c>
      <c r="E85" t="s">
        <v>2193</v>
      </c>
      <c r="F85" t="s">
        <v>950</v>
      </c>
      <c r="G85" t="s">
        <v>61</v>
      </c>
      <c r="H85" t="s">
        <v>17</v>
      </c>
      <c r="I85" t="s">
        <v>2141</v>
      </c>
      <c r="J85" t="s">
        <v>11269</v>
      </c>
      <c r="K85" t="s">
        <v>2149</v>
      </c>
      <c r="L85">
        <v>1808.6929091</v>
      </c>
    </row>
    <row r="86" spans="3:12" x14ac:dyDescent="0.25">
      <c r="C86" t="s">
        <v>11270</v>
      </c>
      <c r="L86" s="3">
        <v>3617.3858181999999</v>
      </c>
    </row>
    <row r="87" spans="3:12" x14ac:dyDescent="0.25">
      <c r="D87" t="s">
        <v>11271</v>
      </c>
      <c r="E87" t="s">
        <v>2193</v>
      </c>
      <c r="F87" t="s">
        <v>950</v>
      </c>
      <c r="G87" t="s">
        <v>61</v>
      </c>
      <c r="H87" t="s">
        <v>17</v>
      </c>
      <c r="I87" t="s">
        <v>2141</v>
      </c>
      <c r="J87" t="s">
        <v>11272</v>
      </c>
      <c r="K87" t="s">
        <v>2149</v>
      </c>
      <c r="L87">
        <v>1808.6929091</v>
      </c>
    </row>
    <row r="88" spans="3:12" x14ac:dyDescent="0.25">
      <c r="D88" t="s">
        <v>11273</v>
      </c>
      <c r="E88" t="s">
        <v>2193</v>
      </c>
      <c r="F88" t="s">
        <v>950</v>
      </c>
      <c r="G88" t="s">
        <v>61</v>
      </c>
      <c r="H88" t="s">
        <v>17</v>
      </c>
      <c r="I88" t="s">
        <v>2156</v>
      </c>
      <c r="J88" t="s">
        <v>11274</v>
      </c>
      <c r="K88" t="s">
        <v>2149</v>
      </c>
      <c r="L88">
        <v>1808.6929091</v>
      </c>
    </row>
    <row r="89" spans="3:12" x14ac:dyDescent="0.25">
      <c r="C89" t="s">
        <v>11275</v>
      </c>
      <c r="L89">
        <v>1808.6929091</v>
      </c>
    </row>
    <row r="90" spans="3:12" x14ac:dyDescent="0.25">
      <c r="D90" t="s">
        <v>11276</v>
      </c>
      <c r="E90" t="s">
        <v>2193</v>
      </c>
      <c r="F90" t="s">
        <v>950</v>
      </c>
      <c r="G90" t="s">
        <v>61</v>
      </c>
      <c r="H90" t="s">
        <v>17</v>
      </c>
      <c r="I90" t="s">
        <v>2141</v>
      </c>
      <c r="J90" t="s">
        <v>11277</v>
      </c>
      <c r="K90" t="s">
        <v>2149</v>
      </c>
      <c r="L90">
        <v>1808.6929091</v>
      </c>
    </row>
    <row r="91" spans="3:12" x14ac:dyDescent="0.25">
      <c r="C91" t="s">
        <v>13167</v>
      </c>
      <c r="L91" s="3">
        <v>3617.3858181999999</v>
      </c>
    </row>
    <row r="92" spans="3:12" x14ac:dyDescent="0.25">
      <c r="D92" t="s">
        <v>13168</v>
      </c>
      <c r="E92" t="s">
        <v>2193</v>
      </c>
      <c r="F92" t="s">
        <v>950</v>
      </c>
      <c r="G92" t="s">
        <v>61</v>
      </c>
      <c r="H92" t="s">
        <v>20</v>
      </c>
      <c r="I92" t="s">
        <v>2156</v>
      </c>
      <c r="J92" t="s">
        <v>13169</v>
      </c>
      <c r="K92" t="s">
        <v>2149</v>
      </c>
      <c r="L92">
        <v>1808.6929091</v>
      </c>
    </row>
    <row r="93" spans="3:12" x14ac:dyDescent="0.25">
      <c r="D93" t="s">
        <v>13170</v>
      </c>
      <c r="E93" t="s">
        <v>2193</v>
      </c>
      <c r="F93" t="s">
        <v>950</v>
      </c>
      <c r="G93" t="s">
        <v>61</v>
      </c>
      <c r="H93" t="s">
        <v>20</v>
      </c>
      <c r="I93" t="s">
        <v>2144</v>
      </c>
      <c r="J93" t="s">
        <v>13171</v>
      </c>
      <c r="K93" t="s">
        <v>2149</v>
      </c>
      <c r="L93">
        <v>1808.6929091</v>
      </c>
    </row>
    <row r="94" spans="3:12" x14ac:dyDescent="0.25">
      <c r="C94" t="s">
        <v>13172</v>
      </c>
      <c r="L94">
        <v>1808.6929091</v>
      </c>
    </row>
    <row r="95" spans="3:12" x14ac:dyDescent="0.25">
      <c r="D95" t="s">
        <v>13173</v>
      </c>
      <c r="E95" t="s">
        <v>2193</v>
      </c>
      <c r="F95" t="s">
        <v>950</v>
      </c>
      <c r="G95" t="s">
        <v>61</v>
      </c>
      <c r="H95" t="s">
        <v>20</v>
      </c>
      <c r="I95" t="s">
        <v>2156</v>
      </c>
      <c r="J95" t="s">
        <v>13174</v>
      </c>
      <c r="K95" t="s">
        <v>2149</v>
      </c>
      <c r="L95">
        <v>1808.6929091</v>
      </c>
    </row>
    <row r="96" spans="3:12" x14ac:dyDescent="0.25">
      <c r="C96" t="s">
        <v>13175</v>
      </c>
      <c r="L96">
        <v>1808.6929091</v>
      </c>
    </row>
    <row r="97" spans="1:12" x14ac:dyDescent="0.25">
      <c r="D97" t="s">
        <v>13176</v>
      </c>
      <c r="E97" t="s">
        <v>2193</v>
      </c>
      <c r="F97" t="s">
        <v>950</v>
      </c>
      <c r="G97" t="s">
        <v>61</v>
      </c>
      <c r="H97" t="s">
        <v>17</v>
      </c>
      <c r="I97" t="s">
        <v>2141</v>
      </c>
      <c r="J97" t="s">
        <v>13177</v>
      </c>
      <c r="K97" t="s">
        <v>2149</v>
      </c>
      <c r="L97">
        <v>1808.6929091</v>
      </c>
    </row>
    <row r="98" spans="1:12" x14ac:dyDescent="0.25">
      <c r="A98" t="s">
        <v>71</v>
      </c>
      <c r="L98" s="3">
        <v>25009.4915845</v>
      </c>
    </row>
    <row r="99" spans="1:12" x14ac:dyDescent="0.25">
      <c r="C99" t="s">
        <v>9308</v>
      </c>
      <c r="L99">
        <v>1808.6929091</v>
      </c>
    </row>
    <row r="100" spans="1:12" x14ac:dyDescent="0.25">
      <c r="D100" t="s">
        <v>9309</v>
      </c>
      <c r="E100" t="s">
        <v>2193</v>
      </c>
      <c r="F100" t="s">
        <v>71</v>
      </c>
      <c r="G100" t="s">
        <v>61</v>
      </c>
      <c r="H100" t="s">
        <v>20</v>
      </c>
      <c r="I100" t="s">
        <v>2141</v>
      </c>
      <c r="J100" t="s">
        <v>9310</v>
      </c>
      <c r="K100" t="s">
        <v>2149</v>
      </c>
      <c r="L100">
        <v>1808.6929091</v>
      </c>
    </row>
    <row r="101" spans="1:12" x14ac:dyDescent="0.25">
      <c r="C101" t="s">
        <v>3285</v>
      </c>
      <c r="L101" s="3">
        <v>2583.8470129999996</v>
      </c>
    </row>
    <row r="102" spans="1:12" x14ac:dyDescent="0.25">
      <c r="D102" t="s">
        <v>3058</v>
      </c>
      <c r="E102" t="s">
        <v>2193</v>
      </c>
      <c r="F102" t="s">
        <v>71</v>
      </c>
      <c r="G102" t="s">
        <v>100</v>
      </c>
      <c r="H102" t="s">
        <v>20</v>
      </c>
      <c r="I102" t="s">
        <v>2141</v>
      </c>
      <c r="J102" t="s">
        <v>3059</v>
      </c>
      <c r="K102" t="s">
        <v>2149</v>
      </c>
      <c r="L102" s="3">
        <v>2583.8470129999996</v>
      </c>
    </row>
    <row r="103" spans="1:12" x14ac:dyDescent="0.25">
      <c r="C103" t="s">
        <v>8987</v>
      </c>
      <c r="L103">
        <v>1808.6929091</v>
      </c>
    </row>
    <row r="104" spans="1:12" x14ac:dyDescent="0.25">
      <c r="D104" t="s">
        <v>8988</v>
      </c>
      <c r="E104" t="s">
        <v>2193</v>
      </c>
      <c r="F104" t="s">
        <v>71</v>
      </c>
      <c r="G104" t="s">
        <v>61</v>
      </c>
      <c r="H104" t="s">
        <v>20</v>
      </c>
      <c r="I104" t="s">
        <v>2141</v>
      </c>
      <c r="J104" t="s">
        <v>8989</v>
      </c>
      <c r="K104" t="s">
        <v>2149</v>
      </c>
      <c r="L104">
        <v>1808.6929091</v>
      </c>
    </row>
    <row r="105" spans="1:12" x14ac:dyDescent="0.25">
      <c r="C105" t="s">
        <v>9311</v>
      </c>
      <c r="L105">
        <v>1808.6929091</v>
      </c>
    </row>
    <row r="106" spans="1:12" x14ac:dyDescent="0.25">
      <c r="D106" t="s">
        <v>9312</v>
      </c>
      <c r="E106" t="s">
        <v>2193</v>
      </c>
      <c r="F106" t="s">
        <v>71</v>
      </c>
      <c r="G106" t="s">
        <v>61</v>
      </c>
      <c r="H106" t="s">
        <v>17</v>
      </c>
      <c r="I106" t="s">
        <v>2156</v>
      </c>
      <c r="J106" t="s">
        <v>9313</v>
      </c>
      <c r="K106" t="s">
        <v>2149</v>
      </c>
      <c r="L106">
        <v>1808.6929091</v>
      </c>
    </row>
    <row r="107" spans="1:12" x14ac:dyDescent="0.25">
      <c r="C107" t="s">
        <v>9314</v>
      </c>
      <c r="L107">
        <v>1808.6929091</v>
      </c>
    </row>
    <row r="108" spans="1:12" x14ac:dyDescent="0.25">
      <c r="D108" t="s">
        <v>9315</v>
      </c>
      <c r="E108" t="s">
        <v>2193</v>
      </c>
      <c r="F108" t="s">
        <v>71</v>
      </c>
      <c r="G108" t="s">
        <v>61</v>
      </c>
      <c r="H108" t="s">
        <v>17</v>
      </c>
      <c r="I108" t="s">
        <v>2156</v>
      </c>
      <c r="J108" t="s">
        <v>9316</v>
      </c>
      <c r="K108" t="s">
        <v>2149</v>
      </c>
      <c r="L108">
        <v>1808.6929091</v>
      </c>
    </row>
    <row r="109" spans="1:12" x14ac:dyDescent="0.25">
      <c r="C109" t="s">
        <v>9317</v>
      </c>
      <c r="L109" s="3">
        <v>2223.2506358999999</v>
      </c>
    </row>
    <row r="110" spans="1:12" x14ac:dyDescent="0.25">
      <c r="D110" t="s">
        <v>9318</v>
      </c>
      <c r="E110" t="s">
        <v>2193</v>
      </c>
      <c r="F110" t="s">
        <v>71</v>
      </c>
      <c r="G110" t="s">
        <v>61</v>
      </c>
      <c r="H110" t="s">
        <v>17</v>
      </c>
      <c r="I110" t="s">
        <v>3223</v>
      </c>
      <c r="J110" t="s">
        <v>9319</v>
      </c>
      <c r="K110" t="s">
        <v>2149</v>
      </c>
      <c r="L110" s="3">
        <v>2223.2506358999999</v>
      </c>
    </row>
    <row r="111" spans="1:12" x14ac:dyDescent="0.25">
      <c r="C111" t="s">
        <v>9621</v>
      </c>
      <c r="L111" s="3">
        <v>5167.6940259999992</v>
      </c>
    </row>
    <row r="112" spans="1:12" x14ac:dyDescent="0.25">
      <c r="D112" t="s">
        <v>9622</v>
      </c>
      <c r="E112" t="s">
        <v>2193</v>
      </c>
      <c r="F112" t="s">
        <v>71</v>
      </c>
      <c r="G112" t="s">
        <v>100</v>
      </c>
      <c r="H112" t="s">
        <v>20</v>
      </c>
      <c r="I112" t="s">
        <v>2156</v>
      </c>
      <c r="J112" t="s">
        <v>9623</v>
      </c>
      <c r="K112" t="s">
        <v>2149</v>
      </c>
      <c r="L112" s="3">
        <v>2583.8470129999996</v>
      </c>
    </row>
    <row r="113" spans="1:12" x14ac:dyDescent="0.25">
      <c r="D113" t="s">
        <v>9624</v>
      </c>
      <c r="E113" t="s">
        <v>2193</v>
      </c>
      <c r="F113" t="s">
        <v>71</v>
      </c>
      <c r="G113" t="s">
        <v>100</v>
      </c>
      <c r="H113" t="s">
        <v>20</v>
      </c>
      <c r="I113" t="s">
        <v>2141</v>
      </c>
      <c r="J113" t="s">
        <v>9625</v>
      </c>
      <c r="K113" t="s">
        <v>2149</v>
      </c>
      <c r="L113" s="3">
        <v>2583.8470129999996</v>
      </c>
    </row>
    <row r="114" spans="1:12" x14ac:dyDescent="0.25">
      <c r="C114" t="s">
        <v>9626</v>
      </c>
      <c r="L114" s="3">
        <v>3617.3858181999999</v>
      </c>
    </row>
    <row r="115" spans="1:12" x14ac:dyDescent="0.25">
      <c r="D115" t="s">
        <v>9627</v>
      </c>
      <c r="E115" t="s">
        <v>2193</v>
      </c>
      <c r="F115" t="s">
        <v>71</v>
      </c>
      <c r="G115" t="s">
        <v>1454</v>
      </c>
      <c r="H115" t="s">
        <v>20</v>
      </c>
      <c r="I115" t="s">
        <v>2141</v>
      </c>
      <c r="J115" t="s">
        <v>9628</v>
      </c>
      <c r="K115" t="s">
        <v>2149</v>
      </c>
      <c r="L115" s="3">
        <v>3617.3858181999999</v>
      </c>
    </row>
    <row r="116" spans="1:12" x14ac:dyDescent="0.25">
      <c r="C116" t="s">
        <v>9908</v>
      </c>
      <c r="L116">
        <v>1808.6929091</v>
      </c>
    </row>
    <row r="117" spans="1:12" x14ac:dyDescent="0.25">
      <c r="D117" t="s">
        <v>9909</v>
      </c>
      <c r="E117" t="s">
        <v>2193</v>
      </c>
      <c r="F117" t="s">
        <v>71</v>
      </c>
      <c r="G117" t="s">
        <v>61</v>
      </c>
      <c r="H117" t="s">
        <v>17</v>
      </c>
      <c r="I117" t="s">
        <v>2141</v>
      </c>
      <c r="J117" t="s">
        <v>9910</v>
      </c>
      <c r="K117" t="s">
        <v>2149</v>
      </c>
      <c r="L117">
        <v>1808.6929091</v>
      </c>
    </row>
    <row r="118" spans="1:12" x14ac:dyDescent="0.25">
      <c r="C118" t="s">
        <v>9911</v>
      </c>
      <c r="L118" s="3">
        <v>2373.8495459000001</v>
      </c>
    </row>
    <row r="119" spans="1:12" x14ac:dyDescent="0.25">
      <c r="D119" t="s">
        <v>9912</v>
      </c>
      <c r="E119" t="s">
        <v>2193</v>
      </c>
      <c r="F119" t="s">
        <v>71</v>
      </c>
      <c r="G119" t="s">
        <v>61</v>
      </c>
      <c r="H119" t="s">
        <v>17</v>
      </c>
      <c r="I119" t="s">
        <v>2134</v>
      </c>
      <c r="J119" t="s">
        <v>9913</v>
      </c>
      <c r="K119" t="s">
        <v>2149</v>
      </c>
      <c r="L119" s="3">
        <v>2373.8495459000001</v>
      </c>
    </row>
    <row r="120" spans="1:12" x14ac:dyDescent="0.25">
      <c r="A120" t="s">
        <v>72</v>
      </c>
      <c r="L120" s="3">
        <v>46067.913194500004</v>
      </c>
    </row>
    <row r="121" spans="1:12" x14ac:dyDescent="0.25">
      <c r="C121" t="s">
        <v>6332</v>
      </c>
      <c r="L121" s="3">
        <v>2713.1078176999999</v>
      </c>
    </row>
    <row r="122" spans="1:12" x14ac:dyDescent="0.25">
      <c r="D122" t="s">
        <v>6333</v>
      </c>
      <c r="E122" t="s">
        <v>2193</v>
      </c>
      <c r="F122" t="s">
        <v>72</v>
      </c>
      <c r="G122" t="s">
        <v>61</v>
      </c>
      <c r="H122" t="s">
        <v>63</v>
      </c>
      <c r="I122" t="s">
        <v>2137</v>
      </c>
      <c r="J122" t="s">
        <v>6334</v>
      </c>
      <c r="K122" t="s">
        <v>18</v>
      </c>
      <c r="L122" s="3">
        <v>2713.1078176999999</v>
      </c>
    </row>
    <row r="123" spans="1:12" x14ac:dyDescent="0.25">
      <c r="C123" t="s">
        <v>9320</v>
      </c>
      <c r="L123" s="3">
        <v>2583.8470129999996</v>
      </c>
    </row>
    <row r="124" spans="1:12" x14ac:dyDescent="0.25">
      <c r="D124" t="s">
        <v>9321</v>
      </c>
      <c r="E124" t="s">
        <v>2193</v>
      </c>
      <c r="F124" t="s">
        <v>72</v>
      </c>
      <c r="G124" t="s">
        <v>100</v>
      </c>
      <c r="H124" t="s">
        <v>20</v>
      </c>
      <c r="I124" t="s">
        <v>2141</v>
      </c>
      <c r="J124" t="s">
        <v>9322</v>
      </c>
      <c r="K124" t="s">
        <v>2149</v>
      </c>
      <c r="L124" s="3">
        <v>2583.8470129999996</v>
      </c>
    </row>
    <row r="125" spans="1:12" x14ac:dyDescent="0.25">
      <c r="C125" t="s">
        <v>9323</v>
      </c>
      <c r="L125">
        <v>1808.6929091</v>
      </c>
    </row>
    <row r="126" spans="1:12" x14ac:dyDescent="0.25">
      <c r="D126" t="s">
        <v>9324</v>
      </c>
      <c r="E126" t="s">
        <v>2193</v>
      </c>
      <c r="F126" t="s">
        <v>72</v>
      </c>
      <c r="G126" t="s">
        <v>61</v>
      </c>
      <c r="H126" t="s">
        <v>20</v>
      </c>
      <c r="I126" t="s">
        <v>2141</v>
      </c>
      <c r="J126" t="s">
        <v>9325</v>
      </c>
      <c r="K126" t="s">
        <v>2149</v>
      </c>
      <c r="L126">
        <v>1808.6929091</v>
      </c>
    </row>
    <row r="127" spans="1:12" x14ac:dyDescent="0.25">
      <c r="C127" t="s">
        <v>10684</v>
      </c>
      <c r="L127" s="3">
        <v>38962.265454699998</v>
      </c>
    </row>
    <row r="128" spans="1:12" x14ac:dyDescent="0.25">
      <c r="D128" t="s">
        <v>10685</v>
      </c>
      <c r="E128" t="s">
        <v>2193</v>
      </c>
      <c r="F128" t="s">
        <v>72</v>
      </c>
      <c r="G128" t="s">
        <v>61</v>
      </c>
      <c r="H128" t="s">
        <v>17</v>
      </c>
      <c r="I128" t="s">
        <v>2144</v>
      </c>
      <c r="J128" t="s">
        <v>13178</v>
      </c>
      <c r="K128" t="s">
        <v>2149</v>
      </c>
      <c r="L128">
        <v>1808.6929091</v>
      </c>
    </row>
    <row r="129" spans="4:12" x14ac:dyDescent="0.25">
      <c r="D129" t="s">
        <v>10687</v>
      </c>
      <c r="E129" t="s">
        <v>2193</v>
      </c>
      <c r="F129" t="s">
        <v>72</v>
      </c>
      <c r="G129" t="s">
        <v>61</v>
      </c>
      <c r="H129" t="s">
        <v>17</v>
      </c>
      <c r="I129" t="s">
        <v>2144</v>
      </c>
      <c r="J129" t="s">
        <v>13179</v>
      </c>
      <c r="K129" t="s">
        <v>2149</v>
      </c>
      <c r="L129">
        <v>1808.6929091</v>
      </c>
    </row>
    <row r="130" spans="4:12" x14ac:dyDescent="0.25">
      <c r="D130" t="s">
        <v>10688</v>
      </c>
      <c r="E130" t="s">
        <v>2193</v>
      </c>
      <c r="F130" t="s">
        <v>72</v>
      </c>
      <c r="G130" t="s">
        <v>61</v>
      </c>
      <c r="H130" t="s">
        <v>17</v>
      </c>
      <c r="I130" t="s">
        <v>2156</v>
      </c>
      <c r="J130" t="s">
        <v>13180</v>
      </c>
      <c r="K130" t="s">
        <v>2149</v>
      </c>
      <c r="L130">
        <v>1808.6929091</v>
      </c>
    </row>
    <row r="131" spans="4:12" x14ac:dyDescent="0.25">
      <c r="D131" t="s">
        <v>10689</v>
      </c>
      <c r="E131" t="s">
        <v>2193</v>
      </c>
      <c r="F131" t="s">
        <v>72</v>
      </c>
      <c r="G131" t="s">
        <v>61</v>
      </c>
      <c r="H131" t="s">
        <v>17</v>
      </c>
      <c r="I131" t="s">
        <v>2156</v>
      </c>
      <c r="J131" t="s">
        <v>13181</v>
      </c>
      <c r="K131" t="s">
        <v>2149</v>
      </c>
      <c r="L131">
        <v>1808.6929091</v>
      </c>
    </row>
    <row r="132" spans="4:12" x14ac:dyDescent="0.25">
      <c r="D132" t="s">
        <v>10690</v>
      </c>
      <c r="E132" t="s">
        <v>2193</v>
      </c>
      <c r="F132" t="s">
        <v>72</v>
      </c>
      <c r="G132" t="s">
        <v>61</v>
      </c>
      <c r="H132" t="s">
        <v>17</v>
      </c>
      <c r="I132" t="s">
        <v>2156</v>
      </c>
      <c r="J132" t="s">
        <v>13182</v>
      </c>
      <c r="K132" t="s">
        <v>2149</v>
      </c>
      <c r="L132">
        <v>1808.6929091</v>
      </c>
    </row>
    <row r="133" spans="4:12" x14ac:dyDescent="0.25">
      <c r="D133" t="s">
        <v>10691</v>
      </c>
      <c r="E133" t="s">
        <v>2193</v>
      </c>
      <c r="F133" t="s">
        <v>72</v>
      </c>
      <c r="G133" t="s">
        <v>61</v>
      </c>
      <c r="H133" t="s">
        <v>17</v>
      </c>
      <c r="I133" t="s">
        <v>2144</v>
      </c>
      <c r="J133" t="s">
        <v>13183</v>
      </c>
      <c r="K133" t="s">
        <v>2149</v>
      </c>
      <c r="L133">
        <v>1808.6929091</v>
      </c>
    </row>
    <row r="134" spans="4:12" x14ac:dyDescent="0.25">
      <c r="D134" t="s">
        <v>10692</v>
      </c>
      <c r="E134" t="s">
        <v>2193</v>
      </c>
      <c r="F134" t="s">
        <v>72</v>
      </c>
      <c r="G134" t="s">
        <v>61</v>
      </c>
      <c r="H134" t="s">
        <v>17</v>
      </c>
      <c r="I134" t="s">
        <v>13184</v>
      </c>
      <c r="J134" t="s">
        <v>13185</v>
      </c>
      <c r="K134" t="s">
        <v>2149</v>
      </c>
      <c r="L134" s="3">
        <v>2223.2506358999999</v>
      </c>
    </row>
    <row r="135" spans="4:12" x14ac:dyDescent="0.25">
      <c r="D135" t="s">
        <v>10693</v>
      </c>
      <c r="E135" t="s">
        <v>2193</v>
      </c>
      <c r="F135" t="s">
        <v>72</v>
      </c>
      <c r="G135" t="s">
        <v>61</v>
      </c>
      <c r="H135" t="s">
        <v>17</v>
      </c>
      <c r="I135" t="s">
        <v>2156</v>
      </c>
      <c r="J135" t="s">
        <v>13186</v>
      </c>
      <c r="K135" t="s">
        <v>2149</v>
      </c>
      <c r="L135">
        <v>1808.6929091</v>
      </c>
    </row>
    <row r="136" spans="4:12" x14ac:dyDescent="0.25">
      <c r="D136" t="s">
        <v>10694</v>
      </c>
      <c r="E136" t="s">
        <v>2193</v>
      </c>
      <c r="F136" t="s">
        <v>72</v>
      </c>
      <c r="G136" t="s">
        <v>61</v>
      </c>
      <c r="H136" t="s">
        <v>17</v>
      </c>
      <c r="I136" t="s">
        <v>2156</v>
      </c>
      <c r="J136" t="s">
        <v>13187</v>
      </c>
      <c r="K136" t="s">
        <v>2149</v>
      </c>
      <c r="L136">
        <v>1808.6929091</v>
      </c>
    </row>
    <row r="137" spans="4:12" x14ac:dyDescent="0.25">
      <c r="D137" t="s">
        <v>10695</v>
      </c>
      <c r="E137" t="s">
        <v>2193</v>
      </c>
      <c r="F137" t="s">
        <v>72</v>
      </c>
      <c r="G137" t="s">
        <v>61</v>
      </c>
      <c r="H137" t="s">
        <v>17</v>
      </c>
      <c r="I137" t="s">
        <v>2156</v>
      </c>
      <c r="J137" t="s">
        <v>13188</v>
      </c>
      <c r="K137" t="s">
        <v>2149</v>
      </c>
      <c r="L137">
        <v>1808.6929091</v>
      </c>
    </row>
    <row r="138" spans="4:12" x14ac:dyDescent="0.25">
      <c r="D138" t="s">
        <v>10696</v>
      </c>
      <c r="E138" t="s">
        <v>2193</v>
      </c>
      <c r="F138" t="s">
        <v>72</v>
      </c>
      <c r="G138" t="s">
        <v>61</v>
      </c>
      <c r="H138" t="s">
        <v>17</v>
      </c>
      <c r="I138" t="s">
        <v>2156</v>
      </c>
      <c r="J138" t="s">
        <v>13189</v>
      </c>
      <c r="K138" t="s">
        <v>2149</v>
      </c>
      <c r="L138">
        <v>1808.6929091</v>
      </c>
    </row>
    <row r="139" spans="4:12" x14ac:dyDescent="0.25">
      <c r="D139" t="s">
        <v>10697</v>
      </c>
      <c r="E139" t="s">
        <v>2193</v>
      </c>
      <c r="F139" t="s">
        <v>72</v>
      </c>
      <c r="G139" t="s">
        <v>61</v>
      </c>
      <c r="H139" t="s">
        <v>17</v>
      </c>
      <c r="I139" t="s">
        <v>2156</v>
      </c>
      <c r="J139" t="s">
        <v>13190</v>
      </c>
      <c r="K139" t="s">
        <v>2149</v>
      </c>
      <c r="L139">
        <v>1808.6929091</v>
      </c>
    </row>
    <row r="140" spans="4:12" x14ac:dyDescent="0.25">
      <c r="D140" t="s">
        <v>10698</v>
      </c>
      <c r="E140" t="s">
        <v>2193</v>
      </c>
      <c r="F140" t="s">
        <v>72</v>
      </c>
      <c r="G140" t="s">
        <v>61</v>
      </c>
      <c r="H140" t="s">
        <v>17</v>
      </c>
      <c r="I140" t="s">
        <v>2144</v>
      </c>
      <c r="J140" t="s">
        <v>13191</v>
      </c>
      <c r="K140" t="s">
        <v>2149</v>
      </c>
      <c r="L140">
        <v>1808.6929091</v>
      </c>
    </row>
    <row r="141" spans="4:12" x14ac:dyDescent="0.25">
      <c r="D141" t="s">
        <v>10699</v>
      </c>
      <c r="E141" t="s">
        <v>2193</v>
      </c>
      <c r="F141" t="s">
        <v>72</v>
      </c>
      <c r="G141" t="s">
        <v>61</v>
      </c>
      <c r="H141" t="s">
        <v>17</v>
      </c>
      <c r="I141" t="s">
        <v>2156</v>
      </c>
      <c r="J141" t="s">
        <v>13192</v>
      </c>
      <c r="K141" t="s">
        <v>2149</v>
      </c>
      <c r="L141">
        <v>1808.6929091</v>
      </c>
    </row>
    <row r="142" spans="4:12" x14ac:dyDescent="0.25">
      <c r="D142" t="s">
        <v>10700</v>
      </c>
      <c r="E142" t="s">
        <v>2193</v>
      </c>
      <c r="F142" t="s">
        <v>72</v>
      </c>
      <c r="G142" t="s">
        <v>61</v>
      </c>
      <c r="H142" t="s">
        <v>20</v>
      </c>
      <c r="I142" t="s">
        <v>2134</v>
      </c>
      <c r="J142" t="s">
        <v>13193</v>
      </c>
      <c r="K142" t="s">
        <v>2149</v>
      </c>
      <c r="L142" s="3">
        <v>2373.8495459000001</v>
      </c>
    </row>
    <row r="143" spans="4:12" x14ac:dyDescent="0.25">
      <c r="D143" t="s">
        <v>10701</v>
      </c>
      <c r="E143" t="s">
        <v>2193</v>
      </c>
      <c r="F143" t="s">
        <v>72</v>
      </c>
      <c r="G143" t="s">
        <v>61</v>
      </c>
      <c r="H143" t="s">
        <v>20</v>
      </c>
      <c r="I143" t="s">
        <v>2156</v>
      </c>
      <c r="J143" t="s">
        <v>13194</v>
      </c>
      <c r="K143" t="s">
        <v>2149</v>
      </c>
      <c r="L143">
        <v>1808.6929091</v>
      </c>
    </row>
    <row r="144" spans="4:12" x14ac:dyDescent="0.25">
      <c r="D144" t="s">
        <v>10702</v>
      </c>
      <c r="E144" t="s">
        <v>2193</v>
      </c>
      <c r="F144" t="s">
        <v>72</v>
      </c>
      <c r="G144" t="s">
        <v>61</v>
      </c>
      <c r="H144" t="s">
        <v>20</v>
      </c>
      <c r="I144" t="s">
        <v>2144</v>
      </c>
      <c r="J144" t="s">
        <v>13195</v>
      </c>
      <c r="K144" t="s">
        <v>2149</v>
      </c>
      <c r="L144">
        <v>1808.6929091</v>
      </c>
    </row>
    <row r="145" spans="1:12" x14ac:dyDescent="0.25">
      <c r="D145" t="s">
        <v>10703</v>
      </c>
      <c r="E145" t="s">
        <v>2193</v>
      </c>
      <c r="F145" t="s">
        <v>72</v>
      </c>
      <c r="G145" t="s">
        <v>61</v>
      </c>
      <c r="H145" t="s">
        <v>20</v>
      </c>
      <c r="I145" t="s">
        <v>2156</v>
      </c>
      <c r="J145" t="s">
        <v>13196</v>
      </c>
      <c r="K145" t="s">
        <v>2149</v>
      </c>
      <c r="L145">
        <v>1808.6929091</v>
      </c>
    </row>
    <row r="146" spans="1:12" x14ac:dyDescent="0.25">
      <c r="D146" t="s">
        <v>10704</v>
      </c>
      <c r="E146" t="s">
        <v>2193</v>
      </c>
      <c r="F146" t="s">
        <v>72</v>
      </c>
      <c r="G146" t="s">
        <v>61</v>
      </c>
      <c r="H146" t="s">
        <v>20</v>
      </c>
      <c r="I146" t="s">
        <v>2156</v>
      </c>
      <c r="J146" t="s">
        <v>13197</v>
      </c>
      <c r="K146" t="s">
        <v>2149</v>
      </c>
      <c r="L146">
        <v>1808.6929091</v>
      </c>
    </row>
    <row r="147" spans="1:12" x14ac:dyDescent="0.25">
      <c r="D147" t="s">
        <v>10705</v>
      </c>
      <c r="E147" t="s">
        <v>2193</v>
      </c>
      <c r="F147" t="s">
        <v>72</v>
      </c>
      <c r="G147" t="s">
        <v>61</v>
      </c>
      <c r="H147" t="s">
        <v>20</v>
      </c>
      <c r="I147" t="s">
        <v>2156</v>
      </c>
      <c r="J147" t="s">
        <v>13198</v>
      </c>
      <c r="K147" t="s">
        <v>2149</v>
      </c>
      <c r="L147">
        <v>1808.6929091</v>
      </c>
    </row>
    <row r="148" spans="1:12" x14ac:dyDescent="0.25">
      <c r="D148" t="s">
        <v>10706</v>
      </c>
      <c r="E148" t="s">
        <v>2193</v>
      </c>
      <c r="F148" t="s">
        <v>72</v>
      </c>
      <c r="G148" t="s">
        <v>61</v>
      </c>
      <c r="H148" t="s">
        <v>20</v>
      </c>
      <c r="I148" t="s">
        <v>2156</v>
      </c>
      <c r="J148" t="s">
        <v>13199</v>
      </c>
      <c r="K148" t="s">
        <v>2149</v>
      </c>
      <c r="L148">
        <v>1808.6929091</v>
      </c>
    </row>
    <row r="149" spans="1:12" x14ac:dyDescent="0.25">
      <c r="A149" t="s">
        <v>182</v>
      </c>
      <c r="L149">
        <v>1808.6929091</v>
      </c>
    </row>
    <row r="150" spans="1:12" x14ac:dyDescent="0.25">
      <c r="C150" t="s">
        <v>9914</v>
      </c>
      <c r="L150">
        <v>1808.6929091</v>
      </c>
    </row>
    <row r="151" spans="1:12" x14ac:dyDescent="0.25">
      <c r="D151" t="s">
        <v>9915</v>
      </c>
      <c r="E151" t="s">
        <v>2193</v>
      </c>
      <c r="F151" t="s">
        <v>182</v>
      </c>
      <c r="G151" t="s">
        <v>61</v>
      </c>
      <c r="H151" t="s">
        <v>20</v>
      </c>
      <c r="I151" t="s">
        <v>2156</v>
      </c>
      <c r="J151" t="s">
        <v>9916</v>
      </c>
      <c r="K151" t="s">
        <v>2149</v>
      </c>
      <c r="L151">
        <v>1808.6929091</v>
      </c>
    </row>
    <row r="152" spans="1:12" x14ac:dyDescent="0.25">
      <c r="A152" t="s">
        <v>114</v>
      </c>
      <c r="L152" s="3">
        <v>20412.391402699999</v>
      </c>
    </row>
    <row r="153" spans="1:12" x14ac:dyDescent="0.25">
      <c r="C153" t="s">
        <v>5166</v>
      </c>
      <c r="L153">
        <v>1808.6929091</v>
      </c>
    </row>
    <row r="154" spans="1:12" x14ac:dyDescent="0.25">
      <c r="D154" t="s">
        <v>5167</v>
      </c>
      <c r="E154" t="s">
        <v>2193</v>
      </c>
      <c r="F154" t="s">
        <v>114</v>
      </c>
      <c r="G154" t="s">
        <v>61</v>
      </c>
      <c r="H154" t="s">
        <v>17</v>
      </c>
      <c r="I154" t="s">
        <v>2156</v>
      </c>
      <c r="J154" t="s">
        <v>5168</v>
      </c>
      <c r="K154" t="s">
        <v>2149</v>
      </c>
      <c r="L154">
        <v>1808.6929091</v>
      </c>
    </row>
    <row r="155" spans="1:12" x14ac:dyDescent="0.25">
      <c r="C155" t="s">
        <v>6335</v>
      </c>
      <c r="L155">
        <v>1808.6929091</v>
      </c>
    </row>
    <row r="156" spans="1:12" x14ac:dyDescent="0.25">
      <c r="D156" t="s">
        <v>6336</v>
      </c>
      <c r="E156" t="s">
        <v>2193</v>
      </c>
      <c r="F156" t="s">
        <v>114</v>
      </c>
      <c r="G156" t="s">
        <v>61</v>
      </c>
      <c r="H156" t="s">
        <v>20</v>
      </c>
      <c r="I156" t="s">
        <v>2141</v>
      </c>
      <c r="J156" t="s">
        <v>6337</v>
      </c>
      <c r="K156" t="s">
        <v>2149</v>
      </c>
      <c r="L156">
        <v>1808.6929091</v>
      </c>
    </row>
    <row r="157" spans="1:12" x14ac:dyDescent="0.25">
      <c r="C157" t="s">
        <v>6638</v>
      </c>
      <c r="L157">
        <v>1808.6929091</v>
      </c>
    </row>
    <row r="158" spans="1:12" x14ac:dyDescent="0.25">
      <c r="D158" t="s">
        <v>6639</v>
      </c>
      <c r="E158" t="s">
        <v>2193</v>
      </c>
      <c r="F158" t="s">
        <v>114</v>
      </c>
      <c r="G158" t="s">
        <v>61</v>
      </c>
      <c r="H158" t="s">
        <v>20</v>
      </c>
      <c r="I158" t="s">
        <v>2141</v>
      </c>
      <c r="J158" t="s">
        <v>6640</v>
      </c>
      <c r="K158" t="s">
        <v>2149</v>
      </c>
      <c r="L158">
        <v>1808.6929091</v>
      </c>
    </row>
    <row r="159" spans="1:12" x14ac:dyDescent="0.25">
      <c r="C159" t="s">
        <v>6905</v>
      </c>
      <c r="L159">
        <v>1808.6929091</v>
      </c>
    </row>
    <row r="160" spans="1:12" x14ac:dyDescent="0.25">
      <c r="D160" t="s">
        <v>6906</v>
      </c>
      <c r="E160" t="s">
        <v>2193</v>
      </c>
      <c r="F160" t="s">
        <v>114</v>
      </c>
      <c r="G160" t="s">
        <v>61</v>
      </c>
      <c r="H160" t="s">
        <v>20</v>
      </c>
      <c r="I160" t="s">
        <v>2156</v>
      </c>
      <c r="J160" t="s">
        <v>6907</v>
      </c>
      <c r="K160" t="s">
        <v>2149</v>
      </c>
      <c r="L160">
        <v>1808.6929091</v>
      </c>
    </row>
    <row r="161" spans="1:12" x14ac:dyDescent="0.25">
      <c r="C161" t="s">
        <v>6908</v>
      </c>
      <c r="L161">
        <v>1808.6929091</v>
      </c>
    </row>
    <row r="162" spans="1:12" x14ac:dyDescent="0.25">
      <c r="D162" t="s">
        <v>6909</v>
      </c>
      <c r="E162" t="s">
        <v>2193</v>
      </c>
      <c r="F162" t="s">
        <v>114</v>
      </c>
      <c r="G162" t="s">
        <v>61</v>
      </c>
      <c r="H162" t="s">
        <v>20</v>
      </c>
      <c r="I162" t="s">
        <v>2156</v>
      </c>
      <c r="J162" t="s">
        <v>6910</v>
      </c>
      <c r="K162" t="s">
        <v>2149</v>
      </c>
      <c r="L162">
        <v>1808.6929091</v>
      </c>
    </row>
    <row r="163" spans="1:12" x14ac:dyDescent="0.25">
      <c r="C163" t="s">
        <v>8990</v>
      </c>
      <c r="L163" s="3">
        <v>2583.8470129999996</v>
      </c>
    </row>
    <row r="164" spans="1:12" x14ac:dyDescent="0.25">
      <c r="D164" t="s">
        <v>8991</v>
      </c>
      <c r="E164" t="s">
        <v>2193</v>
      </c>
      <c r="F164" t="s">
        <v>114</v>
      </c>
      <c r="G164" t="s">
        <v>100</v>
      </c>
      <c r="H164" t="s">
        <v>17</v>
      </c>
      <c r="I164" t="s">
        <v>2141</v>
      </c>
      <c r="J164" t="s">
        <v>8992</v>
      </c>
      <c r="K164" t="s">
        <v>2149</v>
      </c>
      <c r="L164" s="3">
        <v>2583.8470129999996</v>
      </c>
    </row>
    <row r="165" spans="1:12" x14ac:dyDescent="0.25">
      <c r="C165" t="s">
        <v>9326</v>
      </c>
      <c r="L165" s="3">
        <v>2583.8470129999996</v>
      </c>
    </row>
    <row r="166" spans="1:12" x14ac:dyDescent="0.25">
      <c r="D166" t="s">
        <v>9327</v>
      </c>
      <c r="E166" t="s">
        <v>2193</v>
      </c>
      <c r="F166" t="s">
        <v>114</v>
      </c>
      <c r="G166" t="s">
        <v>100</v>
      </c>
      <c r="H166" t="s">
        <v>20</v>
      </c>
      <c r="I166" t="s">
        <v>2144</v>
      </c>
      <c r="J166" t="s">
        <v>9328</v>
      </c>
      <c r="K166" t="s">
        <v>2149</v>
      </c>
      <c r="L166" s="3">
        <v>2583.8470129999996</v>
      </c>
    </row>
    <row r="167" spans="1:12" x14ac:dyDescent="0.25">
      <c r="C167" t="s">
        <v>9329</v>
      </c>
      <c r="L167" s="3">
        <v>2583.8470129999996</v>
      </c>
    </row>
    <row r="168" spans="1:12" x14ac:dyDescent="0.25">
      <c r="D168" t="s">
        <v>9330</v>
      </c>
      <c r="E168" t="s">
        <v>2193</v>
      </c>
      <c r="F168" t="s">
        <v>114</v>
      </c>
      <c r="G168" t="s">
        <v>100</v>
      </c>
      <c r="H168" t="s">
        <v>20</v>
      </c>
      <c r="I168" t="s">
        <v>2144</v>
      </c>
      <c r="J168" t="s">
        <v>9331</v>
      </c>
      <c r="K168" t="s">
        <v>2149</v>
      </c>
      <c r="L168" s="3">
        <v>2583.8470129999996</v>
      </c>
    </row>
    <row r="169" spans="1:12" x14ac:dyDescent="0.25">
      <c r="C169" t="s">
        <v>9629</v>
      </c>
      <c r="L169">
        <v>1808.6929091</v>
      </c>
    </row>
    <row r="170" spans="1:12" x14ac:dyDescent="0.25">
      <c r="D170" t="s">
        <v>9630</v>
      </c>
      <c r="E170" t="s">
        <v>2193</v>
      </c>
      <c r="F170" t="s">
        <v>114</v>
      </c>
      <c r="G170" t="s">
        <v>61</v>
      </c>
      <c r="H170" t="s">
        <v>20</v>
      </c>
      <c r="I170" t="s">
        <v>2141</v>
      </c>
      <c r="J170" t="s">
        <v>9631</v>
      </c>
      <c r="K170" t="s">
        <v>2149</v>
      </c>
      <c r="L170">
        <v>1808.6929091</v>
      </c>
    </row>
    <row r="171" spans="1:12" x14ac:dyDescent="0.25">
      <c r="C171" t="s">
        <v>9632</v>
      </c>
      <c r="L171">
        <v>1808.6929091</v>
      </c>
    </row>
    <row r="172" spans="1:12" x14ac:dyDescent="0.25">
      <c r="D172" t="s">
        <v>9633</v>
      </c>
      <c r="E172" t="s">
        <v>2193</v>
      </c>
      <c r="F172" t="s">
        <v>114</v>
      </c>
      <c r="G172" t="s">
        <v>61</v>
      </c>
      <c r="H172" t="s">
        <v>20</v>
      </c>
      <c r="I172" t="s">
        <v>2141</v>
      </c>
      <c r="J172" t="s">
        <v>9634</v>
      </c>
      <c r="K172" t="s">
        <v>2149</v>
      </c>
      <c r="L172">
        <v>1808.6929091</v>
      </c>
    </row>
    <row r="173" spans="1:12" x14ac:dyDescent="0.25">
      <c r="A173" t="s">
        <v>236</v>
      </c>
      <c r="L173" s="3">
        <v>8365.0849099999996</v>
      </c>
    </row>
    <row r="174" spans="1:12" x14ac:dyDescent="0.25">
      <c r="C174" t="s">
        <v>5169</v>
      </c>
      <c r="L174" s="3">
        <v>2373.8495459000001</v>
      </c>
    </row>
    <row r="175" spans="1:12" x14ac:dyDescent="0.25">
      <c r="D175" t="s">
        <v>5170</v>
      </c>
      <c r="E175" t="s">
        <v>2193</v>
      </c>
      <c r="F175" t="s">
        <v>236</v>
      </c>
      <c r="G175" t="s">
        <v>61</v>
      </c>
      <c r="H175" t="s">
        <v>20</v>
      </c>
      <c r="I175" t="s">
        <v>2134</v>
      </c>
      <c r="J175" t="s">
        <v>5171</v>
      </c>
      <c r="K175" t="s">
        <v>2149</v>
      </c>
      <c r="L175" s="3">
        <v>2373.8495459000001</v>
      </c>
    </row>
    <row r="176" spans="1:12" x14ac:dyDescent="0.25">
      <c r="C176" t="s">
        <v>9332</v>
      </c>
      <c r="L176" s="3">
        <v>2373.8495459000001</v>
      </c>
    </row>
    <row r="177" spans="1:12" x14ac:dyDescent="0.25">
      <c r="D177" t="s">
        <v>9333</v>
      </c>
      <c r="E177" t="s">
        <v>2193</v>
      </c>
      <c r="F177" t="s">
        <v>236</v>
      </c>
      <c r="G177" t="s">
        <v>61</v>
      </c>
      <c r="H177" t="s">
        <v>20</v>
      </c>
      <c r="I177" t="s">
        <v>2134</v>
      </c>
      <c r="J177" t="s">
        <v>9334</v>
      </c>
      <c r="K177" t="s">
        <v>2149</v>
      </c>
      <c r="L177" s="3">
        <v>2373.8495459000001</v>
      </c>
    </row>
    <row r="178" spans="1:12" x14ac:dyDescent="0.25">
      <c r="C178" t="s">
        <v>9917</v>
      </c>
      <c r="L178" s="3">
        <v>3617.3858181999999</v>
      </c>
    </row>
    <row r="179" spans="1:12" x14ac:dyDescent="0.25">
      <c r="D179" t="s">
        <v>9918</v>
      </c>
      <c r="E179" t="s">
        <v>2193</v>
      </c>
      <c r="F179" t="s">
        <v>236</v>
      </c>
      <c r="G179" t="s">
        <v>61</v>
      </c>
      <c r="H179" t="s">
        <v>20</v>
      </c>
      <c r="I179" t="s">
        <v>2144</v>
      </c>
      <c r="J179" t="s">
        <v>9919</v>
      </c>
      <c r="K179" t="s">
        <v>2149</v>
      </c>
      <c r="L179">
        <v>1808.6929091</v>
      </c>
    </row>
    <row r="180" spans="1:12" x14ac:dyDescent="0.25">
      <c r="D180" t="s">
        <v>9920</v>
      </c>
      <c r="E180" t="s">
        <v>2193</v>
      </c>
      <c r="F180" t="s">
        <v>236</v>
      </c>
      <c r="G180" t="s">
        <v>61</v>
      </c>
      <c r="H180" t="s">
        <v>20</v>
      </c>
      <c r="I180" t="s">
        <v>2144</v>
      </c>
      <c r="J180" t="s">
        <v>9921</v>
      </c>
      <c r="K180" t="s">
        <v>2149</v>
      </c>
      <c r="L180">
        <v>1808.6929091</v>
      </c>
    </row>
    <row r="181" spans="1:12" x14ac:dyDescent="0.25">
      <c r="A181" t="s">
        <v>93</v>
      </c>
      <c r="L181" s="3">
        <v>50271.793754800005</v>
      </c>
    </row>
    <row r="182" spans="1:12" x14ac:dyDescent="0.25">
      <c r="C182" t="s">
        <v>2195</v>
      </c>
      <c r="L182" s="3">
        <v>2583.8470129999996</v>
      </c>
    </row>
    <row r="183" spans="1:12" x14ac:dyDescent="0.25">
      <c r="D183" t="s">
        <v>1449</v>
      </c>
      <c r="E183" t="s">
        <v>2193</v>
      </c>
      <c r="F183" t="s">
        <v>93</v>
      </c>
      <c r="G183" t="s">
        <v>100</v>
      </c>
      <c r="H183" t="s">
        <v>20</v>
      </c>
      <c r="I183" t="s">
        <v>2141</v>
      </c>
      <c r="J183" t="s">
        <v>1450</v>
      </c>
      <c r="K183" t="s">
        <v>2149</v>
      </c>
      <c r="L183" s="3">
        <v>2583.8470129999996</v>
      </c>
    </row>
    <row r="184" spans="1:12" x14ac:dyDescent="0.25">
      <c r="C184" t="s">
        <v>6338</v>
      </c>
      <c r="L184" s="3">
        <v>2583.8470129999996</v>
      </c>
    </row>
    <row r="185" spans="1:12" x14ac:dyDescent="0.25">
      <c r="D185" t="s">
        <v>6339</v>
      </c>
      <c r="E185" t="s">
        <v>2193</v>
      </c>
      <c r="F185" t="s">
        <v>93</v>
      </c>
      <c r="G185" t="s">
        <v>100</v>
      </c>
      <c r="H185" t="s">
        <v>20</v>
      </c>
      <c r="I185" t="s">
        <v>2156</v>
      </c>
      <c r="J185" t="s">
        <v>6340</v>
      </c>
      <c r="K185" t="s">
        <v>2149</v>
      </c>
      <c r="L185" s="3">
        <v>2583.8470129999996</v>
      </c>
    </row>
    <row r="186" spans="1:12" x14ac:dyDescent="0.25">
      <c r="C186" t="s">
        <v>6341</v>
      </c>
      <c r="L186" s="3">
        <v>2373.8495459000001</v>
      </c>
    </row>
    <row r="187" spans="1:12" x14ac:dyDescent="0.25">
      <c r="D187" t="s">
        <v>6342</v>
      </c>
      <c r="E187" t="s">
        <v>2193</v>
      </c>
      <c r="F187" t="s">
        <v>93</v>
      </c>
      <c r="G187" t="s">
        <v>61</v>
      </c>
      <c r="H187" t="s">
        <v>20</v>
      </c>
      <c r="I187" t="s">
        <v>2134</v>
      </c>
      <c r="J187" t="s">
        <v>6343</v>
      </c>
      <c r="K187" t="s">
        <v>2149</v>
      </c>
      <c r="L187" s="3">
        <v>2373.8495459000001</v>
      </c>
    </row>
    <row r="188" spans="1:12" x14ac:dyDescent="0.25">
      <c r="C188" t="s">
        <v>7554</v>
      </c>
      <c r="L188">
        <v>1808.6929091</v>
      </c>
    </row>
    <row r="189" spans="1:12" x14ac:dyDescent="0.25">
      <c r="D189" t="s">
        <v>7555</v>
      </c>
      <c r="E189" t="s">
        <v>2193</v>
      </c>
      <c r="F189" t="s">
        <v>93</v>
      </c>
      <c r="G189" t="s">
        <v>61</v>
      </c>
      <c r="H189" t="s">
        <v>20</v>
      </c>
      <c r="I189" t="s">
        <v>2141</v>
      </c>
      <c r="J189" t="s">
        <v>7556</v>
      </c>
      <c r="K189" t="s">
        <v>2149</v>
      </c>
      <c r="L189">
        <v>1808.6929091</v>
      </c>
    </row>
    <row r="190" spans="1:12" x14ac:dyDescent="0.25">
      <c r="C190" t="s">
        <v>7204</v>
      </c>
      <c r="L190">
        <v>1808.6929091</v>
      </c>
    </row>
    <row r="191" spans="1:12" x14ac:dyDescent="0.25">
      <c r="D191" t="s">
        <v>7205</v>
      </c>
      <c r="E191" t="s">
        <v>2193</v>
      </c>
      <c r="F191" t="s">
        <v>93</v>
      </c>
      <c r="G191" t="s">
        <v>61</v>
      </c>
      <c r="H191" t="s">
        <v>20</v>
      </c>
      <c r="I191" t="s">
        <v>2141</v>
      </c>
      <c r="J191" t="s">
        <v>7206</v>
      </c>
      <c r="K191" t="s">
        <v>2149</v>
      </c>
      <c r="L191">
        <v>1808.6929091</v>
      </c>
    </row>
    <row r="192" spans="1:12" x14ac:dyDescent="0.25">
      <c r="C192" t="s">
        <v>10707</v>
      </c>
      <c r="L192" s="3">
        <v>39112.864364699999</v>
      </c>
    </row>
    <row r="193" spans="4:12" x14ac:dyDescent="0.25">
      <c r="D193" t="s">
        <v>10708</v>
      </c>
      <c r="E193" t="s">
        <v>2193</v>
      </c>
      <c r="F193" t="s">
        <v>93</v>
      </c>
      <c r="G193" t="s">
        <v>61</v>
      </c>
      <c r="H193" t="s">
        <v>17</v>
      </c>
      <c r="I193" t="s">
        <v>2156</v>
      </c>
      <c r="J193" t="s">
        <v>10686</v>
      </c>
      <c r="K193" t="s">
        <v>2149</v>
      </c>
      <c r="L193">
        <v>1808.6929091</v>
      </c>
    </row>
    <row r="194" spans="4:12" x14ac:dyDescent="0.25">
      <c r="D194" t="s">
        <v>10709</v>
      </c>
      <c r="E194" t="s">
        <v>2193</v>
      </c>
      <c r="F194" t="s">
        <v>93</v>
      </c>
      <c r="G194" t="s">
        <v>61</v>
      </c>
      <c r="H194" t="s">
        <v>17</v>
      </c>
      <c r="I194" t="s">
        <v>2156</v>
      </c>
      <c r="J194" t="s">
        <v>10686</v>
      </c>
      <c r="K194" t="s">
        <v>2149</v>
      </c>
      <c r="L194">
        <v>1808.6929091</v>
      </c>
    </row>
    <row r="195" spans="4:12" x14ac:dyDescent="0.25">
      <c r="D195" t="s">
        <v>10710</v>
      </c>
      <c r="E195" t="s">
        <v>2193</v>
      </c>
      <c r="F195" t="s">
        <v>93</v>
      </c>
      <c r="G195" t="s">
        <v>61</v>
      </c>
      <c r="H195" t="s">
        <v>17</v>
      </c>
      <c r="I195" t="s">
        <v>2156</v>
      </c>
      <c r="J195" t="s">
        <v>10686</v>
      </c>
      <c r="K195" t="s">
        <v>2149</v>
      </c>
      <c r="L195">
        <v>1808.6929091</v>
      </c>
    </row>
    <row r="196" spans="4:12" x14ac:dyDescent="0.25">
      <c r="D196" t="s">
        <v>10711</v>
      </c>
      <c r="E196" t="s">
        <v>2193</v>
      </c>
      <c r="F196" t="s">
        <v>93</v>
      </c>
      <c r="G196" t="s">
        <v>61</v>
      </c>
      <c r="H196" t="s">
        <v>17</v>
      </c>
      <c r="I196" t="s">
        <v>2156</v>
      </c>
      <c r="J196" t="s">
        <v>10686</v>
      </c>
      <c r="K196" t="s">
        <v>2149</v>
      </c>
      <c r="L196">
        <v>1808.6929091</v>
      </c>
    </row>
    <row r="197" spans="4:12" x14ac:dyDescent="0.25">
      <c r="D197" t="s">
        <v>10712</v>
      </c>
      <c r="E197" t="s">
        <v>2193</v>
      </c>
      <c r="F197" t="s">
        <v>93</v>
      </c>
      <c r="G197" t="s">
        <v>61</v>
      </c>
      <c r="H197" t="s">
        <v>17</v>
      </c>
      <c r="I197" t="s">
        <v>2156</v>
      </c>
      <c r="J197" t="s">
        <v>10686</v>
      </c>
      <c r="K197" t="s">
        <v>2149</v>
      </c>
      <c r="L197">
        <v>1808.6929091</v>
      </c>
    </row>
    <row r="198" spans="4:12" x14ac:dyDescent="0.25">
      <c r="D198" t="s">
        <v>10713</v>
      </c>
      <c r="E198" t="s">
        <v>2193</v>
      </c>
      <c r="F198" t="s">
        <v>93</v>
      </c>
      <c r="G198" t="s">
        <v>61</v>
      </c>
      <c r="H198" t="s">
        <v>17</v>
      </c>
      <c r="I198" t="s">
        <v>2156</v>
      </c>
      <c r="J198" t="s">
        <v>10686</v>
      </c>
      <c r="K198" t="s">
        <v>2149</v>
      </c>
      <c r="L198">
        <v>1808.6929091</v>
      </c>
    </row>
    <row r="199" spans="4:12" x14ac:dyDescent="0.25">
      <c r="D199" t="s">
        <v>10714</v>
      </c>
      <c r="E199" t="s">
        <v>2193</v>
      </c>
      <c r="F199" t="s">
        <v>93</v>
      </c>
      <c r="G199" t="s">
        <v>61</v>
      </c>
      <c r="H199" t="s">
        <v>17</v>
      </c>
      <c r="I199" t="s">
        <v>2156</v>
      </c>
      <c r="J199" t="s">
        <v>10686</v>
      </c>
      <c r="K199" t="s">
        <v>2149</v>
      </c>
      <c r="L199">
        <v>1808.6929091</v>
      </c>
    </row>
    <row r="200" spans="4:12" x14ac:dyDescent="0.25">
      <c r="D200" t="s">
        <v>10715</v>
      </c>
      <c r="E200" t="s">
        <v>2193</v>
      </c>
      <c r="F200" t="s">
        <v>93</v>
      </c>
      <c r="G200" t="s">
        <v>61</v>
      </c>
      <c r="H200" t="s">
        <v>17</v>
      </c>
      <c r="I200" t="s">
        <v>2156</v>
      </c>
      <c r="J200" t="s">
        <v>10686</v>
      </c>
      <c r="K200" t="s">
        <v>2149</v>
      </c>
      <c r="L200">
        <v>1808.6929091</v>
      </c>
    </row>
    <row r="201" spans="4:12" x14ac:dyDescent="0.25">
      <c r="D201" t="s">
        <v>10716</v>
      </c>
      <c r="E201" t="s">
        <v>2193</v>
      </c>
      <c r="F201" t="s">
        <v>93</v>
      </c>
      <c r="G201" t="s">
        <v>61</v>
      </c>
      <c r="H201" t="s">
        <v>17</v>
      </c>
      <c r="I201" t="s">
        <v>2156</v>
      </c>
      <c r="J201" t="s">
        <v>10686</v>
      </c>
      <c r="K201" t="s">
        <v>2149</v>
      </c>
      <c r="L201">
        <v>1808.6929091</v>
      </c>
    </row>
    <row r="202" spans="4:12" x14ac:dyDescent="0.25">
      <c r="D202" t="s">
        <v>10717</v>
      </c>
      <c r="E202" t="s">
        <v>2193</v>
      </c>
      <c r="F202" t="s">
        <v>93</v>
      </c>
      <c r="G202" t="s">
        <v>61</v>
      </c>
      <c r="H202" t="s">
        <v>17</v>
      </c>
      <c r="I202" t="s">
        <v>2156</v>
      </c>
      <c r="J202" t="s">
        <v>10686</v>
      </c>
      <c r="K202" t="s">
        <v>2149</v>
      </c>
      <c r="L202">
        <v>1808.6929091</v>
      </c>
    </row>
    <row r="203" spans="4:12" x14ac:dyDescent="0.25">
      <c r="D203" t="s">
        <v>10718</v>
      </c>
      <c r="E203" t="s">
        <v>2193</v>
      </c>
      <c r="F203" t="s">
        <v>93</v>
      </c>
      <c r="G203" t="s">
        <v>61</v>
      </c>
      <c r="H203" t="s">
        <v>17</v>
      </c>
      <c r="I203" t="s">
        <v>2156</v>
      </c>
      <c r="J203" t="s">
        <v>10686</v>
      </c>
      <c r="K203" t="s">
        <v>2149</v>
      </c>
      <c r="L203">
        <v>1808.6929091</v>
      </c>
    </row>
    <row r="204" spans="4:12" x14ac:dyDescent="0.25">
      <c r="D204" t="s">
        <v>10719</v>
      </c>
      <c r="E204" t="s">
        <v>2193</v>
      </c>
      <c r="F204" t="s">
        <v>93</v>
      </c>
      <c r="G204" t="s">
        <v>61</v>
      </c>
      <c r="H204" t="s">
        <v>17</v>
      </c>
      <c r="I204" t="s">
        <v>2156</v>
      </c>
      <c r="J204" t="s">
        <v>10686</v>
      </c>
      <c r="K204" t="s">
        <v>2149</v>
      </c>
      <c r="L204">
        <v>1808.6929091</v>
      </c>
    </row>
    <row r="205" spans="4:12" x14ac:dyDescent="0.25">
      <c r="D205" t="s">
        <v>10720</v>
      </c>
      <c r="E205" t="s">
        <v>2193</v>
      </c>
      <c r="F205" t="s">
        <v>93</v>
      </c>
      <c r="G205" t="s">
        <v>61</v>
      </c>
      <c r="H205" t="s">
        <v>17</v>
      </c>
      <c r="I205" t="s">
        <v>2156</v>
      </c>
      <c r="J205" t="s">
        <v>10686</v>
      </c>
      <c r="K205" t="s">
        <v>2149</v>
      </c>
      <c r="L205">
        <v>1808.6929091</v>
      </c>
    </row>
    <row r="206" spans="4:12" x14ac:dyDescent="0.25">
      <c r="D206" t="s">
        <v>10721</v>
      </c>
      <c r="E206" t="s">
        <v>2193</v>
      </c>
      <c r="F206" t="s">
        <v>93</v>
      </c>
      <c r="G206" t="s">
        <v>61</v>
      </c>
      <c r="H206" t="s">
        <v>17</v>
      </c>
      <c r="I206" t="s">
        <v>2156</v>
      </c>
      <c r="J206" t="s">
        <v>10686</v>
      </c>
      <c r="K206" t="s">
        <v>2149</v>
      </c>
      <c r="L206">
        <v>1808.6929091</v>
      </c>
    </row>
    <row r="207" spans="4:12" x14ac:dyDescent="0.25">
      <c r="D207" t="s">
        <v>10722</v>
      </c>
      <c r="E207" t="s">
        <v>2193</v>
      </c>
      <c r="F207" t="s">
        <v>93</v>
      </c>
      <c r="G207" t="s">
        <v>61</v>
      </c>
      <c r="H207" t="s">
        <v>20</v>
      </c>
      <c r="I207" t="s">
        <v>2134</v>
      </c>
      <c r="J207" t="s">
        <v>10686</v>
      </c>
      <c r="K207" t="s">
        <v>2149</v>
      </c>
      <c r="L207" s="3">
        <v>2373.8495459000001</v>
      </c>
    </row>
    <row r="208" spans="4:12" x14ac:dyDescent="0.25">
      <c r="D208" t="s">
        <v>10723</v>
      </c>
      <c r="E208" t="s">
        <v>2193</v>
      </c>
      <c r="F208" t="s">
        <v>93</v>
      </c>
      <c r="G208" t="s">
        <v>61</v>
      </c>
      <c r="H208" t="s">
        <v>20</v>
      </c>
      <c r="I208" t="s">
        <v>2134</v>
      </c>
      <c r="J208" t="s">
        <v>10686</v>
      </c>
      <c r="K208" t="s">
        <v>2149</v>
      </c>
      <c r="L208" s="3">
        <v>2373.8495459000001</v>
      </c>
    </row>
    <row r="209" spans="1:12" x14ac:dyDescent="0.25">
      <c r="D209" t="s">
        <v>10724</v>
      </c>
      <c r="E209" t="s">
        <v>2193</v>
      </c>
      <c r="F209" t="s">
        <v>93</v>
      </c>
      <c r="G209" t="s">
        <v>61</v>
      </c>
      <c r="H209" t="s">
        <v>20</v>
      </c>
      <c r="I209" t="s">
        <v>2156</v>
      </c>
      <c r="J209" t="s">
        <v>10686</v>
      </c>
      <c r="K209" t="s">
        <v>2149</v>
      </c>
      <c r="L209">
        <v>1808.6929091</v>
      </c>
    </row>
    <row r="210" spans="1:12" x14ac:dyDescent="0.25">
      <c r="D210" t="s">
        <v>10725</v>
      </c>
      <c r="E210" t="s">
        <v>2193</v>
      </c>
      <c r="F210" t="s">
        <v>93</v>
      </c>
      <c r="G210" t="s">
        <v>61</v>
      </c>
      <c r="H210" t="s">
        <v>20</v>
      </c>
      <c r="I210" t="s">
        <v>2156</v>
      </c>
      <c r="J210" t="s">
        <v>10686</v>
      </c>
      <c r="K210" t="s">
        <v>2149</v>
      </c>
      <c r="L210">
        <v>1808.6929091</v>
      </c>
    </row>
    <row r="211" spans="1:12" x14ac:dyDescent="0.25">
      <c r="D211" t="s">
        <v>10726</v>
      </c>
      <c r="E211" t="s">
        <v>2193</v>
      </c>
      <c r="F211" t="s">
        <v>93</v>
      </c>
      <c r="G211" t="s">
        <v>61</v>
      </c>
      <c r="H211" t="s">
        <v>20</v>
      </c>
      <c r="I211" t="s">
        <v>2156</v>
      </c>
      <c r="J211" t="s">
        <v>10686</v>
      </c>
      <c r="K211" t="s">
        <v>2149</v>
      </c>
      <c r="L211">
        <v>1808.6929091</v>
      </c>
    </row>
    <row r="212" spans="1:12" x14ac:dyDescent="0.25">
      <c r="D212" t="s">
        <v>10727</v>
      </c>
      <c r="E212" t="s">
        <v>2193</v>
      </c>
      <c r="F212" t="s">
        <v>93</v>
      </c>
      <c r="G212" t="s">
        <v>61</v>
      </c>
      <c r="H212" t="s">
        <v>20</v>
      </c>
      <c r="I212" t="s">
        <v>2156</v>
      </c>
      <c r="J212" t="s">
        <v>10686</v>
      </c>
      <c r="K212" t="s">
        <v>2149</v>
      </c>
      <c r="L212">
        <v>1808.6929091</v>
      </c>
    </row>
    <row r="213" spans="1:12" x14ac:dyDescent="0.25">
      <c r="D213" t="s">
        <v>10728</v>
      </c>
      <c r="E213" t="s">
        <v>2193</v>
      </c>
      <c r="F213" t="s">
        <v>93</v>
      </c>
      <c r="G213" t="s">
        <v>61</v>
      </c>
      <c r="H213" t="s">
        <v>20</v>
      </c>
      <c r="I213" t="s">
        <v>2156</v>
      </c>
      <c r="J213" t="s">
        <v>10686</v>
      </c>
      <c r="K213" t="s">
        <v>2149</v>
      </c>
      <c r="L213">
        <v>1808.6929091</v>
      </c>
    </row>
    <row r="214" spans="1:12" x14ac:dyDescent="0.25">
      <c r="A214" t="s">
        <v>156</v>
      </c>
      <c r="L214" s="3">
        <v>9043.4645455000009</v>
      </c>
    </row>
    <row r="215" spans="1:12" x14ac:dyDescent="0.25">
      <c r="C215" t="s">
        <v>7557</v>
      </c>
      <c r="L215" s="3">
        <v>3617.3858181999999</v>
      </c>
    </row>
    <row r="216" spans="1:12" x14ac:dyDescent="0.25">
      <c r="D216" t="s">
        <v>7558</v>
      </c>
      <c r="E216" t="s">
        <v>2193</v>
      </c>
      <c r="F216" t="s">
        <v>156</v>
      </c>
      <c r="G216" t="s">
        <v>61</v>
      </c>
      <c r="H216" t="s">
        <v>20</v>
      </c>
      <c r="I216" t="s">
        <v>2156</v>
      </c>
      <c r="J216" t="s">
        <v>7559</v>
      </c>
      <c r="K216" t="s">
        <v>2149</v>
      </c>
      <c r="L216">
        <v>1808.6929091</v>
      </c>
    </row>
    <row r="217" spans="1:12" x14ac:dyDescent="0.25">
      <c r="D217" t="s">
        <v>7560</v>
      </c>
      <c r="E217" t="s">
        <v>2193</v>
      </c>
      <c r="F217" t="s">
        <v>156</v>
      </c>
      <c r="G217" t="s">
        <v>61</v>
      </c>
      <c r="H217" t="s">
        <v>20</v>
      </c>
      <c r="I217" t="s">
        <v>2156</v>
      </c>
      <c r="J217" t="s">
        <v>7561</v>
      </c>
      <c r="K217" t="s">
        <v>2149</v>
      </c>
      <c r="L217">
        <v>1808.6929091</v>
      </c>
    </row>
    <row r="218" spans="1:12" x14ac:dyDescent="0.25">
      <c r="C218" t="s">
        <v>7562</v>
      </c>
      <c r="L218">
        <v>1808.6929091</v>
      </c>
    </row>
    <row r="219" spans="1:12" x14ac:dyDescent="0.25">
      <c r="D219" t="s">
        <v>7563</v>
      </c>
      <c r="E219" t="s">
        <v>2193</v>
      </c>
      <c r="F219" t="s">
        <v>156</v>
      </c>
      <c r="G219" t="s">
        <v>61</v>
      </c>
      <c r="H219" t="s">
        <v>20</v>
      </c>
      <c r="I219" t="s">
        <v>2141</v>
      </c>
      <c r="J219" t="s">
        <v>7564</v>
      </c>
      <c r="K219" t="s">
        <v>2149</v>
      </c>
      <c r="L219">
        <v>1808.6929091</v>
      </c>
    </row>
    <row r="220" spans="1:12" x14ac:dyDescent="0.25">
      <c r="C220" t="s">
        <v>9335</v>
      </c>
      <c r="L220">
        <v>1808.6929091</v>
      </c>
    </row>
    <row r="221" spans="1:12" x14ac:dyDescent="0.25">
      <c r="D221" t="s">
        <v>9336</v>
      </c>
      <c r="E221" t="s">
        <v>2193</v>
      </c>
      <c r="F221" t="s">
        <v>156</v>
      </c>
      <c r="G221" t="s">
        <v>61</v>
      </c>
      <c r="H221" t="s">
        <v>20</v>
      </c>
      <c r="I221" t="s">
        <v>2141</v>
      </c>
      <c r="J221" t="s">
        <v>9337</v>
      </c>
      <c r="K221" t="s">
        <v>2149</v>
      </c>
      <c r="L221">
        <v>1808.6929091</v>
      </c>
    </row>
    <row r="222" spans="1:12" x14ac:dyDescent="0.25">
      <c r="C222" t="s">
        <v>9338</v>
      </c>
      <c r="L222">
        <v>1808.6929091</v>
      </c>
    </row>
    <row r="223" spans="1:12" x14ac:dyDescent="0.25">
      <c r="D223" t="s">
        <v>9339</v>
      </c>
      <c r="E223" t="s">
        <v>2193</v>
      </c>
      <c r="F223" t="s">
        <v>156</v>
      </c>
      <c r="G223" t="s">
        <v>61</v>
      </c>
      <c r="H223" t="s">
        <v>20</v>
      </c>
      <c r="I223" t="s">
        <v>2156</v>
      </c>
      <c r="J223" t="s">
        <v>9340</v>
      </c>
      <c r="K223" t="s">
        <v>2149</v>
      </c>
      <c r="L223">
        <v>1808.6929091</v>
      </c>
    </row>
    <row r="224" spans="1:12" x14ac:dyDescent="0.25">
      <c r="A224" t="s">
        <v>495</v>
      </c>
      <c r="L224" s="3">
        <v>9784.5480908000009</v>
      </c>
    </row>
    <row r="225" spans="1:12" x14ac:dyDescent="0.25">
      <c r="C225" t="s">
        <v>2196</v>
      </c>
      <c r="L225" s="3">
        <v>2549.7764544000001</v>
      </c>
    </row>
    <row r="226" spans="1:12" x14ac:dyDescent="0.25">
      <c r="D226" t="s">
        <v>1457</v>
      </c>
      <c r="E226" t="s">
        <v>2193</v>
      </c>
      <c r="F226" t="s">
        <v>495</v>
      </c>
      <c r="G226" t="s">
        <v>61</v>
      </c>
      <c r="H226" t="s">
        <v>63</v>
      </c>
      <c r="I226" t="s">
        <v>2167</v>
      </c>
      <c r="J226" t="s">
        <v>1458</v>
      </c>
      <c r="K226" t="s">
        <v>18</v>
      </c>
      <c r="L226" s="3">
        <v>2549.7764544000001</v>
      </c>
    </row>
    <row r="227" spans="1:12" x14ac:dyDescent="0.25">
      <c r="C227" t="s">
        <v>4320</v>
      </c>
      <c r="L227" s="3">
        <v>3617.3858181999999</v>
      </c>
    </row>
    <row r="228" spans="1:12" x14ac:dyDescent="0.25">
      <c r="D228" t="s">
        <v>4218</v>
      </c>
      <c r="E228" t="s">
        <v>2193</v>
      </c>
      <c r="F228" t="s">
        <v>495</v>
      </c>
      <c r="G228" t="s">
        <v>1454</v>
      </c>
      <c r="H228" t="s">
        <v>20</v>
      </c>
      <c r="I228" t="s">
        <v>2141</v>
      </c>
      <c r="J228" t="s">
        <v>4321</v>
      </c>
      <c r="K228" t="s">
        <v>2149</v>
      </c>
      <c r="L228" s="3">
        <v>3617.3858181999999</v>
      </c>
    </row>
    <row r="229" spans="1:12" x14ac:dyDescent="0.25">
      <c r="C229" t="s">
        <v>8993</v>
      </c>
      <c r="L229">
        <v>1808.6929091</v>
      </c>
    </row>
    <row r="230" spans="1:12" x14ac:dyDescent="0.25">
      <c r="D230" t="s">
        <v>8994</v>
      </c>
      <c r="E230" t="s">
        <v>2193</v>
      </c>
      <c r="F230" t="s">
        <v>495</v>
      </c>
      <c r="G230" t="s">
        <v>61</v>
      </c>
      <c r="H230" t="s">
        <v>20</v>
      </c>
      <c r="I230" t="s">
        <v>2156</v>
      </c>
      <c r="J230" t="s">
        <v>8995</v>
      </c>
      <c r="K230" t="s">
        <v>2149</v>
      </c>
      <c r="L230">
        <v>1808.6929091</v>
      </c>
    </row>
    <row r="231" spans="1:12" x14ac:dyDescent="0.25">
      <c r="C231" t="s">
        <v>13200</v>
      </c>
      <c r="L231">
        <v>1808.6929091</v>
      </c>
    </row>
    <row r="232" spans="1:12" x14ac:dyDescent="0.25">
      <c r="D232" t="s">
        <v>13201</v>
      </c>
      <c r="E232" t="s">
        <v>2193</v>
      </c>
      <c r="F232" t="s">
        <v>495</v>
      </c>
      <c r="G232" t="s">
        <v>61</v>
      </c>
      <c r="H232" t="s">
        <v>20</v>
      </c>
      <c r="I232" t="s">
        <v>2156</v>
      </c>
      <c r="J232" t="s">
        <v>13202</v>
      </c>
      <c r="K232" t="s">
        <v>2149</v>
      </c>
      <c r="L232">
        <v>1808.6929091</v>
      </c>
    </row>
    <row r="233" spans="1:12" x14ac:dyDescent="0.25">
      <c r="A233" t="s">
        <v>160</v>
      </c>
      <c r="L233" s="3">
        <v>25886.955155700001</v>
      </c>
    </row>
    <row r="234" spans="1:12" x14ac:dyDescent="0.25">
      <c r="C234" t="s">
        <v>2197</v>
      </c>
      <c r="L234" s="3">
        <v>3875.8683110000002</v>
      </c>
    </row>
    <row r="235" spans="1:12" x14ac:dyDescent="0.25">
      <c r="D235" t="s">
        <v>1442</v>
      </c>
      <c r="E235" t="s">
        <v>2193</v>
      </c>
      <c r="F235" t="s">
        <v>160</v>
      </c>
      <c r="G235" t="s">
        <v>100</v>
      </c>
      <c r="H235" t="s">
        <v>63</v>
      </c>
      <c r="I235" t="s">
        <v>2137</v>
      </c>
      <c r="J235" t="s">
        <v>1444</v>
      </c>
      <c r="K235" t="s">
        <v>18</v>
      </c>
      <c r="L235" s="3">
        <v>3875.8683110000002</v>
      </c>
    </row>
    <row r="236" spans="1:12" x14ac:dyDescent="0.25">
      <c r="C236" t="s">
        <v>6641</v>
      </c>
      <c r="L236" s="3">
        <v>3617.3858181999999</v>
      </c>
    </row>
    <row r="237" spans="1:12" x14ac:dyDescent="0.25">
      <c r="D237" t="s">
        <v>6642</v>
      </c>
      <c r="E237" t="s">
        <v>2193</v>
      </c>
      <c r="F237" t="s">
        <v>160</v>
      </c>
      <c r="G237" t="s">
        <v>1454</v>
      </c>
      <c r="H237" t="s">
        <v>20</v>
      </c>
      <c r="I237" t="s">
        <v>2141</v>
      </c>
      <c r="J237" t="s">
        <v>6643</v>
      </c>
      <c r="K237" t="s">
        <v>2149</v>
      </c>
      <c r="L237" s="3">
        <v>3617.3858181999999</v>
      </c>
    </row>
    <row r="238" spans="1:12" x14ac:dyDescent="0.25">
      <c r="C238" t="s">
        <v>6911</v>
      </c>
      <c r="L238">
        <v>1808.6929091</v>
      </c>
    </row>
    <row r="239" spans="1:12" x14ac:dyDescent="0.25">
      <c r="D239" t="s">
        <v>6912</v>
      </c>
      <c r="E239" t="s">
        <v>2193</v>
      </c>
      <c r="F239" t="s">
        <v>160</v>
      </c>
      <c r="G239" t="s">
        <v>61</v>
      </c>
      <c r="H239" t="s">
        <v>20</v>
      </c>
      <c r="I239" t="s">
        <v>2141</v>
      </c>
      <c r="J239" t="s">
        <v>6913</v>
      </c>
      <c r="K239" t="s">
        <v>2149</v>
      </c>
      <c r="L239">
        <v>1808.6929091</v>
      </c>
    </row>
    <row r="240" spans="1:12" x14ac:dyDescent="0.25">
      <c r="C240" t="s">
        <v>6914</v>
      </c>
      <c r="L240" s="3">
        <v>2373.8495459000001</v>
      </c>
    </row>
    <row r="241" spans="1:12" x14ac:dyDescent="0.25">
      <c r="D241" t="s">
        <v>6915</v>
      </c>
      <c r="E241" t="s">
        <v>2193</v>
      </c>
      <c r="F241" t="s">
        <v>160</v>
      </c>
      <c r="G241" t="s">
        <v>61</v>
      </c>
      <c r="H241" t="s">
        <v>20</v>
      </c>
      <c r="I241" t="s">
        <v>2134</v>
      </c>
      <c r="J241" t="s">
        <v>6916</v>
      </c>
      <c r="K241" t="s">
        <v>2149</v>
      </c>
      <c r="L241" s="3">
        <v>2373.8495459000001</v>
      </c>
    </row>
    <row r="242" spans="1:12" x14ac:dyDescent="0.25">
      <c r="C242" t="s">
        <v>6917</v>
      </c>
      <c r="L242">
        <v>1808.6929091</v>
      </c>
    </row>
    <row r="243" spans="1:12" x14ac:dyDescent="0.25">
      <c r="D243" t="s">
        <v>6918</v>
      </c>
      <c r="E243" t="s">
        <v>2193</v>
      </c>
      <c r="F243" t="s">
        <v>160</v>
      </c>
      <c r="G243" t="s">
        <v>61</v>
      </c>
      <c r="H243" t="s">
        <v>17</v>
      </c>
      <c r="I243" t="s">
        <v>2156</v>
      </c>
      <c r="J243" t="s">
        <v>6919</v>
      </c>
      <c r="K243" t="s">
        <v>2149</v>
      </c>
      <c r="L243">
        <v>1808.6929091</v>
      </c>
    </row>
    <row r="244" spans="1:12" x14ac:dyDescent="0.25">
      <c r="C244" t="s">
        <v>9341</v>
      </c>
      <c r="L244" s="3">
        <v>3617.3858181999999</v>
      </c>
    </row>
    <row r="245" spans="1:12" x14ac:dyDescent="0.25">
      <c r="D245" t="s">
        <v>9342</v>
      </c>
      <c r="E245" t="s">
        <v>2193</v>
      </c>
      <c r="F245" t="s">
        <v>160</v>
      </c>
      <c r="G245" t="s">
        <v>61</v>
      </c>
      <c r="H245" t="s">
        <v>20</v>
      </c>
      <c r="I245" t="s">
        <v>2141</v>
      </c>
      <c r="J245" t="s">
        <v>9343</v>
      </c>
      <c r="K245" t="s">
        <v>2149</v>
      </c>
      <c r="L245">
        <v>1808.6929091</v>
      </c>
    </row>
    <row r="246" spans="1:12" x14ac:dyDescent="0.25">
      <c r="D246" t="s">
        <v>9344</v>
      </c>
      <c r="E246" t="s">
        <v>2193</v>
      </c>
      <c r="F246" t="s">
        <v>160</v>
      </c>
      <c r="G246" t="s">
        <v>61</v>
      </c>
      <c r="H246" t="s">
        <v>20</v>
      </c>
      <c r="I246" t="s">
        <v>2141</v>
      </c>
      <c r="J246" t="s">
        <v>9345</v>
      </c>
      <c r="K246" t="s">
        <v>2149</v>
      </c>
      <c r="L246">
        <v>1808.6929091</v>
      </c>
    </row>
    <row r="247" spans="1:12" x14ac:dyDescent="0.25">
      <c r="C247" t="s">
        <v>9346</v>
      </c>
      <c r="L247">
        <v>1808.6929091</v>
      </c>
    </row>
    <row r="248" spans="1:12" x14ac:dyDescent="0.25">
      <c r="D248" t="s">
        <v>9347</v>
      </c>
      <c r="E248" t="s">
        <v>2193</v>
      </c>
      <c r="F248" t="s">
        <v>160</v>
      </c>
      <c r="G248" t="s">
        <v>61</v>
      </c>
      <c r="H248" t="s">
        <v>20</v>
      </c>
      <c r="I248" t="s">
        <v>2141</v>
      </c>
      <c r="J248" t="s">
        <v>9348</v>
      </c>
      <c r="K248" t="s">
        <v>2149</v>
      </c>
      <c r="L248">
        <v>1808.6929091</v>
      </c>
    </row>
    <row r="249" spans="1:12" x14ac:dyDescent="0.25">
      <c r="C249" t="s">
        <v>9349</v>
      </c>
      <c r="L249">
        <v>1808.6929091</v>
      </c>
    </row>
    <row r="250" spans="1:12" x14ac:dyDescent="0.25">
      <c r="D250" t="s">
        <v>9350</v>
      </c>
      <c r="E250" t="s">
        <v>2193</v>
      </c>
      <c r="F250" t="s">
        <v>160</v>
      </c>
      <c r="G250" t="s">
        <v>61</v>
      </c>
      <c r="H250" t="s">
        <v>20</v>
      </c>
      <c r="I250" t="s">
        <v>2141</v>
      </c>
      <c r="J250" t="s">
        <v>9635</v>
      </c>
      <c r="K250" t="s">
        <v>2149</v>
      </c>
      <c r="L250">
        <v>1808.6929091</v>
      </c>
    </row>
    <row r="251" spans="1:12" x14ac:dyDescent="0.25">
      <c r="C251" t="s">
        <v>9351</v>
      </c>
      <c r="L251" s="3">
        <v>2583.8470129999996</v>
      </c>
    </row>
    <row r="252" spans="1:12" x14ac:dyDescent="0.25">
      <c r="D252" t="s">
        <v>9352</v>
      </c>
      <c r="E252" t="s">
        <v>2193</v>
      </c>
      <c r="F252" t="s">
        <v>160</v>
      </c>
      <c r="G252" t="s">
        <v>100</v>
      </c>
      <c r="H252" t="s">
        <v>20</v>
      </c>
      <c r="I252" t="s">
        <v>2141</v>
      </c>
      <c r="J252" t="s">
        <v>9353</v>
      </c>
      <c r="K252" t="s">
        <v>2149</v>
      </c>
      <c r="L252" s="3">
        <v>2583.8470129999996</v>
      </c>
    </row>
    <row r="253" spans="1:12" x14ac:dyDescent="0.25">
      <c r="C253" t="s">
        <v>9354</v>
      </c>
      <c r="L253" s="3">
        <v>2583.8470129999996</v>
      </c>
    </row>
    <row r="254" spans="1:12" x14ac:dyDescent="0.25">
      <c r="D254" t="s">
        <v>9355</v>
      </c>
      <c r="E254" t="s">
        <v>2193</v>
      </c>
      <c r="F254" t="s">
        <v>160</v>
      </c>
      <c r="G254" t="s">
        <v>100</v>
      </c>
      <c r="H254" t="s">
        <v>20</v>
      </c>
      <c r="I254" t="s">
        <v>2156</v>
      </c>
      <c r="J254" t="s">
        <v>9356</v>
      </c>
      <c r="K254" t="s">
        <v>2149</v>
      </c>
      <c r="L254" s="3">
        <v>2583.8470129999996</v>
      </c>
    </row>
    <row r="255" spans="1:12" x14ac:dyDescent="0.25">
      <c r="A255" t="s">
        <v>350</v>
      </c>
      <c r="L255">
        <v>1808.6929091</v>
      </c>
    </row>
    <row r="256" spans="1:12" x14ac:dyDescent="0.25">
      <c r="C256" t="s">
        <v>7207</v>
      </c>
      <c r="L256">
        <v>1808.6929091</v>
      </c>
    </row>
    <row r="257" spans="1:12" x14ac:dyDescent="0.25">
      <c r="D257" t="s">
        <v>7208</v>
      </c>
      <c r="E257" t="s">
        <v>2193</v>
      </c>
      <c r="F257" t="s">
        <v>350</v>
      </c>
      <c r="G257" t="s">
        <v>61</v>
      </c>
      <c r="H257" t="s">
        <v>20</v>
      </c>
      <c r="I257" t="s">
        <v>2141</v>
      </c>
      <c r="J257" t="s">
        <v>7209</v>
      </c>
      <c r="K257" t="s">
        <v>2149</v>
      </c>
      <c r="L257">
        <v>1808.6929091</v>
      </c>
    </row>
    <row r="258" spans="1:12" x14ac:dyDescent="0.25">
      <c r="A258" t="s">
        <v>168</v>
      </c>
      <c r="L258" s="3">
        <v>10023.178909100001</v>
      </c>
    </row>
    <row r="259" spans="1:12" x14ac:dyDescent="0.25">
      <c r="C259" t="s">
        <v>8996</v>
      </c>
      <c r="L259">
        <v>1808.6929091</v>
      </c>
    </row>
    <row r="260" spans="1:12" x14ac:dyDescent="0.25">
      <c r="D260" t="s">
        <v>8997</v>
      </c>
      <c r="E260" t="s">
        <v>2193</v>
      </c>
      <c r="F260" t="s">
        <v>168</v>
      </c>
      <c r="G260" t="s">
        <v>61</v>
      </c>
      <c r="H260" t="s">
        <v>17</v>
      </c>
      <c r="I260" t="s">
        <v>2141</v>
      </c>
      <c r="J260" t="s">
        <v>8998</v>
      </c>
      <c r="K260" t="s">
        <v>2149</v>
      </c>
      <c r="L260">
        <v>1808.6929091</v>
      </c>
    </row>
    <row r="261" spans="1:12" x14ac:dyDescent="0.25">
      <c r="C261" t="s">
        <v>9636</v>
      </c>
      <c r="L261">
        <v>1808.6929091</v>
      </c>
    </row>
    <row r="262" spans="1:12" x14ac:dyDescent="0.25">
      <c r="D262" t="s">
        <v>9637</v>
      </c>
      <c r="E262" t="s">
        <v>2193</v>
      </c>
      <c r="F262" t="s">
        <v>168</v>
      </c>
      <c r="G262" t="s">
        <v>61</v>
      </c>
      <c r="H262" t="s">
        <v>17</v>
      </c>
      <c r="I262" t="s">
        <v>2141</v>
      </c>
      <c r="J262" t="s">
        <v>9638</v>
      </c>
      <c r="K262" t="s">
        <v>2149</v>
      </c>
      <c r="L262">
        <v>1808.6929091</v>
      </c>
    </row>
    <row r="263" spans="1:12" x14ac:dyDescent="0.25">
      <c r="C263" t="s">
        <v>9639</v>
      </c>
      <c r="L263" s="3">
        <v>2373.8495459000001</v>
      </c>
    </row>
    <row r="264" spans="1:12" x14ac:dyDescent="0.25">
      <c r="D264" t="s">
        <v>9640</v>
      </c>
      <c r="E264" t="s">
        <v>2193</v>
      </c>
      <c r="F264" t="s">
        <v>168</v>
      </c>
      <c r="G264" t="s">
        <v>61</v>
      </c>
      <c r="H264" t="s">
        <v>17</v>
      </c>
      <c r="I264" t="s">
        <v>2134</v>
      </c>
      <c r="J264" t="s">
        <v>9641</v>
      </c>
      <c r="K264" t="s">
        <v>2149</v>
      </c>
      <c r="L264" s="3">
        <v>2373.8495459000001</v>
      </c>
    </row>
    <row r="265" spans="1:12" x14ac:dyDescent="0.25">
      <c r="C265" t="s">
        <v>9642</v>
      </c>
      <c r="L265">
        <v>1808.6929091</v>
      </c>
    </row>
    <row r="266" spans="1:12" x14ac:dyDescent="0.25">
      <c r="D266" t="s">
        <v>9643</v>
      </c>
      <c r="E266" t="s">
        <v>2193</v>
      </c>
      <c r="F266" t="s">
        <v>168</v>
      </c>
      <c r="G266" t="s">
        <v>61</v>
      </c>
      <c r="H266" t="s">
        <v>20</v>
      </c>
      <c r="I266" t="s">
        <v>2144</v>
      </c>
      <c r="J266" t="s">
        <v>9644</v>
      </c>
      <c r="K266" t="s">
        <v>2149</v>
      </c>
      <c r="L266">
        <v>1808.6929091</v>
      </c>
    </row>
    <row r="267" spans="1:12" x14ac:dyDescent="0.25">
      <c r="C267" t="s">
        <v>9645</v>
      </c>
      <c r="L267" s="3">
        <v>2223.2506358999999</v>
      </c>
    </row>
    <row r="268" spans="1:12" x14ac:dyDescent="0.25">
      <c r="D268" t="s">
        <v>9646</v>
      </c>
      <c r="E268" t="s">
        <v>2193</v>
      </c>
      <c r="F268" t="s">
        <v>168</v>
      </c>
      <c r="G268" t="s">
        <v>61</v>
      </c>
      <c r="H268" t="s">
        <v>20</v>
      </c>
      <c r="I268" t="s">
        <v>3223</v>
      </c>
      <c r="J268" t="s">
        <v>9647</v>
      </c>
      <c r="K268" t="s">
        <v>2149</v>
      </c>
      <c r="L268" s="3">
        <v>2223.2506358999999</v>
      </c>
    </row>
    <row r="269" spans="1:12" x14ac:dyDescent="0.25">
      <c r="A269" t="s">
        <v>519</v>
      </c>
      <c r="L269" s="3">
        <v>9043.4645455000009</v>
      </c>
    </row>
    <row r="270" spans="1:12" x14ac:dyDescent="0.25">
      <c r="C270" t="s">
        <v>5172</v>
      </c>
      <c r="L270" s="3">
        <v>3617.3858181999999</v>
      </c>
    </row>
    <row r="271" spans="1:12" x14ac:dyDescent="0.25">
      <c r="D271" t="s">
        <v>5173</v>
      </c>
      <c r="E271" t="s">
        <v>2193</v>
      </c>
      <c r="F271" t="s">
        <v>519</v>
      </c>
      <c r="G271" t="s">
        <v>61</v>
      </c>
      <c r="H271" t="s">
        <v>20</v>
      </c>
      <c r="I271" t="s">
        <v>2141</v>
      </c>
      <c r="J271" t="s">
        <v>5174</v>
      </c>
      <c r="K271" t="s">
        <v>2149</v>
      </c>
      <c r="L271">
        <v>1808.6929091</v>
      </c>
    </row>
    <row r="272" spans="1:12" x14ac:dyDescent="0.25">
      <c r="D272" t="s">
        <v>5175</v>
      </c>
      <c r="E272" t="s">
        <v>2193</v>
      </c>
      <c r="F272" t="s">
        <v>519</v>
      </c>
      <c r="G272" t="s">
        <v>61</v>
      </c>
      <c r="H272" t="s">
        <v>20</v>
      </c>
      <c r="I272" t="s">
        <v>2156</v>
      </c>
      <c r="J272" t="s">
        <v>5176</v>
      </c>
      <c r="K272" t="s">
        <v>2149</v>
      </c>
      <c r="L272">
        <v>1808.6929091</v>
      </c>
    </row>
    <row r="273" spans="1:12" x14ac:dyDescent="0.25">
      <c r="C273" t="s">
        <v>9922</v>
      </c>
      <c r="L273" s="3">
        <v>3617.3858181999999</v>
      </c>
    </row>
    <row r="274" spans="1:12" x14ac:dyDescent="0.25">
      <c r="D274" t="s">
        <v>9923</v>
      </c>
      <c r="E274" t="s">
        <v>2193</v>
      </c>
      <c r="F274" t="s">
        <v>519</v>
      </c>
      <c r="G274" t="s">
        <v>61</v>
      </c>
      <c r="H274" t="s">
        <v>20</v>
      </c>
      <c r="I274" t="s">
        <v>2156</v>
      </c>
      <c r="J274" t="s">
        <v>9924</v>
      </c>
      <c r="K274" t="s">
        <v>2149</v>
      </c>
      <c r="L274">
        <v>1808.6929091</v>
      </c>
    </row>
    <row r="275" spans="1:12" x14ac:dyDescent="0.25">
      <c r="D275" t="s">
        <v>9925</v>
      </c>
      <c r="E275" t="s">
        <v>2193</v>
      </c>
      <c r="F275" t="s">
        <v>519</v>
      </c>
      <c r="G275" t="s">
        <v>61</v>
      </c>
      <c r="H275" t="s">
        <v>20</v>
      </c>
      <c r="I275" t="s">
        <v>2156</v>
      </c>
      <c r="J275" t="s">
        <v>9926</v>
      </c>
      <c r="K275" t="s">
        <v>2149</v>
      </c>
      <c r="L275">
        <v>1808.6929091</v>
      </c>
    </row>
    <row r="276" spans="1:12" x14ac:dyDescent="0.25">
      <c r="C276" t="s">
        <v>11278</v>
      </c>
      <c r="L276">
        <v>1808.6929091</v>
      </c>
    </row>
    <row r="277" spans="1:12" x14ac:dyDescent="0.25">
      <c r="D277" t="s">
        <v>11279</v>
      </c>
      <c r="E277" t="s">
        <v>2193</v>
      </c>
      <c r="F277" t="s">
        <v>519</v>
      </c>
      <c r="G277" t="s">
        <v>61</v>
      </c>
      <c r="H277" t="s">
        <v>20</v>
      </c>
      <c r="I277" t="s">
        <v>2141</v>
      </c>
      <c r="J277" t="s">
        <v>11280</v>
      </c>
      <c r="K277" t="s">
        <v>2149</v>
      </c>
      <c r="L277">
        <v>1808.6929091</v>
      </c>
    </row>
    <row r="278" spans="1:12" x14ac:dyDescent="0.25">
      <c r="A278" t="s">
        <v>843</v>
      </c>
      <c r="L278" s="3">
        <v>10173.504002899999</v>
      </c>
    </row>
    <row r="279" spans="1:12" x14ac:dyDescent="0.25">
      <c r="C279" t="s">
        <v>7210</v>
      </c>
      <c r="L279" s="3">
        <v>5813.4308588000004</v>
      </c>
    </row>
    <row r="280" spans="1:12" x14ac:dyDescent="0.25">
      <c r="D280" t="s">
        <v>7211</v>
      </c>
      <c r="E280" t="s">
        <v>2193</v>
      </c>
      <c r="F280" t="s">
        <v>843</v>
      </c>
      <c r="G280" t="s">
        <v>61</v>
      </c>
      <c r="H280" t="s">
        <v>20</v>
      </c>
      <c r="I280" t="s">
        <v>2141</v>
      </c>
      <c r="J280" t="s">
        <v>7212</v>
      </c>
      <c r="K280" t="s">
        <v>2149</v>
      </c>
      <c r="L280">
        <v>1453.3577147000001</v>
      </c>
    </row>
    <row r="281" spans="1:12" x14ac:dyDescent="0.25">
      <c r="D281" t="s">
        <v>7213</v>
      </c>
      <c r="E281" t="s">
        <v>2193</v>
      </c>
      <c r="F281" t="s">
        <v>843</v>
      </c>
      <c r="G281" t="s">
        <v>61</v>
      </c>
      <c r="H281" t="s">
        <v>20</v>
      </c>
      <c r="I281" t="s">
        <v>2156</v>
      </c>
      <c r="J281" t="s">
        <v>7214</v>
      </c>
      <c r="K281" t="s">
        <v>2149</v>
      </c>
      <c r="L281">
        <v>1453.3577147000001</v>
      </c>
    </row>
    <row r="282" spans="1:12" x14ac:dyDescent="0.25">
      <c r="D282" t="s">
        <v>7215</v>
      </c>
      <c r="E282" t="s">
        <v>2193</v>
      </c>
      <c r="F282" t="s">
        <v>843</v>
      </c>
      <c r="G282" t="s">
        <v>61</v>
      </c>
      <c r="H282" t="s">
        <v>20</v>
      </c>
      <c r="I282" t="s">
        <v>2156</v>
      </c>
      <c r="J282" t="s">
        <v>7216</v>
      </c>
      <c r="K282" t="s">
        <v>2149</v>
      </c>
      <c r="L282">
        <v>1453.3577147000001</v>
      </c>
    </row>
    <row r="283" spans="1:12" x14ac:dyDescent="0.25">
      <c r="D283" t="s">
        <v>7217</v>
      </c>
      <c r="E283" t="s">
        <v>2193</v>
      </c>
      <c r="F283" t="s">
        <v>843</v>
      </c>
      <c r="G283" t="s">
        <v>61</v>
      </c>
      <c r="H283" t="s">
        <v>20</v>
      </c>
      <c r="I283" t="s">
        <v>2156</v>
      </c>
      <c r="J283" t="s">
        <v>7218</v>
      </c>
      <c r="K283" t="s">
        <v>2149</v>
      </c>
      <c r="L283">
        <v>1453.3577147000001</v>
      </c>
    </row>
    <row r="284" spans="1:12" x14ac:dyDescent="0.25">
      <c r="C284" t="s">
        <v>8999</v>
      </c>
      <c r="L284">
        <v>1453.3577147000001</v>
      </c>
    </row>
    <row r="285" spans="1:12" x14ac:dyDescent="0.25">
      <c r="D285" t="s">
        <v>9000</v>
      </c>
      <c r="E285" t="s">
        <v>2193</v>
      </c>
      <c r="F285" t="s">
        <v>843</v>
      </c>
      <c r="G285" t="s">
        <v>61</v>
      </c>
      <c r="H285" t="s">
        <v>20</v>
      </c>
      <c r="I285" t="s">
        <v>2156</v>
      </c>
      <c r="J285" t="s">
        <v>9001</v>
      </c>
      <c r="K285" t="s">
        <v>2149</v>
      </c>
      <c r="L285">
        <v>1453.3577147000001</v>
      </c>
    </row>
    <row r="286" spans="1:12" x14ac:dyDescent="0.25">
      <c r="C286" t="s">
        <v>9648</v>
      </c>
      <c r="L286">
        <v>1453.3577147000001</v>
      </c>
    </row>
    <row r="287" spans="1:12" x14ac:dyDescent="0.25">
      <c r="D287" t="s">
        <v>9649</v>
      </c>
      <c r="E287" t="s">
        <v>2193</v>
      </c>
      <c r="F287" t="s">
        <v>843</v>
      </c>
      <c r="G287" t="s">
        <v>61</v>
      </c>
      <c r="H287" t="s">
        <v>20</v>
      </c>
      <c r="I287" t="s">
        <v>2156</v>
      </c>
      <c r="J287" t="s">
        <v>9650</v>
      </c>
      <c r="K287" t="s">
        <v>2149</v>
      </c>
      <c r="L287">
        <v>1453.3577147000001</v>
      </c>
    </row>
    <row r="288" spans="1:12" x14ac:dyDescent="0.25">
      <c r="C288" t="s">
        <v>9651</v>
      </c>
      <c r="L288">
        <v>1453.3577147000001</v>
      </c>
    </row>
    <row r="289" spans="1:12" x14ac:dyDescent="0.25">
      <c r="D289" t="s">
        <v>9652</v>
      </c>
      <c r="E289" t="s">
        <v>2193</v>
      </c>
      <c r="F289" t="s">
        <v>843</v>
      </c>
      <c r="G289" t="s">
        <v>61</v>
      </c>
      <c r="H289" t="s">
        <v>20</v>
      </c>
      <c r="I289" t="s">
        <v>2156</v>
      </c>
      <c r="J289" t="s">
        <v>9653</v>
      </c>
      <c r="K289" t="s">
        <v>2149</v>
      </c>
      <c r="L289">
        <v>1453.3577147000001</v>
      </c>
    </row>
    <row r="290" spans="1:12" x14ac:dyDescent="0.25">
      <c r="A290" t="s">
        <v>213</v>
      </c>
      <c r="L290">
        <v>1394.1351822999998</v>
      </c>
    </row>
    <row r="291" spans="1:12" x14ac:dyDescent="0.25">
      <c r="C291" t="s">
        <v>11281</v>
      </c>
      <c r="L291">
        <v>1394.1351822999998</v>
      </c>
    </row>
    <row r="292" spans="1:12" x14ac:dyDescent="0.25">
      <c r="D292" t="s">
        <v>11282</v>
      </c>
      <c r="E292" t="s">
        <v>2193</v>
      </c>
      <c r="F292" t="s">
        <v>213</v>
      </c>
      <c r="G292" t="s">
        <v>61</v>
      </c>
      <c r="H292" t="s">
        <v>20</v>
      </c>
      <c r="I292" t="s">
        <v>2141</v>
      </c>
      <c r="J292" t="s">
        <v>11283</v>
      </c>
      <c r="K292" t="s">
        <v>2149</v>
      </c>
      <c r="L292">
        <v>1394.1351822999998</v>
      </c>
    </row>
    <row r="293" spans="1:12" x14ac:dyDescent="0.25">
      <c r="L293" t="e">
        <v>#VALUE!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0165-C88F-4544-9A6E-9B9C8B580B23}">
  <sheetPr>
    <tabColor rgb="FF00B0F0"/>
  </sheetPr>
  <dimension ref="A1:L7"/>
  <sheetViews>
    <sheetView workbookViewId="0">
      <selection activeCell="A37" sqref="A1:XFD1048576"/>
    </sheetView>
  </sheetViews>
  <sheetFormatPr defaultRowHeight="15.75" x14ac:dyDescent="0.25"/>
  <sheetData>
    <row r="1" spans="1:12" x14ac:dyDescent="0.25">
      <c r="A1" t="s">
        <v>2124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3" spans="1:12" x14ac:dyDescent="0.25">
      <c r="A3" t="s">
        <v>495</v>
      </c>
      <c r="L3" s="3">
        <v>3137.1513199999999</v>
      </c>
    </row>
    <row r="4" spans="1:12" x14ac:dyDescent="0.25">
      <c r="C4" t="s">
        <v>2198</v>
      </c>
      <c r="L4" s="3">
        <v>3137.1513199999999</v>
      </c>
    </row>
    <row r="5" spans="1:12" x14ac:dyDescent="0.25">
      <c r="D5" t="s">
        <v>1881</v>
      </c>
      <c r="E5" t="s">
        <v>2199</v>
      </c>
      <c r="F5" t="s">
        <v>495</v>
      </c>
      <c r="G5" t="s">
        <v>29</v>
      </c>
      <c r="H5" t="s">
        <v>17</v>
      </c>
      <c r="I5" t="s">
        <v>2141</v>
      </c>
      <c r="J5" t="s">
        <v>1882</v>
      </c>
      <c r="K5" t="s">
        <v>18</v>
      </c>
      <c r="L5">
        <v>1334.9517664999998</v>
      </c>
    </row>
    <row r="6" spans="1:12" x14ac:dyDescent="0.25">
      <c r="D6" t="s">
        <v>1885</v>
      </c>
      <c r="E6" t="s">
        <v>2199</v>
      </c>
      <c r="F6" t="s">
        <v>495</v>
      </c>
      <c r="G6" t="s">
        <v>29</v>
      </c>
      <c r="H6" t="s">
        <v>17</v>
      </c>
      <c r="I6" t="s">
        <v>2167</v>
      </c>
      <c r="J6" t="s">
        <v>1882</v>
      </c>
      <c r="K6" t="s">
        <v>18</v>
      </c>
      <c r="L6">
        <v>1802.1995535000001</v>
      </c>
    </row>
    <row r="7" spans="1:12" x14ac:dyDescent="0.25">
      <c r="L7" t="e">
        <v>#VALUE!</v>
      </c>
    </row>
  </sheetData>
  <hyperlinks>
    <hyperlink ref="E5" r:id="rId1" location="/hotel/14539/pms-folios/63089028/folio" xr:uid="{11F8ADAC-954B-4067-A729-DE4125D1B67C}"/>
    <hyperlink ref="E6" r:id="rId2" location="/hotel/14539/pms-folios/63089028/folio" xr:uid="{76BBA0B9-D7BD-462C-B23E-3595D23F3D6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01FA-BD5C-420E-85C1-9E4525A46528}">
  <sheetPr>
    <tabColor rgb="FF00B0F0"/>
  </sheetPr>
  <dimension ref="A1:L619"/>
  <sheetViews>
    <sheetView workbookViewId="0">
      <selection activeCell="L18" sqref="L18"/>
    </sheetView>
  </sheetViews>
  <sheetFormatPr defaultRowHeight="15.75" x14ac:dyDescent="0.25"/>
  <sheetData>
    <row r="1" spans="1:12" x14ac:dyDescent="0.25">
      <c r="A1" t="s">
        <v>2124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7" spans="1:12" x14ac:dyDescent="0.25">
      <c r="A7" t="s">
        <v>9886</v>
      </c>
      <c r="L7">
        <v>942.02551949999997</v>
      </c>
    </row>
    <row r="8" spans="1:12" x14ac:dyDescent="0.25">
      <c r="C8" t="s">
        <v>13263</v>
      </c>
      <c r="L8">
        <v>942.02551949999997</v>
      </c>
    </row>
    <row r="9" spans="1:12" x14ac:dyDescent="0.25">
      <c r="D9" t="s">
        <v>13264</v>
      </c>
      <c r="E9" t="s">
        <v>10842</v>
      </c>
      <c r="F9" t="s">
        <v>9886</v>
      </c>
      <c r="G9" t="s">
        <v>21</v>
      </c>
      <c r="H9" t="s">
        <v>2146</v>
      </c>
      <c r="I9" t="s">
        <v>2137</v>
      </c>
      <c r="J9" t="s">
        <v>13265</v>
      </c>
      <c r="K9" t="s">
        <v>2135</v>
      </c>
      <c r="L9">
        <v>942.02551949999997</v>
      </c>
    </row>
    <row r="10" spans="1:12" x14ac:dyDescent="0.25">
      <c r="A10" t="s">
        <v>3113</v>
      </c>
      <c r="L10" s="3">
        <v>3840.8980705999998</v>
      </c>
    </row>
    <row r="11" spans="1:12" x14ac:dyDescent="0.25">
      <c r="C11" t="s">
        <v>7605</v>
      </c>
      <c r="L11">
        <v>1060.9595418000001</v>
      </c>
    </row>
    <row r="12" spans="1:12" x14ac:dyDescent="0.25">
      <c r="D12" t="s">
        <v>7606</v>
      </c>
      <c r="E12" t="s">
        <v>10842</v>
      </c>
      <c r="F12" t="s">
        <v>3113</v>
      </c>
      <c r="G12" t="s">
        <v>21</v>
      </c>
      <c r="H12" t="s">
        <v>63</v>
      </c>
      <c r="I12" t="s">
        <v>2167</v>
      </c>
      <c r="J12" t="s">
        <v>13266</v>
      </c>
      <c r="K12" t="s">
        <v>2135</v>
      </c>
      <c r="L12">
        <v>1060.9595418000001</v>
      </c>
    </row>
    <row r="13" spans="1:12" x14ac:dyDescent="0.25">
      <c r="C13" t="s">
        <v>7607</v>
      </c>
      <c r="L13">
        <v>1060.9595418000001</v>
      </c>
    </row>
    <row r="14" spans="1:12" x14ac:dyDescent="0.25">
      <c r="D14" t="s">
        <v>7608</v>
      </c>
      <c r="E14" t="s">
        <v>10842</v>
      </c>
      <c r="F14" t="s">
        <v>3113</v>
      </c>
      <c r="G14" t="s">
        <v>21</v>
      </c>
      <c r="H14" t="s">
        <v>63</v>
      </c>
      <c r="I14" t="s">
        <v>2167</v>
      </c>
      <c r="J14" t="s">
        <v>13267</v>
      </c>
      <c r="K14" t="s">
        <v>2135</v>
      </c>
      <c r="L14">
        <v>1060.9595418000001</v>
      </c>
    </row>
    <row r="15" spans="1:12" x14ac:dyDescent="0.25">
      <c r="C15" t="s">
        <v>9382</v>
      </c>
      <c r="L15">
        <v>678.24272739999992</v>
      </c>
    </row>
    <row r="16" spans="1:12" x14ac:dyDescent="0.25">
      <c r="D16" t="s">
        <v>9383</v>
      </c>
      <c r="E16" t="s">
        <v>10842</v>
      </c>
      <c r="F16" t="s">
        <v>3113</v>
      </c>
      <c r="G16" t="s">
        <v>19</v>
      </c>
      <c r="H16" t="s">
        <v>2146</v>
      </c>
      <c r="I16" t="s">
        <v>2167</v>
      </c>
      <c r="J16" t="s">
        <v>13268</v>
      </c>
      <c r="K16" t="s">
        <v>2135</v>
      </c>
      <c r="L16">
        <v>678.24272739999992</v>
      </c>
    </row>
    <row r="17" spans="1:12" x14ac:dyDescent="0.25">
      <c r="C17" t="s">
        <v>11290</v>
      </c>
      <c r="L17">
        <v>502.41361039999998</v>
      </c>
    </row>
    <row r="18" spans="1:12" x14ac:dyDescent="0.25">
      <c r="D18" t="s">
        <v>11291</v>
      </c>
      <c r="E18" t="s">
        <v>10842</v>
      </c>
      <c r="F18" t="s">
        <v>3113</v>
      </c>
      <c r="G18" t="s">
        <v>19</v>
      </c>
      <c r="H18" t="s">
        <v>2146</v>
      </c>
      <c r="I18" t="s">
        <v>2156</v>
      </c>
      <c r="J18" t="s">
        <v>13269</v>
      </c>
      <c r="K18" t="s">
        <v>2135</v>
      </c>
      <c r="L18">
        <v>502.41361039999998</v>
      </c>
    </row>
    <row r="19" spans="1:12" x14ac:dyDescent="0.25">
      <c r="C19" t="s">
        <v>13270</v>
      </c>
      <c r="L19">
        <v>538.3226492</v>
      </c>
    </row>
    <row r="20" spans="1:12" x14ac:dyDescent="0.25">
      <c r="D20" t="s">
        <v>13271</v>
      </c>
      <c r="E20" t="s">
        <v>10842</v>
      </c>
      <c r="F20" t="s">
        <v>3113</v>
      </c>
      <c r="G20" t="s">
        <v>19</v>
      </c>
      <c r="H20" t="s">
        <v>2164</v>
      </c>
      <c r="I20" t="s">
        <v>2156</v>
      </c>
      <c r="J20" t="s">
        <v>13272</v>
      </c>
      <c r="K20" t="s">
        <v>2135</v>
      </c>
      <c r="L20">
        <v>538.3226492</v>
      </c>
    </row>
    <row r="21" spans="1:12" x14ac:dyDescent="0.25">
      <c r="A21" t="s">
        <v>364</v>
      </c>
      <c r="L21">
        <v>1379.3295492</v>
      </c>
    </row>
    <row r="22" spans="1:12" x14ac:dyDescent="0.25">
      <c r="C22" t="s">
        <v>2200</v>
      </c>
      <c r="L22">
        <v>1379.3295492</v>
      </c>
    </row>
    <row r="23" spans="1:12" x14ac:dyDescent="0.25">
      <c r="D23" t="s">
        <v>491</v>
      </c>
      <c r="E23" t="s">
        <v>10842</v>
      </c>
      <c r="F23" t="s">
        <v>364</v>
      </c>
      <c r="G23" t="s">
        <v>61</v>
      </c>
      <c r="H23" t="s">
        <v>63</v>
      </c>
      <c r="I23" t="s">
        <v>2167</v>
      </c>
      <c r="J23" t="s">
        <v>13273</v>
      </c>
      <c r="K23" t="s">
        <v>2135</v>
      </c>
      <c r="L23">
        <v>1379.3295492</v>
      </c>
    </row>
    <row r="24" spans="1:12" x14ac:dyDescent="0.25">
      <c r="A24" t="s">
        <v>27</v>
      </c>
      <c r="L24">
        <v>979.63613039999996</v>
      </c>
    </row>
    <row r="25" spans="1:12" x14ac:dyDescent="0.25">
      <c r="C25" t="s">
        <v>2202</v>
      </c>
      <c r="L25">
        <v>979.63613039999996</v>
      </c>
    </row>
    <row r="26" spans="1:12" x14ac:dyDescent="0.25">
      <c r="D26" t="s">
        <v>831</v>
      </c>
      <c r="E26" t="s">
        <v>10843</v>
      </c>
      <c r="F26" t="s">
        <v>27</v>
      </c>
      <c r="G26" t="s">
        <v>61</v>
      </c>
      <c r="H26" t="s">
        <v>2146</v>
      </c>
      <c r="I26" t="s">
        <v>2156</v>
      </c>
      <c r="J26" t="s">
        <v>13274</v>
      </c>
      <c r="K26" t="s">
        <v>2135</v>
      </c>
      <c r="L26">
        <v>979.63613039999996</v>
      </c>
    </row>
    <row r="27" spans="1:12" x14ac:dyDescent="0.25">
      <c r="A27" t="s">
        <v>283</v>
      </c>
      <c r="L27" s="3">
        <v>9202.5126411000001</v>
      </c>
    </row>
    <row r="28" spans="1:12" x14ac:dyDescent="0.25">
      <c r="C28" t="s">
        <v>2203</v>
      </c>
      <c r="L28">
        <v>1537.3801715</v>
      </c>
    </row>
    <row r="29" spans="1:12" x14ac:dyDescent="0.25">
      <c r="D29" t="s">
        <v>545</v>
      </c>
      <c r="E29" t="s">
        <v>10844</v>
      </c>
      <c r="F29" t="s">
        <v>283</v>
      </c>
      <c r="G29" t="s">
        <v>61</v>
      </c>
      <c r="H29" t="s">
        <v>17</v>
      </c>
      <c r="I29" t="s">
        <v>2141</v>
      </c>
      <c r="J29" t="s">
        <v>546</v>
      </c>
      <c r="K29" t="s">
        <v>18</v>
      </c>
      <c r="L29">
        <v>1537.3801715</v>
      </c>
    </row>
    <row r="30" spans="1:12" x14ac:dyDescent="0.25">
      <c r="C30" t="s">
        <v>2204</v>
      </c>
      <c r="L30" s="3">
        <v>3055.7887920000003</v>
      </c>
    </row>
    <row r="31" spans="1:12" x14ac:dyDescent="0.25">
      <c r="D31" t="s">
        <v>2091</v>
      </c>
      <c r="E31" t="s">
        <v>10844</v>
      </c>
      <c r="F31" t="s">
        <v>283</v>
      </c>
      <c r="G31" t="s">
        <v>61</v>
      </c>
      <c r="H31" t="s">
        <v>57</v>
      </c>
      <c r="I31" t="s">
        <v>2139</v>
      </c>
      <c r="J31" t="s">
        <v>2092</v>
      </c>
      <c r="K31" t="s">
        <v>2135</v>
      </c>
      <c r="L31" s="3">
        <v>3055.7887920000003</v>
      </c>
    </row>
    <row r="32" spans="1:12" x14ac:dyDescent="0.25">
      <c r="C32" t="s">
        <v>2205</v>
      </c>
      <c r="L32">
        <v>1200.1364045999999</v>
      </c>
    </row>
    <row r="33" spans="1:12" x14ac:dyDescent="0.25">
      <c r="D33" t="s">
        <v>2093</v>
      </c>
      <c r="E33" t="s">
        <v>10844</v>
      </c>
      <c r="F33" t="s">
        <v>283</v>
      </c>
      <c r="G33" t="s">
        <v>61</v>
      </c>
      <c r="H33" t="s">
        <v>2133</v>
      </c>
      <c r="I33" t="s">
        <v>2144</v>
      </c>
      <c r="J33" t="s">
        <v>2094</v>
      </c>
      <c r="K33" t="s">
        <v>2135</v>
      </c>
      <c r="L33">
        <v>1200.1364045999999</v>
      </c>
    </row>
    <row r="34" spans="1:12" x14ac:dyDescent="0.25">
      <c r="C34" t="s">
        <v>13275</v>
      </c>
      <c r="L34" s="3">
        <v>3409.2072729999995</v>
      </c>
    </row>
    <row r="35" spans="1:12" x14ac:dyDescent="0.25">
      <c r="D35" t="s">
        <v>13276</v>
      </c>
      <c r="E35" t="s">
        <v>2201</v>
      </c>
      <c r="F35" t="s">
        <v>283</v>
      </c>
      <c r="G35" t="s">
        <v>29</v>
      </c>
      <c r="H35" t="s">
        <v>110</v>
      </c>
      <c r="I35" t="s">
        <v>2163</v>
      </c>
      <c r="J35" t="s">
        <v>13277</v>
      </c>
      <c r="K35" t="s">
        <v>2135</v>
      </c>
      <c r="L35" s="3">
        <v>3409.2072729999995</v>
      </c>
    </row>
    <row r="36" spans="1:12" x14ac:dyDescent="0.25">
      <c r="A36" t="s">
        <v>125</v>
      </c>
      <c r="L36" s="3">
        <v>7954.830009199999</v>
      </c>
    </row>
    <row r="37" spans="1:12" x14ac:dyDescent="0.25">
      <c r="C37" t="s">
        <v>2206</v>
      </c>
      <c r="L37">
        <v>1842.9394923999998</v>
      </c>
    </row>
    <row r="38" spans="1:12" x14ac:dyDescent="0.25">
      <c r="D38" t="s">
        <v>833</v>
      </c>
      <c r="E38" t="s">
        <v>10845</v>
      </c>
      <c r="F38" t="s">
        <v>125</v>
      </c>
      <c r="G38" t="s">
        <v>50</v>
      </c>
      <c r="H38" t="s">
        <v>63</v>
      </c>
      <c r="I38" t="s">
        <v>2134</v>
      </c>
      <c r="J38" t="s">
        <v>834</v>
      </c>
      <c r="K38" t="s">
        <v>18</v>
      </c>
      <c r="L38">
        <v>1842.9394923999998</v>
      </c>
    </row>
    <row r="39" spans="1:12" x14ac:dyDescent="0.25">
      <c r="C39" t="s">
        <v>5799</v>
      </c>
      <c r="L39" s="3">
        <v>3122.4825949999999</v>
      </c>
    </row>
    <row r="40" spans="1:12" x14ac:dyDescent="0.25">
      <c r="D40" t="s">
        <v>5800</v>
      </c>
      <c r="E40" t="s">
        <v>10845</v>
      </c>
      <c r="F40" t="s">
        <v>125</v>
      </c>
      <c r="G40" t="s">
        <v>50</v>
      </c>
      <c r="H40" t="s">
        <v>57</v>
      </c>
      <c r="I40" t="s">
        <v>2297</v>
      </c>
      <c r="J40" t="s">
        <v>5801</v>
      </c>
      <c r="K40" t="s">
        <v>2135</v>
      </c>
      <c r="L40" s="3">
        <v>3122.4825949999999</v>
      </c>
    </row>
    <row r="41" spans="1:12" x14ac:dyDescent="0.25">
      <c r="C41" t="s">
        <v>5803</v>
      </c>
      <c r="L41" s="3">
        <v>2989.4079218000002</v>
      </c>
    </row>
    <row r="42" spans="1:12" x14ac:dyDescent="0.25">
      <c r="D42" t="s">
        <v>5804</v>
      </c>
      <c r="E42" t="s">
        <v>10845</v>
      </c>
      <c r="F42" t="s">
        <v>125</v>
      </c>
      <c r="G42" t="s">
        <v>50</v>
      </c>
      <c r="H42" t="s">
        <v>110</v>
      </c>
      <c r="I42" t="s">
        <v>2163</v>
      </c>
      <c r="J42" t="s">
        <v>5802</v>
      </c>
      <c r="K42" t="s">
        <v>2135</v>
      </c>
      <c r="L42" s="3">
        <v>2989.4079218000002</v>
      </c>
    </row>
    <row r="43" spans="1:12" x14ac:dyDescent="0.25">
      <c r="A43" t="s">
        <v>275</v>
      </c>
      <c r="L43" s="3">
        <v>12420.9091393</v>
      </c>
    </row>
    <row r="44" spans="1:12" x14ac:dyDescent="0.25">
      <c r="C44" t="s">
        <v>2207</v>
      </c>
      <c r="L44" s="3">
        <v>2045.5830387000001</v>
      </c>
    </row>
    <row r="45" spans="1:12" x14ac:dyDescent="0.25">
      <c r="D45" t="s">
        <v>1333</v>
      </c>
      <c r="E45" t="s">
        <v>10845</v>
      </c>
      <c r="F45" t="s">
        <v>275</v>
      </c>
      <c r="G45" t="s">
        <v>29</v>
      </c>
      <c r="H45" t="s">
        <v>57</v>
      </c>
      <c r="I45" t="s">
        <v>2134</v>
      </c>
      <c r="J45" t="s">
        <v>1334</v>
      </c>
      <c r="K45" t="s">
        <v>2149</v>
      </c>
      <c r="L45" s="3">
        <v>2045.5830387000001</v>
      </c>
    </row>
    <row r="46" spans="1:12" x14ac:dyDescent="0.25">
      <c r="C46" t="s">
        <v>3956</v>
      </c>
      <c r="L46" s="3">
        <v>2694.2340581999997</v>
      </c>
    </row>
    <row r="47" spans="1:12" x14ac:dyDescent="0.25">
      <c r="D47" t="s">
        <v>3771</v>
      </c>
      <c r="E47" t="s">
        <v>10845</v>
      </c>
      <c r="F47" t="s">
        <v>275</v>
      </c>
      <c r="G47" t="s">
        <v>50</v>
      </c>
      <c r="H47" t="s">
        <v>57</v>
      </c>
      <c r="I47" t="s">
        <v>2163</v>
      </c>
      <c r="J47" t="s">
        <v>13278</v>
      </c>
      <c r="K47" t="s">
        <v>2135</v>
      </c>
      <c r="L47" s="3">
        <v>2694.2340581999997</v>
      </c>
    </row>
    <row r="48" spans="1:12" x14ac:dyDescent="0.25">
      <c r="C48" t="s">
        <v>9027</v>
      </c>
      <c r="L48">
        <v>1936.7019826000001</v>
      </c>
    </row>
    <row r="49" spans="1:12" x14ac:dyDescent="0.25">
      <c r="D49" t="s">
        <v>9028</v>
      </c>
      <c r="E49" t="s">
        <v>10845</v>
      </c>
      <c r="F49" t="s">
        <v>275</v>
      </c>
      <c r="G49" t="s">
        <v>29</v>
      </c>
      <c r="H49" t="s">
        <v>63</v>
      </c>
      <c r="I49" t="s">
        <v>2167</v>
      </c>
      <c r="J49" t="s">
        <v>9029</v>
      </c>
      <c r="K49" t="s">
        <v>2135</v>
      </c>
      <c r="L49">
        <v>1936.7019826000001</v>
      </c>
    </row>
    <row r="50" spans="1:12" x14ac:dyDescent="0.25">
      <c r="C50" t="s">
        <v>9030</v>
      </c>
      <c r="L50" s="3">
        <v>2556.9543504999997</v>
      </c>
    </row>
    <row r="51" spans="1:12" x14ac:dyDescent="0.25">
      <c r="D51" t="s">
        <v>9031</v>
      </c>
      <c r="E51" t="s">
        <v>10845</v>
      </c>
      <c r="F51" t="s">
        <v>275</v>
      </c>
      <c r="G51" t="s">
        <v>29</v>
      </c>
      <c r="H51" t="s">
        <v>57</v>
      </c>
      <c r="I51" t="s">
        <v>2163</v>
      </c>
      <c r="J51" t="s">
        <v>9032</v>
      </c>
      <c r="K51" t="s">
        <v>2135</v>
      </c>
      <c r="L51" s="3">
        <v>2556.9543504999997</v>
      </c>
    </row>
    <row r="52" spans="1:12" x14ac:dyDescent="0.25">
      <c r="C52" t="s">
        <v>9967</v>
      </c>
      <c r="L52">
        <v>1793.2809686999999</v>
      </c>
    </row>
    <row r="53" spans="1:12" x14ac:dyDescent="0.25">
      <c r="D53" t="s">
        <v>9968</v>
      </c>
      <c r="E53" t="s">
        <v>10845</v>
      </c>
      <c r="F53" t="s">
        <v>275</v>
      </c>
      <c r="G53" t="s">
        <v>29</v>
      </c>
      <c r="H53" t="s">
        <v>2133</v>
      </c>
      <c r="I53" t="s">
        <v>2137</v>
      </c>
      <c r="J53" t="s">
        <v>9969</v>
      </c>
      <c r="K53" t="s">
        <v>2135</v>
      </c>
      <c r="L53">
        <v>1793.2809686999999</v>
      </c>
    </row>
    <row r="54" spans="1:12" x14ac:dyDescent="0.25">
      <c r="C54" t="s">
        <v>9970</v>
      </c>
      <c r="L54">
        <v>1394.1547406</v>
      </c>
    </row>
    <row r="55" spans="1:12" x14ac:dyDescent="0.25">
      <c r="D55" t="s">
        <v>9971</v>
      </c>
      <c r="E55" t="s">
        <v>10845</v>
      </c>
      <c r="F55" t="s">
        <v>275</v>
      </c>
      <c r="G55" t="s">
        <v>29</v>
      </c>
      <c r="H55" t="s">
        <v>2146</v>
      </c>
      <c r="I55" t="s">
        <v>2156</v>
      </c>
      <c r="J55" t="s">
        <v>9972</v>
      </c>
      <c r="K55" t="s">
        <v>2135</v>
      </c>
      <c r="L55">
        <v>1394.1547406</v>
      </c>
    </row>
    <row r="56" spans="1:12" x14ac:dyDescent="0.25">
      <c r="A56" t="s">
        <v>152</v>
      </c>
      <c r="L56" s="3">
        <v>2054.1691323999999</v>
      </c>
    </row>
    <row r="57" spans="1:12" x14ac:dyDescent="0.25">
      <c r="C57" t="s">
        <v>3288</v>
      </c>
      <c r="L57" s="3">
        <v>2054.1691323999999</v>
      </c>
    </row>
    <row r="58" spans="1:12" x14ac:dyDescent="0.25">
      <c r="D58" t="s">
        <v>3088</v>
      </c>
      <c r="E58" t="s">
        <v>10845</v>
      </c>
      <c r="F58" t="s">
        <v>152</v>
      </c>
      <c r="G58" t="s">
        <v>29</v>
      </c>
      <c r="H58" t="s">
        <v>188</v>
      </c>
      <c r="I58" t="s">
        <v>2152</v>
      </c>
      <c r="J58" t="s">
        <v>3089</v>
      </c>
      <c r="K58" t="s">
        <v>2135</v>
      </c>
      <c r="L58" s="3">
        <v>2054.1691323999999</v>
      </c>
    </row>
    <row r="59" spans="1:12" x14ac:dyDescent="0.25">
      <c r="A59" t="s">
        <v>950</v>
      </c>
      <c r="L59" s="3">
        <v>7741.0969067999995</v>
      </c>
    </row>
    <row r="60" spans="1:12" x14ac:dyDescent="0.25">
      <c r="C60" t="s">
        <v>2208</v>
      </c>
      <c r="L60">
        <v>1446.9230339999999</v>
      </c>
    </row>
    <row r="61" spans="1:12" x14ac:dyDescent="0.25">
      <c r="D61" t="s">
        <v>1084</v>
      </c>
      <c r="E61" t="s">
        <v>10846</v>
      </c>
      <c r="F61" t="s">
        <v>950</v>
      </c>
      <c r="G61" t="s">
        <v>50</v>
      </c>
      <c r="H61" t="s">
        <v>17</v>
      </c>
      <c r="I61" t="s">
        <v>2141</v>
      </c>
      <c r="J61" t="s">
        <v>1085</v>
      </c>
      <c r="K61" t="s">
        <v>18</v>
      </c>
      <c r="L61">
        <v>1446.9230339999999</v>
      </c>
    </row>
    <row r="62" spans="1:12" x14ac:dyDescent="0.25">
      <c r="C62" t="s">
        <v>2209</v>
      </c>
      <c r="L62">
        <v>1446.9230339999999</v>
      </c>
    </row>
    <row r="63" spans="1:12" x14ac:dyDescent="0.25">
      <c r="D63" t="s">
        <v>1198</v>
      </c>
      <c r="E63" t="s">
        <v>10846</v>
      </c>
      <c r="F63" t="s">
        <v>950</v>
      </c>
      <c r="G63" t="s">
        <v>50</v>
      </c>
      <c r="H63" t="s">
        <v>17</v>
      </c>
      <c r="I63" t="s">
        <v>2141</v>
      </c>
      <c r="J63" t="s">
        <v>1199</v>
      </c>
      <c r="K63" t="s">
        <v>18</v>
      </c>
      <c r="L63">
        <v>1446.9230339999999</v>
      </c>
    </row>
    <row r="64" spans="1:12" x14ac:dyDescent="0.25">
      <c r="C64" t="s">
        <v>2210</v>
      </c>
      <c r="L64">
        <v>1446.9230339999999</v>
      </c>
    </row>
    <row r="65" spans="1:12" x14ac:dyDescent="0.25">
      <c r="D65" t="s">
        <v>1201</v>
      </c>
      <c r="E65" t="s">
        <v>10846</v>
      </c>
      <c r="F65" t="s">
        <v>950</v>
      </c>
      <c r="G65" t="s">
        <v>50</v>
      </c>
      <c r="H65" t="s">
        <v>17</v>
      </c>
      <c r="I65" t="s">
        <v>2141</v>
      </c>
      <c r="J65" t="s">
        <v>1202</v>
      </c>
      <c r="K65" t="s">
        <v>18</v>
      </c>
      <c r="L65">
        <v>1446.9230339999999</v>
      </c>
    </row>
    <row r="66" spans="1:12" x14ac:dyDescent="0.25">
      <c r="C66" t="s">
        <v>2211</v>
      </c>
      <c r="L66">
        <v>1953.4047708000001</v>
      </c>
    </row>
    <row r="67" spans="1:12" x14ac:dyDescent="0.25">
      <c r="D67" t="s">
        <v>1204</v>
      </c>
      <c r="E67" t="s">
        <v>10846</v>
      </c>
      <c r="F67" t="s">
        <v>950</v>
      </c>
      <c r="G67" t="s">
        <v>50</v>
      </c>
      <c r="H67" t="s">
        <v>17</v>
      </c>
      <c r="I67" t="s">
        <v>2134</v>
      </c>
      <c r="J67" t="s">
        <v>1205</v>
      </c>
      <c r="K67" t="s">
        <v>18</v>
      </c>
      <c r="L67">
        <v>1953.4047708000001</v>
      </c>
    </row>
    <row r="68" spans="1:12" x14ac:dyDescent="0.25">
      <c r="C68" t="s">
        <v>2212</v>
      </c>
      <c r="L68">
        <v>1446.9230339999999</v>
      </c>
    </row>
    <row r="69" spans="1:12" x14ac:dyDescent="0.25">
      <c r="D69" t="s">
        <v>1319</v>
      </c>
      <c r="E69" t="s">
        <v>10846</v>
      </c>
      <c r="F69" t="s">
        <v>950</v>
      </c>
      <c r="G69" t="s">
        <v>50</v>
      </c>
      <c r="H69" t="s">
        <v>17</v>
      </c>
      <c r="I69" t="s">
        <v>2141</v>
      </c>
      <c r="J69" t="s">
        <v>1320</v>
      </c>
      <c r="K69" t="s">
        <v>18</v>
      </c>
      <c r="L69">
        <v>1446.9230339999999</v>
      </c>
    </row>
    <row r="70" spans="1:12" x14ac:dyDescent="0.25">
      <c r="A70" t="s">
        <v>126</v>
      </c>
      <c r="L70" s="3">
        <v>20042.583066300002</v>
      </c>
    </row>
    <row r="71" spans="1:12" x14ac:dyDescent="0.25">
      <c r="C71" t="s">
        <v>2213</v>
      </c>
      <c r="L71">
        <v>1627.8373089999998</v>
      </c>
    </row>
    <row r="72" spans="1:12" x14ac:dyDescent="0.25">
      <c r="D72" t="s">
        <v>481</v>
      </c>
      <c r="E72" t="s">
        <v>10846</v>
      </c>
      <c r="F72" t="s">
        <v>126</v>
      </c>
      <c r="G72" t="s">
        <v>29</v>
      </c>
      <c r="H72" t="s">
        <v>17</v>
      </c>
      <c r="I72" t="s">
        <v>2167</v>
      </c>
      <c r="J72" t="s">
        <v>482</v>
      </c>
      <c r="K72" t="s">
        <v>18</v>
      </c>
      <c r="L72">
        <v>1627.8373089999998</v>
      </c>
    </row>
    <row r="73" spans="1:12" x14ac:dyDescent="0.25">
      <c r="C73" t="s">
        <v>2214</v>
      </c>
      <c r="L73">
        <v>1733.3934540999999</v>
      </c>
    </row>
    <row r="74" spans="1:12" x14ac:dyDescent="0.25">
      <c r="D74" t="s">
        <v>1052</v>
      </c>
      <c r="E74" t="s">
        <v>10846</v>
      </c>
      <c r="F74" t="s">
        <v>126</v>
      </c>
      <c r="G74" t="s">
        <v>61</v>
      </c>
      <c r="H74" t="s">
        <v>63</v>
      </c>
      <c r="I74" t="s">
        <v>2141</v>
      </c>
      <c r="J74" t="s">
        <v>1053</v>
      </c>
      <c r="K74" t="s">
        <v>18</v>
      </c>
      <c r="L74">
        <v>1733.3934540999999</v>
      </c>
    </row>
    <row r="75" spans="1:12" x14ac:dyDescent="0.25">
      <c r="C75" t="s">
        <v>2215</v>
      </c>
      <c r="L75" s="3">
        <v>2110.1645453000001</v>
      </c>
    </row>
    <row r="76" spans="1:12" x14ac:dyDescent="0.25">
      <c r="D76" t="s">
        <v>1101</v>
      </c>
      <c r="E76" t="s">
        <v>10846</v>
      </c>
      <c r="F76" t="s">
        <v>126</v>
      </c>
      <c r="G76" t="s">
        <v>61</v>
      </c>
      <c r="H76" t="s">
        <v>17</v>
      </c>
      <c r="I76" t="s">
        <v>2137</v>
      </c>
      <c r="J76" t="s">
        <v>1102</v>
      </c>
      <c r="K76" t="s">
        <v>18</v>
      </c>
      <c r="L76" s="3">
        <v>2110.1645453000001</v>
      </c>
    </row>
    <row r="77" spans="1:12" x14ac:dyDescent="0.25">
      <c r="C77" t="s">
        <v>3289</v>
      </c>
      <c r="L77" s="3">
        <v>2494.1526491999998</v>
      </c>
    </row>
    <row r="78" spans="1:12" x14ac:dyDescent="0.25">
      <c r="D78" t="s">
        <v>2928</v>
      </c>
      <c r="E78" t="s">
        <v>10846</v>
      </c>
      <c r="F78" t="s">
        <v>126</v>
      </c>
      <c r="G78" t="s">
        <v>50</v>
      </c>
      <c r="H78" t="s">
        <v>48</v>
      </c>
      <c r="I78" t="s">
        <v>2134</v>
      </c>
      <c r="J78" t="s">
        <v>2929</v>
      </c>
      <c r="K78" t="s">
        <v>2135</v>
      </c>
      <c r="L78" s="3">
        <v>2494.1526491999998</v>
      </c>
    </row>
    <row r="79" spans="1:12" x14ac:dyDescent="0.25">
      <c r="C79" t="s">
        <v>3290</v>
      </c>
      <c r="L79" s="3">
        <v>2494.1526491999998</v>
      </c>
    </row>
    <row r="80" spans="1:12" x14ac:dyDescent="0.25">
      <c r="D80" t="s">
        <v>2931</v>
      </c>
      <c r="E80" t="s">
        <v>10846</v>
      </c>
      <c r="F80" t="s">
        <v>126</v>
      </c>
      <c r="G80" t="s">
        <v>50</v>
      </c>
      <c r="H80" t="s">
        <v>48</v>
      </c>
      <c r="I80" t="s">
        <v>2167</v>
      </c>
      <c r="J80" t="s">
        <v>2932</v>
      </c>
      <c r="K80" t="s">
        <v>2135</v>
      </c>
      <c r="L80" s="3">
        <v>2494.1526491999998</v>
      </c>
    </row>
    <row r="81" spans="1:12" x14ac:dyDescent="0.25">
      <c r="C81" t="s">
        <v>3957</v>
      </c>
      <c r="L81" s="3">
        <v>2031.2272464999999</v>
      </c>
    </row>
    <row r="82" spans="1:12" x14ac:dyDescent="0.25">
      <c r="D82" t="s">
        <v>3726</v>
      </c>
      <c r="E82" t="s">
        <v>10846</v>
      </c>
      <c r="F82" t="s">
        <v>126</v>
      </c>
      <c r="G82" t="s">
        <v>29</v>
      </c>
      <c r="H82" t="s">
        <v>188</v>
      </c>
      <c r="I82" t="s">
        <v>2167</v>
      </c>
      <c r="J82" t="s">
        <v>3958</v>
      </c>
      <c r="K82" t="s">
        <v>2135</v>
      </c>
      <c r="L82" s="3">
        <v>2031.2272464999999</v>
      </c>
    </row>
    <row r="83" spans="1:12" x14ac:dyDescent="0.25">
      <c r="C83" t="s">
        <v>9671</v>
      </c>
      <c r="L83" s="3">
        <v>2343.5732975000001</v>
      </c>
    </row>
    <row r="84" spans="1:12" x14ac:dyDescent="0.25">
      <c r="D84" t="s">
        <v>9672</v>
      </c>
      <c r="E84" t="s">
        <v>10846</v>
      </c>
      <c r="F84" t="s">
        <v>126</v>
      </c>
      <c r="G84" t="s">
        <v>29</v>
      </c>
      <c r="H84" t="s">
        <v>188</v>
      </c>
      <c r="I84" t="s">
        <v>2167</v>
      </c>
      <c r="J84" t="s">
        <v>9673</v>
      </c>
      <c r="K84" t="s">
        <v>2135</v>
      </c>
      <c r="L84" s="3">
        <v>2343.5732975000001</v>
      </c>
    </row>
    <row r="85" spans="1:12" x14ac:dyDescent="0.25">
      <c r="C85" t="s">
        <v>9973</v>
      </c>
      <c r="L85" s="3">
        <v>2893.3571104999996</v>
      </c>
    </row>
    <row r="86" spans="1:12" x14ac:dyDescent="0.25">
      <c r="D86" t="s">
        <v>9974</v>
      </c>
      <c r="E86" t="s">
        <v>10846</v>
      </c>
      <c r="F86" t="s">
        <v>126</v>
      </c>
      <c r="G86" t="s">
        <v>29</v>
      </c>
      <c r="H86" t="s">
        <v>110</v>
      </c>
      <c r="I86" t="s">
        <v>2163</v>
      </c>
      <c r="J86" t="s">
        <v>9975</v>
      </c>
      <c r="K86" t="s">
        <v>2135</v>
      </c>
      <c r="L86" s="3">
        <v>2893.3571104999996</v>
      </c>
    </row>
    <row r="87" spans="1:12" x14ac:dyDescent="0.25">
      <c r="C87" t="s">
        <v>10847</v>
      </c>
      <c r="L87" s="3">
        <v>2314.7248049999998</v>
      </c>
    </row>
    <row r="88" spans="1:12" x14ac:dyDescent="0.25">
      <c r="D88" t="s">
        <v>10848</v>
      </c>
      <c r="E88" t="s">
        <v>10846</v>
      </c>
      <c r="F88" t="s">
        <v>126</v>
      </c>
      <c r="G88" t="s">
        <v>29</v>
      </c>
      <c r="H88" t="s">
        <v>188</v>
      </c>
      <c r="I88" t="s">
        <v>2137</v>
      </c>
      <c r="J88" t="s">
        <v>10849</v>
      </c>
      <c r="K88" t="s">
        <v>2135</v>
      </c>
      <c r="L88" s="3">
        <v>2314.7248049999998</v>
      </c>
    </row>
    <row r="89" spans="1:12" x14ac:dyDescent="0.25">
      <c r="A89" t="s">
        <v>276</v>
      </c>
      <c r="L89" s="3">
        <v>16760.328718600002</v>
      </c>
    </row>
    <row r="90" spans="1:12" x14ac:dyDescent="0.25">
      <c r="C90" t="s">
        <v>2218</v>
      </c>
      <c r="L90" s="3">
        <v>2340.0332452000002</v>
      </c>
    </row>
    <row r="91" spans="1:12" x14ac:dyDescent="0.25">
      <c r="D91" t="s">
        <v>606</v>
      </c>
      <c r="E91" t="s">
        <v>10846</v>
      </c>
      <c r="F91" t="s">
        <v>276</v>
      </c>
      <c r="G91" t="s">
        <v>61</v>
      </c>
      <c r="H91" t="s">
        <v>63</v>
      </c>
      <c r="I91" t="s">
        <v>2167</v>
      </c>
      <c r="J91" t="s">
        <v>607</v>
      </c>
      <c r="K91" t="s">
        <v>18</v>
      </c>
      <c r="L91" s="3">
        <v>2340.0332452000002</v>
      </c>
    </row>
    <row r="92" spans="1:12" x14ac:dyDescent="0.25">
      <c r="C92" t="s">
        <v>2219</v>
      </c>
      <c r="L92" s="3">
        <v>2340.0332452000002</v>
      </c>
    </row>
    <row r="93" spans="1:12" x14ac:dyDescent="0.25">
      <c r="D93" t="s">
        <v>612</v>
      </c>
      <c r="E93" t="s">
        <v>10846</v>
      </c>
      <c r="F93" t="s">
        <v>276</v>
      </c>
      <c r="G93" t="s">
        <v>61</v>
      </c>
      <c r="H93" t="s">
        <v>63</v>
      </c>
      <c r="I93" t="s">
        <v>2167</v>
      </c>
      <c r="J93" t="s">
        <v>613</v>
      </c>
      <c r="K93" t="s">
        <v>18</v>
      </c>
      <c r="L93" s="3">
        <v>2340.0332452000002</v>
      </c>
    </row>
    <row r="94" spans="1:12" x14ac:dyDescent="0.25">
      <c r="C94" t="s">
        <v>2220</v>
      </c>
      <c r="L94" s="3">
        <v>2166.7075906</v>
      </c>
    </row>
    <row r="95" spans="1:12" x14ac:dyDescent="0.25">
      <c r="D95" t="s">
        <v>1460</v>
      </c>
      <c r="E95" t="s">
        <v>10846</v>
      </c>
      <c r="F95" t="s">
        <v>276</v>
      </c>
      <c r="G95" t="s">
        <v>61</v>
      </c>
      <c r="H95" t="s">
        <v>63</v>
      </c>
      <c r="I95" t="s">
        <v>2137</v>
      </c>
      <c r="J95" t="s">
        <v>1461</v>
      </c>
      <c r="K95" t="s">
        <v>18</v>
      </c>
      <c r="L95" s="3">
        <v>2166.7075906</v>
      </c>
    </row>
    <row r="96" spans="1:12" x14ac:dyDescent="0.25">
      <c r="C96" t="s">
        <v>2221</v>
      </c>
      <c r="L96">
        <v>1181.6538111</v>
      </c>
    </row>
    <row r="97" spans="1:12" x14ac:dyDescent="0.25">
      <c r="D97" t="s">
        <v>1463</v>
      </c>
      <c r="E97" t="s">
        <v>10846</v>
      </c>
      <c r="F97" t="s">
        <v>276</v>
      </c>
      <c r="G97" t="s">
        <v>61</v>
      </c>
      <c r="H97" t="s">
        <v>17</v>
      </c>
      <c r="I97" t="s">
        <v>2144</v>
      </c>
      <c r="J97" t="s">
        <v>1464</v>
      </c>
      <c r="K97" t="s">
        <v>18</v>
      </c>
      <c r="L97">
        <v>1181.6538111</v>
      </c>
    </row>
    <row r="98" spans="1:12" x14ac:dyDescent="0.25">
      <c r="C98" t="s">
        <v>2222</v>
      </c>
      <c r="L98">
        <v>1567.5586284000001</v>
      </c>
    </row>
    <row r="99" spans="1:12" x14ac:dyDescent="0.25">
      <c r="D99" t="s">
        <v>2002</v>
      </c>
      <c r="E99" t="s">
        <v>10846</v>
      </c>
      <c r="F99" t="s">
        <v>276</v>
      </c>
      <c r="G99" t="s">
        <v>50</v>
      </c>
      <c r="H99" t="s">
        <v>2146</v>
      </c>
      <c r="I99" t="s">
        <v>2141</v>
      </c>
      <c r="J99" t="s">
        <v>2003</v>
      </c>
      <c r="K99" t="s">
        <v>2135</v>
      </c>
      <c r="L99">
        <v>1567.5586284000001</v>
      </c>
    </row>
    <row r="100" spans="1:12" x14ac:dyDescent="0.25">
      <c r="C100" t="s">
        <v>3286</v>
      </c>
      <c r="L100">
        <v>1810.707414</v>
      </c>
    </row>
    <row r="101" spans="1:12" x14ac:dyDescent="0.25">
      <c r="D101" t="s">
        <v>2913</v>
      </c>
      <c r="E101" t="s">
        <v>10846</v>
      </c>
      <c r="F101" t="s">
        <v>276</v>
      </c>
      <c r="G101" t="s">
        <v>29</v>
      </c>
      <c r="H101" t="s">
        <v>63</v>
      </c>
      <c r="I101" t="s">
        <v>2167</v>
      </c>
      <c r="J101" t="s">
        <v>2916</v>
      </c>
      <c r="K101" t="s">
        <v>2135</v>
      </c>
      <c r="L101">
        <v>1810.707414</v>
      </c>
    </row>
    <row r="102" spans="1:12" x14ac:dyDescent="0.25">
      <c r="C102" t="s">
        <v>3287</v>
      </c>
      <c r="L102">
        <v>1810.707414</v>
      </c>
    </row>
    <row r="103" spans="1:12" x14ac:dyDescent="0.25">
      <c r="D103" t="s">
        <v>2915</v>
      </c>
      <c r="E103" t="s">
        <v>10846</v>
      </c>
      <c r="F103" t="s">
        <v>276</v>
      </c>
      <c r="G103" t="s">
        <v>29</v>
      </c>
      <c r="H103" t="s">
        <v>63</v>
      </c>
      <c r="I103" t="s">
        <v>2167</v>
      </c>
      <c r="J103" t="s">
        <v>2916</v>
      </c>
      <c r="K103" t="s">
        <v>2135</v>
      </c>
      <c r="L103">
        <v>1810.707414</v>
      </c>
    </row>
    <row r="104" spans="1:12" x14ac:dyDescent="0.25">
      <c r="C104" t="s">
        <v>3291</v>
      </c>
      <c r="L104">
        <v>1314.4546681000002</v>
      </c>
    </row>
    <row r="105" spans="1:12" x14ac:dyDescent="0.25">
      <c r="D105" t="s">
        <v>2951</v>
      </c>
      <c r="E105" t="s">
        <v>10846</v>
      </c>
      <c r="F105" t="s">
        <v>276</v>
      </c>
      <c r="G105" t="s">
        <v>61</v>
      </c>
      <c r="H105" t="s">
        <v>63</v>
      </c>
      <c r="I105" t="s">
        <v>2144</v>
      </c>
      <c r="J105" t="s">
        <v>2952</v>
      </c>
      <c r="K105" t="s">
        <v>2135</v>
      </c>
      <c r="L105">
        <v>1314.4546681000002</v>
      </c>
    </row>
    <row r="106" spans="1:12" x14ac:dyDescent="0.25">
      <c r="C106" t="s">
        <v>10156</v>
      </c>
      <c r="L106" s="3">
        <v>2228.472702</v>
      </c>
    </row>
    <row r="107" spans="1:12" x14ac:dyDescent="0.25">
      <c r="D107" t="s">
        <v>10157</v>
      </c>
      <c r="E107" t="s">
        <v>10846</v>
      </c>
      <c r="F107" t="s">
        <v>276</v>
      </c>
      <c r="G107" t="s">
        <v>29</v>
      </c>
      <c r="H107" t="s">
        <v>2133</v>
      </c>
      <c r="I107" t="s">
        <v>2167</v>
      </c>
      <c r="J107" t="s">
        <v>10158</v>
      </c>
      <c r="K107" t="s">
        <v>2135</v>
      </c>
      <c r="L107" s="3">
        <v>2228.472702</v>
      </c>
    </row>
    <row r="108" spans="1:12" x14ac:dyDescent="0.25">
      <c r="A108" t="s">
        <v>44</v>
      </c>
      <c r="L108" s="3">
        <v>6452.4005197999995</v>
      </c>
    </row>
    <row r="109" spans="1:12" x14ac:dyDescent="0.25">
      <c r="C109" t="s">
        <v>2223</v>
      </c>
      <c r="L109">
        <v>1842.196277</v>
      </c>
    </row>
    <row r="110" spans="1:12" x14ac:dyDescent="0.25">
      <c r="D110" t="s">
        <v>201</v>
      </c>
      <c r="E110" t="s">
        <v>10846</v>
      </c>
      <c r="F110" t="s">
        <v>44</v>
      </c>
      <c r="G110" t="s">
        <v>29</v>
      </c>
      <c r="H110" t="s">
        <v>2164</v>
      </c>
      <c r="I110" t="s">
        <v>2134</v>
      </c>
      <c r="J110" t="s">
        <v>68</v>
      </c>
      <c r="K110" t="s">
        <v>2135</v>
      </c>
      <c r="L110">
        <v>1842.196277</v>
      </c>
    </row>
    <row r="111" spans="1:12" x14ac:dyDescent="0.25">
      <c r="C111" t="s">
        <v>2224</v>
      </c>
      <c r="L111" s="3">
        <v>2005.7427815999999</v>
      </c>
    </row>
    <row r="112" spans="1:12" x14ac:dyDescent="0.25">
      <c r="D112" t="s">
        <v>312</v>
      </c>
      <c r="E112" t="s">
        <v>10846</v>
      </c>
      <c r="F112" t="s">
        <v>44</v>
      </c>
      <c r="G112" t="s">
        <v>50</v>
      </c>
      <c r="H112" t="s">
        <v>63</v>
      </c>
      <c r="I112" t="s">
        <v>2167</v>
      </c>
      <c r="J112" t="s">
        <v>314</v>
      </c>
      <c r="K112" t="s">
        <v>18</v>
      </c>
      <c r="L112" s="3">
        <v>2005.7427815999999</v>
      </c>
    </row>
    <row r="113" spans="1:12" x14ac:dyDescent="0.25">
      <c r="C113" t="s">
        <v>9976</v>
      </c>
      <c r="L113" s="3">
        <v>2604.4614612</v>
      </c>
    </row>
    <row r="114" spans="1:12" x14ac:dyDescent="0.25">
      <c r="D114" t="s">
        <v>9977</v>
      </c>
      <c r="E114" t="s">
        <v>10846</v>
      </c>
      <c r="F114" t="s">
        <v>44</v>
      </c>
      <c r="G114" t="s">
        <v>50</v>
      </c>
      <c r="H114" t="s">
        <v>2146</v>
      </c>
      <c r="I114" t="s">
        <v>2167</v>
      </c>
      <c r="J114" t="s">
        <v>9978</v>
      </c>
      <c r="K114" t="s">
        <v>2135</v>
      </c>
      <c r="L114" s="3">
        <v>2604.4614612</v>
      </c>
    </row>
    <row r="115" spans="1:12" x14ac:dyDescent="0.25">
      <c r="A115" t="s">
        <v>71</v>
      </c>
      <c r="L115" s="3">
        <v>11605.601845500001</v>
      </c>
    </row>
    <row r="116" spans="1:12" x14ac:dyDescent="0.25">
      <c r="C116" t="s">
        <v>2225</v>
      </c>
      <c r="L116" s="3">
        <v>2628.9093362000003</v>
      </c>
    </row>
    <row r="117" spans="1:12" x14ac:dyDescent="0.25">
      <c r="D117" t="s">
        <v>70</v>
      </c>
      <c r="E117" t="s">
        <v>10846</v>
      </c>
      <c r="F117" t="s">
        <v>71</v>
      </c>
      <c r="G117" t="s">
        <v>61</v>
      </c>
      <c r="H117" t="s">
        <v>63</v>
      </c>
      <c r="I117" t="s">
        <v>2152</v>
      </c>
      <c r="J117" t="s">
        <v>73</v>
      </c>
      <c r="K117" t="s">
        <v>2135</v>
      </c>
      <c r="L117" s="3">
        <v>2628.9093362000003</v>
      </c>
    </row>
    <row r="118" spans="1:12" x14ac:dyDescent="0.25">
      <c r="C118" t="s">
        <v>2226</v>
      </c>
      <c r="L118" s="3">
        <v>2285.9545456999999</v>
      </c>
    </row>
    <row r="119" spans="1:12" x14ac:dyDescent="0.25">
      <c r="D119" t="s">
        <v>74</v>
      </c>
      <c r="E119" t="s">
        <v>10846</v>
      </c>
      <c r="F119" t="s">
        <v>71</v>
      </c>
      <c r="G119" t="s">
        <v>61</v>
      </c>
      <c r="H119" t="s">
        <v>2146</v>
      </c>
      <c r="I119" t="s">
        <v>2137</v>
      </c>
      <c r="J119" t="s">
        <v>75</v>
      </c>
      <c r="K119" t="s">
        <v>2135</v>
      </c>
      <c r="L119" s="3">
        <v>2285.9545456999999</v>
      </c>
    </row>
    <row r="120" spans="1:12" x14ac:dyDescent="0.25">
      <c r="C120" t="s">
        <v>2227</v>
      </c>
      <c r="L120" s="3">
        <v>2949.0004739999999</v>
      </c>
    </row>
    <row r="121" spans="1:12" x14ac:dyDescent="0.25">
      <c r="D121" t="s">
        <v>232</v>
      </c>
      <c r="E121" t="s">
        <v>10846</v>
      </c>
      <c r="F121" t="s">
        <v>71</v>
      </c>
      <c r="G121" t="s">
        <v>61</v>
      </c>
      <c r="H121" t="s">
        <v>188</v>
      </c>
      <c r="I121" t="s">
        <v>2152</v>
      </c>
      <c r="J121" t="s">
        <v>233</v>
      </c>
      <c r="K121" t="s">
        <v>2135</v>
      </c>
      <c r="L121" s="3">
        <v>2949.0004739999999</v>
      </c>
    </row>
    <row r="122" spans="1:12" x14ac:dyDescent="0.25">
      <c r="C122" t="s">
        <v>2233</v>
      </c>
      <c r="L122">
        <v>1735.9947079999999</v>
      </c>
    </row>
    <row r="123" spans="1:12" x14ac:dyDescent="0.25">
      <c r="D123" t="s">
        <v>1629</v>
      </c>
      <c r="E123" t="s">
        <v>10846</v>
      </c>
      <c r="F123" t="s">
        <v>71</v>
      </c>
      <c r="G123" t="s">
        <v>29</v>
      </c>
      <c r="H123" t="s">
        <v>188</v>
      </c>
      <c r="I123" t="s">
        <v>2137</v>
      </c>
      <c r="J123" t="s">
        <v>1630</v>
      </c>
      <c r="K123" t="s">
        <v>2149</v>
      </c>
      <c r="L123">
        <v>1735.9947079999999</v>
      </c>
    </row>
    <row r="124" spans="1:12" x14ac:dyDescent="0.25">
      <c r="C124" t="s">
        <v>2234</v>
      </c>
      <c r="L124" s="3">
        <v>2005.7427815999999</v>
      </c>
    </row>
    <row r="125" spans="1:12" x14ac:dyDescent="0.25">
      <c r="D125" t="s">
        <v>1623</v>
      </c>
      <c r="E125" t="s">
        <v>10846</v>
      </c>
      <c r="F125" t="s">
        <v>71</v>
      </c>
      <c r="G125" t="s">
        <v>50</v>
      </c>
      <c r="H125" t="s">
        <v>63</v>
      </c>
      <c r="I125" t="s">
        <v>2134</v>
      </c>
      <c r="J125" t="s">
        <v>1622</v>
      </c>
      <c r="K125" t="s">
        <v>18</v>
      </c>
      <c r="L125" s="3">
        <v>2005.7427815999999</v>
      </c>
    </row>
    <row r="126" spans="1:12" x14ac:dyDescent="0.25">
      <c r="A126" t="s">
        <v>172</v>
      </c>
      <c r="L126" s="3">
        <v>11289.3050179</v>
      </c>
    </row>
    <row r="127" spans="1:12" x14ac:dyDescent="0.25">
      <c r="C127" t="s">
        <v>2228</v>
      </c>
      <c r="L127">
        <v>1671.4523180000001</v>
      </c>
    </row>
    <row r="128" spans="1:12" x14ac:dyDescent="0.25">
      <c r="D128" t="s">
        <v>1260</v>
      </c>
      <c r="E128" t="s">
        <v>10850</v>
      </c>
      <c r="F128" t="s">
        <v>172</v>
      </c>
      <c r="G128" t="s">
        <v>29</v>
      </c>
      <c r="H128" t="s">
        <v>63</v>
      </c>
      <c r="I128" t="s">
        <v>2167</v>
      </c>
      <c r="J128" t="s">
        <v>1261</v>
      </c>
      <c r="K128" t="s">
        <v>18</v>
      </c>
      <c r="L128">
        <v>1671.4523180000001</v>
      </c>
    </row>
    <row r="129" spans="1:12" x14ac:dyDescent="0.25">
      <c r="C129" t="s">
        <v>2229</v>
      </c>
      <c r="L129">
        <v>1238.1381815</v>
      </c>
    </row>
    <row r="130" spans="1:12" x14ac:dyDescent="0.25">
      <c r="D130" t="s">
        <v>1398</v>
      </c>
      <c r="E130" t="s">
        <v>10850</v>
      </c>
      <c r="F130" t="s">
        <v>172</v>
      </c>
      <c r="G130" t="s">
        <v>29</v>
      </c>
      <c r="H130" t="s">
        <v>20</v>
      </c>
      <c r="I130" t="s">
        <v>2141</v>
      </c>
      <c r="J130" t="s">
        <v>1399</v>
      </c>
      <c r="K130" t="s">
        <v>18</v>
      </c>
      <c r="L130">
        <v>1238.1381815</v>
      </c>
    </row>
    <row r="131" spans="1:12" x14ac:dyDescent="0.25">
      <c r="C131" t="s">
        <v>3292</v>
      </c>
      <c r="L131" s="3">
        <v>2256.8713536</v>
      </c>
    </row>
    <row r="132" spans="1:12" x14ac:dyDescent="0.25">
      <c r="D132" t="s">
        <v>3153</v>
      </c>
      <c r="E132" t="s">
        <v>10850</v>
      </c>
      <c r="F132" t="s">
        <v>172</v>
      </c>
      <c r="G132" t="s">
        <v>50</v>
      </c>
      <c r="H132" t="s">
        <v>188</v>
      </c>
      <c r="I132" t="s">
        <v>2137</v>
      </c>
      <c r="J132" t="s">
        <v>3154</v>
      </c>
      <c r="K132" t="s">
        <v>2135</v>
      </c>
      <c r="L132" s="3">
        <v>2256.8713536</v>
      </c>
    </row>
    <row r="133" spans="1:12" x14ac:dyDescent="0.25">
      <c r="C133" t="s">
        <v>9033</v>
      </c>
      <c r="L133" s="3">
        <v>3310.5552078000001</v>
      </c>
    </row>
    <row r="134" spans="1:12" x14ac:dyDescent="0.25">
      <c r="D134" t="s">
        <v>9034</v>
      </c>
      <c r="E134" t="s">
        <v>10850</v>
      </c>
      <c r="F134" t="s">
        <v>172</v>
      </c>
      <c r="G134" t="s">
        <v>50</v>
      </c>
      <c r="H134" t="s">
        <v>57</v>
      </c>
      <c r="I134" t="s">
        <v>2163</v>
      </c>
      <c r="J134" t="s">
        <v>9035</v>
      </c>
      <c r="K134" t="s">
        <v>2135</v>
      </c>
      <c r="L134" s="3">
        <v>3310.5552078000001</v>
      </c>
    </row>
    <row r="135" spans="1:12" x14ac:dyDescent="0.25">
      <c r="C135" t="s">
        <v>9036</v>
      </c>
      <c r="L135" s="3">
        <v>2812.287957</v>
      </c>
    </row>
    <row r="136" spans="1:12" x14ac:dyDescent="0.25">
      <c r="D136" t="s">
        <v>9037</v>
      </c>
      <c r="E136" t="s">
        <v>10850</v>
      </c>
      <c r="F136" t="s">
        <v>172</v>
      </c>
      <c r="G136" t="s">
        <v>50</v>
      </c>
      <c r="H136" t="s">
        <v>188</v>
      </c>
      <c r="I136" t="s">
        <v>2134</v>
      </c>
      <c r="J136" t="s">
        <v>9038</v>
      </c>
      <c r="K136" t="s">
        <v>2135</v>
      </c>
      <c r="L136" s="3">
        <v>2812.287957</v>
      </c>
    </row>
    <row r="137" spans="1:12" x14ac:dyDescent="0.25">
      <c r="A137" t="s">
        <v>181</v>
      </c>
      <c r="L137" s="3">
        <v>5038.4918961999992</v>
      </c>
    </row>
    <row r="138" spans="1:12" x14ac:dyDescent="0.25">
      <c r="C138" t="s">
        <v>2235</v>
      </c>
      <c r="L138" s="3">
        <v>2519.2459480999996</v>
      </c>
    </row>
    <row r="139" spans="1:12" x14ac:dyDescent="0.25">
      <c r="D139" t="s">
        <v>1812</v>
      </c>
      <c r="E139" t="s">
        <v>10850</v>
      </c>
      <c r="F139" t="s">
        <v>181</v>
      </c>
      <c r="G139" t="s">
        <v>61</v>
      </c>
      <c r="H139" t="s">
        <v>48</v>
      </c>
      <c r="I139" t="s">
        <v>2137</v>
      </c>
      <c r="J139" t="s">
        <v>1813</v>
      </c>
      <c r="K139" t="s">
        <v>2149</v>
      </c>
      <c r="L139" s="3">
        <v>2519.2459480999996</v>
      </c>
    </row>
    <row r="140" spans="1:12" x14ac:dyDescent="0.25">
      <c r="C140" t="s">
        <v>2236</v>
      </c>
      <c r="L140" s="3">
        <v>2519.2459480999996</v>
      </c>
    </row>
    <row r="141" spans="1:12" x14ac:dyDescent="0.25">
      <c r="D141" t="s">
        <v>1820</v>
      </c>
      <c r="E141" t="s">
        <v>10850</v>
      </c>
      <c r="F141" t="s">
        <v>181</v>
      </c>
      <c r="G141" t="s">
        <v>61</v>
      </c>
      <c r="H141" t="s">
        <v>48</v>
      </c>
      <c r="I141" t="s">
        <v>2137</v>
      </c>
      <c r="J141" t="s">
        <v>1821</v>
      </c>
      <c r="K141" t="s">
        <v>2149</v>
      </c>
      <c r="L141" s="3">
        <v>2519.2459480999996</v>
      </c>
    </row>
    <row r="142" spans="1:12" x14ac:dyDescent="0.25">
      <c r="A142" t="s">
        <v>45</v>
      </c>
      <c r="L142" s="3">
        <v>17564.0183822</v>
      </c>
    </row>
    <row r="143" spans="1:12" x14ac:dyDescent="0.25">
      <c r="C143" t="s">
        <v>2230</v>
      </c>
      <c r="L143" s="3">
        <v>2709.1570411000002</v>
      </c>
    </row>
    <row r="144" spans="1:12" x14ac:dyDescent="0.25">
      <c r="D144" t="s">
        <v>622</v>
      </c>
      <c r="E144" t="s">
        <v>10850</v>
      </c>
      <c r="F144" t="s">
        <v>45</v>
      </c>
      <c r="G144" t="s">
        <v>122</v>
      </c>
      <c r="H144" t="s">
        <v>17</v>
      </c>
      <c r="I144" t="s">
        <v>2134</v>
      </c>
      <c r="J144" t="s">
        <v>623</v>
      </c>
      <c r="K144" t="s">
        <v>18</v>
      </c>
      <c r="L144" s="3">
        <v>2709.1570411000002</v>
      </c>
    </row>
    <row r="145" spans="1:12" x14ac:dyDescent="0.25">
      <c r="C145" t="s">
        <v>2231</v>
      </c>
      <c r="L145" s="3">
        <v>2709.1570411000002</v>
      </c>
    </row>
    <row r="146" spans="1:12" x14ac:dyDescent="0.25">
      <c r="D146" t="s">
        <v>625</v>
      </c>
      <c r="E146" t="s">
        <v>10850</v>
      </c>
      <c r="F146" t="s">
        <v>45</v>
      </c>
      <c r="G146" t="s">
        <v>122</v>
      </c>
      <c r="H146" t="s">
        <v>17</v>
      </c>
      <c r="I146" t="s">
        <v>2134</v>
      </c>
      <c r="J146" t="s">
        <v>13279</v>
      </c>
      <c r="K146" t="s">
        <v>18</v>
      </c>
      <c r="L146" s="3">
        <v>2709.1570411000002</v>
      </c>
    </row>
    <row r="147" spans="1:12" x14ac:dyDescent="0.25">
      <c r="C147" t="s">
        <v>2232</v>
      </c>
      <c r="L147">
        <v>1238.1381815</v>
      </c>
    </row>
    <row r="148" spans="1:12" x14ac:dyDescent="0.25">
      <c r="D148" t="s">
        <v>839</v>
      </c>
      <c r="E148" t="s">
        <v>10850</v>
      </c>
      <c r="F148" t="s">
        <v>45</v>
      </c>
      <c r="G148" t="s">
        <v>29</v>
      </c>
      <c r="H148" t="s">
        <v>20</v>
      </c>
      <c r="I148" t="s">
        <v>2156</v>
      </c>
      <c r="J148" t="s">
        <v>840</v>
      </c>
      <c r="K148" t="s">
        <v>18</v>
      </c>
      <c r="L148">
        <v>1238.1381815</v>
      </c>
    </row>
    <row r="149" spans="1:12" x14ac:dyDescent="0.25">
      <c r="C149" t="s">
        <v>2216</v>
      </c>
      <c r="L149" s="3">
        <v>2092.9532412999997</v>
      </c>
    </row>
    <row r="150" spans="1:12" x14ac:dyDescent="0.25">
      <c r="D150" t="s">
        <v>1163</v>
      </c>
      <c r="E150" t="s">
        <v>10850</v>
      </c>
      <c r="F150" t="s">
        <v>45</v>
      </c>
      <c r="G150" t="s">
        <v>122</v>
      </c>
      <c r="H150" t="s">
        <v>25</v>
      </c>
      <c r="I150" t="s">
        <v>2141</v>
      </c>
      <c r="J150" t="s">
        <v>1164</v>
      </c>
      <c r="K150" t="s">
        <v>2149</v>
      </c>
      <c r="L150" s="3">
        <v>2092.9532412999997</v>
      </c>
    </row>
    <row r="151" spans="1:12" x14ac:dyDescent="0.25">
      <c r="C151" t="s">
        <v>2217</v>
      </c>
      <c r="L151" s="3">
        <v>2551.5562596999998</v>
      </c>
    </row>
    <row r="152" spans="1:12" x14ac:dyDescent="0.25">
      <c r="D152" t="s">
        <v>1188</v>
      </c>
      <c r="E152" t="s">
        <v>10850</v>
      </c>
      <c r="F152" t="s">
        <v>45</v>
      </c>
      <c r="G152" t="s">
        <v>61</v>
      </c>
      <c r="H152" t="s">
        <v>48</v>
      </c>
      <c r="I152" t="s">
        <v>2137</v>
      </c>
      <c r="J152" t="s">
        <v>1189</v>
      </c>
      <c r="K152" t="s">
        <v>2149</v>
      </c>
      <c r="L152" s="3">
        <v>2551.5562596999998</v>
      </c>
    </row>
    <row r="153" spans="1:12" x14ac:dyDescent="0.25">
      <c r="C153" t="s">
        <v>3959</v>
      </c>
      <c r="L153" s="3">
        <v>2507.5696429999998</v>
      </c>
    </row>
    <row r="154" spans="1:12" x14ac:dyDescent="0.25">
      <c r="D154" t="s">
        <v>3609</v>
      </c>
      <c r="E154" t="s">
        <v>10850</v>
      </c>
      <c r="F154" t="s">
        <v>45</v>
      </c>
      <c r="G154" t="s">
        <v>29</v>
      </c>
      <c r="H154" t="s">
        <v>110</v>
      </c>
      <c r="I154" t="s">
        <v>2139</v>
      </c>
      <c r="J154" t="s">
        <v>3960</v>
      </c>
      <c r="K154" t="s">
        <v>2135</v>
      </c>
      <c r="L154" s="3">
        <v>2507.5696429999998</v>
      </c>
    </row>
    <row r="155" spans="1:12" x14ac:dyDescent="0.25">
      <c r="C155" t="s">
        <v>5805</v>
      </c>
      <c r="L155">
        <v>1949.9625100000001</v>
      </c>
    </row>
    <row r="156" spans="1:12" x14ac:dyDescent="0.25">
      <c r="D156" t="s">
        <v>5806</v>
      </c>
      <c r="E156" t="s">
        <v>10850</v>
      </c>
      <c r="F156" t="s">
        <v>45</v>
      </c>
      <c r="G156" t="s">
        <v>29</v>
      </c>
      <c r="H156" t="s">
        <v>63</v>
      </c>
      <c r="I156" t="s">
        <v>2167</v>
      </c>
      <c r="J156" t="s">
        <v>5807</v>
      </c>
      <c r="K156" t="s">
        <v>2135</v>
      </c>
      <c r="L156">
        <v>1949.9625100000001</v>
      </c>
    </row>
    <row r="157" spans="1:12" x14ac:dyDescent="0.25">
      <c r="C157" t="s">
        <v>5808</v>
      </c>
      <c r="L157">
        <v>1805.5244645</v>
      </c>
    </row>
    <row r="158" spans="1:12" x14ac:dyDescent="0.25">
      <c r="D158" t="s">
        <v>5809</v>
      </c>
      <c r="E158" t="s">
        <v>10850</v>
      </c>
      <c r="F158" t="s">
        <v>45</v>
      </c>
      <c r="G158" t="s">
        <v>29</v>
      </c>
      <c r="H158" t="s">
        <v>2133</v>
      </c>
      <c r="I158" t="s">
        <v>2137</v>
      </c>
      <c r="J158" t="s">
        <v>5810</v>
      </c>
      <c r="K158" t="s">
        <v>2135</v>
      </c>
      <c r="L158">
        <v>1805.5244645</v>
      </c>
    </row>
    <row r="159" spans="1:12" x14ac:dyDescent="0.25">
      <c r="A159" t="s">
        <v>313</v>
      </c>
      <c r="L159" s="3">
        <v>5651.2925518000002</v>
      </c>
    </row>
    <row r="160" spans="1:12" x14ac:dyDescent="0.25">
      <c r="C160" t="s">
        <v>9384</v>
      </c>
      <c r="L160" s="3">
        <v>4252.6002856000005</v>
      </c>
    </row>
    <row r="161" spans="1:12" x14ac:dyDescent="0.25">
      <c r="D161" t="s">
        <v>9385</v>
      </c>
      <c r="E161" t="s">
        <v>10850</v>
      </c>
      <c r="F161" t="s">
        <v>313</v>
      </c>
      <c r="G161" t="s">
        <v>61</v>
      </c>
      <c r="H161" t="s">
        <v>110</v>
      </c>
      <c r="I161" t="s">
        <v>2163</v>
      </c>
      <c r="J161" t="s">
        <v>9386</v>
      </c>
      <c r="K161" t="s">
        <v>2135</v>
      </c>
      <c r="L161" s="3">
        <v>4252.6002856000005</v>
      </c>
    </row>
    <row r="162" spans="1:12" x14ac:dyDescent="0.25">
      <c r="C162" t="s">
        <v>10851</v>
      </c>
      <c r="L162">
        <v>1398.6922661999999</v>
      </c>
    </row>
    <row r="163" spans="1:12" x14ac:dyDescent="0.25">
      <c r="D163" t="s">
        <v>10852</v>
      </c>
      <c r="E163" t="s">
        <v>10850</v>
      </c>
      <c r="F163" t="s">
        <v>313</v>
      </c>
      <c r="G163" t="s">
        <v>50</v>
      </c>
      <c r="H163" t="s">
        <v>2146</v>
      </c>
      <c r="I163" t="s">
        <v>2144</v>
      </c>
      <c r="J163" t="s">
        <v>10853</v>
      </c>
      <c r="K163" t="s">
        <v>2135</v>
      </c>
      <c r="L163">
        <v>1398.6922661999999</v>
      </c>
    </row>
    <row r="164" spans="1:12" x14ac:dyDescent="0.25">
      <c r="A164" t="s">
        <v>173</v>
      </c>
      <c r="L164" s="3">
        <v>6022.6459938999997</v>
      </c>
    </row>
    <row r="165" spans="1:12" x14ac:dyDescent="0.25">
      <c r="C165" t="s">
        <v>2237</v>
      </c>
      <c r="L165">
        <v>1741.1972157999999</v>
      </c>
    </row>
    <row r="166" spans="1:12" x14ac:dyDescent="0.25">
      <c r="D166" t="s">
        <v>446</v>
      </c>
      <c r="E166" t="s">
        <v>10850</v>
      </c>
      <c r="F166" t="s">
        <v>173</v>
      </c>
      <c r="G166" t="s">
        <v>29</v>
      </c>
      <c r="H166" t="s">
        <v>63</v>
      </c>
      <c r="I166" t="s">
        <v>2167</v>
      </c>
      <c r="J166" t="s">
        <v>447</v>
      </c>
      <c r="K166" t="s">
        <v>18</v>
      </c>
      <c r="L166">
        <v>1741.1972157999999</v>
      </c>
    </row>
    <row r="167" spans="1:12" x14ac:dyDescent="0.25">
      <c r="C167" t="s">
        <v>2238</v>
      </c>
      <c r="L167" s="3">
        <v>2293.1911166999998</v>
      </c>
    </row>
    <row r="168" spans="1:12" x14ac:dyDescent="0.25">
      <c r="D168" t="s">
        <v>450</v>
      </c>
      <c r="E168" t="s">
        <v>10850</v>
      </c>
      <c r="F168" t="s">
        <v>173</v>
      </c>
      <c r="G168" t="s">
        <v>29</v>
      </c>
      <c r="H168" t="s">
        <v>57</v>
      </c>
      <c r="I168" t="s">
        <v>2163</v>
      </c>
      <c r="J168" t="s">
        <v>451</v>
      </c>
      <c r="K168" t="s">
        <v>2149</v>
      </c>
      <c r="L168" s="3">
        <v>2293.1911166999998</v>
      </c>
    </row>
    <row r="169" spans="1:12" x14ac:dyDescent="0.25">
      <c r="C169" t="s">
        <v>2239</v>
      </c>
      <c r="L169" s="3">
        <v>1988.2576614</v>
      </c>
    </row>
    <row r="170" spans="1:12" x14ac:dyDescent="0.25">
      <c r="D170" t="s">
        <v>1785</v>
      </c>
      <c r="E170" t="s">
        <v>10850</v>
      </c>
      <c r="F170" t="s">
        <v>173</v>
      </c>
      <c r="G170" t="s">
        <v>29</v>
      </c>
      <c r="H170" t="s">
        <v>48</v>
      </c>
      <c r="I170" t="s">
        <v>2167</v>
      </c>
      <c r="J170" t="s">
        <v>1786</v>
      </c>
      <c r="K170" t="s">
        <v>2149</v>
      </c>
      <c r="L170" s="3">
        <v>1988.2576614</v>
      </c>
    </row>
    <row r="171" spans="1:12" x14ac:dyDescent="0.25">
      <c r="A171" t="s">
        <v>72</v>
      </c>
      <c r="L171" s="3">
        <v>2341.5979091999998</v>
      </c>
    </row>
    <row r="172" spans="1:12" x14ac:dyDescent="0.25">
      <c r="C172" t="s">
        <v>9674</v>
      </c>
      <c r="L172" s="3">
        <v>2341.5979091999998</v>
      </c>
    </row>
    <row r="173" spans="1:12" x14ac:dyDescent="0.25">
      <c r="D173" t="s">
        <v>9675</v>
      </c>
      <c r="E173" t="s">
        <v>10850</v>
      </c>
      <c r="F173" t="s">
        <v>72</v>
      </c>
      <c r="G173" t="s">
        <v>29</v>
      </c>
      <c r="H173" t="s">
        <v>48</v>
      </c>
      <c r="I173" t="s">
        <v>2137</v>
      </c>
      <c r="J173" t="s">
        <v>9676</v>
      </c>
      <c r="K173" t="s">
        <v>2135</v>
      </c>
      <c r="L173" s="3">
        <v>2341.5979091999998</v>
      </c>
    </row>
    <row r="174" spans="1:12" x14ac:dyDescent="0.25">
      <c r="A174" t="s">
        <v>182</v>
      </c>
      <c r="L174" s="3">
        <v>3337.428312</v>
      </c>
    </row>
    <row r="175" spans="1:12" x14ac:dyDescent="0.25">
      <c r="C175" t="s">
        <v>9039</v>
      </c>
      <c r="L175">
        <v>1668.714156</v>
      </c>
    </row>
    <row r="176" spans="1:12" x14ac:dyDescent="0.25">
      <c r="D176" t="s">
        <v>9040</v>
      </c>
      <c r="E176" t="s">
        <v>10850</v>
      </c>
      <c r="F176" t="s">
        <v>182</v>
      </c>
      <c r="G176" t="s">
        <v>29</v>
      </c>
      <c r="H176" t="s">
        <v>2146</v>
      </c>
      <c r="I176" t="s">
        <v>2141</v>
      </c>
      <c r="J176" t="s">
        <v>9041</v>
      </c>
      <c r="K176" t="s">
        <v>2135</v>
      </c>
      <c r="L176">
        <v>1668.714156</v>
      </c>
    </row>
    <row r="177" spans="1:12" x14ac:dyDescent="0.25">
      <c r="C177" t="s">
        <v>9042</v>
      </c>
      <c r="L177">
        <v>1668.714156</v>
      </c>
    </row>
    <row r="178" spans="1:12" x14ac:dyDescent="0.25">
      <c r="D178" t="s">
        <v>9043</v>
      </c>
      <c r="E178" t="s">
        <v>10850</v>
      </c>
      <c r="F178" t="s">
        <v>182</v>
      </c>
      <c r="G178" t="s">
        <v>29</v>
      </c>
      <c r="H178" t="s">
        <v>2146</v>
      </c>
      <c r="I178" t="s">
        <v>2141</v>
      </c>
      <c r="J178" t="s">
        <v>9044</v>
      </c>
      <c r="K178" t="s">
        <v>2135</v>
      </c>
      <c r="L178">
        <v>1668.714156</v>
      </c>
    </row>
    <row r="179" spans="1:12" x14ac:dyDescent="0.25">
      <c r="A179" t="s">
        <v>323</v>
      </c>
      <c r="L179" s="3">
        <v>2002.4569872</v>
      </c>
    </row>
    <row r="180" spans="1:12" x14ac:dyDescent="0.25">
      <c r="C180" t="s">
        <v>6944</v>
      </c>
      <c r="L180" s="3">
        <v>2002.4569872</v>
      </c>
    </row>
    <row r="181" spans="1:12" x14ac:dyDescent="0.25">
      <c r="D181" t="s">
        <v>6945</v>
      </c>
      <c r="E181" t="s">
        <v>10854</v>
      </c>
      <c r="F181" t="s">
        <v>323</v>
      </c>
      <c r="G181" t="s">
        <v>50</v>
      </c>
      <c r="H181" t="s">
        <v>2146</v>
      </c>
      <c r="I181" t="s">
        <v>2141</v>
      </c>
      <c r="J181" t="s">
        <v>6946</v>
      </c>
      <c r="K181" t="s">
        <v>2135</v>
      </c>
      <c r="L181" s="3">
        <v>2002.4569872</v>
      </c>
    </row>
    <row r="182" spans="1:12" x14ac:dyDescent="0.25">
      <c r="A182" t="s">
        <v>235</v>
      </c>
      <c r="L182" s="3">
        <v>6175.2594088000005</v>
      </c>
    </row>
    <row r="183" spans="1:12" x14ac:dyDescent="0.25">
      <c r="C183" t="s">
        <v>7291</v>
      </c>
      <c r="L183" s="3">
        <v>2392.8797718000001</v>
      </c>
    </row>
    <row r="184" spans="1:12" x14ac:dyDescent="0.25">
      <c r="D184" t="s">
        <v>7292</v>
      </c>
      <c r="E184" t="s">
        <v>10854</v>
      </c>
      <c r="F184" t="s">
        <v>235</v>
      </c>
      <c r="G184" t="s">
        <v>61</v>
      </c>
      <c r="H184" t="s">
        <v>63</v>
      </c>
      <c r="I184" t="s">
        <v>2141</v>
      </c>
      <c r="J184" t="s">
        <v>7293</v>
      </c>
      <c r="K184" t="s">
        <v>2135</v>
      </c>
      <c r="L184" s="3">
        <v>2392.8797718000001</v>
      </c>
    </row>
    <row r="185" spans="1:12" x14ac:dyDescent="0.25">
      <c r="C185" t="s">
        <v>13280</v>
      </c>
      <c r="L185">
        <v>1557.4274289999998</v>
      </c>
    </row>
    <row r="186" spans="1:12" x14ac:dyDescent="0.25">
      <c r="D186" t="s">
        <v>13281</v>
      </c>
      <c r="E186" t="s">
        <v>2201</v>
      </c>
      <c r="F186" t="s">
        <v>235</v>
      </c>
      <c r="G186" t="s">
        <v>29</v>
      </c>
      <c r="H186" t="s">
        <v>2146</v>
      </c>
      <c r="I186" t="s">
        <v>2144</v>
      </c>
      <c r="J186" t="s">
        <v>13282</v>
      </c>
      <c r="K186" t="s">
        <v>2135</v>
      </c>
      <c r="L186">
        <v>1557.4274289999998</v>
      </c>
    </row>
    <row r="187" spans="1:12" x14ac:dyDescent="0.25">
      <c r="C187" t="s">
        <v>13283</v>
      </c>
      <c r="L187" s="3">
        <v>2224.9522079999997</v>
      </c>
    </row>
    <row r="188" spans="1:12" x14ac:dyDescent="0.25">
      <c r="D188" t="s">
        <v>13284</v>
      </c>
      <c r="E188" t="s">
        <v>2201</v>
      </c>
      <c r="F188" t="s">
        <v>235</v>
      </c>
      <c r="G188" t="s">
        <v>29</v>
      </c>
      <c r="H188" t="s">
        <v>2146</v>
      </c>
      <c r="I188" t="s">
        <v>2141</v>
      </c>
      <c r="J188" t="s">
        <v>13285</v>
      </c>
      <c r="K188" t="s">
        <v>2135</v>
      </c>
      <c r="L188" s="3">
        <v>2224.9522079999997</v>
      </c>
    </row>
    <row r="189" spans="1:12" x14ac:dyDescent="0.25">
      <c r="A189" t="s">
        <v>114</v>
      </c>
      <c r="L189" s="3">
        <v>4239.0855002999997</v>
      </c>
    </row>
    <row r="190" spans="1:12" x14ac:dyDescent="0.25">
      <c r="C190" t="s">
        <v>9677</v>
      </c>
      <c r="L190" s="3">
        <v>4239.0855002999997</v>
      </c>
    </row>
    <row r="191" spans="1:12" x14ac:dyDescent="0.25">
      <c r="D191" t="s">
        <v>9678</v>
      </c>
      <c r="E191" t="s">
        <v>10854</v>
      </c>
      <c r="F191" t="s">
        <v>114</v>
      </c>
      <c r="G191" t="s">
        <v>61</v>
      </c>
      <c r="H191" t="s">
        <v>57</v>
      </c>
      <c r="I191" t="s">
        <v>2162</v>
      </c>
      <c r="J191" t="s">
        <v>9679</v>
      </c>
      <c r="K191" t="s">
        <v>2135</v>
      </c>
      <c r="L191" s="3">
        <v>4239.0855002999997</v>
      </c>
    </row>
    <row r="192" spans="1:12" x14ac:dyDescent="0.25">
      <c r="A192" t="s">
        <v>485</v>
      </c>
      <c r="L192" s="3">
        <v>7744.8912170000003</v>
      </c>
    </row>
    <row r="193" spans="1:12" x14ac:dyDescent="0.25">
      <c r="C193" t="s">
        <v>2240</v>
      </c>
      <c r="L193">
        <v>1735.9947079999999</v>
      </c>
    </row>
    <row r="194" spans="1:12" x14ac:dyDescent="0.25">
      <c r="D194" t="s">
        <v>484</v>
      </c>
      <c r="E194" t="s">
        <v>10854</v>
      </c>
      <c r="F194" t="s">
        <v>485</v>
      </c>
      <c r="G194" t="s">
        <v>29</v>
      </c>
      <c r="H194" t="s">
        <v>25</v>
      </c>
      <c r="I194" t="s">
        <v>2137</v>
      </c>
      <c r="J194" t="s">
        <v>486</v>
      </c>
      <c r="K194" t="s">
        <v>2149</v>
      </c>
      <c r="L194">
        <v>1735.9947079999999</v>
      </c>
    </row>
    <row r="195" spans="1:12" x14ac:dyDescent="0.25">
      <c r="C195" t="s">
        <v>2241</v>
      </c>
      <c r="L195">
        <v>1735.9947079999999</v>
      </c>
    </row>
    <row r="196" spans="1:12" x14ac:dyDescent="0.25">
      <c r="D196" t="s">
        <v>769</v>
      </c>
      <c r="E196" t="s">
        <v>10854</v>
      </c>
      <c r="F196" t="s">
        <v>485</v>
      </c>
      <c r="G196" t="s">
        <v>29</v>
      </c>
      <c r="H196" t="s">
        <v>25</v>
      </c>
      <c r="I196" t="s">
        <v>2137</v>
      </c>
      <c r="J196" t="s">
        <v>770</v>
      </c>
      <c r="K196" t="s">
        <v>2149</v>
      </c>
      <c r="L196">
        <v>1735.9947079999999</v>
      </c>
    </row>
    <row r="197" spans="1:12" x14ac:dyDescent="0.25">
      <c r="C197" t="s">
        <v>6667</v>
      </c>
      <c r="L197" s="3">
        <v>4272.901801</v>
      </c>
    </row>
    <row r="198" spans="1:12" x14ac:dyDescent="0.25">
      <c r="D198" t="s">
        <v>6668</v>
      </c>
      <c r="E198" t="s">
        <v>10854</v>
      </c>
      <c r="F198" t="s">
        <v>485</v>
      </c>
      <c r="G198" t="s">
        <v>100</v>
      </c>
      <c r="H198" t="s">
        <v>2133</v>
      </c>
      <c r="I198" t="s">
        <v>2137</v>
      </c>
      <c r="J198" t="s">
        <v>6669</v>
      </c>
      <c r="K198" t="s">
        <v>2135</v>
      </c>
      <c r="L198" s="3">
        <v>4272.901801</v>
      </c>
    </row>
    <row r="199" spans="1:12" x14ac:dyDescent="0.25">
      <c r="A199" t="s">
        <v>558</v>
      </c>
      <c r="L199" s="3">
        <v>9136.5620534999998</v>
      </c>
    </row>
    <row r="200" spans="1:12" x14ac:dyDescent="0.25">
      <c r="C200" t="s">
        <v>3293</v>
      </c>
      <c r="L200" s="3">
        <v>3599.1770409000001</v>
      </c>
    </row>
    <row r="201" spans="1:12" x14ac:dyDescent="0.25">
      <c r="D201" t="s">
        <v>3294</v>
      </c>
      <c r="E201" t="s">
        <v>10854</v>
      </c>
      <c r="F201" t="s">
        <v>558</v>
      </c>
      <c r="G201" t="s">
        <v>106</v>
      </c>
      <c r="H201" t="s">
        <v>63</v>
      </c>
      <c r="I201" t="s">
        <v>2167</v>
      </c>
      <c r="J201" t="s">
        <v>3295</v>
      </c>
      <c r="K201" t="s">
        <v>2135</v>
      </c>
      <c r="L201" s="3">
        <v>3599.1770409000001</v>
      </c>
    </row>
    <row r="202" spans="1:12" x14ac:dyDescent="0.25">
      <c r="C202" t="s">
        <v>3296</v>
      </c>
      <c r="L202" s="3">
        <v>2666.0701062000003</v>
      </c>
    </row>
    <row r="203" spans="1:12" x14ac:dyDescent="0.25">
      <c r="D203" t="s">
        <v>3297</v>
      </c>
      <c r="E203" t="s">
        <v>10854</v>
      </c>
      <c r="F203" t="s">
        <v>558</v>
      </c>
      <c r="G203" t="s">
        <v>106</v>
      </c>
      <c r="H203" t="s">
        <v>63</v>
      </c>
      <c r="I203" t="s">
        <v>2141</v>
      </c>
      <c r="J203" t="s">
        <v>3298</v>
      </c>
      <c r="K203" t="s">
        <v>2135</v>
      </c>
      <c r="L203" s="3">
        <v>2666.0701062000003</v>
      </c>
    </row>
    <row r="204" spans="1:12" x14ac:dyDescent="0.25">
      <c r="C204" t="s">
        <v>5811</v>
      </c>
      <c r="L204" s="3">
        <v>2871.3149063999999</v>
      </c>
    </row>
    <row r="205" spans="1:12" x14ac:dyDescent="0.25">
      <c r="D205" t="s">
        <v>5812</v>
      </c>
      <c r="E205" t="s">
        <v>10854</v>
      </c>
      <c r="F205" t="s">
        <v>558</v>
      </c>
      <c r="G205" t="s">
        <v>106</v>
      </c>
      <c r="H205" t="s">
        <v>2133</v>
      </c>
      <c r="I205" t="s">
        <v>2156</v>
      </c>
      <c r="J205" t="s">
        <v>5813</v>
      </c>
      <c r="K205" t="s">
        <v>2135</v>
      </c>
      <c r="L205" s="3">
        <v>2871.3149063999999</v>
      </c>
    </row>
    <row r="206" spans="1:12" x14ac:dyDescent="0.25">
      <c r="A206" t="s">
        <v>236</v>
      </c>
      <c r="L206" s="3">
        <v>13914.1853443</v>
      </c>
    </row>
    <row r="207" spans="1:12" x14ac:dyDescent="0.25">
      <c r="C207" t="s">
        <v>2242</v>
      </c>
      <c r="L207">
        <v>1601.9421197999998</v>
      </c>
    </row>
    <row r="208" spans="1:12" x14ac:dyDescent="0.25">
      <c r="D208" t="s">
        <v>1191</v>
      </c>
      <c r="E208" t="s">
        <v>10854</v>
      </c>
      <c r="F208" t="s">
        <v>236</v>
      </c>
      <c r="G208" t="s">
        <v>50</v>
      </c>
      <c r="H208" t="s">
        <v>17</v>
      </c>
      <c r="I208" t="s">
        <v>2141</v>
      </c>
      <c r="J208" t="s">
        <v>1192</v>
      </c>
      <c r="K208" t="s">
        <v>18</v>
      </c>
      <c r="L208">
        <v>1601.9421197999998</v>
      </c>
    </row>
    <row r="209" spans="1:12" x14ac:dyDescent="0.25">
      <c r="C209" t="s">
        <v>2243</v>
      </c>
      <c r="L209" s="3">
        <v>2162.6394642</v>
      </c>
    </row>
    <row r="210" spans="1:12" x14ac:dyDescent="0.25">
      <c r="D210" t="s">
        <v>1194</v>
      </c>
      <c r="E210" t="s">
        <v>10854</v>
      </c>
      <c r="F210" t="s">
        <v>236</v>
      </c>
      <c r="G210" t="s">
        <v>50</v>
      </c>
      <c r="H210" t="s">
        <v>17</v>
      </c>
      <c r="I210" t="s">
        <v>2167</v>
      </c>
      <c r="J210" t="s">
        <v>4877</v>
      </c>
      <c r="K210" t="s">
        <v>18</v>
      </c>
      <c r="L210" s="3">
        <v>2162.6394642</v>
      </c>
    </row>
    <row r="211" spans="1:12" x14ac:dyDescent="0.25">
      <c r="C211" t="s">
        <v>2244</v>
      </c>
      <c r="L211" s="3">
        <v>2162.6394642</v>
      </c>
    </row>
    <row r="212" spans="1:12" x14ac:dyDescent="0.25">
      <c r="D212" t="s">
        <v>1196</v>
      </c>
      <c r="E212" t="s">
        <v>10854</v>
      </c>
      <c r="F212" t="s">
        <v>236</v>
      </c>
      <c r="G212" t="s">
        <v>50</v>
      </c>
      <c r="H212" t="s">
        <v>17</v>
      </c>
      <c r="I212" t="s">
        <v>2134</v>
      </c>
      <c r="J212" t="s">
        <v>4878</v>
      </c>
      <c r="K212" t="s">
        <v>18</v>
      </c>
      <c r="L212" s="3">
        <v>2162.6394642</v>
      </c>
    </row>
    <row r="213" spans="1:12" x14ac:dyDescent="0.25">
      <c r="C213" t="s">
        <v>2245</v>
      </c>
      <c r="L213">
        <v>1121.3946888</v>
      </c>
    </row>
    <row r="214" spans="1:12" x14ac:dyDescent="0.25">
      <c r="D214" t="s">
        <v>1304</v>
      </c>
      <c r="E214" t="s">
        <v>10854</v>
      </c>
      <c r="F214" t="s">
        <v>236</v>
      </c>
      <c r="G214" t="s">
        <v>50</v>
      </c>
      <c r="H214" t="s">
        <v>17</v>
      </c>
      <c r="I214" t="s">
        <v>2246</v>
      </c>
      <c r="J214" t="s">
        <v>1305</v>
      </c>
      <c r="K214" t="s">
        <v>18</v>
      </c>
      <c r="L214">
        <v>1121.3946888</v>
      </c>
    </row>
    <row r="215" spans="1:12" x14ac:dyDescent="0.25">
      <c r="C215" t="s">
        <v>2247</v>
      </c>
      <c r="L215" s="3">
        <v>2392.7428637000003</v>
      </c>
    </row>
    <row r="216" spans="1:12" x14ac:dyDescent="0.25">
      <c r="D216" t="s">
        <v>1575</v>
      </c>
      <c r="E216" t="s">
        <v>10854</v>
      </c>
      <c r="F216" t="s">
        <v>236</v>
      </c>
      <c r="G216" t="s">
        <v>61</v>
      </c>
      <c r="H216" t="s">
        <v>63</v>
      </c>
      <c r="I216" t="s">
        <v>2137</v>
      </c>
      <c r="J216" t="s">
        <v>1576</v>
      </c>
      <c r="K216" t="s">
        <v>18</v>
      </c>
      <c r="L216" s="3">
        <v>2392.7428637000003</v>
      </c>
    </row>
    <row r="217" spans="1:12" x14ac:dyDescent="0.25">
      <c r="C217" t="s">
        <v>2248</v>
      </c>
      <c r="L217">
        <v>1507.2603895</v>
      </c>
    </row>
    <row r="218" spans="1:12" x14ac:dyDescent="0.25">
      <c r="D218" t="s">
        <v>1958</v>
      </c>
      <c r="E218" t="s">
        <v>10854</v>
      </c>
      <c r="F218" t="s">
        <v>236</v>
      </c>
      <c r="G218" t="s">
        <v>29</v>
      </c>
      <c r="H218" t="s">
        <v>188</v>
      </c>
      <c r="I218" t="s">
        <v>2141</v>
      </c>
      <c r="J218" t="s">
        <v>1959</v>
      </c>
      <c r="K218" t="s">
        <v>2149</v>
      </c>
      <c r="L218">
        <v>1507.2603895</v>
      </c>
    </row>
    <row r="219" spans="1:12" x14ac:dyDescent="0.25">
      <c r="C219" t="s">
        <v>2249</v>
      </c>
      <c r="L219">
        <v>1507.2603895</v>
      </c>
    </row>
    <row r="220" spans="1:12" x14ac:dyDescent="0.25">
      <c r="D220" t="s">
        <v>1961</v>
      </c>
      <c r="E220" t="s">
        <v>10854</v>
      </c>
      <c r="F220" t="s">
        <v>236</v>
      </c>
      <c r="G220" t="s">
        <v>29</v>
      </c>
      <c r="H220" t="s">
        <v>188</v>
      </c>
      <c r="I220" t="s">
        <v>2141</v>
      </c>
      <c r="J220" t="s">
        <v>1962</v>
      </c>
      <c r="K220" t="s">
        <v>2149</v>
      </c>
      <c r="L220">
        <v>1507.2603895</v>
      </c>
    </row>
    <row r="221" spans="1:12" x14ac:dyDescent="0.25">
      <c r="C221" t="s">
        <v>6670</v>
      </c>
      <c r="L221">
        <v>1458.3059645999999</v>
      </c>
    </row>
    <row r="222" spans="1:12" x14ac:dyDescent="0.25">
      <c r="D222" t="s">
        <v>6671</v>
      </c>
      <c r="E222" t="s">
        <v>10854</v>
      </c>
      <c r="F222" t="s">
        <v>236</v>
      </c>
      <c r="G222" t="s">
        <v>50</v>
      </c>
      <c r="H222" t="s">
        <v>2164</v>
      </c>
      <c r="I222" t="s">
        <v>2246</v>
      </c>
      <c r="J222" t="s">
        <v>6672</v>
      </c>
      <c r="K222" t="s">
        <v>2135</v>
      </c>
      <c r="L222">
        <v>1458.3059645999999</v>
      </c>
    </row>
    <row r="223" spans="1:12" x14ac:dyDescent="0.25">
      <c r="A223" t="s">
        <v>33</v>
      </c>
      <c r="L223" s="3">
        <v>17053.331610899997</v>
      </c>
    </row>
    <row r="224" spans="1:12" x14ac:dyDescent="0.25">
      <c r="C224" t="s">
        <v>2250</v>
      </c>
      <c r="L224" s="3">
        <v>2392.7428637000003</v>
      </c>
    </row>
    <row r="225" spans="1:12" x14ac:dyDescent="0.25">
      <c r="D225" t="s">
        <v>1278</v>
      </c>
      <c r="E225" t="s">
        <v>10854</v>
      </c>
      <c r="F225" t="s">
        <v>33</v>
      </c>
      <c r="G225" t="s">
        <v>61</v>
      </c>
      <c r="H225" t="s">
        <v>63</v>
      </c>
      <c r="I225" t="s">
        <v>2137</v>
      </c>
      <c r="J225" t="s">
        <v>1279</v>
      </c>
      <c r="K225" t="s">
        <v>18</v>
      </c>
      <c r="L225" s="3">
        <v>2392.7428637000003</v>
      </c>
    </row>
    <row r="226" spans="1:12" x14ac:dyDescent="0.25">
      <c r="C226" t="s">
        <v>3299</v>
      </c>
      <c r="L226" s="3">
        <v>2313.8251231999998</v>
      </c>
    </row>
    <row r="227" spans="1:12" x14ac:dyDescent="0.25">
      <c r="D227" t="s">
        <v>2995</v>
      </c>
      <c r="E227" t="s">
        <v>10854</v>
      </c>
      <c r="F227" t="s">
        <v>33</v>
      </c>
      <c r="G227" t="s">
        <v>122</v>
      </c>
      <c r="H227" t="s">
        <v>2146</v>
      </c>
      <c r="I227" t="s">
        <v>2156</v>
      </c>
      <c r="J227" t="s">
        <v>2996</v>
      </c>
      <c r="K227" t="s">
        <v>2135</v>
      </c>
      <c r="L227" s="3">
        <v>2313.8251231999998</v>
      </c>
    </row>
    <row r="228" spans="1:12" x14ac:dyDescent="0.25">
      <c r="C228" t="s">
        <v>3300</v>
      </c>
      <c r="L228" s="3">
        <v>2962.3783512</v>
      </c>
    </row>
    <row r="229" spans="1:12" x14ac:dyDescent="0.25">
      <c r="D229" t="s">
        <v>2992</v>
      </c>
      <c r="E229" t="s">
        <v>10854</v>
      </c>
      <c r="F229" t="s">
        <v>33</v>
      </c>
      <c r="G229" t="s">
        <v>122</v>
      </c>
      <c r="H229" t="s">
        <v>63</v>
      </c>
      <c r="I229" t="s">
        <v>2137</v>
      </c>
      <c r="J229" t="s">
        <v>2993</v>
      </c>
      <c r="K229" t="s">
        <v>2135</v>
      </c>
      <c r="L229" s="3">
        <v>2962.3783512</v>
      </c>
    </row>
    <row r="230" spans="1:12" x14ac:dyDescent="0.25">
      <c r="C230" t="s">
        <v>3961</v>
      </c>
      <c r="L230" s="3">
        <v>2233.2449271999999</v>
      </c>
    </row>
    <row r="231" spans="1:12" x14ac:dyDescent="0.25">
      <c r="D231" t="s">
        <v>3962</v>
      </c>
      <c r="E231" t="s">
        <v>10854</v>
      </c>
      <c r="F231" t="s">
        <v>33</v>
      </c>
      <c r="G231" t="s">
        <v>61</v>
      </c>
      <c r="H231" t="s">
        <v>63</v>
      </c>
      <c r="I231" t="s">
        <v>2141</v>
      </c>
      <c r="J231" t="s">
        <v>3963</v>
      </c>
      <c r="K231" t="s">
        <v>2135</v>
      </c>
      <c r="L231" s="3">
        <v>2233.2449271999999</v>
      </c>
    </row>
    <row r="232" spans="1:12" x14ac:dyDescent="0.25">
      <c r="C232" t="s">
        <v>9387</v>
      </c>
      <c r="L232" s="3">
        <v>2503.071234</v>
      </c>
    </row>
    <row r="233" spans="1:12" x14ac:dyDescent="0.25">
      <c r="D233" t="s">
        <v>9388</v>
      </c>
      <c r="E233" t="s">
        <v>10854</v>
      </c>
      <c r="F233" t="s">
        <v>33</v>
      </c>
      <c r="G233" t="s">
        <v>50</v>
      </c>
      <c r="H233" t="s">
        <v>2146</v>
      </c>
      <c r="I233" t="s">
        <v>2137</v>
      </c>
      <c r="J233" t="s">
        <v>9389</v>
      </c>
      <c r="K233" t="s">
        <v>2135</v>
      </c>
      <c r="L233" s="3">
        <v>2503.071234</v>
      </c>
    </row>
    <row r="234" spans="1:12" x14ac:dyDescent="0.25">
      <c r="C234" t="s">
        <v>10855</v>
      </c>
      <c r="L234" s="3">
        <v>2512.0680520000001</v>
      </c>
    </row>
    <row r="235" spans="1:12" x14ac:dyDescent="0.25">
      <c r="D235" t="s">
        <v>10856</v>
      </c>
      <c r="E235" t="s">
        <v>10854</v>
      </c>
      <c r="F235" t="s">
        <v>33</v>
      </c>
      <c r="G235" t="s">
        <v>29</v>
      </c>
      <c r="H235" t="s">
        <v>188</v>
      </c>
      <c r="I235" t="s">
        <v>2137</v>
      </c>
      <c r="J235" t="s">
        <v>10857</v>
      </c>
      <c r="K235" t="s">
        <v>2135</v>
      </c>
      <c r="L235" s="3">
        <v>2512.0680520000001</v>
      </c>
    </row>
    <row r="236" spans="1:12" x14ac:dyDescent="0.25">
      <c r="C236" t="s">
        <v>10858</v>
      </c>
      <c r="L236" s="3">
        <v>2136.0010595999997</v>
      </c>
    </row>
    <row r="237" spans="1:12" x14ac:dyDescent="0.25">
      <c r="D237" t="s">
        <v>10859</v>
      </c>
      <c r="E237" t="s">
        <v>10854</v>
      </c>
      <c r="F237" t="s">
        <v>33</v>
      </c>
      <c r="G237" t="s">
        <v>50</v>
      </c>
      <c r="H237" t="s">
        <v>2146</v>
      </c>
      <c r="I237" t="s">
        <v>2156</v>
      </c>
      <c r="J237" t="s">
        <v>10860</v>
      </c>
      <c r="K237" t="s">
        <v>2135</v>
      </c>
      <c r="L237" s="3">
        <v>2136.0010595999997</v>
      </c>
    </row>
    <row r="238" spans="1:12" x14ac:dyDescent="0.25">
      <c r="A238" t="s">
        <v>155</v>
      </c>
      <c r="L238" s="3">
        <v>11727.684754100001</v>
      </c>
    </row>
    <row r="239" spans="1:12" x14ac:dyDescent="0.25">
      <c r="C239" t="s">
        <v>2251</v>
      </c>
      <c r="L239">
        <v>1709.1020455</v>
      </c>
    </row>
    <row r="240" spans="1:12" x14ac:dyDescent="0.25">
      <c r="D240" t="s">
        <v>1087</v>
      </c>
      <c r="E240" t="s">
        <v>10854</v>
      </c>
      <c r="F240" t="s">
        <v>155</v>
      </c>
      <c r="G240" t="s">
        <v>29</v>
      </c>
      <c r="H240" t="s">
        <v>63</v>
      </c>
      <c r="I240" t="s">
        <v>2137</v>
      </c>
      <c r="J240" t="s">
        <v>1088</v>
      </c>
      <c r="K240" t="s">
        <v>18</v>
      </c>
      <c r="L240">
        <v>1709.1020455</v>
      </c>
    </row>
    <row r="241" spans="1:12" x14ac:dyDescent="0.25">
      <c r="C241" t="s">
        <v>2252</v>
      </c>
      <c r="L241">
        <v>1845.8145625</v>
      </c>
    </row>
    <row r="242" spans="1:12" x14ac:dyDescent="0.25">
      <c r="D242" t="s">
        <v>1651</v>
      </c>
      <c r="E242" t="s">
        <v>10854</v>
      </c>
      <c r="F242" t="s">
        <v>155</v>
      </c>
      <c r="G242" t="s">
        <v>29</v>
      </c>
      <c r="H242" t="s">
        <v>63</v>
      </c>
      <c r="I242" t="s">
        <v>2167</v>
      </c>
      <c r="J242" t="s">
        <v>4879</v>
      </c>
      <c r="K242" t="s">
        <v>18</v>
      </c>
      <c r="L242">
        <v>1845.8145625</v>
      </c>
    </row>
    <row r="243" spans="1:12" x14ac:dyDescent="0.25">
      <c r="C243" t="s">
        <v>2253</v>
      </c>
      <c r="L243">
        <v>1334.9517664999998</v>
      </c>
    </row>
    <row r="244" spans="1:12" x14ac:dyDescent="0.25">
      <c r="D244" t="s">
        <v>1653</v>
      </c>
      <c r="E244" t="s">
        <v>10854</v>
      </c>
      <c r="F244" t="s">
        <v>155</v>
      </c>
      <c r="G244" t="s">
        <v>29</v>
      </c>
      <c r="H244" t="s">
        <v>17</v>
      </c>
      <c r="I244" t="s">
        <v>2141</v>
      </c>
      <c r="J244" t="s">
        <v>4880</v>
      </c>
      <c r="K244" t="s">
        <v>18</v>
      </c>
      <c r="L244">
        <v>1334.9517664999998</v>
      </c>
    </row>
    <row r="245" spans="1:12" x14ac:dyDescent="0.25">
      <c r="C245" t="s">
        <v>5814</v>
      </c>
      <c r="L245" s="3">
        <v>3391.2918702000002</v>
      </c>
    </row>
    <row r="246" spans="1:12" x14ac:dyDescent="0.25">
      <c r="D246" t="s">
        <v>5815</v>
      </c>
      <c r="E246" t="s">
        <v>10854</v>
      </c>
      <c r="F246" t="s">
        <v>155</v>
      </c>
      <c r="G246" t="s">
        <v>50</v>
      </c>
      <c r="H246" t="s">
        <v>57</v>
      </c>
      <c r="I246" t="s">
        <v>2162</v>
      </c>
      <c r="J246" t="s">
        <v>5816</v>
      </c>
      <c r="K246" t="s">
        <v>2135</v>
      </c>
      <c r="L246" s="3">
        <v>3391.2918702000002</v>
      </c>
    </row>
    <row r="247" spans="1:12" x14ac:dyDescent="0.25">
      <c r="C247" t="s">
        <v>5817</v>
      </c>
      <c r="L247" s="3">
        <v>3446.5245094000002</v>
      </c>
    </row>
    <row r="248" spans="1:12" x14ac:dyDescent="0.25">
      <c r="D248" t="s">
        <v>5818</v>
      </c>
      <c r="E248" t="s">
        <v>10854</v>
      </c>
      <c r="F248" t="s">
        <v>155</v>
      </c>
      <c r="G248" t="s">
        <v>61</v>
      </c>
      <c r="H248" t="s">
        <v>188</v>
      </c>
      <c r="I248" t="s">
        <v>2152</v>
      </c>
      <c r="J248" t="s">
        <v>5819</v>
      </c>
      <c r="K248" t="s">
        <v>2135</v>
      </c>
      <c r="L248" s="3">
        <v>3446.5245094000002</v>
      </c>
    </row>
    <row r="249" spans="1:12" x14ac:dyDescent="0.25">
      <c r="A249" t="s">
        <v>84</v>
      </c>
      <c r="L249" s="3">
        <v>13711.815614199999</v>
      </c>
    </row>
    <row r="250" spans="1:12" x14ac:dyDescent="0.25">
      <c r="C250" t="s">
        <v>2254</v>
      </c>
      <c r="L250">
        <v>1845.8145625</v>
      </c>
    </row>
    <row r="251" spans="1:12" x14ac:dyDescent="0.25">
      <c r="D251" t="s">
        <v>534</v>
      </c>
      <c r="E251" t="s">
        <v>10854</v>
      </c>
      <c r="F251" t="s">
        <v>84</v>
      </c>
      <c r="G251" t="s">
        <v>29</v>
      </c>
      <c r="H251" t="s">
        <v>63</v>
      </c>
      <c r="I251" t="s">
        <v>2167</v>
      </c>
      <c r="J251" t="s">
        <v>535</v>
      </c>
      <c r="K251" t="s">
        <v>18</v>
      </c>
      <c r="L251">
        <v>1845.8145625</v>
      </c>
    </row>
    <row r="252" spans="1:12" x14ac:dyDescent="0.25">
      <c r="C252" t="s">
        <v>2255</v>
      </c>
      <c r="L252" s="3">
        <v>2002.4569872</v>
      </c>
    </row>
    <row r="253" spans="1:12" x14ac:dyDescent="0.25">
      <c r="D253" t="s">
        <v>961</v>
      </c>
      <c r="E253" t="s">
        <v>10854</v>
      </c>
      <c r="F253" t="s">
        <v>84</v>
      </c>
      <c r="G253" t="s">
        <v>50</v>
      </c>
      <c r="H253" t="s">
        <v>17</v>
      </c>
      <c r="I253" t="s">
        <v>2137</v>
      </c>
      <c r="J253" t="s">
        <v>962</v>
      </c>
      <c r="K253" t="s">
        <v>18</v>
      </c>
      <c r="L253" s="3">
        <v>2002.4569872</v>
      </c>
    </row>
    <row r="254" spans="1:12" x14ac:dyDescent="0.25">
      <c r="C254" t="s">
        <v>2256</v>
      </c>
      <c r="L254">
        <v>1640.7849035999998</v>
      </c>
    </row>
    <row r="255" spans="1:12" x14ac:dyDescent="0.25">
      <c r="D255" t="s">
        <v>1008</v>
      </c>
      <c r="E255" t="s">
        <v>10854</v>
      </c>
      <c r="F255" t="s">
        <v>84</v>
      </c>
      <c r="G255" t="s">
        <v>50</v>
      </c>
      <c r="H255" t="s">
        <v>63</v>
      </c>
      <c r="I255" t="s">
        <v>2141</v>
      </c>
      <c r="J255" t="s">
        <v>1009</v>
      </c>
      <c r="K255" t="s">
        <v>18</v>
      </c>
      <c r="L255">
        <v>1640.7849035999998</v>
      </c>
    </row>
    <row r="256" spans="1:12" x14ac:dyDescent="0.25">
      <c r="C256" t="s">
        <v>2257</v>
      </c>
      <c r="L256">
        <v>1845.8145625</v>
      </c>
    </row>
    <row r="257" spans="1:12" x14ac:dyDescent="0.25">
      <c r="D257" t="s">
        <v>1082</v>
      </c>
      <c r="E257" t="s">
        <v>10854</v>
      </c>
      <c r="F257" t="s">
        <v>84</v>
      </c>
      <c r="G257" t="s">
        <v>29</v>
      </c>
      <c r="H257" t="s">
        <v>63</v>
      </c>
      <c r="I257" t="s">
        <v>2167</v>
      </c>
      <c r="J257" t="s">
        <v>1083</v>
      </c>
      <c r="K257" t="s">
        <v>18</v>
      </c>
      <c r="L257">
        <v>1845.8145625</v>
      </c>
    </row>
    <row r="258" spans="1:12" x14ac:dyDescent="0.25">
      <c r="C258" t="s">
        <v>2258</v>
      </c>
      <c r="L258">
        <v>1334.9517664999998</v>
      </c>
    </row>
    <row r="259" spans="1:12" x14ac:dyDescent="0.25">
      <c r="D259" t="s">
        <v>1281</v>
      </c>
      <c r="E259" t="s">
        <v>10854</v>
      </c>
      <c r="F259" t="s">
        <v>84</v>
      </c>
      <c r="G259" t="s">
        <v>29</v>
      </c>
      <c r="H259" t="s">
        <v>17</v>
      </c>
      <c r="I259" t="s">
        <v>2141</v>
      </c>
      <c r="J259" t="s">
        <v>1282</v>
      </c>
      <c r="K259" t="s">
        <v>18</v>
      </c>
      <c r="L259">
        <v>1334.9517664999998</v>
      </c>
    </row>
    <row r="260" spans="1:12" x14ac:dyDescent="0.25">
      <c r="C260" t="s">
        <v>3964</v>
      </c>
      <c r="L260">
        <v>1481.1500589999998</v>
      </c>
    </row>
    <row r="261" spans="1:12" x14ac:dyDescent="0.25">
      <c r="D261" t="s">
        <v>3840</v>
      </c>
      <c r="E261" t="s">
        <v>10854</v>
      </c>
      <c r="F261" t="s">
        <v>84</v>
      </c>
      <c r="G261" t="s">
        <v>29</v>
      </c>
      <c r="H261" t="s">
        <v>63</v>
      </c>
      <c r="I261" t="s">
        <v>2141</v>
      </c>
      <c r="J261" t="s">
        <v>3965</v>
      </c>
      <c r="K261" t="s">
        <v>2135</v>
      </c>
      <c r="L261">
        <v>1481.1500589999998</v>
      </c>
    </row>
    <row r="262" spans="1:12" x14ac:dyDescent="0.25">
      <c r="C262" t="s">
        <v>9680</v>
      </c>
      <c r="L262" s="3">
        <v>3560.8427729</v>
      </c>
    </row>
    <row r="263" spans="1:12" x14ac:dyDescent="0.25">
      <c r="D263" t="s">
        <v>9681</v>
      </c>
      <c r="E263" t="s">
        <v>10854</v>
      </c>
      <c r="F263" t="s">
        <v>84</v>
      </c>
      <c r="G263" t="s">
        <v>61</v>
      </c>
      <c r="H263" t="s">
        <v>188</v>
      </c>
      <c r="I263" t="s">
        <v>2167</v>
      </c>
      <c r="J263" t="s">
        <v>9682</v>
      </c>
      <c r="K263" t="s">
        <v>2135</v>
      </c>
      <c r="L263" s="3">
        <v>3560.8427729</v>
      </c>
    </row>
    <row r="264" spans="1:12" x14ac:dyDescent="0.25">
      <c r="A264" t="s">
        <v>93</v>
      </c>
      <c r="L264" s="3">
        <v>2162.6394642</v>
      </c>
    </row>
    <row r="265" spans="1:12" x14ac:dyDescent="0.25">
      <c r="C265" t="s">
        <v>2259</v>
      </c>
      <c r="L265" s="3">
        <v>2162.6394642</v>
      </c>
    </row>
    <row r="266" spans="1:12" x14ac:dyDescent="0.25">
      <c r="D266" t="s">
        <v>1005</v>
      </c>
      <c r="E266" t="s">
        <v>10861</v>
      </c>
      <c r="F266" t="s">
        <v>93</v>
      </c>
      <c r="G266" t="s">
        <v>50</v>
      </c>
      <c r="H266" t="s">
        <v>17</v>
      </c>
      <c r="I266" t="s">
        <v>2134</v>
      </c>
      <c r="J266" t="s">
        <v>1006</v>
      </c>
      <c r="K266" t="s">
        <v>18</v>
      </c>
      <c r="L266" s="3">
        <v>2162.6394642</v>
      </c>
    </row>
    <row r="267" spans="1:12" x14ac:dyDescent="0.25">
      <c r="A267" t="s">
        <v>538</v>
      </c>
      <c r="L267" s="3">
        <v>6620.3280836000004</v>
      </c>
    </row>
    <row r="268" spans="1:12" x14ac:dyDescent="0.25">
      <c r="C268" t="s">
        <v>2260</v>
      </c>
      <c r="L268">
        <v>1640.7849035999998</v>
      </c>
    </row>
    <row r="269" spans="1:12" x14ac:dyDescent="0.25">
      <c r="D269" t="s">
        <v>537</v>
      </c>
      <c r="E269" t="s">
        <v>10861</v>
      </c>
      <c r="F269" t="s">
        <v>538</v>
      </c>
      <c r="G269" t="s">
        <v>50</v>
      </c>
      <c r="H269" t="s">
        <v>63</v>
      </c>
      <c r="I269" t="s">
        <v>2141</v>
      </c>
      <c r="J269" t="s">
        <v>3966</v>
      </c>
      <c r="K269" t="s">
        <v>18</v>
      </c>
      <c r="L269">
        <v>1640.7849035999998</v>
      </c>
    </row>
    <row r="270" spans="1:12" x14ac:dyDescent="0.25">
      <c r="C270" t="s">
        <v>5820</v>
      </c>
      <c r="L270" s="3">
        <v>2826.0765584999999</v>
      </c>
    </row>
    <row r="271" spans="1:12" x14ac:dyDescent="0.25">
      <c r="D271" t="s">
        <v>5821</v>
      </c>
      <c r="E271" t="s">
        <v>10861</v>
      </c>
      <c r="F271" t="s">
        <v>538</v>
      </c>
      <c r="G271" t="s">
        <v>29</v>
      </c>
      <c r="H271" t="s">
        <v>57</v>
      </c>
      <c r="I271" t="s">
        <v>2163</v>
      </c>
      <c r="J271" t="s">
        <v>5822</v>
      </c>
      <c r="K271" t="s">
        <v>2135</v>
      </c>
      <c r="L271" s="3">
        <v>2826.0765584999999</v>
      </c>
    </row>
    <row r="272" spans="1:12" x14ac:dyDescent="0.25">
      <c r="C272" t="s">
        <v>5823</v>
      </c>
      <c r="L272" s="3">
        <v>2153.4666214999997</v>
      </c>
    </row>
    <row r="273" spans="1:12" x14ac:dyDescent="0.25">
      <c r="D273" t="s">
        <v>5824</v>
      </c>
      <c r="E273" t="s">
        <v>10861</v>
      </c>
      <c r="F273" t="s">
        <v>538</v>
      </c>
      <c r="G273" t="s">
        <v>29</v>
      </c>
      <c r="H273" t="s">
        <v>63</v>
      </c>
      <c r="I273" t="s">
        <v>2167</v>
      </c>
      <c r="J273" t="s">
        <v>5825</v>
      </c>
      <c r="K273" t="s">
        <v>2135</v>
      </c>
      <c r="L273" s="3">
        <v>2153.4666214999997</v>
      </c>
    </row>
    <row r="274" spans="1:12" x14ac:dyDescent="0.25">
      <c r="A274" t="s">
        <v>156</v>
      </c>
      <c r="L274" s="3">
        <v>3737.8258295999999</v>
      </c>
    </row>
    <row r="275" spans="1:12" x14ac:dyDescent="0.25">
      <c r="C275" t="s">
        <v>5826</v>
      </c>
      <c r="L275">
        <v>1868.9129148</v>
      </c>
    </row>
    <row r="276" spans="1:12" x14ac:dyDescent="0.25">
      <c r="D276" t="s">
        <v>5827</v>
      </c>
      <c r="E276" t="s">
        <v>10861</v>
      </c>
      <c r="F276" t="s">
        <v>156</v>
      </c>
      <c r="G276" t="s">
        <v>50</v>
      </c>
      <c r="H276" t="s">
        <v>2146</v>
      </c>
      <c r="I276" t="s">
        <v>2156</v>
      </c>
      <c r="J276" t="s">
        <v>5828</v>
      </c>
      <c r="K276" t="s">
        <v>2135</v>
      </c>
      <c r="L276">
        <v>1868.9129148</v>
      </c>
    </row>
    <row r="277" spans="1:12" x14ac:dyDescent="0.25">
      <c r="C277" t="s">
        <v>5829</v>
      </c>
      <c r="L277">
        <v>1868.9129148</v>
      </c>
    </row>
    <row r="278" spans="1:12" x14ac:dyDescent="0.25">
      <c r="D278" t="s">
        <v>5830</v>
      </c>
      <c r="E278" t="s">
        <v>10861</v>
      </c>
      <c r="F278" t="s">
        <v>156</v>
      </c>
      <c r="G278" t="s">
        <v>50</v>
      </c>
      <c r="H278" t="s">
        <v>2146</v>
      </c>
      <c r="I278" t="s">
        <v>2156</v>
      </c>
      <c r="J278" t="s">
        <v>5831</v>
      </c>
      <c r="K278" t="s">
        <v>2135</v>
      </c>
      <c r="L278">
        <v>1868.9129148</v>
      </c>
    </row>
    <row r="279" spans="1:12" x14ac:dyDescent="0.25">
      <c r="A279" t="s">
        <v>107</v>
      </c>
      <c r="L279" s="3">
        <v>25393.851296099998</v>
      </c>
    </row>
    <row r="280" spans="1:12" x14ac:dyDescent="0.25">
      <c r="C280" t="s">
        <v>2261</v>
      </c>
      <c r="L280" s="3">
        <v>2592.0810572999999</v>
      </c>
    </row>
    <row r="281" spans="1:12" x14ac:dyDescent="0.25">
      <c r="D281" t="s">
        <v>272</v>
      </c>
      <c r="E281" t="s">
        <v>10861</v>
      </c>
      <c r="F281" t="s">
        <v>107</v>
      </c>
      <c r="G281" t="s">
        <v>61</v>
      </c>
      <c r="H281" t="s">
        <v>63</v>
      </c>
      <c r="I281" t="s">
        <v>2137</v>
      </c>
      <c r="J281" t="s">
        <v>273</v>
      </c>
      <c r="K281" t="s">
        <v>2135</v>
      </c>
      <c r="L281" s="3">
        <v>2592.0810572999999</v>
      </c>
    </row>
    <row r="282" spans="1:12" x14ac:dyDescent="0.25">
      <c r="C282" t="s">
        <v>2262</v>
      </c>
      <c r="L282" s="3">
        <v>2584.1403875000001</v>
      </c>
    </row>
    <row r="283" spans="1:12" x14ac:dyDescent="0.25">
      <c r="D283" t="s">
        <v>489</v>
      </c>
      <c r="E283" t="s">
        <v>10861</v>
      </c>
      <c r="F283" t="s">
        <v>107</v>
      </c>
      <c r="G283" t="s">
        <v>61</v>
      </c>
      <c r="H283" t="s">
        <v>20</v>
      </c>
      <c r="I283" t="s">
        <v>2167</v>
      </c>
      <c r="J283" t="s">
        <v>490</v>
      </c>
      <c r="K283" t="s">
        <v>18</v>
      </c>
      <c r="L283" s="3">
        <v>2584.1403875000001</v>
      </c>
    </row>
    <row r="284" spans="1:12" x14ac:dyDescent="0.25">
      <c r="C284" t="s">
        <v>2263</v>
      </c>
      <c r="L284" s="3">
        <v>2325.5209866</v>
      </c>
    </row>
    <row r="285" spans="1:12" x14ac:dyDescent="0.25">
      <c r="D285" t="s">
        <v>1284</v>
      </c>
      <c r="E285" t="s">
        <v>10861</v>
      </c>
      <c r="F285" t="s">
        <v>107</v>
      </c>
      <c r="G285" t="s">
        <v>50</v>
      </c>
      <c r="H285" t="s">
        <v>48</v>
      </c>
      <c r="I285" t="s">
        <v>2137</v>
      </c>
      <c r="J285" t="s">
        <v>1285</v>
      </c>
      <c r="K285" t="s">
        <v>2149</v>
      </c>
      <c r="L285" s="3">
        <v>2325.5209866</v>
      </c>
    </row>
    <row r="286" spans="1:12" x14ac:dyDescent="0.25">
      <c r="C286" t="s">
        <v>2264</v>
      </c>
      <c r="L286" s="3">
        <v>2325.5209866</v>
      </c>
    </row>
    <row r="287" spans="1:12" x14ac:dyDescent="0.25">
      <c r="D287" t="s">
        <v>1287</v>
      </c>
      <c r="E287" t="s">
        <v>10861</v>
      </c>
      <c r="F287" t="s">
        <v>107</v>
      </c>
      <c r="G287" t="s">
        <v>50</v>
      </c>
      <c r="H287" t="s">
        <v>48</v>
      </c>
      <c r="I287" t="s">
        <v>2137</v>
      </c>
      <c r="J287" t="s">
        <v>1288</v>
      </c>
      <c r="K287" t="s">
        <v>2149</v>
      </c>
      <c r="L287" s="3">
        <v>2325.5209866</v>
      </c>
    </row>
    <row r="288" spans="1:12" x14ac:dyDescent="0.25">
      <c r="C288" t="s">
        <v>2265</v>
      </c>
      <c r="L288">
        <v>1860.3463793999999</v>
      </c>
    </row>
    <row r="289" spans="1:12" x14ac:dyDescent="0.25">
      <c r="D289" t="s">
        <v>1290</v>
      </c>
      <c r="E289" t="s">
        <v>10861</v>
      </c>
      <c r="F289" t="s">
        <v>107</v>
      </c>
      <c r="G289" t="s">
        <v>50</v>
      </c>
      <c r="H289" t="s">
        <v>48</v>
      </c>
      <c r="I289" t="s">
        <v>2141</v>
      </c>
      <c r="J289" t="s">
        <v>1291</v>
      </c>
      <c r="K289" t="s">
        <v>2149</v>
      </c>
      <c r="L289">
        <v>1860.3463793999999</v>
      </c>
    </row>
    <row r="290" spans="1:12" x14ac:dyDescent="0.25">
      <c r="C290" t="s">
        <v>3301</v>
      </c>
      <c r="L290" s="3">
        <v>2592.0810572999999</v>
      </c>
    </row>
    <row r="291" spans="1:12" x14ac:dyDescent="0.25">
      <c r="D291" t="s">
        <v>3079</v>
      </c>
      <c r="E291" t="s">
        <v>10861</v>
      </c>
      <c r="F291" t="s">
        <v>107</v>
      </c>
      <c r="G291" t="s">
        <v>61</v>
      </c>
      <c r="H291" t="s">
        <v>63</v>
      </c>
      <c r="I291" t="s">
        <v>2137</v>
      </c>
      <c r="J291" t="s">
        <v>4881</v>
      </c>
      <c r="K291" t="s">
        <v>2135</v>
      </c>
      <c r="L291" s="3">
        <v>2592.0810572999999</v>
      </c>
    </row>
    <row r="292" spans="1:12" x14ac:dyDescent="0.25">
      <c r="C292" t="s">
        <v>3302</v>
      </c>
      <c r="L292" s="3">
        <v>2530.7462285000001</v>
      </c>
    </row>
    <row r="293" spans="1:12" x14ac:dyDescent="0.25">
      <c r="D293" t="s">
        <v>3081</v>
      </c>
      <c r="E293" t="s">
        <v>10861</v>
      </c>
      <c r="F293" t="s">
        <v>107</v>
      </c>
      <c r="G293" t="s">
        <v>61</v>
      </c>
      <c r="H293" t="s">
        <v>2146</v>
      </c>
      <c r="I293" t="s">
        <v>2137</v>
      </c>
      <c r="J293" t="s">
        <v>4882</v>
      </c>
      <c r="K293" t="s">
        <v>2135</v>
      </c>
      <c r="L293" s="3">
        <v>2530.7462285000001</v>
      </c>
    </row>
    <row r="294" spans="1:12" x14ac:dyDescent="0.25">
      <c r="C294" t="s">
        <v>3303</v>
      </c>
      <c r="L294" s="3">
        <v>3200.3637455999997</v>
      </c>
    </row>
    <row r="295" spans="1:12" x14ac:dyDescent="0.25">
      <c r="D295" t="s">
        <v>3083</v>
      </c>
      <c r="E295" t="s">
        <v>10861</v>
      </c>
      <c r="F295" t="s">
        <v>107</v>
      </c>
      <c r="G295" t="s">
        <v>61</v>
      </c>
      <c r="H295" t="s">
        <v>188</v>
      </c>
      <c r="I295" t="s">
        <v>2152</v>
      </c>
      <c r="J295" t="s">
        <v>4883</v>
      </c>
      <c r="K295" t="s">
        <v>2135</v>
      </c>
      <c r="L295" s="3">
        <v>3200.3637455999997</v>
      </c>
    </row>
    <row r="296" spans="1:12" x14ac:dyDescent="0.25">
      <c r="C296" t="s">
        <v>7294</v>
      </c>
      <c r="L296" s="3">
        <v>2085.892695</v>
      </c>
    </row>
    <row r="297" spans="1:12" x14ac:dyDescent="0.25">
      <c r="D297" t="s">
        <v>7295</v>
      </c>
      <c r="E297" t="s">
        <v>10861</v>
      </c>
      <c r="F297" t="s">
        <v>107</v>
      </c>
      <c r="G297" t="s">
        <v>29</v>
      </c>
      <c r="H297" t="s">
        <v>2146</v>
      </c>
      <c r="I297" t="s">
        <v>2137</v>
      </c>
      <c r="J297" t="s">
        <v>7296</v>
      </c>
      <c r="K297" t="s">
        <v>2135</v>
      </c>
      <c r="L297" s="3">
        <v>2085.892695</v>
      </c>
    </row>
    <row r="298" spans="1:12" x14ac:dyDescent="0.25">
      <c r="C298" t="s">
        <v>7297</v>
      </c>
      <c r="L298" s="3">
        <v>3297.1577723</v>
      </c>
    </row>
    <row r="299" spans="1:12" x14ac:dyDescent="0.25">
      <c r="D299" t="s">
        <v>7298</v>
      </c>
      <c r="E299" t="s">
        <v>10861</v>
      </c>
      <c r="F299" t="s">
        <v>107</v>
      </c>
      <c r="G299" t="s">
        <v>61</v>
      </c>
      <c r="H299" t="s">
        <v>188</v>
      </c>
      <c r="I299" t="s">
        <v>2137</v>
      </c>
      <c r="J299" t="s">
        <v>7299</v>
      </c>
      <c r="K299" t="s">
        <v>2135</v>
      </c>
      <c r="L299" s="3">
        <v>3297.1577723</v>
      </c>
    </row>
    <row r="300" spans="1:12" x14ac:dyDescent="0.25">
      <c r="A300" t="s">
        <v>85</v>
      </c>
      <c r="L300" s="3">
        <v>19100.577105099997</v>
      </c>
    </row>
    <row r="301" spans="1:12" x14ac:dyDescent="0.25">
      <c r="C301" t="s">
        <v>2266</v>
      </c>
      <c r="L301" s="3">
        <v>3149.0818829999998</v>
      </c>
    </row>
    <row r="302" spans="1:12" x14ac:dyDescent="0.25">
      <c r="D302" t="s">
        <v>263</v>
      </c>
      <c r="E302" t="s">
        <v>10862</v>
      </c>
      <c r="F302" t="s">
        <v>85</v>
      </c>
      <c r="G302" t="s">
        <v>50</v>
      </c>
      <c r="H302" t="s">
        <v>57</v>
      </c>
      <c r="I302" t="s">
        <v>2139</v>
      </c>
      <c r="J302" t="s">
        <v>264</v>
      </c>
      <c r="K302" t="s">
        <v>2135</v>
      </c>
      <c r="L302" s="3">
        <v>3149.0818829999998</v>
      </c>
    </row>
    <row r="303" spans="1:12" x14ac:dyDescent="0.25">
      <c r="C303" t="s">
        <v>2267</v>
      </c>
      <c r="L303">
        <v>1601.9421197999998</v>
      </c>
    </row>
    <row r="304" spans="1:12" x14ac:dyDescent="0.25">
      <c r="D304" t="s">
        <v>609</v>
      </c>
      <c r="E304" t="s">
        <v>10862</v>
      </c>
      <c r="F304" t="s">
        <v>85</v>
      </c>
      <c r="G304" t="s">
        <v>50</v>
      </c>
      <c r="H304" t="s">
        <v>17</v>
      </c>
      <c r="I304" t="s">
        <v>2141</v>
      </c>
      <c r="J304" t="s">
        <v>610</v>
      </c>
      <c r="K304" t="s">
        <v>18</v>
      </c>
      <c r="L304">
        <v>1601.9421197999998</v>
      </c>
    </row>
    <row r="305" spans="1:12" x14ac:dyDescent="0.25">
      <c r="C305" t="s">
        <v>2268</v>
      </c>
      <c r="L305" s="3">
        <v>2050.9224545999996</v>
      </c>
    </row>
    <row r="306" spans="1:12" x14ac:dyDescent="0.25">
      <c r="D306" t="s">
        <v>619</v>
      </c>
      <c r="E306" t="s">
        <v>10862</v>
      </c>
      <c r="F306" t="s">
        <v>85</v>
      </c>
      <c r="G306" t="s">
        <v>50</v>
      </c>
      <c r="H306" t="s">
        <v>63</v>
      </c>
      <c r="I306" t="s">
        <v>2137</v>
      </c>
      <c r="J306" t="s">
        <v>620</v>
      </c>
      <c r="K306" t="s">
        <v>18</v>
      </c>
      <c r="L306" s="3">
        <v>2050.9224545999996</v>
      </c>
    </row>
    <row r="307" spans="1:12" x14ac:dyDescent="0.25">
      <c r="C307" t="s">
        <v>2269</v>
      </c>
      <c r="L307">
        <v>1709.1020455</v>
      </c>
    </row>
    <row r="308" spans="1:12" x14ac:dyDescent="0.25">
      <c r="D308" t="s">
        <v>1121</v>
      </c>
      <c r="E308" t="s">
        <v>10862</v>
      </c>
      <c r="F308" t="s">
        <v>85</v>
      </c>
      <c r="G308" t="s">
        <v>29</v>
      </c>
      <c r="H308" t="s">
        <v>63</v>
      </c>
      <c r="I308" t="s">
        <v>2137</v>
      </c>
      <c r="J308" t="s">
        <v>1122</v>
      </c>
      <c r="K308" t="s">
        <v>18</v>
      </c>
      <c r="L308">
        <v>1709.1020455</v>
      </c>
    </row>
    <row r="309" spans="1:12" x14ac:dyDescent="0.25">
      <c r="C309" t="s">
        <v>2270</v>
      </c>
      <c r="L309" s="3">
        <v>2799.183896</v>
      </c>
    </row>
    <row r="310" spans="1:12" x14ac:dyDescent="0.25">
      <c r="D310" t="s">
        <v>1495</v>
      </c>
      <c r="E310" t="s">
        <v>10862</v>
      </c>
      <c r="F310" t="s">
        <v>85</v>
      </c>
      <c r="G310" t="s">
        <v>29</v>
      </c>
      <c r="H310" t="s">
        <v>110</v>
      </c>
      <c r="I310" t="s">
        <v>2162</v>
      </c>
      <c r="J310" t="s">
        <v>1496</v>
      </c>
      <c r="K310" t="s">
        <v>2135</v>
      </c>
      <c r="L310" s="3">
        <v>2799.183896</v>
      </c>
    </row>
    <row r="311" spans="1:12" x14ac:dyDescent="0.25">
      <c r="C311" t="s">
        <v>2271</v>
      </c>
      <c r="L311" s="3">
        <v>2214.9774750000001</v>
      </c>
    </row>
    <row r="312" spans="1:12" x14ac:dyDescent="0.25">
      <c r="D312" t="s">
        <v>1782</v>
      </c>
      <c r="E312" t="s">
        <v>10862</v>
      </c>
      <c r="F312" t="s">
        <v>85</v>
      </c>
      <c r="G312" t="s">
        <v>50</v>
      </c>
      <c r="H312" t="s">
        <v>63</v>
      </c>
      <c r="I312" t="s">
        <v>2167</v>
      </c>
      <c r="J312" t="s">
        <v>1783</v>
      </c>
      <c r="K312" t="s">
        <v>18</v>
      </c>
      <c r="L312" s="3">
        <v>2214.9774750000001</v>
      </c>
    </row>
    <row r="313" spans="1:12" x14ac:dyDescent="0.25">
      <c r="C313" t="s">
        <v>3967</v>
      </c>
      <c r="L313" s="3">
        <v>2015.3654652</v>
      </c>
    </row>
    <row r="314" spans="1:12" x14ac:dyDescent="0.25">
      <c r="D314" t="s">
        <v>3728</v>
      </c>
      <c r="E314" t="s">
        <v>10862</v>
      </c>
      <c r="F314" t="s">
        <v>85</v>
      </c>
      <c r="G314" t="s">
        <v>50</v>
      </c>
      <c r="H314" t="s">
        <v>48</v>
      </c>
      <c r="I314" t="s">
        <v>2141</v>
      </c>
      <c r="J314" t="s">
        <v>3968</v>
      </c>
      <c r="K314" t="s">
        <v>2135</v>
      </c>
      <c r="L314" s="3">
        <v>2015.3654652</v>
      </c>
    </row>
    <row r="315" spans="1:12" x14ac:dyDescent="0.25">
      <c r="C315" t="s">
        <v>10863</v>
      </c>
      <c r="L315">
        <v>1780.0008829999999</v>
      </c>
    </row>
    <row r="316" spans="1:12" x14ac:dyDescent="0.25">
      <c r="D316" t="s">
        <v>10864</v>
      </c>
      <c r="E316" t="s">
        <v>10862</v>
      </c>
      <c r="F316" t="s">
        <v>85</v>
      </c>
      <c r="G316" t="s">
        <v>29</v>
      </c>
      <c r="H316" t="s">
        <v>2146</v>
      </c>
      <c r="I316" t="s">
        <v>2141</v>
      </c>
      <c r="J316" t="s">
        <v>10865</v>
      </c>
      <c r="K316" t="s">
        <v>2135</v>
      </c>
      <c r="L316">
        <v>1780.0008829999999</v>
      </c>
    </row>
    <row r="317" spans="1:12" x14ac:dyDescent="0.25">
      <c r="C317" t="s">
        <v>10866</v>
      </c>
      <c r="L317">
        <v>1780.0008829999999</v>
      </c>
    </row>
    <row r="318" spans="1:12" x14ac:dyDescent="0.25">
      <c r="D318" t="s">
        <v>10867</v>
      </c>
      <c r="E318" t="s">
        <v>10862</v>
      </c>
      <c r="F318" t="s">
        <v>85</v>
      </c>
      <c r="G318" t="s">
        <v>29</v>
      </c>
      <c r="H318" t="s">
        <v>2146</v>
      </c>
      <c r="I318" t="s">
        <v>2141</v>
      </c>
      <c r="J318" t="s">
        <v>10868</v>
      </c>
      <c r="K318" t="s">
        <v>2135</v>
      </c>
      <c r="L318">
        <v>1780.0008829999999</v>
      </c>
    </row>
    <row r="319" spans="1:12" x14ac:dyDescent="0.25">
      <c r="A319" t="s">
        <v>94</v>
      </c>
      <c r="L319" s="3">
        <v>24193.617099999999</v>
      </c>
    </row>
    <row r="320" spans="1:12" x14ac:dyDescent="0.25">
      <c r="C320" t="s">
        <v>2272</v>
      </c>
      <c r="L320">
        <v>1601.9421197999998</v>
      </c>
    </row>
    <row r="321" spans="3:12" x14ac:dyDescent="0.25">
      <c r="D321" t="s">
        <v>711</v>
      </c>
      <c r="E321" t="s">
        <v>10862</v>
      </c>
      <c r="F321" t="s">
        <v>94</v>
      </c>
      <c r="G321" t="s">
        <v>50</v>
      </c>
      <c r="H321" t="s">
        <v>17</v>
      </c>
      <c r="I321" t="s">
        <v>2141</v>
      </c>
      <c r="J321" t="s">
        <v>712</v>
      </c>
      <c r="K321" t="s">
        <v>18</v>
      </c>
      <c r="L321">
        <v>1601.9421197999998</v>
      </c>
    </row>
    <row r="322" spans="3:12" x14ac:dyDescent="0.25">
      <c r="C322" t="s">
        <v>2273</v>
      </c>
      <c r="L322">
        <v>1845.8145625</v>
      </c>
    </row>
    <row r="323" spans="3:12" x14ac:dyDescent="0.25">
      <c r="D323" t="s">
        <v>1788</v>
      </c>
      <c r="E323" t="s">
        <v>10862</v>
      </c>
      <c r="F323" t="s">
        <v>94</v>
      </c>
      <c r="G323" t="s">
        <v>29</v>
      </c>
      <c r="H323" t="s">
        <v>63</v>
      </c>
      <c r="I323" t="s">
        <v>2167</v>
      </c>
      <c r="J323" t="s">
        <v>1517</v>
      </c>
      <c r="K323" t="s">
        <v>18</v>
      </c>
      <c r="L323">
        <v>1845.8145625</v>
      </c>
    </row>
    <row r="324" spans="3:12" x14ac:dyDescent="0.25">
      <c r="C324" t="s">
        <v>2274</v>
      </c>
      <c r="L324">
        <v>1388.834883</v>
      </c>
    </row>
    <row r="325" spans="3:12" x14ac:dyDescent="0.25">
      <c r="D325" t="s">
        <v>1828</v>
      </c>
      <c r="E325" t="s">
        <v>10862</v>
      </c>
      <c r="F325" t="s">
        <v>94</v>
      </c>
      <c r="G325" t="s">
        <v>29</v>
      </c>
      <c r="H325" t="s">
        <v>25</v>
      </c>
      <c r="I325" t="s">
        <v>2156</v>
      </c>
      <c r="J325" t="s">
        <v>1518</v>
      </c>
      <c r="K325" t="s">
        <v>2149</v>
      </c>
      <c r="L325">
        <v>1388.834883</v>
      </c>
    </row>
    <row r="326" spans="3:12" x14ac:dyDescent="0.25">
      <c r="C326" t="s">
        <v>3478</v>
      </c>
      <c r="L326">
        <v>1952.3095060000001</v>
      </c>
    </row>
    <row r="327" spans="3:12" x14ac:dyDescent="0.25">
      <c r="D327" t="s">
        <v>3405</v>
      </c>
      <c r="E327" t="s">
        <v>10862</v>
      </c>
      <c r="F327" t="s">
        <v>94</v>
      </c>
      <c r="G327" t="s">
        <v>29</v>
      </c>
      <c r="H327" t="s">
        <v>2146</v>
      </c>
      <c r="I327" t="s">
        <v>2167</v>
      </c>
      <c r="J327" t="s">
        <v>3479</v>
      </c>
      <c r="K327" t="s">
        <v>2135</v>
      </c>
      <c r="L327">
        <v>1952.3095060000001</v>
      </c>
    </row>
    <row r="328" spans="3:12" x14ac:dyDescent="0.25">
      <c r="C328" t="s">
        <v>3969</v>
      </c>
      <c r="L328" s="3">
        <v>2441.7559635000002</v>
      </c>
    </row>
    <row r="329" spans="3:12" x14ac:dyDescent="0.25">
      <c r="D329" t="s">
        <v>3970</v>
      </c>
      <c r="E329" t="s">
        <v>10862</v>
      </c>
      <c r="F329" t="s">
        <v>94</v>
      </c>
      <c r="G329" t="s">
        <v>29</v>
      </c>
      <c r="H329" t="s">
        <v>48</v>
      </c>
      <c r="I329" t="s">
        <v>2167</v>
      </c>
      <c r="J329" t="s">
        <v>3971</v>
      </c>
      <c r="K329" t="s">
        <v>2135</v>
      </c>
      <c r="L329" s="3">
        <v>2441.7559635000002</v>
      </c>
    </row>
    <row r="330" spans="3:12" x14ac:dyDescent="0.25">
      <c r="C330" t="s">
        <v>4413</v>
      </c>
      <c r="L330" s="3">
        <v>2102.5172499999999</v>
      </c>
    </row>
    <row r="331" spans="3:12" x14ac:dyDescent="0.25">
      <c r="D331" t="s">
        <v>4414</v>
      </c>
      <c r="E331" t="s">
        <v>10862</v>
      </c>
      <c r="F331" t="s">
        <v>94</v>
      </c>
      <c r="G331" t="s">
        <v>29</v>
      </c>
      <c r="H331" t="s">
        <v>2146</v>
      </c>
      <c r="I331" t="s">
        <v>2134</v>
      </c>
      <c r="J331" t="s">
        <v>4415</v>
      </c>
      <c r="K331" t="s">
        <v>2135</v>
      </c>
      <c r="L331" s="3">
        <v>2102.5172499999999</v>
      </c>
    </row>
    <row r="332" spans="3:12" x14ac:dyDescent="0.25">
      <c r="C332" t="s">
        <v>4884</v>
      </c>
      <c r="L332" s="3">
        <v>2153.4666214999997</v>
      </c>
    </row>
    <row r="333" spans="3:12" x14ac:dyDescent="0.25">
      <c r="D333" t="s">
        <v>4607</v>
      </c>
      <c r="E333" t="s">
        <v>10862</v>
      </c>
      <c r="F333" t="s">
        <v>94</v>
      </c>
      <c r="G333" t="s">
        <v>29</v>
      </c>
      <c r="H333" t="s">
        <v>63</v>
      </c>
      <c r="I333" t="s">
        <v>2167</v>
      </c>
      <c r="J333" t="s">
        <v>4885</v>
      </c>
      <c r="K333" t="s">
        <v>2135</v>
      </c>
      <c r="L333" s="3">
        <v>2153.4666214999997</v>
      </c>
    </row>
    <row r="334" spans="3:12" x14ac:dyDescent="0.25">
      <c r="C334" t="s">
        <v>5220</v>
      </c>
      <c r="L334" s="3">
        <v>2153.4666214999997</v>
      </c>
    </row>
    <row r="335" spans="3:12" x14ac:dyDescent="0.25">
      <c r="D335" t="s">
        <v>5221</v>
      </c>
      <c r="E335" t="s">
        <v>10862</v>
      </c>
      <c r="F335" t="s">
        <v>94</v>
      </c>
      <c r="G335" t="s">
        <v>29</v>
      </c>
      <c r="H335" t="s">
        <v>63</v>
      </c>
      <c r="I335" t="s">
        <v>2167</v>
      </c>
      <c r="J335" t="s">
        <v>5222</v>
      </c>
      <c r="K335" t="s">
        <v>2135</v>
      </c>
      <c r="L335" s="3">
        <v>2153.4666214999997</v>
      </c>
    </row>
    <row r="336" spans="3:12" x14ac:dyDescent="0.25">
      <c r="C336" t="s">
        <v>5223</v>
      </c>
      <c r="L336">
        <v>1595.1749480000001</v>
      </c>
    </row>
    <row r="337" spans="1:12" x14ac:dyDescent="0.25">
      <c r="D337" t="s">
        <v>5224</v>
      </c>
      <c r="E337" t="s">
        <v>10862</v>
      </c>
      <c r="F337" t="s">
        <v>94</v>
      </c>
      <c r="G337" t="s">
        <v>29</v>
      </c>
      <c r="H337" t="s">
        <v>63</v>
      </c>
      <c r="I337" t="s">
        <v>2141</v>
      </c>
      <c r="J337" t="s">
        <v>5225</v>
      </c>
      <c r="K337" t="s">
        <v>2135</v>
      </c>
      <c r="L337">
        <v>1595.1749480000001</v>
      </c>
    </row>
    <row r="338" spans="1:12" x14ac:dyDescent="0.25">
      <c r="C338" t="s">
        <v>5832</v>
      </c>
      <c r="L338">
        <v>1557.4274289999998</v>
      </c>
    </row>
    <row r="339" spans="1:12" x14ac:dyDescent="0.25">
      <c r="D339" t="s">
        <v>5833</v>
      </c>
      <c r="E339" t="s">
        <v>10862</v>
      </c>
      <c r="F339" t="s">
        <v>94</v>
      </c>
      <c r="G339" t="s">
        <v>29</v>
      </c>
      <c r="H339" t="s">
        <v>2146</v>
      </c>
      <c r="I339" t="s">
        <v>2141</v>
      </c>
      <c r="J339" t="s">
        <v>5834</v>
      </c>
      <c r="K339" t="s">
        <v>2135</v>
      </c>
      <c r="L339">
        <v>1557.4274289999998</v>
      </c>
    </row>
    <row r="340" spans="1:12" x14ac:dyDescent="0.25">
      <c r="C340" t="s">
        <v>5835</v>
      </c>
      <c r="L340" s="3">
        <v>3391.2918702000002</v>
      </c>
    </row>
    <row r="341" spans="1:12" x14ac:dyDescent="0.25">
      <c r="D341" t="s">
        <v>5836</v>
      </c>
      <c r="E341" t="s">
        <v>10862</v>
      </c>
      <c r="F341" t="s">
        <v>94</v>
      </c>
      <c r="G341" t="s">
        <v>50</v>
      </c>
      <c r="H341" t="s">
        <v>57</v>
      </c>
      <c r="I341" t="s">
        <v>2163</v>
      </c>
      <c r="J341" t="s">
        <v>5837</v>
      </c>
      <c r="K341" t="s">
        <v>2135</v>
      </c>
      <c r="L341" s="3">
        <v>3391.2918702000002</v>
      </c>
    </row>
    <row r="342" spans="1:12" x14ac:dyDescent="0.25">
      <c r="C342" t="s">
        <v>10159</v>
      </c>
      <c r="L342" s="3">
        <v>2009.615325</v>
      </c>
    </row>
    <row r="343" spans="1:12" x14ac:dyDescent="0.25">
      <c r="D343" t="s">
        <v>10160</v>
      </c>
      <c r="E343" t="s">
        <v>10862</v>
      </c>
      <c r="F343" t="s">
        <v>94</v>
      </c>
      <c r="G343" t="s">
        <v>29</v>
      </c>
      <c r="H343" t="s">
        <v>188</v>
      </c>
      <c r="I343" t="s">
        <v>2141</v>
      </c>
      <c r="J343" t="s">
        <v>10161</v>
      </c>
      <c r="K343" t="s">
        <v>2135</v>
      </c>
      <c r="L343" s="3">
        <v>2009.615325</v>
      </c>
    </row>
    <row r="344" spans="1:12" x14ac:dyDescent="0.25">
      <c r="A344" t="s">
        <v>495</v>
      </c>
      <c r="L344">
        <v>1367.320753</v>
      </c>
    </row>
    <row r="345" spans="1:12" x14ac:dyDescent="0.25">
      <c r="C345" t="s">
        <v>2275</v>
      </c>
      <c r="L345">
        <v>1367.320753</v>
      </c>
    </row>
    <row r="346" spans="1:12" x14ac:dyDescent="0.25">
      <c r="D346" t="s">
        <v>494</v>
      </c>
      <c r="E346" t="s">
        <v>10862</v>
      </c>
      <c r="F346" t="s">
        <v>495</v>
      </c>
      <c r="G346" t="s">
        <v>29</v>
      </c>
      <c r="H346" t="s">
        <v>63</v>
      </c>
      <c r="I346" t="s">
        <v>2141</v>
      </c>
      <c r="J346" t="s">
        <v>496</v>
      </c>
      <c r="K346" t="s">
        <v>18</v>
      </c>
      <c r="L346">
        <v>1367.320753</v>
      </c>
    </row>
    <row r="347" spans="1:12" x14ac:dyDescent="0.25">
      <c r="A347" t="s">
        <v>513</v>
      </c>
      <c r="L347">
        <v>1802.1995535000001</v>
      </c>
    </row>
    <row r="348" spans="1:12" x14ac:dyDescent="0.25">
      <c r="C348" t="s">
        <v>2276</v>
      </c>
      <c r="L348">
        <v>1802.1995535000001</v>
      </c>
    </row>
    <row r="349" spans="1:12" x14ac:dyDescent="0.25">
      <c r="D349" t="s">
        <v>1439</v>
      </c>
      <c r="E349" t="s">
        <v>10862</v>
      </c>
      <c r="F349" t="s">
        <v>513</v>
      </c>
      <c r="G349" t="s">
        <v>29</v>
      </c>
      <c r="H349" t="s">
        <v>17</v>
      </c>
      <c r="I349" t="s">
        <v>2167</v>
      </c>
      <c r="J349" t="s">
        <v>1440</v>
      </c>
      <c r="K349" t="s">
        <v>18</v>
      </c>
      <c r="L349">
        <v>1802.1995535000001</v>
      </c>
    </row>
    <row r="350" spans="1:12" x14ac:dyDescent="0.25">
      <c r="A350" t="s">
        <v>167</v>
      </c>
      <c r="L350" s="3">
        <v>6000.0757156999998</v>
      </c>
    </row>
    <row r="351" spans="1:12" x14ac:dyDescent="0.25">
      <c r="C351" t="s">
        <v>7300</v>
      </c>
      <c r="L351" s="3">
        <v>2307.3904425000001</v>
      </c>
    </row>
    <row r="352" spans="1:12" x14ac:dyDescent="0.25">
      <c r="D352" t="s">
        <v>7301</v>
      </c>
      <c r="E352" t="s">
        <v>10862</v>
      </c>
      <c r="F352" t="s">
        <v>167</v>
      </c>
      <c r="G352" t="s">
        <v>29</v>
      </c>
      <c r="H352" t="s">
        <v>63</v>
      </c>
      <c r="I352" t="s">
        <v>2167</v>
      </c>
      <c r="J352" t="s">
        <v>7302</v>
      </c>
      <c r="K352" t="s">
        <v>2135</v>
      </c>
      <c r="L352" s="3">
        <v>2307.3904425000001</v>
      </c>
    </row>
    <row r="353" spans="1:12" x14ac:dyDescent="0.25">
      <c r="C353" t="s">
        <v>9390</v>
      </c>
      <c r="L353" s="3">
        <v>3692.6852731999998</v>
      </c>
    </row>
    <row r="354" spans="1:12" x14ac:dyDescent="0.25">
      <c r="D354" t="s">
        <v>9391</v>
      </c>
      <c r="E354" t="s">
        <v>10862</v>
      </c>
      <c r="F354" t="s">
        <v>167</v>
      </c>
      <c r="G354" t="s">
        <v>61</v>
      </c>
      <c r="H354" t="s">
        <v>188</v>
      </c>
      <c r="I354" t="s">
        <v>2152</v>
      </c>
      <c r="J354" t="s">
        <v>9392</v>
      </c>
      <c r="K354" t="s">
        <v>2135</v>
      </c>
      <c r="L354" s="3">
        <v>3692.6852731999998</v>
      </c>
    </row>
    <row r="355" spans="1:12" x14ac:dyDescent="0.25">
      <c r="A355" t="s">
        <v>108</v>
      </c>
      <c r="L355" s="3">
        <v>4240.6697225999997</v>
      </c>
    </row>
    <row r="356" spans="1:12" x14ac:dyDescent="0.25">
      <c r="C356" t="s">
        <v>2277</v>
      </c>
      <c r="L356">
        <v>1036.7854830000001</v>
      </c>
    </row>
    <row r="357" spans="1:12" x14ac:dyDescent="0.25">
      <c r="D357" t="s">
        <v>289</v>
      </c>
      <c r="E357" t="s">
        <v>10862</v>
      </c>
      <c r="F357" t="s">
        <v>108</v>
      </c>
      <c r="G357" t="s">
        <v>29</v>
      </c>
      <c r="H357" t="s">
        <v>63</v>
      </c>
      <c r="I357" t="s">
        <v>2144</v>
      </c>
      <c r="J357" t="s">
        <v>291</v>
      </c>
      <c r="K357" t="s">
        <v>2135</v>
      </c>
      <c r="L357">
        <v>1036.7854830000001</v>
      </c>
    </row>
    <row r="358" spans="1:12" x14ac:dyDescent="0.25">
      <c r="C358" t="s">
        <v>2278</v>
      </c>
      <c r="L358">
        <v>1334.9517664999998</v>
      </c>
    </row>
    <row r="359" spans="1:12" x14ac:dyDescent="0.25">
      <c r="D359" t="s">
        <v>896</v>
      </c>
      <c r="E359" t="s">
        <v>10862</v>
      </c>
      <c r="F359" t="s">
        <v>108</v>
      </c>
      <c r="G359" t="s">
        <v>29</v>
      </c>
      <c r="H359" t="s">
        <v>17</v>
      </c>
      <c r="I359" t="s">
        <v>2141</v>
      </c>
      <c r="J359" t="s">
        <v>897</v>
      </c>
      <c r="K359" t="s">
        <v>18</v>
      </c>
      <c r="L359">
        <v>1334.9517664999998</v>
      </c>
    </row>
    <row r="360" spans="1:12" x14ac:dyDescent="0.25">
      <c r="C360" t="s">
        <v>2279</v>
      </c>
      <c r="L360">
        <v>1868.9324731000002</v>
      </c>
    </row>
    <row r="361" spans="1:12" x14ac:dyDescent="0.25">
      <c r="D361" t="s">
        <v>1388</v>
      </c>
      <c r="E361" t="s">
        <v>10862</v>
      </c>
      <c r="F361" t="s">
        <v>108</v>
      </c>
      <c r="G361" t="s">
        <v>61</v>
      </c>
      <c r="H361" t="s">
        <v>17</v>
      </c>
      <c r="I361" t="s">
        <v>2141</v>
      </c>
      <c r="J361" t="s">
        <v>1389</v>
      </c>
      <c r="K361" t="s">
        <v>18</v>
      </c>
      <c r="L361">
        <v>1868.9324731000002</v>
      </c>
    </row>
    <row r="362" spans="1:12" x14ac:dyDescent="0.25">
      <c r="A362" t="s">
        <v>135</v>
      </c>
      <c r="L362" s="3">
        <v>60954.282956900002</v>
      </c>
    </row>
    <row r="363" spans="1:12" x14ac:dyDescent="0.25">
      <c r="C363" t="s">
        <v>2280</v>
      </c>
      <c r="L363">
        <v>1036.7854830000001</v>
      </c>
    </row>
    <row r="364" spans="1:12" x14ac:dyDescent="0.25">
      <c r="D364" t="s">
        <v>198</v>
      </c>
      <c r="E364" t="s">
        <v>10869</v>
      </c>
      <c r="F364" t="s">
        <v>135</v>
      </c>
      <c r="G364" t="s">
        <v>29</v>
      </c>
      <c r="H364" t="s">
        <v>2133</v>
      </c>
      <c r="I364" t="s">
        <v>2144</v>
      </c>
      <c r="J364" t="s">
        <v>199</v>
      </c>
      <c r="K364" t="s">
        <v>2135</v>
      </c>
      <c r="L364">
        <v>1036.7854830000001</v>
      </c>
    </row>
    <row r="365" spans="1:12" x14ac:dyDescent="0.25">
      <c r="C365" t="s">
        <v>2281</v>
      </c>
      <c r="L365">
        <v>1807.6758775000001</v>
      </c>
    </row>
    <row r="366" spans="1:12" x14ac:dyDescent="0.25">
      <c r="D366" t="s">
        <v>204</v>
      </c>
      <c r="E366" t="s">
        <v>10869</v>
      </c>
      <c r="F366" t="s">
        <v>135</v>
      </c>
      <c r="G366" t="s">
        <v>29</v>
      </c>
      <c r="H366" t="s">
        <v>2146</v>
      </c>
      <c r="I366" t="s">
        <v>2137</v>
      </c>
      <c r="J366" t="s">
        <v>205</v>
      </c>
      <c r="K366" t="s">
        <v>2135</v>
      </c>
      <c r="L366">
        <v>1807.6758775000001</v>
      </c>
    </row>
    <row r="367" spans="1:12" x14ac:dyDescent="0.25">
      <c r="C367" t="s">
        <v>2282</v>
      </c>
      <c r="L367" s="3">
        <v>2073.6100826000002</v>
      </c>
    </row>
    <row r="368" spans="1:12" x14ac:dyDescent="0.25">
      <c r="D368" t="s">
        <v>258</v>
      </c>
      <c r="E368" t="s">
        <v>10869</v>
      </c>
      <c r="F368" t="s">
        <v>135</v>
      </c>
      <c r="G368" t="s">
        <v>61</v>
      </c>
      <c r="H368" t="s">
        <v>63</v>
      </c>
      <c r="I368" t="s">
        <v>2141</v>
      </c>
      <c r="J368" t="s">
        <v>260</v>
      </c>
      <c r="K368" t="s">
        <v>2135</v>
      </c>
      <c r="L368" s="3">
        <v>2073.6100826000002</v>
      </c>
    </row>
    <row r="369" spans="3:12" x14ac:dyDescent="0.25">
      <c r="C369" t="s">
        <v>2283</v>
      </c>
      <c r="L369">
        <v>1914.2490542</v>
      </c>
    </row>
    <row r="370" spans="3:12" x14ac:dyDescent="0.25">
      <c r="D370" t="s">
        <v>505</v>
      </c>
      <c r="E370" t="s">
        <v>10869</v>
      </c>
      <c r="F370" t="s">
        <v>135</v>
      </c>
      <c r="G370" t="s">
        <v>61</v>
      </c>
      <c r="H370" t="s">
        <v>63</v>
      </c>
      <c r="I370" t="s">
        <v>2141</v>
      </c>
      <c r="J370" t="s">
        <v>270</v>
      </c>
      <c r="K370" t="s">
        <v>18</v>
      </c>
      <c r="L370">
        <v>1914.2490542</v>
      </c>
    </row>
    <row r="371" spans="3:12" x14ac:dyDescent="0.25">
      <c r="C371" t="s">
        <v>2284</v>
      </c>
      <c r="L371">
        <v>1914.2490542</v>
      </c>
    </row>
    <row r="372" spans="3:12" x14ac:dyDescent="0.25">
      <c r="D372" t="s">
        <v>507</v>
      </c>
      <c r="E372" t="s">
        <v>10869</v>
      </c>
      <c r="F372" t="s">
        <v>135</v>
      </c>
      <c r="G372" t="s">
        <v>61</v>
      </c>
      <c r="H372" t="s">
        <v>63</v>
      </c>
      <c r="I372" t="s">
        <v>2156</v>
      </c>
      <c r="J372" t="s">
        <v>269</v>
      </c>
      <c r="K372" t="s">
        <v>18</v>
      </c>
      <c r="L372">
        <v>1914.2490542</v>
      </c>
    </row>
    <row r="373" spans="3:12" x14ac:dyDescent="0.25">
      <c r="C373" t="s">
        <v>2285</v>
      </c>
      <c r="L373">
        <v>1914.2490542</v>
      </c>
    </row>
    <row r="374" spans="3:12" x14ac:dyDescent="0.25">
      <c r="D374" t="s">
        <v>509</v>
      </c>
      <c r="E374" t="s">
        <v>10869</v>
      </c>
      <c r="F374" t="s">
        <v>135</v>
      </c>
      <c r="G374" t="s">
        <v>61</v>
      </c>
      <c r="H374" t="s">
        <v>63</v>
      </c>
      <c r="I374" t="s">
        <v>2141</v>
      </c>
      <c r="J374" t="s">
        <v>271</v>
      </c>
      <c r="K374" t="s">
        <v>18</v>
      </c>
      <c r="L374">
        <v>1914.2490542</v>
      </c>
    </row>
    <row r="375" spans="3:12" x14ac:dyDescent="0.25">
      <c r="C375" t="s">
        <v>2286</v>
      </c>
      <c r="L375" s="3">
        <v>3617.3858181999999</v>
      </c>
    </row>
    <row r="376" spans="3:12" x14ac:dyDescent="0.25">
      <c r="D376" t="s">
        <v>617</v>
      </c>
      <c r="E376" t="s">
        <v>10869</v>
      </c>
      <c r="F376" t="s">
        <v>135</v>
      </c>
      <c r="G376" t="s">
        <v>61</v>
      </c>
      <c r="H376" t="s">
        <v>110</v>
      </c>
      <c r="I376" t="s">
        <v>2163</v>
      </c>
      <c r="J376" t="s">
        <v>618</v>
      </c>
      <c r="K376" t="s">
        <v>2149</v>
      </c>
      <c r="L376" s="3">
        <v>3617.3858181999999</v>
      </c>
    </row>
    <row r="377" spans="3:12" x14ac:dyDescent="0.25">
      <c r="C377" t="s">
        <v>2287</v>
      </c>
      <c r="L377">
        <v>1868.9324731000002</v>
      </c>
    </row>
    <row r="378" spans="3:12" x14ac:dyDescent="0.25">
      <c r="D378" t="s">
        <v>627</v>
      </c>
      <c r="E378" t="s">
        <v>10869</v>
      </c>
      <c r="F378" t="s">
        <v>135</v>
      </c>
      <c r="G378" t="s">
        <v>61</v>
      </c>
      <c r="H378" t="s">
        <v>17</v>
      </c>
      <c r="I378" t="s">
        <v>2141</v>
      </c>
      <c r="J378" t="s">
        <v>628</v>
      </c>
      <c r="K378" t="s">
        <v>18</v>
      </c>
      <c r="L378">
        <v>1868.9324731000002</v>
      </c>
    </row>
    <row r="379" spans="3:12" x14ac:dyDescent="0.25">
      <c r="C379" t="s">
        <v>2288</v>
      </c>
      <c r="L379">
        <v>1868.9324731000002</v>
      </c>
    </row>
    <row r="380" spans="3:12" x14ac:dyDescent="0.25">
      <c r="D380" t="s">
        <v>629</v>
      </c>
      <c r="E380" t="s">
        <v>10869</v>
      </c>
      <c r="F380" t="s">
        <v>135</v>
      </c>
      <c r="G380" t="s">
        <v>61</v>
      </c>
      <c r="H380" t="s">
        <v>17</v>
      </c>
      <c r="I380" t="s">
        <v>2156</v>
      </c>
      <c r="J380" t="s">
        <v>630</v>
      </c>
      <c r="K380" t="s">
        <v>18</v>
      </c>
      <c r="L380">
        <v>1868.9324731000002</v>
      </c>
    </row>
    <row r="381" spans="3:12" x14ac:dyDescent="0.25">
      <c r="C381" t="s">
        <v>2289</v>
      </c>
      <c r="L381" s="3">
        <v>2336.1998183999999</v>
      </c>
    </row>
    <row r="382" spans="3:12" x14ac:dyDescent="0.25">
      <c r="D382" t="s">
        <v>631</v>
      </c>
      <c r="E382" t="s">
        <v>10869</v>
      </c>
      <c r="F382" t="s">
        <v>135</v>
      </c>
      <c r="G382" t="s">
        <v>61</v>
      </c>
      <c r="H382" t="s">
        <v>17</v>
      </c>
      <c r="I382" t="s">
        <v>2137</v>
      </c>
      <c r="J382" t="s">
        <v>632</v>
      </c>
      <c r="K382" t="s">
        <v>18</v>
      </c>
      <c r="L382" s="3">
        <v>2336.1998183999999</v>
      </c>
    </row>
    <row r="383" spans="3:12" x14ac:dyDescent="0.25">
      <c r="C383" t="s">
        <v>2290</v>
      </c>
      <c r="L383" s="3">
        <v>3100.6164156</v>
      </c>
    </row>
    <row r="384" spans="3:12" x14ac:dyDescent="0.25">
      <c r="D384" t="s">
        <v>847</v>
      </c>
      <c r="E384" t="s">
        <v>10869</v>
      </c>
      <c r="F384" t="s">
        <v>135</v>
      </c>
      <c r="G384" t="s">
        <v>50</v>
      </c>
      <c r="H384" t="s">
        <v>110</v>
      </c>
      <c r="I384" t="s">
        <v>2163</v>
      </c>
      <c r="J384" t="s">
        <v>848</v>
      </c>
      <c r="K384" t="s">
        <v>2149</v>
      </c>
      <c r="L384" s="3">
        <v>3100.6164156</v>
      </c>
    </row>
    <row r="385" spans="3:12" x14ac:dyDescent="0.25">
      <c r="C385" t="s">
        <v>2291</v>
      </c>
      <c r="L385">
        <v>1668.714156</v>
      </c>
    </row>
    <row r="386" spans="3:12" x14ac:dyDescent="0.25">
      <c r="D386" t="s">
        <v>980</v>
      </c>
      <c r="E386" t="s">
        <v>10869</v>
      </c>
      <c r="F386" t="s">
        <v>135</v>
      </c>
      <c r="G386" t="s">
        <v>29</v>
      </c>
      <c r="H386" t="s">
        <v>17</v>
      </c>
      <c r="I386" t="s">
        <v>2137</v>
      </c>
      <c r="J386" t="s">
        <v>981</v>
      </c>
      <c r="K386" t="s">
        <v>18</v>
      </c>
      <c r="L386">
        <v>1668.714156</v>
      </c>
    </row>
    <row r="387" spans="3:12" x14ac:dyDescent="0.25">
      <c r="C387" t="s">
        <v>2292</v>
      </c>
      <c r="L387">
        <v>1802.1995535000001</v>
      </c>
    </row>
    <row r="388" spans="3:12" x14ac:dyDescent="0.25">
      <c r="D388" t="s">
        <v>983</v>
      </c>
      <c r="E388" t="s">
        <v>10869</v>
      </c>
      <c r="F388" t="s">
        <v>135</v>
      </c>
      <c r="G388" t="s">
        <v>29</v>
      </c>
      <c r="H388" t="s">
        <v>17</v>
      </c>
      <c r="I388" t="s">
        <v>2167</v>
      </c>
      <c r="J388" t="s">
        <v>984</v>
      </c>
      <c r="K388" t="s">
        <v>18</v>
      </c>
      <c r="L388">
        <v>1802.1995535000001</v>
      </c>
    </row>
    <row r="389" spans="3:12" x14ac:dyDescent="0.25">
      <c r="C389" t="s">
        <v>2293</v>
      </c>
      <c r="L389" s="3">
        <v>2002.4569872</v>
      </c>
    </row>
    <row r="390" spans="3:12" x14ac:dyDescent="0.25">
      <c r="D390" t="s">
        <v>1104</v>
      </c>
      <c r="E390" t="s">
        <v>10869</v>
      </c>
      <c r="F390" t="s">
        <v>135</v>
      </c>
      <c r="G390" t="s">
        <v>50</v>
      </c>
      <c r="H390" t="s">
        <v>17</v>
      </c>
      <c r="I390" t="s">
        <v>2137</v>
      </c>
      <c r="J390" t="s">
        <v>1105</v>
      </c>
      <c r="K390" t="s">
        <v>18</v>
      </c>
      <c r="L390" s="3">
        <v>2002.4569872</v>
      </c>
    </row>
    <row r="391" spans="3:12" x14ac:dyDescent="0.25">
      <c r="C391" t="s">
        <v>2294</v>
      </c>
      <c r="L391">
        <v>1367.320753</v>
      </c>
    </row>
    <row r="392" spans="3:12" x14ac:dyDescent="0.25">
      <c r="D392" t="s">
        <v>1434</v>
      </c>
      <c r="E392" t="s">
        <v>10869</v>
      </c>
      <c r="F392" t="s">
        <v>135</v>
      </c>
      <c r="G392" t="s">
        <v>29</v>
      </c>
      <c r="H392" t="s">
        <v>20</v>
      </c>
      <c r="I392" t="s">
        <v>2141</v>
      </c>
      <c r="J392" t="s">
        <v>247</v>
      </c>
      <c r="K392" t="s">
        <v>18</v>
      </c>
      <c r="L392">
        <v>1367.320753</v>
      </c>
    </row>
    <row r="393" spans="3:12" x14ac:dyDescent="0.25">
      <c r="C393" t="s">
        <v>2295</v>
      </c>
      <c r="L393" s="3">
        <v>2584.1403875000001</v>
      </c>
    </row>
    <row r="394" spans="3:12" x14ac:dyDescent="0.25">
      <c r="D394" t="s">
        <v>1919</v>
      </c>
      <c r="E394" t="s">
        <v>10869</v>
      </c>
      <c r="F394" t="s">
        <v>135</v>
      </c>
      <c r="G394" t="s">
        <v>61</v>
      </c>
      <c r="H394" t="s">
        <v>63</v>
      </c>
      <c r="I394" t="s">
        <v>2167</v>
      </c>
      <c r="J394" t="s">
        <v>1920</v>
      </c>
      <c r="K394" t="s">
        <v>18</v>
      </c>
      <c r="L394" s="3">
        <v>2584.1403875000001</v>
      </c>
    </row>
    <row r="395" spans="3:12" x14ac:dyDescent="0.25">
      <c r="C395" t="s">
        <v>3972</v>
      </c>
      <c r="L395">
        <v>1735.3688423999999</v>
      </c>
    </row>
    <row r="396" spans="3:12" x14ac:dyDescent="0.25">
      <c r="D396" t="s">
        <v>3711</v>
      </c>
      <c r="E396" t="s">
        <v>10869</v>
      </c>
      <c r="F396" t="s">
        <v>135</v>
      </c>
      <c r="G396" t="s">
        <v>50</v>
      </c>
      <c r="H396" t="s">
        <v>2146</v>
      </c>
      <c r="I396" t="s">
        <v>2141</v>
      </c>
      <c r="J396" t="s">
        <v>3973</v>
      </c>
      <c r="K396" t="s">
        <v>2135</v>
      </c>
      <c r="L396">
        <v>1735.3688423999999</v>
      </c>
    </row>
    <row r="397" spans="3:12" x14ac:dyDescent="0.25">
      <c r="C397" t="s">
        <v>3974</v>
      </c>
      <c r="L397">
        <v>1735.3688423999999</v>
      </c>
    </row>
    <row r="398" spans="3:12" x14ac:dyDescent="0.25">
      <c r="D398" t="s">
        <v>3713</v>
      </c>
      <c r="E398" t="s">
        <v>10869</v>
      </c>
      <c r="F398" t="s">
        <v>135</v>
      </c>
      <c r="G398" t="s">
        <v>50</v>
      </c>
      <c r="H398" t="s">
        <v>2146</v>
      </c>
      <c r="I398" t="s">
        <v>2141</v>
      </c>
      <c r="J398" t="s">
        <v>3975</v>
      </c>
      <c r="K398" t="s">
        <v>2135</v>
      </c>
      <c r="L398">
        <v>1735.3688423999999</v>
      </c>
    </row>
    <row r="399" spans="3:12" x14ac:dyDescent="0.25">
      <c r="C399" t="s">
        <v>4416</v>
      </c>
      <c r="L399" s="3">
        <v>3391.2918702000002</v>
      </c>
    </row>
    <row r="400" spans="3:12" x14ac:dyDescent="0.25">
      <c r="D400" t="s">
        <v>4284</v>
      </c>
      <c r="E400" t="s">
        <v>10869</v>
      </c>
      <c r="F400" t="s">
        <v>135</v>
      </c>
      <c r="G400" t="s">
        <v>50</v>
      </c>
      <c r="H400" t="s">
        <v>57</v>
      </c>
      <c r="I400" t="s">
        <v>2163</v>
      </c>
      <c r="J400" t="s">
        <v>4417</v>
      </c>
      <c r="K400" t="s">
        <v>2135</v>
      </c>
      <c r="L400" s="3">
        <v>3391.2918702000002</v>
      </c>
    </row>
    <row r="401" spans="3:12" x14ac:dyDescent="0.25">
      <c r="C401" t="s">
        <v>4886</v>
      </c>
      <c r="L401">
        <v>1339.9000164000001</v>
      </c>
    </row>
    <row r="402" spans="3:12" x14ac:dyDescent="0.25">
      <c r="D402" t="s">
        <v>4668</v>
      </c>
      <c r="E402" t="s">
        <v>10869</v>
      </c>
      <c r="F402" t="s">
        <v>135</v>
      </c>
      <c r="G402" t="s">
        <v>50</v>
      </c>
      <c r="H402" t="s">
        <v>2133</v>
      </c>
      <c r="I402" t="s">
        <v>2144</v>
      </c>
      <c r="J402" t="s">
        <v>4887</v>
      </c>
      <c r="K402" t="s">
        <v>2135</v>
      </c>
      <c r="L402">
        <v>1339.9000164000001</v>
      </c>
    </row>
    <row r="403" spans="3:12" x14ac:dyDescent="0.25">
      <c r="C403" t="s">
        <v>5838</v>
      </c>
      <c r="L403" s="3">
        <v>3014.5207789999999</v>
      </c>
    </row>
    <row r="404" spans="3:12" x14ac:dyDescent="0.25">
      <c r="D404" t="s">
        <v>5839</v>
      </c>
      <c r="E404" t="s">
        <v>10869</v>
      </c>
      <c r="F404" t="s">
        <v>135</v>
      </c>
      <c r="G404" t="s">
        <v>29</v>
      </c>
      <c r="H404" t="s">
        <v>110</v>
      </c>
      <c r="I404" t="s">
        <v>2139</v>
      </c>
      <c r="J404" t="s">
        <v>5840</v>
      </c>
      <c r="K404" t="s">
        <v>2135</v>
      </c>
      <c r="L404" s="3">
        <v>3014.5207789999999</v>
      </c>
    </row>
    <row r="405" spans="3:12" x14ac:dyDescent="0.25">
      <c r="C405" t="s">
        <v>5841</v>
      </c>
      <c r="L405">
        <v>1595.1749480000001</v>
      </c>
    </row>
    <row r="406" spans="3:12" x14ac:dyDescent="0.25">
      <c r="D406" t="s">
        <v>5842</v>
      </c>
      <c r="E406" t="s">
        <v>10869</v>
      </c>
      <c r="F406" t="s">
        <v>135</v>
      </c>
      <c r="G406" t="s">
        <v>29</v>
      </c>
      <c r="H406" t="s">
        <v>63</v>
      </c>
      <c r="I406" t="s">
        <v>2141</v>
      </c>
      <c r="J406" t="s">
        <v>5843</v>
      </c>
      <c r="K406" t="s">
        <v>2135</v>
      </c>
      <c r="L406">
        <v>1595.1749480000001</v>
      </c>
    </row>
    <row r="407" spans="3:12" x14ac:dyDescent="0.25">
      <c r="C407" t="s">
        <v>5844</v>
      </c>
      <c r="L407">
        <v>1946.8331819999999</v>
      </c>
    </row>
    <row r="408" spans="3:12" x14ac:dyDescent="0.25">
      <c r="D408" t="s">
        <v>5845</v>
      </c>
      <c r="E408" t="s">
        <v>10869</v>
      </c>
      <c r="F408" t="s">
        <v>135</v>
      </c>
      <c r="G408" t="s">
        <v>29</v>
      </c>
      <c r="H408" t="s">
        <v>2146</v>
      </c>
      <c r="I408" t="s">
        <v>2137</v>
      </c>
      <c r="J408" t="s">
        <v>5846</v>
      </c>
      <c r="K408" t="s">
        <v>2135</v>
      </c>
      <c r="L408">
        <v>1946.8331819999999</v>
      </c>
    </row>
    <row r="409" spans="3:12" x14ac:dyDescent="0.25">
      <c r="C409" t="s">
        <v>5847</v>
      </c>
      <c r="L409">
        <v>1946.8331819999999</v>
      </c>
    </row>
    <row r="410" spans="3:12" x14ac:dyDescent="0.25">
      <c r="D410" t="s">
        <v>5848</v>
      </c>
      <c r="E410" t="s">
        <v>10869</v>
      </c>
      <c r="F410" t="s">
        <v>135</v>
      </c>
      <c r="G410" t="s">
        <v>29</v>
      </c>
      <c r="H410" t="s">
        <v>2146</v>
      </c>
      <c r="I410" t="s">
        <v>2137</v>
      </c>
      <c r="J410" t="s">
        <v>5849</v>
      </c>
      <c r="K410" t="s">
        <v>2135</v>
      </c>
      <c r="L410">
        <v>1946.8331819999999</v>
      </c>
    </row>
    <row r="411" spans="3:12" x14ac:dyDescent="0.25">
      <c r="C411" t="s">
        <v>5850</v>
      </c>
      <c r="L411" s="3">
        <v>2461.0600055999998</v>
      </c>
    </row>
    <row r="412" spans="3:12" x14ac:dyDescent="0.25">
      <c r="D412" t="s">
        <v>5851</v>
      </c>
      <c r="E412" t="s">
        <v>10869</v>
      </c>
      <c r="F412" t="s">
        <v>135</v>
      </c>
      <c r="G412" t="s">
        <v>36</v>
      </c>
      <c r="H412" t="s">
        <v>63</v>
      </c>
      <c r="I412" t="s">
        <v>2167</v>
      </c>
      <c r="J412" t="s">
        <v>5852</v>
      </c>
      <c r="K412" t="s">
        <v>2135</v>
      </c>
      <c r="L412" s="3">
        <v>2461.0600055999998</v>
      </c>
    </row>
    <row r="413" spans="3:12" x14ac:dyDescent="0.25">
      <c r="C413" t="s">
        <v>5853</v>
      </c>
      <c r="L413" s="3">
        <v>2278.7766495999999</v>
      </c>
    </row>
    <row r="414" spans="3:12" x14ac:dyDescent="0.25">
      <c r="D414" t="s">
        <v>5854</v>
      </c>
      <c r="E414" t="s">
        <v>10869</v>
      </c>
      <c r="F414" t="s">
        <v>135</v>
      </c>
      <c r="G414" t="s">
        <v>36</v>
      </c>
      <c r="H414" t="s">
        <v>63</v>
      </c>
      <c r="I414" t="s">
        <v>2137</v>
      </c>
      <c r="J414" t="s">
        <v>5855</v>
      </c>
      <c r="K414" t="s">
        <v>2135</v>
      </c>
      <c r="L414" s="3">
        <v>2278.7766495999999</v>
      </c>
    </row>
    <row r="415" spans="3:12" x14ac:dyDescent="0.25">
      <c r="C415" t="s">
        <v>6389</v>
      </c>
      <c r="L415">
        <v>1709.1998369999999</v>
      </c>
    </row>
    <row r="416" spans="3:12" x14ac:dyDescent="0.25">
      <c r="D416" t="s">
        <v>6390</v>
      </c>
      <c r="E416" t="s">
        <v>10869</v>
      </c>
      <c r="F416" t="s">
        <v>135</v>
      </c>
      <c r="G416" t="s">
        <v>29</v>
      </c>
      <c r="H416" t="s">
        <v>2133</v>
      </c>
      <c r="I416" t="s">
        <v>2156</v>
      </c>
      <c r="J416" t="s">
        <v>6391</v>
      </c>
      <c r="K416" t="s">
        <v>2135</v>
      </c>
      <c r="L416">
        <v>1709.1998369999999</v>
      </c>
    </row>
    <row r="417" spans="1:12" x14ac:dyDescent="0.25">
      <c r="C417" t="s">
        <v>10162</v>
      </c>
      <c r="L417" s="3">
        <v>2734.6023894</v>
      </c>
    </row>
    <row r="418" spans="1:12" x14ac:dyDescent="0.25">
      <c r="D418" t="s">
        <v>10163</v>
      </c>
      <c r="E418" t="s">
        <v>10869</v>
      </c>
      <c r="F418" t="s">
        <v>135</v>
      </c>
      <c r="G418" t="s">
        <v>50</v>
      </c>
      <c r="H418" t="s">
        <v>63</v>
      </c>
      <c r="I418" t="s">
        <v>2137</v>
      </c>
      <c r="J418" t="s">
        <v>10164</v>
      </c>
      <c r="K418" t="s">
        <v>2135</v>
      </c>
      <c r="L418" s="3">
        <v>2734.6023894</v>
      </c>
    </row>
    <row r="419" spans="1:12" x14ac:dyDescent="0.25">
      <c r="C419" t="s">
        <v>10165</v>
      </c>
      <c r="L419" s="3">
        <v>2187.6349716</v>
      </c>
    </row>
    <row r="420" spans="1:12" x14ac:dyDescent="0.25">
      <c r="D420" t="s">
        <v>10166</v>
      </c>
      <c r="E420" t="s">
        <v>10869</v>
      </c>
      <c r="F420" t="s">
        <v>135</v>
      </c>
      <c r="G420" t="s">
        <v>50</v>
      </c>
      <c r="H420" t="s">
        <v>63</v>
      </c>
      <c r="I420" t="s">
        <v>2156</v>
      </c>
      <c r="J420" t="s">
        <v>10167</v>
      </c>
      <c r="K420" t="s">
        <v>2135</v>
      </c>
      <c r="L420" s="3">
        <v>2187.6349716</v>
      </c>
    </row>
    <row r="421" spans="1:12" x14ac:dyDescent="0.25">
      <c r="A421" t="s">
        <v>78</v>
      </c>
      <c r="L421" s="3">
        <v>12990.3881604</v>
      </c>
    </row>
    <row r="422" spans="1:12" x14ac:dyDescent="0.25">
      <c r="C422" t="s">
        <v>2296</v>
      </c>
      <c r="L422" s="3">
        <v>3979.0970183999998</v>
      </c>
    </row>
    <row r="423" spans="1:12" x14ac:dyDescent="0.25">
      <c r="D423" t="s">
        <v>750</v>
      </c>
      <c r="E423" t="s">
        <v>10869</v>
      </c>
      <c r="F423" t="s">
        <v>78</v>
      </c>
      <c r="G423" t="s">
        <v>61</v>
      </c>
      <c r="H423" t="s">
        <v>110</v>
      </c>
      <c r="I423" t="s">
        <v>2297</v>
      </c>
      <c r="J423" t="s">
        <v>4888</v>
      </c>
      <c r="K423" t="s">
        <v>2149</v>
      </c>
      <c r="L423" s="3">
        <v>3979.0970183999998</v>
      </c>
    </row>
    <row r="424" spans="1:12" x14ac:dyDescent="0.25">
      <c r="C424" t="s">
        <v>3480</v>
      </c>
      <c r="L424" s="3">
        <v>6298.1637659999997</v>
      </c>
    </row>
    <row r="425" spans="1:12" x14ac:dyDescent="0.25">
      <c r="D425" t="s">
        <v>3395</v>
      </c>
      <c r="E425" t="s">
        <v>10869</v>
      </c>
      <c r="F425" t="s">
        <v>78</v>
      </c>
      <c r="G425" t="s">
        <v>2858</v>
      </c>
      <c r="H425" t="s">
        <v>57</v>
      </c>
      <c r="I425" t="s">
        <v>2139</v>
      </c>
      <c r="J425" t="s">
        <v>3481</v>
      </c>
      <c r="K425" t="s">
        <v>2135</v>
      </c>
      <c r="L425" s="3">
        <v>6298.1637659999997</v>
      </c>
    </row>
    <row r="426" spans="1:12" x14ac:dyDescent="0.25">
      <c r="C426" t="s">
        <v>5856</v>
      </c>
      <c r="L426" s="3">
        <v>2713.1273759999999</v>
      </c>
    </row>
    <row r="427" spans="1:12" x14ac:dyDescent="0.25">
      <c r="D427" t="s">
        <v>5857</v>
      </c>
      <c r="E427" t="s">
        <v>10869</v>
      </c>
      <c r="F427" t="s">
        <v>78</v>
      </c>
      <c r="G427" t="s">
        <v>50</v>
      </c>
      <c r="H427" t="s">
        <v>48</v>
      </c>
      <c r="I427" t="s">
        <v>2137</v>
      </c>
      <c r="J427" t="s">
        <v>5858</v>
      </c>
      <c r="K427" t="s">
        <v>2135</v>
      </c>
      <c r="L427" s="3">
        <v>2713.1273759999999</v>
      </c>
    </row>
    <row r="428" spans="1:12" x14ac:dyDescent="0.25">
      <c r="A428" t="s">
        <v>340</v>
      </c>
      <c r="L428" s="3">
        <v>20970.096327200001</v>
      </c>
    </row>
    <row r="429" spans="1:12" x14ac:dyDescent="0.25">
      <c r="C429" t="s">
        <v>2298</v>
      </c>
      <c r="L429">
        <v>1388.834883</v>
      </c>
    </row>
    <row r="430" spans="1:12" x14ac:dyDescent="0.25">
      <c r="D430" t="s">
        <v>1352</v>
      </c>
      <c r="E430" t="s">
        <v>10869</v>
      </c>
      <c r="F430" t="s">
        <v>340</v>
      </c>
      <c r="G430" t="s">
        <v>29</v>
      </c>
      <c r="H430" t="s">
        <v>25</v>
      </c>
      <c r="I430" t="s">
        <v>2141</v>
      </c>
      <c r="J430" t="s">
        <v>1353</v>
      </c>
      <c r="K430" t="s">
        <v>2149</v>
      </c>
      <c r="L430">
        <v>1388.834883</v>
      </c>
    </row>
    <row r="431" spans="1:12" x14ac:dyDescent="0.25">
      <c r="C431" t="s">
        <v>2299</v>
      </c>
      <c r="L431">
        <v>1668.714156</v>
      </c>
    </row>
    <row r="432" spans="1:12" x14ac:dyDescent="0.25">
      <c r="D432" t="s">
        <v>1330</v>
      </c>
      <c r="E432" t="s">
        <v>10869</v>
      </c>
      <c r="F432" t="s">
        <v>340</v>
      </c>
      <c r="G432" t="s">
        <v>29</v>
      </c>
      <c r="H432" t="s">
        <v>17</v>
      </c>
      <c r="I432" t="s">
        <v>2137</v>
      </c>
      <c r="J432" t="s">
        <v>1331</v>
      </c>
      <c r="K432" t="s">
        <v>18</v>
      </c>
      <c r="L432">
        <v>1668.714156</v>
      </c>
    </row>
    <row r="433" spans="3:12" x14ac:dyDescent="0.25">
      <c r="C433" t="s">
        <v>2300</v>
      </c>
      <c r="L433" s="3">
        <v>2002.4569872</v>
      </c>
    </row>
    <row r="434" spans="3:12" x14ac:dyDescent="0.25">
      <c r="D434" t="s">
        <v>1418</v>
      </c>
      <c r="E434" t="s">
        <v>10869</v>
      </c>
      <c r="F434" t="s">
        <v>340</v>
      </c>
      <c r="G434" t="s">
        <v>50</v>
      </c>
      <c r="H434" t="s">
        <v>17</v>
      </c>
      <c r="I434" t="s">
        <v>2137</v>
      </c>
      <c r="J434" t="s">
        <v>1419</v>
      </c>
      <c r="K434" t="s">
        <v>18</v>
      </c>
      <c r="L434" s="3">
        <v>2002.4569872</v>
      </c>
    </row>
    <row r="435" spans="3:12" x14ac:dyDescent="0.25">
      <c r="C435" t="s">
        <v>4889</v>
      </c>
      <c r="L435" s="3">
        <v>4220.3290906000002</v>
      </c>
    </row>
    <row r="436" spans="3:12" x14ac:dyDescent="0.25">
      <c r="D436" t="s">
        <v>4730</v>
      </c>
      <c r="E436" t="s">
        <v>10869</v>
      </c>
      <c r="F436" t="s">
        <v>340</v>
      </c>
      <c r="G436" t="s">
        <v>61</v>
      </c>
      <c r="H436" t="s">
        <v>110</v>
      </c>
      <c r="I436" t="s">
        <v>2162</v>
      </c>
      <c r="J436" t="s">
        <v>4890</v>
      </c>
      <c r="K436" t="s">
        <v>2135</v>
      </c>
      <c r="L436" s="3">
        <v>4220.3290906000002</v>
      </c>
    </row>
    <row r="437" spans="3:12" x14ac:dyDescent="0.25">
      <c r="C437" t="s">
        <v>5226</v>
      </c>
      <c r="L437" s="3">
        <v>2153.4666214999997</v>
      </c>
    </row>
    <row r="438" spans="3:12" x14ac:dyDescent="0.25">
      <c r="D438" t="s">
        <v>5227</v>
      </c>
      <c r="E438" t="s">
        <v>10869</v>
      </c>
      <c r="F438" t="s">
        <v>340</v>
      </c>
      <c r="G438" t="s">
        <v>29</v>
      </c>
      <c r="H438" t="s">
        <v>63</v>
      </c>
      <c r="I438" t="s">
        <v>2167</v>
      </c>
      <c r="J438" t="s">
        <v>5228</v>
      </c>
      <c r="K438" t="s">
        <v>2135</v>
      </c>
      <c r="L438" s="3">
        <v>2153.4666214999997</v>
      </c>
    </row>
    <row r="439" spans="3:12" x14ac:dyDescent="0.25">
      <c r="C439" t="s">
        <v>5859</v>
      </c>
      <c r="L439" s="3">
        <v>2153.4666214999997</v>
      </c>
    </row>
    <row r="440" spans="3:12" x14ac:dyDescent="0.25">
      <c r="D440" t="s">
        <v>5860</v>
      </c>
      <c r="E440" t="s">
        <v>10869</v>
      </c>
      <c r="F440" t="s">
        <v>340</v>
      </c>
      <c r="G440" t="s">
        <v>29</v>
      </c>
      <c r="H440" t="s">
        <v>2133</v>
      </c>
      <c r="I440" t="s">
        <v>2134</v>
      </c>
      <c r="J440" t="s">
        <v>5861</v>
      </c>
      <c r="K440" t="s">
        <v>2135</v>
      </c>
      <c r="L440" s="3">
        <v>2153.4666214999997</v>
      </c>
    </row>
    <row r="441" spans="3:12" x14ac:dyDescent="0.25">
      <c r="C441" t="s">
        <v>6392</v>
      </c>
      <c r="L441">
        <v>1668.714156</v>
      </c>
    </row>
    <row r="442" spans="3:12" x14ac:dyDescent="0.25">
      <c r="D442" t="s">
        <v>6393</v>
      </c>
      <c r="E442" t="s">
        <v>10869</v>
      </c>
      <c r="F442" t="s">
        <v>340</v>
      </c>
      <c r="G442" t="s">
        <v>29</v>
      </c>
      <c r="H442" t="s">
        <v>2146</v>
      </c>
      <c r="I442" t="s">
        <v>2141</v>
      </c>
      <c r="J442" t="s">
        <v>6394</v>
      </c>
      <c r="K442" t="s">
        <v>2135</v>
      </c>
      <c r="L442">
        <v>1668.714156</v>
      </c>
    </row>
    <row r="443" spans="3:12" x14ac:dyDescent="0.25">
      <c r="C443" t="s">
        <v>6395</v>
      </c>
      <c r="L443">
        <v>1668.714156</v>
      </c>
    </row>
    <row r="444" spans="3:12" x14ac:dyDescent="0.25">
      <c r="D444" t="s">
        <v>6396</v>
      </c>
      <c r="E444" t="s">
        <v>10869</v>
      </c>
      <c r="F444" t="s">
        <v>340</v>
      </c>
      <c r="G444" t="s">
        <v>29</v>
      </c>
      <c r="H444" t="s">
        <v>2146</v>
      </c>
      <c r="I444" t="s">
        <v>2141</v>
      </c>
      <c r="J444" t="s">
        <v>6397</v>
      </c>
      <c r="K444" t="s">
        <v>2135</v>
      </c>
      <c r="L444">
        <v>1668.714156</v>
      </c>
    </row>
    <row r="445" spans="3:12" x14ac:dyDescent="0.25">
      <c r="C445" t="s">
        <v>6398</v>
      </c>
      <c r="L445">
        <v>1709.1998369999999</v>
      </c>
    </row>
    <row r="446" spans="3:12" x14ac:dyDescent="0.25">
      <c r="D446" t="s">
        <v>6399</v>
      </c>
      <c r="E446" t="s">
        <v>10869</v>
      </c>
      <c r="F446" t="s">
        <v>340</v>
      </c>
      <c r="G446" t="s">
        <v>29</v>
      </c>
      <c r="H446" t="s">
        <v>2133</v>
      </c>
      <c r="I446" t="s">
        <v>2141</v>
      </c>
      <c r="J446" t="s">
        <v>6400</v>
      </c>
      <c r="K446" t="s">
        <v>2135</v>
      </c>
      <c r="L446">
        <v>1709.1998369999999</v>
      </c>
    </row>
    <row r="447" spans="3:12" x14ac:dyDescent="0.25">
      <c r="C447" t="s">
        <v>6947</v>
      </c>
      <c r="L447" s="3">
        <v>2336.1998183999999</v>
      </c>
    </row>
    <row r="448" spans="3:12" x14ac:dyDescent="0.25">
      <c r="D448" t="s">
        <v>6948</v>
      </c>
      <c r="E448" t="s">
        <v>10869</v>
      </c>
      <c r="F448" t="s">
        <v>340</v>
      </c>
      <c r="G448" t="s">
        <v>61</v>
      </c>
      <c r="H448" t="s">
        <v>2146</v>
      </c>
      <c r="I448" t="s">
        <v>2156</v>
      </c>
      <c r="J448" t="s">
        <v>6949</v>
      </c>
      <c r="K448" t="s">
        <v>2135</v>
      </c>
      <c r="L448" s="3">
        <v>2336.1998183999999</v>
      </c>
    </row>
    <row r="449" spans="1:12" x14ac:dyDescent="0.25">
      <c r="A449" t="s">
        <v>160</v>
      </c>
      <c r="L449">
        <v>1709.1020455</v>
      </c>
    </row>
    <row r="450" spans="1:12" x14ac:dyDescent="0.25">
      <c r="C450" t="s">
        <v>2301</v>
      </c>
      <c r="L450">
        <v>1709.1020455</v>
      </c>
    </row>
    <row r="451" spans="1:12" x14ac:dyDescent="0.25">
      <c r="D451" t="s">
        <v>1610</v>
      </c>
      <c r="E451" t="s">
        <v>10869</v>
      </c>
      <c r="F451" t="s">
        <v>160</v>
      </c>
      <c r="G451" t="s">
        <v>29</v>
      </c>
      <c r="H451" t="s">
        <v>63</v>
      </c>
      <c r="I451" t="s">
        <v>2137</v>
      </c>
      <c r="J451" t="s">
        <v>1611</v>
      </c>
      <c r="K451" t="s">
        <v>18</v>
      </c>
      <c r="L451">
        <v>1709.1020455</v>
      </c>
    </row>
    <row r="452" spans="1:12" x14ac:dyDescent="0.25">
      <c r="A452" t="s">
        <v>136</v>
      </c>
      <c r="L452" s="3">
        <v>4498.3698833999997</v>
      </c>
    </row>
    <row r="453" spans="1:12" x14ac:dyDescent="0.25">
      <c r="C453" t="s">
        <v>4418</v>
      </c>
      <c r="L453">
        <v>1914.2099376000001</v>
      </c>
    </row>
    <row r="454" spans="1:12" x14ac:dyDescent="0.25">
      <c r="D454" t="s">
        <v>4318</v>
      </c>
      <c r="E454" t="s">
        <v>10869</v>
      </c>
      <c r="F454" t="s">
        <v>136</v>
      </c>
      <c r="G454" t="s">
        <v>50</v>
      </c>
      <c r="H454" t="s">
        <v>2133</v>
      </c>
      <c r="I454" t="s">
        <v>2156</v>
      </c>
      <c r="J454" t="s">
        <v>4419</v>
      </c>
      <c r="K454" t="s">
        <v>2135</v>
      </c>
      <c r="L454">
        <v>1914.2099376000001</v>
      </c>
    </row>
    <row r="455" spans="1:12" x14ac:dyDescent="0.25">
      <c r="C455" t="s">
        <v>4420</v>
      </c>
      <c r="L455" s="3">
        <v>2584.1599458000001</v>
      </c>
    </row>
    <row r="456" spans="1:12" x14ac:dyDescent="0.25">
      <c r="D456" t="s">
        <v>4316</v>
      </c>
      <c r="E456" t="s">
        <v>10869</v>
      </c>
      <c r="F456" t="s">
        <v>136</v>
      </c>
      <c r="G456" t="s">
        <v>50</v>
      </c>
      <c r="H456" t="s">
        <v>2133</v>
      </c>
      <c r="I456" t="s">
        <v>2134</v>
      </c>
      <c r="J456" t="s">
        <v>4421</v>
      </c>
      <c r="K456" t="s">
        <v>2135</v>
      </c>
      <c r="L456" s="3">
        <v>2584.1599458000001</v>
      </c>
    </row>
    <row r="457" spans="1:12" x14ac:dyDescent="0.25">
      <c r="A457" t="s">
        <v>259</v>
      </c>
      <c r="L457" s="3">
        <v>15013.537829000001</v>
      </c>
    </row>
    <row r="458" spans="1:12" x14ac:dyDescent="0.25">
      <c r="C458" t="s">
        <v>2302</v>
      </c>
      <c r="L458" s="3">
        <v>2523.0793748999999</v>
      </c>
    </row>
    <row r="459" spans="1:12" x14ac:dyDescent="0.25">
      <c r="D459" t="s">
        <v>316</v>
      </c>
      <c r="E459" t="s">
        <v>10869</v>
      </c>
      <c r="F459" t="s">
        <v>259</v>
      </c>
      <c r="G459" t="s">
        <v>61</v>
      </c>
      <c r="H459" t="s">
        <v>17</v>
      </c>
      <c r="I459" t="s">
        <v>2167</v>
      </c>
      <c r="J459" t="s">
        <v>317</v>
      </c>
      <c r="K459" t="s">
        <v>18</v>
      </c>
      <c r="L459" s="3">
        <v>2523.0793748999999</v>
      </c>
    </row>
    <row r="460" spans="1:12" x14ac:dyDescent="0.25">
      <c r="C460" t="s">
        <v>2303</v>
      </c>
      <c r="L460">
        <v>1868.9324731000002</v>
      </c>
    </row>
    <row r="461" spans="1:12" x14ac:dyDescent="0.25">
      <c r="D461" t="s">
        <v>319</v>
      </c>
      <c r="E461" t="s">
        <v>10869</v>
      </c>
      <c r="F461" t="s">
        <v>259</v>
      </c>
      <c r="G461" t="s">
        <v>61</v>
      </c>
      <c r="H461" t="s">
        <v>17</v>
      </c>
      <c r="I461" t="s">
        <v>2141</v>
      </c>
      <c r="J461" t="s">
        <v>320</v>
      </c>
      <c r="K461" t="s">
        <v>18</v>
      </c>
      <c r="L461">
        <v>1868.9324731000002</v>
      </c>
    </row>
    <row r="462" spans="1:12" x14ac:dyDescent="0.25">
      <c r="C462" t="s">
        <v>2304</v>
      </c>
      <c r="L462">
        <v>1735.9947079999999</v>
      </c>
    </row>
    <row r="463" spans="1:12" x14ac:dyDescent="0.25">
      <c r="D463" t="s">
        <v>1111</v>
      </c>
      <c r="E463" t="s">
        <v>10869</v>
      </c>
      <c r="F463" t="s">
        <v>259</v>
      </c>
      <c r="G463" t="s">
        <v>29</v>
      </c>
      <c r="H463" t="s">
        <v>25</v>
      </c>
      <c r="I463" t="s">
        <v>2137</v>
      </c>
      <c r="J463" t="s">
        <v>4891</v>
      </c>
      <c r="K463" t="s">
        <v>2149</v>
      </c>
      <c r="L463">
        <v>1735.9947079999999</v>
      </c>
    </row>
    <row r="464" spans="1:12" x14ac:dyDescent="0.25">
      <c r="C464" t="s">
        <v>9979</v>
      </c>
      <c r="L464" s="3">
        <v>3330.6806984999998</v>
      </c>
    </row>
    <row r="465" spans="1:12" x14ac:dyDescent="0.25">
      <c r="D465" t="s">
        <v>9980</v>
      </c>
      <c r="E465" t="s">
        <v>10869</v>
      </c>
      <c r="F465" t="s">
        <v>259</v>
      </c>
      <c r="G465" t="s">
        <v>29</v>
      </c>
      <c r="H465" t="s">
        <v>57</v>
      </c>
      <c r="I465" t="s">
        <v>2297</v>
      </c>
      <c r="J465" t="s">
        <v>9981</v>
      </c>
      <c r="K465" t="s">
        <v>2135</v>
      </c>
      <c r="L465" s="3">
        <v>3330.6806984999998</v>
      </c>
    </row>
    <row r="466" spans="1:12" x14ac:dyDescent="0.25">
      <c r="C466" t="s">
        <v>9982</v>
      </c>
      <c r="L466">
        <v>1709.1998369999999</v>
      </c>
    </row>
    <row r="467" spans="1:12" x14ac:dyDescent="0.25">
      <c r="D467" t="s">
        <v>9983</v>
      </c>
      <c r="E467" t="s">
        <v>10869</v>
      </c>
      <c r="F467" t="s">
        <v>259</v>
      </c>
      <c r="G467" t="s">
        <v>29</v>
      </c>
      <c r="H467" t="s">
        <v>63</v>
      </c>
      <c r="I467" t="s">
        <v>2156</v>
      </c>
      <c r="J467" t="s">
        <v>9984</v>
      </c>
      <c r="K467" t="s">
        <v>2135</v>
      </c>
      <c r="L467">
        <v>1709.1998369999999</v>
      </c>
    </row>
    <row r="468" spans="1:12" x14ac:dyDescent="0.25">
      <c r="C468" t="s">
        <v>9985</v>
      </c>
      <c r="L468">
        <v>1709.1998369999999</v>
      </c>
    </row>
    <row r="469" spans="1:12" x14ac:dyDescent="0.25">
      <c r="D469" t="s">
        <v>9986</v>
      </c>
      <c r="E469" t="s">
        <v>10869</v>
      </c>
      <c r="F469" t="s">
        <v>259</v>
      </c>
      <c r="G469" t="s">
        <v>29</v>
      </c>
      <c r="H469" t="s">
        <v>63</v>
      </c>
      <c r="I469" t="s">
        <v>2141</v>
      </c>
      <c r="J469" t="s">
        <v>9987</v>
      </c>
      <c r="K469" t="s">
        <v>2135</v>
      </c>
      <c r="L469">
        <v>1709.1998369999999</v>
      </c>
    </row>
    <row r="470" spans="1:12" x14ac:dyDescent="0.25">
      <c r="C470" t="s">
        <v>9988</v>
      </c>
      <c r="L470" s="3">
        <v>2136.4509005</v>
      </c>
    </row>
    <row r="471" spans="1:12" x14ac:dyDescent="0.25">
      <c r="D471" t="s">
        <v>9989</v>
      </c>
      <c r="E471" t="s">
        <v>10869</v>
      </c>
      <c r="F471" t="s">
        <v>259</v>
      </c>
      <c r="G471" t="s">
        <v>29</v>
      </c>
      <c r="H471" t="s">
        <v>63</v>
      </c>
      <c r="I471" t="s">
        <v>2137</v>
      </c>
      <c r="J471" t="s">
        <v>9990</v>
      </c>
      <c r="K471" t="s">
        <v>2135</v>
      </c>
      <c r="L471" s="3">
        <v>2136.4509005</v>
      </c>
    </row>
    <row r="472" spans="1:12" x14ac:dyDescent="0.25">
      <c r="A472" t="s">
        <v>79</v>
      </c>
      <c r="L472" s="3">
        <v>3987.9373700000001</v>
      </c>
    </row>
    <row r="473" spans="1:12" x14ac:dyDescent="0.25">
      <c r="C473" t="s">
        <v>4892</v>
      </c>
      <c r="L473" s="3">
        <v>1993.9686850000001</v>
      </c>
    </row>
    <row r="474" spans="1:12" x14ac:dyDescent="0.25">
      <c r="D474" t="s">
        <v>4617</v>
      </c>
      <c r="E474" t="s">
        <v>10869</v>
      </c>
      <c r="F474" t="s">
        <v>79</v>
      </c>
      <c r="G474" t="s">
        <v>29</v>
      </c>
      <c r="H474" t="s">
        <v>63</v>
      </c>
      <c r="I474" t="s">
        <v>2137</v>
      </c>
      <c r="J474" t="s">
        <v>4893</v>
      </c>
      <c r="K474" t="s">
        <v>2135</v>
      </c>
      <c r="L474" s="3">
        <v>1993.9686850000001</v>
      </c>
    </row>
    <row r="475" spans="1:12" x14ac:dyDescent="0.25">
      <c r="C475" t="s">
        <v>4894</v>
      </c>
      <c r="L475" s="3">
        <v>1993.9686850000001</v>
      </c>
    </row>
    <row r="476" spans="1:12" x14ac:dyDescent="0.25">
      <c r="D476" t="s">
        <v>4615</v>
      </c>
      <c r="E476" t="s">
        <v>10869</v>
      </c>
      <c r="F476" t="s">
        <v>79</v>
      </c>
      <c r="G476" t="s">
        <v>29</v>
      </c>
      <c r="H476" t="s">
        <v>63</v>
      </c>
      <c r="I476" t="s">
        <v>2137</v>
      </c>
      <c r="J476" t="s">
        <v>4895</v>
      </c>
      <c r="K476" t="s">
        <v>2135</v>
      </c>
      <c r="L476" s="3">
        <v>1993.9686850000001</v>
      </c>
    </row>
    <row r="477" spans="1:12" x14ac:dyDescent="0.25">
      <c r="A477" t="s">
        <v>326</v>
      </c>
      <c r="L477" s="3">
        <v>11557.684010500001</v>
      </c>
    </row>
    <row r="478" spans="1:12" x14ac:dyDescent="0.25">
      <c r="C478" t="s">
        <v>5229</v>
      </c>
      <c r="L478">
        <v>1595.1749480000001</v>
      </c>
    </row>
    <row r="479" spans="1:12" x14ac:dyDescent="0.25">
      <c r="D479" t="s">
        <v>5230</v>
      </c>
      <c r="E479" t="s">
        <v>10869</v>
      </c>
      <c r="F479" t="s">
        <v>326</v>
      </c>
      <c r="G479" t="s">
        <v>29</v>
      </c>
      <c r="H479" t="s">
        <v>63</v>
      </c>
      <c r="I479" t="s">
        <v>2141</v>
      </c>
      <c r="J479" t="s">
        <v>5231</v>
      </c>
      <c r="K479" t="s">
        <v>2135</v>
      </c>
      <c r="L479">
        <v>1595.1749480000001</v>
      </c>
    </row>
    <row r="480" spans="1:12" x14ac:dyDescent="0.25">
      <c r="C480" t="s">
        <v>5232</v>
      </c>
      <c r="L480" s="3">
        <v>2153.4666214999997</v>
      </c>
    </row>
    <row r="481" spans="1:12" x14ac:dyDescent="0.25">
      <c r="D481" t="s">
        <v>5233</v>
      </c>
      <c r="E481" t="s">
        <v>10869</v>
      </c>
      <c r="F481" t="s">
        <v>326</v>
      </c>
      <c r="G481" t="s">
        <v>29</v>
      </c>
      <c r="H481" t="s">
        <v>63</v>
      </c>
      <c r="I481" t="s">
        <v>2134</v>
      </c>
      <c r="J481" t="s">
        <v>5234</v>
      </c>
      <c r="K481" t="s">
        <v>2135</v>
      </c>
      <c r="L481" s="3">
        <v>2153.4666214999997</v>
      </c>
    </row>
    <row r="482" spans="1:12" x14ac:dyDescent="0.25">
      <c r="C482" t="s">
        <v>5235</v>
      </c>
      <c r="L482" s="3">
        <v>3014.5207789999999</v>
      </c>
    </row>
    <row r="483" spans="1:12" x14ac:dyDescent="0.25">
      <c r="D483" t="s">
        <v>5236</v>
      </c>
      <c r="E483" t="s">
        <v>10869</v>
      </c>
      <c r="F483" t="s">
        <v>326</v>
      </c>
      <c r="G483" t="s">
        <v>29</v>
      </c>
      <c r="H483" t="s">
        <v>110</v>
      </c>
      <c r="I483" t="s">
        <v>2139</v>
      </c>
      <c r="J483" t="s">
        <v>5237</v>
      </c>
      <c r="K483" t="s">
        <v>2135</v>
      </c>
      <c r="L483" s="3">
        <v>3014.5207789999999</v>
      </c>
    </row>
    <row r="484" spans="1:12" x14ac:dyDescent="0.25">
      <c r="C484" t="s">
        <v>5862</v>
      </c>
      <c r="L484" s="3">
        <v>3014.5207789999999</v>
      </c>
    </row>
    <row r="485" spans="1:12" x14ac:dyDescent="0.25">
      <c r="D485" t="s">
        <v>5863</v>
      </c>
      <c r="E485" t="s">
        <v>10869</v>
      </c>
      <c r="F485" t="s">
        <v>326</v>
      </c>
      <c r="G485" t="s">
        <v>29</v>
      </c>
      <c r="H485" t="s">
        <v>110</v>
      </c>
      <c r="I485" t="s">
        <v>2162</v>
      </c>
      <c r="J485" t="s">
        <v>5864</v>
      </c>
      <c r="K485" t="s">
        <v>2135</v>
      </c>
      <c r="L485" s="3">
        <v>3014.5207789999999</v>
      </c>
    </row>
    <row r="486" spans="1:12" x14ac:dyDescent="0.25">
      <c r="C486" t="s">
        <v>10870</v>
      </c>
      <c r="L486">
        <v>1780.0008829999999</v>
      </c>
    </row>
    <row r="487" spans="1:12" x14ac:dyDescent="0.25">
      <c r="D487" t="s">
        <v>10871</v>
      </c>
      <c r="E487" t="s">
        <v>10869</v>
      </c>
      <c r="F487" t="s">
        <v>326</v>
      </c>
      <c r="G487" t="s">
        <v>29</v>
      </c>
      <c r="H487" t="s">
        <v>2146</v>
      </c>
      <c r="I487" t="s">
        <v>2141</v>
      </c>
      <c r="J487" t="s">
        <v>10872</v>
      </c>
      <c r="K487" t="s">
        <v>2135</v>
      </c>
      <c r="L487">
        <v>1780.0008829999999</v>
      </c>
    </row>
    <row r="488" spans="1:12" x14ac:dyDescent="0.25">
      <c r="A488" t="s">
        <v>354</v>
      </c>
      <c r="L488" s="3">
        <v>2373.9864539999999</v>
      </c>
    </row>
    <row r="489" spans="1:12" x14ac:dyDescent="0.25">
      <c r="C489" t="s">
        <v>5865</v>
      </c>
      <c r="L489" s="3">
        <v>2373.9864539999999</v>
      </c>
    </row>
    <row r="490" spans="1:12" x14ac:dyDescent="0.25">
      <c r="D490" t="s">
        <v>5866</v>
      </c>
      <c r="E490" t="s">
        <v>10873</v>
      </c>
      <c r="F490" t="s">
        <v>354</v>
      </c>
      <c r="G490" t="s">
        <v>29</v>
      </c>
      <c r="H490" t="s">
        <v>188</v>
      </c>
      <c r="I490" t="s">
        <v>2134</v>
      </c>
      <c r="J490" t="s">
        <v>5867</v>
      </c>
      <c r="K490" t="s">
        <v>2135</v>
      </c>
      <c r="L490" s="3">
        <v>2373.9864539999999</v>
      </c>
    </row>
    <row r="491" spans="1:12" x14ac:dyDescent="0.25">
      <c r="A491" t="s">
        <v>475</v>
      </c>
      <c r="L491" s="3">
        <v>4069.5932724999998</v>
      </c>
    </row>
    <row r="492" spans="1:12" x14ac:dyDescent="0.25">
      <c r="C492" t="s">
        <v>2306</v>
      </c>
      <c r="L492" s="3">
        <v>4069.5932724999998</v>
      </c>
    </row>
    <row r="493" spans="1:12" x14ac:dyDescent="0.25">
      <c r="D493" t="s">
        <v>1514</v>
      </c>
      <c r="E493" t="s">
        <v>10873</v>
      </c>
      <c r="F493" t="s">
        <v>475</v>
      </c>
      <c r="G493" t="s">
        <v>61</v>
      </c>
      <c r="H493" t="s">
        <v>57</v>
      </c>
      <c r="I493" t="s">
        <v>2307</v>
      </c>
      <c r="J493" t="s">
        <v>1515</v>
      </c>
      <c r="K493" t="s">
        <v>2149</v>
      </c>
      <c r="L493" s="3">
        <v>4069.5932724999998</v>
      </c>
    </row>
    <row r="494" spans="1:12" x14ac:dyDescent="0.25">
      <c r="A494" t="s">
        <v>90</v>
      </c>
      <c r="L494" s="3">
        <v>3875.8291944000002</v>
      </c>
    </row>
    <row r="495" spans="1:12" x14ac:dyDescent="0.25">
      <c r="C495" t="s">
        <v>7303</v>
      </c>
      <c r="L495" s="3">
        <v>3875.8291944000002</v>
      </c>
    </row>
    <row r="496" spans="1:12" x14ac:dyDescent="0.25">
      <c r="D496" t="s">
        <v>7304</v>
      </c>
      <c r="E496" t="s">
        <v>10873</v>
      </c>
      <c r="F496" t="s">
        <v>90</v>
      </c>
      <c r="G496" t="s">
        <v>50</v>
      </c>
      <c r="H496" t="s">
        <v>110</v>
      </c>
      <c r="I496" t="s">
        <v>2163</v>
      </c>
      <c r="J496" t="s">
        <v>7305</v>
      </c>
      <c r="K496" t="s">
        <v>2135</v>
      </c>
      <c r="L496" s="3">
        <v>3875.8291944000002</v>
      </c>
    </row>
    <row r="497" spans="1:12" x14ac:dyDescent="0.25">
      <c r="A497" t="s">
        <v>543</v>
      </c>
      <c r="L497" s="3">
        <v>8849.6417925000005</v>
      </c>
    </row>
    <row r="498" spans="1:12" x14ac:dyDescent="0.25">
      <c r="C498" t="s">
        <v>2308</v>
      </c>
      <c r="L498">
        <v>1550.2886495</v>
      </c>
    </row>
    <row r="499" spans="1:12" x14ac:dyDescent="0.25">
      <c r="D499" t="s">
        <v>614</v>
      </c>
      <c r="E499" t="s">
        <v>10873</v>
      </c>
      <c r="F499" t="s">
        <v>543</v>
      </c>
      <c r="G499" t="s">
        <v>29</v>
      </c>
      <c r="H499" t="s">
        <v>48</v>
      </c>
      <c r="I499" t="s">
        <v>2141</v>
      </c>
      <c r="J499" t="s">
        <v>615</v>
      </c>
      <c r="K499" t="s">
        <v>2149</v>
      </c>
      <c r="L499">
        <v>1550.2886495</v>
      </c>
    </row>
    <row r="500" spans="1:12" x14ac:dyDescent="0.25">
      <c r="C500" t="s">
        <v>6401</v>
      </c>
      <c r="L500">
        <v>1709.1998369999999</v>
      </c>
    </row>
    <row r="501" spans="1:12" x14ac:dyDescent="0.25">
      <c r="D501" t="s">
        <v>6402</v>
      </c>
      <c r="E501" t="s">
        <v>10873</v>
      </c>
      <c r="F501" t="s">
        <v>543</v>
      </c>
      <c r="G501" t="s">
        <v>29</v>
      </c>
      <c r="H501" t="s">
        <v>2133</v>
      </c>
      <c r="I501" t="s">
        <v>2141</v>
      </c>
      <c r="J501" t="s">
        <v>6403</v>
      </c>
      <c r="K501" t="s">
        <v>2135</v>
      </c>
      <c r="L501">
        <v>1709.1998369999999</v>
      </c>
    </row>
    <row r="502" spans="1:12" x14ac:dyDescent="0.25">
      <c r="C502" t="s">
        <v>7306</v>
      </c>
      <c r="L502" s="3">
        <v>2252.7249939999997</v>
      </c>
    </row>
    <row r="503" spans="1:12" x14ac:dyDescent="0.25">
      <c r="D503" t="s">
        <v>7307</v>
      </c>
      <c r="E503" t="s">
        <v>10873</v>
      </c>
      <c r="F503" t="s">
        <v>543</v>
      </c>
      <c r="G503" t="s">
        <v>29</v>
      </c>
      <c r="H503" t="s">
        <v>2146</v>
      </c>
      <c r="I503" t="s">
        <v>2134</v>
      </c>
      <c r="J503" t="s">
        <v>7308</v>
      </c>
      <c r="K503" t="s">
        <v>2135</v>
      </c>
      <c r="L503" s="3">
        <v>2252.7249939999997</v>
      </c>
    </row>
    <row r="504" spans="1:12" x14ac:dyDescent="0.25">
      <c r="C504" t="s">
        <v>7309</v>
      </c>
      <c r="L504">
        <v>1668.714156</v>
      </c>
    </row>
    <row r="505" spans="1:12" x14ac:dyDescent="0.25">
      <c r="D505" t="s">
        <v>7310</v>
      </c>
      <c r="E505" t="s">
        <v>10873</v>
      </c>
      <c r="F505" t="s">
        <v>543</v>
      </c>
      <c r="G505" t="s">
        <v>29</v>
      </c>
      <c r="H505" t="s">
        <v>2146</v>
      </c>
      <c r="I505" t="s">
        <v>2141</v>
      </c>
      <c r="J505" t="s">
        <v>7311</v>
      </c>
      <c r="K505" t="s">
        <v>2135</v>
      </c>
      <c r="L505">
        <v>1668.714156</v>
      </c>
    </row>
    <row r="506" spans="1:12" x14ac:dyDescent="0.25">
      <c r="C506" t="s">
        <v>7312</v>
      </c>
      <c r="L506">
        <v>1668.714156</v>
      </c>
    </row>
    <row r="507" spans="1:12" x14ac:dyDescent="0.25">
      <c r="D507" t="s">
        <v>7313</v>
      </c>
      <c r="E507" t="s">
        <v>10873</v>
      </c>
      <c r="F507" t="s">
        <v>543</v>
      </c>
      <c r="G507" t="s">
        <v>29</v>
      </c>
      <c r="H507" t="s">
        <v>2146</v>
      </c>
      <c r="I507" t="s">
        <v>2156</v>
      </c>
      <c r="J507" t="s">
        <v>7314</v>
      </c>
      <c r="K507" t="s">
        <v>2135</v>
      </c>
      <c r="L507">
        <v>1668.714156</v>
      </c>
    </row>
    <row r="508" spans="1:12" x14ac:dyDescent="0.25">
      <c r="A508" t="s">
        <v>60</v>
      </c>
      <c r="L508" s="3">
        <v>8540.5228609999995</v>
      </c>
    </row>
    <row r="509" spans="1:12" x14ac:dyDescent="0.25">
      <c r="C509" t="s">
        <v>2309</v>
      </c>
      <c r="L509" s="3">
        <v>2592.0810572999999</v>
      </c>
    </row>
    <row r="510" spans="1:12" x14ac:dyDescent="0.25">
      <c r="D510" t="s">
        <v>59</v>
      </c>
      <c r="E510" t="s">
        <v>10873</v>
      </c>
      <c r="F510" t="s">
        <v>60</v>
      </c>
      <c r="G510" t="s">
        <v>61</v>
      </c>
      <c r="H510" t="s">
        <v>63</v>
      </c>
      <c r="I510" t="s">
        <v>2137</v>
      </c>
      <c r="J510" t="s">
        <v>62</v>
      </c>
      <c r="K510" t="s">
        <v>2135</v>
      </c>
      <c r="L510" s="3">
        <v>2592.0810572999999</v>
      </c>
    </row>
    <row r="511" spans="1:12" x14ac:dyDescent="0.25">
      <c r="C511" t="s">
        <v>2310</v>
      </c>
      <c r="L511" s="3">
        <v>2799.3599206999997</v>
      </c>
    </row>
    <row r="512" spans="1:12" x14ac:dyDescent="0.25">
      <c r="D512" t="s">
        <v>64</v>
      </c>
      <c r="E512" t="s">
        <v>10873</v>
      </c>
      <c r="F512" t="s">
        <v>60</v>
      </c>
      <c r="G512" t="s">
        <v>61</v>
      </c>
      <c r="H512" t="s">
        <v>63</v>
      </c>
      <c r="I512" t="s">
        <v>2167</v>
      </c>
      <c r="J512" t="s">
        <v>65</v>
      </c>
      <c r="K512" t="s">
        <v>2135</v>
      </c>
      <c r="L512" s="3">
        <v>2799.3599206999997</v>
      </c>
    </row>
    <row r="513" spans="1:12" x14ac:dyDescent="0.25">
      <c r="C513" t="s">
        <v>3304</v>
      </c>
      <c r="L513" s="3">
        <v>3149.0818829999998</v>
      </c>
    </row>
    <row r="514" spans="1:12" x14ac:dyDescent="0.25">
      <c r="D514" t="s">
        <v>3305</v>
      </c>
      <c r="E514" t="s">
        <v>10873</v>
      </c>
      <c r="F514" t="s">
        <v>60</v>
      </c>
      <c r="G514" t="s">
        <v>29</v>
      </c>
      <c r="H514" t="s">
        <v>57</v>
      </c>
      <c r="I514" t="s">
        <v>2354</v>
      </c>
      <c r="J514" t="s">
        <v>3306</v>
      </c>
      <c r="K514" t="s">
        <v>2135</v>
      </c>
      <c r="L514" s="3">
        <v>3149.0818829999998</v>
      </c>
    </row>
    <row r="515" spans="1:12" x14ac:dyDescent="0.25">
      <c r="A515" t="s">
        <v>355</v>
      </c>
      <c r="L515" s="3">
        <v>4111.0959850999998</v>
      </c>
    </row>
    <row r="516" spans="1:12" x14ac:dyDescent="0.25">
      <c r="C516" t="s">
        <v>2305</v>
      </c>
      <c r="L516">
        <v>1749.4117017999999</v>
      </c>
    </row>
    <row r="517" spans="1:12" x14ac:dyDescent="0.25">
      <c r="D517" t="s">
        <v>1424</v>
      </c>
      <c r="E517" t="s">
        <v>10873</v>
      </c>
      <c r="F517" t="s">
        <v>355</v>
      </c>
      <c r="G517" t="s">
        <v>50</v>
      </c>
      <c r="H517" t="s">
        <v>2133</v>
      </c>
      <c r="I517" t="s">
        <v>2141</v>
      </c>
      <c r="J517" t="s">
        <v>1425</v>
      </c>
      <c r="K517" t="s">
        <v>2135</v>
      </c>
      <c r="L517">
        <v>1749.4117017999999</v>
      </c>
    </row>
    <row r="518" spans="1:12" x14ac:dyDescent="0.25">
      <c r="C518" t="s">
        <v>3482</v>
      </c>
      <c r="L518" s="3">
        <v>2361.6842833000001</v>
      </c>
    </row>
    <row r="519" spans="1:12" x14ac:dyDescent="0.25">
      <c r="D519" t="s">
        <v>3388</v>
      </c>
      <c r="E519" t="s">
        <v>10873</v>
      </c>
      <c r="F519" t="s">
        <v>355</v>
      </c>
      <c r="G519" t="s">
        <v>50</v>
      </c>
      <c r="H519" t="s">
        <v>63</v>
      </c>
      <c r="I519" t="s">
        <v>2167</v>
      </c>
      <c r="J519" t="s">
        <v>3483</v>
      </c>
      <c r="K519" t="s">
        <v>2135</v>
      </c>
      <c r="L519" s="3">
        <v>2361.6842833000001</v>
      </c>
    </row>
    <row r="520" spans="1:12" x14ac:dyDescent="0.25">
      <c r="A520" t="s">
        <v>459</v>
      </c>
      <c r="L520" s="3">
        <v>12241.324828700001</v>
      </c>
    </row>
    <row r="521" spans="1:12" x14ac:dyDescent="0.25">
      <c r="C521" t="s">
        <v>2311</v>
      </c>
      <c r="L521" s="3">
        <v>2379.3258698999998</v>
      </c>
    </row>
    <row r="522" spans="1:12" x14ac:dyDescent="0.25">
      <c r="D522" t="s">
        <v>1679</v>
      </c>
      <c r="E522" t="s">
        <v>10873</v>
      </c>
      <c r="F522" t="s">
        <v>459</v>
      </c>
      <c r="G522" t="s">
        <v>29</v>
      </c>
      <c r="H522" t="s">
        <v>57</v>
      </c>
      <c r="I522" t="s">
        <v>2163</v>
      </c>
      <c r="J522" t="s">
        <v>4896</v>
      </c>
      <c r="K522" t="s">
        <v>2149</v>
      </c>
      <c r="L522" s="3">
        <v>2379.3258698999998</v>
      </c>
    </row>
    <row r="523" spans="1:12" x14ac:dyDescent="0.25">
      <c r="C523" t="s">
        <v>2312</v>
      </c>
      <c r="L523">
        <v>1810.9421135999999</v>
      </c>
    </row>
    <row r="524" spans="1:12" x14ac:dyDescent="0.25">
      <c r="D524" t="s">
        <v>1685</v>
      </c>
      <c r="E524" t="s">
        <v>10873</v>
      </c>
      <c r="F524" t="s">
        <v>459</v>
      </c>
      <c r="G524" t="s">
        <v>29</v>
      </c>
      <c r="H524" t="s">
        <v>63</v>
      </c>
      <c r="I524" t="s">
        <v>2167</v>
      </c>
      <c r="J524" t="s">
        <v>4896</v>
      </c>
      <c r="K524" t="s">
        <v>18</v>
      </c>
      <c r="L524">
        <v>1810.9421135999999</v>
      </c>
    </row>
    <row r="525" spans="1:12" x14ac:dyDescent="0.25">
      <c r="C525" t="s">
        <v>2313</v>
      </c>
      <c r="L525">
        <v>1810.9421135999999</v>
      </c>
    </row>
    <row r="526" spans="1:12" x14ac:dyDescent="0.25">
      <c r="D526" t="s">
        <v>1693</v>
      </c>
      <c r="E526" t="s">
        <v>10873</v>
      </c>
      <c r="F526" t="s">
        <v>459</v>
      </c>
      <c r="G526" t="s">
        <v>29</v>
      </c>
      <c r="H526" t="s">
        <v>63</v>
      </c>
      <c r="I526" t="s">
        <v>2134</v>
      </c>
      <c r="J526" t="s">
        <v>4897</v>
      </c>
      <c r="K526" t="s">
        <v>18</v>
      </c>
      <c r="L526">
        <v>1810.9421135999999</v>
      </c>
    </row>
    <row r="527" spans="1:12" x14ac:dyDescent="0.25">
      <c r="C527" t="s">
        <v>2314</v>
      </c>
      <c r="L527">
        <v>1810.9421135999999</v>
      </c>
    </row>
    <row r="528" spans="1:12" x14ac:dyDescent="0.25">
      <c r="D528" t="s">
        <v>1695</v>
      </c>
      <c r="E528" t="s">
        <v>10873</v>
      </c>
      <c r="F528" t="s">
        <v>459</v>
      </c>
      <c r="G528" t="s">
        <v>29</v>
      </c>
      <c r="H528" t="s">
        <v>63</v>
      </c>
      <c r="I528" t="s">
        <v>2134</v>
      </c>
      <c r="J528" t="s">
        <v>3484</v>
      </c>
      <c r="K528" t="s">
        <v>18</v>
      </c>
      <c r="L528">
        <v>1810.9421135999999</v>
      </c>
    </row>
    <row r="529" spans="1:12" x14ac:dyDescent="0.25">
      <c r="C529" t="s">
        <v>2315</v>
      </c>
      <c r="L529">
        <v>1309.1152522</v>
      </c>
    </row>
    <row r="530" spans="1:12" x14ac:dyDescent="0.25">
      <c r="D530" t="s">
        <v>1697</v>
      </c>
      <c r="E530" t="s">
        <v>10873</v>
      </c>
      <c r="F530" t="s">
        <v>459</v>
      </c>
      <c r="G530" t="s">
        <v>29</v>
      </c>
      <c r="H530" t="s">
        <v>17</v>
      </c>
      <c r="I530" t="s">
        <v>2141</v>
      </c>
      <c r="J530" t="s">
        <v>4898</v>
      </c>
      <c r="K530" t="s">
        <v>18</v>
      </c>
      <c r="L530">
        <v>1309.1152522</v>
      </c>
    </row>
    <row r="531" spans="1:12" x14ac:dyDescent="0.25">
      <c r="C531" t="s">
        <v>2316</v>
      </c>
      <c r="L531">
        <v>1810.9421135999999</v>
      </c>
    </row>
    <row r="532" spans="1:12" x14ac:dyDescent="0.25">
      <c r="D532" t="s">
        <v>1699</v>
      </c>
      <c r="E532" t="s">
        <v>10873</v>
      </c>
      <c r="F532" t="s">
        <v>459</v>
      </c>
      <c r="G532" t="s">
        <v>29</v>
      </c>
      <c r="H532" t="s">
        <v>63</v>
      </c>
      <c r="I532" t="s">
        <v>2167</v>
      </c>
      <c r="J532" t="s">
        <v>4899</v>
      </c>
      <c r="K532" t="s">
        <v>18</v>
      </c>
      <c r="L532">
        <v>1810.9421135999999</v>
      </c>
    </row>
    <row r="533" spans="1:12" x14ac:dyDescent="0.25">
      <c r="C533" t="s">
        <v>2317</v>
      </c>
      <c r="L533">
        <v>1309.1152522</v>
      </c>
    </row>
    <row r="534" spans="1:12" x14ac:dyDescent="0.25">
      <c r="D534" t="s">
        <v>1701</v>
      </c>
      <c r="E534" t="s">
        <v>10873</v>
      </c>
      <c r="F534" t="s">
        <v>459</v>
      </c>
      <c r="G534" t="s">
        <v>29</v>
      </c>
      <c r="H534" t="s">
        <v>17</v>
      </c>
      <c r="I534" t="s">
        <v>2141</v>
      </c>
      <c r="J534" t="s">
        <v>4900</v>
      </c>
      <c r="K534" t="s">
        <v>18</v>
      </c>
      <c r="L534">
        <v>1309.1152522</v>
      </c>
    </row>
    <row r="535" spans="1:12" x14ac:dyDescent="0.25">
      <c r="A535" t="s">
        <v>195</v>
      </c>
      <c r="L535" s="3">
        <v>4474.6456655000002</v>
      </c>
    </row>
    <row r="536" spans="1:12" x14ac:dyDescent="0.25">
      <c r="C536" t="s">
        <v>2318</v>
      </c>
      <c r="L536">
        <v>1713.9133872999998</v>
      </c>
    </row>
    <row r="537" spans="1:12" x14ac:dyDescent="0.25">
      <c r="D537" t="s">
        <v>754</v>
      </c>
      <c r="E537" t="s">
        <v>10874</v>
      </c>
      <c r="F537" t="s">
        <v>195</v>
      </c>
      <c r="G537" t="s">
        <v>61</v>
      </c>
      <c r="H537" t="s">
        <v>17</v>
      </c>
      <c r="I537" t="s">
        <v>2141</v>
      </c>
      <c r="J537" t="s">
        <v>755</v>
      </c>
      <c r="K537" t="s">
        <v>18</v>
      </c>
      <c r="L537">
        <v>1713.9133872999998</v>
      </c>
    </row>
    <row r="538" spans="1:12" x14ac:dyDescent="0.25">
      <c r="C538" t="s">
        <v>4901</v>
      </c>
      <c r="L538" s="3">
        <v>2760.7322781999997</v>
      </c>
    </row>
    <row r="539" spans="1:12" x14ac:dyDescent="0.25">
      <c r="D539" t="s">
        <v>4732</v>
      </c>
      <c r="E539" t="s">
        <v>10874</v>
      </c>
      <c r="F539" t="s">
        <v>195</v>
      </c>
      <c r="G539" t="s">
        <v>50</v>
      </c>
      <c r="H539" t="s">
        <v>188</v>
      </c>
      <c r="I539" t="s">
        <v>2152</v>
      </c>
      <c r="J539" t="s">
        <v>4902</v>
      </c>
      <c r="K539" t="s">
        <v>2135</v>
      </c>
      <c r="L539" s="3">
        <v>2760.7322781999997</v>
      </c>
    </row>
    <row r="540" spans="1:12" x14ac:dyDescent="0.25">
      <c r="A540" t="s">
        <v>53</v>
      </c>
      <c r="L540" s="3">
        <v>12656.2150466</v>
      </c>
    </row>
    <row r="541" spans="1:12" x14ac:dyDescent="0.25">
      <c r="C541" t="s">
        <v>2319</v>
      </c>
      <c r="L541" s="3">
        <v>2869.2026099999998</v>
      </c>
    </row>
    <row r="542" spans="1:12" x14ac:dyDescent="0.25">
      <c r="D542" t="s">
        <v>52</v>
      </c>
      <c r="E542" t="s">
        <v>10874</v>
      </c>
      <c r="F542" t="s">
        <v>53</v>
      </c>
      <c r="G542" t="s">
        <v>50</v>
      </c>
      <c r="H542" t="s">
        <v>57</v>
      </c>
      <c r="I542" t="s">
        <v>2163</v>
      </c>
      <c r="J542" t="s">
        <v>55</v>
      </c>
      <c r="K542" t="s">
        <v>2135</v>
      </c>
      <c r="L542" s="3">
        <v>2869.2026099999998</v>
      </c>
    </row>
    <row r="543" spans="1:12" x14ac:dyDescent="0.25">
      <c r="C543" t="s">
        <v>2320</v>
      </c>
      <c r="L543" s="3">
        <v>3055.4367425999999</v>
      </c>
    </row>
    <row r="544" spans="1:12" x14ac:dyDescent="0.25">
      <c r="D544" t="s">
        <v>1415</v>
      </c>
      <c r="E544" t="s">
        <v>10874</v>
      </c>
      <c r="F544" t="s">
        <v>53</v>
      </c>
      <c r="G544" t="s">
        <v>50</v>
      </c>
      <c r="H544" t="s">
        <v>110</v>
      </c>
      <c r="I544" t="s">
        <v>2297</v>
      </c>
      <c r="J544" t="s">
        <v>1416</v>
      </c>
      <c r="K544" t="s">
        <v>2149</v>
      </c>
      <c r="L544" s="3">
        <v>3055.4367425999999</v>
      </c>
    </row>
    <row r="545" spans="1:12" x14ac:dyDescent="0.25">
      <c r="C545" t="s">
        <v>3307</v>
      </c>
      <c r="L545">
        <v>1341.3082139999999</v>
      </c>
    </row>
    <row r="546" spans="1:12" x14ac:dyDescent="0.25">
      <c r="D546" t="s">
        <v>3116</v>
      </c>
      <c r="E546" t="s">
        <v>10874</v>
      </c>
      <c r="F546" t="s">
        <v>53</v>
      </c>
      <c r="G546" t="s">
        <v>29</v>
      </c>
      <c r="H546" t="s">
        <v>2133</v>
      </c>
      <c r="I546" t="s">
        <v>2141</v>
      </c>
      <c r="J546" t="s">
        <v>3117</v>
      </c>
      <c r="K546" t="s">
        <v>2135</v>
      </c>
      <c r="L546">
        <v>1341.3082139999999</v>
      </c>
    </row>
    <row r="547" spans="1:12" x14ac:dyDescent="0.25">
      <c r="C547" t="s">
        <v>3308</v>
      </c>
      <c r="L547">
        <v>1341.3082139999999</v>
      </c>
    </row>
    <row r="548" spans="1:12" x14ac:dyDescent="0.25">
      <c r="D548" t="s">
        <v>3119</v>
      </c>
      <c r="E548" t="s">
        <v>10874</v>
      </c>
      <c r="F548" t="s">
        <v>53</v>
      </c>
      <c r="G548" t="s">
        <v>29</v>
      </c>
      <c r="H548" t="s">
        <v>2133</v>
      </c>
      <c r="I548" t="s">
        <v>2141</v>
      </c>
      <c r="J548" t="s">
        <v>3120</v>
      </c>
      <c r="K548" t="s">
        <v>2135</v>
      </c>
      <c r="L548">
        <v>1341.3082139999999</v>
      </c>
    </row>
    <row r="549" spans="1:12" x14ac:dyDescent="0.25">
      <c r="C549" t="s">
        <v>3309</v>
      </c>
      <c r="L549">
        <v>1810.707414</v>
      </c>
    </row>
    <row r="550" spans="1:12" x14ac:dyDescent="0.25">
      <c r="D550" t="s">
        <v>3133</v>
      </c>
      <c r="E550" t="s">
        <v>10874</v>
      </c>
      <c r="F550" t="s">
        <v>53</v>
      </c>
      <c r="G550" t="s">
        <v>29</v>
      </c>
      <c r="H550" t="s">
        <v>2133</v>
      </c>
      <c r="I550" t="s">
        <v>2134</v>
      </c>
      <c r="J550" t="s">
        <v>3134</v>
      </c>
      <c r="K550" t="s">
        <v>2135</v>
      </c>
      <c r="L550">
        <v>1810.707414</v>
      </c>
    </row>
    <row r="551" spans="1:12" x14ac:dyDescent="0.25">
      <c r="C551" t="s">
        <v>5868</v>
      </c>
      <c r="L551" s="3">
        <v>2238.2518520000003</v>
      </c>
    </row>
    <row r="552" spans="1:12" x14ac:dyDescent="0.25">
      <c r="D552" t="s">
        <v>5869</v>
      </c>
      <c r="E552" t="s">
        <v>10874</v>
      </c>
      <c r="F552" t="s">
        <v>53</v>
      </c>
      <c r="G552" t="s">
        <v>29</v>
      </c>
      <c r="H552" t="s">
        <v>48</v>
      </c>
      <c r="I552" t="s">
        <v>2134</v>
      </c>
      <c r="J552" t="s">
        <v>5870</v>
      </c>
      <c r="K552" t="s">
        <v>2135</v>
      </c>
      <c r="L552" s="3">
        <v>2238.2518520000003</v>
      </c>
    </row>
    <row r="553" spans="1:12" x14ac:dyDescent="0.25">
      <c r="A553" t="s">
        <v>238</v>
      </c>
      <c r="L553" s="3">
        <v>3683.6688969000002</v>
      </c>
    </row>
    <row r="554" spans="1:12" x14ac:dyDescent="0.25">
      <c r="C554" t="s">
        <v>10875</v>
      </c>
      <c r="L554" s="3">
        <v>2116.1493851</v>
      </c>
    </row>
    <row r="555" spans="1:12" x14ac:dyDescent="0.25">
      <c r="D555" t="s">
        <v>10876</v>
      </c>
      <c r="E555" t="s">
        <v>10877</v>
      </c>
      <c r="F555" t="s">
        <v>238</v>
      </c>
      <c r="G555" t="s">
        <v>29</v>
      </c>
      <c r="H555" t="s">
        <v>2146</v>
      </c>
      <c r="I555" t="s">
        <v>2134</v>
      </c>
      <c r="J555" t="s">
        <v>10878</v>
      </c>
      <c r="K555" t="s">
        <v>2135</v>
      </c>
      <c r="L555" s="3">
        <v>2116.1493851</v>
      </c>
    </row>
    <row r="556" spans="1:12" x14ac:dyDescent="0.25">
      <c r="C556" t="s">
        <v>10879</v>
      </c>
      <c r="L556">
        <v>1567.5195118000001</v>
      </c>
    </row>
    <row r="557" spans="1:12" x14ac:dyDescent="0.25">
      <c r="D557" t="s">
        <v>10880</v>
      </c>
      <c r="E557" t="s">
        <v>10877</v>
      </c>
      <c r="F557" t="s">
        <v>238</v>
      </c>
      <c r="G557" t="s">
        <v>29</v>
      </c>
      <c r="H557" t="s">
        <v>2146</v>
      </c>
      <c r="I557" t="s">
        <v>2156</v>
      </c>
      <c r="J557" t="s">
        <v>10881</v>
      </c>
      <c r="K557" t="s">
        <v>2135</v>
      </c>
      <c r="L557">
        <v>1567.5195118000001</v>
      </c>
    </row>
    <row r="558" spans="1:12" x14ac:dyDescent="0.25">
      <c r="A558" t="s">
        <v>131</v>
      </c>
      <c r="L558" s="3">
        <v>3697.5357316</v>
      </c>
    </row>
    <row r="559" spans="1:12" x14ac:dyDescent="0.25">
      <c r="C559" t="s">
        <v>4422</v>
      </c>
      <c r="L559" s="3">
        <v>2150.0048023999998</v>
      </c>
    </row>
    <row r="560" spans="1:12" x14ac:dyDescent="0.25">
      <c r="D560" t="s">
        <v>4423</v>
      </c>
      <c r="E560" t="s">
        <v>10877</v>
      </c>
      <c r="F560" t="s">
        <v>131</v>
      </c>
      <c r="G560" t="s">
        <v>50</v>
      </c>
      <c r="H560" t="s">
        <v>63</v>
      </c>
      <c r="I560" t="s">
        <v>2167</v>
      </c>
      <c r="J560" t="s">
        <v>4424</v>
      </c>
      <c r="K560" t="s">
        <v>2135</v>
      </c>
      <c r="L560" s="3">
        <v>2150.0048023999998</v>
      </c>
    </row>
    <row r="561" spans="1:12" x14ac:dyDescent="0.25">
      <c r="C561" t="s">
        <v>5871</v>
      </c>
      <c r="L561">
        <v>1547.5309291999999</v>
      </c>
    </row>
    <row r="562" spans="1:12" x14ac:dyDescent="0.25">
      <c r="D562" t="s">
        <v>5872</v>
      </c>
      <c r="E562" t="s">
        <v>10877</v>
      </c>
      <c r="F562" t="s">
        <v>131</v>
      </c>
      <c r="G562" t="s">
        <v>50</v>
      </c>
      <c r="H562" t="s">
        <v>2146</v>
      </c>
      <c r="I562" t="s">
        <v>2156</v>
      </c>
      <c r="J562" t="s">
        <v>5873</v>
      </c>
      <c r="K562" t="s">
        <v>2135</v>
      </c>
      <c r="L562">
        <v>1547.5309291999999</v>
      </c>
    </row>
    <row r="563" spans="1:12" x14ac:dyDescent="0.25">
      <c r="A563" t="s">
        <v>54</v>
      </c>
      <c r="L563" s="3">
        <v>3321.5860889999999</v>
      </c>
    </row>
    <row r="564" spans="1:12" x14ac:dyDescent="0.25">
      <c r="C564" t="s">
        <v>2321</v>
      </c>
      <c r="L564">
        <v>1296.2263324999999</v>
      </c>
    </row>
    <row r="565" spans="1:12" x14ac:dyDescent="0.25">
      <c r="D565" t="s">
        <v>693</v>
      </c>
      <c r="E565" t="s">
        <v>10877</v>
      </c>
      <c r="F565" t="s">
        <v>54</v>
      </c>
      <c r="G565" t="s">
        <v>50</v>
      </c>
      <c r="H565" t="s">
        <v>17</v>
      </c>
      <c r="I565" t="s">
        <v>2141</v>
      </c>
      <c r="J565" t="s">
        <v>695</v>
      </c>
      <c r="K565" t="s">
        <v>18</v>
      </c>
      <c r="L565">
        <v>1296.2263324999999</v>
      </c>
    </row>
    <row r="566" spans="1:12" x14ac:dyDescent="0.25">
      <c r="C566" t="s">
        <v>9683</v>
      </c>
      <c r="L566" s="3">
        <v>2025.3597564999998</v>
      </c>
    </row>
    <row r="567" spans="1:12" x14ac:dyDescent="0.25">
      <c r="D567" t="s">
        <v>9684</v>
      </c>
      <c r="E567" t="s">
        <v>10877</v>
      </c>
      <c r="F567" t="s">
        <v>54</v>
      </c>
      <c r="G567" t="s">
        <v>50</v>
      </c>
      <c r="H567" t="s">
        <v>2146</v>
      </c>
      <c r="I567" t="s">
        <v>2137</v>
      </c>
      <c r="J567" t="s">
        <v>9685</v>
      </c>
      <c r="K567" t="s">
        <v>2135</v>
      </c>
      <c r="L567" s="3">
        <v>2025.3597564999998</v>
      </c>
    </row>
    <row r="568" spans="1:12" x14ac:dyDescent="0.25">
      <c r="A568" t="s">
        <v>213</v>
      </c>
      <c r="L568">
        <v>1703.1367639999999</v>
      </c>
    </row>
    <row r="569" spans="1:12" x14ac:dyDescent="0.25">
      <c r="C569" t="s">
        <v>2322</v>
      </c>
      <c r="L569">
        <v>1703.1367639999999</v>
      </c>
    </row>
    <row r="570" spans="1:12" x14ac:dyDescent="0.25">
      <c r="D570" t="s">
        <v>1578</v>
      </c>
      <c r="E570" t="s">
        <v>2201</v>
      </c>
      <c r="F570" t="s">
        <v>213</v>
      </c>
      <c r="G570" t="s">
        <v>61</v>
      </c>
      <c r="H570" t="s">
        <v>188</v>
      </c>
      <c r="I570" t="s">
        <v>2156</v>
      </c>
      <c r="J570" t="s">
        <v>1579</v>
      </c>
      <c r="K570" t="s">
        <v>2149</v>
      </c>
      <c r="L570">
        <v>1703.1367639999999</v>
      </c>
    </row>
    <row r="571" spans="1:12" x14ac:dyDescent="0.25">
      <c r="A571" t="s">
        <v>322</v>
      </c>
      <c r="L571">
        <v>1177.9964089999999</v>
      </c>
    </row>
    <row r="572" spans="1:12" x14ac:dyDescent="0.25">
      <c r="C572" t="s">
        <v>2323</v>
      </c>
      <c r="L572">
        <v>1177.9964089999999</v>
      </c>
    </row>
    <row r="573" spans="1:12" x14ac:dyDescent="0.25">
      <c r="D573" t="s">
        <v>1973</v>
      </c>
      <c r="E573" t="s">
        <v>2201</v>
      </c>
      <c r="F573" t="s">
        <v>322</v>
      </c>
      <c r="G573" t="s">
        <v>29</v>
      </c>
      <c r="H573" t="s">
        <v>2133</v>
      </c>
      <c r="I573" t="s">
        <v>2156</v>
      </c>
      <c r="J573" t="s">
        <v>1974</v>
      </c>
      <c r="K573" t="s">
        <v>2135</v>
      </c>
      <c r="L573">
        <v>1177.9964089999999</v>
      </c>
    </row>
    <row r="574" spans="1:12" x14ac:dyDescent="0.25">
      <c r="A574" t="s">
        <v>10452</v>
      </c>
      <c r="L574" s="3">
        <v>2067.1167270000001</v>
      </c>
    </row>
    <row r="575" spans="1:12" x14ac:dyDescent="0.25">
      <c r="C575" t="s">
        <v>10882</v>
      </c>
      <c r="L575" s="3">
        <v>2067.1167270000001</v>
      </c>
    </row>
    <row r="576" spans="1:12" x14ac:dyDescent="0.25">
      <c r="D576" t="s">
        <v>10883</v>
      </c>
      <c r="E576" t="s">
        <v>2201</v>
      </c>
      <c r="F576" t="s">
        <v>10452</v>
      </c>
      <c r="G576" t="s">
        <v>50</v>
      </c>
      <c r="H576" t="s">
        <v>57</v>
      </c>
      <c r="I576" t="s">
        <v>2163</v>
      </c>
      <c r="J576" t="s">
        <v>10884</v>
      </c>
      <c r="K576" t="s">
        <v>2135</v>
      </c>
      <c r="L576" s="3">
        <v>2067.1167270000001</v>
      </c>
    </row>
    <row r="577" spans="1:12" x14ac:dyDescent="0.25">
      <c r="L577" t="e">
        <v>#VALUE!</v>
      </c>
    </row>
    <row r="578" spans="1:12" x14ac:dyDescent="0.25">
      <c r="A578" t="s">
        <v>125</v>
      </c>
      <c r="L578">
        <v>1513.2843459000001</v>
      </c>
    </row>
    <row r="579" spans="1:12" x14ac:dyDescent="0.25">
      <c r="C579" t="s">
        <v>13286</v>
      </c>
      <c r="L579">
        <v>1513.2843459000001</v>
      </c>
    </row>
    <row r="580" spans="1:12" x14ac:dyDescent="0.25">
      <c r="D580" t="s">
        <v>13287</v>
      </c>
      <c r="E580" t="s">
        <v>10887</v>
      </c>
      <c r="F580" t="s">
        <v>125</v>
      </c>
      <c r="G580" t="s">
        <v>29</v>
      </c>
      <c r="H580" t="s">
        <v>63</v>
      </c>
      <c r="I580" t="s">
        <v>2137</v>
      </c>
      <c r="J580" t="s">
        <v>13288</v>
      </c>
      <c r="K580" t="s">
        <v>2135</v>
      </c>
      <c r="L580">
        <v>1513.2843459000001</v>
      </c>
    </row>
    <row r="581" spans="1:12" x14ac:dyDescent="0.25">
      <c r="A581" t="s">
        <v>313</v>
      </c>
      <c r="L581" s="3">
        <v>2379.3845447999997</v>
      </c>
    </row>
    <row r="582" spans="1:12" x14ac:dyDescent="0.25">
      <c r="C582" t="s">
        <v>13289</v>
      </c>
      <c r="L582" s="3">
        <v>2379.3845447999997</v>
      </c>
    </row>
    <row r="583" spans="1:12" x14ac:dyDescent="0.25">
      <c r="D583" t="s">
        <v>13290</v>
      </c>
      <c r="E583" t="s">
        <v>10887</v>
      </c>
      <c r="F583" t="s">
        <v>313</v>
      </c>
      <c r="G583" t="s">
        <v>50</v>
      </c>
      <c r="H583" t="s">
        <v>48</v>
      </c>
      <c r="I583" t="s">
        <v>2137</v>
      </c>
      <c r="J583" t="s">
        <v>13291</v>
      </c>
      <c r="K583" t="s">
        <v>2135</v>
      </c>
      <c r="L583" s="3">
        <v>2379.3845447999997</v>
      </c>
    </row>
    <row r="584" spans="1:12" x14ac:dyDescent="0.25">
      <c r="A584" t="s">
        <v>173</v>
      </c>
      <c r="L584" s="3">
        <v>3283.4865205999999</v>
      </c>
    </row>
    <row r="585" spans="1:12" x14ac:dyDescent="0.25">
      <c r="C585" t="s">
        <v>10885</v>
      </c>
      <c r="L585">
        <v>1886.2415685999999</v>
      </c>
    </row>
    <row r="586" spans="1:12" x14ac:dyDescent="0.25">
      <c r="D586" t="s">
        <v>10886</v>
      </c>
      <c r="E586" t="s">
        <v>10887</v>
      </c>
      <c r="F586" t="s">
        <v>173</v>
      </c>
      <c r="G586" t="s">
        <v>29</v>
      </c>
      <c r="H586" t="s">
        <v>63</v>
      </c>
      <c r="I586" t="s">
        <v>2134</v>
      </c>
      <c r="J586" t="s">
        <v>10888</v>
      </c>
      <c r="K586" t="s">
        <v>2135</v>
      </c>
      <c r="L586">
        <v>1886.2415685999999</v>
      </c>
    </row>
    <row r="587" spans="1:12" x14ac:dyDescent="0.25">
      <c r="C587" t="s">
        <v>10889</v>
      </c>
      <c r="L587">
        <v>1397.244952</v>
      </c>
    </row>
    <row r="588" spans="1:12" x14ac:dyDescent="0.25">
      <c r="D588" t="s">
        <v>10890</v>
      </c>
      <c r="E588" t="s">
        <v>10887</v>
      </c>
      <c r="F588" t="s">
        <v>173</v>
      </c>
      <c r="G588" t="s">
        <v>29</v>
      </c>
      <c r="H588" t="s">
        <v>63</v>
      </c>
      <c r="I588" t="s">
        <v>2141</v>
      </c>
      <c r="J588" t="s">
        <v>10891</v>
      </c>
      <c r="K588" t="s">
        <v>2135</v>
      </c>
      <c r="L588">
        <v>1397.244952</v>
      </c>
    </row>
    <row r="589" spans="1:12" x14ac:dyDescent="0.25">
      <c r="A589" t="s">
        <v>593</v>
      </c>
      <c r="L589" s="3">
        <v>2906.3633799999998</v>
      </c>
    </row>
    <row r="590" spans="1:12" x14ac:dyDescent="0.25">
      <c r="C590" t="s">
        <v>10892</v>
      </c>
      <c r="L590">
        <v>1453.1816899999999</v>
      </c>
    </row>
    <row r="591" spans="1:12" x14ac:dyDescent="0.25">
      <c r="D591" t="s">
        <v>10893</v>
      </c>
      <c r="E591" t="s">
        <v>10887</v>
      </c>
      <c r="F591" t="s">
        <v>593</v>
      </c>
      <c r="G591" t="s">
        <v>29</v>
      </c>
      <c r="H591" t="s">
        <v>63</v>
      </c>
      <c r="I591" t="s">
        <v>2156</v>
      </c>
      <c r="J591" t="s">
        <v>10894</v>
      </c>
      <c r="K591" t="s">
        <v>2135</v>
      </c>
      <c r="L591">
        <v>1453.1816899999999</v>
      </c>
    </row>
    <row r="592" spans="1:12" x14ac:dyDescent="0.25">
      <c r="C592" t="s">
        <v>10895</v>
      </c>
      <c r="L592">
        <v>1453.1816899999999</v>
      </c>
    </row>
    <row r="593" spans="1:12" x14ac:dyDescent="0.25">
      <c r="D593" t="s">
        <v>10896</v>
      </c>
      <c r="E593" t="s">
        <v>10887</v>
      </c>
      <c r="F593" t="s">
        <v>593</v>
      </c>
      <c r="G593" t="s">
        <v>29</v>
      </c>
      <c r="H593" t="s">
        <v>63</v>
      </c>
      <c r="I593" t="s">
        <v>2156</v>
      </c>
      <c r="J593" t="s">
        <v>10897</v>
      </c>
      <c r="K593" t="s">
        <v>2135</v>
      </c>
      <c r="L593">
        <v>1453.1816899999999</v>
      </c>
    </row>
    <row r="594" spans="1:12" x14ac:dyDescent="0.25">
      <c r="A594" t="s">
        <v>182</v>
      </c>
      <c r="L594">
        <v>1709.1607203999999</v>
      </c>
    </row>
    <row r="595" spans="1:12" x14ac:dyDescent="0.25">
      <c r="C595" t="s">
        <v>13292</v>
      </c>
      <c r="L595">
        <v>1709.1607203999999</v>
      </c>
    </row>
    <row r="596" spans="1:12" x14ac:dyDescent="0.25">
      <c r="D596" t="s">
        <v>13293</v>
      </c>
      <c r="E596" t="s">
        <v>10887</v>
      </c>
      <c r="F596" t="s">
        <v>182</v>
      </c>
      <c r="G596" t="s">
        <v>36</v>
      </c>
      <c r="H596" t="s">
        <v>63</v>
      </c>
      <c r="I596" t="s">
        <v>2137</v>
      </c>
      <c r="J596" t="s">
        <v>13294</v>
      </c>
      <c r="K596" t="s">
        <v>2135</v>
      </c>
      <c r="L596">
        <v>1709.1607203999999</v>
      </c>
    </row>
    <row r="597" spans="1:12" x14ac:dyDescent="0.25">
      <c r="A597" t="s">
        <v>84</v>
      </c>
      <c r="L597" s="3">
        <v>6172.3647804000002</v>
      </c>
    </row>
    <row r="598" spans="1:12" x14ac:dyDescent="0.25">
      <c r="C598" t="s">
        <v>10898</v>
      </c>
      <c r="L598" s="3">
        <v>3086.1823902000001</v>
      </c>
    </row>
    <row r="599" spans="1:12" x14ac:dyDescent="0.25">
      <c r="D599" t="s">
        <v>10899</v>
      </c>
      <c r="E599" t="s">
        <v>10887</v>
      </c>
      <c r="F599" t="s">
        <v>84</v>
      </c>
      <c r="G599" t="s">
        <v>61</v>
      </c>
      <c r="H599" t="s">
        <v>188</v>
      </c>
      <c r="I599" t="s">
        <v>2167</v>
      </c>
      <c r="J599" t="s">
        <v>10900</v>
      </c>
      <c r="K599" t="s">
        <v>2135</v>
      </c>
      <c r="L599" s="3">
        <v>3086.1823902000001</v>
      </c>
    </row>
    <row r="600" spans="1:12" x14ac:dyDescent="0.25">
      <c r="C600" t="s">
        <v>10901</v>
      </c>
      <c r="L600" s="3">
        <v>3086.1823902000001</v>
      </c>
    </row>
    <row r="601" spans="1:12" x14ac:dyDescent="0.25">
      <c r="D601" t="s">
        <v>10902</v>
      </c>
      <c r="E601" t="s">
        <v>10887</v>
      </c>
      <c r="F601" t="s">
        <v>84</v>
      </c>
      <c r="G601" t="s">
        <v>61</v>
      </c>
      <c r="H601" t="s">
        <v>188</v>
      </c>
      <c r="I601" t="s">
        <v>2167</v>
      </c>
      <c r="J601" t="s">
        <v>10903</v>
      </c>
      <c r="K601" t="s">
        <v>2135</v>
      </c>
      <c r="L601" s="3">
        <v>3086.1823902000001</v>
      </c>
    </row>
    <row r="602" spans="1:12" x14ac:dyDescent="0.25">
      <c r="A602" t="s">
        <v>94</v>
      </c>
      <c r="L602" s="3">
        <v>1999.5428005000001</v>
      </c>
    </row>
    <row r="603" spans="1:12" x14ac:dyDescent="0.25">
      <c r="C603" t="s">
        <v>11292</v>
      </c>
      <c r="L603" s="3">
        <v>1999.5428005000001</v>
      </c>
    </row>
    <row r="604" spans="1:12" x14ac:dyDescent="0.25">
      <c r="D604" t="s">
        <v>11293</v>
      </c>
      <c r="E604" t="s">
        <v>10887</v>
      </c>
      <c r="F604" t="s">
        <v>94</v>
      </c>
      <c r="G604" t="s">
        <v>29</v>
      </c>
      <c r="H604" t="s">
        <v>63</v>
      </c>
      <c r="I604" t="s">
        <v>2134</v>
      </c>
      <c r="J604" t="s">
        <v>11294</v>
      </c>
      <c r="K604" t="s">
        <v>2135</v>
      </c>
      <c r="L604" s="3">
        <v>1999.5428005000001</v>
      </c>
    </row>
    <row r="605" spans="1:12" x14ac:dyDescent="0.25">
      <c r="A605" t="s">
        <v>495</v>
      </c>
      <c r="L605" s="3">
        <v>4534.5918549999997</v>
      </c>
    </row>
    <row r="606" spans="1:12" x14ac:dyDescent="0.25">
      <c r="C606" t="s">
        <v>10904</v>
      </c>
      <c r="L606" s="3">
        <v>4534.5918549999997</v>
      </c>
    </row>
    <row r="607" spans="1:12" x14ac:dyDescent="0.25">
      <c r="D607" t="s">
        <v>10905</v>
      </c>
      <c r="E607" t="s">
        <v>10887</v>
      </c>
      <c r="F607" t="s">
        <v>495</v>
      </c>
      <c r="G607" t="s">
        <v>100</v>
      </c>
      <c r="H607" t="s">
        <v>48</v>
      </c>
      <c r="I607" t="s">
        <v>2134</v>
      </c>
      <c r="J607" t="s">
        <v>10906</v>
      </c>
      <c r="K607" t="s">
        <v>2135</v>
      </c>
      <c r="L607" s="3">
        <v>4534.5918549999997</v>
      </c>
    </row>
    <row r="608" spans="1:12" x14ac:dyDescent="0.25">
      <c r="A608" t="s">
        <v>135</v>
      </c>
      <c r="L608">
        <v>1600.1818727999998</v>
      </c>
    </row>
    <row r="609" spans="1:12" x14ac:dyDescent="0.25">
      <c r="C609" t="s">
        <v>13295</v>
      </c>
      <c r="L609">
        <v>1600.1818727999998</v>
      </c>
    </row>
    <row r="610" spans="1:12" x14ac:dyDescent="0.25">
      <c r="D610" t="s">
        <v>13296</v>
      </c>
      <c r="E610" t="s">
        <v>10887</v>
      </c>
      <c r="F610" t="s">
        <v>135</v>
      </c>
      <c r="G610" t="s">
        <v>61</v>
      </c>
      <c r="H610" t="s">
        <v>188</v>
      </c>
      <c r="I610" t="s">
        <v>2246</v>
      </c>
      <c r="J610" t="s">
        <v>13297</v>
      </c>
      <c r="K610" t="s">
        <v>2135</v>
      </c>
      <c r="L610">
        <v>1600.1818727999998</v>
      </c>
    </row>
    <row r="611" spans="1:12" x14ac:dyDescent="0.25">
      <c r="A611" t="s">
        <v>259</v>
      </c>
      <c r="L611" s="3">
        <v>2041.1041879999998</v>
      </c>
    </row>
    <row r="612" spans="1:12" x14ac:dyDescent="0.25">
      <c r="C612" t="s">
        <v>13298</v>
      </c>
      <c r="L612" s="3">
        <v>2041.1041879999998</v>
      </c>
    </row>
    <row r="613" spans="1:12" x14ac:dyDescent="0.25">
      <c r="D613" t="s">
        <v>13299</v>
      </c>
      <c r="E613" t="s">
        <v>10887</v>
      </c>
      <c r="F613" t="s">
        <v>259</v>
      </c>
      <c r="G613" t="s">
        <v>29</v>
      </c>
      <c r="H613" t="s">
        <v>188</v>
      </c>
      <c r="I613" t="s">
        <v>2137</v>
      </c>
      <c r="J613" t="s">
        <v>13300</v>
      </c>
      <c r="K613" t="s">
        <v>2135</v>
      </c>
      <c r="L613" s="3">
        <v>2041.1041879999998</v>
      </c>
    </row>
    <row r="614" spans="1:12" x14ac:dyDescent="0.25">
      <c r="A614" t="s">
        <v>350</v>
      </c>
      <c r="L614" s="3">
        <v>3999.0856010000002</v>
      </c>
    </row>
    <row r="615" spans="1:12" x14ac:dyDescent="0.25">
      <c r="C615" t="s">
        <v>10907</v>
      </c>
      <c r="L615" s="3">
        <v>1999.5428005000001</v>
      </c>
    </row>
    <row r="616" spans="1:12" x14ac:dyDescent="0.25">
      <c r="D616" t="s">
        <v>10908</v>
      </c>
      <c r="E616" t="s">
        <v>10887</v>
      </c>
      <c r="F616" t="s">
        <v>350</v>
      </c>
      <c r="G616" t="s">
        <v>29</v>
      </c>
      <c r="H616" t="s">
        <v>63</v>
      </c>
      <c r="I616" t="s">
        <v>2167</v>
      </c>
      <c r="J616" t="s">
        <v>10909</v>
      </c>
      <c r="K616" t="s">
        <v>2135</v>
      </c>
      <c r="L616" s="3">
        <v>1999.5428005000001</v>
      </c>
    </row>
    <row r="617" spans="1:12" x14ac:dyDescent="0.25">
      <c r="C617" t="s">
        <v>10910</v>
      </c>
      <c r="L617" s="3">
        <v>1999.5428005000001</v>
      </c>
    </row>
    <row r="618" spans="1:12" x14ac:dyDescent="0.25">
      <c r="D618" t="s">
        <v>10911</v>
      </c>
      <c r="E618" t="s">
        <v>10887</v>
      </c>
      <c r="F618" t="s">
        <v>350</v>
      </c>
      <c r="G618" t="s">
        <v>29</v>
      </c>
      <c r="H618" t="s">
        <v>63</v>
      </c>
      <c r="I618" t="s">
        <v>2134</v>
      </c>
      <c r="J618" t="s">
        <v>10912</v>
      </c>
      <c r="K618" t="s">
        <v>2135</v>
      </c>
      <c r="L618" s="3">
        <v>1999.5428005000001</v>
      </c>
    </row>
    <row r="619" spans="1:12" x14ac:dyDescent="0.25">
      <c r="L619" t="e">
        <v>#VALUE!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627B-147D-4589-A516-AF9716EA6CB1}">
  <sheetPr>
    <tabColor rgb="FF00B0F0"/>
  </sheetPr>
  <dimension ref="A1:L21"/>
  <sheetViews>
    <sheetView workbookViewId="0">
      <selection activeCell="M12" sqref="M1:M1048576"/>
    </sheetView>
  </sheetViews>
  <sheetFormatPr defaultRowHeight="15.75" x14ac:dyDescent="0.25"/>
  <sheetData>
    <row r="1" spans="1:12" x14ac:dyDescent="0.25">
      <c r="A1" t="s">
        <v>2124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7" spans="1:12" x14ac:dyDescent="0.25">
      <c r="A7" t="s">
        <v>10224</v>
      </c>
      <c r="L7">
        <v>1507.2408312</v>
      </c>
    </row>
    <row r="8" spans="1:12" x14ac:dyDescent="0.25">
      <c r="C8" t="s">
        <v>13426</v>
      </c>
      <c r="L8">
        <v>1507.2408312</v>
      </c>
    </row>
    <row r="9" spans="1:12" x14ac:dyDescent="0.25">
      <c r="D9" t="s">
        <v>13427</v>
      </c>
      <c r="E9" t="s">
        <v>2325</v>
      </c>
      <c r="F9" t="s">
        <v>10224</v>
      </c>
      <c r="G9" t="s">
        <v>61</v>
      </c>
      <c r="H9" t="s">
        <v>2146</v>
      </c>
      <c r="I9" t="s">
        <v>2141</v>
      </c>
      <c r="J9" t="s">
        <v>13428</v>
      </c>
      <c r="K9" t="s">
        <v>2135</v>
      </c>
      <c r="L9">
        <v>1507.2408312</v>
      </c>
    </row>
    <row r="10" spans="1:12" x14ac:dyDescent="0.25">
      <c r="A10" t="s">
        <v>44</v>
      </c>
      <c r="L10" s="3">
        <v>3930.2403850000001</v>
      </c>
    </row>
    <row r="11" spans="1:12" x14ac:dyDescent="0.25">
      <c r="C11" t="s">
        <v>2324</v>
      </c>
      <c r="L11" s="3">
        <v>2078.4605409999999</v>
      </c>
    </row>
    <row r="12" spans="1:12" x14ac:dyDescent="0.25">
      <c r="D12" t="s">
        <v>43</v>
      </c>
      <c r="E12" t="s">
        <v>2325</v>
      </c>
      <c r="F12" t="s">
        <v>44</v>
      </c>
      <c r="G12" t="s">
        <v>29</v>
      </c>
      <c r="H12" t="s">
        <v>48</v>
      </c>
      <c r="I12" t="s">
        <v>2167</v>
      </c>
      <c r="J12" t="s">
        <v>46</v>
      </c>
      <c r="K12" t="s">
        <v>2135</v>
      </c>
      <c r="L12" s="3">
        <v>2078.4605409999999</v>
      </c>
    </row>
    <row r="13" spans="1:12" x14ac:dyDescent="0.25">
      <c r="C13" t="s">
        <v>10917</v>
      </c>
      <c r="L13">
        <v>1851.7798439999999</v>
      </c>
    </row>
    <row r="14" spans="1:12" x14ac:dyDescent="0.25">
      <c r="D14" t="s">
        <v>10918</v>
      </c>
      <c r="E14" t="s">
        <v>2325</v>
      </c>
      <c r="F14" t="s">
        <v>44</v>
      </c>
      <c r="G14" t="s">
        <v>29</v>
      </c>
      <c r="H14" t="s">
        <v>188</v>
      </c>
      <c r="I14" t="s">
        <v>2141</v>
      </c>
      <c r="J14" t="s">
        <v>10919</v>
      </c>
      <c r="K14" t="s">
        <v>2135</v>
      </c>
      <c r="L14">
        <v>1851.7798439999999</v>
      </c>
    </row>
    <row r="15" spans="1:12" x14ac:dyDescent="0.25">
      <c r="A15" t="s">
        <v>114</v>
      </c>
      <c r="L15" s="3">
        <v>2373.9864539999999</v>
      </c>
    </row>
    <row r="16" spans="1:12" x14ac:dyDescent="0.25">
      <c r="C16" t="s">
        <v>6404</v>
      </c>
      <c r="L16" s="3">
        <v>2373.9864539999999</v>
      </c>
    </row>
    <row r="17" spans="1:12" x14ac:dyDescent="0.25">
      <c r="D17" t="s">
        <v>6405</v>
      </c>
      <c r="E17" t="s">
        <v>2325</v>
      </c>
      <c r="F17" t="s">
        <v>114</v>
      </c>
      <c r="G17" t="s">
        <v>29</v>
      </c>
      <c r="H17" t="s">
        <v>188</v>
      </c>
      <c r="I17" t="s">
        <v>2167</v>
      </c>
      <c r="J17" t="s">
        <v>6406</v>
      </c>
      <c r="K17" t="s">
        <v>2135</v>
      </c>
      <c r="L17" s="3">
        <v>2373.9864539999999</v>
      </c>
    </row>
    <row r="18" spans="1:12" x14ac:dyDescent="0.25">
      <c r="A18" t="s">
        <v>326</v>
      </c>
      <c r="L18" s="3">
        <v>3297.1773306</v>
      </c>
    </row>
    <row r="19" spans="1:12" x14ac:dyDescent="0.25">
      <c r="C19" t="s">
        <v>5874</v>
      </c>
      <c r="L19" s="3">
        <v>3297.1773306</v>
      </c>
    </row>
    <row r="20" spans="1:12" x14ac:dyDescent="0.25">
      <c r="D20" t="s">
        <v>5875</v>
      </c>
      <c r="E20" t="s">
        <v>2325</v>
      </c>
      <c r="F20" t="s">
        <v>326</v>
      </c>
      <c r="G20" t="s">
        <v>50</v>
      </c>
      <c r="H20" t="s">
        <v>690</v>
      </c>
      <c r="I20" t="s">
        <v>2137</v>
      </c>
      <c r="J20" t="s">
        <v>5876</v>
      </c>
      <c r="K20" t="s">
        <v>2135</v>
      </c>
      <c r="L20" s="3">
        <v>3297.1773306</v>
      </c>
    </row>
    <row r="21" spans="1:12" x14ac:dyDescent="0.25">
      <c r="L21" t="e">
        <v>#VALUE!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65F3-077F-4C74-8E12-F03499FC526B}">
  <sheetPr>
    <tabColor rgb="FF00B0F0"/>
  </sheetPr>
  <dimension ref="A1:L550"/>
  <sheetViews>
    <sheetView workbookViewId="0">
      <selection activeCell="L15" sqref="L15"/>
    </sheetView>
  </sheetViews>
  <sheetFormatPr defaultRowHeight="15.75" x14ac:dyDescent="0.25"/>
  <sheetData>
    <row r="1" spans="1:12" x14ac:dyDescent="0.25">
      <c r="A1" t="s">
        <v>2124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6" spans="1:12" x14ac:dyDescent="0.25">
      <c r="A6" t="s">
        <v>1869</v>
      </c>
      <c r="L6" s="3">
        <v>1964.7877014000001</v>
      </c>
    </row>
    <row r="7" spans="1:12" x14ac:dyDescent="0.25">
      <c r="C7" t="s">
        <v>13514</v>
      </c>
      <c r="L7">
        <v>982.39385070000003</v>
      </c>
    </row>
    <row r="8" spans="1:12" x14ac:dyDescent="0.25">
      <c r="D8" t="s">
        <v>13515</v>
      </c>
      <c r="E8" t="s">
        <v>13516</v>
      </c>
      <c r="F8" t="s">
        <v>1869</v>
      </c>
      <c r="G8" t="s">
        <v>21</v>
      </c>
      <c r="H8" t="s">
        <v>63</v>
      </c>
      <c r="I8" t="s">
        <v>2137</v>
      </c>
      <c r="J8" t="s">
        <v>13517</v>
      </c>
      <c r="K8" t="s">
        <v>2135</v>
      </c>
      <c r="L8">
        <v>982.39385070000003</v>
      </c>
    </row>
    <row r="9" spans="1:12" x14ac:dyDescent="0.25">
      <c r="C9" t="s">
        <v>13518</v>
      </c>
      <c r="L9">
        <v>982.39385070000003</v>
      </c>
    </row>
    <row r="10" spans="1:12" x14ac:dyDescent="0.25">
      <c r="D10" t="s">
        <v>13519</v>
      </c>
      <c r="E10" t="s">
        <v>13516</v>
      </c>
      <c r="F10" t="s">
        <v>1869</v>
      </c>
      <c r="G10" t="s">
        <v>21</v>
      </c>
      <c r="H10" t="s">
        <v>63</v>
      </c>
      <c r="I10" t="s">
        <v>2137</v>
      </c>
      <c r="J10" t="s">
        <v>13520</v>
      </c>
      <c r="K10" t="s">
        <v>2135</v>
      </c>
      <c r="L10">
        <v>982.39385070000003</v>
      </c>
    </row>
    <row r="11" spans="1:12" x14ac:dyDescent="0.25">
      <c r="A11" t="s">
        <v>10224</v>
      </c>
      <c r="L11">
        <v>628.01701300000002</v>
      </c>
    </row>
    <row r="12" spans="1:12" x14ac:dyDescent="0.25">
      <c r="C12" t="s">
        <v>13521</v>
      </c>
      <c r="L12">
        <v>628.01701300000002</v>
      </c>
    </row>
    <row r="13" spans="1:12" x14ac:dyDescent="0.25">
      <c r="D13" t="s">
        <v>13522</v>
      </c>
      <c r="E13" t="s">
        <v>2327</v>
      </c>
      <c r="F13" t="s">
        <v>10224</v>
      </c>
      <c r="G13" t="s">
        <v>19</v>
      </c>
      <c r="H13" t="s">
        <v>2146</v>
      </c>
      <c r="I13" t="s">
        <v>2137</v>
      </c>
      <c r="J13" t="s">
        <v>13523</v>
      </c>
      <c r="K13" t="s">
        <v>2135</v>
      </c>
      <c r="L13">
        <v>628.01701300000002</v>
      </c>
    </row>
    <row r="14" spans="1:12" x14ac:dyDescent="0.25">
      <c r="A14" t="s">
        <v>492</v>
      </c>
      <c r="L14" s="3">
        <v>3473.4562885</v>
      </c>
    </row>
    <row r="15" spans="1:12" x14ac:dyDescent="0.25">
      <c r="C15" t="s">
        <v>2326</v>
      </c>
      <c r="L15" s="3">
        <v>2491.0428795000003</v>
      </c>
    </row>
    <row r="16" spans="1:12" x14ac:dyDescent="0.25">
      <c r="D16" t="s">
        <v>689</v>
      </c>
      <c r="E16" t="s">
        <v>11073</v>
      </c>
      <c r="F16" t="s">
        <v>492</v>
      </c>
      <c r="G16" t="s">
        <v>122</v>
      </c>
      <c r="H16" t="s">
        <v>690</v>
      </c>
      <c r="I16" t="s">
        <v>2134</v>
      </c>
      <c r="J16" t="s">
        <v>13524</v>
      </c>
      <c r="K16" t="s">
        <v>2135</v>
      </c>
      <c r="L16" s="3">
        <v>2491.0428795000003</v>
      </c>
    </row>
    <row r="17" spans="1:12" x14ac:dyDescent="0.25">
      <c r="C17" t="s">
        <v>7018</v>
      </c>
      <c r="L17">
        <v>982.413409</v>
      </c>
    </row>
    <row r="18" spans="1:12" x14ac:dyDescent="0.25">
      <c r="D18" t="s">
        <v>7019</v>
      </c>
      <c r="E18" t="s">
        <v>11073</v>
      </c>
      <c r="F18" t="s">
        <v>492</v>
      </c>
      <c r="G18" t="s">
        <v>29</v>
      </c>
      <c r="H18" t="s">
        <v>2133</v>
      </c>
      <c r="I18" t="s">
        <v>2156</v>
      </c>
      <c r="J18" t="s">
        <v>6086</v>
      </c>
      <c r="K18" t="s">
        <v>2135</v>
      </c>
      <c r="L18">
        <v>982.413409</v>
      </c>
    </row>
    <row r="19" spans="1:12" x14ac:dyDescent="0.25">
      <c r="A19" t="s">
        <v>825</v>
      </c>
      <c r="L19">
        <v>874.64717599999994</v>
      </c>
    </row>
    <row r="20" spans="1:12" x14ac:dyDescent="0.25">
      <c r="C20" t="s">
        <v>4117</v>
      </c>
      <c r="L20">
        <v>874.64717599999994</v>
      </c>
    </row>
    <row r="21" spans="1:12" x14ac:dyDescent="0.25">
      <c r="D21" t="s">
        <v>3740</v>
      </c>
      <c r="E21" t="s">
        <v>11073</v>
      </c>
      <c r="F21" t="s">
        <v>825</v>
      </c>
      <c r="G21" t="s">
        <v>29</v>
      </c>
      <c r="H21" t="s">
        <v>2164</v>
      </c>
      <c r="I21" t="s">
        <v>2156</v>
      </c>
      <c r="J21" t="s">
        <v>4118</v>
      </c>
      <c r="K21" t="s">
        <v>2135</v>
      </c>
      <c r="L21">
        <v>874.64717599999994</v>
      </c>
    </row>
    <row r="22" spans="1:12" x14ac:dyDescent="0.25">
      <c r="A22" t="s">
        <v>1453</v>
      </c>
      <c r="L22">
        <v>1428.733815</v>
      </c>
    </row>
    <row r="23" spans="1:12" x14ac:dyDescent="0.25">
      <c r="C23" t="s">
        <v>3310</v>
      </c>
      <c r="L23">
        <v>1428.733815</v>
      </c>
    </row>
    <row r="24" spans="1:12" x14ac:dyDescent="0.25">
      <c r="D24" t="s">
        <v>3141</v>
      </c>
      <c r="E24" t="s">
        <v>11074</v>
      </c>
      <c r="F24" t="s">
        <v>1453</v>
      </c>
      <c r="G24" t="s">
        <v>29</v>
      </c>
      <c r="H24" t="s">
        <v>2146</v>
      </c>
      <c r="I24" t="s">
        <v>2137</v>
      </c>
      <c r="J24" t="s">
        <v>3142</v>
      </c>
      <c r="K24" t="s">
        <v>2135</v>
      </c>
      <c r="L24">
        <v>1428.733815</v>
      </c>
    </row>
    <row r="25" spans="1:12" x14ac:dyDescent="0.25">
      <c r="A25" t="s">
        <v>283</v>
      </c>
      <c r="L25" s="3">
        <v>2373.9864539999999</v>
      </c>
    </row>
    <row r="26" spans="1:12" x14ac:dyDescent="0.25">
      <c r="C26" t="s">
        <v>2328</v>
      </c>
      <c r="L26">
        <v>1142.9870519999999</v>
      </c>
    </row>
    <row r="27" spans="1:12" x14ac:dyDescent="0.25">
      <c r="D27" t="s">
        <v>1563</v>
      </c>
      <c r="E27" t="s">
        <v>11074</v>
      </c>
      <c r="F27" t="s">
        <v>283</v>
      </c>
      <c r="G27" t="s">
        <v>29</v>
      </c>
      <c r="H27" t="s">
        <v>2146</v>
      </c>
      <c r="I27" t="s">
        <v>2141</v>
      </c>
      <c r="J27" t="s">
        <v>1564</v>
      </c>
      <c r="K27" t="s">
        <v>2135</v>
      </c>
      <c r="L27">
        <v>1142.9870519999999</v>
      </c>
    </row>
    <row r="28" spans="1:12" x14ac:dyDescent="0.25">
      <c r="C28" t="s">
        <v>4493</v>
      </c>
      <c r="L28">
        <v>1230.9994019999999</v>
      </c>
    </row>
    <row r="29" spans="1:12" x14ac:dyDescent="0.25">
      <c r="D29" t="s">
        <v>4494</v>
      </c>
      <c r="E29" t="s">
        <v>11074</v>
      </c>
      <c r="F29" t="s">
        <v>283</v>
      </c>
      <c r="G29" t="s">
        <v>29</v>
      </c>
      <c r="H29" t="s">
        <v>2146</v>
      </c>
      <c r="I29" t="s">
        <v>2141</v>
      </c>
      <c r="J29" t="s">
        <v>4495</v>
      </c>
      <c r="K29" t="s">
        <v>2135</v>
      </c>
      <c r="L29">
        <v>1230.9994019999999</v>
      </c>
    </row>
    <row r="30" spans="1:12" x14ac:dyDescent="0.25">
      <c r="A30" t="s">
        <v>125</v>
      </c>
      <c r="L30" s="3">
        <v>5068.1031624000007</v>
      </c>
    </row>
    <row r="31" spans="1:12" x14ac:dyDescent="0.25">
      <c r="C31" t="s">
        <v>2329</v>
      </c>
      <c r="L31">
        <v>1478.9204127999999</v>
      </c>
    </row>
    <row r="32" spans="1:12" x14ac:dyDescent="0.25">
      <c r="D32" t="s">
        <v>124</v>
      </c>
      <c r="E32" t="s">
        <v>11075</v>
      </c>
      <c r="F32" t="s">
        <v>125</v>
      </c>
      <c r="G32" t="s">
        <v>50</v>
      </c>
      <c r="H32" t="s">
        <v>2133</v>
      </c>
      <c r="I32" t="s">
        <v>2141</v>
      </c>
      <c r="J32" t="s">
        <v>127</v>
      </c>
      <c r="K32" t="s">
        <v>2135</v>
      </c>
      <c r="L32">
        <v>1478.9204127999999</v>
      </c>
    </row>
    <row r="33" spans="1:12" x14ac:dyDescent="0.25">
      <c r="C33" t="s">
        <v>2330</v>
      </c>
      <c r="L33" s="3">
        <v>1996.5894972000001</v>
      </c>
    </row>
    <row r="34" spans="1:12" x14ac:dyDescent="0.25">
      <c r="D34" t="s">
        <v>143</v>
      </c>
      <c r="E34" t="s">
        <v>11075</v>
      </c>
      <c r="F34" t="s">
        <v>125</v>
      </c>
      <c r="G34" t="s">
        <v>50</v>
      </c>
      <c r="H34" t="s">
        <v>63</v>
      </c>
      <c r="I34" t="s">
        <v>2167</v>
      </c>
      <c r="J34" t="s">
        <v>144</v>
      </c>
      <c r="K34" t="s">
        <v>2135</v>
      </c>
      <c r="L34" s="3">
        <v>1996.5894972000001</v>
      </c>
    </row>
    <row r="35" spans="1:12" x14ac:dyDescent="0.25">
      <c r="C35" t="s">
        <v>5289</v>
      </c>
      <c r="L35">
        <v>1592.5932524</v>
      </c>
    </row>
    <row r="36" spans="1:12" x14ac:dyDescent="0.25">
      <c r="D36" t="s">
        <v>5290</v>
      </c>
      <c r="E36" t="s">
        <v>11075</v>
      </c>
      <c r="F36" t="s">
        <v>125</v>
      </c>
      <c r="G36" t="s">
        <v>50</v>
      </c>
      <c r="H36" t="s">
        <v>2133</v>
      </c>
      <c r="I36" t="s">
        <v>2156</v>
      </c>
      <c r="J36" t="s">
        <v>5291</v>
      </c>
      <c r="K36" t="s">
        <v>2135</v>
      </c>
      <c r="L36">
        <v>1592.5932524</v>
      </c>
    </row>
    <row r="37" spans="1:12" x14ac:dyDescent="0.25">
      <c r="A37" t="s">
        <v>275</v>
      </c>
      <c r="L37" s="3">
        <v>5177.2971513000002</v>
      </c>
    </row>
    <row r="38" spans="1:12" x14ac:dyDescent="0.25">
      <c r="C38" t="s">
        <v>2331</v>
      </c>
      <c r="L38">
        <v>1505.7348420999999</v>
      </c>
    </row>
    <row r="39" spans="1:12" x14ac:dyDescent="0.25">
      <c r="D39" t="s">
        <v>1854</v>
      </c>
      <c r="E39" t="s">
        <v>11075</v>
      </c>
      <c r="F39" t="s">
        <v>275</v>
      </c>
      <c r="G39" t="s">
        <v>29</v>
      </c>
      <c r="H39" t="s">
        <v>17</v>
      </c>
      <c r="I39" t="s">
        <v>2134</v>
      </c>
      <c r="J39" t="s">
        <v>1855</v>
      </c>
      <c r="K39" t="s">
        <v>18</v>
      </c>
      <c r="L39">
        <v>1505.7348420999999</v>
      </c>
    </row>
    <row r="40" spans="1:12" x14ac:dyDescent="0.25">
      <c r="C40" t="s">
        <v>4965</v>
      </c>
      <c r="L40">
        <v>1807.4998527999999</v>
      </c>
    </row>
    <row r="41" spans="1:12" x14ac:dyDescent="0.25">
      <c r="D41" t="s">
        <v>4737</v>
      </c>
      <c r="E41" t="s">
        <v>11075</v>
      </c>
      <c r="F41" t="s">
        <v>275</v>
      </c>
      <c r="G41" t="s">
        <v>29</v>
      </c>
      <c r="H41" t="s">
        <v>63</v>
      </c>
      <c r="I41" t="s">
        <v>2134</v>
      </c>
      <c r="J41" t="s">
        <v>4966</v>
      </c>
      <c r="K41" t="s">
        <v>2135</v>
      </c>
      <c r="L41">
        <v>1807.4998527999999</v>
      </c>
    </row>
    <row r="42" spans="1:12" x14ac:dyDescent="0.25">
      <c r="C42" t="s">
        <v>6087</v>
      </c>
      <c r="L42">
        <v>1864.0624564</v>
      </c>
    </row>
    <row r="43" spans="1:12" x14ac:dyDescent="0.25">
      <c r="D43" t="s">
        <v>6088</v>
      </c>
      <c r="E43" t="s">
        <v>11075</v>
      </c>
      <c r="F43" t="s">
        <v>275</v>
      </c>
      <c r="G43" t="s">
        <v>61</v>
      </c>
      <c r="H43" t="s">
        <v>2146</v>
      </c>
      <c r="I43" t="s">
        <v>2141</v>
      </c>
      <c r="J43" t="s">
        <v>6089</v>
      </c>
      <c r="K43" t="s">
        <v>2135</v>
      </c>
      <c r="L43">
        <v>1864.0624564</v>
      </c>
    </row>
    <row r="44" spans="1:12" x14ac:dyDescent="0.25">
      <c r="A44" t="s">
        <v>126</v>
      </c>
      <c r="L44" s="3">
        <v>7718.1550208999997</v>
      </c>
    </row>
    <row r="45" spans="1:12" x14ac:dyDescent="0.25">
      <c r="C45" t="s">
        <v>4119</v>
      </c>
      <c r="L45" s="3">
        <v>2347.2893745000001</v>
      </c>
    </row>
    <row r="46" spans="1:12" x14ac:dyDescent="0.25">
      <c r="D46" t="s">
        <v>3758</v>
      </c>
      <c r="E46" t="s">
        <v>11076</v>
      </c>
      <c r="F46" t="s">
        <v>126</v>
      </c>
      <c r="G46" t="s">
        <v>61</v>
      </c>
      <c r="H46" t="s">
        <v>63</v>
      </c>
      <c r="I46" t="s">
        <v>2137</v>
      </c>
      <c r="J46" t="s">
        <v>4120</v>
      </c>
      <c r="K46" t="s">
        <v>2135</v>
      </c>
      <c r="L46" s="3">
        <v>2347.2893745000001</v>
      </c>
    </row>
    <row r="47" spans="1:12" x14ac:dyDescent="0.25">
      <c r="C47" t="s">
        <v>5292</v>
      </c>
      <c r="L47" s="3">
        <v>3119.940016</v>
      </c>
    </row>
    <row r="48" spans="1:12" x14ac:dyDescent="0.25">
      <c r="D48" t="s">
        <v>5293</v>
      </c>
      <c r="E48" t="s">
        <v>11076</v>
      </c>
      <c r="F48" t="s">
        <v>126</v>
      </c>
      <c r="G48" t="s">
        <v>122</v>
      </c>
      <c r="H48" t="s">
        <v>63</v>
      </c>
      <c r="I48" t="s">
        <v>2134</v>
      </c>
      <c r="J48" t="s">
        <v>5294</v>
      </c>
      <c r="K48" t="s">
        <v>2135</v>
      </c>
      <c r="L48" s="3">
        <v>3119.940016</v>
      </c>
    </row>
    <row r="49" spans="1:12" x14ac:dyDescent="0.25">
      <c r="C49" t="s">
        <v>5295</v>
      </c>
      <c r="L49" s="3">
        <v>2250.9256304</v>
      </c>
    </row>
    <row r="50" spans="1:12" x14ac:dyDescent="0.25">
      <c r="D50" t="s">
        <v>5296</v>
      </c>
      <c r="E50" t="s">
        <v>11076</v>
      </c>
      <c r="F50" t="s">
        <v>126</v>
      </c>
      <c r="G50" t="s">
        <v>122</v>
      </c>
      <c r="H50" t="s">
        <v>2146</v>
      </c>
      <c r="I50" t="s">
        <v>2156</v>
      </c>
      <c r="J50" t="s">
        <v>5297</v>
      </c>
      <c r="K50" t="s">
        <v>2135</v>
      </c>
      <c r="L50" s="3">
        <v>2250.9256304</v>
      </c>
    </row>
    <row r="51" spans="1:12" x14ac:dyDescent="0.25">
      <c r="A51" t="s">
        <v>44</v>
      </c>
      <c r="L51" s="3">
        <v>4562.0517081999997</v>
      </c>
    </row>
    <row r="52" spans="1:12" x14ac:dyDescent="0.25">
      <c r="C52" t="s">
        <v>3311</v>
      </c>
      <c r="L52">
        <v>1567.5586284000001</v>
      </c>
    </row>
    <row r="53" spans="1:12" x14ac:dyDescent="0.25">
      <c r="D53" t="s">
        <v>3076</v>
      </c>
      <c r="E53" t="s">
        <v>11076</v>
      </c>
      <c r="F53" t="s">
        <v>44</v>
      </c>
      <c r="G53" t="s">
        <v>50</v>
      </c>
      <c r="H53" t="s">
        <v>2146</v>
      </c>
      <c r="I53" t="s">
        <v>2141</v>
      </c>
      <c r="J53" t="s">
        <v>3077</v>
      </c>
      <c r="K53" t="s">
        <v>2135</v>
      </c>
      <c r="L53">
        <v>1567.5586284000001</v>
      </c>
    </row>
    <row r="54" spans="1:12" x14ac:dyDescent="0.25">
      <c r="C54" t="s">
        <v>4121</v>
      </c>
      <c r="L54">
        <v>1306.298857</v>
      </c>
    </row>
    <row r="55" spans="1:12" x14ac:dyDescent="0.25">
      <c r="D55" t="s">
        <v>3658</v>
      </c>
      <c r="E55" t="s">
        <v>11076</v>
      </c>
      <c r="F55" t="s">
        <v>44</v>
      </c>
      <c r="G55" t="s">
        <v>29</v>
      </c>
      <c r="H55" t="s">
        <v>2146</v>
      </c>
      <c r="I55" t="s">
        <v>2141</v>
      </c>
      <c r="J55" t="s">
        <v>4122</v>
      </c>
      <c r="K55" t="s">
        <v>2135</v>
      </c>
      <c r="L55">
        <v>1306.298857</v>
      </c>
    </row>
    <row r="56" spans="1:12" x14ac:dyDescent="0.25">
      <c r="C56" t="s">
        <v>4496</v>
      </c>
      <c r="L56">
        <v>1688.1942227999998</v>
      </c>
    </row>
    <row r="57" spans="1:12" x14ac:dyDescent="0.25">
      <c r="D57" t="s">
        <v>4497</v>
      </c>
      <c r="E57" t="s">
        <v>11076</v>
      </c>
      <c r="F57" t="s">
        <v>44</v>
      </c>
      <c r="G57" t="s">
        <v>50</v>
      </c>
      <c r="H57" t="s">
        <v>2146</v>
      </c>
      <c r="I57" t="s">
        <v>2156</v>
      </c>
      <c r="J57" t="s">
        <v>4498</v>
      </c>
      <c r="K57" t="s">
        <v>2135</v>
      </c>
      <c r="L57">
        <v>1688.1942227999998</v>
      </c>
    </row>
    <row r="58" spans="1:12" x14ac:dyDescent="0.25">
      <c r="A58" t="s">
        <v>172</v>
      </c>
      <c r="L58" s="3">
        <v>11015.586609400001</v>
      </c>
    </row>
    <row r="59" spans="1:12" x14ac:dyDescent="0.25">
      <c r="C59" t="s">
        <v>2332</v>
      </c>
      <c r="L59">
        <v>1627.8373089999998</v>
      </c>
    </row>
    <row r="60" spans="1:12" x14ac:dyDescent="0.25">
      <c r="D60" t="s">
        <v>1744</v>
      </c>
      <c r="E60" t="s">
        <v>11077</v>
      </c>
      <c r="F60" t="s">
        <v>172</v>
      </c>
      <c r="G60" t="s">
        <v>29</v>
      </c>
      <c r="H60" t="s">
        <v>17</v>
      </c>
      <c r="I60" t="s">
        <v>2167</v>
      </c>
      <c r="J60" t="s">
        <v>1745</v>
      </c>
      <c r="K60" t="s">
        <v>18</v>
      </c>
      <c r="L60">
        <v>1627.8373089999998</v>
      </c>
    </row>
    <row r="61" spans="1:12" x14ac:dyDescent="0.25">
      <c r="C61" t="s">
        <v>6090</v>
      </c>
      <c r="L61" s="3">
        <v>6172.3647804000002</v>
      </c>
    </row>
    <row r="62" spans="1:12" x14ac:dyDescent="0.25">
      <c r="D62" t="s">
        <v>6091</v>
      </c>
      <c r="E62" t="s">
        <v>11077</v>
      </c>
      <c r="F62" t="s">
        <v>172</v>
      </c>
      <c r="G62" t="s">
        <v>61</v>
      </c>
      <c r="H62" t="s">
        <v>2164</v>
      </c>
      <c r="I62" t="s">
        <v>2141</v>
      </c>
      <c r="J62" t="s">
        <v>6092</v>
      </c>
      <c r="K62" t="s">
        <v>2135</v>
      </c>
      <c r="L62" s="3">
        <v>2057.4549268000001</v>
      </c>
    </row>
    <row r="63" spans="1:12" x14ac:dyDescent="0.25">
      <c r="D63" t="s">
        <v>6093</v>
      </c>
      <c r="E63" t="s">
        <v>11077</v>
      </c>
      <c r="F63" t="s">
        <v>172</v>
      </c>
      <c r="G63" t="s">
        <v>61</v>
      </c>
      <c r="H63" t="s">
        <v>2164</v>
      </c>
      <c r="I63" t="s">
        <v>2141</v>
      </c>
      <c r="J63" t="s">
        <v>6094</v>
      </c>
      <c r="K63" t="s">
        <v>2135</v>
      </c>
      <c r="L63" s="3">
        <v>2057.4549268000001</v>
      </c>
    </row>
    <row r="64" spans="1:12" x14ac:dyDescent="0.25">
      <c r="D64" t="s">
        <v>6095</v>
      </c>
      <c r="E64" t="s">
        <v>11077</v>
      </c>
      <c r="F64" t="s">
        <v>172</v>
      </c>
      <c r="G64" t="s">
        <v>61</v>
      </c>
      <c r="H64" t="s">
        <v>2164</v>
      </c>
      <c r="I64" t="s">
        <v>2156</v>
      </c>
      <c r="J64" t="s">
        <v>6096</v>
      </c>
      <c r="K64" t="s">
        <v>2135</v>
      </c>
      <c r="L64" s="3">
        <v>2057.4549268000001</v>
      </c>
    </row>
    <row r="65" spans="1:12" x14ac:dyDescent="0.25">
      <c r="C65" t="s">
        <v>11078</v>
      </c>
      <c r="L65" s="3">
        <v>3215.3845200000001</v>
      </c>
    </row>
    <row r="66" spans="1:12" x14ac:dyDescent="0.25">
      <c r="D66" t="s">
        <v>11079</v>
      </c>
      <c r="E66" t="s">
        <v>11077</v>
      </c>
      <c r="F66" t="s">
        <v>172</v>
      </c>
      <c r="G66" t="s">
        <v>29</v>
      </c>
      <c r="H66" t="s">
        <v>2146</v>
      </c>
      <c r="I66" t="s">
        <v>2156</v>
      </c>
      <c r="J66" t="s">
        <v>11080</v>
      </c>
      <c r="K66" t="s">
        <v>2135</v>
      </c>
      <c r="L66">
        <v>1607.69226</v>
      </c>
    </row>
    <row r="67" spans="1:12" x14ac:dyDescent="0.25">
      <c r="D67" t="s">
        <v>11081</v>
      </c>
      <c r="E67" t="s">
        <v>11077</v>
      </c>
      <c r="F67" t="s">
        <v>172</v>
      </c>
      <c r="G67" t="s">
        <v>29</v>
      </c>
      <c r="H67" t="s">
        <v>2146</v>
      </c>
      <c r="I67" t="s">
        <v>2141</v>
      </c>
      <c r="J67" t="s">
        <v>11082</v>
      </c>
      <c r="K67" t="s">
        <v>2135</v>
      </c>
      <c r="L67">
        <v>1607.69226</v>
      </c>
    </row>
    <row r="68" spans="1:12" x14ac:dyDescent="0.25">
      <c r="A68" t="s">
        <v>120</v>
      </c>
      <c r="L68" s="3">
        <v>12408.274477499999</v>
      </c>
    </row>
    <row r="69" spans="1:12" x14ac:dyDescent="0.25">
      <c r="C69" t="s">
        <v>2333</v>
      </c>
      <c r="L69" s="3">
        <v>2391.0021750000001</v>
      </c>
    </row>
    <row r="70" spans="1:12" x14ac:dyDescent="0.25">
      <c r="D70" t="s">
        <v>119</v>
      </c>
      <c r="E70" t="s">
        <v>11077</v>
      </c>
      <c r="F70" t="s">
        <v>120</v>
      </c>
      <c r="G70" t="s">
        <v>29</v>
      </c>
      <c r="H70" t="s">
        <v>57</v>
      </c>
      <c r="I70" t="s">
        <v>2162</v>
      </c>
      <c r="J70" t="s">
        <v>121</v>
      </c>
      <c r="K70" t="s">
        <v>2135</v>
      </c>
      <c r="L70" s="3">
        <v>2391.0021750000001</v>
      </c>
    </row>
    <row r="71" spans="1:12" x14ac:dyDescent="0.25">
      <c r="C71" t="s">
        <v>7020</v>
      </c>
      <c r="L71" s="3">
        <v>2812.287957</v>
      </c>
    </row>
    <row r="72" spans="1:12" x14ac:dyDescent="0.25">
      <c r="D72" t="s">
        <v>7021</v>
      </c>
      <c r="E72" t="s">
        <v>11077</v>
      </c>
      <c r="F72" t="s">
        <v>120</v>
      </c>
      <c r="G72" t="s">
        <v>50</v>
      </c>
      <c r="H72" t="s">
        <v>188</v>
      </c>
      <c r="I72" t="s">
        <v>2167</v>
      </c>
      <c r="J72" t="s">
        <v>7022</v>
      </c>
      <c r="K72" t="s">
        <v>2135</v>
      </c>
      <c r="L72" s="3">
        <v>2812.287957</v>
      </c>
    </row>
    <row r="73" spans="1:12" x14ac:dyDescent="0.25">
      <c r="C73" t="s">
        <v>9127</v>
      </c>
      <c r="L73" s="3">
        <v>2034.6499489999999</v>
      </c>
    </row>
    <row r="74" spans="1:12" x14ac:dyDescent="0.25">
      <c r="D74" t="s">
        <v>9128</v>
      </c>
      <c r="E74" t="s">
        <v>11077</v>
      </c>
      <c r="F74" t="s">
        <v>120</v>
      </c>
      <c r="G74" t="s">
        <v>29</v>
      </c>
      <c r="H74" t="s">
        <v>2146</v>
      </c>
      <c r="I74" t="s">
        <v>2167</v>
      </c>
      <c r="J74" t="s">
        <v>9129</v>
      </c>
      <c r="K74" t="s">
        <v>2135</v>
      </c>
      <c r="L74" s="3">
        <v>2034.6499489999999</v>
      </c>
    </row>
    <row r="75" spans="1:12" x14ac:dyDescent="0.25">
      <c r="C75" t="s">
        <v>10063</v>
      </c>
      <c r="L75" s="3">
        <v>2758.7960064999997</v>
      </c>
    </row>
    <row r="76" spans="1:12" x14ac:dyDescent="0.25">
      <c r="D76" t="s">
        <v>10064</v>
      </c>
      <c r="E76" t="s">
        <v>11077</v>
      </c>
      <c r="F76" t="s">
        <v>120</v>
      </c>
      <c r="G76" t="s">
        <v>29</v>
      </c>
      <c r="H76" t="s">
        <v>57</v>
      </c>
      <c r="I76" t="s">
        <v>2139</v>
      </c>
      <c r="J76" t="s">
        <v>10065</v>
      </c>
      <c r="K76" t="s">
        <v>2135</v>
      </c>
      <c r="L76" s="3">
        <v>2758.7960064999997</v>
      </c>
    </row>
    <row r="77" spans="1:12" x14ac:dyDescent="0.25">
      <c r="C77" t="s">
        <v>13525</v>
      </c>
      <c r="L77" s="3">
        <v>2411.5383900000002</v>
      </c>
    </row>
    <row r="78" spans="1:12" x14ac:dyDescent="0.25">
      <c r="D78" t="s">
        <v>13526</v>
      </c>
      <c r="E78" t="s">
        <v>2327</v>
      </c>
      <c r="F78" t="s">
        <v>120</v>
      </c>
      <c r="G78" t="s">
        <v>21</v>
      </c>
      <c r="H78" t="s">
        <v>2146</v>
      </c>
      <c r="I78" t="s">
        <v>2141</v>
      </c>
      <c r="J78" t="s">
        <v>13527</v>
      </c>
      <c r="K78" t="s">
        <v>2135</v>
      </c>
      <c r="L78">
        <v>1205.7691950000001</v>
      </c>
    </row>
    <row r="79" spans="1:12" x14ac:dyDescent="0.25">
      <c r="D79" t="s">
        <v>13528</v>
      </c>
      <c r="E79" t="s">
        <v>2327</v>
      </c>
      <c r="F79" t="s">
        <v>120</v>
      </c>
      <c r="G79" t="s">
        <v>21</v>
      </c>
      <c r="H79" t="s">
        <v>2146</v>
      </c>
      <c r="I79" t="s">
        <v>2141</v>
      </c>
      <c r="J79" t="s">
        <v>13529</v>
      </c>
      <c r="K79" t="s">
        <v>2135</v>
      </c>
      <c r="L79">
        <v>1205.7691950000001</v>
      </c>
    </row>
    <row r="80" spans="1:12" x14ac:dyDescent="0.25">
      <c r="A80" t="s">
        <v>45</v>
      </c>
      <c r="L80" s="3">
        <v>15142.5248175</v>
      </c>
    </row>
    <row r="81" spans="1:12" x14ac:dyDescent="0.25">
      <c r="C81" t="s">
        <v>2334</v>
      </c>
      <c r="L81">
        <v>1739.7499015999999</v>
      </c>
    </row>
    <row r="82" spans="1:12" x14ac:dyDescent="0.25">
      <c r="D82" t="s">
        <v>1715</v>
      </c>
      <c r="E82" t="s">
        <v>11077</v>
      </c>
      <c r="F82" t="s">
        <v>45</v>
      </c>
      <c r="G82" t="s">
        <v>61</v>
      </c>
      <c r="H82" t="s">
        <v>17</v>
      </c>
      <c r="I82" t="s">
        <v>2141</v>
      </c>
      <c r="J82" t="s">
        <v>1716</v>
      </c>
      <c r="K82" t="s">
        <v>18</v>
      </c>
      <c r="L82">
        <v>1739.7499015999999</v>
      </c>
    </row>
    <row r="83" spans="1:12" x14ac:dyDescent="0.25">
      <c r="C83" t="s">
        <v>3314</v>
      </c>
      <c r="L83" s="3">
        <v>2355.8950264999999</v>
      </c>
    </row>
    <row r="84" spans="1:12" x14ac:dyDescent="0.25">
      <c r="D84" t="s">
        <v>2864</v>
      </c>
      <c r="E84" t="s">
        <v>11077</v>
      </c>
      <c r="F84" t="s">
        <v>45</v>
      </c>
      <c r="G84" t="s">
        <v>61</v>
      </c>
      <c r="H84" t="s">
        <v>2146</v>
      </c>
      <c r="I84" t="s">
        <v>2137</v>
      </c>
      <c r="J84" t="s">
        <v>2865</v>
      </c>
      <c r="K84" t="s">
        <v>2135</v>
      </c>
      <c r="L84" s="3">
        <v>2355.8950264999999</v>
      </c>
    </row>
    <row r="85" spans="1:12" x14ac:dyDescent="0.25">
      <c r="C85" t="s">
        <v>3315</v>
      </c>
      <c r="L85">
        <v>1884.7551377999998</v>
      </c>
    </row>
    <row r="86" spans="1:12" x14ac:dyDescent="0.25">
      <c r="D86" t="s">
        <v>2867</v>
      </c>
      <c r="E86" t="s">
        <v>11077</v>
      </c>
      <c r="F86" t="s">
        <v>45</v>
      </c>
      <c r="G86" t="s">
        <v>61</v>
      </c>
      <c r="H86" t="s">
        <v>2146</v>
      </c>
      <c r="I86" t="s">
        <v>2141</v>
      </c>
      <c r="J86" t="s">
        <v>2868</v>
      </c>
      <c r="K86" t="s">
        <v>2135</v>
      </c>
      <c r="L86">
        <v>1884.7551377999998</v>
      </c>
    </row>
    <row r="87" spans="1:12" x14ac:dyDescent="0.25">
      <c r="C87" t="s">
        <v>4967</v>
      </c>
      <c r="L87" s="3">
        <v>2029.7994905999999</v>
      </c>
    </row>
    <row r="88" spans="1:12" x14ac:dyDescent="0.25">
      <c r="D88" t="s">
        <v>4652</v>
      </c>
      <c r="E88" t="s">
        <v>11077</v>
      </c>
      <c r="F88" t="s">
        <v>45</v>
      </c>
      <c r="G88" t="s">
        <v>61</v>
      </c>
      <c r="H88" t="s">
        <v>2146</v>
      </c>
      <c r="I88" t="s">
        <v>2141</v>
      </c>
      <c r="J88" t="s">
        <v>4968</v>
      </c>
      <c r="K88" t="s">
        <v>2135</v>
      </c>
      <c r="L88" s="3">
        <v>2029.7994905999999</v>
      </c>
    </row>
    <row r="89" spans="1:12" x14ac:dyDescent="0.25">
      <c r="C89" t="s">
        <v>5298</v>
      </c>
      <c r="L89">
        <v>1949.9625100000001</v>
      </c>
    </row>
    <row r="90" spans="1:12" x14ac:dyDescent="0.25">
      <c r="D90" t="s">
        <v>5299</v>
      </c>
      <c r="E90" t="s">
        <v>11077</v>
      </c>
      <c r="F90" t="s">
        <v>45</v>
      </c>
      <c r="G90" t="s">
        <v>29</v>
      </c>
      <c r="H90" t="s">
        <v>2133</v>
      </c>
      <c r="I90" t="s">
        <v>2134</v>
      </c>
      <c r="J90" t="s">
        <v>5300</v>
      </c>
      <c r="K90" t="s">
        <v>2135</v>
      </c>
      <c r="L90">
        <v>1949.9625100000001</v>
      </c>
    </row>
    <row r="91" spans="1:12" x14ac:dyDescent="0.25">
      <c r="C91" t="s">
        <v>6097</v>
      </c>
      <c r="L91" s="3">
        <v>2603.1119385000002</v>
      </c>
    </row>
    <row r="92" spans="1:12" x14ac:dyDescent="0.25">
      <c r="D92" t="s">
        <v>6098</v>
      </c>
      <c r="E92" t="s">
        <v>11077</v>
      </c>
      <c r="F92" t="s">
        <v>45</v>
      </c>
      <c r="G92" t="s">
        <v>61</v>
      </c>
      <c r="H92" t="s">
        <v>63</v>
      </c>
      <c r="I92" t="s">
        <v>2137</v>
      </c>
      <c r="J92" t="s">
        <v>6099</v>
      </c>
      <c r="K92" t="s">
        <v>2135</v>
      </c>
      <c r="L92" s="3">
        <v>2603.1119385000002</v>
      </c>
    </row>
    <row r="93" spans="1:12" x14ac:dyDescent="0.25">
      <c r="C93" t="s">
        <v>13530</v>
      </c>
      <c r="L93" s="3">
        <v>2579.2508124999999</v>
      </c>
    </row>
    <row r="94" spans="1:12" x14ac:dyDescent="0.25">
      <c r="D94" t="s">
        <v>13531</v>
      </c>
      <c r="E94" t="s">
        <v>2327</v>
      </c>
      <c r="F94" t="s">
        <v>45</v>
      </c>
      <c r="G94" t="s">
        <v>29</v>
      </c>
      <c r="H94" t="s">
        <v>2133</v>
      </c>
      <c r="I94" t="s">
        <v>2137</v>
      </c>
      <c r="J94" t="s">
        <v>13532</v>
      </c>
      <c r="K94" t="s">
        <v>2135</v>
      </c>
      <c r="L94" s="3">
        <v>2579.2508124999999</v>
      </c>
    </row>
    <row r="95" spans="1:12" x14ac:dyDescent="0.25">
      <c r="A95" t="s">
        <v>313</v>
      </c>
      <c r="L95" s="3">
        <v>8907.8472932999994</v>
      </c>
    </row>
    <row r="96" spans="1:12" x14ac:dyDescent="0.25">
      <c r="C96" t="s">
        <v>3312</v>
      </c>
      <c r="L96">
        <v>1369.2765830000001</v>
      </c>
    </row>
    <row r="97" spans="1:12" x14ac:dyDescent="0.25">
      <c r="D97" t="s">
        <v>3009</v>
      </c>
      <c r="E97" t="s">
        <v>11077</v>
      </c>
      <c r="F97" t="s">
        <v>313</v>
      </c>
      <c r="G97" t="s">
        <v>29</v>
      </c>
      <c r="H97" t="s">
        <v>63</v>
      </c>
      <c r="I97" t="s">
        <v>2141</v>
      </c>
      <c r="J97" t="s">
        <v>3010</v>
      </c>
      <c r="K97" t="s">
        <v>2135</v>
      </c>
      <c r="L97">
        <v>1369.2765830000001</v>
      </c>
    </row>
    <row r="98" spans="1:12" x14ac:dyDescent="0.25">
      <c r="C98" t="s">
        <v>3313</v>
      </c>
      <c r="L98">
        <v>1848.4744913</v>
      </c>
    </row>
    <row r="99" spans="1:12" x14ac:dyDescent="0.25">
      <c r="D99" t="s">
        <v>3091</v>
      </c>
      <c r="E99" t="s">
        <v>11077</v>
      </c>
      <c r="F99" t="s">
        <v>313</v>
      </c>
      <c r="G99" t="s">
        <v>29</v>
      </c>
      <c r="H99" t="s">
        <v>63</v>
      </c>
      <c r="I99" t="s">
        <v>2167</v>
      </c>
      <c r="J99" t="s">
        <v>3092</v>
      </c>
      <c r="K99" t="s">
        <v>2135</v>
      </c>
      <c r="L99">
        <v>1848.4744913</v>
      </c>
    </row>
    <row r="100" spans="1:12" x14ac:dyDescent="0.25">
      <c r="C100" t="s">
        <v>6100</v>
      </c>
      <c r="L100">
        <v>1748.4337868</v>
      </c>
    </row>
    <row r="101" spans="1:12" x14ac:dyDescent="0.25">
      <c r="D101" t="s">
        <v>6101</v>
      </c>
      <c r="E101" t="s">
        <v>11077</v>
      </c>
      <c r="F101" t="s">
        <v>313</v>
      </c>
      <c r="G101" t="s">
        <v>50</v>
      </c>
      <c r="H101" t="s">
        <v>2146</v>
      </c>
      <c r="I101" t="s">
        <v>3223</v>
      </c>
      <c r="J101" t="s">
        <v>6102</v>
      </c>
      <c r="K101" t="s">
        <v>2135</v>
      </c>
      <c r="L101">
        <v>1748.4337868</v>
      </c>
    </row>
    <row r="102" spans="1:12" x14ac:dyDescent="0.25">
      <c r="C102" t="s">
        <v>6718</v>
      </c>
      <c r="L102" s="3">
        <v>2402.1895226000001</v>
      </c>
    </row>
    <row r="103" spans="1:12" x14ac:dyDescent="0.25">
      <c r="D103" t="s">
        <v>6719</v>
      </c>
      <c r="E103" t="s">
        <v>11077</v>
      </c>
      <c r="F103" t="s">
        <v>313</v>
      </c>
      <c r="G103" t="s">
        <v>50</v>
      </c>
      <c r="H103" t="s">
        <v>2133</v>
      </c>
      <c r="I103" t="s">
        <v>2137</v>
      </c>
      <c r="J103" t="s">
        <v>6720</v>
      </c>
      <c r="K103" t="s">
        <v>2135</v>
      </c>
      <c r="L103" s="3">
        <v>2402.1895226000001</v>
      </c>
    </row>
    <row r="104" spans="1:12" x14ac:dyDescent="0.25">
      <c r="C104" t="s">
        <v>7421</v>
      </c>
      <c r="L104">
        <v>1539.4729095999999</v>
      </c>
    </row>
    <row r="105" spans="1:12" x14ac:dyDescent="0.25">
      <c r="D105" t="s">
        <v>7422</v>
      </c>
      <c r="E105" t="s">
        <v>11077</v>
      </c>
      <c r="F105" t="s">
        <v>313</v>
      </c>
      <c r="G105" t="s">
        <v>29</v>
      </c>
      <c r="H105" t="s">
        <v>2146</v>
      </c>
      <c r="I105" t="s">
        <v>2141</v>
      </c>
      <c r="J105" t="s">
        <v>7423</v>
      </c>
      <c r="K105" t="s">
        <v>2135</v>
      </c>
      <c r="L105">
        <v>1539.4729095999999</v>
      </c>
    </row>
    <row r="106" spans="1:12" x14ac:dyDescent="0.25">
      <c r="A106" t="s">
        <v>173</v>
      </c>
      <c r="L106" s="3">
        <v>5789.4719413000003</v>
      </c>
    </row>
    <row r="107" spans="1:12" x14ac:dyDescent="0.25">
      <c r="C107" t="s">
        <v>3528</v>
      </c>
      <c r="L107" s="3">
        <v>2724.4711899999998</v>
      </c>
    </row>
    <row r="108" spans="1:12" x14ac:dyDescent="0.25">
      <c r="D108" t="s">
        <v>3378</v>
      </c>
      <c r="E108" t="s">
        <v>11077</v>
      </c>
      <c r="F108" t="s">
        <v>173</v>
      </c>
      <c r="G108" t="s">
        <v>29</v>
      </c>
      <c r="H108" t="s">
        <v>2146</v>
      </c>
      <c r="I108" t="s">
        <v>2141</v>
      </c>
      <c r="J108" t="s">
        <v>3529</v>
      </c>
      <c r="K108" t="s">
        <v>2135</v>
      </c>
      <c r="L108">
        <v>1362.2355949999999</v>
      </c>
    </row>
    <row r="109" spans="1:12" x14ac:dyDescent="0.25">
      <c r="D109" t="s">
        <v>3379</v>
      </c>
      <c r="E109" t="s">
        <v>11077</v>
      </c>
      <c r="F109" t="s">
        <v>173</v>
      </c>
      <c r="G109" t="s">
        <v>29</v>
      </c>
      <c r="H109" t="s">
        <v>2146</v>
      </c>
      <c r="I109" t="s">
        <v>2141</v>
      </c>
      <c r="J109" t="s">
        <v>3530</v>
      </c>
      <c r="K109" t="s">
        <v>2135</v>
      </c>
      <c r="L109">
        <v>1362.2355949999999</v>
      </c>
    </row>
    <row r="110" spans="1:12" x14ac:dyDescent="0.25">
      <c r="C110" t="s">
        <v>3531</v>
      </c>
      <c r="L110">
        <v>1702.7651562999999</v>
      </c>
    </row>
    <row r="111" spans="1:12" x14ac:dyDescent="0.25">
      <c r="D111" t="s">
        <v>3380</v>
      </c>
      <c r="E111" t="s">
        <v>11077</v>
      </c>
      <c r="F111" t="s">
        <v>173</v>
      </c>
      <c r="G111" t="s">
        <v>29</v>
      </c>
      <c r="H111" t="s">
        <v>2146</v>
      </c>
      <c r="I111" t="s">
        <v>2137</v>
      </c>
      <c r="J111" t="s">
        <v>3532</v>
      </c>
      <c r="K111" t="s">
        <v>2135</v>
      </c>
      <c r="L111">
        <v>1702.7651562999999</v>
      </c>
    </row>
    <row r="112" spans="1:12" x14ac:dyDescent="0.25">
      <c r="C112" t="s">
        <v>4123</v>
      </c>
      <c r="L112">
        <v>1362.2355949999999</v>
      </c>
    </row>
    <row r="113" spans="1:12" x14ac:dyDescent="0.25">
      <c r="D113" t="s">
        <v>3579</v>
      </c>
      <c r="E113" t="s">
        <v>11077</v>
      </c>
      <c r="F113" t="s">
        <v>173</v>
      </c>
      <c r="G113" t="s">
        <v>29</v>
      </c>
      <c r="H113" t="s">
        <v>2146</v>
      </c>
      <c r="I113" t="s">
        <v>3223</v>
      </c>
      <c r="J113" t="s">
        <v>4124</v>
      </c>
      <c r="K113" t="s">
        <v>2135</v>
      </c>
      <c r="L113">
        <v>1362.2355949999999</v>
      </c>
    </row>
    <row r="114" spans="1:12" x14ac:dyDescent="0.25">
      <c r="A114" t="s">
        <v>72</v>
      </c>
      <c r="L114" s="3">
        <v>19831.470776099999</v>
      </c>
    </row>
    <row r="115" spans="1:12" x14ac:dyDescent="0.25">
      <c r="C115" t="s">
        <v>2335</v>
      </c>
      <c r="L115" s="3">
        <v>2820.7371426</v>
      </c>
    </row>
    <row r="116" spans="1:12" x14ac:dyDescent="0.25">
      <c r="D116" t="s">
        <v>772</v>
      </c>
      <c r="E116" t="s">
        <v>11077</v>
      </c>
      <c r="F116" t="s">
        <v>72</v>
      </c>
      <c r="G116" t="s">
        <v>50</v>
      </c>
      <c r="H116" t="s">
        <v>57</v>
      </c>
      <c r="I116" t="s">
        <v>2152</v>
      </c>
      <c r="J116" t="s">
        <v>773</v>
      </c>
      <c r="K116" t="s">
        <v>2149</v>
      </c>
      <c r="L116" s="3">
        <v>2820.7371426</v>
      </c>
    </row>
    <row r="117" spans="1:12" x14ac:dyDescent="0.25">
      <c r="C117" t="s">
        <v>2336</v>
      </c>
      <c r="L117">
        <v>1614.9288309999999</v>
      </c>
    </row>
    <row r="118" spans="1:12" x14ac:dyDescent="0.25">
      <c r="D118" t="s">
        <v>775</v>
      </c>
      <c r="E118" t="s">
        <v>11077</v>
      </c>
      <c r="F118" t="s">
        <v>72</v>
      </c>
      <c r="G118" t="s">
        <v>50</v>
      </c>
      <c r="H118" t="s">
        <v>25</v>
      </c>
      <c r="I118" t="s">
        <v>2141</v>
      </c>
      <c r="J118" t="s">
        <v>776</v>
      </c>
      <c r="K118" t="s">
        <v>2149</v>
      </c>
      <c r="L118">
        <v>1614.9288309999999</v>
      </c>
    </row>
    <row r="119" spans="1:12" x14ac:dyDescent="0.25">
      <c r="C119" t="s">
        <v>2337</v>
      </c>
      <c r="L119">
        <v>1614.9288309999999</v>
      </c>
    </row>
    <row r="120" spans="1:12" x14ac:dyDescent="0.25">
      <c r="D120" t="s">
        <v>777</v>
      </c>
      <c r="E120" t="s">
        <v>11077</v>
      </c>
      <c r="F120" t="s">
        <v>72</v>
      </c>
      <c r="G120" t="s">
        <v>50</v>
      </c>
      <c r="H120" t="s">
        <v>25</v>
      </c>
      <c r="I120" t="s">
        <v>2141</v>
      </c>
      <c r="J120" t="s">
        <v>778</v>
      </c>
      <c r="K120" t="s">
        <v>2149</v>
      </c>
      <c r="L120">
        <v>1614.9288309999999</v>
      </c>
    </row>
    <row r="121" spans="1:12" x14ac:dyDescent="0.25">
      <c r="C121" t="s">
        <v>4125</v>
      </c>
      <c r="L121" s="3">
        <v>2530.9418114999999</v>
      </c>
    </row>
    <row r="122" spans="1:12" x14ac:dyDescent="0.25">
      <c r="D122" t="s">
        <v>3845</v>
      </c>
      <c r="E122" t="s">
        <v>11077</v>
      </c>
      <c r="F122" t="s">
        <v>72</v>
      </c>
      <c r="G122" t="s">
        <v>29</v>
      </c>
      <c r="H122" t="s">
        <v>57</v>
      </c>
      <c r="I122" t="s">
        <v>2152</v>
      </c>
      <c r="J122" t="s">
        <v>4126</v>
      </c>
      <c r="K122" t="s">
        <v>2135</v>
      </c>
      <c r="L122" s="3">
        <v>2530.9418114999999</v>
      </c>
    </row>
    <row r="123" spans="1:12" x14ac:dyDescent="0.25">
      <c r="C123" t="s">
        <v>4508</v>
      </c>
      <c r="L123" s="3">
        <v>2072.0649769000001</v>
      </c>
    </row>
    <row r="124" spans="1:12" x14ac:dyDescent="0.25">
      <c r="D124" t="s">
        <v>4509</v>
      </c>
      <c r="E124" t="s">
        <v>11083</v>
      </c>
      <c r="F124" t="s">
        <v>72</v>
      </c>
      <c r="G124" t="s">
        <v>29</v>
      </c>
      <c r="H124" t="s">
        <v>63</v>
      </c>
      <c r="I124" t="s">
        <v>2167</v>
      </c>
      <c r="J124" t="s">
        <v>4510</v>
      </c>
      <c r="K124" t="s">
        <v>2135</v>
      </c>
      <c r="L124" s="3">
        <v>2072.0649769000001</v>
      </c>
    </row>
    <row r="125" spans="1:12" x14ac:dyDescent="0.25">
      <c r="C125" t="s">
        <v>6103</v>
      </c>
      <c r="L125" s="3">
        <v>2888.9173763999997</v>
      </c>
    </row>
    <row r="126" spans="1:12" x14ac:dyDescent="0.25">
      <c r="D126" t="s">
        <v>6104</v>
      </c>
      <c r="E126" t="s">
        <v>11077</v>
      </c>
      <c r="F126" t="s">
        <v>72</v>
      </c>
      <c r="G126" t="s">
        <v>29</v>
      </c>
      <c r="H126" t="s">
        <v>110</v>
      </c>
      <c r="I126" t="s">
        <v>2163</v>
      </c>
      <c r="J126" t="s">
        <v>6105</v>
      </c>
      <c r="K126" t="s">
        <v>2135</v>
      </c>
      <c r="L126" s="3">
        <v>2888.9173763999997</v>
      </c>
    </row>
    <row r="127" spans="1:12" x14ac:dyDescent="0.25">
      <c r="C127" t="s">
        <v>6106</v>
      </c>
      <c r="L127">
        <v>1871.4946104000001</v>
      </c>
    </row>
    <row r="128" spans="1:12" x14ac:dyDescent="0.25">
      <c r="D128" t="s">
        <v>6107</v>
      </c>
      <c r="E128" t="s">
        <v>11077</v>
      </c>
      <c r="F128" t="s">
        <v>72</v>
      </c>
      <c r="G128" t="s">
        <v>29</v>
      </c>
      <c r="H128" t="s">
        <v>2146</v>
      </c>
      <c r="I128" t="s">
        <v>2137</v>
      </c>
      <c r="J128" t="s">
        <v>6108</v>
      </c>
      <c r="K128" t="s">
        <v>2135</v>
      </c>
      <c r="L128">
        <v>1871.4946104000001</v>
      </c>
    </row>
    <row r="129" spans="1:12" x14ac:dyDescent="0.25">
      <c r="C129" t="s">
        <v>6109</v>
      </c>
      <c r="L129">
        <v>1497.1878649999999</v>
      </c>
    </row>
    <row r="130" spans="1:12" x14ac:dyDescent="0.25">
      <c r="D130" t="s">
        <v>6110</v>
      </c>
      <c r="E130" t="s">
        <v>11077</v>
      </c>
      <c r="F130" t="s">
        <v>72</v>
      </c>
      <c r="G130" t="s">
        <v>29</v>
      </c>
      <c r="H130" t="s">
        <v>2146</v>
      </c>
      <c r="I130" t="s">
        <v>2156</v>
      </c>
      <c r="J130" t="s">
        <v>6111</v>
      </c>
      <c r="K130" t="s">
        <v>2135</v>
      </c>
      <c r="L130">
        <v>1497.1878649999999</v>
      </c>
    </row>
    <row r="131" spans="1:12" x14ac:dyDescent="0.25">
      <c r="C131" t="s">
        <v>9130</v>
      </c>
      <c r="L131" s="3">
        <v>2920.2693312999995</v>
      </c>
    </row>
    <row r="132" spans="1:12" x14ac:dyDescent="0.25">
      <c r="D132" t="s">
        <v>9131</v>
      </c>
      <c r="E132" t="s">
        <v>11077</v>
      </c>
      <c r="F132" t="s">
        <v>72</v>
      </c>
      <c r="G132" t="s">
        <v>29</v>
      </c>
      <c r="H132" t="s">
        <v>57</v>
      </c>
      <c r="I132" t="s">
        <v>2139</v>
      </c>
      <c r="J132" t="s">
        <v>9132</v>
      </c>
      <c r="K132" t="s">
        <v>2135</v>
      </c>
      <c r="L132" s="3">
        <v>2920.2693312999995</v>
      </c>
    </row>
    <row r="133" spans="1:12" x14ac:dyDescent="0.25">
      <c r="A133" t="s">
        <v>593</v>
      </c>
      <c r="L133" s="3">
        <v>9928.3211541000001</v>
      </c>
    </row>
    <row r="134" spans="1:12" x14ac:dyDescent="0.25">
      <c r="C134" t="s">
        <v>3316</v>
      </c>
      <c r="L134" s="3">
        <v>5755.7729903999998</v>
      </c>
    </row>
    <row r="135" spans="1:12" x14ac:dyDescent="0.25">
      <c r="D135" t="s">
        <v>2986</v>
      </c>
      <c r="E135" t="s">
        <v>11077</v>
      </c>
      <c r="F135" t="s">
        <v>593</v>
      </c>
      <c r="G135" t="s">
        <v>29</v>
      </c>
      <c r="H135" t="s">
        <v>110</v>
      </c>
      <c r="I135" t="s">
        <v>2297</v>
      </c>
      <c r="J135" t="s">
        <v>2987</v>
      </c>
      <c r="K135" t="s">
        <v>2135</v>
      </c>
      <c r="L135" s="3">
        <v>3014.9119449999998</v>
      </c>
    </row>
    <row r="136" spans="1:12" x14ac:dyDescent="0.25">
      <c r="D136" t="s">
        <v>2989</v>
      </c>
      <c r="E136" t="s">
        <v>11077</v>
      </c>
      <c r="F136" t="s">
        <v>593</v>
      </c>
      <c r="G136" t="s">
        <v>29</v>
      </c>
      <c r="H136" t="s">
        <v>110</v>
      </c>
      <c r="I136" t="s">
        <v>2139</v>
      </c>
      <c r="J136" t="s">
        <v>2990</v>
      </c>
      <c r="K136" t="s">
        <v>2135</v>
      </c>
      <c r="L136" s="3">
        <v>2740.8610454</v>
      </c>
    </row>
    <row r="137" spans="1:12" x14ac:dyDescent="0.25">
      <c r="C137" t="s">
        <v>6519</v>
      </c>
      <c r="L137">
        <v>1854.4397727999999</v>
      </c>
    </row>
    <row r="138" spans="1:12" x14ac:dyDescent="0.25">
      <c r="D138" t="s">
        <v>6520</v>
      </c>
      <c r="E138" t="s">
        <v>11077</v>
      </c>
      <c r="F138" t="s">
        <v>593</v>
      </c>
      <c r="G138" t="s">
        <v>29</v>
      </c>
      <c r="H138" t="s">
        <v>188</v>
      </c>
      <c r="I138" t="s">
        <v>2141</v>
      </c>
      <c r="J138" t="s">
        <v>6521</v>
      </c>
      <c r="K138" t="s">
        <v>2135</v>
      </c>
      <c r="L138">
        <v>1854.4397727999999</v>
      </c>
    </row>
    <row r="139" spans="1:12" x14ac:dyDescent="0.25">
      <c r="C139" t="s">
        <v>6522</v>
      </c>
      <c r="L139" s="3">
        <v>2318.1083908999999</v>
      </c>
    </row>
    <row r="140" spans="1:12" x14ac:dyDescent="0.25">
      <c r="D140" t="s">
        <v>6523</v>
      </c>
      <c r="E140" t="s">
        <v>11077</v>
      </c>
      <c r="F140" t="s">
        <v>593</v>
      </c>
      <c r="G140" t="s">
        <v>29</v>
      </c>
      <c r="H140" t="s">
        <v>188</v>
      </c>
      <c r="I140" t="s">
        <v>2137</v>
      </c>
      <c r="J140" t="s">
        <v>6524</v>
      </c>
      <c r="K140" t="s">
        <v>2135</v>
      </c>
      <c r="L140" s="3">
        <v>2318.1083908999999</v>
      </c>
    </row>
    <row r="141" spans="1:12" x14ac:dyDescent="0.25">
      <c r="A141" t="s">
        <v>224</v>
      </c>
      <c r="L141" s="3">
        <v>8444.3742581999995</v>
      </c>
    </row>
    <row r="142" spans="1:12" x14ac:dyDescent="0.25">
      <c r="C142" t="s">
        <v>6112</v>
      </c>
      <c r="L142" s="3">
        <v>2930.1071562000002</v>
      </c>
    </row>
    <row r="143" spans="1:12" x14ac:dyDescent="0.25">
      <c r="D143" t="s">
        <v>6113</v>
      </c>
      <c r="E143" t="s">
        <v>11077</v>
      </c>
      <c r="F143" t="s">
        <v>224</v>
      </c>
      <c r="G143" t="s">
        <v>50</v>
      </c>
      <c r="H143" t="s">
        <v>48</v>
      </c>
      <c r="I143" t="s">
        <v>2167</v>
      </c>
      <c r="J143" t="s">
        <v>6114</v>
      </c>
      <c r="K143" t="s">
        <v>2135</v>
      </c>
      <c r="L143" s="3">
        <v>2930.1071562000002</v>
      </c>
    </row>
    <row r="144" spans="1:12" x14ac:dyDescent="0.25">
      <c r="C144" t="s">
        <v>6115</v>
      </c>
      <c r="L144" s="3">
        <v>2930.1071562000002</v>
      </c>
    </row>
    <row r="145" spans="1:12" x14ac:dyDescent="0.25">
      <c r="D145" t="s">
        <v>6116</v>
      </c>
      <c r="E145" t="s">
        <v>11077</v>
      </c>
      <c r="F145" t="s">
        <v>224</v>
      </c>
      <c r="G145" t="s">
        <v>50</v>
      </c>
      <c r="H145" t="s">
        <v>48</v>
      </c>
      <c r="I145" t="s">
        <v>2134</v>
      </c>
      <c r="J145" t="s">
        <v>6117</v>
      </c>
      <c r="K145" t="s">
        <v>2135</v>
      </c>
      <c r="L145" s="3">
        <v>2930.1071562000002</v>
      </c>
    </row>
    <row r="146" spans="1:12" x14ac:dyDescent="0.25">
      <c r="C146" t="s">
        <v>6118</v>
      </c>
      <c r="L146" s="3">
        <v>2584.1599458000001</v>
      </c>
    </row>
    <row r="147" spans="1:12" x14ac:dyDescent="0.25">
      <c r="D147" t="s">
        <v>6119</v>
      </c>
      <c r="E147" t="s">
        <v>11077</v>
      </c>
      <c r="F147" t="s">
        <v>224</v>
      </c>
      <c r="G147" t="s">
        <v>50</v>
      </c>
      <c r="H147" t="s">
        <v>2133</v>
      </c>
      <c r="I147" t="s">
        <v>2134</v>
      </c>
      <c r="J147" t="s">
        <v>6120</v>
      </c>
      <c r="K147" t="s">
        <v>2135</v>
      </c>
      <c r="L147" s="3">
        <v>2584.1599458000001</v>
      </c>
    </row>
    <row r="148" spans="1:12" x14ac:dyDescent="0.25">
      <c r="A148" t="s">
        <v>182</v>
      </c>
      <c r="L148" s="3">
        <v>4920.3597641999995</v>
      </c>
    </row>
    <row r="149" spans="1:12" x14ac:dyDescent="0.25">
      <c r="C149" t="s">
        <v>4499</v>
      </c>
      <c r="L149" s="3">
        <v>2584.1599458000001</v>
      </c>
    </row>
    <row r="150" spans="1:12" x14ac:dyDescent="0.25">
      <c r="D150" t="s">
        <v>4500</v>
      </c>
      <c r="E150" t="s">
        <v>11077</v>
      </c>
      <c r="F150" t="s">
        <v>182</v>
      </c>
      <c r="G150" t="s">
        <v>50</v>
      </c>
      <c r="H150" t="s">
        <v>63</v>
      </c>
      <c r="I150" t="s">
        <v>2167</v>
      </c>
      <c r="J150" t="s">
        <v>4501</v>
      </c>
      <c r="K150" t="s">
        <v>2135</v>
      </c>
      <c r="L150" s="3">
        <v>2584.1599458000001</v>
      </c>
    </row>
    <row r="151" spans="1:12" x14ac:dyDescent="0.25">
      <c r="C151" t="s">
        <v>4502</v>
      </c>
      <c r="L151" s="3">
        <v>2336.1998183999999</v>
      </c>
    </row>
    <row r="152" spans="1:12" x14ac:dyDescent="0.25">
      <c r="D152" t="s">
        <v>4503</v>
      </c>
      <c r="E152" t="s">
        <v>11077</v>
      </c>
      <c r="F152" t="s">
        <v>182</v>
      </c>
      <c r="G152" t="s">
        <v>50</v>
      </c>
      <c r="H152" t="s">
        <v>2146</v>
      </c>
      <c r="I152" t="s">
        <v>2137</v>
      </c>
      <c r="J152" t="s">
        <v>4504</v>
      </c>
      <c r="K152" t="s">
        <v>2135</v>
      </c>
      <c r="L152" s="3">
        <v>2336.1998183999999</v>
      </c>
    </row>
    <row r="153" spans="1:12" x14ac:dyDescent="0.25">
      <c r="A153" t="s">
        <v>323</v>
      </c>
      <c r="L153" s="3">
        <v>13120.1965975</v>
      </c>
    </row>
    <row r="154" spans="1:12" x14ac:dyDescent="0.25">
      <c r="C154" t="s">
        <v>3317</v>
      </c>
      <c r="L154" s="3">
        <v>2024.5969828000002</v>
      </c>
    </row>
    <row r="155" spans="1:12" x14ac:dyDescent="0.25">
      <c r="D155" t="s">
        <v>2869</v>
      </c>
      <c r="E155" t="s">
        <v>11083</v>
      </c>
      <c r="F155" t="s">
        <v>323</v>
      </c>
      <c r="G155" t="s">
        <v>61</v>
      </c>
      <c r="H155" t="s">
        <v>2146</v>
      </c>
      <c r="I155" t="s">
        <v>2141</v>
      </c>
      <c r="J155" t="s">
        <v>2870</v>
      </c>
      <c r="K155" t="s">
        <v>2135</v>
      </c>
      <c r="L155" s="3">
        <v>2024.5969828000002</v>
      </c>
    </row>
    <row r="156" spans="1:12" x14ac:dyDescent="0.25">
      <c r="C156" t="s">
        <v>3318</v>
      </c>
      <c r="L156" s="3">
        <v>2024.5969828000002</v>
      </c>
    </row>
    <row r="157" spans="1:12" x14ac:dyDescent="0.25">
      <c r="D157" t="s">
        <v>2871</v>
      </c>
      <c r="E157" t="s">
        <v>11083</v>
      </c>
      <c r="F157" t="s">
        <v>323</v>
      </c>
      <c r="G157" t="s">
        <v>61</v>
      </c>
      <c r="H157" t="s">
        <v>2146</v>
      </c>
      <c r="I157" t="s">
        <v>2156</v>
      </c>
      <c r="J157" t="s">
        <v>2872</v>
      </c>
      <c r="K157" t="s">
        <v>2135</v>
      </c>
      <c r="L157" s="3">
        <v>2024.5969828000002</v>
      </c>
    </row>
    <row r="158" spans="1:12" x14ac:dyDescent="0.25">
      <c r="C158" t="s">
        <v>3319</v>
      </c>
      <c r="L158" s="3">
        <v>2024.5969828000002</v>
      </c>
    </row>
    <row r="159" spans="1:12" x14ac:dyDescent="0.25">
      <c r="D159" t="s">
        <v>2874</v>
      </c>
      <c r="E159" t="s">
        <v>11083</v>
      </c>
      <c r="F159" t="s">
        <v>323</v>
      </c>
      <c r="G159" t="s">
        <v>61</v>
      </c>
      <c r="H159" t="s">
        <v>2146</v>
      </c>
      <c r="I159" t="s">
        <v>2156</v>
      </c>
      <c r="J159" t="s">
        <v>2875</v>
      </c>
      <c r="K159" t="s">
        <v>2135</v>
      </c>
      <c r="L159" s="3">
        <v>2024.5969828000002</v>
      </c>
    </row>
    <row r="160" spans="1:12" x14ac:dyDescent="0.25">
      <c r="C160" t="s">
        <v>4505</v>
      </c>
      <c r="L160" s="3">
        <v>2826.0765584999999</v>
      </c>
    </row>
    <row r="161" spans="1:12" x14ac:dyDescent="0.25">
      <c r="D161" t="s">
        <v>4506</v>
      </c>
      <c r="E161" t="s">
        <v>11083</v>
      </c>
      <c r="F161" t="s">
        <v>323</v>
      </c>
      <c r="G161" t="s">
        <v>29</v>
      </c>
      <c r="H161" t="s">
        <v>57</v>
      </c>
      <c r="I161" t="s">
        <v>2163</v>
      </c>
      <c r="J161" t="s">
        <v>4507</v>
      </c>
      <c r="K161" t="s">
        <v>2135</v>
      </c>
      <c r="L161" s="3">
        <v>2826.0765584999999</v>
      </c>
    </row>
    <row r="162" spans="1:12" x14ac:dyDescent="0.25">
      <c r="C162" t="s">
        <v>6121</v>
      </c>
      <c r="L162" s="3">
        <v>4220.3290906000002</v>
      </c>
    </row>
    <row r="163" spans="1:12" x14ac:dyDescent="0.25">
      <c r="D163" t="s">
        <v>6122</v>
      </c>
      <c r="E163" t="s">
        <v>11083</v>
      </c>
      <c r="F163" t="s">
        <v>323</v>
      </c>
      <c r="G163" t="s">
        <v>61</v>
      </c>
      <c r="H163" t="s">
        <v>110</v>
      </c>
      <c r="I163" t="s">
        <v>2162</v>
      </c>
      <c r="J163" t="s">
        <v>6123</v>
      </c>
      <c r="K163" t="s">
        <v>2135</v>
      </c>
      <c r="L163" s="3">
        <v>4220.3290906000002</v>
      </c>
    </row>
    <row r="164" spans="1:12" x14ac:dyDescent="0.25">
      <c r="A164" t="s">
        <v>235</v>
      </c>
      <c r="L164" s="3">
        <v>5426.2156353999999</v>
      </c>
    </row>
    <row r="165" spans="1:12" x14ac:dyDescent="0.25">
      <c r="C165" t="s">
        <v>10189</v>
      </c>
      <c r="L165" s="3">
        <v>5426.2156353999999</v>
      </c>
    </row>
    <row r="166" spans="1:12" x14ac:dyDescent="0.25">
      <c r="D166" t="s">
        <v>10190</v>
      </c>
      <c r="E166" t="s">
        <v>11083</v>
      </c>
      <c r="F166" t="s">
        <v>235</v>
      </c>
      <c r="G166" t="s">
        <v>61</v>
      </c>
      <c r="H166" t="s">
        <v>57</v>
      </c>
      <c r="I166" t="s">
        <v>2307</v>
      </c>
      <c r="J166" t="s">
        <v>10191</v>
      </c>
      <c r="K166" t="s">
        <v>2135</v>
      </c>
      <c r="L166" s="3">
        <v>5426.2156353999999</v>
      </c>
    </row>
    <row r="167" spans="1:12" x14ac:dyDescent="0.25">
      <c r="A167" t="s">
        <v>32</v>
      </c>
      <c r="L167" s="3">
        <v>1993.9686850000001</v>
      </c>
    </row>
    <row r="168" spans="1:12" x14ac:dyDescent="0.25">
      <c r="C168" t="s">
        <v>4969</v>
      </c>
      <c r="L168" s="3">
        <v>1993.9686850000001</v>
      </c>
    </row>
    <row r="169" spans="1:12" x14ac:dyDescent="0.25">
      <c r="D169" t="s">
        <v>4775</v>
      </c>
      <c r="E169" t="s">
        <v>11083</v>
      </c>
      <c r="F169" t="s">
        <v>32</v>
      </c>
      <c r="G169" t="s">
        <v>29</v>
      </c>
      <c r="H169" t="s">
        <v>63</v>
      </c>
      <c r="I169" t="s">
        <v>2137</v>
      </c>
      <c r="J169" t="s">
        <v>4970</v>
      </c>
      <c r="K169" t="s">
        <v>2135</v>
      </c>
      <c r="L169" s="3">
        <v>1993.9686850000001</v>
      </c>
    </row>
    <row r="170" spans="1:12" x14ac:dyDescent="0.25">
      <c r="A170" t="s">
        <v>114</v>
      </c>
      <c r="L170" s="3">
        <v>7757.5258788000001</v>
      </c>
    </row>
    <row r="171" spans="1:12" x14ac:dyDescent="0.25">
      <c r="C171" t="s">
        <v>2338</v>
      </c>
      <c r="L171" s="3">
        <v>3778.8982595999996</v>
      </c>
    </row>
    <row r="172" spans="1:12" x14ac:dyDescent="0.25">
      <c r="D172" t="s">
        <v>113</v>
      </c>
      <c r="E172" t="s">
        <v>11083</v>
      </c>
      <c r="F172" t="s">
        <v>114</v>
      </c>
      <c r="G172" t="s">
        <v>50</v>
      </c>
      <c r="H172" t="s">
        <v>57</v>
      </c>
      <c r="I172" t="s">
        <v>2307</v>
      </c>
      <c r="J172" t="s">
        <v>115</v>
      </c>
      <c r="K172" t="s">
        <v>2135</v>
      </c>
      <c r="L172" s="3">
        <v>3778.8982595999996</v>
      </c>
    </row>
    <row r="173" spans="1:12" x14ac:dyDescent="0.25">
      <c r="C173" t="s">
        <v>4127</v>
      </c>
      <c r="L173">
        <v>1244.1425796000001</v>
      </c>
    </row>
    <row r="174" spans="1:12" x14ac:dyDescent="0.25">
      <c r="D174" t="s">
        <v>3851</v>
      </c>
      <c r="E174" t="s">
        <v>11083</v>
      </c>
      <c r="F174" t="s">
        <v>114</v>
      </c>
      <c r="G174" t="s">
        <v>50</v>
      </c>
      <c r="H174" t="s">
        <v>2133</v>
      </c>
      <c r="I174" t="s">
        <v>2144</v>
      </c>
      <c r="J174" t="s">
        <v>4128</v>
      </c>
      <c r="K174" t="s">
        <v>2135</v>
      </c>
      <c r="L174">
        <v>1244.1425796000001</v>
      </c>
    </row>
    <row r="175" spans="1:12" x14ac:dyDescent="0.25">
      <c r="C175" t="s">
        <v>13533</v>
      </c>
      <c r="L175" s="3">
        <v>2734.4850395999997</v>
      </c>
    </row>
    <row r="176" spans="1:12" x14ac:dyDescent="0.25">
      <c r="D176" t="s">
        <v>13534</v>
      </c>
      <c r="E176" t="s">
        <v>2327</v>
      </c>
      <c r="F176" t="s">
        <v>114</v>
      </c>
      <c r="G176" t="s">
        <v>50</v>
      </c>
      <c r="H176" t="s">
        <v>2133</v>
      </c>
      <c r="I176" t="s">
        <v>2156</v>
      </c>
      <c r="J176" t="s">
        <v>13535</v>
      </c>
      <c r="K176" t="s">
        <v>2135</v>
      </c>
      <c r="L176" s="3">
        <v>2734.4850395999997</v>
      </c>
    </row>
    <row r="177" spans="1:12" x14ac:dyDescent="0.25">
      <c r="A177" t="s">
        <v>485</v>
      </c>
      <c r="L177" s="3">
        <v>7146.8570779000001</v>
      </c>
    </row>
    <row r="178" spans="1:12" x14ac:dyDescent="0.25">
      <c r="C178" t="s">
        <v>4511</v>
      </c>
      <c r="L178" s="3">
        <v>3077.2833637000003</v>
      </c>
    </row>
    <row r="179" spans="1:12" x14ac:dyDescent="0.25">
      <c r="D179" t="s">
        <v>4512</v>
      </c>
      <c r="E179" t="s">
        <v>11083</v>
      </c>
      <c r="F179" t="s">
        <v>485</v>
      </c>
      <c r="G179" t="s">
        <v>61</v>
      </c>
      <c r="H179" t="s">
        <v>188</v>
      </c>
      <c r="I179" t="s">
        <v>2137</v>
      </c>
      <c r="J179" t="s">
        <v>4513</v>
      </c>
      <c r="K179" t="s">
        <v>2135</v>
      </c>
      <c r="L179" s="3">
        <v>3077.2833637000003</v>
      </c>
    </row>
    <row r="180" spans="1:12" x14ac:dyDescent="0.25">
      <c r="C180" t="s">
        <v>4514</v>
      </c>
      <c r="L180" s="3">
        <v>4069.5737141999994</v>
      </c>
    </row>
    <row r="181" spans="1:12" x14ac:dyDescent="0.25">
      <c r="D181" t="s">
        <v>4515</v>
      </c>
      <c r="E181" t="s">
        <v>11083</v>
      </c>
      <c r="F181" t="s">
        <v>485</v>
      </c>
      <c r="G181" t="s">
        <v>50</v>
      </c>
      <c r="H181" t="s">
        <v>57</v>
      </c>
      <c r="I181" t="s">
        <v>2307</v>
      </c>
      <c r="J181" t="s">
        <v>4516</v>
      </c>
      <c r="K181" t="s">
        <v>2135</v>
      </c>
      <c r="L181" s="3">
        <v>4069.5737141999994</v>
      </c>
    </row>
    <row r="182" spans="1:12" x14ac:dyDescent="0.25">
      <c r="A182" t="s">
        <v>558</v>
      </c>
      <c r="L182" s="3">
        <v>2519.2655063999996</v>
      </c>
    </row>
    <row r="183" spans="1:12" x14ac:dyDescent="0.25">
      <c r="C183" t="s">
        <v>3320</v>
      </c>
      <c r="L183" s="3">
        <v>2519.2655063999996</v>
      </c>
    </row>
    <row r="184" spans="1:12" x14ac:dyDescent="0.25">
      <c r="D184" t="s">
        <v>2946</v>
      </c>
      <c r="E184" t="s">
        <v>11083</v>
      </c>
      <c r="F184" t="s">
        <v>558</v>
      </c>
      <c r="G184" t="s">
        <v>50</v>
      </c>
      <c r="H184" t="s">
        <v>48</v>
      </c>
      <c r="I184" t="s">
        <v>2137</v>
      </c>
      <c r="J184" t="s">
        <v>2947</v>
      </c>
      <c r="K184" t="s">
        <v>2135</v>
      </c>
      <c r="L184" s="3">
        <v>2519.2655063999996</v>
      </c>
    </row>
    <row r="185" spans="1:12" x14ac:dyDescent="0.25">
      <c r="A185" t="s">
        <v>236</v>
      </c>
      <c r="L185">
        <v>1446.1407019999999</v>
      </c>
    </row>
    <row r="186" spans="1:12" x14ac:dyDescent="0.25">
      <c r="C186" t="s">
        <v>4129</v>
      </c>
      <c r="L186">
        <v>1446.1407019999999</v>
      </c>
    </row>
    <row r="187" spans="1:12" x14ac:dyDescent="0.25">
      <c r="D187" t="s">
        <v>3745</v>
      </c>
      <c r="E187" t="s">
        <v>11083</v>
      </c>
      <c r="F187" t="s">
        <v>236</v>
      </c>
      <c r="G187" t="s">
        <v>29</v>
      </c>
      <c r="H187" t="s">
        <v>2146</v>
      </c>
      <c r="I187" t="s">
        <v>2141</v>
      </c>
      <c r="J187" t="s">
        <v>4130</v>
      </c>
      <c r="K187" t="s">
        <v>2135</v>
      </c>
      <c r="L187">
        <v>1446.1407019999999</v>
      </c>
    </row>
    <row r="188" spans="1:12" x14ac:dyDescent="0.25">
      <c r="A188" t="s">
        <v>155</v>
      </c>
      <c r="L188" s="3">
        <v>3691.6291249999999</v>
      </c>
    </row>
    <row r="189" spans="1:12" x14ac:dyDescent="0.25">
      <c r="C189" t="s">
        <v>2339</v>
      </c>
      <c r="L189">
        <v>1845.8145625</v>
      </c>
    </row>
    <row r="190" spans="1:12" x14ac:dyDescent="0.25">
      <c r="D190" t="s">
        <v>902</v>
      </c>
      <c r="E190" t="s">
        <v>11083</v>
      </c>
      <c r="F190" t="s">
        <v>155</v>
      </c>
      <c r="G190" t="s">
        <v>29</v>
      </c>
      <c r="H190" t="s">
        <v>63</v>
      </c>
      <c r="I190" t="s">
        <v>2167</v>
      </c>
      <c r="J190" t="s">
        <v>903</v>
      </c>
      <c r="K190" t="s">
        <v>18</v>
      </c>
      <c r="L190">
        <v>1845.8145625</v>
      </c>
    </row>
    <row r="191" spans="1:12" x14ac:dyDescent="0.25">
      <c r="C191" t="s">
        <v>2340</v>
      </c>
      <c r="L191">
        <v>1845.8145625</v>
      </c>
    </row>
    <row r="192" spans="1:12" x14ac:dyDescent="0.25">
      <c r="D192" t="s">
        <v>939</v>
      </c>
      <c r="E192" t="s">
        <v>11083</v>
      </c>
      <c r="F192" t="s">
        <v>155</v>
      </c>
      <c r="G192" t="s">
        <v>29</v>
      </c>
      <c r="H192" t="s">
        <v>63</v>
      </c>
      <c r="I192" t="s">
        <v>2167</v>
      </c>
      <c r="J192" t="s">
        <v>940</v>
      </c>
      <c r="K192" t="s">
        <v>18</v>
      </c>
      <c r="L192">
        <v>1845.8145625</v>
      </c>
    </row>
    <row r="193" spans="1:12" x14ac:dyDescent="0.25">
      <c r="A193" t="s">
        <v>84</v>
      </c>
      <c r="L193" s="3">
        <v>42682.723513900004</v>
      </c>
    </row>
    <row r="194" spans="1:12" x14ac:dyDescent="0.25">
      <c r="C194" t="s">
        <v>4517</v>
      </c>
      <c r="L194" s="3">
        <v>2943.5241499999997</v>
      </c>
    </row>
    <row r="195" spans="1:12" x14ac:dyDescent="0.25">
      <c r="D195" t="s">
        <v>4518</v>
      </c>
      <c r="E195" t="s">
        <v>11083</v>
      </c>
      <c r="F195" t="s">
        <v>84</v>
      </c>
      <c r="G195" t="s">
        <v>61</v>
      </c>
      <c r="H195" t="s">
        <v>2146</v>
      </c>
      <c r="I195" t="s">
        <v>2134</v>
      </c>
      <c r="J195" t="s">
        <v>4519</v>
      </c>
      <c r="K195" t="s">
        <v>2135</v>
      </c>
      <c r="L195" s="3">
        <v>2943.5241499999997</v>
      </c>
    </row>
    <row r="196" spans="1:12" x14ac:dyDescent="0.25">
      <c r="C196" t="s">
        <v>4520</v>
      </c>
      <c r="L196" s="3">
        <v>2725.5664548</v>
      </c>
    </row>
    <row r="197" spans="1:12" x14ac:dyDescent="0.25">
      <c r="D197" t="s">
        <v>4521</v>
      </c>
      <c r="E197" t="s">
        <v>11083</v>
      </c>
      <c r="F197" t="s">
        <v>84</v>
      </c>
      <c r="G197" t="s">
        <v>61</v>
      </c>
      <c r="H197" t="s">
        <v>2146</v>
      </c>
      <c r="I197" t="s">
        <v>2137</v>
      </c>
      <c r="J197" t="s">
        <v>4519</v>
      </c>
      <c r="K197" t="s">
        <v>2135</v>
      </c>
      <c r="L197" s="3">
        <v>2725.5664548</v>
      </c>
    </row>
    <row r="198" spans="1:12" x14ac:dyDescent="0.25">
      <c r="C198" t="s">
        <v>4971</v>
      </c>
      <c r="L198" s="3">
        <v>2532.2522176000002</v>
      </c>
    </row>
    <row r="199" spans="1:12" x14ac:dyDescent="0.25">
      <c r="D199" t="s">
        <v>4751</v>
      </c>
      <c r="E199" t="s">
        <v>11083</v>
      </c>
      <c r="F199" t="s">
        <v>84</v>
      </c>
      <c r="G199" t="s">
        <v>61</v>
      </c>
      <c r="H199" t="s">
        <v>48</v>
      </c>
      <c r="I199" t="s">
        <v>2141</v>
      </c>
      <c r="J199" t="s">
        <v>4972</v>
      </c>
      <c r="K199" t="s">
        <v>2135</v>
      </c>
      <c r="L199" s="3">
        <v>2532.2522176000002</v>
      </c>
    </row>
    <row r="200" spans="1:12" x14ac:dyDescent="0.25">
      <c r="C200" t="s">
        <v>5301</v>
      </c>
      <c r="L200" s="3">
        <v>2233.2449271999999</v>
      </c>
    </row>
    <row r="201" spans="1:12" x14ac:dyDescent="0.25">
      <c r="D201" t="s">
        <v>5302</v>
      </c>
      <c r="E201" t="s">
        <v>11083</v>
      </c>
      <c r="F201" t="s">
        <v>84</v>
      </c>
      <c r="G201" t="s">
        <v>61</v>
      </c>
      <c r="H201" t="s">
        <v>2133</v>
      </c>
      <c r="I201" t="s">
        <v>2156</v>
      </c>
      <c r="J201" t="s">
        <v>5303</v>
      </c>
      <c r="K201" t="s">
        <v>2135</v>
      </c>
      <c r="L201" s="3">
        <v>2233.2449271999999</v>
      </c>
    </row>
    <row r="202" spans="1:12" x14ac:dyDescent="0.25">
      <c r="C202" t="s">
        <v>5304</v>
      </c>
      <c r="L202" s="3">
        <v>3323.5810355999997</v>
      </c>
    </row>
    <row r="203" spans="1:12" x14ac:dyDescent="0.25">
      <c r="D203" t="s">
        <v>5305</v>
      </c>
      <c r="E203" t="s">
        <v>11083</v>
      </c>
      <c r="F203" t="s">
        <v>84</v>
      </c>
      <c r="G203" t="s">
        <v>61</v>
      </c>
      <c r="H203" t="s">
        <v>188</v>
      </c>
      <c r="I203" t="s">
        <v>2134</v>
      </c>
      <c r="J203" t="s">
        <v>5306</v>
      </c>
      <c r="K203" t="s">
        <v>2135</v>
      </c>
      <c r="L203" s="3">
        <v>3323.5810355999997</v>
      </c>
    </row>
    <row r="204" spans="1:12" x14ac:dyDescent="0.25">
      <c r="C204" t="s">
        <v>5307</v>
      </c>
      <c r="L204" s="3">
        <v>3323.5810355999997</v>
      </c>
    </row>
    <row r="205" spans="1:12" x14ac:dyDescent="0.25">
      <c r="D205" t="s">
        <v>5308</v>
      </c>
      <c r="E205" t="s">
        <v>11083</v>
      </c>
      <c r="F205" t="s">
        <v>84</v>
      </c>
      <c r="G205" t="s">
        <v>61</v>
      </c>
      <c r="H205" t="s">
        <v>188</v>
      </c>
      <c r="I205" t="s">
        <v>2167</v>
      </c>
      <c r="J205" t="s">
        <v>5309</v>
      </c>
      <c r="K205" t="s">
        <v>2135</v>
      </c>
      <c r="L205" s="3">
        <v>3323.5810355999997</v>
      </c>
    </row>
    <row r="206" spans="1:12" x14ac:dyDescent="0.25">
      <c r="C206" t="s">
        <v>6124</v>
      </c>
      <c r="L206" s="3">
        <v>2233.2449271999999</v>
      </c>
    </row>
    <row r="207" spans="1:12" x14ac:dyDescent="0.25">
      <c r="D207" t="s">
        <v>6125</v>
      </c>
      <c r="E207" t="s">
        <v>11083</v>
      </c>
      <c r="F207" t="s">
        <v>84</v>
      </c>
      <c r="G207" t="s">
        <v>61</v>
      </c>
      <c r="H207" t="s">
        <v>2133</v>
      </c>
      <c r="I207" t="s">
        <v>2156</v>
      </c>
      <c r="J207" t="s">
        <v>6126</v>
      </c>
      <c r="K207" t="s">
        <v>2135</v>
      </c>
      <c r="L207" s="3">
        <v>2233.2449271999999</v>
      </c>
    </row>
    <row r="208" spans="1:12" x14ac:dyDescent="0.25">
      <c r="C208" t="s">
        <v>9133</v>
      </c>
      <c r="L208" s="3">
        <v>2260.8612468000001</v>
      </c>
    </row>
    <row r="209" spans="3:12" x14ac:dyDescent="0.25">
      <c r="D209" t="s">
        <v>9134</v>
      </c>
      <c r="E209" t="s">
        <v>11083</v>
      </c>
      <c r="F209" t="s">
        <v>84</v>
      </c>
      <c r="G209" t="s">
        <v>50</v>
      </c>
      <c r="H209" t="s">
        <v>188</v>
      </c>
      <c r="I209" t="s">
        <v>2141</v>
      </c>
      <c r="J209" t="s">
        <v>9135</v>
      </c>
      <c r="K209" t="s">
        <v>2135</v>
      </c>
      <c r="L209" s="3">
        <v>2260.8612468000001</v>
      </c>
    </row>
    <row r="210" spans="3:12" x14ac:dyDescent="0.25">
      <c r="C210" t="s">
        <v>9136</v>
      </c>
      <c r="L210" s="3">
        <v>2051.0398043999999</v>
      </c>
    </row>
    <row r="211" spans="3:12" x14ac:dyDescent="0.25">
      <c r="D211" t="s">
        <v>9137</v>
      </c>
      <c r="E211" t="s">
        <v>11083</v>
      </c>
      <c r="F211" t="s">
        <v>84</v>
      </c>
      <c r="G211" t="s">
        <v>50</v>
      </c>
      <c r="H211" t="s">
        <v>2133</v>
      </c>
      <c r="I211" t="s">
        <v>2141</v>
      </c>
      <c r="J211" t="s">
        <v>9138</v>
      </c>
      <c r="K211" t="s">
        <v>2135</v>
      </c>
      <c r="L211" s="3">
        <v>2051.0398043999999</v>
      </c>
    </row>
    <row r="212" spans="3:12" x14ac:dyDescent="0.25">
      <c r="C212" t="s">
        <v>9139</v>
      </c>
      <c r="L212" s="3">
        <v>2051.0398043999999</v>
      </c>
    </row>
    <row r="213" spans="3:12" x14ac:dyDescent="0.25">
      <c r="D213" t="s">
        <v>9140</v>
      </c>
      <c r="E213" t="s">
        <v>11083</v>
      </c>
      <c r="F213" t="s">
        <v>84</v>
      </c>
      <c r="G213" t="s">
        <v>50</v>
      </c>
      <c r="H213" t="s">
        <v>2133</v>
      </c>
      <c r="I213" t="s">
        <v>2141</v>
      </c>
      <c r="J213" t="s">
        <v>9141</v>
      </c>
      <c r="K213" t="s">
        <v>2135</v>
      </c>
      <c r="L213" s="3">
        <v>2051.0398043999999</v>
      </c>
    </row>
    <row r="214" spans="3:12" x14ac:dyDescent="0.25">
      <c r="C214" t="s">
        <v>9431</v>
      </c>
      <c r="L214" s="3">
        <v>3560.8427729</v>
      </c>
    </row>
    <row r="215" spans="3:12" x14ac:dyDescent="0.25">
      <c r="D215" t="s">
        <v>9432</v>
      </c>
      <c r="E215" t="s">
        <v>11083</v>
      </c>
      <c r="F215" t="s">
        <v>84</v>
      </c>
      <c r="G215" t="s">
        <v>61</v>
      </c>
      <c r="H215" t="s">
        <v>188</v>
      </c>
      <c r="I215" t="s">
        <v>2167</v>
      </c>
      <c r="J215" t="s">
        <v>9433</v>
      </c>
      <c r="K215" t="s">
        <v>2135</v>
      </c>
      <c r="L215" s="3">
        <v>3560.8427729</v>
      </c>
    </row>
    <row r="216" spans="3:12" x14ac:dyDescent="0.25">
      <c r="C216" t="s">
        <v>9434</v>
      </c>
      <c r="L216" s="3">
        <v>3560.8427729</v>
      </c>
    </row>
    <row r="217" spans="3:12" x14ac:dyDescent="0.25">
      <c r="D217" t="s">
        <v>9435</v>
      </c>
      <c r="E217" t="s">
        <v>11083</v>
      </c>
      <c r="F217" t="s">
        <v>84</v>
      </c>
      <c r="G217" t="s">
        <v>61</v>
      </c>
      <c r="H217" t="s">
        <v>188</v>
      </c>
      <c r="I217" t="s">
        <v>2167</v>
      </c>
      <c r="J217" t="s">
        <v>9436</v>
      </c>
      <c r="K217" t="s">
        <v>2135</v>
      </c>
      <c r="L217" s="3">
        <v>3560.8427729</v>
      </c>
    </row>
    <row r="218" spans="3:12" x14ac:dyDescent="0.25">
      <c r="C218" t="s">
        <v>9722</v>
      </c>
      <c r="L218" s="3">
        <v>2392.8797718000001</v>
      </c>
    </row>
    <row r="219" spans="3:12" x14ac:dyDescent="0.25">
      <c r="D219" t="s">
        <v>9723</v>
      </c>
      <c r="E219" t="s">
        <v>11083</v>
      </c>
      <c r="F219" t="s">
        <v>84</v>
      </c>
      <c r="G219" t="s">
        <v>61</v>
      </c>
      <c r="H219" t="s">
        <v>2133</v>
      </c>
      <c r="I219" t="s">
        <v>2156</v>
      </c>
      <c r="J219" t="s">
        <v>9724</v>
      </c>
      <c r="K219" t="s">
        <v>2135</v>
      </c>
      <c r="L219" s="3">
        <v>2392.8797718000001</v>
      </c>
    </row>
    <row r="220" spans="3:12" x14ac:dyDescent="0.25">
      <c r="C220" t="s">
        <v>10066</v>
      </c>
      <c r="L220" s="3">
        <v>2552.2408002000002</v>
      </c>
    </row>
    <row r="221" spans="3:12" x14ac:dyDescent="0.25">
      <c r="D221" t="s">
        <v>10067</v>
      </c>
      <c r="E221" t="s">
        <v>11083</v>
      </c>
      <c r="F221" t="s">
        <v>84</v>
      </c>
      <c r="G221" t="s">
        <v>61</v>
      </c>
      <c r="H221" t="s">
        <v>2133</v>
      </c>
      <c r="I221" t="s">
        <v>2156</v>
      </c>
      <c r="J221" t="s">
        <v>10068</v>
      </c>
      <c r="K221" t="s">
        <v>2135</v>
      </c>
      <c r="L221" s="3">
        <v>2552.2408002000002</v>
      </c>
    </row>
    <row r="222" spans="3:12" x14ac:dyDescent="0.25">
      <c r="C222" t="s">
        <v>11084</v>
      </c>
      <c r="L222" s="3">
        <v>2713.0295845000001</v>
      </c>
    </row>
    <row r="223" spans="3:12" x14ac:dyDescent="0.25">
      <c r="D223" t="s">
        <v>11085</v>
      </c>
      <c r="E223" t="s">
        <v>2327</v>
      </c>
      <c r="F223" t="s">
        <v>84</v>
      </c>
      <c r="G223" t="s">
        <v>29</v>
      </c>
      <c r="H223" t="s">
        <v>188</v>
      </c>
      <c r="I223" t="s">
        <v>2167</v>
      </c>
      <c r="J223" t="s">
        <v>11086</v>
      </c>
      <c r="K223" t="s">
        <v>2135</v>
      </c>
      <c r="L223" s="3">
        <v>2713.0295845000001</v>
      </c>
    </row>
    <row r="224" spans="3:12" x14ac:dyDescent="0.25">
      <c r="C224" t="s">
        <v>13536</v>
      </c>
      <c r="L224" s="3">
        <v>2224.9522079999997</v>
      </c>
    </row>
    <row r="225" spans="1:12" x14ac:dyDescent="0.25">
      <c r="D225" t="s">
        <v>13537</v>
      </c>
      <c r="E225" t="s">
        <v>2327</v>
      </c>
      <c r="F225" t="s">
        <v>84</v>
      </c>
      <c r="G225" t="s">
        <v>36</v>
      </c>
      <c r="H225" t="s">
        <v>2146</v>
      </c>
      <c r="I225" t="s">
        <v>2137</v>
      </c>
      <c r="J225" t="s">
        <v>13538</v>
      </c>
      <c r="K225" t="s">
        <v>2135</v>
      </c>
      <c r="L225" s="3">
        <v>2224.9522079999997</v>
      </c>
    </row>
    <row r="226" spans="1:12" x14ac:dyDescent="0.25">
      <c r="A226" t="s">
        <v>93</v>
      </c>
      <c r="L226" s="3">
        <v>7777.5926946</v>
      </c>
    </row>
    <row r="227" spans="1:12" x14ac:dyDescent="0.25">
      <c r="C227" t="s">
        <v>2341</v>
      </c>
      <c r="L227" s="3">
        <v>2002.4569872</v>
      </c>
    </row>
    <row r="228" spans="1:12" x14ac:dyDescent="0.25">
      <c r="D228" t="s">
        <v>1013</v>
      </c>
      <c r="E228" t="s">
        <v>11087</v>
      </c>
      <c r="F228" t="s">
        <v>93</v>
      </c>
      <c r="G228" t="s">
        <v>50</v>
      </c>
      <c r="H228" t="s">
        <v>17</v>
      </c>
      <c r="I228" t="s">
        <v>2137</v>
      </c>
      <c r="J228" t="s">
        <v>1014</v>
      </c>
      <c r="K228" t="s">
        <v>18</v>
      </c>
      <c r="L228" s="3">
        <v>2002.4569872</v>
      </c>
    </row>
    <row r="229" spans="1:12" x14ac:dyDescent="0.25">
      <c r="C229" t="s">
        <v>2342</v>
      </c>
      <c r="L229">
        <v>1640.7849035999998</v>
      </c>
    </row>
    <row r="230" spans="1:12" x14ac:dyDescent="0.25">
      <c r="D230" t="s">
        <v>1670</v>
      </c>
      <c r="E230" t="s">
        <v>11087</v>
      </c>
      <c r="F230" t="s">
        <v>93</v>
      </c>
      <c r="G230" t="s">
        <v>50</v>
      </c>
      <c r="H230" t="s">
        <v>63</v>
      </c>
      <c r="I230" t="s">
        <v>2141</v>
      </c>
      <c r="J230" t="s">
        <v>1671</v>
      </c>
      <c r="K230" t="s">
        <v>18</v>
      </c>
      <c r="L230">
        <v>1640.7849035999998</v>
      </c>
    </row>
    <row r="231" spans="1:12" x14ac:dyDescent="0.25">
      <c r="C231" t="s">
        <v>5310</v>
      </c>
      <c r="L231">
        <v>1308.2155703999999</v>
      </c>
    </row>
    <row r="232" spans="1:12" x14ac:dyDescent="0.25">
      <c r="D232" t="s">
        <v>5311</v>
      </c>
      <c r="E232" t="s">
        <v>11087</v>
      </c>
      <c r="F232" t="s">
        <v>93</v>
      </c>
      <c r="G232" t="s">
        <v>50</v>
      </c>
      <c r="H232" t="s">
        <v>2146</v>
      </c>
      <c r="I232" t="s">
        <v>2144</v>
      </c>
      <c r="J232" t="s">
        <v>5312</v>
      </c>
      <c r="K232" t="s">
        <v>2135</v>
      </c>
      <c r="L232">
        <v>1308.2155703999999</v>
      </c>
    </row>
    <row r="233" spans="1:12" x14ac:dyDescent="0.25">
      <c r="C233" t="s">
        <v>10069</v>
      </c>
      <c r="L233" s="3">
        <v>2826.1352333999998</v>
      </c>
    </row>
    <row r="234" spans="1:12" x14ac:dyDescent="0.25">
      <c r="D234" t="s">
        <v>10070</v>
      </c>
      <c r="E234" t="s">
        <v>11087</v>
      </c>
      <c r="F234" t="s">
        <v>93</v>
      </c>
      <c r="G234" t="s">
        <v>50</v>
      </c>
      <c r="H234" t="s">
        <v>188</v>
      </c>
      <c r="I234" t="s">
        <v>2137</v>
      </c>
      <c r="J234" t="s">
        <v>10071</v>
      </c>
      <c r="K234" t="s">
        <v>2135</v>
      </c>
      <c r="L234" s="3">
        <v>2826.1352333999998</v>
      </c>
    </row>
    <row r="235" spans="1:12" x14ac:dyDescent="0.25">
      <c r="A235" t="s">
        <v>538</v>
      </c>
      <c r="L235" s="3">
        <v>2422.3932464999998</v>
      </c>
    </row>
    <row r="236" spans="1:12" x14ac:dyDescent="0.25">
      <c r="C236" t="s">
        <v>2343</v>
      </c>
      <c r="L236" s="3">
        <v>2422.3932464999998</v>
      </c>
    </row>
    <row r="237" spans="1:12" x14ac:dyDescent="0.25">
      <c r="D237" t="s">
        <v>1830</v>
      </c>
      <c r="E237" t="s">
        <v>11087</v>
      </c>
      <c r="F237" t="s">
        <v>538</v>
      </c>
      <c r="G237" t="s">
        <v>29</v>
      </c>
      <c r="H237" t="s">
        <v>57</v>
      </c>
      <c r="I237" t="s">
        <v>2163</v>
      </c>
      <c r="J237" t="s">
        <v>1831</v>
      </c>
      <c r="K237" t="s">
        <v>2149</v>
      </c>
      <c r="L237" s="3">
        <v>2422.3932464999998</v>
      </c>
    </row>
    <row r="238" spans="1:12" x14ac:dyDescent="0.25">
      <c r="A238" t="s">
        <v>528</v>
      </c>
      <c r="L238" s="3">
        <v>2503.071234</v>
      </c>
    </row>
    <row r="239" spans="1:12" x14ac:dyDescent="0.25">
      <c r="C239" t="s">
        <v>10072</v>
      </c>
      <c r="L239" s="3">
        <v>2503.071234</v>
      </c>
    </row>
    <row r="240" spans="1:12" x14ac:dyDescent="0.25">
      <c r="D240" t="s">
        <v>10073</v>
      </c>
      <c r="E240" t="s">
        <v>11087</v>
      </c>
      <c r="F240" t="s">
        <v>528</v>
      </c>
      <c r="G240" t="s">
        <v>50</v>
      </c>
      <c r="H240" t="s">
        <v>2146</v>
      </c>
      <c r="I240" t="s">
        <v>2137</v>
      </c>
      <c r="J240" t="s">
        <v>10074</v>
      </c>
      <c r="K240" t="s">
        <v>2135</v>
      </c>
      <c r="L240" s="3">
        <v>2503.071234</v>
      </c>
    </row>
    <row r="241" spans="1:12" x14ac:dyDescent="0.25">
      <c r="A241" t="s">
        <v>156</v>
      </c>
      <c r="L241" s="3">
        <v>13347.953001</v>
      </c>
    </row>
    <row r="242" spans="1:12" x14ac:dyDescent="0.25">
      <c r="C242" t="s">
        <v>2344</v>
      </c>
      <c r="L242" s="3">
        <v>2162.6394642</v>
      </c>
    </row>
    <row r="243" spans="1:12" x14ac:dyDescent="0.25">
      <c r="D243" t="s">
        <v>1108</v>
      </c>
      <c r="E243" t="s">
        <v>11087</v>
      </c>
      <c r="F243" t="s">
        <v>156</v>
      </c>
      <c r="G243" t="s">
        <v>50</v>
      </c>
      <c r="H243" t="s">
        <v>17</v>
      </c>
      <c r="I243" t="s">
        <v>2134</v>
      </c>
      <c r="J243" t="s">
        <v>1109</v>
      </c>
      <c r="K243" t="s">
        <v>18</v>
      </c>
      <c r="L243" s="3">
        <v>2162.6394642</v>
      </c>
    </row>
    <row r="244" spans="1:12" x14ac:dyDescent="0.25">
      <c r="C244" t="s">
        <v>2345</v>
      </c>
      <c r="L244">
        <v>1640.7849035999998</v>
      </c>
    </row>
    <row r="245" spans="1:12" x14ac:dyDescent="0.25">
      <c r="D245" t="s">
        <v>1118</v>
      </c>
      <c r="E245" t="s">
        <v>11087</v>
      </c>
      <c r="F245" t="s">
        <v>156</v>
      </c>
      <c r="G245" t="s">
        <v>50</v>
      </c>
      <c r="H245" t="s">
        <v>20</v>
      </c>
      <c r="I245" t="s">
        <v>2156</v>
      </c>
      <c r="J245" t="s">
        <v>1119</v>
      </c>
      <c r="K245" t="s">
        <v>18</v>
      </c>
      <c r="L245">
        <v>1640.7849035999998</v>
      </c>
    </row>
    <row r="246" spans="1:12" x14ac:dyDescent="0.25">
      <c r="C246" t="s">
        <v>2346</v>
      </c>
      <c r="L246" s="3">
        <v>2214.9774750000001</v>
      </c>
    </row>
    <row r="247" spans="1:12" x14ac:dyDescent="0.25">
      <c r="D247" t="s">
        <v>1113</v>
      </c>
      <c r="E247" t="s">
        <v>11087</v>
      </c>
      <c r="F247" t="s">
        <v>156</v>
      </c>
      <c r="G247" t="s">
        <v>50</v>
      </c>
      <c r="H247" t="s">
        <v>63</v>
      </c>
      <c r="I247" t="s">
        <v>2167</v>
      </c>
      <c r="J247" t="s">
        <v>1114</v>
      </c>
      <c r="K247" t="s">
        <v>18</v>
      </c>
      <c r="L247" s="3">
        <v>2214.9774750000001</v>
      </c>
    </row>
    <row r="248" spans="1:12" x14ac:dyDescent="0.25">
      <c r="C248" t="s">
        <v>2347</v>
      </c>
      <c r="L248" s="3">
        <v>2906.8718957999999</v>
      </c>
    </row>
    <row r="249" spans="1:12" x14ac:dyDescent="0.25">
      <c r="D249" t="s">
        <v>1116</v>
      </c>
      <c r="E249" t="s">
        <v>11087</v>
      </c>
      <c r="F249" t="s">
        <v>156</v>
      </c>
      <c r="G249" t="s">
        <v>50</v>
      </c>
      <c r="H249" t="s">
        <v>57</v>
      </c>
      <c r="I249" t="s">
        <v>2163</v>
      </c>
      <c r="J249" t="s">
        <v>1117</v>
      </c>
      <c r="K249" t="s">
        <v>2149</v>
      </c>
      <c r="L249" s="3">
        <v>2906.8718957999999</v>
      </c>
    </row>
    <row r="250" spans="1:12" x14ac:dyDescent="0.25">
      <c r="C250" t="s">
        <v>2348</v>
      </c>
      <c r="L250" s="3">
        <v>2645.2991916000001</v>
      </c>
    </row>
    <row r="251" spans="1:12" x14ac:dyDescent="0.25">
      <c r="D251" t="s">
        <v>1210</v>
      </c>
      <c r="E251" t="s">
        <v>11087</v>
      </c>
      <c r="F251" t="s">
        <v>156</v>
      </c>
      <c r="G251" t="s">
        <v>50</v>
      </c>
      <c r="H251" t="s">
        <v>188</v>
      </c>
      <c r="I251" t="s">
        <v>2167</v>
      </c>
      <c r="J251" t="s">
        <v>1211</v>
      </c>
      <c r="K251" t="s">
        <v>2135</v>
      </c>
      <c r="L251" s="3">
        <v>2645.2991916000001</v>
      </c>
    </row>
    <row r="252" spans="1:12" x14ac:dyDescent="0.25">
      <c r="C252" t="s">
        <v>2349</v>
      </c>
      <c r="L252">
        <v>1777.3800707999999</v>
      </c>
    </row>
    <row r="253" spans="1:12" x14ac:dyDescent="0.25">
      <c r="D253" t="s">
        <v>1253</v>
      </c>
      <c r="E253" t="s">
        <v>11087</v>
      </c>
      <c r="F253" t="s">
        <v>156</v>
      </c>
      <c r="G253" t="s">
        <v>50</v>
      </c>
      <c r="H253" t="s">
        <v>2133</v>
      </c>
      <c r="I253" t="s">
        <v>2141</v>
      </c>
      <c r="J253" t="s">
        <v>1229</v>
      </c>
      <c r="K253" t="s">
        <v>2135</v>
      </c>
      <c r="L253">
        <v>1777.3800707999999</v>
      </c>
    </row>
    <row r="254" spans="1:12" x14ac:dyDescent="0.25">
      <c r="A254" t="s">
        <v>85</v>
      </c>
      <c r="L254" s="3">
        <v>6615.9861409999994</v>
      </c>
    </row>
    <row r="255" spans="1:12" x14ac:dyDescent="0.25">
      <c r="C255" t="s">
        <v>2350</v>
      </c>
      <c r="L255">
        <v>1802.1995535000001</v>
      </c>
    </row>
    <row r="256" spans="1:12" x14ac:dyDescent="0.25">
      <c r="D256" t="s">
        <v>1107</v>
      </c>
      <c r="E256" t="s">
        <v>11088</v>
      </c>
      <c r="F256" t="s">
        <v>85</v>
      </c>
      <c r="G256" t="s">
        <v>29</v>
      </c>
      <c r="H256" t="s">
        <v>17</v>
      </c>
      <c r="I256" t="s">
        <v>2167</v>
      </c>
      <c r="J256" t="s">
        <v>1026</v>
      </c>
      <c r="K256" t="s">
        <v>18</v>
      </c>
      <c r="L256">
        <v>1802.1995535000001</v>
      </c>
    </row>
    <row r="257" spans="1:12" x14ac:dyDescent="0.25">
      <c r="C257" t="s">
        <v>4131</v>
      </c>
      <c r="L257">
        <v>1481.1500589999998</v>
      </c>
    </row>
    <row r="258" spans="1:12" x14ac:dyDescent="0.25">
      <c r="D258" t="s">
        <v>3628</v>
      </c>
      <c r="E258" t="s">
        <v>11088</v>
      </c>
      <c r="F258" t="s">
        <v>85</v>
      </c>
      <c r="G258" t="s">
        <v>29</v>
      </c>
      <c r="H258" t="s">
        <v>2133</v>
      </c>
      <c r="I258" t="s">
        <v>2141</v>
      </c>
      <c r="J258" t="s">
        <v>4132</v>
      </c>
      <c r="K258" t="s">
        <v>2135</v>
      </c>
      <c r="L258">
        <v>1481.1500589999998</v>
      </c>
    </row>
    <row r="259" spans="1:12" x14ac:dyDescent="0.25">
      <c r="C259" t="s">
        <v>4133</v>
      </c>
      <c r="L259">
        <v>1851.4864694999999</v>
      </c>
    </row>
    <row r="260" spans="1:12" x14ac:dyDescent="0.25">
      <c r="D260" t="s">
        <v>3630</v>
      </c>
      <c r="E260" t="s">
        <v>11088</v>
      </c>
      <c r="F260" t="s">
        <v>85</v>
      </c>
      <c r="G260" t="s">
        <v>29</v>
      </c>
      <c r="H260" t="s">
        <v>2133</v>
      </c>
      <c r="I260" t="s">
        <v>2137</v>
      </c>
      <c r="J260" t="s">
        <v>4134</v>
      </c>
      <c r="K260" t="s">
        <v>2135</v>
      </c>
      <c r="L260">
        <v>1851.4864694999999</v>
      </c>
    </row>
    <row r="261" spans="1:12" x14ac:dyDescent="0.25">
      <c r="C261" t="s">
        <v>4135</v>
      </c>
      <c r="L261">
        <v>1481.1500589999998</v>
      </c>
    </row>
    <row r="262" spans="1:12" x14ac:dyDescent="0.25">
      <c r="D262" t="s">
        <v>3631</v>
      </c>
      <c r="E262" t="s">
        <v>11088</v>
      </c>
      <c r="F262" t="s">
        <v>85</v>
      </c>
      <c r="G262" t="s">
        <v>29</v>
      </c>
      <c r="H262" t="s">
        <v>2133</v>
      </c>
      <c r="I262" t="s">
        <v>3223</v>
      </c>
      <c r="J262" t="s">
        <v>4136</v>
      </c>
      <c r="K262" t="s">
        <v>2135</v>
      </c>
      <c r="L262">
        <v>1481.1500589999998</v>
      </c>
    </row>
    <row r="263" spans="1:12" x14ac:dyDescent="0.25">
      <c r="A263" t="s">
        <v>94</v>
      </c>
      <c r="L263" s="3">
        <v>9621.9990594999999</v>
      </c>
    </row>
    <row r="264" spans="1:12" x14ac:dyDescent="0.25">
      <c r="C264" t="s">
        <v>4522</v>
      </c>
      <c r="L264" s="3">
        <v>2523.0207</v>
      </c>
    </row>
    <row r="265" spans="1:12" x14ac:dyDescent="0.25">
      <c r="D265" t="s">
        <v>4523</v>
      </c>
      <c r="E265" t="s">
        <v>11088</v>
      </c>
      <c r="F265" t="s">
        <v>94</v>
      </c>
      <c r="G265" t="s">
        <v>50</v>
      </c>
      <c r="H265" t="s">
        <v>2146</v>
      </c>
      <c r="I265" t="s">
        <v>2167</v>
      </c>
      <c r="J265" t="s">
        <v>4524</v>
      </c>
      <c r="K265" t="s">
        <v>2135</v>
      </c>
      <c r="L265" s="3">
        <v>2523.0207</v>
      </c>
    </row>
    <row r="266" spans="1:12" x14ac:dyDescent="0.25">
      <c r="C266" t="s">
        <v>4973</v>
      </c>
      <c r="L266" s="3">
        <v>2826.0765584999999</v>
      </c>
    </row>
    <row r="267" spans="1:12" x14ac:dyDescent="0.25">
      <c r="D267" t="s">
        <v>4779</v>
      </c>
      <c r="E267" t="s">
        <v>11088</v>
      </c>
      <c r="F267" t="s">
        <v>94</v>
      </c>
      <c r="G267" t="s">
        <v>29</v>
      </c>
      <c r="H267" t="s">
        <v>57</v>
      </c>
      <c r="I267" t="s">
        <v>2139</v>
      </c>
      <c r="J267" t="s">
        <v>4974</v>
      </c>
      <c r="K267" t="s">
        <v>2135</v>
      </c>
      <c r="L267" s="3">
        <v>2826.0765584999999</v>
      </c>
    </row>
    <row r="268" spans="1:12" x14ac:dyDescent="0.25">
      <c r="C268" t="s">
        <v>9725</v>
      </c>
      <c r="L268" s="3">
        <v>2136.4509005</v>
      </c>
    </row>
    <row r="269" spans="1:12" x14ac:dyDescent="0.25">
      <c r="D269" t="s">
        <v>9726</v>
      </c>
      <c r="E269" t="s">
        <v>11088</v>
      </c>
      <c r="F269" t="s">
        <v>94</v>
      </c>
      <c r="G269" t="s">
        <v>29</v>
      </c>
      <c r="H269" t="s">
        <v>2133</v>
      </c>
      <c r="I269" t="s">
        <v>2137</v>
      </c>
      <c r="J269" t="s">
        <v>9727</v>
      </c>
      <c r="K269" t="s">
        <v>2135</v>
      </c>
      <c r="L269" s="3">
        <v>2136.4509005</v>
      </c>
    </row>
    <row r="270" spans="1:12" x14ac:dyDescent="0.25">
      <c r="C270" t="s">
        <v>9728</v>
      </c>
      <c r="L270" s="3">
        <v>2136.4509005</v>
      </c>
    </row>
    <row r="271" spans="1:12" x14ac:dyDescent="0.25">
      <c r="D271" t="s">
        <v>9729</v>
      </c>
      <c r="E271" t="s">
        <v>11088</v>
      </c>
      <c r="F271" t="s">
        <v>94</v>
      </c>
      <c r="G271" t="s">
        <v>29</v>
      </c>
      <c r="H271" t="s">
        <v>2133</v>
      </c>
      <c r="I271" t="s">
        <v>2137</v>
      </c>
      <c r="J271" t="s">
        <v>9730</v>
      </c>
      <c r="K271" t="s">
        <v>2135</v>
      </c>
      <c r="L271" s="3">
        <v>2136.4509005</v>
      </c>
    </row>
    <row r="272" spans="1:12" x14ac:dyDescent="0.25">
      <c r="A272" t="s">
        <v>495</v>
      </c>
      <c r="L272" s="3">
        <v>2826.0765584999999</v>
      </c>
    </row>
    <row r="273" spans="1:12" x14ac:dyDescent="0.25">
      <c r="C273" t="s">
        <v>4975</v>
      </c>
      <c r="L273" s="3">
        <v>2826.0765584999999</v>
      </c>
    </row>
    <row r="274" spans="1:12" x14ac:dyDescent="0.25">
      <c r="D274" t="s">
        <v>4781</v>
      </c>
      <c r="E274" t="s">
        <v>11088</v>
      </c>
      <c r="F274" t="s">
        <v>495</v>
      </c>
      <c r="G274" t="s">
        <v>29</v>
      </c>
      <c r="H274" t="s">
        <v>57</v>
      </c>
      <c r="I274" t="s">
        <v>2162</v>
      </c>
      <c r="J274" t="s">
        <v>4976</v>
      </c>
      <c r="K274" t="s">
        <v>2135</v>
      </c>
      <c r="L274" s="3">
        <v>2826.0765584999999</v>
      </c>
    </row>
    <row r="275" spans="1:12" x14ac:dyDescent="0.25">
      <c r="A275" t="s">
        <v>513</v>
      </c>
      <c r="L275" s="3">
        <v>5523.9484604999998</v>
      </c>
    </row>
    <row r="276" spans="1:12" x14ac:dyDescent="0.25">
      <c r="C276" t="s">
        <v>4137</v>
      </c>
      <c r="L276" s="3">
        <v>1999.5428005000001</v>
      </c>
    </row>
    <row r="277" spans="1:12" x14ac:dyDescent="0.25">
      <c r="D277" t="s">
        <v>3829</v>
      </c>
      <c r="E277" t="s">
        <v>11088</v>
      </c>
      <c r="F277" t="s">
        <v>513</v>
      </c>
      <c r="G277" t="s">
        <v>29</v>
      </c>
      <c r="H277" t="s">
        <v>63</v>
      </c>
      <c r="I277" t="s">
        <v>2167</v>
      </c>
      <c r="J277" t="s">
        <v>4138</v>
      </c>
      <c r="K277" t="s">
        <v>2135</v>
      </c>
      <c r="L277" s="3">
        <v>1999.5428005000001</v>
      </c>
    </row>
    <row r="278" spans="1:12" x14ac:dyDescent="0.25">
      <c r="C278" t="s">
        <v>4139</v>
      </c>
      <c r="L278">
        <v>1012.337608</v>
      </c>
    </row>
    <row r="279" spans="1:12" x14ac:dyDescent="0.25">
      <c r="D279" t="s">
        <v>4140</v>
      </c>
      <c r="E279" t="s">
        <v>11088</v>
      </c>
      <c r="F279" t="s">
        <v>513</v>
      </c>
      <c r="G279" t="s">
        <v>29</v>
      </c>
      <c r="H279" t="s">
        <v>2146</v>
      </c>
      <c r="I279" t="s">
        <v>2246</v>
      </c>
      <c r="J279" t="s">
        <v>4141</v>
      </c>
      <c r="K279" t="s">
        <v>2135</v>
      </c>
      <c r="L279">
        <v>1012.337608</v>
      </c>
    </row>
    <row r="280" spans="1:12" x14ac:dyDescent="0.25">
      <c r="C280" t="s">
        <v>13539</v>
      </c>
      <c r="L280" s="3">
        <v>2512.0680520000001</v>
      </c>
    </row>
    <row r="281" spans="1:12" x14ac:dyDescent="0.25">
      <c r="D281" t="s">
        <v>13540</v>
      </c>
      <c r="E281" t="s">
        <v>2327</v>
      </c>
      <c r="F281" t="s">
        <v>513</v>
      </c>
      <c r="G281" t="s">
        <v>36</v>
      </c>
      <c r="H281" t="s">
        <v>188</v>
      </c>
      <c r="I281" t="s">
        <v>2137</v>
      </c>
      <c r="J281" t="s">
        <v>13541</v>
      </c>
      <c r="K281" t="s">
        <v>2135</v>
      </c>
      <c r="L281" s="3">
        <v>2512.0680520000001</v>
      </c>
    </row>
    <row r="282" spans="1:12" x14ac:dyDescent="0.25">
      <c r="A282" t="s">
        <v>108</v>
      </c>
      <c r="L282" s="3">
        <v>9756.5406051999998</v>
      </c>
    </row>
    <row r="283" spans="1:12" x14ac:dyDescent="0.25">
      <c r="C283" t="s">
        <v>2351</v>
      </c>
      <c r="L283">
        <v>1446.1407019999999</v>
      </c>
    </row>
    <row r="284" spans="1:12" x14ac:dyDescent="0.25">
      <c r="D284" t="s">
        <v>2020</v>
      </c>
      <c r="E284" t="s">
        <v>11088</v>
      </c>
      <c r="F284" t="s">
        <v>108</v>
      </c>
      <c r="G284" t="s">
        <v>29</v>
      </c>
      <c r="H284" t="s">
        <v>2146</v>
      </c>
      <c r="I284" t="s">
        <v>2141</v>
      </c>
      <c r="J284" t="s">
        <v>2021</v>
      </c>
      <c r="K284" t="s">
        <v>2135</v>
      </c>
      <c r="L284">
        <v>1446.1407019999999</v>
      </c>
    </row>
    <row r="285" spans="1:12" x14ac:dyDescent="0.25">
      <c r="C285" t="s">
        <v>2352</v>
      </c>
      <c r="L285">
        <v>1446.1407019999999</v>
      </c>
    </row>
    <row r="286" spans="1:12" x14ac:dyDescent="0.25">
      <c r="D286" t="s">
        <v>2022</v>
      </c>
      <c r="E286" t="s">
        <v>11088</v>
      </c>
      <c r="F286" t="s">
        <v>108</v>
      </c>
      <c r="G286" t="s">
        <v>29</v>
      </c>
      <c r="H286" t="s">
        <v>2146</v>
      </c>
      <c r="I286" t="s">
        <v>2141</v>
      </c>
      <c r="J286" t="s">
        <v>2023</v>
      </c>
      <c r="K286" t="s">
        <v>2135</v>
      </c>
      <c r="L286">
        <v>1446.1407019999999</v>
      </c>
    </row>
    <row r="287" spans="1:12" x14ac:dyDescent="0.25">
      <c r="C287" t="s">
        <v>4525</v>
      </c>
      <c r="L287" s="3">
        <v>2461.0600055999998</v>
      </c>
    </row>
    <row r="288" spans="1:12" x14ac:dyDescent="0.25">
      <c r="D288" t="s">
        <v>4239</v>
      </c>
      <c r="E288" t="s">
        <v>11088</v>
      </c>
      <c r="F288" t="s">
        <v>108</v>
      </c>
      <c r="G288" t="s">
        <v>36</v>
      </c>
      <c r="H288" t="s">
        <v>63</v>
      </c>
      <c r="I288" t="s">
        <v>2167</v>
      </c>
      <c r="J288" t="s">
        <v>4526</v>
      </c>
      <c r="K288" t="s">
        <v>2135</v>
      </c>
      <c r="L288" s="3">
        <v>2461.0600055999998</v>
      </c>
    </row>
    <row r="289" spans="1:12" x14ac:dyDescent="0.25">
      <c r="C289" t="s">
        <v>4527</v>
      </c>
      <c r="L289">
        <v>1367.2425197999999</v>
      </c>
    </row>
    <row r="290" spans="1:12" x14ac:dyDescent="0.25">
      <c r="D290" t="s">
        <v>4241</v>
      </c>
      <c r="E290" t="s">
        <v>11088</v>
      </c>
      <c r="F290" t="s">
        <v>108</v>
      </c>
      <c r="G290" t="s">
        <v>21</v>
      </c>
      <c r="H290" t="s">
        <v>2133</v>
      </c>
      <c r="I290" t="s">
        <v>2141</v>
      </c>
      <c r="J290" t="s">
        <v>4528</v>
      </c>
      <c r="K290" t="s">
        <v>2135</v>
      </c>
      <c r="L290">
        <v>1367.2425197999999</v>
      </c>
    </row>
    <row r="291" spans="1:12" x14ac:dyDescent="0.25">
      <c r="C291" t="s">
        <v>4529</v>
      </c>
      <c r="L291">
        <v>1367.2425197999999</v>
      </c>
    </row>
    <row r="292" spans="1:12" x14ac:dyDescent="0.25">
      <c r="D292" t="s">
        <v>4242</v>
      </c>
      <c r="E292" t="s">
        <v>11088</v>
      </c>
      <c r="F292" t="s">
        <v>108</v>
      </c>
      <c r="G292" t="s">
        <v>21</v>
      </c>
      <c r="H292" t="s">
        <v>2133</v>
      </c>
      <c r="I292" t="s">
        <v>2141</v>
      </c>
      <c r="J292" t="s">
        <v>4530</v>
      </c>
      <c r="K292" t="s">
        <v>2135</v>
      </c>
      <c r="L292">
        <v>1367.2425197999999</v>
      </c>
    </row>
    <row r="293" spans="1:12" x14ac:dyDescent="0.25">
      <c r="C293" t="s">
        <v>6127</v>
      </c>
      <c r="L293">
        <v>1668.714156</v>
      </c>
    </row>
    <row r="294" spans="1:12" x14ac:dyDescent="0.25">
      <c r="D294" t="s">
        <v>6128</v>
      </c>
      <c r="E294" t="s">
        <v>11088</v>
      </c>
      <c r="F294" t="s">
        <v>108</v>
      </c>
      <c r="G294" t="s">
        <v>21</v>
      </c>
      <c r="H294" t="s">
        <v>2146</v>
      </c>
      <c r="I294" t="s">
        <v>2137</v>
      </c>
      <c r="J294" t="s">
        <v>6129</v>
      </c>
      <c r="K294" t="s">
        <v>2135</v>
      </c>
      <c r="L294">
        <v>1668.714156</v>
      </c>
    </row>
    <row r="295" spans="1:12" x14ac:dyDescent="0.25">
      <c r="A295" t="s">
        <v>135</v>
      </c>
      <c r="L295" s="3">
        <v>21722.0738456</v>
      </c>
    </row>
    <row r="296" spans="1:12" x14ac:dyDescent="0.25">
      <c r="C296" t="s">
        <v>2353</v>
      </c>
      <c r="L296" s="3">
        <v>4030.8482801999999</v>
      </c>
    </row>
    <row r="297" spans="1:12" x14ac:dyDescent="0.25">
      <c r="D297" t="s">
        <v>964</v>
      </c>
      <c r="E297" t="s">
        <v>11089</v>
      </c>
      <c r="F297" t="s">
        <v>135</v>
      </c>
      <c r="G297" t="s">
        <v>50</v>
      </c>
      <c r="H297" t="s">
        <v>110</v>
      </c>
      <c r="I297" t="s">
        <v>2354</v>
      </c>
      <c r="J297" t="s">
        <v>965</v>
      </c>
      <c r="K297" t="s">
        <v>2135</v>
      </c>
      <c r="L297" s="3">
        <v>4030.8482801999999</v>
      </c>
    </row>
    <row r="298" spans="1:12" x14ac:dyDescent="0.25">
      <c r="C298" t="s">
        <v>2355</v>
      </c>
      <c r="L298" s="3">
        <v>2015.3654652</v>
      </c>
    </row>
    <row r="299" spans="1:12" x14ac:dyDescent="0.25">
      <c r="D299" t="s">
        <v>808</v>
      </c>
      <c r="E299" t="s">
        <v>11089</v>
      </c>
      <c r="F299" t="s">
        <v>135</v>
      </c>
      <c r="G299" t="s">
        <v>50</v>
      </c>
      <c r="H299" t="s">
        <v>48</v>
      </c>
      <c r="I299" t="s">
        <v>2141</v>
      </c>
      <c r="J299" t="s">
        <v>809</v>
      </c>
      <c r="K299" t="s">
        <v>2135</v>
      </c>
      <c r="L299" s="3">
        <v>2015.3654652</v>
      </c>
    </row>
    <row r="300" spans="1:12" x14ac:dyDescent="0.25">
      <c r="C300" t="s">
        <v>2356</v>
      </c>
      <c r="L300" s="3">
        <v>2720.7551129999997</v>
      </c>
    </row>
    <row r="301" spans="1:12" x14ac:dyDescent="0.25">
      <c r="D301" t="s">
        <v>836</v>
      </c>
      <c r="E301" t="s">
        <v>11089</v>
      </c>
      <c r="F301" t="s">
        <v>135</v>
      </c>
      <c r="G301" t="s">
        <v>50</v>
      </c>
      <c r="H301" t="s">
        <v>48</v>
      </c>
      <c r="I301" t="s">
        <v>2167</v>
      </c>
      <c r="J301" t="s">
        <v>837</v>
      </c>
      <c r="K301" t="s">
        <v>2135</v>
      </c>
      <c r="L301" s="3">
        <v>2720.7551129999997</v>
      </c>
    </row>
    <row r="302" spans="1:12" x14ac:dyDescent="0.25">
      <c r="C302" t="s">
        <v>2357</v>
      </c>
      <c r="L302">
        <v>1263.857346</v>
      </c>
    </row>
    <row r="303" spans="1:12" x14ac:dyDescent="0.25">
      <c r="D303" t="s">
        <v>1207</v>
      </c>
      <c r="E303" t="s">
        <v>11089</v>
      </c>
      <c r="F303" t="s">
        <v>135</v>
      </c>
      <c r="G303" t="s">
        <v>50</v>
      </c>
      <c r="H303" t="s">
        <v>2164</v>
      </c>
      <c r="I303" t="s">
        <v>2246</v>
      </c>
      <c r="J303" t="s">
        <v>1208</v>
      </c>
      <c r="K303" t="s">
        <v>2135</v>
      </c>
      <c r="L303">
        <v>1263.857346</v>
      </c>
    </row>
    <row r="304" spans="1:12" x14ac:dyDescent="0.25">
      <c r="C304" t="s">
        <v>2358</v>
      </c>
      <c r="L304">
        <v>1446.1407019999999</v>
      </c>
    </row>
    <row r="305" spans="1:12" x14ac:dyDescent="0.25">
      <c r="D305" t="s">
        <v>2028</v>
      </c>
      <c r="E305" t="s">
        <v>11089</v>
      </c>
      <c r="F305" t="s">
        <v>135</v>
      </c>
      <c r="G305" t="s">
        <v>29</v>
      </c>
      <c r="H305" t="s">
        <v>2146</v>
      </c>
      <c r="I305" t="s">
        <v>2141</v>
      </c>
      <c r="J305" t="s">
        <v>2029</v>
      </c>
      <c r="K305" t="s">
        <v>2135</v>
      </c>
      <c r="L305">
        <v>1446.1407019999999</v>
      </c>
    </row>
    <row r="306" spans="1:12" x14ac:dyDescent="0.25">
      <c r="C306" t="s">
        <v>2359</v>
      </c>
      <c r="L306">
        <v>1446.1407019999999</v>
      </c>
    </row>
    <row r="307" spans="1:12" x14ac:dyDescent="0.25">
      <c r="D307" t="s">
        <v>2031</v>
      </c>
      <c r="E307" t="s">
        <v>11089</v>
      </c>
      <c r="F307" t="s">
        <v>135</v>
      </c>
      <c r="G307" t="s">
        <v>29</v>
      </c>
      <c r="H307" t="s">
        <v>2146</v>
      </c>
      <c r="I307" t="s">
        <v>2141</v>
      </c>
      <c r="J307" t="s">
        <v>2032</v>
      </c>
      <c r="K307" t="s">
        <v>2135</v>
      </c>
      <c r="L307">
        <v>1446.1407019999999</v>
      </c>
    </row>
    <row r="308" spans="1:12" x14ac:dyDescent="0.25">
      <c r="C308" t="s">
        <v>2360</v>
      </c>
      <c r="L308">
        <v>1446.1407019999999</v>
      </c>
    </row>
    <row r="309" spans="1:12" x14ac:dyDescent="0.25">
      <c r="D309" t="s">
        <v>2033</v>
      </c>
      <c r="E309" t="s">
        <v>11089</v>
      </c>
      <c r="F309" t="s">
        <v>135</v>
      </c>
      <c r="G309" t="s">
        <v>29</v>
      </c>
      <c r="H309" t="s">
        <v>2146</v>
      </c>
      <c r="I309" t="s">
        <v>2141</v>
      </c>
      <c r="J309" t="s">
        <v>2034</v>
      </c>
      <c r="K309" t="s">
        <v>2135</v>
      </c>
      <c r="L309">
        <v>1446.1407019999999</v>
      </c>
    </row>
    <row r="310" spans="1:12" x14ac:dyDescent="0.25">
      <c r="C310" t="s">
        <v>3321</v>
      </c>
      <c r="L310">
        <v>1446.1407019999999</v>
      </c>
    </row>
    <row r="311" spans="1:12" x14ac:dyDescent="0.25">
      <c r="D311" t="s">
        <v>2910</v>
      </c>
      <c r="E311" t="s">
        <v>11089</v>
      </c>
      <c r="F311" t="s">
        <v>135</v>
      </c>
      <c r="G311" t="s">
        <v>29</v>
      </c>
      <c r="H311" t="s">
        <v>2146</v>
      </c>
      <c r="I311" t="s">
        <v>3223</v>
      </c>
      <c r="J311" t="s">
        <v>2911</v>
      </c>
      <c r="K311" t="s">
        <v>2135</v>
      </c>
      <c r="L311">
        <v>1446.1407019999999</v>
      </c>
    </row>
    <row r="312" spans="1:12" x14ac:dyDescent="0.25">
      <c r="C312" t="s">
        <v>11090</v>
      </c>
      <c r="L312" s="3">
        <v>2953.3424166</v>
      </c>
    </row>
    <row r="313" spans="1:12" x14ac:dyDescent="0.25">
      <c r="D313" t="s">
        <v>11091</v>
      </c>
      <c r="E313" t="s">
        <v>2327</v>
      </c>
      <c r="F313" t="s">
        <v>135</v>
      </c>
      <c r="G313" t="s">
        <v>50</v>
      </c>
      <c r="H313" t="s">
        <v>63</v>
      </c>
      <c r="I313" t="s">
        <v>2134</v>
      </c>
      <c r="J313" t="s">
        <v>11092</v>
      </c>
      <c r="K313" t="s">
        <v>2135</v>
      </c>
      <c r="L313" s="3">
        <v>2953.3424166</v>
      </c>
    </row>
    <row r="314" spans="1:12" x14ac:dyDescent="0.25">
      <c r="C314" t="s">
        <v>11093</v>
      </c>
      <c r="L314" s="3">
        <v>2953.3424166</v>
      </c>
    </row>
    <row r="315" spans="1:12" x14ac:dyDescent="0.25">
      <c r="D315" t="s">
        <v>11094</v>
      </c>
      <c r="E315" t="s">
        <v>2327</v>
      </c>
      <c r="F315" t="s">
        <v>135</v>
      </c>
      <c r="G315" t="s">
        <v>50</v>
      </c>
      <c r="H315" t="s">
        <v>63</v>
      </c>
      <c r="I315" t="s">
        <v>2134</v>
      </c>
      <c r="J315" t="s">
        <v>11095</v>
      </c>
      <c r="K315" t="s">
        <v>2135</v>
      </c>
      <c r="L315" s="3">
        <v>2953.3424166</v>
      </c>
    </row>
    <row r="316" spans="1:12" x14ac:dyDescent="0.25">
      <c r="A316" t="s">
        <v>78</v>
      </c>
      <c r="L316" s="3">
        <v>17561.1628704</v>
      </c>
    </row>
    <row r="317" spans="1:12" x14ac:dyDescent="0.25">
      <c r="C317" t="s">
        <v>5313</v>
      </c>
      <c r="L317" s="3">
        <v>2523.0207</v>
      </c>
    </row>
    <row r="318" spans="1:12" x14ac:dyDescent="0.25">
      <c r="D318" t="s">
        <v>5314</v>
      </c>
      <c r="E318" t="s">
        <v>11089</v>
      </c>
      <c r="F318" t="s">
        <v>78</v>
      </c>
      <c r="G318" t="s">
        <v>50</v>
      </c>
      <c r="H318" t="s">
        <v>2146</v>
      </c>
      <c r="I318" t="s">
        <v>2134</v>
      </c>
      <c r="J318" t="s">
        <v>5315</v>
      </c>
      <c r="K318" t="s">
        <v>2135</v>
      </c>
      <c r="L318" s="3">
        <v>2523.0207</v>
      </c>
    </row>
    <row r="319" spans="1:12" x14ac:dyDescent="0.25">
      <c r="C319" t="s">
        <v>6130</v>
      </c>
      <c r="L319" s="3">
        <v>2373.9864539999999</v>
      </c>
    </row>
    <row r="320" spans="1:12" x14ac:dyDescent="0.25">
      <c r="D320" t="s">
        <v>6131</v>
      </c>
      <c r="E320" t="s">
        <v>11089</v>
      </c>
      <c r="F320" t="s">
        <v>78</v>
      </c>
      <c r="G320" t="s">
        <v>29</v>
      </c>
      <c r="H320" t="s">
        <v>188</v>
      </c>
      <c r="I320" t="s">
        <v>2167</v>
      </c>
      <c r="J320" t="s">
        <v>6132</v>
      </c>
      <c r="K320" t="s">
        <v>2135</v>
      </c>
      <c r="L320" s="3">
        <v>2373.9864539999999</v>
      </c>
    </row>
    <row r="321" spans="1:12" x14ac:dyDescent="0.25">
      <c r="C321" t="s">
        <v>6721</v>
      </c>
      <c r="L321" s="3">
        <v>3560.8427729</v>
      </c>
    </row>
    <row r="322" spans="1:12" x14ac:dyDescent="0.25">
      <c r="D322" t="s">
        <v>6722</v>
      </c>
      <c r="E322" t="s">
        <v>11089</v>
      </c>
      <c r="F322" t="s">
        <v>78</v>
      </c>
      <c r="G322" t="s">
        <v>61</v>
      </c>
      <c r="H322" t="s">
        <v>188</v>
      </c>
      <c r="I322" t="s">
        <v>2134</v>
      </c>
      <c r="J322" t="s">
        <v>6723</v>
      </c>
      <c r="K322" t="s">
        <v>2135</v>
      </c>
      <c r="L322" s="3">
        <v>3560.8427729</v>
      </c>
    </row>
    <row r="323" spans="1:12" x14ac:dyDescent="0.25">
      <c r="C323" t="s">
        <v>9437</v>
      </c>
      <c r="L323" s="3">
        <v>2307.3904425000001</v>
      </c>
    </row>
    <row r="324" spans="1:12" x14ac:dyDescent="0.25">
      <c r="D324" t="s">
        <v>9438</v>
      </c>
      <c r="E324" t="s">
        <v>11089</v>
      </c>
      <c r="F324" t="s">
        <v>78</v>
      </c>
      <c r="G324" t="s">
        <v>29</v>
      </c>
      <c r="H324" t="s">
        <v>63</v>
      </c>
      <c r="I324" t="s">
        <v>2167</v>
      </c>
      <c r="J324" t="s">
        <v>9439</v>
      </c>
      <c r="K324" t="s">
        <v>2135</v>
      </c>
      <c r="L324" s="3">
        <v>2307.3904425000001</v>
      </c>
    </row>
    <row r="325" spans="1:12" x14ac:dyDescent="0.25">
      <c r="C325" t="s">
        <v>9440</v>
      </c>
      <c r="L325">
        <v>1668.714156</v>
      </c>
    </row>
    <row r="326" spans="1:12" x14ac:dyDescent="0.25">
      <c r="D326" t="s">
        <v>9441</v>
      </c>
      <c r="E326" t="s">
        <v>11089</v>
      </c>
      <c r="F326" t="s">
        <v>78</v>
      </c>
      <c r="G326" t="s">
        <v>29</v>
      </c>
      <c r="H326" t="s">
        <v>2146</v>
      </c>
      <c r="I326" t="s">
        <v>2156</v>
      </c>
      <c r="J326" t="s">
        <v>9442</v>
      </c>
      <c r="K326" t="s">
        <v>2135</v>
      </c>
      <c r="L326">
        <v>1668.714156</v>
      </c>
    </row>
    <row r="327" spans="1:12" x14ac:dyDescent="0.25">
      <c r="C327" t="s">
        <v>13542</v>
      </c>
      <c r="L327" s="3">
        <v>2848.470812</v>
      </c>
    </row>
    <row r="328" spans="1:12" x14ac:dyDescent="0.25">
      <c r="D328" t="s">
        <v>13543</v>
      </c>
      <c r="E328" t="s">
        <v>2327</v>
      </c>
      <c r="F328" t="s">
        <v>78</v>
      </c>
      <c r="G328" t="s">
        <v>29</v>
      </c>
      <c r="H328" t="s">
        <v>2133</v>
      </c>
      <c r="I328" t="s">
        <v>2137</v>
      </c>
      <c r="J328" t="s">
        <v>13544</v>
      </c>
      <c r="K328" t="s">
        <v>2135</v>
      </c>
      <c r="L328" s="3">
        <v>2848.470812</v>
      </c>
    </row>
    <row r="329" spans="1:12" x14ac:dyDescent="0.25">
      <c r="C329" t="s">
        <v>13545</v>
      </c>
      <c r="L329" s="3">
        <v>2278.737533</v>
      </c>
    </row>
    <row r="330" spans="1:12" x14ac:dyDescent="0.25">
      <c r="D330" t="s">
        <v>13546</v>
      </c>
      <c r="E330" t="s">
        <v>2327</v>
      </c>
      <c r="F330" t="s">
        <v>78</v>
      </c>
      <c r="G330" t="s">
        <v>29</v>
      </c>
      <c r="H330" t="s">
        <v>2133</v>
      </c>
      <c r="I330" t="s">
        <v>2141</v>
      </c>
      <c r="J330" t="s">
        <v>13547</v>
      </c>
      <c r="K330" t="s">
        <v>2135</v>
      </c>
      <c r="L330" s="3">
        <v>2278.737533</v>
      </c>
    </row>
    <row r="331" spans="1:12" x14ac:dyDescent="0.25">
      <c r="A331" t="s">
        <v>340</v>
      </c>
      <c r="L331" s="3">
        <v>21073.540175899998</v>
      </c>
    </row>
    <row r="332" spans="1:12" x14ac:dyDescent="0.25">
      <c r="C332" t="s">
        <v>4142</v>
      </c>
      <c r="L332">
        <v>1334.9713247999998</v>
      </c>
    </row>
    <row r="333" spans="1:12" x14ac:dyDescent="0.25">
      <c r="D333" t="s">
        <v>4143</v>
      </c>
      <c r="E333" t="s">
        <v>11089</v>
      </c>
      <c r="F333" t="s">
        <v>340</v>
      </c>
      <c r="G333" t="s">
        <v>21</v>
      </c>
      <c r="H333" t="s">
        <v>2146</v>
      </c>
      <c r="I333" t="s">
        <v>2156</v>
      </c>
      <c r="J333" t="s">
        <v>4144</v>
      </c>
      <c r="K333" t="s">
        <v>2135</v>
      </c>
      <c r="L333">
        <v>1334.9713247999998</v>
      </c>
    </row>
    <row r="334" spans="1:12" x14ac:dyDescent="0.25">
      <c r="C334" t="s">
        <v>4977</v>
      </c>
      <c r="L334" s="3">
        <v>2373.9864539999999</v>
      </c>
    </row>
    <row r="335" spans="1:12" x14ac:dyDescent="0.25">
      <c r="D335" t="s">
        <v>4720</v>
      </c>
      <c r="E335" t="s">
        <v>11089</v>
      </c>
      <c r="F335" t="s">
        <v>340</v>
      </c>
      <c r="G335" t="s">
        <v>29</v>
      </c>
      <c r="H335" t="s">
        <v>188</v>
      </c>
      <c r="I335" t="s">
        <v>2134</v>
      </c>
      <c r="J335" t="s">
        <v>4978</v>
      </c>
      <c r="K335" t="s">
        <v>2135</v>
      </c>
      <c r="L335" s="3">
        <v>2373.9864539999999</v>
      </c>
    </row>
    <row r="336" spans="1:12" x14ac:dyDescent="0.25">
      <c r="C336" t="s">
        <v>5316</v>
      </c>
      <c r="L336">
        <v>1946.8331819999999</v>
      </c>
    </row>
    <row r="337" spans="3:12" x14ac:dyDescent="0.25">
      <c r="D337" t="s">
        <v>5317</v>
      </c>
      <c r="E337" t="s">
        <v>11089</v>
      </c>
      <c r="F337" t="s">
        <v>340</v>
      </c>
      <c r="G337" t="s">
        <v>29</v>
      </c>
      <c r="H337" t="s">
        <v>2146</v>
      </c>
      <c r="I337" t="s">
        <v>2137</v>
      </c>
      <c r="J337" t="s">
        <v>5318</v>
      </c>
      <c r="K337" t="s">
        <v>2135</v>
      </c>
      <c r="L337">
        <v>1946.8331819999999</v>
      </c>
    </row>
    <row r="338" spans="3:12" x14ac:dyDescent="0.25">
      <c r="C338" t="s">
        <v>5319</v>
      </c>
      <c r="L338" s="3">
        <v>2102.5172499999999</v>
      </c>
    </row>
    <row r="339" spans="3:12" x14ac:dyDescent="0.25">
      <c r="D339" t="s">
        <v>5320</v>
      </c>
      <c r="E339" t="s">
        <v>11089</v>
      </c>
      <c r="F339" t="s">
        <v>340</v>
      </c>
      <c r="G339" t="s">
        <v>29</v>
      </c>
      <c r="H339" t="s">
        <v>2146</v>
      </c>
      <c r="I339" t="s">
        <v>2134</v>
      </c>
      <c r="J339" t="s">
        <v>5321</v>
      </c>
      <c r="K339" t="s">
        <v>2135</v>
      </c>
      <c r="L339" s="3">
        <v>2102.5172499999999</v>
      </c>
    </row>
    <row r="340" spans="3:12" x14ac:dyDescent="0.25">
      <c r="C340" t="s">
        <v>5322</v>
      </c>
      <c r="L340">
        <v>1557.4274289999998</v>
      </c>
    </row>
    <row r="341" spans="3:12" x14ac:dyDescent="0.25">
      <c r="D341" t="s">
        <v>5323</v>
      </c>
      <c r="E341" t="s">
        <v>11089</v>
      </c>
      <c r="F341" t="s">
        <v>340</v>
      </c>
      <c r="G341" t="s">
        <v>29</v>
      </c>
      <c r="H341" t="s">
        <v>2146</v>
      </c>
      <c r="I341" t="s">
        <v>2156</v>
      </c>
      <c r="J341" t="s">
        <v>5324</v>
      </c>
      <c r="K341" t="s">
        <v>2135</v>
      </c>
      <c r="L341">
        <v>1557.4274289999998</v>
      </c>
    </row>
    <row r="342" spans="3:12" x14ac:dyDescent="0.25">
      <c r="C342" t="s">
        <v>5325</v>
      </c>
      <c r="L342" s="3">
        <v>2153.4666214999997</v>
      </c>
    </row>
    <row r="343" spans="3:12" x14ac:dyDescent="0.25">
      <c r="D343" t="s">
        <v>5326</v>
      </c>
      <c r="E343" t="s">
        <v>11089</v>
      </c>
      <c r="F343" t="s">
        <v>340</v>
      </c>
      <c r="G343" t="s">
        <v>29</v>
      </c>
      <c r="H343" t="s">
        <v>63</v>
      </c>
      <c r="I343" t="s">
        <v>2167</v>
      </c>
      <c r="J343" t="s">
        <v>5327</v>
      </c>
      <c r="K343" t="s">
        <v>2135</v>
      </c>
      <c r="L343" s="3">
        <v>2153.4666214999997</v>
      </c>
    </row>
    <row r="344" spans="3:12" x14ac:dyDescent="0.25">
      <c r="C344" t="s">
        <v>6133</v>
      </c>
      <c r="L344" s="3">
        <v>1993.9686850000001</v>
      </c>
    </row>
    <row r="345" spans="3:12" x14ac:dyDescent="0.25">
      <c r="D345" t="s">
        <v>6134</v>
      </c>
      <c r="E345" t="s">
        <v>11089</v>
      </c>
      <c r="F345" t="s">
        <v>340</v>
      </c>
      <c r="G345" t="s">
        <v>29</v>
      </c>
      <c r="H345" t="s">
        <v>63</v>
      </c>
      <c r="I345" t="s">
        <v>2137</v>
      </c>
      <c r="J345" t="s">
        <v>6135</v>
      </c>
      <c r="K345" t="s">
        <v>2135</v>
      </c>
      <c r="L345" s="3">
        <v>1993.9686850000001</v>
      </c>
    </row>
    <row r="346" spans="3:12" x14ac:dyDescent="0.25">
      <c r="C346" t="s">
        <v>6724</v>
      </c>
      <c r="L346">
        <v>1668.714156</v>
      </c>
    </row>
    <row r="347" spans="3:12" x14ac:dyDescent="0.25">
      <c r="D347" t="s">
        <v>6725</v>
      </c>
      <c r="E347" t="s">
        <v>11089</v>
      </c>
      <c r="F347" t="s">
        <v>340</v>
      </c>
      <c r="G347" t="s">
        <v>29</v>
      </c>
      <c r="H347" t="s">
        <v>2146</v>
      </c>
      <c r="I347" t="s">
        <v>2141</v>
      </c>
      <c r="J347" t="s">
        <v>6726</v>
      </c>
      <c r="K347" t="s">
        <v>2135</v>
      </c>
      <c r="L347">
        <v>1668.714156</v>
      </c>
    </row>
    <row r="348" spans="3:12" x14ac:dyDescent="0.25">
      <c r="C348" t="s">
        <v>6727</v>
      </c>
      <c r="L348">
        <v>1668.714156</v>
      </c>
    </row>
    <row r="349" spans="3:12" x14ac:dyDescent="0.25">
      <c r="D349" t="s">
        <v>6728</v>
      </c>
      <c r="E349" t="s">
        <v>11089</v>
      </c>
      <c r="F349" t="s">
        <v>340</v>
      </c>
      <c r="G349" t="s">
        <v>29</v>
      </c>
      <c r="H349" t="s">
        <v>2146</v>
      </c>
      <c r="I349" t="s">
        <v>2141</v>
      </c>
      <c r="J349" t="s">
        <v>6729</v>
      </c>
      <c r="K349" t="s">
        <v>2135</v>
      </c>
      <c r="L349">
        <v>1668.714156</v>
      </c>
    </row>
    <row r="350" spans="3:12" x14ac:dyDescent="0.25">
      <c r="C350" t="s">
        <v>7023</v>
      </c>
      <c r="L350">
        <v>1196.3812110000001</v>
      </c>
    </row>
    <row r="351" spans="3:12" x14ac:dyDescent="0.25">
      <c r="D351" t="s">
        <v>7024</v>
      </c>
      <c r="E351" t="s">
        <v>11089</v>
      </c>
      <c r="F351" t="s">
        <v>340</v>
      </c>
      <c r="G351" t="s">
        <v>29</v>
      </c>
      <c r="H351" t="s">
        <v>2133</v>
      </c>
      <c r="I351" t="s">
        <v>2144</v>
      </c>
      <c r="J351" t="s">
        <v>7025</v>
      </c>
      <c r="K351" t="s">
        <v>2135</v>
      </c>
      <c r="L351">
        <v>1196.3812110000001</v>
      </c>
    </row>
    <row r="352" spans="3:12" x14ac:dyDescent="0.25">
      <c r="C352" t="s">
        <v>7644</v>
      </c>
      <c r="L352" s="3">
        <v>3076.5597066</v>
      </c>
    </row>
    <row r="353" spans="1:12" x14ac:dyDescent="0.25">
      <c r="D353" t="s">
        <v>7645</v>
      </c>
      <c r="E353" t="s">
        <v>11089</v>
      </c>
      <c r="F353" t="s">
        <v>340</v>
      </c>
      <c r="G353" t="s">
        <v>106</v>
      </c>
      <c r="H353" t="s">
        <v>2133</v>
      </c>
      <c r="I353" t="s">
        <v>2141</v>
      </c>
      <c r="J353" t="s">
        <v>7646</v>
      </c>
      <c r="K353" t="s">
        <v>2135</v>
      </c>
      <c r="L353" s="3">
        <v>3076.5597066</v>
      </c>
    </row>
    <row r="354" spans="1:12" x14ac:dyDescent="0.25">
      <c r="A354" t="s">
        <v>160</v>
      </c>
      <c r="L354" s="3">
        <v>9147.4169099999999</v>
      </c>
    </row>
    <row r="355" spans="1:12" x14ac:dyDescent="0.25">
      <c r="C355" t="s">
        <v>4145</v>
      </c>
      <c r="L355" s="3">
        <v>2624.2349024999999</v>
      </c>
    </row>
    <row r="356" spans="1:12" x14ac:dyDescent="0.25">
      <c r="D356" t="s">
        <v>3597</v>
      </c>
      <c r="E356" t="s">
        <v>11089</v>
      </c>
      <c r="F356" t="s">
        <v>160</v>
      </c>
      <c r="G356" t="s">
        <v>29</v>
      </c>
      <c r="H356" t="s">
        <v>57</v>
      </c>
      <c r="I356" t="s">
        <v>2152</v>
      </c>
      <c r="J356" t="s">
        <v>4146</v>
      </c>
      <c r="K356" t="s">
        <v>2135</v>
      </c>
      <c r="L356" s="3">
        <v>2624.2349024999999</v>
      </c>
    </row>
    <row r="357" spans="1:12" x14ac:dyDescent="0.25">
      <c r="C357" t="s">
        <v>4147</v>
      </c>
      <c r="L357">
        <v>1012.337608</v>
      </c>
    </row>
    <row r="358" spans="1:12" x14ac:dyDescent="0.25">
      <c r="D358" t="s">
        <v>3599</v>
      </c>
      <c r="E358" t="s">
        <v>11089</v>
      </c>
      <c r="F358" t="s">
        <v>160</v>
      </c>
      <c r="G358" t="s">
        <v>29</v>
      </c>
      <c r="H358" t="s">
        <v>2146</v>
      </c>
      <c r="I358" t="s">
        <v>2144</v>
      </c>
      <c r="J358" t="s">
        <v>4148</v>
      </c>
      <c r="K358" t="s">
        <v>2135</v>
      </c>
      <c r="L358">
        <v>1012.337608</v>
      </c>
    </row>
    <row r="359" spans="1:12" x14ac:dyDescent="0.25">
      <c r="C359" t="s">
        <v>4149</v>
      </c>
      <c r="L359" s="3">
        <v>2886.6094969999999</v>
      </c>
    </row>
    <row r="360" spans="1:12" x14ac:dyDescent="0.25">
      <c r="D360" t="s">
        <v>3615</v>
      </c>
      <c r="E360" t="s">
        <v>11089</v>
      </c>
      <c r="F360" t="s">
        <v>160</v>
      </c>
      <c r="G360" t="s">
        <v>29</v>
      </c>
      <c r="H360" t="s">
        <v>57</v>
      </c>
      <c r="I360" t="s">
        <v>2297</v>
      </c>
      <c r="J360" t="s">
        <v>4150</v>
      </c>
      <c r="K360" t="s">
        <v>2135</v>
      </c>
      <c r="L360" s="3">
        <v>2886.6094969999999</v>
      </c>
    </row>
    <row r="361" spans="1:12" x14ac:dyDescent="0.25">
      <c r="C361" t="s">
        <v>4151</v>
      </c>
      <c r="L361" s="3">
        <v>2624.2349024999999</v>
      </c>
    </row>
    <row r="362" spans="1:12" x14ac:dyDescent="0.25">
      <c r="D362" t="s">
        <v>3690</v>
      </c>
      <c r="E362" t="s">
        <v>11089</v>
      </c>
      <c r="F362" t="s">
        <v>160</v>
      </c>
      <c r="G362" t="s">
        <v>29</v>
      </c>
      <c r="H362" t="s">
        <v>57</v>
      </c>
      <c r="I362" t="s">
        <v>2137</v>
      </c>
      <c r="J362" t="s">
        <v>4152</v>
      </c>
      <c r="K362" t="s">
        <v>2135</v>
      </c>
      <c r="L362" s="3">
        <v>2624.2349024999999</v>
      </c>
    </row>
    <row r="363" spans="1:12" x14ac:dyDescent="0.25">
      <c r="A363" t="s">
        <v>646</v>
      </c>
      <c r="L363" s="3">
        <v>20728.453530700001</v>
      </c>
    </row>
    <row r="364" spans="1:12" x14ac:dyDescent="0.25">
      <c r="C364" t="s">
        <v>4531</v>
      </c>
      <c r="L364" s="3">
        <v>2799.183896</v>
      </c>
    </row>
    <row r="365" spans="1:12" x14ac:dyDescent="0.25">
      <c r="D365" t="s">
        <v>4532</v>
      </c>
      <c r="E365" t="s">
        <v>11089</v>
      </c>
      <c r="F365" t="s">
        <v>646</v>
      </c>
      <c r="G365" t="s">
        <v>29</v>
      </c>
      <c r="H365" t="s">
        <v>110</v>
      </c>
      <c r="I365" t="s">
        <v>2139</v>
      </c>
      <c r="J365" t="s">
        <v>4533</v>
      </c>
      <c r="K365" t="s">
        <v>2135</v>
      </c>
      <c r="L365" s="3">
        <v>2799.183896</v>
      </c>
    </row>
    <row r="366" spans="1:12" x14ac:dyDescent="0.25">
      <c r="C366" t="s">
        <v>4153</v>
      </c>
      <c r="L366" s="3">
        <v>3079.063169</v>
      </c>
    </row>
    <row r="367" spans="1:12" x14ac:dyDescent="0.25">
      <c r="D367" t="s">
        <v>3847</v>
      </c>
      <c r="E367" t="s">
        <v>11089</v>
      </c>
      <c r="F367" t="s">
        <v>646</v>
      </c>
      <c r="G367" t="s">
        <v>29</v>
      </c>
      <c r="H367" t="s">
        <v>110</v>
      </c>
      <c r="I367" t="s">
        <v>2365</v>
      </c>
      <c r="J367" t="s">
        <v>4154</v>
      </c>
      <c r="K367" t="s">
        <v>2135</v>
      </c>
      <c r="L367" s="3">
        <v>3079.063169</v>
      </c>
    </row>
    <row r="368" spans="1:12" x14ac:dyDescent="0.25">
      <c r="C368" t="s">
        <v>4534</v>
      </c>
      <c r="L368" s="3">
        <v>2725.5664548</v>
      </c>
    </row>
    <row r="369" spans="1:12" x14ac:dyDescent="0.25">
      <c r="D369" t="s">
        <v>4535</v>
      </c>
      <c r="E369" t="s">
        <v>11089</v>
      </c>
      <c r="F369" t="s">
        <v>646</v>
      </c>
      <c r="G369" t="s">
        <v>61</v>
      </c>
      <c r="H369" t="s">
        <v>2146</v>
      </c>
      <c r="I369" t="s">
        <v>2137</v>
      </c>
      <c r="J369" t="s">
        <v>4536</v>
      </c>
      <c r="K369" t="s">
        <v>2135</v>
      </c>
      <c r="L369" s="3">
        <v>2725.5664548</v>
      </c>
    </row>
    <row r="370" spans="1:12" x14ac:dyDescent="0.25">
      <c r="C370" t="s">
        <v>6525</v>
      </c>
      <c r="L370" s="3">
        <v>3633.5018574000001</v>
      </c>
    </row>
    <row r="371" spans="1:12" x14ac:dyDescent="0.25">
      <c r="D371" t="s">
        <v>6526</v>
      </c>
      <c r="E371" t="s">
        <v>11089</v>
      </c>
      <c r="F371" t="s">
        <v>646</v>
      </c>
      <c r="G371" t="s">
        <v>50</v>
      </c>
      <c r="H371" t="s">
        <v>57</v>
      </c>
      <c r="I371" t="s">
        <v>2163</v>
      </c>
      <c r="J371" t="s">
        <v>6527</v>
      </c>
      <c r="K371" t="s">
        <v>2135</v>
      </c>
      <c r="L371" s="3">
        <v>3633.5018574000001</v>
      </c>
    </row>
    <row r="372" spans="1:12" x14ac:dyDescent="0.25">
      <c r="C372" t="s">
        <v>9142</v>
      </c>
      <c r="L372" s="3">
        <v>3230.3466195000001</v>
      </c>
    </row>
    <row r="373" spans="1:12" x14ac:dyDescent="0.25">
      <c r="D373" t="s">
        <v>9143</v>
      </c>
      <c r="E373" t="s">
        <v>11089</v>
      </c>
      <c r="F373" t="s">
        <v>646</v>
      </c>
      <c r="G373" t="s">
        <v>61</v>
      </c>
      <c r="H373" t="s">
        <v>63</v>
      </c>
      <c r="I373" t="s">
        <v>2134</v>
      </c>
      <c r="J373" t="s">
        <v>9144</v>
      </c>
      <c r="K373" t="s">
        <v>2135</v>
      </c>
      <c r="L373" s="3">
        <v>3230.3466195000001</v>
      </c>
    </row>
    <row r="374" spans="1:12" x14ac:dyDescent="0.25">
      <c r="C374" t="s">
        <v>9443</v>
      </c>
      <c r="L374" s="3">
        <v>2768.8685310000001</v>
      </c>
    </row>
    <row r="375" spans="1:12" x14ac:dyDescent="0.25">
      <c r="D375" t="s">
        <v>9444</v>
      </c>
      <c r="E375" t="s">
        <v>11089</v>
      </c>
      <c r="F375" t="s">
        <v>646</v>
      </c>
      <c r="G375" t="s">
        <v>50</v>
      </c>
      <c r="H375" t="s">
        <v>63</v>
      </c>
      <c r="I375" t="s">
        <v>2167</v>
      </c>
      <c r="J375" t="s">
        <v>9445</v>
      </c>
      <c r="K375" t="s">
        <v>2135</v>
      </c>
      <c r="L375" s="3">
        <v>2768.8685310000001</v>
      </c>
    </row>
    <row r="376" spans="1:12" x14ac:dyDescent="0.25">
      <c r="C376" t="s">
        <v>11096</v>
      </c>
      <c r="L376">
        <v>1245.9615014999999</v>
      </c>
    </row>
    <row r="377" spans="1:12" x14ac:dyDescent="0.25">
      <c r="D377" t="s">
        <v>11097</v>
      </c>
      <c r="E377" t="s">
        <v>11089</v>
      </c>
      <c r="F377" t="s">
        <v>646</v>
      </c>
      <c r="G377" t="s">
        <v>29</v>
      </c>
      <c r="H377" t="s">
        <v>2146</v>
      </c>
      <c r="I377" t="s">
        <v>2144</v>
      </c>
      <c r="J377" t="s">
        <v>11098</v>
      </c>
      <c r="K377" t="s">
        <v>2135</v>
      </c>
      <c r="L377">
        <v>1245.9615014999999</v>
      </c>
    </row>
    <row r="378" spans="1:12" x14ac:dyDescent="0.25">
      <c r="C378" t="s">
        <v>11099</v>
      </c>
      <c r="L378">
        <v>1245.9615014999999</v>
      </c>
    </row>
    <row r="379" spans="1:12" x14ac:dyDescent="0.25">
      <c r="D379" t="s">
        <v>11100</v>
      </c>
      <c r="E379" t="s">
        <v>11089</v>
      </c>
      <c r="F379" t="s">
        <v>646</v>
      </c>
      <c r="G379" t="s">
        <v>29</v>
      </c>
      <c r="H379" t="s">
        <v>2146</v>
      </c>
      <c r="I379" t="s">
        <v>2144</v>
      </c>
      <c r="J379" t="s">
        <v>11101</v>
      </c>
      <c r="K379" t="s">
        <v>2135</v>
      </c>
      <c r="L379">
        <v>1245.9615014999999</v>
      </c>
    </row>
    <row r="380" spans="1:12" x14ac:dyDescent="0.25">
      <c r="A380" t="s">
        <v>259</v>
      </c>
      <c r="L380" s="3">
        <v>3114.9330912</v>
      </c>
    </row>
    <row r="381" spans="1:12" x14ac:dyDescent="0.25">
      <c r="C381" t="s">
        <v>13548</v>
      </c>
      <c r="L381" s="3">
        <v>3114.9330912</v>
      </c>
    </row>
    <row r="382" spans="1:12" x14ac:dyDescent="0.25">
      <c r="D382" t="s">
        <v>13549</v>
      </c>
      <c r="E382" t="s">
        <v>2327</v>
      </c>
      <c r="F382" t="s">
        <v>259</v>
      </c>
      <c r="G382" t="s">
        <v>61</v>
      </c>
      <c r="H382" t="s">
        <v>2146</v>
      </c>
      <c r="I382" t="s">
        <v>2141</v>
      </c>
      <c r="J382" t="s">
        <v>13550</v>
      </c>
      <c r="K382" t="s">
        <v>2135</v>
      </c>
      <c r="L382" s="3">
        <v>3114.9330912</v>
      </c>
    </row>
    <row r="383" spans="1:12" x14ac:dyDescent="0.25">
      <c r="A383" t="s">
        <v>79</v>
      </c>
      <c r="L383" s="3">
        <v>2336.1998183999999</v>
      </c>
    </row>
    <row r="384" spans="1:12" x14ac:dyDescent="0.25">
      <c r="C384" t="s">
        <v>9145</v>
      </c>
      <c r="L384" s="3">
        <v>2336.1998183999999</v>
      </c>
    </row>
    <row r="385" spans="1:12" x14ac:dyDescent="0.25">
      <c r="D385" t="s">
        <v>9146</v>
      </c>
      <c r="E385" t="s">
        <v>11089</v>
      </c>
      <c r="F385" t="s">
        <v>79</v>
      </c>
      <c r="G385" t="s">
        <v>61</v>
      </c>
      <c r="H385" t="s">
        <v>2146</v>
      </c>
      <c r="I385" t="s">
        <v>2141</v>
      </c>
      <c r="J385" t="s">
        <v>9147</v>
      </c>
      <c r="K385" t="s">
        <v>2135</v>
      </c>
      <c r="L385" s="3">
        <v>2336.1998183999999</v>
      </c>
    </row>
    <row r="386" spans="1:12" x14ac:dyDescent="0.25">
      <c r="A386" t="s">
        <v>326</v>
      </c>
      <c r="L386" s="3">
        <v>23133.7332647</v>
      </c>
    </row>
    <row r="387" spans="1:12" x14ac:dyDescent="0.25">
      <c r="C387" t="s">
        <v>2361</v>
      </c>
      <c r="L387" s="3">
        <v>1999.5428005000001</v>
      </c>
    </row>
    <row r="388" spans="1:12" x14ac:dyDescent="0.25">
      <c r="D388" t="s">
        <v>1472</v>
      </c>
      <c r="E388" t="s">
        <v>11089</v>
      </c>
      <c r="F388" t="s">
        <v>326</v>
      </c>
      <c r="G388" t="s">
        <v>29</v>
      </c>
      <c r="H388" t="s">
        <v>63</v>
      </c>
      <c r="I388" t="s">
        <v>2134</v>
      </c>
      <c r="J388" t="s">
        <v>1473</v>
      </c>
      <c r="K388" t="s">
        <v>2135</v>
      </c>
      <c r="L388" s="3">
        <v>1999.5428005000001</v>
      </c>
    </row>
    <row r="389" spans="1:12" x14ac:dyDescent="0.25">
      <c r="C389" t="s">
        <v>2362</v>
      </c>
      <c r="L389">
        <v>1481.1500589999998</v>
      </c>
    </row>
    <row r="390" spans="1:12" x14ac:dyDescent="0.25">
      <c r="D390" t="s">
        <v>1475</v>
      </c>
      <c r="E390" t="s">
        <v>11089</v>
      </c>
      <c r="F390" t="s">
        <v>326</v>
      </c>
      <c r="G390" t="s">
        <v>29</v>
      </c>
      <c r="H390" t="s">
        <v>63</v>
      </c>
      <c r="I390" t="s">
        <v>2141</v>
      </c>
      <c r="J390" t="s">
        <v>1476</v>
      </c>
      <c r="K390" t="s">
        <v>2135</v>
      </c>
      <c r="L390">
        <v>1481.1500589999998</v>
      </c>
    </row>
    <row r="391" spans="1:12" x14ac:dyDescent="0.25">
      <c r="C391" t="s">
        <v>6136</v>
      </c>
      <c r="L391" s="3">
        <v>3888.5029728</v>
      </c>
    </row>
    <row r="392" spans="1:12" x14ac:dyDescent="0.25">
      <c r="D392" t="s">
        <v>6137</v>
      </c>
      <c r="E392" t="s">
        <v>11089</v>
      </c>
      <c r="F392" t="s">
        <v>326</v>
      </c>
      <c r="G392" t="s">
        <v>50</v>
      </c>
      <c r="H392" t="s">
        <v>2164</v>
      </c>
      <c r="I392" t="s">
        <v>2141</v>
      </c>
      <c r="J392" t="s">
        <v>6138</v>
      </c>
      <c r="K392" t="s">
        <v>2135</v>
      </c>
      <c r="L392">
        <v>1944.2514864</v>
      </c>
    </row>
    <row r="393" spans="1:12" x14ac:dyDescent="0.25">
      <c r="D393" t="s">
        <v>6139</v>
      </c>
      <c r="E393" t="s">
        <v>11089</v>
      </c>
      <c r="F393" t="s">
        <v>326</v>
      </c>
      <c r="G393" t="s">
        <v>50</v>
      </c>
      <c r="H393" t="s">
        <v>2164</v>
      </c>
      <c r="I393" t="s">
        <v>2141</v>
      </c>
      <c r="J393" t="s">
        <v>6140</v>
      </c>
      <c r="K393" t="s">
        <v>2135</v>
      </c>
      <c r="L393">
        <v>1944.2514864</v>
      </c>
    </row>
    <row r="394" spans="1:12" x14ac:dyDescent="0.25">
      <c r="C394" t="s">
        <v>6141</v>
      </c>
      <c r="L394" s="3">
        <v>3888.5029728</v>
      </c>
    </row>
    <row r="395" spans="1:12" x14ac:dyDescent="0.25">
      <c r="D395" t="s">
        <v>6142</v>
      </c>
      <c r="E395" t="s">
        <v>11089</v>
      </c>
      <c r="F395" t="s">
        <v>326</v>
      </c>
      <c r="G395" t="s">
        <v>50</v>
      </c>
      <c r="H395" t="s">
        <v>2164</v>
      </c>
      <c r="I395" t="s">
        <v>2141</v>
      </c>
      <c r="J395" t="s">
        <v>6143</v>
      </c>
      <c r="K395" t="s">
        <v>2135</v>
      </c>
      <c r="L395">
        <v>1944.2514864</v>
      </c>
    </row>
    <row r="396" spans="1:12" x14ac:dyDescent="0.25">
      <c r="D396" t="s">
        <v>6144</v>
      </c>
      <c r="E396" t="s">
        <v>11089</v>
      </c>
      <c r="F396" t="s">
        <v>326</v>
      </c>
      <c r="G396" t="s">
        <v>50</v>
      </c>
      <c r="H396" t="s">
        <v>2164</v>
      </c>
      <c r="I396" t="s">
        <v>2141</v>
      </c>
      <c r="J396" t="s">
        <v>6145</v>
      </c>
      <c r="K396" t="s">
        <v>2135</v>
      </c>
      <c r="L396">
        <v>1944.2514864</v>
      </c>
    </row>
    <row r="397" spans="1:12" x14ac:dyDescent="0.25">
      <c r="C397" t="s">
        <v>6146</v>
      </c>
      <c r="L397" s="3">
        <v>5832.7544591999995</v>
      </c>
    </row>
    <row r="398" spans="1:12" x14ac:dyDescent="0.25">
      <c r="D398" t="s">
        <v>6147</v>
      </c>
      <c r="E398" t="s">
        <v>11089</v>
      </c>
      <c r="F398" t="s">
        <v>326</v>
      </c>
      <c r="G398" t="s">
        <v>50</v>
      </c>
      <c r="H398" t="s">
        <v>2164</v>
      </c>
      <c r="I398" t="s">
        <v>2141</v>
      </c>
      <c r="J398" t="s">
        <v>6148</v>
      </c>
      <c r="K398" t="s">
        <v>2135</v>
      </c>
      <c r="L398">
        <v>1944.2514864</v>
      </c>
    </row>
    <row r="399" spans="1:12" x14ac:dyDescent="0.25">
      <c r="D399" t="s">
        <v>6149</v>
      </c>
      <c r="E399" t="s">
        <v>11089</v>
      </c>
      <c r="F399" t="s">
        <v>326</v>
      </c>
      <c r="G399" t="s">
        <v>50</v>
      </c>
      <c r="H399" t="s">
        <v>2164</v>
      </c>
      <c r="I399" t="s">
        <v>2141</v>
      </c>
      <c r="J399" t="s">
        <v>6150</v>
      </c>
      <c r="K399" t="s">
        <v>2135</v>
      </c>
      <c r="L399">
        <v>1944.2514864</v>
      </c>
    </row>
    <row r="400" spans="1:12" x14ac:dyDescent="0.25">
      <c r="D400" t="s">
        <v>6151</v>
      </c>
      <c r="E400" t="s">
        <v>11089</v>
      </c>
      <c r="F400" t="s">
        <v>326</v>
      </c>
      <c r="G400" t="s">
        <v>50</v>
      </c>
      <c r="H400" t="s">
        <v>2164</v>
      </c>
      <c r="I400" t="s">
        <v>2141</v>
      </c>
      <c r="J400" t="s">
        <v>6152</v>
      </c>
      <c r="K400" t="s">
        <v>2135</v>
      </c>
      <c r="L400">
        <v>1944.2514864</v>
      </c>
    </row>
    <row r="401" spans="1:12" x14ac:dyDescent="0.25">
      <c r="C401" t="s">
        <v>6153</v>
      </c>
      <c r="L401" s="3">
        <v>4374.5658443999992</v>
      </c>
    </row>
    <row r="402" spans="1:12" x14ac:dyDescent="0.25">
      <c r="D402" t="s">
        <v>6154</v>
      </c>
      <c r="E402" t="s">
        <v>11089</v>
      </c>
      <c r="F402" t="s">
        <v>326</v>
      </c>
      <c r="G402" t="s">
        <v>50</v>
      </c>
      <c r="H402" t="s">
        <v>2164</v>
      </c>
      <c r="I402" t="s">
        <v>2137</v>
      </c>
      <c r="J402" t="s">
        <v>6155</v>
      </c>
      <c r="K402" t="s">
        <v>2135</v>
      </c>
      <c r="L402" s="3">
        <v>2430.3143579999996</v>
      </c>
    </row>
    <row r="403" spans="1:12" x14ac:dyDescent="0.25">
      <c r="D403" t="s">
        <v>6156</v>
      </c>
      <c r="E403" t="s">
        <v>11089</v>
      </c>
      <c r="F403" t="s">
        <v>326</v>
      </c>
      <c r="G403" t="s">
        <v>50</v>
      </c>
      <c r="H403" t="s">
        <v>2164</v>
      </c>
      <c r="I403" t="s">
        <v>2141</v>
      </c>
      <c r="J403" t="s">
        <v>6157</v>
      </c>
      <c r="K403" t="s">
        <v>2135</v>
      </c>
      <c r="L403">
        <v>1944.2514864</v>
      </c>
    </row>
    <row r="404" spans="1:12" x14ac:dyDescent="0.25">
      <c r="C404" t="s">
        <v>7424</v>
      </c>
      <c r="L404">
        <v>1668.714156</v>
      </c>
    </row>
    <row r="405" spans="1:12" x14ac:dyDescent="0.25">
      <c r="D405" t="s">
        <v>7425</v>
      </c>
      <c r="E405" t="s">
        <v>11089</v>
      </c>
      <c r="F405" t="s">
        <v>326</v>
      </c>
      <c r="G405" t="s">
        <v>29</v>
      </c>
      <c r="H405" t="s">
        <v>2146</v>
      </c>
      <c r="I405" t="s">
        <v>2141</v>
      </c>
      <c r="J405" t="s">
        <v>7426</v>
      </c>
      <c r="K405" t="s">
        <v>2135</v>
      </c>
      <c r="L405">
        <v>1668.714156</v>
      </c>
    </row>
    <row r="406" spans="1:12" x14ac:dyDescent="0.25">
      <c r="A406" t="s">
        <v>350</v>
      </c>
      <c r="L406" s="3">
        <v>5061.4924570000003</v>
      </c>
    </row>
    <row r="407" spans="1:12" x14ac:dyDescent="0.25">
      <c r="C407" t="s">
        <v>3533</v>
      </c>
      <c r="L407" s="3">
        <v>3253.8165795</v>
      </c>
    </row>
    <row r="408" spans="1:12" x14ac:dyDescent="0.25">
      <c r="D408" t="s">
        <v>3386</v>
      </c>
      <c r="E408" t="s">
        <v>11102</v>
      </c>
      <c r="F408" t="s">
        <v>350</v>
      </c>
      <c r="G408" t="s">
        <v>29</v>
      </c>
      <c r="H408" t="s">
        <v>2146</v>
      </c>
      <c r="I408" t="s">
        <v>2141</v>
      </c>
      <c r="J408" t="s">
        <v>3534</v>
      </c>
      <c r="K408" t="s">
        <v>2135</v>
      </c>
      <c r="L408">
        <v>1446.1407019999999</v>
      </c>
    </row>
    <row r="409" spans="1:12" x14ac:dyDescent="0.25">
      <c r="D409" t="s">
        <v>3387</v>
      </c>
      <c r="E409" t="s">
        <v>11102</v>
      </c>
      <c r="F409" t="s">
        <v>350</v>
      </c>
      <c r="G409" t="s">
        <v>29</v>
      </c>
      <c r="H409" t="s">
        <v>2146</v>
      </c>
      <c r="I409" t="s">
        <v>2137</v>
      </c>
      <c r="J409" t="s">
        <v>3535</v>
      </c>
      <c r="K409" t="s">
        <v>2135</v>
      </c>
      <c r="L409">
        <v>1807.6758775000001</v>
      </c>
    </row>
    <row r="410" spans="1:12" x14ac:dyDescent="0.25">
      <c r="C410" t="s">
        <v>3536</v>
      </c>
      <c r="L410">
        <v>1807.6758775000001</v>
      </c>
    </row>
    <row r="411" spans="1:12" x14ac:dyDescent="0.25">
      <c r="D411" t="s">
        <v>3537</v>
      </c>
      <c r="E411" t="s">
        <v>11102</v>
      </c>
      <c r="F411" t="s">
        <v>350</v>
      </c>
      <c r="G411" t="s">
        <v>29</v>
      </c>
      <c r="H411" t="s">
        <v>2146</v>
      </c>
      <c r="I411" t="s">
        <v>2137</v>
      </c>
      <c r="J411" t="s">
        <v>3538</v>
      </c>
      <c r="K411" t="s">
        <v>2135</v>
      </c>
      <c r="L411">
        <v>1807.6758775000001</v>
      </c>
    </row>
    <row r="412" spans="1:12" x14ac:dyDescent="0.25">
      <c r="A412" t="s">
        <v>475</v>
      </c>
      <c r="L412" s="3">
        <v>12966.566150999999</v>
      </c>
    </row>
    <row r="413" spans="1:12" x14ac:dyDescent="0.25">
      <c r="C413" t="s">
        <v>2363</v>
      </c>
      <c r="L413">
        <v>1880.726128</v>
      </c>
    </row>
    <row r="414" spans="1:12" x14ac:dyDescent="0.25">
      <c r="D414" t="s">
        <v>2016</v>
      </c>
      <c r="E414" t="s">
        <v>11102</v>
      </c>
      <c r="F414" t="s">
        <v>475</v>
      </c>
      <c r="G414" t="s">
        <v>29</v>
      </c>
      <c r="H414" t="s">
        <v>2164</v>
      </c>
      <c r="I414" t="s">
        <v>2137</v>
      </c>
      <c r="J414" t="s">
        <v>2017</v>
      </c>
      <c r="K414" t="s">
        <v>2135</v>
      </c>
      <c r="L414">
        <v>1880.726128</v>
      </c>
    </row>
    <row r="415" spans="1:12" x14ac:dyDescent="0.25">
      <c r="C415" t="s">
        <v>2364</v>
      </c>
      <c r="L415" s="3">
        <v>3079.063169</v>
      </c>
    </row>
    <row r="416" spans="1:12" x14ac:dyDescent="0.25">
      <c r="D416" t="s">
        <v>2036</v>
      </c>
      <c r="E416" t="s">
        <v>11102</v>
      </c>
      <c r="F416" t="s">
        <v>475</v>
      </c>
      <c r="G416" t="s">
        <v>29</v>
      </c>
      <c r="H416" t="s">
        <v>110</v>
      </c>
      <c r="I416" t="s">
        <v>2365</v>
      </c>
      <c r="J416" t="s">
        <v>2037</v>
      </c>
      <c r="K416" t="s">
        <v>2135</v>
      </c>
      <c r="L416" s="3">
        <v>3079.063169</v>
      </c>
    </row>
    <row r="417" spans="1:12" x14ac:dyDescent="0.25">
      <c r="C417" t="s">
        <v>2366</v>
      </c>
      <c r="L417">
        <v>1851.4864694999999</v>
      </c>
    </row>
    <row r="418" spans="1:12" x14ac:dyDescent="0.25">
      <c r="D418" t="s">
        <v>2039</v>
      </c>
      <c r="E418" t="s">
        <v>11102</v>
      </c>
      <c r="F418" t="s">
        <v>475</v>
      </c>
      <c r="G418" t="s">
        <v>29</v>
      </c>
      <c r="H418" t="s">
        <v>2133</v>
      </c>
      <c r="I418" t="s">
        <v>2137</v>
      </c>
      <c r="J418" t="s">
        <v>2040</v>
      </c>
      <c r="K418" t="s">
        <v>2135</v>
      </c>
      <c r="L418">
        <v>1851.4864694999999</v>
      </c>
    </row>
    <row r="419" spans="1:12" x14ac:dyDescent="0.25">
      <c r="C419" t="s">
        <v>2367</v>
      </c>
      <c r="L419" s="3">
        <v>2799.183896</v>
      </c>
    </row>
    <row r="420" spans="1:12" x14ac:dyDescent="0.25">
      <c r="D420" t="s">
        <v>2045</v>
      </c>
      <c r="E420" t="s">
        <v>11102</v>
      </c>
      <c r="F420" t="s">
        <v>475</v>
      </c>
      <c r="G420" t="s">
        <v>29</v>
      </c>
      <c r="H420" t="s">
        <v>110</v>
      </c>
      <c r="I420" t="s">
        <v>2152</v>
      </c>
      <c r="J420" t="s">
        <v>2046</v>
      </c>
      <c r="K420" t="s">
        <v>2135</v>
      </c>
      <c r="L420" s="3">
        <v>2799.183896</v>
      </c>
    </row>
    <row r="421" spans="1:12" x14ac:dyDescent="0.25">
      <c r="C421" t="s">
        <v>2368</v>
      </c>
      <c r="L421">
        <v>1504.620019</v>
      </c>
    </row>
    <row r="422" spans="1:12" x14ac:dyDescent="0.25">
      <c r="D422" t="s">
        <v>2048</v>
      </c>
      <c r="E422" t="s">
        <v>11102</v>
      </c>
      <c r="F422" t="s">
        <v>475</v>
      </c>
      <c r="G422" t="s">
        <v>29</v>
      </c>
      <c r="H422" t="s">
        <v>2164</v>
      </c>
      <c r="I422" t="s">
        <v>2141</v>
      </c>
      <c r="J422" t="s">
        <v>2049</v>
      </c>
      <c r="K422" t="s">
        <v>2135</v>
      </c>
      <c r="L422">
        <v>1504.620019</v>
      </c>
    </row>
    <row r="423" spans="1:12" x14ac:dyDescent="0.25">
      <c r="C423" t="s">
        <v>4155</v>
      </c>
      <c r="L423">
        <v>1851.4864694999999</v>
      </c>
    </row>
    <row r="424" spans="1:12" x14ac:dyDescent="0.25">
      <c r="D424" t="s">
        <v>3622</v>
      </c>
      <c r="E424" t="s">
        <v>11102</v>
      </c>
      <c r="F424" t="s">
        <v>475</v>
      </c>
      <c r="G424" t="s">
        <v>29</v>
      </c>
      <c r="H424" t="s">
        <v>63</v>
      </c>
      <c r="I424" t="s">
        <v>2137</v>
      </c>
      <c r="J424" t="s">
        <v>4156</v>
      </c>
      <c r="K424" t="s">
        <v>2135</v>
      </c>
      <c r="L424">
        <v>1851.4864694999999</v>
      </c>
    </row>
    <row r="425" spans="1:12" x14ac:dyDescent="0.25">
      <c r="A425" t="s">
        <v>90</v>
      </c>
      <c r="L425" s="3">
        <v>3979.0970183999998</v>
      </c>
    </row>
    <row r="426" spans="1:12" x14ac:dyDescent="0.25">
      <c r="C426" t="s">
        <v>2369</v>
      </c>
      <c r="L426" s="3">
        <v>3979.0970183999998</v>
      </c>
    </row>
    <row r="427" spans="1:12" x14ac:dyDescent="0.25">
      <c r="D427" t="s">
        <v>1709</v>
      </c>
      <c r="E427" t="s">
        <v>11102</v>
      </c>
      <c r="F427" t="s">
        <v>90</v>
      </c>
      <c r="G427" t="s">
        <v>61</v>
      </c>
      <c r="H427" t="s">
        <v>110</v>
      </c>
      <c r="I427" t="s">
        <v>2370</v>
      </c>
      <c r="J427" t="s">
        <v>1710</v>
      </c>
      <c r="K427" t="s">
        <v>2149</v>
      </c>
      <c r="L427" s="3">
        <v>3979.0970183999998</v>
      </c>
    </row>
    <row r="428" spans="1:12" x14ac:dyDescent="0.25">
      <c r="A428" t="s">
        <v>60</v>
      </c>
      <c r="L428" s="3">
        <v>5366.5628204000004</v>
      </c>
    </row>
    <row r="429" spans="1:12" x14ac:dyDescent="0.25">
      <c r="C429" t="s">
        <v>2371</v>
      </c>
      <c r="L429">
        <v>1845.8145625</v>
      </c>
    </row>
    <row r="430" spans="1:12" x14ac:dyDescent="0.25">
      <c r="D430" t="s">
        <v>1725</v>
      </c>
      <c r="E430" t="s">
        <v>11102</v>
      </c>
      <c r="F430" t="s">
        <v>60</v>
      </c>
      <c r="G430" t="s">
        <v>29</v>
      </c>
      <c r="H430" t="s">
        <v>20</v>
      </c>
      <c r="I430" t="s">
        <v>2167</v>
      </c>
      <c r="J430" t="s">
        <v>1726</v>
      </c>
      <c r="K430" t="s">
        <v>18</v>
      </c>
      <c r="L430">
        <v>1845.8145625</v>
      </c>
    </row>
    <row r="431" spans="1:12" x14ac:dyDescent="0.25">
      <c r="C431" t="s">
        <v>2372</v>
      </c>
      <c r="L431">
        <v>1845.8145625</v>
      </c>
    </row>
    <row r="432" spans="1:12" x14ac:dyDescent="0.25">
      <c r="D432" t="s">
        <v>1728</v>
      </c>
      <c r="E432" t="s">
        <v>11102</v>
      </c>
      <c r="F432" t="s">
        <v>60</v>
      </c>
      <c r="G432" t="s">
        <v>29</v>
      </c>
      <c r="H432" t="s">
        <v>20</v>
      </c>
      <c r="I432" t="s">
        <v>2167</v>
      </c>
      <c r="J432" t="s">
        <v>1729</v>
      </c>
      <c r="K432" t="s">
        <v>18</v>
      </c>
      <c r="L432">
        <v>1845.8145625</v>
      </c>
    </row>
    <row r="433" spans="1:12" x14ac:dyDescent="0.25">
      <c r="C433" t="s">
        <v>7427</v>
      </c>
      <c r="L433">
        <v>1674.9336954</v>
      </c>
    </row>
    <row r="434" spans="1:12" x14ac:dyDescent="0.25">
      <c r="D434" t="s">
        <v>7428</v>
      </c>
      <c r="E434" t="s">
        <v>11102</v>
      </c>
      <c r="F434" t="s">
        <v>60</v>
      </c>
      <c r="G434" t="s">
        <v>61</v>
      </c>
      <c r="H434" t="s">
        <v>63</v>
      </c>
      <c r="I434" t="s">
        <v>2246</v>
      </c>
      <c r="J434" t="s">
        <v>7429</v>
      </c>
      <c r="K434" t="s">
        <v>2135</v>
      </c>
      <c r="L434">
        <v>1674.9336954</v>
      </c>
    </row>
    <row r="435" spans="1:12" x14ac:dyDescent="0.25">
      <c r="A435" t="s">
        <v>168</v>
      </c>
      <c r="L435" s="3">
        <v>25922.160095700001</v>
      </c>
    </row>
    <row r="436" spans="1:12" x14ac:dyDescent="0.25">
      <c r="C436" t="s">
        <v>2373</v>
      </c>
      <c r="L436">
        <v>1481.1500589999998</v>
      </c>
    </row>
    <row r="437" spans="1:12" x14ac:dyDescent="0.25">
      <c r="D437" t="s">
        <v>194</v>
      </c>
      <c r="E437" t="s">
        <v>11102</v>
      </c>
      <c r="F437" t="s">
        <v>168</v>
      </c>
      <c r="G437" t="s">
        <v>29</v>
      </c>
      <c r="H437" t="s">
        <v>63</v>
      </c>
      <c r="I437" t="s">
        <v>2141</v>
      </c>
      <c r="J437" t="s">
        <v>196</v>
      </c>
      <c r="K437" t="s">
        <v>2135</v>
      </c>
      <c r="L437">
        <v>1481.1500589999998</v>
      </c>
    </row>
    <row r="438" spans="1:12" x14ac:dyDescent="0.25">
      <c r="C438" t="s">
        <v>2374</v>
      </c>
      <c r="L438">
        <v>1851.4864694999999</v>
      </c>
    </row>
    <row r="439" spans="1:12" x14ac:dyDescent="0.25">
      <c r="D439" t="s">
        <v>217</v>
      </c>
      <c r="E439" t="s">
        <v>11102</v>
      </c>
      <c r="F439" t="s">
        <v>168</v>
      </c>
      <c r="G439" t="s">
        <v>29</v>
      </c>
      <c r="H439" t="s">
        <v>63</v>
      </c>
      <c r="I439" t="s">
        <v>2137</v>
      </c>
      <c r="J439" t="s">
        <v>218</v>
      </c>
      <c r="K439" t="s">
        <v>2135</v>
      </c>
      <c r="L439">
        <v>1851.4864694999999</v>
      </c>
    </row>
    <row r="440" spans="1:12" x14ac:dyDescent="0.25">
      <c r="C440" t="s">
        <v>2375</v>
      </c>
      <c r="L440">
        <v>1851.4864694999999</v>
      </c>
    </row>
    <row r="441" spans="1:12" x14ac:dyDescent="0.25">
      <c r="D441" t="s">
        <v>220</v>
      </c>
      <c r="E441" t="s">
        <v>11102</v>
      </c>
      <c r="F441" t="s">
        <v>168</v>
      </c>
      <c r="G441" t="s">
        <v>29</v>
      </c>
      <c r="H441" t="s">
        <v>63</v>
      </c>
      <c r="I441" t="s">
        <v>2137</v>
      </c>
      <c r="J441" t="s">
        <v>221</v>
      </c>
      <c r="K441" t="s">
        <v>2135</v>
      </c>
      <c r="L441">
        <v>1851.4864694999999</v>
      </c>
    </row>
    <row r="442" spans="1:12" x14ac:dyDescent="0.25">
      <c r="C442" t="s">
        <v>2376</v>
      </c>
      <c r="L442" s="3">
        <v>2624.2349024999999</v>
      </c>
    </row>
    <row r="443" spans="1:12" x14ac:dyDescent="0.25">
      <c r="D443" t="s">
        <v>229</v>
      </c>
      <c r="E443" t="s">
        <v>11102</v>
      </c>
      <c r="F443" t="s">
        <v>168</v>
      </c>
      <c r="G443" t="s">
        <v>29</v>
      </c>
      <c r="H443" t="s">
        <v>57</v>
      </c>
      <c r="I443" t="s">
        <v>2139</v>
      </c>
      <c r="J443" t="s">
        <v>230</v>
      </c>
      <c r="K443" t="s">
        <v>2135</v>
      </c>
      <c r="L443" s="3">
        <v>2624.2349024999999</v>
      </c>
    </row>
    <row r="444" spans="1:12" x14ac:dyDescent="0.25">
      <c r="C444" t="s">
        <v>2377</v>
      </c>
      <c r="L444">
        <v>1446.1407019999999</v>
      </c>
    </row>
    <row r="445" spans="1:12" x14ac:dyDescent="0.25">
      <c r="D445" t="s">
        <v>255</v>
      </c>
      <c r="E445" t="s">
        <v>11102</v>
      </c>
      <c r="F445" t="s">
        <v>168</v>
      </c>
      <c r="G445" t="s">
        <v>29</v>
      </c>
      <c r="H445" t="s">
        <v>2146</v>
      </c>
      <c r="I445" t="s">
        <v>2141</v>
      </c>
      <c r="J445" t="s">
        <v>256</v>
      </c>
      <c r="K445" t="s">
        <v>2135</v>
      </c>
      <c r="L445">
        <v>1446.1407019999999</v>
      </c>
    </row>
    <row r="446" spans="1:12" x14ac:dyDescent="0.25">
      <c r="C446" t="s">
        <v>3322</v>
      </c>
      <c r="L446" s="3">
        <v>2886.6094969999999</v>
      </c>
    </row>
    <row r="447" spans="1:12" x14ac:dyDescent="0.25">
      <c r="D447" t="s">
        <v>2982</v>
      </c>
      <c r="E447" t="s">
        <v>11102</v>
      </c>
      <c r="F447" t="s">
        <v>168</v>
      </c>
      <c r="G447" t="s">
        <v>29</v>
      </c>
      <c r="H447" t="s">
        <v>57</v>
      </c>
      <c r="I447" t="s">
        <v>2365</v>
      </c>
      <c r="J447" t="s">
        <v>2983</v>
      </c>
      <c r="K447" t="s">
        <v>2135</v>
      </c>
      <c r="L447" s="3">
        <v>2886.6094969999999</v>
      </c>
    </row>
    <row r="448" spans="1:12" x14ac:dyDescent="0.25">
      <c r="C448" t="s">
        <v>4157</v>
      </c>
      <c r="L448" s="3">
        <v>2892.2814039999998</v>
      </c>
    </row>
    <row r="449" spans="1:12" x14ac:dyDescent="0.25">
      <c r="D449" t="s">
        <v>3594</v>
      </c>
      <c r="E449" t="s">
        <v>11102</v>
      </c>
      <c r="F449" t="s">
        <v>168</v>
      </c>
      <c r="G449" t="s">
        <v>29</v>
      </c>
      <c r="H449" t="s">
        <v>2146</v>
      </c>
      <c r="I449" t="s">
        <v>3223</v>
      </c>
      <c r="J449" t="s">
        <v>4158</v>
      </c>
      <c r="K449" t="s">
        <v>2135</v>
      </c>
      <c r="L449">
        <v>1446.1407019999999</v>
      </c>
    </row>
    <row r="450" spans="1:12" x14ac:dyDescent="0.25">
      <c r="D450" t="s">
        <v>3596</v>
      </c>
      <c r="E450" t="s">
        <v>11102</v>
      </c>
      <c r="F450" t="s">
        <v>168</v>
      </c>
      <c r="G450" t="s">
        <v>29</v>
      </c>
      <c r="H450" t="s">
        <v>2146</v>
      </c>
      <c r="I450" t="s">
        <v>3223</v>
      </c>
      <c r="J450" t="s">
        <v>4159</v>
      </c>
      <c r="K450" t="s">
        <v>2135</v>
      </c>
      <c r="L450">
        <v>1446.1407019999999</v>
      </c>
    </row>
    <row r="451" spans="1:12" x14ac:dyDescent="0.25">
      <c r="C451" t="s">
        <v>6730</v>
      </c>
      <c r="L451" s="3">
        <v>2950.6433712000003</v>
      </c>
    </row>
    <row r="452" spans="1:12" x14ac:dyDescent="0.25">
      <c r="D452" t="s">
        <v>6731</v>
      </c>
      <c r="E452" t="s">
        <v>11102</v>
      </c>
      <c r="F452" t="s">
        <v>168</v>
      </c>
      <c r="G452" t="s">
        <v>61</v>
      </c>
      <c r="H452" t="s">
        <v>63</v>
      </c>
      <c r="I452" t="s">
        <v>2137</v>
      </c>
      <c r="J452" t="s">
        <v>6732</v>
      </c>
      <c r="K452" t="s">
        <v>2135</v>
      </c>
      <c r="L452" s="3">
        <v>2950.6433712000003</v>
      </c>
    </row>
    <row r="453" spans="1:12" x14ac:dyDescent="0.25">
      <c r="C453" t="s">
        <v>11103</v>
      </c>
      <c r="L453" s="3">
        <v>2713.0295845000001</v>
      </c>
    </row>
    <row r="454" spans="1:12" x14ac:dyDescent="0.25">
      <c r="D454" t="s">
        <v>11104</v>
      </c>
      <c r="E454" t="s">
        <v>11102</v>
      </c>
      <c r="F454" t="s">
        <v>168</v>
      </c>
      <c r="G454" t="s">
        <v>29</v>
      </c>
      <c r="H454" t="s">
        <v>188</v>
      </c>
      <c r="I454" t="s">
        <v>2167</v>
      </c>
      <c r="J454" t="s">
        <v>526</v>
      </c>
      <c r="K454" t="s">
        <v>2135</v>
      </c>
      <c r="L454" s="3">
        <v>2713.0295845000001</v>
      </c>
    </row>
    <row r="455" spans="1:12" x14ac:dyDescent="0.25">
      <c r="C455" t="s">
        <v>11105</v>
      </c>
      <c r="L455" s="3">
        <v>2713.0295845000001</v>
      </c>
    </row>
    <row r="456" spans="1:12" x14ac:dyDescent="0.25">
      <c r="D456" t="s">
        <v>11106</v>
      </c>
      <c r="E456" t="s">
        <v>11102</v>
      </c>
      <c r="F456" t="s">
        <v>168</v>
      </c>
      <c r="G456" t="s">
        <v>29</v>
      </c>
      <c r="H456" t="s">
        <v>188</v>
      </c>
      <c r="I456" t="s">
        <v>2134</v>
      </c>
      <c r="J456" t="s">
        <v>527</v>
      </c>
      <c r="K456" t="s">
        <v>2135</v>
      </c>
      <c r="L456" s="3">
        <v>2713.0295845000001</v>
      </c>
    </row>
    <row r="457" spans="1:12" x14ac:dyDescent="0.25">
      <c r="C457" t="s">
        <v>11107</v>
      </c>
      <c r="L457" s="3">
        <v>2512.0680520000001</v>
      </c>
    </row>
    <row r="458" spans="1:12" x14ac:dyDescent="0.25">
      <c r="D458" t="s">
        <v>11108</v>
      </c>
      <c r="E458" t="s">
        <v>11102</v>
      </c>
      <c r="F458" t="s">
        <v>168</v>
      </c>
      <c r="G458" t="s">
        <v>29</v>
      </c>
      <c r="H458" t="s">
        <v>188</v>
      </c>
      <c r="I458" t="s">
        <v>2137</v>
      </c>
      <c r="J458" t="s">
        <v>525</v>
      </c>
      <c r="K458" t="s">
        <v>2135</v>
      </c>
      <c r="L458" s="3">
        <v>2512.0680520000001</v>
      </c>
    </row>
    <row r="459" spans="1:12" x14ac:dyDescent="0.25">
      <c r="A459" t="s">
        <v>355</v>
      </c>
      <c r="L459" s="3">
        <v>7405.7502949999998</v>
      </c>
    </row>
    <row r="460" spans="1:12" x14ac:dyDescent="0.25">
      <c r="C460" t="s">
        <v>4160</v>
      </c>
      <c r="L460">
        <v>1481.1500589999998</v>
      </c>
    </row>
    <row r="461" spans="1:12" x14ac:dyDescent="0.25">
      <c r="D461" t="s">
        <v>3773</v>
      </c>
      <c r="E461" t="s">
        <v>11102</v>
      </c>
      <c r="F461" t="s">
        <v>355</v>
      </c>
      <c r="G461" t="s">
        <v>29</v>
      </c>
      <c r="H461" t="s">
        <v>2133</v>
      </c>
      <c r="I461" t="s">
        <v>2156</v>
      </c>
      <c r="J461" t="s">
        <v>4161</v>
      </c>
      <c r="K461" t="s">
        <v>2135</v>
      </c>
      <c r="L461">
        <v>1481.1500589999998</v>
      </c>
    </row>
    <row r="462" spans="1:12" x14ac:dyDescent="0.25">
      <c r="C462" t="s">
        <v>4162</v>
      </c>
      <c r="L462">
        <v>1481.1500589999998</v>
      </c>
    </row>
    <row r="463" spans="1:12" x14ac:dyDescent="0.25">
      <c r="D463" t="s">
        <v>3775</v>
      </c>
      <c r="E463" t="s">
        <v>11102</v>
      </c>
      <c r="F463" t="s">
        <v>355</v>
      </c>
      <c r="G463" t="s">
        <v>29</v>
      </c>
      <c r="H463" t="s">
        <v>2133</v>
      </c>
      <c r="I463" t="s">
        <v>2141</v>
      </c>
      <c r="J463" t="s">
        <v>4163</v>
      </c>
      <c r="K463" t="s">
        <v>2135</v>
      </c>
      <c r="L463">
        <v>1481.1500589999998</v>
      </c>
    </row>
    <row r="464" spans="1:12" x14ac:dyDescent="0.25">
      <c r="C464" t="s">
        <v>4164</v>
      </c>
      <c r="L464">
        <v>1481.1500589999998</v>
      </c>
    </row>
    <row r="465" spans="1:12" x14ac:dyDescent="0.25">
      <c r="D465" t="s">
        <v>3777</v>
      </c>
      <c r="E465" t="s">
        <v>11102</v>
      </c>
      <c r="F465" t="s">
        <v>355</v>
      </c>
      <c r="G465" t="s">
        <v>29</v>
      </c>
      <c r="H465" t="s">
        <v>2133</v>
      </c>
      <c r="I465" t="s">
        <v>2141</v>
      </c>
      <c r="J465" t="s">
        <v>4165</v>
      </c>
      <c r="K465" t="s">
        <v>2135</v>
      </c>
      <c r="L465">
        <v>1481.1500589999998</v>
      </c>
    </row>
    <row r="466" spans="1:12" x14ac:dyDescent="0.25">
      <c r="C466" t="s">
        <v>4166</v>
      </c>
      <c r="L466">
        <v>1481.1500589999998</v>
      </c>
    </row>
    <row r="467" spans="1:12" x14ac:dyDescent="0.25">
      <c r="D467" t="s">
        <v>3778</v>
      </c>
      <c r="E467" t="s">
        <v>11102</v>
      </c>
      <c r="F467" t="s">
        <v>355</v>
      </c>
      <c r="G467" t="s">
        <v>29</v>
      </c>
      <c r="H467" t="s">
        <v>2133</v>
      </c>
      <c r="I467" t="s">
        <v>2141</v>
      </c>
      <c r="J467" t="s">
        <v>4167</v>
      </c>
      <c r="K467" t="s">
        <v>2135</v>
      </c>
      <c r="L467">
        <v>1481.1500589999998</v>
      </c>
    </row>
    <row r="468" spans="1:12" x14ac:dyDescent="0.25">
      <c r="C468" t="s">
        <v>4168</v>
      </c>
      <c r="L468">
        <v>1481.1500589999998</v>
      </c>
    </row>
    <row r="469" spans="1:12" x14ac:dyDescent="0.25">
      <c r="D469" t="s">
        <v>3779</v>
      </c>
      <c r="E469" t="s">
        <v>11102</v>
      </c>
      <c r="F469" t="s">
        <v>355</v>
      </c>
      <c r="G469" t="s">
        <v>29</v>
      </c>
      <c r="H469" t="s">
        <v>2133</v>
      </c>
      <c r="I469" t="s">
        <v>2141</v>
      </c>
      <c r="J469" t="s">
        <v>4169</v>
      </c>
      <c r="K469" t="s">
        <v>2135</v>
      </c>
      <c r="L469">
        <v>1481.1500589999998</v>
      </c>
    </row>
    <row r="470" spans="1:12" x14ac:dyDescent="0.25">
      <c r="A470" t="s">
        <v>459</v>
      </c>
      <c r="L470" s="3">
        <v>2487.1703361</v>
      </c>
    </row>
    <row r="471" spans="1:12" x14ac:dyDescent="0.25">
      <c r="C471" t="s">
        <v>3323</v>
      </c>
      <c r="L471" s="3">
        <v>2487.1703361</v>
      </c>
    </row>
    <row r="472" spans="1:12" x14ac:dyDescent="0.25">
      <c r="D472" t="s">
        <v>3110</v>
      </c>
      <c r="E472" t="s">
        <v>11102</v>
      </c>
      <c r="F472" t="s">
        <v>459</v>
      </c>
      <c r="G472" t="s">
        <v>61</v>
      </c>
      <c r="H472" t="s">
        <v>2133</v>
      </c>
      <c r="I472" t="s">
        <v>2137</v>
      </c>
      <c r="J472" t="s">
        <v>3111</v>
      </c>
      <c r="K472" t="s">
        <v>2135</v>
      </c>
      <c r="L472" s="3">
        <v>2487.1703361</v>
      </c>
    </row>
    <row r="473" spans="1:12" x14ac:dyDescent="0.25">
      <c r="A473" t="s">
        <v>519</v>
      </c>
      <c r="L473" s="3">
        <v>8200.2671158999983</v>
      </c>
    </row>
    <row r="474" spans="1:12" x14ac:dyDescent="0.25">
      <c r="C474" t="s">
        <v>4170</v>
      </c>
      <c r="L474" s="3">
        <v>2530.9418114999999</v>
      </c>
    </row>
    <row r="475" spans="1:12" x14ac:dyDescent="0.25">
      <c r="D475" t="s">
        <v>3692</v>
      </c>
      <c r="E475" t="s">
        <v>11109</v>
      </c>
      <c r="F475" t="s">
        <v>519</v>
      </c>
      <c r="G475" t="s">
        <v>29</v>
      </c>
      <c r="H475" t="s">
        <v>57</v>
      </c>
      <c r="I475" t="s">
        <v>2152</v>
      </c>
      <c r="J475" t="s">
        <v>4171</v>
      </c>
      <c r="K475" t="s">
        <v>2135</v>
      </c>
      <c r="L475" s="3">
        <v>2530.9418114999999</v>
      </c>
    </row>
    <row r="476" spans="1:12" x14ac:dyDescent="0.25">
      <c r="C476" t="s">
        <v>4172</v>
      </c>
      <c r="L476">
        <v>1390.2039639999998</v>
      </c>
    </row>
    <row r="477" spans="1:12" x14ac:dyDescent="0.25">
      <c r="D477" t="s">
        <v>3693</v>
      </c>
      <c r="E477" t="s">
        <v>11109</v>
      </c>
      <c r="F477" t="s">
        <v>519</v>
      </c>
      <c r="G477" t="s">
        <v>29</v>
      </c>
      <c r="H477" t="s">
        <v>2146</v>
      </c>
      <c r="I477" t="s">
        <v>2156</v>
      </c>
      <c r="J477" t="s">
        <v>4173</v>
      </c>
      <c r="K477" t="s">
        <v>2135</v>
      </c>
      <c r="L477">
        <v>1390.2039639999998</v>
      </c>
    </row>
    <row r="478" spans="1:12" x14ac:dyDescent="0.25">
      <c r="C478" t="s">
        <v>4174</v>
      </c>
      <c r="L478">
        <v>1390.2039639999998</v>
      </c>
    </row>
    <row r="479" spans="1:12" x14ac:dyDescent="0.25">
      <c r="D479" t="s">
        <v>3694</v>
      </c>
      <c r="E479" t="s">
        <v>11109</v>
      </c>
      <c r="F479" t="s">
        <v>519</v>
      </c>
      <c r="G479" t="s">
        <v>29</v>
      </c>
      <c r="H479" t="s">
        <v>2146</v>
      </c>
      <c r="I479" t="s">
        <v>2156</v>
      </c>
      <c r="J479" t="s">
        <v>4175</v>
      </c>
      <c r="K479" t="s">
        <v>2135</v>
      </c>
      <c r="L479">
        <v>1390.2039639999998</v>
      </c>
    </row>
    <row r="480" spans="1:12" x14ac:dyDescent="0.25">
      <c r="C480" t="s">
        <v>4537</v>
      </c>
      <c r="L480" s="3">
        <v>2888.9173763999997</v>
      </c>
    </row>
    <row r="481" spans="1:12" x14ac:dyDescent="0.25">
      <c r="D481" t="s">
        <v>4538</v>
      </c>
      <c r="E481" t="s">
        <v>11109</v>
      </c>
      <c r="F481" t="s">
        <v>519</v>
      </c>
      <c r="G481" t="s">
        <v>29</v>
      </c>
      <c r="H481" t="s">
        <v>110</v>
      </c>
      <c r="I481" t="s">
        <v>2152</v>
      </c>
      <c r="J481" t="s">
        <v>4539</v>
      </c>
      <c r="K481" t="s">
        <v>2135</v>
      </c>
      <c r="L481" s="3">
        <v>2888.9173763999997</v>
      </c>
    </row>
    <row r="482" spans="1:12" x14ac:dyDescent="0.25">
      <c r="A482" t="s">
        <v>91</v>
      </c>
      <c r="L482" s="3">
        <v>10652.4672116</v>
      </c>
    </row>
    <row r="483" spans="1:12" x14ac:dyDescent="0.25">
      <c r="C483" t="s">
        <v>2378</v>
      </c>
      <c r="L483">
        <v>1933.7682376</v>
      </c>
    </row>
    <row r="484" spans="1:12" x14ac:dyDescent="0.25">
      <c r="D484" t="s">
        <v>130</v>
      </c>
      <c r="E484" t="s">
        <v>11109</v>
      </c>
      <c r="F484" t="s">
        <v>91</v>
      </c>
      <c r="G484" t="s">
        <v>61</v>
      </c>
      <c r="H484" t="s">
        <v>2133</v>
      </c>
      <c r="I484" t="s">
        <v>2141</v>
      </c>
      <c r="J484" t="s">
        <v>132</v>
      </c>
      <c r="K484" t="s">
        <v>2135</v>
      </c>
      <c r="L484">
        <v>1933.7682376</v>
      </c>
    </row>
    <row r="485" spans="1:12" x14ac:dyDescent="0.25">
      <c r="C485" t="s">
        <v>5328</v>
      </c>
      <c r="L485" s="3">
        <v>2029.7994905999999</v>
      </c>
    </row>
    <row r="486" spans="1:12" x14ac:dyDescent="0.25">
      <c r="D486" t="s">
        <v>5329</v>
      </c>
      <c r="E486" t="s">
        <v>11109</v>
      </c>
      <c r="F486" t="s">
        <v>91</v>
      </c>
      <c r="G486" t="s">
        <v>61</v>
      </c>
      <c r="H486" t="s">
        <v>2146</v>
      </c>
      <c r="I486" t="s">
        <v>2141</v>
      </c>
      <c r="J486" t="s">
        <v>5330</v>
      </c>
      <c r="K486" t="s">
        <v>2135</v>
      </c>
      <c r="L486" s="3">
        <v>2029.7994905999999</v>
      </c>
    </row>
    <row r="487" spans="1:12" x14ac:dyDescent="0.25">
      <c r="C487" t="s">
        <v>5331</v>
      </c>
      <c r="L487" s="3">
        <v>2537.2200257999998</v>
      </c>
    </row>
    <row r="488" spans="1:12" x14ac:dyDescent="0.25">
      <c r="D488" t="s">
        <v>5332</v>
      </c>
      <c r="E488" t="s">
        <v>11109</v>
      </c>
      <c r="F488" t="s">
        <v>91</v>
      </c>
      <c r="G488" t="s">
        <v>61</v>
      </c>
      <c r="H488" t="s">
        <v>2146</v>
      </c>
      <c r="I488" t="s">
        <v>2137</v>
      </c>
      <c r="J488" t="s">
        <v>5333</v>
      </c>
      <c r="K488" t="s">
        <v>2135</v>
      </c>
      <c r="L488" s="3">
        <v>2537.2200257999998</v>
      </c>
    </row>
    <row r="489" spans="1:12" x14ac:dyDescent="0.25">
      <c r="C489" t="s">
        <v>5334</v>
      </c>
      <c r="L489" s="3">
        <v>2029.7994905999999</v>
      </c>
    </row>
    <row r="490" spans="1:12" x14ac:dyDescent="0.25">
      <c r="D490" t="s">
        <v>5335</v>
      </c>
      <c r="E490" t="s">
        <v>11109</v>
      </c>
      <c r="F490" t="s">
        <v>91</v>
      </c>
      <c r="G490" t="s">
        <v>61</v>
      </c>
      <c r="H490" t="s">
        <v>2146</v>
      </c>
      <c r="I490" t="s">
        <v>2141</v>
      </c>
      <c r="J490" t="s">
        <v>5336</v>
      </c>
      <c r="K490" t="s">
        <v>2135</v>
      </c>
      <c r="L490" s="3">
        <v>2029.7994905999999</v>
      </c>
    </row>
    <row r="491" spans="1:12" x14ac:dyDescent="0.25">
      <c r="C491" t="s">
        <v>10075</v>
      </c>
      <c r="L491" s="3">
        <v>2121.8799670000003</v>
      </c>
    </row>
    <row r="492" spans="1:12" x14ac:dyDescent="0.25">
      <c r="D492" t="s">
        <v>10076</v>
      </c>
      <c r="E492" t="s">
        <v>11109</v>
      </c>
      <c r="F492" t="s">
        <v>91</v>
      </c>
      <c r="G492" t="s">
        <v>29</v>
      </c>
      <c r="H492" t="s">
        <v>2146</v>
      </c>
      <c r="I492" t="s">
        <v>2134</v>
      </c>
      <c r="J492" t="s">
        <v>10077</v>
      </c>
      <c r="K492" t="s">
        <v>2135</v>
      </c>
      <c r="L492" s="3">
        <v>2121.8799670000003</v>
      </c>
    </row>
    <row r="493" spans="1:12" x14ac:dyDescent="0.25">
      <c r="A493" t="s">
        <v>195</v>
      </c>
      <c r="L493" s="3">
        <v>6350.5800099999997</v>
      </c>
    </row>
    <row r="494" spans="1:12" x14ac:dyDescent="0.25">
      <c r="C494" t="s">
        <v>2379</v>
      </c>
      <c r="L494">
        <v>1706.3247668999998</v>
      </c>
    </row>
    <row r="495" spans="1:12" x14ac:dyDescent="0.25">
      <c r="D495" t="s">
        <v>905</v>
      </c>
      <c r="E495" t="s">
        <v>11109</v>
      </c>
      <c r="F495" t="s">
        <v>195</v>
      </c>
      <c r="G495" t="s">
        <v>29</v>
      </c>
      <c r="H495" t="s">
        <v>63</v>
      </c>
      <c r="I495" t="s">
        <v>2167</v>
      </c>
      <c r="J495" t="s">
        <v>903</v>
      </c>
      <c r="K495" t="s">
        <v>18</v>
      </c>
      <c r="L495">
        <v>1706.3247668999998</v>
      </c>
    </row>
    <row r="496" spans="1:12" x14ac:dyDescent="0.25">
      <c r="C496" t="s">
        <v>2380</v>
      </c>
      <c r="L496">
        <v>1706.3247668999998</v>
      </c>
    </row>
    <row r="497" spans="1:12" x14ac:dyDescent="0.25">
      <c r="D497" t="s">
        <v>928</v>
      </c>
      <c r="E497" t="s">
        <v>11109</v>
      </c>
      <c r="F497" t="s">
        <v>195</v>
      </c>
      <c r="G497" t="s">
        <v>29</v>
      </c>
      <c r="H497" t="s">
        <v>63</v>
      </c>
      <c r="I497" t="s">
        <v>2167</v>
      </c>
      <c r="J497" t="s">
        <v>929</v>
      </c>
      <c r="K497" t="s">
        <v>18</v>
      </c>
      <c r="L497">
        <v>1706.3247668999998</v>
      </c>
    </row>
    <row r="498" spans="1:12" x14ac:dyDescent="0.25">
      <c r="C498" t="s">
        <v>2381</v>
      </c>
      <c r="L498">
        <v>1231.6057092999999</v>
      </c>
    </row>
    <row r="499" spans="1:12" x14ac:dyDescent="0.25">
      <c r="D499" t="s">
        <v>934</v>
      </c>
      <c r="E499" t="s">
        <v>11109</v>
      </c>
      <c r="F499" t="s">
        <v>195</v>
      </c>
      <c r="G499" t="s">
        <v>29</v>
      </c>
      <c r="H499" t="s">
        <v>17</v>
      </c>
      <c r="I499" t="s">
        <v>2141</v>
      </c>
      <c r="J499" t="s">
        <v>935</v>
      </c>
      <c r="K499" t="s">
        <v>18</v>
      </c>
      <c r="L499">
        <v>1231.6057092999999</v>
      </c>
    </row>
    <row r="500" spans="1:12" x14ac:dyDescent="0.25">
      <c r="C500" t="s">
        <v>2382</v>
      </c>
      <c r="L500">
        <v>1706.3247668999998</v>
      </c>
    </row>
    <row r="501" spans="1:12" x14ac:dyDescent="0.25">
      <c r="D501" t="s">
        <v>937</v>
      </c>
      <c r="E501" t="s">
        <v>11109</v>
      </c>
      <c r="F501" t="s">
        <v>195</v>
      </c>
      <c r="G501" t="s">
        <v>29</v>
      </c>
      <c r="H501" t="s">
        <v>63</v>
      </c>
      <c r="I501" t="s">
        <v>2167</v>
      </c>
      <c r="J501" t="s">
        <v>938</v>
      </c>
      <c r="K501" t="s">
        <v>18</v>
      </c>
      <c r="L501">
        <v>1706.3247668999998</v>
      </c>
    </row>
    <row r="502" spans="1:12" x14ac:dyDescent="0.25">
      <c r="A502" t="s">
        <v>53</v>
      </c>
      <c r="L502" s="3">
        <v>7097.8635364000002</v>
      </c>
    </row>
    <row r="503" spans="1:12" x14ac:dyDescent="0.25">
      <c r="C503" t="s">
        <v>3324</v>
      </c>
      <c r="L503">
        <v>1910.4156273999999</v>
      </c>
    </row>
    <row r="504" spans="1:12" x14ac:dyDescent="0.25">
      <c r="D504" t="s">
        <v>2934</v>
      </c>
      <c r="E504" t="s">
        <v>11109</v>
      </c>
      <c r="F504" t="s">
        <v>53</v>
      </c>
      <c r="G504" t="s">
        <v>61</v>
      </c>
      <c r="H504" t="s">
        <v>2164</v>
      </c>
      <c r="I504" t="s">
        <v>2141</v>
      </c>
      <c r="J504" t="s">
        <v>2935</v>
      </c>
      <c r="K504" t="s">
        <v>2135</v>
      </c>
      <c r="L504">
        <v>1910.4156273999999</v>
      </c>
    </row>
    <row r="505" spans="1:12" x14ac:dyDescent="0.25">
      <c r="C505" t="s">
        <v>4540</v>
      </c>
      <c r="L505" s="3">
        <v>2574.850195</v>
      </c>
    </row>
    <row r="506" spans="1:12" x14ac:dyDescent="0.25">
      <c r="D506" t="s">
        <v>4541</v>
      </c>
      <c r="E506" t="s">
        <v>11109</v>
      </c>
      <c r="F506" t="s">
        <v>53</v>
      </c>
      <c r="G506" t="s">
        <v>29</v>
      </c>
      <c r="H506" t="s">
        <v>57</v>
      </c>
      <c r="I506" t="s">
        <v>2162</v>
      </c>
      <c r="J506" t="s">
        <v>4542</v>
      </c>
      <c r="K506" t="s">
        <v>2135</v>
      </c>
      <c r="L506" s="3">
        <v>2574.850195</v>
      </c>
    </row>
    <row r="507" spans="1:12" x14ac:dyDescent="0.25">
      <c r="C507" t="s">
        <v>4543</v>
      </c>
      <c r="L507">
        <v>1406.8285189999999</v>
      </c>
    </row>
    <row r="508" spans="1:12" x14ac:dyDescent="0.25">
      <c r="D508" t="s">
        <v>4544</v>
      </c>
      <c r="E508" t="s">
        <v>11109</v>
      </c>
      <c r="F508" t="s">
        <v>53</v>
      </c>
      <c r="G508" t="s">
        <v>29</v>
      </c>
      <c r="H508" t="s">
        <v>2146</v>
      </c>
      <c r="I508" t="s">
        <v>2156</v>
      </c>
      <c r="J508" t="s">
        <v>4545</v>
      </c>
      <c r="K508" t="s">
        <v>2135</v>
      </c>
      <c r="L508">
        <v>1406.8285189999999</v>
      </c>
    </row>
    <row r="509" spans="1:12" x14ac:dyDescent="0.25">
      <c r="C509" t="s">
        <v>13551</v>
      </c>
      <c r="L509">
        <v>1205.7691950000001</v>
      </c>
    </row>
    <row r="510" spans="1:12" x14ac:dyDescent="0.25">
      <c r="D510" t="s">
        <v>13552</v>
      </c>
      <c r="E510" t="s">
        <v>2327</v>
      </c>
      <c r="F510" t="s">
        <v>53</v>
      </c>
      <c r="G510" t="s">
        <v>21</v>
      </c>
      <c r="H510" t="s">
        <v>2146</v>
      </c>
      <c r="I510" t="s">
        <v>2141</v>
      </c>
      <c r="J510" t="s">
        <v>13553</v>
      </c>
      <c r="K510" t="s">
        <v>2135</v>
      </c>
      <c r="L510">
        <v>1205.7691950000001</v>
      </c>
    </row>
    <row r="511" spans="1:12" x14ac:dyDescent="0.25">
      <c r="A511" t="s">
        <v>523</v>
      </c>
      <c r="L511" s="3">
        <v>2391.0021750000001</v>
      </c>
    </row>
    <row r="512" spans="1:12" x14ac:dyDescent="0.25">
      <c r="C512" t="s">
        <v>4176</v>
      </c>
      <c r="L512" s="3">
        <v>2391.0021750000001</v>
      </c>
    </row>
    <row r="513" spans="1:12" x14ac:dyDescent="0.25">
      <c r="D513" t="s">
        <v>3602</v>
      </c>
      <c r="E513" t="s">
        <v>11109</v>
      </c>
      <c r="F513" t="s">
        <v>523</v>
      </c>
      <c r="G513" t="s">
        <v>29</v>
      </c>
      <c r="H513" t="s">
        <v>57</v>
      </c>
      <c r="I513" t="s">
        <v>2139</v>
      </c>
      <c r="J513" t="s">
        <v>4177</v>
      </c>
      <c r="K513" t="s">
        <v>2135</v>
      </c>
      <c r="L513" s="3">
        <v>2391.0021750000001</v>
      </c>
    </row>
    <row r="514" spans="1:12" x14ac:dyDescent="0.25">
      <c r="A514" t="s">
        <v>520</v>
      </c>
      <c r="L514" s="3">
        <v>2398.238746</v>
      </c>
    </row>
    <row r="515" spans="1:12" x14ac:dyDescent="0.25">
      <c r="C515" t="s">
        <v>6733</v>
      </c>
      <c r="L515" s="3">
        <v>2398.238746</v>
      </c>
    </row>
    <row r="516" spans="1:12" x14ac:dyDescent="0.25">
      <c r="D516" t="s">
        <v>6734</v>
      </c>
      <c r="E516" t="s">
        <v>11110</v>
      </c>
      <c r="F516" t="s">
        <v>520</v>
      </c>
      <c r="G516" t="s">
        <v>29</v>
      </c>
      <c r="H516" t="s">
        <v>48</v>
      </c>
      <c r="I516" t="s">
        <v>2167</v>
      </c>
      <c r="J516" t="s">
        <v>6735</v>
      </c>
      <c r="K516" t="s">
        <v>2135</v>
      </c>
      <c r="L516" s="3">
        <v>2398.238746</v>
      </c>
    </row>
    <row r="517" spans="1:12" x14ac:dyDescent="0.25">
      <c r="A517" t="s">
        <v>131</v>
      </c>
      <c r="L517" s="3">
        <v>10636.0969145</v>
      </c>
    </row>
    <row r="518" spans="1:12" x14ac:dyDescent="0.25">
      <c r="C518" t="s">
        <v>6736</v>
      </c>
      <c r="L518" s="3">
        <v>3525.9116491</v>
      </c>
    </row>
    <row r="519" spans="1:12" x14ac:dyDescent="0.25">
      <c r="D519" t="s">
        <v>6737</v>
      </c>
      <c r="E519" t="s">
        <v>11110</v>
      </c>
      <c r="F519" t="s">
        <v>131</v>
      </c>
      <c r="G519" t="s">
        <v>61</v>
      </c>
      <c r="H519" t="s">
        <v>57</v>
      </c>
      <c r="I519" t="s">
        <v>2139</v>
      </c>
      <c r="J519" t="s">
        <v>6738</v>
      </c>
      <c r="K519" t="s">
        <v>2135</v>
      </c>
      <c r="L519" s="3">
        <v>3525.9116491</v>
      </c>
    </row>
    <row r="520" spans="1:12" x14ac:dyDescent="0.25">
      <c r="C520" t="s">
        <v>6739</v>
      </c>
      <c r="L520" s="3">
        <v>2594.2520285999999</v>
      </c>
    </row>
    <row r="521" spans="1:12" x14ac:dyDescent="0.25">
      <c r="D521" t="s">
        <v>6740</v>
      </c>
      <c r="E521" t="s">
        <v>11110</v>
      </c>
      <c r="F521" t="s">
        <v>131</v>
      </c>
      <c r="G521" t="s">
        <v>61</v>
      </c>
      <c r="H521" t="s">
        <v>2146</v>
      </c>
      <c r="I521" t="s">
        <v>2167</v>
      </c>
      <c r="J521" t="s">
        <v>6741</v>
      </c>
      <c r="K521" t="s">
        <v>2135</v>
      </c>
      <c r="L521" s="3">
        <v>2594.2520285999999</v>
      </c>
    </row>
    <row r="522" spans="1:12" x14ac:dyDescent="0.25">
      <c r="C522" t="s">
        <v>6742</v>
      </c>
      <c r="L522" s="3">
        <v>2594.2520285999999</v>
      </c>
    </row>
    <row r="523" spans="1:12" x14ac:dyDescent="0.25">
      <c r="D523" t="s">
        <v>6743</v>
      </c>
      <c r="E523" t="s">
        <v>11110</v>
      </c>
      <c r="F523" t="s">
        <v>131</v>
      </c>
      <c r="G523" t="s">
        <v>61</v>
      </c>
      <c r="H523" t="s">
        <v>2146</v>
      </c>
      <c r="I523" t="s">
        <v>2167</v>
      </c>
      <c r="J523" t="s">
        <v>6744</v>
      </c>
      <c r="K523" t="s">
        <v>2135</v>
      </c>
      <c r="L523" s="3">
        <v>2594.2520285999999</v>
      </c>
    </row>
    <row r="524" spans="1:12" x14ac:dyDescent="0.25">
      <c r="C524" t="s">
        <v>6745</v>
      </c>
      <c r="L524">
        <v>1921.6812081999999</v>
      </c>
    </row>
    <row r="525" spans="1:12" x14ac:dyDescent="0.25">
      <c r="D525" t="s">
        <v>6746</v>
      </c>
      <c r="E525" t="s">
        <v>11110</v>
      </c>
      <c r="F525" t="s">
        <v>131</v>
      </c>
      <c r="G525" t="s">
        <v>61</v>
      </c>
      <c r="H525" t="s">
        <v>2146</v>
      </c>
      <c r="I525" t="s">
        <v>2156</v>
      </c>
      <c r="J525" t="s">
        <v>6747</v>
      </c>
      <c r="K525" t="s">
        <v>2135</v>
      </c>
      <c r="L525">
        <v>1921.6812081999999</v>
      </c>
    </row>
    <row r="526" spans="1:12" x14ac:dyDescent="0.25">
      <c r="A526" t="s">
        <v>250</v>
      </c>
      <c r="L526" s="3">
        <v>4160.6958338999993</v>
      </c>
    </row>
    <row r="527" spans="1:12" x14ac:dyDescent="0.25">
      <c r="C527" t="s">
        <v>4546</v>
      </c>
      <c r="L527">
        <v>1230.9994019999999</v>
      </c>
    </row>
    <row r="528" spans="1:12" x14ac:dyDescent="0.25">
      <c r="D528" t="s">
        <v>4547</v>
      </c>
      <c r="E528" t="s">
        <v>11110</v>
      </c>
      <c r="F528" t="s">
        <v>250</v>
      </c>
      <c r="G528" t="s">
        <v>29</v>
      </c>
      <c r="H528" t="s">
        <v>2146</v>
      </c>
      <c r="I528" t="s">
        <v>2156</v>
      </c>
      <c r="J528" t="s">
        <v>4548</v>
      </c>
      <c r="K528" t="s">
        <v>2135</v>
      </c>
      <c r="L528">
        <v>1230.9994019999999</v>
      </c>
    </row>
    <row r="529" spans="1:12" x14ac:dyDescent="0.25">
      <c r="C529" t="s">
        <v>5337</v>
      </c>
      <c r="L529">
        <v>1723.3991627999999</v>
      </c>
    </row>
    <row r="530" spans="1:12" x14ac:dyDescent="0.25">
      <c r="D530" t="s">
        <v>5338</v>
      </c>
      <c r="E530" t="s">
        <v>11110</v>
      </c>
      <c r="F530" t="s">
        <v>250</v>
      </c>
      <c r="G530" t="s">
        <v>61</v>
      </c>
      <c r="H530" t="s">
        <v>2146</v>
      </c>
      <c r="I530" t="s">
        <v>2141</v>
      </c>
      <c r="J530" t="s">
        <v>5339</v>
      </c>
      <c r="K530" t="s">
        <v>2135</v>
      </c>
      <c r="L530">
        <v>1723.3991627999999</v>
      </c>
    </row>
    <row r="531" spans="1:12" x14ac:dyDescent="0.25">
      <c r="C531" t="s">
        <v>5340</v>
      </c>
      <c r="L531">
        <v>1206.2972691</v>
      </c>
    </row>
    <row r="532" spans="1:12" x14ac:dyDescent="0.25">
      <c r="D532" t="s">
        <v>5341</v>
      </c>
      <c r="E532" t="s">
        <v>11110</v>
      </c>
      <c r="F532" t="s">
        <v>250</v>
      </c>
      <c r="G532" t="s">
        <v>61</v>
      </c>
      <c r="H532" t="s">
        <v>2146</v>
      </c>
      <c r="I532" t="s">
        <v>2144</v>
      </c>
      <c r="J532" t="s">
        <v>5342</v>
      </c>
      <c r="K532" t="s">
        <v>2135</v>
      </c>
      <c r="L532">
        <v>1206.2972691</v>
      </c>
    </row>
    <row r="533" spans="1:12" x14ac:dyDescent="0.25">
      <c r="A533" t="s">
        <v>213</v>
      </c>
      <c r="L533" s="3">
        <v>11245.7291255</v>
      </c>
    </row>
    <row r="534" spans="1:12" x14ac:dyDescent="0.25">
      <c r="C534" t="s">
        <v>2383</v>
      </c>
      <c r="L534">
        <v>1424.3331974999999</v>
      </c>
    </row>
    <row r="535" spans="1:12" x14ac:dyDescent="0.25">
      <c r="D535" t="s">
        <v>1170</v>
      </c>
      <c r="E535" t="s">
        <v>2327</v>
      </c>
      <c r="F535" t="s">
        <v>213</v>
      </c>
      <c r="G535" t="s">
        <v>29</v>
      </c>
      <c r="H535" t="s">
        <v>17</v>
      </c>
      <c r="I535" t="s">
        <v>2134</v>
      </c>
      <c r="J535" t="s">
        <v>1171</v>
      </c>
      <c r="K535" t="s">
        <v>18</v>
      </c>
      <c r="L535">
        <v>1424.3331974999999</v>
      </c>
    </row>
    <row r="536" spans="1:12" x14ac:dyDescent="0.25">
      <c r="C536" t="s">
        <v>2384</v>
      </c>
      <c r="L536">
        <v>1424.3331974999999</v>
      </c>
    </row>
    <row r="537" spans="1:12" x14ac:dyDescent="0.25">
      <c r="D537" t="s">
        <v>1172</v>
      </c>
      <c r="E537" t="s">
        <v>2327</v>
      </c>
      <c r="F537" t="s">
        <v>213</v>
      </c>
      <c r="G537" t="s">
        <v>29</v>
      </c>
      <c r="H537" t="s">
        <v>17</v>
      </c>
      <c r="I537" t="s">
        <v>2134</v>
      </c>
      <c r="J537" t="s">
        <v>1173</v>
      </c>
      <c r="K537" t="s">
        <v>18</v>
      </c>
      <c r="L537">
        <v>1424.3331974999999</v>
      </c>
    </row>
    <row r="538" spans="1:12" x14ac:dyDescent="0.25">
      <c r="C538" t="s">
        <v>2385</v>
      </c>
      <c r="L538">
        <v>1424.3331974999999</v>
      </c>
    </row>
    <row r="539" spans="1:12" x14ac:dyDescent="0.25">
      <c r="D539" t="s">
        <v>1174</v>
      </c>
      <c r="E539" t="s">
        <v>2327</v>
      </c>
      <c r="F539" t="s">
        <v>213</v>
      </c>
      <c r="G539" t="s">
        <v>29</v>
      </c>
      <c r="H539" t="s">
        <v>17</v>
      </c>
      <c r="I539" t="s">
        <v>2134</v>
      </c>
      <c r="J539" t="s">
        <v>1175</v>
      </c>
      <c r="K539" t="s">
        <v>18</v>
      </c>
      <c r="L539">
        <v>1424.3331974999999</v>
      </c>
    </row>
    <row r="540" spans="1:12" x14ac:dyDescent="0.25">
      <c r="C540" t="s">
        <v>2386</v>
      </c>
      <c r="L540">
        <v>1424.3331974999999</v>
      </c>
    </row>
    <row r="541" spans="1:12" x14ac:dyDescent="0.25">
      <c r="D541" t="s">
        <v>1179</v>
      </c>
      <c r="E541" t="s">
        <v>2327</v>
      </c>
      <c r="F541" t="s">
        <v>213</v>
      </c>
      <c r="G541" t="s">
        <v>29</v>
      </c>
      <c r="H541" t="s">
        <v>17</v>
      </c>
      <c r="I541" t="s">
        <v>2134</v>
      </c>
      <c r="J541" t="s">
        <v>1180</v>
      </c>
      <c r="K541" t="s">
        <v>18</v>
      </c>
      <c r="L541">
        <v>1424.3331974999999</v>
      </c>
    </row>
    <row r="542" spans="1:12" x14ac:dyDescent="0.25">
      <c r="C542" t="s">
        <v>2387</v>
      </c>
      <c r="L542">
        <v>1424.3331974999999</v>
      </c>
    </row>
    <row r="543" spans="1:12" x14ac:dyDescent="0.25">
      <c r="D543" t="s">
        <v>1364</v>
      </c>
      <c r="E543" t="s">
        <v>2327</v>
      </c>
      <c r="F543" t="s">
        <v>213</v>
      </c>
      <c r="G543" t="s">
        <v>29</v>
      </c>
      <c r="H543" t="s">
        <v>17</v>
      </c>
      <c r="I543" t="s">
        <v>2134</v>
      </c>
      <c r="J543" t="s">
        <v>1365</v>
      </c>
      <c r="K543" t="s">
        <v>18</v>
      </c>
      <c r="L543">
        <v>1424.3331974999999</v>
      </c>
    </row>
    <row r="544" spans="1:12" x14ac:dyDescent="0.25">
      <c r="C544" t="s">
        <v>3325</v>
      </c>
      <c r="L544">
        <v>1142.9870519999999</v>
      </c>
    </row>
    <row r="545" spans="3:12" x14ac:dyDescent="0.25">
      <c r="D545" t="s">
        <v>3107</v>
      </c>
      <c r="E545" t="s">
        <v>2327</v>
      </c>
      <c r="F545" t="s">
        <v>213</v>
      </c>
      <c r="G545" t="s">
        <v>29</v>
      </c>
      <c r="H545" t="s">
        <v>2146</v>
      </c>
      <c r="I545" t="s">
        <v>2156</v>
      </c>
      <c r="J545" t="s">
        <v>3108</v>
      </c>
      <c r="K545" t="s">
        <v>2135</v>
      </c>
      <c r="L545">
        <v>1142.9870519999999</v>
      </c>
    </row>
    <row r="546" spans="3:12" x14ac:dyDescent="0.25">
      <c r="C546" t="s">
        <v>6158</v>
      </c>
      <c r="L546">
        <v>1712.524748</v>
      </c>
    </row>
    <row r="547" spans="3:12" x14ac:dyDescent="0.25">
      <c r="D547" t="s">
        <v>6159</v>
      </c>
      <c r="E547" t="s">
        <v>2327</v>
      </c>
      <c r="F547" t="s">
        <v>213</v>
      </c>
      <c r="G547" t="s">
        <v>29</v>
      </c>
      <c r="H547" t="s">
        <v>63</v>
      </c>
      <c r="I547" t="s">
        <v>2167</v>
      </c>
      <c r="J547" t="s">
        <v>6160</v>
      </c>
      <c r="K547" t="s">
        <v>2135</v>
      </c>
      <c r="L547">
        <v>1712.524748</v>
      </c>
    </row>
    <row r="548" spans="3:12" x14ac:dyDescent="0.25">
      <c r="C548" t="s">
        <v>6161</v>
      </c>
      <c r="L548">
        <v>1268.551338</v>
      </c>
    </row>
    <row r="549" spans="3:12" x14ac:dyDescent="0.25">
      <c r="D549" t="s">
        <v>6162</v>
      </c>
      <c r="E549" t="s">
        <v>2327</v>
      </c>
      <c r="F549" t="s">
        <v>213</v>
      </c>
      <c r="G549" t="s">
        <v>29</v>
      </c>
      <c r="H549" t="s">
        <v>63</v>
      </c>
      <c r="I549" t="s">
        <v>2141</v>
      </c>
      <c r="J549" t="s">
        <v>6163</v>
      </c>
      <c r="K549" t="s">
        <v>2135</v>
      </c>
      <c r="L549">
        <v>1268.551338</v>
      </c>
    </row>
    <row r="550" spans="3:12" x14ac:dyDescent="0.25">
      <c r="L550" t="e">
        <v>#VALUE!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0C8D-A5AE-41ED-87FD-194FA58A0F41}">
  <sheetPr>
    <tabColor rgb="FF00B0F0"/>
  </sheetPr>
  <dimension ref="A1:L1671"/>
  <sheetViews>
    <sheetView workbookViewId="0">
      <selection activeCell="L8" sqref="L8"/>
    </sheetView>
  </sheetViews>
  <sheetFormatPr defaultRowHeight="15.75" x14ac:dyDescent="0.25"/>
  <sheetData>
    <row r="1" spans="1:12" x14ac:dyDescent="0.25">
      <c r="A1" t="s">
        <v>2124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6" spans="1:12" x14ac:dyDescent="0.25">
      <c r="A6" t="s">
        <v>1482</v>
      </c>
      <c r="L6">
        <v>991.41022699999996</v>
      </c>
    </row>
    <row r="7" spans="1:12" x14ac:dyDescent="0.25">
      <c r="C7" t="s">
        <v>2388</v>
      </c>
      <c r="L7">
        <v>991.41022699999996</v>
      </c>
    </row>
    <row r="8" spans="1:12" x14ac:dyDescent="0.25">
      <c r="D8" t="s">
        <v>1994</v>
      </c>
      <c r="E8" t="s">
        <v>10920</v>
      </c>
      <c r="F8" t="s">
        <v>1482</v>
      </c>
      <c r="G8" t="s">
        <v>29</v>
      </c>
      <c r="H8" t="s">
        <v>188</v>
      </c>
      <c r="I8" t="s">
        <v>2156</v>
      </c>
      <c r="J8" t="s">
        <v>13429</v>
      </c>
      <c r="K8" t="s">
        <v>2135</v>
      </c>
      <c r="L8">
        <v>991.41022699999996</v>
      </c>
    </row>
    <row r="9" spans="1:12" x14ac:dyDescent="0.25">
      <c r="A9" t="s">
        <v>1492</v>
      </c>
      <c r="L9">
        <v>753.58129900000006</v>
      </c>
    </row>
    <row r="10" spans="1:12" x14ac:dyDescent="0.25">
      <c r="C10" t="s">
        <v>2390</v>
      </c>
      <c r="L10">
        <v>753.58129900000006</v>
      </c>
    </row>
    <row r="11" spans="1:12" x14ac:dyDescent="0.25">
      <c r="D11" t="s">
        <v>1491</v>
      </c>
      <c r="E11" t="s">
        <v>10920</v>
      </c>
      <c r="F11" t="s">
        <v>1492</v>
      </c>
      <c r="G11" t="s">
        <v>29</v>
      </c>
      <c r="H11" t="s">
        <v>17</v>
      </c>
      <c r="I11" t="s">
        <v>2156</v>
      </c>
      <c r="J11" t="s">
        <v>13430</v>
      </c>
      <c r="K11" t="s">
        <v>18</v>
      </c>
      <c r="L11">
        <v>753.58129900000006</v>
      </c>
    </row>
    <row r="12" spans="1:12" x14ac:dyDescent="0.25">
      <c r="A12" t="s">
        <v>1869</v>
      </c>
      <c r="L12" s="3">
        <v>3260.4468431999999</v>
      </c>
    </row>
    <row r="13" spans="1:12" x14ac:dyDescent="0.25">
      <c r="C13" t="s">
        <v>9393</v>
      </c>
      <c r="L13">
        <v>942.02551949999997</v>
      </c>
    </row>
    <row r="14" spans="1:12" x14ac:dyDescent="0.25">
      <c r="D14" t="s">
        <v>9394</v>
      </c>
      <c r="E14" t="s">
        <v>10920</v>
      </c>
      <c r="F14" t="s">
        <v>1869</v>
      </c>
      <c r="G14" t="s">
        <v>21</v>
      </c>
      <c r="H14" t="s">
        <v>2146</v>
      </c>
      <c r="I14" t="s">
        <v>2137</v>
      </c>
      <c r="J14" t="s">
        <v>13431</v>
      </c>
      <c r="K14" t="s">
        <v>2135</v>
      </c>
      <c r="L14">
        <v>942.02551949999997</v>
      </c>
    </row>
    <row r="15" spans="1:12" x14ac:dyDescent="0.25">
      <c r="C15" t="s">
        <v>11295</v>
      </c>
      <c r="L15">
        <v>550.13586239999995</v>
      </c>
    </row>
    <row r="16" spans="1:12" x14ac:dyDescent="0.25">
      <c r="D16" t="s">
        <v>11296</v>
      </c>
      <c r="E16" t="s">
        <v>2389</v>
      </c>
      <c r="F16" t="s">
        <v>1869</v>
      </c>
      <c r="G16" t="s">
        <v>21</v>
      </c>
      <c r="H16" t="s">
        <v>2133</v>
      </c>
      <c r="I16" t="s">
        <v>2246</v>
      </c>
      <c r="J16" t="s">
        <v>13432</v>
      </c>
      <c r="K16" t="s">
        <v>2135</v>
      </c>
      <c r="L16">
        <v>550.13586239999995</v>
      </c>
    </row>
    <row r="17" spans="1:12" x14ac:dyDescent="0.25">
      <c r="C17" t="s">
        <v>13433</v>
      </c>
      <c r="L17">
        <v>982.39385070000003</v>
      </c>
    </row>
    <row r="18" spans="1:12" x14ac:dyDescent="0.25">
      <c r="D18" t="s">
        <v>13434</v>
      </c>
      <c r="E18" t="s">
        <v>2389</v>
      </c>
      <c r="F18" t="s">
        <v>1869</v>
      </c>
      <c r="G18" t="s">
        <v>21</v>
      </c>
      <c r="H18" t="s">
        <v>63</v>
      </c>
      <c r="I18" t="s">
        <v>2137</v>
      </c>
      <c r="J18" t="s">
        <v>13435</v>
      </c>
      <c r="K18" t="s">
        <v>2135</v>
      </c>
      <c r="L18">
        <v>982.39385070000003</v>
      </c>
    </row>
    <row r="19" spans="1:12" x14ac:dyDescent="0.25">
      <c r="C19" t="s">
        <v>13436</v>
      </c>
      <c r="L19">
        <v>785.89161059999992</v>
      </c>
    </row>
    <row r="20" spans="1:12" x14ac:dyDescent="0.25">
      <c r="D20" t="s">
        <v>13437</v>
      </c>
      <c r="E20" t="s">
        <v>2389</v>
      </c>
      <c r="F20" t="s">
        <v>1869</v>
      </c>
      <c r="G20" t="s">
        <v>21</v>
      </c>
      <c r="H20" t="s">
        <v>2133</v>
      </c>
      <c r="I20" t="s">
        <v>2141</v>
      </c>
      <c r="J20" t="s">
        <v>13438</v>
      </c>
      <c r="K20" t="s">
        <v>2135</v>
      </c>
      <c r="L20">
        <v>785.89161059999992</v>
      </c>
    </row>
    <row r="21" spans="1:12" x14ac:dyDescent="0.25">
      <c r="A21" t="s">
        <v>3113</v>
      </c>
      <c r="L21" s="3">
        <v>5148.2921924000002</v>
      </c>
    </row>
    <row r="22" spans="1:12" x14ac:dyDescent="0.25">
      <c r="C22" t="s">
        <v>6950</v>
      </c>
      <c r="L22">
        <v>707.30636119999997</v>
      </c>
    </row>
    <row r="23" spans="1:12" x14ac:dyDescent="0.25">
      <c r="D23" t="s">
        <v>6951</v>
      </c>
      <c r="E23" t="s">
        <v>10920</v>
      </c>
      <c r="F23" t="s">
        <v>3113</v>
      </c>
      <c r="G23" t="s">
        <v>19</v>
      </c>
      <c r="H23" t="s">
        <v>2133</v>
      </c>
      <c r="I23" t="s">
        <v>2167</v>
      </c>
      <c r="J23" t="s">
        <v>13439</v>
      </c>
      <c r="K23" t="s">
        <v>2135</v>
      </c>
      <c r="L23">
        <v>707.30636119999997</v>
      </c>
    </row>
    <row r="24" spans="1:12" x14ac:dyDescent="0.25">
      <c r="C24" t="s">
        <v>6952</v>
      </c>
      <c r="L24">
        <v>654.92923380000002</v>
      </c>
    </row>
    <row r="25" spans="1:12" x14ac:dyDescent="0.25">
      <c r="D25" t="s">
        <v>6953</v>
      </c>
      <c r="E25" t="s">
        <v>10920</v>
      </c>
      <c r="F25" t="s">
        <v>3113</v>
      </c>
      <c r="G25" t="s">
        <v>19</v>
      </c>
      <c r="H25" t="s">
        <v>63</v>
      </c>
      <c r="I25" t="s">
        <v>2137</v>
      </c>
      <c r="J25" t="s">
        <v>13440</v>
      </c>
      <c r="K25" t="s">
        <v>2135</v>
      </c>
      <c r="L25">
        <v>654.92923380000002</v>
      </c>
    </row>
    <row r="26" spans="1:12" x14ac:dyDescent="0.25">
      <c r="C26" t="s">
        <v>6954</v>
      </c>
      <c r="L26">
        <v>654.92923380000002</v>
      </c>
    </row>
    <row r="27" spans="1:12" x14ac:dyDescent="0.25">
      <c r="D27" t="s">
        <v>6955</v>
      </c>
      <c r="E27" t="s">
        <v>10920</v>
      </c>
      <c r="F27" t="s">
        <v>3113</v>
      </c>
      <c r="G27" t="s">
        <v>19</v>
      </c>
      <c r="H27" t="s">
        <v>63</v>
      </c>
      <c r="I27" t="s">
        <v>2137</v>
      </c>
      <c r="J27" t="s">
        <v>13441</v>
      </c>
      <c r="K27" t="s">
        <v>2135</v>
      </c>
      <c r="L27">
        <v>654.92923380000002</v>
      </c>
    </row>
    <row r="28" spans="1:12" x14ac:dyDescent="0.25">
      <c r="C28" t="s">
        <v>6956</v>
      </c>
      <c r="L28">
        <v>502.41361039999998</v>
      </c>
    </row>
    <row r="29" spans="1:12" x14ac:dyDescent="0.25">
      <c r="D29" t="s">
        <v>6957</v>
      </c>
      <c r="E29" t="s">
        <v>10920</v>
      </c>
      <c r="F29" t="s">
        <v>3113</v>
      </c>
      <c r="G29" t="s">
        <v>19</v>
      </c>
      <c r="H29" t="s">
        <v>2146</v>
      </c>
      <c r="I29" t="s">
        <v>2141</v>
      </c>
      <c r="J29" t="s">
        <v>13442</v>
      </c>
      <c r="K29" t="s">
        <v>2135</v>
      </c>
      <c r="L29">
        <v>502.41361039999998</v>
      </c>
    </row>
    <row r="30" spans="1:12" x14ac:dyDescent="0.25">
      <c r="C30" t="s">
        <v>6958</v>
      </c>
      <c r="L30">
        <v>678.24272739999992</v>
      </c>
    </row>
    <row r="31" spans="1:12" x14ac:dyDescent="0.25">
      <c r="D31" t="s">
        <v>6959</v>
      </c>
      <c r="E31" t="s">
        <v>10920</v>
      </c>
      <c r="F31" t="s">
        <v>3113</v>
      </c>
      <c r="G31" t="s">
        <v>19</v>
      </c>
      <c r="H31" t="s">
        <v>2146</v>
      </c>
      <c r="I31" t="s">
        <v>2134</v>
      </c>
      <c r="J31" t="s">
        <v>13443</v>
      </c>
      <c r="K31" t="s">
        <v>2135</v>
      </c>
      <c r="L31">
        <v>678.24272739999992</v>
      </c>
    </row>
    <row r="32" spans="1:12" x14ac:dyDescent="0.25">
      <c r="C32" t="s">
        <v>13444</v>
      </c>
      <c r="L32">
        <v>351.69735059999999</v>
      </c>
    </row>
    <row r="33" spans="1:12" x14ac:dyDescent="0.25">
      <c r="D33" t="s">
        <v>13445</v>
      </c>
      <c r="E33" t="s">
        <v>2389</v>
      </c>
      <c r="F33" t="s">
        <v>3113</v>
      </c>
      <c r="G33" t="s">
        <v>19</v>
      </c>
      <c r="H33" t="s">
        <v>2146</v>
      </c>
      <c r="I33" t="s">
        <v>2144</v>
      </c>
      <c r="J33" t="s">
        <v>13446</v>
      </c>
      <c r="K33" t="s">
        <v>2135</v>
      </c>
      <c r="L33">
        <v>351.69735059999999</v>
      </c>
    </row>
    <row r="34" spans="1:12" x14ac:dyDescent="0.25">
      <c r="C34" t="s">
        <v>13447</v>
      </c>
      <c r="L34">
        <v>1598.7736752000001</v>
      </c>
    </row>
    <row r="35" spans="1:12" x14ac:dyDescent="0.25">
      <c r="D35" t="s">
        <v>13448</v>
      </c>
      <c r="E35" t="s">
        <v>2389</v>
      </c>
      <c r="F35" t="s">
        <v>3113</v>
      </c>
      <c r="G35" t="s">
        <v>21</v>
      </c>
      <c r="H35" t="s">
        <v>110</v>
      </c>
      <c r="I35" t="s">
        <v>2297</v>
      </c>
      <c r="J35" t="s">
        <v>13449</v>
      </c>
      <c r="K35" t="s">
        <v>2135</v>
      </c>
      <c r="L35">
        <v>1598.7736752000001</v>
      </c>
    </row>
    <row r="36" spans="1:12" x14ac:dyDescent="0.25">
      <c r="A36" t="s">
        <v>364</v>
      </c>
      <c r="L36">
        <v>785.89161059999992</v>
      </c>
    </row>
    <row r="37" spans="1:12" x14ac:dyDescent="0.25">
      <c r="C37" t="s">
        <v>6407</v>
      </c>
      <c r="L37">
        <v>785.89161059999992</v>
      </c>
    </row>
    <row r="38" spans="1:12" x14ac:dyDescent="0.25">
      <c r="D38" t="s">
        <v>6408</v>
      </c>
      <c r="E38" t="s">
        <v>10920</v>
      </c>
      <c r="F38" t="s">
        <v>364</v>
      </c>
      <c r="G38" t="s">
        <v>21</v>
      </c>
      <c r="H38" t="s">
        <v>63</v>
      </c>
      <c r="I38" t="s">
        <v>2141</v>
      </c>
      <c r="J38" t="s">
        <v>13450</v>
      </c>
      <c r="K38" t="s">
        <v>2135</v>
      </c>
      <c r="L38">
        <v>785.89161059999992</v>
      </c>
    </row>
    <row r="39" spans="1:12" x14ac:dyDescent="0.25">
      <c r="A39" t="s">
        <v>27</v>
      </c>
      <c r="L39">
        <v>1507.3972976</v>
      </c>
    </row>
    <row r="40" spans="1:12" x14ac:dyDescent="0.25">
      <c r="C40" t="s">
        <v>5877</v>
      </c>
      <c r="L40">
        <v>1507.3972976</v>
      </c>
    </row>
    <row r="41" spans="1:12" x14ac:dyDescent="0.25">
      <c r="D41" t="s">
        <v>5878</v>
      </c>
      <c r="E41" t="s">
        <v>10921</v>
      </c>
      <c r="F41" t="s">
        <v>27</v>
      </c>
      <c r="G41" t="s">
        <v>106</v>
      </c>
      <c r="H41" t="s">
        <v>2164</v>
      </c>
      <c r="I41" t="s">
        <v>2141</v>
      </c>
      <c r="J41" t="s">
        <v>13451</v>
      </c>
      <c r="K41" t="s">
        <v>2135</v>
      </c>
      <c r="L41">
        <v>1507.3972976</v>
      </c>
    </row>
    <row r="42" spans="1:12" x14ac:dyDescent="0.25">
      <c r="A42" t="s">
        <v>2076</v>
      </c>
      <c r="L42" s="3">
        <v>2514.7670973999998</v>
      </c>
    </row>
    <row r="43" spans="1:12" x14ac:dyDescent="0.25">
      <c r="C43" t="s">
        <v>10922</v>
      </c>
      <c r="L43">
        <v>982.39385070000003</v>
      </c>
    </row>
    <row r="44" spans="1:12" x14ac:dyDescent="0.25">
      <c r="D44" t="s">
        <v>10923</v>
      </c>
      <c r="E44" t="s">
        <v>10921</v>
      </c>
      <c r="F44" t="s">
        <v>2076</v>
      </c>
      <c r="G44" t="s">
        <v>21</v>
      </c>
      <c r="H44" t="s">
        <v>63</v>
      </c>
      <c r="I44" t="s">
        <v>2137</v>
      </c>
      <c r="J44" t="s">
        <v>13452</v>
      </c>
      <c r="K44" t="s">
        <v>2135</v>
      </c>
      <c r="L44">
        <v>982.39385070000003</v>
      </c>
    </row>
    <row r="45" spans="1:12" x14ac:dyDescent="0.25">
      <c r="C45" t="s">
        <v>10924</v>
      </c>
      <c r="L45">
        <v>502.41361039999998</v>
      </c>
    </row>
    <row r="46" spans="1:12" x14ac:dyDescent="0.25">
      <c r="D46" t="s">
        <v>10925</v>
      </c>
      <c r="E46" t="s">
        <v>2389</v>
      </c>
      <c r="F46" t="s">
        <v>2076</v>
      </c>
      <c r="G46" t="s">
        <v>19</v>
      </c>
      <c r="H46" t="s">
        <v>2146</v>
      </c>
      <c r="I46" t="s">
        <v>2141</v>
      </c>
      <c r="J46" t="s">
        <v>13453</v>
      </c>
      <c r="K46" t="s">
        <v>2135</v>
      </c>
      <c r="L46">
        <v>502.41361039999998</v>
      </c>
    </row>
    <row r="47" spans="1:12" x14ac:dyDescent="0.25">
      <c r="C47" t="s">
        <v>10926</v>
      </c>
      <c r="L47">
        <v>502.41361039999998</v>
      </c>
    </row>
    <row r="48" spans="1:12" x14ac:dyDescent="0.25">
      <c r="D48" t="s">
        <v>10927</v>
      </c>
      <c r="E48" t="s">
        <v>2389</v>
      </c>
      <c r="F48" t="s">
        <v>2076</v>
      </c>
      <c r="G48" t="s">
        <v>19</v>
      </c>
      <c r="H48" t="s">
        <v>2146</v>
      </c>
      <c r="I48" t="s">
        <v>2156</v>
      </c>
      <c r="J48" t="s">
        <v>13454</v>
      </c>
      <c r="K48" t="s">
        <v>2135</v>
      </c>
      <c r="L48">
        <v>502.41361039999998</v>
      </c>
    </row>
    <row r="49" spans="1:12" x14ac:dyDescent="0.25">
      <c r="C49" t="s">
        <v>13455</v>
      </c>
      <c r="L49">
        <v>527.54602590000002</v>
      </c>
    </row>
    <row r="50" spans="1:12" x14ac:dyDescent="0.25">
      <c r="D50" t="s">
        <v>13456</v>
      </c>
      <c r="E50" t="s">
        <v>2389</v>
      </c>
      <c r="F50" t="s">
        <v>2076</v>
      </c>
      <c r="G50" t="s">
        <v>21</v>
      </c>
      <c r="H50" t="s">
        <v>2146</v>
      </c>
      <c r="I50" t="s">
        <v>2144</v>
      </c>
      <c r="J50" t="s">
        <v>13457</v>
      </c>
      <c r="K50" t="s">
        <v>2135</v>
      </c>
      <c r="L50">
        <v>527.54602590000002</v>
      </c>
    </row>
    <row r="51" spans="1:12" x14ac:dyDescent="0.25">
      <c r="A51" t="s">
        <v>193</v>
      </c>
      <c r="L51" s="3">
        <v>4190.3657750000002</v>
      </c>
    </row>
    <row r="52" spans="1:12" x14ac:dyDescent="0.25">
      <c r="C52" t="s">
        <v>5879</v>
      </c>
      <c r="L52">
        <v>1485.4137684</v>
      </c>
    </row>
    <row r="53" spans="1:12" x14ac:dyDescent="0.25">
      <c r="D53" t="s">
        <v>5880</v>
      </c>
      <c r="E53" t="s">
        <v>10921</v>
      </c>
      <c r="F53" t="s">
        <v>193</v>
      </c>
      <c r="G53" t="s">
        <v>61</v>
      </c>
      <c r="H53" t="s">
        <v>63</v>
      </c>
      <c r="I53" t="s">
        <v>2134</v>
      </c>
      <c r="J53" t="s">
        <v>5881</v>
      </c>
      <c r="K53" t="s">
        <v>2135</v>
      </c>
      <c r="L53">
        <v>1485.4137684</v>
      </c>
    </row>
    <row r="54" spans="1:12" x14ac:dyDescent="0.25">
      <c r="C54" t="s">
        <v>6673</v>
      </c>
      <c r="L54">
        <v>1722.5385976</v>
      </c>
    </row>
    <row r="55" spans="1:12" x14ac:dyDescent="0.25">
      <c r="D55" t="s">
        <v>6674</v>
      </c>
      <c r="E55" t="s">
        <v>10921</v>
      </c>
      <c r="F55" t="s">
        <v>193</v>
      </c>
      <c r="G55" t="s">
        <v>36</v>
      </c>
      <c r="H55" t="s">
        <v>57</v>
      </c>
      <c r="I55" t="s">
        <v>2139</v>
      </c>
      <c r="J55" t="s">
        <v>6675</v>
      </c>
      <c r="K55" t="s">
        <v>2135</v>
      </c>
      <c r="L55">
        <v>1722.5385976</v>
      </c>
    </row>
    <row r="56" spans="1:12" x14ac:dyDescent="0.25">
      <c r="C56" t="s">
        <v>6960</v>
      </c>
      <c r="L56">
        <v>982.413409</v>
      </c>
    </row>
    <row r="57" spans="1:12" x14ac:dyDescent="0.25">
      <c r="D57" t="s">
        <v>6961</v>
      </c>
      <c r="E57" t="s">
        <v>10921</v>
      </c>
      <c r="F57" t="s">
        <v>193</v>
      </c>
      <c r="G57" t="s">
        <v>29</v>
      </c>
      <c r="H57" t="s">
        <v>2133</v>
      </c>
      <c r="I57" t="s">
        <v>2141</v>
      </c>
      <c r="J57" t="s">
        <v>6962</v>
      </c>
      <c r="K57" t="s">
        <v>2135</v>
      </c>
      <c r="L57">
        <v>982.413409</v>
      </c>
    </row>
    <row r="58" spans="1:12" x14ac:dyDescent="0.25">
      <c r="A58" t="s">
        <v>22</v>
      </c>
      <c r="L58">
        <v>991.41022699999996</v>
      </c>
    </row>
    <row r="59" spans="1:12" x14ac:dyDescent="0.25">
      <c r="C59" t="s">
        <v>2391</v>
      </c>
      <c r="L59">
        <v>991.41022699999996</v>
      </c>
    </row>
    <row r="60" spans="1:12" x14ac:dyDescent="0.25">
      <c r="D60" t="s">
        <v>2088</v>
      </c>
      <c r="E60" t="s">
        <v>10921</v>
      </c>
      <c r="F60" t="s">
        <v>22</v>
      </c>
      <c r="G60" t="s">
        <v>29</v>
      </c>
      <c r="H60" t="s">
        <v>188</v>
      </c>
      <c r="I60" t="s">
        <v>2156</v>
      </c>
      <c r="J60" t="s">
        <v>2089</v>
      </c>
      <c r="K60" t="s">
        <v>2135</v>
      </c>
      <c r="L60">
        <v>991.41022699999996</v>
      </c>
    </row>
    <row r="61" spans="1:12" x14ac:dyDescent="0.25">
      <c r="A61" t="s">
        <v>825</v>
      </c>
      <c r="L61" s="3">
        <v>3487.6751725999998</v>
      </c>
    </row>
    <row r="62" spans="1:12" x14ac:dyDescent="0.25">
      <c r="C62" t="s">
        <v>2392</v>
      </c>
      <c r="L62">
        <v>753.58129900000006</v>
      </c>
    </row>
    <row r="63" spans="1:12" x14ac:dyDescent="0.25">
      <c r="D63" t="s">
        <v>1368</v>
      </c>
      <c r="E63" t="s">
        <v>10921</v>
      </c>
      <c r="F63" t="s">
        <v>825</v>
      </c>
      <c r="G63" t="s">
        <v>29</v>
      </c>
      <c r="H63" t="s">
        <v>17</v>
      </c>
      <c r="I63" t="s">
        <v>2141</v>
      </c>
      <c r="J63" t="s">
        <v>1369</v>
      </c>
      <c r="K63" t="s">
        <v>18</v>
      </c>
      <c r="L63">
        <v>753.58129900000006</v>
      </c>
    </row>
    <row r="64" spans="1:12" x14ac:dyDescent="0.25">
      <c r="C64" t="s">
        <v>2393</v>
      </c>
      <c r="L64">
        <v>753.58129900000006</v>
      </c>
    </row>
    <row r="65" spans="1:12" x14ac:dyDescent="0.25">
      <c r="D65" t="s">
        <v>1427</v>
      </c>
      <c r="E65" t="s">
        <v>10921</v>
      </c>
      <c r="F65" t="s">
        <v>825</v>
      </c>
      <c r="G65" t="s">
        <v>29</v>
      </c>
      <c r="H65" t="s">
        <v>17</v>
      </c>
      <c r="I65" t="s">
        <v>2141</v>
      </c>
      <c r="J65" t="s">
        <v>1428</v>
      </c>
      <c r="K65" t="s">
        <v>18</v>
      </c>
      <c r="L65">
        <v>753.58129900000006</v>
      </c>
    </row>
    <row r="66" spans="1:12" x14ac:dyDescent="0.25">
      <c r="C66" t="s">
        <v>6409</v>
      </c>
      <c r="L66" s="3">
        <v>1980.5125745999999</v>
      </c>
    </row>
    <row r="67" spans="1:12" x14ac:dyDescent="0.25">
      <c r="D67" t="s">
        <v>6410</v>
      </c>
      <c r="E67" t="s">
        <v>10921</v>
      </c>
      <c r="F67" t="s">
        <v>825</v>
      </c>
      <c r="G67" t="s">
        <v>61</v>
      </c>
      <c r="H67" t="s">
        <v>48</v>
      </c>
      <c r="I67" t="s">
        <v>2134</v>
      </c>
      <c r="J67" t="s">
        <v>6411</v>
      </c>
      <c r="K67" t="s">
        <v>2135</v>
      </c>
      <c r="L67" s="3">
        <v>1980.5125745999999</v>
      </c>
    </row>
    <row r="68" spans="1:12" x14ac:dyDescent="0.25">
      <c r="A68" t="s">
        <v>248</v>
      </c>
      <c r="L68" s="3">
        <v>2842.2903891999999</v>
      </c>
    </row>
    <row r="69" spans="1:12" x14ac:dyDescent="0.25">
      <c r="C69" t="s">
        <v>2394</v>
      </c>
      <c r="L69" s="3">
        <v>2842.2903891999999</v>
      </c>
    </row>
    <row r="70" spans="1:12" x14ac:dyDescent="0.25">
      <c r="D70" t="s">
        <v>890</v>
      </c>
      <c r="E70" t="s">
        <v>10928</v>
      </c>
      <c r="F70" t="s">
        <v>248</v>
      </c>
      <c r="G70" t="s">
        <v>122</v>
      </c>
      <c r="H70" t="s">
        <v>57</v>
      </c>
      <c r="I70" t="s">
        <v>2139</v>
      </c>
      <c r="J70" t="s">
        <v>891</v>
      </c>
      <c r="K70" t="s">
        <v>2149</v>
      </c>
      <c r="L70" s="3">
        <v>2842.2903891999999</v>
      </c>
    </row>
    <row r="71" spans="1:12" x14ac:dyDescent="0.25">
      <c r="A71" t="s">
        <v>280</v>
      </c>
      <c r="L71" s="3">
        <v>6304.6375633000007</v>
      </c>
    </row>
    <row r="72" spans="1:12" x14ac:dyDescent="0.25">
      <c r="C72" t="s">
        <v>2395</v>
      </c>
      <c r="L72">
        <v>1087.3436885000001</v>
      </c>
    </row>
    <row r="73" spans="1:12" x14ac:dyDescent="0.25">
      <c r="D73" t="s">
        <v>972</v>
      </c>
      <c r="E73" t="s">
        <v>10928</v>
      </c>
      <c r="F73" t="s">
        <v>280</v>
      </c>
      <c r="G73" t="s">
        <v>29</v>
      </c>
      <c r="H73" t="s">
        <v>20</v>
      </c>
      <c r="I73" t="s">
        <v>2156</v>
      </c>
      <c r="J73" t="s">
        <v>973</v>
      </c>
      <c r="K73" t="s">
        <v>18</v>
      </c>
      <c r="L73">
        <v>1087.3436885000001</v>
      </c>
    </row>
    <row r="74" spans="1:12" x14ac:dyDescent="0.25">
      <c r="C74" t="s">
        <v>2396</v>
      </c>
      <c r="L74">
        <v>1087.3436885000001</v>
      </c>
    </row>
    <row r="75" spans="1:12" x14ac:dyDescent="0.25">
      <c r="D75" t="s">
        <v>975</v>
      </c>
      <c r="E75" t="s">
        <v>10928</v>
      </c>
      <c r="F75" t="s">
        <v>280</v>
      </c>
      <c r="G75" t="s">
        <v>29</v>
      </c>
      <c r="H75" t="s">
        <v>20</v>
      </c>
      <c r="I75" t="s">
        <v>2156</v>
      </c>
      <c r="J75" t="s">
        <v>976</v>
      </c>
      <c r="K75" t="s">
        <v>18</v>
      </c>
      <c r="L75">
        <v>1087.3436885000001</v>
      </c>
    </row>
    <row r="76" spans="1:12" x14ac:dyDescent="0.25">
      <c r="C76" t="s">
        <v>10929</v>
      </c>
      <c r="L76" s="3">
        <v>1998.2323943999997</v>
      </c>
    </row>
    <row r="77" spans="1:12" x14ac:dyDescent="0.25">
      <c r="D77" t="s">
        <v>10930</v>
      </c>
      <c r="E77" t="s">
        <v>2389</v>
      </c>
      <c r="F77" t="s">
        <v>280</v>
      </c>
      <c r="G77" t="s">
        <v>50</v>
      </c>
      <c r="H77" t="s">
        <v>48</v>
      </c>
      <c r="I77" t="s">
        <v>2141</v>
      </c>
      <c r="J77" t="s">
        <v>10931</v>
      </c>
      <c r="K77" t="s">
        <v>2135</v>
      </c>
      <c r="L77" s="3">
        <v>1998.2323943999997</v>
      </c>
    </row>
    <row r="78" spans="1:12" x14ac:dyDescent="0.25">
      <c r="C78" t="s">
        <v>11297</v>
      </c>
      <c r="L78" s="3">
        <v>2131.7177919000001</v>
      </c>
    </row>
    <row r="79" spans="1:12" x14ac:dyDescent="0.25">
      <c r="D79" t="s">
        <v>11298</v>
      </c>
      <c r="E79" t="s">
        <v>2389</v>
      </c>
      <c r="F79" t="s">
        <v>280</v>
      </c>
      <c r="G79" t="s">
        <v>21</v>
      </c>
      <c r="H79" t="s">
        <v>57</v>
      </c>
      <c r="I79" t="s">
        <v>2297</v>
      </c>
      <c r="J79" t="s">
        <v>11299</v>
      </c>
      <c r="K79" t="s">
        <v>2135</v>
      </c>
      <c r="L79" s="3">
        <v>2131.7177919000001</v>
      </c>
    </row>
    <row r="80" spans="1:12" x14ac:dyDescent="0.25">
      <c r="A80" t="s">
        <v>151</v>
      </c>
      <c r="L80">
        <v>1899.1891631999999</v>
      </c>
    </row>
    <row r="81" spans="1:12" x14ac:dyDescent="0.25">
      <c r="C81" t="s">
        <v>9991</v>
      </c>
      <c r="L81">
        <v>949.59458159999997</v>
      </c>
    </row>
    <row r="82" spans="1:12" x14ac:dyDescent="0.25">
      <c r="D82" t="s">
        <v>9992</v>
      </c>
      <c r="E82" t="s">
        <v>10928</v>
      </c>
      <c r="F82" t="s">
        <v>151</v>
      </c>
      <c r="G82" t="s">
        <v>19</v>
      </c>
      <c r="H82" t="s">
        <v>2146</v>
      </c>
      <c r="I82" t="s">
        <v>2167</v>
      </c>
      <c r="J82" t="s">
        <v>9993</v>
      </c>
      <c r="K82" t="s">
        <v>2135</v>
      </c>
      <c r="L82">
        <v>949.59458159999997</v>
      </c>
    </row>
    <row r="83" spans="1:12" x14ac:dyDescent="0.25">
      <c r="C83" t="s">
        <v>9686</v>
      </c>
      <c r="L83">
        <v>949.59458159999997</v>
      </c>
    </row>
    <row r="84" spans="1:12" x14ac:dyDescent="0.25">
      <c r="D84" t="s">
        <v>9687</v>
      </c>
      <c r="E84" t="s">
        <v>10928</v>
      </c>
      <c r="F84" t="s">
        <v>151</v>
      </c>
      <c r="G84" t="s">
        <v>19</v>
      </c>
      <c r="H84" t="s">
        <v>2146</v>
      </c>
      <c r="I84" t="s">
        <v>2167</v>
      </c>
      <c r="J84" t="s">
        <v>9688</v>
      </c>
      <c r="K84" t="s">
        <v>2135</v>
      </c>
      <c r="L84">
        <v>949.59458159999997</v>
      </c>
    </row>
    <row r="85" spans="1:12" x14ac:dyDescent="0.25">
      <c r="A85" t="s">
        <v>283</v>
      </c>
      <c r="L85" s="3">
        <v>34356.637854100001</v>
      </c>
    </row>
    <row r="86" spans="1:12" x14ac:dyDescent="0.25">
      <c r="C86" t="s">
        <v>2453</v>
      </c>
      <c r="L86" s="3">
        <v>1968.6993614</v>
      </c>
    </row>
    <row r="87" spans="1:12" x14ac:dyDescent="0.25">
      <c r="D87" t="s">
        <v>266</v>
      </c>
      <c r="E87" t="s">
        <v>10928</v>
      </c>
      <c r="F87" t="s">
        <v>283</v>
      </c>
      <c r="G87" t="s">
        <v>61</v>
      </c>
      <c r="H87" t="s">
        <v>48</v>
      </c>
      <c r="I87" t="s">
        <v>2141</v>
      </c>
      <c r="J87" t="s">
        <v>267</v>
      </c>
      <c r="K87" t="s">
        <v>2135</v>
      </c>
      <c r="L87" s="3">
        <v>1968.6993614</v>
      </c>
    </row>
    <row r="88" spans="1:12" x14ac:dyDescent="0.25">
      <c r="C88" t="s">
        <v>2397</v>
      </c>
      <c r="L88">
        <v>1087.3436885000001</v>
      </c>
    </row>
    <row r="89" spans="1:12" x14ac:dyDescent="0.25">
      <c r="D89" t="s">
        <v>884</v>
      </c>
      <c r="E89" t="s">
        <v>10928</v>
      </c>
      <c r="F89" t="s">
        <v>283</v>
      </c>
      <c r="G89" t="s">
        <v>29</v>
      </c>
      <c r="H89" t="s">
        <v>63</v>
      </c>
      <c r="I89" t="s">
        <v>2141</v>
      </c>
      <c r="J89" t="s">
        <v>885</v>
      </c>
      <c r="K89" t="s">
        <v>18</v>
      </c>
      <c r="L89">
        <v>1087.3436885000001</v>
      </c>
    </row>
    <row r="90" spans="1:12" x14ac:dyDescent="0.25">
      <c r="C90" t="s">
        <v>2398</v>
      </c>
      <c r="L90">
        <v>1087.3436885000001</v>
      </c>
    </row>
    <row r="91" spans="1:12" x14ac:dyDescent="0.25">
      <c r="D91" t="s">
        <v>888</v>
      </c>
      <c r="E91" t="s">
        <v>10928</v>
      </c>
      <c r="F91" t="s">
        <v>283</v>
      </c>
      <c r="G91" t="s">
        <v>29</v>
      </c>
      <c r="H91" t="s">
        <v>20</v>
      </c>
      <c r="I91" t="s">
        <v>2141</v>
      </c>
      <c r="J91" t="s">
        <v>889</v>
      </c>
      <c r="K91" t="s">
        <v>18</v>
      </c>
      <c r="L91">
        <v>1087.3436885000001</v>
      </c>
    </row>
    <row r="92" spans="1:12" x14ac:dyDescent="0.25">
      <c r="C92" t="s">
        <v>2399</v>
      </c>
      <c r="L92">
        <v>1087.3436885000001</v>
      </c>
    </row>
    <row r="93" spans="1:12" x14ac:dyDescent="0.25">
      <c r="D93" t="s">
        <v>898</v>
      </c>
      <c r="E93" t="s">
        <v>10928</v>
      </c>
      <c r="F93" t="s">
        <v>283</v>
      </c>
      <c r="G93" t="s">
        <v>29</v>
      </c>
      <c r="H93" t="s">
        <v>63</v>
      </c>
      <c r="I93" t="s">
        <v>2141</v>
      </c>
      <c r="J93" t="s">
        <v>899</v>
      </c>
      <c r="K93" t="s">
        <v>18</v>
      </c>
      <c r="L93">
        <v>1087.3436885000001</v>
      </c>
    </row>
    <row r="94" spans="1:12" x14ac:dyDescent="0.25">
      <c r="C94" t="s">
        <v>2400</v>
      </c>
      <c r="L94">
        <v>1087.3436885000001</v>
      </c>
    </row>
    <row r="95" spans="1:12" x14ac:dyDescent="0.25">
      <c r="D95" t="s">
        <v>907</v>
      </c>
      <c r="E95" t="s">
        <v>10928</v>
      </c>
      <c r="F95" t="s">
        <v>283</v>
      </c>
      <c r="G95" t="s">
        <v>29</v>
      </c>
      <c r="H95" t="s">
        <v>20</v>
      </c>
      <c r="I95" t="s">
        <v>2141</v>
      </c>
      <c r="J95" t="s">
        <v>908</v>
      </c>
      <c r="K95" t="s">
        <v>18</v>
      </c>
      <c r="L95">
        <v>1087.3436885000001</v>
      </c>
    </row>
    <row r="96" spans="1:12" x14ac:dyDescent="0.25">
      <c r="C96" t="s">
        <v>2401</v>
      </c>
      <c r="L96">
        <v>1087.3436885000001</v>
      </c>
    </row>
    <row r="97" spans="3:12" x14ac:dyDescent="0.25">
      <c r="D97" t="s">
        <v>910</v>
      </c>
      <c r="E97" t="s">
        <v>10928</v>
      </c>
      <c r="F97" t="s">
        <v>283</v>
      </c>
      <c r="G97" t="s">
        <v>29</v>
      </c>
      <c r="H97" t="s">
        <v>63</v>
      </c>
      <c r="I97" t="s">
        <v>2141</v>
      </c>
      <c r="J97" t="s">
        <v>911</v>
      </c>
      <c r="K97" t="s">
        <v>18</v>
      </c>
      <c r="L97">
        <v>1087.3436885000001</v>
      </c>
    </row>
    <row r="98" spans="3:12" x14ac:dyDescent="0.25">
      <c r="C98" t="s">
        <v>2402</v>
      </c>
      <c r="L98">
        <v>1087.3436885000001</v>
      </c>
    </row>
    <row r="99" spans="3:12" x14ac:dyDescent="0.25">
      <c r="D99" t="s">
        <v>923</v>
      </c>
      <c r="E99" t="s">
        <v>10928</v>
      </c>
      <c r="F99" t="s">
        <v>283</v>
      </c>
      <c r="G99" t="s">
        <v>29</v>
      </c>
      <c r="H99" t="s">
        <v>63</v>
      </c>
      <c r="I99" t="s">
        <v>2141</v>
      </c>
      <c r="J99" t="s">
        <v>901</v>
      </c>
      <c r="K99" t="s">
        <v>18</v>
      </c>
      <c r="L99">
        <v>1087.3436885000001</v>
      </c>
    </row>
    <row r="100" spans="3:12" x14ac:dyDescent="0.25">
      <c r="C100" t="s">
        <v>2403</v>
      </c>
      <c r="L100">
        <v>1467.9482065</v>
      </c>
    </row>
    <row r="101" spans="3:12" x14ac:dyDescent="0.25">
      <c r="D101" t="s">
        <v>925</v>
      </c>
      <c r="E101" t="s">
        <v>10928</v>
      </c>
      <c r="F101" t="s">
        <v>283</v>
      </c>
      <c r="G101" t="s">
        <v>29</v>
      </c>
      <c r="H101" t="s">
        <v>20</v>
      </c>
      <c r="I101" t="s">
        <v>2167</v>
      </c>
      <c r="J101" t="s">
        <v>926</v>
      </c>
      <c r="K101" t="s">
        <v>18</v>
      </c>
      <c r="L101">
        <v>1467.9482065</v>
      </c>
    </row>
    <row r="102" spans="3:12" x14ac:dyDescent="0.25">
      <c r="C102" t="s">
        <v>2404</v>
      </c>
      <c r="L102">
        <v>1055.0724935000001</v>
      </c>
    </row>
    <row r="103" spans="3:12" x14ac:dyDescent="0.25">
      <c r="D103" t="s">
        <v>941</v>
      </c>
      <c r="E103" t="s">
        <v>10928</v>
      </c>
      <c r="F103" t="s">
        <v>283</v>
      </c>
      <c r="G103" t="s">
        <v>29</v>
      </c>
      <c r="H103" t="s">
        <v>17</v>
      </c>
      <c r="I103" t="s">
        <v>2141</v>
      </c>
      <c r="J103" t="s">
        <v>942</v>
      </c>
      <c r="K103" t="s">
        <v>18</v>
      </c>
      <c r="L103">
        <v>1055.0724935000001</v>
      </c>
    </row>
    <row r="104" spans="3:12" x14ac:dyDescent="0.25">
      <c r="C104" t="s">
        <v>2405</v>
      </c>
      <c r="L104">
        <v>1055.0724935000001</v>
      </c>
    </row>
    <row r="105" spans="3:12" x14ac:dyDescent="0.25">
      <c r="D105" t="s">
        <v>944</v>
      </c>
      <c r="E105" t="s">
        <v>10928</v>
      </c>
      <c r="F105" t="s">
        <v>283</v>
      </c>
      <c r="G105" t="s">
        <v>29</v>
      </c>
      <c r="H105" t="s">
        <v>17</v>
      </c>
      <c r="I105" t="s">
        <v>2156</v>
      </c>
      <c r="J105" t="s">
        <v>945</v>
      </c>
      <c r="K105" t="s">
        <v>18</v>
      </c>
      <c r="L105">
        <v>1055.0724935000001</v>
      </c>
    </row>
    <row r="106" spans="3:12" x14ac:dyDescent="0.25">
      <c r="C106" t="s">
        <v>2406</v>
      </c>
      <c r="L106">
        <v>1108.8578185000001</v>
      </c>
    </row>
    <row r="107" spans="3:12" x14ac:dyDescent="0.25">
      <c r="D107" t="s">
        <v>946</v>
      </c>
      <c r="E107" t="s">
        <v>10928</v>
      </c>
      <c r="F107" t="s">
        <v>283</v>
      </c>
      <c r="G107" t="s">
        <v>29</v>
      </c>
      <c r="H107" t="s">
        <v>25</v>
      </c>
      <c r="I107" t="s">
        <v>2141</v>
      </c>
      <c r="J107" t="s">
        <v>947</v>
      </c>
      <c r="K107" t="s">
        <v>2149</v>
      </c>
      <c r="L107">
        <v>1108.8578185000001</v>
      </c>
    </row>
    <row r="108" spans="3:12" x14ac:dyDescent="0.25">
      <c r="C108" t="s">
        <v>2407</v>
      </c>
      <c r="L108" s="3">
        <v>2045.5048054999997</v>
      </c>
    </row>
    <row r="109" spans="3:12" x14ac:dyDescent="0.25">
      <c r="D109" t="s">
        <v>1093</v>
      </c>
      <c r="E109" t="s">
        <v>10928</v>
      </c>
      <c r="F109" t="s">
        <v>283</v>
      </c>
      <c r="G109" t="s">
        <v>29</v>
      </c>
      <c r="H109" t="s">
        <v>110</v>
      </c>
      <c r="I109" t="s">
        <v>2162</v>
      </c>
      <c r="J109" t="s">
        <v>1035</v>
      </c>
      <c r="K109" t="s">
        <v>2149</v>
      </c>
      <c r="L109" s="3">
        <v>2045.5048054999997</v>
      </c>
    </row>
    <row r="110" spans="3:12" x14ac:dyDescent="0.25">
      <c r="C110" t="s">
        <v>2408</v>
      </c>
      <c r="L110">
        <v>761.11124449999988</v>
      </c>
    </row>
    <row r="111" spans="3:12" x14ac:dyDescent="0.25">
      <c r="D111" t="s">
        <v>1150</v>
      </c>
      <c r="E111" t="s">
        <v>10928</v>
      </c>
      <c r="F111" t="s">
        <v>283</v>
      </c>
      <c r="G111" t="s">
        <v>29</v>
      </c>
      <c r="H111" t="s">
        <v>20</v>
      </c>
      <c r="I111" t="s">
        <v>2144</v>
      </c>
      <c r="J111" t="s">
        <v>1151</v>
      </c>
      <c r="K111" t="s">
        <v>18</v>
      </c>
      <c r="L111">
        <v>761.11124449999988</v>
      </c>
    </row>
    <row r="112" spans="3:12" x14ac:dyDescent="0.25">
      <c r="C112" t="s">
        <v>2409</v>
      </c>
      <c r="L112">
        <v>1087.3436885000001</v>
      </c>
    </row>
    <row r="113" spans="3:12" x14ac:dyDescent="0.25">
      <c r="D113" t="s">
        <v>1152</v>
      </c>
      <c r="E113" t="s">
        <v>10928</v>
      </c>
      <c r="F113" t="s">
        <v>283</v>
      </c>
      <c r="G113" t="s">
        <v>29</v>
      </c>
      <c r="H113" t="s">
        <v>20</v>
      </c>
      <c r="I113" t="s">
        <v>2141</v>
      </c>
      <c r="J113" t="s">
        <v>1153</v>
      </c>
      <c r="K113" t="s">
        <v>18</v>
      </c>
      <c r="L113">
        <v>1087.3436885000001</v>
      </c>
    </row>
    <row r="114" spans="3:12" x14ac:dyDescent="0.25">
      <c r="C114" t="s">
        <v>2410</v>
      </c>
      <c r="L114">
        <v>1087.3436885000001</v>
      </c>
    </row>
    <row r="115" spans="3:12" x14ac:dyDescent="0.25">
      <c r="D115" t="s">
        <v>1147</v>
      </c>
      <c r="E115" t="s">
        <v>10928</v>
      </c>
      <c r="F115" t="s">
        <v>283</v>
      </c>
      <c r="G115" t="s">
        <v>29</v>
      </c>
      <c r="H115" t="s">
        <v>63</v>
      </c>
      <c r="I115" t="s">
        <v>2141</v>
      </c>
      <c r="J115" t="s">
        <v>1148</v>
      </c>
      <c r="K115" t="s">
        <v>18</v>
      </c>
      <c r="L115">
        <v>1087.3436885000001</v>
      </c>
    </row>
    <row r="116" spans="3:12" x14ac:dyDescent="0.25">
      <c r="C116" t="s">
        <v>2411</v>
      </c>
      <c r="L116">
        <v>738.52140800000006</v>
      </c>
    </row>
    <row r="117" spans="3:12" x14ac:dyDescent="0.25">
      <c r="D117" t="s">
        <v>1307</v>
      </c>
      <c r="E117" t="s">
        <v>10928</v>
      </c>
      <c r="F117" t="s">
        <v>283</v>
      </c>
      <c r="G117" t="s">
        <v>29</v>
      </c>
      <c r="H117" t="s">
        <v>17</v>
      </c>
      <c r="I117" t="s">
        <v>2144</v>
      </c>
      <c r="J117" t="s">
        <v>1308</v>
      </c>
      <c r="K117" t="s">
        <v>18</v>
      </c>
      <c r="L117">
        <v>738.52140800000006</v>
      </c>
    </row>
    <row r="118" spans="3:12" x14ac:dyDescent="0.25">
      <c r="C118" t="s">
        <v>2412</v>
      </c>
      <c r="L118">
        <v>761.11124449999988</v>
      </c>
    </row>
    <row r="119" spans="3:12" x14ac:dyDescent="0.25">
      <c r="D119" t="s">
        <v>1619</v>
      </c>
      <c r="E119" t="s">
        <v>10928</v>
      </c>
      <c r="F119" t="s">
        <v>283</v>
      </c>
      <c r="G119" t="s">
        <v>29</v>
      </c>
      <c r="H119" t="s">
        <v>20</v>
      </c>
      <c r="I119" t="s">
        <v>2144</v>
      </c>
      <c r="J119" t="s">
        <v>1620</v>
      </c>
      <c r="K119" t="s">
        <v>18</v>
      </c>
      <c r="L119">
        <v>761.11124449999988</v>
      </c>
    </row>
    <row r="120" spans="3:12" x14ac:dyDescent="0.25">
      <c r="C120" t="s">
        <v>3522</v>
      </c>
      <c r="L120">
        <v>800.13005299999998</v>
      </c>
    </row>
    <row r="121" spans="3:12" x14ac:dyDescent="0.25">
      <c r="D121" t="s">
        <v>3403</v>
      </c>
      <c r="E121" t="s">
        <v>10928</v>
      </c>
      <c r="F121" t="s">
        <v>283</v>
      </c>
      <c r="G121" t="s">
        <v>29</v>
      </c>
      <c r="H121" t="s">
        <v>2146</v>
      </c>
      <c r="I121" t="s">
        <v>2144</v>
      </c>
      <c r="J121" t="s">
        <v>3523</v>
      </c>
      <c r="K121" t="s">
        <v>2135</v>
      </c>
      <c r="L121">
        <v>800.13005299999998</v>
      </c>
    </row>
    <row r="122" spans="3:12" x14ac:dyDescent="0.25">
      <c r="C122" t="s">
        <v>4904</v>
      </c>
      <c r="L122" s="3">
        <v>2414.7263929000001</v>
      </c>
    </row>
    <row r="123" spans="3:12" x14ac:dyDescent="0.25">
      <c r="D123" t="s">
        <v>4692</v>
      </c>
      <c r="E123" t="s">
        <v>10928</v>
      </c>
      <c r="F123" t="s">
        <v>283</v>
      </c>
      <c r="G123" t="s">
        <v>50</v>
      </c>
      <c r="H123" t="s">
        <v>48</v>
      </c>
      <c r="I123" t="s">
        <v>2167</v>
      </c>
      <c r="J123" t="s">
        <v>4903</v>
      </c>
      <c r="K123" t="s">
        <v>2135</v>
      </c>
      <c r="L123" s="3">
        <v>2414.7263929000001</v>
      </c>
    </row>
    <row r="124" spans="3:12" x14ac:dyDescent="0.25">
      <c r="C124" t="s">
        <v>5882</v>
      </c>
      <c r="L124" s="3">
        <v>1967.0760224999999</v>
      </c>
    </row>
    <row r="125" spans="3:12" x14ac:dyDescent="0.25">
      <c r="D125" t="s">
        <v>5883</v>
      </c>
      <c r="E125" t="s">
        <v>10928</v>
      </c>
      <c r="F125" t="s">
        <v>283</v>
      </c>
      <c r="G125" t="s">
        <v>29</v>
      </c>
      <c r="H125" t="s">
        <v>48</v>
      </c>
      <c r="I125" t="s">
        <v>2167</v>
      </c>
      <c r="J125" t="s">
        <v>5884</v>
      </c>
      <c r="K125" t="s">
        <v>2135</v>
      </c>
      <c r="L125" s="3">
        <v>1967.0760224999999</v>
      </c>
    </row>
    <row r="126" spans="3:12" x14ac:dyDescent="0.25">
      <c r="C126" t="s">
        <v>5885</v>
      </c>
      <c r="L126">
        <v>1293.7815450000001</v>
      </c>
    </row>
    <row r="127" spans="3:12" x14ac:dyDescent="0.25">
      <c r="D127" t="s">
        <v>5886</v>
      </c>
      <c r="E127" t="s">
        <v>10928</v>
      </c>
      <c r="F127" t="s">
        <v>283</v>
      </c>
      <c r="G127" t="s">
        <v>29</v>
      </c>
      <c r="H127" t="s">
        <v>2164</v>
      </c>
      <c r="I127" t="s">
        <v>3223</v>
      </c>
      <c r="J127" t="s">
        <v>5887</v>
      </c>
      <c r="K127" t="s">
        <v>2135</v>
      </c>
      <c r="L127">
        <v>1293.7815450000001</v>
      </c>
    </row>
    <row r="128" spans="3:12" x14ac:dyDescent="0.25">
      <c r="C128" t="s">
        <v>5888</v>
      </c>
      <c r="L128">
        <v>1293.7815450000001</v>
      </c>
    </row>
    <row r="129" spans="1:12" x14ac:dyDescent="0.25">
      <c r="D129" t="s">
        <v>5889</v>
      </c>
      <c r="E129" t="s">
        <v>10928</v>
      </c>
      <c r="F129" t="s">
        <v>283</v>
      </c>
      <c r="G129" t="s">
        <v>29</v>
      </c>
      <c r="H129" t="s">
        <v>2164</v>
      </c>
      <c r="I129" t="s">
        <v>3223</v>
      </c>
      <c r="J129" t="s">
        <v>5890</v>
      </c>
      <c r="K129" t="s">
        <v>2135</v>
      </c>
      <c r="L129">
        <v>1293.7815450000001</v>
      </c>
    </row>
    <row r="130" spans="1:12" x14ac:dyDescent="0.25">
      <c r="C130" t="s">
        <v>7315</v>
      </c>
      <c r="L130">
        <v>1359.3018500000001</v>
      </c>
    </row>
    <row r="131" spans="1:12" x14ac:dyDescent="0.25">
      <c r="D131" t="s">
        <v>7316</v>
      </c>
      <c r="E131" t="s">
        <v>10928</v>
      </c>
      <c r="F131" t="s">
        <v>283</v>
      </c>
      <c r="G131" t="s">
        <v>29</v>
      </c>
      <c r="H131" t="s">
        <v>2133</v>
      </c>
      <c r="I131" t="s">
        <v>2156</v>
      </c>
      <c r="J131" t="s">
        <v>7317</v>
      </c>
      <c r="K131" t="s">
        <v>2135</v>
      </c>
      <c r="L131">
        <v>1359.3018500000001</v>
      </c>
    </row>
    <row r="132" spans="1:12" x14ac:dyDescent="0.25">
      <c r="C132" t="s">
        <v>7318</v>
      </c>
      <c r="L132">
        <v>1834.9597060000001</v>
      </c>
    </row>
    <row r="133" spans="1:12" x14ac:dyDescent="0.25">
      <c r="D133" t="s">
        <v>7319</v>
      </c>
      <c r="E133" t="s">
        <v>10928</v>
      </c>
      <c r="F133" t="s">
        <v>283</v>
      </c>
      <c r="G133" t="s">
        <v>29</v>
      </c>
      <c r="H133" t="s">
        <v>63</v>
      </c>
      <c r="I133" t="s">
        <v>2134</v>
      </c>
      <c r="J133" t="s">
        <v>7320</v>
      </c>
      <c r="K133" t="s">
        <v>2135</v>
      </c>
      <c r="L133">
        <v>1834.9597060000001</v>
      </c>
    </row>
    <row r="134" spans="1:12" x14ac:dyDescent="0.25">
      <c r="C134" t="s">
        <v>10932</v>
      </c>
      <c r="L134" s="3">
        <v>2110.1449870000001</v>
      </c>
    </row>
    <row r="135" spans="1:12" x14ac:dyDescent="0.25">
      <c r="D135" t="s">
        <v>10933</v>
      </c>
      <c r="E135" t="s">
        <v>2389</v>
      </c>
      <c r="F135" t="s">
        <v>283</v>
      </c>
      <c r="G135" t="s">
        <v>61</v>
      </c>
      <c r="H135" t="s">
        <v>2133</v>
      </c>
      <c r="I135" t="s">
        <v>2141</v>
      </c>
      <c r="J135" t="s">
        <v>10934</v>
      </c>
      <c r="K135" t="s">
        <v>2135</v>
      </c>
      <c r="L135" s="3">
        <v>2110.1449870000001</v>
      </c>
    </row>
    <row r="136" spans="1:12" x14ac:dyDescent="0.25">
      <c r="C136" t="s">
        <v>10935</v>
      </c>
      <c r="L136">
        <v>1622.0871688</v>
      </c>
    </row>
    <row r="137" spans="1:12" x14ac:dyDescent="0.25">
      <c r="D137" t="s">
        <v>10936</v>
      </c>
      <c r="E137" t="s">
        <v>2389</v>
      </c>
      <c r="F137" t="s">
        <v>283</v>
      </c>
      <c r="G137" t="s">
        <v>36</v>
      </c>
      <c r="H137" t="s">
        <v>188</v>
      </c>
      <c r="I137" t="s">
        <v>2141</v>
      </c>
      <c r="J137" t="s">
        <v>10937</v>
      </c>
      <c r="K137" t="s">
        <v>2135</v>
      </c>
      <c r="L137">
        <v>1622.0871688</v>
      </c>
    </row>
    <row r="138" spans="1:12" x14ac:dyDescent="0.25">
      <c r="A138" t="s">
        <v>125</v>
      </c>
      <c r="L138" s="3">
        <v>17811.802484899999</v>
      </c>
    </row>
    <row r="139" spans="1:12" x14ac:dyDescent="0.25">
      <c r="C139" t="s">
        <v>2413</v>
      </c>
      <c r="L139">
        <v>1365.1302234</v>
      </c>
    </row>
    <row r="140" spans="1:12" x14ac:dyDescent="0.25">
      <c r="D140" t="s">
        <v>724</v>
      </c>
      <c r="E140" t="s">
        <v>10938</v>
      </c>
      <c r="F140" t="s">
        <v>125</v>
      </c>
      <c r="G140" t="s">
        <v>50</v>
      </c>
      <c r="H140" t="s">
        <v>63</v>
      </c>
      <c r="I140" t="s">
        <v>2141</v>
      </c>
      <c r="J140" t="s">
        <v>725</v>
      </c>
      <c r="K140" t="s">
        <v>18</v>
      </c>
      <c r="L140">
        <v>1365.1302234</v>
      </c>
    </row>
    <row r="141" spans="1:12" x14ac:dyDescent="0.25">
      <c r="C141" t="s">
        <v>2414</v>
      </c>
      <c r="L141">
        <v>1302.1916139999998</v>
      </c>
    </row>
    <row r="142" spans="1:12" x14ac:dyDescent="0.25">
      <c r="D142" t="s">
        <v>882</v>
      </c>
      <c r="E142" t="s">
        <v>10938</v>
      </c>
      <c r="F142" t="s">
        <v>125</v>
      </c>
      <c r="G142" t="s">
        <v>122</v>
      </c>
      <c r="H142" t="s">
        <v>20</v>
      </c>
      <c r="I142" t="s">
        <v>2144</v>
      </c>
      <c r="J142" t="s">
        <v>883</v>
      </c>
      <c r="K142" t="s">
        <v>18</v>
      </c>
      <c r="L142">
        <v>1302.1916139999998</v>
      </c>
    </row>
    <row r="143" spans="1:12" x14ac:dyDescent="0.25">
      <c r="C143" t="s">
        <v>2415</v>
      </c>
      <c r="L143">
        <v>1117.5025871</v>
      </c>
    </row>
    <row r="144" spans="1:12" x14ac:dyDescent="0.25">
      <c r="D144" t="s">
        <v>949</v>
      </c>
      <c r="E144" t="s">
        <v>10938</v>
      </c>
      <c r="F144" t="s">
        <v>125</v>
      </c>
      <c r="G144" t="s">
        <v>29</v>
      </c>
      <c r="H144" t="s">
        <v>63</v>
      </c>
      <c r="I144" t="s">
        <v>2141</v>
      </c>
      <c r="J144" t="s">
        <v>951</v>
      </c>
      <c r="K144" t="s">
        <v>18</v>
      </c>
      <c r="L144">
        <v>1117.5025871</v>
      </c>
    </row>
    <row r="145" spans="1:12" x14ac:dyDescent="0.25">
      <c r="C145" t="s">
        <v>3976</v>
      </c>
      <c r="L145">
        <v>1233.933147</v>
      </c>
    </row>
    <row r="146" spans="1:12" x14ac:dyDescent="0.25">
      <c r="D146" t="s">
        <v>3600</v>
      </c>
      <c r="E146" t="s">
        <v>10938</v>
      </c>
      <c r="F146" t="s">
        <v>125</v>
      </c>
      <c r="G146" t="s">
        <v>29</v>
      </c>
      <c r="H146" t="s">
        <v>2164</v>
      </c>
      <c r="I146" t="s">
        <v>2141</v>
      </c>
      <c r="J146" t="s">
        <v>4905</v>
      </c>
      <c r="K146" t="s">
        <v>2135</v>
      </c>
      <c r="L146">
        <v>1233.933147</v>
      </c>
    </row>
    <row r="147" spans="1:12" x14ac:dyDescent="0.25">
      <c r="C147" t="s">
        <v>4425</v>
      </c>
      <c r="L147">
        <v>1937.9145972000001</v>
      </c>
    </row>
    <row r="148" spans="1:12" x14ac:dyDescent="0.25">
      <c r="D148" t="s">
        <v>4426</v>
      </c>
      <c r="E148" t="s">
        <v>10938</v>
      </c>
      <c r="F148" t="s">
        <v>125</v>
      </c>
      <c r="G148" t="s">
        <v>21</v>
      </c>
      <c r="H148" t="s">
        <v>57</v>
      </c>
      <c r="I148" t="s">
        <v>2162</v>
      </c>
      <c r="J148" t="s">
        <v>4427</v>
      </c>
      <c r="K148" t="s">
        <v>2135</v>
      </c>
      <c r="L148">
        <v>1937.9145972000001</v>
      </c>
    </row>
    <row r="149" spans="1:12" x14ac:dyDescent="0.25">
      <c r="C149" t="s">
        <v>5891</v>
      </c>
      <c r="L149">
        <v>1934.3941031999998</v>
      </c>
    </row>
    <row r="150" spans="1:12" x14ac:dyDescent="0.25">
      <c r="D150" t="s">
        <v>5892</v>
      </c>
      <c r="E150" t="s">
        <v>10938</v>
      </c>
      <c r="F150" t="s">
        <v>125</v>
      </c>
      <c r="G150" t="s">
        <v>50</v>
      </c>
      <c r="H150" t="s">
        <v>2146</v>
      </c>
      <c r="I150" t="s">
        <v>2137</v>
      </c>
      <c r="J150" t="s">
        <v>5893</v>
      </c>
      <c r="K150" t="s">
        <v>2135</v>
      </c>
      <c r="L150">
        <v>1934.3941031999998</v>
      </c>
    </row>
    <row r="151" spans="1:12" x14ac:dyDescent="0.25">
      <c r="C151" t="s">
        <v>6966</v>
      </c>
      <c r="L151" s="3">
        <v>2635.089759</v>
      </c>
    </row>
    <row r="152" spans="1:12" x14ac:dyDescent="0.25">
      <c r="D152" t="s">
        <v>6967</v>
      </c>
      <c r="E152" t="s">
        <v>10938</v>
      </c>
      <c r="F152" t="s">
        <v>125</v>
      </c>
      <c r="G152" t="s">
        <v>106</v>
      </c>
      <c r="H152" t="s">
        <v>63</v>
      </c>
      <c r="I152" t="s">
        <v>2141</v>
      </c>
      <c r="J152" t="s">
        <v>6968</v>
      </c>
      <c r="K152" t="s">
        <v>2135</v>
      </c>
      <c r="L152" s="3">
        <v>2635.089759</v>
      </c>
    </row>
    <row r="153" spans="1:12" x14ac:dyDescent="0.25">
      <c r="C153" t="s">
        <v>9045</v>
      </c>
      <c r="L153">
        <v>1746.2041406000001</v>
      </c>
    </row>
    <row r="154" spans="1:12" x14ac:dyDescent="0.25">
      <c r="D154" t="s">
        <v>9046</v>
      </c>
      <c r="E154" t="s">
        <v>10938</v>
      </c>
      <c r="F154" t="s">
        <v>125</v>
      </c>
      <c r="G154" t="s">
        <v>29</v>
      </c>
      <c r="H154" t="s">
        <v>63</v>
      </c>
      <c r="I154" t="s">
        <v>2137</v>
      </c>
      <c r="J154" t="s">
        <v>9047</v>
      </c>
      <c r="K154" t="s">
        <v>2135</v>
      </c>
      <c r="L154">
        <v>1746.2041406000001</v>
      </c>
    </row>
    <row r="155" spans="1:12" x14ac:dyDescent="0.25">
      <c r="C155" t="s">
        <v>9048</v>
      </c>
      <c r="L155" s="3">
        <v>2449.3641421999996</v>
      </c>
    </row>
    <row r="156" spans="1:12" x14ac:dyDescent="0.25">
      <c r="D156" t="s">
        <v>9049</v>
      </c>
      <c r="E156" t="s">
        <v>10938</v>
      </c>
      <c r="F156" t="s">
        <v>125</v>
      </c>
      <c r="G156" t="s">
        <v>50</v>
      </c>
      <c r="H156" t="s">
        <v>48</v>
      </c>
      <c r="I156" t="s">
        <v>2137</v>
      </c>
      <c r="J156" t="s">
        <v>9050</v>
      </c>
      <c r="K156" t="s">
        <v>2135</v>
      </c>
      <c r="L156" s="3">
        <v>2449.3641421999996</v>
      </c>
    </row>
    <row r="157" spans="1:12" x14ac:dyDescent="0.25">
      <c r="C157" t="s">
        <v>10939</v>
      </c>
      <c r="L157" s="3">
        <v>2090.0781712000003</v>
      </c>
    </row>
    <row r="158" spans="1:12" x14ac:dyDescent="0.25">
      <c r="D158" t="s">
        <v>10940</v>
      </c>
      <c r="E158" t="s">
        <v>10938</v>
      </c>
      <c r="F158" t="s">
        <v>125</v>
      </c>
      <c r="G158" t="s">
        <v>50</v>
      </c>
      <c r="H158" t="s">
        <v>48</v>
      </c>
      <c r="I158" t="s">
        <v>2141</v>
      </c>
      <c r="J158" t="s">
        <v>10941</v>
      </c>
      <c r="K158" t="s">
        <v>2135</v>
      </c>
      <c r="L158" s="3">
        <v>2090.0781712000003</v>
      </c>
    </row>
    <row r="159" spans="1:12" x14ac:dyDescent="0.25">
      <c r="A159" t="s">
        <v>275</v>
      </c>
      <c r="L159" s="3">
        <v>34313.922526900002</v>
      </c>
    </row>
    <row r="160" spans="1:12" x14ac:dyDescent="0.25">
      <c r="C160" t="s">
        <v>2416</v>
      </c>
      <c r="L160" s="3">
        <v>2454.6839998</v>
      </c>
    </row>
    <row r="161" spans="3:12" x14ac:dyDescent="0.25">
      <c r="D161" t="s">
        <v>1176</v>
      </c>
      <c r="E161" t="s">
        <v>10938</v>
      </c>
      <c r="F161" t="s">
        <v>275</v>
      </c>
      <c r="G161" t="s">
        <v>29</v>
      </c>
      <c r="H161" t="s">
        <v>57</v>
      </c>
      <c r="I161" t="s">
        <v>2354</v>
      </c>
      <c r="J161" t="s">
        <v>1177</v>
      </c>
      <c r="K161" t="s">
        <v>2149</v>
      </c>
      <c r="L161" s="3">
        <v>2454.6839998</v>
      </c>
    </row>
    <row r="162" spans="3:12" x14ac:dyDescent="0.25">
      <c r="C162" t="s">
        <v>2417</v>
      </c>
      <c r="L162">
        <v>1317.7795790999999</v>
      </c>
    </row>
    <row r="163" spans="3:12" x14ac:dyDescent="0.25">
      <c r="D163" t="s">
        <v>1182</v>
      </c>
      <c r="E163" t="s">
        <v>10938</v>
      </c>
      <c r="F163" t="s">
        <v>275</v>
      </c>
      <c r="G163" t="s">
        <v>29</v>
      </c>
      <c r="H163" t="s">
        <v>48</v>
      </c>
      <c r="I163" t="s">
        <v>2141</v>
      </c>
      <c r="J163" t="s">
        <v>1183</v>
      </c>
      <c r="K163" t="s">
        <v>2149</v>
      </c>
      <c r="L163">
        <v>1317.7795790999999</v>
      </c>
    </row>
    <row r="164" spans="3:12" x14ac:dyDescent="0.25">
      <c r="C164" t="s">
        <v>2418</v>
      </c>
      <c r="L164">
        <v>1317.7795790999999</v>
      </c>
    </row>
    <row r="165" spans="3:12" x14ac:dyDescent="0.25">
      <c r="D165" t="s">
        <v>1185</v>
      </c>
      <c r="E165" t="s">
        <v>10938</v>
      </c>
      <c r="F165" t="s">
        <v>275</v>
      </c>
      <c r="G165" t="s">
        <v>29</v>
      </c>
      <c r="H165" t="s">
        <v>48</v>
      </c>
      <c r="I165" t="s">
        <v>2141</v>
      </c>
      <c r="J165" t="s">
        <v>1186</v>
      </c>
      <c r="K165" t="s">
        <v>2149</v>
      </c>
      <c r="L165">
        <v>1317.7795790999999</v>
      </c>
    </row>
    <row r="166" spans="3:12" x14ac:dyDescent="0.25">
      <c r="C166" t="s">
        <v>2419</v>
      </c>
      <c r="L166" s="3">
        <v>2156.8697656999998</v>
      </c>
    </row>
    <row r="167" spans="3:12" x14ac:dyDescent="0.25">
      <c r="D167" t="s">
        <v>1272</v>
      </c>
      <c r="E167" t="s">
        <v>10938</v>
      </c>
      <c r="F167" t="s">
        <v>275</v>
      </c>
      <c r="G167" t="s">
        <v>61</v>
      </c>
      <c r="H167" t="s">
        <v>17</v>
      </c>
      <c r="I167" t="s">
        <v>2134</v>
      </c>
      <c r="J167" t="s">
        <v>1273</v>
      </c>
      <c r="K167" t="s">
        <v>18</v>
      </c>
      <c r="L167" s="3">
        <v>2156.8697656999998</v>
      </c>
    </row>
    <row r="168" spans="3:12" x14ac:dyDescent="0.25">
      <c r="C168" t="s">
        <v>2420</v>
      </c>
      <c r="L168" s="3">
        <v>2156.8697656999998</v>
      </c>
    </row>
    <row r="169" spans="3:12" x14ac:dyDescent="0.25">
      <c r="D169" t="s">
        <v>1299</v>
      </c>
      <c r="E169" t="s">
        <v>10938</v>
      </c>
      <c r="F169" t="s">
        <v>275</v>
      </c>
      <c r="G169" t="s">
        <v>61</v>
      </c>
      <c r="H169" t="s">
        <v>17</v>
      </c>
      <c r="I169" t="s">
        <v>2167</v>
      </c>
      <c r="J169" t="s">
        <v>1300</v>
      </c>
      <c r="K169" t="s">
        <v>18</v>
      </c>
      <c r="L169" s="3">
        <v>2156.8697656999998</v>
      </c>
    </row>
    <row r="170" spans="3:12" x14ac:dyDescent="0.25">
      <c r="C170" t="s">
        <v>2421</v>
      </c>
      <c r="L170">
        <v>1356.5050131</v>
      </c>
    </row>
    <row r="171" spans="3:12" x14ac:dyDescent="0.25">
      <c r="D171" t="s">
        <v>1404</v>
      </c>
      <c r="E171" t="s">
        <v>10938</v>
      </c>
      <c r="F171" t="s">
        <v>275</v>
      </c>
      <c r="G171" t="s">
        <v>50</v>
      </c>
      <c r="H171" t="s">
        <v>17</v>
      </c>
      <c r="I171" t="s">
        <v>2156</v>
      </c>
      <c r="J171" t="s">
        <v>1405</v>
      </c>
      <c r="K171" t="s">
        <v>18</v>
      </c>
      <c r="L171">
        <v>1356.5050131</v>
      </c>
    </row>
    <row r="172" spans="3:12" x14ac:dyDescent="0.25">
      <c r="C172" t="s">
        <v>2422</v>
      </c>
      <c r="L172">
        <v>1356.5050131</v>
      </c>
    </row>
    <row r="173" spans="3:12" x14ac:dyDescent="0.25">
      <c r="D173" t="s">
        <v>1407</v>
      </c>
      <c r="E173" t="s">
        <v>10938</v>
      </c>
      <c r="F173" t="s">
        <v>275</v>
      </c>
      <c r="G173" t="s">
        <v>50</v>
      </c>
      <c r="H173" t="s">
        <v>17</v>
      </c>
      <c r="I173" t="s">
        <v>2156</v>
      </c>
      <c r="J173" t="s">
        <v>1408</v>
      </c>
      <c r="K173" t="s">
        <v>18</v>
      </c>
      <c r="L173">
        <v>1356.5050131</v>
      </c>
    </row>
    <row r="174" spans="3:12" x14ac:dyDescent="0.25">
      <c r="C174" t="s">
        <v>9994</v>
      </c>
      <c r="L174">
        <v>1169.1756157</v>
      </c>
    </row>
    <row r="175" spans="3:12" x14ac:dyDescent="0.25">
      <c r="D175" t="s">
        <v>9995</v>
      </c>
      <c r="E175" t="s">
        <v>10938</v>
      </c>
      <c r="F175" t="s">
        <v>275</v>
      </c>
      <c r="G175" t="s">
        <v>29</v>
      </c>
      <c r="H175" t="s">
        <v>25</v>
      </c>
      <c r="I175" t="s">
        <v>2141</v>
      </c>
      <c r="J175" t="s">
        <v>7336</v>
      </c>
      <c r="K175" t="s">
        <v>2149</v>
      </c>
      <c r="L175">
        <v>1169.1756157</v>
      </c>
    </row>
    <row r="176" spans="3:12" x14ac:dyDescent="0.25">
      <c r="C176" t="s">
        <v>2423</v>
      </c>
      <c r="L176">
        <v>1427.5603169999999</v>
      </c>
    </row>
    <row r="177" spans="3:12" x14ac:dyDescent="0.25">
      <c r="D177" t="s">
        <v>1943</v>
      </c>
      <c r="E177" t="s">
        <v>10938</v>
      </c>
      <c r="F177" t="s">
        <v>275</v>
      </c>
      <c r="G177" t="s">
        <v>29</v>
      </c>
      <c r="H177" t="s">
        <v>48</v>
      </c>
      <c r="I177" t="s">
        <v>2141</v>
      </c>
      <c r="J177" t="s">
        <v>1944</v>
      </c>
      <c r="K177" t="s">
        <v>2135</v>
      </c>
      <c r="L177">
        <v>1427.5603169999999</v>
      </c>
    </row>
    <row r="178" spans="3:12" x14ac:dyDescent="0.25">
      <c r="C178" t="s">
        <v>2424</v>
      </c>
      <c r="L178">
        <v>845.8182417999999</v>
      </c>
    </row>
    <row r="179" spans="3:12" x14ac:dyDescent="0.25">
      <c r="D179" t="s">
        <v>1947</v>
      </c>
      <c r="E179" t="s">
        <v>10938</v>
      </c>
      <c r="F179" t="s">
        <v>275</v>
      </c>
      <c r="G179" t="s">
        <v>29</v>
      </c>
      <c r="H179" t="s">
        <v>2146</v>
      </c>
      <c r="I179" t="s">
        <v>2246</v>
      </c>
      <c r="J179" t="s">
        <v>1948</v>
      </c>
      <c r="K179" t="s">
        <v>2135</v>
      </c>
      <c r="L179">
        <v>845.8182417999999</v>
      </c>
    </row>
    <row r="180" spans="3:12" x14ac:dyDescent="0.25">
      <c r="C180" t="s">
        <v>2425</v>
      </c>
      <c r="L180" s="3">
        <v>2224.7761833</v>
      </c>
    </row>
    <row r="181" spans="3:12" x14ac:dyDescent="0.25">
      <c r="D181" t="s">
        <v>1970</v>
      </c>
      <c r="E181" t="s">
        <v>10938</v>
      </c>
      <c r="F181" t="s">
        <v>275</v>
      </c>
      <c r="G181" t="s">
        <v>61</v>
      </c>
      <c r="H181" t="s">
        <v>2133</v>
      </c>
      <c r="I181" t="s">
        <v>2137</v>
      </c>
      <c r="J181" t="s">
        <v>1971</v>
      </c>
      <c r="K181" t="s">
        <v>2135</v>
      </c>
      <c r="L181" s="3">
        <v>2224.7761833</v>
      </c>
    </row>
    <row r="182" spans="3:12" x14ac:dyDescent="0.25">
      <c r="C182" t="s">
        <v>3224</v>
      </c>
      <c r="L182" s="3">
        <v>2342.8887570000002</v>
      </c>
    </row>
    <row r="183" spans="3:12" x14ac:dyDescent="0.25">
      <c r="D183" t="s">
        <v>2876</v>
      </c>
      <c r="E183" t="s">
        <v>10938</v>
      </c>
      <c r="F183" t="s">
        <v>275</v>
      </c>
      <c r="G183" t="s">
        <v>50</v>
      </c>
      <c r="H183" t="s">
        <v>48</v>
      </c>
      <c r="I183" t="s">
        <v>2167</v>
      </c>
      <c r="J183" t="s">
        <v>2877</v>
      </c>
      <c r="K183" t="s">
        <v>2135</v>
      </c>
      <c r="L183" s="3">
        <v>2342.8887570000002</v>
      </c>
    </row>
    <row r="184" spans="3:12" x14ac:dyDescent="0.25">
      <c r="C184" t="s">
        <v>3225</v>
      </c>
      <c r="L184">
        <v>1539.5120262</v>
      </c>
    </row>
    <row r="185" spans="3:12" x14ac:dyDescent="0.25">
      <c r="D185" t="s">
        <v>2920</v>
      </c>
      <c r="E185" t="s">
        <v>10938</v>
      </c>
      <c r="F185" t="s">
        <v>275</v>
      </c>
      <c r="G185" t="s">
        <v>50</v>
      </c>
      <c r="H185" t="s">
        <v>2164</v>
      </c>
      <c r="I185" t="s">
        <v>2141</v>
      </c>
      <c r="J185" t="s">
        <v>2921</v>
      </c>
      <c r="K185" t="s">
        <v>2135</v>
      </c>
      <c r="L185">
        <v>1539.5120262</v>
      </c>
    </row>
    <row r="186" spans="3:12" x14ac:dyDescent="0.25">
      <c r="C186" t="s">
        <v>3222</v>
      </c>
      <c r="L186">
        <v>1266.5955080000001</v>
      </c>
    </row>
    <row r="187" spans="3:12" x14ac:dyDescent="0.25">
      <c r="D187" t="s">
        <v>2965</v>
      </c>
      <c r="E187" t="s">
        <v>10938</v>
      </c>
      <c r="F187" t="s">
        <v>275</v>
      </c>
      <c r="G187" t="s">
        <v>29</v>
      </c>
      <c r="H187" t="s">
        <v>2164</v>
      </c>
      <c r="I187" t="s">
        <v>3223</v>
      </c>
      <c r="J187" t="s">
        <v>2966</v>
      </c>
      <c r="K187" t="s">
        <v>2135</v>
      </c>
      <c r="L187">
        <v>1266.5955080000001</v>
      </c>
    </row>
    <row r="188" spans="3:12" x14ac:dyDescent="0.25">
      <c r="C188" t="s">
        <v>3977</v>
      </c>
      <c r="L188">
        <v>1658.0353241999999</v>
      </c>
    </row>
    <row r="189" spans="3:12" x14ac:dyDescent="0.25">
      <c r="D189" t="s">
        <v>3978</v>
      </c>
      <c r="E189" t="s">
        <v>10938</v>
      </c>
      <c r="F189" t="s">
        <v>275</v>
      </c>
      <c r="G189" t="s">
        <v>50</v>
      </c>
      <c r="H189" t="s">
        <v>2164</v>
      </c>
      <c r="I189" t="s">
        <v>2141</v>
      </c>
      <c r="J189" t="s">
        <v>3979</v>
      </c>
      <c r="K189" t="s">
        <v>2135</v>
      </c>
      <c r="L189">
        <v>1658.0353241999999</v>
      </c>
    </row>
    <row r="190" spans="3:12" x14ac:dyDescent="0.25">
      <c r="C190" t="s">
        <v>5894</v>
      </c>
      <c r="L190">
        <v>1301.3310488</v>
      </c>
    </row>
    <row r="191" spans="3:12" x14ac:dyDescent="0.25">
      <c r="D191" t="s">
        <v>5895</v>
      </c>
      <c r="E191" t="s">
        <v>10938</v>
      </c>
      <c r="F191" t="s">
        <v>275</v>
      </c>
      <c r="G191" t="s">
        <v>29</v>
      </c>
      <c r="H191" t="s">
        <v>2146</v>
      </c>
      <c r="I191" t="s">
        <v>2156</v>
      </c>
      <c r="J191" t="s">
        <v>5896</v>
      </c>
      <c r="K191" t="s">
        <v>2135</v>
      </c>
      <c r="L191">
        <v>1301.3310488</v>
      </c>
    </row>
    <row r="192" spans="3:12" x14ac:dyDescent="0.25">
      <c r="C192" t="s">
        <v>6963</v>
      </c>
      <c r="L192">
        <v>1394.1547406</v>
      </c>
    </row>
    <row r="193" spans="1:12" x14ac:dyDescent="0.25">
      <c r="D193" t="s">
        <v>6964</v>
      </c>
      <c r="E193" t="s">
        <v>10938</v>
      </c>
      <c r="F193" t="s">
        <v>275</v>
      </c>
      <c r="G193" t="s">
        <v>29</v>
      </c>
      <c r="H193" t="s">
        <v>2146</v>
      </c>
      <c r="I193" t="s">
        <v>2141</v>
      </c>
      <c r="J193" t="s">
        <v>6965</v>
      </c>
      <c r="K193" t="s">
        <v>2135</v>
      </c>
      <c r="L193">
        <v>1394.1547406</v>
      </c>
    </row>
    <row r="194" spans="1:12" x14ac:dyDescent="0.25">
      <c r="C194" t="s">
        <v>7609</v>
      </c>
      <c r="L194">
        <v>1875.0542210000001</v>
      </c>
    </row>
    <row r="195" spans="1:12" x14ac:dyDescent="0.25">
      <c r="D195" t="s">
        <v>7610</v>
      </c>
      <c r="E195" t="s">
        <v>10938</v>
      </c>
      <c r="F195" t="s">
        <v>275</v>
      </c>
      <c r="G195" t="s">
        <v>36</v>
      </c>
      <c r="H195" t="s">
        <v>63</v>
      </c>
      <c r="I195" t="s">
        <v>2137</v>
      </c>
      <c r="J195" t="s">
        <v>7611</v>
      </c>
      <c r="K195" t="s">
        <v>2135</v>
      </c>
      <c r="L195">
        <v>1875.0542210000001</v>
      </c>
    </row>
    <row r="196" spans="1:12" x14ac:dyDescent="0.25">
      <c r="C196" t="s">
        <v>9395</v>
      </c>
      <c r="L196" s="3">
        <v>2354.5650620999995</v>
      </c>
    </row>
    <row r="197" spans="1:12" x14ac:dyDescent="0.25">
      <c r="D197" t="s">
        <v>9396</v>
      </c>
      <c r="E197" t="s">
        <v>10938</v>
      </c>
      <c r="F197" t="s">
        <v>275</v>
      </c>
      <c r="G197" t="s">
        <v>50</v>
      </c>
      <c r="H197" t="s">
        <v>63</v>
      </c>
      <c r="I197" t="s">
        <v>2167</v>
      </c>
      <c r="J197" t="s">
        <v>9397</v>
      </c>
      <c r="K197" t="s">
        <v>2135</v>
      </c>
      <c r="L197" s="3">
        <v>2354.5650620999995</v>
      </c>
    </row>
    <row r="198" spans="1:12" x14ac:dyDescent="0.25">
      <c r="C198" t="s">
        <v>9689</v>
      </c>
      <c r="L198">
        <v>1793.2809686999999</v>
      </c>
    </row>
    <row r="199" spans="1:12" x14ac:dyDescent="0.25">
      <c r="D199" t="s">
        <v>9690</v>
      </c>
      <c r="E199" t="s">
        <v>10938</v>
      </c>
      <c r="F199" t="s">
        <v>275</v>
      </c>
      <c r="G199" t="s">
        <v>29</v>
      </c>
      <c r="H199" t="s">
        <v>2133</v>
      </c>
      <c r="I199" t="s">
        <v>2137</v>
      </c>
      <c r="J199" t="s">
        <v>9691</v>
      </c>
      <c r="K199" t="s">
        <v>2135</v>
      </c>
      <c r="L199">
        <v>1793.2809686999999</v>
      </c>
    </row>
    <row r="200" spans="1:12" x14ac:dyDescent="0.25">
      <c r="C200" t="s">
        <v>9692</v>
      </c>
      <c r="L200">
        <v>1004.1817968999999</v>
      </c>
    </row>
    <row r="201" spans="1:12" x14ac:dyDescent="0.25">
      <c r="D201" t="s">
        <v>9693</v>
      </c>
      <c r="E201" t="s">
        <v>10938</v>
      </c>
      <c r="F201" t="s">
        <v>275</v>
      </c>
      <c r="G201" t="s">
        <v>29</v>
      </c>
      <c r="H201" t="s">
        <v>2133</v>
      </c>
      <c r="I201" t="s">
        <v>2246</v>
      </c>
      <c r="J201" t="s">
        <v>9694</v>
      </c>
      <c r="K201" t="s">
        <v>2135</v>
      </c>
      <c r="L201">
        <v>1004.1817968999999</v>
      </c>
    </row>
    <row r="202" spans="1:12" x14ac:dyDescent="0.25">
      <c r="A202" t="s">
        <v>1989</v>
      </c>
      <c r="L202" s="3">
        <v>10902.7938933</v>
      </c>
    </row>
    <row r="203" spans="1:12" x14ac:dyDescent="0.25">
      <c r="C203" t="s">
        <v>4906</v>
      </c>
      <c r="L203" s="3">
        <v>2449.2467923999998</v>
      </c>
    </row>
    <row r="204" spans="1:12" x14ac:dyDescent="0.25">
      <c r="D204" t="s">
        <v>4724</v>
      </c>
      <c r="E204" t="s">
        <v>10938</v>
      </c>
      <c r="F204" t="s">
        <v>1989</v>
      </c>
      <c r="G204" t="s">
        <v>29</v>
      </c>
      <c r="H204" t="s">
        <v>57</v>
      </c>
      <c r="I204" t="s">
        <v>2162</v>
      </c>
      <c r="J204" t="s">
        <v>4907</v>
      </c>
      <c r="K204" t="s">
        <v>2135</v>
      </c>
      <c r="L204" s="3">
        <v>2449.2467923999998</v>
      </c>
    </row>
    <row r="205" spans="1:12" x14ac:dyDescent="0.25">
      <c r="C205" t="s">
        <v>5897</v>
      </c>
      <c r="L205">
        <v>1717.5903477000002</v>
      </c>
    </row>
    <row r="206" spans="1:12" x14ac:dyDescent="0.25">
      <c r="D206" t="s">
        <v>5898</v>
      </c>
      <c r="E206" t="s">
        <v>10938</v>
      </c>
      <c r="F206" t="s">
        <v>1989</v>
      </c>
      <c r="G206" t="s">
        <v>29</v>
      </c>
      <c r="H206" t="s">
        <v>63</v>
      </c>
      <c r="I206" t="s">
        <v>2137</v>
      </c>
      <c r="J206" t="s">
        <v>5899</v>
      </c>
      <c r="K206" t="s">
        <v>2135</v>
      </c>
      <c r="L206">
        <v>1717.5903477000002</v>
      </c>
    </row>
    <row r="207" spans="1:12" x14ac:dyDescent="0.25">
      <c r="C207" t="s">
        <v>5900</v>
      </c>
      <c r="L207">
        <v>1336.4968722000001</v>
      </c>
    </row>
    <row r="208" spans="1:12" x14ac:dyDescent="0.25">
      <c r="D208" t="s">
        <v>5901</v>
      </c>
      <c r="E208" t="s">
        <v>10938</v>
      </c>
      <c r="F208" t="s">
        <v>1989</v>
      </c>
      <c r="G208" t="s">
        <v>29</v>
      </c>
      <c r="H208" t="s">
        <v>2146</v>
      </c>
      <c r="I208" t="s">
        <v>2141</v>
      </c>
      <c r="J208" t="s">
        <v>5902</v>
      </c>
      <c r="K208" t="s">
        <v>2135</v>
      </c>
      <c r="L208">
        <v>1336.4968722000001</v>
      </c>
    </row>
    <row r="209" spans="1:12" x14ac:dyDescent="0.25">
      <c r="C209" t="s">
        <v>6676</v>
      </c>
      <c r="L209">
        <v>1733.2565460000001</v>
      </c>
    </row>
    <row r="210" spans="1:12" x14ac:dyDescent="0.25">
      <c r="D210" t="s">
        <v>6677</v>
      </c>
      <c r="E210" t="s">
        <v>10938</v>
      </c>
      <c r="F210" t="s">
        <v>1989</v>
      </c>
      <c r="G210" t="s">
        <v>50</v>
      </c>
      <c r="H210" t="s">
        <v>2146</v>
      </c>
      <c r="I210" t="s">
        <v>3223</v>
      </c>
      <c r="J210" t="s">
        <v>6678</v>
      </c>
      <c r="K210" t="s">
        <v>2135</v>
      </c>
      <c r="L210">
        <v>1733.2565460000001</v>
      </c>
    </row>
    <row r="211" spans="1:12" x14ac:dyDescent="0.25">
      <c r="C211" t="s">
        <v>6679</v>
      </c>
      <c r="L211">
        <v>1733.2565460000001</v>
      </c>
    </row>
    <row r="212" spans="1:12" x14ac:dyDescent="0.25">
      <c r="D212" t="s">
        <v>6680</v>
      </c>
      <c r="E212" t="s">
        <v>10938</v>
      </c>
      <c r="F212" t="s">
        <v>1989</v>
      </c>
      <c r="G212" t="s">
        <v>50</v>
      </c>
      <c r="H212" t="s">
        <v>2146</v>
      </c>
      <c r="I212" t="s">
        <v>2141</v>
      </c>
      <c r="J212" t="s">
        <v>6681</v>
      </c>
      <c r="K212" t="s">
        <v>2135</v>
      </c>
      <c r="L212">
        <v>1733.2565460000001</v>
      </c>
    </row>
    <row r="213" spans="1:12" x14ac:dyDescent="0.25">
      <c r="C213" t="s">
        <v>7321</v>
      </c>
      <c r="L213">
        <v>1932.9467889999999</v>
      </c>
    </row>
    <row r="214" spans="1:12" x14ac:dyDescent="0.25">
      <c r="D214" t="s">
        <v>7322</v>
      </c>
      <c r="E214" t="s">
        <v>10938</v>
      </c>
      <c r="F214" t="s">
        <v>1989</v>
      </c>
      <c r="G214" t="s">
        <v>29</v>
      </c>
      <c r="H214" t="s">
        <v>2146</v>
      </c>
      <c r="I214" t="s">
        <v>2134</v>
      </c>
      <c r="J214" t="s">
        <v>7323</v>
      </c>
      <c r="K214" t="s">
        <v>2135</v>
      </c>
      <c r="L214">
        <v>1932.9467889999999</v>
      </c>
    </row>
    <row r="215" spans="1:12" x14ac:dyDescent="0.25">
      <c r="A215" t="s">
        <v>152</v>
      </c>
      <c r="L215" s="3">
        <v>7793.6500588999997</v>
      </c>
    </row>
    <row r="216" spans="1:12" x14ac:dyDescent="0.25">
      <c r="C216" t="s">
        <v>2427</v>
      </c>
      <c r="L216">
        <v>1509.9594348999999</v>
      </c>
    </row>
    <row r="217" spans="1:12" x14ac:dyDescent="0.25">
      <c r="D217" t="s">
        <v>499</v>
      </c>
      <c r="E217" t="s">
        <v>10938</v>
      </c>
      <c r="F217" t="s">
        <v>152</v>
      </c>
      <c r="G217" t="s">
        <v>29</v>
      </c>
      <c r="H217" t="s">
        <v>63</v>
      </c>
      <c r="I217" t="s">
        <v>2137</v>
      </c>
      <c r="J217" t="s">
        <v>500</v>
      </c>
      <c r="K217" t="s">
        <v>18</v>
      </c>
      <c r="L217">
        <v>1509.9594348999999</v>
      </c>
    </row>
    <row r="218" spans="1:12" x14ac:dyDescent="0.25">
      <c r="C218" t="s">
        <v>2429</v>
      </c>
      <c r="L218" s="3">
        <v>2260.8808051000001</v>
      </c>
    </row>
    <row r="219" spans="1:12" x14ac:dyDescent="0.25">
      <c r="D219" t="s">
        <v>549</v>
      </c>
      <c r="E219" t="s">
        <v>10938</v>
      </c>
      <c r="F219" t="s">
        <v>152</v>
      </c>
      <c r="G219" t="s">
        <v>29</v>
      </c>
      <c r="H219" t="s">
        <v>110</v>
      </c>
      <c r="I219" t="s">
        <v>2152</v>
      </c>
      <c r="J219" t="s">
        <v>550</v>
      </c>
      <c r="K219" t="s">
        <v>2149</v>
      </c>
      <c r="L219" s="3">
        <v>2260.8808051000001</v>
      </c>
    </row>
    <row r="220" spans="1:12" x14ac:dyDescent="0.25">
      <c r="C220" t="s">
        <v>2430</v>
      </c>
      <c r="L220">
        <v>1819.4890906999999</v>
      </c>
    </row>
    <row r="221" spans="1:12" x14ac:dyDescent="0.25">
      <c r="D221" t="s">
        <v>566</v>
      </c>
      <c r="E221" t="s">
        <v>10938</v>
      </c>
      <c r="F221" t="s">
        <v>152</v>
      </c>
      <c r="G221" t="s">
        <v>50</v>
      </c>
      <c r="H221" t="s">
        <v>63</v>
      </c>
      <c r="I221" t="s">
        <v>2137</v>
      </c>
      <c r="J221" t="s">
        <v>567</v>
      </c>
      <c r="K221" t="s">
        <v>18</v>
      </c>
      <c r="L221">
        <v>1819.4890906999999</v>
      </c>
    </row>
    <row r="222" spans="1:12" x14ac:dyDescent="0.25">
      <c r="C222" t="s">
        <v>2431</v>
      </c>
      <c r="L222" s="3">
        <v>2203.3207281999998</v>
      </c>
    </row>
    <row r="223" spans="1:12" x14ac:dyDescent="0.25">
      <c r="D223" t="s">
        <v>1730</v>
      </c>
      <c r="E223" t="s">
        <v>10938</v>
      </c>
      <c r="F223" t="s">
        <v>152</v>
      </c>
      <c r="G223" t="s">
        <v>50</v>
      </c>
      <c r="H223" t="s">
        <v>188</v>
      </c>
      <c r="I223" t="s">
        <v>2167</v>
      </c>
      <c r="J223" t="s">
        <v>1731</v>
      </c>
      <c r="K223" t="s">
        <v>2149</v>
      </c>
      <c r="L223" s="3">
        <v>2203.3207281999998</v>
      </c>
    </row>
    <row r="224" spans="1:12" x14ac:dyDescent="0.25">
      <c r="A224" t="s">
        <v>303</v>
      </c>
      <c r="L224" s="3">
        <v>46397.568340999998</v>
      </c>
    </row>
    <row r="225" spans="3:12" x14ac:dyDescent="0.25">
      <c r="C225" t="s">
        <v>2432</v>
      </c>
      <c r="L225">
        <v>1205.7691950000001</v>
      </c>
    </row>
    <row r="226" spans="3:12" x14ac:dyDescent="0.25">
      <c r="D226" t="s">
        <v>378</v>
      </c>
      <c r="E226" t="s">
        <v>10938</v>
      </c>
      <c r="F226" t="s">
        <v>303</v>
      </c>
      <c r="G226" t="s">
        <v>29</v>
      </c>
      <c r="H226" t="s">
        <v>17</v>
      </c>
      <c r="I226" t="s">
        <v>2156</v>
      </c>
      <c r="J226" t="s">
        <v>379</v>
      </c>
      <c r="K226" t="s">
        <v>18</v>
      </c>
      <c r="L226">
        <v>1205.7691950000001</v>
      </c>
    </row>
    <row r="227" spans="3:12" x14ac:dyDescent="0.25">
      <c r="C227" t="s">
        <v>2433</v>
      </c>
      <c r="L227">
        <v>1205.7691950000001</v>
      </c>
    </row>
    <row r="228" spans="3:12" x14ac:dyDescent="0.25">
      <c r="D228" t="s">
        <v>381</v>
      </c>
      <c r="E228" t="s">
        <v>10938</v>
      </c>
      <c r="F228" t="s">
        <v>303</v>
      </c>
      <c r="G228" t="s">
        <v>29</v>
      </c>
      <c r="H228" t="s">
        <v>17</v>
      </c>
      <c r="I228" t="s">
        <v>2141</v>
      </c>
      <c r="J228" t="s">
        <v>382</v>
      </c>
      <c r="K228" t="s">
        <v>18</v>
      </c>
      <c r="L228">
        <v>1205.7691950000001</v>
      </c>
    </row>
    <row r="229" spans="3:12" x14ac:dyDescent="0.25">
      <c r="C229" t="s">
        <v>2434</v>
      </c>
      <c r="L229">
        <v>1205.7691950000001</v>
      </c>
    </row>
    <row r="230" spans="3:12" x14ac:dyDescent="0.25">
      <c r="D230" t="s">
        <v>383</v>
      </c>
      <c r="E230" t="s">
        <v>10938</v>
      </c>
      <c r="F230" t="s">
        <v>303</v>
      </c>
      <c r="G230" t="s">
        <v>29</v>
      </c>
      <c r="H230" t="s">
        <v>17</v>
      </c>
      <c r="I230" t="s">
        <v>2141</v>
      </c>
      <c r="J230" t="s">
        <v>384</v>
      </c>
      <c r="K230" t="s">
        <v>18</v>
      </c>
      <c r="L230">
        <v>1205.7691950000001</v>
      </c>
    </row>
    <row r="231" spans="3:12" x14ac:dyDescent="0.25">
      <c r="C231" t="s">
        <v>2435</v>
      </c>
      <c r="L231">
        <v>1205.7691950000001</v>
      </c>
    </row>
    <row r="232" spans="3:12" x14ac:dyDescent="0.25">
      <c r="D232" t="s">
        <v>385</v>
      </c>
      <c r="E232" t="s">
        <v>10938</v>
      </c>
      <c r="F232" t="s">
        <v>303</v>
      </c>
      <c r="G232" t="s">
        <v>29</v>
      </c>
      <c r="H232" t="s">
        <v>17</v>
      </c>
      <c r="I232" t="s">
        <v>2141</v>
      </c>
      <c r="J232" t="s">
        <v>386</v>
      </c>
      <c r="K232" t="s">
        <v>18</v>
      </c>
      <c r="L232">
        <v>1205.7691950000001</v>
      </c>
    </row>
    <row r="233" spans="3:12" x14ac:dyDescent="0.25">
      <c r="C233" t="s">
        <v>2436</v>
      </c>
      <c r="L233">
        <v>1205.7691950000001</v>
      </c>
    </row>
    <row r="234" spans="3:12" x14ac:dyDescent="0.25">
      <c r="D234" t="s">
        <v>387</v>
      </c>
      <c r="E234" t="s">
        <v>10938</v>
      </c>
      <c r="F234" t="s">
        <v>303</v>
      </c>
      <c r="G234" t="s">
        <v>29</v>
      </c>
      <c r="H234" t="s">
        <v>17</v>
      </c>
      <c r="I234" t="s">
        <v>2141</v>
      </c>
      <c r="J234" t="s">
        <v>388</v>
      </c>
      <c r="K234" t="s">
        <v>18</v>
      </c>
      <c r="L234">
        <v>1205.7691950000001</v>
      </c>
    </row>
    <row r="235" spans="3:12" x14ac:dyDescent="0.25">
      <c r="C235" t="s">
        <v>2437</v>
      </c>
      <c r="L235">
        <v>1205.7691950000001</v>
      </c>
    </row>
    <row r="236" spans="3:12" x14ac:dyDescent="0.25">
      <c r="D236" t="s">
        <v>390</v>
      </c>
      <c r="E236" t="s">
        <v>10938</v>
      </c>
      <c r="F236" t="s">
        <v>303</v>
      </c>
      <c r="G236" t="s">
        <v>29</v>
      </c>
      <c r="H236" t="s">
        <v>17</v>
      </c>
      <c r="I236" t="s">
        <v>2141</v>
      </c>
      <c r="J236" t="s">
        <v>391</v>
      </c>
      <c r="K236" t="s">
        <v>18</v>
      </c>
      <c r="L236">
        <v>1205.7691950000001</v>
      </c>
    </row>
    <row r="237" spans="3:12" x14ac:dyDescent="0.25">
      <c r="C237" t="s">
        <v>2438</v>
      </c>
      <c r="L237">
        <v>1205.7691950000001</v>
      </c>
    </row>
    <row r="238" spans="3:12" x14ac:dyDescent="0.25">
      <c r="D238" t="s">
        <v>392</v>
      </c>
      <c r="E238" t="s">
        <v>10938</v>
      </c>
      <c r="F238" t="s">
        <v>303</v>
      </c>
      <c r="G238" t="s">
        <v>29</v>
      </c>
      <c r="H238" t="s">
        <v>17</v>
      </c>
      <c r="I238" t="s">
        <v>2141</v>
      </c>
      <c r="J238" t="s">
        <v>393</v>
      </c>
      <c r="K238" t="s">
        <v>18</v>
      </c>
      <c r="L238">
        <v>1205.7691950000001</v>
      </c>
    </row>
    <row r="239" spans="3:12" x14ac:dyDescent="0.25">
      <c r="C239" t="s">
        <v>2439</v>
      </c>
      <c r="L239">
        <v>1205.7691950000001</v>
      </c>
    </row>
    <row r="240" spans="3:12" x14ac:dyDescent="0.25">
      <c r="D240" t="s">
        <v>394</v>
      </c>
      <c r="E240" t="s">
        <v>10938</v>
      </c>
      <c r="F240" t="s">
        <v>303</v>
      </c>
      <c r="G240" t="s">
        <v>29</v>
      </c>
      <c r="H240" t="s">
        <v>17</v>
      </c>
      <c r="I240" t="s">
        <v>2141</v>
      </c>
      <c r="J240" t="s">
        <v>395</v>
      </c>
      <c r="K240" t="s">
        <v>18</v>
      </c>
      <c r="L240">
        <v>1205.7691950000001</v>
      </c>
    </row>
    <row r="241" spans="3:12" x14ac:dyDescent="0.25">
      <c r="C241" t="s">
        <v>2440</v>
      </c>
      <c r="L241">
        <v>1205.7691950000001</v>
      </c>
    </row>
    <row r="242" spans="3:12" x14ac:dyDescent="0.25">
      <c r="D242" t="s">
        <v>396</v>
      </c>
      <c r="E242" t="s">
        <v>10938</v>
      </c>
      <c r="F242" t="s">
        <v>303</v>
      </c>
      <c r="G242" t="s">
        <v>29</v>
      </c>
      <c r="H242" t="s">
        <v>17</v>
      </c>
      <c r="I242" t="s">
        <v>2141</v>
      </c>
      <c r="J242" t="s">
        <v>397</v>
      </c>
      <c r="K242" t="s">
        <v>18</v>
      </c>
      <c r="L242">
        <v>1205.7691950000001</v>
      </c>
    </row>
    <row r="243" spans="3:12" x14ac:dyDescent="0.25">
      <c r="C243" t="s">
        <v>2441</v>
      </c>
      <c r="L243">
        <v>1205.7691950000001</v>
      </c>
    </row>
    <row r="244" spans="3:12" x14ac:dyDescent="0.25">
      <c r="D244" t="s">
        <v>398</v>
      </c>
      <c r="E244" t="s">
        <v>10938</v>
      </c>
      <c r="F244" t="s">
        <v>303</v>
      </c>
      <c r="G244" t="s">
        <v>29</v>
      </c>
      <c r="H244" t="s">
        <v>17</v>
      </c>
      <c r="I244" t="s">
        <v>2141</v>
      </c>
      <c r="J244" t="s">
        <v>399</v>
      </c>
      <c r="K244" t="s">
        <v>18</v>
      </c>
      <c r="L244">
        <v>1205.7691950000001</v>
      </c>
    </row>
    <row r="245" spans="3:12" x14ac:dyDescent="0.25">
      <c r="C245" t="s">
        <v>2442</v>
      </c>
      <c r="L245">
        <v>1205.7691950000001</v>
      </c>
    </row>
    <row r="246" spans="3:12" x14ac:dyDescent="0.25">
      <c r="D246" t="s">
        <v>401</v>
      </c>
      <c r="E246" t="s">
        <v>10938</v>
      </c>
      <c r="F246" t="s">
        <v>303</v>
      </c>
      <c r="G246" t="s">
        <v>29</v>
      </c>
      <c r="H246" t="s">
        <v>17</v>
      </c>
      <c r="I246" t="s">
        <v>2141</v>
      </c>
      <c r="J246" t="s">
        <v>402</v>
      </c>
      <c r="K246" t="s">
        <v>18</v>
      </c>
      <c r="L246">
        <v>1205.7691950000001</v>
      </c>
    </row>
    <row r="247" spans="3:12" x14ac:dyDescent="0.25">
      <c r="C247" t="s">
        <v>2443</v>
      </c>
      <c r="L247">
        <v>1205.7691950000001</v>
      </c>
    </row>
    <row r="248" spans="3:12" x14ac:dyDescent="0.25">
      <c r="D248" t="s">
        <v>403</v>
      </c>
      <c r="E248" t="s">
        <v>10938</v>
      </c>
      <c r="F248" t="s">
        <v>303</v>
      </c>
      <c r="G248" t="s">
        <v>29</v>
      </c>
      <c r="H248" t="s">
        <v>17</v>
      </c>
      <c r="I248" t="s">
        <v>2141</v>
      </c>
      <c r="J248" t="s">
        <v>404</v>
      </c>
      <c r="K248" t="s">
        <v>18</v>
      </c>
      <c r="L248">
        <v>1205.7691950000001</v>
      </c>
    </row>
    <row r="249" spans="3:12" x14ac:dyDescent="0.25">
      <c r="C249" t="s">
        <v>2444</v>
      </c>
      <c r="L249">
        <v>1205.7691950000001</v>
      </c>
    </row>
    <row r="250" spans="3:12" x14ac:dyDescent="0.25">
      <c r="D250" t="s">
        <v>405</v>
      </c>
      <c r="E250" t="s">
        <v>10938</v>
      </c>
      <c r="F250" t="s">
        <v>303</v>
      </c>
      <c r="G250" t="s">
        <v>29</v>
      </c>
      <c r="H250" t="s">
        <v>17</v>
      </c>
      <c r="I250" t="s">
        <v>2141</v>
      </c>
      <c r="J250" t="s">
        <v>406</v>
      </c>
      <c r="K250" t="s">
        <v>18</v>
      </c>
      <c r="L250">
        <v>1205.7691950000001</v>
      </c>
    </row>
    <row r="251" spans="3:12" x14ac:dyDescent="0.25">
      <c r="C251" t="s">
        <v>2445</v>
      </c>
      <c r="L251">
        <v>1205.7691950000001</v>
      </c>
    </row>
    <row r="252" spans="3:12" x14ac:dyDescent="0.25">
      <c r="D252" t="s">
        <v>407</v>
      </c>
      <c r="E252" t="s">
        <v>10938</v>
      </c>
      <c r="F252" t="s">
        <v>303</v>
      </c>
      <c r="G252" t="s">
        <v>29</v>
      </c>
      <c r="H252" t="s">
        <v>17</v>
      </c>
      <c r="I252" t="s">
        <v>2141</v>
      </c>
      <c r="J252" t="s">
        <v>408</v>
      </c>
      <c r="K252" t="s">
        <v>18</v>
      </c>
      <c r="L252">
        <v>1205.7691950000001</v>
      </c>
    </row>
    <row r="253" spans="3:12" x14ac:dyDescent="0.25">
      <c r="C253" t="s">
        <v>2446</v>
      </c>
      <c r="L253">
        <v>1627.8373089999998</v>
      </c>
    </row>
    <row r="254" spans="3:12" x14ac:dyDescent="0.25">
      <c r="D254" t="s">
        <v>409</v>
      </c>
      <c r="E254" t="s">
        <v>10938</v>
      </c>
      <c r="F254" t="s">
        <v>303</v>
      </c>
      <c r="G254" t="s">
        <v>29</v>
      </c>
      <c r="H254" t="s">
        <v>17</v>
      </c>
      <c r="I254" t="s">
        <v>2134</v>
      </c>
      <c r="J254" t="s">
        <v>410</v>
      </c>
      <c r="K254" t="s">
        <v>18</v>
      </c>
      <c r="L254">
        <v>1627.8373089999998</v>
      </c>
    </row>
    <row r="255" spans="3:12" x14ac:dyDescent="0.25">
      <c r="C255" t="s">
        <v>2447</v>
      </c>
      <c r="L255">
        <v>1627.8373089999998</v>
      </c>
    </row>
    <row r="256" spans="3:12" x14ac:dyDescent="0.25">
      <c r="D256" t="s">
        <v>412</v>
      </c>
      <c r="E256" t="s">
        <v>10938</v>
      </c>
      <c r="F256" t="s">
        <v>303</v>
      </c>
      <c r="G256" t="s">
        <v>29</v>
      </c>
      <c r="H256" t="s">
        <v>17</v>
      </c>
      <c r="I256" t="s">
        <v>2134</v>
      </c>
      <c r="J256" t="s">
        <v>413</v>
      </c>
      <c r="K256" t="s">
        <v>18</v>
      </c>
      <c r="L256">
        <v>1627.8373089999998</v>
      </c>
    </row>
    <row r="257" spans="3:12" x14ac:dyDescent="0.25">
      <c r="C257" t="s">
        <v>2448</v>
      </c>
      <c r="L257">
        <v>1627.8373089999998</v>
      </c>
    </row>
    <row r="258" spans="3:12" x14ac:dyDescent="0.25">
      <c r="D258" t="s">
        <v>414</v>
      </c>
      <c r="E258" t="s">
        <v>10938</v>
      </c>
      <c r="F258" t="s">
        <v>303</v>
      </c>
      <c r="G258" t="s">
        <v>29</v>
      </c>
      <c r="H258" t="s">
        <v>17</v>
      </c>
      <c r="I258" t="s">
        <v>2134</v>
      </c>
      <c r="J258" t="s">
        <v>415</v>
      </c>
      <c r="K258" t="s">
        <v>18</v>
      </c>
      <c r="L258">
        <v>1627.8373089999998</v>
      </c>
    </row>
    <row r="259" spans="3:12" x14ac:dyDescent="0.25">
      <c r="C259" t="s">
        <v>2449</v>
      </c>
      <c r="L259">
        <v>1627.8373089999998</v>
      </c>
    </row>
    <row r="260" spans="3:12" x14ac:dyDescent="0.25">
      <c r="D260" t="s">
        <v>416</v>
      </c>
      <c r="E260" t="s">
        <v>10938</v>
      </c>
      <c r="F260" t="s">
        <v>303</v>
      </c>
      <c r="G260" t="s">
        <v>29</v>
      </c>
      <c r="H260" t="s">
        <v>17</v>
      </c>
      <c r="I260" t="s">
        <v>2134</v>
      </c>
      <c r="J260" t="s">
        <v>417</v>
      </c>
      <c r="K260" t="s">
        <v>18</v>
      </c>
      <c r="L260">
        <v>1627.8373089999998</v>
      </c>
    </row>
    <row r="261" spans="3:12" x14ac:dyDescent="0.25">
      <c r="C261" t="s">
        <v>2450</v>
      </c>
      <c r="L261">
        <v>1627.8373089999998</v>
      </c>
    </row>
    <row r="262" spans="3:12" x14ac:dyDescent="0.25">
      <c r="D262" t="s">
        <v>418</v>
      </c>
      <c r="E262" t="s">
        <v>10938</v>
      </c>
      <c r="F262" t="s">
        <v>303</v>
      </c>
      <c r="G262" t="s">
        <v>29</v>
      </c>
      <c r="H262" t="s">
        <v>17</v>
      </c>
      <c r="I262" t="s">
        <v>2134</v>
      </c>
      <c r="J262" t="s">
        <v>419</v>
      </c>
      <c r="K262" t="s">
        <v>18</v>
      </c>
      <c r="L262">
        <v>1627.8373089999998</v>
      </c>
    </row>
    <row r="263" spans="3:12" x14ac:dyDescent="0.25">
      <c r="C263" t="s">
        <v>2428</v>
      </c>
      <c r="L263">
        <v>1671.4523180000001</v>
      </c>
    </row>
    <row r="264" spans="3:12" x14ac:dyDescent="0.25">
      <c r="D264" t="s">
        <v>515</v>
      </c>
      <c r="E264" t="s">
        <v>2389</v>
      </c>
      <c r="F264" t="s">
        <v>303</v>
      </c>
      <c r="G264" t="s">
        <v>29</v>
      </c>
      <c r="H264" t="s">
        <v>63</v>
      </c>
      <c r="I264" t="s">
        <v>2167</v>
      </c>
      <c r="J264" t="s">
        <v>516</v>
      </c>
      <c r="K264" t="s">
        <v>18</v>
      </c>
      <c r="L264">
        <v>1671.4523180000001</v>
      </c>
    </row>
    <row r="265" spans="3:12" x14ac:dyDescent="0.25">
      <c r="C265" t="s">
        <v>2452</v>
      </c>
      <c r="L265">
        <v>1259.6523115</v>
      </c>
    </row>
    <row r="266" spans="3:12" x14ac:dyDescent="0.25">
      <c r="D266" t="s">
        <v>1708</v>
      </c>
      <c r="E266" t="s">
        <v>2389</v>
      </c>
      <c r="F266" t="s">
        <v>303</v>
      </c>
      <c r="G266" t="s">
        <v>29</v>
      </c>
      <c r="H266" t="s">
        <v>25</v>
      </c>
      <c r="I266" t="s">
        <v>2156</v>
      </c>
      <c r="J266" t="s">
        <v>10942</v>
      </c>
      <c r="K266" t="s">
        <v>2149</v>
      </c>
      <c r="L266">
        <v>1259.6523115</v>
      </c>
    </row>
    <row r="267" spans="3:12" x14ac:dyDescent="0.25">
      <c r="C267" t="s">
        <v>5903</v>
      </c>
      <c r="L267">
        <v>984.76040499999999</v>
      </c>
    </row>
    <row r="268" spans="3:12" x14ac:dyDescent="0.25">
      <c r="D268" t="s">
        <v>5904</v>
      </c>
      <c r="E268" t="s">
        <v>10938</v>
      </c>
      <c r="F268" t="s">
        <v>303</v>
      </c>
      <c r="G268" t="s">
        <v>29</v>
      </c>
      <c r="H268" t="s">
        <v>2146</v>
      </c>
      <c r="I268" t="s">
        <v>2246</v>
      </c>
      <c r="J268" t="s">
        <v>5905</v>
      </c>
      <c r="K268" t="s">
        <v>2135</v>
      </c>
      <c r="L268">
        <v>984.76040499999999</v>
      </c>
    </row>
    <row r="269" spans="3:12" x14ac:dyDescent="0.25">
      <c r="C269" t="s">
        <v>5906</v>
      </c>
      <c r="L269">
        <v>1444.380455</v>
      </c>
    </row>
    <row r="270" spans="3:12" x14ac:dyDescent="0.25">
      <c r="D270" t="s">
        <v>5907</v>
      </c>
      <c r="E270" t="s">
        <v>10938</v>
      </c>
      <c r="F270" t="s">
        <v>303</v>
      </c>
      <c r="G270" t="s">
        <v>29</v>
      </c>
      <c r="H270" t="s">
        <v>63</v>
      </c>
      <c r="I270" t="s">
        <v>2141</v>
      </c>
      <c r="J270" t="s">
        <v>5908</v>
      </c>
      <c r="K270" t="s">
        <v>2135</v>
      </c>
      <c r="L270">
        <v>1444.380455</v>
      </c>
    </row>
    <row r="271" spans="3:12" x14ac:dyDescent="0.25">
      <c r="C271" t="s">
        <v>5909</v>
      </c>
      <c r="L271">
        <v>1805.5244645</v>
      </c>
    </row>
    <row r="272" spans="3:12" x14ac:dyDescent="0.25">
      <c r="D272" t="s">
        <v>5910</v>
      </c>
      <c r="E272" t="s">
        <v>10938</v>
      </c>
      <c r="F272" t="s">
        <v>303</v>
      </c>
      <c r="G272" t="s">
        <v>29</v>
      </c>
      <c r="H272" t="s">
        <v>63</v>
      </c>
      <c r="I272" t="s">
        <v>2137</v>
      </c>
      <c r="J272" t="s">
        <v>5911</v>
      </c>
      <c r="K272" t="s">
        <v>2135</v>
      </c>
      <c r="L272">
        <v>1805.5244645</v>
      </c>
    </row>
    <row r="273" spans="3:12" x14ac:dyDescent="0.25">
      <c r="C273" t="s">
        <v>6969</v>
      </c>
      <c r="L273">
        <v>1776.3825975</v>
      </c>
    </row>
    <row r="274" spans="3:12" x14ac:dyDescent="0.25">
      <c r="D274" t="s">
        <v>6970</v>
      </c>
      <c r="E274" t="s">
        <v>10938</v>
      </c>
      <c r="F274" t="s">
        <v>303</v>
      </c>
      <c r="G274" t="s">
        <v>21</v>
      </c>
      <c r="H274" t="s">
        <v>48</v>
      </c>
      <c r="I274" t="s">
        <v>2137</v>
      </c>
      <c r="J274" t="s">
        <v>6971</v>
      </c>
      <c r="K274" t="s">
        <v>2135</v>
      </c>
      <c r="L274">
        <v>1776.3825975</v>
      </c>
    </row>
    <row r="275" spans="3:12" x14ac:dyDescent="0.25">
      <c r="C275" t="s">
        <v>7612</v>
      </c>
      <c r="L275" s="3">
        <v>2125.4982525</v>
      </c>
    </row>
    <row r="276" spans="3:12" x14ac:dyDescent="0.25">
      <c r="D276" t="s">
        <v>7613</v>
      </c>
      <c r="E276" t="s">
        <v>10938</v>
      </c>
      <c r="F276" t="s">
        <v>303</v>
      </c>
      <c r="G276" t="s">
        <v>29</v>
      </c>
      <c r="H276" t="s">
        <v>2164</v>
      </c>
      <c r="I276" t="s">
        <v>2134</v>
      </c>
      <c r="J276" t="s">
        <v>7614</v>
      </c>
      <c r="K276" t="s">
        <v>2135</v>
      </c>
      <c r="L276" s="3">
        <v>2125.4982525</v>
      </c>
    </row>
    <row r="277" spans="3:12" x14ac:dyDescent="0.25">
      <c r="C277" t="s">
        <v>9996</v>
      </c>
      <c r="L277">
        <v>1607.69226</v>
      </c>
    </row>
    <row r="278" spans="3:12" x14ac:dyDescent="0.25">
      <c r="D278" t="s">
        <v>9997</v>
      </c>
      <c r="E278" t="s">
        <v>10938</v>
      </c>
      <c r="F278" t="s">
        <v>303</v>
      </c>
      <c r="G278" t="s">
        <v>29</v>
      </c>
      <c r="H278" t="s">
        <v>2146</v>
      </c>
      <c r="I278" t="s">
        <v>2156</v>
      </c>
      <c r="J278" t="s">
        <v>9998</v>
      </c>
      <c r="K278" t="s">
        <v>2135</v>
      </c>
      <c r="L278">
        <v>1607.69226</v>
      </c>
    </row>
    <row r="279" spans="3:12" x14ac:dyDescent="0.25">
      <c r="C279" t="s">
        <v>9999</v>
      </c>
      <c r="L279">
        <v>1607.69226</v>
      </c>
    </row>
    <row r="280" spans="3:12" x14ac:dyDescent="0.25">
      <c r="D280" t="s">
        <v>10000</v>
      </c>
      <c r="E280" t="s">
        <v>10938</v>
      </c>
      <c r="F280" t="s">
        <v>303</v>
      </c>
      <c r="G280" t="s">
        <v>29</v>
      </c>
      <c r="H280" t="s">
        <v>2146</v>
      </c>
      <c r="I280" t="s">
        <v>2156</v>
      </c>
      <c r="J280" t="s">
        <v>10001</v>
      </c>
      <c r="K280" t="s">
        <v>2135</v>
      </c>
      <c r="L280">
        <v>1607.69226</v>
      </c>
    </row>
    <row r="281" spans="3:12" x14ac:dyDescent="0.25">
      <c r="C281" t="s">
        <v>10002</v>
      </c>
      <c r="L281">
        <v>1607.69226</v>
      </c>
    </row>
    <row r="282" spans="3:12" x14ac:dyDescent="0.25">
      <c r="D282" t="s">
        <v>10003</v>
      </c>
      <c r="E282" t="s">
        <v>10938</v>
      </c>
      <c r="F282" t="s">
        <v>303</v>
      </c>
      <c r="G282" t="s">
        <v>29</v>
      </c>
      <c r="H282" t="s">
        <v>2146</v>
      </c>
      <c r="I282" t="s">
        <v>2141</v>
      </c>
      <c r="J282" t="s">
        <v>10004</v>
      </c>
      <c r="K282" t="s">
        <v>2135</v>
      </c>
      <c r="L282">
        <v>1607.69226</v>
      </c>
    </row>
    <row r="283" spans="3:12" x14ac:dyDescent="0.25">
      <c r="C283" t="s">
        <v>10005</v>
      </c>
      <c r="L283" s="3">
        <v>2228.472702</v>
      </c>
    </row>
    <row r="284" spans="3:12" x14ac:dyDescent="0.25">
      <c r="D284" t="s">
        <v>10006</v>
      </c>
      <c r="E284" t="s">
        <v>10938</v>
      </c>
      <c r="F284" t="s">
        <v>303</v>
      </c>
      <c r="G284" t="s">
        <v>29</v>
      </c>
      <c r="H284" t="s">
        <v>63</v>
      </c>
      <c r="I284" t="s">
        <v>2134</v>
      </c>
      <c r="J284" t="s">
        <v>10007</v>
      </c>
      <c r="K284" t="s">
        <v>2135</v>
      </c>
      <c r="L284" s="3">
        <v>2228.472702</v>
      </c>
    </row>
    <row r="285" spans="3:12" x14ac:dyDescent="0.25">
      <c r="C285" t="s">
        <v>10168</v>
      </c>
      <c r="L285">
        <v>1650.7205199999999</v>
      </c>
    </row>
    <row r="286" spans="3:12" x14ac:dyDescent="0.25">
      <c r="D286" t="s">
        <v>10169</v>
      </c>
      <c r="E286" t="s">
        <v>10938</v>
      </c>
      <c r="F286" t="s">
        <v>303</v>
      </c>
      <c r="G286" t="s">
        <v>29</v>
      </c>
      <c r="H286" t="s">
        <v>2133</v>
      </c>
      <c r="I286" t="s">
        <v>2141</v>
      </c>
      <c r="J286" t="s">
        <v>10170</v>
      </c>
      <c r="K286" t="s">
        <v>2135</v>
      </c>
      <c r="L286">
        <v>1650.7205199999999</v>
      </c>
    </row>
    <row r="287" spans="3:12" x14ac:dyDescent="0.25">
      <c r="C287" t="s">
        <v>10171</v>
      </c>
      <c r="L287">
        <v>1607.69226</v>
      </c>
    </row>
    <row r="288" spans="3:12" x14ac:dyDescent="0.25">
      <c r="D288" t="s">
        <v>10172</v>
      </c>
      <c r="E288" t="s">
        <v>10938</v>
      </c>
      <c r="F288" t="s">
        <v>303</v>
      </c>
      <c r="G288" t="s">
        <v>29</v>
      </c>
      <c r="H288" t="s">
        <v>2146</v>
      </c>
      <c r="I288" t="s">
        <v>2156</v>
      </c>
      <c r="J288" t="s">
        <v>10173</v>
      </c>
      <c r="K288" t="s">
        <v>2135</v>
      </c>
      <c r="L288">
        <v>1607.69226</v>
      </c>
    </row>
    <row r="289" spans="1:12" x14ac:dyDescent="0.25">
      <c r="A289" t="s">
        <v>950</v>
      </c>
      <c r="L289" s="3">
        <v>4000.6111483999998</v>
      </c>
    </row>
    <row r="290" spans="1:12" x14ac:dyDescent="0.25">
      <c r="C290" t="s">
        <v>5912</v>
      </c>
      <c r="L290">
        <v>1733.2565460000001</v>
      </c>
    </row>
    <row r="291" spans="1:12" x14ac:dyDescent="0.25">
      <c r="D291" t="s">
        <v>5913</v>
      </c>
      <c r="E291" t="s">
        <v>10943</v>
      </c>
      <c r="F291" t="s">
        <v>950</v>
      </c>
      <c r="G291" t="s">
        <v>50</v>
      </c>
      <c r="H291" t="s">
        <v>2133</v>
      </c>
      <c r="I291" t="s">
        <v>2141</v>
      </c>
      <c r="J291" t="s">
        <v>5914</v>
      </c>
      <c r="K291" t="s">
        <v>2135</v>
      </c>
      <c r="L291">
        <v>1733.2565460000001</v>
      </c>
    </row>
    <row r="292" spans="1:12" x14ac:dyDescent="0.25">
      <c r="C292" t="s">
        <v>6412</v>
      </c>
      <c r="L292" s="3">
        <v>2267.3546023999997</v>
      </c>
    </row>
    <row r="293" spans="1:12" x14ac:dyDescent="0.25">
      <c r="D293" t="s">
        <v>6413</v>
      </c>
      <c r="E293" t="s">
        <v>10943</v>
      </c>
      <c r="F293" t="s">
        <v>950</v>
      </c>
      <c r="G293" t="s">
        <v>36</v>
      </c>
      <c r="H293" t="s">
        <v>2164</v>
      </c>
      <c r="I293" t="s">
        <v>2167</v>
      </c>
      <c r="J293" t="s">
        <v>6414</v>
      </c>
      <c r="K293" t="s">
        <v>2135</v>
      </c>
      <c r="L293" s="3">
        <v>2267.3546023999997</v>
      </c>
    </row>
    <row r="294" spans="1:12" x14ac:dyDescent="0.25">
      <c r="A294" t="s">
        <v>126</v>
      </c>
      <c r="L294" s="3">
        <v>19615.938310099998</v>
      </c>
    </row>
    <row r="295" spans="1:12" x14ac:dyDescent="0.25">
      <c r="C295" t="s">
        <v>2454</v>
      </c>
      <c r="L295" s="3">
        <v>2340.0332452000002</v>
      </c>
    </row>
    <row r="296" spans="1:12" x14ac:dyDescent="0.25">
      <c r="D296" t="s">
        <v>510</v>
      </c>
      <c r="E296" t="s">
        <v>10943</v>
      </c>
      <c r="F296" t="s">
        <v>126</v>
      </c>
      <c r="G296" t="s">
        <v>61</v>
      </c>
      <c r="H296" t="s">
        <v>20</v>
      </c>
      <c r="I296" t="s">
        <v>2167</v>
      </c>
      <c r="J296" t="s">
        <v>511</v>
      </c>
      <c r="K296" t="s">
        <v>18</v>
      </c>
      <c r="L296" s="3">
        <v>2340.0332452000002</v>
      </c>
    </row>
    <row r="297" spans="1:12" x14ac:dyDescent="0.25">
      <c r="C297" t="s">
        <v>2455</v>
      </c>
      <c r="L297">
        <v>1446.9230339999999</v>
      </c>
    </row>
    <row r="298" spans="1:12" x14ac:dyDescent="0.25">
      <c r="D298" t="s">
        <v>810</v>
      </c>
      <c r="E298" t="s">
        <v>10943</v>
      </c>
      <c r="F298" t="s">
        <v>126</v>
      </c>
      <c r="G298" t="s">
        <v>50</v>
      </c>
      <c r="H298" t="s">
        <v>17</v>
      </c>
      <c r="I298" t="s">
        <v>2156</v>
      </c>
      <c r="J298" t="s">
        <v>811</v>
      </c>
      <c r="K298" t="s">
        <v>18</v>
      </c>
      <c r="L298">
        <v>1446.9230339999999</v>
      </c>
    </row>
    <row r="299" spans="1:12" x14ac:dyDescent="0.25">
      <c r="C299" t="s">
        <v>2456</v>
      </c>
      <c r="L299">
        <v>1446.9230339999999</v>
      </c>
    </row>
    <row r="300" spans="1:12" x14ac:dyDescent="0.25">
      <c r="D300" t="s">
        <v>813</v>
      </c>
      <c r="E300" t="s">
        <v>10943</v>
      </c>
      <c r="F300" t="s">
        <v>126</v>
      </c>
      <c r="G300" t="s">
        <v>50</v>
      </c>
      <c r="H300" t="s">
        <v>17</v>
      </c>
      <c r="I300" t="s">
        <v>2141</v>
      </c>
      <c r="J300" t="s">
        <v>814</v>
      </c>
      <c r="K300" t="s">
        <v>18</v>
      </c>
      <c r="L300">
        <v>1446.9230339999999</v>
      </c>
    </row>
    <row r="301" spans="1:12" x14ac:dyDescent="0.25">
      <c r="C301" t="s">
        <v>2457</v>
      </c>
      <c r="L301" s="3">
        <v>2486.9356364999999</v>
      </c>
    </row>
    <row r="302" spans="1:12" x14ac:dyDescent="0.25">
      <c r="D302" t="s">
        <v>739</v>
      </c>
      <c r="E302" t="s">
        <v>10943</v>
      </c>
      <c r="F302" t="s">
        <v>126</v>
      </c>
      <c r="G302" t="s">
        <v>61</v>
      </c>
      <c r="H302" t="s">
        <v>48</v>
      </c>
      <c r="I302" t="s">
        <v>2137</v>
      </c>
      <c r="J302" t="s">
        <v>324</v>
      </c>
      <c r="K302" t="s">
        <v>2149</v>
      </c>
      <c r="L302" s="3">
        <v>2486.9356364999999</v>
      </c>
    </row>
    <row r="303" spans="1:12" x14ac:dyDescent="0.25">
      <c r="C303" t="s">
        <v>2458</v>
      </c>
      <c r="L303" s="3">
        <v>2005.7427815999999</v>
      </c>
    </row>
    <row r="304" spans="1:12" x14ac:dyDescent="0.25">
      <c r="D304" t="s">
        <v>1017</v>
      </c>
      <c r="E304" t="s">
        <v>10943</v>
      </c>
      <c r="F304" t="s">
        <v>126</v>
      </c>
      <c r="G304" t="s">
        <v>50</v>
      </c>
      <c r="H304" t="s">
        <v>63</v>
      </c>
      <c r="I304" t="s">
        <v>2134</v>
      </c>
      <c r="J304" t="s">
        <v>1018</v>
      </c>
      <c r="K304" t="s">
        <v>18</v>
      </c>
      <c r="L304" s="3">
        <v>2005.7427815999999</v>
      </c>
    </row>
    <row r="305" spans="1:12" x14ac:dyDescent="0.25">
      <c r="C305" t="s">
        <v>2459</v>
      </c>
      <c r="L305" s="3">
        <v>2005.7427815999999</v>
      </c>
    </row>
    <row r="306" spans="1:12" x14ac:dyDescent="0.25">
      <c r="D306" t="s">
        <v>1020</v>
      </c>
      <c r="E306" t="s">
        <v>10943</v>
      </c>
      <c r="F306" t="s">
        <v>126</v>
      </c>
      <c r="G306" t="s">
        <v>50</v>
      </c>
      <c r="H306" t="s">
        <v>63</v>
      </c>
      <c r="I306" t="s">
        <v>2134</v>
      </c>
      <c r="J306" t="s">
        <v>1021</v>
      </c>
      <c r="K306" t="s">
        <v>18</v>
      </c>
      <c r="L306" s="3">
        <v>2005.7427815999999</v>
      </c>
    </row>
    <row r="307" spans="1:12" x14ac:dyDescent="0.25">
      <c r="C307" t="s">
        <v>2460</v>
      </c>
      <c r="L307" s="3">
        <v>3008.6141723999999</v>
      </c>
    </row>
    <row r="308" spans="1:12" x14ac:dyDescent="0.25">
      <c r="D308" t="s">
        <v>1132</v>
      </c>
      <c r="E308" t="s">
        <v>10943</v>
      </c>
      <c r="F308" t="s">
        <v>126</v>
      </c>
      <c r="G308" t="s">
        <v>106</v>
      </c>
      <c r="H308" t="s">
        <v>63</v>
      </c>
      <c r="I308" t="s">
        <v>2134</v>
      </c>
      <c r="J308" t="s">
        <v>1133</v>
      </c>
      <c r="K308" t="s">
        <v>18</v>
      </c>
      <c r="L308" s="3">
        <v>3008.6141723999999</v>
      </c>
    </row>
    <row r="309" spans="1:12" x14ac:dyDescent="0.25">
      <c r="C309" t="s">
        <v>7324</v>
      </c>
      <c r="L309" s="3">
        <v>2166.7075906</v>
      </c>
    </row>
    <row r="310" spans="1:12" x14ac:dyDescent="0.25">
      <c r="D310" t="s">
        <v>7325</v>
      </c>
      <c r="E310" t="s">
        <v>10943</v>
      </c>
      <c r="F310" t="s">
        <v>126</v>
      </c>
      <c r="G310" t="s">
        <v>61</v>
      </c>
      <c r="H310" t="s">
        <v>2133</v>
      </c>
      <c r="I310" t="s">
        <v>2141</v>
      </c>
      <c r="J310" t="s">
        <v>7326</v>
      </c>
      <c r="K310" t="s">
        <v>2135</v>
      </c>
      <c r="L310" s="3">
        <v>2166.7075906</v>
      </c>
    </row>
    <row r="311" spans="1:12" x14ac:dyDescent="0.25">
      <c r="C311" t="s">
        <v>7327</v>
      </c>
      <c r="L311" s="3">
        <v>2708.3160342000001</v>
      </c>
    </row>
    <row r="312" spans="1:12" x14ac:dyDescent="0.25">
      <c r="D312" t="s">
        <v>7328</v>
      </c>
      <c r="E312" t="s">
        <v>10943</v>
      </c>
      <c r="F312" t="s">
        <v>126</v>
      </c>
      <c r="G312" t="s">
        <v>61</v>
      </c>
      <c r="H312" t="s">
        <v>2133</v>
      </c>
      <c r="I312" t="s">
        <v>2137</v>
      </c>
      <c r="J312" t="s">
        <v>7329</v>
      </c>
      <c r="K312" t="s">
        <v>2135</v>
      </c>
      <c r="L312" s="3">
        <v>2708.3160342000001</v>
      </c>
    </row>
    <row r="313" spans="1:12" x14ac:dyDescent="0.25">
      <c r="A313" t="s">
        <v>276</v>
      </c>
      <c r="L313" s="3">
        <v>13095.787839100001</v>
      </c>
    </row>
    <row r="314" spans="1:12" x14ac:dyDescent="0.25">
      <c r="C314" t="s">
        <v>2461</v>
      </c>
      <c r="L314" s="3">
        <v>3009.0835715999997</v>
      </c>
    </row>
    <row r="315" spans="1:12" x14ac:dyDescent="0.25">
      <c r="D315" t="s">
        <v>2061</v>
      </c>
      <c r="E315" t="s">
        <v>10943</v>
      </c>
      <c r="F315" t="s">
        <v>276</v>
      </c>
      <c r="G315" t="s">
        <v>50</v>
      </c>
      <c r="H315" t="s">
        <v>110</v>
      </c>
      <c r="I315" t="s">
        <v>2162</v>
      </c>
      <c r="J315" t="s">
        <v>2062</v>
      </c>
      <c r="K315" t="s">
        <v>2135</v>
      </c>
      <c r="L315" s="3">
        <v>3009.0835715999997</v>
      </c>
    </row>
    <row r="316" spans="1:12" x14ac:dyDescent="0.25">
      <c r="C316" t="s">
        <v>10008</v>
      </c>
      <c r="L316" s="3">
        <v>2893.3571104999996</v>
      </c>
    </row>
    <row r="317" spans="1:12" x14ac:dyDescent="0.25">
      <c r="D317" t="s">
        <v>10009</v>
      </c>
      <c r="E317" t="s">
        <v>10943</v>
      </c>
      <c r="F317" t="s">
        <v>276</v>
      </c>
      <c r="G317" t="s">
        <v>29</v>
      </c>
      <c r="H317" t="s">
        <v>110</v>
      </c>
      <c r="I317" t="s">
        <v>2162</v>
      </c>
      <c r="J317" t="s">
        <v>10010</v>
      </c>
      <c r="K317" t="s">
        <v>2135</v>
      </c>
      <c r="L317" s="3">
        <v>2893.3571104999996</v>
      </c>
    </row>
    <row r="318" spans="1:12" x14ac:dyDescent="0.25">
      <c r="C318" t="s">
        <v>10011</v>
      </c>
      <c r="L318">
        <v>1547.6482789999998</v>
      </c>
    </row>
    <row r="319" spans="1:12" x14ac:dyDescent="0.25">
      <c r="D319" t="s">
        <v>10012</v>
      </c>
      <c r="E319" t="s">
        <v>10943</v>
      </c>
      <c r="F319" t="s">
        <v>276</v>
      </c>
      <c r="G319" t="s">
        <v>29</v>
      </c>
      <c r="H319" t="s">
        <v>2133</v>
      </c>
      <c r="I319" t="s">
        <v>2156</v>
      </c>
      <c r="J319" t="s">
        <v>10013</v>
      </c>
      <c r="K319" t="s">
        <v>2135</v>
      </c>
      <c r="L319">
        <v>1547.6482789999998</v>
      </c>
    </row>
    <row r="320" spans="1:12" x14ac:dyDescent="0.25">
      <c r="C320" t="s">
        <v>10014</v>
      </c>
      <c r="L320">
        <v>1547.6482789999998</v>
      </c>
    </row>
    <row r="321" spans="1:12" x14ac:dyDescent="0.25">
      <c r="D321" t="s">
        <v>10015</v>
      </c>
      <c r="E321" t="s">
        <v>10943</v>
      </c>
      <c r="F321" t="s">
        <v>276</v>
      </c>
      <c r="G321" t="s">
        <v>29</v>
      </c>
      <c r="H321" t="s">
        <v>2133</v>
      </c>
      <c r="I321" t="s">
        <v>2156</v>
      </c>
      <c r="J321" t="s">
        <v>10016</v>
      </c>
      <c r="K321" t="s">
        <v>2135</v>
      </c>
      <c r="L321">
        <v>1547.6482789999998</v>
      </c>
    </row>
    <row r="322" spans="1:12" x14ac:dyDescent="0.25">
      <c r="C322" t="s">
        <v>10017</v>
      </c>
      <c r="L322" s="3">
        <v>2034.6499489999999</v>
      </c>
    </row>
    <row r="323" spans="1:12" x14ac:dyDescent="0.25">
      <c r="D323" t="s">
        <v>10018</v>
      </c>
      <c r="E323" t="s">
        <v>10943</v>
      </c>
      <c r="F323" t="s">
        <v>276</v>
      </c>
      <c r="G323" t="s">
        <v>29</v>
      </c>
      <c r="H323" t="s">
        <v>2146</v>
      </c>
      <c r="I323" t="s">
        <v>2167</v>
      </c>
      <c r="J323" t="s">
        <v>10019</v>
      </c>
      <c r="K323" t="s">
        <v>2135</v>
      </c>
      <c r="L323" s="3">
        <v>2034.6499489999999</v>
      </c>
    </row>
    <row r="324" spans="1:12" x14ac:dyDescent="0.25">
      <c r="C324" t="s">
        <v>10944</v>
      </c>
      <c r="L324" s="3">
        <v>2063.40065</v>
      </c>
    </row>
    <row r="325" spans="1:12" x14ac:dyDescent="0.25">
      <c r="D325" t="s">
        <v>10945</v>
      </c>
      <c r="E325" t="s">
        <v>2389</v>
      </c>
      <c r="F325" t="s">
        <v>276</v>
      </c>
      <c r="G325" t="s">
        <v>29</v>
      </c>
      <c r="H325" t="s">
        <v>63</v>
      </c>
      <c r="I325" t="s">
        <v>2137</v>
      </c>
      <c r="J325" t="s">
        <v>10946</v>
      </c>
      <c r="K325" t="s">
        <v>2135</v>
      </c>
      <c r="L325" s="3">
        <v>2063.40065</v>
      </c>
    </row>
    <row r="326" spans="1:12" x14ac:dyDescent="0.25">
      <c r="A326" t="s">
        <v>44</v>
      </c>
      <c r="L326" s="3">
        <v>49648.196917599998</v>
      </c>
    </row>
    <row r="327" spans="1:12" x14ac:dyDescent="0.25">
      <c r="C327" t="s">
        <v>2462</v>
      </c>
      <c r="L327">
        <v>1705.3272935999998</v>
      </c>
    </row>
    <row r="328" spans="1:12" x14ac:dyDescent="0.25">
      <c r="D328" t="s">
        <v>782</v>
      </c>
      <c r="E328" t="s">
        <v>10943</v>
      </c>
      <c r="F328" t="s">
        <v>44</v>
      </c>
      <c r="G328" t="s">
        <v>50</v>
      </c>
      <c r="H328" t="s">
        <v>48</v>
      </c>
      <c r="I328" t="s">
        <v>2141</v>
      </c>
      <c r="J328" t="s">
        <v>13458</v>
      </c>
      <c r="K328" t="s">
        <v>2149</v>
      </c>
      <c r="L328">
        <v>1705.3272935999998</v>
      </c>
    </row>
    <row r="329" spans="1:12" x14ac:dyDescent="0.25">
      <c r="C329" t="s">
        <v>2463</v>
      </c>
      <c r="L329">
        <v>1705.3272935999998</v>
      </c>
    </row>
    <row r="330" spans="1:12" x14ac:dyDescent="0.25">
      <c r="D330" t="s">
        <v>765</v>
      </c>
      <c r="E330" t="s">
        <v>10943</v>
      </c>
      <c r="F330" t="s">
        <v>44</v>
      </c>
      <c r="G330" t="s">
        <v>50</v>
      </c>
      <c r="H330" t="s">
        <v>48</v>
      </c>
      <c r="I330" t="s">
        <v>2156</v>
      </c>
      <c r="J330" t="s">
        <v>766</v>
      </c>
      <c r="K330" t="s">
        <v>2149</v>
      </c>
      <c r="L330">
        <v>1705.3272935999998</v>
      </c>
    </row>
    <row r="331" spans="1:12" x14ac:dyDescent="0.25">
      <c r="C331" t="s">
        <v>2464</v>
      </c>
      <c r="L331">
        <v>1705.3272935999998</v>
      </c>
    </row>
    <row r="332" spans="1:12" x14ac:dyDescent="0.25">
      <c r="D332" t="s">
        <v>792</v>
      </c>
      <c r="E332" t="s">
        <v>10943</v>
      </c>
      <c r="F332" t="s">
        <v>44</v>
      </c>
      <c r="G332" t="s">
        <v>50</v>
      </c>
      <c r="H332" t="s">
        <v>48</v>
      </c>
      <c r="I332" t="s">
        <v>2156</v>
      </c>
      <c r="J332" t="s">
        <v>638</v>
      </c>
      <c r="K332" t="s">
        <v>2149</v>
      </c>
      <c r="L332">
        <v>1705.3272935999998</v>
      </c>
    </row>
    <row r="333" spans="1:12" x14ac:dyDescent="0.25">
      <c r="C333" t="s">
        <v>2465</v>
      </c>
      <c r="L333">
        <v>1705.3272935999998</v>
      </c>
    </row>
    <row r="334" spans="1:12" x14ac:dyDescent="0.25">
      <c r="D334" t="s">
        <v>815</v>
      </c>
      <c r="E334" t="s">
        <v>10943</v>
      </c>
      <c r="F334" t="s">
        <v>44</v>
      </c>
      <c r="G334" t="s">
        <v>50</v>
      </c>
      <c r="H334" t="s">
        <v>48</v>
      </c>
      <c r="I334" t="s">
        <v>2141</v>
      </c>
      <c r="J334" t="s">
        <v>816</v>
      </c>
      <c r="K334" t="s">
        <v>2149</v>
      </c>
      <c r="L334">
        <v>1705.3272935999998</v>
      </c>
    </row>
    <row r="335" spans="1:12" x14ac:dyDescent="0.25">
      <c r="C335" t="s">
        <v>2466</v>
      </c>
      <c r="L335" s="3">
        <v>2207.0563634999999</v>
      </c>
    </row>
    <row r="336" spans="1:12" x14ac:dyDescent="0.25">
      <c r="D336" t="s">
        <v>1142</v>
      </c>
      <c r="E336" t="s">
        <v>10943</v>
      </c>
      <c r="F336" t="s">
        <v>44</v>
      </c>
      <c r="G336" t="s">
        <v>29</v>
      </c>
      <c r="H336" t="s">
        <v>57</v>
      </c>
      <c r="I336" t="s">
        <v>2162</v>
      </c>
      <c r="J336" t="s">
        <v>720</v>
      </c>
      <c r="K336" t="s">
        <v>2149</v>
      </c>
      <c r="L336" s="3">
        <v>2207.0563634999999</v>
      </c>
    </row>
    <row r="337" spans="3:12" x14ac:dyDescent="0.25">
      <c r="C337" t="s">
        <v>2467</v>
      </c>
      <c r="L337" s="3">
        <v>1989.5485091999999</v>
      </c>
    </row>
    <row r="338" spans="3:12" x14ac:dyDescent="0.25">
      <c r="D338" t="s">
        <v>1597</v>
      </c>
      <c r="E338" t="s">
        <v>10943</v>
      </c>
      <c r="F338" t="s">
        <v>44</v>
      </c>
      <c r="G338" t="s">
        <v>61</v>
      </c>
      <c r="H338" t="s">
        <v>48</v>
      </c>
      <c r="I338" t="s">
        <v>2141</v>
      </c>
      <c r="J338" t="s">
        <v>1598</v>
      </c>
      <c r="K338" t="s">
        <v>2149</v>
      </c>
      <c r="L338" s="3">
        <v>1989.5485091999999</v>
      </c>
    </row>
    <row r="339" spans="3:12" x14ac:dyDescent="0.25">
      <c r="C339" t="s">
        <v>2468</v>
      </c>
      <c r="L339">
        <v>1763.5132360999999</v>
      </c>
    </row>
    <row r="340" spans="3:12" x14ac:dyDescent="0.25">
      <c r="D340" t="s">
        <v>1603</v>
      </c>
      <c r="E340" t="s">
        <v>10943</v>
      </c>
      <c r="F340" t="s">
        <v>44</v>
      </c>
      <c r="G340" t="s">
        <v>61</v>
      </c>
      <c r="H340" t="s">
        <v>25</v>
      </c>
      <c r="I340" t="s">
        <v>2156</v>
      </c>
      <c r="J340" t="s">
        <v>1604</v>
      </c>
      <c r="K340" t="s">
        <v>2149</v>
      </c>
      <c r="L340">
        <v>1763.5132360999999</v>
      </c>
    </row>
    <row r="341" spans="3:12" x14ac:dyDescent="0.25">
      <c r="C341" t="s">
        <v>2469</v>
      </c>
      <c r="L341">
        <v>1763.5132360999999</v>
      </c>
    </row>
    <row r="342" spans="3:12" x14ac:dyDescent="0.25">
      <c r="D342" t="s">
        <v>1606</v>
      </c>
      <c r="E342" t="s">
        <v>10943</v>
      </c>
      <c r="F342" t="s">
        <v>44</v>
      </c>
      <c r="G342" t="s">
        <v>61</v>
      </c>
      <c r="H342" t="s">
        <v>25</v>
      </c>
      <c r="I342" t="s">
        <v>2156</v>
      </c>
      <c r="J342" t="s">
        <v>1607</v>
      </c>
      <c r="K342" t="s">
        <v>2149</v>
      </c>
      <c r="L342">
        <v>1763.5132360999999</v>
      </c>
    </row>
    <row r="343" spans="3:12" x14ac:dyDescent="0.25">
      <c r="C343" t="s">
        <v>2470</v>
      </c>
      <c r="L343" s="3">
        <v>2204.3573180999997</v>
      </c>
    </row>
    <row r="344" spans="3:12" x14ac:dyDescent="0.25">
      <c r="D344" t="s">
        <v>1608</v>
      </c>
      <c r="E344" t="s">
        <v>10943</v>
      </c>
      <c r="F344" t="s">
        <v>44</v>
      </c>
      <c r="G344" t="s">
        <v>61</v>
      </c>
      <c r="H344" t="s">
        <v>25</v>
      </c>
      <c r="I344" t="s">
        <v>2137</v>
      </c>
      <c r="J344" t="s">
        <v>1609</v>
      </c>
      <c r="K344" t="s">
        <v>2149</v>
      </c>
      <c r="L344" s="3">
        <v>2204.3573180999997</v>
      </c>
    </row>
    <row r="345" spans="3:12" x14ac:dyDescent="0.25">
      <c r="C345" t="s">
        <v>2471</v>
      </c>
      <c r="L345">
        <v>1485.7658177999999</v>
      </c>
    </row>
    <row r="346" spans="3:12" x14ac:dyDescent="0.25">
      <c r="D346" t="s">
        <v>1655</v>
      </c>
      <c r="E346" t="s">
        <v>10943</v>
      </c>
      <c r="F346" t="s">
        <v>44</v>
      </c>
      <c r="G346" t="s">
        <v>50</v>
      </c>
      <c r="H346" t="s">
        <v>20</v>
      </c>
      <c r="I346" t="s">
        <v>2141</v>
      </c>
      <c r="J346" t="s">
        <v>1656</v>
      </c>
      <c r="K346" t="s">
        <v>18</v>
      </c>
      <c r="L346">
        <v>1485.7658177999999</v>
      </c>
    </row>
    <row r="347" spans="3:12" x14ac:dyDescent="0.25">
      <c r="C347" t="s">
        <v>3980</v>
      </c>
      <c r="L347" s="3">
        <v>2172.8488968000001</v>
      </c>
    </row>
    <row r="348" spans="3:12" x14ac:dyDescent="0.25">
      <c r="D348" t="s">
        <v>3715</v>
      </c>
      <c r="E348" t="s">
        <v>10943</v>
      </c>
      <c r="F348" t="s">
        <v>44</v>
      </c>
      <c r="G348" t="s">
        <v>50</v>
      </c>
      <c r="H348" t="s">
        <v>63</v>
      </c>
      <c r="I348" t="s">
        <v>2167</v>
      </c>
      <c r="J348" t="s">
        <v>3981</v>
      </c>
      <c r="K348" t="s">
        <v>2135</v>
      </c>
      <c r="L348" s="3">
        <v>2172.8488968000001</v>
      </c>
    </row>
    <row r="349" spans="3:12" x14ac:dyDescent="0.25">
      <c r="C349" t="s">
        <v>3982</v>
      </c>
      <c r="L349" s="3">
        <v>2172.8488968000001</v>
      </c>
    </row>
    <row r="350" spans="3:12" x14ac:dyDescent="0.25">
      <c r="D350" t="s">
        <v>3754</v>
      </c>
      <c r="E350" t="s">
        <v>10943</v>
      </c>
      <c r="F350" t="s">
        <v>44</v>
      </c>
      <c r="G350" t="s">
        <v>50</v>
      </c>
      <c r="H350" t="s">
        <v>63</v>
      </c>
      <c r="I350" t="s">
        <v>2167</v>
      </c>
      <c r="J350" t="s">
        <v>3983</v>
      </c>
      <c r="K350" t="s">
        <v>2135</v>
      </c>
      <c r="L350" s="3">
        <v>2172.8488968000001</v>
      </c>
    </row>
    <row r="351" spans="3:12" x14ac:dyDescent="0.25">
      <c r="C351" t="s">
        <v>4908</v>
      </c>
      <c r="L351" s="3">
        <v>2339.9550120000004</v>
      </c>
    </row>
    <row r="352" spans="3:12" x14ac:dyDescent="0.25">
      <c r="D352" t="s">
        <v>4680</v>
      </c>
      <c r="E352" t="s">
        <v>10943</v>
      </c>
      <c r="F352" t="s">
        <v>44</v>
      </c>
      <c r="G352" t="s">
        <v>50</v>
      </c>
      <c r="H352" t="s">
        <v>63</v>
      </c>
      <c r="I352" t="s">
        <v>2167</v>
      </c>
      <c r="J352" t="s">
        <v>4429</v>
      </c>
      <c r="K352" t="s">
        <v>2135</v>
      </c>
      <c r="L352" s="3">
        <v>2339.9550120000004</v>
      </c>
    </row>
    <row r="353" spans="3:12" x14ac:dyDescent="0.25">
      <c r="C353" t="s">
        <v>5238</v>
      </c>
      <c r="L353">
        <v>1944.2514864</v>
      </c>
    </row>
    <row r="354" spans="3:12" x14ac:dyDescent="0.25">
      <c r="D354" t="s">
        <v>5239</v>
      </c>
      <c r="E354" t="s">
        <v>10943</v>
      </c>
      <c r="F354" t="s">
        <v>44</v>
      </c>
      <c r="G354" t="s">
        <v>50</v>
      </c>
      <c r="H354" t="s">
        <v>188</v>
      </c>
      <c r="I354" t="s">
        <v>2141</v>
      </c>
      <c r="J354" t="s">
        <v>5240</v>
      </c>
      <c r="K354" t="s">
        <v>2135</v>
      </c>
      <c r="L354">
        <v>1944.2514864</v>
      </c>
    </row>
    <row r="355" spans="3:12" x14ac:dyDescent="0.25">
      <c r="C355" t="s">
        <v>5915</v>
      </c>
      <c r="L355">
        <v>1949.9625100000001</v>
      </c>
    </row>
    <row r="356" spans="3:12" x14ac:dyDescent="0.25">
      <c r="D356" t="s">
        <v>5916</v>
      </c>
      <c r="E356" t="s">
        <v>10943</v>
      </c>
      <c r="F356" t="s">
        <v>44</v>
      </c>
      <c r="G356" t="s">
        <v>29</v>
      </c>
      <c r="H356" t="s">
        <v>63</v>
      </c>
      <c r="I356" t="s">
        <v>2167</v>
      </c>
      <c r="J356" t="s">
        <v>5917</v>
      </c>
      <c r="K356" t="s">
        <v>2135</v>
      </c>
      <c r="L356">
        <v>1949.9625100000001</v>
      </c>
    </row>
    <row r="357" spans="3:12" x14ac:dyDescent="0.25">
      <c r="C357" t="s">
        <v>6415</v>
      </c>
      <c r="L357">
        <v>1949.9625100000001</v>
      </c>
    </row>
    <row r="358" spans="3:12" x14ac:dyDescent="0.25">
      <c r="D358" t="s">
        <v>6416</v>
      </c>
      <c r="E358" t="s">
        <v>10943</v>
      </c>
      <c r="F358" t="s">
        <v>44</v>
      </c>
      <c r="G358" t="s">
        <v>29</v>
      </c>
      <c r="H358" t="s">
        <v>63</v>
      </c>
      <c r="I358" t="s">
        <v>2167</v>
      </c>
      <c r="J358" t="s">
        <v>6417</v>
      </c>
      <c r="K358" t="s">
        <v>2135</v>
      </c>
      <c r="L358">
        <v>1949.9625100000001</v>
      </c>
    </row>
    <row r="359" spans="3:12" x14ac:dyDescent="0.25">
      <c r="C359" t="s">
        <v>6418</v>
      </c>
      <c r="L359">
        <v>1889.33178</v>
      </c>
    </row>
    <row r="360" spans="3:12" x14ac:dyDescent="0.25">
      <c r="D360" t="s">
        <v>6419</v>
      </c>
      <c r="E360" t="s">
        <v>10943</v>
      </c>
      <c r="F360" t="s">
        <v>44</v>
      </c>
      <c r="G360" t="s">
        <v>50</v>
      </c>
      <c r="H360" t="s">
        <v>2164</v>
      </c>
      <c r="I360" t="s">
        <v>2141</v>
      </c>
      <c r="J360" t="s">
        <v>6420</v>
      </c>
      <c r="K360" t="s">
        <v>2135</v>
      </c>
      <c r="L360">
        <v>1889.33178</v>
      </c>
    </row>
    <row r="361" spans="3:12" x14ac:dyDescent="0.25">
      <c r="C361" t="s">
        <v>6682</v>
      </c>
      <c r="L361">
        <v>1574.4431500000001</v>
      </c>
    </row>
    <row r="362" spans="3:12" x14ac:dyDescent="0.25">
      <c r="D362" t="s">
        <v>6683</v>
      </c>
      <c r="E362" t="s">
        <v>10943</v>
      </c>
      <c r="F362" t="s">
        <v>44</v>
      </c>
      <c r="G362" t="s">
        <v>29</v>
      </c>
      <c r="H362" t="s">
        <v>2164</v>
      </c>
      <c r="I362" t="s">
        <v>2141</v>
      </c>
      <c r="J362" t="s">
        <v>6684</v>
      </c>
      <c r="K362" t="s">
        <v>2135</v>
      </c>
      <c r="L362">
        <v>1574.4431500000001</v>
      </c>
    </row>
    <row r="363" spans="3:12" x14ac:dyDescent="0.25">
      <c r="C363" t="s">
        <v>6685</v>
      </c>
      <c r="L363">
        <v>1574.4431500000001</v>
      </c>
    </row>
    <row r="364" spans="3:12" x14ac:dyDescent="0.25">
      <c r="D364" t="s">
        <v>6686</v>
      </c>
      <c r="E364" t="s">
        <v>10943</v>
      </c>
      <c r="F364" t="s">
        <v>44</v>
      </c>
      <c r="G364" t="s">
        <v>29</v>
      </c>
      <c r="H364" t="s">
        <v>2164</v>
      </c>
      <c r="I364" t="s">
        <v>2156</v>
      </c>
      <c r="J364" t="s">
        <v>6687</v>
      </c>
      <c r="K364" t="s">
        <v>2135</v>
      </c>
      <c r="L364">
        <v>1574.4431500000001</v>
      </c>
    </row>
    <row r="365" spans="3:12" x14ac:dyDescent="0.25">
      <c r="C365" t="s">
        <v>7330</v>
      </c>
      <c r="L365" s="3">
        <v>2260.7438970000003</v>
      </c>
    </row>
    <row r="366" spans="3:12" x14ac:dyDescent="0.25">
      <c r="D366" t="s">
        <v>7331</v>
      </c>
      <c r="E366" t="s">
        <v>10943</v>
      </c>
      <c r="F366" t="s">
        <v>44</v>
      </c>
      <c r="G366" t="s">
        <v>50</v>
      </c>
      <c r="H366" t="s">
        <v>2146</v>
      </c>
      <c r="I366" t="s">
        <v>2137</v>
      </c>
      <c r="J366" t="s">
        <v>7332</v>
      </c>
      <c r="K366" t="s">
        <v>2135</v>
      </c>
      <c r="L366" s="3">
        <v>2260.7438970000003</v>
      </c>
    </row>
    <row r="367" spans="3:12" x14ac:dyDescent="0.25">
      <c r="C367" t="s">
        <v>7333</v>
      </c>
      <c r="L367">
        <v>1808.5951176000001</v>
      </c>
    </row>
    <row r="368" spans="3:12" x14ac:dyDescent="0.25">
      <c r="D368" t="s">
        <v>7334</v>
      </c>
      <c r="E368" t="s">
        <v>10943</v>
      </c>
      <c r="F368" t="s">
        <v>44</v>
      </c>
      <c r="G368" t="s">
        <v>50</v>
      </c>
      <c r="H368" t="s">
        <v>2146</v>
      </c>
      <c r="I368" t="s">
        <v>2141</v>
      </c>
      <c r="J368" t="s">
        <v>7335</v>
      </c>
      <c r="K368" t="s">
        <v>2135</v>
      </c>
      <c r="L368">
        <v>1808.5951176000001</v>
      </c>
    </row>
    <row r="369" spans="1:12" x14ac:dyDescent="0.25">
      <c r="C369" t="s">
        <v>9051</v>
      </c>
      <c r="L369">
        <v>1547.6482789999998</v>
      </c>
    </row>
    <row r="370" spans="1:12" x14ac:dyDescent="0.25">
      <c r="D370" t="s">
        <v>9052</v>
      </c>
      <c r="E370" t="s">
        <v>10943</v>
      </c>
      <c r="F370" t="s">
        <v>44</v>
      </c>
      <c r="G370" t="s">
        <v>29</v>
      </c>
      <c r="H370" t="s">
        <v>63</v>
      </c>
      <c r="I370" t="s">
        <v>2141</v>
      </c>
      <c r="J370" t="s">
        <v>9053</v>
      </c>
      <c r="K370" t="s">
        <v>2135</v>
      </c>
      <c r="L370">
        <v>1547.6482789999998</v>
      </c>
    </row>
    <row r="371" spans="1:12" x14ac:dyDescent="0.25">
      <c r="C371" t="s">
        <v>9398</v>
      </c>
      <c r="L371">
        <v>1857.1779347999998</v>
      </c>
    </row>
    <row r="372" spans="1:12" x14ac:dyDescent="0.25">
      <c r="D372" t="s">
        <v>9399</v>
      </c>
      <c r="E372" t="s">
        <v>10943</v>
      </c>
      <c r="F372" t="s">
        <v>44</v>
      </c>
      <c r="G372" t="s">
        <v>50</v>
      </c>
      <c r="H372" t="s">
        <v>63</v>
      </c>
      <c r="I372" t="s">
        <v>2141</v>
      </c>
      <c r="J372" t="s">
        <v>9400</v>
      </c>
      <c r="K372" t="s">
        <v>2135</v>
      </c>
      <c r="L372">
        <v>1857.1779347999998</v>
      </c>
    </row>
    <row r="373" spans="1:12" x14ac:dyDescent="0.25">
      <c r="C373" t="s">
        <v>10023</v>
      </c>
      <c r="L373">
        <v>1547.6482789999998</v>
      </c>
    </row>
    <row r="374" spans="1:12" x14ac:dyDescent="0.25">
      <c r="D374" t="s">
        <v>10024</v>
      </c>
      <c r="E374" t="s">
        <v>10943</v>
      </c>
      <c r="F374" t="s">
        <v>44</v>
      </c>
      <c r="G374" t="s">
        <v>29</v>
      </c>
      <c r="H374" t="s">
        <v>2133</v>
      </c>
      <c r="I374" t="s">
        <v>2141</v>
      </c>
      <c r="J374" t="s">
        <v>10025</v>
      </c>
      <c r="K374" t="s">
        <v>2135</v>
      </c>
      <c r="L374">
        <v>1547.6482789999998</v>
      </c>
    </row>
    <row r="375" spans="1:12" x14ac:dyDescent="0.25">
      <c r="C375" t="s">
        <v>10020</v>
      </c>
      <c r="L375">
        <v>1934.5114530000001</v>
      </c>
    </row>
    <row r="376" spans="1:12" x14ac:dyDescent="0.25">
      <c r="D376" t="s">
        <v>10021</v>
      </c>
      <c r="E376" t="s">
        <v>2389</v>
      </c>
      <c r="F376" t="s">
        <v>44</v>
      </c>
      <c r="G376" t="s">
        <v>29</v>
      </c>
      <c r="H376" t="s">
        <v>2133</v>
      </c>
      <c r="I376" t="s">
        <v>2137</v>
      </c>
      <c r="J376" t="s">
        <v>10022</v>
      </c>
      <c r="K376" t="s">
        <v>2135</v>
      </c>
      <c r="L376">
        <v>1934.5114530000001</v>
      </c>
    </row>
    <row r="377" spans="1:12" x14ac:dyDescent="0.25">
      <c r="C377" t="s">
        <v>11300</v>
      </c>
      <c r="L377" s="3">
        <v>2888.76091</v>
      </c>
    </row>
    <row r="378" spans="1:12" x14ac:dyDescent="0.25">
      <c r="D378" t="s">
        <v>11301</v>
      </c>
      <c r="E378" t="s">
        <v>2389</v>
      </c>
      <c r="F378" t="s">
        <v>44</v>
      </c>
      <c r="G378" t="s">
        <v>61</v>
      </c>
      <c r="H378" t="s">
        <v>63</v>
      </c>
      <c r="I378" t="s">
        <v>2141</v>
      </c>
      <c r="J378" t="s">
        <v>11302</v>
      </c>
      <c r="K378" t="s">
        <v>2135</v>
      </c>
      <c r="L378" s="3">
        <v>2888.76091</v>
      </c>
    </row>
    <row r="379" spans="1:12" x14ac:dyDescent="0.25">
      <c r="A379" t="s">
        <v>71</v>
      </c>
      <c r="L379" s="3">
        <v>3714.1211699999999</v>
      </c>
    </row>
    <row r="380" spans="1:12" x14ac:dyDescent="0.25">
      <c r="C380" t="s">
        <v>6972</v>
      </c>
      <c r="L380" s="3">
        <v>2063.40065</v>
      </c>
    </row>
    <row r="381" spans="1:12" x14ac:dyDescent="0.25">
      <c r="D381" t="s">
        <v>6973</v>
      </c>
      <c r="E381" t="s">
        <v>10943</v>
      </c>
      <c r="F381" t="s">
        <v>71</v>
      </c>
      <c r="G381" t="s">
        <v>36</v>
      </c>
      <c r="H381" t="s">
        <v>63</v>
      </c>
      <c r="I381" t="s">
        <v>2137</v>
      </c>
      <c r="J381" t="s">
        <v>6974</v>
      </c>
      <c r="K381" t="s">
        <v>2135</v>
      </c>
      <c r="L381" s="3">
        <v>2063.40065</v>
      </c>
    </row>
    <row r="382" spans="1:12" x14ac:dyDescent="0.25">
      <c r="C382" t="s">
        <v>10947</v>
      </c>
      <c r="L382">
        <v>1650.7205199999999</v>
      </c>
    </row>
    <row r="383" spans="1:12" x14ac:dyDescent="0.25">
      <c r="D383" t="s">
        <v>10948</v>
      </c>
      <c r="E383" t="s">
        <v>2389</v>
      </c>
      <c r="F383" t="s">
        <v>71</v>
      </c>
      <c r="G383" t="s">
        <v>29</v>
      </c>
      <c r="H383" t="s">
        <v>2133</v>
      </c>
      <c r="I383" t="s">
        <v>2141</v>
      </c>
      <c r="J383" t="s">
        <v>10949</v>
      </c>
      <c r="K383" t="s">
        <v>2135</v>
      </c>
      <c r="L383">
        <v>1650.7205199999999</v>
      </c>
    </row>
    <row r="384" spans="1:12" x14ac:dyDescent="0.25">
      <c r="A384" t="s">
        <v>172</v>
      </c>
      <c r="L384" s="3">
        <v>37268.692699400002</v>
      </c>
    </row>
    <row r="385" spans="3:12" x14ac:dyDescent="0.25">
      <c r="C385" t="s">
        <v>2474</v>
      </c>
      <c r="L385">
        <v>1446.9230339999999</v>
      </c>
    </row>
    <row r="386" spans="3:12" x14ac:dyDescent="0.25">
      <c r="D386" t="s">
        <v>420</v>
      </c>
      <c r="E386" t="s">
        <v>10950</v>
      </c>
      <c r="F386" t="s">
        <v>172</v>
      </c>
      <c r="G386" t="s">
        <v>50</v>
      </c>
      <c r="H386" t="s">
        <v>17</v>
      </c>
      <c r="I386" t="s">
        <v>2156</v>
      </c>
      <c r="J386" t="s">
        <v>421</v>
      </c>
      <c r="K386" t="s">
        <v>18</v>
      </c>
      <c r="L386">
        <v>1446.9230339999999</v>
      </c>
    </row>
    <row r="387" spans="3:12" x14ac:dyDescent="0.25">
      <c r="C387" t="s">
        <v>2475</v>
      </c>
      <c r="L387">
        <v>1953.4047708000001</v>
      </c>
    </row>
    <row r="388" spans="3:12" x14ac:dyDescent="0.25">
      <c r="D388" t="s">
        <v>423</v>
      </c>
      <c r="E388" t="s">
        <v>10950</v>
      </c>
      <c r="F388" t="s">
        <v>172</v>
      </c>
      <c r="G388" t="s">
        <v>50</v>
      </c>
      <c r="H388" t="s">
        <v>17</v>
      </c>
      <c r="I388" t="s">
        <v>2167</v>
      </c>
      <c r="J388" t="s">
        <v>424</v>
      </c>
      <c r="K388" t="s">
        <v>18</v>
      </c>
      <c r="L388">
        <v>1953.4047708000001</v>
      </c>
    </row>
    <row r="389" spans="3:12" x14ac:dyDescent="0.25">
      <c r="C389" t="s">
        <v>2476</v>
      </c>
      <c r="L389">
        <v>1012.8461238</v>
      </c>
    </row>
    <row r="390" spans="3:12" x14ac:dyDescent="0.25">
      <c r="D390" t="s">
        <v>784</v>
      </c>
      <c r="E390" t="s">
        <v>10950</v>
      </c>
      <c r="F390" t="s">
        <v>172</v>
      </c>
      <c r="G390" t="s">
        <v>50</v>
      </c>
      <c r="H390" t="s">
        <v>17</v>
      </c>
      <c r="I390" t="s">
        <v>2246</v>
      </c>
      <c r="J390" t="s">
        <v>785</v>
      </c>
      <c r="K390" t="s">
        <v>18</v>
      </c>
      <c r="L390">
        <v>1012.8461238</v>
      </c>
    </row>
    <row r="391" spans="3:12" x14ac:dyDescent="0.25">
      <c r="C391" t="s">
        <v>2477</v>
      </c>
      <c r="L391">
        <v>1012.8461238</v>
      </c>
    </row>
    <row r="392" spans="3:12" x14ac:dyDescent="0.25">
      <c r="D392" t="s">
        <v>799</v>
      </c>
      <c r="E392" t="s">
        <v>10950</v>
      </c>
      <c r="F392" t="s">
        <v>172</v>
      </c>
      <c r="G392" t="s">
        <v>50</v>
      </c>
      <c r="H392" t="s">
        <v>17</v>
      </c>
      <c r="I392" t="s">
        <v>2246</v>
      </c>
      <c r="J392" t="s">
        <v>800</v>
      </c>
      <c r="K392" t="s">
        <v>18</v>
      </c>
      <c r="L392">
        <v>1012.8461238</v>
      </c>
    </row>
    <row r="393" spans="3:12" x14ac:dyDescent="0.25">
      <c r="C393" t="s">
        <v>2478</v>
      </c>
      <c r="L393">
        <v>1446.9230339999999</v>
      </c>
    </row>
    <row r="394" spans="3:12" x14ac:dyDescent="0.25">
      <c r="D394" t="s">
        <v>670</v>
      </c>
      <c r="E394" t="s">
        <v>10950</v>
      </c>
      <c r="F394" t="s">
        <v>172</v>
      </c>
      <c r="G394" t="s">
        <v>50</v>
      </c>
      <c r="H394" t="s">
        <v>17</v>
      </c>
      <c r="I394" t="s">
        <v>2156</v>
      </c>
      <c r="J394" t="s">
        <v>671</v>
      </c>
      <c r="K394" t="s">
        <v>18</v>
      </c>
      <c r="L394">
        <v>1446.9230339999999</v>
      </c>
    </row>
    <row r="395" spans="3:12" x14ac:dyDescent="0.25">
      <c r="C395" t="s">
        <v>2480</v>
      </c>
      <c r="L395" s="3">
        <v>2278.9722326000001</v>
      </c>
    </row>
    <row r="396" spans="3:12" x14ac:dyDescent="0.25">
      <c r="D396" t="s">
        <v>854</v>
      </c>
      <c r="E396" t="s">
        <v>10950</v>
      </c>
      <c r="F396" t="s">
        <v>172</v>
      </c>
      <c r="G396" t="s">
        <v>61</v>
      </c>
      <c r="H396" t="s">
        <v>17</v>
      </c>
      <c r="I396" t="s">
        <v>2167</v>
      </c>
      <c r="J396" t="s">
        <v>855</v>
      </c>
      <c r="K396" t="s">
        <v>18</v>
      </c>
      <c r="L396" s="3">
        <v>2278.9722326000001</v>
      </c>
    </row>
    <row r="397" spans="3:12" x14ac:dyDescent="0.25">
      <c r="C397" t="s">
        <v>2481</v>
      </c>
      <c r="L397" s="3">
        <v>3043.4866212999996</v>
      </c>
    </row>
    <row r="398" spans="3:12" x14ac:dyDescent="0.25">
      <c r="D398" t="s">
        <v>1341</v>
      </c>
      <c r="E398" t="s">
        <v>10950</v>
      </c>
      <c r="F398" t="s">
        <v>172</v>
      </c>
      <c r="G398" t="s">
        <v>106</v>
      </c>
      <c r="H398" t="s">
        <v>20</v>
      </c>
      <c r="I398" t="s">
        <v>2134</v>
      </c>
      <c r="J398" t="s">
        <v>1342</v>
      </c>
      <c r="K398" t="s">
        <v>18</v>
      </c>
      <c r="L398" s="3">
        <v>3043.4866212999996</v>
      </c>
    </row>
    <row r="399" spans="3:12" x14ac:dyDescent="0.25">
      <c r="C399" t="s">
        <v>2482</v>
      </c>
      <c r="L399" s="3">
        <v>2196.2210653000002</v>
      </c>
    </row>
    <row r="400" spans="3:12" x14ac:dyDescent="0.25">
      <c r="D400" t="s">
        <v>1344</v>
      </c>
      <c r="E400" t="s">
        <v>10950</v>
      </c>
      <c r="F400" t="s">
        <v>172</v>
      </c>
      <c r="G400" t="s">
        <v>106</v>
      </c>
      <c r="H400" t="s">
        <v>17</v>
      </c>
      <c r="I400" t="s">
        <v>2141</v>
      </c>
      <c r="J400" t="s">
        <v>1345</v>
      </c>
      <c r="K400" t="s">
        <v>18</v>
      </c>
      <c r="L400" s="3">
        <v>2196.2210653000002</v>
      </c>
    </row>
    <row r="401" spans="3:12" x14ac:dyDescent="0.25">
      <c r="C401" t="s">
        <v>3226</v>
      </c>
      <c r="L401" s="3">
        <v>3510.5975002</v>
      </c>
    </row>
    <row r="402" spans="3:12" x14ac:dyDescent="0.25">
      <c r="D402" t="s">
        <v>2998</v>
      </c>
      <c r="E402" t="s">
        <v>10950</v>
      </c>
      <c r="F402" t="s">
        <v>172</v>
      </c>
      <c r="G402" t="s">
        <v>61</v>
      </c>
      <c r="H402" t="s">
        <v>110</v>
      </c>
      <c r="I402" t="s">
        <v>2163</v>
      </c>
      <c r="J402" t="s">
        <v>2999</v>
      </c>
      <c r="K402" t="s">
        <v>2135</v>
      </c>
      <c r="L402" s="3">
        <v>3510.5975002</v>
      </c>
    </row>
    <row r="403" spans="3:12" x14ac:dyDescent="0.25">
      <c r="C403" t="s">
        <v>5918</v>
      </c>
      <c r="L403" s="3">
        <v>2279.0504658</v>
      </c>
    </row>
    <row r="404" spans="3:12" x14ac:dyDescent="0.25">
      <c r="D404" t="s">
        <v>5919</v>
      </c>
      <c r="E404" t="s">
        <v>10950</v>
      </c>
      <c r="F404" t="s">
        <v>172</v>
      </c>
      <c r="G404" t="s">
        <v>50</v>
      </c>
      <c r="H404" t="s">
        <v>2146</v>
      </c>
      <c r="I404" t="s">
        <v>2167</v>
      </c>
      <c r="J404" t="s">
        <v>5920</v>
      </c>
      <c r="K404" t="s">
        <v>2135</v>
      </c>
      <c r="L404" s="3">
        <v>2279.0504658</v>
      </c>
    </row>
    <row r="405" spans="3:12" x14ac:dyDescent="0.25">
      <c r="C405" t="s">
        <v>5921</v>
      </c>
      <c r="L405" s="3">
        <v>2187.3024805</v>
      </c>
    </row>
    <row r="406" spans="3:12" x14ac:dyDescent="0.25">
      <c r="D406" t="s">
        <v>5922</v>
      </c>
      <c r="E406" t="s">
        <v>10950</v>
      </c>
      <c r="F406" t="s">
        <v>172</v>
      </c>
      <c r="G406" t="s">
        <v>29</v>
      </c>
      <c r="H406" t="s">
        <v>188</v>
      </c>
      <c r="I406" t="s">
        <v>2167</v>
      </c>
      <c r="J406" t="s">
        <v>5923</v>
      </c>
      <c r="K406" t="s">
        <v>2135</v>
      </c>
      <c r="L406" s="3">
        <v>2187.3024805</v>
      </c>
    </row>
    <row r="407" spans="3:12" x14ac:dyDescent="0.25">
      <c r="C407" t="s">
        <v>5924</v>
      </c>
      <c r="L407">
        <v>1469.6106619999998</v>
      </c>
    </row>
    <row r="408" spans="3:12" x14ac:dyDescent="0.25">
      <c r="D408" t="s">
        <v>5925</v>
      </c>
      <c r="E408" t="s">
        <v>10950</v>
      </c>
      <c r="F408" t="s">
        <v>172</v>
      </c>
      <c r="G408" t="s">
        <v>29</v>
      </c>
      <c r="H408" t="s">
        <v>2164</v>
      </c>
      <c r="I408" t="s">
        <v>2156</v>
      </c>
      <c r="J408" t="s">
        <v>5926</v>
      </c>
      <c r="K408" t="s">
        <v>2135</v>
      </c>
      <c r="L408">
        <v>1469.6106619999998</v>
      </c>
    </row>
    <row r="409" spans="3:12" x14ac:dyDescent="0.25">
      <c r="C409" t="s">
        <v>5927</v>
      </c>
      <c r="L409">
        <v>1469.6106619999998</v>
      </c>
    </row>
    <row r="410" spans="3:12" x14ac:dyDescent="0.25">
      <c r="D410" t="s">
        <v>5928</v>
      </c>
      <c r="E410" t="s">
        <v>10950</v>
      </c>
      <c r="F410" t="s">
        <v>172</v>
      </c>
      <c r="G410" t="s">
        <v>29</v>
      </c>
      <c r="H410" t="s">
        <v>2164</v>
      </c>
      <c r="I410" t="s">
        <v>2156</v>
      </c>
      <c r="J410" t="s">
        <v>5929</v>
      </c>
      <c r="K410" t="s">
        <v>2135</v>
      </c>
      <c r="L410">
        <v>1469.6106619999998</v>
      </c>
    </row>
    <row r="411" spans="3:12" x14ac:dyDescent="0.25">
      <c r="C411" t="s">
        <v>5930</v>
      </c>
      <c r="L411" s="3">
        <v>2025.2619649999999</v>
      </c>
    </row>
    <row r="412" spans="3:12" x14ac:dyDescent="0.25">
      <c r="D412" t="s">
        <v>5931</v>
      </c>
      <c r="E412" t="s">
        <v>10950</v>
      </c>
      <c r="F412" t="s">
        <v>172</v>
      </c>
      <c r="G412" t="s">
        <v>29</v>
      </c>
      <c r="H412" t="s">
        <v>188</v>
      </c>
      <c r="I412" t="s">
        <v>2137</v>
      </c>
      <c r="J412" t="s">
        <v>5932</v>
      </c>
      <c r="K412" t="s">
        <v>2135</v>
      </c>
      <c r="L412" s="3">
        <v>2025.2619649999999</v>
      </c>
    </row>
    <row r="413" spans="3:12" x14ac:dyDescent="0.25">
      <c r="C413" t="s">
        <v>6421</v>
      </c>
      <c r="L413">
        <v>1758.4867529999999</v>
      </c>
    </row>
    <row r="414" spans="3:12" x14ac:dyDescent="0.25">
      <c r="D414" t="s">
        <v>6422</v>
      </c>
      <c r="E414" t="s">
        <v>10950</v>
      </c>
      <c r="F414" t="s">
        <v>172</v>
      </c>
      <c r="G414" t="s">
        <v>29</v>
      </c>
      <c r="H414" t="s">
        <v>2146</v>
      </c>
      <c r="I414" t="s">
        <v>2137</v>
      </c>
      <c r="J414" t="s">
        <v>6423</v>
      </c>
      <c r="K414" t="s">
        <v>2135</v>
      </c>
      <c r="L414">
        <v>1758.4867529999999</v>
      </c>
    </row>
    <row r="415" spans="3:12" x14ac:dyDescent="0.25">
      <c r="C415" t="s">
        <v>6975</v>
      </c>
      <c r="L415" s="3">
        <v>2110.0276371999998</v>
      </c>
    </row>
    <row r="416" spans="3:12" x14ac:dyDescent="0.25">
      <c r="D416" t="s">
        <v>6976</v>
      </c>
      <c r="E416" t="s">
        <v>10950</v>
      </c>
      <c r="F416" t="s">
        <v>172</v>
      </c>
      <c r="G416" t="s">
        <v>61</v>
      </c>
      <c r="H416" t="s">
        <v>2146</v>
      </c>
      <c r="I416" t="s">
        <v>2141</v>
      </c>
      <c r="J416" t="s">
        <v>6977</v>
      </c>
      <c r="K416" t="s">
        <v>2135</v>
      </c>
      <c r="L416" s="3">
        <v>2110.0276371999998</v>
      </c>
    </row>
    <row r="417" spans="1:12" x14ac:dyDescent="0.25">
      <c r="C417" t="s">
        <v>7337</v>
      </c>
      <c r="L417" s="3">
        <v>2089.3153975</v>
      </c>
    </row>
    <row r="418" spans="1:12" x14ac:dyDescent="0.25">
      <c r="D418" t="s">
        <v>7338</v>
      </c>
      <c r="E418" t="s">
        <v>10950</v>
      </c>
      <c r="F418" t="s">
        <v>172</v>
      </c>
      <c r="G418" t="s">
        <v>29</v>
      </c>
      <c r="H418" t="s">
        <v>63</v>
      </c>
      <c r="I418" t="s">
        <v>2134</v>
      </c>
      <c r="J418" t="s">
        <v>7339</v>
      </c>
      <c r="K418" t="s">
        <v>2135</v>
      </c>
      <c r="L418" s="3">
        <v>2089.3153975</v>
      </c>
    </row>
    <row r="419" spans="1:12" x14ac:dyDescent="0.25">
      <c r="C419" t="s">
        <v>7340</v>
      </c>
      <c r="L419" s="3">
        <v>1968.1517289999999</v>
      </c>
    </row>
    <row r="420" spans="1:12" x14ac:dyDescent="0.25">
      <c r="D420" t="s">
        <v>7341</v>
      </c>
      <c r="E420" t="s">
        <v>10950</v>
      </c>
      <c r="F420" t="s">
        <v>172</v>
      </c>
      <c r="G420" t="s">
        <v>29</v>
      </c>
      <c r="H420" t="s">
        <v>2164</v>
      </c>
      <c r="I420" t="s">
        <v>2137</v>
      </c>
      <c r="J420" t="s">
        <v>7342</v>
      </c>
      <c r="K420" t="s">
        <v>2135</v>
      </c>
      <c r="L420" s="3">
        <v>1968.1517289999999</v>
      </c>
    </row>
    <row r="421" spans="1:12" x14ac:dyDescent="0.25">
      <c r="C421" t="s">
        <v>10026</v>
      </c>
      <c r="L421" s="3">
        <v>2009.6544415999999</v>
      </c>
    </row>
    <row r="422" spans="1:12" x14ac:dyDescent="0.25">
      <c r="D422" t="s">
        <v>10027</v>
      </c>
      <c r="E422" t="s">
        <v>10950</v>
      </c>
      <c r="F422" t="s">
        <v>172</v>
      </c>
      <c r="G422" t="s">
        <v>36</v>
      </c>
      <c r="H422" t="s">
        <v>2146</v>
      </c>
      <c r="I422" t="s">
        <v>2137</v>
      </c>
      <c r="J422" t="s">
        <v>10028</v>
      </c>
      <c r="K422" t="s">
        <v>2135</v>
      </c>
      <c r="L422" s="3">
        <v>2009.6544415999999</v>
      </c>
    </row>
    <row r="423" spans="1:12" x14ac:dyDescent="0.25">
      <c r="A423" t="s">
        <v>120</v>
      </c>
      <c r="L423" s="3">
        <v>8460.1969229000006</v>
      </c>
    </row>
    <row r="424" spans="1:12" x14ac:dyDescent="0.25">
      <c r="C424" t="s">
        <v>2483</v>
      </c>
      <c r="L424">
        <v>1238.1381815</v>
      </c>
    </row>
    <row r="425" spans="1:12" x14ac:dyDescent="0.25">
      <c r="D425" t="s">
        <v>996</v>
      </c>
      <c r="E425" t="s">
        <v>10950</v>
      </c>
      <c r="F425" t="s">
        <v>120</v>
      </c>
      <c r="G425" t="s">
        <v>29</v>
      </c>
      <c r="H425" t="s">
        <v>63</v>
      </c>
      <c r="I425" t="s">
        <v>2141</v>
      </c>
      <c r="J425" t="s">
        <v>997</v>
      </c>
      <c r="K425" t="s">
        <v>18</v>
      </c>
      <c r="L425">
        <v>1238.1381815</v>
      </c>
    </row>
    <row r="426" spans="1:12" x14ac:dyDescent="0.25">
      <c r="C426" t="s">
        <v>2484</v>
      </c>
      <c r="L426" s="3">
        <v>2302.1683763999999</v>
      </c>
    </row>
    <row r="427" spans="1:12" x14ac:dyDescent="0.25">
      <c r="D427" t="s">
        <v>1955</v>
      </c>
      <c r="E427" t="s">
        <v>10950</v>
      </c>
      <c r="F427" t="s">
        <v>120</v>
      </c>
      <c r="G427" t="s">
        <v>50</v>
      </c>
      <c r="H427" t="s">
        <v>48</v>
      </c>
      <c r="I427" t="s">
        <v>2167</v>
      </c>
      <c r="J427" t="s">
        <v>1956</v>
      </c>
      <c r="K427" t="s">
        <v>2149</v>
      </c>
      <c r="L427" s="3">
        <v>2302.1683763999999</v>
      </c>
    </row>
    <row r="428" spans="1:12" x14ac:dyDescent="0.25">
      <c r="C428" t="s">
        <v>10029</v>
      </c>
      <c r="L428">
        <v>1238.0403899999999</v>
      </c>
    </row>
    <row r="429" spans="1:12" x14ac:dyDescent="0.25">
      <c r="D429" t="s">
        <v>10030</v>
      </c>
      <c r="E429" t="s">
        <v>10950</v>
      </c>
      <c r="F429" t="s">
        <v>120</v>
      </c>
      <c r="G429" t="s">
        <v>21</v>
      </c>
      <c r="H429" t="s">
        <v>2133</v>
      </c>
      <c r="I429" t="s">
        <v>2141</v>
      </c>
      <c r="J429" t="s">
        <v>10031</v>
      </c>
      <c r="K429" t="s">
        <v>2135</v>
      </c>
      <c r="L429">
        <v>1238.0403899999999</v>
      </c>
    </row>
    <row r="430" spans="1:12" x14ac:dyDescent="0.25">
      <c r="C430" t="s">
        <v>10951</v>
      </c>
      <c r="L430">
        <v>1238.0403899999999</v>
      </c>
    </row>
    <row r="431" spans="1:12" x14ac:dyDescent="0.25">
      <c r="D431" t="s">
        <v>10952</v>
      </c>
      <c r="E431" t="s">
        <v>10950</v>
      </c>
      <c r="F431" t="s">
        <v>120</v>
      </c>
      <c r="G431" t="s">
        <v>21</v>
      </c>
      <c r="H431" t="s">
        <v>63</v>
      </c>
      <c r="I431" t="s">
        <v>2141</v>
      </c>
      <c r="J431" t="s">
        <v>10953</v>
      </c>
      <c r="K431" t="s">
        <v>2135</v>
      </c>
      <c r="L431">
        <v>1238.0403899999999</v>
      </c>
    </row>
    <row r="432" spans="1:12" x14ac:dyDescent="0.25">
      <c r="C432" t="s">
        <v>10954</v>
      </c>
      <c r="L432">
        <v>1238.0403899999999</v>
      </c>
    </row>
    <row r="433" spans="1:12" x14ac:dyDescent="0.25">
      <c r="D433" t="s">
        <v>10955</v>
      </c>
      <c r="E433" t="s">
        <v>10950</v>
      </c>
      <c r="F433" t="s">
        <v>120</v>
      </c>
      <c r="G433" t="s">
        <v>21</v>
      </c>
      <c r="H433" t="s">
        <v>63</v>
      </c>
      <c r="I433" t="s">
        <v>2141</v>
      </c>
      <c r="J433" t="s">
        <v>10956</v>
      </c>
      <c r="K433" t="s">
        <v>2135</v>
      </c>
      <c r="L433">
        <v>1238.0403899999999</v>
      </c>
    </row>
    <row r="434" spans="1:12" x14ac:dyDescent="0.25">
      <c r="C434" t="s">
        <v>10957</v>
      </c>
      <c r="L434">
        <v>1205.7691950000001</v>
      </c>
    </row>
    <row r="435" spans="1:12" x14ac:dyDescent="0.25">
      <c r="D435" t="s">
        <v>10958</v>
      </c>
      <c r="E435" t="s">
        <v>10950</v>
      </c>
      <c r="F435" t="s">
        <v>120</v>
      </c>
      <c r="G435" t="s">
        <v>21</v>
      </c>
      <c r="H435" t="s">
        <v>2146</v>
      </c>
      <c r="I435" t="s">
        <v>2141</v>
      </c>
      <c r="J435" t="s">
        <v>10959</v>
      </c>
      <c r="K435" t="s">
        <v>2135</v>
      </c>
      <c r="L435">
        <v>1205.7691950000001</v>
      </c>
    </row>
    <row r="436" spans="1:12" x14ac:dyDescent="0.25">
      <c r="A436" t="s">
        <v>181</v>
      </c>
      <c r="L436" s="3">
        <v>12377.372363499999</v>
      </c>
    </row>
    <row r="437" spans="1:12" x14ac:dyDescent="0.25">
      <c r="C437" t="s">
        <v>2485</v>
      </c>
      <c r="L437">
        <v>1238.1381815</v>
      </c>
    </row>
    <row r="438" spans="1:12" x14ac:dyDescent="0.25">
      <c r="D438" t="s">
        <v>730</v>
      </c>
      <c r="E438" t="s">
        <v>10950</v>
      </c>
      <c r="F438" t="s">
        <v>181</v>
      </c>
      <c r="G438" t="s">
        <v>29</v>
      </c>
      <c r="H438" t="s">
        <v>63</v>
      </c>
      <c r="I438" t="s">
        <v>2141</v>
      </c>
      <c r="J438" t="s">
        <v>10032</v>
      </c>
      <c r="K438" t="s">
        <v>18</v>
      </c>
      <c r="L438">
        <v>1238.1381815</v>
      </c>
    </row>
    <row r="439" spans="1:12" x14ac:dyDescent="0.25">
      <c r="C439" t="s">
        <v>2486</v>
      </c>
      <c r="L439" s="3">
        <v>2032.6941189999998</v>
      </c>
    </row>
    <row r="440" spans="1:12" x14ac:dyDescent="0.25">
      <c r="D440" t="s">
        <v>1157</v>
      </c>
      <c r="E440" t="s">
        <v>10950</v>
      </c>
      <c r="F440" t="s">
        <v>181</v>
      </c>
      <c r="G440" t="s">
        <v>122</v>
      </c>
      <c r="H440" t="s">
        <v>63</v>
      </c>
      <c r="I440" t="s">
        <v>2141</v>
      </c>
      <c r="J440" t="s">
        <v>1158</v>
      </c>
      <c r="K440" t="s">
        <v>18</v>
      </c>
      <c r="L440" s="3">
        <v>2032.6941189999998</v>
      </c>
    </row>
    <row r="441" spans="1:12" x14ac:dyDescent="0.25">
      <c r="C441" t="s">
        <v>2487</v>
      </c>
      <c r="L441">
        <v>825.36025999999993</v>
      </c>
    </row>
    <row r="442" spans="1:12" x14ac:dyDescent="0.25">
      <c r="D442" t="s">
        <v>1779</v>
      </c>
      <c r="E442" t="s">
        <v>10950</v>
      </c>
      <c r="F442" t="s">
        <v>181</v>
      </c>
      <c r="G442" t="s">
        <v>19</v>
      </c>
      <c r="H442" t="s">
        <v>63</v>
      </c>
      <c r="I442" t="s">
        <v>2141</v>
      </c>
      <c r="J442" t="s">
        <v>1780</v>
      </c>
      <c r="K442" t="s">
        <v>2135</v>
      </c>
      <c r="L442">
        <v>825.36025999999993</v>
      </c>
    </row>
    <row r="443" spans="1:12" x14ac:dyDescent="0.25">
      <c r="C443" t="s">
        <v>2488</v>
      </c>
      <c r="L443">
        <v>1238.1381815</v>
      </c>
    </row>
    <row r="444" spans="1:12" x14ac:dyDescent="0.25">
      <c r="D444" t="s">
        <v>1837</v>
      </c>
      <c r="E444" t="s">
        <v>10950</v>
      </c>
      <c r="F444" t="s">
        <v>181</v>
      </c>
      <c r="G444" t="s">
        <v>29</v>
      </c>
      <c r="H444" t="s">
        <v>20</v>
      </c>
      <c r="I444" t="s">
        <v>2141</v>
      </c>
      <c r="J444" t="s">
        <v>1838</v>
      </c>
      <c r="K444" t="s">
        <v>18</v>
      </c>
      <c r="L444">
        <v>1238.1381815</v>
      </c>
    </row>
    <row r="445" spans="1:12" x14ac:dyDescent="0.25">
      <c r="C445" t="s">
        <v>2489</v>
      </c>
      <c r="L445">
        <v>1238.1381815</v>
      </c>
    </row>
    <row r="446" spans="1:12" x14ac:dyDescent="0.25">
      <c r="D446" t="s">
        <v>1839</v>
      </c>
      <c r="E446" t="s">
        <v>10950</v>
      </c>
      <c r="F446" t="s">
        <v>181</v>
      </c>
      <c r="G446" t="s">
        <v>29</v>
      </c>
      <c r="H446" t="s">
        <v>20</v>
      </c>
      <c r="I446" t="s">
        <v>2141</v>
      </c>
      <c r="J446" t="s">
        <v>1840</v>
      </c>
      <c r="K446" t="s">
        <v>18</v>
      </c>
      <c r="L446">
        <v>1238.1381815</v>
      </c>
    </row>
    <row r="447" spans="1:12" x14ac:dyDescent="0.25">
      <c r="C447" t="s">
        <v>3228</v>
      </c>
      <c r="L447">
        <v>1805.5440228</v>
      </c>
    </row>
    <row r="448" spans="1:12" x14ac:dyDescent="0.25">
      <c r="D448" t="s">
        <v>3003</v>
      </c>
      <c r="E448" t="s">
        <v>10950</v>
      </c>
      <c r="F448" t="s">
        <v>181</v>
      </c>
      <c r="G448" t="s">
        <v>50</v>
      </c>
      <c r="H448" t="s">
        <v>188</v>
      </c>
      <c r="I448" t="s">
        <v>2141</v>
      </c>
      <c r="J448" t="s">
        <v>3004</v>
      </c>
      <c r="K448" t="s">
        <v>2135</v>
      </c>
      <c r="L448">
        <v>1805.5440228</v>
      </c>
    </row>
    <row r="449" spans="1:12" x14ac:dyDescent="0.25">
      <c r="C449" t="s">
        <v>6424</v>
      </c>
      <c r="L449" s="3">
        <v>1999.6797085999999</v>
      </c>
    </row>
    <row r="450" spans="1:12" x14ac:dyDescent="0.25">
      <c r="D450" t="s">
        <v>6425</v>
      </c>
      <c r="E450" t="s">
        <v>10950</v>
      </c>
      <c r="F450" t="s">
        <v>181</v>
      </c>
      <c r="G450" t="s">
        <v>61</v>
      </c>
      <c r="H450" t="s">
        <v>2146</v>
      </c>
      <c r="I450" t="s">
        <v>2141</v>
      </c>
      <c r="J450" t="s">
        <v>6426</v>
      </c>
      <c r="K450" t="s">
        <v>2135</v>
      </c>
      <c r="L450" s="3">
        <v>1999.6797085999999</v>
      </c>
    </row>
    <row r="451" spans="1:12" x14ac:dyDescent="0.25">
      <c r="C451" t="s">
        <v>6427</v>
      </c>
      <c r="L451" s="3">
        <v>1999.6797085999999</v>
      </c>
    </row>
    <row r="452" spans="1:12" x14ac:dyDescent="0.25">
      <c r="D452" t="s">
        <v>6428</v>
      </c>
      <c r="E452" t="s">
        <v>2389</v>
      </c>
      <c r="F452" t="s">
        <v>181</v>
      </c>
      <c r="G452" t="s">
        <v>61</v>
      </c>
      <c r="H452" t="s">
        <v>2146</v>
      </c>
      <c r="I452" t="s">
        <v>2141</v>
      </c>
      <c r="J452" t="s">
        <v>6429</v>
      </c>
      <c r="K452" t="s">
        <v>2135</v>
      </c>
      <c r="L452" s="3">
        <v>1999.6797085999999</v>
      </c>
    </row>
    <row r="453" spans="1:12" x14ac:dyDescent="0.25">
      <c r="A453" t="s">
        <v>45</v>
      </c>
      <c r="L453" s="3">
        <v>40302.067679599997</v>
      </c>
    </row>
    <row r="454" spans="1:12" x14ac:dyDescent="0.25">
      <c r="C454" t="s">
        <v>2490</v>
      </c>
      <c r="L454">
        <v>1238.1381815</v>
      </c>
    </row>
    <row r="455" spans="1:12" x14ac:dyDescent="0.25">
      <c r="D455" t="s">
        <v>373</v>
      </c>
      <c r="E455" t="s">
        <v>10950</v>
      </c>
      <c r="F455" t="s">
        <v>45</v>
      </c>
      <c r="G455" t="s">
        <v>29</v>
      </c>
      <c r="H455" t="s">
        <v>20</v>
      </c>
      <c r="I455" t="s">
        <v>2156</v>
      </c>
      <c r="J455" t="s">
        <v>374</v>
      </c>
      <c r="K455" t="s">
        <v>18</v>
      </c>
      <c r="L455">
        <v>1238.1381815</v>
      </c>
    </row>
    <row r="456" spans="1:12" x14ac:dyDescent="0.25">
      <c r="C456" t="s">
        <v>2491</v>
      </c>
      <c r="L456">
        <v>1671.4523180000001</v>
      </c>
    </row>
    <row r="457" spans="1:12" x14ac:dyDescent="0.25">
      <c r="D457" t="s">
        <v>733</v>
      </c>
      <c r="E457" t="s">
        <v>10950</v>
      </c>
      <c r="F457" t="s">
        <v>45</v>
      </c>
      <c r="G457" t="s">
        <v>29</v>
      </c>
      <c r="H457" t="s">
        <v>63</v>
      </c>
      <c r="I457" t="s">
        <v>2167</v>
      </c>
      <c r="J457" t="s">
        <v>734</v>
      </c>
      <c r="K457" t="s">
        <v>18</v>
      </c>
      <c r="L457">
        <v>1671.4523180000001</v>
      </c>
    </row>
    <row r="458" spans="1:12" x14ac:dyDescent="0.25">
      <c r="C458" t="s">
        <v>2492</v>
      </c>
      <c r="L458">
        <v>1238.1381815</v>
      </c>
    </row>
    <row r="459" spans="1:12" x14ac:dyDescent="0.25">
      <c r="D459" t="s">
        <v>563</v>
      </c>
      <c r="E459" t="s">
        <v>10950</v>
      </c>
      <c r="F459" t="s">
        <v>45</v>
      </c>
      <c r="G459" t="s">
        <v>29</v>
      </c>
      <c r="H459" t="s">
        <v>20</v>
      </c>
      <c r="I459" t="s">
        <v>2156</v>
      </c>
      <c r="J459" t="s">
        <v>564</v>
      </c>
      <c r="K459" t="s">
        <v>18</v>
      </c>
      <c r="L459">
        <v>1238.1381815</v>
      </c>
    </row>
    <row r="460" spans="1:12" x14ac:dyDescent="0.25">
      <c r="C460" t="s">
        <v>2493</v>
      </c>
      <c r="L460">
        <v>1739.7499015999999</v>
      </c>
    </row>
    <row r="461" spans="1:12" x14ac:dyDescent="0.25">
      <c r="D461" t="s">
        <v>649</v>
      </c>
      <c r="E461" t="s">
        <v>10950</v>
      </c>
      <c r="F461" t="s">
        <v>45</v>
      </c>
      <c r="G461" t="s">
        <v>61</v>
      </c>
      <c r="H461" t="s">
        <v>17</v>
      </c>
      <c r="I461" t="s">
        <v>2141</v>
      </c>
      <c r="J461" t="s">
        <v>650</v>
      </c>
      <c r="K461" t="s">
        <v>18</v>
      </c>
      <c r="L461">
        <v>1739.7499015999999</v>
      </c>
    </row>
    <row r="462" spans="1:12" x14ac:dyDescent="0.25">
      <c r="C462" t="s">
        <v>2495</v>
      </c>
      <c r="L462">
        <v>1547.6482789999998</v>
      </c>
    </row>
    <row r="463" spans="1:12" x14ac:dyDescent="0.25">
      <c r="D463" t="s">
        <v>1805</v>
      </c>
      <c r="E463" t="s">
        <v>10950</v>
      </c>
      <c r="F463" t="s">
        <v>45</v>
      </c>
      <c r="G463" t="s">
        <v>29</v>
      </c>
      <c r="H463" t="s">
        <v>20</v>
      </c>
      <c r="I463" t="s">
        <v>2137</v>
      </c>
      <c r="J463" t="s">
        <v>1806</v>
      </c>
      <c r="K463" t="s">
        <v>18</v>
      </c>
      <c r="L463">
        <v>1547.6482789999998</v>
      </c>
    </row>
    <row r="464" spans="1:12" x14ac:dyDescent="0.25">
      <c r="C464" t="s">
        <v>2496</v>
      </c>
      <c r="L464" s="3">
        <v>2691.5350128</v>
      </c>
    </row>
    <row r="465" spans="3:12" x14ac:dyDescent="0.25">
      <c r="D465" t="s">
        <v>1856</v>
      </c>
      <c r="E465" t="s">
        <v>10950</v>
      </c>
      <c r="F465" t="s">
        <v>45</v>
      </c>
      <c r="G465" t="s">
        <v>50</v>
      </c>
      <c r="H465" t="s">
        <v>57</v>
      </c>
      <c r="I465" t="s">
        <v>2139</v>
      </c>
      <c r="J465" t="s">
        <v>1857</v>
      </c>
      <c r="K465" t="s">
        <v>2149</v>
      </c>
      <c r="L465" s="3">
        <v>2691.5350128</v>
      </c>
    </row>
    <row r="466" spans="3:12" x14ac:dyDescent="0.25">
      <c r="C466" t="s">
        <v>2497</v>
      </c>
      <c r="L466" s="3">
        <v>2417.2298553000001</v>
      </c>
    </row>
    <row r="467" spans="3:12" x14ac:dyDescent="0.25">
      <c r="D467" t="s">
        <v>2005</v>
      </c>
      <c r="E467" t="s">
        <v>10950</v>
      </c>
      <c r="F467" t="s">
        <v>45</v>
      </c>
      <c r="G467" t="s">
        <v>61</v>
      </c>
      <c r="H467" t="s">
        <v>63</v>
      </c>
      <c r="I467" t="s">
        <v>2137</v>
      </c>
      <c r="J467" t="s">
        <v>2006</v>
      </c>
      <c r="K467" t="s">
        <v>2135</v>
      </c>
      <c r="L467" s="3">
        <v>2417.2298553000001</v>
      </c>
    </row>
    <row r="468" spans="3:12" x14ac:dyDescent="0.25">
      <c r="C468" t="s">
        <v>3227</v>
      </c>
      <c r="L468">
        <v>1341.3082139999999</v>
      </c>
    </row>
    <row r="469" spans="3:12" x14ac:dyDescent="0.25">
      <c r="D469" t="s">
        <v>2942</v>
      </c>
      <c r="E469" t="s">
        <v>10950</v>
      </c>
      <c r="F469" t="s">
        <v>45</v>
      </c>
      <c r="G469" t="s">
        <v>29</v>
      </c>
      <c r="H469" t="s">
        <v>63</v>
      </c>
      <c r="I469" t="s">
        <v>2141</v>
      </c>
      <c r="J469" t="s">
        <v>2943</v>
      </c>
      <c r="K469" t="s">
        <v>2135</v>
      </c>
      <c r="L469">
        <v>1341.3082139999999</v>
      </c>
    </row>
    <row r="470" spans="3:12" x14ac:dyDescent="0.25">
      <c r="C470" t="s">
        <v>3229</v>
      </c>
      <c r="L470">
        <v>1632.8246755</v>
      </c>
    </row>
    <row r="471" spans="3:12" x14ac:dyDescent="0.25">
      <c r="D471" t="s">
        <v>3206</v>
      </c>
      <c r="E471" t="s">
        <v>10950</v>
      </c>
      <c r="F471" t="s">
        <v>45</v>
      </c>
      <c r="G471" t="s">
        <v>29</v>
      </c>
      <c r="H471" t="s">
        <v>2146</v>
      </c>
      <c r="I471" t="s">
        <v>2137</v>
      </c>
      <c r="J471" t="s">
        <v>3207</v>
      </c>
      <c r="K471" t="s">
        <v>2135</v>
      </c>
      <c r="L471">
        <v>1632.8246755</v>
      </c>
    </row>
    <row r="472" spans="3:12" x14ac:dyDescent="0.25">
      <c r="C472" t="s">
        <v>3984</v>
      </c>
      <c r="L472">
        <v>1676.6352675000001</v>
      </c>
    </row>
    <row r="473" spans="3:12" x14ac:dyDescent="0.25">
      <c r="D473" t="s">
        <v>3661</v>
      </c>
      <c r="E473" t="s">
        <v>10950</v>
      </c>
      <c r="F473" t="s">
        <v>45</v>
      </c>
      <c r="G473" t="s">
        <v>29</v>
      </c>
      <c r="H473" t="s">
        <v>63</v>
      </c>
      <c r="I473" t="s">
        <v>2137</v>
      </c>
      <c r="J473" t="s">
        <v>3985</v>
      </c>
      <c r="K473" t="s">
        <v>2135</v>
      </c>
      <c r="L473">
        <v>1676.6352675000001</v>
      </c>
    </row>
    <row r="474" spans="3:12" x14ac:dyDescent="0.25">
      <c r="C474" t="s">
        <v>5241</v>
      </c>
      <c r="L474" s="3">
        <v>2524.6831554999999</v>
      </c>
    </row>
    <row r="475" spans="3:12" x14ac:dyDescent="0.25">
      <c r="D475" t="s">
        <v>5242</v>
      </c>
      <c r="E475" t="s">
        <v>10950</v>
      </c>
      <c r="F475" t="s">
        <v>45</v>
      </c>
      <c r="G475" t="s">
        <v>50</v>
      </c>
      <c r="H475" t="s">
        <v>48</v>
      </c>
      <c r="I475" t="s">
        <v>2137</v>
      </c>
      <c r="J475" t="s">
        <v>5243</v>
      </c>
      <c r="K475" t="s">
        <v>2135</v>
      </c>
      <c r="L475" s="3">
        <v>2524.6831554999999</v>
      </c>
    </row>
    <row r="476" spans="3:12" x14ac:dyDescent="0.25">
      <c r="C476" t="s">
        <v>5933</v>
      </c>
      <c r="L476" s="3">
        <v>2603.1119385000002</v>
      </c>
    </row>
    <row r="477" spans="3:12" x14ac:dyDescent="0.25">
      <c r="D477" t="s">
        <v>5934</v>
      </c>
      <c r="E477" t="s">
        <v>10950</v>
      </c>
      <c r="F477" t="s">
        <v>45</v>
      </c>
      <c r="G477" t="s">
        <v>61</v>
      </c>
      <c r="H477" t="s">
        <v>63</v>
      </c>
      <c r="I477" t="s">
        <v>2137</v>
      </c>
      <c r="J477" t="s">
        <v>5935</v>
      </c>
      <c r="K477" t="s">
        <v>2135</v>
      </c>
      <c r="L477" s="3">
        <v>2603.1119385000002</v>
      </c>
    </row>
    <row r="478" spans="3:12" x14ac:dyDescent="0.25">
      <c r="C478" t="s">
        <v>5936</v>
      </c>
      <c r="L478">
        <v>1758.4867529999999</v>
      </c>
    </row>
    <row r="479" spans="3:12" x14ac:dyDescent="0.25">
      <c r="D479" t="s">
        <v>5937</v>
      </c>
      <c r="E479" t="s">
        <v>10950</v>
      </c>
      <c r="F479" t="s">
        <v>45</v>
      </c>
      <c r="G479" t="s">
        <v>29</v>
      </c>
      <c r="H479" t="s">
        <v>2146</v>
      </c>
      <c r="I479" t="s">
        <v>2137</v>
      </c>
      <c r="J479" t="s">
        <v>5938</v>
      </c>
      <c r="K479" t="s">
        <v>2135</v>
      </c>
      <c r="L479">
        <v>1758.4867529999999</v>
      </c>
    </row>
    <row r="480" spans="3:12" x14ac:dyDescent="0.25">
      <c r="C480" t="s">
        <v>5939</v>
      </c>
      <c r="L480">
        <v>1758.4867529999999</v>
      </c>
    </row>
    <row r="481" spans="1:12" x14ac:dyDescent="0.25">
      <c r="D481" t="s">
        <v>5940</v>
      </c>
      <c r="E481" t="s">
        <v>10950</v>
      </c>
      <c r="F481" t="s">
        <v>45</v>
      </c>
      <c r="G481" t="s">
        <v>29</v>
      </c>
      <c r="H481" t="s">
        <v>2146</v>
      </c>
      <c r="I481" t="s">
        <v>2137</v>
      </c>
      <c r="J481" t="s">
        <v>5941</v>
      </c>
      <c r="K481" t="s">
        <v>2135</v>
      </c>
      <c r="L481">
        <v>1758.4867529999999</v>
      </c>
    </row>
    <row r="482" spans="1:12" x14ac:dyDescent="0.25">
      <c r="C482" t="s">
        <v>6430</v>
      </c>
      <c r="L482" s="3">
        <v>2603.1119385000002</v>
      </c>
    </row>
    <row r="483" spans="1:12" x14ac:dyDescent="0.25">
      <c r="D483" t="s">
        <v>6431</v>
      </c>
      <c r="E483" t="s">
        <v>10950</v>
      </c>
      <c r="F483" t="s">
        <v>45</v>
      </c>
      <c r="G483" t="s">
        <v>61</v>
      </c>
      <c r="H483" t="s">
        <v>2133</v>
      </c>
      <c r="I483" t="s">
        <v>2137</v>
      </c>
      <c r="J483" t="s">
        <v>6432</v>
      </c>
      <c r="K483" t="s">
        <v>2135</v>
      </c>
      <c r="L483" s="3">
        <v>2603.1119385000002</v>
      </c>
    </row>
    <row r="484" spans="1:12" x14ac:dyDescent="0.25">
      <c r="C484" t="s">
        <v>10174</v>
      </c>
      <c r="L484">
        <v>1679.471221</v>
      </c>
    </row>
    <row r="485" spans="1:12" x14ac:dyDescent="0.25">
      <c r="D485" t="s">
        <v>10175</v>
      </c>
      <c r="E485" t="s">
        <v>10950</v>
      </c>
      <c r="F485" t="s">
        <v>45</v>
      </c>
      <c r="G485" t="s">
        <v>29</v>
      </c>
      <c r="H485" t="s">
        <v>2164</v>
      </c>
      <c r="I485" t="s">
        <v>2156</v>
      </c>
      <c r="J485" t="s">
        <v>10176</v>
      </c>
      <c r="K485" t="s">
        <v>2135</v>
      </c>
      <c r="L485">
        <v>1679.471221</v>
      </c>
    </row>
    <row r="486" spans="1:12" x14ac:dyDescent="0.25">
      <c r="C486" t="s">
        <v>10177</v>
      </c>
      <c r="L486">
        <v>1679.471221</v>
      </c>
    </row>
    <row r="487" spans="1:12" x14ac:dyDescent="0.25">
      <c r="D487" t="s">
        <v>10178</v>
      </c>
      <c r="E487" t="s">
        <v>10950</v>
      </c>
      <c r="F487" t="s">
        <v>45</v>
      </c>
      <c r="G487" t="s">
        <v>29</v>
      </c>
      <c r="H487" t="s">
        <v>2164</v>
      </c>
      <c r="I487" t="s">
        <v>2141</v>
      </c>
      <c r="J487" t="s">
        <v>10179</v>
      </c>
      <c r="K487" t="s">
        <v>2135</v>
      </c>
      <c r="L487">
        <v>1679.471221</v>
      </c>
    </row>
    <row r="488" spans="1:12" x14ac:dyDescent="0.25">
      <c r="C488" t="s">
        <v>10180</v>
      </c>
      <c r="L488" s="3">
        <v>2267.2959274999998</v>
      </c>
    </row>
    <row r="489" spans="1:12" x14ac:dyDescent="0.25">
      <c r="D489" t="s">
        <v>10181</v>
      </c>
      <c r="E489" t="s">
        <v>10950</v>
      </c>
      <c r="F489" t="s">
        <v>45</v>
      </c>
      <c r="G489" t="s">
        <v>29</v>
      </c>
      <c r="H489" t="s">
        <v>2164</v>
      </c>
      <c r="I489" t="s">
        <v>2167</v>
      </c>
      <c r="J489" t="s">
        <v>10182</v>
      </c>
      <c r="K489" t="s">
        <v>2135</v>
      </c>
      <c r="L489" s="3">
        <v>2267.2959274999998</v>
      </c>
    </row>
    <row r="490" spans="1:12" x14ac:dyDescent="0.25">
      <c r="C490" t="s">
        <v>10960</v>
      </c>
      <c r="L490" s="3">
        <v>2519.1677148999997</v>
      </c>
    </row>
    <row r="491" spans="1:12" x14ac:dyDescent="0.25">
      <c r="D491" t="s">
        <v>10961</v>
      </c>
      <c r="E491" t="s">
        <v>2389</v>
      </c>
      <c r="F491" t="s">
        <v>45</v>
      </c>
      <c r="G491" t="s">
        <v>50</v>
      </c>
      <c r="H491" t="s">
        <v>63</v>
      </c>
      <c r="I491" t="s">
        <v>2137</v>
      </c>
      <c r="J491" t="s">
        <v>10962</v>
      </c>
      <c r="K491" t="s">
        <v>2135</v>
      </c>
      <c r="L491" s="3">
        <v>2519.1677148999997</v>
      </c>
    </row>
    <row r="492" spans="1:12" x14ac:dyDescent="0.25">
      <c r="C492" t="s">
        <v>10963</v>
      </c>
      <c r="L492">
        <v>1650.7205199999999</v>
      </c>
    </row>
    <row r="493" spans="1:12" x14ac:dyDescent="0.25">
      <c r="D493" t="s">
        <v>10964</v>
      </c>
      <c r="E493" t="s">
        <v>2389</v>
      </c>
      <c r="F493" t="s">
        <v>45</v>
      </c>
      <c r="G493" t="s">
        <v>29</v>
      </c>
      <c r="H493" t="s">
        <v>2133</v>
      </c>
      <c r="I493" t="s">
        <v>2141</v>
      </c>
      <c r="J493" t="s">
        <v>10965</v>
      </c>
      <c r="K493" t="s">
        <v>2135</v>
      </c>
      <c r="L493">
        <v>1650.7205199999999</v>
      </c>
    </row>
    <row r="494" spans="1:12" x14ac:dyDescent="0.25">
      <c r="C494" t="s">
        <v>13459</v>
      </c>
      <c r="L494" s="3">
        <v>2063.40065</v>
      </c>
    </row>
    <row r="495" spans="1:12" x14ac:dyDescent="0.25">
      <c r="D495" t="s">
        <v>13460</v>
      </c>
      <c r="E495" t="s">
        <v>2389</v>
      </c>
      <c r="F495" t="s">
        <v>45</v>
      </c>
      <c r="G495" t="s">
        <v>29</v>
      </c>
      <c r="H495" t="s">
        <v>2133</v>
      </c>
      <c r="I495" t="s">
        <v>2141</v>
      </c>
      <c r="J495" t="s">
        <v>13461</v>
      </c>
      <c r="K495" t="s">
        <v>2135</v>
      </c>
      <c r="L495" s="3">
        <v>2063.40065</v>
      </c>
    </row>
    <row r="496" spans="1:12" x14ac:dyDescent="0.25">
      <c r="A496" t="s">
        <v>313</v>
      </c>
      <c r="L496" s="3">
        <v>17707.693653999999</v>
      </c>
    </row>
    <row r="497" spans="3:12" x14ac:dyDescent="0.25">
      <c r="C497" t="s">
        <v>2498</v>
      </c>
      <c r="L497">
        <v>1446.9425922999999</v>
      </c>
    </row>
    <row r="498" spans="3:12" x14ac:dyDescent="0.25">
      <c r="D498" t="s">
        <v>796</v>
      </c>
      <c r="E498" t="s">
        <v>10950</v>
      </c>
      <c r="F498" t="s">
        <v>313</v>
      </c>
      <c r="G498" t="s">
        <v>29</v>
      </c>
      <c r="H498" t="s">
        <v>48</v>
      </c>
      <c r="I498" t="s">
        <v>2141</v>
      </c>
      <c r="J498" t="s">
        <v>797</v>
      </c>
      <c r="K498" t="s">
        <v>2149</v>
      </c>
      <c r="L498">
        <v>1446.9425922999999</v>
      </c>
    </row>
    <row r="499" spans="3:12" x14ac:dyDescent="0.25">
      <c r="C499" t="s">
        <v>3986</v>
      </c>
      <c r="L499" s="3">
        <v>2780.4079279999996</v>
      </c>
    </row>
    <row r="500" spans="3:12" x14ac:dyDescent="0.25">
      <c r="D500" t="s">
        <v>3805</v>
      </c>
      <c r="E500" t="s">
        <v>10950</v>
      </c>
      <c r="F500" t="s">
        <v>313</v>
      </c>
      <c r="G500" t="s">
        <v>100</v>
      </c>
      <c r="H500" t="s">
        <v>2146</v>
      </c>
      <c r="I500" t="s">
        <v>2141</v>
      </c>
      <c r="J500" t="s">
        <v>3987</v>
      </c>
      <c r="K500" t="s">
        <v>2135</v>
      </c>
      <c r="L500" s="3">
        <v>2780.4079279999996</v>
      </c>
    </row>
    <row r="501" spans="3:12" x14ac:dyDescent="0.25">
      <c r="C501" t="s">
        <v>4006</v>
      </c>
      <c r="L501">
        <v>1912.8017399999999</v>
      </c>
    </row>
    <row r="502" spans="3:12" x14ac:dyDescent="0.25">
      <c r="D502" t="s">
        <v>3827</v>
      </c>
      <c r="E502" t="s">
        <v>2389</v>
      </c>
      <c r="F502" t="s">
        <v>313</v>
      </c>
      <c r="G502" t="s">
        <v>29</v>
      </c>
      <c r="H502" t="s">
        <v>188</v>
      </c>
      <c r="I502" t="s">
        <v>2137</v>
      </c>
      <c r="J502" t="s">
        <v>4007</v>
      </c>
      <c r="K502" t="s">
        <v>2135</v>
      </c>
      <c r="L502">
        <v>1912.8017399999999</v>
      </c>
    </row>
    <row r="503" spans="3:12" x14ac:dyDescent="0.25">
      <c r="C503" t="s">
        <v>5942</v>
      </c>
      <c r="L503" s="3">
        <v>2049.8663063999998</v>
      </c>
    </row>
    <row r="504" spans="3:12" x14ac:dyDescent="0.25">
      <c r="D504" t="s">
        <v>5943</v>
      </c>
      <c r="E504" t="s">
        <v>10950</v>
      </c>
      <c r="F504" t="s">
        <v>313</v>
      </c>
      <c r="G504" t="s">
        <v>50</v>
      </c>
      <c r="H504" t="s">
        <v>48</v>
      </c>
      <c r="I504" t="s">
        <v>2141</v>
      </c>
      <c r="J504" t="s">
        <v>5944</v>
      </c>
      <c r="K504" t="s">
        <v>2135</v>
      </c>
      <c r="L504" s="3">
        <v>2049.8663063999998</v>
      </c>
    </row>
    <row r="505" spans="3:12" x14ac:dyDescent="0.25">
      <c r="C505" t="s">
        <v>5945</v>
      </c>
      <c r="L505" s="3">
        <v>2049.8663063999998</v>
      </c>
    </row>
    <row r="506" spans="3:12" x14ac:dyDescent="0.25">
      <c r="D506" t="s">
        <v>5946</v>
      </c>
      <c r="E506" t="s">
        <v>10950</v>
      </c>
      <c r="F506" t="s">
        <v>313</v>
      </c>
      <c r="G506" t="s">
        <v>50</v>
      </c>
      <c r="H506" t="s">
        <v>48</v>
      </c>
      <c r="I506" t="s">
        <v>2141</v>
      </c>
      <c r="J506" t="s">
        <v>5947</v>
      </c>
      <c r="K506" t="s">
        <v>2135</v>
      </c>
      <c r="L506" s="3">
        <v>2049.8663063999998</v>
      </c>
    </row>
    <row r="507" spans="3:12" x14ac:dyDescent="0.25">
      <c r="C507" t="s">
        <v>5948</v>
      </c>
      <c r="L507">
        <v>1474.5393535999999</v>
      </c>
    </row>
    <row r="508" spans="3:12" x14ac:dyDescent="0.25">
      <c r="D508" t="s">
        <v>5949</v>
      </c>
      <c r="E508" t="s">
        <v>10950</v>
      </c>
      <c r="F508" t="s">
        <v>313</v>
      </c>
      <c r="G508" t="s">
        <v>29</v>
      </c>
      <c r="H508" t="s">
        <v>63</v>
      </c>
      <c r="I508" t="s">
        <v>2141</v>
      </c>
      <c r="J508" t="s">
        <v>5950</v>
      </c>
      <c r="K508" t="s">
        <v>2135</v>
      </c>
      <c r="L508">
        <v>1474.5393535999999</v>
      </c>
    </row>
    <row r="509" spans="3:12" x14ac:dyDescent="0.25">
      <c r="C509" t="s">
        <v>5951</v>
      </c>
      <c r="L509" s="3">
        <v>1990.6633322999999</v>
      </c>
    </row>
    <row r="510" spans="3:12" x14ac:dyDescent="0.25">
      <c r="D510" t="s">
        <v>5952</v>
      </c>
      <c r="E510" t="s">
        <v>10950</v>
      </c>
      <c r="F510" t="s">
        <v>313</v>
      </c>
      <c r="G510" t="s">
        <v>29</v>
      </c>
      <c r="H510" t="s">
        <v>63</v>
      </c>
      <c r="I510" t="s">
        <v>2167</v>
      </c>
      <c r="J510" t="s">
        <v>5953</v>
      </c>
      <c r="K510" t="s">
        <v>2135</v>
      </c>
      <c r="L510" s="3">
        <v>1990.6633322999999</v>
      </c>
    </row>
    <row r="511" spans="3:12" x14ac:dyDescent="0.25">
      <c r="C511" t="s">
        <v>7343</v>
      </c>
      <c r="L511">
        <v>1924.3411369999999</v>
      </c>
    </row>
    <row r="512" spans="3:12" x14ac:dyDescent="0.25">
      <c r="D512" t="s">
        <v>7344</v>
      </c>
      <c r="E512" t="s">
        <v>10950</v>
      </c>
      <c r="F512" t="s">
        <v>313</v>
      </c>
      <c r="G512" t="s">
        <v>29</v>
      </c>
      <c r="H512" t="s">
        <v>2146</v>
      </c>
      <c r="I512" t="s">
        <v>2137</v>
      </c>
      <c r="J512" t="s">
        <v>7345</v>
      </c>
      <c r="K512" t="s">
        <v>2135</v>
      </c>
      <c r="L512">
        <v>1924.3411369999999</v>
      </c>
    </row>
    <row r="513" spans="1:12" x14ac:dyDescent="0.25">
      <c r="C513" t="s">
        <v>7346</v>
      </c>
      <c r="L513" s="3">
        <v>2078.2649579999998</v>
      </c>
    </row>
    <row r="514" spans="1:12" x14ac:dyDescent="0.25">
      <c r="D514" t="s">
        <v>7347</v>
      </c>
      <c r="E514" t="s">
        <v>10950</v>
      </c>
      <c r="F514" t="s">
        <v>313</v>
      </c>
      <c r="G514" t="s">
        <v>29</v>
      </c>
      <c r="H514" t="s">
        <v>2146</v>
      </c>
      <c r="I514" t="s">
        <v>2167</v>
      </c>
      <c r="J514" t="s">
        <v>7348</v>
      </c>
      <c r="K514" t="s">
        <v>2135</v>
      </c>
      <c r="L514" s="3">
        <v>2078.2649579999998</v>
      </c>
    </row>
    <row r="515" spans="1:12" x14ac:dyDescent="0.25">
      <c r="A515" t="s">
        <v>173</v>
      </c>
      <c r="L515" s="3">
        <v>49594.626733900004</v>
      </c>
    </row>
    <row r="516" spans="1:12" x14ac:dyDescent="0.25">
      <c r="C516" t="s">
        <v>2499</v>
      </c>
      <c r="L516" s="3">
        <v>2110.3601282999998</v>
      </c>
    </row>
    <row r="517" spans="1:12" x14ac:dyDescent="0.25">
      <c r="D517" t="s">
        <v>330</v>
      </c>
      <c r="E517" t="s">
        <v>10950</v>
      </c>
      <c r="F517" t="s">
        <v>173</v>
      </c>
      <c r="G517" t="s">
        <v>50</v>
      </c>
      <c r="H517" t="s">
        <v>20</v>
      </c>
      <c r="I517" t="s">
        <v>2167</v>
      </c>
      <c r="J517" t="s">
        <v>331</v>
      </c>
      <c r="K517" t="s">
        <v>18</v>
      </c>
      <c r="L517" s="3">
        <v>2110.3601282999998</v>
      </c>
    </row>
    <row r="518" spans="1:12" x14ac:dyDescent="0.25">
      <c r="C518" t="s">
        <v>2500</v>
      </c>
      <c r="L518" s="3">
        <v>2752.7133752</v>
      </c>
    </row>
    <row r="519" spans="1:12" x14ac:dyDescent="0.25">
      <c r="D519" t="s">
        <v>478</v>
      </c>
      <c r="E519" t="s">
        <v>10950</v>
      </c>
      <c r="F519" t="s">
        <v>173</v>
      </c>
      <c r="G519" t="s">
        <v>61</v>
      </c>
      <c r="H519" t="s">
        <v>188</v>
      </c>
      <c r="I519" t="s">
        <v>2167</v>
      </c>
      <c r="J519" t="s">
        <v>479</v>
      </c>
      <c r="K519" t="s">
        <v>2149</v>
      </c>
      <c r="L519" s="3">
        <v>2752.7133752</v>
      </c>
    </row>
    <row r="520" spans="1:12" x14ac:dyDescent="0.25">
      <c r="C520" t="s">
        <v>2501</v>
      </c>
      <c r="L520">
        <v>1311.3253400999999</v>
      </c>
    </row>
    <row r="521" spans="1:12" x14ac:dyDescent="0.25">
      <c r="D521" t="s">
        <v>804</v>
      </c>
      <c r="E521" t="s">
        <v>10950</v>
      </c>
      <c r="F521" t="s">
        <v>173</v>
      </c>
      <c r="G521" t="s">
        <v>29</v>
      </c>
      <c r="H521" t="s">
        <v>25</v>
      </c>
      <c r="I521" t="s">
        <v>2141</v>
      </c>
      <c r="J521" t="s">
        <v>805</v>
      </c>
      <c r="K521" t="s">
        <v>2149</v>
      </c>
      <c r="L521">
        <v>1311.3253400999999</v>
      </c>
    </row>
    <row r="522" spans="1:12" x14ac:dyDescent="0.25">
      <c r="C522" t="s">
        <v>2502</v>
      </c>
      <c r="L522">
        <v>1472.7791066</v>
      </c>
    </row>
    <row r="523" spans="1:12" x14ac:dyDescent="0.25">
      <c r="D523" t="s">
        <v>806</v>
      </c>
      <c r="E523" t="s">
        <v>10950</v>
      </c>
      <c r="F523" t="s">
        <v>173</v>
      </c>
      <c r="G523" t="s">
        <v>29</v>
      </c>
      <c r="H523" t="s">
        <v>48</v>
      </c>
      <c r="I523" t="s">
        <v>2141</v>
      </c>
      <c r="J523" t="s">
        <v>807</v>
      </c>
      <c r="K523" t="s">
        <v>2149</v>
      </c>
      <c r="L523">
        <v>1472.7791066</v>
      </c>
    </row>
    <row r="524" spans="1:12" x14ac:dyDescent="0.25">
      <c r="C524" t="s">
        <v>2503</v>
      </c>
      <c r="L524" s="3">
        <v>2479.5230407999998</v>
      </c>
    </row>
    <row r="525" spans="1:12" x14ac:dyDescent="0.25">
      <c r="D525" t="s">
        <v>1213</v>
      </c>
      <c r="E525" t="s">
        <v>10950</v>
      </c>
      <c r="F525" t="s">
        <v>173</v>
      </c>
      <c r="G525" t="s">
        <v>61</v>
      </c>
      <c r="H525" t="s">
        <v>63</v>
      </c>
      <c r="I525" t="s">
        <v>2167</v>
      </c>
      <c r="J525" t="s">
        <v>1214</v>
      </c>
      <c r="K525" t="s">
        <v>18</v>
      </c>
      <c r="L525" s="3">
        <v>2479.5230407999998</v>
      </c>
    </row>
    <row r="526" spans="1:12" x14ac:dyDescent="0.25">
      <c r="C526" t="s">
        <v>2504</v>
      </c>
      <c r="L526">
        <v>1697.5822068</v>
      </c>
    </row>
    <row r="527" spans="1:12" x14ac:dyDescent="0.25">
      <c r="D527" t="s">
        <v>1391</v>
      </c>
      <c r="E527" t="s">
        <v>10950</v>
      </c>
      <c r="F527" t="s">
        <v>173</v>
      </c>
      <c r="G527" t="s">
        <v>29</v>
      </c>
      <c r="H527" t="s">
        <v>17</v>
      </c>
      <c r="I527" t="s">
        <v>2167</v>
      </c>
      <c r="J527" t="s">
        <v>1392</v>
      </c>
      <c r="K527" t="s">
        <v>18</v>
      </c>
      <c r="L527">
        <v>1697.5822068</v>
      </c>
    </row>
    <row r="528" spans="1:12" x14ac:dyDescent="0.25">
      <c r="C528" t="s">
        <v>2505</v>
      </c>
      <c r="L528" s="3">
        <v>2110.3601282999998</v>
      </c>
    </row>
    <row r="529" spans="3:12" x14ac:dyDescent="0.25">
      <c r="D529" t="s">
        <v>1498</v>
      </c>
      <c r="E529" t="s">
        <v>10950</v>
      </c>
      <c r="F529" t="s">
        <v>173</v>
      </c>
      <c r="G529" t="s">
        <v>50</v>
      </c>
      <c r="H529" t="s">
        <v>63</v>
      </c>
      <c r="I529" t="s">
        <v>2167</v>
      </c>
      <c r="J529" t="s">
        <v>1466</v>
      </c>
      <c r="K529" t="s">
        <v>18</v>
      </c>
      <c r="L529" s="3">
        <v>2110.3601282999998</v>
      </c>
    </row>
    <row r="530" spans="3:12" x14ac:dyDescent="0.25">
      <c r="C530" t="s">
        <v>2506</v>
      </c>
      <c r="L530">
        <v>1886.2415685999999</v>
      </c>
    </row>
    <row r="531" spans="3:12" x14ac:dyDescent="0.25">
      <c r="D531" t="s">
        <v>1978</v>
      </c>
      <c r="E531" t="s">
        <v>10950</v>
      </c>
      <c r="F531" t="s">
        <v>173</v>
      </c>
      <c r="G531" t="s">
        <v>29</v>
      </c>
      <c r="H531" t="s">
        <v>63</v>
      </c>
      <c r="I531" t="s">
        <v>2134</v>
      </c>
      <c r="J531" t="s">
        <v>1979</v>
      </c>
      <c r="K531" t="s">
        <v>2135</v>
      </c>
      <c r="L531">
        <v>1886.2415685999999</v>
      </c>
    </row>
    <row r="532" spans="3:12" x14ac:dyDescent="0.25">
      <c r="C532" t="s">
        <v>3988</v>
      </c>
      <c r="L532">
        <v>1397.244952</v>
      </c>
    </row>
    <row r="533" spans="3:12" x14ac:dyDescent="0.25">
      <c r="D533" t="s">
        <v>3666</v>
      </c>
      <c r="E533" t="s">
        <v>10950</v>
      </c>
      <c r="F533" t="s">
        <v>173</v>
      </c>
      <c r="G533" t="s">
        <v>29</v>
      </c>
      <c r="H533" t="s">
        <v>63</v>
      </c>
      <c r="I533" t="s">
        <v>2141</v>
      </c>
      <c r="J533" t="s">
        <v>3989</v>
      </c>
      <c r="K533" t="s">
        <v>2135</v>
      </c>
      <c r="L533">
        <v>1397.244952</v>
      </c>
    </row>
    <row r="534" spans="3:12" x14ac:dyDescent="0.25">
      <c r="C534" t="s">
        <v>3990</v>
      </c>
      <c r="L534">
        <v>1886.2415685999999</v>
      </c>
    </row>
    <row r="535" spans="3:12" x14ac:dyDescent="0.25">
      <c r="D535" t="s">
        <v>3668</v>
      </c>
      <c r="E535" t="s">
        <v>10950</v>
      </c>
      <c r="F535" t="s">
        <v>173</v>
      </c>
      <c r="G535" t="s">
        <v>29</v>
      </c>
      <c r="H535" t="s">
        <v>63</v>
      </c>
      <c r="I535" t="s">
        <v>2167</v>
      </c>
      <c r="J535" t="s">
        <v>3991</v>
      </c>
      <c r="K535" t="s">
        <v>2135</v>
      </c>
      <c r="L535">
        <v>1886.2415685999999</v>
      </c>
    </row>
    <row r="536" spans="3:12" x14ac:dyDescent="0.25">
      <c r="C536" t="s">
        <v>3992</v>
      </c>
      <c r="L536">
        <v>1397.244952</v>
      </c>
    </row>
    <row r="537" spans="3:12" x14ac:dyDescent="0.25">
      <c r="D537" t="s">
        <v>3670</v>
      </c>
      <c r="E537" t="s">
        <v>10950</v>
      </c>
      <c r="F537" t="s">
        <v>173</v>
      </c>
      <c r="G537" t="s">
        <v>29</v>
      </c>
      <c r="H537" t="s">
        <v>63</v>
      </c>
      <c r="I537" t="s">
        <v>2141</v>
      </c>
      <c r="J537" t="s">
        <v>3993</v>
      </c>
      <c r="K537" t="s">
        <v>2135</v>
      </c>
      <c r="L537">
        <v>1397.244952</v>
      </c>
    </row>
    <row r="538" spans="3:12" x14ac:dyDescent="0.25">
      <c r="C538" t="s">
        <v>3994</v>
      </c>
      <c r="L538">
        <v>1397.244952</v>
      </c>
    </row>
    <row r="539" spans="3:12" x14ac:dyDescent="0.25">
      <c r="D539" t="s">
        <v>3672</v>
      </c>
      <c r="E539" t="s">
        <v>10950</v>
      </c>
      <c r="F539" t="s">
        <v>173</v>
      </c>
      <c r="G539" t="s">
        <v>29</v>
      </c>
      <c r="H539" t="s">
        <v>63</v>
      </c>
      <c r="I539" t="s">
        <v>2141</v>
      </c>
      <c r="J539" t="s">
        <v>3995</v>
      </c>
      <c r="K539" t="s">
        <v>2135</v>
      </c>
      <c r="L539">
        <v>1397.244952</v>
      </c>
    </row>
    <row r="540" spans="3:12" x14ac:dyDescent="0.25">
      <c r="C540" t="s">
        <v>3996</v>
      </c>
      <c r="L540">
        <v>1397.244952</v>
      </c>
    </row>
    <row r="541" spans="3:12" x14ac:dyDescent="0.25">
      <c r="D541" t="s">
        <v>3676</v>
      </c>
      <c r="E541" t="s">
        <v>10950</v>
      </c>
      <c r="F541" t="s">
        <v>173</v>
      </c>
      <c r="G541" t="s">
        <v>29</v>
      </c>
      <c r="H541" t="s">
        <v>63</v>
      </c>
      <c r="I541" t="s">
        <v>2141</v>
      </c>
      <c r="J541" t="s">
        <v>3997</v>
      </c>
      <c r="K541" t="s">
        <v>2135</v>
      </c>
      <c r="L541">
        <v>1397.244952</v>
      </c>
    </row>
    <row r="542" spans="3:12" x14ac:dyDescent="0.25">
      <c r="C542" t="s">
        <v>3998</v>
      </c>
      <c r="L542">
        <v>1595.566114</v>
      </c>
    </row>
    <row r="543" spans="3:12" x14ac:dyDescent="0.25">
      <c r="D543" t="s">
        <v>3735</v>
      </c>
      <c r="E543" t="s">
        <v>10950</v>
      </c>
      <c r="F543" t="s">
        <v>173</v>
      </c>
      <c r="G543" t="s">
        <v>29</v>
      </c>
      <c r="H543" t="s">
        <v>48</v>
      </c>
      <c r="I543" t="s">
        <v>2141</v>
      </c>
      <c r="J543" t="s">
        <v>3999</v>
      </c>
      <c r="K543" t="s">
        <v>2135</v>
      </c>
      <c r="L543">
        <v>1595.566114</v>
      </c>
    </row>
    <row r="544" spans="3:12" x14ac:dyDescent="0.25">
      <c r="C544" t="s">
        <v>4000</v>
      </c>
      <c r="L544" s="3">
        <v>2116.8730421999999</v>
      </c>
    </row>
    <row r="545" spans="3:12" x14ac:dyDescent="0.25">
      <c r="D545" t="s">
        <v>3756</v>
      </c>
      <c r="E545" t="s">
        <v>10950</v>
      </c>
      <c r="F545" t="s">
        <v>173</v>
      </c>
      <c r="G545" t="s">
        <v>50</v>
      </c>
      <c r="H545" t="s">
        <v>63</v>
      </c>
      <c r="I545" t="s">
        <v>2137</v>
      </c>
      <c r="J545" t="s">
        <v>4001</v>
      </c>
      <c r="K545" t="s">
        <v>2135</v>
      </c>
      <c r="L545" s="3">
        <v>2116.8730421999999</v>
      </c>
    </row>
    <row r="546" spans="3:12" x14ac:dyDescent="0.25">
      <c r="C546" t="s">
        <v>4909</v>
      </c>
      <c r="L546" s="3">
        <v>2031.3641545999997</v>
      </c>
    </row>
    <row r="547" spans="3:12" x14ac:dyDescent="0.25">
      <c r="D547" t="s">
        <v>4689</v>
      </c>
      <c r="E547" t="s">
        <v>10950</v>
      </c>
      <c r="F547" t="s">
        <v>173</v>
      </c>
      <c r="G547" t="s">
        <v>29</v>
      </c>
      <c r="H547" t="s">
        <v>63</v>
      </c>
      <c r="I547" t="s">
        <v>2167</v>
      </c>
      <c r="J547" t="s">
        <v>4910</v>
      </c>
      <c r="K547" t="s">
        <v>2135</v>
      </c>
      <c r="L547" s="3">
        <v>2031.3641545999997</v>
      </c>
    </row>
    <row r="548" spans="3:12" x14ac:dyDescent="0.25">
      <c r="C548" t="s">
        <v>4911</v>
      </c>
      <c r="L548" s="3">
        <v>2031.3641545999997</v>
      </c>
    </row>
    <row r="549" spans="3:12" x14ac:dyDescent="0.25">
      <c r="D549" t="s">
        <v>4767</v>
      </c>
      <c r="E549" t="s">
        <v>2389</v>
      </c>
      <c r="F549" t="s">
        <v>173</v>
      </c>
      <c r="G549" t="s">
        <v>29</v>
      </c>
      <c r="H549" t="s">
        <v>63</v>
      </c>
      <c r="I549" t="s">
        <v>2167</v>
      </c>
      <c r="J549" t="s">
        <v>4912</v>
      </c>
      <c r="K549" t="s">
        <v>2135</v>
      </c>
      <c r="L549" s="3">
        <v>2031.3641545999997</v>
      </c>
    </row>
    <row r="550" spans="3:12" x14ac:dyDescent="0.25">
      <c r="C550" t="s">
        <v>4913</v>
      </c>
      <c r="L550" s="3">
        <v>2031.3641545999997</v>
      </c>
    </row>
    <row r="551" spans="3:12" x14ac:dyDescent="0.25">
      <c r="D551" t="s">
        <v>4769</v>
      </c>
      <c r="E551" t="s">
        <v>10950</v>
      </c>
      <c r="F551" t="s">
        <v>173</v>
      </c>
      <c r="G551" t="s">
        <v>29</v>
      </c>
      <c r="H551" t="s">
        <v>63</v>
      </c>
      <c r="I551" t="s">
        <v>2167</v>
      </c>
      <c r="J551" t="s">
        <v>4914</v>
      </c>
      <c r="K551" t="s">
        <v>2135</v>
      </c>
      <c r="L551" s="3">
        <v>2031.3641545999997</v>
      </c>
    </row>
    <row r="552" spans="3:12" x14ac:dyDescent="0.25">
      <c r="C552" t="s">
        <v>5954</v>
      </c>
      <c r="L552" s="3">
        <v>2031.3641545999997</v>
      </c>
    </row>
    <row r="553" spans="3:12" x14ac:dyDescent="0.25">
      <c r="D553" t="s">
        <v>5955</v>
      </c>
      <c r="E553" t="s">
        <v>10950</v>
      </c>
      <c r="F553" t="s">
        <v>173</v>
      </c>
      <c r="G553" t="s">
        <v>29</v>
      </c>
      <c r="H553" t="s">
        <v>63</v>
      </c>
      <c r="I553" t="s">
        <v>2167</v>
      </c>
      <c r="J553" t="s">
        <v>5956</v>
      </c>
      <c r="K553" t="s">
        <v>2135</v>
      </c>
      <c r="L553" s="3">
        <v>2031.3641545999997</v>
      </c>
    </row>
    <row r="554" spans="3:12" x14ac:dyDescent="0.25">
      <c r="C554" t="s">
        <v>6433</v>
      </c>
      <c r="L554">
        <v>1529.850226</v>
      </c>
    </row>
    <row r="555" spans="3:12" x14ac:dyDescent="0.25">
      <c r="D555" t="s">
        <v>6434</v>
      </c>
      <c r="E555" t="s">
        <v>10950</v>
      </c>
      <c r="F555" t="s">
        <v>173</v>
      </c>
      <c r="G555" t="s">
        <v>29</v>
      </c>
      <c r="H555" t="s">
        <v>2164</v>
      </c>
      <c r="I555" t="s">
        <v>2141</v>
      </c>
      <c r="J555" t="s">
        <v>6435</v>
      </c>
      <c r="K555" t="s">
        <v>2135</v>
      </c>
      <c r="L555">
        <v>1529.850226</v>
      </c>
    </row>
    <row r="556" spans="3:12" x14ac:dyDescent="0.25">
      <c r="C556" t="s">
        <v>7615</v>
      </c>
      <c r="L556" s="3">
        <v>2295.9488369999999</v>
      </c>
    </row>
    <row r="557" spans="3:12" x14ac:dyDescent="0.25">
      <c r="D557" t="s">
        <v>7616</v>
      </c>
      <c r="E557" t="s">
        <v>10950</v>
      </c>
      <c r="F557" t="s">
        <v>173</v>
      </c>
      <c r="G557" t="s">
        <v>61</v>
      </c>
      <c r="H557" t="s">
        <v>2133</v>
      </c>
      <c r="I557" t="s">
        <v>2141</v>
      </c>
      <c r="J557" t="s">
        <v>9054</v>
      </c>
      <c r="K557" t="s">
        <v>2135</v>
      </c>
      <c r="L557" s="3">
        <v>2295.9488369999999</v>
      </c>
    </row>
    <row r="558" spans="3:12" x14ac:dyDescent="0.25">
      <c r="C558" t="s">
        <v>9695</v>
      </c>
      <c r="L558" s="3">
        <v>2048.9275079999998</v>
      </c>
    </row>
    <row r="559" spans="3:12" x14ac:dyDescent="0.25">
      <c r="D559" t="s">
        <v>9696</v>
      </c>
      <c r="E559" t="s">
        <v>10950</v>
      </c>
      <c r="F559" t="s">
        <v>173</v>
      </c>
      <c r="G559" t="s">
        <v>29</v>
      </c>
      <c r="H559" t="s">
        <v>2164</v>
      </c>
      <c r="I559" t="s">
        <v>2137</v>
      </c>
      <c r="J559" t="s">
        <v>9697</v>
      </c>
      <c r="K559" t="s">
        <v>2135</v>
      </c>
      <c r="L559" s="3">
        <v>2048.9275079999998</v>
      </c>
    </row>
    <row r="560" spans="3:12" x14ac:dyDescent="0.25">
      <c r="C560" t="s">
        <v>10966</v>
      </c>
      <c r="L560" s="3">
        <v>2360.3543188999997</v>
      </c>
    </row>
    <row r="561" spans="1:12" x14ac:dyDescent="0.25">
      <c r="D561" t="s">
        <v>10967</v>
      </c>
      <c r="E561" t="s">
        <v>10950</v>
      </c>
      <c r="F561" t="s">
        <v>173</v>
      </c>
      <c r="G561" t="s">
        <v>29</v>
      </c>
      <c r="H561" t="s">
        <v>2164</v>
      </c>
      <c r="I561" t="s">
        <v>2134</v>
      </c>
      <c r="J561" t="s">
        <v>10968</v>
      </c>
      <c r="K561" t="s">
        <v>2135</v>
      </c>
      <c r="L561" s="3">
        <v>2360.3543188999997</v>
      </c>
    </row>
    <row r="562" spans="1:12" x14ac:dyDescent="0.25">
      <c r="C562" t="s">
        <v>10969</v>
      </c>
      <c r="L562">
        <v>1676.6157092000001</v>
      </c>
    </row>
    <row r="563" spans="1:12" x14ac:dyDescent="0.25">
      <c r="D563" t="s">
        <v>10970</v>
      </c>
      <c r="E563" t="s">
        <v>10950</v>
      </c>
      <c r="F563" t="s">
        <v>173</v>
      </c>
      <c r="G563" t="s">
        <v>29</v>
      </c>
      <c r="H563" t="s">
        <v>2146</v>
      </c>
      <c r="I563" t="s">
        <v>3223</v>
      </c>
      <c r="J563" t="s">
        <v>10971</v>
      </c>
      <c r="K563" t="s">
        <v>2135</v>
      </c>
      <c r="L563">
        <v>1676.6157092000001</v>
      </c>
    </row>
    <row r="564" spans="1:12" x14ac:dyDescent="0.25">
      <c r="C564" t="s">
        <v>10972</v>
      </c>
      <c r="L564">
        <v>1719.6439691999999</v>
      </c>
    </row>
    <row r="565" spans="1:12" x14ac:dyDescent="0.25">
      <c r="D565" t="s">
        <v>10973</v>
      </c>
      <c r="E565" t="s">
        <v>2389</v>
      </c>
      <c r="F565" t="s">
        <v>173</v>
      </c>
      <c r="G565" t="s">
        <v>29</v>
      </c>
      <c r="H565" t="s">
        <v>63</v>
      </c>
      <c r="I565" t="s">
        <v>2141</v>
      </c>
      <c r="J565" t="s">
        <v>10974</v>
      </c>
      <c r="K565" t="s">
        <v>2135</v>
      </c>
      <c r="L565">
        <v>1719.6439691999999</v>
      </c>
    </row>
    <row r="566" spans="1:12" x14ac:dyDescent="0.25">
      <c r="C566" t="s">
        <v>11303</v>
      </c>
      <c r="L566" s="3">
        <v>2829.2841196999998</v>
      </c>
    </row>
    <row r="567" spans="1:12" x14ac:dyDescent="0.25">
      <c r="D567" t="s">
        <v>11304</v>
      </c>
      <c r="E567" t="s">
        <v>2389</v>
      </c>
      <c r="F567" t="s">
        <v>173</v>
      </c>
      <c r="G567" t="s">
        <v>29</v>
      </c>
      <c r="H567" t="s">
        <v>2146</v>
      </c>
      <c r="I567" t="s">
        <v>2167</v>
      </c>
      <c r="J567" t="s">
        <v>11305</v>
      </c>
      <c r="K567" t="s">
        <v>2135</v>
      </c>
      <c r="L567" s="3">
        <v>2829.2841196999998</v>
      </c>
    </row>
    <row r="568" spans="1:12" x14ac:dyDescent="0.25">
      <c r="A568" t="s">
        <v>72</v>
      </c>
      <c r="L568" s="3">
        <v>9860.1604786000007</v>
      </c>
    </row>
    <row r="569" spans="1:12" x14ac:dyDescent="0.25">
      <c r="C569" t="s">
        <v>2507</v>
      </c>
      <c r="L569">
        <v>1315.6477243999998</v>
      </c>
    </row>
    <row r="570" spans="1:12" x14ac:dyDescent="0.25">
      <c r="D570" t="s">
        <v>1910</v>
      </c>
      <c r="E570" t="s">
        <v>10950</v>
      </c>
      <c r="F570" t="s">
        <v>72</v>
      </c>
      <c r="G570" t="s">
        <v>29</v>
      </c>
      <c r="H570" t="s">
        <v>20</v>
      </c>
      <c r="I570" t="s">
        <v>2156</v>
      </c>
      <c r="J570" t="s">
        <v>1743</v>
      </c>
      <c r="K570" t="s">
        <v>18</v>
      </c>
      <c r="L570">
        <v>1315.6477243999998</v>
      </c>
    </row>
    <row r="571" spans="1:12" x14ac:dyDescent="0.25">
      <c r="C571" t="s">
        <v>2508</v>
      </c>
      <c r="L571">
        <v>1924.0086458999999</v>
      </c>
    </row>
    <row r="572" spans="1:12" x14ac:dyDescent="0.25">
      <c r="D572" t="s">
        <v>1997</v>
      </c>
      <c r="E572" t="s">
        <v>10950</v>
      </c>
      <c r="F572" t="s">
        <v>72</v>
      </c>
      <c r="G572" t="s">
        <v>29</v>
      </c>
      <c r="H572" t="s">
        <v>2133</v>
      </c>
      <c r="I572" t="s">
        <v>2134</v>
      </c>
      <c r="J572" t="s">
        <v>1998</v>
      </c>
      <c r="K572" t="s">
        <v>2135</v>
      </c>
      <c r="L572">
        <v>1924.0086458999999</v>
      </c>
    </row>
    <row r="573" spans="1:12" x14ac:dyDescent="0.25">
      <c r="C573" t="s">
        <v>6978</v>
      </c>
      <c r="L573" s="3">
        <v>2920.2693312999995</v>
      </c>
    </row>
    <row r="574" spans="1:12" x14ac:dyDescent="0.25">
      <c r="D574" t="s">
        <v>6979</v>
      </c>
      <c r="E574" t="s">
        <v>10950</v>
      </c>
      <c r="F574" t="s">
        <v>72</v>
      </c>
      <c r="G574" t="s">
        <v>29</v>
      </c>
      <c r="H574" t="s">
        <v>57</v>
      </c>
      <c r="I574" t="s">
        <v>2139</v>
      </c>
      <c r="J574" t="s">
        <v>6980</v>
      </c>
      <c r="K574" t="s">
        <v>2135</v>
      </c>
      <c r="L574" s="3">
        <v>2920.2693312999995</v>
      </c>
    </row>
    <row r="575" spans="1:12" x14ac:dyDescent="0.25">
      <c r="C575" t="s">
        <v>7349</v>
      </c>
      <c r="L575">
        <v>874.17777679999995</v>
      </c>
    </row>
    <row r="576" spans="1:12" x14ac:dyDescent="0.25">
      <c r="D576" t="s">
        <v>7350</v>
      </c>
      <c r="E576" t="s">
        <v>10950</v>
      </c>
      <c r="F576" t="s">
        <v>72</v>
      </c>
      <c r="G576" t="s">
        <v>21</v>
      </c>
      <c r="H576" t="s">
        <v>2146</v>
      </c>
      <c r="I576" t="s">
        <v>2144</v>
      </c>
      <c r="J576" t="s">
        <v>7351</v>
      </c>
      <c r="K576" t="s">
        <v>2135</v>
      </c>
      <c r="L576">
        <v>874.17777679999995</v>
      </c>
    </row>
    <row r="577" spans="1:12" x14ac:dyDescent="0.25">
      <c r="C577" t="s">
        <v>7617</v>
      </c>
      <c r="L577" s="3">
        <v>2826.0570001999999</v>
      </c>
    </row>
    <row r="578" spans="1:12" x14ac:dyDescent="0.25">
      <c r="D578" t="s">
        <v>7618</v>
      </c>
      <c r="E578" t="s">
        <v>10950</v>
      </c>
      <c r="F578" t="s">
        <v>72</v>
      </c>
      <c r="G578" t="s">
        <v>50</v>
      </c>
      <c r="H578" t="s">
        <v>48</v>
      </c>
      <c r="I578" t="s">
        <v>2137</v>
      </c>
      <c r="J578" t="s">
        <v>7619</v>
      </c>
      <c r="K578" t="s">
        <v>2135</v>
      </c>
      <c r="L578" s="3">
        <v>2826.0570001999999</v>
      </c>
    </row>
    <row r="579" spans="1:12" x14ac:dyDescent="0.25">
      <c r="A579" t="s">
        <v>593</v>
      </c>
      <c r="L579" s="3">
        <v>20922.061142400002</v>
      </c>
    </row>
    <row r="580" spans="1:12" x14ac:dyDescent="0.25">
      <c r="C580" t="s">
        <v>2509</v>
      </c>
      <c r="L580">
        <v>1341.4842386999999</v>
      </c>
    </row>
    <row r="581" spans="1:12" x14ac:dyDescent="0.25">
      <c r="D581" t="s">
        <v>1039</v>
      </c>
      <c r="E581" t="s">
        <v>10950</v>
      </c>
      <c r="F581" t="s">
        <v>593</v>
      </c>
      <c r="G581" t="s">
        <v>29</v>
      </c>
      <c r="H581" t="s">
        <v>63</v>
      </c>
      <c r="I581" t="s">
        <v>2141</v>
      </c>
      <c r="J581" t="s">
        <v>1040</v>
      </c>
      <c r="K581" t="s">
        <v>18</v>
      </c>
      <c r="L581">
        <v>1341.4842386999999</v>
      </c>
    </row>
    <row r="582" spans="1:12" x14ac:dyDescent="0.25">
      <c r="C582" t="s">
        <v>4915</v>
      </c>
      <c r="L582" s="3">
        <v>2753.8673149000001</v>
      </c>
    </row>
    <row r="583" spans="1:12" x14ac:dyDescent="0.25">
      <c r="D583" t="s">
        <v>4697</v>
      </c>
      <c r="E583" t="s">
        <v>10950</v>
      </c>
      <c r="F583" t="s">
        <v>593</v>
      </c>
      <c r="G583" t="s">
        <v>61</v>
      </c>
      <c r="H583" t="s">
        <v>63</v>
      </c>
      <c r="I583" t="s">
        <v>2137</v>
      </c>
      <c r="J583" t="s">
        <v>4916</v>
      </c>
      <c r="K583" t="s">
        <v>2135</v>
      </c>
      <c r="L583" s="3">
        <v>2753.8673149000001</v>
      </c>
    </row>
    <row r="584" spans="1:12" x14ac:dyDescent="0.25">
      <c r="C584" t="s">
        <v>5244</v>
      </c>
      <c r="L584" s="3">
        <v>3906.2619092</v>
      </c>
    </row>
    <row r="585" spans="1:12" x14ac:dyDescent="0.25">
      <c r="D585" t="s">
        <v>5245</v>
      </c>
      <c r="E585" t="s">
        <v>10950</v>
      </c>
      <c r="F585" t="s">
        <v>593</v>
      </c>
      <c r="G585" t="s">
        <v>61</v>
      </c>
      <c r="H585" t="s">
        <v>57</v>
      </c>
      <c r="I585" t="s">
        <v>2139</v>
      </c>
      <c r="J585" t="s">
        <v>5246</v>
      </c>
      <c r="K585" t="s">
        <v>2135</v>
      </c>
      <c r="L585" s="3">
        <v>3906.2619092</v>
      </c>
    </row>
    <row r="586" spans="1:12" x14ac:dyDescent="0.25">
      <c r="C586" t="s">
        <v>5957</v>
      </c>
      <c r="L586" s="3">
        <v>2775.8312857999999</v>
      </c>
    </row>
    <row r="587" spans="1:12" x14ac:dyDescent="0.25">
      <c r="D587" t="s">
        <v>5958</v>
      </c>
      <c r="E587" t="s">
        <v>10950</v>
      </c>
      <c r="F587" t="s">
        <v>593</v>
      </c>
      <c r="G587" t="s">
        <v>29</v>
      </c>
      <c r="H587" t="s">
        <v>57</v>
      </c>
      <c r="I587" t="s">
        <v>2163</v>
      </c>
      <c r="J587" t="s">
        <v>5959</v>
      </c>
      <c r="K587" t="s">
        <v>2135</v>
      </c>
      <c r="L587" s="3">
        <v>2775.8312857999999</v>
      </c>
    </row>
    <row r="588" spans="1:12" x14ac:dyDescent="0.25">
      <c r="C588" t="s">
        <v>5960</v>
      </c>
      <c r="L588">
        <v>1565.0160493999999</v>
      </c>
    </row>
    <row r="589" spans="1:12" x14ac:dyDescent="0.25">
      <c r="D589" t="s">
        <v>5961</v>
      </c>
      <c r="E589" t="s">
        <v>10950</v>
      </c>
      <c r="F589" t="s">
        <v>593</v>
      </c>
      <c r="G589" t="s">
        <v>29</v>
      </c>
      <c r="H589" t="s">
        <v>63</v>
      </c>
      <c r="I589" t="s">
        <v>2141</v>
      </c>
      <c r="J589" t="s">
        <v>5962</v>
      </c>
      <c r="K589" t="s">
        <v>2135</v>
      </c>
      <c r="L589">
        <v>1565.0160493999999</v>
      </c>
    </row>
    <row r="590" spans="1:12" x14ac:dyDescent="0.25">
      <c r="C590" t="s">
        <v>5963</v>
      </c>
      <c r="L590" s="3">
        <v>2224.9326496999997</v>
      </c>
    </row>
    <row r="591" spans="1:12" x14ac:dyDescent="0.25">
      <c r="D591" t="s">
        <v>5964</v>
      </c>
      <c r="E591" t="s">
        <v>10950</v>
      </c>
      <c r="F591" t="s">
        <v>593</v>
      </c>
      <c r="G591" t="s">
        <v>36</v>
      </c>
      <c r="H591" t="s">
        <v>63</v>
      </c>
      <c r="I591" t="s">
        <v>2137</v>
      </c>
      <c r="J591" t="s">
        <v>5965</v>
      </c>
      <c r="K591" t="s">
        <v>2135</v>
      </c>
      <c r="L591" s="3">
        <v>2224.9326496999997</v>
      </c>
    </row>
    <row r="592" spans="1:12" x14ac:dyDescent="0.25">
      <c r="C592" t="s">
        <v>6436</v>
      </c>
      <c r="L592">
        <v>1703.6843964</v>
      </c>
    </row>
    <row r="593" spans="1:12" x14ac:dyDescent="0.25">
      <c r="D593" t="s">
        <v>6437</v>
      </c>
      <c r="E593" t="s">
        <v>10950</v>
      </c>
      <c r="F593" t="s">
        <v>593</v>
      </c>
      <c r="G593" t="s">
        <v>29</v>
      </c>
      <c r="H593" t="s">
        <v>2164</v>
      </c>
      <c r="I593" t="s">
        <v>2141</v>
      </c>
      <c r="J593" t="s">
        <v>6438</v>
      </c>
      <c r="K593" t="s">
        <v>2135</v>
      </c>
      <c r="L593">
        <v>1703.6843964</v>
      </c>
    </row>
    <row r="594" spans="1:12" x14ac:dyDescent="0.25">
      <c r="C594" t="s">
        <v>7352</v>
      </c>
      <c r="L594" s="3">
        <v>2974.0937729000002</v>
      </c>
    </row>
    <row r="595" spans="1:12" x14ac:dyDescent="0.25">
      <c r="D595" t="s">
        <v>7353</v>
      </c>
      <c r="E595" t="s">
        <v>10950</v>
      </c>
      <c r="F595" t="s">
        <v>593</v>
      </c>
      <c r="G595" t="s">
        <v>29</v>
      </c>
      <c r="H595" t="s">
        <v>57</v>
      </c>
      <c r="I595" t="s">
        <v>2152</v>
      </c>
      <c r="J595" t="s">
        <v>7354</v>
      </c>
      <c r="K595" t="s">
        <v>2135</v>
      </c>
      <c r="L595" s="3">
        <v>2974.0937729000002</v>
      </c>
    </row>
    <row r="596" spans="1:12" x14ac:dyDescent="0.25">
      <c r="C596" t="s">
        <v>9055</v>
      </c>
      <c r="L596">
        <v>1676.8895253999999</v>
      </c>
    </row>
    <row r="597" spans="1:12" x14ac:dyDescent="0.25">
      <c r="D597" t="s">
        <v>9056</v>
      </c>
      <c r="E597" t="s">
        <v>10950</v>
      </c>
      <c r="F597" t="s">
        <v>593</v>
      </c>
      <c r="G597" t="s">
        <v>29</v>
      </c>
      <c r="H597" t="s">
        <v>2133</v>
      </c>
      <c r="I597" t="s">
        <v>2141</v>
      </c>
      <c r="J597" t="s">
        <v>9057</v>
      </c>
      <c r="K597" t="s">
        <v>2135</v>
      </c>
      <c r="L597">
        <v>1676.8895253999999</v>
      </c>
    </row>
    <row r="598" spans="1:12" x14ac:dyDescent="0.25">
      <c r="A598" t="s">
        <v>224</v>
      </c>
      <c r="L598">
        <v>1823.029143</v>
      </c>
    </row>
    <row r="599" spans="1:12" x14ac:dyDescent="0.25">
      <c r="C599" t="s">
        <v>10975</v>
      </c>
      <c r="L599">
        <v>1823.029143</v>
      </c>
    </row>
    <row r="600" spans="1:12" x14ac:dyDescent="0.25">
      <c r="D600" t="s">
        <v>10976</v>
      </c>
      <c r="E600" t="s">
        <v>2389</v>
      </c>
      <c r="F600" t="s">
        <v>224</v>
      </c>
      <c r="G600" t="s">
        <v>29</v>
      </c>
      <c r="H600" t="s">
        <v>63</v>
      </c>
      <c r="I600" t="s">
        <v>2141</v>
      </c>
      <c r="J600" t="s">
        <v>10977</v>
      </c>
      <c r="K600" t="s">
        <v>2135</v>
      </c>
      <c r="L600">
        <v>1823.029143</v>
      </c>
    </row>
    <row r="601" spans="1:12" x14ac:dyDescent="0.25">
      <c r="A601" t="s">
        <v>182</v>
      </c>
      <c r="L601" s="3">
        <v>22848.6123673</v>
      </c>
    </row>
    <row r="602" spans="1:12" x14ac:dyDescent="0.25">
      <c r="C602" t="s">
        <v>2510</v>
      </c>
      <c r="L602">
        <v>1937.9341555000001</v>
      </c>
    </row>
    <row r="603" spans="1:12" x14ac:dyDescent="0.25">
      <c r="D603" t="s">
        <v>1095</v>
      </c>
      <c r="E603" t="s">
        <v>10950</v>
      </c>
      <c r="F603" t="s">
        <v>182</v>
      </c>
      <c r="G603" t="s">
        <v>29</v>
      </c>
      <c r="H603" t="s">
        <v>48</v>
      </c>
      <c r="I603" t="s">
        <v>2137</v>
      </c>
      <c r="J603" t="s">
        <v>1096</v>
      </c>
      <c r="K603" t="s">
        <v>2149</v>
      </c>
      <c r="L603">
        <v>1937.9341555000001</v>
      </c>
    </row>
    <row r="604" spans="1:12" x14ac:dyDescent="0.25">
      <c r="C604" t="s">
        <v>4002</v>
      </c>
      <c r="L604" s="3">
        <v>2015.3654652</v>
      </c>
    </row>
    <row r="605" spans="1:12" x14ac:dyDescent="0.25">
      <c r="D605" t="s">
        <v>3834</v>
      </c>
      <c r="E605" t="s">
        <v>10950</v>
      </c>
      <c r="F605" t="s">
        <v>182</v>
      </c>
      <c r="G605" t="s">
        <v>50</v>
      </c>
      <c r="H605" t="s">
        <v>48</v>
      </c>
      <c r="I605" t="s">
        <v>2141</v>
      </c>
      <c r="J605" t="s">
        <v>4003</v>
      </c>
      <c r="K605" t="s">
        <v>2135</v>
      </c>
      <c r="L605" s="3">
        <v>2015.3654652</v>
      </c>
    </row>
    <row r="606" spans="1:12" x14ac:dyDescent="0.25">
      <c r="C606" t="s">
        <v>4004</v>
      </c>
      <c r="L606" s="3">
        <v>2720.7551129999997</v>
      </c>
    </row>
    <row r="607" spans="1:12" x14ac:dyDescent="0.25">
      <c r="D607" t="s">
        <v>3835</v>
      </c>
      <c r="E607" t="s">
        <v>10950</v>
      </c>
      <c r="F607" t="s">
        <v>182</v>
      </c>
      <c r="G607" t="s">
        <v>50</v>
      </c>
      <c r="H607" t="s">
        <v>48</v>
      </c>
      <c r="I607" t="s">
        <v>2167</v>
      </c>
      <c r="J607" t="s">
        <v>4005</v>
      </c>
      <c r="K607" t="s">
        <v>2135</v>
      </c>
      <c r="L607" s="3">
        <v>2720.7551129999997</v>
      </c>
    </row>
    <row r="608" spans="1:12" x14ac:dyDescent="0.25">
      <c r="C608" t="s">
        <v>4430</v>
      </c>
      <c r="L608" s="3">
        <v>3014.5207789999999</v>
      </c>
    </row>
    <row r="609" spans="1:12" x14ac:dyDescent="0.25">
      <c r="D609" t="s">
        <v>4431</v>
      </c>
      <c r="E609" t="s">
        <v>10950</v>
      </c>
      <c r="F609" t="s">
        <v>182</v>
      </c>
      <c r="G609" t="s">
        <v>29</v>
      </c>
      <c r="H609" t="s">
        <v>110</v>
      </c>
      <c r="I609" t="s">
        <v>2139</v>
      </c>
      <c r="J609" t="s">
        <v>4432</v>
      </c>
      <c r="K609" t="s">
        <v>2135</v>
      </c>
      <c r="L609" s="3">
        <v>3014.5207789999999</v>
      </c>
    </row>
    <row r="610" spans="1:12" x14ac:dyDescent="0.25">
      <c r="C610" t="s">
        <v>4917</v>
      </c>
      <c r="L610" s="3">
        <v>2713.1273759999999</v>
      </c>
    </row>
    <row r="611" spans="1:12" x14ac:dyDescent="0.25">
      <c r="D611" t="s">
        <v>4740</v>
      </c>
      <c r="E611" t="s">
        <v>10950</v>
      </c>
      <c r="F611" t="s">
        <v>182</v>
      </c>
      <c r="G611" t="s">
        <v>50</v>
      </c>
      <c r="H611" t="s">
        <v>48</v>
      </c>
      <c r="I611" t="s">
        <v>2137</v>
      </c>
      <c r="J611" t="s">
        <v>4918</v>
      </c>
      <c r="K611" t="s">
        <v>2135</v>
      </c>
      <c r="L611" s="3">
        <v>2713.1273759999999</v>
      </c>
    </row>
    <row r="612" spans="1:12" x14ac:dyDescent="0.25">
      <c r="C612" t="s">
        <v>5966</v>
      </c>
      <c r="L612" s="3">
        <v>2584.1599458000001</v>
      </c>
    </row>
    <row r="613" spans="1:12" x14ac:dyDescent="0.25">
      <c r="D613" t="s">
        <v>5967</v>
      </c>
      <c r="E613" t="s">
        <v>10950</v>
      </c>
      <c r="F613" t="s">
        <v>182</v>
      </c>
      <c r="G613" t="s">
        <v>50</v>
      </c>
      <c r="H613" t="s">
        <v>2133</v>
      </c>
      <c r="I613" t="s">
        <v>2134</v>
      </c>
      <c r="J613" t="s">
        <v>5968</v>
      </c>
      <c r="K613" t="s">
        <v>2135</v>
      </c>
      <c r="L613" s="3">
        <v>2584.1599458000001</v>
      </c>
    </row>
    <row r="614" spans="1:12" x14ac:dyDescent="0.25">
      <c r="C614" t="s">
        <v>6439</v>
      </c>
      <c r="L614">
        <v>1595.1749480000001</v>
      </c>
    </row>
    <row r="615" spans="1:12" x14ac:dyDescent="0.25">
      <c r="D615" t="s">
        <v>6440</v>
      </c>
      <c r="E615" t="s">
        <v>10950</v>
      </c>
      <c r="F615" t="s">
        <v>182</v>
      </c>
      <c r="G615" t="s">
        <v>29</v>
      </c>
      <c r="H615" t="s">
        <v>2133</v>
      </c>
      <c r="I615" t="s">
        <v>2156</v>
      </c>
      <c r="J615" t="s">
        <v>6441</v>
      </c>
      <c r="K615" t="s">
        <v>2135</v>
      </c>
      <c r="L615">
        <v>1595.1749480000001</v>
      </c>
    </row>
    <row r="616" spans="1:12" x14ac:dyDescent="0.25">
      <c r="C616" t="s">
        <v>6442</v>
      </c>
      <c r="L616">
        <v>1595.1749480000001</v>
      </c>
    </row>
    <row r="617" spans="1:12" x14ac:dyDescent="0.25">
      <c r="D617" t="s">
        <v>6443</v>
      </c>
      <c r="E617" t="s">
        <v>10950</v>
      </c>
      <c r="F617" t="s">
        <v>182</v>
      </c>
      <c r="G617" t="s">
        <v>29</v>
      </c>
      <c r="H617" t="s">
        <v>2133</v>
      </c>
      <c r="I617" t="s">
        <v>2141</v>
      </c>
      <c r="J617" t="s">
        <v>6444</v>
      </c>
      <c r="K617" t="s">
        <v>2135</v>
      </c>
      <c r="L617">
        <v>1595.1749480000001</v>
      </c>
    </row>
    <row r="618" spans="1:12" x14ac:dyDescent="0.25">
      <c r="C618" t="s">
        <v>6688</v>
      </c>
      <c r="L618" s="3">
        <v>2336.1998183999999</v>
      </c>
    </row>
    <row r="619" spans="1:12" x14ac:dyDescent="0.25">
      <c r="D619" t="s">
        <v>6689</v>
      </c>
      <c r="E619" t="s">
        <v>10950</v>
      </c>
      <c r="F619" t="s">
        <v>182</v>
      </c>
      <c r="G619" t="s">
        <v>61</v>
      </c>
      <c r="H619" t="s">
        <v>2146</v>
      </c>
      <c r="I619" t="s">
        <v>2141</v>
      </c>
      <c r="J619" t="s">
        <v>6690</v>
      </c>
      <c r="K619" t="s">
        <v>2135</v>
      </c>
      <c r="L619" s="3">
        <v>2336.1998183999999</v>
      </c>
    </row>
    <row r="620" spans="1:12" x14ac:dyDescent="0.25">
      <c r="C620" t="s">
        <v>6691</v>
      </c>
      <c r="L620" s="3">
        <v>2336.1998183999999</v>
      </c>
    </row>
    <row r="621" spans="1:12" x14ac:dyDescent="0.25">
      <c r="D621" t="s">
        <v>6692</v>
      </c>
      <c r="E621" t="s">
        <v>10950</v>
      </c>
      <c r="F621" t="s">
        <v>182</v>
      </c>
      <c r="G621" t="s">
        <v>61</v>
      </c>
      <c r="H621" t="s">
        <v>2146</v>
      </c>
      <c r="I621" t="s">
        <v>2141</v>
      </c>
      <c r="J621" t="s">
        <v>6693</v>
      </c>
      <c r="K621" t="s">
        <v>2135</v>
      </c>
      <c r="L621" s="3">
        <v>2336.1998183999999</v>
      </c>
    </row>
    <row r="622" spans="1:12" x14ac:dyDescent="0.25">
      <c r="A622" t="s">
        <v>323</v>
      </c>
      <c r="L622" s="3">
        <v>16532.728781499998</v>
      </c>
    </row>
    <row r="623" spans="1:12" x14ac:dyDescent="0.25">
      <c r="C623" t="s">
        <v>2511</v>
      </c>
      <c r="L623">
        <v>1481.1500589999998</v>
      </c>
    </row>
    <row r="624" spans="1:12" x14ac:dyDescent="0.25">
      <c r="D624" t="s">
        <v>642</v>
      </c>
      <c r="E624" t="s">
        <v>10978</v>
      </c>
      <c r="F624" t="s">
        <v>323</v>
      </c>
      <c r="G624" t="s">
        <v>29</v>
      </c>
      <c r="H624" t="s">
        <v>63</v>
      </c>
      <c r="I624" t="s">
        <v>2141</v>
      </c>
      <c r="J624" t="s">
        <v>643</v>
      </c>
      <c r="K624" t="s">
        <v>2135</v>
      </c>
      <c r="L624">
        <v>1481.1500589999998</v>
      </c>
    </row>
    <row r="625" spans="1:12" x14ac:dyDescent="0.25">
      <c r="C625" t="s">
        <v>2512</v>
      </c>
      <c r="L625" s="3">
        <v>2050.9224545999996</v>
      </c>
    </row>
    <row r="626" spans="1:12" x14ac:dyDescent="0.25">
      <c r="D626" t="s">
        <v>582</v>
      </c>
      <c r="E626" t="s">
        <v>10978</v>
      </c>
      <c r="F626" t="s">
        <v>323</v>
      </c>
      <c r="G626" t="s">
        <v>50</v>
      </c>
      <c r="H626" t="s">
        <v>63</v>
      </c>
      <c r="I626" t="s">
        <v>2137</v>
      </c>
      <c r="J626" t="s">
        <v>583</v>
      </c>
      <c r="K626" t="s">
        <v>18</v>
      </c>
      <c r="L626" s="3">
        <v>2050.9224545999996</v>
      </c>
    </row>
    <row r="627" spans="1:12" x14ac:dyDescent="0.25">
      <c r="C627" t="s">
        <v>4008</v>
      </c>
      <c r="L627" s="3">
        <v>2256.8713536</v>
      </c>
    </row>
    <row r="628" spans="1:12" x14ac:dyDescent="0.25">
      <c r="D628" t="s">
        <v>4009</v>
      </c>
      <c r="E628" t="s">
        <v>10978</v>
      </c>
      <c r="F628" t="s">
        <v>323</v>
      </c>
      <c r="G628" t="s">
        <v>50</v>
      </c>
      <c r="H628" t="s">
        <v>2164</v>
      </c>
      <c r="I628" t="s">
        <v>2137</v>
      </c>
      <c r="J628" t="s">
        <v>4010</v>
      </c>
      <c r="K628" t="s">
        <v>2135</v>
      </c>
      <c r="L628" s="3">
        <v>2256.8713536</v>
      </c>
    </row>
    <row r="629" spans="1:12" x14ac:dyDescent="0.25">
      <c r="C629" t="s">
        <v>4011</v>
      </c>
      <c r="L629" s="3">
        <v>2624.7629766</v>
      </c>
    </row>
    <row r="630" spans="1:12" x14ac:dyDescent="0.25">
      <c r="D630" t="s">
        <v>4012</v>
      </c>
      <c r="E630" t="s">
        <v>10978</v>
      </c>
      <c r="F630" t="s">
        <v>323</v>
      </c>
      <c r="G630" t="s">
        <v>50</v>
      </c>
      <c r="H630" t="s">
        <v>2164</v>
      </c>
      <c r="I630" t="s">
        <v>2134</v>
      </c>
      <c r="J630" t="s">
        <v>4013</v>
      </c>
      <c r="K630" t="s">
        <v>2135</v>
      </c>
      <c r="L630" s="3">
        <v>2624.7629766</v>
      </c>
    </row>
    <row r="631" spans="1:12" x14ac:dyDescent="0.25">
      <c r="C631" t="s">
        <v>7620</v>
      </c>
      <c r="L631" s="3">
        <v>3662.5654912</v>
      </c>
    </row>
    <row r="632" spans="1:12" x14ac:dyDescent="0.25">
      <c r="D632" t="s">
        <v>7621</v>
      </c>
      <c r="E632" t="s">
        <v>10978</v>
      </c>
      <c r="F632" t="s">
        <v>323</v>
      </c>
      <c r="G632" t="s">
        <v>61</v>
      </c>
      <c r="H632" t="s">
        <v>48</v>
      </c>
      <c r="I632" t="s">
        <v>2167</v>
      </c>
      <c r="J632" t="s">
        <v>7622</v>
      </c>
      <c r="K632" t="s">
        <v>2135</v>
      </c>
      <c r="L632" s="3">
        <v>3662.5654912</v>
      </c>
    </row>
    <row r="633" spans="1:12" x14ac:dyDescent="0.25">
      <c r="C633" t="s">
        <v>10979</v>
      </c>
      <c r="L633" s="3">
        <v>2669.9426495999996</v>
      </c>
    </row>
    <row r="634" spans="1:12" x14ac:dyDescent="0.25">
      <c r="D634" t="s">
        <v>10980</v>
      </c>
      <c r="E634" t="s">
        <v>2389</v>
      </c>
      <c r="F634" t="s">
        <v>323</v>
      </c>
      <c r="G634" t="s">
        <v>50</v>
      </c>
      <c r="H634" t="s">
        <v>2146</v>
      </c>
      <c r="I634" t="s">
        <v>2137</v>
      </c>
      <c r="J634" t="s">
        <v>10981</v>
      </c>
      <c r="K634" t="s">
        <v>2135</v>
      </c>
      <c r="L634" s="3">
        <v>2669.9426495999996</v>
      </c>
    </row>
    <row r="635" spans="1:12" x14ac:dyDescent="0.25">
      <c r="C635" t="s">
        <v>10982</v>
      </c>
      <c r="L635">
        <v>1786.5137968999998</v>
      </c>
    </row>
    <row r="636" spans="1:12" x14ac:dyDescent="0.25">
      <c r="D636" t="s">
        <v>10983</v>
      </c>
      <c r="E636" t="s">
        <v>2389</v>
      </c>
      <c r="F636" t="s">
        <v>323</v>
      </c>
      <c r="G636" t="s">
        <v>61</v>
      </c>
      <c r="H636" t="s">
        <v>2133</v>
      </c>
      <c r="I636" t="s">
        <v>2144</v>
      </c>
      <c r="J636" t="s">
        <v>10984</v>
      </c>
      <c r="K636" t="s">
        <v>2135</v>
      </c>
      <c r="L636">
        <v>1786.5137968999998</v>
      </c>
    </row>
    <row r="637" spans="1:12" x14ac:dyDescent="0.25">
      <c r="A637" t="s">
        <v>235</v>
      </c>
      <c r="L637" s="3">
        <v>22089.007111899999</v>
      </c>
    </row>
    <row r="638" spans="1:12" x14ac:dyDescent="0.25">
      <c r="C638" t="s">
        <v>2513</v>
      </c>
      <c r="L638" s="3">
        <v>2461.1773554000001</v>
      </c>
    </row>
    <row r="639" spans="1:12" x14ac:dyDescent="0.25">
      <c r="D639" t="s">
        <v>634</v>
      </c>
      <c r="E639" t="s">
        <v>10978</v>
      </c>
      <c r="F639" t="s">
        <v>235</v>
      </c>
      <c r="G639" t="s">
        <v>106</v>
      </c>
      <c r="H639" t="s">
        <v>20</v>
      </c>
      <c r="I639" t="s">
        <v>2141</v>
      </c>
      <c r="J639" t="s">
        <v>635</v>
      </c>
      <c r="K639" t="s">
        <v>18</v>
      </c>
      <c r="L639" s="3">
        <v>2461.1773554000001</v>
      </c>
    </row>
    <row r="640" spans="1:12" x14ac:dyDescent="0.25">
      <c r="C640" t="s">
        <v>2514</v>
      </c>
      <c r="L640">
        <v>1334.9517664999998</v>
      </c>
    </row>
    <row r="641" spans="3:12" x14ac:dyDescent="0.25">
      <c r="D641" t="s">
        <v>931</v>
      </c>
      <c r="E641" t="s">
        <v>10978</v>
      </c>
      <c r="F641" t="s">
        <v>235</v>
      </c>
      <c r="G641" t="s">
        <v>29</v>
      </c>
      <c r="H641" t="s">
        <v>17</v>
      </c>
      <c r="I641" t="s">
        <v>2141</v>
      </c>
      <c r="J641" t="s">
        <v>932</v>
      </c>
      <c r="K641" t="s">
        <v>18</v>
      </c>
      <c r="L641">
        <v>1334.9517664999998</v>
      </c>
    </row>
    <row r="642" spans="3:12" x14ac:dyDescent="0.25">
      <c r="C642" t="s">
        <v>2515</v>
      </c>
      <c r="L642">
        <v>1367.320753</v>
      </c>
    </row>
    <row r="643" spans="3:12" x14ac:dyDescent="0.25">
      <c r="D643" t="s">
        <v>1921</v>
      </c>
      <c r="E643" t="s">
        <v>10978</v>
      </c>
      <c r="F643" t="s">
        <v>235</v>
      </c>
      <c r="G643" t="s">
        <v>29</v>
      </c>
      <c r="H643" t="s">
        <v>63</v>
      </c>
      <c r="I643" t="s">
        <v>2141</v>
      </c>
      <c r="J643" t="s">
        <v>1922</v>
      </c>
      <c r="K643" t="s">
        <v>18</v>
      </c>
      <c r="L643">
        <v>1367.320753</v>
      </c>
    </row>
    <row r="644" spans="3:12" x14ac:dyDescent="0.25">
      <c r="C644" t="s">
        <v>4014</v>
      </c>
      <c r="L644" s="3">
        <v>2392.7624220000002</v>
      </c>
    </row>
    <row r="645" spans="3:12" x14ac:dyDescent="0.25">
      <c r="D645" t="s">
        <v>4015</v>
      </c>
      <c r="E645" t="s">
        <v>10978</v>
      </c>
      <c r="F645" t="s">
        <v>235</v>
      </c>
      <c r="G645" t="s">
        <v>50</v>
      </c>
      <c r="H645" t="s">
        <v>2133</v>
      </c>
      <c r="I645" t="s">
        <v>2137</v>
      </c>
      <c r="J645" t="s">
        <v>4016</v>
      </c>
      <c r="K645" t="s">
        <v>2135</v>
      </c>
      <c r="L645" s="3">
        <v>2392.7624220000002</v>
      </c>
    </row>
    <row r="646" spans="3:12" x14ac:dyDescent="0.25">
      <c r="C646" t="s">
        <v>4017</v>
      </c>
      <c r="L646">
        <v>1914.2099376000001</v>
      </c>
    </row>
    <row r="647" spans="3:12" x14ac:dyDescent="0.25">
      <c r="D647" t="s">
        <v>4018</v>
      </c>
      <c r="E647" t="s">
        <v>10978</v>
      </c>
      <c r="F647" t="s">
        <v>235</v>
      </c>
      <c r="G647" t="s">
        <v>50</v>
      </c>
      <c r="H647" t="s">
        <v>2133</v>
      </c>
      <c r="I647" t="s">
        <v>2141</v>
      </c>
      <c r="J647" t="s">
        <v>4019</v>
      </c>
      <c r="K647" t="s">
        <v>2135</v>
      </c>
      <c r="L647">
        <v>1914.2099376000001</v>
      </c>
    </row>
    <row r="648" spans="3:12" x14ac:dyDescent="0.25">
      <c r="C648" t="s">
        <v>4919</v>
      </c>
      <c r="L648" s="3">
        <v>2153.4666214999997</v>
      </c>
    </row>
    <row r="649" spans="3:12" x14ac:dyDescent="0.25">
      <c r="D649" t="s">
        <v>4770</v>
      </c>
      <c r="E649" t="s">
        <v>10978</v>
      </c>
      <c r="F649" t="s">
        <v>235</v>
      </c>
      <c r="G649" t="s">
        <v>29</v>
      </c>
      <c r="H649" t="s">
        <v>63</v>
      </c>
      <c r="I649" t="s">
        <v>2167</v>
      </c>
      <c r="J649" t="s">
        <v>4920</v>
      </c>
      <c r="K649" t="s">
        <v>2135</v>
      </c>
      <c r="L649" s="3">
        <v>2153.4666214999997</v>
      </c>
    </row>
    <row r="650" spans="3:12" x14ac:dyDescent="0.25">
      <c r="C650" t="s">
        <v>7355</v>
      </c>
      <c r="L650" s="3">
        <v>2002.4569872</v>
      </c>
    </row>
    <row r="651" spans="3:12" x14ac:dyDescent="0.25">
      <c r="D651" t="s">
        <v>7356</v>
      </c>
      <c r="E651" t="s">
        <v>10978</v>
      </c>
      <c r="F651" t="s">
        <v>235</v>
      </c>
      <c r="G651" t="s">
        <v>50</v>
      </c>
      <c r="H651" t="s">
        <v>2146</v>
      </c>
      <c r="I651" t="s">
        <v>2141</v>
      </c>
      <c r="J651" t="s">
        <v>7357</v>
      </c>
      <c r="K651" t="s">
        <v>2135</v>
      </c>
      <c r="L651" s="3">
        <v>2002.4569872</v>
      </c>
    </row>
    <row r="652" spans="3:12" x14ac:dyDescent="0.25">
      <c r="C652" t="s">
        <v>7358</v>
      </c>
      <c r="L652" s="3">
        <v>3230.3466195000001</v>
      </c>
    </row>
    <row r="653" spans="3:12" x14ac:dyDescent="0.25">
      <c r="D653" t="s">
        <v>7359</v>
      </c>
      <c r="E653" t="s">
        <v>10978</v>
      </c>
      <c r="F653" t="s">
        <v>235</v>
      </c>
      <c r="G653" t="s">
        <v>61</v>
      </c>
      <c r="H653" t="s">
        <v>63</v>
      </c>
      <c r="I653" t="s">
        <v>2167</v>
      </c>
      <c r="J653" t="s">
        <v>7360</v>
      </c>
      <c r="K653" t="s">
        <v>2135</v>
      </c>
      <c r="L653" s="3">
        <v>3230.3466195000001</v>
      </c>
    </row>
    <row r="654" spans="3:12" x14ac:dyDescent="0.25">
      <c r="C654" t="s">
        <v>7361</v>
      </c>
      <c r="L654" s="3">
        <v>2002.4569872</v>
      </c>
    </row>
    <row r="655" spans="3:12" x14ac:dyDescent="0.25">
      <c r="D655" t="s">
        <v>7362</v>
      </c>
      <c r="E655" t="s">
        <v>10978</v>
      </c>
      <c r="F655" t="s">
        <v>235</v>
      </c>
      <c r="G655" t="s">
        <v>50</v>
      </c>
      <c r="H655" t="s">
        <v>2146</v>
      </c>
      <c r="I655" t="s">
        <v>2141</v>
      </c>
      <c r="J655" t="s">
        <v>7363</v>
      </c>
      <c r="K655" t="s">
        <v>2135</v>
      </c>
      <c r="L655" s="3">
        <v>2002.4569872</v>
      </c>
    </row>
    <row r="656" spans="3:12" x14ac:dyDescent="0.25">
      <c r="C656" t="s">
        <v>13462</v>
      </c>
      <c r="L656" s="3">
        <v>3229.8576619999999</v>
      </c>
    </row>
    <row r="657" spans="1:12" x14ac:dyDescent="0.25">
      <c r="D657" t="s">
        <v>13463</v>
      </c>
      <c r="E657" t="s">
        <v>2389</v>
      </c>
      <c r="F657" t="s">
        <v>235</v>
      </c>
      <c r="G657" t="s">
        <v>29</v>
      </c>
      <c r="H657" t="s">
        <v>48</v>
      </c>
      <c r="I657" t="s">
        <v>2137</v>
      </c>
      <c r="J657" t="s">
        <v>13464</v>
      </c>
      <c r="K657" t="s">
        <v>2135</v>
      </c>
      <c r="L657" s="3">
        <v>3229.8576619999999</v>
      </c>
    </row>
    <row r="658" spans="1:12" x14ac:dyDescent="0.25">
      <c r="A658" t="s">
        <v>32</v>
      </c>
      <c r="L658" s="3">
        <v>29990.071354399999</v>
      </c>
    </row>
    <row r="659" spans="1:12" x14ac:dyDescent="0.25">
      <c r="C659" t="s">
        <v>2516</v>
      </c>
      <c r="L659">
        <v>1388.834883</v>
      </c>
    </row>
    <row r="660" spans="1:12" x14ac:dyDescent="0.25">
      <c r="D660" t="s">
        <v>576</v>
      </c>
      <c r="E660" t="s">
        <v>10978</v>
      </c>
      <c r="F660" t="s">
        <v>32</v>
      </c>
      <c r="G660" t="s">
        <v>29</v>
      </c>
      <c r="H660" t="s">
        <v>25</v>
      </c>
      <c r="I660" t="s">
        <v>2141</v>
      </c>
      <c r="J660" t="s">
        <v>577</v>
      </c>
      <c r="K660" t="s">
        <v>2149</v>
      </c>
      <c r="L660">
        <v>1388.834883</v>
      </c>
    </row>
    <row r="661" spans="1:12" x14ac:dyDescent="0.25">
      <c r="C661" t="s">
        <v>3230</v>
      </c>
      <c r="L661" s="3">
        <v>2342.7714071999999</v>
      </c>
    </row>
    <row r="662" spans="1:12" x14ac:dyDescent="0.25">
      <c r="D662" t="s">
        <v>3032</v>
      </c>
      <c r="E662" t="s">
        <v>10978</v>
      </c>
      <c r="F662" t="s">
        <v>32</v>
      </c>
      <c r="G662" t="s">
        <v>50</v>
      </c>
      <c r="H662" t="s">
        <v>2146</v>
      </c>
      <c r="I662" t="s">
        <v>2167</v>
      </c>
      <c r="J662" t="s">
        <v>3033</v>
      </c>
      <c r="K662" t="s">
        <v>2135</v>
      </c>
      <c r="L662" s="3">
        <v>2342.7714071999999</v>
      </c>
    </row>
    <row r="663" spans="1:12" x14ac:dyDescent="0.25">
      <c r="C663" t="s">
        <v>4020</v>
      </c>
      <c r="L663">
        <v>1481.1500589999998</v>
      </c>
    </row>
    <row r="664" spans="1:12" x14ac:dyDescent="0.25">
      <c r="D664" t="s">
        <v>3721</v>
      </c>
      <c r="E664" t="s">
        <v>10978</v>
      </c>
      <c r="F664" t="s">
        <v>32</v>
      </c>
      <c r="G664" t="s">
        <v>29</v>
      </c>
      <c r="H664" t="s">
        <v>2133</v>
      </c>
      <c r="I664" t="s">
        <v>2141</v>
      </c>
      <c r="J664" t="s">
        <v>4021</v>
      </c>
      <c r="K664" t="s">
        <v>2135</v>
      </c>
      <c r="L664">
        <v>1481.1500589999998</v>
      </c>
    </row>
    <row r="665" spans="1:12" x14ac:dyDescent="0.25">
      <c r="C665" t="s">
        <v>5247</v>
      </c>
      <c r="L665" s="3">
        <v>3014.5207789999999</v>
      </c>
    </row>
    <row r="666" spans="1:12" x14ac:dyDescent="0.25">
      <c r="D666" t="s">
        <v>5248</v>
      </c>
      <c r="E666" t="s">
        <v>10978</v>
      </c>
      <c r="F666" t="s">
        <v>32</v>
      </c>
      <c r="G666" t="s">
        <v>29</v>
      </c>
      <c r="H666" t="s">
        <v>110</v>
      </c>
      <c r="I666" t="s">
        <v>2152</v>
      </c>
      <c r="J666" t="s">
        <v>5249</v>
      </c>
      <c r="K666" t="s">
        <v>2135</v>
      </c>
      <c r="L666" s="3">
        <v>3014.5207789999999</v>
      </c>
    </row>
    <row r="667" spans="1:12" x14ac:dyDescent="0.25">
      <c r="C667" t="s">
        <v>6445</v>
      </c>
      <c r="L667" s="3">
        <v>2616.1182079999999</v>
      </c>
    </row>
    <row r="668" spans="1:12" x14ac:dyDescent="0.25">
      <c r="D668" t="s">
        <v>6446</v>
      </c>
      <c r="E668" t="s">
        <v>10978</v>
      </c>
      <c r="F668" t="s">
        <v>32</v>
      </c>
      <c r="G668" t="s">
        <v>29</v>
      </c>
      <c r="H668" t="s">
        <v>48</v>
      </c>
      <c r="I668" t="s">
        <v>2167</v>
      </c>
      <c r="J668" t="s">
        <v>6447</v>
      </c>
      <c r="K668" t="s">
        <v>2135</v>
      </c>
      <c r="L668" s="3">
        <v>2616.1182079999999</v>
      </c>
    </row>
    <row r="669" spans="1:12" x14ac:dyDescent="0.25">
      <c r="C669" t="s">
        <v>7364</v>
      </c>
      <c r="L669" s="3">
        <v>2422.2954549999999</v>
      </c>
    </row>
    <row r="670" spans="1:12" x14ac:dyDescent="0.25">
      <c r="D670" t="s">
        <v>7365</v>
      </c>
      <c r="E670" t="s">
        <v>10978</v>
      </c>
      <c r="F670" t="s">
        <v>32</v>
      </c>
      <c r="G670" t="s">
        <v>29</v>
      </c>
      <c r="H670" t="s">
        <v>48</v>
      </c>
      <c r="I670" t="s">
        <v>2137</v>
      </c>
      <c r="J670" t="s">
        <v>7366</v>
      </c>
      <c r="K670" t="s">
        <v>2135</v>
      </c>
      <c r="L670" s="3">
        <v>2422.2954549999999</v>
      </c>
    </row>
    <row r="671" spans="1:12" x14ac:dyDescent="0.25">
      <c r="C671" t="s">
        <v>7367</v>
      </c>
      <c r="L671" s="3">
        <v>2336.1998183999999</v>
      </c>
    </row>
    <row r="672" spans="1:12" x14ac:dyDescent="0.25">
      <c r="D672" t="s">
        <v>7368</v>
      </c>
      <c r="E672" t="s">
        <v>10978</v>
      </c>
      <c r="F672" t="s">
        <v>32</v>
      </c>
      <c r="G672" t="s">
        <v>61</v>
      </c>
      <c r="H672" t="s">
        <v>2146</v>
      </c>
      <c r="I672" t="s">
        <v>2156</v>
      </c>
      <c r="J672" t="s">
        <v>7369</v>
      </c>
      <c r="K672" t="s">
        <v>2135</v>
      </c>
      <c r="L672" s="3">
        <v>2336.1998183999999</v>
      </c>
    </row>
    <row r="673" spans="1:12" x14ac:dyDescent="0.25">
      <c r="C673" t="s">
        <v>7370</v>
      </c>
      <c r="L673" s="3">
        <v>4662.9529779000004</v>
      </c>
    </row>
    <row r="674" spans="1:12" x14ac:dyDescent="0.25">
      <c r="D674" t="s">
        <v>7371</v>
      </c>
      <c r="E674" t="s">
        <v>10978</v>
      </c>
      <c r="F674" t="s">
        <v>32</v>
      </c>
      <c r="G674" t="s">
        <v>61</v>
      </c>
      <c r="H674" t="s">
        <v>57</v>
      </c>
      <c r="I674" t="s">
        <v>2297</v>
      </c>
      <c r="J674" t="s">
        <v>7372</v>
      </c>
      <c r="K674" t="s">
        <v>2135</v>
      </c>
      <c r="L674" s="3">
        <v>4662.9529779000004</v>
      </c>
    </row>
    <row r="675" spans="1:12" x14ac:dyDescent="0.25">
      <c r="C675" t="s">
        <v>9058</v>
      </c>
      <c r="L675" s="3">
        <v>2136.4509005</v>
      </c>
    </row>
    <row r="676" spans="1:12" x14ac:dyDescent="0.25">
      <c r="D676" t="s">
        <v>9059</v>
      </c>
      <c r="E676" t="s">
        <v>10978</v>
      </c>
      <c r="F676" t="s">
        <v>32</v>
      </c>
      <c r="G676" t="s">
        <v>29</v>
      </c>
      <c r="H676" t="s">
        <v>63</v>
      </c>
      <c r="I676" t="s">
        <v>2137</v>
      </c>
      <c r="J676" t="s">
        <v>9060</v>
      </c>
      <c r="K676" t="s">
        <v>2135</v>
      </c>
      <c r="L676" s="3">
        <v>2136.4509005</v>
      </c>
    </row>
    <row r="677" spans="1:12" x14ac:dyDescent="0.25">
      <c r="C677" t="s">
        <v>9401</v>
      </c>
      <c r="L677" s="3">
        <v>2051.0398043999999</v>
      </c>
    </row>
    <row r="678" spans="1:12" x14ac:dyDescent="0.25">
      <c r="D678" t="s">
        <v>9402</v>
      </c>
      <c r="E678" t="s">
        <v>10978</v>
      </c>
      <c r="F678" t="s">
        <v>32</v>
      </c>
      <c r="G678" t="s">
        <v>50</v>
      </c>
      <c r="H678" t="s">
        <v>63</v>
      </c>
      <c r="I678" t="s">
        <v>2141</v>
      </c>
      <c r="J678" t="s">
        <v>9403</v>
      </c>
      <c r="K678" t="s">
        <v>2135</v>
      </c>
      <c r="L678" s="3">
        <v>2051.0398043999999</v>
      </c>
    </row>
    <row r="679" spans="1:12" x14ac:dyDescent="0.25">
      <c r="C679" t="s">
        <v>9404</v>
      </c>
      <c r="L679">
        <v>1435.6574532</v>
      </c>
    </row>
    <row r="680" spans="1:12" x14ac:dyDescent="0.25">
      <c r="D680" t="s">
        <v>9405</v>
      </c>
      <c r="E680" t="s">
        <v>10978</v>
      </c>
      <c r="F680" t="s">
        <v>32</v>
      </c>
      <c r="G680" t="s">
        <v>50</v>
      </c>
      <c r="H680" t="s">
        <v>2133</v>
      </c>
      <c r="I680" t="s">
        <v>2144</v>
      </c>
      <c r="J680" t="s">
        <v>9406</v>
      </c>
      <c r="K680" t="s">
        <v>2135</v>
      </c>
      <c r="L680">
        <v>1435.6574532</v>
      </c>
    </row>
    <row r="681" spans="1:12" x14ac:dyDescent="0.25">
      <c r="C681" t="s">
        <v>9698</v>
      </c>
      <c r="L681" s="3">
        <v>2051.0398043999999</v>
      </c>
    </row>
    <row r="682" spans="1:12" x14ac:dyDescent="0.25">
      <c r="D682" t="s">
        <v>9699</v>
      </c>
      <c r="E682" t="s">
        <v>10978</v>
      </c>
      <c r="F682" t="s">
        <v>32</v>
      </c>
      <c r="G682" t="s">
        <v>50</v>
      </c>
      <c r="H682" t="s">
        <v>63</v>
      </c>
      <c r="I682" t="s">
        <v>2141</v>
      </c>
      <c r="J682" t="s">
        <v>9700</v>
      </c>
      <c r="K682" t="s">
        <v>2135</v>
      </c>
      <c r="L682" s="3">
        <v>2051.0398043999999</v>
      </c>
    </row>
    <row r="683" spans="1:12" x14ac:dyDescent="0.25">
      <c r="C683" t="s">
        <v>9701</v>
      </c>
      <c r="L683" s="3">
        <v>2051.0398043999999</v>
      </c>
    </row>
    <row r="684" spans="1:12" x14ac:dyDescent="0.25">
      <c r="D684" t="s">
        <v>9702</v>
      </c>
      <c r="E684" t="s">
        <v>10978</v>
      </c>
      <c r="F684" t="s">
        <v>32</v>
      </c>
      <c r="G684" t="s">
        <v>50</v>
      </c>
      <c r="H684" t="s">
        <v>63</v>
      </c>
      <c r="I684" t="s">
        <v>2156</v>
      </c>
      <c r="J684" t="s">
        <v>9703</v>
      </c>
      <c r="K684" t="s">
        <v>2135</v>
      </c>
      <c r="L684" s="3">
        <v>2051.0398043999999</v>
      </c>
    </row>
    <row r="685" spans="1:12" x14ac:dyDescent="0.25">
      <c r="A685" t="s">
        <v>114</v>
      </c>
      <c r="L685" s="3">
        <v>23421.6118824</v>
      </c>
    </row>
    <row r="686" spans="1:12" x14ac:dyDescent="0.25">
      <c r="C686" t="s">
        <v>2517</v>
      </c>
      <c r="L686">
        <v>1367.320753</v>
      </c>
    </row>
    <row r="687" spans="1:12" x14ac:dyDescent="0.25">
      <c r="D687" t="s">
        <v>468</v>
      </c>
      <c r="E687" t="s">
        <v>10978</v>
      </c>
      <c r="F687" t="s">
        <v>114</v>
      </c>
      <c r="G687" t="s">
        <v>29</v>
      </c>
      <c r="H687" t="s">
        <v>63</v>
      </c>
      <c r="I687" t="s">
        <v>2141</v>
      </c>
      <c r="J687" t="s">
        <v>469</v>
      </c>
      <c r="K687" t="s">
        <v>18</v>
      </c>
      <c r="L687">
        <v>1367.320753</v>
      </c>
    </row>
    <row r="688" spans="1:12" x14ac:dyDescent="0.25">
      <c r="C688" t="s">
        <v>3232</v>
      </c>
      <c r="L688" s="3">
        <v>2313.8251231999998</v>
      </c>
    </row>
    <row r="689" spans="3:12" x14ac:dyDescent="0.25">
      <c r="D689" t="s">
        <v>3102</v>
      </c>
      <c r="E689" t="s">
        <v>10978</v>
      </c>
      <c r="F689" t="s">
        <v>114</v>
      </c>
      <c r="G689" t="s">
        <v>122</v>
      </c>
      <c r="H689" t="s">
        <v>2146</v>
      </c>
      <c r="I689" t="s">
        <v>2141</v>
      </c>
      <c r="J689" t="s">
        <v>3103</v>
      </c>
      <c r="K689" t="s">
        <v>2135</v>
      </c>
      <c r="L689" s="3">
        <v>2313.8251231999998</v>
      </c>
    </row>
    <row r="690" spans="3:12" x14ac:dyDescent="0.25">
      <c r="C690" t="s">
        <v>3233</v>
      </c>
      <c r="L690" s="3">
        <v>2313.8251231999998</v>
      </c>
    </row>
    <row r="691" spans="3:12" x14ac:dyDescent="0.25">
      <c r="D691" t="s">
        <v>3105</v>
      </c>
      <c r="E691" t="s">
        <v>10978</v>
      </c>
      <c r="F691" t="s">
        <v>114</v>
      </c>
      <c r="G691" t="s">
        <v>122</v>
      </c>
      <c r="H691" t="s">
        <v>2146</v>
      </c>
      <c r="I691" t="s">
        <v>2141</v>
      </c>
      <c r="J691" t="s">
        <v>3106</v>
      </c>
      <c r="K691" t="s">
        <v>2135</v>
      </c>
      <c r="L691" s="3">
        <v>2313.8251231999998</v>
      </c>
    </row>
    <row r="692" spans="3:12" x14ac:dyDescent="0.25">
      <c r="C692" t="s">
        <v>3234</v>
      </c>
      <c r="L692">
        <v>1619.7401728</v>
      </c>
    </row>
    <row r="693" spans="3:12" x14ac:dyDescent="0.25">
      <c r="D693" t="s">
        <v>3126</v>
      </c>
      <c r="E693" t="s">
        <v>10978</v>
      </c>
      <c r="F693" t="s">
        <v>114</v>
      </c>
      <c r="G693" t="s">
        <v>122</v>
      </c>
      <c r="H693" t="s">
        <v>2146</v>
      </c>
      <c r="I693" t="s">
        <v>2246</v>
      </c>
      <c r="J693" t="s">
        <v>3127</v>
      </c>
      <c r="K693" t="s">
        <v>2135</v>
      </c>
      <c r="L693">
        <v>1619.7401728</v>
      </c>
    </row>
    <row r="694" spans="3:12" x14ac:dyDescent="0.25">
      <c r="C694" t="s">
        <v>3524</v>
      </c>
      <c r="L694" s="3">
        <v>2313.8251231999998</v>
      </c>
    </row>
    <row r="695" spans="3:12" x14ac:dyDescent="0.25">
      <c r="D695" t="s">
        <v>3369</v>
      </c>
      <c r="E695" t="s">
        <v>10978</v>
      </c>
      <c r="F695" t="s">
        <v>114</v>
      </c>
      <c r="G695" t="s">
        <v>122</v>
      </c>
      <c r="H695" t="s">
        <v>2146</v>
      </c>
      <c r="I695" t="s">
        <v>2141</v>
      </c>
      <c r="J695" t="s">
        <v>3525</v>
      </c>
      <c r="K695" t="s">
        <v>2135</v>
      </c>
      <c r="L695" s="3">
        <v>2313.8251231999998</v>
      </c>
    </row>
    <row r="696" spans="3:12" x14ac:dyDescent="0.25">
      <c r="C696" t="s">
        <v>4921</v>
      </c>
      <c r="L696">
        <v>1868.9129148</v>
      </c>
    </row>
    <row r="697" spans="3:12" x14ac:dyDescent="0.25">
      <c r="D697" t="s">
        <v>4760</v>
      </c>
      <c r="E697" t="s">
        <v>10978</v>
      </c>
      <c r="F697" t="s">
        <v>114</v>
      </c>
      <c r="G697" t="s">
        <v>50</v>
      </c>
      <c r="H697" t="s">
        <v>2146</v>
      </c>
      <c r="I697" t="s">
        <v>2141</v>
      </c>
      <c r="J697" t="s">
        <v>4922</v>
      </c>
      <c r="K697" t="s">
        <v>2135</v>
      </c>
      <c r="L697">
        <v>1868.9129148</v>
      </c>
    </row>
    <row r="698" spans="3:12" x14ac:dyDescent="0.25">
      <c r="C698" t="s">
        <v>5250</v>
      </c>
      <c r="L698" s="3">
        <v>2826.0765584999999</v>
      </c>
    </row>
    <row r="699" spans="3:12" x14ac:dyDescent="0.25">
      <c r="D699" t="s">
        <v>5251</v>
      </c>
      <c r="E699" t="s">
        <v>10978</v>
      </c>
      <c r="F699" t="s">
        <v>114</v>
      </c>
      <c r="G699" t="s">
        <v>29</v>
      </c>
      <c r="H699" t="s">
        <v>57</v>
      </c>
      <c r="I699" t="s">
        <v>2163</v>
      </c>
      <c r="J699" t="s">
        <v>5252</v>
      </c>
      <c r="K699" t="s">
        <v>2135</v>
      </c>
      <c r="L699" s="3">
        <v>2826.0765584999999</v>
      </c>
    </row>
    <row r="700" spans="3:12" x14ac:dyDescent="0.25">
      <c r="C700" t="s">
        <v>5253</v>
      </c>
      <c r="L700" s="3">
        <v>3391.3114285000001</v>
      </c>
    </row>
    <row r="701" spans="3:12" x14ac:dyDescent="0.25">
      <c r="D701" t="s">
        <v>5254</v>
      </c>
      <c r="E701" t="s">
        <v>10978</v>
      </c>
      <c r="F701" t="s">
        <v>114</v>
      </c>
      <c r="G701" t="s">
        <v>29</v>
      </c>
      <c r="H701" t="s">
        <v>57</v>
      </c>
      <c r="I701" t="s">
        <v>2307</v>
      </c>
      <c r="J701" t="s">
        <v>5255</v>
      </c>
      <c r="K701" t="s">
        <v>2135</v>
      </c>
      <c r="L701" s="3">
        <v>3391.3114285000001</v>
      </c>
    </row>
    <row r="702" spans="3:12" x14ac:dyDescent="0.25">
      <c r="C702" t="s">
        <v>5969</v>
      </c>
      <c r="L702" s="3">
        <v>3323.5810355999997</v>
      </c>
    </row>
    <row r="703" spans="3:12" x14ac:dyDescent="0.25">
      <c r="D703" t="s">
        <v>5970</v>
      </c>
      <c r="E703" t="s">
        <v>2389</v>
      </c>
      <c r="F703" t="s">
        <v>114</v>
      </c>
      <c r="G703" t="s">
        <v>61</v>
      </c>
      <c r="H703" t="s">
        <v>188</v>
      </c>
      <c r="I703" t="s">
        <v>2167</v>
      </c>
      <c r="J703" t="s">
        <v>5971</v>
      </c>
      <c r="K703" t="s">
        <v>2135</v>
      </c>
      <c r="L703" s="3">
        <v>3323.5810355999997</v>
      </c>
    </row>
    <row r="704" spans="3:12" x14ac:dyDescent="0.25">
      <c r="C704" t="s">
        <v>6694</v>
      </c>
      <c r="L704" s="3">
        <v>2083.1936495999998</v>
      </c>
    </row>
    <row r="705" spans="1:12" x14ac:dyDescent="0.25">
      <c r="D705" t="s">
        <v>6695</v>
      </c>
      <c r="E705" t="s">
        <v>10978</v>
      </c>
      <c r="F705" t="s">
        <v>114</v>
      </c>
      <c r="G705" t="s">
        <v>50</v>
      </c>
      <c r="H705" t="s">
        <v>2164</v>
      </c>
      <c r="I705" t="s">
        <v>2141</v>
      </c>
      <c r="J705" t="s">
        <v>6696</v>
      </c>
      <c r="K705" t="s">
        <v>2135</v>
      </c>
      <c r="L705" s="3">
        <v>2083.1936495999998</v>
      </c>
    </row>
    <row r="706" spans="1:12" x14ac:dyDescent="0.25">
      <c r="A706" t="s">
        <v>485</v>
      </c>
      <c r="L706" s="3">
        <v>11878.3227807</v>
      </c>
    </row>
    <row r="707" spans="1:12" x14ac:dyDescent="0.25">
      <c r="C707" t="s">
        <v>2518</v>
      </c>
      <c r="L707" s="3">
        <v>2583.8470129999996</v>
      </c>
    </row>
    <row r="708" spans="1:12" x14ac:dyDescent="0.25">
      <c r="D708" t="s">
        <v>639</v>
      </c>
      <c r="E708" t="s">
        <v>10978</v>
      </c>
      <c r="F708" t="s">
        <v>485</v>
      </c>
      <c r="G708" t="s">
        <v>29</v>
      </c>
      <c r="H708" t="s">
        <v>110</v>
      </c>
      <c r="I708" t="s">
        <v>2163</v>
      </c>
      <c r="J708" t="s">
        <v>640</v>
      </c>
      <c r="K708" t="s">
        <v>2149</v>
      </c>
      <c r="L708" s="3">
        <v>2583.8470129999996</v>
      </c>
    </row>
    <row r="709" spans="1:12" x14ac:dyDescent="0.25">
      <c r="C709" t="s">
        <v>2519</v>
      </c>
      <c r="L709">
        <v>1914.2490542</v>
      </c>
    </row>
    <row r="710" spans="1:12" x14ac:dyDescent="0.25">
      <c r="D710" t="s">
        <v>1230</v>
      </c>
      <c r="E710" t="s">
        <v>10978</v>
      </c>
      <c r="F710" t="s">
        <v>485</v>
      </c>
      <c r="G710" t="s">
        <v>61</v>
      </c>
      <c r="H710" t="s">
        <v>20</v>
      </c>
      <c r="I710" t="s">
        <v>2141</v>
      </c>
      <c r="J710" t="s">
        <v>1231</v>
      </c>
      <c r="K710" t="s">
        <v>18</v>
      </c>
      <c r="L710">
        <v>1914.2490542</v>
      </c>
    </row>
    <row r="711" spans="1:12" x14ac:dyDescent="0.25">
      <c r="C711" t="s">
        <v>2520</v>
      </c>
      <c r="L711">
        <v>1367.320753</v>
      </c>
    </row>
    <row r="712" spans="1:12" x14ac:dyDescent="0.25">
      <c r="D712" t="s">
        <v>1600</v>
      </c>
      <c r="E712" t="s">
        <v>10978</v>
      </c>
      <c r="F712" t="s">
        <v>485</v>
      </c>
      <c r="G712" t="s">
        <v>29</v>
      </c>
      <c r="H712" t="s">
        <v>20</v>
      </c>
      <c r="I712" t="s">
        <v>2141</v>
      </c>
      <c r="J712" t="s">
        <v>1601</v>
      </c>
      <c r="K712" t="s">
        <v>18</v>
      </c>
      <c r="L712">
        <v>1367.320753</v>
      </c>
    </row>
    <row r="713" spans="1:12" x14ac:dyDescent="0.25">
      <c r="C713" t="s">
        <v>3231</v>
      </c>
      <c r="L713" s="3">
        <v>2624.2349024999999</v>
      </c>
    </row>
    <row r="714" spans="1:12" x14ac:dyDescent="0.25">
      <c r="D714" t="s">
        <v>3147</v>
      </c>
      <c r="E714" t="s">
        <v>10978</v>
      </c>
      <c r="F714" t="s">
        <v>485</v>
      </c>
      <c r="G714" t="s">
        <v>29</v>
      </c>
      <c r="H714" t="s">
        <v>57</v>
      </c>
      <c r="I714" t="s">
        <v>2163</v>
      </c>
      <c r="J714" t="s">
        <v>3148</v>
      </c>
      <c r="K714" t="s">
        <v>2135</v>
      </c>
      <c r="L714" s="3">
        <v>2624.2349024999999</v>
      </c>
    </row>
    <row r="715" spans="1:12" x14ac:dyDescent="0.25">
      <c r="C715" t="s">
        <v>4022</v>
      </c>
      <c r="L715">
        <v>1679.471221</v>
      </c>
    </row>
    <row r="716" spans="1:12" x14ac:dyDescent="0.25">
      <c r="D716" t="s">
        <v>3789</v>
      </c>
      <c r="E716" t="s">
        <v>10978</v>
      </c>
      <c r="F716" t="s">
        <v>485</v>
      </c>
      <c r="G716" t="s">
        <v>29</v>
      </c>
      <c r="H716" t="s">
        <v>48</v>
      </c>
      <c r="I716" t="s">
        <v>2141</v>
      </c>
      <c r="J716" t="s">
        <v>4023</v>
      </c>
      <c r="K716" t="s">
        <v>2135</v>
      </c>
      <c r="L716">
        <v>1679.471221</v>
      </c>
    </row>
    <row r="717" spans="1:12" x14ac:dyDescent="0.25">
      <c r="C717" t="s">
        <v>7373</v>
      </c>
      <c r="L717">
        <v>1709.1998369999999</v>
      </c>
    </row>
    <row r="718" spans="1:12" x14ac:dyDescent="0.25">
      <c r="D718" t="s">
        <v>7374</v>
      </c>
      <c r="E718" t="s">
        <v>10978</v>
      </c>
      <c r="F718" t="s">
        <v>485</v>
      </c>
      <c r="G718" t="s">
        <v>29</v>
      </c>
      <c r="H718" t="s">
        <v>2133</v>
      </c>
      <c r="I718" t="s">
        <v>2141</v>
      </c>
      <c r="J718" t="s">
        <v>7375</v>
      </c>
      <c r="K718" t="s">
        <v>2135</v>
      </c>
      <c r="L718">
        <v>1709.1998369999999</v>
      </c>
    </row>
    <row r="719" spans="1:12" x14ac:dyDescent="0.25">
      <c r="A719" t="s">
        <v>558</v>
      </c>
      <c r="L719" s="3">
        <v>13956.1574561</v>
      </c>
    </row>
    <row r="720" spans="1:12" x14ac:dyDescent="0.25">
      <c r="C720" t="s">
        <v>2521</v>
      </c>
      <c r="L720">
        <v>1860.3463793999999</v>
      </c>
    </row>
    <row r="721" spans="1:12" x14ac:dyDescent="0.25">
      <c r="D721" t="s">
        <v>1160</v>
      </c>
      <c r="E721" t="s">
        <v>10978</v>
      </c>
      <c r="F721" t="s">
        <v>558</v>
      </c>
      <c r="G721" t="s">
        <v>50</v>
      </c>
      <c r="H721" t="s">
        <v>48</v>
      </c>
      <c r="I721" t="s">
        <v>2141</v>
      </c>
      <c r="J721" t="s">
        <v>1161</v>
      </c>
      <c r="K721" t="s">
        <v>2149</v>
      </c>
      <c r="L721">
        <v>1860.3463793999999</v>
      </c>
    </row>
    <row r="722" spans="1:12" x14ac:dyDescent="0.25">
      <c r="C722" t="s">
        <v>2522</v>
      </c>
      <c r="L722" s="3">
        <v>2325.5209866</v>
      </c>
    </row>
    <row r="723" spans="1:12" x14ac:dyDescent="0.25">
      <c r="D723" t="s">
        <v>1166</v>
      </c>
      <c r="E723" t="s">
        <v>10978</v>
      </c>
      <c r="F723" t="s">
        <v>558</v>
      </c>
      <c r="G723" t="s">
        <v>50</v>
      </c>
      <c r="H723" t="s">
        <v>48</v>
      </c>
      <c r="I723" t="s">
        <v>2137</v>
      </c>
      <c r="J723" t="s">
        <v>1167</v>
      </c>
      <c r="K723" t="s">
        <v>2149</v>
      </c>
      <c r="L723" s="3">
        <v>2325.5209866</v>
      </c>
    </row>
    <row r="724" spans="1:12" x14ac:dyDescent="0.25">
      <c r="C724" t="s">
        <v>2523</v>
      </c>
      <c r="L724" s="3">
        <v>3100.6164156</v>
      </c>
    </row>
    <row r="725" spans="1:12" x14ac:dyDescent="0.25">
      <c r="D725" t="s">
        <v>1648</v>
      </c>
      <c r="E725" t="s">
        <v>10978</v>
      </c>
      <c r="F725" t="s">
        <v>558</v>
      </c>
      <c r="G725" t="s">
        <v>50</v>
      </c>
      <c r="H725" t="s">
        <v>110</v>
      </c>
      <c r="I725" t="s">
        <v>2152</v>
      </c>
      <c r="J725" t="s">
        <v>1649</v>
      </c>
      <c r="K725" t="s">
        <v>2149</v>
      </c>
      <c r="L725" s="3">
        <v>3100.6164156</v>
      </c>
    </row>
    <row r="726" spans="1:12" x14ac:dyDescent="0.25">
      <c r="C726" t="s">
        <v>2524</v>
      </c>
      <c r="L726">
        <v>1334.9517664999998</v>
      </c>
    </row>
    <row r="727" spans="1:12" x14ac:dyDescent="0.25">
      <c r="D727" t="s">
        <v>1756</v>
      </c>
      <c r="E727" t="s">
        <v>10978</v>
      </c>
      <c r="F727" t="s">
        <v>558</v>
      </c>
      <c r="G727" t="s">
        <v>29</v>
      </c>
      <c r="H727" t="s">
        <v>17</v>
      </c>
      <c r="I727" t="s">
        <v>2141</v>
      </c>
      <c r="J727" t="s">
        <v>1757</v>
      </c>
      <c r="K727" t="s">
        <v>18</v>
      </c>
      <c r="L727">
        <v>1334.9517664999998</v>
      </c>
    </row>
    <row r="728" spans="1:12" x14ac:dyDescent="0.25">
      <c r="C728" t="s">
        <v>3235</v>
      </c>
      <c r="L728" s="3">
        <v>2799.3599206999997</v>
      </c>
    </row>
    <row r="729" spans="1:12" x14ac:dyDescent="0.25">
      <c r="D729" t="s">
        <v>3038</v>
      </c>
      <c r="E729" t="s">
        <v>10978</v>
      </c>
      <c r="F729" t="s">
        <v>558</v>
      </c>
      <c r="G729" t="s">
        <v>61</v>
      </c>
      <c r="H729" t="s">
        <v>63</v>
      </c>
      <c r="I729" t="s">
        <v>2167</v>
      </c>
      <c r="J729" t="s">
        <v>1016</v>
      </c>
      <c r="K729" t="s">
        <v>2135</v>
      </c>
      <c r="L729" s="3">
        <v>2799.3599206999997</v>
      </c>
    </row>
    <row r="730" spans="1:12" x14ac:dyDescent="0.25">
      <c r="C730" t="s">
        <v>5972</v>
      </c>
      <c r="L730">
        <v>1367.2425197999999</v>
      </c>
    </row>
    <row r="731" spans="1:12" x14ac:dyDescent="0.25">
      <c r="D731" t="s">
        <v>5973</v>
      </c>
      <c r="E731" t="s">
        <v>10978</v>
      </c>
      <c r="F731" t="s">
        <v>558</v>
      </c>
      <c r="G731" t="s">
        <v>21</v>
      </c>
      <c r="H731" t="s">
        <v>2133</v>
      </c>
      <c r="I731" t="s">
        <v>2141</v>
      </c>
      <c r="J731" t="s">
        <v>5974</v>
      </c>
      <c r="K731" t="s">
        <v>2135</v>
      </c>
      <c r="L731">
        <v>1367.2425197999999</v>
      </c>
    </row>
    <row r="732" spans="1:12" x14ac:dyDescent="0.25">
      <c r="C732" t="s">
        <v>6448</v>
      </c>
      <c r="L732">
        <v>1168.1194674999999</v>
      </c>
    </row>
    <row r="733" spans="1:12" x14ac:dyDescent="0.25">
      <c r="D733" t="s">
        <v>6449</v>
      </c>
      <c r="E733" t="s">
        <v>10978</v>
      </c>
      <c r="F733" t="s">
        <v>558</v>
      </c>
      <c r="G733" t="s">
        <v>29</v>
      </c>
      <c r="H733" t="s">
        <v>2146</v>
      </c>
      <c r="I733" t="s">
        <v>2246</v>
      </c>
      <c r="J733" t="s">
        <v>4433</v>
      </c>
      <c r="K733" t="s">
        <v>2135</v>
      </c>
      <c r="L733">
        <v>1168.1194674999999</v>
      </c>
    </row>
    <row r="734" spans="1:12" x14ac:dyDescent="0.25">
      <c r="A734" t="s">
        <v>236</v>
      </c>
      <c r="L734" s="3">
        <v>5626.4535108</v>
      </c>
    </row>
    <row r="735" spans="1:12" x14ac:dyDescent="0.25">
      <c r="C735" t="s">
        <v>2525</v>
      </c>
      <c r="L735" s="3">
        <v>2015.3654652</v>
      </c>
    </row>
    <row r="736" spans="1:12" x14ac:dyDescent="0.25">
      <c r="D736" t="s">
        <v>2008</v>
      </c>
      <c r="E736" t="s">
        <v>10978</v>
      </c>
      <c r="F736" t="s">
        <v>236</v>
      </c>
      <c r="G736" t="s">
        <v>50</v>
      </c>
      <c r="H736" t="s">
        <v>48</v>
      </c>
      <c r="I736" t="s">
        <v>2141</v>
      </c>
      <c r="J736" t="s">
        <v>2009</v>
      </c>
      <c r="K736" t="s">
        <v>2135</v>
      </c>
      <c r="L736" s="3">
        <v>2015.3654652</v>
      </c>
    </row>
    <row r="737" spans="1:12" x14ac:dyDescent="0.25">
      <c r="C737" t="s">
        <v>2526</v>
      </c>
      <c r="L737">
        <v>1805.5440228</v>
      </c>
    </row>
    <row r="738" spans="1:12" x14ac:dyDescent="0.25">
      <c r="D738" t="s">
        <v>2014</v>
      </c>
      <c r="E738" t="s">
        <v>10978</v>
      </c>
      <c r="F738" t="s">
        <v>236</v>
      </c>
      <c r="G738" t="s">
        <v>50</v>
      </c>
      <c r="H738" t="s">
        <v>2164</v>
      </c>
      <c r="I738" t="s">
        <v>2141</v>
      </c>
      <c r="J738" t="s">
        <v>2015</v>
      </c>
      <c r="K738" t="s">
        <v>2135</v>
      </c>
      <c r="L738">
        <v>1805.5440228</v>
      </c>
    </row>
    <row r="739" spans="1:12" x14ac:dyDescent="0.25">
      <c r="C739" t="s">
        <v>2527</v>
      </c>
      <c r="L739">
        <v>1805.5440228</v>
      </c>
    </row>
    <row r="740" spans="1:12" x14ac:dyDescent="0.25">
      <c r="D740" t="s">
        <v>2012</v>
      </c>
      <c r="E740" t="s">
        <v>10978</v>
      </c>
      <c r="F740" t="s">
        <v>236</v>
      </c>
      <c r="G740" t="s">
        <v>50</v>
      </c>
      <c r="H740" t="s">
        <v>2164</v>
      </c>
      <c r="I740" t="s">
        <v>2156</v>
      </c>
      <c r="J740" t="s">
        <v>2013</v>
      </c>
      <c r="K740" t="s">
        <v>2135</v>
      </c>
      <c r="L740">
        <v>1805.5440228</v>
      </c>
    </row>
    <row r="741" spans="1:12" x14ac:dyDescent="0.25">
      <c r="A741" t="s">
        <v>33</v>
      </c>
      <c r="L741" s="3">
        <v>25427.217755899997</v>
      </c>
    </row>
    <row r="742" spans="1:12" x14ac:dyDescent="0.25">
      <c r="C742" t="s">
        <v>2479</v>
      </c>
      <c r="L742">
        <v>1550.3082078</v>
      </c>
    </row>
    <row r="743" spans="1:12" x14ac:dyDescent="0.25">
      <c r="D743" t="s">
        <v>828</v>
      </c>
      <c r="E743" t="s">
        <v>10978</v>
      </c>
      <c r="F743" t="s">
        <v>33</v>
      </c>
      <c r="G743" t="s">
        <v>21</v>
      </c>
      <c r="H743" t="s">
        <v>48</v>
      </c>
      <c r="I743" t="s">
        <v>2141</v>
      </c>
      <c r="J743" t="s">
        <v>829</v>
      </c>
      <c r="K743" t="s">
        <v>2135</v>
      </c>
      <c r="L743">
        <v>1550.3082078</v>
      </c>
    </row>
    <row r="744" spans="1:12" x14ac:dyDescent="0.25">
      <c r="C744" t="s">
        <v>4923</v>
      </c>
      <c r="L744" s="3">
        <v>2791.5561589999998</v>
      </c>
    </row>
    <row r="745" spans="1:12" x14ac:dyDescent="0.25">
      <c r="D745" t="s">
        <v>4673</v>
      </c>
      <c r="E745" t="s">
        <v>10978</v>
      </c>
      <c r="F745" t="s">
        <v>33</v>
      </c>
      <c r="G745" t="s">
        <v>61</v>
      </c>
      <c r="H745" t="s">
        <v>63</v>
      </c>
      <c r="I745" t="s">
        <v>2137</v>
      </c>
      <c r="J745" t="s">
        <v>4924</v>
      </c>
      <c r="K745" t="s">
        <v>2135</v>
      </c>
      <c r="L745" s="3">
        <v>2791.5561589999998</v>
      </c>
    </row>
    <row r="746" spans="1:12" x14ac:dyDescent="0.25">
      <c r="C746" t="s">
        <v>4925</v>
      </c>
      <c r="L746" s="3">
        <v>2233.2449271999999</v>
      </c>
    </row>
    <row r="747" spans="1:12" x14ac:dyDescent="0.25">
      <c r="D747" t="s">
        <v>4675</v>
      </c>
      <c r="E747" t="s">
        <v>10978</v>
      </c>
      <c r="F747" t="s">
        <v>33</v>
      </c>
      <c r="G747" t="s">
        <v>61</v>
      </c>
      <c r="H747" t="s">
        <v>63</v>
      </c>
      <c r="I747" t="s">
        <v>2141</v>
      </c>
      <c r="J747" t="s">
        <v>4926</v>
      </c>
      <c r="K747" t="s">
        <v>2135</v>
      </c>
      <c r="L747" s="3">
        <v>2233.2449271999999</v>
      </c>
    </row>
    <row r="748" spans="1:12" x14ac:dyDescent="0.25">
      <c r="C748" t="s">
        <v>4927</v>
      </c>
      <c r="L748" s="3">
        <v>2233.2449271999999</v>
      </c>
    </row>
    <row r="749" spans="1:12" x14ac:dyDescent="0.25">
      <c r="D749" t="s">
        <v>4676</v>
      </c>
      <c r="E749" t="s">
        <v>10978</v>
      </c>
      <c r="F749" t="s">
        <v>33</v>
      </c>
      <c r="G749" t="s">
        <v>61</v>
      </c>
      <c r="H749" t="s">
        <v>2133</v>
      </c>
      <c r="I749" t="s">
        <v>2141</v>
      </c>
      <c r="J749" t="s">
        <v>4928</v>
      </c>
      <c r="K749" t="s">
        <v>2135</v>
      </c>
      <c r="L749" s="3">
        <v>2233.2449271999999</v>
      </c>
    </row>
    <row r="750" spans="1:12" x14ac:dyDescent="0.25">
      <c r="C750" t="s">
        <v>4929</v>
      </c>
      <c r="L750" s="3">
        <v>2791.5561589999998</v>
      </c>
    </row>
    <row r="751" spans="1:12" x14ac:dyDescent="0.25">
      <c r="D751" t="s">
        <v>4649</v>
      </c>
      <c r="E751" t="s">
        <v>10978</v>
      </c>
      <c r="F751" t="s">
        <v>33</v>
      </c>
      <c r="G751" t="s">
        <v>61</v>
      </c>
      <c r="H751" t="s">
        <v>63</v>
      </c>
      <c r="I751" t="s">
        <v>2137</v>
      </c>
      <c r="J751" t="s">
        <v>4930</v>
      </c>
      <c r="K751" t="s">
        <v>2135</v>
      </c>
      <c r="L751" s="3">
        <v>2791.5561589999998</v>
      </c>
    </row>
    <row r="752" spans="1:12" x14ac:dyDescent="0.25">
      <c r="C752" t="s">
        <v>4931</v>
      </c>
      <c r="L752">
        <v>1557.4274289999998</v>
      </c>
    </row>
    <row r="753" spans="1:12" x14ac:dyDescent="0.25">
      <c r="D753" t="s">
        <v>4678</v>
      </c>
      <c r="E753" t="s">
        <v>10978</v>
      </c>
      <c r="F753" t="s">
        <v>33</v>
      </c>
      <c r="G753" t="s">
        <v>29</v>
      </c>
      <c r="H753" t="s">
        <v>2146</v>
      </c>
      <c r="I753" t="s">
        <v>2141</v>
      </c>
      <c r="J753" t="s">
        <v>4932</v>
      </c>
      <c r="K753" t="s">
        <v>2135</v>
      </c>
      <c r="L753">
        <v>1557.4274289999998</v>
      </c>
    </row>
    <row r="754" spans="1:12" x14ac:dyDescent="0.25">
      <c r="C754" t="s">
        <v>4933</v>
      </c>
      <c r="L754" s="3">
        <v>2826.0765584999999</v>
      </c>
    </row>
    <row r="755" spans="1:12" x14ac:dyDescent="0.25">
      <c r="D755" t="s">
        <v>4745</v>
      </c>
      <c r="E755" t="s">
        <v>10978</v>
      </c>
      <c r="F755" t="s">
        <v>33</v>
      </c>
      <c r="G755" t="s">
        <v>29</v>
      </c>
      <c r="H755" t="s">
        <v>57</v>
      </c>
      <c r="I755" t="s">
        <v>2163</v>
      </c>
      <c r="J755" t="s">
        <v>4934</v>
      </c>
      <c r="K755" t="s">
        <v>2135</v>
      </c>
      <c r="L755" s="3">
        <v>2826.0765584999999</v>
      </c>
    </row>
    <row r="756" spans="1:12" x14ac:dyDescent="0.25">
      <c r="C756" t="s">
        <v>5975</v>
      </c>
      <c r="L756">
        <v>1557.4274289999998</v>
      </c>
    </row>
    <row r="757" spans="1:12" x14ac:dyDescent="0.25">
      <c r="D757" t="s">
        <v>5976</v>
      </c>
      <c r="E757" t="s">
        <v>10978</v>
      </c>
      <c r="F757" t="s">
        <v>33</v>
      </c>
      <c r="G757" t="s">
        <v>29</v>
      </c>
      <c r="H757" t="s">
        <v>2146</v>
      </c>
      <c r="I757" t="s">
        <v>2156</v>
      </c>
      <c r="J757" t="s">
        <v>5977</v>
      </c>
      <c r="K757" t="s">
        <v>2135</v>
      </c>
      <c r="L757">
        <v>1557.4274289999998</v>
      </c>
    </row>
    <row r="758" spans="1:12" x14ac:dyDescent="0.25">
      <c r="C758" t="s">
        <v>5978</v>
      </c>
      <c r="L758" s="3">
        <v>2153.4666214999997</v>
      </c>
    </row>
    <row r="759" spans="1:12" x14ac:dyDescent="0.25">
      <c r="D759" t="s">
        <v>5979</v>
      </c>
      <c r="E759" t="s">
        <v>10978</v>
      </c>
      <c r="F759" t="s">
        <v>33</v>
      </c>
      <c r="G759" t="s">
        <v>29</v>
      </c>
      <c r="H759" t="s">
        <v>63</v>
      </c>
      <c r="I759" t="s">
        <v>2167</v>
      </c>
      <c r="J759" t="s">
        <v>5980</v>
      </c>
      <c r="K759" t="s">
        <v>2135</v>
      </c>
      <c r="L759" s="3">
        <v>2153.4666214999997</v>
      </c>
    </row>
    <row r="760" spans="1:12" x14ac:dyDescent="0.25">
      <c r="C760" t="s">
        <v>6450</v>
      </c>
      <c r="L760">
        <v>1668.714156</v>
      </c>
    </row>
    <row r="761" spans="1:12" x14ac:dyDescent="0.25">
      <c r="D761" t="s">
        <v>6451</v>
      </c>
      <c r="E761" t="s">
        <v>10978</v>
      </c>
      <c r="F761" t="s">
        <v>33</v>
      </c>
      <c r="G761" t="s">
        <v>29</v>
      </c>
      <c r="H761" t="s">
        <v>2146</v>
      </c>
      <c r="I761" t="s">
        <v>2156</v>
      </c>
      <c r="J761" t="s">
        <v>6452</v>
      </c>
      <c r="K761" t="s">
        <v>2135</v>
      </c>
      <c r="L761">
        <v>1668.714156</v>
      </c>
    </row>
    <row r="762" spans="1:12" x14ac:dyDescent="0.25">
      <c r="C762" t="s">
        <v>6453</v>
      </c>
      <c r="L762" s="3">
        <v>2355.1126945000001</v>
      </c>
    </row>
    <row r="763" spans="1:12" x14ac:dyDescent="0.25">
      <c r="D763" t="s">
        <v>6454</v>
      </c>
      <c r="E763" t="s">
        <v>10978</v>
      </c>
      <c r="F763" t="s">
        <v>33</v>
      </c>
      <c r="G763" t="s">
        <v>29</v>
      </c>
      <c r="H763" t="s">
        <v>188</v>
      </c>
      <c r="I763" t="s">
        <v>2137</v>
      </c>
      <c r="J763" t="s">
        <v>6455</v>
      </c>
      <c r="K763" t="s">
        <v>2135</v>
      </c>
      <c r="L763" s="3">
        <v>2355.1126945000001</v>
      </c>
    </row>
    <row r="764" spans="1:12" x14ac:dyDescent="0.25">
      <c r="C764" t="s">
        <v>10183</v>
      </c>
      <c r="L764">
        <v>1709.0824872000001</v>
      </c>
    </row>
    <row r="765" spans="1:12" x14ac:dyDescent="0.25">
      <c r="D765" t="s">
        <v>10184</v>
      </c>
      <c r="E765" t="s">
        <v>10978</v>
      </c>
      <c r="F765" t="s">
        <v>33</v>
      </c>
      <c r="G765" t="s">
        <v>21</v>
      </c>
      <c r="H765" t="s">
        <v>63</v>
      </c>
      <c r="I765" t="s">
        <v>2137</v>
      </c>
      <c r="J765" t="s">
        <v>10185</v>
      </c>
      <c r="K765" t="s">
        <v>2135</v>
      </c>
      <c r="L765">
        <v>1709.0824872000001</v>
      </c>
    </row>
    <row r="766" spans="1:12" x14ac:dyDescent="0.25">
      <c r="A766" t="s">
        <v>155</v>
      </c>
      <c r="L766" s="3">
        <v>44937.0914051</v>
      </c>
    </row>
    <row r="767" spans="1:12" x14ac:dyDescent="0.25">
      <c r="C767" t="s">
        <v>2528</v>
      </c>
      <c r="L767">
        <v>1937.9341555000001</v>
      </c>
    </row>
    <row r="768" spans="1:12" x14ac:dyDescent="0.25">
      <c r="D768" t="s">
        <v>560</v>
      </c>
      <c r="E768" t="s">
        <v>10978</v>
      </c>
      <c r="F768" t="s">
        <v>155</v>
      </c>
      <c r="G768" t="s">
        <v>29</v>
      </c>
      <c r="H768" t="s">
        <v>48</v>
      </c>
      <c r="I768" t="s">
        <v>2137</v>
      </c>
      <c r="J768" t="s">
        <v>561</v>
      </c>
      <c r="K768" t="s">
        <v>2149</v>
      </c>
      <c r="L768">
        <v>1937.9341555000001</v>
      </c>
    </row>
    <row r="769" spans="3:12" x14ac:dyDescent="0.25">
      <c r="C769" t="s">
        <v>2529</v>
      </c>
      <c r="L769">
        <v>1334.9517664999998</v>
      </c>
    </row>
    <row r="770" spans="3:12" x14ac:dyDescent="0.25">
      <c r="D770" t="s">
        <v>1216</v>
      </c>
      <c r="E770" t="s">
        <v>10978</v>
      </c>
      <c r="F770" t="s">
        <v>155</v>
      </c>
      <c r="G770" t="s">
        <v>29</v>
      </c>
      <c r="H770" t="s">
        <v>17</v>
      </c>
      <c r="I770" t="s">
        <v>2141</v>
      </c>
      <c r="J770" t="s">
        <v>1217</v>
      </c>
      <c r="K770" t="s">
        <v>18</v>
      </c>
      <c r="L770">
        <v>1334.9517664999998</v>
      </c>
    </row>
    <row r="771" spans="3:12" x14ac:dyDescent="0.25">
      <c r="C771" t="s">
        <v>2530</v>
      </c>
      <c r="L771">
        <v>1334.9517664999998</v>
      </c>
    </row>
    <row r="772" spans="3:12" x14ac:dyDescent="0.25">
      <c r="D772" t="s">
        <v>1219</v>
      </c>
      <c r="E772" t="s">
        <v>10978</v>
      </c>
      <c r="F772" t="s">
        <v>155</v>
      </c>
      <c r="G772" t="s">
        <v>29</v>
      </c>
      <c r="H772" t="s">
        <v>17</v>
      </c>
      <c r="I772" t="s">
        <v>2156</v>
      </c>
      <c r="J772" t="s">
        <v>1220</v>
      </c>
      <c r="K772" t="s">
        <v>18</v>
      </c>
      <c r="L772">
        <v>1334.9517664999998</v>
      </c>
    </row>
    <row r="773" spans="3:12" x14ac:dyDescent="0.25">
      <c r="C773" t="s">
        <v>2531</v>
      </c>
      <c r="L773">
        <v>1668.714156</v>
      </c>
    </row>
    <row r="774" spans="3:12" x14ac:dyDescent="0.25">
      <c r="D774" t="s">
        <v>1222</v>
      </c>
      <c r="E774" t="s">
        <v>10978</v>
      </c>
      <c r="F774" t="s">
        <v>155</v>
      </c>
      <c r="G774" t="s">
        <v>29</v>
      </c>
      <c r="H774" t="s">
        <v>17</v>
      </c>
      <c r="I774" t="s">
        <v>2137</v>
      </c>
      <c r="J774" t="s">
        <v>1223</v>
      </c>
      <c r="K774" t="s">
        <v>18</v>
      </c>
      <c r="L774">
        <v>1668.714156</v>
      </c>
    </row>
    <row r="775" spans="3:12" x14ac:dyDescent="0.25">
      <c r="C775" t="s">
        <v>2532</v>
      </c>
      <c r="L775">
        <v>1334.9517664999998</v>
      </c>
    </row>
    <row r="776" spans="3:12" x14ac:dyDescent="0.25">
      <c r="D776" t="s">
        <v>1234</v>
      </c>
      <c r="E776" t="s">
        <v>10978</v>
      </c>
      <c r="F776" t="s">
        <v>155</v>
      </c>
      <c r="G776" t="s">
        <v>29</v>
      </c>
      <c r="H776" t="s">
        <v>17</v>
      </c>
      <c r="I776" t="s">
        <v>2156</v>
      </c>
      <c r="J776" t="s">
        <v>1235</v>
      </c>
      <c r="K776" t="s">
        <v>18</v>
      </c>
      <c r="L776">
        <v>1334.9517664999998</v>
      </c>
    </row>
    <row r="777" spans="3:12" x14ac:dyDescent="0.25">
      <c r="C777" t="s">
        <v>2533</v>
      </c>
      <c r="L777" s="3">
        <v>2214.9774750000001</v>
      </c>
    </row>
    <row r="778" spans="3:12" x14ac:dyDescent="0.25">
      <c r="D778" t="s">
        <v>1436</v>
      </c>
      <c r="E778" t="s">
        <v>10978</v>
      </c>
      <c r="F778" t="s">
        <v>155</v>
      </c>
      <c r="G778" t="s">
        <v>50</v>
      </c>
      <c r="H778" t="s">
        <v>20</v>
      </c>
      <c r="I778" t="s">
        <v>2167</v>
      </c>
      <c r="J778" t="s">
        <v>1437</v>
      </c>
      <c r="K778" t="s">
        <v>18</v>
      </c>
      <c r="L778" s="3">
        <v>2214.9774750000001</v>
      </c>
    </row>
    <row r="779" spans="3:12" x14ac:dyDescent="0.25">
      <c r="C779" t="s">
        <v>2534</v>
      </c>
      <c r="L779">
        <v>1640.7849035999998</v>
      </c>
    </row>
    <row r="780" spans="3:12" x14ac:dyDescent="0.25">
      <c r="D780" t="s">
        <v>1485</v>
      </c>
      <c r="E780" t="s">
        <v>10978</v>
      </c>
      <c r="F780" t="s">
        <v>155</v>
      </c>
      <c r="G780" t="s">
        <v>50</v>
      </c>
      <c r="H780" t="s">
        <v>20</v>
      </c>
      <c r="I780" t="s">
        <v>2156</v>
      </c>
      <c r="J780" t="s">
        <v>1486</v>
      </c>
      <c r="K780" t="s">
        <v>18</v>
      </c>
      <c r="L780">
        <v>1640.7849035999998</v>
      </c>
    </row>
    <row r="781" spans="3:12" x14ac:dyDescent="0.25">
      <c r="C781" t="s">
        <v>2535</v>
      </c>
      <c r="L781" s="3">
        <v>2050.9224545999996</v>
      </c>
    </row>
    <row r="782" spans="3:12" x14ac:dyDescent="0.25">
      <c r="D782" t="s">
        <v>1489</v>
      </c>
      <c r="E782" t="s">
        <v>10978</v>
      </c>
      <c r="F782" t="s">
        <v>155</v>
      </c>
      <c r="G782" t="s">
        <v>50</v>
      </c>
      <c r="H782" t="s">
        <v>20</v>
      </c>
      <c r="I782" t="s">
        <v>2137</v>
      </c>
      <c r="J782" t="s">
        <v>1490</v>
      </c>
      <c r="K782" t="s">
        <v>18</v>
      </c>
      <c r="L782" s="3">
        <v>2050.9224545999996</v>
      </c>
    </row>
    <row r="783" spans="3:12" x14ac:dyDescent="0.25">
      <c r="C783" t="s">
        <v>2536</v>
      </c>
      <c r="L783" s="3">
        <v>2325.5209866</v>
      </c>
    </row>
    <row r="784" spans="3:12" x14ac:dyDescent="0.25">
      <c r="D784" t="s">
        <v>1638</v>
      </c>
      <c r="E784" t="s">
        <v>10978</v>
      </c>
      <c r="F784" t="s">
        <v>155</v>
      </c>
      <c r="G784" t="s">
        <v>50</v>
      </c>
      <c r="H784" t="s">
        <v>48</v>
      </c>
      <c r="I784" t="s">
        <v>2137</v>
      </c>
      <c r="J784" t="s">
        <v>1639</v>
      </c>
      <c r="K784" t="s">
        <v>2149</v>
      </c>
      <c r="L784" s="3">
        <v>2325.5209866</v>
      </c>
    </row>
    <row r="785" spans="3:12" x14ac:dyDescent="0.25">
      <c r="C785" t="s">
        <v>2537</v>
      </c>
      <c r="L785">
        <v>1845.8145625</v>
      </c>
    </row>
    <row r="786" spans="3:12" x14ac:dyDescent="0.25">
      <c r="D786" t="s">
        <v>1681</v>
      </c>
      <c r="E786" t="s">
        <v>10978</v>
      </c>
      <c r="F786" t="s">
        <v>155</v>
      </c>
      <c r="G786" t="s">
        <v>29</v>
      </c>
      <c r="H786" t="s">
        <v>63</v>
      </c>
      <c r="I786" t="s">
        <v>2134</v>
      </c>
      <c r="J786" t="s">
        <v>1682</v>
      </c>
      <c r="K786" t="s">
        <v>18</v>
      </c>
      <c r="L786">
        <v>1845.8145625</v>
      </c>
    </row>
    <row r="787" spans="3:12" x14ac:dyDescent="0.25">
      <c r="C787" t="s">
        <v>2538</v>
      </c>
      <c r="L787">
        <v>1845.8145625</v>
      </c>
    </row>
    <row r="788" spans="3:12" x14ac:dyDescent="0.25">
      <c r="D788" t="s">
        <v>1683</v>
      </c>
      <c r="E788" t="s">
        <v>10978</v>
      </c>
      <c r="F788" t="s">
        <v>155</v>
      </c>
      <c r="G788" t="s">
        <v>29</v>
      </c>
      <c r="H788" t="s">
        <v>63</v>
      </c>
      <c r="I788" t="s">
        <v>2134</v>
      </c>
      <c r="J788" t="s">
        <v>1684</v>
      </c>
      <c r="K788" t="s">
        <v>18</v>
      </c>
      <c r="L788">
        <v>1845.8145625</v>
      </c>
    </row>
    <row r="789" spans="3:12" x14ac:dyDescent="0.25">
      <c r="C789" t="s">
        <v>2539</v>
      </c>
      <c r="L789">
        <v>1802.1995535000001</v>
      </c>
    </row>
    <row r="790" spans="3:12" x14ac:dyDescent="0.25">
      <c r="D790" t="s">
        <v>1686</v>
      </c>
      <c r="E790" t="s">
        <v>10978</v>
      </c>
      <c r="F790" t="s">
        <v>155</v>
      </c>
      <c r="G790" t="s">
        <v>29</v>
      </c>
      <c r="H790" t="s">
        <v>17</v>
      </c>
      <c r="I790" t="s">
        <v>2134</v>
      </c>
      <c r="J790" t="s">
        <v>1687</v>
      </c>
      <c r="K790" t="s">
        <v>18</v>
      </c>
      <c r="L790">
        <v>1802.1995535000001</v>
      </c>
    </row>
    <row r="791" spans="3:12" x14ac:dyDescent="0.25">
      <c r="C791" t="s">
        <v>2540</v>
      </c>
      <c r="L791">
        <v>1334.9517664999998</v>
      </c>
    </row>
    <row r="792" spans="3:12" x14ac:dyDescent="0.25">
      <c r="D792" t="s">
        <v>1688</v>
      </c>
      <c r="E792" t="s">
        <v>10978</v>
      </c>
      <c r="F792" t="s">
        <v>155</v>
      </c>
      <c r="G792" t="s">
        <v>29</v>
      </c>
      <c r="H792" t="s">
        <v>17</v>
      </c>
      <c r="I792" t="s">
        <v>2141</v>
      </c>
      <c r="J792" t="s">
        <v>1689</v>
      </c>
      <c r="K792" t="s">
        <v>18</v>
      </c>
      <c r="L792">
        <v>1334.9517664999998</v>
      </c>
    </row>
    <row r="793" spans="3:12" x14ac:dyDescent="0.25">
      <c r="C793" t="s">
        <v>2541</v>
      </c>
      <c r="L793">
        <v>1334.9517664999998</v>
      </c>
    </row>
    <row r="794" spans="3:12" x14ac:dyDescent="0.25">
      <c r="D794" t="s">
        <v>1690</v>
      </c>
      <c r="E794" t="s">
        <v>10978</v>
      </c>
      <c r="F794" t="s">
        <v>155</v>
      </c>
      <c r="G794" t="s">
        <v>29</v>
      </c>
      <c r="H794" t="s">
        <v>17</v>
      </c>
      <c r="I794" t="s">
        <v>2156</v>
      </c>
      <c r="J794" t="s">
        <v>1691</v>
      </c>
      <c r="K794" t="s">
        <v>18</v>
      </c>
      <c r="L794">
        <v>1334.9517664999998</v>
      </c>
    </row>
    <row r="795" spans="3:12" x14ac:dyDescent="0.25">
      <c r="C795" t="s">
        <v>2542</v>
      </c>
      <c r="L795">
        <v>1550.2886495</v>
      </c>
    </row>
    <row r="796" spans="3:12" x14ac:dyDescent="0.25">
      <c r="D796" t="s">
        <v>1795</v>
      </c>
      <c r="E796" t="s">
        <v>10978</v>
      </c>
      <c r="F796" t="s">
        <v>155</v>
      </c>
      <c r="G796" t="s">
        <v>29</v>
      </c>
      <c r="H796" t="s">
        <v>48</v>
      </c>
      <c r="I796" t="s">
        <v>2141</v>
      </c>
      <c r="J796" t="s">
        <v>1796</v>
      </c>
      <c r="K796" t="s">
        <v>2149</v>
      </c>
      <c r="L796">
        <v>1550.2886495</v>
      </c>
    </row>
    <row r="797" spans="3:12" x14ac:dyDescent="0.25">
      <c r="C797" t="s">
        <v>2543</v>
      </c>
      <c r="L797">
        <v>1709.1020455</v>
      </c>
    </row>
    <row r="798" spans="3:12" x14ac:dyDescent="0.25">
      <c r="D798" t="s">
        <v>1833</v>
      </c>
      <c r="E798" t="s">
        <v>10978</v>
      </c>
      <c r="F798" t="s">
        <v>155</v>
      </c>
      <c r="G798" t="s">
        <v>29</v>
      </c>
      <c r="H798" t="s">
        <v>20</v>
      </c>
      <c r="I798" t="s">
        <v>2137</v>
      </c>
      <c r="J798" t="s">
        <v>1834</v>
      </c>
      <c r="K798" t="s">
        <v>18</v>
      </c>
      <c r="L798">
        <v>1709.1020455</v>
      </c>
    </row>
    <row r="799" spans="3:12" x14ac:dyDescent="0.25">
      <c r="C799" t="s">
        <v>3242</v>
      </c>
      <c r="L799">
        <v>1805.5440228</v>
      </c>
    </row>
    <row r="800" spans="3:12" x14ac:dyDescent="0.25">
      <c r="D800" t="s">
        <v>3001</v>
      </c>
      <c r="E800" t="s">
        <v>10978</v>
      </c>
      <c r="F800" t="s">
        <v>155</v>
      </c>
      <c r="G800" t="s">
        <v>50</v>
      </c>
      <c r="H800" t="s">
        <v>2164</v>
      </c>
      <c r="I800" t="s">
        <v>2141</v>
      </c>
      <c r="J800" t="s">
        <v>2980</v>
      </c>
      <c r="K800" t="s">
        <v>2135</v>
      </c>
      <c r="L800">
        <v>1805.5440228</v>
      </c>
    </row>
    <row r="801" spans="3:12" x14ac:dyDescent="0.25">
      <c r="C801" t="s">
        <v>4434</v>
      </c>
      <c r="L801">
        <v>1914.2099376000001</v>
      </c>
    </row>
    <row r="802" spans="3:12" x14ac:dyDescent="0.25">
      <c r="D802" t="s">
        <v>4257</v>
      </c>
      <c r="E802" t="s">
        <v>10978</v>
      </c>
      <c r="F802" t="s">
        <v>155</v>
      </c>
      <c r="G802" t="s">
        <v>50</v>
      </c>
      <c r="H802" t="s">
        <v>63</v>
      </c>
      <c r="I802" t="s">
        <v>2141</v>
      </c>
      <c r="J802" t="s">
        <v>4435</v>
      </c>
      <c r="K802" t="s">
        <v>2135</v>
      </c>
      <c r="L802">
        <v>1914.2099376000001</v>
      </c>
    </row>
    <row r="803" spans="3:12" x14ac:dyDescent="0.25">
      <c r="C803" t="s">
        <v>4935</v>
      </c>
      <c r="L803">
        <v>1557.4274289999998</v>
      </c>
    </row>
    <row r="804" spans="3:12" x14ac:dyDescent="0.25">
      <c r="D804" t="s">
        <v>4672</v>
      </c>
      <c r="E804" t="s">
        <v>10978</v>
      </c>
      <c r="F804" t="s">
        <v>155</v>
      </c>
      <c r="G804" t="s">
        <v>29</v>
      </c>
      <c r="H804" t="s">
        <v>2146</v>
      </c>
      <c r="I804" t="s">
        <v>2141</v>
      </c>
      <c r="J804" t="s">
        <v>4936</v>
      </c>
      <c r="K804" t="s">
        <v>2135</v>
      </c>
      <c r="L804">
        <v>1557.4274289999998</v>
      </c>
    </row>
    <row r="805" spans="3:12" x14ac:dyDescent="0.25">
      <c r="C805" t="s">
        <v>4937</v>
      </c>
      <c r="L805" s="3">
        <v>2170.5019007999999</v>
      </c>
    </row>
    <row r="806" spans="3:12" x14ac:dyDescent="0.25">
      <c r="D806" t="s">
        <v>4712</v>
      </c>
      <c r="E806" t="s">
        <v>10978</v>
      </c>
      <c r="F806" t="s">
        <v>155</v>
      </c>
      <c r="G806" t="s">
        <v>50</v>
      </c>
      <c r="H806" t="s">
        <v>48</v>
      </c>
      <c r="I806" t="s">
        <v>2141</v>
      </c>
      <c r="J806" t="s">
        <v>4938</v>
      </c>
      <c r="K806" t="s">
        <v>2135</v>
      </c>
      <c r="L806" s="3">
        <v>2170.5019007999999</v>
      </c>
    </row>
    <row r="807" spans="3:12" x14ac:dyDescent="0.25">
      <c r="C807" t="s">
        <v>4939</v>
      </c>
      <c r="L807">
        <v>1595.1749480000001</v>
      </c>
    </row>
    <row r="808" spans="3:12" x14ac:dyDescent="0.25">
      <c r="D808" t="s">
        <v>4685</v>
      </c>
      <c r="E808" t="s">
        <v>10978</v>
      </c>
      <c r="F808" t="s">
        <v>155</v>
      </c>
      <c r="G808" t="s">
        <v>29</v>
      </c>
      <c r="H808" t="s">
        <v>2133</v>
      </c>
      <c r="I808" t="s">
        <v>2141</v>
      </c>
      <c r="J808" t="s">
        <v>4940</v>
      </c>
      <c r="K808" t="s">
        <v>2135</v>
      </c>
      <c r="L808">
        <v>1595.1749480000001</v>
      </c>
    </row>
    <row r="809" spans="3:12" x14ac:dyDescent="0.25">
      <c r="C809" t="s">
        <v>4941</v>
      </c>
      <c r="L809" s="3">
        <v>2584.1599458000001</v>
      </c>
    </row>
    <row r="810" spans="3:12" x14ac:dyDescent="0.25">
      <c r="D810" t="s">
        <v>4714</v>
      </c>
      <c r="E810" t="s">
        <v>10978</v>
      </c>
      <c r="F810" t="s">
        <v>155</v>
      </c>
      <c r="G810" t="s">
        <v>50</v>
      </c>
      <c r="H810" t="s">
        <v>2133</v>
      </c>
      <c r="I810" t="s">
        <v>2167</v>
      </c>
      <c r="J810" t="s">
        <v>4942</v>
      </c>
      <c r="K810" t="s">
        <v>2135</v>
      </c>
      <c r="L810" s="3">
        <v>2584.1599458000001</v>
      </c>
    </row>
    <row r="811" spans="3:12" x14ac:dyDescent="0.25">
      <c r="C811" t="s">
        <v>5981</v>
      </c>
      <c r="L811" s="3">
        <v>2336.1998183999999</v>
      </c>
    </row>
    <row r="812" spans="3:12" x14ac:dyDescent="0.25">
      <c r="D812" t="s">
        <v>5982</v>
      </c>
      <c r="E812" t="s">
        <v>10978</v>
      </c>
      <c r="F812" t="s">
        <v>155</v>
      </c>
      <c r="G812" t="s">
        <v>50</v>
      </c>
      <c r="H812" t="s">
        <v>2146</v>
      </c>
      <c r="I812" t="s">
        <v>2137</v>
      </c>
      <c r="J812" t="s">
        <v>5983</v>
      </c>
      <c r="K812" t="s">
        <v>2135</v>
      </c>
      <c r="L812" s="3">
        <v>2336.1998183999999</v>
      </c>
    </row>
    <row r="813" spans="3:12" x14ac:dyDescent="0.25">
      <c r="C813" t="s">
        <v>9704</v>
      </c>
      <c r="L813">
        <v>1884.0510389999999</v>
      </c>
    </row>
    <row r="814" spans="3:12" x14ac:dyDescent="0.25">
      <c r="D814" t="s">
        <v>9705</v>
      </c>
      <c r="E814" t="s">
        <v>10978</v>
      </c>
      <c r="F814" t="s">
        <v>155</v>
      </c>
      <c r="G814" t="s">
        <v>29</v>
      </c>
      <c r="H814" t="s">
        <v>188</v>
      </c>
      <c r="I814" t="s">
        <v>2141</v>
      </c>
      <c r="J814" t="s">
        <v>9706</v>
      </c>
      <c r="K814" t="s">
        <v>2135</v>
      </c>
      <c r="L814">
        <v>1884.0510389999999</v>
      </c>
    </row>
    <row r="815" spans="3:12" x14ac:dyDescent="0.25">
      <c r="C815" t="s">
        <v>11306</v>
      </c>
      <c r="L815">
        <v>1822.9900264</v>
      </c>
    </row>
    <row r="816" spans="3:12" x14ac:dyDescent="0.25">
      <c r="D816" t="s">
        <v>11307</v>
      </c>
      <c r="E816" t="s">
        <v>2389</v>
      </c>
      <c r="F816" t="s">
        <v>155</v>
      </c>
      <c r="G816" t="s">
        <v>36</v>
      </c>
      <c r="H816" t="s">
        <v>2133</v>
      </c>
      <c r="I816" t="s">
        <v>2141</v>
      </c>
      <c r="J816" t="s">
        <v>11308</v>
      </c>
      <c r="K816" t="s">
        <v>2135</v>
      </c>
      <c r="L816">
        <v>1822.9900264</v>
      </c>
    </row>
    <row r="817" spans="1:12" x14ac:dyDescent="0.25">
      <c r="A817" t="s">
        <v>84</v>
      </c>
      <c r="L817" s="3">
        <v>72710.503270700006</v>
      </c>
    </row>
    <row r="818" spans="1:12" x14ac:dyDescent="0.25">
      <c r="C818" t="s">
        <v>2544</v>
      </c>
      <c r="L818">
        <v>1735.3688423999999</v>
      </c>
    </row>
    <row r="819" spans="1:12" x14ac:dyDescent="0.25">
      <c r="D819" t="s">
        <v>83</v>
      </c>
      <c r="E819" t="s">
        <v>10978</v>
      </c>
      <c r="F819" t="s">
        <v>84</v>
      </c>
      <c r="G819" t="s">
        <v>50</v>
      </c>
      <c r="H819" t="s">
        <v>2146</v>
      </c>
      <c r="I819" t="s">
        <v>2141</v>
      </c>
      <c r="J819" t="s">
        <v>86</v>
      </c>
      <c r="K819" t="s">
        <v>2135</v>
      </c>
      <c r="L819">
        <v>1735.3688423999999</v>
      </c>
    </row>
    <row r="820" spans="1:12" x14ac:dyDescent="0.25">
      <c r="C820" t="s">
        <v>2545</v>
      </c>
      <c r="L820" s="3">
        <v>2342.7714071999999</v>
      </c>
    </row>
    <row r="821" spans="1:12" x14ac:dyDescent="0.25">
      <c r="D821" t="s">
        <v>88</v>
      </c>
      <c r="E821" t="s">
        <v>10978</v>
      </c>
      <c r="F821" t="s">
        <v>84</v>
      </c>
      <c r="G821" t="s">
        <v>50</v>
      </c>
      <c r="H821" t="s">
        <v>2146</v>
      </c>
      <c r="I821" t="s">
        <v>2167</v>
      </c>
      <c r="J821" t="s">
        <v>89</v>
      </c>
      <c r="K821" t="s">
        <v>2135</v>
      </c>
      <c r="L821" s="3">
        <v>2342.7714071999999</v>
      </c>
    </row>
    <row r="822" spans="1:12" x14ac:dyDescent="0.25">
      <c r="C822" t="s">
        <v>2546</v>
      </c>
      <c r="L822" s="3">
        <v>2342.7714071999999</v>
      </c>
    </row>
    <row r="823" spans="1:12" x14ac:dyDescent="0.25">
      <c r="D823" t="s">
        <v>98</v>
      </c>
      <c r="E823" t="s">
        <v>10978</v>
      </c>
      <c r="F823" t="s">
        <v>84</v>
      </c>
      <c r="G823" t="s">
        <v>50</v>
      </c>
      <c r="H823" t="s">
        <v>2146</v>
      </c>
      <c r="I823" t="s">
        <v>2167</v>
      </c>
      <c r="J823" t="s">
        <v>99</v>
      </c>
      <c r="K823" t="s">
        <v>2135</v>
      </c>
      <c r="L823" s="3">
        <v>2342.7714071999999</v>
      </c>
    </row>
    <row r="824" spans="1:12" x14ac:dyDescent="0.25">
      <c r="C824" t="s">
        <v>2547</v>
      </c>
      <c r="L824" s="3">
        <v>2015.3654652</v>
      </c>
    </row>
    <row r="825" spans="1:12" x14ac:dyDescent="0.25">
      <c r="D825" t="s">
        <v>101</v>
      </c>
      <c r="E825" t="s">
        <v>10978</v>
      </c>
      <c r="F825" t="s">
        <v>84</v>
      </c>
      <c r="G825" t="s">
        <v>50</v>
      </c>
      <c r="H825" t="s">
        <v>48</v>
      </c>
      <c r="I825" t="s">
        <v>2141</v>
      </c>
      <c r="J825" t="s">
        <v>102</v>
      </c>
      <c r="K825" t="s">
        <v>2135</v>
      </c>
      <c r="L825" s="3">
        <v>2015.3654652</v>
      </c>
    </row>
    <row r="826" spans="1:12" x14ac:dyDescent="0.25">
      <c r="C826" t="s">
        <v>2548</v>
      </c>
      <c r="L826">
        <v>1805.5440228</v>
      </c>
    </row>
    <row r="827" spans="1:12" x14ac:dyDescent="0.25">
      <c r="D827" t="s">
        <v>104</v>
      </c>
      <c r="E827" t="s">
        <v>10978</v>
      </c>
      <c r="F827" t="s">
        <v>84</v>
      </c>
      <c r="G827" t="s">
        <v>50</v>
      </c>
      <c r="H827" t="s">
        <v>2164</v>
      </c>
      <c r="I827" t="s">
        <v>2141</v>
      </c>
      <c r="J827" t="s">
        <v>105</v>
      </c>
      <c r="K827" t="s">
        <v>2135</v>
      </c>
      <c r="L827">
        <v>1805.5440228</v>
      </c>
    </row>
    <row r="828" spans="1:12" x14ac:dyDescent="0.25">
      <c r="C828" t="s">
        <v>2549</v>
      </c>
      <c r="L828">
        <v>1735.3688423999999</v>
      </c>
    </row>
    <row r="829" spans="1:12" x14ac:dyDescent="0.25">
      <c r="D829" t="s">
        <v>242</v>
      </c>
      <c r="E829" t="s">
        <v>10978</v>
      </c>
      <c r="F829" t="s">
        <v>84</v>
      </c>
      <c r="G829" t="s">
        <v>50</v>
      </c>
      <c r="H829" t="s">
        <v>2146</v>
      </c>
      <c r="I829" t="s">
        <v>2141</v>
      </c>
      <c r="J829" t="s">
        <v>243</v>
      </c>
      <c r="K829" t="s">
        <v>2135</v>
      </c>
      <c r="L829">
        <v>1735.3688423999999</v>
      </c>
    </row>
    <row r="830" spans="1:12" x14ac:dyDescent="0.25">
      <c r="C830" t="s">
        <v>2550</v>
      </c>
      <c r="L830">
        <v>1735.3688423999999</v>
      </c>
    </row>
    <row r="831" spans="1:12" x14ac:dyDescent="0.25">
      <c r="D831" t="s">
        <v>286</v>
      </c>
      <c r="E831" t="s">
        <v>10978</v>
      </c>
      <c r="F831" t="s">
        <v>84</v>
      </c>
      <c r="G831" t="s">
        <v>50</v>
      </c>
      <c r="H831" t="s">
        <v>2146</v>
      </c>
      <c r="I831" t="s">
        <v>2141</v>
      </c>
      <c r="J831" t="s">
        <v>287</v>
      </c>
      <c r="K831" t="s">
        <v>2135</v>
      </c>
      <c r="L831">
        <v>1735.3688423999999</v>
      </c>
    </row>
    <row r="832" spans="1:12" x14ac:dyDescent="0.25">
      <c r="C832" t="s">
        <v>2551</v>
      </c>
      <c r="L832" s="3">
        <v>5115.9818808</v>
      </c>
    </row>
    <row r="833" spans="3:12" x14ac:dyDescent="0.25">
      <c r="D833" t="s">
        <v>921</v>
      </c>
      <c r="E833" t="s">
        <v>10978</v>
      </c>
      <c r="F833" t="s">
        <v>84</v>
      </c>
      <c r="G833" t="s">
        <v>106</v>
      </c>
      <c r="H833" t="s">
        <v>110</v>
      </c>
      <c r="I833" t="s">
        <v>2297</v>
      </c>
      <c r="J833" t="s">
        <v>514</v>
      </c>
      <c r="K833" t="s">
        <v>2149</v>
      </c>
      <c r="L833" s="3">
        <v>5115.9818808</v>
      </c>
    </row>
    <row r="834" spans="3:12" x14ac:dyDescent="0.25">
      <c r="C834" t="s">
        <v>2552</v>
      </c>
      <c r="L834" s="3">
        <v>2050.9224545999996</v>
      </c>
    </row>
    <row r="835" spans="3:12" x14ac:dyDescent="0.25">
      <c r="D835" t="s">
        <v>1090</v>
      </c>
      <c r="E835" t="s">
        <v>10978</v>
      </c>
      <c r="F835" t="s">
        <v>84</v>
      </c>
      <c r="G835" t="s">
        <v>50</v>
      </c>
      <c r="H835" t="s">
        <v>63</v>
      </c>
      <c r="I835" t="s">
        <v>2137</v>
      </c>
      <c r="J835" t="s">
        <v>1091</v>
      </c>
      <c r="K835" t="s">
        <v>18</v>
      </c>
      <c r="L835" s="3">
        <v>2050.9224545999996</v>
      </c>
    </row>
    <row r="836" spans="3:12" x14ac:dyDescent="0.25">
      <c r="C836" t="s">
        <v>2554</v>
      </c>
      <c r="L836">
        <v>1334.9517664999998</v>
      </c>
    </row>
    <row r="837" spans="3:12" x14ac:dyDescent="0.25">
      <c r="D837" t="s">
        <v>1358</v>
      </c>
      <c r="E837" t="s">
        <v>10978</v>
      </c>
      <c r="F837" t="s">
        <v>84</v>
      </c>
      <c r="G837" t="s">
        <v>29</v>
      </c>
      <c r="H837" t="s">
        <v>17</v>
      </c>
      <c r="I837" t="s">
        <v>2156</v>
      </c>
      <c r="J837" t="s">
        <v>1359</v>
      </c>
      <c r="K837" t="s">
        <v>18</v>
      </c>
      <c r="L837">
        <v>1334.9517664999998</v>
      </c>
    </row>
    <row r="838" spans="3:12" x14ac:dyDescent="0.25">
      <c r="C838" t="s">
        <v>2494</v>
      </c>
      <c r="L838">
        <v>1601.9421197999998</v>
      </c>
    </row>
    <row r="839" spans="3:12" x14ac:dyDescent="0.25">
      <c r="D839" t="s">
        <v>1661</v>
      </c>
      <c r="E839" t="s">
        <v>2389</v>
      </c>
      <c r="F839" t="s">
        <v>84</v>
      </c>
      <c r="G839" t="s">
        <v>50</v>
      </c>
      <c r="H839" t="s">
        <v>17</v>
      </c>
      <c r="I839" t="s">
        <v>2141</v>
      </c>
      <c r="J839" t="s">
        <v>731</v>
      </c>
      <c r="K839" t="s">
        <v>18</v>
      </c>
      <c r="L839">
        <v>1601.9421197999998</v>
      </c>
    </row>
    <row r="840" spans="3:12" x14ac:dyDescent="0.25">
      <c r="C840" t="s">
        <v>3236</v>
      </c>
      <c r="L840">
        <v>1481.1500589999998</v>
      </c>
    </row>
    <row r="841" spans="3:12" x14ac:dyDescent="0.25">
      <c r="D841" t="s">
        <v>3012</v>
      </c>
      <c r="E841" t="s">
        <v>10978</v>
      </c>
      <c r="F841" t="s">
        <v>84</v>
      </c>
      <c r="G841" t="s">
        <v>29</v>
      </c>
      <c r="H841" t="s">
        <v>63</v>
      </c>
      <c r="I841" t="s">
        <v>2156</v>
      </c>
      <c r="J841" t="s">
        <v>3013</v>
      </c>
      <c r="K841" t="s">
        <v>2135</v>
      </c>
      <c r="L841">
        <v>1481.1500589999998</v>
      </c>
    </row>
    <row r="842" spans="3:12" x14ac:dyDescent="0.25">
      <c r="C842" t="s">
        <v>3237</v>
      </c>
      <c r="L842">
        <v>1481.1500589999998</v>
      </c>
    </row>
    <row r="843" spans="3:12" x14ac:dyDescent="0.25">
      <c r="D843" t="s">
        <v>3015</v>
      </c>
      <c r="E843" t="s">
        <v>10978</v>
      </c>
      <c r="F843" t="s">
        <v>84</v>
      </c>
      <c r="G843" t="s">
        <v>29</v>
      </c>
      <c r="H843" t="s">
        <v>63</v>
      </c>
      <c r="I843" t="s">
        <v>2156</v>
      </c>
      <c r="J843" t="s">
        <v>3016</v>
      </c>
      <c r="K843" t="s">
        <v>2135</v>
      </c>
      <c r="L843">
        <v>1481.1500589999998</v>
      </c>
    </row>
    <row r="844" spans="3:12" x14ac:dyDescent="0.25">
      <c r="C844" t="s">
        <v>3238</v>
      </c>
      <c r="L844">
        <v>1481.1500589999998</v>
      </c>
    </row>
    <row r="845" spans="3:12" x14ac:dyDescent="0.25">
      <c r="D845" t="s">
        <v>3017</v>
      </c>
      <c r="E845" t="s">
        <v>10978</v>
      </c>
      <c r="F845" t="s">
        <v>84</v>
      </c>
      <c r="G845" t="s">
        <v>29</v>
      </c>
      <c r="H845" t="s">
        <v>63</v>
      </c>
      <c r="I845" t="s">
        <v>2156</v>
      </c>
      <c r="J845" t="s">
        <v>3018</v>
      </c>
      <c r="K845" t="s">
        <v>2135</v>
      </c>
      <c r="L845">
        <v>1481.1500589999998</v>
      </c>
    </row>
    <row r="846" spans="3:12" x14ac:dyDescent="0.25">
      <c r="C846" t="s">
        <v>3239</v>
      </c>
      <c r="L846">
        <v>1481.1500589999998</v>
      </c>
    </row>
    <row r="847" spans="3:12" x14ac:dyDescent="0.25">
      <c r="D847" t="s">
        <v>3019</v>
      </c>
      <c r="E847" t="s">
        <v>10978</v>
      </c>
      <c r="F847" t="s">
        <v>84</v>
      </c>
      <c r="G847" t="s">
        <v>29</v>
      </c>
      <c r="H847" t="s">
        <v>63</v>
      </c>
      <c r="I847" t="s">
        <v>2156</v>
      </c>
      <c r="J847" t="s">
        <v>3020</v>
      </c>
      <c r="K847" t="s">
        <v>2135</v>
      </c>
      <c r="L847">
        <v>1481.1500589999998</v>
      </c>
    </row>
    <row r="848" spans="3:12" x14ac:dyDescent="0.25">
      <c r="C848" t="s">
        <v>3240</v>
      </c>
      <c r="L848">
        <v>1504.620019</v>
      </c>
    </row>
    <row r="849" spans="3:12" x14ac:dyDescent="0.25">
      <c r="D849" t="s">
        <v>3021</v>
      </c>
      <c r="E849" t="s">
        <v>10978</v>
      </c>
      <c r="F849" t="s">
        <v>84</v>
      </c>
      <c r="G849" t="s">
        <v>29</v>
      </c>
      <c r="H849" t="s">
        <v>2164</v>
      </c>
      <c r="I849" t="s">
        <v>3223</v>
      </c>
      <c r="J849" t="s">
        <v>3022</v>
      </c>
      <c r="K849" t="s">
        <v>2135</v>
      </c>
      <c r="L849">
        <v>1504.620019</v>
      </c>
    </row>
    <row r="850" spans="3:12" x14ac:dyDescent="0.25">
      <c r="C850" t="s">
        <v>3243</v>
      </c>
      <c r="L850" s="3">
        <v>2342.7714071999999</v>
      </c>
    </row>
    <row r="851" spans="3:12" x14ac:dyDescent="0.25">
      <c r="D851" t="s">
        <v>3029</v>
      </c>
      <c r="E851" t="s">
        <v>10978</v>
      </c>
      <c r="F851" t="s">
        <v>84</v>
      </c>
      <c r="G851" t="s">
        <v>50</v>
      </c>
      <c r="H851" t="s">
        <v>2146</v>
      </c>
      <c r="I851" t="s">
        <v>2167</v>
      </c>
      <c r="J851" t="s">
        <v>3030</v>
      </c>
      <c r="K851" t="s">
        <v>2135</v>
      </c>
      <c r="L851" s="3">
        <v>2342.7714071999999</v>
      </c>
    </row>
    <row r="852" spans="3:12" x14ac:dyDescent="0.25">
      <c r="C852" t="s">
        <v>3241</v>
      </c>
      <c r="L852">
        <v>1481.1500589999998</v>
      </c>
    </row>
    <row r="853" spans="3:12" x14ac:dyDescent="0.25">
      <c r="D853" t="s">
        <v>3055</v>
      </c>
      <c r="E853" t="s">
        <v>10978</v>
      </c>
      <c r="F853" t="s">
        <v>84</v>
      </c>
      <c r="G853" t="s">
        <v>29</v>
      </c>
      <c r="H853" t="s">
        <v>2133</v>
      </c>
      <c r="I853" t="s">
        <v>2156</v>
      </c>
      <c r="J853" t="s">
        <v>3056</v>
      </c>
      <c r="K853" t="s">
        <v>2135</v>
      </c>
      <c r="L853">
        <v>1481.1500589999998</v>
      </c>
    </row>
    <row r="854" spans="3:12" x14ac:dyDescent="0.25">
      <c r="C854" t="s">
        <v>3526</v>
      </c>
      <c r="L854">
        <v>1036.7854830000001</v>
      </c>
    </row>
    <row r="855" spans="3:12" x14ac:dyDescent="0.25">
      <c r="D855" t="s">
        <v>3377</v>
      </c>
      <c r="E855" t="s">
        <v>10978</v>
      </c>
      <c r="F855" t="s">
        <v>84</v>
      </c>
      <c r="G855" t="s">
        <v>29</v>
      </c>
      <c r="H855" t="s">
        <v>2133</v>
      </c>
      <c r="I855" t="s">
        <v>2144</v>
      </c>
      <c r="J855" t="s">
        <v>3527</v>
      </c>
      <c r="K855" t="s">
        <v>2135</v>
      </c>
      <c r="L855">
        <v>1036.7854830000001</v>
      </c>
    </row>
    <row r="856" spans="3:12" x14ac:dyDescent="0.25">
      <c r="C856" t="s">
        <v>4024</v>
      </c>
      <c r="L856" s="3">
        <v>1999.5428005000001</v>
      </c>
    </row>
    <row r="857" spans="3:12" x14ac:dyDescent="0.25">
      <c r="D857" t="s">
        <v>3737</v>
      </c>
      <c r="E857" t="s">
        <v>10978</v>
      </c>
      <c r="F857" t="s">
        <v>84</v>
      </c>
      <c r="G857" t="s">
        <v>29</v>
      </c>
      <c r="H857" t="s">
        <v>63</v>
      </c>
      <c r="I857" t="s">
        <v>2167</v>
      </c>
      <c r="J857" t="s">
        <v>4025</v>
      </c>
      <c r="K857" t="s">
        <v>2135</v>
      </c>
      <c r="L857" s="3">
        <v>1999.5428005000001</v>
      </c>
    </row>
    <row r="858" spans="3:12" x14ac:dyDescent="0.25">
      <c r="C858" t="s">
        <v>4026</v>
      </c>
      <c r="L858" s="3">
        <v>2399.4513606</v>
      </c>
    </row>
    <row r="859" spans="3:12" x14ac:dyDescent="0.25">
      <c r="D859" t="s">
        <v>3752</v>
      </c>
      <c r="E859" t="s">
        <v>10978</v>
      </c>
      <c r="F859" t="s">
        <v>84</v>
      </c>
      <c r="G859" t="s">
        <v>50</v>
      </c>
      <c r="H859" t="s">
        <v>63</v>
      </c>
      <c r="I859" t="s">
        <v>2167</v>
      </c>
      <c r="J859" t="s">
        <v>4027</v>
      </c>
      <c r="K859" t="s">
        <v>2135</v>
      </c>
      <c r="L859" s="3">
        <v>2399.4513606</v>
      </c>
    </row>
    <row r="860" spans="3:12" x14ac:dyDescent="0.25">
      <c r="C860" t="s">
        <v>4028</v>
      </c>
      <c r="L860">
        <v>1735.3688423999999</v>
      </c>
    </row>
    <row r="861" spans="3:12" x14ac:dyDescent="0.25">
      <c r="D861" t="s">
        <v>3801</v>
      </c>
      <c r="E861" t="s">
        <v>10978</v>
      </c>
      <c r="F861" t="s">
        <v>84</v>
      </c>
      <c r="G861" t="s">
        <v>50</v>
      </c>
      <c r="H861" t="s">
        <v>2146</v>
      </c>
      <c r="I861" t="s">
        <v>2141</v>
      </c>
      <c r="J861" t="s">
        <v>4029</v>
      </c>
      <c r="K861" t="s">
        <v>2135</v>
      </c>
      <c r="L861">
        <v>1735.3688423999999</v>
      </c>
    </row>
    <row r="862" spans="3:12" x14ac:dyDescent="0.25">
      <c r="C862" t="s">
        <v>4030</v>
      </c>
      <c r="L862">
        <v>1735.3688423999999</v>
      </c>
    </row>
    <row r="863" spans="3:12" x14ac:dyDescent="0.25">
      <c r="D863" t="s">
        <v>3803</v>
      </c>
      <c r="E863" t="s">
        <v>10978</v>
      </c>
      <c r="F863" t="s">
        <v>84</v>
      </c>
      <c r="G863" t="s">
        <v>50</v>
      </c>
      <c r="H863" t="s">
        <v>2146</v>
      </c>
      <c r="I863" t="s">
        <v>2141</v>
      </c>
      <c r="J863" t="s">
        <v>4031</v>
      </c>
      <c r="K863" t="s">
        <v>2135</v>
      </c>
      <c r="L863">
        <v>1735.3688423999999</v>
      </c>
    </row>
    <row r="864" spans="3:12" x14ac:dyDescent="0.25">
      <c r="C864" t="s">
        <v>4436</v>
      </c>
      <c r="L864" s="3">
        <v>2584.1599458000001</v>
      </c>
    </row>
    <row r="865" spans="3:12" x14ac:dyDescent="0.25">
      <c r="D865" t="s">
        <v>4437</v>
      </c>
      <c r="E865" t="s">
        <v>10978</v>
      </c>
      <c r="F865" t="s">
        <v>84</v>
      </c>
      <c r="G865" t="s">
        <v>50</v>
      </c>
      <c r="H865" t="s">
        <v>2133</v>
      </c>
      <c r="I865" t="s">
        <v>2167</v>
      </c>
      <c r="J865" t="s">
        <v>4438</v>
      </c>
      <c r="K865" t="s">
        <v>2135</v>
      </c>
      <c r="L865" s="3">
        <v>2584.1599458000001</v>
      </c>
    </row>
    <row r="866" spans="3:12" x14ac:dyDescent="0.25">
      <c r="C866" t="s">
        <v>4943</v>
      </c>
      <c r="L866">
        <v>1914.2099376000001</v>
      </c>
    </row>
    <row r="867" spans="3:12" x14ac:dyDescent="0.25">
      <c r="D867" t="s">
        <v>4609</v>
      </c>
      <c r="E867" t="s">
        <v>10978</v>
      </c>
      <c r="F867" t="s">
        <v>84</v>
      </c>
      <c r="G867" t="s">
        <v>50</v>
      </c>
      <c r="H867" t="s">
        <v>2133</v>
      </c>
      <c r="I867" t="s">
        <v>2141</v>
      </c>
      <c r="J867" t="s">
        <v>4944</v>
      </c>
      <c r="K867" t="s">
        <v>2135</v>
      </c>
      <c r="L867">
        <v>1914.2099376000001</v>
      </c>
    </row>
    <row r="868" spans="3:12" x14ac:dyDescent="0.25">
      <c r="C868" t="s">
        <v>5256</v>
      </c>
      <c r="L868" s="3">
        <v>2153.4666214999997</v>
      </c>
    </row>
    <row r="869" spans="3:12" x14ac:dyDescent="0.25">
      <c r="D869" t="s">
        <v>5257</v>
      </c>
      <c r="E869" t="s">
        <v>10978</v>
      </c>
      <c r="F869" t="s">
        <v>84</v>
      </c>
      <c r="G869" t="s">
        <v>29</v>
      </c>
      <c r="H869" t="s">
        <v>63</v>
      </c>
      <c r="I869" t="s">
        <v>2167</v>
      </c>
      <c r="J869" t="s">
        <v>5258</v>
      </c>
      <c r="K869" t="s">
        <v>2135</v>
      </c>
      <c r="L869" s="3">
        <v>2153.4666214999997</v>
      </c>
    </row>
    <row r="870" spans="3:12" x14ac:dyDescent="0.25">
      <c r="C870" t="s">
        <v>6456</v>
      </c>
      <c r="L870">
        <v>1674.9336954</v>
      </c>
    </row>
    <row r="871" spans="3:12" x14ac:dyDescent="0.25">
      <c r="D871" t="s">
        <v>6457</v>
      </c>
      <c r="E871" t="s">
        <v>10978</v>
      </c>
      <c r="F871" t="s">
        <v>84</v>
      </c>
      <c r="G871" t="s">
        <v>61</v>
      </c>
      <c r="H871" t="s">
        <v>2133</v>
      </c>
      <c r="I871" t="s">
        <v>2144</v>
      </c>
      <c r="J871" t="s">
        <v>6458</v>
      </c>
      <c r="K871" t="s">
        <v>2135</v>
      </c>
      <c r="L871">
        <v>1674.9336954</v>
      </c>
    </row>
    <row r="872" spans="3:12" x14ac:dyDescent="0.25">
      <c r="C872" t="s">
        <v>6459</v>
      </c>
      <c r="L872" s="3">
        <v>2392.8797718000001</v>
      </c>
    </row>
    <row r="873" spans="3:12" x14ac:dyDescent="0.25">
      <c r="D873" t="s">
        <v>6460</v>
      </c>
      <c r="E873" t="s">
        <v>10978</v>
      </c>
      <c r="F873" t="s">
        <v>84</v>
      </c>
      <c r="G873" t="s">
        <v>61</v>
      </c>
      <c r="H873" t="s">
        <v>2133</v>
      </c>
      <c r="I873" t="s">
        <v>2141</v>
      </c>
      <c r="J873" t="s">
        <v>6461</v>
      </c>
      <c r="K873" t="s">
        <v>2135</v>
      </c>
      <c r="L873" s="3">
        <v>2392.8797718000001</v>
      </c>
    </row>
    <row r="874" spans="3:12" x14ac:dyDescent="0.25">
      <c r="C874" t="s">
        <v>7376</v>
      </c>
      <c r="L874">
        <v>1168.1194674999999</v>
      </c>
    </row>
    <row r="875" spans="3:12" x14ac:dyDescent="0.25">
      <c r="D875" t="s">
        <v>7377</v>
      </c>
      <c r="E875" t="s">
        <v>10978</v>
      </c>
      <c r="F875" t="s">
        <v>84</v>
      </c>
      <c r="G875" t="s">
        <v>29</v>
      </c>
      <c r="H875" t="s">
        <v>2146</v>
      </c>
      <c r="I875" t="s">
        <v>2246</v>
      </c>
      <c r="J875" t="s">
        <v>7378</v>
      </c>
      <c r="K875" t="s">
        <v>2135</v>
      </c>
      <c r="L875">
        <v>1168.1194674999999</v>
      </c>
    </row>
    <row r="876" spans="3:12" x14ac:dyDescent="0.25">
      <c r="C876" t="s">
        <v>7379</v>
      </c>
      <c r="L876">
        <v>1668.714156</v>
      </c>
    </row>
    <row r="877" spans="3:12" x14ac:dyDescent="0.25">
      <c r="D877" t="s">
        <v>7380</v>
      </c>
      <c r="E877" t="s">
        <v>10978</v>
      </c>
      <c r="F877" t="s">
        <v>84</v>
      </c>
      <c r="G877" t="s">
        <v>29</v>
      </c>
      <c r="H877" t="s">
        <v>2146</v>
      </c>
      <c r="I877" t="s">
        <v>2141</v>
      </c>
      <c r="J877" t="s">
        <v>7381</v>
      </c>
      <c r="K877" t="s">
        <v>2135</v>
      </c>
      <c r="L877">
        <v>1668.714156</v>
      </c>
    </row>
    <row r="878" spans="3:12" x14ac:dyDescent="0.25">
      <c r="C878" t="s">
        <v>7382</v>
      </c>
      <c r="L878" s="3">
        <v>2307.3904425000001</v>
      </c>
    </row>
    <row r="879" spans="3:12" x14ac:dyDescent="0.25">
      <c r="D879" t="s">
        <v>7383</v>
      </c>
      <c r="E879" t="s">
        <v>10978</v>
      </c>
      <c r="F879" t="s">
        <v>84</v>
      </c>
      <c r="G879" t="s">
        <v>29</v>
      </c>
      <c r="H879" t="s">
        <v>2133</v>
      </c>
      <c r="I879" t="s">
        <v>2134</v>
      </c>
      <c r="J879" t="s">
        <v>7384</v>
      </c>
      <c r="K879" t="s">
        <v>2135</v>
      </c>
      <c r="L879" s="3">
        <v>2307.3904425000001</v>
      </c>
    </row>
    <row r="880" spans="3:12" x14ac:dyDescent="0.25">
      <c r="C880" t="s">
        <v>10033</v>
      </c>
      <c r="L880">
        <v>957.10496880000005</v>
      </c>
    </row>
    <row r="881" spans="1:12" x14ac:dyDescent="0.25">
      <c r="D881" t="s">
        <v>10034</v>
      </c>
      <c r="E881" t="s">
        <v>10978</v>
      </c>
      <c r="F881" t="s">
        <v>84</v>
      </c>
      <c r="G881" t="s">
        <v>21</v>
      </c>
      <c r="H881" t="s">
        <v>2133</v>
      </c>
      <c r="I881" t="s">
        <v>2144</v>
      </c>
      <c r="J881" t="s">
        <v>10035</v>
      </c>
      <c r="K881" t="s">
        <v>2135</v>
      </c>
      <c r="L881">
        <v>957.10496880000005</v>
      </c>
    </row>
    <row r="882" spans="1:12" x14ac:dyDescent="0.25">
      <c r="C882" t="s">
        <v>10036</v>
      </c>
      <c r="L882">
        <v>1367.2425197999999</v>
      </c>
    </row>
    <row r="883" spans="1:12" x14ac:dyDescent="0.25">
      <c r="D883" t="s">
        <v>10037</v>
      </c>
      <c r="E883" t="s">
        <v>10978</v>
      </c>
      <c r="F883" t="s">
        <v>84</v>
      </c>
      <c r="G883" t="s">
        <v>21</v>
      </c>
      <c r="H883" t="s">
        <v>2133</v>
      </c>
      <c r="I883" t="s">
        <v>2141</v>
      </c>
      <c r="J883" t="s">
        <v>10038</v>
      </c>
      <c r="K883" t="s">
        <v>2135</v>
      </c>
      <c r="L883">
        <v>1367.2425197999999</v>
      </c>
    </row>
    <row r="884" spans="1:12" x14ac:dyDescent="0.25">
      <c r="C884" t="s">
        <v>10985</v>
      </c>
      <c r="L884">
        <v>1823.029143</v>
      </c>
    </row>
    <row r="885" spans="1:12" x14ac:dyDescent="0.25">
      <c r="D885" t="s">
        <v>10986</v>
      </c>
      <c r="E885" t="s">
        <v>2389</v>
      </c>
      <c r="F885" t="s">
        <v>84</v>
      </c>
      <c r="G885" t="s">
        <v>29</v>
      </c>
      <c r="H885" t="s">
        <v>2133</v>
      </c>
      <c r="I885" t="s">
        <v>2141</v>
      </c>
      <c r="J885" t="s">
        <v>10987</v>
      </c>
      <c r="K885" t="s">
        <v>2135</v>
      </c>
      <c r="L885">
        <v>1823.029143</v>
      </c>
    </row>
    <row r="886" spans="1:12" x14ac:dyDescent="0.25">
      <c r="C886" t="s">
        <v>11309</v>
      </c>
      <c r="L886" s="3">
        <v>3516.8952727999999</v>
      </c>
    </row>
    <row r="887" spans="1:12" x14ac:dyDescent="0.25">
      <c r="D887" t="s">
        <v>11310</v>
      </c>
      <c r="E887" t="s">
        <v>2389</v>
      </c>
      <c r="F887" t="s">
        <v>84</v>
      </c>
      <c r="G887" t="s">
        <v>61</v>
      </c>
      <c r="H887" t="s">
        <v>188</v>
      </c>
      <c r="I887" t="s">
        <v>2141</v>
      </c>
      <c r="J887" t="s">
        <v>11311</v>
      </c>
      <c r="K887" t="s">
        <v>2135</v>
      </c>
      <c r="L887" s="3">
        <v>3516.8952727999999</v>
      </c>
    </row>
    <row r="888" spans="1:12" x14ac:dyDescent="0.25">
      <c r="C888" t="s">
        <v>13465</v>
      </c>
      <c r="L888" s="3">
        <v>3337.428312</v>
      </c>
    </row>
    <row r="889" spans="1:12" x14ac:dyDescent="0.25">
      <c r="D889" t="s">
        <v>13466</v>
      </c>
      <c r="E889" t="s">
        <v>2389</v>
      </c>
      <c r="F889" t="s">
        <v>84</v>
      </c>
      <c r="G889" t="s">
        <v>50</v>
      </c>
      <c r="H889" t="s">
        <v>2146</v>
      </c>
      <c r="I889" t="s">
        <v>2137</v>
      </c>
      <c r="J889" t="s">
        <v>13467</v>
      </c>
      <c r="K889" t="s">
        <v>2135</v>
      </c>
      <c r="L889" s="3">
        <v>3337.428312</v>
      </c>
    </row>
    <row r="890" spans="1:12" x14ac:dyDescent="0.25">
      <c r="C890" t="s">
        <v>13468</v>
      </c>
      <c r="L890">
        <v>1868.9129148</v>
      </c>
    </row>
    <row r="891" spans="1:12" x14ac:dyDescent="0.25">
      <c r="D891" t="s">
        <v>13469</v>
      </c>
      <c r="E891" t="s">
        <v>2389</v>
      </c>
      <c r="F891" t="s">
        <v>84</v>
      </c>
      <c r="G891" t="s">
        <v>50</v>
      </c>
      <c r="H891" t="s">
        <v>2146</v>
      </c>
      <c r="I891" t="s">
        <v>2144</v>
      </c>
      <c r="J891" t="s">
        <v>13470</v>
      </c>
      <c r="K891" t="s">
        <v>2135</v>
      </c>
      <c r="L891">
        <v>1868.9129148</v>
      </c>
    </row>
    <row r="892" spans="1:12" x14ac:dyDescent="0.25">
      <c r="A892" t="s">
        <v>93</v>
      </c>
      <c r="L892" s="3">
        <v>8821.2431408999983</v>
      </c>
    </row>
    <row r="893" spans="1:12" x14ac:dyDescent="0.25">
      <c r="C893" t="s">
        <v>2556</v>
      </c>
      <c r="L893" s="3">
        <v>2519.2655063999996</v>
      </c>
    </row>
    <row r="894" spans="1:12" x14ac:dyDescent="0.25">
      <c r="D894" t="s">
        <v>92</v>
      </c>
      <c r="E894" t="s">
        <v>10988</v>
      </c>
      <c r="F894" t="s">
        <v>93</v>
      </c>
      <c r="G894" t="s">
        <v>50</v>
      </c>
      <c r="H894" t="s">
        <v>48</v>
      </c>
      <c r="I894" t="s">
        <v>2137</v>
      </c>
      <c r="J894" t="s">
        <v>95</v>
      </c>
      <c r="K894" t="s">
        <v>2135</v>
      </c>
      <c r="L894" s="3">
        <v>2519.2655063999996</v>
      </c>
    </row>
    <row r="895" spans="1:12" x14ac:dyDescent="0.25">
      <c r="C895" t="s">
        <v>2557</v>
      </c>
      <c r="L895" s="3">
        <v>2519.2655063999996</v>
      </c>
    </row>
    <row r="896" spans="1:12" x14ac:dyDescent="0.25">
      <c r="D896" t="s">
        <v>96</v>
      </c>
      <c r="E896" t="s">
        <v>10988</v>
      </c>
      <c r="F896" t="s">
        <v>93</v>
      </c>
      <c r="G896" t="s">
        <v>50</v>
      </c>
      <c r="H896" t="s">
        <v>48</v>
      </c>
      <c r="I896" t="s">
        <v>2137</v>
      </c>
      <c r="J896" t="s">
        <v>97</v>
      </c>
      <c r="K896" t="s">
        <v>2135</v>
      </c>
      <c r="L896" s="3">
        <v>2519.2655063999996</v>
      </c>
    </row>
    <row r="897" spans="1:12" x14ac:dyDescent="0.25">
      <c r="C897" t="s">
        <v>2558</v>
      </c>
      <c r="L897">
        <v>1709.1020455</v>
      </c>
    </row>
    <row r="898" spans="1:12" x14ac:dyDescent="0.25">
      <c r="D898" t="s">
        <v>1069</v>
      </c>
      <c r="E898" t="s">
        <v>10988</v>
      </c>
      <c r="F898" t="s">
        <v>93</v>
      </c>
      <c r="G898" t="s">
        <v>29</v>
      </c>
      <c r="H898" t="s">
        <v>63</v>
      </c>
      <c r="I898" t="s">
        <v>2137</v>
      </c>
      <c r="J898" t="s">
        <v>1070</v>
      </c>
      <c r="K898" t="s">
        <v>18</v>
      </c>
      <c r="L898">
        <v>1709.1020455</v>
      </c>
    </row>
    <row r="899" spans="1:12" x14ac:dyDescent="0.25">
      <c r="C899" t="s">
        <v>3244</v>
      </c>
      <c r="L899" s="3">
        <v>2073.6100826000002</v>
      </c>
    </row>
    <row r="900" spans="1:12" x14ac:dyDescent="0.25">
      <c r="D900" t="s">
        <v>3070</v>
      </c>
      <c r="E900" t="s">
        <v>10988</v>
      </c>
      <c r="F900" t="s">
        <v>93</v>
      </c>
      <c r="G900" t="s">
        <v>61</v>
      </c>
      <c r="H900" t="s">
        <v>2133</v>
      </c>
      <c r="I900" t="s">
        <v>2141</v>
      </c>
      <c r="J900" t="s">
        <v>3071</v>
      </c>
      <c r="K900" t="s">
        <v>2135</v>
      </c>
      <c r="L900" s="3">
        <v>2073.6100826000002</v>
      </c>
    </row>
    <row r="901" spans="1:12" x14ac:dyDescent="0.25">
      <c r="A901" t="s">
        <v>538</v>
      </c>
      <c r="L901">
        <v>1709.1998369999999</v>
      </c>
    </row>
    <row r="902" spans="1:12" x14ac:dyDescent="0.25">
      <c r="C902" t="s">
        <v>6462</v>
      </c>
      <c r="L902">
        <v>1709.1998369999999</v>
      </c>
    </row>
    <row r="903" spans="1:12" x14ac:dyDescent="0.25">
      <c r="D903" t="s">
        <v>6463</v>
      </c>
      <c r="E903" t="s">
        <v>10988</v>
      </c>
      <c r="F903" t="s">
        <v>538</v>
      </c>
      <c r="G903" t="s">
        <v>29</v>
      </c>
      <c r="H903" t="s">
        <v>2133</v>
      </c>
      <c r="I903" t="s">
        <v>2141</v>
      </c>
      <c r="J903" t="s">
        <v>6464</v>
      </c>
      <c r="K903" t="s">
        <v>2135</v>
      </c>
      <c r="L903">
        <v>1709.1998369999999</v>
      </c>
    </row>
    <row r="904" spans="1:12" x14ac:dyDescent="0.25">
      <c r="A904" t="s">
        <v>528</v>
      </c>
      <c r="L904" s="3">
        <v>17174.241021499998</v>
      </c>
    </row>
    <row r="905" spans="1:12" x14ac:dyDescent="0.25">
      <c r="C905" t="s">
        <v>2559</v>
      </c>
      <c r="L905">
        <v>1367.320753</v>
      </c>
    </row>
    <row r="906" spans="1:12" x14ac:dyDescent="0.25">
      <c r="D906" t="s">
        <v>1296</v>
      </c>
      <c r="E906" t="s">
        <v>10988</v>
      </c>
      <c r="F906" t="s">
        <v>528</v>
      </c>
      <c r="G906" t="s">
        <v>29</v>
      </c>
      <c r="H906" t="s">
        <v>20</v>
      </c>
      <c r="I906" t="s">
        <v>2141</v>
      </c>
      <c r="J906" t="s">
        <v>1297</v>
      </c>
      <c r="K906" t="s">
        <v>18</v>
      </c>
      <c r="L906">
        <v>1367.320753</v>
      </c>
    </row>
    <row r="907" spans="1:12" x14ac:dyDescent="0.25">
      <c r="C907" t="s">
        <v>2560</v>
      </c>
      <c r="L907">
        <v>1367.320753</v>
      </c>
    </row>
    <row r="908" spans="1:12" x14ac:dyDescent="0.25">
      <c r="D908" t="s">
        <v>1335</v>
      </c>
      <c r="E908" t="s">
        <v>10988</v>
      </c>
      <c r="F908" t="s">
        <v>528</v>
      </c>
      <c r="G908" t="s">
        <v>29</v>
      </c>
      <c r="H908" t="s">
        <v>20</v>
      </c>
      <c r="I908" t="s">
        <v>2141</v>
      </c>
      <c r="J908" t="s">
        <v>1336</v>
      </c>
      <c r="K908" t="s">
        <v>18</v>
      </c>
      <c r="L908">
        <v>1367.320753</v>
      </c>
    </row>
    <row r="909" spans="1:12" x14ac:dyDescent="0.25">
      <c r="C909" t="s">
        <v>2561</v>
      </c>
      <c r="L909">
        <v>1367.320753</v>
      </c>
    </row>
    <row r="910" spans="1:12" x14ac:dyDescent="0.25">
      <c r="D910" t="s">
        <v>1346</v>
      </c>
      <c r="E910" t="s">
        <v>10988</v>
      </c>
      <c r="F910" t="s">
        <v>528</v>
      </c>
      <c r="G910" t="s">
        <v>29</v>
      </c>
      <c r="H910" t="s">
        <v>20</v>
      </c>
      <c r="I910" t="s">
        <v>2141</v>
      </c>
      <c r="J910" t="s">
        <v>1347</v>
      </c>
      <c r="K910" t="s">
        <v>18</v>
      </c>
      <c r="L910">
        <v>1367.320753</v>
      </c>
    </row>
    <row r="911" spans="1:12" x14ac:dyDescent="0.25">
      <c r="C911" t="s">
        <v>2472</v>
      </c>
      <c r="L911" s="3">
        <v>2214.9774750000001</v>
      </c>
    </row>
    <row r="912" spans="1:12" x14ac:dyDescent="0.25">
      <c r="D912" t="s">
        <v>1641</v>
      </c>
      <c r="E912" t="s">
        <v>10988</v>
      </c>
      <c r="F912" t="s">
        <v>528</v>
      </c>
      <c r="G912" t="s">
        <v>50</v>
      </c>
      <c r="H912" t="s">
        <v>20</v>
      </c>
      <c r="I912" t="s">
        <v>2134</v>
      </c>
      <c r="J912" t="s">
        <v>10989</v>
      </c>
      <c r="K912" t="s">
        <v>18</v>
      </c>
      <c r="L912" s="3">
        <v>2214.9774750000001</v>
      </c>
    </row>
    <row r="913" spans="1:12" x14ac:dyDescent="0.25">
      <c r="C913" t="s">
        <v>4032</v>
      </c>
      <c r="L913" s="3">
        <v>2015.3654652</v>
      </c>
    </row>
    <row r="914" spans="1:12" x14ac:dyDescent="0.25">
      <c r="D914" t="s">
        <v>3674</v>
      </c>
      <c r="E914" t="s">
        <v>10988</v>
      </c>
      <c r="F914" t="s">
        <v>528</v>
      </c>
      <c r="G914" t="s">
        <v>50</v>
      </c>
      <c r="H914" t="s">
        <v>48</v>
      </c>
      <c r="I914" t="s">
        <v>2141</v>
      </c>
      <c r="J914" t="s">
        <v>4033</v>
      </c>
      <c r="K914" t="s">
        <v>2135</v>
      </c>
      <c r="L914" s="3">
        <v>2015.3654652</v>
      </c>
    </row>
    <row r="915" spans="1:12" x14ac:dyDescent="0.25">
      <c r="C915" t="s">
        <v>5984</v>
      </c>
      <c r="L915" s="3">
        <v>2153.4666214999997</v>
      </c>
    </row>
    <row r="916" spans="1:12" x14ac:dyDescent="0.25">
      <c r="D916" t="s">
        <v>5985</v>
      </c>
      <c r="E916" t="s">
        <v>10988</v>
      </c>
      <c r="F916" t="s">
        <v>528</v>
      </c>
      <c r="G916" t="s">
        <v>29</v>
      </c>
      <c r="H916" t="s">
        <v>2133</v>
      </c>
      <c r="I916" t="s">
        <v>2134</v>
      </c>
      <c r="J916" t="s">
        <v>5986</v>
      </c>
      <c r="K916" t="s">
        <v>2135</v>
      </c>
      <c r="L916" s="3">
        <v>2153.4666214999997</v>
      </c>
    </row>
    <row r="917" spans="1:12" x14ac:dyDescent="0.25">
      <c r="C917" t="s">
        <v>9061</v>
      </c>
      <c r="L917" s="3">
        <v>2002.4569872</v>
      </c>
    </row>
    <row r="918" spans="1:12" x14ac:dyDescent="0.25">
      <c r="D918" t="s">
        <v>9062</v>
      </c>
      <c r="E918" t="s">
        <v>10988</v>
      </c>
      <c r="F918" t="s">
        <v>528</v>
      </c>
      <c r="G918" t="s">
        <v>50</v>
      </c>
      <c r="H918" t="s">
        <v>2146</v>
      </c>
      <c r="I918" t="s">
        <v>2141</v>
      </c>
      <c r="J918" t="s">
        <v>9063</v>
      </c>
      <c r="K918" t="s">
        <v>2135</v>
      </c>
      <c r="L918" s="3">
        <v>2002.4569872</v>
      </c>
    </row>
    <row r="919" spans="1:12" x14ac:dyDescent="0.25">
      <c r="C919" t="s">
        <v>10990</v>
      </c>
      <c r="L919" s="3">
        <v>2224.9522079999997</v>
      </c>
    </row>
    <row r="920" spans="1:12" x14ac:dyDescent="0.25">
      <c r="D920" t="s">
        <v>10991</v>
      </c>
      <c r="E920" t="s">
        <v>2389</v>
      </c>
      <c r="F920" t="s">
        <v>528</v>
      </c>
      <c r="G920" t="s">
        <v>29</v>
      </c>
      <c r="H920" t="s">
        <v>2146</v>
      </c>
      <c r="I920" t="s">
        <v>2137</v>
      </c>
      <c r="J920" t="s">
        <v>10992</v>
      </c>
      <c r="K920" t="s">
        <v>2135</v>
      </c>
      <c r="L920" s="3">
        <v>2224.9522079999997</v>
      </c>
    </row>
    <row r="921" spans="1:12" x14ac:dyDescent="0.25">
      <c r="C921" t="s">
        <v>13471</v>
      </c>
      <c r="L921" s="3">
        <v>2461.0600055999998</v>
      </c>
    </row>
    <row r="922" spans="1:12" x14ac:dyDescent="0.25">
      <c r="D922" t="s">
        <v>13472</v>
      </c>
      <c r="E922" t="s">
        <v>2389</v>
      </c>
      <c r="F922" t="s">
        <v>528</v>
      </c>
      <c r="G922" t="s">
        <v>36</v>
      </c>
      <c r="H922" t="s">
        <v>2133</v>
      </c>
      <c r="I922" t="s">
        <v>2134</v>
      </c>
      <c r="J922" t="s">
        <v>13473</v>
      </c>
      <c r="K922" t="s">
        <v>2135</v>
      </c>
      <c r="L922" s="3">
        <v>2461.0600055999998</v>
      </c>
    </row>
    <row r="923" spans="1:12" x14ac:dyDescent="0.25">
      <c r="A923" t="s">
        <v>156</v>
      </c>
      <c r="L923" s="3">
        <v>12992.539573399999</v>
      </c>
    </row>
    <row r="924" spans="1:12" x14ac:dyDescent="0.25">
      <c r="C924" t="s">
        <v>3245</v>
      </c>
      <c r="L924" s="3">
        <v>2720.7551129999997</v>
      </c>
    </row>
    <row r="925" spans="1:12" x14ac:dyDescent="0.25">
      <c r="D925" t="s">
        <v>3085</v>
      </c>
      <c r="E925" t="s">
        <v>10988</v>
      </c>
      <c r="F925" t="s">
        <v>156</v>
      </c>
      <c r="G925" t="s">
        <v>50</v>
      </c>
      <c r="H925" t="s">
        <v>48</v>
      </c>
      <c r="I925" t="s">
        <v>2134</v>
      </c>
      <c r="J925" t="s">
        <v>3086</v>
      </c>
      <c r="K925" t="s">
        <v>2135</v>
      </c>
      <c r="L925" s="3">
        <v>2720.7551129999997</v>
      </c>
    </row>
    <row r="926" spans="1:12" x14ac:dyDescent="0.25">
      <c r="C926" t="s">
        <v>4034</v>
      </c>
      <c r="L926">
        <v>1807.6758775000001</v>
      </c>
    </row>
    <row r="927" spans="1:12" x14ac:dyDescent="0.25">
      <c r="D927" t="s">
        <v>3709</v>
      </c>
      <c r="E927" t="s">
        <v>10988</v>
      </c>
      <c r="F927" t="s">
        <v>156</v>
      </c>
      <c r="G927" t="s">
        <v>29</v>
      </c>
      <c r="H927" t="s">
        <v>2146</v>
      </c>
      <c r="I927" t="s">
        <v>2137</v>
      </c>
      <c r="J927" t="s">
        <v>4035</v>
      </c>
      <c r="K927" t="s">
        <v>2135</v>
      </c>
      <c r="L927">
        <v>1807.6758775000001</v>
      </c>
    </row>
    <row r="928" spans="1:12" x14ac:dyDescent="0.25">
      <c r="C928" t="s">
        <v>4036</v>
      </c>
      <c r="L928">
        <v>1620.209572</v>
      </c>
    </row>
    <row r="929" spans="1:12" x14ac:dyDescent="0.25">
      <c r="D929" t="s">
        <v>4037</v>
      </c>
      <c r="E929" t="s">
        <v>10988</v>
      </c>
      <c r="F929" t="s">
        <v>156</v>
      </c>
      <c r="G929" t="s">
        <v>29</v>
      </c>
      <c r="H929" t="s">
        <v>2164</v>
      </c>
      <c r="I929" t="s">
        <v>2141</v>
      </c>
      <c r="J929" t="s">
        <v>4038</v>
      </c>
      <c r="K929" t="s">
        <v>2135</v>
      </c>
      <c r="L929">
        <v>1620.209572</v>
      </c>
    </row>
    <row r="930" spans="1:12" x14ac:dyDescent="0.25">
      <c r="C930" t="s">
        <v>7623</v>
      </c>
      <c r="L930" s="3">
        <v>2392.8797718000001</v>
      </c>
    </row>
    <row r="931" spans="1:12" x14ac:dyDescent="0.25">
      <c r="D931" t="s">
        <v>7624</v>
      </c>
      <c r="E931" t="s">
        <v>10988</v>
      </c>
      <c r="F931" t="s">
        <v>156</v>
      </c>
      <c r="G931" t="s">
        <v>61</v>
      </c>
      <c r="H931" t="s">
        <v>2133</v>
      </c>
      <c r="I931" t="s">
        <v>2141</v>
      </c>
      <c r="J931" t="s">
        <v>7625</v>
      </c>
      <c r="K931" t="s">
        <v>2135</v>
      </c>
      <c r="L931" s="3">
        <v>2392.8797718000001</v>
      </c>
    </row>
    <row r="932" spans="1:12" x14ac:dyDescent="0.25">
      <c r="C932" t="s">
        <v>10039</v>
      </c>
      <c r="L932" s="3">
        <v>4451.0192391</v>
      </c>
    </row>
    <row r="933" spans="1:12" x14ac:dyDescent="0.25">
      <c r="D933" t="s">
        <v>10040</v>
      </c>
      <c r="E933" t="s">
        <v>10988</v>
      </c>
      <c r="F933" t="s">
        <v>156</v>
      </c>
      <c r="G933" t="s">
        <v>61</v>
      </c>
      <c r="H933" t="s">
        <v>690</v>
      </c>
      <c r="I933" t="s">
        <v>2167</v>
      </c>
      <c r="J933" t="s">
        <v>10041</v>
      </c>
      <c r="K933" t="s">
        <v>2135</v>
      </c>
      <c r="L933" s="3">
        <v>4451.0192391</v>
      </c>
    </row>
    <row r="934" spans="1:12" x14ac:dyDescent="0.25">
      <c r="A934" t="s">
        <v>107</v>
      </c>
      <c r="L934" s="3">
        <v>23674.715842699999</v>
      </c>
    </row>
    <row r="935" spans="1:12" x14ac:dyDescent="0.25">
      <c r="C935" t="s">
        <v>2562</v>
      </c>
      <c r="L935" s="3">
        <v>2720.7551129999997</v>
      </c>
    </row>
    <row r="936" spans="1:12" x14ac:dyDescent="0.25">
      <c r="D936" t="s">
        <v>111</v>
      </c>
      <c r="E936" t="s">
        <v>10988</v>
      </c>
      <c r="F936" t="s">
        <v>107</v>
      </c>
      <c r="G936" t="s">
        <v>50</v>
      </c>
      <c r="H936" t="s">
        <v>48</v>
      </c>
      <c r="I936" t="s">
        <v>2134</v>
      </c>
      <c r="J936" t="s">
        <v>112</v>
      </c>
      <c r="K936" t="s">
        <v>2135</v>
      </c>
      <c r="L936" s="3">
        <v>2720.7551129999997</v>
      </c>
    </row>
    <row r="937" spans="1:12" x14ac:dyDescent="0.25">
      <c r="C937" t="s">
        <v>2563</v>
      </c>
      <c r="L937">
        <v>1531.3366568000001</v>
      </c>
    </row>
    <row r="938" spans="1:12" x14ac:dyDescent="0.25">
      <c r="D938" t="s">
        <v>802</v>
      </c>
      <c r="E938" t="s">
        <v>10988</v>
      </c>
      <c r="F938" t="s">
        <v>107</v>
      </c>
      <c r="G938" t="s">
        <v>122</v>
      </c>
      <c r="H938" t="s">
        <v>20</v>
      </c>
      <c r="I938" t="s">
        <v>2144</v>
      </c>
      <c r="J938" t="s">
        <v>803</v>
      </c>
      <c r="K938" t="s">
        <v>18</v>
      </c>
      <c r="L938">
        <v>1531.3366568000001</v>
      </c>
    </row>
    <row r="939" spans="1:12" x14ac:dyDescent="0.25">
      <c r="C939" t="s">
        <v>2564</v>
      </c>
      <c r="L939" s="3">
        <v>2734.5632728</v>
      </c>
    </row>
    <row r="940" spans="1:12" x14ac:dyDescent="0.25">
      <c r="D940" t="s">
        <v>697</v>
      </c>
      <c r="E940" t="s">
        <v>10988</v>
      </c>
      <c r="F940" t="s">
        <v>107</v>
      </c>
      <c r="G940" t="s">
        <v>122</v>
      </c>
      <c r="H940" t="s">
        <v>63</v>
      </c>
      <c r="I940" t="s">
        <v>2137</v>
      </c>
      <c r="J940" t="s">
        <v>698</v>
      </c>
      <c r="K940" t="s">
        <v>18</v>
      </c>
      <c r="L940" s="3">
        <v>2734.5632728</v>
      </c>
    </row>
    <row r="941" spans="1:12" x14ac:dyDescent="0.25">
      <c r="C941" t="s">
        <v>2565</v>
      </c>
      <c r="L941" s="3">
        <v>3100.6164156</v>
      </c>
    </row>
    <row r="942" spans="1:12" x14ac:dyDescent="0.25">
      <c r="D942" t="s">
        <v>760</v>
      </c>
      <c r="E942" t="s">
        <v>10988</v>
      </c>
      <c r="F942" t="s">
        <v>107</v>
      </c>
      <c r="G942" t="s">
        <v>50</v>
      </c>
      <c r="H942" t="s">
        <v>110</v>
      </c>
      <c r="I942" t="s">
        <v>2162</v>
      </c>
      <c r="J942" t="s">
        <v>109</v>
      </c>
      <c r="K942" t="s">
        <v>2149</v>
      </c>
      <c r="L942" s="3">
        <v>3100.6164156</v>
      </c>
    </row>
    <row r="943" spans="1:12" x14ac:dyDescent="0.25">
      <c r="C943" t="s">
        <v>2566</v>
      </c>
      <c r="L943" s="3">
        <v>3617.3858181999999</v>
      </c>
    </row>
    <row r="944" spans="1:12" x14ac:dyDescent="0.25">
      <c r="D944" t="s">
        <v>1154</v>
      </c>
      <c r="E944" t="s">
        <v>10988</v>
      </c>
      <c r="F944" t="s">
        <v>107</v>
      </c>
      <c r="G944" t="s">
        <v>61</v>
      </c>
      <c r="H944" t="s">
        <v>110</v>
      </c>
      <c r="I944" t="s">
        <v>2163</v>
      </c>
      <c r="J944" t="s">
        <v>1155</v>
      </c>
      <c r="K944" t="s">
        <v>2149</v>
      </c>
      <c r="L944" s="3">
        <v>3617.3858181999999</v>
      </c>
    </row>
    <row r="945" spans="1:12" x14ac:dyDescent="0.25">
      <c r="C945" t="s">
        <v>4039</v>
      </c>
      <c r="L945" s="3">
        <v>2519.2655063999996</v>
      </c>
    </row>
    <row r="946" spans="1:12" x14ac:dyDescent="0.25">
      <c r="D946" t="s">
        <v>3764</v>
      </c>
      <c r="E946" t="s">
        <v>10988</v>
      </c>
      <c r="F946" t="s">
        <v>107</v>
      </c>
      <c r="G946" t="s">
        <v>50</v>
      </c>
      <c r="H946" t="s">
        <v>48</v>
      </c>
      <c r="I946" t="s">
        <v>2137</v>
      </c>
      <c r="J946" t="s">
        <v>4040</v>
      </c>
      <c r="K946" t="s">
        <v>2135</v>
      </c>
      <c r="L946" s="3">
        <v>2519.2655063999996</v>
      </c>
    </row>
    <row r="947" spans="1:12" x14ac:dyDescent="0.25">
      <c r="C947" t="s">
        <v>4439</v>
      </c>
      <c r="L947">
        <v>1276.1399584000001</v>
      </c>
    </row>
    <row r="948" spans="1:12" x14ac:dyDescent="0.25">
      <c r="D948" t="s">
        <v>4263</v>
      </c>
      <c r="E948" t="s">
        <v>10988</v>
      </c>
      <c r="F948" t="s">
        <v>107</v>
      </c>
      <c r="G948" t="s">
        <v>36</v>
      </c>
      <c r="H948" t="s">
        <v>2133</v>
      </c>
      <c r="I948" t="s">
        <v>2144</v>
      </c>
      <c r="J948" t="s">
        <v>4440</v>
      </c>
      <c r="K948" t="s">
        <v>2135</v>
      </c>
      <c r="L948">
        <v>1276.1399584000001</v>
      </c>
    </row>
    <row r="949" spans="1:12" x14ac:dyDescent="0.25">
      <c r="C949" t="s">
        <v>5987</v>
      </c>
      <c r="L949" s="3">
        <v>2153.4666214999997</v>
      </c>
    </row>
    <row r="950" spans="1:12" x14ac:dyDescent="0.25">
      <c r="D950" t="s">
        <v>5988</v>
      </c>
      <c r="E950" t="s">
        <v>10988</v>
      </c>
      <c r="F950" t="s">
        <v>107</v>
      </c>
      <c r="G950" t="s">
        <v>29</v>
      </c>
      <c r="H950" t="s">
        <v>63</v>
      </c>
      <c r="I950" t="s">
        <v>2167</v>
      </c>
      <c r="J950" t="s">
        <v>5989</v>
      </c>
      <c r="K950" t="s">
        <v>2135</v>
      </c>
      <c r="L950" s="3">
        <v>2153.4666214999997</v>
      </c>
    </row>
    <row r="951" spans="1:12" x14ac:dyDescent="0.25">
      <c r="C951" t="s">
        <v>6465</v>
      </c>
      <c r="L951" s="3">
        <v>2198.1573370000001</v>
      </c>
    </row>
    <row r="952" spans="1:12" x14ac:dyDescent="0.25">
      <c r="D952" t="s">
        <v>6466</v>
      </c>
      <c r="E952" t="s">
        <v>10988</v>
      </c>
      <c r="F952" t="s">
        <v>107</v>
      </c>
      <c r="G952" t="s">
        <v>29</v>
      </c>
      <c r="H952" t="s">
        <v>690</v>
      </c>
      <c r="I952" t="s">
        <v>2141</v>
      </c>
      <c r="J952" t="s">
        <v>6467</v>
      </c>
      <c r="K952" t="s">
        <v>2135</v>
      </c>
      <c r="L952" s="3">
        <v>2198.1573370000001</v>
      </c>
    </row>
    <row r="953" spans="1:12" x14ac:dyDescent="0.25">
      <c r="C953" t="s">
        <v>10993</v>
      </c>
      <c r="L953">
        <v>1823.029143</v>
      </c>
    </row>
    <row r="954" spans="1:12" x14ac:dyDescent="0.25">
      <c r="D954" t="s">
        <v>10994</v>
      </c>
      <c r="E954" t="s">
        <v>10988</v>
      </c>
      <c r="F954" t="s">
        <v>107</v>
      </c>
      <c r="G954" t="s">
        <v>29</v>
      </c>
      <c r="H954" t="s">
        <v>2133</v>
      </c>
      <c r="I954" t="s">
        <v>2141</v>
      </c>
      <c r="J954" t="s">
        <v>10995</v>
      </c>
      <c r="K954" t="s">
        <v>2135</v>
      </c>
      <c r="L954">
        <v>1823.029143</v>
      </c>
    </row>
    <row r="955" spans="1:12" x14ac:dyDescent="0.25">
      <c r="A955" t="s">
        <v>85</v>
      </c>
      <c r="L955" s="3">
        <v>38921.975356700001</v>
      </c>
    </row>
    <row r="956" spans="1:12" x14ac:dyDescent="0.25">
      <c r="C956" t="s">
        <v>2567</v>
      </c>
      <c r="L956" s="3">
        <v>2906.8718957999999</v>
      </c>
    </row>
    <row r="957" spans="1:12" x14ac:dyDescent="0.25">
      <c r="D957" t="s">
        <v>1066</v>
      </c>
      <c r="E957" t="s">
        <v>10996</v>
      </c>
      <c r="F957" t="s">
        <v>85</v>
      </c>
      <c r="G957" t="s">
        <v>50</v>
      </c>
      <c r="H957" t="s">
        <v>57</v>
      </c>
      <c r="I957" t="s">
        <v>2152</v>
      </c>
      <c r="J957" t="s">
        <v>1067</v>
      </c>
      <c r="K957" t="s">
        <v>2149</v>
      </c>
      <c r="L957" s="3">
        <v>2906.8718957999999</v>
      </c>
    </row>
    <row r="958" spans="1:12" x14ac:dyDescent="0.25">
      <c r="C958" t="s">
        <v>2568</v>
      </c>
      <c r="L958" s="3">
        <v>2325.5209866</v>
      </c>
    </row>
    <row r="959" spans="1:12" x14ac:dyDescent="0.25">
      <c r="D959" t="s">
        <v>1079</v>
      </c>
      <c r="E959" t="s">
        <v>10996</v>
      </c>
      <c r="F959" t="s">
        <v>85</v>
      </c>
      <c r="G959" t="s">
        <v>50</v>
      </c>
      <c r="H959" t="s">
        <v>48</v>
      </c>
      <c r="I959" t="s">
        <v>2137</v>
      </c>
      <c r="J959" t="s">
        <v>1080</v>
      </c>
      <c r="K959" t="s">
        <v>2149</v>
      </c>
      <c r="L959" s="3">
        <v>2325.5209866</v>
      </c>
    </row>
    <row r="960" spans="1:12" x14ac:dyDescent="0.25">
      <c r="C960" t="s">
        <v>2569</v>
      </c>
      <c r="L960" s="3">
        <v>2083.1936495999998</v>
      </c>
    </row>
    <row r="961" spans="3:12" x14ac:dyDescent="0.25">
      <c r="D961" t="s">
        <v>1247</v>
      </c>
      <c r="E961" t="s">
        <v>10996</v>
      </c>
      <c r="F961" t="s">
        <v>85</v>
      </c>
      <c r="G961" t="s">
        <v>50</v>
      </c>
      <c r="H961" t="s">
        <v>25</v>
      </c>
      <c r="I961" t="s">
        <v>2137</v>
      </c>
      <c r="J961" t="s">
        <v>1248</v>
      </c>
      <c r="K961" t="s">
        <v>2149</v>
      </c>
      <c r="L961" s="3">
        <v>2083.1936495999998</v>
      </c>
    </row>
    <row r="962" spans="3:12" x14ac:dyDescent="0.25">
      <c r="C962" t="s">
        <v>2570</v>
      </c>
      <c r="L962">
        <v>1481.1500589999998</v>
      </c>
    </row>
    <row r="963" spans="3:12" x14ac:dyDescent="0.25">
      <c r="D963" t="s">
        <v>2067</v>
      </c>
      <c r="E963" t="s">
        <v>10996</v>
      </c>
      <c r="F963" t="s">
        <v>85</v>
      </c>
      <c r="G963" t="s">
        <v>29</v>
      </c>
      <c r="H963" t="s">
        <v>2133</v>
      </c>
      <c r="I963" t="s">
        <v>2156</v>
      </c>
      <c r="J963" t="s">
        <v>2068</v>
      </c>
      <c r="K963" t="s">
        <v>2135</v>
      </c>
      <c r="L963">
        <v>1481.1500589999998</v>
      </c>
    </row>
    <row r="964" spans="3:12" x14ac:dyDescent="0.25">
      <c r="C964" t="s">
        <v>2571</v>
      </c>
      <c r="L964">
        <v>1481.1500589999998</v>
      </c>
    </row>
    <row r="965" spans="3:12" x14ac:dyDescent="0.25">
      <c r="D965" t="s">
        <v>2070</v>
      </c>
      <c r="E965" t="s">
        <v>10996</v>
      </c>
      <c r="F965" t="s">
        <v>85</v>
      </c>
      <c r="G965" t="s">
        <v>29</v>
      </c>
      <c r="H965" t="s">
        <v>2133</v>
      </c>
      <c r="I965" t="s">
        <v>2156</v>
      </c>
      <c r="J965" t="s">
        <v>2071</v>
      </c>
      <c r="K965" t="s">
        <v>2135</v>
      </c>
      <c r="L965">
        <v>1481.1500589999998</v>
      </c>
    </row>
    <row r="966" spans="3:12" x14ac:dyDescent="0.25">
      <c r="C966" t="s">
        <v>2572</v>
      </c>
      <c r="L966">
        <v>1851.4864694999999</v>
      </c>
    </row>
    <row r="967" spans="3:12" x14ac:dyDescent="0.25">
      <c r="D967" t="s">
        <v>2072</v>
      </c>
      <c r="E967" t="s">
        <v>10996</v>
      </c>
      <c r="F967" t="s">
        <v>85</v>
      </c>
      <c r="G967" t="s">
        <v>29</v>
      </c>
      <c r="H967" t="s">
        <v>63</v>
      </c>
      <c r="I967" t="s">
        <v>2137</v>
      </c>
      <c r="J967" t="s">
        <v>2073</v>
      </c>
      <c r="K967" t="s">
        <v>2135</v>
      </c>
      <c r="L967">
        <v>1851.4864694999999</v>
      </c>
    </row>
    <row r="968" spans="3:12" x14ac:dyDescent="0.25">
      <c r="C968" t="s">
        <v>2573</v>
      </c>
      <c r="L968" s="3">
        <v>1999.5428005000001</v>
      </c>
    </row>
    <row r="969" spans="3:12" x14ac:dyDescent="0.25">
      <c r="D969" t="s">
        <v>2074</v>
      </c>
      <c r="E969" t="s">
        <v>10996</v>
      </c>
      <c r="F969" t="s">
        <v>85</v>
      </c>
      <c r="G969" t="s">
        <v>29</v>
      </c>
      <c r="H969" t="s">
        <v>63</v>
      </c>
      <c r="I969" t="s">
        <v>2167</v>
      </c>
      <c r="J969" t="s">
        <v>2075</v>
      </c>
      <c r="K969" t="s">
        <v>2135</v>
      </c>
      <c r="L969" s="3">
        <v>1999.5428005000001</v>
      </c>
    </row>
    <row r="970" spans="3:12" x14ac:dyDescent="0.25">
      <c r="C970" t="s">
        <v>4041</v>
      </c>
      <c r="L970">
        <v>1914.2099376000001</v>
      </c>
    </row>
    <row r="971" spans="3:12" x14ac:dyDescent="0.25">
      <c r="D971" t="s">
        <v>4042</v>
      </c>
      <c r="E971" t="s">
        <v>10996</v>
      </c>
      <c r="F971" t="s">
        <v>85</v>
      </c>
      <c r="G971" t="s">
        <v>50</v>
      </c>
      <c r="H971" t="s">
        <v>2133</v>
      </c>
      <c r="I971" t="s">
        <v>2141</v>
      </c>
      <c r="J971" t="s">
        <v>4043</v>
      </c>
      <c r="K971" t="s">
        <v>2135</v>
      </c>
      <c r="L971">
        <v>1914.2099376000001</v>
      </c>
    </row>
    <row r="972" spans="3:12" x14ac:dyDescent="0.25">
      <c r="C972" t="s">
        <v>4044</v>
      </c>
      <c r="L972" s="3">
        <v>2392.7624220000002</v>
      </c>
    </row>
    <row r="973" spans="3:12" x14ac:dyDescent="0.25">
      <c r="D973" t="s">
        <v>4045</v>
      </c>
      <c r="E973" t="s">
        <v>10996</v>
      </c>
      <c r="F973" t="s">
        <v>85</v>
      </c>
      <c r="G973" t="s">
        <v>50</v>
      </c>
      <c r="H973" t="s">
        <v>2133</v>
      </c>
      <c r="I973" t="s">
        <v>2137</v>
      </c>
      <c r="J973" t="s">
        <v>4046</v>
      </c>
      <c r="K973" t="s">
        <v>2135</v>
      </c>
      <c r="L973" s="3">
        <v>2392.7624220000002</v>
      </c>
    </row>
    <row r="974" spans="3:12" x14ac:dyDescent="0.25">
      <c r="C974" t="s">
        <v>4441</v>
      </c>
      <c r="L974" s="3">
        <v>2392.7624220000002</v>
      </c>
    </row>
    <row r="975" spans="3:12" x14ac:dyDescent="0.25">
      <c r="D975" t="s">
        <v>4232</v>
      </c>
      <c r="E975" t="s">
        <v>10996</v>
      </c>
      <c r="F975" t="s">
        <v>85</v>
      </c>
      <c r="G975" t="s">
        <v>50</v>
      </c>
      <c r="H975" t="s">
        <v>2133</v>
      </c>
      <c r="I975" t="s">
        <v>2137</v>
      </c>
      <c r="J975" t="s">
        <v>4442</v>
      </c>
      <c r="K975" t="s">
        <v>2135</v>
      </c>
      <c r="L975" s="3">
        <v>2392.7624220000002</v>
      </c>
    </row>
    <row r="976" spans="3:12" x14ac:dyDescent="0.25">
      <c r="C976" t="s">
        <v>4443</v>
      </c>
      <c r="L976" s="3">
        <v>2430.3143579999996</v>
      </c>
    </row>
    <row r="977" spans="1:12" x14ac:dyDescent="0.25">
      <c r="D977" t="s">
        <v>4312</v>
      </c>
      <c r="E977" t="s">
        <v>10996</v>
      </c>
      <c r="F977" t="s">
        <v>85</v>
      </c>
      <c r="G977" t="s">
        <v>50</v>
      </c>
      <c r="H977" t="s">
        <v>2164</v>
      </c>
      <c r="I977" t="s">
        <v>2137</v>
      </c>
      <c r="J977" t="s">
        <v>4444</v>
      </c>
      <c r="K977" t="s">
        <v>2135</v>
      </c>
      <c r="L977" s="3">
        <v>2430.3143579999996</v>
      </c>
    </row>
    <row r="978" spans="1:12" x14ac:dyDescent="0.25">
      <c r="C978" t="s">
        <v>5990</v>
      </c>
      <c r="L978" s="3">
        <v>2153.4666214999997</v>
      </c>
    </row>
    <row r="979" spans="1:12" x14ac:dyDescent="0.25">
      <c r="D979" t="s">
        <v>5991</v>
      </c>
      <c r="E979" t="s">
        <v>10996</v>
      </c>
      <c r="F979" t="s">
        <v>85</v>
      </c>
      <c r="G979" t="s">
        <v>29</v>
      </c>
      <c r="H979" t="s">
        <v>63</v>
      </c>
      <c r="I979" t="s">
        <v>2134</v>
      </c>
      <c r="J979" t="s">
        <v>5992</v>
      </c>
      <c r="K979" t="s">
        <v>2135</v>
      </c>
      <c r="L979" s="3">
        <v>2153.4666214999997</v>
      </c>
    </row>
    <row r="980" spans="1:12" x14ac:dyDescent="0.25">
      <c r="C980" t="s">
        <v>6468</v>
      </c>
      <c r="L980" s="3">
        <v>2002.4569872</v>
      </c>
    </row>
    <row r="981" spans="1:12" x14ac:dyDescent="0.25">
      <c r="D981" t="s">
        <v>6469</v>
      </c>
      <c r="E981" t="s">
        <v>10996</v>
      </c>
      <c r="F981" t="s">
        <v>85</v>
      </c>
      <c r="G981" t="s">
        <v>50</v>
      </c>
      <c r="H981" t="s">
        <v>2146</v>
      </c>
      <c r="I981" t="s">
        <v>2141</v>
      </c>
      <c r="J981" t="s">
        <v>6470</v>
      </c>
      <c r="K981" t="s">
        <v>2135</v>
      </c>
      <c r="L981" s="3">
        <v>2002.4569872</v>
      </c>
    </row>
    <row r="982" spans="1:12" x14ac:dyDescent="0.25">
      <c r="C982" t="s">
        <v>6471</v>
      </c>
      <c r="L982" s="3">
        <v>2051.0398043999999</v>
      </c>
    </row>
    <row r="983" spans="1:12" x14ac:dyDescent="0.25">
      <c r="D983" t="s">
        <v>6472</v>
      </c>
      <c r="E983" t="s">
        <v>10996</v>
      </c>
      <c r="F983" t="s">
        <v>85</v>
      </c>
      <c r="G983" t="s">
        <v>50</v>
      </c>
      <c r="H983" t="s">
        <v>63</v>
      </c>
      <c r="I983" t="s">
        <v>2156</v>
      </c>
      <c r="J983" t="s">
        <v>6473</v>
      </c>
      <c r="K983" t="s">
        <v>2135</v>
      </c>
      <c r="L983" s="3">
        <v>2051.0398043999999</v>
      </c>
    </row>
    <row r="984" spans="1:12" x14ac:dyDescent="0.25">
      <c r="C984" t="s">
        <v>7385</v>
      </c>
      <c r="L984" s="3">
        <v>3337.428312</v>
      </c>
    </row>
    <row r="985" spans="1:12" x14ac:dyDescent="0.25">
      <c r="D985" t="s">
        <v>7386</v>
      </c>
      <c r="E985" t="s">
        <v>10996</v>
      </c>
      <c r="F985" t="s">
        <v>85</v>
      </c>
      <c r="G985" t="s">
        <v>100</v>
      </c>
      <c r="H985" t="s">
        <v>2146</v>
      </c>
      <c r="I985" t="s">
        <v>2141</v>
      </c>
      <c r="J985" t="s">
        <v>7387</v>
      </c>
      <c r="K985" t="s">
        <v>2135</v>
      </c>
      <c r="L985" s="3">
        <v>3337.428312</v>
      </c>
    </row>
    <row r="986" spans="1:12" x14ac:dyDescent="0.25">
      <c r="C986" t="s">
        <v>7388</v>
      </c>
      <c r="L986" s="3">
        <v>3337.428312</v>
      </c>
    </row>
    <row r="987" spans="1:12" x14ac:dyDescent="0.25">
      <c r="D987" t="s">
        <v>7389</v>
      </c>
      <c r="E987" t="s">
        <v>10996</v>
      </c>
      <c r="F987" t="s">
        <v>85</v>
      </c>
      <c r="G987" t="s">
        <v>100</v>
      </c>
      <c r="H987" t="s">
        <v>2146</v>
      </c>
      <c r="I987" t="s">
        <v>2156</v>
      </c>
      <c r="J987" t="s">
        <v>7390</v>
      </c>
      <c r="K987" t="s">
        <v>2135</v>
      </c>
      <c r="L987" s="3">
        <v>3337.428312</v>
      </c>
    </row>
    <row r="988" spans="1:12" x14ac:dyDescent="0.25">
      <c r="C988" t="s">
        <v>13474</v>
      </c>
      <c r="L988" s="3">
        <v>2781.1902599999999</v>
      </c>
    </row>
    <row r="989" spans="1:12" x14ac:dyDescent="0.25">
      <c r="D989" t="s">
        <v>13475</v>
      </c>
      <c r="E989" t="s">
        <v>2389</v>
      </c>
      <c r="F989" t="s">
        <v>85</v>
      </c>
      <c r="G989" t="s">
        <v>29</v>
      </c>
      <c r="H989" t="s">
        <v>2146</v>
      </c>
      <c r="I989" t="s">
        <v>2137</v>
      </c>
      <c r="J989" t="s">
        <v>13476</v>
      </c>
      <c r="K989" t="s">
        <v>2135</v>
      </c>
      <c r="L989" s="3">
        <v>2781.1902599999999</v>
      </c>
    </row>
    <row r="990" spans="1:12" x14ac:dyDescent="0.25">
      <c r="A990" t="s">
        <v>94</v>
      </c>
      <c r="L990" s="3">
        <v>47398.483901799998</v>
      </c>
    </row>
    <row r="991" spans="1:12" x14ac:dyDescent="0.25">
      <c r="C991" t="s">
        <v>2574</v>
      </c>
      <c r="L991">
        <v>1860.3463793999999</v>
      </c>
    </row>
    <row r="992" spans="1:12" x14ac:dyDescent="0.25">
      <c r="D992" t="s">
        <v>361</v>
      </c>
      <c r="E992" t="s">
        <v>10996</v>
      </c>
      <c r="F992" t="s">
        <v>94</v>
      </c>
      <c r="G992" t="s">
        <v>50</v>
      </c>
      <c r="H992" t="s">
        <v>48</v>
      </c>
      <c r="I992" t="s">
        <v>2141</v>
      </c>
      <c r="J992" t="s">
        <v>362</v>
      </c>
      <c r="K992" t="s">
        <v>2149</v>
      </c>
      <c r="L992">
        <v>1860.3463793999999</v>
      </c>
    </row>
    <row r="993" spans="3:12" x14ac:dyDescent="0.25">
      <c r="C993" t="s">
        <v>2575</v>
      </c>
      <c r="L993">
        <v>1666.6018595999999</v>
      </c>
    </row>
    <row r="994" spans="3:12" x14ac:dyDescent="0.25">
      <c r="D994" t="s">
        <v>335</v>
      </c>
      <c r="E994" t="s">
        <v>10996</v>
      </c>
      <c r="F994" t="s">
        <v>94</v>
      </c>
      <c r="G994" t="s">
        <v>50</v>
      </c>
      <c r="H994" t="s">
        <v>25</v>
      </c>
      <c r="I994" t="s">
        <v>2141</v>
      </c>
      <c r="J994" t="s">
        <v>336</v>
      </c>
      <c r="K994" t="s">
        <v>2149</v>
      </c>
      <c r="L994">
        <v>1666.6018595999999</v>
      </c>
    </row>
    <row r="995" spans="3:12" x14ac:dyDescent="0.25">
      <c r="C995" t="s">
        <v>2576</v>
      </c>
      <c r="L995" s="3">
        <v>2584.1403875000001</v>
      </c>
    </row>
    <row r="996" spans="3:12" x14ac:dyDescent="0.25">
      <c r="D996" t="s">
        <v>502</v>
      </c>
      <c r="E996" t="s">
        <v>10996</v>
      </c>
      <c r="F996" t="s">
        <v>94</v>
      </c>
      <c r="G996" t="s">
        <v>61</v>
      </c>
      <c r="H996" t="s">
        <v>63</v>
      </c>
      <c r="I996" t="s">
        <v>2167</v>
      </c>
      <c r="J996" t="s">
        <v>503</v>
      </c>
      <c r="K996" t="s">
        <v>18</v>
      </c>
      <c r="L996" s="3">
        <v>2584.1403875000001</v>
      </c>
    </row>
    <row r="997" spans="3:12" x14ac:dyDescent="0.25">
      <c r="C997" t="s">
        <v>2577</v>
      </c>
      <c r="L997" s="3">
        <v>2002.4569872</v>
      </c>
    </row>
    <row r="998" spans="3:12" x14ac:dyDescent="0.25">
      <c r="D998" t="s">
        <v>658</v>
      </c>
      <c r="E998" t="s">
        <v>10996</v>
      </c>
      <c r="F998" t="s">
        <v>94</v>
      </c>
      <c r="G998" t="s">
        <v>50</v>
      </c>
      <c r="H998" t="s">
        <v>17</v>
      </c>
      <c r="I998" t="s">
        <v>2137</v>
      </c>
      <c r="J998" t="s">
        <v>659</v>
      </c>
      <c r="K998" t="s">
        <v>18</v>
      </c>
      <c r="L998" s="3">
        <v>2002.4569872</v>
      </c>
    </row>
    <row r="999" spans="3:12" x14ac:dyDescent="0.25">
      <c r="C999" t="s">
        <v>3246</v>
      </c>
      <c r="L999">
        <v>1012.337608</v>
      </c>
    </row>
    <row r="1000" spans="3:12" x14ac:dyDescent="0.25">
      <c r="D1000" t="s">
        <v>3040</v>
      </c>
      <c r="E1000" t="s">
        <v>10996</v>
      </c>
      <c r="F1000" t="s">
        <v>94</v>
      </c>
      <c r="G1000" t="s">
        <v>29</v>
      </c>
      <c r="H1000" t="s">
        <v>2146</v>
      </c>
      <c r="I1000" t="s">
        <v>2246</v>
      </c>
      <c r="J1000" t="s">
        <v>3041</v>
      </c>
      <c r="K1000" t="s">
        <v>2135</v>
      </c>
      <c r="L1000">
        <v>1012.337608</v>
      </c>
    </row>
    <row r="1001" spans="3:12" x14ac:dyDescent="0.25">
      <c r="C1001" t="s">
        <v>3247</v>
      </c>
      <c r="L1001">
        <v>1481.1500589999998</v>
      </c>
    </row>
    <row r="1002" spans="3:12" x14ac:dyDescent="0.25">
      <c r="D1002" t="s">
        <v>3043</v>
      </c>
      <c r="E1002" t="s">
        <v>10996</v>
      </c>
      <c r="F1002" t="s">
        <v>94</v>
      </c>
      <c r="G1002" t="s">
        <v>29</v>
      </c>
      <c r="H1002" t="s">
        <v>63</v>
      </c>
      <c r="I1002" t="s">
        <v>2156</v>
      </c>
      <c r="J1002" t="s">
        <v>3044</v>
      </c>
      <c r="K1002" t="s">
        <v>2135</v>
      </c>
      <c r="L1002">
        <v>1481.1500589999998</v>
      </c>
    </row>
    <row r="1003" spans="3:12" x14ac:dyDescent="0.25">
      <c r="C1003" t="s">
        <v>3248</v>
      </c>
      <c r="L1003" s="3">
        <v>1999.5428005000001</v>
      </c>
    </row>
    <row r="1004" spans="3:12" x14ac:dyDescent="0.25">
      <c r="D1004" t="s">
        <v>3045</v>
      </c>
      <c r="E1004" t="s">
        <v>10996</v>
      </c>
      <c r="F1004" t="s">
        <v>94</v>
      </c>
      <c r="G1004" t="s">
        <v>29</v>
      </c>
      <c r="H1004" t="s">
        <v>63</v>
      </c>
      <c r="I1004" t="s">
        <v>2167</v>
      </c>
      <c r="J1004" t="s">
        <v>3046</v>
      </c>
      <c r="K1004" t="s">
        <v>2135</v>
      </c>
      <c r="L1004" s="3">
        <v>1999.5428005000001</v>
      </c>
    </row>
    <row r="1005" spans="3:12" x14ac:dyDescent="0.25">
      <c r="C1005" t="s">
        <v>3249</v>
      </c>
      <c r="L1005" s="3">
        <v>1999.5428005000001</v>
      </c>
    </row>
    <row r="1006" spans="3:12" x14ac:dyDescent="0.25">
      <c r="D1006" t="s">
        <v>3047</v>
      </c>
      <c r="E1006" t="s">
        <v>10996</v>
      </c>
      <c r="F1006" t="s">
        <v>94</v>
      </c>
      <c r="G1006" t="s">
        <v>29</v>
      </c>
      <c r="H1006" t="s">
        <v>63</v>
      </c>
      <c r="I1006" t="s">
        <v>2167</v>
      </c>
      <c r="J1006" t="s">
        <v>3048</v>
      </c>
      <c r="K1006" t="s">
        <v>2135</v>
      </c>
      <c r="L1006" s="3">
        <v>1999.5428005000001</v>
      </c>
    </row>
    <row r="1007" spans="3:12" x14ac:dyDescent="0.25">
      <c r="C1007" t="s">
        <v>4047</v>
      </c>
      <c r="L1007">
        <v>1481.1500589999998</v>
      </c>
    </row>
    <row r="1008" spans="3:12" x14ac:dyDescent="0.25">
      <c r="D1008" t="s">
        <v>3717</v>
      </c>
      <c r="E1008" t="s">
        <v>10996</v>
      </c>
      <c r="F1008" t="s">
        <v>94</v>
      </c>
      <c r="G1008" t="s">
        <v>29</v>
      </c>
      <c r="H1008" t="s">
        <v>63</v>
      </c>
      <c r="I1008" t="s">
        <v>2156</v>
      </c>
      <c r="J1008" t="s">
        <v>4048</v>
      </c>
      <c r="K1008" t="s">
        <v>2135</v>
      </c>
      <c r="L1008">
        <v>1481.1500589999998</v>
      </c>
    </row>
    <row r="1009" spans="3:12" x14ac:dyDescent="0.25">
      <c r="C1009" t="s">
        <v>4049</v>
      </c>
      <c r="L1009">
        <v>1481.1500589999998</v>
      </c>
    </row>
    <row r="1010" spans="3:12" x14ac:dyDescent="0.25">
      <c r="D1010" t="s">
        <v>3719</v>
      </c>
      <c r="E1010" t="s">
        <v>10996</v>
      </c>
      <c r="F1010" t="s">
        <v>94</v>
      </c>
      <c r="G1010" t="s">
        <v>29</v>
      </c>
      <c r="H1010" t="s">
        <v>63</v>
      </c>
      <c r="I1010" t="s">
        <v>2141</v>
      </c>
      <c r="J1010" t="s">
        <v>4050</v>
      </c>
      <c r="K1010" t="s">
        <v>2135</v>
      </c>
      <c r="L1010">
        <v>1481.1500589999998</v>
      </c>
    </row>
    <row r="1011" spans="3:12" x14ac:dyDescent="0.25">
      <c r="C1011" t="s">
        <v>4051</v>
      </c>
      <c r="L1011" s="3">
        <v>1999.5428005000001</v>
      </c>
    </row>
    <row r="1012" spans="3:12" x14ac:dyDescent="0.25">
      <c r="D1012" t="s">
        <v>3720</v>
      </c>
      <c r="E1012" t="s">
        <v>10996</v>
      </c>
      <c r="F1012" t="s">
        <v>94</v>
      </c>
      <c r="G1012" t="s">
        <v>29</v>
      </c>
      <c r="H1012" t="s">
        <v>63</v>
      </c>
      <c r="I1012" t="s">
        <v>2167</v>
      </c>
      <c r="J1012" t="s">
        <v>4052</v>
      </c>
      <c r="K1012" t="s">
        <v>2135</v>
      </c>
      <c r="L1012" s="3">
        <v>1999.5428005000001</v>
      </c>
    </row>
    <row r="1013" spans="3:12" x14ac:dyDescent="0.25">
      <c r="C1013" t="s">
        <v>4053</v>
      </c>
      <c r="L1013">
        <v>1679.471221</v>
      </c>
    </row>
    <row r="1014" spans="3:12" x14ac:dyDescent="0.25">
      <c r="D1014" t="s">
        <v>4054</v>
      </c>
      <c r="E1014" t="s">
        <v>10996</v>
      </c>
      <c r="F1014" t="s">
        <v>94</v>
      </c>
      <c r="G1014" t="s">
        <v>29</v>
      </c>
      <c r="H1014" t="s">
        <v>48</v>
      </c>
      <c r="I1014" t="s">
        <v>2141</v>
      </c>
      <c r="J1014" t="s">
        <v>4945</v>
      </c>
      <c r="K1014" t="s">
        <v>2135</v>
      </c>
      <c r="L1014">
        <v>1679.471221</v>
      </c>
    </row>
    <row r="1015" spans="3:12" x14ac:dyDescent="0.25">
      <c r="C1015" t="s">
        <v>5993</v>
      </c>
      <c r="L1015" s="3">
        <v>2153.4666214999997</v>
      </c>
    </row>
    <row r="1016" spans="3:12" x14ac:dyDescent="0.25">
      <c r="D1016" t="s">
        <v>5994</v>
      </c>
      <c r="E1016" t="s">
        <v>10996</v>
      </c>
      <c r="F1016" t="s">
        <v>94</v>
      </c>
      <c r="G1016" t="s">
        <v>29</v>
      </c>
      <c r="H1016" t="s">
        <v>63</v>
      </c>
      <c r="I1016" t="s">
        <v>2134</v>
      </c>
      <c r="J1016" t="s">
        <v>5995</v>
      </c>
      <c r="K1016" t="s">
        <v>2135</v>
      </c>
      <c r="L1016" s="3">
        <v>2153.4666214999997</v>
      </c>
    </row>
    <row r="1017" spans="3:12" x14ac:dyDescent="0.25">
      <c r="C1017" t="s">
        <v>6474</v>
      </c>
      <c r="L1017">
        <v>1914.2099376000001</v>
      </c>
    </row>
    <row r="1018" spans="3:12" x14ac:dyDescent="0.25">
      <c r="D1018" t="s">
        <v>6475</v>
      </c>
      <c r="E1018" t="s">
        <v>10996</v>
      </c>
      <c r="F1018" t="s">
        <v>94</v>
      </c>
      <c r="G1018" t="s">
        <v>50</v>
      </c>
      <c r="H1018" t="s">
        <v>63</v>
      </c>
      <c r="I1018" t="s">
        <v>2141</v>
      </c>
      <c r="J1018" t="s">
        <v>6476</v>
      </c>
      <c r="K1018" t="s">
        <v>2135</v>
      </c>
      <c r="L1018">
        <v>1914.2099376000001</v>
      </c>
    </row>
    <row r="1019" spans="3:12" x14ac:dyDescent="0.25">
      <c r="C1019" t="s">
        <v>6477</v>
      </c>
      <c r="L1019">
        <v>1914.2099376000001</v>
      </c>
    </row>
    <row r="1020" spans="3:12" x14ac:dyDescent="0.25">
      <c r="D1020" t="s">
        <v>6478</v>
      </c>
      <c r="E1020" t="s">
        <v>10996</v>
      </c>
      <c r="F1020" t="s">
        <v>94</v>
      </c>
      <c r="G1020" t="s">
        <v>50</v>
      </c>
      <c r="H1020" t="s">
        <v>63</v>
      </c>
      <c r="I1020" t="s">
        <v>2141</v>
      </c>
      <c r="J1020" t="s">
        <v>6479</v>
      </c>
      <c r="K1020" t="s">
        <v>2135</v>
      </c>
      <c r="L1020">
        <v>1914.2099376000001</v>
      </c>
    </row>
    <row r="1021" spans="3:12" x14ac:dyDescent="0.25">
      <c r="C1021" t="s">
        <v>6480</v>
      </c>
      <c r="L1021" s="3">
        <v>2392.7624220000002</v>
      </c>
    </row>
    <row r="1022" spans="3:12" x14ac:dyDescent="0.25">
      <c r="D1022" t="s">
        <v>6481</v>
      </c>
      <c r="E1022" t="s">
        <v>10996</v>
      </c>
      <c r="F1022" t="s">
        <v>94</v>
      </c>
      <c r="G1022" t="s">
        <v>50</v>
      </c>
      <c r="H1022" t="s">
        <v>63</v>
      </c>
      <c r="I1022" t="s">
        <v>2137</v>
      </c>
      <c r="J1022" t="s">
        <v>6482</v>
      </c>
      <c r="K1022" t="s">
        <v>2135</v>
      </c>
      <c r="L1022" s="3">
        <v>2392.7624220000002</v>
      </c>
    </row>
    <row r="1023" spans="3:12" x14ac:dyDescent="0.25">
      <c r="C1023" t="s">
        <v>6483</v>
      </c>
      <c r="L1023">
        <v>1168.1194674999999</v>
      </c>
    </row>
    <row r="1024" spans="3:12" x14ac:dyDescent="0.25">
      <c r="D1024" t="s">
        <v>6484</v>
      </c>
      <c r="E1024" t="s">
        <v>10996</v>
      </c>
      <c r="F1024" t="s">
        <v>94</v>
      </c>
      <c r="G1024" t="s">
        <v>29</v>
      </c>
      <c r="H1024" t="s">
        <v>2146</v>
      </c>
      <c r="I1024" t="s">
        <v>2246</v>
      </c>
      <c r="J1024" t="s">
        <v>6485</v>
      </c>
      <c r="K1024" t="s">
        <v>2135</v>
      </c>
      <c r="L1024">
        <v>1168.1194674999999</v>
      </c>
    </row>
    <row r="1025" spans="3:12" x14ac:dyDescent="0.25">
      <c r="C1025" t="s">
        <v>6486</v>
      </c>
      <c r="L1025" s="3">
        <v>2307.3904425000001</v>
      </c>
    </row>
    <row r="1026" spans="3:12" x14ac:dyDescent="0.25">
      <c r="D1026" t="s">
        <v>6487</v>
      </c>
      <c r="E1026" t="s">
        <v>10996</v>
      </c>
      <c r="F1026" t="s">
        <v>94</v>
      </c>
      <c r="G1026" t="s">
        <v>29</v>
      </c>
      <c r="H1026" t="s">
        <v>63</v>
      </c>
      <c r="I1026" t="s">
        <v>2167</v>
      </c>
      <c r="J1026" t="s">
        <v>6488</v>
      </c>
      <c r="K1026" t="s">
        <v>2135</v>
      </c>
      <c r="L1026" s="3">
        <v>2307.3904425000001</v>
      </c>
    </row>
    <row r="1027" spans="3:12" x14ac:dyDescent="0.25">
      <c r="C1027" t="s">
        <v>7391</v>
      </c>
      <c r="L1027">
        <v>1196.3812110000001</v>
      </c>
    </row>
    <row r="1028" spans="3:12" x14ac:dyDescent="0.25">
      <c r="D1028" t="s">
        <v>7392</v>
      </c>
      <c r="E1028" t="s">
        <v>10996</v>
      </c>
      <c r="F1028" t="s">
        <v>94</v>
      </c>
      <c r="G1028" t="s">
        <v>29</v>
      </c>
      <c r="H1028" t="s">
        <v>2133</v>
      </c>
      <c r="I1028" t="s">
        <v>2144</v>
      </c>
      <c r="J1028" t="s">
        <v>7393</v>
      </c>
      <c r="K1028" t="s">
        <v>2135</v>
      </c>
      <c r="L1028">
        <v>1196.3812110000001</v>
      </c>
    </row>
    <row r="1029" spans="3:12" x14ac:dyDescent="0.25">
      <c r="C1029" t="s">
        <v>7626</v>
      </c>
      <c r="L1029">
        <v>1435.6574532</v>
      </c>
    </row>
    <row r="1030" spans="3:12" x14ac:dyDescent="0.25">
      <c r="D1030" t="s">
        <v>7627</v>
      </c>
      <c r="E1030" t="s">
        <v>10996</v>
      </c>
      <c r="F1030" t="s">
        <v>94</v>
      </c>
      <c r="G1030" t="s">
        <v>50</v>
      </c>
      <c r="H1030" t="s">
        <v>2133</v>
      </c>
      <c r="I1030" t="s">
        <v>2246</v>
      </c>
      <c r="J1030" t="s">
        <v>7628</v>
      </c>
      <c r="K1030" t="s">
        <v>2135</v>
      </c>
      <c r="L1030">
        <v>1435.6574532</v>
      </c>
    </row>
    <row r="1031" spans="3:12" x14ac:dyDescent="0.25">
      <c r="C1031" t="s">
        <v>7629</v>
      </c>
      <c r="L1031" s="3">
        <v>2826.1352333999998</v>
      </c>
    </row>
    <row r="1032" spans="3:12" x14ac:dyDescent="0.25">
      <c r="D1032" t="s">
        <v>7630</v>
      </c>
      <c r="E1032" t="s">
        <v>10996</v>
      </c>
      <c r="F1032" t="s">
        <v>94</v>
      </c>
      <c r="G1032" t="s">
        <v>50</v>
      </c>
      <c r="H1032" t="s">
        <v>188</v>
      </c>
      <c r="I1032" t="s">
        <v>2137</v>
      </c>
      <c r="J1032" t="s">
        <v>7631</v>
      </c>
      <c r="K1032" t="s">
        <v>2135</v>
      </c>
      <c r="L1032" s="3">
        <v>2826.1352333999998</v>
      </c>
    </row>
    <row r="1033" spans="3:12" x14ac:dyDescent="0.25">
      <c r="C1033" t="s">
        <v>9064</v>
      </c>
      <c r="L1033" s="3">
        <v>2002.4569872</v>
      </c>
    </row>
    <row r="1034" spans="3:12" x14ac:dyDescent="0.25">
      <c r="D1034" t="s">
        <v>9065</v>
      </c>
      <c r="E1034" t="s">
        <v>10996</v>
      </c>
      <c r="F1034" t="s">
        <v>94</v>
      </c>
      <c r="G1034" t="s">
        <v>50</v>
      </c>
      <c r="H1034" t="s">
        <v>2146</v>
      </c>
      <c r="I1034" t="s">
        <v>2141</v>
      </c>
      <c r="J1034" t="s">
        <v>9066</v>
      </c>
      <c r="K1034" t="s">
        <v>2135</v>
      </c>
      <c r="L1034" s="3">
        <v>2002.4569872</v>
      </c>
    </row>
    <row r="1035" spans="3:12" x14ac:dyDescent="0.25">
      <c r="C1035" t="s">
        <v>9707</v>
      </c>
      <c r="L1035">
        <v>1709.1998369999999</v>
      </c>
    </row>
    <row r="1036" spans="3:12" x14ac:dyDescent="0.25">
      <c r="D1036" t="s">
        <v>9708</v>
      </c>
      <c r="E1036" t="s">
        <v>10996</v>
      </c>
      <c r="F1036" t="s">
        <v>94</v>
      </c>
      <c r="G1036" t="s">
        <v>29</v>
      </c>
      <c r="H1036" t="s">
        <v>2133</v>
      </c>
      <c r="I1036" t="s">
        <v>2141</v>
      </c>
      <c r="J1036" t="s">
        <v>9709</v>
      </c>
      <c r="K1036" t="s">
        <v>2135</v>
      </c>
      <c r="L1036">
        <v>1709.1998369999999</v>
      </c>
    </row>
    <row r="1037" spans="3:12" x14ac:dyDescent="0.25">
      <c r="C1037" t="s">
        <v>10997</v>
      </c>
      <c r="L1037" s="3">
        <v>2461.1186804999998</v>
      </c>
    </row>
    <row r="1038" spans="3:12" x14ac:dyDescent="0.25">
      <c r="D1038" t="s">
        <v>10998</v>
      </c>
      <c r="E1038" t="s">
        <v>10996</v>
      </c>
      <c r="F1038" t="s">
        <v>94</v>
      </c>
      <c r="G1038" t="s">
        <v>29</v>
      </c>
      <c r="H1038" t="s">
        <v>2133</v>
      </c>
      <c r="I1038" t="s">
        <v>2167</v>
      </c>
      <c r="J1038" t="s">
        <v>10999</v>
      </c>
      <c r="K1038" t="s">
        <v>2135</v>
      </c>
      <c r="L1038" s="3">
        <v>2461.1186804999998</v>
      </c>
    </row>
    <row r="1039" spans="3:12" x14ac:dyDescent="0.25">
      <c r="C1039" t="s">
        <v>11312</v>
      </c>
      <c r="L1039" s="3">
        <v>2669.9426495999996</v>
      </c>
    </row>
    <row r="1040" spans="3:12" x14ac:dyDescent="0.25">
      <c r="D1040" t="s">
        <v>11313</v>
      </c>
      <c r="E1040" t="s">
        <v>2389</v>
      </c>
      <c r="F1040" t="s">
        <v>94</v>
      </c>
      <c r="G1040" t="s">
        <v>50</v>
      </c>
      <c r="H1040" t="s">
        <v>2146</v>
      </c>
      <c r="I1040" t="s">
        <v>2141</v>
      </c>
      <c r="J1040" t="s">
        <v>11314</v>
      </c>
      <c r="K1040" t="s">
        <v>2135</v>
      </c>
      <c r="L1040" s="3">
        <v>2669.9426495999996</v>
      </c>
    </row>
    <row r="1041" spans="1:12" x14ac:dyDescent="0.25">
      <c r="A1041" t="s">
        <v>495</v>
      </c>
      <c r="L1041" s="3">
        <v>6188.1483284999995</v>
      </c>
    </row>
    <row r="1042" spans="1:12" x14ac:dyDescent="0.25">
      <c r="C1042" t="s">
        <v>2578</v>
      </c>
      <c r="L1042" s="3">
        <v>2583.8470129999996</v>
      </c>
    </row>
    <row r="1043" spans="1:12" x14ac:dyDescent="0.25">
      <c r="D1043" t="s">
        <v>1361</v>
      </c>
      <c r="E1043" t="s">
        <v>10996</v>
      </c>
      <c r="F1043" t="s">
        <v>495</v>
      </c>
      <c r="G1043" t="s">
        <v>29</v>
      </c>
      <c r="H1043" t="s">
        <v>110</v>
      </c>
      <c r="I1043" t="s">
        <v>2167</v>
      </c>
      <c r="J1043" t="s">
        <v>1362</v>
      </c>
      <c r="K1043" t="s">
        <v>2149</v>
      </c>
      <c r="L1043" s="3">
        <v>2583.8470129999996</v>
      </c>
    </row>
    <row r="1044" spans="1:12" x14ac:dyDescent="0.25">
      <c r="C1044" t="s">
        <v>2579</v>
      </c>
      <c r="L1044">
        <v>1845.8145625</v>
      </c>
    </row>
    <row r="1045" spans="1:12" x14ac:dyDescent="0.25">
      <c r="D1045" t="s">
        <v>1139</v>
      </c>
      <c r="E1045" t="s">
        <v>10996</v>
      </c>
      <c r="F1045" t="s">
        <v>495</v>
      </c>
      <c r="G1045" t="s">
        <v>29</v>
      </c>
      <c r="H1045" t="s">
        <v>63</v>
      </c>
      <c r="I1045" t="s">
        <v>2134</v>
      </c>
      <c r="J1045" t="s">
        <v>1140</v>
      </c>
      <c r="K1045" t="s">
        <v>18</v>
      </c>
      <c r="L1045">
        <v>1845.8145625</v>
      </c>
    </row>
    <row r="1046" spans="1:12" x14ac:dyDescent="0.25">
      <c r="C1046" t="s">
        <v>5996</v>
      </c>
      <c r="L1046">
        <v>1758.4867529999999</v>
      </c>
    </row>
    <row r="1047" spans="1:12" x14ac:dyDescent="0.25">
      <c r="D1047" t="s">
        <v>5997</v>
      </c>
      <c r="E1047" t="s">
        <v>10996</v>
      </c>
      <c r="F1047" t="s">
        <v>495</v>
      </c>
      <c r="G1047" t="s">
        <v>29</v>
      </c>
      <c r="H1047" t="s">
        <v>188</v>
      </c>
      <c r="I1047" t="s">
        <v>2141</v>
      </c>
      <c r="J1047" t="s">
        <v>5998</v>
      </c>
      <c r="K1047" t="s">
        <v>2135</v>
      </c>
      <c r="L1047">
        <v>1758.4867529999999</v>
      </c>
    </row>
    <row r="1048" spans="1:12" x14ac:dyDescent="0.25">
      <c r="A1048" t="s">
        <v>513</v>
      </c>
      <c r="L1048" s="3">
        <v>14885.9003632</v>
      </c>
    </row>
    <row r="1049" spans="1:12" x14ac:dyDescent="0.25">
      <c r="C1049" t="s">
        <v>2426</v>
      </c>
      <c r="L1049">
        <v>1334.9517664999998</v>
      </c>
    </row>
    <row r="1050" spans="1:12" x14ac:dyDescent="0.25">
      <c r="D1050" t="s">
        <v>333</v>
      </c>
      <c r="E1050" t="s">
        <v>10996</v>
      </c>
      <c r="F1050" t="s">
        <v>513</v>
      </c>
      <c r="G1050" t="s">
        <v>29</v>
      </c>
      <c r="H1050" t="s">
        <v>17</v>
      </c>
      <c r="I1050" t="s">
        <v>2156</v>
      </c>
      <c r="J1050" t="s">
        <v>11000</v>
      </c>
      <c r="K1050" t="s">
        <v>18</v>
      </c>
      <c r="L1050">
        <v>1334.9517664999998</v>
      </c>
    </row>
    <row r="1051" spans="1:12" x14ac:dyDescent="0.25">
      <c r="C1051" t="s">
        <v>2555</v>
      </c>
      <c r="L1051">
        <v>1334.9517664999998</v>
      </c>
    </row>
    <row r="1052" spans="1:12" x14ac:dyDescent="0.25">
      <c r="D1052" t="s">
        <v>1302</v>
      </c>
      <c r="E1052" t="s">
        <v>10996</v>
      </c>
      <c r="F1052" t="s">
        <v>513</v>
      </c>
      <c r="G1052" t="s">
        <v>29</v>
      </c>
      <c r="H1052" t="s">
        <v>17</v>
      </c>
      <c r="I1052" t="s">
        <v>2141</v>
      </c>
      <c r="J1052" t="s">
        <v>11001</v>
      </c>
      <c r="K1052" t="s">
        <v>18</v>
      </c>
      <c r="L1052">
        <v>1334.9517664999998</v>
      </c>
    </row>
    <row r="1053" spans="1:12" x14ac:dyDescent="0.25">
      <c r="C1053" t="s">
        <v>2473</v>
      </c>
      <c r="L1053">
        <v>1334.9517664999998</v>
      </c>
    </row>
    <row r="1054" spans="1:12" x14ac:dyDescent="0.25">
      <c r="D1054" t="s">
        <v>1644</v>
      </c>
      <c r="E1054" t="s">
        <v>10996</v>
      </c>
      <c r="F1054" t="s">
        <v>513</v>
      </c>
      <c r="G1054" t="s">
        <v>29</v>
      </c>
      <c r="H1054" t="s">
        <v>17</v>
      </c>
      <c r="I1054" t="s">
        <v>2156</v>
      </c>
      <c r="J1054" t="s">
        <v>11002</v>
      </c>
      <c r="K1054" t="s">
        <v>18</v>
      </c>
      <c r="L1054">
        <v>1334.9517664999998</v>
      </c>
    </row>
    <row r="1055" spans="1:12" x14ac:dyDescent="0.25">
      <c r="C1055" t="s">
        <v>2580</v>
      </c>
      <c r="L1055">
        <v>1367.320753</v>
      </c>
    </row>
    <row r="1056" spans="1:12" x14ac:dyDescent="0.25">
      <c r="D1056" t="s">
        <v>1750</v>
      </c>
      <c r="E1056" t="s">
        <v>10996</v>
      </c>
      <c r="F1056" t="s">
        <v>513</v>
      </c>
      <c r="G1056" t="s">
        <v>29</v>
      </c>
      <c r="H1056" t="s">
        <v>20</v>
      </c>
      <c r="I1056" t="s">
        <v>2141</v>
      </c>
      <c r="J1056" t="s">
        <v>1751</v>
      </c>
      <c r="K1056" t="s">
        <v>18</v>
      </c>
      <c r="L1056">
        <v>1367.320753</v>
      </c>
    </row>
    <row r="1057" spans="1:12" x14ac:dyDescent="0.25">
      <c r="C1057" t="s">
        <v>2581</v>
      </c>
      <c r="L1057">
        <v>1709.1020455</v>
      </c>
    </row>
    <row r="1058" spans="1:12" x14ac:dyDescent="0.25">
      <c r="D1058" t="s">
        <v>1753</v>
      </c>
      <c r="E1058" t="s">
        <v>10996</v>
      </c>
      <c r="F1058" t="s">
        <v>513</v>
      </c>
      <c r="G1058" t="s">
        <v>29</v>
      </c>
      <c r="H1058" t="s">
        <v>20</v>
      </c>
      <c r="I1058" t="s">
        <v>2137</v>
      </c>
      <c r="J1058" t="s">
        <v>1754</v>
      </c>
      <c r="K1058" t="s">
        <v>18</v>
      </c>
      <c r="L1058">
        <v>1709.1020455</v>
      </c>
    </row>
    <row r="1059" spans="1:12" x14ac:dyDescent="0.25">
      <c r="C1059" t="s">
        <v>2582</v>
      </c>
      <c r="L1059" s="3">
        <v>2092.9336829999997</v>
      </c>
    </row>
    <row r="1060" spans="1:12" x14ac:dyDescent="0.25">
      <c r="D1060" t="s">
        <v>1850</v>
      </c>
      <c r="E1060" t="s">
        <v>10996</v>
      </c>
      <c r="F1060" t="s">
        <v>513</v>
      </c>
      <c r="G1060" t="s">
        <v>29</v>
      </c>
      <c r="H1060" t="s">
        <v>48</v>
      </c>
      <c r="I1060" t="s">
        <v>2134</v>
      </c>
      <c r="J1060" t="s">
        <v>1851</v>
      </c>
      <c r="K1060" t="s">
        <v>2149</v>
      </c>
      <c r="L1060" s="3">
        <v>2092.9336829999997</v>
      </c>
    </row>
    <row r="1061" spans="1:12" x14ac:dyDescent="0.25">
      <c r="C1061" t="s">
        <v>6981</v>
      </c>
      <c r="L1061" s="3">
        <v>2085.892695</v>
      </c>
    </row>
    <row r="1062" spans="1:12" x14ac:dyDescent="0.25">
      <c r="D1062" t="s">
        <v>6982</v>
      </c>
      <c r="E1062" t="s">
        <v>10996</v>
      </c>
      <c r="F1062" t="s">
        <v>513</v>
      </c>
      <c r="G1062" t="s">
        <v>29</v>
      </c>
      <c r="H1062" t="s">
        <v>2146</v>
      </c>
      <c r="I1062" t="s">
        <v>2137</v>
      </c>
      <c r="J1062" t="s">
        <v>6983</v>
      </c>
      <c r="K1062" t="s">
        <v>2135</v>
      </c>
      <c r="L1062" s="3">
        <v>2085.892695</v>
      </c>
    </row>
    <row r="1063" spans="1:12" x14ac:dyDescent="0.25">
      <c r="C1063" t="s">
        <v>11003</v>
      </c>
      <c r="L1063">
        <v>1845.7950042</v>
      </c>
    </row>
    <row r="1064" spans="1:12" x14ac:dyDescent="0.25">
      <c r="D1064" t="s">
        <v>11004</v>
      </c>
      <c r="E1064" t="s">
        <v>10996</v>
      </c>
      <c r="F1064" t="s">
        <v>513</v>
      </c>
      <c r="G1064" t="s">
        <v>21</v>
      </c>
      <c r="H1064" t="s">
        <v>2133</v>
      </c>
      <c r="I1064" t="s">
        <v>2167</v>
      </c>
      <c r="J1064" t="s">
        <v>11005</v>
      </c>
      <c r="K1064" t="s">
        <v>2135</v>
      </c>
      <c r="L1064">
        <v>1845.7950042</v>
      </c>
    </row>
    <row r="1065" spans="1:12" x14ac:dyDescent="0.25">
      <c r="C1065" t="s">
        <v>11006</v>
      </c>
      <c r="L1065">
        <v>1780.0008829999999</v>
      </c>
    </row>
    <row r="1066" spans="1:12" x14ac:dyDescent="0.25">
      <c r="D1066" t="s">
        <v>11007</v>
      </c>
      <c r="E1066" t="s">
        <v>10996</v>
      </c>
      <c r="F1066" t="s">
        <v>513</v>
      </c>
      <c r="G1066" t="s">
        <v>29</v>
      </c>
      <c r="H1066" t="s">
        <v>2146</v>
      </c>
      <c r="I1066" t="s">
        <v>2156</v>
      </c>
      <c r="J1066" t="s">
        <v>11008</v>
      </c>
      <c r="K1066" t="s">
        <v>2135</v>
      </c>
      <c r="L1066">
        <v>1780.0008829999999</v>
      </c>
    </row>
    <row r="1067" spans="1:12" x14ac:dyDescent="0.25">
      <c r="A1067" t="s">
        <v>167</v>
      </c>
      <c r="L1067" s="3">
        <v>9273.7635280000013</v>
      </c>
    </row>
    <row r="1068" spans="1:12" x14ac:dyDescent="0.25">
      <c r="C1068" t="s">
        <v>2583</v>
      </c>
      <c r="L1068">
        <v>1709.1020455</v>
      </c>
    </row>
    <row r="1069" spans="1:12" x14ac:dyDescent="0.25">
      <c r="D1069" t="s">
        <v>752</v>
      </c>
      <c r="E1069" t="s">
        <v>10996</v>
      </c>
      <c r="F1069" t="s">
        <v>167</v>
      </c>
      <c r="G1069" t="s">
        <v>29</v>
      </c>
      <c r="H1069" t="s">
        <v>63</v>
      </c>
      <c r="I1069" t="s">
        <v>2137</v>
      </c>
      <c r="J1069" t="s">
        <v>559</v>
      </c>
      <c r="K1069" t="s">
        <v>18</v>
      </c>
      <c r="L1069">
        <v>1709.1020455</v>
      </c>
    </row>
    <row r="1070" spans="1:12" x14ac:dyDescent="0.25">
      <c r="C1070" t="s">
        <v>2584</v>
      </c>
      <c r="L1070">
        <v>1668.714156</v>
      </c>
    </row>
    <row r="1071" spans="1:12" x14ac:dyDescent="0.25">
      <c r="D1071" t="s">
        <v>893</v>
      </c>
      <c r="E1071" t="s">
        <v>10996</v>
      </c>
      <c r="F1071" t="s">
        <v>167</v>
      </c>
      <c r="G1071" t="s">
        <v>29</v>
      </c>
      <c r="H1071" t="s">
        <v>17</v>
      </c>
      <c r="I1071" t="s">
        <v>2137</v>
      </c>
      <c r="J1071" t="s">
        <v>894</v>
      </c>
      <c r="K1071" t="s">
        <v>18</v>
      </c>
      <c r="L1071">
        <v>1668.714156</v>
      </c>
    </row>
    <row r="1072" spans="1:12" x14ac:dyDescent="0.25">
      <c r="C1072" t="s">
        <v>2585</v>
      </c>
      <c r="L1072">
        <v>1334.9517664999998</v>
      </c>
    </row>
    <row r="1073" spans="1:12" x14ac:dyDescent="0.25">
      <c r="D1073" t="s">
        <v>1503</v>
      </c>
      <c r="E1073" t="s">
        <v>10996</v>
      </c>
      <c r="F1073" t="s">
        <v>167</v>
      </c>
      <c r="G1073" t="s">
        <v>29</v>
      </c>
      <c r="H1073" t="s">
        <v>17</v>
      </c>
      <c r="I1073" t="s">
        <v>2156</v>
      </c>
      <c r="J1073" t="s">
        <v>1504</v>
      </c>
      <c r="K1073" t="s">
        <v>18</v>
      </c>
      <c r="L1073">
        <v>1334.9517664999998</v>
      </c>
    </row>
    <row r="1074" spans="1:12" x14ac:dyDescent="0.25">
      <c r="C1074" t="s">
        <v>2586</v>
      </c>
      <c r="L1074">
        <v>1446.1407019999999</v>
      </c>
    </row>
    <row r="1075" spans="1:12" x14ac:dyDescent="0.25">
      <c r="D1075" t="s">
        <v>2064</v>
      </c>
      <c r="E1075" t="s">
        <v>10996</v>
      </c>
      <c r="F1075" t="s">
        <v>167</v>
      </c>
      <c r="G1075" t="s">
        <v>29</v>
      </c>
      <c r="H1075" t="s">
        <v>2146</v>
      </c>
      <c r="I1075" t="s">
        <v>2156</v>
      </c>
      <c r="J1075" t="s">
        <v>2065</v>
      </c>
      <c r="K1075" t="s">
        <v>2135</v>
      </c>
      <c r="L1075">
        <v>1446.1407019999999</v>
      </c>
    </row>
    <row r="1076" spans="1:12" x14ac:dyDescent="0.25">
      <c r="C1076" t="s">
        <v>13477</v>
      </c>
      <c r="L1076">
        <v>1557.4274289999998</v>
      </c>
    </row>
    <row r="1077" spans="1:12" x14ac:dyDescent="0.25">
      <c r="D1077" t="s">
        <v>13478</v>
      </c>
      <c r="E1077" t="s">
        <v>2389</v>
      </c>
      <c r="F1077" t="s">
        <v>167</v>
      </c>
      <c r="G1077" t="s">
        <v>29</v>
      </c>
      <c r="H1077" t="s">
        <v>2146</v>
      </c>
      <c r="I1077" t="s">
        <v>2144</v>
      </c>
      <c r="J1077" t="s">
        <v>13479</v>
      </c>
      <c r="K1077" t="s">
        <v>2135</v>
      </c>
      <c r="L1077">
        <v>1557.4274289999998</v>
      </c>
    </row>
    <row r="1078" spans="1:12" x14ac:dyDescent="0.25">
      <c r="C1078" t="s">
        <v>13480</v>
      </c>
      <c r="L1078">
        <v>1557.4274289999998</v>
      </c>
    </row>
    <row r="1079" spans="1:12" x14ac:dyDescent="0.25">
      <c r="D1079" t="s">
        <v>13481</v>
      </c>
      <c r="E1079" t="s">
        <v>2389</v>
      </c>
      <c r="F1079" t="s">
        <v>167</v>
      </c>
      <c r="G1079" t="s">
        <v>29</v>
      </c>
      <c r="H1079" t="s">
        <v>2146</v>
      </c>
      <c r="I1079" t="s">
        <v>2144</v>
      </c>
      <c r="J1079" t="s">
        <v>13482</v>
      </c>
      <c r="K1079" t="s">
        <v>2135</v>
      </c>
      <c r="L1079">
        <v>1557.4274289999998</v>
      </c>
    </row>
    <row r="1080" spans="1:12" x14ac:dyDescent="0.25">
      <c r="A1080" t="s">
        <v>108</v>
      </c>
      <c r="L1080" s="3">
        <v>5144.4978822000003</v>
      </c>
    </row>
    <row r="1081" spans="1:12" x14ac:dyDescent="0.25">
      <c r="C1081" t="s">
        <v>6489</v>
      </c>
      <c r="L1081" s="3">
        <v>2153.4666214999997</v>
      </c>
    </row>
    <row r="1082" spans="1:12" x14ac:dyDescent="0.25">
      <c r="D1082" t="s">
        <v>6490</v>
      </c>
      <c r="E1082" t="s">
        <v>10996</v>
      </c>
      <c r="F1082" t="s">
        <v>108</v>
      </c>
      <c r="G1082" t="s">
        <v>29</v>
      </c>
      <c r="H1082" t="s">
        <v>63</v>
      </c>
      <c r="I1082" t="s">
        <v>2167</v>
      </c>
      <c r="J1082" t="s">
        <v>6491</v>
      </c>
      <c r="K1082" t="s">
        <v>2135</v>
      </c>
      <c r="L1082" s="3">
        <v>2153.4666214999997</v>
      </c>
    </row>
    <row r="1083" spans="1:12" x14ac:dyDescent="0.25">
      <c r="C1083" t="s">
        <v>9067</v>
      </c>
      <c r="L1083" s="3">
        <v>2991.0312607000001</v>
      </c>
    </row>
    <row r="1084" spans="1:12" x14ac:dyDescent="0.25">
      <c r="D1084" t="s">
        <v>9068</v>
      </c>
      <c r="E1084" t="s">
        <v>10996</v>
      </c>
      <c r="F1084" t="s">
        <v>108</v>
      </c>
      <c r="G1084" t="s">
        <v>61</v>
      </c>
      <c r="H1084" t="s">
        <v>63</v>
      </c>
      <c r="I1084" t="s">
        <v>2137</v>
      </c>
      <c r="J1084" t="s">
        <v>9069</v>
      </c>
      <c r="K1084" t="s">
        <v>2135</v>
      </c>
      <c r="L1084" s="3">
        <v>2991.0312607000001</v>
      </c>
    </row>
    <row r="1085" spans="1:12" x14ac:dyDescent="0.25">
      <c r="A1085" t="s">
        <v>135</v>
      </c>
      <c r="L1085" s="3">
        <v>35986.391876499998</v>
      </c>
    </row>
    <row r="1086" spans="1:12" x14ac:dyDescent="0.25">
      <c r="C1086" t="s">
        <v>2587</v>
      </c>
      <c r="L1086">
        <v>1845.8145625</v>
      </c>
    </row>
    <row r="1087" spans="1:12" x14ac:dyDescent="0.25">
      <c r="D1087" t="s">
        <v>471</v>
      </c>
      <c r="E1087" t="s">
        <v>11009</v>
      </c>
      <c r="F1087" t="s">
        <v>135</v>
      </c>
      <c r="G1087" t="s">
        <v>29</v>
      </c>
      <c r="H1087" t="s">
        <v>63</v>
      </c>
      <c r="I1087" t="s">
        <v>2167</v>
      </c>
      <c r="J1087" t="s">
        <v>472</v>
      </c>
      <c r="K1087" t="s">
        <v>18</v>
      </c>
      <c r="L1087">
        <v>1845.8145625</v>
      </c>
    </row>
    <row r="1088" spans="1:12" x14ac:dyDescent="0.25">
      <c r="C1088" t="s">
        <v>2588</v>
      </c>
      <c r="L1088">
        <v>1709.1020455</v>
      </c>
    </row>
    <row r="1089" spans="3:12" x14ac:dyDescent="0.25">
      <c r="D1089" t="s">
        <v>465</v>
      </c>
      <c r="E1089" t="s">
        <v>11009</v>
      </c>
      <c r="F1089" t="s">
        <v>135</v>
      </c>
      <c r="G1089" t="s">
        <v>29</v>
      </c>
      <c r="H1089" t="s">
        <v>63</v>
      </c>
      <c r="I1089" t="s">
        <v>2137</v>
      </c>
      <c r="J1089" t="s">
        <v>466</v>
      </c>
      <c r="K1089" t="s">
        <v>18</v>
      </c>
      <c r="L1089">
        <v>1709.1020455</v>
      </c>
    </row>
    <row r="1090" spans="3:12" x14ac:dyDescent="0.25">
      <c r="C1090" t="s">
        <v>2589</v>
      </c>
      <c r="L1090">
        <v>1550.2886495</v>
      </c>
    </row>
    <row r="1091" spans="3:12" x14ac:dyDescent="0.25">
      <c r="D1091" t="s">
        <v>555</v>
      </c>
      <c r="E1091" t="s">
        <v>11009</v>
      </c>
      <c r="F1091" t="s">
        <v>135</v>
      </c>
      <c r="G1091" t="s">
        <v>29</v>
      </c>
      <c r="H1091" t="s">
        <v>48</v>
      </c>
      <c r="I1091" t="s">
        <v>2156</v>
      </c>
      <c r="J1091" t="s">
        <v>556</v>
      </c>
      <c r="K1091" t="s">
        <v>2149</v>
      </c>
      <c r="L1091">
        <v>1550.2886495</v>
      </c>
    </row>
    <row r="1092" spans="3:12" x14ac:dyDescent="0.25">
      <c r="C1092" t="s">
        <v>2590</v>
      </c>
      <c r="L1092">
        <v>1860.3463793999999</v>
      </c>
    </row>
    <row r="1093" spans="3:12" x14ac:dyDescent="0.25">
      <c r="D1093" t="s">
        <v>762</v>
      </c>
      <c r="E1093" t="s">
        <v>11009</v>
      </c>
      <c r="F1093" t="s">
        <v>135</v>
      </c>
      <c r="G1093" t="s">
        <v>50</v>
      </c>
      <c r="H1093" t="s">
        <v>48</v>
      </c>
      <c r="I1093" t="s">
        <v>2141</v>
      </c>
      <c r="J1093" t="s">
        <v>763</v>
      </c>
      <c r="K1093" t="s">
        <v>2149</v>
      </c>
      <c r="L1093">
        <v>1860.3463793999999</v>
      </c>
    </row>
    <row r="1094" spans="3:12" x14ac:dyDescent="0.25">
      <c r="C1094" t="s">
        <v>2591</v>
      </c>
      <c r="L1094">
        <v>1937.9341555000001</v>
      </c>
    </row>
    <row r="1095" spans="3:12" x14ac:dyDescent="0.25">
      <c r="D1095" t="s">
        <v>1371</v>
      </c>
      <c r="E1095" t="s">
        <v>11009</v>
      </c>
      <c r="F1095" t="s">
        <v>135</v>
      </c>
      <c r="G1095" t="s">
        <v>29</v>
      </c>
      <c r="H1095" t="s">
        <v>48</v>
      </c>
      <c r="I1095" t="s">
        <v>2137</v>
      </c>
      <c r="J1095" t="s">
        <v>1372</v>
      </c>
      <c r="K1095" t="s">
        <v>2149</v>
      </c>
      <c r="L1095">
        <v>1937.9341555000001</v>
      </c>
    </row>
    <row r="1096" spans="3:12" x14ac:dyDescent="0.25">
      <c r="C1096" t="s">
        <v>4946</v>
      </c>
      <c r="L1096" s="3">
        <v>2532.2522176000002</v>
      </c>
    </row>
    <row r="1097" spans="3:12" x14ac:dyDescent="0.25">
      <c r="D1097" t="s">
        <v>4623</v>
      </c>
      <c r="E1097" t="s">
        <v>11009</v>
      </c>
      <c r="F1097" t="s">
        <v>135</v>
      </c>
      <c r="G1097" t="s">
        <v>61</v>
      </c>
      <c r="H1097" t="s">
        <v>48</v>
      </c>
      <c r="I1097" t="s">
        <v>2141</v>
      </c>
      <c r="J1097" t="s">
        <v>4947</v>
      </c>
      <c r="K1097" t="s">
        <v>2135</v>
      </c>
      <c r="L1097" s="3">
        <v>2532.2522176000002</v>
      </c>
    </row>
    <row r="1098" spans="3:12" x14ac:dyDescent="0.25">
      <c r="C1098" t="s">
        <v>4948</v>
      </c>
      <c r="L1098">
        <v>1595.1749480000001</v>
      </c>
    </row>
    <row r="1099" spans="3:12" x14ac:dyDescent="0.25">
      <c r="D1099" t="s">
        <v>4716</v>
      </c>
      <c r="E1099" t="s">
        <v>11009</v>
      </c>
      <c r="F1099" t="s">
        <v>135</v>
      </c>
      <c r="G1099" t="s">
        <v>29</v>
      </c>
      <c r="H1099" t="s">
        <v>63</v>
      </c>
      <c r="I1099" t="s">
        <v>2141</v>
      </c>
      <c r="J1099" t="s">
        <v>4949</v>
      </c>
      <c r="K1099" t="s">
        <v>2135</v>
      </c>
      <c r="L1099">
        <v>1595.1749480000001</v>
      </c>
    </row>
    <row r="1100" spans="3:12" x14ac:dyDescent="0.25">
      <c r="C1100" t="s">
        <v>5259</v>
      </c>
      <c r="L1100" s="3">
        <v>2791.5561589999998</v>
      </c>
    </row>
    <row r="1101" spans="3:12" x14ac:dyDescent="0.25">
      <c r="D1101" t="s">
        <v>5260</v>
      </c>
      <c r="E1101" t="s">
        <v>11009</v>
      </c>
      <c r="F1101" t="s">
        <v>135</v>
      </c>
      <c r="G1101" t="s">
        <v>61</v>
      </c>
      <c r="H1101" t="s">
        <v>63</v>
      </c>
      <c r="I1101" t="s">
        <v>2137</v>
      </c>
      <c r="J1101" t="s">
        <v>5261</v>
      </c>
      <c r="K1101" t="s">
        <v>2135</v>
      </c>
      <c r="L1101" s="3">
        <v>2791.5561589999998</v>
      </c>
    </row>
    <row r="1102" spans="3:12" x14ac:dyDescent="0.25">
      <c r="C1102" t="s">
        <v>5262</v>
      </c>
      <c r="L1102" s="3">
        <v>3014.8532700999999</v>
      </c>
    </row>
    <row r="1103" spans="3:12" x14ac:dyDescent="0.25">
      <c r="D1103" t="s">
        <v>5263</v>
      </c>
      <c r="E1103" t="s">
        <v>11009</v>
      </c>
      <c r="F1103" t="s">
        <v>135</v>
      </c>
      <c r="G1103" t="s">
        <v>61</v>
      </c>
      <c r="H1103" t="s">
        <v>63</v>
      </c>
      <c r="I1103" t="s">
        <v>2167</v>
      </c>
      <c r="J1103" t="s">
        <v>5264</v>
      </c>
      <c r="K1103" t="s">
        <v>2135</v>
      </c>
      <c r="L1103" s="3">
        <v>3014.8532700999999</v>
      </c>
    </row>
    <row r="1104" spans="3:12" x14ac:dyDescent="0.25">
      <c r="C1104" t="s">
        <v>5999</v>
      </c>
      <c r="L1104" s="3">
        <v>2392.7624220000002</v>
      </c>
    </row>
    <row r="1105" spans="1:12" x14ac:dyDescent="0.25">
      <c r="D1105" t="s">
        <v>6000</v>
      </c>
      <c r="E1105" t="s">
        <v>11009</v>
      </c>
      <c r="F1105" t="s">
        <v>135</v>
      </c>
      <c r="G1105" t="s">
        <v>50</v>
      </c>
      <c r="H1105" t="s">
        <v>63</v>
      </c>
      <c r="I1105" t="s">
        <v>2137</v>
      </c>
      <c r="J1105" t="s">
        <v>6001</v>
      </c>
      <c r="K1105" t="s">
        <v>2135</v>
      </c>
      <c r="L1105" s="3">
        <v>2392.7624220000002</v>
      </c>
    </row>
    <row r="1106" spans="1:12" x14ac:dyDescent="0.25">
      <c r="C1106" t="s">
        <v>11010</v>
      </c>
      <c r="L1106" s="3">
        <v>2953.3424166</v>
      </c>
    </row>
    <row r="1107" spans="1:12" x14ac:dyDescent="0.25">
      <c r="D1107" t="s">
        <v>11011</v>
      </c>
      <c r="E1107" t="s">
        <v>2389</v>
      </c>
      <c r="F1107" t="s">
        <v>135</v>
      </c>
      <c r="G1107" t="s">
        <v>50</v>
      </c>
      <c r="H1107" t="s">
        <v>63</v>
      </c>
      <c r="I1107" t="s">
        <v>2167</v>
      </c>
      <c r="J1107" t="s">
        <v>11012</v>
      </c>
      <c r="K1107" t="s">
        <v>2135</v>
      </c>
      <c r="L1107" s="3">
        <v>2953.3424166</v>
      </c>
    </row>
    <row r="1108" spans="1:12" x14ac:dyDescent="0.25">
      <c r="C1108" t="s">
        <v>11013</v>
      </c>
      <c r="L1108" s="3">
        <v>3516.8952727999999</v>
      </c>
    </row>
    <row r="1109" spans="1:12" x14ac:dyDescent="0.25">
      <c r="D1109" t="s">
        <v>11014</v>
      </c>
      <c r="E1109" t="s">
        <v>2389</v>
      </c>
      <c r="F1109" t="s">
        <v>135</v>
      </c>
      <c r="G1109" t="s">
        <v>61</v>
      </c>
      <c r="H1109" t="s">
        <v>188</v>
      </c>
      <c r="I1109" t="s">
        <v>2137</v>
      </c>
      <c r="J1109" t="s">
        <v>11015</v>
      </c>
      <c r="K1109" t="s">
        <v>2135</v>
      </c>
      <c r="L1109" s="3">
        <v>3516.8952727999999</v>
      </c>
    </row>
    <row r="1110" spans="1:12" x14ac:dyDescent="0.25">
      <c r="C1110" t="s">
        <v>13483</v>
      </c>
      <c r="L1110" s="3">
        <v>3003.6659224999999</v>
      </c>
    </row>
    <row r="1111" spans="1:12" x14ac:dyDescent="0.25">
      <c r="D1111" t="s">
        <v>13484</v>
      </c>
      <c r="E1111" t="s">
        <v>2389</v>
      </c>
      <c r="F1111" t="s">
        <v>135</v>
      </c>
      <c r="G1111" t="s">
        <v>29</v>
      </c>
      <c r="H1111" t="s">
        <v>2146</v>
      </c>
      <c r="I1111" t="s">
        <v>2134</v>
      </c>
      <c r="J1111" t="s">
        <v>13485</v>
      </c>
      <c r="K1111" t="s">
        <v>2135</v>
      </c>
      <c r="L1111" s="3">
        <v>3003.6659224999999</v>
      </c>
    </row>
    <row r="1112" spans="1:12" x14ac:dyDescent="0.25">
      <c r="C1112" t="s">
        <v>13486</v>
      </c>
      <c r="L1112" s="3">
        <v>3003.6659224999999</v>
      </c>
    </row>
    <row r="1113" spans="1:12" x14ac:dyDescent="0.25">
      <c r="D1113" t="s">
        <v>13487</v>
      </c>
      <c r="E1113" t="s">
        <v>2389</v>
      </c>
      <c r="F1113" t="s">
        <v>135</v>
      </c>
      <c r="G1113" t="s">
        <v>29</v>
      </c>
      <c r="H1113" t="s">
        <v>2146</v>
      </c>
      <c r="I1113" t="s">
        <v>2167</v>
      </c>
      <c r="J1113" t="s">
        <v>13488</v>
      </c>
      <c r="K1113" t="s">
        <v>2135</v>
      </c>
      <c r="L1113" s="3">
        <v>3003.6659224999999</v>
      </c>
    </row>
    <row r="1114" spans="1:12" x14ac:dyDescent="0.25">
      <c r="C1114" t="s">
        <v>13489</v>
      </c>
      <c r="L1114" s="3">
        <v>2278.737533</v>
      </c>
    </row>
    <row r="1115" spans="1:12" x14ac:dyDescent="0.25">
      <c r="D1115" t="s">
        <v>13490</v>
      </c>
      <c r="E1115" t="s">
        <v>2389</v>
      </c>
      <c r="F1115" t="s">
        <v>135</v>
      </c>
      <c r="G1115" t="s">
        <v>29</v>
      </c>
      <c r="H1115" t="s">
        <v>2133</v>
      </c>
      <c r="I1115" t="s">
        <v>2141</v>
      </c>
      <c r="J1115" t="s">
        <v>13491</v>
      </c>
      <c r="K1115" t="s">
        <v>2135</v>
      </c>
      <c r="L1115" s="3">
        <v>2278.737533</v>
      </c>
    </row>
    <row r="1116" spans="1:12" x14ac:dyDescent="0.25">
      <c r="A1116" t="s">
        <v>78</v>
      </c>
      <c r="L1116" s="3">
        <v>29791.300351499998</v>
      </c>
    </row>
    <row r="1117" spans="1:12" x14ac:dyDescent="0.25">
      <c r="C1117" t="s">
        <v>2592</v>
      </c>
      <c r="L1117" s="3">
        <v>2939.1430907999998</v>
      </c>
    </row>
    <row r="1118" spans="1:12" x14ac:dyDescent="0.25">
      <c r="D1118" t="s">
        <v>77</v>
      </c>
      <c r="E1118" t="s">
        <v>11009</v>
      </c>
      <c r="F1118" t="s">
        <v>78</v>
      </c>
      <c r="G1118" t="s">
        <v>61</v>
      </c>
      <c r="H1118" t="s">
        <v>48</v>
      </c>
      <c r="I1118" t="s">
        <v>2137</v>
      </c>
      <c r="J1118" t="s">
        <v>80</v>
      </c>
      <c r="K1118" t="s">
        <v>2135</v>
      </c>
      <c r="L1118" s="3">
        <v>2939.1430907999998</v>
      </c>
    </row>
    <row r="1119" spans="1:12" x14ac:dyDescent="0.25">
      <c r="C1119" t="s">
        <v>2593</v>
      </c>
      <c r="L1119">
        <v>1640.7849035999998</v>
      </c>
    </row>
    <row r="1120" spans="1:12" x14ac:dyDescent="0.25">
      <c r="D1120" t="s">
        <v>727</v>
      </c>
      <c r="E1120" t="s">
        <v>11009</v>
      </c>
      <c r="F1120" t="s">
        <v>78</v>
      </c>
      <c r="G1120" t="s">
        <v>50</v>
      </c>
      <c r="H1120" t="s">
        <v>63</v>
      </c>
      <c r="I1120" t="s">
        <v>2141</v>
      </c>
      <c r="J1120" t="s">
        <v>728</v>
      </c>
      <c r="K1120" t="s">
        <v>18</v>
      </c>
      <c r="L1120">
        <v>1640.7849035999998</v>
      </c>
    </row>
    <row r="1121" spans="3:12" x14ac:dyDescent="0.25">
      <c r="C1121" t="s">
        <v>2594</v>
      </c>
      <c r="L1121">
        <v>1640.7849035999998</v>
      </c>
    </row>
    <row r="1122" spans="3:12" x14ac:dyDescent="0.25">
      <c r="D1122" t="s">
        <v>529</v>
      </c>
      <c r="E1122" t="s">
        <v>11009</v>
      </c>
      <c r="F1122" t="s">
        <v>78</v>
      </c>
      <c r="G1122" t="s">
        <v>50</v>
      </c>
      <c r="H1122" t="s">
        <v>20</v>
      </c>
      <c r="I1122" t="s">
        <v>2141</v>
      </c>
      <c r="J1122" t="s">
        <v>530</v>
      </c>
      <c r="K1122" t="s">
        <v>18</v>
      </c>
      <c r="L1122">
        <v>1640.7849035999998</v>
      </c>
    </row>
    <row r="1123" spans="3:12" x14ac:dyDescent="0.25">
      <c r="C1123" t="s">
        <v>2595</v>
      </c>
      <c r="L1123">
        <v>1640.7849035999998</v>
      </c>
    </row>
    <row r="1124" spans="3:12" x14ac:dyDescent="0.25">
      <c r="D1124" t="s">
        <v>532</v>
      </c>
      <c r="E1124" t="s">
        <v>11009</v>
      </c>
      <c r="F1124" t="s">
        <v>78</v>
      </c>
      <c r="G1124" t="s">
        <v>50</v>
      </c>
      <c r="H1124" t="s">
        <v>20</v>
      </c>
      <c r="I1124" t="s">
        <v>2141</v>
      </c>
      <c r="J1124" t="s">
        <v>533</v>
      </c>
      <c r="K1124" t="s">
        <v>18</v>
      </c>
      <c r="L1124">
        <v>1640.7849035999998</v>
      </c>
    </row>
    <row r="1125" spans="3:12" x14ac:dyDescent="0.25">
      <c r="C1125" t="s">
        <v>2596</v>
      </c>
      <c r="L1125" s="3">
        <v>3100.6164156</v>
      </c>
    </row>
    <row r="1126" spans="3:12" x14ac:dyDescent="0.25">
      <c r="D1126" t="s">
        <v>863</v>
      </c>
      <c r="E1126" t="s">
        <v>11009</v>
      </c>
      <c r="F1126" t="s">
        <v>78</v>
      </c>
      <c r="G1126" t="s">
        <v>50</v>
      </c>
      <c r="H1126" t="s">
        <v>110</v>
      </c>
      <c r="I1126" t="s">
        <v>2163</v>
      </c>
      <c r="J1126" t="s">
        <v>864</v>
      </c>
      <c r="K1126" t="s">
        <v>2149</v>
      </c>
      <c r="L1126" s="3">
        <v>3100.6164156</v>
      </c>
    </row>
    <row r="1127" spans="3:12" x14ac:dyDescent="0.25">
      <c r="C1127" t="s">
        <v>2597</v>
      </c>
      <c r="L1127" s="3">
        <v>2249.8303655999998</v>
      </c>
    </row>
    <row r="1128" spans="3:12" x14ac:dyDescent="0.25">
      <c r="D1128" t="s">
        <v>876</v>
      </c>
      <c r="E1128" t="s">
        <v>11009</v>
      </c>
      <c r="F1128" t="s">
        <v>78</v>
      </c>
      <c r="G1128" t="s">
        <v>50</v>
      </c>
      <c r="H1128" t="s">
        <v>25</v>
      </c>
      <c r="I1128" t="s">
        <v>2134</v>
      </c>
      <c r="J1128" t="s">
        <v>877</v>
      </c>
      <c r="K1128" t="s">
        <v>2149</v>
      </c>
      <c r="L1128" s="3">
        <v>2249.8303655999998</v>
      </c>
    </row>
    <row r="1129" spans="3:12" x14ac:dyDescent="0.25">
      <c r="C1129" t="s">
        <v>2598</v>
      </c>
      <c r="L1129">
        <v>1860.3463793999999</v>
      </c>
    </row>
    <row r="1130" spans="3:12" x14ac:dyDescent="0.25">
      <c r="D1130" t="s">
        <v>872</v>
      </c>
      <c r="E1130" t="s">
        <v>11009</v>
      </c>
      <c r="F1130" t="s">
        <v>78</v>
      </c>
      <c r="G1130" t="s">
        <v>50</v>
      </c>
      <c r="H1130" t="s">
        <v>48</v>
      </c>
      <c r="I1130" t="s">
        <v>2141</v>
      </c>
      <c r="J1130" t="s">
        <v>873</v>
      </c>
      <c r="K1130" t="s">
        <v>2149</v>
      </c>
      <c r="L1130">
        <v>1860.3463793999999</v>
      </c>
    </row>
    <row r="1131" spans="3:12" x14ac:dyDescent="0.25">
      <c r="C1131" t="s">
        <v>2599</v>
      </c>
      <c r="L1131">
        <v>934.49557400000003</v>
      </c>
    </row>
    <row r="1132" spans="3:12" x14ac:dyDescent="0.25">
      <c r="D1132" t="s">
        <v>1311</v>
      </c>
      <c r="E1132" t="s">
        <v>11009</v>
      </c>
      <c r="F1132" t="s">
        <v>78</v>
      </c>
      <c r="G1132" t="s">
        <v>29</v>
      </c>
      <c r="H1132" t="s">
        <v>17</v>
      </c>
      <c r="I1132" t="s">
        <v>2144</v>
      </c>
      <c r="J1132" t="s">
        <v>1308</v>
      </c>
      <c r="K1132" t="s">
        <v>18</v>
      </c>
      <c r="L1132">
        <v>934.49557400000003</v>
      </c>
    </row>
    <row r="1133" spans="3:12" x14ac:dyDescent="0.25">
      <c r="C1133" t="s">
        <v>6002</v>
      </c>
      <c r="L1133" s="3">
        <v>2009.8500245999996</v>
      </c>
    </row>
    <row r="1134" spans="3:12" x14ac:dyDescent="0.25">
      <c r="D1134" t="s">
        <v>6003</v>
      </c>
      <c r="E1134" t="s">
        <v>11009</v>
      </c>
      <c r="F1134" t="s">
        <v>78</v>
      </c>
      <c r="G1134" t="s">
        <v>106</v>
      </c>
      <c r="H1134" t="s">
        <v>2133</v>
      </c>
      <c r="I1134" t="s">
        <v>2144</v>
      </c>
      <c r="J1134" t="s">
        <v>6004</v>
      </c>
      <c r="K1134" t="s">
        <v>2135</v>
      </c>
      <c r="L1134" s="3">
        <v>2009.8500245999996</v>
      </c>
    </row>
    <row r="1135" spans="3:12" x14ac:dyDescent="0.25">
      <c r="C1135" t="s">
        <v>6005</v>
      </c>
      <c r="L1135" s="3">
        <v>3876.2399187000001</v>
      </c>
    </row>
    <row r="1136" spans="3:12" x14ac:dyDescent="0.25">
      <c r="D1136" t="s">
        <v>6006</v>
      </c>
      <c r="E1136" t="s">
        <v>11009</v>
      </c>
      <c r="F1136" t="s">
        <v>78</v>
      </c>
      <c r="G1136" t="s">
        <v>106</v>
      </c>
      <c r="H1136" t="s">
        <v>63</v>
      </c>
      <c r="I1136" t="s">
        <v>2167</v>
      </c>
      <c r="J1136" t="s">
        <v>6007</v>
      </c>
      <c r="K1136" t="s">
        <v>2135</v>
      </c>
      <c r="L1136" s="3">
        <v>3876.2399187000001</v>
      </c>
    </row>
    <row r="1137" spans="1:12" x14ac:dyDescent="0.25">
      <c r="C1137" t="s">
        <v>6008</v>
      </c>
      <c r="L1137">
        <v>1557.4274289999998</v>
      </c>
    </row>
    <row r="1138" spans="1:12" x14ac:dyDescent="0.25">
      <c r="D1138" t="s">
        <v>6009</v>
      </c>
      <c r="E1138" t="s">
        <v>11009</v>
      </c>
      <c r="F1138" t="s">
        <v>78</v>
      </c>
      <c r="G1138" t="s">
        <v>29</v>
      </c>
      <c r="H1138" t="s">
        <v>2146</v>
      </c>
      <c r="I1138" t="s">
        <v>2156</v>
      </c>
      <c r="J1138" t="s">
        <v>6010</v>
      </c>
      <c r="K1138" t="s">
        <v>2135</v>
      </c>
      <c r="L1138">
        <v>1557.4274289999998</v>
      </c>
    </row>
    <row r="1139" spans="1:12" x14ac:dyDescent="0.25">
      <c r="C1139" t="s">
        <v>6011</v>
      </c>
      <c r="L1139">
        <v>1557.4274289999998</v>
      </c>
    </row>
    <row r="1140" spans="1:12" x14ac:dyDescent="0.25">
      <c r="D1140" t="s">
        <v>6012</v>
      </c>
      <c r="E1140" t="s">
        <v>11009</v>
      </c>
      <c r="F1140" t="s">
        <v>78</v>
      </c>
      <c r="G1140" t="s">
        <v>29</v>
      </c>
      <c r="H1140" t="s">
        <v>2146</v>
      </c>
      <c r="I1140" t="s">
        <v>2156</v>
      </c>
      <c r="J1140" t="s">
        <v>6013</v>
      </c>
      <c r="K1140" t="s">
        <v>2135</v>
      </c>
      <c r="L1140">
        <v>1557.4274289999998</v>
      </c>
    </row>
    <row r="1141" spans="1:12" x14ac:dyDescent="0.25">
      <c r="C1141" t="s">
        <v>6014</v>
      </c>
      <c r="L1141">
        <v>1557.4274289999998</v>
      </c>
    </row>
    <row r="1142" spans="1:12" x14ac:dyDescent="0.25">
      <c r="D1142" t="s">
        <v>6015</v>
      </c>
      <c r="E1142" t="s">
        <v>11009</v>
      </c>
      <c r="F1142" t="s">
        <v>78</v>
      </c>
      <c r="G1142" t="s">
        <v>29</v>
      </c>
      <c r="H1142" t="s">
        <v>2146</v>
      </c>
      <c r="I1142" t="s">
        <v>2156</v>
      </c>
      <c r="J1142" t="s">
        <v>6016</v>
      </c>
      <c r="K1142" t="s">
        <v>2135</v>
      </c>
      <c r="L1142">
        <v>1557.4274289999998</v>
      </c>
    </row>
    <row r="1143" spans="1:12" x14ac:dyDescent="0.25">
      <c r="C1143" t="s">
        <v>6017</v>
      </c>
      <c r="L1143">
        <v>1557.4274289999998</v>
      </c>
    </row>
    <row r="1144" spans="1:12" x14ac:dyDescent="0.25">
      <c r="D1144" t="s">
        <v>6018</v>
      </c>
      <c r="E1144" t="s">
        <v>11009</v>
      </c>
      <c r="F1144" t="s">
        <v>78</v>
      </c>
      <c r="G1144" t="s">
        <v>29</v>
      </c>
      <c r="H1144" t="s">
        <v>2146</v>
      </c>
      <c r="I1144" t="s">
        <v>2156</v>
      </c>
      <c r="J1144" t="s">
        <v>6019</v>
      </c>
      <c r="K1144" t="s">
        <v>2135</v>
      </c>
      <c r="L1144">
        <v>1557.4274289999998</v>
      </c>
    </row>
    <row r="1145" spans="1:12" x14ac:dyDescent="0.25">
      <c r="C1145" t="s">
        <v>6697</v>
      </c>
      <c r="L1145">
        <v>1668.714156</v>
      </c>
    </row>
    <row r="1146" spans="1:12" x14ac:dyDescent="0.25">
      <c r="D1146" t="s">
        <v>6698</v>
      </c>
      <c r="E1146" t="s">
        <v>11009</v>
      </c>
      <c r="F1146" t="s">
        <v>78</v>
      </c>
      <c r="G1146" t="s">
        <v>29</v>
      </c>
      <c r="H1146" t="s">
        <v>2146</v>
      </c>
      <c r="I1146" t="s">
        <v>2141</v>
      </c>
      <c r="J1146" t="s">
        <v>6699</v>
      </c>
      <c r="K1146" t="s">
        <v>2135</v>
      </c>
      <c r="L1146">
        <v>1668.714156</v>
      </c>
    </row>
    <row r="1147" spans="1:12" x14ac:dyDescent="0.25">
      <c r="A1147" t="s">
        <v>340</v>
      </c>
      <c r="L1147" s="3">
        <v>52531.853111299999</v>
      </c>
    </row>
    <row r="1148" spans="1:12" x14ac:dyDescent="0.25">
      <c r="C1148" t="s">
        <v>2600</v>
      </c>
      <c r="L1148">
        <v>1367.320753</v>
      </c>
    </row>
    <row r="1149" spans="1:12" x14ac:dyDescent="0.25">
      <c r="D1149" t="s">
        <v>339</v>
      </c>
      <c r="E1149" t="s">
        <v>11009</v>
      </c>
      <c r="F1149" t="s">
        <v>340</v>
      </c>
      <c r="G1149" t="s">
        <v>29</v>
      </c>
      <c r="H1149" t="s">
        <v>20</v>
      </c>
      <c r="I1149" t="s">
        <v>2141</v>
      </c>
      <c r="J1149" t="s">
        <v>341</v>
      </c>
      <c r="K1149" t="s">
        <v>18</v>
      </c>
      <c r="L1149">
        <v>1367.320753</v>
      </c>
    </row>
    <row r="1150" spans="1:12" x14ac:dyDescent="0.25">
      <c r="C1150" t="s">
        <v>2601</v>
      </c>
      <c r="L1150" s="3">
        <v>2050.9224545999996</v>
      </c>
    </row>
    <row r="1151" spans="1:12" x14ac:dyDescent="0.25">
      <c r="D1151" t="s">
        <v>1030</v>
      </c>
      <c r="E1151" t="s">
        <v>11009</v>
      </c>
      <c r="F1151" t="s">
        <v>340</v>
      </c>
      <c r="G1151" t="s">
        <v>50</v>
      </c>
      <c r="H1151" t="s">
        <v>63</v>
      </c>
      <c r="I1151" t="s">
        <v>2137</v>
      </c>
      <c r="J1151" t="s">
        <v>1031</v>
      </c>
      <c r="K1151" t="s">
        <v>18</v>
      </c>
      <c r="L1151" s="3">
        <v>2050.9224545999996</v>
      </c>
    </row>
    <row r="1152" spans="1:12" x14ac:dyDescent="0.25">
      <c r="C1152" t="s">
        <v>2602</v>
      </c>
      <c r="L1152">
        <v>1668.714156</v>
      </c>
    </row>
    <row r="1153" spans="3:12" x14ac:dyDescent="0.25">
      <c r="D1153" t="s">
        <v>1244</v>
      </c>
      <c r="E1153" t="s">
        <v>11009</v>
      </c>
      <c r="F1153" t="s">
        <v>340</v>
      </c>
      <c r="G1153" t="s">
        <v>29</v>
      </c>
      <c r="H1153" t="s">
        <v>17</v>
      </c>
      <c r="I1153" t="s">
        <v>2137</v>
      </c>
      <c r="J1153" t="s">
        <v>1245</v>
      </c>
      <c r="K1153" t="s">
        <v>18</v>
      </c>
      <c r="L1153">
        <v>1668.714156</v>
      </c>
    </row>
    <row r="1154" spans="3:12" x14ac:dyDescent="0.25">
      <c r="C1154" t="s">
        <v>2603</v>
      </c>
      <c r="L1154" s="3">
        <v>2050.9224545999996</v>
      </c>
    </row>
    <row r="1155" spans="3:12" x14ac:dyDescent="0.25">
      <c r="D1155" t="s">
        <v>1549</v>
      </c>
      <c r="E1155" t="s">
        <v>11009</v>
      </c>
      <c r="F1155" t="s">
        <v>340</v>
      </c>
      <c r="G1155" t="s">
        <v>50</v>
      </c>
      <c r="H1155" t="s">
        <v>63</v>
      </c>
      <c r="I1155" t="s">
        <v>2137</v>
      </c>
      <c r="J1155" t="s">
        <v>1550</v>
      </c>
      <c r="K1155" t="s">
        <v>18</v>
      </c>
      <c r="L1155" s="3">
        <v>2050.9224545999996</v>
      </c>
    </row>
    <row r="1156" spans="3:12" x14ac:dyDescent="0.25">
      <c r="C1156" t="s">
        <v>2604</v>
      </c>
      <c r="L1156" s="3">
        <v>2214.9774750000001</v>
      </c>
    </row>
    <row r="1157" spans="3:12" x14ac:dyDescent="0.25">
      <c r="D1157" t="s">
        <v>1544</v>
      </c>
      <c r="E1157" t="s">
        <v>2389</v>
      </c>
      <c r="F1157" t="s">
        <v>340</v>
      </c>
      <c r="G1157" t="s">
        <v>50</v>
      </c>
      <c r="H1157" t="s">
        <v>63</v>
      </c>
      <c r="I1157" t="s">
        <v>2167</v>
      </c>
      <c r="J1157" t="s">
        <v>11016</v>
      </c>
      <c r="K1157" t="s">
        <v>18</v>
      </c>
      <c r="L1157" s="3">
        <v>2214.9774750000001</v>
      </c>
    </row>
    <row r="1158" spans="3:12" x14ac:dyDescent="0.25">
      <c r="C1158" t="s">
        <v>2605</v>
      </c>
      <c r="L1158" s="3">
        <v>2050.9224545999996</v>
      </c>
    </row>
    <row r="1159" spans="3:12" x14ac:dyDescent="0.25">
      <c r="D1159" t="s">
        <v>1556</v>
      </c>
      <c r="E1159" t="s">
        <v>11009</v>
      </c>
      <c r="F1159" t="s">
        <v>340</v>
      </c>
      <c r="G1159" t="s">
        <v>50</v>
      </c>
      <c r="H1159" t="s">
        <v>63</v>
      </c>
      <c r="I1159" t="s">
        <v>2137</v>
      </c>
      <c r="J1159" t="s">
        <v>1557</v>
      </c>
      <c r="K1159" t="s">
        <v>18</v>
      </c>
      <c r="L1159" s="3">
        <v>2050.9224545999996</v>
      </c>
    </row>
    <row r="1160" spans="3:12" x14ac:dyDescent="0.25">
      <c r="C1160" t="s">
        <v>2606</v>
      </c>
      <c r="L1160" s="3">
        <v>2422.3932464999998</v>
      </c>
    </row>
    <row r="1161" spans="3:12" x14ac:dyDescent="0.25">
      <c r="D1161" t="s">
        <v>1719</v>
      </c>
      <c r="E1161" t="s">
        <v>11009</v>
      </c>
      <c r="F1161" t="s">
        <v>340</v>
      </c>
      <c r="G1161" t="s">
        <v>29</v>
      </c>
      <c r="H1161" t="s">
        <v>57</v>
      </c>
      <c r="I1161" t="s">
        <v>2162</v>
      </c>
      <c r="J1161" t="s">
        <v>1720</v>
      </c>
      <c r="K1161" t="s">
        <v>2149</v>
      </c>
      <c r="L1161" s="3">
        <v>2422.3932464999998</v>
      </c>
    </row>
    <row r="1162" spans="3:12" x14ac:dyDescent="0.25">
      <c r="C1162" t="s">
        <v>4055</v>
      </c>
      <c r="L1162">
        <v>1805.5440228</v>
      </c>
    </row>
    <row r="1163" spans="3:12" x14ac:dyDescent="0.25">
      <c r="D1163" t="s">
        <v>3641</v>
      </c>
      <c r="E1163" t="s">
        <v>11009</v>
      </c>
      <c r="F1163" t="s">
        <v>340</v>
      </c>
      <c r="G1163" t="s">
        <v>50</v>
      </c>
      <c r="H1163" t="s">
        <v>2164</v>
      </c>
      <c r="I1163" t="s">
        <v>2141</v>
      </c>
      <c r="J1163" t="s">
        <v>4056</v>
      </c>
      <c r="K1163" t="s">
        <v>2135</v>
      </c>
      <c r="L1163">
        <v>1805.5440228</v>
      </c>
    </row>
    <row r="1164" spans="3:12" x14ac:dyDescent="0.25">
      <c r="C1164" t="s">
        <v>4057</v>
      </c>
      <c r="L1164" s="3">
        <v>1999.5428005000001</v>
      </c>
    </row>
    <row r="1165" spans="3:12" x14ac:dyDescent="0.25">
      <c r="D1165" t="s">
        <v>3799</v>
      </c>
      <c r="E1165" t="s">
        <v>11009</v>
      </c>
      <c r="F1165" t="s">
        <v>340</v>
      </c>
      <c r="G1165" t="s">
        <v>29</v>
      </c>
      <c r="H1165" t="s">
        <v>63</v>
      </c>
      <c r="I1165" t="s">
        <v>2167</v>
      </c>
      <c r="J1165" t="s">
        <v>4058</v>
      </c>
      <c r="K1165" t="s">
        <v>2135</v>
      </c>
      <c r="L1165" s="3">
        <v>1999.5428005000001</v>
      </c>
    </row>
    <row r="1166" spans="3:12" x14ac:dyDescent="0.25">
      <c r="C1166" t="s">
        <v>4445</v>
      </c>
      <c r="L1166">
        <v>1595.1749480000001</v>
      </c>
    </row>
    <row r="1167" spans="3:12" x14ac:dyDescent="0.25">
      <c r="D1167" t="s">
        <v>4446</v>
      </c>
      <c r="E1167" t="s">
        <v>11009</v>
      </c>
      <c r="F1167" t="s">
        <v>340</v>
      </c>
      <c r="G1167" t="s">
        <v>29</v>
      </c>
      <c r="H1167" t="s">
        <v>2133</v>
      </c>
      <c r="I1167" t="s">
        <v>2141</v>
      </c>
      <c r="J1167" t="s">
        <v>4447</v>
      </c>
      <c r="K1167" t="s">
        <v>2135</v>
      </c>
      <c r="L1167">
        <v>1595.1749480000001</v>
      </c>
    </row>
    <row r="1168" spans="3:12" x14ac:dyDescent="0.25">
      <c r="C1168" t="s">
        <v>4448</v>
      </c>
      <c r="L1168">
        <v>1557.4274289999998</v>
      </c>
    </row>
    <row r="1169" spans="3:12" x14ac:dyDescent="0.25">
      <c r="D1169" t="s">
        <v>4449</v>
      </c>
      <c r="E1169" t="s">
        <v>11009</v>
      </c>
      <c r="F1169" t="s">
        <v>340</v>
      </c>
      <c r="G1169" t="s">
        <v>29</v>
      </c>
      <c r="H1169" t="s">
        <v>2146</v>
      </c>
      <c r="I1169" t="s">
        <v>2156</v>
      </c>
      <c r="J1169" t="s">
        <v>4450</v>
      </c>
      <c r="K1169" t="s">
        <v>2135</v>
      </c>
      <c r="L1169">
        <v>1557.4274289999998</v>
      </c>
    </row>
    <row r="1170" spans="3:12" x14ac:dyDescent="0.25">
      <c r="C1170" t="s">
        <v>4451</v>
      </c>
      <c r="L1170">
        <v>1595.1749480000001</v>
      </c>
    </row>
    <row r="1171" spans="3:12" x14ac:dyDescent="0.25">
      <c r="D1171" t="s">
        <v>4452</v>
      </c>
      <c r="E1171" t="s">
        <v>11009</v>
      </c>
      <c r="F1171" t="s">
        <v>340</v>
      </c>
      <c r="G1171" t="s">
        <v>29</v>
      </c>
      <c r="H1171" t="s">
        <v>2133</v>
      </c>
      <c r="I1171" t="s">
        <v>2156</v>
      </c>
      <c r="J1171" t="s">
        <v>4453</v>
      </c>
      <c r="K1171" t="s">
        <v>2135</v>
      </c>
      <c r="L1171">
        <v>1595.1749480000001</v>
      </c>
    </row>
    <row r="1172" spans="3:12" x14ac:dyDescent="0.25">
      <c r="C1172" t="s">
        <v>4454</v>
      </c>
      <c r="L1172" s="3">
        <v>1993.9686850000001</v>
      </c>
    </row>
    <row r="1173" spans="3:12" x14ac:dyDescent="0.25">
      <c r="D1173" t="s">
        <v>4455</v>
      </c>
      <c r="E1173" t="s">
        <v>11009</v>
      </c>
      <c r="F1173" t="s">
        <v>340</v>
      </c>
      <c r="G1173" t="s">
        <v>29</v>
      </c>
      <c r="H1173" t="s">
        <v>2133</v>
      </c>
      <c r="I1173" t="s">
        <v>2137</v>
      </c>
      <c r="J1173" t="s">
        <v>4456</v>
      </c>
      <c r="K1173" t="s">
        <v>2135</v>
      </c>
      <c r="L1173" s="3">
        <v>1993.9686850000001</v>
      </c>
    </row>
    <row r="1174" spans="3:12" x14ac:dyDescent="0.25">
      <c r="C1174" t="s">
        <v>5265</v>
      </c>
      <c r="L1174" s="3">
        <v>2441.7559635000002</v>
      </c>
    </row>
    <row r="1175" spans="3:12" x14ac:dyDescent="0.25">
      <c r="D1175" t="s">
        <v>5266</v>
      </c>
      <c r="E1175" t="s">
        <v>11009</v>
      </c>
      <c r="F1175" t="s">
        <v>340</v>
      </c>
      <c r="G1175" t="s">
        <v>29</v>
      </c>
      <c r="H1175" t="s">
        <v>48</v>
      </c>
      <c r="I1175" t="s">
        <v>2167</v>
      </c>
      <c r="J1175" t="s">
        <v>5267</v>
      </c>
      <c r="K1175" t="s">
        <v>2135</v>
      </c>
      <c r="L1175" s="3">
        <v>2441.7559635000002</v>
      </c>
    </row>
    <row r="1176" spans="3:12" x14ac:dyDescent="0.25">
      <c r="C1176" t="s">
        <v>6020</v>
      </c>
      <c r="L1176">
        <v>1595.1749480000001</v>
      </c>
    </row>
    <row r="1177" spans="3:12" x14ac:dyDescent="0.25">
      <c r="D1177" t="s">
        <v>6021</v>
      </c>
      <c r="E1177" t="s">
        <v>11009</v>
      </c>
      <c r="F1177" t="s">
        <v>340</v>
      </c>
      <c r="G1177" t="s">
        <v>29</v>
      </c>
      <c r="H1177" t="s">
        <v>63</v>
      </c>
      <c r="I1177" t="s">
        <v>2141</v>
      </c>
      <c r="J1177" t="s">
        <v>6022</v>
      </c>
      <c r="K1177" t="s">
        <v>2135</v>
      </c>
      <c r="L1177">
        <v>1595.1749480000001</v>
      </c>
    </row>
    <row r="1178" spans="3:12" x14ac:dyDescent="0.25">
      <c r="C1178" t="s">
        <v>6023</v>
      </c>
      <c r="L1178" s="3">
        <v>2067.0776104000001</v>
      </c>
    </row>
    <row r="1179" spans="3:12" x14ac:dyDescent="0.25">
      <c r="D1179" t="s">
        <v>6024</v>
      </c>
      <c r="E1179" t="s">
        <v>11009</v>
      </c>
      <c r="F1179" t="s">
        <v>340</v>
      </c>
      <c r="G1179" t="s">
        <v>36</v>
      </c>
      <c r="H1179" t="s">
        <v>48</v>
      </c>
      <c r="I1179" t="s">
        <v>2141</v>
      </c>
      <c r="J1179" t="s">
        <v>6025</v>
      </c>
      <c r="K1179" t="s">
        <v>2135</v>
      </c>
      <c r="L1179" s="3">
        <v>2067.0776104000001</v>
      </c>
    </row>
    <row r="1180" spans="3:12" x14ac:dyDescent="0.25">
      <c r="C1180" t="s">
        <v>6026</v>
      </c>
      <c r="L1180" s="3">
        <v>1993.9686850000001</v>
      </c>
    </row>
    <row r="1181" spans="3:12" x14ac:dyDescent="0.25">
      <c r="D1181" t="s">
        <v>6027</v>
      </c>
      <c r="E1181" t="s">
        <v>11009</v>
      </c>
      <c r="F1181" t="s">
        <v>340</v>
      </c>
      <c r="G1181" t="s">
        <v>29</v>
      </c>
      <c r="H1181" t="s">
        <v>2133</v>
      </c>
      <c r="I1181" t="s">
        <v>2137</v>
      </c>
      <c r="J1181" t="s">
        <v>6028</v>
      </c>
      <c r="K1181" t="s">
        <v>2135</v>
      </c>
      <c r="L1181" s="3">
        <v>1993.9686850000001</v>
      </c>
    </row>
    <row r="1182" spans="3:12" x14ac:dyDescent="0.25">
      <c r="C1182" t="s">
        <v>6029</v>
      </c>
      <c r="L1182">
        <v>1595.1749480000001</v>
      </c>
    </row>
    <row r="1183" spans="3:12" x14ac:dyDescent="0.25">
      <c r="D1183" t="s">
        <v>6030</v>
      </c>
      <c r="E1183" t="s">
        <v>11009</v>
      </c>
      <c r="F1183" t="s">
        <v>340</v>
      </c>
      <c r="G1183" t="s">
        <v>29</v>
      </c>
      <c r="H1183" t="s">
        <v>2133</v>
      </c>
      <c r="I1183" t="s">
        <v>2141</v>
      </c>
      <c r="J1183" t="s">
        <v>6031</v>
      </c>
      <c r="K1183" t="s">
        <v>2135</v>
      </c>
      <c r="L1183">
        <v>1595.1749480000001</v>
      </c>
    </row>
    <row r="1184" spans="3:12" x14ac:dyDescent="0.25">
      <c r="C1184" t="s">
        <v>6492</v>
      </c>
      <c r="L1184" s="3">
        <v>2198.0595454999998</v>
      </c>
    </row>
    <row r="1185" spans="1:12" x14ac:dyDescent="0.25">
      <c r="D1185" t="s">
        <v>6493</v>
      </c>
      <c r="E1185" t="s">
        <v>11009</v>
      </c>
      <c r="F1185" t="s">
        <v>340</v>
      </c>
      <c r="G1185" t="s">
        <v>29</v>
      </c>
      <c r="H1185" t="s">
        <v>188</v>
      </c>
      <c r="I1185" t="s">
        <v>2137</v>
      </c>
      <c r="J1185" t="s">
        <v>6494</v>
      </c>
      <c r="K1185" t="s">
        <v>2135</v>
      </c>
      <c r="L1185" s="3">
        <v>2198.0595454999998</v>
      </c>
    </row>
    <row r="1186" spans="1:12" x14ac:dyDescent="0.25">
      <c r="C1186" t="s">
        <v>6984</v>
      </c>
      <c r="L1186">
        <v>1668.714156</v>
      </c>
    </row>
    <row r="1187" spans="1:12" x14ac:dyDescent="0.25">
      <c r="D1187" t="s">
        <v>6985</v>
      </c>
      <c r="E1187" t="s">
        <v>11009</v>
      </c>
      <c r="F1187" t="s">
        <v>340</v>
      </c>
      <c r="G1187" t="s">
        <v>29</v>
      </c>
      <c r="H1187" t="s">
        <v>2146</v>
      </c>
      <c r="I1187" t="s">
        <v>2156</v>
      </c>
      <c r="J1187" t="s">
        <v>6986</v>
      </c>
      <c r="K1187" t="s">
        <v>2135</v>
      </c>
      <c r="L1187">
        <v>1668.714156</v>
      </c>
    </row>
    <row r="1188" spans="1:12" x14ac:dyDescent="0.25">
      <c r="C1188" t="s">
        <v>6987</v>
      </c>
      <c r="L1188">
        <v>1668.714156</v>
      </c>
    </row>
    <row r="1189" spans="1:12" x14ac:dyDescent="0.25">
      <c r="D1189" t="s">
        <v>6988</v>
      </c>
      <c r="E1189" t="s">
        <v>11009</v>
      </c>
      <c r="F1189" t="s">
        <v>340</v>
      </c>
      <c r="G1189" t="s">
        <v>29</v>
      </c>
      <c r="H1189" t="s">
        <v>2146</v>
      </c>
      <c r="I1189" t="s">
        <v>2156</v>
      </c>
      <c r="J1189" t="s">
        <v>6989</v>
      </c>
      <c r="K1189" t="s">
        <v>2135</v>
      </c>
      <c r="L1189">
        <v>1668.714156</v>
      </c>
    </row>
    <row r="1190" spans="1:12" x14ac:dyDescent="0.25">
      <c r="C1190" t="s">
        <v>7394</v>
      </c>
      <c r="L1190" s="3">
        <v>2543.4591235000003</v>
      </c>
    </row>
    <row r="1191" spans="1:12" x14ac:dyDescent="0.25">
      <c r="D1191" t="s">
        <v>7395</v>
      </c>
      <c r="E1191" t="s">
        <v>11009</v>
      </c>
      <c r="F1191" t="s">
        <v>340</v>
      </c>
      <c r="G1191" t="s">
        <v>29</v>
      </c>
      <c r="H1191" t="s">
        <v>188</v>
      </c>
      <c r="I1191" t="s">
        <v>2167</v>
      </c>
      <c r="J1191" t="s">
        <v>7396</v>
      </c>
      <c r="K1191" t="s">
        <v>2135</v>
      </c>
      <c r="L1191" s="3">
        <v>2543.4591235000003</v>
      </c>
    </row>
    <row r="1192" spans="1:12" x14ac:dyDescent="0.25">
      <c r="C1192" t="s">
        <v>9070</v>
      </c>
      <c r="L1192" s="3">
        <v>2307.3904425000001</v>
      </c>
    </row>
    <row r="1193" spans="1:12" x14ac:dyDescent="0.25">
      <c r="D1193" t="s">
        <v>9071</v>
      </c>
      <c r="E1193" t="s">
        <v>11009</v>
      </c>
      <c r="F1193" t="s">
        <v>340</v>
      </c>
      <c r="G1193" t="s">
        <v>29</v>
      </c>
      <c r="H1193" t="s">
        <v>63</v>
      </c>
      <c r="I1193" t="s">
        <v>2167</v>
      </c>
      <c r="J1193" t="s">
        <v>9072</v>
      </c>
      <c r="K1193" t="s">
        <v>2135</v>
      </c>
      <c r="L1193" s="3">
        <v>2307.3904425000001</v>
      </c>
    </row>
    <row r="1194" spans="1:12" x14ac:dyDescent="0.25">
      <c r="C1194" t="s">
        <v>10042</v>
      </c>
      <c r="L1194" s="3">
        <v>2461.1186804999998</v>
      </c>
    </row>
    <row r="1195" spans="1:12" x14ac:dyDescent="0.25">
      <c r="D1195" t="s">
        <v>10043</v>
      </c>
      <c r="E1195" t="s">
        <v>11009</v>
      </c>
      <c r="F1195" t="s">
        <v>340</v>
      </c>
      <c r="G1195" t="s">
        <v>29</v>
      </c>
      <c r="H1195" t="s">
        <v>2133</v>
      </c>
      <c r="I1195" t="s">
        <v>2167</v>
      </c>
      <c r="J1195" t="s">
        <v>10044</v>
      </c>
      <c r="K1195" t="s">
        <v>2135</v>
      </c>
      <c r="L1195" s="3">
        <v>2461.1186804999998</v>
      </c>
    </row>
    <row r="1196" spans="1:12" x14ac:dyDescent="0.25">
      <c r="C1196" t="s">
        <v>10186</v>
      </c>
      <c r="L1196" s="3">
        <v>2734.6023894</v>
      </c>
    </row>
    <row r="1197" spans="1:12" x14ac:dyDescent="0.25">
      <c r="D1197" t="s">
        <v>10187</v>
      </c>
      <c r="E1197" t="s">
        <v>11009</v>
      </c>
      <c r="F1197" t="s">
        <v>340</v>
      </c>
      <c r="G1197" t="s">
        <v>50</v>
      </c>
      <c r="H1197" t="s">
        <v>63</v>
      </c>
      <c r="I1197" t="s">
        <v>2137</v>
      </c>
      <c r="J1197" t="s">
        <v>10188</v>
      </c>
      <c r="K1197" t="s">
        <v>2135</v>
      </c>
      <c r="L1197" s="3">
        <v>2734.6023894</v>
      </c>
    </row>
    <row r="1198" spans="1:12" x14ac:dyDescent="0.25">
      <c r="C1198" t="s">
        <v>11017</v>
      </c>
      <c r="L1198" s="3">
        <v>2883.6366354000002</v>
      </c>
    </row>
    <row r="1199" spans="1:12" x14ac:dyDescent="0.25">
      <c r="D1199" t="s">
        <v>11018</v>
      </c>
      <c r="E1199" t="s">
        <v>11009</v>
      </c>
      <c r="F1199" t="s">
        <v>340</v>
      </c>
      <c r="G1199" t="s">
        <v>50</v>
      </c>
      <c r="H1199" t="s">
        <v>2146</v>
      </c>
      <c r="I1199" t="s">
        <v>2167</v>
      </c>
      <c r="J1199" t="s">
        <v>11019</v>
      </c>
      <c r="K1199" t="s">
        <v>2135</v>
      </c>
      <c r="L1199" s="3">
        <v>2883.6366354000002</v>
      </c>
    </row>
    <row r="1200" spans="1:12" x14ac:dyDescent="0.25">
      <c r="A1200" t="s">
        <v>160</v>
      </c>
      <c r="L1200" s="3">
        <v>10549.9621613</v>
      </c>
    </row>
    <row r="1201" spans="1:12" x14ac:dyDescent="0.25">
      <c r="C1201" t="s">
        <v>2607</v>
      </c>
      <c r="L1201" s="3">
        <v>2906.8718957999999</v>
      </c>
    </row>
    <row r="1202" spans="1:12" x14ac:dyDescent="0.25">
      <c r="D1202" t="s">
        <v>573</v>
      </c>
      <c r="E1202" t="s">
        <v>11009</v>
      </c>
      <c r="F1202" t="s">
        <v>160</v>
      </c>
      <c r="G1202" t="s">
        <v>50</v>
      </c>
      <c r="H1202" t="s">
        <v>57</v>
      </c>
      <c r="I1202" t="s">
        <v>2152</v>
      </c>
      <c r="J1202" t="s">
        <v>574</v>
      </c>
      <c r="K1202" t="s">
        <v>2149</v>
      </c>
      <c r="L1202" s="3">
        <v>2906.8718957999999</v>
      </c>
    </row>
    <row r="1203" spans="1:12" x14ac:dyDescent="0.25">
      <c r="C1203" t="s">
        <v>2608</v>
      </c>
      <c r="L1203">
        <v>1367.320753</v>
      </c>
    </row>
    <row r="1204" spans="1:12" x14ac:dyDescent="0.25">
      <c r="D1204" t="s">
        <v>703</v>
      </c>
      <c r="E1204" t="s">
        <v>11009</v>
      </c>
      <c r="F1204" t="s">
        <v>160</v>
      </c>
      <c r="G1204" t="s">
        <v>29</v>
      </c>
      <c r="H1204" t="s">
        <v>63</v>
      </c>
      <c r="I1204" t="s">
        <v>2141</v>
      </c>
      <c r="J1204" t="s">
        <v>704</v>
      </c>
      <c r="K1204" t="s">
        <v>18</v>
      </c>
      <c r="L1204">
        <v>1367.320753</v>
      </c>
    </row>
    <row r="1205" spans="1:12" x14ac:dyDescent="0.25">
      <c r="C1205" t="s">
        <v>2609</v>
      </c>
      <c r="L1205" s="3">
        <v>2214.9774750000001</v>
      </c>
    </row>
    <row r="1206" spans="1:12" x14ac:dyDescent="0.25">
      <c r="D1206" t="s">
        <v>969</v>
      </c>
      <c r="E1206" t="s">
        <v>11009</v>
      </c>
      <c r="F1206" t="s">
        <v>160</v>
      </c>
      <c r="G1206" t="s">
        <v>50</v>
      </c>
      <c r="H1206" t="s">
        <v>20</v>
      </c>
      <c r="I1206" t="s">
        <v>2134</v>
      </c>
      <c r="J1206" t="s">
        <v>970</v>
      </c>
      <c r="K1206" t="s">
        <v>18</v>
      </c>
      <c r="L1206" s="3">
        <v>2214.9774750000001</v>
      </c>
    </row>
    <row r="1207" spans="1:12" x14ac:dyDescent="0.25">
      <c r="C1207" t="s">
        <v>2610</v>
      </c>
      <c r="L1207" s="3">
        <v>2214.9774750000001</v>
      </c>
    </row>
    <row r="1208" spans="1:12" x14ac:dyDescent="0.25">
      <c r="D1208" t="s">
        <v>1493</v>
      </c>
      <c r="E1208" t="s">
        <v>11009</v>
      </c>
      <c r="F1208" t="s">
        <v>160</v>
      </c>
      <c r="G1208" t="s">
        <v>50</v>
      </c>
      <c r="H1208" t="s">
        <v>63</v>
      </c>
      <c r="I1208" t="s">
        <v>2134</v>
      </c>
      <c r="J1208" t="s">
        <v>1494</v>
      </c>
      <c r="K1208" t="s">
        <v>18</v>
      </c>
      <c r="L1208" s="3">
        <v>2214.9774750000001</v>
      </c>
    </row>
    <row r="1209" spans="1:12" x14ac:dyDescent="0.25">
      <c r="C1209" t="s">
        <v>2611</v>
      </c>
      <c r="L1209">
        <v>1845.8145625</v>
      </c>
    </row>
    <row r="1210" spans="1:12" x14ac:dyDescent="0.25">
      <c r="D1210" t="s">
        <v>1546</v>
      </c>
      <c r="E1210" t="s">
        <v>11009</v>
      </c>
      <c r="F1210" t="s">
        <v>160</v>
      </c>
      <c r="G1210" t="s">
        <v>29</v>
      </c>
      <c r="H1210" t="s">
        <v>63</v>
      </c>
      <c r="I1210" t="s">
        <v>2167</v>
      </c>
      <c r="J1210" t="s">
        <v>1547</v>
      </c>
      <c r="K1210" t="s">
        <v>18</v>
      </c>
      <c r="L1210">
        <v>1845.8145625</v>
      </c>
    </row>
    <row r="1211" spans="1:12" x14ac:dyDescent="0.25">
      <c r="A1211" t="s">
        <v>290</v>
      </c>
      <c r="L1211" s="3">
        <v>12392.0997634</v>
      </c>
    </row>
    <row r="1212" spans="1:12" x14ac:dyDescent="0.25">
      <c r="C1212" t="s">
        <v>4059</v>
      </c>
      <c r="L1212" s="3">
        <v>3174.2142985</v>
      </c>
    </row>
    <row r="1213" spans="1:12" x14ac:dyDescent="0.25">
      <c r="D1213" t="s">
        <v>3696</v>
      </c>
      <c r="E1213" t="s">
        <v>11009</v>
      </c>
      <c r="F1213" t="s">
        <v>290</v>
      </c>
      <c r="G1213" t="s">
        <v>61</v>
      </c>
      <c r="H1213" t="s">
        <v>48</v>
      </c>
      <c r="I1213" t="s">
        <v>2167</v>
      </c>
      <c r="J1213" t="s">
        <v>4060</v>
      </c>
      <c r="K1213" t="s">
        <v>2135</v>
      </c>
      <c r="L1213" s="3">
        <v>3174.2142985</v>
      </c>
    </row>
    <row r="1214" spans="1:12" x14ac:dyDescent="0.25">
      <c r="C1214" t="s">
        <v>4061</v>
      </c>
      <c r="L1214" s="3">
        <v>2073.6100826000002</v>
      </c>
    </row>
    <row r="1215" spans="1:12" x14ac:dyDescent="0.25">
      <c r="D1215" t="s">
        <v>3699</v>
      </c>
      <c r="E1215" t="s">
        <v>11009</v>
      </c>
      <c r="F1215" t="s">
        <v>290</v>
      </c>
      <c r="G1215" t="s">
        <v>61</v>
      </c>
      <c r="H1215" t="s">
        <v>2133</v>
      </c>
      <c r="I1215" t="s">
        <v>2141</v>
      </c>
      <c r="J1215" t="s">
        <v>4062</v>
      </c>
      <c r="K1215" t="s">
        <v>2135</v>
      </c>
      <c r="L1215" s="3">
        <v>2073.6100826000002</v>
      </c>
    </row>
    <row r="1216" spans="1:12" x14ac:dyDescent="0.25">
      <c r="C1216" t="s">
        <v>6032</v>
      </c>
      <c r="L1216" s="3">
        <v>2584.1599458000001</v>
      </c>
    </row>
    <row r="1217" spans="1:12" x14ac:dyDescent="0.25">
      <c r="D1217" t="s">
        <v>6033</v>
      </c>
      <c r="E1217" t="s">
        <v>11009</v>
      </c>
      <c r="F1217" t="s">
        <v>290</v>
      </c>
      <c r="G1217" t="s">
        <v>50</v>
      </c>
      <c r="H1217" t="s">
        <v>63</v>
      </c>
      <c r="I1217" t="s">
        <v>2167</v>
      </c>
      <c r="J1217" t="s">
        <v>6034</v>
      </c>
      <c r="K1217" t="s">
        <v>2135</v>
      </c>
      <c r="L1217" s="3">
        <v>2584.1599458000001</v>
      </c>
    </row>
    <row r="1218" spans="1:12" x14ac:dyDescent="0.25">
      <c r="C1218" t="s">
        <v>6990</v>
      </c>
      <c r="L1218" s="3">
        <v>2307.3904425000001</v>
      </c>
    </row>
    <row r="1219" spans="1:12" x14ac:dyDescent="0.25">
      <c r="D1219" t="s">
        <v>6991</v>
      </c>
      <c r="E1219" t="s">
        <v>11009</v>
      </c>
      <c r="F1219" t="s">
        <v>290</v>
      </c>
      <c r="G1219" t="s">
        <v>29</v>
      </c>
      <c r="H1219" t="s">
        <v>63</v>
      </c>
      <c r="I1219" t="s">
        <v>2167</v>
      </c>
      <c r="J1219" t="s">
        <v>6992</v>
      </c>
      <c r="K1219" t="s">
        <v>2135</v>
      </c>
      <c r="L1219" s="3">
        <v>2307.3904425000001</v>
      </c>
    </row>
    <row r="1220" spans="1:12" x14ac:dyDescent="0.25">
      <c r="C1220" t="s">
        <v>6993</v>
      </c>
      <c r="L1220" s="3">
        <v>2252.7249939999997</v>
      </c>
    </row>
    <row r="1221" spans="1:12" x14ac:dyDescent="0.25">
      <c r="D1221" t="s">
        <v>6994</v>
      </c>
      <c r="E1221" t="s">
        <v>11009</v>
      </c>
      <c r="F1221" t="s">
        <v>290</v>
      </c>
      <c r="G1221" t="s">
        <v>29</v>
      </c>
      <c r="H1221" t="s">
        <v>2146</v>
      </c>
      <c r="I1221" t="s">
        <v>2134</v>
      </c>
      <c r="J1221" t="s">
        <v>6995</v>
      </c>
      <c r="K1221" t="s">
        <v>2135</v>
      </c>
      <c r="L1221" s="3">
        <v>2252.7249939999997</v>
      </c>
    </row>
    <row r="1222" spans="1:12" x14ac:dyDescent="0.25">
      <c r="A1222" t="s">
        <v>136</v>
      </c>
      <c r="L1222" s="3">
        <v>6112.5554990000001</v>
      </c>
    </row>
    <row r="1223" spans="1:12" x14ac:dyDescent="0.25">
      <c r="C1223" t="s">
        <v>9073</v>
      </c>
      <c r="L1223" s="3">
        <v>2136.4509005</v>
      </c>
    </row>
    <row r="1224" spans="1:12" x14ac:dyDescent="0.25">
      <c r="D1224" t="s">
        <v>9074</v>
      </c>
      <c r="E1224" t="s">
        <v>11009</v>
      </c>
      <c r="F1224" t="s">
        <v>136</v>
      </c>
      <c r="G1224" t="s">
        <v>29</v>
      </c>
      <c r="H1224" t="s">
        <v>63</v>
      </c>
      <c r="I1224" t="s">
        <v>2137</v>
      </c>
      <c r="J1224" t="s">
        <v>9075</v>
      </c>
      <c r="K1224" t="s">
        <v>2135</v>
      </c>
      <c r="L1224" s="3">
        <v>2136.4509005</v>
      </c>
    </row>
    <row r="1225" spans="1:12" x14ac:dyDescent="0.25">
      <c r="C1225" t="s">
        <v>9076</v>
      </c>
      <c r="L1225" s="3">
        <v>2307.3904425000001</v>
      </c>
    </row>
    <row r="1226" spans="1:12" x14ac:dyDescent="0.25">
      <c r="D1226" t="s">
        <v>9077</v>
      </c>
      <c r="E1226" t="s">
        <v>11009</v>
      </c>
      <c r="F1226" t="s">
        <v>136</v>
      </c>
      <c r="G1226" t="s">
        <v>29</v>
      </c>
      <c r="H1226" t="s">
        <v>63</v>
      </c>
      <c r="I1226" t="s">
        <v>2167</v>
      </c>
      <c r="J1226" t="s">
        <v>9078</v>
      </c>
      <c r="K1226" t="s">
        <v>2135</v>
      </c>
      <c r="L1226" s="3">
        <v>2307.3904425000001</v>
      </c>
    </row>
    <row r="1227" spans="1:12" x14ac:dyDescent="0.25">
      <c r="C1227" t="s">
        <v>9079</v>
      </c>
      <c r="L1227">
        <v>1668.714156</v>
      </c>
    </row>
    <row r="1228" spans="1:12" x14ac:dyDescent="0.25">
      <c r="D1228" t="s">
        <v>9080</v>
      </c>
      <c r="E1228" t="s">
        <v>11009</v>
      </c>
      <c r="F1228" t="s">
        <v>136</v>
      </c>
      <c r="G1228" t="s">
        <v>29</v>
      </c>
      <c r="H1228" t="s">
        <v>2146</v>
      </c>
      <c r="I1228" t="s">
        <v>2141</v>
      </c>
      <c r="J1228" t="s">
        <v>9081</v>
      </c>
      <c r="K1228" t="s">
        <v>2135</v>
      </c>
      <c r="L1228">
        <v>1668.714156</v>
      </c>
    </row>
    <row r="1229" spans="1:12" x14ac:dyDescent="0.25">
      <c r="A1229" t="s">
        <v>646</v>
      </c>
      <c r="L1229" s="3">
        <v>4143.9734874000005</v>
      </c>
    </row>
    <row r="1230" spans="1:12" x14ac:dyDescent="0.25">
      <c r="C1230" t="s">
        <v>2612</v>
      </c>
      <c r="L1230" s="3">
        <v>2092.9336829999997</v>
      </c>
    </row>
    <row r="1231" spans="1:12" x14ac:dyDescent="0.25">
      <c r="D1231" t="s">
        <v>821</v>
      </c>
      <c r="E1231" t="s">
        <v>11009</v>
      </c>
      <c r="F1231" t="s">
        <v>646</v>
      </c>
      <c r="G1231" t="s">
        <v>29</v>
      </c>
      <c r="H1231" t="s">
        <v>48</v>
      </c>
      <c r="I1231" t="s">
        <v>2167</v>
      </c>
      <c r="J1231" t="s">
        <v>822</v>
      </c>
      <c r="K1231" t="s">
        <v>2149</v>
      </c>
      <c r="L1231" s="3">
        <v>2092.9336829999997</v>
      </c>
    </row>
    <row r="1232" spans="1:12" x14ac:dyDescent="0.25">
      <c r="C1232" t="s">
        <v>7397</v>
      </c>
      <c r="L1232" s="3">
        <v>2051.0398043999999</v>
      </c>
    </row>
    <row r="1233" spans="1:12" x14ac:dyDescent="0.25">
      <c r="D1233" t="s">
        <v>7398</v>
      </c>
      <c r="E1233" t="s">
        <v>11009</v>
      </c>
      <c r="F1233" t="s">
        <v>646</v>
      </c>
      <c r="G1233" t="s">
        <v>50</v>
      </c>
      <c r="H1233" t="s">
        <v>2133</v>
      </c>
      <c r="I1233" t="s">
        <v>2141</v>
      </c>
      <c r="J1233" t="s">
        <v>7399</v>
      </c>
      <c r="K1233" t="s">
        <v>2135</v>
      </c>
      <c r="L1233" s="3">
        <v>2051.0398043999999</v>
      </c>
    </row>
    <row r="1234" spans="1:12" x14ac:dyDescent="0.25">
      <c r="A1234" t="s">
        <v>259</v>
      </c>
      <c r="L1234" s="3">
        <v>15441.199616800001</v>
      </c>
    </row>
    <row r="1235" spans="1:12" x14ac:dyDescent="0.25">
      <c r="C1235" t="s">
        <v>6035</v>
      </c>
      <c r="L1235" s="3">
        <v>2725.5664548</v>
      </c>
    </row>
    <row r="1236" spans="1:12" x14ac:dyDescent="0.25">
      <c r="D1236" t="s">
        <v>6036</v>
      </c>
      <c r="E1236" t="s">
        <v>11009</v>
      </c>
      <c r="F1236" t="s">
        <v>259</v>
      </c>
      <c r="G1236" t="s">
        <v>61</v>
      </c>
      <c r="H1236" t="s">
        <v>2146</v>
      </c>
      <c r="I1236" t="s">
        <v>2137</v>
      </c>
      <c r="J1236" t="s">
        <v>6037</v>
      </c>
      <c r="K1236" t="s">
        <v>2135</v>
      </c>
      <c r="L1236" s="3">
        <v>2725.5664548</v>
      </c>
    </row>
    <row r="1237" spans="1:12" x14ac:dyDescent="0.25">
      <c r="C1237" t="s">
        <v>6495</v>
      </c>
      <c r="L1237" s="3">
        <v>3027.9182145</v>
      </c>
    </row>
    <row r="1238" spans="1:12" x14ac:dyDescent="0.25">
      <c r="D1238" t="s">
        <v>6496</v>
      </c>
      <c r="E1238" t="s">
        <v>11009</v>
      </c>
      <c r="F1238" t="s">
        <v>259</v>
      </c>
      <c r="G1238" t="s">
        <v>29</v>
      </c>
      <c r="H1238" t="s">
        <v>57</v>
      </c>
      <c r="I1238" t="s">
        <v>2162</v>
      </c>
      <c r="J1238" t="s">
        <v>6497</v>
      </c>
      <c r="K1238" t="s">
        <v>2135</v>
      </c>
      <c r="L1238" s="3">
        <v>3027.9182145</v>
      </c>
    </row>
    <row r="1239" spans="1:12" x14ac:dyDescent="0.25">
      <c r="C1239" t="s">
        <v>6498</v>
      </c>
      <c r="L1239">
        <v>1709.1998369999999</v>
      </c>
    </row>
    <row r="1240" spans="1:12" x14ac:dyDescent="0.25">
      <c r="D1240" t="s">
        <v>6499</v>
      </c>
      <c r="E1240" t="s">
        <v>11009</v>
      </c>
      <c r="F1240" t="s">
        <v>259</v>
      </c>
      <c r="G1240" t="s">
        <v>29</v>
      </c>
      <c r="H1240" t="s">
        <v>63</v>
      </c>
      <c r="I1240" t="s">
        <v>2141</v>
      </c>
      <c r="J1240" t="s">
        <v>6500</v>
      </c>
      <c r="K1240" t="s">
        <v>2135</v>
      </c>
      <c r="L1240">
        <v>1709.1998369999999</v>
      </c>
    </row>
    <row r="1241" spans="1:12" x14ac:dyDescent="0.25">
      <c r="C1241" t="s">
        <v>7400</v>
      </c>
      <c r="L1241" s="3">
        <v>2252.7249939999997</v>
      </c>
    </row>
    <row r="1242" spans="1:12" x14ac:dyDescent="0.25">
      <c r="D1242" t="s">
        <v>7401</v>
      </c>
      <c r="E1242" t="s">
        <v>11009</v>
      </c>
      <c r="F1242" t="s">
        <v>259</v>
      </c>
      <c r="G1242" t="s">
        <v>29</v>
      </c>
      <c r="H1242" t="s">
        <v>2146</v>
      </c>
      <c r="I1242" t="s">
        <v>2167</v>
      </c>
      <c r="J1242" t="s">
        <v>7402</v>
      </c>
      <c r="K1242" t="s">
        <v>2135</v>
      </c>
      <c r="L1242" s="3">
        <v>2252.7249939999997</v>
      </c>
    </row>
    <row r="1243" spans="1:12" x14ac:dyDescent="0.25">
      <c r="C1243" t="s">
        <v>9082</v>
      </c>
      <c r="L1243" s="3">
        <v>2307.3904425000001</v>
      </c>
    </row>
    <row r="1244" spans="1:12" x14ac:dyDescent="0.25">
      <c r="D1244" t="s">
        <v>9083</v>
      </c>
      <c r="E1244" t="s">
        <v>11009</v>
      </c>
      <c r="F1244" t="s">
        <v>259</v>
      </c>
      <c r="G1244" t="s">
        <v>29</v>
      </c>
      <c r="H1244" t="s">
        <v>63</v>
      </c>
      <c r="I1244" t="s">
        <v>2134</v>
      </c>
      <c r="J1244" t="s">
        <v>9084</v>
      </c>
      <c r="K1244" t="s">
        <v>2135</v>
      </c>
      <c r="L1244" s="3">
        <v>2307.3904425000001</v>
      </c>
    </row>
    <row r="1245" spans="1:12" x14ac:dyDescent="0.25">
      <c r="C1245" t="s">
        <v>9085</v>
      </c>
      <c r="L1245">
        <v>1709.1998369999999</v>
      </c>
    </row>
    <row r="1246" spans="1:12" x14ac:dyDescent="0.25">
      <c r="D1246" t="s">
        <v>9086</v>
      </c>
      <c r="E1246" t="s">
        <v>11009</v>
      </c>
      <c r="F1246" t="s">
        <v>259</v>
      </c>
      <c r="G1246" t="s">
        <v>29</v>
      </c>
      <c r="H1246" t="s">
        <v>63</v>
      </c>
      <c r="I1246" t="s">
        <v>2141</v>
      </c>
      <c r="J1246" t="s">
        <v>9087</v>
      </c>
      <c r="K1246" t="s">
        <v>2135</v>
      </c>
      <c r="L1246">
        <v>1709.1998369999999</v>
      </c>
    </row>
    <row r="1247" spans="1:12" x14ac:dyDescent="0.25">
      <c r="C1247" t="s">
        <v>9088</v>
      </c>
      <c r="L1247">
        <v>1709.1998369999999</v>
      </c>
    </row>
    <row r="1248" spans="1:12" x14ac:dyDescent="0.25">
      <c r="D1248" t="s">
        <v>9089</v>
      </c>
      <c r="E1248" t="s">
        <v>11009</v>
      </c>
      <c r="F1248" t="s">
        <v>259</v>
      </c>
      <c r="G1248" t="s">
        <v>29</v>
      </c>
      <c r="H1248" t="s">
        <v>63</v>
      </c>
      <c r="I1248" t="s">
        <v>2141</v>
      </c>
      <c r="J1248" t="s">
        <v>9090</v>
      </c>
      <c r="K1248" t="s">
        <v>2135</v>
      </c>
      <c r="L1248">
        <v>1709.1998369999999</v>
      </c>
    </row>
    <row r="1249" spans="1:12" x14ac:dyDescent="0.25">
      <c r="A1249" t="s">
        <v>79</v>
      </c>
      <c r="L1249" s="3">
        <v>25995.151671300002</v>
      </c>
    </row>
    <row r="1250" spans="1:12" x14ac:dyDescent="0.25">
      <c r="C1250" t="s">
        <v>2613</v>
      </c>
      <c r="L1250">
        <v>1640.7849035999998</v>
      </c>
    </row>
    <row r="1251" spans="1:12" x14ac:dyDescent="0.25">
      <c r="D1251" t="s">
        <v>706</v>
      </c>
      <c r="E1251" t="s">
        <v>11009</v>
      </c>
      <c r="F1251" t="s">
        <v>79</v>
      </c>
      <c r="G1251" t="s">
        <v>50</v>
      </c>
      <c r="H1251" t="s">
        <v>20</v>
      </c>
      <c r="I1251" t="s">
        <v>2141</v>
      </c>
      <c r="J1251" t="s">
        <v>707</v>
      </c>
      <c r="K1251" t="s">
        <v>18</v>
      </c>
      <c r="L1251">
        <v>1640.7849035999998</v>
      </c>
    </row>
    <row r="1252" spans="1:12" x14ac:dyDescent="0.25">
      <c r="C1252" t="s">
        <v>2614</v>
      </c>
      <c r="L1252">
        <v>1640.7849035999998</v>
      </c>
    </row>
    <row r="1253" spans="1:12" x14ac:dyDescent="0.25">
      <c r="D1253" t="s">
        <v>709</v>
      </c>
      <c r="E1253" t="s">
        <v>11009</v>
      </c>
      <c r="F1253" t="s">
        <v>79</v>
      </c>
      <c r="G1253" t="s">
        <v>50</v>
      </c>
      <c r="H1253" t="s">
        <v>20</v>
      </c>
      <c r="I1253" t="s">
        <v>2141</v>
      </c>
      <c r="J1253" t="s">
        <v>710</v>
      </c>
      <c r="K1253" t="s">
        <v>18</v>
      </c>
      <c r="L1253">
        <v>1640.7849035999998</v>
      </c>
    </row>
    <row r="1254" spans="1:12" x14ac:dyDescent="0.25">
      <c r="C1254" t="s">
        <v>2615</v>
      </c>
      <c r="L1254" s="3">
        <v>3488.2228049999999</v>
      </c>
    </row>
    <row r="1255" spans="1:12" x14ac:dyDescent="0.25">
      <c r="D1255" t="s">
        <v>1431</v>
      </c>
      <c r="E1255" t="s">
        <v>11009</v>
      </c>
      <c r="F1255" t="s">
        <v>79</v>
      </c>
      <c r="G1255" t="s">
        <v>50</v>
      </c>
      <c r="H1255" t="s">
        <v>57</v>
      </c>
      <c r="I1255" t="s">
        <v>2307</v>
      </c>
      <c r="J1255" t="s">
        <v>1432</v>
      </c>
      <c r="K1255" t="s">
        <v>2149</v>
      </c>
      <c r="L1255" s="3">
        <v>3488.2228049999999</v>
      </c>
    </row>
    <row r="1256" spans="1:12" x14ac:dyDescent="0.25">
      <c r="C1256" t="s">
        <v>2616</v>
      </c>
      <c r="L1256" s="3">
        <v>3100.6164156</v>
      </c>
    </row>
    <row r="1257" spans="1:12" x14ac:dyDescent="0.25">
      <c r="D1257" t="s">
        <v>1409</v>
      </c>
      <c r="E1257" t="s">
        <v>11009</v>
      </c>
      <c r="F1257" t="s">
        <v>79</v>
      </c>
      <c r="G1257" t="s">
        <v>50</v>
      </c>
      <c r="H1257" t="s">
        <v>110</v>
      </c>
      <c r="I1257" t="s">
        <v>2163</v>
      </c>
      <c r="J1257" t="s">
        <v>1410</v>
      </c>
      <c r="K1257" t="s">
        <v>2149</v>
      </c>
      <c r="L1257" s="3">
        <v>3100.6164156</v>
      </c>
    </row>
    <row r="1258" spans="1:12" x14ac:dyDescent="0.25">
      <c r="C1258" t="s">
        <v>2617</v>
      </c>
      <c r="L1258">
        <v>1735.9947079999999</v>
      </c>
    </row>
    <row r="1259" spans="1:12" x14ac:dyDescent="0.25">
      <c r="D1259" t="s">
        <v>1790</v>
      </c>
      <c r="E1259" t="s">
        <v>11009</v>
      </c>
      <c r="F1259" t="s">
        <v>79</v>
      </c>
      <c r="G1259" t="s">
        <v>29</v>
      </c>
      <c r="H1259" t="s">
        <v>25</v>
      </c>
      <c r="I1259" t="s">
        <v>2137</v>
      </c>
      <c r="J1259" t="s">
        <v>1791</v>
      </c>
      <c r="K1259" t="s">
        <v>2149</v>
      </c>
      <c r="L1259">
        <v>1735.9947079999999</v>
      </c>
    </row>
    <row r="1260" spans="1:12" x14ac:dyDescent="0.25">
      <c r="C1260" t="s">
        <v>2618</v>
      </c>
      <c r="L1260">
        <v>1874.8586379999999</v>
      </c>
    </row>
    <row r="1261" spans="1:12" x14ac:dyDescent="0.25">
      <c r="D1261" t="s">
        <v>1793</v>
      </c>
      <c r="E1261" t="s">
        <v>11009</v>
      </c>
      <c r="F1261" t="s">
        <v>79</v>
      </c>
      <c r="G1261" t="s">
        <v>29</v>
      </c>
      <c r="H1261" t="s">
        <v>25</v>
      </c>
      <c r="I1261" t="s">
        <v>2134</v>
      </c>
      <c r="J1261" t="s">
        <v>1794</v>
      </c>
      <c r="K1261" t="s">
        <v>2149</v>
      </c>
      <c r="L1261">
        <v>1874.8586379999999</v>
      </c>
    </row>
    <row r="1262" spans="1:12" x14ac:dyDescent="0.25">
      <c r="C1262" t="s">
        <v>2619</v>
      </c>
      <c r="L1262">
        <v>1735.9947079999999</v>
      </c>
    </row>
    <row r="1263" spans="1:12" x14ac:dyDescent="0.25">
      <c r="D1263" t="s">
        <v>1802</v>
      </c>
      <c r="E1263" t="s">
        <v>11009</v>
      </c>
      <c r="F1263" t="s">
        <v>79</v>
      </c>
      <c r="G1263" t="s">
        <v>29</v>
      </c>
      <c r="H1263" t="s">
        <v>25</v>
      </c>
      <c r="I1263" t="s">
        <v>2137</v>
      </c>
      <c r="J1263" t="s">
        <v>1803</v>
      </c>
      <c r="K1263" t="s">
        <v>2149</v>
      </c>
      <c r="L1263">
        <v>1735.9947079999999</v>
      </c>
    </row>
    <row r="1264" spans="1:12" x14ac:dyDescent="0.25">
      <c r="C1264" t="s">
        <v>3250</v>
      </c>
      <c r="L1264">
        <v>1036.7854830000001</v>
      </c>
    </row>
    <row r="1265" spans="1:12" x14ac:dyDescent="0.25">
      <c r="D1265" t="s">
        <v>2917</v>
      </c>
      <c r="E1265" t="s">
        <v>11009</v>
      </c>
      <c r="F1265" t="s">
        <v>79</v>
      </c>
      <c r="G1265" t="s">
        <v>29</v>
      </c>
      <c r="H1265" t="s">
        <v>2133</v>
      </c>
      <c r="I1265" t="s">
        <v>2144</v>
      </c>
      <c r="J1265" t="s">
        <v>2918</v>
      </c>
      <c r="K1265" t="s">
        <v>2135</v>
      </c>
      <c r="L1265">
        <v>1036.7854830000001</v>
      </c>
    </row>
    <row r="1266" spans="1:12" x14ac:dyDescent="0.25">
      <c r="C1266" t="s">
        <v>6038</v>
      </c>
      <c r="L1266">
        <v>1620.209572</v>
      </c>
    </row>
    <row r="1267" spans="1:12" x14ac:dyDescent="0.25">
      <c r="D1267" t="s">
        <v>6039</v>
      </c>
      <c r="E1267" t="s">
        <v>11009</v>
      </c>
      <c r="F1267" t="s">
        <v>79</v>
      </c>
      <c r="G1267" t="s">
        <v>29</v>
      </c>
      <c r="H1267" t="s">
        <v>2164</v>
      </c>
      <c r="I1267" t="s">
        <v>2141</v>
      </c>
      <c r="J1267" t="s">
        <v>6040</v>
      </c>
      <c r="K1267" t="s">
        <v>2135</v>
      </c>
      <c r="L1267">
        <v>1620.209572</v>
      </c>
    </row>
    <row r="1268" spans="1:12" x14ac:dyDescent="0.25">
      <c r="C1268" t="s">
        <v>6700</v>
      </c>
      <c r="L1268" s="3">
        <v>3875.6727279999996</v>
      </c>
    </row>
    <row r="1269" spans="1:12" x14ac:dyDescent="0.25">
      <c r="D1269" t="s">
        <v>6701</v>
      </c>
      <c r="E1269" t="s">
        <v>11009</v>
      </c>
      <c r="F1269" t="s">
        <v>79</v>
      </c>
      <c r="G1269" t="s">
        <v>100</v>
      </c>
      <c r="H1269" t="s">
        <v>48</v>
      </c>
      <c r="I1269" t="s">
        <v>2141</v>
      </c>
      <c r="J1269" t="s">
        <v>6702</v>
      </c>
      <c r="K1269" t="s">
        <v>2135</v>
      </c>
      <c r="L1269" s="3">
        <v>3875.6727279999996</v>
      </c>
    </row>
    <row r="1270" spans="1:12" x14ac:dyDescent="0.25">
      <c r="C1270" t="s">
        <v>7632</v>
      </c>
      <c r="L1270" s="3">
        <v>2307.3904425000001</v>
      </c>
    </row>
    <row r="1271" spans="1:12" x14ac:dyDescent="0.25">
      <c r="D1271" t="s">
        <v>7633</v>
      </c>
      <c r="E1271" t="s">
        <v>11009</v>
      </c>
      <c r="F1271" t="s">
        <v>79</v>
      </c>
      <c r="G1271" t="s">
        <v>29</v>
      </c>
      <c r="H1271" t="s">
        <v>63</v>
      </c>
      <c r="I1271" t="s">
        <v>2167</v>
      </c>
      <c r="J1271" t="s">
        <v>7634</v>
      </c>
      <c r="K1271" t="s">
        <v>2135</v>
      </c>
      <c r="L1271" s="3">
        <v>2307.3904425000001</v>
      </c>
    </row>
    <row r="1272" spans="1:12" x14ac:dyDescent="0.25">
      <c r="C1272" t="s">
        <v>9091</v>
      </c>
      <c r="L1272">
        <v>1937.8363639999998</v>
      </c>
    </row>
    <row r="1273" spans="1:12" x14ac:dyDescent="0.25">
      <c r="D1273" t="s">
        <v>9092</v>
      </c>
      <c r="E1273" t="s">
        <v>11009</v>
      </c>
      <c r="F1273" t="s">
        <v>79</v>
      </c>
      <c r="G1273" t="s">
        <v>29</v>
      </c>
      <c r="H1273" t="s">
        <v>48</v>
      </c>
      <c r="I1273" t="s">
        <v>2141</v>
      </c>
      <c r="J1273" t="s">
        <v>9093</v>
      </c>
      <c r="K1273" t="s">
        <v>2135</v>
      </c>
      <c r="L1273">
        <v>1937.8363639999998</v>
      </c>
    </row>
    <row r="1274" spans="1:12" x14ac:dyDescent="0.25">
      <c r="A1274" t="s">
        <v>326</v>
      </c>
      <c r="L1274" s="3">
        <v>37091.474943100002</v>
      </c>
    </row>
    <row r="1275" spans="1:12" x14ac:dyDescent="0.25">
      <c r="C1275" t="s">
        <v>2620</v>
      </c>
      <c r="L1275" s="3">
        <v>2584.1403875000001</v>
      </c>
    </row>
    <row r="1276" spans="1:12" x14ac:dyDescent="0.25">
      <c r="D1276" t="s">
        <v>325</v>
      </c>
      <c r="E1276" t="s">
        <v>11009</v>
      </c>
      <c r="F1276" t="s">
        <v>326</v>
      </c>
      <c r="G1276" t="s">
        <v>61</v>
      </c>
      <c r="H1276" t="s">
        <v>20</v>
      </c>
      <c r="I1276" t="s">
        <v>2167</v>
      </c>
      <c r="J1276" t="s">
        <v>327</v>
      </c>
      <c r="K1276" t="s">
        <v>18</v>
      </c>
      <c r="L1276" s="3">
        <v>2584.1403875000001</v>
      </c>
    </row>
    <row r="1277" spans="1:12" x14ac:dyDescent="0.25">
      <c r="C1277" t="s">
        <v>2621</v>
      </c>
      <c r="L1277" s="3">
        <v>2523.0793748999999</v>
      </c>
    </row>
    <row r="1278" spans="1:12" x14ac:dyDescent="0.25">
      <c r="D1278" t="s">
        <v>370</v>
      </c>
      <c r="E1278" t="s">
        <v>11009</v>
      </c>
      <c r="F1278" t="s">
        <v>326</v>
      </c>
      <c r="G1278" t="s">
        <v>61</v>
      </c>
      <c r="H1278" t="s">
        <v>17</v>
      </c>
      <c r="I1278" t="s">
        <v>2167</v>
      </c>
      <c r="J1278" t="s">
        <v>371</v>
      </c>
      <c r="K1278" t="s">
        <v>18</v>
      </c>
      <c r="L1278" s="3">
        <v>2523.0793748999999</v>
      </c>
    </row>
    <row r="1279" spans="1:12" x14ac:dyDescent="0.25">
      <c r="C1279" t="s">
        <v>2622</v>
      </c>
      <c r="L1279" s="3">
        <v>3488.2814798999998</v>
      </c>
    </row>
    <row r="1280" spans="1:12" x14ac:dyDescent="0.25">
      <c r="D1280" t="s">
        <v>358</v>
      </c>
      <c r="E1280" t="s">
        <v>11009</v>
      </c>
      <c r="F1280" t="s">
        <v>326</v>
      </c>
      <c r="G1280" t="s">
        <v>106</v>
      </c>
      <c r="H1280" t="s">
        <v>48</v>
      </c>
      <c r="I1280" t="s">
        <v>2137</v>
      </c>
      <c r="J1280" t="s">
        <v>359</v>
      </c>
      <c r="K1280" t="s">
        <v>2149</v>
      </c>
      <c r="L1280" s="3">
        <v>3488.2814798999998</v>
      </c>
    </row>
    <row r="1281" spans="3:12" x14ac:dyDescent="0.25">
      <c r="C1281" t="s">
        <v>2623</v>
      </c>
      <c r="L1281" s="3">
        <v>2906.8718957999999</v>
      </c>
    </row>
    <row r="1282" spans="3:12" x14ac:dyDescent="0.25">
      <c r="D1282" t="s">
        <v>721</v>
      </c>
      <c r="E1282" t="s">
        <v>11009</v>
      </c>
      <c r="F1282" t="s">
        <v>326</v>
      </c>
      <c r="G1282" t="s">
        <v>50</v>
      </c>
      <c r="H1282" t="s">
        <v>57</v>
      </c>
      <c r="I1282" t="s">
        <v>2162</v>
      </c>
      <c r="J1282" t="s">
        <v>722</v>
      </c>
      <c r="K1282" t="s">
        <v>2149</v>
      </c>
      <c r="L1282" s="3">
        <v>2906.8718957999999</v>
      </c>
    </row>
    <row r="1283" spans="3:12" x14ac:dyDescent="0.25">
      <c r="C1283" t="s">
        <v>2624</v>
      </c>
      <c r="L1283" s="3">
        <v>2422.3932464999998</v>
      </c>
    </row>
    <row r="1284" spans="3:12" x14ac:dyDescent="0.25">
      <c r="D1284" t="s">
        <v>1063</v>
      </c>
      <c r="E1284" t="s">
        <v>11009</v>
      </c>
      <c r="F1284" t="s">
        <v>326</v>
      </c>
      <c r="G1284" t="s">
        <v>29</v>
      </c>
      <c r="H1284" t="s">
        <v>57</v>
      </c>
      <c r="I1284" t="s">
        <v>2162</v>
      </c>
      <c r="J1284" t="s">
        <v>1064</v>
      </c>
      <c r="K1284" t="s">
        <v>2149</v>
      </c>
      <c r="L1284" s="3">
        <v>2422.3932464999998</v>
      </c>
    </row>
    <row r="1285" spans="3:12" x14ac:dyDescent="0.25">
      <c r="C1285" t="s">
        <v>3251</v>
      </c>
      <c r="L1285">
        <v>1481.1500589999998</v>
      </c>
    </row>
    <row r="1286" spans="3:12" x14ac:dyDescent="0.25">
      <c r="D1286" t="s">
        <v>2968</v>
      </c>
      <c r="E1286" t="s">
        <v>11009</v>
      </c>
      <c r="F1286" t="s">
        <v>326</v>
      </c>
      <c r="G1286" t="s">
        <v>29</v>
      </c>
      <c r="H1286" t="s">
        <v>63</v>
      </c>
      <c r="I1286" t="s">
        <v>2141</v>
      </c>
      <c r="J1286" t="s">
        <v>4950</v>
      </c>
      <c r="K1286" t="s">
        <v>2135</v>
      </c>
      <c r="L1286">
        <v>1481.1500589999998</v>
      </c>
    </row>
    <row r="1287" spans="3:12" x14ac:dyDescent="0.25">
      <c r="C1287" t="s">
        <v>5268</v>
      </c>
      <c r="L1287">
        <v>1557.4274289999998</v>
      </c>
    </row>
    <row r="1288" spans="3:12" x14ac:dyDescent="0.25">
      <c r="D1288" t="s">
        <v>5269</v>
      </c>
      <c r="E1288" t="s">
        <v>11009</v>
      </c>
      <c r="F1288" t="s">
        <v>326</v>
      </c>
      <c r="G1288" t="s">
        <v>29</v>
      </c>
      <c r="H1288" t="s">
        <v>2146</v>
      </c>
      <c r="I1288" t="s">
        <v>2141</v>
      </c>
      <c r="J1288" t="s">
        <v>5270</v>
      </c>
      <c r="K1288" t="s">
        <v>2135</v>
      </c>
      <c r="L1288">
        <v>1557.4274289999998</v>
      </c>
    </row>
    <row r="1289" spans="3:12" x14ac:dyDescent="0.25">
      <c r="C1289" t="s">
        <v>5271</v>
      </c>
      <c r="L1289">
        <v>1946.8331819999999</v>
      </c>
    </row>
    <row r="1290" spans="3:12" x14ac:dyDescent="0.25">
      <c r="D1290" t="s">
        <v>5272</v>
      </c>
      <c r="E1290" t="s">
        <v>11009</v>
      </c>
      <c r="F1290" t="s">
        <v>326</v>
      </c>
      <c r="G1290" t="s">
        <v>29</v>
      </c>
      <c r="H1290" t="s">
        <v>2146</v>
      </c>
      <c r="I1290" t="s">
        <v>2137</v>
      </c>
      <c r="J1290" t="s">
        <v>5273</v>
      </c>
      <c r="K1290" t="s">
        <v>2135</v>
      </c>
      <c r="L1290">
        <v>1946.8331819999999</v>
      </c>
    </row>
    <row r="1291" spans="3:12" x14ac:dyDescent="0.25">
      <c r="C1291" t="s">
        <v>5274</v>
      </c>
      <c r="L1291">
        <v>1946.8331819999999</v>
      </c>
    </row>
    <row r="1292" spans="3:12" x14ac:dyDescent="0.25">
      <c r="D1292" t="s">
        <v>5275</v>
      </c>
      <c r="E1292" t="s">
        <v>11009</v>
      </c>
      <c r="F1292" t="s">
        <v>326</v>
      </c>
      <c r="G1292" t="s">
        <v>29</v>
      </c>
      <c r="H1292" t="s">
        <v>2146</v>
      </c>
      <c r="I1292" t="s">
        <v>2137</v>
      </c>
      <c r="J1292" t="s">
        <v>5276</v>
      </c>
      <c r="K1292" t="s">
        <v>2135</v>
      </c>
      <c r="L1292">
        <v>1946.8331819999999</v>
      </c>
    </row>
    <row r="1293" spans="3:12" x14ac:dyDescent="0.25">
      <c r="C1293" t="s">
        <v>5277</v>
      </c>
      <c r="L1293">
        <v>1595.1749480000001</v>
      </c>
    </row>
    <row r="1294" spans="3:12" x14ac:dyDescent="0.25">
      <c r="D1294" t="s">
        <v>5278</v>
      </c>
      <c r="E1294" t="s">
        <v>11009</v>
      </c>
      <c r="F1294" t="s">
        <v>326</v>
      </c>
      <c r="G1294" t="s">
        <v>29</v>
      </c>
      <c r="H1294" t="s">
        <v>63</v>
      </c>
      <c r="I1294" t="s">
        <v>2141</v>
      </c>
      <c r="J1294" t="s">
        <v>5279</v>
      </c>
      <c r="K1294" t="s">
        <v>2135</v>
      </c>
      <c r="L1294">
        <v>1595.1749480000001</v>
      </c>
    </row>
    <row r="1295" spans="3:12" x14ac:dyDescent="0.25">
      <c r="C1295" t="s">
        <v>5280</v>
      </c>
      <c r="L1295" s="3">
        <v>2153.4666214999997</v>
      </c>
    </row>
    <row r="1296" spans="3:12" x14ac:dyDescent="0.25">
      <c r="D1296" t="s">
        <v>5281</v>
      </c>
      <c r="E1296" t="s">
        <v>11009</v>
      </c>
      <c r="F1296" t="s">
        <v>326</v>
      </c>
      <c r="G1296" t="s">
        <v>29</v>
      </c>
      <c r="H1296" t="s">
        <v>63</v>
      </c>
      <c r="I1296" t="s">
        <v>2167</v>
      </c>
      <c r="J1296" t="s">
        <v>5282</v>
      </c>
      <c r="K1296" t="s">
        <v>2135</v>
      </c>
      <c r="L1296" s="3">
        <v>2153.4666214999997</v>
      </c>
    </row>
    <row r="1297" spans="1:12" x14ac:dyDescent="0.25">
      <c r="C1297" t="s">
        <v>6041</v>
      </c>
      <c r="L1297">
        <v>1557.4274289999998</v>
      </c>
    </row>
    <row r="1298" spans="1:12" x14ac:dyDescent="0.25">
      <c r="D1298" t="s">
        <v>6042</v>
      </c>
      <c r="E1298" t="s">
        <v>11009</v>
      </c>
      <c r="F1298" t="s">
        <v>326</v>
      </c>
      <c r="G1298" t="s">
        <v>29</v>
      </c>
      <c r="H1298" t="s">
        <v>2146</v>
      </c>
      <c r="I1298" t="s">
        <v>2141</v>
      </c>
      <c r="J1298" t="s">
        <v>6043</v>
      </c>
      <c r="K1298" t="s">
        <v>2135</v>
      </c>
      <c r="L1298">
        <v>1557.4274289999998</v>
      </c>
    </row>
    <row r="1299" spans="1:12" x14ac:dyDescent="0.25">
      <c r="C1299" t="s">
        <v>6501</v>
      </c>
      <c r="L1299" s="3">
        <v>2616.1182079999999</v>
      </c>
    </row>
    <row r="1300" spans="1:12" x14ac:dyDescent="0.25">
      <c r="D1300" t="s">
        <v>6502</v>
      </c>
      <c r="E1300" t="s">
        <v>11009</v>
      </c>
      <c r="F1300" t="s">
        <v>326</v>
      </c>
      <c r="G1300" t="s">
        <v>29</v>
      </c>
      <c r="H1300" t="s">
        <v>48</v>
      </c>
      <c r="I1300" t="s">
        <v>2134</v>
      </c>
      <c r="J1300" t="s">
        <v>6503</v>
      </c>
      <c r="K1300" t="s">
        <v>2135</v>
      </c>
      <c r="L1300" s="3">
        <v>2616.1182079999999</v>
      </c>
    </row>
    <row r="1301" spans="1:12" x14ac:dyDescent="0.25">
      <c r="C1301" t="s">
        <v>9407</v>
      </c>
      <c r="L1301">
        <v>1668.714156</v>
      </c>
    </row>
    <row r="1302" spans="1:12" x14ac:dyDescent="0.25">
      <c r="D1302" t="s">
        <v>9408</v>
      </c>
      <c r="E1302" t="s">
        <v>11009</v>
      </c>
      <c r="F1302" t="s">
        <v>326</v>
      </c>
      <c r="G1302" t="s">
        <v>29</v>
      </c>
      <c r="H1302" t="s">
        <v>2146</v>
      </c>
      <c r="I1302" t="s">
        <v>2141</v>
      </c>
      <c r="J1302" t="s">
        <v>9409</v>
      </c>
      <c r="K1302" t="s">
        <v>2135</v>
      </c>
      <c r="L1302">
        <v>1668.714156</v>
      </c>
    </row>
    <row r="1303" spans="1:12" x14ac:dyDescent="0.25">
      <c r="C1303" t="s">
        <v>9410</v>
      </c>
      <c r="L1303" s="3">
        <v>2085.892695</v>
      </c>
    </row>
    <row r="1304" spans="1:12" x14ac:dyDescent="0.25">
      <c r="D1304" t="s">
        <v>9411</v>
      </c>
      <c r="E1304" t="s">
        <v>11009</v>
      </c>
      <c r="F1304" t="s">
        <v>326</v>
      </c>
      <c r="G1304" t="s">
        <v>29</v>
      </c>
      <c r="H1304" t="s">
        <v>2146</v>
      </c>
      <c r="I1304" t="s">
        <v>2137</v>
      </c>
      <c r="J1304" t="s">
        <v>9412</v>
      </c>
      <c r="K1304" t="s">
        <v>2135</v>
      </c>
      <c r="L1304" s="3">
        <v>2085.892695</v>
      </c>
    </row>
    <row r="1305" spans="1:12" x14ac:dyDescent="0.25">
      <c r="C1305" t="s">
        <v>11020</v>
      </c>
      <c r="L1305" s="3">
        <v>4557.6706490000006</v>
      </c>
    </row>
    <row r="1306" spans="1:12" x14ac:dyDescent="0.25">
      <c r="D1306" t="s">
        <v>11021</v>
      </c>
      <c r="E1306" t="s">
        <v>2389</v>
      </c>
      <c r="F1306" t="s">
        <v>326</v>
      </c>
      <c r="G1306" t="s">
        <v>100</v>
      </c>
      <c r="H1306" t="s">
        <v>63</v>
      </c>
      <c r="I1306" t="s">
        <v>2137</v>
      </c>
      <c r="J1306" t="s">
        <v>11022</v>
      </c>
      <c r="K1306" t="s">
        <v>2135</v>
      </c>
      <c r="L1306" s="3">
        <v>4557.6706490000006</v>
      </c>
    </row>
    <row r="1307" spans="1:12" x14ac:dyDescent="0.25">
      <c r="A1307" t="s">
        <v>350</v>
      </c>
      <c r="L1307" s="3">
        <v>26199.496789699999</v>
      </c>
    </row>
    <row r="1308" spans="1:12" x14ac:dyDescent="0.25">
      <c r="C1308" t="s">
        <v>2625</v>
      </c>
      <c r="L1308" s="3">
        <v>2713.1078176999999</v>
      </c>
    </row>
    <row r="1309" spans="1:12" x14ac:dyDescent="0.25">
      <c r="D1309" t="s">
        <v>349</v>
      </c>
      <c r="E1309" t="s">
        <v>11023</v>
      </c>
      <c r="F1309" t="s">
        <v>350</v>
      </c>
      <c r="G1309" t="s">
        <v>61</v>
      </c>
      <c r="H1309" t="s">
        <v>48</v>
      </c>
      <c r="I1309" t="s">
        <v>2137</v>
      </c>
      <c r="J1309" t="s">
        <v>351</v>
      </c>
      <c r="K1309" t="s">
        <v>2149</v>
      </c>
      <c r="L1309" s="3">
        <v>2713.1078176999999</v>
      </c>
    </row>
    <row r="1310" spans="1:12" x14ac:dyDescent="0.25">
      <c r="C1310" t="s">
        <v>2626</v>
      </c>
      <c r="L1310">
        <v>1914.2490542</v>
      </c>
    </row>
    <row r="1311" spans="1:12" x14ac:dyDescent="0.25">
      <c r="D1311" t="s">
        <v>683</v>
      </c>
      <c r="E1311" t="s">
        <v>11023</v>
      </c>
      <c r="F1311" t="s">
        <v>350</v>
      </c>
      <c r="G1311" t="s">
        <v>61</v>
      </c>
      <c r="H1311" t="s">
        <v>20</v>
      </c>
      <c r="I1311" t="s">
        <v>2156</v>
      </c>
      <c r="J1311" t="s">
        <v>684</v>
      </c>
      <c r="K1311" t="s">
        <v>18</v>
      </c>
      <c r="L1311">
        <v>1914.2490542</v>
      </c>
    </row>
    <row r="1312" spans="1:12" x14ac:dyDescent="0.25">
      <c r="C1312" t="s">
        <v>2627</v>
      </c>
      <c r="L1312">
        <v>1914.2490542</v>
      </c>
    </row>
    <row r="1313" spans="3:12" x14ac:dyDescent="0.25">
      <c r="D1313" t="s">
        <v>686</v>
      </c>
      <c r="E1313" t="s">
        <v>11023</v>
      </c>
      <c r="F1313" t="s">
        <v>350</v>
      </c>
      <c r="G1313" t="s">
        <v>61</v>
      </c>
      <c r="H1313" t="s">
        <v>20</v>
      </c>
      <c r="I1313" t="s">
        <v>2156</v>
      </c>
      <c r="J1313" t="s">
        <v>687</v>
      </c>
      <c r="K1313" t="s">
        <v>18</v>
      </c>
      <c r="L1313">
        <v>1914.2490542</v>
      </c>
    </row>
    <row r="1314" spans="3:12" x14ac:dyDescent="0.25">
      <c r="C1314" t="s">
        <v>2628</v>
      </c>
      <c r="L1314">
        <v>1148.5024926000001</v>
      </c>
    </row>
    <row r="1315" spans="3:12" x14ac:dyDescent="0.25">
      <c r="D1315" t="s">
        <v>747</v>
      </c>
      <c r="E1315" t="s">
        <v>11023</v>
      </c>
      <c r="F1315" t="s">
        <v>350</v>
      </c>
      <c r="G1315" t="s">
        <v>50</v>
      </c>
      <c r="H1315" t="s">
        <v>20</v>
      </c>
      <c r="I1315" t="s">
        <v>2246</v>
      </c>
      <c r="J1315" t="s">
        <v>748</v>
      </c>
      <c r="K1315" t="s">
        <v>18</v>
      </c>
      <c r="L1315">
        <v>1148.5024926000001</v>
      </c>
    </row>
    <row r="1316" spans="3:12" x14ac:dyDescent="0.25">
      <c r="C1316" t="s">
        <v>2629</v>
      </c>
      <c r="L1316">
        <v>1666.6018595999999</v>
      </c>
    </row>
    <row r="1317" spans="3:12" x14ac:dyDescent="0.25">
      <c r="D1317" t="s">
        <v>597</v>
      </c>
      <c r="E1317" t="s">
        <v>11023</v>
      </c>
      <c r="F1317" t="s">
        <v>350</v>
      </c>
      <c r="G1317" t="s">
        <v>50</v>
      </c>
      <c r="H1317" t="s">
        <v>25</v>
      </c>
      <c r="I1317" t="s">
        <v>2141</v>
      </c>
      <c r="J1317" t="s">
        <v>598</v>
      </c>
      <c r="K1317" t="s">
        <v>2149</v>
      </c>
      <c r="L1317">
        <v>1666.6018595999999</v>
      </c>
    </row>
    <row r="1318" spans="3:12" x14ac:dyDescent="0.25">
      <c r="C1318" t="s">
        <v>2630</v>
      </c>
      <c r="L1318" s="3">
        <v>2083.1936495999998</v>
      </c>
    </row>
    <row r="1319" spans="3:12" x14ac:dyDescent="0.25">
      <c r="D1319" t="s">
        <v>600</v>
      </c>
      <c r="E1319" t="s">
        <v>11023</v>
      </c>
      <c r="F1319" t="s">
        <v>350</v>
      </c>
      <c r="G1319" t="s">
        <v>50</v>
      </c>
      <c r="H1319" t="s">
        <v>25</v>
      </c>
      <c r="I1319" t="s">
        <v>2137</v>
      </c>
      <c r="J1319" t="s">
        <v>601</v>
      </c>
      <c r="K1319" t="s">
        <v>2149</v>
      </c>
      <c r="L1319" s="3">
        <v>2083.1936495999998</v>
      </c>
    </row>
    <row r="1320" spans="3:12" x14ac:dyDescent="0.25">
      <c r="C1320" t="s">
        <v>2631</v>
      </c>
      <c r="L1320" s="3">
        <v>2249.8303655999998</v>
      </c>
    </row>
    <row r="1321" spans="3:12" x14ac:dyDescent="0.25">
      <c r="D1321" t="s">
        <v>602</v>
      </c>
      <c r="E1321" t="s">
        <v>11023</v>
      </c>
      <c r="F1321" t="s">
        <v>350</v>
      </c>
      <c r="G1321" t="s">
        <v>50</v>
      </c>
      <c r="H1321" t="s">
        <v>25</v>
      </c>
      <c r="I1321" t="s">
        <v>2167</v>
      </c>
      <c r="J1321" t="s">
        <v>603</v>
      </c>
      <c r="K1321" t="s">
        <v>2149</v>
      </c>
      <c r="L1321" s="3">
        <v>2249.8303655999998</v>
      </c>
    </row>
    <row r="1322" spans="3:12" x14ac:dyDescent="0.25">
      <c r="C1322" t="s">
        <v>2632</v>
      </c>
      <c r="L1322" s="3">
        <v>2249.8303655999998</v>
      </c>
    </row>
    <row r="1323" spans="3:12" x14ac:dyDescent="0.25">
      <c r="D1323" t="s">
        <v>604</v>
      </c>
      <c r="E1323" t="s">
        <v>11023</v>
      </c>
      <c r="F1323" t="s">
        <v>350</v>
      </c>
      <c r="G1323" t="s">
        <v>50</v>
      </c>
      <c r="H1323" t="s">
        <v>25</v>
      </c>
      <c r="I1323" t="s">
        <v>2167</v>
      </c>
      <c r="J1323" t="s">
        <v>605</v>
      </c>
      <c r="K1323" t="s">
        <v>2149</v>
      </c>
      <c r="L1323" s="3">
        <v>2249.8303655999998</v>
      </c>
    </row>
    <row r="1324" spans="3:12" x14ac:dyDescent="0.25">
      <c r="C1324" t="s">
        <v>2633</v>
      </c>
      <c r="L1324" s="3">
        <v>2083.1936495999998</v>
      </c>
    </row>
    <row r="1325" spans="3:12" x14ac:dyDescent="0.25">
      <c r="D1325" t="s">
        <v>999</v>
      </c>
      <c r="E1325" t="s">
        <v>11023</v>
      </c>
      <c r="F1325" t="s">
        <v>350</v>
      </c>
      <c r="G1325" t="s">
        <v>50</v>
      </c>
      <c r="H1325" t="s">
        <v>25</v>
      </c>
      <c r="I1325" t="s">
        <v>2137</v>
      </c>
      <c r="J1325" t="s">
        <v>1000</v>
      </c>
      <c r="K1325" t="s">
        <v>2149</v>
      </c>
      <c r="L1325" s="3">
        <v>2083.1936495999998</v>
      </c>
    </row>
    <row r="1326" spans="3:12" x14ac:dyDescent="0.25">
      <c r="C1326" t="s">
        <v>6504</v>
      </c>
      <c r="L1326">
        <v>1946.8331819999999</v>
      </c>
    </row>
    <row r="1327" spans="3:12" x14ac:dyDescent="0.25">
      <c r="D1327" t="s">
        <v>6505</v>
      </c>
      <c r="E1327" t="s">
        <v>11023</v>
      </c>
      <c r="F1327" t="s">
        <v>350</v>
      </c>
      <c r="G1327" t="s">
        <v>29</v>
      </c>
      <c r="H1327" t="s">
        <v>2146</v>
      </c>
      <c r="I1327" t="s">
        <v>2137</v>
      </c>
      <c r="J1327" t="s">
        <v>6506</v>
      </c>
      <c r="K1327" t="s">
        <v>2135</v>
      </c>
      <c r="L1327">
        <v>1946.8331819999999</v>
      </c>
    </row>
    <row r="1328" spans="3:12" x14ac:dyDescent="0.25">
      <c r="C1328" t="s">
        <v>6507</v>
      </c>
      <c r="L1328">
        <v>1090.2774335000001</v>
      </c>
    </row>
    <row r="1329" spans="1:12" x14ac:dyDescent="0.25">
      <c r="D1329" t="s">
        <v>6508</v>
      </c>
      <c r="E1329" t="s">
        <v>11023</v>
      </c>
      <c r="F1329" t="s">
        <v>350</v>
      </c>
      <c r="G1329" t="s">
        <v>29</v>
      </c>
      <c r="H1329" t="s">
        <v>2146</v>
      </c>
      <c r="I1329" t="s">
        <v>2246</v>
      </c>
      <c r="J1329" t="s">
        <v>6509</v>
      </c>
      <c r="K1329" t="s">
        <v>2135</v>
      </c>
      <c r="L1329">
        <v>1090.2774335000001</v>
      </c>
    </row>
    <row r="1330" spans="1:12" x14ac:dyDescent="0.25">
      <c r="C1330" t="s">
        <v>9094</v>
      </c>
      <c r="L1330">
        <v>1668.714156</v>
      </c>
    </row>
    <row r="1331" spans="1:12" x14ac:dyDescent="0.25">
      <c r="D1331" t="s">
        <v>9095</v>
      </c>
      <c r="E1331" t="s">
        <v>11023</v>
      </c>
      <c r="F1331" t="s">
        <v>350</v>
      </c>
      <c r="G1331" t="s">
        <v>29</v>
      </c>
      <c r="H1331" t="s">
        <v>2146</v>
      </c>
      <c r="I1331" t="s">
        <v>2156</v>
      </c>
      <c r="J1331" t="s">
        <v>9096</v>
      </c>
      <c r="K1331" t="s">
        <v>2135</v>
      </c>
      <c r="L1331">
        <v>1668.714156</v>
      </c>
    </row>
    <row r="1332" spans="1:12" x14ac:dyDescent="0.25">
      <c r="C1332" t="s">
        <v>9097</v>
      </c>
      <c r="L1332">
        <v>1668.714156</v>
      </c>
    </row>
    <row r="1333" spans="1:12" x14ac:dyDescent="0.25">
      <c r="D1333" t="s">
        <v>9098</v>
      </c>
      <c r="E1333" t="s">
        <v>11023</v>
      </c>
      <c r="F1333" t="s">
        <v>350</v>
      </c>
      <c r="G1333" t="s">
        <v>29</v>
      </c>
      <c r="H1333" t="s">
        <v>2146</v>
      </c>
      <c r="I1333" t="s">
        <v>2156</v>
      </c>
      <c r="J1333" t="s">
        <v>9099</v>
      </c>
      <c r="K1333" t="s">
        <v>2135</v>
      </c>
      <c r="L1333">
        <v>1668.714156</v>
      </c>
    </row>
    <row r="1334" spans="1:12" x14ac:dyDescent="0.25">
      <c r="C1334" t="s">
        <v>9100</v>
      </c>
      <c r="L1334">
        <v>1802.1995535000001</v>
      </c>
    </row>
    <row r="1335" spans="1:12" x14ac:dyDescent="0.25">
      <c r="D1335" t="s">
        <v>9101</v>
      </c>
      <c r="E1335" t="s">
        <v>11023</v>
      </c>
      <c r="F1335" t="s">
        <v>350</v>
      </c>
      <c r="G1335" t="s">
        <v>21</v>
      </c>
      <c r="H1335" t="s">
        <v>2146</v>
      </c>
      <c r="I1335" t="s">
        <v>2134</v>
      </c>
      <c r="J1335" t="s">
        <v>9102</v>
      </c>
      <c r="K1335" t="s">
        <v>2135</v>
      </c>
      <c r="L1335">
        <v>1802.1995535000001</v>
      </c>
    </row>
    <row r="1336" spans="1:12" x14ac:dyDescent="0.25">
      <c r="A1336" t="s">
        <v>354</v>
      </c>
      <c r="L1336" s="3">
        <v>6898.9751836999994</v>
      </c>
    </row>
    <row r="1337" spans="1:12" x14ac:dyDescent="0.25">
      <c r="C1337" t="s">
        <v>2634</v>
      </c>
      <c r="L1337" s="3">
        <v>2713.1078176999999</v>
      </c>
    </row>
    <row r="1338" spans="1:12" x14ac:dyDescent="0.25">
      <c r="D1338" t="s">
        <v>353</v>
      </c>
      <c r="E1338" t="s">
        <v>11023</v>
      </c>
      <c r="F1338" t="s">
        <v>354</v>
      </c>
      <c r="G1338" t="s">
        <v>61</v>
      </c>
      <c r="H1338" t="s">
        <v>48</v>
      </c>
      <c r="I1338" t="s">
        <v>2137</v>
      </c>
      <c r="J1338" t="s">
        <v>356</v>
      </c>
      <c r="K1338" t="s">
        <v>2149</v>
      </c>
      <c r="L1338" s="3">
        <v>2713.1078176999999</v>
      </c>
    </row>
    <row r="1339" spans="1:12" x14ac:dyDescent="0.25">
      <c r="C1339" t="s">
        <v>2635</v>
      </c>
      <c r="L1339" s="3">
        <v>4185.8673659999995</v>
      </c>
    </row>
    <row r="1340" spans="1:12" x14ac:dyDescent="0.25">
      <c r="D1340" t="s">
        <v>366</v>
      </c>
      <c r="E1340" t="s">
        <v>11023</v>
      </c>
      <c r="F1340" t="s">
        <v>354</v>
      </c>
      <c r="G1340" t="s">
        <v>100</v>
      </c>
      <c r="H1340" t="s">
        <v>48</v>
      </c>
      <c r="I1340" t="s">
        <v>2134</v>
      </c>
      <c r="J1340" t="s">
        <v>367</v>
      </c>
      <c r="K1340" t="s">
        <v>2149</v>
      </c>
      <c r="L1340" s="3">
        <v>4185.8673659999995</v>
      </c>
    </row>
    <row r="1341" spans="1:12" x14ac:dyDescent="0.25">
      <c r="A1341" t="s">
        <v>475</v>
      </c>
      <c r="L1341" s="3">
        <v>4017.1770284999998</v>
      </c>
    </row>
    <row r="1342" spans="1:12" x14ac:dyDescent="0.25">
      <c r="C1342" t="s">
        <v>2636</v>
      </c>
      <c r="L1342" s="3">
        <v>2214.9774750000001</v>
      </c>
    </row>
    <row r="1343" spans="1:12" x14ac:dyDescent="0.25">
      <c r="D1343" t="s">
        <v>474</v>
      </c>
      <c r="E1343" t="s">
        <v>11023</v>
      </c>
      <c r="F1343" t="s">
        <v>475</v>
      </c>
      <c r="G1343" t="s">
        <v>50</v>
      </c>
      <c r="H1343" t="s">
        <v>63</v>
      </c>
      <c r="I1343" t="s">
        <v>2167</v>
      </c>
      <c r="J1343" t="s">
        <v>476</v>
      </c>
      <c r="K1343" t="s">
        <v>18</v>
      </c>
      <c r="L1343" s="3">
        <v>2214.9774750000001</v>
      </c>
    </row>
    <row r="1344" spans="1:12" x14ac:dyDescent="0.25">
      <c r="C1344" t="s">
        <v>2637</v>
      </c>
      <c r="L1344">
        <v>1802.1995535000001</v>
      </c>
    </row>
    <row r="1345" spans="1:12" x14ac:dyDescent="0.25">
      <c r="D1345" t="s">
        <v>818</v>
      </c>
      <c r="E1345" t="s">
        <v>11023</v>
      </c>
      <c r="F1345" t="s">
        <v>475</v>
      </c>
      <c r="G1345" t="s">
        <v>29</v>
      </c>
      <c r="H1345" t="s">
        <v>17</v>
      </c>
      <c r="I1345" t="s">
        <v>2134</v>
      </c>
      <c r="J1345" t="s">
        <v>819</v>
      </c>
      <c r="K1345" t="s">
        <v>18</v>
      </c>
      <c r="L1345">
        <v>1802.1995535000001</v>
      </c>
    </row>
    <row r="1346" spans="1:12" x14ac:dyDescent="0.25">
      <c r="A1346" t="s">
        <v>1443</v>
      </c>
      <c r="L1346" s="3">
        <v>4273.7819245000001</v>
      </c>
    </row>
    <row r="1347" spans="1:12" x14ac:dyDescent="0.25">
      <c r="C1347" t="s">
        <v>4063</v>
      </c>
      <c r="L1347">
        <v>1851.4864694999999</v>
      </c>
    </row>
    <row r="1348" spans="1:12" x14ac:dyDescent="0.25">
      <c r="D1348" t="s">
        <v>4064</v>
      </c>
      <c r="E1348" t="s">
        <v>11023</v>
      </c>
      <c r="F1348" t="s">
        <v>1443</v>
      </c>
      <c r="G1348" t="s">
        <v>29</v>
      </c>
      <c r="H1348" t="s">
        <v>63</v>
      </c>
      <c r="I1348" t="s">
        <v>2137</v>
      </c>
      <c r="J1348" t="s">
        <v>4065</v>
      </c>
      <c r="K1348" t="s">
        <v>2135</v>
      </c>
      <c r="L1348">
        <v>1851.4864694999999</v>
      </c>
    </row>
    <row r="1349" spans="1:12" x14ac:dyDescent="0.25">
      <c r="C1349" t="s">
        <v>9103</v>
      </c>
      <c r="L1349" s="3">
        <v>2422.2954549999999</v>
      </c>
    </row>
    <row r="1350" spans="1:12" x14ac:dyDescent="0.25">
      <c r="D1350" t="s">
        <v>9104</v>
      </c>
      <c r="E1350" t="s">
        <v>11023</v>
      </c>
      <c r="F1350" t="s">
        <v>1443</v>
      </c>
      <c r="G1350" t="s">
        <v>29</v>
      </c>
      <c r="H1350" t="s">
        <v>48</v>
      </c>
      <c r="I1350" t="s">
        <v>2137</v>
      </c>
      <c r="J1350" t="s">
        <v>9105</v>
      </c>
      <c r="K1350" t="s">
        <v>2135</v>
      </c>
      <c r="L1350" s="3">
        <v>2422.2954549999999</v>
      </c>
    </row>
    <row r="1351" spans="1:12" x14ac:dyDescent="0.25">
      <c r="A1351" t="s">
        <v>90</v>
      </c>
      <c r="L1351" s="3">
        <v>31442.372920899998</v>
      </c>
    </row>
    <row r="1352" spans="1:12" x14ac:dyDescent="0.25">
      <c r="C1352" t="s">
        <v>2638</v>
      </c>
      <c r="L1352" s="3">
        <v>2214.9774750000001</v>
      </c>
    </row>
    <row r="1353" spans="1:12" x14ac:dyDescent="0.25">
      <c r="D1353" t="s">
        <v>741</v>
      </c>
      <c r="E1353" t="s">
        <v>11023</v>
      </c>
      <c r="F1353" t="s">
        <v>90</v>
      </c>
      <c r="G1353" t="s">
        <v>50</v>
      </c>
      <c r="H1353" t="s">
        <v>63</v>
      </c>
      <c r="I1353" t="s">
        <v>2134</v>
      </c>
      <c r="J1353" t="s">
        <v>742</v>
      </c>
      <c r="K1353" t="s">
        <v>18</v>
      </c>
      <c r="L1353" s="3">
        <v>2214.9774750000001</v>
      </c>
    </row>
    <row r="1354" spans="1:12" x14ac:dyDescent="0.25">
      <c r="C1354" t="s">
        <v>2639</v>
      </c>
      <c r="L1354" s="3">
        <v>2050.9224545999996</v>
      </c>
    </row>
    <row r="1355" spans="1:12" x14ac:dyDescent="0.25">
      <c r="D1355" t="s">
        <v>744</v>
      </c>
      <c r="E1355" t="s">
        <v>11023</v>
      </c>
      <c r="F1355" t="s">
        <v>90</v>
      </c>
      <c r="G1355" t="s">
        <v>50</v>
      </c>
      <c r="H1355" t="s">
        <v>63</v>
      </c>
      <c r="I1355" t="s">
        <v>2137</v>
      </c>
      <c r="J1355" t="s">
        <v>745</v>
      </c>
      <c r="K1355" t="s">
        <v>18</v>
      </c>
      <c r="L1355" s="3">
        <v>2050.9224545999996</v>
      </c>
    </row>
    <row r="1356" spans="1:12" x14ac:dyDescent="0.25">
      <c r="C1356" t="s">
        <v>2640</v>
      </c>
      <c r="L1356" s="3">
        <v>2583.8470129999996</v>
      </c>
    </row>
    <row r="1357" spans="1:12" x14ac:dyDescent="0.25">
      <c r="D1357" t="s">
        <v>1940</v>
      </c>
      <c r="E1357" t="s">
        <v>11023</v>
      </c>
      <c r="F1357" t="s">
        <v>90</v>
      </c>
      <c r="G1357" t="s">
        <v>29</v>
      </c>
      <c r="H1357" t="s">
        <v>110</v>
      </c>
      <c r="I1357" t="s">
        <v>2163</v>
      </c>
      <c r="J1357" t="s">
        <v>1941</v>
      </c>
      <c r="K1357" t="s">
        <v>2149</v>
      </c>
      <c r="L1357" s="3">
        <v>2583.8470129999996</v>
      </c>
    </row>
    <row r="1358" spans="1:12" x14ac:dyDescent="0.25">
      <c r="C1358" t="s">
        <v>3252</v>
      </c>
      <c r="L1358" s="3">
        <v>3149.0818829999998</v>
      </c>
    </row>
    <row r="1359" spans="1:12" x14ac:dyDescent="0.25">
      <c r="D1359" t="s">
        <v>3067</v>
      </c>
      <c r="E1359" t="s">
        <v>11023</v>
      </c>
      <c r="F1359" t="s">
        <v>90</v>
      </c>
      <c r="G1359" t="s">
        <v>50</v>
      </c>
      <c r="H1359" t="s">
        <v>57</v>
      </c>
      <c r="I1359" t="s">
        <v>2167</v>
      </c>
      <c r="J1359" t="s">
        <v>3068</v>
      </c>
      <c r="K1359" t="s">
        <v>2135</v>
      </c>
      <c r="L1359" s="3">
        <v>3149.0818829999998</v>
      </c>
    </row>
    <row r="1360" spans="1:12" x14ac:dyDescent="0.25">
      <c r="C1360" t="s">
        <v>6044</v>
      </c>
      <c r="L1360" s="3">
        <v>2233.2449271999999</v>
      </c>
    </row>
    <row r="1361" spans="3:12" x14ac:dyDescent="0.25">
      <c r="D1361" t="s">
        <v>6045</v>
      </c>
      <c r="E1361" t="s">
        <v>11023</v>
      </c>
      <c r="F1361" t="s">
        <v>90</v>
      </c>
      <c r="G1361" t="s">
        <v>61</v>
      </c>
      <c r="H1361" t="s">
        <v>2133</v>
      </c>
      <c r="I1361" t="s">
        <v>2141</v>
      </c>
      <c r="J1361" t="s">
        <v>6046</v>
      </c>
      <c r="K1361" t="s">
        <v>2135</v>
      </c>
      <c r="L1361" s="3">
        <v>2233.2449271999999</v>
      </c>
    </row>
    <row r="1362" spans="3:12" x14ac:dyDescent="0.25">
      <c r="C1362" t="s">
        <v>6047</v>
      </c>
      <c r="L1362" s="3">
        <v>2584.1599458000001</v>
      </c>
    </row>
    <row r="1363" spans="3:12" x14ac:dyDescent="0.25">
      <c r="D1363" t="s">
        <v>6048</v>
      </c>
      <c r="E1363" t="s">
        <v>11023</v>
      </c>
      <c r="F1363" t="s">
        <v>90</v>
      </c>
      <c r="G1363" t="s">
        <v>50</v>
      </c>
      <c r="H1363" t="s">
        <v>63</v>
      </c>
      <c r="I1363" t="s">
        <v>2167</v>
      </c>
      <c r="J1363" t="s">
        <v>6049</v>
      </c>
      <c r="K1363" t="s">
        <v>2135</v>
      </c>
      <c r="L1363" s="3">
        <v>2584.1599458000001</v>
      </c>
    </row>
    <row r="1364" spans="3:12" x14ac:dyDescent="0.25">
      <c r="C1364" t="s">
        <v>6050</v>
      </c>
      <c r="L1364" s="3">
        <v>2584.1599458000001</v>
      </c>
    </row>
    <row r="1365" spans="3:12" x14ac:dyDescent="0.25">
      <c r="D1365" t="s">
        <v>6051</v>
      </c>
      <c r="E1365" t="s">
        <v>11023</v>
      </c>
      <c r="F1365" t="s">
        <v>90</v>
      </c>
      <c r="G1365" t="s">
        <v>50</v>
      </c>
      <c r="H1365" t="s">
        <v>63</v>
      </c>
      <c r="I1365" t="s">
        <v>2167</v>
      </c>
      <c r="J1365" t="s">
        <v>6052</v>
      </c>
      <c r="K1365" t="s">
        <v>2135</v>
      </c>
      <c r="L1365" s="3">
        <v>2584.1599458000001</v>
      </c>
    </row>
    <row r="1366" spans="3:12" x14ac:dyDescent="0.25">
      <c r="C1366" t="s">
        <v>6053</v>
      </c>
      <c r="L1366" s="3">
        <v>2153.4666214999997</v>
      </c>
    </row>
    <row r="1367" spans="3:12" x14ac:dyDescent="0.25">
      <c r="D1367" t="s">
        <v>6054</v>
      </c>
      <c r="E1367" t="s">
        <v>11023</v>
      </c>
      <c r="F1367" t="s">
        <v>90</v>
      </c>
      <c r="G1367" t="s">
        <v>29</v>
      </c>
      <c r="H1367" t="s">
        <v>63</v>
      </c>
      <c r="I1367" t="s">
        <v>2167</v>
      </c>
      <c r="J1367" t="s">
        <v>6055</v>
      </c>
      <c r="K1367" t="s">
        <v>2135</v>
      </c>
      <c r="L1367" s="3">
        <v>2153.4666214999997</v>
      </c>
    </row>
    <row r="1368" spans="3:12" x14ac:dyDescent="0.25">
      <c r="C1368" t="s">
        <v>6056</v>
      </c>
      <c r="L1368" s="3">
        <v>1993.9686850000001</v>
      </c>
    </row>
    <row r="1369" spans="3:12" x14ac:dyDescent="0.25">
      <c r="D1369" t="s">
        <v>6057</v>
      </c>
      <c r="E1369" t="s">
        <v>11023</v>
      </c>
      <c r="F1369" t="s">
        <v>90</v>
      </c>
      <c r="G1369" t="s">
        <v>29</v>
      </c>
      <c r="H1369" t="s">
        <v>63</v>
      </c>
      <c r="I1369" t="s">
        <v>2137</v>
      </c>
      <c r="J1369" t="s">
        <v>6058</v>
      </c>
      <c r="K1369" t="s">
        <v>2135</v>
      </c>
      <c r="L1369" s="3">
        <v>1993.9686850000001</v>
      </c>
    </row>
    <row r="1370" spans="3:12" x14ac:dyDescent="0.25">
      <c r="C1370" t="s">
        <v>6059</v>
      </c>
      <c r="L1370">
        <v>1090.2774335000001</v>
      </c>
    </row>
    <row r="1371" spans="3:12" x14ac:dyDescent="0.25">
      <c r="D1371" t="s">
        <v>6060</v>
      </c>
      <c r="E1371" t="s">
        <v>11023</v>
      </c>
      <c r="F1371" t="s">
        <v>90</v>
      </c>
      <c r="G1371" t="s">
        <v>29</v>
      </c>
      <c r="H1371" t="s">
        <v>2146</v>
      </c>
      <c r="I1371" t="s">
        <v>2246</v>
      </c>
      <c r="J1371" t="s">
        <v>6061</v>
      </c>
      <c r="K1371" t="s">
        <v>2135</v>
      </c>
      <c r="L1371">
        <v>1090.2774335000001</v>
      </c>
    </row>
    <row r="1372" spans="3:12" x14ac:dyDescent="0.25">
      <c r="C1372" t="s">
        <v>9106</v>
      </c>
      <c r="L1372" s="3">
        <v>2343.5732975000001</v>
      </c>
    </row>
    <row r="1373" spans="3:12" x14ac:dyDescent="0.25">
      <c r="D1373" t="s">
        <v>9107</v>
      </c>
      <c r="E1373" t="s">
        <v>11023</v>
      </c>
      <c r="F1373" t="s">
        <v>90</v>
      </c>
      <c r="G1373" t="s">
        <v>29</v>
      </c>
      <c r="H1373" t="s">
        <v>2164</v>
      </c>
      <c r="I1373" t="s">
        <v>2134</v>
      </c>
      <c r="J1373" t="s">
        <v>9108</v>
      </c>
      <c r="K1373" t="s">
        <v>2135</v>
      </c>
      <c r="L1373" s="3">
        <v>2343.5732975000001</v>
      </c>
    </row>
    <row r="1374" spans="3:12" x14ac:dyDescent="0.25">
      <c r="C1374" t="s">
        <v>9109</v>
      </c>
      <c r="L1374" s="3">
        <v>3230.3466195000001</v>
      </c>
    </row>
    <row r="1375" spans="3:12" x14ac:dyDescent="0.25">
      <c r="D1375" t="s">
        <v>9110</v>
      </c>
      <c r="E1375" t="s">
        <v>11023</v>
      </c>
      <c r="F1375" t="s">
        <v>90</v>
      </c>
      <c r="G1375" t="s">
        <v>61</v>
      </c>
      <c r="H1375" t="s">
        <v>63</v>
      </c>
      <c r="I1375" t="s">
        <v>2167</v>
      </c>
      <c r="J1375" t="s">
        <v>9111</v>
      </c>
      <c r="K1375" t="s">
        <v>2135</v>
      </c>
      <c r="L1375" s="3">
        <v>3230.3466195000001</v>
      </c>
    </row>
    <row r="1376" spans="3:12" x14ac:dyDescent="0.25">
      <c r="C1376" t="s">
        <v>9112</v>
      </c>
      <c r="L1376" s="3">
        <v>3230.3466195000001</v>
      </c>
    </row>
    <row r="1377" spans="1:12" x14ac:dyDescent="0.25">
      <c r="D1377" t="s">
        <v>9113</v>
      </c>
      <c r="E1377" t="s">
        <v>11023</v>
      </c>
      <c r="F1377" t="s">
        <v>90</v>
      </c>
      <c r="G1377" t="s">
        <v>61</v>
      </c>
      <c r="H1377" t="s">
        <v>63</v>
      </c>
      <c r="I1377" t="s">
        <v>2167</v>
      </c>
      <c r="J1377" t="s">
        <v>9114</v>
      </c>
      <c r="K1377" t="s">
        <v>2135</v>
      </c>
      <c r="L1377" s="3">
        <v>3230.3466195000001</v>
      </c>
    </row>
    <row r="1378" spans="1:12" x14ac:dyDescent="0.25">
      <c r="A1378" t="s">
        <v>543</v>
      </c>
      <c r="L1378" s="3">
        <v>9657.6733987000007</v>
      </c>
    </row>
    <row r="1379" spans="1:12" x14ac:dyDescent="0.25">
      <c r="C1379" t="s">
        <v>2641</v>
      </c>
      <c r="L1379">
        <v>1666.6018595999999</v>
      </c>
    </row>
    <row r="1380" spans="1:12" x14ac:dyDescent="0.25">
      <c r="D1380" t="s">
        <v>991</v>
      </c>
      <c r="E1380" t="s">
        <v>11023</v>
      </c>
      <c r="F1380" t="s">
        <v>543</v>
      </c>
      <c r="G1380" t="s">
        <v>50</v>
      </c>
      <c r="H1380" t="s">
        <v>25</v>
      </c>
      <c r="I1380" t="s">
        <v>2141</v>
      </c>
      <c r="J1380" t="s">
        <v>548</v>
      </c>
      <c r="K1380" t="s">
        <v>2149</v>
      </c>
      <c r="L1380">
        <v>1666.6018595999999</v>
      </c>
    </row>
    <row r="1381" spans="1:12" x14ac:dyDescent="0.25">
      <c r="C1381" t="s">
        <v>2642</v>
      </c>
      <c r="L1381" s="3">
        <v>2083.1936495999998</v>
      </c>
    </row>
    <row r="1382" spans="1:12" x14ac:dyDescent="0.25">
      <c r="D1382" t="s">
        <v>1033</v>
      </c>
      <c r="E1382" t="s">
        <v>11023</v>
      </c>
      <c r="F1382" t="s">
        <v>543</v>
      </c>
      <c r="G1382" t="s">
        <v>50</v>
      </c>
      <c r="H1382" t="s">
        <v>25</v>
      </c>
      <c r="I1382" t="s">
        <v>2137</v>
      </c>
      <c r="J1382" t="s">
        <v>544</v>
      </c>
      <c r="K1382" t="s">
        <v>2149</v>
      </c>
      <c r="L1382" s="3">
        <v>2083.1936495999998</v>
      </c>
    </row>
    <row r="1383" spans="1:12" x14ac:dyDescent="0.25">
      <c r="C1383" t="s">
        <v>2451</v>
      </c>
      <c r="L1383">
        <v>1668.714156</v>
      </c>
    </row>
    <row r="1384" spans="1:12" x14ac:dyDescent="0.25">
      <c r="D1384" t="s">
        <v>1706</v>
      </c>
      <c r="E1384" t="s">
        <v>2389</v>
      </c>
      <c r="F1384" t="s">
        <v>543</v>
      </c>
      <c r="G1384" t="s">
        <v>29</v>
      </c>
      <c r="H1384" t="s">
        <v>17</v>
      </c>
      <c r="I1384" t="s">
        <v>2137</v>
      </c>
      <c r="J1384" t="s">
        <v>11024</v>
      </c>
      <c r="K1384" t="s">
        <v>18</v>
      </c>
      <c r="L1384">
        <v>1668.714156</v>
      </c>
    </row>
    <row r="1385" spans="1:12" x14ac:dyDescent="0.25">
      <c r="C1385" t="s">
        <v>9413</v>
      </c>
      <c r="L1385" s="3">
        <v>2355.1126945000001</v>
      </c>
    </row>
    <row r="1386" spans="1:12" x14ac:dyDescent="0.25">
      <c r="D1386" t="s">
        <v>9414</v>
      </c>
      <c r="E1386" t="s">
        <v>11023</v>
      </c>
      <c r="F1386" t="s">
        <v>543</v>
      </c>
      <c r="G1386" t="s">
        <v>29</v>
      </c>
      <c r="H1386" t="s">
        <v>188</v>
      </c>
      <c r="I1386" t="s">
        <v>2137</v>
      </c>
      <c r="J1386" t="s">
        <v>9415</v>
      </c>
      <c r="K1386" t="s">
        <v>2135</v>
      </c>
      <c r="L1386" s="3">
        <v>2355.1126945000001</v>
      </c>
    </row>
    <row r="1387" spans="1:12" x14ac:dyDescent="0.25">
      <c r="C1387" t="s">
        <v>10045</v>
      </c>
      <c r="L1387">
        <v>1884.0510389999999</v>
      </c>
    </row>
    <row r="1388" spans="1:12" x14ac:dyDescent="0.25">
      <c r="D1388" t="s">
        <v>10046</v>
      </c>
      <c r="E1388" t="s">
        <v>11023</v>
      </c>
      <c r="F1388" t="s">
        <v>543</v>
      </c>
      <c r="G1388" t="s">
        <v>29</v>
      </c>
      <c r="H1388" t="s">
        <v>188</v>
      </c>
      <c r="I1388" t="s">
        <v>2141</v>
      </c>
      <c r="J1388" t="s">
        <v>10047</v>
      </c>
      <c r="K1388" t="s">
        <v>2135</v>
      </c>
      <c r="L1388">
        <v>1884.0510389999999</v>
      </c>
    </row>
    <row r="1389" spans="1:12" x14ac:dyDescent="0.25">
      <c r="A1389" t="s">
        <v>60</v>
      </c>
      <c r="L1389" s="3">
        <v>38289.714192600004</v>
      </c>
    </row>
    <row r="1390" spans="1:12" x14ac:dyDescent="0.25">
      <c r="C1390" t="s">
        <v>2643</v>
      </c>
      <c r="L1390">
        <v>1735.9947079999999</v>
      </c>
    </row>
    <row r="1391" spans="1:12" x14ac:dyDescent="0.25">
      <c r="D1391" t="s">
        <v>680</v>
      </c>
      <c r="E1391" t="s">
        <v>11023</v>
      </c>
      <c r="F1391" t="s">
        <v>60</v>
      </c>
      <c r="G1391" t="s">
        <v>29</v>
      </c>
      <c r="H1391" t="s">
        <v>25</v>
      </c>
      <c r="I1391" t="s">
        <v>2137</v>
      </c>
      <c r="J1391" t="s">
        <v>681</v>
      </c>
      <c r="K1391" t="s">
        <v>2149</v>
      </c>
      <c r="L1391">
        <v>1735.9947079999999</v>
      </c>
    </row>
    <row r="1392" spans="1:12" x14ac:dyDescent="0.25">
      <c r="C1392" t="s">
        <v>2644</v>
      </c>
      <c r="L1392">
        <v>1388.834883</v>
      </c>
    </row>
    <row r="1393" spans="3:12" x14ac:dyDescent="0.25">
      <c r="D1393" t="s">
        <v>570</v>
      </c>
      <c r="E1393" t="s">
        <v>11023</v>
      </c>
      <c r="F1393" t="s">
        <v>60</v>
      </c>
      <c r="G1393" t="s">
        <v>29</v>
      </c>
      <c r="H1393" t="s">
        <v>25</v>
      </c>
      <c r="I1393" t="s">
        <v>2141</v>
      </c>
      <c r="J1393" t="s">
        <v>571</v>
      </c>
      <c r="K1393" t="s">
        <v>2149</v>
      </c>
      <c r="L1393">
        <v>1388.834883</v>
      </c>
    </row>
    <row r="1394" spans="3:12" x14ac:dyDescent="0.25">
      <c r="C1394" t="s">
        <v>2645</v>
      </c>
      <c r="L1394" s="3">
        <v>2050.9224545999996</v>
      </c>
    </row>
    <row r="1395" spans="3:12" x14ac:dyDescent="0.25">
      <c r="D1395" t="s">
        <v>667</v>
      </c>
      <c r="E1395" t="s">
        <v>11023</v>
      </c>
      <c r="F1395" t="s">
        <v>60</v>
      </c>
      <c r="G1395" t="s">
        <v>50</v>
      </c>
      <c r="H1395" t="s">
        <v>63</v>
      </c>
      <c r="I1395" t="s">
        <v>2137</v>
      </c>
      <c r="J1395" t="s">
        <v>668</v>
      </c>
      <c r="K1395" t="s">
        <v>18</v>
      </c>
      <c r="L1395" s="3">
        <v>2050.9224545999996</v>
      </c>
    </row>
    <row r="1396" spans="3:12" x14ac:dyDescent="0.25">
      <c r="C1396" t="s">
        <v>2646</v>
      </c>
      <c r="L1396">
        <v>1666.6018595999999</v>
      </c>
    </row>
    <row r="1397" spans="3:12" x14ac:dyDescent="0.25">
      <c r="D1397" t="s">
        <v>1226</v>
      </c>
      <c r="E1397" t="s">
        <v>11023</v>
      </c>
      <c r="F1397" t="s">
        <v>60</v>
      </c>
      <c r="G1397" t="s">
        <v>50</v>
      </c>
      <c r="H1397" t="s">
        <v>25</v>
      </c>
      <c r="I1397" t="s">
        <v>2141</v>
      </c>
      <c r="J1397" t="s">
        <v>1224</v>
      </c>
      <c r="K1397" t="s">
        <v>2149</v>
      </c>
      <c r="L1397">
        <v>1666.6018595999999</v>
      </c>
    </row>
    <row r="1398" spans="3:12" x14ac:dyDescent="0.25">
      <c r="C1398" t="s">
        <v>2647</v>
      </c>
      <c r="L1398">
        <v>1666.6018595999999</v>
      </c>
    </row>
    <row r="1399" spans="3:12" x14ac:dyDescent="0.25">
      <c r="D1399" t="s">
        <v>1228</v>
      </c>
      <c r="E1399" t="s">
        <v>11023</v>
      </c>
      <c r="F1399" t="s">
        <v>60</v>
      </c>
      <c r="G1399" t="s">
        <v>50</v>
      </c>
      <c r="H1399" t="s">
        <v>25</v>
      </c>
      <c r="I1399" t="s">
        <v>2141</v>
      </c>
      <c r="J1399" t="s">
        <v>1225</v>
      </c>
      <c r="K1399" t="s">
        <v>2149</v>
      </c>
      <c r="L1399">
        <v>1666.6018595999999</v>
      </c>
    </row>
    <row r="1400" spans="3:12" x14ac:dyDescent="0.25">
      <c r="C1400" t="s">
        <v>2648</v>
      </c>
      <c r="L1400" s="3">
        <v>2583.8470129999996</v>
      </c>
    </row>
    <row r="1401" spans="3:12" x14ac:dyDescent="0.25">
      <c r="D1401" t="s">
        <v>1506</v>
      </c>
      <c r="E1401" t="s">
        <v>11023</v>
      </c>
      <c r="F1401" t="s">
        <v>60</v>
      </c>
      <c r="G1401" t="s">
        <v>29</v>
      </c>
      <c r="H1401" t="s">
        <v>110</v>
      </c>
      <c r="I1401" t="s">
        <v>2162</v>
      </c>
      <c r="J1401" t="s">
        <v>1507</v>
      </c>
      <c r="K1401" t="s">
        <v>2149</v>
      </c>
      <c r="L1401" s="3">
        <v>2583.8470129999996</v>
      </c>
    </row>
    <row r="1402" spans="3:12" x14ac:dyDescent="0.25">
      <c r="C1402" t="s">
        <v>2649</v>
      </c>
      <c r="L1402" s="3">
        <v>2092.9336829999997</v>
      </c>
    </row>
    <row r="1403" spans="3:12" x14ac:dyDescent="0.25">
      <c r="D1403" t="s">
        <v>1509</v>
      </c>
      <c r="E1403" t="s">
        <v>11023</v>
      </c>
      <c r="F1403" t="s">
        <v>60</v>
      </c>
      <c r="G1403" t="s">
        <v>29</v>
      </c>
      <c r="H1403" t="s">
        <v>48</v>
      </c>
      <c r="I1403" t="s">
        <v>2134</v>
      </c>
      <c r="J1403" t="s">
        <v>1510</v>
      </c>
      <c r="K1403" t="s">
        <v>2149</v>
      </c>
      <c r="L1403" s="3">
        <v>2092.9336829999997</v>
      </c>
    </row>
    <row r="1404" spans="3:12" x14ac:dyDescent="0.25">
      <c r="C1404" t="s">
        <v>4066</v>
      </c>
      <c r="L1404" s="3">
        <v>2041.1041879999998</v>
      </c>
    </row>
    <row r="1405" spans="3:12" x14ac:dyDescent="0.25">
      <c r="D1405" t="s">
        <v>3760</v>
      </c>
      <c r="E1405" t="s">
        <v>11023</v>
      </c>
      <c r="F1405" t="s">
        <v>60</v>
      </c>
      <c r="G1405" t="s">
        <v>29</v>
      </c>
      <c r="H1405" t="s">
        <v>188</v>
      </c>
      <c r="I1405" t="s">
        <v>2137</v>
      </c>
      <c r="J1405" t="s">
        <v>4067</v>
      </c>
      <c r="K1405" t="s">
        <v>2135</v>
      </c>
      <c r="L1405" s="3">
        <v>2041.1041879999998</v>
      </c>
    </row>
    <row r="1406" spans="3:12" x14ac:dyDescent="0.25">
      <c r="C1406" t="s">
        <v>4068</v>
      </c>
      <c r="L1406">
        <v>1851.4864694999999</v>
      </c>
    </row>
    <row r="1407" spans="3:12" x14ac:dyDescent="0.25">
      <c r="D1407" t="s">
        <v>3762</v>
      </c>
      <c r="E1407" t="s">
        <v>11023</v>
      </c>
      <c r="F1407" t="s">
        <v>60</v>
      </c>
      <c r="G1407" t="s">
        <v>29</v>
      </c>
      <c r="H1407" t="s">
        <v>63</v>
      </c>
      <c r="I1407" t="s">
        <v>2137</v>
      </c>
      <c r="J1407" t="s">
        <v>4069</v>
      </c>
      <c r="K1407" t="s">
        <v>2135</v>
      </c>
      <c r="L1407">
        <v>1851.4864694999999</v>
      </c>
    </row>
    <row r="1408" spans="3:12" x14ac:dyDescent="0.25">
      <c r="C1408" t="s">
        <v>4070</v>
      </c>
      <c r="L1408">
        <v>1481.1500589999998</v>
      </c>
    </row>
    <row r="1409" spans="3:12" x14ac:dyDescent="0.25">
      <c r="D1409" t="s">
        <v>3825</v>
      </c>
      <c r="E1409" t="s">
        <v>11023</v>
      </c>
      <c r="F1409" t="s">
        <v>60</v>
      </c>
      <c r="G1409" t="s">
        <v>29</v>
      </c>
      <c r="H1409" t="s">
        <v>63</v>
      </c>
      <c r="I1409" t="s">
        <v>2141</v>
      </c>
      <c r="J1409" t="s">
        <v>4071</v>
      </c>
      <c r="K1409" t="s">
        <v>2135</v>
      </c>
      <c r="L1409">
        <v>1481.1500589999998</v>
      </c>
    </row>
    <row r="1410" spans="3:12" x14ac:dyDescent="0.25">
      <c r="C1410" t="s">
        <v>4072</v>
      </c>
      <c r="L1410">
        <v>1012.337608</v>
      </c>
    </row>
    <row r="1411" spans="3:12" x14ac:dyDescent="0.25">
      <c r="D1411" t="s">
        <v>3836</v>
      </c>
      <c r="E1411" t="s">
        <v>11023</v>
      </c>
      <c r="F1411" t="s">
        <v>60</v>
      </c>
      <c r="G1411" t="s">
        <v>29</v>
      </c>
      <c r="H1411" t="s">
        <v>2146</v>
      </c>
      <c r="I1411" t="s">
        <v>2246</v>
      </c>
      <c r="J1411" t="s">
        <v>4073</v>
      </c>
      <c r="K1411" t="s">
        <v>2135</v>
      </c>
      <c r="L1411">
        <v>1012.337608</v>
      </c>
    </row>
    <row r="1412" spans="3:12" x14ac:dyDescent="0.25">
      <c r="C1412" t="s">
        <v>4074</v>
      </c>
      <c r="L1412" s="3">
        <v>2169.211053</v>
      </c>
    </row>
    <row r="1413" spans="3:12" x14ac:dyDescent="0.25">
      <c r="D1413" t="s">
        <v>4075</v>
      </c>
      <c r="E1413" t="s">
        <v>11023</v>
      </c>
      <c r="F1413" t="s">
        <v>60</v>
      </c>
      <c r="G1413" t="s">
        <v>50</v>
      </c>
      <c r="H1413" t="s">
        <v>2146</v>
      </c>
      <c r="I1413" t="s">
        <v>2137</v>
      </c>
      <c r="J1413" t="s">
        <v>4076</v>
      </c>
      <c r="K1413" t="s">
        <v>2135</v>
      </c>
      <c r="L1413" s="3">
        <v>2169.211053</v>
      </c>
    </row>
    <row r="1414" spans="3:12" x14ac:dyDescent="0.25">
      <c r="C1414" t="s">
        <v>4077</v>
      </c>
      <c r="L1414">
        <v>1735.3688423999999</v>
      </c>
    </row>
    <row r="1415" spans="3:12" x14ac:dyDescent="0.25">
      <c r="D1415" t="s">
        <v>4078</v>
      </c>
      <c r="E1415" t="s">
        <v>11023</v>
      </c>
      <c r="F1415" t="s">
        <v>60</v>
      </c>
      <c r="G1415" t="s">
        <v>50</v>
      </c>
      <c r="H1415" t="s">
        <v>2146</v>
      </c>
      <c r="I1415" t="s">
        <v>2156</v>
      </c>
      <c r="J1415" t="s">
        <v>4079</v>
      </c>
      <c r="K1415" t="s">
        <v>2135</v>
      </c>
      <c r="L1415">
        <v>1735.3688423999999</v>
      </c>
    </row>
    <row r="1416" spans="3:12" x14ac:dyDescent="0.25">
      <c r="C1416" t="s">
        <v>4080</v>
      </c>
      <c r="L1416">
        <v>1735.3688423999999</v>
      </c>
    </row>
    <row r="1417" spans="3:12" x14ac:dyDescent="0.25">
      <c r="D1417" t="s">
        <v>4081</v>
      </c>
      <c r="E1417" t="s">
        <v>11023</v>
      </c>
      <c r="F1417" t="s">
        <v>60</v>
      </c>
      <c r="G1417" t="s">
        <v>50</v>
      </c>
      <c r="H1417" t="s">
        <v>2146</v>
      </c>
      <c r="I1417" t="s">
        <v>2156</v>
      </c>
      <c r="J1417" t="s">
        <v>4082</v>
      </c>
      <c r="K1417" t="s">
        <v>2135</v>
      </c>
      <c r="L1417">
        <v>1735.3688423999999</v>
      </c>
    </row>
    <row r="1418" spans="3:12" x14ac:dyDescent="0.25">
      <c r="C1418" t="s">
        <v>4457</v>
      </c>
      <c r="L1418" s="3">
        <v>2153.4666214999997</v>
      </c>
    </row>
    <row r="1419" spans="3:12" x14ac:dyDescent="0.25">
      <c r="D1419" t="s">
        <v>4458</v>
      </c>
      <c r="E1419" t="s">
        <v>11023</v>
      </c>
      <c r="F1419" t="s">
        <v>60</v>
      </c>
      <c r="G1419" t="s">
        <v>29</v>
      </c>
      <c r="H1419" t="s">
        <v>63</v>
      </c>
      <c r="I1419" t="s">
        <v>2134</v>
      </c>
      <c r="J1419" t="s">
        <v>4459</v>
      </c>
      <c r="K1419" t="s">
        <v>2135</v>
      </c>
      <c r="L1419" s="3">
        <v>2153.4666214999997</v>
      </c>
    </row>
    <row r="1420" spans="3:12" x14ac:dyDescent="0.25">
      <c r="C1420" t="s">
        <v>4460</v>
      </c>
      <c r="L1420" s="3">
        <v>2153.4666214999997</v>
      </c>
    </row>
    <row r="1421" spans="3:12" x14ac:dyDescent="0.25">
      <c r="D1421" t="s">
        <v>4461</v>
      </c>
      <c r="E1421" t="s">
        <v>11023</v>
      </c>
      <c r="F1421" t="s">
        <v>60</v>
      </c>
      <c r="G1421" t="s">
        <v>29</v>
      </c>
      <c r="H1421" t="s">
        <v>63</v>
      </c>
      <c r="I1421" t="s">
        <v>2134</v>
      </c>
      <c r="J1421" t="s">
        <v>4462</v>
      </c>
      <c r="K1421" t="s">
        <v>2135</v>
      </c>
      <c r="L1421" s="3">
        <v>2153.4666214999997</v>
      </c>
    </row>
    <row r="1422" spans="3:12" x14ac:dyDescent="0.25">
      <c r="C1422" t="s">
        <v>4463</v>
      </c>
      <c r="L1422" s="3">
        <v>3165.3152720000003</v>
      </c>
    </row>
    <row r="1423" spans="3:12" x14ac:dyDescent="0.25">
      <c r="D1423" t="s">
        <v>4464</v>
      </c>
      <c r="E1423" t="s">
        <v>11023</v>
      </c>
      <c r="F1423" t="s">
        <v>60</v>
      </c>
      <c r="G1423" t="s">
        <v>61</v>
      </c>
      <c r="H1423" t="s">
        <v>48</v>
      </c>
      <c r="I1423" t="s">
        <v>2137</v>
      </c>
      <c r="J1423" t="s">
        <v>4465</v>
      </c>
      <c r="K1423" t="s">
        <v>2135</v>
      </c>
      <c r="L1423" s="3">
        <v>3165.3152720000003</v>
      </c>
    </row>
    <row r="1424" spans="3:12" x14ac:dyDescent="0.25">
      <c r="C1424" t="s">
        <v>6062</v>
      </c>
      <c r="L1424" s="3">
        <v>2187.3024805</v>
      </c>
    </row>
    <row r="1425" spans="1:12" x14ac:dyDescent="0.25">
      <c r="D1425" t="s">
        <v>6063</v>
      </c>
      <c r="E1425" t="s">
        <v>11023</v>
      </c>
      <c r="F1425" t="s">
        <v>60</v>
      </c>
      <c r="G1425" t="s">
        <v>29</v>
      </c>
      <c r="H1425" t="s">
        <v>2164</v>
      </c>
      <c r="I1425" t="s">
        <v>2167</v>
      </c>
      <c r="J1425" t="s">
        <v>6064</v>
      </c>
      <c r="K1425" t="s">
        <v>2135</v>
      </c>
      <c r="L1425" s="3">
        <v>2187.3024805</v>
      </c>
    </row>
    <row r="1426" spans="1:12" x14ac:dyDescent="0.25">
      <c r="C1426" t="s">
        <v>6703</v>
      </c>
      <c r="L1426">
        <v>1709.1998369999999</v>
      </c>
    </row>
    <row r="1427" spans="1:12" x14ac:dyDescent="0.25">
      <c r="D1427" t="s">
        <v>6704</v>
      </c>
      <c r="E1427" t="s">
        <v>11023</v>
      </c>
      <c r="F1427" t="s">
        <v>60</v>
      </c>
      <c r="G1427" t="s">
        <v>29</v>
      </c>
      <c r="H1427" t="s">
        <v>2133</v>
      </c>
      <c r="I1427" t="s">
        <v>2156</v>
      </c>
      <c r="J1427" t="s">
        <v>6705</v>
      </c>
      <c r="K1427" t="s">
        <v>2135</v>
      </c>
      <c r="L1427">
        <v>1709.1998369999999</v>
      </c>
    </row>
    <row r="1428" spans="1:12" x14ac:dyDescent="0.25">
      <c r="C1428" t="s">
        <v>7403</v>
      </c>
      <c r="L1428">
        <v>1709.1998369999999</v>
      </c>
    </row>
    <row r="1429" spans="1:12" x14ac:dyDescent="0.25">
      <c r="D1429" t="s">
        <v>7404</v>
      </c>
      <c r="E1429" t="s">
        <v>11023</v>
      </c>
      <c r="F1429" t="s">
        <v>60</v>
      </c>
      <c r="G1429" t="s">
        <v>29</v>
      </c>
      <c r="H1429" t="s">
        <v>63</v>
      </c>
      <c r="I1429" t="s">
        <v>2141</v>
      </c>
      <c r="J1429" t="s">
        <v>7405</v>
      </c>
      <c r="K1429" t="s">
        <v>2135</v>
      </c>
      <c r="L1429">
        <v>1709.1998369999999</v>
      </c>
    </row>
    <row r="1430" spans="1:12" x14ac:dyDescent="0.25">
      <c r="A1430" t="s">
        <v>168</v>
      </c>
      <c r="L1430" s="3">
        <v>3021.5617670000001</v>
      </c>
    </row>
    <row r="1431" spans="1:12" x14ac:dyDescent="0.25">
      <c r="C1431" t="s">
        <v>6065</v>
      </c>
      <c r="L1431" s="3">
        <v>3021.5617670000001</v>
      </c>
    </row>
    <row r="1432" spans="1:12" x14ac:dyDescent="0.25">
      <c r="D1432" t="s">
        <v>6066</v>
      </c>
      <c r="E1432" t="s">
        <v>11023</v>
      </c>
      <c r="F1432" t="s">
        <v>168</v>
      </c>
      <c r="G1432" t="s">
        <v>61</v>
      </c>
      <c r="H1432" t="s">
        <v>2164</v>
      </c>
      <c r="I1432" t="s">
        <v>2167</v>
      </c>
      <c r="J1432" t="s">
        <v>6067</v>
      </c>
      <c r="K1432" t="s">
        <v>2135</v>
      </c>
      <c r="L1432" s="3">
        <v>3021.5617670000001</v>
      </c>
    </row>
    <row r="1433" spans="1:12" x14ac:dyDescent="0.25">
      <c r="A1433" t="s">
        <v>355</v>
      </c>
      <c r="L1433" s="3">
        <v>8714.9437804000008</v>
      </c>
    </row>
    <row r="1434" spans="1:12" x14ac:dyDescent="0.25">
      <c r="C1434" t="s">
        <v>6996</v>
      </c>
      <c r="L1434" s="3">
        <v>2271.5791952</v>
      </c>
    </row>
    <row r="1435" spans="1:12" x14ac:dyDescent="0.25">
      <c r="D1435" t="s">
        <v>6997</v>
      </c>
      <c r="E1435" t="s">
        <v>11023</v>
      </c>
      <c r="F1435" t="s">
        <v>355</v>
      </c>
      <c r="G1435" t="s">
        <v>61</v>
      </c>
      <c r="H1435" t="s">
        <v>2146</v>
      </c>
      <c r="I1435" t="s">
        <v>2156</v>
      </c>
      <c r="J1435" t="s">
        <v>6998</v>
      </c>
      <c r="K1435" t="s">
        <v>2135</v>
      </c>
      <c r="L1435" s="3">
        <v>2271.5791952</v>
      </c>
    </row>
    <row r="1436" spans="1:12" x14ac:dyDescent="0.25">
      <c r="C1436" t="s">
        <v>6999</v>
      </c>
      <c r="L1436" s="3">
        <v>2271.5791952</v>
      </c>
    </row>
    <row r="1437" spans="1:12" x14ac:dyDescent="0.25">
      <c r="D1437" t="s">
        <v>7000</v>
      </c>
      <c r="E1437" t="s">
        <v>11023</v>
      </c>
      <c r="F1437" t="s">
        <v>355</v>
      </c>
      <c r="G1437" t="s">
        <v>61</v>
      </c>
      <c r="H1437" t="s">
        <v>2146</v>
      </c>
      <c r="I1437" t="s">
        <v>2141</v>
      </c>
      <c r="J1437" t="s">
        <v>6977</v>
      </c>
      <c r="K1437" t="s">
        <v>2135</v>
      </c>
      <c r="L1437" s="3">
        <v>2271.5791952</v>
      </c>
    </row>
    <row r="1438" spans="1:12" x14ac:dyDescent="0.25">
      <c r="C1438" t="s">
        <v>7001</v>
      </c>
      <c r="L1438" s="3">
        <v>2085.892695</v>
      </c>
    </row>
    <row r="1439" spans="1:12" x14ac:dyDescent="0.25">
      <c r="D1439" t="s">
        <v>7002</v>
      </c>
      <c r="E1439" t="s">
        <v>11023</v>
      </c>
      <c r="F1439" t="s">
        <v>355</v>
      </c>
      <c r="G1439" t="s">
        <v>29</v>
      </c>
      <c r="H1439" t="s">
        <v>2146</v>
      </c>
      <c r="I1439" t="s">
        <v>2137</v>
      </c>
      <c r="J1439" t="s">
        <v>7003</v>
      </c>
      <c r="K1439" t="s">
        <v>2135</v>
      </c>
      <c r="L1439" s="3">
        <v>2085.892695</v>
      </c>
    </row>
    <row r="1440" spans="1:12" x14ac:dyDescent="0.25">
      <c r="C1440" t="s">
        <v>7004</v>
      </c>
      <c r="L1440" s="3">
        <v>2085.892695</v>
      </c>
    </row>
    <row r="1441" spans="1:12" x14ac:dyDescent="0.25">
      <c r="D1441" t="s">
        <v>7005</v>
      </c>
      <c r="E1441" t="s">
        <v>11023</v>
      </c>
      <c r="F1441" t="s">
        <v>355</v>
      </c>
      <c r="G1441" t="s">
        <v>29</v>
      </c>
      <c r="H1441" t="s">
        <v>2146</v>
      </c>
      <c r="I1441" t="s">
        <v>2137</v>
      </c>
      <c r="J1441" t="s">
        <v>7006</v>
      </c>
      <c r="K1441" t="s">
        <v>2135</v>
      </c>
      <c r="L1441" s="3">
        <v>2085.892695</v>
      </c>
    </row>
    <row r="1442" spans="1:12" x14ac:dyDescent="0.25">
      <c r="A1442" t="s">
        <v>459</v>
      </c>
      <c r="L1442" s="3">
        <v>14969.92282</v>
      </c>
    </row>
    <row r="1443" spans="1:12" x14ac:dyDescent="0.25">
      <c r="C1443" t="s">
        <v>4083</v>
      </c>
      <c r="L1443">
        <v>1017.2076247</v>
      </c>
    </row>
    <row r="1444" spans="1:12" x14ac:dyDescent="0.25">
      <c r="D1444" t="s">
        <v>3796</v>
      </c>
      <c r="E1444" t="s">
        <v>11023</v>
      </c>
      <c r="F1444" t="s">
        <v>459</v>
      </c>
      <c r="G1444" t="s">
        <v>29</v>
      </c>
      <c r="H1444" t="s">
        <v>2133</v>
      </c>
      <c r="I1444" t="s">
        <v>2144</v>
      </c>
      <c r="J1444" t="s">
        <v>4084</v>
      </c>
      <c r="K1444" t="s">
        <v>2135</v>
      </c>
      <c r="L1444">
        <v>1017.2076247</v>
      </c>
    </row>
    <row r="1445" spans="1:12" x14ac:dyDescent="0.25">
      <c r="C1445" t="s">
        <v>4085</v>
      </c>
      <c r="L1445">
        <v>1453.1816899999999</v>
      </c>
    </row>
    <row r="1446" spans="1:12" x14ac:dyDescent="0.25">
      <c r="D1446" t="s">
        <v>3798</v>
      </c>
      <c r="E1446" t="s">
        <v>11023</v>
      </c>
      <c r="F1446" t="s">
        <v>459</v>
      </c>
      <c r="G1446" t="s">
        <v>29</v>
      </c>
      <c r="H1446" t="s">
        <v>2133</v>
      </c>
      <c r="I1446" t="s">
        <v>2141</v>
      </c>
      <c r="J1446" t="s">
        <v>4086</v>
      </c>
      <c r="K1446" t="s">
        <v>2135</v>
      </c>
      <c r="L1446">
        <v>1453.1816899999999</v>
      </c>
    </row>
    <row r="1447" spans="1:12" x14ac:dyDescent="0.25">
      <c r="C1447" t="s">
        <v>4087</v>
      </c>
      <c r="L1447" s="3">
        <v>4031.9239866999997</v>
      </c>
    </row>
    <row r="1448" spans="1:12" x14ac:dyDescent="0.25">
      <c r="D1448" t="s">
        <v>4088</v>
      </c>
      <c r="E1448" t="s">
        <v>11023</v>
      </c>
      <c r="F1448" t="s">
        <v>459</v>
      </c>
      <c r="G1448" t="s">
        <v>61</v>
      </c>
      <c r="H1448" t="s">
        <v>110</v>
      </c>
      <c r="I1448" t="s">
        <v>2139</v>
      </c>
      <c r="J1448" t="s">
        <v>4089</v>
      </c>
      <c r="K1448" t="s">
        <v>2135</v>
      </c>
      <c r="L1448" s="3">
        <v>4031.9239866999997</v>
      </c>
    </row>
    <row r="1449" spans="1:12" x14ac:dyDescent="0.25">
      <c r="C1449" t="s">
        <v>4466</v>
      </c>
      <c r="L1449" s="3">
        <v>2637.7496878000002</v>
      </c>
    </row>
    <row r="1450" spans="1:12" x14ac:dyDescent="0.25">
      <c r="D1450" t="s">
        <v>4260</v>
      </c>
      <c r="E1450" t="s">
        <v>11023</v>
      </c>
      <c r="F1450" t="s">
        <v>459</v>
      </c>
      <c r="G1450" t="s">
        <v>50</v>
      </c>
      <c r="H1450" t="s">
        <v>48</v>
      </c>
      <c r="I1450" t="s">
        <v>2137</v>
      </c>
      <c r="J1450" t="s">
        <v>4467</v>
      </c>
      <c r="K1450" t="s">
        <v>2135</v>
      </c>
      <c r="L1450" s="3">
        <v>2637.7496878000002</v>
      </c>
    </row>
    <row r="1451" spans="1:12" x14ac:dyDescent="0.25">
      <c r="C1451" t="s">
        <v>6706</v>
      </c>
      <c r="L1451" s="3">
        <v>3052.1900647999996</v>
      </c>
    </row>
    <row r="1452" spans="1:12" x14ac:dyDescent="0.25">
      <c r="D1452" t="s">
        <v>6707</v>
      </c>
      <c r="E1452" t="s">
        <v>11023</v>
      </c>
      <c r="F1452" t="s">
        <v>459</v>
      </c>
      <c r="G1452" t="s">
        <v>50</v>
      </c>
      <c r="H1452" t="s">
        <v>48</v>
      </c>
      <c r="I1452" t="s">
        <v>2167</v>
      </c>
      <c r="J1452" t="s">
        <v>6708</v>
      </c>
      <c r="K1452" t="s">
        <v>2135</v>
      </c>
      <c r="L1452" s="3">
        <v>3052.1900647999996</v>
      </c>
    </row>
    <row r="1453" spans="1:12" x14ac:dyDescent="0.25">
      <c r="C1453" t="s">
        <v>11025</v>
      </c>
      <c r="L1453">
        <v>1388.834883</v>
      </c>
    </row>
    <row r="1454" spans="1:12" x14ac:dyDescent="0.25">
      <c r="D1454" t="s">
        <v>11026</v>
      </c>
      <c r="E1454" t="s">
        <v>11023</v>
      </c>
      <c r="F1454" t="s">
        <v>459</v>
      </c>
      <c r="G1454" t="s">
        <v>21</v>
      </c>
      <c r="H1454" t="s">
        <v>2164</v>
      </c>
      <c r="I1454" t="s">
        <v>2141</v>
      </c>
      <c r="J1454" t="s">
        <v>11027</v>
      </c>
      <c r="K1454" t="s">
        <v>2135</v>
      </c>
      <c r="L1454">
        <v>1388.834883</v>
      </c>
    </row>
    <row r="1455" spans="1:12" x14ac:dyDescent="0.25">
      <c r="C1455" t="s">
        <v>11028</v>
      </c>
      <c r="L1455">
        <v>1388.834883</v>
      </c>
    </row>
    <row r="1456" spans="1:12" x14ac:dyDescent="0.25">
      <c r="D1456" t="s">
        <v>11029</v>
      </c>
      <c r="E1456" t="s">
        <v>11023</v>
      </c>
      <c r="F1456" t="s">
        <v>459</v>
      </c>
      <c r="G1456" t="s">
        <v>21</v>
      </c>
      <c r="H1456" t="s">
        <v>2164</v>
      </c>
      <c r="I1456" t="s">
        <v>2141</v>
      </c>
      <c r="J1456" t="s">
        <v>11030</v>
      </c>
      <c r="K1456" t="s">
        <v>2135</v>
      </c>
      <c r="L1456">
        <v>1388.834883</v>
      </c>
    </row>
    <row r="1457" spans="1:12" x14ac:dyDescent="0.25">
      <c r="A1457" t="s">
        <v>519</v>
      </c>
      <c r="L1457" s="3">
        <v>8160.3877422000005</v>
      </c>
    </row>
    <row r="1458" spans="1:12" x14ac:dyDescent="0.25">
      <c r="C1458" t="s">
        <v>2650</v>
      </c>
      <c r="L1458">
        <v>1315.6477243999998</v>
      </c>
    </row>
    <row r="1459" spans="1:12" x14ac:dyDescent="0.25">
      <c r="D1459" t="s">
        <v>518</v>
      </c>
      <c r="E1459" t="s">
        <v>11031</v>
      </c>
      <c r="F1459" t="s">
        <v>519</v>
      </c>
      <c r="G1459" t="s">
        <v>29</v>
      </c>
      <c r="H1459" t="s">
        <v>63</v>
      </c>
      <c r="I1459" t="s">
        <v>2141</v>
      </c>
      <c r="J1459" t="s">
        <v>521</v>
      </c>
      <c r="K1459" t="s">
        <v>18</v>
      </c>
      <c r="L1459">
        <v>1315.6477243999998</v>
      </c>
    </row>
    <row r="1460" spans="1:12" x14ac:dyDescent="0.25">
      <c r="C1460" t="s">
        <v>2651</v>
      </c>
      <c r="L1460">
        <v>1644.5205389</v>
      </c>
    </row>
    <row r="1461" spans="1:12" x14ac:dyDescent="0.25">
      <c r="D1461" t="s">
        <v>540</v>
      </c>
      <c r="E1461" t="s">
        <v>11031</v>
      </c>
      <c r="F1461" t="s">
        <v>519</v>
      </c>
      <c r="G1461" t="s">
        <v>29</v>
      </c>
      <c r="H1461" t="s">
        <v>63</v>
      </c>
      <c r="I1461" t="s">
        <v>2137</v>
      </c>
      <c r="J1461" t="s">
        <v>541</v>
      </c>
      <c r="K1461" t="s">
        <v>18</v>
      </c>
      <c r="L1461">
        <v>1644.5205389</v>
      </c>
    </row>
    <row r="1462" spans="1:12" x14ac:dyDescent="0.25">
      <c r="C1462" t="s">
        <v>2652</v>
      </c>
      <c r="L1462" s="3">
        <v>2110.3601282999998</v>
      </c>
    </row>
    <row r="1463" spans="1:12" x14ac:dyDescent="0.25">
      <c r="D1463" t="s">
        <v>1841</v>
      </c>
      <c r="E1463" t="s">
        <v>11031</v>
      </c>
      <c r="F1463" t="s">
        <v>519</v>
      </c>
      <c r="G1463" t="s">
        <v>50</v>
      </c>
      <c r="H1463" t="s">
        <v>63</v>
      </c>
      <c r="I1463" t="s">
        <v>2167</v>
      </c>
      <c r="J1463" t="s">
        <v>1842</v>
      </c>
      <c r="K1463" t="s">
        <v>18</v>
      </c>
      <c r="L1463" s="3">
        <v>2110.3601282999998</v>
      </c>
    </row>
    <row r="1464" spans="1:12" x14ac:dyDescent="0.25">
      <c r="C1464" t="s">
        <v>9416</v>
      </c>
      <c r="L1464">
        <v>1544.9296752999999</v>
      </c>
    </row>
    <row r="1465" spans="1:12" x14ac:dyDescent="0.25">
      <c r="D1465" t="s">
        <v>9417</v>
      </c>
      <c r="E1465" t="s">
        <v>11031</v>
      </c>
      <c r="F1465" t="s">
        <v>519</v>
      </c>
      <c r="G1465" t="s">
        <v>61</v>
      </c>
      <c r="H1465" t="s">
        <v>2146</v>
      </c>
      <c r="I1465" t="s">
        <v>2144</v>
      </c>
      <c r="J1465" t="s">
        <v>9418</v>
      </c>
      <c r="K1465" t="s">
        <v>2135</v>
      </c>
      <c r="L1465">
        <v>1544.9296752999999</v>
      </c>
    </row>
    <row r="1466" spans="1:12" x14ac:dyDescent="0.25">
      <c r="C1466" t="s">
        <v>9419</v>
      </c>
      <c r="L1466">
        <v>1544.9296752999999</v>
      </c>
    </row>
    <row r="1467" spans="1:12" x14ac:dyDescent="0.25">
      <c r="D1467" t="s">
        <v>9420</v>
      </c>
      <c r="E1467" t="s">
        <v>11031</v>
      </c>
      <c r="F1467" t="s">
        <v>519</v>
      </c>
      <c r="G1467" t="s">
        <v>61</v>
      </c>
      <c r="H1467" t="s">
        <v>2146</v>
      </c>
      <c r="I1467" t="s">
        <v>2144</v>
      </c>
      <c r="J1467" t="s">
        <v>9421</v>
      </c>
      <c r="K1467" t="s">
        <v>2135</v>
      </c>
      <c r="L1467">
        <v>1544.9296752999999</v>
      </c>
    </row>
    <row r="1468" spans="1:12" x14ac:dyDescent="0.25">
      <c r="A1468" t="s">
        <v>91</v>
      </c>
      <c r="L1468" s="3">
        <v>15189.366946</v>
      </c>
    </row>
    <row r="1469" spans="1:12" x14ac:dyDescent="0.25">
      <c r="C1469" t="s">
        <v>4468</v>
      </c>
      <c r="L1469">
        <v>1823.7723584</v>
      </c>
    </row>
    <row r="1470" spans="1:12" x14ac:dyDescent="0.25">
      <c r="D1470" t="s">
        <v>4243</v>
      </c>
      <c r="E1470" t="s">
        <v>11031</v>
      </c>
      <c r="F1470" t="s">
        <v>91</v>
      </c>
      <c r="G1470" t="s">
        <v>50</v>
      </c>
      <c r="H1470" t="s">
        <v>2164</v>
      </c>
      <c r="I1470" t="s">
        <v>2141</v>
      </c>
      <c r="J1470" t="s">
        <v>4469</v>
      </c>
      <c r="K1470" t="s">
        <v>2135</v>
      </c>
      <c r="L1470">
        <v>1823.7723584</v>
      </c>
    </row>
    <row r="1471" spans="1:12" x14ac:dyDescent="0.25">
      <c r="C1471" t="s">
        <v>4470</v>
      </c>
      <c r="L1471" s="3">
        <v>2562.3719995999995</v>
      </c>
    </row>
    <row r="1472" spans="1:12" x14ac:dyDescent="0.25">
      <c r="D1472" t="s">
        <v>4245</v>
      </c>
      <c r="E1472" t="s">
        <v>11031</v>
      </c>
      <c r="F1472" t="s">
        <v>91</v>
      </c>
      <c r="G1472" t="s">
        <v>50</v>
      </c>
      <c r="H1472" t="s">
        <v>48</v>
      </c>
      <c r="I1472" t="s">
        <v>2137</v>
      </c>
      <c r="J1472" t="s">
        <v>4471</v>
      </c>
      <c r="K1472" t="s">
        <v>2135</v>
      </c>
      <c r="L1472" s="3">
        <v>2562.3719995999995</v>
      </c>
    </row>
    <row r="1473" spans="1:12" x14ac:dyDescent="0.25">
      <c r="C1473" t="s">
        <v>4472</v>
      </c>
      <c r="L1473">
        <v>1823.7723584</v>
      </c>
    </row>
    <row r="1474" spans="1:12" x14ac:dyDescent="0.25">
      <c r="D1474" t="s">
        <v>4280</v>
      </c>
      <c r="E1474" t="s">
        <v>11031</v>
      </c>
      <c r="F1474" t="s">
        <v>91</v>
      </c>
      <c r="G1474" t="s">
        <v>50</v>
      </c>
      <c r="H1474" t="s">
        <v>2164</v>
      </c>
      <c r="I1474" t="s">
        <v>3223</v>
      </c>
      <c r="J1474" t="s">
        <v>4473</v>
      </c>
      <c r="K1474" t="s">
        <v>2135</v>
      </c>
      <c r="L1474">
        <v>1823.7723584</v>
      </c>
    </row>
    <row r="1475" spans="1:12" x14ac:dyDescent="0.25">
      <c r="C1475" t="s">
        <v>4474</v>
      </c>
      <c r="L1475">
        <v>1823.7723584</v>
      </c>
    </row>
    <row r="1476" spans="1:12" x14ac:dyDescent="0.25">
      <c r="D1476" t="s">
        <v>4279</v>
      </c>
      <c r="E1476" t="s">
        <v>11031</v>
      </c>
      <c r="F1476" t="s">
        <v>91</v>
      </c>
      <c r="G1476" t="s">
        <v>50</v>
      </c>
      <c r="H1476" t="s">
        <v>2164</v>
      </c>
      <c r="I1476" t="s">
        <v>2141</v>
      </c>
      <c r="J1476" t="s">
        <v>4475</v>
      </c>
      <c r="K1476" t="s">
        <v>2135</v>
      </c>
      <c r="L1476">
        <v>1823.7723584</v>
      </c>
    </row>
    <row r="1477" spans="1:12" x14ac:dyDescent="0.25">
      <c r="C1477" t="s">
        <v>4476</v>
      </c>
      <c r="L1477">
        <v>1823.7723584</v>
      </c>
    </row>
    <row r="1478" spans="1:12" x14ac:dyDescent="0.25">
      <c r="D1478" t="s">
        <v>4277</v>
      </c>
      <c r="E1478" t="s">
        <v>11031</v>
      </c>
      <c r="F1478" t="s">
        <v>91</v>
      </c>
      <c r="G1478" t="s">
        <v>50</v>
      </c>
      <c r="H1478" t="s">
        <v>2164</v>
      </c>
      <c r="I1478" t="s">
        <v>2141</v>
      </c>
      <c r="J1478" t="s">
        <v>4477</v>
      </c>
      <c r="K1478" t="s">
        <v>2135</v>
      </c>
      <c r="L1478">
        <v>1823.7723584</v>
      </c>
    </row>
    <row r="1479" spans="1:12" x14ac:dyDescent="0.25">
      <c r="C1479" t="s">
        <v>6068</v>
      </c>
      <c r="L1479" s="3">
        <v>2381.4577245999999</v>
      </c>
    </row>
    <row r="1480" spans="1:12" x14ac:dyDescent="0.25">
      <c r="D1480" t="s">
        <v>6069</v>
      </c>
      <c r="E1480" t="s">
        <v>11031</v>
      </c>
      <c r="F1480" t="s">
        <v>91</v>
      </c>
      <c r="G1480" t="s">
        <v>61</v>
      </c>
      <c r="H1480" t="s">
        <v>48</v>
      </c>
      <c r="I1480" t="s">
        <v>2141</v>
      </c>
      <c r="J1480" t="s">
        <v>6070</v>
      </c>
      <c r="K1480" t="s">
        <v>2135</v>
      </c>
      <c r="L1480" s="3">
        <v>2381.4577245999999</v>
      </c>
    </row>
    <row r="1481" spans="1:12" x14ac:dyDescent="0.25">
      <c r="C1481" t="s">
        <v>11315</v>
      </c>
      <c r="L1481" s="3">
        <v>2950.4477881999996</v>
      </c>
    </row>
    <row r="1482" spans="1:12" x14ac:dyDescent="0.25">
      <c r="D1482" t="s">
        <v>8511</v>
      </c>
      <c r="E1482" t="s">
        <v>2389</v>
      </c>
      <c r="F1482" t="s">
        <v>91</v>
      </c>
      <c r="G1482" t="s">
        <v>29</v>
      </c>
      <c r="H1482" t="s">
        <v>2164</v>
      </c>
      <c r="I1482" t="s">
        <v>2167</v>
      </c>
      <c r="J1482" t="s">
        <v>11316</v>
      </c>
      <c r="K1482" t="s">
        <v>2135</v>
      </c>
      <c r="L1482" s="3">
        <v>2950.4477881999996</v>
      </c>
    </row>
    <row r="1483" spans="1:12" x14ac:dyDescent="0.25">
      <c r="A1483" t="s">
        <v>195</v>
      </c>
      <c r="L1483" s="3">
        <v>6371.3509245999994</v>
      </c>
    </row>
    <row r="1484" spans="1:12" x14ac:dyDescent="0.25">
      <c r="C1484" t="s">
        <v>3253</v>
      </c>
      <c r="L1484">
        <v>1637.5382258</v>
      </c>
    </row>
    <row r="1485" spans="1:12" x14ac:dyDescent="0.25">
      <c r="D1485" t="s">
        <v>3061</v>
      </c>
      <c r="E1485" t="s">
        <v>11031</v>
      </c>
      <c r="F1485" t="s">
        <v>195</v>
      </c>
      <c r="G1485" t="s">
        <v>50</v>
      </c>
      <c r="H1485" t="s">
        <v>63</v>
      </c>
      <c r="I1485" t="s">
        <v>2141</v>
      </c>
      <c r="J1485" t="s">
        <v>3062</v>
      </c>
      <c r="K1485" t="s">
        <v>2135</v>
      </c>
      <c r="L1485">
        <v>1637.5382258</v>
      </c>
    </row>
    <row r="1486" spans="1:12" x14ac:dyDescent="0.25">
      <c r="C1486" t="s">
        <v>3254</v>
      </c>
      <c r="L1486">
        <v>1665.5065947999999</v>
      </c>
    </row>
    <row r="1487" spans="1:12" x14ac:dyDescent="0.25">
      <c r="D1487" t="s">
        <v>2979</v>
      </c>
      <c r="E1487" t="s">
        <v>11031</v>
      </c>
      <c r="F1487" t="s">
        <v>195</v>
      </c>
      <c r="G1487" t="s">
        <v>50</v>
      </c>
      <c r="H1487" t="s">
        <v>2164</v>
      </c>
      <c r="I1487" t="s">
        <v>2141</v>
      </c>
      <c r="J1487" t="s">
        <v>2980</v>
      </c>
      <c r="K1487" t="s">
        <v>2135</v>
      </c>
      <c r="L1487">
        <v>1665.5065947999999</v>
      </c>
    </row>
    <row r="1488" spans="1:12" x14ac:dyDescent="0.25">
      <c r="C1488" t="s">
        <v>11317</v>
      </c>
      <c r="L1488" s="3">
        <v>3068.3061039999998</v>
      </c>
    </row>
    <row r="1489" spans="1:12" x14ac:dyDescent="0.25">
      <c r="D1489" t="s">
        <v>11318</v>
      </c>
      <c r="E1489" t="s">
        <v>2389</v>
      </c>
      <c r="F1489" t="s">
        <v>195</v>
      </c>
      <c r="G1489" t="s">
        <v>50</v>
      </c>
      <c r="H1489" t="s">
        <v>2146</v>
      </c>
      <c r="I1489" t="s">
        <v>2137</v>
      </c>
      <c r="J1489" t="s">
        <v>11319</v>
      </c>
      <c r="K1489" t="s">
        <v>2135</v>
      </c>
      <c r="L1489" s="3">
        <v>3068.3061039999998</v>
      </c>
    </row>
    <row r="1490" spans="1:12" x14ac:dyDescent="0.25">
      <c r="A1490" t="s">
        <v>53</v>
      </c>
      <c r="L1490" s="3">
        <v>59716.007867300003</v>
      </c>
    </row>
    <row r="1491" spans="1:12" x14ac:dyDescent="0.25">
      <c r="C1491" t="s">
        <v>2653</v>
      </c>
      <c r="L1491">
        <v>1446.9230339999999</v>
      </c>
    </row>
    <row r="1492" spans="1:12" x14ac:dyDescent="0.25">
      <c r="D1492" t="s">
        <v>977</v>
      </c>
      <c r="E1492" t="s">
        <v>11031</v>
      </c>
      <c r="F1492" t="s">
        <v>53</v>
      </c>
      <c r="G1492" t="s">
        <v>50</v>
      </c>
      <c r="H1492" t="s">
        <v>17</v>
      </c>
      <c r="I1492" t="s">
        <v>2141</v>
      </c>
      <c r="J1492" t="s">
        <v>978</v>
      </c>
      <c r="K1492" t="s">
        <v>18</v>
      </c>
      <c r="L1492">
        <v>1446.9230339999999</v>
      </c>
    </row>
    <row r="1493" spans="1:12" x14ac:dyDescent="0.25">
      <c r="C1493" t="s">
        <v>2553</v>
      </c>
      <c r="L1493">
        <v>1671.4523180000001</v>
      </c>
    </row>
    <row r="1494" spans="1:12" x14ac:dyDescent="0.25">
      <c r="D1494" t="s">
        <v>1293</v>
      </c>
      <c r="E1494" t="s">
        <v>11031</v>
      </c>
      <c r="F1494" t="s">
        <v>53</v>
      </c>
      <c r="G1494" t="s">
        <v>29</v>
      </c>
      <c r="H1494" t="s">
        <v>63</v>
      </c>
      <c r="I1494" t="s">
        <v>2167</v>
      </c>
      <c r="J1494" t="s">
        <v>11032</v>
      </c>
      <c r="K1494" t="s">
        <v>18</v>
      </c>
      <c r="L1494">
        <v>1671.4523180000001</v>
      </c>
    </row>
    <row r="1495" spans="1:12" x14ac:dyDescent="0.25">
      <c r="C1495" t="s">
        <v>2654</v>
      </c>
      <c r="L1495">
        <v>1485.7658177999999</v>
      </c>
    </row>
    <row r="1496" spans="1:12" x14ac:dyDescent="0.25">
      <c r="D1496" t="s">
        <v>1267</v>
      </c>
      <c r="E1496" t="s">
        <v>11031</v>
      </c>
      <c r="F1496" t="s">
        <v>53</v>
      </c>
      <c r="G1496" t="s">
        <v>50</v>
      </c>
      <c r="H1496" t="s">
        <v>63</v>
      </c>
      <c r="I1496" t="s">
        <v>2156</v>
      </c>
      <c r="J1496" t="s">
        <v>1268</v>
      </c>
      <c r="K1496" t="s">
        <v>18</v>
      </c>
      <c r="L1496">
        <v>1485.7658177999999</v>
      </c>
    </row>
    <row r="1497" spans="1:12" x14ac:dyDescent="0.25">
      <c r="C1497" t="s">
        <v>2655</v>
      </c>
      <c r="L1497">
        <v>1511.5827738</v>
      </c>
    </row>
    <row r="1498" spans="1:12" x14ac:dyDescent="0.25">
      <c r="D1498" t="s">
        <v>1270</v>
      </c>
      <c r="E1498" t="s">
        <v>11031</v>
      </c>
      <c r="F1498" t="s">
        <v>53</v>
      </c>
      <c r="G1498" t="s">
        <v>50</v>
      </c>
      <c r="H1498" t="s">
        <v>25</v>
      </c>
      <c r="I1498" t="s">
        <v>2156</v>
      </c>
      <c r="J1498" t="s">
        <v>1271</v>
      </c>
      <c r="K1498" t="s">
        <v>2149</v>
      </c>
      <c r="L1498">
        <v>1511.5827738</v>
      </c>
    </row>
    <row r="1499" spans="1:12" x14ac:dyDescent="0.25">
      <c r="C1499" t="s">
        <v>3255</v>
      </c>
      <c r="L1499">
        <v>1609.5698568</v>
      </c>
    </row>
    <row r="1500" spans="1:12" x14ac:dyDescent="0.25">
      <c r="D1500" t="s">
        <v>3192</v>
      </c>
      <c r="E1500" t="s">
        <v>11031</v>
      </c>
      <c r="F1500" t="s">
        <v>53</v>
      </c>
      <c r="G1500" t="s">
        <v>50</v>
      </c>
      <c r="H1500" t="s">
        <v>2133</v>
      </c>
      <c r="I1500" t="s">
        <v>2141</v>
      </c>
      <c r="J1500" t="s">
        <v>3193</v>
      </c>
      <c r="K1500" t="s">
        <v>2135</v>
      </c>
      <c r="L1500">
        <v>1609.5698568</v>
      </c>
    </row>
    <row r="1501" spans="1:12" x14ac:dyDescent="0.25">
      <c r="C1501" t="s">
        <v>4090</v>
      </c>
      <c r="L1501" s="3">
        <v>2645.1622834999998</v>
      </c>
    </row>
    <row r="1502" spans="1:12" x14ac:dyDescent="0.25">
      <c r="D1502" t="s">
        <v>3743</v>
      </c>
      <c r="E1502" t="s">
        <v>11031</v>
      </c>
      <c r="F1502" t="s">
        <v>53</v>
      </c>
      <c r="G1502" t="s">
        <v>29</v>
      </c>
      <c r="H1502" t="s">
        <v>690</v>
      </c>
      <c r="I1502" t="s">
        <v>2134</v>
      </c>
      <c r="J1502" t="s">
        <v>4091</v>
      </c>
      <c r="K1502" t="s">
        <v>2135</v>
      </c>
      <c r="L1502" s="3">
        <v>2645.1622834999998</v>
      </c>
    </row>
    <row r="1503" spans="1:12" x14ac:dyDescent="0.25">
      <c r="C1503" t="s">
        <v>4092</v>
      </c>
      <c r="L1503">
        <v>1676.6352675000001</v>
      </c>
    </row>
    <row r="1504" spans="1:12" x14ac:dyDescent="0.25">
      <c r="D1504" t="s">
        <v>3769</v>
      </c>
      <c r="E1504" t="s">
        <v>11031</v>
      </c>
      <c r="F1504" t="s">
        <v>53</v>
      </c>
      <c r="G1504" t="s">
        <v>29</v>
      </c>
      <c r="H1504" t="s">
        <v>63</v>
      </c>
      <c r="I1504" t="s">
        <v>2137</v>
      </c>
      <c r="J1504" t="s">
        <v>4093</v>
      </c>
      <c r="K1504" t="s">
        <v>2135</v>
      </c>
      <c r="L1504">
        <v>1676.6352675000001</v>
      </c>
    </row>
    <row r="1505" spans="3:12" x14ac:dyDescent="0.25">
      <c r="C1505" t="s">
        <v>4094</v>
      </c>
      <c r="L1505">
        <v>1733.2565460000001</v>
      </c>
    </row>
    <row r="1506" spans="3:12" x14ac:dyDescent="0.25">
      <c r="D1506" t="s">
        <v>4095</v>
      </c>
      <c r="E1506" t="s">
        <v>11031</v>
      </c>
      <c r="F1506" t="s">
        <v>53</v>
      </c>
      <c r="G1506" t="s">
        <v>50</v>
      </c>
      <c r="H1506" t="s">
        <v>63</v>
      </c>
      <c r="I1506" t="s">
        <v>2141</v>
      </c>
      <c r="J1506" t="s">
        <v>4096</v>
      </c>
      <c r="K1506" t="s">
        <v>2135</v>
      </c>
      <c r="L1506">
        <v>1733.2565460000001</v>
      </c>
    </row>
    <row r="1507" spans="3:12" x14ac:dyDescent="0.25">
      <c r="C1507" t="s">
        <v>4097</v>
      </c>
      <c r="L1507" s="3">
        <v>2166.6293574000001</v>
      </c>
    </row>
    <row r="1508" spans="3:12" x14ac:dyDescent="0.25">
      <c r="D1508" t="s">
        <v>4098</v>
      </c>
      <c r="E1508" t="s">
        <v>11031</v>
      </c>
      <c r="F1508" t="s">
        <v>53</v>
      </c>
      <c r="G1508" t="s">
        <v>50</v>
      </c>
      <c r="H1508" t="s">
        <v>63</v>
      </c>
      <c r="I1508" t="s">
        <v>2137</v>
      </c>
      <c r="J1508" t="s">
        <v>4099</v>
      </c>
      <c r="K1508" t="s">
        <v>2135</v>
      </c>
      <c r="L1508" s="3">
        <v>2166.6293574000001</v>
      </c>
    </row>
    <row r="1509" spans="3:12" x14ac:dyDescent="0.25">
      <c r="C1509" t="s">
        <v>4100</v>
      </c>
      <c r="L1509" s="3">
        <v>3089.8202339999998</v>
      </c>
    </row>
    <row r="1510" spans="3:12" x14ac:dyDescent="0.25">
      <c r="D1510" t="s">
        <v>4101</v>
      </c>
      <c r="E1510" t="s">
        <v>11031</v>
      </c>
      <c r="F1510" t="s">
        <v>53</v>
      </c>
      <c r="G1510" t="s">
        <v>50</v>
      </c>
      <c r="H1510" t="s">
        <v>57</v>
      </c>
      <c r="I1510" t="s">
        <v>2139</v>
      </c>
      <c r="J1510" t="s">
        <v>4102</v>
      </c>
      <c r="K1510" t="s">
        <v>2135</v>
      </c>
      <c r="L1510" s="3">
        <v>3089.8202339999998</v>
      </c>
    </row>
    <row r="1511" spans="3:12" x14ac:dyDescent="0.25">
      <c r="C1511" t="s">
        <v>4478</v>
      </c>
      <c r="L1511" s="3">
        <v>3089.8202339999998</v>
      </c>
    </row>
    <row r="1512" spans="3:12" x14ac:dyDescent="0.25">
      <c r="D1512" t="s">
        <v>4307</v>
      </c>
      <c r="E1512" t="s">
        <v>11031</v>
      </c>
      <c r="F1512" t="s">
        <v>53</v>
      </c>
      <c r="G1512" t="s">
        <v>50</v>
      </c>
      <c r="H1512" t="s">
        <v>57</v>
      </c>
      <c r="I1512" t="s">
        <v>2163</v>
      </c>
      <c r="J1512" t="s">
        <v>4479</v>
      </c>
      <c r="K1512" t="s">
        <v>2135</v>
      </c>
      <c r="L1512" s="3">
        <v>3089.8202339999998</v>
      </c>
    </row>
    <row r="1513" spans="3:12" x14ac:dyDescent="0.25">
      <c r="C1513" t="s">
        <v>4951</v>
      </c>
      <c r="L1513">
        <v>1444.380455</v>
      </c>
    </row>
    <row r="1514" spans="3:12" x14ac:dyDescent="0.25">
      <c r="D1514" t="s">
        <v>4612</v>
      </c>
      <c r="E1514" t="s">
        <v>11031</v>
      </c>
      <c r="F1514" t="s">
        <v>53</v>
      </c>
      <c r="G1514" t="s">
        <v>29</v>
      </c>
      <c r="H1514" t="s">
        <v>63</v>
      </c>
      <c r="I1514" t="s">
        <v>2141</v>
      </c>
      <c r="J1514" t="s">
        <v>4428</v>
      </c>
      <c r="K1514" t="s">
        <v>2135</v>
      </c>
      <c r="L1514">
        <v>1444.380455</v>
      </c>
    </row>
    <row r="1515" spans="3:12" x14ac:dyDescent="0.25">
      <c r="C1515" t="s">
        <v>4952</v>
      </c>
      <c r="L1515">
        <v>1444.380455</v>
      </c>
    </row>
    <row r="1516" spans="3:12" x14ac:dyDescent="0.25">
      <c r="D1516" t="s">
        <v>4614</v>
      </c>
      <c r="E1516" t="s">
        <v>11031</v>
      </c>
      <c r="F1516" t="s">
        <v>53</v>
      </c>
      <c r="G1516" t="s">
        <v>29</v>
      </c>
      <c r="H1516" t="s">
        <v>63</v>
      </c>
      <c r="I1516" t="s">
        <v>2141</v>
      </c>
      <c r="J1516" t="s">
        <v>4953</v>
      </c>
      <c r="K1516" t="s">
        <v>2135</v>
      </c>
      <c r="L1516">
        <v>1444.380455</v>
      </c>
    </row>
    <row r="1517" spans="3:12" x14ac:dyDescent="0.25">
      <c r="C1517" t="s">
        <v>6071</v>
      </c>
      <c r="L1517" s="3">
        <v>2685.9022224</v>
      </c>
    </row>
    <row r="1518" spans="3:12" x14ac:dyDescent="0.25">
      <c r="D1518" t="s">
        <v>6072</v>
      </c>
      <c r="E1518" t="s">
        <v>11031</v>
      </c>
      <c r="F1518" t="s">
        <v>53</v>
      </c>
      <c r="G1518" t="s">
        <v>50</v>
      </c>
      <c r="H1518" t="s">
        <v>48</v>
      </c>
      <c r="I1518" t="s">
        <v>2167</v>
      </c>
      <c r="J1518" t="s">
        <v>6073</v>
      </c>
      <c r="K1518" t="s">
        <v>2135</v>
      </c>
      <c r="L1518" s="3">
        <v>2685.9022224</v>
      </c>
    </row>
    <row r="1519" spans="3:12" x14ac:dyDescent="0.25">
      <c r="C1519" t="s">
        <v>6074</v>
      </c>
      <c r="L1519" s="3">
        <v>2685.9022224</v>
      </c>
    </row>
    <row r="1520" spans="3:12" x14ac:dyDescent="0.25">
      <c r="D1520" t="s">
        <v>6075</v>
      </c>
      <c r="E1520" t="s">
        <v>11031</v>
      </c>
      <c r="F1520" t="s">
        <v>53</v>
      </c>
      <c r="G1520" t="s">
        <v>50</v>
      </c>
      <c r="H1520" t="s">
        <v>48</v>
      </c>
      <c r="I1520" t="s">
        <v>2134</v>
      </c>
      <c r="J1520" t="s">
        <v>6076</v>
      </c>
      <c r="K1520" t="s">
        <v>2135</v>
      </c>
      <c r="L1520" s="3">
        <v>2685.9022224</v>
      </c>
    </row>
    <row r="1521" spans="3:12" x14ac:dyDescent="0.25">
      <c r="C1521" t="s">
        <v>6510</v>
      </c>
      <c r="L1521" s="3">
        <v>2339.9550120000004</v>
      </c>
    </row>
    <row r="1522" spans="3:12" x14ac:dyDescent="0.25">
      <c r="D1522" t="s">
        <v>6511</v>
      </c>
      <c r="E1522" t="s">
        <v>11031</v>
      </c>
      <c r="F1522" t="s">
        <v>53</v>
      </c>
      <c r="G1522" t="s">
        <v>50</v>
      </c>
      <c r="H1522" t="s">
        <v>2133</v>
      </c>
      <c r="I1522" t="s">
        <v>2167</v>
      </c>
      <c r="J1522" t="s">
        <v>6512</v>
      </c>
      <c r="K1522" t="s">
        <v>2135</v>
      </c>
      <c r="L1522" s="3">
        <v>2339.9550120000004</v>
      </c>
    </row>
    <row r="1523" spans="3:12" x14ac:dyDescent="0.25">
      <c r="C1523" t="s">
        <v>6513</v>
      </c>
      <c r="L1523">
        <v>1406.8285189999999</v>
      </c>
    </row>
    <row r="1524" spans="3:12" x14ac:dyDescent="0.25">
      <c r="D1524" t="s">
        <v>6514</v>
      </c>
      <c r="E1524" t="s">
        <v>11031</v>
      </c>
      <c r="F1524" t="s">
        <v>53</v>
      </c>
      <c r="G1524" t="s">
        <v>29</v>
      </c>
      <c r="H1524" t="s">
        <v>2146</v>
      </c>
      <c r="I1524" t="s">
        <v>2141</v>
      </c>
      <c r="J1524" t="s">
        <v>6515</v>
      </c>
      <c r="K1524" t="s">
        <v>2135</v>
      </c>
      <c r="L1524">
        <v>1406.8285189999999</v>
      </c>
    </row>
    <row r="1525" spans="3:12" x14ac:dyDescent="0.25">
      <c r="C1525" t="s">
        <v>7406</v>
      </c>
      <c r="L1525">
        <v>1883.9532474999999</v>
      </c>
    </row>
    <row r="1526" spans="3:12" x14ac:dyDescent="0.25">
      <c r="D1526" t="s">
        <v>7407</v>
      </c>
      <c r="E1526" t="s">
        <v>11031</v>
      </c>
      <c r="F1526" t="s">
        <v>53</v>
      </c>
      <c r="G1526" t="s">
        <v>29</v>
      </c>
      <c r="H1526" t="s">
        <v>2146</v>
      </c>
      <c r="I1526" t="s">
        <v>2137</v>
      </c>
      <c r="J1526" t="s">
        <v>7408</v>
      </c>
      <c r="K1526" t="s">
        <v>2135</v>
      </c>
      <c r="L1526">
        <v>1883.9532474999999</v>
      </c>
    </row>
    <row r="1527" spans="3:12" x14ac:dyDescent="0.25">
      <c r="C1527" t="s">
        <v>7409</v>
      </c>
      <c r="L1527" s="3">
        <v>2321.4137436000001</v>
      </c>
    </row>
    <row r="1528" spans="3:12" x14ac:dyDescent="0.25">
      <c r="D1528" t="s">
        <v>7410</v>
      </c>
      <c r="E1528" t="s">
        <v>11031</v>
      </c>
      <c r="F1528" t="s">
        <v>53</v>
      </c>
      <c r="G1528" t="s">
        <v>50</v>
      </c>
      <c r="H1528" t="s">
        <v>63</v>
      </c>
      <c r="I1528" t="s">
        <v>2137</v>
      </c>
      <c r="J1528" t="s">
        <v>7411</v>
      </c>
      <c r="K1528" t="s">
        <v>2135</v>
      </c>
      <c r="L1528" s="3">
        <v>2321.4137436000001</v>
      </c>
    </row>
    <row r="1529" spans="3:12" x14ac:dyDescent="0.25">
      <c r="C1529" t="s">
        <v>7635</v>
      </c>
      <c r="L1529" s="3">
        <v>2321.4137436000001</v>
      </c>
    </row>
    <row r="1530" spans="3:12" x14ac:dyDescent="0.25">
      <c r="D1530" t="s">
        <v>7636</v>
      </c>
      <c r="E1530" t="s">
        <v>11031</v>
      </c>
      <c r="F1530" t="s">
        <v>53</v>
      </c>
      <c r="G1530" t="s">
        <v>50</v>
      </c>
      <c r="H1530" t="s">
        <v>63</v>
      </c>
      <c r="I1530" t="s">
        <v>2137</v>
      </c>
      <c r="J1530" t="s">
        <v>7637</v>
      </c>
      <c r="K1530" t="s">
        <v>2135</v>
      </c>
      <c r="L1530" s="3">
        <v>2321.4137436000001</v>
      </c>
    </row>
    <row r="1531" spans="3:12" x14ac:dyDescent="0.25">
      <c r="C1531" t="s">
        <v>7638</v>
      </c>
      <c r="L1531">
        <v>1857.1779347999998</v>
      </c>
    </row>
    <row r="1532" spans="3:12" x14ac:dyDescent="0.25">
      <c r="D1532" t="s">
        <v>7639</v>
      </c>
      <c r="E1532" t="s">
        <v>11031</v>
      </c>
      <c r="F1532" t="s">
        <v>53</v>
      </c>
      <c r="G1532" t="s">
        <v>50</v>
      </c>
      <c r="H1532" t="s">
        <v>63</v>
      </c>
      <c r="I1532" t="s">
        <v>2141</v>
      </c>
      <c r="J1532" t="s">
        <v>7640</v>
      </c>
      <c r="K1532" t="s">
        <v>2135</v>
      </c>
      <c r="L1532">
        <v>1857.1779347999998</v>
      </c>
    </row>
    <row r="1533" spans="3:12" x14ac:dyDescent="0.25">
      <c r="C1533" t="s">
        <v>9115</v>
      </c>
      <c r="L1533">
        <v>1507.1625980000001</v>
      </c>
    </row>
    <row r="1534" spans="3:12" x14ac:dyDescent="0.25">
      <c r="D1534" t="s">
        <v>9116</v>
      </c>
      <c r="E1534" t="s">
        <v>11031</v>
      </c>
      <c r="F1534" t="s">
        <v>53</v>
      </c>
      <c r="G1534" t="s">
        <v>29</v>
      </c>
      <c r="H1534" t="s">
        <v>2146</v>
      </c>
      <c r="I1534" t="s">
        <v>2141</v>
      </c>
      <c r="J1534" t="s">
        <v>9117</v>
      </c>
      <c r="K1534" t="s">
        <v>2135</v>
      </c>
      <c r="L1534">
        <v>1507.1625980000001</v>
      </c>
    </row>
    <row r="1535" spans="3:12" x14ac:dyDescent="0.25">
      <c r="C1535" t="s">
        <v>9118</v>
      </c>
      <c r="L1535">
        <v>1507.1625980000001</v>
      </c>
    </row>
    <row r="1536" spans="3:12" x14ac:dyDescent="0.25">
      <c r="D1536" t="s">
        <v>9119</v>
      </c>
      <c r="E1536" t="s">
        <v>11031</v>
      </c>
      <c r="F1536" t="s">
        <v>53</v>
      </c>
      <c r="G1536" t="s">
        <v>29</v>
      </c>
      <c r="H1536" t="s">
        <v>2146</v>
      </c>
      <c r="I1536" t="s">
        <v>2156</v>
      </c>
      <c r="J1536" t="s">
        <v>9120</v>
      </c>
      <c r="K1536" t="s">
        <v>2135</v>
      </c>
      <c r="L1536">
        <v>1507.1625980000001</v>
      </c>
    </row>
    <row r="1537" spans="1:12" x14ac:dyDescent="0.25">
      <c r="C1537" t="s">
        <v>9121</v>
      </c>
      <c r="L1537">
        <v>1507.1625980000001</v>
      </c>
    </row>
    <row r="1538" spans="1:12" x14ac:dyDescent="0.25">
      <c r="D1538" t="s">
        <v>9122</v>
      </c>
      <c r="E1538" t="s">
        <v>11031</v>
      </c>
      <c r="F1538" t="s">
        <v>53</v>
      </c>
      <c r="G1538" t="s">
        <v>29</v>
      </c>
      <c r="H1538" t="s">
        <v>2146</v>
      </c>
      <c r="I1538" t="s">
        <v>2141</v>
      </c>
      <c r="J1538" t="s">
        <v>9123</v>
      </c>
      <c r="K1538" t="s">
        <v>2135</v>
      </c>
      <c r="L1538">
        <v>1507.1625980000001</v>
      </c>
    </row>
    <row r="1539" spans="1:12" x14ac:dyDescent="0.25">
      <c r="C1539" t="s">
        <v>9710</v>
      </c>
      <c r="L1539" s="3">
        <v>2321.4137436000001</v>
      </c>
    </row>
    <row r="1540" spans="1:12" x14ac:dyDescent="0.25">
      <c r="D1540" t="s">
        <v>9711</v>
      </c>
      <c r="E1540" t="s">
        <v>11031</v>
      </c>
      <c r="F1540" t="s">
        <v>53</v>
      </c>
      <c r="G1540" t="s">
        <v>50</v>
      </c>
      <c r="H1540" t="s">
        <v>2133</v>
      </c>
      <c r="I1540" t="s">
        <v>2137</v>
      </c>
      <c r="J1540" t="s">
        <v>9712</v>
      </c>
      <c r="K1540" t="s">
        <v>2135</v>
      </c>
      <c r="L1540" s="3">
        <v>2321.4137436000001</v>
      </c>
    </row>
    <row r="1541" spans="1:12" x14ac:dyDescent="0.25">
      <c r="C1541" t="s">
        <v>9714</v>
      </c>
      <c r="L1541" s="3">
        <v>2321.4137436000001</v>
      </c>
    </row>
    <row r="1542" spans="1:12" x14ac:dyDescent="0.25">
      <c r="D1542" t="s">
        <v>9715</v>
      </c>
      <c r="E1542" t="s">
        <v>11031</v>
      </c>
      <c r="F1542" t="s">
        <v>53</v>
      </c>
      <c r="G1542" t="s">
        <v>50</v>
      </c>
      <c r="H1542" t="s">
        <v>2133</v>
      </c>
      <c r="I1542" t="s">
        <v>2137</v>
      </c>
      <c r="J1542" t="s">
        <v>9713</v>
      </c>
      <c r="K1542" t="s">
        <v>2135</v>
      </c>
      <c r="L1542" s="3">
        <v>2321.4137436000001</v>
      </c>
    </row>
    <row r="1543" spans="1:12" x14ac:dyDescent="0.25">
      <c r="C1543" t="s">
        <v>10048</v>
      </c>
      <c r="L1543">
        <v>1507.1625980000001</v>
      </c>
    </row>
    <row r="1544" spans="1:12" x14ac:dyDescent="0.25">
      <c r="D1544" t="s">
        <v>10049</v>
      </c>
      <c r="E1544" t="s">
        <v>11031</v>
      </c>
      <c r="F1544" t="s">
        <v>53</v>
      </c>
      <c r="G1544" t="s">
        <v>29</v>
      </c>
      <c r="H1544" t="s">
        <v>2146</v>
      </c>
      <c r="I1544" t="s">
        <v>2141</v>
      </c>
      <c r="J1544" t="s">
        <v>10050</v>
      </c>
      <c r="K1544" t="s">
        <v>2135</v>
      </c>
      <c r="L1544">
        <v>1507.1625980000001</v>
      </c>
    </row>
    <row r="1545" spans="1:12" x14ac:dyDescent="0.25">
      <c r="C1545" t="s">
        <v>10051</v>
      </c>
      <c r="L1545">
        <v>1883.9532474999999</v>
      </c>
    </row>
    <row r="1546" spans="1:12" x14ac:dyDescent="0.25">
      <c r="D1546" t="s">
        <v>10052</v>
      </c>
      <c r="E1546" t="s">
        <v>11031</v>
      </c>
      <c r="F1546" t="s">
        <v>53</v>
      </c>
      <c r="G1546" t="s">
        <v>29</v>
      </c>
      <c r="H1546" t="s">
        <v>2146</v>
      </c>
      <c r="I1546" t="s">
        <v>2137</v>
      </c>
      <c r="J1546" t="s">
        <v>10053</v>
      </c>
      <c r="K1546" t="s">
        <v>2135</v>
      </c>
      <c r="L1546">
        <v>1883.9532474999999</v>
      </c>
    </row>
    <row r="1547" spans="1:12" x14ac:dyDescent="0.25">
      <c r="C1547" t="s">
        <v>11033</v>
      </c>
      <c r="L1547" s="3">
        <v>2063.40065</v>
      </c>
    </row>
    <row r="1548" spans="1:12" x14ac:dyDescent="0.25">
      <c r="D1548" t="s">
        <v>11034</v>
      </c>
      <c r="E1548" t="s">
        <v>11031</v>
      </c>
      <c r="F1548" t="s">
        <v>53</v>
      </c>
      <c r="G1548" t="s">
        <v>29</v>
      </c>
      <c r="H1548" t="s">
        <v>63</v>
      </c>
      <c r="I1548" t="s">
        <v>2137</v>
      </c>
      <c r="J1548" t="s">
        <v>11035</v>
      </c>
      <c r="K1548" t="s">
        <v>2135</v>
      </c>
      <c r="L1548" s="3">
        <v>2063.40065</v>
      </c>
    </row>
    <row r="1549" spans="1:12" x14ac:dyDescent="0.25">
      <c r="C1549" t="s">
        <v>13492</v>
      </c>
      <c r="L1549" s="3">
        <v>2579.2508124999999</v>
      </c>
    </row>
    <row r="1550" spans="1:12" x14ac:dyDescent="0.25">
      <c r="D1550" t="s">
        <v>13493</v>
      </c>
      <c r="E1550" t="s">
        <v>2389</v>
      </c>
      <c r="F1550" t="s">
        <v>53</v>
      </c>
      <c r="G1550" t="s">
        <v>29</v>
      </c>
      <c r="H1550" t="s">
        <v>2133</v>
      </c>
      <c r="I1550" t="s">
        <v>2137</v>
      </c>
      <c r="J1550" t="s">
        <v>13494</v>
      </c>
      <c r="K1550" t="s">
        <v>2135</v>
      </c>
      <c r="L1550" s="3">
        <v>2579.2508124999999</v>
      </c>
    </row>
    <row r="1551" spans="1:12" x14ac:dyDescent="0.25">
      <c r="A1551" t="s">
        <v>523</v>
      </c>
      <c r="L1551" s="3">
        <v>9498.1363455999999</v>
      </c>
    </row>
    <row r="1552" spans="1:12" x14ac:dyDescent="0.25">
      <c r="C1552" t="s">
        <v>2656</v>
      </c>
      <c r="L1552" s="3">
        <v>2777.669766</v>
      </c>
    </row>
    <row r="1553" spans="1:12" x14ac:dyDescent="0.25">
      <c r="D1553" t="s">
        <v>1002</v>
      </c>
      <c r="E1553" t="s">
        <v>11031</v>
      </c>
      <c r="F1553" t="s">
        <v>523</v>
      </c>
      <c r="G1553" t="s">
        <v>50</v>
      </c>
      <c r="H1553" t="s">
        <v>110</v>
      </c>
      <c r="I1553" t="s">
        <v>2163</v>
      </c>
      <c r="J1553" t="s">
        <v>1003</v>
      </c>
      <c r="K1553" t="s">
        <v>2149</v>
      </c>
      <c r="L1553" s="3">
        <v>2777.669766</v>
      </c>
    </row>
    <row r="1554" spans="1:12" x14ac:dyDescent="0.25">
      <c r="C1554" t="s">
        <v>2657</v>
      </c>
      <c r="L1554">
        <v>1511.5827738</v>
      </c>
    </row>
    <row r="1555" spans="1:12" x14ac:dyDescent="0.25">
      <c r="D1555" t="s">
        <v>1022</v>
      </c>
      <c r="E1555" t="s">
        <v>11031</v>
      </c>
      <c r="F1555" t="s">
        <v>523</v>
      </c>
      <c r="G1555" t="s">
        <v>50</v>
      </c>
      <c r="H1555" t="s">
        <v>25</v>
      </c>
      <c r="I1555" t="s">
        <v>2141</v>
      </c>
      <c r="J1555" t="s">
        <v>1023</v>
      </c>
      <c r="K1555" t="s">
        <v>2149</v>
      </c>
      <c r="L1555">
        <v>1511.5827738</v>
      </c>
    </row>
    <row r="1556" spans="1:12" x14ac:dyDescent="0.25">
      <c r="C1556" t="s">
        <v>2658</v>
      </c>
      <c r="L1556" s="3">
        <v>2673.9129845000002</v>
      </c>
    </row>
    <row r="1557" spans="1:12" x14ac:dyDescent="0.25">
      <c r="D1557" t="s">
        <v>1625</v>
      </c>
      <c r="E1557" t="s">
        <v>11031</v>
      </c>
      <c r="F1557" t="s">
        <v>523</v>
      </c>
      <c r="G1557" t="s">
        <v>61</v>
      </c>
      <c r="H1557" t="s">
        <v>188</v>
      </c>
      <c r="I1557" t="s">
        <v>2152</v>
      </c>
      <c r="J1557" t="s">
        <v>1626</v>
      </c>
      <c r="K1557" t="s">
        <v>2149</v>
      </c>
      <c r="L1557" s="3">
        <v>2673.9129845000002</v>
      </c>
    </row>
    <row r="1558" spans="1:12" x14ac:dyDescent="0.25">
      <c r="C1558" t="s">
        <v>3257</v>
      </c>
      <c r="L1558" s="3">
        <v>2534.9708212999999</v>
      </c>
    </row>
    <row r="1559" spans="1:12" x14ac:dyDescent="0.25">
      <c r="D1559" t="s">
        <v>2954</v>
      </c>
      <c r="E1559" t="s">
        <v>11031</v>
      </c>
      <c r="F1559" t="s">
        <v>523</v>
      </c>
      <c r="G1559" t="s">
        <v>61</v>
      </c>
      <c r="H1559" t="s">
        <v>2164</v>
      </c>
      <c r="I1559" t="s">
        <v>2134</v>
      </c>
      <c r="J1559" t="s">
        <v>2955</v>
      </c>
      <c r="K1559" t="s">
        <v>2135</v>
      </c>
      <c r="L1559" s="3">
        <v>2534.9708212999999</v>
      </c>
    </row>
    <row r="1560" spans="1:12" x14ac:dyDescent="0.25">
      <c r="A1560" t="s">
        <v>520</v>
      </c>
      <c r="L1560" s="3">
        <v>5947.2683056999995</v>
      </c>
    </row>
    <row r="1561" spans="1:12" x14ac:dyDescent="0.25">
      <c r="C1561" t="s">
        <v>2659</v>
      </c>
      <c r="L1561">
        <v>1671.4523180000001</v>
      </c>
    </row>
    <row r="1562" spans="1:12" x14ac:dyDescent="0.25">
      <c r="D1562" t="s">
        <v>1736</v>
      </c>
      <c r="E1562" t="s">
        <v>11036</v>
      </c>
      <c r="F1562" t="s">
        <v>520</v>
      </c>
      <c r="G1562" t="s">
        <v>29</v>
      </c>
      <c r="H1562" t="s">
        <v>20</v>
      </c>
      <c r="I1562" t="s">
        <v>2167</v>
      </c>
      <c r="J1562" t="s">
        <v>1737</v>
      </c>
      <c r="K1562" t="s">
        <v>18</v>
      </c>
      <c r="L1562">
        <v>1671.4523180000001</v>
      </c>
    </row>
    <row r="1563" spans="1:12" x14ac:dyDescent="0.25">
      <c r="C1563" t="s">
        <v>9716</v>
      </c>
      <c r="L1563">
        <v>1819.5086489999999</v>
      </c>
    </row>
    <row r="1564" spans="1:12" x14ac:dyDescent="0.25">
      <c r="D1564" t="s">
        <v>9717</v>
      </c>
      <c r="E1564" t="s">
        <v>11036</v>
      </c>
      <c r="F1564" t="s">
        <v>520</v>
      </c>
      <c r="G1564" t="s">
        <v>50</v>
      </c>
      <c r="H1564" t="s">
        <v>2133</v>
      </c>
      <c r="I1564" t="s">
        <v>2156</v>
      </c>
      <c r="J1564" t="s">
        <v>9718</v>
      </c>
      <c r="K1564" t="s">
        <v>2135</v>
      </c>
      <c r="L1564">
        <v>1819.5086489999999</v>
      </c>
    </row>
    <row r="1565" spans="1:12" x14ac:dyDescent="0.25">
      <c r="C1565" t="s">
        <v>9719</v>
      </c>
      <c r="L1565" s="3">
        <v>2456.3073386999999</v>
      </c>
    </row>
    <row r="1566" spans="1:12" x14ac:dyDescent="0.25">
      <c r="D1566" t="s">
        <v>9720</v>
      </c>
      <c r="E1566" t="s">
        <v>11036</v>
      </c>
      <c r="F1566" t="s">
        <v>520</v>
      </c>
      <c r="G1566" t="s">
        <v>50</v>
      </c>
      <c r="H1566" t="s">
        <v>2133</v>
      </c>
      <c r="I1566" t="s">
        <v>2167</v>
      </c>
      <c r="J1566" t="s">
        <v>9721</v>
      </c>
      <c r="K1566" t="s">
        <v>2135</v>
      </c>
      <c r="L1566" s="3">
        <v>2456.3073386999999</v>
      </c>
    </row>
    <row r="1567" spans="1:12" x14ac:dyDescent="0.25">
      <c r="A1567" t="s">
        <v>238</v>
      </c>
      <c r="L1567" s="3">
        <v>20488.844797400001</v>
      </c>
    </row>
    <row r="1568" spans="1:12" x14ac:dyDescent="0.25">
      <c r="C1568" t="s">
        <v>2660</v>
      </c>
      <c r="L1568">
        <v>1509.9594348999999</v>
      </c>
    </row>
    <row r="1569" spans="3:12" x14ac:dyDescent="0.25">
      <c r="D1569" t="s">
        <v>1275</v>
      </c>
      <c r="E1569" t="s">
        <v>11036</v>
      </c>
      <c r="F1569" t="s">
        <v>238</v>
      </c>
      <c r="G1569" t="s">
        <v>29</v>
      </c>
      <c r="H1569" t="s">
        <v>63</v>
      </c>
      <c r="I1569" t="s">
        <v>2137</v>
      </c>
      <c r="J1569" t="s">
        <v>1276</v>
      </c>
      <c r="K1569" t="s">
        <v>18</v>
      </c>
      <c r="L1569">
        <v>1509.9594348999999</v>
      </c>
    </row>
    <row r="1570" spans="3:12" x14ac:dyDescent="0.25">
      <c r="C1570" t="s">
        <v>2661</v>
      </c>
      <c r="L1570">
        <v>1509.9594348999999</v>
      </c>
    </row>
    <row r="1571" spans="3:12" x14ac:dyDescent="0.25">
      <c r="D1571" t="s">
        <v>1349</v>
      </c>
      <c r="E1571" t="s">
        <v>11036</v>
      </c>
      <c r="F1571" t="s">
        <v>238</v>
      </c>
      <c r="G1571" t="s">
        <v>29</v>
      </c>
      <c r="H1571" t="s">
        <v>63</v>
      </c>
      <c r="I1571" t="s">
        <v>2137</v>
      </c>
      <c r="J1571" t="s">
        <v>1350</v>
      </c>
      <c r="K1571" t="s">
        <v>18</v>
      </c>
      <c r="L1571">
        <v>1509.9594348999999</v>
      </c>
    </row>
    <row r="1572" spans="3:12" x14ac:dyDescent="0.25">
      <c r="C1572" t="s">
        <v>2662</v>
      </c>
      <c r="L1572" s="3">
        <v>2368.5492466000001</v>
      </c>
    </row>
    <row r="1573" spans="3:12" x14ac:dyDescent="0.25">
      <c r="D1573" t="s">
        <v>1500</v>
      </c>
      <c r="E1573" t="s">
        <v>11036</v>
      </c>
      <c r="F1573" t="s">
        <v>238</v>
      </c>
      <c r="G1573" t="s">
        <v>29</v>
      </c>
      <c r="H1573" t="s">
        <v>57</v>
      </c>
      <c r="I1573" t="s">
        <v>2297</v>
      </c>
      <c r="J1573" t="s">
        <v>1501</v>
      </c>
      <c r="K1573" t="s">
        <v>2149</v>
      </c>
      <c r="L1573" s="3">
        <v>2368.5492466000001</v>
      </c>
    </row>
    <row r="1574" spans="3:12" x14ac:dyDescent="0.25">
      <c r="C1574" t="s">
        <v>2663</v>
      </c>
      <c r="L1574">
        <v>1808.6733508</v>
      </c>
    </row>
    <row r="1575" spans="3:12" x14ac:dyDescent="0.25">
      <c r="D1575" t="s">
        <v>1950</v>
      </c>
      <c r="E1575" t="s">
        <v>11036</v>
      </c>
      <c r="F1575" t="s">
        <v>238</v>
      </c>
      <c r="G1575" t="s">
        <v>122</v>
      </c>
      <c r="H1575" t="s">
        <v>17</v>
      </c>
      <c r="I1575" t="s">
        <v>2141</v>
      </c>
      <c r="J1575" t="s">
        <v>1951</v>
      </c>
      <c r="K1575" t="s">
        <v>18</v>
      </c>
      <c r="L1575">
        <v>1808.6733508</v>
      </c>
    </row>
    <row r="1576" spans="3:12" x14ac:dyDescent="0.25">
      <c r="C1576" t="s">
        <v>2664</v>
      </c>
      <c r="L1576">
        <v>1860.3854960000001</v>
      </c>
    </row>
    <row r="1577" spans="3:12" x14ac:dyDescent="0.25">
      <c r="D1577" t="s">
        <v>1953</v>
      </c>
      <c r="E1577" t="s">
        <v>11036</v>
      </c>
      <c r="F1577" t="s">
        <v>238</v>
      </c>
      <c r="G1577" t="s">
        <v>122</v>
      </c>
      <c r="H1577" t="s">
        <v>63</v>
      </c>
      <c r="I1577" t="s">
        <v>2141</v>
      </c>
      <c r="J1577" t="s">
        <v>1954</v>
      </c>
      <c r="K1577" t="s">
        <v>18</v>
      </c>
      <c r="L1577">
        <v>1860.3854960000001</v>
      </c>
    </row>
    <row r="1578" spans="3:12" x14ac:dyDescent="0.25">
      <c r="C1578" t="s">
        <v>3256</v>
      </c>
      <c r="L1578">
        <v>1635.7975371</v>
      </c>
    </row>
    <row r="1579" spans="3:12" x14ac:dyDescent="0.25">
      <c r="D1579" t="s">
        <v>2902</v>
      </c>
      <c r="E1579" t="s">
        <v>11036</v>
      </c>
      <c r="F1579" t="s">
        <v>238</v>
      </c>
      <c r="G1579" t="s">
        <v>29</v>
      </c>
      <c r="H1579" t="s">
        <v>63</v>
      </c>
      <c r="I1579" t="s">
        <v>2137</v>
      </c>
      <c r="J1579" t="s">
        <v>567</v>
      </c>
      <c r="K1579" t="s">
        <v>2135</v>
      </c>
      <c r="L1579">
        <v>1635.7975371</v>
      </c>
    </row>
    <row r="1580" spans="3:12" x14ac:dyDescent="0.25">
      <c r="C1580" t="s">
        <v>4954</v>
      </c>
      <c r="L1580">
        <v>1259.6327531999998</v>
      </c>
    </row>
    <row r="1581" spans="3:12" x14ac:dyDescent="0.25">
      <c r="D1581" t="s">
        <v>4728</v>
      </c>
      <c r="E1581" t="s">
        <v>11036</v>
      </c>
      <c r="F1581" t="s">
        <v>238</v>
      </c>
      <c r="G1581" t="s">
        <v>21</v>
      </c>
      <c r="H1581" t="s">
        <v>2164</v>
      </c>
      <c r="I1581" t="s">
        <v>2141</v>
      </c>
      <c r="J1581" t="s">
        <v>4955</v>
      </c>
      <c r="K1581" t="s">
        <v>2135</v>
      </c>
      <c r="L1581">
        <v>1259.6327531999998</v>
      </c>
    </row>
    <row r="1582" spans="3:12" x14ac:dyDescent="0.25">
      <c r="C1582" t="s">
        <v>11037</v>
      </c>
      <c r="L1582" s="3">
        <v>2013.1749355999998</v>
      </c>
    </row>
    <row r="1583" spans="3:12" x14ac:dyDescent="0.25">
      <c r="D1583" t="s">
        <v>11038</v>
      </c>
      <c r="E1583" t="s">
        <v>2389</v>
      </c>
      <c r="F1583" t="s">
        <v>238</v>
      </c>
      <c r="G1583" t="s">
        <v>29</v>
      </c>
      <c r="H1583" t="s">
        <v>2133</v>
      </c>
      <c r="I1583" t="s">
        <v>2137</v>
      </c>
      <c r="J1583" t="s">
        <v>11039</v>
      </c>
      <c r="K1583" t="s">
        <v>2135</v>
      </c>
      <c r="L1583" s="3">
        <v>2013.1749355999998</v>
      </c>
    </row>
    <row r="1584" spans="3:12" x14ac:dyDescent="0.25">
      <c r="C1584" t="s">
        <v>11040</v>
      </c>
      <c r="L1584" s="3">
        <v>2174.2375360999999</v>
      </c>
    </row>
    <row r="1585" spans="1:12" x14ac:dyDescent="0.25">
      <c r="D1585" t="s">
        <v>11041</v>
      </c>
      <c r="E1585" t="s">
        <v>2389</v>
      </c>
      <c r="F1585" t="s">
        <v>238</v>
      </c>
      <c r="G1585" t="s">
        <v>29</v>
      </c>
      <c r="H1585" t="s">
        <v>63</v>
      </c>
      <c r="I1585" t="s">
        <v>2167</v>
      </c>
      <c r="J1585" t="s">
        <v>11042</v>
      </c>
      <c r="K1585" t="s">
        <v>2135</v>
      </c>
      <c r="L1585" s="3">
        <v>2174.2375360999999</v>
      </c>
    </row>
    <row r="1586" spans="1:12" x14ac:dyDescent="0.25">
      <c r="C1586" t="s">
        <v>11043</v>
      </c>
      <c r="L1586" s="3">
        <v>2174.2375360999999</v>
      </c>
    </row>
    <row r="1587" spans="1:12" x14ac:dyDescent="0.25">
      <c r="D1587" t="s">
        <v>11044</v>
      </c>
      <c r="E1587" t="s">
        <v>2389</v>
      </c>
      <c r="F1587" t="s">
        <v>238</v>
      </c>
      <c r="G1587" t="s">
        <v>29</v>
      </c>
      <c r="H1587" t="s">
        <v>63</v>
      </c>
      <c r="I1587" t="s">
        <v>2167</v>
      </c>
      <c r="J1587" t="s">
        <v>11045</v>
      </c>
      <c r="K1587" t="s">
        <v>2135</v>
      </c>
      <c r="L1587" s="3">
        <v>2174.2375360999999</v>
      </c>
    </row>
    <row r="1588" spans="1:12" x14ac:dyDescent="0.25">
      <c r="C1588" t="s">
        <v>11046</v>
      </c>
      <c r="L1588" s="3">
        <v>2174.2375360999999</v>
      </c>
    </row>
    <row r="1589" spans="1:12" x14ac:dyDescent="0.25">
      <c r="D1589" t="s">
        <v>11047</v>
      </c>
      <c r="E1589" t="s">
        <v>2389</v>
      </c>
      <c r="F1589" t="s">
        <v>238</v>
      </c>
      <c r="G1589" t="s">
        <v>29</v>
      </c>
      <c r="H1589" t="s">
        <v>63</v>
      </c>
      <c r="I1589" t="s">
        <v>2167</v>
      </c>
      <c r="J1589" t="s">
        <v>11048</v>
      </c>
      <c r="K1589" t="s">
        <v>2135</v>
      </c>
      <c r="L1589" s="3">
        <v>2174.2375360999999</v>
      </c>
    </row>
    <row r="1590" spans="1:12" x14ac:dyDescent="0.25">
      <c r="A1590" t="s">
        <v>843</v>
      </c>
      <c r="L1590" s="3">
        <v>6049.7733559999997</v>
      </c>
    </row>
    <row r="1591" spans="1:12" x14ac:dyDescent="0.25">
      <c r="C1591" t="s">
        <v>3258</v>
      </c>
      <c r="L1591" s="3">
        <v>3425.5384534999998</v>
      </c>
    </row>
    <row r="1592" spans="1:12" x14ac:dyDescent="0.25">
      <c r="D1592" t="s">
        <v>3183</v>
      </c>
      <c r="E1592" t="s">
        <v>11036</v>
      </c>
      <c r="F1592" t="s">
        <v>843</v>
      </c>
      <c r="G1592" t="s">
        <v>61</v>
      </c>
      <c r="H1592" t="s">
        <v>57</v>
      </c>
      <c r="I1592" t="s">
        <v>2297</v>
      </c>
      <c r="J1592" t="s">
        <v>3184</v>
      </c>
      <c r="K1592" t="s">
        <v>2135</v>
      </c>
      <c r="L1592" s="3">
        <v>3425.5384534999998</v>
      </c>
    </row>
    <row r="1593" spans="1:12" x14ac:dyDescent="0.25">
      <c r="C1593" t="s">
        <v>7412</v>
      </c>
      <c r="L1593" s="3">
        <v>2624.2349024999999</v>
      </c>
    </row>
    <row r="1594" spans="1:12" x14ac:dyDescent="0.25">
      <c r="D1594" t="s">
        <v>7413</v>
      </c>
      <c r="E1594" t="s">
        <v>11036</v>
      </c>
      <c r="F1594" t="s">
        <v>843</v>
      </c>
      <c r="G1594" t="s">
        <v>29</v>
      </c>
      <c r="H1594" t="s">
        <v>57</v>
      </c>
      <c r="I1594" t="s">
        <v>2139</v>
      </c>
      <c r="J1594" t="s">
        <v>7414</v>
      </c>
      <c r="K1594" t="s">
        <v>2135</v>
      </c>
      <c r="L1594" s="3">
        <v>2624.2349024999999</v>
      </c>
    </row>
    <row r="1595" spans="1:12" x14ac:dyDescent="0.25">
      <c r="A1595" t="s">
        <v>131</v>
      </c>
      <c r="L1595" s="3">
        <v>21533.2580174</v>
      </c>
    </row>
    <row r="1596" spans="1:12" x14ac:dyDescent="0.25">
      <c r="C1596" t="s">
        <v>2665</v>
      </c>
      <c r="L1596" s="3">
        <v>2075.4681211000002</v>
      </c>
    </row>
    <row r="1597" spans="1:12" x14ac:dyDescent="0.25">
      <c r="D1597" t="s">
        <v>1911</v>
      </c>
      <c r="E1597" t="s">
        <v>11036</v>
      </c>
      <c r="F1597" t="s">
        <v>131</v>
      </c>
      <c r="G1597" t="s">
        <v>61</v>
      </c>
      <c r="H1597" t="s">
        <v>17</v>
      </c>
      <c r="I1597" t="s">
        <v>2167</v>
      </c>
      <c r="J1597" t="s">
        <v>1912</v>
      </c>
      <c r="K1597" t="s">
        <v>18</v>
      </c>
      <c r="L1597" s="3">
        <v>2075.4681211000002</v>
      </c>
    </row>
    <row r="1598" spans="1:12" x14ac:dyDescent="0.25">
      <c r="C1598" t="s">
        <v>2666</v>
      </c>
      <c r="L1598" s="3">
        <v>2075.4681211000002</v>
      </c>
    </row>
    <row r="1599" spans="1:12" x14ac:dyDescent="0.25">
      <c r="D1599" t="s">
        <v>1914</v>
      </c>
      <c r="E1599" t="s">
        <v>11036</v>
      </c>
      <c r="F1599" t="s">
        <v>131</v>
      </c>
      <c r="G1599" t="s">
        <v>61</v>
      </c>
      <c r="H1599" t="s">
        <v>17</v>
      </c>
      <c r="I1599" t="s">
        <v>2167</v>
      </c>
      <c r="J1599" t="s">
        <v>1915</v>
      </c>
      <c r="K1599" t="s">
        <v>18</v>
      </c>
      <c r="L1599" s="3">
        <v>2075.4681211000002</v>
      </c>
    </row>
    <row r="1600" spans="1:12" x14ac:dyDescent="0.25">
      <c r="C1600" t="s">
        <v>2667</v>
      </c>
      <c r="L1600" s="3">
        <v>3102.7678286</v>
      </c>
    </row>
    <row r="1601" spans="3:12" x14ac:dyDescent="0.25">
      <c r="D1601" t="s">
        <v>1917</v>
      </c>
      <c r="E1601" t="s">
        <v>11036</v>
      </c>
      <c r="F1601" t="s">
        <v>131</v>
      </c>
      <c r="G1601" t="s">
        <v>61</v>
      </c>
      <c r="H1601" t="s">
        <v>57</v>
      </c>
      <c r="I1601" t="s">
        <v>2370</v>
      </c>
      <c r="J1601" t="s">
        <v>1918</v>
      </c>
      <c r="K1601" t="s">
        <v>2149</v>
      </c>
      <c r="L1601" s="3">
        <v>3102.7678286</v>
      </c>
    </row>
    <row r="1602" spans="3:12" x14ac:dyDescent="0.25">
      <c r="C1602" t="s">
        <v>5283</v>
      </c>
      <c r="L1602" s="3">
        <v>2386.4450910999999</v>
      </c>
    </row>
    <row r="1603" spans="3:12" x14ac:dyDescent="0.25">
      <c r="D1603" t="s">
        <v>5284</v>
      </c>
      <c r="E1603" t="s">
        <v>11036</v>
      </c>
      <c r="F1603" t="s">
        <v>131</v>
      </c>
      <c r="G1603" t="s">
        <v>29</v>
      </c>
      <c r="H1603" t="s">
        <v>57</v>
      </c>
      <c r="I1603" t="s">
        <v>2163</v>
      </c>
      <c r="J1603" t="s">
        <v>5285</v>
      </c>
      <c r="K1603" t="s">
        <v>2135</v>
      </c>
      <c r="L1603" s="3">
        <v>2386.4450910999999</v>
      </c>
    </row>
    <row r="1604" spans="3:12" x14ac:dyDescent="0.25">
      <c r="C1604" t="s">
        <v>9422</v>
      </c>
      <c r="L1604">
        <v>1394.1547406</v>
      </c>
    </row>
    <row r="1605" spans="3:12" x14ac:dyDescent="0.25">
      <c r="D1605" t="s">
        <v>9423</v>
      </c>
      <c r="E1605" t="s">
        <v>11036</v>
      </c>
      <c r="F1605" t="s">
        <v>131</v>
      </c>
      <c r="G1605" t="s">
        <v>29</v>
      </c>
      <c r="H1605" t="s">
        <v>2146</v>
      </c>
      <c r="I1605" t="s">
        <v>2156</v>
      </c>
      <c r="J1605" t="s">
        <v>9424</v>
      </c>
      <c r="K1605" t="s">
        <v>2135</v>
      </c>
      <c r="L1605">
        <v>1394.1547406</v>
      </c>
    </row>
    <row r="1606" spans="3:12" x14ac:dyDescent="0.25">
      <c r="C1606" t="s">
        <v>9425</v>
      </c>
      <c r="L1606">
        <v>1394.1547406</v>
      </c>
    </row>
    <row r="1607" spans="3:12" x14ac:dyDescent="0.25">
      <c r="D1607" t="s">
        <v>9426</v>
      </c>
      <c r="E1607" t="s">
        <v>11036</v>
      </c>
      <c r="F1607" t="s">
        <v>131</v>
      </c>
      <c r="G1607" t="s">
        <v>29</v>
      </c>
      <c r="H1607" t="s">
        <v>2146</v>
      </c>
      <c r="I1607" t="s">
        <v>2141</v>
      </c>
      <c r="J1607" t="s">
        <v>9427</v>
      </c>
      <c r="K1607" t="s">
        <v>2135</v>
      </c>
      <c r="L1607">
        <v>1394.1547406</v>
      </c>
    </row>
    <row r="1608" spans="3:12" x14ac:dyDescent="0.25">
      <c r="C1608" t="s">
        <v>10057</v>
      </c>
      <c r="L1608">
        <v>1882.0952089999998</v>
      </c>
    </row>
    <row r="1609" spans="3:12" x14ac:dyDescent="0.25">
      <c r="D1609" t="s">
        <v>10058</v>
      </c>
      <c r="E1609" t="s">
        <v>11036</v>
      </c>
      <c r="F1609" t="s">
        <v>131</v>
      </c>
      <c r="G1609" t="s">
        <v>29</v>
      </c>
      <c r="H1609" t="s">
        <v>2146</v>
      </c>
      <c r="I1609" t="s">
        <v>2167</v>
      </c>
      <c r="J1609" t="s">
        <v>10059</v>
      </c>
      <c r="K1609" t="s">
        <v>2135</v>
      </c>
      <c r="L1609">
        <v>1882.0952089999998</v>
      </c>
    </row>
    <row r="1610" spans="3:12" x14ac:dyDescent="0.25">
      <c r="C1610" t="s">
        <v>11049</v>
      </c>
      <c r="L1610">
        <v>1714.0111787999999</v>
      </c>
    </row>
    <row r="1611" spans="3:12" x14ac:dyDescent="0.25">
      <c r="D1611" t="s">
        <v>11050</v>
      </c>
      <c r="E1611" t="s">
        <v>11036</v>
      </c>
      <c r="F1611" t="s">
        <v>131</v>
      </c>
      <c r="G1611" t="s">
        <v>29</v>
      </c>
      <c r="H1611" t="s">
        <v>188</v>
      </c>
      <c r="I1611" t="s">
        <v>2141</v>
      </c>
      <c r="J1611" t="s">
        <v>11051</v>
      </c>
      <c r="K1611" t="s">
        <v>2135</v>
      </c>
      <c r="L1611">
        <v>1714.0111787999999</v>
      </c>
    </row>
    <row r="1612" spans="3:12" x14ac:dyDescent="0.25">
      <c r="C1612" t="s">
        <v>11052</v>
      </c>
      <c r="L1612">
        <v>1530.2022754</v>
      </c>
    </row>
    <row r="1613" spans="3:12" x14ac:dyDescent="0.25">
      <c r="D1613" t="s">
        <v>11053</v>
      </c>
      <c r="E1613" t="s">
        <v>2389</v>
      </c>
      <c r="F1613" t="s">
        <v>131</v>
      </c>
      <c r="G1613" t="s">
        <v>29</v>
      </c>
      <c r="H1613" t="s">
        <v>63</v>
      </c>
      <c r="I1613" t="s">
        <v>2141</v>
      </c>
      <c r="J1613" t="s">
        <v>11054</v>
      </c>
      <c r="K1613" t="s">
        <v>2135</v>
      </c>
      <c r="L1613">
        <v>1530.2022754</v>
      </c>
    </row>
    <row r="1614" spans="3:12" x14ac:dyDescent="0.25">
      <c r="C1614" t="s">
        <v>11055</v>
      </c>
      <c r="L1614" s="3">
        <v>2065.7672043000002</v>
      </c>
    </row>
    <row r="1615" spans="3:12" x14ac:dyDescent="0.25">
      <c r="D1615" t="s">
        <v>11056</v>
      </c>
      <c r="E1615" t="s">
        <v>2389</v>
      </c>
      <c r="F1615" t="s">
        <v>131</v>
      </c>
      <c r="G1615" t="s">
        <v>29</v>
      </c>
      <c r="H1615" t="s">
        <v>2133</v>
      </c>
      <c r="I1615" t="s">
        <v>2167</v>
      </c>
      <c r="J1615" t="s">
        <v>11057</v>
      </c>
      <c r="K1615" t="s">
        <v>2135</v>
      </c>
      <c r="L1615" s="3">
        <v>2065.7672043000002</v>
      </c>
    </row>
    <row r="1616" spans="3:12" x14ac:dyDescent="0.25">
      <c r="C1616" t="s">
        <v>11058</v>
      </c>
      <c r="L1616">
        <v>1912.7235068</v>
      </c>
    </row>
    <row r="1617" spans="1:12" x14ac:dyDescent="0.25">
      <c r="D1617" t="s">
        <v>11059</v>
      </c>
      <c r="E1617" t="s">
        <v>2389</v>
      </c>
      <c r="F1617" t="s">
        <v>131</v>
      </c>
      <c r="G1617" t="s">
        <v>29</v>
      </c>
      <c r="H1617" t="s">
        <v>63</v>
      </c>
      <c r="I1617" t="s">
        <v>2137</v>
      </c>
      <c r="J1617" t="s">
        <v>11060</v>
      </c>
      <c r="K1617" t="s">
        <v>2135</v>
      </c>
      <c r="L1617">
        <v>1912.7235068</v>
      </c>
    </row>
    <row r="1618" spans="1:12" x14ac:dyDescent="0.25">
      <c r="A1618" t="s">
        <v>54</v>
      </c>
      <c r="L1618" s="3">
        <v>12577.4733308</v>
      </c>
    </row>
    <row r="1619" spans="1:12" x14ac:dyDescent="0.25">
      <c r="C1619" t="s">
        <v>2668</v>
      </c>
      <c r="L1619">
        <v>1802.2386701</v>
      </c>
    </row>
    <row r="1620" spans="1:12" x14ac:dyDescent="0.25">
      <c r="D1620" t="s">
        <v>757</v>
      </c>
      <c r="E1620" t="s">
        <v>11036</v>
      </c>
      <c r="F1620" t="s">
        <v>54</v>
      </c>
      <c r="G1620" t="s">
        <v>50</v>
      </c>
      <c r="H1620" t="s">
        <v>20</v>
      </c>
      <c r="I1620" t="s">
        <v>2167</v>
      </c>
      <c r="J1620" t="s">
        <v>758</v>
      </c>
      <c r="K1620" t="s">
        <v>18</v>
      </c>
      <c r="L1620">
        <v>1802.2386701</v>
      </c>
    </row>
    <row r="1621" spans="1:12" x14ac:dyDescent="0.25">
      <c r="C1621" t="s">
        <v>2669</v>
      </c>
      <c r="L1621">
        <v>1507.2408312</v>
      </c>
    </row>
    <row r="1622" spans="1:12" x14ac:dyDescent="0.25">
      <c r="D1622" t="s">
        <v>1338</v>
      </c>
      <c r="E1622" t="s">
        <v>11036</v>
      </c>
      <c r="F1622" t="s">
        <v>54</v>
      </c>
      <c r="G1622" t="s">
        <v>61</v>
      </c>
      <c r="H1622" t="s">
        <v>17</v>
      </c>
      <c r="I1622" t="s">
        <v>2141</v>
      </c>
      <c r="J1622" t="s">
        <v>1339</v>
      </c>
      <c r="K1622" t="s">
        <v>18</v>
      </c>
      <c r="L1622">
        <v>1507.2408312</v>
      </c>
    </row>
    <row r="1623" spans="1:12" x14ac:dyDescent="0.25">
      <c r="C1623" t="s">
        <v>3259</v>
      </c>
      <c r="L1623">
        <v>1931.3430083999999</v>
      </c>
    </row>
    <row r="1624" spans="1:12" x14ac:dyDescent="0.25">
      <c r="D1624" t="s">
        <v>2970</v>
      </c>
      <c r="E1624" t="s">
        <v>11036</v>
      </c>
      <c r="F1624" t="s">
        <v>54</v>
      </c>
      <c r="G1624" t="s">
        <v>61</v>
      </c>
      <c r="H1624" t="s">
        <v>48</v>
      </c>
      <c r="I1624" t="s">
        <v>2141</v>
      </c>
      <c r="J1624" t="s">
        <v>2971</v>
      </c>
      <c r="K1624" t="s">
        <v>2135</v>
      </c>
      <c r="L1624">
        <v>1931.3430083999999</v>
      </c>
    </row>
    <row r="1625" spans="1:12" x14ac:dyDescent="0.25">
      <c r="C1625" t="s">
        <v>4956</v>
      </c>
      <c r="L1625" s="3">
        <v>2323.6433898</v>
      </c>
    </row>
    <row r="1626" spans="1:12" x14ac:dyDescent="0.25">
      <c r="D1626" t="s">
        <v>4670</v>
      </c>
      <c r="E1626" t="s">
        <v>11036</v>
      </c>
      <c r="F1626" t="s">
        <v>54</v>
      </c>
      <c r="G1626" t="s">
        <v>29</v>
      </c>
      <c r="H1626" t="s">
        <v>57</v>
      </c>
      <c r="I1626" t="s">
        <v>2139</v>
      </c>
      <c r="J1626" t="s">
        <v>4957</v>
      </c>
      <c r="K1626" t="s">
        <v>2135</v>
      </c>
      <c r="L1626" s="3">
        <v>2323.6433898</v>
      </c>
    </row>
    <row r="1627" spans="1:12" x14ac:dyDescent="0.25">
      <c r="C1627" t="s">
        <v>6709</v>
      </c>
      <c r="L1627" s="3">
        <v>2587.1523656999998</v>
      </c>
    </row>
    <row r="1628" spans="1:12" x14ac:dyDescent="0.25">
      <c r="D1628" t="s">
        <v>6710</v>
      </c>
      <c r="E1628" t="s">
        <v>11036</v>
      </c>
      <c r="F1628" t="s">
        <v>54</v>
      </c>
      <c r="G1628" t="s">
        <v>50</v>
      </c>
      <c r="H1628" t="s">
        <v>48</v>
      </c>
      <c r="I1628" t="s">
        <v>2134</v>
      </c>
      <c r="J1628" t="s">
        <v>6711</v>
      </c>
      <c r="K1628" t="s">
        <v>2135</v>
      </c>
      <c r="L1628" s="3">
        <v>2587.1523656999998</v>
      </c>
    </row>
    <row r="1629" spans="1:12" x14ac:dyDescent="0.25">
      <c r="C1629" t="s">
        <v>10054</v>
      </c>
      <c r="L1629" s="3">
        <v>2425.8550655999998</v>
      </c>
    </row>
    <row r="1630" spans="1:12" x14ac:dyDescent="0.25">
      <c r="D1630" t="s">
        <v>10055</v>
      </c>
      <c r="E1630" t="s">
        <v>2389</v>
      </c>
      <c r="F1630" t="s">
        <v>54</v>
      </c>
      <c r="G1630" t="s">
        <v>61</v>
      </c>
      <c r="H1630" t="s">
        <v>63</v>
      </c>
      <c r="I1630" t="s">
        <v>2137</v>
      </c>
      <c r="J1630" t="s">
        <v>10056</v>
      </c>
      <c r="K1630" t="s">
        <v>2135</v>
      </c>
      <c r="L1630" s="3">
        <v>2425.8550655999998</v>
      </c>
    </row>
    <row r="1631" spans="1:12" x14ac:dyDescent="0.25">
      <c r="A1631" t="s">
        <v>250</v>
      </c>
      <c r="L1631" s="3">
        <v>10498.9736732</v>
      </c>
    </row>
    <row r="1632" spans="1:12" x14ac:dyDescent="0.25">
      <c r="C1632" t="s">
        <v>2670</v>
      </c>
      <c r="L1632">
        <v>1685.9254599999999</v>
      </c>
    </row>
    <row r="1633" spans="1:12" x14ac:dyDescent="0.25">
      <c r="D1633" t="s">
        <v>1264</v>
      </c>
      <c r="E1633" t="s">
        <v>11036</v>
      </c>
      <c r="F1633" t="s">
        <v>250</v>
      </c>
      <c r="G1633" t="s">
        <v>29</v>
      </c>
      <c r="H1633" t="s">
        <v>48</v>
      </c>
      <c r="I1633" t="s">
        <v>2134</v>
      </c>
      <c r="J1633" t="s">
        <v>1265</v>
      </c>
      <c r="K1633" t="s">
        <v>2149</v>
      </c>
      <c r="L1633">
        <v>1685.9254599999999</v>
      </c>
    </row>
    <row r="1634" spans="1:12" x14ac:dyDescent="0.25">
      <c r="C1634" t="s">
        <v>2671</v>
      </c>
      <c r="L1634">
        <v>1496.9922819999999</v>
      </c>
    </row>
    <row r="1635" spans="1:12" x14ac:dyDescent="0.25">
      <c r="D1635" t="s">
        <v>1551</v>
      </c>
      <c r="E1635" t="s">
        <v>11036</v>
      </c>
      <c r="F1635" t="s">
        <v>250</v>
      </c>
      <c r="G1635" t="s">
        <v>29</v>
      </c>
      <c r="H1635" t="s">
        <v>25</v>
      </c>
      <c r="I1635" t="s">
        <v>2134</v>
      </c>
      <c r="J1635" t="s">
        <v>1552</v>
      </c>
      <c r="K1635" t="s">
        <v>2149</v>
      </c>
      <c r="L1635">
        <v>1496.9922819999999</v>
      </c>
    </row>
    <row r="1636" spans="1:12" x14ac:dyDescent="0.25">
      <c r="C1636" t="s">
        <v>2672</v>
      </c>
      <c r="L1636">
        <v>1304.8124261999999</v>
      </c>
    </row>
    <row r="1637" spans="1:12" x14ac:dyDescent="0.25">
      <c r="D1637" t="s">
        <v>1844</v>
      </c>
      <c r="E1637" t="s">
        <v>11036</v>
      </c>
      <c r="F1637" t="s">
        <v>250</v>
      </c>
      <c r="G1637" t="s">
        <v>50</v>
      </c>
      <c r="H1637" t="s">
        <v>63</v>
      </c>
      <c r="I1637" t="s">
        <v>2141</v>
      </c>
      <c r="J1637" t="s">
        <v>1845</v>
      </c>
      <c r="K1637" t="s">
        <v>18</v>
      </c>
      <c r="L1637">
        <v>1304.8124261999999</v>
      </c>
    </row>
    <row r="1638" spans="1:12" x14ac:dyDescent="0.25">
      <c r="C1638" t="s">
        <v>2673</v>
      </c>
      <c r="L1638">
        <v>1761.5378478</v>
      </c>
    </row>
    <row r="1639" spans="1:12" x14ac:dyDescent="0.25">
      <c r="D1639" t="s">
        <v>1846</v>
      </c>
      <c r="E1639" t="s">
        <v>11036</v>
      </c>
      <c r="F1639" t="s">
        <v>250</v>
      </c>
      <c r="G1639" t="s">
        <v>50</v>
      </c>
      <c r="H1639" t="s">
        <v>63</v>
      </c>
      <c r="I1639" t="s">
        <v>2167</v>
      </c>
      <c r="J1639" t="s">
        <v>1847</v>
      </c>
      <c r="K1639" t="s">
        <v>18</v>
      </c>
      <c r="L1639">
        <v>1761.5378478</v>
      </c>
    </row>
    <row r="1640" spans="1:12" x14ac:dyDescent="0.25">
      <c r="C1640" t="s">
        <v>2674</v>
      </c>
      <c r="L1640">
        <v>1142.9870519999999</v>
      </c>
    </row>
    <row r="1641" spans="1:12" x14ac:dyDescent="0.25">
      <c r="D1641" t="s">
        <v>2042</v>
      </c>
      <c r="E1641" t="s">
        <v>11036</v>
      </c>
      <c r="F1641" t="s">
        <v>250</v>
      </c>
      <c r="G1641" t="s">
        <v>29</v>
      </c>
      <c r="H1641" t="s">
        <v>2146</v>
      </c>
      <c r="I1641" t="s">
        <v>2156</v>
      </c>
      <c r="J1641" t="s">
        <v>2043</v>
      </c>
      <c r="K1641" t="s">
        <v>2135</v>
      </c>
      <c r="L1641">
        <v>1142.9870519999999</v>
      </c>
    </row>
    <row r="1642" spans="1:12" x14ac:dyDescent="0.25">
      <c r="C1642" t="s">
        <v>4103</v>
      </c>
      <c r="L1642">
        <v>1441.5249431999998</v>
      </c>
    </row>
    <row r="1643" spans="1:12" x14ac:dyDescent="0.25">
      <c r="D1643" t="s">
        <v>3823</v>
      </c>
      <c r="E1643" t="s">
        <v>11036</v>
      </c>
      <c r="F1643" t="s">
        <v>250</v>
      </c>
      <c r="G1643" t="s">
        <v>50</v>
      </c>
      <c r="H1643" t="s">
        <v>2164</v>
      </c>
      <c r="I1643" t="s">
        <v>2141</v>
      </c>
      <c r="J1643" t="s">
        <v>4104</v>
      </c>
      <c r="K1643" t="s">
        <v>2135</v>
      </c>
      <c r="L1643">
        <v>1441.5249431999998</v>
      </c>
    </row>
    <row r="1644" spans="1:12" x14ac:dyDescent="0.25">
      <c r="C1644" t="s">
        <v>11061</v>
      </c>
      <c r="L1644">
        <v>1665.1936619999999</v>
      </c>
    </row>
    <row r="1645" spans="1:12" x14ac:dyDescent="0.25">
      <c r="D1645" t="s">
        <v>11062</v>
      </c>
      <c r="E1645" t="s">
        <v>2389</v>
      </c>
      <c r="F1645" t="s">
        <v>250</v>
      </c>
      <c r="G1645" t="s">
        <v>29</v>
      </c>
      <c r="H1645" t="s">
        <v>48</v>
      </c>
      <c r="I1645" t="s">
        <v>2141</v>
      </c>
      <c r="J1645" t="s">
        <v>11063</v>
      </c>
      <c r="K1645" t="s">
        <v>2135</v>
      </c>
      <c r="L1645">
        <v>1665.1936619999999</v>
      </c>
    </row>
    <row r="1646" spans="1:12" x14ac:dyDescent="0.25">
      <c r="A1646" t="s">
        <v>213</v>
      </c>
      <c r="L1646" s="3">
        <v>11849.4938465</v>
      </c>
    </row>
    <row r="1647" spans="1:12" x14ac:dyDescent="0.25">
      <c r="C1647" t="s">
        <v>2675</v>
      </c>
      <c r="L1647">
        <v>1359.2040585</v>
      </c>
    </row>
    <row r="1648" spans="1:12" x14ac:dyDescent="0.25">
      <c r="D1648" t="s">
        <v>441</v>
      </c>
      <c r="E1648" t="s">
        <v>2389</v>
      </c>
      <c r="F1648" t="s">
        <v>213</v>
      </c>
      <c r="G1648" t="s">
        <v>29</v>
      </c>
      <c r="H1648" t="s">
        <v>20</v>
      </c>
      <c r="I1648" t="s">
        <v>2137</v>
      </c>
      <c r="J1648" t="s">
        <v>377</v>
      </c>
      <c r="K1648" t="s">
        <v>18</v>
      </c>
      <c r="L1648">
        <v>1359.2040585</v>
      </c>
    </row>
    <row r="1649" spans="1:12" x14ac:dyDescent="0.25">
      <c r="C1649" t="s">
        <v>2676</v>
      </c>
      <c r="L1649">
        <v>1055.0724935000001</v>
      </c>
    </row>
    <row r="1650" spans="1:12" x14ac:dyDescent="0.25">
      <c r="D1650" t="s">
        <v>1809</v>
      </c>
      <c r="E1650" t="s">
        <v>2389</v>
      </c>
      <c r="F1650" t="s">
        <v>213</v>
      </c>
      <c r="G1650" t="s">
        <v>29</v>
      </c>
      <c r="H1650" t="s">
        <v>17</v>
      </c>
      <c r="I1650" t="s">
        <v>2141</v>
      </c>
      <c r="J1650" t="s">
        <v>1810</v>
      </c>
      <c r="K1650" t="s">
        <v>18</v>
      </c>
      <c r="L1650">
        <v>1055.0724935000001</v>
      </c>
    </row>
    <row r="1651" spans="1:12" x14ac:dyDescent="0.25">
      <c r="C1651" t="s">
        <v>2677</v>
      </c>
      <c r="L1651">
        <v>1087.3436885000001</v>
      </c>
    </row>
    <row r="1652" spans="1:12" x14ac:dyDescent="0.25">
      <c r="D1652" t="s">
        <v>1822</v>
      </c>
      <c r="E1652" t="s">
        <v>2389</v>
      </c>
      <c r="F1652" t="s">
        <v>213</v>
      </c>
      <c r="G1652" t="s">
        <v>29</v>
      </c>
      <c r="H1652" t="s">
        <v>63</v>
      </c>
      <c r="I1652" t="s">
        <v>2141</v>
      </c>
      <c r="J1652" t="s">
        <v>1823</v>
      </c>
      <c r="K1652" t="s">
        <v>18</v>
      </c>
      <c r="L1652">
        <v>1087.3436885000001</v>
      </c>
    </row>
    <row r="1653" spans="1:12" x14ac:dyDescent="0.25">
      <c r="C1653" t="s">
        <v>2678</v>
      </c>
      <c r="L1653">
        <v>1055.0724935000001</v>
      </c>
    </row>
    <row r="1654" spans="1:12" x14ac:dyDescent="0.25">
      <c r="D1654" t="s">
        <v>1815</v>
      </c>
      <c r="E1654" t="s">
        <v>2389</v>
      </c>
      <c r="F1654" t="s">
        <v>213</v>
      </c>
      <c r="G1654" t="s">
        <v>29</v>
      </c>
      <c r="H1654" t="s">
        <v>17</v>
      </c>
      <c r="I1654" t="s">
        <v>2156</v>
      </c>
      <c r="J1654" t="s">
        <v>1816</v>
      </c>
      <c r="K1654" t="s">
        <v>18</v>
      </c>
      <c r="L1654">
        <v>1055.0724935000001</v>
      </c>
    </row>
    <row r="1655" spans="1:12" x14ac:dyDescent="0.25">
      <c r="C1655" t="s">
        <v>2679</v>
      </c>
      <c r="L1655">
        <v>1055.0724935000001</v>
      </c>
    </row>
    <row r="1656" spans="1:12" x14ac:dyDescent="0.25">
      <c r="D1656" t="s">
        <v>1818</v>
      </c>
      <c r="E1656" t="s">
        <v>2389</v>
      </c>
      <c r="F1656" t="s">
        <v>213</v>
      </c>
      <c r="G1656" t="s">
        <v>29</v>
      </c>
      <c r="H1656" t="s">
        <v>17</v>
      </c>
      <c r="I1656" t="s">
        <v>2156</v>
      </c>
      <c r="J1656" t="s">
        <v>1819</v>
      </c>
      <c r="K1656" t="s">
        <v>18</v>
      </c>
      <c r="L1656">
        <v>1055.0724935000001</v>
      </c>
    </row>
    <row r="1657" spans="1:12" x14ac:dyDescent="0.25">
      <c r="C1657" t="s">
        <v>7415</v>
      </c>
      <c r="L1657">
        <v>1359.3018500000001</v>
      </c>
    </row>
    <row r="1658" spans="1:12" x14ac:dyDescent="0.25">
      <c r="D1658" t="s">
        <v>7416</v>
      </c>
      <c r="E1658" t="s">
        <v>2389</v>
      </c>
      <c r="F1658" t="s">
        <v>213</v>
      </c>
      <c r="G1658" t="s">
        <v>29</v>
      </c>
      <c r="H1658" t="s">
        <v>2133</v>
      </c>
      <c r="I1658" t="s">
        <v>2141</v>
      </c>
      <c r="J1658" t="s">
        <v>7417</v>
      </c>
      <c r="K1658" t="s">
        <v>2135</v>
      </c>
      <c r="L1658">
        <v>1359.3018500000001</v>
      </c>
    </row>
    <row r="1659" spans="1:12" x14ac:dyDescent="0.25">
      <c r="C1659" t="s">
        <v>7641</v>
      </c>
      <c r="L1659">
        <v>1648.569107</v>
      </c>
    </row>
    <row r="1660" spans="1:12" x14ac:dyDescent="0.25">
      <c r="D1660" t="s">
        <v>7642</v>
      </c>
      <c r="E1660" t="s">
        <v>2389</v>
      </c>
      <c r="F1660" t="s">
        <v>213</v>
      </c>
      <c r="G1660" t="s">
        <v>29</v>
      </c>
      <c r="H1660" t="s">
        <v>2146</v>
      </c>
      <c r="I1660" t="s">
        <v>2137</v>
      </c>
      <c r="J1660" t="s">
        <v>7643</v>
      </c>
      <c r="K1660" t="s">
        <v>2135</v>
      </c>
      <c r="L1660">
        <v>1648.569107</v>
      </c>
    </row>
    <row r="1661" spans="1:12" x14ac:dyDescent="0.25">
      <c r="C1661" t="s">
        <v>13495</v>
      </c>
      <c r="L1661" s="3">
        <v>3229.8576619999999</v>
      </c>
    </row>
    <row r="1662" spans="1:12" x14ac:dyDescent="0.25">
      <c r="D1662" t="s">
        <v>13496</v>
      </c>
      <c r="E1662" t="s">
        <v>2389</v>
      </c>
      <c r="F1662" t="s">
        <v>213</v>
      </c>
      <c r="G1662" t="s">
        <v>29</v>
      </c>
      <c r="H1662" t="s">
        <v>57</v>
      </c>
      <c r="I1662" t="s">
        <v>2139</v>
      </c>
      <c r="J1662" t="s">
        <v>13497</v>
      </c>
      <c r="K1662" t="s">
        <v>2135</v>
      </c>
      <c r="L1662" s="3">
        <v>3229.8576619999999</v>
      </c>
    </row>
    <row r="1663" spans="1:12" x14ac:dyDescent="0.25">
      <c r="A1663" t="s">
        <v>1614</v>
      </c>
      <c r="L1663">
        <v>1230.9994019999999</v>
      </c>
    </row>
    <row r="1664" spans="1:12" x14ac:dyDescent="0.25">
      <c r="C1664" t="s">
        <v>4958</v>
      </c>
      <c r="L1664">
        <v>1230.9994019999999</v>
      </c>
    </row>
    <row r="1665" spans="1:12" x14ac:dyDescent="0.25">
      <c r="D1665" t="s">
        <v>4701</v>
      </c>
      <c r="E1665" t="s">
        <v>2389</v>
      </c>
      <c r="F1665" t="s">
        <v>1614</v>
      </c>
      <c r="G1665" t="s">
        <v>29</v>
      </c>
      <c r="H1665" t="s">
        <v>2146</v>
      </c>
      <c r="I1665" t="s">
        <v>2156</v>
      </c>
      <c r="J1665" t="s">
        <v>4959</v>
      </c>
      <c r="K1665" t="s">
        <v>2135</v>
      </c>
      <c r="L1665">
        <v>1230.9994019999999</v>
      </c>
    </row>
    <row r="1666" spans="1:12" x14ac:dyDescent="0.25">
      <c r="A1666" t="s">
        <v>322</v>
      </c>
      <c r="L1666" s="3">
        <v>5659.3896879999993</v>
      </c>
    </row>
    <row r="1667" spans="1:12" x14ac:dyDescent="0.25">
      <c r="C1667" t="s">
        <v>6077</v>
      </c>
      <c r="L1667" s="3">
        <v>2386.5037659999998</v>
      </c>
    </row>
    <row r="1668" spans="1:12" x14ac:dyDescent="0.25">
      <c r="D1668" t="s">
        <v>6078</v>
      </c>
      <c r="E1668" t="s">
        <v>2389</v>
      </c>
      <c r="F1668" t="s">
        <v>322</v>
      </c>
      <c r="G1668" t="s">
        <v>29</v>
      </c>
      <c r="H1668" t="s">
        <v>110</v>
      </c>
      <c r="I1668" t="s">
        <v>2139</v>
      </c>
      <c r="J1668" t="s">
        <v>6079</v>
      </c>
      <c r="K1668" t="s">
        <v>2135</v>
      </c>
      <c r="L1668" s="3">
        <v>2386.5037659999998</v>
      </c>
    </row>
    <row r="1669" spans="1:12" x14ac:dyDescent="0.25">
      <c r="C1669" t="s">
        <v>11064</v>
      </c>
      <c r="L1669" s="3">
        <v>3272.8859219999999</v>
      </c>
    </row>
    <row r="1670" spans="1:12" x14ac:dyDescent="0.25">
      <c r="D1670" t="s">
        <v>11065</v>
      </c>
      <c r="E1670" t="s">
        <v>2389</v>
      </c>
      <c r="F1670" t="s">
        <v>322</v>
      </c>
      <c r="G1670" t="s">
        <v>29</v>
      </c>
      <c r="H1670" t="s">
        <v>110</v>
      </c>
      <c r="I1670" t="s">
        <v>2307</v>
      </c>
      <c r="J1670" t="s">
        <v>11066</v>
      </c>
      <c r="K1670" t="s">
        <v>2135</v>
      </c>
      <c r="L1670" s="3">
        <v>3272.8859219999999</v>
      </c>
    </row>
    <row r="1671" spans="1:12" x14ac:dyDescent="0.25">
      <c r="L1671" t="e">
        <v>#VALUE!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511B-2E79-4B4B-AA16-02AE463621FF}">
  <sheetPr>
    <tabColor rgb="FF00B0F0"/>
  </sheetPr>
  <dimension ref="A1:L28"/>
  <sheetViews>
    <sheetView workbookViewId="0">
      <selection activeCell="A37" sqref="A1:XFD1048576"/>
    </sheetView>
  </sheetViews>
  <sheetFormatPr defaultRowHeight="15.75" x14ac:dyDescent="0.25"/>
  <sheetData>
    <row r="1" spans="1:12" x14ac:dyDescent="0.25">
      <c r="A1" t="s">
        <v>2124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3" spans="1:12" x14ac:dyDescent="0.25">
      <c r="A3" t="s">
        <v>825</v>
      </c>
      <c r="L3">
        <v>1507.1625980000001</v>
      </c>
    </row>
    <row r="4" spans="1:12" x14ac:dyDescent="0.25">
      <c r="C4" t="s">
        <v>2680</v>
      </c>
      <c r="L4">
        <v>1507.1625980000001</v>
      </c>
    </row>
    <row r="5" spans="1:12" x14ac:dyDescent="0.25">
      <c r="D5" t="s">
        <v>1058</v>
      </c>
      <c r="E5" t="s">
        <v>2681</v>
      </c>
      <c r="F5" t="s">
        <v>825</v>
      </c>
      <c r="G5" t="s">
        <v>29</v>
      </c>
      <c r="H5" t="s">
        <v>17</v>
      </c>
      <c r="I5" t="s">
        <v>2156</v>
      </c>
      <c r="J5" t="s">
        <v>1059</v>
      </c>
      <c r="K5" t="s">
        <v>18</v>
      </c>
      <c r="L5">
        <v>753.58129900000006</v>
      </c>
    </row>
    <row r="6" spans="1:12" x14ac:dyDescent="0.25">
      <c r="D6" t="s">
        <v>1061</v>
      </c>
      <c r="E6" t="s">
        <v>2681</v>
      </c>
      <c r="F6" t="s">
        <v>825</v>
      </c>
      <c r="G6" t="s">
        <v>29</v>
      </c>
      <c r="H6" t="s">
        <v>17</v>
      </c>
      <c r="I6" t="s">
        <v>2156</v>
      </c>
      <c r="J6" t="s">
        <v>1062</v>
      </c>
      <c r="K6" t="s">
        <v>18</v>
      </c>
      <c r="L6">
        <v>753.58129900000006</v>
      </c>
    </row>
    <row r="7" spans="1:12" x14ac:dyDescent="0.25">
      <c r="A7" t="s">
        <v>276</v>
      </c>
      <c r="L7" s="3">
        <v>2005.7427815999999</v>
      </c>
    </row>
    <row r="8" spans="1:12" x14ac:dyDescent="0.25">
      <c r="C8" t="s">
        <v>2682</v>
      </c>
      <c r="L8" s="3">
        <v>2005.7427815999999</v>
      </c>
    </row>
    <row r="9" spans="1:12" x14ac:dyDescent="0.25">
      <c r="D9" t="s">
        <v>1776</v>
      </c>
      <c r="E9" t="s">
        <v>2681</v>
      </c>
      <c r="F9" t="s">
        <v>276</v>
      </c>
      <c r="G9" t="s">
        <v>50</v>
      </c>
      <c r="H9" t="s">
        <v>63</v>
      </c>
      <c r="I9" t="s">
        <v>2167</v>
      </c>
      <c r="J9" t="s">
        <v>1777</v>
      </c>
      <c r="K9" t="s">
        <v>2149</v>
      </c>
      <c r="L9" s="3">
        <v>2005.7427815999999</v>
      </c>
    </row>
    <row r="10" spans="1:12" x14ac:dyDescent="0.25">
      <c r="A10" t="s">
        <v>172</v>
      </c>
      <c r="L10" s="3">
        <v>7366.8879528999996</v>
      </c>
    </row>
    <row r="11" spans="1:12" x14ac:dyDescent="0.25">
      <c r="C11" t="s">
        <v>2683</v>
      </c>
      <c r="L11">
        <v>1733.3934540999999</v>
      </c>
    </row>
    <row r="12" spans="1:12" x14ac:dyDescent="0.25">
      <c r="D12" t="s">
        <v>850</v>
      </c>
      <c r="E12" t="s">
        <v>2681</v>
      </c>
      <c r="F12" t="s">
        <v>172</v>
      </c>
      <c r="G12" t="s">
        <v>61</v>
      </c>
      <c r="H12" t="s">
        <v>63</v>
      </c>
      <c r="I12" t="s">
        <v>2141</v>
      </c>
      <c r="J12" t="s">
        <v>851</v>
      </c>
      <c r="K12" t="s">
        <v>2149</v>
      </c>
      <c r="L12">
        <v>1733.3934540999999</v>
      </c>
    </row>
    <row r="13" spans="1:12" x14ac:dyDescent="0.25">
      <c r="C13" t="s">
        <v>2684</v>
      </c>
      <c r="L13" s="3">
        <v>2166.7075906</v>
      </c>
    </row>
    <row r="14" spans="1:12" x14ac:dyDescent="0.25">
      <c r="D14" t="s">
        <v>857</v>
      </c>
      <c r="E14" t="s">
        <v>2681</v>
      </c>
      <c r="F14" t="s">
        <v>172</v>
      </c>
      <c r="G14" t="s">
        <v>61</v>
      </c>
      <c r="H14" t="s">
        <v>63</v>
      </c>
      <c r="I14" t="s">
        <v>2137</v>
      </c>
      <c r="J14" t="s">
        <v>858</v>
      </c>
      <c r="K14" t="s">
        <v>2149</v>
      </c>
      <c r="L14" s="3">
        <v>2166.7075906</v>
      </c>
    </row>
    <row r="15" spans="1:12" x14ac:dyDescent="0.25">
      <c r="C15" t="s">
        <v>2685</v>
      </c>
      <c r="L15">
        <v>1733.3934540999999</v>
      </c>
    </row>
    <row r="16" spans="1:12" x14ac:dyDescent="0.25">
      <c r="D16" t="s">
        <v>860</v>
      </c>
      <c r="E16" t="s">
        <v>2681</v>
      </c>
      <c r="F16" t="s">
        <v>172</v>
      </c>
      <c r="G16" t="s">
        <v>61</v>
      </c>
      <c r="H16" t="s">
        <v>63</v>
      </c>
      <c r="I16" t="s">
        <v>2141</v>
      </c>
      <c r="J16" t="s">
        <v>861</v>
      </c>
      <c r="K16" t="s">
        <v>2149</v>
      </c>
      <c r="L16">
        <v>1733.3934540999999</v>
      </c>
    </row>
    <row r="17" spans="1:12" x14ac:dyDescent="0.25">
      <c r="C17" t="s">
        <v>2686</v>
      </c>
      <c r="L17">
        <v>1733.3934540999999</v>
      </c>
    </row>
    <row r="18" spans="1:12" x14ac:dyDescent="0.25">
      <c r="D18" t="s">
        <v>867</v>
      </c>
      <c r="E18" t="s">
        <v>2681</v>
      </c>
      <c r="F18" t="s">
        <v>172</v>
      </c>
      <c r="G18" t="s">
        <v>61</v>
      </c>
      <c r="H18" t="s">
        <v>63</v>
      </c>
      <c r="I18" t="s">
        <v>2141</v>
      </c>
      <c r="J18" t="s">
        <v>868</v>
      </c>
      <c r="K18" t="s">
        <v>2149</v>
      </c>
      <c r="L18">
        <v>1733.3934540999999</v>
      </c>
    </row>
    <row r="19" spans="1:12" x14ac:dyDescent="0.25">
      <c r="A19" t="s">
        <v>340</v>
      </c>
      <c r="L19" s="3">
        <v>2422.3932464999998</v>
      </c>
    </row>
    <row r="20" spans="1:12" x14ac:dyDescent="0.25">
      <c r="C20" t="s">
        <v>2687</v>
      </c>
      <c r="L20" s="3">
        <v>2422.3932464999998</v>
      </c>
    </row>
    <row r="21" spans="1:12" x14ac:dyDescent="0.25">
      <c r="D21" t="s">
        <v>1712</v>
      </c>
      <c r="E21" t="s">
        <v>2681</v>
      </c>
      <c r="F21" t="s">
        <v>340</v>
      </c>
      <c r="G21" t="s">
        <v>29</v>
      </c>
      <c r="H21" t="s">
        <v>57</v>
      </c>
      <c r="I21" t="s">
        <v>2162</v>
      </c>
      <c r="J21" t="s">
        <v>1713</v>
      </c>
      <c r="K21" t="s">
        <v>2149</v>
      </c>
      <c r="L21" s="3">
        <v>2422.3932464999998</v>
      </c>
    </row>
    <row r="22" spans="1:12" x14ac:dyDescent="0.25">
      <c r="A22" t="s">
        <v>326</v>
      </c>
      <c r="L22" s="3">
        <v>2906.8523375</v>
      </c>
    </row>
    <row r="23" spans="1:12" x14ac:dyDescent="0.25">
      <c r="C23" t="s">
        <v>2688</v>
      </c>
      <c r="L23" s="3">
        <v>2906.8523375</v>
      </c>
    </row>
    <row r="24" spans="1:12" x14ac:dyDescent="0.25">
      <c r="D24" t="s">
        <v>1098</v>
      </c>
      <c r="E24" t="s">
        <v>2681</v>
      </c>
      <c r="F24" t="s">
        <v>326</v>
      </c>
      <c r="G24" t="s">
        <v>29</v>
      </c>
      <c r="H24" t="s">
        <v>57</v>
      </c>
      <c r="I24" t="s">
        <v>2354</v>
      </c>
      <c r="J24" t="s">
        <v>1099</v>
      </c>
      <c r="K24" t="s">
        <v>2149</v>
      </c>
      <c r="L24" s="3">
        <v>2906.8523375</v>
      </c>
    </row>
    <row r="25" spans="1:12" x14ac:dyDescent="0.25">
      <c r="A25" t="s">
        <v>131</v>
      </c>
      <c r="L25" s="3">
        <v>1978.2633701</v>
      </c>
    </row>
    <row r="26" spans="1:12" x14ac:dyDescent="0.25">
      <c r="C26" t="s">
        <v>2689</v>
      </c>
      <c r="L26" s="3">
        <v>1978.2633701</v>
      </c>
    </row>
    <row r="27" spans="1:12" x14ac:dyDescent="0.25">
      <c r="D27" t="s">
        <v>870</v>
      </c>
      <c r="E27" t="s">
        <v>2681</v>
      </c>
      <c r="F27" t="s">
        <v>131</v>
      </c>
      <c r="G27" t="s">
        <v>61</v>
      </c>
      <c r="H27" t="s">
        <v>20</v>
      </c>
      <c r="I27" t="s">
        <v>2137</v>
      </c>
      <c r="J27" t="s">
        <v>871</v>
      </c>
      <c r="K27" t="s">
        <v>18</v>
      </c>
      <c r="L27" s="3">
        <v>1978.2633701</v>
      </c>
    </row>
    <row r="28" spans="1:12" x14ac:dyDescent="0.25">
      <c r="L28" t="e">
        <v>#VALUE!</v>
      </c>
    </row>
  </sheetData>
  <hyperlinks>
    <hyperlink ref="E5" r:id="rId1" location="/hotel/14539/pms-folios/50233417/folio" xr:uid="{876BC137-A463-4C05-A946-BEF0C3CCE270}"/>
    <hyperlink ref="E6" r:id="rId2" location="/hotel/14539/pms-folios/50233417/folio" xr:uid="{D4E349D4-2982-433E-987B-4C7E135126B0}"/>
    <hyperlink ref="E9" r:id="rId3" location="/hotel/14539/pms-folios/50233417/folio" xr:uid="{5E38901F-4B05-427B-9434-6C9FAE765044}"/>
    <hyperlink ref="E12" r:id="rId4" location="/hotel/14539/pms-folios/50233417/folio" xr:uid="{0D44BFB2-920B-43B9-9CE0-0290F9D01098}"/>
    <hyperlink ref="E14" r:id="rId5" location="/hotel/14539/pms-folios/50233417/folio" xr:uid="{0B58D725-7BE0-4639-A281-45C377D9BF5D}"/>
    <hyperlink ref="E16" r:id="rId6" location="/hotel/14539/pms-folios/50233417/folio" xr:uid="{89747098-E78E-4315-8D75-961F07E75665}"/>
    <hyperlink ref="E18" r:id="rId7" location="/hotel/14539/pms-folios/50233417/folio" xr:uid="{9537A1A9-943B-43EC-BDBE-923C95DAD47C}"/>
    <hyperlink ref="E21" r:id="rId8" location="/hotel/14539/pms-folios/50233417/folio" xr:uid="{4EF53D0F-5D10-480E-BE35-14727C49E162}"/>
    <hyperlink ref="E24" r:id="rId9" location="/hotel/14539/pms-folios/50233417/folio" xr:uid="{FEBFB2BA-3517-464C-89F3-D6364DC3FF5E}"/>
    <hyperlink ref="E27" r:id="rId10" location="/hotel/14539/pms-folios/50233417/folio" xr:uid="{6DCB1BBF-39CA-49F9-9370-DB84E803A7E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7586-3AD0-4F86-B90D-148BD5CA73A8}">
  <sheetPr>
    <tabColor rgb="FF00B0F0"/>
  </sheetPr>
  <dimension ref="A1:L22"/>
  <sheetViews>
    <sheetView workbookViewId="0">
      <selection activeCell="D6" sqref="D6"/>
    </sheetView>
  </sheetViews>
  <sheetFormatPr defaultRowHeight="15.75" x14ac:dyDescent="0.25"/>
  <sheetData>
    <row r="1" spans="1:12" x14ac:dyDescent="0.25">
      <c r="A1" t="s">
        <v>2124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6" spans="1:12" x14ac:dyDescent="0.25">
      <c r="A6" t="s">
        <v>303</v>
      </c>
      <c r="L6">
        <v>1607.69226</v>
      </c>
    </row>
    <row r="7" spans="1:12" x14ac:dyDescent="0.25">
      <c r="C7" t="s">
        <v>10150</v>
      </c>
      <c r="L7">
        <v>1607.69226</v>
      </c>
    </row>
    <row r="8" spans="1:12" x14ac:dyDescent="0.25">
      <c r="D8" t="s">
        <v>10151</v>
      </c>
      <c r="E8" t="s">
        <v>2691</v>
      </c>
      <c r="F8" t="s">
        <v>303</v>
      </c>
      <c r="G8" t="s">
        <v>29</v>
      </c>
      <c r="H8" t="s">
        <v>2146</v>
      </c>
      <c r="I8" t="s">
        <v>2141</v>
      </c>
      <c r="J8" t="s">
        <v>10152</v>
      </c>
      <c r="K8" t="s">
        <v>2135</v>
      </c>
      <c r="L8">
        <v>1607.69226</v>
      </c>
    </row>
    <row r="9" spans="1:12" x14ac:dyDescent="0.25">
      <c r="A9" t="s">
        <v>45</v>
      </c>
      <c r="L9" s="3">
        <v>5243.5997883</v>
      </c>
    </row>
    <row r="10" spans="1:12" x14ac:dyDescent="0.25">
      <c r="C10" t="s">
        <v>9657</v>
      </c>
      <c r="L10" s="3">
        <v>5243.5997883</v>
      </c>
    </row>
    <row r="11" spans="1:12" x14ac:dyDescent="0.25">
      <c r="D11" t="s">
        <v>9658</v>
      </c>
      <c r="E11" t="s">
        <v>2691</v>
      </c>
      <c r="F11" t="s">
        <v>45</v>
      </c>
      <c r="G11" t="s">
        <v>61</v>
      </c>
      <c r="H11" t="s">
        <v>2133</v>
      </c>
      <c r="I11" t="s">
        <v>2141</v>
      </c>
      <c r="J11" t="s">
        <v>9659</v>
      </c>
      <c r="K11" t="s">
        <v>2135</v>
      </c>
      <c r="L11" s="3">
        <v>2231.3282138</v>
      </c>
    </row>
    <row r="12" spans="1:12" x14ac:dyDescent="0.25">
      <c r="D12" t="s">
        <v>9660</v>
      </c>
      <c r="E12" t="s">
        <v>2691</v>
      </c>
      <c r="F12" t="s">
        <v>45</v>
      </c>
      <c r="G12" t="s">
        <v>61</v>
      </c>
      <c r="H12" t="s">
        <v>2133</v>
      </c>
      <c r="I12" t="s">
        <v>2167</v>
      </c>
      <c r="J12" t="s">
        <v>9661</v>
      </c>
      <c r="K12" t="s">
        <v>2135</v>
      </c>
      <c r="L12" s="3">
        <v>3012.2715745</v>
      </c>
    </row>
    <row r="13" spans="1:12" x14ac:dyDescent="0.25">
      <c r="A13" t="s">
        <v>33</v>
      </c>
      <c r="L13" s="3">
        <v>4639.2092016999995</v>
      </c>
    </row>
    <row r="14" spans="1:12" x14ac:dyDescent="0.25">
      <c r="C14" t="s">
        <v>2690</v>
      </c>
      <c r="L14">
        <v>1709.1020455</v>
      </c>
    </row>
    <row r="15" spans="1:12" x14ac:dyDescent="0.25">
      <c r="D15" t="s">
        <v>1859</v>
      </c>
      <c r="E15" t="s">
        <v>2691</v>
      </c>
      <c r="F15" t="s">
        <v>33</v>
      </c>
      <c r="G15" t="s">
        <v>29</v>
      </c>
      <c r="H15" t="s">
        <v>63</v>
      </c>
      <c r="I15" t="s">
        <v>2137</v>
      </c>
      <c r="J15" t="s">
        <v>1860</v>
      </c>
      <c r="K15" t="s">
        <v>18</v>
      </c>
      <c r="L15">
        <v>1709.1020455</v>
      </c>
    </row>
    <row r="16" spans="1:12" x14ac:dyDescent="0.25">
      <c r="C16" t="s">
        <v>4793</v>
      </c>
      <c r="L16" s="3">
        <v>2930.1071562000002</v>
      </c>
    </row>
    <row r="17" spans="1:12" x14ac:dyDescent="0.25">
      <c r="D17" t="s">
        <v>4581</v>
      </c>
      <c r="E17" t="s">
        <v>2691</v>
      </c>
      <c r="F17" t="s">
        <v>33</v>
      </c>
      <c r="G17" t="s">
        <v>50</v>
      </c>
      <c r="H17" t="s">
        <v>48</v>
      </c>
      <c r="I17" t="s">
        <v>2167</v>
      </c>
      <c r="J17" t="s">
        <v>4794</v>
      </c>
      <c r="K17" t="s">
        <v>2135</v>
      </c>
      <c r="L17" s="3">
        <v>2930.1071562000002</v>
      </c>
    </row>
    <row r="18" spans="1:12" x14ac:dyDescent="0.25">
      <c r="A18" t="s">
        <v>108</v>
      </c>
      <c r="L18" s="3">
        <v>4158.3879545</v>
      </c>
    </row>
    <row r="19" spans="1:12" x14ac:dyDescent="0.25">
      <c r="C19" t="s">
        <v>2692</v>
      </c>
      <c r="L19" s="3">
        <v>4158.3879545</v>
      </c>
    </row>
    <row r="20" spans="1:12" x14ac:dyDescent="0.25">
      <c r="D20" t="s">
        <v>1762</v>
      </c>
      <c r="E20" t="s">
        <v>2691</v>
      </c>
      <c r="F20" t="s">
        <v>108</v>
      </c>
      <c r="G20" t="s">
        <v>29</v>
      </c>
      <c r="H20" t="s">
        <v>57</v>
      </c>
      <c r="I20" t="s">
        <v>2139</v>
      </c>
      <c r="J20" t="s">
        <v>1763</v>
      </c>
      <c r="K20" t="s">
        <v>2149</v>
      </c>
      <c r="L20" s="3">
        <v>2422.3932464999998</v>
      </c>
    </row>
    <row r="21" spans="1:12" x14ac:dyDescent="0.25">
      <c r="D21" t="s">
        <v>1766</v>
      </c>
      <c r="E21" t="s">
        <v>2691</v>
      </c>
      <c r="F21" t="s">
        <v>108</v>
      </c>
      <c r="G21" t="s">
        <v>29</v>
      </c>
      <c r="H21" t="s">
        <v>25</v>
      </c>
      <c r="I21" t="s">
        <v>2137</v>
      </c>
      <c r="J21" t="s">
        <v>1767</v>
      </c>
      <c r="K21" t="s">
        <v>2149</v>
      </c>
      <c r="L21">
        <v>1735.9947079999999</v>
      </c>
    </row>
    <row r="22" spans="1:12" x14ac:dyDescent="0.25">
      <c r="L22" t="e">
        <v>#VALUE!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C8EC-D59D-4EC0-A9AA-0A78DAD52A20}">
  <sheetPr>
    <tabColor rgb="FF00B0F0"/>
  </sheetPr>
  <dimension ref="A1:L96"/>
  <sheetViews>
    <sheetView workbookViewId="0">
      <selection activeCell="L6" sqref="L6"/>
    </sheetView>
  </sheetViews>
  <sheetFormatPr defaultRowHeight="15.75" x14ac:dyDescent="0.25"/>
  <sheetData>
    <row r="1" spans="1:12" x14ac:dyDescent="0.25">
      <c r="A1" t="s">
        <v>2124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6" spans="1:12" x14ac:dyDescent="0.25">
      <c r="A6" t="s">
        <v>1453</v>
      </c>
      <c r="L6" s="3">
        <v>2486.251096</v>
      </c>
    </row>
    <row r="7" spans="1:12" x14ac:dyDescent="0.25">
      <c r="C7" t="s">
        <v>4480</v>
      </c>
      <c r="L7">
        <v>1243.125548</v>
      </c>
    </row>
    <row r="8" spans="1:12" x14ac:dyDescent="0.25">
      <c r="D8" t="s">
        <v>4273</v>
      </c>
      <c r="E8" t="s">
        <v>2694</v>
      </c>
      <c r="F8" t="s">
        <v>1453</v>
      </c>
      <c r="G8" t="s">
        <v>61</v>
      </c>
      <c r="H8" t="s">
        <v>2133</v>
      </c>
      <c r="I8" t="s">
        <v>2144</v>
      </c>
      <c r="J8" t="s">
        <v>4481</v>
      </c>
      <c r="K8" t="s">
        <v>2135</v>
      </c>
      <c r="L8">
        <v>1243.125548</v>
      </c>
    </row>
    <row r="9" spans="1:12" x14ac:dyDescent="0.25">
      <c r="C9" t="s">
        <v>4482</v>
      </c>
      <c r="L9">
        <v>1243.125548</v>
      </c>
    </row>
    <row r="10" spans="1:12" x14ac:dyDescent="0.25">
      <c r="D10" t="s">
        <v>4275</v>
      </c>
      <c r="E10" t="s">
        <v>2694</v>
      </c>
      <c r="F10" t="s">
        <v>1453</v>
      </c>
      <c r="G10" t="s">
        <v>61</v>
      </c>
      <c r="H10" t="s">
        <v>2133</v>
      </c>
      <c r="I10" t="s">
        <v>2144</v>
      </c>
      <c r="J10" t="s">
        <v>4483</v>
      </c>
      <c r="K10" t="s">
        <v>2135</v>
      </c>
      <c r="L10">
        <v>1243.125548</v>
      </c>
    </row>
    <row r="11" spans="1:12" x14ac:dyDescent="0.25">
      <c r="A11" t="s">
        <v>4699</v>
      </c>
      <c r="L11">
        <v>1087.3436885000001</v>
      </c>
    </row>
    <row r="12" spans="1:12" x14ac:dyDescent="0.25">
      <c r="C12" t="s">
        <v>2693</v>
      </c>
      <c r="L12">
        <v>1087.3436885000001</v>
      </c>
    </row>
    <row r="13" spans="1:12" x14ac:dyDescent="0.25">
      <c r="D13" t="s">
        <v>824</v>
      </c>
      <c r="E13" t="s">
        <v>2694</v>
      </c>
      <c r="F13" t="s">
        <v>4699</v>
      </c>
      <c r="G13" t="s">
        <v>29</v>
      </c>
      <c r="H13" t="s">
        <v>63</v>
      </c>
      <c r="I13" t="s">
        <v>2141</v>
      </c>
      <c r="J13" t="s">
        <v>826</v>
      </c>
      <c r="K13" t="s">
        <v>18</v>
      </c>
      <c r="L13">
        <v>1087.3436885000001</v>
      </c>
    </row>
    <row r="14" spans="1:12" x14ac:dyDescent="0.25">
      <c r="A14" t="s">
        <v>151</v>
      </c>
      <c r="L14">
        <v>1177.9964089999999</v>
      </c>
    </row>
    <row r="15" spans="1:12" x14ac:dyDescent="0.25">
      <c r="C15" t="s">
        <v>2695</v>
      </c>
      <c r="L15">
        <v>1177.9964089999999</v>
      </c>
    </row>
    <row r="16" spans="1:12" x14ac:dyDescent="0.25">
      <c r="D16" t="s">
        <v>150</v>
      </c>
      <c r="E16" t="s">
        <v>2694</v>
      </c>
      <c r="F16" t="s">
        <v>151</v>
      </c>
      <c r="G16" t="s">
        <v>29</v>
      </c>
      <c r="H16" t="s">
        <v>2133</v>
      </c>
      <c r="I16" t="s">
        <v>2141</v>
      </c>
      <c r="J16" t="s">
        <v>153</v>
      </c>
      <c r="K16" t="s">
        <v>2135</v>
      </c>
      <c r="L16">
        <v>1177.9964089999999</v>
      </c>
    </row>
    <row r="17" spans="1:12" x14ac:dyDescent="0.25">
      <c r="A17" t="s">
        <v>1989</v>
      </c>
      <c r="L17" s="3">
        <v>2483.8845416999998</v>
      </c>
    </row>
    <row r="18" spans="1:12" x14ac:dyDescent="0.25">
      <c r="C18" t="s">
        <v>5286</v>
      </c>
      <c r="L18" s="3">
        <v>2483.8845416999998</v>
      </c>
    </row>
    <row r="19" spans="1:12" x14ac:dyDescent="0.25">
      <c r="D19" t="s">
        <v>5287</v>
      </c>
      <c r="E19" t="s">
        <v>2694</v>
      </c>
      <c r="F19" t="s">
        <v>1989</v>
      </c>
      <c r="G19" t="s">
        <v>61</v>
      </c>
      <c r="H19" t="s">
        <v>2164</v>
      </c>
      <c r="I19" t="s">
        <v>2137</v>
      </c>
      <c r="J19" t="s">
        <v>5288</v>
      </c>
      <c r="K19" t="s">
        <v>2135</v>
      </c>
      <c r="L19" s="3">
        <v>2483.8845416999998</v>
      </c>
    </row>
    <row r="20" spans="1:12" x14ac:dyDescent="0.25">
      <c r="A20" t="s">
        <v>303</v>
      </c>
      <c r="L20">
        <v>1883.9532474999999</v>
      </c>
    </row>
    <row r="21" spans="1:12" x14ac:dyDescent="0.25">
      <c r="C21" t="s">
        <v>6712</v>
      </c>
      <c r="L21">
        <v>1883.9532474999999</v>
      </c>
    </row>
    <row r="22" spans="1:12" x14ac:dyDescent="0.25">
      <c r="D22" t="s">
        <v>6713</v>
      </c>
      <c r="E22" t="s">
        <v>2694</v>
      </c>
      <c r="F22" t="s">
        <v>303</v>
      </c>
      <c r="G22" t="s">
        <v>29</v>
      </c>
      <c r="H22" t="s">
        <v>2146</v>
      </c>
      <c r="I22" t="s">
        <v>2137</v>
      </c>
      <c r="J22" t="s">
        <v>6714</v>
      </c>
      <c r="K22" t="s">
        <v>2135</v>
      </c>
      <c r="L22">
        <v>1883.9532474999999</v>
      </c>
    </row>
    <row r="23" spans="1:12" x14ac:dyDescent="0.25">
      <c r="A23" t="s">
        <v>172</v>
      </c>
      <c r="L23" s="3">
        <v>2220.6493820000001</v>
      </c>
    </row>
    <row r="24" spans="1:12" x14ac:dyDescent="0.25">
      <c r="C24" t="s">
        <v>2696</v>
      </c>
      <c r="L24">
        <v>914.35052499999995</v>
      </c>
    </row>
    <row r="25" spans="1:12" x14ac:dyDescent="0.25">
      <c r="D25" t="s">
        <v>425</v>
      </c>
      <c r="E25" t="s">
        <v>2694</v>
      </c>
      <c r="F25" t="s">
        <v>172</v>
      </c>
      <c r="G25" t="s">
        <v>29</v>
      </c>
      <c r="H25" t="s">
        <v>2146</v>
      </c>
      <c r="I25" t="s">
        <v>2246</v>
      </c>
      <c r="J25" t="s">
        <v>211</v>
      </c>
      <c r="K25" t="s">
        <v>2135</v>
      </c>
      <c r="L25">
        <v>914.35052499999995</v>
      </c>
    </row>
    <row r="26" spans="1:12" x14ac:dyDescent="0.25">
      <c r="C26" t="s">
        <v>2697</v>
      </c>
      <c r="L26">
        <v>1306.298857</v>
      </c>
    </row>
    <row r="27" spans="1:12" x14ac:dyDescent="0.25">
      <c r="D27" t="s">
        <v>294</v>
      </c>
      <c r="E27" t="s">
        <v>2694</v>
      </c>
      <c r="F27" t="s">
        <v>172</v>
      </c>
      <c r="G27" t="s">
        <v>29</v>
      </c>
      <c r="H27" t="s">
        <v>2146</v>
      </c>
      <c r="I27" t="s">
        <v>2156</v>
      </c>
      <c r="J27" t="s">
        <v>210</v>
      </c>
      <c r="K27" t="s">
        <v>2135</v>
      </c>
      <c r="L27">
        <v>1306.298857</v>
      </c>
    </row>
    <row r="28" spans="1:12" x14ac:dyDescent="0.25">
      <c r="A28" t="s">
        <v>173</v>
      </c>
      <c r="L28" s="3">
        <v>5645.9726941999998</v>
      </c>
    </row>
    <row r="29" spans="1:12" x14ac:dyDescent="0.25">
      <c r="C29" t="s">
        <v>3539</v>
      </c>
      <c r="L29">
        <v>1397.244952</v>
      </c>
    </row>
    <row r="30" spans="1:12" x14ac:dyDescent="0.25">
      <c r="D30" t="s">
        <v>3389</v>
      </c>
      <c r="E30" t="s">
        <v>2694</v>
      </c>
      <c r="F30" t="s">
        <v>173</v>
      </c>
      <c r="G30" t="s">
        <v>29</v>
      </c>
      <c r="H30" t="s">
        <v>2133</v>
      </c>
      <c r="I30" t="s">
        <v>2141</v>
      </c>
      <c r="J30" t="s">
        <v>3540</v>
      </c>
      <c r="K30" t="s">
        <v>2135</v>
      </c>
      <c r="L30">
        <v>1397.244952</v>
      </c>
    </row>
    <row r="31" spans="1:12" x14ac:dyDescent="0.25">
      <c r="C31" t="s">
        <v>3541</v>
      </c>
      <c r="L31">
        <v>1886.2415685999999</v>
      </c>
    </row>
    <row r="32" spans="1:12" x14ac:dyDescent="0.25">
      <c r="D32" t="s">
        <v>3400</v>
      </c>
      <c r="E32" t="s">
        <v>2694</v>
      </c>
      <c r="F32" t="s">
        <v>173</v>
      </c>
      <c r="G32" t="s">
        <v>29</v>
      </c>
      <c r="H32" t="s">
        <v>2133</v>
      </c>
      <c r="I32" t="s">
        <v>2167</v>
      </c>
      <c r="J32" t="s">
        <v>3542</v>
      </c>
      <c r="K32" t="s">
        <v>2135</v>
      </c>
      <c r="L32">
        <v>1886.2415685999999</v>
      </c>
    </row>
    <row r="33" spans="1:12" x14ac:dyDescent="0.25">
      <c r="C33" t="s">
        <v>9124</v>
      </c>
      <c r="L33" s="3">
        <v>2362.4861736000003</v>
      </c>
    </row>
    <row r="34" spans="1:12" x14ac:dyDescent="0.25">
      <c r="D34" t="s">
        <v>9125</v>
      </c>
      <c r="E34" t="s">
        <v>2694</v>
      </c>
      <c r="F34" t="s">
        <v>173</v>
      </c>
      <c r="G34" t="s">
        <v>100</v>
      </c>
      <c r="H34" t="s">
        <v>2164</v>
      </c>
      <c r="I34" t="s">
        <v>2144</v>
      </c>
      <c r="J34" t="s">
        <v>9126</v>
      </c>
      <c r="K34" t="s">
        <v>2135</v>
      </c>
      <c r="L34" s="3">
        <v>2362.4861736000003</v>
      </c>
    </row>
    <row r="35" spans="1:12" x14ac:dyDescent="0.25">
      <c r="A35" t="s">
        <v>114</v>
      </c>
      <c r="L35" s="3">
        <v>4032.6867603999999</v>
      </c>
    </row>
    <row r="36" spans="1:12" x14ac:dyDescent="0.25">
      <c r="C36" t="s">
        <v>13504</v>
      </c>
      <c r="L36">
        <v>1779.9617664</v>
      </c>
    </row>
    <row r="37" spans="1:12" x14ac:dyDescent="0.25">
      <c r="D37" t="s">
        <v>13505</v>
      </c>
      <c r="E37" t="s">
        <v>2694</v>
      </c>
      <c r="F37" t="s">
        <v>114</v>
      </c>
      <c r="G37" t="s">
        <v>36</v>
      </c>
      <c r="H37" t="s">
        <v>2146</v>
      </c>
      <c r="I37" t="s">
        <v>2141</v>
      </c>
      <c r="J37" t="s">
        <v>13506</v>
      </c>
      <c r="K37" t="s">
        <v>2135</v>
      </c>
      <c r="L37">
        <v>1779.9617664</v>
      </c>
    </row>
    <row r="38" spans="1:12" x14ac:dyDescent="0.25">
      <c r="C38" t="s">
        <v>7418</v>
      </c>
      <c r="L38" s="3">
        <v>2252.7249939999997</v>
      </c>
    </row>
    <row r="39" spans="1:12" x14ac:dyDescent="0.25">
      <c r="D39" t="s">
        <v>7419</v>
      </c>
      <c r="E39" t="s">
        <v>2694</v>
      </c>
      <c r="F39" t="s">
        <v>114</v>
      </c>
      <c r="G39" t="s">
        <v>29</v>
      </c>
      <c r="H39" t="s">
        <v>2146</v>
      </c>
      <c r="I39" t="s">
        <v>2134</v>
      </c>
      <c r="J39" t="s">
        <v>7420</v>
      </c>
      <c r="K39" t="s">
        <v>2135</v>
      </c>
      <c r="L39" s="3">
        <v>2252.7249939999997</v>
      </c>
    </row>
    <row r="40" spans="1:12" x14ac:dyDescent="0.25">
      <c r="A40" t="s">
        <v>84</v>
      </c>
      <c r="L40" s="3">
        <v>2249.8303655999998</v>
      </c>
    </row>
    <row r="41" spans="1:12" x14ac:dyDescent="0.25">
      <c r="C41" t="s">
        <v>2698</v>
      </c>
      <c r="L41" s="3">
        <v>2249.8303655999998</v>
      </c>
    </row>
    <row r="42" spans="1:12" x14ac:dyDescent="0.25">
      <c r="D42" t="s">
        <v>879</v>
      </c>
      <c r="E42" t="s">
        <v>2694</v>
      </c>
      <c r="F42" t="s">
        <v>84</v>
      </c>
      <c r="G42" t="s">
        <v>50</v>
      </c>
      <c r="H42" t="s">
        <v>25</v>
      </c>
      <c r="I42" t="s">
        <v>2167</v>
      </c>
      <c r="J42" t="s">
        <v>880</v>
      </c>
      <c r="K42" t="s">
        <v>2149</v>
      </c>
      <c r="L42" s="3">
        <v>2249.8303655999998</v>
      </c>
    </row>
    <row r="43" spans="1:12" x14ac:dyDescent="0.25">
      <c r="A43" t="s">
        <v>94</v>
      </c>
      <c r="L43" s="3">
        <v>2991.0312607000001</v>
      </c>
    </row>
    <row r="44" spans="1:12" x14ac:dyDescent="0.25">
      <c r="C44" t="s">
        <v>6715</v>
      </c>
      <c r="L44" s="3">
        <v>2991.0312607000001</v>
      </c>
    </row>
    <row r="45" spans="1:12" x14ac:dyDescent="0.25">
      <c r="D45" t="s">
        <v>6716</v>
      </c>
      <c r="E45" t="s">
        <v>2694</v>
      </c>
      <c r="F45" t="s">
        <v>94</v>
      </c>
      <c r="G45" t="s">
        <v>61</v>
      </c>
      <c r="H45" t="s">
        <v>63</v>
      </c>
      <c r="I45" t="s">
        <v>2137</v>
      </c>
      <c r="J45" t="s">
        <v>6717</v>
      </c>
      <c r="K45" t="s">
        <v>2135</v>
      </c>
      <c r="L45" s="3">
        <v>2991.0312607000001</v>
      </c>
    </row>
    <row r="46" spans="1:12" x14ac:dyDescent="0.25">
      <c r="A46" t="s">
        <v>135</v>
      </c>
      <c r="L46" s="3">
        <v>6743.3106740000003</v>
      </c>
    </row>
    <row r="47" spans="1:12" x14ac:dyDescent="0.25">
      <c r="C47" t="s">
        <v>2699</v>
      </c>
      <c r="L47" s="3">
        <v>1999.5428005000001</v>
      </c>
    </row>
    <row r="48" spans="1:12" x14ac:dyDescent="0.25">
      <c r="D48" t="s">
        <v>134</v>
      </c>
      <c r="E48" t="s">
        <v>2694</v>
      </c>
      <c r="F48" t="s">
        <v>135</v>
      </c>
      <c r="G48" t="s">
        <v>29</v>
      </c>
      <c r="H48" t="s">
        <v>63</v>
      </c>
      <c r="I48" t="s">
        <v>2167</v>
      </c>
      <c r="J48" t="s">
        <v>137</v>
      </c>
      <c r="K48" t="s">
        <v>2135</v>
      </c>
      <c r="L48" s="3">
        <v>1999.5428005000001</v>
      </c>
    </row>
    <row r="49" spans="1:12" x14ac:dyDescent="0.25">
      <c r="C49" t="s">
        <v>2700</v>
      </c>
      <c r="L49">
        <v>1851.4864694999999</v>
      </c>
    </row>
    <row r="50" spans="1:12" x14ac:dyDescent="0.25">
      <c r="D50" t="s">
        <v>140</v>
      </c>
      <c r="E50" t="s">
        <v>2694</v>
      </c>
      <c r="F50" t="s">
        <v>135</v>
      </c>
      <c r="G50" t="s">
        <v>29</v>
      </c>
      <c r="H50" t="s">
        <v>63</v>
      </c>
      <c r="I50" t="s">
        <v>2137</v>
      </c>
      <c r="J50" t="s">
        <v>141</v>
      </c>
      <c r="K50" t="s">
        <v>2135</v>
      </c>
      <c r="L50">
        <v>1851.4864694999999</v>
      </c>
    </row>
    <row r="51" spans="1:12" x14ac:dyDescent="0.25">
      <c r="C51" t="s">
        <v>2701</v>
      </c>
      <c r="L51">
        <v>1446.1407019999999</v>
      </c>
    </row>
    <row r="52" spans="1:12" x14ac:dyDescent="0.25">
      <c r="D52" t="s">
        <v>145</v>
      </c>
      <c r="E52" t="s">
        <v>2694</v>
      </c>
      <c r="F52" t="s">
        <v>135</v>
      </c>
      <c r="G52" t="s">
        <v>29</v>
      </c>
      <c r="H52" t="s">
        <v>2146</v>
      </c>
      <c r="I52" t="s">
        <v>2141</v>
      </c>
      <c r="J52" t="s">
        <v>146</v>
      </c>
      <c r="K52" t="s">
        <v>2135</v>
      </c>
      <c r="L52">
        <v>1446.1407019999999</v>
      </c>
    </row>
    <row r="53" spans="1:12" x14ac:dyDescent="0.25">
      <c r="C53" t="s">
        <v>2702</v>
      </c>
      <c r="L53">
        <v>1446.1407019999999</v>
      </c>
    </row>
    <row r="54" spans="1:12" x14ac:dyDescent="0.25">
      <c r="D54" t="s">
        <v>148</v>
      </c>
      <c r="E54" t="s">
        <v>2694</v>
      </c>
      <c r="F54" t="s">
        <v>135</v>
      </c>
      <c r="G54" t="s">
        <v>29</v>
      </c>
      <c r="H54" t="s">
        <v>2146</v>
      </c>
      <c r="I54" t="s">
        <v>2141</v>
      </c>
      <c r="J54" t="s">
        <v>149</v>
      </c>
      <c r="K54" t="s">
        <v>2135</v>
      </c>
      <c r="L54">
        <v>1446.1407019999999</v>
      </c>
    </row>
    <row r="55" spans="1:12" x14ac:dyDescent="0.25">
      <c r="A55" t="s">
        <v>160</v>
      </c>
      <c r="L55" s="3">
        <v>3391.2918702000002</v>
      </c>
    </row>
    <row r="56" spans="1:12" x14ac:dyDescent="0.25">
      <c r="C56" t="s">
        <v>6083</v>
      </c>
      <c r="L56" s="3">
        <v>3391.2918702000002</v>
      </c>
    </row>
    <row r="57" spans="1:12" x14ac:dyDescent="0.25">
      <c r="D57" t="s">
        <v>6084</v>
      </c>
      <c r="E57" t="s">
        <v>2694</v>
      </c>
      <c r="F57" t="s">
        <v>160</v>
      </c>
      <c r="G57" t="s">
        <v>50</v>
      </c>
      <c r="H57" t="s">
        <v>57</v>
      </c>
      <c r="I57" t="s">
        <v>2152</v>
      </c>
      <c r="J57" t="s">
        <v>6085</v>
      </c>
      <c r="K57" t="s">
        <v>2135</v>
      </c>
      <c r="L57" s="3">
        <v>3391.2918702000002</v>
      </c>
    </row>
    <row r="58" spans="1:12" x14ac:dyDescent="0.25">
      <c r="A58" t="s">
        <v>290</v>
      </c>
      <c r="L58" s="3">
        <v>7092.0351629999996</v>
      </c>
    </row>
    <row r="59" spans="1:12" x14ac:dyDescent="0.25">
      <c r="C59" t="s">
        <v>7007</v>
      </c>
      <c r="L59" s="3">
        <v>2085.892695</v>
      </c>
    </row>
    <row r="60" spans="1:12" x14ac:dyDescent="0.25">
      <c r="D60" t="s">
        <v>7008</v>
      </c>
      <c r="E60" t="s">
        <v>2694</v>
      </c>
      <c r="F60" t="s">
        <v>290</v>
      </c>
      <c r="G60" t="s">
        <v>29</v>
      </c>
      <c r="H60" t="s">
        <v>2146</v>
      </c>
      <c r="I60" t="s">
        <v>2137</v>
      </c>
      <c r="J60" t="s">
        <v>7009</v>
      </c>
      <c r="K60" t="s">
        <v>2135</v>
      </c>
      <c r="L60" s="3">
        <v>2085.892695</v>
      </c>
    </row>
    <row r="61" spans="1:12" x14ac:dyDescent="0.25">
      <c r="C61" t="s">
        <v>7010</v>
      </c>
      <c r="L61">
        <v>1668.714156</v>
      </c>
    </row>
    <row r="62" spans="1:12" x14ac:dyDescent="0.25">
      <c r="D62" t="s">
        <v>7011</v>
      </c>
      <c r="E62" t="s">
        <v>2694</v>
      </c>
      <c r="F62" t="s">
        <v>290</v>
      </c>
      <c r="G62" t="s">
        <v>29</v>
      </c>
      <c r="H62" t="s">
        <v>2146</v>
      </c>
      <c r="I62" t="s">
        <v>2141</v>
      </c>
      <c r="J62" t="s">
        <v>7012</v>
      </c>
      <c r="K62" t="s">
        <v>2135</v>
      </c>
      <c r="L62">
        <v>1668.714156</v>
      </c>
    </row>
    <row r="63" spans="1:12" x14ac:dyDescent="0.25">
      <c r="C63" t="s">
        <v>7013</v>
      </c>
      <c r="L63" s="3">
        <v>3337.428312</v>
      </c>
    </row>
    <row r="64" spans="1:12" x14ac:dyDescent="0.25">
      <c r="D64" t="s">
        <v>7014</v>
      </c>
      <c r="E64" t="s">
        <v>2694</v>
      </c>
      <c r="F64" t="s">
        <v>290</v>
      </c>
      <c r="G64" t="s">
        <v>29</v>
      </c>
      <c r="H64" t="s">
        <v>2146</v>
      </c>
      <c r="I64" t="s">
        <v>2156</v>
      </c>
      <c r="J64" t="s">
        <v>7015</v>
      </c>
      <c r="K64" t="s">
        <v>2135</v>
      </c>
      <c r="L64">
        <v>1668.714156</v>
      </c>
    </row>
    <row r="65" spans="1:12" x14ac:dyDescent="0.25">
      <c r="D65" t="s">
        <v>7016</v>
      </c>
      <c r="E65" t="s">
        <v>2694</v>
      </c>
      <c r="F65" t="s">
        <v>290</v>
      </c>
      <c r="G65" t="s">
        <v>29</v>
      </c>
      <c r="H65" t="s">
        <v>2146</v>
      </c>
      <c r="I65" t="s">
        <v>2156</v>
      </c>
      <c r="J65" t="s">
        <v>7017</v>
      </c>
      <c r="K65" t="s">
        <v>2135</v>
      </c>
      <c r="L65">
        <v>1668.714156</v>
      </c>
    </row>
    <row r="66" spans="1:12" x14ac:dyDescent="0.25">
      <c r="A66" t="s">
        <v>326</v>
      </c>
      <c r="L66" s="3">
        <v>2252.7249939999997</v>
      </c>
    </row>
    <row r="67" spans="1:12" x14ac:dyDescent="0.25">
      <c r="C67" t="s">
        <v>6516</v>
      </c>
      <c r="L67" s="3">
        <v>2252.7249939999997</v>
      </c>
    </row>
    <row r="68" spans="1:12" x14ac:dyDescent="0.25">
      <c r="D68" t="s">
        <v>6517</v>
      </c>
      <c r="E68" t="s">
        <v>2694</v>
      </c>
      <c r="F68" t="s">
        <v>326</v>
      </c>
      <c r="G68" t="s">
        <v>29</v>
      </c>
      <c r="H68" t="s">
        <v>2146</v>
      </c>
      <c r="I68" t="s">
        <v>2167</v>
      </c>
      <c r="J68" t="s">
        <v>6518</v>
      </c>
      <c r="K68" t="s">
        <v>2135</v>
      </c>
      <c r="L68" s="3">
        <v>2252.7249939999997</v>
      </c>
    </row>
    <row r="69" spans="1:12" x14ac:dyDescent="0.25">
      <c r="A69" t="s">
        <v>350</v>
      </c>
      <c r="L69" s="3">
        <v>12032.813792399998</v>
      </c>
    </row>
    <row r="70" spans="1:12" x14ac:dyDescent="0.25">
      <c r="C70" t="s">
        <v>13507</v>
      </c>
      <c r="L70" s="3">
        <v>5652.1140003999999</v>
      </c>
    </row>
    <row r="71" spans="1:12" x14ac:dyDescent="0.25">
      <c r="D71" t="s">
        <v>13508</v>
      </c>
      <c r="E71" t="s">
        <v>2694</v>
      </c>
      <c r="F71" t="s">
        <v>350</v>
      </c>
      <c r="G71" t="s">
        <v>61</v>
      </c>
      <c r="H71" t="s">
        <v>57</v>
      </c>
      <c r="I71" t="s">
        <v>2137</v>
      </c>
      <c r="J71" t="s">
        <v>13509</v>
      </c>
      <c r="K71" t="s">
        <v>2135</v>
      </c>
      <c r="L71" s="3">
        <v>5652.1140003999999</v>
      </c>
    </row>
    <row r="72" spans="1:12" x14ac:dyDescent="0.25">
      <c r="C72" t="s">
        <v>4960</v>
      </c>
      <c r="L72" s="3">
        <v>6380.6997920000003</v>
      </c>
    </row>
    <row r="73" spans="1:12" x14ac:dyDescent="0.25">
      <c r="D73" t="s">
        <v>4762</v>
      </c>
      <c r="E73" t="s">
        <v>2694</v>
      </c>
      <c r="F73" t="s">
        <v>350</v>
      </c>
      <c r="G73" t="s">
        <v>29</v>
      </c>
      <c r="H73" t="s">
        <v>2133</v>
      </c>
      <c r="I73" t="s">
        <v>2141</v>
      </c>
      <c r="J73" t="s">
        <v>4961</v>
      </c>
      <c r="K73" t="s">
        <v>2135</v>
      </c>
      <c r="L73">
        <v>1595.1749480000001</v>
      </c>
    </row>
    <row r="74" spans="1:12" x14ac:dyDescent="0.25">
      <c r="D74" t="s">
        <v>4764</v>
      </c>
      <c r="E74" t="s">
        <v>2694</v>
      </c>
      <c r="F74" t="s">
        <v>350</v>
      </c>
      <c r="G74" t="s">
        <v>29</v>
      </c>
      <c r="H74" t="s">
        <v>2133</v>
      </c>
      <c r="I74" t="s">
        <v>2156</v>
      </c>
      <c r="J74" t="s">
        <v>4962</v>
      </c>
      <c r="K74" t="s">
        <v>2135</v>
      </c>
      <c r="L74">
        <v>1595.1749480000001</v>
      </c>
    </row>
    <row r="75" spans="1:12" x14ac:dyDescent="0.25">
      <c r="D75" t="s">
        <v>4765</v>
      </c>
      <c r="E75" t="s">
        <v>2694</v>
      </c>
      <c r="F75" t="s">
        <v>350</v>
      </c>
      <c r="G75" t="s">
        <v>29</v>
      </c>
      <c r="H75" t="s">
        <v>2133</v>
      </c>
      <c r="I75" t="s">
        <v>2141</v>
      </c>
      <c r="J75" t="s">
        <v>4963</v>
      </c>
      <c r="K75" t="s">
        <v>2135</v>
      </c>
      <c r="L75">
        <v>1595.1749480000001</v>
      </c>
    </row>
    <row r="76" spans="1:12" x14ac:dyDescent="0.25">
      <c r="D76" t="s">
        <v>4766</v>
      </c>
      <c r="E76" t="s">
        <v>2694</v>
      </c>
      <c r="F76" t="s">
        <v>350</v>
      </c>
      <c r="G76" t="s">
        <v>29</v>
      </c>
      <c r="H76" t="s">
        <v>2133</v>
      </c>
      <c r="I76" t="s">
        <v>2156</v>
      </c>
      <c r="J76" t="s">
        <v>4964</v>
      </c>
      <c r="K76" t="s">
        <v>2135</v>
      </c>
      <c r="L76">
        <v>1595.1749480000001</v>
      </c>
    </row>
    <row r="77" spans="1:12" x14ac:dyDescent="0.25">
      <c r="A77" t="s">
        <v>543</v>
      </c>
      <c r="L77" s="3">
        <v>8581.1258918000003</v>
      </c>
    </row>
    <row r="78" spans="1:12" x14ac:dyDescent="0.25">
      <c r="C78" t="s">
        <v>4489</v>
      </c>
      <c r="L78" s="3">
        <v>8581.1258918000003</v>
      </c>
    </row>
    <row r="79" spans="1:12" x14ac:dyDescent="0.25">
      <c r="D79" t="s">
        <v>11070</v>
      </c>
      <c r="E79" t="s">
        <v>2694</v>
      </c>
      <c r="F79" t="s">
        <v>543</v>
      </c>
      <c r="G79" t="s">
        <v>61</v>
      </c>
      <c r="H79" t="s">
        <v>2146</v>
      </c>
      <c r="I79" t="s">
        <v>2156</v>
      </c>
      <c r="J79" t="s">
        <v>4491</v>
      </c>
      <c r="K79" t="s">
        <v>2135</v>
      </c>
      <c r="L79" s="3">
        <v>2180.3984005999996</v>
      </c>
    </row>
    <row r="80" spans="1:12" x14ac:dyDescent="0.25">
      <c r="D80" t="s">
        <v>11071</v>
      </c>
      <c r="E80" t="s">
        <v>2694</v>
      </c>
      <c r="F80" t="s">
        <v>543</v>
      </c>
      <c r="G80" t="s">
        <v>61</v>
      </c>
      <c r="H80" t="s">
        <v>2146</v>
      </c>
      <c r="I80" t="s">
        <v>2141</v>
      </c>
      <c r="J80" t="s">
        <v>4490</v>
      </c>
      <c r="K80" t="s">
        <v>2135</v>
      </c>
      <c r="L80" s="3">
        <v>2180.3984005999996</v>
      </c>
    </row>
    <row r="81" spans="1:12" x14ac:dyDescent="0.25">
      <c r="D81" t="s">
        <v>11072</v>
      </c>
      <c r="E81" t="s">
        <v>2694</v>
      </c>
      <c r="F81" t="s">
        <v>543</v>
      </c>
      <c r="G81" t="s">
        <v>61</v>
      </c>
      <c r="H81" t="s">
        <v>110</v>
      </c>
      <c r="I81" t="s">
        <v>2137</v>
      </c>
      <c r="J81" t="s">
        <v>4492</v>
      </c>
      <c r="K81" t="s">
        <v>2135</v>
      </c>
      <c r="L81" s="3">
        <v>4220.3290906000002</v>
      </c>
    </row>
    <row r="82" spans="1:12" x14ac:dyDescent="0.25">
      <c r="A82" t="s">
        <v>168</v>
      </c>
      <c r="L82" s="3">
        <v>9164.6282140000003</v>
      </c>
    </row>
    <row r="83" spans="1:12" x14ac:dyDescent="0.25">
      <c r="C83" t="s">
        <v>4484</v>
      </c>
      <c r="L83" s="3">
        <v>2041.1041879999998</v>
      </c>
    </row>
    <row r="84" spans="1:12" x14ac:dyDescent="0.25">
      <c r="D84" t="s">
        <v>4214</v>
      </c>
      <c r="E84" t="s">
        <v>2694</v>
      </c>
      <c r="F84" t="s">
        <v>168</v>
      </c>
      <c r="G84" t="s">
        <v>29</v>
      </c>
      <c r="H84" t="s">
        <v>188</v>
      </c>
      <c r="I84" t="s">
        <v>2137</v>
      </c>
      <c r="J84" t="s">
        <v>4485</v>
      </c>
      <c r="K84" t="s">
        <v>2135</v>
      </c>
      <c r="L84" s="3">
        <v>2041.1041879999998</v>
      </c>
    </row>
    <row r="85" spans="1:12" x14ac:dyDescent="0.25">
      <c r="C85" t="s">
        <v>4486</v>
      </c>
      <c r="L85" s="3">
        <v>3893.6663639999997</v>
      </c>
    </row>
    <row r="86" spans="1:12" x14ac:dyDescent="0.25">
      <c r="D86" t="s">
        <v>4287</v>
      </c>
      <c r="E86" t="s">
        <v>2694</v>
      </c>
      <c r="F86" t="s">
        <v>168</v>
      </c>
      <c r="G86" t="s">
        <v>29</v>
      </c>
      <c r="H86" t="s">
        <v>2146</v>
      </c>
      <c r="I86" t="s">
        <v>2137</v>
      </c>
      <c r="J86" t="s">
        <v>4487</v>
      </c>
      <c r="K86" t="s">
        <v>2135</v>
      </c>
      <c r="L86">
        <v>1946.8331819999999</v>
      </c>
    </row>
    <row r="87" spans="1:12" x14ac:dyDescent="0.25">
      <c r="D87" t="s">
        <v>4289</v>
      </c>
      <c r="E87" t="s">
        <v>2694</v>
      </c>
      <c r="F87" t="s">
        <v>168</v>
      </c>
      <c r="G87" t="s">
        <v>29</v>
      </c>
      <c r="H87" t="s">
        <v>2146</v>
      </c>
      <c r="I87" t="s">
        <v>2137</v>
      </c>
      <c r="J87" t="s">
        <v>4488</v>
      </c>
      <c r="K87" t="s">
        <v>2135</v>
      </c>
      <c r="L87">
        <v>1946.8331819999999</v>
      </c>
    </row>
    <row r="88" spans="1:12" x14ac:dyDescent="0.25">
      <c r="C88" t="s">
        <v>10060</v>
      </c>
      <c r="L88" s="3">
        <v>3229.8576619999999</v>
      </c>
    </row>
    <row r="89" spans="1:12" x14ac:dyDescent="0.25">
      <c r="D89" t="s">
        <v>10061</v>
      </c>
      <c r="E89" t="s">
        <v>2694</v>
      </c>
      <c r="F89" t="s">
        <v>168</v>
      </c>
      <c r="G89" t="s">
        <v>29</v>
      </c>
      <c r="H89" t="s">
        <v>57</v>
      </c>
      <c r="I89" t="s">
        <v>2152</v>
      </c>
      <c r="J89" t="s">
        <v>10062</v>
      </c>
      <c r="K89" t="s">
        <v>2135</v>
      </c>
      <c r="L89" s="3">
        <v>3229.8576619999999</v>
      </c>
    </row>
    <row r="90" spans="1:12" x14ac:dyDescent="0.25">
      <c r="A90" t="s">
        <v>523</v>
      </c>
      <c r="L90">
        <v>1676.6352675000001</v>
      </c>
    </row>
    <row r="91" spans="1:12" x14ac:dyDescent="0.25">
      <c r="C91" t="s">
        <v>3326</v>
      </c>
      <c r="L91">
        <v>1676.6352675000001</v>
      </c>
    </row>
    <row r="92" spans="1:12" x14ac:dyDescent="0.25">
      <c r="D92" t="s">
        <v>3156</v>
      </c>
      <c r="E92" t="s">
        <v>2694</v>
      </c>
      <c r="F92" t="s">
        <v>523</v>
      </c>
      <c r="G92" t="s">
        <v>29</v>
      </c>
      <c r="H92" t="s">
        <v>63</v>
      </c>
      <c r="I92" t="s">
        <v>2137</v>
      </c>
      <c r="J92" t="s">
        <v>3157</v>
      </c>
      <c r="K92" t="s">
        <v>2135</v>
      </c>
      <c r="L92">
        <v>1676.6352675000001</v>
      </c>
    </row>
    <row r="93" spans="1:12" x14ac:dyDescent="0.25">
      <c r="A93" t="s">
        <v>843</v>
      </c>
      <c r="L93" s="3">
        <v>2314.6661300999999</v>
      </c>
    </row>
    <row r="94" spans="1:12" x14ac:dyDescent="0.25">
      <c r="C94" t="s">
        <v>2703</v>
      </c>
      <c r="L94" s="3">
        <v>2314.6661300999999</v>
      </c>
    </row>
    <row r="95" spans="1:12" x14ac:dyDescent="0.25">
      <c r="D95" t="s">
        <v>842</v>
      </c>
      <c r="E95" t="s">
        <v>2694</v>
      </c>
      <c r="F95" t="s">
        <v>843</v>
      </c>
      <c r="G95" t="s">
        <v>61</v>
      </c>
      <c r="H95" t="s">
        <v>48</v>
      </c>
      <c r="I95" t="s">
        <v>2137</v>
      </c>
      <c r="J95" t="s">
        <v>845</v>
      </c>
      <c r="K95" t="s">
        <v>2149</v>
      </c>
      <c r="L95" s="3">
        <v>2314.6661300999999</v>
      </c>
    </row>
    <row r="96" spans="1:12" x14ac:dyDescent="0.25">
      <c r="L96" t="e">
        <v>#VALUE!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B82C-9406-4A66-AFDA-3C0247A63458}">
  <sheetPr>
    <tabColor rgb="FF00B0F0"/>
  </sheetPr>
  <dimension ref="A1:L261"/>
  <sheetViews>
    <sheetView topLeftCell="A4" workbookViewId="0">
      <selection activeCell="A37" sqref="A1:XFD1048576"/>
    </sheetView>
  </sheetViews>
  <sheetFormatPr defaultRowHeight="15.75" x14ac:dyDescent="0.25"/>
  <sheetData>
    <row r="1" spans="1:12" x14ac:dyDescent="0.25">
      <c r="A1" t="s">
        <v>2124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4" spans="1:12" x14ac:dyDescent="0.25">
      <c r="A4" t="s">
        <v>1482</v>
      </c>
      <c r="L4" s="3">
        <v>3692.3136654999998</v>
      </c>
    </row>
    <row r="5" spans="1:12" x14ac:dyDescent="0.25">
      <c r="C5" t="s">
        <v>2704</v>
      </c>
      <c r="L5">
        <v>1731.9852564999999</v>
      </c>
    </row>
    <row r="6" spans="1:12" x14ac:dyDescent="0.25">
      <c r="D6" t="s">
        <v>1536</v>
      </c>
      <c r="F6" t="s">
        <v>1482</v>
      </c>
      <c r="G6" t="s">
        <v>29</v>
      </c>
      <c r="H6" t="s">
        <v>110</v>
      </c>
      <c r="I6" t="s">
        <v>2163</v>
      </c>
      <c r="J6" t="s">
        <v>1537</v>
      </c>
      <c r="K6" t="s">
        <v>18</v>
      </c>
      <c r="L6">
        <v>1731.9852564999999</v>
      </c>
    </row>
    <row r="7" spans="1:12" x14ac:dyDescent="0.25">
      <c r="C7" t="s">
        <v>3464</v>
      </c>
      <c r="L7" s="3">
        <v>1960.328409</v>
      </c>
    </row>
    <row r="8" spans="1:12" x14ac:dyDescent="0.25">
      <c r="D8" t="s">
        <v>3401</v>
      </c>
      <c r="F8" t="s">
        <v>1482</v>
      </c>
      <c r="G8" t="s">
        <v>29</v>
      </c>
      <c r="H8" t="s">
        <v>690</v>
      </c>
      <c r="I8" t="s">
        <v>2134</v>
      </c>
      <c r="J8" t="s">
        <v>3465</v>
      </c>
      <c r="K8" t="s">
        <v>18</v>
      </c>
      <c r="L8" s="3">
        <v>1960.328409</v>
      </c>
    </row>
    <row r="9" spans="1:12" x14ac:dyDescent="0.25">
      <c r="A9" t="s">
        <v>22</v>
      </c>
      <c r="L9">
        <v>823.32619679999993</v>
      </c>
    </row>
    <row r="10" spans="1:12" x14ac:dyDescent="0.25">
      <c r="C10" t="s">
        <v>4322</v>
      </c>
      <c r="L10">
        <v>823.32619679999993</v>
      </c>
    </row>
    <row r="11" spans="1:12" x14ac:dyDescent="0.25">
      <c r="D11" t="s">
        <v>4255</v>
      </c>
      <c r="F11" t="s">
        <v>22</v>
      </c>
      <c r="G11" t="s">
        <v>21</v>
      </c>
      <c r="H11" t="s">
        <v>20</v>
      </c>
      <c r="I11" t="s">
        <v>2141</v>
      </c>
      <c r="J11" t="s">
        <v>4323</v>
      </c>
      <c r="K11" t="s">
        <v>18</v>
      </c>
      <c r="L11">
        <v>823.32619679999993</v>
      </c>
    </row>
    <row r="12" spans="1:12" x14ac:dyDescent="0.25">
      <c r="A12" t="s">
        <v>1926</v>
      </c>
      <c r="L12">
        <v>1129.3353585999998</v>
      </c>
    </row>
    <row r="13" spans="1:12" x14ac:dyDescent="0.25">
      <c r="C13" t="s">
        <v>2705</v>
      </c>
      <c r="L13">
        <v>1129.3353585999998</v>
      </c>
    </row>
    <row r="14" spans="1:12" x14ac:dyDescent="0.25">
      <c r="D14" t="s">
        <v>1925</v>
      </c>
      <c r="F14" t="s">
        <v>1926</v>
      </c>
      <c r="G14" t="s">
        <v>29</v>
      </c>
      <c r="H14" t="s">
        <v>63</v>
      </c>
      <c r="I14" t="s">
        <v>2141</v>
      </c>
      <c r="J14" t="s">
        <v>1927</v>
      </c>
      <c r="K14" t="s">
        <v>18</v>
      </c>
      <c r="L14">
        <v>1129.3353585999998</v>
      </c>
    </row>
    <row r="15" spans="1:12" x14ac:dyDescent="0.25">
      <c r="A15" t="s">
        <v>280</v>
      </c>
      <c r="L15" s="3">
        <v>2390.0242600000001</v>
      </c>
    </row>
    <row r="16" spans="1:12" x14ac:dyDescent="0.25">
      <c r="C16" t="s">
        <v>2706</v>
      </c>
      <c r="L16">
        <v>1195.0121300000001</v>
      </c>
    </row>
    <row r="17" spans="1:12" x14ac:dyDescent="0.25">
      <c r="D17" t="s">
        <v>552</v>
      </c>
      <c r="F17" t="s">
        <v>280</v>
      </c>
      <c r="G17" t="s">
        <v>29</v>
      </c>
      <c r="H17" t="s">
        <v>20</v>
      </c>
      <c r="I17" t="s">
        <v>2137</v>
      </c>
      <c r="J17" t="s">
        <v>553</v>
      </c>
      <c r="K17" t="s">
        <v>18</v>
      </c>
      <c r="L17">
        <v>1195.0121300000001</v>
      </c>
    </row>
    <row r="18" spans="1:12" x14ac:dyDescent="0.25">
      <c r="C18" t="s">
        <v>2707</v>
      </c>
      <c r="L18">
        <v>1195.0121300000001</v>
      </c>
    </row>
    <row r="19" spans="1:12" x14ac:dyDescent="0.25">
      <c r="D19" t="s">
        <v>579</v>
      </c>
      <c r="F19" t="s">
        <v>280</v>
      </c>
      <c r="G19" t="s">
        <v>29</v>
      </c>
      <c r="H19" t="s">
        <v>20</v>
      </c>
      <c r="I19" t="s">
        <v>2141</v>
      </c>
      <c r="J19" t="s">
        <v>580</v>
      </c>
      <c r="K19" t="s">
        <v>18</v>
      </c>
      <c r="L19">
        <v>1195.0121300000001</v>
      </c>
    </row>
    <row r="20" spans="1:12" x14ac:dyDescent="0.25">
      <c r="A20" t="s">
        <v>283</v>
      </c>
      <c r="L20" s="3">
        <v>2200.8563823999998</v>
      </c>
    </row>
    <row r="21" spans="1:12" x14ac:dyDescent="0.25">
      <c r="C21" t="s">
        <v>2708</v>
      </c>
      <c r="L21" s="3">
        <v>2200.8563823999998</v>
      </c>
    </row>
    <row r="22" spans="1:12" x14ac:dyDescent="0.25">
      <c r="D22" t="s">
        <v>282</v>
      </c>
      <c r="F22" t="s">
        <v>283</v>
      </c>
      <c r="G22" t="s">
        <v>122</v>
      </c>
      <c r="H22" t="s">
        <v>17</v>
      </c>
      <c r="I22" t="s">
        <v>2141</v>
      </c>
      <c r="J22" t="s">
        <v>284</v>
      </c>
      <c r="K22" t="s">
        <v>18</v>
      </c>
      <c r="L22" s="3">
        <v>2200.8563823999998</v>
      </c>
    </row>
    <row r="23" spans="1:12" x14ac:dyDescent="0.25">
      <c r="A23" t="s">
        <v>125</v>
      </c>
      <c r="L23" s="3">
        <v>4534.6309715999996</v>
      </c>
    </row>
    <row r="24" spans="1:12" x14ac:dyDescent="0.25">
      <c r="C24" t="s">
        <v>2709</v>
      </c>
      <c r="L24" s="3">
        <v>2092.8945663999998</v>
      </c>
    </row>
    <row r="25" spans="1:12" x14ac:dyDescent="0.25">
      <c r="D25" t="s">
        <v>1048</v>
      </c>
      <c r="F25" t="s">
        <v>125</v>
      </c>
      <c r="G25" t="s">
        <v>50</v>
      </c>
      <c r="H25" t="s">
        <v>63</v>
      </c>
      <c r="I25" t="s">
        <v>2167</v>
      </c>
      <c r="J25" t="s">
        <v>1049</v>
      </c>
      <c r="K25" t="s">
        <v>18</v>
      </c>
      <c r="L25" s="3">
        <v>2092.8945663999998</v>
      </c>
    </row>
    <row r="26" spans="1:12" x14ac:dyDescent="0.25">
      <c r="C26" t="s">
        <v>4324</v>
      </c>
      <c r="L26" s="3">
        <v>2441.7364052000003</v>
      </c>
    </row>
    <row r="27" spans="1:12" x14ac:dyDescent="0.25">
      <c r="D27" t="s">
        <v>4265</v>
      </c>
      <c r="F27" t="s">
        <v>125</v>
      </c>
      <c r="G27" t="s">
        <v>50</v>
      </c>
      <c r="H27" t="s">
        <v>63</v>
      </c>
      <c r="I27" t="s">
        <v>2167</v>
      </c>
      <c r="J27" t="s">
        <v>1049</v>
      </c>
      <c r="K27" t="s">
        <v>18</v>
      </c>
      <c r="L27" s="3">
        <v>2441.7364052000003</v>
      </c>
    </row>
    <row r="28" spans="1:12" x14ac:dyDescent="0.25">
      <c r="A28" t="s">
        <v>275</v>
      </c>
      <c r="L28" s="3">
        <v>11609.8851132</v>
      </c>
    </row>
    <row r="29" spans="1:12" x14ac:dyDescent="0.25">
      <c r="C29" t="s">
        <v>2710</v>
      </c>
      <c r="L29">
        <v>1770.2412913000001</v>
      </c>
    </row>
    <row r="30" spans="1:12" x14ac:dyDescent="0.25">
      <c r="D30" t="s">
        <v>1144</v>
      </c>
      <c r="F30" t="s">
        <v>275</v>
      </c>
      <c r="G30" t="s">
        <v>29</v>
      </c>
      <c r="H30" t="s">
        <v>63</v>
      </c>
      <c r="I30" t="s">
        <v>2134</v>
      </c>
      <c r="J30" t="s">
        <v>1145</v>
      </c>
      <c r="K30" t="s">
        <v>18</v>
      </c>
      <c r="L30">
        <v>1770.2412913000001</v>
      </c>
    </row>
    <row r="31" spans="1:12" x14ac:dyDescent="0.25">
      <c r="C31" t="s">
        <v>2711</v>
      </c>
      <c r="L31" s="3">
        <v>2528.5948154999996</v>
      </c>
    </row>
    <row r="32" spans="1:12" x14ac:dyDescent="0.25">
      <c r="D32" t="s">
        <v>1588</v>
      </c>
      <c r="F32" t="s">
        <v>275</v>
      </c>
      <c r="G32" t="s">
        <v>29</v>
      </c>
      <c r="H32" t="s">
        <v>57</v>
      </c>
      <c r="I32" t="s">
        <v>2152</v>
      </c>
      <c r="J32" t="s">
        <v>1589</v>
      </c>
      <c r="K32" t="s">
        <v>18</v>
      </c>
      <c r="L32" s="3">
        <v>2528.5948154999996</v>
      </c>
    </row>
    <row r="33" spans="1:12" x14ac:dyDescent="0.25">
      <c r="C33" t="s">
        <v>2712</v>
      </c>
      <c r="L33">
        <v>1311.3057818</v>
      </c>
    </row>
    <row r="34" spans="1:12" x14ac:dyDescent="0.25">
      <c r="D34" t="s">
        <v>1733</v>
      </c>
      <c r="F34" t="s">
        <v>275</v>
      </c>
      <c r="G34" t="s">
        <v>29</v>
      </c>
      <c r="H34" t="s">
        <v>20</v>
      </c>
      <c r="I34" t="s">
        <v>2141</v>
      </c>
      <c r="J34" t="s">
        <v>1734</v>
      </c>
      <c r="K34" t="s">
        <v>18</v>
      </c>
      <c r="L34">
        <v>1311.3057818</v>
      </c>
    </row>
    <row r="35" spans="1:12" x14ac:dyDescent="0.25">
      <c r="C35" t="s">
        <v>3328</v>
      </c>
      <c r="L35" s="3">
        <v>2317.4825252999999</v>
      </c>
    </row>
    <row r="36" spans="1:12" x14ac:dyDescent="0.25">
      <c r="D36" t="s">
        <v>3094</v>
      </c>
      <c r="F36" t="s">
        <v>275</v>
      </c>
      <c r="G36" t="s">
        <v>61</v>
      </c>
      <c r="H36" t="s">
        <v>188</v>
      </c>
      <c r="I36" t="s">
        <v>2141</v>
      </c>
      <c r="J36" t="s">
        <v>3095</v>
      </c>
      <c r="K36" t="s">
        <v>18</v>
      </c>
      <c r="L36" s="3">
        <v>2317.4825252999999</v>
      </c>
    </row>
    <row r="37" spans="1:12" x14ac:dyDescent="0.25">
      <c r="C37" t="s">
        <v>3327</v>
      </c>
      <c r="L37" s="3">
        <v>2152.3909149999999</v>
      </c>
    </row>
    <row r="38" spans="1:12" x14ac:dyDescent="0.25">
      <c r="D38" t="s">
        <v>3122</v>
      </c>
      <c r="F38" t="s">
        <v>275</v>
      </c>
      <c r="G38" t="s">
        <v>29</v>
      </c>
      <c r="H38" t="s">
        <v>188</v>
      </c>
      <c r="I38" t="s">
        <v>2167</v>
      </c>
      <c r="J38" t="s">
        <v>3123</v>
      </c>
      <c r="K38" t="s">
        <v>18</v>
      </c>
      <c r="L38" s="3">
        <v>2152.3909149999999</v>
      </c>
    </row>
    <row r="39" spans="1:12" x14ac:dyDescent="0.25">
      <c r="C39" t="s">
        <v>4325</v>
      </c>
      <c r="L39">
        <v>1529.8697843</v>
      </c>
    </row>
    <row r="40" spans="1:12" x14ac:dyDescent="0.25">
      <c r="D40" t="s">
        <v>4208</v>
      </c>
      <c r="F40" t="s">
        <v>275</v>
      </c>
      <c r="G40" t="s">
        <v>29</v>
      </c>
      <c r="H40" t="s">
        <v>20</v>
      </c>
      <c r="I40" t="s">
        <v>2156</v>
      </c>
      <c r="J40" t="s">
        <v>4326</v>
      </c>
      <c r="K40" t="s">
        <v>18</v>
      </c>
      <c r="L40">
        <v>1529.8697843</v>
      </c>
    </row>
    <row r="41" spans="1:12" x14ac:dyDescent="0.25">
      <c r="A41" t="s">
        <v>303</v>
      </c>
      <c r="L41" s="3">
        <v>10830.604208000001</v>
      </c>
    </row>
    <row r="42" spans="1:12" x14ac:dyDescent="0.25">
      <c r="C42" t="s">
        <v>2713</v>
      </c>
      <c r="L42" s="3">
        <v>10830.604208000001</v>
      </c>
    </row>
    <row r="43" spans="1:12" x14ac:dyDescent="0.25">
      <c r="D43" t="s">
        <v>302</v>
      </c>
      <c r="F43" t="s">
        <v>303</v>
      </c>
      <c r="G43" t="s">
        <v>29</v>
      </c>
      <c r="H43" t="s">
        <v>110</v>
      </c>
      <c r="I43" t="s">
        <v>2714</v>
      </c>
      <c r="J43" t="s">
        <v>304</v>
      </c>
      <c r="K43" t="s">
        <v>18</v>
      </c>
      <c r="L43" s="3">
        <v>2777.669766</v>
      </c>
    </row>
    <row r="44" spans="1:12" x14ac:dyDescent="0.25">
      <c r="D44" t="s">
        <v>306</v>
      </c>
      <c r="F44" t="s">
        <v>303</v>
      </c>
      <c r="G44" t="s">
        <v>29</v>
      </c>
      <c r="H44" t="s">
        <v>110</v>
      </c>
      <c r="I44" t="s">
        <v>2714</v>
      </c>
      <c r="J44" t="s">
        <v>307</v>
      </c>
      <c r="K44" t="s">
        <v>18</v>
      </c>
      <c r="L44" s="3">
        <v>2777.669766</v>
      </c>
    </row>
    <row r="45" spans="1:12" x14ac:dyDescent="0.25">
      <c r="D45" t="s">
        <v>308</v>
      </c>
      <c r="F45" t="s">
        <v>303</v>
      </c>
      <c r="G45" t="s">
        <v>29</v>
      </c>
      <c r="H45" t="s">
        <v>57</v>
      </c>
      <c r="I45" t="s">
        <v>2715</v>
      </c>
      <c r="J45" t="s">
        <v>309</v>
      </c>
      <c r="K45" t="s">
        <v>18</v>
      </c>
      <c r="L45" s="3">
        <v>2637.6323379999999</v>
      </c>
    </row>
    <row r="46" spans="1:12" x14ac:dyDescent="0.25">
      <c r="D46" t="s">
        <v>310</v>
      </c>
      <c r="F46" t="s">
        <v>303</v>
      </c>
      <c r="G46" t="s">
        <v>29</v>
      </c>
      <c r="H46" t="s">
        <v>57</v>
      </c>
      <c r="I46" t="s">
        <v>2715</v>
      </c>
      <c r="J46" t="s">
        <v>311</v>
      </c>
      <c r="K46" t="s">
        <v>18</v>
      </c>
      <c r="L46" s="3">
        <v>2637.6323379999999</v>
      </c>
    </row>
    <row r="47" spans="1:12" x14ac:dyDescent="0.25">
      <c r="A47" t="s">
        <v>44</v>
      </c>
      <c r="L47">
        <v>1931.4603582</v>
      </c>
    </row>
    <row r="48" spans="1:12" x14ac:dyDescent="0.25">
      <c r="C48" t="s">
        <v>2716</v>
      </c>
      <c r="L48">
        <v>1931.4603582</v>
      </c>
    </row>
    <row r="49" spans="1:12" x14ac:dyDescent="0.25">
      <c r="D49" t="s">
        <v>1250</v>
      </c>
      <c r="F49" t="s">
        <v>44</v>
      </c>
      <c r="G49" t="s">
        <v>50</v>
      </c>
      <c r="H49" t="s">
        <v>20</v>
      </c>
      <c r="I49" t="s">
        <v>2156</v>
      </c>
      <c r="J49" t="s">
        <v>1251</v>
      </c>
      <c r="K49" t="s">
        <v>18</v>
      </c>
      <c r="L49">
        <v>1931.4603582</v>
      </c>
    </row>
    <row r="50" spans="1:12" x14ac:dyDescent="0.25">
      <c r="A50" t="s">
        <v>71</v>
      </c>
      <c r="L50" s="3">
        <v>8526.8320509999994</v>
      </c>
    </row>
    <row r="51" spans="1:12" x14ac:dyDescent="0.25">
      <c r="C51" t="s">
        <v>2717</v>
      </c>
      <c r="L51" s="3">
        <v>5555.339532</v>
      </c>
    </row>
    <row r="52" spans="1:12" x14ac:dyDescent="0.25">
      <c r="D52" t="s">
        <v>1374</v>
      </c>
      <c r="F52" t="s">
        <v>71</v>
      </c>
      <c r="G52" t="s">
        <v>29</v>
      </c>
      <c r="H52" t="s">
        <v>110</v>
      </c>
      <c r="I52" t="s">
        <v>2162</v>
      </c>
      <c r="J52" t="s">
        <v>1375</v>
      </c>
      <c r="K52" t="s">
        <v>18</v>
      </c>
      <c r="L52" s="3">
        <v>2777.669766</v>
      </c>
    </row>
    <row r="53" spans="1:12" x14ac:dyDescent="0.25">
      <c r="D53" t="s">
        <v>1377</v>
      </c>
      <c r="F53" t="s">
        <v>71</v>
      </c>
      <c r="G53" t="s">
        <v>29</v>
      </c>
      <c r="H53" t="s">
        <v>110</v>
      </c>
      <c r="I53" t="s">
        <v>2163</v>
      </c>
      <c r="J53" t="s">
        <v>1378</v>
      </c>
      <c r="K53" t="s">
        <v>18</v>
      </c>
      <c r="L53" s="3">
        <v>2777.669766</v>
      </c>
    </row>
    <row r="54" spans="1:12" x14ac:dyDescent="0.25">
      <c r="C54" t="s">
        <v>2718</v>
      </c>
      <c r="L54">
        <v>1485.7462595</v>
      </c>
    </row>
    <row r="55" spans="1:12" x14ac:dyDescent="0.25">
      <c r="D55" t="s">
        <v>1722</v>
      </c>
      <c r="F55" t="s">
        <v>71</v>
      </c>
      <c r="G55" t="s">
        <v>29</v>
      </c>
      <c r="H55" t="s">
        <v>63</v>
      </c>
      <c r="I55" t="s">
        <v>2141</v>
      </c>
      <c r="J55" t="s">
        <v>1723</v>
      </c>
      <c r="K55" t="s">
        <v>18</v>
      </c>
      <c r="L55">
        <v>1485.7462595</v>
      </c>
    </row>
    <row r="56" spans="1:12" x14ac:dyDescent="0.25">
      <c r="C56" t="s">
        <v>2719</v>
      </c>
      <c r="L56">
        <v>1485.7462595</v>
      </c>
    </row>
    <row r="57" spans="1:12" x14ac:dyDescent="0.25">
      <c r="D57" t="s">
        <v>1759</v>
      </c>
      <c r="F57" t="s">
        <v>71</v>
      </c>
      <c r="G57" t="s">
        <v>29</v>
      </c>
      <c r="H57" t="s">
        <v>63</v>
      </c>
      <c r="I57" t="s">
        <v>2137</v>
      </c>
      <c r="J57" t="s">
        <v>1760</v>
      </c>
      <c r="K57" t="s">
        <v>18</v>
      </c>
      <c r="L57">
        <v>1485.7462595</v>
      </c>
    </row>
    <row r="58" spans="1:12" x14ac:dyDescent="0.25">
      <c r="A58" t="s">
        <v>172</v>
      </c>
      <c r="L58" s="3">
        <v>2005.6841067</v>
      </c>
    </row>
    <row r="59" spans="1:12" x14ac:dyDescent="0.25">
      <c r="C59" t="s">
        <v>2720</v>
      </c>
      <c r="L59" s="3">
        <v>2005.6841067</v>
      </c>
    </row>
    <row r="60" spans="1:12" x14ac:dyDescent="0.25">
      <c r="D60" t="s">
        <v>298</v>
      </c>
      <c r="F60" t="s">
        <v>172</v>
      </c>
      <c r="G60" t="s">
        <v>29</v>
      </c>
      <c r="H60" t="s">
        <v>63</v>
      </c>
      <c r="I60" t="s">
        <v>2167</v>
      </c>
      <c r="J60" t="s">
        <v>299</v>
      </c>
      <c r="K60" t="s">
        <v>18</v>
      </c>
      <c r="L60" s="3">
        <v>2005.6841067</v>
      </c>
    </row>
    <row r="61" spans="1:12" x14ac:dyDescent="0.25">
      <c r="A61" t="s">
        <v>181</v>
      </c>
      <c r="L61">
        <v>1485.7462595</v>
      </c>
    </row>
    <row r="62" spans="1:12" x14ac:dyDescent="0.25">
      <c r="C62" t="s">
        <v>2721</v>
      </c>
      <c r="L62">
        <v>1485.7462595</v>
      </c>
    </row>
    <row r="63" spans="1:12" x14ac:dyDescent="0.25">
      <c r="D63" t="s">
        <v>592</v>
      </c>
      <c r="F63" t="s">
        <v>181</v>
      </c>
      <c r="G63" t="s">
        <v>29</v>
      </c>
      <c r="H63" t="s">
        <v>63</v>
      </c>
      <c r="I63" t="s">
        <v>2141</v>
      </c>
      <c r="J63" t="s">
        <v>594</v>
      </c>
      <c r="K63" t="s">
        <v>18</v>
      </c>
      <c r="L63">
        <v>1485.7462595</v>
      </c>
    </row>
    <row r="64" spans="1:12" x14ac:dyDescent="0.25">
      <c r="A64" t="s">
        <v>45</v>
      </c>
      <c r="L64" s="3">
        <v>10126.1924752</v>
      </c>
    </row>
    <row r="65" spans="1:12" x14ac:dyDescent="0.25">
      <c r="C65" t="s">
        <v>2722</v>
      </c>
      <c r="L65" s="3">
        <v>2142.4748569000003</v>
      </c>
    </row>
    <row r="66" spans="1:12" x14ac:dyDescent="0.25">
      <c r="D66" t="s">
        <v>1036</v>
      </c>
      <c r="F66" t="s">
        <v>45</v>
      </c>
      <c r="G66" t="s">
        <v>61</v>
      </c>
      <c r="H66" t="s">
        <v>63</v>
      </c>
      <c r="I66" t="s">
        <v>2141</v>
      </c>
      <c r="J66" t="s">
        <v>1037</v>
      </c>
      <c r="K66" t="s">
        <v>18</v>
      </c>
      <c r="L66" s="3">
        <v>2142.4748569000003</v>
      </c>
    </row>
    <row r="67" spans="1:12" x14ac:dyDescent="0.25">
      <c r="C67" t="s">
        <v>2723</v>
      </c>
      <c r="L67">
        <v>1810.0228735000001</v>
      </c>
    </row>
    <row r="68" spans="1:12" x14ac:dyDescent="0.25">
      <c r="D68" t="s">
        <v>1862</v>
      </c>
      <c r="F68" t="s">
        <v>45</v>
      </c>
      <c r="G68" t="s">
        <v>29</v>
      </c>
      <c r="H68" t="s">
        <v>17</v>
      </c>
      <c r="I68" t="s">
        <v>2137</v>
      </c>
      <c r="J68" t="s">
        <v>1863</v>
      </c>
      <c r="K68" t="s">
        <v>18</v>
      </c>
      <c r="L68">
        <v>1810.0228735000001</v>
      </c>
    </row>
    <row r="69" spans="1:12" x14ac:dyDescent="0.25">
      <c r="C69" t="s">
        <v>2724</v>
      </c>
      <c r="L69">
        <v>917.08868699999994</v>
      </c>
    </row>
    <row r="70" spans="1:12" x14ac:dyDescent="0.25">
      <c r="D70" t="s">
        <v>1983</v>
      </c>
      <c r="F70" t="s">
        <v>45</v>
      </c>
      <c r="G70" t="s">
        <v>19</v>
      </c>
      <c r="H70" t="s">
        <v>17</v>
      </c>
      <c r="I70" t="s">
        <v>2141</v>
      </c>
      <c r="J70" t="s">
        <v>1984</v>
      </c>
      <c r="K70" t="s">
        <v>18</v>
      </c>
      <c r="L70">
        <v>917.08868699999994</v>
      </c>
    </row>
    <row r="71" spans="1:12" x14ac:dyDescent="0.25">
      <c r="C71" t="s">
        <v>3330</v>
      </c>
      <c r="L71" s="3">
        <v>2839.9825097999997</v>
      </c>
    </row>
    <row r="72" spans="1:12" x14ac:dyDescent="0.25">
      <c r="D72" t="s">
        <v>2960</v>
      </c>
      <c r="F72" t="s">
        <v>45</v>
      </c>
      <c r="G72" t="s">
        <v>50</v>
      </c>
      <c r="H72" t="s">
        <v>690</v>
      </c>
      <c r="I72" t="s">
        <v>2141</v>
      </c>
      <c r="J72" t="s">
        <v>2961</v>
      </c>
      <c r="K72" t="s">
        <v>18</v>
      </c>
      <c r="L72" s="3">
        <v>2839.9825097999997</v>
      </c>
    </row>
    <row r="73" spans="1:12" x14ac:dyDescent="0.25">
      <c r="C73" t="s">
        <v>3329</v>
      </c>
      <c r="L73">
        <v>1146.3510796</v>
      </c>
    </row>
    <row r="74" spans="1:12" x14ac:dyDescent="0.25">
      <c r="D74" t="s">
        <v>3210</v>
      </c>
      <c r="F74" t="s">
        <v>45</v>
      </c>
      <c r="G74" t="s">
        <v>19</v>
      </c>
      <c r="H74" t="s">
        <v>17</v>
      </c>
      <c r="I74" t="s">
        <v>2137</v>
      </c>
      <c r="J74" t="s">
        <v>3211</v>
      </c>
      <c r="K74" t="s">
        <v>18</v>
      </c>
      <c r="L74">
        <v>1146.3510796</v>
      </c>
    </row>
    <row r="75" spans="1:12" x14ac:dyDescent="0.25">
      <c r="C75" t="s">
        <v>4327</v>
      </c>
      <c r="L75">
        <v>1270.2724684</v>
      </c>
    </row>
    <row r="76" spans="1:12" x14ac:dyDescent="0.25">
      <c r="D76" t="s">
        <v>4206</v>
      </c>
      <c r="F76" t="s">
        <v>45</v>
      </c>
      <c r="G76" t="s">
        <v>19</v>
      </c>
      <c r="H76" t="s">
        <v>20</v>
      </c>
      <c r="I76" t="s">
        <v>2167</v>
      </c>
      <c r="J76" t="s">
        <v>1984</v>
      </c>
      <c r="K76" t="s">
        <v>18</v>
      </c>
      <c r="L76">
        <v>1270.2724684</v>
      </c>
    </row>
    <row r="77" spans="1:12" x14ac:dyDescent="0.25">
      <c r="A77" t="s">
        <v>313</v>
      </c>
      <c r="L77" s="3">
        <v>2218.497969</v>
      </c>
    </row>
    <row r="78" spans="1:12" x14ac:dyDescent="0.25">
      <c r="C78" t="s">
        <v>4328</v>
      </c>
      <c r="L78" s="3">
        <v>2218.497969</v>
      </c>
    </row>
    <row r="79" spans="1:12" x14ac:dyDescent="0.25">
      <c r="D79" t="s">
        <v>3611</v>
      </c>
      <c r="F79" t="s">
        <v>313</v>
      </c>
      <c r="G79" t="s">
        <v>29</v>
      </c>
      <c r="H79" t="s">
        <v>20</v>
      </c>
      <c r="I79" t="s">
        <v>2167</v>
      </c>
      <c r="J79" t="s">
        <v>4329</v>
      </c>
      <c r="K79" t="s">
        <v>18</v>
      </c>
      <c r="L79" s="3">
        <v>2218.497969</v>
      </c>
    </row>
    <row r="80" spans="1:12" x14ac:dyDescent="0.25">
      <c r="A80" t="s">
        <v>72</v>
      </c>
      <c r="L80" s="3">
        <v>4937.8840009999994</v>
      </c>
    </row>
    <row r="81" spans="1:12" x14ac:dyDescent="0.25">
      <c r="C81" t="s">
        <v>2725</v>
      </c>
      <c r="L81" s="3">
        <v>2138.7196632999999</v>
      </c>
    </row>
    <row r="82" spans="1:12" x14ac:dyDescent="0.25">
      <c r="D82" t="s">
        <v>1135</v>
      </c>
      <c r="F82" t="s">
        <v>72</v>
      </c>
      <c r="G82" t="s">
        <v>29</v>
      </c>
      <c r="H82" t="s">
        <v>63</v>
      </c>
      <c r="I82" t="s">
        <v>2137</v>
      </c>
      <c r="J82" t="s">
        <v>1136</v>
      </c>
      <c r="K82" t="s">
        <v>18</v>
      </c>
      <c r="L82" s="3">
        <v>2138.7196632999999</v>
      </c>
    </row>
    <row r="83" spans="1:12" x14ac:dyDescent="0.25">
      <c r="C83" t="s">
        <v>2726</v>
      </c>
      <c r="L83" s="3">
        <v>2799.1643377</v>
      </c>
    </row>
    <row r="84" spans="1:12" x14ac:dyDescent="0.25">
      <c r="D84" t="s">
        <v>1241</v>
      </c>
      <c r="F84" t="s">
        <v>72</v>
      </c>
      <c r="G84" t="s">
        <v>29</v>
      </c>
      <c r="H84" t="s">
        <v>57</v>
      </c>
      <c r="I84" t="s">
        <v>2152</v>
      </c>
      <c r="J84" t="s">
        <v>1242</v>
      </c>
      <c r="K84" t="s">
        <v>18</v>
      </c>
      <c r="L84" s="3">
        <v>2799.1643377</v>
      </c>
    </row>
    <row r="85" spans="1:12" x14ac:dyDescent="0.25">
      <c r="A85" t="s">
        <v>235</v>
      </c>
      <c r="L85">
        <v>1641.8214935000001</v>
      </c>
    </row>
    <row r="86" spans="1:12" x14ac:dyDescent="0.25">
      <c r="C86" t="s">
        <v>2727</v>
      </c>
      <c r="L86">
        <v>1641.8214935000001</v>
      </c>
    </row>
    <row r="87" spans="1:12" x14ac:dyDescent="0.25">
      <c r="D87" t="s">
        <v>1055</v>
      </c>
      <c r="F87" t="s">
        <v>235</v>
      </c>
      <c r="G87" t="s">
        <v>29</v>
      </c>
      <c r="H87" t="s">
        <v>63</v>
      </c>
      <c r="I87" t="s">
        <v>2141</v>
      </c>
      <c r="J87" t="s">
        <v>1056</v>
      </c>
      <c r="K87" t="s">
        <v>18</v>
      </c>
      <c r="L87">
        <v>1641.8214935000001</v>
      </c>
    </row>
    <row r="88" spans="1:12" x14ac:dyDescent="0.25">
      <c r="A88" t="s">
        <v>32</v>
      </c>
      <c r="L88" s="3">
        <v>8823.6879283999988</v>
      </c>
    </row>
    <row r="89" spans="1:12" x14ac:dyDescent="0.25">
      <c r="C89" t="s">
        <v>2728</v>
      </c>
      <c r="L89">
        <v>1802.0039704999999</v>
      </c>
    </row>
    <row r="90" spans="1:12" x14ac:dyDescent="0.25">
      <c r="D90" t="s">
        <v>31</v>
      </c>
      <c r="F90" t="s">
        <v>32</v>
      </c>
      <c r="G90" t="s">
        <v>29</v>
      </c>
      <c r="H90" t="s">
        <v>25</v>
      </c>
      <c r="I90" t="s">
        <v>2167</v>
      </c>
      <c r="J90" t="s">
        <v>34</v>
      </c>
      <c r="K90" t="s">
        <v>18</v>
      </c>
      <c r="L90">
        <v>1802.0039704999999</v>
      </c>
    </row>
    <row r="91" spans="1:12" x14ac:dyDescent="0.25">
      <c r="C91" t="s">
        <v>2729</v>
      </c>
      <c r="L91">
        <v>1778.6318019999999</v>
      </c>
    </row>
    <row r="92" spans="1:12" x14ac:dyDescent="0.25">
      <c r="D92" t="s">
        <v>39</v>
      </c>
      <c r="F92" t="s">
        <v>32</v>
      </c>
      <c r="G92" t="s">
        <v>29</v>
      </c>
      <c r="H92" t="s">
        <v>20</v>
      </c>
      <c r="I92" t="s">
        <v>2141</v>
      </c>
      <c r="J92" t="s">
        <v>40</v>
      </c>
      <c r="K92" t="s">
        <v>18</v>
      </c>
      <c r="L92">
        <v>1778.6318019999999</v>
      </c>
    </row>
    <row r="93" spans="1:12" x14ac:dyDescent="0.25">
      <c r="C93" t="s">
        <v>2730</v>
      </c>
      <c r="L93" s="3">
        <v>1959.4482855000001</v>
      </c>
    </row>
    <row r="94" spans="1:12" x14ac:dyDescent="0.25">
      <c r="D94" t="s">
        <v>1412</v>
      </c>
      <c r="F94" t="s">
        <v>32</v>
      </c>
      <c r="G94" t="s">
        <v>29</v>
      </c>
      <c r="H94" t="s">
        <v>188</v>
      </c>
      <c r="I94" t="s">
        <v>2141</v>
      </c>
      <c r="J94" t="s">
        <v>1413</v>
      </c>
      <c r="K94" t="s">
        <v>18</v>
      </c>
      <c r="L94" s="3">
        <v>1959.4482855000001</v>
      </c>
    </row>
    <row r="95" spans="1:12" x14ac:dyDescent="0.25">
      <c r="C95" t="s">
        <v>2731</v>
      </c>
      <c r="L95" s="3">
        <v>3283.6038704000002</v>
      </c>
    </row>
    <row r="96" spans="1:12" x14ac:dyDescent="0.25">
      <c r="D96" t="s">
        <v>1528</v>
      </c>
      <c r="F96" t="s">
        <v>32</v>
      </c>
      <c r="G96" t="s">
        <v>122</v>
      </c>
      <c r="H96" t="s">
        <v>63</v>
      </c>
      <c r="I96" t="s">
        <v>2137</v>
      </c>
      <c r="J96" t="s">
        <v>1529</v>
      </c>
      <c r="K96" t="s">
        <v>18</v>
      </c>
      <c r="L96" s="3">
        <v>3283.6038704000002</v>
      </c>
    </row>
    <row r="97" spans="1:12" x14ac:dyDescent="0.25">
      <c r="A97" t="s">
        <v>485</v>
      </c>
      <c r="L97" s="3">
        <v>5851.7260102</v>
      </c>
    </row>
    <row r="98" spans="1:12" x14ac:dyDescent="0.25">
      <c r="C98" t="s">
        <v>2732</v>
      </c>
      <c r="L98" s="3">
        <v>5851.7260102</v>
      </c>
    </row>
    <row r="99" spans="1:12" x14ac:dyDescent="0.25">
      <c r="D99" t="s">
        <v>2058</v>
      </c>
      <c r="F99" t="s">
        <v>485</v>
      </c>
      <c r="G99" t="s">
        <v>61</v>
      </c>
      <c r="H99" t="s">
        <v>20</v>
      </c>
      <c r="I99" t="s">
        <v>2134</v>
      </c>
      <c r="J99" t="s">
        <v>2059</v>
      </c>
      <c r="K99" t="s">
        <v>18</v>
      </c>
      <c r="L99" s="3">
        <v>3361.6414873999997</v>
      </c>
    </row>
    <row r="100" spans="1:12" x14ac:dyDescent="0.25">
      <c r="D100" t="s">
        <v>2060</v>
      </c>
      <c r="F100" t="s">
        <v>485</v>
      </c>
      <c r="G100" t="s">
        <v>61</v>
      </c>
      <c r="H100" t="s">
        <v>20</v>
      </c>
      <c r="I100" t="s">
        <v>2156</v>
      </c>
      <c r="J100" t="s">
        <v>2057</v>
      </c>
      <c r="K100" t="s">
        <v>18</v>
      </c>
      <c r="L100" s="3">
        <v>2490.0845228000003</v>
      </c>
    </row>
    <row r="101" spans="1:12" x14ac:dyDescent="0.25">
      <c r="A101" t="s">
        <v>236</v>
      </c>
      <c r="L101" s="3">
        <v>20712.8851239</v>
      </c>
    </row>
    <row r="102" spans="1:12" x14ac:dyDescent="0.25">
      <c r="C102" t="s">
        <v>2733</v>
      </c>
      <c r="L102">
        <v>1778.6318019999999</v>
      </c>
    </row>
    <row r="103" spans="1:12" x14ac:dyDescent="0.25">
      <c r="D103" t="s">
        <v>1663</v>
      </c>
      <c r="F103" t="s">
        <v>236</v>
      </c>
      <c r="G103" t="s">
        <v>29</v>
      </c>
      <c r="H103" t="s">
        <v>63</v>
      </c>
      <c r="I103" t="s">
        <v>2137</v>
      </c>
      <c r="J103" t="s">
        <v>3466</v>
      </c>
      <c r="K103" t="s">
        <v>18</v>
      </c>
      <c r="L103">
        <v>1778.6318019999999</v>
      </c>
    </row>
    <row r="104" spans="1:12" x14ac:dyDescent="0.25">
      <c r="C104" t="s">
        <v>2734</v>
      </c>
      <c r="L104" s="3">
        <v>6841.7084813000001</v>
      </c>
    </row>
    <row r="105" spans="1:12" x14ac:dyDescent="0.25">
      <c r="D105" t="s">
        <v>1931</v>
      </c>
      <c r="F105" t="s">
        <v>236</v>
      </c>
      <c r="G105" t="s">
        <v>61</v>
      </c>
      <c r="H105" t="s">
        <v>57</v>
      </c>
      <c r="I105" t="s">
        <v>2162</v>
      </c>
      <c r="J105" t="s">
        <v>1932</v>
      </c>
      <c r="K105" t="s">
        <v>18</v>
      </c>
      <c r="L105" s="3">
        <v>4408.7146361999994</v>
      </c>
    </row>
    <row r="106" spans="1:12" x14ac:dyDescent="0.25">
      <c r="D106" t="s">
        <v>1934</v>
      </c>
      <c r="F106" t="s">
        <v>236</v>
      </c>
      <c r="G106" t="s">
        <v>61</v>
      </c>
      <c r="H106" t="s">
        <v>17</v>
      </c>
      <c r="I106" t="s">
        <v>2156</v>
      </c>
      <c r="J106" t="s">
        <v>1935</v>
      </c>
      <c r="K106" t="s">
        <v>18</v>
      </c>
      <c r="L106" s="3">
        <v>2432.9938450999998</v>
      </c>
    </row>
    <row r="107" spans="1:12" x14ac:dyDescent="0.25">
      <c r="C107" t="s">
        <v>4330</v>
      </c>
      <c r="L107" s="3">
        <v>4030.8482801999999</v>
      </c>
    </row>
    <row r="108" spans="1:12" x14ac:dyDescent="0.25">
      <c r="D108" t="s">
        <v>3683</v>
      </c>
      <c r="F108" t="s">
        <v>236</v>
      </c>
      <c r="G108" t="s">
        <v>50</v>
      </c>
      <c r="H108" t="s">
        <v>110</v>
      </c>
      <c r="I108" t="s">
        <v>2162</v>
      </c>
      <c r="J108" t="s">
        <v>4331</v>
      </c>
      <c r="K108" t="s">
        <v>18</v>
      </c>
      <c r="L108" s="3">
        <v>4030.8482801999999</v>
      </c>
    </row>
    <row r="109" spans="1:12" x14ac:dyDescent="0.25">
      <c r="C109" t="s">
        <v>4332</v>
      </c>
      <c r="L109" s="3">
        <v>4030.8482801999999</v>
      </c>
    </row>
    <row r="110" spans="1:12" x14ac:dyDescent="0.25">
      <c r="D110" t="s">
        <v>3685</v>
      </c>
      <c r="F110" t="s">
        <v>236</v>
      </c>
      <c r="G110" t="s">
        <v>50</v>
      </c>
      <c r="H110" t="s">
        <v>110</v>
      </c>
      <c r="I110" t="s">
        <v>2139</v>
      </c>
      <c r="J110" t="s">
        <v>4333</v>
      </c>
      <c r="K110" t="s">
        <v>18</v>
      </c>
      <c r="L110" s="3">
        <v>4030.8482801999999</v>
      </c>
    </row>
    <row r="111" spans="1:12" x14ac:dyDescent="0.25">
      <c r="C111" t="s">
        <v>4334</v>
      </c>
      <c r="L111" s="3">
        <v>4030.8482801999999</v>
      </c>
    </row>
    <row r="112" spans="1:12" x14ac:dyDescent="0.25">
      <c r="D112" t="s">
        <v>3687</v>
      </c>
      <c r="F112" t="s">
        <v>236</v>
      </c>
      <c r="G112" t="s">
        <v>50</v>
      </c>
      <c r="H112" t="s">
        <v>110</v>
      </c>
      <c r="I112" t="s">
        <v>2163</v>
      </c>
      <c r="J112" t="s">
        <v>4335</v>
      </c>
      <c r="K112" t="s">
        <v>18</v>
      </c>
      <c r="L112" s="3">
        <v>4030.8482801999999</v>
      </c>
    </row>
    <row r="113" spans="1:12" x14ac:dyDescent="0.25">
      <c r="A113" t="s">
        <v>33</v>
      </c>
      <c r="L113" s="3">
        <v>7983.502477</v>
      </c>
    </row>
    <row r="114" spans="1:12" x14ac:dyDescent="0.25">
      <c r="C114" t="s">
        <v>2735</v>
      </c>
      <c r="L114" s="3">
        <v>2223.2897524999998</v>
      </c>
    </row>
    <row r="115" spans="1:12" x14ac:dyDescent="0.25">
      <c r="D115" t="s">
        <v>1976</v>
      </c>
      <c r="F115" t="s">
        <v>33</v>
      </c>
      <c r="G115" t="s">
        <v>29</v>
      </c>
      <c r="H115" t="s">
        <v>63</v>
      </c>
      <c r="I115" t="s">
        <v>2137</v>
      </c>
      <c r="J115" t="s">
        <v>1977</v>
      </c>
      <c r="K115" t="s">
        <v>18</v>
      </c>
      <c r="L115" s="3">
        <v>2223.2897524999998</v>
      </c>
    </row>
    <row r="116" spans="1:12" x14ac:dyDescent="0.25">
      <c r="C116" t="s">
        <v>3467</v>
      </c>
      <c r="L116" s="3">
        <v>2401.1724910000003</v>
      </c>
    </row>
    <row r="117" spans="1:12" x14ac:dyDescent="0.25">
      <c r="D117" t="s">
        <v>3406</v>
      </c>
      <c r="F117" t="s">
        <v>33</v>
      </c>
      <c r="G117" t="s">
        <v>29</v>
      </c>
      <c r="H117" t="s">
        <v>63</v>
      </c>
      <c r="I117" t="s">
        <v>2134</v>
      </c>
      <c r="J117" t="s">
        <v>3468</v>
      </c>
      <c r="K117" t="s">
        <v>18</v>
      </c>
      <c r="L117" s="3">
        <v>2401.1724910000003</v>
      </c>
    </row>
    <row r="118" spans="1:12" x14ac:dyDescent="0.25">
      <c r="C118" t="s">
        <v>3469</v>
      </c>
      <c r="L118" s="3">
        <v>3359.0402334999999</v>
      </c>
    </row>
    <row r="119" spans="1:12" x14ac:dyDescent="0.25">
      <c r="D119" t="s">
        <v>3407</v>
      </c>
      <c r="F119" t="s">
        <v>33</v>
      </c>
      <c r="G119" t="s">
        <v>29</v>
      </c>
      <c r="H119" t="s">
        <v>110</v>
      </c>
      <c r="I119" t="s">
        <v>2163</v>
      </c>
      <c r="J119" t="s">
        <v>3470</v>
      </c>
      <c r="K119" t="s">
        <v>18</v>
      </c>
      <c r="L119" s="3">
        <v>3359.0402334999999</v>
      </c>
    </row>
    <row r="120" spans="1:12" x14ac:dyDescent="0.25">
      <c r="A120" t="s">
        <v>155</v>
      </c>
      <c r="L120">
        <v>1641.8214935000001</v>
      </c>
    </row>
    <row r="121" spans="1:12" x14ac:dyDescent="0.25">
      <c r="C121" t="s">
        <v>2736</v>
      </c>
      <c r="L121">
        <v>1641.8214935000001</v>
      </c>
    </row>
    <row r="122" spans="1:12" x14ac:dyDescent="0.25">
      <c r="D122" t="s">
        <v>1740</v>
      </c>
      <c r="F122" t="s">
        <v>155</v>
      </c>
      <c r="G122" t="s">
        <v>29</v>
      </c>
      <c r="H122" t="s">
        <v>63</v>
      </c>
      <c r="I122" t="s">
        <v>2141</v>
      </c>
      <c r="J122" t="s">
        <v>1741</v>
      </c>
      <c r="K122" t="s">
        <v>18</v>
      </c>
      <c r="L122">
        <v>1641.8214935000001</v>
      </c>
    </row>
    <row r="123" spans="1:12" x14ac:dyDescent="0.25">
      <c r="A123" t="s">
        <v>84</v>
      </c>
      <c r="L123" s="3">
        <v>7912.9948054999995</v>
      </c>
    </row>
    <row r="124" spans="1:12" x14ac:dyDescent="0.25">
      <c r="C124" t="s">
        <v>2737</v>
      </c>
      <c r="L124">
        <v>1663.3356235000001</v>
      </c>
    </row>
    <row r="125" spans="1:12" x14ac:dyDescent="0.25">
      <c r="D125" t="s">
        <v>1046</v>
      </c>
      <c r="F125" t="s">
        <v>84</v>
      </c>
      <c r="G125" t="s">
        <v>29</v>
      </c>
      <c r="H125" t="s">
        <v>25</v>
      </c>
      <c r="I125" t="s">
        <v>2141</v>
      </c>
      <c r="J125" t="s">
        <v>1045</v>
      </c>
      <c r="K125" t="s">
        <v>18</v>
      </c>
      <c r="L125">
        <v>1663.3356235000001</v>
      </c>
    </row>
    <row r="126" spans="1:12" x14ac:dyDescent="0.25">
      <c r="C126" t="s">
        <v>2738</v>
      </c>
      <c r="L126" s="3">
        <v>3100.577299</v>
      </c>
    </row>
    <row r="127" spans="1:12" x14ac:dyDescent="0.25">
      <c r="D127" t="s">
        <v>1585</v>
      </c>
      <c r="F127" t="s">
        <v>84</v>
      </c>
      <c r="G127" t="s">
        <v>29</v>
      </c>
      <c r="H127" t="s">
        <v>110</v>
      </c>
      <c r="I127" t="s">
        <v>2139</v>
      </c>
      <c r="J127" t="s">
        <v>1586</v>
      </c>
      <c r="K127" t="s">
        <v>18</v>
      </c>
      <c r="L127" s="3">
        <v>3100.577299</v>
      </c>
    </row>
    <row r="128" spans="1:12" x14ac:dyDescent="0.25">
      <c r="C128" t="s">
        <v>2739</v>
      </c>
      <c r="L128" s="3">
        <v>3149.0818829999998</v>
      </c>
    </row>
    <row r="129" spans="1:12" x14ac:dyDescent="0.25">
      <c r="D129" t="s">
        <v>2096</v>
      </c>
      <c r="F129" t="s">
        <v>84</v>
      </c>
      <c r="G129" t="s">
        <v>29</v>
      </c>
      <c r="H129" t="s">
        <v>57</v>
      </c>
      <c r="I129" t="s">
        <v>2162</v>
      </c>
      <c r="J129" t="s">
        <v>2097</v>
      </c>
      <c r="K129" t="s">
        <v>18</v>
      </c>
      <c r="L129" s="3">
        <v>3149.0818829999998</v>
      </c>
    </row>
    <row r="130" spans="1:12" x14ac:dyDescent="0.25">
      <c r="A130" t="s">
        <v>93</v>
      </c>
      <c r="L130" s="3">
        <v>2401.1724910000003</v>
      </c>
    </row>
    <row r="131" spans="1:12" x14ac:dyDescent="0.25">
      <c r="C131" t="s">
        <v>2740</v>
      </c>
      <c r="L131" s="3">
        <v>2401.1724910000003</v>
      </c>
    </row>
    <row r="132" spans="1:12" x14ac:dyDescent="0.25">
      <c r="D132" t="s">
        <v>1929</v>
      </c>
      <c r="F132" t="s">
        <v>93</v>
      </c>
      <c r="G132" t="s">
        <v>29</v>
      </c>
      <c r="H132" t="s">
        <v>63</v>
      </c>
      <c r="I132" t="s">
        <v>2167</v>
      </c>
      <c r="J132" t="s">
        <v>1880</v>
      </c>
      <c r="K132" t="s">
        <v>18</v>
      </c>
      <c r="L132" s="3">
        <v>2401.1724910000003</v>
      </c>
    </row>
    <row r="133" spans="1:12" x14ac:dyDescent="0.25">
      <c r="A133" t="s">
        <v>538</v>
      </c>
      <c r="L133" s="3">
        <v>3604.0079409999998</v>
      </c>
    </row>
    <row r="134" spans="1:12" x14ac:dyDescent="0.25">
      <c r="C134" t="s">
        <v>2741</v>
      </c>
      <c r="L134" s="3">
        <v>3604.0079409999998</v>
      </c>
    </row>
    <row r="135" spans="1:12" x14ac:dyDescent="0.25">
      <c r="D135" t="s">
        <v>1591</v>
      </c>
      <c r="F135" t="s">
        <v>538</v>
      </c>
      <c r="G135" t="s">
        <v>29</v>
      </c>
      <c r="H135" t="s">
        <v>25</v>
      </c>
      <c r="I135" t="s">
        <v>2141</v>
      </c>
      <c r="J135" t="s">
        <v>1592</v>
      </c>
      <c r="K135" t="s">
        <v>18</v>
      </c>
      <c r="L135">
        <v>1802.0039704999999</v>
      </c>
    </row>
    <row r="136" spans="1:12" x14ac:dyDescent="0.25">
      <c r="D136" t="s">
        <v>1595</v>
      </c>
      <c r="F136" t="s">
        <v>538</v>
      </c>
      <c r="G136" t="s">
        <v>29</v>
      </c>
      <c r="H136" t="s">
        <v>25</v>
      </c>
      <c r="I136" t="s">
        <v>2141</v>
      </c>
      <c r="J136" t="s">
        <v>1596</v>
      </c>
      <c r="K136" t="s">
        <v>18</v>
      </c>
      <c r="L136">
        <v>1802.0039704999999</v>
      </c>
    </row>
    <row r="137" spans="1:12" x14ac:dyDescent="0.25">
      <c r="A137" t="s">
        <v>528</v>
      </c>
      <c r="L137" s="3">
        <v>13456.736265599999</v>
      </c>
    </row>
    <row r="138" spans="1:12" x14ac:dyDescent="0.25">
      <c r="C138" t="s">
        <v>4336</v>
      </c>
      <c r="L138" s="3">
        <v>4774.9633620000004</v>
      </c>
    </row>
    <row r="139" spans="1:12" x14ac:dyDescent="0.25">
      <c r="D139" t="s">
        <v>4235</v>
      </c>
      <c r="F139" t="s">
        <v>528</v>
      </c>
      <c r="G139" t="s">
        <v>50</v>
      </c>
      <c r="H139" t="s">
        <v>110</v>
      </c>
      <c r="I139" t="s">
        <v>2297</v>
      </c>
      <c r="J139" t="s">
        <v>4337</v>
      </c>
      <c r="K139" t="s">
        <v>18</v>
      </c>
      <c r="L139" s="3">
        <v>4774.9633620000004</v>
      </c>
    </row>
    <row r="140" spans="1:12" x14ac:dyDescent="0.25">
      <c r="C140" t="s">
        <v>4338</v>
      </c>
      <c r="L140" s="3">
        <v>8681.7729036000001</v>
      </c>
    </row>
    <row r="141" spans="1:12" x14ac:dyDescent="0.25">
      <c r="D141" t="s">
        <v>4236</v>
      </c>
      <c r="F141" t="s">
        <v>528</v>
      </c>
      <c r="G141" t="s">
        <v>50</v>
      </c>
      <c r="H141" t="s">
        <v>110</v>
      </c>
      <c r="I141" t="s">
        <v>2139</v>
      </c>
      <c r="J141" t="s">
        <v>4339</v>
      </c>
      <c r="K141" t="s">
        <v>18</v>
      </c>
      <c r="L141" s="3">
        <v>4340.8864518</v>
      </c>
    </row>
    <row r="142" spans="1:12" x14ac:dyDescent="0.25">
      <c r="D142" t="s">
        <v>4238</v>
      </c>
      <c r="F142" t="s">
        <v>528</v>
      </c>
      <c r="G142" t="s">
        <v>50</v>
      </c>
      <c r="H142" t="s">
        <v>110</v>
      </c>
      <c r="I142" t="s">
        <v>2139</v>
      </c>
      <c r="J142" t="s">
        <v>4339</v>
      </c>
      <c r="K142" t="s">
        <v>18</v>
      </c>
      <c r="L142" s="3">
        <v>4340.8864518</v>
      </c>
    </row>
    <row r="143" spans="1:12" x14ac:dyDescent="0.25">
      <c r="A143" t="s">
        <v>156</v>
      </c>
      <c r="L143" s="3">
        <v>4309.671405</v>
      </c>
    </row>
    <row r="144" spans="1:12" x14ac:dyDescent="0.25">
      <c r="C144" t="s">
        <v>4340</v>
      </c>
      <c r="L144" s="3">
        <v>2394.2292944999999</v>
      </c>
    </row>
    <row r="145" spans="1:12" x14ac:dyDescent="0.25">
      <c r="D145" t="s">
        <v>4188</v>
      </c>
      <c r="F145" t="s">
        <v>156</v>
      </c>
      <c r="G145" t="s">
        <v>29</v>
      </c>
      <c r="H145" t="s">
        <v>63</v>
      </c>
      <c r="I145" t="s">
        <v>2137</v>
      </c>
      <c r="J145" t="s">
        <v>4341</v>
      </c>
      <c r="K145" t="s">
        <v>18</v>
      </c>
      <c r="L145" s="3">
        <v>2394.2292944999999</v>
      </c>
    </row>
    <row r="146" spans="1:12" x14ac:dyDescent="0.25">
      <c r="C146" t="s">
        <v>4342</v>
      </c>
      <c r="L146">
        <v>1915.4421104999999</v>
      </c>
    </row>
    <row r="147" spans="1:12" x14ac:dyDescent="0.25">
      <c r="D147" t="s">
        <v>4190</v>
      </c>
      <c r="F147" t="s">
        <v>156</v>
      </c>
      <c r="G147" t="s">
        <v>29</v>
      </c>
      <c r="H147" t="s">
        <v>63</v>
      </c>
      <c r="I147" t="s">
        <v>2141</v>
      </c>
      <c r="J147" t="s">
        <v>4343</v>
      </c>
      <c r="K147" t="s">
        <v>18</v>
      </c>
      <c r="L147">
        <v>1915.4421104999999</v>
      </c>
    </row>
    <row r="148" spans="1:12" x14ac:dyDescent="0.25">
      <c r="A148" t="s">
        <v>85</v>
      </c>
      <c r="L148" s="3">
        <v>2235.0442908</v>
      </c>
    </row>
    <row r="149" spans="1:12" x14ac:dyDescent="0.25">
      <c r="C149" t="s">
        <v>2742</v>
      </c>
      <c r="L149" s="3">
        <v>2235.0442908</v>
      </c>
    </row>
    <row r="150" spans="1:12" x14ac:dyDescent="0.25">
      <c r="D150" t="s">
        <v>1042</v>
      </c>
      <c r="F150" t="s">
        <v>85</v>
      </c>
      <c r="G150" t="s">
        <v>50</v>
      </c>
      <c r="H150" t="s">
        <v>48</v>
      </c>
      <c r="I150" t="s">
        <v>2156</v>
      </c>
      <c r="J150" t="s">
        <v>1043</v>
      </c>
      <c r="K150" t="s">
        <v>18</v>
      </c>
      <c r="L150" s="3">
        <v>2235.0442908</v>
      </c>
    </row>
    <row r="151" spans="1:12" x14ac:dyDescent="0.25">
      <c r="A151" t="s">
        <v>94</v>
      </c>
      <c r="L151" s="3">
        <v>7791.4595293000002</v>
      </c>
    </row>
    <row r="152" spans="1:12" x14ac:dyDescent="0.25">
      <c r="C152" t="s">
        <v>2743</v>
      </c>
      <c r="L152" s="3">
        <v>2052.2524189999999</v>
      </c>
    </row>
    <row r="153" spans="1:12" x14ac:dyDescent="0.25">
      <c r="D153" t="s">
        <v>1480</v>
      </c>
      <c r="F153" t="s">
        <v>94</v>
      </c>
      <c r="G153" t="s">
        <v>29</v>
      </c>
      <c r="H153" t="s">
        <v>20</v>
      </c>
      <c r="I153" t="s">
        <v>2137</v>
      </c>
      <c r="J153" t="s">
        <v>1481</v>
      </c>
      <c r="K153" t="s">
        <v>18</v>
      </c>
      <c r="L153" s="3">
        <v>2052.2524189999999</v>
      </c>
    </row>
    <row r="154" spans="1:12" x14ac:dyDescent="0.25">
      <c r="C154" t="s">
        <v>2744</v>
      </c>
      <c r="L154" s="3">
        <v>3153.4042672999999</v>
      </c>
    </row>
    <row r="155" spans="1:12" x14ac:dyDescent="0.25">
      <c r="D155" t="s">
        <v>2051</v>
      </c>
      <c r="F155" t="s">
        <v>94</v>
      </c>
      <c r="G155" t="s">
        <v>61</v>
      </c>
      <c r="H155" t="s">
        <v>25</v>
      </c>
      <c r="I155" t="s">
        <v>2137</v>
      </c>
      <c r="J155" t="s">
        <v>2052</v>
      </c>
      <c r="K155" t="s">
        <v>18</v>
      </c>
      <c r="L155" s="3">
        <v>3153.4042672999999</v>
      </c>
    </row>
    <row r="156" spans="1:12" x14ac:dyDescent="0.25">
      <c r="C156" t="s">
        <v>4344</v>
      </c>
      <c r="L156" s="3">
        <v>2585.8028429999999</v>
      </c>
    </row>
    <row r="157" spans="1:12" x14ac:dyDescent="0.25">
      <c r="D157" t="s">
        <v>4259</v>
      </c>
      <c r="F157" t="s">
        <v>94</v>
      </c>
      <c r="G157" t="s">
        <v>29</v>
      </c>
      <c r="H157" t="s">
        <v>63</v>
      </c>
      <c r="I157" t="s">
        <v>2167</v>
      </c>
      <c r="J157" t="s">
        <v>4345</v>
      </c>
      <c r="K157" t="s">
        <v>18</v>
      </c>
      <c r="L157" s="3">
        <v>2585.8028429999999</v>
      </c>
    </row>
    <row r="158" spans="1:12" x14ac:dyDescent="0.25">
      <c r="A158" t="s">
        <v>495</v>
      </c>
      <c r="L158" s="3">
        <v>6265.8925709999994</v>
      </c>
    </row>
    <row r="159" spans="1:12" x14ac:dyDescent="0.25">
      <c r="C159" t="s">
        <v>2745</v>
      </c>
      <c r="L159" s="3">
        <v>2906.8523375</v>
      </c>
    </row>
    <row r="160" spans="1:12" x14ac:dyDescent="0.25">
      <c r="D160" t="s">
        <v>1703</v>
      </c>
      <c r="F160" t="s">
        <v>495</v>
      </c>
      <c r="G160" t="s">
        <v>29</v>
      </c>
      <c r="H160" t="s">
        <v>57</v>
      </c>
      <c r="I160" t="s">
        <v>2163</v>
      </c>
      <c r="J160" t="s">
        <v>1704</v>
      </c>
      <c r="K160" t="s">
        <v>18</v>
      </c>
      <c r="L160" s="3">
        <v>2906.8523375</v>
      </c>
    </row>
    <row r="161" spans="1:12" x14ac:dyDescent="0.25">
      <c r="C161" t="s">
        <v>2746</v>
      </c>
      <c r="L161" s="3">
        <v>3359.0402334999999</v>
      </c>
    </row>
    <row r="162" spans="1:12" x14ac:dyDescent="0.25">
      <c r="D162" t="s">
        <v>1981</v>
      </c>
      <c r="F162" t="s">
        <v>495</v>
      </c>
      <c r="G162" t="s">
        <v>29</v>
      </c>
      <c r="H162" t="s">
        <v>110</v>
      </c>
      <c r="I162" t="s">
        <v>2162</v>
      </c>
      <c r="J162" t="s">
        <v>1982</v>
      </c>
      <c r="K162" t="s">
        <v>18</v>
      </c>
      <c r="L162" s="3">
        <v>3359.0402334999999</v>
      </c>
    </row>
    <row r="163" spans="1:12" x14ac:dyDescent="0.25">
      <c r="A163" t="s">
        <v>108</v>
      </c>
      <c r="L163" s="3">
        <v>4300.7723784999998</v>
      </c>
    </row>
    <row r="164" spans="1:12" x14ac:dyDescent="0.25">
      <c r="C164" t="s">
        <v>2747</v>
      </c>
      <c r="L164" s="3">
        <v>2522.1405765</v>
      </c>
    </row>
    <row r="165" spans="1:12" x14ac:dyDescent="0.25">
      <c r="D165" t="s">
        <v>1511</v>
      </c>
      <c r="F165" t="s">
        <v>108</v>
      </c>
      <c r="G165" t="s">
        <v>29</v>
      </c>
      <c r="H165" t="s">
        <v>48</v>
      </c>
      <c r="I165" t="s">
        <v>2137</v>
      </c>
      <c r="J165" t="s">
        <v>1512</v>
      </c>
      <c r="K165" t="s">
        <v>18</v>
      </c>
      <c r="L165" s="3">
        <v>2522.1405765</v>
      </c>
    </row>
    <row r="166" spans="1:12" x14ac:dyDescent="0.25">
      <c r="C166" t="s">
        <v>2748</v>
      </c>
      <c r="L166">
        <v>1778.6318019999999</v>
      </c>
    </row>
    <row r="167" spans="1:12" x14ac:dyDescent="0.25">
      <c r="D167" t="s">
        <v>1673</v>
      </c>
      <c r="F167" t="s">
        <v>108</v>
      </c>
      <c r="G167" t="s">
        <v>29</v>
      </c>
      <c r="H167" t="s">
        <v>63</v>
      </c>
      <c r="I167" t="s">
        <v>2141</v>
      </c>
      <c r="J167" t="s">
        <v>1674</v>
      </c>
      <c r="K167" t="s">
        <v>18</v>
      </c>
      <c r="L167">
        <v>1778.6318019999999</v>
      </c>
    </row>
    <row r="168" spans="1:12" x14ac:dyDescent="0.25">
      <c r="A168" t="s">
        <v>135</v>
      </c>
      <c r="L168" s="3">
        <v>7388.1282666999996</v>
      </c>
    </row>
    <row r="169" spans="1:12" x14ac:dyDescent="0.25">
      <c r="C169" t="s">
        <v>2749</v>
      </c>
      <c r="L169" s="3">
        <v>2873.1533866</v>
      </c>
    </row>
    <row r="170" spans="1:12" x14ac:dyDescent="0.25">
      <c r="D170" t="s">
        <v>343</v>
      </c>
      <c r="F170" t="s">
        <v>135</v>
      </c>
      <c r="G170" t="s">
        <v>61</v>
      </c>
      <c r="H170" t="s">
        <v>63</v>
      </c>
      <c r="I170" t="s">
        <v>2137</v>
      </c>
      <c r="J170" t="s">
        <v>344</v>
      </c>
      <c r="K170" t="s">
        <v>18</v>
      </c>
      <c r="L170" s="3">
        <v>2873.1533866</v>
      </c>
    </row>
    <row r="171" spans="1:12" x14ac:dyDescent="0.25">
      <c r="C171" t="s">
        <v>2750</v>
      </c>
      <c r="L171" s="3">
        <v>2873.1533866</v>
      </c>
    </row>
    <row r="172" spans="1:12" x14ac:dyDescent="0.25">
      <c r="D172" t="s">
        <v>346</v>
      </c>
      <c r="F172" t="s">
        <v>135</v>
      </c>
      <c r="G172" t="s">
        <v>61</v>
      </c>
      <c r="H172" t="s">
        <v>63</v>
      </c>
      <c r="I172" t="s">
        <v>2137</v>
      </c>
      <c r="J172" t="s">
        <v>347</v>
      </c>
      <c r="K172" t="s">
        <v>18</v>
      </c>
      <c r="L172" s="3">
        <v>2873.1533866</v>
      </c>
    </row>
    <row r="173" spans="1:12" x14ac:dyDescent="0.25">
      <c r="C173" t="s">
        <v>2751</v>
      </c>
      <c r="L173">
        <v>1641.8214935000001</v>
      </c>
    </row>
    <row r="174" spans="1:12" x14ac:dyDescent="0.25">
      <c r="D174" t="s">
        <v>1028</v>
      </c>
      <c r="F174" t="s">
        <v>135</v>
      </c>
      <c r="G174" t="s">
        <v>29</v>
      </c>
      <c r="H174" t="s">
        <v>63</v>
      </c>
      <c r="I174" t="s">
        <v>2141</v>
      </c>
      <c r="J174" t="s">
        <v>594</v>
      </c>
      <c r="K174" t="s">
        <v>18</v>
      </c>
      <c r="L174">
        <v>1641.8214935000001</v>
      </c>
    </row>
    <row r="175" spans="1:12" x14ac:dyDescent="0.25">
      <c r="A175" t="s">
        <v>340</v>
      </c>
      <c r="L175" s="3">
        <v>2606.6911074</v>
      </c>
    </row>
    <row r="176" spans="1:12" x14ac:dyDescent="0.25">
      <c r="C176" t="s">
        <v>3471</v>
      </c>
      <c r="L176" s="3">
        <v>2606.6911074</v>
      </c>
    </row>
    <row r="177" spans="1:12" x14ac:dyDescent="0.25">
      <c r="D177" t="s">
        <v>3391</v>
      </c>
      <c r="F177" t="s">
        <v>340</v>
      </c>
      <c r="G177" t="s">
        <v>50</v>
      </c>
      <c r="H177" t="s">
        <v>17</v>
      </c>
      <c r="I177" t="s">
        <v>2137</v>
      </c>
      <c r="J177" t="s">
        <v>3472</v>
      </c>
      <c r="K177" t="s">
        <v>18</v>
      </c>
      <c r="L177" s="3">
        <v>2606.6911074</v>
      </c>
    </row>
    <row r="178" spans="1:12" x14ac:dyDescent="0.25">
      <c r="A178" t="s">
        <v>160</v>
      </c>
      <c r="L178" s="3">
        <v>2401.1724910000003</v>
      </c>
    </row>
    <row r="179" spans="1:12" x14ac:dyDescent="0.25">
      <c r="C179" t="s">
        <v>2752</v>
      </c>
      <c r="L179" s="3">
        <v>2401.1724910000003</v>
      </c>
    </row>
    <row r="180" spans="1:12" x14ac:dyDescent="0.25">
      <c r="D180" t="s">
        <v>1401</v>
      </c>
      <c r="F180" t="s">
        <v>160</v>
      </c>
      <c r="G180" t="s">
        <v>29</v>
      </c>
      <c r="H180" t="s">
        <v>63</v>
      </c>
      <c r="I180" t="s">
        <v>2167</v>
      </c>
      <c r="J180" t="s">
        <v>1402</v>
      </c>
      <c r="K180" t="s">
        <v>18</v>
      </c>
      <c r="L180" s="3">
        <v>2401.1724910000003</v>
      </c>
    </row>
    <row r="181" spans="1:12" x14ac:dyDescent="0.25">
      <c r="A181" t="s">
        <v>326</v>
      </c>
      <c r="L181" s="3">
        <v>10406.5607057</v>
      </c>
    </row>
    <row r="182" spans="1:12" x14ac:dyDescent="0.25">
      <c r="C182" t="s">
        <v>2753</v>
      </c>
      <c r="L182" s="3">
        <v>3475.7054929999999</v>
      </c>
    </row>
    <row r="183" spans="1:12" x14ac:dyDescent="0.25">
      <c r="D183" t="s">
        <v>1237</v>
      </c>
      <c r="F183" t="s">
        <v>326</v>
      </c>
      <c r="G183" t="s">
        <v>29</v>
      </c>
      <c r="H183" t="s">
        <v>17</v>
      </c>
      <c r="I183" t="s">
        <v>2156</v>
      </c>
      <c r="J183" t="s">
        <v>1238</v>
      </c>
      <c r="K183" t="s">
        <v>18</v>
      </c>
      <c r="L183">
        <v>1737.8527465</v>
      </c>
    </row>
    <row r="184" spans="1:12" x14ac:dyDescent="0.25">
      <c r="D184" t="s">
        <v>1240</v>
      </c>
      <c r="F184" t="s">
        <v>326</v>
      </c>
      <c r="G184" t="s">
        <v>29</v>
      </c>
      <c r="H184" t="s">
        <v>17</v>
      </c>
      <c r="I184" t="s">
        <v>2141</v>
      </c>
      <c r="J184" t="s">
        <v>1238</v>
      </c>
      <c r="K184" t="s">
        <v>18</v>
      </c>
      <c r="L184">
        <v>1737.8527465</v>
      </c>
    </row>
    <row r="185" spans="1:12" x14ac:dyDescent="0.25">
      <c r="C185" t="s">
        <v>2754</v>
      </c>
      <c r="L185" s="3">
        <v>4408.7146361999994</v>
      </c>
    </row>
    <row r="186" spans="1:12" x14ac:dyDescent="0.25">
      <c r="D186" t="s">
        <v>1889</v>
      </c>
      <c r="F186" t="s">
        <v>326</v>
      </c>
      <c r="G186" t="s">
        <v>61</v>
      </c>
      <c r="H186" t="s">
        <v>57</v>
      </c>
      <c r="I186" t="s">
        <v>2137</v>
      </c>
      <c r="J186" t="s">
        <v>1890</v>
      </c>
      <c r="K186" t="s">
        <v>18</v>
      </c>
      <c r="L186" s="3">
        <v>4408.7146361999994</v>
      </c>
    </row>
    <row r="187" spans="1:12" x14ac:dyDescent="0.25">
      <c r="C187" t="s">
        <v>3473</v>
      </c>
      <c r="L187" s="3">
        <v>2522.1405765</v>
      </c>
    </row>
    <row r="188" spans="1:12" x14ac:dyDescent="0.25">
      <c r="D188" t="s">
        <v>3392</v>
      </c>
      <c r="F188" t="s">
        <v>326</v>
      </c>
      <c r="G188" t="s">
        <v>29</v>
      </c>
      <c r="H188" t="s">
        <v>48</v>
      </c>
      <c r="I188" t="s">
        <v>2137</v>
      </c>
      <c r="J188" t="s">
        <v>3474</v>
      </c>
      <c r="K188" t="s">
        <v>18</v>
      </c>
      <c r="L188" s="3">
        <v>2522.1405765</v>
      </c>
    </row>
    <row r="189" spans="1:12" x14ac:dyDescent="0.25">
      <c r="A189" t="s">
        <v>350</v>
      </c>
      <c r="L189">
        <v>1641.8214935000001</v>
      </c>
    </row>
    <row r="190" spans="1:12" x14ac:dyDescent="0.25">
      <c r="C190" t="s">
        <v>2755</v>
      </c>
      <c r="L190">
        <v>1641.8214935000001</v>
      </c>
    </row>
    <row r="191" spans="1:12" x14ac:dyDescent="0.25">
      <c r="D191" t="s">
        <v>589</v>
      </c>
      <c r="F191" t="s">
        <v>350</v>
      </c>
      <c r="G191" t="s">
        <v>29</v>
      </c>
      <c r="H191" t="s">
        <v>63</v>
      </c>
      <c r="I191" t="s">
        <v>2141</v>
      </c>
      <c r="J191" t="s">
        <v>590</v>
      </c>
      <c r="K191" t="s">
        <v>18</v>
      </c>
      <c r="L191">
        <v>1641.8214935000001</v>
      </c>
    </row>
    <row r="192" spans="1:12" x14ac:dyDescent="0.25">
      <c r="A192" t="s">
        <v>354</v>
      </c>
      <c r="L192" s="3">
        <v>5668.3473893999999</v>
      </c>
    </row>
    <row r="193" spans="1:12" x14ac:dyDescent="0.25">
      <c r="C193" t="s">
        <v>3332</v>
      </c>
      <c r="L193" s="3">
        <v>5668.3473893999999</v>
      </c>
    </row>
    <row r="194" spans="1:12" x14ac:dyDescent="0.25">
      <c r="D194" t="s">
        <v>3204</v>
      </c>
      <c r="F194" t="s">
        <v>354</v>
      </c>
      <c r="G194" t="s">
        <v>106</v>
      </c>
      <c r="H194" t="s">
        <v>57</v>
      </c>
      <c r="I194" t="s">
        <v>2139</v>
      </c>
      <c r="J194" t="s">
        <v>2087</v>
      </c>
      <c r="K194" t="s">
        <v>18</v>
      </c>
      <c r="L194" s="3">
        <v>5668.3473893999999</v>
      </c>
    </row>
    <row r="195" spans="1:12" x14ac:dyDescent="0.25">
      <c r="A195" t="s">
        <v>475</v>
      </c>
      <c r="L195" s="3">
        <v>3149.0818829999998</v>
      </c>
    </row>
    <row r="196" spans="1:12" x14ac:dyDescent="0.25">
      <c r="C196" t="s">
        <v>3331</v>
      </c>
      <c r="L196" s="3">
        <v>3149.0818829999998</v>
      </c>
    </row>
    <row r="197" spans="1:12" x14ac:dyDescent="0.25">
      <c r="D197" t="s">
        <v>3165</v>
      </c>
      <c r="F197" t="s">
        <v>475</v>
      </c>
      <c r="G197" t="s">
        <v>29</v>
      </c>
      <c r="H197" t="s">
        <v>57</v>
      </c>
      <c r="I197" t="s">
        <v>2139</v>
      </c>
      <c r="J197" t="s">
        <v>3166</v>
      </c>
      <c r="K197" t="s">
        <v>18</v>
      </c>
      <c r="L197" s="3">
        <v>3149.0818829999998</v>
      </c>
    </row>
    <row r="198" spans="1:12" x14ac:dyDescent="0.25">
      <c r="A198" t="s">
        <v>1443</v>
      </c>
      <c r="L198" s="3">
        <v>14123.067988299999</v>
      </c>
    </row>
    <row r="199" spans="1:12" x14ac:dyDescent="0.25">
      <c r="C199" t="s">
        <v>3333</v>
      </c>
      <c r="L199" s="3">
        <v>6046.2724202999998</v>
      </c>
    </row>
    <row r="200" spans="1:12" x14ac:dyDescent="0.25">
      <c r="D200" t="s">
        <v>2888</v>
      </c>
      <c r="F200" t="s">
        <v>1443</v>
      </c>
      <c r="G200" t="s">
        <v>106</v>
      </c>
      <c r="H200" t="s">
        <v>110</v>
      </c>
      <c r="I200" t="s">
        <v>2137</v>
      </c>
      <c r="J200" t="s">
        <v>2889</v>
      </c>
      <c r="K200" t="s">
        <v>18</v>
      </c>
      <c r="L200" s="3">
        <v>6046.2724202999998</v>
      </c>
    </row>
    <row r="201" spans="1:12" x14ac:dyDescent="0.25">
      <c r="C201" t="s">
        <v>4346</v>
      </c>
      <c r="L201" s="3">
        <v>3149.0818829999998</v>
      </c>
    </row>
    <row r="202" spans="1:12" x14ac:dyDescent="0.25">
      <c r="D202" t="s">
        <v>3813</v>
      </c>
      <c r="F202" t="s">
        <v>1443</v>
      </c>
      <c r="G202" t="s">
        <v>29</v>
      </c>
      <c r="H202" t="s">
        <v>57</v>
      </c>
      <c r="I202" t="s">
        <v>2152</v>
      </c>
      <c r="J202" t="s">
        <v>4347</v>
      </c>
      <c r="K202" t="s">
        <v>18</v>
      </c>
      <c r="L202" s="3">
        <v>3149.0818829999998</v>
      </c>
    </row>
    <row r="203" spans="1:12" x14ac:dyDescent="0.25">
      <c r="C203" t="s">
        <v>4348</v>
      </c>
      <c r="L203" s="3">
        <v>3149.0818829999998</v>
      </c>
    </row>
    <row r="204" spans="1:12" x14ac:dyDescent="0.25">
      <c r="D204" t="s">
        <v>3811</v>
      </c>
      <c r="F204" t="s">
        <v>1443</v>
      </c>
      <c r="G204" t="s">
        <v>29</v>
      </c>
      <c r="H204" t="s">
        <v>57</v>
      </c>
      <c r="I204" t="s">
        <v>2152</v>
      </c>
      <c r="J204" t="s">
        <v>4349</v>
      </c>
      <c r="K204" t="s">
        <v>18</v>
      </c>
      <c r="L204" s="3">
        <v>3149.0818829999998</v>
      </c>
    </row>
    <row r="205" spans="1:12" x14ac:dyDescent="0.25">
      <c r="C205" t="s">
        <v>4350</v>
      </c>
      <c r="L205">
        <v>1778.6318019999999</v>
      </c>
    </row>
    <row r="206" spans="1:12" x14ac:dyDescent="0.25">
      <c r="D206" t="s">
        <v>3816</v>
      </c>
      <c r="F206" t="s">
        <v>1443</v>
      </c>
      <c r="G206" t="s">
        <v>29</v>
      </c>
      <c r="H206" t="s">
        <v>63</v>
      </c>
      <c r="I206" t="s">
        <v>2141</v>
      </c>
      <c r="J206" t="s">
        <v>4351</v>
      </c>
      <c r="K206" t="s">
        <v>18</v>
      </c>
      <c r="L206">
        <v>1778.6318019999999</v>
      </c>
    </row>
    <row r="207" spans="1:12" x14ac:dyDescent="0.25">
      <c r="A207" t="s">
        <v>543</v>
      </c>
      <c r="L207" s="3">
        <v>4753.3709988000001</v>
      </c>
    </row>
    <row r="208" spans="1:12" x14ac:dyDescent="0.25">
      <c r="C208" t="s">
        <v>4352</v>
      </c>
      <c r="L208" s="3">
        <v>4753.3709988000001</v>
      </c>
    </row>
    <row r="209" spans="1:12" x14ac:dyDescent="0.25">
      <c r="D209" t="s">
        <v>3820</v>
      </c>
      <c r="F209" t="s">
        <v>543</v>
      </c>
      <c r="G209" t="s">
        <v>50</v>
      </c>
      <c r="H209" t="s">
        <v>63</v>
      </c>
      <c r="I209" t="s">
        <v>2137</v>
      </c>
      <c r="J209" t="s">
        <v>4353</v>
      </c>
      <c r="K209" t="s">
        <v>18</v>
      </c>
      <c r="L209" s="3">
        <v>2667.9477029999998</v>
      </c>
    </row>
    <row r="210" spans="1:12" x14ac:dyDescent="0.25">
      <c r="D210" t="s">
        <v>3822</v>
      </c>
      <c r="F210" t="s">
        <v>543</v>
      </c>
      <c r="G210" t="s">
        <v>50</v>
      </c>
      <c r="H210" t="s">
        <v>17</v>
      </c>
      <c r="I210" t="s">
        <v>2141</v>
      </c>
      <c r="J210" t="s">
        <v>4354</v>
      </c>
      <c r="K210" t="s">
        <v>18</v>
      </c>
      <c r="L210" s="3">
        <v>2085.4232957999998</v>
      </c>
    </row>
    <row r="211" spans="1:12" x14ac:dyDescent="0.25">
      <c r="A211" t="s">
        <v>60</v>
      </c>
      <c r="L211" s="3">
        <v>8174.430601600001</v>
      </c>
    </row>
    <row r="212" spans="1:12" x14ac:dyDescent="0.25">
      <c r="C212" t="s">
        <v>2756</v>
      </c>
      <c r="L212" s="3">
        <v>4395.5323420000004</v>
      </c>
    </row>
    <row r="213" spans="1:12" x14ac:dyDescent="0.25">
      <c r="D213" t="s">
        <v>1124</v>
      </c>
      <c r="F213" t="s">
        <v>60</v>
      </c>
      <c r="G213" t="s">
        <v>29</v>
      </c>
      <c r="H213" t="s">
        <v>63</v>
      </c>
      <c r="I213" t="s">
        <v>2137</v>
      </c>
      <c r="J213" t="s">
        <v>1125</v>
      </c>
      <c r="K213" t="s">
        <v>18</v>
      </c>
      <c r="L213" s="3">
        <v>2223.2897524999998</v>
      </c>
    </row>
    <row r="214" spans="1:12" x14ac:dyDescent="0.25">
      <c r="D214" t="s">
        <v>1127</v>
      </c>
      <c r="F214" t="s">
        <v>60</v>
      </c>
      <c r="G214" t="s">
        <v>29</v>
      </c>
      <c r="H214" t="s">
        <v>17</v>
      </c>
      <c r="I214" t="s">
        <v>2137</v>
      </c>
      <c r="J214" t="s">
        <v>1128</v>
      </c>
      <c r="K214" t="s">
        <v>18</v>
      </c>
      <c r="L214" s="3">
        <v>2172.2425895000001</v>
      </c>
    </row>
    <row r="215" spans="1:12" x14ac:dyDescent="0.25">
      <c r="C215" t="s">
        <v>3334</v>
      </c>
      <c r="L215" s="3">
        <v>3778.8982595999996</v>
      </c>
    </row>
    <row r="216" spans="1:12" x14ac:dyDescent="0.25">
      <c r="D216" t="s">
        <v>3198</v>
      </c>
      <c r="F216" t="s">
        <v>60</v>
      </c>
      <c r="G216" t="s">
        <v>50</v>
      </c>
      <c r="H216" t="s">
        <v>57</v>
      </c>
      <c r="I216" t="s">
        <v>2152</v>
      </c>
      <c r="J216" t="s">
        <v>3199</v>
      </c>
      <c r="K216" t="s">
        <v>18</v>
      </c>
      <c r="L216" s="3">
        <v>3778.8982595999996</v>
      </c>
    </row>
    <row r="217" spans="1:12" x14ac:dyDescent="0.25">
      <c r="A217" t="s">
        <v>168</v>
      </c>
      <c r="L217" s="3">
        <v>4268.7163247999997</v>
      </c>
    </row>
    <row r="218" spans="1:12" x14ac:dyDescent="0.25">
      <c r="C218" t="s">
        <v>4355</v>
      </c>
      <c r="L218" s="3">
        <v>4268.7163247999997</v>
      </c>
    </row>
    <row r="219" spans="1:12" x14ac:dyDescent="0.25">
      <c r="D219" t="s">
        <v>3678</v>
      </c>
      <c r="F219" t="s">
        <v>168</v>
      </c>
      <c r="G219" t="s">
        <v>50</v>
      </c>
      <c r="H219" t="s">
        <v>63</v>
      </c>
      <c r="I219" t="s">
        <v>2156</v>
      </c>
      <c r="J219" t="s">
        <v>4356</v>
      </c>
      <c r="K219" t="s">
        <v>18</v>
      </c>
      <c r="L219" s="3">
        <v>2134.3581623999999</v>
      </c>
    </row>
    <row r="220" spans="1:12" x14ac:dyDescent="0.25">
      <c r="D220" t="s">
        <v>3680</v>
      </c>
      <c r="F220" t="s">
        <v>168</v>
      </c>
      <c r="G220" t="s">
        <v>50</v>
      </c>
      <c r="H220" t="s">
        <v>63</v>
      </c>
      <c r="I220" t="s">
        <v>2156</v>
      </c>
      <c r="J220" t="s">
        <v>4357</v>
      </c>
      <c r="K220" t="s">
        <v>18</v>
      </c>
      <c r="L220" s="3">
        <v>2134.3581623999999</v>
      </c>
    </row>
    <row r="221" spans="1:12" x14ac:dyDescent="0.25">
      <c r="A221" t="s">
        <v>355</v>
      </c>
      <c r="L221" s="3">
        <v>8584.1378700000005</v>
      </c>
    </row>
    <row r="222" spans="1:12" x14ac:dyDescent="0.25">
      <c r="C222" t="s">
        <v>3335</v>
      </c>
      <c r="L222" s="3">
        <v>4292.0689350000002</v>
      </c>
    </row>
    <row r="223" spans="1:12" x14ac:dyDescent="0.25">
      <c r="D223" t="s">
        <v>3064</v>
      </c>
      <c r="F223" t="s">
        <v>355</v>
      </c>
      <c r="G223" t="s">
        <v>61</v>
      </c>
      <c r="H223" t="s">
        <v>57</v>
      </c>
      <c r="I223" t="s">
        <v>2139</v>
      </c>
      <c r="J223" t="s">
        <v>3065</v>
      </c>
      <c r="K223" t="s">
        <v>18</v>
      </c>
      <c r="L223" s="3">
        <v>4292.0689350000002</v>
      </c>
    </row>
    <row r="224" spans="1:12" x14ac:dyDescent="0.25">
      <c r="C224" t="s">
        <v>3336</v>
      </c>
      <c r="L224" s="3">
        <v>4292.0689350000002</v>
      </c>
    </row>
    <row r="225" spans="1:12" x14ac:dyDescent="0.25">
      <c r="D225" t="s">
        <v>3073</v>
      </c>
      <c r="F225" t="s">
        <v>355</v>
      </c>
      <c r="G225" t="s">
        <v>61</v>
      </c>
      <c r="H225" t="s">
        <v>57</v>
      </c>
      <c r="I225" t="s">
        <v>2152</v>
      </c>
      <c r="J225" t="s">
        <v>3074</v>
      </c>
      <c r="K225" t="s">
        <v>18</v>
      </c>
      <c r="L225" s="3">
        <v>4292.0689350000002</v>
      </c>
    </row>
    <row r="226" spans="1:12" x14ac:dyDescent="0.25">
      <c r="A226" t="s">
        <v>195</v>
      </c>
      <c r="L226" s="3">
        <v>6554.5730789999998</v>
      </c>
    </row>
    <row r="227" spans="1:12" x14ac:dyDescent="0.25">
      <c r="C227" t="s">
        <v>3475</v>
      </c>
      <c r="L227" s="3">
        <v>6554.5730789999998</v>
      </c>
    </row>
    <row r="228" spans="1:12" x14ac:dyDescent="0.25">
      <c r="D228" t="s">
        <v>3393</v>
      </c>
      <c r="F228" t="s">
        <v>195</v>
      </c>
      <c r="G228" t="s">
        <v>61</v>
      </c>
      <c r="H228" t="s">
        <v>48</v>
      </c>
      <c r="I228" t="s">
        <v>2137</v>
      </c>
      <c r="J228" t="s">
        <v>3476</v>
      </c>
      <c r="K228" t="s">
        <v>18</v>
      </c>
      <c r="L228" s="3">
        <v>3277.2865394999999</v>
      </c>
    </row>
    <row r="229" spans="1:12" x14ac:dyDescent="0.25">
      <c r="D229" t="s">
        <v>3394</v>
      </c>
      <c r="F229" t="s">
        <v>195</v>
      </c>
      <c r="G229" t="s">
        <v>61</v>
      </c>
      <c r="H229" t="s">
        <v>48</v>
      </c>
      <c r="I229" t="s">
        <v>2137</v>
      </c>
      <c r="J229" t="s">
        <v>3477</v>
      </c>
      <c r="K229" t="s">
        <v>18</v>
      </c>
      <c r="L229" s="3">
        <v>3277.2865394999999</v>
      </c>
    </row>
    <row r="230" spans="1:12" x14ac:dyDescent="0.25">
      <c r="A230" t="s">
        <v>53</v>
      </c>
      <c r="L230" s="3">
        <v>3077.3029220000003</v>
      </c>
    </row>
    <row r="231" spans="1:12" x14ac:dyDescent="0.25">
      <c r="C231" t="s">
        <v>4358</v>
      </c>
      <c r="L231" s="3">
        <v>3077.3029220000003</v>
      </c>
    </row>
    <row r="232" spans="1:12" x14ac:dyDescent="0.25">
      <c r="D232" t="s">
        <v>4310</v>
      </c>
      <c r="F232" t="s">
        <v>53</v>
      </c>
      <c r="G232" t="s">
        <v>29</v>
      </c>
      <c r="H232" t="s">
        <v>57</v>
      </c>
      <c r="I232" t="s">
        <v>2365</v>
      </c>
      <c r="J232" t="s">
        <v>4359</v>
      </c>
      <c r="K232" t="s">
        <v>18</v>
      </c>
      <c r="L232" s="3">
        <v>3077.3029220000003</v>
      </c>
    </row>
    <row r="233" spans="1:12" x14ac:dyDescent="0.25">
      <c r="A233" t="s">
        <v>523</v>
      </c>
      <c r="L233" s="3">
        <v>6875.0358244999998</v>
      </c>
    </row>
    <row r="234" spans="1:12" x14ac:dyDescent="0.25">
      <c r="C234" t="s">
        <v>2757</v>
      </c>
      <c r="L234" s="3">
        <v>2005.703665</v>
      </c>
    </row>
    <row r="235" spans="1:12" x14ac:dyDescent="0.25">
      <c r="D235" t="s">
        <v>1747</v>
      </c>
      <c r="F235" t="s">
        <v>523</v>
      </c>
      <c r="G235" t="s">
        <v>29</v>
      </c>
      <c r="H235" t="s">
        <v>63</v>
      </c>
      <c r="I235" t="s">
        <v>2167</v>
      </c>
      <c r="J235" t="s">
        <v>1748</v>
      </c>
      <c r="K235" t="s">
        <v>18</v>
      </c>
      <c r="L235" s="3">
        <v>2005.703665</v>
      </c>
    </row>
    <row r="236" spans="1:12" x14ac:dyDescent="0.25">
      <c r="C236" t="s">
        <v>2758</v>
      </c>
      <c r="L236" s="3">
        <v>2857.4676300000001</v>
      </c>
    </row>
    <row r="237" spans="1:12" x14ac:dyDescent="0.25">
      <c r="D237" t="s">
        <v>1985</v>
      </c>
      <c r="F237" t="s">
        <v>523</v>
      </c>
      <c r="G237" t="s">
        <v>29</v>
      </c>
      <c r="H237" t="s">
        <v>57</v>
      </c>
      <c r="I237" t="s">
        <v>2152</v>
      </c>
      <c r="J237" t="s">
        <v>1986</v>
      </c>
      <c r="K237" t="s">
        <v>18</v>
      </c>
      <c r="L237" s="3">
        <v>2857.4676300000001</v>
      </c>
    </row>
    <row r="238" spans="1:12" x14ac:dyDescent="0.25">
      <c r="C238" t="s">
        <v>4360</v>
      </c>
      <c r="L238" s="3">
        <v>2011.8645295000001</v>
      </c>
    </row>
    <row r="239" spans="1:12" x14ac:dyDescent="0.25">
      <c r="D239" t="s">
        <v>3814</v>
      </c>
      <c r="F239" t="s">
        <v>523</v>
      </c>
      <c r="G239" t="s">
        <v>29</v>
      </c>
      <c r="H239" t="s">
        <v>63</v>
      </c>
      <c r="I239" t="s">
        <v>2137</v>
      </c>
      <c r="J239" t="s">
        <v>4361</v>
      </c>
      <c r="K239" t="s">
        <v>18</v>
      </c>
      <c r="L239" s="3">
        <v>2011.8645295000001</v>
      </c>
    </row>
    <row r="240" spans="1:12" x14ac:dyDescent="0.25">
      <c r="A240" t="s">
        <v>250</v>
      </c>
      <c r="L240" s="3">
        <v>2446.8215631999997</v>
      </c>
    </row>
    <row r="241" spans="1:12" x14ac:dyDescent="0.25">
      <c r="C241" t="s">
        <v>2759</v>
      </c>
      <c r="L241" s="3">
        <v>2446.8215631999997</v>
      </c>
    </row>
    <row r="242" spans="1:12" x14ac:dyDescent="0.25">
      <c r="D242" t="s">
        <v>249</v>
      </c>
      <c r="F242" t="s">
        <v>250</v>
      </c>
      <c r="G242" t="s">
        <v>61</v>
      </c>
      <c r="H242" t="s">
        <v>63</v>
      </c>
      <c r="I242" t="s">
        <v>2167</v>
      </c>
      <c r="J242" t="s">
        <v>252</v>
      </c>
      <c r="K242" t="s">
        <v>18</v>
      </c>
      <c r="L242" s="3">
        <v>2446.8215631999997</v>
      </c>
    </row>
    <row r="243" spans="1:12" x14ac:dyDescent="0.25">
      <c r="A243" t="s">
        <v>213</v>
      </c>
      <c r="L243" s="3">
        <v>8237.4474441999992</v>
      </c>
    </row>
    <row r="244" spans="1:12" x14ac:dyDescent="0.25">
      <c r="C244" t="s">
        <v>2760</v>
      </c>
      <c r="L244" s="3">
        <v>1960.328409</v>
      </c>
    </row>
    <row r="245" spans="1:12" x14ac:dyDescent="0.25">
      <c r="D245" t="s">
        <v>212</v>
      </c>
      <c r="F245" t="s">
        <v>213</v>
      </c>
      <c r="G245" t="s">
        <v>29</v>
      </c>
      <c r="H245" t="s">
        <v>188</v>
      </c>
      <c r="I245" t="s">
        <v>2167</v>
      </c>
      <c r="J245" t="s">
        <v>215</v>
      </c>
      <c r="K245" t="s">
        <v>18</v>
      </c>
      <c r="L245" s="3">
        <v>1960.328409</v>
      </c>
    </row>
    <row r="246" spans="1:12" x14ac:dyDescent="0.25">
      <c r="C246" t="s">
        <v>2761</v>
      </c>
      <c r="L246">
        <v>1613.2663755000001</v>
      </c>
    </row>
    <row r="247" spans="1:12" x14ac:dyDescent="0.25">
      <c r="D247" t="s">
        <v>1011</v>
      </c>
      <c r="F247" t="s">
        <v>213</v>
      </c>
      <c r="G247" t="s">
        <v>29</v>
      </c>
      <c r="H247" t="s">
        <v>20</v>
      </c>
      <c r="I247" t="s">
        <v>2134</v>
      </c>
      <c r="J247" t="s">
        <v>1012</v>
      </c>
      <c r="K247" t="s">
        <v>18</v>
      </c>
      <c r="L247">
        <v>1613.2663755000001</v>
      </c>
    </row>
    <row r="248" spans="1:12" x14ac:dyDescent="0.25">
      <c r="C248" t="s">
        <v>2762</v>
      </c>
      <c r="L248" s="3">
        <v>3150.1184729000001</v>
      </c>
    </row>
    <row r="249" spans="1:12" x14ac:dyDescent="0.25">
      <c r="D249" t="s">
        <v>1531</v>
      </c>
      <c r="F249" t="s">
        <v>213</v>
      </c>
      <c r="G249" t="s">
        <v>61</v>
      </c>
      <c r="H249" t="s">
        <v>110</v>
      </c>
      <c r="I249" t="s">
        <v>2137</v>
      </c>
      <c r="J249" t="s">
        <v>1532</v>
      </c>
      <c r="K249" t="s">
        <v>18</v>
      </c>
      <c r="L249" s="3">
        <v>3150.1184729000001</v>
      </c>
    </row>
    <row r="250" spans="1:12" x14ac:dyDescent="0.25">
      <c r="C250" t="s">
        <v>4362</v>
      </c>
      <c r="L250">
        <v>1513.7341868000001</v>
      </c>
    </row>
    <row r="251" spans="1:12" x14ac:dyDescent="0.25">
      <c r="D251" t="s">
        <v>4266</v>
      </c>
      <c r="F251" t="s">
        <v>213</v>
      </c>
      <c r="G251" t="s">
        <v>36</v>
      </c>
      <c r="H251" t="s">
        <v>20</v>
      </c>
      <c r="I251" t="s">
        <v>2141</v>
      </c>
      <c r="J251" t="s">
        <v>4363</v>
      </c>
      <c r="K251" t="s">
        <v>18</v>
      </c>
      <c r="L251">
        <v>1513.7341868000001</v>
      </c>
    </row>
    <row r="252" spans="1:12" x14ac:dyDescent="0.25">
      <c r="A252" t="s">
        <v>214</v>
      </c>
      <c r="L252">
        <v>1368.3377846000001</v>
      </c>
    </row>
    <row r="253" spans="1:12" x14ac:dyDescent="0.25">
      <c r="C253" t="s">
        <v>2763</v>
      </c>
      <c r="L253">
        <v>1368.3377846000001</v>
      </c>
    </row>
    <row r="254" spans="1:12" x14ac:dyDescent="0.25">
      <c r="D254" t="s">
        <v>1581</v>
      </c>
      <c r="F254" t="s">
        <v>214</v>
      </c>
      <c r="G254" t="s">
        <v>50</v>
      </c>
      <c r="H254" t="s">
        <v>63</v>
      </c>
      <c r="I254" t="s">
        <v>2141</v>
      </c>
      <c r="J254" t="s">
        <v>1583</v>
      </c>
      <c r="K254" t="s">
        <v>18</v>
      </c>
      <c r="L254">
        <v>1368.3377846000001</v>
      </c>
    </row>
    <row r="255" spans="1:12" x14ac:dyDescent="0.25">
      <c r="A255" t="s">
        <v>1256</v>
      </c>
      <c r="L255">
        <v>970.34593789999997</v>
      </c>
    </row>
    <row r="256" spans="1:12" x14ac:dyDescent="0.25">
      <c r="C256" t="s">
        <v>2764</v>
      </c>
      <c r="L256">
        <v>970.34593789999997</v>
      </c>
    </row>
    <row r="257" spans="1:12" x14ac:dyDescent="0.25">
      <c r="D257" t="s">
        <v>1255</v>
      </c>
      <c r="F257" t="s">
        <v>1256</v>
      </c>
      <c r="G257" t="s">
        <v>29</v>
      </c>
      <c r="H257" t="s">
        <v>17</v>
      </c>
      <c r="I257" t="s">
        <v>2144</v>
      </c>
      <c r="J257" t="s">
        <v>1258</v>
      </c>
      <c r="K257" t="s">
        <v>18</v>
      </c>
      <c r="L257">
        <v>970.34593789999997</v>
      </c>
    </row>
    <row r="258" spans="1:12" x14ac:dyDescent="0.25">
      <c r="A258" t="s">
        <v>1582</v>
      </c>
      <c r="L258" s="3">
        <v>2219.5541171999998</v>
      </c>
    </row>
    <row r="259" spans="1:12" x14ac:dyDescent="0.25">
      <c r="C259" t="s">
        <v>4364</v>
      </c>
      <c r="L259" s="3">
        <v>2219.5541171999998</v>
      </c>
    </row>
    <row r="260" spans="1:12" x14ac:dyDescent="0.25">
      <c r="D260" t="s">
        <v>4304</v>
      </c>
      <c r="F260" t="s">
        <v>1582</v>
      </c>
      <c r="G260" t="s">
        <v>61</v>
      </c>
      <c r="H260" t="s">
        <v>188</v>
      </c>
      <c r="I260" t="s">
        <v>2134</v>
      </c>
      <c r="J260" t="s">
        <v>4365</v>
      </c>
      <c r="K260" t="s">
        <v>18</v>
      </c>
      <c r="L260" s="3">
        <v>2219.5541171999998</v>
      </c>
    </row>
    <row r="261" spans="1:12" x14ac:dyDescent="0.25">
      <c r="L261" t="e">
        <v>#VALUE!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3C33-1F25-4238-B959-4CEF9FCA1B9C}">
  <sheetPr>
    <tabColor rgb="FF00B0F0"/>
  </sheetPr>
  <dimension ref="A1:L11"/>
  <sheetViews>
    <sheetView workbookViewId="0">
      <selection activeCell="F21" sqref="F21"/>
    </sheetView>
  </sheetViews>
  <sheetFormatPr defaultRowHeight="15.75" x14ac:dyDescent="0.25"/>
  <sheetData>
    <row r="1" spans="1:12" x14ac:dyDescent="0.25">
      <c r="A1" t="s">
        <v>2124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6" spans="1:12" x14ac:dyDescent="0.25">
      <c r="A6" t="s">
        <v>326</v>
      </c>
      <c r="L6" s="3">
        <v>7776.5169881000002</v>
      </c>
    </row>
    <row r="7" spans="1:12" x14ac:dyDescent="0.25">
      <c r="C7" t="s">
        <v>2765</v>
      </c>
      <c r="L7" s="3">
        <v>4785.4857274000005</v>
      </c>
    </row>
    <row r="8" spans="1:12" x14ac:dyDescent="0.25">
      <c r="D8" t="s">
        <v>1964</v>
      </c>
      <c r="E8" t="s">
        <v>2766</v>
      </c>
      <c r="F8" t="s">
        <v>326</v>
      </c>
      <c r="G8" t="s">
        <v>61</v>
      </c>
      <c r="H8" t="s">
        <v>63</v>
      </c>
      <c r="I8" t="s">
        <v>2137</v>
      </c>
      <c r="J8" t="s">
        <v>1965</v>
      </c>
      <c r="K8" t="s">
        <v>18</v>
      </c>
      <c r="L8" s="3">
        <v>2392.7428637000003</v>
      </c>
    </row>
    <row r="9" spans="1:12" x14ac:dyDescent="0.25">
      <c r="D9" t="s">
        <v>1968</v>
      </c>
      <c r="E9" t="s">
        <v>2766</v>
      </c>
      <c r="F9" t="s">
        <v>326</v>
      </c>
      <c r="G9" t="s">
        <v>61</v>
      </c>
      <c r="H9" t="s">
        <v>63</v>
      </c>
      <c r="I9" t="s">
        <v>2137</v>
      </c>
      <c r="J9" t="s">
        <v>1969</v>
      </c>
      <c r="K9" t="s">
        <v>18</v>
      </c>
      <c r="L9" s="3">
        <v>2392.7428637000003</v>
      </c>
    </row>
    <row r="10" spans="1:12" x14ac:dyDescent="0.25">
      <c r="C10" t="s">
        <v>8876</v>
      </c>
      <c r="L10" s="3">
        <v>2991.0312607000001</v>
      </c>
    </row>
    <row r="11" spans="1:12" x14ac:dyDescent="0.25">
      <c r="D11" t="s">
        <v>8877</v>
      </c>
      <c r="E11" t="s">
        <v>2766</v>
      </c>
      <c r="F11" t="s">
        <v>326</v>
      </c>
      <c r="G11" t="s">
        <v>61</v>
      </c>
      <c r="H11" t="s">
        <v>63</v>
      </c>
      <c r="I11" t="s">
        <v>2137</v>
      </c>
      <c r="J11" t="s">
        <v>8878</v>
      </c>
      <c r="K11" t="s">
        <v>2135</v>
      </c>
      <c r="L11" s="3">
        <v>2991.0312607000001</v>
      </c>
    </row>
  </sheetData>
  <hyperlinks>
    <hyperlink ref="E8" r:id="rId1" location="/hotel/14539/pms-folios/63093310/folio" xr:uid="{606CC1DF-484F-4192-85BD-51B9B172383E}"/>
    <hyperlink ref="E9" r:id="rId2" location="/hotel/14539/pms-folios/63093310/folio" xr:uid="{63D4BE56-A31B-4122-B350-8EA27087EF9A}"/>
    <hyperlink ref="E11" r:id="rId3" location="/hotel/14539/pms-folios/63093310/folio" xr:uid="{E062F8B6-447B-4DA4-8C91-0197D98FA486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92A0-8D2D-4D32-BBFE-DEB99D49F3E7}">
  <sheetPr>
    <tabColor rgb="FF00B0F0"/>
  </sheetPr>
  <dimension ref="A1:L731"/>
  <sheetViews>
    <sheetView workbookViewId="0">
      <selection activeCell="L10" sqref="L10"/>
    </sheetView>
  </sheetViews>
  <sheetFormatPr defaultRowHeight="15.75" x14ac:dyDescent="0.25"/>
  <sheetData>
    <row r="1" spans="1:12" x14ac:dyDescent="0.25">
      <c r="A1" t="s">
        <v>2124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6" spans="1:12" x14ac:dyDescent="0.25">
      <c r="A6" t="s">
        <v>1869</v>
      </c>
      <c r="L6" s="3">
        <v>2121.9190836000002</v>
      </c>
    </row>
    <row r="7" spans="1:12" x14ac:dyDescent="0.25">
      <c r="C7" t="s">
        <v>10744</v>
      </c>
      <c r="L7">
        <v>1060.9595418000001</v>
      </c>
    </row>
    <row r="8" spans="1:12" x14ac:dyDescent="0.25">
      <c r="D8" t="s">
        <v>10745</v>
      </c>
      <c r="E8" t="s">
        <v>10746</v>
      </c>
      <c r="F8" t="s">
        <v>1869</v>
      </c>
      <c r="G8" t="s">
        <v>21</v>
      </c>
      <c r="H8" t="s">
        <v>63</v>
      </c>
      <c r="I8" t="s">
        <v>2134</v>
      </c>
      <c r="J8" t="s">
        <v>13614</v>
      </c>
      <c r="K8" t="s">
        <v>2135</v>
      </c>
      <c r="L8">
        <v>1060.9595418000001</v>
      </c>
    </row>
    <row r="9" spans="1:12" x14ac:dyDescent="0.25">
      <c r="C9" t="s">
        <v>13615</v>
      </c>
      <c r="L9">
        <v>1060.9595418000001</v>
      </c>
    </row>
    <row r="10" spans="1:12" x14ac:dyDescent="0.25">
      <c r="D10" t="s">
        <v>13616</v>
      </c>
      <c r="E10" t="s">
        <v>2768</v>
      </c>
      <c r="F10" t="s">
        <v>1869</v>
      </c>
      <c r="G10" t="s">
        <v>21</v>
      </c>
      <c r="H10" t="s">
        <v>63</v>
      </c>
      <c r="I10" t="s">
        <v>2134</v>
      </c>
      <c r="J10" t="s">
        <v>13617</v>
      </c>
      <c r="K10" t="s">
        <v>2135</v>
      </c>
      <c r="L10">
        <v>1060.9595418000001</v>
      </c>
    </row>
    <row r="11" spans="1:12" x14ac:dyDescent="0.25">
      <c r="A11" t="s">
        <v>27</v>
      </c>
      <c r="L11" s="3">
        <v>1975.6425578999999</v>
      </c>
    </row>
    <row r="12" spans="1:12" x14ac:dyDescent="0.25">
      <c r="C12" t="s">
        <v>2767</v>
      </c>
      <c r="L12">
        <v>785.95028550000006</v>
      </c>
    </row>
    <row r="13" spans="1:12" x14ac:dyDescent="0.25">
      <c r="D13" t="s">
        <v>1554</v>
      </c>
      <c r="E13" t="s">
        <v>10747</v>
      </c>
      <c r="F13" t="s">
        <v>27</v>
      </c>
      <c r="G13" t="s">
        <v>29</v>
      </c>
      <c r="H13" t="s">
        <v>20</v>
      </c>
      <c r="I13" t="s">
        <v>2141</v>
      </c>
      <c r="J13" t="s">
        <v>13618</v>
      </c>
      <c r="K13" t="s">
        <v>18</v>
      </c>
      <c r="L13">
        <v>785.95028550000006</v>
      </c>
    </row>
    <row r="14" spans="1:12" x14ac:dyDescent="0.25">
      <c r="C14" t="s">
        <v>2769</v>
      </c>
      <c r="L14">
        <v>1189.6922723999999</v>
      </c>
    </row>
    <row r="15" spans="1:12" x14ac:dyDescent="0.25">
      <c r="D15" t="s">
        <v>192</v>
      </c>
      <c r="E15" t="s">
        <v>10747</v>
      </c>
      <c r="F15" t="s">
        <v>27</v>
      </c>
      <c r="G15" t="s">
        <v>61</v>
      </c>
      <c r="H15" t="s">
        <v>188</v>
      </c>
      <c r="I15" t="s">
        <v>2156</v>
      </c>
      <c r="J15" t="s">
        <v>13619</v>
      </c>
      <c r="K15" t="s">
        <v>2135</v>
      </c>
      <c r="L15">
        <v>1189.6922723999999</v>
      </c>
    </row>
    <row r="16" spans="1:12" x14ac:dyDescent="0.25">
      <c r="A16" t="s">
        <v>280</v>
      </c>
      <c r="L16" s="3">
        <v>2386.5037659999998</v>
      </c>
    </row>
    <row r="17" spans="1:12" x14ac:dyDescent="0.25">
      <c r="C17" t="s">
        <v>4812</v>
      </c>
      <c r="L17" s="3">
        <v>2386.5037659999998</v>
      </c>
    </row>
    <row r="18" spans="1:12" x14ac:dyDescent="0.25">
      <c r="D18" t="s">
        <v>4726</v>
      </c>
      <c r="E18" t="s">
        <v>10748</v>
      </c>
      <c r="F18" t="s">
        <v>280</v>
      </c>
      <c r="G18" t="s">
        <v>29</v>
      </c>
      <c r="H18" t="s">
        <v>110</v>
      </c>
      <c r="I18" t="s">
        <v>2163</v>
      </c>
      <c r="J18" t="s">
        <v>4813</v>
      </c>
      <c r="K18" t="s">
        <v>2135</v>
      </c>
      <c r="L18" s="3">
        <v>2386.5037659999998</v>
      </c>
    </row>
    <row r="19" spans="1:12" x14ac:dyDescent="0.25">
      <c r="A19" t="s">
        <v>151</v>
      </c>
      <c r="L19">
        <v>1780.3920489999998</v>
      </c>
    </row>
    <row r="20" spans="1:12" x14ac:dyDescent="0.25">
      <c r="C20" t="s">
        <v>6923</v>
      </c>
      <c r="L20">
        <v>1780.3920489999998</v>
      </c>
    </row>
    <row r="21" spans="1:12" x14ac:dyDescent="0.25">
      <c r="D21" t="s">
        <v>6924</v>
      </c>
      <c r="E21" t="s">
        <v>10748</v>
      </c>
      <c r="F21" t="s">
        <v>151</v>
      </c>
      <c r="G21" t="s">
        <v>29</v>
      </c>
      <c r="H21" t="s">
        <v>2146</v>
      </c>
      <c r="I21" t="s">
        <v>2167</v>
      </c>
      <c r="J21" t="s">
        <v>6925</v>
      </c>
      <c r="K21" t="s">
        <v>2135</v>
      </c>
      <c r="L21">
        <v>1780.3920489999998</v>
      </c>
    </row>
    <row r="22" spans="1:12" x14ac:dyDescent="0.25">
      <c r="A22" t="s">
        <v>283</v>
      </c>
      <c r="L22" s="3">
        <v>10277.084759699999</v>
      </c>
    </row>
    <row r="23" spans="1:12" x14ac:dyDescent="0.25">
      <c r="C23" t="s">
        <v>4814</v>
      </c>
      <c r="L23" s="3">
        <v>2260.8416885000001</v>
      </c>
    </row>
    <row r="24" spans="1:12" x14ac:dyDescent="0.25">
      <c r="D24" t="s">
        <v>4599</v>
      </c>
      <c r="E24" t="s">
        <v>10748</v>
      </c>
      <c r="F24" t="s">
        <v>283</v>
      </c>
      <c r="G24" t="s">
        <v>29</v>
      </c>
      <c r="H24" t="s">
        <v>57</v>
      </c>
      <c r="I24" t="s">
        <v>2162</v>
      </c>
      <c r="J24" t="s">
        <v>4815</v>
      </c>
      <c r="K24" t="s">
        <v>2135</v>
      </c>
      <c r="L24" s="3">
        <v>2260.8416885000001</v>
      </c>
    </row>
    <row r="25" spans="1:12" x14ac:dyDescent="0.25">
      <c r="C25" t="s">
        <v>5707</v>
      </c>
      <c r="L25" s="3">
        <v>2102.5172499999999</v>
      </c>
    </row>
    <row r="26" spans="1:12" x14ac:dyDescent="0.25">
      <c r="D26" t="s">
        <v>5708</v>
      </c>
      <c r="E26" t="s">
        <v>10748</v>
      </c>
      <c r="F26" t="s">
        <v>283</v>
      </c>
      <c r="G26" t="s">
        <v>50</v>
      </c>
      <c r="H26" t="s">
        <v>63</v>
      </c>
      <c r="I26" t="s">
        <v>2167</v>
      </c>
      <c r="J26" t="s">
        <v>5709</v>
      </c>
      <c r="K26" t="s">
        <v>2135</v>
      </c>
      <c r="L26" s="3">
        <v>2102.5172499999999</v>
      </c>
    </row>
    <row r="27" spans="1:12" x14ac:dyDescent="0.25">
      <c r="C27" t="s">
        <v>7242</v>
      </c>
      <c r="L27" s="3">
        <v>2025.3597564999998</v>
      </c>
    </row>
    <row r="28" spans="1:12" x14ac:dyDescent="0.25">
      <c r="D28" t="s">
        <v>7243</v>
      </c>
      <c r="E28" t="s">
        <v>10748</v>
      </c>
      <c r="F28" t="s">
        <v>283</v>
      </c>
      <c r="G28" t="s">
        <v>50</v>
      </c>
      <c r="H28" t="s">
        <v>2146</v>
      </c>
      <c r="I28" t="s">
        <v>2137</v>
      </c>
      <c r="J28" t="s">
        <v>7244</v>
      </c>
      <c r="K28" t="s">
        <v>2135</v>
      </c>
      <c r="L28" s="3">
        <v>2025.3597564999998</v>
      </c>
    </row>
    <row r="29" spans="1:12" x14ac:dyDescent="0.25">
      <c r="C29" t="s">
        <v>9370</v>
      </c>
      <c r="L29">
        <v>1134.1662586999998</v>
      </c>
    </row>
    <row r="30" spans="1:12" x14ac:dyDescent="0.25">
      <c r="D30" t="s">
        <v>9371</v>
      </c>
      <c r="E30" t="s">
        <v>10748</v>
      </c>
      <c r="F30" t="s">
        <v>283</v>
      </c>
      <c r="G30" t="s">
        <v>50</v>
      </c>
      <c r="H30" t="s">
        <v>2146</v>
      </c>
      <c r="I30" t="s">
        <v>2246</v>
      </c>
      <c r="J30" t="s">
        <v>9372</v>
      </c>
      <c r="K30" t="s">
        <v>2135</v>
      </c>
      <c r="L30">
        <v>1134.1662586999998</v>
      </c>
    </row>
    <row r="31" spans="1:12" x14ac:dyDescent="0.25">
      <c r="C31" t="s">
        <v>2771</v>
      </c>
      <c r="L31">
        <v>1055.0724935000001</v>
      </c>
    </row>
    <row r="32" spans="1:12" x14ac:dyDescent="0.25">
      <c r="D32" t="s">
        <v>673</v>
      </c>
      <c r="E32" t="s">
        <v>10748</v>
      </c>
      <c r="F32" t="s">
        <v>283</v>
      </c>
      <c r="G32" t="s">
        <v>29</v>
      </c>
      <c r="H32" t="s">
        <v>17</v>
      </c>
      <c r="I32" t="s">
        <v>2141</v>
      </c>
      <c r="J32" t="s">
        <v>674</v>
      </c>
      <c r="K32" t="s">
        <v>18</v>
      </c>
      <c r="L32">
        <v>1055.0724935000001</v>
      </c>
    </row>
    <row r="33" spans="1:12" x14ac:dyDescent="0.25">
      <c r="C33" t="s">
        <v>7593</v>
      </c>
      <c r="L33">
        <v>1699.1273125</v>
      </c>
    </row>
    <row r="34" spans="1:12" x14ac:dyDescent="0.25">
      <c r="D34" t="s">
        <v>7594</v>
      </c>
      <c r="E34" t="s">
        <v>10748</v>
      </c>
      <c r="F34" t="s">
        <v>283</v>
      </c>
      <c r="G34" t="s">
        <v>29</v>
      </c>
      <c r="H34" t="s">
        <v>63</v>
      </c>
      <c r="I34" t="s">
        <v>2137</v>
      </c>
      <c r="J34" t="s">
        <v>7595</v>
      </c>
      <c r="K34" t="s">
        <v>2135</v>
      </c>
      <c r="L34">
        <v>1699.1273125</v>
      </c>
    </row>
    <row r="35" spans="1:12" x14ac:dyDescent="0.25">
      <c r="A35" t="s">
        <v>125</v>
      </c>
      <c r="L35" s="3">
        <v>21895.751549600001</v>
      </c>
    </row>
    <row r="36" spans="1:12" x14ac:dyDescent="0.25">
      <c r="C36" t="s">
        <v>3883</v>
      </c>
      <c r="L36">
        <v>1848.6113993999998</v>
      </c>
    </row>
    <row r="37" spans="1:12" x14ac:dyDescent="0.25">
      <c r="D37" t="s">
        <v>3809</v>
      </c>
      <c r="E37" t="s">
        <v>10749</v>
      </c>
      <c r="F37" t="s">
        <v>125</v>
      </c>
      <c r="G37" t="s">
        <v>50</v>
      </c>
      <c r="H37" t="s">
        <v>63</v>
      </c>
      <c r="I37" t="s">
        <v>2137</v>
      </c>
      <c r="J37" t="s">
        <v>3884</v>
      </c>
      <c r="K37" t="s">
        <v>2135</v>
      </c>
      <c r="L37">
        <v>1848.6113993999998</v>
      </c>
    </row>
    <row r="38" spans="1:12" x14ac:dyDescent="0.25">
      <c r="C38" t="s">
        <v>4816</v>
      </c>
      <c r="L38" s="3">
        <v>2351.8660166999998</v>
      </c>
    </row>
    <row r="39" spans="1:12" x14ac:dyDescent="0.25">
      <c r="D39" t="s">
        <v>4773</v>
      </c>
      <c r="E39" t="s">
        <v>10749</v>
      </c>
      <c r="F39" t="s">
        <v>125</v>
      </c>
      <c r="G39" t="s">
        <v>61</v>
      </c>
      <c r="H39" t="s">
        <v>63</v>
      </c>
      <c r="I39" t="s">
        <v>2137</v>
      </c>
      <c r="J39" t="s">
        <v>4817</v>
      </c>
      <c r="K39" t="s">
        <v>2135</v>
      </c>
      <c r="L39" s="3">
        <v>2351.8660166999998</v>
      </c>
    </row>
    <row r="40" spans="1:12" x14ac:dyDescent="0.25">
      <c r="C40" t="s">
        <v>5180</v>
      </c>
      <c r="L40" s="3">
        <v>3353.5834678000001</v>
      </c>
    </row>
    <row r="41" spans="1:12" x14ac:dyDescent="0.25">
      <c r="D41" t="s">
        <v>5181</v>
      </c>
      <c r="E41" t="s">
        <v>10749</v>
      </c>
      <c r="F41" t="s">
        <v>125</v>
      </c>
      <c r="G41" t="s">
        <v>61</v>
      </c>
      <c r="H41" t="s">
        <v>57</v>
      </c>
      <c r="I41" t="s">
        <v>2139</v>
      </c>
      <c r="J41" t="s">
        <v>5182</v>
      </c>
      <c r="K41" t="s">
        <v>2135</v>
      </c>
      <c r="L41" s="3">
        <v>3353.5834678000001</v>
      </c>
    </row>
    <row r="42" spans="1:12" x14ac:dyDescent="0.25">
      <c r="C42" t="s">
        <v>5710</v>
      </c>
      <c r="L42">
        <v>1629.6562309000001</v>
      </c>
    </row>
    <row r="43" spans="1:12" x14ac:dyDescent="0.25">
      <c r="D43" t="s">
        <v>5711</v>
      </c>
      <c r="E43" t="s">
        <v>10749</v>
      </c>
      <c r="F43" t="s">
        <v>125</v>
      </c>
      <c r="G43" t="s">
        <v>29</v>
      </c>
      <c r="H43" t="s">
        <v>63</v>
      </c>
      <c r="I43" t="s">
        <v>2137</v>
      </c>
      <c r="J43" t="s">
        <v>5712</v>
      </c>
      <c r="K43" t="s">
        <v>2135</v>
      </c>
      <c r="L43">
        <v>1629.6562309000001</v>
      </c>
    </row>
    <row r="44" spans="1:12" x14ac:dyDescent="0.25">
      <c r="C44" t="s">
        <v>5713</v>
      </c>
      <c r="L44">
        <v>1303.7171614000001</v>
      </c>
    </row>
    <row r="45" spans="1:12" x14ac:dyDescent="0.25">
      <c r="D45" t="s">
        <v>5714</v>
      </c>
      <c r="E45" t="s">
        <v>10749</v>
      </c>
      <c r="F45" t="s">
        <v>125</v>
      </c>
      <c r="G45" t="s">
        <v>29</v>
      </c>
      <c r="H45" t="s">
        <v>63</v>
      </c>
      <c r="I45" t="s">
        <v>2141</v>
      </c>
      <c r="J45" t="s">
        <v>5715</v>
      </c>
      <c r="K45" t="s">
        <v>2135</v>
      </c>
      <c r="L45">
        <v>1303.7171614000001</v>
      </c>
    </row>
    <row r="46" spans="1:12" x14ac:dyDescent="0.25">
      <c r="C46" t="s">
        <v>5716</v>
      </c>
      <c r="L46">
        <v>1303.7171614000001</v>
      </c>
    </row>
    <row r="47" spans="1:12" x14ac:dyDescent="0.25">
      <c r="D47" t="s">
        <v>5717</v>
      </c>
      <c r="E47" t="s">
        <v>10749</v>
      </c>
      <c r="F47" t="s">
        <v>125</v>
      </c>
      <c r="G47" t="s">
        <v>29</v>
      </c>
      <c r="H47" t="s">
        <v>63</v>
      </c>
      <c r="I47" t="s">
        <v>2156</v>
      </c>
      <c r="J47" t="s">
        <v>5718</v>
      </c>
      <c r="K47" t="s">
        <v>2135</v>
      </c>
      <c r="L47">
        <v>1303.7171614000001</v>
      </c>
    </row>
    <row r="48" spans="1:12" x14ac:dyDescent="0.25">
      <c r="C48" t="s">
        <v>6365</v>
      </c>
      <c r="L48">
        <v>1910.9241431999999</v>
      </c>
    </row>
    <row r="49" spans="1:12" x14ac:dyDescent="0.25">
      <c r="D49" t="s">
        <v>6366</v>
      </c>
      <c r="E49" t="s">
        <v>10749</v>
      </c>
      <c r="F49" t="s">
        <v>125</v>
      </c>
      <c r="G49" t="s">
        <v>50</v>
      </c>
      <c r="H49" t="s">
        <v>188</v>
      </c>
      <c r="I49" t="s">
        <v>2141</v>
      </c>
      <c r="J49" t="s">
        <v>6367</v>
      </c>
      <c r="K49" t="s">
        <v>2135</v>
      </c>
      <c r="L49">
        <v>1910.9241431999999</v>
      </c>
    </row>
    <row r="50" spans="1:12" x14ac:dyDescent="0.25">
      <c r="C50" t="s">
        <v>6368</v>
      </c>
      <c r="L50">
        <v>1706.5007916</v>
      </c>
    </row>
    <row r="51" spans="1:12" x14ac:dyDescent="0.25">
      <c r="D51" t="s">
        <v>6369</v>
      </c>
      <c r="E51" t="s">
        <v>10749</v>
      </c>
      <c r="F51" t="s">
        <v>125</v>
      </c>
      <c r="G51" t="s">
        <v>50</v>
      </c>
      <c r="H51" t="s">
        <v>2133</v>
      </c>
      <c r="I51" t="s">
        <v>2156</v>
      </c>
      <c r="J51" t="s">
        <v>6370</v>
      </c>
      <c r="K51" t="s">
        <v>2135</v>
      </c>
      <c r="L51">
        <v>1706.5007916</v>
      </c>
    </row>
    <row r="52" spans="1:12" x14ac:dyDescent="0.25">
      <c r="C52" t="s">
        <v>2772</v>
      </c>
      <c r="L52" s="3">
        <v>2292.4674595999995</v>
      </c>
    </row>
    <row r="53" spans="1:12" x14ac:dyDescent="0.25">
      <c r="D53" t="s">
        <v>175</v>
      </c>
      <c r="E53" t="s">
        <v>10749</v>
      </c>
      <c r="F53" t="s">
        <v>125</v>
      </c>
      <c r="G53" t="s">
        <v>50</v>
      </c>
      <c r="H53" t="s">
        <v>48</v>
      </c>
      <c r="I53" t="s">
        <v>2167</v>
      </c>
      <c r="J53" t="s">
        <v>176</v>
      </c>
      <c r="K53" t="s">
        <v>2135</v>
      </c>
      <c r="L53" s="3">
        <v>2292.4674595999995</v>
      </c>
    </row>
    <row r="54" spans="1:12" x14ac:dyDescent="0.25">
      <c r="C54" t="s">
        <v>3885</v>
      </c>
      <c r="L54">
        <v>1506.8496652000001</v>
      </c>
    </row>
    <row r="55" spans="1:12" x14ac:dyDescent="0.25">
      <c r="D55" t="s">
        <v>3612</v>
      </c>
      <c r="E55" t="s">
        <v>10749</v>
      </c>
      <c r="F55" t="s">
        <v>125</v>
      </c>
      <c r="G55" t="s">
        <v>50</v>
      </c>
      <c r="H55" t="s">
        <v>2164</v>
      </c>
      <c r="I55" t="s">
        <v>2156</v>
      </c>
      <c r="J55" t="s">
        <v>3886</v>
      </c>
      <c r="K55" t="s">
        <v>2135</v>
      </c>
      <c r="L55">
        <v>1506.8496652000001</v>
      </c>
    </row>
    <row r="56" spans="1:12" x14ac:dyDescent="0.25">
      <c r="C56" t="s">
        <v>10750</v>
      </c>
      <c r="L56" s="3">
        <v>2687.8580523999999</v>
      </c>
    </row>
    <row r="57" spans="1:12" x14ac:dyDescent="0.25">
      <c r="D57" t="s">
        <v>10751</v>
      </c>
      <c r="E57" t="s">
        <v>10749</v>
      </c>
      <c r="F57" t="s">
        <v>125</v>
      </c>
      <c r="G57" t="s">
        <v>61</v>
      </c>
      <c r="H57" t="s">
        <v>63</v>
      </c>
      <c r="I57" t="s">
        <v>2137</v>
      </c>
      <c r="J57" t="s">
        <v>10752</v>
      </c>
      <c r="K57" t="s">
        <v>2135</v>
      </c>
      <c r="L57" s="3">
        <v>2687.8580523999999</v>
      </c>
    </row>
    <row r="58" spans="1:12" x14ac:dyDescent="0.25">
      <c r="A58" t="s">
        <v>275</v>
      </c>
      <c r="L58" s="3">
        <v>19359.274739199998</v>
      </c>
    </row>
    <row r="59" spans="1:12" x14ac:dyDescent="0.25">
      <c r="C59" t="s">
        <v>2773</v>
      </c>
      <c r="L59">
        <v>1840.9836624</v>
      </c>
    </row>
    <row r="60" spans="1:12" x14ac:dyDescent="0.25">
      <c r="D60" t="s">
        <v>1825</v>
      </c>
      <c r="E60" t="s">
        <v>10749</v>
      </c>
      <c r="F60" t="s">
        <v>275</v>
      </c>
      <c r="G60" t="s">
        <v>61</v>
      </c>
      <c r="H60" t="s">
        <v>188</v>
      </c>
      <c r="I60" t="s">
        <v>2141</v>
      </c>
      <c r="J60" t="s">
        <v>1826</v>
      </c>
      <c r="K60" t="s">
        <v>2149</v>
      </c>
      <c r="L60">
        <v>1840.9836624</v>
      </c>
    </row>
    <row r="61" spans="1:12" x14ac:dyDescent="0.25">
      <c r="C61" t="s">
        <v>2774</v>
      </c>
      <c r="L61" s="3">
        <v>1997.098013</v>
      </c>
    </row>
    <row r="62" spans="1:12" x14ac:dyDescent="0.25">
      <c r="D62" t="s">
        <v>1865</v>
      </c>
      <c r="E62" t="s">
        <v>10749</v>
      </c>
      <c r="F62" t="s">
        <v>275</v>
      </c>
      <c r="G62" t="s">
        <v>61</v>
      </c>
      <c r="H62" t="s">
        <v>17</v>
      </c>
      <c r="I62" t="s">
        <v>2137</v>
      </c>
      <c r="J62" t="s">
        <v>1866</v>
      </c>
      <c r="K62" t="s">
        <v>18</v>
      </c>
      <c r="L62" s="3">
        <v>1997.098013</v>
      </c>
    </row>
    <row r="63" spans="1:12" x14ac:dyDescent="0.25">
      <c r="C63" t="s">
        <v>9008</v>
      </c>
      <c r="L63">
        <v>1936.7019826000001</v>
      </c>
    </row>
    <row r="64" spans="1:12" x14ac:dyDescent="0.25">
      <c r="D64" t="s">
        <v>9009</v>
      </c>
      <c r="E64" t="s">
        <v>10749</v>
      </c>
      <c r="F64" t="s">
        <v>275</v>
      </c>
      <c r="G64" t="s">
        <v>29</v>
      </c>
      <c r="H64" t="s">
        <v>63</v>
      </c>
      <c r="I64" t="s">
        <v>2167</v>
      </c>
      <c r="J64" t="s">
        <v>9010</v>
      </c>
      <c r="K64" t="s">
        <v>2135</v>
      </c>
      <c r="L64">
        <v>1936.7019826000001</v>
      </c>
    </row>
    <row r="65" spans="1:12" x14ac:dyDescent="0.25">
      <c r="C65" t="s">
        <v>9011</v>
      </c>
      <c r="L65">
        <v>1742.7227631999999</v>
      </c>
    </row>
    <row r="66" spans="1:12" x14ac:dyDescent="0.25">
      <c r="D66" t="s">
        <v>9012</v>
      </c>
      <c r="E66" t="s">
        <v>10749</v>
      </c>
      <c r="F66" t="s">
        <v>275</v>
      </c>
      <c r="G66" t="s">
        <v>29</v>
      </c>
      <c r="H66" t="s">
        <v>2146</v>
      </c>
      <c r="I66" t="s">
        <v>2137</v>
      </c>
      <c r="J66" t="s">
        <v>9013</v>
      </c>
      <c r="K66" t="s">
        <v>2135</v>
      </c>
      <c r="L66">
        <v>1742.7227631999999</v>
      </c>
    </row>
    <row r="67" spans="1:12" x14ac:dyDescent="0.25">
      <c r="C67" t="s">
        <v>9373</v>
      </c>
      <c r="L67" s="3">
        <v>2637.8474793</v>
      </c>
    </row>
    <row r="68" spans="1:12" x14ac:dyDescent="0.25">
      <c r="D68" t="s">
        <v>9374</v>
      </c>
      <c r="E68" t="s">
        <v>10749</v>
      </c>
      <c r="F68" t="s">
        <v>275</v>
      </c>
      <c r="G68" t="s">
        <v>50</v>
      </c>
      <c r="H68" t="s">
        <v>188</v>
      </c>
      <c r="I68" t="s">
        <v>2167</v>
      </c>
      <c r="J68" t="s">
        <v>9375</v>
      </c>
      <c r="K68" t="s">
        <v>2135</v>
      </c>
      <c r="L68" s="3">
        <v>2637.8474793</v>
      </c>
    </row>
    <row r="69" spans="1:12" x14ac:dyDescent="0.25">
      <c r="C69" t="s">
        <v>7596</v>
      </c>
      <c r="L69">
        <v>1434.6404215999999</v>
      </c>
    </row>
    <row r="70" spans="1:12" x14ac:dyDescent="0.25">
      <c r="D70" t="s">
        <v>7597</v>
      </c>
      <c r="E70" t="s">
        <v>10749</v>
      </c>
      <c r="F70" t="s">
        <v>275</v>
      </c>
      <c r="G70" t="s">
        <v>29</v>
      </c>
      <c r="H70" t="s">
        <v>2133</v>
      </c>
      <c r="I70" t="s">
        <v>2156</v>
      </c>
      <c r="J70" t="s">
        <v>7598</v>
      </c>
      <c r="K70" t="s">
        <v>2135</v>
      </c>
      <c r="L70">
        <v>1434.6404215999999</v>
      </c>
    </row>
    <row r="71" spans="1:12" x14ac:dyDescent="0.25">
      <c r="C71" t="s">
        <v>13620</v>
      </c>
      <c r="L71">
        <v>1875.0542210000001</v>
      </c>
    </row>
    <row r="72" spans="1:12" x14ac:dyDescent="0.25">
      <c r="D72" t="s">
        <v>13621</v>
      </c>
      <c r="E72" t="s">
        <v>2768</v>
      </c>
      <c r="F72" t="s">
        <v>275</v>
      </c>
      <c r="G72" t="s">
        <v>36</v>
      </c>
      <c r="H72" t="s">
        <v>63</v>
      </c>
      <c r="I72" t="s">
        <v>2137</v>
      </c>
      <c r="J72" t="s">
        <v>13622</v>
      </c>
      <c r="K72" t="s">
        <v>2135</v>
      </c>
      <c r="L72">
        <v>1875.0542210000001</v>
      </c>
    </row>
    <row r="73" spans="1:12" x14ac:dyDescent="0.25">
      <c r="C73" t="s">
        <v>6926</v>
      </c>
      <c r="L73">
        <v>1742.7227631999999</v>
      </c>
    </row>
    <row r="74" spans="1:12" x14ac:dyDescent="0.25">
      <c r="D74" t="s">
        <v>6927</v>
      </c>
      <c r="E74" t="s">
        <v>10749</v>
      </c>
      <c r="F74" t="s">
        <v>275</v>
      </c>
      <c r="G74" t="s">
        <v>29</v>
      </c>
      <c r="H74" t="s">
        <v>2146</v>
      </c>
      <c r="I74" t="s">
        <v>2137</v>
      </c>
      <c r="J74" t="s">
        <v>6928</v>
      </c>
      <c r="K74" t="s">
        <v>2135</v>
      </c>
      <c r="L74">
        <v>1742.7227631999999</v>
      </c>
    </row>
    <row r="75" spans="1:12" x14ac:dyDescent="0.25">
      <c r="C75" t="s">
        <v>4818</v>
      </c>
      <c r="L75">
        <v>1537.4388464000001</v>
      </c>
    </row>
    <row r="76" spans="1:12" x14ac:dyDescent="0.25">
      <c r="D76" t="s">
        <v>4747</v>
      </c>
      <c r="E76" t="s">
        <v>10749</v>
      </c>
      <c r="F76" t="s">
        <v>275</v>
      </c>
      <c r="G76" t="s">
        <v>29</v>
      </c>
      <c r="H76" t="s">
        <v>48</v>
      </c>
      <c r="I76" t="s">
        <v>2156</v>
      </c>
      <c r="J76" t="s">
        <v>4819</v>
      </c>
      <c r="K76" t="s">
        <v>2135</v>
      </c>
      <c r="L76">
        <v>1537.4388464000001</v>
      </c>
    </row>
    <row r="77" spans="1:12" x14ac:dyDescent="0.25">
      <c r="C77" t="s">
        <v>9014</v>
      </c>
      <c r="L77" s="3">
        <v>2614.0645864999997</v>
      </c>
    </row>
    <row r="78" spans="1:12" x14ac:dyDescent="0.25">
      <c r="D78" t="s">
        <v>9015</v>
      </c>
      <c r="E78" t="s">
        <v>10749</v>
      </c>
      <c r="F78" t="s">
        <v>275</v>
      </c>
      <c r="G78" t="s">
        <v>61</v>
      </c>
      <c r="H78" t="s">
        <v>2164</v>
      </c>
      <c r="I78" t="s">
        <v>2137</v>
      </c>
      <c r="J78" t="s">
        <v>9016</v>
      </c>
      <c r="K78" t="s">
        <v>2135</v>
      </c>
      <c r="L78" s="3">
        <v>2614.0645864999997</v>
      </c>
    </row>
    <row r="79" spans="1:12" x14ac:dyDescent="0.25">
      <c r="A79" t="s">
        <v>1989</v>
      </c>
      <c r="L79" s="3">
        <v>8082.5848248000002</v>
      </c>
    </row>
    <row r="80" spans="1:12" x14ac:dyDescent="0.25">
      <c r="C80" t="s">
        <v>3887</v>
      </c>
      <c r="L80" s="3">
        <v>3592.3120776000001</v>
      </c>
    </row>
    <row r="81" spans="1:12" x14ac:dyDescent="0.25">
      <c r="D81" t="s">
        <v>3592</v>
      </c>
      <c r="E81" t="s">
        <v>10749</v>
      </c>
      <c r="F81" t="s">
        <v>1989</v>
      </c>
      <c r="G81" t="s">
        <v>1454</v>
      </c>
      <c r="H81" t="s">
        <v>2146</v>
      </c>
      <c r="I81" t="s">
        <v>2141</v>
      </c>
      <c r="J81" t="s">
        <v>3888</v>
      </c>
      <c r="K81" t="s">
        <v>2135</v>
      </c>
      <c r="L81" s="3">
        <v>3592.3120776000001</v>
      </c>
    </row>
    <row r="82" spans="1:12" x14ac:dyDescent="0.25">
      <c r="C82" t="s">
        <v>3889</v>
      </c>
      <c r="L82" s="3">
        <v>4490.2727472000006</v>
      </c>
    </row>
    <row r="83" spans="1:12" x14ac:dyDescent="0.25">
      <c r="D83" t="s">
        <v>3590</v>
      </c>
      <c r="E83" t="s">
        <v>10749</v>
      </c>
      <c r="F83" t="s">
        <v>1989</v>
      </c>
      <c r="G83" t="s">
        <v>1454</v>
      </c>
      <c r="H83" t="s">
        <v>2146</v>
      </c>
      <c r="I83" t="s">
        <v>2137</v>
      </c>
      <c r="J83" t="s">
        <v>3890</v>
      </c>
      <c r="K83" t="s">
        <v>2135</v>
      </c>
      <c r="L83" s="3">
        <v>4490.2727472000006</v>
      </c>
    </row>
    <row r="84" spans="1:12" x14ac:dyDescent="0.25">
      <c r="A84" t="s">
        <v>152</v>
      </c>
      <c r="L84" s="3">
        <v>2332.6793244</v>
      </c>
    </row>
    <row r="85" spans="1:12" x14ac:dyDescent="0.25">
      <c r="C85" t="s">
        <v>3337</v>
      </c>
      <c r="L85" s="3">
        <v>2332.6793244</v>
      </c>
    </row>
    <row r="86" spans="1:12" x14ac:dyDescent="0.25">
      <c r="D86" t="s">
        <v>3338</v>
      </c>
      <c r="E86" t="s">
        <v>10749</v>
      </c>
      <c r="F86" t="s">
        <v>152</v>
      </c>
      <c r="G86" t="s">
        <v>29</v>
      </c>
      <c r="H86" t="s">
        <v>57</v>
      </c>
      <c r="I86" t="s">
        <v>2139</v>
      </c>
      <c r="J86" t="s">
        <v>3339</v>
      </c>
      <c r="K86" t="s">
        <v>2135</v>
      </c>
      <c r="L86" s="3">
        <v>2332.6793244</v>
      </c>
    </row>
    <row r="87" spans="1:12" x14ac:dyDescent="0.25">
      <c r="A87" t="s">
        <v>303</v>
      </c>
      <c r="L87" s="3">
        <v>7438.0214900000001</v>
      </c>
    </row>
    <row r="88" spans="1:12" x14ac:dyDescent="0.25">
      <c r="C88" t="s">
        <v>3891</v>
      </c>
      <c r="L88">
        <v>1810.707414</v>
      </c>
    </row>
    <row r="89" spans="1:12" x14ac:dyDescent="0.25">
      <c r="D89" t="s">
        <v>3831</v>
      </c>
      <c r="E89" t="s">
        <v>10749</v>
      </c>
      <c r="F89" t="s">
        <v>303</v>
      </c>
      <c r="G89" t="s">
        <v>29</v>
      </c>
      <c r="H89" t="s">
        <v>63</v>
      </c>
      <c r="I89" t="s">
        <v>2167</v>
      </c>
      <c r="J89" t="s">
        <v>3892</v>
      </c>
      <c r="K89" t="s">
        <v>2135</v>
      </c>
      <c r="L89">
        <v>1810.707414</v>
      </c>
    </row>
    <row r="90" spans="1:12" x14ac:dyDescent="0.25">
      <c r="C90" t="s">
        <v>4820</v>
      </c>
      <c r="L90">
        <v>1406.8285189999999</v>
      </c>
    </row>
    <row r="91" spans="1:12" x14ac:dyDescent="0.25">
      <c r="D91" t="s">
        <v>4707</v>
      </c>
      <c r="E91" t="s">
        <v>10749</v>
      </c>
      <c r="F91" t="s">
        <v>303</v>
      </c>
      <c r="G91" t="s">
        <v>29</v>
      </c>
      <c r="H91" t="s">
        <v>2146</v>
      </c>
      <c r="I91" t="s">
        <v>2141</v>
      </c>
      <c r="J91" t="s">
        <v>4821</v>
      </c>
      <c r="K91" t="s">
        <v>2135</v>
      </c>
      <c r="L91">
        <v>1406.8285189999999</v>
      </c>
    </row>
    <row r="92" spans="1:12" x14ac:dyDescent="0.25">
      <c r="C92" t="s">
        <v>4822</v>
      </c>
      <c r="L92">
        <v>1406.8285189999999</v>
      </c>
    </row>
    <row r="93" spans="1:12" x14ac:dyDescent="0.25">
      <c r="D93" t="s">
        <v>4708</v>
      </c>
      <c r="E93" t="s">
        <v>10749</v>
      </c>
      <c r="F93" t="s">
        <v>303</v>
      </c>
      <c r="G93" t="s">
        <v>29</v>
      </c>
      <c r="H93" t="s">
        <v>2146</v>
      </c>
      <c r="I93" t="s">
        <v>2141</v>
      </c>
      <c r="J93" t="s">
        <v>4823</v>
      </c>
      <c r="K93" t="s">
        <v>2135</v>
      </c>
      <c r="L93">
        <v>1406.8285189999999</v>
      </c>
    </row>
    <row r="94" spans="1:12" x14ac:dyDescent="0.25">
      <c r="C94" t="s">
        <v>4824</v>
      </c>
      <c r="L94">
        <v>1406.8285189999999</v>
      </c>
    </row>
    <row r="95" spans="1:12" x14ac:dyDescent="0.25">
      <c r="D95" t="s">
        <v>4709</v>
      </c>
      <c r="E95" t="s">
        <v>10749</v>
      </c>
      <c r="F95" t="s">
        <v>303</v>
      </c>
      <c r="G95" t="s">
        <v>29</v>
      </c>
      <c r="H95" t="s">
        <v>2146</v>
      </c>
      <c r="I95" t="s">
        <v>2141</v>
      </c>
      <c r="J95" t="s">
        <v>4825</v>
      </c>
      <c r="K95" t="s">
        <v>2135</v>
      </c>
      <c r="L95">
        <v>1406.8285189999999</v>
      </c>
    </row>
    <row r="96" spans="1:12" x14ac:dyDescent="0.25">
      <c r="C96" t="s">
        <v>4826</v>
      </c>
      <c r="L96">
        <v>1406.8285189999999</v>
      </c>
    </row>
    <row r="97" spans="1:12" x14ac:dyDescent="0.25">
      <c r="D97" t="s">
        <v>4711</v>
      </c>
      <c r="E97" t="s">
        <v>10749</v>
      </c>
      <c r="F97" t="s">
        <v>303</v>
      </c>
      <c r="G97" t="s">
        <v>29</v>
      </c>
      <c r="H97" t="s">
        <v>2146</v>
      </c>
      <c r="I97" t="s">
        <v>2141</v>
      </c>
      <c r="J97" t="s">
        <v>4827</v>
      </c>
      <c r="K97" t="s">
        <v>2135</v>
      </c>
      <c r="L97">
        <v>1406.8285189999999</v>
      </c>
    </row>
    <row r="98" spans="1:12" x14ac:dyDescent="0.25">
      <c r="A98" t="s">
        <v>950</v>
      </c>
      <c r="L98" s="3">
        <v>2166.6293574000001</v>
      </c>
    </row>
    <row r="99" spans="1:12" x14ac:dyDescent="0.25">
      <c r="C99" t="s">
        <v>4366</v>
      </c>
      <c r="L99" s="3">
        <v>2166.6293574000001</v>
      </c>
    </row>
    <row r="100" spans="1:12" x14ac:dyDescent="0.25">
      <c r="D100" t="s">
        <v>4367</v>
      </c>
      <c r="E100" t="s">
        <v>10753</v>
      </c>
      <c r="F100" t="s">
        <v>950</v>
      </c>
      <c r="G100" t="s">
        <v>50</v>
      </c>
      <c r="H100" t="s">
        <v>2133</v>
      </c>
      <c r="I100" t="s">
        <v>2137</v>
      </c>
      <c r="J100" t="s">
        <v>4368</v>
      </c>
      <c r="K100" t="s">
        <v>2135</v>
      </c>
      <c r="L100" s="3">
        <v>2166.6293574000001</v>
      </c>
    </row>
    <row r="101" spans="1:12" x14ac:dyDescent="0.25">
      <c r="A101" t="s">
        <v>126</v>
      </c>
      <c r="L101" s="3">
        <v>6660.8528811999995</v>
      </c>
    </row>
    <row r="102" spans="1:12" x14ac:dyDescent="0.25">
      <c r="C102" t="s">
        <v>2775</v>
      </c>
      <c r="L102" s="3">
        <v>2340.0332452000002</v>
      </c>
    </row>
    <row r="103" spans="1:12" x14ac:dyDescent="0.25">
      <c r="D103" t="s">
        <v>653</v>
      </c>
      <c r="E103" t="s">
        <v>10753</v>
      </c>
      <c r="F103" t="s">
        <v>126</v>
      </c>
      <c r="G103" t="s">
        <v>61</v>
      </c>
      <c r="H103" t="s">
        <v>20</v>
      </c>
      <c r="I103" t="s">
        <v>2167</v>
      </c>
      <c r="J103" t="s">
        <v>654</v>
      </c>
      <c r="K103" t="s">
        <v>18</v>
      </c>
      <c r="L103" s="3">
        <v>2340.0332452000002</v>
      </c>
    </row>
    <row r="104" spans="1:12" x14ac:dyDescent="0.25">
      <c r="C104" t="s">
        <v>10831</v>
      </c>
      <c r="L104" s="3">
        <v>4320.8196359999993</v>
      </c>
    </row>
    <row r="105" spans="1:12" x14ac:dyDescent="0.25">
      <c r="D105" t="s">
        <v>13623</v>
      </c>
      <c r="E105" t="s">
        <v>2768</v>
      </c>
      <c r="F105" t="s">
        <v>126</v>
      </c>
      <c r="G105" t="s">
        <v>61</v>
      </c>
      <c r="H105" t="s">
        <v>110</v>
      </c>
      <c r="I105" t="s">
        <v>2163</v>
      </c>
      <c r="J105" t="s">
        <v>13624</v>
      </c>
      <c r="K105" t="s">
        <v>2135</v>
      </c>
      <c r="L105" s="3">
        <v>4320.8196359999993</v>
      </c>
    </row>
    <row r="106" spans="1:12" x14ac:dyDescent="0.25">
      <c r="A106" t="s">
        <v>276</v>
      </c>
      <c r="L106" s="3">
        <v>5968.5281777999999</v>
      </c>
    </row>
    <row r="107" spans="1:12" x14ac:dyDescent="0.25">
      <c r="C107" t="s">
        <v>2776</v>
      </c>
      <c r="L107">
        <v>1511.5827738</v>
      </c>
    </row>
    <row r="108" spans="1:12" x14ac:dyDescent="0.25">
      <c r="D108" t="s">
        <v>1077</v>
      </c>
      <c r="E108" t="s">
        <v>10753</v>
      </c>
      <c r="F108" t="s">
        <v>276</v>
      </c>
      <c r="G108" t="s">
        <v>50</v>
      </c>
      <c r="H108" t="s">
        <v>25</v>
      </c>
      <c r="I108" t="s">
        <v>2141</v>
      </c>
      <c r="J108" t="s">
        <v>1078</v>
      </c>
      <c r="K108" t="s">
        <v>2149</v>
      </c>
      <c r="L108">
        <v>1511.5827738</v>
      </c>
    </row>
    <row r="109" spans="1:12" x14ac:dyDescent="0.25">
      <c r="C109" t="s">
        <v>11284</v>
      </c>
      <c r="L109" s="3">
        <v>4456.9454040000001</v>
      </c>
    </row>
    <row r="110" spans="1:12" x14ac:dyDescent="0.25">
      <c r="D110" t="s">
        <v>11285</v>
      </c>
      <c r="E110" t="s">
        <v>2768</v>
      </c>
      <c r="F110" t="s">
        <v>276</v>
      </c>
      <c r="G110" t="s">
        <v>122</v>
      </c>
      <c r="H110" t="s">
        <v>2133</v>
      </c>
      <c r="I110" t="s">
        <v>2167</v>
      </c>
      <c r="J110" t="s">
        <v>11286</v>
      </c>
      <c r="K110" t="s">
        <v>2135</v>
      </c>
      <c r="L110" s="3">
        <v>4456.9454040000001</v>
      </c>
    </row>
    <row r="111" spans="1:12" x14ac:dyDescent="0.25">
      <c r="A111" t="s">
        <v>44</v>
      </c>
      <c r="L111" s="3">
        <v>32937.878772099997</v>
      </c>
    </row>
    <row r="112" spans="1:12" x14ac:dyDescent="0.25">
      <c r="C112" t="s">
        <v>5183</v>
      </c>
      <c r="L112">
        <v>1688.1942227999998</v>
      </c>
    </row>
    <row r="113" spans="3:12" x14ac:dyDescent="0.25">
      <c r="D113" t="s">
        <v>5184</v>
      </c>
      <c r="E113" t="s">
        <v>10753</v>
      </c>
      <c r="F113" t="s">
        <v>44</v>
      </c>
      <c r="G113" t="s">
        <v>50</v>
      </c>
      <c r="H113" t="s">
        <v>2146</v>
      </c>
      <c r="I113" t="s">
        <v>2156</v>
      </c>
      <c r="J113" t="s">
        <v>5185</v>
      </c>
      <c r="K113" t="s">
        <v>2135</v>
      </c>
      <c r="L113">
        <v>1688.1942227999998</v>
      </c>
    </row>
    <row r="114" spans="3:12" x14ac:dyDescent="0.25">
      <c r="C114" t="s">
        <v>6371</v>
      </c>
      <c r="L114">
        <v>1733.2565460000001</v>
      </c>
    </row>
    <row r="115" spans="3:12" x14ac:dyDescent="0.25">
      <c r="D115" t="s">
        <v>6372</v>
      </c>
      <c r="E115" t="s">
        <v>10753</v>
      </c>
      <c r="F115" t="s">
        <v>44</v>
      </c>
      <c r="G115" t="s">
        <v>50</v>
      </c>
      <c r="H115" t="s">
        <v>2133</v>
      </c>
      <c r="I115" t="s">
        <v>2141</v>
      </c>
      <c r="J115" t="s">
        <v>6373</v>
      </c>
      <c r="K115" t="s">
        <v>2135</v>
      </c>
      <c r="L115">
        <v>1733.2565460000001</v>
      </c>
    </row>
    <row r="116" spans="3:12" x14ac:dyDescent="0.25">
      <c r="C116" t="s">
        <v>6374</v>
      </c>
      <c r="L116">
        <v>1733.2565460000001</v>
      </c>
    </row>
    <row r="117" spans="3:12" x14ac:dyDescent="0.25">
      <c r="D117" t="s">
        <v>6375</v>
      </c>
      <c r="E117" t="s">
        <v>10753</v>
      </c>
      <c r="F117" t="s">
        <v>44</v>
      </c>
      <c r="G117" t="s">
        <v>50</v>
      </c>
      <c r="H117" t="s">
        <v>2133</v>
      </c>
      <c r="I117" t="s">
        <v>2156</v>
      </c>
      <c r="J117" t="s">
        <v>6376</v>
      </c>
      <c r="K117" t="s">
        <v>2135</v>
      </c>
      <c r="L117">
        <v>1733.2565460000001</v>
      </c>
    </row>
    <row r="118" spans="3:12" x14ac:dyDescent="0.25">
      <c r="C118" t="s">
        <v>2777</v>
      </c>
      <c r="L118">
        <v>1671.4523180000001</v>
      </c>
    </row>
    <row r="119" spans="3:12" x14ac:dyDescent="0.25">
      <c r="D119" t="s">
        <v>1899</v>
      </c>
      <c r="E119" t="s">
        <v>10753</v>
      </c>
      <c r="F119" t="s">
        <v>44</v>
      </c>
      <c r="G119" t="s">
        <v>29</v>
      </c>
      <c r="H119" t="s">
        <v>20</v>
      </c>
      <c r="I119" t="s">
        <v>2167</v>
      </c>
      <c r="J119" t="s">
        <v>1900</v>
      </c>
      <c r="K119" t="s">
        <v>18</v>
      </c>
      <c r="L119">
        <v>1671.4523180000001</v>
      </c>
    </row>
    <row r="120" spans="3:12" x14ac:dyDescent="0.25">
      <c r="C120" t="s">
        <v>7599</v>
      </c>
      <c r="L120" s="3">
        <v>2110.0276371999998</v>
      </c>
    </row>
    <row r="121" spans="3:12" x14ac:dyDescent="0.25">
      <c r="D121" t="s">
        <v>7600</v>
      </c>
      <c r="E121" t="s">
        <v>10753</v>
      </c>
      <c r="F121" t="s">
        <v>44</v>
      </c>
      <c r="G121" t="s">
        <v>61</v>
      </c>
      <c r="H121" t="s">
        <v>2146</v>
      </c>
      <c r="I121" t="s">
        <v>2141</v>
      </c>
      <c r="J121" t="s">
        <v>7601</v>
      </c>
      <c r="K121" t="s">
        <v>2135</v>
      </c>
      <c r="L121" s="3">
        <v>2110.0276371999998</v>
      </c>
    </row>
    <row r="122" spans="3:12" x14ac:dyDescent="0.25">
      <c r="C122" t="s">
        <v>3893</v>
      </c>
      <c r="L122" s="3">
        <v>3347.403045</v>
      </c>
    </row>
    <row r="123" spans="3:12" x14ac:dyDescent="0.25">
      <c r="D123" t="s">
        <v>3842</v>
      </c>
      <c r="E123" t="s">
        <v>10753</v>
      </c>
      <c r="F123" t="s">
        <v>44</v>
      </c>
      <c r="G123" t="s">
        <v>61</v>
      </c>
      <c r="H123" t="s">
        <v>57</v>
      </c>
      <c r="I123" t="s">
        <v>2162</v>
      </c>
      <c r="J123" t="s">
        <v>3894</v>
      </c>
      <c r="K123" t="s">
        <v>2135</v>
      </c>
      <c r="L123" s="3">
        <v>3347.403045</v>
      </c>
    </row>
    <row r="124" spans="3:12" x14ac:dyDescent="0.25">
      <c r="C124" t="s">
        <v>4369</v>
      </c>
      <c r="L124" s="3">
        <v>3062.2234727</v>
      </c>
    </row>
    <row r="125" spans="3:12" x14ac:dyDescent="0.25">
      <c r="D125" t="s">
        <v>4370</v>
      </c>
      <c r="E125" t="s">
        <v>10753</v>
      </c>
      <c r="F125" t="s">
        <v>44</v>
      </c>
      <c r="G125" t="s">
        <v>61</v>
      </c>
      <c r="H125" t="s">
        <v>188</v>
      </c>
      <c r="I125" t="s">
        <v>2167</v>
      </c>
      <c r="J125" t="s">
        <v>4371</v>
      </c>
      <c r="K125" t="s">
        <v>2135</v>
      </c>
      <c r="L125" s="3">
        <v>3062.2234727</v>
      </c>
    </row>
    <row r="126" spans="3:12" x14ac:dyDescent="0.25">
      <c r="C126" t="s">
        <v>9376</v>
      </c>
      <c r="L126" s="3">
        <v>2166.7075906</v>
      </c>
    </row>
    <row r="127" spans="3:12" x14ac:dyDescent="0.25">
      <c r="D127" t="s">
        <v>9377</v>
      </c>
      <c r="E127" t="s">
        <v>10753</v>
      </c>
      <c r="F127" t="s">
        <v>44</v>
      </c>
      <c r="G127" t="s">
        <v>61</v>
      </c>
      <c r="H127" t="s">
        <v>2133</v>
      </c>
      <c r="I127" t="s">
        <v>2141</v>
      </c>
      <c r="J127" t="s">
        <v>9378</v>
      </c>
      <c r="K127" t="s">
        <v>2135</v>
      </c>
      <c r="L127" s="3">
        <v>2166.7075906</v>
      </c>
    </row>
    <row r="128" spans="3:12" x14ac:dyDescent="0.25">
      <c r="C128" t="s">
        <v>2778</v>
      </c>
      <c r="L128">
        <v>1808.7124673999999</v>
      </c>
    </row>
    <row r="129" spans="1:12" x14ac:dyDescent="0.25">
      <c r="D129" t="s">
        <v>1520</v>
      </c>
      <c r="E129" t="s">
        <v>10753</v>
      </c>
      <c r="F129" t="s">
        <v>44</v>
      </c>
      <c r="G129" t="s">
        <v>50</v>
      </c>
      <c r="H129" t="s">
        <v>17</v>
      </c>
      <c r="I129" t="s">
        <v>2137</v>
      </c>
      <c r="J129" t="s">
        <v>190</v>
      </c>
      <c r="K129" t="s">
        <v>18</v>
      </c>
      <c r="L129">
        <v>1808.7124673999999</v>
      </c>
    </row>
    <row r="130" spans="1:12" x14ac:dyDescent="0.25">
      <c r="C130" t="s">
        <v>2779</v>
      </c>
      <c r="L130">
        <v>1953.4047708000001</v>
      </c>
    </row>
    <row r="131" spans="1:12" x14ac:dyDescent="0.25">
      <c r="D131" t="s">
        <v>1522</v>
      </c>
      <c r="E131" t="s">
        <v>10753</v>
      </c>
      <c r="F131" t="s">
        <v>44</v>
      </c>
      <c r="G131" t="s">
        <v>50</v>
      </c>
      <c r="H131" t="s">
        <v>17</v>
      </c>
      <c r="I131" t="s">
        <v>2167</v>
      </c>
      <c r="J131" t="s">
        <v>1523</v>
      </c>
      <c r="K131" t="s">
        <v>18</v>
      </c>
      <c r="L131">
        <v>1953.4047708000001</v>
      </c>
    </row>
    <row r="132" spans="1:12" x14ac:dyDescent="0.25">
      <c r="C132" t="s">
        <v>4372</v>
      </c>
      <c r="L132" s="3">
        <v>2339.9550120000004</v>
      </c>
    </row>
    <row r="133" spans="1:12" x14ac:dyDescent="0.25">
      <c r="D133" t="s">
        <v>4268</v>
      </c>
      <c r="E133" t="s">
        <v>10753</v>
      </c>
      <c r="F133" t="s">
        <v>44</v>
      </c>
      <c r="G133" t="s">
        <v>50</v>
      </c>
      <c r="H133" t="s">
        <v>2133</v>
      </c>
      <c r="I133" t="s">
        <v>2167</v>
      </c>
      <c r="J133" t="s">
        <v>4373</v>
      </c>
      <c r="K133" t="s">
        <v>2135</v>
      </c>
      <c r="L133" s="3">
        <v>2339.9550120000004</v>
      </c>
    </row>
    <row r="134" spans="1:12" x14ac:dyDescent="0.25">
      <c r="C134" t="s">
        <v>5186</v>
      </c>
      <c r="L134">
        <v>1733.2565460000001</v>
      </c>
    </row>
    <row r="135" spans="1:12" x14ac:dyDescent="0.25">
      <c r="D135" t="s">
        <v>5187</v>
      </c>
      <c r="E135" t="s">
        <v>10753</v>
      </c>
      <c r="F135" t="s">
        <v>44</v>
      </c>
      <c r="G135" t="s">
        <v>50</v>
      </c>
      <c r="H135" t="s">
        <v>2133</v>
      </c>
      <c r="I135" t="s">
        <v>2141</v>
      </c>
      <c r="J135" t="s">
        <v>5188</v>
      </c>
      <c r="K135" t="s">
        <v>2135</v>
      </c>
      <c r="L135">
        <v>1733.2565460000001</v>
      </c>
    </row>
    <row r="136" spans="1:12" x14ac:dyDescent="0.25">
      <c r="C136" t="s">
        <v>5189</v>
      </c>
      <c r="L136" s="3">
        <v>2166.6293574000001</v>
      </c>
    </row>
    <row r="137" spans="1:12" x14ac:dyDescent="0.25">
      <c r="D137" t="s">
        <v>5190</v>
      </c>
      <c r="E137" t="s">
        <v>10753</v>
      </c>
      <c r="F137" t="s">
        <v>44</v>
      </c>
      <c r="G137" t="s">
        <v>50</v>
      </c>
      <c r="H137" t="s">
        <v>2133</v>
      </c>
      <c r="I137" t="s">
        <v>2137</v>
      </c>
      <c r="J137" t="s">
        <v>5191</v>
      </c>
      <c r="K137" t="s">
        <v>2135</v>
      </c>
      <c r="L137" s="3">
        <v>2166.6293574000001</v>
      </c>
    </row>
    <row r="138" spans="1:12" x14ac:dyDescent="0.25">
      <c r="C138" t="s">
        <v>3895</v>
      </c>
      <c r="L138">
        <v>1504.620019</v>
      </c>
    </row>
    <row r="139" spans="1:12" x14ac:dyDescent="0.25">
      <c r="D139" t="s">
        <v>3604</v>
      </c>
      <c r="E139" t="s">
        <v>10753</v>
      </c>
      <c r="F139" t="s">
        <v>44</v>
      </c>
      <c r="G139" t="s">
        <v>29</v>
      </c>
      <c r="H139" t="s">
        <v>188</v>
      </c>
      <c r="I139" t="s">
        <v>2141</v>
      </c>
      <c r="J139" t="s">
        <v>3896</v>
      </c>
      <c r="K139" t="s">
        <v>2135</v>
      </c>
      <c r="L139">
        <v>1504.620019</v>
      </c>
    </row>
    <row r="140" spans="1:12" x14ac:dyDescent="0.25">
      <c r="C140" t="s">
        <v>3897</v>
      </c>
      <c r="L140" s="3">
        <v>1959.3896106</v>
      </c>
    </row>
    <row r="141" spans="1:12" x14ac:dyDescent="0.25">
      <c r="D141" t="s">
        <v>3663</v>
      </c>
      <c r="E141" t="s">
        <v>10753</v>
      </c>
      <c r="F141" t="s">
        <v>44</v>
      </c>
      <c r="G141" t="s">
        <v>50</v>
      </c>
      <c r="H141" t="s">
        <v>2146</v>
      </c>
      <c r="I141" t="s">
        <v>2137</v>
      </c>
      <c r="J141" t="s">
        <v>3898</v>
      </c>
      <c r="K141" t="s">
        <v>2135</v>
      </c>
      <c r="L141" s="3">
        <v>1959.3896106</v>
      </c>
    </row>
    <row r="142" spans="1:12" x14ac:dyDescent="0.25">
      <c r="C142" t="s">
        <v>3899</v>
      </c>
      <c r="L142" s="3">
        <v>1959.3896106</v>
      </c>
    </row>
    <row r="143" spans="1:12" x14ac:dyDescent="0.25">
      <c r="D143" t="s">
        <v>3665</v>
      </c>
      <c r="E143" t="s">
        <v>10753</v>
      </c>
      <c r="F143" t="s">
        <v>44</v>
      </c>
      <c r="G143" t="s">
        <v>50</v>
      </c>
      <c r="H143" t="s">
        <v>2146</v>
      </c>
      <c r="I143" t="s">
        <v>2137</v>
      </c>
      <c r="J143" t="s">
        <v>3900</v>
      </c>
      <c r="K143" t="s">
        <v>2135</v>
      </c>
      <c r="L143" s="3">
        <v>1959.3896106</v>
      </c>
    </row>
    <row r="144" spans="1:12" x14ac:dyDescent="0.25">
      <c r="A144" t="s">
        <v>172</v>
      </c>
      <c r="L144" s="3">
        <v>25349.317047</v>
      </c>
    </row>
    <row r="145" spans="3:12" x14ac:dyDescent="0.25">
      <c r="C145" t="s">
        <v>10754</v>
      </c>
      <c r="L145">
        <v>1350.4614984</v>
      </c>
    </row>
    <row r="146" spans="3:12" x14ac:dyDescent="0.25">
      <c r="D146" t="s">
        <v>10755</v>
      </c>
      <c r="E146" t="s">
        <v>2768</v>
      </c>
      <c r="F146" t="s">
        <v>172</v>
      </c>
      <c r="G146" t="s">
        <v>50</v>
      </c>
      <c r="H146" t="s">
        <v>2146</v>
      </c>
      <c r="I146" t="s">
        <v>2144</v>
      </c>
      <c r="J146" t="s">
        <v>10756</v>
      </c>
      <c r="K146" t="s">
        <v>2135</v>
      </c>
      <c r="L146">
        <v>1350.4614984</v>
      </c>
    </row>
    <row r="147" spans="3:12" x14ac:dyDescent="0.25">
      <c r="C147" t="s">
        <v>2780</v>
      </c>
      <c r="L147">
        <v>1341.3082139999999</v>
      </c>
    </row>
    <row r="148" spans="3:12" x14ac:dyDescent="0.25">
      <c r="D148" t="s">
        <v>171</v>
      </c>
      <c r="E148" t="s">
        <v>10757</v>
      </c>
      <c r="F148" t="s">
        <v>172</v>
      </c>
      <c r="G148" t="s">
        <v>29</v>
      </c>
      <c r="H148" t="s">
        <v>63</v>
      </c>
      <c r="I148" t="s">
        <v>2141</v>
      </c>
      <c r="J148" t="s">
        <v>174</v>
      </c>
      <c r="K148" t="s">
        <v>2135</v>
      </c>
      <c r="L148">
        <v>1341.3082139999999</v>
      </c>
    </row>
    <row r="149" spans="3:12" x14ac:dyDescent="0.25">
      <c r="C149" t="s">
        <v>10758</v>
      </c>
      <c r="L149" s="3">
        <v>2311.0087279999998</v>
      </c>
    </row>
    <row r="150" spans="3:12" x14ac:dyDescent="0.25">
      <c r="D150" t="s">
        <v>10759</v>
      </c>
      <c r="E150" t="s">
        <v>10757</v>
      </c>
      <c r="F150" t="s">
        <v>172</v>
      </c>
      <c r="G150" t="s">
        <v>61</v>
      </c>
      <c r="H150" t="s">
        <v>2133</v>
      </c>
      <c r="I150" t="s">
        <v>2141</v>
      </c>
      <c r="J150" t="s">
        <v>10760</v>
      </c>
      <c r="K150" t="s">
        <v>2135</v>
      </c>
      <c r="L150" s="3">
        <v>2311.0087279999998</v>
      </c>
    </row>
    <row r="151" spans="3:12" x14ac:dyDescent="0.25">
      <c r="C151" t="s">
        <v>2781</v>
      </c>
      <c r="L151" s="3">
        <v>2648.4676362</v>
      </c>
    </row>
    <row r="152" spans="3:12" x14ac:dyDescent="0.25">
      <c r="D152" t="s">
        <v>1894</v>
      </c>
      <c r="E152" t="s">
        <v>10757</v>
      </c>
      <c r="F152" t="s">
        <v>172</v>
      </c>
      <c r="G152" t="s">
        <v>50</v>
      </c>
      <c r="H152" t="s">
        <v>57</v>
      </c>
      <c r="I152" t="s">
        <v>2163</v>
      </c>
      <c r="J152" t="s">
        <v>1895</v>
      </c>
      <c r="K152" t="s">
        <v>2149</v>
      </c>
      <c r="L152" s="3">
        <v>2648.4676362</v>
      </c>
    </row>
    <row r="153" spans="3:12" x14ac:dyDescent="0.25">
      <c r="C153" t="s">
        <v>2782</v>
      </c>
      <c r="L153">
        <v>1889.4491297999998</v>
      </c>
    </row>
    <row r="154" spans="3:12" x14ac:dyDescent="0.25">
      <c r="D154" t="s">
        <v>1897</v>
      </c>
      <c r="E154" t="s">
        <v>10757</v>
      </c>
      <c r="F154" t="s">
        <v>172</v>
      </c>
      <c r="G154" t="s">
        <v>50</v>
      </c>
      <c r="H154" t="s">
        <v>25</v>
      </c>
      <c r="I154" t="s">
        <v>2137</v>
      </c>
      <c r="J154" t="s">
        <v>1848</v>
      </c>
      <c r="K154" t="s">
        <v>2149</v>
      </c>
      <c r="L154">
        <v>1889.4491297999998</v>
      </c>
    </row>
    <row r="155" spans="3:12" x14ac:dyDescent="0.25">
      <c r="C155" t="s">
        <v>2783</v>
      </c>
      <c r="L155" s="3">
        <v>2249.8303655999998</v>
      </c>
    </row>
    <row r="156" spans="3:12" x14ac:dyDescent="0.25">
      <c r="D156" t="s">
        <v>452</v>
      </c>
      <c r="E156" t="s">
        <v>10757</v>
      </c>
      <c r="F156" t="s">
        <v>172</v>
      </c>
      <c r="G156" t="s">
        <v>50</v>
      </c>
      <c r="H156" t="s">
        <v>188</v>
      </c>
      <c r="I156" t="s">
        <v>2167</v>
      </c>
      <c r="J156" t="s">
        <v>453</v>
      </c>
      <c r="K156" t="s">
        <v>2149</v>
      </c>
      <c r="L156" s="3">
        <v>2249.8303655999998</v>
      </c>
    </row>
    <row r="157" spans="3:12" x14ac:dyDescent="0.25">
      <c r="C157" t="s">
        <v>4828</v>
      </c>
      <c r="L157" s="3">
        <v>2574.850195</v>
      </c>
    </row>
    <row r="158" spans="3:12" x14ac:dyDescent="0.25">
      <c r="D158" t="s">
        <v>4656</v>
      </c>
      <c r="E158" t="s">
        <v>10757</v>
      </c>
      <c r="F158" t="s">
        <v>172</v>
      </c>
      <c r="G158" t="s">
        <v>29</v>
      </c>
      <c r="H158" t="s">
        <v>57</v>
      </c>
      <c r="I158" t="s">
        <v>2139</v>
      </c>
      <c r="J158" t="s">
        <v>4829</v>
      </c>
      <c r="K158" t="s">
        <v>2135</v>
      </c>
      <c r="L158" s="3">
        <v>2574.850195</v>
      </c>
    </row>
    <row r="159" spans="3:12" x14ac:dyDescent="0.25">
      <c r="C159" t="s">
        <v>4830</v>
      </c>
      <c r="L159" s="3">
        <v>3089.8202339999998</v>
      </c>
    </row>
    <row r="160" spans="3:12" x14ac:dyDescent="0.25">
      <c r="D160" t="s">
        <v>4753</v>
      </c>
      <c r="E160" t="s">
        <v>10757</v>
      </c>
      <c r="F160" t="s">
        <v>172</v>
      </c>
      <c r="G160" t="s">
        <v>29</v>
      </c>
      <c r="H160" t="s">
        <v>57</v>
      </c>
      <c r="I160" t="s">
        <v>2354</v>
      </c>
      <c r="J160" t="s">
        <v>4831</v>
      </c>
      <c r="K160" t="s">
        <v>2135</v>
      </c>
      <c r="L160" s="3">
        <v>3089.8202339999998</v>
      </c>
    </row>
    <row r="161" spans="1:12" x14ac:dyDescent="0.25">
      <c r="C161" t="s">
        <v>10761</v>
      </c>
      <c r="L161">
        <v>1650.7205199999999</v>
      </c>
    </row>
    <row r="162" spans="1:12" x14ac:dyDescent="0.25">
      <c r="D162" t="s">
        <v>10762</v>
      </c>
      <c r="E162" t="s">
        <v>2768</v>
      </c>
      <c r="F162" t="s">
        <v>172</v>
      </c>
      <c r="G162" t="s">
        <v>29</v>
      </c>
      <c r="H162" t="s">
        <v>2133</v>
      </c>
      <c r="I162" t="s">
        <v>2141</v>
      </c>
      <c r="J162" t="s">
        <v>10763</v>
      </c>
      <c r="K162" t="s">
        <v>2135</v>
      </c>
      <c r="L162">
        <v>1650.7205199999999</v>
      </c>
    </row>
    <row r="163" spans="1:12" x14ac:dyDescent="0.25">
      <c r="C163" t="s">
        <v>10764</v>
      </c>
      <c r="L163" s="3">
        <v>2170.3845510000001</v>
      </c>
    </row>
    <row r="164" spans="1:12" x14ac:dyDescent="0.25">
      <c r="D164" t="s">
        <v>10765</v>
      </c>
      <c r="E164" t="s">
        <v>2768</v>
      </c>
      <c r="F164" t="s">
        <v>172</v>
      </c>
      <c r="G164" t="s">
        <v>29</v>
      </c>
      <c r="H164" t="s">
        <v>2146</v>
      </c>
      <c r="I164" t="s">
        <v>2167</v>
      </c>
      <c r="J164" t="s">
        <v>10766</v>
      </c>
      <c r="K164" t="s">
        <v>2135</v>
      </c>
      <c r="L164" s="3">
        <v>2170.3845510000001</v>
      </c>
    </row>
    <row r="165" spans="1:12" x14ac:dyDescent="0.25">
      <c r="C165" t="s">
        <v>10767</v>
      </c>
      <c r="L165" s="3">
        <v>2009.615325</v>
      </c>
    </row>
    <row r="166" spans="1:12" x14ac:dyDescent="0.25">
      <c r="D166" t="s">
        <v>10768</v>
      </c>
      <c r="E166" t="s">
        <v>2768</v>
      </c>
      <c r="F166" t="s">
        <v>172</v>
      </c>
      <c r="G166" t="s">
        <v>29</v>
      </c>
      <c r="H166" t="s">
        <v>2146</v>
      </c>
      <c r="I166" t="s">
        <v>2137</v>
      </c>
      <c r="J166" t="s">
        <v>10769</v>
      </c>
      <c r="K166" t="s">
        <v>2135</v>
      </c>
      <c r="L166" s="3">
        <v>2009.615325</v>
      </c>
    </row>
    <row r="167" spans="1:12" x14ac:dyDescent="0.25">
      <c r="C167" t="s">
        <v>13625</v>
      </c>
      <c r="L167" s="3">
        <v>2063.40065</v>
      </c>
    </row>
    <row r="168" spans="1:12" x14ac:dyDescent="0.25">
      <c r="D168" t="s">
        <v>13626</v>
      </c>
      <c r="E168" t="s">
        <v>2768</v>
      </c>
      <c r="F168" t="s">
        <v>172</v>
      </c>
      <c r="G168" t="s">
        <v>36</v>
      </c>
      <c r="H168" t="s">
        <v>2133</v>
      </c>
      <c r="I168" t="s">
        <v>2137</v>
      </c>
      <c r="J168" t="s">
        <v>13627</v>
      </c>
      <c r="K168" t="s">
        <v>2135</v>
      </c>
      <c r="L168" s="3">
        <v>2063.40065</v>
      </c>
    </row>
    <row r="169" spans="1:12" x14ac:dyDescent="0.25">
      <c r="A169" t="s">
        <v>120</v>
      </c>
      <c r="L169" s="3">
        <v>4370.9280005999999</v>
      </c>
    </row>
    <row r="170" spans="1:12" x14ac:dyDescent="0.25">
      <c r="C170" t="s">
        <v>2784</v>
      </c>
      <c r="L170" s="3">
        <v>2166.7075906</v>
      </c>
    </row>
    <row r="171" spans="1:12" x14ac:dyDescent="0.25">
      <c r="D171" t="s">
        <v>1937</v>
      </c>
      <c r="E171" t="s">
        <v>10757</v>
      </c>
      <c r="F171" t="s">
        <v>120</v>
      </c>
      <c r="G171" t="s">
        <v>61</v>
      </c>
      <c r="H171" t="s">
        <v>63</v>
      </c>
      <c r="I171" t="s">
        <v>2137</v>
      </c>
      <c r="J171" t="s">
        <v>1938</v>
      </c>
      <c r="K171" t="s">
        <v>18</v>
      </c>
      <c r="L171" s="3">
        <v>2166.7075906</v>
      </c>
    </row>
    <row r="172" spans="1:12" x14ac:dyDescent="0.25">
      <c r="C172" t="s">
        <v>6644</v>
      </c>
      <c r="L172" s="3">
        <v>2204.2204099999999</v>
      </c>
    </row>
    <row r="173" spans="1:12" x14ac:dyDescent="0.25">
      <c r="D173" t="s">
        <v>6645</v>
      </c>
      <c r="E173" t="s">
        <v>10757</v>
      </c>
      <c r="F173" t="s">
        <v>120</v>
      </c>
      <c r="G173" t="s">
        <v>61</v>
      </c>
      <c r="H173" t="s">
        <v>2164</v>
      </c>
      <c r="I173" t="s">
        <v>2141</v>
      </c>
      <c r="J173" t="s">
        <v>6646</v>
      </c>
      <c r="K173" t="s">
        <v>2135</v>
      </c>
      <c r="L173" s="3">
        <v>2204.2204099999999</v>
      </c>
    </row>
    <row r="174" spans="1:12" x14ac:dyDescent="0.25">
      <c r="A174" t="s">
        <v>181</v>
      </c>
      <c r="L174" s="3">
        <v>5332.0228625999998</v>
      </c>
    </row>
    <row r="175" spans="1:12" x14ac:dyDescent="0.25">
      <c r="C175" t="s">
        <v>4832</v>
      </c>
      <c r="L175" s="3">
        <v>2052.2915355999999</v>
      </c>
    </row>
    <row r="176" spans="1:12" x14ac:dyDescent="0.25">
      <c r="D176" t="s">
        <v>4749</v>
      </c>
      <c r="E176" t="s">
        <v>10757</v>
      </c>
      <c r="F176" t="s">
        <v>181</v>
      </c>
      <c r="G176" t="s">
        <v>61</v>
      </c>
      <c r="H176" t="s">
        <v>2133</v>
      </c>
      <c r="I176" t="s">
        <v>2141</v>
      </c>
      <c r="J176" t="s">
        <v>4833</v>
      </c>
      <c r="K176" t="s">
        <v>2135</v>
      </c>
      <c r="L176" s="3">
        <v>2052.2915355999999</v>
      </c>
    </row>
    <row r="177" spans="1:12" x14ac:dyDescent="0.25">
      <c r="C177" t="s">
        <v>2785</v>
      </c>
      <c r="L177">
        <v>1938.4231130000001</v>
      </c>
    </row>
    <row r="178" spans="1:12" x14ac:dyDescent="0.25">
      <c r="D178" t="s">
        <v>180</v>
      </c>
      <c r="E178" t="s">
        <v>10757</v>
      </c>
      <c r="F178" t="s">
        <v>181</v>
      </c>
      <c r="G178" t="s">
        <v>61</v>
      </c>
      <c r="H178" t="s">
        <v>2164</v>
      </c>
      <c r="I178" t="s">
        <v>2141</v>
      </c>
      <c r="J178" t="s">
        <v>183</v>
      </c>
      <c r="K178" t="s">
        <v>2135</v>
      </c>
      <c r="L178">
        <v>1938.4231130000001</v>
      </c>
    </row>
    <row r="179" spans="1:12" x14ac:dyDescent="0.25">
      <c r="C179" t="s">
        <v>3901</v>
      </c>
      <c r="L179">
        <v>1341.3082139999999</v>
      </c>
    </row>
    <row r="180" spans="1:12" x14ac:dyDescent="0.25">
      <c r="D180" t="s">
        <v>3780</v>
      </c>
      <c r="E180" t="s">
        <v>10757</v>
      </c>
      <c r="F180" t="s">
        <v>181</v>
      </c>
      <c r="G180" t="s">
        <v>29</v>
      </c>
      <c r="H180" t="s">
        <v>63</v>
      </c>
      <c r="I180" t="s">
        <v>2141</v>
      </c>
      <c r="J180" t="s">
        <v>3902</v>
      </c>
      <c r="K180" t="s">
        <v>2135</v>
      </c>
      <c r="L180">
        <v>1341.3082139999999</v>
      </c>
    </row>
    <row r="181" spans="1:12" x14ac:dyDescent="0.25">
      <c r="A181" t="s">
        <v>45</v>
      </c>
      <c r="L181" s="3">
        <v>6247.3513025999991</v>
      </c>
    </row>
    <row r="182" spans="1:12" x14ac:dyDescent="0.25">
      <c r="C182" t="s">
        <v>4834</v>
      </c>
      <c r="L182" s="3">
        <v>2082.4504342</v>
      </c>
    </row>
    <row r="183" spans="1:12" x14ac:dyDescent="0.25">
      <c r="D183" t="s">
        <v>4630</v>
      </c>
      <c r="E183" t="s">
        <v>10757</v>
      </c>
      <c r="F183" t="s">
        <v>45</v>
      </c>
      <c r="G183" t="s">
        <v>61</v>
      </c>
      <c r="H183" t="s">
        <v>63</v>
      </c>
      <c r="I183" t="s">
        <v>2141</v>
      </c>
      <c r="J183" t="s">
        <v>4835</v>
      </c>
      <c r="K183" t="s">
        <v>2135</v>
      </c>
      <c r="L183" s="3">
        <v>2082.4504342</v>
      </c>
    </row>
    <row r="184" spans="1:12" x14ac:dyDescent="0.25">
      <c r="C184" t="s">
        <v>4836</v>
      </c>
      <c r="L184" s="3">
        <v>2082.4504342</v>
      </c>
    </row>
    <row r="185" spans="1:12" x14ac:dyDescent="0.25">
      <c r="D185" t="s">
        <v>4632</v>
      </c>
      <c r="E185" t="s">
        <v>10757</v>
      </c>
      <c r="F185" t="s">
        <v>45</v>
      </c>
      <c r="G185" t="s">
        <v>61</v>
      </c>
      <c r="H185" t="s">
        <v>63</v>
      </c>
      <c r="I185" t="s">
        <v>2141</v>
      </c>
      <c r="J185" t="s">
        <v>4837</v>
      </c>
      <c r="K185" t="s">
        <v>2135</v>
      </c>
      <c r="L185" s="3">
        <v>2082.4504342</v>
      </c>
    </row>
    <row r="186" spans="1:12" x14ac:dyDescent="0.25">
      <c r="C186" t="s">
        <v>4838</v>
      </c>
      <c r="L186" s="3">
        <v>2082.4504342</v>
      </c>
    </row>
    <row r="187" spans="1:12" x14ac:dyDescent="0.25">
      <c r="D187" t="s">
        <v>4633</v>
      </c>
      <c r="E187" t="s">
        <v>10757</v>
      </c>
      <c r="F187" t="s">
        <v>45</v>
      </c>
      <c r="G187" t="s">
        <v>61</v>
      </c>
      <c r="H187" t="s">
        <v>63</v>
      </c>
      <c r="I187" t="s">
        <v>2141</v>
      </c>
      <c r="J187" t="s">
        <v>4839</v>
      </c>
      <c r="K187" t="s">
        <v>2135</v>
      </c>
      <c r="L187" s="3">
        <v>2082.4504342</v>
      </c>
    </row>
    <row r="188" spans="1:12" x14ac:dyDescent="0.25">
      <c r="A188" t="s">
        <v>313</v>
      </c>
      <c r="L188" s="3">
        <v>23127.005209499999</v>
      </c>
    </row>
    <row r="189" spans="1:12" x14ac:dyDescent="0.25">
      <c r="C189" t="s">
        <v>2786</v>
      </c>
      <c r="L189">
        <v>1873.2939739999999</v>
      </c>
    </row>
    <row r="190" spans="1:12" x14ac:dyDescent="0.25">
      <c r="D190" t="s">
        <v>677</v>
      </c>
      <c r="E190" t="s">
        <v>10757</v>
      </c>
      <c r="F190" t="s">
        <v>313</v>
      </c>
      <c r="G190" t="s">
        <v>50</v>
      </c>
      <c r="H190" t="s">
        <v>17</v>
      </c>
      <c r="I190" t="s">
        <v>2137</v>
      </c>
      <c r="J190" t="s">
        <v>678</v>
      </c>
      <c r="K190" t="s">
        <v>18</v>
      </c>
      <c r="L190">
        <v>1873.2939739999999</v>
      </c>
    </row>
    <row r="191" spans="1:12" x14ac:dyDescent="0.25">
      <c r="C191" t="s">
        <v>2787</v>
      </c>
      <c r="L191" s="3">
        <v>2075.4876794000002</v>
      </c>
    </row>
    <row r="192" spans="1:12" x14ac:dyDescent="0.25">
      <c r="D192" t="s">
        <v>1798</v>
      </c>
      <c r="E192" t="s">
        <v>10757</v>
      </c>
      <c r="F192" t="s">
        <v>313</v>
      </c>
      <c r="G192" t="s">
        <v>50</v>
      </c>
      <c r="H192" t="s">
        <v>63</v>
      </c>
      <c r="I192" t="s">
        <v>2167</v>
      </c>
      <c r="J192" t="s">
        <v>1799</v>
      </c>
      <c r="K192" t="s">
        <v>18</v>
      </c>
      <c r="L192" s="3">
        <v>2075.4876794000002</v>
      </c>
    </row>
    <row r="193" spans="1:12" x14ac:dyDescent="0.25">
      <c r="C193" t="s">
        <v>5719</v>
      </c>
      <c r="L193" s="3">
        <v>2421.3566566</v>
      </c>
    </row>
    <row r="194" spans="1:12" x14ac:dyDescent="0.25">
      <c r="D194" t="s">
        <v>5720</v>
      </c>
      <c r="E194" t="s">
        <v>10757</v>
      </c>
      <c r="F194" t="s">
        <v>313</v>
      </c>
      <c r="G194" t="s">
        <v>50</v>
      </c>
      <c r="H194" t="s">
        <v>63</v>
      </c>
      <c r="I194" t="s">
        <v>2167</v>
      </c>
      <c r="J194" t="s">
        <v>5721</v>
      </c>
      <c r="K194" t="s">
        <v>2135</v>
      </c>
      <c r="L194" s="3">
        <v>2421.3566566</v>
      </c>
    </row>
    <row r="195" spans="1:12" x14ac:dyDescent="0.25">
      <c r="C195" t="s">
        <v>6647</v>
      </c>
      <c r="L195">
        <v>1873.2157408</v>
      </c>
    </row>
    <row r="196" spans="1:12" x14ac:dyDescent="0.25">
      <c r="D196" t="s">
        <v>6648</v>
      </c>
      <c r="E196" t="s">
        <v>10757</v>
      </c>
      <c r="F196" t="s">
        <v>313</v>
      </c>
      <c r="G196" t="s">
        <v>50</v>
      </c>
      <c r="H196" t="s">
        <v>2146</v>
      </c>
      <c r="I196" t="s">
        <v>2141</v>
      </c>
      <c r="J196" t="s">
        <v>6649</v>
      </c>
      <c r="K196" t="s">
        <v>2135</v>
      </c>
      <c r="L196">
        <v>1873.2157408</v>
      </c>
    </row>
    <row r="197" spans="1:12" x14ac:dyDescent="0.25">
      <c r="C197" t="s">
        <v>6650</v>
      </c>
      <c r="L197">
        <v>1873.2157408</v>
      </c>
    </row>
    <row r="198" spans="1:12" x14ac:dyDescent="0.25">
      <c r="D198" t="s">
        <v>6651</v>
      </c>
      <c r="E198" t="s">
        <v>10757</v>
      </c>
      <c r="F198" t="s">
        <v>313</v>
      </c>
      <c r="G198" t="s">
        <v>50</v>
      </c>
      <c r="H198" t="s">
        <v>2146</v>
      </c>
      <c r="I198" t="s">
        <v>2141</v>
      </c>
      <c r="J198" t="s">
        <v>6435</v>
      </c>
      <c r="K198" t="s">
        <v>2135</v>
      </c>
      <c r="L198">
        <v>1873.2157408</v>
      </c>
    </row>
    <row r="199" spans="1:12" x14ac:dyDescent="0.25">
      <c r="C199" t="s">
        <v>7245</v>
      </c>
      <c r="L199" s="3">
        <v>2812.6204481</v>
      </c>
    </row>
    <row r="200" spans="1:12" x14ac:dyDescent="0.25">
      <c r="D200" t="s">
        <v>7246</v>
      </c>
      <c r="E200" t="s">
        <v>10757</v>
      </c>
      <c r="F200" t="s">
        <v>313</v>
      </c>
      <c r="G200" t="s">
        <v>29</v>
      </c>
      <c r="H200" t="s">
        <v>57</v>
      </c>
      <c r="I200" t="s">
        <v>2163</v>
      </c>
      <c r="J200" t="s">
        <v>7247</v>
      </c>
      <c r="K200" t="s">
        <v>2135</v>
      </c>
      <c r="L200" s="3">
        <v>2812.6204481</v>
      </c>
    </row>
    <row r="201" spans="1:12" x14ac:dyDescent="0.25">
      <c r="C201" t="s">
        <v>5722</v>
      </c>
      <c r="L201" s="3">
        <v>4663.3637022000003</v>
      </c>
    </row>
    <row r="202" spans="1:12" x14ac:dyDescent="0.25">
      <c r="D202" t="s">
        <v>5723</v>
      </c>
      <c r="E202" t="s">
        <v>10757</v>
      </c>
      <c r="F202" t="s">
        <v>313</v>
      </c>
      <c r="G202" t="s">
        <v>50</v>
      </c>
      <c r="H202" t="s">
        <v>63</v>
      </c>
      <c r="I202" t="s">
        <v>2134</v>
      </c>
      <c r="J202" t="s">
        <v>5724</v>
      </c>
      <c r="K202" t="s">
        <v>2135</v>
      </c>
      <c r="L202" s="3">
        <v>2421.3566566</v>
      </c>
    </row>
    <row r="203" spans="1:12" x14ac:dyDescent="0.25">
      <c r="D203" t="s">
        <v>5725</v>
      </c>
      <c r="E203" t="s">
        <v>10757</v>
      </c>
      <c r="F203" t="s">
        <v>313</v>
      </c>
      <c r="G203" t="s">
        <v>50</v>
      </c>
      <c r="H203" t="s">
        <v>2133</v>
      </c>
      <c r="I203" t="s">
        <v>2137</v>
      </c>
      <c r="J203" t="s">
        <v>5726</v>
      </c>
      <c r="K203" t="s">
        <v>2135</v>
      </c>
      <c r="L203" s="3">
        <v>2242.0070455999999</v>
      </c>
    </row>
    <row r="204" spans="1:12" x14ac:dyDescent="0.25">
      <c r="C204" t="s">
        <v>10770</v>
      </c>
      <c r="L204" s="3">
        <v>2767.2256337999997</v>
      </c>
    </row>
    <row r="205" spans="1:12" x14ac:dyDescent="0.25">
      <c r="D205" t="s">
        <v>10771</v>
      </c>
      <c r="E205" t="s">
        <v>2768</v>
      </c>
      <c r="F205" t="s">
        <v>313</v>
      </c>
      <c r="G205" t="s">
        <v>50</v>
      </c>
      <c r="H205" t="s">
        <v>2133</v>
      </c>
      <c r="I205" t="s">
        <v>2134</v>
      </c>
      <c r="J205" t="s">
        <v>10772</v>
      </c>
      <c r="K205" t="s">
        <v>2135</v>
      </c>
      <c r="L205" s="3">
        <v>2767.2256337999997</v>
      </c>
    </row>
    <row r="206" spans="1:12" x14ac:dyDescent="0.25">
      <c r="C206" t="s">
        <v>10773</v>
      </c>
      <c r="L206" s="3">
        <v>2767.2256337999997</v>
      </c>
    </row>
    <row r="207" spans="1:12" x14ac:dyDescent="0.25">
      <c r="D207" t="s">
        <v>10774</v>
      </c>
      <c r="E207" t="s">
        <v>2768</v>
      </c>
      <c r="F207" t="s">
        <v>313</v>
      </c>
      <c r="G207" t="s">
        <v>50</v>
      </c>
      <c r="H207" t="s">
        <v>2133</v>
      </c>
      <c r="I207" t="s">
        <v>2134</v>
      </c>
      <c r="J207" t="s">
        <v>10775</v>
      </c>
      <c r="K207" t="s">
        <v>2135</v>
      </c>
      <c r="L207" s="3">
        <v>2767.2256337999997</v>
      </c>
    </row>
    <row r="208" spans="1:12" x14ac:dyDescent="0.25">
      <c r="A208" t="s">
        <v>173</v>
      </c>
      <c r="L208" s="3">
        <v>15777.582818499999</v>
      </c>
    </row>
    <row r="209" spans="3:12" x14ac:dyDescent="0.25">
      <c r="C209" t="s">
        <v>3340</v>
      </c>
      <c r="L209">
        <v>1886.2415685999999</v>
      </c>
    </row>
    <row r="210" spans="3:12" x14ac:dyDescent="0.25">
      <c r="D210" t="s">
        <v>3053</v>
      </c>
      <c r="E210" t="s">
        <v>10757</v>
      </c>
      <c r="F210" t="s">
        <v>173</v>
      </c>
      <c r="G210" t="s">
        <v>29</v>
      </c>
      <c r="H210" t="s">
        <v>63</v>
      </c>
      <c r="I210" t="s">
        <v>2134</v>
      </c>
      <c r="J210" t="s">
        <v>3054</v>
      </c>
      <c r="K210" t="s">
        <v>2135</v>
      </c>
      <c r="L210">
        <v>1886.2415685999999</v>
      </c>
    </row>
    <row r="211" spans="3:12" x14ac:dyDescent="0.25">
      <c r="C211" t="s">
        <v>4374</v>
      </c>
      <c r="L211">
        <v>1467.0680830000001</v>
      </c>
    </row>
    <row r="212" spans="3:12" x14ac:dyDescent="0.25">
      <c r="D212" t="s">
        <v>4282</v>
      </c>
      <c r="E212" t="s">
        <v>10757</v>
      </c>
      <c r="F212" t="s">
        <v>173</v>
      </c>
      <c r="G212" t="s">
        <v>29</v>
      </c>
      <c r="H212" t="s">
        <v>2146</v>
      </c>
      <c r="I212" t="s">
        <v>2141</v>
      </c>
      <c r="J212" t="s">
        <v>4375</v>
      </c>
      <c r="K212" t="s">
        <v>2135</v>
      </c>
      <c r="L212">
        <v>1467.0680830000001</v>
      </c>
    </row>
    <row r="213" spans="3:12" x14ac:dyDescent="0.25">
      <c r="C213" t="s">
        <v>5727</v>
      </c>
      <c r="L213" s="3">
        <v>3009.3965044000001</v>
      </c>
    </row>
    <row r="214" spans="3:12" x14ac:dyDescent="0.25">
      <c r="D214" t="s">
        <v>5728</v>
      </c>
      <c r="E214" t="s">
        <v>10757</v>
      </c>
      <c r="F214" t="s">
        <v>173</v>
      </c>
      <c r="G214" t="s">
        <v>29</v>
      </c>
      <c r="H214" t="s">
        <v>2133</v>
      </c>
      <c r="I214" t="s">
        <v>2156</v>
      </c>
      <c r="J214" t="s">
        <v>5729</v>
      </c>
      <c r="K214" t="s">
        <v>2135</v>
      </c>
      <c r="L214">
        <v>1504.6982522000001</v>
      </c>
    </row>
    <row r="215" spans="3:12" x14ac:dyDescent="0.25">
      <c r="D215" t="s">
        <v>5730</v>
      </c>
      <c r="E215" t="s">
        <v>10757</v>
      </c>
      <c r="F215" t="s">
        <v>173</v>
      </c>
      <c r="G215" t="s">
        <v>29</v>
      </c>
      <c r="H215" t="s">
        <v>2133</v>
      </c>
      <c r="I215" t="s">
        <v>2156</v>
      </c>
      <c r="J215" t="s">
        <v>5731</v>
      </c>
      <c r="K215" t="s">
        <v>2135</v>
      </c>
      <c r="L215">
        <v>1504.6982522000001</v>
      </c>
    </row>
    <row r="216" spans="3:12" x14ac:dyDescent="0.25">
      <c r="C216" t="s">
        <v>9941</v>
      </c>
      <c r="L216" s="3">
        <v>2015.2872320000001</v>
      </c>
    </row>
    <row r="217" spans="3:12" x14ac:dyDescent="0.25">
      <c r="D217" t="s">
        <v>9942</v>
      </c>
      <c r="E217" t="s">
        <v>10757</v>
      </c>
      <c r="F217" t="s">
        <v>173</v>
      </c>
      <c r="G217" t="s">
        <v>29</v>
      </c>
      <c r="H217" t="s">
        <v>2133</v>
      </c>
      <c r="I217" t="s">
        <v>2137</v>
      </c>
      <c r="J217" t="s">
        <v>9943</v>
      </c>
      <c r="K217" t="s">
        <v>2135</v>
      </c>
      <c r="L217" s="3">
        <v>2015.2872320000001</v>
      </c>
    </row>
    <row r="218" spans="3:12" x14ac:dyDescent="0.25">
      <c r="C218" t="s">
        <v>3485</v>
      </c>
      <c r="L218" s="3">
        <v>3400.8558788999999</v>
      </c>
    </row>
    <row r="219" spans="3:12" x14ac:dyDescent="0.25">
      <c r="D219" t="s">
        <v>3364</v>
      </c>
      <c r="E219" t="s">
        <v>10757</v>
      </c>
      <c r="F219" t="s">
        <v>173</v>
      </c>
      <c r="G219" t="s">
        <v>106</v>
      </c>
      <c r="H219" t="s">
        <v>2146</v>
      </c>
      <c r="I219" t="s">
        <v>2167</v>
      </c>
      <c r="J219" t="s">
        <v>3486</v>
      </c>
      <c r="K219" t="s">
        <v>2135</v>
      </c>
      <c r="L219" s="3">
        <v>3400.8558788999999</v>
      </c>
    </row>
    <row r="220" spans="3:12" x14ac:dyDescent="0.25">
      <c r="C220" t="s">
        <v>3903</v>
      </c>
      <c r="L220">
        <v>1504.6982522000001</v>
      </c>
    </row>
    <row r="221" spans="3:12" x14ac:dyDescent="0.25">
      <c r="D221" t="s">
        <v>3904</v>
      </c>
      <c r="E221" t="s">
        <v>10757</v>
      </c>
      <c r="F221" t="s">
        <v>173</v>
      </c>
      <c r="G221" t="s">
        <v>29</v>
      </c>
      <c r="H221" t="s">
        <v>2133</v>
      </c>
      <c r="I221" t="s">
        <v>2141</v>
      </c>
      <c r="J221" t="s">
        <v>3905</v>
      </c>
      <c r="K221" t="s">
        <v>2135</v>
      </c>
      <c r="L221">
        <v>1504.6982522000001</v>
      </c>
    </row>
    <row r="222" spans="3:12" x14ac:dyDescent="0.25">
      <c r="C222" t="s">
        <v>4840</v>
      </c>
      <c r="L222">
        <v>1467.0680830000001</v>
      </c>
    </row>
    <row r="223" spans="3:12" x14ac:dyDescent="0.25">
      <c r="D223" t="s">
        <v>4718</v>
      </c>
      <c r="E223" t="s">
        <v>10757</v>
      </c>
      <c r="F223" t="s">
        <v>173</v>
      </c>
      <c r="G223" t="s">
        <v>29</v>
      </c>
      <c r="H223" t="s">
        <v>2146</v>
      </c>
      <c r="I223" t="s">
        <v>2156</v>
      </c>
      <c r="J223" t="s">
        <v>4841</v>
      </c>
      <c r="K223" t="s">
        <v>2135</v>
      </c>
      <c r="L223">
        <v>1467.0680830000001</v>
      </c>
    </row>
    <row r="224" spans="3:12" x14ac:dyDescent="0.25">
      <c r="C224" t="s">
        <v>5732</v>
      </c>
      <c r="L224">
        <v>1026.9672164000001</v>
      </c>
    </row>
    <row r="225" spans="1:12" x14ac:dyDescent="0.25">
      <c r="D225" t="s">
        <v>5733</v>
      </c>
      <c r="E225" t="s">
        <v>10757</v>
      </c>
      <c r="F225" t="s">
        <v>173</v>
      </c>
      <c r="G225" t="s">
        <v>29</v>
      </c>
      <c r="H225" t="s">
        <v>2146</v>
      </c>
      <c r="I225" t="s">
        <v>2246</v>
      </c>
      <c r="J225" t="s">
        <v>5734</v>
      </c>
      <c r="K225" t="s">
        <v>2135</v>
      </c>
      <c r="L225">
        <v>1026.9672164000001</v>
      </c>
    </row>
    <row r="226" spans="1:12" x14ac:dyDescent="0.25">
      <c r="A226" t="s">
        <v>72</v>
      </c>
      <c r="L226" s="3">
        <v>10483.483499599999</v>
      </c>
    </row>
    <row r="227" spans="1:12" x14ac:dyDescent="0.25">
      <c r="C227" t="s">
        <v>6929</v>
      </c>
      <c r="L227" s="3">
        <v>3095.2574413999996</v>
      </c>
    </row>
    <row r="228" spans="1:12" x14ac:dyDescent="0.25">
      <c r="D228" t="s">
        <v>6930</v>
      </c>
      <c r="E228" t="s">
        <v>10757</v>
      </c>
      <c r="F228" t="s">
        <v>72</v>
      </c>
      <c r="G228" t="s">
        <v>29</v>
      </c>
      <c r="H228" t="s">
        <v>110</v>
      </c>
      <c r="I228" t="s">
        <v>2162</v>
      </c>
      <c r="J228" t="s">
        <v>6931</v>
      </c>
      <c r="K228" t="s">
        <v>2135</v>
      </c>
      <c r="L228" s="3">
        <v>3095.2574413999996</v>
      </c>
    </row>
    <row r="229" spans="1:12" x14ac:dyDescent="0.25">
      <c r="C229" t="s">
        <v>6377</v>
      </c>
      <c r="L229" s="3">
        <v>2482.9653015999997</v>
      </c>
    </row>
    <row r="230" spans="1:12" x14ac:dyDescent="0.25">
      <c r="D230" t="s">
        <v>6378</v>
      </c>
      <c r="E230" t="s">
        <v>10757</v>
      </c>
      <c r="F230" t="s">
        <v>72</v>
      </c>
      <c r="G230" t="s">
        <v>50</v>
      </c>
      <c r="H230" t="s">
        <v>2133</v>
      </c>
      <c r="I230" t="s">
        <v>2137</v>
      </c>
      <c r="J230" t="s">
        <v>6379</v>
      </c>
      <c r="K230" t="s">
        <v>2135</v>
      </c>
      <c r="L230" s="3">
        <v>2482.9653015999997</v>
      </c>
    </row>
    <row r="231" spans="1:12" x14ac:dyDescent="0.25">
      <c r="C231" t="s">
        <v>6380</v>
      </c>
      <c r="L231" s="3">
        <v>2422.2954549999999</v>
      </c>
    </row>
    <row r="232" spans="1:12" x14ac:dyDescent="0.25">
      <c r="D232" t="s">
        <v>6381</v>
      </c>
      <c r="E232" t="s">
        <v>10757</v>
      </c>
      <c r="F232" t="s">
        <v>72</v>
      </c>
      <c r="G232" t="s">
        <v>50</v>
      </c>
      <c r="H232" t="s">
        <v>2146</v>
      </c>
      <c r="I232" t="s">
        <v>2137</v>
      </c>
      <c r="J232" t="s">
        <v>6382</v>
      </c>
      <c r="K232" t="s">
        <v>2135</v>
      </c>
      <c r="L232" s="3">
        <v>2422.2954549999999</v>
      </c>
    </row>
    <row r="233" spans="1:12" x14ac:dyDescent="0.25">
      <c r="C233" t="s">
        <v>7248</v>
      </c>
      <c r="L233" s="3">
        <v>2482.9653015999997</v>
      </c>
    </row>
    <row r="234" spans="1:12" x14ac:dyDescent="0.25">
      <c r="D234" t="s">
        <v>7249</v>
      </c>
      <c r="E234" t="s">
        <v>10757</v>
      </c>
      <c r="F234" t="s">
        <v>72</v>
      </c>
      <c r="G234" t="s">
        <v>50</v>
      </c>
      <c r="H234" t="s">
        <v>63</v>
      </c>
      <c r="I234" t="s">
        <v>2137</v>
      </c>
      <c r="J234" t="s">
        <v>7250</v>
      </c>
      <c r="K234" t="s">
        <v>2135</v>
      </c>
      <c r="L234" s="3">
        <v>2482.9653015999997</v>
      </c>
    </row>
    <row r="235" spans="1:12" x14ac:dyDescent="0.25">
      <c r="A235" t="s">
        <v>593</v>
      </c>
      <c r="L235" s="3">
        <v>6342.0134745999994</v>
      </c>
    </row>
    <row r="236" spans="1:12" x14ac:dyDescent="0.25">
      <c r="C236" t="s">
        <v>10776</v>
      </c>
      <c r="L236" s="3">
        <v>6342.0134745999994</v>
      </c>
    </row>
    <row r="237" spans="1:12" x14ac:dyDescent="0.25">
      <c r="D237" t="s">
        <v>10777</v>
      </c>
      <c r="E237" t="s">
        <v>10757</v>
      </c>
      <c r="F237" t="s">
        <v>593</v>
      </c>
      <c r="G237" t="s">
        <v>29</v>
      </c>
      <c r="H237" t="s">
        <v>2146</v>
      </c>
      <c r="I237" t="s">
        <v>2141</v>
      </c>
      <c r="J237" t="s">
        <v>10778</v>
      </c>
      <c r="K237" t="s">
        <v>2135</v>
      </c>
      <c r="L237">
        <v>1745.5391583999999</v>
      </c>
    </row>
    <row r="238" spans="1:12" x14ac:dyDescent="0.25">
      <c r="D238" t="s">
        <v>10779</v>
      </c>
      <c r="E238" t="s">
        <v>10757</v>
      </c>
      <c r="F238" t="s">
        <v>593</v>
      </c>
      <c r="G238" t="s">
        <v>29</v>
      </c>
      <c r="H238" t="s">
        <v>2146</v>
      </c>
      <c r="I238" t="s">
        <v>2137</v>
      </c>
      <c r="J238" t="s">
        <v>10780</v>
      </c>
      <c r="K238" t="s">
        <v>2135</v>
      </c>
      <c r="L238" s="3">
        <v>2181.8848313999997</v>
      </c>
    </row>
    <row r="239" spans="1:12" x14ac:dyDescent="0.25">
      <c r="D239" t="s">
        <v>10781</v>
      </c>
      <c r="E239" t="s">
        <v>10757</v>
      </c>
      <c r="F239" t="s">
        <v>593</v>
      </c>
      <c r="G239" t="s">
        <v>29</v>
      </c>
      <c r="H239" t="s">
        <v>63</v>
      </c>
      <c r="I239" t="s">
        <v>2134</v>
      </c>
      <c r="J239" t="s">
        <v>10782</v>
      </c>
      <c r="K239" t="s">
        <v>2135</v>
      </c>
      <c r="L239" s="3">
        <v>2414.5894847999998</v>
      </c>
    </row>
    <row r="240" spans="1:12" x14ac:dyDescent="0.25">
      <c r="A240" t="s">
        <v>224</v>
      </c>
      <c r="L240">
        <v>1735.9947079999999</v>
      </c>
    </row>
    <row r="241" spans="1:12" x14ac:dyDescent="0.25">
      <c r="C241" t="s">
        <v>2788</v>
      </c>
      <c r="L241">
        <v>1735.9947079999999</v>
      </c>
    </row>
    <row r="242" spans="1:12" x14ac:dyDescent="0.25">
      <c r="D242" t="s">
        <v>462</v>
      </c>
      <c r="E242" t="s">
        <v>10757</v>
      </c>
      <c r="F242" t="s">
        <v>224</v>
      </c>
      <c r="G242" t="s">
        <v>29</v>
      </c>
      <c r="H242" t="s">
        <v>25</v>
      </c>
      <c r="I242" t="s">
        <v>2137</v>
      </c>
      <c r="J242" t="s">
        <v>463</v>
      </c>
      <c r="K242" t="s">
        <v>2149</v>
      </c>
      <c r="L242">
        <v>1735.9947079999999</v>
      </c>
    </row>
    <row r="243" spans="1:12" x14ac:dyDescent="0.25">
      <c r="A243" t="s">
        <v>182</v>
      </c>
      <c r="L243" s="3">
        <v>5127.4821611999996</v>
      </c>
    </row>
    <row r="244" spans="1:12" x14ac:dyDescent="0.25">
      <c r="C244" t="s">
        <v>9017</v>
      </c>
      <c r="L244" s="3">
        <v>2136.4509005</v>
      </c>
    </row>
    <row r="245" spans="1:12" x14ac:dyDescent="0.25">
      <c r="D245" t="s">
        <v>9018</v>
      </c>
      <c r="E245" t="s">
        <v>10757</v>
      </c>
      <c r="F245" t="s">
        <v>182</v>
      </c>
      <c r="G245" t="s">
        <v>29</v>
      </c>
      <c r="H245" t="s">
        <v>63</v>
      </c>
      <c r="I245" t="s">
        <v>2137</v>
      </c>
      <c r="J245" t="s">
        <v>9019</v>
      </c>
      <c r="K245" t="s">
        <v>2135</v>
      </c>
      <c r="L245" s="3">
        <v>2136.4509005</v>
      </c>
    </row>
    <row r="246" spans="1:12" x14ac:dyDescent="0.25">
      <c r="C246" t="s">
        <v>6932</v>
      </c>
      <c r="L246" s="3">
        <v>2991.0312607000001</v>
      </c>
    </row>
    <row r="247" spans="1:12" x14ac:dyDescent="0.25">
      <c r="D247" t="s">
        <v>6933</v>
      </c>
      <c r="E247" t="s">
        <v>10757</v>
      </c>
      <c r="F247" t="s">
        <v>182</v>
      </c>
      <c r="G247" t="s">
        <v>61</v>
      </c>
      <c r="H247" t="s">
        <v>63</v>
      </c>
      <c r="I247" t="s">
        <v>2137</v>
      </c>
      <c r="J247" t="s">
        <v>6934</v>
      </c>
      <c r="K247" t="s">
        <v>2135</v>
      </c>
      <c r="L247" s="3">
        <v>2991.0312607000001</v>
      </c>
    </row>
    <row r="248" spans="1:12" x14ac:dyDescent="0.25">
      <c r="A248" t="s">
        <v>235</v>
      </c>
      <c r="L248" s="3">
        <v>2592.0810572999999</v>
      </c>
    </row>
    <row r="249" spans="1:12" x14ac:dyDescent="0.25">
      <c r="C249" t="s">
        <v>3343</v>
      </c>
      <c r="L249" s="3">
        <v>2592.0810572999999</v>
      </c>
    </row>
    <row r="250" spans="1:12" x14ac:dyDescent="0.25">
      <c r="D250" t="s">
        <v>2923</v>
      </c>
      <c r="E250" t="s">
        <v>10783</v>
      </c>
      <c r="F250" t="s">
        <v>235</v>
      </c>
      <c r="G250" t="s">
        <v>61</v>
      </c>
      <c r="H250" t="s">
        <v>63</v>
      </c>
      <c r="I250" t="s">
        <v>2137</v>
      </c>
      <c r="J250" t="s">
        <v>2924</v>
      </c>
      <c r="K250" t="s">
        <v>2135</v>
      </c>
      <c r="L250" s="3">
        <v>2592.0810572999999</v>
      </c>
    </row>
    <row r="251" spans="1:12" x14ac:dyDescent="0.25">
      <c r="A251" t="s">
        <v>32</v>
      </c>
      <c r="L251" s="3">
        <v>22089.202694899999</v>
      </c>
    </row>
    <row r="252" spans="1:12" x14ac:dyDescent="0.25">
      <c r="C252" t="s">
        <v>6383</v>
      </c>
      <c r="L252">
        <v>1735.9947079999999</v>
      </c>
    </row>
    <row r="253" spans="1:12" x14ac:dyDescent="0.25">
      <c r="D253" t="s">
        <v>6384</v>
      </c>
      <c r="E253" t="s">
        <v>10783</v>
      </c>
      <c r="F253" t="s">
        <v>32</v>
      </c>
      <c r="G253" t="s">
        <v>29</v>
      </c>
      <c r="H253" t="s">
        <v>2164</v>
      </c>
      <c r="I253" t="s">
        <v>2141</v>
      </c>
      <c r="J253" t="s">
        <v>6385</v>
      </c>
      <c r="K253" t="s">
        <v>2135</v>
      </c>
      <c r="L253">
        <v>1735.9947079999999</v>
      </c>
    </row>
    <row r="254" spans="1:12" x14ac:dyDescent="0.25">
      <c r="C254" t="s">
        <v>2789</v>
      </c>
      <c r="L254">
        <v>1601.9421197999998</v>
      </c>
    </row>
    <row r="255" spans="1:12" x14ac:dyDescent="0.25">
      <c r="D255" t="s">
        <v>986</v>
      </c>
      <c r="E255" t="s">
        <v>10783</v>
      </c>
      <c r="F255" t="s">
        <v>32</v>
      </c>
      <c r="G255" t="s">
        <v>50</v>
      </c>
      <c r="H255" t="s">
        <v>17</v>
      </c>
      <c r="I255" t="s">
        <v>2141</v>
      </c>
      <c r="J255" t="s">
        <v>987</v>
      </c>
      <c r="K255" t="s">
        <v>18</v>
      </c>
      <c r="L255">
        <v>1601.9421197999998</v>
      </c>
    </row>
    <row r="256" spans="1:12" x14ac:dyDescent="0.25">
      <c r="C256" t="s">
        <v>2790</v>
      </c>
      <c r="L256">
        <v>1601.9421197999998</v>
      </c>
    </row>
    <row r="257" spans="3:12" x14ac:dyDescent="0.25">
      <c r="D257" t="s">
        <v>989</v>
      </c>
      <c r="E257" t="s">
        <v>10783</v>
      </c>
      <c r="F257" t="s">
        <v>32</v>
      </c>
      <c r="G257" t="s">
        <v>50</v>
      </c>
      <c r="H257" t="s">
        <v>17</v>
      </c>
      <c r="I257" t="s">
        <v>2156</v>
      </c>
      <c r="J257" t="s">
        <v>990</v>
      </c>
      <c r="K257" t="s">
        <v>18</v>
      </c>
      <c r="L257">
        <v>1601.9421197999998</v>
      </c>
    </row>
    <row r="258" spans="3:12" x14ac:dyDescent="0.25">
      <c r="C258" t="s">
        <v>2791</v>
      </c>
      <c r="L258">
        <v>1601.9421197999998</v>
      </c>
    </row>
    <row r="259" spans="3:12" x14ac:dyDescent="0.25">
      <c r="D259" t="s">
        <v>993</v>
      </c>
      <c r="E259" t="s">
        <v>10783</v>
      </c>
      <c r="F259" t="s">
        <v>32</v>
      </c>
      <c r="G259" t="s">
        <v>50</v>
      </c>
      <c r="H259" t="s">
        <v>17</v>
      </c>
      <c r="I259" t="s">
        <v>2156</v>
      </c>
      <c r="J259" t="s">
        <v>994</v>
      </c>
      <c r="K259" t="s">
        <v>18</v>
      </c>
      <c r="L259">
        <v>1601.9421197999998</v>
      </c>
    </row>
    <row r="260" spans="3:12" x14ac:dyDescent="0.25">
      <c r="C260" t="s">
        <v>3342</v>
      </c>
      <c r="L260">
        <v>1446.1407019999999</v>
      </c>
    </row>
    <row r="261" spans="3:12" x14ac:dyDescent="0.25">
      <c r="D261" t="s">
        <v>2907</v>
      </c>
      <c r="E261" t="s">
        <v>10783</v>
      </c>
      <c r="F261" t="s">
        <v>32</v>
      </c>
      <c r="G261" t="s">
        <v>29</v>
      </c>
      <c r="H261" t="s">
        <v>2146</v>
      </c>
      <c r="I261" t="s">
        <v>2141</v>
      </c>
      <c r="J261" t="s">
        <v>2908</v>
      </c>
      <c r="K261" t="s">
        <v>2135</v>
      </c>
      <c r="L261">
        <v>1446.1407019999999</v>
      </c>
    </row>
    <row r="262" spans="3:12" x14ac:dyDescent="0.25">
      <c r="C262" t="s">
        <v>3344</v>
      </c>
      <c r="L262">
        <v>1807.6758775000001</v>
      </c>
    </row>
    <row r="263" spans="3:12" x14ac:dyDescent="0.25">
      <c r="D263" t="s">
        <v>3100</v>
      </c>
      <c r="E263" t="s">
        <v>10783</v>
      </c>
      <c r="F263" t="s">
        <v>32</v>
      </c>
      <c r="G263" t="s">
        <v>29</v>
      </c>
      <c r="H263" t="s">
        <v>2146</v>
      </c>
      <c r="I263" t="s">
        <v>2137</v>
      </c>
      <c r="J263" t="s">
        <v>3101</v>
      </c>
      <c r="K263" t="s">
        <v>2135</v>
      </c>
      <c r="L263">
        <v>1807.6758775000001</v>
      </c>
    </row>
    <row r="264" spans="3:12" x14ac:dyDescent="0.25">
      <c r="C264" t="s">
        <v>7251</v>
      </c>
      <c r="L264" s="3">
        <v>3027.9182145</v>
      </c>
    </row>
    <row r="265" spans="3:12" x14ac:dyDescent="0.25">
      <c r="D265" t="s">
        <v>7252</v>
      </c>
      <c r="E265" t="s">
        <v>10783</v>
      </c>
      <c r="F265" t="s">
        <v>32</v>
      </c>
      <c r="G265" t="s">
        <v>29</v>
      </c>
      <c r="H265" t="s">
        <v>57</v>
      </c>
      <c r="I265" t="s">
        <v>2139</v>
      </c>
      <c r="J265" t="s">
        <v>7253</v>
      </c>
      <c r="K265" t="s">
        <v>2135</v>
      </c>
      <c r="L265" s="3">
        <v>3027.9182145</v>
      </c>
    </row>
    <row r="266" spans="3:12" x14ac:dyDescent="0.25">
      <c r="C266" t="s">
        <v>3341</v>
      </c>
      <c r="L266">
        <v>1851.4864694999999</v>
      </c>
    </row>
    <row r="267" spans="3:12" x14ac:dyDescent="0.25">
      <c r="D267" t="s">
        <v>3097</v>
      </c>
      <c r="E267" t="s">
        <v>10783</v>
      </c>
      <c r="F267" t="s">
        <v>32</v>
      </c>
      <c r="G267" t="s">
        <v>29</v>
      </c>
      <c r="H267" t="s">
        <v>63</v>
      </c>
      <c r="I267" t="s">
        <v>2137</v>
      </c>
      <c r="J267" t="s">
        <v>3098</v>
      </c>
      <c r="K267" t="s">
        <v>2135</v>
      </c>
      <c r="L267">
        <v>1851.4864694999999</v>
      </c>
    </row>
    <row r="268" spans="3:12" x14ac:dyDescent="0.25">
      <c r="C268" t="s">
        <v>10784</v>
      </c>
      <c r="L268" s="3">
        <v>2461.1186804999998</v>
      </c>
    </row>
    <row r="269" spans="3:12" x14ac:dyDescent="0.25">
      <c r="D269" t="s">
        <v>10785</v>
      </c>
      <c r="E269" t="s">
        <v>2768</v>
      </c>
      <c r="F269" t="s">
        <v>32</v>
      </c>
      <c r="G269" t="s">
        <v>29</v>
      </c>
      <c r="H269" t="s">
        <v>63</v>
      </c>
      <c r="I269" t="s">
        <v>2167</v>
      </c>
      <c r="J269" t="s">
        <v>10786</v>
      </c>
      <c r="K269" t="s">
        <v>2135</v>
      </c>
      <c r="L269" s="3">
        <v>2461.1186804999998</v>
      </c>
    </row>
    <row r="270" spans="3:12" x14ac:dyDescent="0.25">
      <c r="C270" t="s">
        <v>10787</v>
      </c>
      <c r="L270" s="3">
        <v>2461.1186804999998</v>
      </c>
    </row>
    <row r="271" spans="3:12" x14ac:dyDescent="0.25">
      <c r="D271" t="s">
        <v>10788</v>
      </c>
      <c r="E271" t="s">
        <v>2768</v>
      </c>
      <c r="F271" t="s">
        <v>32</v>
      </c>
      <c r="G271" t="s">
        <v>29</v>
      </c>
      <c r="H271" t="s">
        <v>63</v>
      </c>
      <c r="I271" t="s">
        <v>2134</v>
      </c>
      <c r="J271" t="s">
        <v>10789</v>
      </c>
      <c r="K271" t="s">
        <v>2135</v>
      </c>
      <c r="L271" s="3">
        <v>2461.1186804999998</v>
      </c>
    </row>
    <row r="272" spans="3:12" x14ac:dyDescent="0.25">
      <c r="C272" t="s">
        <v>10790</v>
      </c>
      <c r="L272">
        <v>1245.9615014999999</v>
      </c>
    </row>
    <row r="273" spans="1:12" x14ac:dyDescent="0.25">
      <c r="D273" t="s">
        <v>10791</v>
      </c>
      <c r="E273" t="s">
        <v>2768</v>
      </c>
      <c r="F273" t="s">
        <v>32</v>
      </c>
      <c r="G273" t="s">
        <v>29</v>
      </c>
      <c r="H273" t="s">
        <v>2146</v>
      </c>
      <c r="I273" t="s">
        <v>2246</v>
      </c>
      <c r="J273" t="s">
        <v>10792</v>
      </c>
      <c r="K273" t="s">
        <v>2135</v>
      </c>
      <c r="L273">
        <v>1245.9615014999999</v>
      </c>
    </row>
    <row r="274" spans="1:12" x14ac:dyDescent="0.25">
      <c r="C274" t="s">
        <v>10793</v>
      </c>
      <c r="L274">
        <v>1245.9615014999999</v>
      </c>
    </row>
    <row r="275" spans="1:12" x14ac:dyDescent="0.25">
      <c r="D275" t="s">
        <v>10794</v>
      </c>
      <c r="E275" t="s">
        <v>2768</v>
      </c>
      <c r="F275" t="s">
        <v>32</v>
      </c>
      <c r="G275" t="s">
        <v>29</v>
      </c>
      <c r="H275" t="s">
        <v>2146</v>
      </c>
      <c r="I275" t="s">
        <v>2246</v>
      </c>
      <c r="J275" t="s">
        <v>10795</v>
      </c>
      <c r="K275" t="s">
        <v>2135</v>
      </c>
      <c r="L275">
        <v>1245.9615014999999</v>
      </c>
    </row>
    <row r="276" spans="1:12" x14ac:dyDescent="0.25">
      <c r="A276" t="s">
        <v>485</v>
      </c>
      <c r="L276" s="3">
        <v>3878.0197239999998</v>
      </c>
    </row>
    <row r="277" spans="1:12" x14ac:dyDescent="0.25">
      <c r="C277" t="s">
        <v>10796</v>
      </c>
      <c r="L277">
        <v>1884.0510389999999</v>
      </c>
    </row>
    <row r="278" spans="1:12" x14ac:dyDescent="0.25">
      <c r="D278" t="s">
        <v>10797</v>
      </c>
      <c r="E278" t="s">
        <v>10783</v>
      </c>
      <c r="F278" t="s">
        <v>485</v>
      </c>
      <c r="G278" t="s">
        <v>21</v>
      </c>
      <c r="H278" t="s">
        <v>188</v>
      </c>
      <c r="I278" t="s">
        <v>2137</v>
      </c>
      <c r="J278" t="s">
        <v>10798</v>
      </c>
      <c r="K278" t="s">
        <v>2135</v>
      </c>
      <c r="L278">
        <v>1884.0510389999999</v>
      </c>
    </row>
    <row r="279" spans="1:12" x14ac:dyDescent="0.25">
      <c r="C279" t="s">
        <v>6386</v>
      </c>
      <c r="L279" s="3">
        <v>1993.9686850000001</v>
      </c>
    </row>
    <row r="280" spans="1:12" x14ac:dyDescent="0.25">
      <c r="D280" t="s">
        <v>6387</v>
      </c>
      <c r="E280" t="s">
        <v>10783</v>
      </c>
      <c r="F280" t="s">
        <v>485</v>
      </c>
      <c r="G280" t="s">
        <v>29</v>
      </c>
      <c r="H280" t="s">
        <v>63</v>
      </c>
      <c r="I280" t="s">
        <v>2137</v>
      </c>
      <c r="J280" t="s">
        <v>6388</v>
      </c>
      <c r="K280" t="s">
        <v>2135</v>
      </c>
      <c r="L280" s="3">
        <v>1993.9686850000001</v>
      </c>
    </row>
    <row r="281" spans="1:12" x14ac:dyDescent="0.25">
      <c r="A281" t="s">
        <v>236</v>
      </c>
      <c r="L281" s="3">
        <v>3999.0856010000002</v>
      </c>
    </row>
    <row r="282" spans="1:12" x14ac:dyDescent="0.25">
      <c r="C282" t="s">
        <v>3345</v>
      </c>
      <c r="L282" s="3">
        <v>1999.5428005000001</v>
      </c>
    </row>
    <row r="283" spans="1:12" x14ac:dyDescent="0.25">
      <c r="D283" t="s">
        <v>3186</v>
      </c>
      <c r="E283" t="s">
        <v>10783</v>
      </c>
      <c r="F283" t="s">
        <v>236</v>
      </c>
      <c r="G283" t="s">
        <v>29</v>
      </c>
      <c r="H283" t="s">
        <v>63</v>
      </c>
      <c r="I283" t="s">
        <v>2167</v>
      </c>
      <c r="J283" t="s">
        <v>3187</v>
      </c>
      <c r="K283" t="s">
        <v>2135</v>
      </c>
      <c r="L283" s="3">
        <v>1999.5428005000001</v>
      </c>
    </row>
    <row r="284" spans="1:12" x14ac:dyDescent="0.25">
      <c r="C284" t="s">
        <v>3346</v>
      </c>
      <c r="L284" s="3">
        <v>1999.5428005000001</v>
      </c>
    </row>
    <row r="285" spans="1:12" x14ac:dyDescent="0.25">
      <c r="D285" t="s">
        <v>3189</v>
      </c>
      <c r="E285" t="s">
        <v>10783</v>
      </c>
      <c r="F285" t="s">
        <v>236</v>
      </c>
      <c r="G285" t="s">
        <v>29</v>
      </c>
      <c r="H285" t="s">
        <v>63</v>
      </c>
      <c r="I285" t="s">
        <v>2167</v>
      </c>
      <c r="J285" t="s">
        <v>3190</v>
      </c>
      <c r="K285" t="s">
        <v>2135</v>
      </c>
      <c r="L285" s="3">
        <v>1999.5428005000001</v>
      </c>
    </row>
    <row r="286" spans="1:12" x14ac:dyDescent="0.25">
      <c r="A286" t="s">
        <v>33</v>
      </c>
      <c r="L286" s="3">
        <v>23851.620666199997</v>
      </c>
    </row>
    <row r="287" spans="1:12" x14ac:dyDescent="0.25">
      <c r="C287" t="s">
        <v>2792</v>
      </c>
      <c r="L287">
        <v>1334.9517664999998</v>
      </c>
    </row>
    <row r="288" spans="1:12" x14ac:dyDescent="0.25">
      <c r="D288" t="s">
        <v>1539</v>
      </c>
      <c r="E288" t="s">
        <v>10783</v>
      </c>
      <c r="F288" t="s">
        <v>33</v>
      </c>
      <c r="G288" t="s">
        <v>29</v>
      </c>
      <c r="H288" t="s">
        <v>17</v>
      </c>
      <c r="I288" t="s">
        <v>2141</v>
      </c>
      <c r="J288" t="s">
        <v>1540</v>
      </c>
      <c r="K288" t="s">
        <v>18</v>
      </c>
      <c r="L288">
        <v>1334.9517664999998</v>
      </c>
    </row>
    <row r="289" spans="3:12" x14ac:dyDescent="0.25">
      <c r="C289" t="s">
        <v>2793</v>
      </c>
      <c r="L289">
        <v>1802.1995535000001</v>
      </c>
    </row>
    <row r="290" spans="3:12" x14ac:dyDescent="0.25">
      <c r="D290" t="s">
        <v>1542</v>
      </c>
      <c r="E290" t="s">
        <v>10783</v>
      </c>
      <c r="F290" t="s">
        <v>33</v>
      </c>
      <c r="G290" t="s">
        <v>29</v>
      </c>
      <c r="H290" t="s">
        <v>17</v>
      </c>
      <c r="I290" t="s">
        <v>2134</v>
      </c>
      <c r="J290" t="s">
        <v>1543</v>
      </c>
      <c r="K290" t="s">
        <v>18</v>
      </c>
      <c r="L290">
        <v>1802.1995535000001</v>
      </c>
    </row>
    <row r="291" spans="3:12" x14ac:dyDescent="0.25">
      <c r="C291" t="s">
        <v>6652</v>
      </c>
      <c r="L291" s="3">
        <v>3052.1509481999997</v>
      </c>
    </row>
    <row r="292" spans="3:12" x14ac:dyDescent="0.25">
      <c r="D292" t="s">
        <v>6653</v>
      </c>
      <c r="E292" t="s">
        <v>10783</v>
      </c>
      <c r="F292" t="s">
        <v>33</v>
      </c>
      <c r="G292" t="s">
        <v>50</v>
      </c>
      <c r="H292" t="s">
        <v>188</v>
      </c>
      <c r="I292" t="s">
        <v>2167</v>
      </c>
      <c r="J292" t="s">
        <v>6654</v>
      </c>
      <c r="K292" t="s">
        <v>2135</v>
      </c>
      <c r="L292" s="3">
        <v>3052.1509481999997</v>
      </c>
    </row>
    <row r="293" spans="3:12" x14ac:dyDescent="0.25">
      <c r="C293" t="s">
        <v>3347</v>
      </c>
      <c r="L293" s="3">
        <v>3253.8165795</v>
      </c>
    </row>
    <row r="294" spans="3:12" x14ac:dyDescent="0.25">
      <c r="D294" t="s">
        <v>3136</v>
      </c>
      <c r="E294" t="s">
        <v>10783</v>
      </c>
      <c r="F294" t="s">
        <v>33</v>
      </c>
      <c r="G294" t="s">
        <v>106</v>
      </c>
      <c r="H294" t="s">
        <v>2146</v>
      </c>
      <c r="I294" t="s">
        <v>2137</v>
      </c>
      <c r="J294" t="s">
        <v>3137</v>
      </c>
      <c r="K294" t="s">
        <v>2135</v>
      </c>
      <c r="L294" s="3">
        <v>3253.8165795</v>
      </c>
    </row>
    <row r="295" spans="3:12" x14ac:dyDescent="0.25">
      <c r="C295" t="s">
        <v>3348</v>
      </c>
      <c r="L295" s="3">
        <v>3253.8165795</v>
      </c>
    </row>
    <row r="296" spans="3:12" x14ac:dyDescent="0.25">
      <c r="D296" t="s">
        <v>3139</v>
      </c>
      <c r="E296" t="s">
        <v>10783</v>
      </c>
      <c r="F296" t="s">
        <v>33</v>
      </c>
      <c r="G296" t="s">
        <v>106</v>
      </c>
      <c r="H296" t="s">
        <v>2146</v>
      </c>
      <c r="I296" t="s">
        <v>2137</v>
      </c>
      <c r="J296" t="s">
        <v>3140</v>
      </c>
      <c r="K296" t="s">
        <v>2135</v>
      </c>
      <c r="L296" s="3">
        <v>3253.8165795</v>
      </c>
    </row>
    <row r="297" spans="3:12" x14ac:dyDescent="0.25">
      <c r="C297" t="s">
        <v>3906</v>
      </c>
      <c r="L297" s="3">
        <v>2633.0165791999998</v>
      </c>
    </row>
    <row r="298" spans="3:12" x14ac:dyDescent="0.25">
      <c r="D298" t="s">
        <v>3643</v>
      </c>
      <c r="E298" t="s">
        <v>10783</v>
      </c>
      <c r="F298" t="s">
        <v>33</v>
      </c>
      <c r="G298" t="s">
        <v>61</v>
      </c>
      <c r="H298" t="s">
        <v>2164</v>
      </c>
      <c r="I298" t="s">
        <v>2137</v>
      </c>
      <c r="J298" t="s">
        <v>3907</v>
      </c>
      <c r="K298" t="s">
        <v>2135</v>
      </c>
      <c r="L298" s="3">
        <v>2633.0165791999998</v>
      </c>
    </row>
    <row r="299" spans="3:12" x14ac:dyDescent="0.25">
      <c r="C299" t="s">
        <v>3908</v>
      </c>
      <c r="L299" s="3">
        <v>2633.0165791999998</v>
      </c>
    </row>
    <row r="300" spans="3:12" x14ac:dyDescent="0.25">
      <c r="D300" t="s">
        <v>3645</v>
      </c>
      <c r="E300" t="s">
        <v>10783</v>
      </c>
      <c r="F300" t="s">
        <v>33</v>
      </c>
      <c r="G300" t="s">
        <v>61</v>
      </c>
      <c r="H300" t="s">
        <v>2164</v>
      </c>
      <c r="I300" t="s">
        <v>2137</v>
      </c>
      <c r="J300" t="s">
        <v>3909</v>
      </c>
      <c r="K300" t="s">
        <v>2135</v>
      </c>
      <c r="L300" s="3">
        <v>2633.0165791999998</v>
      </c>
    </row>
    <row r="301" spans="3:12" x14ac:dyDescent="0.25">
      <c r="C301" t="s">
        <v>3910</v>
      </c>
      <c r="L301" s="3">
        <v>2633.0165791999998</v>
      </c>
    </row>
    <row r="302" spans="3:12" x14ac:dyDescent="0.25">
      <c r="D302" t="s">
        <v>3646</v>
      </c>
      <c r="E302" t="s">
        <v>10783</v>
      </c>
      <c r="F302" t="s">
        <v>33</v>
      </c>
      <c r="G302" t="s">
        <v>61</v>
      </c>
      <c r="H302" t="s">
        <v>2164</v>
      </c>
      <c r="I302" t="s">
        <v>2137</v>
      </c>
      <c r="J302" t="s">
        <v>3911</v>
      </c>
      <c r="K302" t="s">
        <v>2135</v>
      </c>
      <c r="L302" s="3">
        <v>2633.0165791999998</v>
      </c>
    </row>
    <row r="303" spans="3:12" x14ac:dyDescent="0.25">
      <c r="C303" t="s">
        <v>10799</v>
      </c>
      <c r="L303" s="3">
        <v>3255.6355013999996</v>
      </c>
    </row>
    <row r="304" spans="3:12" x14ac:dyDescent="0.25">
      <c r="D304" t="s">
        <v>10800</v>
      </c>
      <c r="E304" t="s">
        <v>10783</v>
      </c>
      <c r="F304" t="s">
        <v>33</v>
      </c>
      <c r="G304" t="s">
        <v>50</v>
      </c>
      <c r="H304" t="s">
        <v>188</v>
      </c>
      <c r="I304" t="s">
        <v>2134</v>
      </c>
      <c r="J304" t="s">
        <v>10801</v>
      </c>
      <c r="K304" t="s">
        <v>2135</v>
      </c>
      <c r="L304" s="3">
        <v>3255.6355013999996</v>
      </c>
    </row>
    <row r="305" spans="1:12" x14ac:dyDescent="0.25">
      <c r="A305" t="s">
        <v>155</v>
      </c>
      <c r="L305" s="3">
        <v>17532.470844299998</v>
      </c>
    </row>
    <row r="306" spans="1:12" x14ac:dyDescent="0.25">
      <c r="C306" t="s">
        <v>3487</v>
      </c>
      <c r="L306">
        <v>1446.1407019999999</v>
      </c>
    </row>
    <row r="307" spans="1:12" x14ac:dyDescent="0.25">
      <c r="D307" t="s">
        <v>3372</v>
      </c>
      <c r="E307" t="s">
        <v>10783</v>
      </c>
      <c r="F307" t="s">
        <v>155</v>
      </c>
      <c r="G307" t="s">
        <v>29</v>
      </c>
      <c r="H307" t="s">
        <v>2146</v>
      </c>
      <c r="I307" t="s">
        <v>2141</v>
      </c>
      <c r="J307" t="s">
        <v>3488</v>
      </c>
      <c r="K307" t="s">
        <v>2135</v>
      </c>
      <c r="L307">
        <v>1446.1407019999999</v>
      </c>
    </row>
    <row r="308" spans="1:12" x14ac:dyDescent="0.25">
      <c r="C308" t="s">
        <v>3489</v>
      </c>
      <c r="L308">
        <v>1446.1407019999999</v>
      </c>
    </row>
    <row r="309" spans="1:12" x14ac:dyDescent="0.25">
      <c r="D309" t="s">
        <v>3373</v>
      </c>
      <c r="E309" t="s">
        <v>10783</v>
      </c>
      <c r="F309" t="s">
        <v>155</v>
      </c>
      <c r="G309" t="s">
        <v>29</v>
      </c>
      <c r="H309" t="s">
        <v>2146</v>
      </c>
      <c r="I309" t="s">
        <v>2141</v>
      </c>
      <c r="J309" t="s">
        <v>3490</v>
      </c>
      <c r="K309" t="s">
        <v>2135</v>
      </c>
      <c r="L309">
        <v>1446.1407019999999</v>
      </c>
    </row>
    <row r="310" spans="1:12" x14ac:dyDescent="0.25">
      <c r="C310" t="s">
        <v>3491</v>
      </c>
      <c r="L310">
        <v>1446.1407019999999</v>
      </c>
    </row>
    <row r="311" spans="1:12" x14ac:dyDescent="0.25">
      <c r="D311" t="s">
        <v>3374</v>
      </c>
      <c r="E311" t="s">
        <v>10783</v>
      </c>
      <c r="F311" t="s">
        <v>155</v>
      </c>
      <c r="G311" t="s">
        <v>29</v>
      </c>
      <c r="H311" t="s">
        <v>2146</v>
      </c>
      <c r="I311" t="s">
        <v>2156</v>
      </c>
      <c r="J311" t="s">
        <v>3492</v>
      </c>
      <c r="K311" t="s">
        <v>2135</v>
      </c>
      <c r="L311">
        <v>1446.1407019999999</v>
      </c>
    </row>
    <row r="312" spans="1:12" x14ac:dyDescent="0.25">
      <c r="C312" t="s">
        <v>5735</v>
      </c>
      <c r="L312" s="3">
        <v>2943.5241499999997</v>
      </c>
    </row>
    <row r="313" spans="1:12" x14ac:dyDescent="0.25">
      <c r="D313" t="s">
        <v>5736</v>
      </c>
      <c r="E313" t="s">
        <v>10783</v>
      </c>
      <c r="F313" t="s">
        <v>155</v>
      </c>
      <c r="G313" t="s">
        <v>61</v>
      </c>
      <c r="H313" t="s">
        <v>2146</v>
      </c>
      <c r="I313" t="s">
        <v>2167</v>
      </c>
      <c r="J313" t="s">
        <v>5737</v>
      </c>
      <c r="K313" t="s">
        <v>2135</v>
      </c>
      <c r="L313" s="3">
        <v>2943.5241499999997</v>
      </c>
    </row>
    <row r="314" spans="1:12" x14ac:dyDescent="0.25">
      <c r="C314" t="s">
        <v>5738</v>
      </c>
      <c r="L314" s="3">
        <v>2725.5664548</v>
      </c>
    </row>
    <row r="315" spans="1:12" x14ac:dyDescent="0.25">
      <c r="D315" t="s">
        <v>5739</v>
      </c>
      <c r="E315" t="s">
        <v>10783</v>
      </c>
      <c r="F315" t="s">
        <v>155</v>
      </c>
      <c r="G315" t="s">
        <v>61</v>
      </c>
      <c r="H315" t="s">
        <v>2146</v>
      </c>
      <c r="I315" t="s">
        <v>2137</v>
      </c>
      <c r="J315" t="s">
        <v>5740</v>
      </c>
      <c r="K315" t="s">
        <v>2135</v>
      </c>
      <c r="L315" s="3">
        <v>2725.5664548</v>
      </c>
    </row>
    <row r="316" spans="1:12" x14ac:dyDescent="0.25">
      <c r="C316" t="s">
        <v>5741</v>
      </c>
      <c r="L316" s="3">
        <v>2725.5664548</v>
      </c>
    </row>
    <row r="317" spans="1:12" x14ac:dyDescent="0.25">
      <c r="D317" t="s">
        <v>5742</v>
      </c>
      <c r="E317" t="s">
        <v>10783</v>
      </c>
      <c r="F317" t="s">
        <v>155</v>
      </c>
      <c r="G317" t="s">
        <v>61</v>
      </c>
      <c r="H317" t="s">
        <v>2146</v>
      </c>
      <c r="I317" t="s">
        <v>2137</v>
      </c>
      <c r="J317" t="s">
        <v>5743</v>
      </c>
      <c r="K317" t="s">
        <v>2135</v>
      </c>
      <c r="L317" s="3">
        <v>2725.5664548</v>
      </c>
    </row>
    <row r="318" spans="1:12" x14ac:dyDescent="0.25">
      <c r="C318" t="s">
        <v>9020</v>
      </c>
      <c r="L318" s="3">
        <v>2307.3904425000001</v>
      </c>
    </row>
    <row r="319" spans="1:12" x14ac:dyDescent="0.25">
      <c r="D319" t="s">
        <v>9021</v>
      </c>
      <c r="E319" t="s">
        <v>10783</v>
      </c>
      <c r="F319" t="s">
        <v>155</v>
      </c>
      <c r="G319" t="s">
        <v>29</v>
      </c>
      <c r="H319" t="s">
        <v>2133</v>
      </c>
      <c r="I319" t="s">
        <v>2167</v>
      </c>
      <c r="J319" t="s">
        <v>9022</v>
      </c>
      <c r="K319" t="s">
        <v>2135</v>
      </c>
      <c r="L319" s="3">
        <v>2307.3904425000001</v>
      </c>
    </row>
    <row r="320" spans="1:12" x14ac:dyDescent="0.25">
      <c r="C320" t="s">
        <v>10802</v>
      </c>
      <c r="L320" s="3">
        <v>2492.0012362000002</v>
      </c>
    </row>
    <row r="321" spans="1:12" x14ac:dyDescent="0.25">
      <c r="D321" t="s">
        <v>10803</v>
      </c>
      <c r="E321" t="s">
        <v>10783</v>
      </c>
      <c r="F321" t="s">
        <v>155</v>
      </c>
      <c r="G321" t="s">
        <v>61</v>
      </c>
      <c r="H321" t="s">
        <v>2146</v>
      </c>
      <c r="I321" t="s">
        <v>2141</v>
      </c>
      <c r="J321" t="s">
        <v>10804</v>
      </c>
      <c r="K321" t="s">
        <v>2135</v>
      </c>
      <c r="L321" s="3">
        <v>2492.0012362000002</v>
      </c>
    </row>
    <row r="322" spans="1:12" x14ac:dyDescent="0.25">
      <c r="A322" t="s">
        <v>84</v>
      </c>
      <c r="L322" s="3">
        <v>41086.648884100003</v>
      </c>
    </row>
    <row r="323" spans="1:12" x14ac:dyDescent="0.25">
      <c r="C323" t="s">
        <v>9662</v>
      </c>
      <c r="L323" s="3">
        <v>2503.071234</v>
      </c>
    </row>
    <row r="324" spans="1:12" x14ac:dyDescent="0.25">
      <c r="D324" t="s">
        <v>9663</v>
      </c>
      <c r="E324" t="s">
        <v>10783</v>
      </c>
      <c r="F324" t="s">
        <v>84</v>
      </c>
      <c r="G324" t="s">
        <v>50</v>
      </c>
      <c r="H324" t="s">
        <v>2146</v>
      </c>
      <c r="I324" t="s">
        <v>2137</v>
      </c>
      <c r="J324" t="s">
        <v>9664</v>
      </c>
      <c r="K324" t="s">
        <v>2135</v>
      </c>
      <c r="L324" s="3">
        <v>2503.071234</v>
      </c>
    </row>
    <row r="325" spans="1:12" x14ac:dyDescent="0.25">
      <c r="C325" t="s">
        <v>2794</v>
      </c>
      <c r="L325">
        <v>1367.320753</v>
      </c>
    </row>
    <row r="326" spans="1:12" x14ac:dyDescent="0.25">
      <c r="D326" t="s">
        <v>1328</v>
      </c>
      <c r="E326" t="s">
        <v>10783</v>
      </c>
      <c r="F326" t="s">
        <v>84</v>
      </c>
      <c r="G326" t="s">
        <v>29</v>
      </c>
      <c r="H326" t="s">
        <v>63</v>
      </c>
      <c r="I326" t="s">
        <v>2141</v>
      </c>
      <c r="J326" t="s">
        <v>1329</v>
      </c>
      <c r="K326" t="s">
        <v>18</v>
      </c>
      <c r="L326">
        <v>1367.320753</v>
      </c>
    </row>
    <row r="327" spans="1:12" x14ac:dyDescent="0.25">
      <c r="C327" t="s">
        <v>2795</v>
      </c>
      <c r="L327">
        <v>1367.320753</v>
      </c>
    </row>
    <row r="328" spans="1:12" x14ac:dyDescent="0.25">
      <c r="D328" t="s">
        <v>1324</v>
      </c>
      <c r="E328" t="s">
        <v>10783</v>
      </c>
      <c r="F328" t="s">
        <v>84</v>
      </c>
      <c r="G328" t="s">
        <v>29</v>
      </c>
      <c r="H328" t="s">
        <v>63</v>
      </c>
      <c r="I328" t="s">
        <v>2141</v>
      </c>
      <c r="J328" t="s">
        <v>1325</v>
      </c>
      <c r="K328" t="s">
        <v>18</v>
      </c>
      <c r="L328">
        <v>1367.320753</v>
      </c>
    </row>
    <row r="329" spans="1:12" x14ac:dyDescent="0.25">
      <c r="C329" t="s">
        <v>2796</v>
      </c>
      <c r="L329">
        <v>1367.320753</v>
      </c>
    </row>
    <row r="330" spans="1:12" x14ac:dyDescent="0.25">
      <c r="D330" t="s">
        <v>1326</v>
      </c>
      <c r="E330" t="s">
        <v>10783</v>
      </c>
      <c r="F330" t="s">
        <v>84</v>
      </c>
      <c r="G330" t="s">
        <v>29</v>
      </c>
      <c r="H330" t="s">
        <v>63</v>
      </c>
      <c r="I330" t="s">
        <v>2141</v>
      </c>
      <c r="J330" t="s">
        <v>1327</v>
      </c>
      <c r="K330" t="s">
        <v>18</v>
      </c>
      <c r="L330">
        <v>1367.320753</v>
      </c>
    </row>
    <row r="331" spans="1:12" x14ac:dyDescent="0.25">
      <c r="C331" t="s">
        <v>2797</v>
      </c>
      <c r="L331">
        <v>1874.8586379999999</v>
      </c>
    </row>
    <row r="332" spans="1:12" x14ac:dyDescent="0.25">
      <c r="D332" t="s">
        <v>1355</v>
      </c>
      <c r="E332" t="s">
        <v>10783</v>
      </c>
      <c r="F332" t="s">
        <v>84</v>
      </c>
      <c r="G332" t="s">
        <v>29</v>
      </c>
      <c r="H332" t="s">
        <v>25</v>
      </c>
      <c r="I332" t="s">
        <v>2167</v>
      </c>
      <c r="J332" t="s">
        <v>1356</v>
      </c>
      <c r="K332" t="s">
        <v>2149</v>
      </c>
      <c r="L332">
        <v>1874.8586379999999</v>
      </c>
    </row>
    <row r="333" spans="1:12" x14ac:dyDescent="0.25">
      <c r="C333" t="s">
        <v>3495</v>
      </c>
      <c r="L333">
        <v>1952.3095060000001</v>
      </c>
    </row>
    <row r="334" spans="1:12" x14ac:dyDescent="0.25">
      <c r="D334" t="s">
        <v>3375</v>
      </c>
      <c r="E334" t="s">
        <v>10783</v>
      </c>
      <c r="F334" t="s">
        <v>84</v>
      </c>
      <c r="G334" t="s">
        <v>29</v>
      </c>
      <c r="H334" t="s">
        <v>2146</v>
      </c>
      <c r="I334" t="s">
        <v>2167</v>
      </c>
      <c r="J334" t="s">
        <v>3496</v>
      </c>
      <c r="K334" t="s">
        <v>2135</v>
      </c>
      <c r="L334">
        <v>1952.3095060000001</v>
      </c>
    </row>
    <row r="335" spans="1:12" x14ac:dyDescent="0.25">
      <c r="C335" t="s">
        <v>3493</v>
      </c>
      <c r="L335" s="3">
        <v>1999.5428005000001</v>
      </c>
    </row>
    <row r="336" spans="1:12" x14ac:dyDescent="0.25">
      <c r="D336" t="s">
        <v>3376</v>
      </c>
      <c r="E336" t="s">
        <v>10783</v>
      </c>
      <c r="F336" t="s">
        <v>84</v>
      </c>
      <c r="G336" t="s">
        <v>29</v>
      </c>
      <c r="H336" t="s">
        <v>63</v>
      </c>
      <c r="I336" t="s">
        <v>2167</v>
      </c>
      <c r="J336" t="s">
        <v>3494</v>
      </c>
      <c r="K336" t="s">
        <v>2135</v>
      </c>
      <c r="L336" s="3">
        <v>1999.5428005000001</v>
      </c>
    </row>
    <row r="337" spans="3:12" x14ac:dyDescent="0.25">
      <c r="C337" t="s">
        <v>3912</v>
      </c>
      <c r="L337">
        <v>1481.1500589999998</v>
      </c>
    </row>
    <row r="338" spans="3:12" x14ac:dyDescent="0.25">
      <c r="D338" t="s">
        <v>3704</v>
      </c>
      <c r="E338" t="s">
        <v>10783</v>
      </c>
      <c r="F338" t="s">
        <v>84</v>
      </c>
      <c r="G338" t="s">
        <v>29</v>
      </c>
      <c r="H338" t="s">
        <v>63</v>
      </c>
      <c r="I338" t="s">
        <v>2141</v>
      </c>
      <c r="J338" t="s">
        <v>3913</v>
      </c>
      <c r="K338" t="s">
        <v>2135</v>
      </c>
      <c r="L338">
        <v>1481.1500589999998</v>
      </c>
    </row>
    <row r="339" spans="3:12" x14ac:dyDescent="0.25">
      <c r="C339" t="s">
        <v>5744</v>
      </c>
      <c r="L339">
        <v>1758.4867529999999</v>
      </c>
    </row>
    <row r="340" spans="3:12" x14ac:dyDescent="0.25">
      <c r="D340" t="s">
        <v>5745</v>
      </c>
      <c r="E340" t="s">
        <v>10783</v>
      </c>
      <c r="F340" t="s">
        <v>84</v>
      </c>
      <c r="G340" t="s">
        <v>29</v>
      </c>
      <c r="H340" t="s">
        <v>188</v>
      </c>
      <c r="I340" t="s">
        <v>2141</v>
      </c>
      <c r="J340" t="s">
        <v>5746</v>
      </c>
      <c r="K340" t="s">
        <v>2135</v>
      </c>
      <c r="L340">
        <v>1758.4867529999999</v>
      </c>
    </row>
    <row r="341" spans="3:12" x14ac:dyDescent="0.25">
      <c r="C341" t="s">
        <v>7254</v>
      </c>
      <c r="L341" s="3">
        <v>2703.2699928000002</v>
      </c>
    </row>
    <row r="342" spans="3:12" x14ac:dyDescent="0.25">
      <c r="D342" t="s">
        <v>7255</v>
      </c>
      <c r="E342" t="s">
        <v>10783</v>
      </c>
      <c r="F342" t="s">
        <v>84</v>
      </c>
      <c r="G342" t="s">
        <v>50</v>
      </c>
      <c r="H342" t="s">
        <v>2146</v>
      </c>
      <c r="I342" t="s">
        <v>2167</v>
      </c>
      <c r="J342" t="s">
        <v>7256</v>
      </c>
      <c r="K342" t="s">
        <v>2135</v>
      </c>
      <c r="L342" s="3">
        <v>2703.2699928000002</v>
      </c>
    </row>
    <row r="343" spans="3:12" x14ac:dyDescent="0.25">
      <c r="C343" t="s">
        <v>9944</v>
      </c>
      <c r="L343">
        <v>1168.1194674999999</v>
      </c>
    </row>
    <row r="344" spans="3:12" x14ac:dyDescent="0.25">
      <c r="D344" t="s">
        <v>9945</v>
      </c>
      <c r="E344" t="s">
        <v>10783</v>
      </c>
      <c r="F344" t="s">
        <v>84</v>
      </c>
      <c r="G344" t="s">
        <v>29</v>
      </c>
      <c r="H344" t="s">
        <v>2146</v>
      </c>
      <c r="I344" t="s">
        <v>2246</v>
      </c>
      <c r="J344" t="s">
        <v>9946</v>
      </c>
      <c r="K344" t="s">
        <v>2135</v>
      </c>
      <c r="L344">
        <v>1168.1194674999999</v>
      </c>
    </row>
    <row r="345" spans="3:12" x14ac:dyDescent="0.25">
      <c r="C345" t="s">
        <v>3914</v>
      </c>
      <c r="L345" s="3">
        <v>1999.5428005000001</v>
      </c>
    </row>
    <row r="346" spans="3:12" x14ac:dyDescent="0.25">
      <c r="D346" t="s">
        <v>3794</v>
      </c>
      <c r="E346" t="s">
        <v>10783</v>
      </c>
      <c r="F346" t="s">
        <v>84</v>
      </c>
      <c r="G346" t="s">
        <v>29</v>
      </c>
      <c r="H346" t="s">
        <v>63</v>
      </c>
      <c r="I346" t="s">
        <v>2167</v>
      </c>
      <c r="J346" t="s">
        <v>3915</v>
      </c>
      <c r="K346" t="s">
        <v>2135</v>
      </c>
      <c r="L346" s="3">
        <v>1999.5428005000001</v>
      </c>
    </row>
    <row r="347" spans="3:12" x14ac:dyDescent="0.25">
      <c r="C347" t="s">
        <v>4842</v>
      </c>
      <c r="L347" s="3">
        <v>1993.9686850000001</v>
      </c>
    </row>
    <row r="348" spans="3:12" x14ac:dyDescent="0.25">
      <c r="D348" t="s">
        <v>4754</v>
      </c>
      <c r="E348" t="s">
        <v>10783</v>
      </c>
      <c r="F348" t="s">
        <v>84</v>
      </c>
      <c r="G348" t="s">
        <v>29</v>
      </c>
      <c r="H348" t="s">
        <v>63</v>
      </c>
      <c r="I348" t="s">
        <v>2137</v>
      </c>
      <c r="J348" t="s">
        <v>4843</v>
      </c>
      <c r="K348" t="s">
        <v>2135</v>
      </c>
      <c r="L348" s="3">
        <v>1993.9686850000001</v>
      </c>
    </row>
    <row r="349" spans="3:12" x14ac:dyDescent="0.25">
      <c r="C349" t="s">
        <v>4844</v>
      </c>
      <c r="L349" s="3">
        <v>2153.4666214999997</v>
      </c>
    </row>
    <row r="350" spans="3:12" x14ac:dyDescent="0.25">
      <c r="D350" t="s">
        <v>4756</v>
      </c>
      <c r="E350" t="s">
        <v>10783</v>
      </c>
      <c r="F350" t="s">
        <v>84</v>
      </c>
      <c r="G350" t="s">
        <v>29</v>
      </c>
      <c r="H350" t="s">
        <v>63</v>
      </c>
      <c r="I350" t="s">
        <v>2134</v>
      </c>
      <c r="J350" t="s">
        <v>4845</v>
      </c>
      <c r="K350" t="s">
        <v>2135</v>
      </c>
      <c r="L350" s="3">
        <v>2153.4666214999997</v>
      </c>
    </row>
    <row r="351" spans="3:12" x14ac:dyDescent="0.25">
      <c r="C351" t="s">
        <v>4846</v>
      </c>
      <c r="L351" s="3">
        <v>2826.0765584999999</v>
      </c>
    </row>
    <row r="352" spans="3:12" x14ac:dyDescent="0.25">
      <c r="D352" t="s">
        <v>4757</v>
      </c>
      <c r="E352" t="s">
        <v>10783</v>
      </c>
      <c r="F352" t="s">
        <v>84</v>
      </c>
      <c r="G352" t="s">
        <v>29</v>
      </c>
      <c r="H352" t="s">
        <v>57</v>
      </c>
      <c r="I352" t="s">
        <v>2139</v>
      </c>
      <c r="J352" t="s">
        <v>4847</v>
      </c>
      <c r="K352" t="s">
        <v>2135</v>
      </c>
      <c r="L352" s="3">
        <v>2826.0765584999999</v>
      </c>
    </row>
    <row r="353" spans="1:12" x14ac:dyDescent="0.25">
      <c r="C353" t="s">
        <v>4848</v>
      </c>
      <c r="L353" s="3">
        <v>1993.9686850000001</v>
      </c>
    </row>
    <row r="354" spans="1:12" x14ac:dyDescent="0.25">
      <c r="D354" t="s">
        <v>4758</v>
      </c>
      <c r="E354" t="s">
        <v>10783</v>
      </c>
      <c r="F354" t="s">
        <v>84</v>
      </c>
      <c r="G354" t="s">
        <v>29</v>
      </c>
      <c r="H354" t="s">
        <v>63</v>
      </c>
      <c r="I354" t="s">
        <v>2137</v>
      </c>
      <c r="J354" t="s">
        <v>4849</v>
      </c>
      <c r="K354" t="s">
        <v>2135</v>
      </c>
      <c r="L354" s="3">
        <v>1993.9686850000001</v>
      </c>
    </row>
    <row r="355" spans="1:12" x14ac:dyDescent="0.25">
      <c r="C355" t="s">
        <v>10805</v>
      </c>
      <c r="L355">
        <v>1780.0008829999999</v>
      </c>
    </row>
    <row r="356" spans="1:12" x14ac:dyDescent="0.25">
      <c r="D356" t="s">
        <v>10806</v>
      </c>
      <c r="E356" t="s">
        <v>2768</v>
      </c>
      <c r="F356" t="s">
        <v>84</v>
      </c>
      <c r="G356" t="s">
        <v>29</v>
      </c>
      <c r="H356" t="s">
        <v>2146</v>
      </c>
      <c r="I356" t="s">
        <v>2156</v>
      </c>
      <c r="J356" t="s">
        <v>10807</v>
      </c>
      <c r="K356" t="s">
        <v>2135</v>
      </c>
      <c r="L356">
        <v>1780.0008829999999</v>
      </c>
    </row>
    <row r="357" spans="1:12" x14ac:dyDescent="0.25">
      <c r="C357" t="s">
        <v>10808</v>
      </c>
      <c r="L357">
        <v>1780.0008829999999</v>
      </c>
    </row>
    <row r="358" spans="1:12" x14ac:dyDescent="0.25">
      <c r="D358" t="s">
        <v>10809</v>
      </c>
      <c r="E358" t="s">
        <v>2768</v>
      </c>
      <c r="F358" t="s">
        <v>84</v>
      </c>
      <c r="G358" t="s">
        <v>29</v>
      </c>
      <c r="H358" t="s">
        <v>2146</v>
      </c>
      <c r="I358" t="s">
        <v>3223</v>
      </c>
      <c r="J358" t="s">
        <v>10810</v>
      </c>
      <c r="K358" t="s">
        <v>2135</v>
      </c>
      <c r="L358">
        <v>1780.0008829999999</v>
      </c>
    </row>
    <row r="359" spans="1:12" x14ac:dyDescent="0.25">
      <c r="C359" t="s">
        <v>2798</v>
      </c>
      <c r="L359" s="3">
        <v>2204.4159929999996</v>
      </c>
    </row>
    <row r="360" spans="1:12" x14ac:dyDescent="0.25">
      <c r="D360" t="s">
        <v>186</v>
      </c>
      <c r="E360" t="s">
        <v>10783</v>
      </c>
      <c r="F360" t="s">
        <v>84</v>
      </c>
      <c r="G360" t="s">
        <v>29</v>
      </c>
      <c r="H360" t="s">
        <v>188</v>
      </c>
      <c r="I360" t="s">
        <v>2167</v>
      </c>
      <c r="J360" t="s">
        <v>187</v>
      </c>
      <c r="K360" t="s">
        <v>2135</v>
      </c>
      <c r="L360" s="3">
        <v>2204.4159929999996</v>
      </c>
    </row>
    <row r="361" spans="1:12" x14ac:dyDescent="0.25">
      <c r="C361" t="s">
        <v>2799</v>
      </c>
      <c r="L361" s="3">
        <v>2624.8020931999999</v>
      </c>
    </row>
    <row r="362" spans="1:12" x14ac:dyDescent="0.25">
      <c r="D362" t="s">
        <v>736</v>
      </c>
      <c r="E362" t="s">
        <v>10783</v>
      </c>
      <c r="F362" t="s">
        <v>84</v>
      </c>
      <c r="G362" t="s">
        <v>61</v>
      </c>
      <c r="H362" t="s">
        <v>25</v>
      </c>
      <c r="I362" t="s">
        <v>2134</v>
      </c>
      <c r="J362" t="s">
        <v>737</v>
      </c>
      <c r="K362" t="s">
        <v>2149</v>
      </c>
      <c r="L362" s="3">
        <v>2624.8020931999999</v>
      </c>
    </row>
    <row r="363" spans="1:12" x14ac:dyDescent="0.25">
      <c r="C363" t="s">
        <v>10811</v>
      </c>
      <c r="L363" s="3">
        <v>2187.6349716</v>
      </c>
    </row>
    <row r="364" spans="1:12" x14ac:dyDescent="0.25">
      <c r="D364" t="s">
        <v>10812</v>
      </c>
      <c r="E364" t="s">
        <v>10783</v>
      </c>
      <c r="F364" t="s">
        <v>84</v>
      </c>
      <c r="G364" t="s">
        <v>50</v>
      </c>
      <c r="H364" t="s">
        <v>2133</v>
      </c>
      <c r="I364" t="s">
        <v>2141</v>
      </c>
      <c r="J364" t="s">
        <v>10813</v>
      </c>
      <c r="K364" t="s">
        <v>2135</v>
      </c>
      <c r="L364" s="3">
        <v>2187.6349716</v>
      </c>
    </row>
    <row r="365" spans="1:12" x14ac:dyDescent="0.25">
      <c r="A365" t="s">
        <v>528</v>
      </c>
      <c r="L365">
        <v>1709.1020455</v>
      </c>
    </row>
    <row r="366" spans="1:12" x14ac:dyDescent="0.25">
      <c r="C366" t="s">
        <v>2800</v>
      </c>
      <c r="L366">
        <v>1709.1020455</v>
      </c>
    </row>
    <row r="367" spans="1:12" x14ac:dyDescent="0.25">
      <c r="D367" t="s">
        <v>1800</v>
      </c>
      <c r="E367" t="s">
        <v>10814</v>
      </c>
      <c r="F367" t="s">
        <v>528</v>
      </c>
      <c r="G367" t="s">
        <v>29</v>
      </c>
      <c r="H367" t="s">
        <v>20</v>
      </c>
      <c r="I367" t="s">
        <v>2137</v>
      </c>
      <c r="J367" t="s">
        <v>1801</v>
      </c>
      <c r="K367" t="s">
        <v>18</v>
      </c>
      <c r="L367">
        <v>1709.1020455</v>
      </c>
    </row>
    <row r="368" spans="1:12" x14ac:dyDescent="0.25">
      <c r="A368" t="s">
        <v>156</v>
      </c>
      <c r="L368" s="3">
        <v>26270.767234900002</v>
      </c>
    </row>
    <row r="369" spans="3:12" x14ac:dyDescent="0.25">
      <c r="C369" t="s">
        <v>5747</v>
      </c>
      <c r="L369" s="3">
        <v>2584.1599458000001</v>
      </c>
    </row>
    <row r="370" spans="3:12" x14ac:dyDescent="0.25">
      <c r="D370" t="s">
        <v>5748</v>
      </c>
      <c r="E370" t="s">
        <v>10814</v>
      </c>
      <c r="F370" t="s">
        <v>156</v>
      </c>
      <c r="G370" t="s">
        <v>50</v>
      </c>
      <c r="H370" t="s">
        <v>63</v>
      </c>
      <c r="I370" t="s">
        <v>2167</v>
      </c>
      <c r="J370" t="s">
        <v>5749</v>
      </c>
      <c r="K370" t="s">
        <v>2135</v>
      </c>
      <c r="L370" s="3">
        <v>2584.1599458000001</v>
      </c>
    </row>
    <row r="371" spans="3:12" x14ac:dyDescent="0.25">
      <c r="C371" t="s">
        <v>5750</v>
      </c>
      <c r="L371" s="3">
        <v>2584.1599458000001</v>
      </c>
    </row>
    <row r="372" spans="3:12" x14ac:dyDescent="0.25">
      <c r="D372" t="s">
        <v>5751</v>
      </c>
      <c r="E372" t="s">
        <v>10814</v>
      </c>
      <c r="F372" t="s">
        <v>156</v>
      </c>
      <c r="G372" t="s">
        <v>50</v>
      </c>
      <c r="H372" t="s">
        <v>63</v>
      </c>
      <c r="I372" t="s">
        <v>2167</v>
      </c>
      <c r="J372" t="s">
        <v>5752</v>
      </c>
      <c r="K372" t="s">
        <v>2135</v>
      </c>
      <c r="L372" s="3">
        <v>2584.1599458000001</v>
      </c>
    </row>
    <row r="373" spans="3:12" x14ac:dyDescent="0.25">
      <c r="C373" t="s">
        <v>5753</v>
      </c>
      <c r="L373" s="3">
        <v>2110.1841036000001</v>
      </c>
    </row>
    <row r="374" spans="3:12" x14ac:dyDescent="0.25">
      <c r="D374" t="s">
        <v>5754</v>
      </c>
      <c r="E374" t="s">
        <v>10814</v>
      </c>
      <c r="F374" t="s">
        <v>156</v>
      </c>
      <c r="G374" t="s">
        <v>50</v>
      </c>
      <c r="H374" t="s">
        <v>188</v>
      </c>
      <c r="I374" t="s">
        <v>2141</v>
      </c>
      <c r="J374" t="s">
        <v>5755</v>
      </c>
      <c r="K374" t="s">
        <v>2135</v>
      </c>
      <c r="L374" s="3">
        <v>2110.1841036000001</v>
      </c>
    </row>
    <row r="375" spans="3:12" x14ac:dyDescent="0.25">
      <c r="C375" t="s">
        <v>5756</v>
      </c>
      <c r="L375" s="3">
        <v>2392.7624220000002</v>
      </c>
    </row>
    <row r="376" spans="3:12" x14ac:dyDescent="0.25">
      <c r="D376" t="s">
        <v>5757</v>
      </c>
      <c r="E376" t="s">
        <v>10814</v>
      </c>
      <c r="F376" t="s">
        <v>156</v>
      </c>
      <c r="G376" t="s">
        <v>50</v>
      </c>
      <c r="H376" t="s">
        <v>63</v>
      </c>
      <c r="I376" t="s">
        <v>2137</v>
      </c>
      <c r="J376" t="s">
        <v>5758</v>
      </c>
      <c r="K376" t="s">
        <v>2135</v>
      </c>
      <c r="L376" s="3">
        <v>2392.7624220000002</v>
      </c>
    </row>
    <row r="377" spans="3:12" x14ac:dyDescent="0.25">
      <c r="C377" t="s">
        <v>3916</v>
      </c>
      <c r="L377">
        <v>1851.4864694999999</v>
      </c>
    </row>
    <row r="378" spans="3:12" x14ac:dyDescent="0.25">
      <c r="D378" t="s">
        <v>3706</v>
      </c>
      <c r="E378" t="s">
        <v>10814</v>
      </c>
      <c r="F378" t="s">
        <v>156</v>
      </c>
      <c r="G378" t="s">
        <v>29</v>
      </c>
      <c r="H378" t="s">
        <v>63</v>
      </c>
      <c r="I378" t="s">
        <v>2137</v>
      </c>
      <c r="J378" t="s">
        <v>3917</v>
      </c>
      <c r="K378" t="s">
        <v>2135</v>
      </c>
      <c r="L378">
        <v>1851.4864694999999</v>
      </c>
    </row>
    <row r="379" spans="3:12" x14ac:dyDescent="0.25">
      <c r="C379" t="s">
        <v>4850</v>
      </c>
      <c r="L379">
        <v>1557.4274289999998</v>
      </c>
    </row>
    <row r="380" spans="3:12" x14ac:dyDescent="0.25">
      <c r="D380" t="s">
        <v>4703</v>
      </c>
      <c r="E380" t="s">
        <v>10814</v>
      </c>
      <c r="F380" t="s">
        <v>156</v>
      </c>
      <c r="G380" t="s">
        <v>29</v>
      </c>
      <c r="H380" t="s">
        <v>2146</v>
      </c>
      <c r="I380" t="s">
        <v>2141</v>
      </c>
      <c r="J380" t="s">
        <v>4851</v>
      </c>
      <c r="K380" t="s">
        <v>2135</v>
      </c>
      <c r="L380">
        <v>1557.4274289999998</v>
      </c>
    </row>
    <row r="381" spans="3:12" x14ac:dyDescent="0.25">
      <c r="C381" t="s">
        <v>3918</v>
      </c>
      <c r="L381" s="3">
        <v>2399.4513606</v>
      </c>
    </row>
    <row r="382" spans="3:12" x14ac:dyDescent="0.25">
      <c r="D382" t="s">
        <v>3650</v>
      </c>
      <c r="E382" t="s">
        <v>10814</v>
      </c>
      <c r="F382" t="s">
        <v>156</v>
      </c>
      <c r="G382" t="s">
        <v>50</v>
      </c>
      <c r="H382" t="s">
        <v>63</v>
      </c>
      <c r="I382" t="s">
        <v>2167</v>
      </c>
      <c r="J382" t="s">
        <v>3919</v>
      </c>
      <c r="K382" t="s">
        <v>2135</v>
      </c>
      <c r="L382" s="3">
        <v>2399.4513606</v>
      </c>
    </row>
    <row r="383" spans="3:12" x14ac:dyDescent="0.25">
      <c r="C383" t="s">
        <v>3920</v>
      </c>
      <c r="L383" s="3">
        <v>2399.4513606</v>
      </c>
    </row>
    <row r="384" spans="3:12" x14ac:dyDescent="0.25">
      <c r="D384" t="s">
        <v>3652</v>
      </c>
      <c r="E384" t="s">
        <v>10814</v>
      </c>
      <c r="F384" t="s">
        <v>156</v>
      </c>
      <c r="G384" t="s">
        <v>50</v>
      </c>
      <c r="H384" t="s">
        <v>63</v>
      </c>
      <c r="I384" t="s">
        <v>2167</v>
      </c>
      <c r="J384" t="s">
        <v>3921</v>
      </c>
      <c r="K384" t="s">
        <v>2135</v>
      </c>
      <c r="L384" s="3">
        <v>2399.4513606</v>
      </c>
    </row>
    <row r="385" spans="1:12" x14ac:dyDescent="0.25">
      <c r="C385" t="s">
        <v>3922</v>
      </c>
      <c r="L385" s="3">
        <v>2399.4513606</v>
      </c>
    </row>
    <row r="386" spans="1:12" x14ac:dyDescent="0.25">
      <c r="D386" t="s">
        <v>3653</v>
      </c>
      <c r="E386" t="s">
        <v>10814</v>
      </c>
      <c r="F386" t="s">
        <v>156</v>
      </c>
      <c r="G386" t="s">
        <v>50</v>
      </c>
      <c r="H386" t="s">
        <v>63</v>
      </c>
      <c r="I386" t="s">
        <v>2167</v>
      </c>
      <c r="J386" t="s">
        <v>3923</v>
      </c>
      <c r="K386" t="s">
        <v>2135</v>
      </c>
      <c r="L386" s="3">
        <v>2399.4513606</v>
      </c>
    </row>
    <row r="387" spans="1:12" x14ac:dyDescent="0.25">
      <c r="C387" t="s">
        <v>3924</v>
      </c>
      <c r="L387">
        <v>1777.3800707999999</v>
      </c>
    </row>
    <row r="388" spans="1:12" x14ac:dyDescent="0.25">
      <c r="D388" t="s">
        <v>3654</v>
      </c>
      <c r="E388" t="s">
        <v>10814</v>
      </c>
      <c r="F388" t="s">
        <v>156</v>
      </c>
      <c r="G388" t="s">
        <v>50</v>
      </c>
      <c r="H388" t="s">
        <v>63</v>
      </c>
      <c r="I388" t="s">
        <v>2141</v>
      </c>
      <c r="J388" t="s">
        <v>3925</v>
      </c>
      <c r="K388" t="s">
        <v>2135</v>
      </c>
      <c r="L388">
        <v>1777.3800707999999</v>
      </c>
    </row>
    <row r="389" spans="1:12" x14ac:dyDescent="0.25">
      <c r="C389" t="s">
        <v>3926</v>
      </c>
      <c r="L389">
        <v>1777.3800707999999</v>
      </c>
    </row>
    <row r="390" spans="1:12" x14ac:dyDescent="0.25">
      <c r="D390" t="s">
        <v>3656</v>
      </c>
      <c r="E390" t="s">
        <v>10814</v>
      </c>
      <c r="F390" t="s">
        <v>156</v>
      </c>
      <c r="G390" t="s">
        <v>50</v>
      </c>
      <c r="H390" t="s">
        <v>63</v>
      </c>
      <c r="I390" t="s">
        <v>2141</v>
      </c>
      <c r="J390" t="s">
        <v>3927</v>
      </c>
      <c r="K390" t="s">
        <v>2135</v>
      </c>
      <c r="L390">
        <v>1777.3800707999999</v>
      </c>
    </row>
    <row r="391" spans="1:12" x14ac:dyDescent="0.25">
      <c r="C391" t="s">
        <v>3928</v>
      </c>
      <c r="L391" s="3">
        <v>2437.4726958000001</v>
      </c>
    </row>
    <row r="392" spans="1:12" x14ac:dyDescent="0.25">
      <c r="D392" t="s">
        <v>3731</v>
      </c>
      <c r="E392" t="s">
        <v>10814</v>
      </c>
      <c r="F392" t="s">
        <v>156</v>
      </c>
      <c r="G392" t="s">
        <v>50</v>
      </c>
      <c r="H392" t="s">
        <v>2164</v>
      </c>
      <c r="I392" t="s">
        <v>2134</v>
      </c>
      <c r="J392" t="s">
        <v>3929</v>
      </c>
      <c r="K392" t="s">
        <v>2135</v>
      </c>
      <c r="L392" s="3">
        <v>2437.4726958000001</v>
      </c>
    </row>
    <row r="393" spans="1:12" x14ac:dyDescent="0.25">
      <c r="A393" t="s">
        <v>107</v>
      </c>
      <c r="L393" s="3">
        <v>39902.256911000004</v>
      </c>
    </row>
    <row r="394" spans="1:12" x14ac:dyDescent="0.25">
      <c r="C394" t="s">
        <v>2801</v>
      </c>
      <c r="L394" s="3">
        <v>5248.4698049999997</v>
      </c>
    </row>
    <row r="395" spans="1:12" x14ac:dyDescent="0.25">
      <c r="D395" t="s">
        <v>159</v>
      </c>
      <c r="E395" t="s">
        <v>10814</v>
      </c>
      <c r="F395" t="s">
        <v>107</v>
      </c>
      <c r="G395" t="s">
        <v>100</v>
      </c>
      <c r="H395" t="s">
        <v>57</v>
      </c>
      <c r="I395" t="s">
        <v>2162</v>
      </c>
      <c r="J395" t="s">
        <v>161</v>
      </c>
      <c r="K395" t="s">
        <v>2135</v>
      </c>
      <c r="L395" s="3">
        <v>5248.4698049999997</v>
      </c>
    </row>
    <row r="396" spans="1:12" x14ac:dyDescent="0.25">
      <c r="C396" t="s">
        <v>2802</v>
      </c>
      <c r="L396" s="3">
        <v>2351.2597094000002</v>
      </c>
    </row>
    <row r="397" spans="1:12" x14ac:dyDescent="0.25">
      <c r="D397" t="s">
        <v>438</v>
      </c>
      <c r="E397" t="s">
        <v>10814</v>
      </c>
      <c r="F397" t="s">
        <v>107</v>
      </c>
      <c r="G397" t="s">
        <v>61</v>
      </c>
      <c r="H397" t="s">
        <v>48</v>
      </c>
      <c r="I397" t="s">
        <v>2141</v>
      </c>
      <c r="J397" t="s">
        <v>439</v>
      </c>
      <c r="K397" t="s">
        <v>2135</v>
      </c>
      <c r="L397" s="3">
        <v>2351.2597094000002</v>
      </c>
    </row>
    <row r="398" spans="1:12" x14ac:dyDescent="0.25">
      <c r="C398" t="s">
        <v>2803</v>
      </c>
      <c r="L398" s="3">
        <v>3174.2142985</v>
      </c>
    </row>
    <row r="399" spans="1:12" x14ac:dyDescent="0.25">
      <c r="D399" t="s">
        <v>443</v>
      </c>
      <c r="E399" t="s">
        <v>10814</v>
      </c>
      <c r="F399" t="s">
        <v>107</v>
      </c>
      <c r="G399" t="s">
        <v>61</v>
      </c>
      <c r="H399" t="s">
        <v>48</v>
      </c>
      <c r="I399" t="s">
        <v>2134</v>
      </c>
      <c r="J399" t="s">
        <v>444</v>
      </c>
      <c r="K399" t="s">
        <v>2135</v>
      </c>
      <c r="L399" s="3">
        <v>3174.2142985</v>
      </c>
    </row>
    <row r="400" spans="1:12" x14ac:dyDescent="0.25">
      <c r="C400" t="s">
        <v>2804</v>
      </c>
      <c r="L400">
        <v>1944.3688362</v>
      </c>
    </row>
    <row r="401" spans="3:12" x14ac:dyDescent="0.25">
      <c r="D401" t="s">
        <v>1635</v>
      </c>
      <c r="E401" t="s">
        <v>10814</v>
      </c>
      <c r="F401" t="s">
        <v>107</v>
      </c>
      <c r="G401" t="s">
        <v>61</v>
      </c>
      <c r="H401" t="s">
        <v>25</v>
      </c>
      <c r="I401" t="s">
        <v>2156</v>
      </c>
      <c r="J401" t="s">
        <v>1636</v>
      </c>
      <c r="K401" t="s">
        <v>2149</v>
      </c>
      <c r="L401">
        <v>1944.3688362</v>
      </c>
    </row>
    <row r="402" spans="3:12" x14ac:dyDescent="0.25">
      <c r="C402" t="s">
        <v>2805</v>
      </c>
      <c r="L402">
        <v>1481.1500589999998</v>
      </c>
    </row>
    <row r="403" spans="3:12" x14ac:dyDescent="0.25">
      <c r="D403" t="s">
        <v>2085</v>
      </c>
      <c r="E403" t="s">
        <v>10814</v>
      </c>
      <c r="F403" t="s">
        <v>107</v>
      </c>
      <c r="G403" t="s">
        <v>29</v>
      </c>
      <c r="H403" t="s">
        <v>2133</v>
      </c>
      <c r="I403" t="s">
        <v>2141</v>
      </c>
      <c r="J403" t="s">
        <v>2086</v>
      </c>
      <c r="K403" t="s">
        <v>2135</v>
      </c>
      <c r="L403">
        <v>1481.1500589999998</v>
      </c>
    </row>
    <row r="404" spans="3:12" x14ac:dyDescent="0.25">
      <c r="C404" t="s">
        <v>2806</v>
      </c>
      <c r="L404" s="3">
        <v>2799.183896</v>
      </c>
    </row>
    <row r="405" spans="3:12" x14ac:dyDescent="0.25">
      <c r="D405" t="s">
        <v>179</v>
      </c>
      <c r="E405" t="s">
        <v>10814</v>
      </c>
      <c r="F405" t="s">
        <v>107</v>
      </c>
      <c r="G405" t="s">
        <v>29</v>
      </c>
      <c r="H405" t="s">
        <v>110</v>
      </c>
      <c r="I405" t="s">
        <v>2162</v>
      </c>
      <c r="J405" t="s">
        <v>6655</v>
      </c>
      <c r="K405" t="s">
        <v>2135</v>
      </c>
      <c r="L405" s="3">
        <v>2799.183896</v>
      </c>
    </row>
    <row r="406" spans="3:12" x14ac:dyDescent="0.25">
      <c r="C406" t="s">
        <v>2807</v>
      </c>
      <c r="L406" s="3">
        <v>1999.5428005000001</v>
      </c>
    </row>
    <row r="407" spans="3:12" x14ac:dyDescent="0.25">
      <c r="D407" t="s">
        <v>246</v>
      </c>
      <c r="E407" t="s">
        <v>10814</v>
      </c>
      <c r="F407" t="s">
        <v>107</v>
      </c>
      <c r="G407" t="s">
        <v>29</v>
      </c>
      <c r="H407" t="s">
        <v>63</v>
      </c>
      <c r="I407" t="s">
        <v>2167</v>
      </c>
      <c r="J407" t="s">
        <v>240</v>
      </c>
      <c r="K407" t="s">
        <v>2135</v>
      </c>
      <c r="L407" s="3">
        <v>1999.5428005000001</v>
      </c>
    </row>
    <row r="408" spans="3:12" x14ac:dyDescent="0.25">
      <c r="C408" t="s">
        <v>2808</v>
      </c>
      <c r="L408">
        <v>1880.726128</v>
      </c>
    </row>
    <row r="409" spans="3:12" x14ac:dyDescent="0.25">
      <c r="D409" t="s">
        <v>2024</v>
      </c>
      <c r="E409" t="s">
        <v>10814</v>
      </c>
      <c r="F409" t="s">
        <v>107</v>
      </c>
      <c r="G409" t="s">
        <v>29</v>
      </c>
      <c r="H409" t="s">
        <v>2164</v>
      </c>
      <c r="I409" t="s">
        <v>2137</v>
      </c>
      <c r="J409" t="s">
        <v>2025</v>
      </c>
      <c r="K409" t="s">
        <v>2135</v>
      </c>
      <c r="L409">
        <v>1880.726128</v>
      </c>
    </row>
    <row r="410" spans="3:12" x14ac:dyDescent="0.25">
      <c r="C410" t="s">
        <v>2809</v>
      </c>
      <c r="L410">
        <v>1851.4864694999999</v>
      </c>
    </row>
    <row r="411" spans="3:12" x14ac:dyDescent="0.25">
      <c r="D411" t="s">
        <v>2054</v>
      </c>
      <c r="E411" t="s">
        <v>10814</v>
      </c>
      <c r="F411" t="s">
        <v>107</v>
      </c>
      <c r="G411" t="s">
        <v>29</v>
      </c>
      <c r="H411" t="s">
        <v>63</v>
      </c>
      <c r="I411" t="s">
        <v>2137</v>
      </c>
      <c r="J411" t="s">
        <v>2055</v>
      </c>
      <c r="K411" t="s">
        <v>2135</v>
      </c>
      <c r="L411">
        <v>1851.4864694999999</v>
      </c>
    </row>
    <row r="412" spans="3:12" x14ac:dyDescent="0.25">
      <c r="C412" t="s">
        <v>2810</v>
      </c>
      <c r="L412" s="3">
        <v>1999.5428005000001</v>
      </c>
    </row>
    <row r="413" spans="3:12" x14ac:dyDescent="0.25">
      <c r="D413" t="s">
        <v>2078</v>
      </c>
      <c r="E413" t="s">
        <v>10814</v>
      </c>
      <c r="F413" t="s">
        <v>107</v>
      </c>
      <c r="G413" t="s">
        <v>29</v>
      </c>
      <c r="H413" t="s">
        <v>2133</v>
      </c>
      <c r="I413" t="s">
        <v>2167</v>
      </c>
      <c r="J413" t="s">
        <v>2079</v>
      </c>
      <c r="K413" t="s">
        <v>2135</v>
      </c>
      <c r="L413" s="3">
        <v>1999.5428005000001</v>
      </c>
    </row>
    <row r="414" spans="3:12" x14ac:dyDescent="0.25">
      <c r="C414" t="s">
        <v>2811</v>
      </c>
      <c r="L414">
        <v>1446.1407019999999</v>
      </c>
    </row>
    <row r="415" spans="3:12" x14ac:dyDescent="0.25">
      <c r="D415" t="s">
        <v>2081</v>
      </c>
      <c r="E415" t="s">
        <v>10814</v>
      </c>
      <c r="F415" t="s">
        <v>107</v>
      </c>
      <c r="G415" t="s">
        <v>29</v>
      </c>
      <c r="H415" t="s">
        <v>2146</v>
      </c>
      <c r="I415" t="s">
        <v>2156</v>
      </c>
      <c r="J415" t="s">
        <v>2082</v>
      </c>
      <c r="K415" t="s">
        <v>2135</v>
      </c>
      <c r="L415">
        <v>1446.1407019999999</v>
      </c>
    </row>
    <row r="416" spans="3:12" x14ac:dyDescent="0.25">
      <c r="C416" t="s">
        <v>5759</v>
      </c>
      <c r="L416" s="3">
        <v>3748.6415695000001</v>
      </c>
    </row>
    <row r="417" spans="1:12" x14ac:dyDescent="0.25">
      <c r="D417" t="s">
        <v>5760</v>
      </c>
      <c r="E417" t="s">
        <v>10814</v>
      </c>
      <c r="F417" t="s">
        <v>107</v>
      </c>
      <c r="G417" t="s">
        <v>29</v>
      </c>
      <c r="H417" t="s">
        <v>2133</v>
      </c>
      <c r="I417" t="s">
        <v>2141</v>
      </c>
      <c r="J417" t="s">
        <v>5761</v>
      </c>
      <c r="K417" t="s">
        <v>2135</v>
      </c>
      <c r="L417">
        <v>1595.1749480000001</v>
      </c>
    </row>
    <row r="418" spans="1:12" x14ac:dyDescent="0.25">
      <c r="D418" t="s">
        <v>5762</v>
      </c>
      <c r="E418" t="s">
        <v>10814</v>
      </c>
      <c r="F418" t="s">
        <v>107</v>
      </c>
      <c r="G418" t="s">
        <v>29</v>
      </c>
      <c r="H418" t="s">
        <v>2133</v>
      </c>
      <c r="I418" t="s">
        <v>2134</v>
      </c>
      <c r="J418" t="s">
        <v>5763</v>
      </c>
      <c r="K418" t="s">
        <v>2135</v>
      </c>
      <c r="L418" s="3">
        <v>2153.4666214999997</v>
      </c>
    </row>
    <row r="419" spans="1:12" x14ac:dyDescent="0.25">
      <c r="C419" t="s">
        <v>5764</v>
      </c>
      <c r="L419" s="3">
        <v>2373.9864539999999</v>
      </c>
    </row>
    <row r="420" spans="1:12" x14ac:dyDescent="0.25">
      <c r="D420" t="s">
        <v>5765</v>
      </c>
      <c r="E420" t="s">
        <v>10814</v>
      </c>
      <c r="F420" t="s">
        <v>107</v>
      </c>
      <c r="G420" t="s">
        <v>29</v>
      </c>
      <c r="H420" t="s">
        <v>188</v>
      </c>
      <c r="I420" t="s">
        <v>2134</v>
      </c>
      <c r="J420" t="s">
        <v>5766</v>
      </c>
      <c r="K420" t="s">
        <v>2135</v>
      </c>
      <c r="L420" s="3">
        <v>2373.9864539999999</v>
      </c>
    </row>
    <row r="421" spans="1:12" x14ac:dyDescent="0.25">
      <c r="C421" t="s">
        <v>7257</v>
      </c>
      <c r="L421">
        <v>1668.714156</v>
      </c>
    </row>
    <row r="422" spans="1:12" x14ac:dyDescent="0.25">
      <c r="D422" t="s">
        <v>7258</v>
      </c>
      <c r="E422" t="s">
        <v>10814</v>
      </c>
      <c r="F422" t="s">
        <v>107</v>
      </c>
      <c r="G422" t="s">
        <v>29</v>
      </c>
      <c r="H422" t="s">
        <v>2146</v>
      </c>
      <c r="I422" t="s">
        <v>2156</v>
      </c>
      <c r="J422" t="s">
        <v>7259</v>
      </c>
      <c r="K422" t="s">
        <v>2135</v>
      </c>
      <c r="L422">
        <v>1668.714156</v>
      </c>
    </row>
    <row r="423" spans="1:12" x14ac:dyDescent="0.25">
      <c r="C423" t="s">
        <v>7260</v>
      </c>
      <c r="L423" s="3">
        <v>5934.8292268999994</v>
      </c>
    </row>
    <row r="424" spans="1:12" x14ac:dyDescent="0.25">
      <c r="D424" t="s">
        <v>7261</v>
      </c>
      <c r="E424" t="s">
        <v>10814</v>
      </c>
      <c r="F424" t="s">
        <v>107</v>
      </c>
      <c r="G424" t="s">
        <v>61</v>
      </c>
      <c r="H424" t="s">
        <v>188</v>
      </c>
      <c r="I424" t="s">
        <v>2141</v>
      </c>
      <c r="J424" t="s">
        <v>7262</v>
      </c>
      <c r="K424" t="s">
        <v>2135</v>
      </c>
      <c r="L424" s="3">
        <v>2637.6714545999998</v>
      </c>
    </row>
    <row r="425" spans="1:12" x14ac:dyDescent="0.25">
      <c r="D425" t="s">
        <v>7263</v>
      </c>
      <c r="E425" t="s">
        <v>10814</v>
      </c>
      <c r="F425" t="s">
        <v>107</v>
      </c>
      <c r="G425" t="s">
        <v>61</v>
      </c>
      <c r="H425" t="s">
        <v>188</v>
      </c>
      <c r="I425" t="s">
        <v>2137</v>
      </c>
      <c r="J425" t="s">
        <v>7264</v>
      </c>
      <c r="K425" t="s">
        <v>2135</v>
      </c>
      <c r="L425" s="3">
        <v>3297.1577723</v>
      </c>
    </row>
    <row r="426" spans="1:12" x14ac:dyDescent="0.25">
      <c r="A426" t="s">
        <v>85</v>
      </c>
      <c r="L426" s="3">
        <v>16502.491649700001</v>
      </c>
    </row>
    <row r="427" spans="1:12" x14ac:dyDescent="0.25">
      <c r="C427" t="s">
        <v>3349</v>
      </c>
      <c r="L427">
        <v>1632.9224669999999</v>
      </c>
    </row>
    <row r="428" spans="1:12" x14ac:dyDescent="0.25">
      <c r="D428" t="s">
        <v>3050</v>
      </c>
      <c r="E428" t="s">
        <v>10815</v>
      </c>
      <c r="F428" t="s">
        <v>85</v>
      </c>
      <c r="G428" t="s">
        <v>29</v>
      </c>
      <c r="H428" t="s">
        <v>188</v>
      </c>
      <c r="I428" t="s">
        <v>2141</v>
      </c>
      <c r="J428" t="s">
        <v>3051</v>
      </c>
      <c r="K428" t="s">
        <v>2135</v>
      </c>
      <c r="L428">
        <v>1632.9224669999999</v>
      </c>
    </row>
    <row r="429" spans="1:12" x14ac:dyDescent="0.25">
      <c r="C429" t="s">
        <v>3930</v>
      </c>
      <c r="L429">
        <v>1777.3800707999999</v>
      </c>
    </row>
    <row r="430" spans="1:12" x14ac:dyDescent="0.25">
      <c r="D430" t="s">
        <v>3733</v>
      </c>
      <c r="E430" t="s">
        <v>10815</v>
      </c>
      <c r="F430" t="s">
        <v>85</v>
      </c>
      <c r="G430" t="s">
        <v>50</v>
      </c>
      <c r="H430" t="s">
        <v>2133</v>
      </c>
      <c r="I430" t="s">
        <v>2141</v>
      </c>
      <c r="J430" t="s">
        <v>3931</v>
      </c>
      <c r="K430" t="s">
        <v>2135</v>
      </c>
      <c r="L430">
        <v>1777.3800707999999</v>
      </c>
    </row>
    <row r="431" spans="1:12" x14ac:dyDescent="0.25">
      <c r="C431" t="s">
        <v>9665</v>
      </c>
      <c r="L431">
        <v>1709.1998369999999</v>
      </c>
    </row>
    <row r="432" spans="1:12" x14ac:dyDescent="0.25">
      <c r="D432" t="s">
        <v>9666</v>
      </c>
      <c r="E432" t="s">
        <v>10815</v>
      </c>
      <c r="F432" t="s">
        <v>85</v>
      </c>
      <c r="G432" t="s">
        <v>29</v>
      </c>
      <c r="H432" t="s">
        <v>2133</v>
      </c>
      <c r="I432" t="s">
        <v>2141</v>
      </c>
      <c r="J432" t="s">
        <v>9667</v>
      </c>
      <c r="K432" t="s">
        <v>2135</v>
      </c>
      <c r="L432">
        <v>1709.1998369999999</v>
      </c>
    </row>
    <row r="433" spans="1:12" x14ac:dyDescent="0.25">
      <c r="C433" t="s">
        <v>4376</v>
      </c>
      <c r="L433" s="3">
        <v>7158.0444254999993</v>
      </c>
    </row>
    <row r="434" spans="1:12" x14ac:dyDescent="0.25">
      <c r="D434" t="s">
        <v>9023</v>
      </c>
      <c r="E434" t="s">
        <v>10815</v>
      </c>
      <c r="F434" t="s">
        <v>85</v>
      </c>
      <c r="G434" t="s">
        <v>29</v>
      </c>
      <c r="H434" t="s">
        <v>57</v>
      </c>
      <c r="I434" t="s">
        <v>2297</v>
      </c>
      <c r="J434" t="s">
        <v>4381</v>
      </c>
      <c r="K434" t="s">
        <v>2135</v>
      </c>
      <c r="L434" s="3">
        <v>3108.6939935</v>
      </c>
    </row>
    <row r="435" spans="1:12" x14ac:dyDescent="0.25">
      <c r="D435" t="s">
        <v>4377</v>
      </c>
      <c r="E435" t="s">
        <v>10815</v>
      </c>
      <c r="F435" t="s">
        <v>85</v>
      </c>
      <c r="G435" t="s">
        <v>29</v>
      </c>
      <c r="H435" t="s">
        <v>2146</v>
      </c>
      <c r="I435" t="s">
        <v>2137</v>
      </c>
      <c r="J435" t="s">
        <v>4378</v>
      </c>
      <c r="K435" t="s">
        <v>2135</v>
      </c>
      <c r="L435">
        <v>1946.8331819999999</v>
      </c>
    </row>
    <row r="436" spans="1:12" x14ac:dyDescent="0.25">
      <c r="D436" t="s">
        <v>4379</v>
      </c>
      <c r="E436" t="s">
        <v>10815</v>
      </c>
      <c r="F436" t="s">
        <v>85</v>
      </c>
      <c r="G436" t="s">
        <v>29</v>
      </c>
      <c r="H436" t="s">
        <v>2146</v>
      </c>
      <c r="I436" t="s">
        <v>2167</v>
      </c>
      <c r="J436" t="s">
        <v>4380</v>
      </c>
      <c r="K436" t="s">
        <v>2135</v>
      </c>
      <c r="L436" s="3">
        <v>2102.5172499999999</v>
      </c>
    </row>
    <row r="437" spans="1:12" x14ac:dyDescent="0.25">
      <c r="C437" t="s">
        <v>5767</v>
      </c>
      <c r="L437" s="3">
        <v>2584.1599458000001</v>
      </c>
    </row>
    <row r="438" spans="1:12" x14ac:dyDescent="0.25">
      <c r="D438" t="s">
        <v>5768</v>
      </c>
      <c r="E438" t="s">
        <v>10815</v>
      </c>
      <c r="F438" t="s">
        <v>85</v>
      </c>
      <c r="G438" t="s">
        <v>50</v>
      </c>
      <c r="H438" t="s">
        <v>63</v>
      </c>
      <c r="I438" t="s">
        <v>2167</v>
      </c>
      <c r="J438" t="s">
        <v>5769</v>
      </c>
      <c r="K438" t="s">
        <v>2135</v>
      </c>
      <c r="L438" s="3">
        <v>2584.1599458000001</v>
      </c>
    </row>
    <row r="439" spans="1:12" x14ac:dyDescent="0.25">
      <c r="C439" t="s">
        <v>2812</v>
      </c>
      <c r="L439">
        <v>1640.7849035999998</v>
      </c>
    </row>
    <row r="440" spans="1:12" x14ac:dyDescent="0.25">
      <c r="D440" t="s">
        <v>664</v>
      </c>
      <c r="E440" t="s">
        <v>10815</v>
      </c>
      <c r="F440" t="s">
        <v>85</v>
      </c>
      <c r="G440" t="s">
        <v>50</v>
      </c>
      <c r="H440" t="s">
        <v>63</v>
      </c>
      <c r="I440" t="s">
        <v>2141</v>
      </c>
      <c r="J440" t="s">
        <v>665</v>
      </c>
      <c r="K440" t="s">
        <v>18</v>
      </c>
      <c r="L440">
        <v>1640.7849035999998</v>
      </c>
    </row>
    <row r="441" spans="1:12" x14ac:dyDescent="0.25">
      <c r="A441" t="s">
        <v>94</v>
      </c>
      <c r="L441" s="3">
        <v>32831.814111200001</v>
      </c>
    </row>
    <row r="442" spans="1:12" x14ac:dyDescent="0.25">
      <c r="C442" t="s">
        <v>2813</v>
      </c>
      <c r="L442">
        <v>1388.834883</v>
      </c>
    </row>
    <row r="443" spans="1:12" x14ac:dyDescent="0.25">
      <c r="D443" t="s">
        <v>1807</v>
      </c>
      <c r="E443" t="s">
        <v>10815</v>
      </c>
      <c r="F443" t="s">
        <v>94</v>
      </c>
      <c r="G443" t="s">
        <v>29</v>
      </c>
      <c r="H443" t="s">
        <v>25</v>
      </c>
      <c r="I443" t="s">
        <v>2141</v>
      </c>
      <c r="J443" t="s">
        <v>1519</v>
      </c>
      <c r="K443" t="s">
        <v>2149</v>
      </c>
      <c r="L443">
        <v>1388.834883</v>
      </c>
    </row>
    <row r="444" spans="1:12" x14ac:dyDescent="0.25">
      <c r="C444" t="s">
        <v>4382</v>
      </c>
      <c r="L444">
        <v>1620.209572</v>
      </c>
    </row>
    <row r="445" spans="1:12" x14ac:dyDescent="0.25">
      <c r="D445" t="s">
        <v>4383</v>
      </c>
      <c r="E445" t="s">
        <v>10815</v>
      </c>
      <c r="F445" t="s">
        <v>94</v>
      </c>
      <c r="G445" t="s">
        <v>29</v>
      </c>
      <c r="H445" t="s">
        <v>2164</v>
      </c>
      <c r="I445" t="s">
        <v>2141</v>
      </c>
      <c r="J445" t="s">
        <v>4384</v>
      </c>
      <c r="K445" t="s">
        <v>2135</v>
      </c>
      <c r="L445">
        <v>1620.209572</v>
      </c>
    </row>
    <row r="446" spans="1:12" x14ac:dyDescent="0.25">
      <c r="C446" t="s">
        <v>4385</v>
      </c>
      <c r="L446" s="3">
        <v>2373.9864539999999</v>
      </c>
    </row>
    <row r="447" spans="1:12" x14ac:dyDescent="0.25">
      <c r="D447" t="s">
        <v>4386</v>
      </c>
      <c r="E447" t="s">
        <v>10815</v>
      </c>
      <c r="F447" t="s">
        <v>94</v>
      </c>
      <c r="G447" t="s">
        <v>29</v>
      </c>
      <c r="H447" t="s">
        <v>188</v>
      </c>
      <c r="I447" t="s">
        <v>2134</v>
      </c>
      <c r="J447" t="s">
        <v>4387</v>
      </c>
      <c r="K447" t="s">
        <v>2135</v>
      </c>
      <c r="L447" s="3">
        <v>2373.9864539999999</v>
      </c>
    </row>
    <row r="448" spans="1:12" x14ac:dyDescent="0.25">
      <c r="C448" t="s">
        <v>4852</v>
      </c>
      <c r="L448">
        <v>1557.4274289999998</v>
      </c>
    </row>
    <row r="449" spans="3:12" x14ac:dyDescent="0.25">
      <c r="D449" t="s">
        <v>4659</v>
      </c>
      <c r="E449" t="s">
        <v>10815</v>
      </c>
      <c r="F449" t="s">
        <v>94</v>
      </c>
      <c r="G449" t="s">
        <v>29</v>
      </c>
      <c r="H449" t="s">
        <v>2146</v>
      </c>
      <c r="I449" t="s">
        <v>2156</v>
      </c>
      <c r="J449" t="s">
        <v>4853</v>
      </c>
      <c r="K449" t="s">
        <v>2135</v>
      </c>
      <c r="L449">
        <v>1557.4274289999998</v>
      </c>
    </row>
    <row r="450" spans="3:12" x14ac:dyDescent="0.25">
      <c r="C450" t="s">
        <v>9379</v>
      </c>
      <c r="L450">
        <v>1709.1998369999999</v>
      </c>
    </row>
    <row r="451" spans="3:12" x14ac:dyDescent="0.25">
      <c r="D451" t="s">
        <v>9380</v>
      </c>
      <c r="E451" t="s">
        <v>10815</v>
      </c>
      <c r="F451" t="s">
        <v>94</v>
      </c>
      <c r="G451" t="s">
        <v>29</v>
      </c>
      <c r="H451" t="s">
        <v>2133</v>
      </c>
      <c r="I451" t="s">
        <v>2141</v>
      </c>
      <c r="J451" t="s">
        <v>9381</v>
      </c>
      <c r="K451" t="s">
        <v>2135</v>
      </c>
      <c r="L451">
        <v>1709.1998369999999</v>
      </c>
    </row>
    <row r="452" spans="3:12" x14ac:dyDescent="0.25">
      <c r="C452" t="s">
        <v>2770</v>
      </c>
      <c r="L452">
        <v>1884.0510389999999</v>
      </c>
    </row>
    <row r="453" spans="3:12" x14ac:dyDescent="0.25">
      <c r="D453" t="s">
        <v>13628</v>
      </c>
      <c r="E453" t="s">
        <v>2768</v>
      </c>
      <c r="F453" t="s">
        <v>94</v>
      </c>
      <c r="G453" t="s">
        <v>29</v>
      </c>
      <c r="H453" t="s">
        <v>188</v>
      </c>
      <c r="I453" t="s">
        <v>2137</v>
      </c>
      <c r="J453" t="s">
        <v>13629</v>
      </c>
      <c r="K453" t="s">
        <v>2149</v>
      </c>
      <c r="L453">
        <v>1884.0510389999999</v>
      </c>
    </row>
    <row r="454" spans="3:12" x14ac:dyDescent="0.25">
      <c r="C454" t="s">
        <v>3350</v>
      </c>
      <c r="L454" s="3">
        <v>3086.1823902000001</v>
      </c>
    </row>
    <row r="455" spans="3:12" x14ac:dyDescent="0.25">
      <c r="D455" t="s">
        <v>3351</v>
      </c>
      <c r="E455" t="s">
        <v>10815</v>
      </c>
      <c r="F455" t="s">
        <v>94</v>
      </c>
      <c r="G455" t="s">
        <v>61</v>
      </c>
      <c r="H455" t="s">
        <v>188</v>
      </c>
      <c r="I455" t="s">
        <v>2167</v>
      </c>
      <c r="J455" t="s">
        <v>3352</v>
      </c>
      <c r="K455" t="s">
        <v>2135</v>
      </c>
      <c r="L455" s="3">
        <v>3086.1823902000001</v>
      </c>
    </row>
    <row r="456" spans="3:12" x14ac:dyDescent="0.25">
      <c r="C456" t="s">
        <v>5770</v>
      </c>
      <c r="L456" s="3">
        <v>2102.5172499999999</v>
      </c>
    </row>
    <row r="457" spans="3:12" x14ac:dyDescent="0.25">
      <c r="D457" t="s">
        <v>5771</v>
      </c>
      <c r="E457" t="s">
        <v>10815</v>
      </c>
      <c r="F457" t="s">
        <v>94</v>
      </c>
      <c r="G457" t="s">
        <v>29</v>
      </c>
      <c r="H457" t="s">
        <v>2146</v>
      </c>
      <c r="I457" t="s">
        <v>2134</v>
      </c>
      <c r="J457" t="s">
        <v>5772</v>
      </c>
      <c r="K457" t="s">
        <v>2135</v>
      </c>
      <c r="L457" s="3">
        <v>2102.5172499999999</v>
      </c>
    </row>
    <row r="458" spans="3:12" x14ac:dyDescent="0.25">
      <c r="C458" t="s">
        <v>5773</v>
      </c>
      <c r="L458">
        <v>1595.1749480000001</v>
      </c>
    </row>
    <row r="459" spans="3:12" x14ac:dyDescent="0.25">
      <c r="D459" t="s">
        <v>5774</v>
      </c>
      <c r="E459" t="s">
        <v>10815</v>
      </c>
      <c r="F459" t="s">
        <v>94</v>
      </c>
      <c r="G459" t="s">
        <v>29</v>
      </c>
      <c r="H459" t="s">
        <v>2133</v>
      </c>
      <c r="I459" t="s">
        <v>2141</v>
      </c>
      <c r="J459" t="s">
        <v>5775</v>
      </c>
      <c r="K459" t="s">
        <v>2135</v>
      </c>
      <c r="L459">
        <v>1595.1749480000001</v>
      </c>
    </row>
    <row r="460" spans="3:12" x14ac:dyDescent="0.25">
      <c r="C460" t="s">
        <v>5776</v>
      </c>
      <c r="L460">
        <v>1595.1749480000001</v>
      </c>
    </row>
    <row r="461" spans="3:12" x14ac:dyDescent="0.25">
      <c r="D461" t="s">
        <v>5777</v>
      </c>
      <c r="E461" t="s">
        <v>10815</v>
      </c>
      <c r="F461" t="s">
        <v>94</v>
      </c>
      <c r="G461" t="s">
        <v>29</v>
      </c>
      <c r="H461" t="s">
        <v>2133</v>
      </c>
      <c r="I461" t="s">
        <v>2156</v>
      </c>
      <c r="J461" t="s">
        <v>5778</v>
      </c>
      <c r="K461" t="s">
        <v>2135</v>
      </c>
      <c r="L461">
        <v>1595.1749480000001</v>
      </c>
    </row>
    <row r="462" spans="3:12" x14ac:dyDescent="0.25">
      <c r="C462" t="s">
        <v>5779</v>
      </c>
      <c r="L462">
        <v>1116.583347</v>
      </c>
    </row>
    <row r="463" spans="3:12" x14ac:dyDescent="0.25">
      <c r="D463" t="s">
        <v>5780</v>
      </c>
      <c r="E463" t="s">
        <v>10815</v>
      </c>
      <c r="F463" t="s">
        <v>94</v>
      </c>
      <c r="G463" t="s">
        <v>29</v>
      </c>
      <c r="H463" t="s">
        <v>2133</v>
      </c>
      <c r="I463" t="s">
        <v>2144</v>
      </c>
      <c r="J463" t="s">
        <v>5781</v>
      </c>
      <c r="K463" t="s">
        <v>2135</v>
      </c>
      <c r="L463">
        <v>1116.583347</v>
      </c>
    </row>
    <row r="464" spans="3:12" x14ac:dyDescent="0.25">
      <c r="C464" t="s">
        <v>7265</v>
      </c>
      <c r="L464" s="3">
        <v>2543.4591235000003</v>
      </c>
    </row>
    <row r="465" spans="1:12" x14ac:dyDescent="0.25">
      <c r="D465" t="s">
        <v>7266</v>
      </c>
      <c r="E465" t="s">
        <v>10815</v>
      </c>
      <c r="F465" t="s">
        <v>94</v>
      </c>
      <c r="G465" t="s">
        <v>29</v>
      </c>
      <c r="H465" t="s">
        <v>188</v>
      </c>
      <c r="I465" t="s">
        <v>2167</v>
      </c>
      <c r="J465" t="s">
        <v>7267</v>
      </c>
      <c r="K465" t="s">
        <v>2135</v>
      </c>
      <c r="L465" s="3">
        <v>2543.4591235000003</v>
      </c>
    </row>
    <row r="466" spans="1:12" x14ac:dyDescent="0.25">
      <c r="C466" t="s">
        <v>7268</v>
      </c>
      <c r="L466">
        <v>1884.0510389999999</v>
      </c>
    </row>
    <row r="467" spans="1:12" x14ac:dyDescent="0.25">
      <c r="D467" t="s">
        <v>7269</v>
      </c>
      <c r="E467" t="s">
        <v>10815</v>
      </c>
      <c r="F467" t="s">
        <v>94</v>
      </c>
      <c r="G467" t="s">
        <v>29</v>
      </c>
      <c r="H467" t="s">
        <v>188</v>
      </c>
      <c r="I467" t="s">
        <v>2141</v>
      </c>
      <c r="J467" t="s">
        <v>7270</v>
      </c>
      <c r="K467" t="s">
        <v>2135</v>
      </c>
      <c r="L467">
        <v>1884.0510389999999</v>
      </c>
    </row>
    <row r="468" spans="1:12" x14ac:dyDescent="0.25">
      <c r="C468" t="s">
        <v>7271</v>
      </c>
      <c r="L468" s="3">
        <v>2543.4591235000003</v>
      </c>
    </row>
    <row r="469" spans="1:12" x14ac:dyDescent="0.25">
      <c r="D469" t="s">
        <v>7272</v>
      </c>
      <c r="E469" t="s">
        <v>10815</v>
      </c>
      <c r="F469" t="s">
        <v>94</v>
      </c>
      <c r="G469" t="s">
        <v>29</v>
      </c>
      <c r="H469" t="s">
        <v>188</v>
      </c>
      <c r="I469" t="s">
        <v>2134</v>
      </c>
      <c r="J469" t="s">
        <v>7273</v>
      </c>
      <c r="K469" t="s">
        <v>2135</v>
      </c>
      <c r="L469" s="3">
        <v>2543.4591235000003</v>
      </c>
    </row>
    <row r="470" spans="1:12" x14ac:dyDescent="0.25">
      <c r="C470" t="s">
        <v>7274</v>
      </c>
      <c r="L470">
        <v>1884.0510389999999</v>
      </c>
    </row>
    <row r="471" spans="1:12" x14ac:dyDescent="0.25">
      <c r="D471" t="s">
        <v>7275</v>
      </c>
      <c r="E471" t="s">
        <v>10815</v>
      </c>
      <c r="F471" t="s">
        <v>94</v>
      </c>
      <c r="G471" t="s">
        <v>29</v>
      </c>
      <c r="H471" t="s">
        <v>188</v>
      </c>
      <c r="I471" t="s">
        <v>2156</v>
      </c>
      <c r="J471" t="s">
        <v>7276</v>
      </c>
      <c r="K471" t="s">
        <v>2135</v>
      </c>
      <c r="L471">
        <v>1884.0510389999999</v>
      </c>
    </row>
    <row r="472" spans="1:12" x14ac:dyDescent="0.25">
      <c r="C472" t="s">
        <v>7277</v>
      </c>
      <c r="L472">
        <v>1668.714156</v>
      </c>
    </row>
    <row r="473" spans="1:12" x14ac:dyDescent="0.25">
      <c r="D473" t="s">
        <v>7278</v>
      </c>
      <c r="E473" t="s">
        <v>10815</v>
      </c>
      <c r="F473" t="s">
        <v>94</v>
      </c>
      <c r="G473" t="s">
        <v>29</v>
      </c>
      <c r="H473" t="s">
        <v>2146</v>
      </c>
      <c r="I473" t="s">
        <v>2156</v>
      </c>
      <c r="J473" t="s">
        <v>7279</v>
      </c>
      <c r="K473" t="s">
        <v>2135</v>
      </c>
      <c r="L473">
        <v>1668.714156</v>
      </c>
    </row>
    <row r="474" spans="1:12" x14ac:dyDescent="0.25">
      <c r="C474" t="s">
        <v>13630</v>
      </c>
      <c r="L474" s="3">
        <v>2278.737533</v>
      </c>
    </row>
    <row r="475" spans="1:12" x14ac:dyDescent="0.25">
      <c r="D475" t="s">
        <v>13631</v>
      </c>
      <c r="E475" t="s">
        <v>2768</v>
      </c>
      <c r="F475" t="s">
        <v>94</v>
      </c>
      <c r="G475" t="s">
        <v>29</v>
      </c>
      <c r="H475" t="s">
        <v>2133</v>
      </c>
      <c r="I475" t="s">
        <v>2141</v>
      </c>
      <c r="J475" t="s">
        <v>13632</v>
      </c>
      <c r="K475" t="s">
        <v>2135</v>
      </c>
      <c r="L475" s="3">
        <v>2278.737533</v>
      </c>
    </row>
    <row r="476" spans="1:12" x14ac:dyDescent="0.25">
      <c r="A476" t="s">
        <v>495</v>
      </c>
      <c r="L476" s="3">
        <v>2713.1273759999999</v>
      </c>
    </row>
    <row r="477" spans="1:12" x14ac:dyDescent="0.25">
      <c r="C477" t="s">
        <v>4388</v>
      </c>
      <c r="L477" s="3">
        <v>2713.1273759999999</v>
      </c>
    </row>
    <row r="478" spans="1:12" x14ac:dyDescent="0.25">
      <c r="D478" t="s">
        <v>4291</v>
      </c>
      <c r="E478" t="s">
        <v>10815</v>
      </c>
      <c r="F478" t="s">
        <v>495</v>
      </c>
      <c r="G478" t="s">
        <v>50</v>
      </c>
      <c r="H478" t="s">
        <v>48</v>
      </c>
      <c r="I478" t="s">
        <v>2137</v>
      </c>
      <c r="J478" t="s">
        <v>4389</v>
      </c>
      <c r="K478" t="s">
        <v>2135</v>
      </c>
      <c r="L478" s="3">
        <v>2713.1273759999999</v>
      </c>
    </row>
    <row r="479" spans="1:12" x14ac:dyDescent="0.25">
      <c r="A479" t="s">
        <v>167</v>
      </c>
      <c r="L479" s="3">
        <v>2883.6366354000002</v>
      </c>
    </row>
    <row r="480" spans="1:12" x14ac:dyDescent="0.25">
      <c r="C480" t="s">
        <v>10816</v>
      </c>
      <c r="L480" s="3">
        <v>2883.6366354000002</v>
      </c>
    </row>
    <row r="481" spans="1:12" x14ac:dyDescent="0.25">
      <c r="D481" t="s">
        <v>10817</v>
      </c>
      <c r="E481" t="s">
        <v>10815</v>
      </c>
      <c r="F481" t="s">
        <v>167</v>
      </c>
      <c r="G481" t="s">
        <v>50</v>
      </c>
      <c r="H481" t="s">
        <v>2146</v>
      </c>
      <c r="I481" t="s">
        <v>2167</v>
      </c>
      <c r="J481" t="s">
        <v>10818</v>
      </c>
      <c r="K481" t="s">
        <v>2135</v>
      </c>
      <c r="L481" s="3">
        <v>2883.6366354000002</v>
      </c>
    </row>
    <row r="482" spans="1:12" x14ac:dyDescent="0.25">
      <c r="A482" t="s">
        <v>108</v>
      </c>
      <c r="L482" s="3">
        <v>8965.0748791000005</v>
      </c>
    </row>
    <row r="483" spans="1:12" x14ac:dyDescent="0.25">
      <c r="C483" t="s">
        <v>2814</v>
      </c>
      <c r="L483" s="3">
        <v>2624.2349024999999</v>
      </c>
    </row>
    <row r="484" spans="1:12" x14ac:dyDescent="0.25">
      <c r="D484" t="s">
        <v>431</v>
      </c>
      <c r="E484" t="s">
        <v>10815</v>
      </c>
      <c r="F484" t="s">
        <v>108</v>
      </c>
      <c r="G484" t="s">
        <v>29</v>
      </c>
      <c r="H484" t="s">
        <v>57</v>
      </c>
      <c r="I484" t="s">
        <v>2163</v>
      </c>
      <c r="J484" t="s">
        <v>432</v>
      </c>
      <c r="K484" t="s">
        <v>2135</v>
      </c>
      <c r="L484" s="3">
        <v>2624.2349024999999</v>
      </c>
    </row>
    <row r="485" spans="1:12" x14ac:dyDescent="0.25">
      <c r="C485" t="s">
        <v>4390</v>
      </c>
      <c r="L485">
        <v>957.10496880000005</v>
      </c>
    </row>
    <row r="486" spans="1:12" x14ac:dyDescent="0.25">
      <c r="D486" t="s">
        <v>4250</v>
      </c>
      <c r="E486" t="s">
        <v>10815</v>
      </c>
      <c r="F486" t="s">
        <v>108</v>
      </c>
      <c r="G486" t="s">
        <v>21</v>
      </c>
      <c r="H486" t="s">
        <v>2133</v>
      </c>
      <c r="I486" t="s">
        <v>2246</v>
      </c>
      <c r="J486" t="s">
        <v>4391</v>
      </c>
      <c r="K486" t="s">
        <v>2135</v>
      </c>
      <c r="L486">
        <v>957.10496880000005</v>
      </c>
    </row>
    <row r="487" spans="1:12" x14ac:dyDescent="0.25">
      <c r="C487" t="s">
        <v>6935</v>
      </c>
      <c r="L487" s="3">
        <v>2430.3925912</v>
      </c>
    </row>
    <row r="488" spans="1:12" x14ac:dyDescent="0.25">
      <c r="D488" t="s">
        <v>6936</v>
      </c>
      <c r="E488" t="s">
        <v>10815</v>
      </c>
      <c r="F488" t="s">
        <v>108</v>
      </c>
      <c r="G488" t="s">
        <v>61</v>
      </c>
      <c r="H488" t="s">
        <v>2164</v>
      </c>
      <c r="I488" t="s">
        <v>2141</v>
      </c>
      <c r="J488" t="s">
        <v>6937</v>
      </c>
      <c r="K488" t="s">
        <v>2135</v>
      </c>
      <c r="L488" s="3">
        <v>2430.3925912</v>
      </c>
    </row>
    <row r="489" spans="1:12" x14ac:dyDescent="0.25">
      <c r="C489" t="s">
        <v>10819</v>
      </c>
      <c r="L489" s="3">
        <v>2953.3424166</v>
      </c>
    </row>
    <row r="490" spans="1:12" x14ac:dyDescent="0.25">
      <c r="D490" t="s">
        <v>10820</v>
      </c>
      <c r="E490" t="s">
        <v>2768</v>
      </c>
      <c r="F490" t="s">
        <v>108</v>
      </c>
      <c r="G490" t="s">
        <v>50</v>
      </c>
      <c r="H490" t="s">
        <v>63</v>
      </c>
      <c r="I490" t="s">
        <v>2167</v>
      </c>
      <c r="J490" t="s">
        <v>10821</v>
      </c>
      <c r="K490" t="s">
        <v>2135</v>
      </c>
      <c r="L490" s="3">
        <v>2953.3424166</v>
      </c>
    </row>
    <row r="491" spans="1:12" x14ac:dyDescent="0.25">
      <c r="A491" t="s">
        <v>135</v>
      </c>
      <c r="L491" s="3">
        <v>37069.843463299992</v>
      </c>
    </row>
    <row r="492" spans="1:12" x14ac:dyDescent="0.25">
      <c r="C492" t="s">
        <v>6656</v>
      </c>
      <c r="L492" s="3">
        <v>4672.3996367999998</v>
      </c>
    </row>
    <row r="493" spans="1:12" x14ac:dyDescent="0.25">
      <c r="D493" t="s">
        <v>6657</v>
      </c>
      <c r="E493" t="s">
        <v>10822</v>
      </c>
      <c r="F493" t="s">
        <v>135</v>
      </c>
      <c r="G493" t="s">
        <v>61</v>
      </c>
      <c r="H493" t="s">
        <v>2146</v>
      </c>
      <c r="I493" t="s">
        <v>2156</v>
      </c>
      <c r="J493" t="s">
        <v>6658</v>
      </c>
      <c r="K493" t="s">
        <v>2135</v>
      </c>
      <c r="L493" s="3">
        <v>2336.1998183999999</v>
      </c>
    </row>
    <row r="494" spans="1:12" x14ac:dyDescent="0.25">
      <c r="D494" t="s">
        <v>6659</v>
      </c>
      <c r="E494" t="s">
        <v>10822</v>
      </c>
      <c r="F494" t="s">
        <v>135</v>
      </c>
      <c r="G494" t="s">
        <v>61</v>
      </c>
      <c r="H494" t="s">
        <v>2146</v>
      </c>
      <c r="I494" t="s">
        <v>2156</v>
      </c>
      <c r="J494" t="s">
        <v>6660</v>
      </c>
      <c r="K494" t="s">
        <v>2135</v>
      </c>
      <c r="L494" s="3">
        <v>2336.1998183999999</v>
      </c>
    </row>
    <row r="495" spans="1:12" x14ac:dyDescent="0.25">
      <c r="C495" t="s">
        <v>2815</v>
      </c>
      <c r="L495">
        <v>1952.3095060000001</v>
      </c>
    </row>
    <row r="496" spans="1:12" x14ac:dyDescent="0.25">
      <c r="D496" t="s">
        <v>207</v>
      </c>
      <c r="E496" t="s">
        <v>10822</v>
      </c>
      <c r="F496" t="s">
        <v>135</v>
      </c>
      <c r="G496" t="s">
        <v>29</v>
      </c>
      <c r="H496" t="s">
        <v>2146</v>
      </c>
      <c r="I496" t="s">
        <v>2167</v>
      </c>
      <c r="J496" t="s">
        <v>208</v>
      </c>
      <c r="K496" t="s">
        <v>2135</v>
      </c>
      <c r="L496">
        <v>1952.3095060000001</v>
      </c>
    </row>
    <row r="497" spans="3:12" x14ac:dyDescent="0.25">
      <c r="C497" t="s">
        <v>2816</v>
      </c>
      <c r="L497" s="3">
        <v>2002.4569872</v>
      </c>
    </row>
    <row r="498" spans="3:12" x14ac:dyDescent="0.25">
      <c r="D498" t="s">
        <v>1385</v>
      </c>
      <c r="E498" t="s">
        <v>10822</v>
      </c>
      <c r="F498" t="s">
        <v>135</v>
      </c>
      <c r="G498" t="s">
        <v>50</v>
      </c>
      <c r="H498" t="s">
        <v>17</v>
      </c>
      <c r="I498" t="s">
        <v>2137</v>
      </c>
      <c r="J498" t="s">
        <v>1386</v>
      </c>
      <c r="K498" t="s">
        <v>18</v>
      </c>
      <c r="L498" s="3">
        <v>2002.4569872</v>
      </c>
    </row>
    <row r="499" spans="3:12" x14ac:dyDescent="0.25">
      <c r="C499" t="s">
        <v>2817</v>
      </c>
      <c r="L499">
        <v>1601.9421197999998</v>
      </c>
    </row>
    <row r="500" spans="3:12" x14ac:dyDescent="0.25">
      <c r="D500" t="s">
        <v>1573</v>
      </c>
      <c r="E500" t="s">
        <v>10822</v>
      </c>
      <c r="F500" t="s">
        <v>135</v>
      </c>
      <c r="G500" t="s">
        <v>50</v>
      </c>
      <c r="H500" t="s">
        <v>17</v>
      </c>
      <c r="I500" t="s">
        <v>2156</v>
      </c>
      <c r="J500" t="s">
        <v>1574</v>
      </c>
      <c r="K500" t="s">
        <v>18</v>
      </c>
      <c r="L500">
        <v>1601.9421197999998</v>
      </c>
    </row>
    <row r="501" spans="3:12" x14ac:dyDescent="0.25">
      <c r="C501" t="s">
        <v>3932</v>
      </c>
      <c r="L501" s="3">
        <v>2221.7837633999998</v>
      </c>
    </row>
    <row r="502" spans="3:12" x14ac:dyDescent="0.25">
      <c r="D502" t="s">
        <v>3933</v>
      </c>
      <c r="E502" t="s">
        <v>10822</v>
      </c>
      <c r="F502" t="s">
        <v>135</v>
      </c>
      <c r="G502" t="s">
        <v>50</v>
      </c>
      <c r="H502" t="s">
        <v>63</v>
      </c>
      <c r="I502" t="s">
        <v>2137</v>
      </c>
      <c r="J502" t="s">
        <v>3934</v>
      </c>
      <c r="K502" t="s">
        <v>2135</v>
      </c>
      <c r="L502" s="3">
        <v>2221.7837633999998</v>
      </c>
    </row>
    <row r="503" spans="3:12" x14ac:dyDescent="0.25">
      <c r="C503" t="s">
        <v>3935</v>
      </c>
      <c r="L503">
        <v>1868.9129148</v>
      </c>
    </row>
    <row r="504" spans="3:12" x14ac:dyDescent="0.25">
      <c r="D504" t="s">
        <v>3936</v>
      </c>
      <c r="E504" t="s">
        <v>10822</v>
      </c>
      <c r="F504" t="s">
        <v>135</v>
      </c>
      <c r="G504" t="s">
        <v>50</v>
      </c>
      <c r="H504" t="s">
        <v>2146</v>
      </c>
      <c r="I504" t="s">
        <v>2141</v>
      </c>
      <c r="J504" t="s">
        <v>3937</v>
      </c>
      <c r="K504" t="s">
        <v>2135</v>
      </c>
      <c r="L504">
        <v>1868.9129148</v>
      </c>
    </row>
    <row r="505" spans="3:12" x14ac:dyDescent="0.25">
      <c r="C505" t="s">
        <v>5782</v>
      </c>
      <c r="L505" s="3">
        <v>2584.1599458000001</v>
      </c>
    </row>
    <row r="506" spans="3:12" x14ac:dyDescent="0.25">
      <c r="D506" t="s">
        <v>5783</v>
      </c>
      <c r="E506" t="s">
        <v>10822</v>
      </c>
      <c r="F506" t="s">
        <v>135</v>
      </c>
      <c r="G506" t="s">
        <v>50</v>
      </c>
      <c r="H506" t="s">
        <v>63</v>
      </c>
      <c r="I506" t="s">
        <v>2167</v>
      </c>
      <c r="J506" t="s">
        <v>5784</v>
      </c>
      <c r="K506" t="s">
        <v>2135</v>
      </c>
      <c r="L506" s="3">
        <v>2584.1599458000001</v>
      </c>
    </row>
    <row r="507" spans="3:12" x14ac:dyDescent="0.25">
      <c r="C507" t="s">
        <v>6661</v>
      </c>
      <c r="L507" s="3">
        <v>3153.8149915999998</v>
      </c>
    </row>
    <row r="508" spans="3:12" x14ac:dyDescent="0.25">
      <c r="D508" t="s">
        <v>6662</v>
      </c>
      <c r="E508" t="s">
        <v>10822</v>
      </c>
      <c r="F508" t="s">
        <v>135</v>
      </c>
      <c r="G508" t="s">
        <v>61</v>
      </c>
      <c r="H508" t="s">
        <v>2146</v>
      </c>
      <c r="I508" t="s">
        <v>2134</v>
      </c>
      <c r="J508" t="s">
        <v>6663</v>
      </c>
      <c r="K508" t="s">
        <v>2135</v>
      </c>
      <c r="L508" s="3">
        <v>3153.8149915999998</v>
      </c>
    </row>
    <row r="509" spans="3:12" x14ac:dyDescent="0.25">
      <c r="C509" t="s">
        <v>4854</v>
      </c>
      <c r="L509">
        <v>1944.2514864</v>
      </c>
    </row>
    <row r="510" spans="3:12" x14ac:dyDescent="0.25">
      <c r="D510" t="s">
        <v>4601</v>
      </c>
      <c r="E510" t="s">
        <v>10822</v>
      </c>
      <c r="F510" t="s">
        <v>135</v>
      </c>
      <c r="G510" t="s">
        <v>50</v>
      </c>
      <c r="H510" t="s">
        <v>2164</v>
      </c>
      <c r="I510" t="s">
        <v>2141</v>
      </c>
      <c r="J510" t="s">
        <v>4855</v>
      </c>
      <c r="K510" t="s">
        <v>2135</v>
      </c>
      <c r="L510">
        <v>1944.2514864</v>
      </c>
    </row>
    <row r="511" spans="3:12" x14ac:dyDescent="0.25">
      <c r="C511" t="s">
        <v>4856</v>
      </c>
      <c r="L511">
        <v>1944.2514864</v>
      </c>
    </row>
    <row r="512" spans="3:12" x14ac:dyDescent="0.25">
      <c r="D512" t="s">
        <v>4603</v>
      </c>
      <c r="E512" t="s">
        <v>10822</v>
      </c>
      <c r="F512" t="s">
        <v>135</v>
      </c>
      <c r="G512" t="s">
        <v>50</v>
      </c>
      <c r="H512" t="s">
        <v>2164</v>
      </c>
      <c r="I512" t="s">
        <v>2141</v>
      </c>
      <c r="J512" t="s">
        <v>4857</v>
      </c>
      <c r="K512" t="s">
        <v>2135</v>
      </c>
      <c r="L512">
        <v>1944.2514864</v>
      </c>
    </row>
    <row r="513" spans="1:12" x14ac:dyDescent="0.25">
      <c r="C513" t="s">
        <v>4858</v>
      </c>
      <c r="L513">
        <v>1944.2514864</v>
      </c>
    </row>
    <row r="514" spans="1:12" x14ac:dyDescent="0.25">
      <c r="D514" t="s">
        <v>4605</v>
      </c>
      <c r="E514" t="s">
        <v>10822</v>
      </c>
      <c r="F514" t="s">
        <v>135</v>
      </c>
      <c r="G514" t="s">
        <v>50</v>
      </c>
      <c r="H514" t="s">
        <v>2164</v>
      </c>
      <c r="I514" t="s">
        <v>2141</v>
      </c>
      <c r="J514" t="s">
        <v>4859</v>
      </c>
      <c r="K514" t="s">
        <v>2135</v>
      </c>
      <c r="L514">
        <v>1944.2514864</v>
      </c>
    </row>
    <row r="515" spans="1:12" x14ac:dyDescent="0.25">
      <c r="C515" t="s">
        <v>4860</v>
      </c>
      <c r="L515">
        <v>1944.2514864</v>
      </c>
    </row>
    <row r="516" spans="1:12" x14ac:dyDescent="0.25">
      <c r="D516" t="s">
        <v>4606</v>
      </c>
      <c r="E516" t="s">
        <v>10822</v>
      </c>
      <c r="F516" t="s">
        <v>135</v>
      </c>
      <c r="G516" t="s">
        <v>50</v>
      </c>
      <c r="H516" t="s">
        <v>2164</v>
      </c>
      <c r="I516" t="s">
        <v>2141</v>
      </c>
      <c r="J516" t="s">
        <v>4861</v>
      </c>
      <c r="K516" t="s">
        <v>2135</v>
      </c>
      <c r="L516">
        <v>1944.2514864</v>
      </c>
    </row>
    <row r="517" spans="1:12" x14ac:dyDescent="0.25">
      <c r="C517" t="s">
        <v>4862</v>
      </c>
      <c r="L517">
        <v>1944.2514864</v>
      </c>
    </row>
    <row r="518" spans="1:12" x14ac:dyDescent="0.25">
      <c r="D518" t="s">
        <v>4635</v>
      </c>
      <c r="E518" t="s">
        <v>10822</v>
      </c>
      <c r="F518" t="s">
        <v>135</v>
      </c>
      <c r="G518" t="s">
        <v>50</v>
      </c>
      <c r="H518" t="s">
        <v>2164</v>
      </c>
      <c r="I518" t="s">
        <v>2156</v>
      </c>
      <c r="J518" t="s">
        <v>4863</v>
      </c>
      <c r="K518" t="s">
        <v>2135</v>
      </c>
      <c r="L518">
        <v>1944.2514864</v>
      </c>
    </row>
    <row r="519" spans="1:12" x14ac:dyDescent="0.25">
      <c r="C519" t="s">
        <v>4864</v>
      </c>
      <c r="L519">
        <v>1944.2514864</v>
      </c>
    </row>
    <row r="520" spans="1:12" x14ac:dyDescent="0.25">
      <c r="D520" t="s">
        <v>4734</v>
      </c>
      <c r="E520" t="s">
        <v>10822</v>
      </c>
      <c r="F520" t="s">
        <v>135</v>
      </c>
      <c r="G520" t="s">
        <v>50</v>
      </c>
      <c r="H520" t="s">
        <v>2164</v>
      </c>
      <c r="I520" t="s">
        <v>2141</v>
      </c>
      <c r="J520" t="s">
        <v>4865</v>
      </c>
      <c r="K520" t="s">
        <v>2135</v>
      </c>
      <c r="L520">
        <v>1944.2514864</v>
      </c>
    </row>
    <row r="521" spans="1:12" x14ac:dyDescent="0.25">
      <c r="C521" t="s">
        <v>5192</v>
      </c>
      <c r="L521" s="3">
        <v>2943.5241499999997</v>
      </c>
    </row>
    <row r="522" spans="1:12" x14ac:dyDescent="0.25">
      <c r="D522" t="s">
        <v>5193</v>
      </c>
      <c r="E522" t="s">
        <v>10822</v>
      </c>
      <c r="F522" t="s">
        <v>135</v>
      </c>
      <c r="G522" t="s">
        <v>61</v>
      </c>
      <c r="H522" t="s">
        <v>2146</v>
      </c>
      <c r="I522" t="s">
        <v>2134</v>
      </c>
      <c r="J522" t="s">
        <v>5194</v>
      </c>
      <c r="K522" t="s">
        <v>2135</v>
      </c>
      <c r="L522" s="3">
        <v>2943.5241499999997</v>
      </c>
    </row>
    <row r="523" spans="1:12" x14ac:dyDescent="0.25">
      <c r="C523" t="s">
        <v>10823</v>
      </c>
      <c r="L523" s="3">
        <v>2403.0305295000003</v>
      </c>
    </row>
    <row r="524" spans="1:12" x14ac:dyDescent="0.25">
      <c r="D524" t="s">
        <v>10824</v>
      </c>
      <c r="E524" t="s">
        <v>2768</v>
      </c>
      <c r="F524" t="s">
        <v>135</v>
      </c>
      <c r="G524" t="s">
        <v>29</v>
      </c>
      <c r="H524" t="s">
        <v>2146</v>
      </c>
      <c r="I524" t="s">
        <v>2167</v>
      </c>
      <c r="J524" t="s">
        <v>10825</v>
      </c>
      <c r="K524" t="s">
        <v>2135</v>
      </c>
      <c r="L524" s="3">
        <v>2403.0305295000003</v>
      </c>
    </row>
    <row r="525" spans="1:12" x14ac:dyDescent="0.25">
      <c r="A525" t="s">
        <v>78</v>
      </c>
      <c r="L525" s="3">
        <v>20530.562651300002</v>
      </c>
    </row>
    <row r="526" spans="1:12" x14ac:dyDescent="0.25">
      <c r="C526" t="s">
        <v>2818</v>
      </c>
      <c r="L526">
        <v>1874.8586379999999</v>
      </c>
    </row>
    <row r="527" spans="1:12" x14ac:dyDescent="0.25">
      <c r="D527" t="s">
        <v>655</v>
      </c>
      <c r="E527" t="s">
        <v>10822</v>
      </c>
      <c r="F527" t="s">
        <v>78</v>
      </c>
      <c r="G527" t="s">
        <v>29</v>
      </c>
      <c r="H527" t="s">
        <v>25</v>
      </c>
      <c r="I527" t="s">
        <v>2167</v>
      </c>
      <c r="J527" t="s">
        <v>656</v>
      </c>
      <c r="K527" t="s">
        <v>2149</v>
      </c>
      <c r="L527">
        <v>1874.8586379999999</v>
      </c>
    </row>
    <row r="528" spans="1:12" x14ac:dyDescent="0.25">
      <c r="C528" t="s">
        <v>3497</v>
      </c>
      <c r="L528" s="3">
        <v>4408.7146361999994</v>
      </c>
    </row>
    <row r="529" spans="3:12" x14ac:dyDescent="0.25">
      <c r="D529" t="s">
        <v>3385</v>
      </c>
      <c r="E529" t="s">
        <v>10822</v>
      </c>
      <c r="F529" t="s">
        <v>78</v>
      </c>
      <c r="G529" t="s">
        <v>61</v>
      </c>
      <c r="H529" t="s">
        <v>57</v>
      </c>
      <c r="I529" t="s">
        <v>2307</v>
      </c>
      <c r="J529" t="s">
        <v>3498</v>
      </c>
      <c r="K529" t="s">
        <v>2135</v>
      </c>
      <c r="L529" s="3">
        <v>4408.7146361999994</v>
      </c>
    </row>
    <row r="530" spans="3:12" x14ac:dyDescent="0.25">
      <c r="C530" t="s">
        <v>4866</v>
      </c>
      <c r="L530" s="3">
        <v>2153.4666214999997</v>
      </c>
    </row>
    <row r="531" spans="3:12" x14ac:dyDescent="0.25">
      <c r="D531" t="s">
        <v>4645</v>
      </c>
      <c r="E531" t="s">
        <v>10822</v>
      </c>
      <c r="F531" t="s">
        <v>78</v>
      </c>
      <c r="G531" t="s">
        <v>29</v>
      </c>
      <c r="H531" t="s">
        <v>63</v>
      </c>
      <c r="I531" t="s">
        <v>2167</v>
      </c>
      <c r="J531" t="s">
        <v>4867</v>
      </c>
      <c r="K531" t="s">
        <v>2135</v>
      </c>
      <c r="L531" s="3">
        <v>2153.4666214999997</v>
      </c>
    </row>
    <row r="532" spans="3:12" x14ac:dyDescent="0.25">
      <c r="C532" t="s">
        <v>4868</v>
      </c>
      <c r="L532" s="3">
        <v>2153.4666214999997</v>
      </c>
    </row>
    <row r="533" spans="3:12" x14ac:dyDescent="0.25">
      <c r="D533" t="s">
        <v>4647</v>
      </c>
      <c r="E533" t="s">
        <v>10822</v>
      </c>
      <c r="F533" t="s">
        <v>78</v>
      </c>
      <c r="G533" t="s">
        <v>29</v>
      </c>
      <c r="H533" t="s">
        <v>63</v>
      </c>
      <c r="I533" t="s">
        <v>2167</v>
      </c>
      <c r="J533" t="s">
        <v>4869</v>
      </c>
      <c r="K533" t="s">
        <v>2135</v>
      </c>
      <c r="L533" s="3">
        <v>2153.4666214999997</v>
      </c>
    </row>
    <row r="534" spans="3:12" x14ac:dyDescent="0.25">
      <c r="C534" t="s">
        <v>4870</v>
      </c>
      <c r="L534">
        <v>1620.209572</v>
      </c>
    </row>
    <row r="535" spans="3:12" x14ac:dyDescent="0.25">
      <c r="D535" t="s">
        <v>4648</v>
      </c>
      <c r="E535" t="s">
        <v>10822</v>
      </c>
      <c r="F535" t="s">
        <v>78</v>
      </c>
      <c r="G535" t="s">
        <v>29</v>
      </c>
      <c r="H535" t="s">
        <v>2164</v>
      </c>
      <c r="I535" t="s">
        <v>2156</v>
      </c>
      <c r="J535" t="s">
        <v>4871</v>
      </c>
      <c r="K535" t="s">
        <v>2135</v>
      </c>
      <c r="L535">
        <v>1620.209572</v>
      </c>
    </row>
    <row r="536" spans="3:12" x14ac:dyDescent="0.25">
      <c r="C536" t="s">
        <v>4872</v>
      </c>
      <c r="L536">
        <v>1620.209572</v>
      </c>
    </row>
    <row r="537" spans="3:12" x14ac:dyDescent="0.25">
      <c r="D537" t="s">
        <v>4654</v>
      </c>
      <c r="E537" t="s">
        <v>10822</v>
      </c>
      <c r="F537" t="s">
        <v>78</v>
      </c>
      <c r="G537" t="s">
        <v>29</v>
      </c>
      <c r="H537" t="s">
        <v>2164</v>
      </c>
      <c r="I537" t="s">
        <v>2156</v>
      </c>
      <c r="J537" t="s">
        <v>4873</v>
      </c>
      <c r="K537" t="s">
        <v>2135</v>
      </c>
      <c r="L537">
        <v>1620.209572</v>
      </c>
    </row>
    <row r="538" spans="3:12" x14ac:dyDescent="0.25">
      <c r="C538" t="s">
        <v>10826</v>
      </c>
      <c r="L538" s="3">
        <v>2187.6349716</v>
      </c>
    </row>
    <row r="539" spans="3:12" x14ac:dyDescent="0.25">
      <c r="D539" t="s">
        <v>10827</v>
      </c>
      <c r="E539" t="s">
        <v>10822</v>
      </c>
      <c r="F539" t="s">
        <v>78</v>
      </c>
      <c r="G539" t="s">
        <v>50</v>
      </c>
      <c r="H539" t="s">
        <v>63</v>
      </c>
      <c r="I539" t="s">
        <v>2156</v>
      </c>
      <c r="J539" t="s">
        <v>10828</v>
      </c>
      <c r="K539" t="s">
        <v>2135</v>
      </c>
      <c r="L539" s="3">
        <v>2187.6349716</v>
      </c>
    </row>
    <row r="540" spans="3:12" x14ac:dyDescent="0.25">
      <c r="C540" t="s">
        <v>2819</v>
      </c>
      <c r="L540">
        <v>1668.714156</v>
      </c>
    </row>
    <row r="541" spans="3:12" x14ac:dyDescent="0.25">
      <c r="D541" t="s">
        <v>645</v>
      </c>
      <c r="E541" t="s">
        <v>10822</v>
      </c>
      <c r="F541" t="s">
        <v>78</v>
      </c>
      <c r="G541" t="s">
        <v>29</v>
      </c>
      <c r="H541" t="s">
        <v>17</v>
      </c>
      <c r="I541" t="s">
        <v>2137</v>
      </c>
      <c r="J541" t="s">
        <v>647</v>
      </c>
      <c r="K541" t="s">
        <v>18</v>
      </c>
      <c r="L541">
        <v>1668.714156</v>
      </c>
    </row>
    <row r="542" spans="3:12" x14ac:dyDescent="0.25">
      <c r="C542" t="s">
        <v>2820</v>
      </c>
      <c r="L542">
        <v>1709.1020455</v>
      </c>
    </row>
    <row r="543" spans="3:12" x14ac:dyDescent="0.25">
      <c r="D543" t="s">
        <v>661</v>
      </c>
      <c r="E543" t="s">
        <v>10822</v>
      </c>
      <c r="F543" t="s">
        <v>78</v>
      </c>
      <c r="G543" t="s">
        <v>29</v>
      </c>
      <c r="H543" t="s">
        <v>20</v>
      </c>
      <c r="I543" t="s">
        <v>2137</v>
      </c>
      <c r="J543" t="s">
        <v>662</v>
      </c>
      <c r="K543" t="s">
        <v>18</v>
      </c>
      <c r="L543">
        <v>1709.1020455</v>
      </c>
    </row>
    <row r="544" spans="3:12" x14ac:dyDescent="0.25">
      <c r="C544" t="s">
        <v>5195</v>
      </c>
      <c r="L544">
        <v>1134.185817</v>
      </c>
    </row>
    <row r="545" spans="1:12" x14ac:dyDescent="0.25">
      <c r="D545" t="s">
        <v>5196</v>
      </c>
      <c r="E545" t="s">
        <v>10822</v>
      </c>
      <c r="F545" t="s">
        <v>78</v>
      </c>
      <c r="G545" t="s">
        <v>29</v>
      </c>
      <c r="H545" t="s">
        <v>2164</v>
      </c>
      <c r="I545" t="s">
        <v>2144</v>
      </c>
      <c r="J545" t="s">
        <v>5197</v>
      </c>
      <c r="K545" t="s">
        <v>2135</v>
      </c>
      <c r="L545">
        <v>1134.185817</v>
      </c>
    </row>
    <row r="546" spans="1:12" x14ac:dyDescent="0.25">
      <c r="A546" t="s">
        <v>340</v>
      </c>
      <c r="L546" s="3">
        <v>27135.087628500001</v>
      </c>
    </row>
    <row r="547" spans="1:12" x14ac:dyDescent="0.25">
      <c r="C547" t="s">
        <v>2821</v>
      </c>
      <c r="L547" s="3">
        <v>2002.4569872</v>
      </c>
    </row>
    <row r="548" spans="1:12" x14ac:dyDescent="0.25">
      <c r="D548" t="s">
        <v>1665</v>
      </c>
      <c r="E548" t="s">
        <v>10822</v>
      </c>
      <c r="F548" t="s">
        <v>340</v>
      </c>
      <c r="G548" t="s">
        <v>50</v>
      </c>
      <c r="H548" t="s">
        <v>17</v>
      </c>
      <c r="I548" t="s">
        <v>2137</v>
      </c>
      <c r="J548" t="s">
        <v>1666</v>
      </c>
      <c r="K548" t="s">
        <v>18</v>
      </c>
      <c r="L548" s="3">
        <v>2002.4569872</v>
      </c>
    </row>
    <row r="549" spans="1:12" x14ac:dyDescent="0.25">
      <c r="C549" t="s">
        <v>2822</v>
      </c>
      <c r="L549" s="3">
        <v>2162.6394642</v>
      </c>
    </row>
    <row r="550" spans="1:12" x14ac:dyDescent="0.25">
      <c r="D550" t="s">
        <v>1668</v>
      </c>
      <c r="E550" t="s">
        <v>10822</v>
      </c>
      <c r="F550" t="s">
        <v>340</v>
      </c>
      <c r="G550" t="s">
        <v>50</v>
      </c>
      <c r="H550" t="s">
        <v>17</v>
      </c>
      <c r="I550" t="s">
        <v>2167</v>
      </c>
      <c r="J550" t="s">
        <v>1669</v>
      </c>
      <c r="K550" t="s">
        <v>18</v>
      </c>
      <c r="L550" s="3">
        <v>2162.6394642</v>
      </c>
    </row>
    <row r="551" spans="1:12" x14ac:dyDescent="0.25">
      <c r="C551" t="s">
        <v>2823</v>
      </c>
      <c r="L551" s="3">
        <v>2422.3932464999998</v>
      </c>
    </row>
    <row r="552" spans="1:12" x14ac:dyDescent="0.25">
      <c r="D552" t="s">
        <v>1617</v>
      </c>
      <c r="E552" t="s">
        <v>10822</v>
      </c>
      <c r="F552" t="s">
        <v>340</v>
      </c>
      <c r="G552" t="s">
        <v>29</v>
      </c>
      <c r="H552" t="s">
        <v>57</v>
      </c>
      <c r="I552" t="s">
        <v>2163</v>
      </c>
      <c r="J552" t="s">
        <v>1618</v>
      </c>
      <c r="K552" t="s">
        <v>2149</v>
      </c>
      <c r="L552" s="3">
        <v>2422.3932464999998</v>
      </c>
    </row>
    <row r="553" spans="1:12" x14ac:dyDescent="0.25">
      <c r="C553" t="s">
        <v>4392</v>
      </c>
      <c r="L553" s="3">
        <v>2233.2449271999999</v>
      </c>
    </row>
    <row r="554" spans="1:12" x14ac:dyDescent="0.25">
      <c r="D554" t="s">
        <v>4393</v>
      </c>
      <c r="E554" t="s">
        <v>10822</v>
      </c>
      <c r="F554" t="s">
        <v>340</v>
      </c>
      <c r="G554" t="s">
        <v>61</v>
      </c>
      <c r="H554" t="s">
        <v>2133</v>
      </c>
      <c r="I554" t="s">
        <v>2141</v>
      </c>
      <c r="J554" t="s">
        <v>4394</v>
      </c>
      <c r="K554" t="s">
        <v>2135</v>
      </c>
      <c r="L554" s="3">
        <v>2233.2449271999999</v>
      </c>
    </row>
    <row r="555" spans="1:12" x14ac:dyDescent="0.25">
      <c r="C555" t="s">
        <v>6938</v>
      </c>
      <c r="L555" s="3">
        <v>3391.2136370000003</v>
      </c>
    </row>
    <row r="556" spans="1:12" x14ac:dyDescent="0.25">
      <c r="D556" t="s">
        <v>6939</v>
      </c>
      <c r="E556" t="s">
        <v>10822</v>
      </c>
      <c r="F556" t="s">
        <v>340</v>
      </c>
      <c r="G556" t="s">
        <v>61</v>
      </c>
      <c r="H556" t="s">
        <v>48</v>
      </c>
      <c r="I556" t="s">
        <v>2137</v>
      </c>
      <c r="J556" t="s">
        <v>6940</v>
      </c>
      <c r="K556" t="s">
        <v>2135</v>
      </c>
      <c r="L556" s="3">
        <v>3391.2136370000003</v>
      </c>
    </row>
    <row r="557" spans="1:12" x14ac:dyDescent="0.25">
      <c r="C557" t="s">
        <v>7280</v>
      </c>
      <c r="L557">
        <v>1668.714156</v>
      </c>
    </row>
    <row r="558" spans="1:12" x14ac:dyDescent="0.25">
      <c r="D558" t="s">
        <v>7281</v>
      </c>
      <c r="E558" t="s">
        <v>10822</v>
      </c>
      <c r="F558" t="s">
        <v>340</v>
      </c>
      <c r="G558" t="s">
        <v>29</v>
      </c>
      <c r="H558" t="s">
        <v>2146</v>
      </c>
      <c r="I558" t="s">
        <v>2156</v>
      </c>
      <c r="J558" t="s">
        <v>7282</v>
      </c>
      <c r="K558" t="s">
        <v>2135</v>
      </c>
      <c r="L558">
        <v>1668.714156</v>
      </c>
    </row>
    <row r="559" spans="1:12" x14ac:dyDescent="0.25">
      <c r="C559" t="s">
        <v>9947</v>
      </c>
      <c r="L559">
        <v>1168.1194674999999</v>
      </c>
    </row>
    <row r="560" spans="1:12" x14ac:dyDescent="0.25">
      <c r="D560" t="s">
        <v>9948</v>
      </c>
      <c r="E560" t="s">
        <v>10822</v>
      </c>
      <c r="F560" t="s">
        <v>340</v>
      </c>
      <c r="G560" t="s">
        <v>29</v>
      </c>
      <c r="H560" t="s">
        <v>2146</v>
      </c>
      <c r="I560" t="s">
        <v>2144</v>
      </c>
      <c r="J560" t="s">
        <v>9949</v>
      </c>
      <c r="K560" t="s">
        <v>2135</v>
      </c>
      <c r="L560">
        <v>1168.1194674999999</v>
      </c>
    </row>
    <row r="561" spans="1:12" x14ac:dyDescent="0.25">
      <c r="C561" t="s">
        <v>3938</v>
      </c>
      <c r="L561" s="3">
        <v>2153.4666214999997</v>
      </c>
    </row>
    <row r="562" spans="1:12" x14ac:dyDescent="0.25">
      <c r="D562" t="s">
        <v>3939</v>
      </c>
      <c r="E562" t="s">
        <v>10822</v>
      </c>
      <c r="F562" t="s">
        <v>340</v>
      </c>
      <c r="G562" t="s">
        <v>29</v>
      </c>
      <c r="H562" t="s">
        <v>63</v>
      </c>
      <c r="I562" t="s">
        <v>2167</v>
      </c>
      <c r="J562" t="s">
        <v>3940</v>
      </c>
      <c r="K562" t="s">
        <v>2135</v>
      </c>
      <c r="L562" s="3">
        <v>2153.4666214999997</v>
      </c>
    </row>
    <row r="563" spans="1:12" x14ac:dyDescent="0.25">
      <c r="C563" t="s">
        <v>4395</v>
      </c>
      <c r="L563">
        <v>1595.1749480000001</v>
      </c>
    </row>
    <row r="564" spans="1:12" x14ac:dyDescent="0.25">
      <c r="D564" t="s">
        <v>4247</v>
      </c>
      <c r="E564" t="s">
        <v>10822</v>
      </c>
      <c r="F564" t="s">
        <v>340</v>
      </c>
      <c r="G564" t="s">
        <v>29</v>
      </c>
      <c r="H564" t="s">
        <v>2133</v>
      </c>
      <c r="I564" t="s">
        <v>2141</v>
      </c>
      <c r="J564" t="s">
        <v>4396</v>
      </c>
      <c r="K564" t="s">
        <v>2135</v>
      </c>
      <c r="L564">
        <v>1595.1749480000001</v>
      </c>
    </row>
    <row r="565" spans="1:12" x14ac:dyDescent="0.25">
      <c r="C565" t="s">
        <v>3941</v>
      </c>
      <c r="L565" s="3">
        <v>2073.6100826000002</v>
      </c>
    </row>
    <row r="566" spans="1:12" x14ac:dyDescent="0.25">
      <c r="D566" t="s">
        <v>3648</v>
      </c>
      <c r="E566" t="s">
        <v>10822</v>
      </c>
      <c r="F566" t="s">
        <v>340</v>
      </c>
      <c r="G566" t="s">
        <v>61</v>
      </c>
      <c r="H566" t="s">
        <v>63</v>
      </c>
      <c r="I566" t="s">
        <v>2141</v>
      </c>
      <c r="J566" t="s">
        <v>3942</v>
      </c>
      <c r="K566" t="s">
        <v>2135</v>
      </c>
      <c r="L566" s="3">
        <v>2073.6100826000002</v>
      </c>
    </row>
    <row r="567" spans="1:12" x14ac:dyDescent="0.25">
      <c r="C567" t="s">
        <v>5785</v>
      </c>
      <c r="L567" s="3">
        <v>3659.9446789999997</v>
      </c>
    </row>
    <row r="568" spans="1:12" x14ac:dyDescent="0.25">
      <c r="D568" t="s">
        <v>5786</v>
      </c>
      <c r="E568" t="s">
        <v>10822</v>
      </c>
      <c r="F568" t="s">
        <v>340</v>
      </c>
      <c r="G568" t="s">
        <v>29</v>
      </c>
      <c r="H568" t="s">
        <v>2146</v>
      </c>
      <c r="I568" t="s">
        <v>2134</v>
      </c>
      <c r="J568" t="s">
        <v>5787</v>
      </c>
      <c r="K568" t="s">
        <v>2135</v>
      </c>
      <c r="L568" s="3">
        <v>2102.5172499999999</v>
      </c>
    </row>
    <row r="569" spans="1:12" x14ac:dyDescent="0.25">
      <c r="D569" t="s">
        <v>5788</v>
      </c>
      <c r="E569" t="s">
        <v>10822</v>
      </c>
      <c r="F569" t="s">
        <v>340</v>
      </c>
      <c r="G569" t="s">
        <v>29</v>
      </c>
      <c r="H569" t="s">
        <v>2146</v>
      </c>
      <c r="I569" t="s">
        <v>2156</v>
      </c>
      <c r="J569" t="s">
        <v>5789</v>
      </c>
      <c r="K569" t="s">
        <v>2135</v>
      </c>
      <c r="L569">
        <v>1557.4274289999998</v>
      </c>
    </row>
    <row r="570" spans="1:12" x14ac:dyDescent="0.25">
      <c r="C570" t="s">
        <v>7283</v>
      </c>
      <c r="L570" s="3">
        <v>2604.1094118000001</v>
      </c>
    </row>
    <row r="571" spans="1:12" x14ac:dyDescent="0.25">
      <c r="D571" t="s">
        <v>7284</v>
      </c>
      <c r="E571" t="s">
        <v>10822</v>
      </c>
      <c r="F571" t="s">
        <v>340</v>
      </c>
      <c r="G571" t="s">
        <v>50</v>
      </c>
      <c r="H571" t="s">
        <v>2164</v>
      </c>
      <c r="I571" t="s">
        <v>2137</v>
      </c>
      <c r="J571" t="s">
        <v>7285</v>
      </c>
      <c r="K571" t="s">
        <v>2135</v>
      </c>
      <c r="L571" s="3">
        <v>2604.1094118000001</v>
      </c>
    </row>
    <row r="572" spans="1:12" x14ac:dyDescent="0.25">
      <c r="A572" t="s">
        <v>160</v>
      </c>
      <c r="L572" s="3">
        <v>2342.7714071999999</v>
      </c>
    </row>
    <row r="573" spans="1:12" x14ac:dyDescent="0.25">
      <c r="C573" t="s">
        <v>3943</v>
      </c>
      <c r="L573" s="3">
        <v>2342.7714071999999</v>
      </c>
    </row>
    <row r="574" spans="1:12" x14ac:dyDescent="0.25">
      <c r="D574" t="s">
        <v>3747</v>
      </c>
      <c r="E574" t="s">
        <v>10822</v>
      </c>
      <c r="F574" t="s">
        <v>160</v>
      </c>
      <c r="G574" t="s">
        <v>50</v>
      </c>
      <c r="H574" t="s">
        <v>2146</v>
      </c>
      <c r="I574" t="s">
        <v>2167</v>
      </c>
      <c r="J574" t="s">
        <v>3944</v>
      </c>
      <c r="K574" t="s">
        <v>2135</v>
      </c>
      <c r="L574" s="3">
        <v>2342.7714071999999</v>
      </c>
    </row>
    <row r="575" spans="1:12" x14ac:dyDescent="0.25">
      <c r="A575" t="s">
        <v>290</v>
      </c>
      <c r="L575" s="3">
        <v>6213.3785355</v>
      </c>
    </row>
    <row r="576" spans="1:12" x14ac:dyDescent="0.25">
      <c r="C576" t="s">
        <v>4397</v>
      </c>
      <c r="L576">
        <v>1595.1749480000001</v>
      </c>
    </row>
    <row r="577" spans="1:12" x14ac:dyDescent="0.25">
      <c r="D577" t="s">
        <v>4270</v>
      </c>
      <c r="E577" t="s">
        <v>10822</v>
      </c>
      <c r="F577" t="s">
        <v>290</v>
      </c>
      <c r="G577" t="s">
        <v>29</v>
      </c>
      <c r="H577" t="s">
        <v>2133</v>
      </c>
      <c r="I577" t="s">
        <v>2141</v>
      </c>
      <c r="J577" t="s">
        <v>4398</v>
      </c>
      <c r="K577" t="s">
        <v>2135</v>
      </c>
      <c r="L577">
        <v>1595.1749480000001</v>
      </c>
    </row>
    <row r="578" spans="1:12" x14ac:dyDescent="0.25">
      <c r="C578" t="s">
        <v>4399</v>
      </c>
      <c r="L578" s="3">
        <v>1993.9686850000001</v>
      </c>
    </row>
    <row r="579" spans="1:12" x14ac:dyDescent="0.25">
      <c r="D579" t="s">
        <v>4272</v>
      </c>
      <c r="E579" t="s">
        <v>10822</v>
      </c>
      <c r="F579" t="s">
        <v>290</v>
      </c>
      <c r="G579" t="s">
        <v>29</v>
      </c>
      <c r="H579" t="s">
        <v>2133</v>
      </c>
      <c r="I579" t="s">
        <v>2137</v>
      </c>
      <c r="J579" t="s">
        <v>4400</v>
      </c>
      <c r="K579" t="s">
        <v>2135</v>
      </c>
      <c r="L579" s="3">
        <v>1993.9686850000001</v>
      </c>
    </row>
    <row r="580" spans="1:12" x14ac:dyDescent="0.25">
      <c r="C580" t="s">
        <v>3945</v>
      </c>
      <c r="L580" s="3">
        <v>2624.2349024999999</v>
      </c>
    </row>
    <row r="581" spans="1:12" x14ac:dyDescent="0.25">
      <c r="D581" t="s">
        <v>3807</v>
      </c>
      <c r="E581" t="s">
        <v>10822</v>
      </c>
      <c r="F581" t="s">
        <v>290</v>
      </c>
      <c r="G581" t="s">
        <v>29</v>
      </c>
      <c r="H581" t="s">
        <v>57</v>
      </c>
      <c r="I581" t="s">
        <v>2139</v>
      </c>
      <c r="J581" t="s">
        <v>3946</v>
      </c>
      <c r="K581" t="s">
        <v>2135</v>
      </c>
      <c r="L581" s="3">
        <v>2624.2349024999999</v>
      </c>
    </row>
    <row r="582" spans="1:12" x14ac:dyDescent="0.25">
      <c r="A582" t="s">
        <v>136</v>
      </c>
      <c r="L582" s="3">
        <v>3896.7370170999998</v>
      </c>
    </row>
    <row r="583" spans="1:12" x14ac:dyDescent="0.25">
      <c r="C583" t="s">
        <v>2824</v>
      </c>
      <c r="L583">
        <v>1709.1020455</v>
      </c>
    </row>
    <row r="584" spans="1:12" x14ac:dyDescent="0.25">
      <c r="D584" t="s">
        <v>1632</v>
      </c>
      <c r="E584" t="s">
        <v>10822</v>
      </c>
      <c r="F584" t="s">
        <v>136</v>
      </c>
      <c r="G584" t="s">
        <v>29</v>
      </c>
      <c r="H584" t="s">
        <v>63</v>
      </c>
      <c r="I584" t="s">
        <v>2137</v>
      </c>
      <c r="J584" t="s">
        <v>1633</v>
      </c>
      <c r="K584" t="s">
        <v>18</v>
      </c>
      <c r="L584">
        <v>1709.1020455</v>
      </c>
    </row>
    <row r="585" spans="1:12" x14ac:dyDescent="0.25">
      <c r="C585" t="s">
        <v>10153</v>
      </c>
      <c r="L585" s="3">
        <v>2187.6349716</v>
      </c>
    </row>
    <row r="586" spans="1:12" x14ac:dyDescent="0.25">
      <c r="D586" t="s">
        <v>10154</v>
      </c>
      <c r="E586" t="s">
        <v>10822</v>
      </c>
      <c r="F586" t="s">
        <v>136</v>
      </c>
      <c r="G586" t="s">
        <v>50</v>
      </c>
      <c r="H586" t="s">
        <v>63</v>
      </c>
      <c r="I586" t="s">
        <v>2141</v>
      </c>
      <c r="J586" t="s">
        <v>10155</v>
      </c>
      <c r="K586" t="s">
        <v>2135</v>
      </c>
      <c r="L586" s="3">
        <v>2187.6349716</v>
      </c>
    </row>
    <row r="587" spans="1:12" x14ac:dyDescent="0.25">
      <c r="A587" t="s">
        <v>646</v>
      </c>
      <c r="L587" s="3">
        <v>6774.7995369999999</v>
      </c>
    </row>
    <row r="588" spans="1:12" x14ac:dyDescent="0.25">
      <c r="C588" t="s">
        <v>5198</v>
      </c>
      <c r="L588">
        <v>1557.4274289999998</v>
      </c>
    </row>
    <row r="589" spans="1:12" x14ac:dyDescent="0.25">
      <c r="D589" t="s">
        <v>5199</v>
      </c>
      <c r="E589" t="s">
        <v>10822</v>
      </c>
      <c r="F589" t="s">
        <v>646</v>
      </c>
      <c r="G589" t="s">
        <v>29</v>
      </c>
      <c r="H589" t="s">
        <v>2146</v>
      </c>
      <c r="I589" t="s">
        <v>2156</v>
      </c>
      <c r="J589" t="s">
        <v>5200</v>
      </c>
      <c r="K589" t="s">
        <v>2135</v>
      </c>
      <c r="L589">
        <v>1557.4274289999998</v>
      </c>
    </row>
    <row r="590" spans="1:12" x14ac:dyDescent="0.25">
      <c r="C590" t="s">
        <v>5201</v>
      </c>
      <c r="L590">
        <v>1557.4274289999998</v>
      </c>
    </row>
    <row r="591" spans="1:12" x14ac:dyDescent="0.25">
      <c r="D591" t="s">
        <v>5202</v>
      </c>
      <c r="E591" t="s">
        <v>10822</v>
      </c>
      <c r="F591" t="s">
        <v>646</v>
      </c>
      <c r="G591" t="s">
        <v>29</v>
      </c>
      <c r="H591" t="s">
        <v>2146</v>
      </c>
      <c r="I591" t="s">
        <v>2141</v>
      </c>
      <c r="J591" t="s">
        <v>5203</v>
      </c>
      <c r="K591" t="s">
        <v>2135</v>
      </c>
      <c r="L591">
        <v>1557.4274289999998</v>
      </c>
    </row>
    <row r="592" spans="1:12" x14ac:dyDescent="0.25">
      <c r="C592" t="s">
        <v>5204</v>
      </c>
      <c r="L592">
        <v>1557.4274289999998</v>
      </c>
    </row>
    <row r="593" spans="1:12" x14ac:dyDescent="0.25">
      <c r="D593" t="s">
        <v>5205</v>
      </c>
      <c r="E593" t="s">
        <v>10822</v>
      </c>
      <c r="F593" t="s">
        <v>646</v>
      </c>
      <c r="G593" t="s">
        <v>29</v>
      </c>
      <c r="H593" t="s">
        <v>2146</v>
      </c>
      <c r="I593" t="s">
        <v>2156</v>
      </c>
      <c r="J593" t="s">
        <v>5206</v>
      </c>
      <c r="K593" t="s">
        <v>2135</v>
      </c>
      <c r="L593">
        <v>1557.4274289999998</v>
      </c>
    </row>
    <row r="594" spans="1:12" x14ac:dyDescent="0.25">
      <c r="C594" t="s">
        <v>5790</v>
      </c>
      <c r="L594" s="3">
        <v>2102.5172499999999</v>
      </c>
    </row>
    <row r="595" spans="1:12" x14ac:dyDescent="0.25">
      <c r="D595" t="s">
        <v>5791</v>
      </c>
      <c r="E595" t="s">
        <v>10822</v>
      </c>
      <c r="F595" t="s">
        <v>646</v>
      </c>
      <c r="G595" t="s">
        <v>29</v>
      </c>
      <c r="H595" t="s">
        <v>2146</v>
      </c>
      <c r="I595" t="s">
        <v>2167</v>
      </c>
      <c r="J595" t="s">
        <v>5792</v>
      </c>
      <c r="K595" t="s">
        <v>2135</v>
      </c>
      <c r="L595" s="3">
        <v>2102.5172499999999</v>
      </c>
    </row>
    <row r="596" spans="1:12" x14ac:dyDescent="0.25">
      <c r="A596" t="s">
        <v>259</v>
      </c>
      <c r="L596" s="3">
        <v>2734.4850395999997</v>
      </c>
    </row>
    <row r="597" spans="1:12" x14ac:dyDescent="0.25">
      <c r="C597" t="s">
        <v>13633</v>
      </c>
      <c r="L597" s="3">
        <v>2734.4850395999997</v>
      </c>
    </row>
    <row r="598" spans="1:12" x14ac:dyDescent="0.25">
      <c r="D598" t="s">
        <v>13634</v>
      </c>
      <c r="E598" t="s">
        <v>2768</v>
      </c>
      <c r="F598" t="s">
        <v>259</v>
      </c>
      <c r="G598" t="s">
        <v>50</v>
      </c>
      <c r="H598" t="s">
        <v>63</v>
      </c>
      <c r="I598" t="s">
        <v>2141</v>
      </c>
      <c r="J598" t="s">
        <v>13635</v>
      </c>
      <c r="K598" t="s">
        <v>2135</v>
      </c>
      <c r="L598" s="3">
        <v>2734.4850395999997</v>
      </c>
    </row>
    <row r="599" spans="1:12" x14ac:dyDescent="0.25">
      <c r="A599" t="s">
        <v>79</v>
      </c>
      <c r="L599" s="3">
        <v>5184.1621145999998</v>
      </c>
    </row>
    <row r="600" spans="1:12" x14ac:dyDescent="0.25">
      <c r="C600" t="s">
        <v>3353</v>
      </c>
      <c r="L600" s="3">
        <v>2592.0810572999999</v>
      </c>
    </row>
    <row r="601" spans="1:12" x14ac:dyDescent="0.25">
      <c r="D601" t="s">
        <v>3024</v>
      </c>
      <c r="E601" t="s">
        <v>10822</v>
      </c>
      <c r="F601" t="s">
        <v>79</v>
      </c>
      <c r="G601" t="s">
        <v>61</v>
      </c>
      <c r="H601" t="s">
        <v>2133</v>
      </c>
      <c r="I601" t="s">
        <v>2137</v>
      </c>
      <c r="J601" t="s">
        <v>3025</v>
      </c>
      <c r="K601" t="s">
        <v>2135</v>
      </c>
      <c r="L601" s="3">
        <v>2592.0810572999999</v>
      </c>
    </row>
    <row r="602" spans="1:12" x14ac:dyDescent="0.25">
      <c r="C602" t="s">
        <v>3354</v>
      </c>
      <c r="L602" s="3">
        <v>2592.0810572999999</v>
      </c>
    </row>
    <row r="603" spans="1:12" x14ac:dyDescent="0.25">
      <c r="D603" t="s">
        <v>3027</v>
      </c>
      <c r="E603" t="s">
        <v>10822</v>
      </c>
      <c r="F603" t="s">
        <v>79</v>
      </c>
      <c r="G603" t="s">
        <v>61</v>
      </c>
      <c r="H603" t="s">
        <v>2133</v>
      </c>
      <c r="I603" t="s">
        <v>2137</v>
      </c>
      <c r="J603" t="s">
        <v>3028</v>
      </c>
      <c r="K603" t="s">
        <v>2135</v>
      </c>
      <c r="L603" s="3">
        <v>2592.0810572999999</v>
      </c>
    </row>
    <row r="604" spans="1:12" x14ac:dyDescent="0.25">
      <c r="A604" t="s">
        <v>326</v>
      </c>
      <c r="L604" s="3">
        <v>11469.8281269</v>
      </c>
    </row>
    <row r="605" spans="1:12" x14ac:dyDescent="0.25">
      <c r="C605" t="s">
        <v>3499</v>
      </c>
      <c r="L605" s="3">
        <v>1999.5428005000001</v>
      </c>
    </row>
    <row r="606" spans="1:12" x14ac:dyDescent="0.25">
      <c r="D606" t="s">
        <v>3500</v>
      </c>
      <c r="E606" t="s">
        <v>10822</v>
      </c>
      <c r="F606" t="s">
        <v>326</v>
      </c>
      <c r="G606" t="s">
        <v>29</v>
      </c>
      <c r="H606" t="s">
        <v>63</v>
      </c>
      <c r="I606" t="s">
        <v>2134</v>
      </c>
      <c r="J606" t="s">
        <v>3501</v>
      </c>
      <c r="K606" t="s">
        <v>2135</v>
      </c>
      <c r="L606" s="3">
        <v>1999.5428005000001</v>
      </c>
    </row>
    <row r="607" spans="1:12" x14ac:dyDescent="0.25">
      <c r="C607" t="s">
        <v>3502</v>
      </c>
      <c r="L607">
        <v>1851.4864694999999</v>
      </c>
    </row>
    <row r="608" spans="1:12" x14ac:dyDescent="0.25">
      <c r="D608" t="s">
        <v>3503</v>
      </c>
      <c r="E608" t="s">
        <v>10822</v>
      </c>
      <c r="F608" t="s">
        <v>326</v>
      </c>
      <c r="G608" t="s">
        <v>29</v>
      </c>
      <c r="H608" t="s">
        <v>63</v>
      </c>
      <c r="I608" t="s">
        <v>2137</v>
      </c>
      <c r="J608" t="s">
        <v>3504</v>
      </c>
      <c r="K608" t="s">
        <v>2135</v>
      </c>
      <c r="L608">
        <v>1851.4864694999999</v>
      </c>
    </row>
    <row r="609" spans="1:12" x14ac:dyDescent="0.25">
      <c r="C609" t="s">
        <v>3947</v>
      </c>
      <c r="L609">
        <v>1952.3095060000001</v>
      </c>
    </row>
    <row r="610" spans="1:12" x14ac:dyDescent="0.25">
      <c r="D610" t="s">
        <v>3948</v>
      </c>
      <c r="E610" t="s">
        <v>10822</v>
      </c>
      <c r="F610" t="s">
        <v>326</v>
      </c>
      <c r="G610" t="s">
        <v>29</v>
      </c>
      <c r="H610" t="s">
        <v>2146</v>
      </c>
      <c r="I610" t="s">
        <v>2167</v>
      </c>
      <c r="J610" t="s">
        <v>3949</v>
      </c>
      <c r="K610" t="s">
        <v>2135</v>
      </c>
      <c r="L610">
        <v>1952.3095060000001</v>
      </c>
    </row>
    <row r="611" spans="1:12" x14ac:dyDescent="0.25">
      <c r="C611" t="s">
        <v>4874</v>
      </c>
      <c r="L611">
        <v>1914.2099376000001</v>
      </c>
    </row>
    <row r="612" spans="1:12" x14ac:dyDescent="0.25">
      <c r="D612" t="s">
        <v>4742</v>
      </c>
      <c r="E612" t="s">
        <v>10822</v>
      </c>
      <c r="F612" t="s">
        <v>326</v>
      </c>
      <c r="G612" t="s">
        <v>50</v>
      </c>
      <c r="H612" t="s">
        <v>2133</v>
      </c>
      <c r="I612" t="s">
        <v>2141</v>
      </c>
      <c r="J612" t="s">
        <v>4875</v>
      </c>
      <c r="K612" t="s">
        <v>2135</v>
      </c>
      <c r="L612">
        <v>1914.2099376000001</v>
      </c>
    </row>
    <row r="613" spans="1:12" x14ac:dyDescent="0.25">
      <c r="C613" t="s">
        <v>5207</v>
      </c>
      <c r="L613" s="3">
        <v>2584.1599458000001</v>
      </c>
    </row>
    <row r="614" spans="1:12" x14ac:dyDescent="0.25">
      <c r="D614" t="s">
        <v>5208</v>
      </c>
      <c r="E614" t="s">
        <v>10822</v>
      </c>
      <c r="F614" t="s">
        <v>326</v>
      </c>
      <c r="G614" t="s">
        <v>50</v>
      </c>
      <c r="H614" t="s">
        <v>2133</v>
      </c>
      <c r="I614" t="s">
        <v>2167</v>
      </c>
      <c r="J614" t="s">
        <v>5209</v>
      </c>
      <c r="K614" t="s">
        <v>2135</v>
      </c>
      <c r="L614" s="3">
        <v>2584.1599458000001</v>
      </c>
    </row>
    <row r="615" spans="1:12" x14ac:dyDescent="0.25">
      <c r="C615" t="s">
        <v>6941</v>
      </c>
      <c r="L615">
        <v>1168.1194674999999</v>
      </c>
    </row>
    <row r="616" spans="1:12" x14ac:dyDescent="0.25">
      <c r="D616" t="s">
        <v>6942</v>
      </c>
      <c r="E616" t="s">
        <v>10822</v>
      </c>
      <c r="F616" t="s">
        <v>326</v>
      </c>
      <c r="G616" t="s">
        <v>29</v>
      </c>
      <c r="H616" t="s">
        <v>2146</v>
      </c>
      <c r="I616" t="s">
        <v>2246</v>
      </c>
      <c r="J616" t="s">
        <v>6943</v>
      </c>
      <c r="K616" t="s">
        <v>2135</v>
      </c>
      <c r="L616">
        <v>1168.1194674999999</v>
      </c>
    </row>
    <row r="617" spans="1:12" x14ac:dyDescent="0.25">
      <c r="A617" t="s">
        <v>350</v>
      </c>
      <c r="L617" s="3">
        <v>3748.6415695000001</v>
      </c>
    </row>
    <row r="618" spans="1:12" x14ac:dyDescent="0.25">
      <c r="C618" t="s">
        <v>4401</v>
      </c>
      <c r="L618" s="3">
        <v>2153.4666214999997</v>
      </c>
    </row>
    <row r="619" spans="1:12" x14ac:dyDescent="0.25">
      <c r="D619" t="s">
        <v>4402</v>
      </c>
      <c r="E619" t="s">
        <v>10829</v>
      </c>
      <c r="F619" t="s">
        <v>350</v>
      </c>
      <c r="G619" t="s">
        <v>29</v>
      </c>
      <c r="H619" t="s">
        <v>2133</v>
      </c>
      <c r="I619" t="s">
        <v>2167</v>
      </c>
      <c r="J619" t="s">
        <v>4403</v>
      </c>
      <c r="K619" t="s">
        <v>2135</v>
      </c>
      <c r="L619" s="3">
        <v>2153.4666214999997</v>
      </c>
    </row>
    <row r="620" spans="1:12" x14ac:dyDescent="0.25">
      <c r="C620" t="s">
        <v>4404</v>
      </c>
      <c r="L620">
        <v>1595.1749480000001</v>
      </c>
    </row>
    <row r="621" spans="1:12" x14ac:dyDescent="0.25">
      <c r="D621" t="s">
        <v>4405</v>
      </c>
      <c r="E621" t="s">
        <v>10829</v>
      </c>
      <c r="F621" t="s">
        <v>350</v>
      </c>
      <c r="G621" t="s">
        <v>29</v>
      </c>
      <c r="H621" t="s">
        <v>2133</v>
      </c>
      <c r="I621" t="s">
        <v>2141</v>
      </c>
      <c r="J621" t="s">
        <v>4406</v>
      </c>
      <c r="K621" t="s">
        <v>2135</v>
      </c>
      <c r="L621">
        <v>1595.1749480000001</v>
      </c>
    </row>
    <row r="622" spans="1:12" x14ac:dyDescent="0.25">
      <c r="A622" t="s">
        <v>354</v>
      </c>
      <c r="L622" s="3">
        <v>2153.4666214999997</v>
      </c>
    </row>
    <row r="623" spans="1:12" x14ac:dyDescent="0.25">
      <c r="C623" t="s">
        <v>5210</v>
      </c>
      <c r="L623" s="3">
        <v>2153.4666214999997</v>
      </c>
    </row>
    <row r="624" spans="1:12" x14ac:dyDescent="0.25">
      <c r="D624" t="s">
        <v>5211</v>
      </c>
      <c r="E624" t="s">
        <v>10829</v>
      </c>
      <c r="F624" t="s">
        <v>354</v>
      </c>
      <c r="G624" t="s">
        <v>29</v>
      </c>
      <c r="H624" t="s">
        <v>2133</v>
      </c>
      <c r="I624" t="s">
        <v>2167</v>
      </c>
      <c r="J624" t="s">
        <v>5212</v>
      </c>
      <c r="K624" t="s">
        <v>2135</v>
      </c>
      <c r="L624" s="3">
        <v>2153.4666214999997</v>
      </c>
    </row>
    <row r="625" spans="1:12" x14ac:dyDescent="0.25">
      <c r="A625" t="s">
        <v>475</v>
      </c>
      <c r="L625" s="3">
        <v>7706.0679915000001</v>
      </c>
    </row>
    <row r="626" spans="1:12" x14ac:dyDescent="0.25">
      <c r="C626" t="s">
        <v>3505</v>
      </c>
      <c r="L626">
        <v>1481.1500589999998</v>
      </c>
    </row>
    <row r="627" spans="1:12" x14ac:dyDescent="0.25">
      <c r="D627" t="s">
        <v>3365</v>
      </c>
      <c r="E627" t="s">
        <v>10829</v>
      </c>
      <c r="F627" t="s">
        <v>475</v>
      </c>
      <c r="G627" t="s">
        <v>29</v>
      </c>
      <c r="H627" t="s">
        <v>63</v>
      </c>
      <c r="I627" t="s">
        <v>2141</v>
      </c>
      <c r="J627" t="s">
        <v>3506</v>
      </c>
      <c r="K627" t="s">
        <v>2135</v>
      </c>
      <c r="L627">
        <v>1481.1500589999998</v>
      </c>
    </row>
    <row r="628" spans="1:12" x14ac:dyDescent="0.25">
      <c r="C628" t="s">
        <v>3507</v>
      </c>
      <c r="L628">
        <v>1481.1500589999998</v>
      </c>
    </row>
    <row r="629" spans="1:12" x14ac:dyDescent="0.25">
      <c r="D629" t="s">
        <v>3366</v>
      </c>
      <c r="E629" t="s">
        <v>10829</v>
      </c>
      <c r="F629" t="s">
        <v>475</v>
      </c>
      <c r="G629" t="s">
        <v>29</v>
      </c>
      <c r="H629" t="s">
        <v>63</v>
      </c>
      <c r="I629" t="s">
        <v>2141</v>
      </c>
      <c r="J629" t="s">
        <v>3508</v>
      </c>
      <c r="K629" t="s">
        <v>2135</v>
      </c>
      <c r="L629">
        <v>1481.1500589999998</v>
      </c>
    </row>
    <row r="630" spans="1:12" x14ac:dyDescent="0.25">
      <c r="C630" t="s">
        <v>3509</v>
      </c>
      <c r="L630">
        <v>1851.4864694999999</v>
      </c>
    </row>
    <row r="631" spans="1:12" x14ac:dyDescent="0.25">
      <c r="D631" t="s">
        <v>3367</v>
      </c>
      <c r="E631" t="s">
        <v>10829</v>
      </c>
      <c r="F631" t="s">
        <v>475</v>
      </c>
      <c r="G631" t="s">
        <v>29</v>
      </c>
      <c r="H631" t="s">
        <v>63</v>
      </c>
      <c r="I631" t="s">
        <v>2137</v>
      </c>
      <c r="J631" t="s">
        <v>4876</v>
      </c>
      <c r="K631" t="s">
        <v>2135</v>
      </c>
      <c r="L631">
        <v>1851.4864694999999</v>
      </c>
    </row>
    <row r="632" spans="1:12" x14ac:dyDescent="0.25">
      <c r="C632" t="s">
        <v>3510</v>
      </c>
      <c r="L632">
        <v>1446.1407019999999</v>
      </c>
    </row>
    <row r="633" spans="1:12" x14ac:dyDescent="0.25">
      <c r="D633" t="s">
        <v>3382</v>
      </c>
      <c r="E633" t="s">
        <v>10829</v>
      </c>
      <c r="F633" t="s">
        <v>475</v>
      </c>
      <c r="G633" t="s">
        <v>29</v>
      </c>
      <c r="H633" t="s">
        <v>2146</v>
      </c>
      <c r="I633" t="s">
        <v>2156</v>
      </c>
      <c r="J633" t="s">
        <v>3511</v>
      </c>
      <c r="K633" t="s">
        <v>2135</v>
      </c>
      <c r="L633">
        <v>1446.1407019999999</v>
      </c>
    </row>
    <row r="634" spans="1:12" x14ac:dyDescent="0.25">
      <c r="C634" t="s">
        <v>3512</v>
      </c>
      <c r="L634">
        <v>1446.1407019999999</v>
      </c>
    </row>
    <row r="635" spans="1:12" x14ac:dyDescent="0.25">
      <c r="D635" t="s">
        <v>3390</v>
      </c>
      <c r="E635" t="s">
        <v>10829</v>
      </c>
      <c r="F635" t="s">
        <v>475</v>
      </c>
      <c r="G635" t="s">
        <v>29</v>
      </c>
      <c r="H635" t="s">
        <v>2146</v>
      </c>
      <c r="I635" t="s">
        <v>2156</v>
      </c>
      <c r="J635" t="s">
        <v>3513</v>
      </c>
      <c r="K635" t="s">
        <v>2135</v>
      </c>
      <c r="L635">
        <v>1446.1407019999999</v>
      </c>
    </row>
    <row r="636" spans="1:12" x14ac:dyDescent="0.25">
      <c r="A636" t="s">
        <v>90</v>
      </c>
      <c r="L636">
        <v>1668.714156</v>
      </c>
    </row>
    <row r="637" spans="1:12" x14ac:dyDescent="0.25">
      <c r="C637" t="s">
        <v>6664</v>
      </c>
      <c r="L637">
        <v>1668.714156</v>
      </c>
    </row>
    <row r="638" spans="1:12" x14ac:dyDescent="0.25">
      <c r="D638" t="s">
        <v>6665</v>
      </c>
      <c r="E638" t="s">
        <v>10829</v>
      </c>
      <c r="F638" t="s">
        <v>90</v>
      </c>
      <c r="G638" t="s">
        <v>29</v>
      </c>
      <c r="H638" t="s">
        <v>2146</v>
      </c>
      <c r="I638" t="s">
        <v>2156</v>
      </c>
      <c r="J638" t="s">
        <v>6666</v>
      </c>
      <c r="K638" t="s">
        <v>2135</v>
      </c>
      <c r="L638">
        <v>1668.714156</v>
      </c>
    </row>
    <row r="639" spans="1:12" x14ac:dyDescent="0.25">
      <c r="A639" t="s">
        <v>60</v>
      </c>
      <c r="L639" s="3">
        <v>12052.528558799999</v>
      </c>
    </row>
    <row r="640" spans="1:12" x14ac:dyDescent="0.25">
      <c r="C640" t="s">
        <v>9950</v>
      </c>
      <c r="L640" s="3">
        <v>2224.9522079999997</v>
      </c>
    </row>
    <row r="641" spans="1:12" x14ac:dyDescent="0.25">
      <c r="D641" t="s">
        <v>9951</v>
      </c>
      <c r="E641" t="s">
        <v>10829</v>
      </c>
      <c r="F641" t="s">
        <v>60</v>
      </c>
      <c r="G641" t="s">
        <v>29</v>
      </c>
      <c r="H641" t="s">
        <v>2146</v>
      </c>
      <c r="I641" t="s">
        <v>2137</v>
      </c>
      <c r="J641" t="s">
        <v>9952</v>
      </c>
      <c r="K641" t="s">
        <v>2135</v>
      </c>
      <c r="L641" s="3">
        <v>2224.9522079999997</v>
      </c>
    </row>
    <row r="642" spans="1:12" x14ac:dyDescent="0.25">
      <c r="C642" t="s">
        <v>7286</v>
      </c>
      <c r="L642" s="3">
        <v>4705.7269799999995</v>
      </c>
    </row>
    <row r="643" spans="1:12" x14ac:dyDescent="0.25">
      <c r="D643" t="s">
        <v>7287</v>
      </c>
      <c r="E643" t="s">
        <v>10829</v>
      </c>
      <c r="F643" t="s">
        <v>60</v>
      </c>
      <c r="G643" t="s">
        <v>50</v>
      </c>
      <c r="H643" t="s">
        <v>2146</v>
      </c>
      <c r="I643" t="s">
        <v>2134</v>
      </c>
      <c r="J643" t="s">
        <v>7288</v>
      </c>
      <c r="K643" t="s">
        <v>2135</v>
      </c>
      <c r="L643" s="3">
        <v>2703.2699928000002</v>
      </c>
    </row>
    <row r="644" spans="1:12" x14ac:dyDescent="0.25">
      <c r="D644" t="s">
        <v>7289</v>
      </c>
      <c r="E644" t="s">
        <v>10829</v>
      </c>
      <c r="F644" t="s">
        <v>60</v>
      </c>
      <c r="G644" t="s">
        <v>50</v>
      </c>
      <c r="H644" t="s">
        <v>2146</v>
      </c>
      <c r="I644" t="s">
        <v>2141</v>
      </c>
      <c r="J644" t="s">
        <v>7290</v>
      </c>
      <c r="K644" t="s">
        <v>2135</v>
      </c>
      <c r="L644" s="3">
        <v>2002.4569872</v>
      </c>
    </row>
    <row r="645" spans="1:12" x14ac:dyDescent="0.25">
      <c r="C645" t="s">
        <v>2825</v>
      </c>
      <c r="L645" s="3">
        <v>2214.9774750000001</v>
      </c>
    </row>
    <row r="646" spans="1:12" x14ac:dyDescent="0.25">
      <c r="D646" t="s">
        <v>435</v>
      </c>
      <c r="E646" t="s">
        <v>10829</v>
      </c>
      <c r="F646" t="s">
        <v>60</v>
      </c>
      <c r="G646" t="s">
        <v>50</v>
      </c>
      <c r="H646" t="s">
        <v>63</v>
      </c>
      <c r="I646" t="s">
        <v>2167</v>
      </c>
      <c r="J646" t="s">
        <v>436</v>
      </c>
      <c r="K646" t="s">
        <v>18</v>
      </c>
      <c r="L646" s="3">
        <v>2214.9774750000001</v>
      </c>
    </row>
    <row r="647" spans="1:12" x14ac:dyDescent="0.25">
      <c r="C647" t="s">
        <v>2826</v>
      </c>
      <c r="L647" s="3">
        <v>2906.8718957999999</v>
      </c>
    </row>
    <row r="648" spans="1:12" x14ac:dyDescent="0.25">
      <c r="D648" t="s">
        <v>1892</v>
      </c>
      <c r="E648" t="s">
        <v>10829</v>
      </c>
      <c r="F648" t="s">
        <v>60</v>
      </c>
      <c r="G648" t="s">
        <v>50</v>
      </c>
      <c r="H648" t="s">
        <v>57</v>
      </c>
      <c r="I648" t="s">
        <v>2163</v>
      </c>
      <c r="J648" t="s">
        <v>1893</v>
      </c>
      <c r="K648" t="s">
        <v>2149</v>
      </c>
      <c r="L648" s="3">
        <v>2906.8718957999999</v>
      </c>
    </row>
    <row r="649" spans="1:12" x14ac:dyDescent="0.25">
      <c r="A649" t="s">
        <v>459</v>
      </c>
      <c r="L649" s="3">
        <v>8748.1146571999998</v>
      </c>
    </row>
    <row r="650" spans="1:12" x14ac:dyDescent="0.25">
      <c r="C650" t="s">
        <v>2827</v>
      </c>
      <c r="L650" s="3">
        <v>2479.5230407999998</v>
      </c>
    </row>
    <row r="651" spans="1:12" x14ac:dyDescent="0.25">
      <c r="D651" t="s">
        <v>458</v>
      </c>
      <c r="E651" t="s">
        <v>10829</v>
      </c>
      <c r="F651" t="s">
        <v>459</v>
      </c>
      <c r="G651" t="s">
        <v>61</v>
      </c>
      <c r="H651" t="s">
        <v>20</v>
      </c>
      <c r="I651" t="s">
        <v>2167</v>
      </c>
      <c r="J651" t="s">
        <v>460</v>
      </c>
      <c r="K651" t="s">
        <v>18</v>
      </c>
      <c r="L651" s="3">
        <v>2479.5230407999998</v>
      </c>
    </row>
    <row r="652" spans="1:12" x14ac:dyDescent="0.25">
      <c r="C652" t="s">
        <v>2828</v>
      </c>
      <c r="L652" s="3">
        <v>2377.7416475999999</v>
      </c>
    </row>
    <row r="653" spans="1:12" x14ac:dyDescent="0.25">
      <c r="D653" t="s">
        <v>1322</v>
      </c>
      <c r="E653" t="s">
        <v>10829</v>
      </c>
      <c r="F653" t="s">
        <v>459</v>
      </c>
      <c r="G653" t="s">
        <v>50</v>
      </c>
      <c r="H653" t="s">
        <v>188</v>
      </c>
      <c r="I653" t="s">
        <v>2167</v>
      </c>
      <c r="J653" t="s">
        <v>1323</v>
      </c>
      <c r="K653" t="s">
        <v>2149</v>
      </c>
      <c r="L653" s="3">
        <v>2377.7416475999999</v>
      </c>
    </row>
    <row r="654" spans="1:12" x14ac:dyDescent="0.25">
      <c r="C654" t="s">
        <v>3950</v>
      </c>
      <c r="L654" s="3">
        <v>3890.8499687999997</v>
      </c>
    </row>
    <row r="655" spans="1:12" x14ac:dyDescent="0.25">
      <c r="D655" t="s">
        <v>3577</v>
      </c>
      <c r="E655" t="s">
        <v>10829</v>
      </c>
      <c r="F655" t="s">
        <v>459</v>
      </c>
      <c r="G655" t="s">
        <v>50</v>
      </c>
      <c r="H655" t="s">
        <v>110</v>
      </c>
      <c r="I655" t="s">
        <v>2354</v>
      </c>
      <c r="J655" t="s">
        <v>3951</v>
      </c>
      <c r="K655" t="s">
        <v>2135</v>
      </c>
      <c r="L655" s="3">
        <v>3890.8499687999997</v>
      </c>
    </row>
    <row r="656" spans="1:12" x14ac:dyDescent="0.25">
      <c r="A656" t="s">
        <v>195</v>
      </c>
      <c r="L656" s="3">
        <v>6268.2982419</v>
      </c>
    </row>
    <row r="657" spans="1:12" x14ac:dyDescent="0.25">
      <c r="C657" t="s">
        <v>2829</v>
      </c>
      <c r="L657">
        <v>1713.9133872999998</v>
      </c>
    </row>
    <row r="658" spans="1:12" x14ac:dyDescent="0.25">
      <c r="D658" t="s">
        <v>779</v>
      </c>
      <c r="E658" t="s">
        <v>10830</v>
      </c>
      <c r="F658" t="s">
        <v>195</v>
      </c>
      <c r="G658" t="s">
        <v>61</v>
      </c>
      <c r="H658" t="s">
        <v>17</v>
      </c>
      <c r="I658" t="s">
        <v>2156</v>
      </c>
      <c r="J658" t="s">
        <v>780</v>
      </c>
      <c r="K658" t="s">
        <v>18</v>
      </c>
      <c r="L658">
        <v>1713.9133872999998</v>
      </c>
    </row>
    <row r="659" spans="1:12" x14ac:dyDescent="0.25">
      <c r="C659" t="s">
        <v>7602</v>
      </c>
      <c r="L659" s="3">
        <v>2132.9304064999997</v>
      </c>
    </row>
    <row r="660" spans="1:12" x14ac:dyDescent="0.25">
      <c r="D660" t="s">
        <v>7603</v>
      </c>
      <c r="E660" t="s">
        <v>10830</v>
      </c>
      <c r="F660" t="s">
        <v>195</v>
      </c>
      <c r="G660" t="s">
        <v>29</v>
      </c>
      <c r="H660" t="s">
        <v>63</v>
      </c>
      <c r="I660" t="s">
        <v>2167</v>
      </c>
      <c r="J660" t="s">
        <v>7604</v>
      </c>
      <c r="K660" t="s">
        <v>2135</v>
      </c>
      <c r="L660" s="3">
        <v>2132.9304064999997</v>
      </c>
    </row>
    <row r="661" spans="1:12" x14ac:dyDescent="0.25">
      <c r="C661" t="s">
        <v>4407</v>
      </c>
      <c r="L661" s="3">
        <v>2421.4544480999998</v>
      </c>
    </row>
    <row r="662" spans="1:12" x14ac:dyDescent="0.25">
      <c r="D662" t="s">
        <v>4408</v>
      </c>
      <c r="E662" t="s">
        <v>10830</v>
      </c>
      <c r="F662" t="s">
        <v>195</v>
      </c>
      <c r="G662" t="s">
        <v>50</v>
      </c>
      <c r="H662" t="s">
        <v>2164</v>
      </c>
      <c r="I662" t="s">
        <v>2167</v>
      </c>
      <c r="J662" t="s">
        <v>4409</v>
      </c>
      <c r="K662" t="s">
        <v>2135</v>
      </c>
      <c r="L662" s="3">
        <v>2421.4544480999998</v>
      </c>
    </row>
    <row r="663" spans="1:12" x14ac:dyDescent="0.25">
      <c r="A663" t="s">
        <v>53</v>
      </c>
      <c r="L663" s="3">
        <v>4119.6038456000006</v>
      </c>
    </row>
    <row r="664" spans="1:12" x14ac:dyDescent="0.25">
      <c r="C664" t="s">
        <v>9953</v>
      </c>
      <c r="L664" s="3">
        <v>2311.0087279999998</v>
      </c>
    </row>
    <row r="665" spans="1:12" x14ac:dyDescent="0.25">
      <c r="D665" t="s">
        <v>9954</v>
      </c>
      <c r="E665" t="s">
        <v>10830</v>
      </c>
      <c r="F665" t="s">
        <v>53</v>
      </c>
      <c r="G665" t="s">
        <v>36</v>
      </c>
      <c r="H665" t="s">
        <v>2133</v>
      </c>
      <c r="I665" t="s">
        <v>2144</v>
      </c>
      <c r="J665" t="s">
        <v>9955</v>
      </c>
      <c r="K665" t="s">
        <v>2135</v>
      </c>
      <c r="L665">
        <v>1155.5043639999999</v>
      </c>
    </row>
    <row r="666" spans="1:12" x14ac:dyDescent="0.25">
      <c r="D666" t="s">
        <v>9956</v>
      </c>
      <c r="E666" t="s">
        <v>10830</v>
      </c>
      <c r="F666" t="s">
        <v>53</v>
      </c>
      <c r="G666" t="s">
        <v>36</v>
      </c>
      <c r="H666" t="s">
        <v>2133</v>
      </c>
      <c r="I666" t="s">
        <v>2144</v>
      </c>
      <c r="J666" t="s">
        <v>9957</v>
      </c>
      <c r="K666" t="s">
        <v>2135</v>
      </c>
      <c r="L666">
        <v>1155.5043639999999</v>
      </c>
    </row>
    <row r="667" spans="1:12" x14ac:dyDescent="0.25">
      <c r="C667" t="s">
        <v>9668</v>
      </c>
      <c r="L667">
        <v>1808.5951176000001</v>
      </c>
    </row>
    <row r="668" spans="1:12" x14ac:dyDescent="0.25">
      <c r="D668" t="s">
        <v>9669</v>
      </c>
      <c r="E668" t="s">
        <v>10830</v>
      </c>
      <c r="F668" t="s">
        <v>53</v>
      </c>
      <c r="G668" t="s">
        <v>50</v>
      </c>
      <c r="H668" t="s">
        <v>2146</v>
      </c>
      <c r="I668" t="s">
        <v>2141</v>
      </c>
      <c r="J668" t="s">
        <v>9670</v>
      </c>
      <c r="K668" t="s">
        <v>2135</v>
      </c>
      <c r="L668">
        <v>1808.5951176000001</v>
      </c>
    </row>
    <row r="669" spans="1:12" x14ac:dyDescent="0.25">
      <c r="A669" t="s">
        <v>523</v>
      </c>
      <c r="L669" s="3">
        <v>8785.0798441999996</v>
      </c>
    </row>
    <row r="670" spans="1:12" x14ac:dyDescent="0.25">
      <c r="C670" t="s">
        <v>2830</v>
      </c>
      <c r="L670">
        <v>1205.7691950000001</v>
      </c>
    </row>
    <row r="671" spans="1:12" x14ac:dyDescent="0.25">
      <c r="D671" t="s">
        <v>1533</v>
      </c>
      <c r="E671" t="s">
        <v>10830</v>
      </c>
      <c r="F671" t="s">
        <v>523</v>
      </c>
      <c r="G671" t="s">
        <v>29</v>
      </c>
      <c r="H671" t="s">
        <v>17</v>
      </c>
      <c r="I671" t="s">
        <v>2156</v>
      </c>
      <c r="J671" t="s">
        <v>1534</v>
      </c>
      <c r="K671" t="s">
        <v>18</v>
      </c>
      <c r="L671">
        <v>1205.7691950000001</v>
      </c>
    </row>
    <row r="672" spans="1:12" x14ac:dyDescent="0.25">
      <c r="C672" t="s">
        <v>2831</v>
      </c>
      <c r="L672">
        <v>1205.7691950000001</v>
      </c>
    </row>
    <row r="673" spans="1:12" x14ac:dyDescent="0.25">
      <c r="D673" t="s">
        <v>1658</v>
      </c>
      <c r="E673" t="s">
        <v>10830</v>
      </c>
      <c r="F673" t="s">
        <v>523</v>
      </c>
      <c r="G673" t="s">
        <v>29</v>
      </c>
      <c r="H673" t="s">
        <v>17</v>
      </c>
      <c r="I673" t="s">
        <v>2156</v>
      </c>
      <c r="J673" t="s">
        <v>1659</v>
      </c>
      <c r="K673" t="s">
        <v>18</v>
      </c>
      <c r="L673">
        <v>1205.7691950000001</v>
      </c>
    </row>
    <row r="674" spans="1:12" x14ac:dyDescent="0.25">
      <c r="C674" t="s">
        <v>2832</v>
      </c>
      <c r="L674" s="3">
        <v>3186.7707270999999</v>
      </c>
    </row>
    <row r="675" spans="1:12" x14ac:dyDescent="0.25">
      <c r="D675" t="s">
        <v>787</v>
      </c>
      <c r="E675" t="s">
        <v>10830</v>
      </c>
      <c r="F675" t="s">
        <v>523</v>
      </c>
      <c r="G675" t="s">
        <v>61</v>
      </c>
      <c r="H675" t="s">
        <v>110</v>
      </c>
      <c r="I675" t="s">
        <v>2163</v>
      </c>
      <c r="J675" t="s">
        <v>788</v>
      </c>
      <c r="K675" t="s">
        <v>2149</v>
      </c>
      <c r="L675" s="3">
        <v>3186.7707270999999</v>
      </c>
    </row>
    <row r="676" spans="1:12" x14ac:dyDescent="0.25">
      <c r="C676" t="s">
        <v>2833</v>
      </c>
      <c r="L676" s="3">
        <v>3186.7707270999999</v>
      </c>
    </row>
    <row r="677" spans="1:12" x14ac:dyDescent="0.25">
      <c r="D677" t="s">
        <v>790</v>
      </c>
      <c r="E677" t="s">
        <v>10830</v>
      </c>
      <c r="F677" t="s">
        <v>523</v>
      </c>
      <c r="G677" t="s">
        <v>61</v>
      </c>
      <c r="H677" t="s">
        <v>110</v>
      </c>
      <c r="I677" t="s">
        <v>2162</v>
      </c>
      <c r="J677" t="s">
        <v>791</v>
      </c>
      <c r="K677" t="s">
        <v>2149</v>
      </c>
      <c r="L677" s="3">
        <v>3186.7707270999999</v>
      </c>
    </row>
    <row r="678" spans="1:12" x14ac:dyDescent="0.25">
      <c r="A678" t="s">
        <v>238</v>
      </c>
      <c r="L678" s="3">
        <v>4954.2347398000002</v>
      </c>
    </row>
    <row r="679" spans="1:12" x14ac:dyDescent="0.25">
      <c r="C679" t="s">
        <v>2834</v>
      </c>
      <c r="L679">
        <v>1781.8002466</v>
      </c>
    </row>
    <row r="680" spans="1:12" x14ac:dyDescent="0.25">
      <c r="D680" t="s">
        <v>1613</v>
      </c>
      <c r="E680" t="s">
        <v>10832</v>
      </c>
      <c r="F680" t="s">
        <v>238</v>
      </c>
      <c r="G680" t="s">
        <v>50</v>
      </c>
      <c r="H680" t="s">
        <v>63</v>
      </c>
      <c r="I680" t="s">
        <v>2137</v>
      </c>
      <c r="J680" t="s">
        <v>1615</v>
      </c>
      <c r="K680" t="s">
        <v>18</v>
      </c>
      <c r="L680">
        <v>1781.8002466</v>
      </c>
    </row>
    <row r="681" spans="1:12" x14ac:dyDescent="0.25">
      <c r="C681" t="s">
        <v>3952</v>
      </c>
      <c r="L681" s="3">
        <v>3172.4344931999999</v>
      </c>
    </row>
    <row r="682" spans="1:12" x14ac:dyDescent="0.25">
      <c r="D682" t="s">
        <v>3626</v>
      </c>
      <c r="E682" t="s">
        <v>10832</v>
      </c>
      <c r="F682" t="s">
        <v>238</v>
      </c>
      <c r="G682" t="s">
        <v>61</v>
      </c>
      <c r="H682" t="s">
        <v>57</v>
      </c>
      <c r="I682" t="s">
        <v>2163</v>
      </c>
      <c r="J682" t="s">
        <v>3953</v>
      </c>
      <c r="K682" t="s">
        <v>2135</v>
      </c>
      <c r="L682" s="3">
        <v>3172.4344931999999</v>
      </c>
    </row>
    <row r="683" spans="1:12" x14ac:dyDescent="0.25">
      <c r="A683" t="s">
        <v>131</v>
      </c>
      <c r="L683" s="3">
        <v>12606.9672472</v>
      </c>
    </row>
    <row r="684" spans="1:12" x14ac:dyDescent="0.25">
      <c r="C684" t="s">
        <v>5793</v>
      </c>
      <c r="L684">
        <v>1547.5309291999999</v>
      </c>
    </row>
    <row r="685" spans="1:12" x14ac:dyDescent="0.25">
      <c r="D685" t="s">
        <v>5794</v>
      </c>
      <c r="E685" t="s">
        <v>10832</v>
      </c>
      <c r="F685" t="s">
        <v>131</v>
      </c>
      <c r="G685" t="s">
        <v>50</v>
      </c>
      <c r="H685" t="s">
        <v>2146</v>
      </c>
      <c r="I685" t="s">
        <v>2156</v>
      </c>
      <c r="J685" t="s">
        <v>5795</v>
      </c>
      <c r="K685" t="s">
        <v>2135</v>
      </c>
      <c r="L685">
        <v>1547.5309291999999</v>
      </c>
    </row>
    <row r="686" spans="1:12" x14ac:dyDescent="0.25">
      <c r="C686" t="s">
        <v>5796</v>
      </c>
      <c r="L686" s="3">
        <v>2150.0048023999998</v>
      </c>
    </row>
    <row r="687" spans="1:12" x14ac:dyDescent="0.25">
      <c r="D687" t="s">
        <v>5797</v>
      </c>
      <c r="E687" t="s">
        <v>10832</v>
      </c>
      <c r="F687" t="s">
        <v>131</v>
      </c>
      <c r="G687" t="s">
        <v>50</v>
      </c>
      <c r="H687" t="s">
        <v>63</v>
      </c>
      <c r="I687" t="s">
        <v>2134</v>
      </c>
      <c r="J687" t="s">
        <v>5798</v>
      </c>
      <c r="K687" t="s">
        <v>2135</v>
      </c>
      <c r="L687" s="3">
        <v>2150.0048023999998</v>
      </c>
    </row>
    <row r="688" spans="1:12" x14ac:dyDescent="0.25">
      <c r="C688" t="s">
        <v>9958</v>
      </c>
      <c r="L688" s="3">
        <v>1978.3611615999998</v>
      </c>
    </row>
    <row r="689" spans="1:12" x14ac:dyDescent="0.25">
      <c r="D689" t="s">
        <v>9959</v>
      </c>
      <c r="E689" t="s">
        <v>10832</v>
      </c>
      <c r="F689" t="s">
        <v>131</v>
      </c>
      <c r="G689" t="s">
        <v>61</v>
      </c>
      <c r="H689" t="s">
        <v>2133</v>
      </c>
      <c r="I689" t="s">
        <v>2156</v>
      </c>
      <c r="J689" t="s">
        <v>9960</v>
      </c>
      <c r="K689" t="s">
        <v>2135</v>
      </c>
      <c r="L689" s="3">
        <v>1978.3611615999998</v>
      </c>
    </row>
    <row r="690" spans="1:12" x14ac:dyDescent="0.25">
      <c r="C690" t="s">
        <v>9961</v>
      </c>
      <c r="L690" s="3">
        <v>1978.3611615999998</v>
      </c>
    </row>
    <row r="691" spans="1:12" x14ac:dyDescent="0.25">
      <c r="D691" t="s">
        <v>9962</v>
      </c>
      <c r="E691" t="s">
        <v>10832</v>
      </c>
      <c r="F691" t="s">
        <v>131</v>
      </c>
      <c r="G691" t="s">
        <v>61</v>
      </c>
      <c r="H691" t="s">
        <v>2133</v>
      </c>
      <c r="I691" t="s">
        <v>2156</v>
      </c>
      <c r="J691" t="s">
        <v>9963</v>
      </c>
      <c r="K691" t="s">
        <v>2135</v>
      </c>
      <c r="L691" s="3">
        <v>1978.3611615999998</v>
      </c>
    </row>
    <row r="692" spans="1:12" x14ac:dyDescent="0.25">
      <c r="C692" t="s">
        <v>9964</v>
      </c>
      <c r="L692" s="3">
        <v>1978.3611615999998</v>
      </c>
    </row>
    <row r="693" spans="1:12" x14ac:dyDescent="0.25">
      <c r="D693" t="s">
        <v>9965</v>
      </c>
      <c r="E693" t="s">
        <v>10832</v>
      </c>
      <c r="F693" t="s">
        <v>131</v>
      </c>
      <c r="G693" t="s">
        <v>61</v>
      </c>
      <c r="H693" t="s">
        <v>2133</v>
      </c>
      <c r="I693" t="s">
        <v>2156</v>
      </c>
      <c r="J693" t="s">
        <v>9966</v>
      </c>
      <c r="K693" t="s">
        <v>2135</v>
      </c>
      <c r="L693" s="3">
        <v>1978.3611615999998</v>
      </c>
    </row>
    <row r="694" spans="1:12" x14ac:dyDescent="0.25">
      <c r="C694" t="s">
        <v>10833</v>
      </c>
      <c r="L694">
        <v>1487.1740153999999</v>
      </c>
    </row>
    <row r="695" spans="1:12" x14ac:dyDescent="0.25">
      <c r="D695" t="s">
        <v>10834</v>
      </c>
      <c r="E695" t="s">
        <v>10832</v>
      </c>
      <c r="F695" t="s">
        <v>131</v>
      </c>
      <c r="G695" t="s">
        <v>29</v>
      </c>
      <c r="H695" t="s">
        <v>2146</v>
      </c>
      <c r="I695" t="s">
        <v>2141</v>
      </c>
      <c r="J695" t="s">
        <v>10835</v>
      </c>
      <c r="K695" t="s">
        <v>2135</v>
      </c>
      <c r="L695">
        <v>1487.1740153999999</v>
      </c>
    </row>
    <row r="696" spans="1:12" x14ac:dyDescent="0.25">
      <c r="C696" t="s">
        <v>10836</v>
      </c>
      <c r="L696">
        <v>1487.1740153999999</v>
      </c>
    </row>
    <row r="697" spans="1:12" x14ac:dyDescent="0.25">
      <c r="D697" t="s">
        <v>10837</v>
      </c>
      <c r="E697" t="s">
        <v>10832</v>
      </c>
      <c r="F697" t="s">
        <v>131</v>
      </c>
      <c r="G697" t="s">
        <v>29</v>
      </c>
      <c r="H697" t="s">
        <v>2146</v>
      </c>
      <c r="I697" t="s">
        <v>2141</v>
      </c>
      <c r="J697" t="s">
        <v>10838</v>
      </c>
      <c r="K697" t="s">
        <v>2135</v>
      </c>
      <c r="L697">
        <v>1487.1740153999999</v>
      </c>
    </row>
    <row r="698" spans="1:12" x14ac:dyDescent="0.25">
      <c r="A698" t="s">
        <v>54</v>
      </c>
      <c r="L698" s="3">
        <v>4610.7323168999992</v>
      </c>
    </row>
    <row r="699" spans="1:12" x14ac:dyDescent="0.25">
      <c r="C699" t="s">
        <v>2835</v>
      </c>
      <c r="L699">
        <v>1802.2386701</v>
      </c>
    </row>
    <row r="700" spans="1:12" x14ac:dyDescent="0.25">
      <c r="D700" t="s">
        <v>700</v>
      </c>
      <c r="E700" t="s">
        <v>10832</v>
      </c>
      <c r="F700" t="s">
        <v>54</v>
      </c>
      <c r="G700" t="s">
        <v>50</v>
      </c>
      <c r="H700" t="s">
        <v>63</v>
      </c>
      <c r="I700" t="s">
        <v>2167</v>
      </c>
      <c r="J700" t="s">
        <v>701</v>
      </c>
      <c r="K700" t="s">
        <v>18</v>
      </c>
      <c r="L700">
        <v>1802.2386701</v>
      </c>
    </row>
    <row r="701" spans="1:12" x14ac:dyDescent="0.25">
      <c r="C701" t="s">
        <v>3514</v>
      </c>
      <c r="L701">
        <v>1404.2468234</v>
      </c>
    </row>
    <row r="702" spans="1:12" x14ac:dyDescent="0.25">
      <c r="D702" t="s">
        <v>3383</v>
      </c>
      <c r="E702" t="s">
        <v>10832</v>
      </c>
      <c r="F702" t="s">
        <v>54</v>
      </c>
      <c r="G702" t="s">
        <v>50</v>
      </c>
      <c r="H702" t="s">
        <v>2146</v>
      </c>
      <c r="I702" t="s">
        <v>2141</v>
      </c>
      <c r="J702" t="s">
        <v>3515</v>
      </c>
      <c r="K702" t="s">
        <v>2135</v>
      </c>
      <c r="L702">
        <v>1404.2468234</v>
      </c>
    </row>
    <row r="703" spans="1:12" x14ac:dyDescent="0.25">
      <c r="C703" t="s">
        <v>3516</v>
      </c>
      <c r="L703">
        <v>1404.2468234</v>
      </c>
    </row>
    <row r="704" spans="1:12" x14ac:dyDescent="0.25">
      <c r="D704" t="s">
        <v>3384</v>
      </c>
      <c r="E704" t="s">
        <v>10832</v>
      </c>
      <c r="F704" t="s">
        <v>54</v>
      </c>
      <c r="G704" t="s">
        <v>50</v>
      </c>
      <c r="H704" t="s">
        <v>2146</v>
      </c>
      <c r="I704" t="s">
        <v>2141</v>
      </c>
      <c r="J704" t="s">
        <v>3517</v>
      </c>
      <c r="K704" t="s">
        <v>2135</v>
      </c>
      <c r="L704">
        <v>1404.2468234</v>
      </c>
    </row>
    <row r="705" spans="1:12" x14ac:dyDescent="0.25">
      <c r="A705" t="s">
        <v>250</v>
      </c>
      <c r="L705" s="3">
        <v>8097.8794153999997</v>
      </c>
    </row>
    <row r="706" spans="1:12" x14ac:dyDescent="0.25">
      <c r="C706" t="s">
        <v>3355</v>
      </c>
      <c r="L706">
        <v>1371.5844623999999</v>
      </c>
    </row>
    <row r="707" spans="1:12" x14ac:dyDescent="0.25">
      <c r="D707" t="s">
        <v>3036</v>
      </c>
      <c r="E707" t="s">
        <v>10832</v>
      </c>
      <c r="F707" t="s">
        <v>250</v>
      </c>
      <c r="G707" t="s">
        <v>50</v>
      </c>
      <c r="H707" t="s">
        <v>2146</v>
      </c>
      <c r="I707" t="s">
        <v>2141</v>
      </c>
      <c r="J707" t="s">
        <v>3037</v>
      </c>
      <c r="K707" t="s">
        <v>2135</v>
      </c>
      <c r="L707">
        <v>1371.5844623999999</v>
      </c>
    </row>
    <row r="708" spans="1:12" x14ac:dyDescent="0.25">
      <c r="C708" t="s">
        <v>2836</v>
      </c>
      <c r="L708">
        <v>1055.0724935000001</v>
      </c>
    </row>
    <row r="709" spans="1:12" x14ac:dyDescent="0.25">
      <c r="D709" t="s">
        <v>714</v>
      </c>
      <c r="E709" t="s">
        <v>10832</v>
      </c>
      <c r="F709" t="s">
        <v>250</v>
      </c>
      <c r="G709" t="s">
        <v>29</v>
      </c>
      <c r="H709" t="s">
        <v>17</v>
      </c>
      <c r="I709" t="s">
        <v>2141</v>
      </c>
      <c r="J709" t="s">
        <v>715</v>
      </c>
      <c r="K709" t="s">
        <v>18</v>
      </c>
      <c r="L709">
        <v>1055.0724935000001</v>
      </c>
    </row>
    <row r="710" spans="1:12" x14ac:dyDescent="0.25">
      <c r="C710" t="s">
        <v>2837</v>
      </c>
      <c r="L710">
        <v>1055.0724935000001</v>
      </c>
    </row>
    <row r="711" spans="1:12" x14ac:dyDescent="0.25">
      <c r="D711" t="s">
        <v>717</v>
      </c>
      <c r="E711" t="s">
        <v>10832</v>
      </c>
      <c r="F711" t="s">
        <v>250</v>
      </c>
      <c r="G711" t="s">
        <v>29</v>
      </c>
      <c r="H711" t="s">
        <v>17</v>
      </c>
      <c r="I711" t="s">
        <v>2156</v>
      </c>
      <c r="J711" t="s">
        <v>718</v>
      </c>
      <c r="K711" t="s">
        <v>18</v>
      </c>
      <c r="L711">
        <v>1055.0724935000001</v>
      </c>
    </row>
    <row r="712" spans="1:12" x14ac:dyDescent="0.25">
      <c r="C712" t="s">
        <v>5213</v>
      </c>
      <c r="L712" s="3">
        <v>3692.9982060000002</v>
      </c>
    </row>
    <row r="713" spans="1:12" x14ac:dyDescent="0.25">
      <c r="D713" t="s">
        <v>5214</v>
      </c>
      <c r="E713" t="s">
        <v>10832</v>
      </c>
      <c r="F713" t="s">
        <v>250</v>
      </c>
      <c r="G713" t="s">
        <v>29</v>
      </c>
      <c r="H713" t="s">
        <v>2146</v>
      </c>
      <c r="I713" t="s">
        <v>2141</v>
      </c>
      <c r="J713" t="s">
        <v>5215</v>
      </c>
      <c r="K713" t="s">
        <v>2135</v>
      </c>
      <c r="L713">
        <v>1230.9994019999999</v>
      </c>
    </row>
    <row r="714" spans="1:12" x14ac:dyDescent="0.25">
      <c r="D714" t="s">
        <v>5216</v>
      </c>
      <c r="E714" t="s">
        <v>10832</v>
      </c>
      <c r="F714" t="s">
        <v>250</v>
      </c>
      <c r="G714" t="s">
        <v>29</v>
      </c>
      <c r="H714" t="s">
        <v>2146</v>
      </c>
      <c r="I714" t="s">
        <v>2141</v>
      </c>
      <c r="J714" t="s">
        <v>5217</v>
      </c>
      <c r="K714" t="s">
        <v>2135</v>
      </c>
      <c r="L714">
        <v>1230.9994019999999</v>
      </c>
    </row>
    <row r="715" spans="1:12" x14ac:dyDescent="0.25">
      <c r="D715" t="s">
        <v>5218</v>
      </c>
      <c r="E715" t="s">
        <v>10832</v>
      </c>
      <c r="F715" t="s">
        <v>250</v>
      </c>
      <c r="G715" t="s">
        <v>29</v>
      </c>
      <c r="H715" t="s">
        <v>2146</v>
      </c>
      <c r="I715" t="s">
        <v>2141</v>
      </c>
      <c r="J715" t="s">
        <v>5219</v>
      </c>
      <c r="K715" t="s">
        <v>2135</v>
      </c>
      <c r="L715">
        <v>1230.9994019999999</v>
      </c>
    </row>
    <row r="716" spans="1:12" x14ac:dyDescent="0.25">
      <c r="C716" t="s">
        <v>9024</v>
      </c>
      <c r="L716">
        <v>923.15175999999997</v>
      </c>
    </row>
    <row r="717" spans="1:12" x14ac:dyDescent="0.25">
      <c r="D717" t="s">
        <v>9025</v>
      </c>
      <c r="E717" t="s">
        <v>10832</v>
      </c>
      <c r="F717" t="s">
        <v>250</v>
      </c>
      <c r="G717" t="s">
        <v>29</v>
      </c>
      <c r="H717" t="s">
        <v>2146</v>
      </c>
      <c r="I717" t="s">
        <v>2144</v>
      </c>
      <c r="J717" t="s">
        <v>9026</v>
      </c>
      <c r="K717" t="s">
        <v>2135</v>
      </c>
      <c r="L717">
        <v>923.15175999999997</v>
      </c>
    </row>
    <row r="718" spans="1:12" x14ac:dyDescent="0.25">
      <c r="A718" t="s">
        <v>213</v>
      </c>
      <c r="L718" s="3">
        <v>5057.5807969999996</v>
      </c>
    </row>
    <row r="719" spans="1:12" x14ac:dyDescent="0.25">
      <c r="C719" t="s">
        <v>11287</v>
      </c>
      <c r="L719" s="3">
        <v>1957.2968725000001</v>
      </c>
    </row>
    <row r="720" spans="1:12" x14ac:dyDescent="0.25">
      <c r="D720" t="s">
        <v>11288</v>
      </c>
      <c r="E720" t="s">
        <v>2768</v>
      </c>
      <c r="F720" t="s">
        <v>213</v>
      </c>
      <c r="G720" t="s">
        <v>29</v>
      </c>
      <c r="H720" t="s">
        <v>63</v>
      </c>
      <c r="I720" t="s">
        <v>2167</v>
      </c>
      <c r="J720" t="s">
        <v>11289</v>
      </c>
      <c r="K720" t="s">
        <v>2135</v>
      </c>
      <c r="L720" s="3">
        <v>1957.2968725000001</v>
      </c>
    </row>
    <row r="721" spans="1:12" x14ac:dyDescent="0.25">
      <c r="C721" t="s">
        <v>3954</v>
      </c>
      <c r="L721">
        <v>1142.9870519999999</v>
      </c>
    </row>
    <row r="722" spans="1:12" x14ac:dyDescent="0.25">
      <c r="D722" t="s">
        <v>3607</v>
      </c>
      <c r="E722" t="s">
        <v>2768</v>
      </c>
      <c r="F722" t="s">
        <v>213</v>
      </c>
      <c r="G722" t="s">
        <v>29</v>
      </c>
      <c r="H722" t="s">
        <v>2146</v>
      </c>
      <c r="I722" t="s">
        <v>2156</v>
      </c>
      <c r="J722" t="s">
        <v>3955</v>
      </c>
      <c r="K722" t="s">
        <v>2135</v>
      </c>
      <c r="L722">
        <v>1142.9870519999999</v>
      </c>
    </row>
    <row r="723" spans="1:12" x14ac:dyDescent="0.25">
      <c r="C723" t="s">
        <v>10839</v>
      </c>
      <c r="L723" s="3">
        <v>1957.2968725000001</v>
      </c>
    </row>
    <row r="724" spans="1:12" x14ac:dyDescent="0.25">
      <c r="D724" t="s">
        <v>10840</v>
      </c>
      <c r="E724" t="s">
        <v>2768</v>
      </c>
      <c r="F724" t="s">
        <v>213</v>
      </c>
      <c r="G724" t="s">
        <v>29</v>
      </c>
      <c r="H724" t="s">
        <v>63</v>
      </c>
      <c r="I724" t="s">
        <v>2167</v>
      </c>
      <c r="J724" t="s">
        <v>10841</v>
      </c>
      <c r="K724" t="s">
        <v>2135</v>
      </c>
      <c r="L724" s="3">
        <v>1957.2968725000001</v>
      </c>
    </row>
    <row r="725" spans="1:12" x14ac:dyDescent="0.25">
      <c r="A725" t="s">
        <v>322</v>
      </c>
      <c r="L725">
        <v>1552.5378539999999</v>
      </c>
    </row>
    <row r="726" spans="1:12" x14ac:dyDescent="0.25">
      <c r="C726" t="s">
        <v>4410</v>
      </c>
      <c r="L726">
        <v>1552.5378539999999</v>
      </c>
    </row>
    <row r="727" spans="1:12" x14ac:dyDescent="0.25">
      <c r="D727" t="s">
        <v>4411</v>
      </c>
      <c r="E727" t="s">
        <v>2768</v>
      </c>
      <c r="F727" t="s">
        <v>322</v>
      </c>
      <c r="G727" t="s">
        <v>50</v>
      </c>
      <c r="H727" t="s">
        <v>2164</v>
      </c>
      <c r="I727" t="s">
        <v>2141</v>
      </c>
      <c r="J727" t="s">
        <v>4412</v>
      </c>
      <c r="K727" t="s">
        <v>2135</v>
      </c>
      <c r="L727">
        <v>1552.5378539999999</v>
      </c>
    </row>
    <row r="728" spans="1:12" x14ac:dyDescent="0.25">
      <c r="A728" t="s">
        <v>427</v>
      </c>
      <c r="L728">
        <v>1021.6473588</v>
      </c>
    </row>
    <row r="729" spans="1:12" x14ac:dyDescent="0.25">
      <c r="C729" t="s">
        <v>2838</v>
      </c>
      <c r="L729">
        <v>1021.6473588</v>
      </c>
    </row>
    <row r="730" spans="1:12" x14ac:dyDescent="0.25">
      <c r="D730" t="s">
        <v>426</v>
      </c>
      <c r="E730" t="s">
        <v>2768</v>
      </c>
      <c r="F730" t="s">
        <v>427</v>
      </c>
      <c r="G730" t="s">
        <v>61</v>
      </c>
      <c r="H730" t="s">
        <v>63</v>
      </c>
      <c r="I730" t="s">
        <v>2156</v>
      </c>
      <c r="J730" t="s">
        <v>429</v>
      </c>
      <c r="K730" t="s">
        <v>2135</v>
      </c>
      <c r="L730">
        <v>1021.6473588</v>
      </c>
    </row>
    <row r="731" spans="1:12" x14ac:dyDescent="0.25">
      <c r="L731" t="e">
        <v>#VALUE!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B4C9-4BF0-48C0-BD76-F0896384AAC2}">
  <sheetPr>
    <tabColor rgb="FF00B0F0"/>
  </sheetPr>
  <dimension ref="A1:L68"/>
  <sheetViews>
    <sheetView workbookViewId="0">
      <selection activeCell="L9" sqref="L9"/>
    </sheetView>
  </sheetViews>
  <sheetFormatPr defaultRowHeight="15.75" x14ac:dyDescent="0.25"/>
  <sheetData>
    <row r="1" spans="1:12" x14ac:dyDescent="0.25">
      <c r="A1" t="s">
        <v>3356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6" spans="1:12" x14ac:dyDescent="0.25">
      <c r="A6" t="s">
        <v>303</v>
      </c>
      <c r="L6">
        <v>1934.5114530000001</v>
      </c>
    </row>
    <row r="7" spans="1:12" x14ac:dyDescent="0.25">
      <c r="C7" t="s">
        <v>9357</v>
      </c>
      <c r="L7">
        <v>1934.5114530000001</v>
      </c>
    </row>
    <row r="8" spans="1:12" x14ac:dyDescent="0.25">
      <c r="D8" t="s">
        <v>9358</v>
      </c>
      <c r="E8" t="s">
        <v>3357</v>
      </c>
      <c r="F8" t="s">
        <v>303</v>
      </c>
      <c r="G8" t="s">
        <v>29</v>
      </c>
      <c r="H8" t="s">
        <v>63</v>
      </c>
      <c r="I8" t="s">
        <v>2137</v>
      </c>
      <c r="J8" t="s">
        <v>9359</v>
      </c>
      <c r="K8" t="s">
        <v>2135</v>
      </c>
      <c r="L8">
        <v>1934.5114530000001</v>
      </c>
    </row>
    <row r="9" spans="1:12" x14ac:dyDescent="0.25">
      <c r="A9" t="s">
        <v>45</v>
      </c>
      <c r="L9" s="3">
        <v>4462.6564275999999</v>
      </c>
    </row>
    <row r="10" spans="1:12" x14ac:dyDescent="0.25">
      <c r="C10" t="s">
        <v>7565</v>
      </c>
      <c r="L10" s="3">
        <v>2231.3282138</v>
      </c>
    </row>
    <row r="11" spans="1:12" x14ac:dyDescent="0.25">
      <c r="D11" t="s">
        <v>7566</v>
      </c>
      <c r="E11" t="s">
        <v>3357</v>
      </c>
      <c r="F11" t="s">
        <v>45</v>
      </c>
      <c r="G11" t="s">
        <v>61</v>
      </c>
      <c r="H11" t="s">
        <v>2133</v>
      </c>
      <c r="I11" t="s">
        <v>2141</v>
      </c>
      <c r="J11" t="s">
        <v>7567</v>
      </c>
      <c r="K11" t="s">
        <v>2135</v>
      </c>
      <c r="L11" s="3">
        <v>2231.3282138</v>
      </c>
    </row>
    <row r="12" spans="1:12" x14ac:dyDescent="0.25">
      <c r="C12" t="s">
        <v>7568</v>
      </c>
      <c r="L12" s="3">
        <v>2231.3282138</v>
      </c>
    </row>
    <row r="13" spans="1:12" x14ac:dyDescent="0.25">
      <c r="D13" t="s">
        <v>7569</v>
      </c>
      <c r="E13" t="s">
        <v>3357</v>
      </c>
      <c r="F13" t="s">
        <v>45</v>
      </c>
      <c r="G13" t="s">
        <v>61</v>
      </c>
      <c r="H13" t="s">
        <v>2133</v>
      </c>
      <c r="I13" t="s">
        <v>2141</v>
      </c>
      <c r="J13" t="s">
        <v>7570</v>
      </c>
      <c r="K13" t="s">
        <v>2135</v>
      </c>
      <c r="L13" s="3">
        <v>2231.3282138</v>
      </c>
    </row>
    <row r="14" spans="1:12" x14ac:dyDescent="0.25">
      <c r="A14" t="s">
        <v>72</v>
      </c>
      <c r="L14" s="3">
        <v>7351.8671784999997</v>
      </c>
    </row>
    <row r="15" spans="1:12" x14ac:dyDescent="0.25">
      <c r="C15" t="s">
        <v>13203</v>
      </c>
      <c r="L15" s="3">
        <v>4385.2055596</v>
      </c>
    </row>
    <row r="16" spans="1:12" x14ac:dyDescent="0.25">
      <c r="D16" t="s">
        <v>13204</v>
      </c>
      <c r="E16" t="s">
        <v>3357</v>
      </c>
      <c r="F16" t="s">
        <v>72</v>
      </c>
      <c r="G16" t="s">
        <v>29</v>
      </c>
      <c r="H16" t="s">
        <v>63</v>
      </c>
      <c r="I16" t="s">
        <v>2156</v>
      </c>
      <c r="J16" t="s">
        <v>13205</v>
      </c>
      <c r="K16" t="s">
        <v>2135</v>
      </c>
      <c r="L16" s="3">
        <v>2192.6027798</v>
      </c>
    </row>
    <row r="17" spans="1:12" x14ac:dyDescent="0.25">
      <c r="D17" t="s">
        <v>13206</v>
      </c>
      <c r="E17" t="s">
        <v>3357</v>
      </c>
      <c r="F17" t="s">
        <v>72</v>
      </c>
      <c r="G17" t="s">
        <v>29</v>
      </c>
      <c r="H17" t="s">
        <v>63</v>
      </c>
      <c r="I17" t="s">
        <v>2141</v>
      </c>
      <c r="J17" t="s">
        <v>13207</v>
      </c>
      <c r="K17" t="s">
        <v>2135</v>
      </c>
      <c r="L17" s="3">
        <v>2192.6027798</v>
      </c>
    </row>
    <row r="18" spans="1:12" x14ac:dyDescent="0.25">
      <c r="C18" t="s">
        <v>5697</v>
      </c>
      <c r="L18">
        <v>1918.5909968000001</v>
      </c>
    </row>
    <row r="19" spans="1:12" x14ac:dyDescent="0.25">
      <c r="D19" t="s">
        <v>5698</v>
      </c>
      <c r="E19" t="s">
        <v>3357</v>
      </c>
      <c r="F19" t="s">
        <v>72</v>
      </c>
      <c r="G19" t="s">
        <v>29</v>
      </c>
      <c r="H19" t="s">
        <v>63</v>
      </c>
      <c r="I19" t="s">
        <v>2137</v>
      </c>
      <c r="J19" t="s">
        <v>5699</v>
      </c>
      <c r="K19" t="s">
        <v>2135</v>
      </c>
      <c r="L19">
        <v>1918.5909968000001</v>
      </c>
    </row>
    <row r="20" spans="1:12" x14ac:dyDescent="0.25">
      <c r="C20" t="s">
        <v>5700</v>
      </c>
      <c r="L20">
        <v>1048.0706221</v>
      </c>
    </row>
    <row r="21" spans="1:12" x14ac:dyDescent="0.25">
      <c r="D21" t="s">
        <v>5701</v>
      </c>
      <c r="E21" t="s">
        <v>3357</v>
      </c>
      <c r="F21" t="s">
        <v>72</v>
      </c>
      <c r="G21" t="s">
        <v>29</v>
      </c>
      <c r="H21" t="s">
        <v>2146</v>
      </c>
      <c r="I21" t="s">
        <v>2246</v>
      </c>
      <c r="J21" t="s">
        <v>5702</v>
      </c>
      <c r="K21" t="s">
        <v>2135</v>
      </c>
      <c r="L21">
        <v>1048.0706221</v>
      </c>
    </row>
    <row r="22" spans="1:12" x14ac:dyDescent="0.25">
      <c r="A22" t="s">
        <v>235</v>
      </c>
      <c r="L22" s="3">
        <v>3418.1649744000001</v>
      </c>
    </row>
    <row r="23" spans="1:12" x14ac:dyDescent="0.25">
      <c r="C23" t="s">
        <v>13208</v>
      </c>
      <c r="L23" s="3">
        <v>3418.1649744000001</v>
      </c>
    </row>
    <row r="24" spans="1:12" x14ac:dyDescent="0.25">
      <c r="D24" t="s">
        <v>13209</v>
      </c>
      <c r="E24" t="s">
        <v>3357</v>
      </c>
      <c r="F24" t="s">
        <v>235</v>
      </c>
      <c r="G24" t="s">
        <v>50</v>
      </c>
      <c r="H24" t="s">
        <v>63</v>
      </c>
      <c r="I24" t="s">
        <v>2137</v>
      </c>
      <c r="J24" t="s">
        <v>13210</v>
      </c>
      <c r="K24" t="s">
        <v>2135</v>
      </c>
      <c r="L24" s="3">
        <v>3418.1649744000001</v>
      </c>
    </row>
    <row r="25" spans="1:12" x14ac:dyDescent="0.25">
      <c r="A25" t="s">
        <v>93</v>
      </c>
      <c r="L25" s="3">
        <v>6796.3136670000004</v>
      </c>
    </row>
    <row r="26" spans="1:12" x14ac:dyDescent="0.25">
      <c r="C26" t="s">
        <v>7571</v>
      </c>
      <c r="L26">
        <v>1709.1998369999999</v>
      </c>
    </row>
    <row r="27" spans="1:12" x14ac:dyDescent="0.25">
      <c r="D27" t="s">
        <v>7572</v>
      </c>
      <c r="E27" t="s">
        <v>3357</v>
      </c>
      <c r="F27" t="s">
        <v>93</v>
      </c>
      <c r="G27" t="s">
        <v>29</v>
      </c>
      <c r="H27" t="s">
        <v>2133</v>
      </c>
      <c r="I27" t="s">
        <v>2156</v>
      </c>
      <c r="J27" t="s">
        <v>7573</v>
      </c>
      <c r="K27" t="s">
        <v>2135</v>
      </c>
      <c r="L27">
        <v>1709.1998369999999</v>
      </c>
    </row>
    <row r="28" spans="1:12" x14ac:dyDescent="0.25">
      <c r="C28" t="s">
        <v>7574</v>
      </c>
      <c r="L28">
        <v>1709.1998369999999</v>
      </c>
    </row>
    <row r="29" spans="1:12" x14ac:dyDescent="0.25">
      <c r="D29" t="s">
        <v>7575</v>
      </c>
      <c r="E29" t="s">
        <v>3357</v>
      </c>
      <c r="F29" t="s">
        <v>93</v>
      </c>
      <c r="G29" t="s">
        <v>29</v>
      </c>
      <c r="H29" t="s">
        <v>2133</v>
      </c>
      <c r="I29" t="s">
        <v>2141</v>
      </c>
      <c r="J29" t="s">
        <v>7576</v>
      </c>
      <c r="K29" t="s">
        <v>2135</v>
      </c>
      <c r="L29">
        <v>1709.1998369999999</v>
      </c>
    </row>
    <row r="30" spans="1:12" x14ac:dyDescent="0.25">
      <c r="C30" t="s">
        <v>7577</v>
      </c>
      <c r="L30">
        <v>1668.714156</v>
      </c>
    </row>
    <row r="31" spans="1:12" x14ac:dyDescent="0.25">
      <c r="D31" t="s">
        <v>7578</v>
      </c>
      <c r="E31" t="s">
        <v>3357</v>
      </c>
      <c r="F31" t="s">
        <v>93</v>
      </c>
      <c r="G31" t="s">
        <v>29</v>
      </c>
      <c r="H31" t="s">
        <v>2146</v>
      </c>
      <c r="I31" t="s">
        <v>2141</v>
      </c>
      <c r="J31" t="s">
        <v>7579</v>
      </c>
      <c r="K31" t="s">
        <v>2135</v>
      </c>
      <c r="L31">
        <v>1668.714156</v>
      </c>
    </row>
    <row r="32" spans="1:12" x14ac:dyDescent="0.25">
      <c r="C32" t="s">
        <v>7580</v>
      </c>
      <c r="L32">
        <v>1709.1998369999999</v>
      </c>
    </row>
    <row r="33" spans="1:12" x14ac:dyDescent="0.25">
      <c r="D33" t="s">
        <v>7581</v>
      </c>
      <c r="E33" t="s">
        <v>3357</v>
      </c>
      <c r="F33" t="s">
        <v>93</v>
      </c>
      <c r="G33" t="s">
        <v>29</v>
      </c>
      <c r="H33" t="s">
        <v>2133</v>
      </c>
      <c r="I33" t="s">
        <v>2156</v>
      </c>
      <c r="J33" t="s">
        <v>7582</v>
      </c>
      <c r="K33" t="s">
        <v>2135</v>
      </c>
      <c r="L33">
        <v>1709.1998369999999</v>
      </c>
    </row>
    <row r="34" spans="1:12" x14ac:dyDescent="0.25">
      <c r="A34" t="s">
        <v>528</v>
      </c>
      <c r="L34" s="3">
        <v>7291.9601056000001</v>
      </c>
    </row>
    <row r="35" spans="1:12" x14ac:dyDescent="0.25">
      <c r="C35" t="s">
        <v>9360</v>
      </c>
      <c r="L35" s="3">
        <v>3645.9800528000001</v>
      </c>
    </row>
    <row r="36" spans="1:12" x14ac:dyDescent="0.25">
      <c r="D36" t="s">
        <v>9361</v>
      </c>
      <c r="E36" t="s">
        <v>3357</v>
      </c>
      <c r="F36" t="s">
        <v>528</v>
      </c>
      <c r="G36" t="s">
        <v>36</v>
      </c>
      <c r="H36" t="s">
        <v>63</v>
      </c>
      <c r="I36" t="s">
        <v>2141</v>
      </c>
      <c r="J36" t="s">
        <v>9362</v>
      </c>
      <c r="K36" t="s">
        <v>2135</v>
      </c>
      <c r="L36">
        <v>1822.9900264</v>
      </c>
    </row>
    <row r="37" spans="1:12" x14ac:dyDescent="0.25">
      <c r="D37" t="s">
        <v>9363</v>
      </c>
      <c r="E37" t="s">
        <v>3357</v>
      </c>
      <c r="F37" t="s">
        <v>528</v>
      </c>
      <c r="G37" t="s">
        <v>36</v>
      </c>
      <c r="H37" t="s">
        <v>63</v>
      </c>
      <c r="I37" t="s">
        <v>2156</v>
      </c>
      <c r="J37" t="s">
        <v>9364</v>
      </c>
      <c r="K37" t="s">
        <v>2135</v>
      </c>
      <c r="L37">
        <v>1822.9900264</v>
      </c>
    </row>
    <row r="38" spans="1:12" x14ac:dyDescent="0.25">
      <c r="C38" t="s">
        <v>9365</v>
      </c>
      <c r="L38" s="3">
        <v>3645.9800528000001</v>
      </c>
    </row>
    <row r="39" spans="1:12" x14ac:dyDescent="0.25">
      <c r="D39" t="s">
        <v>9366</v>
      </c>
      <c r="E39" t="s">
        <v>3357</v>
      </c>
      <c r="F39" t="s">
        <v>528</v>
      </c>
      <c r="G39" t="s">
        <v>36</v>
      </c>
      <c r="H39" t="s">
        <v>63</v>
      </c>
      <c r="I39" t="s">
        <v>2141</v>
      </c>
      <c r="J39" t="s">
        <v>9367</v>
      </c>
      <c r="K39" t="s">
        <v>2135</v>
      </c>
      <c r="L39">
        <v>1822.9900264</v>
      </c>
    </row>
    <row r="40" spans="1:12" x14ac:dyDescent="0.25">
      <c r="D40" t="s">
        <v>9368</v>
      </c>
      <c r="E40" t="s">
        <v>3357</v>
      </c>
      <c r="F40" t="s">
        <v>528</v>
      </c>
      <c r="G40" t="s">
        <v>36</v>
      </c>
      <c r="H40" t="s">
        <v>63</v>
      </c>
      <c r="I40" t="s">
        <v>2156</v>
      </c>
      <c r="J40" t="s">
        <v>9369</v>
      </c>
      <c r="K40" t="s">
        <v>2135</v>
      </c>
      <c r="L40">
        <v>1822.9900264</v>
      </c>
    </row>
    <row r="41" spans="1:12" x14ac:dyDescent="0.25">
      <c r="A41" t="s">
        <v>340</v>
      </c>
      <c r="L41" s="3">
        <v>2905.5810479999996</v>
      </c>
    </row>
    <row r="42" spans="1:12" x14ac:dyDescent="0.25">
      <c r="C42" t="s">
        <v>6344</v>
      </c>
      <c r="L42" s="3">
        <v>2905.5810479999996</v>
      </c>
    </row>
    <row r="43" spans="1:12" x14ac:dyDescent="0.25">
      <c r="D43" t="s">
        <v>6345</v>
      </c>
      <c r="E43" t="s">
        <v>3357</v>
      </c>
      <c r="F43" t="s">
        <v>340</v>
      </c>
      <c r="G43" t="s">
        <v>29</v>
      </c>
      <c r="H43" t="s">
        <v>2133</v>
      </c>
      <c r="I43" t="s">
        <v>2144</v>
      </c>
      <c r="J43" t="s">
        <v>6346</v>
      </c>
      <c r="K43" t="s">
        <v>2135</v>
      </c>
      <c r="L43">
        <v>1196.3812110000001</v>
      </c>
    </row>
    <row r="44" spans="1:12" x14ac:dyDescent="0.25">
      <c r="D44" t="s">
        <v>6347</v>
      </c>
      <c r="E44" t="s">
        <v>3357</v>
      </c>
      <c r="F44" t="s">
        <v>340</v>
      </c>
      <c r="G44" t="s">
        <v>29</v>
      </c>
      <c r="H44" t="s">
        <v>2133</v>
      </c>
      <c r="I44" t="s">
        <v>3223</v>
      </c>
      <c r="J44" t="s">
        <v>6348</v>
      </c>
      <c r="K44" t="s">
        <v>2135</v>
      </c>
      <c r="L44">
        <v>1709.1998369999999</v>
      </c>
    </row>
    <row r="45" spans="1:12" x14ac:dyDescent="0.25">
      <c r="A45" t="s">
        <v>259</v>
      </c>
      <c r="L45" s="3">
        <v>13883.185438799999</v>
      </c>
    </row>
    <row r="46" spans="1:12" x14ac:dyDescent="0.25">
      <c r="C46" t="s">
        <v>3856</v>
      </c>
      <c r="L46" s="3">
        <v>2399.4513606</v>
      </c>
    </row>
    <row r="47" spans="1:12" x14ac:dyDescent="0.25">
      <c r="D47" t="s">
        <v>3749</v>
      </c>
      <c r="E47" t="s">
        <v>3357</v>
      </c>
      <c r="F47" t="s">
        <v>259</v>
      </c>
      <c r="G47" t="s">
        <v>50</v>
      </c>
      <c r="H47" t="s">
        <v>63</v>
      </c>
      <c r="I47" t="s">
        <v>2134</v>
      </c>
      <c r="J47" t="s">
        <v>3857</v>
      </c>
      <c r="K47" t="s">
        <v>2135</v>
      </c>
      <c r="L47" s="3">
        <v>2399.4513606</v>
      </c>
    </row>
    <row r="48" spans="1:12" x14ac:dyDescent="0.25">
      <c r="C48" t="s">
        <v>3858</v>
      </c>
      <c r="L48" s="3">
        <v>2399.4513606</v>
      </c>
    </row>
    <row r="49" spans="1:12" x14ac:dyDescent="0.25">
      <c r="D49" t="s">
        <v>3751</v>
      </c>
      <c r="E49" t="s">
        <v>3357</v>
      </c>
      <c r="F49" t="s">
        <v>259</v>
      </c>
      <c r="G49" t="s">
        <v>50</v>
      </c>
      <c r="H49" t="s">
        <v>63</v>
      </c>
      <c r="I49" t="s">
        <v>2134</v>
      </c>
      <c r="J49" t="s">
        <v>3859</v>
      </c>
      <c r="K49" t="s">
        <v>2135</v>
      </c>
      <c r="L49" s="3">
        <v>2399.4513606</v>
      </c>
    </row>
    <row r="50" spans="1:12" x14ac:dyDescent="0.25">
      <c r="C50" t="s">
        <v>3860</v>
      </c>
      <c r="L50" s="3">
        <v>2169.211053</v>
      </c>
    </row>
    <row r="51" spans="1:12" x14ac:dyDescent="0.25">
      <c r="D51" t="s">
        <v>3767</v>
      </c>
      <c r="E51" t="s">
        <v>3357</v>
      </c>
      <c r="F51" t="s">
        <v>259</v>
      </c>
      <c r="G51" t="s">
        <v>50</v>
      </c>
      <c r="H51" t="s">
        <v>2146</v>
      </c>
      <c r="I51" t="s">
        <v>2137</v>
      </c>
      <c r="J51" t="s">
        <v>3861</v>
      </c>
      <c r="K51" t="s">
        <v>2135</v>
      </c>
      <c r="L51" s="3">
        <v>2169.211053</v>
      </c>
    </row>
    <row r="52" spans="1:12" x14ac:dyDescent="0.25">
      <c r="C52" t="s">
        <v>4789</v>
      </c>
      <c r="L52">
        <v>1868.9129148</v>
      </c>
    </row>
    <row r="53" spans="1:12" x14ac:dyDescent="0.25">
      <c r="D53" t="s">
        <v>4619</v>
      </c>
      <c r="E53" t="s">
        <v>3357</v>
      </c>
      <c r="F53" t="s">
        <v>259</v>
      </c>
      <c r="G53" t="s">
        <v>50</v>
      </c>
      <c r="H53" t="s">
        <v>2146</v>
      </c>
      <c r="I53" t="s">
        <v>2156</v>
      </c>
      <c r="J53" t="s">
        <v>4790</v>
      </c>
      <c r="K53" t="s">
        <v>2135</v>
      </c>
      <c r="L53">
        <v>1868.9129148</v>
      </c>
    </row>
    <row r="54" spans="1:12" x14ac:dyDescent="0.25">
      <c r="C54" t="s">
        <v>6349</v>
      </c>
      <c r="L54">
        <v>1868.9129148</v>
      </c>
    </row>
    <row r="55" spans="1:12" x14ac:dyDescent="0.25">
      <c r="D55" t="s">
        <v>6350</v>
      </c>
      <c r="E55" t="s">
        <v>3357</v>
      </c>
      <c r="F55" t="s">
        <v>259</v>
      </c>
      <c r="G55" t="s">
        <v>50</v>
      </c>
      <c r="H55" t="s">
        <v>2146</v>
      </c>
      <c r="I55" t="s">
        <v>2156</v>
      </c>
      <c r="J55" t="s">
        <v>6351</v>
      </c>
      <c r="K55" t="s">
        <v>2135</v>
      </c>
      <c r="L55">
        <v>1868.9129148</v>
      </c>
    </row>
    <row r="56" spans="1:12" x14ac:dyDescent="0.25">
      <c r="C56" t="s">
        <v>4791</v>
      </c>
      <c r="L56">
        <v>1868.9129148</v>
      </c>
    </row>
    <row r="57" spans="1:12" x14ac:dyDescent="0.25">
      <c r="D57" t="s">
        <v>4621</v>
      </c>
      <c r="E57" t="s">
        <v>3357</v>
      </c>
      <c r="F57" t="s">
        <v>259</v>
      </c>
      <c r="G57" t="s">
        <v>50</v>
      </c>
      <c r="H57" t="s">
        <v>2146</v>
      </c>
      <c r="I57" t="s">
        <v>2156</v>
      </c>
      <c r="J57" t="s">
        <v>4792</v>
      </c>
      <c r="K57" t="s">
        <v>2135</v>
      </c>
      <c r="L57">
        <v>1868.9129148</v>
      </c>
    </row>
    <row r="58" spans="1:12" x14ac:dyDescent="0.25">
      <c r="C58" t="s">
        <v>5177</v>
      </c>
      <c r="L58">
        <v>1308.3329202</v>
      </c>
    </row>
    <row r="59" spans="1:12" x14ac:dyDescent="0.25">
      <c r="D59" t="s">
        <v>5178</v>
      </c>
      <c r="E59" t="s">
        <v>3357</v>
      </c>
      <c r="F59" t="s">
        <v>259</v>
      </c>
      <c r="G59" t="s">
        <v>50</v>
      </c>
      <c r="H59" t="s">
        <v>2146</v>
      </c>
      <c r="I59" t="s">
        <v>2246</v>
      </c>
      <c r="J59" t="s">
        <v>5179</v>
      </c>
      <c r="K59" t="s">
        <v>2135</v>
      </c>
      <c r="L59">
        <v>1308.3329202</v>
      </c>
    </row>
    <row r="60" spans="1:12" x14ac:dyDescent="0.25">
      <c r="A60" t="s">
        <v>79</v>
      </c>
      <c r="L60" s="3">
        <v>5982.1016380000001</v>
      </c>
    </row>
    <row r="61" spans="1:12" x14ac:dyDescent="0.25">
      <c r="C61" t="s">
        <v>6352</v>
      </c>
      <c r="L61" s="3">
        <v>5982.1016380000001</v>
      </c>
    </row>
    <row r="62" spans="1:12" x14ac:dyDescent="0.25">
      <c r="D62" t="s">
        <v>6353</v>
      </c>
      <c r="E62" t="s">
        <v>3357</v>
      </c>
      <c r="F62" t="s">
        <v>79</v>
      </c>
      <c r="G62" t="s">
        <v>29</v>
      </c>
      <c r="H62" t="s">
        <v>63</v>
      </c>
      <c r="I62" t="s">
        <v>2141</v>
      </c>
      <c r="J62" t="s">
        <v>6354</v>
      </c>
      <c r="K62" t="s">
        <v>2135</v>
      </c>
      <c r="L62">
        <v>1709.1998369999999</v>
      </c>
    </row>
    <row r="63" spans="1:12" x14ac:dyDescent="0.25">
      <c r="D63" t="s">
        <v>6355</v>
      </c>
      <c r="E63" t="s">
        <v>3357</v>
      </c>
      <c r="F63" t="s">
        <v>79</v>
      </c>
      <c r="G63" t="s">
        <v>29</v>
      </c>
      <c r="H63" t="s">
        <v>63</v>
      </c>
      <c r="I63" t="s">
        <v>2137</v>
      </c>
      <c r="J63" t="s">
        <v>6356</v>
      </c>
      <c r="K63" t="s">
        <v>2135</v>
      </c>
      <c r="L63" s="3">
        <v>2136.4509005</v>
      </c>
    </row>
    <row r="64" spans="1:12" x14ac:dyDescent="0.25">
      <c r="D64" t="s">
        <v>6357</v>
      </c>
      <c r="E64" t="s">
        <v>3357</v>
      </c>
      <c r="F64" t="s">
        <v>79</v>
      </c>
      <c r="G64" t="s">
        <v>29</v>
      </c>
      <c r="H64" t="s">
        <v>63</v>
      </c>
      <c r="I64" t="s">
        <v>2137</v>
      </c>
      <c r="J64" t="s">
        <v>6358</v>
      </c>
      <c r="K64" t="s">
        <v>2135</v>
      </c>
      <c r="L64" s="3">
        <v>2136.4509005</v>
      </c>
    </row>
    <row r="65" spans="1:12" x14ac:dyDescent="0.25">
      <c r="A65" t="s">
        <v>168</v>
      </c>
      <c r="L65" s="3">
        <v>2512.0680520000001</v>
      </c>
    </row>
    <row r="66" spans="1:12" x14ac:dyDescent="0.25">
      <c r="C66" t="s">
        <v>13211</v>
      </c>
      <c r="L66" s="3">
        <v>2512.0680520000001</v>
      </c>
    </row>
    <row r="67" spans="1:12" x14ac:dyDescent="0.25">
      <c r="D67" t="s">
        <v>13212</v>
      </c>
      <c r="E67" t="s">
        <v>3357</v>
      </c>
      <c r="F67" t="s">
        <v>168</v>
      </c>
      <c r="G67" t="s">
        <v>36</v>
      </c>
      <c r="H67" t="s">
        <v>188</v>
      </c>
      <c r="I67" t="s">
        <v>2137</v>
      </c>
      <c r="J67" t="s">
        <v>13213</v>
      </c>
      <c r="K67" t="s">
        <v>2135</v>
      </c>
      <c r="L67" s="3">
        <v>2512.0680520000001</v>
      </c>
    </row>
    <row r="68" spans="1:12" x14ac:dyDescent="0.25">
      <c r="L68" t="e">
        <v>#VALUE!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4FD42-DEE7-4D4E-B7DB-1AD968D1C20E}">
  <sheetPr>
    <tabColor rgb="FF00B0F0"/>
  </sheetPr>
  <dimension ref="A1:L17"/>
  <sheetViews>
    <sheetView workbookViewId="0">
      <selection activeCell="M9" sqref="M1:M1048576"/>
    </sheetView>
  </sheetViews>
  <sheetFormatPr defaultRowHeight="15.75" x14ac:dyDescent="0.25"/>
  <sheetData>
    <row r="1" spans="1:12" x14ac:dyDescent="0.25">
      <c r="A1" t="s">
        <v>3356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6" spans="1:12" x14ac:dyDescent="0.25">
      <c r="A6" t="s">
        <v>93</v>
      </c>
      <c r="L6" s="3">
        <v>17158.594381499999</v>
      </c>
    </row>
    <row r="7" spans="1:12" x14ac:dyDescent="0.25">
      <c r="C7" t="s">
        <v>3358</v>
      </c>
      <c r="L7" s="3">
        <v>10720.5887705</v>
      </c>
    </row>
    <row r="8" spans="1:12" x14ac:dyDescent="0.25">
      <c r="D8" t="s">
        <v>3171</v>
      </c>
      <c r="E8" t="s">
        <v>3359</v>
      </c>
      <c r="F8" t="s">
        <v>93</v>
      </c>
      <c r="G8" t="s">
        <v>29</v>
      </c>
      <c r="H8" t="s">
        <v>110</v>
      </c>
      <c r="I8" t="s">
        <v>2139</v>
      </c>
      <c r="J8" t="s">
        <v>3172</v>
      </c>
      <c r="K8" t="s">
        <v>2135</v>
      </c>
      <c r="L8" s="3">
        <v>2799.183896</v>
      </c>
    </row>
    <row r="9" spans="1:12" x14ac:dyDescent="0.25">
      <c r="D9" t="s">
        <v>3175</v>
      </c>
      <c r="E9" t="s">
        <v>3359</v>
      </c>
      <c r="F9" t="s">
        <v>93</v>
      </c>
      <c r="G9" t="s">
        <v>29</v>
      </c>
      <c r="H9" t="s">
        <v>57</v>
      </c>
      <c r="I9" t="s">
        <v>2162</v>
      </c>
      <c r="J9" t="s">
        <v>3176</v>
      </c>
      <c r="K9" t="s">
        <v>2135</v>
      </c>
      <c r="L9" s="3">
        <v>2624.2349024999999</v>
      </c>
    </row>
    <row r="10" spans="1:12" x14ac:dyDescent="0.25">
      <c r="D10" t="s">
        <v>3177</v>
      </c>
      <c r="E10" t="s">
        <v>3359</v>
      </c>
      <c r="F10" t="s">
        <v>93</v>
      </c>
      <c r="G10" t="s">
        <v>29</v>
      </c>
      <c r="H10" t="s">
        <v>63</v>
      </c>
      <c r="I10" t="s">
        <v>2167</v>
      </c>
      <c r="J10" t="s">
        <v>3178</v>
      </c>
      <c r="K10" t="s">
        <v>2135</v>
      </c>
      <c r="L10" s="3">
        <v>1999.5428005000001</v>
      </c>
    </row>
    <row r="11" spans="1:12" x14ac:dyDescent="0.25">
      <c r="D11" t="s">
        <v>3179</v>
      </c>
      <c r="E11" t="s">
        <v>3359</v>
      </c>
      <c r="F11" t="s">
        <v>93</v>
      </c>
      <c r="G11" t="s">
        <v>29</v>
      </c>
      <c r="H11" t="s">
        <v>63</v>
      </c>
      <c r="I11" t="s">
        <v>2137</v>
      </c>
      <c r="J11" t="s">
        <v>3180</v>
      </c>
      <c r="K11" t="s">
        <v>2135</v>
      </c>
      <c r="L11">
        <v>1851.4864694999999</v>
      </c>
    </row>
    <row r="12" spans="1:12" x14ac:dyDescent="0.25">
      <c r="D12" t="s">
        <v>3181</v>
      </c>
      <c r="E12" t="s">
        <v>3359</v>
      </c>
      <c r="F12" t="s">
        <v>93</v>
      </c>
      <c r="G12" t="s">
        <v>29</v>
      </c>
      <c r="H12" t="s">
        <v>2146</v>
      </c>
      <c r="I12" t="s">
        <v>2141</v>
      </c>
      <c r="J12" t="s">
        <v>3182</v>
      </c>
      <c r="K12" t="s">
        <v>2135</v>
      </c>
      <c r="L12">
        <v>1446.1407019999999</v>
      </c>
    </row>
    <row r="13" spans="1:12" x14ac:dyDescent="0.25">
      <c r="C13" t="s">
        <v>7586</v>
      </c>
      <c r="L13" s="3">
        <v>6438.0056109999996</v>
      </c>
    </row>
    <row r="14" spans="1:12" x14ac:dyDescent="0.25">
      <c r="D14" t="s">
        <v>7587</v>
      </c>
      <c r="E14" t="s">
        <v>3359</v>
      </c>
      <c r="F14" t="s">
        <v>93</v>
      </c>
      <c r="G14" t="s">
        <v>29</v>
      </c>
      <c r="H14" t="s">
        <v>48</v>
      </c>
      <c r="I14" t="s">
        <v>2167</v>
      </c>
      <c r="J14" t="s">
        <v>7588</v>
      </c>
      <c r="K14" t="s">
        <v>2135</v>
      </c>
      <c r="L14" s="3">
        <v>2616.1182079999999</v>
      </c>
    </row>
    <row r="15" spans="1:12" x14ac:dyDescent="0.25">
      <c r="D15" t="s">
        <v>7589</v>
      </c>
      <c r="E15" t="s">
        <v>3359</v>
      </c>
      <c r="F15" t="s">
        <v>93</v>
      </c>
      <c r="G15" t="s">
        <v>29</v>
      </c>
      <c r="H15" t="s">
        <v>48</v>
      </c>
      <c r="I15" t="s">
        <v>2141</v>
      </c>
      <c r="J15" t="s">
        <v>7590</v>
      </c>
      <c r="K15" t="s">
        <v>2135</v>
      </c>
      <c r="L15">
        <v>1937.8363639999998</v>
      </c>
    </row>
    <row r="16" spans="1:12" x14ac:dyDescent="0.25">
      <c r="D16" t="s">
        <v>7591</v>
      </c>
      <c r="E16" t="s">
        <v>3359</v>
      </c>
      <c r="F16" t="s">
        <v>93</v>
      </c>
      <c r="G16" t="s">
        <v>29</v>
      </c>
      <c r="H16" t="s">
        <v>188</v>
      </c>
      <c r="I16" t="s">
        <v>2141</v>
      </c>
      <c r="J16" t="s">
        <v>7592</v>
      </c>
      <c r="K16" t="s">
        <v>2135</v>
      </c>
      <c r="L16">
        <v>1884.0510389999999</v>
      </c>
    </row>
    <row r="17" spans="12:12" x14ac:dyDescent="0.25">
      <c r="L17" t="e">
        <v>#VALUE!</v>
      </c>
    </row>
  </sheetData>
  <hyperlinks>
    <hyperlink ref="E8" r:id="rId1" location="/hotel/14539/pms-folios/63473886/folio" xr:uid="{25D12216-192D-4F21-BEAD-515BA4FBEA68}"/>
    <hyperlink ref="E9" r:id="rId2" location="/hotel/14539/pms-folios/63473886/folio" xr:uid="{AE857BD6-EA84-4F6C-88B2-14362B43B54E}"/>
    <hyperlink ref="E10" r:id="rId3" location="/hotel/14539/pms-folios/63473886/folio" xr:uid="{DCD47516-0100-4801-90FD-FEDD16456E63}"/>
    <hyperlink ref="E11" r:id="rId4" location="/hotel/14539/pms-folios/63473886/folio" xr:uid="{4B773AE2-5FBD-424C-AD93-F20D447625C7}"/>
    <hyperlink ref="E12" r:id="rId5" location="/hotel/14539/pms-folios/63473886/folio" xr:uid="{B42FA728-0176-4B60-A9F7-E1D18180606B}"/>
    <hyperlink ref="E14" r:id="rId6" location="/hotel/14539/pms-folios/63473886/folio" xr:uid="{08F5AFAB-D093-4B4B-8216-A8AF1AAEC8A0}"/>
    <hyperlink ref="E15" r:id="rId7" location="/hotel/14539/pms-folios/63473886/folio" xr:uid="{AD1CC9C0-12A9-43F1-A145-40247B3F7F09}"/>
    <hyperlink ref="E16" r:id="rId8" location="/hotel/14539/pms-folios/63473886/folio" xr:uid="{B29CA9D1-268D-4F2B-AC55-A278EF829087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1F26-F498-4575-9DF8-E64698EA16BA}">
  <sheetPr>
    <tabColor rgb="FF00B0F0"/>
  </sheetPr>
  <dimension ref="A1:L12"/>
  <sheetViews>
    <sheetView workbookViewId="0">
      <selection activeCell="M9" sqref="M1:M1048576"/>
    </sheetView>
  </sheetViews>
  <sheetFormatPr defaultRowHeight="15.75" x14ac:dyDescent="0.25"/>
  <sheetData>
    <row r="1" spans="1:12" x14ac:dyDescent="0.25">
      <c r="B1" t="s">
        <v>16</v>
      </c>
      <c r="C1" t="s">
        <v>1</v>
      </c>
      <c r="D1" t="s">
        <v>2126</v>
      </c>
      <c r="E1" t="s">
        <v>2127</v>
      </c>
      <c r="F1" t="s">
        <v>2</v>
      </c>
      <c r="G1" t="s">
        <v>4</v>
      </c>
      <c r="H1" t="s">
        <v>2128</v>
      </c>
      <c r="I1" t="s">
        <v>2129</v>
      </c>
      <c r="J1" t="s">
        <v>2130</v>
      </c>
      <c r="K1" t="s">
        <v>7</v>
      </c>
      <c r="L1" t="s">
        <v>16</v>
      </c>
    </row>
    <row r="6" spans="1:12" x14ac:dyDescent="0.25">
      <c r="A6" t="s">
        <v>151</v>
      </c>
      <c r="L6">
        <v>1143.0457268999999</v>
      </c>
    </row>
    <row r="7" spans="1:12" x14ac:dyDescent="0.25">
      <c r="C7" t="s">
        <v>3862</v>
      </c>
      <c r="L7">
        <v>1143.0457268999999</v>
      </c>
    </row>
    <row r="8" spans="1:12" x14ac:dyDescent="0.25">
      <c r="D8" t="s">
        <v>3570</v>
      </c>
      <c r="E8" t="s">
        <v>3863</v>
      </c>
      <c r="F8" t="s">
        <v>151</v>
      </c>
      <c r="G8" t="s">
        <v>61</v>
      </c>
      <c r="H8" t="s">
        <v>2146</v>
      </c>
      <c r="I8" t="s">
        <v>2144</v>
      </c>
      <c r="J8" t="s">
        <v>3864</v>
      </c>
      <c r="K8" t="s">
        <v>2135</v>
      </c>
      <c r="L8">
        <v>1143.0457268999999</v>
      </c>
    </row>
    <row r="9" spans="1:12" x14ac:dyDescent="0.25">
      <c r="A9" t="s">
        <v>283</v>
      </c>
      <c r="L9">
        <v>1386.0967210000001</v>
      </c>
    </row>
    <row r="10" spans="1:12" x14ac:dyDescent="0.25">
      <c r="C10" t="s">
        <v>9654</v>
      </c>
      <c r="L10">
        <v>1386.0967210000001</v>
      </c>
    </row>
    <row r="11" spans="1:12" x14ac:dyDescent="0.25">
      <c r="D11" t="s">
        <v>9655</v>
      </c>
      <c r="E11" t="s">
        <v>3863</v>
      </c>
      <c r="F11" t="s">
        <v>283</v>
      </c>
      <c r="G11" t="s">
        <v>29</v>
      </c>
      <c r="H11" t="s">
        <v>2164</v>
      </c>
      <c r="I11" t="s">
        <v>2141</v>
      </c>
      <c r="J11" t="s">
        <v>9656</v>
      </c>
      <c r="K11" t="s">
        <v>2135</v>
      </c>
      <c r="L11">
        <v>1386.0967210000001</v>
      </c>
    </row>
    <row r="12" spans="1:12" x14ac:dyDescent="0.25">
      <c r="L12" t="e">
        <v>#VALUE!</v>
      </c>
    </row>
  </sheetData>
  <hyperlinks>
    <hyperlink ref="E8" r:id="rId1" location="/hotel/14539/pms-folios/63874246/folio" xr:uid="{B2703C0C-C65D-47D4-B761-DC7DD46C3035}"/>
    <hyperlink ref="E11" r:id="rId2" location="/hotel/14539/pms-folios/63874246/folio" xr:uid="{ABFAB745-24A5-43A7-8479-5C6066928609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216F-B774-4BA7-9F4B-7181A797A203}">
  <sheetPr>
    <tabColor rgb="FF00B0F0"/>
  </sheetPr>
  <dimension ref="A1:L25"/>
  <sheetViews>
    <sheetView workbookViewId="0">
      <selection activeCell="M11" sqref="M1:M1048576"/>
    </sheetView>
  </sheetViews>
  <sheetFormatPr defaultRowHeight="15.75" x14ac:dyDescent="0.25"/>
  <sheetData>
    <row r="1" spans="1:12" x14ac:dyDescent="0.25">
      <c r="A1" t="s">
        <v>2124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7" spans="1:12" x14ac:dyDescent="0.25">
      <c r="A7" t="s">
        <v>528</v>
      </c>
      <c r="L7" s="3">
        <v>3337.428312</v>
      </c>
    </row>
    <row r="8" spans="1:12" x14ac:dyDescent="0.25">
      <c r="C8" t="s">
        <v>9002</v>
      </c>
      <c r="L8">
        <v>1668.714156</v>
      </c>
    </row>
    <row r="9" spans="1:12" x14ac:dyDescent="0.25">
      <c r="D9" t="s">
        <v>9003</v>
      </c>
      <c r="E9" t="s">
        <v>7221</v>
      </c>
      <c r="F9" t="s">
        <v>528</v>
      </c>
      <c r="G9" t="s">
        <v>29</v>
      </c>
      <c r="H9" t="s">
        <v>2146</v>
      </c>
      <c r="I9" t="s">
        <v>2156</v>
      </c>
      <c r="J9" t="s">
        <v>9004</v>
      </c>
      <c r="K9" t="s">
        <v>2135</v>
      </c>
      <c r="L9">
        <v>1668.714156</v>
      </c>
    </row>
    <row r="10" spans="1:12" x14ac:dyDescent="0.25">
      <c r="C10" t="s">
        <v>9005</v>
      </c>
      <c r="L10">
        <v>1668.714156</v>
      </c>
    </row>
    <row r="11" spans="1:12" x14ac:dyDescent="0.25">
      <c r="D11" t="s">
        <v>9006</v>
      </c>
      <c r="E11" t="s">
        <v>7221</v>
      </c>
      <c r="F11" t="s">
        <v>528</v>
      </c>
      <c r="G11" t="s">
        <v>29</v>
      </c>
      <c r="H11" t="s">
        <v>2146</v>
      </c>
      <c r="I11" t="s">
        <v>2141</v>
      </c>
      <c r="J11" t="s">
        <v>9007</v>
      </c>
      <c r="K11" t="s">
        <v>2135</v>
      </c>
      <c r="L11">
        <v>1668.714156</v>
      </c>
    </row>
    <row r="12" spans="1:12" x14ac:dyDescent="0.25">
      <c r="A12" t="s">
        <v>326</v>
      </c>
      <c r="L12" s="3">
        <v>10939.7590803</v>
      </c>
    </row>
    <row r="13" spans="1:12" x14ac:dyDescent="0.25">
      <c r="C13" t="s">
        <v>7219</v>
      </c>
      <c r="L13" s="3">
        <v>2307.3904425000001</v>
      </c>
    </row>
    <row r="14" spans="1:12" x14ac:dyDescent="0.25">
      <c r="D14" t="s">
        <v>7220</v>
      </c>
      <c r="E14" t="s">
        <v>7221</v>
      </c>
      <c r="F14" t="s">
        <v>326</v>
      </c>
      <c r="G14" t="s">
        <v>29</v>
      </c>
      <c r="H14" t="s">
        <v>63</v>
      </c>
      <c r="I14" t="s">
        <v>2167</v>
      </c>
      <c r="J14" t="s">
        <v>7222</v>
      </c>
      <c r="K14" t="s">
        <v>2135</v>
      </c>
      <c r="L14" s="3">
        <v>2307.3904425000001</v>
      </c>
    </row>
    <row r="15" spans="1:12" x14ac:dyDescent="0.25">
      <c r="C15" t="s">
        <v>7223</v>
      </c>
      <c r="L15">
        <v>1168.1194674999999</v>
      </c>
    </row>
    <row r="16" spans="1:12" x14ac:dyDescent="0.25">
      <c r="D16" t="s">
        <v>7224</v>
      </c>
      <c r="E16" t="s">
        <v>7221</v>
      </c>
      <c r="F16" t="s">
        <v>326</v>
      </c>
      <c r="G16" t="s">
        <v>29</v>
      </c>
      <c r="H16" t="s">
        <v>2146</v>
      </c>
      <c r="I16" t="s">
        <v>2144</v>
      </c>
      <c r="J16" t="s">
        <v>7225</v>
      </c>
      <c r="K16" t="s">
        <v>2135</v>
      </c>
      <c r="L16">
        <v>1168.1194674999999</v>
      </c>
    </row>
    <row r="17" spans="3:12" x14ac:dyDescent="0.25">
      <c r="C17" t="s">
        <v>7226</v>
      </c>
      <c r="L17">
        <v>1884.0510389999999</v>
      </c>
    </row>
    <row r="18" spans="3:12" x14ac:dyDescent="0.25">
      <c r="D18" t="s">
        <v>7227</v>
      </c>
      <c r="E18" t="s">
        <v>7221</v>
      </c>
      <c r="F18" t="s">
        <v>326</v>
      </c>
      <c r="G18" t="s">
        <v>29</v>
      </c>
      <c r="H18" t="s">
        <v>188</v>
      </c>
      <c r="I18" t="s">
        <v>2141</v>
      </c>
      <c r="J18" t="s">
        <v>7228</v>
      </c>
      <c r="K18" t="s">
        <v>2135</v>
      </c>
      <c r="L18">
        <v>1884.0510389999999</v>
      </c>
    </row>
    <row r="19" spans="3:12" x14ac:dyDescent="0.25">
      <c r="C19" t="s">
        <v>7229</v>
      </c>
      <c r="L19">
        <v>1334.9713247999998</v>
      </c>
    </row>
    <row r="20" spans="3:12" x14ac:dyDescent="0.25">
      <c r="D20" t="s">
        <v>7230</v>
      </c>
      <c r="E20" t="s">
        <v>7221</v>
      </c>
      <c r="F20" t="s">
        <v>326</v>
      </c>
      <c r="G20" t="s">
        <v>21</v>
      </c>
      <c r="H20" t="s">
        <v>2146</v>
      </c>
      <c r="I20" t="s">
        <v>2156</v>
      </c>
      <c r="J20" t="s">
        <v>7231</v>
      </c>
      <c r="K20" t="s">
        <v>2135</v>
      </c>
      <c r="L20">
        <v>1334.9713247999998</v>
      </c>
    </row>
    <row r="21" spans="3:12" x14ac:dyDescent="0.25">
      <c r="C21" t="s">
        <v>7232</v>
      </c>
      <c r="L21" s="3">
        <v>2307.3904425000001</v>
      </c>
    </row>
    <row r="22" spans="3:12" x14ac:dyDescent="0.25">
      <c r="D22" t="s">
        <v>7233</v>
      </c>
      <c r="E22" t="s">
        <v>7221</v>
      </c>
      <c r="F22" t="s">
        <v>326</v>
      </c>
      <c r="G22" t="s">
        <v>29</v>
      </c>
      <c r="H22" t="s">
        <v>63</v>
      </c>
      <c r="I22" t="s">
        <v>2167</v>
      </c>
      <c r="J22" t="s">
        <v>7234</v>
      </c>
      <c r="K22" t="s">
        <v>2135</v>
      </c>
      <c r="L22" s="3">
        <v>2307.3904425000001</v>
      </c>
    </row>
    <row r="23" spans="3:12" x14ac:dyDescent="0.25">
      <c r="C23" t="s">
        <v>7235</v>
      </c>
      <c r="L23">
        <v>1937.8363639999998</v>
      </c>
    </row>
    <row r="24" spans="3:12" x14ac:dyDescent="0.25">
      <c r="D24" t="s">
        <v>7236</v>
      </c>
      <c r="E24" t="s">
        <v>7221</v>
      </c>
      <c r="F24" t="s">
        <v>326</v>
      </c>
      <c r="G24" t="s">
        <v>29</v>
      </c>
      <c r="H24" t="s">
        <v>48</v>
      </c>
      <c r="I24" t="s">
        <v>2141</v>
      </c>
      <c r="J24" t="s">
        <v>7237</v>
      </c>
      <c r="K24" t="s">
        <v>2135</v>
      </c>
      <c r="L24">
        <v>1937.8363639999998</v>
      </c>
    </row>
    <row r="25" spans="3:12" x14ac:dyDescent="0.25">
      <c r="L25" t="e">
        <v>#VALUE!</v>
      </c>
    </row>
  </sheetData>
  <hyperlinks>
    <hyperlink ref="E9" r:id="rId1" location="/hotel/14539/pms-folios/67223391/folio" xr:uid="{3F4DCF7E-0DF7-4C51-82A7-0E1258061285}"/>
    <hyperlink ref="E11" r:id="rId2" location="/hotel/14539/pms-folios/67223391/folio" xr:uid="{5B0F93A2-9EE2-47D1-B82A-6F32A4885E0A}"/>
    <hyperlink ref="E14" r:id="rId3" location="/hotel/14539/pms-folios/67223391/folio" xr:uid="{01F26174-923E-4E55-9BBE-8264C381E1EB}"/>
    <hyperlink ref="E16" r:id="rId4" location="/hotel/14539/pms-folios/67223391/folio" xr:uid="{1B088E3A-A23C-4FDF-A305-82B4B1BB861A}"/>
    <hyperlink ref="E18" r:id="rId5" location="/hotel/14539/pms-folios/67223391/folio" xr:uid="{7CAE8FC8-9B25-486F-8CD8-CD19E98579E7}"/>
    <hyperlink ref="E20" r:id="rId6" location="/hotel/14539/pms-folios/67223391/folio" xr:uid="{5B7B9723-92BF-4A66-9710-9AEE2B633DE8}"/>
    <hyperlink ref="E22" r:id="rId7" location="/hotel/14539/pms-folios/67223391/folio" xr:uid="{5FF5F14F-1A47-48BD-B5F0-EF48F4B456DA}"/>
    <hyperlink ref="E24" r:id="rId8" location="/hotel/14539/pms-folios/67223391/folio" xr:uid="{40083EDB-8D54-4D7F-97EC-EBFDD79D22AE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8BBF4-AE04-4D83-9572-F41FF9EEA3D9}">
  <sheetPr>
    <tabColor rgb="FF00B0F0"/>
  </sheetPr>
  <dimension ref="A1:L6"/>
  <sheetViews>
    <sheetView workbookViewId="0">
      <selection activeCell="H25" sqref="H25"/>
    </sheetView>
  </sheetViews>
  <sheetFormatPr defaultRowHeight="15.75" x14ac:dyDescent="0.25"/>
  <sheetData>
    <row r="1" spans="1:12" x14ac:dyDescent="0.25">
      <c r="A1" t="s">
        <v>2124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3" spans="1:12" x14ac:dyDescent="0.25">
      <c r="A3" t="s">
        <v>136</v>
      </c>
      <c r="L3" s="3">
        <v>4054.9049891999994</v>
      </c>
    </row>
    <row r="4" spans="1:12" x14ac:dyDescent="0.25">
      <c r="C4" t="s">
        <v>7238</v>
      </c>
      <c r="L4" s="3">
        <v>4054.9049891999994</v>
      </c>
    </row>
    <row r="5" spans="1:12" x14ac:dyDescent="0.25">
      <c r="D5" t="s">
        <v>7239</v>
      </c>
      <c r="E5" t="s">
        <v>7240</v>
      </c>
      <c r="F5" t="s">
        <v>136</v>
      </c>
      <c r="G5" t="s">
        <v>106</v>
      </c>
      <c r="H5" t="s">
        <v>2146</v>
      </c>
      <c r="I5" t="s">
        <v>2167</v>
      </c>
      <c r="J5" t="s">
        <v>7241</v>
      </c>
      <c r="K5" t="s">
        <v>2135</v>
      </c>
      <c r="L5" s="3">
        <v>4054.9049891999994</v>
      </c>
    </row>
    <row r="6" spans="1:12" x14ac:dyDescent="0.25">
      <c r="L6" t="s">
        <v>7430</v>
      </c>
    </row>
  </sheetData>
  <hyperlinks>
    <hyperlink ref="E5" r:id="rId1" location="/hotel/14539/pms-folios/56492969/folio" xr:uid="{F9E904FB-E185-414C-A328-09DBE91214AB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4A77-F704-46AE-91EC-432E284402C8}">
  <sheetPr>
    <tabColor rgb="FF00B0F0"/>
  </sheetPr>
  <dimension ref="A1:L6"/>
  <sheetViews>
    <sheetView workbookViewId="0">
      <selection activeCell="M7" sqref="M1:M1048576"/>
    </sheetView>
  </sheetViews>
  <sheetFormatPr defaultRowHeight="15.75" x14ac:dyDescent="0.25"/>
  <sheetData>
    <row r="1" spans="1:12" x14ac:dyDescent="0.25">
      <c r="A1" t="s">
        <v>2124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3" spans="1:12" x14ac:dyDescent="0.25">
      <c r="A3" t="s">
        <v>152</v>
      </c>
      <c r="L3">
        <v>1484.7683445</v>
      </c>
    </row>
    <row r="4" spans="1:12" x14ac:dyDescent="0.25">
      <c r="C4" t="s">
        <v>10913</v>
      </c>
      <c r="L4">
        <v>1484.7683445</v>
      </c>
    </row>
    <row r="5" spans="1:12" x14ac:dyDescent="0.25">
      <c r="D5" t="s">
        <v>10914</v>
      </c>
      <c r="E5" t="s">
        <v>10915</v>
      </c>
      <c r="F5" t="s">
        <v>152</v>
      </c>
      <c r="G5" t="s">
        <v>21</v>
      </c>
      <c r="H5" t="s">
        <v>63</v>
      </c>
      <c r="I5" t="s">
        <v>2137</v>
      </c>
      <c r="J5" t="s">
        <v>10916</v>
      </c>
      <c r="K5" t="s">
        <v>2135</v>
      </c>
      <c r="L5">
        <v>1484.7683445</v>
      </c>
    </row>
    <row r="6" spans="1:12" x14ac:dyDescent="0.25">
      <c r="L6" t="s">
        <v>11111</v>
      </c>
    </row>
  </sheetData>
  <hyperlinks>
    <hyperlink ref="E5" r:id="rId1" location="/hotel/14539/pms-folios/50233498/folio" xr:uid="{C2641347-E7E3-408E-A1F7-1C65E087218C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5183B-6FE7-40A4-8DE8-A738DB485AF8}">
  <sheetPr>
    <tabColor rgb="FF00B0F0"/>
  </sheetPr>
  <dimension ref="A1:L14"/>
  <sheetViews>
    <sheetView workbookViewId="0">
      <selection activeCell="M9" sqref="M1:M1048576"/>
    </sheetView>
  </sheetViews>
  <sheetFormatPr defaultRowHeight="15.75" x14ac:dyDescent="0.25"/>
  <sheetData>
    <row r="1" spans="1:12" x14ac:dyDescent="0.25">
      <c r="A1" t="s">
        <v>2124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3" spans="1:12" x14ac:dyDescent="0.25">
      <c r="A3" t="s">
        <v>1926</v>
      </c>
      <c r="L3" s="3">
        <v>2280.5368966000001</v>
      </c>
    </row>
    <row r="4" spans="1:12" x14ac:dyDescent="0.25">
      <c r="C4" t="s">
        <v>13243</v>
      </c>
      <c r="L4" s="3">
        <v>2280.5368966000001</v>
      </c>
    </row>
    <row r="5" spans="1:12" x14ac:dyDescent="0.25">
      <c r="D5" t="s">
        <v>13244</v>
      </c>
      <c r="E5" t="s">
        <v>13245</v>
      </c>
      <c r="F5" t="s">
        <v>1926</v>
      </c>
      <c r="G5" t="s">
        <v>10196</v>
      </c>
      <c r="H5" t="s">
        <v>20</v>
      </c>
      <c r="I5" t="s">
        <v>2156</v>
      </c>
      <c r="J5" t="s">
        <v>13246</v>
      </c>
      <c r="K5" t="s">
        <v>18</v>
      </c>
      <c r="L5">
        <v>261.96387019999997</v>
      </c>
    </row>
    <row r="6" spans="1:12" x14ac:dyDescent="0.25">
      <c r="D6" t="s">
        <v>13247</v>
      </c>
      <c r="E6" t="s">
        <v>13245</v>
      </c>
      <c r="F6" t="s">
        <v>1926</v>
      </c>
      <c r="G6" t="s">
        <v>10196</v>
      </c>
      <c r="H6" t="s">
        <v>20</v>
      </c>
      <c r="I6" t="s">
        <v>2156</v>
      </c>
      <c r="J6" t="s">
        <v>13248</v>
      </c>
      <c r="K6" t="s">
        <v>18</v>
      </c>
      <c r="L6">
        <v>261.96387019999997</v>
      </c>
    </row>
    <row r="7" spans="1:12" x14ac:dyDescent="0.25">
      <c r="D7" t="s">
        <v>13249</v>
      </c>
      <c r="E7" t="s">
        <v>13245</v>
      </c>
      <c r="F7" t="s">
        <v>1926</v>
      </c>
      <c r="G7" t="s">
        <v>10196</v>
      </c>
      <c r="H7" t="s">
        <v>20</v>
      </c>
      <c r="I7" t="s">
        <v>2156</v>
      </c>
      <c r="J7" t="s">
        <v>13250</v>
      </c>
      <c r="K7" t="s">
        <v>18</v>
      </c>
      <c r="L7">
        <v>261.96387019999997</v>
      </c>
    </row>
    <row r="8" spans="1:12" x14ac:dyDescent="0.25">
      <c r="D8" t="s">
        <v>13251</v>
      </c>
      <c r="E8" t="s">
        <v>13245</v>
      </c>
      <c r="F8" t="s">
        <v>1926</v>
      </c>
      <c r="G8" t="s">
        <v>10196</v>
      </c>
      <c r="H8" t="s">
        <v>20</v>
      </c>
      <c r="I8" t="s">
        <v>2156</v>
      </c>
      <c r="J8" t="s">
        <v>13252</v>
      </c>
      <c r="K8" t="s">
        <v>18</v>
      </c>
      <c r="L8">
        <v>261.96387019999997</v>
      </c>
    </row>
    <row r="9" spans="1:12" x14ac:dyDescent="0.25">
      <c r="D9" t="s">
        <v>13253</v>
      </c>
      <c r="E9" t="s">
        <v>13245</v>
      </c>
      <c r="F9" t="s">
        <v>1926</v>
      </c>
      <c r="G9" t="s">
        <v>10196</v>
      </c>
      <c r="H9" t="s">
        <v>20</v>
      </c>
      <c r="I9" t="s">
        <v>2156</v>
      </c>
      <c r="J9" t="s">
        <v>13254</v>
      </c>
      <c r="K9" t="s">
        <v>18</v>
      </c>
      <c r="L9">
        <v>261.96387019999997</v>
      </c>
    </row>
    <row r="10" spans="1:12" x14ac:dyDescent="0.25">
      <c r="D10" t="s">
        <v>13255</v>
      </c>
      <c r="E10" t="s">
        <v>13245</v>
      </c>
      <c r="F10" t="s">
        <v>1926</v>
      </c>
      <c r="G10" t="s">
        <v>10196</v>
      </c>
      <c r="H10" t="s">
        <v>20</v>
      </c>
      <c r="I10" t="s">
        <v>2246</v>
      </c>
      <c r="J10" t="s">
        <v>13256</v>
      </c>
      <c r="K10" t="s">
        <v>18</v>
      </c>
      <c r="L10">
        <v>184.82593499999999</v>
      </c>
    </row>
    <row r="11" spans="1:12" x14ac:dyDescent="0.25">
      <c r="D11" t="s">
        <v>13257</v>
      </c>
      <c r="E11" t="s">
        <v>13245</v>
      </c>
      <c r="F11" t="s">
        <v>1926</v>
      </c>
      <c r="G11" t="s">
        <v>10196</v>
      </c>
      <c r="H11" t="s">
        <v>20</v>
      </c>
      <c r="I11" t="s">
        <v>2156</v>
      </c>
      <c r="J11" t="s">
        <v>13258</v>
      </c>
      <c r="K11" t="s">
        <v>18</v>
      </c>
      <c r="L11">
        <v>261.96387019999997</v>
      </c>
    </row>
    <row r="12" spans="1:12" x14ac:dyDescent="0.25">
      <c r="D12" t="s">
        <v>13259</v>
      </c>
      <c r="E12" t="s">
        <v>13245</v>
      </c>
      <c r="F12" t="s">
        <v>1926</v>
      </c>
      <c r="G12" t="s">
        <v>10196</v>
      </c>
      <c r="H12" t="s">
        <v>20</v>
      </c>
      <c r="I12" t="s">
        <v>2156</v>
      </c>
      <c r="J12" t="s">
        <v>13260</v>
      </c>
      <c r="K12" t="s">
        <v>18</v>
      </c>
      <c r="L12">
        <v>261.96387019999997</v>
      </c>
    </row>
    <row r="13" spans="1:12" x14ac:dyDescent="0.25">
      <c r="D13" t="s">
        <v>13261</v>
      </c>
      <c r="E13" t="s">
        <v>13245</v>
      </c>
      <c r="F13" t="s">
        <v>1926</v>
      </c>
      <c r="G13" t="s">
        <v>10196</v>
      </c>
      <c r="H13" t="s">
        <v>20</v>
      </c>
      <c r="I13" t="s">
        <v>2156</v>
      </c>
      <c r="J13" t="s">
        <v>13262</v>
      </c>
      <c r="K13" t="s">
        <v>18</v>
      </c>
      <c r="L13">
        <v>261.96387019999997</v>
      </c>
    </row>
    <row r="14" spans="1:12" x14ac:dyDescent="0.25">
      <c r="L14" t="e">
        <v>#VALUE!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1E52-0B51-4EA8-9288-44950765DCA0}">
  <sheetPr>
    <tabColor rgb="FF00B0F0"/>
  </sheetPr>
  <dimension ref="A1:L68"/>
  <sheetViews>
    <sheetView workbookViewId="0">
      <selection activeCell="M9" sqref="M1:M1048576"/>
    </sheetView>
  </sheetViews>
  <sheetFormatPr defaultRowHeight="15.75" x14ac:dyDescent="0.25"/>
  <sheetData>
    <row r="1" spans="1:12" x14ac:dyDescent="0.25">
      <c r="A1" t="s">
        <v>2124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3" spans="1:12" x14ac:dyDescent="0.25">
      <c r="A3" t="s">
        <v>2076</v>
      </c>
      <c r="L3">
        <v>1713.6200127999998</v>
      </c>
    </row>
    <row r="4" spans="1:12" x14ac:dyDescent="0.25">
      <c r="C4" t="s">
        <v>13301</v>
      </c>
      <c r="L4">
        <v>1713.6200127999998</v>
      </c>
    </row>
    <row r="5" spans="1:12" x14ac:dyDescent="0.25">
      <c r="D5" t="s">
        <v>13302</v>
      </c>
      <c r="E5" t="s">
        <v>13303</v>
      </c>
      <c r="F5" t="s">
        <v>2076</v>
      </c>
      <c r="G5" t="s">
        <v>19</v>
      </c>
      <c r="H5" t="s">
        <v>17</v>
      </c>
      <c r="I5" t="s">
        <v>2246</v>
      </c>
      <c r="J5" t="s">
        <v>13304</v>
      </c>
      <c r="K5" t="s">
        <v>13305</v>
      </c>
      <c r="L5">
        <v>288.8956493</v>
      </c>
    </row>
    <row r="6" spans="1:12" x14ac:dyDescent="0.25">
      <c r="D6" t="s">
        <v>13306</v>
      </c>
      <c r="E6" t="s">
        <v>13303</v>
      </c>
      <c r="F6" t="s">
        <v>2076</v>
      </c>
      <c r="G6" t="s">
        <v>19</v>
      </c>
      <c r="H6" t="s">
        <v>17</v>
      </c>
      <c r="I6" t="s">
        <v>2156</v>
      </c>
      <c r="J6" t="s">
        <v>13307</v>
      </c>
      <c r="K6" t="s">
        <v>13305</v>
      </c>
      <c r="L6">
        <v>412.69968829999999</v>
      </c>
    </row>
    <row r="7" spans="1:12" x14ac:dyDescent="0.25">
      <c r="D7" t="s">
        <v>13308</v>
      </c>
      <c r="E7" t="s">
        <v>13303</v>
      </c>
      <c r="F7" t="s">
        <v>2076</v>
      </c>
      <c r="G7" t="s">
        <v>19</v>
      </c>
      <c r="H7" t="s">
        <v>17</v>
      </c>
      <c r="I7" t="s">
        <v>2156</v>
      </c>
      <c r="J7" t="s">
        <v>13309</v>
      </c>
      <c r="K7" t="s">
        <v>13305</v>
      </c>
      <c r="L7">
        <v>337.3415584</v>
      </c>
    </row>
    <row r="8" spans="1:12" x14ac:dyDescent="0.25">
      <c r="D8" t="s">
        <v>13310</v>
      </c>
      <c r="E8" t="s">
        <v>13303</v>
      </c>
      <c r="F8" t="s">
        <v>2076</v>
      </c>
      <c r="G8" t="s">
        <v>19</v>
      </c>
      <c r="H8" t="s">
        <v>17</v>
      </c>
      <c r="I8" t="s">
        <v>2156</v>
      </c>
      <c r="J8" t="s">
        <v>13311</v>
      </c>
      <c r="K8" t="s">
        <v>13305</v>
      </c>
      <c r="L8">
        <v>337.3415584</v>
      </c>
    </row>
    <row r="9" spans="1:12" x14ac:dyDescent="0.25">
      <c r="D9" t="s">
        <v>13312</v>
      </c>
      <c r="E9" t="s">
        <v>13303</v>
      </c>
      <c r="F9" t="s">
        <v>2076</v>
      </c>
      <c r="G9" t="s">
        <v>19</v>
      </c>
      <c r="H9" t="s">
        <v>17</v>
      </c>
      <c r="I9" t="s">
        <v>2156</v>
      </c>
      <c r="J9" t="s">
        <v>13313</v>
      </c>
      <c r="K9" t="s">
        <v>13305</v>
      </c>
      <c r="L9">
        <v>337.3415584</v>
      </c>
    </row>
    <row r="10" spans="1:12" x14ac:dyDescent="0.25">
      <c r="A10" t="s">
        <v>28</v>
      </c>
      <c r="L10" s="3">
        <v>8946.6705187999996</v>
      </c>
    </row>
    <row r="11" spans="1:12" x14ac:dyDescent="0.25">
      <c r="C11" t="s">
        <v>13301</v>
      </c>
      <c r="L11" s="3">
        <v>8946.6705187999996</v>
      </c>
    </row>
    <row r="12" spans="1:12" x14ac:dyDescent="0.25">
      <c r="D12" t="s">
        <v>13314</v>
      </c>
      <c r="E12" t="s">
        <v>13303</v>
      </c>
      <c r="F12" t="s">
        <v>28</v>
      </c>
      <c r="G12" t="s">
        <v>10196</v>
      </c>
      <c r="H12" t="s">
        <v>17</v>
      </c>
      <c r="I12" t="s">
        <v>2246</v>
      </c>
      <c r="J12" t="s">
        <v>13315</v>
      </c>
      <c r="K12" t="s">
        <v>13305</v>
      </c>
      <c r="L12">
        <v>113.04697399999999</v>
      </c>
    </row>
    <row r="13" spans="1:12" x14ac:dyDescent="0.25">
      <c r="D13" t="s">
        <v>13316</v>
      </c>
      <c r="E13" t="s">
        <v>13303</v>
      </c>
      <c r="F13" t="s">
        <v>28</v>
      </c>
      <c r="G13" t="s">
        <v>10196</v>
      </c>
      <c r="H13" t="s">
        <v>17</v>
      </c>
      <c r="I13" t="s">
        <v>2246</v>
      </c>
      <c r="J13" t="s">
        <v>13317</v>
      </c>
      <c r="K13" t="s">
        <v>13305</v>
      </c>
      <c r="L13">
        <v>113.04697399999999</v>
      </c>
    </row>
    <row r="14" spans="1:12" x14ac:dyDescent="0.25">
      <c r="D14" t="s">
        <v>13318</v>
      </c>
      <c r="E14" t="s">
        <v>13303</v>
      </c>
      <c r="F14" t="s">
        <v>28</v>
      </c>
      <c r="G14" t="s">
        <v>10196</v>
      </c>
      <c r="H14" t="s">
        <v>17</v>
      </c>
      <c r="I14" t="s">
        <v>2246</v>
      </c>
      <c r="J14" t="s">
        <v>13319</v>
      </c>
      <c r="K14" t="s">
        <v>13305</v>
      </c>
      <c r="L14">
        <v>113.04697399999999</v>
      </c>
    </row>
    <row r="15" spans="1:12" x14ac:dyDescent="0.25">
      <c r="D15" t="s">
        <v>13320</v>
      </c>
      <c r="E15" t="s">
        <v>13303</v>
      </c>
      <c r="F15" t="s">
        <v>28</v>
      </c>
      <c r="G15" t="s">
        <v>10196</v>
      </c>
      <c r="H15" t="s">
        <v>17</v>
      </c>
      <c r="I15" t="s">
        <v>2246</v>
      </c>
      <c r="J15" t="s">
        <v>13321</v>
      </c>
      <c r="K15" t="s">
        <v>13305</v>
      </c>
      <c r="L15">
        <v>113.04697399999999</v>
      </c>
    </row>
    <row r="16" spans="1:12" x14ac:dyDescent="0.25">
      <c r="D16" t="s">
        <v>13322</v>
      </c>
      <c r="E16" t="s">
        <v>13303</v>
      </c>
      <c r="F16" t="s">
        <v>28</v>
      </c>
      <c r="G16" t="s">
        <v>10196</v>
      </c>
      <c r="H16" t="s">
        <v>17</v>
      </c>
      <c r="I16" t="s">
        <v>2246</v>
      </c>
      <c r="J16" t="s">
        <v>13323</v>
      </c>
      <c r="K16" t="s">
        <v>13305</v>
      </c>
      <c r="L16">
        <v>113.04697399999999</v>
      </c>
    </row>
    <row r="17" spans="4:12" x14ac:dyDescent="0.25">
      <c r="D17" t="s">
        <v>13324</v>
      </c>
      <c r="E17" t="s">
        <v>13303</v>
      </c>
      <c r="F17" t="s">
        <v>28</v>
      </c>
      <c r="G17" t="s">
        <v>10196</v>
      </c>
      <c r="H17" t="s">
        <v>17</v>
      </c>
      <c r="I17" t="s">
        <v>2246</v>
      </c>
      <c r="J17" t="s">
        <v>13325</v>
      </c>
      <c r="K17" t="s">
        <v>13305</v>
      </c>
      <c r="L17">
        <v>113.04697399999999</v>
      </c>
    </row>
    <row r="18" spans="4:12" x14ac:dyDescent="0.25">
      <c r="D18" t="s">
        <v>13326</v>
      </c>
      <c r="E18" t="s">
        <v>13303</v>
      </c>
      <c r="F18" t="s">
        <v>28</v>
      </c>
      <c r="G18" t="s">
        <v>10196</v>
      </c>
      <c r="H18" t="s">
        <v>17</v>
      </c>
      <c r="I18" t="s">
        <v>2246</v>
      </c>
      <c r="J18" t="s">
        <v>13327</v>
      </c>
      <c r="K18" t="s">
        <v>13305</v>
      </c>
      <c r="L18">
        <v>113.04697399999999</v>
      </c>
    </row>
    <row r="19" spans="4:12" x14ac:dyDescent="0.25">
      <c r="D19" t="s">
        <v>13328</v>
      </c>
      <c r="E19" t="s">
        <v>13303</v>
      </c>
      <c r="F19" t="s">
        <v>28</v>
      </c>
      <c r="G19" t="s">
        <v>10196</v>
      </c>
      <c r="H19" t="s">
        <v>17</v>
      </c>
      <c r="I19" t="s">
        <v>2246</v>
      </c>
      <c r="J19" t="s">
        <v>13329</v>
      </c>
      <c r="K19" t="s">
        <v>13305</v>
      </c>
      <c r="L19">
        <v>113.04697399999999</v>
      </c>
    </row>
    <row r="20" spans="4:12" x14ac:dyDescent="0.25">
      <c r="D20" t="s">
        <v>13330</v>
      </c>
      <c r="E20" t="s">
        <v>13303</v>
      </c>
      <c r="F20" t="s">
        <v>28</v>
      </c>
      <c r="G20" t="s">
        <v>10196</v>
      </c>
      <c r="H20" t="s">
        <v>17</v>
      </c>
      <c r="I20" t="s">
        <v>2246</v>
      </c>
      <c r="J20" t="s">
        <v>13331</v>
      </c>
      <c r="K20" t="s">
        <v>13305</v>
      </c>
      <c r="L20">
        <v>113.04697399999999</v>
      </c>
    </row>
    <row r="21" spans="4:12" x14ac:dyDescent="0.25">
      <c r="D21" t="s">
        <v>13332</v>
      </c>
      <c r="E21" t="s">
        <v>13303</v>
      </c>
      <c r="F21" t="s">
        <v>28</v>
      </c>
      <c r="G21" t="s">
        <v>10196</v>
      </c>
      <c r="H21" t="s">
        <v>17</v>
      </c>
      <c r="I21" t="s">
        <v>2246</v>
      </c>
      <c r="J21" t="s">
        <v>13333</v>
      </c>
      <c r="K21" t="s">
        <v>13305</v>
      </c>
      <c r="L21">
        <v>113.04697399999999</v>
      </c>
    </row>
    <row r="22" spans="4:12" x14ac:dyDescent="0.25">
      <c r="D22" t="s">
        <v>13334</v>
      </c>
      <c r="E22" t="s">
        <v>13303</v>
      </c>
      <c r="F22" t="s">
        <v>28</v>
      </c>
      <c r="G22" t="s">
        <v>10196</v>
      </c>
      <c r="H22" t="s">
        <v>17</v>
      </c>
      <c r="I22" t="s">
        <v>2246</v>
      </c>
      <c r="J22" t="s">
        <v>13335</v>
      </c>
      <c r="K22" t="s">
        <v>13305</v>
      </c>
      <c r="L22">
        <v>113.04697399999999</v>
      </c>
    </row>
    <row r="23" spans="4:12" x14ac:dyDescent="0.25">
      <c r="D23" t="s">
        <v>13336</v>
      </c>
      <c r="E23" t="s">
        <v>13303</v>
      </c>
      <c r="F23" t="s">
        <v>28</v>
      </c>
      <c r="G23" t="s">
        <v>10196</v>
      </c>
      <c r="H23" t="s">
        <v>17</v>
      </c>
      <c r="I23" t="s">
        <v>2246</v>
      </c>
      <c r="J23" t="s">
        <v>13337</v>
      </c>
      <c r="K23" t="s">
        <v>13305</v>
      </c>
      <c r="L23">
        <v>113.04697399999999</v>
      </c>
    </row>
    <row r="24" spans="4:12" x14ac:dyDescent="0.25">
      <c r="D24" t="s">
        <v>13338</v>
      </c>
      <c r="E24" t="s">
        <v>13303</v>
      </c>
      <c r="F24" t="s">
        <v>28</v>
      </c>
      <c r="G24" t="s">
        <v>10196</v>
      </c>
      <c r="H24" t="s">
        <v>17</v>
      </c>
      <c r="I24" t="s">
        <v>2156</v>
      </c>
      <c r="J24" t="s">
        <v>13339</v>
      </c>
      <c r="K24" t="s">
        <v>13305</v>
      </c>
      <c r="L24">
        <v>161.49288309999997</v>
      </c>
    </row>
    <row r="25" spans="4:12" x14ac:dyDescent="0.25">
      <c r="D25" t="s">
        <v>13340</v>
      </c>
      <c r="E25" t="s">
        <v>13303</v>
      </c>
      <c r="F25" t="s">
        <v>28</v>
      </c>
      <c r="G25" t="s">
        <v>10196</v>
      </c>
      <c r="H25" t="s">
        <v>17</v>
      </c>
      <c r="I25" t="s">
        <v>2156</v>
      </c>
      <c r="J25" t="s">
        <v>13341</v>
      </c>
      <c r="K25" t="s">
        <v>13305</v>
      </c>
      <c r="L25">
        <v>161.49288309999997</v>
      </c>
    </row>
    <row r="26" spans="4:12" x14ac:dyDescent="0.25">
      <c r="D26" t="s">
        <v>13342</v>
      </c>
      <c r="E26" t="s">
        <v>13303</v>
      </c>
      <c r="F26" t="s">
        <v>28</v>
      </c>
      <c r="G26" t="s">
        <v>10196</v>
      </c>
      <c r="H26" t="s">
        <v>17</v>
      </c>
      <c r="I26" t="s">
        <v>2156</v>
      </c>
      <c r="J26" t="s">
        <v>13343</v>
      </c>
      <c r="K26" t="s">
        <v>13305</v>
      </c>
      <c r="L26">
        <v>161.49288309999997</v>
      </c>
    </row>
    <row r="27" spans="4:12" x14ac:dyDescent="0.25">
      <c r="D27" t="s">
        <v>13344</v>
      </c>
      <c r="E27" t="s">
        <v>13303</v>
      </c>
      <c r="F27" t="s">
        <v>28</v>
      </c>
      <c r="G27" t="s">
        <v>10196</v>
      </c>
      <c r="H27" t="s">
        <v>17</v>
      </c>
      <c r="I27" t="s">
        <v>2156</v>
      </c>
      <c r="J27" t="s">
        <v>13345</v>
      </c>
      <c r="K27" t="s">
        <v>13305</v>
      </c>
      <c r="L27">
        <v>161.49288309999997</v>
      </c>
    </row>
    <row r="28" spans="4:12" x14ac:dyDescent="0.25">
      <c r="D28" t="s">
        <v>13346</v>
      </c>
      <c r="E28" t="s">
        <v>13303</v>
      </c>
      <c r="F28" t="s">
        <v>28</v>
      </c>
      <c r="G28" t="s">
        <v>10196</v>
      </c>
      <c r="H28" t="s">
        <v>17</v>
      </c>
      <c r="I28" t="s">
        <v>2156</v>
      </c>
      <c r="J28" t="s">
        <v>13347</v>
      </c>
      <c r="K28" t="s">
        <v>13305</v>
      </c>
      <c r="L28">
        <v>161.49288309999997</v>
      </c>
    </row>
    <row r="29" spans="4:12" x14ac:dyDescent="0.25">
      <c r="D29" t="s">
        <v>13348</v>
      </c>
      <c r="E29" t="s">
        <v>13303</v>
      </c>
      <c r="F29" t="s">
        <v>28</v>
      </c>
      <c r="G29" t="s">
        <v>10196</v>
      </c>
      <c r="H29" t="s">
        <v>17</v>
      </c>
      <c r="I29" t="s">
        <v>2156</v>
      </c>
      <c r="J29" t="s">
        <v>13349</v>
      </c>
      <c r="K29" t="s">
        <v>13305</v>
      </c>
      <c r="L29">
        <v>161.49288309999997</v>
      </c>
    </row>
    <row r="30" spans="4:12" x14ac:dyDescent="0.25">
      <c r="D30" t="s">
        <v>13350</v>
      </c>
      <c r="E30" t="s">
        <v>13303</v>
      </c>
      <c r="F30" t="s">
        <v>28</v>
      </c>
      <c r="G30" t="s">
        <v>10196</v>
      </c>
      <c r="H30" t="s">
        <v>17</v>
      </c>
      <c r="I30" t="s">
        <v>2156</v>
      </c>
      <c r="J30" t="s">
        <v>13351</v>
      </c>
      <c r="K30" t="s">
        <v>13305</v>
      </c>
      <c r="L30">
        <v>161.49288309999997</v>
      </c>
    </row>
    <row r="31" spans="4:12" x14ac:dyDescent="0.25">
      <c r="D31" t="s">
        <v>13352</v>
      </c>
      <c r="E31" t="s">
        <v>13303</v>
      </c>
      <c r="F31" t="s">
        <v>28</v>
      </c>
      <c r="G31" t="s">
        <v>10196</v>
      </c>
      <c r="H31" t="s">
        <v>17</v>
      </c>
      <c r="I31" t="s">
        <v>2156</v>
      </c>
      <c r="J31" t="s">
        <v>13353</v>
      </c>
      <c r="K31" t="s">
        <v>13305</v>
      </c>
      <c r="L31">
        <v>161.49288309999997</v>
      </c>
    </row>
    <row r="32" spans="4:12" x14ac:dyDescent="0.25">
      <c r="D32" t="s">
        <v>13354</v>
      </c>
      <c r="E32" t="s">
        <v>13303</v>
      </c>
      <c r="F32" t="s">
        <v>28</v>
      </c>
      <c r="G32" t="s">
        <v>10196</v>
      </c>
      <c r="H32" t="s">
        <v>17</v>
      </c>
      <c r="I32" t="s">
        <v>2156</v>
      </c>
      <c r="J32" t="s">
        <v>13355</v>
      </c>
      <c r="K32" t="s">
        <v>13305</v>
      </c>
      <c r="L32">
        <v>161.49288309999997</v>
      </c>
    </row>
    <row r="33" spans="4:12" x14ac:dyDescent="0.25">
      <c r="D33" t="s">
        <v>13356</v>
      </c>
      <c r="E33" t="s">
        <v>13303</v>
      </c>
      <c r="F33" t="s">
        <v>28</v>
      </c>
      <c r="G33" t="s">
        <v>10196</v>
      </c>
      <c r="H33" t="s">
        <v>17</v>
      </c>
      <c r="I33" t="s">
        <v>2156</v>
      </c>
      <c r="J33" t="s">
        <v>13357</v>
      </c>
      <c r="K33" t="s">
        <v>13305</v>
      </c>
      <c r="L33">
        <v>161.49288309999997</v>
      </c>
    </row>
    <row r="34" spans="4:12" x14ac:dyDescent="0.25">
      <c r="D34" t="s">
        <v>13358</v>
      </c>
      <c r="E34" t="s">
        <v>13303</v>
      </c>
      <c r="F34" t="s">
        <v>28</v>
      </c>
      <c r="G34" t="s">
        <v>10196</v>
      </c>
      <c r="H34" t="s">
        <v>17</v>
      </c>
      <c r="I34" t="s">
        <v>2156</v>
      </c>
      <c r="J34" t="s">
        <v>13359</v>
      </c>
      <c r="K34" t="s">
        <v>13305</v>
      </c>
      <c r="L34">
        <v>161.49288309999997</v>
      </c>
    </row>
    <row r="35" spans="4:12" x14ac:dyDescent="0.25">
      <c r="D35" t="s">
        <v>13360</v>
      </c>
      <c r="E35" t="s">
        <v>13303</v>
      </c>
      <c r="F35" t="s">
        <v>28</v>
      </c>
      <c r="G35" t="s">
        <v>10196</v>
      </c>
      <c r="H35" t="s">
        <v>17</v>
      </c>
      <c r="I35" t="s">
        <v>2156</v>
      </c>
      <c r="J35" t="s">
        <v>13361</v>
      </c>
      <c r="K35" t="s">
        <v>13305</v>
      </c>
      <c r="L35">
        <v>161.49288309999997</v>
      </c>
    </row>
    <row r="36" spans="4:12" x14ac:dyDescent="0.25">
      <c r="D36" t="s">
        <v>13362</v>
      </c>
      <c r="E36" t="s">
        <v>13303</v>
      </c>
      <c r="F36" t="s">
        <v>28</v>
      </c>
      <c r="G36" t="s">
        <v>10196</v>
      </c>
      <c r="H36" t="s">
        <v>17</v>
      </c>
      <c r="I36" t="s">
        <v>2156</v>
      </c>
      <c r="J36" t="s">
        <v>13363</v>
      </c>
      <c r="K36" t="s">
        <v>13305</v>
      </c>
      <c r="L36">
        <v>161.49288309999997</v>
      </c>
    </row>
    <row r="37" spans="4:12" x14ac:dyDescent="0.25">
      <c r="D37" t="s">
        <v>13364</v>
      </c>
      <c r="E37" t="s">
        <v>13303</v>
      </c>
      <c r="F37" t="s">
        <v>28</v>
      </c>
      <c r="G37" t="s">
        <v>10196</v>
      </c>
      <c r="H37" t="s">
        <v>17</v>
      </c>
      <c r="I37" t="s">
        <v>2156</v>
      </c>
      <c r="J37" t="s">
        <v>13365</v>
      </c>
      <c r="K37" t="s">
        <v>13305</v>
      </c>
      <c r="L37">
        <v>161.49288309999997</v>
      </c>
    </row>
    <row r="38" spans="4:12" x14ac:dyDescent="0.25">
      <c r="D38" t="s">
        <v>13366</v>
      </c>
      <c r="E38" t="s">
        <v>13303</v>
      </c>
      <c r="F38" t="s">
        <v>28</v>
      </c>
      <c r="G38" t="s">
        <v>10196</v>
      </c>
      <c r="H38" t="s">
        <v>17</v>
      </c>
      <c r="I38" t="s">
        <v>2156</v>
      </c>
      <c r="J38" t="s">
        <v>13367</v>
      </c>
      <c r="K38" t="s">
        <v>13305</v>
      </c>
      <c r="L38">
        <v>161.49288309999997</v>
      </c>
    </row>
    <row r="39" spans="4:12" x14ac:dyDescent="0.25">
      <c r="D39" t="s">
        <v>13368</v>
      </c>
      <c r="E39" t="s">
        <v>13303</v>
      </c>
      <c r="F39" t="s">
        <v>28</v>
      </c>
      <c r="G39" t="s">
        <v>10196</v>
      </c>
      <c r="H39" t="s">
        <v>17</v>
      </c>
      <c r="I39" t="s">
        <v>2156</v>
      </c>
      <c r="J39" t="s">
        <v>13369</v>
      </c>
      <c r="K39" t="s">
        <v>13305</v>
      </c>
      <c r="L39">
        <v>161.49288309999997</v>
      </c>
    </row>
    <row r="40" spans="4:12" x14ac:dyDescent="0.25">
      <c r="D40" t="s">
        <v>13370</v>
      </c>
      <c r="E40" t="s">
        <v>13303</v>
      </c>
      <c r="F40" t="s">
        <v>28</v>
      </c>
      <c r="G40" t="s">
        <v>10196</v>
      </c>
      <c r="H40" t="s">
        <v>17</v>
      </c>
      <c r="I40" t="s">
        <v>2156</v>
      </c>
      <c r="J40" t="s">
        <v>13371</v>
      </c>
      <c r="K40" t="s">
        <v>13305</v>
      </c>
      <c r="L40">
        <v>161.49288309999997</v>
      </c>
    </row>
    <row r="41" spans="4:12" x14ac:dyDescent="0.25">
      <c r="D41" t="s">
        <v>13372</v>
      </c>
      <c r="E41" t="s">
        <v>13303</v>
      </c>
      <c r="F41" t="s">
        <v>28</v>
      </c>
      <c r="G41" t="s">
        <v>10196</v>
      </c>
      <c r="H41" t="s">
        <v>17</v>
      </c>
      <c r="I41" t="s">
        <v>2156</v>
      </c>
      <c r="J41" t="s">
        <v>13373</v>
      </c>
      <c r="K41" t="s">
        <v>13305</v>
      </c>
      <c r="L41">
        <v>161.49288309999997</v>
      </c>
    </row>
    <row r="42" spans="4:12" x14ac:dyDescent="0.25">
      <c r="D42" t="s">
        <v>13374</v>
      </c>
      <c r="E42" t="s">
        <v>13303</v>
      </c>
      <c r="F42" t="s">
        <v>28</v>
      </c>
      <c r="G42" t="s">
        <v>10196</v>
      </c>
      <c r="H42" t="s">
        <v>17</v>
      </c>
      <c r="I42" t="s">
        <v>2156</v>
      </c>
      <c r="J42" t="s">
        <v>13375</v>
      </c>
      <c r="K42" t="s">
        <v>13305</v>
      </c>
      <c r="L42">
        <v>161.49288309999997</v>
      </c>
    </row>
    <row r="43" spans="4:12" x14ac:dyDescent="0.25">
      <c r="D43" t="s">
        <v>13376</v>
      </c>
      <c r="E43" t="s">
        <v>13303</v>
      </c>
      <c r="F43" t="s">
        <v>28</v>
      </c>
      <c r="G43" t="s">
        <v>10196</v>
      </c>
      <c r="H43" t="s">
        <v>17</v>
      </c>
      <c r="I43" t="s">
        <v>2156</v>
      </c>
      <c r="J43" t="s">
        <v>13377</v>
      </c>
      <c r="K43" t="s">
        <v>13305</v>
      </c>
      <c r="L43">
        <v>161.49288309999997</v>
      </c>
    </row>
    <row r="44" spans="4:12" x14ac:dyDescent="0.25">
      <c r="D44" t="s">
        <v>13378</v>
      </c>
      <c r="E44" t="s">
        <v>13303</v>
      </c>
      <c r="F44" t="s">
        <v>28</v>
      </c>
      <c r="G44" t="s">
        <v>10196</v>
      </c>
      <c r="H44" t="s">
        <v>17</v>
      </c>
      <c r="I44" t="s">
        <v>2156</v>
      </c>
      <c r="J44" t="s">
        <v>13379</v>
      </c>
      <c r="K44" t="s">
        <v>13305</v>
      </c>
      <c r="L44">
        <v>161.49288309999997</v>
      </c>
    </row>
    <row r="45" spans="4:12" x14ac:dyDescent="0.25">
      <c r="D45" t="s">
        <v>13380</v>
      </c>
      <c r="E45" t="s">
        <v>13303</v>
      </c>
      <c r="F45" t="s">
        <v>28</v>
      </c>
      <c r="G45" t="s">
        <v>10196</v>
      </c>
      <c r="H45" t="s">
        <v>17</v>
      </c>
      <c r="I45" t="s">
        <v>2156</v>
      </c>
      <c r="J45" t="s">
        <v>13381</v>
      </c>
      <c r="K45" t="s">
        <v>13305</v>
      </c>
      <c r="L45">
        <v>161.49288309999997</v>
      </c>
    </row>
    <row r="46" spans="4:12" x14ac:dyDescent="0.25">
      <c r="D46" t="s">
        <v>13382</v>
      </c>
      <c r="E46" t="s">
        <v>13303</v>
      </c>
      <c r="F46" t="s">
        <v>28</v>
      </c>
      <c r="G46" t="s">
        <v>10196</v>
      </c>
      <c r="H46" t="s">
        <v>17</v>
      </c>
      <c r="I46" t="s">
        <v>2156</v>
      </c>
      <c r="J46" t="s">
        <v>13383</v>
      </c>
      <c r="K46" t="s">
        <v>13305</v>
      </c>
      <c r="L46">
        <v>161.49288309999997</v>
      </c>
    </row>
    <row r="47" spans="4:12" x14ac:dyDescent="0.25">
      <c r="D47" t="s">
        <v>13384</v>
      </c>
      <c r="E47" t="s">
        <v>13303</v>
      </c>
      <c r="F47" t="s">
        <v>28</v>
      </c>
      <c r="G47" t="s">
        <v>10196</v>
      </c>
      <c r="H47" t="s">
        <v>17</v>
      </c>
      <c r="I47" t="s">
        <v>2156</v>
      </c>
      <c r="J47" t="s">
        <v>13385</v>
      </c>
      <c r="K47" t="s">
        <v>13305</v>
      </c>
      <c r="L47">
        <v>161.49288309999997</v>
      </c>
    </row>
    <row r="48" spans="4:12" x14ac:dyDescent="0.25">
      <c r="D48" t="s">
        <v>13386</v>
      </c>
      <c r="E48" t="s">
        <v>13303</v>
      </c>
      <c r="F48" t="s">
        <v>28</v>
      </c>
      <c r="G48" t="s">
        <v>10196</v>
      </c>
      <c r="H48" t="s">
        <v>17</v>
      </c>
      <c r="I48" t="s">
        <v>2156</v>
      </c>
      <c r="J48" t="s">
        <v>13387</v>
      </c>
      <c r="K48" t="s">
        <v>13305</v>
      </c>
      <c r="L48">
        <v>161.49288309999997</v>
      </c>
    </row>
    <row r="49" spans="4:12" x14ac:dyDescent="0.25">
      <c r="D49" t="s">
        <v>13388</v>
      </c>
      <c r="E49" t="s">
        <v>13303</v>
      </c>
      <c r="F49" t="s">
        <v>28</v>
      </c>
      <c r="G49" t="s">
        <v>10196</v>
      </c>
      <c r="H49" t="s">
        <v>17</v>
      </c>
      <c r="I49" t="s">
        <v>2156</v>
      </c>
      <c r="J49" t="s">
        <v>13389</v>
      </c>
      <c r="K49" t="s">
        <v>13305</v>
      </c>
      <c r="L49">
        <v>161.49288309999997</v>
      </c>
    </row>
    <row r="50" spans="4:12" x14ac:dyDescent="0.25">
      <c r="D50" t="s">
        <v>13390</v>
      </c>
      <c r="E50" t="s">
        <v>13303</v>
      </c>
      <c r="F50" t="s">
        <v>28</v>
      </c>
      <c r="G50" t="s">
        <v>10196</v>
      </c>
      <c r="H50" t="s">
        <v>17</v>
      </c>
      <c r="I50" t="s">
        <v>2156</v>
      </c>
      <c r="J50" t="s">
        <v>13391</v>
      </c>
      <c r="K50" t="s">
        <v>13305</v>
      </c>
      <c r="L50">
        <v>161.49288309999997</v>
      </c>
    </row>
    <row r="51" spans="4:12" x14ac:dyDescent="0.25">
      <c r="D51" t="s">
        <v>13392</v>
      </c>
      <c r="E51" t="s">
        <v>13303</v>
      </c>
      <c r="F51" t="s">
        <v>28</v>
      </c>
      <c r="G51" t="s">
        <v>10196</v>
      </c>
      <c r="H51" t="s">
        <v>17</v>
      </c>
      <c r="I51" t="s">
        <v>2156</v>
      </c>
      <c r="J51" t="s">
        <v>13393</v>
      </c>
      <c r="K51" t="s">
        <v>13305</v>
      </c>
      <c r="L51">
        <v>161.49288309999997</v>
      </c>
    </row>
    <row r="52" spans="4:12" x14ac:dyDescent="0.25">
      <c r="D52" t="s">
        <v>13394</v>
      </c>
      <c r="E52" t="s">
        <v>13303</v>
      </c>
      <c r="F52" t="s">
        <v>28</v>
      </c>
      <c r="G52" t="s">
        <v>10196</v>
      </c>
      <c r="H52" t="s">
        <v>17</v>
      </c>
      <c r="I52" t="s">
        <v>2156</v>
      </c>
      <c r="J52" t="s">
        <v>13395</v>
      </c>
      <c r="K52" t="s">
        <v>13305</v>
      </c>
      <c r="L52">
        <v>161.49288309999997</v>
      </c>
    </row>
    <row r="53" spans="4:12" x14ac:dyDescent="0.25">
      <c r="D53" t="s">
        <v>13396</v>
      </c>
      <c r="E53" t="s">
        <v>13303</v>
      </c>
      <c r="F53" t="s">
        <v>28</v>
      </c>
      <c r="G53" t="s">
        <v>10196</v>
      </c>
      <c r="H53" t="s">
        <v>17</v>
      </c>
      <c r="I53" t="s">
        <v>2156</v>
      </c>
      <c r="J53" t="s">
        <v>13397</v>
      </c>
      <c r="K53" t="s">
        <v>13305</v>
      </c>
      <c r="L53">
        <v>161.49288309999997</v>
      </c>
    </row>
    <row r="54" spans="4:12" x14ac:dyDescent="0.25">
      <c r="D54" t="s">
        <v>13398</v>
      </c>
      <c r="E54" t="s">
        <v>13303</v>
      </c>
      <c r="F54" t="s">
        <v>28</v>
      </c>
      <c r="G54" t="s">
        <v>10196</v>
      </c>
      <c r="H54" t="s">
        <v>17</v>
      </c>
      <c r="I54" t="s">
        <v>2156</v>
      </c>
      <c r="J54" t="s">
        <v>13399</v>
      </c>
      <c r="K54" t="s">
        <v>13305</v>
      </c>
      <c r="L54">
        <v>161.49288309999997</v>
      </c>
    </row>
    <row r="55" spans="4:12" x14ac:dyDescent="0.25">
      <c r="D55" t="s">
        <v>13400</v>
      </c>
      <c r="E55" t="s">
        <v>13303</v>
      </c>
      <c r="F55" t="s">
        <v>28</v>
      </c>
      <c r="G55" t="s">
        <v>10196</v>
      </c>
      <c r="H55" t="s">
        <v>17</v>
      </c>
      <c r="I55" t="s">
        <v>2156</v>
      </c>
      <c r="J55" t="s">
        <v>13401</v>
      </c>
      <c r="K55" t="s">
        <v>13305</v>
      </c>
      <c r="L55">
        <v>161.49288309999997</v>
      </c>
    </row>
    <row r="56" spans="4:12" x14ac:dyDescent="0.25">
      <c r="D56" t="s">
        <v>13402</v>
      </c>
      <c r="E56" t="s">
        <v>13303</v>
      </c>
      <c r="F56" t="s">
        <v>28</v>
      </c>
      <c r="G56" t="s">
        <v>10196</v>
      </c>
      <c r="H56" t="s">
        <v>17</v>
      </c>
      <c r="I56" t="s">
        <v>2156</v>
      </c>
      <c r="J56" t="s">
        <v>13403</v>
      </c>
      <c r="K56" t="s">
        <v>13305</v>
      </c>
      <c r="L56">
        <v>161.49288309999997</v>
      </c>
    </row>
    <row r="57" spans="4:12" x14ac:dyDescent="0.25">
      <c r="D57" t="s">
        <v>13404</v>
      </c>
      <c r="E57" t="s">
        <v>13303</v>
      </c>
      <c r="F57" t="s">
        <v>28</v>
      </c>
      <c r="G57" t="s">
        <v>10196</v>
      </c>
      <c r="H57" t="s">
        <v>17</v>
      </c>
      <c r="I57" t="s">
        <v>2156</v>
      </c>
      <c r="J57" t="s">
        <v>13405</v>
      </c>
      <c r="K57" t="s">
        <v>13305</v>
      </c>
      <c r="L57">
        <v>161.49288309999997</v>
      </c>
    </row>
    <row r="58" spans="4:12" x14ac:dyDescent="0.25">
      <c r="D58" t="s">
        <v>13406</v>
      </c>
      <c r="E58" t="s">
        <v>13303</v>
      </c>
      <c r="F58" t="s">
        <v>28</v>
      </c>
      <c r="G58" t="s">
        <v>10196</v>
      </c>
      <c r="H58" t="s">
        <v>17</v>
      </c>
      <c r="I58" t="s">
        <v>2156</v>
      </c>
      <c r="J58" t="s">
        <v>13407</v>
      </c>
      <c r="K58" t="s">
        <v>13305</v>
      </c>
      <c r="L58">
        <v>161.49288309999997</v>
      </c>
    </row>
    <row r="59" spans="4:12" x14ac:dyDescent="0.25">
      <c r="D59" t="s">
        <v>13408</v>
      </c>
      <c r="E59" t="s">
        <v>13303</v>
      </c>
      <c r="F59" t="s">
        <v>28</v>
      </c>
      <c r="G59" t="s">
        <v>10196</v>
      </c>
      <c r="H59" t="s">
        <v>17</v>
      </c>
      <c r="I59" t="s">
        <v>2156</v>
      </c>
      <c r="J59" t="s">
        <v>13409</v>
      </c>
      <c r="K59" t="s">
        <v>13305</v>
      </c>
      <c r="L59">
        <v>161.49288309999997</v>
      </c>
    </row>
    <row r="60" spans="4:12" x14ac:dyDescent="0.25">
      <c r="D60" t="s">
        <v>13410</v>
      </c>
      <c r="E60" t="s">
        <v>13303</v>
      </c>
      <c r="F60" t="s">
        <v>28</v>
      </c>
      <c r="G60" t="s">
        <v>10196</v>
      </c>
      <c r="H60" t="s">
        <v>17</v>
      </c>
      <c r="I60" t="s">
        <v>2156</v>
      </c>
      <c r="J60" t="s">
        <v>13411</v>
      </c>
      <c r="K60" t="s">
        <v>13305</v>
      </c>
      <c r="L60">
        <v>161.49288309999997</v>
      </c>
    </row>
    <row r="61" spans="4:12" x14ac:dyDescent="0.25">
      <c r="D61" t="s">
        <v>13412</v>
      </c>
      <c r="E61" t="s">
        <v>13303</v>
      </c>
      <c r="F61" t="s">
        <v>28</v>
      </c>
      <c r="G61" t="s">
        <v>10196</v>
      </c>
      <c r="H61" t="s">
        <v>17</v>
      </c>
      <c r="I61" t="s">
        <v>2156</v>
      </c>
      <c r="J61" t="s">
        <v>13413</v>
      </c>
      <c r="K61" t="s">
        <v>13305</v>
      </c>
      <c r="L61">
        <v>161.49288309999997</v>
      </c>
    </row>
    <row r="62" spans="4:12" x14ac:dyDescent="0.25">
      <c r="D62" t="s">
        <v>13414</v>
      </c>
      <c r="E62" t="s">
        <v>13303</v>
      </c>
      <c r="F62" t="s">
        <v>28</v>
      </c>
      <c r="G62" t="s">
        <v>10196</v>
      </c>
      <c r="H62" t="s">
        <v>17</v>
      </c>
      <c r="I62" t="s">
        <v>2134</v>
      </c>
      <c r="J62" t="s">
        <v>13415</v>
      </c>
      <c r="K62" t="s">
        <v>13305</v>
      </c>
      <c r="L62">
        <v>242.22954549999997</v>
      </c>
    </row>
    <row r="63" spans="4:12" x14ac:dyDescent="0.25">
      <c r="D63" t="s">
        <v>13416</v>
      </c>
      <c r="E63" t="s">
        <v>13303</v>
      </c>
      <c r="F63" t="s">
        <v>28</v>
      </c>
      <c r="G63" t="s">
        <v>10196</v>
      </c>
      <c r="H63" t="s">
        <v>17</v>
      </c>
      <c r="I63" t="s">
        <v>2134</v>
      </c>
      <c r="J63" t="s">
        <v>13417</v>
      </c>
      <c r="K63" t="s">
        <v>13305</v>
      </c>
      <c r="L63">
        <v>242.22954549999997</v>
      </c>
    </row>
    <row r="64" spans="4:12" x14ac:dyDescent="0.25">
      <c r="D64" t="s">
        <v>13418</v>
      </c>
      <c r="E64" t="s">
        <v>13303</v>
      </c>
      <c r="F64" t="s">
        <v>28</v>
      </c>
      <c r="G64" t="s">
        <v>10196</v>
      </c>
      <c r="H64" t="s">
        <v>17</v>
      </c>
      <c r="I64" t="s">
        <v>2134</v>
      </c>
      <c r="J64" t="s">
        <v>13419</v>
      </c>
      <c r="K64" t="s">
        <v>13305</v>
      </c>
      <c r="L64">
        <v>242.22954549999997</v>
      </c>
    </row>
    <row r="65" spans="4:12" x14ac:dyDescent="0.25">
      <c r="D65" t="s">
        <v>13420</v>
      </c>
      <c r="E65" t="s">
        <v>13303</v>
      </c>
      <c r="F65" t="s">
        <v>28</v>
      </c>
      <c r="G65" t="s">
        <v>10196</v>
      </c>
      <c r="H65" t="s">
        <v>17</v>
      </c>
      <c r="I65" t="s">
        <v>2134</v>
      </c>
      <c r="J65" t="s">
        <v>13421</v>
      </c>
      <c r="K65" t="s">
        <v>13305</v>
      </c>
      <c r="L65">
        <v>242.22954549999997</v>
      </c>
    </row>
    <row r="66" spans="4:12" x14ac:dyDescent="0.25">
      <c r="D66" t="s">
        <v>13422</v>
      </c>
      <c r="E66" t="s">
        <v>13303</v>
      </c>
      <c r="F66" t="s">
        <v>28</v>
      </c>
      <c r="G66" t="s">
        <v>10196</v>
      </c>
      <c r="H66" t="s">
        <v>17</v>
      </c>
      <c r="I66" t="s">
        <v>2134</v>
      </c>
      <c r="J66" t="s">
        <v>13423</v>
      </c>
      <c r="K66" t="s">
        <v>13305</v>
      </c>
      <c r="L66">
        <v>242.22954549999997</v>
      </c>
    </row>
    <row r="67" spans="4:12" x14ac:dyDescent="0.25">
      <c r="D67" t="s">
        <v>13424</v>
      </c>
      <c r="E67" t="s">
        <v>13303</v>
      </c>
      <c r="F67" t="s">
        <v>28</v>
      </c>
      <c r="G67" t="s">
        <v>10196</v>
      </c>
      <c r="H67" t="s">
        <v>17</v>
      </c>
      <c r="I67" t="s">
        <v>2134</v>
      </c>
      <c r="J67" t="s">
        <v>13425</v>
      </c>
      <c r="K67" t="s">
        <v>13305</v>
      </c>
      <c r="L67">
        <v>242.22954549999997</v>
      </c>
    </row>
    <row r="68" spans="4:12" x14ac:dyDescent="0.25">
      <c r="L68" t="e">
        <v>#VALUE!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1078-E562-4CA7-8CD1-EBC3017A32FE}">
  <sheetPr>
    <tabColor rgb="FF00B0F0"/>
  </sheetPr>
  <dimension ref="A1:L6"/>
  <sheetViews>
    <sheetView workbookViewId="0">
      <selection activeCell="M4" sqref="M1:M1048576"/>
    </sheetView>
  </sheetViews>
  <sheetFormatPr defaultRowHeight="15.75" x14ac:dyDescent="0.25"/>
  <sheetData>
    <row r="1" spans="1:12" x14ac:dyDescent="0.25">
      <c r="A1" t="s">
        <v>2124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3" spans="1:12" x14ac:dyDescent="0.25">
      <c r="A3" t="s">
        <v>513</v>
      </c>
      <c r="L3" s="3">
        <v>2512.0680520000001</v>
      </c>
    </row>
    <row r="4" spans="1:12" x14ac:dyDescent="0.25">
      <c r="C4" t="s">
        <v>13510</v>
      </c>
      <c r="L4" s="3">
        <v>2512.0680520000001</v>
      </c>
    </row>
    <row r="5" spans="1:12" x14ac:dyDescent="0.25">
      <c r="D5" t="s">
        <v>13511</v>
      </c>
      <c r="E5" t="s">
        <v>13512</v>
      </c>
      <c r="F5" t="s">
        <v>513</v>
      </c>
      <c r="G5" t="s">
        <v>36</v>
      </c>
      <c r="H5" t="s">
        <v>188</v>
      </c>
      <c r="I5" t="s">
        <v>2137</v>
      </c>
      <c r="J5" t="s">
        <v>13513</v>
      </c>
      <c r="K5" t="s">
        <v>2135</v>
      </c>
      <c r="L5" s="3">
        <v>2512.0680520000001</v>
      </c>
    </row>
    <row r="6" spans="1:12" x14ac:dyDescent="0.25">
      <c r="L6" t="s">
        <v>13613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C2289-9FAD-4B12-B9D3-6FD9C9D54540}">
  <sheetPr>
    <tabColor rgb="FF00B0F0"/>
  </sheetPr>
  <dimension ref="A1:L34"/>
  <sheetViews>
    <sheetView workbookViewId="0">
      <selection activeCell="L12" sqref="L12"/>
    </sheetView>
  </sheetViews>
  <sheetFormatPr defaultRowHeight="15.75" x14ac:dyDescent="0.25"/>
  <sheetData>
    <row r="1" spans="1:12" x14ac:dyDescent="0.25">
      <c r="A1" t="s">
        <v>2124</v>
      </c>
      <c r="L1" t="s">
        <v>2125</v>
      </c>
    </row>
    <row r="2" spans="1:12" x14ac:dyDescent="0.25">
      <c r="B2" t="s">
        <v>16</v>
      </c>
      <c r="C2" t="s">
        <v>1</v>
      </c>
      <c r="D2" t="s">
        <v>2126</v>
      </c>
      <c r="E2" t="s">
        <v>2127</v>
      </c>
      <c r="F2" t="s">
        <v>2</v>
      </c>
      <c r="G2" t="s">
        <v>4</v>
      </c>
      <c r="H2" t="s">
        <v>2128</v>
      </c>
      <c r="I2" t="s">
        <v>2129</v>
      </c>
      <c r="J2" t="s">
        <v>2130</v>
      </c>
      <c r="K2" t="s">
        <v>7</v>
      </c>
      <c r="L2" t="s">
        <v>16</v>
      </c>
    </row>
    <row r="3" spans="1:12" x14ac:dyDescent="0.25">
      <c r="A3" t="s">
        <v>10224</v>
      </c>
      <c r="L3" s="3">
        <v>6048.0131090000004</v>
      </c>
    </row>
    <row r="4" spans="1:12" x14ac:dyDescent="0.25">
      <c r="C4" t="s">
        <v>13554</v>
      </c>
      <c r="L4">
        <v>158.26576360000001</v>
      </c>
    </row>
    <row r="5" spans="1:12" x14ac:dyDescent="0.25">
      <c r="D5" t="s">
        <v>13555</v>
      </c>
      <c r="F5" t="s">
        <v>10224</v>
      </c>
      <c r="G5" t="s">
        <v>10196</v>
      </c>
      <c r="H5" t="s">
        <v>17</v>
      </c>
      <c r="I5" t="s">
        <v>2246</v>
      </c>
      <c r="J5" t="s">
        <v>13556</v>
      </c>
      <c r="K5" t="s">
        <v>18</v>
      </c>
      <c r="L5">
        <v>158.26576360000001</v>
      </c>
    </row>
    <row r="6" spans="1:12" x14ac:dyDescent="0.25">
      <c r="C6" t="s">
        <v>13557</v>
      </c>
      <c r="L6" s="3">
        <v>5889.7473454000001</v>
      </c>
    </row>
    <row r="7" spans="1:12" x14ac:dyDescent="0.25">
      <c r="D7" t="s">
        <v>13558</v>
      </c>
      <c r="E7" t="s">
        <v>13559</v>
      </c>
      <c r="F7" t="s">
        <v>10224</v>
      </c>
      <c r="G7" t="s">
        <v>10196</v>
      </c>
      <c r="H7" t="s">
        <v>17</v>
      </c>
      <c r="I7" t="s">
        <v>2246</v>
      </c>
      <c r="J7" t="s">
        <v>13560</v>
      </c>
      <c r="K7" t="s">
        <v>18</v>
      </c>
      <c r="L7">
        <v>158.26576360000001</v>
      </c>
    </row>
    <row r="8" spans="1:12" x14ac:dyDescent="0.25">
      <c r="D8" t="s">
        <v>13561</v>
      </c>
      <c r="E8" t="s">
        <v>13559</v>
      </c>
      <c r="F8" t="s">
        <v>10224</v>
      </c>
      <c r="G8" t="s">
        <v>10196</v>
      </c>
      <c r="H8" t="s">
        <v>17</v>
      </c>
      <c r="I8" t="s">
        <v>2246</v>
      </c>
      <c r="J8" t="s">
        <v>13562</v>
      </c>
      <c r="K8" t="s">
        <v>18</v>
      </c>
      <c r="L8">
        <v>158.26576360000001</v>
      </c>
    </row>
    <row r="9" spans="1:12" x14ac:dyDescent="0.25">
      <c r="D9" t="s">
        <v>13563</v>
      </c>
      <c r="E9" t="s">
        <v>13559</v>
      </c>
      <c r="F9" t="s">
        <v>10224</v>
      </c>
      <c r="G9" t="s">
        <v>10196</v>
      </c>
      <c r="H9" t="s">
        <v>17</v>
      </c>
      <c r="I9" t="s">
        <v>2246</v>
      </c>
      <c r="J9" t="s">
        <v>13564</v>
      </c>
      <c r="K9" t="s">
        <v>18</v>
      </c>
      <c r="L9">
        <v>158.26576360000001</v>
      </c>
    </row>
    <row r="10" spans="1:12" x14ac:dyDescent="0.25">
      <c r="D10" t="s">
        <v>13565</v>
      </c>
      <c r="E10" t="s">
        <v>13559</v>
      </c>
      <c r="F10" t="s">
        <v>10224</v>
      </c>
      <c r="G10" t="s">
        <v>10196</v>
      </c>
      <c r="H10" t="s">
        <v>17</v>
      </c>
      <c r="I10" t="s">
        <v>2246</v>
      </c>
      <c r="J10" t="s">
        <v>13566</v>
      </c>
      <c r="K10" t="s">
        <v>18</v>
      </c>
      <c r="L10">
        <v>158.26576360000001</v>
      </c>
    </row>
    <row r="11" spans="1:12" x14ac:dyDescent="0.25">
      <c r="D11" t="s">
        <v>13567</v>
      </c>
      <c r="E11" t="s">
        <v>13559</v>
      </c>
      <c r="F11" t="s">
        <v>10224</v>
      </c>
      <c r="G11" t="s">
        <v>10196</v>
      </c>
      <c r="H11" t="s">
        <v>17</v>
      </c>
      <c r="I11" t="s">
        <v>2156</v>
      </c>
      <c r="J11" t="s">
        <v>13568</v>
      </c>
      <c r="K11" t="s">
        <v>18</v>
      </c>
      <c r="L11">
        <v>226.09394799999998</v>
      </c>
    </row>
    <row r="12" spans="1:12" x14ac:dyDescent="0.25">
      <c r="D12" t="s">
        <v>13569</v>
      </c>
      <c r="E12" t="s">
        <v>13559</v>
      </c>
      <c r="F12" t="s">
        <v>10224</v>
      </c>
      <c r="G12" t="s">
        <v>10196</v>
      </c>
      <c r="H12" t="s">
        <v>17</v>
      </c>
      <c r="I12" t="s">
        <v>2137</v>
      </c>
      <c r="J12" t="s">
        <v>13570</v>
      </c>
      <c r="K12" t="s">
        <v>18</v>
      </c>
      <c r="L12">
        <v>282.617435</v>
      </c>
    </row>
    <row r="13" spans="1:12" x14ac:dyDescent="0.25">
      <c r="D13" t="s">
        <v>13571</v>
      </c>
      <c r="E13" t="s">
        <v>13559</v>
      </c>
      <c r="F13" t="s">
        <v>10224</v>
      </c>
      <c r="G13" t="s">
        <v>10196</v>
      </c>
      <c r="H13" t="s">
        <v>17</v>
      </c>
      <c r="I13" t="s">
        <v>2156</v>
      </c>
      <c r="J13" t="s">
        <v>13572</v>
      </c>
      <c r="K13" t="s">
        <v>18</v>
      </c>
      <c r="L13">
        <v>226.09394799999998</v>
      </c>
    </row>
    <row r="14" spans="1:12" x14ac:dyDescent="0.25">
      <c r="D14" t="s">
        <v>13573</v>
      </c>
      <c r="E14" t="s">
        <v>13559</v>
      </c>
      <c r="F14" t="s">
        <v>10224</v>
      </c>
      <c r="G14" t="s">
        <v>10196</v>
      </c>
      <c r="H14" t="s">
        <v>17</v>
      </c>
      <c r="I14" t="s">
        <v>2156</v>
      </c>
      <c r="J14" t="s">
        <v>13574</v>
      </c>
      <c r="K14" t="s">
        <v>18</v>
      </c>
      <c r="L14">
        <v>226.09394799999998</v>
      </c>
    </row>
    <row r="15" spans="1:12" x14ac:dyDescent="0.25">
      <c r="D15" t="s">
        <v>13575</v>
      </c>
      <c r="E15" t="s">
        <v>13559</v>
      </c>
      <c r="F15" t="s">
        <v>10224</v>
      </c>
      <c r="G15" t="s">
        <v>10196</v>
      </c>
      <c r="H15" t="s">
        <v>17</v>
      </c>
      <c r="I15" t="s">
        <v>2156</v>
      </c>
      <c r="J15" t="s">
        <v>13576</v>
      </c>
      <c r="K15" t="s">
        <v>18</v>
      </c>
      <c r="L15">
        <v>226.09394799999998</v>
      </c>
    </row>
    <row r="16" spans="1:12" x14ac:dyDescent="0.25">
      <c r="D16" t="s">
        <v>13577</v>
      </c>
      <c r="E16" t="s">
        <v>13559</v>
      </c>
      <c r="F16" t="s">
        <v>10224</v>
      </c>
      <c r="G16" t="s">
        <v>10196</v>
      </c>
      <c r="H16" t="s">
        <v>17</v>
      </c>
      <c r="I16" t="s">
        <v>2156</v>
      </c>
      <c r="J16" t="s">
        <v>13578</v>
      </c>
      <c r="K16" t="s">
        <v>18</v>
      </c>
      <c r="L16">
        <v>226.09394799999998</v>
      </c>
    </row>
    <row r="17" spans="4:12" x14ac:dyDescent="0.25">
      <c r="D17" t="s">
        <v>13579</v>
      </c>
      <c r="E17" t="s">
        <v>13559</v>
      </c>
      <c r="F17" t="s">
        <v>10224</v>
      </c>
      <c r="G17" t="s">
        <v>10196</v>
      </c>
      <c r="H17" t="s">
        <v>17</v>
      </c>
      <c r="I17" t="s">
        <v>2156</v>
      </c>
      <c r="J17" t="s">
        <v>13580</v>
      </c>
      <c r="K17" t="s">
        <v>18</v>
      </c>
      <c r="L17">
        <v>226.09394799999998</v>
      </c>
    </row>
    <row r="18" spans="4:12" x14ac:dyDescent="0.25">
      <c r="D18" t="s">
        <v>13581</v>
      </c>
      <c r="E18" t="s">
        <v>13559</v>
      </c>
      <c r="F18" t="s">
        <v>10224</v>
      </c>
      <c r="G18" t="s">
        <v>10196</v>
      </c>
      <c r="H18" t="s">
        <v>17</v>
      </c>
      <c r="I18" t="s">
        <v>2156</v>
      </c>
      <c r="J18" t="s">
        <v>13582</v>
      </c>
      <c r="K18" t="s">
        <v>18</v>
      </c>
      <c r="L18">
        <v>226.09394799999998</v>
      </c>
    </row>
    <row r="19" spans="4:12" x14ac:dyDescent="0.25">
      <c r="D19" t="s">
        <v>13583</v>
      </c>
      <c r="E19" t="s">
        <v>13559</v>
      </c>
      <c r="F19" t="s">
        <v>10224</v>
      </c>
      <c r="G19" t="s">
        <v>10196</v>
      </c>
      <c r="H19" t="s">
        <v>17</v>
      </c>
      <c r="I19" t="s">
        <v>2156</v>
      </c>
      <c r="J19" t="s">
        <v>13584</v>
      </c>
      <c r="K19" t="s">
        <v>18</v>
      </c>
      <c r="L19">
        <v>226.09394799999998</v>
      </c>
    </row>
    <row r="20" spans="4:12" x14ac:dyDescent="0.25">
      <c r="D20" t="s">
        <v>13585</v>
      </c>
      <c r="E20" t="s">
        <v>13559</v>
      </c>
      <c r="F20" t="s">
        <v>10224</v>
      </c>
      <c r="G20" t="s">
        <v>10196</v>
      </c>
      <c r="H20" t="s">
        <v>17</v>
      </c>
      <c r="I20" t="s">
        <v>2156</v>
      </c>
      <c r="J20" t="s">
        <v>13586</v>
      </c>
      <c r="K20" t="s">
        <v>18</v>
      </c>
      <c r="L20">
        <v>226.09394799999998</v>
      </c>
    </row>
    <row r="21" spans="4:12" x14ac:dyDescent="0.25">
      <c r="D21" t="s">
        <v>13587</v>
      </c>
      <c r="E21" t="s">
        <v>13559</v>
      </c>
      <c r="F21" t="s">
        <v>10224</v>
      </c>
      <c r="G21" t="s">
        <v>10196</v>
      </c>
      <c r="H21" t="s">
        <v>17</v>
      </c>
      <c r="I21" t="s">
        <v>2156</v>
      </c>
      <c r="J21" t="s">
        <v>13588</v>
      </c>
      <c r="K21" t="s">
        <v>18</v>
      </c>
      <c r="L21">
        <v>226.09394799999998</v>
      </c>
    </row>
    <row r="22" spans="4:12" x14ac:dyDescent="0.25">
      <c r="D22" t="s">
        <v>13589</v>
      </c>
      <c r="E22" t="s">
        <v>13559</v>
      </c>
      <c r="F22" t="s">
        <v>10224</v>
      </c>
      <c r="G22" t="s">
        <v>10196</v>
      </c>
      <c r="H22" t="s">
        <v>17</v>
      </c>
      <c r="I22" t="s">
        <v>2156</v>
      </c>
      <c r="J22" t="s">
        <v>13590</v>
      </c>
      <c r="K22" t="s">
        <v>18</v>
      </c>
      <c r="L22">
        <v>226.09394799999998</v>
      </c>
    </row>
    <row r="23" spans="4:12" x14ac:dyDescent="0.25">
      <c r="D23" t="s">
        <v>13591</v>
      </c>
      <c r="E23" t="s">
        <v>13559</v>
      </c>
      <c r="F23" t="s">
        <v>10224</v>
      </c>
      <c r="G23" t="s">
        <v>10196</v>
      </c>
      <c r="H23" t="s">
        <v>17</v>
      </c>
      <c r="I23" t="s">
        <v>2156</v>
      </c>
      <c r="J23" t="s">
        <v>13592</v>
      </c>
      <c r="K23" t="s">
        <v>18</v>
      </c>
      <c r="L23">
        <v>226.09394799999998</v>
      </c>
    </row>
    <row r="24" spans="4:12" x14ac:dyDescent="0.25">
      <c r="D24" t="s">
        <v>13593</v>
      </c>
      <c r="E24" t="s">
        <v>13559</v>
      </c>
      <c r="F24" t="s">
        <v>10224</v>
      </c>
      <c r="G24" t="s">
        <v>10196</v>
      </c>
      <c r="H24" t="s">
        <v>17</v>
      </c>
      <c r="I24" t="s">
        <v>2156</v>
      </c>
      <c r="J24" t="s">
        <v>13594</v>
      </c>
      <c r="K24" t="s">
        <v>18</v>
      </c>
      <c r="L24">
        <v>226.09394799999998</v>
      </c>
    </row>
    <row r="25" spans="4:12" x14ac:dyDescent="0.25">
      <c r="D25" t="s">
        <v>13595</v>
      </c>
      <c r="E25" t="s">
        <v>13559</v>
      </c>
      <c r="F25" t="s">
        <v>10224</v>
      </c>
      <c r="G25" t="s">
        <v>10196</v>
      </c>
      <c r="H25" t="s">
        <v>17</v>
      </c>
      <c r="I25" t="s">
        <v>2156</v>
      </c>
      <c r="J25" t="s">
        <v>13596</v>
      </c>
      <c r="K25" t="s">
        <v>18</v>
      </c>
      <c r="L25">
        <v>226.09394799999998</v>
      </c>
    </row>
    <row r="26" spans="4:12" x14ac:dyDescent="0.25">
      <c r="D26" t="s">
        <v>13597</v>
      </c>
      <c r="E26" t="s">
        <v>13559</v>
      </c>
      <c r="F26" t="s">
        <v>10224</v>
      </c>
      <c r="G26" t="s">
        <v>10196</v>
      </c>
      <c r="H26" t="s">
        <v>17</v>
      </c>
      <c r="I26" t="s">
        <v>2156</v>
      </c>
      <c r="J26" t="s">
        <v>13598</v>
      </c>
      <c r="K26" t="s">
        <v>18</v>
      </c>
      <c r="L26">
        <v>226.09394799999998</v>
      </c>
    </row>
    <row r="27" spans="4:12" x14ac:dyDescent="0.25">
      <c r="D27" t="s">
        <v>13599</v>
      </c>
      <c r="E27" t="s">
        <v>13559</v>
      </c>
      <c r="F27" t="s">
        <v>10224</v>
      </c>
      <c r="G27" t="s">
        <v>10196</v>
      </c>
      <c r="H27" t="s">
        <v>17</v>
      </c>
      <c r="I27" t="s">
        <v>2156</v>
      </c>
      <c r="J27" t="s">
        <v>13600</v>
      </c>
      <c r="K27" t="s">
        <v>18</v>
      </c>
      <c r="L27">
        <v>226.09394799999998</v>
      </c>
    </row>
    <row r="28" spans="4:12" x14ac:dyDescent="0.25">
      <c r="D28" t="s">
        <v>13601</v>
      </c>
      <c r="E28" t="s">
        <v>13559</v>
      </c>
      <c r="F28" t="s">
        <v>10224</v>
      </c>
      <c r="G28" t="s">
        <v>10196</v>
      </c>
      <c r="H28" t="s">
        <v>17</v>
      </c>
      <c r="I28" t="s">
        <v>2156</v>
      </c>
      <c r="J28" t="s">
        <v>13602</v>
      </c>
      <c r="K28" t="s">
        <v>18</v>
      </c>
      <c r="L28">
        <v>226.09394799999998</v>
      </c>
    </row>
    <row r="29" spans="4:12" x14ac:dyDescent="0.25">
      <c r="D29" t="s">
        <v>13603</v>
      </c>
      <c r="E29" t="s">
        <v>13559</v>
      </c>
      <c r="F29" t="s">
        <v>10224</v>
      </c>
      <c r="G29" t="s">
        <v>10196</v>
      </c>
      <c r="H29" t="s">
        <v>17</v>
      </c>
      <c r="I29" t="s">
        <v>2156</v>
      </c>
      <c r="J29" t="s">
        <v>13604</v>
      </c>
      <c r="K29" t="s">
        <v>18</v>
      </c>
      <c r="L29">
        <v>226.09394799999998</v>
      </c>
    </row>
    <row r="30" spans="4:12" x14ac:dyDescent="0.25">
      <c r="D30" t="s">
        <v>13605</v>
      </c>
      <c r="E30" t="s">
        <v>13559</v>
      </c>
      <c r="F30" t="s">
        <v>10224</v>
      </c>
      <c r="G30" t="s">
        <v>10196</v>
      </c>
      <c r="H30" t="s">
        <v>17</v>
      </c>
      <c r="I30" t="s">
        <v>2156</v>
      </c>
      <c r="J30" t="s">
        <v>13606</v>
      </c>
      <c r="K30" t="s">
        <v>18</v>
      </c>
      <c r="L30">
        <v>226.09394799999998</v>
      </c>
    </row>
    <row r="31" spans="4:12" x14ac:dyDescent="0.25">
      <c r="D31" t="s">
        <v>13607</v>
      </c>
      <c r="E31" t="s">
        <v>13559</v>
      </c>
      <c r="F31" t="s">
        <v>10224</v>
      </c>
      <c r="G31" t="s">
        <v>10196</v>
      </c>
      <c r="H31" t="s">
        <v>17</v>
      </c>
      <c r="I31" t="s">
        <v>2156</v>
      </c>
      <c r="J31" t="s">
        <v>13608</v>
      </c>
      <c r="K31" t="s">
        <v>18</v>
      </c>
      <c r="L31">
        <v>226.09394799999998</v>
      </c>
    </row>
    <row r="32" spans="4:12" x14ac:dyDescent="0.25">
      <c r="D32" t="s">
        <v>13609</v>
      </c>
      <c r="E32" t="s">
        <v>13559</v>
      </c>
      <c r="F32" t="s">
        <v>10224</v>
      </c>
      <c r="G32" t="s">
        <v>10196</v>
      </c>
      <c r="H32" t="s">
        <v>17</v>
      </c>
      <c r="I32" t="s">
        <v>2156</v>
      </c>
      <c r="J32" t="s">
        <v>13610</v>
      </c>
      <c r="K32" t="s">
        <v>18</v>
      </c>
      <c r="L32">
        <v>226.09394799999998</v>
      </c>
    </row>
    <row r="33" spans="4:12" x14ac:dyDescent="0.25">
      <c r="D33" t="s">
        <v>13611</v>
      </c>
      <c r="E33" t="s">
        <v>13559</v>
      </c>
      <c r="F33" t="s">
        <v>10224</v>
      </c>
      <c r="G33" t="s">
        <v>10196</v>
      </c>
      <c r="H33" t="s">
        <v>17</v>
      </c>
      <c r="I33" t="s">
        <v>2156</v>
      </c>
      <c r="J33" t="s">
        <v>13612</v>
      </c>
      <c r="K33" t="s">
        <v>18</v>
      </c>
      <c r="L33">
        <v>226.09394799999998</v>
      </c>
    </row>
    <row r="34" spans="4:12" x14ac:dyDescent="0.25">
      <c r="L34" t="e">
        <v>#VALUE!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C0835-D5FF-422B-8A0C-1BBC7E240283}">
  <dimension ref="A1:L27"/>
  <sheetViews>
    <sheetView workbookViewId="0">
      <selection activeCell="K24" sqref="K24"/>
    </sheetView>
  </sheetViews>
  <sheetFormatPr defaultRowHeight="15.75" x14ac:dyDescent="0.25"/>
  <cols>
    <col min="11" max="11" width="56" customWidth="1"/>
  </cols>
  <sheetData>
    <row r="1" spans="1:12" x14ac:dyDescent="0.25">
      <c r="A1" t="s">
        <v>2119</v>
      </c>
      <c r="B1" s="14" t="s">
        <v>2849</v>
      </c>
      <c r="K1" t="s">
        <v>5</v>
      </c>
    </row>
    <row r="2" spans="1:12" x14ac:dyDescent="0.25">
      <c r="A2" t="s">
        <v>2120</v>
      </c>
      <c r="B2" s="14" t="s">
        <v>2850</v>
      </c>
      <c r="K2" t="s">
        <v>24</v>
      </c>
      <c r="L2" t="s">
        <v>24</v>
      </c>
    </row>
    <row r="3" spans="1:12" x14ac:dyDescent="0.25">
      <c r="A3" t="s">
        <v>2121</v>
      </c>
      <c r="B3" s="14" t="s">
        <v>2851</v>
      </c>
      <c r="K3" t="s">
        <v>35</v>
      </c>
      <c r="L3" t="s">
        <v>35</v>
      </c>
    </row>
    <row r="4" spans="1:12" x14ac:dyDescent="0.25">
      <c r="A4" t="s">
        <v>2122</v>
      </c>
      <c r="B4" s="14" t="s">
        <v>2852</v>
      </c>
      <c r="K4" t="s">
        <v>47</v>
      </c>
      <c r="L4" t="s">
        <v>2841</v>
      </c>
    </row>
    <row r="5" spans="1:12" x14ac:dyDescent="0.25">
      <c r="A5" t="s">
        <v>2111</v>
      </c>
      <c r="B5" s="14" t="s">
        <v>2853</v>
      </c>
      <c r="K5" t="s">
        <v>56</v>
      </c>
      <c r="L5" t="s">
        <v>2841</v>
      </c>
    </row>
    <row r="6" spans="1:12" x14ac:dyDescent="0.25">
      <c r="A6" t="s">
        <v>2112</v>
      </c>
      <c r="B6" s="14" t="s">
        <v>2854</v>
      </c>
      <c r="K6" t="s">
        <v>81</v>
      </c>
      <c r="L6" t="s">
        <v>2841</v>
      </c>
    </row>
    <row r="7" spans="1:12" x14ac:dyDescent="0.25">
      <c r="A7" t="s">
        <v>2113</v>
      </c>
      <c r="B7" s="14" t="s">
        <v>2855</v>
      </c>
      <c r="K7" t="s">
        <v>116</v>
      </c>
      <c r="L7" t="s">
        <v>2841</v>
      </c>
    </row>
    <row r="8" spans="1:12" x14ac:dyDescent="0.25">
      <c r="A8" t="s">
        <v>2114</v>
      </c>
      <c r="B8" s="14" t="s">
        <v>2856</v>
      </c>
      <c r="K8" t="s">
        <v>138</v>
      </c>
      <c r="L8" t="s">
        <v>2841</v>
      </c>
    </row>
    <row r="9" spans="1:12" x14ac:dyDescent="0.25">
      <c r="A9" t="s">
        <v>2115</v>
      </c>
      <c r="B9" s="14" t="s">
        <v>2857</v>
      </c>
      <c r="K9" t="s">
        <v>162</v>
      </c>
      <c r="L9" t="s">
        <v>2841</v>
      </c>
    </row>
    <row r="10" spans="1:12" x14ac:dyDescent="0.25">
      <c r="A10" t="s">
        <v>2123</v>
      </c>
      <c r="B10" s="14" t="s">
        <v>100</v>
      </c>
      <c r="K10" t="s">
        <v>226</v>
      </c>
      <c r="L10" t="s">
        <v>2841</v>
      </c>
    </row>
    <row r="11" spans="1:12" x14ac:dyDescent="0.25">
      <c r="A11" t="s">
        <v>2117</v>
      </c>
      <c r="B11" s="14" t="s">
        <v>67</v>
      </c>
      <c r="K11" t="s">
        <v>158</v>
      </c>
      <c r="L11" t="s">
        <v>2841</v>
      </c>
    </row>
    <row r="12" spans="1:12" x14ac:dyDescent="0.25">
      <c r="A12" t="s">
        <v>2118</v>
      </c>
      <c r="B12" s="14" t="s">
        <v>2858</v>
      </c>
      <c r="K12" t="s">
        <v>587</v>
      </c>
      <c r="L12" t="s">
        <v>587</v>
      </c>
    </row>
    <row r="13" spans="1:12" x14ac:dyDescent="0.25">
      <c r="K13" t="s">
        <v>852</v>
      </c>
      <c r="L13" t="s">
        <v>2841</v>
      </c>
    </row>
    <row r="14" spans="1:12" x14ac:dyDescent="0.25">
      <c r="K14" t="s">
        <v>1445</v>
      </c>
      <c r="L14" t="s">
        <v>2840</v>
      </c>
    </row>
    <row r="15" spans="1:12" x14ac:dyDescent="0.25">
      <c r="K15" t="s">
        <v>1764</v>
      </c>
      <c r="L15" t="s">
        <v>2841</v>
      </c>
    </row>
    <row r="16" spans="1:12" x14ac:dyDescent="0.25">
      <c r="K16" t="s">
        <v>1883</v>
      </c>
      <c r="L16" t="s">
        <v>2841</v>
      </c>
    </row>
    <row r="17" spans="11:12" x14ac:dyDescent="0.25">
      <c r="K17" t="s">
        <v>1966</v>
      </c>
      <c r="L17" t="s">
        <v>2841</v>
      </c>
    </row>
    <row r="18" spans="11:12" x14ac:dyDescent="0.25">
      <c r="K18" t="s">
        <v>3132</v>
      </c>
      <c r="L18" t="s">
        <v>2841</v>
      </c>
    </row>
    <row r="19" spans="11:12" x14ac:dyDescent="0.25">
      <c r="K19" t="s">
        <v>3173</v>
      </c>
      <c r="L19" t="s">
        <v>2841</v>
      </c>
    </row>
    <row r="20" spans="11:12" x14ac:dyDescent="0.25">
      <c r="K20" t="s">
        <v>3571</v>
      </c>
      <c r="L20" t="s">
        <v>2841</v>
      </c>
    </row>
    <row r="21" spans="11:12" x14ac:dyDescent="0.25">
      <c r="K21" t="s">
        <v>7110</v>
      </c>
      <c r="L21" t="s">
        <v>2841</v>
      </c>
    </row>
    <row r="22" spans="11:12" x14ac:dyDescent="0.25">
      <c r="K22" t="s">
        <v>7164</v>
      </c>
      <c r="L22" t="s">
        <v>2841</v>
      </c>
    </row>
    <row r="23" spans="11:12" x14ac:dyDescent="0.25">
      <c r="K23" t="s">
        <v>10304</v>
      </c>
      <c r="L23" t="s">
        <v>2841</v>
      </c>
    </row>
    <row r="24" spans="11:12" x14ac:dyDescent="0.25">
      <c r="K24" t="s">
        <v>11400</v>
      </c>
      <c r="L24" t="s">
        <v>2841</v>
      </c>
    </row>
    <row r="25" spans="11:12" x14ac:dyDescent="0.25">
      <c r="K25" t="s">
        <v>11423</v>
      </c>
      <c r="L25" t="s">
        <v>2841</v>
      </c>
    </row>
    <row r="26" spans="11:12" x14ac:dyDescent="0.25">
      <c r="K26" t="s">
        <v>11570</v>
      </c>
      <c r="L26" t="s">
        <v>2841</v>
      </c>
    </row>
    <row r="27" spans="11:12" x14ac:dyDescent="0.25">
      <c r="K27" t="s">
        <v>11537</v>
      </c>
      <c r="L27" t="s">
        <v>2841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Резервации 2026</vt:lpstr>
      <vt:lpstr>refresh</vt:lpstr>
      <vt:lpstr>Sunny</vt:lpstr>
      <vt:lpstr>Booking</vt:lpstr>
      <vt:lpstr>DTS</vt:lpstr>
      <vt:lpstr>Individual</vt:lpstr>
      <vt:lpstr>Itaka</vt:lpstr>
      <vt:lpstr>JoyTravel</vt:lpstr>
      <vt:lpstr>Novoton</vt:lpstr>
      <vt:lpstr>Profitour</vt:lpstr>
      <vt:lpstr>Solvex</vt:lpstr>
      <vt:lpstr>SLR</vt:lpstr>
      <vt:lpstr>VTS</vt:lpstr>
      <vt:lpstr>Verso</vt:lpstr>
      <vt:lpstr>TediKam</vt:lpstr>
      <vt:lpstr>TopolaSkies</vt:lpstr>
      <vt:lpstr>Travelina</vt:lpstr>
      <vt:lpstr>Magelan</vt:lpstr>
      <vt:lpstr>Avatar</vt:lpstr>
      <vt:lpstr>Klavis</vt:lpstr>
      <vt:lpstr>Alma</vt:lpstr>
      <vt:lpstr>BoyanaMG</vt:lpstr>
      <vt:lpstr>GotoHoliday</vt:lpstr>
      <vt:lpstr>NewSun</vt:lpstr>
      <vt:lpstr>KPMG</vt:lpstr>
      <vt:lpstr>UBB</vt:lpstr>
      <vt:lpstr>TravelAdv</vt:lpstr>
      <vt:lpstr>KarinDom</vt:lpstr>
      <vt:lpstr>Data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Pencho Ivanov</cp:lastModifiedBy>
  <dcterms:modified xsi:type="dcterms:W3CDTF">2026-06-08T06:39:24Z</dcterms:modified>
</cp:coreProperties>
</file>